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944" firstSheet="23" activeTab="23"/>
  </bookViews>
  <sheets>
    <sheet name="YB01" sheetId="92" state="hidden" r:id="rId1"/>
    <sheet name="2024.12" sheetId="72" state="hidden" r:id="rId2"/>
    <sheet name="2023.12" sheetId="86" state="hidden" r:id="rId3"/>
    <sheet name="表1.2024年公共财政收入决算表" sheetId="5" r:id="rId4"/>
    <sheet name="表2.2024年公共财政支出决算表" sheetId="37" r:id="rId5"/>
    <sheet name="表3.2024年政府性基金预算收入决算表" sheetId="7" r:id="rId6"/>
    <sheet name="表4.2024年政府性基金预算支出决算表" sheetId="25" r:id="rId7"/>
    <sheet name="表5.2024年国有资本经营预算收入执行情况表" sheetId="57" r:id="rId8"/>
    <sheet name="表6.2024年国有资本经营预算支出执行情况表" sheetId="59" r:id="rId9"/>
    <sheet name="表7.2024年社会保险基金收入执行情况表" sheetId="55" r:id="rId10"/>
    <sheet name="表8.2024年社会保险基金支出执行情况表" sheetId="58" r:id="rId11"/>
    <sheet name="表9.2025年公共财政收入预算表 " sheetId="36" r:id="rId12"/>
    <sheet name="表10.2025年公共财政支出预算表" sheetId="64" r:id="rId13"/>
    <sheet name="10-2.部门预算上级项目明细表" sheetId="91" state="hidden" r:id="rId14"/>
    <sheet name="表10-2.2024项目支出（专项转移支付)" sheetId="79" state="hidden" r:id="rId15"/>
    <sheet name="表10-1.政府预算科目明细表" sheetId="99" state="hidden" r:id="rId16"/>
    <sheet name="表11.2025年政府性基金预算收入预算表" sheetId="23" r:id="rId17"/>
    <sheet name="表12.2025年政府性基金预算支出预算表 " sheetId="18" r:id="rId18"/>
    <sheet name="表12-1" sheetId="100" state="hidden" r:id="rId19"/>
    <sheet name="表13.2025年国有资本经营预算收入情况表" sheetId="56" r:id="rId20"/>
    <sheet name="表14.2025年国有资本经营支出预算情况表" sheetId="60" r:id="rId21"/>
    <sheet name="表15.2025年社会保险基金收入执行情况表" sheetId="87" r:id="rId22"/>
    <sheet name="表16.2025年社会保险基金支出执行情况表" sheetId="88" r:id="rId23"/>
    <sheet name="表17.2024年大姚县地方政府债务限额和余额情况表" sheetId="93" r:id="rId24"/>
    <sheet name="表18.2024年大姚县地方政府债务投向情况汇总表" sheetId="94" r:id="rId25"/>
    <sheet name="表19.2024年大姚县地方政府一般债务投向情况表" sheetId="95" r:id="rId26"/>
    <sheet name="表20.2024年大姚县地方政府专项债务投向情况表" sheetId="96" r:id="rId27"/>
    <sheet name="表21.2024年新增地方政府债券资金安排表" sheetId="97" r:id="rId28"/>
    <sheet name="表22.2025年大姚县地方政府债务限额和余额情况表" sheetId="98"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_xlnm._FilterDatabase" localSheetId="3" hidden="1">表1.2024年公共财政收入决算表!$A$5:$IV$388</definedName>
    <definedName name="_xlnm._FilterDatabase" localSheetId="4" hidden="1">表2.2024年公共财政支出决算表!$A$5:$O$1444</definedName>
    <definedName name="_xlnm._FilterDatabase" localSheetId="5" hidden="1">表3.2024年政府性基金预算收入决算表!$A$5:$O$124</definedName>
    <definedName name="_xlnm._FilterDatabase" localSheetId="6" hidden="1">表4.2024年政府性基金预算支出决算表!$A$5:$L$338</definedName>
    <definedName name="_xlnm._FilterDatabase" localSheetId="9" hidden="1">表7.2024年社会保险基金收入执行情况表!$A$4:$H$54</definedName>
    <definedName name="_xlnm._FilterDatabase" localSheetId="10" hidden="1">表8.2024年社会保险基金支出执行情况表!$A$5:$IV$66</definedName>
    <definedName name="_xlnm._FilterDatabase" localSheetId="11" hidden="1">'表9.2025年公共财政收入预算表 '!$A$5:$IW$390</definedName>
    <definedName name="_xlnm._FilterDatabase" localSheetId="12" hidden="1">表10.2025年公共财政支出预算表!$A$6:$Z$1457</definedName>
    <definedName name="_xlnm._FilterDatabase" localSheetId="14" hidden="1">'表10-2.2024项目支出（专项转移支付)'!$A$5:$HN$1075</definedName>
    <definedName name="_xlnm._FilterDatabase" localSheetId="16" hidden="1">表11.2025年政府性基金预算收入预算表!$A$5:$I$124</definedName>
    <definedName name="_xlnm._FilterDatabase" localSheetId="17" hidden="1">'表12.2025年政府性基金预算支出预算表 '!$A$5:$R$351</definedName>
    <definedName name="_xlnm._FilterDatabase" localSheetId="21" hidden="1">表15.2025年社会保险基金收入执行情况表!$A$4:$F$54</definedName>
    <definedName name="_xlnm._FilterDatabase" localSheetId="22" hidden="1">表16.2025年社会保险基金支出执行情况表!$A$5:$IT$66</definedName>
    <definedName name="_xlnm._FilterDatabase" localSheetId="28" hidden="1">表22.2025年大姚县地方政府债务限额和余额情况表!$A$5:$H$45</definedName>
    <definedName name="_xlnm._FilterDatabase" localSheetId="1" hidden="1">'2024.12'!$A$6:$K$1642</definedName>
    <definedName name="_Fill" localSheetId="16">[1]eqpmad2!#REF!</definedName>
    <definedName name="_Fill" hidden="1">[1]eqpmad2!#REF!</definedName>
    <definedName name="A">#REF!</definedName>
    <definedName name="Database" hidden="1">#REF!</definedName>
    <definedName name="HWSheet">1</definedName>
    <definedName name="Module.Prix_SMC" localSheetId="16">表11.2025年政府性基金预算收入预算表!Module.Prix_SMC</definedName>
    <definedName name="Module.Prix_SMC">表11.2025年政府性基金预算收入预算表!_Fill</definedName>
    <definedName name="_xlnm.Print_Area" localSheetId="3">表1.2024年公共财政收入决算表!$A$1:$H$388</definedName>
    <definedName name="_xlnm.Print_Area" localSheetId="4">表2.2024年公共财政支出决算表!$A$1:$H$1439</definedName>
    <definedName name="_xlnm.Print_Area" localSheetId="9">表7.2024年社会保险基金收入执行情况表!$A$2:$G$54</definedName>
    <definedName name="_xlnm.Print_Area" localSheetId="10">表8.2024年社会保险基金支出执行情况表!$A$1:$G$65</definedName>
    <definedName name="_xlnm.Print_Area" localSheetId="5">表3.2024年政府性基金预算收入决算表!$B$1:$I$124</definedName>
    <definedName name="_xlnm.Print_Area" localSheetId="6">表4.2024年政府性基金预算支出决算表!$A$1:$H$334</definedName>
    <definedName name="_xlnm.Print_Area" localSheetId="11">'表9.2025年公共财政收入预算表 '!$A$1:$H$390</definedName>
    <definedName name="_xlnm.Print_Area" localSheetId="12">表10.2025年公共财政支出预算表!$A$1:$F$1455</definedName>
    <definedName name="_xlnm.Print_Area" localSheetId="16">表11.2025年政府性基金预算收入预算表!$A$1:$F$124</definedName>
    <definedName name="_xlnm.Print_Area" localSheetId="17">'表12.2025年政府性基金预算支出预算表 '!$A$1:$K$349</definedName>
    <definedName name="_xlnm.Print_Titles" localSheetId="3">表1.2024年公共财政收入决算表!$1:$5</definedName>
    <definedName name="_xlnm.Print_Titles" localSheetId="4">表2.2024年公共财政支出决算表!$1:$5</definedName>
    <definedName name="_xlnm.Print_Titles" localSheetId="9">表7.2024年社会保险基金收入执行情况表!$1:$5</definedName>
    <definedName name="_xlnm.Print_Titles" localSheetId="5">表3.2024年政府性基金预算收入决算表!$1:$5</definedName>
    <definedName name="_xlnm.Print_Titles" localSheetId="6">表4.2024年政府性基金预算支出决算表!$1:$5</definedName>
    <definedName name="_xlnm.Print_Titles" localSheetId="11">'表9.2025年公共财政收入预算表 '!$1:$5</definedName>
    <definedName name="_xlnm.Print_Titles" localSheetId="12">表10.2025年公共财政支出预算表!$1:$6</definedName>
    <definedName name="_xlnm.Print_Titles" localSheetId="16">表11.2025年政府性基金预算收入预算表!$1:$5</definedName>
    <definedName name="_xlnm.Print_Titles" localSheetId="17">'表12.2025年政府性基金预算支出预算表 '!$1:$5</definedName>
    <definedName name="拨款汇总_合计" localSheetId="16">SUM([2]汇总!IT1:IV1)</definedName>
    <definedName name="拨款汇总_合计">SUM([2]汇总!IT1:IV1)</definedName>
    <definedName name="大幅度">#REF!</definedName>
    <definedName name="单位">[3]单位!$A$4:$C$113</definedName>
    <definedName name="地区名称">#REF!</definedName>
    <definedName name="科目">[4]功能分类科目!$A$8:$E$2004</definedName>
    <definedName name="区划编码">[5]基础表!$D$1:$D$65536</definedName>
    <definedName name="审核表二">#REF!</definedName>
    <definedName name="是">#REF!</definedName>
    <definedName name="收入款">#REF!</definedName>
    <definedName name="收入目">#REF!</definedName>
    <definedName name="收入项">#REF!</definedName>
    <definedName name="支出款">#REF!</definedName>
    <definedName name="支出类">#REF!</definedName>
    <definedName name="支出项">#REF!</definedName>
    <definedName name="_lst_r_地方财政预算表2015年全省汇总_10_科目编码名称">[6]_ESList!$A$1:$A$27</definedName>
    <definedName name="专项收入年初预算数">#REF!</definedName>
    <definedName name="专项收入全年预计数">#REF!</definedName>
    <definedName name="_xlnm.Print_Area" localSheetId="8">表6.2024年国有资本经营预算支出执行情况表!$A$1:$G$42</definedName>
    <definedName name="_xlnm.Print_Area" localSheetId="7">表5.2024年国有资本经营预算收入执行情况表!$A$1:$G$41</definedName>
    <definedName name="融资方式">[13]DD!$A$2:$A$22</definedName>
    <definedName name="融资投向">[13]DD!$B$2:$B$74</definedName>
    <definedName name="债务单位类型">[13]DD!$C$2:$C$7</definedName>
    <definedName name="print_area1">[15]!$A$1:$W$7</definedName>
    <definedName name="printtitles">#N/A</definedName>
    <definedName name="收入">[15]!$A$1:$W$7</definedName>
    <definedName name="_xlnm.Print_Area" hidden="1">#REF!</definedName>
    <definedName name="分类">IF([16]政府经济分类及三保分类表!$L$1:$L$65536="是",[16]政府经济分类及三保分类表!$I$1:$I$65536)</definedName>
    <definedName name="专款">#REF!</definedName>
    <definedName name="A" localSheetId="14">#REF!</definedName>
    <definedName name="Database" localSheetId="14" hidden="1">#REF!</definedName>
    <definedName name="大幅度" localSheetId="14">#REF!</definedName>
    <definedName name="单位" localSheetId="14">[11]单位!$A$4:$C$113</definedName>
    <definedName name="区划编码" localSheetId="14">[12]基础表!$D:$D</definedName>
    <definedName name="是" localSheetId="14">#REF!</definedName>
    <definedName name="科目" localSheetId="14">[14]功能分类科目!$A$7:$E$2010</definedName>
    <definedName name="地区名称" localSheetId="14">#REF!</definedName>
    <definedName name="专项收入年初预算数" localSheetId="14">#REF!</definedName>
    <definedName name="专项收入全年预计数" localSheetId="14">#REF!</definedName>
    <definedName name="Module.Prix_SMC" localSheetId="14">[17]!Module.Prix_SMC</definedName>
    <definedName name="拨款汇总_合计" localSheetId="14">SUM([18]汇总!XFB1:XFD1)</definedName>
    <definedName name="审核表二" localSheetId="14">#REF!</definedName>
    <definedName name="收入款" localSheetId="14">#REF!</definedName>
    <definedName name="收入目" localSheetId="14">#REF!</definedName>
    <definedName name="收入项" localSheetId="14">#REF!</definedName>
    <definedName name="支出款" localSheetId="14">#REF!</definedName>
    <definedName name="支出类" localSheetId="14">#REF!</definedName>
    <definedName name="支出项" localSheetId="14">#REF!</definedName>
    <definedName name="_xlnm.Print_Titles" localSheetId="14">'表10-2.2024项目支出（专项转移支付)'!$1:$4</definedName>
    <definedName name="_xlnm.Print_Area" localSheetId="14" hidden="1">'表10-2.2024项目支出（专项转移支付)'!$A$1:$G$944</definedName>
    <definedName name="专款" localSheetId="14">#REF!</definedName>
    <definedName name="_xlnm.Print_Titles" localSheetId="7">表5.2024年国有资本经营预算收入执行情况表!$1:$5</definedName>
    <definedName name="_xlnm.Print_Titles" localSheetId="8">表6.2024年国有资本经营预算支出执行情况表!$1:$5</definedName>
    <definedName name="_xlnm.Print_Titles" localSheetId="10">表8.2024年社会保险基金支出执行情况表!$1:$5</definedName>
    <definedName name="_xlnm.Print_Area" localSheetId="20">表14.2025年国有资本经营支出预算情况表!$A$1:$E$42</definedName>
    <definedName name="_xlnm.Print_Titles" localSheetId="20">表14.2025年国有资本经营支出预算情况表!$1:$5</definedName>
    <definedName name="_xlnm.Print_Area" localSheetId="19">表13.2025年国有资本经营预算收入情况表!$A$1:$E$41</definedName>
    <definedName name="_xlnm.Print_Titles" localSheetId="19">表13.2025年国有资本经营预算收入情况表!$1:$5</definedName>
    <definedName name="_xlnm.Print_Area" localSheetId="21">表15.2025年社会保险基金收入执行情况表!$A$1:$E$54</definedName>
    <definedName name="_xlnm.Print_Titles" localSheetId="21">表15.2025年社会保险基金收入执行情况表!$1:$5</definedName>
    <definedName name="_xlnm.Print_Area" localSheetId="22">表16.2025年社会保险基金支出执行情况表!$A$1:$E$65</definedName>
    <definedName name="_xlnm.Print_Titles" localSheetId="22">表16.2025年社会保险基金支出执行情况表!$1:$5</definedName>
    <definedName name="_xlnm._FilterDatabase" localSheetId="13" hidden="1">'10-2.部门预算上级项目明细表'!$A$6:$AC$6442</definedName>
    <definedName name="A" localSheetId="13">#REF!</definedName>
    <definedName name="Database" localSheetId="13" hidden="1">#REF!</definedName>
    <definedName name="大幅度" localSheetId="13">#REF!</definedName>
    <definedName name="是" localSheetId="13">#REF!</definedName>
    <definedName name="地区名称" localSheetId="13">#REF!</definedName>
    <definedName name="专项收入年初预算数" localSheetId="13">#REF!</definedName>
    <definedName name="专项收入全年预计数" localSheetId="13">#REF!</definedName>
    <definedName name="_xlnm.Print_Area" localSheetId="13" hidden="1">#REF!</definedName>
    <definedName name="拨款汇总_合计" localSheetId="13">SUM([21]汇总!IT1:IV1)</definedName>
    <definedName name="审核表二" localSheetId="13">#REF!</definedName>
    <definedName name="收入款" localSheetId="13">#REF!</definedName>
    <definedName name="收入目" localSheetId="13">#REF!</definedName>
    <definedName name="收入项" localSheetId="13">#REF!</definedName>
    <definedName name="支出款" localSheetId="13">#REF!</definedName>
    <definedName name="支出类" localSheetId="13">#REF!</definedName>
    <definedName name="支出项" localSheetId="13">#REF!</definedName>
    <definedName name="专款" localSheetId="13">#REF!</definedName>
    <definedName name="Module.Prix_SMC" localSheetId="13">表11.2025年政府性基金预算收入预算表!_Fill</definedName>
    <definedName name="单位" localSheetId="13">[3]单位!$A$4:$C$113</definedName>
    <definedName name="科目" localSheetId="13">[4]功能分类科目!$A$8:$E$2004</definedName>
    <definedName name="区划编码" localSheetId="13">[5]基础表!$D$1:$D$65536</definedName>
    <definedName name="分类" localSheetId="13">IF([16]政府经济分类及三保分类表!$L$1:$L$65536="是",[16]政府经济分类及三保分类表!$I$1:$I$65536)</definedName>
    <definedName name="A" localSheetId="0">#REF!</definedName>
    <definedName name="Database" localSheetId="0" hidden="1">#REF!</definedName>
    <definedName name="Module.Prix_SMC" localSheetId="0">[23]!_Fill</definedName>
    <definedName name="拨款汇总_合计" localSheetId="0">SUM([21]汇总!IT1:IV1)</definedName>
    <definedName name="大幅度" localSheetId="0">#REF!</definedName>
    <definedName name="地区名称" localSheetId="0">#REF!</definedName>
    <definedName name="审核表二" localSheetId="0">#REF!</definedName>
    <definedName name="是" localSheetId="0">#REF!</definedName>
    <definedName name="收入款" localSheetId="0">#REF!</definedName>
    <definedName name="收入目" localSheetId="0">#REF!</definedName>
    <definedName name="收入项" localSheetId="0">#REF!</definedName>
    <definedName name="支出款" localSheetId="0">#REF!</definedName>
    <definedName name="支出类" localSheetId="0">#REF!</definedName>
    <definedName name="支出项" localSheetId="0">#REF!</definedName>
    <definedName name="专项收入年初预算数" localSheetId="0">#REF!</definedName>
    <definedName name="专项收入全年预计数" localSheetId="0">#REF!</definedName>
    <definedName name="融资方式" localSheetId="0">[19]DD!$A$2:$A$22</definedName>
    <definedName name="融资投向" localSheetId="0">[19]DD!$B$2:$B$74</definedName>
    <definedName name="债务单位类型" localSheetId="0">[19]DD!$C$2:$C$7</definedName>
    <definedName name="_xlnm.Print_Area" localSheetId="0" hidden="1">#REF!</definedName>
    <definedName name="分类" localSheetId="0">IF([22]政府经济分类及三保分类表!$L$1:$L$65536="是",[22]政府经济分类及三保分类表!$I$1:$I$65536)</definedName>
    <definedName name="专款" localSheetId="0">#REF!</definedName>
    <definedName name="A" localSheetId="23">#REF!</definedName>
    <definedName name="Database" localSheetId="23" hidden="1">#REF!</definedName>
    <definedName name="Module.Prix_SMC" localSheetId="23">'[10]2017年基金预算收入预算表'!Module.Prix_SMC</definedName>
    <definedName name="拨款汇总_合计" localSheetId="23">SUM([7]汇总!XFB1:XFD1)</definedName>
    <definedName name="大幅度" localSheetId="23">#REF!</definedName>
    <definedName name="单位" localSheetId="23">[8]单位!$A$4:$C$113</definedName>
    <definedName name="地区名称" localSheetId="23">#REF!</definedName>
    <definedName name="区划编码" localSheetId="23">[9]基础表!$D:$D</definedName>
    <definedName name="审核表二" localSheetId="23">#REF!</definedName>
    <definedName name="是" localSheetId="23">#REF!</definedName>
    <definedName name="收入款" localSheetId="23">#REF!</definedName>
    <definedName name="收入目" localSheetId="23">#REF!</definedName>
    <definedName name="收入项" localSheetId="23">#REF!</definedName>
    <definedName name="支出款" localSheetId="23">#REF!</definedName>
    <definedName name="支出类" localSheetId="23">#REF!</definedName>
    <definedName name="支出项" localSheetId="23">#REF!</definedName>
    <definedName name="专项收入年初预算数" localSheetId="23">#REF!</definedName>
    <definedName name="专项收入全年预计数" localSheetId="23">#REF!</definedName>
    <definedName name="_xlnm.Print_Area" localSheetId="23">表17.2024年大姚县地方政府债务限额和余额情况表!$A$1:$D$45</definedName>
    <definedName name="专款" localSheetId="23">#REF!</definedName>
    <definedName name="_Fill" localSheetId="23" hidden="1">[1]eqpmad2!#REF!</definedName>
    <definedName name="_xlnm.Print_Titles" localSheetId="23">表17.2024年大姚县地方政府债务限额和余额情况表!$A$2:$IV$4</definedName>
    <definedName name="A" localSheetId="24">#REF!</definedName>
    <definedName name="Database" localSheetId="24" hidden="1">#REF!</definedName>
    <definedName name="Module.Prix_SMC" localSheetId="24">'[10]2017年基金预算收入预算表'!Module.Prix_SMC</definedName>
    <definedName name="拨款汇总_合计" localSheetId="24">SUM([7]汇总!IT1:IV1)</definedName>
    <definedName name="大幅度" localSheetId="24">#REF!</definedName>
    <definedName name="单位" localSheetId="24">[8]单位!$A$4:$C$113</definedName>
    <definedName name="地区名称" localSheetId="24">#REF!</definedName>
    <definedName name="区划编码" localSheetId="24">[9]基础表!$D$1:$D$65536</definedName>
    <definedName name="审核表二" localSheetId="24">#REF!</definedName>
    <definedName name="是" localSheetId="24">#REF!</definedName>
    <definedName name="收入款" localSheetId="24">#REF!</definedName>
    <definedName name="收入目" localSheetId="24">#REF!</definedName>
    <definedName name="收入项" localSheetId="24">#REF!</definedName>
    <definedName name="支出款" localSheetId="24">#REF!</definedName>
    <definedName name="支出类" localSheetId="24">#REF!</definedName>
    <definedName name="支出项" localSheetId="24">#REF!</definedName>
    <definedName name="专项收入年初预算数" localSheetId="24">#REF!</definedName>
    <definedName name="专项收入全年预计数" localSheetId="24">#REF!</definedName>
    <definedName name="融资方式" localSheetId="24">[19]DD!$A$2:$A$22</definedName>
    <definedName name="融资投向" localSheetId="24">[19]DD!$B$2:$B$74</definedName>
    <definedName name="债务单位类型" localSheetId="24">[19]DD!$C$2:$C$7</definedName>
    <definedName name="_xlnm.Print_Area" localSheetId="24" hidden="1">表18.2024年大姚县地方政府债务投向情况汇总表!$A$1:$D$26</definedName>
    <definedName name="分类" localSheetId="24">IF([20]政府经济分类及三保分类表!$L$1:$L$65536="是",[20]政府经济分类及三保分类表!$I$1:$I$65536)</definedName>
    <definedName name="专款" localSheetId="24">#REF!</definedName>
    <definedName name="_Fill" localSheetId="24" hidden="1">[1]eqpmad2!#REF!</definedName>
    <definedName name="_xlnm.Print_Titles" localSheetId="24">表18.2024年大姚县地方政府债务投向情况汇总表!$1:$5</definedName>
    <definedName name="A" localSheetId="25">#REF!</definedName>
    <definedName name="Database" localSheetId="25" hidden="1">#REF!</definedName>
    <definedName name="Module.Prix_SMC" localSheetId="25">'[10]2017年基金预算收入预算表'!Module.Prix_SMC</definedName>
    <definedName name="拨款汇总_合计" localSheetId="25">SUM([7]汇总!IT1:IV1)</definedName>
    <definedName name="大幅度" localSheetId="25">#REF!</definedName>
    <definedName name="单位" localSheetId="25">[8]单位!$A$4:$C$113</definedName>
    <definedName name="地区名称" localSheetId="25">#REF!</definedName>
    <definedName name="区划编码" localSheetId="25">[9]基础表!$D$1:$D$65536</definedName>
    <definedName name="审核表二" localSheetId="25">#REF!</definedName>
    <definedName name="是" localSheetId="25">#REF!</definedName>
    <definedName name="收入款" localSheetId="25">#REF!</definedName>
    <definedName name="收入目" localSheetId="25">#REF!</definedName>
    <definedName name="收入项" localSheetId="25">#REF!</definedName>
    <definedName name="支出款" localSheetId="25">#REF!</definedName>
    <definedName name="支出类" localSheetId="25">#REF!</definedName>
    <definedName name="支出项" localSheetId="25">#REF!</definedName>
    <definedName name="专项收入年初预算数" localSheetId="25">#REF!</definedName>
    <definedName name="专项收入全年预计数" localSheetId="25">#REF!</definedName>
    <definedName name="融资方式" localSheetId="25">[19]DD!$A$2:$A$22</definedName>
    <definedName name="融资投向" localSheetId="25">[19]DD!$B$2:$B$74</definedName>
    <definedName name="债务单位类型" localSheetId="25">[19]DD!$C$2:$C$7</definedName>
    <definedName name="_xlnm.Print_Area" localSheetId="25">表19.2024年大姚县地方政府一般债务投向情况表!$A$1:$D$26</definedName>
    <definedName name="分类" localSheetId="25">IF([20]政府经济分类及三保分类表!$L$1:$L$65536="是",[20]政府经济分类及三保分类表!$I$1:$I$65536)</definedName>
    <definedName name="专款" localSheetId="25">#REF!</definedName>
    <definedName name="_Fill" localSheetId="25" hidden="1">[1]eqpmad2!#REF!</definedName>
    <definedName name="_xlnm.Print_Titles" localSheetId="25">表19.2024年大姚县地方政府一般债务投向情况表!$1:$5</definedName>
    <definedName name="A" localSheetId="26">#REF!</definedName>
    <definedName name="Database" localSheetId="26" hidden="1">#REF!</definedName>
    <definedName name="Module.Prix_SMC" localSheetId="26">'[10]2017年基金预算收入预算表'!Module.Prix_SMC</definedName>
    <definedName name="拨款汇总_合计" localSheetId="26">SUM([7]汇总!IT1:IV1)</definedName>
    <definedName name="大幅度" localSheetId="26">#REF!</definedName>
    <definedName name="单位" localSheetId="26">[8]单位!$A$4:$C$113</definedName>
    <definedName name="地区名称" localSheetId="26">#REF!</definedName>
    <definedName name="区划编码" localSheetId="26">[9]基础表!$D$1:$D$65536</definedName>
    <definedName name="审核表二" localSheetId="26">#REF!</definedName>
    <definedName name="是" localSheetId="26">#REF!</definedName>
    <definedName name="收入款" localSheetId="26">#REF!</definedName>
    <definedName name="收入目" localSheetId="26">#REF!</definedName>
    <definedName name="收入项" localSheetId="26">#REF!</definedName>
    <definedName name="支出款" localSheetId="26">#REF!</definedName>
    <definedName name="支出类" localSheetId="26">#REF!</definedName>
    <definedName name="支出项" localSheetId="26">#REF!</definedName>
    <definedName name="专项收入年初预算数" localSheetId="26">#REF!</definedName>
    <definedName name="专项收入全年预计数" localSheetId="26">#REF!</definedName>
    <definedName name="融资方式" localSheetId="26">[19]DD!$A$2:$A$22</definedName>
    <definedName name="融资投向" localSheetId="26">[19]DD!$B$2:$B$74</definedName>
    <definedName name="债务单位类型" localSheetId="26">[19]DD!$C$2:$C$7</definedName>
    <definedName name="_xlnm.Print_Area" localSheetId="26">表20.2024年大姚县地方政府专项债务投向情况表!$A$1:$D$26</definedName>
    <definedName name="分类" localSheetId="26">IF([20]政府经济分类及三保分类表!$L$1:$L$65536="是",[20]政府经济分类及三保分类表!$I$1:$I$65536)</definedName>
    <definedName name="专款" localSheetId="26">#REF!</definedName>
    <definedName name="_Fill" localSheetId="26" hidden="1">[1]eqpmad2!#REF!</definedName>
    <definedName name="_xlnm.Print_Titles" localSheetId="26">表20.2024年大姚县地方政府专项债务投向情况表!$1:$5</definedName>
    <definedName name="A" localSheetId="27">#REF!</definedName>
    <definedName name="Database" localSheetId="27" hidden="1">#REF!</definedName>
    <definedName name="Module.Prix_SMC" localSheetId="27">'[10]2017年基金预算收入预算表'!Module.Prix_SMC</definedName>
    <definedName name="拨款汇总_合计" localSheetId="27">SUM([7]汇总!IT1:IV1)</definedName>
    <definedName name="大幅度" localSheetId="27">#REF!</definedName>
    <definedName name="单位" localSheetId="27">[8]单位!$A$4:$C$113</definedName>
    <definedName name="地区名称" localSheetId="27">#REF!</definedName>
    <definedName name="区划编码" localSheetId="27">[9]基础表!$D$1:$D$65536</definedName>
    <definedName name="审核表二" localSheetId="27">#REF!</definedName>
    <definedName name="是" localSheetId="27">#REF!</definedName>
    <definedName name="收入款" localSheetId="27">#REF!</definedName>
    <definedName name="收入目" localSheetId="27">#REF!</definedName>
    <definedName name="收入项" localSheetId="27">#REF!</definedName>
    <definedName name="支出款" localSheetId="27">#REF!</definedName>
    <definedName name="支出类" localSheetId="27">#REF!</definedName>
    <definedName name="支出项" localSheetId="27">#REF!</definedName>
    <definedName name="专项收入年初预算数" localSheetId="27">#REF!</definedName>
    <definedName name="专项收入全年预计数" localSheetId="27">#REF!</definedName>
    <definedName name="融资方式" localSheetId="27">[19]DD!$A$2:$A$22</definedName>
    <definedName name="融资投向" localSheetId="27">[19]DD!$B$2:$B$74</definedName>
    <definedName name="债务单位类型" localSheetId="27">[19]DD!$C$2:$C$7</definedName>
    <definedName name="_xlnm.Print_Area" localSheetId="27">表21.2024年新增地方政府债券资金安排表!$A$1:$F$15</definedName>
    <definedName name="分类" localSheetId="27">IF([20]政府经济分类及三保分类表!$L$1:$L$65536="是",[20]政府经济分类及三保分类表!$I$1:$I$65536)</definedName>
    <definedName name="专款" localSheetId="27">#REF!</definedName>
    <definedName name="_Fill" localSheetId="27" hidden="1">[1]eqpmad2!#REF!</definedName>
    <definedName name="_xlnm.Print_Titles" localSheetId="27">表21.2024年新增地方政府债券资金安排表!$1:$4</definedName>
    <definedName name="A" localSheetId="28">#REF!</definedName>
    <definedName name="Database" localSheetId="28" hidden="1">#REF!</definedName>
    <definedName name="Module.Prix_SMC" localSheetId="28">'[10]2017年基金预算收入预算表'!Module.Prix_SMC</definedName>
    <definedName name="拨款汇总_合计" localSheetId="28">SUM([7]汇总!IT1:IV1)</definedName>
    <definedName name="大幅度" localSheetId="28">#REF!</definedName>
    <definedName name="单位" localSheetId="28">[8]单位!$A$4:$C$113</definedName>
    <definedName name="地区名称" localSheetId="28">#REF!</definedName>
    <definedName name="区划编码" localSheetId="28">[9]基础表!$D$1:$D$65536</definedName>
    <definedName name="审核表二" localSheetId="28">#REF!</definedName>
    <definedName name="是" localSheetId="28">#REF!</definedName>
    <definedName name="收入款" localSheetId="28">#REF!</definedName>
    <definedName name="收入目" localSheetId="28">#REF!</definedName>
    <definedName name="收入项" localSheetId="28">#REF!</definedName>
    <definedName name="支出款" localSheetId="28">#REF!</definedName>
    <definedName name="支出类" localSheetId="28">#REF!</definedName>
    <definedName name="支出项" localSheetId="28">#REF!</definedName>
    <definedName name="专项收入年初预算数" localSheetId="28">#REF!</definedName>
    <definedName name="专项收入全年预计数" localSheetId="28">#REF!</definedName>
    <definedName name="融资方式" localSheetId="28">[19]DD!$A$2:$A$22</definedName>
    <definedName name="融资投向" localSheetId="28">[19]DD!$B$2:$B$74</definedName>
    <definedName name="债务单位类型" localSheetId="28">[19]DD!$C$2:$C$7</definedName>
    <definedName name="_xlnm.Print_Area" localSheetId="28" hidden="1">表22.2025年大姚县地方政府债务限额和余额情况表!$A$1:$D$45</definedName>
    <definedName name="分类" localSheetId="28">IF([20]政府经济分类及三保分类表!$L$1:$L$65536="是",[20]政府经济分类及三保分类表!$I$1:$I$65536)</definedName>
    <definedName name="专款" localSheetId="28">#REF!</definedName>
    <definedName name="_Fill" localSheetId="28" hidden="1">[1]eqpmad2!#REF!</definedName>
    <definedName name="_xlnm.Print_Titles" localSheetId="28">表22.2025年大姚县地方政府债务限额和余额情况表!$1:$4</definedName>
  </definedNames>
  <calcPr calcId="144525" fullPrecision="0" concurrentCalc="0"/>
</workbook>
</file>

<file path=xl/sharedStrings.xml><?xml version="1.0" encoding="utf-8"?>
<sst xmlns="http://schemas.openxmlformats.org/spreadsheetml/2006/main" count="33138" uniqueCount="9253">
  <si>
    <t>2024年12月预算收支月报</t>
  </si>
  <si>
    <t>单位:元</t>
  </si>
  <si>
    <t>科目编码</t>
  </si>
  <si>
    <t>科目名称</t>
  </si>
  <si>
    <t>金额</t>
  </si>
  <si>
    <t>一般公共预算收入合计</t>
  </si>
  <si>
    <t>一般公共预算支出合计</t>
  </si>
  <si>
    <t xml:space="preserve">  税收收入</t>
  </si>
  <si>
    <t xml:space="preserve">  一般公共服务支出</t>
  </si>
  <si>
    <t xml:space="preserve">    国内增值税</t>
  </si>
  <si>
    <t xml:space="preserve">    人大事务</t>
  </si>
  <si>
    <t>国有企业增值税</t>
  </si>
  <si>
    <t>行政运行</t>
  </si>
  <si>
    <t>集体企业增值税</t>
  </si>
  <si>
    <t>一般行政管理事务</t>
  </si>
  <si>
    <t>股份制企业增值税</t>
  </si>
  <si>
    <t>机关服务</t>
  </si>
  <si>
    <t>联营企业增值税</t>
  </si>
  <si>
    <t>人大会议</t>
  </si>
  <si>
    <t>港澳台和外商投资企业增值税</t>
  </si>
  <si>
    <t>人大立法</t>
  </si>
  <si>
    <t>私营企业增值税</t>
  </si>
  <si>
    <t>人大监督</t>
  </si>
  <si>
    <t>中国国家铁路集团有限公司改征增值税待分配收入</t>
  </si>
  <si>
    <t>人大代表履职能力提升</t>
  </si>
  <si>
    <t>中国国家铁路集团有限公司改征增值税收入</t>
  </si>
  <si>
    <t>代表工作</t>
  </si>
  <si>
    <t>其他增值税</t>
  </si>
  <si>
    <t>人大信访工作</t>
  </si>
  <si>
    <t>增值税税款滞纳金、罚款收入</t>
  </si>
  <si>
    <t>事业运行</t>
  </si>
  <si>
    <t>残疾人就业增值税退税</t>
  </si>
  <si>
    <t>其他人大事务支出</t>
  </si>
  <si>
    <t>软件增值税退税</t>
  </si>
  <si>
    <t>政协事务</t>
  </si>
  <si>
    <t>宣传文化单位增值税退税</t>
  </si>
  <si>
    <t>核电站增值税退税</t>
  </si>
  <si>
    <t>资源综合利用增值税退税</t>
  </si>
  <si>
    <t>黄金增值税退税</t>
  </si>
  <si>
    <t>政协会议</t>
  </si>
  <si>
    <t>光伏发电增值税退税</t>
  </si>
  <si>
    <t>委员视察</t>
  </si>
  <si>
    <t>风力发电增值税退税</t>
  </si>
  <si>
    <t>参政议政</t>
  </si>
  <si>
    <t>管道运输增值税退税</t>
  </si>
  <si>
    <t>融资租赁增值税退税</t>
  </si>
  <si>
    <t>其他政协事务支出</t>
  </si>
  <si>
    <t>增值税留抵退税</t>
  </si>
  <si>
    <t>政府办公厅(室)及相关机构事务</t>
  </si>
  <si>
    <t>增值税留抵退税省级调库</t>
  </si>
  <si>
    <t>增值税留抵退税省级以下调库</t>
  </si>
  <si>
    <t>小微企业原政策增值税留抵退税</t>
  </si>
  <si>
    <t>小微企业新增政策增值税留抵退税</t>
  </si>
  <si>
    <t>专项服务</t>
  </si>
  <si>
    <t>其他企业原政策增值税留抵退税</t>
  </si>
  <si>
    <t>专项业务及机关事务管理</t>
  </si>
  <si>
    <t>其他企业新增政策增值税留抵退税</t>
  </si>
  <si>
    <t>政务公开审批</t>
  </si>
  <si>
    <t>其他增值税退税</t>
  </si>
  <si>
    <t>信访事务</t>
  </si>
  <si>
    <t>免抵调增增值税</t>
  </si>
  <si>
    <t>参事事务</t>
  </si>
  <si>
    <t>成品油价格和税费改革增值税划出</t>
  </si>
  <si>
    <t>成品油价格和税费改革增值税划入</t>
  </si>
  <si>
    <t>其他政府办公厅(室)及相关机构事务支出</t>
  </si>
  <si>
    <t>跨省管道运输企业增值税</t>
  </si>
  <si>
    <t>发展与改革事务</t>
  </si>
  <si>
    <t>跨省管道运输企业增值税待分配收入</t>
  </si>
  <si>
    <t xml:space="preserve">    国内消费税</t>
  </si>
  <si>
    <t>国有企业消费税</t>
  </si>
  <si>
    <t>集体企业消费税</t>
  </si>
  <si>
    <t>战略规划与实施</t>
  </si>
  <si>
    <t>股份制企业消费税</t>
  </si>
  <si>
    <t>日常经济运行调节</t>
  </si>
  <si>
    <t>联营企业消费税</t>
  </si>
  <si>
    <t>社会事业发展规划</t>
  </si>
  <si>
    <t>港澳台和外商投资企业消费税</t>
  </si>
  <si>
    <t>经济体制改革研究</t>
  </si>
  <si>
    <t>私营企业消费税</t>
  </si>
  <si>
    <t>物价管理</t>
  </si>
  <si>
    <t>成品油消费税</t>
  </si>
  <si>
    <t>其他消费税</t>
  </si>
  <si>
    <t>其他发展与改革事务支出</t>
  </si>
  <si>
    <t>消费税税款滞纳金、罚款收入</t>
  </si>
  <si>
    <t>统计信息事务</t>
  </si>
  <si>
    <t>成品油消费税退税</t>
  </si>
  <si>
    <t>其他消费税退税</t>
  </si>
  <si>
    <t xml:space="preserve">    进口货物增值税、消费税</t>
  </si>
  <si>
    <t>进口货物增值税</t>
  </si>
  <si>
    <t>信息事务</t>
  </si>
  <si>
    <t>进口消费品消费税</t>
  </si>
  <si>
    <t>专项统计业务</t>
  </si>
  <si>
    <t>进口成品油消费税</t>
  </si>
  <si>
    <t>统计管理</t>
  </si>
  <si>
    <t>进口其他消费品消费税</t>
  </si>
  <si>
    <t>专项普查活动</t>
  </si>
  <si>
    <t>进口消费品消费税税款滞纳金、罚款收入</t>
  </si>
  <si>
    <t>统计抽样调查</t>
  </si>
  <si>
    <t>进口成品油消费税退税</t>
  </si>
  <si>
    <t>进口其他消费品退消费税</t>
  </si>
  <si>
    <t>其他统计信息事务支出</t>
  </si>
  <si>
    <t xml:space="preserve">    出口货物退增值税、消费税</t>
  </si>
  <si>
    <t>财政事务</t>
  </si>
  <si>
    <t>出口业务退增值税</t>
  </si>
  <si>
    <t>免抵调减增值税</t>
  </si>
  <si>
    <t>出口消费品退消费税</t>
  </si>
  <si>
    <t>预算改革业务</t>
  </si>
  <si>
    <t xml:space="preserve">    企业所得税</t>
  </si>
  <si>
    <t>财政国库业务</t>
  </si>
  <si>
    <t>国有冶金工业所得税</t>
  </si>
  <si>
    <t>财政监察</t>
  </si>
  <si>
    <t>国有有色金属工业所得税</t>
  </si>
  <si>
    <t>信息化建设</t>
  </si>
  <si>
    <t>国有煤炭工业所得税</t>
  </si>
  <si>
    <t>财政委托业务支出</t>
  </si>
  <si>
    <t>国有电力工业所得税</t>
  </si>
  <si>
    <t>国有石油和化学工业所得税</t>
  </si>
  <si>
    <t>其他财政事务支出</t>
  </si>
  <si>
    <t>国有机械工业所得税</t>
  </si>
  <si>
    <t>税收事务</t>
  </si>
  <si>
    <t>国有汽车工业所得税</t>
  </si>
  <si>
    <t>国有核工业所得税</t>
  </si>
  <si>
    <t>国有航空工业所得税</t>
  </si>
  <si>
    <t>国有航天工业所得税</t>
  </si>
  <si>
    <t>国有电子工业所得税</t>
  </si>
  <si>
    <t>税收业务</t>
  </si>
  <si>
    <t>国有兵器工业所得税</t>
  </si>
  <si>
    <t>国有船舶工业所得税</t>
  </si>
  <si>
    <t>其他税收事务支出</t>
  </si>
  <si>
    <t>国有建筑材料工业所得税</t>
  </si>
  <si>
    <t>审计事务</t>
  </si>
  <si>
    <t>国有烟草企业所得税</t>
  </si>
  <si>
    <t>国有纺织企业所得税</t>
  </si>
  <si>
    <t>国有铁道企业所得税</t>
  </si>
  <si>
    <t xml:space="preserve">  其中：中国国家铁路集团有限公司集中缴纳的铁路运输企业所得税待分配收入</t>
  </si>
  <si>
    <t>审计业务</t>
  </si>
  <si>
    <t>国有交通企业所得税</t>
  </si>
  <si>
    <t>审计管理</t>
  </si>
  <si>
    <t>国有邮政企业所得税</t>
  </si>
  <si>
    <t>国有民航企业所得税</t>
  </si>
  <si>
    <t>国有海洋石油天然气企业所得税</t>
  </si>
  <si>
    <t>其他审计事务支出</t>
  </si>
  <si>
    <t>国有外贸企业所得税</t>
  </si>
  <si>
    <t>海关事务</t>
  </si>
  <si>
    <t>国有银行所得税</t>
  </si>
  <si>
    <t>国有非银行金融企业所得税</t>
  </si>
  <si>
    <t>国有保险企业所得税</t>
  </si>
  <si>
    <t>国有文教企业所得税</t>
  </si>
  <si>
    <t>缉私办案</t>
  </si>
  <si>
    <t>国有水产企业所得税</t>
  </si>
  <si>
    <t>口岸管理</t>
  </si>
  <si>
    <t>国有森林工业企业所得税</t>
  </si>
  <si>
    <t>国有电信企业所得税</t>
  </si>
  <si>
    <t>海关关务</t>
  </si>
  <si>
    <t>国有农垦企业所得税</t>
  </si>
  <si>
    <t>关税征管</t>
  </si>
  <si>
    <t>其他国有企业所得税</t>
  </si>
  <si>
    <t>海关监管</t>
  </si>
  <si>
    <t>集体企业所得税</t>
  </si>
  <si>
    <t>检验检疫</t>
  </si>
  <si>
    <t>股份制企业所得税</t>
  </si>
  <si>
    <t>联营企业所得税</t>
  </si>
  <si>
    <t>其他海关事务支出</t>
  </si>
  <si>
    <t>港澳台和外商投资企业所得税</t>
  </si>
  <si>
    <t>纪检监察事务</t>
  </si>
  <si>
    <t>私营企业所得税</t>
  </si>
  <si>
    <t>其他企业所得税</t>
  </si>
  <si>
    <t>分支机构预缴所得税</t>
  </si>
  <si>
    <t>总机构预缴所得税</t>
  </si>
  <si>
    <t>大案要案查处</t>
  </si>
  <si>
    <t>总机构汇算清缴所得税</t>
  </si>
  <si>
    <t>派驻派出机构</t>
  </si>
  <si>
    <t>企业所得税待分配收入</t>
  </si>
  <si>
    <t>巡视工作</t>
  </si>
  <si>
    <t>跨市县分支机构预缴所得税</t>
  </si>
  <si>
    <t>跨市县总机构预缴所得税</t>
  </si>
  <si>
    <t>其他纪检监察事务支出</t>
  </si>
  <si>
    <t>跨市县总机构汇算清缴所得税</t>
  </si>
  <si>
    <t>商贸事务</t>
  </si>
  <si>
    <t>省以下企业所得税待分配收入</t>
  </si>
  <si>
    <t>跨市县分支机构汇算清缴所得税</t>
  </si>
  <si>
    <t>分支机构汇算清缴所得税</t>
  </si>
  <si>
    <t>企业所得税税款滞纳金、罚款、加收利息收入</t>
  </si>
  <si>
    <t>对外贸易管理</t>
  </si>
  <si>
    <t>跨省管道运输企业所得税</t>
  </si>
  <si>
    <t>国际经济合作</t>
  </si>
  <si>
    <t>跨省管道运输企业所得税待分配收入</t>
  </si>
  <si>
    <t>外资管理</t>
  </si>
  <si>
    <t>企业所得税退税</t>
  </si>
  <si>
    <t>国内贸易管理</t>
  </si>
  <si>
    <t>个人所得税</t>
  </si>
  <si>
    <t>招商引资</t>
  </si>
  <si>
    <t>储蓄存款利息所得税</t>
  </si>
  <si>
    <t>其他商贸事务支出</t>
  </si>
  <si>
    <t>其他个人所得税</t>
  </si>
  <si>
    <t>知识产权事务</t>
  </si>
  <si>
    <t>个人所得税综合所得汇算清缴退税</t>
  </si>
  <si>
    <t>个人所得税代扣代缴手续费退库</t>
  </si>
  <si>
    <t>个人所得税税款滞纳金、罚款、加收利息收入</t>
  </si>
  <si>
    <t xml:space="preserve">    资源税</t>
  </si>
  <si>
    <t>专利审批</t>
  </si>
  <si>
    <t>海洋石油资源税</t>
  </si>
  <si>
    <t>知识产权战略和规划</t>
  </si>
  <si>
    <t>水资源税</t>
  </si>
  <si>
    <t>国际合作与交流</t>
  </si>
  <si>
    <t>其他资源税</t>
  </si>
  <si>
    <t>知识产权宏观管理</t>
  </si>
  <si>
    <t>资源税税款滞纳金、罚款收入</t>
  </si>
  <si>
    <t>商标管理</t>
  </si>
  <si>
    <t xml:space="preserve">    城市维护建设税</t>
  </si>
  <si>
    <t>原产地地理标志管理</t>
  </si>
  <si>
    <t>国有企业城市维护建设税</t>
  </si>
  <si>
    <t>中国国家铁路集团有限公司集中缴纳的铁路运输企业城市维护建设税</t>
  </si>
  <si>
    <t>其他知识产权事务支出</t>
  </si>
  <si>
    <t>其他国有企业城市维护建设税</t>
  </si>
  <si>
    <t>民族事务</t>
  </si>
  <si>
    <t>集体企业城市维护建设税</t>
  </si>
  <si>
    <t>股份制企业城市维护建设税</t>
  </si>
  <si>
    <t>联营企业城市维护建设税</t>
  </si>
  <si>
    <t>港澳台和外商投资企业城市维护建设税</t>
  </si>
  <si>
    <t>民族工作专项</t>
  </si>
  <si>
    <t>私营企业城市维护建设税</t>
  </si>
  <si>
    <t>中国国家铁路集团有限公司集中缴纳的铁路运输企业城市维护建设税待分配收入</t>
  </si>
  <si>
    <t>其他民族事务支出</t>
  </si>
  <si>
    <t>其他城市维护建设税</t>
  </si>
  <si>
    <t>港澳台事务</t>
  </si>
  <si>
    <t>城市维护建设税税款滞纳金、罚款收入</t>
  </si>
  <si>
    <t>成品油价格和税费改革城市维护建设税划出</t>
  </si>
  <si>
    <t>成品油价格和税费改革城市维护建设税划入</t>
  </si>
  <si>
    <t>跨省管道运输企业城市维护建设税</t>
  </si>
  <si>
    <t>港澳事务</t>
  </si>
  <si>
    <t>跨省管道运输企业城市维护建设税待分配收入</t>
  </si>
  <si>
    <t>台湾事务</t>
  </si>
  <si>
    <t xml:space="preserve">    房产税</t>
  </si>
  <si>
    <t>国有企业房产税</t>
  </si>
  <si>
    <t>其他港澳台事务支出</t>
  </si>
  <si>
    <t>集体企业房产税</t>
  </si>
  <si>
    <t>档案事务</t>
  </si>
  <si>
    <t>股份制企业房产税</t>
  </si>
  <si>
    <t>联营企业房产税</t>
  </si>
  <si>
    <t>港澳台和外商投资企业房产税</t>
  </si>
  <si>
    <t>私营企业房产税</t>
  </si>
  <si>
    <t>档案馆</t>
  </si>
  <si>
    <t>其他房产税</t>
  </si>
  <si>
    <t>其他档案事务支出</t>
  </si>
  <si>
    <t>房产税税款滞纳金、罚款收入</t>
  </si>
  <si>
    <t>民主党派及工商联事务</t>
  </si>
  <si>
    <t xml:space="preserve">    印花税</t>
  </si>
  <si>
    <t>证券交易印花税</t>
  </si>
  <si>
    <t>证券交易印花税退税</t>
  </si>
  <si>
    <t>其他印花税</t>
  </si>
  <si>
    <t>印花税税款滞纳金、罚款收入</t>
  </si>
  <si>
    <t>其他民主党派及工商联事务支出</t>
  </si>
  <si>
    <t xml:space="preserve">    城镇土地使用税</t>
  </si>
  <si>
    <t xml:space="preserve">  群众团体事务</t>
  </si>
  <si>
    <t>国有企业城镇土地使用税</t>
  </si>
  <si>
    <t>集体企业城镇土地使用税</t>
  </si>
  <si>
    <t>股份制企业城镇土地使用税</t>
  </si>
  <si>
    <t>联营企业城镇土地使用税</t>
  </si>
  <si>
    <t>工会事务</t>
  </si>
  <si>
    <t>私营企业城镇土地使用税</t>
  </si>
  <si>
    <t>港澳台和外商投资企业城镇土地使用税</t>
  </si>
  <si>
    <t>其他群众团体事务支出</t>
  </si>
  <si>
    <t>其他城镇土地使用税</t>
  </si>
  <si>
    <t>党委办公厅(室)及相关机构事务</t>
  </si>
  <si>
    <t>城镇土地使用税税款滞纳金、罚款收入</t>
  </si>
  <si>
    <t xml:space="preserve">    土地增值税</t>
  </si>
  <si>
    <t>国有企业土地增值税</t>
  </si>
  <si>
    <t>集体企业土地增值税</t>
  </si>
  <si>
    <t>专项业务</t>
  </si>
  <si>
    <t>股份制企业土地增值税</t>
  </si>
  <si>
    <t>联营企业土地增值税</t>
  </si>
  <si>
    <t>其他党委办公厅(室)及相关机构事务支出</t>
  </si>
  <si>
    <t>港澳台和外商投资企业土地增值税</t>
  </si>
  <si>
    <t>组织事务</t>
  </si>
  <si>
    <t>私营企业土地增值税</t>
  </si>
  <si>
    <t>其他土地增值税</t>
  </si>
  <si>
    <t>土地增值税税款滞纳金、罚款收入</t>
  </si>
  <si>
    <t xml:space="preserve">    车船税</t>
  </si>
  <si>
    <t>公务员事务</t>
  </si>
  <si>
    <t xml:space="preserve">      车船税</t>
  </si>
  <si>
    <t xml:space="preserve">      车船税税款滞纳金、罚款收入</t>
  </si>
  <si>
    <t>其他组织事务支出</t>
  </si>
  <si>
    <t xml:space="preserve">    船舶吨税</t>
  </si>
  <si>
    <t>宣传事务</t>
  </si>
  <si>
    <t xml:space="preserve">      船舶吨税</t>
  </si>
  <si>
    <t xml:space="preserve">      船舶吨税税款滞纳金、罚款收入</t>
  </si>
  <si>
    <t xml:space="preserve">    车辆购置税</t>
  </si>
  <si>
    <t>车辆购置税</t>
  </si>
  <si>
    <t>宣传管理</t>
  </si>
  <si>
    <t>车辆购置税税款滞纳金、罚款收入</t>
  </si>
  <si>
    <t>关税</t>
  </si>
  <si>
    <t>其他宣传事务支出</t>
  </si>
  <si>
    <t>统战事务</t>
  </si>
  <si>
    <t>进口关税</t>
  </si>
  <si>
    <t>出口关税</t>
  </si>
  <si>
    <t>进境物品进口税</t>
  </si>
  <si>
    <t>特别关税</t>
  </si>
  <si>
    <t>宗教事务</t>
  </si>
  <si>
    <t>反倾销税</t>
  </si>
  <si>
    <t>华侨事务</t>
  </si>
  <si>
    <t>反补贴税</t>
  </si>
  <si>
    <t>保障措施关税</t>
  </si>
  <si>
    <t>其他统战事务支出</t>
  </si>
  <si>
    <t>报复性关税</t>
  </si>
  <si>
    <t>对外联络事务</t>
  </si>
  <si>
    <t>关税和特别关税税款滞纳金、罚款收入</t>
  </si>
  <si>
    <t>关税退税</t>
  </si>
  <si>
    <t>耕地占用税</t>
  </si>
  <si>
    <t>耕地占用税退税</t>
  </si>
  <si>
    <t>其他对外联络事务支出</t>
  </si>
  <si>
    <t>耕地占用税税款滞纳金、罚款收入</t>
  </si>
  <si>
    <t>其他共产党事务支出</t>
  </si>
  <si>
    <t>契税</t>
  </si>
  <si>
    <t>契税税款滞纳金、罚款收入</t>
  </si>
  <si>
    <t>烟叶税</t>
  </si>
  <si>
    <t>烟叶税税款滞纳金、罚款收入</t>
  </si>
  <si>
    <t>网信事务</t>
  </si>
  <si>
    <t>环境保护税</t>
  </si>
  <si>
    <t>环境保护税税款滞纳金、罚款收入</t>
  </si>
  <si>
    <t>其他税收收入</t>
  </si>
  <si>
    <t>信息安全事务</t>
  </si>
  <si>
    <t>其他税收收入税款滞纳金、罚款收入</t>
  </si>
  <si>
    <t>其他网信事务支出</t>
  </si>
  <si>
    <t xml:space="preserve">  非税收入</t>
  </si>
  <si>
    <t>市场监督管理事务</t>
  </si>
  <si>
    <t xml:space="preserve">    专项收入</t>
  </si>
  <si>
    <t>教育费附加收入</t>
  </si>
  <si>
    <t>成品油价格和税费改革教育费附加收入划出</t>
  </si>
  <si>
    <t>市场主体管理</t>
  </si>
  <si>
    <t>成品油价格和税费改革教育费附加收入划入</t>
  </si>
  <si>
    <t>市场秩序执法</t>
  </si>
  <si>
    <t>中国国家铁路集团有限公司集中缴纳的铁路运输企业教育费附加</t>
  </si>
  <si>
    <t>中国国家铁路集团有限公司集中缴纳的铁路运输企业教育费附加待分配收入</t>
  </si>
  <si>
    <t>质量基础</t>
  </si>
  <si>
    <t>跨省管道运输企业教育费附加收入</t>
  </si>
  <si>
    <t>药品事务</t>
  </si>
  <si>
    <t>跨省管道运输企业教育费附加待分配收入</t>
  </si>
  <si>
    <t>医疗器械事务</t>
  </si>
  <si>
    <t>教育费附加滞纳金、罚款收入</t>
  </si>
  <si>
    <t>化妆品事务</t>
  </si>
  <si>
    <t>铀产品出售收入</t>
  </si>
  <si>
    <t>质量安全监管</t>
  </si>
  <si>
    <t>三峡库区移民专项收入</t>
  </si>
  <si>
    <t>食品安全监管</t>
  </si>
  <si>
    <t>场外核应急准备收入</t>
  </si>
  <si>
    <t>地方教育附加收入</t>
  </si>
  <si>
    <t>其他市场监督管理事务</t>
  </si>
  <si>
    <t>社会工作事务</t>
  </si>
  <si>
    <t>地方教育附加滞纳金、罚款收入</t>
  </si>
  <si>
    <t>文化事业建设费收入</t>
  </si>
  <si>
    <t>残疾人就业保障金收入</t>
  </si>
  <si>
    <t>教育资金收入</t>
  </si>
  <si>
    <t>农田水利建设资金收入</t>
  </si>
  <si>
    <t>森林植被恢复费</t>
  </si>
  <si>
    <t>其他社会工作事务支出</t>
  </si>
  <si>
    <t>水利建设专项收入</t>
  </si>
  <si>
    <t>油价调控风险准备金收入</t>
  </si>
  <si>
    <t>专项收益上缴收入</t>
  </si>
  <si>
    <t>其他专项收入</t>
  </si>
  <si>
    <t>广告收入</t>
  </si>
  <si>
    <t>信访业务</t>
  </si>
  <si>
    <t>其他信访事务支出</t>
  </si>
  <si>
    <t>行政事业性收费收入</t>
  </si>
  <si>
    <t>其他一般公共服务支出</t>
  </si>
  <si>
    <t>公安行政事业性收费收入</t>
  </si>
  <si>
    <t>国家赔偿费用支出</t>
  </si>
  <si>
    <t>外国人签证费</t>
  </si>
  <si>
    <t>外国人证件费</t>
  </si>
  <si>
    <t xml:space="preserve">  外交支出</t>
  </si>
  <si>
    <t>公民出入境证件费</t>
  </si>
  <si>
    <t xml:space="preserve">    外交管理事务</t>
  </si>
  <si>
    <t>中国国籍申请手续费</t>
  </si>
  <si>
    <t>户籍管理证件工本费</t>
  </si>
  <si>
    <t>居民身份证工本费</t>
  </si>
  <si>
    <t>机动车号牌工本费</t>
  </si>
  <si>
    <t>机动车行驶证工本费</t>
  </si>
  <si>
    <t>机动车登记证书工本费</t>
  </si>
  <si>
    <t>其他外交管理事务支出</t>
  </si>
  <si>
    <t>驾驶证工本费</t>
  </si>
  <si>
    <t>驻外机构</t>
  </si>
  <si>
    <t>驾驶许可考试费</t>
  </si>
  <si>
    <t>驻外使领馆(团、处)</t>
  </si>
  <si>
    <t>临时入境机动车号牌和行驶证工本费</t>
  </si>
  <si>
    <t>其他驻外机构支出</t>
  </si>
  <si>
    <t>临时机动车驾驶证工本费</t>
  </si>
  <si>
    <t>对外援助</t>
  </si>
  <si>
    <t>保安员资格考试费</t>
  </si>
  <si>
    <t>援外优惠贷款贴息</t>
  </si>
  <si>
    <t>其他缴入国库的公安行政事业性收费</t>
  </si>
  <si>
    <t>法院行政事业性收费收入</t>
  </si>
  <si>
    <t>国际组织</t>
  </si>
  <si>
    <t>诉讼费</t>
  </si>
  <si>
    <t>国际组织会费</t>
  </si>
  <si>
    <t>其他缴入国库的法院行政事业性收费</t>
  </si>
  <si>
    <t>国际组织捐赠</t>
  </si>
  <si>
    <t>司法行政事业性收费收入</t>
  </si>
  <si>
    <t>维和摊款</t>
  </si>
  <si>
    <t>法律职业资格考试考务费</t>
  </si>
  <si>
    <t>国际组织股金及基金</t>
  </si>
  <si>
    <t>其他缴入国库的司法行政事业性收费</t>
  </si>
  <si>
    <t>其他国际组织支出</t>
  </si>
  <si>
    <t>外交行政事业性收费收入</t>
  </si>
  <si>
    <t>对外合作与交流</t>
  </si>
  <si>
    <t>认证费</t>
  </si>
  <si>
    <t>在华国际会议</t>
  </si>
  <si>
    <t>签证费</t>
  </si>
  <si>
    <t>国际交流活动</t>
  </si>
  <si>
    <t>驻外使领馆收费</t>
  </si>
  <si>
    <t>对外合作活动</t>
  </si>
  <si>
    <t>其他缴入国库的外交行政事业性收费</t>
  </si>
  <si>
    <t>其他对外合作与交流支出</t>
  </si>
  <si>
    <t>商贸行政事业性收费收入</t>
  </si>
  <si>
    <t>对外宣传</t>
  </si>
  <si>
    <t>其他缴入国库的商贸行政事业性收费</t>
  </si>
  <si>
    <t>财政行政事业性收费收入</t>
  </si>
  <si>
    <t>边界勘界联检</t>
  </si>
  <si>
    <t>考试考务费</t>
  </si>
  <si>
    <t>边界勘界</t>
  </si>
  <si>
    <t>其他缴入国库的财政行政事业性收费</t>
  </si>
  <si>
    <t>边界联检</t>
  </si>
  <si>
    <t>税务行政事业性收费收入</t>
  </si>
  <si>
    <t>边界界桩维护</t>
  </si>
  <si>
    <t>缴入国库的税务行政事业性收费</t>
  </si>
  <si>
    <t>其他支出</t>
  </si>
  <si>
    <t>海关行政事业性收费收入</t>
  </si>
  <si>
    <t>国际发展合作</t>
  </si>
  <si>
    <t>缴入国库的海关行政事业性收费</t>
  </si>
  <si>
    <t>审计行政事业性收费收入</t>
  </si>
  <si>
    <t>其他缴入国库的审计行政事业性收费</t>
  </si>
  <si>
    <t>国管局行政事业性收费收入</t>
  </si>
  <si>
    <t>其他国际发展合作支出</t>
  </si>
  <si>
    <t>工人技术等级鉴定考核费</t>
  </si>
  <si>
    <t>其他外交支出</t>
  </si>
  <si>
    <t>其他缴入国库的国管局行政事业性收费</t>
  </si>
  <si>
    <t>科技行政事业性收费收入</t>
  </si>
  <si>
    <t xml:space="preserve">  国防支出</t>
  </si>
  <si>
    <t>其他缴入国库的科技行政事业性收费</t>
  </si>
  <si>
    <t>军费</t>
  </si>
  <si>
    <t>保密行政事业性收费收入</t>
  </si>
  <si>
    <t>现役部队</t>
  </si>
  <si>
    <t>其他缴入国库的保密行政事业性收费</t>
  </si>
  <si>
    <t>预备役部队</t>
  </si>
  <si>
    <t>市场监管行政事业性收费收入</t>
  </si>
  <si>
    <t>其他军费支出</t>
  </si>
  <si>
    <t>客运索道运营审查检验和定期检验费</t>
  </si>
  <si>
    <t>国防科研事业</t>
  </si>
  <si>
    <t>压力管道安装审查检验和定期检验费</t>
  </si>
  <si>
    <t>压力管道元件制造审查检验费</t>
  </si>
  <si>
    <t>专项工程</t>
  </si>
  <si>
    <t>特种劳动防护用品检验费</t>
  </si>
  <si>
    <t>一般劳动防护用品检验费</t>
  </si>
  <si>
    <t>国防动员</t>
  </si>
  <si>
    <t>锅炉、压力容器检验费</t>
  </si>
  <si>
    <t>兵役征集</t>
  </si>
  <si>
    <t>经济动员</t>
  </si>
  <si>
    <t>滞纳金</t>
  </si>
  <si>
    <t>人民防空</t>
  </si>
  <si>
    <t>特种设备检验检测费</t>
  </si>
  <si>
    <t>交通战备</t>
  </si>
  <si>
    <t>其他缴入国库的市场监管行政事业性收费</t>
  </si>
  <si>
    <t>民兵</t>
  </si>
  <si>
    <t>广播电视行政事业性收费收入</t>
  </si>
  <si>
    <t>边海防</t>
  </si>
  <si>
    <t>其他国防动员支出</t>
  </si>
  <si>
    <t>其他缴入国库的广播电视行政事业性收费</t>
  </si>
  <si>
    <t>其他国防支出</t>
  </si>
  <si>
    <t>应急管理行政事业性收费收入</t>
  </si>
  <si>
    <t>消防行业特有工种职业技能鉴定考试考务费</t>
  </si>
  <si>
    <t xml:space="preserve">  公共安全支出</t>
  </si>
  <si>
    <t>缴入国库的应急管理行政事业性收费</t>
  </si>
  <si>
    <t>武装警察部队</t>
  </si>
  <si>
    <t>档案行政事业性收费收入</t>
  </si>
  <si>
    <t>其他缴入国库的档案行政事业性收费</t>
  </si>
  <si>
    <t>其他武装警察部队支出</t>
  </si>
  <si>
    <t>港澳办行政事业性收费收入</t>
  </si>
  <si>
    <t>公安</t>
  </si>
  <si>
    <t>缴入国库的港澳办行政事业性收费</t>
  </si>
  <si>
    <t>贸促会行政事业性收费收入</t>
  </si>
  <si>
    <t>其他缴入国库的贸促会行政事业性收费</t>
  </si>
  <si>
    <t>人防办行政事业性收费收入</t>
  </si>
  <si>
    <t>防空地下室易地建设费</t>
  </si>
  <si>
    <t>执法办案</t>
  </si>
  <si>
    <t>其他缴入国库的人防办行政事业性收费</t>
  </si>
  <si>
    <t>特别业务</t>
  </si>
  <si>
    <t>中直管理局行政事业性收费收入</t>
  </si>
  <si>
    <t>特勤业务</t>
  </si>
  <si>
    <t>工人培训考核费</t>
  </si>
  <si>
    <t>移民事务</t>
  </si>
  <si>
    <t>住宿费</t>
  </si>
  <si>
    <t>学费</t>
  </si>
  <si>
    <t>其他公安支出</t>
  </si>
  <si>
    <t>其他缴入国库的中直管理局行政事业性收费</t>
  </si>
  <si>
    <t>国家安全</t>
  </si>
  <si>
    <t>文化和旅游行政事业性收费收入</t>
  </si>
  <si>
    <t>导游人员资格考试费和等级考核费</t>
  </si>
  <si>
    <t>其他缴入国库的文化和旅游行政事业性收费</t>
  </si>
  <si>
    <t>教育行政事业性收费收入</t>
  </si>
  <si>
    <t>安全业务</t>
  </si>
  <si>
    <t>普通话水平测试费</t>
  </si>
  <si>
    <t>其他缴入国库的教育行政事业性收费</t>
  </si>
  <si>
    <t>其他国家安全支出</t>
  </si>
  <si>
    <t>公办幼儿园保教费</t>
  </si>
  <si>
    <t>检察</t>
  </si>
  <si>
    <t>公办幼儿园住宿费</t>
  </si>
  <si>
    <t>体育行政事业性收费收入</t>
  </si>
  <si>
    <t>体育特殊专业招生考务费</t>
  </si>
  <si>
    <t>外国团体来华登山注册费</t>
  </si>
  <si>
    <t>“两房”建设</t>
  </si>
  <si>
    <t>其他缴入国库的体育行政事业性收费</t>
  </si>
  <si>
    <t>检察监督</t>
  </si>
  <si>
    <t>发展与改革(物价)行政事业性收费收入</t>
  </si>
  <si>
    <t>其他缴入国库的发展与改革(物价)行政事业性收费</t>
  </si>
  <si>
    <t>其他检察支出</t>
  </si>
  <si>
    <t>统计行政事业性收费收入</t>
  </si>
  <si>
    <t>法院</t>
  </si>
  <si>
    <t>统计专业技术资格考试考务费</t>
  </si>
  <si>
    <t>其他缴入国库的统计行政事业性收费</t>
  </si>
  <si>
    <t>自然资源行政事业性收费收入</t>
  </si>
  <si>
    <t>土地复垦费</t>
  </si>
  <si>
    <t>案件审判</t>
  </si>
  <si>
    <t>土地闲置费</t>
  </si>
  <si>
    <t>案件执行</t>
  </si>
  <si>
    <t>耕地开垦费</t>
  </si>
  <si>
    <t>“两庭”建设</t>
  </si>
  <si>
    <t>不动产登记费</t>
  </si>
  <si>
    <t>其他缴入国库的自然资源行政事业性收费</t>
  </si>
  <si>
    <t>其他法院支出</t>
  </si>
  <si>
    <t>建设行政事业性收费收入</t>
  </si>
  <si>
    <t>司法</t>
  </si>
  <si>
    <t>城市道路占用挖掘修复费</t>
  </si>
  <si>
    <t>生活垃圾处理费</t>
  </si>
  <si>
    <t>其他缴入国库的建设行政事业性收费</t>
  </si>
  <si>
    <t>基层司法业务</t>
  </si>
  <si>
    <t>知识产权行政事业性收费收入</t>
  </si>
  <si>
    <t>普法宣传</t>
  </si>
  <si>
    <t>专利收费</t>
  </si>
  <si>
    <t>律师管理</t>
  </si>
  <si>
    <t>专利代理师资格考试考务费</t>
  </si>
  <si>
    <t>公共法律服务</t>
  </si>
  <si>
    <t>集成电路布图设计保护收费</t>
  </si>
  <si>
    <t>国家统一法律职业资格考试</t>
  </si>
  <si>
    <t>商标注册收费</t>
  </si>
  <si>
    <t>社区矫正</t>
  </si>
  <si>
    <t>其他缴入国库的知识产权行政事业性收费</t>
  </si>
  <si>
    <t>法治建设</t>
  </si>
  <si>
    <t>生态环境行政事业性收费收入</t>
  </si>
  <si>
    <t>海洋废弃物收费</t>
  </si>
  <si>
    <t>其他司法支出</t>
  </si>
  <si>
    <t>其他缴入国库的生态环境行政事业性收费</t>
  </si>
  <si>
    <t>监狱</t>
  </si>
  <si>
    <t>铁路行政事业性收费收入</t>
  </si>
  <si>
    <t>其他缴入国库的铁路行政事业性收费</t>
  </si>
  <si>
    <t>交通运输行政事业性收费收入</t>
  </si>
  <si>
    <t>罪犯生活及医疗卫生</t>
  </si>
  <si>
    <t>监狱业务及罪犯改造</t>
  </si>
  <si>
    <t>航空业务权补偿费</t>
  </si>
  <si>
    <t>狱政设施建设</t>
  </si>
  <si>
    <t>适航审查费</t>
  </si>
  <si>
    <t>长江口航道维护费</t>
  </si>
  <si>
    <t>长江干线船舶引航收费</t>
  </si>
  <si>
    <t>其他监狱支出</t>
  </si>
  <si>
    <t>其他缴入国库的交通运输行政事业性收费</t>
  </si>
  <si>
    <t>强制隔离戒毒</t>
  </si>
  <si>
    <t>工业和信息产业行政事业性收费收入</t>
  </si>
  <si>
    <t>电信网码号资源占用费</t>
  </si>
  <si>
    <t>无线电频率占用费</t>
  </si>
  <si>
    <t>强制隔离戒毒人员生活</t>
  </si>
  <si>
    <t>其他缴入国库的工业和信息产业行政事业性收费</t>
  </si>
  <si>
    <t>强制隔离戒毒人员教育</t>
  </si>
  <si>
    <t>农业农村行政事业性收费收入</t>
  </si>
  <si>
    <t>所政设施建设</t>
  </si>
  <si>
    <t>渔业资源增殖保护费</t>
  </si>
  <si>
    <t>海洋渔业船舶船员考试费</t>
  </si>
  <si>
    <t>工人技术等级考核或职业技能鉴定费</t>
  </si>
  <si>
    <t>其他强制隔离戒毒支出</t>
  </si>
  <si>
    <t>农药实验费</t>
  </si>
  <si>
    <t>国家保密</t>
  </si>
  <si>
    <t>执业兽医资格考试考务费</t>
  </si>
  <si>
    <t>其他缴入国库的农业农村行政事业性收费</t>
  </si>
  <si>
    <t>林业草原行政事业性收费收入</t>
  </si>
  <si>
    <t>草原植被恢复费收入</t>
  </si>
  <si>
    <t>保密技术</t>
  </si>
  <si>
    <t>其他缴入国库的林业草原行政事业性收费</t>
  </si>
  <si>
    <t>保密管理</t>
  </si>
  <si>
    <t>水利行政事业性收费收入</t>
  </si>
  <si>
    <t>其他国家保密支出</t>
  </si>
  <si>
    <t>水土保持补偿费</t>
  </si>
  <si>
    <t>缉私警察</t>
  </si>
  <si>
    <t>其他缴入国库的水利行政事业性收费</t>
  </si>
  <si>
    <t>卫生健康行政事业性收费收入</t>
  </si>
  <si>
    <t>预防接种服务费</t>
  </si>
  <si>
    <t>医疗事故鉴定费</t>
  </si>
  <si>
    <t>缉私业务</t>
  </si>
  <si>
    <t>其他缉私警察支出</t>
  </si>
  <si>
    <t>预防接种异常反应鉴定费</t>
  </si>
  <si>
    <t xml:space="preserve">    其他公共安全支出</t>
  </si>
  <si>
    <t>造血干细胞配型费</t>
  </si>
  <si>
    <t>国家司法救助支出</t>
  </si>
  <si>
    <t>职业病诊断鉴定费</t>
  </si>
  <si>
    <t>其他公共安全支出</t>
  </si>
  <si>
    <t>非免疫规划疫苗储存运输费</t>
  </si>
  <si>
    <t xml:space="preserve">  教育支出</t>
  </si>
  <si>
    <t>其他缴入国库的卫生健康行政事业性收费</t>
  </si>
  <si>
    <t>教育管理事务</t>
  </si>
  <si>
    <t>药品监管行政事业性收费收入</t>
  </si>
  <si>
    <t>药品注册费</t>
  </si>
  <si>
    <t>医疗器械产品注册费</t>
  </si>
  <si>
    <t>其他缴入国库的药品监管行政事业性收费</t>
  </si>
  <si>
    <t>其他教育管理事务支出</t>
  </si>
  <si>
    <t>民政行政事业性收费收入</t>
  </si>
  <si>
    <t>普通教育</t>
  </si>
  <si>
    <t>学前教育</t>
  </si>
  <si>
    <t>殡葬收费</t>
  </si>
  <si>
    <t>小学教育</t>
  </si>
  <si>
    <t>其他缴入国库的民政行政事业性收费</t>
  </si>
  <si>
    <t>初中教育</t>
  </si>
  <si>
    <t>人力资源和社会保障行政事业性收费收入</t>
  </si>
  <si>
    <t>高中教育</t>
  </si>
  <si>
    <t>职业技能鉴定考试考务费</t>
  </si>
  <si>
    <t>高等教育</t>
  </si>
  <si>
    <t>专业技术人员职业资格考试考务费</t>
  </si>
  <si>
    <t>其他普通教育支出</t>
  </si>
  <si>
    <t>其他缴入国库的人力资源和社会保障行政事业性收费</t>
  </si>
  <si>
    <t>职业教育</t>
  </si>
  <si>
    <t>证监会行政事业性收费收入</t>
  </si>
  <si>
    <t>初等职业教育</t>
  </si>
  <si>
    <t>证券市场监管费</t>
  </si>
  <si>
    <t>中等职业教育</t>
  </si>
  <si>
    <t>期货市场监管费</t>
  </si>
  <si>
    <t>技校教育</t>
  </si>
  <si>
    <t>证券、期货、基金从业人员资格报名考试费</t>
  </si>
  <si>
    <t>高等职业教育</t>
  </si>
  <si>
    <t>其他缴入国库的证监会行政事业性收费</t>
  </si>
  <si>
    <t>其他职业教育支出</t>
  </si>
  <si>
    <t>银行保险行政事业性收费收入</t>
  </si>
  <si>
    <t>成人教育</t>
  </si>
  <si>
    <t>机构监管费</t>
  </si>
  <si>
    <t>成人初等教育</t>
  </si>
  <si>
    <t>业务监管费</t>
  </si>
  <si>
    <t>成人中等教育</t>
  </si>
  <si>
    <t>成人高等教育</t>
  </si>
  <si>
    <t>其他缴入国库的银行保险行政事业性收费</t>
  </si>
  <si>
    <t>成人广播电视教育</t>
  </si>
  <si>
    <t>仲裁委行政事业性收费收入</t>
  </si>
  <si>
    <t>其他成人教育支出</t>
  </si>
  <si>
    <t>仲裁收费</t>
  </si>
  <si>
    <t>广播电视教育</t>
  </si>
  <si>
    <t>其他缴入国库的仲裁委行政事业性收费</t>
  </si>
  <si>
    <t>广播电视学校</t>
  </si>
  <si>
    <t>编办行政事业性收费收入</t>
  </si>
  <si>
    <t>教育电视台</t>
  </si>
  <si>
    <t>缴入国库的编办行政事业性收费</t>
  </si>
  <si>
    <t>其他广播电视教育支出</t>
  </si>
  <si>
    <t>党校行政事业性收费收入</t>
  </si>
  <si>
    <t>留学教育</t>
  </si>
  <si>
    <t>缴入国库的党校行政事业性收费</t>
  </si>
  <si>
    <t>出国留学教育</t>
  </si>
  <si>
    <t>监察行政事业性收费收入</t>
  </si>
  <si>
    <t>来华留学教育</t>
  </si>
  <si>
    <t>缴入国库的监察行政事业性收费</t>
  </si>
  <si>
    <t>其他留学教育支出</t>
  </si>
  <si>
    <t>外文局行政事业性收费收入</t>
  </si>
  <si>
    <t>特殊教育</t>
  </si>
  <si>
    <t>翻译专业资格（水平）考试考务费</t>
  </si>
  <si>
    <t>特殊学校教育</t>
  </si>
  <si>
    <t>其他缴入国库的外文局行政事业性收费</t>
  </si>
  <si>
    <t>工读学校教育</t>
  </si>
  <si>
    <t>国资委行政事业性收费收入</t>
  </si>
  <si>
    <t>其他特殊教育支出</t>
  </si>
  <si>
    <t>进修及培训</t>
  </si>
  <si>
    <t>其他缴入国库的国资委行政事业性收费</t>
  </si>
  <si>
    <t>教师进修</t>
  </si>
  <si>
    <t>其他行政事业性收费收入</t>
  </si>
  <si>
    <t>干部教育</t>
  </si>
  <si>
    <t>政府信息公开信息处理费</t>
  </si>
  <si>
    <t>培训支出</t>
  </si>
  <si>
    <t>其他缴入国库的行政事业性收费</t>
  </si>
  <si>
    <t>退役士兵能力提升</t>
  </si>
  <si>
    <t>罚没收入</t>
  </si>
  <si>
    <t>其他进修及培训</t>
  </si>
  <si>
    <t>一般罚没收入</t>
  </si>
  <si>
    <t>教育费附加安排的支出</t>
  </si>
  <si>
    <t>公安罚没收入</t>
  </si>
  <si>
    <t>农村中小学校舍建设</t>
  </si>
  <si>
    <t>检察院罚没收入</t>
  </si>
  <si>
    <t>农村中小学教学设施</t>
  </si>
  <si>
    <t>法院罚没收入</t>
  </si>
  <si>
    <t>城市中小学校舍建设</t>
  </si>
  <si>
    <t>新闻出版罚没收入</t>
  </si>
  <si>
    <t>城市中小学教学设施</t>
  </si>
  <si>
    <t>税务部门罚没收入</t>
  </si>
  <si>
    <t>中等职业学校教学设施</t>
  </si>
  <si>
    <t>海关罚没收入</t>
  </si>
  <si>
    <t>其他教育费附加安排的支出</t>
  </si>
  <si>
    <t>药品监督罚没收入</t>
  </si>
  <si>
    <t>其他教育支出</t>
  </si>
  <si>
    <t>卫生罚没收入</t>
  </si>
  <si>
    <t>检验检疫罚没收入</t>
  </si>
  <si>
    <t xml:space="preserve">  科学技术支出</t>
  </si>
  <si>
    <t>证监会罚没收入</t>
  </si>
  <si>
    <t>科学技术管理事务</t>
  </si>
  <si>
    <t>银行保险罚没收入</t>
  </si>
  <si>
    <t>交通罚没收入</t>
  </si>
  <si>
    <t>铁道罚没收入</t>
  </si>
  <si>
    <t>审计罚没收入</t>
  </si>
  <si>
    <t>其他科学技术管理事务支出</t>
  </si>
  <si>
    <t>渔政罚没收入</t>
  </si>
  <si>
    <t>基础研究</t>
  </si>
  <si>
    <t>民航罚没收入</t>
  </si>
  <si>
    <t>机构运行</t>
  </si>
  <si>
    <t>电力监管罚没收入</t>
  </si>
  <si>
    <t>自然科学基金</t>
  </si>
  <si>
    <t>交强险罚没收入</t>
  </si>
  <si>
    <t>实验室及相关设施</t>
  </si>
  <si>
    <t>物价罚没收入</t>
  </si>
  <si>
    <t>重大科学工程</t>
  </si>
  <si>
    <t>市场监管罚没收入</t>
  </si>
  <si>
    <t>专项基础科研</t>
  </si>
  <si>
    <t>工业和信息产业罚没收入</t>
  </si>
  <si>
    <t>专项技术基础</t>
  </si>
  <si>
    <t>生态环境罚没收入</t>
  </si>
  <si>
    <t>科技人才队伍建设</t>
  </si>
  <si>
    <t>水利罚没收入</t>
  </si>
  <si>
    <t>其他基础研究支出</t>
  </si>
  <si>
    <t>邮政罚没收入</t>
  </si>
  <si>
    <t>应用研究</t>
  </si>
  <si>
    <t>监察罚没收入</t>
  </si>
  <si>
    <t>海警罚没收入</t>
  </si>
  <si>
    <t>社会公益研究</t>
  </si>
  <si>
    <t>住房和城乡建设罚没收入</t>
  </si>
  <si>
    <t>高技术研究</t>
  </si>
  <si>
    <t>应急管理罚没收入</t>
  </si>
  <si>
    <t>专项科研试制</t>
  </si>
  <si>
    <t>气象罚没收入</t>
  </si>
  <si>
    <t>其他应用研究支出</t>
  </si>
  <si>
    <t>其他一般罚没收入</t>
  </si>
  <si>
    <t>技术研究与开发</t>
  </si>
  <si>
    <t>缉私罚没收入</t>
  </si>
  <si>
    <t>公安缉私罚没收入</t>
  </si>
  <si>
    <t>科技成果转化与扩散</t>
  </si>
  <si>
    <t>市场缉私罚没收入</t>
  </si>
  <si>
    <t>共性技术研究与开发</t>
  </si>
  <si>
    <t>海关缉私罚没收入</t>
  </si>
  <si>
    <t>其他技术研究与开发支出</t>
  </si>
  <si>
    <t>其他部门缉私罚没收入</t>
  </si>
  <si>
    <t>科技条件与服务</t>
  </si>
  <si>
    <t>缉毒罚没收入</t>
  </si>
  <si>
    <t>罚没收入退库</t>
  </si>
  <si>
    <t>技术创新服务体系</t>
  </si>
  <si>
    <t>国有资本经营收入</t>
  </si>
  <si>
    <t>科技条件专项</t>
  </si>
  <si>
    <t>利润收入</t>
  </si>
  <si>
    <t>其他科技条件与服务支出</t>
  </si>
  <si>
    <t>中国人民银行上缴收入</t>
  </si>
  <si>
    <t>社会科学</t>
  </si>
  <si>
    <t>金融企业利润收入</t>
  </si>
  <si>
    <t>社会科学研究机构</t>
  </si>
  <si>
    <t>其他企业利润收入</t>
  </si>
  <si>
    <t>社会科学研究</t>
  </si>
  <si>
    <t>股利、股息收入</t>
  </si>
  <si>
    <t>社科基金支出</t>
  </si>
  <si>
    <t>金融业公司股利、股息收入</t>
  </si>
  <si>
    <t>其他社会科学支出</t>
  </si>
  <si>
    <t>其他股利、股息收入</t>
  </si>
  <si>
    <t>科学技术普及</t>
  </si>
  <si>
    <t>产权转让收入</t>
  </si>
  <si>
    <t>其他产权转让收入</t>
  </si>
  <si>
    <t>科普活动</t>
  </si>
  <si>
    <t>清算收入</t>
  </si>
  <si>
    <t>青少年科技活动</t>
  </si>
  <si>
    <t>其他清算收入</t>
  </si>
  <si>
    <t>学术交流活动</t>
  </si>
  <si>
    <t>国有资本经营收入退库</t>
  </si>
  <si>
    <t>科技馆站</t>
  </si>
  <si>
    <t>国有企业计划亏损补贴</t>
  </si>
  <si>
    <t>其他科学技术普及支出</t>
  </si>
  <si>
    <t>工业企业计划亏损补贴</t>
  </si>
  <si>
    <t>科技交流与合作</t>
  </si>
  <si>
    <t>农业企业计划亏损补贴</t>
  </si>
  <si>
    <t>国际交流与合作</t>
  </si>
  <si>
    <t>其他国有企业计划亏损补贴</t>
  </si>
  <si>
    <t>重大科技合作项目</t>
  </si>
  <si>
    <t>烟草企业上缴专项收入</t>
  </si>
  <si>
    <t>其他科技交流与合作支出</t>
  </si>
  <si>
    <t>其他国有资本经营收入</t>
  </si>
  <si>
    <t>科技重大项目</t>
  </si>
  <si>
    <t>国有资源(资产)有偿使用收入</t>
  </si>
  <si>
    <t>科技重大专项</t>
  </si>
  <si>
    <t>海域使用金收入</t>
  </si>
  <si>
    <t>重点研发计划</t>
  </si>
  <si>
    <t>中央海域使用金收入</t>
  </si>
  <si>
    <t>其他科技重大项目</t>
  </si>
  <si>
    <t>地方海域使用金收入</t>
  </si>
  <si>
    <t>其他科学技术支出</t>
  </si>
  <si>
    <t>场地和矿区使用费收入</t>
  </si>
  <si>
    <t>科技奖励</t>
  </si>
  <si>
    <t>陆上石油矿区使用费</t>
  </si>
  <si>
    <t>核应急</t>
  </si>
  <si>
    <t>海上石油矿区使用费</t>
  </si>
  <si>
    <t>转制科研机构</t>
  </si>
  <si>
    <t>中央合资合作企业场地使用费收入</t>
  </si>
  <si>
    <t>中央和地方合资合作企业场地使用费收入</t>
  </si>
  <si>
    <t xml:space="preserve">  文化旅游体育与传媒支出</t>
  </si>
  <si>
    <t>地方合资合作企业场地使用费收入</t>
  </si>
  <si>
    <t>文化和旅游</t>
  </si>
  <si>
    <t>港澳台和外商独资企业场地使用费收入</t>
  </si>
  <si>
    <t>特种矿产品出售收入</t>
  </si>
  <si>
    <t>专项储备物资销售收入</t>
  </si>
  <si>
    <t>利息收入</t>
  </si>
  <si>
    <t>图书馆</t>
  </si>
  <si>
    <t>国库存款利息收入</t>
  </si>
  <si>
    <t>文化展示及纪念机构</t>
  </si>
  <si>
    <t>财政专户存款利息收入</t>
  </si>
  <si>
    <t>艺术表演场所</t>
  </si>
  <si>
    <t>有价证券利息收入</t>
  </si>
  <si>
    <t>艺术表演团体</t>
  </si>
  <si>
    <t>其他利息收入</t>
  </si>
  <si>
    <t>文化活动</t>
  </si>
  <si>
    <t>非经营性国有资产收入</t>
  </si>
  <si>
    <t>群众文化</t>
  </si>
  <si>
    <t>行政单位国有资产出租、出借收入</t>
  </si>
  <si>
    <t>文化和旅游交流与合作</t>
  </si>
  <si>
    <t>行政单位国有资产处置收入</t>
  </si>
  <si>
    <t>文化创作与保护</t>
  </si>
  <si>
    <t>事业单位国有资产处置收入</t>
  </si>
  <si>
    <t>文化和旅游市场管理</t>
  </si>
  <si>
    <t>事业单位国有资产出租出借收入</t>
  </si>
  <si>
    <t>旅游宣传</t>
  </si>
  <si>
    <t>其他非经营性国有资产收入</t>
  </si>
  <si>
    <t>文化和旅游管理事务</t>
  </si>
  <si>
    <t>出租车经营权有偿出让和转让收入</t>
  </si>
  <si>
    <t>其他文化和旅游支出</t>
  </si>
  <si>
    <t>无居民海岛使用金收入</t>
  </si>
  <si>
    <t>文物</t>
  </si>
  <si>
    <t>中央无居民海岛使用金收入</t>
  </si>
  <si>
    <t>地方无居民海岛使用金收入</t>
  </si>
  <si>
    <t>转让政府还贷道路收费权收入</t>
  </si>
  <si>
    <t>石油特别收益金专项收入</t>
  </si>
  <si>
    <t>文物保护</t>
  </si>
  <si>
    <t>博物馆</t>
  </si>
  <si>
    <t>石油特别收益金退库</t>
  </si>
  <si>
    <t>历史名城与古迹</t>
  </si>
  <si>
    <t>动用国家储备物资上缴财政收入</t>
  </si>
  <si>
    <t>其他文物支出</t>
  </si>
  <si>
    <t>铁路资产变现收入</t>
  </si>
  <si>
    <t>体育</t>
  </si>
  <si>
    <t>电力改革预留资产变现收入</t>
  </si>
  <si>
    <t>矿产资源专项收入</t>
  </si>
  <si>
    <t>矿产资源补偿费收入</t>
  </si>
  <si>
    <t>探矿权、采矿权使用费收入</t>
  </si>
  <si>
    <t>运动项目管理</t>
  </si>
  <si>
    <t>矿业权出让收益</t>
  </si>
  <si>
    <t>体育竞赛</t>
  </si>
  <si>
    <t>矿业权占用费收入</t>
  </si>
  <si>
    <t>体育训练</t>
  </si>
  <si>
    <t>排污权出让收入</t>
  </si>
  <si>
    <t>体育场馆</t>
  </si>
  <si>
    <t>航班时刻拍卖和使用费收入</t>
  </si>
  <si>
    <t>群众体育</t>
  </si>
  <si>
    <t>农村集体经营性建设用地土地增值收益调节金收入</t>
  </si>
  <si>
    <t>体育交流与合作</t>
  </si>
  <si>
    <t>新增建设用地土地有偿使用费收入</t>
  </si>
  <si>
    <t>其他体育支出</t>
  </si>
  <si>
    <t>水资源费收入</t>
  </si>
  <si>
    <t>新闻出版电影</t>
  </si>
  <si>
    <t>三峡电站水资源费收入</t>
  </si>
  <si>
    <t>其他水资源费收入</t>
  </si>
  <si>
    <t>国家留成油上缴收入</t>
  </si>
  <si>
    <t>市政公共资源有偿使用收入</t>
  </si>
  <si>
    <t>新闻通讯</t>
  </si>
  <si>
    <t>停车泊位及公共停车场等有偿使用收入</t>
  </si>
  <si>
    <t>出版发行</t>
  </si>
  <si>
    <t>公共空间广告设置权等有偿使用收入</t>
  </si>
  <si>
    <t>版权管理</t>
  </si>
  <si>
    <t>其他市政公共资源有偿使用收入</t>
  </si>
  <si>
    <t>电影</t>
  </si>
  <si>
    <t>其他国有资源(资产)有偿使用收入</t>
  </si>
  <si>
    <t>其他新闻出版电影支出</t>
  </si>
  <si>
    <t>捐赠收入</t>
  </si>
  <si>
    <t>广播电视</t>
  </si>
  <si>
    <t>国外捐赠收入</t>
  </si>
  <si>
    <t>国内捐赠收入</t>
  </si>
  <si>
    <t>政府住房基金收入</t>
  </si>
  <si>
    <t>上缴管理费用</t>
  </si>
  <si>
    <t>监测监管</t>
  </si>
  <si>
    <t>计提公共租赁住房资金</t>
  </si>
  <si>
    <t>传输发射</t>
  </si>
  <si>
    <t>公共租赁住房租金收入</t>
  </si>
  <si>
    <t>广播电视事务</t>
  </si>
  <si>
    <t>配建商业设施租售收入</t>
  </si>
  <si>
    <t>其他广播电视支出</t>
  </si>
  <si>
    <t>其他政府住房基金收入</t>
  </si>
  <si>
    <t>其他文化旅游体育与传媒支出</t>
  </si>
  <si>
    <t>其他收入</t>
  </si>
  <si>
    <t>宣传文化发展专项支出</t>
  </si>
  <si>
    <t>主管部门集中收入</t>
  </si>
  <si>
    <t>文化产业发展专项支出</t>
  </si>
  <si>
    <t>免税商品特许经营费收入</t>
  </si>
  <si>
    <t>基本建设收入</t>
  </si>
  <si>
    <t>社会保障和就业支出</t>
  </si>
  <si>
    <t>差别电价收入</t>
  </si>
  <si>
    <t>人力资源和社会保障管理事务</t>
  </si>
  <si>
    <t>债务管理收入</t>
  </si>
  <si>
    <t>南水北调工程基金收入</t>
  </si>
  <si>
    <t>生态环境损害赔偿资金</t>
  </si>
  <si>
    <t>综合业务管理</t>
  </si>
  <si>
    <t>劳动保障监察</t>
  </si>
  <si>
    <t>政府性基金预算收入合计</t>
  </si>
  <si>
    <t>就业管理事务</t>
  </si>
  <si>
    <t xml:space="preserve">    政府性基金收入</t>
  </si>
  <si>
    <t>社会保险业务管理事务</t>
  </si>
  <si>
    <t>农网还贷资金收入</t>
  </si>
  <si>
    <t>中央农网还贷资金收入</t>
  </si>
  <si>
    <t>社会保险经办机构</t>
  </si>
  <si>
    <t>地方农网还贷资金收入</t>
  </si>
  <si>
    <t>劳动关系和维权</t>
  </si>
  <si>
    <t>铁路建设基金收入</t>
  </si>
  <si>
    <t>公共就业服务和职业技能鉴定机构</t>
  </si>
  <si>
    <t>民航发展基金收入</t>
  </si>
  <si>
    <t>劳动人事争议调解仲裁</t>
  </si>
  <si>
    <t>海南省高等级公路车辆通行附加费收入</t>
  </si>
  <si>
    <t>政府特殊津贴</t>
  </si>
  <si>
    <t>旅游发展基金收入</t>
  </si>
  <si>
    <t>资助留学回国人员</t>
  </si>
  <si>
    <t>国家电影事业发展专项资金收入</t>
  </si>
  <si>
    <t>博士后日常经费</t>
  </si>
  <si>
    <t>国有土地收益基金收入</t>
  </si>
  <si>
    <t>引进人才费用</t>
  </si>
  <si>
    <t>农业土地开发资金收入</t>
  </si>
  <si>
    <t>国有土地使用权出让收入</t>
  </si>
  <si>
    <t>其他人力资源和社会保障管理事务支出</t>
  </si>
  <si>
    <t>土地出让价款收入</t>
  </si>
  <si>
    <t>民政管理事务</t>
  </si>
  <si>
    <t>补缴的土地价款</t>
  </si>
  <si>
    <t>划拨土地收入</t>
  </si>
  <si>
    <t>缴纳新增建设用地土地有偿使用费</t>
  </si>
  <si>
    <t>其他土地出让收入</t>
  </si>
  <si>
    <t>社会组织管理</t>
  </si>
  <si>
    <t>大中型水库移民后期扶持基金收入</t>
  </si>
  <si>
    <t>行政区划和地名管理</t>
  </si>
  <si>
    <t>大中型水库库区基金收入</t>
  </si>
  <si>
    <t>基层政权建设和社区治理</t>
  </si>
  <si>
    <t>中央大中型水库库区基金收入</t>
  </si>
  <si>
    <t>其他民政管理事务支出</t>
  </si>
  <si>
    <t>地方大中型水库库区基金收入</t>
  </si>
  <si>
    <t>补充全国社会保障基金</t>
  </si>
  <si>
    <t>三峡水库库区基金收入</t>
  </si>
  <si>
    <t>用一般公共预算补充基金</t>
  </si>
  <si>
    <t>中央特别国债经营基金收入</t>
  </si>
  <si>
    <t>行政事业单位养老支出</t>
  </si>
  <si>
    <t>中央特别国债经营基金财务收入</t>
  </si>
  <si>
    <t>行政单位离退休</t>
  </si>
  <si>
    <t>彩票公益金收入</t>
  </si>
  <si>
    <t>事业单位离退休</t>
  </si>
  <si>
    <t>福利彩票公益金收入</t>
  </si>
  <si>
    <t>离退休人员管理机构</t>
  </si>
  <si>
    <t>体育彩票公益金收入</t>
  </si>
  <si>
    <t>机关事业单位基本养老保险缴费支出</t>
  </si>
  <si>
    <t>城市基础设施配套费收入</t>
  </si>
  <si>
    <t>机关事业单位职业年金缴费支出</t>
  </si>
  <si>
    <t>小型水库移民扶助基金收入</t>
  </si>
  <si>
    <t>对机关事业单位基本养老保险基金的补助</t>
  </si>
  <si>
    <t>国家重大水利工程建设基金收入</t>
  </si>
  <si>
    <t>对机关事业单位职业年金的补助</t>
  </si>
  <si>
    <t>中央重大水利工程建设资金</t>
  </si>
  <si>
    <t>其他行政事业单位养老支出</t>
  </si>
  <si>
    <t>地方重大水利工程建设资金</t>
  </si>
  <si>
    <t>企业改革补助</t>
  </si>
  <si>
    <t>车辆通行费</t>
  </si>
  <si>
    <t>企业关闭破产补助</t>
  </si>
  <si>
    <t>核电站乏燃料处理处置基金收入</t>
  </si>
  <si>
    <t>厂办大集体改革补助</t>
  </si>
  <si>
    <t>可再生能源电价附加收入</t>
  </si>
  <si>
    <t>其他企业改革发展补助</t>
  </si>
  <si>
    <t>船舶油污损害赔偿基金收入</t>
  </si>
  <si>
    <t>就业补助</t>
  </si>
  <si>
    <t>废弃电器电子产品处理基金收入</t>
  </si>
  <si>
    <t>就业创业服务补贴</t>
  </si>
  <si>
    <t>税务部门征收的废弃电器电子产品处理基金收入</t>
  </si>
  <si>
    <t>职业培训补贴</t>
  </si>
  <si>
    <t>海关征收的废弃电器电子产品处理基金收入</t>
  </si>
  <si>
    <t>社会保险补贴</t>
  </si>
  <si>
    <t>污水处理费收入</t>
  </si>
  <si>
    <t>公益性岗位补贴</t>
  </si>
  <si>
    <t>彩票发行机构和彩票销售机构的业务费用</t>
  </si>
  <si>
    <t>职业技能鉴定补贴</t>
  </si>
  <si>
    <t>福利彩票发行机构的业务费用</t>
  </si>
  <si>
    <t>就业见习补贴</t>
  </si>
  <si>
    <t>体育彩票发行机构的业务费用</t>
  </si>
  <si>
    <t>高技能人才培养补助</t>
  </si>
  <si>
    <t>福利彩票销售机构的业务费用</t>
  </si>
  <si>
    <t>促进创业补贴</t>
  </si>
  <si>
    <t>体育彩票销售机构的业务费用</t>
  </si>
  <si>
    <t>其他就业补助支出</t>
  </si>
  <si>
    <t>彩票兑奖周转金</t>
  </si>
  <si>
    <t>抚恤</t>
  </si>
  <si>
    <t>彩票发行销售风险基金</t>
  </si>
  <si>
    <t>死亡抚恤</t>
  </si>
  <si>
    <t>彩票市场调控资金收入</t>
  </si>
  <si>
    <t>伤残抚恤</t>
  </si>
  <si>
    <t>抗疫特别国债财务基金收入</t>
  </si>
  <si>
    <t>在乡复员、退伍军人生活补助</t>
  </si>
  <si>
    <t>其他政府性基金收入</t>
  </si>
  <si>
    <t>义务兵优待</t>
  </si>
  <si>
    <t xml:space="preserve">    专项债务对应项目专项收入</t>
  </si>
  <si>
    <t>农村籍退役士兵老年生活补助</t>
  </si>
  <si>
    <t>海南省高等级公路车辆通行附加费专项债务对应项目专项收入</t>
  </si>
  <si>
    <t>光荣院</t>
  </si>
  <si>
    <t>国家电影事业发展专项资金专项债务对应项目专项收入</t>
  </si>
  <si>
    <t>烈士纪念设施管理维护</t>
  </si>
  <si>
    <t>国有土地使用权出让金专项债务对应项目专项收入</t>
  </si>
  <si>
    <t>其他优抚支出</t>
  </si>
  <si>
    <t>土地储备专项债券对应项目专项收入</t>
  </si>
  <si>
    <t>退役安置</t>
  </si>
  <si>
    <t>棚户区改造专项债券对应项目专项收入</t>
  </si>
  <si>
    <t>退役士兵安置</t>
  </si>
  <si>
    <t>其他国有土地使用权出让金专项债务对应项目专项收入</t>
  </si>
  <si>
    <t>军队移交政府的离退休人员安置</t>
  </si>
  <si>
    <t>农业土地开发资金专项债务对应项目专项收入</t>
  </si>
  <si>
    <t>军队移交政府离退休干部管理机构</t>
  </si>
  <si>
    <t>大中型水库库区基金专项债务对应项目专项收入</t>
  </si>
  <si>
    <t>退役士兵管理教育</t>
  </si>
  <si>
    <t>城市基础设施配套费专项债务对应项目专项收入</t>
  </si>
  <si>
    <t>军队转业干部安置</t>
  </si>
  <si>
    <t>小型水库移民扶助基金专项债务对应项目专项收入</t>
  </si>
  <si>
    <t>其他退役安置支出</t>
  </si>
  <si>
    <t>国家重大水利工程建设基金专项债务对应项目专项收入</t>
  </si>
  <si>
    <t>社会福利</t>
  </si>
  <si>
    <t>车辆通行费专项债务对应项目专项收入</t>
  </si>
  <si>
    <t>儿童福利</t>
  </si>
  <si>
    <t>政府收费公路专项债券对应项目专项收入</t>
  </si>
  <si>
    <t>老年福利</t>
  </si>
  <si>
    <t>其他车辆通行费专项债务对应项目专项收入</t>
  </si>
  <si>
    <t>康复辅具</t>
  </si>
  <si>
    <t>污水处理费专项债务对应项目专项收入</t>
  </si>
  <si>
    <t>殡葬</t>
  </si>
  <si>
    <t>其他政府性基金专项债务对应项目专项收入</t>
  </si>
  <si>
    <t>社会福利事业单位</t>
  </si>
  <si>
    <t>其他地方自行试点项目收益专项债券对应项目专项收入</t>
  </si>
  <si>
    <t>养老服务</t>
  </si>
  <si>
    <t>其他社会福利支出</t>
  </si>
  <si>
    <t>残疾人事业</t>
  </si>
  <si>
    <t>国有资本经营预算收入合计</t>
  </si>
  <si>
    <t>烟草企业利润收入</t>
  </si>
  <si>
    <t>石油石化企业利润收入</t>
  </si>
  <si>
    <t>残疾人康复</t>
  </si>
  <si>
    <t>电力企业利润收入</t>
  </si>
  <si>
    <t>残疾人就业</t>
  </si>
  <si>
    <t>电信企业利润收入</t>
  </si>
  <si>
    <t>残疾人体育</t>
  </si>
  <si>
    <t>煤炭企业利润收入</t>
  </si>
  <si>
    <t>残疾人生活和护理补贴</t>
  </si>
  <si>
    <t>有色冶金采掘企业利润收入</t>
  </si>
  <si>
    <t>其他残疾人事业支出</t>
  </si>
  <si>
    <t>钢铁企业利润收入</t>
  </si>
  <si>
    <t>红十字事业</t>
  </si>
  <si>
    <t>化工企业利润收入</t>
  </si>
  <si>
    <t>运输企业利润收入</t>
  </si>
  <si>
    <t>电子企业利润收入</t>
  </si>
  <si>
    <t>机械企业利润收入</t>
  </si>
  <si>
    <t>投资服务企业利润收入</t>
  </si>
  <si>
    <t>其他红十字事业支出</t>
  </si>
  <si>
    <t>纺织轻工企业利润收入</t>
  </si>
  <si>
    <t>最低生活保障</t>
  </si>
  <si>
    <t>贸易企业利润收入</t>
  </si>
  <si>
    <t>城市最低生活保障金支出</t>
  </si>
  <si>
    <t>建筑施工企业利润收入</t>
  </si>
  <si>
    <t>农村最低生活保障金支出</t>
  </si>
  <si>
    <t>房地产企业利润收入</t>
  </si>
  <si>
    <t>临时救助</t>
  </si>
  <si>
    <t>建材企业利润收入</t>
  </si>
  <si>
    <t>临时救助支出</t>
  </si>
  <si>
    <t>境外企业利润收入</t>
  </si>
  <si>
    <t>流浪乞讨人员救助支出</t>
  </si>
  <si>
    <t>对外合作企业利润收入</t>
  </si>
  <si>
    <t>特困人员救助供养</t>
  </si>
  <si>
    <t>医药企业利润收入</t>
  </si>
  <si>
    <t>城市特困人员救助供养支出</t>
  </si>
  <si>
    <t>农林牧渔企业利润收入</t>
  </si>
  <si>
    <t>农村特困人员救助供养支出</t>
  </si>
  <si>
    <t>邮政企业利润收入</t>
  </si>
  <si>
    <t>补充道路交通事故社会救助基金</t>
  </si>
  <si>
    <t>军工企业利润收入</t>
  </si>
  <si>
    <t>交强险增值税补助基金支出</t>
  </si>
  <si>
    <t>转制科研院所利润收入</t>
  </si>
  <si>
    <t>交强险罚款收入补助基金支出</t>
  </si>
  <si>
    <t>地质勘查企业利润收入</t>
  </si>
  <si>
    <t>其他生活救助</t>
  </si>
  <si>
    <t>卫生体育福利企业利润收入</t>
  </si>
  <si>
    <t>其他城市生活救助</t>
  </si>
  <si>
    <t>教育文化广播企业利润收入</t>
  </si>
  <si>
    <t>其他农村生活救助</t>
  </si>
  <si>
    <t>科学研究企业利润收入</t>
  </si>
  <si>
    <t>财政对基本养老保险基金的补助</t>
  </si>
  <si>
    <t>机关社团所属企业利润收入</t>
  </si>
  <si>
    <t>财政对企业职工基本养老保险基金的补助</t>
  </si>
  <si>
    <t>金融企业利润收入(国资预算)</t>
  </si>
  <si>
    <t>财政对城乡居民基本养老保险基金的补助</t>
  </si>
  <si>
    <t>其他国有资本经营预算企业利润收入</t>
  </si>
  <si>
    <t>财政对其他基本养老保险基金的补助</t>
  </si>
  <si>
    <t>财政对其他社会保险基金的补助</t>
  </si>
  <si>
    <t>国有控股公司股利、股息收入</t>
  </si>
  <si>
    <t>财政对失业保险基金的补助</t>
  </si>
  <si>
    <t>国有参股公司股利、股息收入</t>
  </si>
  <si>
    <t>财政对工伤保险基金的补助</t>
  </si>
  <si>
    <t>金融企业股利、股息收入(国资预算)</t>
  </si>
  <si>
    <t>其他财政对社会保险基金的补助</t>
  </si>
  <si>
    <t>其他国有资本经营预算企业股利、股息收入</t>
  </si>
  <si>
    <t>退役军人管理事务</t>
  </si>
  <si>
    <t>国有股减持收入</t>
  </si>
  <si>
    <t>国有股权、股份转让收入</t>
  </si>
  <si>
    <t>国有独资企业产权转让收入</t>
  </si>
  <si>
    <t>拥军优属</t>
  </si>
  <si>
    <t>金融企业产权转让收入</t>
  </si>
  <si>
    <t>军供保障</t>
  </si>
  <si>
    <t>其他国有资本经营预算企业产权转让收入</t>
  </si>
  <si>
    <t>其他退役军人事务管理支出</t>
  </si>
  <si>
    <t>国有股权、股份清算收入</t>
  </si>
  <si>
    <t>财政代缴社会保险费支出</t>
  </si>
  <si>
    <t>国有独资企业清算收入</t>
  </si>
  <si>
    <t>财政代缴城乡居民基本养老保险费支出</t>
  </si>
  <si>
    <t>其他国有资本经营预算企业清算收入</t>
  </si>
  <si>
    <t>财政代缴其他社会保险费支出</t>
  </si>
  <si>
    <t>其他国有资本经营预算收入</t>
  </si>
  <si>
    <t xml:space="preserve">    其他社会保障和就业支出</t>
  </si>
  <si>
    <t>其他社会保障和就业支出</t>
  </si>
  <si>
    <t xml:space="preserve">  债务收入</t>
  </si>
  <si>
    <t>卫生健康支出</t>
  </si>
  <si>
    <t xml:space="preserve">    中央政府债务收入</t>
  </si>
  <si>
    <t>卫生健康管理事务</t>
  </si>
  <si>
    <t>中央政府国内债务收入</t>
  </si>
  <si>
    <t>中央政府国外债务收入</t>
  </si>
  <si>
    <t>中央政府境外发行主权债券收入</t>
  </si>
  <si>
    <t>中央政府向外国政府借款收入</t>
  </si>
  <si>
    <t>其他卫生健康管理事务支出</t>
  </si>
  <si>
    <t>中央政府向国际组织借款收入</t>
  </si>
  <si>
    <t>公立医院</t>
  </si>
  <si>
    <t>中央政府其他国外借款收入</t>
  </si>
  <si>
    <t>综合医院</t>
  </si>
  <si>
    <t xml:space="preserve">    地方政府债务收入</t>
  </si>
  <si>
    <t>中医(民族)医院</t>
  </si>
  <si>
    <t>一般债务收入</t>
  </si>
  <si>
    <t>传染病医院</t>
  </si>
  <si>
    <t>地方政府一般债券收入</t>
  </si>
  <si>
    <t>职业病防治医院</t>
  </si>
  <si>
    <t>地方政府向外国政府借款收入</t>
  </si>
  <si>
    <t>精神病医院</t>
  </si>
  <si>
    <t>地方政府向国际组织借款收入</t>
  </si>
  <si>
    <t>妇幼保健医院</t>
  </si>
  <si>
    <t>地方政府其他一般债务收入</t>
  </si>
  <si>
    <t>儿童医院</t>
  </si>
  <si>
    <t>专项债务收入</t>
  </si>
  <si>
    <t>其他专科医院</t>
  </si>
  <si>
    <t>海南省高等级公路车辆通行附加费债务收入</t>
  </si>
  <si>
    <t>福利医院</t>
  </si>
  <si>
    <t>国家电影事业发展专项资金债务收入</t>
  </si>
  <si>
    <t>行业医院</t>
  </si>
  <si>
    <t>国有土地使用权出让金债务收入</t>
  </si>
  <si>
    <t>处理医疗欠费</t>
  </si>
  <si>
    <t>农业土地开发资金债务收入</t>
  </si>
  <si>
    <t>康复医院</t>
  </si>
  <si>
    <t>大中型水库库区基金债务收入</t>
  </si>
  <si>
    <t>优抚医院</t>
  </si>
  <si>
    <t>城市基础设施配套费债务收入</t>
  </si>
  <si>
    <t>其他公立医院支出</t>
  </si>
  <si>
    <t>小型水库移民扶助基金债务收入</t>
  </si>
  <si>
    <t>基层医疗卫生机构</t>
  </si>
  <si>
    <t>国家重大水利工程建设基金债务收入</t>
  </si>
  <si>
    <t>城市社区卫生机构</t>
  </si>
  <si>
    <t>车辆通行费债务收入</t>
  </si>
  <si>
    <t>乡镇卫生院</t>
  </si>
  <si>
    <t>污水处理费债务收入</t>
  </si>
  <si>
    <t>其他基层医疗卫生机构支出</t>
  </si>
  <si>
    <t>土地储备专项债券收入</t>
  </si>
  <si>
    <t>公共卫生</t>
  </si>
  <si>
    <t>政府收费公路专项债券收入</t>
  </si>
  <si>
    <t>疾病预防控制机构</t>
  </si>
  <si>
    <t>棚户区改造专项债券收入</t>
  </si>
  <si>
    <t>卫生监督机构</t>
  </si>
  <si>
    <t>其他地方自行试点项目收益专项债券收入</t>
  </si>
  <si>
    <t>妇幼保健机构</t>
  </si>
  <si>
    <t>其他政府性基金债务收入</t>
  </si>
  <si>
    <t>精神卫生机构</t>
  </si>
  <si>
    <t>应急救治机构</t>
  </si>
  <si>
    <t>采供血机构</t>
  </si>
  <si>
    <t>其他专业公共卫生机构</t>
  </si>
  <si>
    <t>基本公共卫生服务</t>
  </si>
  <si>
    <t>重大公共卫生服务</t>
  </si>
  <si>
    <t>突发公共卫生事件应急处理</t>
  </si>
  <si>
    <t>附表:(填报说明另发)</t>
  </si>
  <si>
    <t>其他公共卫生支出</t>
  </si>
  <si>
    <t>科目1</t>
  </si>
  <si>
    <t>中医药</t>
  </si>
  <si>
    <t>科目2</t>
  </si>
  <si>
    <t>中医(民族医)药专项</t>
  </si>
  <si>
    <t>科目3</t>
  </si>
  <si>
    <t>其他中医药支出</t>
  </si>
  <si>
    <t>科目4</t>
  </si>
  <si>
    <t>计划生育事务</t>
  </si>
  <si>
    <t>科目5</t>
  </si>
  <si>
    <t>计划生育机构</t>
  </si>
  <si>
    <t>科目6</t>
  </si>
  <si>
    <t>计划生育服务</t>
  </si>
  <si>
    <t>科目7</t>
  </si>
  <si>
    <t>其他计划生育事务支出</t>
  </si>
  <si>
    <t>科目8</t>
  </si>
  <si>
    <t>行政事业单位医疗</t>
  </si>
  <si>
    <t>科目9</t>
  </si>
  <si>
    <t>行政单位医疗</t>
  </si>
  <si>
    <t>科目10</t>
  </si>
  <si>
    <t>事业单位医疗</t>
  </si>
  <si>
    <t>科目11</t>
  </si>
  <si>
    <t>公务员医疗补助</t>
  </si>
  <si>
    <t>科目12</t>
  </si>
  <si>
    <t>其他行政事业单位医疗支出</t>
  </si>
  <si>
    <t>科目13</t>
  </si>
  <si>
    <t>财政对基本医疗保险基金的补助</t>
  </si>
  <si>
    <t>科目14</t>
  </si>
  <si>
    <t>财政对职工基本医疗保险基金的补助</t>
  </si>
  <si>
    <t>科目15</t>
  </si>
  <si>
    <t>财政对城乡居民基本医疗保险基金的补助</t>
  </si>
  <si>
    <t>科目16</t>
  </si>
  <si>
    <t>财政对其他基本医疗保险基金的补助</t>
  </si>
  <si>
    <t>科目17</t>
  </si>
  <si>
    <t>医疗救助</t>
  </si>
  <si>
    <t>科目18</t>
  </si>
  <si>
    <t>城乡医疗救助</t>
  </si>
  <si>
    <t>科目19</t>
  </si>
  <si>
    <t>疾病应急救助</t>
  </si>
  <si>
    <t>科目20</t>
  </si>
  <si>
    <t>其他医疗救助支出</t>
  </si>
  <si>
    <t>科目21</t>
  </si>
  <si>
    <t>优抚对象医疗</t>
  </si>
  <si>
    <t>科目22</t>
  </si>
  <si>
    <t>优抚对象医疗补助</t>
  </si>
  <si>
    <t>科目23</t>
  </si>
  <si>
    <t>其他优抚对象医疗支出</t>
  </si>
  <si>
    <t>科目24</t>
  </si>
  <si>
    <t>医疗保障管理事务</t>
  </si>
  <si>
    <t>科目25</t>
  </si>
  <si>
    <t>科目26</t>
  </si>
  <si>
    <t>科目27</t>
  </si>
  <si>
    <t>科目28</t>
  </si>
  <si>
    <t>科目29</t>
  </si>
  <si>
    <t>医疗保障政策管理</t>
  </si>
  <si>
    <t>科目30</t>
  </si>
  <si>
    <t>医疗保障经办事务</t>
  </si>
  <si>
    <t>其他医疗保障管理事务支出</t>
  </si>
  <si>
    <t>老龄卫生健康事务</t>
  </si>
  <si>
    <t>中医药事务</t>
  </si>
  <si>
    <t>中医（民族医）药专项</t>
  </si>
  <si>
    <t>其他卫生健康支出</t>
  </si>
  <si>
    <t>节能环保支出</t>
  </si>
  <si>
    <t>环境保护管理事务</t>
  </si>
  <si>
    <t>生态环境保护宣传</t>
  </si>
  <si>
    <t>环境保护法规、规划及标准</t>
  </si>
  <si>
    <t>生态环境国际合作及履约</t>
  </si>
  <si>
    <t>生态环境保护行政许可</t>
  </si>
  <si>
    <t>应对气候变化管理事务</t>
  </si>
  <si>
    <t>其他环境保护管理事务支出</t>
  </si>
  <si>
    <t>环境监测与监察</t>
  </si>
  <si>
    <t>建设项目环评审查与监督</t>
  </si>
  <si>
    <t>核与辐射安全监督</t>
  </si>
  <si>
    <t>其他环境监测与监察支出</t>
  </si>
  <si>
    <t>污染防治</t>
  </si>
  <si>
    <t>大气</t>
  </si>
  <si>
    <t>水体</t>
  </si>
  <si>
    <t>噪声</t>
  </si>
  <si>
    <t>固体废弃物与化学品</t>
  </si>
  <si>
    <t>放射源和放射性废物监管</t>
  </si>
  <si>
    <t>辐射</t>
  </si>
  <si>
    <t>土壤</t>
  </si>
  <si>
    <t>其他污染防治支出</t>
  </si>
  <si>
    <t>自然生态保护</t>
  </si>
  <si>
    <t>生态保护</t>
  </si>
  <si>
    <t>农村环境保护</t>
  </si>
  <si>
    <t>生物及物种资源保护</t>
  </si>
  <si>
    <t>草原生态修复治理</t>
  </si>
  <si>
    <t>自然保护地</t>
  </si>
  <si>
    <t>其他自然生态保护支出</t>
  </si>
  <si>
    <t>天然林保护</t>
  </si>
  <si>
    <t>森林管护</t>
  </si>
  <si>
    <t>社会保险补助</t>
  </si>
  <si>
    <t>政策性社会性支出补助</t>
  </si>
  <si>
    <t>天然林保护工程建设</t>
  </si>
  <si>
    <t>停伐补助</t>
  </si>
  <si>
    <t>其他天然林保护支出</t>
  </si>
  <si>
    <t>退耕还林还草</t>
  </si>
  <si>
    <t>退耕现金</t>
  </si>
  <si>
    <t>退耕还林粮食折现补贴</t>
  </si>
  <si>
    <t>退耕还林粮食费用补贴</t>
  </si>
  <si>
    <t>退耕还林工程建设</t>
  </si>
  <si>
    <t>其他退耕还林还草支出</t>
  </si>
  <si>
    <t>风沙荒漠治理</t>
  </si>
  <si>
    <t>京津风沙源治理工程建设</t>
  </si>
  <si>
    <t>其他风沙荒漠治理支出</t>
  </si>
  <si>
    <t>退牧还草</t>
  </si>
  <si>
    <t>退牧还草工程建设</t>
  </si>
  <si>
    <t>其他退牧还草支出</t>
  </si>
  <si>
    <t>已垦草原退耕还草</t>
  </si>
  <si>
    <t>能源节约利用</t>
  </si>
  <si>
    <t>污染减排</t>
  </si>
  <si>
    <t>生态环境监测与信息</t>
  </si>
  <si>
    <t>生态环境执法监察</t>
  </si>
  <si>
    <t>减排专项支出</t>
  </si>
  <si>
    <t>清洁生产专项支出</t>
  </si>
  <si>
    <t>其他污染减排支出</t>
  </si>
  <si>
    <t>可再生能源</t>
  </si>
  <si>
    <t>循环经济</t>
  </si>
  <si>
    <t>能源管理事务</t>
  </si>
  <si>
    <t>能源科技装备</t>
  </si>
  <si>
    <t>能源行业管理</t>
  </si>
  <si>
    <t>能源管理</t>
  </si>
  <si>
    <t>农村电网建设</t>
  </si>
  <si>
    <t>其他能源管理事务支出</t>
  </si>
  <si>
    <t>其他节能环保支出</t>
  </si>
  <si>
    <t>城乡社区支出</t>
  </si>
  <si>
    <t>城乡社区管理事务</t>
  </si>
  <si>
    <t>城管执法</t>
  </si>
  <si>
    <t>工程建设标准规范编制与监管</t>
  </si>
  <si>
    <t>工程建设管理</t>
  </si>
  <si>
    <t>市政公用行业市场监管</t>
  </si>
  <si>
    <t>住宅建设与房地产市场监管</t>
  </si>
  <si>
    <t>执业资格注册、资质审查</t>
  </si>
  <si>
    <t>其他城乡社区管理事务支出</t>
  </si>
  <si>
    <t>城乡社区规划与管理</t>
  </si>
  <si>
    <t>城乡社区公共设施</t>
  </si>
  <si>
    <t>小城镇基础设施建设</t>
  </si>
  <si>
    <t>其他城乡社区公共设施支出</t>
  </si>
  <si>
    <t>城乡社区环境卫生</t>
  </si>
  <si>
    <t>建设市场管理与监督</t>
  </si>
  <si>
    <t>其他城乡社区支出</t>
  </si>
  <si>
    <t>农林水支出</t>
  </si>
  <si>
    <t>农业农村</t>
  </si>
  <si>
    <t>农垦运行</t>
  </si>
  <si>
    <t>科技转化与推广服务</t>
  </si>
  <si>
    <t>病虫害控制</t>
  </si>
  <si>
    <t>农产品质量安全</t>
  </si>
  <si>
    <t>执法监管</t>
  </si>
  <si>
    <t>统计监测与信息服务</t>
  </si>
  <si>
    <t>行业业务管理</t>
  </si>
  <si>
    <t>对外交流与合作</t>
  </si>
  <si>
    <t>防灾救灾</t>
  </si>
  <si>
    <t>稳定农民收入补贴</t>
  </si>
  <si>
    <t>农业结构调整补贴</t>
  </si>
  <si>
    <t>农业生产发展</t>
  </si>
  <si>
    <t>农村合作经济</t>
  </si>
  <si>
    <t>农产品加工与促销</t>
  </si>
  <si>
    <t>农村社会事业</t>
  </si>
  <si>
    <t>农业资源保护修复与利用</t>
  </si>
  <si>
    <t>农村道路建设</t>
  </si>
  <si>
    <t>渔业发展</t>
  </si>
  <si>
    <t>对高校毕业生到基层任职补助</t>
  </si>
  <si>
    <t>农田建设</t>
  </si>
  <si>
    <t>其他农业农村支出</t>
  </si>
  <si>
    <t>林业和草原</t>
  </si>
  <si>
    <t>事业机构</t>
  </si>
  <si>
    <t>森林资源培育</t>
  </si>
  <si>
    <t>技术推广与转化</t>
  </si>
  <si>
    <t>森林资源管理</t>
  </si>
  <si>
    <t>森林生态效益补偿</t>
  </si>
  <si>
    <t>动植物保护</t>
  </si>
  <si>
    <t>湿地保护</t>
  </si>
  <si>
    <t>执法与监督</t>
  </si>
  <si>
    <t>防沙治沙</t>
  </si>
  <si>
    <t>产业化管理</t>
  </si>
  <si>
    <t>信息管理</t>
  </si>
  <si>
    <t>林区公共支出</t>
  </si>
  <si>
    <t>贷款贴息</t>
  </si>
  <si>
    <t>林业草原防灾减灾</t>
  </si>
  <si>
    <t>草原管理</t>
  </si>
  <si>
    <t>其他林业和草原支出</t>
  </si>
  <si>
    <t>水利</t>
  </si>
  <si>
    <t>水利行业业务管理</t>
  </si>
  <si>
    <t>水利工程建设</t>
  </si>
  <si>
    <t>水利工程运行与维护</t>
  </si>
  <si>
    <t>长江黄河等流域管理</t>
  </si>
  <si>
    <t>水利前期工作</t>
  </si>
  <si>
    <t>水利执法监督</t>
  </si>
  <si>
    <t>水土保持</t>
  </si>
  <si>
    <t>水资源节约管理与保护</t>
  </si>
  <si>
    <t>水质监测</t>
  </si>
  <si>
    <t>水文测报</t>
  </si>
  <si>
    <t>防汛</t>
  </si>
  <si>
    <t>抗旱</t>
  </si>
  <si>
    <t>农村水利</t>
  </si>
  <si>
    <t>水利技术推广</t>
  </si>
  <si>
    <t>国际河流治理与管理</t>
  </si>
  <si>
    <t>江河湖库水系综合整治</t>
  </si>
  <si>
    <t>大中型水库移民后期扶持专项支出</t>
  </si>
  <si>
    <t>水利安全监督</t>
  </si>
  <si>
    <t>水利建设征地及移民支出</t>
  </si>
  <si>
    <t>农村供水</t>
  </si>
  <si>
    <t>南水北调工程建设</t>
  </si>
  <si>
    <t>南水北调工程管理</t>
  </si>
  <si>
    <t>其他水利支出</t>
  </si>
  <si>
    <t>巩固脱贫攻坚成果衔接乡村振兴</t>
  </si>
  <si>
    <t>农村基础设施建设</t>
  </si>
  <si>
    <t>生产发展</t>
  </si>
  <si>
    <t>社会发展</t>
  </si>
  <si>
    <t>贷款奖补和贴息</t>
  </si>
  <si>
    <t>“三西”农业建设专项补助</t>
  </si>
  <si>
    <t>其他巩固脱贫攻坚成果衔接乡村振兴支出</t>
  </si>
  <si>
    <t>农村综合改革</t>
  </si>
  <si>
    <t>对村级公益事业建设的补助</t>
  </si>
  <si>
    <t>国有农场办社会职能改革补助</t>
  </si>
  <si>
    <t>对村民委员会和村党支部的补助</t>
  </si>
  <si>
    <t>对村集体经济组织的补助</t>
  </si>
  <si>
    <t>农村综合改革示范试点补助</t>
  </si>
  <si>
    <t>其他农村综合改革支出</t>
  </si>
  <si>
    <t>普惠金融发展支出</t>
  </si>
  <si>
    <t>支持农村金融机构</t>
  </si>
  <si>
    <t>农业保险保费补贴</t>
  </si>
  <si>
    <t>创业担保贷款贴息及奖补</t>
  </si>
  <si>
    <t>补充创业担保贷款基金</t>
  </si>
  <si>
    <t>其他普惠金融发展支出</t>
  </si>
  <si>
    <t>目标价格补贴</t>
  </si>
  <si>
    <t>棉花目标价格补贴</t>
  </si>
  <si>
    <t>其他目标价格补贴</t>
  </si>
  <si>
    <t>其他农林水支出</t>
  </si>
  <si>
    <t>化解其他公益性乡村债务支出</t>
  </si>
  <si>
    <t>交通运输支出</t>
  </si>
  <si>
    <t>公路水路运输</t>
  </si>
  <si>
    <t>公路建设</t>
  </si>
  <si>
    <t>公路养护</t>
  </si>
  <si>
    <t>交通运输信息化建设</t>
  </si>
  <si>
    <t>公路和运输安全</t>
  </si>
  <si>
    <t>公路还贷专项</t>
  </si>
  <si>
    <t>公路运输管理</t>
  </si>
  <si>
    <t>公路和运输技术标准化建设</t>
  </si>
  <si>
    <t>港口设施</t>
  </si>
  <si>
    <t>航道维护</t>
  </si>
  <si>
    <t>船舶检验</t>
  </si>
  <si>
    <t>救助打捞</t>
  </si>
  <si>
    <t>内河运输</t>
  </si>
  <si>
    <t>远洋运输</t>
  </si>
  <si>
    <t>海事管理</t>
  </si>
  <si>
    <t>航标事业发展支出</t>
  </si>
  <si>
    <t>水路运输管理支出</t>
  </si>
  <si>
    <t>口岸建设</t>
  </si>
  <si>
    <t>其他公路水路运输支出</t>
  </si>
  <si>
    <t>铁路运输</t>
  </si>
  <si>
    <t>铁路路网建设</t>
  </si>
  <si>
    <t>铁路还贷专项</t>
  </si>
  <si>
    <t>铁路安全</t>
  </si>
  <si>
    <t>铁路专项运输</t>
  </si>
  <si>
    <t>行业监管</t>
  </si>
  <si>
    <t>其他铁路运输支出</t>
  </si>
  <si>
    <t>民用航空运输</t>
  </si>
  <si>
    <t>机场建设</t>
  </si>
  <si>
    <t>空管系统建设</t>
  </si>
  <si>
    <t>民航还贷专项支出</t>
  </si>
  <si>
    <t>民用航空安全</t>
  </si>
  <si>
    <t>民航专项运输</t>
  </si>
  <si>
    <t>其他民用航空运输支出</t>
  </si>
  <si>
    <t>邮政业支出</t>
  </si>
  <si>
    <t>邮政普遍服务与特殊服务</t>
  </si>
  <si>
    <t>其他邮政业支出</t>
  </si>
  <si>
    <t>车辆购置税支出</t>
  </si>
  <si>
    <t>车辆购置税用于公路等基础设施建设支出</t>
  </si>
  <si>
    <t>车辆购置税用于农村公路建设支出</t>
  </si>
  <si>
    <t>车辆购置税用于老旧汽车报废更新补贴</t>
  </si>
  <si>
    <t>车辆购置税其他支出</t>
  </si>
  <si>
    <t>其他交通运输支出</t>
  </si>
  <si>
    <t>公共交通运营补助</t>
  </si>
  <si>
    <t>资源勘探工业信息等支出</t>
  </si>
  <si>
    <t>资源勘探开发</t>
  </si>
  <si>
    <t>煤炭勘探开采和洗选</t>
  </si>
  <si>
    <t>石油和天然气勘探开采</t>
  </si>
  <si>
    <t>黑色金属矿勘探和采选</t>
  </si>
  <si>
    <t>有色金属矿勘探和采选</t>
  </si>
  <si>
    <t>非金属矿勘探和采选</t>
  </si>
  <si>
    <t>其他资源勘探业支出</t>
  </si>
  <si>
    <t>制造业</t>
  </si>
  <si>
    <t>纺织业</t>
  </si>
  <si>
    <t>医药制造业</t>
  </si>
  <si>
    <t>非金属矿物制品业</t>
  </si>
  <si>
    <t>通信设备、计算机及其他电子设备制造业</t>
  </si>
  <si>
    <t>交通运输设备制造业</t>
  </si>
  <si>
    <t>电气机械及器材制造业</t>
  </si>
  <si>
    <t>工艺品及其他制造业</t>
  </si>
  <si>
    <t>石油加工、炼焦及核燃料加工业</t>
  </si>
  <si>
    <t>化学原料及化学制品制造业</t>
  </si>
  <si>
    <t>黑色金属冶炼及压延加工业</t>
  </si>
  <si>
    <t>有色金属冶炼及压延加工业</t>
  </si>
  <si>
    <t>其他制造业支出</t>
  </si>
  <si>
    <t>建筑业</t>
  </si>
  <si>
    <t>其他建筑业支出</t>
  </si>
  <si>
    <t>工业和信息产业监管</t>
  </si>
  <si>
    <t>战备应急</t>
  </si>
  <si>
    <t>专用通信</t>
  </si>
  <si>
    <t>无线电及信息通信监管</t>
  </si>
  <si>
    <t>工程建设及运行维护</t>
  </si>
  <si>
    <t>产业发展</t>
  </si>
  <si>
    <t>其他工业和信息产业监管支出</t>
  </si>
  <si>
    <t>国有资产监管</t>
  </si>
  <si>
    <t>国有企业监事会专项</t>
  </si>
  <si>
    <t>中央企业专项管理</t>
  </si>
  <si>
    <t>其他国有资产监管支出</t>
  </si>
  <si>
    <t>支持中小企业发展和管理支出</t>
  </si>
  <si>
    <t>科技型中小企业技术创新基金</t>
  </si>
  <si>
    <t>中小企业发展专项</t>
  </si>
  <si>
    <t>减免房租补贴</t>
  </si>
  <si>
    <t>其他支持中小企业发展和管理支出</t>
  </si>
  <si>
    <t>其他资源勘探工业信息等支出</t>
  </si>
  <si>
    <t>黄金事务</t>
  </si>
  <si>
    <t>技术改造支出</t>
  </si>
  <si>
    <t>中药材扶持资金支出</t>
  </si>
  <si>
    <t>重点产业振兴和技术改造项目贷款贴息</t>
  </si>
  <si>
    <t>商业服务业等支出</t>
  </si>
  <si>
    <t>商业流通事务</t>
  </si>
  <si>
    <t>食品流通安全补贴</t>
  </si>
  <si>
    <t>市场监测及信息管理</t>
  </si>
  <si>
    <t>民贸企业补贴</t>
  </si>
  <si>
    <t>民贸民品贷款贴息</t>
  </si>
  <si>
    <t>其他商业流通事务支出</t>
  </si>
  <si>
    <t>涉外发展服务支出</t>
  </si>
  <si>
    <t>外商投资环境建设补助资金</t>
  </si>
  <si>
    <t>其他涉外发展服务支出</t>
  </si>
  <si>
    <t>其他商业服务业等支出</t>
  </si>
  <si>
    <t>服务业基础设施建设</t>
  </si>
  <si>
    <t>金融支出</t>
  </si>
  <si>
    <t>金融部门行政支出</t>
  </si>
  <si>
    <t>安全防卫</t>
  </si>
  <si>
    <t>金融部门其他行政支出</t>
  </si>
  <si>
    <t>金融部门监管支出</t>
  </si>
  <si>
    <t>货币发行</t>
  </si>
  <si>
    <t>金融服务</t>
  </si>
  <si>
    <t>反假币</t>
  </si>
  <si>
    <t>重点金融机构监管</t>
  </si>
  <si>
    <t>金融稽查与案件处理</t>
  </si>
  <si>
    <t>金融行业电子化建设</t>
  </si>
  <si>
    <t>从业人员资格考试</t>
  </si>
  <si>
    <t>反洗钱</t>
  </si>
  <si>
    <t>金融部门其他监管支出</t>
  </si>
  <si>
    <t>金融发展支出</t>
  </si>
  <si>
    <t>政策性银行亏损补贴</t>
  </si>
  <si>
    <t>利息费用补贴支出</t>
  </si>
  <si>
    <t>补充资本金</t>
  </si>
  <si>
    <t>风险基金补助</t>
  </si>
  <si>
    <t>其他金融发展支出</t>
  </si>
  <si>
    <t>金融调控支出</t>
  </si>
  <si>
    <t>中央银行亏损补贴</t>
  </si>
  <si>
    <t>其他金融调控支出</t>
  </si>
  <si>
    <t>其他金融支出</t>
  </si>
  <si>
    <t>重点企业贷款贴息</t>
  </si>
  <si>
    <t>援助其他地区支出</t>
  </si>
  <si>
    <t>一般公共服务</t>
  </si>
  <si>
    <t>教育</t>
  </si>
  <si>
    <t>文化旅游体育与传媒</t>
  </si>
  <si>
    <t>卫生健康</t>
  </si>
  <si>
    <t>节能环保</t>
  </si>
  <si>
    <t>交通运输</t>
  </si>
  <si>
    <t>住房保障</t>
  </si>
  <si>
    <t>自然资源海洋气象等支出</t>
  </si>
  <si>
    <t>自然资源事务</t>
  </si>
  <si>
    <t>自然资源规划及管理</t>
  </si>
  <si>
    <t>自然资源利用与保护</t>
  </si>
  <si>
    <t>自然资源社会公益服务</t>
  </si>
  <si>
    <t>自然资源行业业务管理</t>
  </si>
  <si>
    <t>自然资源调查与确权登记</t>
  </si>
  <si>
    <t>土地资源储备支出</t>
  </si>
  <si>
    <t>地质矿产资源与环境调查</t>
  </si>
  <si>
    <t>地质勘查与矿产资源管理</t>
  </si>
  <si>
    <t>地质转产项目财政贴息</t>
  </si>
  <si>
    <t>国外风险勘查</t>
  </si>
  <si>
    <t>地质勘查基金(周转金)支出</t>
  </si>
  <si>
    <t>海域与海岛管理</t>
  </si>
  <si>
    <t>自然资源国际合作与海洋权益维护</t>
  </si>
  <si>
    <t>自然资源卫星</t>
  </si>
  <si>
    <t>极地考察</t>
  </si>
  <si>
    <t>深海调查与资源开发</t>
  </si>
  <si>
    <t>海港航标维护</t>
  </si>
  <si>
    <t>海水淡化</t>
  </si>
  <si>
    <t>无居民海岛使用金支出</t>
  </si>
  <si>
    <t>海洋战略规划与预警监测</t>
  </si>
  <si>
    <t>基础测绘与地理信息监管</t>
  </si>
  <si>
    <t>其他自然资源事务支出</t>
  </si>
  <si>
    <t>气象事务</t>
  </si>
  <si>
    <t>气象事业机构</t>
  </si>
  <si>
    <t>气象探测</t>
  </si>
  <si>
    <t>气象信息传输及管理</t>
  </si>
  <si>
    <t>气象预报预测</t>
  </si>
  <si>
    <t>气象服务</t>
  </si>
  <si>
    <t>气象装备保障维护</t>
  </si>
  <si>
    <t>气象基础设施建设与维修</t>
  </si>
  <si>
    <t>气象卫星</t>
  </si>
  <si>
    <t>气象法规与标准</t>
  </si>
  <si>
    <t>气象资金审计稽查</t>
  </si>
  <si>
    <t>其他气象事务支出</t>
  </si>
  <si>
    <t>其他自然资源海洋气象等支出</t>
  </si>
  <si>
    <t>住房保障支出</t>
  </si>
  <si>
    <t>保障性安居工程支出</t>
  </si>
  <si>
    <t>廉租住房</t>
  </si>
  <si>
    <t>沉陷区治理</t>
  </si>
  <si>
    <t>棚户区改造</t>
  </si>
  <si>
    <t>少数民族地区游牧民定居工程</t>
  </si>
  <si>
    <t>农村危房改造</t>
  </si>
  <si>
    <t>公共租赁住房</t>
  </si>
  <si>
    <t>保障性住房租金补贴</t>
  </si>
  <si>
    <t>老旧小区改造</t>
  </si>
  <si>
    <t>住房租赁市场发展</t>
  </si>
  <si>
    <t>保障性租赁住房</t>
  </si>
  <si>
    <t>其他保障性安居工程支出</t>
  </si>
  <si>
    <t>住房改革支出</t>
  </si>
  <si>
    <t>住房公积金</t>
  </si>
  <si>
    <t>提租补贴</t>
  </si>
  <si>
    <t>购房补贴</t>
  </si>
  <si>
    <t>城乡社区住宅</t>
  </si>
  <si>
    <t>公有住房建设和维修改造支出</t>
  </si>
  <si>
    <t>住房公积金管理</t>
  </si>
  <si>
    <t>其他城乡社区住宅支出</t>
  </si>
  <si>
    <t>粮油物资储备支出</t>
  </si>
  <si>
    <t>粮油物资事务</t>
  </si>
  <si>
    <t>财务和审计支出</t>
  </si>
  <si>
    <t>信息统计</t>
  </si>
  <si>
    <t>专项业务活动</t>
  </si>
  <si>
    <t>国家粮油差价补贴</t>
  </si>
  <si>
    <t>粮食财务挂账利息补贴</t>
  </si>
  <si>
    <t>粮食财务挂账消化款</t>
  </si>
  <si>
    <t>处理陈化粮补贴</t>
  </si>
  <si>
    <t>粮食风险基金</t>
  </si>
  <si>
    <t>粮油市场调控专项资金</t>
  </si>
  <si>
    <t>设施建设</t>
  </si>
  <si>
    <t>设施安全</t>
  </si>
  <si>
    <t>物资保管保养</t>
  </si>
  <si>
    <t>其他粮油物资事务支出</t>
  </si>
  <si>
    <t>能源储备</t>
  </si>
  <si>
    <t>石油储备</t>
  </si>
  <si>
    <t>天然铀储备</t>
  </si>
  <si>
    <t>煤炭储备</t>
  </si>
  <si>
    <t>成品油储备</t>
  </si>
  <si>
    <t>其他能源储备支出</t>
  </si>
  <si>
    <t>粮油储备</t>
  </si>
  <si>
    <t>储备粮油补贴</t>
  </si>
  <si>
    <t>储备粮油差价补贴</t>
  </si>
  <si>
    <t>储备粮(油)库建设</t>
  </si>
  <si>
    <t>最低收购价政策支出</t>
  </si>
  <si>
    <t>其他粮油储备支出</t>
  </si>
  <si>
    <t>重要商品储备</t>
  </si>
  <si>
    <t>棉花储备</t>
  </si>
  <si>
    <t>食糖储备</t>
  </si>
  <si>
    <t>肉类储备</t>
  </si>
  <si>
    <t>化肥储备</t>
  </si>
  <si>
    <t>农药储备</t>
  </si>
  <si>
    <t>边销茶储备</t>
  </si>
  <si>
    <t>羊毛储备</t>
  </si>
  <si>
    <t>医药储备</t>
  </si>
  <si>
    <t>食盐储备</t>
  </si>
  <si>
    <t>战略物资储备</t>
  </si>
  <si>
    <t>应急物资储备</t>
  </si>
  <si>
    <t>其他重要商品储备支出</t>
  </si>
  <si>
    <t>灾害防治及应急管理支出</t>
  </si>
  <si>
    <t>应急管理事务</t>
  </si>
  <si>
    <t>灾害风险防治</t>
  </si>
  <si>
    <t>国务院安委会专项</t>
  </si>
  <si>
    <t>安全监管</t>
  </si>
  <si>
    <t>应急救援</t>
  </si>
  <si>
    <t>应急管理</t>
  </si>
  <si>
    <t>其他应急管理支出</t>
  </si>
  <si>
    <t>消防救援事务</t>
  </si>
  <si>
    <t>消防应急救援</t>
  </si>
  <si>
    <t>其他消防救援事务支出</t>
  </si>
  <si>
    <t>矿山安全</t>
  </si>
  <si>
    <t>矿山安全监察事务</t>
  </si>
  <si>
    <t>矿山应急救援事务</t>
  </si>
  <si>
    <t>其他矿山安全支出</t>
  </si>
  <si>
    <t>地震事务</t>
  </si>
  <si>
    <t>地震监测</t>
  </si>
  <si>
    <t>地震预测预报</t>
  </si>
  <si>
    <t>地震灾害预防</t>
  </si>
  <si>
    <t>地震应急救援</t>
  </si>
  <si>
    <t>地震环境探察</t>
  </si>
  <si>
    <t>防震减灾信息管理</t>
  </si>
  <si>
    <t>防震减灾基础管理</t>
  </si>
  <si>
    <t>地震事业机构</t>
  </si>
  <si>
    <t>其他地震事务支出</t>
  </si>
  <si>
    <t>自然灾害防治</t>
  </si>
  <si>
    <t>地质灾害防治</t>
  </si>
  <si>
    <t>森林草原防灾减灾</t>
  </si>
  <si>
    <t>其他自然灾害防治支出</t>
  </si>
  <si>
    <t>自然灾害救灾及恢复重建支出</t>
  </si>
  <si>
    <t>自然灾害救灾补助</t>
  </si>
  <si>
    <t>自然灾害灾后重建补助</t>
  </si>
  <si>
    <t>其他自然灾害救灾及恢复重建支出</t>
  </si>
  <si>
    <t>其他灾害防治及应急管理支出</t>
  </si>
  <si>
    <t>债务付息支出</t>
  </si>
  <si>
    <t>中央政府国内债务付息支出</t>
  </si>
  <si>
    <t>中央政府国外债务付息支出</t>
  </si>
  <si>
    <t>中央政府境外发行主权债券付息支出</t>
  </si>
  <si>
    <t>中央政府向外国政府借款付息支出</t>
  </si>
  <si>
    <t>中央政府向国际金融组织借款付息支出</t>
  </si>
  <si>
    <t>中央政府其他国外借款付息支出</t>
  </si>
  <si>
    <t>地方政府一般债务付息支出</t>
  </si>
  <si>
    <t>地方政府一般债券付息支出</t>
  </si>
  <si>
    <t>地方政府向外国政府借款付息支出</t>
  </si>
  <si>
    <t>地方政府向国际组织借款付息支出</t>
  </si>
  <si>
    <t>地方政府其他一般债务付息支出</t>
  </si>
  <si>
    <t>债务发行费用支出</t>
  </si>
  <si>
    <t>中央政府国内债务发行费用支出</t>
  </si>
  <si>
    <t>中央政府国外债务发行费用支出</t>
  </si>
  <si>
    <t>地方政府一般债务发行费用支出</t>
  </si>
  <si>
    <t>政府性基金预算支出合计</t>
  </si>
  <si>
    <t>科学技术支出</t>
  </si>
  <si>
    <t>核电站乏燃料处理处置基金支出</t>
  </si>
  <si>
    <t>乏燃料运输</t>
  </si>
  <si>
    <t>乏燃料离堆贮存</t>
  </si>
  <si>
    <t>乏燃料后处理</t>
  </si>
  <si>
    <t>高放废物的处理处置</t>
  </si>
  <si>
    <t>乏燃料后处理厂的建设、运行、改造和退役</t>
  </si>
  <si>
    <t>其他乏燃料处理处置基金支出</t>
  </si>
  <si>
    <t>文化旅游体育与传媒支出</t>
  </si>
  <si>
    <t>国家电影事业发展专项资金安排的支出</t>
  </si>
  <si>
    <t>资助国产影片放映</t>
  </si>
  <si>
    <t>资助影院建设</t>
  </si>
  <si>
    <t>资助少数民族语电影译制</t>
  </si>
  <si>
    <t>购买农村电影公益性放映版权服务</t>
  </si>
  <si>
    <t>其他国家电影事业发展专项资金支出</t>
  </si>
  <si>
    <t>旅游发展基金支出</t>
  </si>
  <si>
    <t>宣传促销</t>
  </si>
  <si>
    <t>行业规划</t>
  </si>
  <si>
    <t>旅游事业补助</t>
  </si>
  <si>
    <t>地方旅游开发项目补助</t>
  </si>
  <si>
    <t>其他旅游发展基金支出</t>
  </si>
  <si>
    <t>国家电影事业发展专项资金对应专项债务收入安排的支出</t>
  </si>
  <si>
    <t>资助城市影院</t>
  </si>
  <si>
    <t>其他国家电影事业发展专项资金对应专项债务收入支出</t>
  </si>
  <si>
    <t>大中型水库移民后期扶持基金支出</t>
  </si>
  <si>
    <t>移民补助</t>
  </si>
  <si>
    <t>基础设施建设和经济发展</t>
  </si>
  <si>
    <t>其他大中型水库移民后期扶持基金支出</t>
  </si>
  <si>
    <t>小型水库移民扶助基金安排的支出</t>
  </si>
  <si>
    <t>其他小型水库移民扶助基金支出</t>
  </si>
  <si>
    <t>小型水库移民扶助基金对应专项债务收入安排的支出</t>
  </si>
  <si>
    <t>其他小型水库移民扶助基金对应专项债务收入安排的支出</t>
  </si>
  <si>
    <t>可再生能源电价附加收入安排的支出</t>
  </si>
  <si>
    <t>风力发电补助</t>
  </si>
  <si>
    <t>太阳能发电补助</t>
  </si>
  <si>
    <t>生物质能发电补助</t>
  </si>
  <si>
    <t>其他可再生能源电价附加收入安排的支出</t>
  </si>
  <si>
    <t>废弃电器电子产品处理基金支出</t>
  </si>
  <si>
    <t>回收处理费用补贴</t>
  </si>
  <si>
    <t>信息系统建设</t>
  </si>
  <si>
    <t>基金征管经费</t>
  </si>
  <si>
    <t>其他废弃电器电子产品处理基金支出</t>
  </si>
  <si>
    <t>国有土地使用权出让收入安排的支出</t>
  </si>
  <si>
    <t>征地和拆迁补偿支出</t>
  </si>
  <si>
    <t>土地开发支出</t>
  </si>
  <si>
    <t>城市建设支出</t>
  </si>
  <si>
    <t>农村基础设施建设支出</t>
  </si>
  <si>
    <t>补助被征地农民支出</t>
  </si>
  <si>
    <t>土地出让业务支出</t>
  </si>
  <si>
    <t>廉租住房支出</t>
  </si>
  <si>
    <t>支付破产或改制企业职工安置费</t>
  </si>
  <si>
    <t>棚户区改造支出</t>
  </si>
  <si>
    <t>公共租赁住房支出</t>
  </si>
  <si>
    <t>农业生产发展支出</t>
  </si>
  <si>
    <t>农村社会事业支出</t>
  </si>
  <si>
    <t>农业农村生态环境支出</t>
  </si>
  <si>
    <t>其他国有土地使用权出让收入安排的支出</t>
  </si>
  <si>
    <t>国有土地收益基金安排的支出</t>
  </si>
  <si>
    <t>其他国有土地收益基金支出</t>
  </si>
  <si>
    <t>农业土地开发资金安排的支出</t>
  </si>
  <si>
    <t>城市基础设施配套费安排的支出</t>
  </si>
  <si>
    <t>城市公共设施</t>
  </si>
  <si>
    <t>城市环境卫生</t>
  </si>
  <si>
    <t>公有房屋</t>
  </si>
  <si>
    <t>城市防洪</t>
  </si>
  <si>
    <t>其他城市基础设施配套费安排的支出</t>
  </si>
  <si>
    <t>污水处理费安排的支出</t>
  </si>
  <si>
    <t>污水处理设施建设和运营</t>
  </si>
  <si>
    <t>代征手续费</t>
  </si>
  <si>
    <t>其他污水处理费安排的支出</t>
  </si>
  <si>
    <t>土地储备专项债券收入安排的支出</t>
  </si>
  <si>
    <t>其他土地储备专项债券收入安排的支出</t>
  </si>
  <si>
    <t>棚户区改造专项债券收入安排的支出</t>
  </si>
  <si>
    <t>其他棚户区改造专项债券收入安排的支出</t>
  </si>
  <si>
    <t>城市基础设施配套费对应专项债务收入安排的支出</t>
  </si>
  <si>
    <t>其他城市基础设施配套费对应专项债务收入安排的支出</t>
  </si>
  <si>
    <t>污水处理费对应专项债务收入安排的支出</t>
  </si>
  <si>
    <t>其他污水处理费对应专项债务收入安排的支出</t>
  </si>
  <si>
    <t>国有土地使用权出让收入对应专项债务收入安排的支出</t>
  </si>
  <si>
    <t>其他国有土地使用权出让收入对应专项债务收入安排的支出</t>
  </si>
  <si>
    <t>大中型水库库区基金安排的支出</t>
  </si>
  <si>
    <t>解决移民遗留问题</t>
  </si>
  <si>
    <t>库区防护工程维护</t>
  </si>
  <si>
    <t>其他大中型水库库区基金支出</t>
  </si>
  <si>
    <t>三峡水库库区基金支出</t>
  </si>
  <si>
    <t>库区维护和管理</t>
  </si>
  <si>
    <t>其他三峡水库库区基金支出</t>
  </si>
  <si>
    <t>国家重大水利工程建设基金安排的支出</t>
  </si>
  <si>
    <t>三峡后续工作</t>
  </si>
  <si>
    <t>地方重大水利工程建设</t>
  </si>
  <si>
    <t>其他重大水利工程建设基金支出</t>
  </si>
  <si>
    <t>大中型水库库区基金对应专项债务收入安排的支出</t>
  </si>
  <si>
    <t>其他大中型水库库区基金对应专项债务收入支出</t>
  </si>
  <si>
    <t>国家重大水利工程建设基金对应专项债务收入安排的支出</t>
  </si>
  <si>
    <t>三峡工程后续工作</t>
  </si>
  <si>
    <t>其他重大水利工程建设基金对应专项债务收入支出</t>
  </si>
  <si>
    <t xml:space="preserve"> 大中型水库移民后期扶持基金支出</t>
  </si>
  <si>
    <t xml:space="preserve"> 小型水库移民扶助基金安排的支出</t>
  </si>
  <si>
    <t xml:space="preserve"> 小型水库移民扶助基金对应专项债务收入安排的支出</t>
  </si>
  <si>
    <t xml:space="preserve"> 其他小型水库移民扶助基金对应专项债务收入安排的支出</t>
  </si>
  <si>
    <t>海南省高等级公路车辆通行附加费安排的支出</t>
  </si>
  <si>
    <t>公路还贷</t>
  </si>
  <si>
    <t>其他海南省高等级公路车辆通行附加费安排的支出</t>
  </si>
  <si>
    <t>车辆通行费安排的支出</t>
  </si>
  <si>
    <t>政府还贷公路养护</t>
  </si>
  <si>
    <t>政府还贷公路管理</t>
  </si>
  <si>
    <t>其他车辆通行费安排的支出</t>
  </si>
  <si>
    <t>铁路建设基金支出</t>
  </si>
  <si>
    <t>铁路建设投资</t>
  </si>
  <si>
    <t>购置铁路机车车辆</t>
  </si>
  <si>
    <t>铁路还贷</t>
  </si>
  <si>
    <t>建设项目铺底资金</t>
  </si>
  <si>
    <t>勘测设计</t>
  </si>
  <si>
    <t>注册资本金</t>
  </si>
  <si>
    <t>周转资金</t>
  </si>
  <si>
    <t>其他铁路建设基金支出</t>
  </si>
  <si>
    <t>船舶油污损害赔偿基金支出</t>
  </si>
  <si>
    <t>应急处置费用</t>
  </si>
  <si>
    <t>控制清除污染</t>
  </si>
  <si>
    <t>损失补偿</t>
  </si>
  <si>
    <t>生态恢复</t>
  </si>
  <si>
    <t>监视监测</t>
  </si>
  <si>
    <t>其他船舶油污损害赔偿基金支出</t>
  </si>
  <si>
    <t>民航发展基金支出</t>
  </si>
  <si>
    <t>民航机场建设</t>
  </si>
  <si>
    <t>民航安全</t>
  </si>
  <si>
    <t>航线和机场补贴</t>
  </si>
  <si>
    <t>民航节能减排</t>
  </si>
  <si>
    <t>通用航空发展</t>
  </si>
  <si>
    <t>征管经费</t>
  </si>
  <si>
    <t>民航科教和信息建设</t>
  </si>
  <si>
    <t>其他民航发展基金支出</t>
  </si>
  <si>
    <t>海南省高等级公路车辆通行附加费对应专项债务收入安排的支出</t>
  </si>
  <si>
    <t>其他海南省高等级公路车辆通行附加费对应专项债务收入安排的支出</t>
  </si>
  <si>
    <t>政府收费公路专项债券收入安排的支出</t>
  </si>
  <si>
    <t>其他政府收费公路专项债券收入安排的支出</t>
  </si>
  <si>
    <t>车辆通行费对应专项债务收入安排的支出</t>
  </si>
  <si>
    <t>农网还贷资金支出</t>
  </si>
  <si>
    <t>中央农网还贷资金支出</t>
  </si>
  <si>
    <t>地方农网还贷资金支出</t>
  </si>
  <si>
    <t>其他农网还贷资金支出</t>
  </si>
  <si>
    <t>中央特别国债经营基金支出</t>
  </si>
  <si>
    <t>中央特别国债经营基金财务支出</t>
  </si>
  <si>
    <t>其他政府性基金及对应专项债务收入安排的支出</t>
  </si>
  <si>
    <t>其他政府性基金安排的支出</t>
  </si>
  <si>
    <t>其他地方自行试点项目收益专项债券收入安排的支出</t>
  </si>
  <si>
    <t>其他政府性基金债务收入安排的支出</t>
  </si>
  <si>
    <t>彩票发行销售机构业务费安排的支出</t>
  </si>
  <si>
    <t>福利彩票发行机构的业务费支出</t>
  </si>
  <si>
    <t>体育彩票发行机构的业务费支出</t>
  </si>
  <si>
    <t>福利彩票销售机构的业务费支出</t>
  </si>
  <si>
    <t>体育彩票销售机构的业务费支出</t>
  </si>
  <si>
    <t>彩票兑奖周转金支出</t>
  </si>
  <si>
    <t>彩票发行销售风险基金支出</t>
  </si>
  <si>
    <t>彩票市场调控资金支出</t>
  </si>
  <si>
    <t>其他彩票发行销售机构业务费安排的支出</t>
  </si>
  <si>
    <t>抗疫特别国债财务基金支出</t>
  </si>
  <si>
    <t>彩票公益金安排的支出</t>
  </si>
  <si>
    <t>用于补充全国社会保障基金的彩票公益金支出</t>
  </si>
  <si>
    <t>用于社会福利的彩票公益金支出</t>
  </si>
  <si>
    <t>用于体育事业的彩票公益金支出</t>
  </si>
  <si>
    <t>用于教育事业的彩票公益金支出</t>
  </si>
  <si>
    <t>用于红十字事业的彩票公益金支出</t>
  </si>
  <si>
    <t>用于残疾人事业的彩票公益金支出</t>
  </si>
  <si>
    <t>用于文化事业的彩票公益金支出</t>
  </si>
  <si>
    <t>用于巩固脱贫攻坚成果衔接乡村振兴的彩票公益金支出</t>
  </si>
  <si>
    <t>用于法律援助的彩票公益金支出</t>
  </si>
  <si>
    <t>用于城乡医疗救助的彩票公益金支出</t>
  </si>
  <si>
    <t>用于其他社会公益事业的彩票公益金支出</t>
  </si>
  <si>
    <t>地方政府专项债务付息支出</t>
  </si>
  <si>
    <t>海南省高等级公路车辆通行附加费债务付息支出</t>
  </si>
  <si>
    <t>国家电影事业发展专项资金债务付息支出</t>
  </si>
  <si>
    <t>国有土地使用权出让金债务付息支出</t>
  </si>
  <si>
    <t>农业土地开发资金债务付息支出</t>
  </si>
  <si>
    <t>大中型水库库区基金债务付息支出</t>
  </si>
  <si>
    <t>城市基础设施配套费债务付息支出</t>
  </si>
  <si>
    <t>小型水库移民扶助基金债务付息支出</t>
  </si>
  <si>
    <t>国家重大水利工程建设基金债务付息支出</t>
  </si>
  <si>
    <t>车辆通行费债务付息支出</t>
  </si>
  <si>
    <t>污水处理费债务付息支出</t>
  </si>
  <si>
    <t>土地储备专项债券付息支出</t>
  </si>
  <si>
    <t>政府收费公路专项债券付息支出</t>
  </si>
  <si>
    <t>棚户区改造专项债券付息支出</t>
  </si>
  <si>
    <t>其他地方自行试点项目收益专项债券付息支出</t>
  </si>
  <si>
    <t>其他政府性基金债务付息支出</t>
  </si>
  <si>
    <t>地方政府专项债务发行费用支出</t>
  </si>
  <si>
    <t>海南省高等级公路车辆通行附加费债务发行费用支出</t>
  </si>
  <si>
    <t>国家电影事业发展专项资金债务发行费用支出</t>
  </si>
  <si>
    <t>国有土地使用权出让金债务发行费用支出</t>
  </si>
  <si>
    <t>农业土地开发资金债务发行费用支出</t>
  </si>
  <si>
    <t>大中型水库库区基金债务发行费用支出</t>
  </si>
  <si>
    <t>城市基础设施配套费债务发行费用支出</t>
  </si>
  <si>
    <t>小型水库移民扶助基金债务发行费用支出</t>
  </si>
  <si>
    <t>国家重大水利工程建设基金债务发行费用支出</t>
  </si>
  <si>
    <t>车辆通行费债务发行费用支出</t>
  </si>
  <si>
    <t>污水处理费债务发行费用支出</t>
  </si>
  <si>
    <t>土地储备专项债券发行费用支出</t>
  </si>
  <si>
    <t>政府收费公路专项债券发行费用支出</t>
  </si>
  <si>
    <t>棚户区改造专项债券发行费用支出</t>
  </si>
  <si>
    <t>其他地方自行试点项目收益专项债券发行费用支出</t>
  </si>
  <si>
    <t>其他政府性基金债务发行费用支出</t>
  </si>
  <si>
    <t>抗疫特别国债安排的支出</t>
  </si>
  <si>
    <t>基础设施建设</t>
  </si>
  <si>
    <t>公共卫生体系建设</t>
  </si>
  <si>
    <t>重大疫情防控救治体系建设</t>
  </si>
  <si>
    <t>粮食安全</t>
  </si>
  <si>
    <t>能源安全</t>
  </si>
  <si>
    <t>应急物资保障</t>
  </si>
  <si>
    <t>产业链改造升级</t>
  </si>
  <si>
    <t>城镇老旧小区改造</t>
  </si>
  <si>
    <t>生态环境治理</t>
  </si>
  <si>
    <t>交通基础设施建设</t>
  </si>
  <si>
    <t>市政设施建设</t>
  </si>
  <si>
    <t>重大区域规划基础设施建设</t>
  </si>
  <si>
    <t>其他基础设施建设</t>
  </si>
  <si>
    <t>抗疫相关支出</t>
  </si>
  <si>
    <t>创业担保贷款贴息</t>
  </si>
  <si>
    <t>援企稳岗补贴</t>
  </si>
  <si>
    <t>困难群众基本生活补助</t>
  </si>
  <si>
    <t>其他抗疫相关支出</t>
  </si>
  <si>
    <t>国有资本经营预算支出合计</t>
  </si>
  <si>
    <t>国有资本经营预算补充社保基金支出</t>
  </si>
  <si>
    <t>国有资本经营预算支出</t>
  </si>
  <si>
    <t>解决历史遗留问题及改革成本支出</t>
  </si>
  <si>
    <t>厂办大集体改革支出</t>
  </si>
  <si>
    <t>“三供一业”移交补助支出</t>
  </si>
  <si>
    <t>国有企业办职教幼教补助支出</t>
  </si>
  <si>
    <t>国有企业办公共服务机构移交补助支出</t>
  </si>
  <si>
    <t>国有企业退休人员社会化管理补助支出</t>
  </si>
  <si>
    <t>国有企业棚户区改造支出</t>
  </si>
  <si>
    <t>国有企业改革成本支出</t>
  </si>
  <si>
    <t>离休干部医药费补助支出</t>
  </si>
  <si>
    <t>金融企业改革性支出</t>
  </si>
  <si>
    <t>其他解决历史遗留问题及改革成本支出</t>
  </si>
  <si>
    <t>国有企业资本金注入</t>
  </si>
  <si>
    <t>国有经济结构调整支出</t>
  </si>
  <si>
    <t>公益性设施投资支出</t>
  </si>
  <si>
    <t>前瞻性战略性产业发展支出</t>
  </si>
  <si>
    <t>生态环境保护支出</t>
  </si>
  <si>
    <t>支持科技进步支出</t>
  </si>
  <si>
    <t>保障国家经济安全支出</t>
  </si>
  <si>
    <t>金融企业资本性支出</t>
  </si>
  <si>
    <t>其他国有企业资本金注入</t>
  </si>
  <si>
    <t>国有企业政策性补贴</t>
  </si>
  <si>
    <t>其他国有资本经营预算支出</t>
  </si>
  <si>
    <t>债务还本支出</t>
  </si>
  <si>
    <t>中央政府国内债务还本支出</t>
  </si>
  <si>
    <t>中央政府国外债务还本支出</t>
  </si>
  <si>
    <t>中央政府境外发行主权债券还本支出</t>
  </si>
  <si>
    <t>中央政府向外国政府借款还本支出</t>
  </si>
  <si>
    <t>中央政府向国际金融组织借款还本支出</t>
  </si>
  <si>
    <t>中央政府其他国外借款还本支出</t>
  </si>
  <si>
    <t>地方政府一般债务还本支出</t>
  </si>
  <si>
    <t>地方政府一般债券还本支出</t>
  </si>
  <si>
    <t>地方政府向外国政府借款还本支出</t>
  </si>
  <si>
    <t>地方政府向国际组织借款还本支出</t>
  </si>
  <si>
    <t>地方政府其他一般债务还本支出</t>
  </si>
  <si>
    <t>地方政府专项债务还本支出</t>
  </si>
  <si>
    <t>海南省高等级公路车辆通行附加费债务还本支出</t>
  </si>
  <si>
    <t>国家电影事业发展专项资金债务还本支出</t>
  </si>
  <si>
    <t>国有土地使用权出让金债务还本支出</t>
  </si>
  <si>
    <t>农业土地开发资金债务还本支出</t>
  </si>
  <si>
    <t>大中型水库库区基金债务还本支出</t>
  </si>
  <si>
    <t>城市基础设施配套费债务还本支出</t>
  </si>
  <si>
    <t>小型水库移民扶助基金债务还本支出</t>
  </si>
  <si>
    <t>国家重大水利工程建设基金债务还本支出</t>
  </si>
  <si>
    <t>车辆通行费债务还本支出</t>
  </si>
  <si>
    <t>污水处理费债务还本支出</t>
  </si>
  <si>
    <t>土地储备专项债券还本支出</t>
  </si>
  <si>
    <t>政府收费公路专项债券还本支出</t>
  </si>
  <si>
    <t>棚户区改造专项债券还本支出</t>
  </si>
  <si>
    <t>其他地方自行试点项目收益专项债券还本支出</t>
  </si>
  <si>
    <t>其他政府性基金债务还本支出</t>
  </si>
  <si>
    <t>抗疫特别国债还本支出</t>
  </si>
  <si>
    <t>取整</t>
  </si>
  <si>
    <t xml:space="preserve">      国有企业增值税</t>
  </si>
  <si>
    <t xml:space="preserve">      行政运行</t>
  </si>
  <si>
    <t xml:space="preserve">      集体企业增值税</t>
  </si>
  <si>
    <t xml:space="preserve">      一般行政管理事务</t>
  </si>
  <si>
    <t xml:space="preserve">      股份制企业增值税</t>
  </si>
  <si>
    <t xml:space="preserve">      机关服务</t>
  </si>
  <si>
    <t xml:space="preserve">      联营企业增值税</t>
  </si>
  <si>
    <t xml:space="preserve">      人大会议</t>
  </si>
  <si>
    <t xml:space="preserve">      港澳台和外商投资企业增值税</t>
  </si>
  <si>
    <t xml:space="preserve">      人大立法</t>
  </si>
  <si>
    <t xml:space="preserve">      私营企业增值税</t>
  </si>
  <si>
    <t xml:space="preserve">      人大监督</t>
  </si>
  <si>
    <t xml:space="preserve">      中国国家铁路集团有限公司改征增值税待分配收入</t>
  </si>
  <si>
    <t xml:space="preserve">      人大代表履职能力提升</t>
  </si>
  <si>
    <t xml:space="preserve">      中国国家铁路集团有限公司改征增值税收入</t>
  </si>
  <si>
    <t xml:space="preserve">      代表工作</t>
  </si>
  <si>
    <t xml:space="preserve">      其他增值税</t>
  </si>
  <si>
    <t xml:space="preserve">      人大信访工作</t>
  </si>
  <si>
    <t xml:space="preserve">      增值税税款滞纳金、罚款收入</t>
  </si>
  <si>
    <t xml:space="preserve">      事业运行</t>
  </si>
  <si>
    <t xml:space="preserve">      残疾人就业增值税退税</t>
  </si>
  <si>
    <t xml:space="preserve">      其他人大事务支出</t>
  </si>
  <si>
    <t xml:space="preserve">      软件增值税退税</t>
  </si>
  <si>
    <t xml:space="preserve">    政协事务</t>
  </si>
  <si>
    <t xml:space="preserve">      宣传文化单位增值税退税</t>
  </si>
  <si>
    <t xml:space="preserve">      核电站增值税退税</t>
  </si>
  <si>
    <t xml:space="preserve">      资源综合利用增值税退税</t>
  </si>
  <si>
    <t xml:space="preserve">      黄金增值税退税</t>
  </si>
  <si>
    <t xml:space="preserve">      政协会议</t>
  </si>
  <si>
    <t xml:space="preserve">      光伏发电增值税退税</t>
  </si>
  <si>
    <t xml:space="preserve">      委员视察</t>
  </si>
  <si>
    <t xml:space="preserve">      风力发电增值税退税</t>
  </si>
  <si>
    <t xml:space="preserve">      参政议政</t>
  </si>
  <si>
    <t xml:space="preserve">      管道运输增值税退税</t>
  </si>
  <si>
    <t xml:space="preserve">      融资租赁增值税退税</t>
  </si>
  <si>
    <t xml:space="preserve">      其他政协事务支出</t>
  </si>
  <si>
    <t xml:space="preserve">      增值税留抵退税</t>
  </si>
  <si>
    <t xml:space="preserve">    政府办公厅(室)及相关机构事务</t>
  </si>
  <si>
    <t xml:space="preserve">      增值税留抵退税省级调库</t>
  </si>
  <si>
    <t xml:space="preserve">      增值税留抵退税省级以下调库</t>
  </si>
  <si>
    <t xml:space="preserve">      其他增值税退税</t>
  </si>
  <si>
    <t xml:space="preserve">      免抵调增增值税</t>
  </si>
  <si>
    <t xml:space="preserve">      专项服务</t>
  </si>
  <si>
    <t xml:space="preserve">      成品油价格和税费改革增值税划出</t>
  </si>
  <si>
    <t xml:space="preserve">      专项业务及机关事务管理</t>
  </si>
  <si>
    <t xml:space="preserve">      成品油价格和税费改革增值税划入</t>
  </si>
  <si>
    <t xml:space="preserve">      政务公开审批</t>
  </si>
  <si>
    <t xml:space="preserve">      跨省管道运输企业增值税</t>
  </si>
  <si>
    <t xml:space="preserve">      参事事务</t>
  </si>
  <si>
    <t xml:space="preserve">      跨省管道运输企业增值税待分配收入</t>
  </si>
  <si>
    <t xml:space="preserve">      其他政府办公厅(室)及相关机构事务支出</t>
  </si>
  <si>
    <t xml:space="preserve">      国有企业消费税</t>
  </si>
  <si>
    <t xml:space="preserve">    发展与改革事务</t>
  </si>
  <si>
    <t xml:space="preserve">      集体企业消费税</t>
  </si>
  <si>
    <t xml:space="preserve">      股份制企业消费税</t>
  </si>
  <si>
    <t xml:space="preserve">      联营企业消费税</t>
  </si>
  <si>
    <t xml:space="preserve">      港澳台和外商投资企业消费税</t>
  </si>
  <si>
    <t xml:space="preserve">      战略规划与实施</t>
  </si>
  <si>
    <t xml:space="preserve">      私营企业消费税</t>
  </si>
  <si>
    <t xml:space="preserve">      日常经济运行调节</t>
  </si>
  <si>
    <t xml:space="preserve">      成品油消费税</t>
  </si>
  <si>
    <t xml:space="preserve">      社会事业发展规划</t>
  </si>
  <si>
    <t xml:space="preserve">      其他消费税</t>
  </si>
  <si>
    <t xml:space="preserve">      经济体制改革研究</t>
  </si>
  <si>
    <t xml:space="preserve">      消费税税款滞纳金、罚款收入</t>
  </si>
  <si>
    <t xml:space="preserve">      物价管理</t>
  </si>
  <si>
    <t xml:space="preserve">      成品油消费税退税</t>
  </si>
  <si>
    <t xml:space="preserve">      其他消费税退税</t>
  </si>
  <si>
    <t xml:space="preserve">      其他发展与改革事务支出</t>
  </si>
  <si>
    <t xml:space="preserve">    统计信息事务</t>
  </si>
  <si>
    <t xml:space="preserve">      进口货物增值税</t>
  </si>
  <si>
    <t xml:space="preserve">      进口消费品消费税</t>
  </si>
  <si>
    <t xml:space="preserve">        进口成品油消费税</t>
  </si>
  <si>
    <t xml:space="preserve">        进口其他消费品消费税</t>
  </si>
  <si>
    <t xml:space="preserve">      信息事务</t>
  </si>
  <si>
    <t xml:space="preserve">        进口消费品消费税税款滞纳金、罚款收入</t>
  </si>
  <si>
    <t xml:space="preserve">      专项统计业务</t>
  </si>
  <si>
    <t xml:space="preserve">        进口成品油消费税退税</t>
  </si>
  <si>
    <t xml:space="preserve">      统计管理</t>
  </si>
  <si>
    <t xml:space="preserve">        进口其他消费品退消费税</t>
  </si>
  <si>
    <t xml:space="preserve">      专项普查活动</t>
  </si>
  <si>
    <t xml:space="preserve">      统计抽样调查</t>
  </si>
  <si>
    <t xml:space="preserve">      出口业务退增值税</t>
  </si>
  <si>
    <t xml:space="preserve">        出口业务退增值税</t>
  </si>
  <si>
    <t xml:space="preserve">      其他统计信息事务支出</t>
  </si>
  <si>
    <t xml:space="preserve">        免抵调减增值税</t>
  </si>
  <si>
    <t xml:space="preserve">    财政事务</t>
  </si>
  <si>
    <t xml:space="preserve">      出口消费品退消费税</t>
  </si>
  <si>
    <t xml:space="preserve">      国有冶金工业所得税</t>
  </si>
  <si>
    <t xml:space="preserve">      国有有色金属工业所得税</t>
  </si>
  <si>
    <t xml:space="preserve">      预算改革业务</t>
  </si>
  <si>
    <t xml:space="preserve">      国有煤炭工业所得税</t>
  </si>
  <si>
    <t xml:space="preserve">      财政国库业务</t>
  </si>
  <si>
    <t xml:space="preserve">      国有电力工业所得税</t>
  </si>
  <si>
    <t xml:space="preserve">      财政监察</t>
  </si>
  <si>
    <t xml:space="preserve">      国有石油和化学工业所得税</t>
  </si>
  <si>
    <t xml:space="preserve">      信息化建设</t>
  </si>
  <si>
    <t xml:space="preserve">      国有机械工业所得税</t>
  </si>
  <si>
    <t xml:space="preserve">      财政委托业务支出</t>
  </si>
  <si>
    <t xml:space="preserve">      国有汽车工业所得税</t>
  </si>
  <si>
    <t xml:space="preserve">      国有核工业所得税</t>
  </si>
  <si>
    <t xml:space="preserve">      其他财政事务支出</t>
  </si>
  <si>
    <t xml:space="preserve">      国有航空工业所得税</t>
  </si>
  <si>
    <t xml:space="preserve">    税收事务</t>
  </si>
  <si>
    <t xml:space="preserve">      国有航天工业所得税</t>
  </si>
  <si>
    <t xml:space="preserve">      国有电子工业所得税</t>
  </si>
  <si>
    <t xml:space="preserve">      国有兵器工业所得税</t>
  </si>
  <si>
    <t xml:space="preserve">      国有船舶工业所得税</t>
  </si>
  <si>
    <t xml:space="preserve">      国有建筑材料工业所得税</t>
  </si>
  <si>
    <t xml:space="preserve">      税收业务</t>
  </si>
  <si>
    <t xml:space="preserve">      国有烟草企业所得税</t>
  </si>
  <si>
    <t xml:space="preserve">      国有纺织企业所得税</t>
  </si>
  <si>
    <t xml:space="preserve">      其他税收事务支出</t>
  </si>
  <si>
    <t xml:space="preserve">      国有铁道企业所得税</t>
  </si>
  <si>
    <t xml:space="preserve">    审计事务</t>
  </si>
  <si>
    <t xml:space="preserve">        中国国家铁路集团有限公司集中缴纳的铁路运输企业所得税</t>
  </si>
  <si>
    <t xml:space="preserve">        中国国家铁路集团有限公司集中缴纳的铁路运输企业所得税待分配收入</t>
  </si>
  <si>
    <t xml:space="preserve">        其他国有铁道企业所得税</t>
  </si>
  <si>
    <t xml:space="preserve">      国有交通企业所得税</t>
  </si>
  <si>
    <t xml:space="preserve">      审计业务</t>
  </si>
  <si>
    <t xml:space="preserve">      国有邮政企业所得税</t>
  </si>
  <si>
    <t xml:space="preserve">      审计管理</t>
  </si>
  <si>
    <t xml:space="preserve">      国有民航企业所得税</t>
  </si>
  <si>
    <t xml:space="preserve">      国有海洋石油天然气企业所得税</t>
  </si>
  <si>
    <t xml:space="preserve">      国有外贸企业所得税</t>
  </si>
  <si>
    <t xml:space="preserve">      其他审计事务支出</t>
  </si>
  <si>
    <t xml:space="preserve">      国有银行所得税</t>
  </si>
  <si>
    <t xml:space="preserve">    海关事务</t>
  </si>
  <si>
    <t xml:space="preserve">        中国进出口银行所得税</t>
  </si>
  <si>
    <t xml:space="preserve">        中国农业发展银行所得税</t>
  </si>
  <si>
    <t xml:space="preserve">        其他国有银行所得税</t>
  </si>
  <si>
    <t xml:space="preserve">      国有非银行金融企业所得税</t>
  </si>
  <si>
    <t xml:space="preserve">      缉私办案</t>
  </si>
  <si>
    <t xml:space="preserve">        中国建银投资有限责任公司所得税</t>
  </si>
  <si>
    <t xml:space="preserve">      口岸管理</t>
  </si>
  <si>
    <t xml:space="preserve">        中国投资有限责任公司所得税</t>
  </si>
  <si>
    <t xml:space="preserve">        中投公司所属其他公司所得税</t>
  </si>
  <si>
    <t xml:space="preserve">      海关关务</t>
  </si>
  <si>
    <t xml:space="preserve">        其他国有非银行金融企业所得税</t>
  </si>
  <si>
    <t xml:space="preserve">      关税征管</t>
  </si>
  <si>
    <t xml:space="preserve">      国有保险企业所得税</t>
  </si>
  <si>
    <t xml:space="preserve">      海关监管</t>
  </si>
  <si>
    <t xml:space="preserve">      国有文教企业所得税</t>
  </si>
  <si>
    <t xml:space="preserve">      检验检疫</t>
  </si>
  <si>
    <t xml:space="preserve">        国有电影企业所得税</t>
  </si>
  <si>
    <t xml:space="preserve">        国有出版企业所得税</t>
  </si>
  <si>
    <t xml:space="preserve">      其他海关事务支出</t>
  </si>
  <si>
    <t xml:space="preserve">        其他国有文教企业所得税</t>
  </si>
  <si>
    <t xml:space="preserve">    纪检监察事务</t>
  </si>
  <si>
    <t xml:space="preserve">      国有水产企业所得税</t>
  </si>
  <si>
    <t xml:space="preserve">      国有森林工业企业所得税</t>
  </si>
  <si>
    <t xml:space="preserve">      国有电信企业所得税</t>
  </si>
  <si>
    <t xml:space="preserve">      国有农垦企业所得税</t>
  </si>
  <si>
    <t xml:space="preserve">      大案要案查处</t>
  </si>
  <si>
    <t xml:space="preserve">      其他国有企业所得税</t>
  </si>
  <si>
    <t xml:space="preserve">      派驻派出机构</t>
  </si>
  <si>
    <t xml:space="preserve">      集体企业所得税</t>
  </si>
  <si>
    <t xml:space="preserve">      巡视工作</t>
  </si>
  <si>
    <t xml:space="preserve">      股份制企业所得税</t>
  </si>
  <si>
    <t xml:space="preserve">        股份制海洋石油天然气企业所得税</t>
  </si>
  <si>
    <t xml:space="preserve">      其他纪检监察事务支出</t>
  </si>
  <si>
    <t xml:space="preserve">        中国石油天然气股份有限公司所得税</t>
  </si>
  <si>
    <t xml:space="preserve">    商贸事务</t>
  </si>
  <si>
    <t xml:space="preserve">        中国石油化工股份有限公司所得税</t>
  </si>
  <si>
    <t xml:space="preserve">        中国工商银行股份有限公司所得税</t>
  </si>
  <si>
    <t xml:space="preserve">        中国建设银行股份有限公司所得税</t>
  </si>
  <si>
    <t xml:space="preserve">        中国银行股份有限公司所得税</t>
  </si>
  <si>
    <t xml:space="preserve">      对外贸易管理</t>
  </si>
  <si>
    <t xml:space="preserve">        长江电力股份有限公司所得税</t>
  </si>
  <si>
    <t xml:space="preserve">      国际经济合作</t>
  </si>
  <si>
    <t xml:space="preserve">        中国农业银行股份有限公司所得税</t>
  </si>
  <si>
    <t xml:space="preserve">      外资管理</t>
  </si>
  <si>
    <t xml:space="preserve">        国家开发银行股份有限公司所得税</t>
  </si>
  <si>
    <t xml:space="preserve">      国内贸易管理</t>
  </si>
  <si>
    <t xml:space="preserve">        中国邮政储蓄银行股份有限公司所得税</t>
  </si>
  <si>
    <t xml:space="preserve">      招商引资</t>
  </si>
  <si>
    <t xml:space="preserve">        中国信达资产管理股份有限公司所得税</t>
  </si>
  <si>
    <t xml:space="preserve">        跨省合资铁路企业所得税</t>
  </si>
  <si>
    <t xml:space="preserve">      其他商贸事务支出</t>
  </si>
  <si>
    <t xml:space="preserve">        中国华融资产管理股份有限公司所得税</t>
  </si>
  <si>
    <t xml:space="preserve">    知识产权事务</t>
  </si>
  <si>
    <t xml:space="preserve">        中国长城资产管理公司所得税</t>
  </si>
  <si>
    <t xml:space="preserve">        中国东方资产管理公司所得税</t>
  </si>
  <si>
    <t xml:space="preserve">        其他股份制企业所得税</t>
  </si>
  <si>
    <t xml:space="preserve">      联营企业所得税</t>
  </si>
  <si>
    <t xml:space="preserve">      专利审批</t>
  </si>
  <si>
    <t xml:space="preserve">      港澳台和外商投资企业所得税</t>
  </si>
  <si>
    <t xml:space="preserve">      知识产权战略和规划</t>
  </si>
  <si>
    <t xml:space="preserve">        港澳台和外商投资海上石油天然气企业所得税</t>
  </si>
  <si>
    <t xml:space="preserve">      国际合作与交流</t>
  </si>
  <si>
    <t xml:space="preserve">        其他港澳台和外商投资企业所得税</t>
  </si>
  <si>
    <t xml:space="preserve">      知识产权宏观管理</t>
  </si>
  <si>
    <t xml:space="preserve">      私营企业所得税</t>
  </si>
  <si>
    <t xml:space="preserve">      商标管理</t>
  </si>
  <si>
    <t xml:space="preserve">      其他企业所得税</t>
  </si>
  <si>
    <t xml:space="preserve">      原产地地理标志管理</t>
  </si>
  <si>
    <t xml:space="preserve">      分支机构预缴所得税</t>
  </si>
  <si>
    <t xml:space="preserve">        国有企业分支机构预缴所得税  </t>
  </si>
  <si>
    <t xml:space="preserve">      其他知识产权事务支出</t>
  </si>
  <si>
    <t xml:space="preserve">        股份制企业分支机构预缴所得税</t>
  </si>
  <si>
    <t xml:space="preserve">    民族事务</t>
  </si>
  <si>
    <t xml:space="preserve">        港澳台和外商投资企业分支机构预缴所得税</t>
  </si>
  <si>
    <t xml:space="preserve">        其他企业分支机构预缴所得税</t>
  </si>
  <si>
    <t xml:space="preserve">      总机构预缴所得税</t>
  </si>
  <si>
    <t xml:space="preserve">        国有企业总机构预缴所得税</t>
  </si>
  <si>
    <t xml:space="preserve">      民族工作专项</t>
  </si>
  <si>
    <t xml:space="preserve">        股份制企业总机构预缴所得税</t>
  </si>
  <si>
    <t xml:space="preserve">        港澳台和外商投资企业总机构预缴所得税</t>
  </si>
  <si>
    <t xml:space="preserve">      其他民族事务支出</t>
  </si>
  <si>
    <t xml:space="preserve">        其他企业总机构预缴所得税</t>
  </si>
  <si>
    <t xml:space="preserve">    港澳台事务</t>
  </si>
  <si>
    <t xml:space="preserve">      总机构汇算清缴所得税</t>
  </si>
  <si>
    <t xml:space="preserve">        国有企业总机构汇算清缴所得税</t>
  </si>
  <si>
    <t xml:space="preserve">        股份制企业总机构汇算清缴所得税</t>
  </si>
  <si>
    <t xml:space="preserve">        港澳台和外商投资企业总机构汇算清缴所得税</t>
  </si>
  <si>
    <t xml:space="preserve">      港澳事务</t>
  </si>
  <si>
    <t xml:space="preserve">        其他企业总机构汇算清缴所得税</t>
  </si>
  <si>
    <t xml:space="preserve">      台湾事务</t>
  </si>
  <si>
    <t xml:space="preserve">      企业所得税待分配收入</t>
  </si>
  <si>
    <t xml:space="preserve">        国有企业所得税待分配收入</t>
  </si>
  <si>
    <t xml:space="preserve">      其他港澳台事务支出</t>
  </si>
  <si>
    <t xml:space="preserve">        股份制企业所得税待分配收入</t>
  </si>
  <si>
    <t xml:space="preserve">    档案事务</t>
  </si>
  <si>
    <t xml:space="preserve">        港澳台和外商投资企业所得税待分配收入</t>
  </si>
  <si>
    <t xml:space="preserve">        其他企业所得税待分配收入</t>
  </si>
  <si>
    <t xml:space="preserve">      跨市县分支机构预缴所得税</t>
  </si>
  <si>
    <t xml:space="preserve">        国有企业分支机构预缴所得税</t>
  </si>
  <si>
    <t xml:space="preserve">      档案馆</t>
  </si>
  <si>
    <t xml:space="preserve">      其他档案事务支出</t>
  </si>
  <si>
    <t xml:space="preserve">    民主党派及工商联事务</t>
  </si>
  <si>
    <t xml:space="preserve">      跨市县总机构预缴所得税</t>
  </si>
  <si>
    <t xml:space="preserve">      其他民主党派及工商联事务支出</t>
  </si>
  <si>
    <t xml:space="preserve">      跨市县总机构汇算清缴所得税</t>
  </si>
  <si>
    <t xml:space="preserve">    群众团体事务</t>
  </si>
  <si>
    <t xml:space="preserve">      工会事务</t>
  </si>
  <si>
    <t xml:space="preserve">      省以下企业所得税待分配收入</t>
  </si>
  <si>
    <t xml:space="preserve">      其他群众团体事务支出</t>
  </si>
  <si>
    <t xml:space="preserve">    党委办公厅(室)及相关机构事务</t>
  </si>
  <si>
    <t xml:space="preserve">      跨市县分支机构汇算清缴所得税</t>
  </si>
  <si>
    <t xml:space="preserve">        国有企业分支机构汇算清缴所得税</t>
  </si>
  <si>
    <t xml:space="preserve">      专项业务</t>
  </si>
  <si>
    <t xml:space="preserve">        股份制企业分支机构汇算清缴所得税</t>
  </si>
  <si>
    <t xml:space="preserve">        港澳台和外商投资企业分支机构汇算清缴所得税</t>
  </si>
  <si>
    <t xml:space="preserve">      其他党委办公厅(室)及相关机构事务支出</t>
  </si>
  <si>
    <t xml:space="preserve">        其他企业分支机构汇算清缴所得税</t>
  </si>
  <si>
    <t xml:space="preserve">    组织事务</t>
  </si>
  <si>
    <t xml:space="preserve">      分支机构汇算清缴所得税</t>
  </si>
  <si>
    <t xml:space="preserve">      公务员事务</t>
  </si>
  <si>
    <t xml:space="preserve">      企业所得税税款滞纳金、罚款、加收利息收入</t>
  </si>
  <si>
    <t xml:space="preserve">      其他组织事务支出</t>
  </si>
  <si>
    <t xml:space="preserve">        内资企业所得税税款滞纳金、罚款、加收利息收入</t>
  </si>
  <si>
    <t xml:space="preserve">    宣传事务</t>
  </si>
  <si>
    <t xml:space="preserve">        港澳台和外商投资企业所得税税款滞纳金、罚款、加收利息收入</t>
  </si>
  <si>
    <t xml:space="preserve">        中央企业所得税税款滞纳金、罚款、加收利息收入</t>
  </si>
  <si>
    <t xml:space="preserve">      跨省管道运输企业所得税</t>
  </si>
  <si>
    <t xml:space="preserve">      跨省管道运输企业所得税待分配收入 </t>
  </si>
  <si>
    <t xml:space="preserve">      宣传管理</t>
  </si>
  <si>
    <t xml:space="preserve">    企业所得税退税</t>
  </si>
  <si>
    <t>10106</t>
  </si>
  <si>
    <t xml:space="preserve">    个人所得税</t>
  </si>
  <si>
    <t xml:space="preserve">      其他宣传事务支出</t>
  </si>
  <si>
    <t xml:space="preserve">      个人所得税</t>
  </si>
  <si>
    <t xml:space="preserve">    统战事务</t>
  </si>
  <si>
    <t xml:space="preserve">        储蓄存款利息所得税</t>
  </si>
  <si>
    <t xml:space="preserve">        其他个人所得税</t>
  </si>
  <si>
    <t xml:space="preserve">      个人所得税综合所得汇算清缴退税</t>
  </si>
  <si>
    <t xml:space="preserve">      个人所得税代扣代缴手续费退库</t>
  </si>
  <si>
    <t xml:space="preserve">      宗教事务</t>
  </si>
  <si>
    <t xml:space="preserve">      个人所得税税款滞纳金、罚款、加收利息收入</t>
  </si>
  <si>
    <t xml:space="preserve">      华侨事务</t>
  </si>
  <si>
    <t xml:space="preserve">      海洋石油资源税</t>
  </si>
  <si>
    <t xml:space="preserve">      其他统战事务支出</t>
  </si>
  <si>
    <t xml:space="preserve">      水资源税</t>
  </si>
  <si>
    <t xml:space="preserve">    对外联络事务</t>
  </si>
  <si>
    <t xml:space="preserve">      其他资源税</t>
  </si>
  <si>
    <t xml:space="preserve">      资源税税款滞纳金、罚款收入</t>
  </si>
  <si>
    <t xml:space="preserve">       国有企业城市维护建设税</t>
  </si>
  <si>
    <t xml:space="preserve">         中国国家铁路集团有限公司集中缴纳的铁路运输企业城市维护建设税</t>
  </si>
  <si>
    <t xml:space="preserve">      其他对外联络事务支出</t>
  </si>
  <si>
    <t xml:space="preserve">         其他国有企业城市维护建设税</t>
  </si>
  <si>
    <t xml:space="preserve">    其他共产党事务支出</t>
  </si>
  <si>
    <t xml:space="preserve">       集体企业城市维护建设税</t>
  </si>
  <si>
    <t xml:space="preserve">       股份制企业城市维护建设税</t>
  </si>
  <si>
    <t xml:space="preserve">       联营企业城市维护建设税</t>
  </si>
  <si>
    <t xml:space="preserve">       港澳台和外商投资企业城市维护建设税</t>
  </si>
  <si>
    <t xml:space="preserve">       私营企业城市维护建设税</t>
  </si>
  <si>
    <t xml:space="preserve">      其他共产党事务支出</t>
  </si>
  <si>
    <t xml:space="preserve">       中国国家铁路集团有限公司集中缴纳的铁路运输企业城市维护建设税待分配收入</t>
  </si>
  <si>
    <t xml:space="preserve">    网信事务</t>
  </si>
  <si>
    <t xml:space="preserve">       其他城市维护建设税</t>
  </si>
  <si>
    <t xml:space="preserve">       城市维护建设税税款滞纳金、罚款收入</t>
  </si>
  <si>
    <t xml:space="preserve">       成品油价格和税费改革城市维护建设税划出</t>
  </si>
  <si>
    <t xml:space="preserve">       成品油价格和税费改革城市维护建设税划入</t>
  </si>
  <si>
    <t xml:space="preserve">      信息安全事务</t>
  </si>
  <si>
    <t xml:space="preserve">       跨省管道运输企业城市维护建设税</t>
  </si>
  <si>
    <t xml:space="preserve">       跨省管道运输企业城市维护建设税待分配收入</t>
  </si>
  <si>
    <t xml:space="preserve">      其他网信事务支出</t>
  </si>
  <si>
    <t xml:space="preserve">    市场监督管理事务</t>
  </si>
  <si>
    <t xml:space="preserve">      国有企业房产税</t>
  </si>
  <si>
    <t xml:space="preserve">      集体企业房产税</t>
  </si>
  <si>
    <t xml:space="preserve">      股份制企业房产税</t>
  </si>
  <si>
    <t xml:space="preserve">      联营企业房产税</t>
  </si>
  <si>
    <t xml:space="preserve">      市场主体管理</t>
  </si>
  <si>
    <t xml:space="preserve">      港澳台和外商投资企业房产税</t>
  </si>
  <si>
    <t xml:space="preserve">      市场秩序执法</t>
  </si>
  <si>
    <t xml:space="preserve">      私营企业房产税</t>
  </si>
  <si>
    <t xml:space="preserve">      其他房产税</t>
  </si>
  <si>
    <t xml:space="preserve">      质量基础</t>
  </si>
  <si>
    <t xml:space="preserve">      房产税税款滞纳金、罚款收入</t>
  </si>
  <si>
    <t xml:space="preserve">      药品事务</t>
  </si>
  <si>
    <t xml:space="preserve">      医疗器械事务</t>
  </si>
  <si>
    <t xml:space="preserve">      证券交易印花税</t>
  </si>
  <si>
    <t xml:space="preserve">      化妆品事务</t>
  </si>
  <si>
    <t xml:space="preserve">        证券交易印花税</t>
  </si>
  <si>
    <t xml:space="preserve">      质量安全监管</t>
  </si>
  <si>
    <t xml:space="preserve">        证券交易印花税退税</t>
  </si>
  <si>
    <t xml:space="preserve">      食品安全监管</t>
  </si>
  <si>
    <t xml:space="preserve">      其他印花税</t>
  </si>
  <si>
    <t xml:space="preserve">      印花税税款滞纳金、罚款、加收利息收入</t>
  </si>
  <si>
    <t xml:space="preserve">      其他市场监督管理事务</t>
  </si>
  <si>
    <t xml:space="preserve">    社会工作事务</t>
  </si>
  <si>
    <t xml:space="preserve">      国有企业城镇土地使用税</t>
  </si>
  <si>
    <t xml:space="preserve">      集体企业城镇土地使用税</t>
  </si>
  <si>
    <t xml:space="preserve">      股份制企业城镇土地使用税</t>
  </si>
  <si>
    <t xml:space="preserve">      联营企业城镇土地使用税</t>
  </si>
  <si>
    <t xml:space="preserve">      私营企业城镇土地使用税</t>
  </si>
  <si>
    <t xml:space="preserve">      港澳台和外商投资企业城镇土地使用税</t>
  </si>
  <si>
    <t xml:space="preserve">      其他社会工作事务支出</t>
  </si>
  <si>
    <t xml:space="preserve">      其他城镇土地使用税</t>
  </si>
  <si>
    <t xml:space="preserve">    信访事务</t>
  </si>
  <si>
    <t xml:space="preserve">      城镇土地使用税税款滞纳金、罚款收入</t>
  </si>
  <si>
    <t xml:space="preserve">      国有企业土地增值税</t>
  </si>
  <si>
    <t xml:space="preserve">      集体企业土地增值税</t>
  </si>
  <si>
    <t xml:space="preserve">      信访业务</t>
  </si>
  <si>
    <t xml:space="preserve">      股份制企业土地增值税</t>
  </si>
  <si>
    <t xml:space="preserve">      其他信访事务支出</t>
  </si>
  <si>
    <t xml:space="preserve">      联营企业土地增值税</t>
  </si>
  <si>
    <t xml:space="preserve">    其他一般公共服务支出</t>
  </si>
  <si>
    <t xml:space="preserve">      港澳台和外商投资企业土地增值税</t>
  </si>
  <si>
    <t xml:space="preserve">      国家赔偿费用支出</t>
  </si>
  <si>
    <t xml:space="preserve">      私营企业土地增值税</t>
  </si>
  <si>
    <t xml:space="preserve">      其他一般公共服务支出</t>
  </si>
  <si>
    <t xml:space="preserve">      其他土地增值税</t>
  </si>
  <si>
    <t xml:space="preserve">      土地增值税税款滞纳金、罚款收入</t>
  </si>
  <si>
    <t xml:space="preserve">      其他外交管理事务支出</t>
  </si>
  <si>
    <t xml:space="preserve">    驻外机构</t>
  </si>
  <si>
    <t xml:space="preserve">      车辆购置税</t>
  </si>
  <si>
    <t xml:space="preserve">      驻外使领馆(团、处)</t>
  </si>
  <si>
    <t xml:space="preserve">      车辆购置税税款滞纳金、罚款收入</t>
  </si>
  <si>
    <t xml:space="preserve">      其他驻外机构支出</t>
  </si>
  <si>
    <t xml:space="preserve">    关税</t>
  </si>
  <si>
    <t xml:space="preserve">    对外援助</t>
  </si>
  <si>
    <t xml:space="preserve">      关税</t>
  </si>
  <si>
    <t xml:space="preserve">      援外优惠贷款贴息</t>
  </si>
  <si>
    <t xml:space="preserve">        进口关税</t>
  </si>
  <si>
    <t xml:space="preserve">      对外援助</t>
  </si>
  <si>
    <t xml:space="preserve">        出口关税</t>
  </si>
  <si>
    <t xml:space="preserve">    国际组织</t>
  </si>
  <si>
    <t xml:space="preserve">        进境物品进口税</t>
  </si>
  <si>
    <t xml:space="preserve">      国际组织会费</t>
  </si>
  <si>
    <t xml:space="preserve">      特别关税</t>
  </si>
  <si>
    <t xml:space="preserve">      国际组织捐赠</t>
  </si>
  <si>
    <t xml:space="preserve">        反倾销税</t>
  </si>
  <si>
    <t xml:space="preserve">      维和摊款</t>
  </si>
  <si>
    <t xml:space="preserve">        反补贴税</t>
  </si>
  <si>
    <t xml:space="preserve">      国际组织股金及基金</t>
  </si>
  <si>
    <t xml:space="preserve">        保障措施关税</t>
  </si>
  <si>
    <t xml:space="preserve">      其他国际组织支出</t>
  </si>
  <si>
    <t xml:space="preserve">        报复性关税</t>
  </si>
  <si>
    <t xml:space="preserve">    对外合作与交流</t>
  </si>
  <si>
    <t xml:space="preserve">      关税和特别关税税款滞纳金、罚款收入</t>
  </si>
  <si>
    <t xml:space="preserve">      在华国际会议</t>
  </si>
  <si>
    <t xml:space="preserve">      关税退税</t>
  </si>
  <si>
    <t xml:space="preserve">      国际交流活动</t>
  </si>
  <si>
    <t xml:space="preserve">    耕地占用税</t>
  </si>
  <si>
    <t xml:space="preserve">      对外合作活动</t>
  </si>
  <si>
    <t xml:space="preserve">      耕地占用税</t>
  </si>
  <si>
    <t xml:space="preserve">      其他对外合作与交流支出</t>
  </si>
  <si>
    <t xml:space="preserve">      耕地占用税退税</t>
  </si>
  <si>
    <t xml:space="preserve">    对外宣传</t>
  </si>
  <si>
    <t xml:space="preserve">      耕地占用税税款滞纳金、罚款收入  </t>
  </si>
  <si>
    <t xml:space="preserve">      对外宣传</t>
  </si>
  <si>
    <t xml:space="preserve">    契税</t>
  </si>
  <si>
    <t xml:space="preserve">    边界勘界联检</t>
  </si>
  <si>
    <t xml:space="preserve">      契税</t>
  </si>
  <si>
    <t xml:space="preserve">      边界勘界</t>
  </si>
  <si>
    <t xml:space="preserve">      契税税款滞纳金、罚款收入</t>
  </si>
  <si>
    <t xml:space="preserve">      边界联检</t>
  </si>
  <si>
    <t xml:space="preserve">    烟叶税</t>
  </si>
  <si>
    <t xml:space="preserve">      边界界桩维护</t>
  </si>
  <si>
    <t xml:space="preserve">      烟叶税</t>
  </si>
  <si>
    <t xml:space="preserve">      其他支出</t>
  </si>
  <si>
    <t xml:space="preserve">      烟叶税税款滞纳金、罚款收入</t>
  </si>
  <si>
    <t xml:space="preserve">    国际发展合作</t>
  </si>
  <si>
    <t xml:space="preserve">    环境保护税</t>
  </si>
  <si>
    <t xml:space="preserve">      环境保护税</t>
  </si>
  <si>
    <t xml:space="preserve">      环境保护税税款滞纳金、罚款收入</t>
  </si>
  <si>
    <t xml:space="preserve">    其他税收收入</t>
  </si>
  <si>
    <t xml:space="preserve">      其他税收收入</t>
  </si>
  <si>
    <t xml:space="preserve">      其他国际发展合作支出</t>
  </si>
  <si>
    <t xml:space="preserve">      其他税收收入税款滞纳金、罚款收入</t>
  </si>
  <si>
    <t xml:space="preserve">    其他外交支出</t>
  </si>
  <si>
    <t xml:space="preserve">      其他外交支出</t>
  </si>
  <si>
    <t xml:space="preserve">      教育费附加收入</t>
  </si>
  <si>
    <t xml:space="preserve">    军费</t>
  </si>
  <si>
    <t>　　    教育费附加收入</t>
  </si>
  <si>
    <t xml:space="preserve">      现役部队</t>
  </si>
  <si>
    <t>　　    成品油价格和税费改革教育费附加收入划出</t>
  </si>
  <si>
    <t xml:space="preserve">      预备役部队</t>
  </si>
  <si>
    <t>　　    成品油价格和税费改革教育费附加收入划入</t>
  </si>
  <si>
    <t xml:space="preserve">      其他军费支出</t>
  </si>
  <si>
    <t>　　    中国国家铁路集团有限公司集中缴纳的铁路运输企业教育费附加</t>
  </si>
  <si>
    <t xml:space="preserve">    国防科研事业</t>
  </si>
  <si>
    <t>　　    中国国家铁路集团有限公司集中缴纳的铁路运输企业教育费附加待分配收入</t>
  </si>
  <si>
    <t xml:space="preserve">      国防科研事业</t>
  </si>
  <si>
    <t xml:space="preserve">        跨省管道运输企业教育费附加收入</t>
  </si>
  <si>
    <t xml:space="preserve">    专项工程</t>
  </si>
  <si>
    <t xml:space="preserve">        跨省管道运输企业教育费附加待分配收入</t>
  </si>
  <si>
    <t xml:space="preserve">      专项工程</t>
  </si>
  <si>
    <t>　　    教育费附加滞纳金、罚款收入</t>
  </si>
  <si>
    <t xml:space="preserve">    国防动员</t>
  </si>
  <si>
    <t xml:space="preserve">      铀产品出售收入</t>
  </si>
  <si>
    <t xml:space="preserve">      兵役征集</t>
  </si>
  <si>
    <t xml:space="preserve">      三峡库区移民专项收入</t>
  </si>
  <si>
    <t xml:space="preserve">      经济动员</t>
  </si>
  <si>
    <t xml:space="preserve">      场外核应急准备收入</t>
  </si>
  <si>
    <t xml:space="preserve">      人民防空</t>
  </si>
  <si>
    <t xml:space="preserve">      地方教育附加收入</t>
  </si>
  <si>
    <t xml:space="preserve">      交通战备</t>
  </si>
  <si>
    <t xml:space="preserve">        地方教育附加收入</t>
  </si>
  <si>
    <t xml:space="preserve">      民兵</t>
  </si>
  <si>
    <t xml:space="preserve">        地方教育附加滞纳金、罚款收入</t>
  </si>
  <si>
    <t xml:space="preserve">      边海防</t>
  </si>
  <si>
    <t xml:space="preserve">      文化事业建设费收入</t>
  </si>
  <si>
    <t xml:space="preserve">      其他国防动员支出</t>
  </si>
  <si>
    <t xml:space="preserve">      残疾人就业保障金收入</t>
  </si>
  <si>
    <t xml:space="preserve">    其他国防支出</t>
  </si>
  <si>
    <t xml:space="preserve">      教育资金收入</t>
  </si>
  <si>
    <t xml:space="preserve">      其他国防支出</t>
  </si>
  <si>
    <t xml:space="preserve">      农田水利建设资金收入</t>
  </si>
  <si>
    <t xml:space="preserve">      森林植被恢复费</t>
  </si>
  <si>
    <t xml:space="preserve">    武装警察部队</t>
  </si>
  <si>
    <t xml:space="preserve">      水利建设专项收入</t>
  </si>
  <si>
    <t xml:space="preserve">      武装警察部队</t>
  </si>
  <si>
    <t xml:space="preserve">      油价调控风险准备金收入</t>
  </si>
  <si>
    <t xml:space="preserve">      其他武装警察部队支出</t>
  </si>
  <si>
    <t xml:space="preserve">      专项收益上缴收入</t>
  </si>
  <si>
    <t xml:space="preserve">    公安</t>
  </si>
  <si>
    <t xml:space="preserve">      其他专项收入</t>
  </si>
  <si>
    <t xml:space="preserve">        广告收入</t>
  </si>
  <si>
    <t xml:space="preserve">        其他专项收入</t>
  </si>
  <si>
    <t xml:space="preserve">    行政事业性收费收入</t>
  </si>
  <si>
    <t xml:space="preserve">      公安行政事业性收费收入</t>
  </si>
  <si>
    <t xml:space="preserve">      执法办案</t>
  </si>
  <si>
    <t xml:space="preserve">        外国人签证费</t>
  </si>
  <si>
    <t xml:space="preserve">      特别业务</t>
  </si>
  <si>
    <t xml:space="preserve">        外国人证件费</t>
  </si>
  <si>
    <t xml:space="preserve">      特勤业务</t>
  </si>
  <si>
    <t xml:space="preserve">        公民出入境证件费</t>
  </si>
  <si>
    <t xml:space="preserve">      移民事务</t>
  </si>
  <si>
    <t xml:space="preserve">        中国国籍申请手续费</t>
  </si>
  <si>
    <t xml:space="preserve">        户籍管理证件工本费</t>
  </si>
  <si>
    <t xml:space="preserve">      其他公安支出</t>
  </si>
  <si>
    <t xml:space="preserve">        居民身份证工本费</t>
  </si>
  <si>
    <t xml:space="preserve">    国家安全</t>
  </si>
  <si>
    <t xml:space="preserve">        机动车号牌工本费</t>
  </si>
  <si>
    <t xml:space="preserve">        机动车行驶证工本费</t>
  </si>
  <si>
    <t xml:space="preserve">        机动车登记证书工本费</t>
  </si>
  <si>
    <t xml:space="preserve">        驾驶证工本费</t>
  </si>
  <si>
    <t xml:space="preserve">      安全业务</t>
  </si>
  <si>
    <t xml:space="preserve">        驾驶许可考试费</t>
  </si>
  <si>
    <t xml:space="preserve">        临时入境机动车号牌和行驶证工本费</t>
  </si>
  <si>
    <t xml:space="preserve">      其他国家安全支出</t>
  </si>
  <si>
    <t xml:space="preserve">        临时机动车驾驶证工本费</t>
  </si>
  <si>
    <t xml:space="preserve">    检察</t>
  </si>
  <si>
    <t xml:space="preserve">        保安员资格考试费</t>
  </si>
  <si>
    <t xml:space="preserve">        其他缴入国库的公安行政事业性收费</t>
  </si>
  <si>
    <t xml:space="preserve">      法院行政事业性收费收入</t>
  </si>
  <si>
    <t xml:space="preserve">        诉讼费</t>
  </si>
  <si>
    <t xml:space="preserve">      “两房”建设</t>
  </si>
  <si>
    <t xml:space="preserve">        其他缴入国库的法院行政事业性收费</t>
  </si>
  <si>
    <t xml:space="preserve">      检察监督</t>
  </si>
  <si>
    <t xml:space="preserve">      司法行政事业性收费收入</t>
  </si>
  <si>
    <t xml:space="preserve">        法律职业资格考试考务费</t>
  </si>
  <si>
    <t xml:space="preserve">      其他检察支出</t>
  </si>
  <si>
    <t xml:space="preserve">        其他缴入国库的司法行政事业性收费</t>
  </si>
  <si>
    <t xml:space="preserve">    法院</t>
  </si>
  <si>
    <t xml:space="preserve">      外交行政事业性收费收入</t>
  </si>
  <si>
    <t xml:space="preserve">        认证费</t>
  </si>
  <si>
    <t xml:space="preserve">        签证费</t>
  </si>
  <si>
    <t xml:space="preserve">        驻外使领馆收费</t>
  </si>
  <si>
    <t xml:space="preserve">      案件审判</t>
  </si>
  <si>
    <t xml:space="preserve">        其他缴入国库的外交行政事业性收费</t>
  </si>
  <si>
    <t xml:space="preserve">      案件执行</t>
  </si>
  <si>
    <t xml:space="preserve">      商贸行政事业性收费收入</t>
  </si>
  <si>
    <t xml:space="preserve">      “两庭”建设</t>
  </si>
  <si>
    <t xml:space="preserve">        其他缴入国库的商贸行政事业性收费</t>
  </si>
  <si>
    <t xml:space="preserve">      财政行政事业性收费收入</t>
  </si>
  <si>
    <t xml:space="preserve">      其他法院支出</t>
  </si>
  <si>
    <t xml:space="preserve">        考试考务费</t>
  </si>
  <si>
    <t xml:space="preserve">    司法</t>
  </si>
  <si>
    <t xml:space="preserve">        其他缴入国库的财政行政事业性收费</t>
  </si>
  <si>
    <t xml:space="preserve">      税务行政事业性收费收入</t>
  </si>
  <si>
    <t xml:space="preserve">        缴入国库的税务行政事业性收费</t>
  </si>
  <si>
    <t xml:space="preserve">      海关行政事业性收费收入</t>
  </si>
  <si>
    <t xml:space="preserve">      基层司法业务</t>
  </si>
  <si>
    <t xml:space="preserve">        缴入国库的海关行政事业性收费</t>
  </si>
  <si>
    <t xml:space="preserve">      普法宣传</t>
  </si>
  <si>
    <t xml:space="preserve">      审计行政事业性收费收入</t>
  </si>
  <si>
    <t xml:space="preserve">      律师管理</t>
  </si>
  <si>
    <t xml:space="preserve">      公共法律服务</t>
  </si>
  <si>
    <t xml:space="preserve">        其他缴入国库的审计行政事业性收费</t>
  </si>
  <si>
    <t xml:space="preserve">      国家统一法律职业资格考试</t>
  </si>
  <si>
    <t xml:space="preserve">      国管局行政事业性收费收入</t>
  </si>
  <si>
    <t xml:space="preserve">      社区矫正</t>
  </si>
  <si>
    <t xml:space="preserve">        工人技术等级鉴定考核费</t>
  </si>
  <si>
    <t xml:space="preserve">      法治建设</t>
  </si>
  <si>
    <t xml:space="preserve">        其他缴入国库的国管局行政事业性收费</t>
  </si>
  <si>
    <t xml:space="preserve">      科技行政事业性收费收入</t>
  </si>
  <si>
    <t xml:space="preserve">        其他缴入国库的科技行政事业性收费</t>
  </si>
  <si>
    <t xml:space="preserve">      其他司法支出</t>
  </si>
  <si>
    <t xml:space="preserve">      保密行政事业性收费收入</t>
  </si>
  <si>
    <t xml:space="preserve">    监狱</t>
  </si>
  <si>
    <t xml:space="preserve">        其他缴入国库的保密行政事业性收费</t>
  </si>
  <si>
    <t xml:space="preserve">      市场监管行政事业性收费收入</t>
  </si>
  <si>
    <t xml:space="preserve">        客运索道运营审查检验和定期检验费</t>
  </si>
  <si>
    <t xml:space="preserve">        压力管道安装审查检验和定期检验费</t>
  </si>
  <si>
    <t xml:space="preserve">      罪犯生活及医疗卫生</t>
  </si>
  <si>
    <t xml:space="preserve">        压力管道元件制造审查检验费</t>
  </si>
  <si>
    <t xml:space="preserve">      监狱业务及罪犯改造</t>
  </si>
  <si>
    <t xml:space="preserve">        特种劳动防护用品检验费</t>
  </si>
  <si>
    <t xml:space="preserve">      狱政设施建设</t>
  </si>
  <si>
    <t xml:space="preserve">        一般劳动防护用品检验费</t>
  </si>
  <si>
    <t xml:space="preserve">        锅炉、压力容器检验费</t>
  </si>
  <si>
    <t xml:space="preserve">      其他监狱支出</t>
  </si>
  <si>
    <t xml:space="preserve">        滞纳金</t>
  </si>
  <si>
    <t xml:space="preserve">    强制隔离戒毒</t>
  </si>
  <si>
    <t xml:space="preserve">        特种设备检验检测费</t>
  </si>
  <si>
    <t xml:space="preserve">        其他缴入国库的市场监管行政事业性收费</t>
  </si>
  <si>
    <t xml:space="preserve">      广播电视行政事业性收费收入</t>
  </si>
  <si>
    <t xml:space="preserve">      强制隔离戒毒人员生活</t>
  </si>
  <si>
    <t xml:space="preserve">        其他缴入国库的广播电视行政事业性收费</t>
  </si>
  <si>
    <t xml:space="preserve">      强制隔离戒毒人员教育</t>
  </si>
  <si>
    <t xml:space="preserve">      应急管理行政事业性收费收入</t>
  </si>
  <si>
    <t xml:space="preserve">      所政设施建设</t>
  </si>
  <si>
    <t xml:space="preserve">        消防行业特有工种职业技能鉴定考试考务费</t>
  </si>
  <si>
    <t xml:space="preserve">        特种作业人员安全技术考试考务费</t>
  </si>
  <si>
    <t xml:space="preserve">        缴入国库的应急管理行政事业性收费</t>
  </si>
  <si>
    <t xml:space="preserve">      其他强制隔离戒毒支出</t>
  </si>
  <si>
    <t xml:space="preserve">      档案行政事业性收费收入</t>
  </si>
  <si>
    <t xml:space="preserve">    国家保密</t>
  </si>
  <si>
    <t xml:space="preserve">        其他缴入国库的档案行政事业性收费</t>
  </si>
  <si>
    <t xml:space="preserve">      港澳办行政事业性收费收入</t>
  </si>
  <si>
    <t xml:space="preserve">        缴入国库的港澳办行政事业性收费</t>
  </si>
  <si>
    <t xml:space="preserve">      贸促会行政事业性收费收入</t>
  </si>
  <si>
    <t xml:space="preserve">      保密技术</t>
  </si>
  <si>
    <t xml:space="preserve">        其他缴入国库的贸促会行政事业性收费</t>
  </si>
  <si>
    <t xml:space="preserve">      保密管理</t>
  </si>
  <si>
    <t xml:space="preserve">      人防办行政事业性收费收入</t>
  </si>
  <si>
    <t xml:space="preserve">        防空地下室易地建设费</t>
  </si>
  <si>
    <t xml:space="preserve">      其他国家保密支出</t>
  </si>
  <si>
    <t xml:space="preserve">        其他缴入国库的人防办行政事业性收费</t>
  </si>
  <si>
    <t xml:space="preserve">    缉私警察</t>
  </si>
  <si>
    <t xml:space="preserve">      中直管理局行政事业性收费收入</t>
  </si>
  <si>
    <t xml:space="preserve">        工人培训考核费</t>
  </si>
  <si>
    <t xml:space="preserve">        住宿费</t>
  </si>
  <si>
    <t xml:space="preserve">        学费</t>
  </si>
  <si>
    <t xml:space="preserve">      缉私业务</t>
  </si>
  <si>
    <t xml:space="preserve">        其他缴入国库的中直管理局行政事业性收费</t>
  </si>
  <si>
    <t xml:space="preserve">      其他缉私警察支出</t>
  </si>
  <si>
    <t xml:space="preserve">      文化和旅游行政事业性收费收入</t>
  </si>
  <si>
    <t xml:space="preserve">        导游人员资格考试费和等级考核费</t>
  </si>
  <si>
    <t xml:space="preserve">      国家司法救助支出</t>
  </si>
  <si>
    <t xml:space="preserve">        其他缴入国库的文化和旅游行政事业性收费</t>
  </si>
  <si>
    <t xml:space="preserve">      其他公共安全支出</t>
  </si>
  <si>
    <t xml:space="preserve">      教育行政事业性收费收入</t>
  </si>
  <si>
    <t xml:space="preserve">        普通话水平测试费</t>
  </si>
  <si>
    <t xml:space="preserve">    教育管理事务</t>
  </si>
  <si>
    <t xml:space="preserve">        其他缴入国库的教育行政事业性收费</t>
  </si>
  <si>
    <t xml:space="preserve">        公办幼儿园保教费</t>
  </si>
  <si>
    <t xml:space="preserve">        公办幼儿园住宿费</t>
  </si>
  <si>
    <t xml:space="preserve">      体育行政事业性收费收入</t>
  </si>
  <si>
    <t xml:space="preserve">      其他教育管理事务支出</t>
  </si>
  <si>
    <t xml:space="preserve">        体育特殊专业招生考务费</t>
  </si>
  <si>
    <t xml:space="preserve">    普通教育</t>
  </si>
  <si>
    <t xml:space="preserve">        外国团体来华登山注册费</t>
  </si>
  <si>
    <t xml:space="preserve">      学前教育</t>
  </si>
  <si>
    <t xml:space="preserve">        其他缴入国库的体育行政事业性收费</t>
  </si>
  <si>
    <t xml:space="preserve">      小学教育</t>
  </si>
  <si>
    <t xml:space="preserve">      发展与改革(物价)行政事业性收费收入</t>
  </si>
  <si>
    <t xml:space="preserve">      初中教育</t>
  </si>
  <si>
    <t xml:space="preserve">        其他缴入国库的发展与改革(物价)行政事业性收费</t>
  </si>
  <si>
    <t xml:space="preserve">      高中教育</t>
  </si>
  <si>
    <t xml:space="preserve">      统计行政事业性收费收入</t>
  </si>
  <si>
    <t xml:space="preserve">      高等教育</t>
  </si>
  <si>
    <t xml:space="preserve">        统计专业技术资格考试考务费</t>
  </si>
  <si>
    <t xml:space="preserve">      其他普通教育支出</t>
  </si>
  <si>
    <t xml:space="preserve">        其他缴入国库的统计行政事业性收费</t>
  </si>
  <si>
    <t xml:space="preserve">    职业教育</t>
  </si>
  <si>
    <t xml:space="preserve">      自然资源行政事业性收费收入</t>
  </si>
  <si>
    <t xml:space="preserve">      初等职业教育</t>
  </si>
  <si>
    <t xml:space="preserve">        土地复垦费</t>
  </si>
  <si>
    <t xml:space="preserve">      中等职业教育</t>
  </si>
  <si>
    <t xml:space="preserve">        土地闲置费</t>
  </si>
  <si>
    <t xml:space="preserve">      技校教育</t>
  </si>
  <si>
    <t xml:space="preserve">        耕地开垦费</t>
  </si>
  <si>
    <t xml:space="preserve">      高等职业教育</t>
  </si>
  <si>
    <t xml:space="preserve">        不动产登记费</t>
  </si>
  <si>
    <t xml:space="preserve">      其他职业教育支出</t>
  </si>
  <si>
    <t xml:space="preserve">        其他缴入国库的自然资源行政事业性收费</t>
  </si>
  <si>
    <t xml:space="preserve">    成人教育</t>
  </si>
  <si>
    <t xml:space="preserve">      建设行政事业性收费收入</t>
  </si>
  <si>
    <t xml:space="preserve">      成人初等教育</t>
  </si>
  <si>
    <t xml:space="preserve">        城市道路占用挖掘修复费</t>
  </si>
  <si>
    <t xml:space="preserve">      成人中等教育</t>
  </si>
  <si>
    <t xml:space="preserve">      成人高等教育</t>
  </si>
  <si>
    <t xml:space="preserve">        生活垃圾处理费</t>
  </si>
  <si>
    <t xml:space="preserve">      成人广播电视教育</t>
  </si>
  <si>
    <t xml:space="preserve">        其他缴入国库的建设行政事业性收费</t>
  </si>
  <si>
    <t xml:space="preserve">      其他成人教育支出</t>
  </si>
  <si>
    <t xml:space="preserve">      知识产权行政事业性收费收入</t>
  </si>
  <si>
    <t xml:space="preserve">    广播电视教育</t>
  </si>
  <si>
    <t xml:space="preserve">        专利收费</t>
  </si>
  <si>
    <t xml:space="preserve">      广播电视学校</t>
  </si>
  <si>
    <t xml:space="preserve">        专利代理师资格考试考务费</t>
  </si>
  <si>
    <t xml:space="preserve">      教育电视台</t>
  </si>
  <si>
    <t xml:space="preserve">        集成电路布图设计保护收费</t>
  </si>
  <si>
    <t xml:space="preserve">      其他广播电视教育支出</t>
  </si>
  <si>
    <t xml:space="preserve">        商标注册收费</t>
  </si>
  <si>
    <t xml:space="preserve">    留学教育</t>
  </si>
  <si>
    <t xml:space="preserve">        其他缴入国库的知识产权行政事业性收费</t>
  </si>
  <si>
    <t xml:space="preserve">      出国留学教育</t>
  </si>
  <si>
    <t xml:space="preserve">      生态环境行政事业性收费收入</t>
  </si>
  <si>
    <t xml:space="preserve">      来华留学教育</t>
  </si>
  <si>
    <t xml:space="preserve">      其他留学教育支出</t>
  </si>
  <si>
    <t xml:space="preserve">        海洋废弃物收费</t>
  </si>
  <si>
    <t xml:space="preserve">    特殊教育</t>
  </si>
  <si>
    <t xml:space="preserve">        其他缴入国库的生态环境行政事业性收费</t>
  </si>
  <si>
    <t xml:space="preserve">      特殊学校教育</t>
  </si>
  <si>
    <t xml:space="preserve">      铁路行政事业性收费收入</t>
  </si>
  <si>
    <t xml:space="preserve">      工读学校教育</t>
  </si>
  <si>
    <t xml:space="preserve">      其他特殊教育支出</t>
  </si>
  <si>
    <t xml:space="preserve">        其他缴入国库的铁路行政事业性收费</t>
  </si>
  <si>
    <t xml:space="preserve">    进修及培训</t>
  </si>
  <si>
    <t xml:space="preserve">      交通运输行政事业性收费收入</t>
  </si>
  <si>
    <t xml:space="preserve">      教师进修</t>
  </si>
  <si>
    <t xml:space="preserve">      干部教育</t>
  </si>
  <si>
    <t xml:space="preserve">        航空业务权补偿费</t>
  </si>
  <si>
    <t xml:space="preserve">      培训支出</t>
  </si>
  <si>
    <t xml:space="preserve">        适航审查费</t>
  </si>
  <si>
    <t xml:space="preserve">      退役士兵能力提升</t>
  </si>
  <si>
    <t xml:space="preserve">        长江口航道维护费</t>
  </si>
  <si>
    <t xml:space="preserve">      其他进修及培训</t>
  </si>
  <si>
    <t xml:space="preserve">        长江干线船舶引航收费</t>
  </si>
  <si>
    <t xml:space="preserve">    教育费附加安排的支出</t>
  </si>
  <si>
    <t xml:space="preserve">        其他缴入国库的交通运输行政事业性收费</t>
  </si>
  <si>
    <t xml:space="preserve">      农村中小学校舍建设</t>
  </si>
  <si>
    <t xml:space="preserve">      工业和信息产业行政事业性收费收入</t>
  </si>
  <si>
    <t xml:space="preserve">      农村中小学教学设施</t>
  </si>
  <si>
    <t xml:space="preserve">      城市中小学校舍建设</t>
  </si>
  <si>
    <t xml:space="preserve">        电信网码号资源占用费</t>
  </si>
  <si>
    <t xml:space="preserve">      城市中小学教学设施</t>
  </si>
  <si>
    <t xml:space="preserve">        无线电频率占用费</t>
  </si>
  <si>
    <t xml:space="preserve">      中等职业学校教学设施</t>
  </si>
  <si>
    <t xml:space="preserve">        其他缴入国库的工业和信息产业行政事业性收费</t>
  </si>
  <si>
    <t xml:space="preserve">      其他教育费附加安排的支出</t>
  </si>
  <si>
    <t xml:space="preserve">      农业农村行政事业性收费收入</t>
  </si>
  <si>
    <t xml:space="preserve">    其他教育支出</t>
  </si>
  <si>
    <t xml:space="preserve">        渔业资源增殖保护费</t>
  </si>
  <si>
    <t xml:space="preserve">      其他教育支出</t>
  </si>
  <si>
    <t xml:space="preserve">        海洋渔业船舶船员考试费</t>
  </si>
  <si>
    <t xml:space="preserve">        工人技术等级考核或职业技能鉴定费</t>
  </si>
  <si>
    <t xml:space="preserve">    科学技术管理事务</t>
  </si>
  <si>
    <t xml:space="preserve">        农药实验费</t>
  </si>
  <si>
    <t xml:space="preserve">        执业兽医资格考试考务费</t>
  </si>
  <si>
    <t xml:space="preserve">        其他缴入国库的农业农村行政事业性收费</t>
  </si>
  <si>
    <t xml:space="preserve">      林业草原行政事业性收费收入</t>
  </si>
  <si>
    <t xml:space="preserve">      其他科学技术管理事务支出</t>
  </si>
  <si>
    <t xml:space="preserve">        草原植被恢复费收入</t>
  </si>
  <si>
    <t xml:space="preserve">    基础研究</t>
  </si>
  <si>
    <t xml:space="preserve">        其他缴入国库的林业草原行政事业性收费</t>
  </si>
  <si>
    <t xml:space="preserve">      机构运行</t>
  </si>
  <si>
    <t xml:space="preserve">      水利行政事业性收费收入</t>
  </si>
  <si>
    <t xml:space="preserve">      自然科学基金</t>
  </si>
  <si>
    <t xml:space="preserve">      实验室及相关设施</t>
  </si>
  <si>
    <t xml:space="preserve">        水土保持补偿费</t>
  </si>
  <si>
    <t xml:space="preserve">      重大科学工程</t>
  </si>
  <si>
    <t xml:space="preserve">        其他缴入国库的水利行政事业性收费</t>
  </si>
  <si>
    <t xml:space="preserve">      专项基础科研</t>
  </si>
  <si>
    <t xml:space="preserve">      卫生健康行政事业性收费收入</t>
  </si>
  <si>
    <t xml:space="preserve">      专项技术基础</t>
  </si>
  <si>
    <t xml:space="preserve">        预防接种服务费 </t>
  </si>
  <si>
    <t xml:space="preserve">      科技人才队伍建设</t>
  </si>
  <si>
    <t xml:space="preserve">        医疗事故鉴定费</t>
  </si>
  <si>
    <t xml:space="preserve">      其他基础研究支出</t>
  </si>
  <si>
    <t xml:space="preserve">    应用研究</t>
  </si>
  <si>
    <t xml:space="preserve">        预防接种异常反应鉴定费</t>
  </si>
  <si>
    <t xml:space="preserve">        造血干细胞配型费</t>
  </si>
  <si>
    <t xml:space="preserve">      社会公益研究</t>
  </si>
  <si>
    <t xml:space="preserve">        职业病诊断鉴定费</t>
  </si>
  <si>
    <t xml:space="preserve">      高技术研究</t>
  </si>
  <si>
    <t xml:space="preserve">        非免疫规划疫苗储存运输费</t>
  </si>
  <si>
    <t xml:space="preserve">      专项科研试制</t>
  </si>
  <si>
    <t xml:space="preserve">        其他缴入国库的卫生健康行政事业性收费</t>
  </si>
  <si>
    <t xml:space="preserve">      其他应用研究支出</t>
  </si>
  <si>
    <t xml:space="preserve">      药品监管行政事业性收费收入</t>
  </si>
  <si>
    <t xml:space="preserve">    技术研究与开发</t>
  </si>
  <si>
    <t xml:space="preserve">        药品注册费</t>
  </si>
  <si>
    <t xml:space="preserve">        医疗器械产品注册费</t>
  </si>
  <si>
    <t xml:space="preserve">      科技成果转化与扩散</t>
  </si>
  <si>
    <t xml:space="preserve">        其他缴入国库的药品监管行政事业性收费</t>
  </si>
  <si>
    <t xml:space="preserve">      共性技术研究与开发</t>
  </si>
  <si>
    <t xml:space="preserve">      民政行政事业性收费收入</t>
  </si>
  <si>
    <t xml:space="preserve">      其他技术研究与开发支出</t>
  </si>
  <si>
    <t xml:space="preserve">    科技条件与服务</t>
  </si>
  <si>
    <t xml:space="preserve">        殡葬收费</t>
  </si>
  <si>
    <t xml:space="preserve">        其他缴入国库的民政行政事业性收费</t>
  </si>
  <si>
    <t xml:space="preserve">      技术创新服务体系</t>
  </si>
  <si>
    <t xml:space="preserve">      人力资源和社会保障行政事业性收费收入</t>
  </si>
  <si>
    <t xml:space="preserve">      科技条件专项</t>
  </si>
  <si>
    <t xml:space="preserve">        职业技能鉴定考试考务费</t>
  </si>
  <si>
    <t xml:space="preserve">      其他科技条件与服务支出</t>
  </si>
  <si>
    <t xml:space="preserve">        专业技术人员职业资格考试考务费</t>
  </si>
  <si>
    <t xml:space="preserve">    社会科学</t>
  </si>
  <si>
    <t xml:space="preserve">        其他缴入国库的人力资源和社会保障行政事业性收费</t>
  </si>
  <si>
    <t xml:space="preserve">      社会科学研究机构</t>
  </si>
  <si>
    <t xml:space="preserve">      证监会行政事业性收费收入</t>
  </si>
  <si>
    <t xml:space="preserve">      社会科学研究</t>
  </si>
  <si>
    <t xml:space="preserve">        证券市场监管费</t>
  </si>
  <si>
    <t xml:space="preserve">      社科基金支出</t>
  </si>
  <si>
    <t xml:space="preserve">        期货市场监管费</t>
  </si>
  <si>
    <t xml:space="preserve">      其他社会科学支出</t>
  </si>
  <si>
    <t xml:space="preserve">        证券、期货、基金从业人员资格报名考试费</t>
  </si>
  <si>
    <t xml:space="preserve">    科学技术普及</t>
  </si>
  <si>
    <t xml:space="preserve">        其他缴入国库的证监会行政事业性收费</t>
  </si>
  <si>
    <t xml:space="preserve">      金融监管行政事业性收费收入</t>
  </si>
  <si>
    <t xml:space="preserve">      科普活动</t>
  </si>
  <si>
    <t xml:space="preserve">        机构监管费</t>
  </si>
  <si>
    <t xml:space="preserve">      青少年科技活动</t>
  </si>
  <si>
    <t xml:space="preserve">        业务监管费</t>
  </si>
  <si>
    <t xml:space="preserve">      学术交流活动</t>
  </si>
  <si>
    <t xml:space="preserve">        其他缴入国库的金融监管行政事业性收费</t>
  </si>
  <si>
    <t xml:space="preserve">      科技馆站</t>
  </si>
  <si>
    <t xml:space="preserve">      仲裁委行政事业性收费收入</t>
  </si>
  <si>
    <t xml:space="preserve">      其他科学技术普及支出</t>
  </si>
  <si>
    <t xml:space="preserve">        仲裁收费</t>
  </si>
  <si>
    <t xml:space="preserve">    科技交流与合作</t>
  </si>
  <si>
    <t xml:space="preserve">        其他缴入国库的仲裁委行政事业性收费</t>
  </si>
  <si>
    <t xml:space="preserve">      国际交流与合作</t>
  </si>
  <si>
    <t xml:space="preserve">      编办行政事业性收费收入</t>
  </si>
  <si>
    <t xml:space="preserve">      重大科技合作项目</t>
  </si>
  <si>
    <t xml:space="preserve">        缴入国库的编办行政事业性收费</t>
  </si>
  <si>
    <t xml:space="preserve">      其他科技交流与合作支出</t>
  </si>
  <si>
    <t xml:space="preserve">      党校行政事业性收费收入</t>
  </si>
  <si>
    <t xml:space="preserve">    科技重大项目</t>
  </si>
  <si>
    <t xml:space="preserve">        缴入国库的党校行政事业性收费</t>
  </si>
  <si>
    <t xml:space="preserve">      科技重大专项</t>
  </si>
  <si>
    <t xml:space="preserve">      监察行政事业性收费收入</t>
  </si>
  <si>
    <t xml:space="preserve">      重点研发计划</t>
  </si>
  <si>
    <t xml:space="preserve">        缴入国库的监察行政事业性收费</t>
  </si>
  <si>
    <t xml:space="preserve">      其他科技重大项目</t>
  </si>
  <si>
    <t xml:space="preserve">      外文局行政事业性收费收入</t>
  </si>
  <si>
    <t xml:space="preserve">    其他科学技术支出</t>
  </si>
  <si>
    <t xml:space="preserve">        翻译专业资格（水平）考试考务费</t>
  </si>
  <si>
    <t xml:space="preserve">      科技奖励</t>
  </si>
  <si>
    <t xml:space="preserve">        其他缴入国库的外文局行政事业性收费</t>
  </si>
  <si>
    <t xml:space="preserve">      核应急</t>
  </si>
  <si>
    <t xml:space="preserve">      国资委行政事业性收费收入</t>
  </si>
  <si>
    <t xml:space="preserve">      转制科研机构</t>
  </si>
  <si>
    <t xml:space="preserve">      其他科学技术支出</t>
  </si>
  <si>
    <t xml:space="preserve">        其他缴入国库的国资委行政事业性收费</t>
  </si>
  <si>
    <t xml:space="preserve">      其他行政事业性收费收入</t>
  </si>
  <si>
    <t xml:space="preserve">    文化和旅游</t>
  </si>
  <si>
    <t xml:space="preserve">        政府信息公开信息处理费</t>
  </si>
  <si>
    <t xml:space="preserve">        其他缴入国库的行政事业性收费</t>
  </si>
  <si>
    <t xml:space="preserve">    罚没收入</t>
  </si>
  <si>
    <t xml:space="preserve">      一般罚没收入</t>
  </si>
  <si>
    <t xml:space="preserve">      图书馆</t>
  </si>
  <si>
    <t xml:space="preserve">        公安罚没收入</t>
  </si>
  <si>
    <t xml:space="preserve">      文化展示及纪念机构</t>
  </si>
  <si>
    <t xml:space="preserve">        检察院罚没收入</t>
  </si>
  <si>
    <t xml:space="preserve">      艺术表演场所</t>
  </si>
  <si>
    <t xml:space="preserve">        法院罚没收入</t>
  </si>
  <si>
    <t xml:space="preserve">      艺术表演团体</t>
  </si>
  <si>
    <t xml:space="preserve">        新闻出版罚没收入</t>
  </si>
  <si>
    <t xml:space="preserve">      文化活动</t>
  </si>
  <si>
    <t xml:space="preserve">        税务部门罚没收入</t>
  </si>
  <si>
    <t xml:space="preserve">      群众文化</t>
  </si>
  <si>
    <t xml:space="preserve">        海关罚没收入</t>
  </si>
  <si>
    <t xml:space="preserve">      文化和旅游交流与合作</t>
  </si>
  <si>
    <t xml:space="preserve">        药品监督罚没收入</t>
  </si>
  <si>
    <t xml:space="preserve">      文化创作与保护</t>
  </si>
  <si>
    <t xml:space="preserve">        卫生罚没收入</t>
  </si>
  <si>
    <t xml:space="preserve">      文化和旅游市场管理</t>
  </si>
  <si>
    <t xml:space="preserve">        检验检疫罚没收入</t>
  </si>
  <si>
    <t xml:space="preserve">      旅游宣传</t>
  </si>
  <si>
    <t xml:space="preserve">        证监会罚没收入</t>
  </si>
  <si>
    <t xml:space="preserve">      文化和旅游管理事务</t>
  </si>
  <si>
    <t xml:space="preserve">        金融监管罚没收入</t>
  </si>
  <si>
    <t xml:space="preserve">      其他文化和旅游支出</t>
  </si>
  <si>
    <t xml:space="preserve">        交通罚没收入</t>
  </si>
  <si>
    <t xml:space="preserve">    文物</t>
  </si>
  <si>
    <t xml:space="preserve">        铁道罚没收入</t>
  </si>
  <si>
    <t xml:space="preserve">        审计罚没收入</t>
  </si>
  <si>
    <t xml:space="preserve">        渔政罚没收入</t>
  </si>
  <si>
    <t xml:space="preserve">        民航罚没收入</t>
  </si>
  <si>
    <t xml:space="preserve">      文物保护</t>
  </si>
  <si>
    <t xml:space="preserve">        电力监管罚没收入</t>
  </si>
  <si>
    <t xml:space="preserve">      博物馆</t>
  </si>
  <si>
    <t xml:space="preserve">        交强险罚没收入</t>
  </si>
  <si>
    <t xml:space="preserve">      历史名城与古迹</t>
  </si>
  <si>
    <t xml:space="preserve">        物价罚没收入</t>
  </si>
  <si>
    <t xml:space="preserve">      其他文物支出</t>
  </si>
  <si>
    <t xml:space="preserve">        市场监管罚没收入</t>
  </si>
  <si>
    <t xml:space="preserve">    体育</t>
  </si>
  <si>
    <t xml:space="preserve">        工业和信息产业罚没收入 </t>
  </si>
  <si>
    <t xml:space="preserve">        生态环境罚没收入 </t>
  </si>
  <si>
    <t xml:space="preserve">        水利罚没收入 </t>
  </si>
  <si>
    <t xml:space="preserve">        邮政罚没收入</t>
  </si>
  <si>
    <t xml:space="preserve">      运动项目管理</t>
  </si>
  <si>
    <t xml:space="preserve">        监察罚没收入</t>
  </si>
  <si>
    <t xml:space="preserve">      体育竞赛</t>
  </si>
  <si>
    <t xml:space="preserve">        海警罚没收入</t>
  </si>
  <si>
    <t xml:space="preserve">      体育训练</t>
  </si>
  <si>
    <t xml:space="preserve">        住房和城乡建设罚没收入</t>
  </si>
  <si>
    <t xml:space="preserve">      体育场馆</t>
  </si>
  <si>
    <t xml:space="preserve">        应急管理罚没收入</t>
  </si>
  <si>
    <t xml:space="preserve">      群众体育</t>
  </si>
  <si>
    <t xml:space="preserve">        气象罚没收入</t>
  </si>
  <si>
    <t xml:space="preserve">      体育交流与合作</t>
  </si>
  <si>
    <t xml:space="preserve">        烟草罚没收入</t>
  </si>
  <si>
    <t xml:space="preserve">      其他体育支出</t>
  </si>
  <si>
    <t xml:space="preserve">        其他一般罚没收入</t>
  </si>
  <si>
    <t xml:space="preserve">    新闻出版电影</t>
  </si>
  <si>
    <t xml:space="preserve">      缉私罚没收入</t>
  </si>
  <si>
    <t xml:space="preserve">        公安缉私罚没收入</t>
  </si>
  <si>
    <t xml:space="preserve">        市场缉私罚没收入</t>
  </si>
  <si>
    <t xml:space="preserve">        海关缉私罚没收入</t>
  </si>
  <si>
    <t xml:space="preserve">      新闻通讯</t>
  </si>
  <si>
    <t xml:space="preserve">        其他部门缉私罚没收入</t>
  </si>
  <si>
    <t xml:space="preserve">      出版发行</t>
  </si>
  <si>
    <t xml:space="preserve">      缉毒罚没收入</t>
  </si>
  <si>
    <t xml:space="preserve">      版权管理</t>
  </si>
  <si>
    <t xml:space="preserve">      罚没收入退库</t>
  </si>
  <si>
    <t xml:space="preserve">      电影</t>
  </si>
  <si>
    <t xml:space="preserve">    国有资本经营收入</t>
  </si>
  <si>
    <t xml:space="preserve">      其他新闻出版电影支出</t>
  </si>
  <si>
    <t xml:space="preserve">      利润收入</t>
  </si>
  <si>
    <t xml:space="preserve">    广播电视</t>
  </si>
  <si>
    <t xml:space="preserve">        中国人民银行上缴收入</t>
  </si>
  <si>
    <t xml:space="preserve">        金融企业利润收入</t>
  </si>
  <si>
    <t xml:space="preserve">        其他企业利润收入</t>
  </si>
  <si>
    <t xml:space="preserve">      股利、股息收入</t>
  </si>
  <si>
    <t xml:space="preserve">      监测监管</t>
  </si>
  <si>
    <t xml:space="preserve">        金融业公司股利、股息收入</t>
  </si>
  <si>
    <t xml:space="preserve">      传输发射</t>
  </si>
  <si>
    <t xml:space="preserve">        其他股利、股息收入</t>
  </si>
  <si>
    <t xml:space="preserve">      广播电视事务</t>
  </si>
  <si>
    <t xml:space="preserve">      产权转让收入</t>
  </si>
  <si>
    <t xml:space="preserve">      其他广播电视支出</t>
  </si>
  <si>
    <t xml:space="preserve">        其他产权转让收入</t>
  </si>
  <si>
    <t xml:space="preserve">    其他文化旅游体育与传媒支出</t>
  </si>
  <si>
    <t xml:space="preserve">      清算收入</t>
  </si>
  <si>
    <t xml:space="preserve">      宣传文化发展专项支出</t>
  </si>
  <si>
    <t xml:space="preserve">        其他清算收入</t>
  </si>
  <si>
    <t xml:space="preserve">      文化产业发展专项支出</t>
  </si>
  <si>
    <t xml:space="preserve">      国有资本经营收入退库</t>
  </si>
  <si>
    <t xml:space="preserve">      其他文化旅游体育与传媒支出</t>
  </si>
  <si>
    <t xml:space="preserve">      国有企业计划亏损补贴</t>
  </si>
  <si>
    <t xml:space="preserve">  社会保障和就业支出</t>
  </si>
  <si>
    <t xml:space="preserve">        工业企业计划亏损补贴</t>
  </si>
  <si>
    <t xml:space="preserve">    人力资源和社会保障管理事务</t>
  </si>
  <si>
    <t xml:space="preserve">        农业企业计划亏损补贴</t>
  </si>
  <si>
    <t xml:space="preserve">        其他国有企业计划亏损补贴</t>
  </si>
  <si>
    <t xml:space="preserve">      烟草企业上缴专项收入</t>
  </si>
  <si>
    <t xml:space="preserve">      其他国有资本经营收入</t>
  </si>
  <si>
    <t xml:space="preserve">      综合业务管理</t>
  </si>
  <si>
    <t xml:space="preserve">    国有资源(资产)有偿使用收入</t>
  </si>
  <si>
    <t xml:space="preserve">      劳动保障监察</t>
  </si>
  <si>
    <t xml:space="preserve">      海域使用金收入</t>
  </si>
  <si>
    <t xml:space="preserve">      就业管理事务</t>
  </si>
  <si>
    <t xml:space="preserve">        海域使用金收入</t>
  </si>
  <si>
    <t xml:space="preserve">      社会保险业务管理事务</t>
  </si>
  <si>
    <t xml:space="preserve">      场地和矿区使用费收入</t>
  </si>
  <si>
    <t xml:space="preserve">        陆上石油矿区使用费</t>
  </si>
  <si>
    <t xml:space="preserve">      社会保险经办机构</t>
  </si>
  <si>
    <t xml:space="preserve">        海上石油矿区使用费</t>
  </si>
  <si>
    <t xml:space="preserve">      劳动关系和维权</t>
  </si>
  <si>
    <t xml:space="preserve">        中央合资合作企业场地使用费收入</t>
  </si>
  <si>
    <t xml:space="preserve">      公共就业服务和职业技能鉴定机构</t>
  </si>
  <si>
    <t xml:space="preserve">        中央和地方合资合作企业场地使用费收入</t>
  </si>
  <si>
    <t xml:space="preserve">      劳动人事争议调解仲裁</t>
  </si>
  <si>
    <t xml:space="preserve">        地方合资合作企业场地使用费收入</t>
  </si>
  <si>
    <t xml:space="preserve">      政府特殊津贴</t>
  </si>
  <si>
    <t xml:space="preserve">        港澳台和外商独资企业场地使用费收入</t>
  </si>
  <si>
    <t xml:space="preserve">      资助留学回国人员</t>
  </si>
  <si>
    <t xml:space="preserve">      特种矿产品出售收入</t>
  </si>
  <si>
    <t xml:space="preserve">      博士后日常经费</t>
  </si>
  <si>
    <t xml:space="preserve">      专项储备物资销售收入</t>
  </si>
  <si>
    <t xml:space="preserve">      引进人才费用</t>
  </si>
  <si>
    <t xml:space="preserve">      利息收入</t>
  </si>
  <si>
    <t xml:space="preserve">        国库存款利息收入</t>
  </si>
  <si>
    <t xml:space="preserve">      其他人力资源和社会保障管理事务支出</t>
  </si>
  <si>
    <t xml:space="preserve">        财政专户存款利息收入</t>
  </si>
  <si>
    <t xml:space="preserve">    民政管理事务</t>
  </si>
  <si>
    <t xml:space="preserve">        有价证券利息收入</t>
  </si>
  <si>
    <t xml:space="preserve">        其他利息收入</t>
  </si>
  <si>
    <t xml:space="preserve">      非经营性国有资产收入</t>
  </si>
  <si>
    <t xml:space="preserve">        行政单位国有资产出租、出借收入</t>
  </si>
  <si>
    <t xml:space="preserve">      社会组织管理</t>
  </si>
  <si>
    <t xml:space="preserve">        行政单位国有资产处置收入</t>
  </si>
  <si>
    <t xml:space="preserve">      行政区划和地名管理</t>
  </si>
  <si>
    <t xml:space="preserve">        事业单位国有资产处置收入</t>
  </si>
  <si>
    <t xml:space="preserve">      基层政权建设和社区治理</t>
  </si>
  <si>
    <t xml:space="preserve">        事业单位国有资产出租出借收入</t>
  </si>
  <si>
    <t xml:space="preserve">      其他民政管理事务支出</t>
  </si>
  <si>
    <t xml:space="preserve">        其他非经营性国有资产收入</t>
  </si>
  <si>
    <t xml:space="preserve">    补充全国社会保障基金</t>
  </si>
  <si>
    <t xml:space="preserve">      出租车经营权有偿出让和转让收入</t>
  </si>
  <si>
    <t xml:space="preserve">      用一般公共预算补充基金</t>
  </si>
  <si>
    <t xml:space="preserve">      无居民海岛使用金收入</t>
  </si>
  <si>
    <t xml:space="preserve">    行政事业单位养老支出</t>
  </si>
  <si>
    <t xml:space="preserve">        无居民海岛使用金收入</t>
  </si>
  <si>
    <t xml:space="preserve">      行政单位离退休</t>
  </si>
  <si>
    <t xml:space="preserve">      转让政府还贷道路收费权收入</t>
  </si>
  <si>
    <t xml:space="preserve">      事业单位离退休</t>
  </si>
  <si>
    <t xml:space="preserve">      石油特别收益金专项收入</t>
  </si>
  <si>
    <t xml:space="preserve">      离退休人员管理机构</t>
  </si>
  <si>
    <t xml:space="preserve">        石油特别收益金专项收入</t>
  </si>
  <si>
    <t xml:space="preserve">      机关事业单位基本养老保险缴费支出</t>
  </si>
  <si>
    <t xml:space="preserve">        石油特别收益金退库</t>
  </si>
  <si>
    <t xml:space="preserve">      机关事业单位职业年金缴费支出</t>
  </si>
  <si>
    <t xml:space="preserve">      动用国家储备物资上缴财政收入</t>
  </si>
  <si>
    <t xml:space="preserve">      对机关事业单位基本养老保险基金的补助</t>
  </si>
  <si>
    <t xml:space="preserve">      铁路资产变现收入</t>
  </si>
  <si>
    <t xml:space="preserve">      对机关事业单位职业年金的补助</t>
  </si>
  <si>
    <t xml:space="preserve">      电力改革预留资产变现收入</t>
  </si>
  <si>
    <t xml:space="preserve">      其他行政事业单位养老支出</t>
  </si>
  <si>
    <t xml:space="preserve">      矿产资源专项收入</t>
  </si>
  <si>
    <t xml:space="preserve">    企业改革补助</t>
  </si>
  <si>
    <t xml:space="preserve">        矿产资源补偿费收入</t>
  </si>
  <si>
    <t xml:space="preserve">      企业关闭破产补助</t>
  </si>
  <si>
    <t xml:space="preserve">        探矿权、采矿权使用费收入</t>
  </si>
  <si>
    <t xml:space="preserve">      厂办大集体改革补助</t>
  </si>
  <si>
    <t xml:space="preserve">        矿业权出让收益</t>
  </si>
  <si>
    <t xml:space="preserve">      其他企业改革发展补助</t>
  </si>
  <si>
    <t xml:space="preserve">        矿业权占用费收入</t>
  </si>
  <si>
    <t xml:space="preserve">    就业补助</t>
  </si>
  <si>
    <t xml:space="preserve">      排污权出让收入</t>
  </si>
  <si>
    <t xml:space="preserve">      就业创业服务补贴</t>
  </si>
  <si>
    <t xml:space="preserve">      航班时刻拍卖和使用费收入</t>
  </si>
  <si>
    <t xml:space="preserve">      职业培训补贴</t>
  </si>
  <si>
    <t xml:space="preserve">      农村集体经营性建设用地土地增值收益调节金收入</t>
  </si>
  <si>
    <t xml:space="preserve">      社会保险补贴</t>
  </si>
  <si>
    <t>1030718</t>
  </si>
  <si>
    <t xml:space="preserve">      新增建设用地土地有偿使用费收入</t>
  </si>
  <si>
    <t xml:space="preserve">      公益性岗位补贴</t>
  </si>
  <si>
    <t>1030719</t>
  </si>
  <si>
    <t xml:space="preserve">      水资源费收入</t>
  </si>
  <si>
    <t xml:space="preserve">      职业技能鉴定补贴</t>
  </si>
  <si>
    <t>103071901</t>
  </si>
  <si>
    <t xml:space="preserve">          三峡电站水资源费收入</t>
  </si>
  <si>
    <t xml:space="preserve">      就业见习补贴</t>
  </si>
  <si>
    <t>103071999</t>
  </si>
  <si>
    <t xml:space="preserve">          其他水资源费收入</t>
  </si>
  <si>
    <t xml:space="preserve">      高技能人才培养补助</t>
  </si>
  <si>
    <t>1030720</t>
  </si>
  <si>
    <t xml:space="preserve">      国家留成油上缴收入</t>
  </si>
  <si>
    <t xml:space="preserve">      促进创业补贴</t>
  </si>
  <si>
    <t xml:space="preserve">      市政公共资源有偿使用收入</t>
  </si>
  <si>
    <t xml:space="preserve">      其他就业补助支出</t>
  </si>
  <si>
    <t xml:space="preserve">          停车泊位及公共停车场等有偿使用收入</t>
  </si>
  <si>
    <t xml:space="preserve">    抚恤</t>
  </si>
  <si>
    <t xml:space="preserve">          公共空间广告设置权等有偿使用收入</t>
  </si>
  <si>
    <t xml:space="preserve">      死亡抚恤</t>
  </si>
  <si>
    <t xml:space="preserve">          其他市政公共资源有偿使用收入</t>
  </si>
  <si>
    <t xml:space="preserve">      伤残抚恤</t>
  </si>
  <si>
    <t xml:space="preserve">      其他国有资源(资产)有偿使用收入</t>
  </si>
  <si>
    <t xml:space="preserve">      在乡复员、退伍军人生活补助</t>
  </si>
  <si>
    <t xml:space="preserve">    捐赠收入</t>
  </si>
  <si>
    <t xml:space="preserve">      义务兵优待</t>
  </si>
  <si>
    <t xml:space="preserve">       国外捐赠收入</t>
  </si>
  <si>
    <t xml:space="preserve">      农村籍退役士兵老年生活补助</t>
  </si>
  <si>
    <t xml:space="preserve">       国内捐赠收入</t>
  </si>
  <si>
    <t xml:space="preserve">      光荣院</t>
  </si>
  <si>
    <t xml:space="preserve">    政府住房基金收入</t>
  </si>
  <si>
    <t xml:space="preserve">      褒扬纪念</t>
  </si>
  <si>
    <t xml:space="preserve">       上缴管理费用</t>
  </si>
  <si>
    <t xml:space="preserve">      其他优抚支出</t>
  </si>
  <si>
    <t xml:space="preserve">       计提公共租赁住房资金</t>
  </si>
  <si>
    <t xml:space="preserve">    退役安置</t>
  </si>
  <si>
    <t xml:space="preserve">       公共租赁住房租金收入</t>
  </si>
  <si>
    <t xml:space="preserve">      退役士兵安置</t>
  </si>
  <si>
    <t xml:space="preserve">       配建商业设施租售收入</t>
  </si>
  <si>
    <t xml:space="preserve">      军队移交政府的离退休人员安置</t>
  </si>
  <si>
    <t xml:space="preserve">       其他政府住房基金收入</t>
  </si>
  <si>
    <t xml:space="preserve">      军队移交政府离退休干部管理机构</t>
  </si>
  <si>
    <t xml:space="preserve">    其他收入</t>
  </si>
  <si>
    <t xml:space="preserve">      退役士兵管理教育</t>
  </si>
  <si>
    <t xml:space="preserve">      主管部门集中收入</t>
  </si>
  <si>
    <t xml:space="preserve">      军队转业干部安置</t>
  </si>
  <si>
    <t xml:space="preserve">      免税商品特许经营费收入</t>
  </si>
  <si>
    <t xml:space="preserve">      其他退役安置支出</t>
  </si>
  <si>
    <t xml:space="preserve">      基本建设收入</t>
  </si>
  <si>
    <t xml:space="preserve">    社会福利</t>
  </si>
  <si>
    <t xml:space="preserve">      差别电价收入</t>
  </si>
  <si>
    <t xml:space="preserve">      儿童福利</t>
  </si>
  <si>
    <t xml:space="preserve">      债务管理收入</t>
  </si>
  <si>
    <t xml:space="preserve">      老年福利</t>
  </si>
  <si>
    <t xml:space="preserve">      南水北调工程基金收入</t>
  </si>
  <si>
    <t xml:space="preserve">      康复辅具</t>
  </si>
  <si>
    <t xml:space="preserve">      生态环境损害赔偿资金</t>
  </si>
  <si>
    <t xml:space="preserve">      殡葬</t>
  </si>
  <si>
    <t xml:space="preserve">      其他收入</t>
  </si>
  <si>
    <t xml:space="preserve">      社会福利事业单位</t>
  </si>
  <si>
    <t xml:space="preserve">      养老服务</t>
  </si>
  <si>
    <t xml:space="preserve">      其他社会福利支出</t>
  </si>
  <si>
    <t xml:space="preserve">  政府性基金收入</t>
  </si>
  <si>
    <t xml:space="preserve">    残疾人事业</t>
  </si>
  <si>
    <t xml:space="preserve">    农网还贷资金收入</t>
  </si>
  <si>
    <t xml:space="preserve">      中央农网还贷资金收入</t>
  </si>
  <si>
    <t xml:space="preserve">      地方农网还贷资金收入</t>
  </si>
  <si>
    <t xml:space="preserve">    铁路建设基金收入</t>
  </si>
  <si>
    <t xml:space="preserve">      残疾人康复</t>
  </si>
  <si>
    <t xml:space="preserve">    民航发展基金收入</t>
  </si>
  <si>
    <t xml:space="preserve">      残疾人就业</t>
  </si>
  <si>
    <t xml:space="preserve">    海南省高等级公路车辆通行附加费收入</t>
  </si>
  <si>
    <t xml:space="preserve">      残疾人体育</t>
  </si>
  <si>
    <t xml:space="preserve">    旅游发展基金收入</t>
  </si>
  <si>
    <t xml:space="preserve">      残疾人生活和护理补贴</t>
  </si>
  <si>
    <t xml:space="preserve">    国家电影事业发展专项资金收入</t>
  </si>
  <si>
    <t xml:space="preserve">      其他残疾人事业支出</t>
  </si>
  <si>
    <t xml:space="preserve">    国有土地收益基金收入</t>
  </si>
  <si>
    <t xml:space="preserve">    红十字事业</t>
  </si>
  <si>
    <t xml:space="preserve">    农业土地开发资金收入</t>
  </si>
  <si>
    <t xml:space="preserve">    国有土地使用权出让收入</t>
  </si>
  <si>
    <t xml:space="preserve">      土地出让价款收入</t>
  </si>
  <si>
    <t xml:space="preserve">      补缴的土地价款</t>
  </si>
  <si>
    <t xml:space="preserve">      划拨土地收入</t>
  </si>
  <si>
    <t xml:space="preserve">      其他红十字事业支出</t>
  </si>
  <si>
    <t xml:space="preserve">      缴纳新增建设用地土地有偿使用费</t>
  </si>
  <si>
    <t xml:space="preserve">    最低生活保障</t>
  </si>
  <si>
    <t xml:space="preserve">      其他土地出让收入</t>
  </si>
  <si>
    <t xml:space="preserve">      城市最低生活保障金支出</t>
  </si>
  <si>
    <t xml:space="preserve">    大中型水库移民后期扶持基金收入</t>
  </si>
  <si>
    <t xml:space="preserve">      农村最低生活保障金支出</t>
  </si>
  <si>
    <t xml:space="preserve">    大中型水库库区基金收入</t>
  </si>
  <si>
    <t xml:space="preserve">    临时救助</t>
  </si>
  <si>
    <t xml:space="preserve">      中央大中型水库库区基金收入</t>
  </si>
  <si>
    <t xml:space="preserve">      临时救助支出</t>
  </si>
  <si>
    <t xml:space="preserve">      地方大中型水库库区基金收入</t>
  </si>
  <si>
    <t xml:space="preserve">      流浪乞讨人员救助支出</t>
  </si>
  <si>
    <t xml:space="preserve">    三峡水库库区基金收入</t>
  </si>
  <si>
    <t xml:space="preserve">    特困人员救助供养</t>
  </si>
  <si>
    <t xml:space="preserve">    中央特别国债经营基金收入</t>
  </si>
  <si>
    <t xml:space="preserve">      城市特困人员救助供养支出</t>
  </si>
  <si>
    <t xml:space="preserve">    中央特别国债经营基金财务收入</t>
  </si>
  <si>
    <t xml:space="preserve">      农村特困人员救助供养支出</t>
  </si>
  <si>
    <t xml:space="preserve">    彩票公益金收入</t>
  </si>
  <si>
    <t xml:space="preserve">    补充道路交通事故社会救助基金</t>
  </si>
  <si>
    <t xml:space="preserve">      福利彩票公益金收入</t>
  </si>
  <si>
    <t xml:space="preserve">      对道路交通事故社会救助基金的补助</t>
  </si>
  <si>
    <t xml:space="preserve">      体育彩票公益金收入</t>
  </si>
  <si>
    <t xml:space="preserve">      交强险罚款收入补助基金支出</t>
  </si>
  <si>
    <t xml:space="preserve">    城市基础设施配套费收入</t>
  </si>
  <si>
    <t xml:space="preserve">    其他生活救助</t>
  </si>
  <si>
    <t xml:space="preserve">    小型水库移民扶助基金收入</t>
  </si>
  <si>
    <t xml:space="preserve">      其他城市生活救助</t>
  </si>
  <si>
    <t xml:space="preserve">    国家重大水利工程建设基金收入</t>
  </si>
  <si>
    <t xml:space="preserve">      其他农村生活救助</t>
  </si>
  <si>
    <t xml:space="preserve">      中央重大水利工程建设资金</t>
  </si>
  <si>
    <t xml:space="preserve">    财政对基本养老保险基金的补助</t>
  </si>
  <si>
    <t xml:space="preserve">      地方重大水利工程建设资金</t>
  </si>
  <si>
    <t xml:space="preserve">      财政对企业职工基本养老保险基金的补助</t>
  </si>
  <si>
    <t xml:space="preserve">    车辆通行费</t>
  </si>
  <si>
    <t xml:space="preserve">      财政对城乡居民基本养老保险基金的补助</t>
  </si>
  <si>
    <t xml:space="preserve">    核电站乏燃料处理处置基金收入</t>
  </si>
  <si>
    <t xml:space="preserve">      财政对其他基本养老保险基金的补助</t>
  </si>
  <si>
    <t xml:space="preserve">    可再生能源电价附加收入</t>
  </si>
  <si>
    <t xml:space="preserve">    财政对其他社会保险基金的补助</t>
  </si>
  <si>
    <t xml:space="preserve">    船舶油污损害赔偿基金收入</t>
  </si>
  <si>
    <t xml:space="preserve">      财政对失业保险基金的补助</t>
  </si>
  <si>
    <t xml:space="preserve">    废弃电器电子产品处理基金收入</t>
  </si>
  <si>
    <t xml:space="preserve">      财政对工伤保险基金的补助</t>
  </si>
  <si>
    <t xml:space="preserve">      税务部门征收的废弃电器电子产品处理基金收入</t>
  </si>
  <si>
    <t xml:space="preserve">      其他财政对社会保险基金的补助</t>
  </si>
  <si>
    <t xml:space="preserve">      海关征收的废弃电器电子产品处理基金收入</t>
  </si>
  <si>
    <t xml:space="preserve">    退役军人管理事务</t>
  </si>
  <si>
    <t xml:space="preserve">    污水处理费收入</t>
  </si>
  <si>
    <t xml:space="preserve">    彩票发行机构和彩票销售机构的业务费用</t>
  </si>
  <si>
    <t xml:space="preserve">      福利彩票发行机构的业务费用</t>
  </si>
  <si>
    <t xml:space="preserve">      体育彩票发行机构的业务费用</t>
  </si>
  <si>
    <t xml:space="preserve">      拥军优属</t>
  </si>
  <si>
    <t xml:space="preserve">      福利彩票销售机构的业务费用</t>
  </si>
  <si>
    <t xml:space="preserve">      军供保障</t>
  </si>
  <si>
    <t xml:space="preserve">      体育彩票销售机构的业务费用</t>
  </si>
  <si>
    <t xml:space="preserve">      彩票兑奖周转金</t>
  </si>
  <si>
    <t xml:space="preserve">      彩票发行销售风险基金</t>
  </si>
  <si>
    <t xml:space="preserve">      其他退役军人事务管理支出</t>
  </si>
  <si>
    <t xml:space="preserve">      彩票市场调控资金收入</t>
  </si>
  <si>
    <t xml:space="preserve">    财政代缴社会保险费支出</t>
  </si>
  <si>
    <t xml:space="preserve">    抗疫特别国债财务基金收入</t>
  </si>
  <si>
    <t xml:space="preserve">      财政代缴城乡居民基本养老保险费支出</t>
  </si>
  <si>
    <t xml:space="preserve">    其他政府性基金收入</t>
  </si>
  <si>
    <t xml:space="preserve">      财政代缴其他社会保险费支出</t>
  </si>
  <si>
    <t xml:space="preserve">  专项债务对应项目专项收入</t>
  </si>
  <si>
    <t xml:space="preserve">    海南省高等级公路车辆通行附加费专项债务对应项目专项收入</t>
  </si>
  <si>
    <t xml:space="preserve">      其他社会保障和就业支出</t>
  </si>
  <si>
    <t xml:space="preserve">    国家电影事业发展专项资金专项债务对应项目专项收入</t>
  </si>
  <si>
    <t xml:space="preserve">  卫生健康支出</t>
  </si>
  <si>
    <t xml:space="preserve">    国有土地使用权出让金专项债务对应项目专项收入</t>
  </si>
  <si>
    <t xml:space="preserve">    卫生健康管理事务</t>
  </si>
  <si>
    <t xml:space="preserve">      土地储备专项债券对应项目专项收入</t>
  </si>
  <si>
    <t xml:space="preserve">      棚户区改造专项债券对应项目专项收入</t>
  </si>
  <si>
    <t xml:space="preserve">      其他国有土地使用权出让金专项债务对应项目专项收入</t>
  </si>
  <si>
    <t xml:space="preserve">    农业土地开发资金专项债务对应项目专项收入</t>
  </si>
  <si>
    <t xml:space="preserve">      其他卫生健康管理事务支出</t>
  </si>
  <si>
    <t xml:space="preserve">    大中型水库库区基金专项债务对应项目专项收入</t>
  </si>
  <si>
    <t xml:space="preserve">    公立医院</t>
  </si>
  <si>
    <t xml:space="preserve">    城市基础设施配套费专项债务对应项目专项收入</t>
  </si>
  <si>
    <t xml:space="preserve">      综合医院</t>
  </si>
  <si>
    <t xml:space="preserve">    小型水库移民扶助基金专项债务对应项目专项收入</t>
  </si>
  <si>
    <t xml:space="preserve">      中医(民族)医院</t>
  </si>
  <si>
    <t xml:space="preserve">    国家重大水利工程建设基金专项债务对应项目专项收入</t>
  </si>
  <si>
    <t xml:space="preserve">      传染病医院</t>
  </si>
  <si>
    <t xml:space="preserve">    车辆通行费专项债务对应项目专项收入</t>
  </si>
  <si>
    <t xml:space="preserve">      职业病防治医院</t>
  </si>
  <si>
    <t xml:space="preserve">      政府收费公路专项债券对应项目专项收入</t>
  </si>
  <si>
    <t xml:space="preserve">      精神病医院</t>
  </si>
  <si>
    <t xml:space="preserve">      其他车辆通行费专项债务对应项目专项收入</t>
  </si>
  <si>
    <t xml:space="preserve">      妇幼保健医院</t>
  </si>
  <si>
    <t xml:space="preserve">    污水处理费专项债务对应项目专项收入</t>
  </si>
  <si>
    <t xml:space="preserve">      儿童医院</t>
  </si>
  <si>
    <t xml:space="preserve">    其他政府性基金专项债务对应项目专项收入</t>
  </si>
  <si>
    <t xml:space="preserve">      其他专科医院</t>
  </si>
  <si>
    <t xml:space="preserve">      其他地方自行试点项目收益专项债券对应项目专项收入</t>
  </si>
  <si>
    <t xml:space="preserve">      福利医院</t>
  </si>
  <si>
    <t xml:space="preserve">      其他政府性基金专项债务对应项目专项收入</t>
  </si>
  <si>
    <t xml:space="preserve">      行业医院</t>
  </si>
  <si>
    <t xml:space="preserve">      处理医疗欠费</t>
  </si>
  <si>
    <t xml:space="preserve">      康复医院</t>
  </si>
  <si>
    <t xml:space="preserve">  利润收入</t>
  </si>
  <si>
    <t xml:space="preserve">      优抚医院</t>
  </si>
  <si>
    <t xml:space="preserve">    烟草企业利润收入</t>
  </si>
  <si>
    <t xml:space="preserve">      其他公立医院支出</t>
  </si>
  <si>
    <t xml:space="preserve">    石油石化企业利润收入</t>
  </si>
  <si>
    <t xml:space="preserve">    基层医疗卫生机构</t>
  </si>
  <si>
    <t xml:space="preserve">    电力企业利润收入</t>
  </si>
  <si>
    <t xml:space="preserve">      城市社区卫生机构</t>
  </si>
  <si>
    <t xml:space="preserve">    电信企业利润收入</t>
  </si>
  <si>
    <t xml:space="preserve">      乡镇卫生院</t>
  </si>
  <si>
    <t xml:space="preserve">    煤炭企业利润收入</t>
  </si>
  <si>
    <t xml:space="preserve">      其他基层医疗卫生机构支出</t>
  </si>
  <si>
    <t xml:space="preserve">    有色冶金采掘企业利润收入</t>
  </si>
  <si>
    <t xml:space="preserve">    公共卫生</t>
  </si>
  <si>
    <t xml:space="preserve">    钢铁企业利润收入</t>
  </si>
  <si>
    <t xml:space="preserve">      疾病预防控制机构</t>
  </si>
  <si>
    <t xml:space="preserve">    化工企业利润收入</t>
  </si>
  <si>
    <t xml:space="preserve">      卫生监督机构</t>
  </si>
  <si>
    <t xml:space="preserve">    运输企业利润收入</t>
  </si>
  <si>
    <t xml:space="preserve">      妇幼保健机构</t>
  </si>
  <si>
    <t xml:space="preserve">    电子企业利润收入</t>
  </si>
  <si>
    <t xml:space="preserve">      精神卫生机构</t>
  </si>
  <si>
    <t xml:space="preserve">    机械企业利润收入</t>
  </si>
  <si>
    <t xml:space="preserve">      应急救治机构</t>
  </si>
  <si>
    <t xml:space="preserve">    投资服务企业利润收入</t>
  </si>
  <si>
    <t xml:space="preserve">      采供血机构</t>
  </si>
  <si>
    <t xml:space="preserve">    纺织轻工企业利润收入</t>
  </si>
  <si>
    <t xml:space="preserve">      其他专业公共卫生机构</t>
  </si>
  <si>
    <t xml:space="preserve">    贸易企业利润收入</t>
  </si>
  <si>
    <t xml:space="preserve">      基本公共卫生服务</t>
  </si>
  <si>
    <t xml:space="preserve">    建筑施工企业利润收入</t>
  </si>
  <si>
    <t xml:space="preserve">      重大公共卫生服务</t>
  </si>
  <si>
    <t xml:space="preserve">    房地产企业利润收入</t>
  </si>
  <si>
    <t xml:space="preserve">      突发公共卫生事件应急处置</t>
  </si>
  <si>
    <t xml:space="preserve">    建材企业利润收入</t>
  </si>
  <si>
    <t xml:space="preserve">      其他公共卫生支出</t>
  </si>
  <si>
    <t xml:space="preserve">    境外企业利润收入</t>
  </si>
  <si>
    <t xml:space="preserve">    计划生育事务</t>
  </si>
  <si>
    <t xml:space="preserve">    对外合作企业利润收入</t>
  </si>
  <si>
    <t xml:space="preserve">      计划生育机构</t>
  </si>
  <si>
    <t xml:space="preserve">    医药企业利润收入</t>
  </si>
  <si>
    <t xml:space="preserve">      计划生育服务</t>
  </si>
  <si>
    <t xml:space="preserve">    农林牧渔企业利润收入</t>
  </si>
  <si>
    <t xml:space="preserve">      其他计划生育事务支出</t>
  </si>
  <si>
    <t xml:space="preserve">    邮政企业利润收入</t>
  </si>
  <si>
    <t xml:space="preserve">    行政事业单位医疗</t>
  </si>
  <si>
    <t xml:space="preserve">    军工企业利润收入</t>
  </si>
  <si>
    <t xml:space="preserve">      行政单位医疗</t>
  </si>
  <si>
    <t xml:space="preserve">    转制科研院所利润收入</t>
  </si>
  <si>
    <t xml:space="preserve">      事业单位医疗</t>
  </si>
  <si>
    <t xml:space="preserve">    地质勘查企业利润收入</t>
  </si>
  <si>
    <t xml:space="preserve">      公务员医疗补助</t>
  </si>
  <si>
    <t xml:space="preserve">    卫生体育福利企业利润收入</t>
  </si>
  <si>
    <t xml:space="preserve">      其他行政事业单位医疗支出</t>
  </si>
  <si>
    <t xml:space="preserve">    教育文化广播企业利润收入</t>
  </si>
  <si>
    <t xml:space="preserve">    财政对基本医疗保险基金的补助</t>
  </si>
  <si>
    <t xml:space="preserve">    科学研究企业利润收入</t>
  </si>
  <si>
    <t xml:space="preserve">      财政对职工基本医疗保险基金的补助</t>
  </si>
  <si>
    <t xml:space="preserve">    机关社团所属企业利润收入</t>
  </si>
  <si>
    <t xml:space="preserve">      财政对城乡居民基本医疗保险基金的补助</t>
  </si>
  <si>
    <t xml:space="preserve">    金融企业利润收入(国资预算)</t>
  </si>
  <si>
    <t xml:space="preserve">      财政对其他基本医疗保险基金的补助</t>
  </si>
  <si>
    <t xml:space="preserve">    其他国有资本经营预算企业利润收入</t>
  </si>
  <si>
    <t xml:space="preserve">    医疗救助</t>
  </si>
  <si>
    <t xml:space="preserve">  股利、股息收入</t>
  </si>
  <si>
    <t xml:space="preserve">      城乡医疗救助</t>
  </si>
  <si>
    <t xml:space="preserve">    国有控股公司股利、股息收入</t>
  </si>
  <si>
    <t xml:space="preserve">      疾病应急救助</t>
  </si>
  <si>
    <t xml:space="preserve">    国有参股公司股利、股息收入</t>
  </si>
  <si>
    <t xml:space="preserve">      其他医疗救助支出</t>
  </si>
  <si>
    <t xml:space="preserve">    金融企业股利、股息收入(国资预算)</t>
  </si>
  <si>
    <t xml:space="preserve">    优抚对象医疗</t>
  </si>
  <si>
    <t xml:space="preserve">    其他国有资本经营预算企业股利、股息收入</t>
  </si>
  <si>
    <t xml:space="preserve">      优抚对象医疗补助</t>
  </si>
  <si>
    <t xml:space="preserve">  产权转让收入</t>
  </si>
  <si>
    <t xml:space="preserve">      其他优抚对象医疗支出</t>
  </si>
  <si>
    <t xml:space="preserve">    国有股减持收入</t>
  </si>
  <si>
    <t xml:space="preserve">    医疗保障管理事务</t>
  </si>
  <si>
    <t xml:space="preserve">    国有股权、股份转让收入</t>
  </si>
  <si>
    <t xml:space="preserve">    国有独资企业产权转让收入</t>
  </si>
  <si>
    <t xml:space="preserve">    金融企业产权转让收入</t>
  </si>
  <si>
    <t xml:space="preserve">    其他国有资本经营预算企业产权转让收入</t>
  </si>
  <si>
    <t xml:space="preserve">  清算收入</t>
  </si>
  <si>
    <t xml:space="preserve">      医疗保障政策管理</t>
  </si>
  <si>
    <t xml:space="preserve">    国有股权、股份清算收入</t>
  </si>
  <si>
    <t xml:space="preserve">      医疗保障经办事务</t>
  </si>
  <si>
    <t xml:space="preserve">    国有独资企业清算收入</t>
  </si>
  <si>
    <t xml:space="preserve">    其他国有资本经营预算企业清算收入</t>
  </si>
  <si>
    <t xml:space="preserve">      其他医疗保障管理事务支出</t>
  </si>
  <si>
    <t xml:space="preserve">  其他国有资本经营预算收入</t>
  </si>
  <si>
    <t xml:space="preserve">    老龄卫生健康事务</t>
  </si>
  <si>
    <t xml:space="preserve">      老龄卫生健康事务</t>
  </si>
  <si>
    <t>债务收入</t>
  </si>
  <si>
    <t xml:space="preserve">    中医药事务</t>
  </si>
  <si>
    <t xml:space="preserve">  中央政府债务收入</t>
  </si>
  <si>
    <t xml:space="preserve">    中央政府国内债务收入</t>
  </si>
  <si>
    <t xml:space="preserve">    中央政府国外债务收入</t>
  </si>
  <si>
    <t xml:space="preserve">      中央政府境外发行主权债券收入</t>
  </si>
  <si>
    <t xml:space="preserve">      中医（民族医）药专项</t>
  </si>
  <si>
    <t xml:space="preserve">      中央政府向外国政府借款收入</t>
  </si>
  <si>
    <t xml:space="preserve">      其他中医药事务支出</t>
  </si>
  <si>
    <t xml:space="preserve">      中央政府向国际组织借款收入</t>
  </si>
  <si>
    <t xml:space="preserve">    疾病预防控制事务</t>
  </si>
  <si>
    <t xml:space="preserve">      中央政府其他国外借款收入</t>
  </si>
  <si>
    <t xml:space="preserve">  地方政府债务收入</t>
  </si>
  <si>
    <t xml:space="preserve">    一般债务收入</t>
  </si>
  <si>
    <t xml:space="preserve">      地方政府一般债券收入</t>
  </si>
  <si>
    <t xml:space="preserve">      其他疾病预防控制事务支出</t>
  </si>
  <si>
    <t xml:space="preserve">      地方政府向外国政府借款收入</t>
  </si>
  <si>
    <t xml:space="preserve">    其他卫生健康支出</t>
  </si>
  <si>
    <t xml:space="preserve">      地方政府向国际组织借款收入</t>
  </si>
  <si>
    <t xml:space="preserve">      其他卫生健康支出</t>
  </si>
  <si>
    <t xml:space="preserve">      地方政府其他一般债务收入</t>
  </si>
  <si>
    <t xml:space="preserve">  节能环保支出</t>
  </si>
  <si>
    <t xml:space="preserve">    专项债务收入</t>
  </si>
  <si>
    <t xml:space="preserve">    环境保护管理事务</t>
  </si>
  <si>
    <t xml:space="preserve">      海南省高等级公路车辆通行附加费债务收入</t>
  </si>
  <si>
    <t xml:space="preserve">      国家电影事业发展专项资金债务收入</t>
  </si>
  <si>
    <t xml:space="preserve">      国有土地使用权出让金债务收入</t>
  </si>
  <si>
    <t xml:space="preserve">      农业土地开发资金债务收入</t>
  </si>
  <si>
    <t xml:space="preserve">      生态环境保护宣传</t>
  </si>
  <si>
    <t xml:space="preserve">      大中型水库库区基金债务收入</t>
  </si>
  <si>
    <t xml:space="preserve">      环境保护法规、规划及标准</t>
  </si>
  <si>
    <t xml:space="preserve">      城市基础设施配套费债务收入</t>
  </si>
  <si>
    <t xml:space="preserve">      生态环境国际合作及履约</t>
  </si>
  <si>
    <t xml:space="preserve">      小型水库移民扶助基金债务收入</t>
  </si>
  <si>
    <t xml:space="preserve">      生态环境保护行政许可</t>
  </si>
  <si>
    <t xml:space="preserve">      国家重大水利工程建设基金债务收入</t>
  </si>
  <si>
    <t xml:space="preserve">      应对气候变化管理事务</t>
  </si>
  <si>
    <t xml:space="preserve">      车辆通行费债务收入</t>
  </si>
  <si>
    <t xml:space="preserve">      其他环境保护管理事务支出</t>
  </si>
  <si>
    <t xml:space="preserve">      污水处理费债务收入</t>
  </si>
  <si>
    <t xml:space="preserve">    环境监测与监察</t>
  </si>
  <si>
    <t xml:space="preserve">      土地储备专项债券收入</t>
  </si>
  <si>
    <t xml:space="preserve">      建设项目环评审查与监督</t>
  </si>
  <si>
    <t xml:space="preserve">      政府收费公路专项债券收入</t>
  </si>
  <si>
    <t xml:space="preserve">      核与辐射安全监督</t>
  </si>
  <si>
    <t xml:space="preserve">      棚户区改造专项债券收入</t>
  </si>
  <si>
    <t xml:space="preserve">      其他环境监测与监察支出</t>
  </si>
  <si>
    <t xml:space="preserve">      其他地方自行试点项目收益专项债券收入</t>
  </si>
  <si>
    <t xml:space="preserve">    污染防治</t>
  </si>
  <si>
    <t xml:space="preserve">      其他政府性基金债务收入</t>
  </si>
  <si>
    <t xml:space="preserve">      大气</t>
  </si>
  <si>
    <t xml:space="preserve">      水体</t>
  </si>
  <si>
    <t xml:space="preserve">      噪声</t>
  </si>
  <si>
    <t xml:space="preserve">      固体废弃物与化学品</t>
  </si>
  <si>
    <t xml:space="preserve">      放射源和放射性废物监管</t>
  </si>
  <si>
    <t xml:space="preserve">      辐射</t>
  </si>
  <si>
    <t xml:space="preserve">      土壤</t>
  </si>
  <si>
    <t xml:space="preserve">      其他污染防治支出</t>
  </si>
  <si>
    <t>一般公共预算收入</t>
  </si>
  <si>
    <t xml:space="preserve">    自然生态保护</t>
  </si>
  <si>
    <t xml:space="preserve">    湿地恢复费收入</t>
  </si>
  <si>
    <t xml:space="preserve">      生态保护</t>
  </si>
  <si>
    <t>政府性基金预算收入</t>
  </si>
  <si>
    <t xml:space="preserve">      农村环境保护</t>
  </si>
  <si>
    <t xml:space="preserve">    耕地保护考核奖惩基金收入</t>
  </si>
  <si>
    <t xml:space="preserve">      生物及物种资源保护</t>
  </si>
  <si>
    <t xml:space="preserve">    超长期特别国债财务基金收入</t>
  </si>
  <si>
    <t xml:space="preserve">      草原生态修复治理</t>
  </si>
  <si>
    <t>政府性基金预算支出</t>
  </si>
  <si>
    <t xml:space="preserve">      自然保护地</t>
  </si>
  <si>
    <t xml:space="preserve">      其他自然生态保护支出</t>
  </si>
  <si>
    <t xml:space="preserve">    超长期特别国债安排的支出</t>
  </si>
  <si>
    <t xml:space="preserve">    森林保护修复</t>
  </si>
  <si>
    <t xml:space="preserve">      基础教育</t>
  </si>
  <si>
    <t xml:space="preserve">      森林管护</t>
  </si>
  <si>
    <t xml:space="preserve">      社会保险补助</t>
  </si>
  <si>
    <t xml:space="preserve">      职业教育</t>
  </si>
  <si>
    <t xml:space="preserve">      政策性社会性支出补助</t>
  </si>
  <si>
    <t xml:space="preserve">      特殊教育</t>
  </si>
  <si>
    <t xml:space="preserve">      天然林保护工程建设 </t>
  </si>
  <si>
    <t xml:space="preserve">      停伐补助</t>
  </si>
  <si>
    <t xml:space="preserve">      其他森林保护修复支出</t>
  </si>
  <si>
    <t xml:space="preserve">      基础研究</t>
  </si>
  <si>
    <t xml:space="preserve">    风沙荒漠治理</t>
  </si>
  <si>
    <t xml:space="preserve">      应用研究</t>
  </si>
  <si>
    <t xml:space="preserve">      京津风沙源治理工程建设</t>
  </si>
  <si>
    <t xml:space="preserve">      技术研究与开发</t>
  </si>
  <si>
    <t xml:space="preserve">      其他风沙荒漠治理支出</t>
  </si>
  <si>
    <t xml:space="preserve">      科技条件与服务</t>
  </si>
  <si>
    <t xml:space="preserve">    退牧还草</t>
  </si>
  <si>
    <t xml:space="preserve">      科技重大项目</t>
  </si>
  <si>
    <t xml:space="preserve">      退牧还草工程建设</t>
  </si>
  <si>
    <t xml:space="preserve">      其他科技支出</t>
  </si>
  <si>
    <t xml:space="preserve">      其他退牧还草支出</t>
  </si>
  <si>
    <t xml:space="preserve">    已垦草原退耕还草</t>
  </si>
  <si>
    <t xml:space="preserve">      已垦草原退耕还草</t>
  </si>
  <si>
    <t xml:space="preserve">      养老机构及服务设施</t>
  </si>
  <si>
    <t xml:space="preserve">    能源节约利用</t>
  </si>
  <si>
    <t xml:space="preserve">      公共就业服务设施</t>
  </si>
  <si>
    <t xml:space="preserve">      能源节约利用</t>
  </si>
  <si>
    <t xml:space="preserve">      其他社会保险和就业支出</t>
  </si>
  <si>
    <t xml:space="preserve">    污染减排</t>
  </si>
  <si>
    <t xml:space="preserve">      生态环境监测与信息</t>
  </si>
  <si>
    <t xml:space="preserve">      生态环境执法监察</t>
  </si>
  <si>
    <t xml:space="preserve">      公立医院</t>
  </si>
  <si>
    <t xml:space="preserve">      减排专项支出</t>
  </si>
  <si>
    <t xml:space="preserve">      基层医疗卫生机构</t>
  </si>
  <si>
    <t xml:space="preserve">      清洁生产专项支出</t>
  </si>
  <si>
    <t xml:space="preserve">      公共卫生机构</t>
  </si>
  <si>
    <t xml:space="preserve">      其他污染减排支出</t>
  </si>
  <si>
    <t xml:space="preserve">      托育机构</t>
  </si>
  <si>
    <t xml:space="preserve">    可再生能源</t>
  </si>
  <si>
    <t xml:space="preserve">      可再生能源</t>
  </si>
  <si>
    <t xml:space="preserve">    循环经济</t>
  </si>
  <si>
    <t xml:space="preserve">      水污染综合治理</t>
  </si>
  <si>
    <t xml:space="preserve">      循环经济</t>
  </si>
  <si>
    <t xml:space="preserve">      应对气候变化</t>
  </si>
  <si>
    <t xml:space="preserve">    能源管理事务</t>
  </si>
  <si>
    <t xml:space="preserve">      "三北"工程建设</t>
  </si>
  <si>
    <t xml:space="preserve">      其他节能环保支出</t>
  </si>
  <si>
    <t xml:space="preserve">      城乡社区公共设施</t>
  </si>
  <si>
    <t xml:space="preserve">      能源科技装备</t>
  </si>
  <si>
    <t xml:space="preserve">      其他城乡社区支出</t>
  </si>
  <si>
    <t xml:space="preserve">      能源行业管理</t>
  </si>
  <si>
    <t xml:space="preserve">      能源管理</t>
  </si>
  <si>
    <t xml:space="preserve">      农业农村支出</t>
  </si>
  <si>
    <t xml:space="preserve">      水利支出</t>
  </si>
  <si>
    <t xml:space="preserve">      农村电网建设</t>
  </si>
  <si>
    <t xml:space="preserve">      其他农林水支出</t>
  </si>
  <si>
    <t xml:space="preserve">      其他能源管理事务支出</t>
  </si>
  <si>
    <t xml:space="preserve">      公路水路运输</t>
  </si>
  <si>
    <t xml:space="preserve">    其他节能环保支出</t>
  </si>
  <si>
    <t xml:space="preserve">      铁路运输</t>
  </si>
  <si>
    <t xml:space="preserve">      民用航空运输</t>
  </si>
  <si>
    <t xml:space="preserve">  城乡社区支出</t>
  </si>
  <si>
    <t xml:space="preserve">      邮政业支出</t>
  </si>
  <si>
    <t xml:space="preserve">    城乡社区管理事务</t>
  </si>
  <si>
    <t xml:space="preserve">      其他交通运输支出</t>
  </si>
  <si>
    <t xml:space="preserve">      资源勘探开发</t>
  </si>
  <si>
    <t xml:space="preserve">      制造业</t>
  </si>
  <si>
    <t xml:space="preserve">      城管执法</t>
  </si>
  <si>
    <t xml:space="preserve">      工业和信息产业</t>
  </si>
  <si>
    <t xml:space="preserve">      工程建设标准规范编制与监管</t>
  </si>
  <si>
    <t xml:space="preserve">      其他资源勘探工业信息等支出</t>
  </si>
  <si>
    <t xml:space="preserve">      工程建设管理</t>
  </si>
  <si>
    <t xml:space="preserve">  自然资源海洋气象等支出</t>
  </si>
  <si>
    <t xml:space="preserve">      市政公用行业市场监管</t>
  </si>
  <si>
    <t xml:space="preserve">    耕地保护考核奖惩基金支出</t>
  </si>
  <si>
    <t xml:space="preserve">      住宅建设与房地产市场监管</t>
  </si>
  <si>
    <t xml:space="preserve">      耕地保护</t>
  </si>
  <si>
    <t xml:space="preserve">      执业资格注册、资质审查</t>
  </si>
  <si>
    <t xml:space="preserve">      补充耕地</t>
  </si>
  <si>
    <t xml:space="preserve">      其他城乡社区管理事务支出</t>
  </si>
  <si>
    <t xml:space="preserve">  住房保障支出</t>
  </si>
  <si>
    <t xml:space="preserve">    城乡社区规划与管理</t>
  </si>
  <si>
    <t xml:space="preserve">      城乡社区规划与管理</t>
  </si>
  <si>
    <t xml:space="preserve">      保障性租赁住房</t>
  </si>
  <si>
    <t xml:space="preserve">    城乡社区公共设施</t>
  </si>
  <si>
    <t xml:space="preserve">      其他住房保障支出</t>
  </si>
  <si>
    <t xml:space="preserve">      小城镇基础设施建设</t>
  </si>
  <si>
    <t xml:space="preserve">  粮油物资储备支出</t>
  </si>
  <si>
    <t xml:space="preserve">      其他城乡社区公共设施支出</t>
  </si>
  <si>
    <t xml:space="preserve">    城乡社区环境卫生</t>
  </si>
  <si>
    <t xml:space="preserve">      设施建设</t>
  </si>
  <si>
    <t xml:space="preserve">      城乡社区环境卫生</t>
  </si>
  <si>
    <t xml:space="preserve">      其他粮油物资储备支出</t>
  </si>
  <si>
    <t xml:space="preserve">    建设市场管理与监督</t>
  </si>
  <si>
    <t xml:space="preserve">  灾害防治及应急管理支出</t>
  </si>
  <si>
    <t xml:space="preserve">      建设市场管理与监督</t>
  </si>
  <si>
    <t xml:space="preserve">    用超长期特别国债收入安排的支出</t>
  </si>
  <si>
    <t xml:space="preserve">    其他城乡社区支出</t>
  </si>
  <si>
    <t xml:space="preserve">      自然灾害防治</t>
  </si>
  <si>
    <t xml:space="preserve">      自然灾害恢复重建支出</t>
  </si>
  <si>
    <t xml:space="preserve">  农林水支出</t>
  </si>
  <si>
    <t xml:space="preserve">      用超长期特别国债收入安排的其他灾害防治及应急管理支出</t>
  </si>
  <si>
    <t xml:space="preserve">    农业农村</t>
  </si>
  <si>
    <t xml:space="preserve">    超长期特别国债财务基金支出</t>
  </si>
  <si>
    <t xml:space="preserve">      超长期特别国债财务基金支出</t>
  </si>
  <si>
    <t xml:space="preserve">    超长期特别国债安排的其他支出</t>
  </si>
  <si>
    <t xml:space="preserve">      农垦运行</t>
  </si>
  <si>
    <t xml:space="preserve">      科技转化与推广服务</t>
  </si>
  <si>
    <t xml:space="preserve">    超长期特别国债收入</t>
  </si>
  <si>
    <t xml:space="preserve">      病虫害控制</t>
  </si>
  <si>
    <t xml:space="preserve">      农产品质量安全</t>
  </si>
  <si>
    <t xml:space="preserve">    超长期特别国债还本支出</t>
  </si>
  <si>
    <t xml:space="preserve">      执法监管</t>
  </si>
  <si>
    <t xml:space="preserve">      超长期特别国债还本支出</t>
  </si>
  <si>
    <t xml:space="preserve">      统计监测与信息服务</t>
  </si>
  <si>
    <t xml:space="preserve">      行业业务管理</t>
  </si>
  <si>
    <t xml:space="preserve">      对外交流与合作</t>
  </si>
  <si>
    <t xml:space="preserve">      防灾救灾</t>
  </si>
  <si>
    <t xml:space="preserve">      稳定农民收入补贴</t>
  </si>
  <si>
    <t xml:space="preserve">      农业结构调整补贴</t>
  </si>
  <si>
    <t xml:space="preserve">      农业生产发展</t>
  </si>
  <si>
    <t xml:space="preserve">      农村合作经济</t>
  </si>
  <si>
    <t xml:space="preserve">      农产品加工与促销</t>
  </si>
  <si>
    <t xml:space="preserve">      农村社会事业</t>
  </si>
  <si>
    <t xml:space="preserve">      农业生态资源保护</t>
  </si>
  <si>
    <t xml:space="preserve">      乡村道路建设</t>
  </si>
  <si>
    <t xml:space="preserve">      渔业发展</t>
  </si>
  <si>
    <t xml:space="preserve">      对高校毕业生到基层任职补助</t>
  </si>
  <si>
    <t xml:space="preserve">      耕地建设与利用</t>
  </si>
  <si>
    <t xml:space="preserve">      其他农业农村支出</t>
  </si>
  <si>
    <t xml:space="preserve">    林业和草原</t>
  </si>
  <si>
    <t xml:space="preserve">      事业机构</t>
  </si>
  <si>
    <t xml:space="preserve">      森林资源培育</t>
  </si>
  <si>
    <t xml:space="preserve">      技术推广与转化</t>
  </si>
  <si>
    <t xml:space="preserve">      森林资源管理</t>
  </si>
  <si>
    <t xml:space="preserve">      森林生态效益补偿</t>
  </si>
  <si>
    <t xml:space="preserve">      动植物保护</t>
  </si>
  <si>
    <t xml:space="preserve">      湿地保护</t>
  </si>
  <si>
    <t xml:space="preserve">      执法与监督</t>
  </si>
  <si>
    <t xml:space="preserve">      防沙治沙</t>
  </si>
  <si>
    <t xml:space="preserve">      对外合作与交流</t>
  </si>
  <si>
    <t xml:space="preserve">      产业化管理</t>
  </si>
  <si>
    <t xml:space="preserve">      信息管理</t>
  </si>
  <si>
    <t xml:space="preserve">      林区公共支出</t>
  </si>
  <si>
    <t xml:space="preserve">      贷款贴息</t>
  </si>
  <si>
    <t xml:space="preserve">      林业草原防灾减灾</t>
  </si>
  <si>
    <t xml:space="preserve">      草原管理</t>
  </si>
  <si>
    <t xml:space="preserve">      退耕还林还草</t>
  </si>
  <si>
    <t xml:space="preserve">      其他林业和草原支出</t>
  </si>
  <si>
    <t xml:space="preserve">    水利</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</si>
  <si>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</si>
  <si>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</si>
  <si>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</si>
  <si>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</si>
  <si>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</si>
  <si>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</si>
  <si>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</si>
  <si>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</si>
  <si>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</si>
  <si>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</si>
  <si>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</si>
  <si>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</si>
  <si>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农村水利</t>
  </si>
  <si>
    <t xml:space="preserve">      水利技术推广</t>
  </si>
  <si>
    <t xml:space="preserve">      国际河流治理与管理</t>
  </si>
  <si>
    <t xml:space="preserve">      江河湖库水系综合整治</t>
  </si>
  <si>
    <t xml:space="preserve">      大中型水库移民后期扶持专项支出</t>
  </si>
  <si>
    <t xml:space="preserve">      水利安全监督</t>
  </si>
  <si>
    <t xml:space="preserve">      水利建设征地及移民支出</t>
  </si>
  <si>
    <t xml:space="preserve">      农村供水</t>
  </si>
  <si>
    <t xml:space="preserve">      南水北调工程建设</t>
  </si>
  <si>
    <t xml:space="preserve">      南水北调工程管理</t>
  </si>
  <si>
    <t xml:space="preserve">      其他水利支出</t>
  </si>
  <si>
    <t xml:space="preserve">    巩固脱贫攻坚成果衔接乡村振兴</t>
  </si>
  <si>
    <t xml:space="preserve">      农村基础设施建设</t>
  </si>
  <si>
    <t xml:space="preserve">      生产发展</t>
  </si>
  <si>
    <t xml:space="preserve">      社会发展</t>
  </si>
  <si>
    <t xml:space="preserve">      贷款奖补和贴息</t>
  </si>
  <si>
    <t xml:space="preserve">      “三西”农业建设专项补助</t>
  </si>
  <si>
    <t xml:space="preserve">      其他巩固脱贫攻坚成果衔接乡村振兴支出</t>
  </si>
  <si>
    <t xml:space="preserve">    农村综合改革</t>
  </si>
  <si>
    <t xml:space="preserve">      对村级公益事业建设的补助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</si>
  <si>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</si>
  <si>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</si>
  <si>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</si>
  <si>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</si>
  <si>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</si>
  <si>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普惠金融发展支出</t>
  </si>
  <si>
    <t xml:space="preserve">      支持农村金融机构</t>
  </si>
  <si>
    <t xml:space="preserve">      农业保险保费补贴</t>
  </si>
  <si>
    <t xml:space="preserve">      创业担保贷款贴息及奖补</t>
  </si>
  <si>
    <t xml:space="preserve">      补充创业担保贷款基金</t>
  </si>
  <si>
    <t xml:space="preserve">      其他普惠金融发展支出</t>
  </si>
  <si>
    <t xml:space="preserve">    目标价格补贴</t>
  </si>
  <si>
    <t xml:space="preserve">      棉花目标价格补贴</t>
  </si>
  <si>
    <t xml:space="preserve">      其他目标价格补贴</t>
  </si>
  <si>
    <t xml:space="preserve">    其他农林水支出</t>
  </si>
  <si>
    <t xml:space="preserve">      化解其他公益性乡村债务支出</t>
  </si>
  <si>
    <t xml:space="preserve">  交通运输支出</t>
  </si>
  <si>
    <t xml:space="preserve">    公路水路运输</t>
  </si>
  <si>
    <t xml:space="preserve">      公路建设</t>
  </si>
  <si>
    <t xml:space="preserve">      公路养护</t>
  </si>
  <si>
    <t xml:space="preserve">      交通运输信息化建设</t>
  </si>
  <si>
    <t xml:space="preserve">      公路和运输安全</t>
  </si>
  <si>
    <t xml:space="preserve">      公路运输管理</t>
  </si>
  <si>
    <t xml:space="preserve">      公路和运输技术标准化建设</t>
  </si>
  <si>
    <t xml:space="preserve">      水运建设</t>
  </si>
  <si>
    <t xml:space="preserve">      航道维护</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</si>
  <si>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</si>
  <si>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</si>
  <si>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</si>
  <si>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</si>
  <si>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</si>
  <si>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</si>
  <si>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</si>
  <si>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</si>
  <si>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其他公路水路运输支出</t>
  </si>
  <si>
    <t xml:space="preserve">    铁路运输</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</si>
  <si>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</si>
  <si>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</si>
  <si>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</si>
  <si>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</si>
  <si>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</si>
  <si>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</si>
  <si>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民用航空运输</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</si>
  <si>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</si>
  <si>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</si>
  <si>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</si>
  <si>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</si>
  <si>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</si>
  <si>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</si>
  <si>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邮政业支出</t>
  </si>
  <si>
    <t xml:space="preserve">      邮政普遍服务与特殊服务</t>
  </si>
  <si>
    <t xml:space="preserve">      其他邮政业支出</t>
  </si>
  <si>
    <t xml:space="preserve">    其他交通运输支出</t>
  </si>
  <si>
    <t xml:space="preserve">      公共交通运营补助</t>
  </si>
  <si>
    <t xml:space="preserve">  资源勘探工业信息等支出</t>
  </si>
  <si>
    <t xml:space="preserve">    资源勘探开发</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</si>
  <si>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</si>
  <si>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</si>
  <si>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</si>
  <si>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</si>
  <si>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</si>
  <si>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</si>
  <si>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制造业</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</si>
  <si>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</si>
  <si>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</si>
  <si>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</si>
  <si>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</si>
  <si>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</si>
  <si>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</si>
  <si>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</si>
  <si>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</si>
  <si>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</si>
  <si>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</si>
  <si>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</si>
  <si>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</si>
  <si>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建筑业</t>
  </si>
  <si>
    <t xml:space="preserve">      其他建筑业支出</t>
  </si>
  <si>
    <t xml:space="preserve">    工业和信息产业监管</t>
  </si>
  <si>
    <t xml:space="preserve">      战备应急</t>
  </si>
  <si>
    <t xml:space="preserve">      专用通信</t>
  </si>
  <si>
    <t xml:space="preserve">      无线电及信息通信监管</t>
  </si>
  <si>
    <t xml:space="preserve">      工程建设及运行维护</t>
  </si>
  <si>
    <t xml:space="preserve">      产业发展</t>
  </si>
  <si>
    <t xml:space="preserve">      其他工业和信息产业监管支出</t>
  </si>
  <si>
    <t xml:space="preserve">    国有资产监管</t>
  </si>
  <si>
    <t xml:space="preserve">      国有企业监事会专项</t>
  </si>
  <si>
    <t xml:space="preserve">      中央企业专项管理</t>
  </si>
  <si>
    <t xml:space="preserve">      其他国有资产监管支出</t>
  </si>
  <si>
    <t xml:space="preserve">    支持中小企业发展和管理支出</t>
  </si>
  <si>
    <t xml:space="preserve">      科技型中小企业技术创新基金</t>
  </si>
  <si>
    <t xml:space="preserve">      中小企业发展专项</t>
  </si>
  <si>
    <t xml:space="preserve">      减免房租补贴</t>
  </si>
  <si>
    <t xml:space="preserve">      其他支持中小企业发展和管理支出</t>
  </si>
  <si>
    <t xml:space="preserve">    其他资源勘探工业信息等支出</t>
  </si>
  <si>
    <t xml:space="preserve">      黄金事务</t>
  </si>
  <si>
    <t xml:space="preserve">      技术改造支出</t>
  </si>
  <si>
    <t xml:space="preserve">      中药材扶持资金支出</t>
  </si>
  <si>
    <t xml:space="preserve">      重点产业振兴和技术改造项目贷款贴息</t>
  </si>
  <si>
    <t xml:space="preserve">  商业服务业等支出</t>
  </si>
  <si>
    <t xml:space="preserve">    商业流通事务</t>
  </si>
  <si>
    <t xml:space="preserve">      食品流通安全补贴</t>
  </si>
  <si>
    <t xml:space="preserve">      市场监测及信息管理</t>
  </si>
  <si>
    <t xml:space="preserve">      民贸企业补贴</t>
  </si>
  <si>
    <t xml:space="preserve">      民贸民品贷款贴息</t>
  </si>
  <si>
    <t xml:space="preserve">      其他商业流通事务支出</t>
  </si>
  <si>
    <t xml:space="preserve">    涉外发展服务支出</t>
  </si>
  <si>
    <t xml:space="preserve">      外商投资环境建设补助资金</t>
  </si>
  <si>
    <t xml:space="preserve">      其他涉外发展服务支出</t>
  </si>
  <si>
    <t xml:space="preserve">    其他商业服务业等支出</t>
  </si>
  <si>
    <t xml:space="preserve">      服务业基础设施建设</t>
  </si>
  <si>
    <t xml:space="preserve">      其他商业服务业等支出</t>
  </si>
  <si>
    <t xml:space="preserve">  金融支出</t>
  </si>
  <si>
    <t xml:space="preserve">    金融部门行政支出</t>
  </si>
  <si>
    <t xml:space="preserve">      安全防卫</t>
  </si>
  <si>
    <t xml:space="preserve">      金融部门其他行政支出</t>
  </si>
  <si>
    <t xml:space="preserve">    金融部门监管支出</t>
  </si>
  <si>
    <t xml:space="preserve">      货币发行</t>
  </si>
  <si>
    <t xml:space="preserve">      金融服务</t>
  </si>
  <si>
    <t xml:space="preserve">      反假币</t>
  </si>
  <si>
    <t xml:space="preserve">      重点金融机构监管</t>
  </si>
  <si>
    <t xml:space="preserve">      金融稽查与案件处理</t>
  </si>
  <si>
    <t xml:space="preserve">      金融行业电子化建设</t>
  </si>
  <si>
    <t xml:space="preserve">      从业人员资格考试</t>
  </si>
  <si>
    <t xml:space="preserve">      反洗钱</t>
  </si>
  <si>
    <t xml:space="preserve">      金融部门其他监管支出</t>
  </si>
  <si>
    <t xml:space="preserve">    金融发展支出</t>
  </si>
  <si>
    <t xml:space="preserve">      政策性银行亏损补贴</t>
  </si>
  <si>
    <t xml:space="preserve">      利息费用补贴支出</t>
  </si>
  <si>
    <t xml:space="preserve">      补充资本金</t>
  </si>
  <si>
    <t xml:space="preserve">      风险基金补助</t>
  </si>
  <si>
    <t xml:space="preserve">      其他金融发展支出</t>
  </si>
  <si>
    <t xml:space="preserve">    金融调控支出</t>
  </si>
  <si>
    <t xml:space="preserve">      中央银行亏损补贴</t>
  </si>
  <si>
    <t xml:space="preserve">      其他金融调控支出</t>
  </si>
  <si>
    <t xml:space="preserve">    其他金融支出</t>
  </si>
  <si>
    <t xml:space="preserve">      重点企业贷款贴息</t>
  </si>
  <si>
    <t xml:space="preserve">      其他金融支出</t>
  </si>
  <si>
    <t xml:space="preserve">  援助其他地区支出</t>
  </si>
  <si>
    <t xml:space="preserve">    一般公共服务</t>
  </si>
  <si>
    <t xml:space="preserve">    教育</t>
  </si>
  <si>
    <t xml:space="preserve">    文化旅游体育与传媒</t>
  </si>
  <si>
    <t xml:space="preserve">    卫生健康</t>
  </si>
  <si>
    <t xml:space="preserve">    节能环保</t>
  </si>
  <si>
    <t xml:space="preserve">    交通运输</t>
  </si>
  <si>
    <t xml:space="preserve">    住房保障</t>
  </si>
  <si>
    <t xml:space="preserve">    其他支出</t>
  </si>
  <si>
    <t xml:space="preserve">    自然资源事务</t>
  </si>
  <si>
    <t xml:space="preserve">      自然资源规划及管理</t>
  </si>
  <si>
    <t xml:space="preserve">      自然资源利用与保护</t>
  </si>
  <si>
    <t xml:space="preserve">      自然资源社会公益服务</t>
  </si>
  <si>
    <t xml:space="preserve">      自然资源行业业务管理</t>
  </si>
  <si>
    <t xml:space="preserve">      自然资源调查与确权登记</t>
  </si>
  <si>
    <t xml:space="preserve">      土地资源储备支出</t>
  </si>
  <si>
    <t xml:space="preserve">      地质矿产资源与环境调查</t>
  </si>
  <si>
    <t xml:space="preserve">      地质勘查与矿产资源管理</t>
  </si>
  <si>
    <t xml:space="preserve">      地质转产项目财政贴息</t>
  </si>
  <si>
    <t xml:space="preserve">      国外风险勘查</t>
  </si>
  <si>
    <t xml:space="preserve">      地质勘查基金(周转金)支出</t>
  </si>
  <si>
    <t xml:space="preserve">      海域与海岛管理</t>
  </si>
  <si>
    <t xml:space="preserve">      自然资源国际合作与海洋权益维护</t>
  </si>
  <si>
    <t xml:space="preserve">      自然资源卫星</t>
  </si>
  <si>
    <t xml:space="preserve">      极地考察</t>
  </si>
  <si>
    <t xml:space="preserve">      深海调查与资源开发</t>
  </si>
  <si>
    <t xml:space="preserve">      海港航标维护</t>
  </si>
  <si>
    <t xml:space="preserve">      海水淡化</t>
  </si>
  <si>
    <t xml:space="preserve">      无居民海岛使用金支出</t>
  </si>
  <si>
    <t xml:space="preserve">      海洋战略规划与预警监测</t>
  </si>
  <si>
    <t xml:space="preserve">      基础测绘与地理信息监管</t>
  </si>
  <si>
    <t xml:space="preserve">      其他自然资源事务支出</t>
  </si>
  <si>
    <t xml:space="preserve">    气象事务</t>
  </si>
  <si>
    <t xml:space="preserve">      气象事业机构</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</si>
  <si>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</si>
  <si>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</si>
  <si>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</si>
  <si>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</si>
  <si>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</si>
  <si>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</si>
  <si>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</si>
  <si>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</si>
  <si>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</si>
  <si>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</si>
  <si>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其他自然资源海洋气象等支出</t>
  </si>
  <si>
    <t xml:space="preserve">      其他自然资源海洋气象等支出</t>
  </si>
  <si>
    <t xml:space="preserve">    保障性安居工程支出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</si>
  <si>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</si>
  <si>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</si>
  <si>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</si>
  <si>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</si>
  <si>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</si>
  <si>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</si>
  <si>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</si>
  <si>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老旧小区改造</t>
  </si>
  <si>
    <t xml:space="preserve">      住房租赁市场发展</t>
  </si>
  <si>
    <t xml:space="preserve">      其他保障性安居工程支出</t>
  </si>
  <si>
    <t xml:space="preserve">    住房改革支出</t>
  </si>
  <si>
    <t xml:space="preserve">      住房公积金</t>
  </si>
  <si>
    <t xml:space="preserve">      提租补贴</t>
  </si>
  <si>
    <t xml:space="preserve">      购房补贴</t>
  </si>
  <si>
    <t xml:space="preserve">    城乡社区住宅</t>
  </si>
  <si>
    <t xml:space="preserve">      公有住房建设和维修改造支出</t>
  </si>
  <si>
    <t xml:space="preserve">      住房公积金管理</t>
  </si>
  <si>
    <t xml:space="preserve">      其他城乡社区住宅支出</t>
  </si>
  <si>
    <t xml:space="preserve">    粮油物资事务</t>
  </si>
  <si>
    <t xml:space="preserve">      财务和审计支出</t>
  </si>
  <si>
    <t xml:space="preserve">      信息统计</t>
  </si>
  <si>
    <t xml:space="preserve">      专项业务活动</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</si>
  <si>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</si>
  <si>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</si>
  <si>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</si>
  <si>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</si>
  <si>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</si>
  <si>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</si>
  <si>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设施安全</t>
  </si>
  <si>
    <t xml:space="preserve">      物资保管保养</t>
  </si>
  <si>
    <t xml:space="preserve">      其他粮油物资事务支出</t>
  </si>
  <si>
    <t xml:space="preserve">    能源储备</t>
  </si>
  <si>
    <t xml:space="preserve">      石油储备</t>
  </si>
  <si>
    <t xml:space="preserve">      天然铀储备</t>
  </si>
  <si>
    <t xml:space="preserve">      煤炭储备</t>
  </si>
  <si>
    <t xml:space="preserve">      成品油储备</t>
  </si>
  <si>
    <t xml:space="preserve">      天然气储备</t>
  </si>
  <si>
    <t xml:space="preserve">      其他能源储备支出</t>
  </si>
  <si>
    <t xml:space="preserve">    粮油储备</t>
  </si>
  <si>
    <t xml:space="preserve">      储备粮油补贴</t>
  </si>
  <si>
    <t xml:space="preserve">      储备粮油差价补贴</t>
  </si>
  <si>
    <t xml:space="preserve">      储备粮(油)库建设</t>
  </si>
  <si>
    <t xml:space="preserve">      最低收购价政策支出</t>
  </si>
  <si>
    <t xml:space="preserve">      其他粮油储备支出</t>
  </si>
  <si>
    <t xml:space="preserve">    重要商品储备</t>
  </si>
  <si>
    <t xml:space="preserve">      棉花储备</t>
  </si>
  <si>
    <t xml:space="preserve">      食糖储备</t>
  </si>
  <si>
    <t xml:space="preserve">      肉类储备</t>
  </si>
  <si>
    <t xml:space="preserve">      化肥储备</t>
  </si>
  <si>
    <t xml:space="preserve">      农药储备</t>
  </si>
  <si>
    <t xml:space="preserve">      边销茶储备</t>
  </si>
  <si>
    <t xml:space="preserve">      羊毛储备</t>
  </si>
  <si>
    <t xml:space="preserve">      医药储备</t>
  </si>
  <si>
    <t xml:space="preserve">      食盐储备</t>
  </si>
  <si>
    <t xml:space="preserve">      战略物资储备</t>
  </si>
  <si>
    <t xml:space="preserve">      应急物资储备</t>
  </si>
  <si>
    <t xml:space="preserve">      其他重要商品储备支出</t>
  </si>
  <si>
    <t xml:space="preserve">    应急管理事务</t>
  </si>
  <si>
    <t xml:space="preserve">      灾害风险防治</t>
  </si>
  <si>
    <t xml:space="preserve">      国务院安委会专项</t>
  </si>
  <si>
    <t xml:space="preserve">      安全监管</t>
  </si>
  <si>
    <t xml:space="preserve">      应急救援</t>
  </si>
  <si>
    <t xml:space="preserve">      应急管理</t>
  </si>
  <si>
    <t xml:space="preserve">      其他应急管理支出</t>
  </si>
  <si>
    <t xml:space="preserve">    消防救援事务</t>
  </si>
  <si>
    <t xml:space="preserve">      消防应急救援</t>
  </si>
  <si>
    <t xml:space="preserve">      其他消防救援事务支出</t>
  </si>
  <si>
    <t xml:space="preserve">    矿山安全</t>
  </si>
  <si>
    <t xml:space="preserve">      矿山安全监察事务</t>
  </si>
  <si>
    <t xml:space="preserve">      矿山应急救援事务</t>
  </si>
  <si>
    <t xml:space="preserve">      其他矿山安全支出</t>
  </si>
  <si>
    <t xml:space="preserve">    地震事务</t>
  </si>
  <si>
    <t xml:space="preserve">      地震监测</t>
  </si>
  <si>
    <t xml:space="preserve">      地震预测预报</t>
  </si>
  <si>
    <t xml:space="preserve">      地震灾害预防</t>
  </si>
  <si>
    <t xml:space="preserve">      地震应急救援</t>
  </si>
  <si>
    <t xml:space="preserve">      地震环境探察</t>
  </si>
  <si>
    <t xml:space="preserve">      防震减灾信息管理</t>
  </si>
  <si>
    <t xml:space="preserve">      防震减灾基础管理</t>
  </si>
  <si>
    <t xml:space="preserve">      地震事业机构 </t>
  </si>
  <si>
    <t xml:space="preserve">      其他地震事务支出</t>
  </si>
  <si>
    <t xml:space="preserve">    自然灾害防治</t>
  </si>
  <si>
    <t xml:space="preserve">      地质灾害防治</t>
  </si>
  <si>
    <t xml:space="preserve">      森林草原防灾减灾</t>
  </si>
  <si>
    <t xml:space="preserve">      其他自然灾害防治支出</t>
  </si>
  <si>
    <t xml:space="preserve">    自然灾害救灾及恢复重建支出</t>
  </si>
  <si>
    <t xml:space="preserve">      自然灾害救灾补助</t>
  </si>
  <si>
    <t xml:space="preserve">      自然灾害灾后重建补助</t>
  </si>
  <si>
    <t xml:space="preserve">      其他自然灾害救灾及恢复重建支出</t>
  </si>
  <si>
    <t xml:space="preserve">    其他灾害防治及应急管理支出</t>
  </si>
  <si>
    <t xml:space="preserve">      其他灾害防治及应急管理支出</t>
  </si>
  <si>
    <t xml:space="preserve">  其他支出</t>
  </si>
  <si>
    <t xml:space="preserve">  债务付息支出</t>
  </si>
  <si>
    <t xml:space="preserve">    中央政府国内债务付息支出</t>
  </si>
  <si>
    <t xml:space="preserve">      中央政府国内债务付息支出</t>
  </si>
  <si>
    <t xml:space="preserve">    中央政府国外债务付息支出</t>
  </si>
  <si>
    <t xml:space="preserve">      中央政府境外发行主权债券付息支出</t>
  </si>
  <si>
    <t xml:space="preserve">      中央政府向外国政府借款付息支出</t>
  </si>
  <si>
    <t xml:space="preserve">      中央政府向国际金融组织借款付息支出</t>
  </si>
  <si>
    <t xml:space="preserve">      中央政府其他国外借款付息支出</t>
  </si>
  <si>
    <t xml:space="preserve">    地方政府一般债务付息支出</t>
  </si>
  <si>
    <t xml:space="preserve">      地方政府一般债券付息支出</t>
  </si>
  <si>
    <t xml:space="preserve">      地方政府向外国政府借款付息支出</t>
  </si>
  <si>
    <t xml:space="preserve">      地方政府向国际组织借款付息支出</t>
  </si>
  <si>
    <t xml:space="preserve">      地方政府其他一般债务付息支出</t>
  </si>
  <si>
    <t xml:space="preserve">  债务发行费用支出</t>
  </si>
  <si>
    <t xml:space="preserve">    中央政府国内债务发行费用支出</t>
  </si>
  <si>
    <t xml:space="preserve">      中央政府国内债务发行费用支出</t>
  </si>
  <si>
    <t xml:space="preserve">    中央政府国外债务发行费用支出</t>
  </si>
  <si>
    <t xml:space="preserve">      中央政府国外债务发行费用支出</t>
  </si>
  <si>
    <t xml:space="preserve">    地方政府一般债务发行费用支出</t>
  </si>
  <si>
    <t xml:space="preserve">      地方政府一般债务发行费用支出</t>
  </si>
  <si>
    <t xml:space="preserve">    核电站乏燃料处理处置基金支出</t>
  </si>
  <si>
    <t xml:space="preserve">      乏燃料运输</t>
  </si>
  <si>
    <t xml:space="preserve">      乏燃料离堆贮存</t>
  </si>
  <si>
    <t xml:space="preserve">      乏燃料后处理</t>
  </si>
  <si>
    <t xml:space="preserve">      高放废物的处理处置</t>
  </si>
  <si>
    <t xml:space="preserve">      乏燃料后处理厂的建设、运行、改造和退役</t>
  </si>
  <si>
    <t xml:space="preserve">      其他乏燃料处理处置基金支出</t>
  </si>
  <si>
    <t xml:space="preserve">    国家电影事业发展专项资金安排的支出</t>
  </si>
  <si>
    <t xml:space="preserve">      资助国产影片放映</t>
  </si>
  <si>
    <t xml:space="preserve">      资助影院建设</t>
  </si>
  <si>
    <t xml:space="preserve">      资助少数民族语电影译制</t>
  </si>
  <si>
    <t xml:space="preserve">      购买农村电影公益性放映版权服务</t>
  </si>
  <si>
    <t xml:space="preserve">      其他国家电影事业发展专项资金支出</t>
  </si>
  <si>
    <t xml:space="preserve">    旅游发展基金支出</t>
  </si>
  <si>
    <t xml:space="preserve">      宣传促销</t>
  </si>
  <si>
    <t xml:space="preserve">      行业规划</t>
  </si>
  <si>
    <t xml:space="preserve">      旅游事业补助</t>
  </si>
  <si>
    <t xml:space="preserve">      地方旅游开发项目补助</t>
  </si>
  <si>
    <t xml:space="preserve">      其他旅游发展基金支出</t>
  </si>
  <si>
    <t xml:space="preserve">    国家电影事业发展专项资金对应专项债务收入安排的支出</t>
  </si>
  <si>
    <t xml:space="preserve">      资助城市影院</t>
  </si>
  <si>
    <t xml:space="preserve">      其他国家电影事业发展专项资金对应专项债务收入支出</t>
  </si>
  <si>
    <t xml:space="preserve">    可再生能源电价附加收入安排的支出</t>
  </si>
  <si>
    <t xml:space="preserve">      风力发电补助</t>
  </si>
  <si>
    <t xml:space="preserve">      太阳能发电补助</t>
  </si>
  <si>
    <t xml:space="preserve">      生物质能发电补助</t>
  </si>
  <si>
    <t xml:space="preserve">      其他可再生能源电价附加收入安排的支出</t>
  </si>
  <si>
    <t xml:space="preserve">    废弃电器电子产品处理基金支出</t>
  </si>
  <si>
    <t xml:space="preserve">      回收处理费用补贴</t>
  </si>
  <si>
    <t xml:space="preserve">      信息系统建设</t>
  </si>
  <si>
    <t xml:space="preserve">      基金征管经费</t>
  </si>
  <si>
    <t xml:space="preserve">      其他废弃电器电子产品处理基金支出</t>
  </si>
  <si>
    <t xml:space="preserve">    国有土地使用权出让收入安排的支出</t>
  </si>
  <si>
    <t xml:space="preserve">      征地和拆迁补偿支出</t>
  </si>
  <si>
    <t xml:space="preserve">      土地开发支出</t>
  </si>
  <si>
    <t xml:space="preserve">      城市建设支出</t>
  </si>
  <si>
    <t xml:space="preserve">      农村基础设施建设支出</t>
  </si>
  <si>
    <t xml:space="preserve">      补助被征地农民支出</t>
  </si>
  <si>
    <t xml:space="preserve">      土地出让业务支出</t>
  </si>
  <si>
    <t xml:space="preserve">      廉租住房支出</t>
  </si>
  <si>
    <t xml:space="preserve">      支付破产或改制企业职工安置费</t>
  </si>
  <si>
    <t xml:space="preserve">      棚户区改造支出</t>
  </si>
  <si>
    <t xml:space="preserve">      公共租赁住房支出</t>
  </si>
  <si>
    <t xml:space="preserve">      农业生产发展支出</t>
  </si>
  <si>
    <t xml:space="preserve">      农村社会事业支出</t>
  </si>
  <si>
    <t xml:space="preserve">      农业农村生态环境支出</t>
  </si>
  <si>
    <t xml:space="preserve">      其他国有土地使用权出让收入安排的支出</t>
  </si>
  <si>
    <t xml:space="preserve">    国有土地收益基金安排的支出</t>
  </si>
  <si>
    <t xml:space="preserve">      其他国有土地收益基金支出</t>
  </si>
  <si>
    <t xml:space="preserve">    农业土地开发资金安排的支出</t>
  </si>
  <si>
    <t xml:space="preserve">    城市基础设施配套费安排的支出</t>
  </si>
  <si>
    <t xml:space="preserve">      城市公共设施</t>
  </si>
  <si>
    <t xml:space="preserve">      城市环境卫生</t>
  </si>
  <si>
    <t xml:space="preserve">      公有房屋</t>
  </si>
  <si>
    <t xml:space="preserve">      城市防洪</t>
  </si>
  <si>
    <t xml:space="preserve">      其他城市基础设施配套费安排的支出</t>
  </si>
  <si>
    <t xml:space="preserve">    污水处理费安排的支出</t>
  </si>
  <si>
    <t xml:space="preserve">      污水处理设施建设和运营</t>
  </si>
  <si>
    <t xml:space="preserve">      代征手续费</t>
  </si>
  <si>
    <t xml:space="preserve">      其他污水处理费安排的支出</t>
  </si>
  <si>
    <t xml:space="preserve">    土地储备专项债券收入安排的支出</t>
  </si>
  <si>
    <t xml:space="preserve">      其他土地储备专项债券收入安排的支出</t>
  </si>
  <si>
    <t xml:space="preserve">    棚户区改造专项债券收入安排的支出</t>
  </si>
  <si>
    <t xml:space="preserve">      其他棚户区改造专项债券收入安排的支出</t>
  </si>
  <si>
    <t xml:space="preserve">    城市基础设施配套费对应专项债务收入安排的支出</t>
  </si>
  <si>
    <t xml:space="preserve">      其他城市基础设施配套费对应专项债务收入安排的支出</t>
  </si>
  <si>
    <t xml:space="preserve">    污水处理费对应专项债务收入安排的支出</t>
  </si>
  <si>
    <t xml:space="preserve">      其他污水处理费对应专项债务收入安排的支出</t>
  </si>
  <si>
    <t xml:space="preserve">    国有土地使用权出让收入对应专项债务收入安排的支出</t>
  </si>
  <si>
    <t xml:space="preserve">      其他国有土地使用权出让收入对应专项债务收入安排的支出</t>
  </si>
  <si>
    <t xml:space="preserve">    大中型水库库区基金安排的支出</t>
  </si>
  <si>
    <t xml:space="preserve">      基础设施建设和经济发展</t>
  </si>
  <si>
    <t xml:space="preserve">      解决移民遗留问题</t>
  </si>
  <si>
    <t xml:space="preserve">      库区防护工程维护</t>
  </si>
  <si>
    <t xml:space="preserve">      其他大中型水库库区基金支出</t>
  </si>
  <si>
    <t xml:space="preserve">    三峡水库库区基金支出</t>
  </si>
  <si>
    <t xml:space="preserve">      库区维护和管理</t>
  </si>
  <si>
    <t xml:space="preserve">      其他三峡水库库区基金支出</t>
  </si>
  <si>
    <t xml:space="preserve">    国家重大水利工程建设基金安排的支出</t>
  </si>
  <si>
    <t xml:space="preserve">      三峡后续工作</t>
  </si>
  <si>
    <t xml:space="preserve">      地方重大水利工程建设</t>
  </si>
  <si>
    <t xml:space="preserve">      其他重大水利工程建设基金支出</t>
  </si>
  <si>
    <t xml:space="preserve">    大中型水库库区基金对应专项债务收入安排的支出</t>
  </si>
  <si>
    <t xml:space="preserve">      其他大中型水库库区基金对应专项债务收入支出</t>
  </si>
  <si>
    <t xml:space="preserve">    国家重大水利工程建设基金对应专项债务收入安排的支出</t>
  </si>
  <si>
    <t xml:space="preserve">      三峡工程后续工作</t>
  </si>
  <si>
    <t xml:space="preserve">      其他重大水利工程建设基金对应专项债务收入支出</t>
  </si>
  <si>
    <t xml:space="preserve">    大中型水库移民后期扶持基金支出</t>
  </si>
  <si>
    <t xml:space="preserve">      移民补助</t>
  </si>
  <si>
    <t xml:space="preserve">      其他大中型水库移民后期扶持基金支出</t>
  </si>
  <si>
    <t xml:space="preserve">    小型水库移民扶助基金安排的支出</t>
  </si>
  <si>
    <t xml:space="preserve">      其他小型水库移民扶助基金支出</t>
  </si>
  <si>
    <t xml:space="preserve">    小型水库移民扶助基金对应专项债务收入安排的支出</t>
  </si>
  <si>
    <t xml:space="preserve">      其他小型水库移民扶助基金对应专项债务收入安排的支出</t>
  </si>
  <si>
    <t xml:space="preserve">    海南省高等级公路车辆通行附加费安排的支出</t>
  </si>
  <si>
    <t xml:space="preserve">      公路还贷</t>
  </si>
  <si>
    <t xml:space="preserve">      其他海南省高等级公路车辆通行附加费安排的支出</t>
  </si>
  <si>
    <t xml:space="preserve">    车辆通行费安排的支出</t>
  </si>
  <si>
    <t xml:space="preserve">      政府还贷公路养护</t>
  </si>
  <si>
    <t xml:space="preserve">      政府还贷公路管理</t>
  </si>
  <si>
    <t xml:space="preserve">      其他车辆通行费安排的支出</t>
  </si>
  <si>
    <t xml:space="preserve">    铁路建设基金支出</t>
  </si>
  <si>
    <t xml:space="preserve">      铁路建设投资</t>
  </si>
  <si>
    <t xml:space="preserve">      购置铁路机车车辆</t>
  </si>
  <si>
    <t xml:space="preserve">      铁路还贷</t>
  </si>
  <si>
    <t xml:space="preserve">      建设项目铺底资金</t>
  </si>
  <si>
    <t xml:space="preserve">      勘测设计</t>
  </si>
  <si>
    <t xml:space="preserve">      注册资本金</t>
  </si>
  <si>
    <t xml:space="preserve">      周转资金</t>
  </si>
  <si>
    <t xml:space="preserve">      其他铁路建设基金支出</t>
  </si>
  <si>
    <t xml:space="preserve">    船舶油污损害赔偿基金支出</t>
  </si>
  <si>
    <t xml:space="preserve">      应急处置费用</t>
  </si>
  <si>
    <t xml:space="preserve">      控制清除污染</t>
  </si>
  <si>
    <t xml:space="preserve">      损失补偿</t>
  </si>
  <si>
    <t xml:space="preserve">      生态恢复</t>
  </si>
  <si>
    <t xml:space="preserve">      监视监测</t>
  </si>
  <si>
    <t xml:space="preserve">      其他船舶油污损害赔偿基金支出</t>
  </si>
  <si>
    <t xml:space="preserve">    民航发展基金支出</t>
  </si>
  <si>
    <t xml:space="preserve">      民航机场建设</t>
  </si>
  <si>
    <t xml:space="preserve">      民航安全</t>
  </si>
  <si>
    <t xml:space="preserve">      航线和机场补贴</t>
  </si>
  <si>
    <t xml:space="preserve">      民航节能减排</t>
  </si>
  <si>
    <t xml:space="preserve">      通用航空发展</t>
  </si>
  <si>
    <t xml:space="preserve">      征管经费</t>
  </si>
  <si>
    <t xml:space="preserve">      民航科教和信息建设</t>
  </si>
  <si>
    <t xml:space="preserve">      其他民航发展基金支出</t>
  </si>
  <si>
    <t xml:space="preserve">    海南省高等级公路车辆通行附加费对应专项债务收入安排的支出</t>
  </si>
  <si>
    <t xml:space="preserve">      其他海南省高等级公路车辆通行附加费对应专项债务收入安排的支出</t>
  </si>
  <si>
    <t xml:space="preserve">    政府收费公路专项债券收入安排的支出</t>
  </si>
  <si>
    <t xml:space="preserve">      其他政府收费公路专项债券收入安排的支出</t>
  </si>
  <si>
    <t xml:space="preserve">    车辆通行费对应专项债务收入安排的支出</t>
  </si>
  <si>
    <t xml:space="preserve">    农网还贷资金支出</t>
  </si>
  <si>
    <t xml:space="preserve">      中央农网还贷资金支出</t>
  </si>
  <si>
    <t xml:space="preserve">      地方农网还贷资金支出</t>
  </si>
  <si>
    <t xml:space="preserve">      其他农网还贷资金支出</t>
  </si>
  <si>
    <t xml:space="preserve">      中央特别国债经营基金支出</t>
  </si>
  <si>
    <t xml:space="preserve">      中央特别国债经营基金财务支出</t>
  </si>
  <si>
    <t xml:space="preserve">    其他政府性基金及对应专项债务收入安排的支出</t>
  </si>
  <si>
    <t xml:space="preserve">      其他政府性基金安排的支出</t>
  </si>
  <si>
    <t xml:space="preserve">      其他地方自行试点项目收益专项债券收入安排的支出</t>
  </si>
  <si>
    <t xml:space="preserve">      其他政府性基金债务收入安排的支出</t>
  </si>
  <si>
    <t xml:space="preserve">    彩票发行销售机构业务费安排的支出</t>
  </si>
  <si>
    <t xml:space="preserve">      福利彩票发行机构的业务费支出</t>
  </si>
  <si>
    <t xml:space="preserve">      体育彩票发行机构的业务费支出</t>
  </si>
  <si>
    <t xml:space="preserve">      福利彩票销售机构的业务费支出</t>
  </si>
  <si>
    <t xml:space="preserve">      体育彩票销售机构的业务费支出</t>
  </si>
  <si>
    <t xml:space="preserve">      彩票兑奖周转金支出</t>
  </si>
  <si>
    <t xml:space="preserve">      彩票发行销售风险基金支出</t>
  </si>
  <si>
    <t xml:space="preserve">      彩票市场调控资金支出</t>
  </si>
  <si>
    <t xml:space="preserve">      其他彩票发行销售机构业务费安排的支出</t>
  </si>
  <si>
    <t xml:space="preserve">    抗疫特别国债财务基金支出</t>
  </si>
  <si>
    <t xml:space="preserve">      抗疫特别国债经营基金支出</t>
  </si>
  <si>
    <t xml:space="preserve">    彩票公益金安排的支出</t>
  </si>
  <si>
    <t xml:space="preserve">      用于补充全国社会保障基金的彩票公益金支出</t>
  </si>
  <si>
    <t xml:space="preserve">      用于社会福利的彩票公益金支出</t>
  </si>
  <si>
    <t xml:space="preserve">      用于体育事业的彩票公益金支出</t>
  </si>
  <si>
    <t xml:space="preserve">      用于教育事业的彩票公益金支出</t>
  </si>
  <si>
    <t xml:space="preserve">      用于红十字事业的彩票公益金支出</t>
  </si>
  <si>
    <t xml:space="preserve">      用于残疾人事业的彩票公益金支出</t>
  </si>
  <si>
    <t xml:space="preserve">      用于文化事业的彩票公益金支出</t>
  </si>
  <si>
    <t xml:space="preserve">      用于巩固脱贫攻坚成果衔接乡村振兴的彩票公益金支出</t>
  </si>
  <si>
    <t xml:space="preserve">      用于法律援助的彩票公益金支出</t>
  </si>
  <si>
    <t xml:space="preserve">      用于城乡医疗救助的彩票公益金支出</t>
  </si>
  <si>
    <t xml:space="preserve">      用于其他社会公益事业的彩票公益金支出</t>
  </si>
  <si>
    <t xml:space="preserve">    地方政府专项债务付息支出</t>
  </si>
  <si>
    <t xml:space="preserve">      海南省高等级公路车辆通行附加费债务付息支出</t>
  </si>
  <si>
    <t xml:space="preserve">      国家电影事业发展专项资金债务付息支出</t>
  </si>
  <si>
    <t xml:space="preserve">      国有土地使用权出让金债务付息支出</t>
  </si>
  <si>
    <t xml:space="preserve">      农业土地开发资金债务付息支出</t>
  </si>
  <si>
    <t xml:space="preserve">      大中型水库库区基金债务付息支出</t>
  </si>
  <si>
    <t xml:space="preserve">      城市基础设施配套费债务付息支出</t>
  </si>
  <si>
    <t xml:space="preserve">      小型水库移民扶助基金债务付息支出</t>
  </si>
  <si>
    <t xml:space="preserve">      国家重大水利工程建设基金债务付息支出</t>
  </si>
  <si>
    <t xml:space="preserve">      车辆通行费债务付息支出</t>
  </si>
  <si>
    <t xml:space="preserve">      污水处理费债务付息支出</t>
  </si>
  <si>
    <t xml:space="preserve">      土地储备专项债券付息支出</t>
  </si>
  <si>
    <t xml:space="preserve">      政府收费公路专项债券付息支出</t>
  </si>
  <si>
    <t xml:space="preserve">      棚户区改造专项债券付息支出</t>
  </si>
  <si>
    <t xml:space="preserve">      其他地方自行试点项目收益专项债券付息支出</t>
  </si>
  <si>
    <t xml:space="preserve">      其他政府性基金债务付息支出</t>
  </si>
  <si>
    <t xml:space="preserve">    地方政府专项债务发行费用支出</t>
  </si>
  <si>
    <t xml:space="preserve">      海南省高等级公路车辆通行附加费债务发行费用支出</t>
  </si>
  <si>
    <t xml:space="preserve">      国家电影事业发展专项资金债务发行费用支出</t>
  </si>
  <si>
    <t xml:space="preserve">      国有土地使用权出让金债务发行费用支出</t>
  </si>
  <si>
    <t xml:space="preserve">      农业土地开发资金债务发行费用支出</t>
  </si>
  <si>
    <t xml:space="preserve">      大中型水库库区基金债务发行费用支出</t>
  </si>
  <si>
    <t xml:space="preserve">      城市基础设施配套费债务发行费用支出</t>
  </si>
  <si>
    <t xml:space="preserve">      小型水库移民扶助基金债务发行费用支出</t>
  </si>
  <si>
    <t xml:space="preserve">      国家重大水利工程建设基金债务发行费用支出</t>
  </si>
  <si>
    <t xml:space="preserve">      车辆通行费债务发行费用支出</t>
  </si>
  <si>
    <t xml:space="preserve">      污水处理费债务发行费用支出</t>
  </si>
  <si>
    <t xml:space="preserve">      土地储备专项债券发行费用支出</t>
  </si>
  <si>
    <t xml:space="preserve">      政府收费公路专项债券发行费用支出</t>
  </si>
  <si>
    <t xml:space="preserve">      棚户区改造专项债券发行费用支出</t>
  </si>
  <si>
    <t xml:space="preserve">      其他地方自行试点项目收益专项债券发行费用支出</t>
  </si>
  <si>
    <t xml:space="preserve">      其他政府性基金债务发行费用支出</t>
  </si>
  <si>
    <t xml:space="preserve">  抗疫特别国债安排的支出</t>
  </si>
  <si>
    <t xml:space="preserve">    基础设施建设</t>
  </si>
  <si>
    <t xml:space="preserve">      公共卫生体系建设</t>
  </si>
  <si>
    <t xml:space="preserve">      重大疫情防控救治体系建设</t>
  </si>
  <si>
    <t xml:space="preserve">      粮食安全</t>
  </si>
  <si>
    <t xml:space="preserve">      能源安全</t>
  </si>
  <si>
    <t xml:space="preserve">      应急物资保障</t>
  </si>
  <si>
    <t xml:space="preserve">      产业链改造升级</t>
  </si>
  <si>
    <t xml:space="preserve">      城镇老旧小区改造</t>
  </si>
  <si>
    <t xml:space="preserve">      生态环境治理</t>
  </si>
  <si>
    <t xml:space="preserve">      交通基础设施建设</t>
  </si>
  <si>
    <t xml:space="preserve">      市政设施建设</t>
  </si>
  <si>
    <t xml:space="preserve">      重大区域规划基础设施建设</t>
  </si>
  <si>
    <t xml:space="preserve">      其他基础设施建设</t>
  </si>
  <si>
    <t xml:space="preserve">    抗疫相关支出</t>
  </si>
  <si>
    <t xml:space="preserve">      创业担保贷款贴息</t>
  </si>
  <si>
    <t xml:space="preserve">      援企稳岗补贴</t>
  </si>
  <si>
    <t xml:space="preserve">      困难群众基本生活补助</t>
  </si>
  <si>
    <t xml:space="preserve">      其他抗疫相关支出</t>
  </si>
  <si>
    <t xml:space="preserve">      国有资本经营预算补充社保基金支出</t>
  </si>
  <si>
    <t xml:space="preserve">  国有资本经营预算支出</t>
  </si>
  <si>
    <t xml:space="preserve">    解决历史遗留问题及改革成本支出</t>
  </si>
  <si>
    <t xml:space="preserve">      厂办大集体改革支出</t>
  </si>
  <si>
    <t xml:space="preserve">      “三供一业”移交补助支出</t>
  </si>
  <si>
    <t xml:space="preserve">      国有企业办职教幼教补助支出</t>
  </si>
  <si>
    <t xml:space="preserve">      国有企业办公共服务机构移交补助支出</t>
  </si>
  <si>
    <t xml:space="preserve">      国有企业退休人员社会化管理补助支出</t>
  </si>
  <si>
    <t xml:space="preserve">      国有企业棚户区改造支出</t>
  </si>
  <si>
    <t xml:space="preserve">      国有企业改革成本支出</t>
  </si>
  <si>
    <t xml:space="preserve">      离休干部医药费补助支出</t>
  </si>
  <si>
    <t xml:space="preserve">      金融企业改革性支出</t>
  </si>
  <si>
    <t xml:space="preserve">      其他解决历史遗留问题及改革成本支出</t>
  </si>
  <si>
    <t xml:space="preserve">    国有企业资本金注入</t>
  </si>
  <si>
    <t xml:space="preserve">      国有经济结构调整支出</t>
  </si>
  <si>
    <t xml:space="preserve">      公益性设施投资支出</t>
  </si>
  <si>
    <t xml:space="preserve">      前瞻性战略性产业发展支出</t>
  </si>
  <si>
    <t xml:space="preserve">      生态环境保护支出</t>
  </si>
  <si>
    <t xml:space="preserve">      支持科技进步支出</t>
  </si>
  <si>
    <t xml:space="preserve">      保障国家经济安全支出</t>
  </si>
  <si>
    <t xml:space="preserve">      金融企业资本性支出</t>
  </si>
  <si>
    <t xml:space="preserve">      其他国有企业资本金注入</t>
  </si>
  <si>
    <t xml:space="preserve">    国有企业政策性补贴</t>
  </si>
  <si>
    <t xml:space="preserve">      国有企业政策性补贴</t>
  </si>
  <si>
    <t xml:space="preserve">    其他国有资本经营预算支出</t>
  </si>
  <si>
    <t xml:space="preserve">      其他国有资本经营预算支出</t>
  </si>
  <si>
    <t xml:space="preserve">  债务还本支出</t>
  </si>
  <si>
    <t xml:space="preserve">    中央政府国内债务还本支出</t>
  </si>
  <si>
    <t xml:space="preserve">      中央政府国内债务还本支出</t>
  </si>
  <si>
    <t xml:space="preserve">    中央政府国外债务还本支出</t>
  </si>
  <si>
    <t xml:space="preserve">      中央政府境外发行主权债券还本支出</t>
  </si>
  <si>
    <t xml:space="preserve">      中央政府向外国政府借款还本支出</t>
  </si>
  <si>
    <t xml:space="preserve">      中央政府向国际金融组织借款还本支出</t>
  </si>
  <si>
    <t xml:space="preserve">      中央政府其他国外借款还本支出</t>
  </si>
  <si>
    <t xml:space="preserve">    地方政府一般债务还本支出</t>
  </si>
  <si>
    <t xml:space="preserve">      地方政府一般债券还本支出</t>
  </si>
  <si>
    <t xml:space="preserve">      地方政府向外国政府借款还本支出</t>
  </si>
  <si>
    <t xml:space="preserve">      地方政府向国际组织借款还本支出</t>
  </si>
  <si>
    <t xml:space="preserve">      地方政府其他一般债务还本支出</t>
  </si>
  <si>
    <t xml:space="preserve">    地方政府专项债务还本支出</t>
  </si>
  <si>
    <t xml:space="preserve">      海南省高等级公路车辆通行附加费债务还本支出</t>
  </si>
  <si>
    <t xml:space="preserve">      国家电影事业发展专项资金债务还本支出</t>
  </si>
  <si>
    <t xml:space="preserve">      国有土地使用权出让金债务还本支出</t>
  </si>
  <si>
    <t xml:space="preserve">      农业土地开发资金债务还本支出</t>
  </si>
  <si>
    <t xml:space="preserve">      大中型水库库区基金债务还本支出</t>
  </si>
  <si>
    <t xml:space="preserve">      城市基础设施配套费债务还本支出</t>
  </si>
  <si>
    <t xml:space="preserve">      小型水库移民扶助基金债务还本支出</t>
  </si>
  <si>
    <t xml:space="preserve">      国家重大水利工程建设基金债务还本支出</t>
  </si>
  <si>
    <t xml:space="preserve">      车辆通行费债务还本支出</t>
  </si>
  <si>
    <t xml:space="preserve">      污水处理费债务还本支出</t>
  </si>
  <si>
    <t xml:space="preserve">      土地储备专项债券还本支出</t>
  </si>
  <si>
    <t xml:space="preserve">      政府收费公路专项债券还本支出</t>
  </si>
  <si>
    <t xml:space="preserve">      棚户区改造专项债券还本支出</t>
  </si>
  <si>
    <t xml:space="preserve">      其他地方自行试点项目收益专项债券还本支出</t>
  </si>
  <si>
    <t xml:space="preserve">      其他政府性基金债务还本支出</t>
  </si>
  <si>
    <t xml:space="preserve">    抗疫特别国债还本支出</t>
  </si>
  <si>
    <t xml:space="preserve">      抗疫特别国债还本支出</t>
  </si>
  <si>
    <t>2023年12月大姚县预算收支月报</t>
  </si>
  <si>
    <t>单位:万元</t>
  </si>
  <si>
    <t xml:space="preserve">      小微企业原政策增值税留抵退税</t>
  </si>
  <si>
    <t xml:space="preserve">      小微企业新增政策增值税留抵退税</t>
  </si>
  <si>
    <t xml:space="preserve">      其他企业原政策增值税留抵退税</t>
  </si>
  <si>
    <t xml:space="preserve">      其他企业新增政策增值税留抵退税</t>
  </si>
  <si>
    <t xml:space="preserve">      信访事务</t>
  </si>
  <si>
    <t xml:space="preserve">        其中：中国国家铁路集团有限公司集中缴纳的铁路运输企业所得税待分配收入</t>
  </si>
  <si>
    <t xml:space="preserve">      印花税税款滞纳金、罚款收入</t>
  </si>
  <si>
    <t xml:space="preserve">      银行保险行政事业性收费收入</t>
  </si>
  <si>
    <t xml:space="preserve">        其他缴入国库的银行保险行政事业性收费</t>
  </si>
  <si>
    <t xml:space="preserve">        银行保险罚没收入</t>
  </si>
  <si>
    <t xml:space="preserve">        中央海域使用金收入</t>
  </si>
  <si>
    <t xml:space="preserve">        地方海域使用金收入</t>
  </si>
  <si>
    <t xml:space="preserve">        中央无居民海岛使用金收入</t>
  </si>
  <si>
    <t xml:space="preserve">        地方无居民海岛使用金收入</t>
  </si>
  <si>
    <t xml:space="preserve">      烈士纪念设施管理维护</t>
  </si>
  <si>
    <t xml:space="preserve">      交强险增值税补助基金支出</t>
  </si>
  <si>
    <t xml:space="preserve">      突发公共卫生事件应急处理</t>
  </si>
  <si>
    <t xml:space="preserve">    中医药</t>
  </si>
  <si>
    <t xml:space="preserve">      中医(民族医)药专项</t>
  </si>
  <si>
    <t xml:space="preserve">      其他中医药支出</t>
  </si>
  <si>
    <t xml:space="preserve">    天然林保护</t>
  </si>
  <si>
    <t xml:space="preserve">      其他天然林保护支出</t>
  </si>
  <si>
    <t xml:space="preserve">    退耕还林还草</t>
  </si>
  <si>
    <t xml:space="preserve">      退耕现金</t>
  </si>
  <si>
    <t xml:space="preserve">      退耕还林粮食折现补贴</t>
  </si>
  <si>
    <t xml:space="preserve">      退耕还林粮食费用补贴</t>
  </si>
  <si>
    <t xml:space="preserve">      退耕还林工程建设</t>
  </si>
  <si>
    <t xml:space="preserve">      其他退耕还林还草支出</t>
  </si>
  <si>
    <t xml:space="preserve">      农业资源保护修复与利用</t>
  </si>
  <si>
    <t xml:space="preserve">      农村道路建设</t>
  </si>
  <si>
    <t xml:space="preserve">      农田建设</t>
  </si>
  <si>
    <t xml:space="preserve">      公路还贷专项</t>
  </si>
  <si>
    <t xml:space="preserve">      港口设施</t>
  </si>
  <si>
    <t xml:space="preserve">    车辆购置税支出</t>
  </si>
  <si>
    <t xml:space="preserve">      车辆购置税用于公路等基础设施建设支出</t>
  </si>
  <si>
    <t xml:space="preserve">      车辆购置税用于农村公路建设支出</t>
  </si>
  <si>
    <t xml:space="preserve">      车辆购置税用于老旧汽车报废更新补贴</t>
  </si>
  <si>
    <t xml:space="preserve">      车辆购置税其他支出</t>
  </si>
  <si>
    <r>
      <rPr>
        <sz val="12"/>
        <color theme="1"/>
        <rFont val="方正仿宋简体"/>
        <charset val="134"/>
      </rPr>
      <t>附表</t>
    </r>
    <r>
      <rPr>
        <sz val="12"/>
        <color theme="1"/>
        <rFont val="Times New Roman"/>
        <charset val="134"/>
      </rPr>
      <t>1</t>
    </r>
  </si>
  <si>
    <t>大姚县2024年一般公共预算收入执行情况表</t>
  </si>
  <si>
    <r>
      <rPr>
        <sz val="10"/>
        <color theme="1"/>
        <rFont val="宋体"/>
        <charset val="134"/>
      </rPr>
      <t>单位</t>
    </r>
    <r>
      <rPr>
        <sz val="10"/>
        <color theme="1"/>
        <rFont val="Times New Roman"/>
        <charset val="134"/>
      </rPr>
      <t>:</t>
    </r>
    <r>
      <rPr>
        <sz val="10"/>
        <color theme="1"/>
        <rFont val="宋体"/>
        <charset val="134"/>
      </rPr>
      <t>万元</t>
    </r>
  </si>
  <si>
    <r>
      <rPr>
        <b/>
        <sz val="12"/>
        <color theme="1"/>
        <rFont val="方正仿宋简体"/>
        <charset val="134"/>
      </rPr>
      <t>代码</t>
    </r>
  </si>
  <si>
    <r>
      <rPr>
        <b/>
        <sz val="12"/>
        <color theme="1"/>
        <rFont val="方正仿宋简体"/>
        <charset val="134"/>
      </rPr>
      <t>项</t>
    </r>
    <r>
      <rPr>
        <b/>
        <sz val="12"/>
        <color theme="1"/>
        <rFont val="Times New Roman"/>
        <charset val="134"/>
      </rPr>
      <t xml:space="preserve">            </t>
    </r>
    <r>
      <rPr>
        <b/>
        <sz val="12"/>
        <color theme="1"/>
        <rFont val="方正仿宋简体"/>
        <charset val="134"/>
      </rPr>
      <t>目</t>
    </r>
  </si>
  <si>
    <r>
      <rPr>
        <b/>
        <sz val="12"/>
        <color theme="1"/>
        <rFont val="Times New Roman"/>
        <charset val="134"/>
      </rPr>
      <t>2023</t>
    </r>
    <r>
      <rPr>
        <b/>
        <sz val="12"/>
        <color theme="1"/>
        <rFont val="方正仿宋简体"/>
        <charset val="134"/>
      </rPr>
      <t>年</t>
    </r>
  </si>
  <si>
    <r>
      <rPr>
        <b/>
        <sz val="12"/>
        <color theme="1"/>
        <rFont val="Times New Roman"/>
        <charset val="134"/>
      </rPr>
      <t>2024</t>
    </r>
    <r>
      <rPr>
        <b/>
        <sz val="12"/>
        <color theme="1"/>
        <rFont val="方正仿宋简体"/>
        <charset val="134"/>
      </rPr>
      <t>年</t>
    </r>
  </si>
  <si>
    <r>
      <rPr>
        <b/>
        <sz val="12"/>
        <color theme="1"/>
        <rFont val="方正仿宋简体"/>
        <charset val="134"/>
      </rPr>
      <t>比较</t>
    </r>
  </si>
  <si>
    <t>打印标记</t>
  </si>
  <si>
    <r>
      <rPr>
        <b/>
        <sz val="12"/>
        <color theme="1"/>
        <rFont val="方正仿宋简体"/>
        <charset val="134"/>
      </rPr>
      <t>决算数</t>
    </r>
  </si>
  <si>
    <r>
      <rPr>
        <b/>
        <sz val="12"/>
        <color theme="1"/>
        <rFont val="方正仿宋简体"/>
        <charset val="134"/>
      </rPr>
      <t>预算数</t>
    </r>
  </si>
  <si>
    <r>
      <rPr>
        <b/>
        <sz val="12"/>
        <color theme="1"/>
        <rFont val="方正仿宋简体"/>
        <charset val="134"/>
      </rPr>
      <t>执行数</t>
    </r>
  </si>
  <si>
    <r>
      <rPr>
        <b/>
        <sz val="12"/>
        <color theme="1"/>
        <rFont val="方正仿宋简体"/>
        <charset val="134"/>
      </rPr>
      <t>比</t>
    </r>
    <r>
      <rPr>
        <b/>
        <sz val="12"/>
        <color theme="1"/>
        <rFont val="Times New Roman"/>
        <charset val="134"/>
      </rPr>
      <t>2023</t>
    </r>
    <r>
      <rPr>
        <b/>
        <sz val="12"/>
        <color theme="1"/>
        <rFont val="方正仿宋简体"/>
        <charset val="134"/>
      </rPr>
      <t>年增减数</t>
    </r>
  </si>
  <si>
    <r>
      <rPr>
        <b/>
        <sz val="12"/>
        <color theme="1"/>
        <rFont val="方正仿宋简体"/>
        <charset val="134"/>
      </rPr>
      <t>增减</t>
    </r>
    <r>
      <rPr>
        <b/>
        <sz val="12"/>
        <color theme="1"/>
        <rFont val="Times New Roman"/>
        <charset val="134"/>
      </rPr>
      <t>%</t>
    </r>
  </si>
  <si>
    <r>
      <rPr>
        <b/>
        <sz val="12"/>
        <color theme="1"/>
        <rFont val="方正仿宋简体"/>
        <charset val="134"/>
      </rPr>
      <t>完成预算数的</t>
    </r>
    <r>
      <rPr>
        <b/>
        <sz val="12"/>
        <color theme="1"/>
        <rFont val="Times New Roman"/>
        <charset val="134"/>
      </rPr>
      <t>%</t>
    </r>
  </si>
  <si>
    <t>是</t>
  </si>
  <si>
    <t>101</t>
  </si>
  <si>
    <r>
      <rPr>
        <b/>
        <sz val="12"/>
        <color theme="1"/>
        <rFont val="方正仿宋简体"/>
        <charset val="134"/>
      </rPr>
      <t>税收收入</t>
    </r>
  </si>
  <si>
    <t>10101</t>
  </si>
  <si>
    <r>
      <rPr>
        <sz val="12"/>
        <color theme="1"/>
        <rFont val="方正仿宋简体"/>
        <charset val="134"/>
      </rPr>
      <t>增值税</t>
    </r>
  </si>
  <si>
    <t>1010101</t>
  </si>
  <si>
    <t>国内增值税</t>
  </si>
  <si>
    <t>否</t>
  </si>
  <si>
    <t>1010102</t>
  </si>
  <si>
    <t>1010103</t>
  </si>
  <si>
    <t>10102</t>
  </si>
  <si>
    <t>消费税</t>
  </si>
  <si>
    <t>1010201</t>
  </si>
  <si>
    <t>国内消费税</t>
  </si>
  <si>
    <t>1010202</t>
  </si>
  <si>
    <t>1010203</t>
  </si>
  <si>
    <t>10104</t>
  </si>
  <si>
    <r>
      <rPr>
        <sz val="12"/>
        <color theme="1"/>
        <rFont val="方正仿宋简体"/>
        <charset val="134"/>
      </rPr>
      <t>企业所得税</t>
    </r>
  </si>
  <si>
    <t>1010401</t>
  </si>
  <si>
    <t>1010402</t>
  </si>
  <si>
    <t>1010403</t>
  </si>
  <si>
    <t>1010404</t>
  </si>
  <si>
    <t>1010405</t>
  </si>
  <si>
    <t>1010406</t>
  </si>
  <si>
    <t>1010407</t>
  </si>
  <si>
    <t>1010408</t>
  </si>
  <si>
    <t>1010409</t>
  </si>
  <si>
    <t>1010410</t>
  </si>
  <si>
    <t>1010411</t>
  </si>
  <si>
    <t>1010412</t>
  </si>
  <si>
    <t>1010413</t>
  </si>
  <si>
    <t>1010414</t>
  </si>
  <si>
    <t>1010415</t>
  </si>
  <si>
    <t>1010416</t>
  </si>
  <si>
    <t>1010417</t>
  </si>
  <si>
    <t>1010418</t>
  </si>
  <si>
    <t>1010419</t>
  </si>
  <si>
    <t>1010420</t>
  </si>
  <si>
    <t>1010421</t>
  </si>
  <si>
    <t>1010422</t>
  </si>
  <si>
    <t>1010423</t>
  </si>
  <si>
    <t>1010424</t>
  </si>
  <si>
    <t>1010425</t>
  </si>
  <si>
    <t>1010426</t>
  </si>
  <si>
    <t>1010427</t>
  </si>
  <si>
    <t>1010428</t>
  </si>
  <si>
    <t>1010429</t>
  </si>
  <si>
    <t>1010430</t>
  </si>
  <si>
    <t>1010431</t>
  </si>
  <si>
    <t>1010432</t>
  </si>
  <si>
    <t>1010433</t>
  </si>
  <si>
    <t>1010434</t>
  </si>
  <si>
    <t>1010435</t>
  </si>
  <si>
    <t>1010436</t>
  </si>
  <si>
    <t>1010439</t>
  </si>
  <si>
    <t>1010440</t>
  </si>
  <si>
    <t>1010441</t>
  </si>
  <si>
    <t>1010442</t>
  </si>
  <si>
    <t>1010443</t>
  </si>
  <si>
    <t>1010444</t>
  </si>
  <si>
    <t>1010445</t>
  </si>
  <si>
    <t>1010446</t>
  </si>
  <si>
    <t>1010447</t>
  </si>
  <si>
    <t>1010448</t>
  </si>
  <si>
    <t>1010449</t>
  </si>
  <si>
    <t>1010450</t>
  </si>
  <si>
    <t>10105</t>
  </si>
  <si>
    <t>1010501</t>
  </si>
  <si>
    <t>国有冶金工业所得税退税</t>
  </si>
  <si>
    <t>1010502</t>
  </si>
  <si>
    <t>国有有色金属工业所得税退税</t>
  </si>
  <si>
    <t>1010503</t>
  </si>
  <si>
    <t>国有煤炭工业所得税退税</t>
  </si>
  <si>
    <t>1010504</t>
  </si>
  <si>
    <t>国有电力工业所得税退税</t>
  </si>
  <si>
    <t>1010505</t>
  </si>
  <si>
    <t>国有石油和化学工业所得税退税</t>
  </si>
  <si>
    <t>1010506</t>
  </si>
  <si>
    <t>国有机械工业所得税退税</t>
  </si>
  <si>
    <t>1010507</t>
  </si>
  <si>
    <t>国有汽车工业所得税退税</t>
  </si>
  <si>
    <t>1010508</t>
  </si>
  <si>
    <t>国有核工业所得税退税</t>
  </si>
  <si>
    <t>1010509</t>
  </si>
  <si>
    <t>国有航空工业所得税退税</t>
  </si>
  <si>
    <t>1010510</t>
  </si>
  <si>
    <t>国有航天工业所得税退税</t>
  </si>
  <si>
    <t>1010511</t>
  </si>
  <si>
    <t>国有电子工业所得税退税</t>
  </si>
  <si>
    <t>1010512</t>
  </si>
  <si>
    <t>国有兵器工业所得税退税</t>
  </si>
  <si>
    <t>1010513</t>
  </si>
  <si>
    <t>国有船舶工业所得税退税</t>
  </si>
  <si>
    <t>1010514</t>
  </si>
  <si>
    <t>国有建筑材料工业所得税退税</t>
  </si>
  <si>
    <t>1010515</t>
  </si>
  <si>
    <t>国有烟草企业所得税退税</t>
  </si>
  <si>
    <t>1010516</t>
  </si>
  <si>
    <t>国有纺织企业所得税退税</t>
  </si>
  <si>
    <t>1010517</t>
  </si>
  <si>
    <t>国有铁道企业所得税退税</t>
  </si>
  <si>
    <t>1010518</t>
  </si>
  <si>
    <t>国有交通企业所得税退税</t>
  </si>
  <si>
    <t>1010519</t>
  </si>
  <si>
    <t>国有邮政企业所得税退税</t>
  </si>
  <si>
    <t>1010520</t>
  </si>
  <si>
    <t>国有民航企业所得税退税</t>
  </si>
  <si>
    <t>1010521</t>
  </si>
  <si>
    <t>海洋石油天然气企业所得税退税</t>
  </si>
  <si>
    <t>1010522</t>
  </si>
  <si>
    <t>国有外贸企业所得税退税</t>
  </si>
  <si>
    <t>1010523</t>
  </si>
  <si>
    <t>国有银行所得税退税</t>
  </si>
  <si>
    <t>1010524</t>
  </si>
  <si>
    <t>国有非银行金融企业所得税退税</t>
  </si>
  <si>
    <t>1010525</t>
  </si>
  <si>
    <t>国有保险企业所得税退税</t>
  </si>
  <si>
    <t>1010526</t>
  </si>
  <si>
    <t>国有文教企业所得税退税</t>
  </si>
  <si>
    <t>1010527</t>
  </si>
  <si>
    <t>国有水产企业所得税退税</t>
  </si>
  <si>
    <t>1010528</t>
  </si>
  <si>
    <t>国有森林工业企业所得税退税</t>
  </si>
  <si>
    <t>1010529</t>
  </si>
  <si>
    <t>国有电信企业所得税退税</t>
  </si>
  <si>
    <t>1010530</t>
  </si>
  <si>
    <t>其他国有企业所得税退税</t>
  </si>
  <si>
    <t>1010531</t>
  </si>
  <si>
    <t>集体企业所得税退税</t>
  </si>
  <si>
    <t>1010532</t>
  </si>
  <si>
    <t>股份制企业所得税退税</t>
  </si>
  <si>
    <t>1010533</t>
  </si>
  <si>
    <t>联营企业所得税退税</t>
  </si>
  <si>
    <t>1010534</t>
  </si>
  <si>
    <t>私营企业所得税退税</t>
  </si>
  <si>
    <t>1010535</t>
  </si>
  <si>
    <t>跨省市总分机构企业所得税退税</t>
  </si>
  <si>
    <t>1010536</t>
  </si>
  <si>
    <t>跨市县总分机构企业所得税退税</t>
  </si>
  <si>
    <t>1010599</t>
  </si>
  <si>
    <t>其他企业所得税退税</t>
  </si>
  <si>
    <r>
      <rPr>
        <sz val="12"/>
        <color theme="1"/>
        <rFont val="方正仿宋简体"/>
        <charset val="134"/>
      </rPr>
      <t>个人所得税</t>
    </r>
  </si>
  <si>
    <t>1010601</t>
  </si>
  <si>
    <t>1010602</t>
  </si>
  <si>
    <t>1010603</t>
  </si>
  <si>
    <t>1010620</t>
  </si>
  <si>
    <t>10107</t>
  </si>
  <si>
    <r>
      <rPr>
        <sz val="12"/>
        <color theme="1"/>
        <rFont val="方正仿宋简体"/>
        <charset val="134"/>
      </rPr>
      <t>资源税</t>
    </r>
  </si>
  <si>
    <t>1010701</t>
  </si>
  <si>
    <t>1010702</t>
  </si>
  <si>
    <t>1010719</t>
  </si>
  <si>
    <t>1010720</t>
  </si>
  <si>
    <t>10109</t>
  </si>
  <si>
    <r>
      <rPr>
        <sz val="12"/>
        <color theme="1"/>
        <rFont val="方正仿宋简体"/>
        <charset val="134"/>
      </rPr>
      <t>城市维护建设税</t>
    </r>
  </si>
  <si>
    <t>1010901</t>
  </si>
  <si>
    <t>1010902</t>
  </si>
  <si>
    <t>1010903</t>
  </si>
  <si>
    <t>1010904</t>
  </si>
  <si>
    <t>1010905</t>
  </si>
  <si>
    <t>1010906</t>
  </si>
  <si>
    <t>1010918</t>
  </si>
  <si>
    <t>1010919</t>
  </si>
  <si>
    <t>1010920</t>
  </si>
  <si>
    <t>1010921</t>
  </si>
  <si>
    <t>1010922</t>
  </si>
  <si>
    <t>10110</t>
  </si>
  <si>
    <r>
      <rPr>
        <sz val="12"/>
        <color theme="1"/>
        <rFont val="方正仿宋简体"/>
        <charset val="134"/>
      </rPr>
      <t>房产税</t>
    </r>
  </si>
  <si>
    <t>1011001</t>
  </si>
  <si>
    <t>1011002</t>
  </si>
  <si>
    <t>1011003</t>
  </si>
  <si>
    <t>1011004</t>
  </si>
  <si>
    <t>1011005</t>
  </si>
  <si>
    <t>1011006</t>
  </si>
  <si>
    <t>1011019</t>
  </si>
  <si>
    <t>1011020</t>
  </si>
  <si>
    <t>10111</t>
  </si>
  <si>
    <r>
      <rPr>
        <sz val="12"/>
        <color theme="1"/>
        <rFont val="方正仿宋简体"/>
        <charset val="134"/>
      </rPr>
      <t>印花税</t>
    </r>
  </si>
  <si>
    <t>1011101</t>
  </si>
  <si>
    <t>1011119</t>
  </si>
  <si>
    <t>1011120</t>
  </si>
  <si>
    <t>印花税税款滞纳金、罚款、加收利息收入</t>
  </si>
  <si>
    <t>10112</t>
  </si>
  <si>
    <r>
      <rPr>
        <sz val="12"/>
        <color theme="1"/>
        <rFont val="方正仿宋简体"/>
        <charset val="134"/>
      </rPr>
      <t>城镇土地使用税</t>
    </r>
  </si>
  <si>
    <t>1011201</t>
  </si>
  <si>
    <t>1011202</t>
  </si>
  <si>
    <t>1011203</t>
  </si>
  <si>
    <t>1011204</t>
  </si>
  <si>
    <t>1011205</t>
  </si>
  <si>
    <t>1011206</t>
  </si>
  <si>
    <t>1011219</t>
  </si>
  <si>
    <t>1011220</t>
  </si>
  <si>
    <t>10113</t>
  </si>
  <si>
    <r>
      <rPr>
        <sz val="12"/>
        <color theme="1"/>
        <rFont val="方正仿宋简体"/>
        <charset val="134"/>
      </rPr>
      <t>土地增值税</t>
    </r>
  </si>
  <si>
    <t>1011301</t>
  </si>
  <si>
    <t>1011302</t>
  </si>
  <si>
    <t>1011303</t>
  </si>
  <si>
    <t>1011304</t>
  </si>
  <si>
    <t>1011305</t>
  </si>
  <si>
    <t>1011306</t>
  </si>
  <si>
    <t>1011319</t>
  </si>
  <si>
    <t>1011320</t>
  </si>
  <si>
    <t>10114</t>
  </si>
  <si>
    <r>
      <rPr>
        <sz val="12"/>
        <color theme="1"/>
        <rFont val="方正仿宋简体"/>
        <charset val="134"/>
      </rPr>
      <t>车船税</t>
    </r>
  </si>
  <si>
    <t>1011401</t>
  </si>
  <si>
    <t>车船税</t>
  </si>
  <si>
    <t>1011420</t>
  </si>
  <si>
    <t>车船税税款滞纳金、罚款收入</t>
  </si>
  <si>
    <t>10115</t>
  </si>
  <si>
    <t>船舶吨税</t>
  </si>
  <si>
    <t>1011501</t>
  </si>
  <si>
    <t>1011520</t>
  </si>
  <si>
    <t>船舶吨税税款滞纳金、罚款收入</t>
  </si>
  <si>
    <t>10116</t>
  </si>
  <si>
    <t>1011601</t>
  </si>
  <si>
    <t>1011620</t>
  </si>
  <si>
    <t>10117</t>
  </si>
  <si>
    <t>1011701</t>
  </si>
  <si>
    <t>1011703</t>
  </si>
  <si>
    <t>1011720</t>
  </si>
  <si>
    <t>1011721</t>
  </si>
  <si>
    <t>10118</t>
  </si>
  <si>
    <r>
      <rPr>
        <sz val="12"/>
        <color theme="1"/>
        <rFont val="方正仿宋简体"/>
        <charset val="134"/>
      </rPr>
      <t>耕地占用税</t>
    </r>
  </si>
  <si>
    <t>1011801</t>
  </si>
  <si>
    <t>1011802</t>
  </si>
  <si>
    <t>1011820</t>
  </si>
  <si>
    <t>10119</t>
  </si>
  <si>
    <r>
      <rPr>
        <sz val="12"/>
        <color theme="1"/>
        <rFont val="方正仿宋简体"/>
        <charset val="134"/>
      </rPr>
      <t>契税</t>
    </r>
  </si>
  <si>
    <t>1011901</t>
  </si>
  <si>
    <t>1011920</t>
  </si>
  <si>
    <t>10120</t>
  </si>
  <si>
    <r>
      <rPr>
        <sz val="12"/>
        <color theme="1"/>
        <rFont val="方正仿宋简体"/>
        <charset val="134"/>
      </rPr>
      <t>烟叶税</t>
    </r>
  </si>
  <si>
    <t>1012001</t>
  </si>
  <si>
    <t>1012020</t>
  </si>
  <si>
    <t>10121</t>
  </si>
  <si>
    <r>
      <rPr>
        <sz val="12"/>
        <color theme="1"/>
        <rFont val="方正仿宋简体"/>
        <charset val="134"/>
      </rPr>
      <t>环境保护税</t>
    </r>
  </si>
  <si>
    <t>1012101</t>
  </si>
  <si>
    <t>1012120</t>
  </si>
  <si>
    <t>10199</t>
  </si>
  <si>
    <t>1019901</t>
  </si>
  <si>
    <t>1019920</t>
  </si>
  <si>
    <t>103</t>
  </si>
  <si>
    <r>
      <rPr>
        <b/>
        <sz val="12"/>
        <color theme="1"/>
        <rFont val="方正仿宋简体"/>
        <charset val="134"/>
      </rPr>
      <t>非税收入</t>
    </r>
  </si>
  <si>
    <t>10302</t>
  </si>
  <si>
    <r>
      <rPr>
        <sz val="12"/>
        <color theme="1"/>
        <rFont val="方正仿宋简体"/>
        <charset val="134"/>
      </rPr>
      <t>专项收入</t>
    </r>
  </si>
  <si>
    <t>1030203</t>
  </si>
  <si>
    <t>1030205</t>
  </si>
  <si>
    <t>1030210</t>
  </si>
  <si>
    <t>1030212</t>
  </si>
  <si>
    <t>1030216</t>
  </si>
  <si>
    <t>1030217</t>
  </si>
  <si>
    <t>1030218</t>
  </si>
  <si>
    <t>1030219</t>
  </si>
  <si>
    <t>1030220</t>
  </si>
  <si>
    <t>1030222</t>
  </si>
  <si>
    <t>1030223</t>
  </si>
  <si>
    <t>1030224</t>
  </si>
  <si>
    <t>1030225</t>
  </si>
  <si>
    <t>1030299</t>
  </si>
  <si>
    <t>10304</t>
  </si>
  <si>
    <r>
      <rPr>
        <sz val="12"/>
        <color theme="1"/>
        <rFont val="方正仿宋简体"/>
        <charset val="134"/>
      </rPr>
      <t>行政事业性收费收入</t>
    </r>
  </si>
  <si>
    <t>1030401</t>
  </si>
  <si>
    <t>1030402</t>
  </si>
  <si>
    <t>1030403</t>
  </si>
  <si>
    <t>1030404</t>
  </si>
  <si>
    <t>1030406</t>
  </si>
  <si>
    <t>1030407</t>
  </si>
  <si>
    <t>1030408</t>
  </si>
  <si>
    <t>1030409</t>
  </si>
  <si>
    <t>1030410</t>
  </si>
  <si>
    <t>1030413</t>
  </si>
  <si>
    <t>1030414</t>
  </si>
  <si>
    <t>1030415</t>
  </si>
  <si>
    <t>1030416</t>
  </si>
  <si>
    <t>1030417</t>
  </si>
  <si>
    <t>1030418</t>
  </si>
  <si>
    <t>1030419</t>
  </si>
  <si>
    <t>1030420</t>
  </si>
  <si>
    <t>1030422</t>
  </si>
  <si>
    <t>1030424</t>
  </si>
  <si>
    <t>1030425</t>
  </si>
  <si>
    <t>1030426</t>
  </si>
  <si>
    <t>1030427</t>
  </si>
  <si>
    <t>1030429</t>
  </si>
  <si>
    <t>1030430</t>
  </si>
  <si>
    <t>发展与改革（物价）行政事业性收费收入</t>
  </si>
  <si>
    <t>1030431</t>
  </si>
  <si>
    <t>1030432</t>
  </si>
  <si>
    <t>1030433</t>
  </si>
  <si>
    <t>1030434</t>
  </si>
  <si>
    <t>1030435</t>
  </si>
  <si>
    <t>1030440</t>
  </si>
  <si>
    <t>1030442</t>
  </si>
  <si>
    <t>1030443</t>
  </si>
  <si>
    <t>1030444</t>
  </si>
  <si>
    <t>1030445</t>
  </si>
  <si>
    <t>1030446</t>
  </si>
  <si>
    <t>1030447</t>
  </si>
  <si>
    <t>1030448</t>
  </si>
  <si>
    <t>1030449</t>
  </si>
  <si>
    <t>1030450</t>
  </si>
  <si>
    <t>1030451</t>
  </si>
  <si>
    <t>1030452</t>
  </si>
  <si>
    <t>金融监管行政事业性收费收入</t>
  </si>
  <si>
    <t>1030455</t>
  </si>
  <si>
    <t>1030456</t>
  </si>
  <si>
    <t>1030457</t>
  </si>
  <si>
    <t>1030458</t>
  </si>
  <si>
    <t>1030459</t>
  </si>
  <si>
    <t>1030461</t>
  </si>
  <si>
    <t>1030499</t>
  </si>
  <si>
    <t>10305</t>
  </si>
  <si>
    <r>
      <rPr>
        <sz val="12"/>
        <color theme="1"/>
        <rFont val="方正仿宋简体"/>
        <charset val="134"/>
      </rPr>
      <t>罚没收入</t>
    </r>
  </si>
  <si>
    <t>1030501</t>
  </si>
  <si>
    <t>1030502</t>
  </si>
  <si>
    <t>1030503</t>
  </si>
  <si>
    <t>1030509</t>
  </si>
  <si>
    <t>10307</t>
  </si>
  <si>
    <r>
      <rPr>
        <sz val="12"/>
        <color theme="1"/>
        <rFont val="方正仿宋简体"/>
        <charset val="134"/>
      </rPr>
      <t>国有资源（资产）有偿使用收入</t>
    </r>
  </si>
  <si>
    <t>1030701</t>
  </si>
  <si>
    <t>1030702</t>
  </si>
  <si>
    <t>1030703</t>
  </si>
  <si>
    <t>1030704</t>
  </si>
  <si>
    <t>1030705</t>
  </si>
  <si>
    <t>1030706</t>
  </si>
  <si>
    <t>1030707</t>
  </si>
  <si>
    <t>1030708</t>
  </si>
  <si>
    <t>1030709</t>
  </si>
  <si>
    <t>1030710</t>
  </si>
  <si>
    <t>1030711</t>
  </si>
  <si>
    <t>1030712</t>
  </si>
  <si>
    <t>1030713</t>
  </si>
  <si>
    <t>1030714</t>
  </si>
  <si>
    <t>1030715</t>
  </si>
  <si>
    <t>1030716</t>
  </si>
  <si>
    <t>1030717</t>
  </si>
  <si>
    <t>1030721</t>
  </si>
  <si>
    <t>1030799</t>
  </si>
  <si>
    <t>其他国有资源（资产）有偿使用收入</t>
  </si>
  <si>
    <t>10308</t>
  </si>
  <si>
    <r>
      <rPr>
        <sz val="12"/>
        <color theme="1"/>
        <rFont val="方正仿宋简体"/>
        <charset val="134"/>
      </rPr>
      <t>捐赠收入</t>
    </r>
  </si>
  <si>
    <t>1030801</t>
  </si>
  <si>
    <t>1030802</t>
  </si>
  <si>
    <t>10309</t>
  </si>
  <si>
    <t>1030901</t>
  </si>
  <si>
    <t>1030902</t>
  </si>
  <si>
    <t>1030903</t>
  </si>
  <si>
    <t>1030904</t>
  </si>
  <si>
    <t>1030999</t>
  </si>
  <si>
    <t>10399</t>
  </si>
  <si>
    <r>
      <rPr>
        <sz val="12"/>
        <color theme="1"/>
        <rFont val="方正仿宋简体"/>
        <charset val="134"/>
      </rPr>
      <t>其他收入</t>
    </r>
  </si>
  <si>
    <t>1039904</t>
  </si>
  <si>
    <t>1039907</t>
  </si>
  <si>
    <t>1039908</t>
  </si>
  <si>
    <t>1039912</t>
  </si>
  <si>
    <t>1039913</t>
  </si>
  <si>
    <t>1039914</t>
  </si>
  <si>
    <t>1039915</t>
  </si>
  <si>
    <t>1039999</t>
  </si>
  <si>
    <r>
      <rPr>
        <b/>
        <sz val="12"/>
        <color theme="1"/>
        <rFont val="方正仿宋简体"/>
        <charset val="134"/>
      </rPr>
      <t>一般公共预算收入合计</t>
    </r>
  </si>
  <si>
    <t>105</t>
  </si>
  <si>
    <r>
      <rPr>
        <b/>
        <sz val="12"/>
        <rFont val="方正仿宋简体"/>
        <charset val="134"/>
      </rPr>
      <t>债务收入</t>
    </r>
  </si>
  <si>
    <t>10503</t>
  </si>
  <si>
    <t>中央政府债务收入</t>
  </si>
  <si>
    <t>1050301</t>
  </si>
  <si>
    <t>1050302</t>
  </si>
  <si>
    <t>10504</t>
  </si>
  <si>
    <r>
      <rPr>
        <b/>
        <sz val="12"/>
        <rFont val="方正仿宋简体"/>
        <charset val="134"/>
      </rPr>
      <t>地方政府债务收入</t>
    </r>
  </si>
  <si>
    <t>1050401</t>
  </si>
  <si>
    <r>
      <rPr>
        <sz val="12"/>
        <rFont val="方正仿宋简体"/>
        <charset val="134"/>
      </rPr>
      <t>一般债务收入</t>
    </r>
  </si>
  <si>
    <t>110</t>
  </si>
  <si>
    <r>
      <rPr>
        <b/>
        <sz val="12"/>
        <color theme="1"/>
        <rFont val="方正仿宋简体"/>
        <charset val="134"/>
      </rPr>
      <t>转移性收入</t>
    </r>
  </si>
  <si>
    <t>11001</t>
  </si>
  <si>
    <r>
      <rPr>
        <b/>
        <sz val="12"/>
        <color theme="1"/>
        <rFont val="方正仿宋简体"/>
        <charset val="134"/>
      </rPr>
      <t>返还性收入</t>
    </r>
  </si>
  <si>
    <t>1100102</t>
  </si>
  <si>
    <r>
      <rPr>
        <sz val="12"/>
        <rFont val="方正仿宋简体"/>
        <charset val="134"/>
      </rPr>
      <t>所得税基数返还收入</t>
    </r>
  </si>
  <si>
    <t>1100103</t>
  </si>
  <si>
    <t>成品油税费改革税收返还收入</t>
  </si>
  <si>
    <t>1100104</t>
  </si>
  <si>
    <r>
      <rPr>
        <sz val="12"/>
        <rFont val="方正仿宋简体"/>
        <charset val="134"/>
      </rPr>
      <t>增值税税收返还收入</t>
    </r>
  </si>
  <si>
    <t>1100105</t>
  </si>
  <si>
    <r>
      <rPr>
        <sz val="12"/>
        <rFont val="方正仿宋简体"/>
        <charset val="134"/>
      </rPr>
      <t>消费税税收返还收入</t>
    </r>
  </si>
  <si>
    <t>1100106</t>
  </si>
  <si>
    <r>
      <rPr>
        <sz val="12"/>
        <rFont val="方正仿宋简体"/>
        <charset val="134"/>
      </rPr>
      <t>增值税</t>
    </r>
    <r>
      <rPr>
        <sz val="12"/>
        <rFont val="Times New Roman"/>
        <charset val="134"/>
      </rPr>
      <t>“</t>
    </r>
    <r>
      <rPr>
        <sz val="12"/>
        <rFont val="方正仿宋简体"/>
        <charset val="134"/>
      </rPr>
      <t>五五分享</t>
    </r>
    <r>
      <rPr>
        <sz val="12"/>
        <rFont val="Times New Roman"/>
        <charset val="134"/>
      </rPr>
      <t>”</t>
    </r>
    <r>
      <rPr>
        <sz val="12"/>
        <rFont val="方正仿宋简体"/>
        <charset val="134"/>
      </rPr>
      <t>税收返还收入</t>
    </r>
  </si>
  <si>
    <t>1100199</t>
  </si>
  <si>
    <r>
      <rPr>
        <sz val="12"/>
        <rFont val="方正仿宋简体"/>
        <charset val="134"/>
      </rPr>
      <t>其他返还性收入</t>
    </r>
  </si>
  <si>
    <t>11002</t>
  </si>
  <si>
    <r>
      <rPr>
        <b/>
        <sz val="12"/>
        <color theme="1"/>
        <rFont val="方正仿宋简体"/>
        <charset val="134"/>
      </rPr>
      <t>一般性转移支付收入</t>
    </r>
  </si>
  <si>
    <t>1100201</t>
  </si>
  <si>
    <r>
      <rPr>
        <sz val="12"/>
        <rFont val="方正仿宋简体"/>
        <charset val="134"/>
      </rPr>
      <t>体制补助收入</t>
    </r>
  </si>
  <si>
    <t>1100202</t>
  </si>
  <si>
    <r>
      <rPr>
        <sz val="12"/>
        <rFont val="方正仿宋简体"/>
        <charset val="134"/>
      </rPr>
      <t>均衡性转移支付收入</t>
    </r>
  </si>
  <si>
    <t>1100207</t>
  </si>
  <si>
    <r>
      <rPr>
        <sz val="12"/>
        <rFont val="方正仿宋简体"/>
        <charset val="134"/>
      </rPr>
      <t>县级基本财力保障机制奖补资金收入</t>
    </r>
  </si>
  <si>
    <t>1100208</t>
  </si>
  <si>
    <r>
      <rPr>
        <sz val="12"/>
        <rFont val="方正仿宋简体"/>
        <charset val="134"/>
      </rPr>
      <t>结算补助收入</t>
    </r>
  </si>
  <si>
    <t>1100212</t>
  </si>
  <si>
    <t>资源枯竭型城市转移支付补助收入</t>
  </si>
  <si>
    <t>1100214</t>
  </si>
  <si>
    <r>
      <rPr>
        <sz val="12"/>
        <rFont val="方正仿宋简体"/>
        <charset val="134"/>
      </rPr>
      <t>企业事业单位划转补助收入</t>
    </r>
  </si>
  <si>
    <t>1100225</t>
  </si>
  <si>
    <r>
      <rPr>
        <sz val="12"/>
        <rFont val="方正仿宋简体"/>
        <charset val="134"/>
      </rPr>
      <t>产粮（油）大县奖励资金收入</t>
    </r>
  </si>
  <si>
    <t>1100226</t>
  </si>
  <si>
    <r>
      <rPr>
        <sz val="12"/>
        <rFont val="方正仿宋简体"/>
        <charset val="134"/>
      </rPr>
      <t>重点生态功能区转移支付收入</t>
    </r>
  </si>
  <si>
    <t>1100227</t>
  </si>
  <si>
    <r>
      <rPr>
        <sz val="12"/>
        <rFont val="方正仿宋简体"/>
        <charset val="134"/>
      </rPr>
      <t>固定数额补助收入</t>
    </r>
  </si>
  <si>
    <t>1100228</t>
  </si>
  <si>
    <t>革命老区转移支付收入</t>
  </si>
  <si>
    <t>1100229</t>
  </si>
  <si>
    <r>
      <rPr>
        <sz val="12"/>
        <rFont val="方正仿宋简体"/>
        <charset val="134"/>
      </rPr>
      <t>民族地区转移支付收入</t>
    </r>
  </si>
  <si>
    <t>1100230</t>
  </si>
  <si>
    <t>边境地区转移支付收入</t>
  </si>
  <si>
    <t>1100231</t>
  </si>
  <si>
    <r>
      <rPr>
        <sz val="12"/>
        <rFont val="方正仿宋简体"/>
        <charset val="134"/>
      </rPr>
      <t>巩固脱贫攻坚成果衔接乡村振兴转移支付收入</t>
    </r>
  </si>
  <si>
    <t>1100241</t>
  </si>
  <si>
    <t>一般公共服务共同财政事权转移支付收入</t>
  </si>
  <si>
    <t>1100242</t>
  </si>
  <si>
    <t>外交共同财政事权转移支付收入</t>
  </si>
  <si>
    <t>1100243</t>
  </si>
  <si>
    <t>国防共同财政事权转移支付收入</t>
  </si>
  <si>
    <t>1100244</t>
  </si>
  <si>
    <r>
      <rPr>
        <sz val="12"/>
        <rFont val="方正仿宋简体"/>
        <charset val="134"/>
      </rPr>
      <t>公共安全共同财政事权转移支付收入</t>
    </r>
  </si>
  <si>
    <t>1100245</t>
  </si>
  <si>
    <r>
      <rPr>
        <sz val="12"/>
        <rFont val="方正仿宋简体"/>
        <charset val="134"/>
      </rPr>
      <t>教育共同财政事权转移支付收入</t>
    </r>
  </si>
  <si>
    <t>1100246</t>
  </si>
  <si>
    <r>
      <rPr>
        <sz val="12"/>
        <rFont val="方正仿宋简体"/>
        <charset val="134"/>
      </rPr>
      <t>科学技术共同财政事权转移支付收入</t>
    </r>
  </si>
  <si>
    <t>1100247</t>
  </si>
  <si>
    <r>
      <rPr>
        <sz val="12"/>
        <rFont val="方正仿宋简体"/>
        <charset val="134"/>
      </rPr>
      <t>文化旅游体育与传媒共同财政事权转移支付收入</t>
    </r>
  </si>
  <si>
    <t>1100248</t>
  </si>
  <si>
    <r>
      <rPr>
        <sz val="12"/>
        <rFont val="方正仿宋简体"/>
        <charset val="134"/>
      </rPr>
      <t>社会保障和就业共同财政事权转移支付收入</t>
    </r>
  </si>
  <si>
    <t>1100249</t>
  </si>
  <si>
    <r>
      <rPr>
        <sz val="12"/>
        <rFont val="方正仿宋简体"/>
        <charset val="134"/>
      </rPr>
      <t>医疗卫生共同财政事权转移支付收入</t>
    </r>
  </si>
  <si>
    <t>1100250</t>
  </si>
  <si>
    <r>
      <rPr>
        <sz val="12"/>
        <rFont val="方正仿宋简体"/>
        <charset val="134"/>
      </rPr>
      <t>节能环保共同财政事权转移支付收入</t>
    </r>
  </si>
  <si>
    <t>1100251</t>
  </si>
  <si>
    <t>城乡社区共同财政事权转移支付收入</t>
  </si>
  <si>
    <t>1100252</t>
  </si>
  <si>
    <r>
      <rPr>
        <sz val="12"/>
        <rFont val="方正仿宋简体"/>
        <charset val="134"/>
      </rPr>
      <t>农林水共同财政事权转移支付收入</t>
    </r>
  </si>
  <si>
    <t>1100253</t>
  </si>
  <si>
    <r>
      <rPr>
        <sz val="12"/>
        <rFont val="方正仿宋简体"/>
        <charset val="134"/>
      </rPr>
      <t>交通运输共同财政事权转移支付收入</t>
    </r>
  </si>
  <si>
    <t>1100254</t>
  </si>
  <si>
    <t>资源勘探工业信息等共同财政事权转移支付收入</t>
  </si>
  <si>
    <t>1100255</t>
  </si>
  <si>
    <t>商业服务业等共同财政事权转移支付收入</t>
  </si>
  <si>
    <t>1100256</t>
  </si>
  <si>
    <t>金融共同财政事权转移支付收入</t>
  </si>
  <si>
    <t>1100257</t>
  </si>
  <si>
    <t>自然资源海洋气象等共同财政事权转移支付收入</t>
  </si>
  <si>
    <t>1100258</t>
  </si>
  <si>
    <r>
      <rPr>
        <sz val="12"/>
        <rFont val="方正仿宋简体"/>
        <charset val="134"/>
      </rPr>
      <t>住房保障共同财政事权转移支付收入</t>
    </r>
  </si>
  <si>
    <t>1100259</t>
  </si>
  <si>
    <r>
      <rPr>
        <sz val="12"/>
        <rFont val="方正仿宋简体"/>
        <charset val="134"/>
      </rPr>
      <t>粮油物资储备共同财政事权转移支付收入</t>
    </r>
  </si>
  <si>
    <t>1100260</t>
  </si>
  <si>
    <r>
      <rPr>
        <sz val="12"/>
        <rFont val="方正仿宋简体"/>
        <charset val="134"/>
      </rPr>
      <t>灾害防治及应急管理共同财政事权转移支付收入</t>
    </r>
  </si>
  <si>
    <t>1100269</t>
  </si>
  <si>
    <t>其他共同财政事权转移支付收入</t>
  </si>
  <si>
    <r>
      <rPr>
        <sz val="12"/>
        <rFont val="方正仿宋简体"/>
        <charset val="134"/>
      </rPr>
      <t>增值税留抵退税转移支付收入</t>
    </r>
  </si>
  <si>
    <t>1100299</t>
  </si>
  <si>
    <r>
      <rPr>
        <sz val="12"/>
        <rFont val="方正仿宋简体"/>
        <charset val="134"/>
      </rPr>
      <t>其他一般性转移支付收入</t>
    </r>
  </si>
  <si>
    <t>11003</t>
  </si>
  <si>
    <r>
      <rPr>
        <b/>
        <sz val="12"/>
        <color theme="1"/>
        <rFont val="方正仿宋简体"/>
        <charset val="134"/>
      </rPr>
      <t>专项转移支付收入</t>
    </r>
  </si>
  <si>
    <t>1100301</t>
  </si>
  <si>
    <r>
      <rPr>
        <sz val="12"/>
        <rFont val="方正仿宋简体"/>
        <charset val="134"/>
      </rPr>
      <t>一般公共服务</t>
    </r>
  </si>
  <si>
    <t>1100302</t>
  </si>
  <si>
    <t>外交</t>
  </si>
  <si>
    <t>1100303</t>
  </si>
  <si>
    <r>
      <rPr>
        <sz val="12"/>
        <rFont val="方正仿宋简体"/>
        <charset val="134"/>
      </rPr>
      <t>国防</t>
    </r>
  </si>
  <si>
    <t>1100304</t>
  </si>
  <si>
    <r>
      <rPr>
        <sz val="12"/>
        <rFont val="方正仿宋简体"/>
        <charset val="134"/>
      </rPr>
      <t>公共安全</t>
    </r>
  </si>
  <si>
    <t>1100305</t>
  </si>
  <si>
    <r>
      <rPr>
        <sz val="12"/>
        <rFont val="方正仿宋简体"/>
        <charset val="134"/>
      </rPr>
      <t>教育</t>
    </r>
  </si>
  <si>
    <t>1100306</t>
  </si>
  <si>
    <r>
      <rPr>
        <sz val="12"/>
        <rFont val="方正仿宋简体"/>
        <charset val="134"/>
      </rPr>
      <t>科学技术</t>
    </r>
  </si>
  <si>
    <t>1100307</t>
  </si>
  <si>
    <r>
      <rPr>
        <sz val="12"/>
        <rFont val="方正仿宋简体"/>
        <charset val="134"/>
      </rPr>
      <t>文化旅游体育与传媒</t>
    </r>
  </si>
  <si>
    <t>1100308</t>
  </si>
  <si>
    <r>
      <rPr>
        <sz val="12"/>
        <rFont val="方正仿宋简体"/>
        <charset val="134"/>
      </rPr>
      <t>社会保障和就业</t>
    </r>
  </si>
  <si>
    <t>1100310</t>
  </si>
  <si>
    <r>
      <rPr>
        <sz val="12"/>
        <rFont val="方正仿宋简体"/>
        <charset val="134"/>
      </rPr>
      <t>卫生健康</t>
    </r>
  </si>
  <si>
    <t>1100311</t>
  </si>
  <si>
    <r>
      <rPr>
        <sz val="12"/>
        <rFont val="方正仿宋简体"/>
        <charset val="134"/>
      </rPr>
      <t>节能环保</t>
    </r>
  </si>
  <si>
    <t>1100312</t>
  </si>
  <si>
    <r>
      <rPr>
        <sz val="12"/>
        <rFont val="方正仿宋简体"/>
        <charset val="134"/>
      </rPr>
      <t>城乡社区</t>
    </r>
  </si>
  <si>
    <t>1100313</t>
  </si>
  <si>
    <r>
      <rPr>
        <sz val="12"/>
        <rFont val="方正仿宋简体"/>
        <charset val="134"/>
      </rPr>
      <t>农林水</t>
    </r>
  </si>
  <si>
    <t>1100314</t>
  </si>
  <si>
    <r>
      <rPr>
        <sz val="12"/>
        <rFont val="方正仿宋简体"/>
        <charset val="134"/>
      </rPr>
      <t>交通运输</t>
    </r>
  </si>
  <si>
    <t>1100315</t>
  </si>
  <si>
    <r>
      <rPr>
        <sz val="12"/>
        <rFont val="方正仿宋简体"/>
        <charset val="134"/>
      </rPr>
      <t>资源勘探工业信息等</t>
    </r>
  </si>
  <si>
    <t>1100316</t>
  </si>
  <si>
    <r>
      <rPr>
        <sz val="12"/>
        <rFont val="方正仿宋简体"/>
        <charset val="134"/>
      </rPr>
      <t>商业服务业等</t>
    </r>
  </si>
  <si>
    <t>1100317</t>
  </si>
  <si>
    <r>
      <rPr>
        <sz val="12"/>
        <rFont val="方正仿宋简体"/>
        <charset val="134"/>
      </rPr>
      <t>金融</t>
    </r>
  </si>
  <si>
    <t>1100320</t>
  </si>
  <si>
    <r>
      <rPr>
        <sz val="12"/>
        <rFont val="方正仿宋简体"/>
        <charset val="134"/>
      </rPr>
      <t>自然资源海洋气象等</t>
    </r>
  </si>
  <si>
    <t>1100321</t>
  </si>
  <si>
    <r>
      <rPr>
        <sz val="12"/>
        <rFont val="方正仿宋简体"/>
        <charset val="134"/>
      </rPr>
      <t>住房保障</t>
    </r>
  </si>
  <si>
    <t>1100322</t>
  </si>
  <si>
    <r>
      <rPr>
        <sz val="12"/>
        <rFont val="方正仿宋简体"/>
        <charset val="134"/>
      </rPr>
      <t>粮油物资储备</t>
    </r>
  </si>
  <si>
    <t>1100324</t>
  </si>
  <si>
    <r>
      <rPr>
        <sz val="12"/>
        <rFont val="方正仿宋简体"/>
        <charset val="134"/>
      </rPr>
      <t>灾害防治及应急管理</t>
    </r>
  </si>
  <si>
    <t>1100399</t>
  </si>
  <si>
    <t>11006</t>
  </si>
  <si>
    <t>上解收入</t>
  </si>
  <si>
    <t>1100601</t>
  </si>
  <si>
    <t>体制上解收入</t>
  </si>
  <si>
    <t>1100602</t>
  </si>
  <si>
    <t>专项上解收入</t>
  </si>
  <si>
    <t>11008</t>
  </si>
  <si>
    <r>
      <rPr>
        <b/>
        <sz val="12"/>
        <color theme="1"/>
        <rFont val="方正仿宋简体"/>
        <charset val="134"/>
      </rPr>
      <t>上年结余收入</t>
    </r>
  </si>
  <si>
    <t>1100802</t>
  </si>
  <si>
    <r>
      <rPr>
        <sz val="12"/>
        <rFont val="方正仿宋简体"/>
        <charset val="134"/>
      </rPr>
      <t>上年结余收入</t>
    </r>
  </si>
  <si>
    <t>11009</t>
  </si>
  <si>
    <r>
      <rPr>
        <b/>
        <sz val="12"/>
        <color theme="1"/>
        <rFont val="方正仿宋简体"/>
        <charset val="134"/>
      </rPr>
      <t>调入资金</t>
    </r>
  </si>
  <si>
    <t>1100901</t>
  </si>
  <si>
    <r>
      <rPr>
        <sz val="12"/>
        <rFont val="方正仿宋简体"/>
        <charset val="134"/>
      </rPr>
      <t>调入一般公共预算资金</t>
    </r>
  </si>
  <si>
    <t>110090102</t>
  </si>
  <si>
    <r>
      <rPr>
        <sz val="12"/>
        <rFont val="方正仿宋简体"/>
        <charset val="134"/>
      </rPr>
      <t>从政府性基金预算调入</t>
    </r>
  </si>
  <si>
    <t>110090103</t>
  </si>
  <si>
    <r>
      <rPr>
        <sz val="12"/>
        <rFont val="方正仿宋简体"/>
        <charset val="134"/>
      </rPr>
      <t>从国有资本经营预算调入</t>
    </r>
  </si>
  <si>
    <t>110090199</t>
  </si>
  <si>
    <r>
      <rPr>
        <sz val="12"/>
        <rFont val="方正仿宋简体"/>
        <charset val="134"/>
      </rPr>
      <t>从其他资金调入</t>
    </r>
  </si>
  <si>
    <t>11011</t>
  </si>
  <si>
    <r>
      <rPr>
        <b/>
        <sz val="12"/>
        <color theme="1"/>
        <rFont val="方正仿宋简体"/>
        <charset val="134"/>
      </rPr>
      <t>债务转贷收入</t>
    </r>
  </si>
  <si>
    <t>1101101</t>
  </si>
  <si>
    <r>
      <rPr>
        <sz val="12"/>
        <rFont val="方正仿宋简体"/>
        <charset val="134"/>
      </rPr>
      <t>地方政府一般债务转贷收入</t>
    </r>
  </si>
  <si>
    <t>11015</t>
  </si>
  <si>
    <t>动用预算稳定调节基金</t>
  </si>
  <si>
    <t>11021</t>
  </si>
  <si>
    <r>
      <rPr>
        <b/>
        <sz val="12"/>
        <color theme="1"/>
        <rFont val="方正仿宋简体"/>
        <charset val="134"/>
      </rPr>
      <t>区域间转移性收入</t>
    </r>
  </si>
  <si>
    <t>1102101</t>
  </si>
  <si>
    <t>接受其他地区援助收入</t>
  </si>
  <si>
    <t>1102102</t>
  </si>
  <si>
    <t>生态保护补偿转移性收入</t>
  </si>
  <si>
    <t>1102103</t>
  </si>
  <si>
    <r>
      <rPr>
        <sz val="12"/>
        <rFont val="方正仿宋简体"/>
        <charset val="134"/>
      </rPr>
      <t>土地指标调剂转移性收入</t>
    </r>
  </si>
  <si>
    <t>1102199</t>
  </si>
  <si>
    <t>其他转移性收入</t>
  </si>
  <si>
    <r>
      <rPr>
        <b/>
        <sz val="12"/>
        <color theme="1"/>
        <rFont val="方正仿宋简体"/>
        <charset val="134"/>
      </rPr>
      <t>收</t>
    </r>
    <r>
      <rPr>
        <b/>
        <sz val="12"/>
        <color theme="1"/>
        <rFont val="Times New Roman"/>
        <charset val="0"/>
      </rPr>
      <t xml:space="preserve">  </t>
    </r>
    <r>
      <rPr>
        <b/>
        <sz val="12"/>
        <color theme="1"/>
        <rFont val="方正仿宋简体"/>
        <charset val="134"/>
      </rPr>
      <t>入</t>
    </r>
    <r>
      <rPr>
        <b/>
        <sz val="12"/>
        <color theme="1"/>
        <rFont val="Times New Roman"/>
        <charset val="0"/>
      </rPr>
      <t xml:space="preserve">  </t>
    </r>
    <r>
      <rPr>
        <b/>
        <sz val="12"/>
        <color theme="1"/>
        <rFont val="方正仿宋简体"/>
        <charset val="134"/>
      </rPr>
      <t>总</t>
    </r>
    <r>
      <rPr>
        <b/>
        <sz val="12"/>
        <color theme="1"/>
        <rFont val="Times New Roman"/>
        <charset val="0"/>
      </rPr>
      <t xml:space="preserve">  </t>
    </r>
    <r>
      <rPr>
        <b/>
        <sz val="12"/>
        <color theme="1"/>
        <rFont val="方正仿宋简体"/>
        <charset val="134"/>
      </rPr>
      <t>计</t>
    </r>
  </si>
  <si>
    <t>附表2</t>
  </si>
  <si>
    <t>大姚县2024年一般公共预算支出执行情况表</t>
  </si>
  <si>
    <t>代码</t>
  </si>
  <si>
    <t>比较</t>
  </si>
  <si>
    <t>决算数</t>
  </si>
  <si>
    <t>预算数</t>
  </si>
  <si>
    <t>执行数</t>
  </si>
  <si>
    <t>201</t>
  </si>
  <si>
    <t>一般公共服务支出</t>
  </si>
  <si>
    <t>20101</t>
  </si>
  <si>
    <t>人大事务</t>
  </si>
  <si>
    <t>2010101</t>
  </si>
  <si>
    <t>2010102</t>
  </si>
  <si>
    <t>2010103</t>
  </si>
  <si>
    <r>
      <rPr>
        <sz val="11"/>
        <rFont val="方正仿宋简体"/>
        <charset val="134"/>
      </rPr>
      <t>机关服务</t>
    </r>
  </si>
  <si>
    <t>2010104</t>
  </si>
  <si>
    <t>2010105</t>
  </si>
  <si>
    <r>
      <rPr>
        <sz val="11"/>
        <rFont val="方正仿宋简体"/>
        <charset val="134"/>
      </rPr>
      <t>人大立法</t>
    </r>
  </si>
  <si>
    <t>2010106</t>
  </si>
  <si>
    <r>
      <rPr>
        <sz val="11"/>
        <rFont val="方正仿宋简体"/>
        <charset val="134"/>
      </rPr>
      <t>人大监督</t>
    </r>
  </si>
  <si>
    <t>2010107</t>
  </si>
  <si>
    <t>2010108</t>
  </si>
  <si>
    <t>2010109</t>
  </si>
  <si>
    <r>
      <rPr>
        <sz val="11"/>
        <rFont val="方正仿宋简体"/>
        <charset val="134"/>
      </rPr>
      <t>人大信访工作</t>
    </r>
  </si>
  <si>
    <t>2010150</t>
  </si>
  <si>
    <r>
      <rPr>
        <sz val="11"/>
        <rFont val="方正仿宋简体"/>
        <charset val="134"/>
      </rPr>
      <t>事业运行</t>
    </r>
  </si>
  <si>
    <t>2010199</t>
  </si>
  <si>
    <r>
      <rPr>
        <sz val="11"/>
        <rFont val="方正仿宋简体"/>
        <charset val="134"/>
      </rPr>
      <t>其他人大事务支出</t>
    </r>
  </si>
  <si>
    <t>20102</t>
  </si>
  <si>
    <t>2010201</t>
  </si>
  <si>
    <t>2010202</t>
  </si>
  <si>
    <t>2010203</t>
  </si>
  <si>
    <t>2010204</t>
  </si>
  <si>
    <t>2010205</t>
  </si>
  <si>
    <t>2010206</t>
  </si>
  <si>
    <r>
      <rPr>
        <sz val="11"/>
        <rFont val="方正仿宋简体"/>
        <charset val="134"/>
      </rPr>
      <t>参政议政</t>
    </r>
  </si>
  <si>
    <t>2010250</t>
  </si>
  <si>
    <t>2010299</t>
  </si>
  <si>
    <r>
      <rPr>
        <sz val="11"/>
        <rFont val="方正仿宋简体"/>
        <charset val="134"/>
      </rPr>
      <t>其他政协事务支出</t>
    </r>
  </si>
  <si>
    <t>20103</t>
  </si>
  <si>
    <t>政府办公厅（室）及相关机构事务</t>
  </si>
  <si>
    <t>2010301</t>
  </si>
  <si>
    <t>2010302</t>
  </si>
  <si>
    <t>2010303</t>
  </si>
  <si>
    <t>2010304</t>
  </si>
  <si>
    <r>
      <rPr>
        <sz val="11"/>
        <rFont val="方正仿宋简体"/>
        <charset val="134"/>
      </rPr>
      <t>专项服务</t>
    </r>
  </si>
  <si>
    <t>2010305</t>
  </si>
  <si>
    <r>
      <rPr>
        <sz val="11"/>
        <rFont val="方正仿宋简体"/>
        <charset val="134"/>
      </rPr>
      <t>专项业务及机关事务管理</t>
    </r>
  </si>
  <si>
    <t>2010306</t>
  </si>
  <si>
    <t>2010309</t>
  </si>
  <si>
    <r>
      <rPr>
        <sz val="11"/>
        <rFont val="方正仿宋简体"/>
        <charset val="134"/>
      </rPr>
      <t>参事事务</t>
    </r>
  </si>
  <si>
    <t>2010350</t>
  </si>
  <si>
    <t>2010399</t>
  </si>
  <si>
    <r>
      <rPr>
        <sz val="11"/>
        <rFont val="方正仿宋简体"/>
        <charset val="134"/>
      </rPr>
      <t>其他政府办公厅（室）及相关机构事务支出</t>
    </r>
  </si>
  <si>
    <t>20104</t>
  </si>
  <si>
    <t>2010401</t>
  </si>
  <si>
    <t>2010402</t>
  </si>
  <si>
    <t>2010403</t>
  </si>
  <si>
    <t>2010404</t>
  </si>
  <si>
    <r>
      <rPr>
        <sz val="11"/>
        <rFont val="方正仿宋简体"/>
        <charset val="134"/>
      </rPr>
      <t>战略规划与实施</t>
    </r>
  </si>
  <si>
    <t>2010405</t>
  </si>
  <si>
    <r>
      <rPr>
        <sz val="11"/>
        <rFont val="方正仿宋简体"/>
        <charset val="134"/>
      </rPr>
      <t>日常经济运行调节</t>
    </r>
  </si>
  <si>
    <t>2010406</t>
  </si>
  <si>
    <r>
      <rPr>
        <sz val="11"/>
        <rFont val="方正仿宋简体"/>
        <charset val="134"/>
      </rPr>
      <t>社会事业发展规划</t>
    </r>
  </si>
  <si>
    <t>2010407</t>
  </si>
  <si>
    <r>
      <rPr>
        <sz val="11"/>
        <rFont val="方正仿宋简体"/>
        <charset val="134"/>
      </rPr>
      <t>经济体制改革研究</t>
    </r>
  </si>
  <si>
    <t>2010408</t>
  </si>
  <si>
    <t>2010450</t>
  </si>
  <si>
    <t>2010499</t>
  </si>
  <si>
    <r>
      <rPr>
        <sz val="11"/>
        <rFont val="方正仿宋简体"/>
        <charset val="134"/>
      </rPr>
      <t>其他发展与改革事务支出</t>
    </r>
  </si>
  <si>
    <t>20105</t>
  </si>
  <si>
    <t>2010501</t>
  </si>
  <si>
    <t>2010502</t>
  </si>
  <si>
    <t>2010503</t>
  </si>
  <si>
    <t>2010504</t>
  </si>
  <si>
    <r>
      <rPr>
        <sz val="11"/>
        <rFont val="方正仿宋简体"/>
        <charset val="134"/>
      </rPr>
      <t>信息事务</t>
    </r>
  </si>
  <si>
    <t>2010505</t>
  </si>
  <si>
    <t>2010506</t>
  </si>
  <si>
    <r>
      <rPr>
        <sz val="11"/>
        <rFont val="方正仿宋简体"/>
        <charset val="134"/>
      </rPr>
      <t>统计管理</t>
    </r>
  </si>
  <si>
    <t>2010507</t>
  </si>
  <si>
    <t>2010508</t>
  </si>
  <si>
    <r>
      <rPr>
        <sz val="11"/>
        <rFont val="方正仿宋简体"/>
        <charset val="134"/>
      </rPr>
      <t>统计抽样调查</t>
    </r>
  </si>
  <si>
    <t>2010550</t>
  </si>
  <si>
    <t>2010599</t>
  </si>
  <si>
    <r>
      <rPr>
        <sz val="11"/>
        <rFont val="方正仿宋简体"/>
        <charset val="134"/>
      </rPr>
      <t>其他统计信息事务支出</t>
    </r>
  </si>
  <si>
    <t>20106</t>
  </si>
  <si>
    <t>2010601</t>
  </si>
  <si>
    <t>2010602</t>
  </si>
  <si>
    <t>2010603</t>
  </si>
  <si>
    <t>2010604</t>
  </si>
  <si>
    <r>
      <rPr>
        <sz val="11"/>
        <rFont val="方正仿宋简体"/>
        <charset val="134"/>
      </rPr>
      <t>预算改革业务</t>
    </r>
  </si>
  <si>
    <t>2010605</t>
  </si>
  <si>
    <r>
      <rPr>
        <sz val="11"/>
        <rFont val="方正仿宋简体"/>
        <charset val="134"/>
      </rPr>
      <t>财政国库业务</t>
    </r>
  </si>
  <si>
    <t>2010606</t>
  </si>
  <si>
    <r>
      <rPr>
        <sz val="11"/>
        <rFont val="方正仿宋简体"/>
        <charset val="134"/>
      </rPr>
      <t>财政监察</t>
    </r>
  </si>
  <si>
    <t>2010607</t>
  </si>
  <si>
    <t>2010608</t>
  </si>
  <si>
    <r>
      <rPr>
        <sz val="11"/>
        <rFont val="方正仿宋简体"/>
        <charset val="134"/>
      </rPr>
      <t>财政委托业务支出</t>
    </r>
  </si>
  <si>
    <t>2010650</t>
  </si>
  <si>
    <t>2010699</t>
  </si>
  <si>
    <t>20107</t>
  </si>
  <si>
    <t>2010701</t>
  </si>
  <si>
    <r>
      <rPr>
        <sz val="11"/>
        <rFont val="方正仿宋简体"/>
        <charset val="134"/>
      </rPr>
      <t>行政运行</t>
    </r>
  </si>
  <si>
    <t>2010702</t>
  </si>
  <si>
    <r>
      <rPr>
        <sz val="11"/>
        <rFont val="方正仿宋简体"/>
        <charset val="134"/>
      </rPr>
      <t>一般行政管理事务</t>
    </r>
  </si>
  <si>
    <t>2010703</t>
  </si>
  <si>
    <t>2010709</t>
  </si>
  <si>
    <r>
      <rPr>
        <sz val="11"/>
        <rFont val="方正仿宋简体"/>
        <charset val="134"/>
      </rPr>
      <t>信息化建设</t>
    </r>
  </si>
  <si>
    <t>2010710</t>
  </si>
  <si>
    <t>2010750</t>
  </si>
  <si>
    <t>2010799</t>
  </si>
  <si>
    <r>
      <rPr>
        <sz val="11"/>
        <rFont val="方正仿宋简体"/>
        <charset val="134"/>
      </rPr>
      <t>其他税收事务支出</t>
    </r>
  </si>
  <si>
    <t>20108</t>
  </si>
  <si>
    <t>2010801</t>
  </si>
  <si>
    <t>2010802</t>
  </si>
  <si>
    <t>2010803</t>
  </si>
  <si>
    <t>2010804</t>
  </si>
  <si>
    <t>2010805</t>
  </si>
  <si>
    <r>
      <rPr>
        <sz val="11"/>
        <rFont val="方正仿宋简体"/>
        <charset val="134"/>
      </rPr>
      <t>审计管理</t>
    </r>
  </si>
  <si>
    <t>2010806</t>
  </si>
  <si>
    <t>2010850</t>
  </si>
  <si>
    <t>2010899</t>
  </si>
  <si>
    <r>
      <rPr>
        <sz val="11"/>
        <rFont val="方正仿宋简体"/>
        <charset val="134"/>
      </rPr>
      <t>其他审计事务支出</t>
    </r>
  </si>
  <si>
    <t>20109</t>
  </si>
  <si>
    <r>
      <rPr>
        <b/>
        <sz val="12"/>
        <rFont val="方正仿宋简体"/>
        <charset val="134"/>
      </rPr>
      <t>海关事务</t>
    </r>
  </si>
  <si>
    <t>2010901</t>
  </si>
  <si>
    <t>2010902</t>
  </si>
  <si>
    <t>2010903</t>
  </si>
  <si>
    <t>2010905</t>
  </si>
  <si>
    <r>
      <rPr>
        <sz val="11"/>
        <rFont val="方正仿宋简体"/>
        <charset val="134"/>
      </rPr>
      <t>缉私办案</t>
    </r>
  </si>
  <si>
    <t>2010907</t>
  </si>
  <si>
    <r>
      <rPr>
        <sz val="11"/>
        <rFont val="方正仿宋简体"/>
        <charset val="134"/>
      </rPr>
      <t>口岸管理</t>
    </r>
  </si>
  <si>
    <t>2010908</t>
  </si>
  <si>
    <t>2010909</t>
  </si>
  <si>
    <r>
      <rPr>
        <sz val="11"/>
        <rFont val="方正仿宋简体"/>
        <charset val="134"/>
      </rPr>
      <t>海关关务</t>
    </r>
  </si>
  <si>
    <t>2010910</t>
  </si>
  <si>
    <r>
      <rPr>
        <sz val="11"/>
        <rFont val="方正仿宋简体"/>
        <charset val="134"/>
      </rPr>
      <t>关税征管</t>
    </r>
  </si>
  <si>
    <t>2010911</t>
  </si>
  <si>
    <r>
      <rPr>
        <sz val="11"/>
        <rFont val="方正仿宋简体"/>
        <charset val="134"/>
      </rPr>
      <t>海关监管</t>
    </r>
  </si>
  <si>
    <t>2010912</t>
  </si>
  <si>
    <r>
      <rPr>
        <sz val="11"/>
        <rFont val="方正仿宋简体"/>
        <charset val="134"/>
      </rPr>
      <t>检验检疫</t>
    </r>
  </si>
  <si>
    <t>2010950</t>
  </si>
  <si>
    <t>2010999</t>
  </si>
  <si>
    <r>
      <rPr>
        <sz val="11"/>
        <rFont val="方正仿宋简体"/>
        <charset val="134"/>
      </rPr>
      <t>其他海关事务支出</t>
    </r>
  </si>
  <si>
    <t>20111</t>
  </si>
  <si>
    <t>2011101</t>
  </si>
  <si>
    <t>2011102</t>
  </si>
  <si>
    <t>2011103</t>
  </si>
  <si>
    <t>2011104</t>
  </si>
  <si>
    <t>2011105</t>
  </si>
  <si>
    <r>
      <rPr>
        <sz val="11"/>
        <rFont val="方正仿宋简体"/>
        <charset val="134"/>
      </rPr>
      <t>派驻派出机构</t>
    </r>
  </si>
  <si>
    <t>2011106</t>
  </si>
  <si>
    <r>
      <rPr>
        <sz val="11"/>
        <rFont val="方正仿宋简体"/>
        <charset val="134"/>
      </rPr>
      <t>巡视工作</t>
    </r>
  </si>
  <si>
    <t>2011150</t>
  </si>
  <si>
    <t>2011199</t>
  </si>
  <si>
    <r>
      <rPr>
        <sz val="11"/>
        <rFont val="方正仿宋简体"/>
        <charset val="134"/>
      </rPr>
      <t>其他纪检监察事务支出</t>
    </r>
  </si>
  <si>
    <t>20113</t>
  </si>
  <si>
    <t>2011301</t>
  </si>
  <si>
    <t>2011302</t>
  </si>
  <si>
    <t>2011303</t>
  </si>
  <si>
    <t>2011304</t>
  </si>
  <si>
    <t>2011305</t>
  </si>
  <si>
    <r>
      <rPr>
        <sz val="11"/>
        <rFont val="方正仿宋简体"/>
        <charset val="134"/>
      </rPr>
      <t>国际经济合作</t>
    </r>
  </si>
  <si>
    <t>2011306</t>
  </si>
  <si>
    <r>
      <rPr>
        <sz val="11"/>
        <rFont val="方正仿宋简体"/>
        <charset val="134"/>
      </rPr>
      <t>外资管理</t>
    </r>
  </si>
  <si>
    <t>2011307</t>
  </si>
  <si>
    <r>
      <rPr>
        <sz val="11"/>
        <rFont val="方正仿宋简体"/>
        <charset val="134"/>
      </rPr>
      <t>国内贸易管理</t>
    </r>
  </si>
  <si>
    <t>2011308</t>
  </si>
  <si>
    <t>2011350</t>
  </si>
  <si>
    <t>2011399</t>
  </si>
  <si>
    <r>
      <rPr>
        <sz val="11"/>
        <rFont val="方正仿宋简体"/>
        <charset val="134"/>
      </rPr>
      <t>其他商贸事务支出</t>
    </r>
  </si>
  <si>
    <t>20114</t>
  </si>
  <si>
    <t>2011401</t>
  </si>
  <si>
    <t>2011402</t>
  </si>
  <si>
    <t>2011403</t>
  </si>
  <si>
    <t>2011404</t>
  </si>
  <si>
    <r>
      <rPr>
        <sz val="11"/>
        <rFont val="方正仿宋简体"/>
        <charset val="134"/>
      </rPr>
      <t>专利审批</t>
    </r>
  </si>
  <si>
    <t>2011405</t>
  </si>
  <si>
    <r>
      <rPr>
        <sz val="11"/>
        <rFont val="方正仿宋简体"/>
        <charset val="134"/>
      </rPr>
      <t>知识产权战略和规划</t>
    </r>
  </si>
  <si>
    <t>2011408</t>
  </si>
  <si>
    <r>
      <rPr>
        <sz val="11"/>
        <rFont val="方正仿宋简体"/>
        <charset val="134"/>
      </rPr>
      <t>国际合作与交流</t>
    </r>
  </si>
  <si>
    <t>2011409</t>
  </si>
  <si>
    <t>2011410</t>
  </si>
  <si>
    <r>
      <rPr>
        <sz val="11"/>
        <rFont val="方正仿宋简体"/>
        <charset val="134"/>
      </rPr>
      <t>商标管理</t>
    </r>
  </si>
  <si>
    <t>2011411</t>
  </si>
  <si>
    <r>
      <rPr>
        <sz val="11"/>
        <rFont val="方正仿宋简体"/>
        <charset val="134"/>
      </rPr>
      <t>原产地地理标志管理</t>
    </r>
  </si>
  <si>
    <t>2011450</t>
  </si>
  <si>
    <t>2011499</t>
  </si>
  <si>
    <r>
      <rPr>
        <sz val="11"/>
        <rFont val="方正仿宋简体"/>
        <charset val="134"/>
      </rPr>
      <t>其他知识产权事务支出</t>
    </r>
  </si>
  <si>
    <t>20123</t>
  </si>
  <si>
    <t>2012301</t>
  </si>
  <si>
    <t>2012302</t>
  </si>
  <si>
    <t>2012303</t>
  </si>
  <si>
    <t>2012304</t>
  </si>
  <si>
    <t>2012350</t>
  </si>
  <si>
    <t>2012399</t>
  </si>
  <si>
    <r>
      <rPr>
        <sz val="11"/>
        <rFont val="方正仿宋简体"/>
        <charset val="134"/>
      </rPr>
      <t>其他民族事务支出</t>
    </r>
  </si>
  <si>
    <t>20125</t>
  </si>
  <si>
    <r>
      <rPr>
        <b/>
        <sz val="12"/>
        <rFont val="方正仿宋简体"/>
        <charset val="134"/>
      </rPr>
      <t>港澳台事务</t>
    </r>
  </si>
  <si>
    <t>2012501</t>
  </si>
  <si>
    <t>2012502</t>
  </si>
  <si>
    <t>2012503</t>
  </si>
  <si>
    <t>2012504</t>
  </si>
  <si>
    <r>
      <rPr>
        <sz val="11"/>
        <rFont val="方正仿宋简体"/>
        <charset val="134"/>
      </rPr>
      <t>港澳事务</t>
    </r>
  </si>
  <si>
    <t>2012505</t>
  </si>
  <si>
    <r>
      <rPr>
        <sz val="11"/>
        <rFont val="方正仿宋简体"/>
        <charset val="134"/>
      </rPr>
      <t>台湾事务</t>
    </r>
  </si>
  <si>
    <t>2012550</t>
  </si>
  <si>
    <t>2012599</t>
  </si>
  <si>
    <r>
      <rPr>
        <sz val="11"/>
        <rFont val="方正仿宋简体"/>
        <charset val="134"/>
      </rPr>
      <t>其他港澳台事务支出</t>
    </r>
  </si>
  <si>
    <t>20126</t>
  </si>
  <si>
    <t>2012601</t>
  </si>
  <si>
    <t>2012602</t>
  </si>
  <si>
    <t>2012603</t>
  </si>
  <si>
    <t>2012604</t>
  </si>
  <si>
    <t>2012699</t>
  </si>
  <si>
    <r>
      <rPr>
        <sz val="11"/>
        <rFont val="方正仿宋简体"/>
        <charset val="134"/>
      </rPr>
      <t>其他档案事务支出</t>
    </r>
  </si>
  <si>
    <t>20128</t>
  </si>
  <si>
    <t>2012801</t>
  </si>
  <si>
    <t>2012802</t>
  </si>
  <si>
    <t>2012803</t>
  </si>
  <si>
    <t>2012804</t>
  </si>
  <si>
    <t>2012850</t>
  </si>
  <si>
    <t>2012899</t>
  </si>
  <si>
    <t>20129</t>
  </si>
  <si>
    <t>群众团体事务</t>
  </si>
  <si>
    <t>2012901</t>
  </si>
  <si>
    <t>2012902</t>
  </si>
  <si>
    <t>2012903</t>
  </si>
  <si>
    <t>2012906</t>
  </si>
  <si>
    <r>
      <rPr>
        <sz val="11"/>
        <rFont val="方正仿宋简体"/>
        <charset val="134"/>
      </rPr>
      <t>工会事务</t>
    </r>
  </si>
  <si>
    <t>2012950</t>
  </si>
  <si>
    <t>2012999</t>
  </si>
  <si>
    <r>
      <rPr>
        <sz val="11"/>
        <rFont val="方正仿宋简体"/>
        <charset val="134"/>
      </rPr>
      <t>其他群众团体事务支出</t>
    </r>
  </si>
  <si>
    <t>20131</t>
  </si>
  <si>
    <t>党委办公厅（室）及相关机构事务</t>
  </si>
  <si>
    <t>2013101</t>
  </si>
  <si>
    <t>2013102</t>
  </si>
  <si>
    <t>2013103</t>
  </si>
  <si>
    <t>2013105</t>
  </si>
  <si>
    <t>2013150</t>
  </si>
  <si>
    <t>2013199</t>
  </si>
  <si>
    <r>
      <rPr>
        <sz val="11"/>
        <rFont val="方正仿宋简体"/>
        <charset val="134"/>
      </rPr>
      <t>其他党委办公厅（室）及相关机构事务支出</t>
    </r>
  </si>
  <si>
    <t>20132</t>
  </si>
  <si>
    <t>2013201</t>
  </si>
  <si>
    <t>2013202</t>
  </si>
  <si>
    <t>2013203</t>
  </si>
  <si>
    <t>2013204</t>
  </si>
  <si>
    <r>
      <rPr>
        <sz val="11"/>
        <rFont val="方正仿宋简体"/>
        <charset val="134"/>
      </rPr>
      <t>公务员事务</t>
    </r>
  </si>
  <si>
    <t>2013250</t>
  </si>
  <si>
    <t>2013299</t>
  </si>
  <si>
    <t>20133</t>
  </si>
  <si>
    <t>2013301</t>
  </si>
  <si>
    <t>2013302</t>
  </si>
  <si>
    <t>2013303</t>
  </si>
  <si>
    <t>2013304</t>
  </si>
  <si>
    <r>
      <rPr>
        <sz val="11"/>
        <rFont val="方正仿宋简体"/>
        <charset val="134"/>
      </rPr>
      <t>宣传管理</t>
    </r>
  </si>
  <si>
    <t>2013350</t>
  </si>
  <si>
    <t>2013399</t>
  </si>
  <si>
    <r>
      <rPr>
        <sz val="11"/>
        <rFont val="方正仿宋简体"/>
        <charset val="134"/>
      </rPr>
      <t>其他宣传事务支出</t>
    </r>
  </si>
  <si>
    <t>20134</t>
  </si>
  <si>
    <t>2013401</t>
  </si>
  <si>
    <t>2013402</t>
  </si>
  <si>
    <t>2013403</t>
  </si>
  <si>
    <t>2013404</t>
  </si>
  <si>
    <t>2013405</t>
  </si>
  <si>
    <t>2013450</t>
  </si>
  <si>
    <t>2013499</t>
  </si>
  <si>
    <r>
      <rPr>
        <sz val="11"/>
        <rFont val="方正仿宋简体"/>
        <charset val="134"/>
      </rPr>
      <t>其他统战事务支出</t>
    </r>
  </si>
  <si>
    <t>20135</t>
  </si>
  <si>
    <r>
      <rPr>
        <b/>
        <sz val="12"/>
        <rFont val="方正仿宋简体"/>
        <charset val="134"/>
      </rPr>
      <t>对外联络事务</t>
    </r>
  </si>
  <si>
    <t>2013501</t>
  </si>
  <si>
    <t>2013502</t>
  </si>
  <si>
    <t>2013503</t>
  </si>
  <si>
    <t>2013550</t>
  </si>
  <si>
    <t>2013599</t>
  </si>
  <si>
    <r>
      <rPr>
        <sz val="11"/>
        <rFont val="方正仿宋简体"/>
        <charset val="134"/>
      </rPr>
      <t>其他对外联络事务支出</t>
    </r>
  </si>
  <si>
    <t>20136</t>
  </si>
  <si>
    <r>
      <rPr>
        <b/>
        <sz val="12"/>
        <rFont val="方正仿宋简体"/>
        <charset val="134"/>
      </rPr>
      <t>其他共产党事务支出</t>
    </r>
  </si>
  <si>
    <t>2013601</t>
  </si>
  <si>
    <t>2013602</t>
  </si>
  <si>
    <t>2013603</t>
  </si>
  <si>
    <t>2013650</t>
  </si>
  <si>
    <t>2013699</t>
  </si>
  <si>
    <r>
      <rPr>
        <sz val="11"/>
        <rFont val="方正仿宋简体"/>
        <charset val="134"/>
      </rPr>
      <t>其他共产党事务支出</t>
    </r>
  </si>
  <si>
    <t>20137</t>
  </si>
  <si>
    <r>
      <rPr>
        <b/>
        <sz val="12"/>
        <rFont val="方正仿宋简体"/>
        <charset val="134"/>
      </rPr>
      <t>网信事务</t>
    </r>
  </si>
  <si>
    <t>2013701</t>
  </si>
  <si>
    <t>2013702</t>
  </si>
  <si>
    <t>2013703</t>
  </si>
  <si>
    <t>2013704</t>
  </si>
  <si>
    <r>
      <rPr>
        <sz val="11"/>
        <rFont val="方正仿宋简体"/>
        <charset val="134"/>
      </rPr>
      <t>信息安全事务</t>
    </r>
  </si>
  <si>
    <t>2013750</t>
  </si>
  <si>
    <t>2013799</t>
  </si>
  <si>
    <r>
      <rPr>
        <sz val="11"/>
        <rFont val="方正仿宋简体"/>
        <charset val="134"/>
      </rPr>
      <t>其他网信事务支出</t>
    </r>
  </si>
  <si>
    <t>20138</t>
  </si>
  <si>
    <t>2013801</t>
  </si>
  <si>
    <t>2013802</t>
  </si>
  <si>
    <t>2013803</t>
  </si>
  <si>
    <t>2013804</t>
  </si>
  <si>
    <r>
      <rPr>
        <sz val="11"/>
        <rFont val="方正仿宋简体"/>
        <charset val="134"/>
      </rPr>
      <t>市场主体管理</t>
    </r>
  </si>
  <si>
    <t>2013805</t>
  </si>
  <si>
    <t>2013808</t>
  </si>
  <si>
    <t>2013810</t>
  </si>
  <si>
    <t>2013812</t>
  </si>
  <si>
    <t>2013813</t>
  </si>
  <si>
    <r>
      <rPr>
        <sz val="11"/>
        <rFont val="方正仿宋简体"/>
        <charset val="134"/>
      </rPr>
      <t>医疗器械事务</t>
    </r>
  </si>
  <si>
    <t>2013814</t>
  </si>
  <si>
    <r>
      <rPr>
        <sz val="11"/>
        <rFont val="方正仿宋简体"/>
        <charset val="134"/>
      </rPr>
      <t>化妆品事务</t>
    </r>
  </si>
  <si>
    <t>2013815</t>
  </si>
  <si>
    <r>
      <rPr>
        <sz val="11"/>
        <rFont val="方正仿宋简体"/>
        <charset val="134"/>
      </rPr>
      <t>质量安全监管</t>
    </r>
  </si>
  <si>
    <t>2013816</t>
  </si>
  <si>
    <t>2013850</t>
  </si>
  <si>
    <t>2013899</t>
  </si>
  <si>
    <r>
      <rPr>
        <sz val="11"/>
        <rFont val="方正仿宋简体"/>
        <charset val="134"/>
      </rPr>
      <t>其他市场监督管理事务</t>
    </r>
  </si>
  <si>
    <t>20139</t>
  </si>
  <si>
    <t>2013901</t>
  </si>
  <si>
    <t>2013902</t>
  </si>
  <si>
    <t>2013903</t>
  </si>
  <si>
    <t>2013904</t>
  </si>
  <si>
    <r>
      <rPr>
        <sz val="11"/>
        <rFont val="方正仿宋简体"/>
        <charset val="134"/>
      </rPr>
      <t>专项业务</t>
    </r>
  </si>
  <si>
    <t>2013950</t>
  </si>
  <si>
    <t>2013999</t>
  </si>
  <si>
    <r>
      <rPr>
        <sz val="11"/>
        <rFont val="方正仿宋简体"/>
        <charset val="134"/>
      </rPr>
      <t>其他社会工作事务支出</t>
    </r>
  </si>
  <si>
    <t>20140</t>
  </si>
  <si>
    <t>2014001</t>
  </si>
  <si>
    <t>2014002</t>
  </si>
  <si>
    <t>2014003</t>
  </si>
  <si>
    <t>2014004</t>
  </si>
  <si>
    <t>2014099</t>
  </si>
  <si>
    <r>
      <rPr>
        <sz val="11"/>
        <rFont val="方正仿宋简体"/>
        <charset val="134"/>
      </rPr>
      <t>其他信访事务支出</t>
    </r>
  </si>
  <si>
    <t>20199</t>
  </si>
  <si>
    <r>
      <rPr>
        <b/>
        <sz val="12"/>
        <rFont val="方正仿宋简体"/>
        <charset val="134"/>
      </rPr>
      <t>其他一般公共服务支出</t>
    </r>
  </si>
  <si>
    <t>2019901</t>
  </si>
  <si>
    <r>
      <rPr>
        <sz val="11"/>
        <rFont val="方正仿宋简体"/>
        <charset val="134"/>
      </rPr>
      <t>国家赔偿费用支出</t>
    </r>
  </si>
  <si>
    <t>2019999</t>
  </si>
  <si>
    <r>
      <rPr>
        <sz val="11"/>
        <rFont val="方正仿宋简体"/>
        <charset val="134"/>
      </rPr>
      <t>其他一般公共服务支出</t>
    </r>
  </si>
  <si>
    <t>202</t>
  </si>
  <si>
    <r>
      <rPr>
        <b/>
        <sz val="12"/>
        <rFont val="方正仿宋简体"/>
        <charset val="134"/>
      </rPr>
      <t>外交支出</t>
    </r>
  </si>
  <si>
    <t>20201</t>
  </si>
  <si>
    <r>
      <rPr>
        <b/>
        <sz val="12"/>
        <rFont val="方正仿宋简体"/>
        <charset val="134"/>
      </rPr>
      <t>外交管理事务</t>
    </r>
  </si>
  <si>
    <t>2020101</t>
  </si>
  <si>
    <t>2020102</t>
  </si>
  <si>
    <t>2020103</t>
  </si>
  <si>
    <t>2020104</t>
  </si>
  <si>
    <t>2020150</t>
  </si>
  <si>
    <t>2020199</t>
  </si>
  <si>
    <r>
      <rPr>
        <sz val="11"/>
        <rFont val="方正仿宋简体"/>
        <charset val="134"/>
      </rPr>
      <t>其他外交管理事务支出</t>
    </r>
  </si>
  <si>
    <t>20202</t>
  </si>
  <si>
    <r>
      <rPr>
        <b/>
        <sz val="12"/>
        <rFont val="方正仿宋简体"/>
        <charset val="134"/>
      </rPr>
      <t>驻外机构</t>
    </r>
  </si>
  <si>
    <t>2020201</t>
  </si>
  <si>
    <r>
      <rPr>
        <sz val="11"/>
        <rFont val="方正仿宋简体"/>
        <charset val="134"/>
      </rPr>
      <t>驻外使领馆（团、处）</t>
    </r>
  </si>
  <si>
    <t>2020202</t>
  </si>
  <si>
    <r>
      <rPr>
        <sz val="11"/>
        <rFont val="方正仿宋简体"/>
        <charset val="134"/>
      </rPr>
      <t>其他驻外机构支出</t>
    </r>
  </si>
  <si>
    <t>20203</t>
  </si>
  <si>
    <r>
      <rPr>
        <b/>
        <sz val="12"/>
        <rFont val="方正仿宋简体"/>
        <charset val="134"/>
      </rPr>
      <t>对外援助</t>
    </r>
  </si>
  <si>
    <t>2020304</t>
  </si>
  <si>
    <r>
      <rPr>
        <sz val="11"/>
        <rFont val="方正仿宋简体"/>
        <charset val="134"/>
      </rPr>
      <t>援外优惠贷款贴息</t>
    </r>
  </si>
  <si>
    <t>2020306</t>
  </si>
  <si>
    <r>
      <rPr>
        <sz val="11"/>
        <rFont val="方正仿宋简体"/>
        <charset val="134"/>
      </rPr>
      <t>对外援助</t>
    </r>
  </si>
  <si>
    <t>20204</t>
  </si>
  <si>
    <r>
      <rPr>
        <b/>
        <sz val="12"/>
        <rFont val="方正仿宋简体"/>
        <charset val="134"/>
      </rPr>
      <t>国际组织</t>
    </r>
  </si>
  <si>
    <t>2020401</t>
  </si>
  <si>
    <r>
      <rPr>
        <sz val="11"/>
        <rFont val="方正仿宋简体"/>
        <charset val="134"/>
      </rPr>
      <t>国际组织会费</t>
    </r>
  </si>
  <si>
    <t>2020402</t>
  </si>
  <si>
    <r>
      <rPr>
        <sz val="11"/>
        <rFont val="方正仿宋简体"/>
        <charset val="134"/>
      </rPr>
      <t>国际组织捐赠</t>
    </r>
  </si>
  <si>
    <t>2020403</t>
  </si>
  <si>
    <r>
      <rPr>
        <sz val="11"/>
        <rFont val="方正仿宋简体"/>
        <charset val="134"/>
      </rPr>
      <t>维和摊款</t>
    </r>
  </si>
  <si>
    <t>2020404</t>
  </si>
  <si>
    <r>
      <rPr>
        <sz val="11"/>
        <rFont val="方正仿宋简体"/>
        <charset val="134"/>
      </rPr>
      <t>国际组织股金及基金</t>
    </r>
  </si>
  <si>
    <t>2020499</t>
  </si>
  <si>
    <r>
      <rPr>
        <sz val="11"/>
        <rFont val="方正仿宋简体"/>
        <charset val="134"/>
      </rPr>
      <t>其他国际组织支出</t>
    </r>
  </si>
  <si>
    <t>20205</t>
  </si>
  <si>
    <r>
      <rPr>
        <b/>
        <sz val="12"/>
        <rFont val="方正仿宋简体"/>
        <charset val="134"/>
      </rPr>
      <t>对外合作与交流</t>
    </r>
  </si>
  <si>
    <t>2020503</t>
  </si>
  <si>
    <r>
      <rPr>
        <sz val="11"/>
        <rFont val="方正仿宋简体"/>
        <charset val="134"/>
      </rPr>
      <t>在华国际会议</t>
    </r>
  </si>
  <si>
    <t>2020504</t>
  </si>
  <si>
    <r>
      <rPr>
        <sz val="11"/>
        <rFont val="方正仿宋简体"/>
        <charset val="134"/>
      </rPr>
      <t>国际交流活动</t>
    </r>
  </si>
  <si>
    <t>2020505</t>
  </si>
  <si>
    <r>
      <rPr>
        <sz val="11"/>
        <rFont val="方正仿宋简体"/>
        <charset val="134"/>
      </rPr>
      <t>对外合作活动</t>
    </r>
  </si>
  <si>
    <t>2020599</t>
  </si>
  <si>
    <r>
      <rPr>
        <sz val="11"/>
        <rFont val="方正仿宋简体"/>
        <charset val="134"/>
      </rPr>
      <t>其他对外合作与交流支出</t>
    </r>
  </si>
  <si>
    <t>20206</t>
  </si>
  <si>
    <r>
      <rPr>
        <b/>
        <sz val="12"/>
        <rFont val="方正仿宋简体"/>
        <charset val="134"/>
      </rPr>
      <t>对外宣传</t>
    </r>
  </si>
  <si>
    <t>2020601</t>
  </si>
  <si>
    <r>
      <rPr>
        <sz val="11"/>
        <rFont val="方正仿宋简体"/>
        <charset val="134"/>
      </rPr>
      <t>对外宣传</t>
    </r>
  </si>
  <si>
    <t>20207</t>
  </si>
  <si>
    <r>
      <rPr>
        <b/>
        <sz val="12"/>
        <rFont val="方正仿宋简体"/>
        <charset val="134"/>
      </rPr>
      <t>边界勘界联检</t>
    </r>
  </si>
  <si>
    <t>2020701</t>
  </si>
  <si>
    <r>
      <rPr>
        <sz val="11"/>
        <rFont val="方正仿宋简体"/>
        <charset val="134"/>
      </rPr>
      <t>边界勘界</t>
    </r>
  </si>
  <si>
    <t>2020702</t>
  </si>
  <si>
    <r>
      <rPr>
        <sz val="11"/>
        <rFont val="方正仿宋简体"/>
        <charset val="134"/>
      </rPr>
      <t>边界联检</t>
    </r>
  </si>
  <si>
    <t>2020703</t>
  </si>
  <si>
    <r>
      <rPr>
        <sz val="11"/>
        <rFont val="方正仿宋简体"/>
        <charset val="134"/>
      </rPr>
      <t>边界界桩维护</t>
    </r>
  </si>
  <si>
    <t>2020799</t>
  </si>
  <si>
    <r>
      <rPr>
        <sz val="11"/>
        <rFont val="方正仿宋简体"/>
        <charset val="134"/>
      </rPr>
      <t>其他支出</t>
    </r>
  </si>
  <si>
    <t>20208</t>
  </si>
  <si>
    <r>
      <rPr>
        <b/>
        <sz val="12"/>
        <rFont val="方正仿宋简体"/>
        <charset val="134"/>
      </rPr>
      <t>国际发展合作</t>
    </r>
  </si>
  <si>
    <t>2020801</t>
  </si>
  <si>
    <t>2020802</t>
  </si>
  <si>
    <t>2020803</t>
  </si>
  <si>
    <t>2020850</t>
  </si>
  <si>
    <t>2020899</t>
  </si>
  <si>
    <r>
      <rPr>
        <sz val="11"/>
        <rFont val="方正仿宋简体"/>
        <charset val="134"/>
      </rPr>
      <t>其他国际发展合作支出</t>
    </r>
  </si>
  <si>
    <t>20299</t>
  </si>
  <si>
    <r>
      <rPr>
        <b/>
        <sz val="12"/>
        <rFont val="方正仿宋简体"/>
        <charset val="134"/>
      </rPr>
      <t>其他外交支出</t>
    </r>
  </si>
  <si>
    <t>2029999</t>
  </si>
  <si>
    <r>
      <rPr>
        <sz val="11"/>
        <rFont val="方正仿宋简体"/>
        <charset val="134"/>
      </rPr>
      <t>其他外交支出</t>
    </r>
  </si>
  <si>
    <t>203</t>
  </si>
  <si>
    <t>国防支出</t>
  </si>
  <si>
    <t>20301</t>
  </si>
  <si>
    <r>
      <rPr>
        <b/>
        <sz val="12"/>
        <rFont val="方正仿宋简体"/>
        <charset val="134"/>
      </rPr>
      <t>军费</t>
    </r>
  </si>
  <si>
    <t>2030101</t>
  </si>
  <si>
    <r>
      <rPr>
        <sz val="11"/>
        <rFont val="方正仿宋简体"/>
        <charset val="134"/>
      </rPr>
      <t>现役部队</t>
    </r>
  </si>
  <si>
    <t>2030102</t>
  </si>
  <si>
    <r>
      <rPr>
        <sz val="11"/>
        <rFont val="方正仿宋简体"/>
        <charset val="134"/>
      </rPr>
      <t>预备役部队</t>
    </r>
  </si>
  <si>
    <t>2030199</t>
  </si>
  <si>
    <r>
      <rPr>
        <sz val="11"/>
        <rFont val="方正仿宋简体"/>
        <charset val="134"/>
      </rPr>
      <t>其他军费支出</t>
    </r>
  </si>
  <si>
    <t>20304</t>
  </si>
  <si>
    <r>
      <rPr>
        <b/>
        <sz val="12"/>
        <rFont val="方正仿宋简体"/>
        <charset val="134"/>
      </rPr>
      <t>国防科研事业</t>
    </r>
  </si>
  <si>
    <t>2030401</t>
  </si>
  <si>
    <r>
      <rPr>
        <sz val="11"/>
        <rFont val="方正仿宋简体"/>
        <charset val="134"/>
      </rPr>
      <t>国防科研事业</t>
    </r>
  </si>
  <si>
    <t>20305</t>
  </si>
  <si>
    <r>
      <rPr>
        <b/>
        <sz val="12"/>
        <rFont val="方正仿宋简体"/>
        <charset val="134"/>
      </rPr>
      <t>专项工程</t>
    </r>
  </si>
  <si>
    <t>2030501</t>
  </si>
  <si>
    <r>
      <rPr>
        <sz val="11"/>
        <rFont val="方正仿宋简体"/>
        <charset val="134"/>
      </rPr>
      <t>专项工程</t>
    </r>
  </si>
  <si>
    <t>20306</t>
  </si>
  <si>
    <t>2030601</t>
  </si>
  <si>
    <t>2030602</t>
  </si>
  <si>
    <r>
      <rPr>
        <sz val="11"/>
        <rFont val="方正仿宋简体"/>
        <charset val="134"/>
      </rPr>
      <t>经济动员</t>
    </r>
  </si>
  <si>
    <t>2030603</t>
  </si>
  <si>
    <r>
      <rPr>
        <sz val="11"/>
        <rFont val="方正仿宋简体"/>
        <charset val="134"/>
      </rPr>
      <t>人民防空</t>
    </r>
  </si>
  <si>
    <t>2030604</t>
  </si>
  <si>
    <r>
      <rPr>
        <sz val="11"/>
        <rFont val="方正仿宋简体"/>
        <charset val="134"/>
      </rPr>
      <t>交通战备</t>
    </r>
  </si>
  <si>
    <t>2030607</t>
  </si>
  <si>
    <t>2030608</t>
  </si>
  <si>
    <t>2030699</t>
  </si>
  <si>
    <r>
      <rPr>
        <sz val="11"/>
        <rFont val="方正仿宋简体"/>
        <charset val="134"/>
      </rPr>
      <t>其他国防动员支出</t>
    </r>
  </si>
  <si>
    <t>20399</t>
  </si>
  <si>
    <r>
      <rPr>
        <b/>
        <sz val="12"/>
        <rFont val="方正仿宋简体"/>
        <charset val="134"/>
      </rPr>
      <t>其他国防支出</t>
    </r>
  </si>
  <si>
    <t>2039999</t>
  </si>
  <si>
    <r>
      <rPr>
        <sz val="11"/>
        <rFont val="方正仿宋简体"/>
        <charset val="134"/>
      </rPr>
      <t>其他国防支出</t>
    </r>
  </si>
  <si>
    <t>204</t>
  </si>
  <si>
    <t>公共安全支出</t>
  </si>
  <si>
    <t>20401</t>
  </si>
  <si>
    <r>
      <rPr>
        <b/>
        <sz val="12"/>
        <rFont val="方正仿宋简体"/>
        <charset val="134"/>
      </rPr>
      <t>武装警察部队</t>
    </r>
  </si>
  <si>
    <t>2040101</t>
  </si>
  <si>
    <r>
      <rPr>
        <sz val="11"/>
        <rFont val="方正仿宋简体"/>
        <charset val="134"/>
      </rPr>
      <t>武装警察部队</t>
    </r>
  </si>
  <si>
    <t>2040199</t>
  </si>
  <si>
    <r>
      <rPr>
        <sz val="11"/>
        <rFont val="方正仿宋简体"/>
        <charset val="134"/>
      </rPr>
      <t>其他武装警察部队支出</t>
    </r>
  </si>
  <si>
    <t>20402</t>
  </si>
  <si>
    <t>2040201</t>
  </si>
  <si>
    <t>2040202</t>
  </si>
  <si>
    <t>2040203</t>
  </si>
  <si>
    <t>2040219</t>
  </si>
  <si>
    <t>2040220</t>
  </si>
  <si>
    <t>2040221</t>
  </si>
  <si>
    <r>
      <rPr>
        <sz val="11"/>
        <rFont val="方正仿宋简体"/>
        <charset val="134"/>
      </rPr>
      <t>特别业务</t>
    </r>
  </si>
  <si>
    <t>2040222</t>
  </si>
  <si>
    <r>
      <rPr>
        <sz val="11"/>
        <rFont val="方正仿宋简体"/>
        <charset val="134"/>
      </rPr>
      <t>特勤业务</t>
    </r>
  </si>
  <si>
    <t>2040223</t>
  </si>
  <si>
    <t>2040250</t>
  </si>
  <si>
    <t>2040299</t>
  </si>
  <si>
    <r>
      <rPr>
        <sz val="11"/>
        <rFont val="方正仿宋简体"/>
        <charset val="134"/>
      </rPr>
      <t>其他公安支出</t>
    </r>
  </si>
  <si>
    <t>20403</t>
  </si>
  <si>
    <r>
      <rPr>
        <b/>
        <sz val="12"/>
        <rFont val="方正仿宋简体"/>
        <charset val="134"/>
      </rPr>
      <t>国家安全</t>
    </r>
  </si>
  <si>
    <t>2040301</t>
  </si>
  <si>
    <t>2040302</t>
  </si>
  <si>
    <t>2040303</t>
  </si>
  <si>
    <t>2040304</t>
  </si>
  <si>
    <r>
      <rPr>
        <sz val="11"/>
        <rFont val="方正仿宋简体"/>
        <charset val="134"/>
      </rPr>
      <t>安全业务</t>
    </r>
  </si>
  <si>
    <t>2040350</t>
  </si>
  <si>
    <t>2040399</t>
  </si>
  <si>
    <r>
      <rPr>
        <sz val="11"/>
        <rFont val="方正仿宋简体"/>
        <charset val="134"/>
      </rPr>
      <t>其他国家安全支出</t>
    </r>
  </si>
  <si>
    <t>20404</t>
  </si>
  <si>
    <t>2040401</t>
  </si>
  <si>
    <t>2040402</t>
  </si>
  <si>
    <t>2040403</t>
  </si>
  <si>
    <t>2040409</t>
  </si>
  <si>
    <r>
      <rPr>
        <sz val="11"/>
        <rFont val="Times New Roman"/>
        <charset val="134"/>
      </rPr>
      <t>“</t>
    </r>
    <r>
      <rPr>
        <sz val="11"/>
        <rFont val="方正仿宋简体"/>
        <charset val="134"/>
      </rPr>
      <t>两房</t>
    </r>
    <r>
      <rPr>
        <sz val="11"/>
        <rFont val="Times New Roman"/>
        <charset val="134"/>
      </rPr>
      <t>”</t>
    </r>
    <r>
      <rPr>
        <sz val="11"/>
        <rFont val="方正仿宋简体"/>
        <charset val="134"/>
      </rPr>
      <t>建设</t>
    </r>
  </si>
  <si>
    <t>2040410</t>
  </si>
  <si>
    <r>
      <rPr>
        <sz val="11"/>
        <rFont val="方正仿宋简体"/>
        <charset val="134"/>
      </rPr>
      <t>检察监督</t>
    </r>
  </si>
  <si>
    <t>2040450</t>
  </si>
  <si>
    <t>2040499</t>
  </si>
  <si>
    <r>
      <rPr>
        <sz val="11"/>
        <rFont val="方正仿宋简体"/>
        <charset val="134"/>
      </rPr>
      <t>其他检察支出</t>
    </r>
  </si>
  <si>
    <t>20405</t>
  </si>
  <si>
    <t>2040501</t>
  </si>
  <si>
    <t>2040502</t>
  </si>
  <si>
    <t>2040503</t>
  </si>
  <si>
    <t>2040504</t>
  </si>
  <si>
    <r>
      <rPr>
        <sz val="11"/>
        <rFont val="方正仿宋简体"/>
        <charset val="134"/>
      </rPr>
      <t>案件审判</t>
    </r>
  </si>
  <si>
    <t>2040505</t>
  </si>
  <si>
    <r>
      <rPr>
        <sz val="11"/>
        <rFont val="方正仿宋简体"/>
        <charset val="134"/>
      </rPr>
      <t>案件执行</t>
    </r>
  </si>
  <si>
    <t>2040506</t>
  </si>
  <si>
    <r>
      <rPr>
        <sz val="12"/>
        <color theme="1"/>
        <rFont val="Times New Roman"/>
        <charset val="134"/>
      </rPr>
      <t>“</t>
    </r>
    <r>
      <rPr>
        <sz val="12"/>
        <color theme="1"/>
        <rFont val="方正仿宋简体"/>
        <charset val="134"/>
      </rPr>
      <t>两庭</t>
    </r>
    <r>
      <rPr>
        <sz val="12"/>
        <color theme="1"/>
        <rFont val="Times New Roman"/>
        <charset val="134"/>
      </rPr>
      <t>”</t>
    </r>
    <r>
      <rPr>
        <sz val="12"/>
        <color theme="1"/>
        <rFont val="方正仿宋简体"/>
        <charset val="134"/>
      </rPr>
      <t>建设</t>
    </r>
  </si>
  <si>
    <t>2040550</t>
  </si>
  <si>
    <t>2040599</t>
  </si>
  <si>
    <r>
      <rPr>
        <sz val="11"/>
        <rFont val="方正仿宋简体"/>
        <charset val="134"/>
      </rPr>
      <t>其他法院支出</t>
    </r>
  </si>
  <si>
    <t>20406</t>
  </si>
  <si>
    <t>2040601</t>
  </si>
  <si>
    <t>2040602</t>
  </si>
  <si>
    <t>2040603</t>
  </si>
  <si>
    <t>2040604</t>
  </si>
  <si>
    <t>2040605</t>
  </si>
  <si>
    <t>2040606</t>
  </si>
  <si>
    <r>
      <rPr>
        <sz val="11"/>
        <rFont val="方正仿宋简体"/>
        <charset val="134"/>
      </rPr>
      <t>律师管理</t>
    </r>
  </si>
  <si>
    <t>2040607</t>
  </si>
  <si>
    <t>2040608</t>
  </si>
  <si>
    <r>
      <rPr>
        <sz val="11"/>
        <rFont val="方正仿宋简体"/>
        <charset val="134"/>
      </rPr>
      <t>国家统一法律职业资格考试</t>
    </r>
  </si>
  <si>
    <t>2040610</t>
  </si>
  <si>
    <t>2040612</t>
  </si>
  <si>
    <t>2040613</t>
  </si>
  <si>
    <t>2040650</t>
  </si>
  <si>
    <t>2040699</t>
  </si>
  <si>
    <r>
      <rPr>
        <sz val="11"/>
        <rFont val="方正仿宋简体"/>
        <charset val="134"/>
      </rPr>
      <t>其他司法支出</t>
    </r>
  </si>
  <si>
    <t>20407</t>
  </si>
  <si>
    <r>
      <rPr>
        <b/>
        <sz val="12"/>
        <rFont val="方正仿宋简体"/>
        <charset val="134"/>
      </rPr>
      <t>监狱</t>
    </r>
  </si>
  <si>
    <t>2040701</t>
  </si>
  <si>
    <t>2040702</t>
  </si>
  <si>
    <t>2040703</t>
  </si>
  <si>
    <t>2040704</t>
  </si>
  <si>
    <r>
      <rPr>
        <sz val="11"/>
        <rFont val="方正仿宋简体"/>
        <charset val="134"/>
      </rPr>
      <t>罪犯生活及医疗卫生</t>
    </r>
  </si>
  <si>
    <t>2040705</t>
  </si>
  <si>
    <r>
      <rPr>
        <sz val="11"/>
        <rFont val="方正仿宋简体"/>
        <charset val="134"/>
      </rPr>
      <t>监狱业务及罪犯改造</t>
    </r>
  </si>
  <si>
    <t>2040706</t>
  </si>
  <si>
    <r>
      <rPr>
        <sz val="11"/>
        <rFont val="方正仿宋简体"/>
        <charset val="134"/>
      </rPr>
      <t>狱政设施建设</t>
    </r>
  </si>
  <si>
    <t>2040707</t>
  </si>
  <si>
    <t>2040750</t>
  </si>
  <si>
    <t>2040799</t>
  </si>
  <si>
    <r>
      <rPr>
        <sz val="11"/>
        <rFont val="方正仿宋简体"/>
        <charset val="134"/>
      </rPr>
      <t>其他监狱支出</t>
    </r>
  </si>
  <si>
    <t>20408</t>
  </si>
  <si>
    <r>
      <rPr>
        <b/>
        <sz val="12"/>
        <rFont val="方正仿宋简体"/>
        <charset val="134"/>
      </rPr>
      <t>强制隔离戒毒</t>
    </r>
  </si>
  <si>
    <t>2040801</t>
  </si>
  <si>
    <t>2040802</t>
  </si>
  <si>
    <t>2040803</t>
  </si>
  <si>
    <t>2040804</t>
  </si>
  <si>
    <r>
      <rPr>
        <sz val="11"/>
        <rFont val="方正仿宋简体"/>
        <charset val="134"/>
      </rPr>
      <t>强制隔离戒毒人员生活</t>
    </r>
  </si>
  <si>
    <t>2040805</t>
  </si>
  <si>
    <r>
      <rPr>
        <sz val="11"/>
        <rFont val="方正仿宋简体"/>
        <charset val="134"/>
      </rPr>
      <t>强制隔离戒毒人员教育</t>
    </r>
  </si>
  <si>
    <t>2040806</t>
  </si>
  <si>
    <r>
      <rPr>
        <sz val="11"/>
        <rFont val="方正仿宋简体"/>
        <charset val="134"/>
      </rPr>
      <t>所政设施建设</t>
    </r>
  </si>
  <si>
    <t>2040807</t>
  </si>
  <si>
    <t>2040850</t>
  </si>
  <si>
    <t>2040899</t>
  </si>
  <si>
    <r>
      <rPr>
        <sz val="11"/>
        <rFont val="方正仿宋简体"/>
        <charset val="134"/>
      </rPr>
      <t>其他强制隔离戒毒支出</t>
    </r>
  </si>
  <si>
    <t>20409</t>
  </si>
  <si>
    <r>
      <rPr>
        <b/>
        <sz val="12"/>
        <rFont val="方正仿宋简体"/>
        <charset val="134"/>
      </rPr>
      <t>国家保密</t>
    </r>
  </si>
  <si>
    <t>2040901</t>
  </si>
  <si>
    <t>2040902</t>
  </si>
  <si>
    <t>2040903</t>
  </si>
  <si>
    <t>2040904</t>
  </si>
  <si>
    <r>
      <rPr>
        <sz val="11"/>
        <rFont val="方正仿宋简体"/>
        <charset val="134"/>
      </rPr>
      <t>保密技术</t>
    </r>
  </si>
  <si>
    <t>2040905</t>
  </si>
  <si>
    <r>
      <rPr>
        <sz val="11"/>
        <rFont val="方正仿宋简体"/>
        <charset val="134"/>
      </rPr>
      <t>保密管理</t>
    </r>
  </si>
  <si>
    <t>2040950</t>
  </si>
  <si>
    <t>2040999</t>
  </si>
  <si>
    <r>
      <rPr>
        <sz val="11"/>
        <rFont val="方正仿宋简体"/>
        <charset val="134"/>
      </rPr>
      <t>其他国家保密支出</t>
    </r>
  </si>
  <si>
    <t>20410</t>
  </si>
  <si>
    <r>
      <rPr>
        <b/>
        <sz val="12"/>
        <rFont val="方正仿宋简体"/>
        <charset val="134"/>
      </rPr>
      <t>缉私警察</t>
    </r>
  </si>
  <si>
    <t>2041001</t>
  </si>
  <si>
    <t>2041002</t>
  </si>
  <si>
    <t>2041006</t>
  </si>
  <si>
    <t>2041007</t>
  </si>
  <si>
    <r>
      <rPr>
        <sz val="11"/>
        <rFont val="方正仿宋简体"/>
        <charset val="134"/>
      </rPr>
      <t>缉私业务</t>
    </r>
  </si>
  <si>
    <t>2041099</t>
  </si>
  <si>
    <r>
      <rPr>
        <sz val="11"/>
        <rFont val="方正仿宋简体"/>
        <charset val="134"/>
      </rPr>
      <t>其他缉私警察支出</t>
    </r>
  </si>
  <si>
    <t>20499</t>
  </si>
  <si>
    <r>
      <rPr>
        <b/>
        <sz val="12"/>
        <rFont val="方正仿宋简体"/>
        <charset val="134"/>
      </rPr>
      <t>其他公共安全支出</t>
    </r>
  </si>
  <si>
    <t>2049902</t>
  </si>
  <si>
    <r>
      <rPr>
        <sz val="11"/>
        <rFont val="方正仿宋简体"/>
        <charset val="134"/>
      </rPr>
      <t>国家司法救助支出</t>
    </r>
  </si>
  <si>
    <t>2049999</t>
  </si>
  <si>
    <r>
      <rPr>
        <sz val="11"/>
        <rFont val="方正仿宋简体"/>
        <charset val="134"/>
      </rPr>
      <t>其他公共安全支出</t>
    </r>
  </si>
  <si>
    <t>205</t>
  </si>
  <si>
    <t>教育支出</t>
  </si>
  <si>
    <t>20501</t>
  </si>
  <si>
    <t>2050101</t>
  </si>
  <si>
    <t>2050102</t>
  </si>
  <si>
    <t>2050103</t>
  </si>
  <si>
    <t>2050199</t>
  </si>
  <si>
    <r>
      <rPr>
        <sz val="11"/>
        <rFont val="方正仿宋简体"/>
        <charset val="134"/>
      </rPr>
      <t>其他教育管理事务支出</t>
    </r>
  </si>
  <si>
    <t>20502</t>
  </si>
  <si>
    <t>2050201</t>
  </si>
  <si>
    <t>2050202</t>
  </si>
  <si>
    <t>2050203</t>
  </si>
  <si>
    <t>2050204</t>
  </si>
  <si>
    <t>2050205</t>
  </si>
  <si>
    <r>
      <rPr>
        <sz val="11"/>
        <rFont val="方正仿宋简体"/>
        <charset val="134"/>
      </rPr>
      <t>高等教育</t>
    </r>
  </si>
  <si>
    <t>2050299</t>
  </si>
  <si>
    <r>
      <rPr>
        <sz val="11"/>
        <rFont val="方正仿宋简体"/>
        <charset val="134"/>
      </rPr>
      <t>其他普通教育支出</t>
    </r>
  </si>
  <si>
    <t>20503</t>
  </si>
  <si>
    <t>2050301</t>
  </si>
  <si>
    <r>
      <rPr>
        <sz val="11"/>
        <rFont val="方正仿宋简体"/>
        <charset val="134"/>
      </rPr>
      <t>初等职业教育</t>
    </r>
  </si>
  <si>
    <t>2050302</t>
  </si>
  <si>
    <t>2050303</t>
  </si>
  <si>
    <r>
      <rPr>
        <sz val="11"/>
        <rFont val="方正仿宋简体"/>
        <charset val="134"/>
      </rPr>
      <t>技校教育</t>
    </r>
  </si>
  <si>
    <t>2050305</t>
  </si>
  <si>
    <r>
      <rPr>
        <sz val="11"/>
        <rFont val="方正仿宋简体"/>
        <charset val="134"/>
      </rPr>
      <t>高等职业教育</t>
    </r>
  </si>
  <si>
    <t>2050399</t>
  </si>
  <si>
    <r>
      <rPr>
        <sz val="11"/>
        <rFont val="方正仿宋简体"/>
        <charset val="134"/>
      </rPr>
      <t>其他职业教育支出</t>
    </r>
  </si>
  <si>
    <t>20504</t>
  </si>
  <si>
    <r>
      <rPr>
        <b/>
        <sz val="12"/>
        <rFont val="方正仿宋简体"/>
        <charset val="134"/>
      </rPr>
      <t>成人教育</t>
    </r>
  </si>
  <si>
    <t>2050401</t>
  </si>
  <si>
    <r>
      <rPr>
        <sz val="11"/>
        <rFont val="方正仿宋简体"/>
        <charset val="134"/>
      </rPr>
      <t>成人初等教育</t>
    </r>
  </si>
  <si>
    <t>2050402</t>
  </si>
  <si>
    <r>
      <rPr>
        <sz val="11"/>
        <rFont val="方正仿宋简体"/>
        <charset val="134"/>
      </rPr>
      <t>成人中等教育</t>
    </r>
  </si>
  <si>
    <t>2050403</t>
  </si>
  <si>
    <r>
      <rPr>
        <sz val="11"/>
        <rFont val="方正仿宋简体"/>
        <charset val="134"/>
      </rPr>
      <t>成人高等教育</t>
    </r>
  </si>
  <si>
    <t>2050404</t>
  </si>
  <si>
    <r>
      <rPr>
        <sz val="11"/>
        <rFont val="方正仿宋简体"/>
        <charset val="134"/>
      </rPr>
      <t>成人广播电视教育</t>
    </r>
  </si>
  <si>
    <t>2050499</t>
  </si>
  <si>
    <r>
      <rPr>
        <sz val="11"/>
        <rFont val="方正仿宋简体"/>
        <charset val="134"/>
      </rPr>
      <t>其他成人教育支出</t>
    </r>
  </si>
  <si>
    <t>20505</t>
  </si>
  <si>
    <r>
      <rPr>
        <b/>
        <sz val="12"/>
        <rFont val="方正仿宋简体"/>
        <charset val="134"/>
      </rPr>
      <t>广播电视教育</t>
    </r>
  </si>
  <si>
    <t>2050501</t>
  </si>
  <si>
    <r>
      <rPr>
        <sz val="11"/>
        <rFont val="方正仿宋简体"/>
        <charset val="134"/>
      </rPr>
      <t>广播电视学校</t>
    </r>
  </si>
  <si>
    <t>2050502</t>
  </si>
  <si>
    <r>
      <rPr>
        <sz val="11"/>
        <rFont val="方正仿宋简体"/>
        <charset val="134"/>
      </rPr>
      <t>教育电视台</t>
    </r>
  </si>
  <si>
    <t>2050599</t>
  </si>
  <si>
    <r>
      <rPr>
        <sz val="11"/>
        <rFont val="方正仿宋简体"/>
        <charset val="134"/>
      </rPr>
      <t>其他广播电视教育支出</t>
    </r>
  </si>
  <si>
    <t>20506</t>
  </si>
  <si>
    <r>
      <rPr>
        <b/>
        <sz val="12"/>
        <rFont val="方正仿宋简体"/>
        <charset val="134"/>
      </rPr>
      <t>留学教育</t>
    </r>
  </si>
  <si>
    <t>2050601</t>
  </si>
  <si>
    <r>
      <rPr>
        <sz val="11"/>
        <rFont val="方正仿宋简体"/>
        <charset val="134"/>
      </rPr>
      <t>出国留学教育</t>
    </r>
  </si>
  <si>
    <t>2050602</t>
  </si>
  <si>
    <r>
      <rPr>
        <sz val="11"/>
        <rFont val="方正仿宋简体"/>
        <charset val="134"/>
      </rPr>
      <t>来华留学教育</t>
    </r>
  </si>
  <si>
    <t>2050699</t>
  </si>
  <si>
    <r>
      <rPr>
        <sz val="11"/>
        <rFont val="方正仿宋简体"/>
        <charset val="134"/>
      </rPr>
      <t>其他留学教育支出</t>
    </r>
  </si>
  <si>
    <t>20507</t>
  </si>
  <si>
    <t>2050701</t>
  </si>
  <si>
    <t>2050702</t>
  </si>
  <si>
    <r>
      <rPr>
        <sz val="11"/>
        <rFont val="方正仿宋简体"/>
        <charset val="134"/>
      </rPr>
      <t>工读学校教育</t>
    </r>
  </si>
  <si>
    <t>2050799</t>
  </si>
  <si>
    <r>
      <rPr>
        <sz val="11"/>
        <rFont val="方正仿宋简体"/>
        <charset val="134"/>
      </rPr>
      <t>其他特殊教育支出</t>
    </r>
  </si>
  <si>
    <t>20508</t>
  </si>
  <si>
    <t>2050801</t>
  </si>
  <si>
    <t>2050802</t>
  </si>
  <si>
    <t>2050803</t>
  </si>
  <si>
    <r>
      <rPr>
        <sz val="11"/>
        <rFont val="方正仿宋简体"/>
        <charset val="134"/>
      </rPr>
      <t>培训支出</t>
    </r>
  </si>
  <si>
    <t>2050804</t>
  </si>
  <si>
    <r>
      <rPr>
        <sz val="11"/>
        <rFont val="方正仿宋简体"/>
        <charset val="134"/>
      </rPr>
      <t>退役士兵能力提升</t>
    </r>
  </si>
  <si>
    <t>2050899</t>
  </si>
  <si>
    <r>
      <rPr>
        <sz val="11"/>
        <rFont val="方正仿宋简体"/>
        <charset val="134"/>
      </rPr>
      <t>其他进修及培训</t>
    </r>
  </si>
  <si>
    <t>20509</t>
  </si>
  <si>
    <t>2050901</t>
  </si>
  <si>
    <r>
      <rPr>
        <sz val="11"/>
        <rFont val="方正仿宋简体"/>
        <charset val="134"/>
      </rPr>
      <t>农村中小学校舍建设</t>
    </r>
  </si>
  <si>
    <t>2050902</t>
  </si>
  <si>
    <r>
      <rPr>
        <sz val="11"/>
        <rFont val="方正仿宋简体"/>
        <charset val="134"/>
      </rPr>
      <t>农村中小学教学设施</t>
    </r>
  </si>
  <si>
    <t>2050903</t>
  </si>
  <si>
    <r>
      <rPr>
        <sz val="11"/>
        <rFont val="方正仿宋简体"/>
        <charset val="134"/>
      </rPr>
      <t>城市中小学校舍建设</t>
    </r>
  </si>
  <si>
    <t>2050904</t>
  </si>
  <si>
    <r>
      <rPr>
        <sz val="11"/>
        <rFont val="方正仿宋简体"/>
        <charset val="134"/>
      </rPr>
      <t>城市中小学教学设施</t>
    </r>
  </si>
  <si>
    <t>2050905</t>
  </si>
  <si>
    <t>2050999</t>
  </si>
  <si>
    <t>20599</t>
  </si>
  <si>
    <r>
      <rPr>
        <b/>
        <sz val="12"/>
        <rFont val="方正仿宋简体"/>
        <charset val="134"/>
      </rPr>
      <t>其他教育支出</t>
    </r>
  </si>
  <si>
    <t>2059999</t>
  </si>
  <si>
    <r>
      <rPr>
        <sz val="11"/>
        <rFont val="方正仿宋简体"/>
        <charset val="134"/>
      </rPr>
      <t>其他教育支出</t>
    </r>
  </si>
  <si>
    <t>206</t>
  </si>
  <si>
    <t>20601</t>
  </si>
  <si>
    <t>2060101</t>
  </si>
  <si>
    <t>2060102</t>
  </si>
  <si>
    <t>2060103</t>
  </si>
  <si>
    <t>2060199</t>
  </si>
  <si>
    <r>
      <rPr>
        <sz val="11"/>
        <rFont val="方正仿宋简体"/>
        <charset val="134"/>
      </rPr>
      <t>其他科学技术管理事务支出</t>
    </r>
  </si>
  <si>
    <t>20602</t>
  </si>
  <si>
    <t>2060201</t>
  </si>
  <si>
    <r>
      <rPr>
        <sz val="11"/>
        <rFont val="方正仿宋简体"/>
        <charset val="134"/>
      </rPr>
      <t>机构运行</t>
    </r>
  </si>
  <si>
    <t>2060203</t>
  </si>
  <si>
    <r>
      <rPr>
        <sz val="11"/>
        <rFont val="方正仿宋简体"/>
        <charset val="134"/>
      </rPr>
      <t>自然科学基金</t>
    </r>
  </si>
  <si>
    <t>2060204</t>
  </si>
  <si>
    <r>
      <rPr>
        <sz val="11"/>
        <rFont val="方正仿宋简体"/>
        <charset val="134"/>
      </rPr>
      <t>实验室及相关设施</t>
    </r>
  </si>
  <si>
    <t>2060205</t>
  </si>
  <si>
    <r>
      <rPr>
        <sz val="11"/>
        <rFont val="方正仿宋简体"/>
        <charset val="134"/>
      </rPr>
      <t>重大科学工程</t>
    </r>
  </si>
  <si>
    <t>2060206</t>
  </si>
  <si>
    <r>
      <rPr>
        <sz val="11"/>
        <rFont val="方正仿宋简体"/>
        <charset val="134"/>
      </rPr>
      <t>专项基础科研</t>
    </r>
  </si>
  <si>
    <t>2060207</t>
  </si>
  <si>
    <r>
      <rPr>
        <sz val="11"/>
        <rFont val="方正仿宋简体"/>
        <charset val="134"/>
      </rPr>
      <t>专项技术基础</t>
    </r>
  </si>
  <si>
    <t>2060208</t>
  </si>
  <si>
    <t>2060299</t>
  </si>
  <si>
    <r>
      <rPr>
        <sz val="11"/>
        <rFont val="方正仿宋简体"/>
        <charset val="134"/>
      </rPr>
      <t>其他基础研究支出</t>
    </r>
  </si>
  <si>
    <t>20603</t>
  </si>
  <si>
    <r>
      <rPr>
        <b/>
        <sz val="12"/>
        <rFont val="方正仿宋简体"/>
        <charset val="134"/>
      </rPr>
      <t>应用研究</t>
    </r>
  </si>
  <si>
    <t>2060301</t>
  </si>
  <si>
    <t>2060302</t>
  </si>
  <si>
    <r>
      <rPr>
        <sz val="11"/>
        <rFont val="方正仿宋简体"/>
        <charset val="134"/>
      </rPr>
      <t>社会公益研究</t>
    </r>
  </si>
  <si>
    <t>2060303</t>
  </si>
  <si>
    <r>
      <rPr>
        <sz val="11"/>
        <rFont val="方正仿宋简体"/>
        <charset val="134"/>
      </rPr>
      <t>高技术研究</t>
    </r>
  </si>
  <si>
    <t>2060304</t>
  </si>
  <si>
    <r>
      <rPr>
        <sz val="11"/>
        <rFont val="方正仿宋简体"/>
        <charset val="134"/>
      </rPr>
      <t>专项科研试制</t>
    </r>
  </si>
  <si>
    <t>2060399</t>
  </si>
  <si>
    <r>
      <rPr>
        <sz val="11"/>
        <rFont val="方正仿宋简体"/>
        <charset val="134"/>
      </rPr>
      <t>其他应用研究支出</t>
    </r>
  </si>
  <si>
    <t>20604</t>
  </si>
  <si>
    <t>2060401</t>
  </si>
  <si>
    <t>2060404</t>
  </si>
  <si>
    <t>2060405</t>
  </si>
  <si>
    <t>2060499</t>
  </si>
  <si>
    <r>
      <rPr>
        <sz val="11"/>
        <rFont val="方正仿宋简体"/>
        <charset val="134"/>
      </rPr>
      <t>其他技术研究与开发支出</t>
    </r>
  </si>
  <si>
    <t>20605</t>
  </si>
  <si>
    <t>2060501</t>
  </si>
  <si>
    <t>2060502</t>
  </si>
  <si>
    <t>2060503</t>
  </si>
  <si>
    <r>
      <rPr>
        <sz val="11"/>
        <rFont val="方正仿宋简体"/>
        <charset val="134"/>
      </rPr>
      <t>科技条件专项</t>
    </r>
  </si>
  <si>
    <t>2060599</t>
  </si>
  <si>
    <r>
      <rPr>
        <sz val="11"/>
        <rFont val="方正仿宋简体"/>
        <charset val="134"/>
      </rPr>
      <t>其他科技条件与服务支出</t>
    </r>
  </si>
  <si>
    <t>20606</t>
  </si>
  <si>
    <r>
      <rPr>
        <b/>
        <sz val="12"/>
        <rFont val="方正仿宋简体"/>
        <charset val="134"/>
      </rPr>
      <t>社会科学</t>
    </r>
  </si>
  <si>
    <t>2060601</t>
  </si>
  <si>
    <r>
      <rPr>
        <sz val="11"/>
        <rFont val="方正仿宋简体"/>
        <charset val="134"/>
      </rPr>
      <t>社会科学研究机构</t>
    </r>
  </si>
  <si>
    <t>2060602</t>
  </si>
  <si>
    <r>
      <rPr>
        <sz val="11"/>
        <rFont val="方正仿宋简体"/>
        <charset val="134"/>
      </rPr>
      <t>社会科学研究</t>
    </r>
  </si>
  <si>
    <t>2060603</t>
  </si>
  <si>
    <r>
      <rPr>
        <sz val="11"/>
        <rFont val="方正仿宋简体"/>
        <charset val="134"/>
      </rPr>
      <t>社科基金支出</t>
    </r>
  </si>
  <si>
    <t>2060699</t>
  </si>
  <si>
    <r>
      <rPr>
        <sz val="11"/>
        <rFont val="方正仿宋简体"/>
        <charset val="134"/>
      </rPr>
      <t>其他社会科学支出</t>
    </r>
  </si>
  <si>
    <t>20607</t>
  </si>
  <si>
    <t>2060701</t>
  </si>
  <si>
    <t>2060702</t>
  </si>
  <si>
    <t>2060703</t>
  </si>
  <si>
    <r>
      <rPr>
        <sz val="11"/>
        <rFont val="方正仿宋简体"/>
        <charset val="134"/>
      </rPr>
      <t>青少年科技活动</t>
    </r>
  </si>
  <si>
    <t>2060704</t>
  </si>
  <si>
    <r>
      <rPr>
        <sz val="11"/>
        <rFont val="方正仿宋简体"/>
        <charset val="134"/>
      </rPr>
      <t>学术交流活动</t>
    </r>
  </si>
  <si>
    <t>2060705</t>
  </si>
  <si>
    <r>
      <rPr>
        <sz val="11"/>
        <rFont val="方正仿宋简体"/>
        <charset val="134"/>
      </rPr>
      <t>科技馆站</t>
    </r>
  </si>
  <si>
    <t>2060799</t>
  </si>
  <si>
    <r>
      <rPr>
        <sz val="11"/>
        <rFont val="方正仿宋简体"/>
        <charset val="134"/>
      </rPr>
      <t>其他科学技术普及支出</t>
    </r>
  </si>
  <si>
    <t>20608</t>
  </si>
  <si>
    <r>
      <rPr>
        <b/>
        <sz val="12"/>
        <rFont val="方正仿宋简体"/>
        <charset val="134"/>
      </rPr>
      <t>科技交流与合作</t>
    </r>
  </si>
  <si>
    <t>2060801</t>
  </si>
  <si>
    <r>
      <rPr>
        <sz val="11"/>
        <rFont val="方正仿宋简体"/>
        <charset val="134"/>
      </rPr>
      <t>国际交流与合作</t>
    </r>
  </si>
  <si>
    <t>2060802</t>
  </si>
  <si>
    <r>
      <rPr>
        <sz val="11"/>
        <rFont val="方正仿宋简体"/>
        <charset val="134"/>
      </rPr>
      <t>重大科技合作项目</t>
    </r>
  </si>
  <si>
    <t>2060899</t>
  </si>
  <si>
    <r>
      <rPr>
        <sz val="11"/>
        <rFont val="方正仿宋简体"/>
        <charset val="134"/>
      </rPr>
      <t>其他科技交流与合作支出</t>
    </r>
  </si>
  <si>
    <t>20609</t>
  </si>
  <si>
    <r>
      <rPr>
        <b/>
        <sz val="12"/>
        <rFont val="方正仿宋简体"/>
        <charset val="134"/>
      </rPr>
      <t>科技重大项目</t>
    </r>
  </si>
  <si>
    <t>2060901</t>
  </si>
  <si>
    <r>
      <rPr>
        <sz val="11"/>
        <rFont val="方正仿宋简体"/>
        <charset val="134"/>
      </rPr>
      <t>科技重大专项</t>
    </r>
  </si>
  <si>
    <t>2060902</t>
  </si>
  <si>
    <r>
      <rPr>
        <sz val="11"/>
        <rFont val="方正仿宋简体"/>
        <charset val="134"/>
      </rPr>
      <t>重点研发计划</t>
    </r>
  </si>
  <si>
    <t>2060999</t>
  </si>
  <si>
    <r>
      <rPr>
        <sz val="11"/>
        <rFont val="方正仿宋简体"/>
        <charset val="134"/>
      </rPr>
      <t>其他科技重大项目</t>
    </r>
  </si>
  <si>
    <t>20699</t>
  </si>
  <si>
    <r>
      <rPr>
        <b/>
        <sz val="12"/>
        <rFont val="方正仿宋简体"/>
        <charset val="134"/>
      </rPr>
      <t>其他科学技术支出</t>
    </r>
  </si>
  <si>
    <t>2069901</t>
  </si>
  <si>
    <r>
      <rPr>
        <sz val="11"/>
        <rFont val="方正仿宋简体"/>
        <charset val="134"/>
      </rPr>
      <t>科技奖励</t>
    </r>
  </si>
  <si>
    <t>2069902</t>
  </si>
  <si>
    <r>
      <rPr>
        <sz val="11"/>
        <rFont val="方正仿宋简体"/>
        <charset val="134"/>
      </rPr>
      <t>核应急</t>
    </r>
  </si>
  <si>
    <t>2069903</t>
  </si>
  <si>
    <r>
      <rPr>
        <sz val="11"/>
        <rFont val="方正仿宋简体"/>
        <charset val="134"/>
      </rPr>
      <t>转制科研机构</t>
    </r>
  </si>
  <si>
    <t>2069999</t>
  </si>
  <si>
    <r>
      <rPr>
        <sz val="11"/>
        <rFont val="方正仿宋简体"/>
        <charset val="134"/>
      </rPr>
      <t>其他科学技术支出</t>
    </r>
  </si>
  <si>
    <t>207</t>
  </si>
  <si>
    <t>20701</t>
  </si>
  <si>
    <t>2070101</t>
  </si>
  <si>
    <t>2070102</t>
  </si>
  <si>
    <t>2070103</t>
  </si>
  <si>
    <t>2070104</t>
  </si>
  <si>
    <t>2070105</t>
  </si>
  <si>
    <r>
      <rPr>
        <sz val="11"/>
        <rFont val="方正仿宋简体"/>
        <charset val="134"/>
      </rPr>
      <t>文化展示及纪念机构</t>
    </r>
  </si>
  <si>
    <t>2070106</t>
  </si>
  <si>
    <r>
      <rPr>
        <sz val="11"/>
        <rFont val="方正仿宋简体"/>
        <charset val="134"/>
      </rPr>
      <t>艺术表演场所</t>
    </r>
  </si>
  <si>
    <t>2070107</t>
  </si>
  <si>
    <t>2070108</t>
  </si>
  <si>
    <r>
      <rPr>
        <sz val="11"/>
        <rFont val="方正仿宋简体"/>
        <charset val="134"/>
      </rPr>
      <t>文化活动</t>
    </r>
  </si>
  <si>
    <t>2070109</t>
  </si>
  <si>
    <t>2070110</t>
  </si>
  <si>
    <r>
      <rPr>
        <sz val="11"/>
        <rFont val="方正仿宋简体"/>
        <charset val="134"/>
      </rPr>
      <t>文化和旅游交流与合作</t>
    </r>
  </si>
  <si>
    <t>2070111</t>
  </si>
  <si>
    <t>2070112</t>
  </si>
  <si>
    <r>
      <rPr>
        <sz val="11"/>
        <rFont val="方正仿宋简体"/>
        <charset val="134"/>
      </rPr>
      <t>文化和旅游市场管理</t>
    </r>
  </si>
  <si>
    <t>2070113</t>
  </si>
  <si>
    <t>2070114</t>
  </si>
  <si>
    <t>2070199</t>
  </si>
  <si>
    <r>
      <rPr>
        <sz val="11"/>
        <rFont val="方正仿宋简体"/>
        <charset val="134"/>
      </rPr>
      <t>其他文化和旅游支出</t>
    </r>
  </si>
  <si>
    <t>20702</t>
  </si>
  <si>
    <t>2070201</t>
  </si>
  <si>
    <t>2070202</t>
  </si>
  <si>
    <t>2070203</t>
  </si>
  <si>
    <t>2070204</t>
  </si>
  <si>
    <t>2070205</t>
  </si>
  <si>
    <t>2070206</t>
  </si>
  <si>
    <r>
      <rPr>
        <sz val="11"/>
        <rFont val="方正仿宋简体"/>
        <charset val="134"/>
      </rPr>
      <t>历史名城与古迹</t>
    </r>
  </si>
  <si>
    <t>2070299</t>
  </si>
  <si>
    <r>
      <rPr>
        <sz val="11"/>
        <rFont val="方正仿宋简体"/>
        <charset val="134"/>
      </rPr>
      <t>其他文物支出</t>
    </r>
  </si>
  <si>
    <t>20703</t>
  </si>
  <si>
    <t>2070301</t>
  </si>
  <si>
    <t>2070302</t>
  </si>
  <si>
    <t>2070303</t>
  </si>
  <si>
    <t>2070304</t>
  </si>
  <si>
    <r>
      <rPr>
        <sz val="11"/>
        <rFont val="方正仿宋简体"/>
        <charset val="134"/>
      </rPr>
      <t>运动项目管理</t>
    </r>
  </si>
  <si>
    <t>2070305</t>
  </si>
  <si>
    <r>
      <rPr>
        <sz val="11"/>
        <rFont val="方正仿宋简体"/>
        <charset val="134"/>
      </rPr>
      <t>体育竞赛</t>
    </r>
  </si>
  <si>
    <t>2070306</t>
  </si>
  <si>
    <r>
      <rPr>
        <sz val="11"/>
        <rFont val="方正仿宋简体"/>
        <charset val="134"/>
      </rPr>
      <t>体育训练</t>
    </r>
  </si>
  <si>
    <t>2070307</t>
  </si>
  <si>
    <t>2070308</t>
  </si>
  <si>
    <t>2070309</t>
  </si>
  <si>
    <r>
      <rPr>
        <sz val="11"/>
        <rFont val="方正仿宋简体"/>
        <charset val="134"/>
      </rPr>
      <t>体育交流与合作</t>
    </r>
  </si>
  <si>
    <t>2070399</t>
  </si>
  <si>
    <r>
      <rPr>
        <sz val="11"/>
        <rFont val="方正仿宋简体"/>
        <charset val="134"/>
      </rPr>
      <t>其他体育支出</t>
    </r>
  </si>
  <si>
    <t>20706</t>
  </si>
  <si>
    <r>
      <rPr>
        <b/>
        <sz val="12"/>
        <rFont val="方正仿宋简体"/>
        <charset val="134"/>
      </rPr>
      <t>新闻出版电影</t>
    </r>
  </si>
  <si>
    <t>2070601</t>
  </si>
  <si>
    <t>2070602</t>
  </si>
  <si>
    <t>2070603</t>
  </si>
  <si>
    <t>2070604</t>
  </si>
  <si>
    <r>
      <rPr>
        <sz val="11"/>
        <rFont val="方正仿宋简体"/>
        <charset val="134"/>
      </rPr>
      <t>新闻通讯</t>
    </r>
  </si>
  <si>
    <t>2070605</t>
  </si>
  <si>
    <r>
      <rPr>
        <sz val="11"/>
        <rFont val="方正仿宋简体"/>
        <charset val="134"/>
      </rPr>
      <t>出版发行</t>
    </r>
  </si>
  <si>
    <t>2070606</t>
  </si>
  <si>
    <r>
      <rPr>
        <sz val="11"/>
        <rFont val="方正仿宋简体"/>
        <charset val="134"/>
      </rPr>
      <t>版权管理</t>
    </r>
  </si>
  <si>
    <t>2070607</t>
  </si>
  <si>
    <r>
      <rPr>
        <sz val="11"/>
        <rFont val="方正仿宋简体"/>
        <charset val="134"/>
      </rPr>
      <t>电影</t>
    </r>
  </si>
  <si>
    <t>2070699</t>
  </si>
  <si>
    <r>
      <rPr>
        <sz val="11"/>
        <rFont val="方正仿宋简体"/>
        <charset val="134"/>
      </rPr>
      <t>其他新闻出版电影支出</t>
    </r>
  </si>
  <si>
    <t>20708</t>
  </si>
  <si>
    <t>2070801</t>
  </si>
  <si>
    <t>2070802</t>
  </si>
  <si>
    <t>2070803</t>
  </si>
  <si>
    <t>2070806</t>
  </si>
  <si>
    <r>
      <rPr>
        <sz val="11"/>
        <rFont val="方正仿宋简体"/>
        <charset val="134"/>
      </rPr>
      <t>监测监管</t>
    </r>
  </si>
  <si>
    <t>2070807</t>
  </si>
  <si>
    <t>2070808</t>
  </si>
  <si>
    <t>2070899</t>
  </si>
  <si>
    <r>
      <rPr>
        <sz val="11"/>
        <rFont val="方正仿宋简体"/>
        <charset val="134"/>
      </rPr>
      <t>其他广播电视支出</t>
    </r>
  </si>
  <si>
    <t>20799</t>
  </si>
  <si>
    <r>
      <rPr>
        <b/>
        <sz val="12"/>
        <rFont val="方正仿宋简体"/>
        <charset val="134"/>
      </rPr>
      <t>其他文化旅游体育与传媒支出</t>
    </r>
  </si>
  <si>
    <t>2079902</t>
  </si>
  <si>
    <r>
      <rPr>
        <sz val="11"/>
        <rFont val="方正仿宋简体"/>
        <charset val="134"/>
      </rPr>
      <t>宣传文化发展专项支出</t>
    </r>
  </si>
  <si>
    <t>2079903</t>
  </si>
  <si>
    <r>
      <rPr>
        <sz val="11"/>
        <rFont val="方正仿宋简体"/>
        <charset val="134"/>
      </rPr>
      <t>文化产业发展专项支出</t>
    </r>
  </si>
  <si>
    <t>2079999</t>
  </si>
  <si>
    <r>
      <rPr>
        <sz val="11"/>
        <rFont val="方正仿宋简体"/>
        <charset val="134"/>
      </rPr>
      <t>其他文化旅游体育与传媒支出</t>
    </r>
  </si>
  <si>
    <t>208</t>
  </si>
  <si>
    <t>20801</t>
  </si>
  <si>
    <t>2080101</t>
  </si>
  <si>
    <t>2080102</t>
  </si>
  <si>
    <t>2080103</t>
  </si>
  <si>
    <t>2080104</t>
  </si>
  <si>
    <t>2080105</t>
  </si>
  <si>
    <r>
      <rPr>
        <sz val="11"/>
        <rFont val="方正仿宋简体"/>
        <charset val="134"/>
      </rPr>
      <t>劳动保障监察</t>
    </r>
  </si>
  <si>
    <t>2080106</t>
  </si>
  <si>
    <t>2080107</t>
  </si>
  <si>
    <r>
      <rPr>
        <sz val="11"/>
        <rFont val="方正仿宋简体"/>
        <charset val="134"/>
      </rPr>
      <t>社会保险业务管理事务</t>
    </r>
  </si>
  <si>
    <t>2080108</t>
  </si>
  <si>
    <t>2080109</t>
  </si>
  <si>
    <r>
      <rPr>
        <sz val="11"/>
        <rFont val="方正仿宋简体"/>
        <charset val="134"/>
      </rPr>
      <t>社会保险经办机构</t>
    </r>
  </si>
  <si>
    <t>2080110</t>
  </si>
  <si>
    <r>
      <rPr>
        <sz val="11"/>
        <rFont val="方正仿宋简体"/>
        <charset val="134"/>
      </rPr>
      <t>劳动关系和维权</t>
    </r>
  </si>
  <si>
    <t>2080111</t>
  </si>
  <si>
    <r>
      <rPr>
        <sz val="11"/>
        <rFont val="方正仿宋简体"/>
        <charset val="134"/>
      </rPr>
      <t>公共就业服务和职业技能鉴定机构</t>
    </r>
  </si>
  <si>
    <t>2080112</t>
  </si>
  <si>
    <r>
      <rPr>
        <sz val="11"/>
        <rFont val="方正仿宋简体"/>
        <charset val="134"/>
      </rPr>
      <t>劳动人事争议调解仲裁</t>
    </r>
  </si>
  <si>
    <t>2080113</t>
  </si>
  <si>
    <r>
      <rPr>
        <sz val="11"/>
        <rFont val="方正仿宋简体"/>
        <charset val="134"/>
      </rPr>
      <t>政府特殊津贴</t>
    </r>
  </si>
  <si>
    <t>2080114</t>
  </si>
  <si>
    <r>
      <rPr>
        <sz val="11"/>
        <rFont val="方正仿宋简体"/>
        <charset val="134"/>
      </rPr>
      <t>资助留学回国人员</t>
    </r>
  </si>
  <si>
    <t>2080115</t>
  </si>
  <si>
    <r>
      <rPr>
        <sz val="11"/>
        <rFont val="方正仿宋简体"/>
        <charset val="134"/>
      </rPr>
      <t>博士后日常经费</t>
    </r>
  </si>
  <si>
    <t>2080116</t>
  </si>
  <si>
    <r>
      <rPr>
        <sz val="11"/>
        <rFont val="方正仿宋简体"/>
        <charset val="134"/>
      </rPr>
      <t>引进人才费用</t>
    </r>
  </si>
  <si>
    <t>2080150</t>
  </si>
  <si>
    <t>2080199</t>
  </si>
  <si>
    <t>20802</t>
  </si>
  <si>
    <t>2080201</t>
  </si>
  <si>
    <t>2080202</t>
  </si>
  <si>
    <t>2080203</t>
  </si>
  <si>
    <t>2080206</t>
  </si>
  <si>
    <r>
      <rPr>
        <sz val="11"/>
        <rFont val="方正仿宋简体"/>
        <charset val="134"/>
      </rPr>
      <t>社会组织管理</t>
    </r>
  </si>
  <si>
    <t>2080207</t>
  </si>
  <si>
    <r>
      <rPr>
        <sz val="11"/>
        <rFont val="方正仿宋简体"/>
        <charset val="134"/>
      </rPr>
      <t>行政区划和地名管理</t>
    </r>
  </si>
  <si>
    <t>2080208</t>
  </si>
  <si>
    <t>2080299</t>
  </si>
  <si>
    <r>
      <rPr>
        <sz val="11"/>
        <rFont val="方正仿宋简体"/>
        <charset val="134"/>
      </rPr>
      <t>其他民政管理事务支出</t>
    </r>
  </si>
  <si>
    <t>20804</t>
  </si>
  <si>
    <r>
      <rPr>
        <b/>
        <sz val="12"/>
        <rFont val="方正仿宋简体"/>
        <charset val="134"/>
      </rPr>
      <t>补充全国社会保障基金</t>
    </r>
  </si>
  <si>
    <t>2080402</t>
  </si>
  <si>
    <r>
      <rPr>
        <sz val="11"/>
        <rFont val="方正仿宋简体"/>
        <charset val="134"/>
      </rPr>
      <t>用一般公共预算补充基金</t>
    </r>
  </si>
  <si>
    <t>20805</t>
  </si>
  <si>
    <t>2080501</t>
  </si>
  <si>
    <t>2080502</t>
  </si>
  <si>
    <t>2080503</t>
  </si>
  <si>
    <r>
      <rPr>
        <sz val="11"/>
        <rFont val="方正仿宋简体"/>
        <charset val="134"/>
      </rPr>
      <t>离退休人员管理机构</t>
    </r>
  </si>
  <si>
    <t>2080505</t>
  </si>
  <si>
    <t>2080506</t>
  </si>
  <si>
    <t>2080507</t>
  </si>
  <si>
    <t>2080508</t>
  </si>
  <si>
    <r>
      <rPr>
        <sz val="11"/>
        <rFont val="方正仿宋简体"/>
        <charset val="134"/>
      </rPr>
      <t>对机关事业单位职业年金的补助</t>
    </r>
  </si>
  <si>
    <t>2080599</t>
  </si>
  <si>
    <r>
      <rPr>
        <sz val="11"/>
        <rFont val="方正仿宋简体"/>
        <charset val="134"/>
      </rPr>
      <t>其他行政事业单位养老支出</t>
    </r>
  </si>
  <si>
    <t>20806</t>
  </si>
  <si>
    <t>2080601</t>
  </si>
  <si>
    <t>2080602</t>
  </si>
  <si>
    <r>
      <rPr>
        <sz val="11"/>
        <rFont val="方正仿宋简体"/>
        <charset val="134"/>
      </rPr>
      <t>厂办大集体改革补助</t>
    </r>
  </si>
  <si>
    <t>2080699</t>
  </si>
  <si>
    <r>
      <rPr>
        <sz val="11"/>
        <rFont val="方正仿宋简体"/>
        <charset val="134"/>
      </rPr>
      <t>其他企业改革发展补助</t>
    </r>
  </si>
  <si>
    <t>20807</t>
  </si>
  <si>
    <t>2080701</t>
  </si>
  <si>
    <t>2080702</t>
  </si>
  <si>
    <t>2080704</t>
  </si>
  <si>
    <t>2080705</t>
  </si>
  <si>
    <t>2080709</t>
  </si>
  <si>
    <t>2080711</t>
  </si>
  <si>
    <t>2080712</t>
  </si>
  <si>
    <t>2080713</t>
  </si>
  <si>
    <r>
      <rPr>
        <sz val="11"/>
        <rFont val="方正仿宋简体"/>
        <charset val="134"/>
      </rPr>
      <t>促进创业补贴</t>
    </r>
  </si>
  <si>
    <t>2080799</t>
  </si>
  <si>
    <t>20808</t>
  </si>
  <si>
    <t>2080801</t>
  </si>
  <si>
    <t>2080802</t>
  </si>
  <si>
    <t>2080803</t>
  </si>
  <si>
    <t>2080805</t>
  </si>
  <si>
    <t>2080806</t>
  </si>
  <si>
    <r>
      <rPr>
        <sz val="11"/>
        <rFont val="方正仿宋简体"/>
        <charset val="134"/>
      </rPr>
      <t>农村籍退役士兵老年生活补助</t>
    </r>
  </si>
  <si>
    <t>2080807</t>
  </si>
  <si>
    <r>
      <rPr>
        <sz val="11"/>
        <rFont val="方正仿宋简体"/>
        <charset val="134"/>
      </rPr>
      <t>光荣院</t>
    </r>
  </si>
  <si>
    <t>2080808</t>
  </si>
  <si>
    <t>褒扬纪念</t>
  </si>
  <si>
    <t>2080899</t>
  </si>
  <si>
    <t>20809</t>
  </si>
  <si>
    <t>2080901</t>
  </si>
  <si>
    <t>2080902</t>
  </si>
  <si>
    <t>2080903</t>
  </si>
  <si>
    <t>2080904</t>
  </si>
  <si>
    <t>2080905</t>
  </si>
  <si>
    <t>2080999</t>
  </si>
  <si>
    <r>
      <rPr>
        <sz val="11"/>
        <rFont val="方正仿宋简体"/>
        <charset val="134"/>
      </rPr>
      <t>其他退役安置支出</t>
    </r>
  </si>
  <si>
    <t>20810</t>
  </si>
  <si>
    <t>2081001</t>
  </si>
  <si>
    <t>2081002</t>
  </si>
  <si>
    <t>2081003</t>
  </si>
  <si>
    <r>
      <rPr>
        <sz val="11"/>
        <rFont val="方正仿宋简体"/>
        <charset val="134"/>
      </rPr>
      <t>康复辅具</t>
    </r>
  </si>
  <si>
    <t>2081004</t>
  </si>
  <si>
    <t>2081005</t>
  </si>
  <si>
    <r>
      <rPr>
        <sz val="11"/>
        <rFont val="方正仿宋简体"/>
        <charset val="134"/>
      </rPr>
      <t>社会福利事业单位</t>
    </r>
  </si>
  <si>
    <t>2081006</t>
  </si>
  <si>
    <t>2081099</t>
  </si>
  <si>
    <r>
      <rPr>
        <sz val="11"/>
        <rFont val="方正仿宋简体"/>
        <charset val="134"/>
      </rPr>
      <t>其他社会福利支出</t>
    </r>
  </si>
  <si>
    <t>20811</t>
  </si>
  <si>
    <t>2081101</t>
  </si>
  <si>
    <t>2081102</t>
  </si>
  <si>
    <t>2081103</t>
  </si>
  <si>
    <t>2081104</t>
  </si>
  <si>
    <t>2081105</t>
  </si>
  <si>
    <t>2081106</t>
  </si>
  <si>
    <t>2081107</t>
  </si>
  <si>
    <t>2081199</t>
  </si>
  <si>
    <r>
      <rPr>
        <sz val="11"/>
        <rFont val="方正仿宋简体"/>
        <charset val="134"/>
      </rPr>
      <t>其他残疾人事业支出</t>
    </r>
  </si>
  <si>
    <t>20816</t>
  </si>
  <si>
    <t>2081601</t>
  </si>
  <si>
    <t>2081602</t>
  </si>
  <si>
    <t>2081603</t>
  </si>
  <si>
    <t>2081650</t>
  </si>
  <si>
    <t>2081699</t>
  </si>
  <si>
    <r>
      <rPr>
        <sz val="11"/>
        <rFont val="方正仿宋简体"/>
        <charset val="134"/>
      </rPr>
      <t>其他红十字事业支出</t>
    </r>
  </si>
  <si>
    <t>20819</t>
  </si>
  <si>
    <t>2081901</t>
  </si>
  <si>
    <t>2081902</t>
  </si>
  <si>
    <t>20820</t>
  </si>
  <si>
    <t>2082001</t>
  </si>
  <si>
    <t>2082002</t>
  </si>
  <si>
    <t>20821</t>
  </si>
  <si>
    <t>2082101</t>
  </si>
  <si>
    <t>2082102</t>
  </si>
  <si>
    <t>20824</t>
  </si>
  <si>
    <r>
      <rPr>
        <b/>
        <sz val="12"/>
        <rFont val="方正仿宋简体"/>
        <charset val="134"/>
      </rPr>
      <t>补充道路交通事故社会救助基金</t>
    </r>
  </si>
  <si>
    <t>2082401</t>
  </si>
  <si>
    <r>
      <rPr>
        <sz val="11"/>
        <rFont val="方正仿宋简体"/>
        <charset val="134"/>
      </rPr>
      <t>对道路交通事故社会救助基金的补助</t>
    </r>
  </si>
  <si>
    <t>2082402</t>
  </si>
  <si>
    <r>
      <rPr>
        <sz val="11"/>
        <rFont val="方正仿宋简体"/>
        <charset val="134"/>
      </rPr>
      <t>交强险罚款收入补助基金支出</t>
    </r>
  </si>
  <si>
    <t>20825</t>
  </si>
  <si>
    <t>2082501</t>
  </si>
  <si>
    <r>
      <rPr>
        <sz val="11"/>
        <rFont val="方正仿宋简体"/>
        <charset val="134"/>
      </rPr>
      <t>其他城市生活救助</t>
    </r>
  </si>
  <si>
    <t>2082502</t>
  </si>
  <si>
    <t>20826</t>
  </si>
  <si>
    <t>2082601</t>
  </si>
  <si>
    <r>
      <rPr>
        <sz val="11"/>
        <rFont val="方正仿宋简体"/>
        <charset val="134"/>
      </rPr>
      <t>财政对企业职工基本养老保险基金的补助</t>
    </r>
  </si>
  <si>
    <t>2082602</t>
  </si>
  <si>
    <t>2082699</t>
  </si>
  <si>
    <r>
      <rPr>
        <sz val="11"/>
        <rFont val="方正仿宋简体"/>
        <charset val="134"/>
      </rPr>
      <t>财政对其他基本养老保险基金的补助</t>
    </r>
  </si>
  <si>
    <t>20827</t>
  </si>
  <si>
    <r>
      <rPr>
        <b/>
        <sz val="12"/>
        <rFont val="方正仿宋简体"/>
        <charset val="134"/>
      </rPr>
      <t>财政对其他社会保险基金的补助</t>
    </r>
  </si>
  <si>
    <t>2082701</t>
  </si>
  <si>
    <r>
      <rPr>
        <sz val="11"/>
        <rFont val="方正仿宋简体"/>
        <charset val="134"/>
      </rPr>
      <t>财政对失业保险基金的补助</t>
    </r>
  </si>
  <si>
    <t>2082702</t>
  </si>
  <si>
    <r>
      <rPr>
        <sz val="11"/>
        <rFont val="方正仿宋简体"/>
        <charset val="134"/>
      </rPr>
      <t>财政对工伤保险基金的补助</t>
    </r>
  </si>
  <si>
    <t>2082799</t>
  </si>
  <si>
    <r>
      <rPr>
        <sz val="11"/>
        <rFont val="方正仿宋简体"/>
        <charset val="134"/>
      </rPr>
      <t>其他财政对社会保险基金的补助</t>
    </r>
  </si>
  <si>
    <t>20828</t>
  </si>
  <si>
    <t>2082801</t>
  </si>
  <si>
    <t>2082802</t>
  </si>
  <si>
    <t>2082803</t>
  </si>
  <si>
    <t>2082804</t>
  </si>
  <si>
    <t>2082805</t>
  </si>
  <si>
    <r>
      <rPr>
        <sz val="11"/>
        <rFont val="方正仿宋简体"/>
        <charset val="134"/>
      </rPr>
      <t>军供保障</t>
    </r>
  </si>
  <si>
    <t>2082806</t>
  </si>
  <si>
    <t>2082850</t>
  </si>
  <si>
    <t>2082899</t>
  </si>
  <si>
    <r>
      <rPr>
        <sz val="11"/>
        <rFont val="方正仿宋简体"/>
        <charset val="134"/>
      </rPr>
      <t>其他退役军人事务管理支出</t>
    </r>
  </si>
  <si>
    <t>20830</t>
  </si>
  <si>
    <t>2083001</t>
  </si>
  <si>
    <t>2083099</t>
  </si>
  <si>
    <r>
      <rPr>
        <sz val="11"/>
        <rFont val="方正仿宋简体"/>
        <charset val="134"/>
      </rPr>
      <t>财政代缴其他社会保险费支出</t>
    </r>
  </si>
  <si>
    <t>20899</t>
  </si>
  <si>
    <t>2089999</t>
  </si>
  <si>
    <t>210</t>
  </si>
  <si>
    <t>21001</t>
  </si>
  <si>
    <t>2100101</t>
  </si>
  <si>
    <t>2100102</t>
  </si>
  <si>
    <t>2100103</t>
  </si>
  <si>
    <t>2100199</t>
  </si>
  <si>
    <r>
      <rPr>
        <sz val="11"/>
        <rFont val="方正仿宋简体"/>
        <charset val="134"/>
      </rPr>
      <t>其他卫生健康管理事务支出</t>
    </r>
  </si>
  <si>
    <t>21002</t>
  </si>
  <si>
    <t>2100201</t>
  </si>
  <si>
    <t>2100202</t>
  </si>
  <si>
    <t>中医（民族）医院</t>
  </si>
  <si>
    <t>2100203</t>
  </si>
  <si>
    <r>
      <rPr>
        <sz val="11"/>
        <rFont val="方正仿宋简体"/>
        <charset val="134"/>
      </rPr>
      <t>传染病医院</t>
    </r>
  </si>
  <si>
    <t>2100204</t>
  </si>
  <si>
    <r>
      <rPr>
        <sz val="11"/>
        <rFont val="方正仿宋简体"/>
        <charset val="134"/>
      </rPr>
      <t>职业病防治医院</t>
    </r>
  </si>
  <si>
    <t>2100205</t>
  </si>
  <si>
    <t>2100206</t>
  </si>
  <si>
    <r>
      <rPr>
        <sz val="11"/>
        <rFont val="方正仿宋简体"/>
        <charset val="134"/>
      </rPr>
      <t>妇幼保健医院</t>
    </r>
  </si>
  <si>
    <t>2100207</t>
  </si>
  <si>
    <r>
      <rPr>
        <sz val="11"/>
        <rFont val="方正仿宋简体"/>
        <charset val="134"/>
      </rPr>
      <t>儿童医院</t>
    </r>
  </si>
  <si>
    <t>2100208</t>
  </si>
  <si>
    <r>
      <rPr>
        <sz val="11"/>
        <rFont val="方正仿宋简体"/>
        <charset val="134"/>
      </rPr>
      <t>其他专科医院</t>
    </r>
  </si>
  <si>
    <t>2100209</t>
  </si>
  <si>
    <r>
      <rPr>
        <sz val="11"/>
        <rFont val="方正仿宋简体"/>
        <charset val="134"/>
      </rPr>
      <t>福利医院</t>
    </r>
  </si>
  <si>
    <t>2100210</t>
  </si>
  <si>
    <r>
      <rPr>
        <sz val="11"/>
        <rFont val="方正仿宋简体"/>
        <charset val="134"/>
      </rPr>
      <t>行业医院</t>
    </r>
  </si>
  <si>
    <t>2100211</t>
  </si>
  <si>
    <r>
      <rPr>
        <sz val="11"/>
        <rFont val="方正仿宋简体"/>
        <charset val="134"/>
      </rPr>
      <t>处理医疗欠费</t>
    </r>
  </si>
  <si>
    <t>2100212</t>
  </si>
  <si>
    <r>
      <rPr>
        <sz val="11"/>
        <rFont val="方正仿宋简体"/>
        <charset val="134"/>
      </rPr>
      <t>康复医院</t>
    </r>
  </si>
  <si>
    <t>2100213</t>
  </si>
  <si>
    <r>
      <rPr>
        <sz val="11"/>
        <rFont val="方正仿宋简体"/>
        <charset val="134"/>
      </rPr>
      <t>优抚医院</t>
    </r>
  </si>
  <si>
    <t>2100299</t>
  </si>
  <si>
    <r>
      <rPr>
        <sz val="11"/>
        <rFont val="方正仿宋简体"/>
        <charset val="134"/>
      </rPr>
      <t>其他公立医院支出</t>
    </r>
  </si>
  <si>
    <t>21003</t>
  </si>
  <si>
    <t>2100301</t>
  </si>
  <si>
    <r>
      <rPr>
        <sz val="11"/>
        <rFont val="方正仿宋简体"/>
        <charset val="134"/>
      </rPr>
      <t>城市社区卫生机构</t>
    </r>
  </si>
  <si>
    <t>2100302</t>
  </si>
  <si>
    <t>2100399</t>
  </si>
  <si>
    <r>
      <rPr>
        <sz val="11"/>
        <rFont val="方正仿宋简体"/>
        <charset val="134"/>
      </rPr>
      <t>其他基层医疗卫生机构支出</t>
    </r>
  </si>
  <si>
    <t>21004</t>
  </si>
  <si>
    <t>2100401</t>
  </si>
  <si>
    <t>2100402</t>
  </si>
  <si>
    <t>2100403</t>
  </si>
  <si>
    <t>2100404</t>
  </si>
  <si>
    <r>
      <rPr>
        <sz val="11"/>
        <rFont val="方正仿宋简体"/>
        <charset val="134"/>
      </rPr>
      <t>精神卫生机构</t>
    </r>
  </si>
  <si>
    <t>2100405</t>
  </si>
  <si>
    <r>
      <rPr>
        <sz val="11"/>
        <rFont val="方正仿宋简体"/>
        <charset val="134"/>
      </rPr>
      <t>应急救治机构</t>
    </r>
  </si>
  <si>
    <t>2100406</t>
  </si>
  <si>
    <r>
      <rPr>
        <sz val="11"/>
        <rFont val="方正仿宋简体"/>
        <charset val="134"/>
      </rPr>
      <t>采供血机构</t>
    </r>
  </si>
  <si>
    <t>2100407</t>
  </si>
  <si>
    <r>
      <rPr>
        <sz val="11"/>
        <rFont val="方正仿宋简体"/>
        <charset val="134"/>
      </rPr>
      <t>其他专业公共卫生机构</t>
    </r>
  </si>
  <si>
    <t>2100408</t>
  </si>
  <si>
    <t>2100409</t>
  </si>
  <si>
    <t>2100410</t>
  </si>
  <si>
    <t>突发公共卫生事件应急处置</t>
  </si>
  <si>
    <t>2100499</t>
  </si>
  <si>
    <t>21007</t>
  </si>
  <si>
    <t>2100716</t>
  </si>
  <si>
    <t>2100717</t>
  </si>
  <si>
    <t>2100799</t>
  </si>
  <si>
    <t>2101799</t>
  </si>
  <si>
    <r>
      <rPr>
        <sz val="11"/>
        <rFont val="方正仿宋简体"/>
        <charset val="134"/>
      </rPr>
      <t>其他中医药事务支出</t>
    </r>
  </si>
  <si>
    <t>21011</t>
  </si>
  <si>
    <t>2101101</t>
  </si>
  <si>
    <t>2101102</t>
  </si>
  <si>
    <t>2101103</t>
  </si>
  <si>
    <t>2101199</t>
  </si>
  <si>
    <t>21012</t>
  </si>
  <si>
    <t>2101201</t>
  </si>
  <si>
    <t>2101202</t>
  </si>
  <si>
    <t>2101299</t>
  </si>
  <si>
    <r>
      <rPr>
        <sz val="11"/>
        <rFont val="方正仿宋简体"/>
        <charset val="134"/>
      </rPr>
      <t>财政对其他基本医疗保险基金的补助</t>
    </r>
  </si>
  <si>
    <t>21013</t>
  </si>
  <si>
    <t>2101301</t>
  </si>
  <si>
    <t>2101302</t>
  </si>
  <si>
    <t>2101399</t>
  </si>
  <si>
    <r>
      <rPr>
        <sz val="11"/>
        <rFont val="方正仿宋简体"/>
        <charset val="134"/>
      </rPr>
      <t>其他医疗救助支出</t>
    </r>
  </si>
  <si>
    <t>21014</t>
  </si>
  <si>
    <t>2101401</t>
  </si>
  <si>
    <t>2101499</t>
  </si>
  <si>
    <r>
      <rPr>
        <sz val="11"/>
        <rFont val="方正仿宋简体"/>
        <charset val="134"/>
      </rPr>
      <t>其他优抚对象医疗支出</t>
    </r>
  </si>
  <si>
    <t>21015</t>
  </si>
  <si>
    <t>2101501</t>
  </si>
  <si>
    <t>2101502</t>
  </si>
  <si>
    <t>2101503</t>
  </si>
  <si>
    <t>2101504</t>
  </si>
  <si>
    <t>2101505</t>
  </si>
  <si>
    <t>2101506</t>
  </si>
  <si>
    <r>
      <rPr>
        <sz val="11"/>
        <rFont val="方正仿宋简体"/>
        <charset val="134"/>
      </rPr>
      <t>医疗保障经办事务</t>
    </r>
  </si>
  <si>
    <t>2101550</t>
  </si>
  <si>
    <t>2101599</t>
  </si>
  <si>
    <r>
      <rPr>
        <sz val="11"/>
        <rFont val="方正仿宋简体"/>
        <charset val="134"/>
      </rPr>
      <t>其他医疗保障管理事务支出</t>
    </r>
  </si>
  <si>
    <t>21016</t>
  </si>
  <si>
    <t>2101601</t>
  </si>
  <si>
    <t>21017</t>
  </si>
  <si>
    <r>
      <rPr>
        <b/>
        <sz val="12"/>
        <rFont val="方正仿宋简体"/>
        <charset val="134"/>
      </rPr>
      <t>中医药事务</t>
    </r>
  </si>
  <si>
    <t>2101701</t>
  </si>
  <si>
    <t>2101702</t>
  </si>
  <si>
    <t>2101703</t>
  </si>
  <si>
    <t>2101704</t>
  </si>
  <si>
    <r>
      <rPr>
        <sz val="11"/>
        <rFont val="方正仿宋简体"/>
        <charset val="134"/>
      </rPr>
      <t>中医（民族医）药专项</t>
    </r>
  </si>
  <si>
    <t>21018</t>
  </si>
  <si>
    <r>
      <rPr>
        <b/>
        <sz val="12"/>
        <rFont val="方正仿宋简体"/>
        <charset val="134"/>
      </rPr>
      <t>疾病预防控制事务</t>
    </r>
  </si>
  <si>
    <t>2101801</t>
  </si>
  <si>
    <t>2101802</t>
  </si>
  <si>
    <t>2101803</t>
  </si>
  <si>
    <t>2101899</t>
  </si>
  <si>
    <r>
      <rPr>
        <sz val="11"/>
        <rFont val="方正仿宋简体"/>
        <charset val="134"/>
      </rPr>
      <t>其他疾病预防控制事务支出</t>
    </r>
  </si>
  <si>
    <t>21099</t>
  </si>
  <si>
    <r>
      <rPr>
        <b/>
        <sz val="12"/>
        <rFont val="方正仿宋简体"/>
        <charset val="134"/>
      </rPr>
      <t>其他卫生健康支出</t>
    </r>
  </si>
  <si>
    <t>2109999</t>
  </si>
  <si>
    <r>
      <rPr>
        <sz val="11"/>
        <rFont val="方正仿宋简体"/>
        <charset val="134"/>
      </rPr>
      <t>其他卫生健康支出</t>
    </r>
  </si>
  <si>
    <t>211</t>
  </si>
  <si>
    <t>21101</t>
  </si>
  <si>
    <t>2110101</t>
  </si>
  <si>
    <t>2110102</t>
  </si>
  <si>
    <t>2110103</t>
  </si>
  <si>
    <t>2110104</t>
  </si>
  <si>
    <r>
      <rPr>
        <sz val="11"/>
        <rFont val="方正仿宋简体"/>
        <charset val="134"/>
      </rPr>
      <t>生态环境保护宣传</t>
    </r>
  </si>
  <si>
    <t>2110105</t>
  </si>
  <si>
    <r>
      <rPr>
        <sz val="11"/>
        <rFont val="方正仿宋简体"/>
        <charset val="134"/>
      </rPr>
      <t>环境保护法规、规划及标准</t>
    </r>
  </si>
  <si>
    <t>2110106</t>
  </si>
  <si>
    <r>
      <rPr>
        <sz val="11"/>
        <rFont val="方正仿宋简体"/>
        <charset val="134"/>
      </rPr>
      <t>生态环境国际合作及履约</t>
    </r>
  </si>
  <si>
    <t>2110107</t>
  </si>
  <si>
    <r>
      <rPr>
        <sz val="11"/>
        <rFont val="方正仿宋简体"/>
        <charset val="134"/>
      </rPr>
      <t>生态环境保护行政许可</t>
    </r>
  </si>
  <si>
    <t>2110108</t>
  </si>
  <si>
    <r>
      <rPr>
        <sz val="11"/>
        <rFont val="方正仿宋简体"/>
        <charset val="134"/>
      </rPr>
      <t>应对气候变化管理事务</t>
    </r>
  </si>
  <si>
    <t>2110199</t>
  </si>
  <si>
    <r>
      <rPr>
        <sz val="11"/>
        <rFont val="方正仿宋简体"/>
        <charset val="134"/>
      </rPr>
      <t>其他环境保护管理事务支出</t>
    </r>
  </si>
  <si>
    <t>21102</t>
  </si>
  <si>
    <r>
      <rPr>
        <b/>
        <sz val="12"/>
        <rFont val="方正仿宋简体"/>
        <charset val="134"/>
      </rPr>
      <t>环境监测与监察</t>
    </r>
  </si>
  <si>
    <t>2110203</t>
  </si>
  <si>
    <r>
      <rPr>
        <sz val="11"/>
        <rFont val="方正仿宋简体"/>
        <charset val="134"/>
      </rPr>
      <t>建设项目环评审查与监督</t>
    </r>
  </si>
  <si>
    <t>2110204</t>
  </si>
  <si>
    <r>
      <rPr>
        <sz val="11"/>
        <rFont val="方正仿宋简体"/>
        <charset val="134"/>
      </rPr>
      <t>核与辐射安全监督</t>
    </r>
  </si>
  <si>
    <t>2110299</t>
  </si>
  <si>
    <r>
      <rPr>
        <sz val="11"/>
        <rFont val="方正仿宋简体"/>
        <charset val="134"/>
      </rPr>
      <t>其他环境监测与监察支出</t>
    </r>
  </si>
  <si>
    <t>21103</t>
  </si>
  <si>
    <t>2110301</t>
  </si>
  <si>
    <t>2110302</t>
  </si>
  <si>
    <t>2110303</t>
  </si>
  <si>
    <r>
      <rPr>
        <sz val="11"/>
        <rFont val="方正仿宋简体"/>
        <charset val="134"/>
      </rPr>
      <t>噪声</t>
    </r>
  </si>
  <si>
    <t>2110304</t>
  </si>
  <si>
    <t>2110305</t>
  </si>
  <si>
    <r>
      <rPr>
        <sz val="11"/>
        <rFont val="方正仿宋简体"/>
        <charset val="134"/>
      </rPr>
      <t>放射源和放射性废物监管</t>
    </r>
  </si>
  <si>
    <t>2110306</t>
  </si>
  <si>
    <r>
      <rPr>
        <sz val="11"/>
        <rFont val="方正仿宋简体"/>
        <charset val="134"/>
      </rPr>
      <t>辐射</t>
    </r>
  </si>
  <si>
    <t>2110307</t>
  </si>
  <si>
    <r>
      <rPr>
        <sz val="11"/>
        <rFont val="方正仿宋简体"/>
        <charset val="134"/>
      </rPr>
      <t>土壤</t>
    </r>
  </si>
  <si>
    <t>2110399</t>
  </si>
  <si>
    <r>
      <rPr>
        <sz val="11"/>
        <rFont val="方正仿宋简体"/>
        <charset val="134"/>
      </rPr>
      <t>其他污染防治支出</t>
    </r>
  </si>
  <si>
    <t>21104</t>
  </si>
  <si>
    <t>2110401</t>
  </si>
  <si>
    <t>2110402</t>
  </si>
  <si>
    <t>2110404</t>
  </si>
  <si>
    <t>2110405</t>
  </si>
  <si>
    <t>2110406</t>
  </si>
  <si>
    <r>
      <rPr>
        <sz val="11"/>
        <rFont val="方正仿宋简体"/>
        <charset val="134"/>
      </rPr>
      <t>自然保护地</t>
    </r>
  </si>
  <si>
    <t>2110499</t>
  </si>
  <si>
    <t>21105</t>
  </si>
  <si>
    <t>森林保护修护</t>
  </si>
  <si>
    <t>2110501</t>
  </si>
  <si>
    <t>2110502</t>
  </si>
  <si>
    <t>2110503</t>
  </si>
  <si>
    <r>
      <rPr>
        <sz val="11"/>
        <rFont val="方正仿宋简体"/>
        <charset val="134"/>
      </rPr>
      <t>政策性社会性支出补助</t>
    </r>
  </si>
  <si>
    <t>2110506</t>
  </si>
  <si>
    <r>
      <rPr>
        <sz val="11"/>
        <rFont val="方正仿宋简体"/>
        <charset val="134"/>
      </rPr>
      <t>天然林保护工程建设</t>
    </r>
  </si>
  <si>
    <t>2110507</t>
  </si>
  <si>
    <r>
      <rPr>
        <sz val="11"/>
        <rFont val="方正仿宋简体"/>
        <charset val="134"/>
      </rPr>
      <t>停伐补助</t>
    </r>
  </si>
  <si>
    <t>2110599</t>
  </si>
  <si>
    <r>
      <rPr>
        <sz val="11"/>
        <rFont val="方正仿宋简体"/>
        <charset val="134"/>
      </rPr>
      <t>其他森林保护修复支出</t>
    </r>
  </si>
  <si>
    <t>21107</t>
  </si>
  <si>
    <r>
      <rPr>
        <b/>
        <sz val="12"/>
        <rFont val="方正仿宋简体"/>
        <charset val="134"/>
      </rPr>
      <t>风沙荒漠治理</t>
    </r>
  </si>
  <si>
    <t>2110704</t>
  </si>
  <si>
    <r>
      <rPr>
        <sz val="11"/>
        <rFont val="方正仿宋简体"/>
        <charset val="134"/>
      </rPr>
      <t>京津风沙源治理工程建设</t>
    </r>
  </si>
  <si>
    <t>2110799</t>
  </si>
  <si>
    <r>
      <rPr>
        <sz val="11"/>
        <rFont val="方正仿宋简体"/>
        <charset val="134"/>
      </rPr>
      <t>其他风沙荒漠治理支出</t>
    </r>
  </si>
  <si>
    <t>21108</t>
  </si>
  <si>
    <r>
      <rPr>
        <b/>
        <sz val="12"/>
        <rFont val="方正仿宋简体"/>
        <charset val="134"/>
      </rPr>
      <t>退牧还草</t>
    </r>
  </si>
  <si>
    <t>2110804</t>
  </si>
  <si>
    <r>
      <rPr>
        <sz val="11"/>
        <rFont val="方正仿宋简体"/>
        <charset val="134"/>
      </rPr>
      <t>退牧还草工程建设</t>
    </r>
  </si>
  <si>
    <t>2110899</t>
  </si>
  <si>
    <r>
      <rPr>
        <sz val="11"/>
        <rFont val="方正仿宋简体"/>
        <charset val="134"/>
      </rPr>
      <t>其他退牧还草支出</t>
    </r>
  </si>
  <si>
    <t>21109</t>
  </si>
  <si>
    <r>
      <rPr>
        <b/>
        <sz val="12"/>
        <rFont val="方正仿宋简体"/>
        <charset val="134"/>
      </rPr>
      <t>已垦草原退耕还草</t>
    </r>
  </si>
  <si>
    <t>2110901</t>
  </si>
  <si>
    <r>
      <rPr>
        <sz val="11"/>
        <rFont val="方正仿宋简体"/>
        <charset val="134"/>
      </rPr>
      <t>已垦草原退耕还草</t>
    </r>
  </si>
  <si>
    <t>21110</t>
  </si>
  <si>
    <t>2111001</t>
  </si>
  <si>
    <t>21111</t>
  </si>
  <si>
    <t>2111101</t>
  </si>
  <si>
    <t>2111102</t>
  </si>
  <si>
    <r>
      <rPr>
        <sz val="11"/>
        <rFont val="方正仿宋简体"/>
        <charset val="134"/>
      </rPr>
      <t>生态环境执法监察</t>
    </r>
  </si>
  <si>
    <t>2111103</t>
  </si>
  <si>
    <r>
      <rPr>
        <sz val="11"/>
        <rFont val="方正仿宋简体"/>
        <charset val="134"/>
      </rPr>
      <t>减排专项支出</t>
    </r>
  </si>
  <si>
    <t>2111104</t>
  </si>
  <si>
    <r>
      <rPr>
        <sz val="11"/>
        <rFont val="方正仿宋简体"/>
        <charset val="134"/>
      </rPr>
      <t>清洁生产专项支出</t>
    </r>
  </si>
  <si>
    <t>2111199</t>
  </si>
  <si>
    <r>
      <rPr>
        <sz val="11"/>
        <rFont val="方正仿宋简体"/>
        <charset val="134"/>
      </rPr>
      <t>其他污染减排支出</t>
    </r>
  </si>
  <si>
    <t>21112</t>
  </si>
  <si>
    <r>
      <rPr>
        <b/>
        <sz val="12"/>
        <rFont val="方正仿宋简体"/>
        <charset val="134"/>
      </rPr>
      <t>可再生能源</t>
    </r>
  </si>
  <si>
    <t>2111201</t>
  </si>
  <si>
    <r>
      <rPr>
        <sz val="11"/>
        <rFont val="方正仿宋简体"/>
        <charset val="134"/>
      </rPr>
      <t>可再生能源</t>
    </r>
  </si>
  <si>
    <t>21113</t>
  </si>
  <si>
    <r>
      <rPr>
        <b/>
        <sz val="12"/>
        <rFont val="方正仿宋简体"/>
        <charset val="134"/>
      </rPr>
      <t>循环经济</t>
    </r>
  </si>
  <si>
    <t>2111301</t>
  </si>
  <si>
    <r>
      <rPr>
        <sz val="11"/>
        <rFont val="方正仿宋简体"/>
        <charset val="134"/>
      </rPr>
      <t>循环经济</t>
    </r>
  </si>
  <si>
    <t>21114</t>
  </si>
  <si>
    <t>2111401</t>
  </si>
  <si>
    <t>2111402</t>
  </si>
  <si>
    <t>2111403</t>
  </si>
  <si>
    <t>2111406</t>
  </si>
  <si>
    <r>
      <rPr>
        <sz val="11"/>
        <rFont val="方正仿宋简体"/>
        <charset val="134"/>
      </rPr>
      <t>能源科技装备</t>
    </r>
  </si>
  <si>
    <t>2111407</t>
  </si>
  <si>
    <t>2111408</t>
  </si>
  <si>
    <r>
      <rPr>
        <sz val="11"/>
        <rFont val="方正仿宋简体"/>
        <charset val="134"/>
      </rPr>
      <t>能源管理</t>
    </r>
  </si>
  <si>
    <t>2111411</t>
  </si>
  <si>
    <t>2111413</t>
  </si>
  <si>
    <r>
      <rPr>
        <sz val="11"/>
        <rFont val="方正仿宋简体"/>
        <charset val="134"/>
      </rPr>
      <t>农村电网建设</t>
    </r>
  </si>
  <si>
    <t>2111450</t>
  </si>
  <si>
    <t>2111499</t>
  </si>
  <si>
    <r>
      <rPr>
        <sz val="11"/>
        <rFont val="方正仿宋简体"/>
        <charset val="134"/>
      </rPr>
      <t>其他能源管理事务支出</t>
    </r>
  </si>
  <si>
    <t>21199</t>
  </si>
  <si>
    <r>
      <rPr>
        <b/>
        <sz val="12"/>
        <rFont val="方正仿宋简体"/>
        <charset val="134"/>
      </rPr>
      <t>其他节能环保支出</t>
    </r>
  </si>
  <si>
    <t>2119999</t>
  </si>
  <si>
    <r>
      <rPr>
        <sz val="11"/>
        <rFont val="方正仿宋简体"/>
        <charset val="134"/>
      </rPr>
      <t>其他节能环保支出</t>
    </r>
  </si>
  <si>
    <t>212</t>
  </si>
  <si>
    <t>21201</t>
  </si>
  <si>
    <t>2120101</t>
  </si>
  <si>
    <t>2120102</t>
  </si>
  <si>
    <t>2120103</t>
  </si>
  <si>
    <t>2120104</t>
  </si>
  <si>
    <r>
      <rPr>
        <sz val="11"/>
        <rFont val="方正仿宋简体"/>
        <charset val="134"/>
      </rPr>
      <t>城管执法</t>
    </r>
  </si>
  <si>
    <t>2120105</t>
  </si>
  <si>
    <r>
      <rPr>
        <sz val="11"/>
        <rFont val="方正仿宋简体"/>
        <charset val="134"/>
      </rPr>
      <t>工程建设标准规范编制与监管</t>
    </r>
  </si>
  <si>
    <t>2120106</t>
  </si>
  <si>
    <r>
      <rPr>
        <sz val="11"/>
        <rFont val="方正仿宋简体"/>
        <charset val="134"/>
      </rPr>
      <t>工程建设管理</t>
    </r>
  </si>
  <si>
    <t>2120107</t>
  </si>
  <si>
    <r>
      <rPr>
        <sz val="11"/>
        <rFont val="方正仿宋简体"/>
        <charset val="134"/>
      </rPr>
      <t>市政公用行业市场监管</t>
    </r>
  </si>
  <si>
    <t>2120109</t>
  </si>
  <si>
    <r>
      <rPr>
        <sz val="11"/>
        <rFont val="方正仿宋简体"/>
        <charset val="134"/>
      </rPr>
      <t>住宅建设与房地产市场监管</t>
    </r>
  </si>
  <si>
    <t>2120110</t>
  </si>
  <si>
    <r>
      <rPr>
        <sz val="11"/>
        <rFont val="方正仿宋简体"/>
        <charset val="134"/>
      </rPr>
      <t>执业资格注册、资质审查</t>
    </r>
  </si>
  <si>
    <t>2120199</t>
  </si>
  <si>
    <r>
      <rPr>
        <sz val="11"/>
        <rFont val="方正仿宋简体"/>
        <charset val="134"/>
      </rPr>
      <t>其他城乡社区管理事务支出</t>
    </r>
  </si>
  <si>
    <t>21202</t>
  </si>
  <si>
    <t>2120201</t>
  </si>
  <si>
    <t>21203</t>
  </si>
  <si>
    <t>2120303</t>
  </si>
  <si>
    <t>2120399</t>
  </si>
  <si>
    <t>21205</t>
  </si>
  <si>
    <t>2120501</t>
  </si>
  <si>
    <t>21206</t>
  </si>
  <si>
    <r>
      <rPr>
        <b/>
        <sz val="12"/>
        <rFont val="方正仿宋简体"/>
        <charset val="134"/>
      </rPr>
      <t>建设市场管理与监督</t>
    </r>
  </si>
  <si>
    <t>2120601</t>
  </si>
  <si>
    <r>
      <rPr>
        <sz val="11"/>
        <rFont val="方正仿宋简体"/>
        <charset val="134"/>
      </rPr>
      <t>建设市场管理与监督</t>
    </r>
  </si>
  <si>
    <t>21299</t>
  </si>
  <si>
    <t>2129999</t>
  </si>
  <si>
    <t>213</t>
  </si>
  <si>
    <t>21301</t>
  </si>
  <si>
    <t>2130101</t>
  </si>
  <si>
    <t>2130102</t>
  </si>
  <si>
    <t>2130103</t>
  </si>
  <si>
    <t>2130104</t>
  </si>
  <si>
    <t>2130105</t>
  </si>
  <si>
    <r>
      <rPr>
        <sz val="11"/>
        <rFont val="方正仿宋简体"/>
        <charset val="134"/>
      </rPr>
      <t>农垦运行</t>
    </r>
  </si>
  <si>
    <t>2130106</t>
  </si>
  <si>
    <t>2130108</t>
  </si>
  <si>
    <t>2130109</t>
  </si>
  <si>
    <t>2130110</t>
  </si>
  <si>
    <r>
      <rPr>
        <sz val="11"/>
        <rFont val="方正仿宋简体"/>
        <charset val="134"/>
      </rPr>
      <t>执法监管</t>
    </r>
  </si>
  <si>
    <t>2130111</t>
  </si>
  <si>
    <t>2130112</t>
  </si>
  <si>
    <t>2130114</t>
  </si>
  <si>
    <r>
      <rPr>
        <sz val="11"/>
        <rFont val="方正仿宋简体"/>
        <charset val="134"/>
      </rPr>
      <t>对外交流与合作</t>
    </r>
  </si>
  <si>
    <t>2130119</t>
  </si>
  <si>
    <t>2130120</t>
  </si>
  <si>
    <t>2130121</t>
  </si>
  <si>
    <r>
      <rPr>
        <sz val="11"/>
        <rFont val="方正仿宋简体"/>
        <charset val="134"/>
      </rPr>
      <t>农业结构调整补贴</t>
    </r>
  </si>
  <si>
    <t>2130122</t>
  </si>
  <si>
    <t>2130124</t>
  </si>
  <si>
    <t>2130125</t>
  </si>
  <si>
    <t>2130126</t>
  </si>
  <si>
    <t>2130135</t>
  </si>
  <si>
    <t>农业生态资源保护</t>
  </si>
  <si>
    <t>2130142</t>
  </si>
  <si>
    <t>乡村道路建设</t>
  </si>
  <si>
    <t>2130148</t>
  </si>
  <si>
    <t>2130152</t>
  </si>
  <si>
    <t>2130153</t>
  </si>
  <si>
    <t>耕田建设与利用</t>
  </si>
  <si>
    <t>2130199</t>
  </si>
  <si>
    <t>21302</t>
  </si>
  <si>
    <t>2130201</t>
  </si>
  <si>
    <t>2130202</t>
  </si>
  <si>
    <t>2130203</t>
  </si>
  <si>
    <t>2130204</t>
  </si>
  <si>
    <t>2130205</t>
  </si>
  <si>
    <t>2130206</t>
  </si>
  <si>
    <t>2130207</t>
  </si>
  <si>
    <t>2130209</t>
  </si>
  <si>
    <t>2130211</t>
  </si>
  <si>
    <r>
      <rPr>
        <sz val="11"/>
        <rFont val="方正仿宋简体"/>
        <charset val="134"/>
      </rPr>
      <t>动植物保护</t>
    </r>
  </si>
  <si>
    <t>2130212</t>
  </si>
  <si>
    <t>2130213</t>
  </si>
  <si>
    <r>
      <rPr>
        <sz val="11"/>
        <rFont val="方正仿宋简体"/>
        <charset val="134"/>
      </rPr>
      <t>执法与监督</t>
    </r>
  </si>
  <si>
    <t>2130217</t>
  </si>
  <si>
    <r>
      <rPr>
        <sz val="11"/>
        <rFont val="方正仿宋简体"/>
        <charset val="134"/>
      </rPr>
      <t>防沙治沙</t>
    </r>
  </si>
  <si>
    <t>2130220</t>
  </si>
  <si>
    <r>
      <rPr>
        <sz val="11"/>
        <rFont val="方正仿宋简体"/>
        <charset val="134"/>
      </rPr>
      <t>对外合作与交流</t>
    </r>
  </si>
  <si>
    <t>2130221</t>
  </si>
  <si>
    <t>2130223</t>
  </si>
  <si>
    <r>
      <rPr>
        <sz val="11"/>
        <rFont val="方正仿宋简体"/>
        <charset val="134"/>
      </rPr>
      <t>信息管理</t>
    </r>
  </si>
  <si>
    <t>2130226</t>
  </si>
  <si>
    <r>
      <rPr>
        <sz val="11"/>
        <rFont val="方正仿宋简体"/>
        <charset val="134"/>
      </rPr>
      <t>林区公共支出</t>
    </r>
  </si>
  <si>
    <t>2130227</t>
  </si>
  <si>
    <r>
      <rPr>
        <sz val="11"/>
        <rFont val="方正仿宋简体"/>
        <charset val="134"/>
      </rPr>
      <t>贷款贴息</t>
    </r>
  </si>
  <si>
    <t>2130234</t>
  </si>
  <si>
    <t>2130236</t>
  </si>
  <si>
    <r>
      <rPr>
        <sz val="11"/>
        <rFont val="方正仿宋简体"/>
        <charset val="134"/>
      </rPr>
      <t>草原管理</t>
    </r>
  </si>
  <si>
    <t>2130237</t>
  </si>
  <si>
    <r>
      <rPr>
        <sz val="11"/>
        <rFont val="方正仿宋简体"/>
        <charset val="134"/>
      </rPr>
      <t>行业业务管理</t>
    </r>
  </si>
  <si>
    <t>2130238</t>
  </si>
  <si>
    <t>2130299</t>
  </si>
  <si>
    <t>21303</t>
  </si>
  <si>
    <t>2130301</t>
  </si>
  <si>
    <t>2130302</t>
  </si>
  <si>
    <t>2130303</t>
  </si>
  <si>
    <t>2130304</t>
  </si>
  <si>
    <t>2130305</t>
  </si>
  <si>
    <t>2130306</t>
  </si>
  <si>
    <t>2130307</t>
  </si>
  <si>
    <r>
      <rPr>
        <sz val="11"/>
        <rFont val="方正仿宋简体"/>
        <charset val="134"/>
      </rPr>
      <t>长江黄河等流域管理</t>
    </r>
  </si>
  <si>
    <t>2130308</t>
  </si>
  <si>
    <t>2130309</t>
  </si>
  <si>
    <r>
      <rPr>
        <sz val="11"/>
        <rFont val="方正仿宋简体"/>
        <charset val="134"/>
      </rPr>
      <t>水利执法监督</t>
    </r>
  </si>
  <si>
    <t>2130310</t>
  </si>
  <si>
    <t>2130311</t>
  </si>
  <si>
    <r>
      <rPr>
        <sz val="11"/>
        <rFont val="方正仿宋简体"/>
        <charset val="134"/>
      </rPr>
      <t>水资源节约管理与保护</t>
    </r>
  </si>
  <si>
    <t>2130312</t>
  </si>
  <si>
    <r>
      <rPr>
        <sz val="11"/>
        <rFont val="方正仿宋简体"/>
        <charset val="134"/>
      </rPr>
      <t>水质监测</t>
    </r>
  </si>
  <si>
    <t>2130313</t>
  </si>
  <si>
    <r>
      <rPr>
        <sz val="11"/>
        <rFont val="方正仿宋简体"/>
        <charset val="134"/>
      </rPr>
      <t>水文测报</t>
    </r>
  </si>
  <si>
    <t>2130314</t>
  </si>
  <si>
    <t>2130315</t>
  </si>
  <si>
    <t>2130316</t>
  </si>
  <si>
    <t>2130317</t>
  </si>
  <si>
    <r>
      <rPr>
        <sz val="11"/>
        <rFont val="方正仿宋简体"/>
        <charset val="134"/>
      </rPr>
      <t>水利技术推广</t>
    </r>
  </si>
  <si>
    <t>2130318</t>
  </si>
  <si>
    <r>
      <rPr>
        <sz val="11"/>
        <rFont val="方正仿宋简体"/>
        <charset val="134"/>
      </rPr>
      <t>国际河流治理与管理</t>
    </r>
  </si>
  <si>
    <t>2130319</t>
  </si>
  <si>
    <r>
      <rPr>
        <sz val="11"/>
        <rFont val="方正仿宋简体"/>
        <charset val="134"/>
      </rPr>
      <t>江河湖库水系综合整治</t>
    </r>
  </si>
  <si>
    <t>2130321</t>
  </si>
  <si>
    <t>2130322</t>
  </si>
  <si>
    <r>
      <rPr>
        <sz val="11"/>
        <rFont val="方正仿宋简体"/>
        <charset val="134"/>
      </rPr>
      <t>水利安全监督</t>
    </r>
  </si>
  <si>
    <t>2130333</t>
  </si>
  <si>
    <t>2130334</t>
  </si>
  <si>
    <t>2130335</t>
  </si>
  <si>
    <t>2130336</t>
  </si>
  <si>
    <r>
      <rPr>
        <sz val="11"/>
        <rFont val="方正仿宋简体"/>
        <charset val="134"/>
      </rPr>
      <t>南水北调工程建设</t>
    </r>
  </si>
  <si>
    <t>2130337</t>
  </si>
  <si>
    <r>
      <rPr>
        <sz val="11"/>
        <rFont val="方正仿宋简体"/>
        <charset val="134"/>
      </rPr>
      <t>南水北调工程管理</t>
    </r>
  </si>
  <si>
    <t>2130399</t>
  </si>
  <si>
    <r>
      <rPr>
        <sz val="11"/>
        <rFont val="方正仿宋简体"/>
        <charset val="134"/>
      </rPr>
      <t>其他水利支出</t>
    </r>
  </si>
  <si>
    <t>21305</t>
  </si>
  <si>
    <t>2130501</t>
  </si>
  <si>
    <t>2130502</t>
  </si>
  <si>
    <t>2130503</t>
  </si>
  <si>
    <t>2130504</t>
  </si>
  <si>
    <t>2130505</t>
  </si>
  <si>
    <t>2130506</t>
  </si>
  <si>
    <t>2130507</t>
  </si>
  <si>
    <r>
      <rPr>
        <sz val="11"/>
        <rFont val="方正仿宋简体"/>
        <charset val="134"/>
      </rPr>
      <t>贷款奖补和贴息</t>
    </r>
  </si>
  <si>
    <t>2130508</t>
  </si>
  <si>
    <r>
      <rPr>
        <sz val="11"/>
        <rFont val="Times New Roman"/>
        <charset val="134"/>
      </rPr>
      <t>“</t>
    </r>
    <r>
      <rPr>
        <sz val="11"/>
        <rFont val="方正仿宋简体"/>
        <charset val="134"/>
      </rPr>
      <t>三西</t>
    </r>
    <r>
      <rPr>
        <sz val="11"/>
        <rFont val="Times New Roman"/>
        <charset val="134"/>
      </rPr>
      <t>”</t>
    </r>
    <r>
      <rPr>
        <sz val="11"/>
        <rFont val="方正仿宋简体"/>
        <charset val="134"/>
      </rPr>
      <t>农业建设专项补助</t>
    </r>
  </si>
  <si>
    <t>2130550</t>
  </si>
  <si>
    <t>2130599</t>
  </si>
  <si>
    <t>21307</t>
  </si>
  <si>
    <t>2130701</t>
  </si>
  <si>
    <t>2130704</t>
  </si>
  <si>
    <r>
      <rPr>
        <sz val="11"/>
        <rFont val="方正仿宋简体"/>
        <charset val="134"/>
      </rPr>
      <t>国有农场办社会职能改革补助</t>
    </r>
  </si>
  <si>
    <t>2130705</t>
  </si>
  <si>
    <t>2130706</t>
  </si>
  <si>
    <t>2130707</t>
  </si>
  <si>
    <t>2130799</t>
  </si>
  <si>
    <r>
      <rPr>
        <sz val="11"/>
        <rFont val="方正仿宋简体"/>
        <charset val="134"/>
      </rPr>
      <t>其他农村综合改革支出</t>
    </r>
  </si>
  <si>
    <t>21308</t>
  </si>
  <si>
    <t>2130801</t>
  </si>
  <si>
    <r>
      <rPr>
        <sz val="11"/>
        <rFont val="方正仿宋简体"/>
        <charset val="134"/>
      </rPr>
      <t>支持农村金融机构</t>
    </r>
  </si>
  <si>
    <t>2130803</t>
  </si>
  <si>
    <t>2130804</t>
  </si>
  <si>
    <t>2130805</t>
  </si>
  <si>
    <r>
      <rPr>
        <sz val="11"/>
        <rFont val="方正仿宋简体"/>
        <charset val="134"/>
      </rPr>
      <t>补充创业担保贷款基金</t>
    </r>
  </si>
  <si>
    <t>2130899</t>
  </si>
  <si>
    <t>21309</t>
  </si>
  <si>
    <r>
      <rPr>
        <b/>
        <sz val="12"/>
        <rFont val="方正仿宋简体"/>
        <charset val="134"/>
      </rPr>
      <t>目标价格补贴</t>
    </r>
  </si>
  <si>
    <t>2130901</t>
  </si>
  <si>
    <r>
      <rPr>
        <sz val="11"/>
        <rFont val="方正仿宋简体"/>
        <charset val="134"/>
      </rPr>
      <t>棉花目标价格补贴</t>
    </r>
  </si>
  <si>
    <t>2130999</t>
  </si>
  <si>
    <r>
      <rPr>
        <sz val="11"/>
        <rFont val="方正仿宋简体"/>
        <charset val="134"/>
      </rPr>
      <t>其他目标价格补贴</t>
    </r>
  </si>
  <si>
    <t>21399</t>
  </si>
  <si>
    <t>2139901</t>
  </si>
  <si>
    <r>
      <rPr>
        <sz val="11"/>
        <rFont val="方正仿宋简体"/>
        <charset val="134"/>
      </rPr>
      <t>化解其他公益性乡村债务支出</t>
    </r>
  </si>
  <si>
    <t>2139999</t>
  </si>
  <si>
    <t>214</t>
  </si>
  <si>
    <t>21401</t>
  </si>
  <si>
    <t>2140101</t>
  </si>
  <si>
    <t>2140102</t>
  </si>
  <si>
    <t>2140103</t>
  </si>
  <si>
    <t>2140104</t>
  </si>
  <si>
    <t>2140106</t>
  </si>
  <si>
    <t>2140109</t>
  </si>
  <si>
    <r>
      <rPr>
        <sz val="11"/>
        <rFont val="方正仿宋简体"/>
        <charset val="134"/>
      </rPr>
      <t>交通运输信息化建设</t>
    </r>
  </si>
  <si>
    <t>2140110</t>
  </si>
  <si>
    <r>
      <rPr>
        <sz val="11"/>
        <rFont val="方正仿宋简体"/>
        <charset val="134"/>
      </rPr>
      <t>公路和运输安全</t>
    </r>
  </si>
  <si>
    <t>2140112</t>
  </si>
  <si>
    <t>2140114</t>
  </si>
  <si>
    <r>
      <rPr>
        <sz val="11"/>
        <rFont val="方正仿宋简体"/>
        <charset val="134"/>
      </rPr>
      <t>公路和运输技术标准化建设</t>
    </r>
  </si>
  <si>
    <t>2140122</t>
  </si>
  <si>
    <r>
      <rPr>
        <sz val="11"/>
        <rFont val="方正仿宋简体"/>
        <charset val="134"/>
      </rPr>
      <t>水运建设</t>
    </r>
  </si>
  <si>
    <t>2140123</t>
  </si>
  <si>
    <t>2140127</t>
  </si>
  <si>
    <r>
      <rPr>
        <sz val="11"/>
        <rFont val="方正仿宋简体"/>
        <charset val="134"/>
      </rPr>
      <t>船舶检验</t>
    </r>
  </si>
  <si>
    <t>2140128</t>
  </si>
  <si>
    <r>
      <rPr>
        <sz val="11"/>
        <rFont val="方正仿宋简体"/>
        <charset val="134"/>
      </rPr>
      <t>救助打捞</t>
    </r>
  </si>
  <si>
    <t>2140129</t>
  </si>
  <si>
    <r>
      <rPr>
        <sz val="11"/>
        <rFont val="方正仿宋简体"/>
        <charset val="134"/>
      </rPr>
      <t>内河运输</t>
    </r>
  </si>
  <si>
    <t>2140130</t>
  </si>
  <si>
    <r>
      <rPr>
        <sz val="11"/>
        <rFont val="方正仿宋简体"/>
        <charset val="134"/>
      </rPr>
      <t>远洋运输</t>
    </r>
  </si>
  <si>
    <t>2140131</t>
  </si>
  <si>
    <r>
      <rPr>
        <sz val="11"/>
        <rFont val="方正仿宋简体"/>
        <charset val="134"/>
      </rPr>
      <t>海事管理</t>
    </r>
  </si>
  <si>
    <t>2140133</t>
  </si>
  <si>
    <r>
      <rPr>
        <sz val="11"/>
        <rFont val="方正仿宋简体"/>
        <charset val="134"/>
      </rPr>
      <t>航标事业发展支出</t>
    </r>
  </si>
  <si>
    <t>2140136</t>
  </si>
  <si>
    <t>2140138</t>
  </si>
  <si>
    <r>
      <rPr>
        <sz val="11"/>
        <rFont val="方正仿宋简体"/>
        <charset val="134"/>
      </rPr>
      <t>口岸建设</t>
    </r>
  </si>
  <si>
    <t>2140199</t>
  </si>
  <si>
    <r>
      <rPr>
        <sz val="11"/>
        <rFont val="方正仿宋简体"/>
        <charset val="134"/>
      </rPr>
      <t>其他公路水路运输支出</t>
    </r>
  </si>
  <si>
    <t>21402</t>
  </si>
  <si>
    <r>
      <rPr>
        <b/>
        <sz val="12"/>
        <rFont val="方正仿宋简体"/>
        <charset val="134"/>
      </rPr>
      <t>铁路运输</t>
    </r>
  </si>
  <si>
    <t>2140201</t>
  </si>
  <si>
    <t>2140202</t>
  </si>
  <si>
    <t>2140203</t>
  </si>
  <si>
    <t>2140204</t>
  </si>
  <si>
    <r>
      <rPr>
        <sz val="11"/>
        <rFont val="方正仿宋简体"/>
        <charset val="134"/>
      </rPr>
      <t>铁路路网建设</t>
    </r>
  </si>
  <si>
    <t>2140205</t>
  </si>
  <si>
    <r>
      <rPr>
        <sz val="11"/>
        <rFont val="方正仿宋简体"/>
        <charset val="134"/>
      </rPr>
      <t>铁路还贷专项</t>
    </r>
  </si>
  <si>
    <t>2140206</t>
  </si>
  <si>
    <r>
      <rPr>
        <sz val="11"/>
        <rFont val="方正仿宋简体"/>
        <charset val="134"/>
      </rPr>
      <t>铁路安全</t>
    </r>
  </si>
  <si>
    <t>2140207</t>
  </si>
  <si>
    <r>
      <rPr>
        <sz val="11"/>
        <rFont val="方正仿宋简体"/>
        <charset val="134"/>
      </rPr>
      <t>铁路专项运输</t>
    </r>
  </si>
  <si>
    <t>2140208</t>
  </si>
  <si>
    <r>
      <rPr>
        <sz val="11"/>
        <rFont val="方正仿宋简体"/>
        <charset val="134"/>
      </rPr>
      <t>行业监管</t>
    </r>
  </si>
  <si>
    <t>2140299</t>
  </si>
  <si>
    <r>
      <rPr>
        <sz val="11"/>
        <rFont val="方正仿宋简体"/>
        <charset val="134"/>
      </rPr>
      <t>其他铁路运输支出</t>
    </r>
  </si>
  <si>
    <t>21403</t>
  </si>
  <si>
    <r>
      <rPr>
        <b/>
        <sz val="12"/>
        <rFont val="方正仿宋简体"/>
        <charset val="134"/>
      </rPr>
      <t>民用航空运输</t>
    </r>
  </si>
  <si>
    <t>2140301</t>
  </si>
  <si>
    <t>2140302</t>
  </si>
  <si>
    <t>2140303</t>
  </si>
  <si>
    <t>2140304</t>
  </si>
  <si>
    <r>
      <rPr>
        <sz val="11"/>
        <rFont val="方正仿宋简体"/>
        <charset val="134"/>
      </rPr>
      <t>机场建设</t>
    </r>
  </si>
  <si>
    <t>2140305</t>
  </si>
  <si>
    <r>
      <rPr>
        <sz val="11"/>
        <rFont val="方正仿宋简体"/>
        <charset val="134"/>
      </rPr>
      <t>空管系统建设</t>
    </r>
  </si>
  <si>
    <t>2140306</t>
  </si>
  <si>
    <r>
      <rPr>
        <sz val="11"/>
        <rFont val="方正仿宋简体"/>
        <charset val="134"/>
      </rPr>
      <t>民航还贷专项支出</t>
    </r>
  </si>
  <si>
    <t>2140307</t>
  </si>
  <si>
    <r>
      <rPr>
        <sz val="11"/>
        <rFont val="方正仿宋简体"/>
        <charset val="134"/>
      </rPr>
      <t>民用航空安全</t>
    </r>
  </si>
  <si>
    <t>2140308</t>
  </si>
  <si>
    <r>
      <rPr>
        <sz val="11"/>
        <rFont val="方正仿宋简体"/>
        <charset val="134"/>
      </rPr>
      <t>民航专项运输</t>
    </r>
  </si>
  <si>
    <t>2140399</t>
  </si>
  <si>
    <r>
      <rPr>
        <sz val="11"/>
        <rFont val="方正仿宋简体"/>
        <charset val="134"/>
      </rPr>
      <t>其他民用航空运输支出</t>
    </r>
  </si>
  <si>
    <t>21405</t>
  </si>
  <si>
    <r>
      <rPr>
        <b/>
        <sz val="12"/>
        <rFont val="方正仿宋简体"/>
        <charset val="134"/>
      </rPr>
      <t>邮政业支出</t>
    </r>
  </si>
  <si>
    <t>2140501</t>
  </si>
  <si>
    <t>2140502</t>
  </si>
  <si>
    <t>2140503</t>
  </si>
  <si>
    <t>2140504</t>
  </si>
  <si>
    <t>2140505</t>
  </si>
  <si>
    <r>
      <rPr>
        <sz val="11"/>
        <rFont val="方正仿宋简体"/>
        <charset val="134"/>
      </rPr>
      <t>邮政普遍服务与特殊服务</t>
    </r>
  </si>
  <si>
    <t>2140599</t>
  </si>
  <si>
    <r>
      <rPr>
        <sz val="11"/>
        <rFont val="方正仿宋简体"/>
        <charset val="134"/>
      </rPr>
      <t>其他邮政业支出</t>
    </r>
  </si>
  <si>
    <t>21499</t>
  </si>
  <si>
    <t>2149901</t>
  </si>
  <si>
    <t>2149999</t>
  </si>
  <si>
    <r>
      <rPr>
        <sz val="11"/>
        <rFont val="方正仿宋简体"/>
        <charset val="134"/>
      </rPr>
      <t>其他交通运输支出</t>
    </r>
  </si>
  <si>
    <t>215</t>
  </si>
  <si>
    <t>21501</t>
  </si>
  <si>
    <r>
      <rPr>
        <b/>
        <sz val="12"/>
        <rFont val="方正仿宋简体"/>
        <charset val="134"/>
      </rPr>
      <t>资源勘探开发</t>
    </r>
  </si>
  <si>
    <t>2150101</t>
  </si>
  <si>
    <t>2150102</t>
  </si>
  <si>
    <t>2150103</t>
  </si>
  <si>
    <t>2150104</t>
  </si>
  <si>
    <r>
      <rPr>
        <sz val="11"/>
        <rFont val="方正仿宋简体"/>
        <charset val="134"/>
      </rPr>
      <t>煤炭勘探开采和洗选</t>
    </r>
  </si>
  <si>
    <t>2150105</t>
  </si>
  <si>
    <r>
      <rPr>
        <sz val="11"/>
        <rFont val="方正仿宋简体"/>
        <charset val="134"/>
      </rPr>
      <t>石油和天然气勘探开采</t>
    </r>
  </si>
  <si>
    <t>2150106</t>
  </si>
  <si>
    <r>
      <rPr>
        <sz val="11"/>
        <rFont val="方正仿宋简体"/>
        <charset val="134"/>
      </rPr>
      <t>黑色金属矿勘探和采选</t>
    </r>
  </si>
  <si>
    <t>2150107</t>
  </si>
  <si>
    <r>
      <rPr>
        <sz val="11"/>
        <rFont val="方正仿宋简体"/>
        <charset val="134"/>
      </rPr>
      <t>有色金属矿勘探和采选</t>
    </r>
  </si>
  <si>
    <t>2150108</t>
  </si>
  <si>
    <r>
      <rPr>
        <sz val="11"/>
        <rFont val="方正仿宋简体"/>
        <charset val="134"/>
      </rPr>
      <t>非金属矿勘探和采选</t>
    </r>
  </si>
  <si>
    <t>2150199</t>
  </si>
  <si>
    <r>
      <rPr>
        <sz val="11"/>
        <rFont val="方正仿宋简体"/>
        <charset val="134"/>
      </rPr>
      <t>其他资源勘探业支出</t>
    </r>
  </si>
  <si>
    <t>21502</t>
  </si>
  <si>
    <r>
      <rPr>
        <b/>
        <sz val="12"/>
        <rFont val="方正仿宋简体"/>
        <charset val="134"/>
      </rPr>
      <t>制造业</t>
    </r>
  </si>
  <si>
    <t>2150201</t>
  </si>
  <si>
    <t>2150202</t>
  </si>
  <si>
    <t>2150203</t>
  </si>
  <si>
    <t>2150204</t>
  </si>
  <si>
    <r>
      <rPr>
        <sz val="11"/>
        <rFont val="方正仿宋简体"/>
        <charset val="134"/>
      </rPr>
      <t>纺织业</t>
    </r>
  </si>
  <si>
    <t>2150205</t>
  </si>
  <si>
    <r>
      <rPr>
        <sz val="11"/>
        <rFont val="方正仿宋简体"/>
        <charset val="134"/>
      </rPr>
      <t>医药制造业</t>
    </r>
  </si>
  <si>
    <t>2150206</t>
  </si>
  <si>
    <r>
      <rPr>
        <sz val="11"/>
        <rFont val="方正仿宋简体"/>
        <charset val="134"/>
      </rPr>
      <t>非金属矿物制品业</t>
    </r>
  </si>
  <si>
    <t>2150207</t>
  </si>
  <si>
    <r>
      <rPr>
        <sz val="11"/>
        <rFont val="方正仿宋简体"/>
        <charset val="134"/>
      </rPr>
      <t>通信设备、计算机及其他电子设备制造业</t>
    </r>
  </si>
  <si>
    <t>2150208</t>
  </si>
  <si>
    <r>
      <rPr>
        <sz val="11"/>
        <rFont val="方正仿宋简体"/>
        <charset val="134"/>
      </rPr>
      <t>交通运输设备制造业</t>
    </r>
  </si>
  <si>
    <t>2150209</t>
  </si>
  <si>
    <r>
      <rPr>
        <sz val="11"/>
        <rFont val="方正仿宋简体"/>
        <charset val="134"/>
      </rPr>
      <t>电气机械及器材制造业</t>
    </r>
  </si>
  <si>
    <t>2150210</t>
  </si>
  <si>
    <r>
      <rPr>
        <sz val="11"/>
        <rFont val="方正仿宋简体"/>
        <charset val="134"/>
      </rPr>
      <t>工艺品及其他制造业</t>
    </r>
  </si>
  <si>
    <t>2150212</t>
  </si>
  <si>
    <r>
      <rPr>
        <sz val="11"/>
        <rFont val="方正仿宋简体"/>
        <charset val="134"/>
      </rPr>
      <t>石油加工、炼焦及核燃料加工业</t>
    </r>
  </si>
  <si>
    <t>2150213</t>
  </si>
  <si>
    <r>
      <rPr>
        <sz val="11"/>
        <rFont val="方正仿宋简体"/>
        <charset val="134"/>
      </rPr>
      <t>化学原料及化学制品制造业</t>
    </r>
  </si>
  <si>
    <t>2150214</t>
  </si>
  <si>
    <r>
      <rPr>
        <sz val="11"/>
        <rFont val="方正仿宋简体"/>
        <charset val="134"/>
      </rPr>
      <t>黑色金属冶炼及压延加工业</t>
    </r>
  </si>
  <si>
    <t>2150215</t>
  </si>
  <si>
    <r>
      <rPr>
        <sz val="11"/>
        <rFont val="方正仿宋简体"/>
        <charset val="134"/>
      </rPr>
      <t>有色金属冶炼及压延加工业</t>
    </r>
  </si>
  <si>
    <t>2150299</t>
  </si>
  <si>
    <r>
      <rPr>
        <sz val="11"/>
        <rFont val="方正仿宋简体"/>
        <charset val="134"/>
      </rPr>
      <t>其他制造业支出</t>
    </r>
  </si>
  <si>
    <t>21503</t>
  </si>
  <si>
    <r>
      <rPr>
        <b/>
        <sz val="12"/>
        <rFont val="方正仿宋简体"/>
        <charset val="134"/>
      </rPr>
      <t>建筑业</t>
    </r>
  </si>
  <si>
    <t>2150301</t>
  </si>
  <si>
    <t>2150302</t>
  </si>
  <si>
    <t>2150303</t>
  </si>
  <si>
    <t>2150399</t>
  </si>
  <si>
    <r>
      <rPr>
        <sz val="11"/>
        <rFont val="方正仿宋简体"/>
        <charset val="134"/>
      </rPr>
      <t>其他建筑业支出</t>
    </r>
  </si>
  <si>
    <t>21505</t>
  </si>
  <si>
    <t>2150501</t>
  </si>
  <si>
    <t>2150502</t>
  </si>
  <si>
    <t>2150503</t>
  </si>
  <si>
    <t>2150505</t>
  </si>
  <si>
    <r>
      <rPr>
        <sz val="11"/>
        <rFont val="方正仿宋简体"/>
        <charset val="134"/>
      </rPr>
      <t>战备应急</t>
    </r>
  </si>
  <si>
    <t>2150507</t>
  </si>
  <si>
    <r>
      <rPr>
        <sz val="11"/>
        <rFont val="方正仿宋简体"/>
        <charset val="134"/>
      </rPr>
      <t>专用通信</t>
    </r>
  </si>
  <si>
    <t>2150508</t>
  </si>
  <si>
    <r>
      <rPr>
        <sz val="11"/>
        <rFont val="方正仿宋简体"/>
        <charset val="134"/>
      </rPr>
      <t>无线电及信息通信监管</t>
    </r>
  </si>
  <si>
    <t>2150516</t>
  </si>
  <si>
    <r>
      <rPr>
        <sz val="11"/>
        <rFont val="方正仿宋简体"/>
        <charset val="134"/>
      </rPr>
      <t>工程建设及运行维护</t>
    </r>
  </si>
  <si>
    <t>2150517</t>
  </si>
  <si>
    <t>2150550</t>
  </si>
  <si>
    <t>2150599</t>
  </si>
  <si>
    <r>
      <rPr>
        <sz val="11"/>
        <rFont val="方正仿宋简体"/>
        <charset val="134"/>
      </rPr>
      <t>其他工业和信息产业监管支出</t>
    </r>
  </si>
  <si>
    <t>21507</t>
  </si>
  <si>
    <t>2150701</t>
  </si>
  <si>
    <t>2150702</t>
  </si>
  <si>
    <t>2150703</t>
  </si>
  <si>
    <t>2150704</t>
  </si>
  <si>
    <r>
      <rPr>
        <sz val="11"/>
        <rFont val="方正仿宋简体"/>
        <charset val="134"/>
      </rPr>
      <t>国有企业监事会专项</t>
    </r>
  </si>
  <si>
    <t>2150705</t>
  </si>
  <si>
    <r>
      <rPr>
        <sz val="11"/>
        <rFont val="方正仿宋简体"/>
        <charset val="134"/>
      </rPr>
      <t>中央企业专项管理</t>
    </r>
  </si>
  <si>
    <t>2150799</t>
  </si>
  <si>
    <r>
      <rPr>
        <sz val="11"/>
        <rFont val="方正仿宋简体"/>
        <charset val="134"/>
      </rPr>
      <t>其他国有资产监管支出</t>
    </r>
  </si>
  <si>
    <t>21508</t>
  </si>
  <si>
    <t>2150801</t>
  </si>
  <si>
    <t>2150802</t>
  </si>
  <si>
    <t>2150803</t>
  </si>
  <si>
    <t>2150804</t>
  </si>
  <si>
    <r>
      <rPr>
        <sz val="11"/>
        <rFont val="方正仿宋简体"/>
        <charset val="134"/>
      </rPr>
      <t>科技型中小企业技术创新基金</t>
    </r>
  </si>
  <si>
    <t>2150805</t>
  </si>
  <si>
    <t>2150806</t>
  </si>
  <si>
    <r>
      <rPr>
        <sz val="11"/>
        <rFont val="方正仿宋简体"/>
        <charset val="134"/>
      </rPr>
      <t>减免房租补贴</t>
    </r>
  </si>
  <si>
    <t>2150899</t>
  </si>
  <si>
    <r>
      <rPr>
        <sz val="11"/>
        <rFont val="方正仿宋简体"/>
        <charset val="134"/>
      </rPr>
      <t>其他支持中小企业发展和管理支出</t>
    </r>
  </si>
  <si>
    <t>21599</t>
  </si>
  <si>
    <r>
      <rPr>
        <b/>
        <sz val="12"/>
        <rFont val="方正仿宋简体"/>
        <charset val="134"/>
      </rPr>
      <t>其他资源勘探工业信息等支出</t>
    </r>
  </si>
  <si>
    <t>2159901</t>
  </si>
  <si>
    <r>
      <rPr>
        <sz val="11"/>
        <rFont val="方正仿宋简体"/>
        <charset val="134"/>
      </rPr>
      <t>黄金事务</t>
    </r>
  </si>
  <si>
    <t>2159904</t>
  </si>
  <si>
    <r>
      <rPr>
        <sz val="11"/>
        <rFont val="方正仿宋简体"/>
        <charset val="134"/>
      </rPr>
      <t>技术改造支出</t>
    </r>
  </si>
  <si>
    <t>2159905</t>
  </si>
  <si>
    <r>
      <rPr>
        <sz val="11"/>
        <rFont val="方正仿宋简体"/>
        <charset val="134"/>
      </rPr>
      <t>中药材扶持资金支出</t>
    </r>
  </si>
  <si>
    <t>2159906</t>
  </si>
  <si>
    <r>
      <rPr>
        <sz val="11"/>
        <rFont val="方正仿宋简体"/>
        <charset val="134"/>
      </rPr>
      <t>重点产业振兴和技术改造项目贷款贴息</t>
    </r>
  </si>
  <si>
    <t>2159999</t>
  </si>
  <si>
    <r>
      <rPr>
        <sz val="11"/>
        <rFont val="方正仿宋简体"/>
        <charset val="134"/>
      </rPr>
      <t>其他资源勘探工业信息等支出</t>
    </r>
  </si>
  <si>
    <t>216</t>
  </si>
  <si>
    <t>21602</t>
  </si>
  <si>
    <t>2160201</t>
  </si>
  <si>
    <t>2160202</t>
  </si>
  <si>
    <t>2160203</t>
  </si>
  <si>
    <t>2160216</t>
  </si>
  <si>
    <t>2160217</t>
  </si>
  <si>
    <r>
      <rPr>
        <sz val="11"/>
        <rFont val="方正仿宋简体"/>
        <charset val="134"/>
      </rPr>
      <t>市场监测及信息管理</t>
    </r>
  </si>
  <si>
    <t>2160218</t>
  </si>
  <si>
    <r>
      <rPr>
        <sz val="11"/>
        <rFont val="方正仿宋简体"/>
        <charset val="134"/>
      </rPr>
      <t>民贸企业补贴</t>
    </r>
  </si>
  <si>
    <t>2160219</t>
  </si>
  <si>
    <t>2160250</t>
  </si>
  <si>
    <t>2160299</t>
  </si>
  <si>
    <t>21606</t>
  </si>
  <si>
    <t>2160601</t>
  </si>
  <si>
    <t>2160602</t>
  </si>
  <si>
    <t>2160603</t>
  </si>
  <si>
    <t>2160607</t>
  </si>
  <si>
    <r>
      <rPr>
        <sz val="11"/>
        <rFont val="方正仿宋简体"/>
        <charset val="134"/>
      </rPr>
      <t>外商投资环境建设补助资金</t>
    </r>
  </si>
  <si>
    <t>2160699</t>
  </si>
  <si>
    <t>21699</t>
  </si>
  <si>
    <t>2169901</t>
  </si>
  <si>
    <r>
      <rPr>
        <sz val="11"/>
        <rFont val="方正仿宋简体"/>
        <charset val="134"/>
      </rPr>
      <t>服务业基础设施建设</t>
    </r>
  </si>
  <si>
    <t>2169999</t>
  </si>
  <si>
    <t>217</t>
  </si>
  <si>
    <t>21701</t>
  </si>
  <si>
    <t>2170101</t>
  </si>
  <si>
    <t>2170102</t>
  </si>
  <si>
    <t>2170103</t>
  </si>
  <si>
    <t>2170104</t>
  </si>
  <si>
    <r>
      <rPr>
        <sz val="11"/>
        <rFont val="方正仿宋简体"/>
        <charset val="134"/>
      </rPr>
      <t>安全防卫</t>
    </r>
  </si>
  <si>
    <t>2170150</t>
  </si>
  <si>
    <t>2170199</t>
  </si>
  <si>
    <r>
      <rPr>
        <sz val="11"/>
        <rFont val="方正仿宋简体"/>
        <charset val="134"/>
      </rPr>
      <t>金融部门其他行政支出</t>
    </r>
  </si>
  <si>
    <t>21702</t>
  </si>
  <si>
    <r>
      <rPr>
        <b/>
        <sz val="12"/>
        <rFont val="方正仿宋简体"/>
        <charset val="134"/>
      </rPr>
      <t>金融部门监管支出</t>
    </r>
  </si>
  <si>
    <t>2170201</t>
  </si>
  <si>
    <r>
      <rPr>
        <sz val="11"/>
        <rFont val="方正仿宋简体"/>
        <charset val="134"/>
      </rPr>
      <t>货币发行</t>
    </r>
  </si>
  <si>
    <t>2170202</t>
  </si>
  <si>
    <r>
      <rPr>
        <sz val="11"/>
        <rFont val="方正仿宋简体"/>
        <charset val="134"/>
      </rPr>
      <t>金融服务</t>
    </r>
  </si>
  <si>
    <t>2170203</t>
  </si>
  <si>
    <r>
      <rPr>
        <sz val="11"/>
        <rFont val="方正仿宋简体"/>
        <charset val="134"/>
      </rPr>
      <t>反假币</t>
    </r>
  </si>
  <si>
    <t>2170204</t>
  </si>
  <si>
    <r>
      <rPr>
        <sz val="11"/>
        <rFont val="方正仿宋简体"/>
        <charset val="134"/>
      </rPr>
      <t>重点金融机构监管</t>
    </r>
  </si>
  <si>
    <t>2170205</t>
  </si>
  <si>
    <r>
      <rPr>
        <sz val="11"/>
        <rFont val="方正仿宋简体"/>
        <charset val="134"/>
      </rPr>
      <t>金融稽查与案件处理</t>
    </r>
  </si>
  <si>
    <t>2170206</t>
  </si>
  <si>
    <r>
      <rPr>
        <sz val="11"/>
        <rFont val="方正仿宋简体"/>
        <charset val="134"/>
      </rPr>
      <t>金融行业电子化建设</t>
    </r>
  </si>
  <si>
    <t>2170207</t>
  </si>
  <si>
    <r>
      <rPr>
        <sz val="11"/>
        <rFont val="方正仿宋简体"/>
        <charset val="134"/>
      </rPr>
      <t>从业人员资格考试</t>
    </r>
  </si>
  <si>
    <t>2170208</t>
  </si>
  <si>
    <r>
      <rPr>
        <sz val="11"/>
        <rFont val="方正仿宋简体"/>
        <charset val="134"/>
      </rPr>
      <t>反洗钱</t>
    </r>
  </si>
  <si>
    <t>2170299</t>
  </si>
  <si>
    <r>
      <rPr>
        <sz val="11"/>
        <rFont val="方正仿宋简体"/>
        <charset val="134"/>
      </rPr>
      <t>金融部门其他监管支出</t>
    </r>
  </si>
  <si>
    <t>21703</t>
  </si>
  <si>
    <t>2170301</t>
  </si>
  <si>
    <r>
      <rPr>
        <sz val="11"/>
        <rFont val="方正仿宋简体"/>
        <charset val="134"/>
      </rPr>
      <t>政策性银行亏损补贴</t>
    </r>
  </si>
  <si>
    <t>2170302</t>
  </si>
  <si>
    <t>2170303</t>
  </si>
  <si>
    <r>
      <rPr>
        <sz val="11"/>
        <rFont val="方正仿宋简体"/>
        <charset val="134"/>
      </rPr>
      <t>补充资本金</t>
    </r>
  </si>
  <si>
    <t>2170304</t>
  </si>
  <si>
    <r>
      <rPr>
        <sz val="11"/>
        <rFont val="方正仿宋简体"/>
        <charset val="134"/>
      </rPr>
      <t>风险基金补助</t>
    </r>
  </si>
  <si>
    <t>2170399</t>
  </si>
  <si>
    <r>
      <rPr>
        <sz val="11"/>
        <rFont val="方正仿宋简体"/>
        <charset val="134"/>
      </rPr>
      <t>其他金融发展支出</t>
    </r>
  </si>
  <si>
    <t>21704</t>
  </si>
  <si>
    <r>
      <rPr>
        <b/>
        <sz val="12"/>
        <rFont val="方正仿宋简体"/>
        <charset val="134"/>
      </rPr>
      <t>金融调控支出</t>
    </r>
  </si>
  <si>
    <t>2170401</t>
  </si>
  <si>
    <r>
      <rPr>
        <sz val="11"/>
        <rFont val="方正仿宋简体"/>
        <charset val="134"/>
      </rPr>
      <t>中央银行亏损补贴</t>
    </r>
  </si>
  <si>
    <t>2170499</t>
  </si>
  <si>
    <r>
      <rPr>
        <sz val="11"/>
        <rFont val="方正仿宋简体"/>
        <charset val="134"/>
      </rPr>
      <t>其他金融调控支出</t>
    </r>
  </si>
  <si>
    <t>21799</t>
  </si>
  <si>
    <r>
      <rPr>
        <b/>
        <sz val="12"/>
        <rFont val="方正仿宋简体"/>
        <charset val="134"/>
      </rPr>
      <t>其他金融支出</t>
    </r>
  </si>
  <si>
    <t>2179902</t>
  </si>
  <si>
    <r>
      <rPr>
        <sz val="11"/>
        <rFont val="方正仿宋简体"/>
        <charset val="134"/>
      </rPr>
      <t>重点企业贷款贴息</t>
    </r>
  </si>
  <si>
    <t>2179999</t>
  </si>
  <si>
    <r>
      <rPr>
        <sz val="11"/>
        <rFont val="方正仿宋简体"/>
        <charset val="134"/>
      </rPr>
      <t>其他金融支出</t>
    </r>
  </si>
  <si>
    <t>219</t>
  </si>
  <si>
    <r>
      <rPr>
        <b/>
        <sz val="12"/>
        <rFont val="方正仿宋简体"/>
        <charset val="134"/>
      </rPr>
      <t>援助其他地区支出</t>
    </r>
  </si>
  <si>
    <t>21901</t>
  </si>
  <si>
    <r>
      <rPr>
        <b/>
        <sz val="12"/>
        <rFont val="方正仿宋简体"/>
        <charset val="134"/>
      </rPr>
      <t>一般公共服务</t>
    </r>
  </si>
  <si>
    <t>21902</t>
  </si>
  <si>
    <r>
      <rPr>
        <b/>
        <sz val="12"/>
        <rFont val="方正仿宋简体"/>
        <charset val="134"/>
      </rPr>
      <t>教育</t>
    </r>
  </si>
  <si>
    <t>21903</t>
  </si>
  <si>
    <r>
      <rPr>
        <b/>
        <sz val="12"/>
        <rFont val="方正仿宋简体"/>
        <charset val="134"/>
      </rPr>
      <t>文化旅游体育与传媒</t>
    </r>
  </si>
  <si>
    <t>21904</t>
  </si>
  <si>
    <r>
      <rPr>
        <b/>
        <sz val="12"/>
        <rFont val="方正仿宋简体"/>
        <charset val="134"/>
      </rPr>
      <t>卫生健康</t>
    </r>
  </si>
  <si>
    <t>21905</t>
  </si>
  <si>
    <r>
      <rPr>
        <b/>
        <sz val="12"/>
        <rFont val="方正仿宋简体"/>
        <charset val="134"/>
      </rPr>
      <t>节能环保</t>
    </r>
  </si>
  <si>
    <t>21906</t>
  </si>
  <si>
    <r>
      <rPr>
        <b/>
        <sz val="12"/>
        <rFont val="方正仿宋简体"/>
        <charset val="134"/>
      </rPr>
      <t>农业农村</t>
    </r>
  </si>
  <si>
    <t>21907</t>
  </si>
  <si>
    <r>
      <rPr>
        <b/>
        <sz val="12"/>
        <rFont val="方正仿宋简体"/>
        <charset val="134"/>
      </rPr>
      <t>交通运输</t>
    </r>
  </si>
  <si>
    <t>21908</t>
  </si>
  <si>
    <r>
      <rPr>
        <b/>
        <sz val="12"/>
        <rFont val="方正仿宋简体"/>
        <charset val="134"/>
      </rPr>
      <t>住房保障</t>
    </r>
  </si>
  <si>
    <t>21999</t>
  </si>
  <si>
    <r>
      <rPr>
        <b/>
        <sz val="12"/>
        <rFont val="方正仿宋简体"/>
        <charset val="134"/>
      </rPr>
      <t>其他支出</t>
    </r>
  </si>
  <si>
    <t>220</t>
  </si>
  <si>
    <t>22001</t>
  </si>
  <si>
    <t>2200101</t>
  </si>
  <si>
    <t>2200102</t>
  </si>
  <si>
    <t>2200103</t>
  </si>
  <si>
    <t>2200104</t>
  </si>
  <si>
    <t>2200106</t>
  </si>
  <si>
    <t>2200107</t>
  </si>
  <si>
    <r>
      <rPr>
        <sz val="11"/>
        <rFont val="方正仿宋简体"/>
        <charset val="134"/>
      </rPr>
      <t>自然资源社会公益服务</t>
    </r>
  </si>
  <si>
    <t>2200108</t>
  </si>
  <si>
    <t>2200109</t>
  </si>
  <si>
    <r>
      <rPr>
        <sz val="11"/>
        <rFont val="方正仿宋简体"/>
        <charset val="134"/>
      </rPr>
      <t>自然资源调查与确权登记</t>
    </r>
  </si>
  <si>
    <t>2200112</t>
  </si>
  <si>
    <t>2200113</t>
  </si>
  <si>
    <r>
      <rPr>
        <sz val="11"/>
        <rFont val="方正仿宋简体"/>
        <charset val="134"/>
      </rPr>
      <t>地质矿产资源与环境调查</t>
    </r>
  </si>
  <si>
    <t>2200114</t>
  </si>
  <si>
    <r>
      <rPr>
        <sz val="11"/>
        <rFont val="方正仿宋简体"/>
        <charset val="134"/>
      </rPr>
      <t>地质勘查与矿产资源管理</t>
    </r>
  </si>
  <si>
    <t>2200115</t>
  </si>
  <si>
    <r>
      <rPr>
        <sz val="11"/>
        <rFont val="方正仿宋简体"/>
        <charset val="134"/>
      </rPr>
      <t>地质转产项目财政贴息</t>
    </r>
  </si>
  <si>
    <t>2200116</t>
  </si>
  <si>
    <r>
      <rPr>
        <sz val="11"/>
        <rFont val="方正仿宋简体"/>
        <charset val="134"/>
      </rPr>
      <t>国外风险勘查</t>
    </r>
  </si>
  <si>
    <t>2200119</t>
  </si>
  <si>
    <r>
      <rPr>
        <sz val="11"/>
        <rFont val="方正仿宋简体"/>
        <charset val="134"/>
      </rPr>
      <t>地质勘查基金（周转金）支出</t>
    </r>
  </si>
  <si>
    <t>2200120</t>
  </si>
  <si>
    <r>
      <rPr>
        <sz val="11"/>
        <rFont val="方正仿宋简体"/>
        <charset val="134"/>
      </rPr>
      <t>海域与海岛管理</t>
    </r>
  </si>
  <si>
    <t>2200121</t>
  </si>
  <si>
    <r>
      <rPr>
        <sz val="11"/>
        <rFont val="方正仿宋简体"/>
        <charset val="134"/>
      </rPr>
      <t>自然资源国际合作与海洋权益维护</t>
    </r>
  </si>
  <si>
    <t>2200122</t>
  </si>
  <si>
    <r>
      <rPr>
        <sz val="11"/>
        <rFont val="方正仿宋简体"/>
        <charset val="134"/>
      </rPr>
      <t>自然资源卫星</t>
    </r>
  </si>
  <si>
    <t>2200123</t>
  </si>
  <si>
    <r>
      <rPr>
        <sz val="11"/>
        <rFont val="方正仿宋简体"/>
        <charset val="134"/>
      </rPr>
      <t>极地考察</t>
    </r>
  </si>
  <si>
    <t>2200124</t>
  </si>
  <si>
    <r>
      <rPr>
        <sz val="11"/>
        <rFont val="方正仿宋简体"/>
        <charset val="134"/>
      </rPr>
      <t>深海调查与资源开发</t>
    </r>
  </si>
  <si>
    <t>2200125</t>
  </si>
  <si>
    <r>
      <rPr>
        <sz val="11"/>
        <rFont val="方正仿宋简体"/>
        <charset val="134"/>
      </rPr>
      <t>海港航标维护</t>
    </r>
  </si>
  <si>
    <t>2200126</t>
  </si>
  <si>
    <r>
      <rPr>
        <sz val="11"/>
        <rFont val="方正仿宋简体"/>
        <charset val="134"/>
      </rPr>
      <t>海水淡化</t>
    </r>
  </si>
  <si>
    <t>2200127</t>
  </si>
  <si>
    <r>
      <rPr>
        <sz val="11"/>
        <rFont val="方正仿宋简体"/>
        <charset val="134"/>
      </rPr>
      <t>无居民海岛使用金支出</t>
    </r>
  </si>
  <si>
    <t>2200128</t>
  </si>
  <si>
    <r>
      <rPr>
        <sz val="11"/>
        <rFont val="方正仿宋简体"/>
        <charset val="134"/>
      </rPr>
      <t>海洋战略规划与预警监测</t>
    </r>
  </si>
  <si>
    <t>2200129</t>
  </si>
  <si>
    <r>
      <rPr>
        <sz val="11"/>
        <rFont val="方正仿宋简体"/>
        <charset val="134"/>
      </rPr>
      <t>基础测绘与地理信息监管</t>
    </r>
  </si>
  <si>
    <t>2200150</t>
  </si>
  <si>
    <t>2200199</t>
  </si>
  <si>
    <t>22005</t>
  </si>
  <si>
    <t>2200501</t>
  </si>
  <si>
    <t>2200502</t>
  </si>
  <si>
    <t>2200503</t>
  </si>
  <si>
    <t>2200504</t>
  </si>
  <si>
    <t>2200506</t>
  </si>
  <si>
    <r>
      <rPr>
        <sz val="11"/>
        <rFont val="方正仿宋简体"/>
        <charset val="134"/>
      </rPr>
      <t>气象探测</t>
    </r>
  </si>
  <si>
    <t>2200507</t>
  </si>
  <si>
    <r>
      <rPr>
        <sz val="11"/>
        <rFont val="方正仿宋简体"/>
        <charset val="134"/>
      </rPr>
      <t>气象信息传输及管理</t>
    </r>
  </si>
  <si>
    <t>2200508</t>
  </si>
  <si>
    <r>
      <rPr>
        <sz val="11"/>
        <rFont val="方正仿宋简体"/>
        <charset val="134"/>
      </rPr>
      <t>气象预报预测</t>
    </r>
  </si>
  <si>
    <t>2200509</t>
  </si>
  <si>
    <t>2200510</t>
  </si>
  <si>
    <r>
      <rPr>
        <sz val="11"/>
        <rFont val="方正仿宋简体"/>
        <charset val="134"/>
      </rPr>
      <t>气象装备保障维护</t>
    </r>
  </si>
  <si>
    <t>2200511</t>
  </si>
  <si>
    <r>
      <rPr>
        <sz val="11"/>
        <rFont val="方正仿宋简体"/>
        <charset val="134"/>
      </rPr>
      <t>气象基础设施建设与维修</t>
    </r>
  </si>
  <si>
    <t>2200512</t>
  </si>
  <si>
    <r>
      <rPr>
        <sz val="11"/>
        <rFont val="方正仿宋简体"/>
        <charset val="134"/>
      </rPr>
      <t>气象卫星</t>
    </r>
  </si>
  <si>
    <t>2200513</t>
  </si>
  <si>
    <r>
      <rPr>
        <sz val="11"/>
        <rFont val="方正仿宋简体"/>
        <charset val="134"/>
      </rPr>
      <t>气象法规与标准</t>
    </r>
  </si>
  <si>
    <t>2200514</t>
  </si>
  <si>
    <r>
      <rPr>
        <sz val="11"/>
        <rFont val="方正仿宋简体"/>
        <charset val="134"/>
      </rPr>
      <t>气象资金审计稽查</t>
    </r>
  </si>
  <si>
    <t>2200599</t>
  </si>
  <si>
    <r>
      <rPr>
        <sz val="11"/>
        <rFont val="方正仿宋简体"/>
        <charset val="134"/>
      </rPr>
      <t>其他气象事务支出</t>
    </r>
  </si>
  <si>
    <t>22099</t>
  </si>
  <si>
    <r>
      <rPr>
        <b/>
        <sz val="12"/>
        <rFont val="方正仿宋简体"/>
        <charset val="134"/>
      </rPr>
      <t>其他自然资源海洋气象等支出</t>
    </r>
  </si>
  <si>
    <t>2209999</t>
  </si>
  <si>
    <r>
      <rPr>
        <sz val="11"/>
        <rFont val="方正仿宋简体"/>
        <charset val="134"/>
      </rPr>
      <t>其他自然资源海洋气象等支出</t>
    </r>
  </si>
  <si>
    <t>221</t>
  </si>
  <si>
    <t>22101</t>
  </si>
  <si>
    <t>2210101</t>
  </si>
  <si>
    <r>
      <rPr>
        <sz val="11"/>
        <rFont val="方正仿宋简体"/>
        <charset val="134"/>
      </rPr>
      <t>廉租住房</t>
    </r>
  </si>
  <si>
    <t>2210102</t>
  </si>
  <si>
    <r>
      <rPr>
        <sz val="11"/>
        <rFont val="方正仿宋简体"/>
        <charset val="134"/>
      </rPr>
      <t>沉陷区治理</t>
    </r>
  </si>
  <si>
    <t>2210103</t>
  </si>
  <si>
    <t>2210104</t>
  </si>
  <si>
    <r>
      <rPr>
        <sz val="11"/>
        <rFont val="方正仿宋简体"/>
        <charset val="134"/>
      </rPr>
      <t>少数民族地区游牧民定居工程</t>
    </r>
  </si>
  <si>
    <t>2210105</t>
  </si>
  <si>
    <t>2210106</t>
  </si>
  <si>
    <t>2210107</t>
  </si>
  <si>
    <r>
      <rPr>
        <sz val="11"/>
        <rFont val="方正仿宋简体"/>
        <charset val="134"/>
      </rPr>
      <t>保障性住房租金补贴</t>
    </r>
  </si>
  <si>
    <t>2210108</t>
  </si>
  <si>
    <t>2210109</t>
  </si>
  <si>
    <r>
      <rPr>
        <sz val="11"/>
        <rFont val="方正仿宋简体"/>
        <charset val="134"/>
      </rPr>
      <t>住房租赁市场发展</t>
    </r>
  </si>
  <si>
    <t>2210110</t>
  </si>
  <si>
    <t>2210199</t>
  </si>
  <si>
    <t>22102</t>
  </si>
  <si>
    <t>2210201</t>
  </si>
  <si>
    <t>2210202</t>
  </si>
  <si>
    <r>
      <rPr>
        <sz val="11"/>
        <rFont val="方正仿宋简体"/>
        <charset val="134"/>
      </rPr>
      <t>提租补贴</t>
    </r>
  </si>
  <si>
    <t>2210203</t>
  </si>
  <si>
    <r>
      <rPr>
        <sz val="11"/>
        <rFont val="方正仿宋简体"/>
        <charset val="134"/>
      </rPr>
      <t>购房补贴</t>
    </r>
  </si>
  <si>
    <t>22103</t>
  </si>
  <si>
    <t>2210301</t>
  </si>
  <si>
    <r>
      <rPr>
        <sz val="11"/>
        <rFont val="方正仿宋简体"/>
        <charset val="134"/>
      </rPr>
      <t>公有住房建设和维修改造支出</t>
    </r>
  </si>
  <si>
    <t>2210302</t>
  </si>
  <si>
    <r>
      <rPr>
        <sz val="11"/>
        <rFont val="方正仿宋简体"/>
        <charset val="134"/>
      </rPr>
      <t>住房公积金管理</t>
    </r>
  </si>
  <si>
    <t>2210399</t>
  </si>
  <si>
    <t>222</t>
  </si>
  <si>
    <t>22201</t>
  </si>
  <si>
    <t>2220101</t>
  </si>
  <si>
    <t>2220102</t>
  </si>
  <si>
    <t>2220103</t>
  </si>
  <si>
    <t>2220104</t>
  </si>
  <si>
    <r>
      <rPr>
        <sz val="11"/>
        <rFont val="方正仿宋简体"/>
        <charset val="134"/>
      </rPr>
      <t>财务和审计支出</t>
    </r>
  </si>
  <si>
    <t>2220105</t>
  </si>
  <si>
    <r>
      <rPr>
        <sz val="11"/>
        <rFont val="方正仿宋简体"/>
        <charset val="134"/>
      </rPr>
      <t>信息统计</t>
    </r>
  </si>
  <si>
    <t>2220106</t>
  </si>
  <si>
    <r>
      <rPr>
        <sz val="11"/>
        <rFont val="方正仿宋简体"/>
        <charset val="134"/>
      </rPr>
      <t>专项业务活动</t>
    </r>
  </si>
  <si>
    <t>2220107</t>
  </si>
  <si>
    <r>
      <rPr>
        <sz val="11"/>
        <rFont val="方正仿宋简体"/>
        <charset val="134"/>
      </rPr>
      <t>国家粮油差价补贴</t>
    </r>
  </si>
  <si>
    <t>2220112</t>
  </si>
  <si>
    <t>2220113</t>
  </si>
  <si>
    <r>
      <rPr>
        <sz val="11"/>
        <rFont val="方正仿宋简体"/>
        <charset val="134"/>
      </rPr>
      <t>粮食财务挂账消化款</t>
    </r>
  </si>
  <si>
    <t>2220114</t>
  </si>
  <si>
    <r>
      <rPr>
        <sz val="11"/>
        <rFont val="方正仿宋简体"/>
        <charset val="134"/>
      </rPr>
      <t>处理陈化粮补贴</t>
    </r>
  </si>
  <si>
    <t>2220115</t>
  </si>
  <si>
    <t>2220118</t>
  </si>
  <si>
    <r>
      <rPr>
        <sz val="11"/>
        <rFont val="方正仿宋简体"/>
        <charset val="134"/>
      </rPr>
      <t>粮油市场调控专项资金</t>
    </r>
  </si>
  <si>
    <t>2220119</t>
  </si>
  <si>
    <r>
      <rPr>
        <sz val="11"/>
        <rFont val="方正仿宋简体"/>
        <charset val="134"/>
      </rPr>
      <t>设施建设</t>
    </r>
  </si>
  <si>
    <t>2220120</t>
  </si>
  <si>
    <r>
      <rPr>
        <sz val="11"/>
        <rFont val="方正仿宋简体"/>
        <charset val="134"/>
      </rPr>
      <t>设施安全</t>
    </r>
  </si>
  <si>
    <t>2220121</t>
  </si>
  <si>
    <t>2220150</t>
  </si>
  <si>
    <t>2220199</t>
  </si>
  <si>
    <r>
      <rPr>
        <sz val="11"/>
        <rFont val="方正仿宋简体"/>
        <charset val="134"/>
      </rPr>
      <t>其他粮油物资事务支出</t>
    </r>
  </si>
  <si>
    <t>22203</t>
  </si>
  <si>
    <r>
      <rPr>
        <b/>
        <sz val="12"/>
        <rFont val="方正仿宋简体"/>
        <charset val="134"/>
      </rPr>
      <t>能源储备</t>
    </r>
  </si>
  <si>
    <t>2220301</t>
  </si>
  <si>
    <r>
      <rPr>
        <sz val="11"/>
        <rFont val="方正仿宋简体"/>
        <charset val="134"/>
      </rPr>
      <t>石油储备</t>
    </r>
  </si>
  <si>
    <t>2220303</t>
  </si>
  <si>
    <r>
      <rPr>
        <sz val="11"/>
        <rFont val="方正仿宋简体"/>
        <charset val="134"/>
      </rPr>
      <t>天然铀储备</t>
    </r>
  </si>
  <si>
    <t>2220304</t>
  </si>
  <si>
    <r>
      <rPr>
        <sz val="11"/>
        <rFont val="方正仿宋简体"/>
        <charset val="134"/>
      </rPr>
      <t>煤炭储备</t>
    </r>
  </si>
  <si>
    <t>2220305</t>
  </si>
  <si>
    <r>
      <rPr>
        <sz val="11"/>
        <rFont val="方正仿宋简体"/>
        <charset val="134"/>
      </rPr>
      <t>成品油储备</t>
    </r>
  </si>
  <si>
    <t>2220306</t>
  </si>
  <si>
    <r>
      <rPr>
        <sz val="11"/>
        <rFont val="方正仿宋简体"/>
        <charset val="134"/>
      </rPr>
      <t>天然气储备</t>
    </r>
  </si>
  <si>
    <t>2220399</t>
  </si>
  <si>
    <r>
      <rPr>
        <sz val="11"/>
        <rFont val="方正仿宋简体"/>
        <charset val="134"/>
      </rPr>
      <t>其他能源储备支出</t>
    </r>
  </si>
  <si>
    <t>22204</t>
  </si>
  <si>
    <r>
      <rPr>
        <b/>
        <sz val="12"/>
        <rFont val="方正仿宋简体"/>
        <charset val="134"/>
      </rPr>
      <t>粮油储备</t>
    </r>
  </si>
  <si>
    <t>2220401</t>
  </si>
  <si>
    <r>
      <rPr>
        <sz val="11"/>
        <rFont val="方正仿宋简体"/>
        <charset val="134"/>
      </rPr>
      <t>储备粮油补贴</t>
    </r>
  </si>
  <si>
    <t>2220402</t>
  </si>
  <si>
    <r>
      <rPr>
        <sz val="11"/>
        <rFont val="方正仿宋简体"/>
        <charset val="134"/>
      </rPr>
      <t>储备粮油差价补贴</t>
    </r>
  </si>
  <si>
    <t>2220403</t>
  </si>
  <si>
    <r>
      <rPr>
        <sz val="11"/>
        <rFont val="方正仿宋简体"/>
        <charset val="134"/>
      </rPr>
      <t>储备粮（油）库建设</t>
    </r>
  </si>
  <si>
    <t>2220404</t>
  </si>
  <si>
    <r>
      <rPr>
        <sz val="11"/>
        <rFont val="方正仿宋简体"/>
        <charset val="134"/>
      </rPr>
      <t>最低收购价政策支出</t>
    </r>
  </si>
  <si>
    <t>2220499</t>
  </si>
  <si>
    <r>
      <rPr>
        <sz val="11"/>
        <rFont val="方正仿宋简体"/>
        <charset val="134"/>
      </rPr>
      <t>其他粮油储备支出</t>
    </r>
  </si>
  <si>
    <t>22205</t>
  </si>
  <si>
    <r>
      <rPr>
        <b/>
        <sz val="12"/>
        <rFont val="方正仿宋简体"/>
        <charset val="134"/>
      </rPr>
      <t>重要商品储备</t>
    </r>
  </si>
  <si>
    <t>2220501</t>
  </si>
  <si>
    <r>
      <rPr>
        <sz val="11"/>
        <rFont val="方正仿宋简体"/>
        <charset val="134"/>
      </rPr>
      <t>棉花储备</t>
    </r>
  </si>
  <si>
    <t>2220502</t>
  </si>
  <si>
    <r>
      <rPr>
        <sz val="11"/>
        <rFont val="方正仿宋简体"/>
        <charset val="134"/>
      </rPr>
      <t>食糖储备</t>
    </r>
  </si>
  <si>
    <t>2220503</t>
  </si>
  <si>
    <r>
      <rPr>
        <sz val="11"/>
        <rFont val="方正仿宋简体"/>
        <charset val="134"/>
      </rPr>
      <t>肉类储备</t>
    </r>
  </si>
  <si>
    <t>2220504</t>
  </si>
  <si>
    <r>
      <rPr>
        <sz val="11"/>
        <rFont val="方正仿宋简体"/>
        <charset val="134"/>
      </rPr>
      <t>化肥储备</t>
    </r>
  </si>
  <si>
    <t>2220505</t>
  </si>
  <si>
    <r>
      <rPr>
        <sz val="11"/>
        <rFont val="方正仿宋简体"/>
        <charset val="134"/>
      </rPr>
      <t>农药储备</t>
    </r>
  </si>
  <si>
    <t>2220506</t>
  </si>
  <si>
    <r>
      <rPr>
        <sz val="11"/>
        <rFont val="方正仿宋简体"/>
        <charset val="134"/>
      </rPr>
      <t>边销茶储备</t>
    </r>
  </si>
  <si>
    <t>2220507</t>
  </si>
  <si>
    <r>
      <rPr>
        <sz val="11"/>
        <rFont val="方正仿宋简体"/>
        <charset val="134"/>
      </rPr>
      <t>羊毛储备</t>
    </r>
  </si>
  <si>
    <t>2220508</t>
  </si>
  <si>
    <r>
      <rPr>
        <sz val="11"/>
        <rFont val="方正仿宋简体"/>
        <charset val="134"/>
      </rPr>
      <t>医药储备</t>
    </r>
  </si>
  <si>
    <t>2220509</t>
  </si>
  <si>
    <r>
      <rPr>
        <sz val="11"/>
        <rFont val="方正仿宋简体"/>
        <charset val="134"/>
      </rPr>
      <t>食盐储备</t>
    </r>
  </si>
  <si>
    <t>2220510</t>
  </si>
  <si>
    <r>
      <rPr>
        <sz val="11"/>
        <rFont val="方正仿宋简体"/>
        <charset val="134"/>
      </rPr>
      <t>战略物资储备</t>
    </r>
  </si>
  <si>
    <t>2220511</t>
  </si>
  <si>
    <r>
      <rPr>
        <sz val="11"/>
        <rFont val="方正仿宋简体"/>
        <charset val="134"/>
      </rPr>
      <t>应急物资储备</t>
    </r>
  </si>
  <si>
    <t>2220599</t>
  </si>
  <si>
    <r>
      <rPr>
        <sz val="11"/>
        <rFont val="方正仿宋简体"/>
        <charset val="134"/>
      </rPr>
      <t>其他重要商品储备支出</t>
    </r>
  </si>
  <si>
    <t>224</t>
  </si>
  <si>
    <t>22401</t>
  </si>
  <si>
    <t>2240101</t>
  </si>
  <si>
    <t>2240102</t>
  </si>
  <si>
    <t>2240103</t>
  </si>
  <si>
    <t>2240104</t>
  </si>
  <si>
    <t>2240105</t>
  </si>
  <si>
    <r>
      <rPr>
        <sz val="11"/>
        <rFont val="方正仿宋简体"/>
        <charset val="134"/>
      </rPr>
      <t>国务院安委会专项</t>
    </r>
  </si>
  <si>
    <t>2240106</t>
  </si>
  <si>
    <t>2240108</t>
  </si>
  <si>
    <t>2240109</t>
  </si>
  <si>
    <t>2240150</t>
  </si>
  <si>
    <t>2240199</t>
  </si>
  <si>
    <r>
      <rPr>
        <sz val="11"/>
        <rFont val="方正仿宋简体"/>
        <charset val="134"/>
      </rPr>
      <t>其他应急管理支出</t>
    </r>
  </si>
  <si>
    <t>22402</t>
  </si>
  <si>
    <t>2240201</t>
  </si>
  <si>
    <t>2240202</t>
  </si>
  <si>
    <t>2240203</t>
  </si>
  <si>
    <t>2240204</t>
  </si>
  <si>
    <t>2240250</t>
  </si>
  <si>
    <t>2240299</t>
  </si>
  <si>
    <r>
      <rPr>
        <sz val="11"/>
        <rFont val="方正仿宋简体"/>
        <charset val="134"/>
      </rPr>
      <t>其他消防救援事务支出</t>
    </r>
  </si>
  <si>
    <t>22404</t>
  </si>
  <si>
    <r>
      <rPr>
        <b/>
        <sz val="12"/>
        <rFont val="方正仿宋简体"/>
        <charset val="134"/>
      </rPr>
      <t>矿山安全</t>
    </r>
  </si>
  <si>
    <t>2240401</t>
  </si>
  <si>
    <t>2240402</t>
  </si>
  <si>
    <t>2240403</t>
  </si>
  <si>
    <t>2240404</t>
  </si>
  <si>
    <r>
      <rPr>
        <sz val="11"/>
        <rFont val="方正仿宋简体"/>
        <charset val="134"/>
      </rPr>
      <t>矿山安全监察事务</t>
    </r>
  </si>
  <si>
    <t>2240405</t>
  </si>
  <si>
    <r>
      <rPr>
        <sz val="11"/>
        <rFont val="方正仿宋简体"/>
        <charset val="134"/>
      </rPr>
      <t>矿山应急救援事务</t>
    </r>
  </si>
  <si>
    <t>2240450</t>
  </si>
  <si>
    <t>2240499</t>
  </si>
  <si>
    <r>
      <rPr>
        <sz val="11"/>
        <rFont val="方正仿宋简体"/>
        <charset val="134"/>
      </rPr>
      <t>其他矿山安全支出</t>
    </r>
  </si>
  <si>
    <t>22405</t>
  </si>
  <si>
    <t>2240501</t>
  </si>
  <si>
    <t>2240502</t>
  </si>
  <si>
    <t>2240503</t>
  </si>
  <si>
    <t>2240504</t>
  </si>
  <si>
    <r>
      <rPr>
        <sz val="11"/>
        <rFont val="方正仿宋简体"/>
        <charset val="134"/>
      </rPr>
      <t>地震监测</t>
    </r>
  </si>
  <si>
    <t>2240505</t>
  </si>
  <si>
    <t>2240506</t>
  </si>
  <si>
    <t>2240507</t>
  </si>
  <si>
    <t>2240508</t>
  </si>
  <si>
    <r>
      <rPr>
        <sz val="11"/>
        <rFont val="方正仿宋简体"/>
        <charset val="134"/>
      </rPr>
      <t>地震环境探察</t>
    </r>
  </si>
  <si>
    <t>2240509</t>
  </si>
  <si>
    <t>2240510</t>
  </si>
  <si>
    <r>
      <rPr>
        <sz val="11"/>
        <rFont val="方正仿宋简体"/>
        <charset val="134"/>
      </rPr>
      <t>防震减灾基础管理</t>
    </r>
  </si>
  <si>
    <t>2240550</t>
  </si>
  <si>
    <t>2240599</t>
  </si>
  <si>
    <r>
      <rPr>
        <sz val="11"/>
        <rFont val="方正仿宋简体"/>
        <charset val="134"/>
      </rPr>
      <t>其他地震事务支出</t>
    </r>
  </si>
  <si>
    <t>22406</t>
  </si>
  <si>
    <t>2240601</t>
  </si>
  <si>
    <t>2240602</t>
  </si>
  <si>
    <r>
      <rPr>
        <sz val="11"/>
        <rFont val="方正仿宋简体"/>
        <charset val="134"/>
      </rPr>
      <t>森林草原防灾减灾</t>
    </r>
  </si>
  <si>
    <t>2240699</t>
  </si>
  <si>
    <t>22407</t>
  </si>
  <si>
    <t>2240703</t>
  </si>
  <si>
    <t>2240704</t>
  </si>
  <si>
    <r>
      <rPr>
        <sz val="11"/>
        <rFont val="方正仿宋简体"/>
        <charset val="134"/>
      </rPr>
      <t>自然灾害灾后重建补助</t>
    </r>
  </si>
  <si>
    <t>2240799</t>
  </si>
  <si>
    <r>
      <rPr>
        <sz val="11"/>
        <rFont val="方正仿宋简体"/>
        <charset val="134"/>
      </rPr>
      <t>其他自然灾害救灾及恢复重建支出</t>
    </r>
  </si>
  <si>
    <t>22499</t>
  </si>
  <si>
    <t>2249999</t>
  </si>
  <si>
    <t>227</t>
  </si>
  <si>
    <t>预备费</t>
  </si>
  <si>
    <t>229</t>
  </si>
  <si>
    <t>22999</t>
  </si>
  <si>
    <t>2299999</t>
  </si>
  <si>
    <t>232</t>
  </si>
  <si>
    <t>23201</t>
  </si>
  <si>
    <r>
      <rPr>
        <b/>
        <sz val="12"/>
        <rFont val="方正仿宋简体"/>
        <charset val="134"/>
      </rPr>
      <t>中央政府国内债务付息支出</t>
    </r>
  </si>
  <si>
    <t>2320101</t>
  </si>
  <si>
    <r>
      <rPr>
        <sz val="11"/>
        <rFont val="方正仿宋简体"/>
        <charset val="134"/>
      </rPr>
      <t>中央政府国内债务付息支出</t>
    </r>
  </si>
  <si>
    <t>23202</t>
  </si>
  <si>
    <r>
      <rPr>
        <b/>
        <sz val="12"/>
        <rFont val="方正仿宋简体"/>
        <charset val="134"/>
      </rPr>
      <t>中央政府国外债务付息支出</t>
    </r>
  </si>
  <si>
    <t>2320201</t>
  </si>
  <si>
    <r>
      <rPr>
        <sz val="11"/>
        <rFont val="方正仿宋简体"/>
        <charset val="134"/>
      </rPr>
      <t>中央政府境外发行主权债券付息支出</t>
    </r>
  </si>
  <si>
    <t>2320202</t>
  </si>
  <si>
    <r>
      <rPr>
        <sz val="11"/>
        <rFont val="方正仿宋简体"/>
        <charset val="134"/>
      </rPr>
      <t>中央政府向外国政府借款付息支出</t>
    </r>
  </si>
  <si>
    <t>2320203</t>
  </si>
  <si>
    <r>
      <rPr>
        <sz val="11"/>
        <rFont val="方正仿宋简体"/>
        <charset val="134"/>
      </rPr>
      <t>中央政府向国际金融组织借款付息支出</t>
    </r>
  </si>
  <si>
    <t>2320299</t>
  </si>
  <si>
    <r>
      <rPr>
        <sz val="11"/>
        <rFont val="方正仿宋简体"/>
        <charset val="134"/>
      </rPr>
      <t>中央政府其他国外借款付息支出</t>
    </r>
  </si>
  <si>
    <t>23203</t>
  </si>
  <si>
    <t>2320301</t>
  </si>
  <si>
    <r>
      <rPr>
        <sz val="11"/>
        <rFont val="方正仿宋简体"/>
        <charset val="134"/>
      </rPr>
      <t>地方政府向外国政府借款付息支出</t>
    </r>
  </si>
  <si>
    <t>2320303</t>
  </si>
  <si>
    <t>2320399</t>
  </si>
  <si>
    <t>233</t>
  </si>
  <si>
    <t>23301</t>
  </si>
  <si>
    <r>
      <rPr>
        <b/>
        <sz val="12"/>
        <rFont val="方正仿宋简体"/>
        <charset val="134"/>
      </rPr>
      <t>中央政府国内债务发行费用支出</t>
    </r>
  </si>
  <si>
    <t>2330101</t>
  </si>
  <si>
    <r>
      <rPr>
        <sz val="11"/>
        <rFont val="方正仿宋简体"/>
        <charset val="134"/>
      </rPr>
      <t>中央政府国内债务发行费用支出</t>
    </r>
  </si>
  <si>
    <t>23302</t>
  </si>
  <si>
    <r>
      <rPr>
        <b/>
        <sz val="12"/>
        <rFont val="方正仿宋简体"/>
        <charset val="134"/>
      </rPr>
      <t>中央政府国外债务发行费用支出</t>
    </r>
  </si>
  <si>
    <t>2330201</t>
  </si>
  <si>
    <r>
      <rPr>
        <sz val="11"/>
        <rFont val="方正仿宋简体"/>
        <charset val="134"/>
      </rPr>
      <t>中央政府国外债务发行费用支出</t>
    </r>
  </si>
  <si>
    <t>23303</t>
  </si>
  <si>
    <r>
      <rPr>
        <b/>
        <sz val="12"/>
        <rFont val="方正仿宋简体"/>
        <charset val="134"/>
      </rPr>
      <t>地方政府一般债务发行费用支出</t>
    </r>
  </si>
  <si>
    <t>一般公共预算支出</t>
  </si>
  <si>
    <t>230</t>
  </si>
  <si>
    <t>转移性支出</t>
  </si>
  <si>
    <t>23001</t>
  </si>
  <si>
    <r>
      <rPr>
        <b/>
        <sz val="12"/>
        <rFont val="方正仿宋简体"/>
        <charset val="134"/>
      </rPr>
      <t>返还性支出</t>
    </r>
  </si>
  <si>
    <t>2300102</t>
  </si>
  <si>
    <r>
      <rPr>
        <sz val="11"/>
        <rFont val="方正仿宋简体"/>
        <charset val="134"/>
      </rPr>
      <t>所得税基数返还支出</t>
    </r>
  </si>
  <si>
    <t>2300103</t>
  </si>
  <si>
    <r>
      <rPr>
        <sz val="11"/>
        <rFont val="方正仿宋简体"/>
        <charset val="134"/>
      </rPr>
      <t>成品油税费改革税收返还支出</t>
    </r>
  </si>
  <si>
    <t>2300104</t>
  </si>
  <si>
    <r>
      <rPr>
        <sz val="11"/>
        <rFont val="方正仿宋简体"/>
        <charset val="134"/>
      </rPr>
      <t>增值税税收返还支出</t>
    </r>
  </si>
  <si>
    <t>2300105</t>
  </si>
  <si>
    <r>
      <rPr>
        <sz val="11"/>
        <rFont val="方正仿宋简体"/>
        <charset val="134"/>
      </rPr>
      <t>消费税税收返还支出</t>
    </r>
  </si>
  <si>
    <t>2300106</t>
  </si>
  <si>
    <r>
      <rPr>
        <sz val="11"/>
        <rFont val="方正仿宋简体"/>
        <charset val="134"/>
      </rPr>
      <t>增值税</t>
    </r>
    <r>
      <rPr>
        <sz val="11"/>
        <rFont val="Times New Roman"/>
        <charset val="134"/>
      </rPr>
      <t>“</t>
    </r>
    <r>
      <rPr>
        <sz val="11"/>
        <rFont val="方正仿宋简体"/>
        <charset val="134"/>
      </rPr>
      <t>五五分享</t>
    </r>
    <r>
      <rPr>
        <sz val="11"/>
        <rFont val="Times New Roman"/>
        <charset val="134"/>
      </rPr>
      <t>”</t>
    </r>
    <r>
      <rPr>
        <sz val="11"/>
        <rFont val="方正仿宋简体"/>
        <charset val="134"/>
      </rPr>
      <t>税收返还支出</t>
    </r>
  </si>
  <si>
    <t>2300199</t>
  </si>
  <si>
    <r>
      <rPr>
        <sz val="11"/>
        <rFont val="方正仿宋简体"/>
        <charset val="134"/>
      </rPr>
      <t>其他返还性支出</t>
    </r>
  </si>
  <si>
    <t>23002</t>
  </si>
  <si>
    <r>
      <rPr>
        <b/>
        <sz val="12"/>
        <rFont val="方正仿宋简体"/>
        <charset val="134"/>
      </rPr>
      <t>一般性转移支付</t>
    </r>
  </si>
  <si>
    <t>2300201</t>
  </si>
  <si>
    <r>
      <rPr>
        <sz val="11"/>
        <rFont val="方正仿宋简体"/>
        <charset val="134"/>
      </rPr>
      <t>体制补助支出</t>
    </r>
  </si>
  <si>
    <t>2300202</t>
  </si>
  <si>
    <r>
      <rPr>
        <sz val="11"/>
        <rFont val="方正仿宋简体"/>
        <charset val="134"/>
      </rPr>
      <t>均衡性转移支付支出</t>
    </r>
  </si>
  <si>
    <t>2300207</t>
  </si>
  <si>
    <r>
      <rPr>
        <sz val="11"/>
        <rFont val="方正仿宋简体"/>
        <charset val="134"/>
      </rPr>
      <t>县级基本财力保障机制奖补资金支出</t>
    </r>
  </si>
  <si>
    <t>2300208</t>
  </si>
  <si>
    <r>
      <rPr>
        <sz val="11"/>
        <rFont val="方正仿宋简体"/>
        <charset val="134"/>
      </rPr>
      <t>结算补助支出</t>
    </r>
  </si>
  <si>
    <t>2300212</t>
  </si>
  <si>
    <r>
      <rPr>
        <sz val="11"/>
        <rFont val="方正仿宋简体"/>
        <charset val="134"/>
      </rPr>
      <t>资源枯竭型城市转移支付补助支出</t>
    </r>
  </si>
  <si>
    <t>2300214</t>
  </si>
  <si>
    <r>
      <rPr>
        <sz val="11"/>
        <rFont val="方正仿宋简体"/>
        <charset val="134"/>
      </rPr>
      <t>企业事业单位划转补助支出</t>
    </r>
  </si>
  <si>
    <t>2300225</t>
  </si>
  <si>
    <r>
      <rPr>
        <sz val="11"/>
        <rFont val="方正仿宋简体"/>
        <charset val="134"/>
      </rPr>
      <t>产粮（油）大县奖励资金支出</t>
    </r>
  </si>
  <si>
    <t>2300226</t>
  </si>
  <si>
    <r>
      <rPr>
        <sz val="11"/>
        <rFont val="方正仿宋简体"/>
        <charset val="134"/>
      </rPr>
      <t>重点生态功能区转移支付支出</t>
    </r>
  </si>
  <si>
    <t>2300227</t>
  </si>
  <si>
    <r>
      <rPr>
        <sz val="11"/>
        <rFont val="方正仿宋简体"/>
        <charset val="134"/>
      </rPr>
      <t>固定数额补助支出</t>
    </r>
  </si>
  <si>
    <t>2300228</t>
  </si>
  <si>
    <r>
      <rPr>
        <sz val="11"/>
        <rFont val="方正仿宋简体"/>
        <charset val="134"/>
      </rPr>
      <t>革命老区转移支付支出</t>
    </r>
  </si>
  <si>
    <t>2300229</t>
  </si>
  <si>
    <r>
      <rPr>
        <sz val="11"/>
        <rFont val="方正仿宋简体"/>
        <charset val="134"/>
      </rPr>
      <t>民族地区转移支付支出</t>
    </r>
  </si>
  <si>
    <t>2300230</t>
  </si>
  <si>
    <r>
      <rPr>
        <sz val="11"/>
        <rFont val="方正仿宋简体"/>
        <charset val="134"/>
      </rPr>
      <t>边境地区转移支付支出</t>
    </r>
  </si>
  <si>
    <t>2300231</t>
  </si>
  <si>
    <r>
      <rPr>
        <sz val="11"/>
        <rFont val="方正仿宋简体"/>
        <charset val="134"/>
      </rPr>
      <t>巩固脱贫攻坚成果衔接乡村振兴转移支付支出</t>
    </r>
  </si>
  <si>
    <t>2300241</t>
  </si>
  <si>
    <r>
      <rPr>
        <sz val="11"/>
        <rFont val="方正仿宋简体"/>
        <charset val="134"/>
      </rPr>
      <t>一般公共服务共同财政事权转移支付支出</t>
    </r>
  </si>
  <si>
    <t>2300242</t>
  </si>
  <si>
    <r>
      <rPr>
        <sz val="11"/>
        <rFont val="方正仿宋简体"/>
        <charset val="134"/>
      </rPr>
      <t>外交共同财政事权转移支付支出</t>
    </r>
  </si>
  <si>
    <t>2300243</t>
  </si>
  <si>
    <r>
      <rPr>
        <sz val="11"/>
        <rFont val="方正仿宋简体"/>
        <charset val="134"/>
      </rPr>
      <t>国防共同财政事权转移支付支出</t>
    </r>
  </si>
  <si>
    <t>2300244</t>
  </si>
  <si>
    <r>
      <rPr>
        <sz val="11"/>
        <rFont val="方正仿宋简体"/>
        <charset val="134"/>
      </rPr>
      <t>公共安全共同财政事权转移支付支出</t>
    </r>
  </si>
  <si>
    <t>2300245</t>
  </si>
  <si>
    <r>
      <rPr>
        <sz val="11"/>
        <rFont val="方正仿宋简体"/>
        <charset val="134"/>
      </rPr>
      <t>教育共同财政事权转移支付支出</t>
    </r>
  </si>
  <si>
    <t>2300246</t>
  </si>
  <si>
    <r>
      <rPr>
        <sz val="11"/>
        <rFont val="方正仿宋简体"/>
        <charset val="134"/>
      </rPr>
      <t>科学技术共同财政事权转移支付支出</t>
    </r>
  </si>
  <si>
    <t>2300247</t>
  </si>
  <si>
    <r>
      <rPr>
        <sz val="11"/>
        <rFont val="方正仿宋简体"/>
        <charset val="134"/>
      </rPr>
      <t>文化旅游体育与传媒共同财政事权转移支付支出</t>
    </r>
  </si>
  <si>
    <t>2300248</t>
  </si>
  <si>
    <r>
      <rPr>
        <sz val="11"/>
        <rFont val="方正仿宋简体"/>
        <charset val="134"/>
      </rPr>
      <t>社会保障和就业共同财政事权转移支付支出</t>
    </r>
  </si>
  <si>
    <t>2300249</t>
  </si>
  <si>
    <r>
      <rPr>
        <sz val="11"/>
        <rFont val="方正仿宋简体"/>
        <charset val="134"/>
      </rPr>
      <t>医疗卫生共同财政事权转移支付支出</t>
    </r>
  </si>
  <si>
    <t>2300250</t>
  </si>
  <si>
    <r>
      <rPr>
        <sz val="11"/>
        <rFont val="方正仿宋简体"/>
        <charset val="134"/>
      </rPr>
      <t>节能环保共同财政事权转移支付支出</t>
    </r>
  </si>
  <si>
    <t>2300251</t>
  </si>
  <si>
    <r>
      <rPr>
        <sz val="11"/>
        <rFont val="方正仿宋简体"/>
        <charset val="134"/>
      </rPr>
      <t>城乡社区共同财政事权转移支付支出</t>
    </r>
  </si>
  <si>
    <t>2300252</t>
  </si>
  <si>
    <r>
      <rPr>
        <sz val="11"/>
        <rFont val="方正仿宋简体"/>
        <charset val="134"/>
      </rPr>
      <t>农林水共同财政事权转移支付支出</t>
    </r>
  </si>
  <si>
    <t>2300253</t>
  </si>
  <si>
    <r>
      <rPr>
        <sz val="11"/>
        <rFont val="方正仿宋简体"/>
        <charset val="134"/>
      </rPr>
      <t>交通运输共同财政事权转移支付支出</t>
    </r>
  </si>
  <si>
    <t>2300254</t>
  </si>
  <si>
    <r>
      <rPr>
        <sz val="11"/>
        <rFont val="方正仿宋简体"/>
        <charset val="134"/>
      </rPr>
      <t>资源勘探工业信息等共同财政事权转移支付支出</t>
    </r>
  </si>
  <si>
    <t>2300255</t>
  </si>
  <si>
    <r>
      <rPr>
        <sz val="11"/>
        <rFont val="方正仿宋简体"/>
        <charset val="134"/>
      </rPr>
      <t>商业服务业等共同财政事权转移支付支出</t>
    </r>
  </si>
  <si>
    <t>2300256</t>
  </si>
  <si>
    <r>
      <rPr>
        <sz val="11"/>
        <rFont val="方正仿宋简体"/>
        <charset val="134"/>
      </rPr>
      <t>金融共同财政事权转移支付支出</t>
    </r>
  </si>
  <si>
    <t>2300257</t>
  </si>
  <si>
    <r>
      <rPr>
        <sz val="11"/>
        <rFont val="方正仿宋简体"/>
        <charset val="134"/>
      </rPr>
      <t>自然资源海洋气象等共同财政事权转移支付支出</t>
    </r>
  </si>
  <si>
    <t>2300258</t>
  </si>
  <si>
    <r>
      <rPr>
        <sz val="11"/>
        <rFont val="方正仿宋简体"/>
        <charset val="134"/>
      </rPr>
      <t>住房保障共同财政事权转移支付支出</t>
    </r>
  </si>
  <si>
    <t>2300259</t>
  </si>
  <si>
    <r>
      <rPr>
        <sz val="11"/>
        <rFont val="方正仿宋简体"/>
        <charset val="134"/>
      </rPr>
      <t>粮油物资储备共同财政事权转移支付支出</t>
    </r>
  </si>
  <si>
    <t>2300260</t>
  </si>
  <si>
    <r>
      <rPr>
        <sz val="11"/>
        <rFont val="方正仿宋简体"/>
        <charset val="134"/>
      </rPr>
      <t>灾害防治及应急管理共同财政事权转移支付支出</t>
    </r>
  </si>
  <si>
    <t>2300269</t>
  </si>
  <si>
    <r>
      <rPr>
        <sz val="11"/>
        <rFont val="方正仿宋简体"/>
        <charset val="134"/>
      </rPr>
      <t>其他共同财政事权转移支付支出</t>
    </r>
  </si>
  <si>
    <t>2300299</t>
  </si>
  <si>
    <r>
      <rPr>
        <sz val="11"/>
        <rFont val="方正仿宋简体"/>
        <charset val="134"/>
      </rPr>
      <t>其他一般性转移支付支出</t>
    </r>
  </si>
  <si>
    <t>23003</t>
  </si>
  <si>
    <r>
      <rPr>
        <b/>
        <sz val="12"/>
        <rFont val="方正仿宋简体"/>
        <charset val="134"/>
      </rPr>
      <t>专项转移支付</t>
    </r>
  </si>
  <si>
    <t>2300301</t>
  </si>
  <si>
    <r>
      <rPr>
        <sz val="11"/>
        <rFont val="方正仿宋简体"/>
        <charset val="134"/>
      </rPr>
      <t>一般公共服务</t>
    </r>
  </si>
  <si>
    <t>2300302</t>
  </si>
  <si>
    <r>
      <rPr>
        <sz val="11"/>
        <rFont val="方正仿宋简体"/>
        <charset val="134"/>
      </rPr>
      <t>外交</t>
    </r>
  </si>
  <si>
    <t>2300303</t>
  </si>
  <si>
    <r>
      <rPr>
        <sz val="11"/>
        <rFont val="方正仿宋简体"/>
        <charset val="134"/>
      </rPr>
      <t>国防</t>
    </r>
  </si>
  <si>
    <t>2300304</t>
  </si>
  <si>
    <r>
      <rPr>
        <sz val="11"/>
        <rFont val="方正仿宋简体"/>
        <charset val="134"/>
      </rPr>
      <t>公共安全</t>
    </r>
  </si>
  <si>
    <t>2300305</t>
  </si>
  <si>
    <r>
      <rPr>
        <sz val="11"/>
        <rFont val="方正仿宋简体"/>
        <charset val="134"/>
      </rPr>
      <t>教育</t>
    </r>
  </si>
  <si>
    <t>2300306</t>
  </si>
  <si>
    <r>
      <rPr>
        <sz val="11"/>
        <rFont val="方正仿宋简体"/>
        <charset val="134"/>
      </rPr>
      <t>科学技术</t>
    </r>
  </si>
  <si>
    <t>2300307</t>
  </si>
  <si>
    <r>
      <rPr>
        <sz val="11"/>
        <rFont val="方正仿宋简体"/>
        <charset val="134"/>
      </rPr>
      <t>文化旅游体育与传媒</t>
    </r>
  </si>
  <si>
    <t>2300308</t>
  </si>
  <si>
    <r>
      <rPr>
        <sz val="11"/>
        <rFont val="方正仿宋简体"/>
        <charset val="134"/>
      </rPr>
      <t>社会保障和就业</t>
    </r>
  </si>
  <si>
    <t>2300310</t>
  </si>
  <si>
    <r>
      <rPr>
        <sz val="11"/>
        <rFont val="方正仿宋简体"/>
        <charset val="134"/>
      </rPr>
      <t>卫生健康</t>
    </r>
  </si>
  <si>
    <t>2300311</t>
  </si>
  <si>
    <r>
      <rPr>
        <sz val="11"/>
        <rFont val="方正仿宋简体"/>
        <charset val="134"/>
      </rPr>
      <t>节能环保</t>
    </r>
  </si>
  <si>
    <t>2300312</t>
  </si>
  <si>
    <r>
      <rPr>
        <sz val="11"/>
        <rFont val="方正仿宋简体"/>
        <charset val="134"/>
      </rPr>
      <t>城乡社区</t>
    </r>
  </si>
  <si>
    <t>2300313</t>
  </si>
  <si>
    <r>
      <rPr>
        <sz val="11"/>
        <rFont val="方正仿宋简体"/>
        <charset val="134"/>
      </rPr>
      <t>农林水</t>
    </r>
  </si>
  <si>
    <t>2300314</t>
  </si>
  <si>
    <r>
      <rPr>
        <sz val="11"/>
        <rFont val="方正仿宋简体"/>
        <charset val="134"/>
      </rPr>
      <t>交通运输</t>
    </r>
  </si>
  <si>
    <t>2300315</t>
  </si>
  <si>
    <r>
      <rPr>
        <sz val="11"/>
        <rFont val="方正仿宋简体"/>
        <charset val="134"/>
      </rPr>
      <t>资源勘探工业信息等</t>
    </r>
  </si>
  <si>
    <t>2300316</t>
  </si>
  <si>
    <r>
      <rPr>
        <sz val="11"/>
        <rFont val="方正仿宋简体"/>
        <charset val="134"/>
      </rPr>
      <t>商业服务业等</t>
    </r>
  </si>
  <si>
    <t>2300317</t>
  </si>
  <si>
    <r>
      <rPr>
        <sz val="11"/>
        <rFont val="方正仿宋简体"/>
        <charset val="134"/>
      </rPr>
      <t>金融</t>
    </r>
  </si>
  <si>
    <t>2300320</t>
  </si>
  <si>
    <r>
      <rPr>
        <sz val="11"/>
        <rFont val="方正仿宋简体"/>
        <charset val="134"/>
      </rPr>
      <t>自然资源海洋气象等</t>
    </r>
  </si>
  <si>
    <t>2300321</t>
  </si>
  <si>
    <r>
      <rPr>
        <sz val="11"/>
        <rFont val="方正仿宋简体"/>
        <charset val="134"/>
      </rPr>
      <t>住房保障</t>
    </r>
  </si>
  <si>
    <t>2300322</t>
  </si>
  <si>
    <r>
      <rPr>
        <sz val="11"/>
        <rFont val="方正仿宋简体"/>
        <charset val="134"/>
      </rPr>
      <t>粮油物资储备</t>
    </r>
  </si>
  <si>
    <t>2300324</t>
  </si>
  <si>
    <r>
      <rPr>
        <sz val="11"/>
        <rFont val="方正仿宋简体"/>
        <charset val="134"/>
      </rPr>
      <t>灾害防治及应急管理</t>
    </r>
  </si>
  <si>
    <t>2300399</t>
  </si>
  <si>
    <t>23006</t>
  </si>
  <si>
    <t>上解支出</t>
  </si>
  <si>
    <t>2300601</t>
  </si>
  <si>
    <r>
      <rPr>
        <sz val="11"/>
        <rFont val="方正仿宋简体"/>
        <charset val="134"/>
      </rPr>
      <t>体制上解支出</t>
    </r>
  </si>
  <si>
    <t>2300602</t>
  </si>
  <si>
    <t>专项上解支出</t>
  </si>
  <si>
    <t>23008</t>
  </si>
  <si>
    <t>调出资金</t>
  </si>
  <si>
    <t>23009</t>
  </si>
  <si>
    <t>年终结余</t>
  </si>
  <si>
    <t>2300901</t>
  </si>
  <si>
    <t>一般公共预算年终结余</t>
  </si>
  <si>
    <t>23011</t>
  </si>
  <si>
    <r>
      <rPr>
        <b/>
        <sz val="12"/>
        <rFont val="方正仿宋简体"/>
        <charset val="134"/>
      </rPr>
      <t>债务转贷支出</t>
    </r>
  </si>
  <si>
    <t>2301101</t>
  </si>
  <si>
    <r>
      <rPr>
        <sz val="11"/>
        <rFont val="方正仿宋简体"/>
        <charset val="134"/>
      </rPr>
      <t>地方政府一般债券转贷支出</t>
    </r>
  </si>
  <si>
    <t>2301102</t>
  </si>
  <si>
    <r>
      <rPr>
        <sz val="11"/>
        <rFont val="方正仿宋简体"/>
        <charset val="134"/>
      </rPr>
      <t>地方政府向外国政府借款转贷支出</t>
    </r>
  </si>
  <si>
    <t>2301103</t>
  </si>
  <si>
    <r>
      <rPr>
        <sz val="11"/>
        <rFont val="方正仿宋简体"/>
        <charset val="134"/>
      </rPr>
      <t>地方政府向国际组织借款转贷支出</t>
    </r>
  </si>
  <si>
    <t>2301104</t>
  </si>
  <si>
    <r>
      <rPr>
        <sz val="11"/>
        <rFont val="方正仿宋简体"/>
        <charset val="134"/>
      </rPr>
      <t>地方政府其他一般债务转贷支出</t>
    </r>
  </si>
  <si>
    <t>23015</t>
  </si>
  <si>
    <t>安排预算稳定调节基金</t>
  </si>
  <si>
    <t>23016</t>
  </si>
  <si>
    <r>
      <rPr>
        <b/>
        <sz val="12"/>
        <rFont val="方正仿宋简体"/>
        <charset val="134"/>
      </rPr>
      <t>补充预算周转金</t>
    </r>
  </si>
  <si>
    <t>23021</t>
  </si>
  <si>
    <t>区域间转移性支出</t>
  </si>
  <si>
    <t>2302102</t>
  </si>
  <si>
    <t>生态保护补偿转移性支出</t>
  </si>
  <si>
    <t>2302103</t>
  </si>
  <si>
    <t>土地指标调剂转移性支出</t>
  </si>
  <si>
    <t>2302199</t>
  </si>
  <si>
    <t>其他转移性支出</t>
  </si>
  <si>
    <t>231</t>
  </si>
  <si>
    <t>23101</t>
  </si>
  <si>
    <r>
      <rPr>
        <b/>
        <sz val="12"/>
        <rFont val="方正仿宋简体"/>
        <charset val="134"/>
      </rPr>
      <t>中央政府国内债务还本支出</t>
    </r>
  </si>
  <si>
    <t>2310101</t>
  </si>
  <si>
    <r>
      <rPr>
        <sz val="11"/>
        <rFont val="方正仿宋简体"/>
        <charset val="134"/>
      </rPr>
      <t>中央政府国内债务还本支出</t>
    </r>
  </si>
  <si>
    <t>23102</t>
  </si>
  <si>
    <r>
      <rPr>
        <b/>
        <sz val="12"/>
        <rFont val="方正仿宋简体"/>
        <charset val="134"/>
      </rPr>
      <t>中央政府国外债务还本支出</t>
    </r>
  </si>
  <si>
    <t>2310201</t>
  </si>
  <si>
    <r>
      <rPr>
        <sz val="11"/>
        <rFont val="方正仿宋简体"/>
        <charset val="134"/>
      </rPr>
      <t>中央政府境外发行主权债券还本支出</t>
    </r>
  </si>
  <si>
    <t>2310202</t>
  </si>
  <si>
    <r>
      <rPr>
        <sz val="11"/>
        <rFont val="方正仿宋简体"/>
        <charset val="134"/>
      </rPr>
      <t>中央政府向外国政府借款还本支出</t>
    </r>
  </si>
  <si>
    <t>2310203</t>
  </si>
  <si>
    <r>
      <rPr>
        <sz val="11"/>
        <rFont val="方正仿宋简体"/>
        <charset val="134"/>
      </rPr>
      <t>中央政府向国际金融组织借款还本支出</t>
    </r>
  </si>
  <si>
    <t>2310299</t>
  </si>
  <si>
    <r>
      <rPr>
        <sz val="11"/>
        <rFont val="方正仿宋简体"/>
        <charset val="134"/>
      </rPr>
      <t>中央政府其他国外借款还本支出</t>
    </r>
  </si>
  <si>
    <t>23103</t>
  </si>
  <si>
    <t>2310301</t>
  </si>
  <si>
    <t>2310302</t>
  </si>
  <si>
    <r>
      <rPr>
        <sz val="11"/>
        <rFont val="方正仿宋简体"/>
        <charset val="134"/>
      </rPr>
      <t>地方政府向外国政府借款还本支出</t>
    </r>
  </si>
  <si>
    <t>2310303</t>
  </si>
  <si>
    <t>2310399</t>
  </si>
  <si>
    <r>
      <rPr>
        <b/>
        <sz val="12"/>
        <color theme="1"/>
        <rFont val="方正仿宋简体"/>
        <charset val="134"/>
      </rPr>
      <t>支</t>
    </r>
    <r>
      <rPr>
        <b/>
        <sz val="12"/>
        <color theme="1"/>
        <rFont val="Times New Roman"/>
        <charset val="134"/>
      </rPr>
      <t xml:space="preserve">  </t>
    </r>
    <r>
      <rPr>
        <b/>
        <sz val="12"/>
        <color theme="1"/>
        <rFont val="方正仿宋简体"/>
        <charset val="134"/>
      </rPr>
      <t>出</t>
    </r>
    <r>
      <rPr>
        <b/>
        <sz val="12"/>
        <color theme="1"/>
        <rFont val="Times New Roman"/>
        <charset val="134"/>
      </rPr>
      <t xml:space="preserve">  </t>
    </r>
    <r>
      <rPr>
        <b/>
        <sz val="12"/>
        <color theme="1"/>
        <rFont val="方正仿宋简体"/>
        <charset val="134"/>
      </rPr>
      <t>总</t>
    </r>
    <r>
      <rPr>
        <b/>
        <sz val="12"/>
        <color theme="1"/>
        <rFont val="Times New Roman"/>
        <charset val="134"/>
      </rPr>
      <t xml:space="preserve">  </t>
    </r>
    <r>
      <rPr>
        <b/>
        <sz val="12"/>
        <color theme="1"/>
        <rFont val="方正仿宋简体"/>
        <charset val="134"/>
      </rPr>
      <t>计</t>
    </r>
  </si>
  <si>
    <t>附表3</t>
  </si>
  <si>
    <t>大姚县2024年政府性基金预算收入执行情况表</t>
  </si>
  <si>
    <t>10301</t>
  </si>
  <si>
    <t>政府性基金收入</t>
  </si>
  <si>
    <t>1030102</t>
  </si>
  <si>
    <r>
      <rPr>
        <b/>
        <sz val="12"/>
        <rFont val="方正仿宋简体"/>
        <charset val="134"/>
      </rPr>
      <t>农网还贷资金收入</t>
    </r>
  </si>
  <si>
    <t>103010201</t>
  </si>
  <si>
    <r>
      <rPr>
        <sz val="12"/>
        <rFont val="方正仿宋简体"/>
        <charset val="134"/>
      </rPr>
      <t>中央农网还贷资金收入</t>
    </r>
  </si>
  <si>
    <t>103010202</t>
  </si>
  <si>
    <r>
      <rPr>
        <sz val="12"/>
        <rFont val="方正仿宋简体"/>
        <charset val="134"/>
      </rPr>
      <t>地方农网还贷资金收入</t>
    </r>
  </si>
  <si>
    <t>1030106</t>
  </si>
  <si>
    <r>
      <rPr>
        <b/>
        <sz val="12"/>
        <rFont val="方正仿宋简体"/>
        <charset val="134"/>
      </rPr>
      <t>铁路建设基金收入</t>
    </r>
  </si>
  <si>
    <t>1030110</t>
  </si>
  <si>
    <r>
      <rPr>
        <b/>
        <sz val="12"/>
        <rFont val="方正仿宋简体"/>
        <charset val="134"/>
      </rPr>
      <t>民航发展基金收入</t>
    </r>
  </si>
  <si>
    <t>1030112</t>
  </si>
  <si>
    <r>
      <rPr>
        <b/>
        <sz val="12"/>
        <rFont val="方正仿宋简体"/>
        <charset val="134"/>
      </rPr>
      <t>海南省高等级公路车辆通行附加费收入</t>
    </r>
  </si>
  <si>
    <t>1030121</t>
  </si>
  <si>
    <r>
      <rPr>
        <b/>
        <sz val="12"/>
        <rFont val="方正仿宋简体"/>
        <charset val="134"/>
      </rPr>
      <t>旅游发展基金收入</t>
    </r>
  </si>
  <si>
    <t>1030129</t>
  </si>
  <si>
    <r>
      <rPr>
        <b/>
        <sz val="12"/>
        <rFont val="方正仿宋简体"/>
        <charset val="134"/>
      </rPr>
      <t>国家电影事业发展专项资金收入</t>
    </r>
  </si>
  <si>
    <t>1030146</t>
  </si>
  <si>
    <r>
      <rPr>
        <b/>
        <sz val="12"/>
        <rFont val="方正仿宋简体"/>
        <charset val="134"/>
      </rPr>
      <t>国有土地收益基金收入</t>
    </r>
  </si>
  <si>
    <t>1030147</t>
  </si>
  <si>
    <r>
      <rPr>
        <b/>
        <sz val="12"/>
        <rFont val="方正仿宋简体"/>
        <charset val="134"/>
      </rPr>
      <t>农业土地开发资金收入</t>
    </r>
  </si>
  <si>
    <t>1030148</t>
  </si>
  <si>
    <t>103014801</t>
  </si>
  <si>
    <t>103014802</t>
  </si>
  <si>
    <t>103014803</t>
  </si>
  <si>
    <t>103014897</t>
  </si>
  <si>
    <r>
      <rPr>
        <sz val="12"/>
        <rFont val="方正仿宋简体"/>
        <charset val="134"/>
      </rPr>
      <t>铁路高速公路建设资金</t>
    </r>
  </si>
  <si>
    <t>103014898</t>
  </si>
  <si>
    <t>103014899</t>
  </si>
  <si>
    <r>
      <rPr>
        <sz val="12"/>
        <rFont val="方正仿宋简体"/>
        <charset val="134"/>
      </rPr>
      <t>其他土地出让收入</t>
    </r>
  </si>
  <si>
    <t>1030149</t>
  </si>
  <si>
    <r>
      <rPr>
        <b/>
        <sz val="12"/>
        <rFont val="方正仿宋简体"/>
        <charset val="134"/>
      </rPr>
      <t>大中型水库移民后期扶持基金收入</t>
    </r>
  </si>
  <si>
    <t>1030150</t>
  </si>
  <si>
    <r>
      <rPr>
        <b/>
        <sz val="12"/>
        <rFont val="方正仿宋简体"/>
        <charset val="134"/>
      </rPr>
      <t>大中型水库库区基金收入</t>
    </r>
  </si>
  <si>
    <t>103015001</t>
  </si>
  <si>
    <r>
      <rPr>
        <sz val="12"/>
        <rFont val="方正仿宋简体"/>
        <charset val="134"/>
      </rPr>
      <t>中央大中型水库库区基金收入</t>
    </r>
  </si>
  <si>
    <t>103015002</t>
  </si>
  <si>
    <r>
      <rPr>
        <sz val="12"/>
        <rFont val="方正仿宋简体"/>
        <charset val="134"/>
      </rPr>
      <t>地方大中型水库库区基金收入</t>
    </r>
  </si>
  <si>
    <t>1030152</t>
  </si>
  <si>
    <r>
      <rPr>
        <b/>
        <sz val="12"/>
        <rFont val="方正仿宋简体"/>
        <charset val="134"/>
      </rPr>
      <t>三峡水库库区基金收入</t>
    </r>
  </si>
  <si>
    <t>1030153</t>
  </si>
  <si>
    <r>
      <rPr>
        <b/>
        <sz val="12"/>
        <rFont val="方正仿宋简体"/>
        <charset val="134"/>
      </rPr>
      <t>中央特别国债经营基金收入</t>
    </r>
  </si>
  <si>
    <t>1030154</t>
  </si>
  <si>
    <r>
      <rPr>
        <b/>
        <sz val="12"/>
        <rFont val="方正仿宋简体"/>
        <charset val="134"/>
      </rPr>
      <t>中央特别国债经营基金财务收入</t>
    </r>
  </si>
  <si>
    <t>1030155</t>
  </si>
  <si>
    <r>
      <rPr>
        <b/>
        <sz val="12"/>
        <rFont val="方正仿宋简体"/>
        <charset val="134"/>
      </rPr>
      <t>彩票公益金收入</t>
    </r>
  </si>
  <si>
    <t>103015501</t>
  </si>
  <si>
    <r>
      <rPr>
        <sz val="12"/>
        <rFont val="方正仿宋简体"/>
        <charset val="134"/>
      </rPr>
      <t>福利彩票公益金收入</t>
    </r>
  </si>
  <si>
    <t>103015502</t>
  </si>
  <si>
    <r>
      <rPr>
        <sz val="12"/>
        <rFont val="方正仿宋简体"/>
        <charset val="134"/>
      </rPr>
      <t>体育彩票公益金收入</t>
    </r>
  </si>
  <si>
    <t>1030156</t>
  </si>
  <si>
    <r>
      <rPr>
        <b/>
        <sz val="12"/>
        <rFont val="方正仿宋简体"/>
        <charset val="134"/>
      </rPr>
      <t>城市基础设施配套费收入</t>
    </r>
  </si>
  <si>
    <t>1030157</t>
  </si>
  <si>
    <r>
      <rPr>
        <b/>
        <sz val="12"/>
        <rFont val="方正仿宋简体"/>
        <charset val="134"/>
      </rPr>
      <t>小型水库移民扶助基金收入</t>
    </r>
  </si>
  <si>
    <t>1030158</t>
  </si>
  <si>
    <r>
      <rPr>
        <b/>
        <sz val="12"/>
        <rFont val="方正仿宋简体"/>
        <charset val="134"/>
      </rPr>
      <t>国家重大水利工程建设基金收入</t>
    </r>
  </si>
  <si>
    <t>103015801</t>
  </si>
  <si>
    <r>
      <rPr>
        <sz val="12"/>
        <rFont val="方正仿宋简体"/>
        <charset val="134"/>
      </rPr>
      <t>中央重大水利工程建设资金</t>
    </r>
  </si>
  <si>
    <t>103015803</t>
  </si>
  <si>
    <r>
      <rPr>
        <sz val="12"/>
        <rFont val="方正仿宋简体"/>
        <charset val="134"/>
      </rPr>
      <t>地方重大水利工程建设资金</t>
    </r>
  </si>
  <si>
    <t>1030159</t>
  </si>
  <si>
    <r>
      <rPr>
        <b/>
        <sz val="12"/>
        <rFont val="方正仿宋简体"/>
        <charset val="134"/>
      </rPr>
      <t>车辆通行费</t>
    </r>
  </si>
  <si>
    <t>1030166</t>
  </si>
  <si>
    <r>
      <rPr>
        <b/>
        <sz val="12"/>
        <rFont val="方正仿宋简体"/>
        <charset val="134"/>
      </rPr>
      <t>核电站乏燃料处理处置基金收入</t>
    </r>
  </si>
  <si>
    <t>1030168</t>
  </si>
  <si>
    <r>
      <rPr>
        <b/>
        <sz val="12"/>
        <rFont val="方正仿宋简体"/>
        <charset val="134"/>
      </rPr>
      <t>可再生能源电价附加收入</t>
    </r>
  </si>
  <si>
    <t>1030171</t>
  </si>
  <si>
    <r>
      <rPr>
        <b/>
        <sz val="12"/>
        <rFont val="方正仿宋简体"/>
        <charset val="134"/>
      </rPr>
      <t>船舶油污损害赔偿基金收入</t>
    </r>
  </si>
  <si>
    <t>1030175</t>
  </si>
  <si>
    <r>
      <rPr>
        <b/>
        <sz val="12"/>
        <rFont val="方正仿宋简体"/>
        <charset val="134"/>
      </rPr>
      <t>废弃电器电子产品处理基金收入</t>
    </r>
  </si>
  <si>
    <t>103017501</t>
  </si>
  <si>
    <r>
      <rPr>
        <sz val="12"/>
        <rFont val="方正仿宋简体"/>
        <charset val="134"/>
      </rPr>
      <t>税务部门征收的废弃电器电子产品处理基金收入</t>
    </r>
  </si>
  <si>
    <t>103017502</t>
  </si>
  <si>
    <r>
      <rPr>
        <sz val="12"/>
        <rFont val="方正仿宋简体"/>
        <charset val="134"/>
      </rPr>
      <t>海关征收的废弃电器电子产品处理基金收入</t>
    </r>
  </si>
  <si>
    <t>1030178</t>
  </si>
  <si>
    <t>1030180</t>
  </si>
  <si>
    <r>
      <rPr>
        <b/>
        <sz val="12"/>
        <rFont val="方正仿宋简体"/>
        <charset val="134"/>
      </rPr>
      <t>彩票发行机构和彩票销售机构的业务费用</t>
    </r>
  </si>
  <si>
    <t>103018001</t>
  </si>
  <si>
    <r>
      <rPr>
        <sz val="12"/>
        <rFont val="方正仿宋简体"/>
        <charset val="134"/>
      </rPr>
      <t>福利彩票发行机构的业务费用</t>
    </r>
  </si>
  <si>
    <t>103018002</t>
  </si>
  <si>
    <r>
      <rPr>
        <sz val="12"/>
        <rFont val="方正仿宋简体"/>
        <charset val="134"/>
      </rPr>
      <t>体育彩票发行机构的业务费用</t>
    </r>
  </si>
  <si>
    <t>103018003</t>
  </si>
  <si>
    <r>
      <rPr>
        <sz val="12"/>
        <rFont val="方正仿宋简体"/>
        <charset val="134"/>
      </rPr>
      <t>福利彩票销售机构的业务费用</t>
    </r>
  </si>
  <si>
    <t>103018004</t>
  </si>
  <si>
    <r>
      <rPr>
        <sz val="12"/>
        <rFont val="方正仿宋简体"/>
        <charset val="134"/>
      </rPr>
      <t>体育彩票销售机构的业务费用</t>
    </r>
  </si>
  <si>
    <t>103018005</t>
  </si>
  <si>
    <r>
      <rPr>
        <sz val="12"/>
        <rFont val="方正仿宋简体"/>
        <charset val="134"/>
      </rPr>
      <t>彩票兑奖周转金</t>
    </r>
  </si>
  <si>
    <t>103018006</t>
  </si>
  <si>
    <r>
      <rPr>
        <sz val="12"/>
        <rFont val="方正仿宋简体"/>
        <charset val="134"/>
      </rPr>
      <t>彩票发行销售风险基金</t>
    </r>
  </si>
  <si>
    <t>103018007</t>
  </si>
  <si>
    <r>
      <rPr>
        <sz val="12"/>
        <rFont val="方正仿宋简体"/>
        <charset val="134"/>
      </rPr>
      <t>彩票市场调控资金收入</t>
    </r>
  </si>
  <si>
    <t>1030199</t>
  </si>
  <si>
    <r>
      <rPr>
        <b/>
        <sz val="12"/>
        <rFont val="方正仿宋简体"/>
        <charset val="134"/>
      </rPr>
      <t>其他政府性基金收入</t>
    </r>
  </si>
  <si>
    <t>10310</t>
  </si>
  <si>
    <t>专项债务对应项目专项收入</t>
  </si>
  <si>
    <t>1031003</t>
  </si>
  <si>
    <r>
      <rPr>
        <b/>
        <sz val="12"/>
        <rFont val="方正仿宋简体"/>
        <charset val="134"/>
      </rPr>
      <t>海南省高等级公路车辆通行附加费专项债务对应项目专项收入</t>
    </r>
  </si>
  <si>
    <t>1031005</t>
  </si>
  <si>
    <r>
      <rPr>
        <b/>
        <sz val="12"/>
        <rFont val="方正仿宋简体"/>
        <charset val="134"/>
      </rPr>
      <t>国家电影事业发展专项资金专项债务对应项目专项收入</t>
    </r>
  </si>
  <si>
    <t>1031006</t>
  </si>
  <si>
    <t>103100601</t>
  </si>
  <si>
    <r>
      <rPr>
        <sz val="12"/>
        <rFont val="方正仿宋简体"/>
        <charset val="134"/>
      </rPr>
      <t>土地储备专项债券对应项目专项收入</t>
    </r>
  </si>
  <si>
    <t>103100602</t>
  </si>
  <si>
    <r>
      <rPr>
        <sz val="12"/>
        <rFont val="方正仿宋简体"/>
        <charset val="134"/>
      </rPr>
      <t>棚户区改造专项债券对应项目专项收入</t>
    </r>
  </si>
  <si>
    <t>103100699</t>
  </si>
  <si>
    <r>
      <rPr>
        <sz val="12"/>
        <rFont val="方正仿宋简体"/>
        <charset val="134"/>
      </rPr>
      <t>其他国有土地使用权出让金专项债务对应项目专项收入</t>
    </r>
  </si>
  <si>
    <t>1031008</t>
  </si>
  <si>
    <r>
      <rPr>
        <sz val="12"/>
        <rFont val="方正仿宋简体"/>
        <charset val="134"/>
      </rPr>
      <t>农业土地开发资金专项债务对应项目专项收入</t>
    </r>
  </si>
  <si>
    <t>1031009</t>
  </si>
  <si>
    <r>
      <rPr>
        <sz val="12"/>
        <rFont val="方正仿宋简体"/>
        <charset val="134"/>
      </rPr>
      <t>大中型水库库区基金专项债务对应项目专项收入</t>
    </r>
  </si>
  <si>
    <t>1031010</t>
  </si>
  <si>
    <r>
      <rPr>
        <sz val="12"/>
        <rFont val="方正仿宋简体"/>
        <charset val="134"/>
      </rPr>
      <t>城市基础设施配套费专项债务对应项目专项收入</t>
    </r>
  </si>
  <si>
    <t>1031011</t>
  </si>
  <si>
    <r>
      <rPr>
        <sz val="12"/>
        <rFont val="方正仿宋简体"/>
        <charset val="134"/>
      </rPr>
      <t>小型水库移民扶助基金专项债务对应项目专项收入</t>
    </r>
  </si>
  <si>
    <t>1031012</t>
  </si>
  <si>
    <r>
      <rPr>
        <sz val="12"/>
        <rFont val="方正仿宋简体"/>
        <charset val="134"/>
      </rPr>
      <t>国家重大水利工程建设基金专项债务对应项目专项收入</t>
    </r>
  </si>
  <si>
    <t>1031013</t>
  </si>
  <si>
    <t>103101301</t>
  </si>
  <si>
    <r>
      <rPr>
        <sz val="12"/>
        <rFont val="方正仿宋简体"/>
        <charset val="134"/>
      </rPr>
      <t>政府收费公路专项债券对应项目专项收入</t>
    </r>
  </si>
  <si>
    <t>103101399</t>
  </si>
  <si>
    <r>
      <rPr>
        <sz val="12"/>
        <rFont val="方正仿宋简体"/>
        <charset val="134"/>
      </rPr>
      <t>其他车辆通行费专项债务对应项目专项收入</t>
    </r>
  </si>
  <si>
    <t>1031014</t>
  </si>
  <si>
    <r>
      <rPr>
        <b/>
        <sz val="12"/>
        <rFont val="方正仿宋简体"/>
        <charset val="134"/>
      </rPr>
      <t>污水处理费专项债务对应项目专项收入</t>
    </r>
  </si>
  <si>
    <t>1031099</t>
  </si>
  <si>
    <t>103109998</t>
  </si>
  <si>
    <t>103109999</t>
  </si>
  <si>
    <r>
      <rPr>
        <sz val="12"/>
        <rFont val="方正仿宋简体"/>
        <charset val="134"/>
      </rPr>
      <t>其他政府性基金专项债务对应项目专项收入</t>
    </r>
  </si>
  <si>
    <t>1050402</t>
  </si>
  <si>
    <t>105040201</t>
  </si>
  <si>
    <r>
      <rPr>
        <sz val="12"/>
        <rFont val="方正仿宋简体"/>
        <charset val="134"/>
      </rPr>
      <t>海南省高等级公路车辆通行附加费债务收入</t>
    </r>
  </si>
  <si>
    <t>105040205</t>
  </si>
  <si>
    <r>
      <rPr>
        <sz val="12"/>
        <rFont val="方正仿宋简体"/>
        <charset val="134"/>
      </rPr>
      <t>国家电影事业发展专项资金债务收入</t>
    </r>
  </si>
  <si>
    <t>105040211</t>
  </si>
  <si>
    <r>
      <rPr>
        <sz val="12"/>
        <rFont val="方正仿宋简体"/>
        <charset val="134"/>
      </rPr>
      <t>国有土地使用权出让金债务收入</t>
    </r>
  </si>
  <si>
    <t>105040213</t>
  </si>
  <si>
    <r>
      <rPr>
        <sz val="12"/>
        <rFont val="方正仿宋简体"/>
        <charset val="134"/>
      </rPr>
      <t>农业土地开发资金债务收入</t>
    </r>
  </si>
  <si>
    <t>105040214</t>
  </si>
  <si>
    <r>
      <rPr>
        <sz val="12"/>
        <rFont val="方正仿宋简体"/>
        <charset val="134"/>
      </rPr>
      <t>大中型水库库区基金债务收入</t>
    </r>
  </si>
  <si>
    <t>105040216</t>
  </si>
  <si>
    <r>
      <rPr>
        <sz val="12"/>
        <rFont val="方正仿宋简体"/>
        <charset val="134"/>
      </rPr>
      <t>城市基础设施配套费债务收入</t>
    </r>
  </si>
  <si>
    <t>105040217</t>
  </si>
  <si>
    <r>
      <rPr>
        <sz val="12"/>
        <rFont val="方正仿宋简体"/>
        <charset val="134"/>
      </rPr>
      <t>小型水库移民扶助基金债务收入</t>
    </r>
  </si>
  <si>
    <t>105040218</t>
  </si>
  <si>
    <r>
      <rPr>
        <sz val="12"/>
        <rFont val="方正仿宋简体"/>
        <charset val="134"/>
      </rPr>
      <t>国家重大水利工程建设基金债务收入</t>
    </r>
  </si>
  <si>
    <t>105040219</t>
  </si>
  <si>
    <r>
      <rPr>
        <sz val="12"/>
        <rFont val="方正仿宋简体"/>
        <charset val="134"/>
      </rPr>
      <t>车辆通行费债务收入</t>
    </r>
  </si>
  <si>
    <t>105040220</t>
  </si>
  <si>
    <r>
      <rPr>
        <sz val="12"/>
        <rFont val="方正仿宋简体"/>
        <charset val="134"/>
      </rPr>
      <t>污水处理费债务收入</t>
    </r>
  </si>
  <si>
    <t>105040231</t>
  </si>
  <si>
    <r>
      <rPr>
        <sz val="12"/>
        <rFont val="方正仿宋简体"/>
        <charset val="134"/>
      </rPr>
      <t>土地储备专项债券收入</t>
    </r>
  </si>
  <si>
    <t>105040232</t>
  </si>
  <si>
    <r>
      <rPr>
        <sz val="12"/>
        <rFont val="方正仿宋简体"/>
        <charset val="134"/>
      </rPr>
      <t>政府收费公路专项债券收入</t>
    </r>
  </si>
  <si>
    <t>105040233</t>
  </si>
  <si>
    <r>
      <rPr>
        <sz val="12"/>
        <rFont val="方正仿宋简体"/>
        <charset val="134"/>
      </rPr>
      <t>棚户区改造专项债券收入</t>
    </r>
  </si>
  <si>
    <t>105040298</t>
  </si>
  <si>
    <r>
      <rPr>
        <sz val="12"/>
        <rFont val="方正仿宋简体"/>
        <charset val="134"/>
      </rPr>
      <t>其他地方自行试点项目收益专项债券收入</t>
    </r>
  </si>
  <si>
    <t>105040299</t>
  </si>
  <si>
    <t>11004</t>
  </si>
  <si>
    <t>政府性基金转移支付收入</t>
  </si>
  <si>
    <t>1100404</t>
  </si>
  <si>
    <t>1100405</t>
  </si>
  <si>
    <t>1100406</t>
  </si>
  <si>
    <t>社会保障和就业</t>
  </si>
  <si>
    <t>1100407</t>
  </si>
  <si>
    <t>1100408</t>
  </si>
  <si>
    <t>城乡社区</t>
  </si>
  <si>
    <t>1100409</t>
  </si>
  <si>
    <t>农林水</t>
  </si>
  <si>
    <t>1100410</t>
  </si>
  <si>
    <t>1100411</t>
  </si>
  <si>
    <t>1100499</t>
  </si>
  <si>
    <t>1100603</t>
  </si>
  <si>
    <r>
      <rPr>
        <sz val="12"/>
        <rFont val="方正仿宋简体"/>
        <charset val="134"/>
      </rPr>
      <t>政府性基金上解收入</t>
    </r>
  </si>
  <si>
    <t>上年结余收入</t>
  </si>
  <si>
    <t>调入资金</t>
  </si>
  <si>
    <t>1100902</t>
  </si>
  <si>
    <t>调入政府性基金预算资金</t>
  </si>
  <si>
    <t>债务转贷收入</t>
  </si>
  <si>
    <t>1101102</t>
  </si>
  <si>
    <t>地方政府专项债务转贷收入</t>
  </si>
  <si>
    <t>110110201</t>
  </si>
  <si>
    <r>
      <rPr>
        <sz val="12"/>
        <rFont val="方正仿宋简体"/>
        <charset val="134"/>
      </rPr>
      <t>海南省高等级公路车辆通行附加费债务转贷收入</t>
    </r>
  </si>
  <si>
    <t>110110205</t>
  </si>
  <si>
    <r>
      <rPr>
        <sz val="12"/>
        <rFont val="方正仿宋简体"/>
        <charset val="134"/>
      </rPr>
      <t>国家电影事业发展专项资金债务转贷收入</t>
    </r>
  </si>
  <si>
    <t>110110211</t>
  </si>
  <si>
    <r>
      <rPr>
        <sz val="12"/>
        <rFont val="方正仿宋简体"/>
        <charset val="134"/>
      </rPr>
      <t>国有土地使用权出让金债务转贷收入</t>
    </r>
  </si>
  <si>
    <t>110110213</t>
  </si>
  <si>
    <r>
      <rPr>
        <sz val="12"/>
        <rFont val="方正仿宋简体"/>
        <charset val="134"/>
      </rPr>
      <t>农业土地开发资金债务转贷收入</t>
    </r>
  </si>
  <si>
    <t>110110214</t>
  </si>
  <si>
    <r>
      <rPr>
        <sz val="12"/>
        <rFont val="方正仿宋简体"/>
        <charset val="134"/>
      </rPr>
      <t>大中型水库库区基金债务转贷收入</t>
    </r>
  </si>
  <si>
    <t>110110216</t>
  </si>
  <si>
    <r>
      <rPr>
        <sz val="12"/>
        <rFont val="方正仿宋简体"/>
        <charset val="134"/>
      </rPr>
      <t>城市基础设施配套费债务转贷收入</t>
    </r>
  </si>
  <si>
    <t>110110217</t>
  </si>
  <si>
    <r>
      <rPr>
        <sz val="12"/>
        <rFont val="方正仿宋简体"/>
        <charset val="134"/>
      </rPr>
      <t>小型水库移民扶助基金债务转贷收入</t>
    </r>
  </si>
  <si>
    <t>110110218</t>
  </si>
  <si>
    <r>
      <rPr>
        <sz val="12"/>
        <rFont val="方正仿宋简体"/>
        <charset val="134"/>
      </rPr>
      <t>国家重大水利工程建设基金债务转贷收入</t>
    </r>
  </si>
  <si>
    <t>110110219</t>
  </si>
  <si>
    <r>
      <rPr>
        <sz val="12"/>
        <rFont val="方正仿宋简体"/>
        <charset val="134"/>
      </rPr>
      <t>车辆通行费债务转贷收入</t>
    </r>
  </si>
  <si>
    <t>110110220</t>
  </si>
  <si>
    <r>
      <rPr>
        <sz val="12"/>
        <rFont val="方正仿宋简体"/>
        <charset val="134"/>
      </rPr>
      <t>污水处理费债务转贷收入</t>
    </r>
  </si>
  <si>
    <t>110110231</t>
  </si>
  <si>
    <r>
      <rPr>
        <sz val="12"/>
        <rFont val="方正仿宋简体"/>
        <charset val="134"/>
      </rPr>
      <t>土地储备专项债券转贷收入</t>
    </r>
  </si>
  <si>
    <t>110110232</t>
  </si>
  <si>
    <r>
      <rPr>
        <sz val="12"/>
        <rFont val="方正仿宋简体"/>
        <charset val="134"/>
      </rPr>
      <t>政府收费公路专项债券转贷收入</t>
    </r>
  </si>
  <si>
    <t>110110233</t>
  </si>
  <si>
    <r>
      <rPr>
        <sz val="12"/>
        <rFont val="方正仿宋简体"/>
        <charset val="134"/>
      </rPr>
      <t>棚户区改造专项债券转贷收入</t>
    </r>
  </si>
  <si>
    <t>110110298</t>
  </si>
  <si>
    <r>
      <rPr>
        <sz val="12"/>
        <rFont val="方正仿宋简体"/>
        <charset val="134"/>
      </rPr>
      <t>其他地方自行试点项目收益专项债券转贷收入</t>
    </r>
  </si>
  <si>
    <t>110110299</t>
  </si>
  <si>
    <r>
      <rPr>
        <sz val="12"/>
        <rFont val="方正仿宋简体"/>
        <charset val="134"/>
      </rPr>
      <t>其他政府性基金债务转贷收入</t>
    </r>
  </si>
  <si>
    <t>政府性基金预算收入总计</t>
  </si>
  <si>
    <t>附表4</t>
  </si>
  <si>
    <t>大姚县2024年政府性基金预算支出执行情况表</t>
  </si>
  <si>
    <t>打印</t>
  </si>
  <si>
    <t>类-款-项</t>
  </si>
  <si>
    <r>
      <rPr>
        <b/>
        <sz val="12"/>
        <color theme="1"/>
        <rFont val="方正仿宋简体"/>
        <charset val="134"/>
      </rPr>
      <t>比</t>
    </r>
    <r>
      <rPr>
        <b/>
        <sz val="12"/>
        <color theme="1"/>
        <rFont val="Times New Roman"/>
        <charset val="134"/>
      </rPr>
      <t>2024</t>
    </r>
    <r>
      <rPr>
        <b/>
        <sz val="12"/>
        <color theme="1"/>
        <rFont val="方正仿宋简体"/>
        <charset val="134"/>
      </rPr>
      <t>年增减数</t>
    </r>
  </si>
  <si>
    <r>
      <rPr>
        <b/>
        <sz val="12"/>
        <rFont val="方正仿宋简体"/>
        <charset val="134"/>
      </rPr>
      <t>科学技术支出</t>
    </r>
  </si>
  <si>
    <t>20610</t>
  </si>
  <si>
    <r>
      <rPr>
        <b/>
        <sz val="12"/>
        <rFont val="方正仿宋简体"/>
        <charset val="134"/>
      </rPr>
      <t>核电站乏燃料处理处置基金支出</t>
    </r>
  </si>
  <si>
    <t>2061001</t>
  </si>
  <si>
    <r>
      <rPr>
        <sz val="12"/>
        <rFont val="方正仿宋简体"/>
        <charset val="134"/>
      </rPr>
      <t>乏燃料运输</t>
    </r>
  </si>
  <si>
    <t>2061002</t>
  </si>
  <si>
    <r>
      <rPr>
        <sz val="12"/>
        <rFont val="方正仿宋简体"/>
        <charset val="134"/>
      </rPr>
      <t>乏燃料离堆贮存</t>
    </r>
  </si>
  <si>
    <t>2061003</t>
  </si>
  <si>
    <r>
      <rPr>
        <sz val="12"/>
        <rFont val="方正仿宋简体"/>
        <charset val="134"/>
      </rPr>
      <t>乏燃料后处理</t>
    </r>
  </si>
  <si>
    <t>2061004</t>
  </si>
  <si>
    <r>
      <rPr>
        <sz val="12"/>
        <rFont val="方正仿宋简体"/>
        <charset val="134"/>
      </rPr>
      <t>高放废物的处理处置</t>
    </r>
  </si>
  <si>
    <t>2061005</t>
  </si>
  <si>
    <r>
      <rPr>
        <sz val="12"/>
        <rFont val="方正仿宋简体"/>
        <charset val="134"/>
      </rPr>
      <t>乏燃料后处理厂的建设、运行、改造和退役</t>
    </r>
  </si>
  <si>
    <t>2061099</t>
  </si>
  <si>
    <r>
      <rPr>
        <sz val="12"/>
        <rFont val="方正仿宋简体"/>
        <charset val="134"/>
      </rPr>
      <t>其他乏燃料处理处置基金支出</t>
    </r>
  </si>
  <si>
    <t>20707</t>
  </si>
  <si>
    <t>2070701</t>
  </si>
  <si>
    <t>2070702</t>
  </si>
  <si>
    <t>2070703</t>
  </si>
  <si>
    <r>
      <rPr>
        <sz val="12"/>
        <rFont val="方正仿宋简体"/>
        <charset val="134"/>
      </rPr>
      <t>资助少数民族语电影译制</t>
    </r>
  </si>
  <si>
    <t>2070704</t>
  </si>
  <si>
    <r>
      <rPr>
        <sz val="12"/>
        <rFont val="方正仿宋简体"/>
        <charset val="134"/>
      </rPr>
      <t>购买农村电影公益性放映版权服务</t>
    </r>
  </si>
  <si>
    <t>2070799</t>
  </si>
  <si>
    <t>20709</t>
  </si>
  <si>
    <r>
      <rPr>
        <b/>
        <sz val="12"/>
        <rFont val="方正仿宋简体"/>
        <charset val="134"/>
      </rPr>
      <t>旅游发展基金支出</t>
    </r>
  </si>
  <si>
    <t>2070901</t>
  </si>
  <si>
    <r>
      <rPr>
        <sz val="12"/>
        <rFont val="方正仿宋简体"/>
        <charset val="134"/>
      </rPr>
      <t>宣传促销</t>
    </r>
  </si>
  <si>
    <t>2070902</t>
  </si>
  <si>
    <r>
      <rPr>
        <sz val="12"/>
        <rFont val="方正仿宋简体"/>
        <charset val="134"/>
      </rPr>
      <t>行业规划</t>
    </r>
  </si>
  <si>
    <t>2070903</t>
  </si>
  <si>
    <r>
      <rPr>
        <sz val="12"/>
        <rFont val="方正仿宋简体"/>
        <charset val="134"/>
      </rPr>
      <t>旅游事业补助</t>
    </r>
  </si>
  <si>
    <t>2070904</t>
  </si>
  <si>
    <r>
      <rPr>
        <sz val="12"/>
        <rFont val="方正仿宋简体"/>
        <charset val="134"/>
      </rPr>
      <t>地方旅游开发项目补助</t>
    </r>
  </si>
  <si>
    <t>2070999</t>
  </si>
  <si>
    <r>
      <rPr>
        <sz val="12"/>
        <rFont val="方正仿宋简体"/>
        <charset val="134"/>
      </rPr>
      <t>其他旅游发展基金支出</t>
    </r>
  </si>
  <si>
    <t>20710</t>
  </si>
  <si>
    <r>
      <rPr>
        <b/>
        <sz val="12"/>
        <rFont val="方正仿宋简体"/>
        <charset val="134"/>
      </rPr>
      <t>国家电影事业发展专项资金对应专项债务收入安排的支出</t>
    </r>
  </si>
  <si>
    <t>2071001</t>
  </si>
  <si>
    <r>
      <rPr>
        <sz val="12"/>
        <rFont val="方正仿宋简体"/>
        <charset val="134"/>
      </rPr>
      <t>资助城市影院</t>
    </r>
  </si>
  <si>
    <t>2071099</t>
  </si>
  <si>
    <r>
      <rPr>
        <sz val="12"/>
        <rFont val="方正仿宋简体"/>
        <charset val="134"/>
      </rPr>
      <t>其他国家电影事业发展专项资金对应专项债务收入支出</t>
    </r>
  </si>
  <si>
    <r>
      <rPr>
        <sz val="12"/>
        <rFont val="方正仿宋简体"/>
        <charset val="134"/>
      </rPr>
      <t>其他大中型水库移民后期扶持基金支出</t>
    </r>
  </si>
  <si>
    <r>
      <rPr>
        <b/>
        <sz val="12"/>
        <rFont val="方正仿宋简体"/>
        <charset val="134"/>
      </rPr>
      <t>小型水库移民扶助基金安排的支出</t>
    </r>
  </si>
  <si>
    <r>
      <rPr>
        <sz val="12"/>
        <rFont val="方正仿宋简体"/>
        <charset val="134"/>
      </rPr>
      <t>移民补助</t>
    </r>
  </si>
  <si>
    <r>
      <rPr>
        <sz val="12"/>
        <rFont val="方正仿宋简体"/>
        <charset val="134"/>
      </rPr>
      <t>基础设施建设和经济发展</t>
    </r>
  </si>
  <si>
    <r>
      <rPr>
        <sz val="12"/>
        <rFont val="方正仿宋简体"/>
        <charset val="134"/>
      </rPr>
      <t>其他小型水库移民扶助基金支出</t>
    </r>
  </si>
  <si>
    <r>
      <rPr>
        <b/>
        <sz val="12"/>
        <rFont val="方正仿宋简体"/>
        <charset val="134"/>
      </rPr>
      <t>小型水库移民扶助基金对应专项债务收入安排的支出</t>
    </r>
  </si>
  <si>
    <r>
      <rPr>
        <sz val="12"/>
        <rFont val="方正仿宋简体"/>
        <charset val="134"/>
      </rPr>
      <t>其他小型水库移民扶助基金对应专项债务收入安排的支出</t>
    </r>
  </si>
  <si>
    <r>
      <rPr>
        <b/>
        <sz val="12"/>
        <rFont val="方正仿宋简体"/>
        <charset val="134"/>
      </rPr>
      <t>节能环保支出</t>
    </r>
  </si>
  <si>
    <t>21160</t>
  </si>
  <si>
    <r>
      <rPr>
        <b/>
        <sz val="12"/>
        <rFont val="方正仿宋简体"/>
        <charset val="134"/>
      </rPr>
      <t>可再生能源电价附加收入安排的支出</t>
    </r>
  </si>
  <si>
    <t>2116001</t>
  </si>
  <si>
    <r>
      <rPr>
        <sz val="12"/>
        <rFont val="方正仿宋简体"/>
        <charset val="134"/>
      </rPr>
      <t>风力发电补助</t>
    </r>
  </si>
  <si>
    <t>2116002</t>
  </si>
  <si>
    <r>
      <rPr>
        <sz val="12"/>
        <rFont val="方正仿宋简体"/>
        <charset val="134"/>
      </rPr>
      <t>太阳能发电补助</t>
    </r>
  </si>
  <si>
    <t>2116003</t>
  </si>
  <si>
    <r>
      <rPr>
        <sz val="12"/>
        <rFont val="方正仿宋简体"/>
        <charset val="134"/>
      </rPr>
      <t>生物质能发电补助</t>
    </r>
  </si>
  <si>
    <t>2116099</t>
  </si>
  <si>
    <r>
      <rPr>
        <sz val="12"/>
        <rFont val="方正仿宋简体"/>
        <charset val="134"/>
      </rPr>
      <t>其他可再生能源电价附加收入安排的支出</t>
    </r>
  </si>
  <si>
    <t>21161</t>
  </si>
  <si>
    <r>
      <rPr>
        <b/>
        <sz val="12"/>
        <rFont val="方正仿宋简体"/>
        <charset val="134"/>
      </rPr>
      <t>废弃电器电子产品处理基金支出</t>
    </r>
  </si>
  <si>
    <t>2116101</t>
  </si>
  <si>
    <r>
      <rPr>
        <sz val="12"/>
        <rFont val="方正仿宋简体"/>
        <charset val="134"/>
      </rPr>
      <t>回收处理费用补贴</t>
    </r>
  </si>
  <si>
    <t>2116102</t>
  </si>
  <si>
    <r>
      <rPr>
        <sz val="12"/>
        <rFont val="方正仿宋简体"/>
        <charset val="134"/>
      </rPr>
      <t>信息系统建设</t>
    </r>
  </si>
  <si>
    <t>2116103</t>
  </si>
  <si>
    <r>
      <rPr>
        <sz val="12"/>
        <rFont val="方正仿宋简体"/>
        <charset val="134"/>
      </rPr>
      <t>基金征管经费</t>
    </r>
  </si>
  <si>
    <t>2116104</t>
  </si>
  <si>
    <r>
      <rPr>
        <sz val="12"/>
        <rFont val="方正仿宋简体"/>
        <charset val="134"/>
      </rPr>
      <t>其他废弃电器电子产品处理基金支出</t>
    </r>
  </si>
  <si>
    <t>21208</t>
  </si>
  <si>
    <t>2120801</t>
  </si>
  <si>
    <t>2120802</t>
  </si>
  <si>
    <t>2120803</t>
  </si>
  <si>
    <r>
      <rPr>
        <sz val="12"/>
        <rFont val="方正仿宋简体"/>
        <charset val="134"/>
      </rPr>
      <t>城市建设支出</t>
    </r>
  </si>
  <si>
    <t>2120804</t>
  </si>
  <si>
    <t>2120805</t>
  </si>
  <si>
    <t>2120806</t>
  </si>
  <si>
    <r>
      <rPr>
        <sz val="12"/>
        <rFont val="方正仿宋简体"/>
        <charset val="134"/>
      </rPr>
      <t>土地出让业务支出</t>
    </r>
  </si>
  <si>
    <t>2120807</t>
  </si>
  <si>
    <r>
      <rPr>
        <sz val="12"/>
        <rFont val="方正仿宋简体"/>
        <charset val="134"/>
      </rPr>
      <t>廉租住房支出</t>
    </r>
  </si>
  <si>
    <t>2120809</t>
  </si>
  <si>
    <r>
      <rPr>
        <sz val="12"/>
        <rFont val="方正仿宋简体"/>
        <charset val="134"/>
      </rPr>
      <t>支付破产或改制企业职工安置费</t>
    </r>
  </si>
  <si>
    <t>2120810</t>
  </si>
  <si>
    <t>2120811</t>
  </si>
  <si>
    <r>
      <rPr>
        <sz val="12"/>
        <rFont val="方正仿宋简体"/>
        <charset val="134"/>
      </rPr>
      <t>公共租赁住房支出</t>
    </r>
  </si>
  <si>
    <t>2120813</t>
  </si>
  <si>
    <r>
      <rPr>
        <sz val="12"/>
        <rFont val="方正仿宋简体"/>
        <charset val="134"/>
      </rPr>
      <t>保障性住房租金补贴</t>
    </r>
  </si>
  <si>
    <t>2120814</t>
  </si>
  <si>
    <t>2120815</t>
  </si>
  <si>
    <t>2120816</t>
  </si>
  <si>
    <t>2120899</t>
  </si>
  <si>
    <r>
      <rPr>
        <sz val="12"/>
        <rFont val="方正仿宋简体"/>
        <charset val="134"/>
      </rPr>
      <t>其他国有土地使用权出让收入安排的支出</t>
    </r>
  </si>
  <si>
    <t>21210</t>
  </si>
  <si>
    <r>
      <rPr>
        <b/>
        <sz val="12"/>
        <rFont val="方正仿宋简体"/>
        <charset val="134"/>
      </rPr>
      <t>国有土地收益基金安排的支出</t>
    </r>
  </si>
  <si>
    <t>2121001</t>
  </si>
  <si>
    <r>
      <rPr>
        <sz val="12"/>
        <rFont val="方正仿宋简体"/>
        <charset val="134"/>
      </rPr>
      <t>征地和拆迁补偿支出</t>
    </r>
  </si>
  <si>
    <t>2121002</t>
  </si>
  <si>
    <r>
      <rPr>
        <sz val="12"/>
        <rFont val="方正仿宋简体"/>
        <charset val="134"/>
      </rPr>
      <t>土地开发支出</t>
    </r>
  </si>
  <si>
    <t>2121099</t>
  </si>
  <si>
    <r>
      <rPr>
        <sz val="12"/>
        <rFont val="方正仿宋简体"/>
        <charset val="134"/>
      </rPr>
      <t>其他国有土地收益基金支出</t>
    </r>
  </si>
  <si>
    <t>21211</t>
  </si>
  <si>
    <r>
      <rPr>
        <b/>
        <sz val="12"/>
        <rFont val="方正仿宋简体"/>
        <charset val="134"/>
      </rPr>
      <t>农业土地开发资金安排的支出</t>
    </r>
  </si>
  <si>
    <t>21213</t>
  </si>
  <si>
    <r>
      <rPr>
        <b/>
        <sz val="12"/>
        <rFont val="方正仿宋简体"/>
        <charset val="134"/>
      </rPr>
      <t>城市基础设施配套费安排的支出</t>
    </r>
  </si>
  <si>
    <t>2121301</t>
  </si>
  <si>
    <r>
      <rPr>
        <sz val="12"/>
        <rFont val="方正仿宋简体"/>
        <charset val="134"/>
      </rPr>
      <t>城市公共设施</t>
    </r>
  </si>
  <si>
    <t>2121302</t>
  </si>
  <si>
    <r>
      <rPr>
        <sz val="12"/>
        <rFont val="方正仿宋简体"/>
        <charset val="134"/>
      </rPr>
      <t>城市环境卫生</t>
    </r>
  </si>
  <si>
    <t>2121303</t>
  </si>
  <si>
    <r>
      <rPr>
        <sz val="12"/>
        <rFont val="方正仿宋简体"/>
        <charset val="134"/>
      </rPr>
      <t>公有房屋</t>
    </r>
  </si>
  <si>
    <t>2121304</t>
  </si>
  <si>
    <r>
      <rPr>
        <sz val="12"/>
        <rFont val="方正仿宋简体"/>
        <charset val="134"/>
      </rPr>
      <t>城市防洪</t>
    </r>
  </si>
  <si>
    <t>2121399</t>
  </si>
  <si>
    <r>
      <rPr>
        <sz val="12"/>
        <rFont val="方正仿宋简体"/>
        <charset val="134"/>
      </rPr>
      <t>其他城市基础设施配套费安排的支出</t>
    </r>
  </si>
  <si>
    <t>21214</t>
  </si>
  <si>
    <t>2121401</t>
  </si>
  <si>
    <t>2121402</t>
  </si>
  <si>
    <r>
      <rPr>
        <sz val="12"/>
        <rFont val="方正仿宋简体"/>
        <charset val="134"/>
      </rPr>
      <t>代征手续费</t>
    </r>
  </si>
  <si>
    <t>2121499</t>
  </si>
  <si>
    <r>
      <rPr>
        <sz val="12"/>
        <rFont val="方正仿宋简体"/>
        <charset val="134"/>
      </rPr>
      <t>其他污水处理费安排的支出</t>
    </r>
  </si>
  <si>
    <t>21215</t>
  </si>
  <si>
    <r>
      <rPr>
        <b/>
        <sz val="12"/>
        <rFont val="方正仿宋简体"/>
        <charset val="134"/>
      </rPr>
      <t>土地储备专项债券收入安排的支出</t>
    </r>
  </si>
  <si>
    <t>2121501</t>
  </si>
  <si>
    <t>2121502</t>
  </si>
  <si>
    <t>2121599</t>
  </si>
  <si>
    <r>
      <rPr>
        <sz val="12"/>
        <rFont val="方正仿宋简体"/>
        <charset val="134"/>
      </rPr>
      <t>其他土地储备专项债券收入安排的支出</t>
    </r>
  </si>
  <si>
    <t>21216</t>
  </si>
  <si>
    <t>2121601</t>
  </si>
  <si>
    <t>2121602</t>
  </si>
  <si>
    <t>2121699</t>
  </si>
  <si>
    <t>21217</t>
  </si>
  <si>
    <r>
      <rPr>
        <b/>
        <sz val="12"/>
        <rFont val="方正仿宋简体"/>
        <charset val="134"/>
      </rPr>
      <t>城市基础设施配套费对应专项债务收入安排的支出</t>
    </r>
  </si>
  <si>
    <t>2121701</t>
  </si>
  <si>
    <t>2121702</t>
  </si>
  <si>
    <t>2121703</t>
  </si>
  <si>
    <t>2121704</t>
  </si>
  <si>
    <t>2121799</t>
  </si>
  <si>
    <r>
      <rPr>
        <sz val="12"/>
        <rFont val="方正仿宋简体"/>
        <charset val="134"/>
      </rPr>
      <t>其他城市基础设施配套费对应专项债务收入安排的支出</t>
    </r>
  </si>
  <si>
    <t>21218</t>
  </si>
  <si>
    <r>
      <rPr>
        <b/>
        <sz val="12"/>
        <rFont val="方正仿宋简体"/>
        <charset val="134"/>
      </rPr>
      <t>污水处理费对应专项债务收入安排的支出</t>
    </r>
  </si>
  <si>
    <t>2121801</t>
  </si>
  <si>
    <r>
      <rPr>
        <sz val="12"/>
        <rFont val="方正仿宋简体"/>
        <charset val="134"/>
      </rPr>
      <t>污水处理设施建设和运营</t>
    </r>
  </si>
  <si>
    <t>2121899</t>
  </si>
  <si>
    <r>
      <rPr>
        <sz val="12"/>
        <rFont val="方正仿宋简体"/>
        <charset val="134"/>
      </rPr>
      <t>其他污水处理费对应专项债务收入安排的支出</t>
    </r>
  </si>
  <si>
    <t>21219</t>
  </si>
  <si>
    <r>
      <rPr>
        <b/>
        <sz val="12"/>
        <rFont val="方正仿宋简体"/>
        <charset val="134"/>
      </rPr>
      <t>国有土地使用权出让收入对应专项债务收入安排的支出</t>
    </r>
  </si>
  <si>
    <t>2121901</t>
  </si>
  <si>
    <t>2121902</t>
  </si>
  <si>
    <t>2121903</t>
  </si>
  <si>
    <t>2121904</t>
  </si>
  <si>
    <r>
      <rPr>
        <sz val="12"/>
        <rFont val="方正仿宋简体"/>
        <charset val="134"/>
      </rPr>
      <t>农村基础设施建设支出</t>
    </r>
  </si>
  <si>
    <t>2121905</t>
  </si>
  <si>
    <t>2121906</t>
  </si>
  <si>
    <r>
      <rPr>
        <sz val="12"/>
        <rFont val="方正仿宋简体"/>
        <charset val="134"/>
      </rPr>
      <t>棚户区改造支出</t>
    </r>
  </si>
  <si>
    <t>2121907</t>
  </si>
  <si>
    <t>2121999</t>
  </si>
  <si>
    <r>
      <rPr>
        <sz val="12"/>
        <rFont val="方正仿宋简体"/>
        <charset val="134"/>
      </rPr>
      <t>其他国有土地使用权出让收入对应专项债务收入安排的支出</t>
    </r>
  </si>
  <si>
    <t>21366</t>
  </si>
  <si>
    <t>2136601</t>
  </si>
  <si>
    <t>2136602</t>
  </si>
  <si>
    <r>
      <rPr>
        <sz val="12"/>
        <rFont val="方正仿宋简体"/>
        <charset val="134"/>
      </rPr>
      <t>解决移民遗留问题</t>
    </r>
  </si>
  <si>
    <t>2136603</t>
  </si>
  <si>
    <r>
      <rPr>
        <sz val="12"/>
        <rFont val="方正仿宋简体"/>
        <charset val="134"/>
      </rPr>
      <t>库区防护工程维护</t>
    </r>
  </si>
  <si>
    <t>2136699</t>
  </si>
  <si>
    <t>21367</t>
  </si>
  <si>
    <t>2136701</t>
  </si>
  <si>
    <t>2136702</t>
  </si>
  <si>
    <t>2136703</t>
  </si>
  <si>
    <r>
      <rPr>
        <sz val="12"/>
        <rFont val="方正仿宋简体"/>
        <charset val="134"/>
      </rPr>
      <t>库区维护和管理</t>
    </r>
  </si>
  <si>
    <t>2136799</t>
  </si>
  <si>
    <r>
      <rPr>
        <sz val="12"/>
        <rFont val="方正仿宋简体"/>
        <charset val="134"/>
      </rPr>
      <t>其他三峡水库库区基金支出</t>
    </r>
  </si>
  <si>
    <t>21369</t>
  </si>
  <si>
    <r>
      <rPr>
        <b/>
        <sz val="12"/>
        <rFont val="方正仿宋简体"/>
        <charset val="134"/>
      </rPr>
      <t>国家重大水利工程建设基金安排的支出</t>
    </r>
  </si>
  <si>
    <t>2136901</t>
  </si>
  <si>
    <r>
      <rPr>
        <sz val="12"/>
        <rFont val="方正仿宋简体"/>
        <charset val="134"/>
      </rPr>
      <t>南水北调工程建设</t>
    </r>
  </si>
  <si>
    <t>2136902</t>
  </si>
  <si>
    <r>
      <rPr>
        <sz val="12"/>
        <rFont val="方正仿宋简体"/>
        <charset val="134"/>
      </rPr>
      <t>三峡后续工作</t>
    </r>
  </si>
  <si>
    <t>2136903</t>
  </si>
  <si>
    <r>
      <rPr>
        <sz val="12"/>
        <rFont val="方正仿宋简体"/>
        <charset val="134"/>
      </rPr>
      <t>地方重大水利工程建设</t>
    </r>
  </si>
  <si>
    <t>2136999</t>
  </si>
  <si>
    <r>
      <rPr>
        <sz val="12"/>
        <rFont val="方正仿宋简体"/>
        <charset val="134"/>
      </rPr>
      <t>其他重大水利工程建设基金支出</t>
    </r>
  </si>
  <si>
    <t>21370</t>
  </si>
  <si>
    <r>
      <rPr>
        <b/>
        <sz val="12"/>
        <rFont val="方正仿宋简体"/>
        <charset val="134"/>
      </rPr>
      <t>大中型水库库区基金对应专项债务收入安排的支出</t>
    </r>
  </si>
  <si>
    <t>2137001</t>
  </si>
  <si>
    <t>2137099</t>
  </si>
  <si>
    <r>
      <rPr>
        <sz val="12"/>
        <rFont val="方正仿宋简体"/>
        <charset val="134"/>
      </rPr>
      <t>其他大中型水库库区基金对应专项债务收入支出</t>
    </r>
  </si>
  <si>
    <t>21371</t>
  </si>
  <si>
    <r>
      <rPr>
        <b/>
        <sz val="12"/>
        <rFont val="方正仿宋简体"/>
        <charset val="134"/>
      </rPr>
      <t>国家重大水利工程建设基金对应专项债务收入安排的支出</t>
    </r>
  </si>
  <si>
    <t>2137101</t>
  </si>
  <si>
    <t>2137102</t>
  </si>
  <si>
    <r>
      <rPr>
        <sz val="12"/>
        <rFont val="方正仿宋简体"/>
        <charset val="134"/>
      </rPr>
      <t>三峡工程后续工作</t>
    </r>
  </si>
  <si>
    <t>2137103</t>
  </si>
  <si>
    <t>2137199</t>
  </si>
  <si>
    <r>
      <rPr>
        <sz val="12"/>
        <rFont val="方正仿宋简体"/>
        <charset val="134"/>
      </rPr>
      <t>其他重大水利工程建设基金对应专项债务收入支出</t>
    </r>
  </si>
  <si>
    <t>21372</t>
  </si>
  <si>
    <r>
      <rPr>
        <b/>
        <sz val="12"/>
        <rFont val="方正仿宋简体"/>
        <charset val="134"/>
      </rPr>
      <t>大中型水库移民后期扶持基金支出</t>
    </r>
  </si>
  <si>
    <t>2137201</t>
  </si>
  <si>
    <t>2137202</t>
  </si>
  <si>
    <t>2137299</t>
  </si>
  <si>
    <t>21373</t>
  </si>
  <si>
    <t>2137301</t>
  </si>
  <si>
    <t>2137302</t>
  </si>
  <si>
    <t>2137399</t>
  </si>
  <si>
    <t>21374</t>
  </si>
  <si>
    <t>2137401</t>
  </si>
  <si>
    <t>2137499</t>
  </si>
  <si>
    <t>21460</t>
  </si>
  <si>
    <r>
      <rPr>
        <b/>
        <sz val="12"/>
        <rFont val="方正仿宋简体"/>
        <charset val="134"/>
      </rPr>
      <t>海南省高等级公路车辆通行附加费安排的支出</t>
    </r>
  </si>
  <si>
    <t>2146001</t>
  </si>
  <si>
    <r>
      <rPr>
        <sz val="12"/>
        <rFont val="方正仿宋简体"/>
        <charset val="134"/>
      </rPr>
      <t>公路建设</t>
    </r>
  </si>
  <si>
    <t>2146002</t>
  </si>
  <si>
    <r>
      <rPr>
        <sz val="12"/>
        <rFont val="方正仿宋简体"/>
        <charset val="134"/>
      </rPr>
      <t>公路养护</t>
    </r>
  </si>
  <si>
    <t>2146003</t>
  </si>
  <si>
    <r>
      <rPr>
        <sz val="12"/>
        <rFont val="方正仿宋简体"/>
        <charset val="134"/>
      </rPr>
      <t>公路还贷</t>
    </r>
  </si>
  <si>
    <t>2146099</t>
  </si>
  <si>
    <r>
      <rPr>
        <sz val="12"/>
        <rFont val="方正仿宋简体"/>
        <charset val="134"/>
      </rPr>
      <t>其他海南省高等级公路车辆通行附加费安排的支出</t>
    </r>
  </si>
  <si>
    <t>21462</t>
  </si>
  <si>
    <r>
      <rPr>
        <b/>
        <sz val="12"/>
        <rFont val="方正仿宋简体"/>
        <charset val="134"/>
      </rPr>
      <t>车辆通行费安排的支出</t>
    </r>
  </si>
  <si>
    <t>2146201</t>
  </si>
  <si>
    <t>2146202</t>
  </si>
  <si>
    <r>
      <rPr>
        <sz val="12"/>
        <rFont val="方正仿宋简体"/>
        <charset val="134"/>
      </rPr>
      <t>政府还贷公路养护</t>
    </r>
  </si>
  <si>
    <t>2146203</t>
  </si>
  <si>
    <r>
      <rPr>
        <sz val="12"/>
        <rFont val="方正仿宋简体"/>
        <charset val="134"/>
      </rPr>
      <t>政府还贷公路管理</t>
    </r>
  </si>
  <si>
    <t>2146299</t>
  </si>
  <si>
    <r>
      <rPr>
        <sz val="12"/>
        <rFont val="方正仿宋简体"/>
        <charset val="134"/>
      </rPr>
      <t>其他车辆通行费安排的支出</t>
    </r>
  </si>
  <si>
    <t>21464</t>
  </si>
  <si>
    <r>
      <rPr>
        <b/>
        <sz val="12"/>
        <rFont val="方正仿宋简体"/>
        <charset val="134"/>
      </rPr>
      <t>铁路建设基金支出</t>
    </r>
  </si>
  <si>
    <t>2146401</t>
  </si>
  <si>
    <r>
      <rPr>
        <sz val="12"/>
        <rFont val="方正仿宋简体"/>
        <charset val="134"/>
      </rPr>
      <t>铁路建设投资</t>
    </r>
  </si>
  <si>
    <t>2146402</t>
  </si>
  <si>
    <r>
      <rPr>
        <sz val="12"/>
        <rFont val="方正仿宋简体"/>
        <charset val="134"/>
      </rPr>
      <t>购置铁路机车车辆</t>
    </r>
  </si>
  <si>
    <t>2146403</t>
  </si>
  <si>
    <r>
      <rPr>
        <sz val="12"/>
        <rFont val="方正仿宋简体"/>
        <charset val="134"/>
      </rPr>
      <t>铁路还贷</t>
    </r>
  </si>
  <si>
    <t>2146404</t>
  </si>
  <si>
    <r>
      <rPr>
        <sz val="12"/>
        <rFont val="方正仿宋简体"/>
        <charset val="134"/>
      </rPr>
      <t>建设项目铺底资金</t>
    </r>
  </si>
  <si>
    <t>2146405</t>
  </si>
  <si>
    <r>
      <rPr>
        <sz val="12"/>
        <rFont val="方正仿宋简体"/>
        <charset val="134"/>
      </rPr>
      <t>勘测设计</t>
    </r>
  </si>
  <si>
    <t>2146406</t>
  </si>
  <si>
    <r>
      <rPr>
        <sz val="12"/>
        <rFont val="方正仿宋简体"/>
        <charset val="134"/>
      </rPr>
      <t>注册资本金</t>
    </r>
  </si>
  <si>
    <t>2146407</t>
  </si>
  <si>
    <r>
      <rPr>
        <sz val="12"/>
        <rFont val="方正仿宋简体"/>
        <charset val="134"/>
      </rPr>
      <t>周转资金</t>
    </r>
  </si>
  <si>
    <t>2146499</t>
  </si>
  <si>
    <r>
      <rPr>
        <sz val="12"/>
        <rFont val="方正仿宋简体"/>
        <charset val="134"/>
      </rPr>
      <t>其他铁路建设基金支出</t>
    </r>
  </si>
  <si>
    <t>21468</t>
  </si>
  <si>
    <r>
      <rPr>
        <b/>
        <sz val="12"/>
        <rFont val="方正仿宋简体"/>
        <charset val="134"/>
      </rPr>
      <t>船舶油污损害赔偿基金支出</t>
    </r>
  </si>
  <si>
    <t>2146801</t>
  </si>
  <si>
    <r>
      <rPr>
        <sz val="12"/>
        <rFont val="方正仿宋简体"/>
        <charset val="134"/>
      </rPr>
      <t>应急处置费用</t>
    </r>
  </si>
  <si>
    <t>2146802</t>
  </si>
  <si>
    <r>
      <rPr>
        <sz val="12"/>
        <rFont val="方正仿宋简体"/>
        <charset val="134"/>
      </rPr>
      <t>控制清除污染</t>
    </r>
  </si>
  <si>
    <t>2146803</t>
  </si>
  <si>
    <r>
      <rPr>
        <sz val="12"/>
        <rFont val="方正仿宋简体"/>
        <charset val="134"/>
      </rPr>
      <t>损失补偿</t>
    </r>
  </si>
  <si>
    <t>2146804</t>
  </si>
  <si>
    <r>
      <rPr>
        <sz val="12"/>
        <rFont val="方正仿宋简体"/>
        <charset val="134"/>
      </rPr>
      <t>生态恢复</t>
    </r>
  </si>
  <si>
    <t>2146805</t>
  </si>
  <si>
    <r>
      <rPr>
        <sz val="12"/>
        <rFont val="方正仿宋简体"/>
        <charset val="134"/>
      </rPr>
      <t>监视监测</t>
    </r>
  </si>
  <si>
    <t>2146899</t>
  </si>
  <si>
    <r>
      <rPr>
        <sz val="12"/>
        <rFont val="方正仿宋简体"/>
        <charset val="134"/>
      </rPr>
      <t>其他船舶油污损害赔偿基金支出</t>
    </r>
  </si>
  <si>
    <t>21469</t>
  </si>
  <si>
    <r>
      <rPr>
        <b/>
        <sz val="12"/>
        <rFont val="方正仿宋简体"/>
        <charset val="134"/>
      </rPr>
      <t>民航发展基金支出</t>
    </r>
  </si>
  <si>
    <t>2146901</t>
  </si>
  <si>
    <r>
      <rPr>
        <sz val="12"/>
        <rFont val="方正仿宋简体"/>
        <charset val="134"/>
      </rPr>
      <t>民航机场建设</t>
    </r>
  </si>
  <si>
    <t>2146902</t>
  </si>
  <si>
    <r>
      <rPr>
        <sz val="12"/>
        <rFont val="方正仿宋简体"/>
        <charset val="134"/>
      </rPr>
      <t>空管系统建设</t>
    </r>
  </si>
  <si>
    <t>2146903</t>
  </si>
  <si>
    <r>
      <rPr>
        <sz val="12"/>
        <rFont val="方正仿宋简体"/>
        <charset val="134"/>
      </rPr>
      <t>民航安全</t>
    </r>
  </si>
  <si>
    <t>2146904</t>
  </si>
  <si>
    <r>
      <rPr>
        <sz val="12"/>
        <rFont val="方正仿宋简体"/>
        <charset val="134"/>
      </rPr>
      <t>航线和机场补贴</t>
    </r>
  </si>
  <si>
    <t>2146906</t>
  </si>
  <si>
    <r>
      <rPr>
        <sz val="12"/>
        <rFont val="方正仿宋简体"/>
        <charset val="134"/>
      </rPr>
      <t>民航节能减排</t>
    </r>
  </si>
  <si>
    <t>2146907</t>
  </si>
  <si>
    <r>
      <rPr>
        <sz val="12"/>
        <rFont val="方正仿宋简体"/>
        <charset val="134"/>
      </rPr>
      <t>通用航空发展</t>
    </r>
  </si>
  <si>
    <t>2146908</t>
  </si>
  <si>
    <r>
      <rPr>
        <sz val="12"/>
        <rFont val="方正仿宋简体"/>
        <charset val="134"/>
      </rPr>
      <t>征管经费</t>
    </r>
  </si>
  <si>
    <t>2146909</t>
  </si>
  <si>
    <r>
      <rPr>
        <sz val="12"/>
        <rFont val="方正仿宋简体"/>
        <charset val="134"/>
      </rPr>
      <t>民航科教和信息建设</t>
    </r>
  </si>
  <si>
    <t>2146999</t>
  </si>
  <si>
    <r>
      <rPr>
        <sz val="12"/>
        <rFont val="方正仿宋简体"/>
        <charset val="134"/>
      </rPr>
      <t>其他民航发展基金支出</t>
    </r>
  </si>
  <si>
    <t>21470</t>
  </si>
  <si>
    <r>
      <rPr>
        <b/>
        <sz val="12"/>
        <rFont val="方正仿宋简体"/>
        <charset val="134"/>
      </rPr>
      <t>海南省高等级公路车辆通行附加费对应专项债务收入安排的支出</t>
    </r>
  </si>
  <si>
    <t>2147001</t>
  </si>
  <si>
    <t>2147099</t>
  </si>
  <si>
    <r>
      <rPr>
        <sz val="12"/>
        <rFont val="方正仿宋简体"/>
        <charset val="134"/>
      </rPr>
      <t>其他海南省高等级公路车辆通行附加费对应专项债务收入安排的支出</t>
    </r>
  </si>
  <si>
    <t>21471</t>
  </si>
  <si>
    <t>2147101</t>
  </si>
  <si>
    <t>2147199</t>
  </si>
  <si>
    <r>
      <rPr>
        <sz val="12"/>
        <rFont val="方正仿宋简体"/>
        <charset val="134"/>
      </rPr>
      <t>其他政府收费公路专项债券收入安排的支出</t>
    </r>
  </si>
  <si>
    <t>21472</t>
  </si>
  <si>
    <r>
      <rPr>
        <b/>
        <sz val="12"/>
        <rFont val="方正仿宋简体"/>
        <charset val="134"/>
      </rPr>
      <t>车辆通行费对应专项债务收入安排的支出</t>
    </r>
  </si>
  <si>
    <r>
      <rPr>
        <b/>
        <sz val="12"/>
        <rFont val="方正仿宋简体"/>
        <charset val="134"/>
      </rPr>
      <t>资源勘探工业信息等支出</t>
    </r>
  </si>
  <si>
    <t>21562</t>
  </si>
  <si>
    <r>
      <rPr>
        <b/>
        <sz val="12"/>
        <rFont val="方正仿宋简体"/>
        <charset val="134"/>
      </rPr>
      <t>农网还贷资金支出</t>
    </r>
  </si>
  <si>
    <t>2156201</t>
  </si>
  <si>
    <r>
      <rPr>
        <sz val="12"/>
        <rFont val="方正仿宋简体"/>
        <charset val="134"/>
      </rPr>
      <t>中央农网还贷资金支出</t>
    </r>
  </si>
  <si>
    <t>2156202</t>
  </si>
  <si>
    <r>
      <rPr>
        <sz val="12"/>
        <rFont val="方正仿宋简体"/>
        <charset val="134"/>
      </rPr>
      <t>地方农网还贷资金支出</t>
    </r>
  </si>
  <si>
    <t>2156299</t>
  </si>
  <si>
    <r>
      <rPr>
        <sz val="12"/>
        <rFont val="方正仿宋简体"/>
        <charset val="134"/>
      </rPr>
      <t>其他农网还贷资金支出</t>
    </r>
  </si>
  <si>
    <r>
      <rPr>
        <b/>
        <sz val="12"/>
        <rFont val="方正仿宋简体"/>
        <charset val="134"/>
      </rPr>
      <t>金融支出</t>
    </r>
  </si>
  <si>
    <t>2170402</t>
  </si>
  <si>
    <r>
      <rPr>
        <sz val="12"/>
        <rFont val="方正仿宋简体"/>
        <charset val="134"/>
      </rPr>
      <t>中央特别国债经营基金支出</t>
    </r>
  </si>
  <si>
    <t>2170403</t>
  </si>
  <si>
    <r>
      <rPr>
        <sz val="12"/>
        <rFont val="方正仿宋简体"/>
        <charset val="134"/>
      </rPr>
      <t>中央特别国债经营基金财务支出</t>
    </r>
  </si>
  <si>
    <t>22904</t>
  </si>
  <si>
    <t>2290401</t>
  </si>
  <si>
    <t>2290402</t>
  </si>
  <si>
    <t>2290403</t>
  </si>
  <si>
    <r>
      <rPr>
        <sz val="12"/>
        <rFont val="方正仿宋简体"/>
        <charset val="134"/>
      </rPr>
      <t>其他政府性基金债务收入安排的支出</t>
    </r>
  </si>
  <si>
    <t>22908</t>
  </si>
  <si>
    <t>2290802</t>
  </si>
  <si>
    <r>
      <rPr>
        <sz val="12"/>
        <rFont val="方正仿宋简体"/>
        <charset val="134"/>
      </rPr>
      <t>福利彩票发行机构的业务费支出</t>
    </r>
  </si>
  <si>
    <t>2290803</t>
  </si>
  <si>
    <r>
      <rPr>
        <sz val="12"/>
        <rFont val="方正仿宋简体"/>
        <charset val="134"/>
      </rPr>
      <t>体育彩票发行机构的业务费支出</t>
    </r>
  </si>
  <si>
    <t>2290804</t>
  </si>
  <si>
    <t>2290805</t>
  </si>
  <si>
    <r>
      <rPr>
        <sz val="12"/>
        <rFont val="方正仿宋简体"/>
        <charset val="134"/>
      </rPr>
      <t>体育彩票销售机构的业务费支出</t>
    </r>
  </si>
  <si>
    <t>2290806</t>
  </si>
  <si>
    <r>
      <rPr>
        <sz val="12"/>
        <rFont val="方正仿宋简体"/>
        <charset val="134"/>
      </rPr>
      <t>彩票兑奖周转金支出</t>
    </r>
  </si>
  <si>
    <t>2290807</t>
  </si>
  <si>
    <r>
      <rPr>
        <sz val="12"/>
        <rFont val="方正仿宋简体"/>
        <charset val="134"/>
      </rPr>
      <t>彩票发行销售风险基金支出</t>
    </r>
  </si>
  <si>
    <t>2290808</t>
  </si>
  <si>
    <r>
      <rPr>
        <sz val="12"/>
        <rFont val="方正仿宋简体"/>
        <charset val="134"/>
      </rPr>
      <t>彩票市场调控资金支出</t>
    </r>
  </si>
  <si>
    <t>2290899</t>
  </si>
  <si>
    <r>
      <rPr>
        <sz val="12"/>
        <rFont val="方正仿宋简体"/>
        <charset val="134"/>
      </rPr>
      <t>其他彩票发行销售机构业务费安排的支出</t>
    </r>
  </si>
  <si>
    <t>22909</t>
  </si>
  <si>
    <r>
      <rPr>
        <b/>
        <sz val="12"/>
        <rFont val="方正仿宋简体"/>
        <charset val="134"/>
      </rPr>
      <t>抗疫特别国债财务基金支出</t>
    </r>
  </si>
  <si>
    <t>2290901</t>
  </si>
  <si>
    <r>
      <rPr>
        <sz val="12"/>
        <rFont val="方正仿宋简体"/>
        <charset val="134"/>
      </rPr>
      <t>抗疫特别国债经营基金支出</t>
    </r>
  </si>
  <si>
    <t>22960</t>
  </si>
  <si>
    <t>2296001</t>
  </si>
  <si>
    <r>
      <rPr>
        <sz val="12"/>
        <rFont val="方正仿宋简体"/>
        <charset val="134"/>
      </rPr>
      <t>用于补充全国社会保障基金的彩票公益金支出</t>
    </r>
  </si>
  <si>
    <t>2296002</t>
  </si>
  <si>
    <t>2296003</t>
  </si>
  <si>
    <t>2296004</t>
  </si>
  <si>
    <t>2296005</t>
  </si>
  <si>
    <r>
      <rPr>
        <sz val="12"/>
        <rFont val="方正仿宋简体"/>
        <charset val="134"/>
      </rPr>
      <t>用于红十字事业的彩票公益金支出</t>
    </r>
  </si>
  <si>
    <t>2296006</t>
  </si>
  <si>
    <t>2296010</t>
  </si>
  <si>
    <t>2296011</t>
  </si>
  <si>
    <r>
      <rPr>
        <sz val="12"/>
        <rFont val="方正仿宋简体"/>
        <charset val="134"/>
      </rPr>
      <t>用于巩固脱贫攻坚成果衔接乡村振兴的彩票公益金支出</t>
    </r>
  </si>
  <si>
    <t>2296012</t>
  </si>
  <si>
    <r>
      <rPr>
        <sz val="12"/>
        <rFont val="方正仿宋简体"/>
        <charset val="134"/>
      </rPr>
      <t>用于法律援助的彩票公益金支出</t>
    </r>
  </si>
  <si>
    <t>2296013</t>
  </si>
  <si>
    <t>2296099</t>
  </si>
  <si>
    <t>23204</t>
  </si>
  <si>
    <t>2320401</t>
  </si>
  <si>
    <r>
      <rPr>
        <sz val="12"/>
        <rFont val="方正仿宋简体"/>
        <charset val="134"/>
      </rPr>
      <t>海南省高等级公路车辆通行附加费债务付息支出</t>
    </r>
  </si>
  <si>
    <t>2320405</t>
  </si>
  <si>
    <r>
      <rPr>
        <sz val="12"/>
        <rFont val="方正仿宋简体"/>
        <charset val="134"/>
      </rPr>
      <t>国家电影事业发展专项资金债务付息支出</t>
    </r>
  </si>
  <si>
    <t>2320411</t>
  </si>
  <si>
    <t>2320413</t>
  </si>
  <si>
    <r>
      <rPr>
        <sz val="12"/>
        <rFont val="方正仿宋简体"/>
        <charset val="134"/>
      </rPr>
      <t>农业土地开发资金债务付息支出</t>
    </r>
  </si>
  <si>
    <t>2320414</t>
  </si>
  <si>
    <r>
      <rPr>
        <sz val="12"/>
        <rFont val="方正仿宋简体"/>
        <charset val="134"/>
      </rPr>
      <t>大中型水库库区基金债务付息支出</t>
    </r>
  </si>
  <si>
    <t>2320416</t>
  </si>
  <si>
    <r>
      <rPr>
        <sz val="12"/>
        <rFont val="方正仿宋简体"/>
        <charset val="134"/>
      </rPr>
      <t>城市基础设施配套费债务付息支出</t>
    </r>
  </si>
  <si>
    <t>2320417</t>
  </si>
  <si>
    <r>
      <rPr>
        <sz val="12"/>
        <rFont val="方正仿宋简体"/>
        <charset val="134"/>
      </rPr>
      <t>小型水库移民扶助基金债务付息支出</t>
    </r>
  </si>
  <si>
    <t>2320418</t>
  </si>
  <si>
    <r>
      <rPr>
        <sz val="12"/>
        <rFont val="方正仿宋简体"/>
        <charset val="134"/>
      </rPr>
      <t>国家重大水利工程建设基金债务付息支出</t>
    </r>
  </si>
  <si>
    <t>2320419</t>
  </si>
  <si>
    <r>
      <rPr>
        <sz val="12"/>
        <rFont val="方正仿宋简体"/>
        <charset val="134"/>
      </rPr>
      <t>车辆通行费债务付息支出</t>
    </r>
  </si>
  <si>
    <t>2320420</t>
  </si>
  <si>
    <r>
      <rPr>
        <sz val="12"/>
        <rFont val="方正仿宋简体"/>
        <charset val="134"/>
      </rPr>
      <t>污水处理费债务付息支出</t>
    </r>
  </si>
  <si>
    <t>2320431</t>
  </si>
  <si>
    <r>
      <rPr>
        <sz val="12"/>
        <rFont val="方正仿宋简体"/>
        <charset val="134"/>
      </rPr>
      <t>土地储备专项债券付息支出</t>
    </r>
  </si>
  <si>
    <t>2320432</t>
  </si>
  <si>
    <t>2320433</t>
  </si>
  <si>
    <t>2320498</t>
  </si>
  <si>
    <t>2320499</t>
  </si>
  <si>
    <r>
      <rPr>
        <sz val="12"/>
        <rFont val="方正仿宋简体"/>
        <charset val="134"/>
      </rPr>
      <t>其他政府性基金债务付息支出</t>
    </r>
  </si>
  <si>
    <t>23304</t>
  </si>
  <si>
    <t>2330401</t>
  </si>
  <si>
    <r>
      <rPr>
        <sz val="12"/>
        <rFont val="方正仿宋简体"/>
        <charset val="134"/>
      </rPr>
      <t>海南省高等级公路车辆通行附加费债务发行费用支出</t>
    </r>
  </si>
  <si>
    <t>2330405</t>
  </si>
  <si>
    <r>
      <rPr>
        <sz val="12"/>
        <rFont val="方正仿宋简体"/>
        <charset val="134"/>
      </rPr>
      <t>国家电影事业发展专项资金债务发行费用支出</t>
    </r>
  </si>
  <si>
    <t>2330411</t>
  </si>
  <si>
    <t>2330413</t>
  </si>
  <si>
    <r>
      <rPr>
        <sz val="12"/>
        <rFont val="方正仿宋简体"/>
        <charset val="134"/>
      </rPr>
      <t>农业土地开发资金债务发行费用支出</t>
    </r>
  </si>
  <si>
    <t>2330414</t>
  </si>
  <si>
    <r>
      <rPr>
        <sz val="12"/>
        <rFont val="方正仿宋简体"/>
        <charset val="134"/>
      </rPr>
      <t>大中型水库库区基金债务发行费用支出</t>
    </r>
  </si>
  <si>
    <t>2330416</t>
  </si>
  <si>
    <r>
      <rPr>
        <sz val="12"/>
        <rFont val="方正仿宋简体"/>
        <charset val="134"/>
      </rPr>
      <t>城市基础设施配套费债务发行费用支出</t>
    </r>
  </si>
  <si>
    <t>2330417</t>
  </si>
  <si>
    <r>
      <rPr>
        <sz val="12"/>
        <rFont val="方正仿宋简体"/>
        <charset val="134"/>
      </rPr>
      <t>小型水库移民扶助基金债务发行费用支出</t>
    </r>
  </si>
  <si>
    <t>2330418</t>
  </si>
  <si>
    <r>
      <rPr>
        <sz val="12"/>
        <rFont val="方正仿宋简体"/>
        <charset val="134"/>
      </rPr>
      <t>国家重大水利工程建设基金债务发行费用支出</t>
    </r>
  </si>
  <si>
    <t>2330419</t>
  </si>
  <si>
    <r>
      <rPr>
        <sz val="12"/>
        <rFont val="方正仿宋简体"/>
        <charset val="134"/>
      </rPr>
      <t>车辆通行费债务发行费用支出</t>
    </r>
  </si>
  <si>
    <t>2330420</t>
  </si>
  <si>
    <r>
      <rPr>
        <sz val="12"/>
        <rFont val="方正仿宋简体"/>
        <charset val="134"/>
      </rPr>
      <t>污水处理费债务发行费用支出</t>
    </r>
  </si>
  <si>
    <t>2330431</t>
  </si>
  <si>
    <r>
      <rPr>
        <sz val="12"/>
        <rFont val="方正仿宋简体"/>
        <charset val="134"/>
      </rPr>
      <t>土地储备专项债券发行费用支出</t>
    </r>
  </si>
  <si>
    <t>2330432</t>
  </si>
  <si>
    <t>2330433</t>
  </si>
  <si>
    <t>2330498</t>
  </si>
  <si>
    <t>2330499</t>
  </si>
  <si>
    <r>
      <rPr>
        <sz val="12"/>
        <rFont val="方正仿宋简体"/>
        <charset val="134"/>
      </rPr>
      <t>其他政府性基金债务发行费用支出</t>
    </r>
  </si>
  <si>
    <t>234</t>
  </si>
  <si>
    <r>
      <rPr>
        <b/>
        <sz val="12"/>
        <rFont val="方正仿宋简体"/>
        <charset val="134"/>
      </rPr>
      <t>抗疫特别国债安排的支出</t>
    </r>
  </si>
  <si>
    <t>23401</t>
  </si>
  <si>
    <r>
      <rPr>
        <b/>
        <sz val="12"/>
        <rFont val="方正仿宋简体"/>
        <charset val="134"/>
      </rPr>
      <t>基础设施建设</t>
    </r>
  </si>
  <si>
    <t>2340101</t>
  </si>
  <si>
    <r>
      <rPr>
        <sz val="12"/>
        <rFont val="方正仿宋简体"/>
        <charset val="134"/>
      </rPr>
      <t>公共卫生体系建设</t>
    </r>
  </si>
  <si>
    <t>2340102</t>
  </si>
  <si>
    <r>
      <rPr>
        <sz val="12"/>
        <rFont val="方正仿宋简体"/>
        <charset val="134"/>
      </rPr>
      <t>重大疫情防控救治体系建设</t>
    </r>
  </si>
  <si>
    <t>2340103</t>
  </si>
  <si>
    <r>
      <rPr>
        <sz val="12"/>
        <rFont val="方正仿宋简体"/>
        <charset val="134"/>
      </rPr>
      <t>粮食安全</t>
    </r>
  </si>
  <si>
    <t>2340104</t>
  </si>
  <si>
    <r>
      <rPr>
        <sz val="12"/>
        <rFont val="方正仿宋简体"/>
        <charset val="134"/>
      </rPr>
      <t>能源安全</t>
    </r>
  </si>
  <si>
    <t>2340105</t>
  </si>
  <si>
    <r>
      <rPr>
        <sz val="12"/>
        <rFont val="方正仿宋简体"/>
        <charset val="134"/>
      </rPr>
      <t>应急物资保障</t>
    </r>
  </si>
  <si>
    <t>2340106</t>
  </si>
  <si>
    <r>
      <rPr>
        <sz val="12"/>
        <rFont val="方正仿宋简体"/>
        <charset val="134"/>
      </rPr>
      <t>产业链改造升级</t>
    </r>
  </si>
  <si>
    <t>2340107</t>
  </si>
  <si>
    <r>
      <rPr>
        <sz val="12"/>
        <rFont val="方正仿宋简体"/>
        <charset val="134"/>
      </rPr>
      <t>城镇老旧小区改造</t>
    </r>
  </si>
  <si>
    <t>2340108</t>
  </si>
  <si>
    <r>
      <rPr>
        <sz val="12"/>
        <rFont val="方正仿宋简体"/>
        <charset val="134"/>
      </rPr>
      <t>生态环境治理</t>
    </r>
  </si>
  <si>
    <t>2340109</t>
  </si>
  <si>
    <r>
      <rPr>
        <sz val="12"/>
        <rFont val="方正仿宋简体"/>
        <charset val="134"/>
      </rPr>
      <t>交通基础设施建设</t>
    </r>
  </si>
  <si>
    <t>2340110</t>
  </si>
  <si>
    <r>
      <rPr>
        <sz val="12"/>
        <rFont val="方正仿宋简体"/>
        <charset val="134"/>
      </rPr>
      <t>市政设施建设</t>
    </r>
  </si>
  <si>
    <t>2340111</t>
  </si>
  <si>
    <r>
      <rPr>
        <sz val="12"/>
        <rFont val="方正仿宋简体"/>
        <charset val="134"/>
      </rPr>
      <t>重大区域规划基础设施建设</t>
    </r>
  </si>
  <si>
    <t>2340199</t>
  </si>
  <si>
    <r>
      <rPr>
        <sz val="12"/>
        <rFont val="方正仿宋简体"/>
        <charset val="134"/>
      </rPr>
      <t>其他基础设施建设</t>
    </r>
  </si>
  <si>
    <t>23402</t>
  </si>
  <si>
    <r>
      <rPr>
        <b/>
        <sz val="12"/>
        <rFont val="方正仿宋简体"/>
        <charset val="134"/>
      </rPr>
      <t>抗疫相关支出</t>
    </r>
  </si>
  <si>
    <t>2340201</t>
  </si>
  <si>
    <r>
      <rPr>
        <sz val="12"/>
        <rFont val="方正仿宋简体"/>
        <charset val="134"/>
      </rPr>
      <t>减免房租补贴</t>
    </r>
  </si>
  <si>
    <t>2340202</t>
  </si>
  <si>
    <r>
      <rPr>
        <sz val="12"/>
        <rFont val="方正仿宋简体"/>
        <charset val="134"/>
      </rPr>
      <t>重点企业贷款贴息</t>
    </r>
  </si>
  <si>
    <t>2340203</t>
  </si>
  <si>
    <r>
      <rPr>
        <sz val="12"/>
        <rFont val="方正仿宋简体"/>
        <charset val="134"/>
      </rPr>
      <t>创业担保贷款贴息</t>
    </r>
  </si>
  <si>
    <t>2340204</t>
  </si>
  <si>
    <r>
      <rPr>
        <sz val="12"/>
        <rFont val="方正仿宋简体"/>
        <charset val="134"/>
      </rPr>
      <t>援企稳岗补贴</t>
    </r>
  </si>
  <si>
    <t>2340205</t>
  </si>
  <si>
    <r>
      <rPr>
        <sz val="12"/>
        <rFont val="方正仿宋简体"/>
        <charset val="134"/>
      </rPr>
      <t>困难群众基本生活补助</t>
    </r>
  </si>
  <si>
    <t>2340299</t>
  </si>
  <si>
    <r>
      <rPr>
        <sz val="12"/>
        <rFont val="方正仿宋简体"/>
        <charset val="134"/>
      </rPr>
      <t>其他抗疫相关支出</t>
    </r>
  </si>
  <si>
    <r>
      <rPr>
        <b/>
        <sz val="12"/>
        <rFont val="方正仿宋简体"/>
        <charset val="134"/>
      </rPr>
      <t>转移支付</t>
    </r>
  </si>
  <si>
    <t>23004</t>
  </si>
  <si>
    <r>
      <rPr>
        <b/>
        <sz val="12"/>
        <rFont val="方正仿宋简体"/>
        <charset val="134"/>
      </rPr>
      <t>政府性基金转移支付</t>
    </r>
  </si>
  <si>
    <t>2300403</t>
  </si>
  <si>
    <r>
      <rPr>
        <sz val="12"/>
        <rFont val="方正仿宋简体"/>
        <charset val="134"/>
      </rPr>
      <t>抗疫特别国债转移支付支出</t>
    </r>
  </si>
  <si>
    <t>2300404</t>
  </si>
  <si>
    <t>2300405</t>
  </si>
  <si>
    <t>2300406</t>
  </si>
  <si>
    <t>2300407</t>
  </si>
  <si>
    <t>2300408</t>
  </si>
  <si>
    <t>2300409</t>
  </si>
  <si>
    <t>2300410</t>
  </si>
  <si>
    <t>2300411</t>
  </si>
  <si>
    <t>2300499</t>
  </si>
  <si>
    <r>
      <rPr>
        <sz val="12"/>
        <rFont val="方正仿宋简体"/>
        <charset val="134"/>
      </rPr>
      <t>其他支出</t>
    </r>
  </si>
  <si>
    <t>政府性基金项上解支出</t>
  </si>
  <si>
    <t>2300802</t>
  </si>
  <si>
    <t>政府性基金预算调出资金</t>
  </si>
  <si>
    <t>2300902</t>
  </si>
  <si>
    <t>政府性基金年终结余</t>
  </si>
  <si>
    <t>2301105</t>
  </si>
  <si>
    <r>
      <rPr>
        <sz val="12"/>
        <rFont val="方正仿宋简体"/>
        <charset val="134"/>
      </rPr>
      <t>海南省高等级公路车辆通行附加费债务转贷支出</t>
    </r>
  </si>
  <si>
    <t>2301109</t>
  </si>
  <si>
    <r>
      <rPr>
        <sz val="12"/>
        <rFont val="方正仿宋简体"/>
        <charset val="134"/>
      </rPr>
      <t>国家电影事业发展专项资金债务转贷支出</t>
    </r>
  </si>
  <si>
    <t>2301115</t>
  </si>
  <si>
    <r>
      <rPr>
        <sz val="12"/>
        <rFont val="方正仿宋简体"/>
        <charset val="134"/>
      </rPr>
      <t>国有土地使用权出让金债务转贷支出</t>
    </r>
  </si>
  <si>
    <t>2301117</t>
  </si>
  <si>
    <r>
      <rPr>
        <sz val="12"/>
        <rFont val="方正仿宋简体"/>
        <charset val="134"/>
      </rPr>
      <t>农业土地开发资金债务转贷支出</t>
    </r>
  </si>
  <si>
    <t>2301118</t>
  </si>
  <si>
    <r>
      <rPr>
        <sz val="12"/>
        <rFont val="方正仿宋简体"/>
        <charset val="134"/>
      </rPr>
      <t>大中型水库库区基金债务转贷支出</t>
    </r>
  </si>
  <si>
    <t>2301120</t>
  </si>
  <si>
    <r>
      <rPr>
        <sz val="12"/>
        <rFont val="方正仿宋简体"/>
        <charset val="134"/>
      </rPr>
      <t>城市基础设施配套费债务转贷支出</t>
    </r>
  </si>
  <si>
    <t>2301121</t>
  </si>
  <si>
    <r>
      <rPr>
        <sz val="12"/>
        <rFont val="方正仿宋简体"/>
        <charset val="134"/>
      </rPr>
      <t>小型水库移民扶助基金债务转贷支出</t>
    </r>
  </si>
  <si>
    <t>2301122</t>
  </si>
  <si>
    <r>
      <rPr>
        <sz val="12"/>
        <rFont val="方正仿宋简体"/>
        <charset val="134"/>
      </rPr>
      <t>国家重大水利工程建设基金债务转贷支出</t>
    </r>
  </si>
  <si>
    <t>2301123</t>
  </si>
  <si>
    <r>
      <rPr>
        <sz val="12"/>
        <rFont val="方正仿宋简体"/>
        <charset val="134"/>
      </rPr>
      <t>车辆通行费债务转贷支出</t>
    </r>
  </si>
  <si>
    <t>2301124</t>
  </si>
  <si>
    <r>
      <rPr>
        <sz val="12"/>
        <rFont val="方正仿宋简体"/>
        <charset val="134"/>
      </rPr>
      <t>污水处理费债务转贷支出</t>
    </r>
  </si>
  <si>
    <t>2301131</t>
  </si>
  <si>
    <r>
      <rPr>
        <sz val="12"/>
        <rFont val="方正仿宋简体"/>
        <charset val="134"/>
      </rPr>
      <t>土地储备专项债券转贷支出</t>
    </r>
  </si>
  <si>
    <t>2301132</t>
  </si>
  <si>
    <r>
      <rPr>
        <sz val="12"/>
        <rFont val="方正仿宋简体"/>
        <charset val="134"/>
      </rPr>
      <t>政府收费公路专项债券转贷支出</t>
    </r>
  </si>
  <si>
    <t>2301133</t>
  </si>
  <si>
    <r>
      <rPr>
        <sz val="12"/>
        <rFont val="方正仿宋简体"/>
        <charset val="134"/>
      </rPr>
      <t>棚户区改造专项债券转贷支出</t>
    </r>
  </si>
  <si>
    <t>2301198</t>
  </si>
  <si>
    <r>
      <rPr>
        <sz val="12"/>
        <rFont val="方正仿宋简体"/>
        <charset val="134"/>
      </rPr>
      <t>其他地方自行试点项目收益专项债券转贷支出</t>
    </r>
  </si>
  <si>
    <t>2301199</t>
  </si>
  <si>
    <r>
      <rPr>
        <sz val="12"/>
        <rFont val="方正仿宋简体"/>
        <charset val="134"/>
      </rPr>
      <t>其他地方政府债务转贷支出</t>
    </r>
  </si>
  <si>
    <t>23104</t>
  </si>
  <si>
    <t>2310401</t>
  </si>
  <si>
    <r>
      <rPr>
        <sz val="12"/>
        <rFont val="方正仿宋简体"/>
        <charset val="134"/>
      </rPr>
      <t>海南省高等级公路车辆通行附加费债务还本支出</t>
    </r>
  </si>
  <si>
    <t>2310405</t>
  </si>
  <si>
    <r>
      <rPr>
        <sz val="12"/>
        <rFont val="方正仿宋简体"/>
        <charset val="134"/>
      </rPr>
      <t>国家电影事业发展专项资金债务还本支出</t>
    </r>
  </si>
  <si>
    <t>2310411</t>
  </si>
  <si>
    <t>2310413</t>
  </si>
  <si>
    <r>
      <rPr>
        <sz val="12"/>
        <rFont val="方正仿宋简体"/>
        <charset val="134"/>
      </rPr>
      <t>农业土地开发资金债务还本支出</t>
    </r>
  </si>
  <si>
    <t>2310414</t>
  </si>
  <si>
    <r>
      <rPr>
        <sz val="12"/>
        <rFont val="方正仿宋简体"/>
        <charset val="134"/>
      </rPr>
      <t>大中型水库库区基金债务还本支出</t>
    </r>
  </si>
  <si>
    <t>2310416</t>
  </si>
  <si>
    <r>
      <rPr>
        <sz val="12"/>
        <rFont val="方正仿宋简体"/>
        <charset val="134"/>
      </rPr>
      <t>城市基础设施配套费债务还本支出</t>
    </r>
  </si>
  <si>
    <t>2310417</t>
  </si>
  <si>
    <r>
      <rPr>
        <sz val="12"/>
        <rFont val="方正仿宋简体"/>
        <charset val="134"/>
      </rPr>
      <t>小型水库移民扶助基金债务还本支出</t>
    </r>
  </si>
  <si>
    <t>2310418</t>
  </si>
  <si>
    <r>
      <rPr>
        <sz val="12"/>
        <rFont val="方正仿宋简体"/>
        <charset val="134"/>
      </rPr>
      <t>国家重大水利工程建设基金债务还本支出</t>
    </r>
  </si>
  <si>
    <t>2310419</t>
  </si>
  <si>
    <r>
      <rPr>
        <sz val="12"/>
        <rFont val="方正仿宋简体"/>
        <charset val="134"/>
      </rPr>
      <t>车辆通行费债务还本支出</t>
    </r>
  </si>
  <si>
    <t>2310420</t>
  </si>
  <si>
    <r>
      <rPr>
        <sz val="12"/>
        <rFont val="方正仿宋简体"/>
        <charset val="134"/>
      </rPr>
      <t>污水处理费债务还本支出</t>
    </r>
  </si>
  <si>
    <t>2310431</t>
  </si>
  <si>
    <r>
      <rPr>
        <sz val="12"/>
        <rFont val="方正仿宋简体"/>
        <charset val="134"/>
      </rPr>
      <t>土地储备专项债券还本支出</t>
    </r>
  </si>
  <si>
    <t>2310432</t>
  </si>
  <si>
    <r>
      <rPr>
        <sz val="12"/>
        <rFont val="方正仿宋简体"/>
        <charset val="134"/>
      </rPr>
      <t>政府收费公路专项债券还本支出</t>
    </r>
  </si>
  <si>
    <t>2310433</t>
  </si>
  <si>
    <t>2310498</t>
  </si>
  <si>
    <r>
      <rPr>
        <sz val="12"/>
        <rFont val="方正仿宋简体"/>
        <charset val="134"/>
      </rPr>
      <t>其他地方自行试点项目收益专项债券还本支出</t>
    </r>
  </si>
  <si>
    <t>2310499</t>
  </si>
  <si>
    <t>23105</t>
  </si>
  <si>
    <r>
      <rPr>
        <b/>
        <sz val="12"/>
        <rFont val="方正仿宋简体"/>
        <charset val="134"/>
      </rPr>
      <t>抗疫特别国债还本支出</t>
    </r>
  </si>
  <si>
    <t>2310501</t>
  </si>
  <si>
    <r>
      <rPr>
        <sz val="12"/>
        <rFont val="方正仿宋简体"/>
        <charset val="134"/>
      </rPr>
      <t>抗疫特别国债还本支出</t>
    </r>
  </si>
  <si>
    <t>政府性基金预算支出总计</t>
  </si>
  <si>
    <t>附表5</t>
  </si>
  <si>
    <t>大姚县2024年国有资本经营预算收入执行情况表</t>
  </si>
  <si>
    <t>单位：万元</t>
  </si>
  <si>
    <r>
      <rPr>
        <b/>
        <sz val="12"/>
        <color theme="1"/>
        <rFont val="Times New Roman"/>
        <charset val="134"/>
      </rPr>
      <t xml:space="preserve">  </t>
    </r>
    <r>
      <rPr>
        <b/>
        <sz val="12"/>
        <color theme="1"/>
        <rFont val="方正仿宋简体"/>
        <charset val="134"/>
      </rPr>
      <t>利润收入</t>
    </r>
  </si>
  <si>
    <r>
      <rPr>
        <sz val="12"/>
        <color theme="1"/>
        <rFont val="Times New Roman"/>
        <charset val="134"/>
      </rPr>
      <t xml:space="preserve">   </t>
    </r>
    <r>
      <rPr>
        <sz val="12"/>
        <color theme="1"/>
        <rFont val="方正仿宋简体"/>
        <charset val="134"/>
      </rPr>
      <t>烟草企业利润收入</t>
    </r>
  </si>
  <si>
    <r>
      <rPr>
        <sz val="12"/>
        <color theme="1"/>
        <rFont val="Times New Roman"/>
        <charset val="134"/>
      </rPr>
      <t xml:space="preserve">   </t>
    </r>
    <r>
      <rPr>
        <sz val="12"/>
        <color theme="1"/>
        <rFont val="方正仿宋简体"/>
        <charset val="134"/>
      </rPr>
      <t>石油石化企业利润收入</t>
    </r>
  </si>
  <si>
    <r>
      <rPr>
        <sz val="12"/>
        <color theme="1"/>
        <rFont val="Times New Roman"/>
        <charset val="134"/>
      </rPr>
      <t xml:space="preserve">   </t>
    </r>
    <r>
      <rPr>
        <sz val="12"/>
        <color theme="1"/>
        <rFont val="方正仿宋简体"/>
        <charset val="134"/>
      </rPr>
      <t>电力企业利润收入</t>
    </r>
  </si>
  <si>
    <r>
      <rPr>
        <sz val="12"/>
        <color theme="1"/>
        <rFont val="Times New Roman"/>
        <charset val="134"/>
      </rPr>
      <t xml:space="preserve">   </t>
    </r>
    <r>
      <rPr>
        <sz val="12"/>
        <color theme="1"/>
        <rFont val="方正仿宋简体"/>
        <charset val="134"/>
      </rPr>
      <t>电信企业利润收入</t>
    </r>
  </si>
  <si>
    <r>
      <rPr>
        <sz val="12"/>
        <color theme="1"/>
        <rFont val="Times New Roman"/>
        <charset val="134"/>
      </rPr>
      <t xml:space="preserve">   </t>
    </r>
    <r>
      <rPr>
        <sz val="12"/>
        <color theme="1"/>
        <rFont val="方正仿宋简体"/>
        <charset val="134"/>
      </rPr>
      <t>有色冶金采掘企业利润收入</t>
    </r>
  </si>
  <si>
    <r>
      <rPr>
        <sz val="12"/>
        <color theme="1"/>
        <rFont val="Times New Roman"/>
        <charset val="134"/>
      </rPr>
      <t xml:space="preserve">   </t>
    </r>
    <r>
      <rPr>
        <sz val="12"/>
        <color theme="1"/>
        <rFont val="方正仿宋简体"/>
        <charset val="134"/>
      </rPr>
      <t>化工企业利润收入</t>
    </r>
  </si>
  <si>
    <r>
      <rPr>
        <sz val="12"/>
        <color theme="1"/>
        <rFont val="Times New Roman"/>
        <charset val="134"/>
      </rPr>
      <t xml:space="preserve">   </t>
    </r>
    <r>
      <rPr>
        <sz val="12"/>
        <color theme="1"/>
        <rFont val="方正仿宋简体"/>
        <charset val="134"/>
      </rPr>
      <t>运输企业利润收入</t>
    </r>
  </si>
  <si>
    <r>
      <rPr>
        <sz val="12"/>
        <color theme="1"/>
        <rFont val="Times New Roman"/>
        <charset val="134"/>
      </rPr>
      <t xml:space="preserve">   </t>
    </r>
    <r>
      <rPr>
        <sz val="12"/>
        <color theme="1"/>
        <rFont val="方正仿宋简体"/>
        <charset val="134"/>
      </rPr>
      <t>建筑施工企业利润收入</t>
    </r>
  </si>
  <si>
    <r>
      <rPr>
        <sz val="12"/>
        <color theme="1"/>
        <rFont val="Times New Roman"/>
        <charset val="134"/>
      </rPr>
      <t xml:space="preserve">   </t>
    </r>
    <r>
      <rPr>
        <sz val="12"/>
        <color theme="1"/>
        <rFont val="方正仿宋简体"/>
        <charset val="134"/>
      </rPr>
      <t>房地产企业利润收入</t>
    </r>
  </si>
  <si>
    <r>
      <rPr>
        <sz val="12"/>
        <color theme="1"/>
        <rFont val="Times New Roman"/>
        <charset val="134"/>
      </rPr>
      <t xml:space="preserve">   </t>
    </r>
    <r>
      <rPr>
        <sz val="12"/>
        <color theme="1"/>
        <rFont val="方正仿宋简体"/>
        <charset val="134"/>
      </rPr>
      <t>建材企业利润收入</t>
    </r>
  </si>
  <si>
    <r>
      <rPr>
        <sz val="12"/>
        <color theme="1"/>
        <rFont val="Times New Roman"/>
        <charset val="134"/>
      </rPr>
      <t xml:space="preserve">   </t>
    </r>
    <r>
      <rPr>
        <sz val="12"/>
        <color theme="1"/>
        <rFont val="方正仿宋简体"/>
        <charset val="134"/>
      </rPr>
      <t>医药企业利润收入</t>
    </r>
  </si>
  <si>
    <r>
      <rPr>
        <sz val="12"/>
        <color theme="1"/>
        <rFont val="Times New Roman"/>
        <charset val="134"/>
      </rPr>
      <t xml:space="preserve">   </t>
    </r>
    <r>
      <rPr>
        <sz val="12"/>
        <color theme="1"/>
        <rFont val="方正仿宋简体"/>
        <charset val="134"/>
      </rPr>
      <t>农林牧渔企业利润收入</t>
    </r>
  </si>
  <si>
    <r>
      <rPr>
        <sz val="12"/>
        <color theme="1"/>
        <rFont val="Times New Roman"/>
        <charset val="134"/>
      </rPr>
      <t xml:space="preserve">   </t>
    </r>
    <r>
      <rPr>
        <sz val="12"/>
        <color theme="1"/>
        <rFont val="方正仿宋简体"/>
        <charset val="134"/>
      </rPr>
      <t>邮政企业利润收入</t>
    </r>
  </si>
  <si>
    <r>
      <rPr>
        <sz val="12"/>
        <color theme="1"/>
        <rFont val="Times New Roman"/>
        <charset val="134"/>
      </rPr>
      <t xml:space="preserve">   </t>
    </r>
    <r>
      <rPr>
        <sz val="12"/>
        <color theme="1"/>
        <rFont val="方正仿宋简体"/>
        <charset val="134"/>
      </rPr>
      <t>其他国有资本经营预算企业利润收入</t>
    </r>
  </si>
  <si>
    <r>
      <rPr>
        <b/>
        <sz val="12"/>
        <color theme="1"/>
        <rFont val="Times New Roman"/>
        <charset val="134"/>
      </rPr>
      <t xml:space="preserve">  </t>
    </r>
    <r>
      <rPr>
        <b/>
        <sz val="12"/>
        <color theme="1"/>
        <rFont val="方正仿宋简体"/>
        <charset val="134"/>
      </rPr>
      <t>股利、股息收入</t>
    </r>
  </si>
  <si>
    <r>
      <rPr>
        <sz val="12"/>
        <color theme="1"/>
        <rFont val="Times New Roman"/>
        <charset val="134"/>
      </rPr>
      <t xml:space="preserve">   </t>
    </r>
    <r>
      <rPr>
        <sz val="12"/>
        <color theme="1"/>
        <rFont val="方正仿宋简体"/>
        <charset val="134"/>
      </rPr>
      <t>国有控股公司股利、股息收入</t>
    </r>
  </si>
  <si>
    <r>
      <rPr>
        <sz val="12"/>
        <color theme="1"/>
        <rFont val="Times New Roman"/>
        <charset val="134"/>
      </rPr>
      <t xml:space="preserve">   </t>
    </r>
    <r>
      <rPr>
        <sz val="12"/>
        <color theme="1"/>
        <rFont val="方正仿宋简体"/>
        <charset val="134"/>
      </rPr>
      <t>国有参股公司股利、股息收入</t>
    </r>
  </si>
  <si>
    <r>
      <rPr>
        <sz val="12"/>
        <color theme="1"/>
        <rFont val="Times New Roman"/>
        <charset val="134"/>
      </rPr>
      <t xml:space="preserve">   </t>
    </r>
    <r>
      <rPr>
        <sz val="12"/>
        <color theme="1"/>
        <rFont val="方正仿宋简体"/>
        <charset val="134"/>
      </rPr>
      <t>金融企业股利、股息收入</t>
    </r>
    <r>
      <rPr>
        <sz val="12"/>
        <color theme="1"/>
        <rFont val="Times New Roman"/>
        <charset val="134"/>
      </rPr>
      <t>(</t>
    </r>
    <r>
      <rPr>
        <sz val="12"/>
        <color theme="1"/>
        <rFont val="方正仿宋简体"/>
        <charset val="134"/>
      </rPr>
      <t>国资预算</t>
    </r>
    <r>
      <rPr>
        <sz val="12"/>
        <color theme="1"/>
        <rFont val="Times New Roman"/>
        <charset val="134"/>
      </rPr>
      <t>)</t>
    </r>
  </si>
  <si>
    <r>
      <rPr>
        <sz val="12"/>
        <color theme="1"/>
        <rFont val="Times New Roman"/>
        <charset val="134"/>
      </rPr>
      <t xml:space="preserve">   </t>
    </r>
    <r>
      <rPr>
        <sz val="12"/>
        <color theme="1"/>
        <rFont val="方正仿宋简体"/>
        <charset val="134"/>
      </rPr>
      <t>其他国有资本经营预算企业股利、股息收入</t>
    </r>
  </si>
  <si>
    <r>
      <rPr>
        <b/>
        <sz val="12"/>
        <color theme="1"/>
        <rFont val="Times New Roman"/>
        <charset val="134"/>
      </rPr>
      <t xml:space="preserve">  </t>
    </r>
    <r>
      <rPr>
        <b/>
        <sz val="12"/>
        <color theme="1"/>
        <rFont val="方正仿宋简体"/>
        <charset val="134"/>
      </rPr>
      <t>产权转让收入</t>
    </r>
  </si>
  <si>
    <r>
      <rPr>
        <sz val="12"/>
        <color theme="1"/>
        <rFont val="Times New Roman"/>
        <charset val="134"/>
      </rPr>
      <t xml:space="preserve">   </t>
    </r>
    <r>
      <rPr>
        <sz val="12"/>
        <color theme="1"/>
        <rFont val="方正仿宋简体"/>
        <charset val="134"/>
      </rPr>
      <t>国有股减持收入</t>
    </r>
  </si>
  <si>
    <r>
      <rPr>
        <sz val="12"/>
        <color theme="1"/>
        <rFont val="Times New Roman"/>
        <charset val="134"/>
      </rPr>
      <t xml:space="preserve">   </t>
    </r>
    <r>
      <rPr>
        <sz val="12"/>
        <color theme="1"/>
        <rFont val="方正仿宋简体"/>
        <charset val="134"/>
      </rPr>
      <t>国有股权、股份转让收入</t>
    </r>
  </si>
  <si>
    <r>
      <rPr>
        <sz val="12"/>
        <color theme="1"/>
        <rFont val="Times New Roman"/>
        <charset val="134"/>
      </rPr>
      <t xml:space="preserve">   </t>
    </r>
    <r>
      <rPr>
        <sz val="12"/>
        <color theme="1"/>
        <rFont val="方正仿宋简体"/>
        <charset val="134"/>
      </rPr>
      <t>国有独资企业产权转让收入</t>
    </r>
  </si>
  <si>
    <r>
      <rPr>
        <sz val="12"/>
        <color theme="1"/>
        <rFont val="Times New Roman"/>
        <charset val="134"/>
      </rPr>
      <t xml:space="preserve">   </t>
    </r>
    <r>
      <rPr>
        <sz val="12"/>
        <color theme="1"/>
        <rFont val="方正仿宋简体"/>
        <charset val="134"/>
      </rPr>
      <t>金融企业产权转让收入</t>
    </r>
  </si>
  <si>
    <r>
      <rPr>
        <sz val="11.5"/>
        <color theme="1"/>
        <rFont val="Times New Roman"/>
        <charset val="134"/>
      </rPr>
      <t xml:space="preserve">   </t>
    </r>
    <r>
      <rPr>
        <sz val="11.5"/>
        <color theme="1"/>
        <rFont val="方正仿宋简体"/>
        <charset val="134"/>
      </rPr>
      <t>其他国有资本经营预算企业产权转让收入</t>
    </r>
  </si>
  <si>
    <r>
      <rPr>
        <b/>
        <sz val="12"/>
        <color theme="1"/>
        <rFont val="Times New Roman"/>
        <charset val="134"/>
      </rPr>
      <t xml:space="preserve">  </t>
    </r>
    <r>
      <rPr>
        <b/>
        <sz val="12"/>
        <color theme="1"/>
        <rFont val="方正仿宋简体"/>
        <charset val="134"/>
      </rPr>
      <t>清算收入</t>
    </r>
  </si>
  <si>
    <r>
      <rPr>
        <sz val="12"/>
        <color theme="1"/>
        <rFont val="Times New Roman"/>
        <charset val="134"/>
      </rPr>
      <t xml:space="preserve">   </t>
    </r>
    <r>
      <rPr>
        <sz val="12"/>
        <color theme="1"/>
        <rFont val="方正仿宋简体"/>
        <charset val="134"/>
      </rPr>
      <t>国有股权、股份清算收入</t>
    </r>
  </si>
  <si>
    <r>
      <rPr>
        <sz val="12"/>
        <color theme="1"/>
        <rFont val="Times New Roman"/>
        <charset val="134"/>
      </rPr>
      <t xml:space="preserve">   </t>
    </r>
    <r>
      <rPr>
        <sz val="12"/>
        <color theme="1"/>
        <rFont val="方正仿宋简体"/>
        <charset val="134"/>
      </rPr>
      <t>国有独资企业清算收入</t>
    </r>
  </si>
  <si>
    <r>
      <rPr>
        <sz val="12"/>
        <color theme="1"/>
        <rFont val="Times New Roman"/>
        <charset val="134"/>
      </rPr>
      <t xml:space="preserve">   </t>
    </r>
    <r>
      <rPr>
        <sz val="12"/>
        <color theme="1"/>
        <rFont val="方正仿宋简体"/>
        <charset val="134"/>
      </rPr>
      <t>其他国有资本经营预算企业清算收入</t>
    </r>
  </si>
  <si>
    <r>
      <rPr>
        <b/>
        <sz val="12"/>
        <color theme="1"/>
        <rFont val="Times New Roman"/>
        <charset val="134"/>
      </rPr>
      <t xml:space="preserve">  </t>
    </r>
    <r>
      <rPr>
        <b/>
        <sz val="12"/>
        <color theme="1"/>
        <rFont val="方正仿宋简体"/>
        <charset val="134"/>
      </rPr>
      <t>其他国有资本经营预算收入</t>
    </r>
  </si>
  <si>
    <t>国有资本经营收入合计</t>
  </si>
  <si>
    <t>国有资本经营上级补助收入</t>
  </si>
  <si>
    <t>国有资本经营预算上年结余</t>
  </si>
  <si>
    <t>国有资本经营省补助计划单列市收入</t>
  </si>
  <si>
    <r>
      <rPr>
        <b/>
        <sz val="12"/>
        <color theme="1"/>
        <rFont val="方正仿宋简体"/>
        <charset val="134"/>
      </rPr>
      <t>收</t>
    </r>
    <r>
      <rPr>
        <b/>
        <sz val="12"/>
        <color theme="1"/>
        <rFont val="Times New Roman"/>
        <charset val="134"/>
      </rPr>
      <t xml:space="preserve">  </t>
    </r>
    <r>
      <rPr>
        <b/>
        <sz val="12"/>
        <color theme="1"/>
        <rFont val="方正仿宋简体"/>
        <charset val="134"/>
      </rPr>
      <t>入</t>
    </r>
    <r>
      <rPr>
        <b/>
        <sz val="12"/>
        <color theme="1"/>
        <rFont val="Times New Roman"/>
        <charset val="134"/>
      </rPr>
      <t xml:space="preserve">  </t>
    </r>
    <r>
      <rPr>
        <b/>
        <sz val="12"/>
        <color theme="1"/>
        <rFont val="方正仿宋简体"/>
        <charset val="134"/>
      </rPr>
      <t>总</t>
    </r>
    <r>
      <rPr>
        <b/>
        <sz val="12"/>
        <color theme="1"/>
        <rFont val="Times New Roman"/>
        <charset val="134"/>
      </rPr>
      <t xml:space="preserve">  </t>
    </r>
    <r>
      <rPr>
        <b/>
        <sz val="12"/>
        <color theme="1"/>
        <rFont val="方正仿宋简体"/>
        <charset val="134"/>
      </rPr>
      <t>计</t>
    </r>
  </si>
  <si>
    <t>附表6</t>
  </si>
  <si>
    <t>大姚县2024年国有资本经营预算支出执行情况表</t>
  </si>
  <si>
    <t xml:space="preserve"> 国有资本经营预算支出</t>
  </si>
  <si>
    <t xml:space="preserve"> 解决历史遗留问题及改革成本支出</t>
  </si>
  <si>
    <t>对外投资合作支出</t>
  </si>
  <si>
    <t>金融国有资本经营预算支出</t>
  </si>
  <si>
    <t>资本性支出</t>
  </si>
  <si>
    <t>改革性支出</t>
  </si>
  <si>
    <t>其他金融国有资本经营预算支出</t>
  </si>
  <si>
    <t>国有资本经营支出合计</t>
  </si>
  <si>
    <t>国有资本经营补助下级支出</t>
  </si>
  <si>
    <t>国有资本经营预算调出资金</t>
  </si>
  <si>
    <t>国有资本经营省补助计划单列市支出</t>
  </si>
  <si>
    <t>国有资本经营预算年终结余</t>
  </si>
  <si>
    <t>支  出  总  计</t>
  </si>
  <si>
    <t>附表7</t>
  </si>
  <si>
    <t>大姚县2024年社会保险基金预算收入执行情况表</t>
  </si>
  <si>
    <r>
      <rPr>
        <b/>
        <sz val="11"/>
        <color theme="1"/>
        <rFont val="方正仿宋简体"/>
        <charset val="134"/>
      </rPr>
      <t>企业职工基本养老保险基金</t>
    </r>
  </si>
  <si>
    <r>
      <rPr>
        <b/>
        <sz val="11"/>
        <color theme="1"/>
        <rFont val="方正仿宋简体"/>
        <charset val="134"/>
      </rPr>
      <t>（一）本年收入小计</t>
    </r>
  </si>
  <si>
    <r>
      <rPr>
        <sz val="11"/>
        <color theme="1"/>
        <rFont val="方正仿宋简体"/>
        <charset val="134"/>
      </rPr>
      <t>其中：</t>
    </r>
    <r>
      <rPr>
        <sz val="11"/>
        <color theme="1"/>
        <rFont val="Times New Roman"/>
        <charset val="134"/>
      </rPr>
      <t>1.</t>
    </r>
    <r>
      <rPr>
        <sz val="11"/>
        <color theme="1"/>
        <rFont val="方正仿宋简体"/>
        <charset val="134"/>
      </rPr>
      <t>基本养老保险费收入</t>
    </r>
  </si>
  <si>
    <t>2.财政补贴收入</t>
  </si>
  <si>
    <r>
      <rPr>
        <sz val="11"/>
        <color theme="1"/>
        <rFont val="Times New Roman"/>
        <charset val="134"/>
      </rPr>
      <t>3.</t>
    </r>
    <r>
      <rPr>
        <sz val="11"/>
        <color theme="1"/>
        <rFont val="方正仿宋简体"/>
        <charset val="134"/>
      </rPr>
      <t>利息收入</t>
    </r>
  </si>
  <si>
    <t>4.委托投资收益</t>
  </si>
  <si>
    <r>
      <rPr>
        <sz val="11"/>
        <color theme="1"/>
        <rFont val="Times New Roman"/>
        <charset val="134"/>
      </rPr>
      <t>5.</t>
    </r>
    <r>
      <rPr>
        <sz val="11"/>
        <color theme="1"/>
        <rFont val="方正仿宋简体"/>
        <charset val="134"/>
      </rPr>
      <t>转移收入</t>
    </r>
  </si>
  <si>
    <r>
      <rPr>
        <sz val="11"/>
        <color theme="1"/>
        <rFont val="Times New Roman"/>
        <charset val="134"/>
      </rPr>
      <t>6.</t>
    </r>
    <r>
      <rPr>
        <sz val="11"/>
        <color theme="1"/>
        <rFont val="方正仿宋简体"/>
        <charset val="134"/>
      </rPr>
      <t>其他收入</t>
    </r>
  </si>
  <si>
    <r>
      <rPr>
        <sz val="11"/>
        <color theme="1"/>
        <rFont val="Times New Roman"/>
        <charset val="134"/>
      </rPr>
      <t>7.</t>
    </r>
    <r>
      <rPr>
        <sz val="11"/>
        <color theme="1"/>
        <rFont val="方正仿宋简体"/>
        <charset val="134"/>
      </rPr>
      <t>上级补助收入</t>
    </r>
  </si>
  <si>
    <r>
      <rPr>
        <b/>
        <sz val="11"/>
        <color theme="1"/>
        <rFont val="方正仿宋简体"/>
        <charset val="134"/>
      </rPr>
      <t>（二）上年滚存结余</t>
    </r>
  </si>
  <si>
    <r>
      <rPr>
        <b/>
        <sz val="11"/>
        <color theme="1"/>
        <rFont val="方正仿宋简体"/>
        <charset val="134"/>
      </rPr>
      <t>城乡居民基本养老保险基金</t>
    </r>
  </si>
  <si>
    <r>
      <rPr>
        <sz val="11"/>
        <color theme="1"/>
        <rFont val="Times New Roman"/>
        <charset val="134"/>
      </rPr>
      <t>2.</t>
    </r>
    <r>
      <rPr>
        <sz val="11"/>
        <color theme="1"/>
        <rFont val="方正仿宋简体"/>
        <charset val="134"/>
      </rPr>
      <t>财政补贴收入</t>
    </r>
  </si>
  <si>
    <r>
      <rPr>
        <sz val="11"/>
        <color theme="1"/>
        <rFont val="Times New Roman"/>
        <charset val="134"/>
      </rPr>
      <t>4.</t>
    </r>
    <r>
      <rPr>
        <sz val="11"/>
        <color theme="1"/>
        <rFont val="方正仿宋简体"/>
        <charset val="134"/>
      </rPr>
      <t>委托投资收益</t>
    </r>
  </si>
  <si>
    <r>
      <rPr>
        <b/>
        <sz val="11"/>
        <color theme="1"/>
        <rFont val="方正仿宋简体"/>
        <charset val="134"/>
      </rPr>
      <t>机关事业单位养老保险基金</t>
    </r>
  </si>
  <si>
    <r>
      <rPr>
        <sz val="11"/>
        <color theme="1"/>
        <rFont val="Times New Roman"/>
        <charset val="134"/>
      </rPr>
      <t>4.</t>
    </r>
    <r>
      <rPr>
        <sz val="11"/>
        <color theme="1"/>
        <rFont val="方正仿宋简体"/>
        <charset val="134"/>
      </rPr>
      <t>转移收入</t>
    </r>
  </si>
  <si>
    <r>
      <rPr>
        <sz val="11"/>
        <color theme="1"/>
        <rFont val="Times New Roman"/>
        <charset val="134"/>
      </rPr>
      <t>5.</t>
    </r>
    <r>
      <rPr>
        <sz val="11"/>
        <color theme="1"/>
        <rFont val="方正仿宋简体"/>
        <charset val="134"/>
      </rPr>
      <t>其他收入</t>
    </r>
  </si>
  <si>
    <t>6.上级补助收入</t>
  </si>
  <si>
    <r>
      <rPr>
        <b/>
        <sz val="11"/>
        <color theme="1"/>
        <rFont val="方正仿宋简体"/>
        <charset val="134"/>
      </rPr>
      <t>工伤保险基金</t>
    </r>
  </si>
  <si>
    <r>
      <rPr>
        <sz val="11"/>
        <color theme="1"/>
        <rFont val="方正仿宋简体"/>
        <charset val="134"/>
      </rPr>
      <t>其中：</t>
    </r>
    <r>
      <rPr>
        <sz val="11"/>
        <color theme="1"/>
        <rFont val="Times New Roman"/>
        <charset val="134"/>
      </rPr>
      <t>1.</t>
    </r>
    <r>
      <rPr>
        <sz val="11"/>
        <color theme="1"/>
        <rFont val="方正仿宋简体"/>
        <charset val="134"/>
      </rPr>
      <t>工伤保险费收入</t>
    </r>
  </si>
  <si>
    <r>
      <rPr>
        <sz val="11"/>
        <color theme="1"/>
        <rFont val="Times New Roman"/>
        <charset val="134"/>
      </rPr>
      <t>4.</t>
    </r>
    <r>
      <rPr>
        <sz val="11"/>
        <color theme="1"/>
        <rFont val="方正仿宋简体"/>
        <charset val="134"/>
      </rPr>
      <t>其他收入</t>
    </r>
  </si>
  <si>
    <r>
      <rPr>
        <sz val="11"/>
        <color theme="1"/>
        <rFont val="Times New Roman"/>
        <charset val="134"/>
      </rPr>
      <t>5.</t>
    </r>
    <r>
      <rPr>
        <sz val="11"/>
        <color theme="1"/>
        <rFont val="方正仿宋简体"/>
        <charset val="134"/>
      </rPr>
      <t>上级补助收入</t>
    </r>
  </si>
  <si>
    <t>（二）上年滚存结余</t>
  </si>
  <si>
    <r>
      <rPr>
        <b/>
        <sz val="11"/>
        <color theme="1"/>
        <rFont val="方正仿宋简体"/>
        <charset val="134"/>
      </rPr>
      <t>失业保险基金</t>
    </r>
  </si>
  <si>
    <t>4.转移收入</t>
  </si>
  <si>
    <r>
      <rPr>
        <b/>
        <sz val="11"/>
        <color theme="1"/>
        <rFont val="方正仿宋简体"/>
        <charset val="134"/>
      </rPr>
      <t>年末收入总计</t>
    </r>
  </si>
  <si>
    <r>
      <rPr>
        <sz val="11"/>
        <color theme="1"/>
        <rFont val="方正仿宋简体"/>
        <charset val="134"/>
      </rPr>
      <t>其中：本年收入合计</t>
    </r>
  </si>
  <si>
    <r>
      <rPr>
        <sz val="11"/>
        <color theme="1"/>
        <rFont val="Times New Roman"/>
        <charset val="134"/>
      </rPr>
      <t xml:space="preserve">     </t>
    </r>
    <r>
      <rPr>
        <sz val="11"/>
        <color theme="1"/>
        <rFont val="方正仿宋简体"/>
        <charset val="134"/>
      </rPr>
      <t>上年滚存结余合计</t>
    </r>
  </si>
  <si>
    <t>附表8</t>
  </si>
  <si>
    <t>大姚县2024年社会保险基金预算支出执行情况表</t>
  </si>
  <si>
    <r>
      <rPr>
        <b/>
        <sz val="12"/>
        <rFont val="方正仿宋简体"/>
        <charset val="134"/>
      </rPr>
      <t>比较</t>
    </r>
  </si>
  <si>
    <r>
      <rPr>
        <sz val="11"/>
        <rFont val="方正仿宋简体"/>
        <charset val="134"/>
      </rPr>
      <t>打印标记</t>
    </r>
  </si>
  <si>
    <r>
      <rPr>
        <b/>
        <sz val="12"/>
        <rFont val="方正仿宋简体"/>
        <charset val="134"/>
      </rPr>
      <t>比</t>
    </r>
    <r>
      <rPr>
        <b/>
        <sz val="12"/>
        <rFont val="Times New Roman"/>
        <charset val="134"/>
      </rPr>
      <t>2023</t>
    </r>
    <r>
      <rPr>
        <b/>
        <sz val="12"/>
        <rFont val="方正仿宋简体"/>
        <charset val="134"/>
      </rPr>
      <t>年增减</t>
    </r>
  </si>
  <si>
    <r>
      <rPr>
        <sz val="11"/>
        <rFont val="方正仿宋简体"/>
        <charset val="134"/>
      </rPr>
      <t>是</t>
    </r>
  </si>
  <si>
    <r>
      <rPr>
        <b/>
        <sz val="11"/>
        <color theme="1"/>
        <rFont val="方正仿宋简体"/>
        <charset val="134"/>
      </rPr>
      <t>（一）本年支出小计</t>
    </r>
  </si>
  <si>
    <r>
      <rPr>
        <sz val="11"/>
        <color theme="1"/>
        <rFont val="方正仿宋简体"/>
        <charset val="134"/>
      </rPr>
      <t>其中：</t>
    </r>
    <r>
      <rPr>
        <sz val="11"/>
        <color theme="1"/>
        <rFont val="Times New Roman"/>
        <charset val="134"/>
      </rPr>
      <t>1.</t>
    </r>
    <r>
      <rPr>
        <sz val="11"/>
        <color theme="1"/>
        <rFont val="方正仿宋简体"/>
        <charset val="134"/>
      </rPr>
      <t>基本养老金支出</t>
    </r>
  </si>
  <si>
    <r>
      <rPr>
        <sz val="11"/>
        <color theme="1"/>
        <rFont val="Times New Roman"/>
        <charset val="134"/>
      </rPr>
      <t>2.</t>
    </r>
    <r>
      <rPr>
        <sz val="11"/>
        <color theme="1"/>
        <rFont val="方正仿宋简体"/>
        <charset val="134"/>
      </rPr>
      <t>医疗补助金支出</t>
    </r>
  </si>
  <si>
    <r>
      <rPr>
        <sz val="11"/>
        <color theme="1"/>
        <rFont val="Times New Roman"/>
        <charset val="134"/>
      </rPr>
      <t>3.</t>
    </r>
    <r>
      <rPr>
        <sz val="11"/>
        <color theme="1"/>
        <rFont val="方正仿宋简体"/>
        <charset val="134"/>
      </rPr>
      <t>丧葬补助金和抚恤金支出</t>
    </r>
  </si>
  <si>
    <r>
      <rPr>
        <sz val="11"/>
        <color theme="1"/>
        <rFont val="Times New Roman"/>
        <charset val="134"/>
      </rPr>
      <t>4.</t>
    </r>
    <r>
      <rPr>
        <sz val="11"/>
        <color theme="1"/>
        <rFont val="方正仿宋简体"/>
        <charset val="134"/>
      </rPr>
      <t>病残津贴支出</t>
    </r>
  </si>
  <si>
    <r>
      <rPr>
        <sz val="11"/>
        <color theme="1"/>
        <rFont val="Times New Roman"/>
        <charset val="134"/>
      </rPr>
      <t>5.</t>
    </r>
    <r>
      <rPr>
        <sz val="11"/>
        <color theme="1"/>
        <rFont val="方正仿宋简体"/>
        <charset val="134"/>
      </rPr>
      <t>转移支出</t>
    </r>
  </si>
  <si>
    <r>
      <rPr>
        <sz val="11"/>
        <color theme="1"/>
        <rFont val="Times New Roman"/>
        <charset val="134"/>
      </rPr>
      <t>6.</t>
    </r>
    <r>
      <rPr>
        <sz val="11"/>
        <color theme="1"/>
        <rFont val="方正仿宋简体"/>
        <charset val="134"/>
      </rPr>
      <t>其他支出</t>
    </r>
  </si>
  <si>
    <r>
      <rPr>
        <sz val="11"/>
        <color theme="1"/>
        <rFont val="Times New Roman"/>
        <charset val="134"/>
      </rPr>
      <t>7.</t>
    </r>
    <r>
      <rPr>
        <sz val="11"/>
        <color theme="1"/>
        <rFont val="方正仿宋简体"/>
        <charset val="134"/>
      </rPr>
      <t>上解上级支出</t>
    </r>
  </si>
  <si>
    <r>
      <rPr>
        <b/>
        <sz val="11"/>
        <color theme="1"/>
        <rFont val="方正仿宋简体"/>
        <charset val="134"/>
      </rPr>
      <t>（二）本年收支结余</t>
    </r>
  </si>
  <si>
    <r>
      <rPr>
        <b/>
        <sz val="11"/>
        <color theme="1"/>
        <rFont val="方正仿宋简体"/>
        <charset val="134"/>
      </rPr>
      <t>（三）年末滚存结余</t>
    </r>
  </si>
  <si>
    <r>
      <rPr>
        <sz val="11"/>
        <color theme="1"/>
        <rFont val="Times New Roman"/>
        <charset val="134"/>
      </rPr>
      <t>2.</t>
    </r>
    <r>
      <rPr>
        <sz val="11"/>
        <color theme="1"/>
        <rFont val="方正仿宋简体"/>
        <charset val="134"/>
      </rPr>
      <t>个人账户养老金支出</t>
    </r>
  </si>
  <si>
    <r>
      <rPr>
        <sz val="11"/>
        <color theme="1"/>
        <rFont val="方正仿宋简体"/>
        <charset val="134"/>
      </rPr>
      <t>其中：</t>
    </r>
    <r>
      <rPr>
        <sz val="11"/>
        <color theme="1"/>
        <rFont val="Times New Roman"/>
        <charset val="134"/>
      </rPr>
      <t>1.</t>
    </r>
    <r>
      <rPr>
        <sz val="11"/>
        <color theme="1"/>
        <rFont val="方正仿宋简体"/>
        <charset val="134"/>
      </rPr>
      <t>工伤保险待遇支出</t>
    </r>
  </si>
  <si>
    <r>
      <rPr>
        <sz val="11"/>
        <color theme="1"/>
        <rFont val="Times New Roman"/>
        <charset val="134"/>
      </rPr>
      <t>2.</t>
    </r>
    <r>
      <rPr>
        <sz val="11"/>
        <color theme="1"/>
        <rFont val="方正仿宋简体"/>
        <charset val="134"/>
      </rPr>
      <t>劳动能力鉴定支出</t>
    </r>
  </si>
  <si>
    <r>
      <rPr>
        <sz val="11"/>
        <color theme="1"/>
        <rFont val="Times New Roman"/>
        <charset val="134"/>
      </rPr>
      <t>3.</t>
    </r>
    <r>
      <rPr>
        <sz val="11"/>
        <color theme="1"/>
        <rFont val="方正仿宋简体"/>
        <charset val="134"/>
      </rPr>
      <t>工伤预防费用支出</t>
    </r>
  </si>
  <si>
    <r>
      <rPr>
        <sz val="11"/>
        <color theme="1"/>
        <rFont val="Times New Roman"/>
        <charset val="134"/>
      </rPr>
      <t>4.</t>
    </r>
    <r>
      <rPr>
        <sz val="11"/>
        <color theme="1"/>
        <rFont val="方正仿宋简体"/>
        <charset val="134"/>
      </rPr>
      <t>职业伤害保障支出</t>
    </r>
  </si>
  <si>
    <r>
      <rPr>
        <sz val="11"/>
        <color theme="1"/>
        <rFont val="Times New Roman"/>
        <charset val="134"/>
      </rPr>
      <t>5.</t>
    </r>
    <r>
      <rPr>
        <sz val="11"/>
        <color theme="1"/>
        <rFont val="方正仿宋简体"/>
        <charset val="134"/>
      </rPr>
      <t>其他支出</t>
    </r>
  </si>
  <si>
    <r>
      <rPr>
        <sz val="11"/>
        <color theme="1"/>
        <rFont val="Times New Roman"/>
        <charset val="134"/>
      </rPr>
      <t>6.</t>
    </r>
    <r>
      <rPr>
        <sz val="11"/>
        <color theme="1"/>
        <rFont val="方正仿宋简体"/>
        <charset val="134"/>
      </rPr>
      <t>上解上级支出</t>
    </r>
  </si>
  <si>
    <r>
      <rPr>
        <sz val="11"/>
        <color theme="1"/>
        <rFont val="方正仿宋简体"/>
        <charset val="134"/>
      </rPr>
      <t>其中：</t>
    </r>
    <r>
      <rPr>
        <sz val="11"/>
        <color theme="1"/>
        <rFont val="Times New Roman"/>
        <charset val="134"/>
      </rPr>
      <t>1.</t>
    </r>
    <r>
      <rPr>
        <sz val="11"/>
        <color theme="1"/>
        <rFont val="方正仿宋简体"/>
        <charset val="134"/>
      </rPr>
      <t>失业保险待遇支出</t>
    </r>
  </si>
  <si>
    <r>
      <rPr>
        <sz val="11"/>
        <color theme="1"/>
        <rFont val="Times New Roman"/>
        <charset val="134"/>
      </rPr>
      <t>2.</t>
    </r>
    <r>
      <rPr>
        <sz val="11"/>
        <color theme="1"/>
        <rFont val="方正仿宋简体"/>
        <charset val="134"/>
      </rPr>
      <t>基本医疗保险费（含生育保险）支出</t>
    </r>
  </si>
  <si>
    <r>
      <rPr>
        <sz val="11"/>
        <color theme="1"/>
        <rFont val="Times New Roman"/>
        <charset val="134"/>
      </rPr>
      <t>4.</t>
    </r>
    <r>
      <rPr>
        <sz val="11"/>
        <color theme="1"/>
        <rFont val="方正仿宋简体"/>
        <charset val="134"/>
      </rPr>
      <t>职业培训和职业介绍补贴支出</t>
    </r>
  </si>
  <si>
    <r>
      <rPr>
        <sz val="11"/>
        <color theme="1"/>
        <rFont val="Times New Roman"/>
        <charset val="134"/>
      </rPr>
      <t>5.</t>
    </r>
    <r>
      <rPr>
        <sz val="11"/>
        <color theme="1"/>
        <rFont val="方正仿宋简体"/>
        <charset val="134"/>
      </rPr>
      <t>稳定岗位补贴支出</t>
    </r>
  </si>
  <si>
    <r>
      <rPr>
        <sz val="11"/>
        <color theme="1"/>
        <rFont val="Times New Roman"/>
        <charset val="134"/>
      </rPr>
      <t>6.</t>
    </r>
    <r>
      <rPr>
        <sz val="11"/>
        <color theme="1"/>
        <rFont val="方正仿宋简体"/>
        <charset val="134"/>
      </rPr>
      <t>技能提升补贴支出</t>
    </r>
  </si>
  <si>
    <r>
      <rPr>
        <sz val="11"/>
        <color theme="1"/>
        <rFont val="Times New Roman"/>
        <charset val="134"/>
      </rPr>
      <t>7.</t>
    </r>
    <r>
      <rPr>
        <sz val="11"/>
        <color theme="1"/>
        <rFont val="宋体"/>
        <charset val="134"/>
      </rPr>
      <t>转移支出</t>
    </r>
  </si>
  <si>
    <r>
      <rPr>
        <sz val="11"/>
        <color theme="1"/>
        <rFont val="Times New Roman"/>
        <charset val="134"/>
      </rPr>
      <t>8.</t>
    </r>
    <r>
      <rPr>
        <sz val="11"/>
        <color theme="1"/>
        <rFont val="方正仿宋简体"/>
        <charset val="134"/>
      </rPr>
      <t>其它支出</t>
    </r>
  </si>
  <si>
    <r>
      <rPr>
        <sz val="11"/>
        <color theme="1"/>
        <rFont val="Times New Roman"/>
        <charset val="134"/>
      </rPr>
      <t>9.</t>
    </r>
    <r>
      <rPr>
        <sz val="11"/>
        <color theme="1"/>
        <rFont val="方正仿宋简体"/>
        <charset val="134"/>
      </rPr>
      <t>上解上级支出</t>
    </r>
  </si>
  <si>
    <r>
      <rPr>
        <b/>
        <sz val="11"/>
        <color theme="1"/>
        <rFont val="方正仿宋简体"/>
        <charset val="134"/>
      </rPr>
      <t>本年社会保险基金支出合计</t>
    </r>
  </si>
  <si>
    <r>
      <rPr>
        <sz val="11"/>
        <color theme="1"/>
        <rFont val="方正仿宋简体"/>
        <charset val="134"/>
      </rPr>
      <t>其中：本年支出合计</t>
    </r>
  </si>
  <si>
    <r>
      <rPr>
        <b/>
        <sz val="11"/>
        <color theme="1"/>
        <rFont val="方正仿宋简体"/>
        <charset val="134"/>
      </rPr>
      <t>社会保险基金年末滚存结余合计</t>
    </r>
  </si>
  <si>
    <r>
      <rPr>
        <sz val="11"/>
        <color theme="1"/>
        <rFont val="方正仿宋简体"/>
        <charset val="134"/>
      </rPr>
      <t>其中：本年收支结余</t>
    </r>
  </si>
  <si>
    <t>附表9</t>
  </si>
  <si>
    <t>大姚县2025年一般公共预算收入预算表</t>
  </si>
  <si>
    <r>
      <rPr>
        <b/>
        <sz val="12"/>
        <color theme="1"/>
        <rFont val="Times New Roman"/>
        <charset val="134"/>
      </rPr>
      <t>2025</t>
    </r>
    <r>
      <rPr>
        <b/>
        <sz val="12"/>
        <color theme="1"/>
        <rFont val="方正仿宋简体"/>
        <charset val="134"/>
      </rPr>
      <t>年</t>
    </r>
  </si>
  <si>
    <r>
      <rPr>
        <b/>
        <sz val="12"/>
        <color theme="1"/>
        <rFont val="方正仿宋简体"/>
        <charset val="134"/>
      </rPr>
      <t>比</t>
    </r>
    <r>
      <rPr>
        <b/>
        <sz val="12"/>
        <color theme="1"/>
        <rFont val="Times New Roman"/>
        <charset val="134"/>
      </rPr>
      <t>2024</t>
    </r>
    <r>
      <rPr>
        <b/>
        <sz val="12"/>
        <color theme="1"/>
        <rFont val="方正仿宋简体"/>
        <charset val="134"/>
      </rPr>
      <t>年增减</t>
    </r>
  </si>
  <si>
    <r>
      <rPr>
        <b/>
        <sz val="12"/>
        <rFont val="方正仿宋简体"/>
        <charset val="134"/>
      </rPr>
      <t>财力性补助</t>
    </r>
  </si>
  <si>
    <r>
      <rPr>
        <b/>
        <sz val="12"/>
        <rFont val="方正仿宋简体"/>
        <charset val="134"/>
      </rPr>
      <t>规定用途</t>
    </r>
  </si>
  <si>
    <t>增减金额</t>
  </si>
  <si>
    <t>税收收入</t>
  </si>
  <si>
    <t>增值税</t>
  </si>
  <si>
    <t>企业所得税</t>
  </si>
  <si>
    <t>资源税</t>
  </si>
  <si>
    <t>城市维护建设税</t>
  </si>
  <si>
    <t>房产税</t>
  </si>
  <si>
    <t>印花税</t>
  </si>
  <si>
    <t>城镇土地使用税</t>
  </si>
  <si>
    <t>土地增值税</t>
  </si>
  <si>
    <t>非税收入</t>
  </si>
  <si>
    <t>专项收入</t>
  </si>
  <si>
    <t>国有资源（资产）有偿使用收入</t>
  </si>
  <si>
    <t>地方政府债务收入</t>
  </si>
  <si>
    <t>转移性收入</t>
  </si>
  <si>
    <t>返还性收入</t>
  </si>
  <si>
    <t>所得税基数返还收入</t>
  </si>
  <si>
    <t>增值税税收返还收入</t>
  </si>
  <si>
    <t>消费税税收返还收入</t>
  </si>
  <si>
    <t>其他返还性收入</t>
  </si>
  <si>
    <t>一般性转移支付收入</t>
  </si>
  <si>
    <t>体制补助收入</t>
  </si>
  <si>
    <t>均衡性转移支付收入</t>
  </si>
  <si>
    <t>县级基本财力保障机制奖补资金收入</t>
  </si>
  <si>
    <t>结算补助收入</t>
  </si>
  <si>
    <t>企业事业单位划转补助收入</t>
  </si>
  <si>
    <t>产粮（油）大县奖励资金收入</t>
  </si>
  <si>
    <t>重点生态功能区转移支付收入</t>
  </si>
  <si>
    <t>固定数额补助收入</t>
  </si>
  <si>
    <t>民族地区转移支付收入</t>
  </si>
  <si>
    <t>巩固脱贫攻坚成果衔接乡村振兴转移支付收入</t>
  </si>
  <si>
    <t>公共安全共同财政事权转移支付收入</t>
  </si>
  <si>
    <t>教育共同财政事权转移支付收入</t>
  </si>
  <si>
    <t>科学技术共同财政事权转移支付收入</t>
  </si>
  <si>
    <t>文化旅游体育与传媒共同财政事权转移支付收入</t>
  </si>
  <si>
    <t>社会保障和就业共同财政事权转移支付收入</t>
  </si>
  <si>
    <t>医疗卫生共同财政事权转移支付收入</t>
  </si>
  <si>
    <t>节能环保共同财政事权转移支付收入</t>
  </si>
  <si>
    <t>农林水共同财政事权转移支付收入</t>
  </si>
  <si>
    <t>交通运输共同财政事权转移支付收入</t>
  </si>
  <si>
    <t>住房保障共同财政事权转移支付收入</t>
  </si>
  <si>
    <t>粮油物资储备共同财政事权转移支付收入</t>
  </si>
  <si>
    <t>灾害防治及应急管理共同财政事权转移支付收入</t>
  </si>
  <si>
    <t>增值税留抵退税转移支付收入</t>
  </si>
  <si>
    <t>其他退税减税降费转移支付收入</t>
  </si>
  <si>
    <t>补充县区财力转移支付收入</t>
  </si>
  <si>
    <t>其他一般性转移支付收入</t>
  </si>
  <si>
    <t>专项转移支付收入</t>
  </si>
  <si>
    <t>国防</t>
  </si>
  <si>
    <t>公共安全</t>
  </si>
  <si>
    <t>科学技术</t>
  </si>
  <si>
    <t>资源勘探工业信息等</t>
  </si>
  <si>
    <t>商业服务业等</t>
  </si>
  <si>
    <t>金融</t>
  </si>
  <si>
    <t>自然资源海洋气象等</t>
  </si>
  <si>
    <t>粮油物资储备</t>
  </si>
  <si>
    <t>灾害防治及应急管理</t>
  </si>
  <si>
    <t>调入一般公共预算资金</t>
  </si>
  <si>
    <t>从政府性基金预算调入</t>
  </si>
  <si>
    <t>从国有资本经营预算调入</t>
  </si>
  <si>
    <t>从其他资金调入</t>
  </si>
  <si>
    <t>地方政府一般债务转贷收入</t>
  </si>
  <si>
    <t>区域间转移性收入</t>
  </si>
  <si>
    <t>土地指标调剂转移性收入</t>
  </si>
  <si>
    <t>附表10</t>
  </si>
  <si>
    <t>大姚县2025年一般公共预算支出预算表</t>
  </si>
  <si>
    <r>
      <rPr>
        <b/>
        <sz val="11"/>
        <color theme="1"/>
        <rFont val="Times New Roman"/>
        <charset val="134"/>
      </rPr>
      <t>2025</t>
    </r>
    <r>
      <rPr>
        <b/>
        <sz val="11"/>
        <color theme="1"/>
        <rFont val="方正仿宋简体"/>
        <charset val="134"/>
      </rPr>
      <t>年</t>
    </r>
  </si>
  <si>
    <t>其他政府办公厅（室）及相关机构事务支出</t>
  </si>
  <si>
    <t>其他党委办公厅（室）及相关机构事务支出</t>
  </si>
  <si>
    <t>经营主体管理</t>
  </si>
  <si>
    <r>
      <rPr>
        <sz val="12"/>
        <color theme="1"/>
        <rFont val="方正仿宋简体"/>
        <charset val="134"/>
      </rPr>
      <t>事业运行</t>
    </r>
    <r>
      <rPr>
        <sz val="12"/>
        <color theme="1"/>
        <rFont val="Microsoft YaHei"/>
        <charset val="134"/>
      </rPr>
      <t>★</t>
    </r>
  </si>
  <si>
    <r>
      <rPr>
        <b/>
        <sz val="12"/>
        <rFont val="方正仿宋简体"/>
        <charset val="134"/>
      </rPr>
      <t>数据事务</t>
    </r>
    <r>
      <rPr>
        <b/>
        <sz val="12"/>
        <rFont val="Microsoft YaHei"/>
        <charset val="134"/>
      </rPr>
      <t>★</t>
    </r>
  </si>
  <si>
    <t>2014101</t>
  </si>
  <si>
    <r>
      <rPr>
        <sz val="12"/>
        <rFont val="方正仿宋简体"/>
        <charset val="134"/>
      </rPr>
      <t>行政运行</t>
    </r>
    <r>
      <rPr>
        <sz val="12"/>
        <rFont val="Microsoft YaHei"/>
        <charset val="134"/>
      </rPr>
      <t>★</t>
    </r>
  </si>
  <si>
    <t>2014102</t>
  </si>
  <si>
    <t>一般行政管理事务★</t>
  </si>
  <si>
    <t>2014103</t>
  </si>
  <si>
    <t>机关服务★</t>
  </si>
  <si>
    <t>2014150</t>
  </si>
  <si>
    <t>事业运行★</t>
  </si>
  <si>
    <t>2014199</t>
  </si>
  <si>
    <t>其他数据事务支出★</t>
  </si>
  <si>
    <t>外交支出</t>
  </si>
  <si>
    <t>外交管理事务</t>
  </si>
  <si>
    <t>驻外使领馆（团、处）</t>
  </si>
  <si>
    <r>
      <rPr>
        <sz val="12"/>
        <rFont val="Times New Roman"/>
        <charset val="134"/>
      </rPr>
      <t>“</t>
    </r>
    <r>
      <rPr>
        <sz val="12"/>
        <rFont val="方正仿宋简体"/>
        <charset val="134"/>
      </rPr>
      <t>两房</t>
    </r>
    <r>
      <rPr>
        <sz val="12"/>
        <rFont val="Times New Roman"/>
        <charset val="134"/>
      </rPr>
      <t>”</t>
    </r>
    <r>
      <rPr>
        <sz val="12"/>
        <rFont val="方正仿宋简体"/>
        <charset val="134"/>
      </rPr>
      <t>建设</t>
    </r>
  </si>
  <si>
    <r>
      <rPr>
        <sz val="12"/>
        <rFont val="Times New Roman"/>
        <charset val="134"/>
      </rPr>
      <t>“</t>
    </r>
    <r>
      <rPr>
        <sz val="12"/>
        <rFont val="方正仿宋简体"/>
        <charset val="134"/>
      </rPr>
      <t>两庭</t>
    </r>
    <r>
      <rPr>
        <sz val="12"/>
        <rFont val="Times New Roman"/>
        <charset val="134"/>
      </rPr>
      <t>”</t>
    </r>
    <r>
      <rPr>
        <sz val="12"/>
        <rFont val="方正仿宋简体"/>
        <charset val="134"/>
      </rPr>
      <t>建设</t>
    </r>
  </si>
  <si>
    <t>专门学校教育</t>
  </si>
  <si>
    <r>
      <rPr>
        <sz val="12"/>
        <rFont val="方正仿宋简体"/>
        <charset val="134"/>
      </rPr>
      <t>宣传文化发展专项支出</t>
    </r>
    <r>
      <rPr>
        <sz val="12"/>
        <rFont val="宋体"/>
        <charset val="134"/>
      </rPr>
      <t>●</t>
    </r>
  </si>
  <si>
    <t>2080209</t>
  </si>
  <si>
    <r>
      <rPr>
        <sz val="12"/>
        <color theme="1"/>
        <rFont val="方正仿宋简体"/>
        <charset val="134"/>
      </rPr>
      <t>老龄事务</t>
    </r>
    <r>
      <rPr>
        <sz val="12"/>
        <color theme="1"/>
        <rFont val="Microsoft YaHei"/>
        <charset val="134"/>
      </rPr>
      <t>★</t>
    </r>
  </si>
  <si>
    <t>就业创业服务补助</t>
  </si>
  <si>
    <t>职业技能评价补贴</t>
  </si>
  <si>
    <t>求职和创业补贴</t>
  </si>
  <si>
    <t>对道路交通事故社会救助基金的补助</t>
  </si>
  <si>
    <t>其他中医药事务支出</t>
  </si>
  <si>
    <t>疾病预防控制事务</t>
  </si>
  <si>
    <t>其他疾病预防控制事务支出</t>
  </si>
  <si>
    <t>21019</t>
  </si>
  <si>
    <t>托育服务</t>
  </si>
  <si>
    <t>2101901</t>
  </si>
  <si>
    <t>托育机构</t>
  </si>
  <si>
    <t>2101999</t>
  </si>
  <si>
    <t>其他托育服务支出★</t>
  </si>
  <si>
    <t>其他森林保护修复支出</t>
  </si>
  <si>
    <t>清洁能源</t>
  </si>
  <si>
    <r>
      <rPr>
        <sz val="12"/>
        <rFont val="方正仿宋简体"/>
        <charset val="134"/>
      </rPr>
      <t>其他清洁能源支出</t>
    </r>
    <r>
      <rPr>
        <sz val="12"/>
        <rFont val="Microsoft YaHei"/>
        <charset val="134"/>
      </rPr>
      <t>★</t>
    </r>
  </si>
  <si>
    <r>
      <rPr>
        <sz val="12"/>
        <rFont val="方正仿宋简体"/>
        <charset val="134"/>
      </rPr>
      <t>机关服务</t>
    </r>
    <r>
      <rPr>
        <sz val="12"/>
        <rFont val="宋体"/>
        <charset val="134"/>
      </rPr>
      <t>●</t>
    </r>
  </si>
  <si>
    <r>
      <rPr>
        <sz val="12"/>
        <rFont val="Times New Roman"/>
        <charset val="134"/>
      </rPr>
      <t>“</t>
    </r>
    <r>
      <rPr>
        <sz val="12"/>
        <rFont val="方正仿宋简体"/>
        <charset val="134"/>
      </rPr>
      <t>三西</t>
    </r>
    <r>
      <rPr>
        <sz val="12"/>
        <rFont val="Times New Roman"/>
        <charset val="134"/>
      </rPr>
      <t>”</t>
    </r>
    <r>
      <rPr>
        <sz val="12"/>
        <rFont val="方正仿宋简体"/>
        <charset val="134"/>
      </rPr>
      <t>农业建设专项补助</t>
    </r>
  </si>
  <si>
    <r>
      <rPr>
        <sz val="12"/>
        <rFont val="方正仿宋简体"/>
        <charset val="134"/>
      </rPr>
      <t>事业运行</t>
    </r>
    <r>
      <rPr>
        <sz val="12"/>
        <rFont val="宋体"/>
        <charset val="134"/>
      </rPr>
      <t>●</t>
    </r>
  </si>
  <si>
    <r>
      <rPr>
        <sz val="12"/>
        <rFont val="方正仿宋简体"/>
        <charset val="134"/>
      </rPr>
      <t>国有农场办社会职能改革补助</t>
    </r>
    <r>
      <rPr>
        <sz val="12"/>
        <rFont val="宋体"/>
        <charset val="134"/>
      </rPr>
      <t>●</t>
    </r>
  </si>
  <si>
    <t>水运建设</t>
  </si>
  <si>
    <t>工业和信息产业</t>
  </si>
  <si>
    <t>其他工业和信息产业支出</t>
  </si>
  <si>
    <t>地质勘查基金（周转金）支出</t>
  </si>
  <si>
    <r>
      <rPr>
        <sz val="12"/>
        <rFont val="方正仿宋简体"/>
        <charset val="134"/>
      </rPr>
      <t>廉租住房</t>
    </r>
    <r>
      <rPr>
        <sz val="12"/>
        <rFont val="宋体"/>
        <charset val="134"/>
      </rPr>
      <t>●</t>
    </r>
  </si>
  <si>
    <r>
      <rPr>
        <sz val="12"/>
        <rFont val="方正仿宋简体"/>
        <charset val="134"/>
      </rPr>
      <t>公共租赁住房</t>
    </r>
    <r>
      <rPr>
        <sz val="12"/>
        <rFont val="宋体"/>
        <charset val="134"/>
      </rPr>
      <t>●</t>
    </r>
  </si>
  <si>
    <r>
      <rPr>
        <sz val="12"/>
        <rFont val="方正仿宋简体"/>
        <charset val="134"/>
      </rPr>
      <t>保障性住房租金补贴</t>
    </r>
    <r>
      <rPr>
        <sz val="12"/>
        <rFont val="宋体"/>
        <charset val="134"/>
      </rPr>
      <t>●</t>
    </r>
  </si>
  <si>
    <r>
      <rPr>
        <sz val="12"/>
        <rFont val="方正仿宋简体"/>
        <charset val="134"/>
      </rPr>
      <t>住房租赁市场发展</t>
    </r>
    <r>
      <rPr>
        <sz val="12"/>
        <rFont val="宋体"/>
        <charset val="134"/>
      </rPr>
      <t>●</t>
    </r>
  </si>
  <si>
    <t>2210111</t>
  </si>
  <si>
    <t>配租型住房保障</t>
  </si>
  <si>
    <t>2210112</t>
  </si>
  <si>
    <t>配售型保障性住房★</t>
  </si>
  <si>
    <t>2210113</t>
  </si>
  <si>
    <t>城中村改造★</t>
  </si>
  <si>
    <t>天然气储备</t>
  </si>
  <si>
    <t>储备粮（油）库建设</t>
  </si>
  <si>
    <t>返还性支出</t>
  </si>
  <si>
    <t>所得税基数返还支出</t>
  </si>
  <si>
    <t>成品油税费改革税收返还支出</t>
  </si>
  <si>
    <t>增值税税收返还支出</t>
  </si>
  <si>
    <t>消费税税收返还支出</t>
  </si>
  <si>
    <r>
      <rPr>
        <sz val="12"/>
        <rFont val="方正仿宋简体"/>
        <charset val="134"/>
      </rPr>
      <t>增值税</t>
    </r>
    <r>
      <rPr>
        <sz val="12"/>
        <rFont val="Times New Roman"/>
        <charset val="134"/>
      </rPr>
      <t>“</t>
    </r>
    <r>
      <rPr>
        <sz val="12"/>
        <rFont val="方正仿宋简体"/>
        <charset val="134"/>
      </rPr>
      <t>五五分享</t>
    </r>
    <r>
      <rPr>
        <sz val="12"/>
        <rFont val="Times New Roman"/>
        <charset val="134"/>
      </rPr>
      <t>”</t>
    </r>
    <r>
      <rPr>
        <sz val="12"/>
        <rFont val="方正仿宋简体"/>
        <charset val="134"/>
      </rPr>
      <t>税收返还支出</t>
    </r>
  </si>
  <si>
    <t>其他返还性支出</t>
  </si>
  <si>
    <t>一般性转移支付</t>
  </si>
  <si>
    <t>体制补助支出</t>
  </si>
  <si>
    <t>均衡性转移支付支出</t>
  </si>
  <si>
    <t>县级基本财力保障机制奖补资金支出</t>
  </si>
  <si>
    <t>结算补助支出</t>
  </si>
  <si>
    <t>资源枯竭型城市转移支付补助支出</t>
  </si>
  <si>
    <t>企业事业单位划转补助支出</t>
  </si>
  <si>
    <t>产粮（油）大县奖励资金支出</t>
  </si>
  <si>
    <t>重点生态功能区转移支付支出</t>
  </si>
  <si>
    <t>固定数额补助支出</t>
  </si>
  <si>
    <t>革命老区转移支付支出</t>
  </si>
  <si>
    <t>民族地区转移支付支出</t>
  </si>
  <si>
    <t>边境地区转移支付支出</t>
  </si>
  <si>
    <t>巩固脱贫攻坚成果衔接乡村振兴转移支付支出</t>
  </si>
  <si>
    <t>一般公共服务共同财政事权转移支付支出</t>
  </si>
  <si>
    <t>外交共同财政事权转移支付支出</t>
  </si>
  <si>
    <t>国防共同财政事权转移支付支出</t>
  </si>
  <si>
    <t>公共安全共同财政事权转移支付支出</t>
  </si>
  <si>
    <t>教育共同财政事权转移支付支出</t>
  </si>
  <si>
    <t>科学技术共同财政事权转移支付支出</t>
  </si>
  <si>
    <t>文化旅游体育与传媒共同财政事权转移支付支出</t>
  </si>
  <si>
    <t>社会保障和就业共同财政事权转移支付支出</t>
  </si>
  <si>
    <t>医疗卫生共同财政事权转移支付支出</t>
  </si>
  <si>
    <t>节能环保共同财政事权转移支付支出</t>
  </si>
  <si>
    <t>城乡社区共同财政事权转移支付支出</t>
  </si>
  <si>
    <t>农林水共同财政事权转移支付支出</t>
  </si>
  <si>
    <t>交通运输共同财政事权转移支付支出</t>
  </si>
  <si>
    <t>资源勘探工业信息等共同财政事权转移支付支出</t>
  </si>
  <si>
    <t>商业服务业等共同财政事权转移支付支出</t>
  </si>
  <si>
    <t>金融共同财政事权转移支付支出</t>
  </si>
  <si>
    <t>自然资源海洋气象等共同财政事权转移支付支出</t>
  </si>
  <si>
    <t>住房保障共同财政事权转移支付支出</t>
  </si>
  <si>
    <t>粮油物资储备共同财政事权转移支付支出</t>
  </si>
  <si>
    <t>灾害防治及应急管理共同财政事权转移支付支出</t>
  </si>
  <si>
    <t>其他共同财政事权转移支付支出</t>
  </si>
  <si>
    <t>其他一般性转移支付支出</t>
  </si>
  <si>
    <t>专项转移支付</t>
  </si>
  <si>
    <t>体制上解支出</t>
  </si>
  <si>
    <t>债务转贷支出</t>
  </si>
  <si>
    <t>地方政府一般债券转贷支出</t>
  </si>
  <si>
    <t>地方政府向外国政府借款转贷支出</t>
  </si>
  <si>
    <t>地方政府向国际组织借款转贷支出</t>
  </si>
  <si>
    <t>地方政府其他一般债务转贷支出</t>
  </si>
  <si>
    <t>补充预算周转金</t>
  </si>
  <si>
    <t>部门预算项目明细表</t>
  </si>
  <si>
    <t>单位：元</t>
  </si>
  <si>
    <t>业务股室</t>
  </si>
  <si>
    <t>预算单位</t>
  </si>
  <si>
    <t>项目名称</t>
  </si>
  <si>
    <t>项目类别</t>
  </si>
  <si>
    <t>是否惠民惠农补贴资金</t>
  </si>
  <si>
    <t>是否自动测算</t>
  </si>
  <si>
    <t>功能科目</t>
  </si>
  <si>
    <t>政府经济科目</t>
  </si>
  <si>
    <t>部门经济科目</t>
  </si>
  <si>
    <t>资金性质</t>
  </si>
  <si>
    <t>三保标识目录</t>
  </si>
  <si>
    <t>申报金额（元）</t>
  </si>
  <si>
    <t>财政审批数</t>
  </si>
  <si>
    <t>纳入预算数</t>
  </si>
  <si>
    <t>单位编码</t>
  </si>
  <si>
    <t>单位名称</t>
  </si>
  <si>
    <t>合计</t>
  </si>
  <si>
    <t>上级补助</t>
  </si>
  <si>
    <t>本级财力安排</t>
  </si>
  <si>
    <t>非税安排</t>
  </si>
  <si>
    <t>基金安排</t>
  </si>
  <si>
    <t>财政专户教育收费安排</t>
  </si>
  <si>
    <t>单位资金安排</t>
  </si>
  <si>
    <t>中央</t>
  </si>
  <si>
    <t>省级</t>
  </si>
  <si>
    <t>州级</t>
  </si>
  <si>
    <t>支出保障分类</t>
  </si>
  <si>
    <t>支出分类</t>
  </si>
  <si>
    <t>三保类型</t>
  </si>
  <si>
    <t>是否基本支出</t>
  </si>
  <si>
    <t>农业农村股</t>
  </si>
  <si>
    <t>125001</t>
  </si>
  <si>
    <t>大姚县农业农村局</t>
  </si>
  <si>
    <t>地方特色优势农产品保险保费补贴资金</t>
  </si>
  <si>
    <t>313 事业发展类</t>
  </si>
  <si>
    <t>50903 个人农业生产补贴</t>
  </si>
  <si>
    <t>30310 个人农业生产补贴</t>
  </si>
  <si>
    <t>1116 上级补助</t>
  </si>
  <si>
    <t>000002 产业发展扶持</t>
  </si>
  <si>
    <t>政策性农业保险保费补贴资金</t>
  </si>
  <si>
    <t>126001</t>
  </si>
  <si>
    <t>大姚县水务局</t>
  </si>
  <si>
    <t>大姚县桂花水库工程（PPP）项目可行性缺口补助资金</t>
  </si>
  <si>
    <t>311 专项业务类</t>
  </si>
  <si>
    <t>50402 基础设施建设</t>
  </si>
  <si>
    <t>30905 基础设施建设</t>
  </si>
  <si>
    <t>000004 基础设施建设</t>
  </si>
  <si>
    <t>169001</t>
  </si>
  <si>
    <t>大姚县林业和草原局</t>
  </si>
  <si>
    <t>森林火灾保险补助经费</t>
  </si>
  <si>
    <t>教科文股</t>
  </si>
  <si>
    <t>105001</t>
  </si>
  <si>
    <t>大姚县教育体育局</t>
  </si>
  <si>
    <t>学前教育幼儿资助专项资金</t>
  </si>
  <si>
    <t>312 民生类</t>
  </si>
  <si>
    <t>50901 社会福利和救助</t>
  </si>
  <si>
    <t>30305 生活补助</t>
  </si>
  <si>
    <t>003003001 学前教育幼儿资助</t>
  </si>
  <si>
    <t>楚雄州少数民族学子奖励计划补助资金</t>
  </si>
  <si>
    <t>000001 社会事务管理</t>
  </si>
  <si>
    <t>楚雄州建档立卡贫困学子奖励计划补助资金</t>
  </si>
  <si>
    <t>105004</t>
  </si>
  <si>
    <t>云南省大姚县第一中学</t>
  </si>
  <si>
    <t>义务教育免费教科书补助资金</t>
  </si>
  <si>
    <t>50502 商品和服务支出</t>
  </si>
  <si>
    <t>30201 办公费</t>
  </si>
  <si>
    <t>003003004 义务教育免费提供教科书</t>
  </si>
  <si>
    <t>义务教育家庭经济困难学生生活补助专项资金</t>
  </si>
  <si>
    <t>003003005002 初中</t>
  </si>
  <si>
    <t>农村义务教育学生营养改善计划专项资金</t>
  </si>
  <si>
    <t>003003008 农村义务教育学生营养改善计划</t>
  </si>
  <si>
    <t>城乡义务教育生均公用经费补助资金</t>
  </si>
  <si>
    <t>003003002002 初中</t>
  </si>
  <si>
    <t>普通高中免除家庭经济困难学生学杂费专项资金</t>
  </si>
  <si>
    <t>003003006002 免除家庭经济困难学生学杂费</t>
  </si>
  <si>
    <t>普通高中公用经费补助资金</t>
  </si>
  <si>
    <t>003003101 普通高中生均公用经费</t>
  </si>
  <si>
    <t>普通高中家庭经济困难学生国家助学专项资金</t>
  </si>
  <si>
    <t>50902 助学金</t>
  </si>
  <si>
    <t>30308 助学金</t>
  </si>
  <si>
    <t>003003006001 家庭经济困难学生国家助学金</t>
  </si>
  <si>
    <t>普通高中脱贫家庭经济困难学生生活补助专项资金</t>
  </si>
  <si>
    <t>105005</t>
  </si>
  <si>
    <t>云南省大姚县第二中学</t>
  </si>
  <si>
    <t>义务教育课后服务费补助资金</t>
  </si>
  <si>
    <t>105006</t>
  </si>
  <si>
    <t>云南省大姚县实验中学</t>
  </si>
  <si>
    <t>义务教育阶段特殊教育学校和随班就读残疾学生生均公用经费补助资金</t>
  </si>
  <si>
    <t>003003003 义务教育阶段特殊教育学校随班就读残疾学生生均公用经费</t>
  </si>
  <si>
    <t>105007</t>
  </si>
  <si>
    <t>大姚县职教中心</t>
  </si>
  <si>
    <t>中职教育东西协作建档立卡贫困户学生送读上海交通补助专项资金</t>
  </si>
  <si>
    <t>中职教育农村、涉农专业和家庭经济困难学生免学杂费专项资金</t>
  </si>
  <si>
    <t>003003007002 农村、涉农专业和家庭经济困难学生免学费</t>
  </si>
  <si>
    <t>中职教育家庭经济困难学生国家助学金专项资金</t>
  </si>
  <si>
    <t>003003007001 家庭经济困难学生国家助学金</t>
  </si>
  <si>
    <t>105008</t>
  </si>
  <si>
    <t>大姚县金碧小学</t>
  </si>
  <si>
    <t>003003005001 小学</t>
  </si>
  <si>
    <t>003003002001 小学</t>
  </si>
  <si>
    <t>105009</t>
  </si>
  <si>
    <t>大姚县幼儿园</t>
  </si>
  <si>
    <t>105010</t>
  </si>
  <si>
    <t>大姚县北城幼儿园</t>
  </si>
  <si>
    <t>105011</t>
  </si>
  <si>
    <t>大姚县金龙明德小学</t>
  </si>
  <si>
    <t>105012</t>
  </si>
  <si>
    <t>大姚县民族中学</t>
  </si>
  <si>
    <t>105013</t>
  </si>
  <si>
    <t>大姚县金碧中心小学</t>
  </si>
  <si>
    <t>学前教育建档立卡贫困儿童州县资助补助资金</t>
  </si>
  <si>
    <t>105014</t>
  </si>
  <si>
    <t>大姚县石羊中心小学</t>
  </si>
  <si>
    <t>105015</t>
  </si>
  <si>
    <t>大姚县六苴中心小学</t>
  </si>
  <si>
    <t>105016</t>
  </si>
  <si>
    <t>大姚县七街寅阶中心小学</t>
  </si>
  <si>
    <t>105017</t>
  </si>
  <si>
    <t>大姚县仓街中心小学</t>
  </si>
  <si>
    <t>105018</t>
  </si>
  <si>
    <t>大姚县龙街中学</t>
  </si>
  <si>
    <t>105019</t>
  </si>
  <si>
    <t>大姚县赵家店中心小学</t>
  </si>
  <si>
    <t>105020</t>
  </si>
  <si>
    <t>大姚县新街中学</t>
  </si>
  <si>
    <t>105021</t>
  </si>
  <si>
    <t>大姚县昙华中学</t>
  </si>
  <si>
    <t>105022</t>
  </si>
  <si>
    <t>大姚县桂花中学</t>
  </si>
  <si>
    <t>105023</t>
  </si>
  <si>
    <t>大姚县湾碧中学</t>
  </si>
  <si>
    <t>105024</t>
  </si>
  <si>
    <t>大姚县铁锁中心小学</t>
  </si>
  <si>
    <t>105025</t>
  </si>
  <si>
    <t>大姚县三台中心小学</t>
  </si>
  <si>
    <t>105026</t>
  </si>
  <si>
    <t>大姚县三岔河中学</t>
  </si>
  <si>
    <t>105029</t>
  </si>
  <si>
    <t>大姚县特殊教育学校</t>
  </si>
  <si>
    <t>105030</t>
  </si>
  <si>
    <t>大姚县东城幼儿园</t>
  </si>
  <si>
    <t>105031</t>
  </si>
  <si>
    <t>大姚县西城幼儿园</t>
  </si>
  <si>
    <t>129001</t>
  </si>
  <si>
    <t>大姚县文化和旅游局</t>
  </si>
  <si>
    <t>公共美术馆、图书馆、文化馆站免费开放补助经费</t>
  </si>
  <si>
    <t>50306 设备购置</t>
  </si>
  <si>
    <t>31002 办公设备购置</t>
  </si>
  <si>
    <t>003003009 博物馆、纪念馆免费开放补助和公共美术馆、图书馆、文化馆站免费开放补助</t>
  </si>
  <si>
    <t>50201 办公经费</t>
  </si>
  <si>
    <t>30206 电费</t>
  </si>
  <si>
    <t>30207 邮电费</t>
  </si>
  <si>
    <t>50203 培训费</t>
  </si>
  <si>
    <t>30216 培训费</t>
  </si>
  <si>
    <t>30205 水费</t>
  </si>
  <si>
    <t>50205 委托业务费</t>
  </si>
  <si>
    <t>30226 劳务费</t>
  </si>
  <si>
    <t>50202 会议费</t>
  </si>
  <si>
    <t>30215 会议费</t>
  </si>
  <si>
    <t>30227 委托业务费</t>
  </si>
  <si>
    <t>大姚县博物馆免费开放补助资金</t>
  </si>
  <si>
    <t>社会保障股</t>
  </si>
  <si>
    <t>117001</t>
  </si>
  <si>
    <t>大姚县人力资源和社会保障局</t>
  </si>
  <si>
    <t>代缴城乡居民养老保险费补助资金</t>
  </si>
  <si>
    <t>30311 代缴社会保险费</t>
  </si>
  <si>
    <t>创业担保贷款贴息资金</t>
  </si>
  <si>
    <t>50702 利息补贴</t>
  </si>
  <si>
    <t>31205 利息补贴</t>
  </si>
  <si>
    <t>城乡居民基本养老保险补助资金</t>
  </si>
  <si>
    <t>51002 对社会保险基金补助</t>
  </si>
  <si>
    <t>31302 对社会保险基金补助</t>
  </si>
  <si>
    <t>003003012 城乡居民基本养老保险</t>
  </si>
  <si>
    <t>就业见习补贴上级补助资金</t>
  </si>
  <si>
    <t>003003016 就业见习补贴</t>
  </si>
  <si>
    <t>机关事业单位养老保险基金缺口财政补助资金</t>
  </si>
  <si>
    <t>003003014 财政对机关事业单位养老保险的补助</t>
  </si>
  <si>
    <t>编外人员（三支一扶人员）生活补助资金</t>
  </si>
  <si>
    <t>114 对个人和家庭的补助</t>
  </si>
  <si>
    <t>003003109 三支一扶计划专项补助</t>
  </si>
  <si>
    <t>118001</t>
  </si>
  <si>
    <t>大姚县民政局</t>
  </si>
  <si>
    <t>临时救助补助资金</t>
  </si>
  <si>
    <t>30306 救济费</t>
  </si>
  <si>
    <t>003003010004 临时救助</t>
  </si>
  <si>
    <t>其他财政补助人员（水利水电民工）生活补助资金</t>
  </si>
  <si>
    <t>004003016 其他财政补助人员</t>
  </si>
  <si>
    <t>其他财政补助人员（社会救助经办员）生活补助资金</t>
  </si>
  <si>
    <t>农村最低生活保障补助资金</t>
  </si>
  <si>
    <t>003003010001002 农村最低生活保障</t>
  </si>
  <si>
    <t>城市最低生活保障资金</t>
  </si>
  <si>
    <t>003003010001001 城市最低生活保障</t>
  </si>
  <si>
    <t>孤儿基本生活保障资金</t>
  </si>
  <si>
    <t>003003010003 特困儿童群体基本生活保障</t>
  </si>
  <si>
    <t>殡葬改革补助资金</t>
  </si>
  <si>
    <t>流浪乞讨人员救助补助资金</t>
  </si>
  <si>
    <t>003003010005 流浪乞讨人员救助</t>
  </si>
  <si>
    <t>特困人员供养资金</t>
  </si>
  <si>
    <t>003003010002 特困人员救助供养</t>
  </si>
  <si>
    <t>老年人意外伤害保险费资金</t>
  </si>
  <si>
    <t>老年人福利补贴资金</t>
  </si>
  <si>
    <t>003003015 老年人福利补贴</t>
  </si>
  <si>
    <t>高龄老人补助资金</t>
  </si>
  <si>
    <t>131001</t>
  </si>
  <si>
    <t>大姚县卫生健康局</t>
  </si>
  <si>
    <t>国家基本公共卫生服务补助经费</t>
  </si>
  <si>
    <t>003003021 基本公共卫生服务</t>
  </si>
  <si>
    <t>50204 专用材料购置费</t>
  </si>
  <si>
    <t>30218 专用材料费</t>
  </si>
  <si>
    <t>50208 公务用车运行维护费</t>
  </si>
  <si>
    <t>30231 公务用车运行维护费</t>
  </si>
  <si>
    <t>30202 印刷费</t>
  </si>
  <si>
    <t>实施生育支持政策项目（一次性生育补贴、育儿补助）补助经费</t>
  </si>
  <si>
    <t>实施生育支持政策项目（婴幼儿意外伤害保险）补助经费</t>
  </si>
  <si>
    <t>艾滋病防治项目经费</t>
  </si>
  <si>
    <t>003003110 防治艾滋病经费</t>
  </si>
  <si>
    <t>计划生育家庭奖特扶、奖学金等6项补助经费</t>
  </si>
  <si>
    <t>30309 奖励金</t>
  </si>
  <si>
    <t>003003022001 农村部分计划生育家庭奖扶补助</t>
  </si>
  <si>
    <t>003003022002 全国计划生育特别扶助制度</t>
  </si>
  <si>
    <t>计划生育家庭系列保险经费</t>
  </si>
  <si>
    <t>351001</t>
  </si>
  <si>
    <t>大姚县退役军人事务局</t>
  </si>
  <si>
    <t>义务兵家庭优待资金</t>
  </si>
  <si>
    <t>003003018 义务兵优待金</t>
  </si>
  <si>
    <t>优抚对象医疗补助经费</t>
  </si>
  <si>
    <t>30307 医疗费补助</t>
  </si>
  <si>
    <t>003003023 城乡医疗救助</t>
  </si>
  <si>
    <t>优抚对象抚恤和生活补助资金</t>
  </si>
  <si>
    <t>003003017 优抚对象抚恤和生活补助经费</t>
  </si>
  <si>
    <t>优抚对象抚恤和生活补助（惠民惠农）资金</t>
  </si>
  <si>
    <t>军队移交地方政府离退休人员经费</t>
  </si>
  <si>
    <t>003003019002 军队移交地方政府离退休人员</t>
  </si>
  <si>
    <t>军队移交政府离退休干部定期增资资金</t>
  </si>
  <si>
    <t>32 上级补助收入资金</t>
  </si>
  <si>
    <t>自主就业退役士兵地方一次性经济补助资金</t>
  </si>
  <si>
    <t>003003019001 退役士兵安置</t>
  </si>
  <si>
    <t>重点优抚对象生活困难补助（惠民惠农）资金</t>
  </si>
  <si>
    <t>003003106 重点优抚对象生活困难补助</t>
  </si>
  <si>
    <t>377001</t>
  </si>
  <si>
    <t>大姚县医疗保障局</t>
  </si>
  <si>
    <t>城乡医疗救助上级补助资金</t>
  </si>
  <si>
    <t>经济建设股</t>
  </si>
  <si>
    <t>708001</t>
  </si>
  <si>
    <t>大姚县地方公路管理段</t>
  </si>
  <si>
    <t>大姚县2024年农村公路日常养护资金</t>
  </si>
  <si>
    <t>50601 资本性支出</t>
  </si>
  <si>
    <t>31005 基础设施建设</t>
  </si>
  <si>
    <t>003003026004 公共交通支出</t>
  </si>
  <si>
    <t>综合股</t>
  </si>
  <si>
    <t>192001</t>
  </si>
  <si>
    <t>中国共产主义青年团大姚县委员会</t>
  </si>
  <si>
    <t>编外人员（西部计划大学生志愿者）生活补助经费</t>
  </si>
  <si>
    <t>003003108 西部志愿者生活补助</t>
  </si>
  <si>
    <t>行政政法股</t>
  </si>
  <si>
    <t>133001</t>
  </si>
  <si>
    <t>大姚县应急管理局</t>
  </si>
  <si>
    <t>自然灾害生活救助、受灾人员救助资金</t>
  </si>
  <si>
    <t>003003103 自然灾害生活救助（或受灾人员救助）</t>
  </si>
  <si>
    <t>150001</t>
  </si>
  <si>
    <t>大姚县市场监督管理局</t>
  </si>
  <si>
    <t>大姚县市场监督管理局2024年市场监管中央专项补助经费</t>
  </si>
  <si>
    <t>50209 维修（护）费</t>
  </si>
  <si>
    <t>30213 维修（护）费</t>
  </si>
  <si>
    <t>大姚县市场监督管理局2024年省级食品安全监管专项补助资金</t>
  </si>
  <si>
    <t>大姚县市场监督管理局2024年第二批中央食品药品监管补助资金</t>
  </si>
  <si>
    <t>结转大姚县市场监督管理局2023年州级服务业发展资金</t>
  </si>
  <si>
    <t>50701 费用补贴</t>
  </si>
  <si>
    <t>31204 费用补贴</t>
  </si>
  <si>
    <t>结转大姚县市场监督管理局2023年州级财政项目经费</t>
  </si>
  <si>
    <t>结转大姚县市场监督管理局2023年省级食品安全监管专项补助资金</t>
  </si>
  <si>
    <t>结转大姚县市场监督管理局2023年第一批中央食品药品监管专项资金</t>
  </si>
  <si>
    <t>结转大姚市场监督管理局2023年第二批中央食品药品监管补助资金</t>
  </si>
  <si>
    <t>451001</t>
  </si>
  <si>
    <t>中国共产党大姚县委员会社会工作部</t>
  </si>
  <si>
    <t>其它财政补助人员（原大队干部）生活补助资金</t>
  </si>
  <si>
    <t>大姚县2023年一般公共预算具有规定用途转移支付支出明细表</t>
  </si>
  <si>
    <t>项  目  名  称</t>
  </si>
  <si>
    <t>金  额</t>
  </si>
  <si>
    <t>支出功能科目</t>
  </si>
  <si>
    <t>收入科目</t>
  </si>
  <si>
    <t>科目代码</t>
  </si>
  <si>
    <t>编码</t>
  </si>
  <si>
    <t>名称</t>
  </si>
  <si>
    <t>合     计</t>
  </si>
  <si>
    <t>医保局</t>
  </si>
  <si>
    <t>医保局2024年转移财政医疗服务与保障能力提升补助资金预算</t>
  </si>
  <si>
    <t>人社局</t>
  </si>
  <si>
    <t>人社局2024年中央就业补助资金</t>
  </si>
  <si>
    <t>住建局</t>
  </si>
  <si>
    <t>住建局2024年中央财政农村危房改造补助资金预算</t>
  </si>
  <si>
    <t>残联</t>
  </si>
  <si>
    <t>残联2024年中央财政残疾人事业发展补助资金</t>
  </si>
  <si>
    <t>残疾人就业和扶贫</t>
  </si>
  <si>
    <t>残联2024年省级残疾人就业保障金</t>
  </si>
  <si>
    <t>卫健局</t>
  </si>
  <si>
    <t>卫健局2024年已脱贫人口重点人群和农村低收入人群家庭意识签约服务省级补助资金</t>
  </si>
  <si>
    <t>组织部</t>
  </si>
  <si>
    <t>组织部2024年度下派选调生到村工作中央财政补助资金</t>
  </si>
  <si>
    <t>市管局</t>
  </si>
  <si>
    <t>市场监督管理局2024年中央食品药品监管补助资金</t>
  </si>
  <si>
    <t>人社局2024年度省级普惠金融发展专项资金</t>
  </si>
  <si>
    <t>文旅局</t>
  </si>
  <si>
    <t>文旅局2024年文化人才中央专项经费</t>
  </si>
  <si>
    <t>文旅局2024年国家非物质文化遗产保护资金</t>
  </si>
  <si>
    <t>文旅局2024年国家文物保护资金</t>
  </si>
  <si>
    <t>疾控中心</t>
  </si>
  <si>
    <t>疾控中心2024年卫生健康事业发展省对下专项结算补助资金</t>
  </si>
  <si>
    <t>妇计中心</t>
  </si>
  <si>
    <t>妇幼保健院2024年卫生健康事业发展省对下专项结算补助资金</t>
  </si>
  <si>
    <t>水务局</t>
  </si>
  <si>
    <t>水务局2024年省级水利专项资金</t>
  </si>
  <si>
    <t>水务局2024年中央水利发展资金</t>
  </si>
  <si>
    <t>农业农村局</t>
  </si>
  <si>
    <t>农业农村局2024年中央耕地建设与利用资金</t>
  </si>
  <si>
    <t>农业农村局2024年中央农业防灾减灾和水利救灾资金</t>
  </si>
  <si>
    <t>农业农村局2024年中央农业生态资源保护资金</t>
  </si>
  <si>
    <t>农业农村局2024年中央农业相关转移支付资金（中央粮油生产保护资金小麦一喷三防）</t>
  </si>
  <si>
    <t>农业农村局2024年中央农业相关转移支付资金（中央粮油生产保护资金大豆玉米带状复合种植）</t>
  </si>
  <si>
    <t>农业农村局2024年中央农业相关转移支付资金（中央农业产业发展资金农机购置与运用补贴）</t>
  </si>
  <si>
    <t>农业农村局2024年中央农业相关转移支付资金（中央农业产业发展资金畜牧业发展）</t>
  </si>
  <si>
    <t>农业农村局2024年中央农业相关转移支付资金（中央农业经营主体能力提升资金新型经营主体培育家庭农场）</t>
  </si>
  <si>
    <t>农业农村局2024年中央农业相关转移支付资金（中央农业经营主体能力提升资金农业社会化服务）</t>
  </si>
  <si>
    <t>农业农村局2024年中央农业相关转移支付资金（中央农业经营主体能力提升资金基础农技推广体系改革建设）</t>
  </si>
  <si>
    <t>统计局</t>
  </si>
  <si>
    <t>统计局2024年农业农村统计检测项目专项资金</t>
  </si>
  <si>
    <t>金碧镇</t>
  </si>
  <si>
    <t>金碧财政所2024年专业农村综合改革转移支付红色美丽村庄建设试点巩固提升资金</t>
  </si>
  <si>
    <t>林草局</t>
  </si>
  <si>
    <t>大姚县林草局2024年中央财政提前批林业草原生态保护恢复资金（含直达）</t>
  </si>
  <si>
    <t>武装部</t>
  </si>
  <si>
    <t>武装部2024年中央转移支付民兵补助经费</t>
  </si>
  <si>
    <t>大姚县林草局2024年提前批中央财政林业草原改革发展资金退耕还林补助资金（2015-2019年退耕还林任务延长期补助）</t>
  </si>
  <si>
    <t>大姚县林草局2024年中央财政资金上一轮退耕还生态林抚育补助</t>
  </si>
  <si>
    <t>大姚县林草局2024年中央财政提前批林业草原改革发展资金（林业草原支撑保障体系支出）</t>
  </si>
  <si>
    <t>交通运输局</t>
  </si>
  <si>
    <t>交运局2024年中央车辆购置税收入补助地方资金预算</t>
  </si>
  <si>
    <t>交运局2024年政府还贷二级公路取消收费后中央补助资金</t>
  </si>
  <si>
    <t>民政局</t>
  </si>
  <si>
    <t>民政局2024年非财政供养人员亡故后火化并入公募安葬州级补助经费</t>
  </si>
  <si>
    <t>民政局2024年高龄津贴和原大队原村公所干部生活补贴州级补助资金</t>
  </si>
  <si>
    <t>住建局2024年部门中央财政城镇保障性安居工程补助资金</t>
  </si>
  <si>
    <t>金碧镇2024年全省驻村第一书记和乡镇工作队长工作经费</t>
  </si>
  <si>
    <t>石羊镇</t>
  </si>
  <si>
    <t>石羊镇2024年全省驻村第一书记和乡镇工作队长工作经费</t>
  </si>
  <si>
    <t>六苴镇</t>
  </si>
  <si>
    <t>六苴2024年全省驻村第一书记和乡镇工作队长工作经费</t>
  </si>
  <si>
    <t>龙街镇</t>
  </si>
  <si>
    <t>龙街镇2024年全省驻村第一书记和乡镇工作队长工作经费</t>
  </si>
  <si>
    <t>新街镇</t>
  </si>
  <si>
    <t>新街镇2024年全省驻村第一书记和乡镇工作队长工作经费</t>
  </si>
  <si>
    <t>赵家店镇</t>
  </si>
  <si>
    <t>赵家店镇2024年全省驻村第一书记和乡镇工作队长工作经费</t>
  </si>
  <si>
    <t>桂花镇</t>
  </si>
  <si>
    <t>桂花镇2024年全省驻村第一书记和乡镇工作队长工作经费</t>
  </si>
  <si>
    <t>三岔河镇</t>
  </si>
  <si>
    <t>三岔河镇2024年全省驻村第一书记和乡镇工作队长工作经费</t>
  </si>
  <si>
    <t>三台乡</t>
  </si>
  <si>
    <t>三台乡2024年全省驻村第一书记和乡镇工作队长工作经费</t>
  </si>
  <si>
    <t>昙华乡</t>
  </si>
  <si>
    <t>昙华乡2024年全省驻村第一书记和乡镇工作队长工作经费</t>
  </si>
  <si>
    <t>湾碧乡</t>
  </si>
  <si>
    <t>湾碧乡2024年全省驻村第一书记和乡镇工作队长工作经费</t>
  </si>
  <si>
    <t>铁锁乡</t>
  </si>
  <si>
    <t>铁锁乡2024年全省驻村第一书记和乡镇工作队长工作经费</t>
  </si>
  <si>
    <t>住建局增发2023年国债城市排水防涝能力提升补助资金预算</t>
  </si>
  <si>
    <t>金碧镇2024年乡镇配备残疾人专职委员和联络员州级补助资金</t>
  </si>
  <si>
    <t>石羊镇2024年乡镇配备残疾人专职委员和联络员州级补助资金</t>
  </si>
  <si>
    <t>龙街镇2024年乡镇配备残疾人专职委员和联络员州级补助资金</t>
  </si>
  <si>
    <t>新街镇2024年乡镇配备残疾人专职委员和联络员州级补助资金</t>
  </si>
  <si>
    <t>六苴镇2024年乡镇配备残疾人专职委员和联络员州级补助资金</t>
  </si>
  <si>
    <t>三岔河镇2024年乡镇配备残疾人专职委员和联络员州级补助资金</t>
  </si>
  <si>
    <t>赵家店镇2024年乡镇配备残疾人专职委员和联络员州级补助资金</t>
  </si>
  <si>
    <t>桂花镇2024年乡镇配备残疾人专职委员和联络员州级补助资金</t>
  </si>
  <si>
    <t>湾碧乡2024年乡镇配备残疾人专职委员和联络员州级补助资金</t>
  </si>
  <si>
    <t>三台乡2024年乡镇配备残疾人专职委员和联络员州级补助资金</t>
  </si>
  <si>
    <t>昙华乡2024年乡镇配备残疾人专职委员和联络员州级补助资金</t>
  </si>
  <si>
    <t>铁锁乡2024年乡镇配备残疾人专职委员和联络员州级补助资金</t>
  </si>
  <si>
    <t>公安局</t>
  </si>
  <si>
    <t>公安局2023年公安机关省级政法转移支付资金</t>
  </si>
  <si>
    <t>卫健局达2024年计划生育宣传页生活补助及计划生育家庭独生子女保险费</t>
  </si>
  <si>
    <t>卫健局2024年计划生育家庭系列保险资金</t>
  </si>
  <si>
    <t>石羊财政所2024年专业农村综合改革转移支付村级公益事业财政奖补项目资金</t>
  </si>
  <si>
    <t>赵家店财政所2024年专业农村综合改革转移支付村级公益事业财政奖补项目资金</t>
  </si>
  <si>
    <t>三岔河财政所2024年专业农村综合改革转移支付村级公益事业财政奖补项目资金</t>
  </si>
  <si>
    <t>林草局2024年州级森林草原防灭火“三三制”第一批专项资金</t>
  </si>
  <si>
    <t>林草局2024年中央财政提前批林业草原生态保护恢复资金</t>
  </si>
  <si>
    <t>卫健局2024年老年健康事务州级补助资金</t>
  </si>
  <si>
    <t>教体局</t>
  </si>
  <si>
    <t>教体局2023年教育特殊补助中央资金</t>
  </si>
  <si>
    <t>粮食风险基金专户</t>
  </si>
  <si>
    <t>财政局粮食风险基金专户2024年粮食风险基金补助资金</t>
  </si>
  <si>
    <t>自然资源局</t>
  </si>
  <si>
    <t>自然资源局2024年中央自然灾害防治体系建设补助资金</t>
  </si>
  <si>
    <t>教体局2024年公共体育场馆向社会免费或低收费开发中央补助资金</t>
  </si>
  <si>
    <t>农业农村局2024 年中央农业相关转移支付资金</t>
  </si>
  <si>
    <t>农业农村局2024年中央农业防灾减灾和水利救灾资金（动物防疫补助州本级资金分配）</t>
  </si>
  <si>
    <t>县医院</t>
  </si>
  <si>
    <t>大姚县人民医院2024年医疗服务与保障能力提升（公立医院综合改革）中央预算补助资金</t>
  </si>
  <si>
    <t>大姚县人民医院医疗服务与保障能力提升（卫生健康人才培养培训）中央财政补助资金</t>
  </si>
  <si>
    <t>大姚县卫健局医疗服务与保障能力提升（卫生健康人才培养培训）中央财政补助资金</t>
  </si>
  <si>
    <t>大姚县人民医院2024年医疗服务与保障能力提升（医疗卫生机构能力建设)中央财政补助资金</t>
  </si>
  <si>
    <t>龙街卫生院</t>
  </si>
  <si>
    <t>龙街卫生院2024年医疗服务与保障能力提升（医疗卫生机构能力建设）中央财政补助资金</t>
  </si>
  <si>
    <t>六苴卫生院</t>
  </si>
  <si>
    <t>六苴卫生院2024年医疗服务与保障能力提升（医疗卫生机构能力建设）中央财政补助资金</t>
  </si>
  <si>
    <t>大姚县卫健局2024年基本药物中央补助资金</t>
  </si>
  <si>
    <t>金碧卫生院</t>
  </si>
  <si>
    <t>金碧镇卫生院2024年基本药物中央补助资金</t>
  </si>
  <si>
    <t>仓街卫生院</t>
  </si>
  <si>
    <t>金碧镇仓街卫生院2024年基本药物中央补助资金</t>
  </si>
  <si>
    <t>七街卫生院</t>
  </si>
  <si>
    <t>金碧镇七街卫生院2024年基本药物中央补助资金</t>
  </si>
  <si>
    <t>龙街中心卫生院2024年基本药物中央补助资金</t>
  </si>
  <si>
    <t>赵家店卫生院</t>
  </si>
  <si>
    <t>赵家店镇卫生院2024年基本药物中央补助资金</t>
  </si>
  <si>
    <t>新街卫生院</t>
  </si>
  <si>
    <t>新街镇卫生院2024年基本药物中央补助资金</t>
  </si>
  <si>
    <t>六苴镇中心卫生院2024年基本药物中央补助资金</t>
  </si>
  <si>
    <t>昙华卫生院</t>
  </si>
  <si>
    <t>昙华乡卫生院2024年基本药物中央补助资金</t>
  </si>
  <si>
    <t>桂花卫生院</t>
  </si>
  <si>
    <t>桂花镇卫生院2024年基本药物中央补助资金</t>
  </si>
  <si>
    <t>湾碧卫生院</t>
  </si>
  <si>
    <t>湾碧中心卫生院2024年基本药物中央补助资金</t>
  </si>
  <si>
    <t>石羊卫生院</t>
  </si>
  <si>
    <t>石羊中心卫生院2024年基本药物中央补助资金</t>
  </si>
  <si>
    <t>三岔河卫生院</t>
  </si>
  <si>
    <t>三岔河镇卫生院2024年基本药物中央补助资金</t>
  </si>
  <si>
    <t>三台卫生院</t>
  </si>
  <si>
    <t>三台乡卫生院2024年基本药物中央补助资金</t>
  </si>
  <si>
    <t>铁锁卫生院</t>
  </si>
  <si>
    <t>铁锁乡卫生院2024年基本药物中央补助资金</t>
  </si>
  <si>
    <t>金碧镇卫生院2024年基本药物制度和综合改革省级补助资金</t>
  </si>
  <si>
    <t>金碧镇仓街卫生院2024年基本药物制度和综合改革省级补助资金</t>
  </si>
  <si>
    <t>金碧镇七街卫生院2024年基本药物制度和综合改革省级补助资金</t>
  </si>
  <si>
    <t>龙街中心卫生院2024年基本药物制度和综合改革省级补助资金</t>
  </si>
  <si>
    <t>赵家店镇卫生院2024年基本药物制度和综合改革省级补助资金</t>
  </si>
  <si>
    <t>新街镇卫生院2024年基本药物制度和综合改革省级补助资金</t>
  </si>
  <si>
    <t>六苴镇中心卫生院2024年基本药物制度和综合改革省级补助资金</t>
  </si>
  <si>
    <t>昙华乡卫生院2024年基本药物制度和综合改革省级补助资金</t>
  </si>
  <si>
    <t>桂花镇卫生院2024年基本药物制度和综合改革省级补助资金</t>
  </si>
  <si>
    <t>湾碧中心卫生院2024年基本药物制度和综合改革省级补助资金</t>
  </si>
  <si>
    <t>石羊中心卫生院2024年基本药物制度和综合改革省级补助资金</t>
  </si>
  <si>
    <t>三岔河镇卫生院2024年基本药物制度和综合改革省级补助资金</t>
  </si>
  <si>
    <t>三台乡卫生院2024年基本药物制度和综合改革省级补助资金</t>
  </si>
  <si>
    <t>铁锁乡卫生院2024年基本药物制度和综合改革省级补助资金</t>
  </si>
  <si>
    <t>大姚县林业和草原局2024年第一批省级森林防火经费</t>
  </si>
  <si>
    <t>欠发达地区转移支付支出</t>
  </si>
  <si>
    <t>卫生监督所</t>
  </si>
  <si>
    <t>大姚县卫生健康监督执法局疾控机构医疗服务与保障能力提升（医疗卫生机构能力建设卫生健康人才培养）补助资金</t>
  </si>
  <si>
    <t>检验检测所</t>
  </si>
  <si>
    <t>大姚县检验检测所下达驻村干部张荣成一次性补助资金</t>
  </si>
  <si>
    <t>其他扶贫支出</t>
  </si>
  <si>
    <t>大姚县石羊中心卫生院大姚县2024年家庭医生签约州级补助资金</t>
  </si>
  <si>
    <t>大姚县六苴中心卫生院大姚县2024年家庭医生签约州级补助资金</t>
  </si>
  <si>
    <t>大姚县龙街中心卫生院大姚县2024年家庭医生签约州级补助资金</t>
  </si>
  <si>
    <t>扶贫</t>
  </si>
  <si>
    <t>大姚县新街镇卫生院大姚县2024年家庭医生签约州级补助资金</t>
  </si>
  <si>
    <t>大姚县赵家店镇卫生院大姚县2024年家庭医生签约州级补助资金</t>
  </si>
  <si>
    <t>大姚县三岔河镇卫生院大姚县2024年家庭医生签约州级补助资金</t>
  </si>
  <si>
    <t>大姚县桂花镇卫生院大姚县2024年家庭医生签约州级补助资金</t>
  </si>
  <si>
    <t>大姚县湾碧中心卫生院大姚县2024年家庭医生签约州级补助资金</t>
  </si>
  <si>
    <t>大姚县铁锁乡卫生院大姚县2024年家庭医生签约州级补助资金</t>
  </si>
  <si>
    <t>大姚县金碧镇卫生院大姚县2024年家庭医生签约州级补助资金</t>
  </si>
  <si>
    <t>大姚县金碧镇仓街卫生院大姚县2024年家庭医生签约州级补助资金</t>
  </si>
  <si>
    <t>大姚县金碧镇七街卫生院大姚县2024年家庭医生签约州级补助资金</t>
  </si>
  <si>
    <t>大姚县昙华乡卫生院大姚县2024年家庭医生签约州级补助资金</t>
  </si>
  <si>
    <t>大姚县三台乡卫生院大姚县2024年家庭医生签约州级补助资金</t>
  </si>
  <si>
    <t>铁锁中心学校</t>
  </si>
  <si>
    <t>铁锁乡中心学校2024年城乡义务教育校舍维修改造长效机制中央直达资金大姚县铁锁乡拉巴小学堡坎建设</t>
  </si>
  <si>
    <t>七街中心学校</t>
  </si>
  <si>
    <t>金碧镇七街中心学校2024年城乡义务教育校舍维修改造长效机制中央直达资金大姚县金碧镇七街中心小学教师宿舍维修加固</t>
  </si>
  <si>
    <t>石羊中心学校</t>
  </si>
  <si>
    <t>石羊镇中心学校2024年城乡义务教育校舍维修改造长效机制中央直达资金大姚县石羊镇晨曦小学教室维修改造</t>
  </si>
  <si>
    <t>石羊镇中心学校2024年城乡义务教育校舍维修改造长效机制中央直达资金大姚县石羊镇坟箐小学运动场及挡墙等附属</t>
  </si>
  <si>
    <t>石羊镇中心学校2024年城乡义务教育校舍维修改造长效机制中央直达资金大姚县石羊镇郭家小学学生食堂餐厅维修改造</t>
  </si>
  <si>
    <t>龙街中心学校</t>
  </si>
  <si>
    <t>龙街镇中心学校2024年城乡义务教育校舍维修改造长效机制中央直达资金大姚县龙街镇团山完小挡墙、踏步、护栏等建设项目</t>
  </si>
  <si>
    <t>仓街中心学校</t>
  </si>
  <si>
    <t>金碧镇仓街中心学校2024年城乡义务教育校舍维修改造长效机制中央直达资金大姚县金碧仓街中心完小教学楼护栏安装</t>
  </si>
  <si>
    <t>金碧镇仓街中心学校2024年城乡义务教育校舍维修改造长效机制中央直达资金大姚县金碧镇钟秀小学校园环境提升改造</t>
  </si>
  <si>
    <t>桂花中心学校</t>
  </si>
  <si>
    <t>桂花镇中心学校2024年城乡义务教育校舍维修改造长效机制中央直达资金大姚县桂花镇中心小学学生食堂及运动场维修改造</t>
  </si>
  <si>
    <t>三岔河中心学校</t>
  </si>
  <si>
    <t>三岔河镇中心学校2024年城乡义务教育校舍维修改造长效机制中央直达资金大姚县三岔河镇朵腊寄宿小运动场土方回填项目</t>
  </si>
  <si>
    <t>金碧中心学校</t>
  </si>
  <si>
    <t>金碧镇中心学校2024年城乡义务教育校舍维修改造长效机制中央直达资金大姚县金碧镇金蛉小学教学楼及厕所维修改造</t>
  </si>
  <si>
    <t>三台中心学校</t>
  </si>
  <si>
    <t>三台乡中心学校2024年城乡义务教育校舍维修改造长效机制中央直达资金大姚县三台乡中心完小学校地板及围墙维修</t>
  </si>
  <si>
    <t>赵家店中心学校</t>
  </si>
  <si>
    <t>赵家店镇中心学校2024年城乡义务教育校舍维修改造长效机制中央直达资金大姚县赵家店镇中心完小运动场提升改造</t>
  </si>
  <si>
    <t>铁锁乡中心学校2024年城乡义务教育校舍维修改造长效机制中央直达资金大姚县铁锁乡初级中学教师宿舍维修加固</t>
  </si>
  <si>
    <t>铁锁乡中心学校2024年城乡义务教育校舍维修改造长效机制中央直达资金大姚县铁锁乡初级中学学生食堂门窗等改造</t>
  </si>
  <si>
    <t>昙华中心学校</t>
  </si>
  <si>
    <t>昙华乡中心学校2024年城乡义务教育校舍维修改造长效机制中央直达资金大姚县昙华乡初级中学学生食堂维修改造</t>
  </si>
  <si>
    <t>六苴中心学校</t>
  </si>
  <si>
    <t>六苴镇中心学校2024年城乡义务教育校舍维修改造长效机制中央直达资金大姚县六苴镇初级中学挡墙建设</t>
  </si>
  <si>
    <t>桂花镇中心学校2024年城乡义务教育校舍维修改造长效机制中央直达资金大姚县桂花镇初级中学学生餐厅及教学综合楼（光彩楼）维修</t>
  </si>
  <si>
    <t>第二中学</t>
  </si>
  <si>
    <t>大姚县第二中学2024年城乡义务教育校舍维修改造长效机制中央直达资金大姚县第二中学运动场围栏安装</t>
  </si>
  <si>
    <t>湾碧中心学校</t>
  </si>
  <si>
    <t>湾碧乡中心学校2024年城乡义务教育校舍维修改造长效机制中央直达资金大姚县湾碧初级中学运动场提升改造</t>
  </si>
  <si>
    <t>新街中心学校</t>
  </si>
  <si>
    <t>新街镇中心学校2024年城乡义务教育校舍维修改造长效机制中央直达资金大姚县新街镇初级中学学生宿舍维修改造</t>
  </si>
  <si>
    <t>大姚县文化和旅游局2024年州级非物质文化遗产传承人保护资金</t>
  </si>
  <si>
    <t>科协</t>
  </si>
  <si>
    <t>大姚县科学技术协会机关开展公民科学素质知识竞赛工作经费</t>
  </si>
  <si>
    <t>大姚县科学技术协会机关科普惠农兴村计划-科普示范农技协</t>
  </si>
  <si>
    <t>大姚县自然资源局增发2023年国债重点自然灾害综合防治体系建设工程补助资金（地址灾害和海洋灾害综合防治体系建设工程）</t>
  </si>
  <si>
    <t>司法局</t>
  </si>
  <si>
    <t>大姚县司法局2024年司法行政系统中央政法纪检监查转移支付资金及省级配套补助资金</t>
  </si>
  <si>
    <t>法制建设</t>
  </si>
  <si>
    <t>大姚县水务局2024年省级预算内前期工作经费</t>
  </si>
  <si>
    <t>信访局</t>
  </si>
  <si>
    <t>大姚县信访局2024年州级解决特殊疑难信访问题资金</t>
  </si>
  <si>
    <t>大姚县金碧镇中心学校大姚县2024年第一批乡村教师岗位生活补助州级资金</t>
  </si>
  <si>
    <t>大姚县金碧镇七街中心学校大姚县2024年第一批乡村教师岗位生活补助州级资金</t>
  </si>
  <si>
    <t>大姚县金碧镇仓街中心学校大姚县2024年第一批乡村教师岗位生活补助州级资金</t>
  </si>
  <si>
    <t>大姚县新街镇中心学校大姚县2024年第一批乡村教师岗位生活补助州级资金</t>
  </si>
  <si>
    <t>大姚县龙街镇中心学校大姚县2024年第一批乡村教师岗位生活补助州级资金</t>
  </si>
  <si>
    <t>大姚县赵家店镇中心学校大姚县2024年第一批乡村教师岗位生活补助州级资金</t>
  </si>
  <si>
    <t>大姚县六苴镇中心学校大姚县2024年第一批乡村教师岗位生活补助州级资金</t>
  </si>
  <si>
    <t>大姚县石羊镇中心学校大姚县2024年第一批乡村教师岗位生活补助州级资金</t>
  </si>
  <si>
    <t>大姚县三岔河镇中心学校大姚县2024年第一批乡村教师岗位生活补助州级资金</t>
  </si>
  <si>
    <t>大姚县三台乡中心学校大姚县2024年第一批乡村教师岗位生活补助州级资金</t>
  </si>
  <si>
    <t>大姚县铁锁乡中心学校大姚县2024年第一批乡村教师岗位生活补助州级资金</t>
  </si>
  <si>
    <t>大姚县昙华乡中心学校大姚县2024年第一批乡村教师岗位生活补助州级资金</t>
  </si>
  <si>
    <t>大姚县桂花镇中心学校大姚县2024年第一批乡村教师岗位生活补助州级资金</t>
  </si>
  <si>
    <t>大姚县湾碧乡中心学校大姚县2024年第一批乡村教师岗位生活补助州级资金</t>
  </si>
  <si>
    <t>大姚县第二中学大姚县2024年第一批乡村教师岗位生活补助州级资金</t>
  </si>
  <si>
    <t>金碧镇“四个一”改革夯实基层治理基础工作专项经费</t>
  </si>
  <si>
    <t>石羊镇“四个一”改革夯实基层治理基础工作专项经费</t>
  </si>
  <si>
    <t>龙街镇“四个一”改革夯实基层治理基础工作专项经费</t>
  </si>
  <si>
    <t>新街镇“四个一”改革夯实基层治理基础工作专项经费</t>
  </si>
  <si>
    <t>六苴镇“四个一”改革夯实基层治理基础工作专项经费</t>
  </si>
  <si>
    <t>赵家店镇“四个一”改革夯实基层治理基础工作专项经费</t>
  </si>
  <si>
    <t>桂花镇“四个一”改革夯实基层治理基础工作专项经费</t>
  </si>
  <si>
    <t>昙华乡“四个一”改革夯实基层治理基础工作专项经费</t>
  </si>
  <si>
    <t>三岔河镇“四个一”改革夯实基层治理基础工作专项经费</t>
  </si>
  <si>
    <t>湾碧乡“四个一”改革夯实基层治理基础工作专项经费</t>
  </si>
  <si>
    <t>铁锁乡“四个一”改革夯实基层治理基础工作专项经费</t>
  </si>
  <si>
    <t>三台乡“四个一”改革夯实基层治理基础工作专项经费</t>
  </si>
  <si>
    <t>大姚县人民武装部2023年楚雄州参军入伍大学生奖励经费</t>
  </si>
  <si>
    <t>大姚县教育体育局2024年义务教育薄弱环节改善与能力提升中央补助资金</t>
  </si>
  <si>
    <t>大姚县桂花乡中心学校2024年城乡义务教育乡村教师生活奖补中央直达资金（桂花中学足球场外围挡墙修复工程项目）</t>
  </si>
  <si>
    <t>大姚县新街镇中心学校2024年城乡义务教育乡村教师生活奖补中央直达资金（新街中心完小综合楼建设项目）</t>
  </si>
  <si>
    <t>大姚县石羊镇中心学校2024年城乡义务教育乡村教师生活奖补中央直达资金（石羊镇晨曦小学厕所建设工程）</t>
  </si>
  <si>
    <t>大姚县石羊镇中心学校2024年城乡义务教育乡村教师生活奖补中央直达资金（石羊完小总图配电工程）</t>
  </si>
  <si>
    <t>大姚县六苴镇中心学校2024年城乡义务教育乡村教师生活奖补中央直达资金（六苴者纳么小学新建围墙、道路等附属工程）</t>
  </si>
  <si>
    <t>发改局</t>
  </si>
  <si>
    <t>大姚县发展和改革局易地扶贫搬迁按照水电费和物业费减免州级补贴项目资金</t>
  </si>
  <si>
    <t>大姚县农业农村剧2024年农村厕所革命州级配套资金</t>
  </si>
  <si>
    <t>金碧镇“千万工程”乡村振兴示范村补助州级配套资金（金碧镇七街社区）</t>
  </si>
  <si>
    <t>桂花镇“千万工程”乡村振兴示范村补助州级配套资金（桂花镇桂花社区）</t>
  </si>
  <si>
    <t>石羊镇“千万工程”乡村振兴示范村补助州级配套资金（石羊镇大中村委会）</t>
  </si>
  <si>
    <t>大姚县农业农村局省级农业发展振兴资金（第一批）</t>
  </si>
  <si>
    <t>大姚县农业农村局2024年高原特色现代农业担保贷款担保费补贴资金</t>
  </si>
  <si>
    <t>大姚县水务局2024年州级水利专项资金</t>
  </si>
  <si>
    <t>金碧镇2024年省级水利抗旱救灾资金</t>
  </si>
  <si>
    <t>龙街镇2024年省级水利抗旱救灾资金</t>
  </si>
  <si>
    <t>赵家店镇2024年省级水利抗旱救灾资金</t>
  </si>
  <si>
    <t>新街镇2024年省级水利抗旱救灾资金</t>
  </si>
  <si>
    <t>石羊镇2024年省级水利抗旱救灾资金</t>
  </si>
  <si>
    <t>三岔河镇2024年省级水利抗旱救灾资金</t>
  </si>
  <si>
    <t>三台乡2024年省级水利抗旱救灾资金</t>
  </si>
  <si>
    <t>铁锁县2024年省级水利抗旱救灾资金</t>
  </si>
  <si>
    <t>湾碧乡2024年省级水利抗旱救灾资金</t>
  </si>
  <si>
    <t>桂花镇2024年省级水利抗旱救灾资金</t>
  </si>
  <si>
    <t>昙华乡2024年省级水利抗旱救灾资金</t>
  </si>
  <si>
    <t>六苴镇2024年省级水利抗旱救灾资金</t>
  </si>
  <si>
    <t>大姚县市场监管局2024年省级食品安全监管专项补助资金</t>
  </si>
  <si>
    <t>大姚县检验检测所2024年省级食品安全监管专项补助资金</t>
  </si>
  <si>
    <t>县林草局2024年省级森林生态效益补偿资金管护费、补偿金</t>
  </si>
  <si>
    <t>大姚县公安局州级禁毒补助经费</t>
  </si>
  <si>
    <t>县林业和草原局2024年省级生态护林员补助资金</t>
  </si>
  <si>
    <t>供销社</t>
  </si>
  <si>
    <t>大姚县供销社2024年基层社建设项目补助资金</t>
  </si>
  <si>
    <t>大姚县住房和城乡建设局2024年城镇保障性安居工程省级补助资金</t>
  </si>
  <si>
    <t>大姚县发展和改革局2024年度新增粮食财务挂账和不合理占用贷款利息补贴资金支出</t>
  </si>
  <si>
    <t>大姚县民政局2024年民政事业州级专项补助经费</t>
  </si>
  <si>
    <t>大姚县残疾人联合会2024年残疾人事业发展州级补助资金</t>
  </si>
  <si>
    <t>大姚县赵家店镇2024年第一期州级烟叶扶持资金（抗旱备耕）</t>
  </si>
  <si>
    <t>大姚县新街镇2024年第一期州级烟叶扶持资金（抗旱备耕）</t>
  </si>
  <si>
    <t>大姚县农业农村局2024年重大动物疫病防控省级补助经费</t>
  </si>
  <si>
    <t>大姚县农业农村局增发2023年国债高标准农田建设省级配套补助资金</t>
  </si>
  <si>
    <t>大姚县农业农村局2024年州级粮油生产保障专项资金</t>
  </si>
  <si>
    <t>大姚县农业农村局2024年高标准农田建后管护资金</t>
  </si>
  <si>
    <t>应急管理局</t>
  </si>
  <si>
    <t>大姚县应急局2024年省级冬春救助补助资金</t>
  </si>
  <si>
    <t>三岔河镇荞苴村外二小组农村公益事业财政奖补项目大姚县新街镇梅溪村宜居业和美示范村建设项目</t>
  </si>
  <si>
    <t>金碧镇里长堡村白塔屯三组农村公益事业财政奖补项目大姚县新街镇梅溪村宜居业和美示范村建设项目</t>
  </si>
  <si>
    <t>桂花镇树皮厂村岔河小组农村公益事业财政奖补项目大姚县新街镇梅溪村宜居业和美示范村建设项目</t>
  </si>
  <si>
    <t>昙华乡海古簸村高家坟下组农村公益事业财政奖补项目大姚县新街镇梅溪村宜居业和美示范村建设项目</t>
  </si>
  <si>
    <t>三台乡干河村上干河小组农村公益事业财政奖补项目大姚县新街镇梅溪村宜居业和美示范村建设项目</t>
  </si>
  <si>
    <t>大姚县司法局2024年司法乡镇系统中央政法纪检监察专项支付省级配套补助资金</t>
  </si>
  <si>
    <t>人大办</t>
  </si>
  <si>
    <t>大姚县人民代表大会常务委员会办公室2024年州级基层人大补助经费</t>
  </si>
  <si>
    <t>工商联</t>
  </si>
  <si>
    <t>大姚县工商联合会专项经费</t>
  </si>
  <si>
    <t>大姚县统计局2024年省级第五次全国经济普查专项经费</t>
  </si>
  <si>
    <t>工信局</t>
  </si>
  <si>
    <t>大姚县工业信息化局2024年州级科技计划项目经费（科技项目专项补助资金）</t>
  </si>
  <si>
    <t>大姚县工业信息化局2024年州级科技计划项目经费（科技活动专项补助经费）</t>
  </si>
  <si>
    <t>大姚县农业农村局2024年省级农业发展专项资金（第二批）</t>
  </si>
  <si>
    <t>大姚县检验检测所2024年省级第二批农业发展专项（农产品质量安全项目）资金</t>
  </si>
  <si>
    <t>气象局</t>
  </si>
  <si>
    <t>大姚县气象局新增流动防雹点工作经费</t>
  </si>
  <si>
    <t>石羊镇财政所新增流动防雹点工作经费</t>
  </si>
  <si>
    <t>三岔河财政所新增流动防雹点工作经费</t>
  </si>
  <si>
    <t>民宗局</t>
  </si>
  <si>
    <t>大姚县民族宗教事务局2024年民族宗教专项资金</t>
  </si>
  <si>
    <t>大姚县农业农村局2024年重大动物疫病防控省级配套资金</t>
  </si>
  <si>
    <t>大姚县工业信息化商务科技局大姚县蚕桑资源综合开发标准厂房项目2023年上海市对口帮扶大姚县项目资金</t>
  </si>
  <si>
    <t>大姚县工业信息化商务科技局大姚县农产品深加工标准车间项目2023年上海市对口帮扶大姚县项目资金</t>
  </si>
  <si>
    <t>龙街镇财政所龙街镇龙街社区农特产品综合生产基地项目2023年上海市对口帮扶大姚县项目资金</t>
  </si>
  <si>
    <t>龙街镇财政所龙街镇鼠街村蓝莓基地二期项目2023年上海市对口帮扶大姚县项目资金</t>
  </si>
  <si>
    <t>桂花镇财政所桂花镇桂花社区智慧养鱼项目2023年上海市对口帮扶大姚县项目资金</t>
  </si>
  <si>
    <t>石羊镇石羊古镇文旅创意产业产业乡村振兴示范点项目2023年上海市对口帮扶大姚县项目资金</t>
  </si>
  <si>
    <t>大姚县水务局2024年中央农业防灾减灾和水利救灾资金7件水源水库抗旱水质提升改善项目</t>
  </si>
  <si>
    <t>大姚县水务局2024年中央农业防灾减灾和水利救灾资金永丰水库水质提升抗旱应急处置项目</t>
  </si>
  <si>
    <t>大姚县水务局2024年中央农业防灾减灾和水利救灾资金金碧镇七街片区抗旱供水管网修复工程</t>
  </si>
  <si>
    <t>石羊镇财政所2024年中央农业防灾减灾和水利救灾资金石羊镇里长园水库抗旱沟渠修复项目</t>
  </si>
  <si>
    <t>新街镇财政所2024年中央农业防灾减灾和水利救灾资金新街集镇社区及小古衙村委会抗旱应急供水管道修复工程</t>
  </si>
  <si>
    <t>金碧镇财政所2024年中央农业防灾减灾和水利救灾资金金碧镇平山村麻地冲小组抗旱应急饮水工程</t>
  </si>
  <si>
    <t>三台乡财政所2024年中央农业防灾减灾和水利救灾资金三台乡干河村上干河小组抗旱应急供水管道工程</t>
  </si>
  <si>
    <t>湾碧乡财政所2024年中央农业防灾减灾和水利救灾资金湾碧乡茨拉村回龙箐等3个小组抗旱应急管网延伸工程</t>
  </si>
  <si>
    <t>三岔河镇财政所2024年中央农业防灾减灾和水利救灾资金三岔河镇三岔河社区抗旱应急供水管网延伸项目</t>
  </si>
  <si>
    <t>赵家店镇财政所2024年中央农业防灾减灾和水利救灾资金赵家店镇平地村上虎街小组抗旱应急饮水管道改造工程</t>
  </si>
  <si>
    <t>桂花镇财政所2024年中央农业防灾减灾和水利救灾资金桂花镇大河村且么刀小组抗旱应急管网延伸项目(含水泵修复)</t>
  </si>
  <si>
    <t>昙华乡财政所2024年中央农业防灾减灾和水利救灾资金昙华乡子米地村委会阿左俄小组抗旱应急供水管道工程</t>
  </si>
  <si>
    <t>铁锁乡财政所2024年中央农业防灾减灾和水利救灾资金铁锁乡拉巴乍村中坪小组抗旱应急供水管道工程</t>
  </si>
  <si>
    <t>六苴镇财政所2024年中央农业防灾减灾和水利救灾资金六苴镇双河村东么乍小组抗旱应急供水管工程</t>
  </si>
  <si>
    <t>大姚县应急局2024年省级应急管理专项转移支付资金（第一批）</t>
  </si>
  <si>
    <t>大姚县工业信息化局2024年州级商贸流通业发展专项资金（第一批）</t>
  </si>
  <si>
    <t>大姚县自然资源局2023年强降雨转移避险补助资金</t>
  </si>
  <si>
    <t>地震局</t>
  </si>
  <si>
    <t>大姚县地震局2024年省级防震减灾专项转移支付资金</t>
  </si>
  <si>
    <t>退役军人事务局</t>
  </si>
  <si>
    <t>大姚县退役军人事务局2024年烈士纪念专项省级补助经费</t>
  </si>
  <si>
    <t>大姚县文化和旅游局2024年楚雄州文化旅游项目资金（对下）旅游品牌创建以奖代补补助资金</t>
  </si>
  <si>
    <t>大姚县文化和旅游局2024年楚雄州文化旅游项目资金（对下）州级公共文化事业发展专项资金-州级文物保护专项资金</t>
  </si>
  <si>
    <t>宣传部</t>
  </si>
  <si>
    <t>中共大姚县委宣传部楚雄州农家书屋出版物补充更新大姚县2024年中央支持地方公共文化服务体系建设补助资金</t>
  </si>
  <si>
    <t>融媒体中心</t>
  </si>
  <si>
    <t>大姚县融媒体中心2023年中央广播电视无线覆盖（模拟）运行维护费大姚县2024年中央支持地方公共文化服务体系建设补助资金</t>
  </si>
  <si>
    <t>大姚县融媒体中心2023年中央广播电视无线覆盖（数字）运行维护费大姚县2024年中央支持地方公共文化服务体系建设补助资金</t>
  </si>
  <si>
    <t>大姚县融媒体中心全国广播电视基本公共服务标准化试点补助大姚县2024年中央支持地方公共文化服务体系建设补助资金</t>
  </si>
  <si>
    <t>大姚县文化和旅游局戏曲进乡村大姚县2024年中央支持地方公共文化服务体系建设补助资金</t>
  </si>
  <si>
    <t>大姚县文化和旅游局10县市村级（社区）文化活动室（中心）提升改造大姚县2024年中央支持地方公共文化服务体系建设补助资金</t>
  </si>
  <si>
    <t>大姚县文化和旅游局中央支持地方公共文化服务体系建设补助资金大姚县2024年中央支持地方公共文化服务体系建设补助资金</t>
  </si>
  <si>
    <t>大姚县民族宗教事务局2024年州级民族机动金</t>
  </si>
  <si>
    <t>大姚县科协农函大招生1100人，开展教师培训研讨、面授、实作指导、结业考核等工作2024年州级科协专项资金</t>
  </si>
  <si>
    <t>大姚县科协农技协服务产业发展2024年州级科协专项资金</t>
  </si>
  <si>
    <t>大姚县科协社区科普建设2024年州级科协专项资金</t>
  </si>
  <si>
    <t>大姚县科协公民科学素质提升建设2024年州级科协专项资金</t>
  </si>
  <si>
    <t>大姚县科协县域科普服务能力建设2024年州级科协专项资金</t>
  </si>
  <si>
    <t>大姚县自然资源局2024年州级财政自然资源事务项目支出预算</t>
  </si>
  <si>
    <t>大姚县水务局下达2024年第一批省预算内基本建设投资</t>
  </si>
  <si>
    <t>大姚县残疾人联合会2024年省级残疾人就业保障金</t>
  </si>
  <si>
    <t>大姚县科学技术协会科普宣传经费</t>
  </si>
  <si>
    <t>六苴财政所专项经费</t>
  </si>
  <si>
    <t>政法委</t>
  </si>
  <si>
    <t>大姚县委政法委2024年综合治理（平安云南建设）省级专项资金（常态化扫黑除恶斗争专项资金）</t>
  </si>
  <si>
    <t>大姚县委政法委2024年综合治理（平安云南建设）省级专项资金（零命案县以奖代补资金）</t>
  </si>
  <si>
    <t>大姚县委政法委2024年综合治理（平安云南建设）省级专项资金（重大敏感复杂案件经费专项补助）</t>
  </si>
  <si>
    <t>金碧镇中心学校金碧镇金蛉小学大门及附属设施</t>
  </si>
  <si>
    <t>金碧镇中心学校金碧镇金蛉小学运动场及相关附属设施</t>
  </si>
  <si>
    <t>金碧镇中心学校金碧镇金蛉小学学校道路硬化及排水沟等</t>
  </si>
  <si>
    <t>金碧镇中心学校金碧镇金蛉小学校园内绿化美化</t>
  </si>
  <si>
    <t>金龙明德小学</t>
  </si>
  <si>
    <t>大姚县金龙明德小学200米环形跑道田径运动场</t>
  </si>
  <si>
    <t>实验中学</t>
  </si>
  <si>
    <t>大姚县实验中学运动场</t>
  </si>
  <si>
    <t>大姚县实验中学综合办公楼维修改造2023年城乡义务教育校舍维修改造长效机制省州补助资金</t>
  </si>
  <si>
    <t>三岔河镇中心学校三岔河初级中学教学综合楼挡墙建设项目2023年城乡义务教育校舍维修改造长效机制省州补助资金</t>
  </si>
  <si>
    <t>新街镇中心学校新街初级中学综合楼维修改造项目2023年城乡义务教育校舍维修改造长效机制省州补助资金</t>
  </si>
  <si>
    <t>龙街镇中心学校龙街初级中学篮球场建设项目2023年城乡义务教育校舍维修改造长效机制省州补助资金</t>
  </si>
  <si>
    <t>大姚县金龙明德小学足球场建设项目2023年城乡义务教育校舍维修改造长效机制省州补助资金</t>
  </si>
  <si>
    <t>铁锁乡中心学校铁锁中心小学学生餐厅维修改造项目2023年城乡义务教育校舍维修改造长效机制省州补助资金</t>
  </si>
  <si>
    <t>民族中学</t>
  </si>
  <si>
    <t>大姚县民族中学小学部教学楼维修改造项目2023年城乡义务教育校舍维修改造长效机制省州补助资金</t>
  </si>
  <si>
    <t>大姚县融媒体中心2024年广播电视事业发展省级专项资金</t>
  </si>
  <si>
    <t>中共大姚县委组织部基层党建“一带五区”示范创建和持续推动党支部规范化建设工作经费</t>
  </si>
  <si>
    <t>金碧镇农村(社区)党员教育工作经费</t>
  </si>
  <si>
    <t>石羊镇农村(社区)党员教育工作经费</t>
  </si>
  <si>
    <t>六苴镇农村(社区)党员教育工作经费</t>
  </si>
  <si>
    <t>龙街镇农村(社区)党员教育工作经费</t>
  </si>
  <si>
    <t>新街镇农村(社区)党员教育工作经费</t>
  </si>
  <si>
    <t>赵家店镇农村(社区)党员教育工作经费</t>
  </si>
  <si>
    <t>三岔河镇农村(社区)党员教育工作经费</t>
  </si>
  <si>
    <t>桂花镇农村(社区)党员教育工作经费</t>
  </si>
  <si>
    <t>昙华乡农村(社区)党员教育工作经费</t>
  </si>
  <si>
    <t>湾碧乡农村(社区)党员教育工作经费</t>
  </si>
  <si>
    <t>三台乡农村(社区)党员教育工作经费</t>
  </si>
  <si>
    <t>铁锁乡农村(社区)党员教育工作经费</t>
  </si>
  <si>
    <t>政协办</t>
  </si>
  <si>
    <t>大姚县政协委员会工作室建设工作经费</t>
  </si>
  <si>
    <t>大姚县政协委员会巩固提升大姚县政协文化艺术届委员会工作室建设工作经费</t>
  </si>
  <si>
    <t>大姚县农业农村局2024年省级农村厕所改造建设专项资金</t>
  </si>
  <si>
    <t>大姚县昙华乡2024年州级财政项目专项资金</t>
  </si>
  <si>
    <t>大姚县三岔河镇2024年州级财政项目专项资金</t>
  </si>
  <si>
    <t>大姚县水务局2024年中央水利发展基金（小型水库除险加固）</t>
  </si>
  <si>
    <t>大姚县水务局2024年中央水利发展基金（白蚁等害动物防治）</t>
  </si>
  <si>
    <t>大姚县农业农村局2024年中央农业发展资金（第二批）农机购置于应用补贴</t>
  </si>
  <si>
    <t>大姚县农业农村剧2024年中央农村厕所革命整村推进财政奖补资金</t>
  </si>
  <si>
    <t>大姚县六苴镇财政所2024年州级财政项目专项资金</t>
  </si>
  <si>
    <t>大姚县农业农村局2024年第二批中央农业生态资源保护资金</t>
  </si>
  <si>
    <t>大姚县农业农村局2024年第二批中央农业防灾减灾和水利救灾资金（动物防疫补助）</t>
  </si>
  <si>
    <t>大姚县工业信息化局2023年省州认定企业技术中心补助资金</t>
  </si>
  <si>
    <t>大姚县残疾人联合会2024年中央财政残疾人事业发展补助资金</t>
  </si>
  <si>
    <t>大姚县林业草原局2024年州级财政森林草原防灭火“三三制”第二批专项资金</t>
  </si>
  <si>
    <t>第一中学</t>
  </si>
  <si>
    <t>大姚县第一中学2024年第一批省级预算内前期工作经费高中部科创楼及学生宿舍建设项目</t>
  </si>
  <si>
    <t>大姚县卫生健康局2024年第一批省级预算内前期工作经费大姚县域医共体提标扩能建设项目</t>
  </si>
  <si>
    <t>大姚县住建局2024年第一批省级预算内前期工作经费大姚县燃气管道等更新改造项目</t>
  </si>
  <si>
    <t>大姚县住建局2024年第一批省级预算内前期工作经费大姚县城区雨污管网分流改造建设项目</t>
  </si>
  <si>
    <t>大姚县林业和草原局2024年第二批省级森林防火经费</t>
  </si>
  <si>
    <t>统战部</t>
  </si>
  <si>
    <t>大姚县委统战部2024年省级统战专项资金（宗教领域整治非法总结活动、抵御境外总结渗透工作经费）</t>
  </si>
  <si>
    <t>大姚县委统战部2024年省级统战专项资金（宗教工作“一网两通”制度工作机制建经费）</t>
  </si>
  <si>
    <t>大姚县委统战部2024年省级统战专项资金（省级民营经济理想信念教育基地建设经费）</t>
  </si>
  <si>
    <t>大姚县委统战部2024年省级统战专项资金（党外代表人士服务基地建设经费）</t>
  </si>
  <si>
    <t>大姚县委统战部新的社会阶层人士统战工作建设活动经费</t>
  </si>
  <si>
    <t>大姚县住建局2024年中央财政城镇保障性安居工程补助资金预算</t>
  </si>
  <si>
    <t>大姚县铁锁乡财政所2024年以工代赈示范工程专项中央基建投资预算</t>
  </si>
  <si>
    <t>大姚县六苴镇财政所2024年以工代赈示范工程专项中央基建投资预算</t>
  </si>
  <si>
    <t>大姚县农业农村局2024年产粮（油）大县中央奖励补助预算</t>
  </si>
  <si>
    <t>2022年度规模以上互联网和相关服务软件和信息技术服务业培育奖励补助资金</t>
  </si>
  <si>
    <t>2022年度服务业首次纳统企业补助资金</t>
  </si>
  <si>
    <t>大姚县住建局2024年农村危房改造贷款风险补偿金省级清算补助资金</t>
  </si>
  <si>
    <t>大姚县文化旅游局2024年文化人才中央资金（第二批）文化人才经费</t>
  </si>
  <si>
    <t>大姚县卫生健康局2024年卫生健康事业高质量发展三年行动计划资金（第一批）</t>
  </si>
  <si>
    <t>大姚县人民医院2024年卫生健康事业高质量发展三年行动计划资金（第一批）</t>
  </si>
  <si>
    <t>大姚县金碧镇卫生院2024年卫生健康事业高质量发展三年行动计划资金（第一批）</t>
  </si>
  <si>
    <t>大姚县龙街中心卫生院2024年卫生健康事业高质量发展三年行动计划资金（第一批）</t>
  </si>
  <si>
    <t>大姚县赵家店镇卫生院2024年卫生健康事业高质量发展三年行动计划资金（第一批）</t>
  </si>
  <si>
    <t>大姚县新街镇卫生院2024年卫生健康事业高质量发展三年行动计划资金（第一批）</t>
  </si>
  <si>
    <t>大姚县六苴中心卫生院2024年卫生健康事业高质量发展三年行动计划资金（第一批）</t>
  </si>
  <si>
    <t>大姚县昙华乡卫生院2024年卫生健康事业高质量发展三年行动计划资金（第一批）</t>
  </si>
  <si>
    <t>大姚县桂花镇卫生院2024年卫生健康事业高质量发展三年行动计划资金（第一批）</t>
  </si>
  <si>
    <t>大姚县湾碧中心卫生院2024年卫生健康事业高质量发展三年行动计划资金（第一批）</t>
  </si>
  <si>
    <t>大姚县石羊中心卫生院2024年卫生健康事业高质量发展三年行动计划资金（第一批）</t>
  </si>
  <si>
    <t>大姚县三岔河镇卫生院2024年卫生健康事业高质量发展三年行动计划资金（第一批）</t>
  </si>
  <si>
    <t>大姚县三台乡卫生院2024年卫生健康事业高质量发展三年行动计划资金（第一批）</t>
  </si>
  <si>
    <t>大姚县铁锁乡卫生院2024年卫生健康事业高质量发展三年行动计划资金（第一批）</t>
  </si>
  <si>
    <t>大姚县医疗保障局2024年中央财政医疗服务与保障能力提升补助资金预算</t>
  </si>
  <si>
    <t>大姚县人力资源社会保障局2024年中央就业补助资金(公益性岗位补贴）</t>
  </si>
  <si>
    <t>大姚县人力资源社会保障局2024年中央就业补助资金（社会保险补贴）</t>
  </si>
  <si>
    <t>大姚县人力资源社会保障局2024年中央就业补助资金（职业培训补贴）</t>
  </si>
  <si>
    <t>大姚县人力资源社会保障局2024年中央就业补助资金（其他就业补助支出）</t>
  </si>
  <si>
    <t>大姚县自然资源局2024年省级卫片执法补助经费（第一批）</t>
  </si>
  <si>
    <t>大姚县卫生健康局2024年计划生育转移支付中央结算补助资金</t>
  </si>
  <si>
    <t>中彝医医院</t>
  </si>
  <si>
    <t>大姚县中彝医医院2024年医疗服务与保障能力提升（公立医院综合改革）中央结算补助资金</t>
  </si>
  <si>
    <t>大姚县卫生健康局医疗服务与保障能力提升（卫生健康人才培养）中央财政结算补助资金</t>
  </si>
  <si>
    <t>大姚人民医院医疗服务与保障能力提升（卫生健康人才培养）中央财政结算补助资金</t>
  </si>
  <si>
    <t>县民政局2024年政府购买服务专项资金</t>
  </si>
  <si>
    <t>民政局养老服务机构综合运营补贴大姚县民政事业省级专项资金（第一批）资金</t>
  </si>
  <si>
    <t>民政局困难家庭居家适老化改造大姚县民政事业省级专项资金（第一批）资金</t>
  </si>
  <si>
    <t>民政局农村公益性公墓（骨灰堂）建设大姚县民政事业省级专项资金（第一批）资金</t>
  </si>
  <si>
    <t>大姚县人民法院2024年中央政府纪检监察转移支付司法救助资金预算</t>
  </si>
  <si>
    <t>大姚县司法局2024年中央政府纪检监察转移支付资金预算（普法宣传补助）</t>
  </si>
  <si>
    <t>大姚县司法局2024年中央政府纪检监察转移支付资金预算（基层司法业务补助）</t>
  </si>
  <si>
    <t>大姚县司法局2024年中央政府纪检监察转移支付资金预算（法律援助补助经费）</t>
  </si>
  <si>
    <t>中国人民解放军云南省大姚县人民武装部2024年中央民兵补助经费</t>
  </si>
  <si>
    <t>湾碧乡财政所专项经费</t>
  </si>
  <si>
    <t>大姚县委统战部2024年中央华侨事务经费</t>
  </si>
  <si>
    <t>大姚县公安局2024年公安机关中央和省级政法中央支付资金</t>
  </si>
  <si>
    <t>森林公安局</t>
  </si>
  <si>
    <t>大姚县森林警察大队2024年公安机关中央和省级政法中央支付资金</t>
  </si>
  <si>
    <t>交警队</t>
  </si>
  <si>
    <t>大姚县交通警察大队2024年公安机关中央和省级政法中央支付资金</t>
  </si>
  <si>
    <t>大姚县人力资源
和社会保障局大姚县乡村公益性岗位项目</t>
  </si>
  <si>
    <t>大姚县金碧镇财政所大姚县脱贫劳动力职业技能培训项目</t>
  </si>
  <si>
    <t>大姚县石羊镇财政所大姚县脱贫劳动力职业技能培训项目</t>
  </si>
  <si>
    <t>大姚县六苴镇财政所大姚县脱贫劳动力职业技能培训项目</t>
  </si>
  <si>
    <t>大姚县龙街镇财政所大姚县脱贫劳动力职业技能培训项目</t>
  </si>
  <si>
    <t>大姚县赵家店镇财政所大姚县脱贫劳动力职业技能培训项目</t>
  </si>
  <si>
    <t>大姚县新街镇财政所大姚县脱贫劳动力职业技能培训项目</t>
  </si>
  <si>
    <t>大姚县昙华乡财政所大姚县脱贫劳动力职业技能培训项目</t>
  </si>
  <si>
    <t>大姚县桂花镇财政所大姚县脱贫劳动力职业技能培训项目</t>
  </si>
  <si>
    <t>大姚县湾碧乡财政所大姚县脱贫劳动力职业技能培训项目</t>
  </si>
  <si>
    <t>大姚县铁锁乡财政所大姚县脱贫劳动力职业技能培训项目</t>
  </si>
  <si>
    <t>大姚县三台乡财政所大姚县脱贫劳动力职业技能培训项目</t>
  </si>
  <si>
    <t>大姚县三岔河镇财政所大姚县脱贫劳动力职业技能培训项目</t>
  </si>
  <si>
    <t>大姚县人力资源
和社会保障局大姚县脱贫劳动力跨省务工一次性交通补助项目</t>
  </si>
  <si>
    <t>大姚县人力资源
和社会保障局大姚县2024年扶贫帮扶车间补助项目</t>
  </si>
  <si>
    <t>乡村振兴局</t>
  </si>
  <si>
    <t>大姚县乡村振兴局大姚县2024年度脱贫人口小额信贷贴息资金项目</t>
  </si>
  <si>
    <t>大姚县乡村振兴局大姚县2024年度春、秋季学期雨露计划补助项目</t>
  </si>
  <si>
    <t>大姚县石羊镇财政所大姚县石羊民族团结进步示范乡镇建设项目</t>
  </si>
  <si>
    <t>大姚县桂花镇财政所大姚县桂花镇桂花社区巴拉三组、自必左三组民族村寨旅游提升项目</t>
  </si>
  <si>
    <t>大姚县民族宗教事务局大姚县民族手工业融合创新发展项目</t>
  </si>
  <si>
    <t>大姚县六苴镇财政所六苴镇波西村等6个村屋顶光伏建设项目</t>
  </si>
  <si>
    <t>大姚县昙华乡财政所六苴镇波西村等6个村屋顶光伏建设项目</t>
  </si>
  <si>
    <t>大姚县湾碧乡财政所六苴镇波西村等6个村屋顶光伏建设项目</t>
  </si>
  <si>
    <t>大姚县新街镇财政所六苴镇波西村等6个村屋顶光伏建设项目</t>
  </si>
  <si>
    <t>大姚县铁锁乡财政所铁锁乡铁锁社区等4个村小火腿加工厂建设项目</t>
  </si>
  <si>
    <t>大姚县新街镇财政所大姚县新街镇2024年以工代赈项目</t>
  </si>
  <si>
    <t>大姚县三岔河镇财政所大姚县三岔河镇贡菜精深加工厂房建设项目（易地后扶）</t>
  </si>
  <si>
    <t>大姚县乡村振兴局项目管理费</t>
  </si>
  <si>
    <t>大姚县龙街镇财政所大姚县龙街镇新能源烤房建设衔接资金补助项目(20座)</t>
  </si>
  <si>
    <t>大姚县林草局大姚县核桃初加工机械一体化建设项目（8条生产线）</t>
  </si>
  <si>
    <t>大姚县工业信息化商务科学技术局大姚县金碧镇干制青花椒加工厂房建设项目（二期）</t>
  </si>
  <si>
    <t>大姚县铁锁乡财政所大姚县铁锁乡铁锁社区乡村振兴示范点中药材种植基地建设项目（一期）</t>
  </si>
  <si>
    <t>大姚县铁锁乡财政所大姚县铁锁乡农产品冷链建设项目</t>
  </si>
  <si>
    <t>大姚县昙华乡财政所大姚县昙华乡小火腿加工项目</t>
  </si>
  <si>
    <t>大姚县三岔河镇财政所大姚县三岔河镇板栗精深加工生产线建设项目</t>
  </si>
  <si>
    <t>大姚县金碧镇财政所大姚县金碧镇龙林村肉牛养殖场项目（二期）</t>
  </si>
  <si>
    <t>大姚县新街镇财政所大姚县新街镇大古衙小甲马水库产业配水泵站建设项目</t>
  </si>
  <si>
    <t>大姚县赵家店镇财政所大姚县赵家店镇打苴基村委会下村红薯产业发展配套建设项目</t>
  </si>
  <si>
    <t>大姚县金碧镇财政所大姚县金碧镇李湾社区徐家凹二组人居环境整治项目</t>
  </si>
  <si>
    <t>大姚县金碧镇七街社区仓西小组蚕桑产业配水项目大姚县2024年省级财政衔接推进乡村振兴补助资金</t>
  </si>
  <si>
    <t>金碧镇厂房村委会小芦柯塘烤烟产业配水项目大姚县2024年省级财政衔接推进乡村振兴补助资金</t>
  </si>
  <si>
    <t>大姚县金碧镇殷连村委会哨顶中药材产业配水项目大姚县2024年省级财政衔接推进乡村振兴补助资金</t>
  </si>
  <si>
    <t>大姚县金碧镇2024年第一批农村人居环境巩固提升项目大姚县2024年省级财政衔接推进乡村振兴补助资金</t>
  </si>
  <si>
    <t>大姚县石羊镇2024年第一批农村人居环境巩固提升项目大姚县2024年省级财政衔接推进乡村振兴补助资金</t>
  </si>
  <si>
    <t>大姚县六苴镇2024年第一批农村人居环境巩固提升项目大姚县2024年省级财政衔接推进乡村振兴补助资金</t>
  </si>
  <si>
    <t>龙街镇大米加工及物流中心农产品加工流通提升改造项目大姚县2024年省级财政衔接推进乡村振兴补助资金</t>
  </si>
  <si>
    <t>大姚县龙街镇2024年第一批农村人居环境巩固提升项目大姚县2024年省级财政衔接推进乡村振兴补助资金</t>
  </si>
  <si>
    <t>大姚县龙街镇五福村委会美泗村民族团结示范村产业项目大姚县2024年省级财政衔接推进乡村振兴补助资金</t>
  </si>
  <si>
    <t>大姚县赵家店镇2024年第一批农村人居环境巩固提升项目大姚县2024年省级财政衔接推进乡村振兴补助资金</t>
  </si>
  <si>
    <t>赵家店镇茅稗田村屋顶光伏建设项目大姚县2024年省级财政衔接推进乡村振兴补助资金</t>
  </si>
  <si>
    <t>大姚县新街镇大古衙村委会新村小组民族团结示范村产业项目大姚县2024年省级财政衔接推进乡村振兴补助资金</t>
  </si>
  <si>
    <t>大姚县新街镇2024年第一批农村人居环境巩固提升项目大姚县2024年省级财政衔接推进乡村振兴补助资金</t>
  </si>
  <si>
    <t>大姚县三岔河镇2024年第一批农村人居环境巩固提升项目大姚县2024年省级财政衔接推进乡村振兴补助资金</t>
  </si>
  <si>
    <t>大姚县桂花镇2024年第一批农村人居环境巩固提升项目大姚县2024年省级财政衔接推进乡村振兴补助资金</t>
  </si>
  <si>
    <t>大姚县昙华乡2024年第一批农村人居环境巩固提升项目大姚县2024年省级财政衔接推进乡村振兴补助资金</t>
  </si>
  <si>
    <t>三台乡核桃加工厂附属设施及冷库建设项目大姚县2024年省级财政衔接推进乡村振兴补助资金</t>
  </si>
  <si>
    <t>大姚县三台乡过拉集镇安置点易地搬迁后续产业扶持项目大姚县2024年省级财政衔接推进乡村振兴补助资金</t>
  </si>
  <si>
    <t>大姚县三台乡必期拉村委会格支拉村民族团结示范村建设项目大姚县2024年省级财政衔接推进乡村振兴补助资金</t>
  </si>
  <si>
    <t>大姚县三台乡2024年第一批农村人居环境巩固提升项目大姚县2024年省级财政衔接推进乡村振兴补助资金</t>
  </si>
  <si>
    <t>大姚县铁锁乡2024年第一批农村人居环境巩固提升项目大姚县2024年省级财政衔接推进乡村振兴补助资金</t>
  </si>
  <si>
    <t>铁锁乡铁锁社区等4个村小火腿加工厂建设项目大姚县2024年省级财政衔接推进乡村振兴补助资金</t>
  </si>
  <si>
    <t>铁锁乡2024年度易地搬迁后续扶持以奖代补项目大姚县2024年省级财政衔接推进乡村振兴补助资金</t>
  </si>
  <si>
    <t>大姚县湾碧乡白坟坝村芒果示范基地提水灌溉项目大姚县2024年省级财政衔接推进乡村振兴补助资金</t>
  </si>
  <si>
    <t>大姚县湾碧乡2024年第一批农村人居环境巩固提升项目大姚县2024年省级财政衔接推进乡村振兴补助资金</t>
  </si>
  <si>
    <t>大姚县湾碧乡巴拉村委会炳海小组民族团结示范村芒果收购中转点建设项目大姚县2024年省级财政衔接推进乡村振兴补助资金</t>
  </si>
  <si>
    <t>县农业农村局大姚县2024年度脱贫人口小额信贷贴息资金项目大姚县2024年省级财政衔接推进乡村振兴补助资金</t>
  </si>
  <si>
    <t>县发展改革局大姚县易地扶贫搬迁水电物业费减免补贴项目大姚县2024年省级财政衔接推进乡村振兴补助资金</t>
  </si>
  <si>
    <t>大姚县铁锁乡2024年州级财政项目专项资金</t>
  </si>
  <si>
    <t>大姚县农业农村局2024年中央耕地建设与利用资金（第二批）耕地轮作修耕支出</t>
  </si>
  <si>
    <t>大姚县农业农村局2024年中央农业防灾减灾和水利救灾资金（防灾减灾第三批）</t>
  </si>
  <si>
    <t>大姚县农业农村局2024年中央粮油生产保障资金（第二批）</t>
  </si>
  <si>
    <t>大姚县农业农村局2024年中央成品油价格调整对渔业补助资金</t>
  </si>
  <si>
    <t>大姚县农业农村局2024年中央农业经营主体能力提升资金（第二批）农业社会华服务</t>
  </si>
  <si>
    <t>大姚县农业农村局2024年中央农业经营主体能力提升资金（第二批）高素质农民培养</t>
  </si>
  <si>
    <t>大姚县铁锁乡人民政府楚雄州2024年州级项目前期工作经费铁锁乡沿鱼泡江金沙江旅游基础设施建设项目</t>
  </si>
  <si>
    <t>大姚县金碧镇人民政府楚雄州2024年州级项目前期工作经费大姚县金碧镇人居环境综合治理建设项目</t>
  </si>
  <si>
    <t>大姚县住房和城乡建设局楚雄州2024年州级项目前期工作经费大姚县燃气管道等更新改造项目</t>
  </si>
  <si>
    <t>大姚县住房和城乡建设局楚雄州2024年州级项目前期工作经费大姚县城区雨污管网分流改造建设项目</t>
  </si>
  <si>
    <t>大姚县水务局楚雄州2024年州级项目前期工作经费长江上游大姚县龙街河流域水环境综合治理项目</t>
  </si>
  <si>
    <t>大姚县工业信息化商务科学技术局楚雄州2024年州级项目前期工作经费大姚县特色农产品交易中心建设项目</t>
  </si>
  <si>
    <t>大姚县农业农村局楚雄州2024年州级项目前期工作经费云南省楚雄州大姚县2024年国债高标准农田建设项目</t>
  </si>
  <si>
    <t>大姚县交通运输局楚雄州2024年州级项目前期工作经费大姚县2024年30户以上自然村通村公路路面硬化工程</t>
  </si>
  <si>
    <t>大姚县六苴镇人民政府楚雄州2024年州级项目前期工作经费大姚县六苴镇人居环境综合治理建设项目</t>
  </si>
  <si>
    <t>大姚县林业草原局2024年中央财政提前批林业草原生态保护恢复资金</t>
  </si>
  <si>
    <t>大姚县交通运输局2024年车辆购置税收入补助地方资金（第四批）</t>
  </si>
  <si>
    <t>大姚第一中学2024年普通高中脱贫家庭子女经济困难学生生活补助省级和州级资金</t>
  </si>
  <si>
    <t>大姚实验中心2024年普通高中脱贫家庭子女经济困难学生生活补助省级和州级资金</t>
  </si>
  <si>
    <t>职教中心</t>
  </si>
  <si>
    <t>大姚县职业教育中心2024年中等职业教育省政府奖学金</t>
  </si>
  <si>
    <t>大姚县工信局2024年“三区”科技人才支持计划中央补助资金</t>
  </si>
  <si>
    <t>大姚县林草局2023年结转省对下森林植被恢复费项目资金（第二批）</t>
  </si>
  <si>
    <t>大姚县林草局2024年第二批中央财政林业草原生态保护恢复资金（含直达）国家重点野生动植物保护</t>
  </si>
  <si>
    <t>大姚县林草局2024年第二批中央财政林业草原生态保护恢复资金（含直达）生态护林员补助</t>
  </si>
  <si>
    <t>大姚县统战部优化营商环境民主监督工作经费</t>
  </si>
  <si>
    <t xml:space="preserve">大姚县林业和草原局2024年中央财政提前批林业草原改革发展资金 </t>
  </si>
  <si>
    <t>大姚县民政局2024年民政事业省级专项资金（第二批）</t>
  </si>
  <si>
    <t>大姚县工业信息化局2024年区域创新能力提升专项资金研发项目奖补</t>
  </si>
  <si>
    <t>投资促进局</t>
  </si>
  <si>
    <t>大姚县投资促进局省级招商引资目标考核奖补经费</t>
  </si>
  <si>
    <t>大姚县卫生健康局2024年基本药物中央结算补助资金</t>
  </si>
  <si>
    <t>金碧镇卫生院2024年基本药物中央结算补助资金</t>
  </si>
  <si>
    <t>金碧镇仓街卫生院2024年基本药物中央结算补助资金</t>
  </si>
  <si>
    <t>金碧镇七街卫生院2024年基本药物中央结算补助资金</t>
  </si>
  <si>
    <t>龙街中心卫生院2024年基本药物中央结算补助资金</t>
  </si>
  <si>
    <t>赵家店镇卫生院2024年基本药物中央结算补助资金</t>
  </si>
  <si>
    <t>新街镇卫生院2024年基本药物中央结算补助资金</t>
  </si>
  <si>
    <t>六苴镇中心卫生院2024年基本药物中央结算补助资金</t>
  </si>
  <si>
    <t>昙华乡卫生院2024年基本药物中央结算补助资金</t>
  </si>
  <si>
    <t>桂花镇卫生院2024年基本药物中央结算补助资金</t>
  </si>
  <si>
    <t>湾碧中心卫生院2024年基本药物中央结算补助资金</t>
  </si>
  <si>
    <t>石羊中心卫生院2024年基本药物中央结算补助资金</t>
  </si>
  <si>
    <t>三岔河镇卫生院2024年基本药物中央结算补助资金</t>
  </si>
  <si>
    <t>三台乡卫生院2024年基本药物中央结算补助资金</t>
  </si>
  <si>
    <t>铁锁乡卫生院2024年基本药物中央结算补助资金</t>
  </si>
  <si>
    <t>大姚县科学技术协会2024年科普专项省对下转移支付资金（第一批）省级科普示范县</t>
  </si>
  <si>
    <t>大姚县科学技术协会2024年科普专项省对下转移支付资金（第一批）科普大篷车展教活动</t>
  </si>
  <si>
    <t>大姚县科学技术协会2024年科普专项省对下转移支付资金（第一批）科普示范学校</t>
  </si>
  <si>
    <t>大姚县信访局2024年中央解决特殊疑难信访问题资金</t>
  </si>
  <si>
    <t>政协大姚县委办公室专项资金</t>
  </si>
  <si>
    <t>铁锁乡专项资金</t>
  </si>
  <si>
    <t>政协大姚县委员会办公室2024年省级基层政协履职能力提升专项经费</t>
  </si>
  <si>
    <t>大姚县人力资源社会保障局2024年职业能力建设专项资金</t>
  </si>
  <si>
    <t>特殊教育学校</t>
  </si>
  <si>
    <t>大姚县特殊教育学校2024年特殊教育省级资金</t>
  </si>
  <si>
    <t>湾碧乡中心学校2024年支持学前教育发展中央专项资金</t>
  </si>
  <si>
    <t>大姚县农业农村局2024年第三批生态保护修复专项（畜禽粪污资源化利用整县推进方向）中央基建投资预算</t>
  </si>
  <si>
    <t>大姚县住房和城乡建设局2024年保障性安居工程配套基础设施建设中央基建投资预算</t>
  </si>
  <si>
    <t>大姚县市场监督管理局2024年中央食品药品监管补助资金</t>
  </si>
  <si>
    <t>大姚县民族宗教事务局下达经费2024年中央财政衔接推进乡村振兴补助资金</t>
  </si>
  <si>
    <t>大姚县民族宗教事务局下达经费2024年民族宗教专项资金</t>
  </si>
  <si>
    <t>大姚县人力资源和社会保障局2024年上海市对口帮扶大姚县项目资金（劳务协作）</t>
  </si>
  <si>
    <t>大姚县人力资源和社会保障局2024年上海市对口帮扶大姚县项目资金（办公经费）</t>
  </si>
  <si>
    <t>大姚县卫生健康局2024年生育支持项目省州级补助资金</t>
  </si>
  <si>
    <t>大姚县中彝医医院2022年4月至2022年12月6日承担疫情防控的医务人员临时性工作补助资金分配表</t>
  </si>
  <si>
    <t>大姚县人民医院2022年4月至2022年12月6日承担疫情防控的医务人员临时性工作补助资金分配表</t>
  </si>
  <si>
    <t>大姚县疾病预防控制中心2022年4月至2022年12月6日承担疫情防控的医务人员临时性工作补助资金分配表</t>
  </si>
  <si>
    <t>六苴中心卫生院2022年4月至2022年12月6日承担疫情防控的医务人员临时性工作补助资金分配表</t>
  </si>
  <si>
    <t>昙华卫生院2022年4月至2022年12月6日承担疫情防控的医务人员临时性工作补助资金分配表</t>
  </si>
  <si>
    <t>大姚县教育体育局大姚县金碧幼儿园2024年学前教育普惠性民办幼儿园中央奖补资金</t>
  </si>
  <si>
    <t>大姚县教育体育局大姚县印象幼儿园2024年学前教育普惠性民办幼儿园中央奖补资金</t>
  </si>
  <si>
    <t>大姚县教育体育局海贝贝幼儿园2024年学前教育普惠性民办幼儿园中央奖补资金</t>
  </si>
  <si>
    <t>大姚县教育体育局快乐教育幼儿园2024年学前教育普惠性民办幼儿园中央奖补资金</t>
  </si>
  <si>
    <t>大姚县仓街中心学校大姚县金碧镇钟秀幼儿园2024年学前教育普惠性民办幼儿园中央奖补资金</t>
  </si>
  <si>
    <t>大姚县龙街中心学校大姚县龙街镇鼠街幼儿园2024年学前教育普惠性民办幼儿园中央奖补资金</t>
  </si>
  <si>
    <t>大姚县龙街中心学校大姚县龙街德馨幼儿园2024年学前教育普惠性民办幼儿园中央奖补资金</t>
  </si>
  <si>
    <t>大姚县新街中心学校大姚县新街镇小古衙幼儿园2024年学前教育普惠性民办幼儿园中央奖补资金</t>
  </si>
  <si>
    <t>大姚县新街中心学校大姚县新街碧么幼儿园2024年学前教育普惠性民办幼儿园中央奖补资金</t>
  </si>
  <si>
    <t>大姚县第一中学2024年义务教育薄弱环节改善与能力提升第二批中央补助资金</t>
  </si>
  <si>
    <t>大姚县教育体育局2024年优秀乡村教师奖励资金</t>
  </si>
  <si>
    <t>大姚县桂花镇财政所桂花社区自必苴小组宜居宜业和美示范村建设工作经费</t>
  </si>
  <si>
    <t>大姚县文化和旅游局2024年中央支持地方公共文化服务体系建设补助资金（第二批）</t>
  </si>
  <si>
    <t>大姚县应急管理局2024年省级防汛应急救灾资金</t>
  </si>
  <si>
    <t>大姚县住建局2023年度重新绿化美化标杆典型省级财政直接奖补资金（绿美县城）</t>
  </si>
  <si>
    <t>大姚县农业农村局2023年度重新绿化美化标杆典型省级财政直接奖补资金（绿美三台）</t>
  </si>
  <si>
    <t>大姚县农业农村局2023年度重新绿化美化标杆典型省级财政直接奖补资金（绿美村庄胡屯村委会初屯小组）</t>
  </si>
  <si>
    <t>大姚县交通运输局2023年度重新绿化美化标杆典型省级财政直接奖补资金（三潭服务区）</t>
  </si>
  <si>
    <t>大姚县水务局2023年度重新绿化美化标杆典型省级财政直接奖补资金（蜻蛉湖水利风景区）</t>
  </si>
  <si>
    <t>大姚县卫生健康局2024年脱贫人口重点人群和农村低收入人群家庭医生签约服务省级结算补助资金</t>
  </si>
  <si>
    <t>2024年城乡义务教育校舍维修改造长效机制第二批中央资金三台乡多底河小学堡坎、挡墙、围墙、地板等附属工程建设项目</t>
  </si>
  <si>
    <t>云南省大姚县第二中学2024年城乡义务教育乡村教师生活奖补资金第二批中央直达资金大姚县第二中学学生宿舍及附属工程建设项目</t>
  </si>
  <si>
    <t>云南省大姚县第一中学2024年城乡义务教育乡村教师生活奖补资金第二批中央直达资金大姚一中学生宿舍、综合楼建设项目</t>
  </si>
  <si>
    <t>大姚县新街乡中心学校2024年城乡义务教育乡村教师生活奖补资金第二批中央直达资金大姚县新街中学综合楼及附属工程建设项目</t>
  </si>
  <si>
    <t>大姚县昙华乡中心学校2024年城乡义务教育乡村教师生活奖补资金第二批中央直达资金昙华完小教师宿舍维修改造</t>
  </si>
  <si>
    <t>大姚县石羊镇中心学校2024年城乡义务教育乡村教师生活奖补资金第二批中央直达资金石羊镇中心完小总图配电工程</t>
  </si>
  <si>
    <t>大姚县金碧镇仓街中心学校2024年城乡义务教育乡村教师生活奖补资金第二批中央直达资金金碧镇妙峰小学学生宿舍楼建设项目</t>
  </si>
  <si>
    <t>大姚县桂花乡中心学校2024年城乡义务教育乡村教师生活奖补资金第二批中央直达资金桂花镇中心完小围墙、大门、台阶及道路硬化等建设项目</t>
  </si>
  <si>
    <t>大姚县三岔河乡中心学校2024年城乡义务教育乡村教师生活奖补资金第二批中央直达资金三岔河镇朵腊河底寄宿制学校地板、化粪池、挡土墙等附属工程建设项目</t>
  </si>
  <si>
    <t>大姚县民族中学2024年义务教育课后服务省级补助资金</t>
  </si>
  <si>
    <t>金碧小学</t>
  </si>
  <si>
    <t>大姚县金碧小学2024年义务教育课后服务省级补助资金</t>
  </si>
  <si>
    <t>大姚县金龙明德小学2024年义务教育课后服务省级补助资金</t>
  </si>
  <si>
    <t>大姚县金碧镇中心学校2024年义务教育课后服务省级补助资金</t>
  </si>
  <si>
    <t>大姚县金碧镇七街中心学校2024年义务教育课后服务省级补助资金</t>
  </si>
  <si>
    <t>大姚县金碧镇仓街中心学校2024年义务教育课后服务省级补助资金</t>
  </si>
  <si>
    <t>大姚县新街镇中心学校2024年义务教育课后服务省级补助资金</t>
  </si>
  <si>
    <t>大姚县龙街镇中心学校2024年义务教育课后服务省级补助资金</t>
  </si>
  <si>
    <t>大姚县石羊中心学校2024年义务教育课后服务省级补助资金</t>
  </si>
  <si>
    <t>大姚县六苴镇中心学校2024年义务教育课后服务省级补助资金</t>
  </si>
  <si>
    <t>大姚县三岔河镇中心学校2024年义务教育课后服务省级补助资金</t>
  </si>
  <si>
    <t>大姚县赵家店中心学校2024年义务教育课后服务省级补助资金</t>
  </si>
  <si>
    <t>大姚县昙华乡中心学校2024年义务教育课后服务省级补助资金</t>
  </si>
  <si>
    <t>大姚县桂花镇中心学校2024年义务教育课后服务省级补助资金</t>
  </si>
  <si>
    <t>大姚县湾碧乡中心学校2024年义务教育课后服务省级补助资金</t>
  </si>
  <si>
    <t>大姚县三台乡中心学校2024年义务教育课后服务省级补助资金</t>
  </si>
  <si>
    <t>大姚县铁锁乡中心学校2024年义务教育课后服务省级补助资金</t>
  </si>
  <si>
    <t>大姚县特殊教育学校2024年义务教育课后服务省级补助资金</t>
  </si>
  <si>
    <t>大姚县第一中学2024年义务教育课后服务省级补助资金</t>
  </si>
  <si>
    <t>大姚县实验中学2024年义务教育课后服务省级补助资金</t>
  </si>
  <si>
    <t>大姚县第二中学2024年义务教育课后服务省级补助资金</t>
  </si>
  <si>
    <t>大姚县实验中学2024年2024年教育强国基础设施工程专项中央基建投资预算</t>
  </si>
  <si>
    <t>大姚县水务局2024年第四批省预算内前期工作经费</t>
  </si>
  <si>
    <t>大姚县住建局2024年第四批省预算内前期工作经费</t>
  </si>
  <si>
    <t>金碧镇卫生院2024年基本药物制度省级结算补助资金</t>
  </si>
  <si>
    <t>金碧镇仓街卫生院2024年基本药物制度省级结算补助资金</t>
  </si>
  <si>
    <t>金碧镇七街卫生院2024年基本药物制度省级结算补助资金</t>
  </si>
  <si>
    <t>龙街中心卫生院2024年基本药物制度省级结算补助资金</t>
  </si>
  <si>
    <t>赵家店镇卫生院2024年基本药物制度省级结算补助资金</t>
  </si>
  <si>
    <t>新街镇卫生院2024年基本药物制度省级结算补助资金</t>
  </si>
  <si>
    <t>六苴镇中心卫生院2024年基本药物制度省级结算补助资金</t>
  </si>
  <si>
    <t>昙华乡卫生院2024年基本药物制度省级结算补助资金</t>
  </si>
  <si>
    <t>桂花镇卫生院2024年基本药物制度省级结算补助资金</t>
  </si>
  <si>
    <t>湾碧中心卫生院2024年基本药物制度省级结算补助资金</t>
  </si>
  <si>
    <t>石羊中心卫生院2024年基本药物制度省级结算补助资金</t>
  </si>
  <si>
    <t>三岔河镇卫生院2024年基本药物制度省级结算补助资金</t>
  </si>
  <si>
    <t>三台乡卫生院2024年基本药物制度省级结算补助资金</t>
  </si>
  <si>
    <t>铁锁乡卫生院2024年基本药物制度省级结算补助资金</t>
  </si>
  <si>
    <t>赵家店镇党群服务中心建设经费</t>
  </si>
  <si>
    <t>大姚县公安局公安派出所“五小工程”建设专项经费</t>
  </si>
  <si>
    <t>2024年州级财政林业草原项目支出预算</t>
  </si>
  <si>
    <t>大姚县教育体育局2024年全国学校体育美育改革试验区建设省级专项资金</t>
  </si>
  <si>
    <t>大姚县统计局2024年农村统计监测项目专项资金</t>
  </si>
  <si>
    <t>大姚县石羊镇2024年州级财政项目专项资金</t>
  </si>
  <si>
    <t>大姚县金碧镇人民政府2024年第三批农村公益事业财政肩部项目予以备案并下达资金</t>
  </si>
  <si>
    <t>大姚县三岔河镇人民政府2024年第三批农村公益事业财政肩部项目予以备案并下达资金</t>
  </si>
  <si>
    <t>大姚县铁锁乡人民政府2024年第三批农村公益事业财政肩部项目予以备案并下达资金</t>
  </si>
  <si>
    <t>大姚县湾碧乡人民政府2024年第三批农村公益事业财政肩部项目予以备案并下达资金</t>
  </si>
  <si>
    <t>大姚县农业农村局2024年州级农业生产发展对下转移专项资金（高标准农田建设管护费）</t>
  </si>
  <si>
    <t>大姚县农业农村剧2024年州级农业生产发展对下转移专项资金（农村改革重点工作经费）</t>
  </si>
  <si>
    <t>大姚县建议检测所2024年州级农业生产发展对下转移专项资金（州级农产品质量安全）</t>
  </si>
  <si>
    <t>大姚县林业和草原局2024年第二批中央财政林业改革发展资金</t>
  </si>
  <si>
    <t>大姚县供销社2024年食用菌产业统计监测补助经费</t>
  </si>
  <si>
    <t>大姚县农业农村局2024年州级肉牛肉羊产业高质量发展专项（第二批）资金</t>
  </si>
  <si>
    <t>大姚县职教中心2024年志愿教育高质量发展州级专项资金</t>
  </si>
  <si>
    <t>六苴镇人民政府下达六苴镇波西村抓党建促乡村振兴工作经费</t>
  </si>
  <si>
    <t>大姚县人大常委会办公室专项经费</t>
  </si>
  <si>
    <t>大姚县工业信息化商务科学技术局2022年4季度-2023年3季度规模以上工业企业培育奖励资金</t>
  </si>
  <si>
    <t>2024年卫生健康事业发展省对下补助资金</t>
  </si>
  <si>
    <t>大姚县公安局2024年公安机关中央和省级政法转移支付资金</t>
  </si>
  <si>
    <t xml:space="preserve"> 中国共产党大姚县委员会组织部2024年选调生到村任职中央补助经费</t>
  </si>
  <si>
    <t>大姚县卫生健康局2024年卫生健康事业高质量发展三年行动计划资金（第二批）</t>
  </si>
  <si>
    <t>大姚县人民医院2024年卫生健康事业高质量发展三年行动计划资金（第二批）</t>
  </si>
  <si>
    <t>2024年卫生健康事业高质量发展三年行动计划资金（第二批）</t>
  </si>
  <si>
    <t>大姚县妇计中心2024年卫生健康事业高质量发展三年行动计划资金（第二批）</t>
  </si>
  <si>
    <t>大姚县中彝医医院2024年卫生健康事业高质量发展三年行动计划资金（第二批）</t>
  </si>
  <si>
    <t>大姚县疾控中心2024年卫生健康事业高质量发展三年行动计划资金（第二批）</t>
  </si>
  <si>
    <t>大姚县金碧镇卫生院2024年卫生健康事业高质量发展三年行动计划资金（第二批）</t>
  </si>
  <si>
    <t>大姚县金碧镇仓街卫生院2024年卫生健康事业高质量发展三年行动计划资金（第二批）</t>
  </si>
  <si>
    <t>大姚县金碧镇七街卫生院2024年卫生健康事业高质量发展三年行动计划资金（第二批）</t>
  </si>
  <si>
    <t>大姚县龙街中心卫生院2024年卫生健康事业高质量发展三年行动计划资金（第二批）</t>
  </si>
  <si>
    <t>大姚县赵家店镇卫生院2024年卫生健康事业高质量发展三年行动计划资金（第二批）</t>
  </si>
  <si>
    <t>大姚县新街镇卫生院2024年卫生健康事业高质量发展三年行动计划资金（第二批）</t>
  </si>
  <si>
    <t>大姚县六苴中心卫生院2024年卫生健康事业高质量发展三年行动计划资金（第二批）</t>
  </si>
  <si>
    <t>大姚县昙华乡卫生院2024年卫生健康事业高质量发展三年行动计划资金（第二批）</t>
  </si>
  <si>
    <t>大姚县桂花镇卫生院2024年卫生健康事业高质量发展三年行动计划资金（第二批）</t>
  </si>
  <si>
    <t>大姚县湾碧中心卫生院2024年卫生健康事业高质量发展三年行动计划资金（第二批）</t>
  </si>
  <si>
    <t>大姚县石羊中心卫生院2024年卫生健康事业高质量发展三年行动计划资金（第二批）</t>
  </si>
  <si>
    <t>大姚县三岔河镇卫生院2024年卫生健康事业高质量发展三年行动计划资金（第二批）</t>
  </si>
  <si>
    <t>大姚县三台乡卫生院2024年卫生健康事业高质量发展三年行动计划资金（第二批）</t>
  </si>
  <si>
    <t>大姚县铁锁乡卫生院2024年卫生健康事业高质量发展三年行动计划资金（第二批）</t>
  </si>
  <si>
    <t>大姚县应急管理局2024 年省级防汛应急救灾资金（第二批）应急值班、调度、会商水费</t>
  </si>
  <si>
    <t>大姚县应急管理局2024 年省级防汛应急救灾资金（第二批）应急值班、调度、会商电费</t>
  </si>
  <si>
    <t>大姚县应急管理局2024 年省级防汛应急救灾资金（第二批）防灾减灾调度、会商会议室租用费</t>
  </si>
  <si>
    <t>大姚县应急管理局2024 年省级防汛应急救灾资金（第二批）防灾减灾调度、会商网络服务费</t>
  </si>
  <si>
    <t>大姚县应急管理局2024 年省级防汛应急救灾资金（第二批）灾害隐患点转移避险示意图制作</t>
  </si>
  <si>
    <t>大姚县应急管理局2024 年省级防汛应急救灾资金（第二批）采购防汛物资防洪桩、应急食品</t>
  </si>
  <si>
    <t>湾碧乡2024 年省级防汛应急救灾资金（第二批）湾碧乡组织人员转移及应急处置经费、基础设施应急修复和道路清障保通经费</t>
  </si>
  <si>
    <t>金碧镇2024 年省级防汛应急救灾资金（第二批）金碧镇基础设施应急修复和道路清障保通经费</t>
  </si>
  <si>
    <t>三台乡2024 年省级防汛应急救灾资金（第二批）三台乡基础设施应急修复和道路清障保通经费</t>
  </si>
  <si>
    <t>桂花镇2024 年省级防汛应急救灾资金（第二批）桂花镇基础设施应急修复和道路清障保通经费</t>
  </si>
  <si>
    <t>新街镇2024 年省级防汛应急救灾资金（第二批）新街镇基础设施应急修复和道路清障保通经费</t>
  </si>
  <si>
    <t>赵家店镇2024 年省级防汛应急救灾资金（第二批）赵家店镇基础设施应急修复和道路清障保通经费</t>
  </si>
  <si>
    <t>三岔河镇2024 年省级防汛应急救灾资金（第二批）三岔河镇基础设施应急修复和道路清障保通经费</t>
  </si>
  <si>
    <t>中共大姚县委组织部党建经费</t>
  </si>
  <si>
    <t>大姚县文化旅游局2024年省级非物质文化遗产保护资金</t>
  </si>
  <si>
    <t>大姚县自然资源局2024年省级卫片执法补助经费（第二批）</t>
  </si>
  <si>
    <t>大姚县发展和改革局2024年度省级防灾减灾救灾专项经费</t>
  </si>
  <si>
    <t>大姚县教体局2024年学生资助第二批中央和省级直达资金和州级专项资金</t>
  </si>
  <si>
    <t>卫健局2024年重大公共卫生服务补助资金</t>
  </si>
  <si>
    <t>县人民医院2024年重大公共卫生服务补助资金</t>
  </si>
  <si>
    <t>县中彝医医院2024年重大公共卫生服务补助资金</t>
  </si>
  <si>
    <t>县妇计中心2024年重大公共卫生服务补助资金</t>
  </si>
  <si>
    <t>县疾控中心2024年重大公共卫生服务补助资金</t>
  </si>
  <si>
    <t>金碧镇卫生院2024年重大公共卫生服务补助资金</t>
  </si>
  <si>
    <t>石羊中心卫生院2024年重大公共卫生服务补助资金</t>
  </si>
  <si>
    <t>龙街中心卫生院2024年重大公共卫生服务补助资金</t>
  </si>
  <si>
    <t>金碧镇仓街卫生院2024年重大公共卫生服务补助资金</t>
  </si>
  <si>
    <t>金碧镇七街卫生院2024年重大公共卫生服务补助资金</t>
  </si>
  <si>
    <t>赵家店镇卫生院2024年重大公共卫生服务补助资金</t>
  </si>
  <si>
    <t>新街镇卫生院2024年重大公共卫生服务补助资金</t>
  </si>
  <si>
    <t>三岔河镇卫生院2024年重大公共卫生服务补助资金</t>
  </si>
  <si>
    <t>三台乡卫生院2024年重大公共卫生服务补助资金</t>
  </si>
  <si>
    <t>铁锁乡卫生院2024年重大公共卫生服务补助资金</t>
  </si>
  <si>
    <t>六苴中心卫生院2024年重大公共卫生服务补助资金</t>
  </si>
  <si>
    <t>昙华乡卫生院2024年重大公共卫生服务补助资金</t>
  </si>
  <si>
    <t>桂花镇卫生院2024年重大公共卫生服务补助资金</t>
  </si>
  <si>
    <t>湾碧中心卫生院2024年重大公共卫生服务补助资金</t>
  </si>
  <si>
    <t>政协大姚县委员会办公室大姚县政协文史资料征编经费</t>
  </si>
  <si>
    <t>石羊镇中心学校2024年州级学前教育发展专项资金</t>
  </si>
  <si>
    <t>西城幼儿园</t>
  </si>
  <si>
    <t>大姚县西城幼儿园2024年州级学前教育发展专项资金</t>
  </si>
  <si>
    <t>东城幼儿园</t>
  </si>
  <si>
    <t>大姚县东城幼儿园2024年州级学前教育发展专项资金</t>
  </si>
  <si>
    <t>湾碧乡中心学校2024年州级学前教育发展专项资金</t>
  </si>
  <si>
    <t>大姚县自然资源局2024年省级地质灾害防治专项资金（第二批）</t>
  </si>
  <si>
    <t>大姚县人民医院2024年疾控机构医疗服务与保障能力提升（医疗卫生机构能力建设卫生健康人才培养）补助资金</t>
  </si>
  <si>
    <t>大姚县中彝医院2024年疾控机构医疗服务与保障能力提升（医疗卫生机构能力建设卫生健康人才培养）补助资金</t>
  </si>
  <si>
    <t>大姚县石羊中心卫生院2024年卫生健康事业发展省对下补助资（第二批）</t>
  </si>
  <si>
    <t>大姚县交通运输局2023年度农村客运补贴资金及城市交通发展奖励资金</t>
  </si>
  <si>
    <t>大姚县民族中学2024年义务教育课后服务州级补助资金</t>
  </si>
  <si>
    <t>大姚县金碧小学2024年义务教育课后服务州级补助资金</t>
  </si>
  <si>
    <t>大姚县金龙明德小学2024年义务教育课后服务州级补助资金</t>
  </si>
  <si>
    <t>大姚县金碧镇中心学校2024年义务教育课后服务州级补助资金</t>
  </si>
  <si>
    <t>大姚县金碧镇七街中心学校2024年义务教育课后服务州级补助资金</t>
  </si>
  <si>
    <t>大姚县金碧镇仓街中心学校2024年义务教育课后服务州级补助资金</t>
  </si>
  <si>
    <t>大姚县新街镇中心学校2024年义务教育课后服务州级补助资金</t>
  </si>
  <si>
    <t>大姚县龙街镇中心学校2024年义务教育课后服务州级补助资金</t>
  </si>
  <si>
    <t>大姚县石羊中心学校2024年义务教育课后服务州级补助资金</t>
  </si>
  <si>
    <t>大姚县六苴镇中心学校2024年义务教育课后服务州级补助资金</t>
  </si>
  <si>
    <t>大姚县三岔河镇中心学校2024年义务教育课后服务州级补助资金</t>
  </si>
  <si>
    <t>大姚县赵家店中心学校2024年义务教育课后服务州级补助资金</t>
  </si>
  <si>
    <t>大姚县昙华乡中心学校2024年义务教育课后服务州级补助资金</t>
  </si>
  <si>
    <t>大姚县桂花镇中心学校2024年义务教育课后服务州级补助资金</t>
  </si>
  <si>
    <t>大姚县湾碧乡中心学校2024年义务教育课后服务州级补助资金</t>
  </si>
  <si>
    <t>大姚县三台乡中心学校2024年义务教育课后服务州级补助资金</t>
  </si>
  <si>
    <t>大姚县铁锁乡中心学校2024年义务教育课后服务州级补助资金</t>
  </si>
  <si>
    <t>大姚县特殊教育学校2024年义务教育课后服务州级补助资金</t>
  </si>
  <si>
    <t>大姚县第一中学2024年义务教育课后服务州级补助资金</t>
  </si>
  <si>
    <t>大姚县实验中学2024年义务教育课后服务州级补助资金</t>
  </si>
  <si>
    <t>大姚县第二中学2024年义务教育课后服务州级补助资金</t>
  </si>
  <si>
    <t>大姚县人大常委会办公室2024年省级基层人大履职能力提升专项经费</t>
  </si>
  <si>
    <t>纪委</t>
  </si>
  <si>
    <t>中共大姚县纪律检查委员会2024年补助县市纪委监委办案经费</t>
  </si>
  <si>
    <t>金碧镇村社区机制牌子制作补助经费</t>
  </si>
  <si>
    <t>石羊镇村社区机制牌子制作补助经费</t>
  </si>
  <si>
    <t>六苴镇村社区机制牌子制作补助经费</t>
  </si>
  <si>
    <t>龙街镇村社区机制牌子制作补助经费</t>
  </si>
  <si>
    <t>新街镇村社区机制牌子制作补助经费</t>
  </si>
  <si>
    <t>赵家店镇村社区机制牌子制作补助经费</t>
  </si>
  <si>
    <t>三岔河镇村社区机制牌子制作补助经费</t>
  </si>
  <si>
    <t>桂花镇村社区机制牌子制作补助经费</t>
  </si>
  <si>
    <t>昙华乡村社区机制牌子制作补助经费</t>
  </si>
  <si>
    <t>弯碧乡村社区机制牌子制作补助经费</t>
  </si>
  <si>
    <t>三台乡村社区机制牌子制作补助经费</t>
  </si>
  <si>
    <t>铁锁乡村社区机制牌子制作补助经费</t>
  </si>
  <si>
    <t>大姚县职业教育中心2024年现代职业教育质量提升计划中央资金</t>
  </si>
  <si>
    <t>金碧镇人民政府金碧镇将军村委会建设人大工作站项目经费</t>
  </si>
  <si>
    <t>大姚县卫生健康局2024年生育支持项目省级第二批和州级第二批补助资金</t>
  </si>
  <si>
    <t>大姚县教育体育局2024年贫困学子奖励计划州级资金</t>
  </si>
  <si>
    <t>大姚县第一中学2024年普通高中教育提质增效教育科研工作经费（第二批）</t>
  </si>
  <si>
    <t>大姚县教育体育局2024你那少数民族学子奖学金州级资金</t>
  </si>
  <si>
    <t>大姚县职教中心2024年职业教育东西协作中职学生集体生活补助州级专项资金</t>
  </si>
  <si>
    <t>大姚县东城幼儿园大姚县东城幼儿园维修改造及设备购置建设项目大姚县2024年云南省基础教育综合奖补省级资金</t>
  </si>
  <si>
    <t>大姚县西城幼儿园大姚县西城幼儿园维修改造及设备购置建设项目大姚县2024年云南省基础教育综合奖补省级资金</t>
  </si>
  <si>
    <t>大姚县金碧镇中心学校大姚县金碧中心小学消防水泵房、围墙、运动场建设项目大姚县2024年云南省基础教育综合奖补省级资金</t>
  </si>
  <si>
    <t>大姚县石羊镇中心学校大姚县石羊镇坟箐小学新建学生餐厅及校园校舍提升改造建设项目大姚县2024年云南省基础教育综合奖补省级资金</t>
  </si>
  <si>
    <t>大姚县第一中学大姚县第一中学运动场建设项目大姚县2024年云南省基础教育综合奖补省级资金</t>
  </si>
  <si>
    <t>大姚县民族中学大姚县民族中学活动场地提升改造建设项目大姚县2024年云南省基础教育综合奖补省级资金</t>
  </si>
  <si>
    <t>大姚县龙街乡中心学校大姚县龙街中学运动场建设项目大姚县2024年云南省基础教育综合奖补省级资金</t>
  </si>
  <si>
    <t>大姚县昙华乡中心学校大姚县昙华中学活动场地建设项目大姚县2024年云南省基础教育综合奖补省级资金</t>
  </si>
  <si>
    <t>大姚县特殊教育学校大姚县特殊教育学校游泳池建设项目大姚县2024年云南省基础教育综合奖补省级资金</t>
  </si>
  <si>
    <t>大姚县第一中学大姚县第一中学学生食堂建设项目（附属工程）大姚县2024年云南省基础教育综合奖补省级资金</t>
  </si>
  <si>
    <t>大姚县人力资源和社会保障局大姚县2024年省级财政衔接推进乡村振兴补助资金（第三批）大姚县脱贫劳动力省内跨州务工一次性交通补助项目</t>
  </si>
  <si>
    <t>大姚县农业农村局大姚县2024年省级财政衔接推进乡村振兴补助资金（第三批）大姚县2024年度脱贫人口小额信贷贴息资金项目</t>
  </si>
  <si>
    <t>新街镇人民政府大姚县2024年省级财政衔接推进乡村振兴补助资金（第三批）大姚县新街镇碧么村委会标准化肉鸡养殖场建设项目</t>
  </si>
  <si>
    <t>石羊镇人民政府大姚县2024年省级财政衔接推进乡村振兴补助资金（第三批）大姚县脱贫劳动力职业技能培训项目</t>
  </si>
  <si>
    <t>六苴镇人民政府大姚县2024年省级财政衔接推进乡村振兴补助资金（第三批）大姚县脱贫劳动力职业技能培训项目</t>
  </si>
  <si>
    <t>龙街镇人民政府大姚县2024年省级财政衔接推进乡村振兴补助资金（第三批）大姚县脱贫劳动力职业技能培训项目</t>
  </si>
  <si>
    <t>三岔河镇人民政府大姚县2024年省级财政衔接推进乡村振兴补助资金（第三批）大姚县脱贫劳动力职业技能培训项目</t>
  </si>
  <si>
    <t>昙华乡人民政府大姚县2024年省级财政衔接推进乡村振兴补助资金（第三批）大姚县脱贫劳动力职业技能培训项目</t>
  </si>
  <si>
    <t>铁锁乡人民政府大姚县2024年省级财政衔接推进乡村振兴补助资金（第三批）大姚县脱贫劳动力职业技能培训项目</t>
  </si>
  <si>
    <t>桂花镇人民政府大姚县2024年省级财政衔接推进乡村振兴补助资金（第三批）大姚县脱贫劳动力职业技能培训项目</t>
  </si>
  <si>
    <t>大姚县农业农村局2024年度肉牛肉羊产业高质量发展专项资金（第三批）</t>
  </si>
  <si>
    <t>大姚县应急管理局2024年省级应急管理专项转移支付资金（第一批）</t>
  </si>
  <si>
    <t>大姚县发展和改革局拨付地方政府粮食储备绿色仓储提升行动省级补助资金（第一批）</t>
  </si>
  <si>
    <t>大姚县住房和城乡建设局2024年第二批州级预算内项目前期工作经费</t>
  </si>
  <si>
    <t>大姚县第一中学2024年第二批州级预算内项目前期工作经费</t>
  </si>
  <si>
    <t>大姚县实验中学2024年第二批州级预算内项目前期工作经费</t>
  </si>
  <si>
    <t>大姚县统战部2024年楚雄州下达民族贸易和民族特需商品生产贷款贴息中央资金</t>
  </si>
  <si>
    <t>中共大姚县委宣传部2024年提升基层党建效能专项州级资金</t>
  </si>
  <si>
    <t>金碧镇2024年“清廉楚雄”建设经费2024年“清廉楚雄”建设经费</t>
  </si>
  <si>
    <t>石羊镇2024年“清廉楚雄”建设经费2024年“清廉楚雄”建设经费</t>
  </si>
  <si>
    <t>龙街镇2024年“清廉楚雄”建设经费2024年“清廉楚雄”建设经费</t>
  </si>
  <si>
    <t>新街镇2024年“清廉楚雄”建设经费2024年“清廉楚雄”建设经费</t>
  </si>
  <si>
    <t>六苴镇2024年“清廉楚雄”建设经费2024年“清廉楚雄”建设经费</t>
  </si>
  <si>
    <t>赵家店镇2024年“清廉楚雄”建设经费2024年“清廉楚雄”建设经费</t>
  </si>
  <si>
    <t>桂花镇2024年“清廉楚雄”建设经费2024年“清廉楚雄”建设经费</t>
  </si>
  <si>
    <t>昙华乡2024年“清廉楚雄”建设经费2024年“清廉楚雄”建设经费</t>
  </si>
  <si>
    <t>三岔河镇2024年“清廉楚雄”建设经费2024年“清廉楚雄”建设经费</t>
  </si>
  <si>
    <t>湾碧乡2024年“清廉楚雄”建设经费2024年“清廉楚雄”建设经费</t>
  </si>
  <si>
    <t>铁锁乡2024年“清廉楚雄”建设经费2024年“清廉楚雄”建设经费</t>
  </si>
  <si>
    <t>三台乡2024年“清廉楚雄”建设经费2024年“清廉楚雄”建设经费</t>
  </si>
  <si>
    <t>妇联</t>
  </si>
  <si>
    <t>大姚县妇女联合会2024年低收入妇女“两癌”救助专项资金</t>
  </si>
  <si>
    <t>大姚县第一中学2024年楚雄州中小学心理健康状况测评服务专项资金</t>
  </si>
  <si>
    <t>大姚县第一中学2024年综合绩效考评初中优质生源绩效考核一次性资金</t>
  </si>
  <si>
    <t>大姚县实验中学2024年综合绩效考评初中优质生源绩效考核一次性资金</t>
  </si>
  <si>
    <t>大姚县民族中学2024年综合绩效考评初中优质生源绩效考核一次性资金</t>
  </si>
  <si>
    <t>大姚县龙街中学2024年综合绩效考评初中优质生源绩效考核一次性资金</t>
  </si>
  <si>
    <t>大姚县新街中学2024年综合绩效考评初中优质生源绩效考核一次性资金</t>
  </si>
  <si>
    <t>大姚县第二中学2024年综合绩效考评初中优质生源绩效考核一次性资金</t>
  </si>
  <si>
    <t>大姚县桂花中学2024年综合绩效考评初中优质生源绩效考核一次性资金</t>
  </si>
  <si>
    <t>大姚县六苴中学2024年综合绩效考评初中优质生源绩效考核一次性资金</t>
  </si>
  <si>
    <t>大姚县三岔河中学2024年综合绩效考评初中优质生源绩效考核一次性资金</t>
  </si>
  <si>
    <t>大姚县三台综合中学2024年综合绩效考评初中优质生源绩效考核一次性资金</t>
  </si>
  <si>
    <t>大姚昙华中学2024年综合绩效考评初中优质生源绩效考核一次性资金</t>
  </si>
  <si>
    <t>大姚县铁锁中学2024年综合绩效考评初中优质生源绩效考核一次性资金</t>
  </si>
  <si>
    <t>大姚县湾碧中学2024年综合绩效考评初中优质生源绩效考核一次性资金</t>
  </si>
  <si>
    <t>大姚县教育体育局2024年综合绩效考评初中优质生源绩效考核一次性资金</t>
  </si>
  <si>
    <t>中国人民解放军云南省大姚县人民武装部2024年国防动员和后备力量建设项目经费</t>
  </si>
  <si>
    <t>中国共产党大姚县纪律检查委员会2024年中央纪检监察中央支付及省级配套资金</t>
  </si>
  <si>
    <t>大姚县信访局2024年省级解决特殊疑难信访问题资金</t>
  </si>
  <si>
    <t>大姚县科学技术协会机关2024年省对下转移支付第三批科普资金</t>
  </si>
  <si>
    <t>大姚县交通运输局2024年车辆购置税收入补助地方资金用于公路灾损抢道效能预算</t>
  </si>
  <si>
    <t>中共大姚县委统战经费下达</t>
  </si>
  <si>
    <t>大姚县工业信息化局2024年区域重新能力提升专项资金（第二批）</t>
  </si>
  <si>
    <t>大姚县工业信息化局2024年州级重点税源企业担保贷款利息和担保费补贴</t>
  </si>
  <si>
    <t>大姚县金碧镇仓街中心学校大姚县2024年义务教育学校数字校园建设资金</t>
  </si>
  <si>
    <t>大姚县石羊镇中心学校大姚县2024年义务教育学校数字校园建设资金</t>
  </si>
  <si>
    <t>大姚县铁锁乡中心学校大姚县2024年义务教育学校数字校园建设资金</t>
  </si>
  <si>
    <t>大姚县湾碧乡中心学校大姚县2024年义务教育学校数字校园建设资金</t>
  </si>
  <si>
    <t>大姚县三岔河乡中心学校大姚县2024年义务教育学校数字校园建设资金</t>
  </si>
  <si>
    <t>大姚县昙华乡中心学校大姚县2024年义务教育学校数字校园建设资金</t>
  </si>
  <si>
    <t>大姚县金龙明德小学大姚县2024年义务教育学校数字校园建设资金</t>
  </si>
  <si>
    <t>大姚县金碧镇中心学校大姚县2024年义务教育学校数字校园建设资金</t>
  </si>
  <si>
    <t>大姚县六苴镇中心学校大姚县2024年义务教育学校数字校园建设资金</t>
  </si>
  <si>
    <t>大姚县赵家店乡中心学校大姚县2024年义务教育学校数字校园建设资金</t>
  </si>
  <si>
    <t>大姚县龙街乡中心学校大姚县2024年义务教育学校数字校园建设资金</t>
  </si>
  <si>
    <t>大姚县金碧镇七街中心学校大姚县2024年义务教育学校数字校园建设资金</t>
  </si>
  <si>
    <t>大姚县新街乡中心学校大姚县2024年义务教育学校数字校园建设资金</t>
  </si>
  <si>
    <t>大姚县三台乡中心学校大姚县2024年义务教育学校数字校园建设资金</t>
  </si>
  <si>
    <t>大姚县桂花乡中心学校大姚县2024年义务教育学校数字校园建设资金</t>
  </si>
  <si>
    <t>大姚县金碧小学大姚县2024年义务教育学校数字校园建设资金</t>
  </si>
  <si>
    <t>大姚县铁锁乡中心学校2024年义务教育学校数字校园建设资金</t>
  </si>
  <si>
    <t>大姚县湾碧乡中心学校2024年义务教育学校数字校园建设资金</t>
  </si>
  <si>
    <t>大姚县三岔河乡中心学校2024年义务教育学校数字校园建设资金</t>
  </si>
  <si>
    <t>大姚县昙华乡中心学校2024年义务教育学校数字校园建设资金</t>
  </si>
  <si>
    <t>大姚县六苴镇中心学校2024年义务教育学校数字校园建设资金</t>
  </si>
  <si>
    <t>大姚县桂花乡中心学校2024年义务教育学校数字校园建设资金</t>
  </si>
  <si>
    <t>大姚县民族中学2024年义务教育学校数字校园建设资金</t>
  </si>
  <si>
    <t>大姚县职教中心2024年职业教育省级专项资金</t>
  </si>
  <si>
    <t>大姚县工业信息化局商务建设发展专项资金（省级猪肉储备）</t>
  </si>
  <si>
    <t>支出功能分类科目</t>
  </si>
  <si>
    <t>项目总额(元)</t>
  </si>
  <si>
    <t>2,971,241,230.00</t>
  </si>
  <si>
    <t>耕地建设与利用</t>
  </si>
  <si>
    <t>2330301</t>
  </si>
  <si>
    <t>附表11</t>
  </si>
  <si>
    <t>大姚县2025年政府性基金预算收入预算表</t>
  </si>
  <si>
    <t>是否打印</t>
  </si>
  <si>
    <t>铁路高速公路建设资金</t>
  </si>
  <si>
    <t>政府性基金上解收入</t>
  </si>
  <si>
    <t>海南省高等级公路车辆通行附加费债务转贷收入</t>
  </si>
  <si>
    <t>国家电影事业发展专项资金债务转贷收入</t>
  </si>
  <si>
    <t>国有土地使用权出让金债务转贷收入</t>
  </si>
  <si>
    <t>农业土地开发资金债务转贷收入</t>
  </si>
  <si>
    <t>大中型水库库区基金债务转贷收入</t>
  </si>
  <si>
    <t>城市基础设施配套费债务转贷收入</t>
  </si>
  <si>
    <t>小型水库移民扶助基金债务转贷收入</t>
  </si>
  <si>
    <t>国家重大水利工程建设基金债务转贷收入</t>
  </si>
  <si>
    <t>车辆通行费债务转贷收入</t>
  </si>
  <si>
    <t>污水处理费债务转贷收入</t>
  </si>
  <si>
    <t>土地储备专项债券转贷收入</t>
  </si>
  <si>
    <t>政府收费公路专项债券转贷收入</t>
  </si>
  <si>
    <t>棚户区改造专项债券转贷收入</t>
  </si>
  <si>
    <t>其他地方自行试点项目收益专项债券转贷收入</t>
  </si>
  <si>
    <t>其他政府性基金债务转贷收入</t>
  </si>
  <si>
    <t>政府性基金</t>
  </si>
  <si>
    <t>附表12</t>
  </si>
  <si>
    <t>大姚县2025年政府性基金预算支出预算表</t>
  </si>
  <si>
    <t>上年净结余</t>
  </si>
  <si>
    <t>上年专项结余</t>
  </si>
  <si>
    <t>土地出让金</t>
  </si>
  <si>
    <t>污水处理费</t>
  </si>
  <si>
    <t>21298</t>
  </si>
  <si>
    <t>超长期特别国债安排的支出</t>
  </si>
  <si>
    <t>2129801</t>
  </si>
  <si>
    <t>住房保障支出★</t>
  </si>
  <si>
    <t>超长期特别国债安排的支出★</t>
  </si>
  <si>
    <t>保障性租赁住房★</t>
  </si>
  <si>
    <t>其它住房保障支出★</t>
  </si>
  <si>
    <t>粮油物资储备支出★</t>
  </si>
  <si>
    <t>设施建设★</t>
  </si>
  <si>
    <t>其它粮油物资储备支出★</t>
  </si>
  <si>
    <t>灾害防治及应急管理支出★</t>
  </si>
  <si>
    <r>
      <rPr>
        <sz val="12"/>
        <rFont val="方正仿宋简体"/>
        <charset val="134"/>
      </rPr>
      <t>自然灾害防治</t>
    </r>
    <r>
      <rPr>
        <sz val="12"/>
        <rFont val="Microsoft YaHei"/>
        <charset val="134"/>
      </rPr>
      <t>★</t>
    </r>
  </si>
  <si>
    <t>自然灾害恢复重建支出★</t>
  </si>
  <si>
    <t>其它自然灾害防治及应急管理支出★</t>
  </si>
  <si>
    <t>转移支付</t>
  </si>
  <si>
    <t>政府性基金转移支付</t>
  </si>
  <si>
    <t>抗疫特别国债转移支付支出</t>
  </si>
  <si>
    <t>海南省高等级公路车辆通行附加费债务转贷支出</t>
  </si>
  <si>
    <t>国家电影事业发展专项资金债务转贷支出</t>
  </si>
  <si>
    <t>国有土地使用权出让金债务转贷支出</t>
  </si>
  <si>
    <t>农业土地开发资金债务转贷支出</t>
  </si>
  <si>
    <t>大中型水库库区基金债务转贷支出</t>
  </si>
  <si>
    <t>城市基础设施配套费债务转贷支出</t>
  </si>
  <si>
    <t>小型水库移民扶助基金债务转贷支出</t>
  </si>
  <si>
    <t>国家重大水利工程建设基金债务转贷支出</t>
  </si>
  <si>
    <t>车辆通行费债务转贷支出</t>
  </si>
  <si>
    <t>污水处理费债务转贷支出</t>
  </si>
  <si>
    <t>土地储备专项债券转贷支出</t>
  </si>
  <si>
    <t>政府收费公路专项债券转贷支出</t>
  </si>
  <si>
    <t>棚户区改造专项债券转贷支出</t>
  </si>
  <si>
    <t>其他地方自行试点项目收益专项债券转贷支出</t>
  </si>
  <si>
    <t>其他地方政府债务转贷支出</t>
  </si>
  <si>
    <t>457,171,040.04</t>
  </si>
  <si>
    <t>2300603</t>
  </si>
  <si>
    <t>政府性基金上解支出</t>
  </si>
  <si>
    <t>附表13</t>
  </si>
  <si>
    <t>大姚县2025年国有资本经营预算收入预算情况表</t>
  </si>
  <si>
    <r>
      <rPr>
        <b/>
        <sz val="12"/>
        <color theme="1"/>
        <rFont val="方正仿宋简体"/>
        <charset val="134"/>
      </rPr>
      <t>项</t>
    </r>
    <r>
      <rPr>
        <b/>
        <sz val="12"/>
        <color theme="1"/>
        <rFont val="Times New Roman"/>
        <charset val="134"/>
      </rPr>
      <t xml:space="preserve">          </t>
    </r>
    <r>
      <rPr>
        <b/>
        <sz val="12"/>
        <color theme="1"/>
        <rFont val="方正仿宋简体"/>
        <charset val="134"/>
      </rPr>
      <t>目</t>
    </r>
  </si>
  <si>
    <r>
      <rPr>
        <b/>
        <sz val="12"/>
        <color theme="1"/>
        <rFont val="Times New Roman"/>
        <charset val="134"/>
      </rPr>
      <t>2024</t>
    </r>
    <r>
      <rPr>
        <b/>
        <sz val="12"/>
        <color theme="1"/>
        <rFont val="方正仿宋简体"/>
        <charset val="134"/>
      </rPr>
      <t>年</t>
    </r>
    <r>
      <rPr>
        <b/>
        <sz val="12"/>
        <color theme="1"/>
        <rFont val="Times New Roman"/>
        <charset val="134"/>
      </rPr>
      <t xml:space="preserve">
</t>
    </r>
    <r>
      <rPr>
        <b/>
        <sz val="12"/>
        <color theme="1"/>
        <rFont val="方正仿宋简体"/>
        <charset val="134"/>
      </rPr>
      <t>决算数</t>
    </r>
  </si>
  <si>
    <r>
      <rPr>
        <b/>
        <sz val="12"/>
        <color theme="1"/>
        <rFont val="Times New Roman"/>
        <charset val="134"/>
      </rPr>
      <t>2025</t>
    </r>
    <r>
      <rPr>
        <b/>
        <sz val="12"/>
        <color theme="1"/>
        <rFont val="方正仿宋简体"/>
        <charset val="134"/>
      </rPr>
      <t>年</t>
    </r>
    <r>
      <rPr>
        <b/>
        <sz val="12"/>
        <color theme="1"/>
        <rFont val="Times New Roman"/>
        <charset val="134"/>
      </rPr>
      <t xml:space="preserve">
</t>
    </r>
    <r>
      <rPr>
        <b/>
        <sz val="12"/>
        <color theme="1"/>
        <rFont val="方正仿宋简体"/>
        <charset val="134"/>
      </rPr>
      <t>预算数</t>
    </r>
  </si>
  <si>
    <t>%</t>
  </si>
  <si>
    <r>
      <rPr>
        <sz val="12"/>
        <color theme="1"/>
        <rFont val="Times New Roman"/>
        <charset val="134"/>
      </rPr>
      <t xml:space="preserve">   </t>
    </r>
    <r>
      <rPr>
        <sz val="12"/>
        <color theme="1"/>
        <rFont val="方正仿宋简体"/>
        <charset val="134"/>
      </rPr>
      <t>金融企业股利、股息收入（国资预算）</t>
    </r>
  </si>
  <si>
    <t>附表14</t>
  </si>
  <si>
    <t>大姚县2025年国有资本经营预算支出预算情况表</t>
  </si>
  <si>
    <r>
      <rPr>
        <b/>
        <sz val="12"/>
        <color theme="1"/>
        <rFont val="方正仿宋简体"/>
        <charset val="134"/>
      </rPr>
      <t>金额</t>
    </r>
  </si>
  <si>
    <r>
      <rPr>
        <b/>
        <sz val="11"/>
        <color theme="1"/>
        <rFont val="方正仿宋简体"/>
        <charset val="134"/>
      </rPr>
      <t>社会保障和就业支出</t>
    </r>
  </si>
  <si>
    <r>
      <rPr>
        <sz val="11"/>
        <color theme="1"/>
        <rFont val="方正仿宋简体"/>
        <charset val="134"/>
      </rPr>
      <t>补充全国社会保障基金</t>
    </r>
  </si>
  <si>
    <r>
      <rPr>
        <sz val="11"/>
        <color theme="1"/>
        <rFont val="方正仿宋简体"/>
        <charset val="134"/>
      </rPr>
      <t>国有资本经营预算补充社保基金支出</t>
    </r>
  </si>
  <si>
    <r>
      <rPr>
        <b/>
        <sz val="11"/>
        <color theme="1"/>
        <rFont val="Times New Roman"/>
        <charset val="134"/>
      </rPr>
      <t xml:space="preserve"> </t>
    </r>
    <r>
      <rPr>
        <b/>
        <sz val="11"/>
        <color theme="1"/>
        <rFont val="方正仿宋简体"/>
        <charset val="134"/>
      </rPr>
      <t>国有资本经营预算支出</t>
    </r>
  </si>
  <si>
    <r>
      <rPr>
        <b/>
        <sz val="11"/>
        <color theme="1"/>
        <rFont val="Times New Roman"/>
        <charset val="134"/>
      </rPr>
      <t xml:space="preserve"> </t>
    </r>
    <r>
      <rPr>
        <b/>
        <sz val="11"/>
        <color theme="1"/>
        <rFont val="方正仿宋简体"/>
        <charset val="134"/>
      </rPr>
      <t>解决历史遗留问题及改革成本支出</t>
    </r>
  </si>
  <si>
    <r>
      <rPr>
        <sz val="11"/>
        <color theme="1"/>
        <rFont val="方正仿宋简体"/>
        <charset val="134"/>
      </rPr>
      <t>厂办大集体改革支出</t>
    </r>
  </si>
  <si>
    <r>
      <rPr>
        <sz val="11"/>
        <color theme="1"/>
        <rFont val="Times New Roman"/>
        <charset val="134"/>
      </rPr>
      <t>“</t>
    </r>
    <r>
      <rPr>
        <sz val="11"/>
        <color theme="1"/>
        <rFont val="方正仿宋简体"/>
        <charset val="134"/>
      </rPr>
      <t>三供一业</t>
    </r>
    <r>
      <rPr>
        <sz val="11"/>
        <color theme="1"/>
        <rFont val="Times New Roman"/>
        <charset val="134"/>
      </rPr>
      <t>”</t>
    </r>
    <r>
      <rPr>
        <sz val="11"/>
        <color theme="1"/>
        <rFont val="方正仿宋简体"/>
        <charset val="134"/>
      </rPr>
      <t>移交补助支出</t>
    </r>
  </si>
  <si>
    <r>
      <rPr>
        <sz val="11"/>
        <color theme="1"/>
        <rFont val="方正仿宋简体"/>
        <charset val="134"/>
      </rPr>
      <t>国有企业办职教幼教补助支出</t>
    </r>
  </si>
  <si>
    <r>
      <rPr>
        <sz val="11"/>
        <color theme="1"/>
        <rFont val="方正仿宋简体"/>
        <charset val="134"/>
      </rPr>
      <t>国有企业办公共服务机构移交补助支出</t>
    </r>
  </si>
  <si>
    <r>
      <rPr>
        <sz val="11"/>
        <color theme="1"/>
        <rFont val="方正仿宋简体"/>
        <charset val="134"/>
      </rPr>
      <t>国有企业退休人员社会化管理补助支出</t>
    </r>
  </si>
  <si>
    <r>
      <rPr>
        <sz val="11"/>
        <color theme="1"/>
        <rFont val="方正仿宋简体"/>
        <charset val="134"/>
      </rPr>
      <t>国有企业棚户区改造支出</t>
    </r>
  </si>
  <si>
    <r>
      <rPr>
        <sz val="11"/>
        <color theme="1"/>
        <rFont val="方正仿宋简体"/>
        <charset val="134"/>
      </rPr>
      <t>国有企业改革成本支出</t>
    </r>
  </si>
  <si>
    <r>
      <rPr>
        <sz val="11"/>
        <color theme="1"/>
        <rFont val="方正仿宋简体"/>
        <charset val="134"/>
      </rPr>
      <t>离休干部医药费补助支出</t>
    </r>
  </si>
  <si>
    <r>
      <rPr>
        <sz val="11"/>
        <color theme="1"/>
        <rFont val="方正仿宋简体"/>
        <charset val="134"/>
      </rPr>
      <t>其他解决历史遗留问题及改革成本支出</t>
    </r>
  </si>
  <si>
    <r>
      <rPr>
        <b/>
        <sz val="11"/>
        <color theme="1"/>
        <rFont val="方正仿宋简体"/>
        <charset val="134"/>
      </rPr>
      <t>国有企业资本金注入</t>
    </r>
  </si>
  <si>
    <r>
      <rPr>
        <sz val="11"/>
        <color theme="1"/>
        <rFont val="方正仿宋简体"/>
        <charset val="134"/>
      </rPr>
      <t>国有经济结构调整支出</t>
    </r>
  </si>
  <si>
    <r>
      <rPr>
        <sz val="11"/>
        <color theme="1"/>
        <rFont val="方正仿宋简体"/>
        <charset val="134"/>
      </rPr>
      <t>公益性设施投资支出</t>
    </r>
  </si>
  <si>
    <r>
      <rPr>
        <sz val="11"/>
        <color theme="1"/>
        <rFont val="方正仿宋简体"/>
        <charset val="134"/>
      </rPr>
      <t>前瞻性战略性产业发展支出</t>
    </r>
  </si>
  <si>
    <r>
      <rPr>
        <sz val="11"/>
        <color theme="1"/>
        <rFont val="方正仿宋简体"/>
        <charset val="134"/>
      </rPr>
      <t>生态环境保护支出</t>
    </r>
  </si>
  <si>
    <r>
      <rPr>
        <sz val="11"/>
        <color theme="1"/>
        <rFont val="方正仿宋简体"/>
        <charset val="134"/>
      </rPr>
      <t>支持科技进步支出</t>
    </r>
  </si>
  <si>
    <r>
      <rPr>
        <sz val="11"/>
        <color theme="1"/>
        <rFont val="方正仿宋简体"/>
        <charset val="134"/>
      </rPr>
      <t>保障国家经济安全支出</t>
    </r>
  </si>
  <si>
    <r>
      <rPr>
        <sz val="11"/>
        <color theme="1"/>
        <rFont val="方正仿宋简体"/>
        <charset val="134"/>
      </rPr>
      <t>对外投资合作支出</t>
    </r>
  </si>
  <si>
    <r>
      <rPr>
        <sz val="11"/>
        <color theme="1"/>
        <rFont val="方正仿宋简体"/>
        <charset val="134"/>
      </rPr>
      <t>其他国有企业资本金注入</t>
    </r>
  </si>
  <si>
    <r>
      <rPr>
        <b/>
        <sz val="11"/>
        <color theme="1"/>
        <rFont val="方正仿宋简体"/>
        <charset val="134"/>
      </rPr>
      <t>国有企业政策性补贴</t>
    </r>
  </si>
  <si>
    <r>
      <rPr>
        <sz val="11"/>
        <color theme="1"/>
        <rFont val="方正仿宋简体"/>
        <charset val="134"/>
      </rPr>
      <t>国有企业政策性补贴</t>
    </r>
  </si>
  <si>
    <r>
      <rPr>
        <sz val="11"/>
        <color theme="1"/>
        <rFont val="方正仿宋简体"/>
        <charset val="134"/>
      </rPr>
      <t>金融国有资本经营预算支出</t>
    </r>
  </si>
  <si>
    <r>
      <rPr>
        <sz val="11"/>
        <color theme="1"/>
        <rFont val="方正仿宋简体"/>
        <charset val="134"/>
      </rPr>
      <t>资本性支出</t>
    </r>
  </si>
  <si>
    <r>
      <rPr>
        <sz val="11"/>
        <color theme="1"/>
        <rFont val="方正仿宋简体"/>
        <charset val="134"/>
      </rPr>
      <t>改革性支出</t>
    </r>
  </si>
  <si>
    <r>
      <rPr>
        <b/>
        <sz val="11"/>
        <color theme="1"/>
        <rFont val="方正仿宋简体"/>
        <charset val="134"/>
      </rPr>
      <t>其他金融国有资本经营预算支出</t>
    </r>
  </si>
  <si>
    <r>
      <rPr>
        <sz val="11"/>
        <color theme="1"/>
        <rFont val="方正仿宋简体"/>
        <charset val="134"/>
      </rPr>
      <t>其他国有资本经营预算支出</t>
    </r>
  </si>
  <si>
    <r>
      <rPr>
        <b/>
        <sz val="11"/>
        <color theme="1"/>
        <rFont val="方正仿宋简体"/>
        <charset val="134"/>
      </rPr>
      <t>国有资本经营支出合计</t>
    </r>
  </si>
  <si>
    <r>
      <rPr>
        <sz val="11"/>
        <color theme="1"/>
        <rFont val="方正仿宋简体"/>
        <charset val="134"/>
      </rPr>
      <t>国有资本经营补助下级支出</t>
    </r>
  </si>
  <si>
    <r>
      <rPr>
        <sz val="11"/>
        <color theme="1"/>
        <rFont val="方正仿宋简体"/>
        <charset val="134"/>
      </rPr>
      <t>国有资本经营预算调出资金</t>
    </r>
  </si>
  <si>
    <r>
      <rPr>
        <sz val="11"/>
        <color theme="1"/>
        <rFont val="方正仿宋简体"/>
        <charset val="134"/>
      </rPr>
      <t>国有资本经营省补助计划单列市支出</t>
    </r>
  </si>
  <si>
    <r>
      <rPr>
        <sz val="11"/>
        <color theme="1"/>
        <rFont val="方正仿宋简体"/>
        <charset val="134"/>
      </rPr>
      <t>国有资本经营预算年终结余</t>
    </r>
  </si>
  <si>
    <r>
      <rPr>
        <b/>
        <sz val="11"/>
        <color theme="1"/>
        <rFont val="方正仿宋简体"/>
        <charset val="134"/>
      </rPr>
      <t>支</t>
    </r>
    <r>
      <rPr>
        <b/>
        <sz val="11"/>
        <color theme="1"/>
        <rFont val="Times New Roman"/>
        <charset val="134"/>
      </rPr>
      <t xml:space="preserve">  </t>
    </r>
    <r>
      <rPr>
        <b/>
        <sz val="11"/>
        <color theme="1"/>
        <rFont val="方正仿宋简体"/>
        <charset val="134"/>
      </rPr>
      <t>出</t>
    </r>
    <r>
      <rPr>
        <b/>
        <sz val="11"/>
        <color theme="1"/>
        <rFont val="Times New Roman"/>
        <charset val="134"/>
      </rPr>
      <t xml:space="preserve">  </t>
    </r>
    <r>
      <rPr>
        <b/>
        <sz val="11"/>
        <color theme="1"/>
        <rFont val="方正仿宋简体"/>
        <charset val="134"/>
      </rPr>
      <t>总</t>
    </r>
    <r>
      <rPr>
        <b/>
        <sz val="11"/>
        <color theme="1"/>
        <rFont val="Times New Roman"/>
        <charset val="134"/>
      </rPr>
      <t xml:space="preserve">  </t>
    </r>
    <r>
      <rPr>
        <b/>
        <sz val="11"/>
        <color theme="1"/>
        <rFont val="方正仿宋简体"/>
        <charset val="134"/>
      </rPr>
      <t>计</t>
    </r>
  </si>
  <si>
    <t>附表15</t>
  </si>
  <si>
    <t>大姚县2025年社会保险基金预算收入预算表</t>
  </si>
  <si>
    <r>
      <rPr>
        <sz val="11"/>
        <color theme="1"/>
        <rFont val="方正仿宋简体"/>
        <charset val="134"/>
      </rPr>
      <t>打印标记</t>
    </r>
  </si>
  <si>
    <r>
      <rPr>
        <b/>
        <sz val="12"/>
        <rFont val="方正仿宋简体"/>
        <charset val="134"/>
      </rPr>
      <t>金额</t>
    </r>
  </si>
  <si>
    <r>
      <rPr>
        <sz val="11"/>
        <color theme="1"/>
        <rFont val="方正仿宋简体"/>
        <charset val="134"/>
      </rPr>
      <t>是</t>
    </r>
  </si>
  <si>
    <t>5.其他收入</t>
  </si>
  <si>
    <t>5.上级补助收入</t>
  </si>
  <si>
    <t>附表16</t>
  </si>
  <si>
    <t>大姚县2025年社会保险基金预算支出预算表</t>
  </si>
  <si>
    <r>
      <rPr>
        <sz val="11"/>
        <color theme="1"/>
        <rFont val="Times New Roman"/>
        <charset val="134"/>
      </rPr>
      <t>7.</t>
    </r>
    <r>
      <rPr>
        <sz val="11"/>
        <color theme="1"/>
        <rFont val="方正仿宋简体"/>
        <charset val="134"/>
      </rPr>
      <t>转移支出</t>
    </r>
  </si>
  <si>
    <t>附表17</t>
  </si>
  <si>
    <t>大姚县2024年地方政府债务限额和余额情况表</t>
  </si>
  <si>
    <r>
      <rPr>
        <b/>
        <sz val="12"/>
        <color theme="1"/>
        <rFont val="方正仿宋简体"/>
        <charset val="134"/>
      </rPr>
      <t>项</t>
    </r>
    <r>
      <rPr>
        <b/>
        <sz val="12"/>
        <color theme="1"/>
        <rFont val="Times New Roman"/>
        <charset val="134"/>
      </rPr>
      <t xml:space="preserve">  </t>
    </r>
    <r>
      <rPr>
        <b/>
        <sz val="12"/>
        <color theme="1"/>
        <rFont val="方正仿宋简体"/>
        <charset val="134"/>
      </rPr>
      <t>目</t>
    </r>
  </si>
  <si>
    <r>
      <rPr>
        <b/>
        <sz val="12"/>
        <color theme="1"/>
        <rFont val="Times New Roman"/>
        <charset val="134"/>
      </rPr>
      <t>2023</t>
    </r>
    <r>
      <rPr>
        <b/>
        <sz val="12"/>
        <color theme="1"/>
        <rFont val="方正仿宋简体"/>
        <charset val="134"/>
      </rPr>
      <t>年</t>
    </r>
    <r>
      <rPr>
        <b/>
        <sz val="12"/>
        <color theme="1"/>
        <rFont val="Times New Roman"/>
        <charset val="134"/>
      </rPr>
      <t xml:space="preserve">
</t>
    </r>
    <r>
      <rPr>
        <b/>
        <sz val="12"/>
        <color theme="1"/>
        <rFont val="方正仿宋简体"/>
        <charset val="134"/>
      </rPr>
      <t>决算数</t>
    </r>
  </si>
  <si>
    <r>
      <rPr>
        <b/>
        <sz val="12"/>
        <color theme="1"/>
        <rFont val="Times New Roman"/>
        <charset val="134"/>
      </rPr>
      <t>2024</t>
    </r>
    <r>
      <rPr>
        <b/>
        <sz val="12"/>
        <color theme="1"/>
        <rFont val="方正仿宋简体"/>
        <charset val="134"/>
      </rPr>
      <t>年</t>
    </r>
    <r>
      <rPr>
        <b/>
        <sz val="12"/>
        <color theme="1"/>
        <rFont val="Times New Roman"/>
        <charset val="134"/>
      </rPr>
      <t xml:space="preserve">
</t>
    </r>
    <r>
      <rPr>
        <b/>
        <sz val="12"/>
        <color theme="1"/>
        <rFont val="方正仿宋简体"/>
        <charset val="134"/>
      </rPr>
      <t>执行数</t>
    </r>
  </si>
  <si>
    <r>
      <rPr>
        <b/>
        <sz val="12"/>
        <color theme="1"/>
        <rFont val="方正仿宋简体"/>
        <charset val="134"/>
      </rPr>
      <t>比上年决算数增减</t>
    </r>
    <r>
      <rPr>
        <b/>
        <sz val="12"/>
        <color theme="1"/>
        <rFont val="Times New Roman"/>
        <charset val="134"/>
      </rPr>
      <t>%</t>
    </r>
  </si>
  <si>
    <t>一般债务</t>
  </si>
  <si>
    <t>一、上年末地方政府一般债务余额</t>
  </si>
  <si>
    <r>
      <rPr>
        <sz val="12"/>
        <color theme="1"/>
        <rFont val="Times New Roman"/>
        <charset val="134"/>
      </rPr>
      <t xml:space="preserve">  1.</t>
    </r>
    <r>
      <rPr>
        <sz val="12"/>
        <color theme="1"/>
        <rFont val="方正仿宋简体"/>
        <charset val="134"/>
      </rPr>
      <t>上年末地方一般债务余额</t>
    </r>
  </si>
  <si>
    <r>
      <rPr>
        <sz val="12"/>
        <color theme="1"/>
        <rFont val="Times New Roman"/>
        <charset val="134"/>
      </rPr>
      <t xml:space="preserve">  2.</t>
    </r>
    <r>
      <rPr>
        <sz val="12"/>
        <color theme="1"/>
        <rFont val="方正仿宋简体"/>
        <charset val="134"/>
      </rPr>
      <t>调增上年一般债务余额</t>
    </r>
  </si>
  <si>
    <t>二、当年末地方政府一般债务余额限额</t>
  </si>
  <si>
    <t>三、当年地方政府一般债务转贷收入</t>
  </si>
  <si>
    <r>
      <rPr>
        <sz val="12"/>
        <color theme="1"/>
        <rFont val="Times New Roman"/>
        <charset val="134"/>
      </rPr>
      <t xml:space="preserve">  1.</t>
    </r>
    <r>
      <rPr>
        <sz val="12"/>
        <color theme="1"/>
        <rFont val="方正仿宋简体"/>
        <charset val="134"/>
      </rPr>
      <t>新增一般债券</t>
    </r>
  </si>
  <si>
    <r>
      <rPr>
        <sz val="12"/>
        <color theme="1"/>
        <rFont val="Times New Roman"/>
        <charset val="134"/>
      </rPr>
      <t xml:space="preserve">  2.</t>
    </r>
    <r>
      <rPr>
        <sz val="12"/>
        <color theme="1"/>
        <rFont val="方正仿宋简体"/>
        <charset val="134"/>
      </rPr>
      <t>再融资一般债券</t>
    </r>
  </si>
  <si>
    <r>
      <rPr>
        <sz val="12"/>
        <color theme="1"/>
        <rFont val="Times New Roman"/>
        <charset val="134"/>
      </rPr>
      <t xml:space="preserve">  3.</t>
    </r>
    <r>
      <rPr>
        <sz val="12"/>
        <color theme="1"/>
        <rFont val="方正仿宋简体"/>
        <charset val="134"/>
      </rPr>
      <t>置换一般债券</t>
    </r>
  </si>
  <si>
    <r>
      <rPr>
        <sz val="12"/>
        <color theme="1"/>
        <rFont val="Times New Roman"/>
        <charset val="134"/>
      </rPr>
      <t xml:space="preserve">  4.</t>
    </r>
    <r>
      <rPr>
        <sz val="12"/>
        <color theme="1"/>
        <rFont val="方正仿宋简体"/>
        <charset val="134"/>
      </rPr>
      <t>新增外债提款</t>
    </r>
  </si>
  <si>
    <t>四、当年地方政府一般债务还本额</t>
  </si>
  <si>
    <r>
      <rPr>
        <sz val="12"/>
        <color theme="1"/>
        <rFont val="Times New Roman"/>
        <charset val="134"/>
      </rPr>
      <t xml:space="preserve">  1.</t>
    </r>
    <r>
      <rPr>
        <sz val="12"/>
        <color theme="1"/>
        <rFont val="方正仿宋简体"/>
        <charset val="134"/>
      </rPr>
      <t>一般债务置换、再融资债券还本</t>
    </r>
  </si>
  <si>
    <r>
      <rPr>
        <sz val="12"/>
        <color theme="1"/>
        <rFont val="Times New Roman"/>
        <charset val="134"/>
      </rPr>
      <t xml:space="preserve">  2.</t>
    </r>
    <r>
      <rPr>
        <sz val="12"/>
        <color theme="1"/>
        <rFont val="方正仿宋简体"/>
        <charset val="134"/>
      </rPr>
      <t>一般债务其他资金还本</t>
    </r>
  </si>
  <si>
    <t>五、当年末地方政府一般债务余额</t>
  </si>
  <si>
    <t>专项债务</t>
  </si>
  <si>
    <t>一、上年末地方政府专项债务余额</t>
  </si>
  <si>
    <r>
      <rPr>
        <sz val="12"/>
        <color theme="1"/>
        <rFont val="Times New Roman"/>
        <charset val="134"/>
      </rPr>
      <t xml:space="preserve">  1.</t>
    </r>
    <r>
      <rPr>
        <sz val="12"/>
        <color theme="1"/>
        <rFont val="方正仿宋简体"/>
        <charset val="134"/>
      </rPr>
      <t>上年末地方专项债务余额</t>
    </r>
  </si>
  <si>
    <r>
      <rPr>
        <sz val="12"/>
        <color theme="1"/>
        <rFont val="Times New Roman"/>
        <charset val="134"/>
      </rPr>
      <t xml:space="preserve">  2.</t>
    </r>
    <r>
      <rPr>
        <sz val="12"/>
        <color theme="1"/>
        <rFont val="方正仿宋简体"/>
        <charset val="134"/>
      </rPr>
      <t>调增上年专项债务余额</t>
    </r>
  </si>
  <si>
    <t>二、当年末地方政府专项债务余额限额</t>
  </si>
  <si>
    <t>三、当年地方政府专项债务转贷收入</t>
  </si>
  <si>
    <r>
      <rPr>
        <sz val="12"/>
        <color theme="1"/>
        <rFont val="Times New Roman"/>
        <charset val="134"/>
      </rPr>
      <t xml:space="preserve">  1.</t>
    </r>
    <r>
      <rPr>
        <sz val="12"/>
        <color theme="1"/>
        <rFont val="方正仿宋简体"/>
        <charset val="134"/>
      </rPr>
      <t>新增专项债券</t>
    </r>
  </si>
  <si>
    <r>
      <rPr>
        <sz val="12"/>
        <color theme="1"/>
        <rFont val="Times New Roman"/>
        <charset val="134"/>
      </rPr>
      <t xml:space="preserve">  2.</t>
    </r>
    <r>
      <rPr>
        <sz val="12"/>
        <color theme="1"/>
        <rFont val="方正仿宋简体"/>
        <charset val="134"/>
      </rPr>
      <t>再融资专项债券</t>
    </r>
  </si>
  <si>
    <r>
      <rPr>
        <sz val="12"/>
        <color theme="1"/>
        <rFont val="Times New Roman"/>
        <charset val="134"/>
      </rPr>
      <t xml:space="preserve">  3.</t>
    </r>
    <r>
      <rPr>
        <sz val="12"/>
        <color theme="1"/>
        <rFont val="方正仿宋简体"/>
        <charset val="134"/>
      </rPr>
      <t>置换专项债券</t>
    </r>
  </si>
  <si>
    <t>四、当年地方政府专项债务还本额</t>
  </si>
  <si>
    <r>
      <rPr>
        <sz val="12"/>
        <color theme="1"/>
        <rFont val="Times New Roman"/>
        <charset val="134"/>
      </rPr>
      <t xml:space="preserve">  1.</t>
    </r>
    <r>
      <rPr>
        <sz val="12"/>
        <color theme="1"/>
        <rFont val="方正仿宋简体"/>
        <charset val="134"/>
      </rPr>
      <t>专项债务置换、再融资债券还本</t>
    </r>
  </si>
  <si>
    <r>
      <rPr>
        <sz val="12"/>
        <color theme="1"/>
        <rFont val="Times New Roman"/>
        <charset val="134"/>
      </rPr>
      <t xml:space="preserve">  2.</t>
    </r>
    <r>
      <rPr>
        <sz val="12"/>
        <color theme="1"/>
        <rFont val="方正仿宋简体"/>
        <charset val="134"/>
      </rPr>
      <t>专项债务其他资金还本</t>
    </r>
  </si>
  <si>
    <t>五、当年末地方政府专项债务余额</t>
  </si>
  <si>
    <r>
      <rPr>
        <b/>
        <sz val="12"/>
        <color theme="1"/>
        <rFont val="方正仿宋简体"/>
        <charset val="134"/>
      </rPr>
      <t>合</t>
    </r>
    <r>
      <rPr>
        <b/>
        <sz val="12"/>
        <color theme="1"/>
        <rFont val="Times New Roman"/>
        <charset val="134"/>
      </rPr>
      <t xml:space="preserve">  </t>
    </r>
    <r>
      <rPr>
        <b/>
        <sz val="12"/>
        <color theme="1"/>
        <rFont val="方正仿宋简体"/>
        <charset val="134"/>
      </rPr>
      <t>计</t>
    </r>
  </si>
  <si>
    <t>一、上年末地方政府债务余额</t>
  </si>
  <si>
    <r>
      <rPr>
        <sz val="12"/>
        <color theme="1"/>
        <rFont val="Times New Roman"/>
        <charset val="134"/>
      </rPr>
      <t xml:space="preserve">  1.</t>
    </r>
    <r>
      <rPr>
        <sz val="12"/>
        <color theme="1"/>
        <rFont val="方正仿宋简体"/>
        <charset val="134"/>
      </rPr>
      <t>上年末地方债务余额</t>
    </r>
  </si>
  <si>
    <r>
      <rPr>
        <sz val="12"/>
        <color theme="1"/>
        <rFont val="Times New Roman"/>
        <charset val="134"/>
      </rPr>
      <t xml:space="preserve">  2.</t>
    </r>
    <r>
      <rPr>
        <sz val="12"/>
        <color theme="1"/>
        <rFont val="方正仿宋简体"/>
        <charset val="134"/>
      </rPr>
      <t>调增上年政府债务余额</t>
    </r>
  </si>
  <si>
    <t>二、当年末地方政府债务余额限额</t>
  </si>
  <si>
    <t>三、当年地方政府债务转贷收入</t>
  </si>
  <si>
    <r>
      <rPr>
        <sz val="12"/>
        <color theme="1"/>
        <rFont val="Times New Roman"/>
        <charset val="134"/>
      </rPr>
      <t xml:space="preserve">  1.</t>
    </r>
    <r>
      <rPr>
        <sz val="12"/>
        <color theme="1"/>
        <rFont val="方正仿宋简体"/>
        <charset val="134"/>
      </rPr>
      <t>新增政府债券</t>
    </r>
  </si>
  <si>
    <r>
      <rPr>
        <sz val="12"/>
        <color theme="1"/>
        <rFont val="Times New Roman"/>
        <charset val="134"/>
      </rPr>
      <t xml:space="preserve">  2.</t>
    </r>
    <r>
      <rPr>
        <sz val="12"/>
        <color theme="1"/>
        <rFont val="方正仿宋简体"/>
        <charset val="134"/>
      </rPr>
      <t>再融资债券</t>
    </r>
  </si>
  <si>
    <r>
      <rPr>
        <sz val="12"/>
        <color theme="1"/>
        <rFont val="Times New Roman"/>
        <charset val="134"/>
      </rPr>
      <t xml:space="preserve">  3.</t>
    </r>
    <r>
      <rPr>
        <sz val="12"/>
        <color theme="1"/>
        <rFont val="方正仿宋简体"/>
        <charset val="134"/>
      </rPr>
      <t>置换债券</t>
    </r>
  </si>
  <si>
    <t>四、当年地方政府债务还本额</t>
  </si>
  <si>
    <r>
      <rPr>
        <sz val="12"/>
        <color theme="1"/>
        <rFont val="Times New Roman"/>
        <charset val="134"/>
      </rPr>
      <t xml:space="preserve">  1.</t>
    </r>
    <r>
      <rPr>
        <sz val="12"/>
        <color theme="1"/>
        <rFont val="方正仿宋简体"/>
        <charset val="134"/>
      </rPr>
      <t>政府债务置换、再融资债券还本</t>
    </r>
  </si>
  <si>
    <r>
      <rPr>
        <sz val="12"/>
        <color theme="1"/>
        <rFont val="Times New Roman"/>
        <charset val="134"/>
      </rPr>
      <t xml:space="preserve">  2.</t>
    </r>
    <r>
      <rPr>
        <sz val="12"/>
        <color theme="1"/>
        <rFont val="方正仿宋简体"/>
        <charset val="134"/>
      </rPr>
      <t>政府债务其他资金还本</t>
    </r>
  </si>
  <si>
    <t>五、当年末地方政府债务余额</t>
  </si>
  <si>
    <t>附表18</t>
  </si>
  <si>
    <t>大姚县2024年地方政府债务投向情况汇总表</t>
  </si>
  <si>
    <t>项目</t>
  </si>
  <si>
    <t>政府债务</t>
  </si>
  <si>
    <r>
      <rPr>
        <b/>
        <sz val="12"/>
        <color theme="1"/>
        <rFont val="Times New Roman"/>
        <charset val="134"/>
      </rPr>
      <t>2023</t>
    </r>
    <r>
      <rPr>
        <b/>
        <sz val="12"/>
        <color theme="1"/>
        <rFont val="方正仿宋简体"/>
        <charset val="134"/>
      </rPr>
      <t>年决算数</t>
    </r>
  </si>
  <si>
    <r>
      <rPr>
        <b/>
        <sz val="12"/>
        <color theme="1"/>
        <rFont val="Times New Roman"/>
        <charset val="134"/>
      </rPr>
      <t>2024</t>
    </r>
    <r>
      <rPr>
        <b/>
        <sz val="12"/>
        <color theme="1"/>
        <rFont val="方正仿宋简体"/>
        <charset val="134"/>
      </rPr>
      <t>年执行数</t>
    </r>
  </si>
  <si>
    <r>
      <rPr>
        <b/>
        <sz val="12"/>
        <color theme="1"/>
        <rFont val="Times New Roman"/>
        <charset val="134"/>
      </rPr>
      <t>2024</t>
    </r>
    <r>
      <rPr>
        <b/>
        <sz val="12"/>
        <color theme="1"/>
        <rFont val="方正仿宋简体"/>
        <charset val="134"/>
      </rPr>
      <t>年增减变化</t>
    </r>
  </si>
  <si>
    <t>一、基础设施</t>
  </si>
  <si>
    <r>
      <rPr>
        <sz val="12"/>
        <color theme="1"/>
        <rFont val="Times New Roman"/>
        <charset val="134"/>
      </rPr>
      <t xml:space="preserve">  1.</t>
    </r>
    <r>
      <rPr>
        <sz val="12"/>
        <color theme="1"/>
        <rFont val="方正仿宋简体"/>
        <charset val="134"/>
      </rPr>
      <t>铁路（不含城市轨道交通）</t>
    </r>
  </si>
  <si>
    <r>
      <rPr>
        <sz val="12"/>
        <color theme="1"/>
        <rFont val="Times New Roman"/>
        <charset val="134"/>
      </rPr>
      <t xml:space="preserve">  2.</t>
    </r>
    <r>
      <rPr>
        <sz val="12"/>
        <color theme="1"/>
        <rFont val="方正仿宋简体"/>
        <charset val="134"/>
      </rPr>
      <t>公路</t>
    </r>
  </si>
  <si>
    <r>
      <rPr>
        <sz val="12"/>
        <color theme="1"/>
        <rFont val="Times New Roman"/>
        <charset val="134"/>
      </rPr>
      <t xml:space="preserve">  3.</t>
    </r>
    <r>
      <rPr>
        <sz val="12"/>
        <color theme="1"/>
        <rFont val="方正仿宋简体"/>
        <charset val="134"/>
      </rPr>
      <t>机场</t>
    </r>
  </si>
  <si>
    <r>
      <rPr>
        <sz val="12"/>
        <color theme="1"/>
        <rFont val="Times New Roman"/>
        <charset val="134"/>
      </rPr>
      <t xml:space="preserve">  4.</t>
    </r>
    <r>
      <rPr>
        <sz val="12"/>
        <color theme="1"/>
        <rFont val="方正仿宋简体"/>
        <charset val="134"/>
      </rPr>
      <t>市政建设</t>
    </r>
  </si>
  <si>
    <r>
      <rPr>
        <sz val="12"/>
        <color theme="1"/>
        <rFont val="Times New Roman"/>
        <charset val="134"/>
      </rPr>
      <t xml:space="preserve">    </t>
    </r>
    <r>
      <rPr>
        <sz val="12"/>
        <color theme="1"/>
        <rFont val="方正仿宋简体"/>
        <charset val="134"/>
      </rPr>
      <t>其中：轨道交通</t>
    </r>
  </si>
  <si>
    <r>
      <rPr>
        <sz val="12"/>
        <color theme="1"/>
        <rFont val="Times New Roman"/>
        <charset val="134"/>
      </rPr>
      <t xml:space="preserve">          </t>
    </r>
    <r>
      <rPr>
        <sz val="12"/>
        <color theme="1"/>
        <rFont val="方正仿宋简体"/>
        <charset val="134"/>
      </rPr>
      <t>道路</t>
    </r>
  </si>
  <si>
    <r>
      <rPr>
        <sz val="12"/>
        <color theme="1"/>
        <rFont val="Times New Roman"/>
        <charset val="134"/>
      </rPr>
      <t xml:space="preserve">          </t>
    </r>
    <r>
      <rPr>
        <sz val="12"/>
        <color theme="1"/>
        <rFont val="方正仿宋简体"/>
        <charset val="134"/>
      </rPr>
      <t>地下管线</t>
    </r>
  </si>
  <si>
    <t>二、土地储备</t>
  </si>
  <si>
    <t>三、保障性住房</t>
  </si>
  <si>
    <r>
      <rPr>
        <sz val="12"/>
        <color theme="1"/>
        <rFont val="Times New Roman"/>
        <charset val="134"/>
      </rPr>
      <t xml:space="preserve">    </t>
    </r>
    <r>
      <rPr>
        <sz val="12"/>
        <color theme="1"/>
        <rFont val="方正仿宋简体"/>
        <charset val="134"/>
      </rPr>
      <t>其中：廉租房</t>
    </r>
  </si>
  <si>
    <r>
      <rPr>
        <sz val="12"/>
        <color theme="1"/>
        <rFont val="Times New Roman"/>
        <charset val="134"/>
      </rPr>
      <t xml:space="preserve">          </t>
    </r>
    <r>
      <rPr>
        <sz val="12"/>
        <color theme="1"/>
        <rFont val="方正仿宋简体"/>
        <charset val="134"/>
      </rPr>
      <t>公共租赁住房</t>
    </r>
  </si>
  <si>
    <r>
      <rPr>
        <sz val="12"/>
        <color theme="1"/>
        <rFont val="Times New Roman"/>
        <charset val="134"/>
      </rPr>
      <t xml:space="preserve">          </t>
    </r>
    <r>
      <rPr>
        <sz val="12"/>
        <color theme="1"/>
        <rFont val="方正仿宋简体"/>
        <charset val="134"/>
      </rPr>
      <t>棚户区改造</t>
    </r>
  </si>
  <si>
    <t>四、生态建设和环境保护</t>
  </si>
  <si>
    <t>五、社会事业</t>
  </si>
  <si>
    <t>六、农林水建设</t>
  </si>
  <si>
    <r>
      <rPr>
        <sz val="12"/>
        <color theme="1"/>
        <rFont val="Times New Roman"/>
        <charset val="134"/>
      </rPr>
      <t xml:space="preserve">    </t>
    </r>
    <r>
      <rPr>
        <sz val="12"/>
        <color theme="1"/>
        <rFont val="方正仿宋简体"/>
        <charset val="134"/>
      </rPr>
      <t>其中：农业及农村建设</t>
    </r>
  </si>
  <si>
    <r>
      <rPr>
        <sz val="12"/>
        <color theme="1"/>
        <rFont val="Times New Roman"/>
        <charset val="134"/>
      </rPr>
      <t xml:space="preserve">          </t>
    </r>
    <r>
      <rPr>
        <sz val="12"/>
        <color theme="1"/>
        <rFont val="方正仿宋简体"/>
        <charset val="134"/>
      </rPr>
      <t>水利建设</t>
    </r>
  </si>
  <si>
    <t>七、其他</t>
  </si>
  <si>
    <r>
      <rPr>
        <b/>
        <sz val="12"/>
        <color theme="1"/>
        <rFont val="Times New Roman"/>
        <charset val="134"/>
      </rPr>
      <t xml:space="preserve">   </t>
    </r>
    <r>
      <rPr>
        <b/>
        <sz val="12"/>
        <color theme="1"/>
        <rFont val="方正仿宋简体"/>
        <charset val="134"/>
      </rPr>
      <t>其中：新增外债提款安排的支出</t>
    </r>
  </si>
  <si>
    <t>附表19</t>
  </si>
  <si>
    <t>大姚县2024年地方政府一般债务投向情况表</t>
  </si>
  <si>
    <t>其中：政府一般债务</t>
  </si>
  <si>
    <t>附表20</t>
  </si>
  <si>
    <t>大姚县2024年地方政府专项债务投向情况表</t>
  </si>
  <si>
    <t>其中：政府专项债务</t>
  </si>
  <si>
    <t>附表21</t>
  </si>
  <si>
    <t>大姚县2024年新增地方政府专项债券资金安排表</t>
  </si>
  <si>
    <t>序号</t>
  </si>
  <si>
    <t>项目类型</t>
  </si>
  <si>
    <t>项目主管部门</t>
  </si>
  <si>
    <t>债券性质</t>
  </si>
  <si>
    <t>债券规模</t>
  </si>
  <si>
    <t>无</t>
  </si>
  <si>
    <t>附表22</t>
  </si>
  <si>
    <t>大姚县2025年地方政府债务限额和余额情况表</t>
  </si>
  <si>
    <r>
      <rPr>
        <b/>
        <sz val="12"/>
        <color theme="1"/>
        <rFont val="方正仿宋简体"/>
        <charset val="134"/>
      </rPr>
      <t>比上年</t>
    </r>
    <r>
      <rPr>
        <b/>
        <sz val="12"/>
        <color theme="1"/>
        <rFont val="Times New Roman"/>
        <charset val="134"/>
      </rPr>
      <t xml:space="preserve">
</t>
    </r>
    <r>
      <rPr>
        <b/>
        <sz val="12"/>
        <color theme="1"/>
        <rFont val="方正仿宋简体"/>
        <charset val="134"/>
      </rPr>
      <t>执行数增长</t>
    </r>
    <r>
      <rPr>
        <b/>
        <sz val="12"/>
        <color theme="1"/>
        <rFont val="Times New Roman"/>
        <charset val="134"/>
      </rPr>
      <t>%</t>
    </r>
  </si>
</sst>
</file>

<file path=xl/styles.xml><?xml version="1.0" encoding="utf-8"?>
<styleSheet xmlns="http://schemas.openxmlformats.org/spreadsheetml/2006/main" xmlns:xr9="http://schemas.microsoft.com/office/spreadsheetml/2016/revision9">
  <numFmts count="38">
    <numFmt numFmtId="41" formatCode="_ * #,##0_ ;_ * \-#,##0_ ;_ * &quot;-&quot;_ ;_ @_ "/>
    <numFmt numFmtId="43" formatCode="_ * #,##0.00_ ;_ * \-#,##0.00_ ;_ * &quot;-&quot;??_ ;_ @_ "/>
    <numFmt numFmtId="176" formatCode="_-* #,##0.00_-;\-* #,##0.00_-;_-* &quot;-&quot;??_-;_-@_-"/>
    <numFmt numFmtId="177" formatCode="_-&quot;￥&quot;* #,##0.00_-;\-&quot;￥&quot;* #,##0.00_-;_-&quot;￥&quot;* &quot;-&quot;??_-;_-@_-"/>
    <numFmt numFmtId="178" formatCode="_-* #,##0_-;\-* #,##0_-;_-* &quot;-&quot;_-;_-@_-"/>
    <numFmt numFmtId="179" formatCode="_-&quot;￥&quot;* #,##0_-;\-&quot;￥&quot;* #,##0_-;_-&quot;￥&quot;* &quot;-&quot;_-;_-@_-"/>
    <numFmt numFmtId="180" formatCode="yy\.mm\.dd"/>
    <numFmt numFmtId="181" formatCode="_([$€-2]* #,##0.00_);_([$€-2]* \(#,##0.00\);_([$€-2]* &quot;-&quot;??_)"/>
    <numFmt numFmtId="182" formatCode="_(* #,##0_);_(* \(#,##0\);_(* &quot;-&quot;_);_(@_)"/>
    <numFmt numFmtId="183" formatCode="_-#,##0_-;\(#,##0\);_-\ \ &quot;-&quot;_-;_-@_-"/>
    <numFmt numFmtId="184" formatCode="_-#,##0.00_-;\(#,##0.00\);_-\ \ &quot;-&quot;_-;_-@_-"/>
    <numFmt numFmtId="185" formatCode="mmm/dd/yyyy;_-\ &quot;N/A&quot;_-;_-\ &quot;-&quot;_-"/>
    <numFmt numFmtId="186" formatCode="mmm/yyyy;_-\ &quot;N/A&quot;_-;_-\ &quot;-&quot;_-"/>
    <numFmt numFmtId="187" formatCode="_-#,###,_-;\(#,###,\);_-\ \ &quot;-&quot;_-;_-@_-"/>
    <numFmt numFmtId="188" formatCode="_-#,##0%_-;\(#,##0%\);_-\ &quot;-&quot;_-"/>
    <numFmt numFmtId="189" formatCode="_-#,###.00,_-;\(#,###.00,\);_-\ \ &quot;-&quot;_-;_-@_-"/>
    <numFmt numFmtId="190" formatCode="&quot;$&quot;\ #,##0.00_-;[Red]&quot;$&quot;\ #,##0.00\-"/>
    <numFmt numFmtId="191" formatCode="_(&quot;$&quot;* #,##0.00_);_(&quot;$&quot;* \(#,##0.00\);_(&quot;$&quot;* &quot;-&quot;??_);_(@_)"/>
    <numFmt numFmtId="192" formatCode="#,##0;\(#,##0\)"/>
    <numFmt numFmtId="193" formatCode="_-&quot;$&quot;\ * #,##0_-;_-&quot;$&quot;\ * #,##0\-;_-&quot;$&quot;\ * &quot;-&quot;_-;_-@_-"/>
    <numFmt numFmtId="194" formatCode="_-&quot;$&quot;\ * #,##0.00_-;_-&quot;$&quot;\ * #,##0.00\-;_-&quot;$&quot;\ * &quot;-&quot;??_-;_-@_-"/>
    <numFmt numFmtId="195" formatCode="\$#,##0.00;\(\$#,##0.00\)"/>
    <numFmt numFmtId="196" formatCode="\$#,##0;\(\$#,##0\)"/>
    <numFmt numFmtId="197" formatCode="&quot;$&quot;\ #,##0_-;[Red]&quot;$&quot;\ #,##0\-"/>
    <numFmt numFmtId="198" formatCode="#,##0.0_);\(#,##0.0\)"/>
    <numFmt numFmtId="199" formatCode="&quot;$&quot;#,##0_);[Red]\(&quot;$&quot;#,##0\)"/>
    <numFmt numFmtId="200" formatCode="&quot;$&quot;#,##0.00_);[Red]\(&quot;$&quot;#,##0.00\)"/>
    <numFmt numFmtId="201" formatCode="#\ ??/??"/>
    <numFmt numFmtId="202" formatCode="_(&quot;$&quot;* #,##0_);_(&quot;$&quot;* \(#,##0\);_(&quot;$&quot;* &quot;-&quot;_);_(@_)"/>
    <numFmt numFmtId="203" formatCode="#,##0.00;\-#,##0.00;;@"/>
    <numFmt numFmtId="204" formatCode="0.0%"/>
    <numFmt numFmtId="205" formatCode="0_ "/>
    <numFmt numFmtId="206" formatCode="0.00_ "/>
    <numFmt numFmtId="207" formatCode="#,##0.000000"/>
    <numFmt numFmtId="208" formatCode="0.0_ "/>
    <numFmt numFmtId="209" formatCode="#,##0_ "/>
    <numFmt numFmtId="210" formatCode="_ * #,##0_ ;_ * \-#,##0_ ;_ * &quot;-&quot;??_ ;_ @_ "/>
    <numFmt numFmtId="211" formatCode="0_);[Red]\(0\)"/>
  </numFmts>
  <fonts count="166">
    <font>
      <sz val="12"/>
      <name val="宋体"/>
      <charset val="134"/>
    </font>
    <font>
      <sz val="11"/>
      <color theme="1"/>
      <name val="宋体"/>
      <charset val="134"/>
      <scheme val="minor"/>
    </font>
    <font>
      <b/>
      <sz val="11"/>
      <color theme="1"/>
      <name val="宋体"/>
      <charset val="134"/>
      <scheme val="minor"/>
    </font>
    <font>
      <sz val="16"/>
      <color theme="1"/>
      <name val="宋体"/>
      <charset val="134"/>
      <scheme val="minor"/>
    </font>
    <font>
      <sz val="11"/>
      <color theme="1"/>
      <name val="方正黑体简体"/>
      <charset val="134"/>
    </font>
    <font>
      <sz val="18"/>
      <color theme="1"/>
      <name val="方正小标宋简体"/>
      <charset val="134"/>
    </font>
    <font>
      <sz val="11"/>
      <color theme="1"/>
      <name val="方正小标宋简体"/>
      <charset val="134"/>
    </font>
    <font>
      <sz val="16"/>
      <color theme="1"/>
      <name val="方正小标宋简体"/>
      <charset val="134"/>
    </font>
    <font>
      <sz val="9"/>
      <color theme="1"/>
      <name val="SimSun"/>
      <charset val="134"/>
    </font>
    <font>
      <sz val="10"/>
      <color theme="1"/>
      <name val="方正仿宋简体"/>
      <charset val="134"/>
    </font>
    <font>
      <b/>
      <sz val="12"/>
      <color theme="1"/>
      <name val="方正仿宋简体"/>
      <charset val="134"/>
    </font>
    <font>
      <b/>
      <sz val="12"/>
      <color theme="1"/>
      <name val="Times New Roman"/>
      <charset val="134"/>
    </font>
    <font>
      <sz val="12"/>
      <color theme="1"/>
      <name val="Times New Roman"/>
      <charset val="134"/>
    </font>
    <font>
      <sz val="11"/>
      <color theme="1"/>
      <name val="SimSun"/>
      <charset val="134"/>
    </font>
    <font>
      <sz val="14"/>
      <color theme="1"/>
      <name val="宋体"/>
      <charset val="134"/>
      <scheme val="minor"/>
    </font>
    <font>
      <b/>
      <sz val="14"/>
      <color theme="1"/>
      <name val="宋体"/>
      <charset val="134"/>
      <scheme val="minor"/>
    </font>
    <font>
      <sz val="12"/>
      <color theme="1"/>
      <name val="宋体"/>
      <charset val="134"/>
      <scheme val="minor"/>
    </font>
    <font>
      <sz val="12"/>
      <color theme="1"/>
      <name val="方正仿宋简体"/>
      <charset val="134"/>
    </font>
    <font>
      <sz val="12"/>
      <color theme="1"/>
      <name val="SimSun"/>
      <charset val="134"/>
    </font>
    <font>
      <sz val="22"/>
      <color theme="1"/>
      <name val="宋体"/>
      <charset val="134"/>
      <scheme val="minor"/>
    </font>
    <font>
      <sz val="22"/>
      <color theme="1"/>
      <name val="方正小标宋简体"/>
      <charset val="134"/>
    </font>
    <font>
      <b/>
      <sz val="12"/>
      <color theme="1"/>
      <name val="SimSun"/>
      <charset val="134"/>
    </font>
    <font>
      <sz val="12"/>
      <color theme="1"/>
      <name val="宋体"/>
      <charset val="134"/>
    </font>
    <font>
      <b/>
      <sz val="12"/>
      <color theme="1"/>
      <name val="宋体"/>
      <charset val="134"/>
      <scheme val="minor"/>
    </font>
    <font>
      <sz val="12"/>
      <color theme="1"/>
      <name val="方正小标宋简体"/>
      <charset val="134"/>
    </font>
    <font>
      <b/>
      <sz val="12"/>
      <color theme="1"/>
      <name val="宋体"/>
      <charset val="134"/>
    </font>
    <font>
      <sz val="14"/>
      <color theme="1"/>
      <name val="方正小标宋简体"/>
      <charset val="134"/>
    </font>
    <font>
      <sz val="11"/>
      <color theme="1"/>
      <name val="宋体"/>
      <charset val="134"/>
    </font>
    <font>
      <sz val="11"/>
      <color theme="1"/>
      <name val="Times New Roman"/>
      <charset val="134"/>
    </font>
    <font>
      <b/>
      <sz val="11"/>
      <color theme="1"/>
      <name val="Times New Roman"/>
      <charset val="134"/>
    </font>
    <font>
      <sz val="11"/>
      <name val="Times New Roman"/>
      <charset val="134"/>
    </font>
    <font>
      <sz val="11"/>
      <name val="宋体"/>
      <charset val="134"/>
    </font>
    <font>
      <sz val="20"/>
      <color theme="1"/>
      <name val="宋体"/>
      <charset val="134"/>
    </font>
    <font>
      <b/>
      <sz val="16"/>
      <name val="方正小标宋简体"/>
      <charset val="134"/>
    </font>
    <font>
      <sz val="11"/>
      <name val="方正小标宋简体"/>
      <charset val="134"/>
    </font>
    <font>
      <sz val="20"/>
      <color theme="1"/>
      <name val="方正小标宋简体"/>
      <charset val="134"/>
    </font>
    <font>
      <sz val="20"/>
      <color theme="1"/>
      <name val="Times New Roman"/>
      <charset val="134"/>
    </font>
    <font>
      <b/>
      <sz val="12"/>
      <name val="Times New Roman"/>
      <charset val="134"/>
    </font>
    <font>
      <b/>
      <sz val="11"/>
      <name val="Times New Roman"/>
      <charset val="134"/>
    </font>
    <font>
      <b/>
      <sz val="20"/>
      <color theme="1"/>
      <name val="Times New Roman"/>
      <charset val="134"/>
    </font>
    <font>
      <sz val="12"/>
      <name val="Times New Roman"/>
      <charset val="134"/>
    </font>
    <font>
      <sz val="10"/>
      <color theme="1"/>
      <name val="宋体"/>
      <charset val="134"/>
    </font>
    <font>
      <b/>
      <sz val="16"/>
      <color theme="1"/>
      <name val="方正小标宋简体"/>
      <charset val="134"/>
    </font>
    <font>
      <sz val="10"/>
      <color theme="1"/>
      <name val="方正小标宋简体"/>
      <charset val="134"/>
    </font>
    <font>
      <sz val="10"/>
      <color theme="1"/>
      <name val="Times New Roman"/>
      <charset val="134"/>
    </font>
    <font>
      <b/>
      <sz val="11"/>
      <color theme="1"/>
      <name val="宋体"/>
      <charset val="134"/>
    </font>
    <font>
      <sz val="16"/>
      <color theme="1"/>
      <name val="宋体"/>
      <charset val="134"/>
    </font>
    <font>
      <sz val="17"/>
      <color theme="1"/>
      <name val="宋体"/>
      <charset val="134"/>
    </font>
    <font>
      <sz val="17"/>
      <color theme="1"/>
      <name val="方正小标宋简体"/>
      <charset val="134"/>
    </font>
    <font>
      <sz val="18"/>
      <color theme="1"/>
      <name val="宋体"/>
      <charset val="134"/>
    </font>
    <font>
      <b/>
      <sz val="11"/>
      <name val="宋体"/>
      <charset val="134"/>
      <scheme val="minor"/>
    </font>
    <font>
      <b/>
      <sz val="12"/>
      <name val="宋体"/>
      <charset val="134"/>
    </font>
    <font>
      <sz val="14"/>
      <color theme="1"/>
      <name val="宋体"/>
      <charset val="134"/>
    </font>
    <font>
      <sz val="11"/>
      <name val="方正黑体简体"/>
      <charset val="134"/>
    </font>
    <font>
      <sz val="16"/>
      <name val="方正小标宋简体"/>
      <charset val="134"/>
    </font>
    <font>
      <b/>
      <sz val="12"/>
      <name val="方正仿宋简体"/>
      <charset val="134"/>
    </font>
    <font>
      <sz val="12"/>
      <name val="方正仿宋简体"/>
      <charset val="134"/>
    </font>
    <font>
      <sz val="18"/>
      <color theme="1"/>
      <name val="Times New Roman"/>
      <charset val="134"/>
    </font>
    <font>
      <b/>
      <sz val="11"/>
      <name val="宋体"/>
      <charset val="134"/>
    </font>
    <font>
      <b/>
      <sz val="17"/>
      <color theme="1"/>
      <name val="宋体"/>
      <charset val="134"/>
    </font>
    <font>
      <b/>
      <sz val="14"/>
      <color theme="1"/>
      <name val="宋体"/>
      <charset val="134"/>
    </font>
    <font>
      <sz val="13"/>
      <color theme="1"/>
      <name val="宋体"/>
      <charset val="134"/>
    </font>
    <font>
      <b/>
      <sz val="13"/>
      <color theme="1"/>
      <name val="宋体"/>
      <charset val="134"/>
    </font>
    <font>
      <b/>
      <sz val="18"/>
      <color theme="1"/>
      <name val="宋体"/>
      <charset val="134"/>
    </font>
    <font>
      <sz val="10"/>
      <name val="宋体"/>
      <charset val="134"/>
    </font>
    <font>
      <b/>
      <sz val="10"/>
      <name val="宋体"/>
      <charset val="134"/>
    </font>
    <font>
      <sz val="11"/>
      <name val="幼圆"/>
      <charset val="134"/>
    </font>
    <font>
      <sz val="12"/>
      <name val="幼圆"/>
      <charset val="134"/>
    </font>
    <font>
      <b/>
      <sz val="18"/>
      <color indexed="8"/>
      <name val="宋体"/>
      <charset val="134"/>
    </font>
    <font>
      <sz val="10"/>
      <color indexed="8"/>
      <name val="宋体"/>
      <charset val="134"/>
    </font>
    <font>
      <sz val="10"/>
      <color indexed="9"/>
      <name val="宋体"/>
      <charset val="134"/>
    </font>
    <font>
      <b/>
      <sz val="10"/>
      <color indexed="8"/>
      <name val="宋体"/>
      <charset val="134"/>
    </font>
    <font>
      <sz val="11"/>
      <color indexed="8"/>
      <name val="宋体"/>
      <charset val="134"/>
    </font>
    <font>
      <sz val="9"/>
      <color rgb="FF000000"/>
      <name val="Calibri"/>
      <charset val="134"/>
    </font>
    <font>
      <sz val="9"/>
      <color theme="1"/>
      <name val="宋体"/>
      <charset val="134"/>
    </font>
    <font>
      <sz val="11"/>
      <color rgb="FFFF0000"/>
      <name val="宋体"/>
      <charset val="134"/>
    </font>
    <font>
      <sz val="12"/>
      <color rgb="FFFF0000"/>
      <name val="宋体"/>
      <charset val="134"/>
    </font>
    <font>
      <b/>
      <sz val="11"/>
      <color theme="1"/>
      <name val="方正仿宋简体"/>
      <charset val="134"/>
    </font>
    <font>
      <b/>
      <sz val="20"/>
      <color theme="1"/>
      <name val="宋体"/>
      <charset val="134"/>
    </font>
    <font>
      <sz val="20"/>
      <name val="宋体"/>
      <charset val="134"/>
    </font>
    <font>
      <b/>
      <sz val="20"/>
      <name val="Times New Roman"/>
      <charset val="134"/>
    </font>
    <font>
      <b/>
      <sz val="20"/>
      <name val="宋体"/>
      <charset val="134"/>
    </font>
    <font>
      <b/>
      <sz val="21"/>
      <color theme="1"/>
      <name val="宋体"/>
      <charset val="134"/>
    </font>
    <font>
      <b/>
      <sz val="21"/>
      <name val="宋体"/>
      <charset val="134"/>
    </font>
    <font>
      <b/>
      <sz val="24"/>
      <color theme="1"/>
      <name val="宋体"/>
      <charset val="134"/>
    </font>
    <font>
      <sz val="22"/>
      <color theme="1"/>
      <name val="宋体"/>
      <charset val="134"/>
    </font>
    <font>
      <b/>
      <sz val="22"/>
      <color theme="1"/>
      <name val="宋体"/>
      <charset val="134"/>
    </font>
    <font>
      <sz val="16"/>
      <color theme="1"/>
      <name val="Times New Roman"/>
      <charset val="134"/>
    </font>
    <font>
      <b/>
      <sz val="16"/>
      <color theme="1"/>
      <name val="Times New Roman"/>
      <charset val="134"/>
    </font>
    <font>
      <b/>
      <sz val="17"/>
      <color theme="1"/>
      <name val="Times New Roman"/>
      <charset val="134"/>
    </font>
    <font>
      <b/>
      <sz val="18"/>
      <color theme="1"/>
      <name val="方正小标宋简体"/>
      <charset val="134"/>
    </font>
    <font>
      <sz val="11"/>
      <color theme="1"/>
      <name val="方正仿宋简体"/>
      <charset val="134"/>
    </font>
    <font>
      <sz val="26"/>
      <color theme="1"/>
      <name val="宋体"/>
      <charset val="134"/>
    </font>
    <font>
      <b/>
      <sz val="26"/>
      <name val="宋体"/>
      <charset val="134"/>
    </font>
    <font>
      <sz val="39"/>
      <color theme="1"/>
      <name val="宋体"/>
      <charset val="134"/>
    </font>
    <font>
      <sz val="10"/>
      <name val="方正仿宋简体"/>
      <charset val="134"/>
    </font>
    <font>
      <sz val="11"/>
      <name val="方正仿宋简体"/>
      <charset val="134"/>
    </font>
    <font>
      <sz val="12"/>
      <color theme="1"/>
      <name val="方正黑体简体"/>
      <charset val="134"/>
    </font>
    <font>
      <b/>
      <sz val="16"/>
      <color theme="1"/>
      <name val="宋体"/>
      <charset val="134"/>
    </font>
    <font>
      <b/>
      <sz val="15"/>
      <color theme="1"/>
      <name val="宋体"/>
      <charset val="134"/>
    </font>
    <font>
      <sz val="13.5"/>
      <color theme="1"/>
      <name val="宋体"/>
      <charset val="134"/>
    </font>
    <font>
      <sz val="13"/>
      <color theme="1"/>
      <name val="Times New Roman"/>
      <charset val="134"/>
    </font>
    <font>
      <sz val="19"/>
      <color theme="1"/>
      <name val="Times New Roman"/>
      <charset val="134"/>
    </font>
    <font>
      <b/>
      <sz val="13"/>
      <color theme="1"/>
      <name val="Times New Roman"/>
      <charset val="134"/>
    </font>
    <font>
      <sz val="13"/>
      <name val="宋体"/>
      <charset val="134"/>
    </font>
    <font>
      <b/>
      <sz val="13"/>
      <name val="宋体"/>
      <charset val="134"/>
    </font>
    <font>
      <sz val="13"/>
      <name val="Times New Roman"/>
      <charset val="134"/>
    </font>
    <font>
      <b/>
      <sz val="13"/>
      <name val="Times New Roman"/>
      <charset val="134"/>
    </font>
    <font>
      <sz val="12"/>
      <color rgb="FF000000"/>
      <name val="宋体"/>
      <charset val="134"/>
    </font>
    <font>
      <sz val="10"/>
      <color rgb="FF000000"/>
      <name val="宋体"/>
      <charset val="134"/>
    </font>
    <font>
      <b/>
      <sz val="10"/>
      <color rgb="FF000000"/>
      <name val="宋体"/>
      <charset val="134"/>
    </font>
    <font>
      <sz val="11"/>
      <color indexed="0"/>
      <name val="宋体"/>
      <charset val="134"/>
    </font>
    <font>
      <sz val="9"/>
      <name val="宋体"/>
      <charset val="134"/>
    </font>
    <font>
      <u/>
      <sz val="12"/>
      <color indexed="12"/>
      <name val="宋体"/>
      <charset val="134"/>
    </font>
    <font>
      <u/>
      <sz val="12"/>
      <color indexed="36"/>
      <name val="宋体"/>
      <charset val="134"/>
    </font>
    <font>
      <sz val="11"/>
      <color indexed="10"/>
      <name val="宋体"/>
      <charset val="134"/>
    </font>
    <font>
      <b/>
      <sz val="18"/>
      <color indexed="56"/>
      <name val="宋体"/>
      <charset val="134"/>
    </font>
    <font>
      <i/>
      <sz val="11"/>
      <color indexed="23"/>
      <name val="宋体"/>
      <charset val="134"/>
    </font>
    <font>
      <b/>
      <sz val="15"/>
      <color indexed="56"/>
      <name val="宋体"/>
      <charset val="134"/>
    </font>
    <font>
      <b/>
      <sz val="13"/>
      <color indexed="56"/>
      <name val="宋体"/>
      <charset val="134"/>
    </font>
    <font>
      <b/>
      <sz val="11"/>
      <color indexed="56"/>
      <name val="宋体"/>
      <charset val="134"/>
    </font>
    <font>
      <sz val="11"/>
      <color indexed="62"/>
      <name val="宋体"/>
      <charset val="134"/>
    </font>
    <font>
      <b/>
      <sz val="11"/>
      <color indexed="63"/>
      <name val="宋体"/>
      <charset val="134"/>
    </font>
    <font>
      <b/>
      <sz val="11"/>
      <color indexed="52"/>
      <name val="宋体"/>
      <charset val="134"/>
    </font>
    <font>
      <b/>
      <sz val="11"/>
      <color indexed="9"/>
      <name val="宋体"/>
      <charset val="134"/>
    </font>
    <font>
      <sz val="11"/>
      <color indexed="52"/>
      <name val="宋体"/>
      <charset val="134"/>
    </font>
    <font>
      <b/>
      <sz val="11"/>
      <color indexed="8"/>
      <name val="宋体"/>
      <charset val="134"/>
    </font>
    <font>
      <sz val="11"/>
      <color indexed="17"/>
      <name val="宋体"/>
      <charset val="134"/>
    </font>
    <font>
      <sz val="11"/>
      <color indexed="20"/>
      <name val="宋体"/>
      <charset val="134"/>
    </font>
    <font>
      <sz val="11"/>
      <color indexed="60"/>
      <name val="宋体"/>
      <charset val="134"/>
    </font>
    <font>
      <sz val="11"/>
      <color indexed="9"/>
      <name val="宋体"/>
      <charset val="134"/>
    </font>
    <font>
      <sz val="12"/>
      <name val="Times New Roman"/>
      <charset val="0"/>
    </font>
    <font>
      <sz val="12"/>
      <color indexed="16"/>
      <name val="宋体"/>
      <charset val="134"/>
    </font>
    <font>
      <sz val="8"/>
      <name val="Times New Roman"/>
      <charset val="0"/>
    </font>
    <font>
      <sz val="12"/>
      <color indexed="8"/>
      <name val="宋体"/>
      <charset val="134"/>
    </font>
    <font>
      <sz val="10"/>
      <name val="Arial"/>
      <charset val="0"/>
    </font>
    <font>
      <sz val="10"/>
      <name val="Geneva"/>
      <charset val="0"/>
    </font>
    <font>
      <sz val="12"/>
      <color indexed="9"/>
      <name val="宋体"/>
      <charset val="134"/>
    </font>
    <font>
      <sz val="10"/>
      <name val="Times New Roman"/>
      <charset val="0"/>
    </font>
    <font>
      <sz val="10"/>
      <name val="Helv"/>
      <charset val="134"/>
    </font>
    <font>
      <sz val="12"/>
      <color indexed="17"/>
      <name val="宋体"/>
      <charset val="134"/>
    </font>
    <font>
      <sz val="10"/>
      <name val="MS Sans Serif"/>
      <charset val="0"/>
    </font>
    <font>
      <sz val="10"/>
      <color indexed="8"/>
      <name val="MS Sans Serif"/>
      <charset val="0"/>
    </font>
    <font>
      <b/>
      <sz val="12"/>
      <color indexed="8"/>
      <name val="宋体"/>
      <charset val="134"/>
    </font>
    <font>
      <u val="singleAccounting"/>
      <vertAlign val="subscript"/>
      <sz val="10"/>
      <name val="Times New Roman"/>
      <charset val="0"/>
    </font>
    <font>
      <i/>
      <sz val="9"/>
      <name val="Times New Roman"/>
      <charset val="0"/>
    </font>
    <font>
      <b/>
      <sz val="10"/>
      <name val="MS Sans Serif"/>
      <charset val="0"/>
    </font>
    <font>
      <b/>
      <sz val="9"/>
      <name val="Arial"/>
      <charset val="0"/>
    </font>
    <font>
      <sz val="8"/>
      <name val="Arial"/>
      <charset val="0"/>
    </font>
    <font>
      <b/>
      <sz val="12"/>
      <name val="Arial"/>
      <charset val="0"/>
    </font>
    <font>
      <sz val="12"/>
      <name val="Helv"/>
      <charset val="134"/>
    </font>
    <font>
      <sz val="12"/>
      <color indexed="9"/>
      <name val="Helv"/>
      <charset val="134"/>
    </font>
    <font>
      <sz val="7"/>
      <name val="Small Fonts"/>
      <charset val="0"/>
    </font>
    <font>
      <sz val="10"/>
      <color theme="1"/>
      <name val="Arial"/>
      <charset val="0"/>
    </font>
    <font>
      <b/>
      <sz val="10"/>
      <name val="Tms Rmn"/>
      <charset val="0"/>
    </font>
    <font>
      <b/>
      <sz val="14"/>
      <name val="楷体"/>
      <charset val="134"/>
    </font>
    <font>
      <b/>
      <sz val="18"/>
      <color indexed="62"/>
      <name val="宋体"/>
      <charset val="134"/>
    </font>
    <font>
      <sz val="10"/>
      <name val="楷体"/>
      <charset val="134"/>
    </font>
    <font>
      <sz val="11"/>
      <color indexed="16"/>
      <name val="宋体"/>
      <charset val="134"/>
    </font>
    <font>
      <b/>
      <sz val="10"/>
      <name val="Arial"/>
      <charset val="0"/>
    </font>
    <font>
      <sz val="11.5"/>
      <color theme="1"/>
      <name val="Times New Roman"/>
      <charset val="134"/>
    </font>
    <font>
      <sz val="11.5"/>
      <color theme="1"/>
      <name val="方正仿宋简体"/>
      <charset val="134"/>
    </font>
    <font>
      <sz val="12"/>
      <name val="Microsoft YaHei"/>
      <charset val="134"/>
    </font>
    <font>
      <sz val="12"/>
      <color theme="1"/>
      <name val="Microsoft YaHei"/>
      <charset val="134"/>
    </font>
    <font>
      <b/>
      <sz val="12"/>
      <name val="Microsoft YaHei"/>
      <charset val="134"/>
    </font>
    <font>
      <b/>
      <sz val="12"/>
      <color theme="1"/>
      <name val="Times New Roman"/>
      <charset val="0"/>
    </font>
  </fonts>
  <fills count="59">
    <fill>
      <patternFill patternType="none"/>
    </fill>
    <fill>
      <patternFill patternType="gray125"/>
    </fill>
    <fill>
      <patternFill patternType="solid">
        <fgColor rgb="FF99CCFF"/>
        <bgColor indexed="64"/>
      </patternFill>
    </fill>
    <fill>
      <patternFill patternType="solid">
        <fgColor rgb="FFFFFACE"/>
        <bgColor indexed="64"/>
      </patternFill>
    </fill>
    <fill>
      <patternFill patternType="solid">
        <fgColor theme="4" tint="0.8"/>
        <bgColor indexed="64"/>
      </patternFill>
    </fill>
    <fill>
      <patternFill patternType="solid">
        <fgColor theme="5" tint="0.8"/>
        <bgColor indexed="64"/>
      </patternFill>
    </fill>
    <fill>
      <patternFill patternType="solid">
        <fgColor theme="3" tint="0.8"/>
        <bgColor indexed="64"/>
      </patternFill>
    </fill>
    <fill>
      <patternFill patternType="solid">
        <fgColor theme="4" tint="0.6"/>
        <bgColor indexed="64"/>
      </patternFill>
    </fill>
    <fill>
      <patternFill patternType="solid">
        <fgColor rgb="FFFFFF00"/>
        <bgColor indexed="64"/>
      </patternFill>
    </fill>
    <fill>
      <patternFill patternType="solid">
        <fgColor rgb="FFFFC000"/>
        <bgColor indexed="64"/>
      </patternFill>
    </fill>
    <fill>
      <patternFill patternType="solid">
        <fgColor theme="4" tint="0.4"/>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44"/>
        <bgColor indexed="64"/>
      </patternFill>
    </fill>
    <fill>
      <patternFill patternType="solid">
        <fgColor rgb="FFFFFFFF"/>
        <bgColor indexed="64"/>
      </patternFill>
    </fill>
    <fill>
      <patternFill patternType="solid">
        <fgColor rgb="FFC0C0C0"/>
        <bgColor indexed="64"/>
      </patternFill>
    </fill>
    <fill>
      <patternFill patternType="solid">
        <fgColor rgb="FFFFFF99"/>
        <bgColor indexed="64"/>
      </patternFill>
    </fill>
    <fill>
      <patternFill patternType="solid">
        <fgColor indexed="26"/>
        <bgColor indexed="64"/>
      </patternFill>
    </fill>
    <fill>
      <patternFill patternType="solid">
        <fgColor indexed="47"/>
        <bgColor indexed="64"/>
      </patternFill>
    </fill>
    <fill>
      <patternFill patternType="solid">
        <fgColor indexed="55"/>
        <bgColor indexed="64"/>
      </patternFill>
    </fill>
    <fill>
      <patternFill patternType="solid">
        <fgColor indexed="42"/>
        <bgColor indexed="64"/>
      </patternFill>
    </fill>
    <fill>
      <patternFill patternType="solid">
        <fgColor indexed="45"/>
        <bgColor indexed="64"/>
      </patternFill>
    </fill>
    <fill>
      <patternFill patternType="solid">
        <fgColor indexed="62"/>
        <bgColor indexed="64"/>
      </patternFill>
    </fill>
    <fill>
      <patternFill patternType="solid">
        <fgColor indexed="31"/>
        <bgColor indexed="64"/>
      </patternFill>
    </fill>
    <fill>
      <patternFill patternType="solid">
        <fgColor indexed="30"/>
        <bgColor indexed="64"/>
      </patternFill>
    </fill>
    <fill>
      <patternFill patternType="solid">
        <fgColor indexed="10"/>
        <bgColor indexed="64"/>
      </patternFill>
    </fill>
    <fill>
      <patternFill patternType="solid">
        <fgColor indexed="29"/>
        <bgColor indexed="64"/>
      </patternFill>
    </fill>
    <fill>
      <patternFill patternType="solid">
        <fgColor indexed="57"/>
        <bgColor indexed="64"/>
      </patternFill>
    </fill>
    <fill>
      <patternFill patternType="solid">
        <fgColor indexed="11"/>
        <bgColor indexed="64"/>
      </patternFill>
    </fill>
    <fill>
      <patternFill patternType="solid">
        <fgColor indexed="36"/>
        <bgColor indexed="64"/>
      </patternFill>
    </fill>
    <fill>
      <patternFill patternType="solid">
        <fgColor indexed="46"/>
        <bgColor indexed="64"/>
      </patternFill>
    </fill>
    <fill>
      <patternFill patternType="solid">
        <fgColor indexed="49"/>
        <bgColor indexed="64"/>
      </patternFill>
    </fill>
    <fill>
      <patternFill patternType="solid">
        <fgColor indexed="27"/>
        <bgColor indexed="64"/>
      </patternFill>
    </fill>
    <fill>
      <patternFill patternType="solid">
        <fgColor indexed="53"/>
        <bgColor indexed="64"/>
      </patternFill>
    </fill>
    <fill>
      <patternFill patternType="solid">
        <fgColor indexed="51"/>
        <bgColor indexed="64"/>
      </patternFill>
    </fill>
    <fill>
      <patternFill patternType="solid">
        <fgColor indexed="52"/>
        <bgColor indexed="64"/>
      </patternFill>
    </fill>
    <fill>
      <patternFill patternType="solid">
        <fgColor indexed="45"/>
        <bgColor indexed="45"/>
      </patternFill>
    </fill>
    <fill>
      <patternFill patternType="solid">
        <fgColor indexed="22"/>
        <bgColor indexed="22"/>
      </patternFill>
    </fill>
    <fill>
      <patternFill patternType="solid">
        <fgColor indexed="55"/>
        <bgColor indexed="55"/>
      </patternFill>
    </fill>
    <fill>
      <patternFill patternType="solid">
        <fgColor indexed="26"/>
        <bgColor indexed="26"/>
      </patternFill>
    </fill>
    <fill>
      <patternFill patternType="lightUp">
        <fgColor indexed="9"/>
        <bgColor indexed="55"/>
      </patternFill>
    </fill>
    <fill>
      <patternFill patternType="solid">
        <fgColor indexed="54"/>
        <bgColor indexed="54"/>
      </patternFill>
    </fill>
    <fill>
      <patternFill patternType="solid">
        <fgColor indexed="27"/>
        <bgColor indexed="27"/>
      </patternFill>
    </fill>
    <fill>
      <patternFill patternType="solid">
        <fgColor indexed="31"/>
        <bgColor indexed="31"/>
      </patternFill>
    </fill>
    <fill>
      <patternFill patternType="solid">
        <fgColor indexed="44"/>
        <bgColor indexed="44"/>
      </patternFill>
    </fill>
    <fill>
      <patternFill patternType="solid">
        <fgColor indexed="54"/>
        <bgColor indexed="64"/>
      </patternFill>
    </fill>
    <fill>
      <patternFill patternType="solid">
        <fgColor indexed="25"/>
        <bgColor indexed="25"/>
      </patternFill>
    </fill>
    <fill>
      <patternFill patternType="solid">
        <fgColor indexed="25"/>
        <bgColor indexed="64"/>
      </patternFill>
    </fill>
    <fill>
      <patternFill patternType="solid">
        <fgColor indexed="42"/>
        <bgColor indexed="42"/>
      </patternFill>
    </fill>
    <fill>
      <patternFill patternType="solid">
        <fgColor indexed="49"/>
        <bgColor indexed="49"/>
      </patternFill>
    </fill>
    <fill>
      <patternFill patternType="solid">
        <fgColor indexed="52"/>
        <bgColor indexed="52"/>
      </patternFill>
    </fill>
    <fill>
      <patternFill patternType="solid">
        <fgColor indexed="47"/>
        <bgColor indexed="47"/>
      </patternFill>
    </fill>
    <fill>
      <patternFill patternType="solid">
        <fgColor indexed="15"/>
        <bgColor indexed="64"/>
      </patternFill>
    </fill>
    <fill>
      <patternFill patternType="solid">
        <fgColor indexed="12"/>
        <bgColor indexed="64"/>
      </patternFill>
    </fill>
    <fill>
      <patternFill patternType="mediumGray">
        <fgColor indexed="22"/>
      </patternFill>
    </fill>
    <fill>
      <patternFill patternType="gray0625"/>
    </fill>
    <fill>
      <patternFill patternType="lightUp">
        <fgColor indexed="9"/>
        <bgColor indexed="22"/>
      </patternFill>
    </fill>
    <fill>
      <patternFill patternType="lightUp">
        <fgColor indexed="9"/>
        <bgColor indexed="29"/>
      </patternFill>
    </fill>
  </fills>
  <borders count="3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auto="1"/>
      </left>
      <right style="thin">
        <color auto="1"/>
      </right>
      <top/>
      <bottom/>
      <diagonal/>
    </border>
    <border>
      <left/>
      <right style="thin">
        <color auto="1"/>
      </right>
      <top/>
      <bottom style="thin">
        <color auto="1"/>
      </bottom>
      <diagonal/>
    </border>
    <border>
      <left style="thin">
        <color auto="1"/>
      </left>
      <right/>
      <top/>
      <bottom style="thin">
        <color auto="1"/>
      </bottom>
      <diagonal/>
    </border>
    <border>
      <left/>
      <right style="thin">
        <color auto="1"/>
      </right>
      <top/>
      <bottom/>
      <diagonal/>
    </border>
    <border>
      <left style="thin">
        <color auto="1"/>
      </left>
      <right/>
      <top/>
      <bottom/>
      <diagonal/>
    </border>
    <border>
      <left style="thin">
        <color auto="1"/>
      </left>
      <right/>
      <top style="thin">
        <color auto="1"/>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2"/>
      </top>
      <bottom style="double">
        <color indexed="62"/>
      </bottom>
      <diagonal/>
    </border>
    <border>
      <left/>
      <right/>
      <top style="medium">
        <color auto="1"/>
      </top>
      <bottom style="medium">
        <color auto="1"/>
      </bottom>
      <diagonal/>
    </border>
    <border>
      <left/>
      <right/>
      <top/>
      <bottom style="medium">
        <color auto="1"/>
      </bottom>
      <diagonal/>
    </border>
  </borders>
  <cellStyleXfs count="283">
    <xf numFmtId="0" fontId="0" fillId="0" borderId="0"/>
    <xf numFmtId="176" fontId="0" fillId="0" borderId="0" applyFont="0" applyFill="0" applyBorder="0" applyAlignment="0" applyProtection="0">
      <alignment vertical="center"/>
    </xf>
    <xf numFmtId="177" fontId="0" fillId="0" borderId="0" applyFont="0" applyFill="0" applyBorder="0" applyAlignment="0" applyProtection="0">
      <alignment vertical="center"/>
    </xf>
    <xf numFmtId="9" fontId="0" fillId="0" borderId="0" applyFont="0" applyFill="0" applyBorder="0" applyAlignment="0" applyProtection="0">
      <alignment vertical="center"/>
    </xf>
    <xf numFmtId="178" fontId="0" fillId="0" borderId="0" applyFont="0" applyFill="0" applyBorder="0" applyAlignment="0" applyProtection="0">
      <alignment vertical="center"/>
    </xf>
    <xf numFmtId="179" fontId="0" fillId="0" borderId="0" applyFont="0" applyFill="0" applyBorder="0" applyAlignment="0" applyProtection="0">
      <alignment vertical="center"/>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0" fillId="18" borderId="24" applyNumberFormat="0" applyFont="0" applyAlignment="0" applyProtection="0">
      <alignment vertical="center"/>
    </xf>
    <xf numFmtId="0" fontId="115"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0" applyNumberFormat="0" applyFill="0" applyBorder="0" applyAlignment="0" applyProtection="0">
      <alignment vertical="center"/>
    </xf>
    <xf numFmtId="0" fontId="118" fillId="0" borderId="25" applyNumberFormat="0" applyFill="0" applyAlignment="0" applyProtection="0">
      <alignment vertical="center"/>
    </xf>
    <xf numFmtId="0" fontId="119" fillId="0" borderId="26" applyNumberFormat="0" applyFill="0" applyAlignment="0" applyProtection="0">
      <alignment vertical="center"/>
    </xf>
    <xf numFmtId="0" fontId="120" fillId="0" borderId="27" applyNumberFormat="0" applyFill="0" applyAlignment="0" applyProtection="0">
      <alignment vertical="center"/>
    </xf>
    <xf numFmtId="0" fontId="120" fillId="0" borderId="0" applyNumberFormat="0" applyFill="0" applyBorder="0" applyAlignment="0" applyProtection="0">
      <alignment vertical="center"/>
    </xf>
    <xf numFmtId="0" fontId="121" fillId="19" borderId="28" applyNumberFormat="0" applyAlignment="0" applyProtection="0">
      <alignment vertical="center"/>
    </xf>
    <xf numFmtId="0" fontId="122" fillId="12" borderId="29" applyNumberFormat="0" applyAlignment="0" applyProtection="0">
      <alignment vertical="center"/>
    </xf>
    <xf numFmtId="0" fontId="123" fillId="12" borderId="28" applyNumberFormat="0" applyAlignment="0" applyProtection="0">
      <alignment vertical="center"/>
    </xf>
    <xf numFmtId="0" fontId="124" fillId="20" borderId="30" applyNumberFormat="0" applyAlignment="0" applyProtection="0">
      <alignment vertical="center"/>
    </xf>
    <xf numFmtId="0" fontId="125" fillId="0" borderId="31" applyNumberFormat="0" applyFill="0" applyAlignment="0" applyProtection="0">
      <alignment vertical="center"/>
    </xf>
    <xf numFmtId="0" fontId="126" fillId="0" borderId="32" applyNumberFormat="0" applyFill="0" applyAlignment="0" applyProtection="0">
      <alignment vertical="center"/>
    </xf>
    <xf numFmtId="0" fontId="127" fillId="21" borderId="0" applyNumberFormat="0" applyBorder="0" applyAlignment="0" applyProtection="0">
      <alignment vertical="center"/>
    </xf>
    <xf numFmtId="0" fontId="128" fillId="22" borderId="0" applyNumberFormat="0" applyBorder="0" applyAlignment="0" applyProtection="0">
      <alignment vertical="center"/>
    </xf>
    <xf numFmtId="0" fontId="129" fillId="13" borderId="0" applyNumberFormat="0" applyBorder="0" applyAlignment="0" applyProtection="0">
      <alignment vertical="center"/>
    </xf>
    <xf numFmtId="0" fontId="130" fillId="23" borderId="0" applyNumberFormat="0" applyBorder="0" applyAlignment="0" applyProtection="0">
      <alignment vertical="center"/>
    </xf>
    <xf numFmtId="0" fontId="72" fillId="24" borderId="0" applyNumberFormat="0" applyBorder="0" applyAlignment="0" applyProtection="0">
      <alignment vertical="center"/>
    </xf>
    <xf numFmtId="0" fontId="72" fillId="14" borderId="0" applyNumberFormat="0" applyBorder="0" applyAlignment="0" applyProtection="0">
      <alignment vertical="center"/>
    </xf>
    <xf numFmtId="0" fontId="130" fillId="25" borderId="0" applyNumberFormat="0" applyBorder="0" applyAlignment="0" applyProtection="0">
      <alignment vertical="center"/>
    </xf>
    <xf numFmtId="0" fontId="130" fillId="26" borderId="0" applyNumberFormat="0" applyBorder="0" applyAlignment="0" applyProtection="0">
      <alignment vertical="center"/>
    </xf>
    <xf numFmtId="0" fontId="72" fillId="22" borderId="0" applyNumberFormat="0" applyBorder="0" applyAlignment="0" applyProtection="0">
      <alignment vertical="center"/>
    </xf>
    <xf numFmtId="0" fontId="72" fillId="27" borderId="0" applyNumberFormat="0" applyBorder="0" applyAlignment="0" applyProtection="0">
      <alignment vertical="center"/>
    </xf>
    <xf numFmtId="0" fontId="130" fillId="27" borderId="0" applyNumberFormat="0" applyBorder="0" applyAlignment="0" applyProtection="0">
      <alignment vertical="center"/>
    </xf>
    <xf numFmtId="0" fontId="130" fillId="28" borderId="0" applyNumberFormat="0" applyBorder="0" applyAlignment="0" applyProtection="0">
      <alignment vertical="center"/>
    </xf>
    <xf numFmtId="0" fontId="72" fillId="21" borderId="0" applyNumberFormat="0" applyBorder="0" applyAlignment="0" applyProtection="0">
      <alignment vertical="center"/>
    </xf>
    <xf numFmtId="0" fontId="72" fillId="29" borderId="0" applyNumberFormat="0" applyBorder="0" applyAlignment="0" applyProtection="0">
      <alignment vertical="center"/>
    </xf>
    <xf numFmtId="0" fontId="130" fillId="29" borderId="0" applyNumberFormat="0" applyBorder="0" applyAlignment="0" applyProtection="0">
      <alignment vertical="center"/>
    </xf>
    <xf numFmtId="0" fontId="130" fillId="30" borderId="0" applyNumberFormat="0" applyBorder="0" applyAlignment="0" applyProtection="0">
      <alignment vertical="center"/>
    </xf>
    <xf numFmtId="0" fontId="72" fillId="31" borderId="0" applyNumberFormat="0" applyBorder="0" applyAlignment="0" applyProtection="0">
      <alignment vertical="center"/>
    </xf>
    <xf numFmtId="0" fontId="72" fillId="31" borderId="0" applyNumberFormat="0" applyBorder="0" applyAlignment="0" applyProtection="0">
      <alignment vertical="center"/>
    </xf>
    <xf numFmtId="0" fontId="130" fillId="30" borderId="0" applyNumberFormat="0" applyBorder="0" applyAlignment="0" applyProtection="0">
      <alignment vertical="center"/>
    </xf>
    <xf numFmtId="0" fontId="130" fillId="32" borderId="0" applyNumberFormat="0" applyBorder="0" applyAlignment="0" applyProtection="0">
      <alignment vertical="center"/>
    </xf>
    <xf numFmtId="0" fontId="72" fillId="33" borderId="0" applyNumberFormat="0" applyBorder="0" applyAlignment="0" applyProtection="0">
      <alignment vertical="center"/>
    </xf>
    <xf numFmtId="0" fontId="72" fillId="14" borderId="0" applyNumberFormat="0" applyBorder="0" applyAlignment="0" applyProtection="0">
      <alignment vertical="center"/>
    </xf>
    <xf numFmtId="0" fontId="130" fillId="32" borderId="0" applyNumberFormat="0" applyBorder="0" applyAlignment="0" applyProtection="0">
      <alignment vertical="center"/>
    </xf>
    <xf numFmtId="0" fontId="130" fillId="34" borderId="0" applyNumberFormat="0" applyBorder="0" applyAlignment="0" applyProtection="0">
      <alignment vertical="center"/>
    </xf>
    <xf numFmtId="0" fontId="72" fillId="19" borderId="0" applyNumberFormat="0" applyBorder="0" applyAlignment="0" applyProtection="0">
      <alignment vertical="center"/>
    </xf>
    <xf numFmtId="0" fontId="72" fillId="35" borderId="0" applyNumberFormat="0" applyBorder="0" applyAlignment="0" applyProtection="0">
      <alignment vertical="center"/>
    </xf>
    <xf numFmtId="0" fontId="130" fillId="36" borderId="0" applyNumberFormat="0" applyBorder="0" applyAlignment="0" applyProtection="0">
      <alignment vertical="center"/>
    </xf>
    <xf numFmtId="0" fontId="131" fillId="0" borderId="0"/>
    <xf numFmtId="0" fontId="132" fillId="37" borderId="0" applyNumberFormat="0" applyBorder="0" applyAlignment="0" applyProtection="0"/>
    <xf numFmtId="0" fontId="133" fillId="0" borderId="0">
      <alignment horizontal="center" wrapText="1"/>
      <protection locked="0"/>
    </xf>
    <xf numFmtId="0" fontId="134" fillId="38" borderId="0" applyNumberFormat="0" applyBorder="0" applyAlignment="0" applyProtection="0"/>
    <xf numFmtId="0" fontId="127" fillId="21" borderId="0" applyNumberFormat="0" applyBorder="0" applyAlignment="0" applyProtection="0">
      <alignment vertical="center"/>
    </xf>
    <xf numFmtId="0" fontId="135" fillId="0" borderId="0"/>
    <xf numFmtId="0" fontId="136" fillId="0" borderId="0"/>
    <xf numFmtId="180" fontId="135" fillId="0" borderId="13" applyFill="0" applyProtection="0">
      <alignment horizontal="right"/>
    </xf>
    <xf numFmtId="0" fontId="127" fillId="21" borderId="0" applyNumberFormat="0" applyBorder="0" applyAlignment="0" applyProtection="0">
      <alignment vertical="center"/>
    </xf>
    <xf numFmtId="0" fontId="137" fillId="39" borderId="0" applyNumberFormat="0" applyBorder="0" applyAlignment="0" applyProtection="0"/>
    <xf numFmtId="0" fontId="127" fillId="21" borderId="0" applyNumberFormat="0" applyBorder="0" applyAlignment="0" applyProtection="0">
      <alignment vertical="center"/>
    </xf>
    <xf numFmtId="181" fontId="138" fillId="0" borderId="0" applyFont="0" applyFill="0" applyBorder="0" applyAlignment="0" applyProtection="0"/>
    <xf numFmtId="49" fontId="0" fillId="0" borderId="0" applyFont="0" applyFill="0" applyBorder="0" applyAlignment="0" applyProtection="0"/>
    <xf numFmtId="0" fontId="139" fillId="0" borderId="0"/>
    <xf numFmtId="0" fontId="131" fillId="0" borderId="0"/>
    <xf numFmtId="0" fontId="128" fillId="22" borderId="0" applyNumberFormat="0" applyBorder="0" applyAlignment="0" applyProtection="0">
      <alignment vertical="center"/>
    </xf>
    <xf numFmtId="0" fontId="131" fillId="0" borderId="0"/>
    <xf numFmtId="0" fontId="127" fillId="21" borderId="0" applyNumberFormat="0" applyBorder="0" applyAlignment="0" applyProtection="0">
      <alignment vertical="center"/>
    </xf>
    <xf numFmtId="0" fontId="140" fillId="21" borderId="0" applyNumberFormat="0" applyBorder="0" applyAlignment="0" applyProtection="0"/>
    <xf numFmtId="0" fontId="141" fillId="0" borderId="0" applyNumberFormat="0" applyFont="0" applyFill="0" applyBorder="0" applyAlignment="0" applyProtection="0">
      <alignment horizontal="left"/>
    </xf>
    <xf numFmtId="0" fontId="140" fillId="21" borderId="0" applyNumberFormat="0" applyBorder="0" applyAlignment="0" applyProtection="0"/>
    <xf numFmtId="0" fontId="139" fillId="0" borderId="0"/>
    <xf numFmtId="0" fontId="131" fillId="0" borderId="0"/>
    <xf numFmtId="0" fontId="127" fillId="21" borderId="0" applyNumberFormat="0" applyBorder="0" applyAlignment="0" applyProtection="0">
      <alignment vertical="center"/>
    </xf>
    <xf numFmtId="0" fontId="131" fillId="0" borderId="0"/>
    <xf numFmtId="0" fontId="136" fillId="0" borderId="0"/>
    <xf numFmtId="0" fontId="131" fillId="0" borderId="0"/>
    <xf numFmtId="0" fontId="140" fillId="21" borderId="0" applyNumberFormat="0" applyBorder="0" applyAlignment="0" applyProtection="0"/>
    <xf numFmtId="49" fontId="138" fillId="0" borderId="0" applyProtection="0">
      <alignment horizontal="left"/>
    </xf>
    <xf numFmtId="182" fontId="0" fillId="0" borderId="0" applyFont="0" applyFill="0" applyBorder="0" applyAlignment="0" applyProtection="0"/>
    <xf numFmtId="0" fontId="139" fillId="0" borderId="0"/>
    <xf numFmtId="0" fontId="139" fillId="0" borderId="0"/>
    <xf numFmtId="0" fontId="131" fillId="0" borderId="0"/>
    <xf numFmtId="0" fontId="0" fillId="0" borderId="0">
      <alignment vertical="center"/>
    </xf>
    <xf numFmtId="0" fontId="131" fillId="0" borderId="0"/>
    <xf numFmtId="0" fontId="135" fillId="0" borderId="0">
      <protection locked="0"/>
    </xf>
    <xf numFmtId="0" fontId="140" fillId="21" borderId="0" applyNumberFormat="0" applyBorder="0" applyAlignment="0" applyProtection="0"/>
    <xf numFmtId="0" fontId="139" fillId="0" borderId="0"/>
    <xf numFmtId="0" fontId="127" fillId="21" borderId="0" applyNumberFormat="0" applyBorder="0" applyAlignment="0" applyProtection="0">
      <alignment vertical="center"/>
    </xf>
    <xf numFmtId="0" fontId="139" fillId="0" borderId="0"/>
    <xf numFmtId="49" fontId="135" fillId="0" borderId="0" applyFont="0" applyFill="0" applyBorder="0" applyAlignment="0" applyProtection="0"/>
    <xf numFmtId="0" fontId="134" fillId="40" borderId="0" applyNumberFormat="0" applyBorder="0" applyAlignment="0" applyProtection="0"/>
    <xf numFmtId="0" fontId="136" fillId="0" borderId="0"/>
    <xf numFmtId="0" fontId="136" fillId="0" borderId="0"/>
    <xf numFmtId="0" fontId="142" fillId="0" borderId="0"/>
    <xf numFmtId="0" fontId="136" fillId="0" borderId="0"/>
    <xf numFmtId="0" fontId="135" fillId="0" borderId="0"/>
    <xf numFmtId="49" fontId="135" fillId="0" borderId="0" applyFont="0" applyFill="0" applyBorder="0" applyAlignment="0" applyProtection="0"/>
    <xf numFmtId="0" fontId="136" fillId="0" borderId="0"/>
    <xf numFmtId="0" fontId="143" fillId="41" borderId="0" applyNumberFormat="0" applyBorder="0" applyAlignment="0" applyProtection="0"/>
    <xf numFmtId="49" fontId="135" fillId="0" borderId="0" applyFont="0" applyFill="0" applyBorder="0" applyAlignment="0" applyProtection="0"/>
    <xf numFmtId="0" fontId="131" fillId="0" borderId="0"/>
    <xf numFmtId="43" fontId="135" fillId="0" borderId="0" applyFont="0" applyFill="0" applyBorder="0" applyAlignment="0" applyProtection="0"/>
    <xf numFmtId="0" fontId="139" fillId="0" borderId="0"/>
    <xf numFmtId="41" fontId="135" fillId="0" borderId="0" applyFont="0" applyFill="0" applyBorder="0" applyAlignment="0" applyProtection="0"/>
    <xf numFmtId="0" fontId="131" fillId="0" borderId="0"/>
    <xf numFmtId="0" fontId="128" fillId="22" borderId="0" applyNumberFormat="0" applyBorder="0" applyAlignment="0" applyProtection="0">
      <alignment vertical="center"/>
    </xf>
    <xf numFmtId="0" fontId="0" fillId="0" borderId="0">
      <alignment vertical="center"/>
    </xf>
    <xf numFmtId="0" fontId="131" fillId="0" borderId="0"/>
    <xf numFmtId="0" fontId="139" fillId="0" borderId="0"/>
    <xf numFmtId="0" fontId="135" fillId="0" borderId="0"/>
    <xf numFmtId="0" fontId="131" fillId="0" borderId="0"/>
    <xf numFmtId="0" fontId="128" fillId="22" borderId="0" applyNumberFormat="0" applyBorder="0" applyAlignment="0" applyProtection="0">
      <alignment vertical="center"/>
    </xf>
    <xf numFmtId="0" fontId="136" fillId="0" borderId="0"/>
    <xf numFmtId="0" fontId="128" fillId="22" borderId="0" applyNumberFormat="0" applyBorder="0" applyAlignment="0" applyProtection="0">
      <alignment vertical="center"/>
    </xf>
    <xf numFmtId="0" fontId="136" fillId="0" borderId="0"/>
    <xf numFmtId="0" fontId="128" fillId="22" borderId="0" applyNumberFormat="0" applyBorder="0" applyAlignment="0" applyProtection="0">
      <alignment vertical="center"/>
    </xf>
    <xf numFmtId="0" fontId="131" fillId="0" borderId="0"/>
    <xf numFmtId="0" fontId="131" fillId="0" borderId="0"/>
    <xf numFmtId="0" fontId="137" fillId="42" borderId="0" applyNumberFormat="0" applyBorder="0" applyAlignment="0" applyProtection="0"/>
    <xf numFmtId="0" fontId="136" fillId="0" borderId="0"/>
    <xf numFmtId="0" fontId="131" fillId="0" borderId="0"/>
    <xf numFmtId="0" fontId="134" fillId="43" borderId="0" applyNumberFormat="0" applyBorder="0" applyAlignment="0" applyProtection="0"/>
    <xf numFmtId="0" fontId="139" fillId="0" borderId="0"/>
    <xf numFmtId="0" fontId="139" fillId="0" borderId="0"/>
    <xf numFmtId="0" fontId="131" fillId="0" borderId="0"/>
    <xf numFmtId="0" fontId="128" fillId="22" borderId="0" applyNumberFormat="0" applyBorder="0" applyAlignment="0" applyProtection="0">
      <alignment vertical="center"/>
    </xf>
    <xf numFmtId="0" fontId="131" fillId="0" borderId="0"/>
    <xf numFmtId="183" fontId="138" fillId="0" borderId="0" applyFill="0" applyBorder="0" applyProtection="0">
      <alignment horizontal="right"/>
    </xf>
    <xf numFmtId="184" fontId="138" fillId="0" borderId="0" applyFill="0" applyBorder="0" applyProtection="0">
      <alignment horizontal="right"/>
    </xf>
    <xf numFmtId="185" fontId="144" fillId="0" borderId="0" applyFill="0" applyBorder="0" applyProtection="0">
      <alignment horizontal="center"/>
    </xf>
    <xf numFmtId="186" fontId="144" fillId="0" borderId="0" applyFill="0" applyBorder="0" applyProtection="0">
      <alignment horizontal="center"/>
    </xf>
    <xf numFmtId="187" fontId="138" fillId="0" borderId="0" applyFill="0" applyBorder="0" applyProtection="0">
      <alignment horizontal="right"/>
    </xf>
    <xf numFmtId="14" fontId="133" fillId="0" borderId="0">
      <alignment horizontal="center" wrapText="1"/>
      <protection locked="0"/>
    </xf>
    <xf numFmtId="3" fontId="141" fillId="0" borderId="0" applyFont="0" applyFill="0" applyBorder="0" applyAlignment="0" applyProtection="0"/>
    <xf numFmtId="0" fontId="0" fillId="0" borderId="0">
      <alignment vertical="center"/>
    </xf>
    <xf numFmtId="188" fontId="145" fillId="0" borderId="0" applyFill="0" applyBorder="0" applyProtection="0">
      <alignment horizontal="right"/>
    </xf>
    <xf numFmtId="189" fontId="138" fillId="0" borderId="0" applyFill="0" applyBorder="0" applyProtection="0">
      <alignment horizontal="right"/>
    </xf>
    <xf numFmtId="15" fontId="141" fillId="0" borderId="0" applyFont="0" applyFill="0" applyBorder="0" applyAlignment="0" applyProtection="0"/>
    <xf numFmtId="0" fontId="135" fillId="0" borderId="0"/>
    <xf numFmtId="0" fontId="139" fillId="0" borderId="0">
      <protection locked="0"/>
    </xf>
    <xf numFmtId="0" fontId="137" fillId="42"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7" fillId="45" borderId="0" applyNumberFormat="0" applyBorder="0" applyAlignment="0" applyProtection="0"/>
    <xf numFmtId="0" fontId="137" fillId="46" borderId="0" applyNumberFormat="0" applyBorder="0" applyAlignment="0" applyProtection="0"/>
    <xf numFmtId="0" fontId="134" fillId="44" borderId="0" applyNumberFormat="0" applyBorder="0" applyAlignment="0" applyProtection="0"/>
    <xf numFmtId="0" fontId="137" fillId="47" borderId="0" applyNumberFormat="0" applyBorder="0" applyAlignment="0" applyProtection="0"/>
    <xf numFmtId="0" fontId="137" fillId="48" borderId="0" applyNumberFormat="0" applyBorder="0" applyAlignment="0" applyProtection="0"/>
    <xf numFmtId="0" fontId="137" fillId="39" borderId="0" applyNumberFormat="0" applyBorder="0" applyAlignment="0" applyProtection="0"/>
    <xf numFmtId="0" fontId="134" fillId="40" borderId="0" applyNumberFormat="0" applyBorder="0" applyAlignment="0" applyProtection="0"/>
    <xf numFmtId="0" fontId="135" fillId="0" borderId="0" applyFont="0" applyFill="0" applyBorder="0" applyAlignment="0" applyProtection="0"/>
    <xf numFmtId="0" fontId="134" fillId="49" borderId="0" applyNumberFormat="0" applyBorder="0" applyAlignment="0" applyProtection="0"/>
    <xf numFmtId="190" fontId="135" fillId="0" borderId="0" applyFont="0" applyFill="0" applyBorder="0" applyAlignment="0" applyProtection="0"/>
    <xf numFmtId="0" fontId="137" fillId="38" borderId="0" applyNumberFormat="0" applyBorder="0" applyAlignment="0" applyProtection="0"/>
    <xf numFmtId="0" fontId="137" fillId="20" borderId="0" applyNumberFormat="0" applyBorder="0" applyAlignment="0" applyProtection="0"/>
    <xf numFmtId="0" fontId="137" fillId="50" borderId="0" applyNumberFormat="0" applyBorder="0" applyAlignment="0" applyProtection="0"/>
    <xf numFmtId="0" fontId="134" fillId="44" borderId="0" applyNumberFormat="0" applyBorder="0" applyAlignment="0" applyProtection="0"/>
    <xf numFmtId="0" fontId="134" fillId="38" borderId="0" applyNumberFormat="0" applyBorder="0" applyAlignment="0" applyProtection="0"/>
    <xf numFmtId="0" fontId="137" fillId="38" borderId="0" applyNumberFormat="0" applyBorder="0" applyAlignment="0" applyProtection="0"/>
    <xf numFmtId="191" fontId="135" fillId="0" borderId="0" applyFont="0" applyFill="0" applyBorder="0" applyAlignment="0" applyProtection="0"/>
    <xf numFmtId="0" fontId="137" fillId="46" borderId="0" applyNumberFormat="0" applyBorder="0" applyAlignment="0" applyProtection="0"/>
    <xf numFmtId="0" fontId="137" fillId="45" borderId="0" applyNumberFormat="0" applyBorder="0" applyAlignment="0" applyProtection="0"/>
    <xf numFmtId="0" fontId="137" fillId="32" borderId="0" applyNumberFormat="0" applyBorder="0" applyAlignment="0" applyProtection="0"/>
    <xf numFmtId="9" fontId="139" fillId="0" borderId="0" applyFont="0" applyFill="0" applyBorder="0" applyAlignment="0" applyProtection="0"/>
    <xf numFmtId="0" fontId="127" fillId="21" borderId="0" applyNumberFormat="0" applyBorder="0" applyAlignment="0" applyProtection="0">
      <alignment vertical="center"/>
    </xf>
    <xf numFmtId="0" fontId="137" fillId="51" borderId="0" applyNumberFormat="0" applyBorder="0" applyAlignment="0" applyProtection="0"/>
    <xf numFmtId="0" fontId="134" fillId="40" borderId="0" applyNumberFormat="0" applyBorder="0" applyAlignment="0" applyProtection="0"/>
    <xf numFmtId="0" fontId="134" fillId="52" borderId="0" applyNumberFormat="0" applyBorder="0" applyAlignment="0" applyProtection="0"/>
    <xf numFmtId="0" fontId="137" fillId="52" borderId="0" applyNumberFormat="0" applyBorder="0" applyAlignment="0" applyProtection="0"/>
    <xf numFmtId="0" fontId="137" fillId="36" borderId="0" applyNumberFormat="0" applyBorder="0" applyAlignment="0" applyProtection="0"/>
    <xf numFmtId="0" fontId="146" fillId="0" borderId="0" applyNumberFormat="0" applyFill="0" applyBorder="0" applyAlignment="0" applyProtection="0"/>
    <xf numFmtId="178" fontId="135" fillId="0" borderId="0" applyFont="0" applyFill="0" applyBorder="0" applyAlignment="0" applyProtection="0"/>
    <xf numFmtId="192" fontId="138" fillId="0" borderId="0"/>
    <xf numFmtId="176" fontId="135" fillId="0" borderId="0" applyFont="0" applyFill="0" applyBorder="0" applyAlignment="0" applyProtection="0"/>
    <xf numFmtId="193" fontId="135" fillId="0" borderId="0" applyFont="0" applyFill="0" applyBorder="0" applyAlignment="0" applyProtection="0"/>
    <xf numFmtId="0" fontId="140" fillId="49" borderId="0" applyNumberFormat="0" applyBorder="0" applyAlignment="0" applyProtection="0"/>
    <xf numFmtId="194" fontId="135" fillId="0" borderId="0" applyFont="0" applyFill="0" applyBorder="0" applyAlignment="0" applyProtection="0"/>
    <xf numFmtId="0" fontId="147" fillId="0" borderId="0" applyNumberFormat="0" applyFill="0" applyBorder="0" applyAlignment="0" applyProtection="0"/>
    <xf numFmtId="0" fontId="139" fillId="0" borderId="0"/>
    <xf numFmtId="195" fontId="138" fillId="0" borderId="0"/>
    <xf numFmtId="15" fontId="141" fillId="0" borderId="0"/>
    <xf numFmtId="196" fontId="138" fillId="0" borderId="0"/>
    <xf numFmtId="197" fontId="135" fillId="0" borderId="0"/>
    <xf numFmtId="0" fontId="135" fillId="0" borderId="0"/>
    <xf numFmtId="0" fontId="64" fillId="0" borderId="0"/>
    <xf numFmtId="38" fontId="148" fillId="12" borderId="0" applyBorder="0" applyAlignment="0" applyProtection="0"/>
    <xf numFmtId="0" fontId="149" fillId="0" borderId="33" applyNumberFormat="0" applyAlignment="0" applyProtection="0">
      <alignment horizontal="left" vertical="center"/>
    </xf>
    <xf numFmtId="0" fontId="149" fillId="0" borderId="3">
      <alignment horizontal="left" vertical="center"/>
    </xf>
    <xf numFmtId="10" fontId="148" fillId="18" borderId="1" applyBorder="0" applyAlignment="0" applyProtection="0"/>
    <xf numFmtId="0" fontId="0" fillId="0" borderId="0">
      <alignment vertical="center"/>
    </xf>
    <xf numFmtId="0" fontId="0" fillId="0" borderId="0">
      <alignment vertical="center"/>
    </xf>
    <xf numFmtId="198" fontId="150" fillId="53" borderId="0"/>
    <xf numFmtId="0" fontId="127" fillId="21" borderId="0" applyNumberFormat="0" applyBorder="0" applyAlignment="0" applyProtection="0">
      <alignment vertical="center"/>
    </xf>
    <xf numFmtId="198" fontId="151" fillId="54" borderId="0"/>
    <xf numFmtId="38" fontId="141" fillId="0" borderId="0" applyFont="0" applyFill="0" applyBorder="0" applyAlignment="0" applyProtection="0"/>
    <xf numFmtId="40" fontId="141" fillId="0" borderId="0" applyFont="0" applyFill="0" applyBorder="0" applyAlignment="0" applyProtection="0"/>
    <xf numFmtId="193" fontId="135" fillId="0" borderId="0" applyFont="0" applyFill="0" applyBorder="0" applyAlignment="0" applyProtection="0"/>
    <xf numFmtId="199" fontId="141" fillId="0" borderId="0" applyFont="0" applyFill="0" applyBorder="0" applyAlignment="0" applyProtection="0"/>
    <xf numFmtId="200" fontId="141" fillId="0" borderId="0" applyFont="0" applyFill="0" applyBorder="0" applyAlignment="0" applyProtection="0"/>
    <xf numFmtId="193" fontId="135" fillId="0" borderId="0" applyFont="0" applyFill="0" applyBorder="0" applyAlignment="0" applyProtection="0"/>
    <xf numFmtId="0" fontId="0" fillId="0" borderId="0"/>
    <xf numFmtId="0" fontId="138" fillId="0" borderId="0"/>
    <xf numFmtId="37" fontId="152" fillId="0" borderId="0"/>
    <xf numFmtId="0" fontId="153" fillId="0" borderId="0"/>
    <xf numFmtId="0" fontId="0" fillId="0" borderId="0">
      <alignment vertical="center"/>
    </xf>
    <xf numFmtId="0" fontId="139" fillId="0" borderId="0"/>
    <xf numFmtId="10" fontId="135" fillId="0" borderId="0" applyFont="0" applyFill="0" applyBorder="0" applyAlignment="0" applyProtection="0"/>
    <xf numFmtId="201" fontId="135" fillId="0" borderId="0" applyFont="0" applyFill="0" applyProtection="0"/>
    <xf numFmtId="4" fontId="141" fillId="0" borderId="0" applyFont="0" applyFill="0" applyBorder="0" applyAlignment="0" applyProtection="0"/>
    <xf numFmtId="0" fontId="72" fillId="0" borderId="0">
      <alignment vertical="center"/>
    </xf>
    <xf numFmtId="0" fontId="146" fillId="0" borderId="34">
      <alignment horizontal="center"/>
    </xf>
    <xf numFmtId="0" fontId="141" fillId="55" borderId="0" applyNumberFormat="0" applyFont="0" applyBorder="0" applyAlignment="0" applyProtection="0"/>
    <xf numFmtId="0" fontId="146" fillId="0" borderId="0" applyNumberFormat="0" applyFill="0" applyBorder="0" applyAlignment="0" applyProtection="0"/>
    <xf numFmtId="0" fontId="154" fillId="56" borderId="12">
      <protection locked="0"/>
    </xf>
    <xf numFmtId="0" fontId="64" fillId="0" borderId="0"/>
    <xf numFmtId="0" fontId="154" fillId="56" borderId="12">
      <protection locked="0"/>
    </xf>
    <xf numFmtId="0" fontId="0" fillId="0" borderId="0">
      <alignment vertical="center"/>
    </xf>
    <xf numFmtId="0" fontId="140" fillId="21" borderId="0" applyNumberFormat="0" applyBorder="0" applyAlignment="0" applyProtection="0"/>
    <xf numFmtId="0" fontId="154" fillId="56" borderId="12">
      <protection locked="0"/>
    </xf>
    <xf numFmtId="202" fontId="135" fillId="0" borderId="0" applyFont="0" applyFill="0" applyBorder="0" applyAlignment="0" applyProtection="0"/>
    <xf numFmtId="0" fontId="135" fillId="0" borderId="6" applyNumberFormat="0" applyFill="0" applyProtection="0">
      <alignment horizontal="right"/>
    </xf>
    <xf numFmtId="0" fontId="155" fillId="0" borderId="6" applyNumberFormat="0" applyFill="0" applyProtection="0">
      <alignment horizontal="center"/>
    </xf>
    <xf numFmtId="0" fontId="156" fillId="0" borderId="0" applyNumberFormat="0" applyFill="0" applyBorder="0" applyAlignment="0" applyProtection="0"/>
    <xf numFmtId="0" fontId="157" fillId="0" borderId="13" applyNumberFormat="0" applyFill="0" applyProtection="0">
      <alignment horizontal="center"/>
    </xf>
    <xf numFmtId="0" fontId="143" fillId="57" borderId="0" applyNumberFormat="0" applyBorder="0" applyAlignment="0" applyProtection="0"/>
    <xf numFmtId="0" fontId="128" fillId="22" borderId="0" applyNumberFormat="0" applyBorder="0" applyAlignment="0" applyProtection="0">
      <alignment vertical="center"/>
    </xf>
    <xf numFmtId="0" fontId="158" fillId="22" borderId="0" applyNumberFormat="0" applyBorder="0" applyAlignment="0" applyProtection="0">
      <alignment vertical="center"/>
    </xf>
    <xf numFmtId="0" fontId="132" fillId="37" borderId="0" applyNumberFormat="0" applyBorder="0" applyAlignment="0" applyProtection="0"/>
    <xf numFmtId="0" fontId="132" fillId="22" borderId="0" applyNumberFormat="0" applyBorder="0" applyAlignment="0" applyProtection="0"/>
    <xf numFmtId="0" fontId="0" fillId="0" borderId="0">
      <alignment vertical="center"/>
    </xf>
    <xf numFmtId="4" fontId="141" fillId="0" borderId="0" applyFont="0" applyFill="0" applyBorder="0" applyAlignment="0" applyProtection="0"/>
    <xf numFmtId="0" fontId="132" fillId="22" borderId="0" applyNumberFormat="0" applyBorder="0" applyAlignment="0" applyProtection="0"/>
    <xf numFmtId="0" fontId="0" fillId="0" borderId="0">
      <alignment vertical="center"/>
    </xf>
    <xf numFmtId="0" fontId="0" fillId="0" borderId="0">
      <alignment vertical="center"/>
    </xf>
    <xf numFmtId="0" fontId="141" fillId="0" borderId="0"/>
    <xf numFmtId="0" fontId="128" fillId="22" borderId="0" applyNumberFormat="0" applyBorder="0" applyAlignment="0" applyProtection="0">
      <alignment vertical="center"/>
    </xf>
    <xf numFmtId="0" fontId="128" fillId="22" borderId="0" applyNumberFormat="0" applyBorder="0" applyAlignment="0" applyProtection="0">
      <alignment vertical="center"/>
    </xf>
    <xf numFmtId="0" fontId="128" fillId="22" borderId="0" applyNumberFormat="0" applyBorder="0" applyAlignment="0" applyProtection="0">
      <alignment vertical="center"/>
    </xf>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32" fillId="22" borderId="0" applyNumberFormat="0" applyBorder="0" applyAlignment="0" applyProtection="0"/>
    <xf numFmtId="0" fontId="128" fillId="22" borderId="0" applyNumberFormat="0" applyBorder="0" applyAlignment="0" applyProtection="0">
      <alignment vertical="center"/>
    </xf>
    <xf numFmtId="0" fontId="128" fillId="22" borderId="0" applyNumberFormat="0" applyBorder="0" applyAlignment="0" applyProtection="0">
      <alignment vertical="center"/>
    </xf>
    <xf numFmtId="0" fontId="128" fillId="22"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2" fillId="0" borderId="0">
      <alignment vertical="center"/>
    </xf>
    <xf numFmtId="0" fontId="0" fillId="0" borderId="0">
      <alignment vertical="center"/>
    </xf>
    <xf numFmtId="0" fontId="0" fillId="0" borderId="0">
      <alignment vertical="center"/>
    </xf>
    <xf numFmtId="0" fontId="140" fillId="21" borderId="0" applyNumberFormat="0" applyBorder="0" applyAlignment="0" applyProtection="0"/>
    <xf numFmtId="0" fontId="64" fillId="0" borderId="0"/>
    <xf numFmtId="0" fontId="64" fillId="0" borderId="0"/>
    <xf numFmtId="0" fontId="0" fillId="0" borderId="0">
      <alignment vertical="center"/>
    </xf>
    <xf numFmtId="0" fontId="113" fillId="0" borderId="0" applyNumberFormat="0" applyFill="0" applyBorder="0" applyAlignment="0" applyProtection="0">
      <alignment vertical="top"/>
      <protection locked="0"/>
    </xf>
    <xf numFmtId="3" fontId="159" fillId="0" borderId="0" applyFill="0" applyBorder="0" applyAlignment="0" applyProtection="0"/>
    <xf numFmtId="0" fontId="114" fillId="0" borderId="0" applyNumberFormat="0" applyFill="0" applyBorder="0" applyAlignment="0" applyProtection="0">
      <alignment vertical="top"/>
      <protection locked="0"/>
    </xf>
    <xf numFmtId="0" fontId="140" fillId="49" borderId="0" applyNumberFormat="0" applyBorder="0" applyAlignment="0" applyProtection="0"/>
    <xf numFmtId="0" fontId="140" fillId="21" borderId="0" applyNumberFormat="0" applyBorder="0" applyAlignment="0" applyProtection="0"/>
    <xf numFmtId="0" fontId="127" fillId="21" borderId="0" applyNumberFormat="0" applyBorder="0" applyAlignment="0" applyProtection="0">
      <alignment vertical="center"/>
    </xf>
    <xf numFmtId="0" fontId="127" fillId="21" borderId="0" applyNumberFormat="0" applyBorder="0" applyAlignment="0" applyProtection="0">
      <alignment vertical="center"/>
    </xf>
    <xf numFmtId="0" fontId="127" fillId="21" borderId="0" applyNumberFormat="0" applyBorder="0" applyAlignment="0" applyProtection="0">
      <alignment vertical="center"/>
    </xf>
    <xf numFmtId="0" fontId="127" fillId="21" borderId="0" applyNumberFormat="0" applyBorder="0" applyAlignment="0" applyProtection="0">
      <alignment vertical="center"/>
    </xf>
    <xf numFmtId="0" fontId="127" fillId="21" borderId="0" applyNumberFormat="0" applyBorder="0" applyAlignment="0" applyProtection="0">
      <alignment vertical="center"/>
    </xf>
    <xf numFmtId="0" fontId="127" fillId="21" borderId="0" applyNumberFormat="0" applyBorder="0" applyAlignment="0" applyProtection="0">
      <alignment vertical="center"/>
    </xf>
    <xf numFmtId="0" fontId="157" fillId="0" borderId="13" applyNumberFormat="0" applyFill="0" applyProtection="0">
      <alignment horizontal="left"/>
    </xf>
    <xf numFmtId="43" fontId="135" fillId="0" borderId="0" applyFont="0" applyFill="0" applyBorder="0" applyAlignment="0" applyProtection="0"/>
    <xf numFmtId="0" fontId="143" fillId="58" borderId="0" applyNumberFormat="0" applyBorder="0" applyAlignment="0" applyProtection="0"/>
    <xf numFmtId="0" fontId="135" fillId="0" borderId="6" applyNumberFormat="0" applyFill="0" applyProtection="0">
      <alignment horizontal="left"/>
    </xf>
    <xf numFmtId="1" fontId="135" fillId="0" borderId="13" applyFill="0" applyProtection="0">
      <alignment horizontal="center"/>
    </xf>
    <xf numFmtId="0" fontId="141" fillId="0" borderId="0"/>
    <xf numFmtId="41" fontId="135" fillId="0" borderId="0" applyFont="0" applyFill="0" applyBorder="0" applyAlignment="0" applyProtection="0"/>
    <xf numFmtId="0" fontId="0" fillId="0" borderId="0">
      <alignment vertical="center"/>
    </xf>
    <xf numFmtId="203" fontId="112" fillId="0" borderId="8">
      <alignment horizontal="right" vertical="center"/>
    </xf>
    <xf numFmtId="49" fontId="112" fillId="0" borderId="8">
      <alignment horizontal="left" vertical="center" wrapText="1"/>
    </xf>
    <xf numFmtId="0" fontId="0" fillId="0" borderId="0">
      <alignment vertical="center"/>
    </xf>
  </cellStyleXfs>
  <cellXfs count="910">
    <xf numFmtId="0" fontId="0" fillId="0" borderId="0" xfId="0"/>
    <xf numFmtId="0" fontId="1" fillId="0" borderId="0" xfId="0" applyFont="1" applyFill="1" applyBorder="1" applyAlignment="1">
      <alignment vertical="center"/>
    </xf>
    <xf numFmtId="0" fontId="2" fillId="0" borderId="0" xfId="0" applyFont="1" applyFill="1" applyBorder="1" applyAlignment="1">
      <alignment vertical="center"/>
    </xf>
    <xf numFmtId="204" fontId="1" fillId="0" borderId="0" xfId="0" applyNumberFormat="1" applyFont="1" applyFill="1" applyBorder="1" applyAlignment="1">
      <alignment vertical="center"/>
    </xf>
    <xf numFmtId="0" fontId="3" fillId="0" borderId="0" xfId="0" applyFont="1" applyFill="1" applyBorder="1" applyAlignment="1">
      <alignment vertical="center"/>
    </xf>
    <xf numFmtId="0" fontId="4" fillId="0" borderId="0" xfId="0" applyFont="1" applyFill="1" applyAlignment="1">
      <alignment horizontal="left" vertical="center"/>
    </xf>
    <xf numFmtId="0" fontId="5" fillId="0" borderId="0" xfId="279" applyNumberFormat="1" applyFont="1" applyFill="1" applyAlignment="1" applyProtection="1">
      <alignment horizontal="center" vertical="center" wrapText="1"/>
    </xf>
    <xf numFmtId="205" fontId="5" fillId="0" borderId="0" xfId="279" applyNumberFormat="1" applyFont="1" applyFill="1" applyAlignment="1" applyProtection="1">
      <alignment horizontal="center" vertical="center" wrapText="1"/>
    </xf>
    <xf numFmtId="204" fontId="5" fillId="0" borderId="0" xfId="279" applyNumberFormat="1" applyFont="1" applyFill="1" applyAlignment="1" applyProtection="1">
      <alignment horizontal="center" vertical="center" wrapText="1"/>
    </xf>
    <xf numFmtId="0" fontId="6" fillId="0" borderId="0" xfId="0" applyFont="1" applyFill="1" applyBorder="1" applyAlignment="1">
      <alignment vertical="center"/>
    </xf>
    <xf numFmtId="0" fontId="7" fillId="0" borderId="0" xfId="0" applyFont="1" applyFill="1" applyBorder="1" applyAlignment="1">
      <alignment vertical="center"/>
    </xf>
    <xf numFmtId="0" fontId="8" fillId="0" borderId="0" xfId="0" applyFont="1" applyFill="1" applyBorder="1" applyAlignment="1">
      <alignment vertical="center" wrapText="1"/>
    </xf>
    <xf numFmtId="204" fontId="9" fillId="0" borderId="0" xfId="0" applyNumberFormat="1" applyFont="1" applyFill="1" applyBorder="1" applyAlignment="1">
      <alignment horizontal="right" vertical="center"/>
    </xf>
    <xf numFmtId="0" fontId="10"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204" fontId="10" fillId="0" borderId="1" xfId="0" applyNumberFormat="1" applyFont="1" applyFill="1" applyBorder="1" applyAlignment="1">
      <alignment horizontal="center" vertical="center" wrapText="1"/>
    </xf>
    <xf numFmtId="0" fontId="1" fillId="0" borderId="0" xfId="0" applyFont="1" applyFill="1" applyBorder="1" applyAlignment="1">
      <alignment horizontal="center" vertical="center"/>
    </xf>
    <xf numFmtId="0" fontId="11" fillId="0" borderId="1" xfId="0" applyFont="1" applyFill="1" applyBorder="1" applyAlignment="1">
      <alignment horizontal="right" vertical="center" wrapText="1"/>
    </xf>
    <xf numFmtId="204" fontId="11" fillId="0" borderId="1" xfId="0" applyNumberFormat="1" applyFont="1" applyFill="1" applyBorder="1" applyAlignment="1">
      <alignment horizontal="right" vertical="center" wrapText="1"/>
    </xf>
    <xf numFmtId="0" fontId="10" fillId="0" borderId="1" xfId="0" applyFont="1" applyFill="1" applyBorder="1" applyAlignment="1">
      <alignment horizontal="left" vertical="center" wrapText="1"/>
    </xf>
    <xf numFmtId="0" fontId="11" fillId="0" borderId="1" xfId="0" applyFont="1" applyFill="1" applyBorder="1" applyAlignment="1">
      <alignment vertical="center" wrapText="1"/>
    </xf>
    <xf numFmtId="204" fontId="11" fillId="0" borderId="1" xfId="0" applyNumberFormat="1" applyFont="1" applyFill="1" applyBorder="1" applyAlignment="1">
      <alignment vertical="center" wrapText="1"/>
    </xf>
    <xf numFmtId="0" fontId="11" fillId="0" borderId="0" xfId="0" applyFont="1" applyFill="1" applyBorder="1" applyAlignment="1">
      <alignment vertical="center"/>
    </xf>
    <xf numFmtId="0" fontId="12" fillId="0" borderId="1" xfId="0" applyFont="1" applyFill="1" applyBorder="1" applyAlignment="1">
      <alignment horizontal="left" vertical="center" wrapText="1"/>
    </xf>
    <xf numFmtId="0" fontId="12" fillId="0" borderId="1" xfId="0" applyFont="1" applyFill="1" applyBorder="1" applyAlignment="1">
      <alignment vertical="center" wrapText="1"/>
    </xf>
    <xf numFmtId="205" fontId="11" fillId="0" borderId="1" xfId="0" applyNumberFormat="1" applyFont="1" applyFill="1" applyBorder="1" applyAlignment="1">
      <alignment horizontal="right" vertical="center" wrapText="1"/>
    </xf>
    <xf numFmtId="205" fontId="12" fillId="0" borderId="1" xfId="0" applyNumberFormat="1" applyFont="1" applyFill="1" applyBorder="1" applyAlignment="1">
      <alignment horizontal="right" vertical="center" wrapText="1"/>
    </xf>
    <xf numFmtId="204" fontId="12" fillId="0" borderId="1" xfId="0" applyNumberFormat="1" applyFont="1" applyFill="1" applyBorder="1" applyAlignment="1">
      <alignment vertical="center" wrapText="1"/>
    </xf>
    <xf numFmtId="206" fontId="11" fillId="0" borderId="1" xfId="0" applyNumberFormat="1" applyFont="1" applyFill="1" applyBorder="1" applyAlignment="1">
      <alignment horizontal="right" vertical="center" wrapText="1"/>
    </xf>
    <xf numFmtId="206" fontId="12" fillId="0" borderId="1" xfId="0" applyNumberFormat="1" applyFont="1" applyFill="1" applyBorder="1" applyAlignment="1">
      <alignment horizontal="right" vertical="center" wrapText="1"/>
    </xf>
    <xf numFmtId="0" fontId="13" fillId="0" borderId="0" xfId="0" applyFont="1" applyFill="1" applyBorder="1" applyAlignment="1">
      <alignment vertical="center" wrapText="1"/>
    </xf>
    <xf numFmtId="204" fontId="13" fillId="0" borderId="0" xfId="0" applyNumberFormat="1" applyFont="1" applyFill="1" applyBorder="1" applyAlignment="1">
      <alignment vertical="center" wrapText="1"/>
    </xf>
    <xf numFmtId="204" fontId="8" fillId="0" borderId="0" xfId="0" applyNumberFormat="1" applyFont="1" applyFill="1" applyBorder="1" applyAlignment="1">
      <alignment vertical="center" wrapText="1"/>
    </xf>
    <xf numFmtId="0" fontId="14" fillId="0" borderId="0" xfId="0" applyFont="1" applyFill="1" applyBorder="1" applyAlignment="1">
      <alignment vertical="center"/>
    </xf>
    <xf numFmtId="0" fontId="14" fillId="0" borderId="0" xfId="0" applyFont="1" applyFill="1" applyBorder="1" applyAlignment="1">
      <alignment horizontal="center" vertical="center"/>
    </xf>
    <xf numFmtId="0" fontId="15" fillId="0" borderId="0" xfId="0" applyFont="1" applyFill="1" applyBorder="1" applyAlignment="1">
      <alignment vertical="center"/>
    </xf>
    <xf numFmtId="0" fontId="16" fillId="0" borderId="0" xfId="0" applyFont="1" applyFill="1" applyBorder="1" applyAlignment="1">
      <alignment vertical="center"/>
    </xf>
    <xf numFmtId="0" fontId="13" fillId="0" borderId="0" xfId="0" applyFont="1" applyFill="1" applyBorder="1" applyAlignment="1">
      <alignment vertical="center"/>
    </xf>
    <xf numFmtId="0" fontId="9" fillId="0" borderId="0" xfId="0" applyFont="1" applyFill="1" applyAlignment="1">
      <alignment horizontal="right" vertical="center"/>
    </xf>
    <xf numFmtId="0" fontId="10" fillId="0" borderId="1" xfId="0" applyFont="1" applyFill="1" applyBorder="1" applyAlignment="1">
      <alignment horizontal="center" vertical="center"/>
    </xf>
    <xf numFmtId="0" fontId="12" fillId="0" borderId="1" xfId="0" applyFont="1" applyFill="1" applyBorder="1" applyAlignment="1">
      <alignment horizontal="center" vertical="center"/>
    </xf>
    <xf numFmtId="207" fontId="17" fillId="0" borderId="1" xfId="0" applyNumberFormat="1" applyFont="1" applyFill="1" applyBorder="1" applyAlignment="1">
      <alignment horizontal="left" vertical="center" wrapText="1"/>
    </xf>
    <xf numFmtId="207" fontId="12" fillId="0" borderId="1" xfId="0" applyNumberFormat="1" applyFont="1" applyFill="1" applyBorder="1" applyAlignment="1">
      <alignment horizontal="left" vertical="center" wrapText="1"/>
    </xf>
    <xf numFmtId="207" fontId="17" fillId="0" borderId="1" xfId="0" applyNumberFormat="1" applyFont="1" applyFill="1" applyBorder="1" applyAlignment="1">
      <alignment horizontal="center" vertical="center" wrapText="1"/>
    </xf>
    <xf numFmtId="207" fontId="12" fillId="0" borderId="1" xfId="0" applyNumberFormat="1" applyFont="1" applyFill="1" applyBorder="1" applyAlignment="1">
      <alignment horizontal="center" vertical="center" wrapText="1"/>
    </xf>
    <xf numFmtId="207" fontId="12" fillId="0" borderId="1" xfId="0" applyNumberFormat="1" applyFont="1" applyFill="1" applyBorder="1" applyAlignment="1">
      <alignment vertical="center" wrapText="1"/>
    </xf>
    <xf numFmtId="0" fontId="10" fillId="0" borderId="2" xfId="0" applyFont="1" applyFill="1" applyBorder="1" applyAlignment="1">
      <alignment horizontal="center" vertical="center"/>
    </xf>
    <xf numFmtId="0" fontId="11" fillId="0" borderId="3" xfId="0" applyFont="1" applyFill="1" applyBorder="1" applyAlignment="1">
      <alignment horizontal="center" vertical="center"/>
    </xf>
    <xf numFmtId="0" fontId="11" fillId="0" borderId="4" xfId="0" applyFont="1" applyFill="1" applyBorder="1" applyAlignment="1">
      <alignment horizontal="center" vertical="center"/>
    </xf>
    <xf numFmtId="0" fontId="18" fillId="0" borderId="0" xfId="0" applyFont="1" applyFill="1" applyBorder="1" applyAlignment="1">
      <alignment horizontal="left" vertical="center" wrapText="1"/>
    </xf>
    <xf numFmtId="205" fontId="1" fillId="0" borderId="0" xfId="0" applyNumberFormat="1" applyFont="1" applyFill="1" applyBorder="1" applyAlignment="1">
      <alignment vertical="center"/>
    </xf>
    <xf numFmtId="0" fontId="19" fillId="0" borderId="0" xfId="0" applyFont="1" applyFill="1" applyBorder="1" applyAlignment="1">
      <alignment vertical="center"/>
    </xf>
    <xf numFmtId="0" fontId="4" fillId="0" borderId="0" xfId="0" applyFont="1" applyFill="1" applyBorder="1" applyAlignment="1">
      <alignment vertical="center"/>
    </xf>
    <xf numFmtId="208" fontId="5" fillId="0" borderId="0" xfId="279" applyNumberFormat="1" applyFont="1" applyFill="1" applyAlignment="1" applyProtection="1">
      <alignment horizontal="center" vertical="center" wrapText="1"/>
    </xf>
    <xf numFmtId="0" fontId="20" fillId="0" borderId="0" xfId="0" applyFont="1" applyFill="1" applyBorder="1" applyAlignment="1">
      <alignment vertical="center"/>
    </xf>
    <xf numFmtId="0" fontId="21" fillId="0" borderId="0" xfId="0" applyFont="1" applyFill="1" applyBorder="1" applyAlignment="1">
      <alignment vertical="center" wrapText="1"/>
    </xf>
    <xf numFmtId="205" fontId="21" fillId="0" borderId="0" xfId="0" applyNumberFormat="1" applyFont="1" applyFill="1" applyBorder="1" applyAlignment="1">
      <alignment vertical="center" wrapText="1"/>
    </xf>
    <xf numFmtId="205" fontId="9" fillId="0" borderId="0" xfId="0" applyNumberFormat="1" applyFont="1" applyFill="1" applyBorder="1" applyAlignment="1">
      <alignment horizontal="right" vertical="center"/>
    </xf>
    <xf numFmtId="205" fontId="10" fillId="0" borderId="1" xfId="0" applyNumberFormat="1" applyFont="1" applyFill="1" applyBorder="1" applyAlignment="1">
      <alignment horizontal="center" vertical="center" wrapText="1"/>
    </xf>
    <xf numFmtId="205" fontId="11" fillId="0" borderId="1" xfId="0" applyNumberFormat="1" applyFont="1" applyFill="1" applyBorder="1" applyAlignment="1">
      <alignment horizontal="center" vertical="center" wrapText="1"/>
    </xf>
    <xf numFmtId="205" fontId="11" fillId="0" borderId="1" xfId="0" applyNumberFormat="1" applyFont="1" applyFill="1" applyBorder="1" applyAlignment="1">
      <alignment horizontal="center" vertical="center"/>
    </xf>
    <xf numFmtId="205" fontId="11" fillId="0" borderId="1" xfId="0" applyNumberFormat="1" applyFont="1" applyFill="1" applyBorder="1" applyAlignment="1">
      <alignment vertical="center" wrapText="1"/>
    </xf>
    <xf numFmtId="205" fontId="12" fillId="0" borderId="1" xfId="0" applyNumberFormat="1" applyFont="1" applyFill="1" applyBorder="1" applyAlignment="1">
      <alignment vertical="center" wrapText="1"/>
    </xf>
    <xf numFmtId="0" fontId="11" fillId="0" borderId="1" xfId="0" applyFont="1" applyFill="1" applyBorder="1" applyAlignment="1">
      <alignment horizontal="left" vertical="center" wrapText="1"/>
    </xf>
    <xf numFmtId="205" fontId="1" fillId="0" borderId="0" xfId="0" applyNumberFormat="1" applyFont="1" applyFill="1" applyBorder="1" applyAlignment="1">
      <alignment horizontal="center" vertical="center"/>
    </xf>
    <xf numFmtId="205" fontId="21" fillId="0" borderId="0" xfId="0" applyNumberFormat="1" applyFont="1" applyFill="1" applyBorder="1" applyAlignment="1">
      <alignment horizontal="center" vertical="center" wrapText="1"/>
    </xf>
    <xf numFmtId="0" fontId="9" fillId="0" borderId="0" xfId="0" applyFont="1" applyFill="1" applyBorder="1" applyAlignment="1">
      <alignment horizontal="right" vertical="center"/>
    </xf>
    <xf numFmtId="0" fontId="11" fillId="0" borderId="1" xfId="0" applyFont="1" applyFill="1" applyBorder="1" applyAlignment="1">
      <alignment horizontal="center" vertical="center"/>
    </xf>
    <xf numFmtId="205" fontId="12" fillId="0" borderId="1" xfId="0" applyNumberFormat="1" applyFont="1" applyFill="1" applyBorder="1" applyAlignment="1">
      <alignment vertical="center"/>
    </xf>
    <xf numFmtId="205" fontId="16" fillId="0" borderId="0" xfId="0" applyNumberFormat="1" applyFont="1" applyFill="1" applyBorder="1" applyAlignment="1">
      <alignment horizontal="center" vertical="center"/>
    </xf>
    <xf numFmtId="0" fontId="22" fillId="0" borderId="0" xfId="0" applyFont="1" applyFill="1"/>
    <xf numFmtId="205" fontId="23" fillId="0" borderId="0" xfId="0" applyNumberFormat="1" applyFont="1" applyFill="1" applyBorder="1" applyAlignment="1">
      <alignment horizontal="center" vertical="center" wrapText="1"/>
    </xf>
    <xf numFmtId="205" fontId="11" fillId="0" borderId="1" xfId="0" applyNumberFormat="1" applyFont="1" applyFill="1" applyBorder="1" applyAlignment="1">
      <alignment vertical="center"/>
    </xf>
    <xf numFmtId="0" fontId="24" fillId="0" borderId="0" xfId="0" applyFont="1" applyFill="1"/>
    <xf numFmtId="0" fontId="25" fillId="0" borderId="0" xfId="0" applyFont="1" applyFill="1"/>
    <xf numFmtId="0" fontId="1" fillId="0" borderId="0" xfId="0" applyFont="1" applyFill="1" applyBorder="1" applyAlignment="1">
      <alignment vertical="center" wrapText="1"/>
    </xf>
    <xf numFmtId="0" fontId="4" fillId="0" borderId="0" xfId="0" applyFont="1" applyFill="1" applyBorder="1" applyAlignment="1" applyProtection="1">
      <alignment vertical="center" shrinkToFit="1"/>
      <protection locked="0"/>
    </xf>
    <xf numFmtId="0" fontId="5" fillId="0" borderId="0" xfId="279" applyNumberFormat="1" applyFont="1" applyFill="1" applyBorder="1" applyAlignment="1" applyProtection="1">
      <alignment horizontal="center" vertical="center" wrapText="1"/>
    </xf>
    <xf numFmtId="205" fontId="5" fillId="0" borderId="0" xfId="279" applyNumberFormat="1" applyFont="1" applyFill="1" applyBorder="1" applyAlignment="1" applyProtection="1">
      <alignment horizontal="center" vertical="center" wrapText="1"/>
    </xf>
    <xf numFmtId="204" fontId="5" fillId="0" borderId="0" xfId="279" applyNumberFormat="1" applyFont="1" applyFill="1" applyBorder="1" applyAlignment="1" applyProtection="1">
      <alignment horizontal="center" vertical="center" wrapText="1"/>
    </xf>
    <xf numFmtId="0" fontId="26" fillId="0" borderId="0" xfId="0" applyFont="1" applyFill="1" applyBorder="1" applyAlignment="1">
      <alignment vertical="center"/>
    </xf>
    <xf numFmtId="205" fontId="8" fillId="0" borderId="0" xfId="0" applyNumberFormat="1" applyFont="1" applyFill="1" applyBorder="1" applyAlignment="1">
      <alignment vertical="center" wrapText="1"/>
    </xf>
    <xf numFmtId="0" fontId="14" fillId="0" borderId="0" xfId="0" applyFont="1" applyFill="1" applyBorder="1" applyAlignment="1">
      <alignment vertical="center" wrapText="1"/>
    </xf>
    <xf numFmtId="0" fontId="1" fillId="0" borderId="0" xfId="0" applyFont="1" applyFill="1" applyBorder="1" applyAlignment="1">
      <alignment horizontal="center" vertical="center" wrapText="1"/>
    </xf>
    <xf numFmtId="204" fontId="12" fillId="0" borderId="1" xfId="0" applyNumberFormat="1" applyFont="1" applyFill="1" applyBorder="1" applyAlignment="1">
      <alignment horizontal="right" vertical="center" wrapText="1"/>
    </xf>
    <xf numFmtId="205" fontId="13" fillId="0" borderId="0" xfId="0" applyNumberFormat="1" applyFont="1" applyFill="1" applyBorder="1" applyAlignment="1">
      <alignment vertical="center" wrapText="1"/>
    </xf>
    <xf numFmtId="0" fontId="27" fillId="0" borderId="0" xfId="0" applyFont="1" applyFill="1" applyBorder="1" applyAlignment="1">
      <alignment vertical="center"/>
    </xf>
    <xf numFmtId="0" fontId="28" fillId="0" borderId="0" xfId="0" applyFont="1" applyFill="1" applyBorder="1" applyAlignment="1">
      <alignment horizontal="center" vertical="center"/>
    </xf>
    <xf numFmtId="0" fontId="28" fillId="0" borderId="0" xfId="0" applyFont="1" applyFill="1" applyAlignment="1">
      <alignment horizontal="center" vertical="center"/>
    </xf>
    <xf numFmtId="0" fontId="29" fillId="0" borderId="0" xfId="0" applyFont="1" applyFill="1" applyBorder="1" applyAlignment="1">
      <alignment vertical="center"/>
    </xf>
    <xf numFmtId="0" fontId="28" fillId="0" borderId="0" xfId="0" applyNumberFormat="1" applyFont="1" applyFill="1" applyBorder="1" applyAlignment="1">
      <alignment vertical="center"/>
    </xf>
    <xf numFmtId="0" fontId="28" fillId="0" borderId="0" xfId="0" applyFont="1" applyFill="1" applyBorder="1" applyAlignment="1">
      <alignment vertical="center"/>
    </xf>
    <xf numFmtId="0" fontId="30" fillId="0" borderId="0" xfId="0" applyFont="1" applyFill="1" applyBorder="1" applyAlignment="1">
      <alignment vertical="center"/>
    </xf>
    <xf numFmtId="0" fontId="12" fillId="0" borderId="0" xfId="0" applyFont="1" applyFill="1"/>
    <xf numFmtId="0" fontId="27" fillId="0" borderId="0" xfId="0" applyFont="1" applyFill="1" applyBorder="1" applyAlignment="1">
      <alignment vertical="center" wrapText="1"/>
    </xf>
    <xf numFmtId="0" fontId="31" fillId="0" borderId="0" xfId="0" applyFont="1" applyFill="1" applyBorder="1" applyAlignment="1">
      <alignment vertical="center"/>
    </xf>
    <xf numFmtId="204" fontId="27" fillId="0" borderId="0" xfId="0" applyNumberFormat="1" applyFont="1" applyFill="1" applyBorder="1" applyAlignment="1">
      <alignment vertical="center"/>
    </xf>
    <xf numFmtId="0" fontId="32" fillId="0" borderId="0" xfId="0" applyFont="1" applyFill="1" applyBorder="1" applyAlignment="1">
      <alignment vertical="center"/>
    </xf>
    <xf numFmtId="0" fontId="4" fillId="0" borderId="0" xfId="0" applyFont="1" applyFill="1" applyAlignment="1" applyProtection="1">
      <alignment vertical="center" wrapText="1" shrinkToFit="1"/>
      <protection locked="0"/>
    </xf>
    <xf numFmtId="0" fontId="5" fillId="0" borderId="0" xfId="0" applyFont="1" applyFill="1" applyAlignment="1" applyProtection="1">
      <alignment horizontal="center" vertical="center" wrapText="1"/>
      <protection locked="0"/>
    </xf>
    <xf numFmtId="0" fontId="5" fillId="0" borderId="0" xfId="0" applyFont="1" applyFill="1" applyAlignment="1" applyProtection="1">
      <alignment horizontal="center" vertical="center"/>
      <protection locked="0"/>
    </xf>
    <xf numFmtId="0" fontId="33" fillId="0" borderId="0" xfId="0" applyFont="1" applyFill="1" applyAlignment="1" applyProtection="1">
      <alignment horizontal="center" vertical="center"/>
      <protection locked="0"/>
    </xf>
    <xf numFmtId="204" fontId="5" fillId="0" borderId="0" xfId="0" applyNumberFormat="1" applyFont="1" applyFill="1" applyAlignment="1" applyProtection="1">
      <alignment horizontal="center" vertical="center"/>
      <protection locked="0"/>
    </xf>
    <xf numFmtId="0" fontId="34" fillId="0" borderId="0" xfId="0" applyFont="1" applyFill="1" applyBorder="1" applyAlignment="1">
      <alignment vertical="center"/>
    </xf>
    <xf numFmtId="0" fontId="35" fillId="0" borderId="0" xfId="0" applyFont="1" applyFill="1" applyBorder="1" applyAlignment="1">
      <alignment vertical="center"/>
    </xf>
    <xf numFmtId="0" fontId="22" fillId="0" borderId="0" xfId="0" applyFont="1" applyFill="1" applyBorder="1" applyAlignment="1">
      <alignment wrapText="1"/>
    </xf>
    <xf numFmtId="0" fontId="22" fillId="0" borderId="0" xfId="0" applyFont="1" applyFill="1" applyBorder="1" applyAlignment="1"/>
    <xf numFmtId="0" fontId="22" fillId="0" borderId="0" xfId="0" applyFont="1" applyFill="1" applyAlignment="1"/>
    <xf numFmtId="204" fontId="9" fillId="0" borderId="0" xfId="0" applyNumberFormat="1" applyFont="1" applyFill="1" applyAlignment="1">
      <alignment horizontal="right" vertical="center"/>
    </xf>
    <xf numFmtId="0" fontId="11" fillId="0" borderId="5" xfId="0" applyFont="1" applyFill="1" applyBorder="1" applyAlignment="1">
      <alignment horizontal="center" vertical="center" wrapText="1"/>
    </xf>
    <xf numFmtId="0" fontId="11" fillId="0" borderId="2" xfId="0" applyFont="1" applyFill="1" applyBorder="1" applyAlignment="1">
      <alignment horizontal="center" vertical="center" wrapText="1"/>
    </xf>
    <xf numFmtId="204" fontId="11" fillId="0" borderId="1" xfId="0" applyNumberFormat="1" applyFont="1" applyFill="1" applyBorder="1" applyAlignment="1">
      <alignment horizontal="center" vertical="center" wrapText="1"/>
    </xf>
    <xf numFmtId="0" fontId="30" fillId="0" borderId="0" xfId="0" applyFont="1" applyFill="1" applyAlignment="1">
      <alignment vertical="center"/>
    </xf>
    <xf numFmtId="0" fontId="36" fillId="0" borderId="0" xfId="0" applyFont="1" applyFill="1" applyBorder="1" applyAlignment="1">
      <alignment horizontal="center" vertical="center"/>
    </xf>
    <xf numFmtId="0" fontId="11" fillId="0" borderId="6" xfId="0" applyFont="1" applyFill="1" applyBorder="1" applyAlignment="1">
      <alignment horizontal="center" vertical="center" wrapText="1"/>
    </xf>
    <xf numFmtId="0" fontId="37" fillId="0" borderId="1" xfId="0" applyFont="1" applyFill="1" applyBorder="1" applyAlignment="1">
      <alignment horizontal="center" vertical="center" wrapText="1"/>
    </xf>
    <xf numFmtId="0" fontId="36" fillId="0" borderId="0" xfId="0" applyFont="1" applyFill="1" applyAlignment="1">
      <alignment horizontal="center" vertical="center"/>
    </xf>
    <xf numFmtId="0" fontId="29" fillId="0" borderId="2" xfId="0" applyFont="1" applyFill="1" applyBorder="1" applyAlignment="1">
      <alignment horizontal="left" vertical="center" wrapText="1"/>
    </xf>
    <xf numFmtId="0" fontId="29" fillId="0" borderId="3" xfId="0" applyFont="1" applyFill="1" applyBorder="1" applyAlignment="1">
      <alignment horizontal="left" vertical="center" wrapText="1"/>
    </xf>
    <xf numFmtId="0" fontId="38" fillId="0" borderId="0" xfId="0" applyFont="1" applyFill="1" applyBorder="1" applyAlignment="1">
      <alignment vertical="center"/>
    </xf>
    <xf numFmtId="0" fontId="39" fillId="0" borderId="0" xfId="0" applyFont="1" applyFill="1" applyBorder="1" applyAlignment="1">
      <alignment vertical="center"/>
    </xf>
    <xf numFmtId="0" fontId="29" fillId="0" borderId="1" xfId="0" applyNumberFormat="1" applyFont="1" applyFill="1" applyBorder="1" applyAlignment="1">
      <alignment horizontal="left" vertical="center" wrapText="1" indent="1"/>
    </xf>
    <xf numFmtId="205" fontId="29" fillId="0" borderId="1" xfId="0" applyNumberFormat="1" applyFont="1" applyFill="1" applyBorder="1" applyAlignment="1">
      <alignment horizontal="right" vertical="center"/>
    </xf>
    <xf numFmtId="204" fontId="29" fillId="0" borderId="1" xfId="1" applyNumberFormat="1" applyFont="1" applyFill="1" applyBorder="1" applyAlignment="1">
      <alignment horizontal="right" vertical="center"/>
    </xf>
    <xf numFmtId="0" fontId="28" fillId="0" borderId="1" xfId="0" applyNumberFormat="1" applyFont="1" applyFill="1" applyBorder="1" applyAlignment="1">
      <alignment horizontal="left" vertical="center" wrapText="1" indent="1"/>
    </xf>
    <xf numFmtId="205" fontId="28" fillId="0" borderId="1" xfId="0" applyNumberFormat="1" applyFont="1" applyFill="1" applyBorder="1" applyAlignment="1">
      <alignment horizontal="right" vertical="center"/>
    </xf>
    <xf numFmtId="209" fontId="30" fillId="0" borderId="1" xfId="0" applyNumberFormat="1" applyFont="1" applyFill="1" applyBorder="1" applyAlignment="1">
      <alignment horizontal="right" vertical="center"/>
    </xf>
    <xf numFmtId="204" fontId="28" fillId="0" borderId="1" xfId="1" applyNumberFormat="1" applyFont="1" applyFill="1" applyBorder="1" applyAlignment="1">
      <alignment horizontal="right" vertical="center"/>
    </xf>
    <xf numFmtId="0" fontId="28" fillId="0" borderId="1" xfId="0" applyFont="1" applyFill="1" applyBorder="1" applyAlignment="1">
      <alignment horizontal="left" vertical="center" wrapText="1" indent="3"/>
    </xf>
    <xf numFmtId="205" fontId="30" fillId="0" borderId="1" xfId="0" applyNumberFormat="1" applyFont="1" applyFill="1" applyBorder="1" applyAlignment="1">
      <alignment horizontal="right" vertical="center"/>
    </xf>
    <xf numFmtId="0" fontId="29" fillId="0" borderId="1" xfId="0" applyFont="1" applyFill="1" applyBorder="1" applyAlignment="1">
      <alignment horizontal="left" vertical="center" wrapText="1" indent="1"/>
    </xf>
    <xf numFmtId="209" fontId="38" fillId="0" borderId="1" xfId="0" applyNumberFormat="1" applyFont="1" applyFill="1" applyBorder="1" applyAlignment="1">
      <alignment horizontal="right" vertical="center"/>
    </xf>
    <xf numFmtId="204" fontId="30" fillId="0" borderId="1" xfId="1" applyNumberFormat="1" applyFont="1" applyFill="1" applyBorder="1" applyAlignment="1">
      <alignment horizontal="right" vertical="center"/>
    </xf>
    <xf numFmtId="204" fontId="28" fillId="0" borderId="1" xfId="0" applyNumberFormat="1" applyFont="1" applyFill="1" applyBorder="1" applyAlignment="1">
      <alignment horizontal="right" vertical="center"/>
    </xf>
    <xf numFmtId="0" fontId="29" fillId="0" borderId="1" xfId="0" applyFont="1" applyFill="1" applyBorder="1" applyAlignment="1">
      <alignment vertical="center" wrapText="1"/>
    </xf>
    <xf numFmtId="0" fontId="28" fillId="0" borderId="1" xfId="0" applyFont="1" applyFill="1" applyBorder="1" applyAlignment="1">
      <alignment horizontal="left" vertical="center" wrapText="1" indent="1"/>
    </xf>
    <xf numFmtId="0" fontId="11" fillId="0" borderId="0" xfId="0" applyFont="1" applyFill="1"/>
    <xf numFmtId="0" fontId="40" fillId="0" borderId="0" xfId="0" applyFont="1" applyFill="1"/>
    <xf numFmtId="205" fontId="28" fillId="0" borderId="1" xfId="1" applyNumberFormat="1" applyFont="1" applyFill="1" applyBorder="1" applyAlignment="1">
      <alignment horizontal="right" vertical="center"/>
    </xf>
    <xf numFmtId="0" fontId="28" fillId="0" borderId="0" xfId="0" applyFont="1" applyFill="1" applyBorder="1" applyAlignment="1">
      <alignment vertical="center" wrapText="1"/>
    </xf>
    <xf numFmtId="204" fontId="28" fillId="0" borderId="0" xfId="0" applyNumberFormat="1" applyFont="1" applyFill="1" applyBorder="1" applyAlignment="1">
      <alignment vertical="center"/>
    </xf>
    <xf numFmtId="0" fontId="36" fillId="0" borderId="0" xfId="0" applyFont="1" applyFill="1" applyBorder="1" applyAlignment="1">
      <alignment vertical="center"/>
    </xf>
    <xf numFmtId="0" fontId="40" fillId="0" borderId="0" xfId="0" applyFont="1"/>
    <xf numFmtId="0" fontId="0" fillId="0" borderId="0" xfId="0" applyFont="1"/>
    <xf numFmtId="0" fontId="29" fillId="0" borderId="0" xfId="0" applyFont="1" applyFill="1" applyAlignment="1">
      <alignment vertical="center"/>
    </xf>
    <xf numFmtId="0" fontId="28" fillId="0" borderId="0" xfId="0" applyFont="1" applyFill="1" applyAlignment="1">
      <alignment vertical="center"/>
    </xf>
    <xf numFmtId="0" fontId="41" fillId="0" borderId="0" xfId="0" applyFont="1" applyFill="1" applyBorder="1" applyAlignment="1">
      <alignment vertical="center"/>
    </xf>
    <xf numFmtId="0" fontId="4" fillId="0" borderId="0" xfId="0" applyFont="1" applyFill="1" applyAlignment="1" applyProtection="1">
      <alignment horizontal="left" vertical="center" wrapText="1" shrinkToFit="1"/>
      <protection locked="0"/>
    </xf>
    <xf numFmtId="0" fontId="4" fillId="0" borderId="0" xfId="0" applyFont="1" applyFill="1" applyAlignment="1" applyProtection="1">
      <alignment horizontal="left" vertical="center" shrinkToFit="1"/>
      <protection locked="0"/>
    </xf>
    <xf numFmtId="205" fontId="27" fillId="0" borderId="0" xfId="0" applyNumberFormat="1" applyFont="1" applyFill="1" applyAlignment="1" applyProtection="1">
      <alignment horizontal="left" vertical="center" shrinkToFit="1"/>
      <protection locked="0"/>
    </xf>
    <xf numFmtId="204" fontId="4" fillId="0" borderId="0" xfId="0" applyNumberFormat="1" applyFont="1" applyFill="1" applyAlignment="1" applyProtection="1">
      <alignment horizontal="left" vertical="center" shrinkToFit="1"/>
      <protection locked="0"/>
    </xf>
    <xf numFmtId="0" fontId="7" fillId="0" borderId="0" xfId="0" applyFont="1" applyFill="1" applyAlignment="1" applyProtection="1">
      <alignment horizontal="center" vertical="center" wrapText="1"/>
      <protection locked="0"/>
    </xf>
    <xf numFmtId="0" fontId="7"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204" fontId="7" fillId="0" borderId="0" xfId="0" applyNumberFormat="1" applyFont="1" applyFill="1" applyAlignment="1" applyProtection="1">
      <alignment horizontal="center" vertical="center"/>
      <protection locked="0"/>
    </xf>
    <xf numFmtId="0" fontId="43" fillId="0" borderId="0" xfId="0" applyFont="1" applyFill="1" applyBorder="1" applyAlignment="1">
      <alignment vertical="center"/>
    </xf>
    <xf numFmtId="0" fontId="41" fillId="0" borderId="0" xfId="0" applyFont="1" applyFill="1" applyAlignment="1">
      <alignment vertical="center"/>
    </xf>
    <xf numFmtId="0" fontId="44" fillId="0" borderId="0" xfId="0" applyFont="1" applyFill="1" applyBorder="1" applyAlignment="1">
      <alignment horizontal="center" vertical="center"/>
    </xf>
    <xf numFmtId="0" fontId="44" fillId="0" borderId="0" xfId="0" applyFont="1" applyFill="1" applyAlignment="1">
      <alignment horizontal="center" vertical="center"/>
    </xf>
    <xf numFmtId="0" fontId="29" fillId="0" borderId="1" xfId="0" applyFont="1" applyFill="1" applyBorder="1" applyAlignment="1">
      <alignment horizontal="left" vertical="center" wrapText="1"/>
    </xf>
    <xf numFmtId="0" fontId="45" fillId="0" borderId="0" xfId="0" applyFont="1" applyFill="1" applyBorder="1" applyAlignment="1">
      <alignment vertical="center"/>
    </xf>
    <xf numFmtId="0" fontId="28" fillId="0" borderId="1" xfId="0" applyNumberFormat="1" applyFont="1" applyFill="1" applyBorder="1" applyAlignment="1">
      <alignment horizontal="right" vertical="center"/>
    </xf>
    <xf numFmtId="0" fontId="27" fillId="0" borderId="1" xfId="0" applyFont="1" applyFill="1" applyBorder="1" applyAlignment="1">
      <alignment horizontal="left" vertical="center" wrapText="1" indent="3"/>
    </xf>
    <xf numFmtId="205" fontId="27" fillId="0" borderId="1" xfId="0" applyNumberFormat="1" applyFont="1" applyFill="1" applyBorder="1" applyAlignment="1">
      <alignment horizontal="right" vertical="center"/>
    </xf>
    <xf numFmtId="0" fontId="27" fillId="0" borderId="1" xfId="0" applyNumberFormat="1" applyFont="1" applyFill="1" applyBorder="1" applyAlignment="1">
      <alignment horizontal="right" vertical="center"/>
    </xf>
    <xf numFmtId="204" fontId="27" fillId="0" borderId="1" xfId="1" applyNumberFormat="1" applyFont="1" applyFill="1" applyBorder="1" applyAlignment="1">
      <alignment horizontal="right" vertical="center"/>
    </xf>
    <xf numFmtId="0" fontId="27" fillId="0" borderId="1" xfId="0" applyFont="1" applyFill="1" applyBorder="1" applyAlignment="1">
      <alignment vertical="center"/>
    </xf>
    <xf numFmtId="0" fontId="29" fillId="0" borderId="1" xfId="0" applyNumberFormat="1" applyFont="1" applyFill="1" applyBorder="1" applyAlignment="1">
      <alignment horizontal="right" vertical="center"/>
    </xf>
    <xf numFmtId="204" fontId="29" fillId="0" borderId="1" xfId="0" applyNumberFormat="1" applyFont="1" applyFill="1" applyBorder="1" applyAlignment="1">
      <alignment horizontal="right" vertical="center"/>
    </xf>
    <xf numFmtId="209" fontId="28" fillId="0" borderId="1" xfId="0" applyNumberFormat="1" applyFont="1" applyFill="1" applyBorder="1" applyAlignment="1">
      <alignment horizontal="right" vertical="center"/>
    </xf>
    <xf numFmtId="0" fontId="30" fillId="0" borderId="1" xfId="0" applyNumberFormat="1" applyFont="1" applyFill="1" applyBorder="1" applyAlignment="1">
      <alignment horizontal="right" vertical="center"/>
    </xf>
    <xf numFmtId="205" fontId="31" fillId="0" borderId="1" xfId="0" applyNumberFormat="1" applyFont="1" applyFill="1" applyBorder="1" applyAlignment="1">
      <alignment horizontal="right" vertical="center"/>
    </xf>
    <xf numFmtId="0" fontId="31" fillId="0" borderId="1" xfId="0" applyNumberFormat="1" applyFont="1" applyFill="1" applyBorder="1" applyAlignment="1">
      <alignment horizontal="right" vertical="center"/>
    </xf>
    <xf numFmtId="0" fontId="45" fillId="0" borderId="1" xfId="0" applyNumberFormat="1" applyFont="1" applyFill="1" applyBorder="1" applyAlignment="1">
      <alignment horizontal="left" vertical="center" wrapText="1" indent="1"/>
    </xf>
    <xf numFmtId="210" fontId="30" fillId="0" borderId="1" xfId="1" applyNumberFormat="1" applyFont="1" applyFill="1" applyBorder="1" applyAlignment="1">
      <alignment horizontal="right" vertical="center"/>
    </xf>
    <xf numFmtId="0" fontId="12" fillId="0" borderId="0" xfId="0" applyFont="1" applyFill="1" applyBorder="1" applyAlignment="1"/>
    <xf numFmtId="0" fontId="11" fillId="0" borderId="0" xfId="0" applyFont="1" applyFill="1" applyBorder="1" applyAlignment="1"/>
    <xf numFmtId="205" fontId="22" fillId="0" borderId="0" xfId="0" applyNumberFormat="1" applyFont="1" applyFill="1" applyBorder="1" applyAlignment="1"/>
    <xf numFmtId="204" fontId="22" fillId="0" borderId="0" xfId="0" applyNumberFormat="1" applyFont="1" applyFill="1" applyBorder="1" applyAlignment="1"/>
    <xf numFmtId="0" fontId="32" fillId="0" borderId="0" xfId="0" applyFont="1" applyFill="1" applyBorder="1" applyAlignment="1"/>
    <xf numFmtId="0" fontId="4" fillId="0" borderId="0" xfId="0" applyFont="1" applyFill="1" applyBorder="1" applyAlignment="1" applyProtection="1">
      <alignment vertical="center"/>
      <protection hidden="1"/>
    </xf>
    <xf numFmtId="0" fontId="5" fillId="0" borderId="0" xfId="0" applyFont="1" applyFill="1" applyAlignment="1" applyProtection="1">
      <alignment horizontal="center" vertical="center" shrinkToFit="1"/>
      <protection locked="0"/>
    </xf>
    <xf numFmtId="205" fontId="5" fillId="0" borderId="0" xfId="0" applyNumberFormat="1" applyFont="1" applyFill="1" applyAlignment="1" applyProtection="1">
      <alignment horizontal="center" vertical="center" shrinkToFit="1"/>
      <protection locked="0"/>
    </xf>
    <xf numFmtId="204" fontId="5" fillId="0" borderId="0" xfId="0" applyNumberFormat="1" applyFont="1" applyFill="1" applyAlignment="1" applyProtection="1">
      <alignment horizontal="center" vertical="center" shrinkToFit="1"/>
      <protection locked="0"/>
    </xf>
    <xf numFmtId="0" fontId="35" fillId="0" borderId="0" xfId="0" applyFont="1" applyFill="1" applyBorder="1" applyAlignment="1">
      <alignment vertical="center" wrapText="1"/>
    </xf>
    <xf numFmtId="0" fontId="5" fillId="0" borderId="0" xfId="0" applyFont="1" applyFill="1" applyBorder="1" applyAlignment="1">
      <alignment vertical="center" wrapText="1"/>
    </xf>
    <xf numFmtId="0" fontId="24" fillId="0" borderId="0" xfId="0" applyFont="1" applyFill="1" applyBorder="1" applyAlignment="1"/>
    <xf numFmtId="0" fontId="46" fillId="0" borderId="0" xfId="0" applyFont="1" applyFill="1" applyAlignment="1" applyProtection="1">
      <alignment vertical="center" shrinkToFit="1"/>
      <protection locked="0"/>
    </xf>
    <xf numFmtId="0" fontId="22" fillId="0" borderId="0" xfId="0" applyFont="1" applyFill="1" applyBorder="1" applyAlignment="1">
      <alignment horizontal="center" vertical="center" wrapText="1"/>
    </xf>
    <xf numFmtId="205" fontId="9" fillId="0" borderId="0" xfId="0" applyNumberFormat="1" applyFont="1" applyFill="1" applyAlignment="1">
      <alignment horizontal="right" vertical="center"/>
    </xf>
    <xf numFmtId="0" fontId="36" fillId="0" borderId="0" xfId="0" applyFont="1" applyFill="1" applyBorder="1" applyAlignment="1"/>
    <xf numFmtId="205" fontId="11" fillId="0" borderId="1" xfId="0" applyNumberFormat="1" applyFont="1" applyFill="1" applyBorder="1" applyAlignment="1" applyProtection="1">
      <alignment horizontal="center" vertical="center"/>
      <protection locked="0"/>
    </xf>
    <xf numFmtId="204" fontId="11" fillId="0" borderId="1" xfId="0" applyNumberFormat="1" applyFont="1" applyFill="1" applyBorder="1" applyAlignment="1" applyProtection="1">
      <alignment horizontal="center" vertical="center"/>
      <protection locked="0"/>
    </xf>
    <xf numFmtId="0" fontId="29" fillId="0" borderId="1" xfId="0" applyNumberFormat="1" applyFont="1" applyFill="1" applyBorder="1" applyAlignment="1" applyProtection="1">
      <alignment horizontal="left" vertical="center" wrapText="1"/>
    </xf>
    <xf numFmtId="3" fontId="12" fillId="0" borderId="1" xfId="0" applyNumberFormat="1" applyFont="1" applyFill="1" applyBorder="1" applyAlignment="1" applyProtection="1">
      <alignment vertical="center"/>
    </xf>
    <xf numFmtId="205" fontId="12" fillId="0" borderId="1" xfId="0" applyNumberFormat="1" applyFont="1" applyFill="1" applyBorder="1" applyAlignment="1" applyProtection="1">
      <alignment vertical="center"/>
    </xf>
    <xf numFmtId="204" fontId="12" fillId="0" borderId="1" xfId="1" applyNumberFormat="1" applyFont="1" applyFill="1" applyBorder="1" applyAlignment="1">
      <alignment vertical="center"/>
    </xf>
    <xf numFmtId="0" fontId="28" fillId="0" borderId="1" xfId="0" applyNumberFormat="1" applyFont="1" applyFill="1" applyBorder="1" applyAlignment="1" applyProtection="1">
      <alignment horizontal="left" vertical="center" wrapText="1" indent="1"/>
    </xf>
    <xf numFmtId="3" fontId="11" fillId="0" borderId="1" xfId="0" applyNumberFormat="1" applyFont="1" applyFill="1" applyBorder="1" applyAlignment="1" applyProtection="1">
      <alignment vertical="center"/>
    </xf>
    <xf numFmtId="205" fontId="11" fillId="0" borderId="1" xfId="0" applyNumberFormat="1" applyFont="1" applyFill="1" applyBorder="1" applyAlignment="1" applyProtection="1">
      <alignment vertical="center"/>
    </xf>
    <xf numFmtId="204" fontId="11" fillId="0" borderId="1" xfId="1" applyNumberFormat="1" applyFont="1" applyFill="1" applyBorder="1" applyAlignment="1">
      <alignment vertical="center"/>
    </xf>
    <xf numFmtId="0" fontId="29" fillId="0" borderId="1" xfId="0" applyNumberFormat="1" applyFont="1" applyFill="1" applyBorder="1" applyAlignment="1" applyProtection="1">
      <alignment horizontal="left" vertical="center" wrapText="1" indent="1"/>
    </xf>
    <xf numFmtId="0" fontId="28" fillId="0" borderId="1" xfId="0" applyNumberFormat="1" applyFont="1" applyFill="1" applyBorder="1" applyAlignment="1" applyProtection="1">
      <alignment horizontal="left" vertical="center" wrapText="1" indent="2"/>
    </xf>
    <xf numFmtId="0" fontId="29" fillId="0" borderId="1" xfId="0" applyNumberFormat="1" applyFont="1" applyFill="1" applyBorder="1" applyAlignment="1" applyProtection="1">
      <alignment horizontal="center" vertical="center" wrapText="1"/>
    </xf>
    <xf numFmtId="0" fontId="25" fillId="0" borderId="0" xfId="0" applyFont="1" applyFill="1" applyBorder="1" applyAlignment="1"/>
    <xf numFmtId="0" fontId="47" fillId="0" borderId="0" xfId="0" applyFont="1" applyFill="1" applyBorder="1" applyAlignment="1"/>
    <xf numFmtId="0" fontId="48" fillId="0" borderId="0" xfId="0" applyFont="1" applyFill="1" applyBorder="1" applyAlignment="1">
      <alignment vertical="center" wrapText="1"/>
    </xf>
    <xf numFmtId="0" fontId="49" fillId="0" borderId="0" xfId="0" applyFont="1" applyFill="1" applyBorder="1" applyAlignment="1">
      <alignment horizontal="center" vertical="center" wrapText="1"/>
    </xf>
    <xf numFmtId="205" fontId="10" fillId="0" borderId="1" xfId="0" applyNumberFormat="1" applyFont="1" applyFill="1" applyBorder="1" applyAlignment="1" applyProtection="1">
      <alignment horizontal="center" vertical="center"/>
      <protection locked="0"/>
    </xf>
    <xf numFmtId="0" fontId="11" fillId="0" borderId="1" xfId="0" applyNumberFormat="1" applyFont="1" applyFill="1" applyBorder="1" applyAlignment="1" applyProtection="1">
      <alignment horizontal="left" vertical="center" wrapText="1"/>
    </xf>
    <xf numFmtId="3" fontId="11" fillId="0" borderId="1" xfId="0" applyNumberFormat="1" applyFont="1" applyFill="1" applyBorder="1" applyAlignment="1" applyProtection="1">
      <alignment horizontal="right" vertical="center"/>
    </xf>
    <xf numFmtId="205" fontId="11" fillId="0" borderId="1" xfId="0" applyNumberFormat="1" applyFont="1" applyFill="1" applyBorder="1" applyAlignment="1" applyProtection="1">
      <alignment horizontal="right" vertical="center"/>
    </xf>
    <xf numFmtId="204" fontId="12" fillId="0" borderId="1" xfId="1" applyNumberFormat="1" applyFont="1" applyFill="1" applyBorder="1" applyAlignment="1">
      <alignment horizontal="right" vertical="center"/>
    </xf>
    <xf numFmtId="0" fontId="12" fillId="0" borderId="1" xfId="0" applyNumberFormat="1" applyFont="1" applyFill="1" applyBorder="1" applyAlignment="1" applyProtection="1">
      <alignment horizontal="left" vertical="center" wrapText="1" indent="1"/>
    </xf>
    <xf numFmtId="209" fontId="11" fillId="0" borderId="1" xfId="0" applyNumberFormat="1" applyFont="1" applyFill="1" applyBorder="1" applyAlignment="1" applyProtection="1">
      <alignment horizontal="right" vertical="center" wrapText="1"/>
    </xf>
    <xf numFmtId="4" fontId="12" fillId="0" borderId="1" xfId="0" applyNumberFormat="1" applyFont="1" applyFill="1" applyBorder="1" applyAlignment="1" applyProtection="1">
      <alignment horizontal="right" vertical="center"/>
    </xf>
    <xf numFmtId="3" fontId="12" fillId="0" borderId="1" xfId="0" applyNumberFormat="1" applyFont="1" applyFill="1" applyBorder="1" applyAlignment="1" applyProtection="1">
      <alignment horizontal="right" vertical="center"/>
    </xf>
    <xf numFmtId="205" fontId="12" fillId="0" borderId="1" xfId="0" applyNumberFormat="1" applyFont="1" applyFill="1" applyBorder="1" applyAlignment="1" applyProtection="1">
      <alignment horizontal="right" vertical="center"/>
    </xf>
    <xf numFmtId="0" fontId="10" fillId="0" borderId="1" xfId="0" applyNumberFormat="1" applyFont="1" applyFill="1" applyBorder="1" applyAlignment="1" applyProtection="1">
      <alignment horizontal="left" vertical="center" wrapText="1"/>
    </xf>
    <xf numFmtId="204" fontId="11" fillId="0" borderId="1" xfId="1" applyNumberFormat="1" applyFont="1" applyFill="1" applyBorder="1" applyAlignment="1">
      <alignment horizontal="right" vertical="center"/>
    </xf>
    <xf numFmtId="0" fontId="17" fillId="0" borderId="1" xfId="0" applyNumberFormat="1" applyFont="1" applyFill="1" applyBorder="1" applyAlignment="1" applyProtection="1">
      <alignment horizontal="left" vertical="center" wrapText="1" indent="1"/>
    </xf>
    <xf numFmtId="0" fontId="10" fillId="0" borderId="1" xfId="0" applyNumberFormat="1" applyFont="1" applyFill="1" applyBorder="1" applyAlignment="1" applyProtection="1">
      <alignment horizontal="center" vertical="center"/>
    </xf>
    <xf numFmtId="0" fontId="1" fillId="0" borderId="0" xfId="0" applyFont="1" applyFill="1" applyAlignment="1"/>
    <xf numFmtId="0" fontId="50" fillId="2" borderId="1" xfId="0" applyFont="1" applyFill="1" applyBorder="1" applyAlignment="1">
      <alignment horizontal="center" vertical="center" wrapText="1"/>
    </xf>
    <xf numFmtId="0" fontId="50" fillId="3" borderId="1" xfId="0" applyFont="1" applyFill="1" applyBorder="1" applyAlignment="1">
      <alignment horizontal="center" vertical="center"/>
    </xf>
    <xf numFmtId="4" fontId="50" fillId="3" borderId="1" xfId="0" applyNumberFormat="1" applyFont="1" applyFill="1" applyBorder="1" applyAlignment="1">
      <alignment horizontal="right" vertical="center"/>
    </xf>
    <xf numFmtId="49" fontId="1" fillId="0" borderId="1" xfId="0" applyNumberFormat="1" applyFont="1" applyFill="1" applyBorder="1" applyAlignment="1">
      <alignment horizontal="left" vertical="center"/>
    </xf>
    <xf numFmtId="0" fontId="1" fillId="0" borderId="1" xfId="0" applyFont="1" applyFill="1" applyBorder="1" applyAlignment="1">
      <alignment horizontal="left" vertical="center"/>
    </xf>
    <xf numFmtId="4" fontId="1" fillId="0" borderId="1" xfId="0" applyNumberFormat="1" applyFont="1" applyFill="1" applyBorder="1" applyAlignment="1">
      <alignment horizontal="right" vertical="center"/>
    </xf>
    <xf numFmtId="0" fontId="27" fillId="0" borderId="0" xfId="0" applyFont="1" applyFill="1" applyAlignment="1" applyProtection="1">
      <protection locked="0"/>
    </xf>
    <xf numFmtId="0" fontId="22" fillId="0" borderId="0" xfId="0" applyFont="1" applyFill="1" applyAlignment="1" applyProtection="1">
      <protection locked="0"/>
    </xf>
    <xf numFmtId="0" fontId="51" fillId="4" borderId="0" xfId="0" applyFont="1" applyFill="1" applyAlignment="1" applyProtection="1">
      <alignment vertical="center" wrapText="1"/>
      <protection locked="0"/>
    </xf>
    <xf numFmtId="0" fontId="51" fillId="5" borderId="0" xfId="0" applyFont="1" applyFill="1" applyAlignment="1" applyProtection="1">
      <alignment vertical="center" wrapText="1"/>
      <protection locked="0"/>
    </xf>
    <xf numFmtId="0" fontId="0" fillId="0" borderId="0" xfId="0" applyFont="1" applyFill="1" applyAlignment="1" applyProtection="1">
      <alignment vertical="center" wrapText="1"/>
      <protection locked="0"/>
    </xf>
    <xf numFmtId="0" fontId="25" fillId="4" borderId="0" xfId="0" applyFont="1" applyFill="1" applyAlignment="1" applyProtection="1">
      <alignment vertical="center" wrapText="1"/>
      <protection locked="0"/>
    </xf>
    <xf numFmtId="0" fontId="25" fillId="5" borderId="0" xfId="0" applyFont="1" applyFill="1" applyAlignment="1" applyProtection="1">
      <alignment vertical="center" wrapText="1"/>
      <protection locked="0"/>
    </xf>
    <xf numFmtId="0" fontId="22" fillId="0" borderId="0" xfId="0" applyFont="1" applyFill="1" applyAlignment="1" applyProtection="1">
      <alignment vertical="center" wrapText="1"/>
      <protection locked="0"/>
    </xf>
    <xf numFmtId="0" fontId="51" fillId="0" borderId="0" xfId="0" applyFont="1" applyFill="1" applyAlignment="1" applyProtection="1">
      <alignment vertical="center" wrapText="1"/>
      <protection locked="0"/>
    </xf>
    <xf numFmtId="0" fontId="0" fillId="5" borderId="0" xfId="0" applyFont="1" applyFill="1" applyAlignment="1" applyProtection="1">
      <alignment vertical="center" wrapText="1"/>
      <protection locked="0"/>
    </xf>
    <xf numFmtId="0" fontId="22" fillId="5" borderId="0" xfId="0" applyFont="1" applyFill="1" applyAlignment="1" applyProtection="1">
      <alignment vertical="center" wrapText="1"/>
      <protection locked="0"/>
    </xf>
    <xf numFmtId="0" fontId="25" fillId="0" borderId="0" xfId="0" applyFont="1" applyFill="1" applyAlignment="1" applyProtection="1">
      <alignment vertical="center" wrapText="1"/>
      <protection locked="0"/>
    </xf>
    <xf numFmtId="0" fontId="0" fillId="0" borderId="0" xfId="0" applyFont="1" applyFill="1" applyAlignment="1" applyProtection="1">
      <alignment wrapText="1"/>
      <protection locked="0"/>
    </xf>
    <xf numFmtId="0" fontId="0" fillId="5" borderId="0" xfId="0" applyFont="1" applyFill="1" applyAlignment="1" applyProtection="1">
      <alignment wrapText="1"/>
      <protection locked="0"/>
    </xf>
    <xf numFmtId="0" fontId="51" fillId="0" borderId="0" xfId="0" applyFont="1" applyFill="1" applyAlignment="1" applyProtection="1">
      <alignment wrapText="1"/>
      <protection locked="0"/>
    </xf>
    <xf numFmtId="0" fontId="22" fillId="5" borderId="0" xfId="0" applyFont="1" applyFill="1" applyAlignment="1" applyProtection="1">
      <alignment wrapText="1"/>
      <protection locked="0"/>
    </xf>
    <xf numFmtId="0" fontId="22" fillId="0" borderId="0" xfId="0" applyFont="1" applyFill="1" applyAlignment="1" applyProtection="1">
      <alignment wrapText="1"/>
      <protection locked="0"/>
    </xf>
    <xf numFmtId="0" fontId="51" fillId="5" borderId="0" xfId="0" applyFont="1" applyFill="1" applyAlignment="1" applyProtection="1">
      <alignment wrapText="1"/>
      <protection locked="0"/>
    </xf>
    <xf numFmtId="0" fontId="22" fillId="4" borderId="0" xfId="0" applyFont="1" applyFill="1" applyAlignment="1" applyProtection="1">
      <alignment wrapText="1"/>
      <protection locked="0"/>
    </xf>
    <xf numFmtId="0" fontId="0" fillId="4" borderId="0" xfId="0" applyFont="1" applyFill="1" applyAlignment="1" applyProtection="1">
      <alignment wrapText="1"/>
      <protection locked="0"/>
    </xf>
    <xf numFmtId="0" fontId="25" fillId="0" borderId="0" xfId="0" applyFont="1" applyFill="1" applyAlignment="1" applyProtection="1">
      <alignment wrapText="1"/>
      <protection locked="0"/>
    </xf>
    <xf numFmtId="0" fontId="0" fillId="0" borderId="0" xfId="0" applyFont="1" applyFill="1" applyAlignment="1" applyProtection="1">
      <protection locked="0"/>
    </xf>
    <xf numFmtId="0" fontId="22" fillId="0" borderId="0" xfId="0" applyFont="1" applyFill="1" applyAlignment="1" applyProtection="1">
      <alignment wrapText="1" shrinkToFit="1"/>
      <protection locked="0"/>
    </xf>
    <xf numFmtId="205" fontId="22" fillId="0" borderId="0" xfId="0" applyNumberFormat="1" applyFont="1" applyFill="1" applyAlignment="1" applyProtection="1">
      <alignment vertical="center"/>
      <protection locked="0"/>
    </xf>
    <xf numFmtId="205" fontId="0" fillId="0" borderId="0" xfId="0" applyNumberFormat="1" applyFont="1" applyFill="1" applyAlignment="1" applyProtection="1">
      <alignment vertical="center"/>
      <protection locked="0"/>
    </xf>
    <xf numFmtId="204" fontId="22" fillId="0" borderId="0" xfId="0" applyNumberFormat="1" applyFont="1" applyFill="1" applyAlignment="1" applyProtection="1">
      <alignment vertical="center"/>
      <protection locked="0"/>
    </xf>
    <xf numFmtId="0" fontId="52" fillId="0" borderId="0" xfId="0" applyFont="1" applyFill="1" applyAlignment="1" applyProtection="1">
      <protection locked="0"/>
    </xf>
    <xf numFmtId="205" fontId="4" fillId="0" borderId="0" xfId="0" applyNumberFormat="1" applyFont="1" applyFill="1" applyAlignment="1" applyProtection="1">
      <alignment horizontal="left" vertical="center" shrinkToFit="1"/>
      <protection locked="0"/>
    </xf>
    <xf numFmtId="205" fontId="53" fillId="0" borderId="0" xfId="0" applyNumberFormat="1" applyFont="1" applyFill="1" applyAlignment="1" applyProtection="1">
      <alignment horizontal="left" vertical="center" shrinkToFit="1"/>
      <protection locked="0"/>
    </xf>
    <xf numFmtId="0" fontId="5" fillId="0" borderId="0" xfId="0" applyFont="1" applyFill="1" applyAlignment="1" applyProtection="1">
      <alignment horizontal="center" vertical="center" wrapText="1" shrinkToFit="1"/>
      <protection locked="0"/>
    </xf>
    <xf numFmtId="205" fontId="54" fillId="0" borderId="0" xfId="0" applyNumberFormat="1" applyFont="1" applyFill="1" applyAlignment="1" applyProtection="1">
      <alignment horizontal="center" vertical="center" shrinkToFit="1"/>
      <protection locked="0"/>
    </xf>
    <xf numFmtId="0" fontId="27" fillId="0" borderId="0" xfId="0" applyFont="1" applyFill="1" applyAlignment="1" applyProtection="1">
      <alignment wrapText="1" shrinkToFit="1"/>
      <protection locked="0"/>
    </xf>
    <xf numFmtId="205" fontId="27" fillId="0" borderId="0" xfId="0" applyNumberFormat="1" applyFont="1" applyFill="1" applyAlignment="1" applyProtection="1">
      <alignment vertical="center"/>
      <protection locked="0"/>
    </xf>
    <xf numFmtId="205" fontId="31" fillId="0" borderId="0" xfId="0" applyNumberFormat="1" applyFont="1" applyFill="1" applyAlignment="1" applyProtection="1">
      <alignment vertical="center"/>
      <protection locked="0"/>
    </xf>
    <xf numFmtId="0" fontId="10" fillId="0" borderId="5" xfId="0" applyFont="1" applyFill="1" applyBorder="1" applyAlignment="1">
      <alignment horizontal="center" vertical="center" wrapText="1"/>
    </xf>
    <xf numFmtId="0" fontId="37" fillId="4" borderId="3" xfId="0" applyFont="1" applyFill="1" applyBorder="1" applyAlignment="1">
      <alignment horizontal="center" vertical="center" wrapText="1"/>
    </xf>
    <xf numFmtId="0" fontId="55" fillId="4" borderId="1" xfId="0" applyFont="1" applyFill="1" applyBorder="1" applyAlignment="1">
      <alignment horizontal="center" vertical="center" wrapText="1"/>
    </xf>
    <xf numFmtId="0" fontId="37" fillId="4" borderId="1" xfId="0" applyFont="1" applyFill="1" applyBorder="1" applyAlignment="1">
      <alignment horizontal="left" vertical="center" wrapText="1"/>
    </xf>
    <xf numFmtId="0" fontId="55" fillId="4" borderId="1" xfId="0" applyFont="1" applyFill="1" applyBorder="1" applyAlignment="1">
      <alignment horizontal="left" vertical="center" wrapText="1"/>
    </xf>
    <xf numFmtId="0" fontId="37" fillId="4" borderId="1" xfId="0" applyFont="1" applyFill="1" applyBorder="1" applyAlignment="1">
      <alignment horizontal="right" vertical="center" wrapText="1"/>
    </xf>
    <xf numFmtId="0" fontId="37" fillId="5" borderId="1" xfId="0" applyFont="1" applyFill="1" applyBorder="1" applyAlignment="1">
      <alignment horizontal="left" vertical="center" wrapText="1" indent="1"/>
    </xf>
    <xf numFmtId="0" fontId="55" fillId="5" borderId="1" xfId="0" applyFont="1" applyFill="1" applyBorder="1" applyAlignment="1">
      <alignment horizontal="left" vertical="center" wrapText="1" indent="1"/>
    </xf>
    <xf numFmtId="0" fontId="37" fillId="5" borderId="1" xfId="0" applyFont="1" applyFill="1" applyBorder="1" applyAlignment="1">
      <alignment horizontal="right" vertical="center" wrapText="1"/>
    </xf>
    <xf numFmtId="0" fontId="40" fillId="0" borderId="1" xfId="0" applyFont="1" applyBorder="1" applyAlignment="1">
      <alignment horizontal="left" vertical="center" wrapText="1" indent="2"/>
    </xf>
    <xf numFmtId="0" fontId="56" fillId="0" borderId="1" xfId="0" applyFont="1" applyBorder="1" applyAlignment="1">
      <alignment horizontal="left" vertical="center" wrapText="1" indent="2"/>
    </xf>
    <xf numFmtId="0" fontId="40" fillId="0" borderId="1" xfId="0" applyFont="1" applyBorder="1" applyAlignment="1">
      <alignment horizontal="right" vertical="center" wrapText="1"/>
    </xf>
    <xf numFmtId="0" fontId="40" fillId="6" borderId="1" xfId="0" applyFont="1" applyFill="1" applyBorder="1" applyAlignment="1">
      <alignment horizontal="right" vertical="center" wrapText="1"/>
    </xf>
    <xf numFmtId="0" fontId="11" fillId="4" borderId="1" xfId="0" applyFont="1" applyFill="1" applyBorder="1" applyAlignment="1">
      <alignment horizontal="left" vertical="center" wrapText="1"/>
    </xf>
    <xf numFmtId="0" fontId="10" fillId="4" borderId="1" xfId="0" applyFont="1" applyFill="1" applyBorder="1" applyAlignment="1">
      <alignment horizontal="left" vertical="center" wrapText="1"/>
    </xf>
    <xf numFmtId="0" fontId="11" fillId="5" borderId="1" xfId="0" applyFont="1" applyFill="1" applyBorder="1" applyAlignment="1">
      <alignment horizontal="left" vertical="center" wrapText="1" indent="1"/>
    </xf>
    <xf numFmtId="0" fontId="10" fillId="5" borderId="1" xfId="0" applyFont="1" applyFill="1" applyBorder="1" applyAlignment="1">
      <alignment horizontal="left" vertical="center" wrapText="1" indent="1"/>
    </xf>
    <xf numFmtId="0" fontId="12" fillId="0" borderId="1" xfId="0" applyFont="1" applyFill="1" applyBorder="1" applyAlignment="1">
      <alignment horizontal="left" vertical="center" wrapText="1" indent="2"/>
    </xf>
    <xf numFmtId="0" fontId="17" fillId="0" borderId="1" xfId="0" applyFont="1" applyFill="1" applyBorder="1" applyAlignment="1">
      <alignment horizontal="left" vertical="center" wrapText="1" indent="2"/>
    </xf>
    <xf numFmtId="205" fontId="57" fillId="0" borderId="0" xfId="0" applyNumberFormat="1" applyFont="1" applyFill="1" applyAlignment="1" applyProtection="1">
      <alignment horizontal="center" vertical="center" shrinkToFit="1"/>
      <protection locked="0"/>
    </xf>
    <xf numFmtId="204" fontId="57" fillId="0" borderId="0" xfId="0" applyNumberFormat="1" applyFont="1" applyFill="1" applyAlignment="1" applyProtection="1">
      <alignment horizontal="center" vertical="center" shrinkToFit="1"/>
      <protection locked="0"/>
    </xf>
    <xf numFmtId="205" fontId="9" fillId="0" borderId="0" xfId="0" applyNumberFormat="1" applyFont="1" applyFill="1" applyAlignment="1" applyProtection="1">
      <alignment horizontal="right" vertical="center"/>
      <protection locked="0"/>
    </xf>
    <xf numFmtId="204" fontId="9" fillId="0" borderId="0" xfId="0" applyNumberFormat="1" applyFont="1" applyFill="1" applyAlignment="1" applyProtection="1">
      <alignment horizontal="right" vertical="center"/>
      <protection locked="0"/>
    </xf>
    <xf numFmtId="0" fontId="25" fillId="0" borderId="0" xfId="256" applyFont="1" applyFill="1" applyAlignment="1" applyProtection="1">
      <alignment horizontal="center" vertical="center" wrapText="1"/>
    </xf>
    <xf numFmtId="0" fontId="25" fillId="0" borderId="0" xfId="256" applyFont="1" applyFill="1" applyAlignment="1" applyProtection="1">
      <alignment horizontal="center" vertical="center"/>
    </xf>
    <xf numFmtId="0" fontId="22" fillId="0" borderId="0" xfId="0" applyFont="1" applyFill="1" applyAlignment="1" applyProtection="1">
      <alignment horizontal="center"/>
      <protection locked="0"/>
    </xf>
    <xf numFmtId="0" fontId="58" fillId="4" borderId="0" xfId="0" applyNumberFormat="1" applyFont="1" applyFill="1" applyAlignment="1" applyProtection="1">
      <alignment vertical="center" wrapText="1"/>
      <protection locked="0"/>
    </xf>
    <xf numFmtId="0" fontId="58" fillId="4" borderId="0" xfId="0" applyFont="1" applyFill="1" applyAlignment="1" applyProtection="1">
      <alignment vertical="center" wrapText="1"/>
      <protection locked="0"/>
    </xf>
    <xf numFmtId="0" fontId="58" fillId="5" borderId="0" xfId="0" applyNumberFormat="1" applyFont="1" applyFill="1" applyAlignment="1" applyProtection="1">
      <alignment vertical="center" wrapText="1"/>
      <protection locked="0"/>
    </xf>
    <xf numFmtId="0" fontId="58" fillId="5" borderId="0" xfId="0" applyFont="1" applyFill="1" applyAlignment="1" applyProtection="1">
      <alignment vertical="center" wrapText="1"/>
      <protection locked="0"/>
    </xf>
    <xf numFmtId="0" fontId="58" fillId="0" borderId="0" xfId="0" applyNumberFormat="1" applyFont="1" applyFill="1" applyAlignment="1" applyProtection="1">
      <alignment vertical="center" wrapText="1"/>
      <protection locked="0"/>
    </xf>
    <xf numFmtId="0" fontId="58" fillId="0" borderId="0" xfId="0" applyFont="1" applyFill="1" applyAlignment="1" applyProtection="1">
      <alignment vertical="center" wrapText="1"/>
      <protection locked="0"/>
    </xf>
    <xf numFmtId="0" fontId="11" fillId="4" borderId="1" xfId="0" applyFont="1" applyFill="1" applyBorder="1" applyAlignment="1">
      <alignment horizontal="right" vertical="center" wrapText="1"/>
    </xf>
    <xf numFmtId="0" fontId="45" fillId="4" borderId="0" xfId="0" applyNumberFormat="1" applyFont="1" applyFill="1" applyAlignment="1" applyProtection="1">
      <alignment vertical="center" wrapText="1"/>
      <protection locked="0"/>
    </xf>
    <xf numFmtId="0" fontId="45" fillId="4" borderId="0" xfId="0" applyFont="1" applyFill="1" applyAlignment="1" applyProtection="1">
      <alignment vertical="center" wrapText="1"/>
      <protection locked="0"/>
    </xf>
    <xf numFmtId="0" fontId="59" fillId="4" borderId="0" xfId="0" applyFont="1" applyFill="1" applyAlignment="1" applyProtection="1">
      <alignment vertical="center" wrapText="1"/>
      <protection locked="0"/>
    </xf>
    <xf numFmtId="0" fontId="11" fillId="5" borderId="1" xfId="0" applyFont="1" applyFill="1" applyBorder="1" applyAlignment="1">
      <alignment horizontal="right" vertical="center" wrapText="1"/>
    </xf>
    <xf numFmtId="0" fontId="45" fillId="5" borderId="0" xfId="0" applyNumberFormat="1" applyFont="1" applyFill="1" applyAlignment="1" applyProtection="1">
      <alignment vertical="center" wrapText="1"/>
      <protection locked="0"/>
    </xf>
    <xf numFmtId="0" fontId="45" fillId="5" borderId="0" xfId="0" applyFont="1" applyFill="1" applyAlignment="1" applyProtection="1">
      <alignment vertical="center" wrapText="1"/>
      <protection locked="0"/>
    </xf>
    <xf numFmtId="0" fontId="12" fillId="0" borderId="1" xfId="0" applyFont="1" applyFill="1" applyBorder="1" applyAlignment="1">
      <alignment horizontal="right" vertical="center" wrapText="1"/>
    </xf>
    <xf numFmtId="0" fontId="45" fillId="0"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60" fillId="4" borderId="0" xfId="0" applyFont="1" applyFill="1" applyAlignment="1" applyProtection="1">
      <alignment vertical="center" wrapText="1"/>
      <protection locked="0"/>
    </xf>
    <xf numFmtId="0" fontId="40" fillId="0" borderId="1" xfId="0" applyFont="1" applyFill="1" applyBorder="1" applyAlignment="1">
      <alignment horizontal="left" vertical="center" wrapText="1" indent="2"/>
    </xf>
    <xf numFmtId="0" fontId="56" fillId="0" borderId="1" xfId="0" applyFont="1" applyFill="1" applyBorder="1" applyAlignment="1">
      <alignment horizontal="left" vertical="center" wrapText="1" indent="2"/>
    </xf>
    <xf numFmtId="0" fontId="60" fillId="0" borderId="0" xfId="0" applyFont="1" applyFill="1" applyAlignment="1" applyProtection="1">
      <alignment vertical="center" wrapText="1"/>
      <protection locked="0"/>
    </xf>
    <xf numFmtId="0" fontId="27" fillId="0" borderId="0" xfId="0" applyFont="1" applyFill="1" applyAlignment="1" applyProtection="1">
      <alignment vertical="center" wrapText="1"/>
      <protection locked="0"/>
    </xf>
    <xf numFmtId="205" fontId="40" fillId="0" borderId="1" xfId="0" applyNumberFormat="1" applyFont="1" applyFill="1" applyBorder="1" applyAlignment="1" applyProtection="1">
      <alignment horizontal="right" vertical="center" wrapText="1"/>
      <protection locked="0"/>
    </xf>
    <xf numFmtId="0" fontId="10" fillId="7"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37" fillId="7" borderId="1" xfId="0" applyFont="1" applyFill="1" applyBorder="1" applyAlignment="1">
      <alignment horizontal="right" vertical="center" wrapText="1"/>
    </xf>
    <xf numFmtId="0" fontId="52" fillId="0" borderId="0" xfId="0" applyFont="1" applyFill="1" applyAlignment="1" applyProtection="1">
      <alignment wrapText="1"/>
      <protection locked="0"/>
    </xf>
    <xf numFmtId="0" fontId="0" fillId="0" borderId="0" xfId="0" applyFont="1" applyFill="1" applyAlignment="1">
      <alignment vertical="center" wrapText="1"/>
    </xf>
    <xf numFmtId="208" fontId="40" fillId="0" borderId="1" xfId="0" applyNumberFormat="1" applyFont="1" applyFill="1" applyBorder="1" applyAlignment="1" applyProtection="1">
      <alignment horizontal="right" vertical="center" wrapText="1"/>
      <protection locked="0"/>
    </xf>
    <xf numFmtId="208" fontId="37" fillId="5" borderId="1" xfId="0" applyNumberFormat="1" applyFont="1" applyFill="1" applyBorder="1" applyAlignment="1" applyProtection="1">
      <alignment horizontal="right" vertical="center" wrapText="1"/>
      <protection locked="0"/>
    </xf>
    <xf numFmtId="0" fontId="11" fillId="7" borderId="1" xfId="0" applyFont="1" applyFill="1" applyBorder="1" applyAlignment="1">
      <alignment horizontal="right" vertical="center" wrapText="1"/>
    </xf>
    <xf numFmtId="208" fontId="11" fillId="7" borderId="1" xfId="0" applyNumberFormat="1" applyFont="1" applyFill="1" applyBorder="1" applyAlignment="1" applyProtection="1">
      <alignment horizontal="right" vertical="center" wrapText="1"/>
      <protection locked="0"/>
    </xf>
    <xf numFmtId="208" fontId="11" fillId="5" borderId="1" xfId="0" applyNumberFormat="1" applyFont="1" applyFill="1" applyBorder="1" applyAlignment="1" applyProtection="1">
      <alignment horizontal="right" vertical="center" wrapText="1"/>
      <protection locked="0"/>
    </xf>
    <xf numFmtId="208" fontId="12" fillId="0" borderId="1" xfId="0" applyNumberFormat="1" applyFont="1" applyFill="1" applyBorder="1" applyAlignment="1" applyProtection="1">
      <alignment horizontal="right" vertical="center" wrapText="1"/>
      <protection locked="0"/>
    </xf>
    <xf numFmtId="0" fontId="11" fillId="0" borderId="1" xfId="0" applyFont="1" applyFill="1" applyBorder="1" applyAlignment="1">
      <alignment horizontal="left" vertical="center" wrapText="1" indent="2"/>
    </xf>
    <xf numFmtId="0" fontId="0" fillId="0" borderId="0" xfId="0" applyFont="1" applyFill="1" applyAlignment="1" applyProtection="1">
      <alignment wrapText="1" shrinkToFit="1"/>
      <protection locked="0"/>
    </xf>
    <xf numFmtId="208" fontId="11" fillId="0" borderId="1" xfId="0" applyNumberFormat="1" applyFont="1" applyFill="1" applyBorder="1" applyAlignment="1" applyProtection="1">
      <alignment horizontal="right" vertical="center" wrapText="1"/>
      <protection locked="0"/>
    </xf>
    <xf numFmtId="204" fontId="0" fillId="0" borderId="0" xfId="0" applyNumberFormat="1" applyFont="1" applyFill="1" applyAlignment="1" applyProtection="1">
      <alignment vertical="center"/>
      <protection locked="0"/>
    </xf>
    <xf numFmtId="0" fontId="47" fillId="0" borderId="0" xfId="0" applyFont="1" applyFill="1" applyAlignment="1" applyProtection="1">
      <protection locked="0"/>
    </xf>
    <xf numFmtId="0" fontId="25" fillId="0"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0" fillId="0"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51" fillId="0" borderId="0" xfId="0" applyFont="1" applyFill="1" applyAlignment="1" applyProtection="1">
      <protection locked="0"/>
    </xf>
    <xf numFmtId="0" fontId="25" fillId="0" borderId="0" xfId="0" applyFont="1" applyFill="1" applyAlignment="1" applyProtection="1">
      <protection locked="0"/>
    </xf>
    <xf numFmtId="0" fontId="22" fillId="0" borderId="0" xfId="0" applyFont="1" applyFill="1" applyAlignment="1" applyProtection="1">
      <alignment shrinkToFit="1"/>
      <protection locked="0"/>
    </xf>
    <xf numFmtId="205" fontId="22" fillId="0" borderId="0" xfId="0" applyNumberFormat="1" applyFont="1" applyFill="1" applyAlignment="1" applyProtection="1">
      <protection locked="0"/>
    </xf>
    <xf numFmtId="0" fontId="61" fillId="0" borderId="0" xfId="0" applyFont="1" applyFill="1" applyAlignment="1" applyProtection="1">
      <protection locked="0"/>
    </xf>
    <xf numFmtId="0" fontId="4" fillId="0" borderId="0" xfId="0" applyFont="1" applyFill="1" applyAlignment="1" applyProtection="1">
      <alignment shrinkToFit="1"/>
      <protection locked="0"/>
    </xf>
    <xf numFmtId="0" fontId="4" fillId="0" borderId="0" xfId="0" applyFont="1" applyFill="1" applyAlignment="1" applyProtection="1">
      <alignment wrapText="1" shrinkToFit="1"/>
      <protection locked="0"/>
    </xf>
    <xf numFmtId="205" fontId="27" fillId="0" borderId="0" xfId="0" applyNumberFormat="1" applyFont="1" applyFill="1" applyAlignment="1" applyProtection="1">
      <protection locked="0"/>
    </xf>
    <xf numFmtId="205" fontId="5" fillId="0"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27" fillId="0" borderId="0" xfId="0" applyFont="1" applyFill="1" applyAlignment="1" applyProtection="1">
      <alignment shrinkToFit="1"/>
      <protection locked="0"/>
    </xf>
    <xf numFmtId="205" fontId="9" fillId="0" borderId="0" xfId="0" applyNumberFormat="1" applyFont="1" applyFill="1" applyAlignment="1" applyProtection="1">
      <alignment horizontal="right"/>
      <protection locked="0"/>
    </xf>
    <xf numFmtId="0" fontId="9" fillId="0" borderId="0" xfId="0" applyFont="1" applyFill="1" applyAlignment="1" applyProtection="1">
      <alignment horizontal="right"/>
      <protection locked="0"/>
    </xf>
    <xf numFmtId="0" fontId="10" fillId="0" borderId="1" xfId="0" applyFont="1" applyFill="1" applyBorder="1" applyAlignment="1">
      <alignment vertical="center" wrapText="1"/>
    </xf>
    <xf numFmtId="0" fontId="11" fillId="0" borderId="1" xfId="0" applyFont="1" applyFill="1" applyBorder="1" applyAlignment="1">
      <alignment horizontal="right" vertical="center"/>
    </xf>
    <xf numFmtId="0" fontId="37" fillId="5" borderId="1" xfId="0" applyFont="1" applyFill="1" applyBorder="1" applyAlignment="1">
      <alignment horizontal="right" vertical="center"/>
    </xf>
    <xf numFmtId="0" fontId="40" fillId="0" borderId="1" xfId="0" applyFont="1" applyBorder="1" applyAlignment="1">
      <alignment horizontal="left" vertical="center" indent="2"/>
    </xf>
    <xf numFmtId="0" fontId="40" fillId="0" borderId="1" xfId="0" applyFont="1" applyBorder="1" applyAlignment="1">
      <alignment horizontal="right" vertical="center"/>
    </xf>
    <xf numFmtId="0" fontId="11" fillId="0" borderId="1" xfId="0" applyFont="1" applyFill="1" applyBorder="1" applyAlignment="1">
      <alignment horizontal="left" vertical="center" wrapText="1" indent="1"/>
    </xf>
    <xf numFmtId="0" fontId="10" fillId="0" borderId="1" xfId="0" applyFont="1" applyFill="1" applyBorder="1" applyAlignment="1">
      <alignment horizontal="left" vertical="center" wrapText="1" indent="1"/>
    </xf>
    <xf numFmtId="0" fontId="12" fillId="0" borderId="1" xfId="0" applyFont="1" applyFill="1" applyBorder="1" applyAlignment="1">
      <alignment horizontal="left" vertical="center" indent="2"/>
    </xf>
    <xf numFmtId="0" fontId="12" fillId="0" borderId="1" xfId="0" applyFont="1" applyFill="1" applyBorder="1" applyAlignment="1">
      <alignment horizontal="right" vertical="center"/>
    </xf>
    <xf numFmtId="0" fontId="40" fillId="0" borderId="1" xfId="0" applyFont="1" applyFill="1" applyBorder="1" applyAlignment="1">
      <alignment horizontal="left" vertical="center" indent="2"/>
    </xf>
    <xf numFmtId="0" fontId="37" fillId="4" borderId="1" xfId="0" applyFont="1" applyFill="1" applyBorder="1" applyAlignment="1">
      <alignment vertical="center" wrapText="1"/>
    </xf>
    <xf numFmtId="0" fontId="37" fillId="4" borderId="1" xfId="0" applyFont="1" applyFill="1" applyBorder="1" applyAlignment="1">
      <alignment horizontal="right" vertical="center"/>
    </xf>
    <xf numFmtId="0" fontId="40" fillId="0" borderId="1" xfId="0" applyFont="1" applyFill="1" applyBorder="1" applyAlignment="1">
      <alignment horizontal="left" vertical="center" indent="1"/>
    </xf>
    <xf numFmtId="0" fontId="56" fillId="0" borderId="1" xfId="0" applyFont="1" applyFill="1" applyBorder="1" applyAlignment="1">
      <alignment horizontal="left" vertical="center" wrapText="1" indent="1"/>
    </xf>
    <xf numFmtId="0" fontId="37" fillId="0" borderId="1" xfId="0" applyFont="1" applyFill="1" applyBorder="1" applyAlignment="1">
      <alignment horizontal="right" vertical="center"/>
    </xf>
    <xf numFmtId="0" fontId="62" fillId="0" borderId="0" xfId="0" applyFont="1" applyFill="1" applyAlignment="1" applyProtection="1">
      <alignment vertical="center"/>
      <protection locked="0"/>
    </xf>
    <xf numFmtId="0" fontId="12" fillId="0" borderId="1" xfId="0" applyFont="1" applyFill="1" applyBorder="1" applyAlignment="1">
      <alignment horizontal="left" vertical="center" indent="1"/>
    </xf>
    <xf numFmtId="0" fontId="17" fillId="0" borderId="1" xfId="0" applyFont="1" applyFill="1" applyBorder="1" applyAlignment="1">
      <alignment horizontal="left" vertical="center" wrapText="1" indent="1"/>
    </xf>
    <xf numFmtId="0" fontId="40" fillId="0" borderId="1" xfId="0" applyFont="1" applyFill="1" applyBorder="1" applyAlignment="1" applyProtection="1">
      <alignment horizontal="right" vertical="center"/>
      <protection locked="0"/>
    </xf>
    <xf numFmtId="0" fontId="12" fillId="0" borderId="1" xfId="0" applyFont="1" applyFill="1" applyBorder="1" applyAlignment="1" applyProtection="1">
      <alignment horizontal="right" vertical="center"/>
      <protection locked="0"/>
    </xf>
    <xf numFmtId="0" fontId="11" fillId="0" borderId="1" xfId="0" applyFont="1" applyFill="1" applyBorder="1" applyAlignment="1" applyProtection="1">
      <alignment horizontal="right" vertical="center"/>
      <protection locked="0"/>
    </xf>
    <xf numFmtId="0" fontId="40" fillId="0" borderId="1" xfId="0" applyFont="1" applyFill="1" applyBorder="1" applyAlignment="1">
      <alignment horizontal="right" vertical="center"/>
    </xf>
    <xf numFmtId="0" fontId="63" fillId="0" borderId="0" xfId="0" applyFont="1" applyFill="1" applyAlignment="1" applyProtection="1">
      <alignment vertical="center"/>
      <protection locked="0"/>
    </xf>
    <xf numFmtId="0" fontId="64" fillId="0" borderId="0" xfId="214" applyNumberFormat="1" applyFill="1" applyAlignment="1">
      <alignment vertical="center"/>
    </xf>
    <xf numFmtId="0" fontId="65" fillId="0" borderId="0" xfId="214" applyNumberFormat="1" applyFont="1" applyFill="1" applyAlignment="1">
      <alignment vertical="center"/>
    </xf>
    <xf numFmtId="0" fontId="66" fillId="0" borderId="0" xfId="65" applyFont="1" applyFill="1" applyProtection="1"/>
    <xf numFmtId="0" fontId="66" fillId="8" borderId="0" xfId="65" applyFont="1" applyFill="1" applyProtection="1"/>
    <xf numFmtId="0" fontId="67" fillId="0" borderId="0" xfId="65" applyNumberFormat="1" applyFont="1" applyFill="1" applyAlignment="1" applyProtection="1">
      <alignment horizontal="left"/>
    </xf>
    <xf numFmtId="0" fontId="67" fillId="0" borderId="0" xfId="65" applyFont="1" applyFill="1" applyAlignment="1" applyProtection="1">
      <alignment horizontal="left"/>
    </xf>
    <xf numFmtId="205" fontId="67" fillId="0" borderId="0" xfId="65" applyNumberFormat="1" applyFont="1" applyFill="1" applyAlignment="1" applyProtection="1">
      <alignment horizontal="center"/>
    </xf>
    <xf numFmtId="0" fontId="67" fillId="0" borderId="0" xfId="65" applyFont="1" applyFill="1" applyProtection="1"/>
    <xf numFmtId="0" fontId="67" fillId="0" borderId="0" xfId="65" applyFont="1" applyFill="1" applyAlignment="1" applyProtection="1">
      <alignment horizontal="left" shrinkToFit="1"/>
    </xf>
    <xf numFmtId="49" fontId="67" fillId="0" borderId="0" xfId="65" applyNumberFormat="1" applyFont="1" applyFill="1" applyProtection="1"/>
    <xf numFmtId="49" fontId="67" fillId="0" borderId="0" xfId="65" applyNumberFormat="1" applyFont="1" applyFill="1" applyAlignment="1" applyProtection="1">
      <alignment horizontal="left" shrinkToFit="1"/>
    </xf>
    <xf numFmtId="0" fontId="0" fillId="0" borderId="0" xfId="0" applyFont="1" applyFill="1" applyBorder="1" applyAlignment="1">
      <alignment vertical="center"/>
    </xf>
    <xf numFmtId="0" fontId="68" fillId="0" borderId="0" xfId="214" applyNumberFormat="1" applyFont="1" applyFill="1" applyAlignment="1" applyProtection="1">
      <alignment horizontal="center" vertical="center" wrapText="1"/>
    </xf>
    <xf numFmtId="0" fontId="68" fillId="0" borderId="0" xfId="214" applyNumberFormat="1" applyFont="1" applyFill="1" applyAlignment="1" applyProtection="1">
      <alignment horizontal="left" vertical="center" wrapText="1"/>
    </xf>
    <xf numFmtId="0" fontId="68" fillId="0" borderId="0" xfId="214" applyNumberFormat="1" applyFont="1" applyFill="1" applyAlignment="1" applyProtection="1">
      <alignment horizontal="left" vertical="center" shrinkToFit="1"/>
    </xf>
    <xf numFmtId="0" fontId="68" fillId="0" borderId="0" xfId="214" applyNumberFormat="1" applyFont="1" applyFill="1" applyAlignment="1" applyProtection="1">
      <alignment horizontal="center" vertical="center" shrinkToFit="1"/>
    </xf>
    <xf numFmtId="49" fontId="69" fillId="0" borderId="7" xfId="214" applyNumberFormat="1" applyFont="1" applyFill="1" applyBorder="1" applyAlignment="1" applyProtection="1">
      <alignment horizontal="left" vertical="center" wrapText="1"/>
    </xf>
    <xf numFmtId="0" fontId="70" fillId="0" borderId="7" xfId="214" applyNumberFormat="1" applyFont="1" applyFill="1" applyBorder="1" applyAlignment="1" applyProtection="1">
      <alignment horizontal="left" vertical="center" wrapText="1"/>
    </xf>
    <xf numFmtId="205" fontId="69" fillId="0" borderId="0" xfId="214" applyNumberFormat="1" applyFont="1" applyFill="1" applyBorder="1" applyAlignment="1" applyProtection="1">
      <alignment horizontal="center" vertical="center"/>
    </xf>
    <xf numFmtId="211" fontId="69" fillId="0" borderId="0" xfId="214" applyNumberFormat="1" applyFont="1" applyFill="1" applyBorder="1" applyAlignment="1" applyProtection="1">
      <alignment horizontal="center" vertical="center"/>
    </xf>
    <xf numFmtId="211" fontId="69" fillId="0" borderId="0" xfId="214" applyNumberFormat="1" applyFont="1" applyFill="1" applyBorder="1" applyAlignment="1" applyProtection="1">
      <alignment horizontal="left" vertical="center" shrinkToFit="1"/>
    </xf>
    <xf numFmtId="211" fontId="64" fillId="0" borderId="0" xfId="214" applyNumberFormat="1" applyFont="1" applyFill="1" applyBorder="1" applyAlignment="1" applyProtection="1">
      <alignment horizontal="center" vertical="center"/>
    </xf>
    <xf numFmtId="211" fontId="69" fillId="0" borderId="0" xfId="214" applyNumberFormat="1" applyFont="1" applyFill="1" applyBorder="1" applyAlignment="1" applyProtection="1">
      <alignment horizontal="center" vertical="center" shrinkToFit="1"/>
    </xf>
    <xf numFmtId="0" fontId="71" fillId="0" borderId="1" xfId="214" applyNumberFormat="1" applyFont="1" applyFill="1" applyBorder="1" applyAlignment="1" applyProtection="1">
      <alignment horizontal="center" vertical="center" wrapText="1"/>
    </xf>
    <xf numFmtId="205" fontId="71" fillId="0" borderId="1" xfId="214" applyNumberFormat="1" applyFont="1" applyFill="1" applyBorder="1" applyAlignment="1" applyProtection="1">
      <alignment horizontal="center" vertical="center" wrapText="1"/>
    </xf>
    <xf numFmtId="0" fontId="65" fillId="0" borderId="1" xfId="260" applyFont="1" applyFill="1" applyBorder="1" applyAlignment="1">
      <alignment horizontal="center" vertical="center" wrapText="1"/>
    </xf>
    <xf numFmtId="0" fontId="65" fillId="0" borderId="1" xfId="260" applyFont="1" applyFill="1" applyBorder="1" applyAlignment="1">
      <alignment horizontal="center" vertical="center" shrinkToFit="1"/>
    </xf>
    <xf numFmtId="0" fontId="65" fillId="0" borderId="1" xfId="214" applyNumberFormat="1" applyFont="1" applyFill="1" applyBorder="1" applyAlignment="1">
      <alignment horizontal="center" vertical="center"/>
    </xf>
    <xf numFmtId="0" fontId="65" fillId="0" borderId="1" xfId="214" applyNumberFormat="1" applyFont="1" applyFill="1" applyBorder="1" applyAlignment="1">
      <alignment horizontal="center" vertical="center" shrinkToFit="1"/>
    </xf>
    <xf numFmtId="0" fontId="71" fillId="0" borderId="1" xfId="214" applyNumberFormat="1" applyFont="1" applyFill="1" applyBorder="1" applyAlignment="1" applyProtection="1">
      <alignment horizontal="left" vertical="center" wrapText="1"/>
    </xf>
    <xf numFmtId="0" fontId="65" fillId="0" borderId="1" xfId="260" applyFont="1" applyFill="1" applyBorder="1" applyAlignment="1">
      <alignment horizontal="left" vertical="center" shrinkToFit="1"/>
    </xf>
    <xf numFmtId="0" fontId="65" fillId="0" borderId="1" xfId="214" applyNumberFormat="1" applyFont="1" applyFill="1" applyBorder="1" applyAlignment="1">
      <alignment horizontal="left" vertical="center" shrinkToFit="1"/>
    </xf>
    <xf numFmtId="205" fontId="72" fillId="0" borderId="1" xfId="0" applyNumberFormat="1" applyFont="1" applyFill="1" applyBorder="1" applyAlignment="1">
      <alignment horizontal="left" vertical="center" wrapText="1" shrinkToFit="1"/>
    </xf>
    <xf numFmtId="0" fontId="72" fillId="0" borderId="1" xfId="0" applyNumberFormat="1" applyFont="1" applyFill="1" applyBorder="1" applyAlignment="1">
      <alignment horizontal="center" vertical="center" wrapText="1" shrinkToFit="1"/>
    </xf>
    <xf numFmtId="205" fontId="72" fillId="0" borderId="1" xfId="0" applyNumberFormat="1" applyFont="1" applyFill="1" applyBorder="1" applyAlignment="1">
      <alignment horizontal="center" vertical="center" wrapText="1"/>
    </xf>
    <xf numFmtId="205" fontId="72" fillId="0" borderId="1" xfId="0" applyNumberFormat="1" applyFont="1" applyFill="1" applyBorder="1" applyAlignment="1">
      <alignment horizontal="left" vertical="center" shrinkToFit="1"/>
    </xf>
    <xf numFmtId="0" fontId="72" fillId="0" borderId="1" xfId="0" applyFont="1" applyFill="1" applyBorder="1" applyAlignment="1">
      <alignment horizontal="left" vertical="center" wrapText="1" shrinkToFit="1"/>
    </xf>
    <xf numFmtId="0" fontId="72" fillId="0" borderId="1" xfId="0" applyFont="1" applyFill="1" applyBorder="1" applyAlignment="1">
      <alignment horizontal="left" vertical="center" shrinkToFit="1"/>
    </xf>
    <xf numFmtId="205" fontId="72" fillId="0" borderId="1" xfId="0" applyNumberFormat="1" applyFont="1" applyFill="1" applyBorder="1" applyAlignment="1">
      <alignment horizontal="center" vertical="center" wrapText="1" shrinkToFit="1"/>
    </xf>
    <xf numFmtId="205" fontId="72" fillId="8" borderId="1" xfId="0" applyNumberFormat="1" applyFont="1" applyFill="1" applyBorder="1" applyAlignment="1">
      <alignment horizontal="left" vertical="center" wrapText="1" shrinkToFit="1"/>
    </xf>
    <xf numFmtId="0" fontId="72" fillId="8" borderId="1" xfId="0" applyNumberFormat="1" applyFont="1" applyFill="1" applyBorder="1" applyAlignment="1">
      <alignment horizontal="center" vertical="center" wrapText="1" shrinkToFit="1"/>
    </xf>
    <xf numFmtId="205" fontId="72" fillId="8" borderId="1" xfId="0" applyNumberFormat="1" applyFont="1" applyFill="1" applyBorder="1" applyAlignment="1">
      <alignment horizontal="center" vertical="center" wrapText="1"/>
    </xf>
    <xf numFmtId="205" fontId="72" fillId="8" borderId="1" xfId="0" applyNumberFormat="1" applyFont="1" applyFill="1" applyBorder="1" applyAlignment="1">
      <alignment horizontal="left" vertical="center" shrinkToFit="1"/>
    </xf>
    <xf numFmtId="0" fontId="72" fillId="8" borderId="1" xfId="0" applyFont="1" applyFill="1" applyBorder="1" applyAlignment="1">
      <alignment horizontal="left" vertical="center" wrapText="1" shrinkToFit="1"/>
    </xf>
    <xf numFmtId="0" fontId="72" fillId="8" borderId="1" xfId="0" applyFont="1" applyFill="1" applyBorder="1" applyAlignment="1">
      <alignment horizontal="left" vertical="center" shrinkToFit="1"/>
    </xf>
    <xf numFmtId="0" fontId="0" fillId="8" borderId="0" xfId="0" applyFont="1" applyFill="1" applyBorder="1" applyAlignment="1">
      <alignment vertical="center"/>
    </xf>
    <xf numFmtId="0" fontId="67" fillId="0" borderId="0" xfId="65" applyNumberFormat="1" applyFont="1" applyFill="1" applyAlignment="1" applyProtection="1">
      <alignment horizontal="center"/>
    </xf>
    <xf numFmtId="0" fontId="67" fillId="0" borderId="0" xfId="65" applyNumberFormat="1" applyFont="1" applyFill="1" applyProtection="1"/>
    <xf numFmtId="0" fontId="1" fillId="8" borderId="0" xfId="0" applyFont="1" applyFill="1" applyAlignment="1">
      <alignment vertical="center"/>
    </xf>
    <xf numFmtId="0" fontId="1" fillId="0" borderId="0" xfId="0" applyFont="1" applyFill="1" applyAlignment="1">
      <alignment vertical="center"/>
    </xf>
    <xf numFmtId="0" fontId="1" fillId="0" borderId="8" xfId="0" applyFont="1" applyFill="1" applyBorder="1" applyAlignment="1">
      <alignment horizontal="center" vertical="center"/>
    </xf>
    <xf numFmtId="0" fontId="1" fillId="0" borderId="8" xfId="0" applyFont="1" applyFill="1" applyBorder="1" applyAlignment="1">
      <alignment vertical="center"/>
    </xf>
    <xf numFmtId="0" fontId="1" fillId="0" borderId="8" xfId="0" applyFont="1" applyFill="1" applyBorder="1" applyAlignment="1">
      <alignment horizontal="right" vertical="center"/>
    </xf>
    <xf numFmtId="0" fontId="1" fillId="0" borderId="8" xfId="0" applyFont="1" applyFill="1" applyBorder="1" applyAlignment="1">
      <alignment vertical="center" wrapText="1"/>
    </xf>
    <xf numFmtId="0" fontId="1" fillId="0" borderId="8" xfId="0" applyFont="1" applyFill="1" applyBorder="1" applyAlignment="1">
      <alignment horizontal="center" vertical="center" wrapText="1"/>
    </xf>
    <xf numFmtId="0" fontId="73" fillId="0" borderId="8" xfId="0" applyFont="1" applyFill="1" applyBorder="1" applyAlignment="1">
      <alignment horizontal="center" vertical="center" wrapText="1"/>
    </xf>
    <xf numFmtId="49" fontId="1" fillId="0" borderId="8" xfId="0" applyNumberFormat="1" applyFont="1" applyFill="1" applyBorder="1" applyAlignment="1">
      <alignment horizontal="center" vertical="center" wrapText="1"/>
    </xf>
    <xf numFmtId="0" fontId="1" fillId="0" borderId="9" xfId="0" applyFont="1" applyFill="1" applyBorder="1" applyAlignment="1">
      <alignment horizontal="center" vertical="center"/>
    </xf>
    <xf numFmtId="0" fontId="1" fillId="0" borderId="10" xfId="0" applyFont="1" applyFill="1" applyBorder="1" applyAlignment="1">
      <alignment horizontal="center" vertical="center"/>
    </xf>
    <xf numFmtId="203" fontId="74" fillId="0" borderId="8" xfId="280" applyNumberFormat="1" applyFont="1" applyBorder="1" applyAlignment="1">
      <alignment horizontal="center" vertical="center"/>
    </xf>
    <xf numFmtId="49" fontId="74" fillId="0" borderId="8" xfId="281" applyNumberFormat="1" applyFont="1" applyBorder="1">
      <alignment horizontal="left" vertical="center" wrapText="1"/>
    </xf>
    <xf numFmtId="0" fontId="1" fillId="0" borderId="11" xfId="0" applyFont="1" applyFill="1" applyBorder="1" applyAlignment="1">
      <alignment horizontal="center" vertical="center"/>
    </xf>
    <xf numFmtId="0" fontId="27" fillId="0" borderId="0" xfId="0" applyFont="1" applyFill="1"/>
    <xf numFmtId="0" fontId="45" fillId="4" borderId="0" xfId="0" applyFont="1" applyFill="1" applyAlignment="1" applyProtection="1">
      <alignment vertical="center"/>
      <protection locked="0"/>
    </xf>
    <xf numFmtId="0" fontId="45" fillId="5"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58" fillId="5" borderId="0" xfId="0" applyFont="1" applyFill="1" applyAlignment="1" applyProtection="1">
      <alignment vertical="center"/>
      <protection locked="0"/>
    </xf>
    <xf numFmtId="0" fontId="31" fillId="0" borderId="0" xfId="0" applyFont="1" applyFill="1"/>
    <xf numFmtId="0" fontId="58" fillId="5" borderId="0" xfId="0" applyFont="1" applyFill="1"/>
    <xf numFmtId="0" fontId="45" fillId="5" borderId="0" xfId="0" applyFont="1" applyFill="1"/>
    <xf numFmtId="0" fontId="58" fillId="0" borderId="0" xfId="0" applyFont="1" applyFill="1"/>
    <xf numFmtId="0" fontId="27" fillId="5" borderId="0" xfId="0" applyFont="1" applyFill="1"/>
    <xf numFmtId="0" fontId="45" fillId="0" borderId="0" xfId="0" applyFont="1" applyFill="1"/>
    <xf numFmtId="0" fontId="51" fillId="0" borderId="0" xfId="0" applyFont="1" applyFill="1"/>
    <xf numFmtId="0" fontId="0" fillId="5" borderId="0" xfId="0" applyFont="1" applyFill="1"/>
    <xf numFmtId="0" fontId="0" fillId="0" borderId="0" xfId="0" applyFont="1" applyFill="1"/>
    <xf numFmtId="0" fontId="0" fillId="4" borderId="0" xfId="0" applyFont="1" applyFill="1"/>
    <xf numFmtId="0" fontId="51" fillId="5" borderId="0" xfId="0" applyFont="1" applyFill="1"/>
    <xf numFmtId="0" fontId="22" fillId="4" borderId="0" xfId="0" applyFont="1" applyFill="1"/>
    <xf numFmtId="0" fontId="27" fillId="5" borderId="0" xfId="0" applyFont="1" applyFill="1" applyAlignment="1" applyProtection="1">
      <protection locked="0"/>
    </xf>
    <xf numFmtId="0" fontId="45" fillId="0" borderId="0" xfId="0" applyFont="1" applyFill="1" applyAlignment="1" applyProtection="1">
      <protection locked="0"/>
    </xf>
    <xf numFmtId="0" fontId="31" fillId="0" borderId="0" xfId="0" applyFont="1" applyFill="1" applyAlignment="1" applyProtection="1">
      <protection locked="0"/>
    </xf>
    <xf numFmtId="0" fontId="31" fillId="5" borderId="0" xfId="0" applyFont="1" applyFill="1"/>
    <xf numFmtId="0" fontId="27" fillId="4" borderId="0" xfId="0" applyFont="1" applyFill="1"/>
    <xf numFmtId="0" fontId="58" fillId="0" borderId="0" xfId="0" applyFont="1" applyFill="1" applyAlignment="1" applyProtection="1">
      <protection locked="0"/>
    </xf>
    <xf numFmtId="0" fontId="31" fillId="5" borderId="0" xfId="0" applyFont="1" applyFill="1" applyAlignment="1" applyProtection="1">
      <protection locked="0"/>
    </xf>
    <xf numFmtId="0" fontId="25" fillId="4" borderId="0" xfId="0" applyFont="1" applyFill="1"/>
    <xf numFmtId="0" fontId="22" fillId="5" borderId="0" xfId="0" applyFont="1" applyFill="1"/>
    <xf numFmtId="0" fontId="25" fillId="5" borderId="0" xfId="0" applyFont="1" applyFill="1"/>
    <xf numFmtId="0" fontId="45" fillId="5" borderId="0" xfId="0" applyFont="1" applyFill="1" applyAlignment="1" applyProtection="1">
      <protection locked="0"/>
    </xf>
    <xf numFmtId="0" fontId="27" fillId="4" borderId="0" xfId="0" applyFont="1" applyFill="1" applyAlignment="1" applyProtection="1">
      <protection locked="0"/>
    </xf>
    <xf numFmtId="0" fontId="75" fillId="0" borderId="0" xfId="0" applyFont="1" applyFill="1" applyAlignment="1" applyProtection="1">
      <protection locked="0"/>
    </xf>
    <xf numFmtId="0" fontId="76" fillId="0" borderId="0" xfId="0" applyFont="1" applyFill="1"/>
    <xf numFmtId="0" fontId="58" fillId="5" borderId="0" xfId="0" applyFont="1" applyFill="1" applyAlignment="1" applyProtection="1">
      <protection locked="0"/>
    </xf>
    <xf numFmtId="0" fontId="31" fillId="4" borderId="0" xfId="0" applyFont="1" applyFill="1" applyAlignment="1" applyProtection="1">
      <protection locked="0"/>
    </xf>
    <xf numFmtId="0" fontId="51" fillId="9" borderId="0" xfId="0" applyFont="1" applyFill="1"/>
    <xf numFmtId="0" fontId="51" fillId="4" borderId="0" xfId="0" applyFont="1" applyFill="1"/>
    <xf numFmtId="0" fontId="45" fillId="4" borderId="0" xfId="0" applyFont="1" applyFill="1" applyAlignment="1" applyProtection="1">
      <protection locked="0"/>
    </xf>
    <xf numFmtId="205" fontId="27" fillId="0" borderId="0" xfId="0" applyNumberFormat="1" applyFont="1" applyFill="1" applyAlignment="1" applyProtection="1">
      <alignment horizontal="right"/>
      <protection locked="0"/>
    </xf>
    <xf numFmtId="0" fontId="32" fillId="0" borderId="0" xfId="0" applyFont="1" applyFill="1" applyAlignment="1" applyProtection="1">
      <protection locked="0"/>
    </xf>
    <xf numFmtId="0" fontId="4" fillId="0" borderId="0" xfId="0" applyFont="1" applyFill="1" applyAlignment="1" applyProtection="1">
      <alignment horizontal="left" shrinkToFit="1"/>
      <protection locked="0"/>
    </xf>
    <xf numFmtId="0" fontId="4" fillId="0" borderId="0" xfId="0" applyFont="1" applyFill="1" applyAlignment="1" applyProtection="1">
      <alignment horizontal="left" wrapText="1" shrinkToFit="1"/>
      <protection locked="0"/>
    </xf>
    <xf numFmtId="0" fontId="5" fillId="0" borderId="0" xfId="0" applyFont="1" applyFill="1" applyAlignment="1" applyProtection="1">
      <alignment horizontal="right" vertical="center"/>
      <protection locked="0"/>
    </xf>
    <xf numFmtId="0" fontId="57" fillId="0" borderId="0" xfId="0" applyFont="1" applyFill="1" applyAlignment="1" applyProtection="1">
      <alignment horizontal="center" vertical="center"/>
      <protection locked="0"/>
    </xf>
    <xf numFmtId="0" fontId="9" fillId="0" borderId="0" xfId="0" applyFont="1" applyFill="1" applyAlignment="1" applyProtection="1">
      <alignment horizontal="right" vertical="center"/>
      <protection locked="0"/>
    </xf>
    <xf numFmtId="205" fontId="29" fillId="0" borderId="1" xfId="0" applyNumberFormat="1" applyFont="1" applyFill="1" applyBorder="1" applyAlignment="1" applyProtection="1">
      <alignment horizontal="center" vertical="center" wrapText="1"/>
      <protection locked="0"/>
    </xf>
    <xf numFmtId="0" fontId="11" fillId="0" borderId="12" xfId="0" applyFont="1" applyFill="1" applyBorder="1" applyAlignment="1">
      <alignment horizontal="center" vertical="center" wrapText="1"/>
    </xf>
    <xf numFmtId="205" fontId="77" fillId="0" borderId="1" xfId="0" applyNumberFormat="1" applyFont="1" applyFill="1" applyBorder="1" applyAlignment="1" applyProtection="1">
      <alignment horizontal="center" vertical="center" wrapText="1"/>
      <protection locked="0"/>
    </xf>
    <xf numFmtId="204" fontId="10" fillId="0" borderId="5" xfId="0" applyNumberFormat="1" applyFont="1" applyFill="1" applyBorder="1" applyAlignment="1">
      <alignment horizontal="center" vertical="center" wrapText="1"/>
    </xf>
    <xf numFmtId="204" fontId="11" fillId="0" borderId="6" xfId="0" applyNumberFormat="1" applyFont="1" applyFill="1" applyBorder="1" applyAlignment="1">
      <alignment horizontal="center" vertical="center" wrapText="1"/>
    </xf>
    <xf numFmtId="0" fontId="25" fillId="0" borderId="0" xfId="0" applyFont="1" applyFill="1" applyAlignment="1">
      <alignment horizontal="center" vertical="center"/>
    </xf>
    <xf numFmtId="0" fontId="11" fillId="4" borderId="1" xfId="0" applyFont="1" applyFill="1" applyBorder="1" applyAlignment="1">
      <alignment vertical="center" wrapText="1"/>
    </xf>
    <xf numFmtId="0" fontId="10" fillId="4" borderId="1" xfId="0" applyFont="1" applyFill="1" applyBorder="1" applyAlignment="1">
      <alignment vertical="center" wrapText="1"/>
    </xf>
    <xf numFmtId="0" fontId="11" fillId="4" borderId="1" xfId="0" applyFont="1" applyFill="1" applyBorder="1" applyAlignment="1">
      <alignment horizontal="right" vertical="center"/>
    </xf>
    <xf numFmtId="0" fontId="45" fillId="4" borderId="0" xfId="0" applyNumberFormat="1" applyFont="1" applyFill="1" applyAlignment="1" applyProtection="1">
      <alignment vertical="center"/>
      <protection locked="0"/>
    </xf>
    <xf numFmtId="0" fontId="12" fillId="5" borderId="1" xfId="0" applyFont="1" applyFill="1" applyBorder="1" applyAlignment="1">
      <alignment horizontal="right" vertical="center"/>
    </xf>
    <xf numFmtId="0" fontId="45" fillId="5" borderId="0" xfId="0" applyNumberFormat="1" applyFont="1" applyFill="1" applyAlignment="1" applyProtection="1">
      <alignment vertical="center"/>
      <protection locked="0"/>
    </xf>
    <xf numFmtId="0" fontId="45" fillId="0" borderId="0" xfId="0" applyNumberFormat="1" applyFont="1" applyFill="1" applyAlignment="1" applyProtection="1">
      <alignment vertical="center"/>
      <protection locked="0"/>
    </xf>
    <xf numFmtId="0" fontId="40" fillId="6" borderId="1" xfId="0" applyFont="1" applyFill="1" applyBorder="1" applyAlignment="1">
      <alignment horizontal="right"/>
    </xf>
    <xf numFmtId="0" fontId="40" fillId="0" borderId="1" xfId="0" applyFont="1" applyBorder="1" applyAlignment="1">
      <alignment horizontal="right"/>
    </xf>
    <xf numFmtId="0" fontId="58" fillId="0" borderId="0" xfId="0" applyNumberFormat="1" applyFont="1" applyFill="1" applyAlignment="1" applyProtection="1">
      <alignment vertical="center"/>
      <protection locked="0"/>
    </xf>
    <xf numFmtId="0" fontId="78" fillId="4" borderId="0" xfId="0" applyFont="1" applyFill="1" applyAlignment="1" applyProtection="1">
      <protection locked="0"/>
    </xf>
    <xf numFmtId="0" fontId="45" fillId="4" borderId="0" xfId="0" applyNumberFormat="1" applyFont="1" applyFill="1" applyAlignment="1" applyProtection="1">
      <protection locked="0"/>
    </xf>
    <xf numFmtId="0" fontId="45" fillId="4" borderId="0" xfId="0" applyFont="1" applyFill="1"/>
    <xf numFmtId="0" fontId="58" fillId="5" borderId="0" xfId="0" applyNumberFormat="1" applyFont="1" applyFill="1" applyAlignment="1" applyProtection="1">
      <alignment vertical="center"/>
      <protection locked="0"/>
    </xf>
    <xf numFmtId="0" fontId="45" fillId="0" borderId="0" xfId="0" applyFont="1" applyFill="1" applyAlignment="1" applyProtection="1">
      <alignment vertical="center"/>
      <protection locked="0"/>
    </xf>
    <xf numFmtId="0" fontId="55" fillId="4" borderId="1" xfId="0" applyFont="1" applyFill="1" applyBorder="1" applyAlignment="1">
      <alignment vertical="center" wrapText="1"/>
    </xf>
    <xf numFmtId="0" fontId="58" fillId="4" borderId="0" xfId="0" applyNumberFormat="1" applyFont="1" applyFill="1" applyAlignment="1" applyProtection="1">
      <alignment vertical="center"/>
      <protection locked="0"/>
    </xf>
    <xf numFmtId="0" fontId="79" fillId="0" borderId="0" xfId="0" applyFont="1" applyFill="1"/>
    <xf numFmtId="0" fontId="59" fillId="4" borderId="0" xfId="0" applyFont="1" applyFill="1" applyAlignment="1" applyProtection="1">
      <protection locked="0"/>
    </xf>
    <xf numFmtId="0" fontId="0" fillId="4" borderId="0" xfId="0" applyNumberFormat="1" applyFont="1" applyFill="1"/>
    <xf numFmtId="0" fontId="31" fillId="4" borderId="0" xfId="0" applyFont="1" applyFill="1"/>
    <xf numFmtId="0" fontId="27" fillId="4" borderId="0" xfId="0" applyNumberFormat="1" applyFont="1" applyFill="1" applyAlignment="1" applyProtection="1">
      <protection locked="0"/>
    </xf>
    <xf numFmtId="0" fontId="79" fillId="0" borderId="0" xfId="0" applyFont="1" applyFill="1" applyAlignment="1" applyProtection="1">
      <protection locked="0"/>
    </xf>
    <xf numFmtId="0" fontId="22" fillId="4" borderId="0" xfId="0" applyNumberFormat="1" applyFont="1" applyFill="1"/>
    <xf numFmtId="0" fontId="75" fillId="0" borderId="0" xfId="0" applyFont="1" applyFill="1"/>
    <xf numFmtId="0" fontId="80" fillId="5" borderId="1" xfId="0" applyFont="1" applyFill="1" applyBorder="1" applyAlignment="1">
      <alignment horizontal="left" vertical="center" wrapText="1" indent="1"/>
    </xf>
    <xf numFmtId="0" fontId="81" fillId="0" borderId="0" xfId="0" applyFont="1" applyFill="1" applyAlignment="1" applyProtection="1">
      <protection locked="0"/>
    </xf>
    <xf numFmtId="0" fontId="82" fillId="4" borderId="0" xfId="0" applyFont="1" applyFill="1" applyAlignment="1" applyProtection="1">
      <protection locked="0"/>
    </xf>
    <xf numFmtId="0" fontId="31" fillId="4" borderId="0" xfId="0" applyNumberFormat="1" applyFont="1" applyFill="1" applyAlignment="1" applyProtection="1">
      <protection locked="0"/>
    </xf>
    <xf numFmtId="0" fontId="83" fillId="0" borderId="0" xfId="0" applyFont="1" applyFill="1" applyAlignment="1" applyProtection="1">
      <protection locked="0"/>
    </xf>
    <xf numFmtId="0" fontId="58" fillId="9" borderId="0" xfId="0" applyFont="1" applyFill="1" applyAlignment="1" applyProtection="1">
      <protection locked="0"/>
    </xf>
    <xf numFmtId="0" fontId="58" fillId="4" borderId="0" xfId="0" applyFont="1" applyFill="1" applyAlignment="1" applyProtection="1">
      <protection locked="0"/>
    </xf>
    <xf numFmtId="0" fontId="58" fillId="4" borderId="0" xfId="0" applyNumberFormat="1" applyFont="1" applyFill="1" applyAlignment="1" applyProtection="1">
      <protection locked="0"/>
    </xf>
    <xf numFmtId="0" fontId="58" fillId="9" borderId="0" xfId="0" applyFont="1" applyFill="1"/>
    <xf numFmtId="0" fontId="58" fillId="4" borderId="0" xfId="0" applyFont="1" applyFill="1"/>
    <xf numFmtId="0" fontId="40" fillId="0" borderId="1" xfId="0" applyFont="1" applyFill="1" applyBorder="1" applyAlignment="1" applyProtection="1">
      <alignment horizontal="right"/>
      <protection locked="0"/>
    </xf>
    <xf numFmtId="0" fontId="12" fillId="5" borderId="1" xfId="0" applyFont="1" applyFill="1" applyBorder="1" applyAlignment="1">
      <alignment horizontal="left" vertical="center" wrapText="1" indent="2"/>
    </xf>
    <xf numFmtId="0" fontId="17" fillId="5" borderId="1" xfId="0" applyFont="1" applyFill="1" applyBorder="1" applyAlignment="1">
      <alignment horizontal="left" vertical="center" wrapText="1" indent="2"/>
    </xf>
    <xf numFmtId="0" fontId="10" fillId="10" borderId="1" xfId="0" applyFont="1" applyFill="1" applyBorder="1" applyAlignment="1">
      <alignment horizontal="center" vertical="center" wrapText="1"/>
    </xf>
    <xf numFmtId="0" fontId="11" fillId="10" borderId="1" xfId="0" applyFont="1" applyFill="1" applyBorder="1" applyAlignment="1">
      <alignment horizontal="center" vertical="center" wrapText="1"/>
    </xf>
    <xf numFmtId="0" fontId="11" fillId="10" borderId="1" xfId="0" applyFont="1" applyFill="1" applyBorder="1" applyAlignment="1">
      <alignment horizontal="right" vertical="center" wrapText="1"/>
    </xf>
    <xf numFmtId="0" fontId="12" fillId="10" borderId="1" xfId="0" applyFont="1" applyFill="1" applyBorder="1" applyAlignment="1" applyProtection="1">
      <alignment horizontal="right" vertical="center"/>
      <protection locked="0"/>
    </xf>
    <xf numFmtId="0" fontId="84" fillId="4" borderId="0" xfId="0" applyFont="1" applyFill="1" applyAlignment="1" applyProtection="1">
      <protection locked="0"/>
    </xf>
    <xf numFmtId="0" fontId="30" fillId="0" borderId="1" xfId="0" applyFont="1" applyFill="1" applyBorder="1" applyAlignment="1">
      <alignment horizontal="left" vertical="center" wrapText="1" indent="2"/>
    </xf>
    <xf numFmtId="0" fontId="58" fillId="0" borderId="0" xfId="0" applyFont="1" applyFill="1" applyAlignment="1" applyProtection="1">
      <alignment vertical="center"/>
      <protection locked="0"/>
    </xf>
    <xf numFmtId="0" fontId="0" fillId="0" borderId="0" xfId="0" applyAlignment="1">
      <alignment vertical="center"/>
    </xf>
    <xf numFmtId="0" fontId="0" fillId="0" borderId="0" xfId="0" applyFill="1" applyAlignment="1">
      <alignment vertical="center"/>
    </xf>
    <xf numFmtId="0" fontId="60" fillId="0" borderId="0" xfId="0" applyFont="1" applyFill="1" applyAlignment="1">
      <alignment vertical="center"/>
    </xf>
    <xf numFmtId="0" fontId="0" fillId="0" borderId="0" xfId="0" applyFill="1"/>
    <xf numFmtId="0" fontId="85" fillId="0" borderId="0" xfId="0" applyFont="1" applyFill="1" applyAlignment="1" applyProtection="1">
      <alignment vertical="center"/>
      <protection locked="0"/>
    </xf>
    <xf numFmtId="0" fontId="22" fillId="0" borderId="0" xfId="0" applyFont="1" applyFill="1" applyAlignment="1">
      <alignment vertical="center"/>
    </xf>
    <xf numFmtId="0" fontId="4" fillId="0" borderId="0" xfId="0" applyFont="1" applyFill="1" applyAlignment="1" applyProtection="1">
      <alignment vertical="center"/>
      <protection locked="0"/>
    </xf>
    <xf numFmtId="204" fontId="27" fillId="0" borderId="0" xfId="0" applyNumberFormat="1" applyFont="1" applyFill="1" applyAlignment="1" applyProtection="1">
      <alignment vertical="center"/>
      <protection locked="0"/>
    </xf>
    <xf numFmtId="205" fontId="54" fillId="0" borderId="0" xfId="0" applyNumberFormat="1" applyFont="1" applyFill="1" applyAlignment="1" applyProtection="1">
      <alignment horizontal="center" vertical="center"/>
      <protection locked="0"/>
    </xf>
    <xf numFmtId="205" fontId="9" fillId="0" borderId="7" xfId="0" applyNumberFormat="1" applyFont="1" applyFill="1" applyBorder="1" applyAlignment="1" applyProtection="1">
      <alignment horizontal="right" vertical="center"/>
      <protection locked="0"/>
    </xf>
    <xf numFmtId="204" fontId="9" fillId="0" borderId="7" xfId="0" applyNumberFormat="1" applyFont="1" applyFill="1" applyBorder="1" applyAlignment="1" applyProtection="1">
      <alignment horizontal="right" vertical="center"/>
      <protection locked="0"/>
    </xf>
    <xf numFmtId="0" fontId="37" fillId="4" borderId="1" xfId="0" applyFont="1" applyFill="1" applyBorder="1" applyAlignment="1">
      <alignment horizontal="center" vertical="center" wrapText="1"/>
    </xf>
    <xf numFmtId="0" fontId="11" fillId="7" borderId="1" xfId="0" applyFont="1" applyFill="1" applyBorder="1" applyAlignment="1">
      <alignment vertical="center"/>
    </xf>
    <xf numFmtId="0" fontId="10" fillId="7" borderId="1" xfId="0" applyFont="1" applyFill="1" applyBorder="1" applyAlignment="1">
      <alignment vertical="center" wrapText="1"/>
    </xf>
    <xf numFmtId="0" fontId="11" fillId="7" borderId="1" xfId="0" applyFont="1" applyFill="1" applyBorder="1" applyAlignment="1">
      <alignment horizontal="right" vertical="center"/>
    </xf>
    <xf numFmtId="0" fontId="12" fillId="5" borderId="1" xfId="0" applyFont="1" applyFill="1" applyBorder="1" applyAlignment="1">
      <alignment horizontal="left" vertical="center" indent="1"/>
    </xf>
    <xf numFmtId="0" fontId="17" fillId="5" borderId="1" xfId="0" applyFont="1" applyFill="1" applyBorder="1" applyAlignment="1">
      <alignment horizontal="left" vertical="center" wrapText="1" indent="1"/>
    </xf>
    <xf numFmtId="0" fontId="11" fillId="5" borderId="1" xfId="0" applyFont="1" applyFill="1" applyBorder="1" applyAlignment="1">
      <alignment horizontal="right" vertical="center"/>
    </xf>
    <xf numFmtId="0" fontId="40" fillId="9" borderId="1" xfId="0" applyFont="1" applyFill="1" applyBorder="1" applyAlignment="1">
      <alignment horizontal="right" vertical="center"/>
    </xf>
    <xf numFmtId="0" fontId="37" fillId="5" borderId="1" xfId="0" applyFont="1" applyFill="1" applyBorder="1" applyAlignment="1">
      <alignment horizontal="left" vertical="center" indent="1"/>
    </xf>
    <xf numFmtId="0" fontId="12" fillId="0" borderId="0" xfId="0" applyFont="1" applyFill="1" applyBorder="1" applyAlignment="1">
      <alignment vertical="center"/>
    </xf>
    <xf numFmtId="0" fontId="86" fillId="0" borderId="0" xfId="0" applyFont="1" applyFill="1" applyAlignment="1" applyProtection="1">
      <alignment vertical="center"/>
      <protection locked="0"/>
    </xf>
    <xf numFmtId="0" fontId="22" fillId="0" borderId="0" xfId="0" applyFont="1" applyFill="1" applyBorder="1" applyAlignment="1">
      <alignment vertical="center"/>
    </xf>
    <xf numFmtId="0" fontId="0" fillId="0" borderId="0" xfId="0" applyFill="1" applyBorder="1" applyAlignment="1">
      <alignment vertical="center"/>
    </xf>
    <xf numFmtId="0" fontId="51" fillId="0" borderId="0" xfId="0" applyFont="1" applyFill="1" applyBorder="1" applyAlignment="1"/>
    <xf numFmtId="0" fontId="0" fillId="0" borderId="0" xfId="0" applyFont="1" applyAlignment="1">
      <alignment vertical="center"/>
    </xf>
    <xf numFmtId="0" fontId="40" fillId="5" borderId="1" xfId="0" applyFont="1" applyFill="1" applyBorder="1" applyAlignment="1">
      <alignment horizontal="left" vertical="center" indent="1"/>
    </xf>
    <xf numFmtId="0" fontId="56" fillId="5" borderId="1" xfId="0" applyFont="1" applyFill="1" applyBorder="1" applyAlignment="1">
      <alignment horizontal="left" vertical="center" wrapText="1" indent="1"/>
    </xf>
    <xf numFmtId="0" fontId="40" fillId="5" borderId="1" xfId="0" applyFont="1" applyFill="1" applyBorder="1" applyAlignment="1">
      <alignment horizontal="right" vertical="center"/>
    </xf>
    <xf numFmtId="0" fontId="11" fillId="5" borderId="1" xfId="0" applyFont="1" applyFill="1" applyBorder="1" applyAlignment="1">
      <alignment horizontal="left" vertical="center" indent="1"/>
    </xf>
    <xf numFmtId="0" fontId="25" fillId="0" borderId="0" xfId="0" applyFont="1" applyFill="1" applyBorder="1" applyAlignment="1">
      <alignment vertical="center"/>
    </xf>
    <xf numFmtId="0" fontId="10" fillId="0" borderId="2" xfId="0" applyFont="1" applyFill="1" applyBorder="1" applyAlignment="1">
      <alignment horizontal="center" vertical="center" wrapText="1"/>
    </xf>
    <xf numFmtId="0" fontId="11" fillId="0" borderId="4" xfId="0" applyFont="1" applyFill="1" applyBorder="1" applyAlignment="1">
      <alignment horizontal="left" vertical="center" wrapText="1" indent="2"/>
    </xf>
    <xf numFmtId="0" fontId="37" fillId="7" borderId="1" xfId="0" applyFont="1" applyFill="1" applyBorder="1" applyAlignment="1">
      <alignment vertical="center"/>
    </xf>
    <xf numFmtId="0" fontId="55" fillId="7" borderId="1" xfId="0" applyFont="1" applyFill="1" applyBorder="1" applyAlignment="1">
      <alignment vertical="center" wrapText="1"/>
    </xf>
    <xf numFmtId="0" fontId="37" fillId="7" borderId="1" xfId="0" applyFont="1" applyFill="1" applyBorder="1" applyAlignment="1">
      <alignment horizontal="right" vertical="center"/>
    </xf>
    <xf numFmtId="0" fontId="60" fillId="0" borderId="0" xfId="0" applyFont="1" applyFill="1" applyBorder="1" applyAlignment="1">
      <alignment vertical="center"/>
    </xf>
    <xf numFmtId="0" fontId="60" fillId="0" borderId="0" xfId="0" applyFont="1" applyFill="1" applyAlignment="1" applyProtection="1">
      <alignment vertical="center"/>
      <protection locked="0"/>
    </xf>
    <xf numFmtId="0" fontId="37" fillId="0" borderId="1" xfId="0" applyFont="1" applyFill="1" applyBorder="1" applyAlignment="1">
      <alignment horizontal="left" vertical="center" indent="2"/>
    </xf>
    <xf numFmtId="0" fontId="55" fillId="0" borderId="1" xfId="0" applyFont="1" applyFill="1" applyBorder="1" applyAlignment="1">
      <alignment horizontal="left" vertical="center" wrapText="1" indent="2"/>
    </xf>
    <xf numFmtId="0" fontId="11" fillId="5" borderId="5" xfId="0" applyFont="1" applyFill="1" applyBorder="1" applyAlignment="1">
      <alignment horizontal="left" vertical="center" indent="1"/>
    </xf>
    <xf numFmtId="0" fontId="10" fillId="5" borderId="5" xfId="0" applyFont="1" applyFill="1" applyBorder="1" applyAlignment="1">
      <alignment horizontal="left" vertical="center" wrapText="1" indent="1"/>
    </xf>
    <xf numFmtId="0" fontId="51" fillId="0" borderId="0" xfId="0" applyFont="1" applyFill="1" applyBorder="1" applyAlignment="1">
      <alignment vertical="center"/>
    </xf>
    <xf numFmtId="0" fontId="22" fillId="0" borderId="0" xfId="0" applyFont="1" applyFill="1" applyAlignment="1">
      <alignment vertical="center" wrapText="1"/>
    </xf>
    <xf numFmtId="0" fontId="46" fillId="0" borderId="0" xfId="0" applyFont="1" applyFill="1" applyBorder="1" applyAlignment="1">
      <alignment vertical="center"/>
    </xf>
    <xf numFmtId="0" fontId="11" fillId="0" borderId="4" xfId="0" applyFont="1" applyFill="1" applyBorder="1" applyAlignment="1">
      <alignment horizontal="center" vertical="center" wrapText="1"/>
    </xf>
    <xf numFmtId="0" fontId="37" fillId="4" borderId="2" xfId="0" applyFont="1" applyFill="1" applyBorder="1" applyAlignment="1">
      <alignment horizontal="center" vertical="center" wrapText="1"/>
    </xf>
    <xf numFmtId="204" fontId="11" fillId="0" borderId="3" xfId="0" applyNumberFormat="1" applyFont="1" applyFill="1" applyBorder="1" applyAlignment="1">
      <alignment horizontal="center" vertical="center" wrapText="1"/>
    </xf>
    <xf numFmtId="204" fontId="11" fillId="0" borderId="4" xfId="0" applyNumberFormat="1" applyFont="1" applyFill="1" applyBorder="1" applyAlignment="1">
      <alignment horizontal="center" vertical="center" wrapText="1"/>
    </xf>
    <xf numFmtId="0" fontId="29" fillId="0" borderId="4" xfId="0" applyFont="1" applyFill="1" applyBorder="1" applyAlignment="1">
      <alignment horizontal="left" vertical="center" wrapText="1"/>
    </xf>
    <xf numFmtId="204" fontId="30" fillId="0" borderId="1" xfId="0" applyNumberFormat="1" applyFont="1" applyFill="1" applyBorder="1" applyAlignment="1">
      <alignment horizontal="right" vertical="center"/>
    </xf>
    <xf numFmtId="0" fontId="58" fillId="0" borderId="0" xfId="0" applyFont="1" applyFill="1" applyBorder="1" applyAlignment="1">
      <alignment vertical="center"/>
    </xf>
    <xf numFmtId="0" fontId="87" fillId="0" borderId="0" xfId="0" applyFont="1" applyFill="1" applyBorder="1" applyAlignment="1">
      <alignment horizontal="center" vertical="center"/>
    </xf>
    <xf numFmtId="0" fontId="87" fillId="0" borderId="0" xfId="0" applyFont="1" applyFill="1" applyAlignment="1">
      <alignment horizontal="center" vertical="center"/>
    </xf>
    <xf numFmtId="0" fontId="88" fillId="0" borderId="0" xfId="0" applyFont="1" applyFill="1" applyBorder="1" applyAlignment="1">
      <alignment vertical="center"/>
    </xf>
    <xf numFmtId="0" fontId="89" fillId="0" borderId="0" xfId="0" applyFont="1" applyFill="1" applyBorder="1" applyAlignment="1">
      <alignment vertical="center"/>
    </xf>
    <xf numFmtId="0" fontId="27" fillId="0" borderId="0" xfId="0" applyFont="1" applyFill="1" applyBorder="1" applyAlignment="1">
      <alignment horizontal="center" vertical="center"/>
    </xf>
    <xf numFmtId="0" fontId="27" fillId="0" borderId="0" xfId="0" applyFont="1" applyFill="1" applyAlignment="1">
      <alignment horizontal="center" vertical="center"/>
    </xf>
    <xf numFmtId="0" fontId="27" fillId="0" borderId="0" xfId="0" applyNumberFormat="1" applyFont="1" applyFill="1" applyBorder="1" applyAlignment="1">
      <alignment vertical="center"/>
    </xf>
    <xf numFmtId="0" fontId="45" fillId="0" borderId="0" xfId="0" applyFont="1" applyFill="1" applyAlignment="1">
      <alignment vertical="center"/>
    </xf>
    <xf numFmtId="0" fontId="27" fillId="0" borderId="0" xfId="0" applyFont="1" applyFill="1" applyAlignment="1">
      <alignment vertical="center"/>
    </xf>
    <xf numFmtId="204" fontId="27" fillId="0" borderId="0" xfId="0" applyNumberFormat="1" applyFont="1" applyFill="1" applyAlignment="1" applyProtection="1">
      <alignment horizontal="left" vertical="center" shrinkToFit="1"/>
      <protection locked="0"/>
    </xf>
    <xf numFmtId="0" fontId="90" fillId="0" borderId="0" xfId="0" applyFont="1" applyFill="1" applyAlignment="1" applyProtection="1">
      <alignment horizontal="center" vertical="center"/>
      <protection locked="0"/>
    </xf>
    <xf numFmtId="0" fontId="30" fillId="0" borderId="1" xfId="0" applyFont="1" applyFill="1" applyBorder="1" applyAlignment="1">
      <alignment horizontal="right" vertical="center"/>
    </xf>
    <xf numFmtId="0" fontId="58" fillId="0" borderId="1" xfId="0" applyFont="1" applyFill="1" applyBorder="1" applyAlignment="1">
      <alignment horizontal="right" vertical="center"/>
    </xf>
    <xf numFmtId="205" fontId="58" fillId="0" borderId="1" xfId="0" applyNumberFormat="1" applyFont="1" applyFill="1" applyBorder="1" applyAlignment="1">
      <alignment horizontal="right" vertical="center"/>
    </xf>
    <xf numFmtId="0" fontId="58" fillId="0" borderId="1" xfId="0" applyNumberFormat="1" applyFont="1" applyFill="1" applyBorder="1" applyAlignment="1">
      <alignment horizontal="right" vertical="center"/>
    </xf>
    <xf numFmtId="204" fontId="58" fillId="0" borderId="1" xfId="1" applyNumberFormat="1" applyFont="1" applyFill="1" applyBorder="1" applyAlignment="1">
      <alignment horizontal="right" vertical="center"/>
    </xf>
    <xf numFmtId="208" fontId="58" fillId="0" borderId="1" xfId="1" applyNumberFormat="1" applyFont="1" applyFill="1" applyBorder="1" applyAlignment="1">
      <alignment horizontal="right" vertical="center"/>
    </xf>
    <xf numFmtId="0" fontId="30" fillId="0" borderId="12" xfId="0" applyNumberFormat="1" applyFont="1" applyFill="1" applyBorder="1" applyAlignment="1">
      <alignment horizontal="right" vertical="center"/>
    </xf>
    <xf numFmtId="0" fontId="27" fillId="0" borderId="0" xfId="0" applyFont="1" applyFill="1" applyBorder="1" applyAlignment="1"/>
    <xf numFmtId="0" fontId="45" fillId="0" borderId="0" xfId="0" applyFont="1" applyFill="1" applyBorder="1" applyAlignment="1"/>
    <xf numFmtId="0" fontId="52" fillId="0" borderId="0" xfId="0" applyFont="1" applyFill="1" applyBorder="1" applyAlignment="1"/>
    <xf numFmtId="0" fontId="4" fillId="0" borderId="0" xfId="0" applyFont="1" applyFill="1" applyBorder="1" applyAlignment="1" applyProtection="1">
      <alignment vertical="center" wrapText="1"/>
      <protection hidden="1"/>
    </xf>
    <xf numFmtId="0" fontId="22" fillId="0" borderId="7" xfId="0" applyFont="1" applyFill="1" applyBorder="1" applyAlignment="1">
      <alignment horizontal="center" vertical="center" wrapText="1"/>
    </xf>
    <xf numFmtId="0" fontId="77" fillId="0" borderId="1" xfId="0" applyNumberFormat="1" applyFont="1" applyFill="1" applyBorder="1" applyAlignment="1" applyProtection="1">
      <alignment horizontal="left" vertical="center" wrapText="1"/>
    </xf>
    <xf numFmtId="3" fontId="29" fillId="0" borderId="1" xfId="0" applyNumberFormat="1" applyFont="1" applyFill="1" applyBorder="1" applyAlignment="1" applyProtection="1">
      <alignment horizontal="right" vertical="center"/>
    </xf>
    <xf numFmtId="204" fontId="29" fillId="0" borderId="1" xfId="0" applyNumberFormat="1" applyFont="1" applyFill="1" applyBorder="1" applyAlignment="1" applyProtection="1">
      <alignment horizontal="right" vertical="center"/>
      <protection locked="0"/>
    </xf>
    <xf numFmtId="0" fontId="91" fillId="0" borderId="1" xfId="0" applyNumberFormat="1" applyFont="1" applyFill="1" applyBorder="1" applyAlignment="1" applyProtection="1">
      <alignment horizontal="left" vertical="center" wrapText="1" indent="1"/>
    </xf>
    <xf numFmtId="3" fontId="28" fillId="0" borderId="1" xfId="0" applyNumberFormat="1" applyFont="1" applyFill="1" applyBorder="1" applyAlignment="1" applyProtection="1">
      <alignment horizontal="right" vertical="center"/>
    </xf>
    <xf numFmtId="204" fontId="28" fillId="0" borderId="1" xfId="0" applyNumberFormat="1" applyFont="1" applyFill="1" applyBorder="1" applyAlignment="1" applyProtection="1">
      <alignment horizontal="right" vertical="center"/>
    </xf>
    <xf numFmtId="204" fontId="29" fillId="0" borderId="1" xfId="0" applyNumberFormat="1" applyFont="1" applyFill="1" applyBorder="1" applyAlignment="1">
      <alignment horizontal="right"/>
    </xf>
    <xf numFmtId="204" fontId="29" fillId="0" borderId="1" xfId="0" applyNumberFormat="1" applyFont="1" applyFill="1" applyBorder="1" applyAlignment="1" applyProtection="1">
      <alignment horizontal="right" vertical="center"/>
    </xf>
    <xf numFmtId="0" fontId="77" fillId="0" borderId="1" xfId="0" applyNumberFormat="1" applyFont="1" applyFill="1" applyBorder="1" applyAlignment="1" applyProtection="1">
      <alignment horizontal="left" vertical="center" wrapText="1" indent="1"/>
    </xf>
    <xf numFmtId="0" fontId="91" fillId="0" borderId="1" xfId="0" applyNumberFormat="1" applyFont="1" applyFill="1" applyBorder="1" applyAlignment="1" applyProtection="1">
      <alignment horizontal="left" vertical="center" wrapText="1" indent="2"/>
    </xf>
    <xf numFmtId="204" fontId="28" fillId="0" borderId="1" xfId="0" applyNumberFormat="1" applyFont="1" applyFill="1" applyBorder="1" applyAlignment="1">
      <alignment horizontal="right"/>
    </xf>
    <xf numFmtId="204" fontId="28" fillId="0" borderId="1" xfId="0" applyNumberFormat="1" applyFont="1" applyFill="1" applyBorder="1" applyAlignment="1" applyProtection="1">
      <alignment horizontal="right" vertical="center"/>
      <protection locked="0"/>
    </xf>
    <xf numFmtId="0" fontId="77" fillId="0" borderId="1" xfId="0" applyNumberFormat="1" applyFont="1" applyFill="1" applyBorder="1" applyAlignment="1" applyProtection="1">
      <alignment horizontal="center" vertical="center" wrapText="1"/>
    </xf>
    <xf numFmtId="0" fontId="60" fillId="0" borderId="0" xfId="0" applyFont="1" applyFill="1" applyBorder="1" applyAlignment="1"/>
    <xf numFmtId="0" fontId="49" fillId="0" borderId="0" xfId="0" applyFont="1" applyFill="1" applyBorder="1" applyAlignment="1"/>
    <xf numFmtId="0" fontId="5" fillId="0" borderId="0" xfId="0" applyFont="1" applyFill="1" applyBorder="1" applyAlignment="1"/>
    <xf numFmtId="210" fontId="11" fillId="0" borderId="1" xfId="1" applyNumberFormat="1" applyFont="1" applyFill="1" applyBorder="1" applyAlignment="1">
      <alignment vertical="center"/>
    </xf>
    <xf numFmtId="0" fontId="11" fillId="0" borderId="1" xfId="0" applyFont="1" applyFill="1" applyBorder="1" applyAlignment="1"/>
    <xf numFmtId="0" fontId="63" fillId="0" borderId="0" xfId="0" applyFont="1" applyFill="1" applyBorder="1" applyAlignment="1"/>
    <xf numFmtId="209" fontId="11" fillId="0" borderId="1" xfId="0" applyNumberFormat="1" applyFont="1" applyFill="1" applyBorder="1" applyAlignment="1" applyProtection="1">
      <alignment vertical="center" wrapText="1"/>
    </xf>
    <xf numFmtId="210" fontId="12" fillId="0" borderId="1" xfId="1" applyNumberFormat="1" applyFont="1" applyFill="1" applyBorder="1" applyAlignment="1">
      <alignment vertical="center"/>
    </xf>
    <xf numFmtId="204" fontId="12" fillId="0" borderId="1" xfId="0" applyNumberFormat="1" applyFont="1" applyFill="1" applyBorder="1" applyAlignment="1" applyProtection="1">
      <alignment horizontal="right" vertical="center"/>
      <protection locked="0"/>
    </xf>
    <xf numFmtId="204" fontId="11" fillId="0" borderId="1" xfId="0" applyNumberFormat="1" applyFont="1" applyFill="1" applyBorder="1" applyAlignment="1" applyProtection="1">
      <alignment horizontal="right" vertical="center"/>
      <protection locked="0"/>
    </xf>
    <xf numFmtId="0" fontId="10" fillId="0" borderId="1" xfId="0" applyNumberFormat="1" applyFont="1" applyFill="1" applyBorder="1" applyAlignment="1" applyProtection="1">
      <alignment horizontal="center" vertical="center" wrapText="1"/>
    </xf>
    <xf numFmtId="0" fontId="0" fillId="0" borderId="0" xfId="0" applyFont="1" applyFill="1" applyAlignment="1">
      <alignment vertical="center"/>
    </xf>
    <xf numFmtId="0" fontId="22" fillId="0" borderId="0" xfId="0" applyFont="1" applyFill="1" applyAlignment="1" applyProtection="1">
      <alignment vertical="center" wrapText="1" shrinkToFit="1"/>
      <protection locked="0"/>
    </xf>
    <xf numFmtId="205" fontId="22" fillId="0" borderId="0" xfId="0" applyNumberFormat="1" applyFont="1" applyFill="1" applyAlignment="1" applyProtection="1">
      <alignment horizontal="right" vertical="center"/>
      <protection locked="0"/>
    </xf>
    <xf numFmtId="208" fontId="22" fillId="0" borderId="0" xfId="0" applyNumberFormat="1" applyFont="1" applyFill="1" applyAlignment="1" applyProtection="1">
      <alignment horizontal="right" vertical="center"/>
      <protection locked="0"/>
    </xf>
    <xf numFmtId="0" fontId="22" fillId="0" borderId="0" xfId="0" applyFont="1" applyFill="1" applyAlignment="1" applyProtection="1">
      <alignment horizontal="center" vertical="center"/>
      <protection locked="0"/>
    </xf>
    <xf numFmtId="0" fontId="92" fillId="0" borderId="0" xfId="0" applyFont="1" applyFill="1" applyAlignment="1" applyProtection="1">
      <alignment vertical="center"/>
      <protection locked="0"/>
    </xf>
    <xf numFmtId="0" fontId="4" fillId="0" borderId="0" xfId="0" applyFont="1" applyFill="1" applyAlignment="1" applyProtection="1">
      <alignment vertical="center" shrinkToFit="1"/>
      <protection locked="0"/>
    </xf>
    <xf numFmtId="205" fontId="27" fillId="0" borderId="0" xfId="0" applyNumberFormat="1" applyFont="1" applyFill="1" applyAlignment="1" applyProtection="1">
      <alignment horizontal="right" vertical="center"/>
      <protection locked="0"/>
    </xf>
    <xf numFmtId="208" fontId="27" fillId="0" borderId="0" xfId="0" applyNumberFormat="1" applyFont="1" applyFill="1" applyAlignment="1" applyProtection="1">
      <alignment horizontal="right" vertical="center"/>
      <protection locked="0"/>
    </xf>
    <xf numFmtId="0" fontId="90" fillId="0" borderId="0" xfId="0" applyFont="1" applyFill="1" applyAlignment="1" applyProtection="1">
      <alignment horizontal="right" vertical="center"/>
      <protection locked="0"/>
    </xf>
    <xf numFmtId="0" fontId="27" fillId="0" borderId="0" xfId="0" applyFont="1" applyFill="1" applyAlignment="1" applyProtection="1">
      <alignment vertical="center" wrapText="1" shrinkToFit="1"/>
      <protection locked="0"/>
    </xf>
    <xf numFmtId="208" fontId="9" fillId="0" borderId="0" xfId="0" applyNumberFormat="1" applyFont="1" applyFill="1" applyAlignment="1" applyProtection="1">
      <alignment horizontal="right" vertical="center"/>
      <protection locked="0"/>
    </xf>
    <xf numFmtId="0" fontId="11" fillId="0" borderId="3" xfId="0" applyFont="1" applyFill="1" applyBorder="1" applyAlignment="1">
      <alignment horizontal="center" vertical="center" wrapText="1"/>
    </xf>
    <xf numFmtId="0" fontId="37" fillId="4" borderId="1" xfId="0" applyFont="1" applyFill="1" applyBorder="1" applyAlignment="1">
      <alignment horizontal="left" vertical="center"/>
    </xf>
    <xf numFmtId="205" fontId="40" fillId="0" borderId="1" xfId="0" applyNumberFormat="1" applyFont="1" applyBorder="1" applyAlignment="1">
      <alignment horizontal="right" vertical="center"/>
    </xf>
    <xf numFmtId="0" fontId="11" fillId="0" borderId="1" xfId="0" applyFont="1" applyFill="1" applyBorder="1" applyAlignment="1">
      <alignment horizontal="left" vertical="center"/>
    </xf>
    <xf numFmtId="0" fontId="11" fillId="0" borderId="1" xfId="0" applyFont="1" applyFill="1" applyBorder="1" applyAlignment="1">
      <alignment horizontal="left" vertical="center" indent="1"/>
    </xf>
    <xf numFmtId="205" fontId="12" fillId="0" borderId="1" xfId="0" applyNumberFormat="1" applyFont="1" applyFill="1" applyBorder="1" applyAlignment="1">
      <alignment horizontal="right" vertical="center"/>
    </xf>
    <xf numFmtId="0" fontId="25" fillId="0" borderId="0" xfId="0" applyNumberFormat="1" applyFont="1" applyFill="1" applyAlignment="1" applyProtection="1">
      <alignment vertical="center"/>
      <protection locked="0"/>
    </xf>
    <xf numFmtId="0" fontId="93" fillId="0" borderId="0" xfId="0" applyFont="1" applyFill="1" applyAlignment="1" applyProtection="1">
      <alignment vertical="center"/>
      <protection locked="0"/>
    </xf>
    <xf numFmtId="0" fontId="11" fillId="0" borderId="1" xfId="0" applyFont="1" applyFill="1" applyBorder="1" applyAlignment="1">
      <alignment horizontal="right" vertical="center" shrinkToFit="1"/>
    </xf>
    <xf numFmtId="208" fontId="40" fillId="0" borderId="1" xfId="0" applyNumberFormat="1" applyFont="1" applyFill="1" applyBorder="1" applyAlignment="1" applyProtection="1">
      <alignment horizontal="right" vertical="center"/>
      <protection locked="0"/>
    </xf>
    <xf numFmtId="208" fontId="37" fillId="5" borderId="1" xfId="0" applyNumberFormat="1" applyFont="1" applyFill="1" applyBorder="1" applyAlignment="1" applyProtection="1">
      <alignment horizontal="right" vertical="center"/>
      <protection locked="0"/>
    </xf>
    <xf numFmtId="208" fontId="11" fillId="0" borderId="1" xfId="0" applyNumberFormat="1" applyFont="1" applyFill="1" applyBorder="1" applyAlignment="1" applyProtection="1">
      <alignment horizontal="right" vertical="center"/>
      <protection locked="0"/>
    </xf>
    <xf numFmtId="208" fontId="12" fillId="0" borderId="1" xfId="0" applyNumberFormat="1" applyFont="1" applyFill="1" applyBorder="1" applyAlignment="1" applyProtection="1">
      <alignment horizontal="right" vertical="center"/>
      <protection locked="0"/>
    </xf>
    <xf numFmtId="0" fontId="0" fillId="0" borderId="0" xfId="0" applyFont="1" applyFill="1" applyAlignment="1" applyProtection="1">
      <alignment vertical="center" wrapText="1" shrinkToFit="1"/>
      <protection locked="0"/>
    </xf>
    <xf numFmtId="205" fontId="0" fillId="0" borderId="0" xfId="0" applyNumberFormat="1" applyFont="1" applyFill="1" applyAlignment="1" applyProtection="1">
      <alignment horizontal="right" vertical="center"/>
      <protection locked="0"/>
    </xf>
    <xf numFmtId="208" fontId="0" fillId="0" borderId="0" xfId="0" applyNumberFormat="1" applyFont="1" applyFill="1" applyAlignment="1" applyProtection="1">
      <alignment horizontal="right" vertical="center"/>
      <protection locked="0"/>
    </xf>
    <xf numFmtId="0" fontId="92" fillId="0" borderId="0" xfId="0" applyNumberFormat="1" applyFont="1" applyFill="1" applyAlignment="1" applyProtection="1">
      <alignment vertical="center"/>
      <protection locked="0"/>
    </xf>
    <xf numFmtId="0" fontId="0" fillId="0" borderId="0" xfId="0" applyFont="1" applyFill="1" applyAlignment="1" applyProtection="1">
      <alignment horizontal="center" vertical="center"/>
      <protection locked="0"/>
    </xf>
    <xf numFmtId="0" fontId="94" fillId="0"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22" fillId="0" borderId="0" xfId="0" applyFont="1" applyFill="1" applyAlignment="1" applyProtection="1">
      <alignment vertical="center" shrinkToFit="1"/>
      <protection locked="0"/>
    </xf>
    <xf numFmtId="0" fontId="22" fillId="0" borderId="0" xfId="0" applyFont="1" applyFill="1" applyAlignment="1" applyProtection="1">
      <alignment horizontal="right" vertical="center"/>
      <protection locked="0"/>
    </xf>
    <xf numFmtId="0" fontId="27" fillId="0" borderId="0" xfId="0" applyFont="1" applyFill="1" applyAlignment="1" applyProtection="1">
      <alignment horizontal="right" vertical="center"/>
      <protection locked="0"/>
    </xf>
    <xf numFmtId="0" fontId="27" fillId="0" borderId="0" xfId="0" applyFont="1" applyFill="1" applyAlignment="1" applyProtection="1">
      <alignment vertical="center" shrinkToFit="1"/>
      <protection locked="0"/>
    </xf>
    <xf numFmtId="0" fontId="31" fillId="0" borderId="1" xfId="0" applyNumberFormat="1" applyFont="1" applyFill="1" applyBorder="1" applyAlignment="1" applyProtection="1">
      <alignment horizontal="left" vertical="center"/>
    </xf>
    <xf numFmtId="0" fontId="37" fillId="5" borderId="1" xfId="0" applyFont="1" applyFill="1" applyBorder="1" applyAlignment="1">
      <alignment vertical="center" wrapText="1"/>
    </xf>
    <xf numFmtId="205" fontId="30" fillId="5" borderId="1" xfId="0" applyNumberFormat="1" applyFont="1" applyFill="1" applyBorder="1" applyAlignment="1" applyProtection="1">
      <alignment horizontal="right" vertical="center" wrapText="1"/>
      <protection locked="0"/>
    </xf>
    <xf numFmtId="204" fontId="38" fillId="5" borderId="1" xfId="0" applyNumberFormat="1" applyFont="1" applyFill="1" applyBorder="1" applyAlignment="1" applyProtection="1">
      <alignment horizontal="right" vertical="center" wrapText="1"/>
      <protection locked="0"/>
    </xf>
    <xf numFmtId="0" fontId="40" fillId="0" borderId="1" xfId="0" applyFont="1" applyBorder="1" applyAlignment="1">
      <alignment vertical="center"/>
    </xf>
    <xf numFmtId="205" fontId="30" fillId="0" borderId="1" xfId="0" applyNumberFormat="1" applyFont="1" applyFill="1" applyBorder="1" applyAlignment="1" applyProtection="1">
      <alignment horizontal="right" vertical="center"/>
      <protection locked="0"/>
    </xf>
    <xf numFmtId="204" fontId="38" fillId="0" borderId="1" xfId="0" applyNumberFormat="1" applyFont="1" applyFill="1" applyBorder="1" applyAlignment="1" applyProtection="1">
      <alignment horizontal="right" vertical="center"/>
      <protection locked="0"/>
    </xf>
    <xf numFmtId="0" fontId="58" fillId="0" borderId="1" xfId="0" applyNumberFormat="1" applyFont="1" applyFill="1" applyBorder="1" applyAlignment="1" applyProtection="1">
      <alignment horizontal="left" vertical="center"/>
    </xf>
    <xf numFmtId="205" fontId="11" fillId="0" borderId="1" xfId="0" applyNumberFormat="1" applyFont="1" applyFill="1" applyBorder="1" applyAlignment="1" applyProtection="1">
      <alignment horizontal="right" vertical="center" wrapText="1"/>
      <protection locked="0"/>
    </xf>
    <xf numFmtId="204" fontId="11" fillId="0" borderId="1" xfId="0" applyNumberFormat="1" applyFont="1" applyFill="1" applyBorder="1" applyAlignment="1" applyProtection="1">
      <alignment horizontal="right" vertical="center" wrapText="1"/>
      <protection locked="0"/>
    </xf>
    <xf numFmtId="0" fontId="12" fillId="0" borderId="1" xfId="0" applyFont="1" applyFill="1" applyBorder="1" applyAlignment="1">
      <alignment vertical="center"/>
    </xf>
    <xf numFmtId="205" fontId="12" fillId="0" borderId="1" xfId="0" applyNumberFormat="1" applyFont="1" applyFill="1" applyBorder="1" applyAlignment="1" applyProtection="1">
      <alignment horizontal="right" vertical="center"/>
      <protection locked="0"/>
    </xf>
    <xf numFmtId="0" fontId="40" fillId="0" borderId="1" xfId="0" applyFont="1" applyFill="1" applyBorder="1" applyAlignment="1">
      <alignment vertical="center"/>
    </xf>
    <xf numFmtId="0" fontId="40" fillId="5" borderId="1" xfId="0" applyFont="1" applyFill="1" applyBorder="1" applyAlignment="1">
      <alignment vertical="center" wrapText="1"/>
    </xf>
    <xf numFmtId="0" fontId="95" fillId="5" borderId="1" xfId="0" applyFont="1" applyFill="1" applyBorder="1" applyAlignment="1">
      <alignment horizontal="left" vertical="center" wrapText="1" indent="1"/>
    </xf>
    <xf numFmtId="0" fontId="40" fillId="0" borderId="1" xfId="0" applyFont="1" applyFill="1" applyBorder="1" applyAlignment="1">
      <alignment horizontal="left" vertical="center" wrapText="1" indent="1"/>
    </xf>
    <xf numFmtId="0" fontId="57" fillId="0" borderId="0" xfId="0" applyFont="1" applyFill="1" applyAlignment="1" applyProtection="1">
      <alignment horizontal="right" vertical="center"/>
      <protection locked="0"/>
    </xf>
    <xf numFmtId="0" fontId="58" fillId="0" borderId="0" xfId="0" applyNumberFormat="1" applyFont="1" applyFill="1" applyAlignment="1" applyProtection="1">
      <alignment horizontal="left" vertical="center"/>
    </xf>
    <xf numFmtId="0" fontId="64" fillId="0" borderId="1" xfId="0" applyNumberFormat="1" applyFont="1" applyFill="1" applyBorder="1" applyAlignment="1" applyProtection="1">
      <alignment horizontal="left" vertical="center"/>
    </xf>
    <xf numFmtId="0" fontId="96" fillId="5" borderId="1" xfId="0" applyFont="1" applyFill="1" applyBorder="1" applyAlignment="1">
      <alignment horizontal="left" vertical="center" wrapText="1" indent="1"/>
    </xf>
    <xf numFmtId="0" fontId="10" fillId="0" borderId="1" xfId="0" applyFont="1" applyFill="1" applyBorder="1" applyAlignment="1">
      <alignment vertical="center" shrinkToFit="1"/>
    </xf>
    <xf numFmtId="205" fontId="40" fillId="0" borderId="1" xfId="0" applyNumberFormat="1" applyFont="1" applyFill="1" applyBorder="1" applyAlignment="1" applyProtection="1">
      <alignment horizontal="right" vertical="center"/>
      <protection locked="0"/>
    </xf>
    <xf numFmtId="205" fontId="12" fillId="0" borderId="1" xfId="0" applyNumberFormat="1" applyFont="1" applyFill="1" applyBorder="1" applyAlignment="1" applyProtection="1">
      <alignment horizontal="right" vertical="center" wrapText="1"/>
      <protection locked="0"/>
    </xf>
    <xf numFmtId="0" fontId="12" fillId="0" borderId="1" xfId="0" applyFont="1" applyFill="1" applyBorder="1" applyAlignment="1" applyProtection="1">
      <alignment horizontal="right" vertical="center" wrapText="1"/>
      <protection locked="0"/>
    </xf>
    <xf numFmtId="204" fontId="37" fillId="0" borderId="1" xfId="0" applyNumberFormat="1" applyFont="1" applyFill="1" applyBorder="1" applyAlignment="1" applyProtection="1">
      <alignment horizontal="right" vertical="center"/>
      <protection locked="0"/>
    </xf>
    <xf numFmtId="0" fontId="6" fillId="0" borderId="0" xfId="0" applyFont="1" applyFill="1" applyAlignment="1" applyProtection="1">
      <alignment vertical="center"/>
      <protection locked="0"/>
    </xf>
    <xf numFmtId="0" fontId="41" fillId="0" borderId="0" xfId="0" applyFont="1" applyFill="1" applyAlignment="1" applyProtection="1">
      <alignment vertical="center"/>
      <protection locked="0"/>
    </xf>
    <xf numFmtId="0" fontId="22" fillId="0" borderId="0" xfId="0" applyNumberFormat="1" applyFont="1" applyFill="1" applyAlignment="1" applyProtection="1">
      <alignment vertical="center"/>
      <protection locked="0"/>
    </xf>
    <xf numFmtId="0" fontId="31" fillId="0" borderId="0" xfId="0" applyNumberFormat="1" applyFont="1" applyFill="1" applyAlignment="1" applyProtection="1">
      <alignment vertical="center"/>
      <protection locked="0"/>
    </xf>
    <xf numFmtId="0" fontId="22" fillId="0" borderId="0" xfId="0" applyNumberFormat="1" applyFont="1" applyFill="1" applyAlignment="1">
      <alignment vertical="center"/>
    </xf>
    <xf numFmtId="0" fontId="31" fillId="0" borderId="0" xfId="0" applyNumberFormat="1" applyFont="1" applyFill="1" applyAlignment="1">
      <alignment vertical="center"/>
    </xf>
    <xf numFmtId="0" fontId="31" fillId="0" borderId="0" xfId="0" applyNumberFormat="1" applyFont="1" applyFill="1"/>
    <xf numFmtId="0" fontId="25" fillId="0" borderId="0" xfId="0" applyNumberFormat="1" applyFont="1" applyFill="1" applyAlignment="1">
      <alignment vertical="center"/>
    </xf>
    <xf numFmtId="0" fontId="22" fillId="0" borderId="0" xfId="0" applyNumberFormat="1" applyFont="1" applyFill="1"/>
    <xf numFmtId="0" fontId="51" fillId="0" borderId="0" xfId="0" applyNumberFormat="1" applyFont="1" applyFill="1"/>
    <xf numFmtId="0" fontId="31" fillId="0" borderId="0" xfId="0" applyNumberFormat="1" applyFont="1" applyFill="1" applyAlignment="1" applyProtection="1">
      <protection locked="0"/>
    </xf>
    <xf numFmtId="0" fontId="25" fillId="0" borderId="0" xfId="0" applyNumberFormat="1" applyFont="1" applyFill="1" applyAlignment="1" applyProtection="1">
      <protection locked="0"/>
    </xf>
    <xf numFmtId="0" fontId="22" fillId="0" borderId="0" xfId="0" applyNumberFormat="1" applyFont="1" applyFill="1" applyAlignment="1" applyProtection="1">
      <protection locked="0"/>
    </xf>
    <xf numFmtId="0" fontId="58" fillId="0" borderId="0" xfId="0" applyNumberFormat="1" applyFont="1" applyFill="1" applyAlignment="1" applyProtection="1">
      <protection locked="0"/>
    </xf>
    <xf numFmtId="0" fontId="51" fillId="0" borderId="0" xfId="0" applyNumberFormat="1" applyFont="1" applyFill="1" applyAlignment="1">
      <alignment vertical="center"/>
    </xf>
    <xf numFmtId="0" fontId="0" fillId="0" borderId="0" xfId="0" applyNumberFormat="1" applyFont="1" applyFill="1" applyAlignment="1">
      <alignment vertical="center"/>
    </xf>
    <xf numFmtId="0" fontId="25" fillId="0" borderId="0" xfId="0" applyNumberFormat="1" applyFont="1" applyFill="1"/>
    <xf numFmtId="0" fontId="0" fillId="0" borderId="0" xfId="0" applyNumberFormat="1" applyFont="1" applyFill="1"/>
    <xf numFmtId="204" fontId="27" fillId="0" borderId="0" xfId="0" applyNumberFormat="1" applyFont="1" applyFill="1" applyAlignment="1" applyProtection="1">
      <alignment horizontal="right" vertical="center"/>
      <protection locked="0"/>
    </xf>
    <xf numFmtId="0" fontId="46" fillId="0" borderId="0" xfId="0" applyFont="1" applyFill="1" applyAlignment="1" applyProtection="1">
      <alignment vertical="center"/>
      <protection locked="0"/>
    </xf>
    <xf numFmtId="0" fontId="97" fillId="0" borderId="0" xfId="0" applyFont="1" applyFill="1" applyAlignment="1" applyProtection="1">
      <alignment horizontal="left" vertical="center" shrinkToFit="1"/>
      <protection locked="0"/>
    </xf>
    <xf numFmtId="0" fontId="43" fillId="0" borderId="0" xfId="0" applyFont="1" applyFill="1" applyAlignment="1" applyProtection="1">
      <alignment vertical="center" wrapText="1" shrinkToFit="1"/>
      <protection locked="0"/>
    </xf>
    <xf numFmtId="205" fontId="41" fillId="0" borderId="0" xfId="0" applyNumberFormat="1" applyFont="1" applyFill="1" applyAlignment="1" applyProtection="1">
      <alignment vertical="center"/>
      <protection locked="0"/>
    </xf>
    <xf numFmtId="0" fontId="30" fillId="0" borderId="1" xfId="0" applyFont="1" applyFill="1" applyBorder="1" applyAlignment="1">
      <alignment horizontal="right" vertical="center" wrapText="1"/>
    </xf>
    <xf numFmtId="0" fontId="96" fillId="0" borderId="1" xfId="0" applyFont="1" applyFill="1" applyBorder="1" applyAlignment="1">
      <alignment horizontal="left" vertical="center" wrapText="1" indent="2"/>
    </xf>
    <xf numFmtId="0" fontId="46" fillId="0" borderId="0" xfId="0" applyFont="1" applyFill="1" applyAlignment="1">
      <alignment horizontal="center" vertical="center"/>
    </xf>
    <xf numFmtId="0" fontId="22" fillId="0" borderId="0" xfId="0" applyFont="1" applyFill="1" applyAlignment="1" applyProtection="1">
      <alignment horizontal="center" vertical="center" wrapText="1"/>
      <protection locked="0"/>
    </xf>
    <xf numFmtId="0" fontId="46" fillId="0" borderId="0" xfId="0" applyFont="1" applyFill="1" applyAlignment="1">
      <alignment vertical="center"/>
    </xf>
    <xf numFmtId="0" fontId="98" fillId="0" borderId="0" xfId="0" applyNumberFormat="1" applyFont="1" applyFill="1" applyAlignment="1" applyProtection="1">
      <alignment vertical="center"/>
      <protection locked="0"/>
    </xf>
    <xf numFmtId="204" fontId="30" fillId="0" borderId="1" xfId="0" applyNumberFormat="1" applyFont="1" applyFill="1" applyBorder="1" applyAlignment="1">
      <alignment horizontal="right" vertical="center" wrapText="1"/>
    </xf>
    <xf numFmtId="204" fontId="11" fillId="0" borderId="1" xfId="0" applyNumberFormat="1" applyFont="1" applyFill="1" applyBorder="1" applyAlignment="1">
      <alignment horizontal="right" vertical="center" shrinkToFit="1"/>
    </xf>
    <xf numFmtId="204" fontId="12" fillId="0" borderId="1" xfId="0" applyNumberFormat="1" applyFont="1" applyFill="1" applyBorder="1" applyAlignment="1">
      <alignment horizontal="right" vertical="center" shrinkToFit="1"/>
    </xf>
    <xf numFmtId="0" fontId="99" fillId="0" borderId="0" xfId="0" applyNumberFormat="1" applyFont="1" applyFill="1" applyAlignment="1" applyProtection="1">
      <alignment vertical="center"/>
      <protection locked="0"/>
    </xf>
    <xf numFmtId="0" fontId="100" fillId="0" borderId="0" xfId="0" applyFont="1" applyFill="1" applyAlignment="1" applyProtection="1">
      <alignment vertical="center"/>
      <protection locked="0"/>
    </xf>
    <xf numFmtId="0" fontId="12" fillId="0" borderId="0" xfId="0" applyFont="1" applyFill="1" applyAlignment="1" applyProtection="1">
      <protection locked="0"/>
    </xf>
    <xf numFmtId="0" fontId="12" fillId="0" borderId="0" xfId="0" applyFont="1" applyFill="1" applyAlignment="1" applyProtection="1">
      <alignment horizontal="center"/>
      <protection locked="0"/>
    </xf>
    <xf numFmtId="0" fontId="12" fillId="0" borderId="0" xfId="0" applyFont="1" applyFill="1" applyAlignment="1">
      <alignment vertical="center"/>
    </xf>
    <xf numFmtId="205" fontId="12" fillId="0" borderId="0" xfId="0" applyNumberFormat="1" applyFont="1" applyFill="1" applyAlignment="1" applyProtection="1">
      <alignment wrapText="1"/>
      <protection locked="0"/>
    </xf>
    <xf numFmtId="205" fontId="12" fillId="0" borderId="0" xfId="0" applyNumberFormat="1" applyFont="1" applyFill="1" applyAlignment="1" applyProtection="1">
      <alignment horizontal="right"/>
      <protection locked="0"/>
    </xf>
    <xf numFmtId="205" fontId="12" fillId="0" borderId="0" xfId="0" applyNumberFormat="1" applyFont="1" applyFill="1" applyAlignment="1" applyProtection="1">
      <protection locked="0"/>
    </xf>
    <xf numFmtId="208" fontId="12" fillId="0" borderId="0" xfId="0" applyNumberFormat="1" applyFont="1" applyFill="1" applyAlignment="1" applyProtection="1">
      <protection locked="0"/>
    </xf>
    <xf numFmtId="208" fontId="12" fillId="0" borderId="0" xfId="0" applyNumberFormat="1" applyFont="1" applyFill="1" applyAlignment="1" applyProtection="1">
      <alignment shrinkToFit="1"/>
      <protection locked="0"/>
    </xf>
    <xf numFmtId="0" fontId="101" fillId="0" borderId="0" xfId="0" applyFont="1" applyFill="1" applyAlignment="1" applyProtection="1">
      <protection locked="0"/>
    </xf>
    <xf numFmtId="0" fontId="102" fillId="0" borderId="0" xfId="0" applyFont="1" applyFill="1" applyAlignment="1" applyProtection="1">
      <protection locked="0"/>
    </xf>
    <xf numFmtId="0" fontId="44" fillId="0" borderId="0" xfId="0" applyFont="1" applyFill="1" applyAlignment="1" applyProtection="1">
      <protection locked="0"/>
    </xf>
    <xf numFmtId="205" fontId="44" fillId="0" borderId="0" xfId="0" applyNumberFormat="1" applyFont="1" applyFill="1" applyAlignment="1" applyProtection="1">
      <alignment wrapText="1"/>
      <protection locked="0"/>
    </xf>
    <xf numFmtId="205" fontId="44" fillId="0" borderId="0" xfId="0" applyNumberFormat="1" applyFont="1" applyFill="1" applyAlignment="1" applyProtection="1">
      <alignment horizontal="right"/>
      <protection locked="0"/>
    </xf>
    <xf numFmtId="205" fontId="44" fillId="0" borderId="0" xfId="0" applyNumberFormat="1" applyFont="1" applyFill="1" applyAlignment="1" applyProtection="1">
      <alignment vertical="center"/>
      <protection locked="0"/>
    </xf>
    <xf numFmtId="205" fontId="44" fillId="0" borderId="0" xfId="0" applyNumberFormat="1" applyFont="1" applyFill="1" applyAlignment="1" applyProtection="1">
      <alignment horizontal="right" vertical="center"/>
      <protection locked="0"/>
    </xf>
    <xf numFmtId="205" fontId="44" fillId="0" borderId="0" xfId="0" applyNumberFormat="1" applyFont="1" applyFill="1" applyAlignment="1" applyProtection="1">
      <alignment horizontal="right" vertical="center" shrinkToFit="1"/>
      <protection locked="0"/>
    </xf>
    <xf numFmtId="0" fontId="11" fillId="0" borderId="3" xfId="0" applyFont="1" applyFill="1" applyBorder="1" applyAlignment="1">
      <alignment horizontal="center" vertical="center" shrinkToFit="1"/>
    </xf>
    <xf numFmtId="0" fontId="11" fillId="0" borderId="1" xfId="0" applyFont="1" applyFill="1" applyBorder="1" applyAlignment="1">
      <alignment horizontal="center" vertical="center" shrinkToFit="1"/>
    </xf>
    <xf numFmtId="0" fontId="11" fillId="0" borderId="1" xfId="0" applyFont="1" applyFill="1" applyBorder="1" applyAlignment="1">
      <alignment vertical="center"/>
    </xf>
    <xf numFmtId="0" fontId="11" fillId="0" borderId="6" xfId="0" applyFont="1" applyFill="1" applyBorder="1" applyAlignment="1">
      <alignment horizontal="right" vertical="center" shrinkToFit="1"/>
    </xf>
    <xf numFmtId="0" fontId="12" fillId="0" borderId="1" xfId="0" applyFont="1" applyFill="1" applyBorder="1" applyAlignment="1">
      <alignment horizontal="left" vertical="center" wrapText="1" indent="1"/>
    </xf>
    <xf numFmtId="0" fontId="12" fillId="0" borderId="1" xfId="0" applyFont="1" applyFill="1" applyBorder="1" applyAlignment="1">
      <alignment horizontal="right" vertical="center" shrinkToFit="1"/>
    </xf>
    <xf numFmtId="0" fontId="37" fillId="5" borderId="1" xfId="0" applyFont="1" applyFill="1" applyBorder="1" applyAlignment="1">
      <alignment vertical="center"/>
    </xf>
    <xf numFmtId="0" fontId="61" fillId="0" borderId="0" xfId="0" applyFont="1" applyFill="1" applyAlignment="1" applyProtection="1">
      <alignment horizontal="center"/>
      <protection locked="0"/>
    </xf>
    <xf numFmtId="0" fontId="101" fillId="0" borderId="0" xfId="0" applyFont="1" applyFill="1" applyAlignment="1" applyProtection="1">
      <alignment horizontal="center"/>
      <protection locked="0"/>
    </xf>
    <xf numFmtId="0" fontId="102" fillId="0" borderId="0" xfId="0" applyFont="1" applyFill="1" applyAlignment="1" applyProtection="1">
      <alignment horizontal="center"/>
      <protection locked="0"/>
    </xf>
    <xf numFmtId="0" fontId="62" fillId="0" borderId="0" xfId="0" applyFont="1" applyFill="1" applyBorder="1" applyAlignment="1">
      <alignment vertical="center"/>
    </xf>
    <xf numFmtId="0" fontId="103" fillId="0" borderId="0" xfId="0" applyFont="1" applyFill="1" applyBorder="1" applyAlignment="1">
      <alignment vertical="center"/>
    </xf>
    <xf numFmtId="0" fontId="102" fillId="0" borderId="0" xfId="0" applyFont="1" applyFill="1"/>
    <xf numFmtId="0" fontId="101" fillId="0" borderId="0" xfId="0" applyFont="1" applyFill="1" applyBorder="1" applyAlignment="1">
      <alignment vertical="center"/>
    </xf>
    <xf numFmtId="0" fontId="40" fillId="0" borderId="0" xfId="0" applyFont="1" applyFill="1" applyBorder="1" applyAlignment="1">
      <alignment vertical="center"/>
    </xf>
    <xf numFmtId="0" fontId="0" fillId="0" borderId="0" xfId="0" applyFill="1" applyBorder="1" applyAlignment="1"/>
    <xf numFmtId="0" fontId="12" fillId="0" borderId="0" xfId="0" applyFont="1" applyFill="1" applyAlignment="1">
      <alignment horizontal="center"/>
    </xf>
    <xf numFmtId="0" fontId="40" fillId="0" borderId="0" xfId="0" applyFont="1" applyFill="1" applyAlignment="1" applyProtection="1">
      <protection locked="0"/>
    </xf>
    <xf numFmtId="0" fontId="40" fillId="5" borderId="1" xfId="0" applyFont="1" applyFill="1" applyBorder="1" applyAlignment="1">
      <alignment vertical="center"/>
    </xf>
    <xf numFmtId="0" fontId="40" fillId="5" borderId="1" xfId="0" applyFont="1" applyFill="1" applyBorder="1" applyAlignment="1">
      <alignment horizontal="right" vertical="center" shrinkToFit="1"/>
    </xf>
    <xf numFmtId="0" fontId="61" fillId="0" borderId="0" xfId="0" applyFont="1" applyFill="1" applyBorder="1" applyAlignment="1">
      <alignment vertical="center"/>
    </xf>
    <xf numFmtId="0" fontId="104" fillId="0" borderId="0" xfId="0" applyFont="1" applyFill="1" applyBorder="1" applyAlignment="1"/>
    <xf numFmtId="0" fontId="37" fillId="4" borderId="1" xfId="0" applyFont="1" applyFill="1" applyBorder="1" applyAlignment="1">
      <alignment vertical="center"/>
    </xf>
    <xf numFmtId="0" fontId="37" fillId="4" borderId="1" xfId="0" applyFont="1" applyFill="1" applyBorder="1" applyAlignment="1">
      <alignment horizontal="right" vertical="center" shrinkToFit="1"/>
    </xf>
    <xf numFmtId="0" fontId="37" fillId="5" borderId="1" xfId="0" applyFont="1" applyFill="1" applyBorder="1" applyAlignment="1">
      <alignment horizontal="right" vertical="center" shrinkToFit="1"/>
    </xf>
    <xf numFmtId="0" fontId="40" fillId="0" borderId="1" xfId="0" applyFont="1" applyFill="1" applyBorder="1" applyAlignment="1">
      <alignment horizontal="right" vertical="center" shrinkToFit="1"/>
    </xf>
    <xf numFmtId="0" fontId="40" fillId="0" borderId="1" xfId="0" applyNumberFormat="1" applyFont="1" applyFill="1" applyBorder="1" applyAlignment="1">
      <alignment vertical="center"/>
    </xf>
    <xf numFmtId="0" fontId="11" fillId="0" borderId="0" xfId="0" applyFont="1" applyFill="1" applyAlignment="1" applyProtection="1">
      <protection locked="0"/>
    </xf>
    <xf numFmtId="0" fontId="105" fillId="0" borderId="0" xfId="0" applyFont="1" applyFill="1" applyBorder="1" applyAlignment="1"/>
    <xf numFmtId="0" fontId="106" fillId="0" borderId="0" xfId="0" applyFont="1" applyFill="1" applyBorder="1" applyAlignment="1">
      <alignment vertical="center"/>
    </xf>
    <xf numFmtId="0" fontId="40" fillId="0" borderId="5" xfId="0" applyFont="1" applyFill="1" applyBorder="1" applyAlignment="1">
      <alignment horizontal="left" vertical="center" indent="2"/>
    </xf>
    <xf numFmtId="0" fontId="40" fillId="0" borderId="5" xfId="0" applyFont="1" applyFill="1" applyBorder="1" applyAlignment="1">
      <alignment horizontal="left" vertical="center" wrapText="1" indent="2"/>
    </xf>
    <xf numFmtId="0" fontId="37" fillId="0" borderId="1" xfId="0" applyFont="1" applyFill="1" applyBorder="1" applyAlignment="1">
      <alignment horizontal="right" vertical="center" shrinkToFit="1"/>
    </xf>
    <xf numFmtId="0" fontId="11" fillId="0" borderId="5" xfId="0" applyFont="1" applyFill="1" applyBorder="1" applyAlignment="1">
      <alignment horizontal="left" vertical="center" indent="1"/>
    </xf>
    <xf numFmtId="0" fontId="11" fillId="0" borderId="5" xfId="0" applyFont="1" applyFill="1" applyBorder="1" applyAlignment="1">
      <alignment horizontal="left" vertical="center" wrapText="1" indent="1"/>
    </xf>
    <xf numFmtId="0" fontId="11" fillId="0" borderId="5" xfId="0" applyFont="1" applyFill="1" applyBorder="1" applyAlignment="1">
      <alignment horizontal="right" vertical="center" shrinkToFit="1"/>
    </xf>
    <xf numFmtId="0" fontId="87" fillId="0" borderId="0" xfId="0" applyFont="1" applyFill="1"/>
    <xf numFmtId="0" fontId="106" fillId="0" borderId="0" xfId="0" applyFont="1" applyFill="1" applyBorder="1" applyAlignment="1"/>
    <xf numFmtId="0" fontId="107" fillId="0" borderId="0" xfId="0" applyFont="1" applyFill="1" applyBorder="1" applyAlignment="1">
      <alignment vertical="center"/>
    </xf>
    <xf numFmtId="0" fontId="12" fillId="0" borderId="0" xfId="0" applyFont="1" applyFill="1" applyAlignment="1" applyProtection="1">
      <alignment vertical="center"/>
      <protection locked="0"/>
    </xf>
    <xf numFmtId="0" fontId="0" fillId="0" borderId="0" xfId="0" applyFont="1" applyFill="1" applyBorder="1" applyAlignment="1"/>
    <xf numFmtId="0" fontId="81" fillId="11" borderId="0" xfId="0" applyNumberFormat="1" applyFont="1" applyFill="1" applyBorder="1" applyAlignment="1" applyProtection="1">
      <alignment horizontal="center" vertical="center"/>
    </xf>
    <xf numFmtId="0" fontId="0" fillId="0" borderId="0" xfId="0" applyFont="1" applyFill="1" applyBorder="1" applyAlignment="1">
      <alignment horizontal="left" vertical="center"/>
    </xf>
    <xf numFmtId="0" fontId="64" fillId="0" borderId="0" xfId="0" applyFont="1" applyFill="1" applyBorder="1" applyAlignment="1">
      <alignment horizontal="left" vertical="center"/>
    </xf>
    <xf numFmtId="0" fontId="64" fillId="11" borderId="0" xfId="0" applyFont="1" applyFill="1" applyBorder="1" applyAlignment="1">
      <alignment horizontal="right" vertical="center"/>
    </xf>
    <xf numFmtId="0" fontId="65" fillId="12" borderId="1" xfId="0" applyNumberFormat="1" applyFont="1" applyFill="1" applyBorder="1" applyAlignment="1" applyProtection="1">
      <alignment horizontal="center" vertical="center"/>
    </xf>
    <xf numFmtId="0" fontId="65" fillId="12" borderId="5" xfId="0" applyNumberFormat="1" applyFont="1" applyFill="1" applyBorder="1" applyAlignment="1" applyProtection="1">
      <alignment horizontal="center" vertical="center"/>
    </xf>
    <xf numFmtId="0" fontId="65" fillId="12" borderId="4" xfId="0" applyNumberFormat="1" applyFont="1" applyFill="1" applyBorder="1" applyAlignment="1" applyProtection="1">
      <alignment horizontal="center" vertical="center"/>
    </xf>
    <xf numFmtId="0" fontId="64" fillId="12" borderId="1" xfId="0" applyNumberFormat="1" applyFont="1" applyFill="1" applyBorder="1" applyAlignment="1" applyProtection="1">
      <alignment horizontal="left" vertical="center"/>
    </xf>
    <xf numFmtId="0" fontId="65" fillId="12" borderId="2" xfId="0" applyNumberFormat="1" applyFont="1" applyFill="1" applyBorder="1" applyAlignment="1" applyProtection="1">
      <alignment horizontal="left" vertical="center"/>
    </xf>
    <xf numFmtId="3" fontId="64" fillId="13" borderId="1" xfId="0" applyNumberFormat="1" applyFont="1" applyFill="1" applyBorder="1" applyAlignment="1" applyProtection="1">
      <alignment horizontal="right" vertical="center"/>
    </xf>
    <xf numFmtId="0" fontId="64" fillId="12" borderId="4" xfId="0" applyNumberFormat="1" applyFont="1" applyFill="1" applyBorder="1" applyAlignment="1" applyProtection="1">
      <alignment horizontal="left" vertical="center"/>
    </xf>
    <xf numFmtId="3" fontId="64" fillId="13" borderId="5" xfId="0" applyNumberFormat="1" applyFont="1" applyFill="1" applyBorder="1" applyAlignment="1" applyProtection="1">
      <alignment horizontal="right" vertical="center"/>
    </xf>
    <xf numFmtId="3" fontId="64" fillId="13" borderId="6" xfId="0" applyNumberFormat="1" applyFont="1" applyFill="1" applyBorder="1" applyAlignment="1" applyProtection="1">
      <alignment horizontal="right" vertical="center"/>
    </xf>
    <xf numFmtId="0" fontId="64" fillId="12" borderId="2" xfId="0" applyNumberFormat="1" applyFont="1" applyFill="1" applyBorder="1" applyAlignment="1" applyProtection="1">
      <alignment horizontal="left" vertical="center"/>
    </xf>
    <xf numFmtId="3" fontId="64" fillId="14" borderId="1" xfId="0" applyNumberFormat="1" applyFont="1" applyFill="1" applyBorder="1" applyAlignment="1" applyProtection="1">
      <alignment horizontal="right" vertical="center"/>
    </xf>
    <xf numFmtId="3" fontId="64" fillId="14" borderId="5" xfId="0" applyNumberFormat="1" applyFont="1" applyFill="1" applyBorder="1" applyAlignment="1" applyProtection="1">
      <alignment horizontal="right" vertical="center"/>
    </xf>
    <xf numFmtId="3" fontId="64" fillId="14" borderId="6" xfId="0" applyNumberFormat="1" applyFont="1" applyFill="1" applyBorder="1" applyAlignment="1" applyProtection="1">
      <alignment horizontal="right" vertical="center"/>
    </xf>
    <xf numFmtId="0" fontId="64" fillId="12" borderId="13" xfId="0" applyNumberFormat="1" applyFont="1" applyFill="1" applyBorder="1" applyAlignment="1" applyProtection="1">
      <alignment horizontal="left" vertical="center"/>
    </xf>
    <xf numFmtId="0" fontId="64" fillId="12" borderId="14" xfId="0" applyNumberFormat="1" applyFont="1" applyFill="1" applyBorder="1" applyAlignment="1" applyProtection="1">
      <alignment horizontal="left" vertical="center"/>
    </xf>
    <xf numFmtId="0" fontId="65" fillId="12" borderId="14" xfId="0" applyNumberFormat="1" applyFont="1" applyFill="1" applyBorder="1" applyAlignment="1" applyProtection="1">
      <alignment horizontal="left" vertical="center"/>
    </xf>
    <xf numFmtId="0" fontId="64" fillId="12" borderId="15" xfId="0" applyNumberFormat="1" applyFont="1" applyFill="1" applyBorder="1" applyAlignment="1" applyProtection="1">
      <alignment horizontal="left" vertical="center"/>
    </xf>
    <xf numFmtId="0" fontId="64" fillId="12" borderId="16" xfId="0" applyNumberFormat="1" applyFont="1" applyFill="1" applyBorder="1" applyAlignment="1" applyProtection="1">
      <alignment horizontal="left" vertical="center"/>
    </xf>
    <xf numFmtId="3" fontId="64" fillId="14" borderId="12" xfId="0" applyNumberFormat="1" applyFont="1" applyFill="1" applyBorder="1" applyAlignment="1" applyProtection="1">
      <alignment horizontal="right" vertical="center"/>
    </xf>
    <xf numFmtId="3" fontId="64" fillId="12" borderId="12" xfId="0" applyNumberFormat="1" applyFont="1" applyFill="1" applyBorder="1" applyAlignment="1" applyProtection="1">
      <alignment horizontal="right" vertical="center"/>
    </xf>
    <xf numFmtId="3" fontId="64" fillId="12" borderId="1" xfId="0" applyNumberFormat="1" applyFont="1" applyFill="1" applyBorder="1" applyAlignment="1" applyProtection="1">
      <alignment horizontal="right" vertical="center"/>
    </xf>
    <xf numFmtId="0" fontId="64" fillId="12" borderId="6" xfId="0" applyNumberFormat="1" applyFont="1" applyFill="1" applyBorder="1" applyAlignment="1" applyProtection="1">
      <alignment horizontal="left" vertical="center"/>
    </xf>
    <xf numFmtId="0" fontId="0" fillId="12" borderId="6" xfId="0" applyNumberFormat="1" applyFont="1" applyFill="1" applyBorder="1" applyAlignment="1" applyProtection="1"/>
    <xf numFmtId="4" fontId="64" fillId="12" borderId="1" xfId="0" applyNumberFormat="1" applyFont="1" applyFill="1" applyBorder="1" applyAlignment="1" applyProtection="1"/>
    <xf numFmtId="0" fontId="65" fillId="12" borderId="12" xfId="0" applyNumberFormat="1" applyFont="1" applyFill="1" applyBorder="1" applyAlignment="1" applyProtection="1">
      <alignment horizontal="center" vertical="center"/>
    </xf>
    <xf numFmtId="4" fontId="64" fillId="12" borderId="6" xfId="0" applyNumberFormat="1" applyFont="1" applyFill="1" applyBorder="1" applyAlignment="1" applyProtection="1"/>
    <xf numFmtId="4" fontId="64" fillId="12" borderId="1" xfId="0" applyNumberFormat="1" applyFont="1" applyFill="1" applyBorder="1" applyAlignment="1" applyProtection="1">
      <alignment vertical="center"/>
    </xf>
    <xf numFmtId="0" fontId="64" fillId="12" borderId="1" xfId="0" applyNumberFormat="1" applyFont="1" applyFill="1" applyBorder="1" applyAlignment="1" applyProtection="1">
      <alignment horizontal="center" vertical="center"/>
    </xf>
    <xf numFmtId="0" fontId="65" fillId="12" borderId="2" xfId="0" applyNumberFormat="1" applyFont="1" applyFill="1" applyBorder="1" applyAlignment="1" applyProtection="1">
      <alignment horizontal="center" vertical="center"/>
    </xf>
    <xf numFmtId="3" fontId="65" fillId="12" borderId="12" xfId="0" applyNumberFormat="1" applyFont="1" applyFill="1" applyBorder="1" applyAlignment="1" applyProtection="1">
      <alignment horizontal="center" vertical="center"/>
    </xf>
    <xf numFmtId="0" fontId="64" fillId="12" borderId="1" xfId="0" applyNumberFormat="1" applyFont="1" applyFill="1" applyBorder="1" applyAlignment="1" applyProtection="1"/>
    <xf numFmtId="3" fontId="65" fillId="12" borderId="5" xfId="0" applyNumberFormat="1" applyFont="1" applyFill="1" applyBorder="1" applyAlignment="1" applyProtection="1">
      <alignment horizontal="center" vertical="center"/>
    </xf>
    <xf numFmtId="0" fontId="65" fillId="12" borderId="2" xfId="0" applyNumberFormat="1" applyFont="1" applyFill="1" applyBorder="1" applyAlignment="1" applyProtection="1">
      <alignment vertical="center"/>
    </xf>
    <xf numFmtId="0" fontId="64" fillId="12" borderId="2" xfId="0" applyNumberFormat="1" applyFont="1" applyFill="1" applyBorder="1" applyAlignment="1" applyProtection="1">
      <alignment vertical="center"/>
    </xf>
    <xf numFmtId="0" fontId="64" fillId="12" borderId="1" xfId="0" applyNumberFormat="1" applyFont="1" applyFill="1" applyBorder="1" applyAlignment="1" applyProtection="1">
      <alignment vertical="center"/>
    </xf>
    <xf numFmtId="0" fontId="64" fillId="12" borderId="5" xfId="0" applyNumberFormat="1" applyFont="1" applyFill="1" applyBorder="1" applyAlignment="1" applyProtection="1">
      <alignment horizontal="left" vertical="center"/>
    </xf>
    <xf numFmtId="0" fontId="64" fillId="12" borderId="17" xfId="0" applyNumberFormat="1" applyFont="1" applyFill="1" applyBorder="1" applyAlignment="1" applyProtection="1">
      <alignment vertical="center"/>
    </xf>
    <xf numFmtId="0" fontId="108" fillId="0" borderId="0" xfId="0" applyFont="1" applyFill="1" applyAlignment="1"/>
    <xf numFmtId="0" fontId="81" fillId="15" borderId="0" xfId="0" applyFont="1" applyFill="1" applyAlignment="1">
      <alignment horizontal="center" vertical="center"/>
    </xf>
    <xf numFmtId="0" fontId="79" fillId="15" borderId="0" xfId="0" applyFont="1" applyFill="1" applyAlignment="1">
      <alignment horizontal="center" vertical="center" wrapText="1"/>
    </xf>
    <xf numFmtId="4" fontId="79" fillId="15" borderId="0" xfId="0" applyNumberFormat="1" applyFont="1" applyFill="1" applyAlignment="1">
      <alignment horizontal="center" vertical="center"/>
    </xf>
    <xf numFmtId="0" fontId="0" fillId="0" borderId="0" xfId="0" applyFont="1" applyFill="1" applyAlignment="1">
      <alignment horizontal="left" vertical="center"/>
    </xf>
    <xf numFmtId="0" fontId="64" fillId="0" borderId="0" xfId="0" applyFont="1" applyFill="1" applyAlignment="1">
      <alignment horizontal="left" vertical="center" wrapText="1"/>
    </xf>
    <xf numFmtId="4" fontId="31" fillId="0" borderId="0" xfId="0" applyNumberFormat="1" applyFont="1" applyFill="1" applyAlignment="1">
      <alignment horizontal="left" vertical="center"/>
    </xf>
    <xf numFmtId="0" fontId="64" fillId="0" borderId="0" xfId="0" applyFont="1" applyFill="1" applyAlignment="1">
      <alignment horizontal="left" vertical="center"/>
    </xf>
    <xf numFmtId="4" fontId="31" fillId="15" borderId="0" xfId="0" applyNumberFormat="1" applyFont="1" applyFill="1" applyAlignment="1">
      <alignment horizontal="right" vertical="center"/>
    </xf>
    <xf numFmtId="0" fontId="64" fillId="16" borderId="8" xfId="0" applyFont="1" applyFill="1" applyBorder="1" applyAlignment="1">
      <alignment horizontal="center" vertical="center"/>
    </xf>
    <xf numFmtId="0" fontId="64" fillId="16" borderId="8" xfId="0" applyFont="1" applyFill="1" applyBorder="1" applyAlignment="1">
      <alignment horizontal="center" vertical="center" wrapText="1"/>
    </xf>
    <xf numFmtId="0" fontId="109" fillId="16" borderId="8" xfId="0" applyFont="1" applyFill="1" applyBorder="1" applyAlignment="1">
      <alignment horizontal="left" vertical="center"/>
    </xf>
    <xf numFmtId="0" fontId="110" fillId="16" borderId="9" xfId="0" applyFont="1" applyFill="1" applyBorder="1" applyAlignment="1">
      <alignment horizontal="left" vertical="center"/>
    </xf>
    <xf numFmtId="207" fontId="109" fillId="17" borderId="8" xfId="0" applyNumberFormat="1" applyFont="1" applyFill="1" applyBorder="1" applyAlignment="1">
      <alignment horizontal="right" vertical="center"/>
    </xf>
    <xf numFmtId="3" fontId="109" fillId="17" borderId="8" xfId="0" applyNumberFormat="1" applyFont="1" applyFill="1" applyBorder="1" applyAlignment="1">
      <alignment horizontal="right" vertical="center"/>
    </xf>
    <xf numFmtId="0" fontId="109" fillId="16" borderId="11" xfId="0" applyFont="1" applyFill="1" applyBorder="1" applyAlignment="1">
      <alignment horizontal="left" vertical="center"/>
    </xf>
    <xf numFmtId="0" fontId="109" fillId="16" borderId="9" xfId="0" applyFont="1" applyFill="1" applyBorder="1" applyAlignment="1">
      <alignment horizontal="left" vertical="center"/>
    </xf>
    <xf numFmtId="207" fontId="109" fillId="2" borderId="8" xfId="0" applyNumberFormat="1" applyFont="1" applyFill="1" applyBorder="1" applyAlignment="1">
      <alignment horizontal="right" vertical="center"/>
    </xf>
    <xf numFmtId="3" fontId="109" fillId="2" borderId="8" xfId="0" applyNumberFormat="1" applyFont="1" applyFill="1" applyBorder="1" applyAlignment="1">
      <alignment horizontal="right" vertical="center"/>
    </xf>
    <xf numFmtId="207" fontId="109" fillId="2" borderId="18" xfId="0" applyNumberFormat="1" applyFont="1" applyFill="1" applyBorder="1" applyAlignment="1">
      <alignment horizontal="right" vertical="center"/>
    </xf>
    <xf numFmtId="3" fontId="109" fillId="2" borderId="18" xfId="0" applyNumberFormat="1" applyFont="1" applyFill="1" applyBorder="1" applyAlignment="1">
      <alignment horizontal="right" vertical="center"/>
    </xf>
    <xf numFmtId="207" fontId="109" fillId="2" borderId="19" xfId="0" applyNumberFormat="1" applyFont="1" applyFill="1" applyBorder="1" applyAlignment="1">
      <alignment horizontal="right" vertical="center"/>
    </xf>
    <xf numFmtId="3" fontId="109" fillId="2" borderId="19" xfId="0" applyNumberFormat="1" applyFont="1" applyFill="1" applyBorder="1" applyAlignment="1">
      <alignment horizontal="right" vertical="center"/>
    </xf>
    <xf numFmtId="207" fontId="109" fillId="16" borderId="8" xfId="0" applyNumberFormat="1" applyFont="1" applyFill="1" applyBorder="1" applyAlignment="1">
      <alignment horizontal="right" vertical="center"/>
    </xf>
    <xf numFmtId="3" fontId="109" fillId="16" borderId="8" xfId="0" applyNumberFormat="1" applyFont="1" applyFill="1" applyBorder="1" applyAlignment="1">
      <alignment horizontal="right" vertical="center"/>
    </xf>
    <xf numFmtId="207" fontId="108" fillId="16" borderId="19" xfId="0" applyNumberFormat="1" applyFont="1" applyFill="1" applyBorder="1" applyAlignment="1"/>
    <xf numFmtId="3" fontId="109" fillId="16" borderId="19" xfId="0" applyNumberFormat="1" applyFont="1" applyFill="1" applyBorder="1" applyAlignment="1">
      <alignment horizontal="left" vertical="center"/>
    </xf>
    <xf numFmtId="207" fontId="109" fillId="16" borderId="8" xfId="0" applyNumberFormat="1" applyFont="1" applyFill="1" applyBorder="1" applyAlignment="1"/>
    <xf numFmtId="3" fontId="109" fillId="16" borderId="8" xfId="0" applyNumberFormat="1" applyFont="1" applyFill="1" applyBorder="1" applyAlignment="1">
      <alignment horizontal="left" vertical="center"/>
    </xf>
    <xf numFmtId="0" fontId="109" fillId="16" borderId="18" xfId="0" applyFont="1" applyFill="1" applyBorder="1" applyAlignment="1">
      <alignment horizontal="left" vertical="center"/>
    </xf>
    <xf numFmtId="207" fontId="109" fillId="16" borderId="18" xfId="0" applyNumberFormat="1" applyFont="1" applyFill="1" applyBorder="1" applyAlignment="1"/>
    <xf numFmtId="3" fontId="109" fillId="16" borderId="18" xfId="0" applyNumberFormat="1" applyFont="1" applyFill="1" applyBorder="1" applyAlignment="1">
      <alignment horizontal="left" vertical="center"/>
    </xf>
    <xf numFmtId="0" fontId="109" fillId="16" borderId="20" xfId="0" applyFont="1" applyFill="1" applyBorder="1" applyAlignment="1">
      <alignment horizontal="left" vertical="center"/>
    </xf>
    <xf numFmtId="0" fontId="110" fillId="16" borderId="9" xfId="0" applyFont="1" applyFill="1" applyBorder="1" applyAlignment="1">
      <alignment vertical="center"/>
    </xf>
    <xf numFmtId="0" fontId="110" fillId="16" borderId="0" xfId="0" applyFont="1" applyFill="1" applyAlignment="1">
      <alignment horizontal="center" vertical="center"/>
    </xf>
    <xf numFmtId="207" fontId="110" fillId="16" borderId="11" xfId="0" applyNumberFormat="1" applyFont="1" applyFill="1" applyBorder="1" applyAlignment="1">
      <alignment vertical="center"/>
    </xf>
    <xf numFmtId="3" fontId="109" fillId="16" borderId="0" xfId="0" applyNumberFormat="1" applyFont="1" applyFill="1" applyAlignment="1">
      <alignment horizontal="left" vertical="center"/>
    </xf>
    <xf numFmtId="0" fontId="109" fillId="16" borderId="21" xfId="0" applyFont="1" applyFill="1" applyBorder="1" applyAlignment="1">
      <alignment horizontal="left" vertical="center"/>
    </xf>
    <xf numFmtId="0" fontId="110" fillId="16" borderId="10" xfId="0" applyFont="1" applyFill="1" applyBorder="1" applyAlignment="1">
      <alignment horizontal="center" vertical="center"/>
    </xf>
    <xf numFmtId="207" fontId="108" fillId="16" borderId="22" xfId="0" applyNumberFormat="1" applyFont="1" applyFill="1" applyBorder="1" applyAlignment="1"/>
    <xf numFmtId="3" fontId="109" fillId="16" borderId="11" xfId="0" applyNumberFormat="1" applyFont="1" applyFill="1" applyBorder="1" applyAlignment="1">
      <alignment horizontal="left" vertical="center"/>
    </xf>
    <xf numFmtId="0" fontId="109" fillId="16" borderId="23" xfId="0" applyFont="1" applyFill="1" applyBorder="1" applyAlignment="1">
      <alignment horizontal="left" vertical="center"/>
    </xf>
    <xf numFmtId="207" fontId="109" fillId="2" borderId="23" xfId="0" applyNumberFormat="1" applyFont="1" applyFill="1" applyBorder="1" applyAlignment="1">
      <alignment horizontal="right" vertical="center"/>
    </xf>
    <xf numFmtId="3" fontId="109" fillId="2" borderId="23" xfId="0" applyNumberFormat="1" applyFont="1" applyFill="1" applyBorder="1" applyAlignment="1">
      <alignment horizontal="right" vertical="center"/>
    </xf>
    <xf numFmtId="207" fontId="108" fillId="16" borderId="11" xfId="0" applyNumberFormat="1" applyFont="1" applyFill="1" applyBorder="1" applyAlignment="1"/>
    <xf numFmtId="0" fontId="109" fillId="16" borderId="19" xfId="0" applyFont="1" applyFill="1" applyBorder="1" applyAlignment="1">
      <alignment horizontal="left" vertical="center"/>
    </xf>
    <xf numFmtId="207" fontId="109" fillId="17" borderId="19" xfId="0" applyNumberFormat="1" applyFont="1" applyFill="1" applyBorder="1" applyAlignment="1">
      <alignment horizontal="right" vertical="center"/>
    </xf>
    <xf numFmtId="3" fontId="109" fillId="17" borderId="19" xfId="0" applyNumberFormat="1" applyFont="1" applyFill="1" applyBorder="1" applyAlignment="1">
      <alignment horizontal="right" vertical="center"/>
    </xf>
    <xf numFmtId="207" fontId="109" fillId="2" borderId="21" xfId="0" applyNumberFormat="1" applyFont="1" applyFill="1" applyBorder="1" applyAlignment="1">
      <alignment horizontal="right" vertical="center"/>
    </xf>
    <xf numFmtId="3" fontId="109" fillId="2" borderId="21" xfId="0" applyNumberFormat="1" applyFont="1" applyFill="1" applyBorder="1" applyAlignment="1">
      <alignment horizontal="right" vertical="center"/>
    </xf>
    <xf numFmtId="0" fontId="110" fillId="16" borderId="8" xfId="0" applyFont="1" applyFill="1" applyBorder="1" applyAlignment="1">
      <alignment horizontal="left" vertical="center"/>
    </xf>
    <xf numFmtId="207" fontId="109" fillId="17" borderId="9" xfId="0" applyNumberFormat="1" applyFont="1" applyFill="1" applyBorder="1" applyAlignment="1">
      <alignment horizontal="right" vertical="center"/>
    </xf>
    <xf numFmtId="3" fontId="109" fillId="17" borderId="9" xfId="0" applyNumberFormat="1" applyFont="1" applyFill="1" applyBorder="1" applyAlignment="1">
      <alignment horizontal="right" vertical="center"/>
    </xf>
    <xf numFmtId="207" fontId="109" fillId="2" borderId="9" xfId="0" applyNumberFormat="1" applyFont="1" applyFill="1" applyBorder="1" applyAlignment="1">
      <alignment horizontal="right" vertical="center"/>
    </xf>
    <xf numFmtId="3" fontId="109" fillId="2" borderId="9" xfId="0" applyNumberFormat="1" applyFont="1" applyFill="1" applyBorder="1" applyAlignment="1">
      <alignment horizontal="right" vertical="center"/>
    </xf>
    <xf numFmtId="207" fontId="109" fillId="2" borderId="20" xfId="0" applyNumberFormat="1" applyFont="1" applyFill="1" applyBorder="1" applyAlignment="1">
      <alignment horizontal="right" vertical="center"/>
    </xf>
    <xf numFmtId="3" fontId="109" fillId="2" borderId="20" xfId="0" applyNumberFormat="1" applyFont="1" applyFill="1" applyBorder="1" applyAlignment="1">
      <alignment horizontal="right" vertical="center"/>
    </xf>
    <xf numFmtId="207" fontId="109" fillId="17" borderId="21" xfId="0" applyNumberFormat="1" applyFont="1" applyFill="1" applyBorder="1" applyAlignment="1">
      <alignment horizontal="right" vertical="center"/>
    </xf>
    <xf numFmtId="3" fontId="109" fillId="17" borderId="21" xfId="0" applyNumberFormat="1" applyFont="1" applyFill="1" applyBorder="1" applyAlignment="1">
      <alignment horizontal="right" vertical="center"/>
    </xf>
    <xf numFmtId="207" fontId="109" fillId="16" borderId="10" xfId="0" applyNumberFormat="1" applyFont="1" applyFill="1" applyBorder="1" applyAlignment="1">
      <alignment horizontal="right" vertical="center"/>
    </xf>
    <xf numFmtId="3" fontId="109" fillId="16" borderId="10" xfId="0" applyNumberFormat="1" applyFont="1" applyFill="1" applyBorder="1" applyAlignment="1">
      <alignment horizontal="left" vertical="center"/>
    </xf>
    <xf numFmtId="0" fontId="110" fillId="16" borderId="19" xfId="0" applyFont="1" applyFill="1" applyBorder="1" applyAlignment="1">
      <alignment horizontal="left" vertical="center"/>
    </xf>
    <xf numFmtId="4" fontId="109" fillId="16" borderId="9" xfId="0" applyNumberFormat="1" applyFont="1" applyFill="1" applyBorder="1" applyAlignment="1"/>
    <xf numFmtId="0" fontId="109" fillId="16" borderId="8" xfId="0" applyFont="1" applyFill="1" applyBorder="1" applyAlignment="1">
      <alignment horizontal="center" vertical="center"/>
    </xf>
    <xf numFmtId="0" fontId="109" fillId="16" borderId="9" xfId="0" applyFont="1" applyFill="1" applyBorder="1" applyAlignment="1">
      <alignment horizontal="center" vertical="center"/>
    </xf>
    <xf numFmtId="4" fontId="109" fillId="16" borderId="9" xfId="0" applyNumberFormat="1" applyFont="1" applyFill="1" applyBorder="1" applyAlignment="1">
      <alignment vertical="center"/>
    </xf>
    <xf numFmtId="0" fontId="110" fillId="16" borderId="9" xfId="0" applyFont="1" applyFill="1" applyBorder="1" applyAlignment="1">
      <alignment horizontal="center" vertical="center"/>
    </xf>
    <xf numFmtId="0" fontId="110" fillId="16" borderId="8" xfId="0" applyFont="1" applyFill="1" applyBorder="1" applyAlignment="1">
      <alignment horizontal="center" vertical="center"/>
    </xf>
    <xf numFmtId="207" fontId="110" fillId="16" borderId="8" xfId="0" applyNumberFormat="1" applyFont="1" applyFill="1" applyBorder="1" applyAlignment="1">
      <alignment horizontal="center" vertical="center"/>
    </xf>
    <xf numFmtId="3" fontId="110" fillId="16" borderId="8" xfId="0" applyNumberFormat="1" applyFont="1" applyFill="1" applyBorder="1" applyAlignment="1">
      <alignment horizontal="center" vertical="center"/>
    </xf>
    <xf numFmtId="0" fontId="109" fillId="16" borderId="9" xfId="0" applyFont="1" applyFill="1" applyBorder="1" applyAlignment="1">
      <alignment vertical="center"/>
    </xf>
    <xf numFmtId="0" fontId="109" fillId="16" borderId="9" xfId="0" applyFont="1" applyFill="1" applyBorder="1" applyAlignment="1"/>
    <xf numFmtId="0" fontId="111" fillId="0" borderId="0" xfId="0" applyFont="1" applyFill="1" applyAlignment="1">
      <alignment vertical="top" wrapText="1"/>
    </xf>
    <xf numFmtId="0" fontId="0" fillId="0" borderId="0" xfId="0" applyFont="1" applyFill="1" applyAlignment="1"/>
    <xf numFmtId="0" fontId="0" fillId="0" borderId="0" xfId="0" applyFont="1" applyFill="1" applyAlignment="1">
      <alignment wrapText="1"/>
    </xf>
    <xf numFmtId="0" fontId="64" fillId="16" borderId="8" xfId="0" applyFont="1" applyFill="1" applyBorder="1" applyAlignment="1">
      <alignment horizontal="left" vertical="center"/>
    </xf>
    <xf numFmtId="4" fontId="64" fillId="17" borderId="8" xfId="0" applyNumberFormat="1" applyFont="1" applyFill="1" applyBorder="1" applyAlignment="1">
      <alignment horizontal="right" vertical="center"/>
    </xf>
    <xf numFmtId="0" fontId="64" fillId="16" borderId="8" xfId="0" applyFont="1" applyFill="1" applyBorder="1" applyAlignment="1">
      <alignment horizontal="left" vertical="center" wrapText="1"/>
    </xf>
    <xf numFmtId="0" fontId="64" fillId="16" borderId="8" xfId="0" applyFont="1" applyFill="1" applyBorder="1" applyAlignment="1">
      <alignment horizontal="left" vertical="center" indent="6"/>
    </xf>
    <xf numFmtId="4" fontId="64" fillId="2" borderId="8" xfId="0" applyNumberFormat="1" applyFont="1" applyFill="1" applyBorder="1" applyAlignment="1">
      <alignment horizontal="right" vertical="center"/>
    </xf>
    <xf numFmtId="0" fontId="64" fillId="16" borderId="8" xfId="0" applyFont="1" applyFill="1" applyBorder="1" applyAlignment="1">
      <alignment horizontal="left" vertical="center" wrapText="1" indent="6"/>
    </xf>
    <xf numFmtId="0" fontId="64" fillId="16" borderId="8" xfId="0" applyFont="1" applyFill="1" applyBorder="1" applyAlignment="1">
      <alignment horizontal="left" vertical="center" wrapText="1" indent="4"/>
    </xf>
    <xf numFmtId="0" fontId="64" fillId="16" borderId="8" xfId="0" applyFont="1" applyFill="1" applyBorder="1" applyAlignment="1">
      <alignment horizontal="left" vertical="center" indent="8"/>
    </xf>
    <xf numFmtId="0" fontId="112" fillId="16" borderId="8" xfId="0" applyFont="1" applyFill="1" applyBorder="1" applyAlignment="1">
      <alignment horizontal="left" vertical="center" indent="6"/>
    </xf>
    <xf numFmtId="0" fontId="64" fillId="16" borderId="8" xfId="0" applyFont="1" applyFill="1" applyBorder="1" applyAlignment="1">
      <alignment horizontal="left" vertical="center" indent="4"/>
    </xf>
    <xf numFmtId="0" fontId="64" fillId="16" borderId="8" xfId="0" applyFont="1" applyFill="1" applyBorder="1" applyAlignment="1">
      <alignment horizontal="left" vertical="center" wrapText="1" indent="8"/>
    </xf>
    <xf numFmtId="4" fontId="64" fillId="16" borderId="8" xfId="0" applyNumberFormat="1" applyFont="1" applyFill="1" applyBorder="1" applyAlignment="1">
      <alignment horizontal="right" vertical="center"/>
    </xf>
    <xf numFmtId="0" fontId="64" fillId="16" borderId="8" xfId="0" applyFont="1" applyFill="1" applyBorder="1" applyAlignment="1">
      <alignment horizontal="left" vertical="center" wrapText="1" indent="2"/>
    </xf>
    <xf numFmtId="0" fontId="0" fillId="16" borderId="8" xfId="0" applyFont="1" applyFill="1" applyBorder="1" applyAlignment="1"/>
    <xf numFmtId="0" fontId="64" fillId="16" borderId="8" xfId="0" applyFont="1" applyFill="1" applyBorder="1" applyAlignment="1"/>
    <xf numFmtId="0" fontId="64" fillId="2" borderId="8" xfId="0" applyFont="1" applyFill="1" applyBorder="1" applyAlignment="1">
      <alignment horizontal="right" vertical="center"/>
    </xf>
    <xf numFmtId="0" fontId="64" fillId="16" borderId="8" xfId="0" applyFont="1" applyFill="1" applyBorder="1" applyAlignment="1">
      <alignment vertical="center"/>
    </xf>
    <xf numFmtId="4" fontId="64" fillId="16" borderId="8" xfId="0" applyNumberFormat="1" applyFont="1" applyFill="1" applyBorder="1" applyAlignment="1">
      <alignment horizontal="center" vertical="center"/>
    </xf>
    <xf numFmtId="0" fontId="64" fillId="16" borderId="8" xfId="0" applyFont="1" applyFill="1" applyBorder="1" applyAlignment="1">
      <alignment vertical="center" wrapText="1"/>
    </xf>
    <xf numFmtId="205" fontId="72" fillId="0" borderId="1" xfId="0" applyNumberFormat="1" applyFont="1" applyFill="1" applyBorder="1" applyAlignment="1" quotePrefix="1">
      <alignment horizontal="center" vertical="center" wrapText="1"/>
    </xf>
    <xf numFmtId="205" fontId="72" fillId="8" borderId="1" xfId="0" applyNumberFormat="1" applyFont="1" applyFill="1" applyBorder="1" applyAlignment="1" quotePrefix="1">
      <alignment horizontal="center" vertical="center" wrapText="1"/>
    </xf>
    <xf numFmtId="0" fontId="67" fillId="0" borderId="0" xfId="65" applyNumberFormat="1" applyFont="1" applyFill="1" applyProtection="1" quotePrefix="1"/>
    <xf numFmtId="0" fontId="67" fillId="0" borderId="0" xfId="65" applyFont="1" applyFill="1" applyProtection="1" quotePrefix="1"/>
  </cellXfs>
  <cellStyles count="28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_Book1_1_2013年一般性转移支付下达情况" xfId="49"/>
    <cellStyle name="差_Book1_Book1" xfId="50"/>
    <cellStyle name="args.style" xfId="51"/>
    <cellStyle name="Accent2 - 40%" xfId="52"/>
    <cellStyle name="好_核桃文化产业园经费" xfId="53"/>
    <cellStyle name="常规 2_2014年部门预算基本支出（不含四费3)" xfId="54"/>
    <cellStyle name="_Book1_1_Book1_2010年-2014年保障房建设资金拨付情况一览表（全表保留两位小数）" xfId="55"/>
    <cellStyle name="日期" xfId="56"/>
    <cellStyle name="好_信访经费" xfId="57"/>
    <cellStyle name="Accent2 - 60%" xfId="58"/>
    <cellStyle name="好_Book1_1_姚安县人才发展主要指标排行榜统计指标统计表" xfId="59"/>
    <cellStyle name="Euro" xfId="60"/>
    <cellStyle name="_Book1_2_Book1_2010年-2014年保障房建设资金拨付情况一览表（全表保留两位小数）" xfId="61"/>
    <cellStyle name="_Book1_1_表二  原创网评文章目录" xfId="62"/>
    <cellStyle name="_ET_STYLE_NoName_00__Sheet3" xfId="63"/>
    <cellStyle name="差_Book1_1_姚安县人才发展主要指标排行榜统计指标统计表" xfId="64"/>
    <cellStyle name="常规_98追加" xfId="65"/>
    <cellStyle name="好_表三  转发网评文章目录" xfId="66"/>
    <cellStyle name="好_Book1_表二  原创网评文章目录" xfId="67"/>
    <cellStyle name="PSChar" xfId="68"/>
    <cellStyle name="好_Book1_表三  转发网评文章目录" xfId="69"/>
    <cellStyle name="_弱电系统设备配置报价清单" xfId="70"/>
    <cellStyle name="0,0&#13;&#10;NA&#13;&#10;" xfId="71"/>
    <cellStyle name="好_2010年-2014年保障房建设资金拨付情况一览表（全表保留两位小数）" xfId="72"/>
    <cellStyle name="_2013年新增支出下达情况（2013.11.30）" xfId="73"/>
    <cellStyle name="_Book1_1" xfId="74"/>
    <cellStyle name="_20100326高清市院遂宁检察院1080P配置清单26日改" xfId="75"/>
    <cellStyle name="好_Book1_（9月11日修改）2012年农村安居工程“特色村庄”示范村建设资金整合及项目推进计划表" xfId="76"/>
    <cellStyle name="@_text" xfId="77"/>
    <cellStyle name="千分位[0]_laroux" xfId="78"/>
    <cellStyle name="_Book1_2_2013年一般性转移支付下达情况" xfId="79"/>
    <cellStyle name="_Book1_1_Book1" xfId="80"/>
    <cellStyle name="_2010—2012年抗旱救灾资金下达明细台账2" xfId="81"/>
    <cellStyle name="常规 2 20" xfId="82"/>
    <cellStyle name="_2013年新增支出下达情况（附表2）" xfId="83"/>
    <cellStyle name="_2013年一般性转移支付下达情况" xfId="84"/>
    <cellStyle name="好_Book1_Book1_（9月11日修改）2012年农村安居工程“特色村庄”示范村建设资金整合及项目推进计划表" xfId="85"/>
    <cellStyle name="_Book1" xfId="86"/>
    <cellStyle name="好_（9月11日修改）2012年农村安居工程“特色村庄”示范村建设资金整合及项目推进计划表" xfId="87"/>
    <cellStyle name="_Book1_1_表三  转发网评文章目录" xfId="88"/>
    <cellStyle name="_Book1_2" xfId="89"/>
    <cellStyle name="Accent2 - 20%" xfId="90"/>
    <cellStyle name="_Book1_2_Book1" xfId="91"/>
    <cellStyle name="_Book1_2_表二  原创网评文章目录" xfId="92"/>
    <cellStyle name="Standard_AREAS" xfId="93"/>
    <cellStyle name="_Book1_2_表三  转发网评文章目录" xfId="94"/>
    <cellStyle name="_Book1_2013年一般性转移支付下达情况" xfId="95"/>
    <cellStyle name="_Book1_3" xfId="96"/>
    <cellStyle name="_Book1_3_2013年一般性转移支付下达情况" xfId="97"/>
    <cellStyle name="强调 1" xfId="98"/>
    <cellStyle name="_Book1_4" xfId="99"/>
    <cellStyle name="_Book1_Book1" xfId="100"/>
    <cellStyle name="寘嬫愗傝 [0.00]_Region Orders (2)" xfId="101"/>
    <cellStyle name="_Book1_Book1_2010年-2014年保障房建设资金拨付情况一览表（全表保留两位小数）" xfId="102"/>
    <cellStyle name="千位[0]_ 方正PC" xfId="103"/>
    <cellStyle name="_Book1_表二  原创网评文章目录" xfId="104"/>
    <cellStyle name="差_Book1_1_（9月11日修改）2012年农村安居工程“特色村庄”示范村建设资金整合及项目推进计划表" xfId="105"/>
    <cellStyle name="常规 2 18" xfId="106"/>
    <cellStyle name="_Book1_表三  转发网评文章目录" xfId="107"/>
    <cellStyle name="_ET_STYLE_NoName_00_" xfId="108"/>
    <cellStyle name="_ET_STYLE_NoName_00__2013年第二批县级前期工作经费投资计划表" xfId="109"/>
    <cellStyle name="_ET_STYLE_NoName_00__Book1" xfId="110"/>
    <cellStyle name="差_2010年-2014年保障房建设资金拨付情况一览表（全表保留两位小数）" xfId="111"/>
    <cellStyle name="_ET_STYLE_NoName_00__Book1_1" xfId="112"/>
    <cellStyle name="差_Book1_核桃文化产业园经费" xfId="113"/>
    <cellStyle name="_ET_STYLE_NoName_00__Book1_1_Book1" xfId="114"/>
    <cellStyle name="差_信访经费" xfId="115"/>
    <cellStyle name="_ET_STYLE_NoName_00__Book1_1_表二  原创网评文章目录" xfId="116"/>
    <cellStyle name="_ET_STYLE_NoName_00__Book1_1_表三  转发网评文章目录" xfId="117"/>
    <cellStyle name="Accent4" xfId="118"/>
    <cellStyle name="_ET_STYLE_NoName_00__Book1_2" xfId="119"/>
    <cellStyle name="_ET_STYLE_NoName_00__表二  原创网评文章目录" xfId="120"/>
    <cellStyle name="Accent5 - 20%" xfId="121"/>
    <cellStyle name="_ET_STYLE_NoName_00__Book1_表二  原创网评文章目录" xfId="122"/>
    <cellStyle name="_ET_STYLE_NoName_00__Book1_表三  转发网评文章目录" xfId="123"/>
    <cellStyle name="_ET_STYLE_NoName_00__表三  转发网评文章目录" xfId="124"/>
    <cellStyle name="差_Book1_2013年新增支出下达情况（附表2）" xfId="125"/>
    <cellStyle name="_核桃文化产业园经费" xfId="126"/>
    <cellStyle name="{Comma [0]}" xfId="127"/>
    <cellStyle name="{Comma}" xfId="128"/>
    <cellStyle name="{Date}" xfId="129"/>
    <cellStyle name="{Month}" xfId="130"/>
    <cellStyle name="{Thousand [0]}" xfId="131"/>
    <cellStyle name="per.style" xfId="132"/>
    <cellStyle name="PSInt" xfId="133"/>
    <cellStyle name="常规 2 4" xfId="134"/>
    <cellStyle name="{Percent}" xfId="135"/>
    <cellStyle name="{Thousand}" xfId="136"/>
    <cellStyle name="PSDate" xfId="137"/>
    <cellStyle name="e鯪9Y_x000B__2010年-2014年保障房建设资金拨付情况一览表（全表保留两位小数）" xfId="138"/>
    <cellStyle name="6mal" xfId="139"/>
    <cellStyle name="Accent1" xfId="140"/>
    <cellStyle name="Accent1 - 20%" xfId="141"/>
    <cellStyle name="Accent1 - 40%" xfId="142"/>
    <cellStyle name="Accent1 - 60%" xfId="143"/>
    <cellStyle name="Accent1_（9月11日修改）2012年农村安居工程“特色村庄”示范村建设资金整合及项目推进计划表" xfId="144"/>
    <cellStyle name="Accent5 - 40%" xfId="145"/>
    <cellStyle name="Accent2" xfId="146"/>
    <cellStyle name="Accent2_（9月11日修改）2012年农村安居工程“特色村庄”示范村建设资金整合及项目推进计划表" xfId="147"/>
    <cellStyle name="Accent3" xfId="148"/>
    <cellStyle name="Accent3 - 20%" xfId="149"/>
    <cellStyle name="Milliers_!!!GO" xfId="150"/>
    <cellStyle name="Accent3 - 40%" xfId="151"/>
    <cellStyle name="Mon閠aire [0]_!!!GO" xfId="152"/>
    <cellStyle name="Accent3 - 60%" xfId="153"/>
    <cellStyle name="Accent3_（9月11日修改）2012年农村安居工程“特色村庄”示范村建设资金整合及项目推进计划表" xfId="154"/>
    <cellStyle name="Accent5" xfId="155"/>
    <cellStyle name="Accent4 - 20%" xfId="156"/>
    <cellStyle name="Accent4 - 40%" xfId="157"/>
    <cellStyle name="Accent4 - 60%" xfId="158"/>
    <cellStyle name="捠壿 [0.00]_Region Orders (2)" xfId="159"/>
    <cellStyle name="Accent4_（9月11日修改）2012年农村安居工程“特色村庄”示范村建设资金整合及项目推进计划表" xfId="160"/>
    <cellStyle name="Accent5 - 60%" xfId="161"/>
    <cellStyle name="Accent5_（9月11日修改）2012年农村安居工程“特色村庄”示范村建设资金整合及项目推进计划表" xfId="162"/>
    <cellStyle name="Percent_!!!GO" xfId="163"/>
    <cellStyle name="好_2016年项目支出" xfId="164"/>
    <cellStyle name="Accent6" xfId="165"/>
    <cellStyle name="Accent6 - 20%" xfId="166"/>
    <cellStyle name="Accent6 - 40%" xfId="167"/>
    <cellStyle name="Accent6 - 60%" xfId="168"/>
    <cellStyle name="Accent6_（9月11日修改）2012年农村安居工程“特色村庄”示范村建设资金整合及项目推进计划表" xfId="169"/>
    <cellStyle name="ColLevel_0" xfId="170"/>
    <cellStyle name="Comma [0]_!!!GO" xfId="171"/>
    <cellStyle name="comma zerodec" xfId="172"/>
    <cellStyle name="Comma_!!!GO" xfId="173"/>
    <cellStyle name="Currency [0]_!!!GO" xfId="174"/>
    <cellStyle name="好_Book1_Book1" xfId="175"/>
    <cellStyle name="Currency_!!!GO" xfId="176"/>
    <cellStyle name="分级显示列_1_Book1" xfId="177"/>
    <cellStyle name="样式 1" xfId="178"/>
    <cellStyle name="Currency1" xfId="179"/>
    <cellStyle name="Date" xfId="180"/>
    <cellStyle name="Dollar (zero dec)" xfId="181"/>
    <cellStyle name="Normal - Style1" xfId="182"/>
    <cellStyle name="e鯪9Y_x000B_" xfId="183"/>
    <cellStyle name="e鯪9Y_x000B_ 2" xfId="184"/>
    <cellStyle name="Grey" xfId="185"/>
    <cellStyle name="Header1" xfId="186"/>
    <cellStyle name="Header2" xfId="187"/>
    <cellStyle name="Input [yellow]" xfId="188"/>
    <cellStyle name="常规 2 19" xfId="189"/>
    <cellStyle name="常规 2 24" xfId="190"/>
    <cellStyle name="Input Cells" xfId="191"/>
    <cellStyle name="好_Book1_2013年新增支出下达情况（2013.11.30）" xfId="192"/>
    <cellStyle name="Linked Cells" xfId="193"/>
    <cellStyle name="Millares [0]_96 Risk" xfId="194"/>
    <cellStyle name="Millares_96 Risk" xfId="195"/>
    <cellStyle name="Milliers [0]_!!!GO" xfId="196"/>
    <cellStyle name="Moneda [0]_96 Risk" xfId="197"/>
    <cellStyle name="Moneda_96 Risk" xfId="198"/>
    <cellStyle name="Mon閠aire_!!!GO" xfId="199"/>
    <cellStyle name="常规 3" xfId="200"/>
    <cellStyle name="New Times Roman" xfId="201"/>
    <cellStyle name="no dec" xfId="202"/>
    <cellStyle name="Normal" xfId="203"/>
    <cellStyle name="常规 2 25" xfId="204"/>
    <cellStyle name="Normal_!!!GO" xfId="205"/>
    <cellStyle name="Percent [2]" xfId="206"/>
    <cellStyle name="Pourcentage_pldt" xfId="207"/>
    <cellStyle name="PSDec" xfId="208"/>
    <cellStyle name="常规 16" xfId="209"/>
    <cellStyle name="PSHeading" xfId="210"/>
    <cellStyle name="PSSpacer" xfId="211"/>
    <cellStyle name="RowLevel_0" xfId="212"/>
    <cellStyle name="sstot" xfId="213"/>
    <cellStyle name="常规_2010项目支出明细(1.16)" xfId="214"/>
    <cellStyle name="t" xfId="215"/>
    <cellStyle name="常规 2 6" xfId="216"/>
    <cellStyle name="好_Book1_姚安县人才发展主要指标排行榜统计指标统计表" xfId="217"/>
    <cellStyle name="t_HVAC Equipment (3)" xfId="218"/>
    <cellStyle name="捠壿_Region Orders (2)" xfId="219"/>
    <cellStyle name="编号" xfId="220"/>
    <cellStyle name="标题1" xfId="221"/>
    <cellStyle name="表标题" xfId="222"/>
    <cellStyle name="部门" xfId="223"/>
    <cellStyle name="强调 3" xfId="224"/>
    <cellStyle name="差_（9月11日修改）2012年农村安居工程“特色村庄”示范村建设资金整合及项目推进计划表" xfId="225"/>
    <cellStyle name="差_2016年项目支出" xfId="226"/>
    <cellStyle name="差_Book1" xfId="227"/>
    <cellStyle name="差_Book1_（9月11日修改）2012年农村安居工程“特色村庄”示范村建设资金整合及项目推进计划表" xfId="228"/>
    <cellStyle name="常规 2 14" xfId="229"/>
    <cellStyle name="千分位_97-917" xfId="230"/>
    <cellStyle name="差_Book1_1" xfId="231"/>
    <cellStyle name="常规 2 16" xfId="232"/>
    <cellStyle name="常规 2 21" xfId="233"/>
    <cellStyle name="普通_97-917" xfId="234"/>
    <cellStyle name="差_Book1_1_Book1" xfId="235"/>
    <cellStyle name="差_Book1_2010年-2014年保障房建设资金拨付情况一览表（全表保留两位小数）" xfId="236"/>
    <cellStyle name="差_Book1_2013年新增支出下达情况（2013.11.30）" xfId="237"/>
    <cellStyle name="差_Book1_Book1_（9月11日修改）2012年农村安居工程“特色村庄”示范村建设资金整合及项目推进计划表" xfId="238"/>
    <cellStyle name="差_Book1_Book1_2010年-2014年保障房建设资金拨付情况一览表（全表保留两位小数）" xfId="239"/>
    <cellStyle name="差_Book1_表二  原创网评文章目录" xfId="240"/>
    <cellStyle name="差_Book1_表三  转发网评文章目录" xfId="241"/>
    <cellStyle name="差_Book1_姚安县人才发展主要指标排行榜统计指标统计表" xfId="242"/>
    <cellStyle name="差_表二  原创网评文章目录" xfId="243"/>
    <cellStyle name="差_表三  转发网评文章目录" xfId="244"/>
    <cellStyle name="差_核桃文化产业园经费" xfId="245"/>
    <cellStyle name="常规 2" xfId="246"/>
    <cellStyle name="常规 2 11" xfId="247"/>
    <cellStyle name="常规 2 13" xfId="248"/>
    <cellStyle name="常规 2 17" xfId="249"/>
    <cellStyle name="常规 2 22" xfId="250"/>
    <cellStyle name="常规 2 7" xfId="251"/>
    <cellStyle name="常规 2 8" xfId="252"/>
    <cellStyle name="常规 2_2010年-2014年保障房建设资金拨付情况一览表（全表保留两位小数）" xfId="253"/>
    <cellStyle name="常规 4" xfId="254"/>
    <cellStyle name="常规 8" xfId="255"/>
    <cellStyle name="常规_2007年云南省向人大报送政府收支预算表格式编制过程表 2" xfId="256"/>
    <cellStyle name="好_Book1_Book1_2010年-2014年保障房建设资金拨付情况一览表（全表保留两位小数）" xfId="257"/>
    <cellStyle name="常规_2011年部门预算项目支出(1.8)" xfId="258"/>
    <cellStyle name="常规_2012年项目支出(1.8)" xfId="259"/>
    <cellStyle name="常规_大姚县2014年财政预算草案" xfId="260"/>
    <cellStyle name="超级链接" xfId="261"/>
    <cellStyle name="分级显示行_1_Book1" xfId="262"/>
    <cellStyle name="后继超级链接" xfId="263"/>
    <cellStyle name="好_Book1" xfId="264"/>
    <cellStyle name="好_Book1_1" xfId="265"/>
    <cellStyle name="好_Book1_1_（9月11日修改）2012年农村安居工程“特色村庄”示范村建设资金整合及项目推进计划表" xfId="266"/>
    <cellStyle name="好_Book1_1_Book1" xfId="267"/>
    <cellStyle name="好_Book1_2010年-2014年保障房建设资金拨付情况一览表（全表保留两位小数）" xfId="268"/>
    <cellStyle name="好_Book1_2013年新增支出下达情况（附表2）" xfId="269"/>
    <cellStyle name="好_Book1_核桃文化产业园经费" xfId="270"/>
    <cellStyle name="好_表二  原创网评文章目录" xfId="271"/>
    <cellStyle name="借出原因" xfId="272"/>
    <cellStyle name="千位_ 方正PC" xfId="273"/>
    <cellStyle name="强调 2" xfId="274"/>
    <cellStyle name="商品名称" xfId="275"/>
    <cellStyle name="数量" xfId="276"/>
    <cellStyle name="昗弨_Pacific Region P&amp;L" xfId="277"/>
    <cellStyle name="寘嬫愗傝_Region Orders (2)" xfId="278"/>
    <cellStyle name="常规 11 3" xfId="279"/>
    <cellStyle name="MoneyStyle" xfId="280"/>
    <cellStyle name="TextStyle" xfId="281"/>
    <cellStyle name="常规_2007年结算表" xfId="282"/>
  </cellStyles>
  <tableStyles count="0" defaultTableStyle="TableStyleMedium9" defaultPivotStyle="PivotStyleLight16"/>
  <colors>
    <mruColors>
      <color rgb="0092D050"/>
      <color rgb="00FFFF99"/>
      <color rgb="0099CCFF"/>
      <color rgb="00C0C0C0"/>
      <color rgb="00FFFFFF"/>
      <color rgb="00FFC000"/>
      <color rgb="00FF0000"/>
      <color rgb="00000000"/>
      <color rgb="00BDD7EE"/>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23.xml"/><Relationship Id="rId51" Type="http://schemas.openxmlformats.org/officeDocument/2006/relationships/externalLink" Target="externalLinks/externalLink22.xml"/><Relationship Id="rId50" Type="http://schemas.openxmlformats.org/officeDocument/2006/relationships/externalLink" Target="externalLinks/externalLink21.xml"/><Relationship Id="rId5" Type="http://schemas.openxmlformats.org/officeDocument/2006/relationships/worksheet" Target="worksheets/sheet5.xml"/><Relationship Id="rId49" Type="http://schemas.openxmlformats.org/officeDocument/2006/relationships/externalLink" Target="externalLinks/externalLink20.xml"/><Relationship Id="rId48" Type="http://schemas.openxmlformats.org/officeDocument/2006/relationships/externalLink" Target="externalLinks/externalLink19.xml"/><Relationship Id="rId47" Type="http://schemas.openxmlformats.org/officeDocument/2006/relationships/externalLink" Target="externalLinks/externalLink18.xml"/><Relationship Id="rId46" Type="http://schemas.openxmlformats.org/officeDocument/2006/relationships/externalLink" Target="externalLinks/externalLink17.xml"/><Relationship Id="rId45" Type="http://schemas.openxmlformats.org/officeDocument/2006/relationships/externalLink" Target="externalLinks/externalLink16.xml"/><Relationship Id="rId44" Type="http://schemas.openxmlformats.org/officeDocument/2006/relationships/externalLink" Target="externalLinks/externalLink15.xml"/><Relationship Id="rId43" Type="http://schemas.openxmlformats.org/officeDocument/2006/relationships/externalLink" Target="externalLinks/externalLink14.xml"/><Relationship Id="rId42" Type="http://schemas.openxmlformats.org/officeDocument/2006/relationships/externalLink" Target="externalLinks/externalLink13.xml"/><Relationship Id="rId41" Type="http://schemas.openxmlformats.org/officeDocument/2006/relationships/externalLink" Target="externalLinks/externalLink12.xml"/><Relationship Id="rId40" Type="http://schemas.openxmlformats.org/officeDocument/2006/relationships/externalLink" Target="externalLinks/externalLink11.xml"/><Relationship Id="rId4" Type="http://schemas.openxmlformats.org/officeDocument/2006/relationships/worksheet" Target="worksheets/sheet4.xml"/><Relationship Id="rId39" Type="http://schemas.openxmlformats.org/officeDocument/2006/relationships/externalLink" Target="externalLinks/externalLink10.xml"/><Relationship Id="rId38" Type="http://schemas.openxmlformats.org/officeDocument/2006/relationships/externalLink" Target="externalLinks/externalLink9.xml"/><Relationship Id="rId37" Type="http://schemas.openxmlformats.org/officeDocument/2006/relationships/externalLink" Target="externalLinks/externalLink8.xml"/><Relationship Id="rId36" Type="http://schemas.openxmlformats.org/officeDocument/2006/relationships/externalLink" Target="externalLinks/externalLink7.xml"/><Relationship Id="rId35" Type="http://schemas.openxmlformats.org/officeDocument/2006/relationships/externalLink" Target="externalLinks/externalLink6.xml"/><Relationship Id="rId34" Type="http://schemas.openxmlformats.org/officeDocument/2006/relationships/externalLink" Target="externalLinks/externalLink5.xml"/><Relationship Id="rId33" Type="http://schemas.openxmlformats.org/officeDocument/2006/relationships/externalLink" Target="externalLinks/externalLink4.xml"/><Relationship Id="rId32" Type="http://schemas.openxmlformats.org/officeDocument/2006/relationships/externalLink" Target="externalLinks/externalLink3.xml"/><Relationship Id="rId31" Type="http://schemas.openxmlformats.org/officeDocument/2006/relationships/externalLink" Target="externalLinks/externalLink2.xml"/><Relationship Id="rId30" Type="http://schemas.openxmlformats.org/officeDocument/2006/relationships/externalLink" Target="externalLinks/externalLink1.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NTS01\jhc\unzipped\Eastern%20Airline%20FE\Spares\FILES\SMCTS2\SMCTSSP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39044;&#31639;&#32929;\&#39044;&#31639;&#20449;&#24687;&#20844;&#24320;\2020&#24180;\&#22823;&#23002;&#21439;2019&#24180;&#22320;&#26041;&#36130;&#25919;&#39044;&#31639;&#25191;&#34892;&#24773;&#20917;&#21644;2020&#24180;&#22320;&#26041;&#36130;&#25919;&#39044;&#31639;&#65288;&#33609;&#26696;&#65289;&#30340;&#25253;&#21578;(&#20070;&#38754;)&#21450;&#38468;&#34920;\&#39044;&#31639;&#32929;&#36164;&#26009;\2017&#24180;\2017&#24180;&#39044;&#31639;\2017&#24180;&#21439;&#32423;&#39044;&#31639;\2017&#24180;&#37096;&#38376;&#39044;&#31639;&#27719;&#32534;\&#21439;&#32423;&#39044;&#31639;&#25171;&#21360;&#25104;&#20876;&#25253;&#20154;&#22823;&#29256;&#26412;\&#22823;&#23002;&#21439;2017&#24180;&#36130;&#25919;&#39044;&#31639;&#34920;&#65288;&#25253;&#20154;&#22823;&#6528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26446;&#23478;&#27946;\2006&#24180;\2007&#24180;&#39044;&#31639;\&#22823;&#23002;&#21439;2007&#21439;&#32423;&#39044;&#31639;&#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2013&#24180;\2013&#24180;&#25351;&#26631;&#36134;\&#21439;&#32423;&#25351;&#26631;&#36134;\2013&#24180;11&#26376;30&#26085;\&#36130;&#25919;&#22522;&#30784;&#25968;&#25454;&#25253;&#34920;-&#31461;&#21451;&#32609;08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39044;&#31639;&#32929;&#36164;&#26009;\2018&#24180;\2018&#24180;&#39044;&#31639;\2018&#24180;&#20154;&#20195;&#20250;&#26448;&#26009;\&#22823;&#23002;&#21439;&#22320;&#26041;&#34701;&#36164;&#31995;&#32479;&#22806;&#20538;&#21153;&#28165;&#29702;&#32479;&#35745;&#34920;&#65288;11.30&#23450;&#31295;&#25253;&#24030;&#65289;.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39044;&#31639;&#32929;&#36164;&#26009;\2017&#24180;\&#25351;&#26631;&#36134;\&#26032;&#24314;&#25991;&#20214;&#22841;\2017&#24180;&#30465;&#24030;&#19987;&#27454;&#25351;&#26631;&#3613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rimary\&#33258;&#30001;&#20132;&#25442;&#21306;\&#30707;\&#37096;&#38376;&#25253;&#349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35843;&#25972;&#31246;&#25910;&#21518;&#29256;&#26412;\2023&#24180;&#39044;&#31639;&#25351;&#26631;&#65288;11.17&#6528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Users\dyx889\Desktop\12&#26376;&#37325;&#35201;&#25253;&#34920;\&#26085;&#25253;\&#26032;&#22686;&#25253;&#34920;\&#22823;&#23002;&#21439;2017&#24180;&#19968;&#33324;&#20844;&#20849;&#39044;&#31639;&#25903;&#20986;&#27719;&#24635;&#34920;.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39044;&#31639;&#32929;&#36164;&#26009;\2021&#24180;\2021&#24180;&#39044;&#31639;\2020&#24180;&#20915;&#31639;&#21644;2021&#24180;&#39044;&#31639;&#33609;&#26696;\2021.1.6&#23450;&#31295;&#26448;&#26009;\2021&#24180;&#36130;&#25919;&#20869;&#37096;&#20351;&#29992;&#29256;&#65288;2021.2.2&#25253;&#21439;&#20154;&#22823;&#65289;\http:\10.124.1.30\cgi-bin\read_attach\application\octet-stream1MKxqC5YTFM=\&#25509;&#25910;&#25991;&#20214;&#30446;&#24405;\&#39044;&#31639;&#32929;212052004-5-13%2016&#65306;33&#65306;36\2004&#24180;&#24120;&#29992;\2004&#26376;&#2525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Backup\Documents\WeChat%20Files\wxid_mjqeibruyob922\FileStorage\File\2024-01\2023&#24180;&#39044;&#31639;&#25351;&#26631;&#65288;11.17&#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ttp:\\10.124.1.30\cgi-bin\read_attach\application\octet-stream1MKxqC5YTFM=\&#25509;&#25910;&#25991;&#20214;&#30446;&#24405;\&#39044;&#31639;&#32929;212052004-5-13%2016&#65306;33&#65306;36\2004&#24180;&#24120;&#29992;\2004&#26376;&#2525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ttp:\10.124.1.30\cgi-bin\read_attach\application\octet-stream1MKxqC5YTFM=\&#25509;&#25910;&#25991;&#20214;&#30446;&#24405;\&#39044;&#31639;&#32929;212052004-5-13%2016&#65306;33&#65306;36\2004&#24180;&#24120;&#29992;\2004&#26376;&#2525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Backup\Documents\WeChat%20Files\wxid_mjqeibruyob922\FileStorage\File\2024-12\2023&#24180;&#39044;&#31639;&#25351;&#26631;&#65288;11.17&#6528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39044;&#31639;&#32929;&#36164;&#26009;&#65288;&#27494;&#20025;&#26149;&#65289;\2024&#24180;\&#20250;&#35758;&#26448;&#26009;\2.&#24120;&#21153;&#20250;\&#31532;X&#27425;\&#39044;&#31639;&#35843;&#25972;&#65288;&#25910;8.8%25&#12289;&#25903;3.8%25&#65289;\#REF"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25991;&#20214;&#20132;&#25442;\2023&#24180;&#39044;&#31639;&#25351;&#26631;&#65288;11.17&#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dyx889\Documents\Tencent%20Files\1547400017\FileRecv\&#26446;&#23478;&#27946;\2006&#24180;\2007&#24180;&#39044;&#31639;\&#22823;&#23002;&#21439;2007&#21439;&#32423;&#39044;&#31639;&#349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39044;&#31639;&#32929;&#36164;&#26009;\2018&#24180;\&#39044;&#31639;&#25351;&#26631;&#36134;\2018&#24180;&#30465;&#24030;&#19987;&#27454;&#25351;&#26631;&#36134;(12.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Users\dyx889\Documents\Tencent%20Files\1547400017\FileRecv\2013&#24180;\2013&#24180;&#25351;&#26631;&#36134;\&#21439;&#32423;&#25351;&#26631;&#36134;\2013&#24180;11&#26376;30&#26085;\&#36130;&#25919;&#22522;&#30784;&#25968;&#25454;&#25253;&#34920;-&#31461;&#21451;&#32609;08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124.6.233\&#20840;&#20307;&#20154;&#21592;\02&#24179;&#34913;&#22788;\01&#36130;&#21147;&#21450;&#39044;&#20915;&#31639;&#25253;&#21578;\2018&#24180;\&#24180;&#21021;&#20154;&#20195;&#20250;\&#36807;&#31243;\RecoveredExternalLink2"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sers\dyx889\Desktop\2021&#24180;&#39044;&#31639;&#20844;&#24320;2.3\http:\10.124.1.30\cgi-bin\read_attach\application\octet-stream1MKxqC5YTFM=\&#25509;&#25910;&#25991;&#20214;&#30446;&#24405;\&#39044;&#31639;&#32929;212052004-5-13%2016&#65306;33&#65306;36\2004&#24180;&#24120;&#29992;\2004&#26376;&#2525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39044;&#31639;&#32929;\&#39044;&#31639;&#20449;&#24687;&#20844;&#24320;\2020&#24180;\&#22823;&#23002;&#21439;2019&#24180;&#22320;&#26041;&#36130;&#25919;&#39044;&#31639;&#25191;&#34892;&#24773;&#20917;&#21644;2020&#24180;&#22320;&#26041;&#36130;&#25919;&#39044;&#31639;&#65288;&#33609;&#26696;&#65289;&#30340;&#25253;&#21578;(&#20070;&#38754;)&#21450;&#38468;&#34920;\&#26446;&#23478;&#27946;\2006&#24180;\2007&#24180;&#39044;&#31639;\&#22823;&#23002;&#21439;2007&#21439;&#32423;&#39044;&#31639;&#349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39044;&#31639;&#32929;\&#39044;&#31639;&#20449;&#24687;&#20844;&#24320;\2020&#24180;\&#22823;&#23002;&#21439;2019&#24180;&#22320;&#26041;&#36130;&#25919;&#39044;&#31639;&#25191;&#34892;&#24773;&#20917;&#21644;2020&#24180;&#22320;&#26041;&#36130;&#25919;&#39044;&#31639;&#65288;&#33609;&#26696;&#65289;&#30340;&#25253;&#21578;(&#20070;&#38754;)&#21450;&#38468;&#34920;\2013&#24180;\2013&#24180;&#25351;&#26631;&#36134;\&#21439;&#32423;&#25351;&#26631;&#36134;\2013&#24180;11&#26376;30&#26085;\&#36130;&#25919;&#22522;&#30784;&#25968;&#25454;&#25253;&#34920;-&#31461;&#21451;&#32609;080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eqpmad2"/>
      <sheetName val="内置数据"/>
      <sheetName val="封面"/>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封面"/>
      <sheetName val="目录"/>
      <sheetName val="公共财政预算平衡"/>
      <sheetName val="财政收入(增5%）"/>
      <sheetName val="财政收入1（各部门增7%）"/>
      <sheetName val="财政收入（人代会定稿）"/>
      <sheetName val="财政收入 (打印)"/>
      <sheetName val="部门基本支出预算表（类）"/>
      <sheetName val="部门基本支出预算表（县乡）"/>
      <sheetName val="部门基本支出（万元）"/>
      <sheetName val="部门基本支出预算表（含养老保险）"/>
      <sheetName val="部门基本支出预算表（不含养老保险定稿隐）"/>
      <sheetName val="部门基本支出预算表（不含养老保险）"/>
      <sheetName val="公共财政预算支出汇总表"/>
      <sheetName val="县级基本支出预算表（单位） (2)"/>
      <sheetName val="县乡基本支出预算表（单位） (2)"/>
      <sheetName val="部门基本支出预算表（单位-科目附表01）"/>
      <sheetName val="项目支出（上年结转）"/>
      <sheetName val="项目支出（转移支付)"/>
      <sheetName val="项目支出（县力财力） (初定)"/>
      <sheetName val="项目支出（县力财力）0109"/>
      <sheetName val="项目支出（县级财力）"/>
      <sheetName val="2016年项目列入预算"/>
      <sheetName val="部门项目支出预算表 (列入预算)"/>
      <sheetName val="项目支出表(明细分类)"/>
      <sheetName val="部门项目支出预算表 (缺口)"/>
      <sheetName val="招商引资"/>
      <sheetName val="其他人员经费预算总表"/>
      <sheetName val="政府性基金平衡表"/>
      <sheetName val="2017年基金预算收入预算表"/>
      <sheetName val="2017年基金预算支出预算表 "/>
      <sheetName val="2017年社保基金预算 "/>
      <sheetName val="2017年国有资本经营预算"/>
      <sheetName val="人员情况统计表"/>
      <sheetName val="车辆情况统计表"/>
      <sheetName val="寄宿制学生补助"/>
      <sheetName val="其他人员经费预算明细表"/>
      <sheetName val="学生情况表"/>
    </sheetNames>
    <definedNames>
      <definedName name="Module.Prix_SMC" sheetId="29"/>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科目"/>
      <sheetName val="单位"/>
      <sheetName val="单位表"/>
      <sheetName val="汇总1"/>
      <sheetName val="汇总2"/>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Define"/>
      <sheetName val="封面"/>
      <sheetName val="目录"/>
      <sheetName val="Sheet1"/>
      <sheetName val="00101"/>
      <sheetName val="00102"/>
      <sheetName val="Sheet2"/>
      <sheetName val="002(自)"/>
      <sheetName val="002(录)"/>
      <sheetName val="00201(自)"/>
      <sheetName val="00201(录)"/>
      <sheetName val="0020101(自)"/>
      <sheetName val="0020101(录)"/>
      <sheetName val="0020102(自)"/>
      <sheetName val="0020102(录)"/>
      <sheetName val="0020103"/>
      <sheetName val="00202(自)"/>
      <sheetName val="00202(录)"/>
      <sheetName val="0020201"/>
      <sheetName val="002020101"/>
      <sheetName val="002020102"/>
      <sheetName val="Sheet3"/>
      <sheetName val="00301(自)"/>
      <sheetName val="00301(录)"/>
      <sheetName val="00302"/>
      <sheetName val="00303"/>
      <sheetName val="00304"/>
      <sheetName val="基础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封面"/>
      <sheetName val="全口径债务表（初稿）"/>
      <sheetName val="全口径债务表 (定稿)"/>
      <sheetName val="全口径债务表 (定稿) (2)"/>
      <sheetName val="DD"/>
    </sheetNames>
    <sheetDataSet>
      <sheetData sheetId="0"/>
      <sheetData sheetId="1"/>
      <sheetData sheetId="2"/>
      <sheetData sheetId="3"/>
      <sheetData sheetId="4"/>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县记账指标(公共预算专款)"/>
      <sheetName val="县记账指标(基金预算)"/>
      <sheetName val="县级记账指标(公共预算转移支付)"/>
      <sheetName val="功能分类科目"/>
      <sheetName val="功能分类科目 (2)"/>
      <sheetName val="州记账指标"/>
      <sheetName val="分股室(月)汇总"/>
      <sheetName val="专项补助汇总表"/>
      <sheetName val="经济分类科目"/>
      <sheetName val="直汇资金"/>
      <sheetName val="转移支付科目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
      <sheetName val="支出总表(单位)3"/>
      <sheetName val="支出总表(科目)4"/>
      <sheetName val="支出分类汇总6"/>
      <sheetName val="支出分类汇总7"/>
      <sheetName val="Sheet1"/>
      <sheetName val="Sheet2"/>
      <sheetName val="Sheet3"/>
      <sheetName val="#REF!"/>
      <sheetName val="#REF"/>
      <sheetName val="_x0007_"/>
      <sheetName val="Define"/>
      <sheetName val="封面"/>
      <sheetName val="表一"/>
      <sheetName val="表二"/>
      <sheetName val="表三"/>
      <sheetName val="表三之二"/>
      <sheetName val="表三附表"/>
      <sheetName val="表四"/>
      <sheetName val="表五"/>
      <sheetName val="表六"/>
      <sheetName val="表六附表"/>
      <sheetName val="表七"/>
      <sheetName val="表八"/>
      <sheetName val="表八附表"/>
      <sheetName val="表九"/>
      <sheetName val="表十"/>
      <sheetName val="表十二"/>
      <sheetName val="表十一"/>
      <sheetName val="表二之二"/>
      <sheetName val="目录"/>
      <sheetName val="表八续表"/>
      <sheetName val="部门报表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Define"/>
      <sheetName val="总账"/>
      <sheetName val="上级补助"/>
      <sheetName val="补助部门"/>
      <sheetName val="项目"/>
      <sheetName val="平衡测算明细表（一般公共预算）"/>
      <sheetName val="平衡测算简表（一般公共预算） "/>
      <sheetName val="平衡测算简表（基金） "/>
      <sheetName val="库款情况"/>
      <sheetName val="平衡测算简表1（一般公共预算） "/>
      <sheetName val="政府经济分类及三保分类表"/>
      <sheetName val="基金"/>
      <sheetName val="平衡测算（基金预算）"/>
      <sheetName val="科目"/>
      <sheetName val="单位指标"/>
      <sheetName val="来源指标"/>
      <sheetName val="单位科目"/>
      <sheetName val="补助科目"/>
      <sheetName val="向上争取统计（明细表）"/>
      <sheetName val="奖励资金"/>
      <sheetName val="向上争取 统计（汇总表）"/>
      <sheetName val="向上争取 统计（大比拼办格式）"/>
      <sheetName val="业务费"/>
      <sheetName val="下级指标"/>
      <sheetName val="上级补助分月统计表"/>
      <sheetName val="上级补助按年度统计表"/>
      <sheetName val="单位"/>
      <sheetName val="财政部门"/>
      <sheetName val="参数"/>
      <sheetName val="平衡测算简表2（一般公共预算）"/>
      <sheetName val="2021年烤烟上解计算表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支出汇总"/>
      <sheetName val="2017年基金预算收入预算表"/>
    </sheetNames>
    <definedNames>
      <definedName name="Module.Prix_SMC"/>
    </definedNames>
    <sheetDataSet>
      <sheetData sheetId="0" refreshError="1"/>
      <sheetData sheetId="1"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月报"/>
      <sheetName val="1月报"/>
      <sheetName val="2月报"/>
      <sheetName val="3月报"/>
      <sheetName val="4月报"/>
      <sheetName val="5月报"/>
      <sheetName val="6月报"/>
      <sheetName val="7月报"/>
      <sheetName val="8月报"/>
      <sheetName val="9月报"/>
      <sheetName val="10月报"/>
      <sheetName val="11月报"/>
      <sheetName val="12月报"/>
      <sheetName val="汇总"/>
      <sheetName val="合计"/>
      <sheetName val="行政区划"/>
      <sheetName val="Open"/>
      <sheetName val="Sheet1"/>
      <sheetName val="eqpmad2"/>
      <sheetName val="人员支出"/>
      <sheetName val="财政供养人员增幅"/>
      <sheetName val="P1012001"/>
      <sheetName val="G.1R-Shou COP Gf"/>
      <sheetName val="中小学生"/>
      <sheetName val="本年收入合计"/>
      <sheetName val="功能分类科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Define"/>
      <sheetName val="总账"/>
      <sheetName val="上级补助"/>
      <sheetName val="补助部门"/>
      <sheetName val="项目"/>
      <sheetName val="平衡测算明细表（一般公共预算）"/>
      <sheetName val="平衡测算简表（一般公共预算） "/>
      <sheetName val="平衡测算简表（基金） "/>
      <sheetName val="库款情况"/>
      <sheetName val="平衡测算简表1（一般公共预算） "/>
      <sheetName val="政府经济分类及三保分类表"/>
      <sheetName val="基金"/>
      <sheetName val="平衡测算（基金预算）"/>
      <sheetName val="科目"/>
      <sheetName val="单位指标"/>
      <sheetName val="来源指标"/>
      <sheetName val="单位科目"/>
      <sheetName val="补助科目"/>
      <sheetName val="向上争取统计（明细表）"/>
      <sheetName val="奖励资金"/>
      <sheetName val="向上争取 统计（汇总表）"/>
      <sheetName val="向上争取 统计（大比拼办格式）"/>
      <sheetName val="业务费"/>
      <sheetName val="下级指标"/>
      <sheetName val="上级补助分月统计表"/>
      <sheetName val="上级补助按年度统计表"/>
      <sheetName val="单位"/>
      <sheetName val="财政部门"/>
      <sheetName val="参数"/>
      <sheetName val="平衡测算简表2（一般公共预算）"/>
      <sheetName val="2021年烤烟上解计算表 "/>
      <sheetName val="D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月报"/>
      <sheetName val="1月报"/>
      <sheetName val="2月报"/>
      <sheetName val="3月报"/>
      <sheetName val="4月报"/>
      <sheetName val="5月报"/>
      <sheetName val="6月报"/>
      <sheetName val="7月报"/>
      <sheetName val="8月报"/>
      <sheetName val="9月报"/>
      <sheetName val="10月报"/>
      <sheetName val="11月报"/>
      <sheetName val="12月报"/>
      <sheetName val="汇总"/>
      <sheetName val="合计"/>
      <sheetName val="行政区划"/>
      <sheetName val="Open"/>
      <sheetName val="Sheet1"/>
      <sheetName val="eqpmad2"/>
      <sheetName val="人员支出"/>
      <sheetName val="财政供养人员增幅"/>
      <sheetName val="P1012001"/>
      <sheetName val="G.1R-Shou COP Gf"/>
      <sheetName val="中小学生"/>
      <sheetName val="本年收入合计"/>
      <sheetName val="D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月报"/>
      <sheetName val="1月报"/>
      <sheetName val="2月报"/>
      <sheetName val="3月报"/>
      <sheetName val="4月报"/>
      <sheetName val="5月报"/>
      <sheetName val="6月报"/>
      <sheetName val="7月报"/>
      <sheetName val="8月报"/>
      <sheetName val="9月报"/>
      <sheetName val="10月报"/>
      <sheetName val="11月报"/>
      <sheetName val="12月报"/>
      <sheetName val="汇总"/>
      <sheetName val="合计"/>
      <sheetName val="行政区划"/>
      <sheetName val="Open"/>
      <sheetName val="Sheet1"/>
      <sheetName val="eqpmad2"/>
      <sheetName val="人员支出"/>
      <sheetName val="财政供养人员增幅"/>
      <sheetName val="P1012001"/>
      <sheetName val="G.1R-Shou COP Gf"/>
      <sheetName val="中小学生"/>
      <sheetName val="本年收入合计"/>
      <sheetName val="DD"/>
      <sheetName val="政府经济分类及三保分类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Define"/>
      <sheetName val="总账"/>
      <sheetName val="上级补助"/>
      <sheetName val="补助部门"/>
      <sheetName val="项目"/>
      <sheetName val="平衡测算明细表（一般公共预算）"/>
      <sheetName val="平衡测算简表（一般公共预算） "/>
      <sheetName val="平衡测算简表（基金） "/>
      <sheetName val="库款情况"/>
      <sheetName val="平衡测算简表1（一般公共预算） "/>
      <sheetName val="政府经济分类及三保分类表"/>
      <sheetName val="基金"/>
      <sheetName val="平衡测算（基金预算）"/>
      <sheetName val="科目"/>
      <sheetName val="单位指标"/>
      <sheetName val="来源指标"/>
      <sheetName val="单位科目"/>
      <sheetName val="补助科目"/>
      <sheetName val="向上争取统计（明细表）"/>
      <sheetName val="奖励资金"/>
      <sheetName val="向上争取 统计（汇总表）"/>
      <sheetName val="向上争取 统计（大比拼办格式）"/>
      <sheetName val="业务费"/>
      <sheetName val="下级指标"/>
      <sheetName val="上级补助分月统计表"/>
      <sheetName val="上级补助按年度统计表"/>
      <sheetName val="单位"/>
      <sheetName val="财政部门"/>
      <sheetName val="参数"/>
      <sheetName val="平衡测算简表2（一般公共预算）"/>
      <sheetName val="2021年烤烟上解计算表 "/>
      <sheetName val="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政府经济分类及三保分类表"/>
    </sheetNames>
    <sheetDataSet>
      <sheetData sheetId="0"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Define"/>
      <sheetName val="总账"/>
      <sheetName val="上级补助"/>
      <sheetName val="补助部门"/>
      <sheetName val="项目"/>
      <sheetName val="平衡测算明细表（一般公共预算）"/>
      <sheetName val="平衡测算简表（一般公共预算） "/>
      <sheetName val="平衡测算简表（基金） "/>
      <sheetName val="库款情况"/>
      <sheetName val="平衡测算简表1（一般公共预算） "/>
      <sheetName val="政府经济分类及三保分类表"/>
      <sheetName val="基金"/>
      <sheetName val="平衡测算（基金预算）"/>
      <sheetName val="科目"/>
      <sheetName val="单位指标"/>
      <sheetName val="来源指标"/>
      <sheetName val="单位科目"/>
      <sheetName val="补助科目"/>
      <sheetName val="向上争取统计（明细表）"/>
      <sheetName val="奖励资金"/>
      <sheetName val="向上争取 统计（汇总表）"/>
      <sheetName val="向上争取 统计（大比拼办格式）"/>
      <sheetName val="业务费"/>
      <sheetName val="下级指标"/>
      <sheetName val="上级补助分月统计表"/>
      <sheetName val="上级补助按年度统计表"/>
      <sheetName val="单位"/>
      <sheetName val="财政部门"/>
      <sheetName val="参数"/>
      <sheetName val="平衡测算简表2（一般公共预算）"/>
      <sheetName val="2021年烤烟上解计算表 "/>
      <sheetName val="DD"/>
    </sheetNames>
    <definedNames>
      <definedName name="_Fill" refersTo="=#NAM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科目"/>
      <sheetName val="单位"/>
      <sheetName val="单位表"/>
      <sheetName val="汇总1"/>
      <sheetName val="汇总2"/>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县记账指标(公共预算专款)"/>
      <sheetName val="功能分类科目"/>
      <sheetName val="州记账指标"/>
      <sheetName val="分股室(月)汇总"/>
      <sheetName val="专项补助汇总表"/>
      <sheetName val="转移支付科目汇总"/>
      <sheetName val="汇总"/>
    </sheetNames>
    <sheetDataSet>
      <sheetData sheetId="0"/>
      <sheetData sheetId="1"/>
      <sheetData sheetId="2"/>
      <sheetData sheetId="3"/>
      <sheetData sheetId="4"/>
      <sheetData sheetId="5"/>
      <sheetData sheetId="6"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Define"/>
      <sheetName val="封面"/>
      <sheetName val="目录"/>
      <sheetName val="Sheet1"/>
      <sheetName val="00101"/>
      <sheetName val="00102"/>
      <sheetName val="Sheet2"/>
      <sheetName val="002(自)"/>
      <sheetName val="002(录)"/>
      <sheetName val="00201(自)"/>
      <sheetName val="00201(录)"/>
      <sheetName val="0020101(自)"/>
      <sheetName val="0020101(录)"/>
      <sheetName val="0020102(自)"/>
      <sheetName val="0020102(录)"/>
      <sheetName val="0020103"/>
      <sheetName val="00202(自)"/>
      <sheetName val="00202(录)"/>
      <sheetName val="0020201"/>
      <sheetName val="002020101"/>
      <sheetName val="002020102"/>
      <sheetName val="Sheet3"/>
      <sheetName val="00301(自)"/>
      <sheetName val="00301(录)"/>
      <sheetName val="00302"/>
      <sheetName val="00303"/>
      <sheetName val="00304"/>
      <sheetName val="基础表"/>
      <sheetName val="_ES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 val="收入(一般)"/>
      <sheetName val="支出(一般)"/>
      <sheetName val="收入(基金)"/>
      <sheetName val="支出(基金)"/>
      <sheetName val="国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月报"/>
      <sheetName val="1月报"/>
      <sheetName val="2月报"/>
      <sheetName val="3月报"/>
      <sheetName val="4月报"/>
      <sheetName val="5月报"/>
      <sheetName val="6月报"/>
      <sheetName val="7月报"/>
      <sheetName val="8月报"/>
      <sheetName val="9月报"/>
      <sheetName val="10月报"/>
      <sheetName val="11月报"/>
      <sheetName val="12月报"/>
      <sheetName val="汇总"/>
      <sheetName val="合计"/>
      <sheetName val="行政区划"/>
      <sheetName val="Open"/>
      <sheetName val="Sheet1"/>
      <sheetName val="eqpmad2"/>
      <sheetName val="人员支出"/>
      <sheetName val="财政供养人员增幅"/>
      <sheetName val="P1012001"/>
      <sheetName val="G.1R-Shou COP Gf"/>
      <sheetName val="中小学生"/>
      <sheetName val="本年收入合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科目"/>
      <sheetName val="单位"/>
      <sheetName val="单位表"/>
      <sheetName val="汇总1"/>
      <sheetName val="汇总2"/>
    </sheetNames>
    <sheetDataSet>
      <sheetData sheetId="0" refreshError="1"/>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Define"/>
      <sheetName val="封面"/>
      <sheetName val="目录"/>
      <sheetName val="Sheet1"/>
      <sheetName val="00101"/>
      <sheetName val="00102"/>
      <sheetName val="Sheet2"/>
      <sheetName val="002(自)"/>
      <sheetName val="002(录)"/>
      <sheetName val="00201(自)"/>
      <sheetName val="00201(录)"/>
      <sheetName val="0020101(自)"/>
      <sheetName val="0020101(录)"/>
      <sheetName val="0020102(自)"/>
      <sheetName val="0020102(录)"/>
      <sheetName val="0020103"/>
      <sheetName val="00202(自)"/>
      <sheetName val="00202(录)"/>
      <sheetName val="0020201"/>
      <sheetName val="002020101"/>
      <sheetName val="002020102"/>
      <sheetName val="Sheet3"/>
      <sheetName val="00301(自)"/>
      <sheetName val="00301(录)"/>
      <sheetName val="00302"/>
      <sheetName val="00303"/>
      <sheetName val="00304"/>
      <sheetName val="基础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FFFFFF"/>
        </a:solidFill>
        <a:ln w="9525" cap="flat" cmpd="sng">
          <a:solidFill>
            <a:srgbClr val="000000"/>
          </a:solidFill>
          <a:prstDash val="solid"/>
          <a:headEnd type="none" w="med" len="med"/>
          <a:tailEnd type="none" w="med" len="med"/>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dimension ref="A1:H1713"/>
  <sheetViews>
    <sheetView showGridLines="0" workbookViewId="0">
      <selection activeCell="B24" sqref="B24"/>
    </sheetView>
  </sheetViews>
  <sheetFormatPr defaultColWidth="9.125" defaultRowHeight="14.25" customHeight="1" outlineLevelCol="7"/>
  <cols>
    <col min="1" max="1" width="10.375" style="816" customWidth="1"/>
    <col min="2" max="2" width="59.5" style="816" customWidth="1"/>
    <col min="3" max="4" width="24.75" style="816" customWidth="1"/>
    <col min="5" max="5" width="12.75" style="816" customWidth="1"/>
    <col min="6" max="6" width="47.125" style="816" customWidth="1"/>
    <col min="7" max="7" width="26.125" style="816" customWidth="1"/>
    <col min="8" max="16384" width="9.125" style="816"/>
  </cols>
  <sheetData>
    <row r="1" ht="38.25" customHeight="1" spans="1:7">
      <c r="A1" s="817" t="s">
        <v>0</v>
      </c>
      <c r="B1" s="818"/>
      <c r="C1" s="819"/>
      <c r="D1" s="819"/>
      <c r="E1" s="817"/>
      <c r="F1" s="818"/>
      <c r="G1" s="819"/>
    </row>
    <row r="2" ht="18.75" customHeight="1" spans="1:7">
      <c r="A2" s="820"/>
      <c r="B2" s="821"/>
      <c r="C2" s="822"/>
      <c r="D2" s="822"/>
      <c r="E2" s="823"/>
      <c r="F2" s="821"/>
      <c r="G2" s="822"/>
    </row>
    <row r="3" ht="18.75" customHeight="1" spans="1:7">
      <c r="A3" s="820"/>
      <c r="B3" s="821"/>
      <c r="C3" s="822"/>
      <c r="D3" s="822"/>
      <c r="E3" s="823"/>
      <c r="F3" s="821"/>
      <c r="G3" s="824" t="s">
        <v>1</v>
      </c>
    </row>
    <row r="4" ht="22.5" customHeight="1" spans="1:7">
      <c r="A4" s="825" t="s">
        <v>2</v>
      </c>
      <c r="B4" s="826" t="s">
        <v>3</v>
      </c>
      <c r="C4" s="825" t="s">
        <v>4</v>
      </c>
      <c r="D4" s="825"/>
      <c r="E4" s="825" t="s">
        <v>2</v>
      </c>
      <c r="F4" s="826" t="s">
        <v>3</v>
      </c>
      <c r="G4" s="825" t="s">
        <v>4</v>
      </c>
    </row>
    <row r="5" ht="22.5" customHeight="1" spans="1:8">
      <c r="A5" s="891"/>
      <c r="B5" s="891" t="s">
        <v>5</v>
      </c>
      <c r="C5" s="892">
        <v>629962702.71</v>
      </c>
      <c r="D5" s="892">
        <v>62996</v>
      </c>
      <c r="E5" s="891"/>
      <c r="F5" s="893" t="s">
        <v>6</v>
      </c>
      <c r="G5" s="892">
        <v>2593657991.39</v>
      </c>
      <c r="H5" s="816">
        <v>259366</v>
      </c>
    </row>
    <row r="6" ht="22.5" customHeight="1" spans="1:8">
      <c r="A6" s="891">
        <v>101</v>
      </c>
      <c r="B6" s="891" t="s">
        <v>7</v>
      </c>
      <c r="C6" s="892">
        <v>283062197.51</v>
      </c>
      <c r="D6" s="892">
        <v>28306</v>
      </c>
      <c r="E6" s="891">
        <v>201</v>
      </c>
      <c r="F6" s="893" t="s">
        <v>8</v>
      </c>
      <c r="G6" s="892">
        <v>168739745.46</v>
      </c>
      <c r="H6" s="816">
        <v>16874</v>
      </c>
    </row>
    <row r="7" ht="22.5" customHeight="1" spans="1:8">
      <c r="A7" s="891">
        <v>1010101</v>
      </c>
      <c r="B7" s="891" t="s">
        <v>9</v>
      </c>
      <c r="C7" s="892">
        <v>104711941.81</v>
      </c>
      <c r="D7" s="892">
        <v>10471</v>
      </c>
      <c r="E7" s="891">
        <v>20101</v>
      </c>
      <c r="F7" s="893" t="s">
        <v>10</v>
      </c>
      <c r="G7" s="892">
        <v>8881257.78</v>
      </c>
      <c r="H7" s="816">
        <v>888</v>
      </c>
    </row>
    <row r="8" ht="22.5" customHeight="1" spans="1:8">
      <c r="A8" s="891">
        <v>101010101</v>
      </c>
      <c r="B8" s="894" t="s">
        <v>11</v>
      </c>
      <c r="C8" s="895">
        <v>8841962.11</v>
      </c>
      <c r="D8" s="892">
        <v>884</v>
      </c>
      <c r="E8" s="891">
        <v>2010101</v>
      </c>
      <c r="F8" s="896" t="s">
        <v>12</v>
      </c>
      <c r="G8" s="895">
        <v>6549170.99</v>
      </c>
      <c r="H8" s="816">
        <v>655</v>
      </c>
    </row>
    <row r="9" ht="22.5" customHeight="1" spans="1:8">
      <c r="A9" s="891">
        <v>101010102</v>
      </c>
      <c r="B9" s="894" t="s">
        <v>13</v>
      </c>
      <c r="C9" s="895">
        <v>976397.62</v>
      </c>
      <c r="D9" s="892">
        <v>98</v>
      </c>
      <c r="E9" s="891">
        <v>2010102</v>
      </c>
      <c r="F9" s="896" t="s">
        <v>14</v>
      </c>
      <c r="G9" s="895">
        <v>546660</v>
      </c>
      <c r="H9" s="816">
        <v>55</v>
      </c>
    </row>
    <row r="10" ht="22.5" customHeight="1" spans="1:8">
      <c r="A10" s="891">
        <v>101010103</v>
      </c>
      <c r="B10" s="894" t="s">
        <v>15</v>
      </c>
      <c r="C10" s="895">
        <v>79401287.48</v>
      </c>
      <c r="D10" s="892">
        <v>7940</v>
      </c>
      <c r="E10" s="891">
        <v>2010103</v>
      </c>
      <c r="F10" s="896" t="s">
        <v>16</v>
      </c>
      <c r="G10" s="895">
        <v>0</v>
      </c>
      <c r="H10" s="816">
        <v>0</v>
      </c>
    </row>
    <row r="11" ht="22.5" customHeight="1" spans="1:8">
      <c r="A11" s="891">
        <v>101010104</v>
      </c>
      <c r="B11" s="894" t="s">
        <v>17</v>
      </c>
      <c r="C11" s="895">
        <v>1502.17</v>
      </c>
      <c r="D11" s="892">
        <v>0</v>
      </c>
      <c r="E11" s="891">
        <v>2010104</v>
      </c>
      <c r="F11" s="896" t="s">
        <v>18</v>
      </c>
      <c r="G11" s="895">
        <v>350000</v>
      </c>
      <c r="H11" s="816">
        <v>35</v>
      </c>
    </row>
    <row r="12" ht="22.5" customHeight="1" spans="1:8">
      <c r="A12" s="891">
        <v>101010105</v>
      </c>
      <c r="B12" s="894" t="s">
        <v>19</v>
      </c>
      <c r="C12" s="895">
        <v>514287.57</v>
      </c>
      <c r="D12" s="892">
        <v>51</v>
      </c>
      <c r="E12" s="891">
        <v>2010105</v>
      </c>
      <c r="F12" s="896" t="s">
        <v>20</v>
      </c>
      <c r="G12" s="895">
        <v>0</v>
      </c>
      <c r="H12" s="816">
        <v>0</v>
      </c>
    </row>
    <row r="13" ht="22.5" customHeight="1" spans="1:8">
      <c r="A13" s="891">
        <v>101010106</v>
      </c>
      <c r="B13" s="894" t="s">
        <v>21</v>
      </c>
      <c r="C13" s="895">
        <v>14701081.97</v>
      </c>
      <c r="D13" s="892">
        <v>1470</v>
      </c>
      <c r="E13" s="891">
        <v>2010106</v>
      </c>
      <c r="F13" s="896" t="s">
        <v>22</v>
      </c>
      <c r="G13" s="895">
        <v>0</v>
      </c>
      <c r="H13" s="816">
        <v>0</v>
      </c>
    </row>
    <row r="14" ht="22.5" customHeight="1" spans="1:8">
      <c r="A14" s="891">
        <v>101010117</v>
      </c>
      <c r="B14" s="894" t="s">
        <v>23</v>
      </c>
      <c r="C14" s="895">
        <v>0</v>
      </c>
      <c r="D14" s="892">
        <v>0</v>
      </c>
      <c r="E14" s="891">
        <v>2010107</v>
      </c>
      <c r="F14" s="896" t="s">
        <v>24</v>
      </c>
      <c r="G14" s="895">
        <v>139909.99</v>
      </c>
      <c r="H14" s="816">
        <v>14</v>
      </c>
    </row>
    <row r="15" ht="22.5" customHeight="1" spans="1:8">
      <c r="A15" s="891">
        <v>101010118</v>
      </c>
      <c r="B15" s="894" t="s">
        <v>25</v>
      </c>
      <c r="C15" s="895">
        <v>0</v>
      </c>
      <c r="D15" s="892">
        <v>0</v>
      </c>
      <c r="E15" s="891">
        <v>2010108</v>
      </c>
      <c r="F15" s="896" t="s">
        <v>26</v>
      </c>
      <c r="G15" s="895">
        <v>1295516.8</v>
      </c>
      <c r="H15" s="816">
        <v>130</v>
      </c>
    </row>
    <row r="16" ht="22.5" customHeight="1" spans="1:8">
      <c r="A16" s="891">
        <v>101010119</v>
      </c>
      <c r="B16" s="894" t="s">
        <v>27</v>
      </c>
      <c r="C16" s="895">
        <v>5503051.33</v>
      </c>
      <c r="D16" s="892">
        <v>550</v>
      </c>
      <c r="E16" s="891">
        <v>2010109</v>
      </c>
      <c r="F16" s="896" t="s">
        <v>28</v>
      </c>
      <c r="G16" s="895">
        <v>0</v>
      </c>
      <c r="H16" s="816">
        <v>0</v>
      </c>
    </row>
    <row r="17" ht="22.5" customHeight="1" spans="1:8">
      <c r="A17" s="891">
        <v>101010120</v>
      </c>
      <c r="B17" s="894" t="s">
        <v>29</v>
      </c>
      <c r="C17" s="895">
        <v>921275.27</v>
      </c>
      <c r="D17" s="892">
        <v>92</v>
      </c>
      <c r="E17" s="891">
        <v>2010150</v>
      </c>
      <c r="F17" s="896" t="s">
        <v>30</v>
      </c>
      <c r="G17" s="895">
        <v>0</v>
      </c>
      <c r="H17" s="816">
        <v>0</v>
      </c>
    </row>
    <row r="18" ht="22.5" customHeight="1" spans="1:8">
      <c r="A18" s="891">
        <v>101010121</v>
      </c>
      <c r="B18" s="894" t="s">
        <v>31</v>
      </c>
      <c r="C18" s="895">
        <v>0</v>
      </c>
      <c r="D18" s="892">
        <v>0</v>
      </c>
      <c r="E18" s="891">
        <v>2010199</v>
      </c>
      <c r="F18" s="896" t="s">
        <v>32</v>
      </c>
      <c r="G18" s="895">
        <v>0</v>
      </c>
      <c r="H18" s="816">
        <v>0</v>
      </c>
    </row>
    <row r="19" ht="22.5" customHeight="1" spans="1:8">
      <c r="A19" s="891">
        <v>101010122</v>
      </c>
      <c r="B19" s="894" t="s">
        <v>33</v>
      </c>
      <c r="C19" s="895">
        <v>0</v>
      </c>
      <c r="D19" s="892">
        <v>0</v>
      </c>
      <c r="E19" s="891">
        <v>20102</v>
      </c>
      <c r="F19" s="897" t="s">
        <v>34</v>
      </c>
      <c r="G19" s="892">
        <v>6889683.07</v>
      </c>
      <c r="H19" s="816">
        <v>689</v>
      </c>
    </row>
    <row r="20" ht="22.5" customHeight="1" spans="1:8">
      <c r="A20" s="891">
        <v>101010125</v>
      </c>
      <c r="B20" s="894" t="s">
        <v>35</v>
      </c>
      <c r="C20" s="895">
        <v>0</v>
      </c>
      <c r="D20" s="892">
        <v>0</v>
      </c>
      <c r="E20" s="891">
        <v>2010201</v>
      </c>
      <c r="F20" s="896" t="s">
        <v>12</v>
      </c>
      <c r="G20" s="895">
        <v>5901093.47</v>
      </c>
      <c r="H20" s="816">
        <v>590</v>
      </c>
    </row>
    <row r="21" ht="22.5" customHeight="1" spans="1:8">
      <c r="A21" s="891">
        <v>101010127</v>
      </c>
      <c r="B21" s="894" t="s">
        <v>36</v>
      </c>
      <c r="C21" s="895">
        <v>0</v>
      </c>
      <c r="D21" s="892">
        <v>0</v>
      </c>
      <c r="E21" s="891">
        <v>2010202</v>
      </c>
      <c r="F21" s="896" t="s">
        <v>14</v>
      </c>
      <c r="G21" s="895">
        <v>320589.6</v>
      </c>
      <c r="H21" s="816">
        <v>32</v>
      </c>
    </row>
    <row r="22" ht="22.5" customHeight="1" spans="1:8">
      <c r="A22" s="891">
        <v>101010129</v>
      </c>
      <c r="B22" s="894" t="s">
        <v>37</v>
      </c>
      <c r="C22" s="895">
        <v>0</v>
      </c>
      <c r="D22" s="892">
        <v>0</v>
      </c>
      <c r="E22" s="891">
        <v>2010203</v>
      </c>
      <c r="F22" s="896" t="s">
        <v>16</v>
      </c>
      <c r="G22" s="895">
        <v>0</v>
      </c>
      <c r="H22" s="816">
        <v>0</v>
      </c>
    </row>
    <row r="23" ht="22.5" customHeight="1" spans="1:8">
      <c r="A23" s="891">
        <v>101010131</v>
      </c>
      <c r="B23" s="894" t="s">
        <v>38</v>
      </c>
      <c r="C23" s="895">
        <v>0</v>
      </c>
      <c r="D23" s="892">
        <v>0</v>
      </c>
      <c r="E23" s="891">
        <v>2010204</v>
      </c>
      <c r="F23" s="896" t="s">
        <v>39</v>
      </c>
      <c r="G23" s="895">
        <v>300000</v>
      </c>
      <c r="H23" s="816">
        <v>30</v>
      </c>
    </row>
    <row r="24" ht="22.5" customHeight="1" spans="1:8">
      <c r="A24" s="891">
        <v>101010132</v>
      </c>
      <c r="B24" s="894" t="s">
        <v>40</v>
      </c>
      <c r="C24" s="895">
        <v>0</v>
      </c>
      <c r="D24" s="892">
        <v>0</v>
      </c>
      <c r="E24" s="891">
        <v>2010205</v>
      </c>
      <c r="F24" s="896" t="s">
        <v>41</v>
      </c>
      <c r="G24" s="895">
        <v>368000</v>
      </c>
      <c r="H24" s="816">
        <v>37</v>
      </c>
    </row>
    <row r="25" ht="22.5" customHeight="1" spans="1:8">
      <c r="A25" s="891">
        <v>101010133</v>
      </c>
      <c r="B25" s="894" t="s">
        <v>42</v>
      </c>
      <c r="C25" s="895">
        <v>-839536.52</v>
      </c>
      <c r="D25" s="892">
        <v>-84</v>
      </c>
      <c r="E25" s="891">
        <v>2010206</v>
      </c>
      <c r="F25" s="896" t="s">
        <v>43</v>
      </c>
      <c r="G25" s="895">
        <v>0</v>
      </c>
      <c r="H25" s="816">
        <v>0</v>
      </c>
    </row>
    <row r="26" ht="22.5" customHeight="1" spans="1:8">
      <c r="A26" s="891">
        <v>101010134</v>
      </c>
      <c r="B26" s="894" t="s">
        <v>44</v>
      </c>
      <c r="C26" s="895">
        <v>0</v>
      </c>
      <c r="D26" s="892">
        <v>0</v>
      </c>
      <c r="E26" s="891">
        <v>2010250</v>
      </c>
      <c r="F26" s="896" t="s">
        <v>30</v>
      </c>
      <c r="G26" s="895">
        <v>0</v>
      </c>
      <c r="H26" s="816">
        <v>0</v>
      </c>
    </row>
    <row r="27" ht="22.5" customHeight="1" spans="1:8">
      <c r="A27" s="891">
        <v>101010135</v>
      </c>
      <c r="B27" s="894" t="s">
        <v>45</v>
      </c>
      <c r="C27" s="895">
        <v>0</v>
      </c>
      <c r="D27" s="892">
        <v>0</v>
      </c>
      <c r="E27" s="891">
        <v>2010299</v>
      </c>
      <c r="F27" s="896" t="s">
        <v>46</v>
      </c>
      <c r="G27" s="895">
        <v>0</v>
      </c>
      <c r="H27" s="816">
        <v>0</v>
      </c>
    </row>
    <row r="28" ht="22.5" customHeight="1" spans="1:8">
      <c r="A28" s="891">
        <v>101010136</v>
      </c>
      <c r="B28" s="894" t="s">
        <v>47</v>
      </c>
      <c r="C28" s="895">
        <v>38632.81</v>
      </c>
      <c r="D28" s="892">
        <v>4</v>
      </c>
      <c r="E28" s="891">
        <v>20103</v>
      </c>
      <c r="F28" s="897" t="s">
        <v>48</v>
      </c>
      <c r="G28" s="892">
        <v>51167701.58</v>
      </c>
      <c r="H28" s="816">
        <v>5117</v>
      </c>
    </row>
    <row r="29" ht="22.5" customHeight="1" spans="1:8">
      <c r="A29" s="891">
        <v>101010137</v>
      </c>
      <c r="B29" s="894" t="s">
        <v>49</v>
      </c>
      <c r="C29" s="895">
        <v>0</v>
      </c>
      <c r="D29" s="892">
        <v>0</v>
      </c>
      <c r="E29" s="891">
        <v>2010301</v>
      </c>
      <c r="F29" s="896" t="s">
        <v>12</v>
      </c>
      <c r="G29" s="895">
        <v>44029324.01</v>
      </c>
      <c r="H29" s="816">
        <v>4403</v>
      </c>
    </row>
    <row r="30" ht="22.5" customHeight="1" spans="1:8">
      <c r="A30" s="891">
        <v>101010138</v>
      </c>
      <c r="B30" s="894" t="s">
        <v>50</v>
      </c>
      <c r="C30" s="895">
        <v>-5348000</v>
      </c>
      <c r="D30" s="892">
        <v>-535</v>
      </c>
      <c r="E30" s="891">
        <v>2010302</v>
      </c>
      <c r="F30" s="896" t="s">
        <v>14</v>
      </c>
      <c r="G30" s="895">
        <v>7123948.57</v>
      </c>
      <c r="H30" s="816">
        <v>712</v>
      </c>
    </row>
    <row r="31" ht="22.5" customHeight="1" spans="1:8">
      <c r="A31" s="891">
        <v>101010139</v>
      </c>
      <c r="B31" s="894" t="s">
        <v>51</v>
      </c>
      <c r="C31" s="895">
        <v>0</v>
      </c>
      <c r="D31" s="892">
        <v>0</v>
      </c>
      <c r="E31" s="891">
        <v>2010303</v>
      </c>
      <c r="F31" s="896" t="s">
        <v>16</v>
      </c>
      <c r="G31" s="895">
        <v>0</v>
      </c>
      <c r="H31" s="816">
        <v>0</v>
      </c>
    </row>
    <row r="32" ht="22.5" customHeight="1" spans="1:8">
      <c r="A32" s="891">
        <v>101010140</v>
      </c>
      <c r="B32" s="894" t="s">
        <v>52</v>
      </c>
      <c r="C32" s="895">
        <v>0</v>
      </c>
      <c r="D32" s="892">
        <v>0</v>
      </c>
      <c r="E32" s="891">
        <v>2010304</v>
      </c>
      <c r="F32" s="896" t="s">
        <v>53</v>
      </c>
      <c r="G32" s="895">
        <v>0</v>
      </c>
      <c r="H32" s="816">
        <v>0</v>
      </c>
    </row>
    <row r="33" ht="22.5" customHeight="1" spans="1:8">
      <c r="A33" s="891">
        <v>101010141</v>
      </c>
      <c r="B33" s="894" t="s">
        <v>54</v>
      </c>
      <c r="C33" s="895">
        <v>0</v>
      </c>
      <c r="D33" s="892">
        <v>0</v>
      </c>
      <c r="E33" s="891">
        <v>2010305</v>
      </c>
      <c r="F33" s="896" t="s">
        <v>55</v>
      </c>
      <c r="G33" s="895">
        <v>0</v>
      </c>
      <c r="H33" s="816">
        <v>0</v>
      </c>
    </row>
    <row r="34" ht="22.5" customHeight="1" spans="1:8">
      <c r="A34" s="891">
        <v>101010142</v>
      </c>
      <c r="B34" s="894" t="s">
        <v>56</v>
      </c>
      <c r="C34" s="895">
        <v>0</v>
      </c>
      <c r="D34" s="892">
        <v>0</v>
      </c>
      <c r="E34" s="891">
        <v>2010306</v>
      </c>
      <c r="F34" s="896" t="s">
        <v>57</v>
      </c>
      <c r="G34" s="895">
        <v>14429</v>
      </c>
      <c r="H34" s="816">
        <v>1</v>
      </c>
    </row>
    <row r="35" ht="22.5" customHeight="1" spans="1:8">
      <c r="A35" s="891">
        <v>101010150</v>
      </c>
      <c r="B35" s="894" t="s">
        <v>58</v>
      </c>
      <c r="C35" s="895">
        <v>0</v>
      </c>
      <c r="D35" s="892">
        <v>0</v>
      </c>
      <c r="E35" s="891">
        <v>2010308</v>
      </c>
      <c r="F35" s="896" t="s">
        <v>59</v>
      </c>
      <c r="G35" s="895">
        <v>0</v>
      </c>
      <c r="H35" s="816">
        <v>0</v>
      </c>
    </row>
    <row r="36" ht="22.5" customHeight="1" spans="1:8">
      <c r="A36" s="891">
        <v>101010151</v>
      </c>
      <c r="B36" s="894" t="s">
        <v>60</v>
      </c>
      <c r="C36" s="895">
        <v>0</v>
      </c>
      <c r="D36" s="892">
        <v>0</v>
      </c>
      <c r="E36" s="891">
        <v>2010309</v>
      </c>
      <c r="F36" s="896" t="s">
        <v>61</v>
      </c>
      <c r="G36" s="895">
        <v>0</v>
      </c>
      <c r="H36" s="816">
        <v>0</v>
      </c>
    </row>
    <row r="37" ht="22.5" customHeight="1" spans="1:8">
      <c r="A37" s="891">
        <v>101010152</v>
      </c>
      <c r="B37" s="894" t="s">
        <v>62</v>
      </c>
      <c r="C37" s="895">
        <v>0</v>
      </c>
      <c r="D37" s="892">
        <v>0</v>
      </c>
      <c r="E37" s="891">
        <v>2010350</v>
      </c>
      <c r="F37" s="896" t="s">
        <v>30</v>
      </c>
      <c r="G37" s="895">
        <v>0</v>
      </c>
      <c r="H37" s="816">
        <v>0</v>
      </c>
    </row>
    <row r="38" ht="22.5" customHeight="1" spans="1:8">
      <c r="A38" s="891">
        <v>101010153</v>
      </c>
      <c r="B38" s="894" t="s">
        <v>63</v>
      </c>
      <c r="C38" s="895">
        <v>0</v>
      </c>
      <c r="D38" s="892">
        <v>0</v>
      </c>
      <c r="E38" s="891">
        <v>2010399</v>
      </c>
      <c r="F38" s="896" t="s">
        <v>64</v>
      </c>
      <c r="G38" s="895">
        <v>0</v>
      </c>
      <c r="H38" s="816">
        <v>0</v>
      </c>
    </row>
    <row r="39" ht="22.5" customHeight="1" spans="1:8">
      <c r="A39" s="891">
        <v>101010154</v>
      </c>
      <c r="B39" s="894" t="s">
        <v>65</v>
      </c>
      <c r="C39" s="895">
        <v>0</v>
      </c>
      <c r="D39" s="892">
        <v>0</v>
      </c>
      <c r="E39" s="891">
        <v>20104</v>
      </c>
      <c r="F39" s="897" t="s">
        <v>66</v>
      </c>
      <c r="G39" s="892">
        <v>10354616.59</v>
      </c>
      <c r="H39" s="816">
        <v>1035</v>
      </c>
    </row>
    <row r="40" ht="22.5" customHeight="1" spans="1:8">
      <c r="A40" s="891">
        <v>101010155</v>
      </c>
      <c r="B40" s="894" t="s">
        <v>67</v>
      </c>
      <c r="C40" s="895">
        <v>0</v>
      </c>
      <c r="D40" s="892">
        <v>0</v>
      </c>
      <c r="E40" s="891">
        <v>2010401</v>
      </c>
      <c r="F40" s="896" t="s">
        <v>12</v>
      </c>
      <c r="G40" s="895">
        <v>8417725.85</v>
      </c>
      <c r="H40" s="816">
        <v>842</v>
      </c>
    </row>
    <row r="41" ht="22.5" customHeight="1" spans="1:8">
      <c r="A41" s="891">
        <v>1010201</v>
      </c>
      <c r="B41" s="891" t="s">
        <v>68</v>
      </c>
      <c r="C41" s="892">
        <v>0</v>
      </c>
      <c r="D41" s="892">
        <v>0</v>
      </c>
      <c r="E41" s="891">
        <v>2010402</v>
      </c>
      <c r="F41" s="896" t="s">
        <v>14</v>
      </c>
      <c r="G41" s="895">
        <v>1838346.74</v>
      </c>
      <c r="H41" s="816">
        <v>184</v>
      </c>
    </row>
    <row r="42" ht="22.5" customHeight="1" spans="1:8">
      <c r="A42" s="891">
        <v>101020101</v>
      </c>
      <c r="B42" s="894" t="s">
        <v>69</v>
      </c>
      <c r="C42" s="895">
        <v>0</v>
      </c>
      <c r="D42" s="892">
        <v>0</v>
      </c>
      <c r="E42" s="891">
        <v>2010403</v>
      </c>
      <c r="F42" s="896" t="s">
        <v>16</v>
      </c>
      <c r="G42" s="895">
        <v>0</v>
      </c>
      <c r="H42" s="816">
        <v>0</v>
      </c>
    </row>
    <row r="43" ht="22.5" customHeight="1" spans="1:8">
      <c r="A43" s="891">
        <v>101020102</v>
      </c>
      <c r="B43" s="894" t="s">
        <v>70</v>
      </c>
      <c r="C43" s="895">
        <v>0</v>
      </c>
      <c r="D43" s="892">
        <v>0</v>
      </c>
      <c r="E43" s="891">
        <v>2010404</v>
      </c>
      <c r="F43" s="896" t="s">
        <v>71</v>
      </c>
      <c r="G43" s="895">
        <v>0</v>
      </c>
      <c r="H43" s="816">
        <v>0</v>
      </c>
    </row>
    <row r="44" ht="22.5" customHeight="1" spans="1:8">
      <c r="A44" s="891">
        <v>101020103</v>
      </c>
      <c r="B44" s="894" t="s">
        <v>72</v>
      </c>
      <c r="C44" s="895">
        <v>0</v>
      </c>
      <c r="D44" s="892">
        <v>0</v>
      </c>
      <c r="E44" s="891">
        <v>2010405</v>
      </c>
      <c r="F44" s="896" t="s">
        <v>73</v>
      </c>
      <c r="G44" s="895">
        <v>0</v>
      </c>
      <c r="H44" s="816">
        <v>0</v>
      </c>
    </row>
    <row r="45" ht="22.5" customHeight="1" spans="1:8">
      <c r="A45" s="891">
        <v>101020104</v>
      </c>
      <c r="B45" s="894" t="s">
        <v>74</v>
      </c>
      <c r="C45" s="895">
        <v>0</v>
      </c>
      <c r="D45" s="892">
        <v>0</v>
      </c>
      <c r="E45" s="891">
        <v>2010406</v>
      </c>
      <c r="F45" s="896" t="s">
        <v>75</v>
      </c>
      <c r="G45" s="895">
        <v>0</v>
      </c>
      <c r="H45" s="816">
        <v>0</v>
      </c>
    </row>
    <row r="46" ht="22.5" customHeight="1" spans="1:8">
      <c r="A46" s="891">
        <v>101020105</v>
      </c>
      <c r="B46" s="894" t="s">
        <v>76</v>
      </c>
      <c r="C46" s="895">
        <v>0</v>
      </c>
      <c r="D46" s="892">
        <v>0</v>
      </c>
      <c r="E46" s="891">
        <v>2010407</v>
      </c>
      <c r="F46" s="896" t="s">
        <v>77</v>
      </c>
      <c r="G46" s="895">
        <v>0</v>
      </c>
      <c r="H46" s="816">
        <v>0</v>
      </c>
    </row>
    <row r="47" ht="22.5" customHeight="1" spans="1:8">
      <c r="A47" s="891">
        <v>101020106</v>
      </c>
      <c r="B47" s="894" t="s">
        <v>78</v>
      </c>
      <c r="C47" s="895">
        <v>0</v>
      </c>
      <c r="D47" s="892">
        <v>0</v>
      </c>
      <c r="E47" s="891">
        <v>2010408</v>
      </c>
      <c r="F47" s="896" t="s">
        <v>79</v>
      </c>
      <c r="G47" s="895">
        <v>98544</v>
      </c>
      <c r="H47" s="816">
        <v>10</v>
      </c>
    </row>
    <row r="48" ht="22.5" customHeight="1" spans="1:8">
      <c r="A48" s="891">
        <v>101020107</v>
      </c>
      <c r="B48" s="894" t="s">
        <v>80</v>
      </c>
      <c r="C48" s="895">
        <v>0</v>
      </c>
      <c r="D48" s="892">
        <v>0</v>
      </c>
      <c r="E48" s="891">
        <v>2010450</v>
      </c>
      <c r="F48" s="896" t="s">
        <v>30</v>
      </c>
      <c r="G48" s="895">
        <v>0</v>
      </c>
      <c r="H48" s="816">
        <v>0</v>
      </c>
    </row>
    <row r="49" ht="22.5" customHeight="1" spans="1:8">
      <c r="A49" s="891">
        <v>101020119</v>
      </c>
      <c r="B49" s="894" t="s">
        <v>81</v>
      </c>
      <c r="C49" s="895">
        <v>0</v>
      </c>
      <c r="D49" s="892">
        <v>0</v>
      </c>
      <c r="E49" s="891">
        <v>2010499</v>
      </c>
      <c r="F49" s="896" t="s">
        <v>82</v>
      </c>
      <c r="G49" s="895">
        <v>0</v>
      </c>
      <c r="H49" s="816">
        <v>0</v>
      </c>
    </row>
    <row r="50" ht="22.5" customHeight="1" spans="1:8">
      <c r="A50" s="891">
        <v>101020120</v>
      </c>
      <c r="B50" s="894" t="s">
        <v>83</v>
      </c>
      <c r="C50" s="895">
        <v>0</v>
      </c>
      <c r="D50" s="892">
        <v>0</v>
      </c>
      <c r="E50" s="891">
        <v>20105</v>
      </c>
      <c r="F50" s="897" t="s">
        <v>84</v>
      </c>
      <c r="G50" s="892">
        <v>3494637.9</v>
      </c>
      <c r="H50" s="816">
        <v>349</v>
      </c>
    </row>
    <row r="51" ht="22.5" customHeight="1" spans="1:8">
      <c r="A51" s="891">
        <v>101020121</v>
      </c>
      <c r="B51" s="894" t="s">
        <v>85</v>
      </c>
      <c r="C51" s="895">
        <v>0</v>
      </c>
      <c r="D51" s="892">
        <v>0</v>
      </c>
      <c r="E51" s="891">
        <v>2010501</v>
      </c>
      <c r="F51" s="896" t="s">
        <v>12</v>
      </c>
      <c r="G51" s="895">
        <v>2539235.45</v>
      </c>
      <c r="H51" s="816">
        <v>254</v>
      </c>
    </row>
    <row r="52" ht="22.5" customHeight="1" spans="1:8">
      <c r="A52" s="891">
        <v>101020129</v>
      </c>
      <c r="B52" s="894" t="s">
        <v>86</v>
      </c>
      <c r="C52" s="895">
        <v>0</v>
      </c>
      <c r="D52" s="892">
        <v>0</v>
      </c>
      <c r="E52" s="891">
        <v>2010502</v>
      </c>
      <c r="F52" s="896" t="s">
        <v>14</v>
      </c>
      <c r="G52" s="895">
        <v>0</v>
      </c>
      <c r="H52" s="816">
        <v>0</v>
      </c>
    </row>
    <row r="53" ht="22.5" customHeight="1" spans="1:8">
      <c r="A53" s="891"/>
      <c r="B53" s="891" t="s">
        <v>87</v>
      </c>
      <c r="C53" s="892"/>
      <c r="D53" s="892">
        <v>0</v>
      </c>
      <c r="E53" s="891">
        <v>2010503</v>
      </c>
      <c r="F53" s="896" t="s">
        <v>16</v>
      </c>
      <c r="G53" s="895">
        <v>0</v>
      </c>
      <c r="H53" s="816">
        <v>0</v>
      </c>
    </row>
    <row r="54" ht="22.5" customHeight="1" spans="1:8">
      <c r="A54" s="891">
        <v>1010102</v>
      </c>
      <c r="B54" s="894" t="s">
        <v>88</v>
      </c>
      <c r="C54" s="895">
        <v>0</v>
      </c>
      <c r="D54" s="892">
        <v>0</v>
      </c>
      <c r="E54" s="891">
        <v>2010504</v>
      </c>
      <c r="F54" s="896" t="s">
        <v>89</v>
      </c>
      <c r="G54" s="895">
        <v>0</v>
      </c>
      <c r="H54" s="816">
        <v>0</v>
      </c>
    </row>
    <row r="55" ht="22.5" customHeight="1" spans="1:8">
      <c r="A55" s="891">
        <v>1010202</v>
      </c>
      <c r="B55" s="894" t="s">
        <v>90</v>
      </c>
      <c r="C55" s="892">
        <v>0</v>
      </c>
      <c r="D55" s="892">
        <v>0</v>
      </c>
      <c r="E55" s="891">
        <v>2010505</v>
      </c>
      <c r="F55" s="896" t="s">
        <v>91</v>
      </c>
      <c r="G55" s="895">
        <v>0</v>
      </c>
      <c r="H55" s="816">
        <v>0</v>
      </c>
    </row>
    <row r="56" ht="22.5" customHeight="1" spans="1:8">
      <c r="A56" s="891">
        <v>101020202</v>
      </c>
      <c r="B56" s="898" t="s">
        <v>92</v>
      </c>
      <c r="C56" s="895">
        <v>0</v>
      </c>
      <c r="D56" s="892">
        <v>0</v>
      </c>
      <c r="E56" s="891">
        <v>2010506</v>
      </c>
      <c r="F56" s="896" t="s">
        <v>93</v>
      </c>
      <c r="G56" s="895">
        <v>0</v>
      </c>
      <c r="H56" s="816">
        <v>0</v>
      </c>
    </row>
    <row r="57" ht="22.5" customHeight="1" spans="1:8">
      <c r="A57" s="891">
        <v>101020209</v>
      </c>
      <c r="B57" s="898" t="s">
        <v>94</v>
      </c>
      <c r="C57" s="895">
        <v>0</v>
      </c>
      <c r="D57" s="892">
        <v>0</v>
      </c>
      <c r="E57" s="891">
        <v>2010507</v>
      </c>
      <c r="F57" s="896" t="s">
        <v>95</v>
      </c>
      <c r="G57" s="895">
        <v>955402.45</v>
      </c>
      <c r="H57" s="816">
        <v>96</v>
      </c>
    </row>
    <row r="58" ht="22.5" customHeight="1" spans="1:8">
      <c r="A58" s="891">
        <v>101020220</v>
      </c>
      <c r="B58" s="898" t="s">
        <v>96</v>
      </c>
      <c r="C58" s="895">
        <v>0</v>
      </c>
      <c r="D58" s="892">
        <v>0</v>
      </c>
      <c r="E58" s="891">
        <v>2010508</v>
      </c>
      <c r="F58" s="896" t="s">
        <v>97</v>
      </c>
      <c r="G58" s="895">
        <v>0</v>
      </c>
      <c r="H58" s="816">
        <v>0</v>
      </c>
    </row>
    <row r="59" ht="22.5" customHeight="1" spans="1:8">
      <c r="A59" s="891">
        <v>101020221</v>
      </c>
      <c r="B59" s="898" t="s">
        <v>98</v>
      </c>
      <c r="C59" s="895">
        <v>0</v>
      </c>
      <c r="D59" s="892">
        <v>0</v>
      </c>
      <c r="E59" s="891">
        <v>2010550</v>
      </c>
      <c r="F59" s="896" t="s">
        <v>30</v>
      </c>
      <c r="G59" s="895">
        <v>0</v>
      </c>
      <c r="H59" s="816">
        <v>0</v>
      </c>
    </row>
    <row r="60" ht="22.5" customHeight="1" spans="1:8">
      <c r="A60" s="891">
        <v>101020229</v>
      </c>
      <c r="B60" s="898" t="s">
        <v>99</v>
      </c>
      <c r="C60" s="895">
        <v>0</v>
      </c>
      <c r="D60" s="892">
        <v>0</v>
      </c>
      <c r="E60" s="891">
        <v>2010599</v>
      </c>
      <c r="F60" s="896" t="s">
        <v>100</v>
      </c>
      <c r="G60" s="895">
        <v>0</v>
      </c>
      <c r="H60" s="816">
        <v>0</v>
      </c>
    </row>
    <row r="61" ht="22.5" customHeight="1" spans="1:8">
      <c r="A61" s="891"/>
      <c r="B61" s="891" t="s">
        <v>101</v>
      </c>
      <c r="C61" s="892"/>
      <c r="D61" s="892">
        <v>0</v>
      </c>
      <c r="E61" s="891">
        <v>20106</v>
      </c>
      <c r="F61" s="897" t="s">
        <v>102</v>
      </c>
      <c r="G61" s="892">
        <v>10762845.68</v>
      </c>
      <c r="H61" s="816">
        <v>1076</v>
      </c>
    </row>
    <row r="62" ht="22.5" customHeight="1" spans="1:8">
      <c r="A62" s="891">
        <v>1010103</v>
      </c>
      <c r="B62" s="894" t="s">
        <v>103</v>
      </c>
      <c r="C62" s="892">
        <v>0</v>
      </c>
      <c r="D62" s="892">
        <v>0</v>
      </c>
      <c r="E62" s="891">
        <v>2010601</v>
      </c>
      <c r="F62" s="896" t="s">
        <v>12</v>
      </c>
      <c r="G62" s="895">
        <v>9729885.75</v>
      </c>
      <c r="H62" s="816">
        <v>973</v>
      </c>
    </row>
    <row r="63" ht="22.5" customHeight="1" spans="1:8">
      <c r="A63" s="891">
        <v>101010301</v>
      </c>
      <c r="B63" s="898" t="s">
        <v>103</v>
      </c>
      <c r="C63" s="895">
        <v>0</v>
      </c>
      <c r="D63" s="892">
        <v>0</v>
      </c>
      <c r="E63" s="891">
        <v>2010602</v>
      </c>
      <c r="F63" s="896" t="s">
        <v>14</v>
      </c>
      <c r="G63" s="895">
        <v>1032959.93</v>
      </c>
      <c r="H63" s="816">
        <v>103</v>
      </c>
    </row>
    <row r="64" ht="22.5" customHeight="1" spans="1:8">
      <c r="A64" s="891">
        <v>101010302</v>
      </c>
      <c r="B64" s="898" t="s">
        <v>104</v>
      </c>
      <c r="C64" s="895">
        <v>0</v>
      </c>
      <c r="D64" s="892">
        <v>0</v>
      </c>
      <c r="E64" s="891">
        <v>2010603</v>
      </c>
      <c r="F64" s="896" t="s">
        <v>16</v>
      </c>
      <c r="G64" s="895">
        <v>0</v>
      </c>
      <c r="H64" s="816">
        <v>0</v>
      </c>
    </row>
    <row r="65" ht="22.5" customHeight="1" spans="1:8">
      <c r="A65" s="891">
        <v>1010203</v>
      </c>
      <c r="B65" s="894" t="s">
        <v>105</v>
      </c>
      <c r="C65" s="895">
        <v>0</v>
      </c>
      <c r="D65" s="892">
        <v>0</v>
      </c>
      <c r="E65" s="891">
        <v>2010604</v>
      </c>
      <c r="F65" s="896" t="s">
        <v>106</v>
      </c>
      <c r="G65" s="895">
        <v>0</v>
      </c>
      <c r="H65" s="816">
        <v>0</v>
      </c>
    </row>
    <row r="66" ht="22.5" customHeight="1" spans="1:8">
      <c r="A66" s="891">
        <v>10104</v>
      </c>
      <c r="B66" s="891" t="s">
        <v>107</v>
      </c>
      <c r="C66" s="892">
        <v>5281684.65</v>
      </c>
      <c r="D66" s="892">
        <v>528</v>
      </c>
      <c r="E66" s="891">
        <v>2010605</v>
      </c>
      <c r="F66" s="896" t="s">
        <v>108</v>
      </c>
      <c r="G66" s="895">
        <v>0</v>
      </c>
      <c r="H66" s="816">
        <v>0</v>
      </c>
    </row>
    <row r="67" ht="22.5" customHeight="1" spans="1:8">
      <c r="A67" s="891">
        <v>1010401</v>
      </c>
      <c r="B67" s="894" t="s">
        <v>109</v>
      </c>
      <c r="C67" s="895">
        <v>0</v>
      </c>
      <c r="D67" s="892">
        <v>0</v>
      </c>
      <c r="E67" s="891">
        <v>2010606</v>
      </c>
      <c r="F67" s="896" t="s">
        <v>110</v>
      </c>
      <c r="G67" s="895">
        <v>0</v>
      </c>
      <c r="H67" s="816">
        <v>0</v>
      </c>
    </row>
    <row r="68" ht="22.5" customHeight="1" spans="1:8">
      <c r="A68" s="891">
        <v>1010402</v>
      </c>
      <c r="B68" s="894" t="s">
        <v>111</v>
      </c>
      <c r="C68" s="895">
        <v>0</v>
      </c>
      <c r="D68" s="892">
        <v>0</v>
      </c>
      <c r="E68" s="891">
        <v>2010607</v>
      </c>
      <c r="F68" s="896" t="s">
        <v>112</v>
      </c>
      <c r="G68" s="895">
        <v>0</v>
      </c>
      <c r="H68" s="816">
        <v>0</v>
      </c>
    </row>
    <row r="69" ht="22.5" customHeight="1" spans="1:8">
      <c r="A69" s="891">
        <v>1010403</v>
      </c>
      <c r="B69" s="894" t="s">
        <v>113</v>
      </c>
      <c r="C69" s="895">
        <v>0</v>
      </c>
      <c r="D69" s="892">
        <v>0</v>
      </c>
      <c r="E69" s="891">
        <v>2010608</v>
      </c>
      <c r="F69" s="896" t="s">
        <v>114</v>
      </c>
      <c r="G69" s="895">
        <v>0</v>
      </c>
      <c r="H69" s="816">
        <v>0</v>
      </c>
    </row>
    <row r="70" ht="22.5" customHeight="1" spans="1:8">
      <c r="A70" s="891">
        <v>1010404</v>
      </c>
      <c r="B70" s="894" t="s">
        <v>115</v>
      </c>
      <c r="C70" s="895">
        <v>0</v>
      </c>
      <c r="D70" s="892">
        <v>0</v>
      </c>
      <c r="E70" s="891">
        <v>2010650</v>
      </c>
      <c r="F70" s="896" t="s">
        <v>30</v>
      </c>
      <c r="G70" s="895">
        <v>0</v>
      </c>
      <c r="H70" s="816">
        <v>0</v>
      </c>
    </row>
    <row r="71" ht="22.5" customHeight="1" spans="1:8">
      <c r="A71" s="891">
        <v>1010405</v>
      </c>
      <c r="B71" s="894" t="s">
        <v>116</v>
      </c>
      <c r="C71" s="895">
        <v>0</v>
      </c>
      <c r="D71" s="892">
        <v>0</v>
      </c>
      <c r="E71" s="891">
        <v>2010699</v>
      </c>
      <c r="F71" s="896" t="s">
        <v>117</v>
      </c>
      <c r="G71" s="895">
        <v>0</v>
      </c>
      <c r="H71" s="816">
        <v>0</v>
      </c>
    </row>
    <row r="72" ht="22.5" customHeight="1" spans="1:8">
      <c r="A72" s="891">
        <v>1010406</v>
      </c>
      <c r="B72" s="894" t="s">
        <v>118</v>
      </c>
      <c r="C72" s="895">
        <v>0</v>
      </c>
      <c r="D72" s="892">
        <v>0</v>
      </c>
      <c r="E72" s="891">
        <v>20107</v>
      </c>
      <c r="F72" s="897" t="s">
        <v>119</v>
      </c>
      <c r="G72" s="892">
        <v>0</v>
      </c>
      <c r="H72" s="816">
        <v>0</v>
      </c>
    </row>
    <row r="73" ht="22.5" customHeight="1" spans="1:8">
      <c r="A73" s="891">
        <v>1010407</v>
      </c>
      <c r="B73" s="894" t="s">
        <v>120</v>
      </c>
      <c r="C73" s="895">
        <v>0</v>
      </c>
      <c r="D73" s="892">
        <v>0</v>
      </c>
      <c r="E73" s="891">
        <v>2010701</v>
      </c>
      <c r="F73" s="896" t="s">
        <v>12</v>
      </c>
      <c r="G73" s="895">
        <v>0</v>
      </c>
      <c r="H73" s="816">
        <v>0</v>
      </c>
    </row>
    <row r="74" ht="22.5" customHeight="1" spans="1:8">
      <c r="A74" s="891">
        <v>1010408</v>
      </c>
      <c r="B74" s="894" t="s">
        <v>121</v>
      </c>
      <c r="C74" s="895">
        <v>0</v>
      </c>
      <c r="D74" s="892">
        <v>0</v>
      </c>
      <c r="E74" s="891">
        <v>2010702</v>
      </c>
      <c r="F74" s="896" t="s">
        <v>14</v>
      </c>
      <c r="G74" s="895">
        <v>0</v>
      </c>
      <c r="H74" s="816">
        <v>0</v>
      </c>
    </row>
    <row r="75" ht="22.5" customHeight="1" spans="1:8">
      <c r="A75" s="891">
        <v>1010409</v>
      </c>
      <c r="B75" s="894" t="s">
        <v>122</v>
      </c>
      <c r="C75" s="895">
        <v>0</v>
      </c>
      <c r="D75" s="892">
        <v>0</v>
      </c>
      <c r="E75" s="891">
        <v>2010703</v>
      </c>
      <c r="F75" s="896" t="s">
        <v>16</v>
      </c>
      <c r="G75" s="895">
        <v>0</v>
      </c>
      <c r="H75" s="816">
        <v>0</v>
      </c>
    </row>
    <row r="76" ht="22.5" customHeight="1" spans="1:8">
      <c r="A76" s="891">
        <v>1010410</v>
      </c>
      <c r="B76" s="894" t="s">
        <v>123</v>
      </c>
      <c r="C76" s="895">
        <v>0</v>
      </c>
      <c r="D76" s="892">
        <v>0</v>
      </c>
      <c r="E76" s="891">
        <v>2010709</v>
      </c>
      <c r="F76" s="896" t="s">
        <v>112</v>
      </c>
      <c r="G76" s="895">
        <v>0</v>
      </c>
      <c r="H76" s="816">
        <v>0</v>
      </c>
    </row>
    <row r="77" ht="22.5" customHeight="1" spans="1:8">
      <c r="A77" s="891">
        <v>1010411</v>
      </c>
      <c r="B77" s="894" t="s">
        <v>124</v>
      </c>
      <c r="C77" s="895">
        <v>0</v>
      </c>
      <c r="D77" s="892">
        <v>0</v>
      </c>
      <c r="E77" s="891">
        <v>2010710</v>
      </c>
      <c r="F77" s="896" t="s">
        <v>125</v>
      </c>
      <c r="G77" s="895">
        <v>0</v>
      </c>
      <c r="H77" s="816">
        <v>0</v>
      </c>
    </row>
    <row r="78" ht="22.5" customHeight="1" spans="1:8">
      <c r="A78" s="891">
        <v>1010412</v>
      </c>
      <c r="B78" s="894" t="s">
        <v>126</v>
      </c>
      <c r="C78" s="895">
        <v>0</v>
      </c>
      <c r="D78" s="892">
        <v>0</v>
      </c>
      <c r="E78" s="891">
        <v>2010750</v>
      </c>
      <c r="F78" s="896" t="s">
        <v>30</v>
      </c>
      <c r="G78" s="895">
        <v>0</v>
      </c>
      <c r="H78" s="816">
        <v>0</v>
      </c>
    </row>
    <row r="79" ht="22.5" customHeight="1" spans="1:8">
      <c r="A79" s="891">
        <v>1010413</v>
      </c>
      <c r="B79" s="894" t="s">
        <v>127</v>
      </c>
      <c r="C79" s="895">
        <v>0</v>
      </c>
      <c r="D79" s="892">
        <v>0</v>
      </c>
      <c r="E79" s="891">
        <v>2010799</v>
      </c>
      <c r="F79" s="896" t="s">
        <v>128</v>
      </c>
      <c r="G79" s="895">
        <v>0</v>
      </c>
      <c r="H79" s="816">
        <v>0</v>
      </c>
    </row>
    <row r="80" ht="22.5" customHeight="1" spans="1:8">
      <c r="A80" s="891">
        <v>1010414</v>
      </c>
      <c r="B80" s="894" t="s">
        <v>129</v>
      </c>
      <c r="C80" s="895">
        <v>0</v>
      </c>
      <c r="D80" s="892">
        <v>0</v>
      </c>
      <c r="E80" s="891">
        <v>20108</v>
      </c>
      <c r="F80" s="897" t="s">
        <v>130</v>
      </c>
      <c r="G80" s="892">
        <v>482352.27</v>
      </c>
      <c r="H80" s="816">
        <v>48</v>
      </c>
    </row>
    <row r="81" ht="22.5" customHeight="1" spans="1:8">
      <c r="A81" s="891">
        <v>1010415</v>
      </c>
      <c r="B81" s="894" t="s">
        <v>131</v>
      </c>
      <c r="C81" s="895">
        <v>0</v>
      </c>
      <c r="D81" s="892">
        <v>0</v>
      </c>
      <c r="E81" s="891">
        <v>2010801</v>
      </c>
      <c r="F81" s="896" t="s">
        <v>12</v>
      </c>
      <c r="G81" s="895">
        <v>62700</v>
      </c>
      <c r="H81" s="816">
        <v>6</v>
      </c>
    </row>
    <row r="82" ht="22.5" customHeight="1" spans="1:8">
      <c r="A82" s="891">
        <v>1010416</v>
      </c>
      <c r="B82" s="894" t="s">
        <v>132</v>
      </c>
      <c r="C82" s="895">
        <v>0</v>
      </c>
      <c r="D82" s="892">
        <v>0</v>
      </c>
      <c r="E82" s="891">
        <v>2010802</v>
      </c>
      <c r="F82" s="896" t="s">
        <v>14</v>
      </c>
      <c r="G82" s="895">
        <v>0</v>
      </c>
      <c r="H82" s="816">
        <v>0</v>
      </c>
    </row>
    <row r="83" ht="22.5" customHeight="1" spans="1:8">
      <c r="A83" s="891">
        <v>1010417</v>
      </c>
      <c r="B83" s="894" t="s">
        <v>133</v>
      </c>
      <c r="C83" s="895">
        <v>0</v>
      </c>
      <c r="D83" s="892">
        <v>0</v>
      </c>
      <c r="E83" s="891">
        <v>2010803</v>
      </c>
      <c r="F83" s="896" t="s">
        <v>16</v>
      </c>
      <c r="G83" s="895">
        <v>0</v>
      </c>
      <c r="H83" s="816">
        <v>0</v>
      </c>
    </row>
    <row r="84" ht="22.5" customHeight="1" spans="1:8">
      <c r="A84" s="891">
        <v>101041702</v>
      </c>
      <c r="B84" s="899" t="s">
        <v>134</v>
      </c>
      <c r="C84" s="895">
        <v>0</v>
      </c>
      <c r="D84" s="892">
        <v>0</v>
      </c>
      <c r="E84" s="891">
        <v>2010804</v>
      </c>
      <c r="F84" s="896" t="s">
        <v>135</v>
      </c>
      <c r="G84" s="895">
        <v>419652.27</v>
      </c>
      <c r="H84" s="816">
        <v>42</v>
      </c>
    </row>
    <row r="85" ht="22.5" customHeight="1" spans="1:8">
      <c r="A85" s="891">
        <v>1010418</v>
      </c>
      <c r="B85" s="894" t="s">
        <v>136</v>
      </c>
      <c r="C85" s="895">
        <v>0</v>
      </c>
      <c r="D85" s="892">
        <v>0</v>
      </c>
      <c r="E85" s="891">
        <v>2010805</v>
      </c>
      <c r="F85" s="896" t="s">
        <v>137</v>
      </c>
      <c r="G85" s="895">
        <v>0</v>
      </c>
      <c r="H85" s="816">
        <v>0</v>
      </c>
    </row>
    <row r="86" ht="22.5" customHeight="1" spans="1:8">
      <c r="A86" s="891">
        <v>1010419</v>
      </c>
      <c r="B86" s="894" t="s">
        <v>138</v>
      </c>
      <c r="C86" s="895">
        <v>0</v>
      </c>
      <c r="D86" s="892">
        <v>0</v>
      </c>
      <c r="E86" s="891">
        <v>2010806</v>
      </c>
      <c r="F86" s="896" t="s">
        <v>112</v>
      </c>
      <c r="G86" s="895">
        <v>0</v>
      </c>
      <c r="H86" s="816">
        <v>0</v>
      </c>
    </row>
    <row r="87" ht="22.5" customHeight="1" spans="1:8">
      <c r="A87" s="891">
        <v>1010420</v>
      </c>
      <c r="B87" s="894" t="s">
        <v>139</v>
      </c>
      <c r="C87" s="895">
        <v>0</v>
      </c>
      <c r="D87" s="892">
        <v>0</v>
      </c>
      <c r="E87" s="891">
        <v>2010850</v>
      </c>
      <c r="F87" s="896" t="s">
        <v>30</v>
      </c>
      <c r="G87" s="895">
        <v>0</v>
      </c>
      <c r="H87" s="816">
        <v>0</v>
      </c>
    </row>
    <row r="88" ht="22.5" customHeight="1" spans="1:8">
      <c r="A88" s="891">
        <v>1010421</v>
      </c>
      <c r="B88" s="894" t="s">
        <v>140</v>
      </c>
      <c r="C88" s="895">
        <v>0</v>
      </c>
      <c r="D88" s="892">
        <v>0</v>
      </c>
      <c r="E88" s="891">
        <v>2010899</v>
      </c>
      <c r="F88" s="896" t="s">
        <v>141</v>
      </c>
      <c r="G88" s="895">
        <v>0</v>
      </c>
      <c r="H88" s="816">
        <v>0</v>
      </c>
    </row>
    <row r="89" ht="22.5" customHeight="1" spans="1:8">
      <c r="A89" s="891">
        <v>1010422</v>
      </c>
      <c r="B89" s="894" t="s">
        <v>142</v>
      </c>
      <c r="C89" s="895">
        <v>0</v>
      </c>
      <c r="D89" s="892">
        <v>0</v>
      </c>
      <c r="E89" s="891">
        <v>20109</v>
      </c>
      <c r="F89" s="897" t="s">
        <v>143</v>
      </c>
      <c r="G89" s="892">
        <v>0</v>
      </c>
      <c r="H89" s="816">
        <v>0</v>
      </c>
    </row>
    <row r="90" ht="22.5" customHeight="1" spans="1:8">
      <c r="A90" s="891">
        <v>1010423</v>
      </c>
      <c r="B90" s="894" t="s">
        <v>144</v>
      </c>
      <c r="C90" s="895">
        <v>0</v>
      </c>
      <c r="D90" s="892">
        <v>0</v>
      </c>
      <c r="E90" s="891">
        <v>2010901</v>
      </c>
      <c r="F90" s="896" t="s">
        <v>12</v>
      </c>
      <c r="G90" s="895">
        <v>0</v>
      </c>
      <c r="H90" s="816">
        <v>0</v>
      </c>
    </row>
    <row r="91" ht="22.5" customHeight="1" spans="1:8">
      <c r="A91" s="891">
        <v>1010424</v>
      </c>
      <c r="B91" s="894" t="s">
        <v>145</v>
      </c>
      <c r="C91" s="895">
        <v>0</v>
      </c>
      <c r="D91" s="892">
        <v>0</v>
      </c>
      <c r="E91" s="891">
        <v>2010902</v>
      </c>
      <c r="F91" s="896" t="s">
        <v>14</v>
      </c>
      <c r="G91" s="895">
        <v>0</v>
      </c>
      <c r="H91" s="816">
        <v>0</v>
      </c>
    </row>
    <row r="92" ht="22.5" customHeight="1" spans="1:8">
      <c r="A92" s="891">
        <v>1010425</v>
      </c>
      <c r="B92" s="894" t="s">
        <v>146</v>
      </c>
      <c r="C92" s="895">
        <v>0</v>
      </c>
      <c r="D92" s="892">
        <v>0</v>
      </c>
      <c r="E92" s="891">
        <v>2010903</v>
      </c>
      <c r="F92" s="896" t="s">
        <v>16</v>
      </c>
      <c r="G92" s="895">
        <v>0</v>
      </c>
      <c r="H92" s="816">
        <v>0</v>
      </c>
    </row>
    <row r="93" ht="22.5" customHeight="1" spans="1:8">
      <c r="A93" s="891">
        <v>1010426</v>
      </c>
      <c r="B93" s="894" t="s">
        <v>147</v>
      </c>
      <c r="C93" s="895">
        <v>0</v>
      </c>
      <c r="D93" s="892">
        <v>0</v>
      </c>
      <c r="E93" s="891">
        <v>2010905</v>
      </c>
      <c r="F93" s="896" t="s">
        <v>148</v>
      </c>
      <c r="G93" s="895">
        <v>0</v>
      </c>
      <c r="H93" s="816">
        <v>0</v>
      </c>
    </row>
    <row r="94" ht="22.5" customHeight="1" spans="1:8">
      <c r="A94" s="891">
        <v>1010427</v>
      </c>
      <c r="B94" s="894" t="s">
        <v>149</v>
      </c>
      <c r="C94" s="895">
        <v>0</v>
      </c>
      <c r="D94" s="892">
        <v>0</v>
      </c>
      <c r="E94" s="891">
        <v>2010907</v>
      </c>
      <c r="F94" s="896" t="s">
        <v>150</v>
      </c>
      <c r="G94" s="895">
        <v>0</v>
      </c>
      <c r="H94" s="816">
        <v>0</v>
      </c>
    </row>
    <row r="95" ht="22.5" customHeight="1" spans="1:8">
      <c r="A95" s="891">
        <v>1010428</v>
      </c>
      <c r="B95" s="894" t="s">
        <v>151</v>
      </c>
      <c r="C95" s="895">
        <v>0</v>
      </c>
      <c r="D95" s="892">
        <v>0</v>
      </c>
      <c r="E95" s="891">
        <v>2010908</v>
      </c>
      <c r="F95" s="896" t="s">
        <v>112</v>
      </c>
      <c r="G95" s="895">
        <v>0</v>
      </c>
      <c r="H95" s="816">
        <v>0</v>
      </c>
    </row>
    <row r="96" ht="22.5" customHeight="1" spans="1:8">
      <c r="A96" s="891">
        <v>1010429</v>
      </c>
      <c r="B96" s="894" t="s">
        <v>152</v>
      </c>
      <c r="C96" s="895">
        <v>0</v>
      </c>
      <c r="D96" s="892">
        <v>0</v>
      </c>
      <c r="E96" s="891">
        <v>2010909</v>
      </c>
      <c r="F96" s="896" t="s">
        <v>153</v>
      </c>
      <c r="G96" s="895">
        <v>0</v>
      </c>
      <c r="H96" s="816">
        <v>0</v>
      </c>
    </row>
    <row r="97" ht="22.5" customHeight="1" spans="1:8">
      <c r="A97" s="891">
        <v>1010430</v>
      </c>
      <c r="B97" s="894" t="s">
        <v>154</v>
      </c>
      <c r="C97" s="895">
        <v>0</v>
      </c>
      <c r="D97" s="892">
        <v>0</v>
      </c>
      <c r="E97" s="891">
        <v>2010910</v>
      </c>
      <c r="F97" s="896" t="s">
        <v>155</v>
      </c>
      <c r="G97" s="895">
        <v>0</v>
      </c>
      <c r="H97" s="816">
        <v>0</v>
      </c>
    </row>
    <row r="98" ht="22.5" customHeight="1" spans="1:8">
      <c r="A98" s="891">
        <v>1010431</v>
      </c>
      <c r="B98" s="894" t="s">
        <v>156</v>
      </c>
      <c r="C98" s="895">
        <v>11696.45</v>
      </c>
      <c r="D98" s="892">
        <v>1</v>
      </c>
      <c r="E98" s="891">
        <v>2010911</v>
      </c>
      <c r="F98" s="896" t="s">
        <v>157</v>
      </c>
      <c r="G98" s="895">
        <v>0</v>
      </c>
      <c r="H98" s="816">
        <v>0</v>
      </c>
    </row>
    <row r="99" ht="22.5" customHeight="1" spans="1:8">
      <c r="A99" s="891">
        <v>1010432</v>
      </c>
      <c r="B99" s="894" t="s">
        <v>158</v>
      </c>
      <c r="C99" s="895">
        <v>895826.29</v>
      </c>
      <c r="D99" s="892">
        <v>90</v>
      </c>
      <c r="E99" s="891">
        <v>2010912</v>
      </c>
      <c r="F99" s="896" t="s">
        <v>159</v>
      </c>
      <c r="G99" s="895">
        <v>0</v>
      </c>
      <c r="H99" s="816">
        <v>0</v>
      </c>
    </row>
    <row r="100" ht="22.5" customHeight="1" spans="1:8">
      <c r="A100" s="891">
        <v>1010433</v>
      </c>
      <c r="B100" s="894" t="s">
        <v>160</v>
      </c>
      <c r="C100" s="895">
        <v>2576126.72</v>
      </c>
      <c r="D100" s="892">
        <v>258</v>
      </c>
      <c r="E100" s="891">
        <v>2010950</v>
      </c>
      <c r="F100" s="896" t="s">
        <v>30</v>
      </c>
      <c r="G100" s="895">
        <v>0</v>
      </c>
      <c r="H100" s="816">
        <v>0</v>
      </c>
    </row>
    <row r="101" ht="22.5" customHeight="1" spans="1:8">
      <c r="A101" s="891">
        <v>1010434</v>
      </c>
      <c r="B101" s="894" t="s">
        <v>161</v>
      </c>
      <c r="C101" s="895">
        <v>0</v>
      </c>
      <c r="D101" s="892">
        <v>0</v>
      </c>
      <c r="E101" s="891">
        <v>2010999</v>
      </c>
      <c r="F101" s="896" t="s">
        <v>162</v>
      </c>
      <c r="G101" s="895">
        <v>0</v>
      </c>
      <c r="H101" s="816">
        <v>0</v>
      </c>
    </row>
    <row r="102" ht="22.5" customHeight="1" spans="1:8">
      <c r="A102" s="891">
        <v>1010435</v>
      </c>
      <c r="B102" s="894" t="s">
        <v>163</v>
      </c>
      <c r="C102" s="895">
        <v>1413566.37</v>
      </c>
      <c r="D102" s="892">
        <v>141</v>
      </c>
      <c r="E102" s="891">
        <v>20111</v>
      </c>
      <c r="F102" s="897" t="s">
        <v>164</v>
      </c>
      <c r="G102" s="892">
        <v>15469281.13</v>
      </c>
      <c r="H102" s="816">
        <v>1547</v>
      </c>
    </row>
    <row r="103" ht="22.5" customHeight="1" spans="1:8">
      <c r="A103" s="891">
        <v>1010436</v>
      </c>
      <c r="B103" s="894" t="s">
        <v>165</v>
      </c>
      <c r="C103" s="895">
        <v>351865.1</v>
      </c>
      <c r="D103" s="892">
        <v>35</v>
      </c>
      <c r="E103" s="891">
        <v>2011101</v>
      </c>
      <c r="F103" s="896" t="s">
        <v>12</v>
      </c>
      <c r="G103" s="895">
        <v>14219660.73</v>
      </c>
      <c r="H103" s="816">
        <v>1422</v>
      </c>
    </row>
    <row r="104" ht="22.5" customHeight="1" spans="1:8">
      <c r="A104" s="891">
        <v>1010439</v>
      </c>
      <c r="B104" s="894" t="s">
        <v>166</v>
      </c>
      <c r="C104" s="895">
        <v>11074.93</v>
      </c>
      <c r="D104" s="892">
        <v>1</v>
      </c>
      <c r="E104" s="891">
        <v>2011102</v>
      </c>
      <c r="F104" s="896" t="s">
        <v>14</v>
      </c>
      <c r="G104" s="895">
        <v>1249620.4</v>
      </c>
      <c r="H104" s="816">
        <v>125</v>
      </c>
    </row>
    <row r="105" ht="22.5" customHeight="1" spans="1:8">
      <c r="A105" s="891">
        <v>1010440</v>
      </c>
      <c r="B105" s="894" t="s">
        <v>167</v>
      </c>
      <c r="C105" s="895">
        <v>0</v>
      </c>
      <c r="D105" s="892">
        <v>0</v>
      </c>
      <c r="E105" s="891">
        <v>2011103</v>
      </c>
      <c r="F105" s="896" t="s">
        <v>16</v>
      </c>
      <c r="G105" s="895">
        <v>0</v>
      </c>
      <c r="H105" s="816">
        <v>0</v>
      </c>
    </row>
    <row r="106" ht="22.5" customHeight="1" spans="1:8">
      <c r="A106" s="891">
        <v>1010441</v>
      </c>
      <c r="B106" s="894" t="s">
        <v>168</v>
      </c>
      <c r="C106" s="895">
        <v>0</v>
      </c>
      <c r="D106" s="892">
        <v>0</v>
      </c>
      <c r="E106" s="891">
        <v>2011104</v>
      </c>
      <c r="F106" s="896" t="s">
        <v>169</v>
      </c>
      <c r="G106" s="895">
        <v>0</v>
      </c>
      <c r="H106" s="816">
        <v>0</v>
      </c>
    </row>
    <row r="107" ht="22.5" customHeight="1" spans="1:8">
      <c r="A107" s="891">
        <v>1010442</v>
      </c>
      <c r="B107" s="894" t="s">
        <v>170</v>
      </c>
      <c r="C107" s="895">
        <v>0</v>
      </c>
      <c r="D107" s="892">
        <v>0</v>
      </c>
      <c r="E107" s="891">
        <v>2011105</v>
      </c>
      <c r="F107" s="896" t="s">
        <v>171</v>
      </c>
      <c r="G107" s="895">
        <v>0</v>
      </c>
      <c r="H107" s="816">
        <v>0</v>
      </c>
    </row>
    <row r="108" ht="22.5" customHeight="1" spans="1:8">
      <c r="A108" s="891">
        <v>1010443</v>
      </c>
      <c r="B108" s="894" t="s">
        <v>172</v>
      </c>
      <c r="C108" s="895">
        <v>0</v>
      </c>
      <c r="D108" s="892">
        <v>0</v>
      </c>
      <c r="E108" s="891">
        <v>2011106</v>
      </c>
      <c r="F108" s="896" t="s">
        <v>173</v>
      </c>
      <c r="G108" s="895">
        <v>0</v>
      </c>
      <c r="H108" s="816">
        <v>0</v>
      </c>
    </row>
    <row r="109" ht="22.5" customHeight="1" spans="1:8">
      <c r="A109" s="891">
        <v>1010444</v>
      </c>
      <c r="B109" s="894" t="s">
        <v>174</v>
      </c>
      <c r="C109" s="895">
        <v>0</v>
      </c>
      <c r="D109" s="892">
        <v>0</v>
      </c>
      <c r="E109" s="891">
        <v>2011150</v>
      </c>
      <c r="F109" s="896" t="s">
        <v>30</v>
      </c>
      <c r="G109" s="895">
        <v>0</v>
      </c>
      <c r="H109" s="816">
        <v>0</v>
      </c>
    </row>
    <row r="110" ht="22.5" customHeight="1" spans="1:8">
      <c r="A110" s="891">
        <v>1010445</v>
      </c>
      <c r="B110" s="894" t="s">
        <v>175</v>
      </c>
      <c r="C110" s="895">
        <v>0</v>
      </c>
      <c r="D110" s="892">
        <v>0</v>
      </c>
      <c r="E110" s="891">
        <v>2011199</v>
      </c>
      <c r="F110" s="896" t="s">
        <v>176</v>
      </c>
      <c r="G110" s="895">
        <v>0</v>
      </c>
      <c r="H110" s="816">
        <v>0</v>
      </c>
    </row>
    <row r="111" ht="22.5" customHeight="1" spans="1:8">
      <c r="A111" s="891">
        <v>1010446</v>
      </c>
      <c r="B111" s="894" t="s">
        <v>177</v>
      </c>
      <c r="C111" s="895">
        <v>0</v>
      </c>
      <c r="D111" s="892">
        <v>0</v>
      </c>
      <c r="E111" s="891">
        <v>20113</v>
      </c>
      <c r="F111" s="897" t="s">
        <v>178</v>
      </c>
      <c r="G111" s="892">
        <v>2749013.87</v>
      </c>
      <c r="H111" s="816">
        <v>275</v>
      </c>
    </row>
    <row r="112" ht="22.5" customHeight="1" spans="1:8">
      <c r="A112" s="891">
        <v>1010447</v>
      </c>
      <c r="B112" s="894" t="s">
        <v>179</v>
      </c>
      <c r="C112" s="895">
        <v>0</v>
      </c>
      <c r="D112" s="892">
        <v>0</v>
      </c>
      <c r="E112" s="891">
        <v>2011301</v>
      </c>
      <c r="F112" s="896" t="s">
        <v>12</v>
      </c>
      <c r="G112" s="895">
        <v>1162969.94</v>
      </c>
      <c r="H112" s="816">
        <v>116</v>
      </c>
    </row>
    <row r="113" ht="22.5" customHeight="1" spans="1:8">
      <c r="A113" s="891">
        <v>1010448</v>
      </c>
      <c r="B113" s="894" t="s">
        <v>180</v>
      </c>
      <c r="C113" s="895">
        <v>0</v>
      </c>
      <c r="D113" s="892">
        <v>0</v>
      </c>
      <c r="E113" s="891">
        <v>2011302</v>
      </c>
      <c r="F113" s="896" t="s">
        <v>14</v>
      </c>
      <c r="G113" s="895">
        <v>750000</v>
      </c>
      <c r="H113" s="816">
        <v>75</v>
      </c>
    </row>
    <row r="114" ht="22.5" customHeight="1" spans="1:8">
      <c r="A114" s="891">
        <v>1010449</v>
      </c>
      <c r="B114" s="894" t="s">
        <v>181</v>
      </c>
      <c r="C114" s="895">
        <v>0</v>
      </c>
      <c r="D114" s="892">
        <v>0</v>
      </c>
      <c r="E114" s="891">
        <v>2011303</v>
      </c>
      <c r="F114" s="896" t="s">
        <v>16</v>
      </c>
      <c r="G114" s="895">
        <v>0</v>
      </c>
      <c r="H114" s="816">
        <v>0</v>
      </c>
    </row>
    <row r="115" ht="22.5" customHeight="1" spans="1:8">
      <c r="A115" s="891">
        <v>1010450</v>
      </c>
      <c r="B115" s="894" t="s">
        <v>182</v>
      </c>
      <c r="C115" s="895">
        <v>21528.79</v>
      </c>
      <c r="D115" s="892">
        <v>2</v>
      </c>
      <c r="E115" s="891">
        <v>2011304</v>
      </c>
      <c r="F115" s="896" t="s">
        <v>183</v>
      </c>
      <c r="G115" s="895">
        <v>0</v>
      </c>
      <c r="H115" s="816">
        <v>0</v>
      </c>
    </row>
    <row r="116" ht="22.5" customHeight="1" spans="1:8">
      <c r="A116" s="891">
        <v>1010451</v>
      </c>
      <c r="B116" s="894" t="s">
        <v>184</v>
      </c>
      <c r="C116" s="895">
        <v>0</v>
      </c>
      <c r="D116" s="892">
        <v>0</v>
      </c>
      <c r="E116" s="891">
        <v>2011305</v>
      </c>
      <c r="F116" s="896" t="s">
        <v>185</v>
      </c>
      <c r="G116" s="895">
        <v>0</v>
      </c>
      <c r="H116" s="816">
        <v>0</v>
      </c>
    </row>
    <row r="117" ht="22.5" customHeight="1" spans="1:8">
      <c r="A117" s="891">
        <v>1010452</v>
      </c>
      <c r="B117" s="894" t="s">
        <v>186</v>
      </c>
      <c r="C117" s="895">
        <v>0</v>
      </c>
      <c r="D117" s="892">
        <v>0</v>
      </c>
      <c r="E117" s="891">
        <v>2011306</v>
      </c>
      <c r="F117" s="896" t="s">
        <v>187</v>
      </c>
      <c r="G117" s="895">
        <v>0</v>
      </c>
      <c r="H117" s="816">
        <v>0</v>
      </c>
    </row>
    <row r="118" ht="22.5" customHeight="1" spans="1:8">
      <c r="A118" s="891">
        <v>10105</v>
      </c>
      <c r="B118" s="900" t="s">
        <v>188</v>
      </c>
      <c r="C118" s="895">
        <v>0</v>
      </c>
      <c r="D118" s="892">
        <v>0</v>
      </c>
      <c r="E118" s="891">
        <v>2011307</v>
      </c>
      <c r="F118" s="896" t="s">
        <v>189</v>
      </c>
      <c r="G118" s="895">
        <v>0</v>
      </c>
      <c r="H118" s="816">
        <v>0</v>
      </c>
    </row>
    <row r="119" ht="22.5" customHeight="1" spans="1:8">
      <c r="A119" s="891">
        <v>10106</v>
      </c>
      <c r="B119" s="900" t="s">
        <v>190</v>
      </c>
      <c r="C119" s="892">
        <v>2561040.36</v>
      </c>
      <c r="D119" s="892">
        <v>256</v>
      </c>
      <c r="E119" s="891">
        <v>2011308</v>
      </c>
      <c r="F119" s="896" t="s">
        <v>191</v>
      </c>
      <c r="G119" s="895">
        <v>836043.93</v>
      </c>
      <c r="H119" s="816">
        <v>84</v>
      </c>
    </row>
    <row r="120" ht="22.5" customHeight="1" spans="1:8">
      <c r="A120" s="891">
        <v>1010601</v>
      </c>
      <c r="B120" s="894" t="s">
        <v>190</v>
      </c>
      <c r="C120" s="892">
        <v>3246996.7</v>
      </c>
      <c r="D120" s="892">
        <v>325</v>
      </c>
      <c r="E120" s="891">
        <v>2011350</v>
      </c>
      <c r="F120" s="896" t="s">
        <v>30</v>
      </c>
      <c r="G120" s="895">
        <v>0</v>
      </c>
      <c r="H120" s="816">
        <v>0</v>
      </c>
    </row>
    <row r="121" ht="22.5" customHeight="1" spans="1:8">
      <c r="A121" s="891">
        <v>101060101</v>
      </c>
      <c r="B121" s="898" t="s">
        <v>192</v>
      </c>
      <c r="C121" s="895">
        <v>0</v>
      </c>
      <c r="D121" s="892">
        <v>0</v>
      </c>
      <c r="E121" s="891">
        <v>2011399</v>
      </c>
      <c r="F121" s="896" t="s">
        <v>193</v>
      </c>
      <c r="G121" s="895">
        <v>0</v>
      </c>
      <c r="H121" s="816">
        <v>0</v>
      </c>
    </row>
    <row r="122" ht="22.5" customHeight="1" spans="1:8">
      <c r="A122" s="891">
        <v>101060109</v>
      </c>
      <c r="B122" s="898" t="s">
        <v>194</v>
      </c>
      <c r="C122" s="895">
        <v>3246996.7</v>
      </c>
      <c r="D122" s="892">
        <v>325</v>
      </c>
      <c r="E122" s="891">
        <v>20114</v>
      </c>
      <c r="F122" s="897" t="s">
        <v>195</v>
      </c>
      <c r="G122" s="892">
        <v>200000</v>
      </c>
      <c r="H122" s="816">
        <v>20</v>
      </c>
    </row>
    <row r="123" ht="22.5" customHeight="1" spans="1:8">
      <c r="A123" s="891">
        <v>1010602</v>
      </c>
      <c r="B123" s="894" t="s">
        <v>196</v>
      </c>
      <c r="C123" s="895">
        <v>-659477.34</v>
      </c>
      <c r="D123" s="892">
        <v>-66</v>
      </c>
      <c r="E123" s="891">
        <v>2011401</v>
      </c>
      <c r="F123" s="896" t="s">
        <v>12</v>
      </c>
      <c r="G123" s="895">
        <v>0</v>
      </c>
      <c r="H123" s="816">
        <v>0</v>
      </c>
    </row>
    <row r="124" ht="22.5" customHeight="1" spans="1:8">
      <c r="A124" s="891">
        <v>1010603</v>
      </c>
      <c r="B124" s="894" t="s">
        <v>197</v>
      </c>
      <c r="C124" s="895">
        <v>-51809.21</v>
      </c>
      <c r="D124" s="892">
        <v>-5</v>
      </c>
      <c r="E124" s="891">
        <v>2011402</v>
      </c>
      <c r="F124" s="896" t="s">
        <v>14</v>
      </c>
      <c r="G124" s="895">
        <v>0</v>
      </c>
      <c r="H124" s="816">
        <v>0</v>
      </c>
    </row>
    <row r="125" ht="22.5" customHeight="1" spans="1:8">
      <c r="A125" s="891">
        <v>1010620</v>
      </c>
      <c r="B125" s="894" t="s">
        <v>198</v>
      </c>
      <c r="C125" s="895">
        <v>25330.21</v>
      </c>
      <c r="D125" s="892">
        <v>3</v>
      </c>
      <c r="E125" s="891">
        <v>2011403</v>
      </c>
      <c r="F125" s="896" t="s">
        <v>16</v>
      </c>
      <c r="G125" s="895">
        <v>0</v>
      </c>
      <c r="H125" s="816">
        <v>0</v>
      </c>
    </row>
    <row r="126" ht="22.5" customHeight="1" spans="1:8">
      <c r="A126" s="891">
        <v>10107</v>
      </c>
      <c r="B126" s="891" t="s">
        <v>199</v>
      </c>
      <c r="C126" s="892">
        <v>5374082.69</v>
      </c>
      <c r="D126" s="892">
        <v>537</v>
      </c>
      <c r="E126" s="891">
        <v>2011404</v>
      </c>
      <c r="F126" s="896" t="s">
        <v>200</v>
      </c>
      <c r="G126" s="895">
        <v>0</v>
      </c>
      <c r="H126" s="816">
        <v>0</v>
      </c>
    </row>
    <row r="127" ht="22.5" customHeight="1" spans="1:8">
      <c r="A127" s="891">
        <v>1010701</v>
      </c>
      <c r="B127" s="894" t="s">
        <v>201</v>
      </c>
      <c r="C127" s="895">
        <v>0</v>
      </c>
      <c r="D127" s="892">
        <v>0</v>
      </c>
      <c r="E127" s="891">
        <v>2011405</v>
      </c>
      <c r="F127" s="896" t="s">
        <v>202</v>
      </c>
      <c r="G127" s="895">
        <v>0</v>
      </c>
      <c r="H127" s="816">
        <v>0</v>
      </c>
    </row>
    <row r="128" ht="22.5" customHeight="1" spans="1:8">
      <c r="A128" s="891">
        <v>1010702</v>
      </c>
      <c r="B128" s="894" t="s">
        <v>203</v>
      </c>
      <c r="C128" s="895">
        <v>0</v>
      </c>
      <c r="D128" s="892">
        <v>0</v>
      </c>
      <c r="E128" s="891">
        <v>2011408</v>
      </c>
      <c r="F128" s="896" t="s">
        <v>204</v>
      </c>
      <c r="G128" s="895">
        <v>0</v>
      </c>
      <c r="H128" s="816">
        <v>0</v>
      </c>
    </row>
    <row r="129" ht="22.5" customHeight="1" spans="1:8">
      <c r="A129" s="891">
        <v>1010719</v>
      </c>
      <c r="B129" s="894" t="s">
        <v>205</v>
      </c>
      <c r="C129" s="895">
        <v>5362336.77</v>
      </c>
      <c r="D129" s="892">
        <v>536</v>
      </c>
      <c r="E129" s="891">
        <v>2011409</v>
      </c>
      <c r="F129" s="896" t="s">
        <v>206</v>
      </c>
      <c r="G129" s="895">
        <v>200000</v>
      </c>
      <c r="H129" s="816">
        <v>20</v>
      </c>
    </row>
    <row r="130" ht="22.5" customHeight="1" spans="1:8">
      <c r="A130" s="891">
        <v>1010720</v>
      </c>
      <c r="B130" s="894" t="s">
        <v>207</v>
      </c>
      <c r="C130" s="895">
        <v>11745.92</v>
      </c>
      <c r="D130" s="892">
        <v>1</v>
      </c>
      <c r="E130" s="891">
        <v>2011410</v>
      </c>
      <c r="F130" s="896" t="s">
        <v>208</v>
      </c>
      <c r="G130" s="895">
        <v>0</v>
      </c>
      <c r="H130" s="816">
        <v>0</v>
      </c>
    </row>
    <row r="131" ht="22.5" customHeight="1" spans="1:8">
      <c r="A131" s="891">
        <v>10109</v>
      </c>
      <c r="B131" s="891" t="s">
        <v>209</v>
      </c>
      <c r="C131" s="892">
        <v>12910693.98</v>
      </c>
      <c r="D131" s="892">
        <v>1291</v>
      </c>
      <c r="E131" s="891">
        <v>2011411</v>
      </c>
      <c r="F131" s="896" t="s">
        <v>210</v>
      </c>
      <c r="G131" s="895">
        <v>0</v>
      </c>
      <c r="H131" s="816">
        <v>0</v>
      </c>
    </row>
    <row r="132" ht="22.5" customHeight="1" spans="1:8">
      <c r="A132" s="891">
        <v>1010901</v>
      </c>
      <c r="B132" s="894" t="s">
        <v>211</v>
      </c>
      <c r="C132" s="892">
        <v>1332001.42</v>
      </c>
      <c r="D132" s="892">
        <v>133</v>
      </c>
      <c r="E132" s="891">
        <v>2011450</v>
      </c>
      <c r="F132" s="896" t="s">
        <v>30</v>
      </c>
      <c r="G132" s="895">
        <v>0</v>
      </c>
      <c r="H132" s="816">
        <v>0</v>
      </c>
    </row>
    <row r="133" ht="22.5" customHeight="1" spans="1:8">
      <c r="A133" s="891">
        <v>101090101</v>
      </c>
      <c r="B133" s="901" t="s">
        <v>212</v>
      </c>
      <c r="C133" s="895">
        <v>0</v>
      </c>
      <c r="D133" s="892">
        <v>0</v>
      </c>
      <c r="E133" s="891">
        <v>2011499</v>
      </c>
      <c r="F133" s="896" t="s">
        <v>213</v>
      </c>
      <c r="G133" s="895">
        <v>0</v>
      </c>
      <c r="H133" s="816">
        <v>0</v>
      </c>
    </row>
    <row r="134" ht="22.5" customHeight="1" spans="1:8">
      <c r="A134" s="891">
        <v>101090109</v>
      </c>
      <c r="B134" s="898" t="s">
        <v>214</v>
      </c>
      <c r="C134" s="895">
        <v>1332001.42</v>
      </c>
      <c r="D134" s="892">
        <v>133</v>
      </c>
      <c r="E134" s="891">
        <v>20123</v>
      </c>
      <c r="F134" s="897" t="s">
        <v>215</v>
      </c>
      <c r="G134" s="892">
        <v>1256227.59</v>
      </c>
      <c r="H134" s="816">
        <v>126</v>
      </c>
    </row>
    <row r="135" ht="22.5" customHeight="1" spans="1:8">
      <c r="A135" s="891">
        <v>1010902</v>
      </c>
      <c r="B135" s="894" t="s">
        <v>216</v>
      </c>
      <c r="C135" s="895">
        <v>275568.59</v>
      </c>
      <c r="D135" s="892">
        <v>28</v>
      </c>
      <c r="E135" s="891">
        <v>2012301</v>
      </c>
      <c r="F135" s="896" t="s">
        <v>12</v>
      </c>
      <c r="G135" s="895">
        <v>1195078.37</v>
      </c>
      <c r="H135" s="816">
        <v>120</v>
      </c>
    </row>
    <row r="136" ht="22.5" customHeight="1" spans="1:8">
      <c r="A136" s="891">
        <v>1010903</v>
      </c>
      <c r="B136" s="894" t="s">
        <v>217</v>
      </c>
      <c r="C136" s="895">
        <v>9707425.96</v>
      </c>
      <c r="D136" s="892">
        <v>971</v>
      </c>
      <c r="E136" s="891">
        <v>2012302</v>
      </c>
      <c r="F136" s="896" t="s">
        <v>14</v>
      </c>
      <c r="G136" s="895">
        <v>720</v>
      </c>
      <c r="H136" s="816">
        <v>0</v>
      </c>
    </row>
    <row r="137" ht="22.5" customHeight="1" spans="1:8">
      <c r="A137" s="891">
        <v>1010904</v>
      </c>
      <c r="B137" s="894" t="s">
        <v>218</v>
      </c>
      <c r="C137" s="895">
        <v>0</v>
      </c>
      <c r="D137" s="892">
        <v>0</v>
      </c>
      <c r="E137" s="891">
        <v>2012303</v>
      </c>
      <c r="F137" s="896" t="s">
        <v>16</v>
      </c>
      <c r="G137" s="895">
        <v>0</v>
      </c>
      <c r="H137" s="816">
        <v>0</v>
      </c>
    </row>
    <row r="138" ht="22.5" customHeight="1" spans="1:8">
      <c r="A138" s="891">
        <v>1010905</v>
      </c>
      <c r="B138" s="894" t="s">
        <v>219</v>
      </c>
      <c r="C138" s="895">
        <v>57186.43</v>
      </c>
      <c r="D138" s="892">
        <v>6</v>
      </c>
      <c r="E138" s="891">
        <v>2012304</v>
      </c>
      <c r="F138" s="896" t="s">
        <v>220</v>
      </c>
      <c r="G138" s="895">
        <v>60429.22</v>
      </c>
      <c r="H138" s="816">
        <v>6</v>
      </c>
    </row>
    <row r="139" ht="22.5" customHeight="1" spans="1:8">
      <c r="A139" s="891">
        <v>1010906</v>
      </c>
      <c r="B139" s="894" t="s">
        <v>221</v>
      </c>
      <c r="C139" s="895">
        <v>930024.08</v>
      </c>
      <c r="D139" s="892">
        <v>93</v>
      </c>
      <c r="E139" s="891">
        <v>2012350</v>
      </c>
      <c r="F139" s="896" t="s">
        <v>30</v>
      </c>
      <c r="G139" s="895">
        <v>0</v>
      </c>
      <c r="H139" s="816">
        <v>0</v>
      </c>
    </row>
    <row r="140" ht="22.5" customHeight="1" spans="1:8">
      <c r="A140" s="891">
        <v>1010918</v>
      </c>
      <c r="B140" s="896" t="s">
        <v>222</v>
      </c>
      <c r="C140" s="895">
        <v>0</v>
      </c>
      <c r="D140" s="892">
        <v>0</v>
      </c>
      <c r="E140" s="891">
        <v>2012399</v>
      </c>
      <c r="F140" s="896" t="s">
        <v>223</v>
      </c>
      <c r="G140" s="895">
        <v>0</v>
      </c>
      <c r="H140" s="816">
        <v>0</v>
      </c>
    </row>
    <row r="141" ht="22.5" customHeight="1" spans="1:8">
      <c r="A141" s="891">
        <v>1010919</v>
      </c>
      <c r="B141" s="894" t="s">
        <v>224</v>
      </c>
      <c r="C141" s="895">
        <v>276300.6</v>
      </c>
      <c r="D141" s="892">
        <v>28</v>
      </c>
      <c r="E141" s="891">
        <v>20125</v>
      </c>
      <c r="F141" s="897" t="s">
        <v>225</v>
      </c>
      <c r="G141" s="892">
        <v>0</v>
      </c>
      <c r="H141" s="816">
        <v>0</v>
      </c>
    </row>
    <row r="142" ht="22.5" customHeight="1" spans="1:8">
      <c r="A142" s="891">
        <v>1010920</v>
      </c>
      <c r="B142" s="894" t="s">
        <v>226</v>
      </c>
      <c r="C142" s="895">
        <v>332186.9</v>
      </c>
      <c r="D142" s="892">
        <v>33</v>
      </c>
      <c r="E142" s="891">
        <v>2012501</v>
      </c>
      <c r="F142" s="896" t="s">
        <v>12</v>
      </c>
      <c r="G142" s="895">
        <v>0</v>
      </c>
      <c r="H142" s="816">
        <v>0</v>
      </c>
    </row>
    <row r="143" ht="22.5" customHeight="1" spans="1:8">
      <c r="A143" s="891">
        <v>1010921</v>
      </c>
      <c r="B143" s="894" t="s">
        <v>227</v>
      </c>
      <c r="C143" s="895">
        <v>0</v>
      </c>
      <c r="D143" s="892">
        <v>0</v>
      </c>
      <c r="E143" s="891">
        <v>2012502</v>
      </c>
      <c r="F143" s="896" t="s">
        <v>14</v>
      </c>
      <c r="G143" s="895">
        <v>0</v>
      </c>
      <c r="H143" s="816">
        <v>0</v>
      </c>
    </row>
    <row r="144" ht="22.5" customHeight="1" spans="1:8">
      <c r="A144" s="891">
        <v>1010922</v>
      </c>
      <c r="B144" s="894" t="s">
        <v>228</v>
      </c>
      <c r="C144" s="895">
        <v>0</v>
      </c>
      <c r="D144" s="892">
        <v>0</v>
      </c>
      <c r="E144" s="891">
        <v>2012503</v>
      </c>
      <c r="F144" s="896" t="s">
        <v>16</v>
      </c>
      <c r="G144" s="895">
        <v>0</v>
      </c>
      <c r="H144" s="816">
        <v>0</v>
      </c>
    </row>
    <row r="145" ht="22.5" customHeight="1" spans="1:8">
      <c r="A145" s="891">
        <v>1010923</v>
      </c>
      <c r="B145" s="894" t="s">
        <v>229</v>
      </c>
      <c r="C145" s="895">
        <v>0</v>
      </c>
      <c r="D145" s="892">
        <v>0</v>
      </c>
      <c r="E145" s="891">
        <v>2012504</v>
      </c>
      <c r="F145" s="896" t="s">
        <v>230</v>
      </c>
      <c r="G145" s="895">
        <v>0</v>
      </c>
      <c r="H145" s="816">
        <v>0</v>
      </c>
    </row>
    <row r="146" ht="22.5" customHeight="1" spans="1:8">
      <c r="A146" s="891">
        <v>1010924</v>
      </c>
      <c r="B146" s="894" t="s">
        <v>231</v>
      </c>
      <c r="C146" s="895">
        <v>0</v>
      </c>
      <c r="D146" s="892">
        <v>0</v>
      </c>
      <c r="E146" s="891">
        <v>2012505</v>
      </c>
      <c r="F146" s="896" t="s">
        <v>232</v>
      </c>
      <c r="G146" s="895">
        <v>0</v>
      </c>
      <c r="H146" s="816">
        <v>0</v>
      </c>
    </row>
    <row r="147" ht="22.5" customHeight="1" spans="1:8">
      <c r="A147" s="891">
        <v>10110</v>
      </c>
      <c r="B147" s="891" t="s">
        <v>233</v>
      </c>
      <c r="C147" s="892">
        <v>10173130.5</v>
      </c>
      <c r="D147" s="892">
        <v>1017</v>
      </c>
      <c r="E147" s="891">
        <v>2012550</v>
      </c>
      <c r="F147" s="896" t="s">
        <v>30</v>
      </c>
      <c r="G147" s="895">
        <v>0</v>
      </c>
      <c r="H147" s="816">
        <v>0</v>
      </c>
    </row>
    <row r="148" ht="22.5" customHeight="1" spans="1:8">
      <c r="A148" s="891">
        <v>1011001</v>
      </c>
      <c r="B148" s="894" t="s">
        <v>234</v>
      </c>
      <c r="C148" s="895">
        <v>633857.39</v>
      </c>
      <c r="D148" s="892">
        <v>63</v>
      </c>
      <c r="E148" s="891">
        <v>2012599</v>
      </c>
      <c r="F148" s="896" t="s">
        <v>235</v>
      </c>
      <c r="G148" s="895">
        <v>0</v>
      </c>
      <c r="H148" s="816">
        <v>0</v>
      </c>
    </row>
    <row r="149" ht="22.5" customHeight="1" spans="1:8">
      <c r="A149" s="891">
        <v>1011002</v>
      </c>
      <c r="B149" s="894" t="s">
        <v>236</v>
      </c>
      <c r="C149" s="895">
        <v>593243.04</v>
      </c>
      <c r="D149" s="892">
        <v>59</v>
      </c>
      <c r="E149" s="891">
        <v>20126</v>
      </c>
      <c r="F149" s="897" t="s">
        <v>237</v>
      </c>
      <c r="G149" s="892">
        <v>1136979</v>
      </c>
      <c r="H149" s="816">
        <v>114</v>
      </c>
    </row>
    <row r="150" ht="22.5" customHeight="1" spans="1:8">
      <c r="A150" s="891">
        <v>1011003</v>
      </c>
      <c r="B150" s="894" t="s">
        <v>238</v>
      </c>
      <c r="C150" s="895">
        <v>7291890.27</v>
      </c>
      <c r="D150" s="892">
        <v>729</v>
      </c>
      <c r="E150" s="891">
        <v>2012601</v>
      </c>
      <c r="F150" s="896" t="s">
        <v>12</v>
      </c>
      <c r="G150" s="895">
        <v>0</v>
      </c>
      <c r="H150" s="816">
        <v>0</v>
      </c>
    </row>
    <row r="151" ht="22.5" customHeight="1" spans="1:8">
      <c r="A151" s="891">
        <v>1011004</v>
      </c>
      <c r="B151" s="894" t="s">
        <v>239</v>
      </c>
      <c r="C151" s="895">
        <v>0</v>
      </c>
      <c r="D151" s="892">
        <v>0</v>
      </c>
      <c r="E151" s="891">
        <v>2012602</v>
      </c>
      <c r="F151" s="896" t="s">
        <v>14</v>
      </c>
      <c r="G151" s="895">
        <v>0</v>
      </c>
      <c r="H151" s="816">
        <v>0</v>
      </c>
    </row>
    <row r="152" ht="22.5" customHeight="1" spans="1:8">
      <c r="A152" s="891">
        <v>1011005</v>
      </c>
      <c r="B152" s="894" t="s">
        <v>240</v>
      </c>
      <c r="C152" s="895">
        <v>139722.08</v>
      </c>
      <c r="D152" s="892">
        <v>14</v>
      </c>
      <c r="E152" s="891">
        <v>2012603</v>
      </c>
      <c r="F152" s="896" t="s">
        <v>16</v>
      </c>
      <c r="G152" s="895">
        <v>0</v>
      </c>
      <c r="H152" s="816">
        <v>0</v>
      </c>
    </row>
    <row r="153" ht="22.5" customHeight="1" spans="1:8">
      <c r="A153" s="891">
        <v>1011006</v>
      </c>
      <c r="B153" s="894" t="s">
        <v>241</v>
      </c>
      <c r="C153" s="895">
        <v>849411.23</v>
      </c>
      <c r="D153" s="892">
        <v>85</v>
      </c>
      <c r="E153" s="891">
        <v>2012604</v>
      </c>
      <c r="F153" s="896" t="s">
        <v>242</v>
      </c>
      <c r="G153" s="895">
        <v>1136979</v>
      </c>
      <c r="H153" s="816">
        <v>114</v>
      </c>
    </row>
    <row r="154" ht="22.5" customHeight="1" spans="1:8">
      <c r="A154" s="891">
        <v>1011019</v>
      </c>
      <c r="B154" s="894" t="s">
        <v>243</v>
      </c>
      <c r="C154" s="895">
        <v>625161.59</v>
      </c>
      <c r="D154" s="892">
        <v>63</v>
      </c>
      <c r="E154" s="891">
        <v>2012699</v>
      </c>
      <c r="F154" s="896" t="s">
        <v>244</v>
      </c>
      <c r="G154" s="895">
        <v>0</v>
      </c>
      <c r="H154" s="816">
        <v>0</v>
      </c>
    </row>
    <row r="155" ht="22.5" customHeight="1" spans="1:8">
      <c r="A155" s="891">
        <v>1011020</v>
      </c>
      <c r="B155" s="894" t="s">
        <v>245</v>
      </c>
      <c r="C155" s="895">
        <v>39844.9</v>
      </c>
      <c r="D155" s="892">
        <v>4</v>
      </c>
      <c r="E155" s="891">
        <v>20128</v>
      </c>
      <c r="F155" s="897" t="s">
        <v>246</v>
      </c>
      <c r="G155" s="892">
        <v>975485.13</v>
      </c>
      <c r="H155" s="816">
        <v>98</v>
      </c>
    </row>
    <row r="156" ht="22.5" customHeight="1" spans="1:8">
      <c r="A156" s="891">
        <v>10111</v>
      </c>
      <c r="B156" s="891" t="s">
        <v>247</v>
      </c>
      <c r="C156" s="892">
        <v>6617616.08</v>
      </c>
      <c r="D156" s="892">
        <v>662</v>
      </c>
      <c r="E156" s="891">
        <v>2012801</v>
      </c>
      <c r="F156" s="896" t="s">
        <v>12</v>
      </c>
      <c r="G156" s="895">
        <v>950282.13</v>
      </c>
      <c r="H156" s="816">
        <v>95</v>
      </c>
    </row>
    <row r="157" ht="22.5" customHeight="1" spans="1:8">
      <c r="A157" s="891">
        <v>1011101</v>
      </c>
      <c r="B157" s="894" t="s">
        <v>248</v>
      </c>
      <c r="C157" s="892">
        <v>0</v>
      </c>
      <c r="D157" s="892">
        <v>0</v>
      </c>
      <c r="E157" s="891">
        <v>2012802</v>
      </c>
      <c r="F157" s="896" t="s">
        <v>14</v>
      </c>
      <c r="G157" s="895">
        <v>25203</v>
      </c>
      <c r="H157" s="816">
        <v>3</v>
      </c>
    </row>
    <row r="158" ht="22.5" customHeight="1" spans="1:8">
      <c r="A158" s="891">
        <v>101110101</v>
      </c>
      <c r="B158" s="898" t="s">
        <v>248</v>
      </c>
      <c r="C158" s="895">
        <v>0</v>
      </c>
      <c r="D158" s="892">
        <v>0</v>
      </c>
      <c r="E158" s="891">
        <v>2012803</v>
      </c>
      <c r="F158" s="896" t="s">
        <v>16</v>
      </c>
      <c r="G158" s="895">
        <v>0</v>
      </c>
      <c r="H158" s="816">
        <v>0</v>
      </c>
    </row>
    <row r="159" ht="22.5" customHeight="1" spans="1:8">
      <c r="A159" s="891">
        <v>101110109</v>
      </c>
      <c r="B159" s="898" t="s">
        <v>249</v>
      </c>
      <c r="C159" s="895">
        <v>0</v>
      </c>
      <c r="D159" s="892">
        <v>0</v>
      </c>
      <c r="E159" s="891">
        <v>2012804</v>
      </c>
      <c r="F159" s="896" t="s">
        <v>43</v>
      </c>
      <c r="G159" s="895">
        <v>0</v>
      </c>
      <c r="H159" s="816">
        <v>0</v>
      </c>
    </row>
    <row r="160" ht="22.5" customHeight="1" spans="1:8">
      <c r="A160" s="891">
        <v>1011119</v>
      </c>
      <c r="B160" s="894" t="s">
        <v>250</v>
      </c>
      <c r="C160" s="895">
        <v>6189879</v>
      </c>
      <c r="D160" s="892">
        <v>619</v>
      </c>
      <c r="E160" s="891">
        <v>2012850</v>
      </c>
      <c r="F160" s="896" t="s">
        <v>30</v>
      </c>
      <c r="G160" s="895">
        <v>0</v>
      </c>
      <c r="H160" s="816">
        <v>0</v>
      </c>
    </row>
    <row r="161" ht="22.5" customHeight="1" spans="1:8">
      <c r="A161" s="891">
        <v>1011120</v>
      </c>
      <c r="B161" s="894" t="s">
        <v>251</v>
      </c>
      <c r="C161" s="895">
        <v>427737.08</v>
      </c>
      <c r="D161" s="892">
        <v>43</v>
      </c>
      <c r="E161" s="891">
        <v>2012899</v>
      </c>
      <c r="F161" s="896" t="s">
        <v>252</v>
      </c>
      <c r="G161" s="895">
        <v>0</v>
      </c>
      <c r="H161" s="816">
        <v>0</v>
      </c>
    </row>
    <row r="162" ht="22.5" customHeight="1" spans="1:8">
      <c r="A162" s="891">
        <v>10112</v>
      </c>
      <c r="B162" s="891" t="s">
        <v>253</v>
      </c>
      <c r="C162" s="892">
        <v>5602479.26</v>
      </c>
      <c r="D162" s="892">
        <v>560</v>
      </c>
      <c r="E162" s="891">
        <v>20129</v>
      </c>
      <c r="F162" s="893" t="s">
        <v>254</v>
      </c>
      <c r="G162" s="892">
        <v>5932170.74</v>
      </c>
      <c r="H162" s="816">
        <v>593</v>
      </c>
    </row>
    <row r="163" ht="22.5" customHeight="1" spans="1:8">
      <c r="A163" s="891">
        <v>1011201</v>
      </c>
      <c r="B163" s="894" t="s">
        <v>255</v>
      </c>
      <c r="C163" s="895">
        <v>200843.33</v>
      </c>
      <c r="D163" s="892">
        <v>20</v>
      </c>
      <c r="E163" s="891">
        <v>2012901</v>
      </c>
      <c r="F163" s="896" t="s">
        <v>12</v>
      </c>
      <c r="G163" s="895">
        <v>4923184.9</v>
      </c>
      <c r="H163" s="816">
        <v>492</v>
      </c>
    </row>
    <row r="164" ht="22.5" customHeight="1" spans="1:8">
      <c r="A164" s="891">
        <v>1011202</v>
      </c>
      <c r="B164" s="894" t="s">
        <v>256</v>
      </c>
      <c r="C164" s="895">
        <v>68261.81</v>
      </c>
      <c r="D164" s="892">
        <v>7</v>
      </c>
      <c r="E164" s="891">
        <v>2012902</v>
      </c>
      <c r="F164" s="896" t="s">
        <v>14</v>
      </c>
      <c r="G164" s="895">
        <v>1008985.84</v>
      </c>
      <c r="H164" s="816">
        <v>101</v>
      </c>
    </row>
    <row r="165" ht="22.5" customHeight="1" spans="1:8">
      <c r="A165" s="891">
        <v>1011203</v>
      </c>
      <c r="B165" s="894" t="s">
        <v>257</v>
      </c>
      <c r="C165" s="895">
        <v>4807699.41</v>
      </c>
      <c r="D165" s="892">
        <v>481</v>
      </c>
      <c r="E165" s="891">
        <v>2012903</v>
      </c>
      <c r="F165" s="896" t="s">
        <v>16</v>
      </c>
      <c r="G165" s="895">
        <v>0</v>
      </c>
      <c r="H165" s="816">
        <v>0</v>
      </c>
    </row>
    <row r="166" ht="22.5" customHeight="1" spans="1:8">
      <c r="A166" s="891">
        <v>1011204</v>
      </c>
      <c r="B166" s="894" t="s">
        <v>258</v>
      </c>
      <c r="C166" s="895">
        <v>0</v>
      </c>
      <c r="D166" s="892">
        <v>0</v>
      </c>
      <c r="E166" s="891">
        <v>2012906</v>
      </c>
      <c r="F166" s="896" t="s">
        <v>259</v>
      </c>
      <c r="G166" s="895">
        <v>0</v>
      </c>
      <c r="H166" s="816">
        <v>0</v>
      </c>
    </row>
    <row r="167" ht="22.5" customHeight="1" spans="1:8">
      <c r="A167" s="891">
        <v>1011205</v>
      </c>
      <c r="B167" s="894" t="s">
        <v>260</v>
      </c>
      <c r="C167" s="895">
        <v>312988.04</v>
      </c>
      <c r="D167" s="892">
        <v>31</v>
      </c>
      <c r="E167" s="891">
        <v>2012950</v>
      </c>
      <c r="F167" s="896" t="s">
        <v>30</v>
      </c>
      <c r="G167" s="895">
        <v>0</v>
      </c>
      <c r="H167" s="816">
        <v>0</v>
      </c>
    </row>
    <row r="168" ht="22.5" customHeight="1" spans="1:8">
      <c r="A168" s="891">
        <v>1011206</v>
      </c>
      <c r="B168" s="894" t="s">
        <v>261</v>
      </c>
      <c r="C168" s="895">
        <v>48413.58</v>
      </c>
      <c r="D168" s="892">
        <v>5</v>
      </c>
      <c r="E168" s="891">
        <v>2012999</v>
      </c>
      <c r="F168" s="896" t="s">
        <v>262</v>
      </c>
      <c r="G168" s="895">
        <v>0</v>
      </c>
      <c r="H168" s="816">
        <v>0</v>
      </c>
    </row>
    <row r="169" ht="22.5" customHeight="1" spans="1:8">
      <c r="A169" s="891">
        <v>1011219</v>
      </c>
      <c r="B169" s="894" t="s">
        <v>263</v>
      </c>
      <c r="C169" s="895">
        <v>68033.06</v>
      </c>
      <c r="D169" s="892">
        <v>7</v>
      </c>
      <c r="E169" s="891">
        <v>20131</v>
      </c>
      <c r="F169" s="897" t="s">
        <v>264</v>
      </c>
      <c r="G169" s="892">
        <v>24615733.15</v>
      </c>
      <c r="H169" s="816">
        <v>2462</v>
      </c>
    </row>
    <row r="170" ht="22.5" customHeight="1" spans="1:8">
      <c r="A170" s="891">
        <v>1011220</v>
      </c>
      <c r="B170" s="894" t="s">
        <v>265</v>
      </c>
      <c r="C170" s="895">
        <v>96240.03</v>
      </c>
      <c r="D170" s="892">
        <v>10</v>
      </c>
      <c r="E170" s="891">
        <v>2013101</v>
      </c>
      <c r="F170" s="896" t="s">
        <v>12</v>
      </c>
      <c r="G170" s="895">
        <v>21069184.64</v>
      </c>
      <c r="H170" s="816">
        <v>2107</v>
      </c>
    </row>
    <row r="171" ht="22.5" customHeight="1" spans="1:8">
      <c r="A171" s="891">
        <v>10113</v>
      </c>
      <c r="B171" s="891" t="s">
        <v>266</v>
      </c>
      <c r="C171" s="892">
        <v>14389563.56</v>
      </c>
      <c r="D171" s="892">
        <v>1439</v>
      </c>
      <c r="E171" s="891">
        <v>2013102</v>
      </c>
      <c r="F171" s="896" t="s">
        <v>14</v>
      </c>
      <c r="G171" s="895">
        <v>2746548.51</v>
      </c>
      <c r="H171" s="816">
        <v>275</v>
      </c>
    </row>
    <row r="172" ht="22.5" customHeight="1" spans="1:8">
      <c r="A172" s="891">
        <v>1011301</v>
      </c>
      <c r="B172" s="894" t="s">
        <v>267</v>
      </c>
      <c r="C172" s="895">
        <v>0</v>
      </c>
      <c r="D172" s="892">
        <v>0</v>
      </c>
      <c r="E172" s="891">
        <v>2013103</v>
      </c>
      <c r="F172" s="896" t="s">
        <v>16</v>
      </c>
      <c r="G172" s="895">
        <v>0</v>
      </c>
      <c r="H172" s="816">
        <v>0</v>
      </c>
    </row>
    <row r="173" ht="22.5" customHeight="1" spans="1:8">
      <c r="A173" s="891">
        <v>1011302</v>
      </c>
      <c r="B173" s="894" t="s">
        <v>268</v>
      </c>
      <c r="C173" s="895">
        <v>0</v>
      </c>
      <c r="D173" s="892">
        <v>0</v>
      </c>
      <c r="E173" s="891">
        <v>2013105</v>
      </c>
      <c r="F173" s="896" t="s">
        <v>269</v>
      </c>
      <c r="G173" s="895">
        <v>800000</v>
      </c>
      <c r="H173" s="816">
        <v>80</v>
      </c>
    </row>
    <row r="174" ht="22.5" customHeight="1" spans="1:8">
      <c r="A174" s="891">
        <v>1011303</v>
      </c>
      <c r="B174" s="894" t="s">
        <v>270</v>
      </c>
      <c r="C174" s="895">
        <v>7471957.96</v>
      </c>
      <c r="D174" s="892">
        <v>747</v>
      </c>
      <c r="E174" s="891">
        <v>2013150</v>
      </c>
      <c r="F174" s="896" t="s">
        <v>30</v>
      </c>
      <c r="G174" s="895">
        <v>0</v>
      </c>
      <c r="H174" s="816">
        <v>0</v>
      </c>
    </row>
    <row r="175" ht="22.5" customHeight="1" spans="1:8">
      <c r="A175" s="891">
        <v>1011304</v>
      </c>
      <c r="B175" s="894" t="s">
        <v>271</v>
      </c>
      <c r="C175" s="895">
        <v>0</v>
      </c>
      <c r="D175" s="892">
        <v>0</v>
      </c>
      <c r="E175" s="891">
        <v>2013199</v>
      </c>
      <c r="F175" s="896" t="s">
        <v>272</v>
      </c>
      <c r="G175" s="895">
        <v>0</v>
      </c>
      <c r="H175" s="816">
        <v>0</v>
      </c>
    </row>
    <row r="176" ht="22.5" customHeight="1" spans="1:8">
      <c r="A176" s="891">
        <v>1011305</v>
      </c>
      <c r="B176" s="894" t="s">
        <v>273</v>
      </c>
      <c r="C176" s="895">
        <v>255809.02</v>
      </c>
      <c r="D176" s="892">
        <v>26</v>
      </c>
      <c r="E176" s="891">
        <v>20132</v>
      </c>
      <c r="F176" s="897" t="s">
        <v>274</v>
      </c>
      <c r="G176" s="892">
        <v>5282839.74</v>
      </c>
      <c r="H176" s="816">
        <v>528</v>
      </c>
    </row>
    <row r="177" ht="22.5" customHeight="1" spans="1:8">
      <c r="A177" s="891">
        <v>1011306</v>
      </c>
      <c r="B177" s="894" t="s">
        <v>275</v>
      </c>
      <c r="C177" s="895">
        <v>971248.97</v>
      </c>
      <c r="D177" s="892">
        <v>97</v>
      </c>
      <c r="E177" s="891">
        <v>2013201</v>
      </c>
      <c r="F177" s="896" t="s">
        <v>12</v>
      </c>
      <c r="G177" s="895">
        <v>4061795.1</v>
      </c>
      <c r="H177" s="816">
        <v>406</v>
      </c>
    </row>
    <row r="178" ht="22.5" customHeight="1" spans="1:8">
      <c r="A178" s="891">
        <v>1011319</v>
      </c>
      <c r="B178" s="894" t="s">
        <v>276</v>
      </c>
      <c r="C178" s="895">
        <v>5380507.53</v>
      </c>
      <c r="D178" s="892">
        <v>538</v>
      </c>
      <c r="E178" s="891">
        <v>2013202</v>
      </c>
      <c r="F178" s="896" t="s">
        <v>14</v>
      </c>
      <c r="G178" s="895">
        <v>1221044.64</v>
      </c>
      <c r="H178" s="816">
        <v>122</v>
      </c>
    </row>
    <row r="179" ht="22.5" customHeight="1" spans="1:8">
      <c r="A179" s="891">
        <v>1011320</v>
      </c>
      <c r="B179" s="894" t="s">
        <v>277</v>
      </c>
      <c r="C179" s="895">
        <v>310040.08</v>
      </c>
      <c r="D179" s="892">
        <v>31</v>
      </c>
      <c r="E179" s="891">
        <v>2013203</v>
      </c>
      <c r="F179" s="896" t="s">
        <v>16</v>
      </c>
      <c r="G179" s="895">
        <v>0</v>
      </c>
      <c r="H179" s="816">
        <v>0</v>
      </c>
    </row>
    <row r="180" ht="22.5" customHeight="1" spans="1:8">
      <c r="A180" s="891">
        <v>10114</v>
      </c>
      <c r="B180" s="891" t="s">
        <v>278</v>
      </c>
      <c r="C180" s="892">
        <v>6866815.54</v>
      </c>
      <c r="D180" s="892">
        <v>687</v>
      </c>
      <c r="E180" s="891">
        <v>2013204</v>
      </c>
      <c r="F180" s="896" t="s">
        <v>279</v>
      </c>
      <c r="G180" s="895">
        <v>0</v>
      </c>
      <c r="H180" s="816">
        <v>0</v>
      </c>
    </row>
    <row r="181" ht="22.5" customHeight="1" spans="1:8">
      <c r="A181" s="891">
        <v>1011401</v>
      </c>
      <c r="B181" s="891" t="s">
        <v>280</v>
      </c>
      <c r="C181" s="895">
        <v>6862651.2</v>
      </c>
      <c r="D181" s="892">
        <v>686</v>
      </c>
      <c r="E181" s="891">
        <v>2013250</v>
      </c>
      <c r="F181" s="896" t="s">
        <v>30</v>
      </c>
      <c r="G181" s="895">
        <v>0</v>
      </c>
      <c r="H181" s="816">
        <v>0</v>
      </c>
    </row>
    <row r="182" ht="22.5" customHeight="1" spans="1:8">
      <c r="A182" s="891">
        <v>1011420</v>
      </c>
      <c r="B182" s="891" t="s">
        <v>281</v>
      </c>
      <c r="C182" s="895">
        <v>4164.34</v>
      </c>
      <c r="D182" s="892">
        <v>0</v>
      </c>
      <c r="E182" s="891">
        <v>2013299</v>
      </c>
      <c r="F182" s="896" t="s">
        <v>282</v>
      </c>
      <c r="G182" s="895">
        <v>0</v>
      </c>
      <c r="H182" s="816">
        <v>0</v>
      </c>
    </row>
    <row r="183" ht="22.5" customHeight="1" spans="1:8">
      <c r="A183" s="891">
        <v>10115</v>
      </c>
      <c r="B183" s="891" t="s">
        <v>283</v>
      </c>
      <c r="C183" s="892">
        <v>0</v>
      </c>
      <c r="D183" s="892">
        <v>0</v>
      </c>
      <c r="E183" s="891">
        <v>20133</v>
      </c>
      <c r="F183" s="897" t="s">
        <v>284</v>
      </c>
      <c r="G183" s="892">
        <v>2772093.74</v>
      </c>
      <c r="H183" s="816">
        <v>277</v>
      </c>
    </row>
    <row r="184" ht="22.5" customHeight="1" spans="1:8">
      <c r="A184" s="891">
        <v>1011501</v>
      </c>
      <c r="B184" s="891" t="s">
        <v>285</v>
      </c>
      <c r="C184" s="895">
        <v>0</v>
      </c>
      <c r="D184" s="892">
        <v>0</v>
      </c>
      <c r="E184" s="891">
        <v>2013301</v>
      </c>
      <c r="F184" s="896" t="s">
        <v>12</v>
      </c>
      <c r="G184" s="895">
        <v>2275528.17</v>
      </c>
      <c r="H184" s="816">
        <v>228</v>
      </c>
    </row>
    <row r="185" ht="22.5" customHeight="1" spans="1:8">
      <c r="A185" s="891">
        <v>1011520</v>
      </c>
      <c r="B185" s="891" t="s">
        <v>286</v>
      </c>
      <c r="C185" s="895">
        <v>0</v>
      </c>
      <c r="D185" s="892">
        <v>0</v>
      </c>
      <c r="E185" s="891">
        <v>2013302</v>
      </c>
      <c r="F185" s="896" t="s">
        <v>14</v>
      </c>
      <c r="G185" s="895">
        <v>496565.57</v>
      </c>
      <c r="H185" s="816">
        <v>50</v>
      </c>
    </row>
    <row r="186" ht="22.5" customHeight="1" spans="1:8">
      <c r="A186" s="891">
        <v>10116</v>
      </c>
      <c r="B186" s="891" t="s">
        <v>287</v>
      </c>
      <c r="C186" s="892">
        <v>0</v>
      </c>
      <c r="D186" s="892">
        <v>0</v>
      </c>
      <c r="E186" s="891">
        <v>2013303</v>
      </c>
      <c r="F186" s="896" t="s">
        <v>16</v>
      </c>
      <c r="G186" s="895">
        <v>0</v>
      </c>
      <c r="H186" s="816">
        <v>0</v>
      </c>
    </row>
    <row r="187" ht="22.5" customHeight="1" spans="1:8">
      <c r="A187" s="891">
        <v>1011601</v>
      </c>
      <c r="B187" s="894" t="s">
        <v>288</v>
      </c>
      <c r="C187" s="895">
        <v>0</v>
      </c>
      <c r="D187" s="892">
        <v>0</v>
      </c>
      <c r="E187" s="891">
        <v>2013304</v>
      </c>
      <c r="F187" s="896" t="s">
        <v>289</v>
      </c>
      <c r="G187" s="895">
        <v>0</v>
      </c>
      <c r="H187" s="816">
        <v>0</v>
      </c>
    </row>
    <row r="188" ht="22.5" customHeight="1" spans="1:8">
      <c r="A188" s="891">
        <v>1011620</v>
      </c>
      <c r="B188" s="894" t="s">
        <v>290</v>
      </c>
      <c r="C188" s="895">
        <v>0</v>
      </c>
      <c r="D188" s="892">
        <v>0</v>
      </c>
      <c r="E188" s="891">
        <v>2013350</v>
      </c>
      <c r="F188" s="896" t="s">
        <v>30</v>
      </c>
      <c r="G188" s="895">
        <v>0</v>
      </c>
      <c r="H188" s="816">
        <v>0</v>
      </c>
    </row>
    <row r="189" ht="22.5" customHeight="1" spans="1:8">
      <c r="A189" s="891">
        <v>10117</v>
      </c>
      <c r="B189" s="900" t="s">
        <v>291</v>
      </c>
      <c r="C189" s="892">
        <v>0</v>
      </c>
      <c r="D189" s="892">
        <v>0</v>
      </c>
      <c r="E189" s="891">
        <v>2013399</v>
      </c>
      <c r="F189" s="896" t="s">
        <v>292</v>
      </c>
      <c r="G189" s="895">
        <v>0</v>
      </c>
      <c r="H189" s="816">
        <v>0</v>
      </c>
    </row>
    <row r="190" ht="22.5" customHeight="1" spans="1:8">
      <c r="A190" s="891">
        <v>1011701</v>
      </c>
      <c r="B190" s="894" t="s">
        <v>291</v>
      </c>
      <c r="C190" s="892">
        <v>0</v>
      </c>
      <c r="D190" s="892">
        <v>0</v>
      </c>
      <c r="E190" s="891">
        <v>20134</v>
      </c>
      <c r="F190" s="897" t="s">
        <v>293</v>
      </c>
      <c r="G190" s="892">
        <v>2024586.31</v>
      </c>
      <c r="H190" s="816">
        <v>202</v>
      </c>
    </row>
    <row r="191" ht="22.5" customHeight="1" spans="1:8">
      <c r="A191" s="891">
        <v>101170101</v>
      </c>
      <c r="B191" s="898" t="s">
        <v>294</v>
      </c>
      <c r="C191" s="895">
        <v>0</v>
      </c>
      <c r="D191" s="892">
        <v>0</v>
      </c>
      <c r="E191" s="891">
        <v>2013401</v>
      </c>
      <c r="F191" s="896" t="s">
        <v>12</v>
      </c>
      <c r="G191" s="895">
        <v>1017609.6</v>
      </c>
      <c r="H191" s="816">
        <v>102</v>
      </c>
    </row>
    <row r="192" ht="22.5" customHeight="1" spans="1:8">
      <c r="A192" s="891">
        <v>101170102</v>
      </c>
      <c r="B192" s="898" t="s">
        <v>295</v>
      </c>
      <c r="C192" s="895">
        <v>0</v>
      </c>
      <c r="D192" s="892">
        <v>0</v>
      </c>
      <c r="E192" s="891">
        <v>2013402</v>
      </c>
      <c r="F192" s="896" t="s">
        <v>14</v>
      </c>
      <c r="G192" s="895">
        <v>156006.71</v>
      </c>
      <c r="H192" s="816">
        <v>16</v>
      </c>
    </row>
    <row r="193" ht="22.5" customHeight="1" spans="1:8">
      <c r="A193" s="891">
        <v>101170103</v>
      </c>
      <c r="B193" s="898" t="s">
        <v>296</v>
      </c>
      <c r="C193" s="895">
        <v>0</v>
      </c>
      <c r="D193" s="892">
        <v>0</v>
      </c>
      <c r="E193" s="891">
        <v>2013403</v>
      </c>
      <c r="F193" s="896" t="s">
        <v>16</v>
      </c>
      <c r="G193" s="895">
        <v>0</v>
      </c>
      <c r="H193" s="816">
        <v>0</v>
      </c>
    </row>
    <row r="194" ht="22.5" customHeight="1" spans="1:8">
      <c r="A194" s="891">
        <v>1011703</v>
      </c>
      <c r="B194" s="894" t="s">
        <v>297</v>
      </c>
      <c r="C194" s="892">
        <v>0</v>
      </c>
      <c r="D194" s="892">
        <v>0</v>
      </c>
      <c r="E194" s="891">
        <v>2013404</v>
      </c>
      <c r="F194" s="896" t="s">
        <v>298</v>
      </c>
      <c r="G194" s="895">
        <v>780570</v>
      </c>
      <c r="H194" s="816">
        <v>78</v>
      </c>
    </row>
    <row r="195" ht="22.5" customHeight="1" spans="1:8">
      <c r="A195" s="891">
        <v>101170301</v>
      </c>
      <c r="B195" s="898" t="s">
        <v>299</v>
      </c>
      <c r="C195" s="895">
        <v>0</v>
      </c>
      <c r="D195" s="892">
        <v>0</v>
      </c>
      <c r="E195" s="891">
        <v>2013405</v>
      </c>
      <c r="F195" s="896" t="s">
        <v>300</v>
      </c>
      <c r="G195" s="895">
        <v>70400</v>
      </c>
      <c r="H195" s="816">
        <v>7</v>
      </c>
    </row>
    <row r="196" ht="22.5" customHeight="1" spans="1:8">
      <c r="A196" s="891">
        <v>101170302</v>
      </c>
      <c r="B196" s="898" t="s">
        <v>301</v>
      </c>
      <c r="C196" s="895">
        <v>0</v>
      </c>
      <c r="D196" s="892">
        <v>0</v>
      </c>
      <c r="E196" s="891">
        <v>2013450</v>
      </c>
      <c r="F196" s="896" t="s">
        <v>30</v>
      </c>
      <c r="G196" s="895">
        <v>0</v>
      </c>
      <c r="H196" s="816">
        <v>0</v>
      </c>
    </row>
    <row r="197" ht="22.5" customHeight="1" spans="1:8">
      <c r="A197" s="891">
        <v>101170303</v>
      </c>
      <c r="B197" s="898" t="s">
        <v>302</v>
      </c>
      <c r="C197" s="895">
        <v>0</v>
      </c>
      <c r="D197" s="892">
        <v>0</v>
      </c>
      <c r="E197" s="891">
        <v>2013499</v>
      </c>
      <c r="F197" s="896" t="s">
        <v>303</v>
      </c>
      <c r="G197" s="895">
        <v>0</v>
      </c>
      <c r="H197" s="816">
        <v>0</v>
      </c>
    </row>
    <row r="198" ht="22.5" customHeight="1" spans="1:8">
      <c r="A198" s="891">
        <v>101170304</v>
      </c>
      <c r="B198" s="898" t="s">
        <v>304</v>
      </c>
      <c r="C198" s="895">
        <v>0</v>
      </c>
      <c r="D198" s="892">
        <v>0</v>
      </c>
      <c r="E198" s="891">
        <v>20135</v>
      </c>
      <c r="F198" s="897" t="s">
        <v>305</v>
      </c>
      <c r="G198" s="892">
        <v>0</v>
      </c>
      <c r="H198" s="816">
        <v>0</v>
      </c>
    </row>
    <row r="199" ht="22.5" customHeight="1" spans="1:8">
      <c r="A199" s="891">
        <v>1011720</v>
      </c>
      <c r="B199" s="894" t="s">
        <v>306</v>
      </c>
      <c r="C199" s="895">
        <v>0</v>
      </c>
      <c r="D199" s="892">
        <v>0</v>
      </c>
      <c r="E199" s="891">
        <v>2013501</v>
      </c>
      <c r="F199" s="896" t="s">
        <v>12</v>
      </c>
      <c r="G199" s="895">
        <v>0</v>
      </c>
      <c r="H199" s="816">
        <v>0</v>
      </c>
    </row>
    <row r="200" ht="22.5" customHeight="1" spans="1:8">
      <c r="A200" s="891">
        <v>1011721</v>
      </c>
      <c r="B200" s="894" t="s">
        <v>307</v>
      </c>
      <c r="C200" s="895">
        <v>0</v>
      </c>
      <c r="D200" s="892">
        <v>0</v>
      </c>
      <c r="E200" s="891">
        <v>2013502</v>
      </c>
      <c r="F200" s="896" t="s">
        <v>14</v>
      </c>
      <c r="G200" s="895">
        <v>0</v>
      </c>
      <c r="H200" s="816">
        <v>0</v>
      </c>
    </row>
    <row r="201" ht="22.5" customHeight="1" spans="1:8">
      <c r="A201" s="891">
        <v>10118</v>
      </c>
      <c r="B201" s="900" t="s">
        <v>308</v>
      </c>
      <c r="C201" s="892">
        <v>66220019.1</v>
      </c>
      <c r="D201" s="892">
        <v>6622</v>
      </c>
      <c r="E201" s="891">
        <v>2013503</v>
      </c>
      <c r="F201" s="896" t="s">
        <v>16</v>
      </c>
      <c r="G201" s="895">
        <v>0</v>
      </c>
      <c r="H201" s="816">
        <v>0</v>
      </c>
    </row>
    <row r="202" ht="22.5" customHeight="1" spans="1:8">
      <c r="A202" s="891">
        <v>1011801</v>
      </c>
      <c r="B202" s="894" t="s">
        <v>308</v>
      </c>
      <c r="C202" s="895">
        <v>66220019.1</v>
      </c>
      <c r="D202" s="892">
        <v>6622</v>
      </c>
      <c r="E202" s="891">
        <v>2013550</v>
      </c>
      <c r="F202" s="896" t="s">
        <v>30</v>
      </c>
      <c r="G202" s="895">
        <v>0</v>
      </c>
      <c r="H202" s="816">
        <v>0</v>
      </c>
    </row>
    <row r="203" ht="22.5" customHeight="1" spans="1:8">
      <c r="A203" s="891">
        <v>1011802</v>
      </c>
      <c r="B203" s="894" t="s">
        <v>309</v>
      </c>
      <c r="C203" s="895">
        <v>0</v>
      </c>
      <c r="D203" s="892">
        <v>0</v>
      </c>
      <c r="E203" s="891">
        <v>2013599</v>
      </c>
      <c r="F203" s="896" t="s">
        <v>310</v>
      </c>
      <c r="G203" s="895">
        <v>0</v>
      </c>
      <c r="H203" s="816">
        <v>0</v>
      </c>
    </row>
    <row r="204" ht="22.5" customHeight="1" spans="1:8">
      <c r="A204" s="891">
        <v>1011820</v>
      </c>
      <c r="B204" s="894" t="s">
        <v>311</v>
      </c>
      <c r="C204" s="895">
        <v>1578.66</v>
      </c>
      <c r="D204" s="892">
        <v>0</v>
      </c>
      <c r="E204" s="891">
        <v>20136</v>
      </c>
      <c r="F204" s="897" t="s">
        <v>312</v>
      </c>
      <c r="G204" s="892">
        <v>0</v>
      </c>
      <c r="H204" s="816">
        <v>0</v>
      </c>
    </row>
    <row r="205" ht="22.5" customHeight="1" spans="1:8">
      <c r="A205" s="891">
        <v>10119</v>
      </c>
      <c r="B205" s="900" t="s">
        <v>313</v>
      </c>
      <c r="C205" s="892">
        <v>11241644.64</v>
      </c>
      <c r="D205" s="892">
        <v>1124</v>
      </c>
      <c r="E205" s="891">
        <v>2013601</v>
      </c>
      <c r="F205" s="896" t="s">
        <v>12</v>
      </c>
      <c r="G205" s="895">
        <v>0</v>
      </c>
      <c r="H205" s="816">
        <v>0</v>
      </c>
    </row>
    <row r="206" ht="22.5" customHeight="1" spans="1:8">
      <c r="A206" s="891">
        <v>1011901</v>
      </c>
      <c r="B206" s="894" t="s">
        <v>313</v>
      </c>
      <c r="C206" s="895">
        <v>11241644.64</v>
      </c>
      <c r="D206" s="892">
        <v>1124</v>
      </c>
      <c r="E206" s="891">
        <v>2013602</v>
      </c>
      <c r="F206" s="896" t="s">
        <v>14</v>
      </c>
      <c r="G206" s="895">
        <v>0</v>
      </c>
      <c r="H206" s="816">
        <v>0</v>
      </c>
    </row>
    <row r="207" ht="22.5" customHeight="1" spans="1:8">
      <c r="A207" s="891">
        <v>1011920</v>
      </c>
      <c r="B207" s="894" t="s">
        <v>314</v>
      </c>
      <c r="C207" s="895">
        <v>0</v>
      </c>
      <c r="D207" s="892">
        <v>0</v>
      </c>
      <c r="E207" s="891">
        <v>2013603</v>
      </c>
      <c r="F207" s="896" t="s">
        <v>16</v>
      </c>
      <c r="G207" s="895">
        <v>0</v>
      </c>
      <c r="H207" s="816">
        <v>0</v>
      </c>
    </row>
    <row r="208" ht="22.5" customHeight="1" spans="1:8">
      <c r="A208" s="891">
        <v>10120</v>
      </c>
      <c r="B208" s="900" t="s">
        <v>315</v>
      </c>
      <c r="C208" s="892">
        <v>51226341.53</v>
      </c>
      <c r="D208" s="892">
        <v>5123</v>
      </c>
      <c r="E208" s="891">
        <v>2013650</v>
      </c>
      <c r="F208" s="896" t="s">
        <v>30</v>
      </c>
      <c r="G208" s="895">
        <v>0</v>
      </c>
      <c r="H208" s="816">
        <v>0</v>
      </c>
    </row>
    <row r="209" ht="22.5" customHeight="1" spans="1:8">
      <c r="A209" s="891">
        <v>1012001</v>
      </c>
      <c r="B209" s="894" t="s">
        <v>315</v>
      </c>
      <c r="C209" s="895">
        <v>51226341.53</v>
      </c>
      <c r="D209" s="892">
        <v>5123</v>
      </c>
      <c r="E209" s="891">
        <v>2013699</v>
      </c>
      <c r="F209" s="896" t="s">
        <v>312</v>
      </c>
      <c r="G209" s="895">
        <v>0</v>
      </c>
      <c r="H209" s="816">
        <v>0</v>
      </c>
    </row>
    <row r="210" ht="22.5" customHeight="1" spans="1:8">
      <c r="A210" s="891">
        <v>1012020</v>
      </c>
      <c r="B210" s="894" t="s">
        <v>316</v>
      </c>
      <c r="C210" s="895">
        <v>0</v>
      </c>
      <c r="D210" s="892">
        <v>0</v>
      </c>
      <c r="E210" s="891">
        <v>20137</v>
      </c>
      <c r="F210" s="897" t="s">
        <v>317</v>
      </c>
      <c r="G210" s="892">
        <v>0</v>
      </c>
      <c r="H210" s="816">
        <v>0</v>
      </c>
    </row>
    <row r="211" ht="22.5" customHeight="1" spans="1:8">
      <c r="A211" s="891">
        <v>10121</v>
      </c>
      <c r="B211" s="900" t="s">
        <v>318</v>
      </c>
      <c r="C211" s="892">
        <v>1142511.79</v>
      </c>
      <c r="D211" s="892">
        <v>114</v>
      </c>
      <c r="E211" s="891">
        <v>2013701</v>
      </c>
      <c r="F211" s="896" t="s">
        <v>12</v>
      </c>
      <c r="G211" s="895">
        <v>0</v>
      </c>
      <c r="H211" s="816">
        <v>0</v>
      </c>
    </row>
    <row r="212" ht="22.5" customHeight="1" spans="1:8">
      <c r="A212" s="891">
        <v>1012101</v>
      </c>
      <c r="B212" s="894" t="s">
        <v>318</v>
      </c>
      <c r="C212" s="895">
        <v>1112758.27</v>
      </c>
      <c r="D212" s="892">
        <v>111</v>
      </c>
      <c r="E212" s="891">
        <v>2013702</v>
      </c>
      <c r="F212" s="896" t="s">
        <v>14</v>
      </c>
      <c r="G212" s="895">
        <v>0</v>
      </c>
      <c r="H212" s="816">
        <v>0</v>
      </c>
    </row>
    <row r="213" ht="22.5" customHeight="1" spans="1:8">
      <c r="A213" s="891">
        <v>1012120</v>
      </c>
      <c r="B213" s="894" t="s">
        <v>319</v>
      </c>
      <c r="C213" s="895">
        <v>29753.52</v>
      </c>
      <c r="D213" s="892">
        <v>3</v>
      </c>
      <c r="E213" s="891">
        <v>2013703</v>
      </c>
      <c r="F213" s="896" t="s">
        <v>16</v>
      </c>
      <c r="G213" s="895">
        <v>0</v>
      </c>
      <c r="H213" s="816">
        <v>0</v>
      </c>
    </row>
    <row r="214" ht="22.5" customHeight="1" spans="1:8">
      <c r="A214" s="891">
        <v>10199</v>
      </c>
      <c r="B214" s="900" t="s">
        <v>320</v>
      </c>
      <c r="C214" s="892">
        <v>661663.12</v>
      </c>
      <c r="D214" s="892">
        <v>66</v>
      </c>
      <c r="E214" s="891">
        <v>2013704</v>
      </c>
      <c r="F214" s="896" t="s">
        <v>321</v>
      </c>
      <c r="G214" s="895">
        <v>0</v>
      </c>
      <c r="H214" s="816">
        <v>0</v>
      </c>
    </row>
    <row r="215" ht="22.5" customHeight="1" spans="1:8">
      <c r="A215" s="891">
        <v>1019901</v>
      </c>
      <c r="B215" s="894" t="s">
        <v>320</v>
      </c>
      <c r="C215" s="895">
        <v>661663.12</v>
      </c>
      <c r="D215" s="892">
        <v>66</v>
      </c>
      <c r="E215" s="891">
        <v>2013750</v>
      </c>
      <c r="F215" s="896" t="s">
        <v>30</v>
      </c>
      <c r="G215" s="895">
        <v>0</v>
      </c>
      <c r="H215" s="816">
        <v>0</v>
      </c>
    </row>
    <row r="216" ht="22.5" customHeight="1" spans="1:8">
      <c r="A216" s="891">
        <v>1019920</v>
      </c>
      <c r="B216" s="894" t="s">
        <v>322</v>
      </c>
      <c r="C216" s="895">
        <v>0</v>
      </c>
      <c r="D216" s="892">
        <v>0</v>
      </c>
      <c r="E216" s="891">
        <v>2013799</v>
      </c>
      <c r="F216" s="896" t="s">
        <v>323</v>
      </c>
      <c r="G216" s="895">
        <v>0</v>
      </c>
      <c r="H216" s="816">
        <v>0</v>
      </c>
    </row>
    <row r="217" ht="22.5" customHeight="1" spans="1:8">
      <c r="A217" s="891">
        <v>103</v>
      </c>
      <c r="B217" s="891" t="s">
        <v>324</v>
      </c>
      <c r="C217" s="892">
        <v>346900505.2</v>
      </c>
      <c r="D217" s="892">
        <v>34690</v>
      </c>
      <c r="E217" s="891">
        <v>20138</v>
      </c>
      <c r="F217" s="897" t="s">
        <v>325</v>
      </c>
      <c r="G217" s="892">
        <v>12960370.75</v>
      </c>
      <c r="H217" s="816">
        <v>1296</v>
      </c>
    </row>
    <row r="218" ht="22.5" customHeight="1" spans="1:8">
      <c r="A218" s="891">
        <v>10302</v>
      </c>
      <c r="B218" s="891" t="s">
        <v>326</v>
      </c>
      <c r="C218" s="892">
        <v>10180459.53</v>
      </c>
      <c r="D218" s="892">
        <v>1018</v>
      </c>
      <c r="E218" s="891">
        <v>2013801</v>
      </c>
      <c r="F218" s="896" t="s">
        <v>12</v>
      </c>
      <c r="G218" s="895">
        <v>10239507.12</v>
      </c>
      <c r="H218" s="816">
        <v>1024</v>
      </c>
    </row>
    <row r="219" ht="22.5" customHeight="1" spans="1:8">
      <c r="A219" s="891">
        <v>1030203</v>
      </c>
      <c r="B219" s="894" t="s">
        <v>327</v>
      </c>
      <c r="C219" s="892">
        <v>5991974.82</v>
      </c>
      <c r="D219" s="892">
        <v>599</v>
      </c>
      <c r="E219" s="891">
        <v>2013802</v>
      </c>
      <c r="F219" s="896" t="s">
        <v>14</v>
      </c>
      <c r="G219" s="895">
        <v>294977.56</v>
      </c>
      <c r="H219" s="816">
        <v>29</v>
      </c>
    </row>
    <row r="220" ht="22.5" customHeight="1" spans="1:8">
      <c r="A220" s="891">
        <v>103020301</v>
      </c>
      <c r="B220" s="898" t="s">
        <v>327</v>
      </c>
      <c r="C220" s="895">
        <v>5991974.82</v>
      </c>
      <c r="D220" s="892">
        <v>599</v>
      </c>
      <c r="E220" s="891">
        <v>2013803</v>
      </c>
      <c r="F220" s="896" t="s">
        <v>16</v>
      </c>
      <c r="G220" s="895">
        <v>0</v>
      </c>
      <c r="H220" s="816">
        <v>0</v>
      </c>
    </row>
    <row r="221" ht="22.5" customHeight="1" spans="1:8">
      <c r="A221" s="891">
        <v>103020302</v>
      </c>
      <c r="B221" s="898" t="s">
        <v>328</v>
      </c>
      <c r="C221" s="895">
        <v>0</v>
      </c>
      <c r="D221" s="892">
        <v>0</v>
      </c>
      <c r="E221" s="891">
        <v>2013804</v>
      </c>
      <c r="F221" s="896" t="s">
        <v>329</v>
      </c>
      <c r="G221" s="895">
        <v>0</v>
      </c>
      <c r="H221" s="816">
        <v>0</v>
      </c>
    </row>
    <row r="222" ht="22.5" customHeight="1" spans="1:8">
      <c r="A222" s="891">
        <v>103020303</v>
      </c>
      <c r="B222" s="898" t="s">
        <v>330</v>
      </c>
      <c r="C222" s="895">
        <v>0</v>
      </c>
      <c r="D222" s="892">
        <v>0</v>
      </c>
      <c r="E222" s="891">
        <v>2013805</v>
      </c>
      <c r="F222" s="896" t="s">
        <v>331</v>
      </c>
      <c r="G222" s="895">
        <v>59954.18</v>
      </c>
      <c r="H222" s="816">
        <v>6</v>
      </c>
    </row>
    <row r="223" ht="22.5" customHeight="1" spans="1:8">
      <c r="A223" s="891">
        <v>103020304</v>
      </c>
      <c r="B223" s="898" t="s">
        <v>332</v>
      </c>
      <c r="C223" s="895">
        <v>0</v>
      </c>
      <c r="D223" s="892">
        <v>0</v>
      </c>
      <c r="E223" s="891">
        <v>2013808</v>
      </c>
      <c r="F223" s="896" t="s">
        <v>112</v>
      </c>
      <c r="G223" s="895">
        <v>0</v>
      </c>
      <c r="H223" s="816">
        <v>0</v>
      </c>
    </row>
    <row r="224" ht="22.5" customHeight="1" spans="1:8">
      <c r="A224" s="891">
        <v>103020305</v>
      </c>
      <c r="B224" s="898" t="s">
        <v>333</v>
      </c>
      <c r="C224" s="895">
        <v>0</v>
      </c>
      <c r="D224" s="892">
        <v>0</v>
      </c>
      <c r="E224" s="891">
        <v>2013810</v>
      </c>
      <c r="F224" s="896" t="s">
        <v>334</v>
      </c>
      <c r="G224" s="895">
        <v>20000</v>
      </c>
      <c r="H224" s="816">
        <v>2</v>
      </c>
    </row>
    <row r="225" ht="22.5" customHeight="1" spans="1:8">
      <c r="A225" s="891">
        <v>103020306</v>
      </c>
      <c r="B225" s="898" t="s">
        <v>335</v>
      </c>
      <c r="C225" s="895">
        <v>0</v>
      </c>
      <c r="D225" s="892">
        <v>0</v>
      </c>
      <c r="E225" s="891">
        <v>2013812</v>
      </c>
      <c r="F225" s="896" t="s">
        <v>336</v>
      </c>
      <c r="G225" s="895">
        <v>79949.47</v>
      </c>
      <c r="H225" s="816">
        <v>8</v>
      </c>
    </row>
    <row r="226" ht="22.5" customHeight="1" spans="1:8">
      <c r="A226" s="891">
        <v>103020307</v>
      </c>
      <c r="B226" s="898" t="s">
        <v>337</v>
      </c>
      <c r="C226" s="895">
        <v>0</v>
      </c>
      <c r="D226" s="892">
        <v>0</v>
      </c>
      <c r="E226" s="891">
        <v>2013813</v>
      </c>
      <c r="F226" s="896" t="s">
        <v>338</v>
      </c>
      <c r="G226" s="895">
        <v>0</v>
      </c>
      <c r="H226" s="816">
        <v>0</v>
      </c>
    </row>
    <row r="227" ht="22.5" customHeight="1" spans="1:8">
      <c r="A227" s="891">
        <v>103020399</v>
      </c>
      <c r="B227" s="898" t="s">
        <v>339</v>
      </c>
      <c r="C227" s="895">
        <v>0</v>
      </c>
      <c r="D227" s="892">
        <v>0</v>
      </c>
      <c r="E227" s="891">
        <v>2013814</v>
      </c>
      <c r="F227" s="896" t="s">
        <v>340</v>
      </c>
      <c r="G227" s="895">
        <v>0</v>
      </c>
      <c r="H227" s="816">
        <v>0</v>
      </c>
    </row>
    <row r="228" ht="22.5" customHeight="1" spans="1:8">
      <c r="A228" s="891">
        <v>1030205</v>
      </c>
      <c r="B228" s="894" t="s">
        <v>341</v>
      </c>
      <c r="C228" s="895">
        <v>0</v>
      </c>
      <c r="D228" s="892">
        <v>0</v>
      </c>
      <c r="E228" s="891">
        <v>2013815</v>
      </c>
      <c r="F228" s="896" t="s">
        <v>342</v>
      </c>
      <c r="G228" s="895">
        <v>0</v>
      </c>
      <c r="H228" s="816">
        <v>0</v>
      </c>
    </row>
    <row r="229" ht="22.5" customHeight="1" spans="1:8">
      <c r="A229" s="891">
        <v>1030210</v>
      </c>
      <c r="B229" s="894" t="s">
        <v>343</v>
      </c>
      <c r="C229" s="895">
        <v>0</v>
      </c>
      <c r="D229" s="892">
        <v>0</v>
      </c>
      <c r="E229" s="891">
        <v>2013816</v>
      </c>
      <c r="F229" s="896" t="s">
        <v>344</v>
      </c>
      <c r="G229" s="895">
        <v>282523.17</v>
      </c>
      <c r="H229" s="816">
        <v>28</v>
      </c>
    </row>
    <row r="230" ht="22.5" customHeight="1" spans="1:8">
      <c r="A230" s="891">
        <v>1030212</v>
      </c>
      <c r="B230" s="894" t="s">
        <v>345</v>
      </c>
      <c r="C230" s="895">
        <v>0</v>
      </c>
      <c r="D230" s="892">
        <v>0</v>
      </c>
      <c r="E230" s="891">
        <v>2013850</v>
      </c>
      <c r="F230" s="896" t="s">
        <v>30</v>
      </c>
      <c r="G230" s="895">
        <v>1983459.25</v>
      </c>
      <c r="H230" s="816">
        <v>198</v>
      </c>
    </row>
    <row r="231" ht="22.5" customHeight="1" spans="1:8">
      <c r="A231" s="891">
        <v>1030216</v>
      </c>
      <c r="B231" s="894" t="s">
        <v>346</v>
      </c>
      <c r="C231" s="892">
        <v>0</v>
      </c>
      <c r="D231" s="892">
        <v>0</v>
      </c>
      <c r="E231" s="891">
        <v>2013899</v>
      </c>
      <c r="F231" s="896" t="s">
        <v>347</v>
      </c>
      <c r="G231" s="895">
        <v>0</v>
      </c>
      <c r="H231" s="816">
        <v>0</v>
      </c>
    </row>
    <row r="232" ht="22.5" customHeight="1" spans="1:8">
      <c r="A232" s="891">
        <v>103021601</v>
      </c>
      <c r="B232" s="898" t="s">
        <v>346</v>
      </c>
      <c r="C232" s="895">
        <v>0</v>
      </c>
      <c r="D232" s="892">
        <v>0</v>
      </c>
      <c r="E232" s="891">
        <v>20139</v>
      </c>
      <c r="F232" s="897" t="s">
        <v>348</v>
      </c>
      <c r="G232" s="892">
        <v>848602.35</v>
      </c>
      <c r="H232" s="816">
        <v>85</v>
      </c>
    </row>
    <row r="233" ht="22.5" customHeight="1" spans="1:8">
      <c r="A233" s="891">
        <v>103021699</v>
      </c>
      <c r="B233" s="898" t="s">
        <v>349</v>
      </c>
      <c r="C233" s="895">
        <v>0</v>
      </c>
      <c r="D233" s="892">
        <v>0</v>
      </c>
      <c r="E233" s="891">
        <v>2013901</v>
      </c>
      <c r="F233" s="896" t="s">
        <v>12</v>
      </c>
      <c r="G233" s="895">
        <v>841131.04</v>
      </c>
      <c r="H233" s="816">
        <v>84</v>
      </c>
    </row>
    <row r="234" ht="22.5" customHeight="1" spans="1:8">
      <c r="A234" s="891">
        <v>1030217</v>
      </c>
      <c r="B234" s="894" t="s">
        <v>350</v>
      </c>
      <c r="C234" s="895">
        <v>0</v>
      </c>
      <c r="D234" s="892">
        <v>0</v>
      </c>
      <c r="E234" s="891">
        <v>2013902</v>
      </c>
      <c r="F234" s="896" t="s">
        <v>14</v>
      </c>
      <c r="G234" s="895">
        <v>7471.31</v>
      </c>
      <c r="H234" s="816">
        <v>1</v>
      </c>
    </row>
    <row r="235" ht="22.5" customHeight="1" spans="1:8">
      <c r="A235" s="891">
        <v>1030218</v>
      </c>
      <c r="B235" s="894" t="s">
        <v>351</v>
      </c>
      <c r="C235" s="895">
        <v>3685949.31</v>
      </c>
      <c r="D235" s="892">
        <v>369</v>
      </c>
      <c r="E235" s="891">
        <v>2013903</v>
      </c>
      <c r="F235" s="896" t="s">
        <v>16</v>
      </c>
      <c r="G235" s="895">
        <v>0</v>
      </c>
      <c r="H235" s="816">
        <v>0</v>
      </c>
    </row>
    <row r="236" ht="22.5" customHeight="1" spans="1:8">
      <c r="A236" s="891">
        <v>1030219</v>
      </c>
      <c r="B236" s="894" t="s">
        <v>352</v>
      </c>
      <c r="C236" s="895">
        <v>0</v>
      </c>
      <c r="D236" s="892">
        <v>0</v>
      </c>
      <c r="E236" s="891">
        <v>2013904</v>
      </c>
      <c r="F236" s="896" t="s">
        <v>269</v>
      </c>
      <c r="G236" s="895">
        <v>0</v>
      </c>
      <c r="H236" s="816">
        <v>0</v>
      </c>
    </row>
    <row r="237" ht="22.5" customHeight="1" spans="1:8">
      <c r="A237" s="891">
        <v>1030220</v>
      </c>
      <c r="B237" s="894" t="s">
        <v>353</v>
      </c>
      <c r="C237" s="895">
        <v>0</v>
      </c>
      <c r="D237" s="892">
        <v>0</v>
      </c>
      <c r="E237" s="891">
        <v>2013950</v>
      </c>
      <c r="F237" s="896" t="s">
        <v>30</v>
      </c>
      <c r="G237" s="895">
        <v>0</v>
      </c>
      <c r="H237" s="816">
        <v>0</v>
      </c>
    </row>
    <row r="238" ht="22.5" customHeight="1" spans="1:8">
      <c r="A238" s="891">
        <v>1030222</v>
      </c>
      <c r="B238" s="894" t="s">
        <v>354</v>
      </c>
      <c r="C238" s="895">
        <v>489435.4</v>
      </c>
      <c r="D238" s="892">
        <v>49</v>
      </c>
      <c r="E238" s="891">
        <v>2013999</v>
      </c>
      <c r="F238" s="896" t="s">
        <v>355</v>
      </c>
      <c r="G238" s="895">
        <v>0</v>
      </c>
      <c r="H238" s="816">
        <v>0</v>
      </c>
    </row>
    <row r="239" ht="22.5" customHeight="1" spans="1:8">
      <c r="A239" s="891">
        <v>1030223</v>
      </c>
      <c r="B239" s="894" t="s">
        <v>356</v>
      </c>
      <c r="C239" s="895">
        <v>0</v>
      </c>
      <c r="D239" s="892">
        <v>0</v>
      </c>
      <c r="E239" s="891">
        <v>20140</v>
      </c>
      <c r="F239" s="897" t="s">
        <v>59</v>
      </c>
      <c r="G239" s="892">
        <v>483267.09</v>
      </c>
      <c r="H239" s="816">
        <v>48</v>
      </c>
    </row>
    <row r="240" ht="22.5" customHeight="1" spans="1:8">
      <c r="A240" s="891">
        <v>1030224</v>
      </c>
      <c r="B240" s="894" t="s">
        <v>357</v>
      </c>
      <c r="C240" s="895">
        <v>0</v>
      </c>
      <c r="D240" s="892">
        <v>0</v>
      </c>
      <c r="E240" s="891">
        <v>2014001</v>
      </c>
      <c r="F240" s="896" t="s">
        <v>12</v>
      </c>
      <c r="G240" s="895">
        <v>0</v>
      </c>
      <c r="H240" s="816">
        <v>0</v>
      </c>
    </row>
    <row r="241" ht="22.5" customHeight="1" spans="1:8">
      <c r="A241" s="891">
        <v>1030225</v>
      </c>
      <c r="B241" s="894" t="s">
        <v>358</v>
      </c>
      <c r="C241" s="895">
        <v>0</v>
      </c>
      <c r="D241" s="892">
        <v>0</v>
      </c>
      <c r="E241" s="891">
        <v>2014002</v>
      </c>
      <c r="F241" s="896" t="s">
        <v>14</v>
      </c>
      <c r="G241" s="895">
        <v>163267.09</v>
      </c>
      <c r="H241" s="816">
        <v>16</v>
      </c>
    </row>
    <row r="242" ht="22.5" customHeight="1" spans="1:8">
      <c r="A242" s="891">
        <v>1030299</v>
      </c>
      <c r="B242" s="894" t="s">
        <v>359</v>
      </c>
      <c r="C242" s="892">
        <v>13100</v>
      </c>
      <c r="D242" s="892">
        <v>1</v>
      </c>
      <c r="E242" s="891">
        <v>2014003</v>
      </c>
      <c r="F242" s="896" t="s">
        <v>16</v>
      </c>
      <c r="G242" s="895">
        <v>0</v>
      </c>
      <c r="H242" s="816">
        <v>0</v>
      </c>
    </row>
    <row r="243" ht="22.5" customHeight="1" spans="1:8">
      <c r="A243" s="891">
        <v>103029901</v>
      </c>
      <c r="B243" s="898" t="s">
        <v>360</v>
      </c>
      <c r="C243" s="895">
        <v>13100</v>
      </c>
      <c r="D243" s="892">
        <v>1</v>
      </c>
      <c r="E243" s="891">
        <v>2014004</v>
      </c>
      <c r="F243" s="896" t="s">
        <v>361</v>
      </c>
      <c r="G243" s="895">
        <v>320000</v>
      </c>
      <c r="H243" s="816">
        <v>32</v>
      </c>
    </row>
    <row r="244" ht="22.5" customHeight="1" spans="1:8">
      <c r="A244" s="891">
        <v>103029999</v>
      </c>
      <c r="B244" s="898" t="s">
        <v>359</v>
      </c>
      <c r="C244" s="895">
        <v>0</v>
      </c>
      <c r="D244" s="892">
        <v>0</v>
      </c>
      <c r="E244" s="891">
        <v>2014099</v>
      </c>
      <c r="F244" s="896" t="s">
        <v>362</v>
      </c>
      <c r="G244" s="895">
        <v>0</v>
      </c>
      <c r="H244" s="816">
        <v>0</v>
      </c>
    </row>
    <row r="245" ht="22.5" customHeight="1" spans="1:8">
      <c r="A245" s="891">
        <v>10304</v>
      </c>
      <c r="B245" s="900" t="s">
        <v>363</v>
      </c>
      <c r="C245" s="892">
        <v>26760679.39</v>
      </c>
      <c r="D245" s="892">
        <v>2676</v>
      </c>
      <c r="E245" s="891">
        <v>20199</v>
      </c>
      <c r="F245" s="897" t="s">
        <v>364</v>
      </c>
      <c r="G245" s="892">
        <v>0</v>
      </c>
      <c r="H245" s="816">
        <v>0</v>
      </c>
    </row>
    <row r="246" ht="22.5" customHeight="1" spans="1:8">
      <c r="A246" s="891">
        <v>1030401</v>
      </c>
      <c r="B246" s="894" t="s">
        <v>365</v>
      </c>
      <c r="C246" s="892">
        <v>1289981</v>
      </c>
      <c r="D246" s="892">
        <v>129</v>
      </c>
      <c r="E246" s="891">
        <v>2019901</v>
      </c>
      <c r="F246" s="896" t="s">
        <v>366</v>
      </c>
      <c r="G246" s="895">
        <v>0</v>
      </c>
      <c r="H246" s="816">
        <v>0</v>
      </c>
    </row>
    <row r="247" ht="22.5" customHeight="1" spans="1:8">
      <c r="A247" s="891">
        <v>103040101</v>
      </c>
      <c r="B247" s="898" t="s">
        <v>367</v>
      </c>
      <c r="C247" s="895">
        <v>0</v>
      </c>
      <c r="D247" s="892">
        <v>0</v>
      </c>
      <c r="E247" s="891">
        <v>2019999</v>
      </c>
      <c r="F247" s="896" t="s">
        <v>364</v>
      </c>
      <c r="G247" s="895">
        <v>0</v>
      </c>
      <c r="H247" s="816">
        <v>0</v>
      </c>
    </row>
    <row r="248" ht="22.5" customHeight="1" spans="1:8">
      <c r="A248" s="891">
        <v>103040102</v>
      </c>
      <c r="B248" s="898" t="s">
        <v>368</v>
      </c>
      <c r="C248" s="895">
        <v>0</v>
      </c>
      <c r="D248" s="892">
        <v>0</v>
      </c>
      <c r="E248" s="891">
        <v>202</v>
      </c>
      <c r="F248" s="893" t="s">
        <v>369</v>
      </c>
      <c r="G248" s="892">
        <v>0</v>
      </c>
      <c r="H248" s="816">
        <v>0</v>
      </c>
    </row>
    <row r="249" ht="22.5" customHeight="1" spans="1:8">
      <c r="A249" s="891">
        <v>103040103</v>
      </c>
      <c r="B249" s="898" t="s">
        <v>370</v>
      </c>
      <c r="C249" s="895">
        <v>0</v>
      </c>
      <c r="D249" s="892">
        <v>0</v>
      </c>
      <c r="E249" s="891">
        <v>20201</v>
      </c>
      <c r="F249" s="893" t="s">
        <v>371</v>
      </c>
      <c r="G249" s="892">
        <v>0</v>
      </c>
      <c r="H249" s="816">
        <v>0</v>
      </c>
    </row>
    <row r="250" ht="22.5" customHeight="1" spans="1:8">
      <c r="A250" s="891">
        <v>103040104</v>
      </c>
      <c r="B250" s="898" t="s">
        <v>372</v>
      </c>
      <c r="C250" s="895">
        <v>0</v>
      </c>
      <c r="D250" s="892">
        <v>0</v>
      </c>
      <c r="E250" s="891">
        <v>2020101</v>
      </c>
      <c r="F250" s="896" t="s">
        <v>12</v>
      </c>
      <c r="G250" s="895">
        <v>0</v>
      </c>
      <c r="H250" s="816">
        <v>0</v>
      </c>
    </row>
    <row r="251" ht="22.5" customHeight="1" spans="1:8">
      <c r="A251" s="891">
        <v>103040109</v>
      </c>
      <c r="B251" s="898" t="s">
        <v>373</v>
      </c>
      <c r="C251" s="895">
        <v>25760</v>
      </c>
      <c r="D251" s="892">
        <v>3</v>
      </c>
      <c r="E251" s="891">
        <v>2020102</v>
      </c>
      <c r="F251" s="896" t="s">
        <v>14</v>
      </c>
      <c r="G251" s="895">
        <v>0</v>
      </c>
      <c r="H251" s="816">
        <v>0</v>
      </c>
    </row>
    <row r="252" ht="22.5" customHeight="1" spans="1:8">
      <c r="A252" s="891">
        <v>103040110</v>
      </c>
      <c r="B252" s="898" t="s">
        <v>374</v>
      </c>
      <c r="C252" s="895">
        <v>7295</v>
      </c>
      <c r="D252" s="892">
        <v>1</v>
      </c>
      <c r="E252" s="891">
        <v>2020103</v>
      </c>
      <c r="F252" s="896" t="s">
        <v>16</v>
      </c>
      <c r="G252" s="895">
        <v>0</v>
      </c>
      <c r="H252" s="816">
        <v>0</v>
      </c>
    </row>
    <row r="253" ht="22.5" customHeight="1" spans="1:8">
      <c r="A253" s="891">
        <v>103040111</v>
      </c>
      <c r="B253" s="898" t="s">
        <v>375</v>
      </c>
      <c r="C253" s="895">
        <v>344215</v>
      </c>
      <c r="D253" s="892">
        <v>34</v>
      </c>
      <c r="E253" s="891">
        <v>2020104</v>
      </c>
      <c r="F253" s="896" t="s">
        <v>269</v>
      </c>
      <c r="G253" s="895">
        <v>0</v>
      </c>
      <c r="H253" s="816">
        <v>0</v>
      </c>
    </row>
    <row r="254" ht="22.5" customHeight="1" spans="1:8">
      <c r="A254" s="891">
        <v>103040112</v>
      </c>
      <c r="B254" s="898" t="s">
        <v>376</v>
      </c>
      <c r="C254" s="895">
        <v>58140</v>
      </c>
      <c r="D254" s="892">
        <v>6</v>
      </c>
      <c r="E254" s="891">
        <v>2020150</v>
      </c>
      <c r="F254" s="896" t="s">
        <v>30</v>
      </c>
      <c r="G254" s="895">
        <v>0</v>
      </c>
      <c r="H254" s="816">
        <v>0</v>
      </c>
    </row>
    <row r="255" ht="22.5" customHeight="1" spans="1:8">
      <c r="A255" s="891">
        <v>103040113</v>
      </c>
      <c r="B255" s="898" t="s">
        <v>377</v>
      </c>
      <c r="C255" s="895">
        <v>47490</v>
      </c>
      <c r="D255" s="892">
        <v>5</v>
      </c>
      <c r="E255" s="891">
        <v>2020199</v>
      </c>
      <c r="F255" s="896" t="s">
        <v>378</v>
      </c>
      <c r="G255" s="895">
        <v>0</v>
      </c>
      <c r="H255" s="816">
        <v>0</v>
      </c>
    </row>
    <row r="256" ht="22.5" customHeight="1" spans="1:8">
      <c r="A256" s="891">
        <v>103040116</v>
      </c>
      <c r="B256" s="898" t="s">
        <v>379</v>
      </c>
      <c r="C256" s="895">
        <v>80701</v>
      </c>
      <c r="D256" s="892">
        <v>8</v>
      </c>
      <c r="E256" s="891">
        <v>20202</v>
      </c>
      <c r="F256" s="897" t="s">
        <v>380</v>
      </c>
      <c r="G256" s="892">
        <v>0</v>
      </c>
      <c r="H256" s="816">
        <v>0</v>
      </c>
    </row>
    <row r="257" ht="22.5" customHeight="1" spans="1:8">
      <c r="A257" s="891">
        <v>103040117</v>
      </c>
      <c r="B257" s="898" t="s">
        <v>381</v>
      </c>
      <c r="C257" s="895">
        <v>726380</v>
      </c>
      <c r="D257" s="892">
        <v>73</v>
      </c>
      <c r="E257" s="891">
        <v>2020201</v>
      </c>
      <c r="F257" s="896" t="s">
        <v>382</v>
      </c>
      <c r="G257" s="895">
        <v>0</v>
      </c>
      <c r="H257" s="816">
        <v>0</v>
      </c>
    </row>
    <row r="258" ht="22.5" customHeight="1" spans="1:8">
      <c r="A258" s="891">
        <v>103040120</v>
      </c>
      <c r="B258" s="898" t="s">
        <v>383</v>
      </c>
      <c r="C258" s="895">
        <v>0</v>
      </c>
      <c r="D258" s="892">
        <v>0</v>
      </c>
      <c r="E258" s="891">
        <v>2020202</v>
      </c>
      <c r="F258" s="896" t="s">
        <v>384</v>
      </c>
      <c r="G258" s="895">
        <v>0</v>
      </c>
      <c r="H258" s="816">
        <v>0</v>
      </c>
    </row>
    <row r="259" ht="22.5" customHeight="1" spans="1:8">
      <c r="A259" s="891">
        <v>103040121</v>
      </c>
      <c r="B259" s="898" t="s">
        <v>385</v>
      </c>
      <c r="C259" s="895">
        <v>0</v>
      </c>
      <c r="D259" s="892">
        <v>0</v>
      </c>
      <c r="E259" s="891">
        <v>20203</v>
      </c>
      <c r="F259" s="897" t="s">
        <v>386</v>
      </c>
      <c r="G259" s="892">
        <v>0</v>
      </c>
      <c r="H259" s="816">
        <v>0</v>
      </c>
    </row>
    <row r="260" ht="22.5" customHeight="1" spans="1:8">
      <c r="A260" s="891">
        <v>103040122</v>
      </c>
      <c r="B260" s="898" t="s">
        <v>387</v>
      </c>
      <c r="C260" s="895">
        <v>0</v>
      </c>
      <c r="D260" s="892">
        <v>0</v>
      </c>
      <c r="E260" s="891">
        <v>2020304</v>
      </c>
      <c r="F260" s="896" t="s">
        <v>388</v>
      </c>
      <c r="G260" s="895">
        <v>0</v>
      </c>
      <c r="H260" s="816">
        <v>0</v>
      </c>
    </row>
    <row r="261" ht="22.5" customHeight="1" spans="1:8">
      <c r="A261" s="891">
        <v>103040150</v>
      </c>
      <c r="B261" s="898" t="s">
        <v>389</v>
      </c>
      <c r="C261" s="895">
        <v>0</v>
      </c>
      <c r="D261" s="892">
        <v>0</v>
      </c>
      <c r="E261" s="891">
        <v>2020306</v>
      </c>
      <c r="F261" s="896" t="s">
        <v>386</v>
      </c>
      <c r="G261" s="895">
        <v>0</v>
      </c>
      <c r="H261" s="816">
        <v>0</v>
      </c>
    </row>
    <row r="262" ht="22.5" customHeight="1" spans="1:8">
      <c r="A262" s="891">
        <v>1030402</v>
      </c>
      <c r="B262" s="894" t="s">
        <v>390</v>
      </c>
      <c r="C262" s="892">
        <v>0</v>
      </c>
      <c r="D262" s="892">
        <v>0</v>
      </c>
      <c r="E262" s="891">
        <v>20204</v>
      </c>
      <c r="F262" s="897" t="s">
        <v>391</v>
      </c>
      <c r="G262" s="892">
        <v>0</v>
      </c>
      <c r="H262" s="816">
        <v>0</v>
      </c>
    </row>
    <row r="263" ht="22.5" customHeight="1" spans="1:8">
      <c r="A263" s="891">
        <v>103040201</v>
      </c>
      <c r="B263" s="898" t="s">
        <v>392</v>
      </c>
      <c r="C263" s="895">
        <v>0</v>
      </c>
      <c r="D263" s="892">
        <v>0</v>
      </c>
      <c r="E263" s="891">
        <v>2020401</v>
      </c>
      <c r="F263" s="896" t="s">
        <v>393</v>
      </c>
      <c r="G263" s="895">
        <v>0</v>
      </c>
      <c r="H263" s="816">
        <v>0</v>
      </c>
    </row>
    <row r="264" ht="22.5" customHeight="1" spans="1:8">
      <c r="A264" s="891">
        <v>103040250</v>
      </c>
      <c r="B264" s="898" t="s">
        <v>394</v>
      </c>
      <c r="C264" s="895">
        <v>0</v>
      </c>
      <c r="D264" s="892">
        <v>0</v>
      </c>
      <c r="E264" s="891">
        <v>2020402</v>
      </c>
      <c r="F264" s="896" t="s">
        <v>395</v>
      </c>
      <c r="G264" s="895">
        <v>0</v>
      </c>
      <c r="H264" s="816">
        <v>0</v>
      </c>
    </row>
    <row r="265" ht="22.5" customHeight="1" spans="1:8">
      <c r="A265" s="891">
        <v>1030403</v>
      </c>
      <c r="B265" s="894" t="s">
        <v>396</v>
      </c>
      <c r="C265" s="892">
        <v>0</v>
      </c>
      <c r="D265" s="892">
        <v>0</v>
      </c>
      <c r="E265" s="891">
        <v>2020403</v>
      </c>
      <c r="F265" s="896" t="s">
        <v>397</v>
      </c>
      <c r="G265" s="895">
        <v>0</v>
      </c>
      <c r="H265" s="816">
        <v>0</v>
      </c>
    </row>
    <row r="266" ht="22.5" customHeight="1" spans="1:8">
      <c r="A266" s="891">
        <v>103040305</v>
      </c>
      <c r="B266" s="898" t="s">
        <v>398</v>
      </c>
      <c r="C266" s="895">
        <v>0</v>
      </c>
      <c r="D266" s="892">
        <v>0</v>
      </c>
      <c r="E266" s="891">
        <v>2020404</v>
      </c>
      <c r="F266" s="896" t="s">
        <v>399</v>
      </c>
      <c r="G266" s="895">
        <v>0</v>
      </c>
      <c r="H266" s="816">
        <v>0</v>
      </c>
    </row>
    <row r="267" ht="22.5" customHeight="1" spans="1:8">
      <c r="A267" s="891">
        <v>103040350</v>
      </c>
      <c r="B267" s="898" t="s">
        <v>400</v>
      </c>
      <c r="C267" s="895">
        <v>0</v>
      </c>
      <c r="D267" s="892">
        <v>0</v>
      </c>
      <c r="E267" s="891">
        <v>2020499</v>
      </c>
      <c r="F267" s="896" t="s">
        <v>401</v>
      </c>
      <c r="G267" s="895">
        <v>0</v>
      </c>
      <c r="H267" s="816">
        <v>0</v>
      </c>
    </row>
    <row r="268" ht="22.5" customHeight="1" spans="1:8">
      <c r="A268" s="891">
        <v>1030404</v>
      </c>
      <c r="B268" s="894" t="s">
        <v>402</v>
      </c>
      <c r="C268" s="892">
        <v>0</v>
      </c>
      <c r="D268" s="892">
        <v>0</v>
      </c>
      <c r="E268" s="891">
        <v>20205</v>
      </c>
      <c r="F268" s="897" t="s">
        <v>403</v>
      </c>
      <c r="G268" s="892">
        <v>0</v>
      </c>
      <c r="H268" s="816">
        <v>0</v>
      </c>
    </row>
    <row r="269" ht="22.5" customHeight="1" spans="1:8">
      <c r="A269" s="891">
        <v>103040402</v>
      </c>
      <c r="B269" s="898" t="s">
        <v>404</v>
      </c>
      <c r="C269" s="895">
        <v>0</v>
      </c>
      <c r="D269" s="892">
        <v>0</v>
      </c>
      <c r="E269" s="891">
        <v>2020503</v>
      </c>
      <c r="F269" s="896" t="s">
        <v>405</v>
      </c>
      <c r="G269" s="895">
        <v>0</v>
      </c>
      <c r="H269" s="816">
        <v>0</v>
      </c>
    </row>
    <row r="270" ht="22.5" customHeight="1" spans="1:8">
      <c r="A270" s="891">
        <v>103040403</v>
      </c>
      <c r="B270" s="898" t="s">
        <v>406</v>
      </c>
      <c r="C270" s="895">
        <v>0</v>
      </c>
      <c r="D270" s="892">
        <v>0</v>
      </c>
      <c r="E270" s="891">
        <v>2020504</v>
      </c>
      <c r="F270" s="896" t="s">
        <v>407</v>
      </c>
      <c r="G270" s="895">
        <v>0</v>
      </c>
      <c r="H270" s="816">
        <v>0</v>
      </c>
    </row>
    <row r="271" ht="22.5" customHeight="1" spans="1:8">
      <c r="A271" s="891">
        <v>103040404</v>
      </c>
      <c r="B271" s="898" t="s">
        <v>408</v>
      </c>
      <c r="C271" s="895">
        <v>0</v>
      </c>
      <c r="D271" s="892">
        <v>0</v>
      </c>
      <c r="E271" s="891">
        <v>2020505</v>
      </c>
      <c r="F271" s="896" t="s">
        <v>409</v>
      </c>
      <c r="G271" s="895">
        <v>0</v>
      </c>
      <c r="H271" s="816">
        <v>0</v>
      </c>
    </row>
    <row r="272" ht="22.5" customHeight="1" spans="1:8">
      <c r="A272" s="891">
        <v>103040450</v>
      </c>
      <c r="B272" s="898" t="s">
        <v>410</v>
      </c>
      <c r="C272" s="895">
        <v>0</v>
      </c>
      <c r="D272" s="892">
        <v>0</v>
      </c>
      <c r="E272" s="891">
        <v>2020599</v>
      </c>
      <c r="F272" s="896" t="s">
        <v>411</v>
      </c>
      <c r="G272" s="895">
        <v>0</v>
      </c>
      <c r="H272" s="816">
        <v>0</v>
      </c>
    </row>
    <row r="273" ht="22.5" customHeight="1" spans="1:8">
      <c r="A273" s="891">
        <v>1030406</v>
      </c>
      <c r="B273" s="894" t="s">
        <v>412</v>
      </c>
      <c r="C273" s="892">
        <v>0</v>
      </c>
      <c r="D273" s="892">
        <v>0</v>
      </c>
      <c r="E273" s="891">
        <v>20206</v>
      </c>
      <c r="F273" s="897" t="s">
        <v>413</v>
      </c>
      <c r="G273" s="892">
        <v>0</v>
      </c>
      <c r="H273" s="816">
        <v>0</v>
      </c>
    </row>
    <row r="274" ht="22.5" customHeight="1" spans="1:8">
      <c r="A274" s="891">
        <v>103040650</v>
      </c>
      <c r="B274" s="898" t="s">
        <v>414</v>
      </c>
      <c r="C274" s="895">
        <v>0</v>
      </c>
      <c r="D274" s="892">
        <v>0</v>
      </c>
      <c r="E274" s="891">
        <v>2020601</v>
      </c>
      <c r="F274" s="896" t="s">
        <v>413</v>
      </c>
      <c r="G274" s="895">
        <v>0</v>
      </c>
      <c r="H274" s="816">
        <v>0</v>
      </c>
    </row>
    <row r="275" ht="22.5" customHeight="1" spans="1:8">
      <c r="A275" s="891">
        <v>1030407</v>
      </c>
      <c r="B275" s="894" t="s">
        <v>415</v>
      </c>
      <c r="C275" s="892">
        <v>0</v>
      </c>
      <c r="D275" s="892">
        <v>0</v>
      </c>
      <c r="E275" s="891">
        <v>20207</v>
      </c>
      <c r="F275" s="897" t="s">
        <v>416</v>
      </c>
      <c r="G275" s="892">
        <v>0</v>
      </c>
      <c r="H275" s="816">
        <v>0</v>
      </c>
    </row>
    <row r="276" ht="22.5" customHeight="1" spans="1:8">
      <c r="A276" s="891">
        <v>103040702</v>
      </c>
      <c r="B276" s="898" t="s">
        <v>417</v>
      </c>
      <c r="C276" s="895">
        <v>0</v>
      </c>
      <c r="D276" s="892">
        <v>0</v>
      </c>
      <c r="E276" s="891">
        <v>2020701</v>
      </c>
      <c r="F276" s="896" t="s">
        <v>418</v>
      </c>
      <c r="G276" s="895">
        <v>0</v>
      </c>
      <c r="H276" s="816">
        <v>0</v>
      </c>
    </row>
    <row r="277" ht="22.5" customHeight="1" spans="1:8">
      <c r="A277" s="891">
        <v>103040750</v>
      </c>
      <c r="B277" s="898" t="s">
        <v>419</v>
      </c>
      <c r="C277" s="895">
        <v>0</v>
      </c>
      <c r="D277" s="892">
        <v>0</v>
      </c>
      <c r="E277" s="891">
        <v>2020702</v>
      </c>
      <c r="F277" s="896" t="s">
        <v>420</v>
      </c>
      <c r="G277" s="895">
        <v>0</v>
      </c>
      <c r="H277" s="816">
        <v>0</v>
      </c>
    </row>
    <row r="278" ht="22.5" customHeight="1" spans="1:8">
      <c r="A278" s="891">
        <v>1030408</v>
      </c>
      <c r="B278" s="894" t="s">
        <v>421</v>
      </c>
      <c r="C278" s="892">
        <v>0</v>
      </c>
      <c r="D278" s="892">
        <v>0</v>
      </c>
      <c r="E278" s="891">
        <v>2020703</v>
      </c>
      <c r="F278" s="896" t="s">
        <v>422</v>
      </c>
      <c r="G278" s="895">
        <v>0</v>
      </c>
      <c r="H278" s="816">
        <v>0</v>
      </c>
    </row>
    <row r="279" ht="22.5" customHeight="1" spans="1:8">
      <c r="A279" s="891">
        <v>103040850</v>
      </c>
      <c r="B279" s="898" t="s">
        <v>423</v>
      </c>
      <c r="C279" s="895">
        <v>0</v>
      </c>
      <c r="D279" s="892">
        <v>0</v>
      </c>
      <c r="E279" s="891">
        <v>2020799</v>
      </c>
      <c r="F279" s="896" t="s">
        <v>424</v>
      </c>
      <c r="G279" s="895">
        <v>0</v>
      </c>
      <c r="H279" s="816">
        <v>0</v>
      </c>
    </row>
    <row r="280" ht="22.5" customHeight="1" spans="1:8">
      <c r="A280" s="891">
        <v>1030409</v>
      </c>
      <c r="B280" s="894" t="s">
        <v>425</v>
      </c>
      <c r="C280" s="892">
        <v>0</v>
      </c>
      <c r="D280" s="892">
        <v>0</v>
      </c>
      <c r="E280" s="891">
        <v>20208</v>
      </c>
      <c r="F280" s="897" t="s">
        <v>426</v>
      </c>
      <c r="G280" s="892">
        <v>0</v>
      </c>
      <c r="H280" s="816">
        <v>0</v>
      </c>
    </row>
    <row r="281" ht="22.5" customHeight="1" spans="1:8">
      <c r="A281" s="891">
        <v>103040950</v>
      </c>
      <c r="B281" s="898" t="s">
        <v>427</v>
      </c>
      <c r="C281" s="895">
        <v>0</v>
      </c>
      <c r="D281" s="892">
        <v>0</v>
      </c>
      <c r="E281" s="891">
        <v>2020801</v>
      </c>
      <c r="F281" s="896" t="s">
        <v>12</v>
      </c>
      <c r="G281" s="895">
        <v>0</v>
      </c>
      <c r="H281" s="816">
        <v>0</v>
      </c>
    </row>
    <row r="282" ht="22.5" customHeight="1" spans="1:8">
      <c r="A282" s="891">
        <v>1030410</v>
      </c>
      <c r="B282" s="894" t="s">
        <v>428</v>
      </c>
      <c r="C282" s="892">
        <v>0</v>
      </c>
      <c r="D282" s="892">
        <v>0</v>
      </c>
      <c r="E282" s="891">
        <v>2020802</v>
      </c>
      <c r="F282" s="896" t="s">
        <v>14</v>
      </c>
      <c r="G282" s="895">
        <v>0</v>
      </c>
      <c r="H282" s="816">
        <v>0</v>
      </c>
    </row>
    <row r="283" ht="22.5" customHeight="1" spans="1:8">
      <c r="A283" s="891">
        <v>103041001</v>
      </c>
      <c r="B283" s="898" t="s">
        <v>417</v>
      </c>
      <c r="C283" s="895">
        <v>0</v>
      </c>
      <c r="D283" s="892">
        <v>0</v>
      </c>
      <c r="E283" s="891">
        <v>2020803</v>
      </c>
      <c r="F283" s="896" t="s">
        <v>16</v>
      </c>
      <c r="G283" s="895">
        <v>0</v>
      </c>
      <c r="H283" s="816">
        <v>0</v>
      </c>
    </row>
    <row r="284" ht="22.5" customHeight="1" spans="1:8">
      <c r="A284" s="891">
        <v>103041050</v>
      </c>
      <c r="B284" s="898" t="s">
        <v>429</v>
      </c>
      <c r="C284" s="895">
        <v>0</v>
      </c>
      <c r="D284" s="892">
        <v>0</v>
      </c>
      <c r="E284" s="891">
        <v>2020850</v>
      </c>
      <c r="F284" s="896" t="s">
        <v>30</v>
      </c>
      <c r="G284" s="895">
        <v>0</v>
      </c>
      <c r="H284" s="816">
        <v>0</v>
      </c>
    </row>
    <row r="285" ht="22.5" customHeight="1" spans="1:8">
      <c r="A285" s="891">
        <v>1030413</v>
      </c>
      <c r="B285" s="894" t="s">
        <v>430</v>
      </c>
      <c r="C285" s="892">
        <v>0</v>
      </c>
      <c r="D285" s="892">
        <v>0</v>
      </c>
      <c r="E285" s="891">
        <v>2020899</v>
      </c>
      <c r="F285" s="896" t="s">
        <v>431</v>
      </c>
      <c r="G285" s="895">
        <v>0</v>
      </c>
      <c r="H285" s="816">
        <v>0</v>
      </c>
    </row>
    <row r="286" ht="22.5" customHeight="1" spans="1:8">
      <c r="A286" s="891">
        <v>103041303</v>
      </c>
      <c r="B286" s="898" t="s">
        <v>432</v>
      </c>
      <c r="C286" s="895">
        <v>0</v>
      </c>
      <c r="D286" s="892">
        <v>0</v>
      </c>
      <c r="E286" s="891">
        <v>20299</v>
      </c>
      <c r="F286" s="897" t="s">
        <v>433</v>
      </c>
      <c r="G286" s="892">
        <v>0</v>
      </c>
      <c r="H286" s="816">
        <v>0</v>
      </c>
    </row>
    <row r="287" ht="22.5" customHeight="1" spans="1:8">
      <c r="A287" s="891">
        <v>103041350</v>
      </c>
      <c r="B287" s="898" t="s">
        <v>434</v>
      </c>
      <c r="C287" s="895">
        <v>0</v>
      </c>
      <c r="D287" s="892">
        <v>0</v>
      </c>
      <c r="E287" s="891">
        <v>2029999</v>
      </c>
      <c r="F287" s="896" t="s">
        <v>433</v>
      </c>
      <c r="G287" s="895">
        <v>0</v>
      </c>
      <c r="H287" s="816">
        <v>0</v>
      </c>
    </row>
    <row r="288" ht="22.5" customHeight="1" spans="1:8">
      <c r="A288" s="891">
        <v>1030414</v>
      </c>
      <c r="B288" s="894" t="s">
        <v>435</v>
      </c>
      <c r="C288" s="892">
        <v>0</v>
      </c>
      <c r="D288" s="892">
        <v>0</v>
      </c>
      <c r="E288" s="891">
        <v>203</v>
      </c>
      <c r="F288" s="893" t="s">
        <v>436</v>
      </c>
      <c r="G288" s="892">
        <v>2272000</v>
      </c>
      <c r="H288" s="816">
        <v>227</v>
      </c>
    </row>
    <row r="289" ht="22.5" customHeight="1" spans="1:8">
      <c r="A289" s="891">
        <v>103041450</v>
      </c>
      <c r="B289" s="898" t="s">
        <v>437</v>
      </c>
      <c r="C289" s="895">
        <v>0</v>
      </c>
      <c r="D289" s="892">
        <v>0</v>
      </c>
      <c r="E289" s="891">
        <v>20301</v>
      </c>
      <c r="F289" s="897" t="s">
        <v>438</v>
      </c>
      <c r="G289" s="892">
        <v>0</v>
      </c>
      <c r="H289" s="816">
        <v>0</v>
      </c>
    </row>
    <row r="290" ht="22.5" customHeight="1" spans="1:8">
      <c r="A290" s="891">
        <v>1030415</v>
      </c>
      <c r="B290" s="894" t="s">
        <v>439</v>
      </c>
      <c r="C290" s="892">
        <v>0</v>
      </c>
      <c r="D290" s="892">
        <v>0</v>
      </c>
      <c r="E290" s="891">
        <v>2030101</v>
      </c>
      <c r="F290" s="896" t="s">
        <v>440</v>
      </c>
      <c r="G290" s="895">
        <v>0</v>
      </c>
      <c r="H290" s="816">
        <v>0</v>
      </c>
    </row>
    <row r="291" ht="22.5" customHeight="1" spans="1:8">
      <c r="A291" s="891">
        <v>103041550</v>
      </c>
      <c r="B291" s="898" t="s">
        <v>441</v>
      </c>
      <c r="C291" s="895">
        <v>0</v>
      </c>
      <c r="D291" s="892">
        <v>0</v>
      </c>
      <c r="E291" s="891">
        <v>2030102</v>
      </c>
      <c r="F291" s="896" t="s">
        <v>442</v>
      </c>
      <c r="G291" s="895">
        <v>0</v>
      </c>
      <c r="H291" s="816">
        <v>0</v>
      </c>
    </row>
    <row r="292" ht="22.5" customHeight="1" spans="1:8">
      <c r="A292" s="891">
        <v>1030416</v>
      </c>
      <c r="B292" s="894" t="s">
        <v>443</v>
      </c>
      <c r="C292" s="892">
        <v>0</v>
      </c>
      <c r="D292" s="892">
        <v>0</v>
      </c>
      <c r="E292" s="891">
        <v>2030199</v>
      </c>
      <c r="F292" s="896" t="s">
        <v>444</v>
      </c>
      <c r="G292" s="895">
        <v>0</v>
      </c>
      <c r="H292" s="816">
        <v>0</v>
      </c>
    </row>
    <row r="293" ht="22.5" customHeight="1" spans="1:8">
      <c r="A293" s="891">
        <v>103041601</v>
      </c>
      <c r="B293" s="898" t="s">
        <v>445</v>
      </c>
      <c r="C293" s="895">
        <v>0</v>
      </c>
      <c r="D293" s="892">
        <v>0</v>
      </c>
      <c r="E293" s="891">
        <v>20304</v>
      </c>
      <c r="F293" s="897" t="s">
        <v>446</v>
      </c>
      <c r="G293" s="892">
        <v>0</v>
      </c>
      <c r="H293" s="816">
        <v>0</v>
      </c>
    </row>
    <row r="294" ht="22.5" customHeight="1" spans="1:8">
      <c r="A294" s="891">
        <v>103041602</v>
      </c>
      <c r="B294" s="898" t="s">
        <v>447</v>
      </c>
      <c r="C294" s="895">
        <v>0</v>
      </c>
      <c r="D294" s="892">
        <v>0</v>
      </c>
      <c r="E294" s="891">
        <v>2030401</v>
      </c>
      <c r="F294" s="896" t="s">
        <v>446</v>
      </c>
      <c r="G294" s="895">
        <v>0</v>
      </c>
      <c r="H294" s="816">
        <v>0</v>
      </c>
    </row>
    <row r="295" ht="22.5" customHeight="1" spans="1:8">
      <c r="A295" s="891">
        <v>103041603</v>
      </c>
      <c r="B295" s="898" t="s">
        <v>448</v>
      </c>
      <c r="C295" s="895">
        <v>0</v>
      </c>
      <c r="D295" s="892">
        <v>0</v>
      </c>
      <c r="E295" s="891">
        <v>20305</v>
      </c>
      <c r="F295" s="897" t="s">
        <v>449</v>
      </c>
      <c r="G295" s="892">
        <v>0</v>
      </c>
      <c r="H295" s="816">
        <v>0</v>
      </c>
    </row>
    <row r="296" ht="22.5" customHeight="1" spans="1:8">
      <c r="A296" s="891">
        <v>103041604</v>
      </c>
      <c r="B296" s="898" t="s">
        <v>450</v>
      </c>
      <c r="C296" s="895">
        <v>0</v>
      </c>
      <c r="D296" s="892">
        <v>0</v>
      </c>
      <c r="E296" s="891">
        <v>2030501</v>
      </c>
      <c r="F296" s="896" t="s">
        <v>449</v>
      </c>
      <c r="G296" s="895">
        <v>0</v>
      </c>
      <c r="H296" s="816">
        <v>0</v>
      </c>
    </row>
    <row r="297" ht="22.5" customHeight="1" spans="1:8">
      <c r="A297" s="891">
        <v>103041605</v>
      </c>
      <c r="B297" s="898" t="s">
        <v>451</v>
      </c>
      <c r="C297" s="895">
        <v>0</v>
      </c>
      <c r="D297" s="892">
        <v>0</v>
      </c>
      <c r="E297" s="891">
        <v>20306</v>
      </c>
      <c r="F297" s="897" t="s">
        <v>452</v>
      </c>
      <c r="G297" s="892">
        <v>2272000</v>
      </c>
      <c r="H297" s="816">
        <v>227</v>
      </c>
    </row>
    <row r="298" ht="22.5" customHeight="1" spans="1:8">
      <c r="A298" s="891">
        <v>103041607</v>
      </c>
      <c r="B298" s="898" t="s">
        <v>453</v>
      </c>
      <c r="C298" s="895">
        <v>0</v>
      </c>
      <c r="D298" s="892">
        <v>0</v>
      </c>
      <c r="E298" s="891">
        <v>2030601</v>
      </c>
      <c r="F298" s="896" t="s">
        <v>454</v>
      </c>
      <c r="G298" s="895">
        <v>952000</v>
      </c>
      <c r="H298" s="816">
        <v>95</v>
      </c>
    </row>
    <row r="299" ht="22.5" customHeight="1" spans="1:8">
      <c r="A299" s="891">
        <v>103041608</v>
      </c>
      <c r="B299" s="898" t="s">
        <v>417</v>
      </c>
      <c r="C299" s="895">
        <v>0</v>
      </c>
      <c r="D299" s="892">
        <v>0</v>
      </c>
      <c r="E299" s="891">
        <v>2030602</v>
      </c>
      <c r="F299" s="896" t="s">
        <v>455</v>
      </c>
      <c r="G299" s="895">
        <v>0</v>
      </c>
      <c r="H299" s="816">
        <v>0</v>
      </c>
    </row>
    <row r="300" ht="22.5" customHeight="1" spans="1:8">
      <c r="A300" s="891">
        <v>103041616</v>
      </c>
      <c r="B300" s="898" t="s">
        <v>456</v>
      </c>
      <c r="C300" s="895">
        <v>0</v>
      </c>
      <c r="D300" s="892">
        <v>0</v>
      </c>
      <c r="E300" s="891">
        <v>2030603</v>
      </c>
      <c r="F300" s="896" t="s">
        <v>457</v>
      </c>
      <c r="G300" s="895">
        <v>0</v>
      </c>
      <c r="H300" s="816">
        <v>0</v>
      </c>
    </row>
    <row r="301" ht="22.5" customHeight="1" spans="1:8">
      <c r="A301" s="891">
        <v>103041617</v>
      </c>
      <c r="B301" s="898" t="s">
        <v>458</v>
      </c>
      <c r="C301" s="895">
        <v>0</v>
      </c>
      <c r="D301" s="892">
        <v>0</v>
      </c>
      <c r="E301" s="891">
        <v>2030604</v>
      </c>
      <c r="F301" s="896" t="s">
        <v>459</v>
      </c>
      <c r="G301" s="895">
        <v>0</v>
      </c>
      <c r="H301" s="816">
        <v>0</v>
      </c>
    </row>
    <row r="302" ht="22.5" customHeight="1" spans="1:8">
      <c r="A302" s="891">
        <v>103041650</v>
      </c>
      <c r="B302" s="898" t="s">
        <v>460</v>
      </c>
      <c r="C302" s="895">
        <v>0</v>
      </c>
      <c r="D302" s="892">
        <v>0</v>
      </c>
      <c r="E302" s="891">
        <v>2030607</v>
      </c>
      <c r="F302" s="896" t="s">
        <v>461</v>
      </c>
      <c r="G302" s="895">
        <v>1320000</v>
      </c>
      <c r="H302" s="816">
        <v>132</v>
      </c>
    </row>
    <row r="303" ht="22.5" customHeight="1" spans="1:8">
      <c r="A303" s="891">
        <v>1030417</v>
      </c>
      <c r="B303" s="894" t="s">
        <v>462</v>
      </c>
      <c r="C303" s="892">
        <v>0</v>
      </c>
      <c r="D303" s="892">
        <v>0</v>
      </c>
      <c r="E303" s="891">
        <v>2030608</v>
      </c>
      <c r="F303" s="896" t="s">
        <v>463</v>
      </c>
      <c r="G303" s="895">
        <v>0</v>
      </c>
      <c r="H303" s="816">
        <v>0</v>
      </c>
    </row>
    <row r="304" ht="22.5" customHeight="1" spans="1:8">
      <c r="A304" s="891">
        <v>103041704</v>
      </c>
      <c r="B304" s="898" t="s">
        <v>417</v>
      </c>
      <c r="C304" s="895">
        <v>0</v>
      </c>
      <c r="D304" s="892">
        <v>0</v>
      </c>
      <c r="E304" s="891">
        <v>2030699</v>
      </c>
      <c r="F304" s="896" t="s">
        <v>464</v>
      </c>
      <c r="G304" s="895">
        <v>0</v>
      </c>
      <c r="H304" s="816">
        <v>0</v>
      </c>
    </row>
    <row r="305" ht="22.5" customHeight="1" spans="1:8">
      <c r="A305" s="891">
        <v>103041750</v>
      </c>
      <c r="B305" s="898" t="s">
        <v>465</v>
      </c>
      <c r="C305" s="895">
        <v>0</v>
      </c>
      <c r="D305" s="892">
        <v>0</v>
      </c>
      <c r="E305" s="891">
        <v>20399</v>
      </c>
      <c r="F305" s="897" t="s">
        <v>466</v>
      </c>
      <c r="G305" s="892">
        <v>0</v>
      </c>
      <c r="H305" s="816">
        <v>0</v>
      </c>
    </row>
    <row r="306" ht="22.5" customHeight="1" spans="1:8">
      <c r="A306" s="891">
        <v>1030418</v>
      </c>
      <c r="B306" s="894" t="s">
        <v>467</v>
      </c>
      <c r="C306" s="892">
        <v>0</v>
      </c>
      <c r="D306" s="892">
        <v>0</v>
      </c>
      <c r="E306" s="891">
        <v>2039999</v>
      </c>
      <c r="F306" s="896" t="s">
        <v>466</v>
      </c>
      <c r="G306" s="895">
        <v>0</v>
      </c>
      <c r="H306" s="816">
        <v>0</v>
      </c>
    </row>
    <row r="307" ht="22.5" customHeight="1" spans="1:8">
      <c r="A307" s="891">
        <v>103041801</v>
      </c>
      <c r="B307" s="898" t="s">
        <v>468</v>
      </c>
      <c r="C307" s="895">
        <v>0</v>
      </c>
      <c r="D307" s="892">
        <v>0</v>
      </c>
      <c r="E307" s="891">
        <v>204</v>
      </c>
      <c r="F307" s="893" t="s">
        <v>469</v>
      </c>
      <c r="G307" s="892">
        <v>70612343.59</v>
      </c>
      <c r="H307" s="816">
        <v>7061</v>
      </c>
    </row>
    <row r="308" ht="22.5" customHeight="1" spans="1:8">
      <c r="A308" s="891">
        <v>103041850</v>
      </c>
      <c r="B308" s="898" t="s">
        <v>470</v>
      </c>
      <c r="C308" s="895">
        <v>0</v>
      </c>
      <c r="D308" s="892">
        <v>0</v>
      </c>
      <c r="E308" s="891">
        <v>20401</v>
      </c>
      <c r="F308" s="897" t="s">
        <v>471</v>
      </c>
      <c r="G308" s="892">
        <v>0</v>
      </c>
      <c r="H308" s="816">
        <v>0</v>
      </c>
    </row>
    <row r="309" ht="22.5" customHeight="1" spans="1:8">
      <c r="A309" s="891">
        <v>1030419</v>
      </c>
      <c r="B309" s="894" t="s">
        <v>472</v>
      </c>
      <c r="C309" s="892">
        <v>0</v>
      </c>
      <c r="D309" s="892">
        <v>0</v>
      </c>
      <c r="E309" s="891">
        <v>2040101</v>
      </c>
      <c r="F309" s="896" t="s">
        <v>471</v>
      </c>
      <c r="G309" s="895">
        <v>0</v>
      </c>
      <c r="H309" s="816">
        <v>0</v>
      </c>
    </row>
    <row r="310" ht="22.5" customHeight="1" spans="1:8">
      <c r="A310" s="891">
        <v>103041950</v>
      </c>
      <c r="B310" s="898" t="s">
        <v>473</v>
      </c>
      <c r="C310" s="895">
        <v>0</v>
      </c>
      <c r="D310" s="892">
        <v>0</v>
      </c>
      <c r="E310" s="891">
        <v>2040199</v>
      </c>
      <c r="F310" s="896" t="s">
        <v>474</v>
      </c>
      <c r="G310" s="895">
        <v>0</v>
      </c>
      <c r="H310" s="816">
        <v>0</v>
      </c>
    </row>
    <row r="311" ht="22.5" customHeight="1" spans="1:8">
      <c r="A311" s="891">
        <v>1030420</v>
      </c>
      <c r="B311" s="894" t="s">
        <v>475</v>
      </c>
      <c r="C311" s="892">
        <v>0</v>
      </c>
      <c r="D311" s="892">
        <v>0</v>
      </c>
      <c r="E311" s="891">
        <v>20402</v>
      </c>
      <c r="F311" s="897" t="s">
        <v>476</v>
      </c>
      <c r="G311" s="892">
        <v>61050879.45</v>
      </c>
      <c r="H311" s="816">
        <v>6105</v>
      </c>
    </row>
    <row r="312" ht="22.5" customHeight="1" spans="1:8">
      <c r="A312" s="891">
        <v>103042050</v>
      </c>
      <c r="B312" s="898" t="s">
        <v>477</v>
      </c>
      <c r="C312" s="895">
        <v>0</v>
      </c>
      <c r="D312" s="892">
        <v>0</v>
      </c>
      <c r="E312" s="891">
        <v>2040201</v>
      </c>
      <c r="F312" s="896" t="s">
        <v>12</v>
      </c>
      <c r="G312" s="895">
        <v>51855355.08</v>
      </c>
      <c r="H312" s="816">
        <v>5186</v>
      </c>
    </row>
    <row r="313" ht="22.5" customHeight="1" spans="1:8">
      <c r="A313" s="891">
        <v>1030422</v>
      </c>
      <c r="B313" s="898" t="s">
        <v>478</v>
      </c>
      <c r="C313" s="892">
        <v>0</v>
      </c>
      <c r="D313" s="892">
        <v>0</v>
      </c>
      <c r="E313" s="891">
        <v>2040202</v>
      </c>
      <c r="F313" s="896" t="s">
        <v>14</v>
      </c>
      <c r="G313" s="895">
        <v>1905750.66</v>
      </c>
      <c r="H313" s="816">
        <v>191</v>
      </c>
    </row>
    <row r="314" ht="22.5" customHeight="1" spans="1:8">
      <c r="A314" s="891">
        <v>103042250</v>
      </c>
      <c r="B314" s="898" t="s">
        <v>479</v>
      </c>
      <c r="C314" s="895">
        <v>0</v>
      </c>
      <c r="D314" s="892">
        <v>0</v>
      </c>
      <c r="E314" s="891">
        <v>2040203</v>
      </c>
      <c r="F314" s="896" t="s">
        <v>16</v>
      </c>
      <c r="G314" s="895">
        <v>0</v>
      </c>
      <c r="H314" s="816">
        <v>0</v>
      </c>
    </row>
    <row r="315" ht="22.5" customHeight="1" spans="1:8">
      <c r="A315" s="891">
        <v>1030424</v>
      </c>
      <c r="B315" s="894" t="s">
        <v>480</v>
      </c>
      <c r="C315" s="892">
        <v>513617.38</v>
      </c>
      <c r="D315" s="892">
        <v>51</v>
      </c>
      <c r="E315" s="891">
        <v>2040219</v>
      </c>
      <c r="F315" s="896" t="s">
        <v>112</v>
      </c>
      <c r="G315" s="895">
        <v>0</v>
      </c>
      <c r="H315" s="816">
        <v>0</v>
      </c>
    </row>
    <row r="316" ht="22.5" customHeight="1" spans="1:8">
      <c r="A316" s="891">
        <v>103042401</v>
      </c>
      <c r="B316" s="898" t="s">
        <v>481</v>
      </c>
      <c r="C316" s="895">
        <v>513617.38</v>
      </c>
      <c r="D316" s="892">
        <v>51</v>
      </c>
      <c r="E316" s="891">
        <v>2040220</v>
      </c>
      <c r="F316" s="896" t="s">
        <v>482</v>
      </c>
      <c r="G316" s="895">
        <v>7278773.71</v>
      </c>
      <c r="H316" s="816">
        <v>728</v>
      </c>
    </row>
    <row r="317" ht="22.5" customHeight="1" spans="1:8">
      <c r="A317" s="891">
        <v>103042450</v>
      </c>
      <c r="B317" s="898" t="s">
        <v>483</v>
      </c>
      <c r="C317" s="895">
        <v>0</v>
      </c>
      <c r="D317" s="892">
        <v>0</v>
      </c>
      <c r="E317" s="891">
        <v>2040221</v>
      </c>
      <c r="F317" s="896" t="s">
        <v>484</v>
      </c>
      <c r="G317" s="895">
        <v>0</v>
      </c>
      <c r="H317" s="816">
        <v>0</v>
      </c>
    </row>
    <row r="318" ht="22.5" customHeight="1" spans="1:8">
      <c r="A318" s="891">
        <v>1030425</v>
      </c>
      <c r="B318" s="894" t="s">
        <v>485</v>
      </c>
      <c r="C318" s="892">
        <v>0</v>
      </c>
      <c r="D318" s="892">
        <v>0</v>
      </c>
      <c r="E318" s="891">
        <v>2040222</v>
      </c>
      <c r="F318" s="896" t="s">
        <v>486</v>
      </c>
      <c r="G318" s="895">
        <v>0</v>
      </c>
      <c r="H318" s="816">
        <v>0</v>
      </c>
    </row>
    <row r="319" ht="22.5" customHeight="1" spans="1:8">
      <c r="A319" s="891">
        <v>103042502</v>
      </c>
      <c r="B319" s="898" t="s">
        <v>487</v>
      </c>
      <c r="C319" s="895">
        <v>0</v>
      </c>
      <c r="D319" s="892">
        <v>0</v>
      </c>
      <c r="E319" s="891">
        <v>2040223</v>
      </c>
      <c r="F319" s="896" t="s">
        <v>488</v>
      </c>
      <c r="G319" s="895">
        <v>11000</v>
      </c>
      <c r="H319" s="816">
        <v>1</v>
      </c>
    </row>
    <row r="320" ht="22.5" customHeight="1" spans="1:8">
      <c r="A320" s="891">
        <v>103042507</v>
      </c>
      <c r="B320" s="898" t="s">
        <v>489</v>
      </c>
      <c r="C320" s="895">
        <v>0</v>
      </c>
      <c r="D320" s="892">
        <v>0</v>
      </c>
      <c r="E320" s="891">
        <v>2040250</v>
      </c>
      <c r="F320" s="896" t="s">
        <v>30</v>
      </c>
      <c r="G320" s="895">
        <v>0</v>
      </c>
      <c r="H320" s="816">
        <v>0</v>
      </c>
    </row>
    <row r="321" ht="22.5" customHeight="1" spans="1:8">
      <c r="A321" s="891">
        <v>103042508</v>
      </c>
      <c r="B321" s="898" t="s">
        <v>490</v>
      </c>
      <c r="C321" s="895">
        <v>0</v>
      </c>
      <c r="D321" s="892">
        <v>0</v>
      </c>
      <c r="E321" s="891">
        <v>2040299</v>
      </c>
      <c r="F321" s="896" t="s">
        <v>491</v>
      </c>
      <c r="G321" s="895">
        <v>0</v>
      </c>
      <c r="H321" s="816">
        <v>0</v>
      </c>
    </row>
    <row r="322" ht="22.5" customHeight="1" spans="1:8">
      <c r="A322" s="891">
        <v>103042550</v>
      </c>
      <c r="B322" s="898" t="s">
        <v>492</v>
      </c>
      <c r="C322" s="895">
        <v>0</v>
      </c>
      <c r="D322" s="892">
        <v>0</v>
      </c>
      <c r="E322" s="891">
        <v>20403</v>
      </c>
      <c r="F322" s="897" t="s">
        <v>493</v>
      </c>
      <c r="G322" s="892">
        <v>0</v>
      </c>
      <c r="H322" s="816">
        <v>0</v>
      </c>
    </row>
    <row r="323" ht="22.5" customHeight="1" spans="1:8">
      <c r="A323" s="891">
        <v>1030426</v>
      </c>
      <c r="B323" s="894" t="s">
        <v>494</v>
      </c>
      <c r="C323" s="892">
        <v>0</v>
      </c>
      <c r="D323" s="892">
        <v>0</v>
      </c>
      <c r="E323" s="891">
        <v>2040301</v>
      </c>
      <c r="F323" s="896" t="s">
        <v>12</v>
      </c>
      <c r="G323" s="895">
        <v>0</v>
      </c>
      <c r="H323" s="816">
        <v>0</v>
      </c>
    </row>
    <row r="324" ht="22.5" customHeight="1" spans="1:8">
      <c r="A324" s="891">
        <v>103042604</v>
      </c>
      <c r="B324" s="898" t="s">
        <v>495</v>
      </c>
      <c r="C324" s="895">
        <v>0</v>
      </c>
      <c r="D324" s="892">
        <v>0</v>
      </c>
      <c r="E324" s="891">
        <v>2040302</v>
      </c>
      <c r="F324" s="896" t="s">
        <v>14</v>
      </c>
      <c r="G324" s="895">
        <v>0</v>
      </c>
      <c r="H324" s="816">
        <v>0</v>
      </c>
    </row>
    <row r="325" ht="22.5" customHeight="1" spans="1:8">
      <c r="A325" s="891">
        <v>103042650</v>
      </c>
      <c r="B325" s="898" t="s">
        <v>496</v>
      </c>
      <c r="C325" s="895">
        <v>0</v>
      </c>
      <c r="D325" s="892">
        <v>0</v>
      </c>
      <c r="E325" s="891">
        <v>2040303</v>
      </c>
      <c r="F325" s="896" t="s">
        <v>16</v>
      </c>
      <c r="G325" s="895">
        <v>0</v>
      </c>
      <c r="H325" s="816">
        <v>0</v>
      </c>
    </row>
    <row r="326" ht="22.5" customHeight="1" spans="1:8">
      <c r="A326" s="891">
        <v>1030427</v>
      </c>
      <c r="B326" s="894" t="s">
        <v>497</v>
      </c>
      <c r="C326" s="892">
        <v>15430397</v>
      </c>
      <c r="D326" s="892">
        <v>1543</v>
      </c>
      <c r="E326" s="891">
        <v>2040304</v>
      </c>
      <c r="F326" s="896" t="s">
        <v>498</v>
      </c>
      <c r="G326" s="895">
        <v>0</v>
      </c>
      <c r="H326" s="816">
        <v>0</v>
      </c>
    </row>
    <row r="327" ht="22.5" customHeight="1" spans="1:8">
      <c r="A327" s="891">
        <v>103042707</v>
      </c>
      <c r="B327" s="898" t="s">
        <v>499</v>
      </c>
      <c r="C327" s="895">
        <v>0</v>
      </c>
      <c r="D327" s="892">
        <v>0</v>
      </c>
      <c r="E327" s="891">
        <v>2040350</v>
      </c>
      <c r="F327" s="896" t="s">
        <v>30</v>
      </c>
      <c r="G327" s="895">
        <v>0</v>
      </c>
      <c r="H327" s="816">
        <v>0</v>
      </c>
    </row>
    <row r="328" ht="22.5" customHeight="1" spans="1:8">
      <c r="A328" s="891">
        <v>103042750</v>
      </c>
      <c r="B328" s="898" t="s">
        <v>500</v>
      </c>
      <c r="C328" s="895">
        <v>1214037</v>
      </c>
      <c r="D328" s="892">
        <v>121</v>
      </c>
      <c r="E328" s="891">
        <v>2040399</v>
      </c>
      <c r="F328" s="896" t="s">
        <v>501</v>
      </c>
      <c r="G328" s="895">
        <v>0</v>
      </c>
      <c r="H328" s="816">
        <v>0</v>
      </c>
    </row>
    <row r="329" ht="22.5" customHeight="1" spans="1:8">
      <c r="A329" s="891">
        <v>103042751</v>
      </c>
      <c r="B329" s="898" t="s">
        <v>502</v>
      </c>
      <c r="C329" s="895">
        <v>13474160</v>
      </c>
      <c r="D329" s="892">
        <v>1347</v>
      </c>
      <c r="E329" s="891">
        <v>20404</v>
      </c>
      <c r="F329" s="897" t="s">
        <v>503</v>
      </c>
      <c r="G329" s="892">
        <v>235560</v>
      </c>
      <c r="H329" s="816">
        <v>24</v>
      </c>
    </row>
    <row r="330" ht="22.5" customHeight="1" spans="1:8">
      <c r="A330" s="891">
        <v>103042752</v>
      </c>
      <c r="B330" s="898" t="s">
        <v>504</v>
      </c>
      <c r="C330" s="895">
        <v>742200</v>
      </c>
      <c r="D330" s="892">
        <v>74</v>
      </c>
      <c r="E330" s="891">
        <v>2040401</v>
      </c>
      <c r="F330" s="896" t="s">
        <v>12</v>
      </c>
      <c r="G330" s="895">
        <v>235560</v>
      </c>
      <c r="H330" s="816">
        <v>24</v>
      </c>
    </row>
    <row r="331" ht="22.5" customHeight="1" spans="1:8">
      <c r="A331" s="891">
        <v>1030429</v>
      </c>
      <c r="B331" s="894" t="s">
        <v>505</v>
      </c>
      <c r="C331" s="892">
        <v>0</v>
      </c>
      <c r="D331" s="892">
        <v>0</v>
      </c>
      <c r="E331" s="891">
        <v>2040402</v>
      </c>
      <c r="F331" s="896" t="s">
        <v>14</v>
      </c>
      <c r="G331" s="895">
        <v>0</v>
      </c>
      <c r="H331" s="816">
        <v>0</v>
      </c>
    </row>
    <row r="332" ht="22.5" customHeight="1" spans="1:8">
      <c r="A332" s="891">
        <v>103042907</v>
      </c>
      <c r="B332" s="898" t="s">
        <v>506</v>
      </c>
      <c r="C332" s="895">
        <v>0</v>
      </c>
      <c r="D332" s="892">
        <v>0</v>
      </c>
      <c r="E332" s="891">
        <v>2040403</v>
      </c>
      <c r="F332" s="896" t="s">
        <v>16</v>
      </c>
      <c r="G332" s="895">
        <v>0</v>
      </c>
      <c r="H332" s="816">
        <v>0</v>
      </c>
    </row>
    <row r="333" ht="22.5" customHeight="1" spans="1:8">
      <c r="A333" s="891">
        <v>103042908</v>
      </c>
      <c r="B333" s="898" t="s">
        <v>507</v>
      </c>
      <c r="C333" s="895">
        <v>0</v>
      </c>
      <c r="D333" s="892">
        <v>0</v>
      </c>
      <c r="E333" s="891">
        <v>2040409</v>
      </c>
      <c r="F333" s="896" t="s">
        <v>508</v>
      </c>
      <c r="G333" s="895">
        <v>0</v>
      </c>
      <c r="H333" s="816">
        <v>0</v>
      </c>
    </row>
    <row r="334" ht="22.5" customHeight="1" spans="1:8">
      <c r="A334" s="891">
        <v>103042950</v>
      </c>
      <c r="B334" s="898" t="s">
        <v>509</v>
      </c>
      <c r="C334" s="895">
        <v>0</v>
      </c>
      <c r="D334" s="892">
        <v>0</v>
      </c>
      <c r="E334" s="891">
        <v>2040410</v>
      </c>
      <c r="F334" s="896" t="s">
        <v>510</v>
      </c>
      <c r="G334" s="895">
        <v>0</v>
      </c>
      <c r="H334" s="816">
        <v>0</v>
      </c>
    </row>
    <row r="335" ht="22.5" customHeight="1" spans="1:8">
      <c r="A335" s="891">
        <v>1030430</v>
      </c>
      <c r="B335" s="894" t="s">
        <v>511</v>
      </c>
      <c r="C335" s="892">
        <v>0</v>
      </c>
      <c r="D335" s="892">
        <v>0</v>
      </c>
      <c r="E335" s="891">
        <v>2040450</v>
      </c>
      <c r="F335" s="896" t="s">
        <v>30</v>
      </c>
      <c r="G335" s="895">
        <v>0</v>
      </c>
      <c r="H335" s="816">
        <v>0</v>
      </c>
    </row>
    <row r="336" ht="22.5" customHeight="1" spans="1:8">
      <c r="A336" s="891">
        <v>103043050</v>
      </c>
      <c r="B336" s="898" t="s">
        <v>512</v>
      </c>
      <c r="C336" s="895">
        <v>0</v>
      </c>
      <c r="D336" s="892">
        <v>0</v>
      </c>
      <c r="E336" s="891">
        <v>2040499</v>
      </c>
      <c r="F336" s="896" t="s">
        <v>513</v>
      </c>
      <c r="G336" s="895">
        <v>0</v>
      </c>
      <c r="H336" s="816">
        <v>0</v>
      </c>
    </row>
    <row r="337" ht="22.5" customHeight="1" spans="1:8">
      <c r="A337" s="891">
        <v>1030431</v>
      </c>
      <c r="B337" s="894" t="s">
        <v>514</v>
      </c>
      <c r="C337" s="892">
        <v>0</v>
      </c>
      <c r="D337" s="892">
        <v>0</v>
      </c>
      <c r="E337" s="891">
        <v>20405</v>
      </c>
      <c r="F337" s="897" t="s">
        <v>515</v>
      </c>
      <c r="G337" s="892">
        <v>505686.58</v>
      </c>
      <c r="H337" s="816">
        <v>51</v>
      </c>
    </row>
    <row r="338" ht="22.5" customHeight="1" spans="1:8">
      <c r="A338" s="891">
        <v>103043101</v>
      </c>
      <c r="B338" s="898" t="s">
        <v>516</v>
      </c>
      <c r="C338" s="895">
        <v>0</v>
      </c>
      <c r="D338" s="892">
        <v>0</v>
      </c>
      <c r="E338" s="891">
        <v>2040501</v>
      </c>
      <c r="F338" s="896" t="s">
        <v>12</v>
      </c>
      <c r="G338" s="895">
        <v>313800</v>
      </c>
      <c r="H338" s="816">
        <v>31</v>
      </c>
    </row>
    <row r="339" ht="22.5" customHeight="1" spans="1:8">
      <c r="A339" s="891">
        <v>103043150</v>
      </c>
      <c r="B339" s="898" t="s">
        <v>517</v>
      </c>
      <c r="C339" s="895">
        <v>0</v>
      </c>
      <c r="D339" s="892">
        <v>0</v>
      </c>
      <c r="E339" s="891">
        <v>2040502</v>
      </c>
      <c r="F339" s="896" t="s">
        <v>14</v>
      </c>
      <c r="G339" s="895">
        <v>191886.58</v>
      </c>
      <c r="H339" s="816">
        <v>19</v>
      </c>
    </row>
    <row r="340" ht="22.5" customHeight="1" spans="1:8">
      <c r="A340" s="891">
        <v>1030432</v>
      </c>
      <c r="B340" s="894" t="s">
        <v>518</v>
      </c>
      <c r="C340" s="892">
        <v>8879527</v>
      </c>
      <c r="D340" s="892">
        <v>888</v>
      </c>
      <c r="E340" s="891">
        <v>2040503</v>
      </c>
      <c r="F340" s="896" t="s">
        <v>16</v>
      </c>
      <c r="G340" s="895">
        <v>0</v>
      </c>
      <c r="H340" s="816">
        <v>0</v>
      </c>
    </row>
    <row r="341" ht="22.5" customHeight="1" spans="1:8">
      <c r="A341" s="891">
        <v>103043204</v>
      </c>
      <c r="B341" s="898" t="s">
        <v>519</v>
      </c>
      <c r="C341" s="895">
        <v>0</v>
      </c>
      <c r="D341" s="892">
        <v>0</v>
      </c>
      <c r="E341" s="891">
        <v>2040504</v>
      </c>
      <c r="F341" s="896" t="s">
        <v>520</v>
      </c>
      <c r="G341" s="895">
        <v>0</v>
      </c>
      <c r="H341" s="816">
        <v>0</v>
      </c>
    </row>
    <row r="342" ht="22.5" customHeight="1" spans="1:8">
      <c r="A342" s="891">
        <v>103043205</v>
      </c>
      <c r="B342" s="898" t="s">
        <v>521</v>
      </c>
      <c r="C342" s="895">
        <v>0</v>
      </c>
      <c r="D342" s="892">
        <v>0</v>
      </c>
      <c r="E342" s="891">
        <v>2040505</v>
      </c>
      <c r="F342" s="896" t="s">
        <v>522</v>
      </c>
      <c r="G342" s="895">
        <v>0</v>
      </c>
      <c r="H342" s="816">
        <v>0</v>
      </c>
    </row>
    <row r="343" ht="22.5" customHeight="1" spans="1:8">
      <c r="A343" s="891">
        <v>103043208</v>
      </c>
      <c r="B343" s="898" t="s">
        <v>523</v>
      </c>
      <c r="C343" s="895">
        <v>8342717</v>
      </c>
      <c r="D343" s="892">
        <v>834</v>
      </c>
      <c r="E343" s="891">
        <v>2040506</v>
      </c>
      <c r="F343" s="896" t="s">
        <v>524</v>
      </c>
      <c r="G343" s="895">
        <v>0</v>
      </c>
      <c r="H343" s="816">
        <v>0</v>
      </c>
    </row>
    <row r="344" ht="22.5" customHeight="1" spans="1:8">
      <c r="A344" s="891">
        <v>103043211</v>
      </c>
      <c r="B344" s="898" t="s">
        <v>525</v>
      </c>
      <c r="C344" s="895">
        <v>536810</v>
      </c>
      <c r="D344" s="892">
        <v>54</v>
      </c>
      <c r="E344" s="891">
        <v>2040550</v>
      </c>
      <c r="F344" s="896" t="s">
        <v>30</v>
      </c>
      <c r="G344" s="895">
        <v>0</v>
      </c>
      <c r="H344" s="816">
        <v>0</v>
      </c>
    </row>
    <row r="345" ht="22.5" customHeight="1" spans="1:8">
      <c r="A345" s="891">
        <v>103043250</v>
      </c>
      <c r="B345" s="898" t="s">
        <v>526</v>
      </c>
      <c r="C345" s="895">
        <v>0</v>
      </c>
      <c r="D345" s="892">
        <v>0</v>
      </c>
      <c r="E345" s="891">
        <v>2040599</v>
      </c>
      <c r="F345" s="896" t="s">
        <v>527</v>
      </c>
      <c r="G345" s="895">
        <v>0</v>
      </c>
      <c r="H345" s="816">
        <v>0</v>
      </c>
    </row>
    <row r="346" ht="22.5" customHeight="1" spans="1:8">
      <c r="A346" s="891">
        <v>1030433</v>
      </c>
      <c r="B346" s="894" t="s">
        <v>528</v>
      </c>
      <c r="C346" s="892">
        <v>0</v>
      </c>
      <c r="D346" s="892">
        <v>0</v>
      </c>
      <c r="E346" s="891">
        <v>20406</v>
      </c>
      <c r="F346" s="897" t="s">
        <v>529</v>
      </c>
      <c r="G346" s="892">
        <v>8820217.56</v>
      </c>
      <c r="H346" s="816">
        <v>882</v>
      </c>
    </row>
    <row r="347" ht="22.5" customHeight="1" spans="1:8">
      <c r="A347" s="891">
        <v>103043306</v>
      </c>
      <c r="B347" s="898" t="s">
        <v>530</v>
      </c>
      <c r="C347" s="895">
        <v>0</v>
      </c>
      <c r="D347" s="892">
        <v>0</v>
      </c>
      <c r="E347" s="891">
        <v>2040601</v>
      </c>
      <c r="F347" s="896" t="s">
        <v>12</v>
      </c>
      <c r="G347" s="895">
        <v>6900359.2</v>
      </c>
      <c r="H347" s="816">
        <v>690</v>
      </c>
    </row>
    <row r="348" ht="22.5" customHeight="1" spans="1:8">
      <c r="A348" s="891">
        <v>103043310</v>
      </c>
      <c r="B348" s="898" t="s">
        <v>417</v>
      </c>
      <c r="C348" s="895">
        <v>0</v>
      </c>
      <c r="D348" s="892">
        <v>0</v>
      </c>
      <c r="E348" s="891">
        <v>2040602</v>
      </c>
      <c r="F348" s="896" t="s">
        <v>14</v>
      </c>
      <c r="G348" s="895">
        <v>138600</v>
      </c>
      <c r="H348" s="816">
        <v>14</v>
      </c>
    </row>
    <row r="349" ht="22.5" customHeight="1" spans="1:8">
      <c r="A349" s="891">
        <v>103043313</v>
      </c>
      <c r="B349" s="898" t="s">
        <v>531</v>
      </c>
      <c r="C349" s="895">
        <v>0</v>
      </c>
      <c r="D349" s="892">
        <v>0</v>
      </c>
      <c r="E349" s="891">
        <v>2040603</v>
      </c>
      <c r="F349" s="896" t="s">
        <v>16</v>
      </c>
      <c r="G349" s="895">
        <v>0</v>
      </c>
      <c r="H349" s="816">
        <v>0</v>
      </c>
    </row>
    <row r="350" ht="22.5" customHeight="1" spans="1:8">
      <c r="A350" s="891">
        <v>103043350</v>
      </c>
      <c r="B350" s="898" t="s">
        <v>532</v>
      </c>
      <c r="C350" s="895">
        <v>0</v>
      </c>
      <c r="D350" s="892">
        <v>0</v>
      </c>
      <c r="E350" s="891">
        <v>2040604</v>
      </c>
      <c r="F350" s="896" t="s">
        <v>533</v>
      </c>
      <c r="G350" s="895">
        <v>737821.39</v>
      </c>
      <c r="H350" s="816">
        <v>74</v>
      </c>
    </row>
    <row r="351" ht="22.5" customHeight="1" spans="1:8">
      <c r="A351" s="891">
        <v>1030434</v>
      </c>
      <c r="B351" s="894" t="s">
        <v>534</v>
      </c>
      <c r="C351" s="892">
        <v>0</v>
      </c>
      <c r="D351" s="892">
        <v>0</v>
      </c>
      <c r="E351" s="891">
        <v>2040605</v>
      </c>
      <c r="F351" s="896" t="s">
        <v>535</v>
      </c>
      <c r="G351" s="895">
        <v>331389.94</v>
      </c>
      <c r="H351" s="816">
        <v>33</v>
      </c>
    </row>
    <row r="352" ht="22.5" customHeight="1" spans="1:8">
      <c r="A352" s="891">
        <v>103043401</v>
      </c>
      <c r="B352" s="898" t="s">
        <v>536</v>
      </c>
      <c r="C352" s="895">
        <v>0</v>
      </c>
      <c r="D352" s="892">
        <v>0</v>
      </c>
      <c r="E352" s="891">
        <v>2040606</v>
      </c>
      <c r="F352" s="896" t="s">
        <v>537</v>
      </c>
      <c r="G352" s="895">
        <v>0</v>
      </c>
      <c r="H352" s="816">
        <v>0</v>
      </c>
    </row>
    <row r="353" ht="22.5" customHeight="1" spans="1:8">
      <c r="A353" s="891">
        <v>103043402</v>
      </c>
      <c r="B353" s="898" t="s">
        <v>538</v>
      </c>
      <c r="C353" s="895">
        <v>0</v>
      </c>
      <c r="D353" s="892">
        <v>0</v>
      </c>
      <c r="E353" s="891">
        <v>2040607</v>
      </c>
      <c r="F353" s="896" t="s">
        <v>539</v>
      </c>
      <c r="G353" s="895">
        <v>392000</v>
      </c>
      <c r="H353" s="816">
        <v>39</v>
      </c>
    </row>
    <row r="354" ht="22.5" customHeight="1" spans="1:8">
      <c r="A354" s="891">
        <v>103043403</v>
      </c>
      <c r="B354" s="898" t="s">
        <v>540</v>
      </c>
      <c r="C354" s="895">
        <v>0</v>
      </c>
      <c r="D354" s="892">
        <v>0</v>
      </c>
      <c r="E354" s="891">
        <v>2040608</v>
      </c>
      <c r="F354" s="896" t="s">
        <v>541</v>
      </c>
      <c r="G354" s="895">
        <v>0</v>
      </c>
      <c r="H354" s="816">
        <v>0</v>
      </c>
    </row>
    <row r="355" ht="22.5" customHeight="1" spans="1:8">
      <c r="A355" s="891">
        <v>103043404</v>
      </c>
      <c r="B355" s="898" t="s">
        <v>542</v>
      </c>
      <c r="C355" s="895">
        <v>0</v>
      </c>
      <c r="D355" s="892">
        <v>0</v>
      </c>
      <c r="E355" s="891">
        <v>2040610</v>
      </c>
      <c r="F355" s="896" t="s">
        <v>543</v>
      </c>
      <c r="G355" s="895">
        <v>300047.03</v>
      </c>
      <c r="H355" s="816">
        <v>30</v>
      </c>
    </row>
    <row r="356" ht="22.5" customHeight="1" spans="1:8">
      <c r="A356" s="891">
        <v>103043450</v>
      </c>
      <c r="B356" s="898" t="s">
        <v>544</v>
      </c>
      <c r="C356" s="895">
        <v>0</v>
      </c>
      <c r="D356" s="892">
        <v>0</v>
      </c>
      <c r="E356" s="891">
        <v>2040612</v>
      </c>
      <c r="F356" s="896" t="s">
        <v>545</v>
      </c>
      <c r="G356" s="895">
        <v>20000</v>
      </c>
      <c r="H356" s="816">
        <v>2</v>
      </c>
    </row>
    <row r="357" ht="22.5" customHeight="1" spans="1:8">
      <c r="A357" s="891">
        <v>1030435</v>
      </c>
      <c r="B357" s="894" t="s">
        <v>546</v>
      </c>
      <c r="C357" s="892">
        <v>0</v>
      </c>
      <c r="D357" s="892">
        <v>0</v>
      </c>
      <c r="E357" s="891">
        <v>2040613</v>
      </c>
      <c r="F357" s="896" t="s">
        <v>112</v>
      </c>
      <c r="G357" s="895">
        <v>0</v>
      </c>
      <c r="H357" s="816">
        <v>0</v>
      </c>
    </row>
    <row r="358" ht="22.5" customHeight="1" spans="1:8">
      <c r="A358" s="891">
        <v>103043506</v>
      </c>
      <c r="B358" s="898" t="s">
        <v>417</v>
      </c>
      <c r="C358" s="895">
        <v>0</v>
      </c>
      <c r="D358" s="892">
        <v>0</v>
      </c>
      <c r="E358" s="891">
        <v>2040650</v>
      </c>
      <c r="F358" s="896" t="s">
        <v>30</v>
      </c>
      <c r="G358" s="895">
        <v>0</v>
      </c>
      <c r="H358" s="816">
        <v>0</v>
      </c>
    </row>
    <row r="359" ht="22.5" customHeight="1" spans="1:8">
      <c r="A359" s="891">
        <v>103043507</v>
      </c>
      <c r="B359" s="898" t="s">
        <v>547</v>
      </c>
      <c r="C359" s="895">
        <v>0</v>
      </c>
      <c r="D359" s="892">
        <v>0</v>
      </c>
      <c r="E359" s="891">
        <v>2040699</v>
      </c>
      <c r="F359" s="896" t="s">
        <v>548</v>
      </c>
      <c r="G359" s="895">
        <v>0</v>
      </c>
      <c r="H359" s="816">
        <v>0</v>
      </c>
    </row>
    <row r="360" ht="22.5" customHeight="1" spans="1:8">
      <c r="A360" s="891">
        <v>103043550</v>
      </c>
      <c r="B360" s="898" t="s">
        <v>549</v>
      </c>
      <c r="C360" s="895">
        <v>0</v>
      </c>
      <c r="D360" s="892">
        <v>0</v>
      </c>
      <c r="E360" s="891">
        <v>20407</v>
      </c>
      <c r="F360" s="897" t="s">
        <v>550</v>
      </c>
      <c r="G360" s="892">
        <v>0</v>
      </c>
      <c r="H360" s="816">
        <v>0</v>
      </c>
    </row>
    <row r="361" ht="22.5" customHeight="1" spans="1:8">
      <c r="A361" s="891">
        <v>1030440</v>
      </c>
      <c r="B361" s="894" t="s">
        <v>551</v>
      </c>
      <c r="C361" s="892">
        <v>0</v>
      </c>
      <c r="D361" s="892">
        <v>0</v>
      </c>
      <c r="E361" s="891">
        <v>2040701</v>
      </c>
      <c r="F361" s="896" t="s">
        <v>12</v>
      </c>
      <c r="G361" s="895">
        <v>0</v>
      </c>
      <c r="H361" s="816">
        <v>0</v>
      </c>
    </row>
    <row r="362" ht="22.5" customHeight="1" spans="1:8">
      <c r="A362" s="891">
        <v>103044001</v>
      </c>
      <c r="B362" s="898" t="s">
        <v>417</v>
      </c>
      <c r="C362" s="895">
        <v>0</v>
      </c>
      <c r="D362" s="892">
        <v>0</v>
      </c>
      <c r="E362" s="891">
        <v>2040702</v>
      </c>
      <c r="F362" s="896" t="s">
        <v>14</v>
      </c>
      <c r="G362" s="895">
        <v>0</v>
      </c>
      <c r="H362" s="816">
        <v>0</v>
      </c>
    </row>
    <row r="363" ht="22.5" customHeight="1" spans="1:8">
      <c r="A363" s="891">
        <v>103044050</v>
      </c>
      <c r="B363" s="898" t="s">
        <v>552</v>
      </c>
      <c r="C363" s="895">
        <v>0</v>
      </c>
      <c r="D363" s="892">
        <v>0</v>
      </c>
      <c r="E363" s="891">
        <v>2040703</v>
      </c>
      <c r="F363" s="896" t="s">
        <v>16</v>
      </c>
      <c r="G363" s="895">
        <v>0</v>
      </c>
      <c r="H363" s="816">
        <v>0</v>
      </c>
    </row>
    <row r="364" ht="22.5" customHeight="1" spans="1:8">
      <c r="A364" s="891">
        <v>1030442</v>
      </c>
      <c r="B364" s="894" t="s">
        <v>553</v>
      </c>
      <c r="C364" s="892">
        <v>0</v>
      </c>
      <c r="D364" s="892">
        <v>0</v>
      </c>
      <c r="E364" s="891">
        <v>2040704</v>
      </c>
      <c r="F364" s="896" t="s">
        <v>554</v>
      </c>
      <c r="G364" s="895">
        <v>0</v>
      </c>
      <c r="H364" s="816">
        <v>0</v>
      </c>
    </row>
    <row r="365" ht="22.5" customHeight="1" spans="1:8">
      <c r="A365" s="891">
        <v>103044203</v>
      </c>
      <c r="B365" s="898" t="s">
        <v>417</v>
      </c>
      <c r="C365" s="895">
        <v>0</v>
      </c>
      <c r="D365" s="892">
        <v>0</v>
      </c>
      <c r="E365" s="891">
        <v>2040705</v>
      </c>
      <c r="F365" s="896" t="s">
        <v>555</v>
      </c>
      <c r="G365" s="895">
        <v>0</v>
      </c>
      <c r="H365" s="816">
        <v>0</v>
      </c>
    </row>
    <row r="366" ht="22.5" customHeight="1" spans="1:8">
      <c r="A366" s="891">
        <v>103044208</v>
      </c>
      <c r="B366" s="898" t="s">
        <v>556</v>
      </c>
      <c r="C366" s="895">
        <v>0</v>
      </c>
      <c r="D366" s="892">
        <v>0</v>
      </c>
      <c r="E366" s="891">
        <v>2040706</v>
      </c>
      <c r="F366" s="896" t="s">
        <v>557</v>
      </c>
      <c r="G366" s="895">
        <v>0</v>
      </c>
      <c r="H366" s="816">
        <v>0</v>
      </c>
    </row>
    <row r="367" ht="22.5" customHeight="1" spans="1:8">
      <c r="A367" s="891">
        <v>103044209</v>
      </c>
      <c r="B367" s="898" t="s">
        <v>558</v>
      </c>
      <c r="C367" s="895">
        <v>0</v>
      </c>
      <c r="D367" s="892">
        <v>0</v>
      </c>
      <c r="E367" s="891">
        <v>2040707</v>
      </c>
      <c r="F367" s="896" t="s">
        <v>112</v>
      </c>
      <c r="G367" s="895">
        <v>0</v>
      </c>
      <c r="H367" s="816">
        <v>0</v>
      </c>
    </row>
    <row r="368" ht="22.5" customHeight="1" spans="1:8">
      <c r="A368" s="891">
        <v>103044220</v>
      </c>
      <c r="B368" s="898" t="s">
        <v>559</v>
      </c>
      <c r="C368" s="895">
        <v>0</v>
      </c>
      <c r="D368" s="892">
        <v>0</v>
      </c>
      <c r="E368" s="891">
        <v>2040750</v>
      </c>
      <c r="F368" s="896" t="s">
        <v>30</v>
      </c>
      <c r="G368" s="895">
        <v>0</v>
      </c>
      <c r="H368" s="816">
        <v>0</v>
      </c>
    </row>
    <row r="369" ht="22.5" customHeight="1" spans="1:8">
      <c r="A369" s="891">
        <v>103044221</v>
      </c>
      <c r="B369" s="898" t="s">
        <v>560</v>
      </c>
      <c r="C369" s="895">
        <v>0</v>
      </c>
      <c r="D369" s="892">
        <v>0</v>
      </c>
      <c r="E369" s="891">
        <v>2040799</v>
      </c>
      <c r="F369" s="896" t="s">
        <v>561</v>
      </c>
      <c r="G369" s="895">
        <v>0</v>
      </c>
      <c r="H369" s="816">
        <v>0</v>
      </c>
    </row>
    <row r="370" ht="22.5" customHeight="1" spans="1:8">
      <c r="A370" s="891">
        <v>103044250</v>
      </c>
      <c r="B370" s="898" t="s">
        <v>562</v>
      </c>
      <c r="C370" s="895">
        <v>0</v>
      </c>
      <c r="D370" s="892">
        <v>0</v>
      </c>
      <c r="E370" s="891">
        <v>20408</v>
      </c>
      <c r="F370" s="897" t="s">
        <v>563</v>
      </c>
      <c r="G370" s="892">
        <v>0</v>
      </c>
      <c r="H370" s="816">
        <v>0</v>
      </c>
    </row>
    <row r="371" ht="22.5" customHeight="1" spans="1:8">
      <c r="A371" s="891">
        <v>1030443</v>
      </c>
      <c r="B371" s="894" t="s">
        <v>564</v>
      </c>
      <c r="C371" s="892">
        <v>0</v>
      </c>
      <c r="D371" s="892">
        <v>0</v>
      </c>
      <c r="E371" s="891">
        <v>2040801</v>
      </c>
      <c r="F371" s="896" t="s">
        <v>12</v>
      </c>
      <c r="G371" s="895">
        <v>0</v>
      </c>
      <c r="H371" s="816">
        <v>0</v>
      </c>
    </row>
    <row r="372" ht="22.5" customHeight="1" spans="1:8">
      <c r="A372" s="891">
        <v>103044306</v>
      </c>
      <c r="B372" s="898" t="s">
        <v>417</v>
      </c>
      <c r="C372" s="895">
        <v>0</v>
      </c>
      <c r="D372" s="892">
        <v>0</v>
      </c>
      <c r="E372" s="891">
        <v>2040802</v>
      </c>
      <c r="F372" s="896" t="s">
        <v>14</v>
      </c>
      <c r="G372" s="895">
        <v>0</v>
      </c>
      <c r="H372" s="816">
        <v>0</v>
      </c>
    </row>
    <row r="373" ht="22.5" customHeight="1" spans="1:8">
      <c r="A373" s="891">
        <v>103044307</v>
      </c>
      <c r="B373" s="898" t="s">
        <v>565</v>
      </c>
      <c r="C373" s="895">
        <v>0</v>
      </c>
      <c r="D373" s="892">
        <v>0</v>
      </c>
      <c r="E373" s="891">
        <v>2040803</v>
      </c>
      <c r="F373" s="896" t="s">
        <v>16</v>
      </c>
      <c r="G373" s="895">
        <v>0</v>
      </c>
      <c r="H373" s="816">
        <v>0</v>
      </c>
    </row>
    <row r="374" ht="22.5" customHeight="1" spans="1:8">
      <c r="A374" s="891">
        <v>103044308</v>
      </c>
      <c r="B374" s="898" t="s">
        <v>566</v>
      </c>
      <c r="C374" s="895">
        <v>0</v>
      </c>
      <c r="D374" s="892">
        <v>0</v>
      </c>
      <c r="E374" s="891">
        <v>2040804</v>
      </c>
      <c r="F374" s="896" t="s">
        <v>567</v>
      </c>
      <c r="G374" s="895">
        <v>0</v>
      </c>
      <c r="H374" s="816">
        <v>0</v>
      </c>
    </row>
    <row r="375" ht="22.5" customHeight="1" spans="1:8">
      <c r="A375" s="891">
        <v>103044350</v>
      </c>
      <c r="B375" s="898" t="s">
        <v>568</v>
      </c>
      <c r="C375" s="895">
        <v>0</v>
      </c>
      <c r="D375" s="892">
        <v>0</v>
      </c>
      <c r="E375" s="891">
        <v>2040805</v>
      </c>
      <c r="F375" s="896" t="s">
        <v>569</v>
      </c>
      <c r="G375" s="895">
        <v>0</v>
      </c>
      <c r="H375" s="816">
        <v>0</v>
      </c>
    </row>
    <row r="376" ht="22.5" customHeight="1" spans="1:8">
      <c r="A376" s="891">
        <v>1030444</v>
      </c>
      <c r="B376" s="894" t="s">
        <v>570</v>
      </c>
      <c r="C376" s="892">
        <v>0</v>
      </c>
      <c r="D376" s="892">
        <v>0</v>
      </c>
      <c r="E376" s="891">
        <v>2040806</v>
      </c>
      <c r="F376" s="896" t="s">
        <v>571</v>
      </c>
      <c r="G376" s="895">
        <v>0</v>
      </c>
      <c r="H376" s="816">
        <v>0</v>
      </c>
    </row>
    <row r="377" ht="22.5" customHeight="1" spans="1:8">
      <c r="A377" s="891">
        <v>103044414</v>
      </c>
      <c r="B377" s="898" t="s">
        <v>572</v>
      </c>
      <c r="C377" s="895">
        <v>0</v>
      </c>
      <c r="D377" s="892">
        <v>0</v>
      </c>
      <c r="E377" s="891">
        <v>2040807</v>
      </c>
      <c r="F377" s="896" t="s">
        <v>112</v>
      </c>
      <c r="G377" s="895">
        <v>0</v>
      </c>
      <c r="H377" s="816">
        <v>0</v>
      </c>
    </row>
    <row r="378" ht="22.5" customHeight="1" spans="1:8">
      <c r="A378" s="891">
        <v>103044416</v>
      </c>
      <c r="B378" s="898" t="s">
        <v>573</v>
      </c>
      <c r="C378" s="895">
        <v>0</v>
      </c>
      <c r="D378" s="892">
        <v>0</v>
      </c>
      <c r="E378" s="891">
        <v>2040850</v>
      </c>
      <c r="F378" s="896" t="s">
        <v>30</v>
      </c>
      <c r="G378" s="895">
        <v>0</v>
      </c>
      <c r="H378" s="816">
        <v>0</v>
      </c>
    </row>
    <row r="379" ht="22.5" customHeight="1" spans="1:8">
      <c r="A379" s="891">
        <v>103044433</v>
      </c>
      <c r="B379" s="898" t="s">
        <v>574</v>
      </c>
      <c r="C379" s="895">
        <v>0</v>
      </c>
      <c r="D379" s="892">
        <v>0</v>
      </c>
      <c r="E379" s="891">
        <v>2040899</v>
      </c>
      <c r="F379" s="896" t="s">
        <v>575</v>
      </c>
      <c r="G379" s="895">
        <v>0</v>
      </c>
      <c r="H379" s="816">
        <v>0</v>
      </c>
    </row>
    <row r="380" ht="22.5" customHeight="1" spans="1:8">
      <c r="A380" s="891">
        <v>103044434</v>
      </c>
      <c r="B380" s="898" t="s">
        <v>576</v>
      </c>
      <c r="C380" s="895">
        <v>0</v>
      </c>
      <c r="D380" s="892">
        <v>0</v>
      </c>
      <c r="E380" s="891">
        <v>20409</v>
      </c>
      <c r="F380" s="897" t="s">
        <v>577</v>
      </c>
      <c r="G380" s="892">
        <v>0</v>
      </c>
      <c r="H380" s="816">
        <v>0</v>
      </c>
    </row>
    <row r="381" ht="22.5" customHeight="1" spans="1:8">
      <c r="A381" s="891">
        <v>103044435</v>
      </c>
      <c r="B381" s="898" t="s">
        <v>578</v>
      </c>
      <c r="C381" s="895">
        <v>0</v>
      </c>
      <c r="D381" s="892">
        <v>0</v>
      </c>
      <c r="E381" s="891">
        <v>2040901</v>
      </c>
      <c r="F381" s="896" t="s">
        <v>12</v>
      </c>
      <c r="G381" s="895">
        <v>0</v>
      </c>
      <c r="H381" s="816">
        <v>0</v>
      </c>
    </row>
    <row r="382" ht="22.5" customHeight="1" spans="1:8">
      <c r="A382" s="891">
        <v>103044450</v>
      </c>
      <c r="B382" s="898" t="s">
        <v>579</v>
      </c>
      <c r="C382" s="895">
        <v>0</v>
      </c>
      <c r="D382" s="892">
        <v>0</v>
      </c>
      <c r="E382" s="891">
        <v>2040902</v>
      </c>
      <c r="F382" s="896" t="s">
        <v>14</v>
      </c>
      <c r="G382" s="895">
        <v>0</v>
      </c>
      <c r="H382" s="816">
        <v>0</v>
      </c>
    </row>
    <row r="383" ht="22.5" customHeight="1" spans="1:8">
      <c r="A383" s="891">
        <v>1030445</v>
      </c>
      <c r="B383" s="894" t="s">
        <v>580</v>
      </c>
      <c r="C383" s="892">
        <v>0</v>
      </c>
      <c r="D383" s="892">
        <v>0</v>
      </c>
      <c r="E383" s="891">
        <v>2040903</v>
      </c>
      <c r="F383" s="896" t="s">
        <v>16</v>
      </c>
      <c r="G383" s="895">
        <v>0</v>
      </c>
      <c r="H383" s="816">
        <v>0</v>
      </c>
    </row>
    <row r="384" ht="22.5" customHeight="1" spans="1:8">
      <c r="A384" s="891">
        <v>103044507</v>
      </c>
      <c r="B384" s="898" t="s">
        <v>581</v>
      </c>
      <c r="C384" s="895">
        <v>0</v>
      </c>
      <c r="D384" s="892">
        <v>0</v>
      </c>
      <c r="E384" s="891">
        <v>2040904</v>
      </c>
      <c r="F384" s="896" t="s">
        <v>582</v>
      </c>
      <c r="G384" s="895">
        <v>0</v>
      </c>
      <c r="H384" s="816">
        <v>0</v>
      </c>
    </row>
    <row r="385" ht="22.5" customHeight="1" spans="1:8">
      <c r="A385" s="891">
        <v>103044550</v>
      </c>
      <c r="B385" s="898" t="s">
        <v>583</v>
      </c>
      <c r="C385" s="895">
        <v>0</v>
      </c>
      <c r="D385" s="892">
        <v>0</v>
      </c>
      <c r="E385" s="891">
        <v>2040905</v>
      </c>
      <c r="F385" s="896" t="s">
        <v>584</v>
      </c>
      <c r="G385" s="895">
        <v>0</v>
      </c>
      <c r="H385" s="816">
        <v>0</v>
      </c>
    </row>
    <row r="386" ht="22.5" customHeight="1" spans="1:8">
      <c r="A386" s="891">
        <v>1030446</v>
      </c>
      <c r="B386" s="894" t="s">
        <v>585</v>
      </c>
      <c r="C386" s="892">
        <v>647157.01</v>
      </c>
      <c r="D386" s="892">
        <v>65</v>
      </c>
      <c r="E386" s="891">
        <v>2040950</v>
      </c>
      <c r="F386" s="896" t="s">
        <v>30</v>
      </c>
      <c r="G386" s="895">
        <v>0</v>
      </c>
      <c r="H386" s="816">
        <v>0</v>
      </c>
    </row>
    <row r="387" ht="22.5" customHeight="1" spans="1:8">
      <c r="A387" s="891">
        <v>103044608</v>
      </c>
      <c r="B387" s="898" t="s">
        <v>417</v>
      </c>
      <c r="C387" s="895">
        <v>0</v>
      </c>
      <c r="D387" s="892">
        <v>0</v>
      </c>
      <c r="E387" s="891">
        <v>2040999</v>
      </c>
      <c r="F387" s="896" t="s">
        <v>586</v>
      </c>
      <c r="G387" s="895">
        <v>0</v>
      </c>
      <c r="H387" s="816">
        <v>0</v>
      </c>
    </row>
    <row r="388" ht="22.5" customHeight="1" spans="1:8">
      <c r="A388" s="891">
        <v>103044609</v>
      </c>
      <c r="B388" s="898" t="s">
        <v>587</v>
      </c>
      <c r="C388" s="895">
        <v>647157.01</v>
      </c>
      <c r="D388" s="892">
        <v>65</v>
      </c>
      <c r="E388" s="891">
        <v>20410</v>
      </c>
      <c r="F388" s="897" t="s">
        <v>588</v>
      </c>
      <c r="G388" s="892">
        <v>0</v>
      </c>
      <c r="H388" s="816">
        <v>0</v>
      </c>
    </row>
    <row r="389" ht="22.5" customHeight="1" spans="1:8">
      <c r="A389" s="891">
        <v>103044650</v>
      </c>
      <c r="B389" s="898" t="s">
        <v>589</v>
      </c>
      <c r="C389" s="895">
        <v>0</v>
      </c>
      <c r="D389" s="892">
        <v>0</v>
      </c>
      <c r="E389" s="891">
        <v>2041001</v>
      </c>
      <c r="F389" s="896" t="s">
        <v>12</v>
      </c>
      <c r="G389" s="895">
        <v>0</v>
      </c>
      <c r="H389" s="816">
        <v>0</v>
      </c>
    </row>
    <row r="390" ht="22.5" customHeight="1" spans="1:8">
      <c r="A390" s="891">
        <v>1030447</v>
      </c>
      <c r="B390" s="894" t="s">
        <v>590</v>
      </c>
      <c r="C390" s="892">
        <v>0</v>
      </c>
      <c r="D390" s="892">
        <v>0</v>
      </c>
      <c r="E390" s="891">
        <v>2041002</v>
      </c>
      <c r="F390" s="896" t="s">
        <v>14</v>
      </c>
      <c r="G390" s="895">
        <v>0</v>
      </c>
      <c r="H390" s="816">
        <v>0</v>
      </c>
    </row>
    <row r="391" ht="22.5" customHeight="1" spans="1:8">
      <c r="A391" s="891">
        <v>103044709</v>
      </c>
      <c r="B391" s="898" t="s">
        <v>591</v>
      </c>
      <c r="C391" s="895">
        <v>0</v>
      </c>
      <c r="D391" s="892">
        <v>0</v>
      </c>
      <c r="E391" s="891">
        <v>2041006</v>
      </c>
      <c r="F391" s="896" t="s">
        <v>112</v>
      </c>
      <c r="G391" s="895">
        <v>0</v>
      </c>
      <c r="H391" s="816">
        <v>0</v>
      </c>
    </row>
    <row r="392" ht="22.5" customHeight="1" spans="1:8">
      <c r="A392" s="891">
        <v>103044712</v>
      </c>
      <c r="B392" s="898" t="s">
        <v>592</v>
      </c>
      <c r="C392" s="895">
        <v>0</v>
      </c>
      <c r="D392" s="892">
        <v>0</v>
      </c>
      <c r="E392" s="891">
        <v>2041007</v>
      </c>
      <c r="F392" s="896" t="s">
        <v>593</v>
      </c>
      <c r="G392" s="895">
        <v>0</v>
      </c>
      <c r="H392" s="816">
        <v>0</v>
      </c>
    </row>
    <row r="393" ht="22.5" customHeight="1" spans="1:8">
      <c r="A393" s="891">
        <v>103044713</v>
      </c>
      <c r="B393" s="898" t="s">
        <v>417</v>
      </c>
      <c r="C393" s="895">
        <v>0</v>
      </c>
      <c r="D393" s="892">
        <v>0</v>
      </c>
      <c r="E393" s="891">
        <v>2041099</v>
      </c>
      <c r="F393" s="896" t="s">
        <v>594</v>
      </c>
      <c r="G393" s="895">
        <v>0</v>
      </c>
      <c r="H393" s="816">
        <v>0</v>
      </c>
    </row>
    <row r="394" ht="22.5" customHeight="1" spans="1:8">
      <c r="A394" s="891">
        <v>103044715</v>
      </c>
      <c r="B394" s="898" t="s">
        <v>595</v>
      </c>
      <c r="C394" s="895">
        <v>0</v>
      </c>
      <c r="D394" s="892">
        <v>0</v>
      </c>
      <c r="E394" s="891">
        <v>20499</v>
      </c>
      <c r="F394" s="893" t="s">
        <v>596</v>
      </c>
      <c r="G394" s="892">
        <v>0</v>
      </c>
      <c r="H394" s="816">
        <v>0</v>
      </c>
    </row>
    <row r="395" ht="22.5" customHeight="1" spans="1:8">
      <c r="A395" s="891">
        <v>103044730</v>
      </c>
      <c r="B395" s="898" t="s">
        <v>597</v>
      </c>
      <c r="C395" s="895">
        <v>0</v>
      </c>
      <c r="D395" s="892">
        <v>0</v>
      </c>
      <c r="E395" s="891">
        <v>2049902</v>
      </c>
      <c r="F395" s="896" t="s">
        <v>598</v>
      </c>
      <c r="G395" s="895">
        <v>0</v>
      </c>
      <c r="H395" s="816">
        <v>0</v>
      </c>
    </row>
    <row r="396" ht="22.5" customHeight="1" spans="1:8">
      <c r="A396" s="891">
        <v>103044731</v>
      </c>
      <c r="B396" s="898" t="s">
        <v>599</v>
      </c>
      <c r="C396" s="895">
        <v>0</v>
      </c>
      <c r="D396" s="892">
        <v>0</v>
      </c>
      <c r="E396" s="891">
        <v>2049999</v>
      </c>
      <c r="F396" s="896" t="s">
        <v>600</v>
      </c>
      <c r="G396" s="895">
        <v>0</v>
      </c>
      <c r="H396" s="816">
        <v>0</v>
      </c>
    </row>
    <row r="397" ht="22.5" customHeight="1" spans="1:8">
      <c r="A397" s="891">
        <v>103044733</v>
      </c>
      <c r="B397" s="898" t="s">
        <v>601</v>
      </c>
      <c r="C397" s="895">
        <v>0</v>
      </c>
      <c r="D397" s="892">
        <v>0</v>
      </c>
      <c r="E397" s="891">
        <v>205</v>
      </c>
      <c r="F397" s="893" t="s">
        <v>602</v>
      </c>
      <c r="G397" s="892">
        <v>468948124.47</v>
      </c>
      <c r="H397" s="816">
        <v>46895</v>
      </c>
    </row>
    <row r="398" ht="22.5" customHeight="1" spans="1:8">
      <c r="A398" s="891">
        <v>103044750</v>
      </c>
      <c r="B398" s="898" t="s">
        <v>603</v>
      </c>
      <c r="C398" s="895">
        <v>0</v>
      </c>
      <c r="D398" s="892">
        <v>0</v>
      </c>
      <c r="E398" s="891">
        <v>20501</v>
      </c>
      <c r="F398" s="897" t="s">
        <v>604</v>
      </c>
      <c r="G398" s="892">
        <v>8446104.03</v>
      </c>
      <c r="H398" s="816">
        <v>845</v>
      </c>
    </row>
    <row r="399" ht="22.5" customHeight="1" spans="1:8">
      <c r="A399" s="891">
        <v>1030448</v>
      </c>
      <c r="B399" s="894" t="s">
        <v>605</v>
      </c>
      <c r="C399" s="892">
        <v>0</v>
      </c>
      <c r="D399" s="892">
        <v>0</v>
      </c>
      <c r="E399" s="891">
        <v>2050101</v>
      </c>
      <c r="F399" s="896" t="s">
        <v>12</v>
      </c>
      <c r="G399" s="895">
        <v>7977485.53</v>
      </c>
      <c r="H399" s="816">
        <v>798</v>
      </c>
    </row>
    <row r="400" ht="22.5" customHeight="1" spans="1:8">
      <c r="A400" s="891">
        <v>103044801</v>
      </c>
      <c r="B400" s="898" t="s">
        <v>606</v>
      </c>
      <c r="C400" s="895">
        <v>0</v>
      </c>
      <c r="D400" s="892">
        <v>0</v>
      </c>
      <c r="E400" s="891">
        <v>2050102</v>
      </c>
      <c r="F400" s="896" t="s">
        <v>14</v>
      </c>
      <c r="G400" s="895">
        <v>468618.5</v>
      </c>
      <c r="H400" s="816">
        <v>47</v>
      </c>
    </row>
    <row r="401" ht="22.5" customHeight="1" spans="1:8">
      <c r="A401" s="891">
        <v>103044802</v>
      </c>
      <c r="B401" s="898" t="s">
        <v>607</v>
      </c>
      <c r="C401" s="895">
        <v>0</v>
      </c>
      <c r="D401" s="892">
        <v>0</v>
      </c>
      <c r="E401" s="891">
        <v>2050103</v>
      </c>
      <c r="F401" s="896" t="s">
        <v>16</v>
      </c>
      <c r="G401" s="895">
        <v>0</v>
      </c>
      <c r="H401" s="816">
        <v>0</v>
      </c>
    </row>
    <row r="402" ht="22.5" customHeight="1" spans="1:8">
      <c r="A402" s="891">
        <v>103044850</v>
      </c>
      <c r="B402" s="898" t="s">
        <v>608</v>
      </c>
      <c r="C402" s="895">
        <v>0</v>
      </c>
      <c r="D402" s="892">
        <v>0</v>
      </c>
      <c r="E402" s="891">
        <v>2050199</v>
      </c>
      <c r="F402" s="896" t="s">
        <v>609</v>
      </c>
      <c r="G402" s="895">
        <v>0</v>
      </c>
      <c r="H402" s="816">
        <v>0</v>
      </c>
    </row>
    <row r="403" ht="22.5" customHeight="1" spans="1:8">
      <c r="A403" s="891">
        <v>1030449</v>
      </c>
      <c r="B403" s="894" t="s">
        <v>610</v>
      </c>
      <c r="C403" s="892">
        <v>0</v>
      </c>
      <c r="D403" s="892">
        <v>0</v>
      </c>
      <c r="E403" s="891">
        <v>20502</v>
      </c>
      <c r="F403" s="897" t="s">
        <v>611</v>
      </c>
      <c r="G403" s="892">
        <v>435754983.58</v>
      </c>
      <c r="H403" s="816">
        <v>43575</v>
      </c>
    </row>
    <row r="404" ht="22.5" customHeight="1" spans="1:8">
      <c r="A404" s="891">
        <v>103044907</v>
      </c>
      <c r="B404" s="898" t="s">
        <v>489</v>
      </c>
      <c r="C404" s="895">
        <v>0</v>
      </c>
      <c r="D404" s="892">
        <v>0</v>
      </c>
      <c r="E404" s="891">
        <v>2050201</v>
      </c>
      <c r="F404" s="896" t="s">
        <v>612</v>
      </c>
      <c r="G404" s="895">
        <v>20670385.41</v>
      </c>
      <c r="H404" s="816">
        <v>2067</v>
      </c>
    </row>
    <row r="405" ht="22.5" customHeight="1" spans="1:8">
      <c r="A405" s="891">
        <v>103044908</v>
      </c>
      <c r="B405" s="898" t="s">
        <v>613</v>
      </c>
      <c r="C405" s="895">
        <v>0</v>
      </c>
      <c r="D405" s="892">
        <v>0</v>
      </c>
      <c r="E405" s="891">
        <v>2050202</v>
      </c>
      <c r="F405" s="896" t="s">
        <v>614</v>
      </c>
      <c r="G405" s="895">
        <v>225678217.72</v>
      </c>
      <c r="H405" s="816">
        <v>22568</v>
      </c>
    </row>
    <row r="406" ht="22.5" customHeight="1" spans="1:8">
      <c r="A406" s="891">
        <v>103044950</v>
      </c>
      <c r="B406" s="898" t="s">
        <v>615</v>
      </c>
      <c r="C406" s="895">
        <v>0</v>
      </c>
      <c r="D406" s="892">
        <v>0</v>
      </c>
      <c r="E406" s="891">
        <v>2050203</v>
      </c>
      <c r="F406" s="896" t="s">
        <v>616</v>
      </c>
      <c r="G406" s="895">
        <v>118955001.71</v>
      </c>
      <c r="H406" s="816">
        <v>11896</v>
      </c>
    </row>
    <row r="407" ht="22.5" customHeight="1" spans="1:8">
      <c r="A407" s="891">
        <v>1030450</v>
      </c>
      <c r="B407" s="894" t="s">
        <v>617</v>
      </c>
      <c r="C407" s="892">
        <v>0</v>
      </c>
      <c r="D407" s="892">
        <v>0</v>
      </c>
      <c r="E407" s="891">
        <v>2050204</v>
      </c>
      <c r="F407" s="896" t="s">
        <v>618</v>
      </c>
      <c r="G407" s="895">
        <v>70451378.74</v>
      </c>
      <c r="H407" s="816">
        <v>7045</v>
      </c>
    </row>
    <row r="408" ht="22.5" customHeight="1" spans="1:8">
      <c r="A408" s="891">
        <v>103045002</v>
      </c>
      <c r="B408" s="898" t="s">
        <v>619</v>
      </c>
      <c r="C408" s="895">
        <v>0</v>
      </c>
      <c r="D408" s="892">
        <v>0</v>
      </c>
      <c r="E408" s="891">
        <v>2050205</v>
      </c>
      <c r="F408" s="896" t="s">
        <v>620</v>
      </c>
      <c r="G408" s="895">
        <v>0</v>
      </c>
      <c r="H408" s="816">
        <v>0</v>
      </c>
    </row>
    <row r="409" ht="22.5" customHeight="1" spans="1:8">
      <c r="A409" s="891">
        <v>103045004</v>
      </c>
      <c r="B409" s="898" t="s">
        <v>621</v>
      </c>
      <c r="C409" s="895">
        <v>0</v>
      </c>
      <c r="D409" s="892">
        <v>0</v>
      </c>
      <c r="E409" s="891">
        <v>2050299</v>
      </c>
      <c r="F409" s="896" t="s">
        <v>622</v>
      </c>
      <c r="G409" s="895">
        <v>0</v>
      </c>
      <c r="H409" s="816">
        <v>0</v>
      </c>
    </row>
    <row r="410" ht="22.5" customHeight="1" spans="1:8">
      <c r="A410" s="891">
        <v>103045050</v>
      </c>
      <c r="B410" s="898" t="s">
        <v>623</v>
      </c>
      <c r="C410" s="895">
        <v>0</v>
      </c>
      <c r="D410" s="892">
        <v>0</v>
      </c>
      <c r="E410" s="891">
        <v>20503</v>
      </c>
      <c r="F410" s="897" t="s">
        <v>624</v>
      </c>
      <c r="G410" s="892">
        <v>12912262.6</v>
      </c>
      <c r="H410" s="816">
        <v>1291</v>
      </c>
    </row>
    <row r="411" ht="22.5" customHeight="1" spans="1:8">
      <c r="A411" s="891">
        <v>1030451</v>
      </c>
      <c r="B411" s="894" t="s">
        <v>625</v>
      </c>
      <c r="C411" s="892">
        <v>0</v>
      </c>
      <c r="D411" s="892">
        <v>0</v>
      </c>
      <c r="E411" s="891">
        <v>2050301</v>
      </c>
      <c r="F411" s="896" t="s">
        <v>626</v>
      </c>
      <c r="G411" s="895">
        <v>0</v>
      </c>
      <c r="H411" s="816">
        <v>0</v>
      </c>
    </row>
    <row r="412" ht="22.5" customHeight="1" spans="1:8">
      <c r="A412" s="891">
        <v>103045101</v>
      </c>
      <c r="B412" s="898" t="s">
        <v>627</v>
      </c>
      <c r="C412" s="895">
        <v>0</v>
      </c>
      <c r="D412" s="892">
        <v>0</v>
      </c>
      <c r="E412" s="891">
        <v>2050302</v>
      </c>
      <c r="F412" s="896" t="s">
        <v>628</v>
      </c>
      <c r="G412" s="895">
        <v>12912262.6</v>
      </c>
      <c r="H412" s="816">
        <v>1291</v>
      </c>
    </row>
    <row r="413" ht="22.5" customHeight="1" spans="1:8">
      <c r="A413" s="891">
        <v>103045102</v>
      </c>
      <c r="B413" s="898" t="s">
        <v>629</v>
      </c>
      <c r="C413" s="895">
        <v>0</v>
      </c>
      <c r="D413" s="892">
        <v>0</v>
      </c>
      <c r="E413" s="891">
        <v>2050303</v>
      </c>
      <c r="F413" s="896" t="s">
        <v>630</v>
      </c>
      <c r="G413" s="895">
        <v>0</v>
      </c>
      <c r="H413" s="816">
        <v>0</v>
      </c>
    </row>
    <row r="414" ht="22.5" customHeight="1" spans="1:8">
      <c r="A414" s="891">
        <v>103045103</v>
      </c>
      <c r="B414" s="898" t="s">
        <v>631</v>
      </c>
      <c r="C414" s="895">
        <v>0</v>
      </c>
      <c r="D414" s="892">
        <v>0</v>
      </c>
      <c r="E414" s="891">
        <v>2050305</v>
      </c>
      <c r="F414" s="896" t="s">
        <v>632</v>
      </c>
      <c r="G414" s="895">
        <v>0</v>
      </c>
      <c r="H414" s="816">
        <v>0</v>
      </c>
    </row>
    <row r="415" ht="22.5" customHeight="1" spans="1:8">
      <c r="A415" s="891">
        <v>103045150</v>
      </c>
      <c r="B415" s="898" t="s">
        <v>633</v>
      </c>
      <c r="C415" s="895">
        <v>0</v>
      </c>
      <c r="D415" s="892">
        <v>0</v>
      </c>
      <c r="E415" s="891">
        <v>2050399</v>
      </c>
      <c r="F415" s="896" t="s">
        <v>634</v>
      </c>
      <c r="G415" s="895">
        <v>0</v>
      </c>
      <c r="H415" s="816">
        <v>0</v>
      </c>
    </row>
    <row r="416" ht="22.5" customHeight="1" spans="1:8">
      <c r="A416" s="891">
        <v>1030452</v>
      </c>
      <c r="B416" s="894" t="s">
        <v>635</v>
      </c>
      <c r="C416" s="892">
        <v>0</v>
      </c>
      <c r="D416" s="892">
        <v>0</v>
      </c>
      <c r="E416" s="891">
        <v>20504</v>
      </c>
      <c r="F416" s="897" t="s">
        <v>636</v>
      </c>
      <c r="G416" s="892">
        <v>0</v>
      </c>
      <c r="H416" s="816">
        <v>0</v>
      </c>
    </row>
    <row r="417" ht="22.5" customHeight="1" spans="1:8">
      <c r="A417" s="891">
        <v>103045201</v>
      </c>
      <c r="B417" s="898" t="s">
        <v>637</v>
      </c>
      <c r="C417" s="895">
        <v>0</v>
      </c>
      <c r="D417" s="892">
        <v>0</v>
      </c>
      <c r="E417" s="891">
        <v>2050401</v>
      </c>
      <c r="F417" s="896" t="s">
        <v>638</v>
      </c>
      <c r="G417" s="895">
        <v>0</v>
      </c>
      <c r="H417" s="816">
        <v>0</v>
      </c>
    </row>
    <row r="418" ht="22.5" customHeight="1" spans="1:8">
      <c r="A418" s="891">
        <v>103045202</v>
      </c>
      <c r="B418" s="898" t="s">
        <v>639</v>
      </c>
      <c r="C418" s="895">
        <v>0</v>
      </c>
      <c r="D418" s="892">
        <v>0</v>
      </c>
      <c r="E418" s="891">
        <v>2050402</v>
      </c>
      <c r="F418" s="896" t="s">
        <v>640</v>
      </c>
      <c r="G418" s="895">
        <v>0</v>
      </c>
      <c r="H418" s="816">
        <v>0</v>
      </c>
    </row>
    <row r="419" ht="22.5" customHeight="1" spans="1:8">
      <c r="A419" s="891">
        <v>103045203</v>
      </c>
      <c r="B419" s="898" t="s">
        <v>417</v>
      </c>
      <c r="C419" s="895">
        <v>0</v>
      </c>
      <c r="D419" s="892">
        <v>0</v>
      </c>
      <c r="E419" s="891">
        <v>2050403</v>
      </c>
      <c r="F419" s="896" t="s">
        <v>641</v>
      </c>
      <c r="G419" s="895">
        <v>0</v>
      </c>
      <c r="H419" s="816">
        <v>0</v>
      </c>
    </row>
    <row r="420" ht="22.5" customHeight="1" spans="1:8">
      <c r="A420" s="891">
        <v>103045250</v>
      </c>
      <c r="B420" s="898" t="s">
        <v>642</v>
      </c>
      <c r="C420" s="895">
        <v>0</v>
      </c>
      <c r="D420" s="892">
        <v>0</v>
      </c>
      <c r="E420" s="891">
        <v>2050404</v>
      </c>
      <c r="F420" s="896" t="s">
        <v>643</v>
      </c>
      <c r="G420" s="895">
        <v>0</v>
      </c>
      <c r="H420" s="816">
        <v>0</v>
      </c>
    </row>
    <row r="421" ht="22.5" customHeight="1" spans="1:8">
      <c r="A421" s="891">
        <v>1030455</v>
      </c>
      <c r="B421" s="894" t="s">
        <v>644</v>
      </c>
      <c r="C421" s="892">
        <v>0</v>
      </c>
      <c r="D421" s="892">
        <v>0</v>
      </c>
      <c r="E421" s="891">
        <v>2050499</v>
      </c>
      <c r="F421" s="896" t="s">
        <v>645</v>
      </c>
      <c r="G421" s="895">
        <v>0</v>
      </c>
      <c r="H421" s="816">
        <v>0</v>
      </c>
    </row>
    <row r="422" ht="22.5" customHeight="1" spans="1:8">
      <c r="A422" s="891">
        <v>103045501</v>
      </c>
      <c r="B422" s="898" t="s">
        <v>646</v>
      </c>
      <c r="C422" s="895">
        <v>0</v>
      </c>
      <c r="D422" s="892">
        <v>0</v>
      </c>
      <c r="E422" s="891">
        <v>20505</v>
      </c>
      <c r="F422" s="897" t="s">
        <v>647</v>
      </c>
      <c r="G422" s="892">
        <v>0</v>
      </c>
      <c r="H422" s="816">
        <v>0</v>
      </c>
    </row>
    <row r="423" ht="22.5" customHeight="1" spans="1:8">
      <c r="A423" s="891">
        <v>103045550</v>
      </c>
      <c r="B423" s="898" t="s">
        <v>648</v>
      </c>
      <c r="C423" s="895">
        <v>0</v>
      </c>
      <c r="D423" s="892">
        <v>0</v>
      </c>
      <c r="E423" s="891">
        <v>2050501</v>
      </c>
      <c r="F423" s="896" t="s">
        <v>649</v>
      </c>
      <c r="G423" s="895">
        <v>0</v>
      </c>
      <c r="H423" s="816">
        <v>0</v>
      </c>
    </row>
    <row r="424" ht="22.5" customHeight="1" spans="1:8">
      <c r="A424" s="891">
        <v>1030456</v>
      </c>
      <c r="B424" s="894" t="s">
        <v>650</v>
      </c>
      <c r="C424" s="892">
        <v>0</v>
      </c>
      <c r="D424" s="892">
        <v>0</v>
      </c>
      <c r="E424" s="891">
        <v>2050502</v>
      </c>
      <c r="F424" s="896" t="s">
        <v>651</v>
      </c>
      <c r="G424" s="895">
        <v>0</v>
      </c>
      <c r="H424" s="816">
        <v>0</v>
      </c>
    </row>
    <row r="425" ht="22.5" customHeight="1" spans="1:8">
      <c r="A425" s="891">
        <v>103045650</v>
      </c>
      <c r="B425" s="898" t="s">
        <v>652</v>
      </c>
      <c r="C425" s="895">
        <v>0</v>
      </c>
      <c r="D425" s="892">
        <v>0</v>
      </c>
      <c r="E425" s="891">
        <v>2050599</v>
      </c>
      <c r="F425" s="896" t="s">
        <v>653</v>
      </c>
      <c r="G425" s="895">
        <v>0</v>
      </c>
      <c r="H425" s="816">
        <v>0</v>
      </c>
    </row>
    <row r="426" ht="22.5" customHeight="1" spans="1:8">
      <c r="A426" s="891">
        <v>1030457</v>
      </c>
      <c r="B426" s="894" t="s">
        <v>654</v>
      </c>
      <c r="C426" s="892">
        <v>0</v>
      </c>
      <c r="D426" s="892">
        <v>0</v>
      </c>
      <c r="E426" s="891">
        <v>20506</v>
      </c>
      <c r="F426" s="897" t="s">
        <v>655</v>
      </c>
      <c r="G426" s="892">
        <v>0</v>
      </c>
      <c r="H426" s="816">
        <v>0</v>
      </c>
    </row>
    <row r="427" ht="22.5" customHeight="1" spans="1:8">
      <c r="A427" s="891">
        <v>103045750</v>
      </c>
      <c r="B427" s="898" t="s">
        <v>656</v>
      </c>
      <c r="C427" s="895">
        <v>0</v>
      </c>
      <c r="D427" s="892">
        <v>0</v>
      </c>
      <c r="E427" s="891">
        <v>2050601</v>
      </c>
      <c r="F427" s="896" t="s">
        <v>657</v>
      </c>
      <c r="G427" s="895">
        <v>0</v>
      </c>
      <c r="H427" s="816">
        <v>0</v>
      </c>
    </row>
    <row r="428" ht="22.5" customHeight="1" spans="1:8">
      <c r="A428" s="891">
        <v>1030458</v>
      </c>
      <c r="B428" s="894" t="s">
        <v>658</v>
      </c>
      <c r="C428" s="892">
        <v>0</v>
      </c>
      <c r="D428" s="892">
        <v>0</v>
      </c>
      <c r="E428" s="891">
        <v>2050602</v>
      </c>
      <c r="F428" s="896" t="s">
        <v>659</v>
      </c>
      <c r="G428" s="895">
        <v>0</v>
      </c>
      <c r="H428" s="816">
        <v>0</v>
      </c>
    </row>
    <row r="429" ht="22.5" customHeight="1" spans="1:8">
      <c r="A429" s="891">
        <v>103045850</v>
      </c>
      <c r="B429" s="898" t="s">
        <v>660</v>
      </c>
      <c r="C429" s="895">
        <v>0</v>
      </c>
      <c r="D429" s="892">
        <v>0</v>
      </c>
      <c r="E429" s="891">
        <v>2050699</v>
      </c>
      <c r="F429" s="896" t="s">
        <v>661</v>
      </c>
      <c r="G429" s="895">
        <v>0</v>
      </c>
      <c r="H429" s="816">
        <v>0</v>
      </c>
    </row>
    <row r="430" ht="22.5" customHeight="1" spans="1:8">
      <c r="A430" s="891">
        <v>1030459</v>
      </c>
      <c r="B430" s="894" t="s">
        <v>662</v>
      </c>
      <c r="C430" s="892">
        <v>0</v>
      </c>
      <c r="D430" s="892">
        <v>0</v>
      </c>
      <c r="E430" s="891">
        <v>20507</v>
      </c>
      <c r="F430" s="897" t="s">
        <v>663</v>
      </c>
      <c r="G430" s="892">
        <v>2515708.62</v>
      </c>
      <c r="H430" s="816">
        <v>252</v>
      </c>
    </row>
    <row r="431" ht="22.5" customHeight="1" spans="1:8">
      <c r="A431" s="891">
        <v>103045902</v>
      </c>
      <c r="B431" s="898" t="s">
        <v>664</v>
      </c>
      <c r="C431" s="895">
        <v>0</v>
      </c>
      <c r="D431" s="892">
        <v>0</v>
      </c>
      <c r="E431" s="891">
        <v>2050701</v>
      </c>
      <c r="F431" s="896" t="s">
        <v>665</v>
      </c>
      <c r="G431" s="895">
        <v>2515708.62</v>
      </c>
      <c r="H431" s="816">
        <v>252</v>
      </c>
    </row>
    <row r="432" ht="22.5" customHeight="1" spans="1:8">
      <c r="A432" s="891">
        <v>103045950</v>
      </c>
      <c r="B432" s="898" t="s">
        <v>666</v>
      </c>
      <c r="C432" s="895">
        <v>0</v>
      </c>
      <c r="D432" s="892">
        <v>0</v>
      </c>
      <c r="E432" s="891">
        <v>2050702</v>
      </c>
      <c r="F432" s="896" t="s">
        <v>667</v>
      </c>
      <c r="G432" s="895">
        <v>0</v>
      </c>
      <c r="H432" s="816">
        <v>0</v>
      </c>
    </row>
    <row r="433" ht="22.5" customHeight="1" spans="1:8">
      <c r="A433" s="891">
        <v>1030461</v>
      </c>
      <c r="B433" s="894" t="s">
        <v>668</v>
      </c>
      <c r="C433" s="892">
        <v>0</v>
      </c>
      <c r="D433" s="892">
        <v>0</v>
      </c>
      <c r="E433" s="891">
        <v>2050799</v>
      </c>
      <c r="F433" s="896" t="s">
        <v>669</v>
      </c>
      <c r="G433" s="895">
        <v>0</v>
      </c>
      <c r="H433" s="816">
        <v>0</v>
      </c>
    </row>
    <row r="434" ht="22.5" customHeight="1" spans="1:8">
      <c r="A434" s="891">
        <v>103046101</v>
      </c>
      <c r="B434" s="898" t="s">
        <v>417</v>
      </c>
      <c r="C434" s="895">
        <v>0</v>
      </c>
      <c r="D434" s="892">
        <v>0</v>
      </c>
      <c r="E434" s="891">
        <v>20508</v>
      </c>
      <c r="F434" s="897" t="s">
        <v>670</v>
      </c>
      <c r="G434" s="892">
        <v>3307824.73</v>
      </c>
      <c r="H434" s="816">
        <v>331</v>
      </c>
    </row>
    <row r="435" ht="22.5" customHeight="1" spans="1:8">
      <c r="A435" s="891">
        <v>103046150</v>
      </c>
      <c r="B435" s="898" t="s">
        <v>671</v>
      </c>
      <c r="C435" s="895">
        <v>0</v>
      </c>
      <c r="D435" s="892">
        <v>0</v>
      </c>
      <c r="E435" s="891">
        <v>2050801</v>
      </c>
      <c r="F435" s="896" t="s">
        <v>672</v>
      </c>
      <c r="G435" s="895">
        <v>1393416.72</v>
      </c>
      <c r="H435" s="816">
        <v>139</v>
      </c>
    </row>
    <row r="436" ht="22.5" customHeight="1" spans="1:8">
      <c r="A436" s="891">
        <v>1030499</v>
      </c>
      <c r="B436" s="894" t="s">
        <v>673</v>
      </c>
      <c r="C436" s="892">
        <v>0</v>
      </c>
      <c r="D436" s="892">
        <v>0</v>
      </c>
      <c r="E436" s="891">
        <v>2050802</v>
      </c>
      <c r="F436" s="896" t="s">
        <v>674</v>
      </c>
      <c r="G436" s="895">
        <v>1914408.01</v>
      </c>
      <c r="H436" s="816">
        <v>191</v>
      </c>
    </row>
    <row r="437" ht="22.5" customHeight="1" spans="1:8">
      <c r="A437" s="891">
        <v>103049901</v>
      </c>
      <c r="B437" s="898" t="s">
        <v>675</v>
      </c>
      <c r="C437" s="895">
        <v>0</v>
      </c>
      <c r="D437" s="892">
        <v>0</v>
      </c>
      <c r="E437" s="891">
        <v>2050803</v>
      </c>
      <c r="F437" s="896" t="s">
        <v>676</v>
      </c>
      <c r="G437" s="895">
        <v>0</v>
      </c>
      <c r="H437" s="816">
        <v>0</v>
      </c>
    </row>
    <row r="438" ht="22.5" customHeight="1" spans="1:8">
      <c r="A438" s="891">
        <v>103049950</v>
      </c>
      <c r="B438" s="898" t="s">
        <v>677</v>
      </c>
      <c r="C438" s="895">
        <v>0</v>
      </c>
      <c r="D438" s="892">
        <v>0</v>
      </c>
      <c r="E438" s="891">
        <v>2050804</v>
      </c>
      <c r="F438" s="896" t="s">
        <v>678</v>
      </c>
      <c r="G438" s="895">
        <v>0</v>
      </c>
      <c r="H438" s="816">
        <v>0</v>
      </c>
    </row>
    <row r="439" ht="22.5" customHeight="1" spans="1:8">
      <c r="A439" s="891">
        <v>10305</v>
      </c>
      <c r="B439" s="900" t="s">
        <v>679</v>
      </c>
      <c r="C439" s="892">
        <v>39921579.27</v>
      </c>
      <c r="D439" s="892">
        <v>3992</v>
      </c>
      <c r="E439" s="891">
        <v>2050899</v>
      </c>
      <c r="F439" s="896" t="s">
        <v>680</v>
      </c>
      <c r="G439" s="895">
        <v>0</v>
      </c>
      <c r="H439" s="816">
        <v>0</v>
      </c>
    </row>
    <row r="440" ht="22.5" customHeight="1" spans="1:8">
      <c r="A440" s="891">
        <v>1030501</v>
      </c>
      <c r="B440" s="894" t="s">
        <v>681</v>
      </c>
      <c r="C440" s="892">
        <v>39921579.27</v>
      </c>
      <c r="D440" s="892">
        <v>3992</v>
      </c>
      <c r="E440" s="891">
        <v>20509</v>
      </c>
      <c r="F440" s="897" t="s">
        <v>682</v>
      </c>
      <c r="G440" s="892">
        <v>6011240.91</v>
      </c>
      <c r="H440" s="816">
        <v>601</v>
      </c>
    </row>
    <row r="441" ht="22.5" customHeight="1" spans="1:8">
      <c r="A441" s="891">
        <v>103050101</v>
      </c>
      <c r="B441" s="898" t="s">
        <v>683</v>
      </c>
      <c r="C441" s="895">
        <v>6370873.05</v>
      </c>
      <c r="D441" s="892">
        <v>637</v>
      </c>
      <c r="E441" s="891">
        <v>2050901</v>
      </c>
      <c r="F441" s="896" t="s">
        <v>684</v>
      </c>
      <c r="G441" s="895">
        <v>0</v>
      </c>
      <c r="H441" s="816">
        <v>0</v>
      </c>
    </row>
    <row r="442" ht="22.5" customHeight="1" spans="1:8">
      <c r="A442" s="891">
        <v>103050102</v>
      </c>
      <c r="B442" s="898" t="s">
        <v>685</v>
      </c>
      <c r="C442" s="895">
        <v>0</v>
      </c>
      <c r="D442" s="892">
        <v>0</v>
      </c>
      <c r="E442" s="891">
        <v>2050902</v>
      </c>
      <c r="F442" s="896" t="s">
        <v>686</v>
      </c>
      <c r="G442" s="895">
        <v>0</v>
      </c>
      <c r="H442" s="816">
        <v>0</v>
      </c>
    </row>
    <row r="443" ht="22.5" customHeight="1" spans="1:8">
      <c r="A443" s="891">
        <v>103050103</v>
      </c>
      <c r="B443" s="898" t="s">
        <v>687</v>
      </c>
      <c r="C443" s="895">
        <v>0</v>
      </c>
      <c r="D443" s="892">
        <v>0</v>
      </c>
      <c r="E443" s="891">
        <v>2050903</v>
      </c>
      <c r="F443" s="896" t="s">
        <v>688</v>
      </c>
      <c r="G443" s="895">
        <v>0</v>
      </c>
      <c r="H443" s="816">
        <v>0</v>
      </c>
    </row>
    <row r="444" ht="22.5" customHeight="1" spans="1:8">
      <c r="A444" s="891">
        <v>103050105</v>
      </c>
      <c r="B444" s="898" t="s">
        <v>689</v>
      </c>
      <c r="C444" s="895">
        <v>0</v>
      </c>
      <c r="D444" s="892">
        <v>0</v>
      </c>
      <c r="E444" s="891">
        <v>2050904</v>
      </c>
      <c r="F444" s="896" t="s">
        <v>690</v>
      </c>
      <c r="G444" s="895">
        <v>0</v>
      </c>
      <c r="H444" s="816">
        <v>0</v>
      </c>
    </row>
    <row r="445" ht="22.5" customHeight="1" spans="1:8">
      <c r="A445" s="891">
        <v>103050107</v>
      </c>
      <c r="B445" s="898" t="s">
        <v>691</v>
      </c>
      <c r="C445" s="895">
        <v>0</v>
      </c>
      <c r="D445" s="892">
        <v>0</v>
      </c>
      <c r="E445" s="891">
        <v>2050905</v>
      </c>
      <c r="F445" s="896" t="s">
        <v>692</v>
      </c>
      <c r="G445" s="895">
        <v>0</v>
      </c>
      <c r="H445" s="816">
        <v>0</v>
      </c>
    </row>
    <row r="446" ht="22.5" customHeight="1" spans="1:8">
      <c r="A446" s="891">
        <v>103050108</v>
      </c>
      <c r="B446" s="898" t="s">
        <v>693</v>
      </c>
      <c r="C446" s="895">
        <v>0</v>
      </c>
      <c r="D446" s="892">
        <v>0</v>
      </c>
      <c r="E446" s="891">
        <v>2050999</v>
      </c>
      <c r="F446" s="896" t="s">
        <v>694</v>
      </c>
      <c r="G446" s="895">
        <v>6011240.91</v>
      </c>
      <c r="H446" s="816">
        <v>601</v>
      </c>
    </row>
    <row r="447" ht="22.5" customHeight="1" spans="1:8">
      <c r="A447" s="891">
        <v>103050109</v>
      </c>
      <c r="B447" s="898" t="s">
        <v>695</v>
      </c>
      <c r="C447" s="895">
        <v>0</v>
      </c>
      <c r="D447" s="892">
        <v>0</v>
      </c>
      <c r="E447" s="891">
        <v>20599</v>
      </c>
      <c r="F447" s="897" t="s">
        <v>696</v>
      </c>
      <c r="G447" s="892">
        <v>0</v>
      </c>
      <c r="H447" s="816">
        <v>0</v>
      </c>
    </row>
    <row r="448" ht="22.5" customHeight="1" spans="1:8">
      <c r="A448" s="891">
        <v>103050110</v>
      </c>
      <c r="B448" s="898" t="s">
        <v>697</v>
      </c>
      <c r="C448" s="895">
        <v>259047.6</v>
      </c>
      <c r="D448" s="892">
        <v>26</v>
      </c>
      <c r="E448" s="891">
        <v>2059999</v>
      </c>
      <c r="F448" s="896" t="s">
        <v>696</v>
      </c>
      <c r="G448" s="895">
        <v>0</v>
      </c>
      <c r="H448" s="816">
        <v>0</v>
      </c>
    </row>
    <row r="449" ht="22.5" customHeight="1" spans="1:8">
      <c r="A449" s="891">
        <v>103050111</v>
      </c>
      <c r="B449" s="898" t="s">
        <v>698</v>
      </c>
      <c r="C449" s="895">
        <v>0</v>
      </c>
      <c r="D449" s="892">
        <v>0</v>
      </c>
      <c r="E449" s="891">
        <v>206</v>
      </c>
      <c r="F449" s="893" t="s">
        <v>699</v>
      </c>
      <c r="G449" s="892">
        <v>11146710.22</v>
      </c>
      <c r="H449" s="816">
        <v>1115</v>
      </c>
    </row>
    <row r="450" ht="22.5" customHeight="1" spans="1:8">
      <c r="A450" s="891">
        <v>103050112</v>
      </c>
      <c r="B450" s="898" t="s">
        <v>700</v>
      </c>
      <c r="C450" s="895">
        <v>0</v>
      </c>
      <c r="D450" s="892">
        <v>0</v>
      </c>
      <c r="E450" s="891">
        <v>20601</v>
      </c>
      <c r="F450" s="897" t="s">
        <v>701</v>
      </c>
      <c r="G450" s="892">
        <v>1114387.98</v>
      </c>
      <c r="H450" s="816">
        <v>111</v>
      </c>
    </row>
    <row r="451" ht="22.5" customHeight="1" spans="1:8">
      <c r="A451" s="891">
        <v>103050113</v>
      </c>
      <c r="B451" s="898" t="s">
        <v>702</v>
      </c>
      <c r="C451" s="895">
        <v>0</v>
      </c>
      <c r="D451" s="892">
        <v>0</v>
      </c>
      <c r="E451" s="891">
        <v>2060101</v>
      </c>
      <c r="F451" s="896" t="s">
        <v>12</v>
      </c>
      <c r="G451" s="895">
        <v>1056887.98</v>
      </c>
      <c r="H451" s="816">
        <v>106</v>
      </c>
    </row>
    <row r="452" ht="22.5" customHeight="1" spans="1:8">
      <c r="A452" s="891">
        <v>103050114</v>
      </c>
      <c r="B452" s="898" t="s">
        <v>703</v>
      </c>
      <c r="C452" s="895">
        <v>153200</v>
      </c>
      <c r="D452" s="892">
        <v>15</v>
      </c>
      <c r="E452" s="891">
        <v>2060102</v>
      </c>
      <c r="F452" s="896" t="s">
        <v>14</v>
      </c>
      <c r="G452" s="895">
        <v>57500</v>
      </c>
      <c r="H452" s="816">
        <v>6</v>
      </c>
    </row>
    <row r="453" ht="22.5" customHeight="1" spans="1:8">
      <c r="A453" s="891">
        <v>103050115</v>
      </c>
      <c r="B453" s="898" t="s">
        <v>704</v>
      </c>
      <c r="C453" s="895">
        <v>0</v>
      </c>
      <c r="D453" s="892">
        <v>0</v>
      </c>
      <c r="E453" s="891">
        <v>2060103</v>
      </c>
      <c r="F453" s="896" t="s">
        <v>16</v>
      </c>
      <c r="G453" s="895">
        <v>0</v>
      </c>
      <c r="H453" s="816">
        <v>0</v>
      </c>
    </row>
    <row r="454" ht="22.5" customHeight="1" spans="1:8">
      <c r="A454" s="891">
        <v>103050116</v>
      </c>
      <c r="B454" s="898" t="s">
        <v>705</v>
      </c>
      <c r="C454" s="895">
        <v>0</v>
      </c>
      <c r="D454" s="892">
        <v>0</v>
      </c>
      <c r="E454" s="891">
        <v>2060199</v>
      </c>
      <c r="F454" s="896" t="s">
        <v>706</v>
      </c>
      <c r="G454" s="895">
        <v>0</v>
      </c>
      <c r="H454" s="816">
        <v>0</v>
      </c>
    </row>
    <row r="455" ht="22.5" customHeight="1" spans="1:8">
      <c r="A455" s="891">
        <v>103050117</v>
      </c>
      <c r="B455" s="898" t="s">
        <v>707</v>
      </c>
      <c r="C455" s="895">
        <v>0</v>
      </c>
      <c r="D455" s="892">
        <v>0</v>
      </c>
      <c r="E455" s="891">
        <v>20602</v>
      </c>
      <c r="F455" s="897" t="s">
        <v>708</v>
      </c>
      <c r="G455" s="892">
        <v>365000</v>
      </c>
      <c r="H455" s="816">
        <v>37</v>
      </c>
    </row>
    <row r="456" ht="22.5" customHeight="1" spans="1:8">
      <c r="A456" s="891">
        <v>103050119</v>
      </c>
      <c r="B456" s="898" t="s">
        <v>709</v>
      </c>
      <c r="C456" s="895">
        <v>0</v>
      </c>
      <c r="D456" s="892">
        <v>0</v>
      </c>
      <c r="E456" s="891">
        <v>2060201</v>
      </c>
      <c r="F456" s="896" t="s">
        <v>710</v>
      </c>
      <c r="G456" s="895">
        <v>0</v>
      </c>
      <c r="H456" s="816">
        <v>0</v>
      </c>
    </row>
    <row r="457" ht="22.5" customHeight="1" spans="1:8">
      <c r="A457" s="891">
        <v>103050120</v>
      </c>
      <c r="B457" s="898" t="s">
        <v>711</v>
      </c>
      <c r="C457" s="895">
        <v>0</v>
      </c>
      <c r="D457" s="892">
        <v>0</v>
      </c>
      <c r="E457" s="891">
        <v>2060203</v>
      </c>
      <c r="F457" s="896" t="s">
        <v>712</v>
      </c>
      <c r="G457" s="895">
        <v>0</v>
      </c>
      <c r="H457" s="816">
        <v>0</v>
      </c>
    </row>
    <row r="458" ht="22.5" customHeight="1" spans="1:8">
      <c r="A458" s="891">
        <v>103050121</v>
      </c>
      <c r="B458" s="898" t="s">
        <v>713</v>
      </c>
      <c r="C458" s="895">
        <v>0</v>
      </c>
      <c r="D458" s="892">
        <v>0</v>
      </c>
      <c r="E458" s="891">
        <v>2060204</v>
      </c>
      <c r="F458" s="896" t="s">
        <v>714</v>
      </c>
      <c r="G458" s="895">
        <v>0</v>
      </c>
      <c r="H458" s="816">
        <v>0</v>
      </c>
    </row>
    <row r="459" ht="22.5" customHeight="1" spans="1:8">
      <c r="A459" s="891">
        <v>103050122</v>
      </c>
      <c r="B459" s="898" t="s">
        <v>715</v>
      </c>
      <c r="C459" s="895">
        <v>0</v>
      </c>
      <c r="D459" s="892">
        <v>0</v>
      </c>
      <c r="E459" s="891">
        <v>2060205</v>
      </c>
      <c r="F459" s="896" t="s">
        <v>716</v>
      </c>
      <c r="G459" s="895">
        <v>0</v>
      </c>
      <c r="H459" s="816">
        <v>0</v>
      </c>
    </row>
    <row r="460" ht="22.5" customHeight="1" spans="1:8">
      <c r="A460" s="891">
        <v>103050123</v>
      </c>
      <c r="B460" s="898" t="s">
        <v>717</v>
      </c>
      <c r="C460" s="895">
        <v>2383412.73</v>
      </c>
      <c r="D460" s="892">
        <v>238</v>
      </c>
      <c r="E460" s="891">
        <v>2060206</v>
      </c>
      <c r="F460" s="896" t="s">
        <v>718</v>
      </c>
      <c r="G460" s="895">
        <v>0</v>
      </c>
      <c r="H460" s="816">
        <v>0</v>
      </c>
    </row>
    <row r="461" ht="22.5" customHeight="1" spans="1:8">
      <c r="A461" s="891">
        <v>103050124</v>
      </c>
      <c r="B461" s="898" t="s">
        <v>719</v>
      </c>
      <c r="C461" s="895">
        <v>0</v>
      </c>
      <c r="D461" s="892">
        <v>0</v>
      </c>
      <c r="E461" s="891">
        <v>2060207</v>
      </c>
      <c r="F461" s="896" t="s">
        <v>720</v>
      </c>
      <c r="G461" s="895">
        <v>0</v>
      </c>
      <c r="H461" s="816">
        <v>0</v>
      </c>
    </row>
    <row r="462" ht="22.5" customHeight="1" spans="1:8">
      <c r="A462" s="891">
        <v>103050125</v>
      </c>
      <c r="B462" s="898" t="s">
        <v>721</v>
      </c>
      <c r="C462" s="895">
        <v>0</v>
      </c>
      <c r="D462" s="892">
        <v>0</v>
      </c>
      <c r="E462" s="891">
        <v>2060208</v>
      </c>
      <c r="F462" s="896" t="s">
        <v>722</v>
      </c>
      <c r="G462" s="895">
        <v>365000</v>
      </c>
      <c r="H462" s="816">
        <v>37</v>
      </c>
    </row>
    <row r="463" ht="22.5" customHeight="1" spans="1:8">
      <c r="A463" s="891">
        <v>103050126</v>
      </c>
      <c r="B463" s="898" t="s">
        <v>723</v>
      </c>
      <c r="C463" s="895">
        <v>0</v>
      </c>
      <c r="D463" s="892">
        <v>0</v>
      </c>
      <c r="E463" s="891">
        <v>2060299</v>
      </c>
      <c r="F463" s="896" t="s">
        <v>724</v>
      </c>
      <c r="G463" s="895">
        <v>0</v>
      </c>
      <c r="H463" s="816">
        <v>0</v>
      </c>
    </row>
    <row r="464" ht="22.5" customHeight="1" spans="1:8">
      <c r="A464" s="891">
        <v>103050127</v>
      </c>
      <c r="B464" s="898" t="s">
        <v>725</v>
      </c>
      <c r="C464" s="895">
        <v>0</v>
      </c>
      <c r="D464" s="892">
        <v>0</v>
      </c>
      <c r="E464" s="891">
        <v>20603</v>
      </c>
      <c r="F464" s="897" t="s">
        <v>726</v>
      </c>
      <c r="G464" s="892">
        <v>0</v>
      </c>
      <c r="H464" s="816">
        <v>0</v>
      </c>
    </row>
    <row r="465" ht="22.5" customHeight="1" spans="1:8">
      <c r="A465" s="891">
        <v>103050128</v>
      </c>
      <c r="B465" s="898" t="s">
        <v>727</v>
      </c>
      <c r="C465" s="895">
        <v>0</v>
      </c>
      <c r="D465" s="892">
        <v>0</v>
      </c>
      <c r="E465" s="891">
        <v>2060301</v>
      </c>
      <c r="F465" s="896" t="s">
        <v>710</v>
      </c>
      <c r="G465" s="895">
        <v>0</v>
      </c>
      <c r="H465" s="816">
        <v>0</v>
      </c>
    </row>
    <row r="466" ht="22.5" customHeight="1" spans="1:8">
      <c r="A466" s="891">
        <v>103050129</v>
      </c>
      <c r="B466" s="898" t="s">
        <v>728</v>
      </c>
      <c r="C466" s="895">
        <v>0</v>
      </c>
      <c r="D466" s="892">
        <v>0</v>
      </c>
      <c r="E466" s="891">
        <v>2060302</v>
      </c>
      <c r="F466" s="896" t="s">
        <v>729</v>
      </c>
      <c r="G466" s="895">
        <v>0</v>
      </c>
      <c r="H466" s="816">
        <v>0</v>
      </c>
    </row>
    <row r="467" ht="22.5" customHeight="1" spans="1:8">
      <c r="A467" s="891">
        <v>103050130</v>
      </c>
      <c r="B467" s="898" t="s">
        <v>730</v>
      </c>
      <c r="C467" s="895">
        <v>0</v>
      </c>
      <c r="D467" s="892">
        <v>0</v>
      </c>
      <c r="E467" s="891">
        <v>2060303</v>
      </c>
      <c r="F467" s="896" t="s">
        <v>731</v>
      </c>
      <c r="G467" s="895">
        <v>0</v>
      </c>
      <c r="H467" s="816">
        <v>0</v>
      </c>
    </row>
    <row r="468" ht="22.5" customHeight="1" spans="1:8">
      <c r="A468" s="891">
        <v>103050131</v>
      </c>
      <c r="B468" s="898" t="s">
        <v>732</v>
      </c>
      <c r="C468" s="895">
        <v>341315</v>
      </c>
      <c r="D468" s="892">
        <v>34</v>
      </c>
      <c r="E468" s="891">
        <v>2060304</v>
      </c>
      <c r="F468" s="896" t="s">
        <v>733</v>
      </c>
      <c r="G468" s="895">
        <v>0</v>
      </c>
      <c r="H468" s="816">
        <v>0</v>
      </c>
    </row>
    <row r="469" ht="22.5" customHeight="1" spans="1:8">
      <c r="A469" s="891">
        <v>103050132</v>
      </c>
      <c r="B469" s="898" t="s">
        <v>734</v>
      </c>
      <c r="C469" s="895">
        <v>0</v>
      </c>
      <c r="D469" s="892">
        <v>0</v>
      </c>
      <c r="E469" s="891">
        <v>2060399</v>
      </c>
      <c r="F469" s="896" t="s">
        <v>735</v>
      </c>
      <c r="G469" s="895">
        <v>0</v>
      </c>
      <c r="H469" s="816">
        <v>0</v>
      </c>
    </row>
    <row r="470" ht="22.5" customHeight="1" spans="1:8">
      <c r="A470" s="891">
        <v>103050199</v>
      </c>
      <c r="B470" s="898" t="s">
        <v>736</v>
      </c>
      <c r="C470" s="895">
        <v>30385595</v>
      </c>
      <c r="D470" s="892">
        <v>3039</v>
      </c>
      <c r="E470" s="891">
        <v>20604</v>
      </c>
      <c r="F470" s="897" t="s">
        <v>737</v>
      </c>
      <c r="G470" s="892">
        <v>8109553.36</v>
      </c>
      <c r="H470" s="816">
        <v>811</v>
      </c>
    </row>
    <row r="471" ht="22.5" customHeight="1" spans="1:8">
      <c r="A471" s="891">
        <v>1030502</v>
      </c>
      <c r="B471" s="894" t="s">
        <v>738</v>
      </c>
      <c r="C471" s="892">
        <v>0</v>
      </c>
      <c r="D471" s="892">
        <v>0</v>
      </c>
      <c r="E471" s="891">
        <v>2060401</v>
      </c>
      <c r="F471" s="896" t="s">
        <v>710</v>
      </c>
      <c r="G471" s="895">
        <v>0</v>
      </c>
      <c r="H471" s="816">
        <v>0</v>
      </c>
    </row>
    <row r="472" ht="22.5" customHeight="1" spans="1:8">
      <c r="A472" s="891">
        <v>103050201</v>
      </c>
      <c r="B472" s="898" t="s">
        <v>739</v>
      </c>
      <c r="C472" s="895">
        <v>0</v>
      </c>
      <c r="D472" s="892">
        <v>0</v>
      </c>
      <c r="E472" s="891">
        <v>2060404</v>
      </c>
      <c r="F472" s="896" t="s">
        <v>740</v>
      </c>
      <c r="G472" s="895">
        <v>8109553.36</v>
      </c>
      <c r="H472" s="816">
        <v>811</v>
      </c>
    </row>
    <row r="473" ht="22.5" customHeight="1" spans="1:8">
      <c r="A473" s="891">
        <v>103050202</v>
      </c>
      <c r="B473" s="898" t="s">
        <v>741</v>
      </c>
      <c r="C473" s="895">
        <v>0</v>
      </c>
      <c r="D473" s="892">
        <v>0</v>
      </c>
      <c r="E473" s="891">
        <v>2060405</v>
      </c>
      <c r="F473" s="896" t="s">
        <v>742</v>
      </c>
      <c r="G473" s="895">
        <v>0</v>
      </c>
      <c r="H473" s="816">
        <v>0</v>
      </c>
    </row>
    <row r="474" ht="22.5" customHeight="1" spans="1:8">
      <c r="A474" s="891">
        <v>103050203</v>
      </c>
      <c r="B474" s="898" t="s">
        <v>743</v>
      </c>
      <c r="C474" s="895">
        <v>0</v>
      </c>
      <c r="D474" s="892">
        <v>0</v>
      </c>
      <c r="E474" s="891">
        <v>2060499</v>
      </c>
      <c r="F474" s="896" t="s">
        <v>744</v>
      </c>
      <c r="G474" s="895">
        <v>0</v>
      </c>
      <c r="H474" s="816">
        <v>0</v>
      </c>
    </row>
    <row r="475" ht="22.5" customHeight="1" spans="1:8">
      <c r="A475" s="891">
        <v>103050299</v>
      </c>
      <c r="B475" s="898" t="s">
        <v>745</v>
      </c>
      <c r="C475" s="895">
        <v>0</v>
      </c>
      <c r="D475" s="892">
        <v>0</v>
      </c>
      <c r="E475" s="891">
        <v>20605</v>
      </c>
      <c r="F475" s="897" t="s">
        <v>746</v>
      </c>
      <c r="G475" s="892">
        <v>97200</v>
      </c>
      <c r="H475" s="816">
        <v>10</v>
      </c>
    </row>
    <row r="476" ht="22.5" customHeight="1" spans="1:8">
      <c r="A476" s="891">
        <v>1030503</v>
      </c>
      <c r="B476" s="894" t="s">
        <v>747</v>
      </c>
      <c r="C476" s="895">
        <v>0</v>
      </c>
      <c r="D476" s="892">
        <v>0</v>
      </c>
      <c r="E476" s="891">
        <v>2060501</v>
      </c>
      <c r="F476" s="896" t="s">
        <v>710</v>
      </c>
      <c r="G476" s="895">
        <v>0</v>
      </c>
      <c r="H476" s="816">
        <v>0</v>
      </c>
    </row>
    <row r="477" ht="22.5" customHeight="1" spans="1:8">
      <c r="A477" s="891">
        <v>1030509</v>
      </c>
      <c r="B477" s="894" t="s">
        <v>748</v>
      </c>
      <c r="C477" s="895">
        <v>0</v>
      </c>
      <c r="D477" s="892">
        <v>0</v>
      </c>
      <c r="E477" s="891">
        <v>2060502</v>
      </c>
      <c r="F477" s="896" t="s">
        <v>749</v>
      </c>
      <c r="G477" s="895">
        <v>97200</v>
      </c>
      <c r="H477" s="816">
        <v>10</v>
      </c>
    </row>
    <row r="478" ht="22.5" customHeight="1" spans="1:8">
      <c r="A478" s="891">
        <v>10306</v>
      </c>
      <c r="B478" s="900" t="s">
        <v>750</v>
      </c>
      <c r="C478" s="892">
        <v>0</v>
      </c>
      <c r="D478" s="892">
        <v>0</v>
      </c>
      <c r="E478" s="891">
        <v>2060503</v>
      </c>
      <c r="F478" s="896" t="s">
        <v>751</v>
      </c>
      <c r="G478" s="895">
        <v>0</v>
      </c>
      <c r="H478" s="816">
        <v>0</v>
      </c>
    </row>
    <row r="479" ht="22.5" customHeight="1" spans="1:8">
      <c r="A479" s="891">
        <v>1030601</v>
      </c>
      <c r="B479" s="894" t="s">
        <v>752</v>
      </c>
      <c r="C479" s="892">
        <v>0</v>
      </c>
      <c r="D479" s="892">
        <v>0</v>
      </c>
      <c r="E479" s="891">
        <v>2060599</v>
      </c>
      <c r="F479" s="896" t="s">
        <v>753</v>
      </c>
      <c r="G479" s="895">
        <v>0</v>
      </c>
      <c r="H479" s="816">
        <v>0</v>
      </c>
    </row>
    <row r="480" ht="22.5" customHeight="1" spans="1:8">
      <c r="A480" s="891">
        <v>103060101</v>
      </c>
      <c r="B480" s="898" t="s">
        <v>754</v>
      </c>
      <c r="C480" s="895">
        <v>0</v>
      </c>
      <c r="D480" s="892">
        <v>0</v>
      </c>
      <c r="E480" s="891">
        <v>20606</v>
      </c>
      <c r="F480" s="897" t="s">
        <v>755</v>
      </c>
      <c r="G480" s="892">
        <v>0</v>
      </c>
      <c r="H480" s="816">
        <v>0</v>
      </c>
    </row>
    <row r="481" ht="22.5" customHeight="1" spans="1:8">
      <c r="A481" s="891">
        <v>103060102</v>
      </c>
      <c r="B481" s="898" t="s">
        <v>756</v>
      </c>
      <c r="C481" s="895">
        <v>0</v>
      </c>
      <c r="D481" s="892">
        <v>0</v>
      </c>
      <c r="E481" s="891">
        <v>2060601</v>
      </c>
      <c r="F481" s="896" t="s">
        <v>757</v>
      </c>
      <c r="G481" s="895">
        <v>0</v>
      </c>
      <c r="H481" s="816">
        <v>0</v>
      </c>
    </row>
    <row r="482" ht="22.5" customHeight="1" spans="1:8">
      <c r="A482" s="891">
        <v>103060199</v>
      </c>
      <c r="B482" s="898" t="s">
        <v>758</v>
      </c>
      <c r="C482" s="895">
        <v>0</v>
      </c>
      <c r="D482" s="892">
        <v>0</v>
      </c>
      <c r="E482" s="891">
        <v>2060602</v>
      </c>
      <c r="F482" s="896" t="s">
        <v>759</v>
      </c>
      <c r="G482" s="895">
        <v>0</v>
      </c>
      <c r="H482" s="816">
        <v>0</v>
      </c>
    </row>
    <row r="483" ht="22.5" customHeight="1" spans="1:8">
      <c r="A483" s="891">
        <v>1030602</v>
      </c>
      <c r="B483" s="898" t="s">
        <v>760</v>
      </c>
      <c r="C483" s="892">
        <v>0</v>
      </c>
      <c r="D483" s="892">
        <v>0</v>
      </c>
      <c r="E483" s="891">
        <v>2060603</v>
      </c>
      <c r="F483" s="896" t="s">
        <v>761</v>
      </c>
      <c r="G483" s="895">
        <v>0</v>
      </c>
      <c r="H483" s="816">
        <v>0</v>
      </c>
    </row>
    <row r="484" ht="22.5" customHeight="1" spans="1:8">
      <c r="A484" s="891">
        <v>103060201</v>
      </c>
      <c r="B484" s="898" t="s">
        <v>762</v>
      </c>
      <c r="C484" s="895">
        <v>0</v>
      </c>
      <c r="D484" s="892">
        <v>0</v>
      </c>
      <c r="E484" s="891">
        <v>2060699</v>
      </c>
      <c r="F484" s="896" t="s">
        <v>763</v>
      </c>
      <c r="G484" s="895">
        <v>0</v>
      </c>
      <c r="H484" s="816">
        <v>0</v>
      </c>
    </row>
    <row r="485" ht="22.5" customHeight="1" spans="1:8">
      <c r="A485" s="891">
        <v>103060299</v>
      </c>
      <c r="B485" s="898" t="s">
        <v>764</v>
      </c>
      <c r="C485" s="895">
        <v>0</v>
      </c>
      <c r="D485" s="892">
        <v>0</v>
      </c>
      <c r="E485" s="891">
        <v>20607</v>
      </c>
      <c r="F485" s="897" t="s">
        <v>765</v>
      </c>
      <c r="G485" s="892">
        <v>1460568.88</v>
      </c>
      <c r="H485" s="816">
        <v>146</v>
      </c>
    </row>
    <row r="486" ht="22.5" customHeight="1" spans="1:8">
      <c r="A486" s="891">
        <v>1030603</v>
      </c>
      <c r="B486" s="894" t="s">
        <v>766</v>
      </c>
      <c r="C486" s="892">
        <v>0</v>
      </c>
      <c r="D486" s="892">
        <v>0</v>
      </c>
      <c r="E486" s="891">
        <v>2060701</v>
      </c>
      <c r="F486" s="896" t="s">
        <v>710</v>
      </c>
      <c r="G486" s="895">
        <v>0</v>
      </c>
      <c r="H486" s="816">
        <v>0</v>
      </c>
    </row>
    <row r="487" ht="22.5" customHeight="1" spans="1:8">
      <c r="A487" s="891">
        <v>103060399</v>
      </c>
      <c r="B487" s="898" t="s">
        <v>767</v>
      </c>
      <c r="C487" s="895">
        <v>0</v>
      </c>
      <c r="D487" s="892">
        <v>0</v>
      </c>
      <c r="E487" s="891">
        <v>2060702</v>
      </c>
      <c r="F487" s="896" t="s">
        <v>768</v>
      </c>
      <c r="G487" s="895">
        <v>1460568.88</v>
      </c>
      <c r="H487" s="816">
        <v>146</v>
      </c>
    </row>
    <row r="488" ht="22.5" customHeight="1" spans="1:8">
      <c r="A488" s="891">
        <v>1030604</v>
      </c>
      <c r="B488" s="894" t="s">
        <v>769</v>
      </c>
      <c r="C488" s="892">
        <v>0</v>
      </c>
      <c r="D488" s="892">
        <v>0</v>
      </c>
      <c r="E488" s="891">
        <v>2060703</v>
      </c>
      <c r="F488" s="896" t="s">
        <v>770</v>
      </c>
      <c r="G488" s="895">
        <v>0</v>
      </c>
      <c r="H488" s="816">
        <v>0</v>
      </c>
    </row>
    <row r="489" ht="22.5" customHeight="1" spans="1:8">
      <c r="A489" s="891">
        <v>103060499</v>
      </c>
      <c r="B489" s="898" t="s">
        <v>771</v>
      </c>
      <c r="C489" s="895">
        <v>0</v>
      </c>
      <c r="D489" s="892">
        <v>0</v>
      </c>
      <c r="E489" s="891">
        <v>2060704</v>
      </c>
      <c r="F489" s="896" t="s">
        <v>772</v>
      </c>
      <c r="G489" s="895">
        <v>0</v>
      </c>
      <c r="H489" s="816">
        <v>0</v>
      </c>
    </row>
    <row r="490" ht="22.5" customHeight="1" spans="1:8">
      <c r="A490" s="891">
        <v>1030605</v>
      </c>
      <c r="B490" s="894" t="s">
        <v>773</v>
      </c>
      <c r="C490" s="895">
        <v>0</v>
      </c>
      <c r="D490" s="892">
        <v>0</v>
      </c>
      <c r="E490" s="891">
        <v>2060705</v>
      </c>
      <c r="F490" s="896" t="s">
        <v>774</v>
      </c>
      <c r="G490" s="895">
        <v>0</v>
      </c>
      <c r="H490" s="816">
        <v>0</v>
      </c>
    </row>
    <row r="491" ht="22.5" customHeight="1" spans="1:8">
      <c r="A491" s="891">
        <v>1030606</v>
      </c>
      <c r="B491" s="894" t="s">
        <v>775</v>
      </c>
      <c r="C491" s="892">
        <v>0</v>
      </c>
      <c r="D491" s="892">
        <v>0</v>
      </c>
      <c r="E491" s="891">
        <v>2060799</v>
      </c>
      <c r="F491" s="896" t="s">
        <v>776</v>
      </c>
      <c r="G491" s="895">
        <v>0</v>
      </c>
      <c r="H491" s="816">
        <v>0</v>
      </c>
    </row>
    <row r="492" ht="22.5" customHeight="1" spans="1:8">
      <c r="A492" s="891">
        <v>103060601</v>
      </c>
      <c r="B492" s="898" t="s">
        <v>777</v>
      </c>
      <c r="C492" s="895">
        <v>0</v>
      </c>
      <c r="D492" s="892">
        <v>0</v>
      </c>
      <c r="E492" s="891">
        <v>20608</v>
      </c>
      <c r="F492" s="896" t="s">
        <v>778</v>
      </c>
      <c r="G492" s="892">
        <v>0</v>
      </c>
      <c r="H492" s="816">
        <v>0</v>
      </c>
    </row>
    <row r="493" ht="22.5" customHeight="1" spans="1:8">
      <c r="A493" s="891">
        <v>103060602</v>
      </c>
      <c r="B493" s="898" t="s">
        <v>779</v>
      </c>
      <c r="C493" s="895">
        <v>0</v>
      </c>
      <c r="D493" s="892">
        <v>0</v>
      </c>
      <c r="E493" s="891">
        <v>2060801</v>
      </c>
      <c r="F493" s="896" t="s">
        <v>780</v>
      </c>
      <c r="G493" s="895">
        <v>0</v>
      </c>
      <c r="H493" s="816">
        <v>0</v>
      </c>
    </row>
    <row r="494" ht="22.5" customHeight="1" spans="1:8">
      <c r="A494" s="891">
        <v>103060699</v>
      </c>
      <c r="B494" s="898" t="s">
        <v>781</v>
      </c>
      <c r="C494" s="895">
        <v>0</v>
      </c>
      <c r="D494" s="892">
        <v>0</v>
      </c>
      <c r="E494" s="891">
        <v>2060802</v>
      </c>
      <c r="F494" s="896" t="s">
        <v>782</v>
      </c>
      <c r="G494" s="895">
        <v>0</v>
      </c>
      <c r="H494" s="816">
        <v>0</v>
      </c>
    </row>
    <row r="495" ht="22.5" customHeight="1" spans="1:8">
      <c r="A495" s="891">
        <v>1030607</v>
      </c>
      <c r="B495" s="894" t="s">
        <v>783</v>
      </c>
      <c r="C495" s="895">
        <v>0</v>
      </c>
      <c r="D495" s="892">
        <v>0</v>
      </c>
      <c r="E495" s="891">
        <v>2060899</v>
      </c>
      <c r="F495" s="896" t="s">
        <v>784</v>
      </c>
      <c r="G495" s="895">
        <v>0</v>
      </c>
      <c r="H495" s="816">
        <v>0</v>
      </c>
    </row>
    <row r="496" ht="22.5" customHeight="1" spans="1:8">
      <c r="A496" s="891">
        <v>1030699</v>
      </c>
      <c r="B496" s="894" t="s">
        <v>785</v>
      </c>
      <c r="C496" s="895">
        <v>0</v>
      </c>
      <c r="D496" s="892">
        <v>0</v>
      </c>
      <c r="E496" s="891">
        <v>20609</v>
      </c>
      <c r="F496" s="897" t="s">
        <v>786</v>
      </c>
      <c r="G496" s="892">
        <v>0</v>
      </c>
      <c r="H496" s="816">
        <v>0</v>
      </c>
    </row>
    <row r="497" ht="22.5" customHeight="1" spans="1:8">
      <c r="A497" s="891">
        <v>10307</v>
      </c>
      <c r="B497" s="900" t="s">
        <v>787</v>
      </c>
      <c r="C497" s="892">
        <v>267801762.93</v>
      </c>
      <c r="D497" s="892">
        <v>26780</v>
      </c>
      <c r="E497" s="891">
        <v>2060901</v>
      </c>
      <c r="F497" s="896" t="s">
        <v>788</v>
      </c>
      <c r="G497" s="895">
        <v>0</v>
      </c>
      <c r="H497" s="816">
        <v>0</v>
      </c>
    </row>
    <row r="498" ht="22.5" customHeight="1" spans="1:8">
      <c r="A498" s="891">
        <v>1030701</v>
      </c>
      <c r="B498" s="894" t="s">
        <v>789</v>
      </c>
      <c r="C498" s="892">
        <v>0</v>
      </c>
      <c r="D498" s="892">
        <v>0</v>
      </c>
      <c r="E498" s="891">
        <v>2060902</v>
      </c>
      <c r="F498" s="896" t="s">
        <v>790</v>
      </c>
      <c r="G498" s="895">
        <v>0</v>
      </c>
      <c r="H498" s="816">
        <v>0</v>
      </c>
    </row>
    <row r="499" ht="22.5" customHeight="1" spans="1:8">
      <c r="A499" s="891">
        <v>103070101</v>
      </c>
      <c r="B499" s="898" t="s">
        <v>791</v>
      </c>
      <c r="C499" s="895">
        <v>0</v>
      </c>
      <c r="D499" s="892">
        <v>0</v>
      </c>
      <c r="E499" s="891">
        <v>2060999</v>
      </c>
      <c r="F499" s="896" t="s">
        <v>792</v>
      </c>
      <c r="G499" s="895">
        <v>0</v>
      </c>
      <c r="H499" s="816">
        <v>0</v>
      </c>
    </row>
    <row r="500" ht="22.5" customHeight="1" spans="1:8">
      <c r="A500" s="891">
        <v>103070102</v>
      </c>
      <c r="B500" s="898" t="s">
        <v>793</v>
      </c>
      <c r="C500" s="895">
        <v>0</v>
      </c>
      <c r="D500" s="892">
        <v>0</v>
      </c>
      <c r="E500" s="891">
        <v>20699</v>
      </c>
      <c r="F500" s="897" t="s">
        <v>794</v>
      </c>
      <c r="G500" s="892">
        <v>0</v>
      </c>
      <c r="H500" s="816">
        <v>0</v>
      </c>
    </row>
    <row r="501" ht="22.5" customHeight="1" spans="1:8">
      <c r="A501" s="891">
        <v>1030702</v>
      </c>
      <c r="B501" s="894" t="s">
        <v>795</v>
      </c>
      <c r="C501" s="892">
        <v>0</v>
      </c>
      <c r="D501" s="892">
        <v>0</v>
      </c>
      <c r="E501" s="891">
        <v>2069901</v>
      </c>
      <c r="F501" s="896" t="s">
        <v>796</v>
      </c>
      <c r="G501" s="895">
        <v>0</v>
      </c>
      <c r="H501" s="816">
        <v>0</v>
      </c>
    </row>
    <row r="502" ht="22.5" customHeight="1" spans="1:8">
      <c r="A502" s="891">
        <v>103070201</v>
      </c>
      <c r="B502" s="898" t="s">
        <v>797</v>
      </c>
      <c r="C502" s="895">
        <v>0</v>
      </c>
      <c r="D502" s="892">
        <v>0</v>
      </c>
      <c r="E502" s="891">
        <v>2069902</v>
      </c>
      <c r="F502" s="896" t="s">
        <v>798</v>
      </c>
      <c r="G502" s="895">
        <v>0</v>
      </c>
      <c r="H502" s="816">
        <v>0</v>
      </c>
    </row>
    <row r="503" ht="22.5" customHeight="1" spans="1:8">
      <c r="A503" s="891">
        <v>103070202</v>
      </c>
      <c r="B503" s="898" t="s">
        <v>799</v>
      </c>
      <c r="C503" s="895">
        <v>0</v>
      </c>
      <c r="D503" s="892">
        <v>0</v>
      </c>
      <c r="E503" s="891">
        <v>2069903</v>
      </c>
      <c r="F503" s="896" t="s">
        <v>800</v>
      </c>
      <c r="G503" s="895">
        <v>0</v>
      </c>
      <c r="H503" s="816">
        <v>0</v>
      </c>
    </row>
    <row r="504" ht="22.5" customHeight="1" spans="1:8">
      <c r="A504" s="891">
        <v>103070203</v>
      </c>
      <c r="B504" s="898" t="s">
        <v>801</v>
      </c>
      <c r="C504" s="895">
        <v>0</v>
      </c>
      <c r="D504" s="892">
        <v>0</v>
      </c>
      <c r="E504" s="891">
        <v>2069999</v>
      </c>
      <c r="F504" s="896" t="s">
        <v>794</v>
      </c>
      <c r="G504" s="895">
        <v>0</v>
      </c>
      <c r="H504" s="816">
        <v>0</v>
      </c>
    </row>
    <row r="505" ht="22.5" customHeight="1" spans="1:8">
      <c r="A505" s="891">
        <v>103070204</v>
      </c>
      <c r="B505" s="898" t="s">
        <v>802</v>
      </c>
      <c r="C505" s="895">
        <v>0</v>
      </c>
      <c r="D505" s="892">
        <v>0</v>
      </c>
      <c r="E505" s="891">
        <v>207</v>
      </c>
      <c r="F505" s="893" t="s">
        <v>803</v>
      </c>
      <c r="G505" s="892">
        <v>23898068.07</v>
      </c>
      <c r="H505" s="816">
        <v>2390</v>
      </c>
    </row>
    <row r="506" ht="22.5" customHeight="1" spans="1:8">
      <c r="A506" s="891">
        <v>103070205</v>
      </c>
      <c r="B506" s="898" t="s">
        <v>804</v>
      </c>
      <c r="C506" s="895">
        <v>0</v>
      </c>
      <c r="D506" s="892">
        <v>0</v>
      </c>
      <c r="E506" s="891">
        <v>20701</v>
      </c>
      <c r="F506" s="897" t="s">
        <v>805</v>
      </c>
      <c r="G506" s="892">
        <v>11536948.3</v>
      </c>
      <c r="H506" s="816">
        <v>1154</v>
      </c>
    </row>
    <row r="507" ht="22.5" customHeight="1" spans="1:8">
      <c r="A507" s="891">
        <v>103070206</v>
      </c>
      <c r="B507" s="898" t="s">
        <v>806</v>
      </c>
      <c r="C507" s="895">
        <v>0</v>
      </c>
      <c r="D507" s="892">
        <v>0</v>
      </c>
      <c r="E507" s="891">
        <v>2070101</v>
      </c>
      <c r="F507" s="896" t="s">
        <v>12</v>
      </c>
      <c r="G507" s="895">
        <v>2529836.71</v>
      </c>
      <c r="H507" s="816">
        <v>253</v>
      </c>
    </row>
    <row r="508" ht="22.5" customHeight="1" spans="1:8">
      <c r="A508" s="891">
        <v>1030703</v>
      </c>
      <c r="B508" s="894" t="s">
        <v>807</v>
      </c>
      <c r="C508" s="895">
        <v>0</v>
      </c>
      <c r="D508" s="892">
        <v>0</v>
      </c>
      <c r="E508" s="891">
        <v>2070102</v>
      </c>
      <c r="F508" s="896" t="s">
        <v>14</v>
      </c>
      <c r="G508" s="895">
        <v>580890</v>
      </c>
      <c r="H508" s="816">
        <v>58</v>
      </c>
    </row>
    <row r="509" ht="22.5" customHeight="1" spans="1:8">
      <c r="A509" s="891">
        <v>1030704</v>
      </c>
      <c r="B509" s="894" t="s">
        <v>808</v>
      </c>
      <c r="C509" s="895">
        <v>0</v>
      </c>
      <c r="D509" s="892">
        <v>0</v>
      </c>
      <c r="E509" s="891">
        <v>2070103</v>
      </c>
      <c r="F509" s="896" t="s">
        <v>16</v>
      </c>
      <c r="G509" s="895">
        <v>0</v>
      </c>
      <c r="H509" s="816">
        <v>0</v>
      </c>
    </row>
    <row r="510" ht="22.5" customHeight="1" spans="1:8">
      <c r="A510" s="891">
        <v>1030705</v>
      </c>
      <c r="B510" s="894" t="s">
        <v>809</v>
      </c>
      <c r="C510" s="892">
        <v>1696082</v>
      </c>
      <c r="D510" s="892">
        <v>170</v>
      </c>
      <c r="E510" s="891">
        <v>2070104</v>
      </c>
      <c r="F510" s="896" t="s">
        <v>810</v>
      </c>
      <c r="G510" s="895">
        <v>790643.38</v>
      </c>
      <c r="H510" s="816">
        <v>79</v>
      </c>
    </row>
    <row r="511" ht="22.5" customHeight="1" spans="1:8">
      <c r="A511" s="891">
        <v>103070501</v>
      </c>
      <c r="B511" s="898" t="s">
        <v>811</v>
      </c>
      <c r="C511" s="895">
        <v>396871.53</v>
      </c>
      <c r="D511" s="892">
        <v>40</v>
      </c>
      <c r="E511" s="891">
        <v>2070105</v>
      </c>
      <c r="F511" s="896" t="s">
        <v>812</v>
      </c>
      <c r="G511" s="895">
        <v>0</v>
      </c>
      <c r="H511" s="816">
        <v>0</v>
      </c>
    </row>
    <row r="512" ht="22.5" customHeight="1" spans="1:8">
      <c r="A512" s="891">
        <v>103070502</v>
      </c>
      <c r="B512" s="898" t="s">
        <v>813</v>
      </c>
      <c r="C512" s="895">
        <v>0</v>
      </c>
      <c r="D512" s="892">
        <v>0</v>
      </c>
      <c r="E512" s="891">
        <v>2070106</v>
      </c>
      <c r="F512" s="896" t="s">
        <v>814</v>
      </c>
      <c r="G512" s="895">
        <v>0</v>
      </c>
      <c r="H512" s="816">
        <v>0</v>
      </c>
    </row>
    <row r="513" ht="22.5" customHeight="1" spans="1:8">
      <c r="A513" s="891">
        <v>103070503</v>
      </c>
      <c r="B513" s="898" t="s">
        <v>815</v>
      </c>
      <c r="C513" s="895">
        <v>0</v>
      </c>
      <c r="D513" s="892">
        <v>0</v>
      </c>
      <c r="E513" s="891">
        <v>2070107</v>
      </c>
      <c r="F513" s="896" t="s">
        <v>816</v>
      </c>
      <c r="G513" s="895">
        <v>1741593.66</v>
      </c>
      <c r="H513" s="816">
        <v>174</v>
      </c>
    </row>
    <row r="514" ht="22.5" customHeight="1" spans="1:8">
      <c r="A514" s="891">
        <v>103070599</v>
      </c>
      <c r="B514" s="898" t="s">
        <v>817</v>
      </c>
      <c r="C514" s="895">
        <v>1299210.47</v>
      </c>
      <c r="D514" s="892">
        <v>130</v>
      </c>
      <c r="E514" s="891">
        <v>2070108</v>
      </c>
      <c r="F514" s="896" t="s">
        <v>818</v>
      </c>
      <c r="G514" s="895">
        <v>0</v>
      </c>
      <c r="H514" s="816">
        <v>0</v>
      </c>
    </row>
    <row r="515" ht="22.5" customHeight="1" spans="1:8">
      <c r="A515" s="891">
        <v>1030706</v>
      </c>
      <c r="B515" s="894" t="s">
        <v>819</v>
      </c>
      <c r="C515" s="892">
        <v>109838910.54</v>
      </c>
      <c r="D515" s="892">
        <v>10984</v>
      </c>
      <c r="E515" s="891">
        <v>2070109</v>
      </c>
      <c r="F515" s="896" t="s">
        <v>820</v>
      </c>
      <c r="G515" s="895">
        <v>4897373.16</v>
      </c>
      <c r="H515" s="816">
        <v>490</v>
      </c>
    </row>
    <row r="516" ht="22.5" customHeight="1" spans="1:8">
      <c r="A516" s="891">
        <v>103070601</v>
      </c>
      <c r="B516" s="898" t="s">
        <v>821</v>
      </c>
      <c r="C516" s="895">
        <v>199729.82</v>
      </c>
      <c r="D516" s="892">
        <v>20</v>
      </c>
      <c r="E516" s="891">
        <v>2070110</v>
      </c>
      <c r="F516" s="896" t="s">
        <v>822</v>
      </c>
      <c r="G516" s="895">
        <v>0</v>
      </c>
      <c r="H516" s="816">
        <v>0</v>
      </c>
    </row>
    <row r="517" ht="22.5" customHeight="1" spans="1:8">
      <c r="A517" s="891">
        <v>103070602</v>
      </c>
      <c r="B517" s="898" t="s">
        <v>823</v>
      </c>
      <c r="C517" s="895">
        <v>10208.16</v>
      </c>
      <c r="D517" s="892">
        <v>1</v>
      </c>
      <c r="E517" s="891">
        <v>2070111</v>
      </c>
      <c r="F517" s="896" t="s">
        <v>824</v>
      </c>
      <c r="G517" s="895">
        <v>796611.39</v>
      </c>
      <c r="H517" s="816">
        <v>80</v>
      </c>
    </row>
    <row r="518" ht="22.5" customHeight="1" spans="1:8">
      <c r="A518" s="891">
        <v>103070603</v>
      </c>
      <c r="B518" s="898" t="s">
        <v>825</v>
      </c>
      <c r="C518" s="895">
        <v>95965531.48</v>
      </c>
      <c r="D518" s="892">
        <v>9597</v>
      </c>
      <c r="E518" s="891">
        <v>2070112</v>
      </c>
      <c r="F518" s="896" t="s">
        <v>826</v>
      </c>
      <c r="G518" s="895">
        <v>0</v>
      </c>
      <c r="H518" s="816">
        <v>0</v>
      </c>
    </row>
    <row r="519" ht="22.5" customHeight="1" spans="1:8">
      <c r="A519" s="891">
        <v>103070604</v>
      </c>
      <c r="B519" s="898" t="s">
        <v>827</v>
      </c>
      <c r="C519" s="895">
        <v>470299.93</v>
      </c>
      <c r="D519" s="892">
        <v>47</v>
      </c>
      <c r="E519" s="891">
        <v>2070113</v>
      </c>
      <c r="F519" s="896" t="s">
        <v>828</v>
      </c>
      <c r="G519" s="895">
        <v>200000</v>
      </c>
      <c r="H519" s="816">
        <v>20</v>
      </c>
    </row>
    <row r="520" ht="22.5" customHeight="1" spans="1:8">
      <c r="A520" s="891">
        <v>103070699</v>
      </c>
      <c r="B520" s="898" t="s">
        <v>829</v>
      </c>
      <c r="C520" s="895">
        <v>13193141.15</v>
      </c>
      <c r="D520" s="892">
        <v>1319</v>
      </c>
      <c r="E520" s="891">
        <v>2070114</v>
      </c>
      <c r="F520" s="896" t="s">
        <v>830</v>
      </c>
      <c r="G520" s="895">
        <v>0</v>
      </c>
      <c r="H520" s="816">
        <v>0</v>
      </c>
    </row>
    <row r="521" ht="22.5" customHeight="1" spans="1:8">
      <c r="A521" s="891">
        <v>1030707</v>
      </c>
      <c r="B521" s="894" t="s">
        <v>831</v>
      </c>
      <c r="C521" s="895">
        <v>0</v>
      </c>
      <c r="D521" s="892">
        <v>0</v>
      </c>
      <c r="E521" s="891">
        <v>2070199</v>
      </c>
      <c r="F521" s="896" t="s">
        <v>832</v>
      </c>
      <c r="G521" s="895">
        <v>0</v>
      </c>
      <c r="H521" s="816">
        <v>0</v>
      </c>
    </row>
    <row r="522" ht="22.5" customHeight="1" spans="1:8">
      <c r="A522" s="891">
        <v>1030708</v>
      </c>
      <c r="B522" s="894" t="s">
        <v>833</v>
      </c>
      <c r="C522" s="892">
        <v>0</v>
      </c>
      <c r="D522" s="892">
        <v>0</v>
      </c>
      <c r="E522" s="891">
        <v>20702</v>
      </c>
      <c r="F522" s="897" t="s">
        <v>834</v>
      </c>
      <c r="G522" s="892">
        <v>4682171.1</v>
      </c>
      <c r="H522" s="816">
        <v>468</v>
      </c>
    </row>
    <row r="523" ht="22.5" customHeight="1" spans="1:8">
      <c r="A523" s="891">
        <v>103070801</v>
      </c>
      <c r="B523" s="898" t="s">
        <v>835</v>
      </c>
      <c r="C523" s="895">
        <v>0</v>
      </c>
      <c r="D523" s="892">
        <v>0</v>
      </c>
      <c r="E523" s="891">
        <v>2070201</v>
      </c>
      <c r="F523" s="896" t="s">
        <v>12</v>
      </c>
      <c r="G523" s="895">
        <v>462328</v>
      </c>
      <c r="H523" s="816">
        <v>46</v>
      </c>
    </row>
    <row r="524" ht="22.5" customHeight="1" spans="1:8">
      <c r="A524" s="891">
        <v>103070802</v>
      </c>
      <c r="B524" s="898" t="s">
        <v>836</v>
      </c>
      <c r="C524" s="895">
        <v>0</v>
      </c>
      <c r="D524" s="892">
        <v>0</v>
      </c>
      <c r="E524" s="891">
        <v>2070202</v>
      </c>
      <c r="F524" s="896" t="s">
        <v>14</v>
      </c>
      <c r="G524" s="895">
        <v>0</v>
      </c>
      <c r="H524" s="816">
        <v>0</v>
      </c>
    </row>
    <row r="525" ht="22.5" customHeight="1" spans="1:8">
      <c r="A525" s="891">
        <v>1030709</v>
      </c>
      <c r="B525" s="894" t="s">
        <v>837</v>
      </c>
      <c r="C525" s="895">
        <v>0</v>
      </c>
      <c r="D525" s="892">
        <v>0</v>
      </c>
      <c r="E525" s="891">
        <v>2070203</v>
      </c>
      <c r="F525" s="896" t="s">
        <v>16</v>
      </c>
      <c r="G525" s="895">
        <v>0</v>
      </c>
      <c r="H525" s="816">
        <v>0</v>
      </c>
    </row>
    <row r="526" ht="22.5" customHeight="1" spans="1:8">
      <c r="A526" s="891">
        <v>1030710</v>
      </c>
      <c r="B526" s="894" t="s">
        <v>838</v>
      </c>
      <c r="C526" s="892">
        <v>0</v>
      </c>
      <c r="D526" s="892">
        <v>0</v>
      </c>
      <c r="E526" s="891">
        <v>2070204</v>
      </c>
      <c r="F526" s="896" t="s">
        <v>839</v>
      </c>
      <c r="G526" s="895">
        <v>4190968.33</v>
      </c>
      <c r="H526" s="816">
        <v>419</v>
      </c>
    </row>
    <row r="527" ht="22.5" customHeight="1" spans="1:8">
      <c r="A527" s="891">
        <v>103071001</v>
      </c>
      <c r="B527" s="898" t="s">
        <v>838</v>
      </c>
      <c r="C527" s="895">
        <v>0</v>
      </c>
      <c r="D527" s="892">
        <v>0</v>
      </c>
      <c r="E527" s="891">
        <v>2070205</v>
      </c>
      <c r="F527" s="896" t="s">
        <v>840</v>
      </c>
      <c r="G527" s="895">
        <v>28874.77</v>
      </c>
      <c r="H527" s="816">
        <v>3</v>
      </c>
    </row>
    <row r="528" ht="22.5" customHeight="1" spans="1:8">
      <c r="A528" s="891">
        <v>103071002</v>
      </c>
      <c r="B528" s="898" t="s">
        <v>841</v>
      </c>
      <c r="C528" s="895">
        <v>0</v>
      </c>
      <c r="D528" s="892">
        <v>0</v>
      </c>
      <c r="E528" s="891">
        <v>2070206</v>
      </c>
      <c r="F528" s="896" t="s">
        <v>842</v>
      </c>
      <c r="G528" s="895">
        <v>0</v>
      </c>
      <c r="H528" s="816">
        <v>0</v>
      </c>
    </row>
    <row r="529" ht="22.5" customHeight="1" spans="1:8">
      <c r="A529" s="891">
        <v>1030711</v>
      </c>
      <c r="B529" s="894" t="s">
        <v>843</v>
      </c>
      <c r="C529" s="895">
        <v>0</v>
      </c>
      <c r="D529" s="892">
        <v>0</v>
      </c>
      <c r="E529" s="891">
        <v>2070299</v>
      </c>
      <c r="F529" s="896" t="s">
        <v>844</v>
      </c>
      <c r="G529" s="895">
        <v>0</v>
      </c>
      <c r="H529" s="816">
        <v>0</v>
      </c>
    </row>
    <row r="530" ht="22.5" customHeight="1" spans="1:8">
      <c r="A530" s="891">
        <v>1030712</v>
      </c>
      <c r="B530" s="894" t="s">
        <v>845</v>
      </c>
      <c r="C530" s="895">
        <v>0</v>
      </c>
      <c r="D530" s="892">
        <v>0</v>
      </c>
      <c r="E530" s="891">
        <v>20703</v>
      </c>
      <c r="F530" s="897" t="s">
        <v>846</v>
      </c>
      <c r="G530" s="892">
        <v>3322812.66</v>
      </c>
      <c r="H530" s="816">
        <v>332</v>
      </c>
    </row>
    <row r="531" ht="22.5" customHeight="1" spans="1:8">
      <c r="A531" s="891">
        <v>1030713</v>
      </c>
      <c r="B531" s="894" t="s">
        <v>847</v>
      </c>
      <c r="C531" s="895">
        <v>0</v>
      </c>
      <c r="D531" s="892">
        <v>0</v>
      </c>
      <c r="E531" s="891">
        <v>2070301</v>
      </c>
      <c r="F531" s="896" t="s">
        <v>12</v>
      </c>
      <c r="G531" s="895">
        <v>0</v>
      </c>
      <c r="H531" s="816">
        <v>0</v>
      </c>
    </row>
    <row r="532" ht="22.5" customHeight="1" spans="1:8">
      <c r="A532" s="891">
        <v>1030714</v>
      </c>
      <c r="B532" s="894" t="s">
        <v>848</v>
      </c>
      <c r="C532" s="892">
        <v>332354.4</v>
      </c>
      <c r="D532" s="892">
        <v>33</v>
      </c>
      <c r="E532" s="891">
        <v>2070302</v>
      </c>
      <c r="F532" s="896" t="s">
        <v>14</v>
      </c>
      <c r="G532" s="895">
        <v>0</v>
      </c>
      <c r="H532" s="816">
        <v>0</v>
      </c>
    </row>
    <row r="533" ht="22.5" customHeight="1" spans="1:8">
      <c r="A533" s="891">
        <v>103071401</v>
      </c>
      <c r="B533" s="898" t="s">
        <v>849</v>
      </c>
      <c r="C533" s="895">
        <v>0</v>
      </c>
      <c r="D533" s="892">
        <v>0</v>
      </c>
      <c r="E533" s="891">
        <v>2070303</v>
      </c>
      <c r="F533" s="896" t="s">
        <v>16</v>
      </c>
      <c r="G533" s="895">
        <v>0</v>
      </c>
      <c r="H533" s="816">
        <v>0</v>
      </c>
    </row>
    <row r="534" ht="22.5" customHeight="1" spans="1:8">
      <c r="A534" s="891">
        <v>103071402</v>
      </c>
      <c r="B534" s="898" t="s">
        <v>850</v>
      </c>
      <c r="C534" s="895">
        <v>6000</v>
      </c>
      <c r="D534" s="892">
        <v>1</v>
      </c>
      <c r="E534" s="891">
        <v>2070304</v>
      </c>
      <c r="F534" s="896" t="s">
        <v>851</v>
      </c>
      <c r="G534" s="895">
        <v>0</v>
      </c>
      <c r="H534" s="816">
        <v>0</v>
      </c>
    </row>
    <row r="535" ht="22.5" customHeight="1" spans="1:8">
      <c r="A535" s="891">
        <v>103071404</v>
      </c>
      <c r="B535" s="898" t="s">
        <v>852</v>
      </c>
      <c r="C535" s="895">
        <v>326354.4</v>
      </c>
      <c r="D535" s="892">
        <v>33</v>
      </c>
      <c r="E535" s="891">
        <v>2070305</v>
      </c>
      <c r="F535" s="896" t="s">
        <v>853</v>
      </c>
      <c r="G535" s="895">
        <v>0</v>
      </c>
      <c r="H535" s="816">
        <v>0</v>
      </c>
    </row>
    <row r="536" ht="22.5" customHeight="1" spans="1:8">
      <c r="A536" s="891">
        <v>103071405</v>
      </c>
      <c r="B536" s="898" t="s">
        <v>854</v>
      </c>
      <c r="C536" s="895">
        <v>0</v>
      </c>
      <c r="D536" s="892">
        <v>0</v>
      </c>
      <c r="E536" s="891">
        <v>2070306</v>
      </c>
      <c r="F536" s="896" t="s">
        <v>855</v>
      </c>
      <c r="G536" s="895">
        <v>0</v>
      </c>
      <c r="H536" s="816">
        <v>0</v>
      </c>
    </row>
    <row r="537" ht="22.5" customHeight="1" spans="1:8">
      <c r="A537" s="891">
        <v>1030715</v>
      </c>
      <c r="B537" s="894" t="s">
        <v>856</v>
      </c>
      <c r="C537" s="895">
        <v>0</v>
      </c>
      <c r="D537" s="892">
        <v>0</v>
      </c>
      <c r="E537" s="891">
        <v>2070307</v>
      </c>
      <c r="F537" s="896" t="s">
        <v>857</v>
      </c>
      <c r="G537" s="895">
        <v>622812.66</v>
      </c>
      <c r="H537" s="816">
        <v>62</v>
      </c>
    </row>
    <row r="538" ht="22.5" customHeight="1" spans="1:8">
      <c r="A538" s="891">
        <v>1030716</v>
      </c>
      <c r="B538" s="894" t="s">
        <v>858</v>
      </c>
      <c r="C538" s="895">
        <v>0</v>
      </c>
      <c r="D538" s="892">
        <v>0</v>
      </c>
      <c r="E538" s="891">
        <v>2070308</v>
      </c>
      <c r="F538" s="896" t="s">
        <v>859</v>
      </c>
      <c r="G538" s="895">
        <v>2700000</v>
      </c>
      <c r="H538" s="816">
        <v>270</v>
      </c>
    </row>
    <row r="539" ht="22.5" customHeight="1" spans="1:8">
      <c r="A539" s="891">
        <v>1030717</v>
      </c>
      <c r="B539" s="894" t="s">
        <v>860</v>
      </c>
      <c r="C539" s="895">
        <v>0</v>
      </c>
      <c r="D539" s="892">
        <v>0</v>
      </c>
      <c r="E539" s="891">
        <v>2070309</v>
      </c>
      <c r="F539" s="896" t="s">
        <v>861</v>
      </c>
      <c r="G539" s="895">
        <v>0</v>
      </c>
      <c r="H539" s="816">
        <v>0</v>
      </c>
    </row>
    <row r="540" ht="22.5" customHeight="1" spans="1:8">
      <c r="A540" s="891">
        <v>1030718</v>
      </c>
      <c r="B540" s="894" t="s">
        <v>862</v>
      </c>
      <c r="C540" s="895">
        <v>0</v>
      </c>
      <c r="D540" s="892">
        <v>0</v>
      </c>
      <c r="E540" s="891">
        <v>2070399</v>
      </c>
      <c r="F540" s="896" t="s">
        <v>863</v>
      </c>
      <c r="G540" s="895">
        <v>0</v>
      </c>
      <c r="H540" s="816">
        <v>0</v>
      </c>
    </row>
    <row r="541" ht="22.5" customHeight="1" spans="1:8">
      <c r="A541" s="891">
        <v>1030719</v>
      </c>
      <c r="B541" s="894" t="s">
        <v>864</v>
      </c>
      <c r="C541" s="892">
        <v>11087256.37</v>
      </c>
      <c r="D541" s="892">
        <v>1109</v>
      </c>
      <c r="E541" s="891">
        <v>20706</v>
      </c>
      <c r="F541" s="897" t="s">
        <v>865</v>
      </c>
      <c r="G541" s="892">
        <v>0</v>
      </c>
      <c r="H541" s="816">
        <v>0</v>
      </c>
    </row>
    <row r="542" ht="22.5" customHeight="1" spans="1:8">
      <c r="A542" s="891">
        <v>103071901</v>
      </c>
      <c r="B542" s="898" t="s">
        <v>866</v>
      </c>
      <c r="C542" s="895">
        <v>0</v>
      </c>
      <c r="D542" s="892">
        <v>0</v>
      </c>
      <c r="E542" s="891">
        <v>2070601</v>
      </c>
      <c r="F542" s="896" t="s">
        <v>12</v>
      </c>
      <c r="G542" s="895">
        <v>0</v>
      </c>
      <c r="H542" s="816">
        <v>0</v>
      </c>
    </row>
    <row r="543" ht="22.5" customHeight="1" spans="1:8">
      <c r="A543" s="891">
        <v>103071999</v>
      </c>
      <c r="B543" s="898" t="s">
        <v>867</v>
      </c>
      <c r="C543" s="895">
        <v>11087256.37</v>
      </c>
      <c r="D543" s="892">
        <v>1109</v>
      </c>
      <c r="E543" s="891">
        <v>2070602</v>
      </c>
      <c r="F543" s="896" t="s">
        <v>14</v>
      </c>
      <c r="G543" s="895">
        <v>0</v>
      </c>
      <c r="H543" s="816">
        <v>0</v>
      </c>
    </row>
    <row r="544" ht="22.5" customHeight="1" spans="1:8">
      <c r="A544" s="891">
        <v>1030720</v>
      </c>
      <c r="B544" s="894" t="s">
        <v>868</v>
      </c>
      <c r="C544" s="895">
        <v>0</v>
      </c>
      <c r="D544" s="892">
        <v>0</v>
      </c>
      <c r="E544" s="891">
        <v>2070603</v>
      </c>
      <c r="F544" s="896" t="s">
        <v>16</v>
      </c>
      <c r="G544" s="895">
        <v>0</v>
      </c>
      <c r="H544" s="816">
        <v>0</v>
      </c>
    </row>
    <row r="545" ht="22.5" customHeight="1" spans="1:8">
      <c r="A545" s="891">
        <v>1030721</v>
      </c>
      <c r="B545" s="894" t="s">
        <v>869</v>
      </c>
      <c r="C545" s="892">
        <v>1480128.11</v>
      </c>
      <c r="D545" s="892">
        <v>148</v>
      </c>
      <c r="E545" s="891">
        <v>2070604</v>
      </c>
      <c r="F545" s="896" t="s">
        <v>870</v>
      </c>
      <c r="G545" s="895">
        <v>0</v>
      </c>
      <c r="H545" s="816">
        <v>0</v>
      </c>
    </row>
    <row r="546" ht="22.5" customHeight="1" spans="1:8">
      <c r="A546" s="891">
        <v>103072101</v>
      </c>
      <c r="B546" s="898" t="s">
        <v>871</v>
      </c>
      <c r="C546" s="895">
        <v>0</v>
      </c>
      <c r="D546" s="892">
        <v>0</v>
      </c>
      <c r="E546" s="891">
        <v>2070605</v>
      </c>
      <c r="F546" s="896" t="s">
        <v>872</v>
      </c>
      <c r="G546" s="895">
        <v>0</v>
      </c>
      <c r="H546" s="816">
        <v>0</v>
      </c>
    </row>
    <row r="547" ht="22.5" customHeight="1" spans="1:8">
      <c r="A547" s="891">
        <v>103072102</v>
      </c>
      <c r="B547" s="898" t="s">
        <v>873</v>
      </c>
      <c r="C547" s="895">
        <v>0</v>
      </c>
      <c r="D547" s="892">
        <v>0</v>
      </c>
      <c r="E547" s="891">
        <v>2070606</v>
      </c>
      <c r="F547" s="896" t="s">
        <v>874</v>
      </c>
      <c r="G547" s="895">
        <v>0</v>
      </c>
      <c r="H547" s="816">
        <v>0</v>
      </c>
    </row>
    <row r="548" ht="22.5" customHeight="1" spans="1:8">
      <c r="A548" s="891">
        <v>103072199</v>
      </c>
      <c r="B548" s="898" t="s">
        <v>875</v>
      </c>
      <c r="C548" s="895">
        <v>1480128.11</v>
      </c>
      <c r="D548" s="892">
        <v>148</v>
      </c>
      <c r="E548" s="891">
        <v>2070607</v>
      </c>
      <c r="F548" s="896" t="s">
        <v>876</v>
      </c>
      <c r="G548" s="895">
        <v>0</v>
      </c>
      <c r="H548" s="816">
        <v>0</v>
      </c>
    </row>
    <row r="549" ht="22.5" customHeight="1" spans="1:8">
      <c r="A549" s="891">
        <v>1030799</v>
      </c>
      <c r="B549" s="894" t="s">
        <v>877</v>
      </c>
      <c r="C549" s="895">
        <v>121440031.51</v>
      </c>
      <c r="D549" s="892">
        <v>12144</v>
      </c>
      <c r="E549" s="891">
        <v>2070699</v>
      </c>
      <c r="F549" s="896" t="s">
        <v>878</v>
      </c>
      <c r="G549" s="895">
        <v>0</v>
      </c>
      <c r="H549" s="816">
        <v>0</v>
      </c>
    </row>
    <row r="550" ht="22.5" customHeight="1" spans="1:8">
      <c r="A550" s="891">
        <v>10308</v>
      </c>
      <c r="B550" s="900" t="s">
        <v>879</v>
      </c>
      <c r="C550" s="892">
        <v>1137000</v>
      </c>
      <c r="D550" s="892">
        <v>114</v>
      </c>
      <c r="E550" s="891">
        <v>20708</v>
      </c>
      <c r="F550" s="897" t="s">
        <v>880</v>
      </c>
      <c r="G550" s="892">
        <v>4356136.01</v>
      </c>
      <c r="H550" s="816">
        <v>436</v>
      </c>
    </row>
    <row r="551" ht="22.5" customHeight="1" spans="1:8">
      <c r="A551" s="891">
        <v>1030801</v>
      </c>
      <c r="B551" s="894" t="s">
        <v>881</v>
      </c>
      <c r="C551" s="895">
        <v>0</v>
      </c>
      <c r="D551" s="892">
        <v>0</v>
      </c>
      <c r="E551" s="891">
        <v>2070801</v>
      </c>
      <c r="F551" s="896" t="s">
        <v>12</v>
      </c>
      <c r="G551" s="895">
        <v>0</v>
      </c>
      <c r="H551" s="816">
        <v>0</v>
      </c>
    </row>
    <row r="552" ht="22.5" customHeight="1" spans="1:8">
      <c r="A552" s="891">
        <v>1030802</v>
      </c>
      <c r="B552" s="894" t="s">
        <v>882</v>
      </c>
      <c r="C552" s="895">
        <v>1137000</v>
      </c>
      <c r="D552" s="892">
        <v>114</v>
      </c>
      <c r="E552" s="891">
        <v>2070802</v>
      </c>
      <c r="F552" s="896" t="s">
        <v>14</v>
      </c>
      <c r="G552" s="895">
        <v>0</v>
      </c>
      <c r="H552" s="816">
        <v>0</v>
      </c>
    </row>
    <row r="553" ht="22.5" customHeight="1" spans="1:8">
      <c r="A553" s="891">
        <v>10309</v>
      </c>
      <c r="B553" s="900" t="s">
        <v>883</v>
      </c>
      <c r="C553" s="892">
        <v>0</v>
      </c>
      <c r="D553" s="892">
        <v>0</v>
      </c>
      <c r="E553" s="891">
        <v>2070803</v>
      </c>
      <c r="F553" s="896" t="s">
        <v>16</v>
      </c>
      <c r="G553" s="895">
        <v>0</v>
      </c>
      <c r="H553" s="816">
        <v>0</v>
      </c>
    </row>
    <row r="554" ht="22.5" customHeight="1" spans="1:8">
      <c r="A554" s="891">
        <v>1030901</v>
      </c>
      <c r="B554" s="894" t="s">
        <v>884</v>
      </c>
      <c r="C554" s="895">
        <v>0</v>
      </c>
      <c r="D554" s="892">
        <v>0</v>
      </c>
      <c r="E554" s="891">
        <v>2070806</v>
      </c>
      <c r="F554" s="896" t="s">
        <v>885</v>
      </c>
      <c r="G554" s="895">
        <v>0</v>
      </c>
      <c r="H554" s="816">
        <v>0</v>
      </c>
    </row>
    <row r="555" ht="22.5" customHeight="1" spans="1:8">
      <c r="A555" s="891">
        <v>1030902</v>
      </c>
      <c r="B555" s="894" t="s">
        <v>886</v>
      </c>
      <c r="C555" s="895">
        <v>0</v>
      </c>
      <c r="D555" s="892">
        <v>0</v>
      </c>
      <c r="E555" s="891">
        <v>2070807</v>
      </c>
      <c r="F555" s="896" t="s">
        <v>887</v>
      </c>
      <c r="G555" s="895">
        <v>222648.07</v>
      </c>
      <c r="H555" s="816">
        <v>22</v>
      </c>
    </row>
    <row r="556" ht="22.5" customHeight="1" spans="1:8">
      <c r="A556" s="891">
        <v>1030903</v>
      </c>
      <c r="B556" s="894" t="s">
        <v>888</v>
      </c>
      <c r="C556" s="895">
        <v>0</v>
      </c>
      <c r="D556" s="892">
        <v>0</v>
      </c>
      <c r="E556" s="891">
        <v>2070808</v>
      </c>
      <c r="F556" s="896" t="s">
        <v>889</v>
      </c>
      <c r="G556" s="895">
        <v>4133487.94</v>
      </c>
      <c r="H556" s="816">
        <v>413</v>
      </c>
    </row>
    <row r="557" ht="22.5" customHeight="1" spans="1:8">
      <c r="A557" s="891">
        <v>1030904</v>
      </c>
      <c r="B557" s="894" t="s">
        <v>890</v>
      </c>
      <c r="C557" s="895">
        <v>0</v>
      </c>
      <c r="D557" s="892">
        <v>0</v>
      </c>
      <c r="E557" s="891">
        <v>2070899</v>
      </c>
      <c r="F557" s="896" t="s">
        <v>891</v>
      </c>
      <c r="G557" s="895">
        <v>0</v>
      </c>
      <c r="H557" s="816">
        <v>0</v>
      </c>
    </row>
    <row r="558" ht="22.5" customHeight="1" spans="1:8">
      <c r="A558" s="891">
        <v>1030999</v>
      </c>
      <c r="B558" s="894" t="s">
        <v>892</v>
      </c>
      <c r="C558" s="895">
        <v>0</v>
      </c>
      <c r="D558" s="892">
        <v>0</v>
      </c>
      <c r="E558" s="891">
        <v>20799</v>
      </c>
      <c r="F558" s="897" t="s">
        <v>893</v>
      </c>
      <c r="G558" s="892">
        <v>0</v>
      </c>
      <c r="H558" s="816">
        <v>0</v>
      </c>
    </row>
    <row r="559" ht="22.5" customHeight="1" spans="1:8">
      <c r="A559" s="891">
        <v>10399</v>
      </c>
      <c r="B559" s="900" t="s">
        <v>894</v>
      </c>
      <c r="C559" s="892">
        <v>1099024.08</v>
      </c>
      <c r="D559" s="892">
        <v>110</v>
      </c>
      <c r="E559" s="891">
        <v>2079902</v>
      </c>
      <c r="F559" s="896" t="s">
        <v>895</v>
      </c>
      <c r="G559" s="895">
        <v>0</v>
      </c>
      <c r="H559" s="816">
        <v>0</v>
      </c>
    </row>
    <row r="560" ht="22.5" customHeight="1" spans="1:8">
      <c r="A560" s="891">
        <v>1039904</v>
      </c>
      <c r="B560" s="894" t="s">
        <v>896</v>
      </c>
      <c r="C560" s="895">
        <v>0</v>
      </c>
      <c r="D560" s="892">
        <v>0</v>
      </c>
      <c r="E560" s="891">
        <v>2079903</v>
      </c>
      <c r="F560" s="896" t="s">
        <v>897</v>
      </c>
      <c r="G560" s="895">
        <v>0</v>
      </c>
      <c r="H560" s="816">
        <v>0</v>
      </c>
    </row>
    <row r="561" ht="22.5" customHeight="1" spans="1:8">
      <c r="A561" s="891">
        <v>1039907</v>
      </c>
      <c r="B561" s="894" t="s">
        <v>898</v>
      </c>
      <c r="C561" s="895">
        <v>0</v>
      </c>
      <c r="D561" s="892">
        <v>0</v>
      </c>
      <c r="E561" s="891">
        <v>2079999</v>
      </c>
      <c r="F561" s="896" t="s">
        <v>893</v>
      </c>
      <c r="G561" s="895">
        <v>0</v>
      </c>
      <c r="H561" s="816">
        <v>0</v>
      </c>
    </row>
    <row r="562" ht="22.5" customHeight="1" spans="1:8">
      <c r="A562" s="891">
        <v>1039908</v>
      </c>
      <c r="B562" s="894" t="s">
        <v>899</v>
      </c>
      <c r="C562" s="895">
        <v>0</v>
      </c>
      <c r="D562" s="892">
        <v>0</v>
      </c>
      <c r="E562" s="891">
        <v>208</v>
      </c>
      <c r="F562" s="893" t="s">
        <v>900</v>
      </c>
      <c r="G562" s="892">
        <v>460003150.34</v>
      </c>
      <c r="H562" s="816">
        <v>46000</v>
      </c>
    </row>
    <row r="563" ht="22.5" customHeight="1" spans="1:8">
      <c r="A563" s="891">
        <v>1039912</v>
      </c>
      <c r="B563" s="894" t="s">
        <v>901</v>
      </c>
      <c r="C563" s="895">
        <v>0</v>
      </c>
      <c r="D563" s="892">
        <v>0</v>
      </c>
      <c r="E563" s="891">
        <v>20801</v>
      </c>
      <c r="F563" s="897" t="s">
        <v>902</v>
      </c>
      <c r="G563" s="892">
        <v>11165012.23</v>
      </c>
      <c r="H563" s="816">
        <v>1117</v>
      </c>
    </row>
    <row r="564" ht="22.5" customHeight="1" spans="1:8">
      <c r="A564" s="891">
        <v>1039913</v>
      </c>
      <c r="B564" s="894" t="s">
        <v>903</v>
      </c>
      <c r="C564" s="895">
        <v>0</v>
      </c>
      <c r="D564" s="892">
        <v>0</v>
      </c>
      <c r="E564" s="891">
        <v>2080101</v>
      </c>
      <c r="F564" s="896" t="s">
        <v>12</v>
      </c>
      <c r="G564" s="895">
        <v>8661480.73</v>
      </c>
      <c r="H564" s="816">
        <v>866</v>
      </c>
    </row>
    <row r="565" ht="22.5" customHeight="1" spans="1:8">
      <c r="A565" s="891">
        <v>1039914</v>
      </c>
      <c r="B565" s="894" t="s">
        <v>904</v>
      </c>
      <c r="C565" s="895">
        <v>0</v>
      </c>
      <c r="D565" s="892">
        <v>0</v>
      </c>
      <c r="E565" s="891">
        <v>2080102</v>
      </c>
      <c r="F565" s="896" t="s">
        <v>14</v>
      </c>
      <c r="G565" s="895">
        <v>645179.5</v>
      </c>
      <c r="H565" s="816">
        <v>65</v>
      </c>
    </row>
    <row r="566" ht="22.5" customHeight="1" spans="1:8">
      <c r="A566" s="891">
        <v>1039915</v>
      </c>
      <c r="B566" s="894" t="s">
        <v>905</v>
      </c>
      <c r="C566" s="895">
        <v>0</v>
      </c>
      <c r="D566" s="892">
        <v>0</v>
      </c>
      <c r="E566" s="891">
        <v>2080103</v>
      </c>
      <c r="F566" s="896" t="s">
        <v>16</v>
      </c>
      <c r="G566" s="895">
        <v>0</v>
      </c>
      <c r="H566" s="816">
        <v>0</v>
      </c>
    </row>
    <row r="567" ht="22.5" customHeight="1" spans="1:8">
      <c r="A567" s="891">
        <v>1039999</v>
      </c>
      <c r="B567" s="894" t="s">
        <v>894</v>
      </c>
      <c r="C567" s="895">
        <v>1099024.08</v>
      </c>
      <c r="D567" s="892">
        <v>110</v>
      </c>
      <c r="E567" s="891">
        <v>2080104</v>
      </c>
      <c r="F567" s="896" t="s">
        <v>906</v>
      </c>
      <c r="G567" s="895">
        <v>0</v>
      </c>
      <c r="H567" s="816">
        <v>0</v>
      </c>
    </row>
    <row r="568" ht="22.5" customHeight="1" spans="1:8">
      <c r="A568" s="891"/>
      <c r="B568" s="891"/>
      <c r="C568" s="902"/>
      <c r="D568" s="892">
        <v>0</v>
      </c>
      <c r="E568" s="891">
        <v>2080105</v>
      </c>
      <c r="F568" s="896" t="s">
        <v>907</v>
      </c>
      <c r="G568" s="895">
        <v>0</v>
      </c>
      <c r="H568" s="816">
        <v>0</v>
      </c>
    </row>
    <row r="569" ht="22.5" customHeight="1" spans="1:8">
      <c r="A569" s="891"/>
      <c r="B569" s="891" t="s">
        <v>908</v>
      </c>
      <c r="C569" s="892">
        <v>118730459.66</v>
      </c>
      <c r="D569" s="892">
        <v>11873</v>
      </c>
      <c r="E569" s="891">
        <v>2080106</v>
      </c>
      <c r="F569" s="896" t="s">
        <v>909</v>
      </c>
      <c r="G569" s="895">
        <v>0</v>
      </c>
      <c r="H569" s="816">
        <v>0</v>
      </c>
    </row>
    <row r="570" ht="22.5" customHeight="1" spans="1:8">
      <c r="A570" s="891">
        <v>10301</v>
      </c>
      <c r="B570" s="891" t="s">
        <v>910</v>
      </c>
      <c r="C570" s="892">
        <v>95137219.81</v>
      </c>
      <c r="D570" s="892">
        <v>9514</v>
      </c>
      <c r="E570" s="891">
        <v>2080107</v>
      </c>
      <c r="F570" s="896" t="s">
        <v>911</v>
      </c>
      <c r="G570" s="895">
        <v>0</v>
      </c>
      <c r="H570" s="816">
        <v>0</v>
      </c>
    </row>
    <row r="571" ht="22.5" customHeight="1" spans="1:8">
      <c r="A571" s="891">
        <v>1030102</v>
      </c>
      <c r="B571" s="894" t="s">
        <v>912</v>
      </c>
      <c r="C571" s="892">
        <v>0</v>
      </c>
      <c r="D571" s="892">
        <v>0</v>
      </c>
      <c r="E571" s="891">
        <v>2080108</v>
      </c>
      <c r="F571" s="896" t="s">
        <v>112</v>
      </c>
      <c r="G571" s="895">
        <v>0</v>
      </c>
      <c r="H571" s="816">
        <v>0</v>
      </c>
    </row>
    <row r="572" ht="22.5" customHeight="1" spans="1:8">
      <c r="A572" s="891">
        <v>103010201</v>
      </c>
      <c r="B572" s="891" t="s">
        <v>913</v>
      </c>
      <c r="C572" s="895">
        <v>0</v>
      </c>
      <c r="D572" s="892">
        <v>0</v>
      </c>
      <c r="E572" s="891">
        <v>2080109</v>
      </c>
      <c r="F572" s="896" t="s">
        <v>914</v>
      </c>
      <c r="G572" s="895">
        <v>0</v>
      </c>
      <c r="H572" s="816">
        <v>0</v>
      </c>
    </row>
    <row r="573" ht="22.5" customHeight="1" spans="1:8">
      <c r="A573" s="891">
        <v>103010202</v>
      </c>
      <c r="B573" s="891" t="s">
        <v>915</v>
      </c>
      <c r="C573" s="895">
        <v>0</v>
      </c>
      <c r="D573" s="892">
        <v>0</v>
      </c>
      <c r="E573" s="891">
        <v>2080110</v>
      </c>
      <c r="F573" s="896" t="s">
        <v>916</v>
      </c>
      <c r="G573" s="895">
        <v>0</v>
      </c>
      <c r="H573" s="816">
        <v>0</v>
      </c>
    </row>
    <row r="574" ht="22.5" customHeight="1" spans="1:8">
      <c r="A574" s="891">
        <v>1030106</v>
      </c>
      <c r="B574" s="894" t="s">
        <v>917</v>
      </c>
      <c r="C574" s="895">
        <v>0</v>
      </c>
      <c r="D574" s="892">
        <v>0</v>
      </c>
      <c r="E574" s="891">
        <v>2080111</v>
      </c>
      <c r="F574" s="896" t="s">
        <v>918</v>
      </c>
      <c r="G574" s="895">
        <v>0</v>
      </c>
      <c r="H574" s="816">
        <v>0</v>
      </c>
    </row>
    <row r="575" ht="22.5" customHeight="1" spans="1:8">
      <c r="A575" s="891">
        <v>1030110</v>
      </c>
      <c r="B575" s="894" t="s">
        <v>919</v>
      </c>
      <c r="C575" s="895">
        <v>0</v>
      </c>
      <c r="D575" s="892">
        <v>0</v>
      </c>
      <c r="E575" s="891">
        <v>2080112</v>
      </c>
      <c r="F575" s="896" t="s">
        <v>920</v>
      </c>
      <c r="G575" s="895">
        <v>0</v>
      </c>
      <c r="H575" s="816">
        <v>0</v>
      </c>
    </row>
    <row r="576" ht="22.5" customHeight="1" spans="1:8">
      <c r="A576" s="891">
        <v>1030112</v>
      </c>
      <c r="B576" s="894" t="s">
        <v>921</v>
      </c>
      <c r="C576" s="895">
        <v>0</v>
      </c>
      <c r="D576" s="892">
        <v>0</v>
      </c>
      <c r="E576" s="891">
        <v>2080113</v>
      </c>
      <c r="F576" s="896" t="s">
        <v>922</v>
      </c>
      <c r="G576" s="895">
        <v>0</v>
      </c>
      <c r="H576" s="816">
        <v>0</v>
      </c>
    </row>
    <row r="577" ht="22.5" customHeight="1" spans="1:8">
      <c r="A577" s="891">
        <v>1030121</v>
      </c>
      <c r="B577" s="894" t="s">
        <v>923</v>
      </c>
      <c r="C577" s="895">
        <v>0</v>
      </c>
      <c r="D577" s="892">
        <v>0</v>
      </c>
      <c r="E577" s="891">
        <v>2080114</v>
      </c>
      <c r="F577" s="896" t="s">
        <v>924</v>
      </c>
      <c r="G577" s="895">
        <v>0</v>
      </c>
      <c r="H577" s="816">
        <v>0</v>
      </c>
    </row>
    <row r="578" ht="22.5" customHeight="1" spans="1:8">
      <c r="A578" s="891">
        <v>1030129</v>
      </c>
      <c r="B578" s="894" t="s">
        <v>925</v>
      </c>
      <c r="C578" s="895">
        <v>0</v>
      </c>
      <c r="D578" s="892">
        <v>0</v>
      </c>
      <c r="E578" s="891">
        <v>2080115</v>
      </c>
      <c r="F578" s="896" t="s">
        <v>926</v>
      </c>
      <c r="G578" s="895">
        <v>0</v>
      </c>
      <c r="H578" s="816">
        <v>0</v>
      </c>
    </row>
    <row r="579" ht="22.5" customHeight="1" spans="1:8">
      <c r="A579" s="891">
        <v>1030146</v>
      </c>
      <c r="B579" s="894" t="s">
        <v>927</v>
      </c>
      <c r="C579" s="895">
        <v>0</v>
      </c>
      <c r="D579" s="892">
        <v>0</v>
      </c>
      <c r="E579" s="891">
        <v>2080116</v>
      </c>
      <c r="F579" s="896" t="s">
        <v>928</v>
      </c>
      <c r="G579" s="895">
        <v>0</v>
      </c>
      <c r="H579" s="816">
        <v>0</v>
      </c>
    </row>
    <row r="580" ht="22.5" customHeight="1" spans="1:8">
      <c r="A580" s="891">
        <v>1030147</v>
      </c>
      <c r="B580" s="894" t="s">
        <v>929</v>
      </c>
      <c r="C580" s="895">
        <v>0</v>
      </c>
      <c r="D580" s="892">
        <v>0</v>
      </c>
      <c r="E580" s="891">
        <v>2080150</v>
      </c>
      <c r="F580" s="896" t="s">
        <v>30</v>
      </c>
      <c r="G580" s="895">
        <v>0</v>
      </c>
      <c r="H580" s="816">
        <v>0</v>
      </c>
    </row>
    <row r="581" ht="22.5" customHeight="1" spans="1:8">
      <c r="A581" s="891">
        <v>1030148</v>
      </c>
      <c r="B581" s="894" t="s">
        <v>930</v>
      </c>
      <c r="C581" s="892">
        <v>92420298.9</v>
      </c>
      <c r="D581" s="892">
        <v>9242</v>
      </c>
      <c r="E581" s="891">
        <v>2080199</v>
      </c>
      <c r="F581" s="896" t="s">
        <v>931</v>
      </c>
      <c r="G581" s="895">
        <v>1858352</v>
      </c>
      <c r="H581" s="816">
        <v>186</v>
      </c>
    </row>
    <row r="582" ht="22.5" customHeight="1" spans="1:8">
      <c r="A582" s="891">
        <v>103014801</v>
      </c>
      <c r="B582" s="898" t="s">
        <v>932</v>
      </c>
      <c r="C582" s="895">
        <v>73923260.76</v>
      </c>
      <c r="D582" s="892">
        <v>7392</v>
      </c>
      <c r="E582" s="891">
        <v>20802</v>
      </c>
      <c r="F582" s="897" t="s">
        <v>933</v>
      </c>
      <c r="G582" s="892">
        <v>8175025.22</v>
      </c>
      <c r="H582" s="816">
        <v>818</v>
      </c>
    </row>
    <row r="583" ht="22.5" customHeight="1" spans="1:8">
      <c r="A583" s="891">
        <v>103014802</v>
      </c>
      <c r="B583" s="898" t="s">
        <v>934</v>
      </c>
      <c r="C583" s="895">
        <v>3722687.23</v>
      </c>
      <c r="D583" s="892">
        <v>372</v>
      </c>
      <c r="E583" s="891">
        <v>2080201</v>
      </c>
      <c r="F583" s="896" t="s">
        <v>12</v>
      </c>
      <c r="G583" s="895">
        <v>7848954.1</v>
      </c>
      <c r="H583" s="816">
        <v>785</v>
      </c>
    </row>
    <row r="584" ht="22.5" customHeight="1" spans="1:8">
      <c r="A584" s="891">
        <v>103014803</v>
      </c>
      <c r="B584" s="898" t="s">
        <v>935</v>
      </c>
      <c r="C584" s="895">
        <v>19947616.91</v>
      </c>
      <c r="D584" s="892">
        <v>1995</v>
      </c>
      <c r="E584" s="891">
        <v>2080202</v>
      </c>
      <c r="F584" s="896" t="s">
        <v>14</v>
      </c>
      <c r="G584" s="895">
        <v>168815.12</v>
      </c>
      <c r="H584" s="816">
        <v>17</v>
      </c>
    </row>
    <row r="585" ht="22.5" customHeight="1" spans="1:8">
      <c r="A585" s="891">
        <v>103014898</v>
      </c>
      <c r="B585" s="898" t="s">
        <v>936</v>
      </c>
      <c r="C585" s="895">
        <v>-5173266</v>
      </c>
      <c r="D585" s="892">
        <v>-517</v>
      </c>
      <c r="E585" s="891">
        <v>2080203</v>
      </c>
      <c r="F585" s="896" t="s">
        <v>16</v>
      </c>
      <c r="G585" s="895">
        <v>0</v>
      </c>
      <c r="H585" s="816">
        <v>0</v>
      </c>
    </row>
    <row r="586" ht="22.5" customHeight="1" spans="1:8">
      <c r="A586" s="891">
        <v>103014899</v>
      </c>
      <c r="B586" s="898" t="s">
        <v>937</v>
      </c>
      <c r="C586" s="895">
        <v>0</v>
      </c>
      <c r="D586" s="892">
        <v>0</v>
      </c>
      <c r="E586" s="891">
        <v>2080206</v>
      </c>
      <c r="F586" s="896" t="s">
        <v>938</v>
      </c>
      <c r="G586" s="895">
        <v>0</v>
      </c>
      <c r="H586" s="816">
        <v>0</v>
      </c>
    </row>
    <row r="587" ht="22.5" customHeight="1" spans="1:8">
      <c r="A587" s="891">
        <v>1030149</v>
      </c>
      <c r="B587" s="894" t="s">
        <v>939</v>
      </c>
      <c r="C587" s="895">
        <v>0</v>
      </c>
      <c r="D587" s="892">
        <v>0</v>
      </c>
      <c r="E587" s="891">
        <v>2080207</v>
      </c>
      <c r="F587" s="896" t="s">
        <v>940</v>
      </c>
      <c r="G587" s="895">
        <v>0</v>
      </c>
      <c r="H587" s="816">
        <v>0</v>
      </c>
    </row>
    <row r="588" ht="22.5" customHeight="1" spans="1:8">
      <c r="A588" s="891">
        <v>1030150</v>
      </c>
      <c r="B588" s="894" t="s">
        <v>941</v>
      </c>
      <c r="C588" s="892">
        <v>0</v>
      </c>
      <c r="D588" s="892">
        <v>0</v>
      </c>
      <c r="E588" s="891">
        <v>2080208</v>
      </c>
      <c r="F588" s="896" t="s">
        <v>942</v>
      </c>
      <c r="G588" s="895">
        <v>157256</v>
      </c>
      <c r="H588" s="816">
        <v>16</v>
      </c>
    </row>
    <row r="589" ht="22.5" customHeight="1" spans="1:8">
      <c r="A589" s="891">
        <v>103015001</v>
      </c>
      <c r="B589" s="898" t="s">
        <v>943</v>
      </c>
      <c r="C589" s="895">
        <v>0</v>
      </c>
      <c r="D589" s="892">
        <v>0</v>
      </c>
      <c r="E589" s="891">
        <v>2080299</v>
      </c>
      <c r="F589" s="896" t="s">
        <v>944</v>
      </c>
      <c r="G589" s="895">
        <v>0</v>
      </c>
      <c r="H589" s="816">
        <v>0</v>
      </c>
    </row>
    <row r="590" ht="22.5" customHeight="1" spans="1:8">
      <c r="A590" s="891">
        <v>103015002</v>
      </c>
      <c r="B590" s="898" t="s">
        <v>945</v>
      </c>
      <c r="C590" s="895">
        <v>0</v>
      </c>
      <c r="D590" s="892">
        <v>0</v>
      </c>
      <c r="E590" s="891">
        <v>20804</v>
      </c>
      <c r="F590" s="897" t="s">
        <v>946</v>
      </c>
      <c r="G590" s="892">
        <v>0</v>
      </c>
      <c r="H590" s="816">
        <v>0</v>
      </c>
    </row>
    <row r="591" ht="22.5" customHeight="1" spans="1:8">
      <c r="A591" s="891">
        <v>1030152</v>
      </c>
      <c r="B591" s="894" t="s">
        <v>947</v>
      </c>
      <c r="C591" s="895">
        <v>0</v>
      </c>
      <c r="D591" s="892">
        <v>0</v>
      </c>
      <c r="E591" s="891">
        <v>2080402</v>
      </c>
      <c r="F591" s="896" t="s">
        <v>948</v>
      </c>
      <c r="G591" s="895">
        <v>0</v>
      </c>
      <c r="H591" s="816">
        <v>0</v>
      </c>
    </row>
    <row r="592" ht="22.5" customHeight="1" spans="1:8">
      <c r="A592" s="891">
        <v>1030153</v>
      </c>
      <c r="B592" s="894" t="s">
        <v>949</v>
      </c>
      <c r="C592" s="895">
        <v>0</v>
      </c>
      <c r="D592" s="892">
        <v>0</v>
      </c>
      <c r="E592" s="891">
        <v>20805</v>
      </c>
      <c r="F592" s="897" t="s">
        <v>950</v>
      </c>
      <c r="G592" s="892">
        <v>216759119.05</v>
      </c>
      <c r="H592" s="816">
        <v>21676</v>
      </c>
    </row>
    <row r="593" ht="22.5" customHeight="1" spans="1:8">
      <c r="A593" s="891">
        <v>1030154</v>
      </c>
      <c r="B593" s="894" t="s">
        <v>951</v>
      </c>
      <c r="C593" s="895">
        <v>0</v>
      </c>
      <c r="D593" s="892">
        <v>0</v>
      </c>
      <c r="E593" s="891">
        <v>2080501</v>
      </c>
      <c r="F593" s="896" t="s">
        <v>952</v>
      </c>
      <c r="G593" s="895">
        <v>27967457.66</v>
      </c>
      <c r="H593" s="816">
        <v>2797</v>
      </c>
    </row>
    <row r="594" ht="22.5" customHeight="1" spans="1:8">
      <c r="A594" s="891">
        <v>1030155</v>
      </c>
      <c r="B594" s="894" t="s">
        <v>953</v>
      </c>
      <c r="C594" s="892">
        <v>0</v>
      </c>
      <c r="D594" s="892">
        <v>0</v>
      </c>
      <c r="E594" s="891">
        <v>2080502</v>
      </c>
      <c r="F594" s="896" t="s">
        <v>954</v>
      </c>
      <c r="G594" s="895">
        <v>45136910.62</v>
      </c>
      <c r="H594" s="816">
        <v>4514</v>
      </c>
    </row>
    <row r="595" ht="22.5" customHeight="1" spans="1:8">
      <c r="A595" s="891">
        <v>103015501</v>
      </c>
      <c r="B595" s="898" t="s">
        <v>955</v>
      </c>
      <c r="C595" s="895">
        <v>0</v>
      </c>
      <c r="D595" s="892">
        <v>0</v>
      </c>
      <c r="E595" s="891">
        <v>2080503</v>
      </c>
      <c r="F595" s="896" t="s">
        <v>956</v>
      </c>
      <c r="G595" s="895">
        <v>0</v>
      </c>
      <c r="H595" s="816">
        <v>0</v>
      </c>
    </row>
    <row r="596" ht="22.5" customHeight="1" spans="1:8">
      <c r="A596" s="891">
        <v>103015502</v>
      </c>
      <c r="B596" s="898" t="s">
        <v>957</v>
      </c>
      <c r="C596" s="895">
        <v>0</v>
      </c>
      <c r="D596" s="892">
        <v>0</v>
      </c>
      <c r="E596" s="891">
        <v>2080505</v>
      </c>
      <c r="F596" s="896" t="s">
        <v>958</v>
      </c>
      <c r="G596" s="895">
        <v>98379605.8</v>
      </c>
      <c r="H596" s="816">
        <v>9838</v>
      </c>
    </row>
    <row r="597" ht="22.5" customHeight="1" spans="1:8">
      <c r="A597" s="891">
        <v>1030156</v>
      </c>
      <c r="B597" s="894" t="s">
        <v>959</v>
      </c>
      <c r="C597" s="895">
        <v>0</v>
      </c>
      <c r="D597" s="892">
        <v>0</v>
      </c>
      <c r="E597" s="891">
        <v>2080506</v>
      </c>
      <c r="F597" s="896" t="s">
        <v>960</v>
      </c>
      <c r="G597" s="895">
        <v>9254044.97</v>
      </c>
      <c r="H597" s="816">
        <v>925</v>
      </c>
    </row>
    <row r="598" ht="22.5" customHeight="1" spans="1:8">
      <c r="A598" s="891">
        <v>1030157</v>
      </c>
      <c r="B598" s="894" t="s">
        <v>961</v>
      </c>
      <c r="C598" s="895">
        <v>0</v>
      </c>
      <c r="D598" s="892">
        <v>0</v>
      </c>
      <c r="E598" s="891">
        <v>2080507</v>
      </c>
      <c r="F598" s="896" t="s">
        <v>962</v>
      </c>
      <c r="G598" s="895">
        <v>36021100</v>
      </c>
      <c r="H598" s="816">
        <v>3602</v>
      </c>
    </row>
    <row r="599" ht="22.5" customHeight="1" spans="1:8">
      <c r="A599" s="891">
        <v>1030158</v>
      </c>
      <c r="B599" s="894" t="s">
        <v>963</v>
      </c>
      <c r="C599" s="892">
        <v>0</v>
      </c>
      <c r="D599" s="892">
        <v>0</v>
      </c>
      <c r="E599" s="891">
        <v>2080508</v>
      </c>
      <c r="F599" s="896" t="s">
        <v>964</v>
      </c>
      <c r="G599" s="895">
        <v>0</v>
      </c>
      <c r="H599" s="816">
        <v>0</v>
      </c>
    </row>
    <row r="600" ht="22.5" customHeight="1" spans="1:8">
      <c r="A600" s="891">
        <v>103015801</v>
      </c>
      <c r="B600" s="898" t="s">
        <v>965</v>
      </c>
      <c r="C600" s="895">
        <v>0</v>
      </c>
      <c r="D600" s="892">
        <v>0</v>
      </c>
      <c r="E600" s="891">
        <v>2080599</v>
      </c>
      <c r="F600" s="896" t="s">
        <v>966</v>
      </c>
      <c r="G600" s="895">
        <v>0</v>
      </c>
      <c r="H600" s="816">
        <v>0</v>
      </c>
    </row>
    <row r="601" ht="22.5" customHeight="1" spans="1:8">
      <c r="A601" s="891">
        <v>103015803</v>
      </c>
      <c r="B601" s="898" t="s">
        <v>967</v>
      </c>
      <c r="C601" s="895">
        <v>0</v>
      </c>
      <c r="D601" s="892">
        <v>0</v>
      </c>
      <c r="E601" s="891">
        <v>20806</v>
      </c>
      <c r="F601" s="897" t="s">
        <v>968</v>
      </c>
      <c r="G601" s="892">
        <v>8640</v>
      </c>
      <c r="H601" s="816">
        <v>1</v>
      </c>
    </row>
    <row r="602" ht="22.5" customHeight="1" spans="1:8">
      <c r="A602" s="891">
        <v>1030159</v>
      </c>
      <c r="B602" s="894" t="s">
        <v>969</v>
      </c>
      <c r="C602" s="895">
        <v>0</v>
      </c>
      <c r="D602" s="892">
        <v>0</v>
      </c>
      <c r="E602" s="891">
        <v>2080601</v>
      </c>
      <c r="F602" s="896" t="s">
        <v>970</v>
      </c>
      <c r="G602" s="895">
        <v>8640</v>
      </c>
      <c r="H602" s="816">
        <v>1</v>
      </c>
    </row>
    <row r="603" ht="22.5" customHeight="1" spans="1:8">
      <c r="A603" s="891">
        <v>1030166</v>
      </c>
      <c r="B603" s="894" t="s">
        <v>971</v>
      </c>
      <c r="C603" s="895">
        <v>0</v>
      </c>
      <c r="D603" s="892">
        <v>0</v>
      </c>
      <c r="E603" s="891">
        <v>2080602</v>
      </c>
      <c r="F603" s="896" t="s">
        <v>972</v>
      </c>
      <c r="G603" s="895">
        <v>0</v>
      </c>
      <c r="H603" s="816">
        <v>0</v>
      </c>
    </row>
    <row r="604" ht="22.5" customHeight="1" spans="1:8">
      <c r="A604" s="891">
        <v>1030168</v>
      </c>
      <c r="B604" s="894" t="s">
        <v>973</v>
      </c>
      <c r="C604" s="895">
        <v>0</v>
      </c>
      <c r="D604" s="892">
        <v>0</v>
      </c>
      <c r="E604" s="891">
        <v>2080699</v>
      </c>
      <c r="F604" s="896" t="s">
        <v>974</v>
      </c>
      <c r="G604" s="895">
        <v>0</v>
      </c>
      <c r="H604" s="816">
        <v>0</v>
      </c>
    </row>
    <row r="605" ht="22.5" customHeight="1" spans="1:8">
      <c r="A605" s="891">
        <v>1030171</v>
      </c>
      <c r="B605" s="894" t="s">
        <v>975</v>
      </c>
      <c r="C605" s="895">
        <v>0</v>
      </c>
      <c r="D605" s="892">
        <v>0</v>
      </c>
      <c r="E605" s="891">
        <v>20807</v>
      </c>
      <c r="F605" s="897" t="s">
        <v>976</v>
      </c>
      <c r="G605" s="892">
        <v>26169362.36</v>
      </c>
      <c r="H605" s="816">
        <v>2617</v>
      </c>
    </row>
    <row r="606" ht="22.5" customHeight="1" spans="1:8">
      <c r="A606" s="891">
        <v>1030175</v>
      </c>
      <c r="B606" s="894" t="s">
        <v>977</v>
      </c>
      <c r="C606" s="892">
        <v>0</v>
      </c>
      <c r="D606" s="892">
        <v>0</v>
      </c>
      <c r="E606" s="891">
        <v>2080701</v>
      </c>
      <c r="F606" s="896" t="s">
        <v>978</v>
      </c>
      <c r="G606" s="895">
        <v>0</v>
      </c>
      <c r="H606" s="816">
        <v>0</v>
      </c>
    </row>
    <row r="607" ht="22.5" customHeight="1" spans="1:8">
      <c r="A607" s="891">
        <v>103017501</v>
      </c>
      <c r="B607" s="898" t="s">
        <v>979</v>
      </c>
      <c r="C607" s="895">
        <v>0</v>
      </c>
      <c r="D607" s="892">
        <v>0</v>
      </c>
      <c r="E607" s="891">
        <v>2080702</v>
      </c>
      <c r="F607" s="896" t="s">
        <v>980</v>
      </c>
      <c r="G607" s="895">
        <v>3954700</v>
      </c>
      <c r="H607" s="816">
        <v>395</v>
      </c>
    </row>
    <row r="608" ht="22.5" customHeight="1" spans="1:8">
      <c r="A608" s="891">
        <v>103017502</v>
      </c>
      <c r="B608" s="898" t="s">
        <v>981</v>
      </c>
      <c r="C608" s="895">
        <v>0</v>
      </c>
      <c r="D608" s="892">
        <v>0</v>
      </c>
      <c r="E608" s="891">
        <v>2080704</v>
      </c>
      <c r="F608" s="896" t="s">
        <v>982</v>
      </c>
      <c r="G608" s="895">
        <v>7375629.74</v>
      </c>
      <c r="H608" s="816">
        <v>738</v>
      </c>
    </row>
    <row r="609" ht="22.5" customHeight="1" spans="1:8">
      <c r="A609" s="891">
        <v>1030178</v>
      </c>
      <c r="B609" s="894" t="s">
        <v>983</v>
      </c>
      <c r="C609" s="895">
        <v>7776920.91</v>
      </c>
      <c r="D609" s="892">
        <v>778</v>
      </c>
      <c r="E609" s="891">
        <v>2080705</v>
      </c>
      <c r="F609" s="896" t="s">
        <v>984</v>
      </c>
      <c r="G609" s="895">
        <v>10400508.17</v>
      </c>
      <c r="H609" s="816">
        <v>1040</v>
      </c>
    </row>
    <row r="610" ht="22.5" customHeight="1" spans="1:8">
      <c r="A610" s="891">
        <v>1030180</v>
      </c>
      <c r="B610" s="894" t="s">
        <v>985</v>
      </c>
      <c r="C610" s="892">
        <v>0</v>
      </c>
      <c r="D610" s="892">
        <v>0</v>
      </c>
      <c r="E610" s="891">
        <v>2080709</v>
      </c>
      <c r="F610" s="896" t="s">
        <v>986</v>
      </c>
      <c r="G610" s="895">
        <v>0</v>
      </c>
      <c r="H610" s="816">
        <v>0</v>
      </c>
    </row>
    <row r="611" ht="22.5" customHeight="1" spans="1:8">
      <c r="A611" s="891">
        <v>103018001</v>
      </c>
      <c r="B611" s="898" t="s">
        <v>987</v>
      </c>
      <c r="C611" s="895">
        <v>0</v>
      </c>
      <c r="D611" s="892">
        <v>0</v>
      </c>
      <c r="E611" s="891">
        <v>2080711</v>
      </c>
      <c r="F611" s="896" t="s">
        <v>988</v>
      </c>
      <c r="G611" s="895">
        <v>2238025.92</v>
      </c>
      <c r="H611" s="816">
        <v>224</v>
      </c>
    </row>
    <row r="612" ht="22.5" customHeight="1" spans="1:8">
      <c r="A612" s="891">
        <v>103018002</v>
      </c>
      <c r="B612" s="898" t="s">
        <v>989</v>
      </c>
      <c r="C612" s="895">
        <v>0</v>
      </c>
      <c r="D612" s="892">
        <v>0</v>
      </c>
      <c r="E612" s="891">
        <v>2080712</v>
      </c>
      <c r="F612" s="896" t="s">
        <v>990</v>
      </c>
      <c r="G612" s="895">
        <v>40000</v>
      </c>
      <c r="H612" s="816">
        <v>4</v>
      </c>
    </row>
    <row r="613" ht="22.5" customHeight="1" spans="1:8">
      <c r="A613" s="891">
        <v>103018003</v>
      </c>
      <c r="B613" s="898" t="s">
        <v>991</v>
      </c>
      <c r="C613" s="895">
        <v>0</v>
      </c>
      <c r="D613" s="892">
        <v>0</v>
      </c>
      <c r="E613" s="891">
        <v>2080713</v>
      </c>
      <c r="F613" s="896" t="s">
        <v>992</v>
      </c>
      <c r="G613" s="895">
        <v>0</v>
      </c>
      <c r="H613" s="816">
        <v>0</v>
      </c>
    </row>
    <row r="614" ht="22.5" customHeight="1" spans="1:8">
      <c r="A614" s="891">
        <v>103018004</v>
      </c>
      <c r="B614" s="898" t="s">
        <v>993</v>
      </c>
      <c r="C614" s="895">
        <v>0</v>
      </c>
      <c r="D614" s="892">
        <v>0</v>
      </c>
      <c r="E614" s="891">
        <v>2080799</v>
      </c>
      <c r="F614" s="896" t="s">
        <v>994</v>
      </c>
      <c r="G614" s="895">
        <v>2160498.53</v>
      </c>
      <c r="H614" s="816">
        <v>216</v>
      </c>
    </row>
    <row r="615" ht="22.5" customHeight="1" spans="1:8">
      <c r="A615" s="891">
        <v>103018005</v>
      </c>
      <c r="B615" s="898" t="s">
        <v>995</v>
      </c>
      <c r="C615" s="895">
        <v>0</v>
      </c>
      <c r="D615" s="892">
        <v>0</v>
      </c>
      <c r="E615" s="891">
        <v>20808</v>
      </c>
      <c r="F615" s="897" t="s">
        <v>996</v>
      </c>
      <c r="G615" s="892">
        <v>42808217.28</v>
      </c>
      <c r="H615" s="816">
        <v>4281</v>
      </c>
    </row>
    <row r="616" ht="22.5" customHeight="1" spans="1:8">
      <c r="A616" s="891">
        <v>103018006</v>
      </c>
      <c r="B616" s="898" t="s">
        <v>997</v>
      </c>
      <c r="C616" s="895">
        <v>0</v>
      </c>
      <c r="D616" s="892">
        <v>0</v>
      </c>
      <c r="E616" s="891">
        <v>2080801</v>
      </c>
      <c r="F616" s="896" t="s">
        <v>998</v>
      </c>
      <c r="G616" s="895">
        <v>19898095.55</v>
      </c>
      <c r="H616" s="816">
        <v>1990</v>
      </c>
    </row>
    <row r="617" ht="22.5" customHeight="1" spans="1:8">
      <c r="A617" s="891">
        <v>103018007</v>
      </c>
      <c r="B617" s="898" t="s">
        <v>999</v>
      </c>
      <c r="C617" s="895">
        <v>0</v>
      </c>
      <c r="D617" s="892">
        <v>0</v>
      </c>
      <c r="E617" s="891">
        <v>2080802</v>
      </c>
      <c r="F617" s="896" t="s">
        <v>1000</v>
      </c>
      <c r="G617" s="895">
        <v>1152593.58</v>
      </c>
      <c r="H617" s="816">
        <v>115</v>
      </c>
    </row>
    <row r="618" ht="22.5" customHeight="1" spans="1:8">
      <c r="A618" s="891">
        <v>1030181</v>
      </c>
      <c r="B618" s="894" t="s">
        <v>1001</v>
      </c>
      <c r="C618" s="895">
        <v>0</v>
      </c>
      <c r="D618" s="892">
        <v>0</v>
      </c>
      <c r="E618" s="891">
        <v>2080803</v>
      </c>
      <c r="F618" s="896" t="s">
        <v>1002</v>
      </c>
      <c r="G618" s="895">
        <v>18196880</v>
      </c>
      <c r="H618" s="816">
        <v>1820</v>
      </c>
    </row>
    <row r="619" ht="22.5" customHeight="1" spans="1:8">
      <c r="A619" s="891">
        <v>1030199</v>
      </c>
      <c r="B619" s="894" t="s">
        <v>1003</v>
      </c>
      <c r="C619" s="895">
        <v>0</v>
      </c>
      <c r="D619" s="892">
        <v>0</v>
      </c>
      <c r="E619" s="891">
        <v>2080805</v>
      </c>
      <c r="F619" s="896" t="s">
        <v>1004</v>
      </c>
      <c r="G619" s="895">
        <v>1752754.86</v>
      </c>
      <c r="H619" s="816">
        <v>175</v>
      </c>
    </row>
    <row r="620" ht="22.5" customHeight="1" spans="1:8">
      <c r="A620" s="891">
        <v>10310</v>
      </c>
      <c r="B620" s="891" t="s">
        <v>1005</v>
      </c>
      <c r="C620" s="892">
        <v>23593239.85</v>
      </c>
      <c r="D620" s="892">
        <v>2359</v>
      </c>
      <c r="E620" s="891">
        <v>2080806</v>
      </c>
      <c r="F620" s="896" t="s">
        <v>1006</v>
      </c>
      <c r="G620" s="895">
        <v>0</v>
      </c>
      <c r="H620" s="816">
        <v>0</v>
      </c>
    </row>
    <row r="621" ht="22.5" customHeight="1" spans="1:8">
      <c r="A621" s="891">
        <v>1031003</v>
      </c>
      <c r="B621" s="894" t="s">
        <v>1007</v>
      </c>
      <c r="C621" s="895">
        <v>0</v>
      </c>
      <c r="D621" s="892">
        <v>0</v>
      </c>
      <c r="E621" s="891">
        <v>2080807</v>
      </c>
      <c r="F621" s="896" t="s">
        <v>1008</v>
      </c>
      <c r="G621" s="895">
        <v>0</v>
      </c>
      <c r="H621" s="816">
        <v>0</v>
      </c>
    </row>
    <row r="622" ht="22.5" customHeight="1" spans="1:8">
      <c r="A622" s="891">
        <v>1031005</v>
      </c>
      <c r="B622" s="894" t="s">
        <v>1009</v>
      </c>
      <c r="C622" s="895">
        <v>0</v>
      </c>
      <c r="D622" s="892">
        <v>0</v>
      </c>
      <c r="E622" s="891">
        <v>2080808</v>
      </c>
      <c r="F622" s="896" t="s">
        <v>1010</v>
      </c>
      <c r="G622" s="895">
        <v>109975.98</v>
      </c>
      <c r="H622" s="816">
        <v>11</v>
      </c>
    </row>
    <row r="623" ht="22.5" customHeight="1" spans="1:8">
      <c r="A623" s="891">
        <v>1031006</v>
      </c>
      <c r="B623" s="894" t="s">
        <v>1011</v>
      </c>
      <c r="C623" s="892">
        <v>5250000</v>
      </c>
      <c r="D623" s="892">
        <v>525</v>
      </c>
      <c r="E623" s="891">
        <v>2080899</v>
      </c>
      <c r="F623" s="896" t="s">
        <v>1012</v>
      </c>
      <c r="G623" s="895">
        <v>1697917.31</v>
      </c>
      <c r="H623" s="816">
        <v>170</v>
      </c>
    </row>
    <row r="624" ht="22.5" customHeight="1" spans="1:8">
      <c r="A624" s="891">
        <v>103100601</v>
      </c>
      <c r="B624" s="898" t="s">
        <v>1013</v>
      </c>
      <c r="C624" s="895">
        <v>0</v>
      </c>
      <c r="D624" s="892">
        <v>0</v>
      </c>
      <c r="E624" s="891">
        <v>20809</v>
      </c>
      <c r="F624" s="897" t="s">
        <v>1014</v>
      </c>
      <c r="G624" s="892">
        <v>2459474.84</v>
      </c>
      <c r="H624" s="816">
        <v>246</v>
      </c>
    </row>
    <row r="625" ht="22.5" customHeight="1" spans="1:8">
      <c r="A625" s="891">
        <v>103100602</v>
      </c>
      <c r="B625" s="898" t="s">
        <v>1015</v>
      </c>
      <c r="C625" s="895">
        <v>5250000</v>
      </c>
      <c r="D625" s="892">
        <v>525</v>
      </c>
      <c r="E625" s="891">
        <v>2080901</v>
      </c>
      <c r="F625" s="896" t="s">
        <v>1016</v>
      </c>
      <c r="G625" s="895">
        <v>1147275</v>
      </c>
      <c r="H625" s="816">
        <v>115</v>
      </c>
    </row>
    <row r="626" ht="22.5" customHeight="1" spans="1:8">
      <c r="A626" s="891">
        <v>103100699</v>
      </c>
      <c r="B626" s="898" t="s">
        <v>1017</v>
      </c>
      <c r="C626" s="895">
        <v>0</v>
      </c>
      <c r="D626" s="892">
        <v>0</v>
      </c>
      <c r="E626" s="891">
        <v>2080902</v>
      </c>
      <c r="F626" s="896" t="s">
        <v>1018</v>
      </c>
      <c r="G626" s="895">
        <v>657167.76</v>
      </c>
      <c r="H626" s="816">
        <v>66</v>
      </c>
    </row>
    <row r="627" ht="22.5" customHeight="1" spans="1:8">
      <c r="A627" s="891">
        <v>1031008</v>
      </c>
      <c r="B627" s="894" t="s">
        <v>1019</v>
      </c>
      <c r="C627" s="895">
        <v>0</v>
      </c>
      <c r="D627" s="892">
        <v>0</v>
      </c>
      <c r="E627" s="891">
        <v>2080903</v>
      </c>
      <c r="F627" s="896" t="s">
        <v>1020</v>
      </c>
      <c r="G627" s="895">
        <v>190104.08</v>
      </c>
      <c r="H627" s="816">
        <v>19</v>
      </c>
    </row>
    <row r="628" ht="22.5" customHeight="1" spans="1:8">
      <c r="A628" s="891">
        <v>1031009</v>
      </c>
      <c r="B628" s="894" t="s">
        <v>1021</v>
      </c>
      <c r="C628" s="895">
        <v>0</v>
      </c>
      <c r="D628" s="892">
        <v>0</v>
      </c>
      <c r="E628" s="891">
        <v>2080904</v>
      </c>
      <c r="F628" s="896" t="s">
        <v>1022</v>
      </c>
      <c r="G628" s="895">
        <v>197240</v>
      </c>
      <c r="H628" s="816">
        <v>20</v>
      </c>
    </row>
    <row r="629" ht="22.5" customHeight="1" spans="1:8">
      <c r="A629" s="891">
        <v>1031010</v>
      </c>
      <c r="B629" s="894" t="s">
        <v>1023</v>
      </c>
      <c r="C629" s="895">
        <v>0</v>
      </c>
      <c r="D629" s="892">
        <v>0</v>
      </c>
      <c r="E629" s="891">
        <v>2080905</v>
      </c>
      <c r="F629" s="896" t="s">
        <v>1024</v>
      </c>
      <c r="G629" s="895">
        <v>267688</v>
      </c>
      <c r="H629" s="816">
        <v>27</v>
      </c>
    </row>
    <row r="630" ht="22.5" customHeight="1" spans="1:8">
      <c r="A630" s="891">
        <v>1031011</v>
      </c>
      <c r="B630" s="894" t="s">
        <v>1025</v>
      </c>
      <c r="C630" s="895">
        <v>0</v>
      </c>
      <c r="D630" s="892">
        <v>0</v>
      </c>
      <c r="E630" s="891">
        <v>2080999</v>
      </c>
      <c r="F630" s="896" t="s">
        <v>1026</v>
      </c>
      <c r="G630" s="895">
        <v>0</v>
      </c>
      <c r="H630" s="816">
        <v>0</v>
      </c>
    </row>
    <row r="631" ht="22.5" customHeight="1" spans="1:8">
      <c r="A631" s="891">
        <v>1031012</v>
      </c>
      <c r="B631" s="894" t="s">
        <v>1027</v>
      </c>
      <c r="C631" s="895">
        <v>0</v>
      </c>
      <c r="D631" s="892">
        <v>0</v>
      </c>
      <c r="E631" s="891">
        <v>20810</v>
      </c>
      <c r="F631" s="897" t="s">
        <v>1028</v>
      </c>
      <c r="G631" s="892">
        <v>34675446.63</v>
      </c>
      <c r="H631" s="816">
        <v>3468</v>
      </c>
    </row>
    <row r="632" ht="22.5" customHeight="1" spans="1:8">
      <c r="A632" s="891">
        <v>1031013</v>
      </c>
      <c r="B632" s="894" t="s">
        <v>1029</v>
      </c>
      <c r="C632" s="892">
        <v>145350.26</v>
      </c>
      <c r="D632" s="892">
        <v>15</v>
      </c>
      <c r="E632" s="891">
        <v>2081001</v>
      </c>
      <c r="F632" s="896" t="s">
        <v>1030</v>
      </c>
      <c r="G632" s="895">
        <v>967640</v>
      </c>
      <c r="H632" s="816">
        <v>97</v>
      </c>
    </row>
    <row r="633" ht="22.5" customHeight="1" spans="1:8">
      <c r="A633" s="891">
        <v>103101301</v>
      </c>
      <c r="B633" s="898" t="s">
        <v>1031</v>
      </c>
      <c r="C633" s="895">
        <v>145350.26</v>
      </c>
      <c r="D633" s="892">
        <v>15</v>
      </c>
      <c r="E633" s="891">
        <v>2081002</v>
      </c>
      <c r="F633" s="896" t="s">
        <v>1032</v>
      </c>
      <c r="G633" s="895">
        <v>4631494.66</v>
      </c>
      <c r="H633" s="816">
        <v>463</v>
      </c>
    </row>
    <row r="634" ht="22.5" customHeight="1" spans="1:8">
      <c r="A634" s="891">
        <v>103101399</v>
      </c>
      <c r="B634" s="898" t="s">
        <v>1033</v>
      </c>
      <c r="C634" s="895">
        <v>0</v>
      </c>
      <c r="D634" s="892">
        <v>0</v>
      </c>
      <c r="E634" s="891">
        <v>2081003</v>
      </c>
      <c r="F634" s="896" t="s">
        <v>1034</v>
      </c>
      <c r="G634" s="895">
        <v>0</v>
      </c>
      <c r="H634" s="816">
        <v>0</v>
      </c>
    </row>
    <row r="635" ht="22.5" customHeight="1" spans="1:8">
      <c r="A635" s="891">
        <v>1031014</v>
      </c>
      <c r="B635" s="894" t="s">
        <v>1035</v>
      </c>
      <c r="C635" s="895">
        <v>0</v>
      </c>
      <c r="D635" s="892">
        <v>0</v>
      </c>
      <c r="E635" s="891">
        <v>2081004</v>
      </c>
      <c r="F635" s="896" t="s">
        <v>1036</v>
      </c>
      <c r="G635" s="895">
        <v>7554671.97</v>
      </c>
      <c r="H635" s="816">
        <v>755</v>
      </c>
    </row>
    <row r="636" ht="22.5" customHeight="1" spans="1:8">
      <c r="A636" s="891">
        <v>1031099</v>
      </c>
      <c r="B636" s="894" t="s">
        <v>1037</v>
      </c>
      <c r="C636" s="892">
        <v>40124889.59</v>
      </c>
      <c r="D636" s="892">
        <v>4012</v>
      </c>
      <c r="E636" s="891">
        <v>2081005</v>
      </c>
      <c r="F636" s="896" t="s">
        <v>1038</v>
      </c>
      <c r="G636" s="895">
        <v>0</v>
      </c>
      <c r="H636" s="816">
        <v>0</v>
      </c>
    </row>
    <row r="637" ht="22.5" customHeight="1" spans="1:8">
      <c r="A637" s="891">
        <v>103109998</v>
      </c>
      <c r="B637" s="898" t="s">
        <v>1039</v>
      </c>
      <c r="C637" s="895">
        <v>40124889.59</v>
      </c>
      <c r="D637" s="892">
        <v>4012</v>
      </c>
      <c r="E637" s="891">
        <v>2081006</v>
      </c>
      <c r="F637" s="896" t="s">
        <v>1040</v>
      </c>
      <c r="G637" s="895">
        <v>21521640</v>
      </c>
      <c r="H637" s="816">
        <v>2152</v>
      </c>
    </row>
    <row r="638" ht="22.5" customHeight="1" spans="1:8">
      <c r="A638" s="891">
        <v>103109999</v>
      </c>
      <c r="B638" s="898" t="s">
        <v>1037</v>
      </c>
      <c r="C638" s="895">
        <v>0</v>
      </c>
      <c r="D638" s="892">
        <v>0</v>
      </c>
      <c r="E638" s="891">
        <v>2081099</v>
      </c>
      <c r="F638" s="896" t="s">
        <v>1041</v>
      </c>
      <c r="G638" s="895">
        <v>0</v>
      </c>
      <c r="H638" s="816">
        <v>0</v>
      </c>
    </row>
    <row r="639" ht="22.5" customHeight="1" spans="1:8">
      <c r="A639" s="891"/>
      <c r="B639" s="891"/>
      <c r="C639" s="902"/>
      <c r="D639" s="892">
        <v>0</v>
      </c>
      <c r="E639" s="891">
        <v>20811</v>
      </c>
      <c r="F639" s="897" t="s">
        <v>1042</v>
      </c>
      <c r="G639" s="892">
        <v>13933207.99</v>
      </c>
      <c r="H639" s="816">
        <v>1393</v>
      </c>
    </row>
    <row r="640" ht="22.5" customHeight="1" spans="1:8">
      <c r="A640" s="891">
        <v>10306</v>
      </c>
      <c r="B640" s="891" t="s">
        <v>1043</v>
      </c>
      <c r="C640" s="892">
        <v>1549130.76</v>
      </c>
      <c r="D640" s="892">
        <v>155</v>
      </c>
      <c r="E640" s="891">
        <v>2081101</v>
      </c>
      <c r="F640" s="896" t="s">
        <v>12</v>
      </c>
      <c r="G640" s="895">
        <v>948753.19</v>
      </c>
      <c r="H640" s="816">
        <v>95</v>
      </c>
    </row>
    <row r="641" ht="22.5" customHeight="1" spans="1:8">
      <c r="A641" s="891">
        <v>1030601</v>
      </c>
      <c r="B641" s="900" t="s">
        <v>752</v>
      </c>
      <c r="C641" s="892">
        <v>1549130.76</v>
      </c>
      <c r="D641" s="892">
        <v>155</v>
      </c>
      <c r="E641" s="891">
        <v>2081102</v>
      </c>
      <c r="F641" s="896" t="s">
        <v>14</v>
      </c>
      <c r="G641" s="895">
        <v>63396</v>
      </c>
      <c r="H641" s="816">
        <v>6</v>
      </c>
    </row>
    <row r="642" ht="22.5" customHeight="1" spans="1:8">
      <c r="A642" s="891">
        <v>103060103</v>
      </c>
      <c r="B642" s="898" t="s">
        <v>1044</v>
      </c>
      <c r="C642" s="895">
        <v>0</v>
      </c>
      <c r="D642" s="892">
        <v>0</v>
      </c>
      <c r="E642" s="891">
        <v>2081103</v>
      </c>
      <c r="F642" s="896" t="s">
        <v>16</v>
      </c>
      <c r="G642" s="895">
        <v>0</v>
      </c>
      <c r="H642" s="816">
        <v>0</v>
      </c>
    </row>
    <row r="643" ht="22.5" customHeight="1" spans="1:8">
      <c r="A643" s="891">
        <v>103060104</v>
      </c>
      <c r="B643" s="898" t="s">
        <v>1045</v>
      </c>
      <c r="C643" s="895">
        <v>0</v>
      </c>
      <c r="D643" s="892">
        <v>0</v>
      </c>
      <c r="E643" s="891">
        <v>2081104</v>
      </c>
      <c r="F643" s="896" t="s">
        <v>1046</v>
      </c>
      <c r="G643" s="895">
        <v>310000</v>
      </c>
      <c r="H643" s="816">
        <v>31</v>
      </c>
    </row>
    <row r="644" ht="22.5" customHeight="1" spans="1:8">
      <c r="A644" s="891">
        <v>103060105</v>
      </c>
      <c r="B644" s="898" t="s">
        <v>1047</v>
      </c>
      <c r="C644" s="895">
        <v>0</v>
      </c>
      <c r="D644" s="892">
        <v>0</v>
      </c>
      <c r="E644" s="891">
        <v>2081105</v>
      </c>
      <c r="F644" s="896" t="s">
        <v>1048</v>
      </c>
      <c r="G644" s="895">
        <v>3289770</v>
      </c>
      <c r="H644" s="816">
        <v>329</v>
      </c>
    </row>
    <row r="645" ht="22.5" customHeight="1" spans="1:8">
      <c r="A645" s="891">
        <v>103060106</v>
      </c>
      <c r="B645" s="898" t="s">
        <v>1049</v>
      </c>
      <c r="C645" s="895">
        <v>0</v>
      </c>
      <c r="D645" s="892">
        <v>0</v>
      </c>
      <c r="E645" s="891">
        <v>2081106</v>
      </c>
      <c r="F645" s="896" t="s">
        <v>1050</v>
      </c>
      <c r="G645" s="895">
        <v>0</v>
      </c>
      <c r="H645" s="816">
        <v>0</v>
      </c>
    </row>
    <row r="646" ht="22.5" customHeight="1" spans="1:8">
      <c r="A646" s="891">
        <v>103060107</v>
      </c>
      <c r="B646" s="898" t="s">
        <v>1051</v>
      </c>
      <c r="C646" s="895">
        <v>0</v>
      </c>
      <c r="D646" s="892">
        <v>0</v>
      </c>
      <c r="E646" s="891">
        <v>2081107</v>
      </c>
      <c r="F646" s="896" t="s">
        <v>1052</v>
      </c>
      <c r="G646" s="895">
        <v>9321288.8</v>
      </c>
      <c r="H646" s="816">
        <v>932</v>
      </c>
    </row>
    <row r="647" ht="22.5" customHeight="1" spans="1:8">
      <c r="A647" s="891">
        <v>103060108</v>
      </c>
      <c r="B647" s="898" t="s">
        <v>1053</v>
      </c>
      <c r="C647" s="895">
        <v>0</v>
      </c>
      <c r="D647" s="892">
        <v>0</v>
      </c>
      <c r="E647" s="891">
        <v>2081199</v>
      </c>
      <c r="F647" s="896" t="s">
        <v>1054</v>
      </c>
      <c r="G647" s="895">
        <v>0</v>
      </c>
      <c r="H647" s="816">
        <v>0</v>
      </c>
    </row>
    <row r="648" ht="22.5" customHeight="1" spans="1:8">
      <c r="A648" s="891">
        <v>103060109</v>
      </c>
      <c r="B648" s="898" t="s">
        <v>1055</v>
      </c>
      <c r="C648" s="895">
        <v>0</v>
      </c>
      <c r="D648" s="892">
        <v>0</v>
      </c>
      <c r="E648" s="891">
        <v>20816</v>
      </c>
      <c r="F648" s="897" t="s">
        <v>1056</v>
      </c>
      <c r="G648" s="892">
        <v>1063949.62</v>
      </c>
      <c r="H648" s="816">
        <v>106</v>
      </c>
    </row>
    <row r="649" ht="22.5" customHeight="1" spans="1:8">
      <c r="A649" s="891">
        <v>103060112</v>
      </c>
      <c r="B649" s="898" t="s">
        <v>1057</v>
      </c>
      <c r="C649" s="895">
        <v>0</v>
      </c>
      <c r="D649" s="892">
        <v>0</v>
      </c>
      <c r="E649" s="891">
        <v>2081601</v>
      </c>
      <c r="F649" s="896" t="s">
        <v>12</v>
      </c>
      <c r="G649" s="895">
        <v>1063949.62</v>
      </c>
      <c r="H649" s="816">
        <v>106</v>
      </c>
    </row>
    <row r="650" ht="22.5" customHeight="1" spans="1:8">
      <c r="A650" s="891">
        <v>103060113</v>
      </c>
      <c r="B650" s="898" t="s">
        <v>1058</v>
      </c>
      <c r="C650" s="895">
        <v>0</v>
      </c>
      <c r="D650" s="892">
        <v>0</v>
      </c>
      <c r="E650" s="891">
        <v>2081602</v>
      </c>
      <c r="F650" s="896" t="s">
        <v>14</v>
      </c>
      <c r="G650" s="895">
        <v>0</v>
      </c>
      <c r="H650" s="816">
        <v>0</v>
      </c>
    </row>
    <row r="651" ht="22.5" customHeight="1" spans="1:8">
      <c r="A651" s="891">
        <v>103060114</v>
      </c>
      <c r="B651" s="898" t="s">
        <v>1059</v>
      </c>
      <c r="C651" s="895">
        <v>0</v>
      </c>
      <c r="D651" s="892">
        <v>0</v>
      </c>
      <c r="E651" s="891">
        <v>2081603</v>
      </c>
      <c r="F651" s="896" t="s">
        <v>16</v>
      </c>
      <c r="G651" s="895">
        <v>0</v>
      </c>
      <c r="H651" s="816">
        <v>0</v>
      </c>
    </row>
    <row r="652" ht="22.5" customHeight="1" spans="1:8">
      <c r="A652" s="891">
        <v>103060115</v>
      </c>
      <c r="B652" s="898" t="s">
        <v>1060</v>
      </c>
      <c r="C652" s="895">
        <v>0</v>
      </c>
      <c r="D652" s="892">
        <v>0</v>
      </c>
      <c r="E652" s="891">
        <v>2081650</v>
      </c>
      <c r="F652" s="896" t="s">
        <v>30</v>
      </c>
      <c r="G652" s="895">
        <v>0</v>
      </c>
      <c r="H652" s="816">
        <v>0</v>
      </c>
    </row>
    <row r="653" ht="22.5" customHeight="1" spans="1:8">
      <c r="A653" s="891">
        <v>103060116</v>
      </c>
      <c r="B653" s="898" t="s">
        <v>1061</v>
      </c>
      <c r="C653" s="895">
        <v>0</v>
      </c>
      <c r="D653" s="892">
        <v>0</v>
      </c>
      <c r="E653" s="891">
        <v>2081699</v>
      </c>
      <c r="F653" s="896" t="s">
        <v>1062</v>
      </c>
      <c r="G653" s="895">
        <v>0</v>
      </c>
      <c r="H653" s="816">
        <v>0</v>
      </c>
    </row>
    <row r="654" ht="22.5" customHeight="1" spans="1:8">
      <c r="A654" s="891">
        <v>103060117</v>
      </c>
      <c r="B654" s="898" t="s">
        <v>1063</v>
      </c>
      <c r="C654" s="895">
        <v>0</v>
      </c>
      <c r="D654" s="892">
        <v>0</v>
      </c>
      <c r="E654" s="891">
        <v>20819</v>
      </c>
      <c r="F654" s="897" t="s">
        <v>1064</v>
      </c>
      <c r="G654" s="892">
        <v>62244657.02</v>
      </c>
      <c r="H654" s="816">
        <v>6224</v>
      </c>
    </row>
    <row r="655" ht="22.5" customHeight="1" spans="1:8">
      <c r="A655" s="891">
        <v>103060118</v>
      </c>
      <c r="B655" s="898" t="s">
        <v>1065</v>
      </c>
      <c r="C655" s="895">
        <v>0</v>
      </c>
      <c r="D655" s="892">
        <v>0</v>
      </c>
      <c r="E655" s="891">
        <v>2081901</v>
      </c>
      <c r="F655" s="896" t="s">
        <v>1066</v>
      </c>
      <c r="G655" s="895">
        <v>9315293</v>
      </c>
      <c r="H655" s="816">
        <v>932</v>
      </c>
    </row>
    <row r="656" ht="22.5" customHeight="1" spans="1:8">
      <c r="A656" s="891">
        <v>103060119</v>
      </c>
      <c r="B656" s="898" t="s">
        <v>1067</v>
      </c>
      <c r="C656" s="895">
        <v>0</v>
      </c>
      <c r="D656" s="892">
        <v>0</v>
      </c>
      <c r="E656" s="891">
        <v>2081902</v>
      </c>
      <c r="F656" s="896" t="s">
        <v>1068</v>
      </c>
      <c r="G656" s="895">
        <v>52929364.02</v>
      </c>
      <c r="H656" s="816">
        <v>5293</v>
      </c>
    </row>
    <row r="657" ht="22.5" customHeight="1" spans="1:8">
      <c r="A657" s="891">
        <v>103060120</v>
      </c>
      <c r="B657" s="898" t="s">
        <v>1069</v>
      </c>
      <c r="C657" s="895">
        <v>0</v>
      </c>
      <c r="D657" s="892">
        <v>0</v>
      </c>
      <c r="E657" s="891">
        <v>20820</v>
      </c>
      <c r="F657" s="897" t="s">
        <v>1070</v>
      </c>
      <c r="G657" s="892">
        <v>2488728</v>
      </c>
      <c r="H657" s="816">
        <v>249</v>
      </c>
    </row>
    <row r="658" ht="22.5" customHeight="1" spans="1:8">
      <c r="A658" s="891">
        <v>103060121</v>
      </c>
      <c r="B658" s="898" t="s">
        <v>1071</v>
      </c>
      <c r="C658" s="895">
        <v>0</v>
      </c>
      <c r="D658" s="892">
        <v>0</v>
      </c>
      <c r="E658" s="891">
        <v>2082001</v>
      </c>
      <c r="F658" s="896" t="s">
        <v>1072</v>
      </c>
      <c r="G658" s="895">
        <v>2488728</v>
      </c>
      <c r="H658" s="816">
        <v>249</v>
      </c>
    </row>
    <row r="659" ht="22.5" customHeight="1" spans="1:8">
      <c r="A659" s="891">
        <v>103060122</v>
      </c>
      <c r="B659" s="898" t="s">
        <v>1073</v>
      </c>
      <c r="C659" s="895">
        <v>0</v>
      </c>
      <c r="D659" s="892">
        <v>0</v>
      </c>
      <c r="E659" s="891">
        <v>2082002</v>
      </c>
      <c r="F659" s="896" t="s">
        <v>1074</v>
      </c>
      <c r="G659" s="895">
        <v>0</v>
      </c>
      <c r="H659" s="816">
        <v>0</v>
      </c>
    </row>
    <row r="660" ht="22.5" customHeight="1" spans="1:8">
      <c r="A660" s="891">
        <v>103060123</v>
      </c>
      <c r="B660" s="898" t="s">
        <v>1075</v>
      </c>
      <c r="C660" s="895">
        <v>0</v>
      </c>
      <c r="D660" s="892">
        <v>0</v>
      </c>
      <c r="E660" s="891">
        <v>20821</v>
      </c>
      <c r="F660" s="897" t="s">
        <v>1076</v>
      </c>
      <c r="G660" s="892">
        <v>22603997.35</v>
      </c>
      <c r="H660" s="816">
        <v>2260</v>
      </c>
    </row>
    <row r="661" ht="22.5" customHeight="1" spans="1:8">
      <c r="A661" s="891">
        <v>103060124</v>
      </c>
      <c r="B661" s="898" t="s">
        <v>1077</v>
      </c>
      <c r="C661" s="895">
        <v>0</v>
      </c>
      <c r="D661" s="892">
        <v>0</v>
      </c>
      <c r="E661" s="891">
        <v>2082101</v>
      </c>
      <c r="F661" s="896" t="s">
        <v>1078</v>
      </c>
      <c r="G661" s="895">
        <v>9327500</v>
      </c>
      <c r="H661" s="816">
        <v>933</v>
      </c>
    </row>
    <row r="662" ht="22.5" customHeight="1" spans="1:8">
      <c r="A662" s="891">
        <v>103060125</v>
      </c>
      <c r="B662" s="898" t="s">
        <v>1079</v>
      </c>
      <c r="C662" s="895">
        <v>0</v>
      </c>
      <c r="D662" s="892">
        <v>0</v>
      </c>
      <c r="E662" s="891">
        <v>2082102</v>
      </c>
      <c r="F662" s="896" t="s">
        <v>1080</v>
      </c>
      <c r="G662" s="895">
        <v>13276497.35</v>
      </c>
      <c r="H662" s="816">
        <v>1328</v>
      </c>
    </row>
    <row r="663" ht="22.5" customHeight="1" spans="1:8">
      <c r="A663" s="891">
        <v>103060126</v>
      </c>
      <c r="B663" s="898" t="s">
        <v>1081</v>
      </c>
      <c r="C663" s="895">
        <v>0</v>
      </c>
      <c r="D663" s="892">
        <v>0</v>
      </c>
      <c r="E663" s="891">
        <v>20824</v>
      </c>
      <c r="F663" s="897" t="s">
        <v>1082</v>
      </c>
      <c r="G663" s="892">
        <v>0</v>
      </c>
      <c r="H663" s="816">
        <v>0</v>
      </c>
    </row>
    <row r="664" ht="22.5" customHeight="1" spans="1:8">
      <c r="A664" s="891">
        <v>103060127</v>
      </c>
      <c r="B664" s="898" t="s">
        <v>1083</v>
      </c>
      <c r="C664" s="895">
        <v>0</v>
      </c>
      <c r="D664" s="892">
        <v>0</v>
      </c>
      <c r="E664" s="891">
        <v>2082401</v>
      </c>
      <c r="F664" s="896" t="s">
        <v>1084</v>
      </c>
      <c r="G664" s="895">
        <v>0</v>
      </c>
      <c r="H664" s="816">
        <v>0</v>
      </c>
    </row>
    <row r="665" ht="22.5" customHeight="1" spans="1:8">
      <c r="A665" s="891">
        <v>103060128</v>
      </c>
      <c r="B665" s="898" t="s">
        <v>1085</v>
      </c>
      <c r="C665" s="895">
        <v>0</v>
      </c>
      <c r="D665" s="892">
        <v>0</v>
      </c>
      <c r="E665" s="891">
        <v>2082402</v>
      </c>
      <c r="F665" s="896" t="s">
        <v>1086</v>
      </c>
      <c r="G665" s="895">
        <v>0</v>
      </c>
      <c r="H665" s="816">
        <v>0</v>
      </c>
    </row>
    <row r="666" ht="22.5" customHeight="1" spans="1:8">
      <c r="A666" s="891">
        <v>103060129</v>
      </c>
      <c r="B666" s="898" t="s">
        <v>1087</v>
      </c>
      <c r="C666" s="895">
        <v>0</v>
      </c>
      <c r="D666" s="892">
        <v>0</v>
      </c>
      <c r="E666" s="891">
        <v>20825</v>
      </c>
      <c r="F666" s="897" t="s">
        <v>1088</v>
      </c>
      <c r="G666" s="892">
        <v>485362.4</v>
      </c>
      <c r="H666" s="816">
        <v>49</v>
      </c>
    </row>
    <row r="667" ht="22.5" customHeight="1" spans="1:8">
      <c r="A667" s="891">
        <v>103060130</v>
      </c>
      <c r="B667" s="898" t="s">
        <v>1089</v>
      </c>
      <c r="C667" s="895">
        <v>0</v>
      </c>
      <c r="D667" s="892">
        <v>0</v>
      </c>
      <c r="E667" s="891">
        <v>2082501</v>
      </c>
      <c r="F667" s="896" t="s">
        <v>1090</v>
      </c>
      <c r="G667" s="895">
        <v>0</v>
      </c>
      <c r="H667" s="816">
        <v>0</v>
      </c>
    </row>
    <row r="668" ht="22.5" customHeight="1" spans="1:8">
      <c r="A668" s="891">
        <v>103060131</v>
      </c>
      <c r="B668" s="898" t="s">
        <v>1091</v>
      </c>
      <c r="C668" s="895">
        <v>0</v>
      </c>
      <c r="D668" s="892">
        <v>0</v>
      </c>
      <c r="E668" s="891">
        <v>2082502</v>
      </c>
      <c r="F668" s="896" t="s">
        <v>1092</v>
      </c>
      <c r="G668" s="895">
        <v>485362.4</v>
      </c>
      <c r="H668" s="816">
        <v>49</v>
      </c>
    </row>
    <row r="669" ht="22.5" customHeight="1" spans="1:8">
      <c r="A669" s="891">
        <v>103060132</v>
      </c>
      <c r="B669" s="898" t="s">
        <v>1093</v>
      </c>
      <c r="C669" s="895">
        <v>0</v>
      </c>
      <c r="D669" s="892">
        <v>0</v>
      </c>
      <c r="E669" s="891">
        <v>20826</v>
      </c>
      <c r="F669" s="897" t="s">
        <v>1094</v>
      </c>
      <c r="G669" s="892">
        <v>2800812</v>
      </c>
      <c r="H669" s="816">
        <v>280</v>
      </c>
    </row>
    <row r="670" ht="22.5" customHeight="1" spans="1:8">
      <c r="A670" s="891">
        <v>103060133</v>
      </c>
      <c r="B670" s="898" t="s">
        <v>1095</v>
      </c>
      <c r="C670" s="895">
        <v>0</v>
      </c>
      <c r="D670" s="892">
        <v>0</v>
      </c>
      <c r="E670" s="891">
        <v>2082601</v>
      </c>
      <c r="F670" s="896" t="s">
        <v>1096</v>
      </c>
      <c r="G670" s="895">
        <v>0</v>
      </c>
      <c r="H670" s="816">
        <v>0</v>
      </c>
    </row>
    <row r="671" ht="22.5" customHeight="1" spans="1:8">
      <c r="A671" s="891">
        <v>103060134</v>
      </c>
      <c r="B671" s="898" t="s">
        <v>1097</v>
      </c>
      <c r="C671" s="895">
        <v>0</v>
      </c>
      <c r="D671" s="892">
        <v>0</v>
      </c>
      <c r="E671" s="891">
        <v>2082602</v>
      </c>
      <c r="F671" s="896" t="s">
        <v>1098</v>
      </c>
      <c r="G671" s="895">
        <v>2800812</v>
      </c>
      <c r="H671" s="816">
        <v>280</v>
      </c>
    </row>
    <row r="672" ht="22.5" customHeight="1" spans="1:8">
      <c r="A672" s="891">
        <v>103060198</v>
      </c>
      <c r="B672" s="898" t="s">
        <v>1099</v>
      </c>
      <c r="C672" s="895">
        <v>1549130.76</v>
      </c>
      <c r="D672" s="892">
        <v>155</v>
      </c>
      <c r="E672" s="891">
        <v>2082699</v>
      </c>
      <c r="F672" s="896" t="s">
        <v>1100</v>
      </c>
      <c r="G672" s="895">
        <v>0</v>
      </c>
      <c r="H672" s="816">
        <v>0</v>
      </c>
    </row>
    <row r="673" ht="22.5" customHeight="1" spans="1:8">
      <c r="A673" s="891">
        <v>1030602</v>
      </c>
      <c r="B673" s="900" t="s">
        <v>760</v>
      </c>
      <c r="C673" s="892">
        <v>0</v>
      </c>
      <c r="D673" s="892">
        <v>0</v>
      </c>
      <c r="E673" s="891">
        <v>20827</v>
      </c>
      <c r="F673" s="897" t="s">
        <v>1101</v>
      </c>
      <c r="G673" s="892">
        <v>0</v>
      </c>
      <c r="H673" s="816">
        <v>0</v>
      </c>
    </row>
    <row r="674" ht="22.5" customHeight="1" spans="1:8">
      <c r="A674" s="891">
        <v>103060202</v>
      </c>
      <c r="B674" s="898" t="s">
        <v>1102</v>
      </c>
      <c r="C674" s="895">
        <v>0</v>
      </c>
      <c r="D674" s="892">
        <v>0</v>
      </c>
      <c r="E674" s="891">
        <v>2082701</v>
      </c>
      <c r="F674" s="896" t="s">
        <v>1103</v>
      </c>
      <c r="G674" s="895">
        <v>0</v>
      </c>
      <c r="H674" s="816">
        <v>0</v>
      </c>
    </row>
    <row r="675" ht="22.5" customHeight="1" spans="1:8">
      <c r="A675" s="891">
        <v>103060203</v>
      </c>
      <c r="B675" s="898" t="s">
        <v>1104</v>
      </c>
      <c r="C675" s="895">
        <v>0</v>
      </c>
      <c r="D675" s="892">
        <v>0</v>
      </c>
      <c r="E675" s="891">
        <v>2082702</v>
      </c>
      <c r="F675" s="896" t="s">
        <v>1105</v>
      </c>
      <c r="G675" s="895">
        <v>0</v>
      </c>
      <c r="H675" s="816">
        <v>0</v>
      </c>
    </row>
    <row r="676" ht="22.5" customHeight="1" spans="1:8">
      <c r="A676" s="891">
        <v>103060204</v>
      </c>
      <c r="B676" s="898" t="s">
        <v>1106</v>
      </c>
      <c r="C676" s="895">
        <v>0</v>
      </c>
      <c r="D676" s="892">
        <v>0</v>
      </c>
      <c r="E676" s="891">
        <v>2082799</v>
      </c>
      <c r="F676" s="896" t="s">
        <v>1107</v>
      </c>
      <c r="G676" s="895">
        <v>0</v>
      </c>
      <c r="H676" s="816">
        <v>0</v>
      </c>
    </row>
    <row r="677" ht="22.5" customHeight="1" spans="1:8">
      <c r="A677" s="891">
        <v>103060298</v>
      </c>
      <c r="B677" s="898" t="s">
        <v>1108</v>
      </c>
      <c r="C677" s="895">
        <v>0</v>
      </c>
      <c r="D677" s="892">
        <v>0</v>
      </c>
      <c r="E677" s="891">
        <v>20828</v>
      </c>
      <c r="F677" s="897" t="s">
        <v>1109</v>
      </c>
      <c r="G677" s="892">
        <v>2201948.35</v>
      </c>
      <c r="H677" s="816">
        <v>220</v>
      </c>
    </row>
    <row r="678" ht="22.5" customHeight="1" spans="1:8">
      <c r="A678" s="891">
        <v>1030603</v>
      </c>
      <c r="B678" s="900" t="s">
        <v>766</v>
      </c>
      <c r="C678" s="892">
        <v>0</v>
      </c>
      <c r="D678" s="892">
        <v>0</v>
      </c>
      <c r="E678" s="891">
        <v>2082801</v>
      </c>
      <c r="F678" s="896" t="s">
        <v>12</v>
      </c>
      <c r="G678" s="895">
        <v>1478948.35</v>
      </c>
      <c r="H678" s="816">
        <v>148</v>
      </c>
    </row>
    <row r="679" ht="22.5" customHeight="1" spans="1:8">
      <c r="A679" s="891">
        <v>103060301</v>
      </c>
      <c r="B679" s="898" t="s">
        <v>1110</v>
      </c>
      <c r="C679" s="895">
        <v>0</v>
      </c>
      <c r="D679" s="892">
        <v>0</v>
      </c>
      <c r="E679" s="891">
        <v>2082802</v>
      </c>
      <c r="F679" s="896" t="s">
        <v>14</v>
      </c>
      <c r="G679" s="895">
        <v>0</v>
      </c>
      <c r="H679" s="816">
        <v>0</v>
      </c>
    </row>
    <row r="680" ht="22.5" customHeight="1" spans="1:8">
      <c r="A680" s="891">
        <v>103060304</v>
      </c>
      <c r="B680" s="898" t="s">
        <v>1111</v>
      </c>
      <c r="C680" s="895">
        <v>0</v>
      </c>
      <c r="D680" s="892">
        <v>0</v>
      </c>
      <c r="E680" s="891">
        <v>2082803</v>
      </c>
      <c r="F680" s="896" t="s">
        <v>16</v>
      </c>
      <c r="G680" s="895">
        <v>0</v>
      </c>
      <c r="H680" s="816">
        <v>0</v>
      </c>
    </row>
    <row r="681" ht="22.5" customHeight="1" spans="1:8">
      <c r="A681" s="891">
        <v>103060305</v>
      </c>
      <c r="B681" s="898" t="s">
        <v>1112</v>
      </c>
      <c r="C681" s="895">
        <v>0</v>
      </c>
      <c r="D681" s="892">
        <v>0</v>
      </c>
      <c r="E681" s="891">
        <v>2082804</v>
      </c>
      <c r="F681" s="896" t="s">
        <v>1113</v>
      </c>
      <c r="G681" s="895">
        <v>723000</v>
      </c>
      <c r="H681" s="816">
        <v>72</v>
      </c>
    </row>
    <row r="682" ht="22.5" customHeight="1" spans="1:8">
      <c r="A682" s="891">
        <v>103060307</v>
      </c>
      <c r="B682" s="898" t="s">
        <v>1114</v>
      </c>
      <c r="C682" s="895">
        <v>0</v>
      </c>
      <c r="D682" s="892">
        <v>0</v>
      </c>
      <c r="E682" s="891">
        <v>2082805</v>
      </c>
      <c r="F682" s="896" t="s">
        <v>1115</v>
      </c>
      <c r="G682" s="895">
        <v>0</v>
      </c>
      <c r="H682" s="816">
        <v>0</v>
      </c>
    </row>
    <row r="683" ht="22.5" customHeight="1" spans="1:8">
      <c r="A683" s="891">
        <v>103060398</v>
      </c>
      <c r="B683" s="898" t="s">
        <v>1116</v>
      </c>
      <c r="C683" s="895">
        <v>0</v>
      </c>
      <c r="D683" s="892">
        <v>0</v>
      </c>
      <c r="E683" s="891">
        <v>2082850</v>
      </c>
      <c r="F683" s="896" t="s">
        <v>30</v>
      </c>
      <c r="G683" s="895">
        <v>0</v>
      </c>
      <c r="H683" s="816">
        <v>0</v>
      </c>
    </row>
    <row r="684" ht="22.5" customHeight="1" spans="1:8">
      <c r="A684" s="891">
        <v>1030604</v>
      </c>
      <c r="B684" s="900" t="s">
        <v>769</v>
      </c>
      <c r="C684" s="892">
        <v>0</v>
      </c>
      <c r="D684" s="892">
        <v>0</v>
      </c>
      <c r="E684" s="891">
        <v>2082899</v>
      </c>
      <c r="F684" s="896" t="s">
        <v>1117</v>
      </c>
      <c r="G684" s="895">
        <v>0</v>
      </c>
      <c r="H684" s="816">
        <v>0</v>
      </c>
    </row>
    <row r="685" ht="22.5" customHeight="1" spans="1:8">
      <c r="A685" s="891">
        <v>103060401</v>
      </c>
      <c r="B685" s="898" t="s">
        <v>1118</v>
      </c>
      <c r="C685" s="895">
        <v>0</v>
      </c>
      <c r="D685" s="892">
        <v>0</v>
      </c>
      <c r="E685" s="891">
        <v>20830</v>
      </c>
      <c r="F685" s="897" t="s">
        <v>1119</v>
      </c>
      <c r="G685" s="892">
        <v>784251</v>
      </c>
      <c r="H685" s="816">
        <v>78</v>
      </c>
    </row>
    <row r="686" ht="22.5" customHeight="1" spans="1:8">
      <c r="A686" s="891">
        <v>103060402</v>
      </c>
      <c r="B686" s="898" t="s">
        <v>1120</v>
      </c>
      <c r="C686" s="895">
        <v>0</v>
      </c>
      <c r="D686" s="892">
        <v>0</v>
      </c>
      <c r="E686" s="891">
        <v>2083001</v>
      </c>
      <c r="F686" s="896" t="s">
        <v>1121</v>
      </c>
      <c r="G686" s="895">
        <v>784251</v>
      </c>
      <c r="H686" s="816">
        <v>78</v>
      </c>
    </row>
    <row r="687" ht="22.5" customHeight="1" spans="1:8">
      <c r="A687" s="891">
        <v>103060498</v>
      </c>
      <c r="B687" s="898" t="s">
        <v>1122</v>
      </c>
      <c r="C687" s="895">
        <v>0</v>
      </c>
      <c r="D687" s="892">
        <v>0</v>
      </c>
      <c r="E687" s="891">
        <v>2083099</v>
      </c>
      <c r="F687" s="896" t="s">
        <v>1123</v>
      </c>
      <c r="G687" s="895">
        <v>0</v>
      </c>
      <c r="H687" s="816">
        <v>0</v>
      </c>
    </row>
    <row r="688" ht="22.5" customHeight="1" spans="1:8">
      <c r="A688" s="891">
        <v>1030698</v>
      </c>
      <c r="B688" s="900" t="s">
        <v>1124</v>
      </c>
      <c r="C688" s="895">
        <v>0</v>
      </c>
      <c r="D688" s="892">
        <v>0</v>
      </c>
      <c r="E688" s="891">
        <v>20899</v>
      </c>
      <c r="F688" s="893" t="s">
        <v>1125</v>
      </c>
      <c r="G688" s="892">
        <v>9175939</v>
      </c>
      <c r="H688" s="816">
        <v>918</v>
      </c>
    </row>
    <row r="689" ht="22.5" customHeight="1" spans="1:8">
      <c r="A689" s="891"/>
      <c r="B689" s="891"/>
      <c r="C689" s="902"/>
      <c r="D689" s="892">
        <v>0</v>
      </c>
      <c r="E689" s="891">
        <v>2089999</v>
      </c>
      <c r="F689" s="896" t="s">
        <v>1126</v>
      </c>
      <c r="G689" s="895">
        <v>9175939</v>
      </c>
      <c r="H689" s="816">
        <v>918</v>
      </c>
    </row>
    <row r="690" ht="22.5" customHeight="1" spans="1:8">
      <c r="A690" s="891">
        <v>105</v>
      </c>
      <c r="B690" s="891" t="s">
        <v>1127</v>
      </c>
      <c r="C690" s="892">
        <v>0</v>
      </c>
      <c r="D690" s="892">
        <v>0</v>
      </c>
      <c r="E690" s="891">
        <v>210</v>
      </c>
      <c r="F690" s="903" t="s">
        <v>1128</v>
      </c>
      <c r="G690" s="892">
        <v>229842274.2</v>
      </c>
      <c r="H690" s="816">
        <v>22984</v>
      </c>
    </row>
    <row r="691" ht="22.5" customHeight="1" spans="1:8">
      <c r="A691" s="891">
        <v>10503</v>
      </c>
      <c r="B691" s="891" t="s">
        <v>1129</v>
      </c>
      <c r="C691" s="892">
        <v>0</v>
      </c>
      <c r="D691" s="892">
        <v>0</v>
      </c>
      <c r="E691" s="891">
        <v>21001</v>
      </c>
      <c r="F691" s="897" t="s">
        <v>1130</v>
      </c>
      <c r="G691" s="892">
        <v>4125151.27</v>
      </c>
      <c r="H691" s="816">
        <v>413</v>
      </c>
    </row>
    <row r="692" ht="22.5" customHeight="1" spans="1:8">
      <c r="A692" s="891">
        <v>1050301</v>
      </c>
      <c r="B692" s="894" t="s">
        <v>1131</v>
      </c>
      <c r="C692" s="895">
        <v>0</v>
      </c>
      <c r="D692" s="892">
        <v>0</v>
      </c>
      <c r="E692" s="891">
        <v>2100101</v>
      </c>
      <c r="F692" s="896" t="s">
        <v>12</v>
      </c>
      <c r="G692" s="895">
        <v>2942909.92</v>
      </c>
      <c r="H692" s="816">
        <v>294</v>
      </c>
    </row>
    <row r="693" ht="22.5" customHeight="1" spans="1:8">
      <c r="A693" s="891">
        <v>1050302</v>
      </c>
      <c r="B693" s="894" t="s">
        <v>1132</v>
      </c>
      <c r="C693" s="892">
        <v>0</v>
      </c>
      <c r="D693" s="892">
        <v>0</v>
      </c>
      <c r="E693" s="891">
        <v>2100102</v>
      </c>
      <c r="F693" s="896" t="s">
        <v>14</v>
      </c>
      <c r="G693" s="895">
        <v>1182241.35</v>
      </c>
      <c r="H693" s="816">
        <v>118</v>
      </c>
    </row>
    <row r="694" ht="22.5" customHeight="1" spans="1:8">
      <c r="A694" s="891">
        <v>105030201</v>
      </c>
      <c r="B694" s="898" t="s">
        <v>1133</v>
      </c>
      <c r="C694" s="895">
        <v>0</v>
      </c>
      <c r="D694" s="892">
        <v>0</v>
      </c>
      <c r="E694" s="891">
        <v>2100103</v>
      </c>
      <c r="F694" s="896" t="s">
        <v>16</v>
      </c>
      <c r="G694" s="895">
        <v>0</v>
      </c>
      <c r="H694" s="816">
        <v>0</v>
      </c>
    </row>
    <row r="695" ht="22.5" customHeight="1" spans="1:8">
      <c r="A695" s="891">
        <v>105030202</v>
      </c>
      <c r="B695" s="898" t="s">
        <v>1134</v>
      </c>
      <c r="C695" s="895">
        <v>0</v>
      </c>
      <c r="D695" s="892">
        <v>0</v>
      </c>
      <c r="E695" s="891">
        <v>2100199</v>
      </c>
      <c r="F695" s="896" t="s">
        <v>1135</v>
      </c>
      <c r="G695" s="895">
        <v>0</v>
      </c>
      <c r="H695" s="816">
        <v>0</v>
      </c>
    </row>
    <row r="696" ht="22.5" customHeight="1" spans="1:8">
      <c r="A696" s="891">
        <v>105030203</v>
      </c>
      <c r="B696" s="898" t="s">
        <v>1136</v>
      </c>
      <c r="C696" s="895">
        <v>0</v>
      </c>
      <c r="D696" s="892">
        <v>0</v>
      </c>
      <c r="E696" s="891">
        <v>21002</v>
      </c>
      <c r="F696" s="897" t="s">
        <v>1137</v>
      </c>
      <c r="G696" s="892">
        <v>45328123.76</v>
      </c>
      <c r="H696" s="816">
        <v>4533</v>
      </c>
    </row>
    <row r="697" ht="22.5" customHeight="1" spans="1:8">
      <c r="A697" s="891">
        <v>105030204</v>
      </c>
      <c r="B697" s="898" t="s">
        <v>1138</v>
      </c>
      <c r="C697" s="895">
        <v>0</v>
      </c>
      <c r="D697" s="892">
        <v>0</v>
      </c>
      <c r="E697" s="891">
        <v>2100201</v>
      </c>
      <c r="F697" s="896" t="s">
        <v>1139</v>
      </c>
      <c r="G697" s="895">
        <v>36487474.69</v>
      </c>
      <c r="H697" s="816">
        <v>3649</v>
      </c>
    </row>
    <row r="698" ht="22.5" customHeight="1" spans="1:8">
      <c r="A698" s="891">
        <v>10504</v>
      </c>
      <c r="B698" s="891" t="s">
        <v>1140</v>
      </c>
      <c r="C698" s="892">
        <v>0</v>
      </c>
      <c r="D698" s="892">
        <v>0</v>
      </c>
      <c r="E698" s="891">
        <v>2100202</v>
      </c>
      <c r="F698" s="896" t="s">
        <v>1141</v>
      </c>
      <c r="G698" s="895">
        <v>8840649.07</v>
      </c>
      <c r="H698" s="816">
        <v>884</v>
      </c>
    </row>
    <row r="699" ht="22.5" customHeight="1" spans="1:8">
      <c r="A699" s="891">
        <v>1050401</v>
      </c>
      <c r="B699" s="894" t="s">
        <v>1142</v>
      </c>
      <c r="C699" s="892">
        <v>0</v>
      </c>
      <c r="D699" s="892">
        <v>0</v>
      </c>
      <c r="E699" s="891">
        <v>2100203</v>
      </c>
      <c r="F699" s="896" t="s">
        <v>1143</v>
      </c>
      <c r="G699" s="895">
        <v>0</v>
      </c>
      <c r="H699" s="816">
        <v>0</v>
      </c>
    </row>
    <row r="700" ht="22.5" customHeight="1" spans="1:8">
      <c r="A700" s="891">
        <v>105040101</v>
      </c>
      <c r="B700" s="898" t="s">
        <v>1144</v>
      </c>
      <c r="C700" s="895">
        <v>0</v>
      </c>
      <c r="D700" s="892">
        <v>0</v>
      </c>
      <c r="E700" s="891">
        <v>2100204</v>
      </c>
      <c r="F700" s="896" t="s">
        <v>1145</v>
      </c>
      <c r="G700" s="895">
        <v>0</v>
      </c>
      <c r="H700" s="816">
        <v>0</v>
      </c>
    </row>
    <row r="701" ht="22.5" customHeight="1" spans="1:8">
      <c r="A701" s="891">
        <v>105040102</v>
      </c>
      <c r="B701" s="898" t="s">
        <v>1146</v>
      </c>
      <c r="C701" s="895">
        <v>0</v>
      </c>
      <c r="D701" s="892">
        <v>0</v>
      </c>
      <c r="E701" s="891">
        <v>2100205</v>
      </c>
      <c r="F701" s="896" t="s">
        <v>1147</v>
      </c>
      <c r="G701" s="895">
        <v>0</v>
      </c>
      <c r="H701" s="816">
        <v>0</v>
      </c>
    </row>
    <row r="702" ht="22.5" customHeight="1" spans="1:8">
      <c r="A702" s="891">
        <v>105040103</v>
      </c>
      <c r="B702" s="898" t="s">
        <v>1148</v>
      </c>
      <c r="C702" s="895">
        <v>0</v>
      </c>
      <c r="D702" s="892">
        <v>0</v>
      </c>
      <c r="E702" s="891">
        <v>2100206</v>
      </c>
      <c r="F702" s="896" t="s">
        <v>1149</v>
      </c>
      <c r="G702" s="895">
        <v>0</v>
      </c>
      <c r="H702" s="816">
        <v>0</v>
      </c>
    </row>
    <row r="703" ht="22.5" customHeight="1" spans="1:8">
      <c r="A703" s="891">
        <v>105040104</v>
      </c>
      <c r="B703" s="898" t="s">
        <v>1150</v>
      </c>
      <c r="C703" s="895">
        <v>0</v>
      </c>
      <c r="D703" s="892">
        <v>0</v>
      </c>
      <c r="E703" s="891">
        <v>2100207</v>
      </c>
      <c r="F703" s="896" t="s">
        <v>1151</v>
      </c>
      <c r="G703" s="895">
        <v>0</v>
      </c>
      <c r="H703" s="816">
        <v>0</v>
      </c>
    </row>
    <row r="704" ht="22.5" customHeight="1" spans="1:8">
      <c r="A704" s="891">
        <v>1050402</v>
      </c>
      <c r="B704" s="894" t="s">
        <v>1152</v>
      </c>
      <c r="C704" s="892">
        <v>0</v>
      </c>
      <c r="D704" s="892">
        <v>0</v>
      </c>
      <c r="E704" s="891">
        <v>2100208</v>
      </c>
      <c r="F704" s="896" t="s">
        <v>1153</v>
      </c>
      <c r="G704" s="895">
        <v>0</v>
      </c>
      <c r="H704" s="816">
        <v>0</v>
      </c>
    </row>
    <row r="705" ht="22.5" customHeight="1" spans="1:8">
      <c r="A705" s="891">
        <v>105040201</v>
      </c>
      <c r="B705" s="898" t="s">
        <v>1154</v>
      </c>
      <c r="C705" s="895">
        <v>0</v>
      </c>
      <c r="D705" s="892">
        <v>0</v>
      </c>
      <c r="E705" s="891">
        <v>2100209</v>
      </c>
      <c r="F705" s="896" t="s">
        <v>1155</v>
      </c>
      <c r="G705" s="895">
        <v>0</v>
      </c>
      <c r="H705" s="816">
        <v>0</v>
      </c>
    </row>
    <row r="706" ht="22.5" customHeight="1" spans="1:8">
      <c r="A706" s="891">
        <v>105040205</v>
      </c>
      <c r="B706" s="898" t="s">
        <v>1156</v>
      </c>
      <c r="C706" s="895">
        <v>0</v>
      </c>
      <c r="D706" s="892">
        <v>0</v>
      </c>
      <c r="E706" s="891">
        <v>2100210</v>
      </c>
      <c r="F706" s="896" t="s">
        <v>1157</v>
      </c>
      <c r="G706" s="895">
        <v>0</v>
      </c>
      <c r="H706" s="816">
        <v>0</v>
      </c>
    </row>
    <row r="707" ht="22.5" customHeight="1" spans="1:8">
      <c r="A707" s="891">
        <v>105040211</v>
      </c>
      <c r="B707" s="898" t="s">
        <v>1158</v>
      </c>
      <c r="C707" s="895">
        <v>0</v>
      </c>
      <c r="D707" s="892">
        <v>0</v>
      </c>
      <c r="E707" s="891">
        <v>2100211</v>
      </c>
      <c r="F707" s="896" t="s">
        <v>1159</v>
      </c>
      <c r="G707" s="895">
        <v>0</v>
      </c>
      <c r="H707" s="816">
        <v>0</v>
      </c>
    </row>
    <row r="708" ht="22.5" customHeight="1" spans="1:8">
      <c r="A708" s="891">
        <v>105040213</v>
      </c>
      <c r="B708" s="898" t="s">
        <v>1160</v>
      </c>
      <c r="C708" s="895">
        <v>0</v>
      </c>
      <c r="D708" s="892">
        <v>0</v>
      </c>
      <c r="E708" s="891">
        <v>2100212</v>
      </c>
      <c r="F708" s="896" t="s">
        <v>1161</v>
      </c>
      <c r="G708" s="895">
        <v>0</v>
      </c>
      <c r="H708" s="816">
        <v>0</v>
      </c>
    </row>
    <row r="709" ht="22.5" customHeight="1" spans="1:8">
      <c r="A709" s="891">
        <v>105040214</v>
      </c>
      <c r="B709" s="898" t="s">
        <v>1162</v>
      </c>
      <c r="C709" s="895">
        <v>0</v>
      </c>
      <c r="D709" s="892">
        <v>0</v>
      </c>
      <c r="E709" s="891">
        <v>2100213</v>
      </c>
      <c r="F709" s="896" t="s">
        <v>1163</v>
      </c>
      <c r="G709" s="895">
        <v>0</v>
      </c>
      <c r="H709" s="816">
        <v>0</v>
      </c>
    </row>
    <row r="710" ht="22.5" customHeight="1" spans="1:8">
      <c r="A710" s="891">
        <v>105040216</v>
      </c>
      <c r="B710" s="898" t="s">
        <v>1164</v>
      </c>
      <c r="C710" s="895">
        <v>0</v>
      </c>
      <c r="D710" s="892">
        <v>0</v>
      </c>
      <c r="E710" s="891">
        <v>2100299</v>
      </c>
      <c r="F710" s="896" t="s">
        <v>1165</v>
      </c>
      <c r="G710" s="895">
        <v>0</v>
      </c>
      <c r="H710" s="816">
        <v>0</v>
      </c>
    </row>
    <row r="711" ht="22.5" customHeight="1" spans="1:8">
      <c r="A711" s="891">
        <v>105040217</v>
      </c>
      <c r="B711" s="898" t="s">
        <v>1166</v>
      </c>
      <c r="C711" s="895">
        <v>0</v>
      </c>
      <c r="D711" s="892">
        <v>0</v>
      </c>
      <c r="E711" s="891">
        <v>21003</v>
      </c>
      <c r="F711" s="897" t="s">
        <v>1167</v>
      </c>
      <c r="G711" s="892">
        <v>48431260.24</v>
      </c>
      <c r="H711" s="816">
        <v>4843</v>
      </c>
    </row>
    <row r="712" ht="22.5" customHeight="1" spans="1:8">
      <c r="A712" s="891">
        <v>105040218</v>
      </c>
      <c r="B712" s="898" t="s">
        <v>1168</v>
      </c>
      <c r="C712" s="895">
        <v>0</v>
      </c>
      <c r="D712" s="892">
        <v>0</v>
      </c>
      <c r="E712" s="891">
        <v>2100301</v>
      </c>
      <c r="F712" s="896" t="s">
        <v>1169</v>
      </c>
      <c r="G712" s="895">
        <v>0</v>
      </c>
      <c r="H712" s="816">
        <v>0</v>
      </c>
    </row>
    <row r="713" ht="22.5" customHeight="1" spans="1:8">
      <c r="A713" s="891">
        <v>105040219</v>
      </c>
      <c r="B713" s="898" t="s">
        <v>1170</v>
      </c>
      <c r="C713" s="895">
        <v>0</v>
      </c>
      <c r="D713" s="892">
        <v>0</v>
      </c>
      <c r="E713" s="891">
        <v>2100302</v>
      </c>
      <c r="F713" s="896" t="s">
        <v>1171</v>
      </c>
      <c r="G713" s="895">
        <v>48431260.24</v>
      </c>
      <c r="H713" s="816">
        <v>4843</v>
      </c>
    </row>
    <row r="714" ht="22.5" customHeight="1" spans="1:8">
      <c r="A714" s="891">
        <v>105040220</v>
      </c>
      <c r="B714" s="898" t="s">
        <v>1172</v>
      </c>
      <c r="C714" s="895">
        <v>0</v>
      </c>
      <c r="D714" s="892">
        <v>0</v>
      </c>
      <c r="E714" s="891">
        <v>2100399</v>
      </c>
      <c r="F714" s="896" t="s">
        <v>1173</v>
      </c>
      <c r="G714" s="895">
        <v>0</v>
      </c>
      <c r="H714" s="816">
        <v>0</v>
      </c>
    </row>
    <row r="715" ht="22.5" customHeight="1" spans="1:8">
      <c r="A715" s="891">
        <v>105040231</v>
      </c>
      <c r="B715" s="898" t="s">
        <v>1174</v>
      </c>
      <c r="C715" s="895">
        <v>0</v>
      </c>
      <c r="D715" s="892">
        <v>0</v>
      </c>
      <c r="E715" s="891">
        <v>21004</v>
      </c>
      <c r="F715" s="897" t="s">
        <v>1175</v>
      </c>
      <c r="G715" s="892">
        <v>40500804.77</v>
      </c>
      <c r="H715" s="816">
        <v>4050</v>
      </c>
    </row>
    <row r="716" ht="22.5" customHeight="1" spans="1:8">
      <c r="A716" s="891">
        <v>105040232</v>
      </c>
      <c r="B716" s="898" t="s">
        <v>1176</v>
      </c>
      <c r="C716" s="895">
        <v>0</v>
      </c>
      <c r="D716" s="892">
        <v>0</v>
      </c>
      <c r="E716" s="891">
        <v>2100401</v>
      </c>
      <c r="F716" s="896" t="s">
        <v>1177</v>
      </c>
      <c r="G716" s="895">
        <v>5237126.01</v>
      </c>
      <c r="H716" s="816">
        <v>524</v>
      </c>
    </row>
    <row r="717" ht="22.5" customHeight="1" spans="1:8">
      <c r="A717" s="891">
        <v>105040233</v>
      </c>
      <c r="B717" s="898" t="s">
        <v>1178</v>
      </c>
      <c r="C717" s="895">
        <v>0</v>
      </c>
      <c r="D717" s="892">
        <v>0</v>
      </c>
      <c r="E717" s="891">
        <v>2100402</v>
      </c>
      <c r="F717" s="896" t="s">
        <v>1179</v>
      </c>
      <c r="G717" s="895">
        <v>1357880.77</v>
      </c>
      <c r="H717" s="816">
        <v>136</v>
      </c>
    </row>
    <row r="718" ht="22.5" customHeight="1" spans="1:8">
      <c r="A718" s="891">
        <v>105040298</v>
      </c>
      <c r="B718" s="898" t="s">
        <v>1180</v>
      </c>
      <c r="C718" s="895">
        <v>0</v>
      </c>
      <c r="D718" s="892">
        <v>0</v>
      </c>
      <c r="E718" s="891">
        <v>2100403</v>
      </c>
      <c r="F718" s="896" t="s">
        <v>1181</v>
      </c>
      <c r="G718" s="895">
        <v>5881978.49</v>
      </c>
      <c r="H718" s="816">
        <v>588</v>
      </c>
    </row>
    <row r="719" ht="22.5" customHeight="1" spans="1:8">
      <c r="A719" s="891">
        <v>105040299</v>
      </c>
      <c r="B719" s="898" t="s">
        <v>1182</v>
      </c>
      <c r="C719" s="895">
        <v>0</v>
      </c>
      <c r="D719" s="892">
        <v>0</v>
      </c>
      <c r="E719" s="891">
        <v>2100404</v>
      </c>
      <c r="F719" s="896" t="s">
        <v>1183</v>
      </c>
      <c r="G719" s="895">
        <v>0</v>
      </c>
      <c r="H719" s="816">
        <v>0</v>
      </c>
    </row>
    <row r="720" ht="22.5" customHeight="1" spans="1:8">
      <c r="A720" s="891"/>
      <c r="B720" s="891"/>
      <c r="C720" s="904"/>
      <c r="D720" s="892">
        <v>0</v>
      </c>
      <c r="E720" s="891">
        <v>2100405</v>
      </c>
      <c r="F720" s="896" t="s">
        <v>1184</v>
      </c>
      <c r="G720" s="895">
        <v>0</v>
      </c>
      <c r="H720" s="816">
        <v>0</v>
      </c>
    </row>
    <row r="721" ht="22.5" customHeight="1" spans="1:8">
      <c r="A721" s="891"/>
      <c r="B721" s="891"/>
      <c r="C721" s="905"/>
      <c r="D721" s="892">
        <v>0</v>
      </c>
      <c r="E721" s="891">
        <v>2100406</v>
      </c>
      <c r="F721" s="896" t="s">
        <v>1185</v>
      </c>
      <c r="G721" s="895">
        <v>0</v>
      </c>
      <c r="H721" s="816">
        <v>0</v>
      </c>
    </row>
    <row r="722" ht="22.5" customHeight="1" spans="1:8">
      <c r="A722" s="891"/>
      <c r="B722" s="891"/>
      <c r="C722" s="905"/>
      <c r="D722" s="892">
        <v>0</v>
      </c>
      <c r="E722" s="891">
        <v>2100407</v>
      </c>
      <c r="F722" s="896" t="s">
        <v>1186</v>
      </c>
      <c r="G722" s="895">
        <v>0</v>
      </c>
      <c r="H722" s="816">
        <v>0</v>
      </c>
    </row>
    <row r="723" ht="22.5" customHeight="1" spans="1:8">
      <c r="A723" s="891"/>
      <c r="B723" s="891"/>
      <c r="C723" s="905"/>
      <c r="D723" s="892">
        <v>0</v>
      </c>
      <c r="E723" s="891">
        <v>2100408</v>
      </c>
      <c r="F723" s="896" t="s">
        <v>1187</v>
      </c>
      <c r="G723" s="895">
        <v>18566713.38</v>
      </c>
      <c r="H723" s="816">
        <v>1857</v>
      </c>
    </row>
    <row r="724" ht="22.5" customHeight="1" spans="1:8">
      <c r="A724" s="891"/>
      <c r="B724" s="891"/>
      <c r="C724" s="905"/>
      <c r="D724" s="892">
        <v>0</v>
      </c>
      <c r="E724" s="891">
        <v>2100409</v>
      </c>
      <c r="F724" s="896" t="s">
        <v>1188</v>
      </c>
      <c r="G724" s="895">
        <v>2590278.96</v>
      </c>
      <c r="H724" s="816">
        <v>259</v>
      </c>
    </row>
    <row r="725" ht="22.5" customHeight="1" spans="1:8">
      <c r="A725" s="891"/>
      <c r="B725" s="891"/>
      <c r="C725" s="905"/>
      <c r="D725" s="892">
        <v>0</v>
      </c>
      <c r="E725" s="891">
        <v>2100410</v>
      </c>
      <c r="F725" s="896" t="s">
        <v>1189</v>
      </c>
      <c r="G725" s="895">
        <v>961411.55</v>
      </c>
      <c r="H725" s="816">
        <v>96</v>
      </c>
    </row>
    <row r="726" ht="22.5" customHeight="1" spans="1:8">
      <c r="A726" s="825" t="s">
        <v>1190</v>
      </c>
      <c r="B726" s="825"/>
      <c r="C726" s="825"/>
      <c r="D726" s="892">
        <v>0</v>
      </c>
      <c r="E726" s="891">
        <v>2100499</v>
      </c>
      <c r="F726" s="896" t="s">
        <v>1191</v>
      </c>
      <c r="G726" s="895">
        <v>5905415.61</v>
      </c>
      <c r="H726" s="816">
        <v>591</v>
      </c>
    </row>
    <row r="727" ht="22.5" customHeight="1" spans="1:8">
      <c r="A727" s="891"/>
      <c r="B727" s="891" t="s">
        <v>1192</v>
      </c>
      <c r="C727" s="906"/>
      <c r="D727" s="892">
        <v>0</v>
      </c>
      <c r="E727" s="891">
        <v>21006</v>
      </c>
      <c r="F727" s="897" t="s">
        <v>1193</v>
      </c>
      <c r="G727" s="892">
        <v>0</v>
      </c>
      <c r="H727" s="816">
        <v>0</v>
      </c>
    </row>
    <row r="728" ht="22.5" customHeight="1" spans="1:8">
      <c r="A728" s="891"/>
      <c r="B728" s="891" t="s">
        <v>1194</v>
      </c>
      <c r="C728" s="906"/>
      <c r="D728" s="892">
        <v>0</v>
      </c>
      <c r="E728" s="891">
        <v>2100601</v>
      </c>
      <c r="F728" s="896" t="s">
        <v>1195</v>
      </c>
      <c r="G728" s="895">
        <v>0</v>
      </c>
      <c r="H728" s="816">
        <v>0</v>
      </c>
    </row>
    <row r="729" ht="22.5" customHeight="1" spans="1:8">
      <c r="A729" s="891"/>
      <c r="B729" s="891" t="s">
        <v>1196</v>
      </c>
      <c r="C729" s="906"/>
      <c r="D729" s="892">
        <v>0</v>
      </c>
      <c r="E729" s="891">
        <v>2100699</v>
      </c>
      <c r="F729" s="896" t="s">
        <v>1197</v>
      </c>
      <c r="G729" s="895">
        <v>0</v>
      </c>
      <c r="H729" s="816">
        <v>0</v>
      </c>
    </row>
    <row r="730" ht="22.5" customHeight="1" spans="1:8">
      <c r="A730" s="891"/>
      <c r="B730" s="891" t="s">
        <v>1198</v>
      </c>
      <c r="C730" s="906"/>
      <c r="D730" s="892">
        <v>0</v>
      </c>
      <c r="E730" s="891">
        <v>21007</v>
      </c>
      <c r="F730" s="897" t="s">
        <v>1199</v>
      </c>
      <c r="G730" s="892">
        <v>15701100.49</v>
      </c>
      <c r="H730" s="816">
        <v>1570</v>
      </c>
    </row>
    <row r="731" ht="22.5" customHeight="1" spans="1:8">
      <c r="A731" s="891"/>
      <c r="B731" s="891" t="s">
        <v>1200</v>
      </c>
      <c r="C731" s="906"/>
      <c r="D731" s="892">
        <v>0</v>
      </c>
      <c r="E731" s="891">
        <v>2100716</v>
      </c>
      <c r="F731" s="896" t="s">
        <v>1201</v>
      </c>
      <c r="G731" s="895">
        <v>1052014.83</v>
      </c>
      <c r="H731" s="816">
        <v>105</v>
      </c>
    </row>
    <row r="732" ht="22.5" customHeight="1" spans="1:8">
      <c r="A732" s="891"/>
      <c r="B732" s="891" t="s">
        <v>1202</v>
      </c>
      <c r="C732" s="906"/>
      <c r="D732" s="892">
        <v>0</v>
      </c>
      <c r="E732" s="891">
        <v>2100717</v>
      </c>
      <c r="F732" s="896" t="s">
        <v>1203</v>
      </c>
      <c r="G732" s="895">
        <v>12397638.91</v>
      </c>
      <c r="H732" s="816">
        <v>1240</v>
      </c>
    </row>
    <row r="733" ht="22.5" customHeight="1" spans="1:8">
      <c r="A733" s="891"/>
      <c r="B733" s="891" t="s">
        <v>1204</v>
      </c>
      <c r="C733" s="906"/>
      <c r="D733" s="892">
        <v>0</v>
      </c>
      <c r="E733" s="891">
        <v>2100799</v>
      </c>
      <c r="F733" s="896" t="s">
        <v>1205</v>
      </c>
      <c r="G733" s="895">
        <v>2251446.75</v>
      </c>
      <c r="H733" s="816">
        <v>225</v>
      </c>
    </row>
    <row r="734" ht="22.5" customHeight="1" spans="1:8">
      <c r="A734" s="891"/>
      <c r="B734" s="891" t="s">
        <v>1206</v>
      </c>
      <c r="C734" s="906"/>
      <c r="D734" s="892">
        <v>0</v>
      </c>
      <c r="E734" s="891">
        <v>21011</v>
      </c>
      <c r="F734" s="897" t="s">
        <v>1207</v>
      </c>
      <c r="G734" s="892">
        <v>65661894.68</v>
      </c>
      <c r="H734" s="816">
        <v>6566</v>
      </c>
    </row>
    <row r="735" ht="22.5" customHeight="1" spans="1:8">
      <c r="A735" s="891"/>
      <c r="B735" s="891" t="s">
        <v>1208</v>
      </c>
      <c r="C735" s="906"/>
      <c r="D735" s="892">
        <v>0</v>
      </c>
      <c r="E735" s="891">
        <v>2101101</v>
      </c>
      <c r="F735" s="896" t="s">
        <v>1209</v>
      </c>
      <c r="G735" s="895">
        <v>8851399.88</v>
      </c>
      <c r="H735" s="816">
        <v>885</v>
      </c>
    </row>
    <row r="736" ht="22.5" customHeight="1" spans="1:8">
      <c r="A736" s="891"/>
      <c r="B736" s="891" t="s">
        <v>1210</v>
      </c>
      <c r="C736" s="906"/>
      <c r="D736" s="892">
        <v>0</v>
      </c>
      <c r="E736" s="891">
        <v>2101102</v>
      </c>
      <c r="F736" s="896" t="s">
        <v>1211</v>
      </c>
      <c r="G736" s="895">
        <v>26497415.66</v>
      </c>
      <c r="H736" s="816">
        <v>2650</v>
      </c>
    </row>
    <row r="737" ht="22.5" customHeight="1" spans="1:8">
      <c r="A737" s="891"/>
      <c r="B737" s="891" t="s">
        <v>1212</v>
      </c>
      <c r="C737" s="906"/>
      <c r="D737" s="892">
        <v>0</v>
      </c>
      <c r="E737" s="891">
        <v>2101103</v>
      </c>
      <c r="F737" s="896" t="s">
        <v>1213</v>
      </c>
      <c r="G737" s="895">
        <v>28170193.53</v>
      </c>
      <c r="H737" s="816">
        <v>2817</v>
      </c>
    </row>
    <row r="738" ht="22.5" customHeight="1" spans="1:8">
      <c r="A738" s="891"/>
      <c r="B738" s="891" t="s">
        <v>1214</v>
      </c>
      <c r="C738" s="906"/>
      <c r="D738" s="892">
        <v>0</v>
      </c>
      <c r="E738" s="891">
        <v>2101199</v>
      </c>
      <c r="F738" s="896" t="s">
        <v>1215</v>
      </c>
      <c r="G738" s="895">
        <v>2142885.61</v>
      </c>
      <c r="H738" s="816">
        <v>214</v>
      </c>
    </row>
    <row r="739" ht="22.5" customHeight="1" spans="1:8">
      <c r="A739" s="891"/>
      <c r="B739" s="891" t="s">
        <v>1216</v>
      </c>
      <c r="C739" s="906"/>
      <c r="D739" s="892">
        <v>0</v>
      </c>
      <c r="E739" s="891">
        <v>21012</v>
      </c>
      <c r="F739" s="897" t="s">
        <v>1217</v>
      </c>
      <c r="G739" s="892">
        <v>5174071.65</v>
      </c>
      <c r="H739" s="816">
        <v>517</v>
      </c>
    </row>
    <row r="740" ht="22.5" customHeight="1" spans="1:8">
      <c r="A740" s="891"/>
      <c r="B740" s="891" t="s">
        <v>1218</v>
      </c>
      <c r="C740" s="906"/>
      <c r="D740" s="892">
        <v>0</v>
      </c>
      <c r="E740" s="891">
        <v>2101201</v>
      </c>
      <c r="F740" s="896" t="s">
        <v>1219</v>
      </c>
      <c r="G740" s="895">
        <v>0</v>
      </c>
      <c r="H740" s="816">
        <v>0</v>
      </c>
    </row>
    <row r="741" ht="22.5" customHeight="1" spans="1:8">
      <c r="A741" s="891"/>
      <c r="B741" s="891" t="s">
        <v>1220</v>
      </c>
      <c r="C741" s="906"/>
      <c r="D741" s="892">
        <v>0</v>
      </c>
      <c r="E741" s="891">
        <v>2101202</v>
      </c>
      <c r="F741" s="896" t="s">
        <v>1221</v>
      </c>
      <c r="G741" s="895">
        <v>5174071.65</v>
      </c>
      <c r="H741" s="816">
        <v>517</v>
      </c>
    </row>
    <row r="742" ht="22.5" customHeight="1" spans="1:8">
      <c r="A742" s="891"/>
      <c r="B742" s="891" t="s">
        <v>1222</v>
      </c>
      <c r="C742" s="906"/>
      <c r="D742" s="892">
        <v>0</v>
      </c>
      <c r="E742" s="891">
        <v>2101299</v>
      </c>
      <c r="F742" s="896" t="s">
        <v>1223</v>
      </c>
      <c r="G742" s="895">
        <v>0</v>
      </c>
      <c r="H742" s="816">
        <v>0</v>
      </c>
    </row>
    <row r="743" ht="22.5" customHeight="1" spans="1:8">
      <c r="A743" s="891"/>
      <c r="B743" s="891" t="s">
        <v>1224</v>
      </c>
      <c r="C743" s="906"/>
      <c r="D743" s="892">
        <v>0</v>
      </c>
      <c r="E743" s="891">
        <v>21013</v>
      </c>
      <c r="F743" s="897" t="s">
        <v>1225</v>
      </c>
      <c r="G743" s="892">
        <v>1039400</v>
      </c>
      <c r="H743" s="816">
        <v>104</v>
      </c>
    </row>
    <row r="744" ht="22.5" customHeight="1" spans="1:8">
      <c r="A744" s="891"/>
      <c r="B744" s="891" t="s">
        <v>1226</v>
      </c>
      <c r="C744" s="906"/>
      <c r="D744" s="892">
        <v>0</v>
      </c>
      <c r="E744" s="891">
        <v>2101301</v>
      </c>
      <c r="F744" s="896" t="s">
        <v>1227</v>
      </c>
      <c r="G744" s="895">
        <v>1039400</v>
      </c>
      <c r="H744" s="816">
        <v>104</v>
      </c>
    </row>
    <row r="745" ht="22.5" customHeight="1" spans="1:8">
      <c r="A745" s="891"/>
      <c r="B745" s="891" t="s">
        <v>1228</v>
      </c>
      <c r="C745" s="906"/>
      <c r="D745" s="892">
        <v>0</v>
      </c>
      <c r="E745" s="891">
        <v>2101302</v>
      </c>
      <c r="F745" s="896" t="s">
        <v>1229</v>
      </c>
      <c r="G745" s="895">
        <v>0</v>
      </c>
      <c r="H745" s="816">
        <v>0</v>
      </c>
    </row>
    <row r="746" ht="22.5" customHeight="1" spans="1:8">
      <c r="A746" s="891"/>
      <c r="B746" s="891" t="s">
        <v>1230</v>
      </c>
      <c r="C746" s="906"/>
      <c r="D746" s="892">
        <v>0</v>
      </c>
      <c r="E746" s="891">
        <v>2101399</v>
      </c>
      <c r="F746" s="896" t="s">
        <v>1231</v>
      </c>
      <c r="G746" s="895">
        <v>0</v>
      </c>
      <c r="H746" s="816">
        <v>0</v>
      </c>
    </row>
    <row r="747" ht="22.5" customHeight="1" spans="1:8">
      <c r="A747" s="891"/>
      <c r="B747" s="891" t="s">
        <v>1232</v>
      </c>
      <c r="C747" s="906"/>
      <c r="D747" s="892">
        <v>0</v>
      </c>
      <c r="E747" s="891">
        <v>21014</v>
      </c>
      <c r="F747" s="897" t="s">
        <v>1233</v>
      </c>
      <c r="G747" s="892">
        <v>538409.66</v>
      </c>
      <c r="H747" s="816">
        <v>54</v>
      </c>
    </row>
    <row r="748" ht="22.5" customHeight="1" spans="1:8">
      <c r="A748" s="891"/>
      <c r="B748" s="891" t="s">
        <v>1234</v>
      </c>
      <c r="C748" s="906"/>
      <c r="D748" s="892">
        <v>0</v>
      </c>
      <c r="E748" s="891">
        <v>2101401</v>
      </c>
      <c r="F748" s="896" t="s">
        <v>1235</v>
      </c>
      <c r="G748" s="895">
        <v>538409.66</v>
      </c>
      <c r="H748" s="816">
        <v>54</v>
      </c>
    </row>
    <row r="749" ht="22.5" customHeight="1" spans="1:8">
      <c r="A749" s="891"/>
      <c r="B749" s="891" t="s">
        <v>1236</v>
      </c>
      <c r="C749" s="906"/>
      <c r="D749" s="892">
        <v>0</v>
      </c>
      <c r="E749" s="891">
        <v>2101499</v>
      </c>
      <c r="F749" s="896" t="s">
        <v>1237</v>
      </c>
      <c r="G749" s="895">
        <v>0</v>
      </c>
      <c r="H749" s="816">
        <v>0</v>
      </c>
    </row>
    <row r="750" ht="22.5" customHeight="1" spans="1:8">
      <c r="A750" s="891"/>
      <c r="B750" s="891" t="s">
        <v>1238</v>
      </c>
      <c r="C750" s="906"/>
      <c r="D750" s="892">
        <v>0</v>
      </c>
      <c r="E750" s="891">
        <v>21015</v>
      </c>
      <c r="F750" s="897" t="s">
        <v>1239</v>
      </c>
      <c r="G750" s="892">
        <v>3303789.68</v>
      </c>
      <c r="H750" s="816">
        <v>330</v>
      </c>
    </row>
    <row r="751" ht="22.5" customHeight="1" spans="1:8">
      <c r="A751" s="891"/>
      <c r="B751" s="891" t="s">
        <v>1240</v>
      </c>
      <c r="C751" s="906"/>
      <c r="D751" s="892">
        <v>0</v>
      </c>
      <c r="E751" s="891">
        <v>2101501</v>
      </c>
      <c r="F751" s="896" t="s">
        <v>12</v>
      </c>
      <c r="G751" s="895">
        <v>3105232.98</v>
      </c>
      <c r="H751" s="816">
        <v>311</v>
      </c>
    </row>
    <row r="752" ht="22.5" customHeight="1" spans="1:8">
      <c r="A752" s="891"/>
      <c r="B752" s="891" t="s">
        <v>1241</v>
      </c>
      <c r="C752" s="906"/>
      <c r="D752" s="892">
        <v>0</v>
      </c>
      <c r="E752" s="891">
        <v>2101502</v>
      </c>
      <c r="F752" s="896" t="s">
        <v>14</v>
      </c>
      <c r="G752" s="895">
        <v>0</v>
      </c>
      <c r="H752" s="816">
        <v>0</v>
      </c>
    </row>
    <row r="753" ht="22.5" customHeight="1" spans="1:8">
      <c r="A753" s="891"/>
      <c r="B753" s="891" t="s">
        <v>1242</v>
      </c>
      <c r="C753" s="906"/>
      <c r="D753" s="892">
        <v>0</v>
      </c>
      <c r="E753" s="891">
        <v>2101503</v>
      </c>
      <c r="F753" s="896" t="s">
        <v>16</v>
      </c>
      <c r="G753" s="895">
        <v>0</v>
      </c>
      <c r="H753" s="816">
        <v>0</v>
      </c>
    </row>
    <row r="754" ht="22.5" customHeight="1" spans="1:8">
      <c r="A754" s="891"/>
      <c r="B754" s="891" t="s">
        <v>1243</v>
      </c>
      <c r="C754" s="906"/>
      <c r="D754" s="892">
        <v>0</v>
      </c>
      <c r="E754" s="891">
        <v>2101504</v>
      </c>
      <c r="F754" s="896" t="s">
        <v>112</v>
      </c>
      <c r="G754" s="895">
        <v>0</v>
      </c>
      <c r="H754" s="816">
        <v>0</v>
      </c>
    </row>
    <row r="755" ht="22.5" customHeight="1" spans="1:8">
      <c r="A755" s="891"/>
      <c r="B755" s="891" t="s">
        <v>1244</v>
      </c>
      <c r="C755" s="906"/>
      <c r="D755" s="892">
        <v>0</v>
      </c>
      <c r="E755" s="891">
        <v>2101505</v>
      </c>
      <c r="F755" s="896" t="s">
        <v>1245</v>
      </c>
      <c r="G755" s="895">
        <v>198556.7</v>
      </c>
      <c r="H755" s="816">
        <v>20</v>
      </c>
    </row>
    <row r="756" ht="22.5" customHeight="1" spans="1:8">
      <c r="A756" s="891"/>
      <c r="B756" s="891" t="s">
        <v>1246</v>
      </c>
      <c r="C756" s="906"/>
      <c r="D756" s="892">
        <v>0</v>
      </c>
      <c r="E756" s="891">
        <v>2101506</v>
      </c>
      <c r="F756" s="896" t="s">
        <v>1247</v>
      </c>
      <c r="G756" s="895">
        <v>0</v>
      </c>
      <c r="H756" s="816">
        <v>0</v>
      </c>
    </row>
    <row r="757" ht="22.5" customHeight="1" spans="1:8">
      <c r="A757" s="891"/>
      <c r="B757" s="891"/>
      <c r="C757" s="905"/>
      <c r="D757" s="892">
        <v>0</v>
      </c>
      <c r="E757" s="891">
        <v>2101550</v>
      </c>
      <c r="F757" s="896" t="s">
        <v>30</v>
      </c>
      <c r="G757" s="895">
        <v>0</v>
      </c>
      <c r="H757" s="816">
        <v>0</v>
      </c>
    </row>
    <row r="758" ht="22.5" customHeight="1" spans="1:8">
      <c r="A758" s="891"/>
      <c r="B758" s="891"/>
      <c r="C758" s="905"/>
      <c r="D758" s="892">
        <v>0</v>
      </c>
      <c r="E758" s="891">
        <v>2101599</v>
      </c>
      <c r="F758" s="896" t="s">
        <v>1248</v>
      </c>
      <c r="G758" s="895">
        <v>0</v>
      </c>
      <c r="H758" s="816">
        <v>0</v>
      </c>
    </row>
    <row r="759" ht="22.5" customHeight="1" spans="1:8">
      <c r="A759" s="891"/>
      <c r="B759" s="891"/>
      <c r="C759" s="905"/>
      <c r="D759" s="892">
        <v>0</v>
      </c>
      <c r="E759" s="891">
        <v>21016</v>
      </c>
      <c r="F759" s="897" t="s">
        <v>1249</v>
      </c>
      <c r="G759" s="892">
        <v>38268</v>
      </c>
      <c r="H759" s="816">
        <v>4</v>
      </c>
    </row>
    <row r="760" ht="22.5" customHeight="1" spans="1:8">
      <c r="A760" s="891"/>
      <c r="B760" s="891"/>
      <c r="C760" s="905"/>
      <c r="D760" s="892">
        <v>0</v>
      </c>
      <c r="E760" s="891">
        <v>2101601</v>
      </c>
      <c r="F760" s="896" t="s">
        <v>1249</v>
      </c>
      <c r="G760" s="895">
        <v>38268</v>
      </c>
      <c r="H760" s="816">
        <v>4</v>
      </c>
    </row>
    <row r="761" ht="22.5" customHeight="1" spans="1:8">
      <c r="A761" s="891"/>
      <c r="B761" s="891"/>
      <c r="C761" s="905"/>
      <c r="D761" s="892">
        <v>0</v>
      </c>
      <c r="E761" s="891">
        <v>21017</v>
      </c>
      <c r="F761" s="897" t="s">
        <v>1250</v>
      </c>
      <c r="G761" s="892">
        <v>0</v>
      </c>
      <c r="H761" s="816">
        <v>0</v>
      </c>
    </row>
    <row r="762" ht="22.5" customHeight="1" spans="1:8">
      <c r="A762" s="891"/>
      <c r="B762" s="891"/>
      <c r="C762" s="905"/>
      <c r="D762" s="892">
        <v>0</v>
      </c>
      <c r="E762" s="891">
        <v>2101704</v>
      </c>
      <c r="F762" s="896" t="s">
        <v>1251</v>
      </c>
      <c r="G762" s="895">
        <v>0</v>
      </c>
      <c r="H762" s="816">
        <v>0</v>
      </c>
    </row>
    <row r="763" ht="22.5" customHeight="1" spans="1:8">
      <c r="A763" s="891"/>
      <c r="B763" s="891"/>
      <c r="C763" s="905"/>
      <c r="D763" s="892">
        <v>0</v>
      </c>
      <c r="E763" s="891">
        <v>21099</v>
      </c>
      <c r="F763" s="897" t="s">
        <v>1252</v>
      </c>
      <c r="G763" s="892">
        <v>0</v>
      </c>
      <c r="H763" s="816">
        <v>0</v>
      </c>
    </row>
    <row r="764" ht="22.5" customHeight="1" spans="1:8">
      <c r="A764" s="891"/>
      <c r="B764" s="891"/>
      <c r="C764" s="905"/>
      <c r="D764" s="892">
        <v>0</v>
      </c>
      <c r="E764" s="891">
        <v>2109999</v>
      </c>
      <c r="F764" s="896" t="s">
        <v>1252</v>
      </c>
      <c r="G764" s="895">
        <v>0</v>
      </c>
      <c r="H764" s="816">
        <v>0</v>
      </c>
    </row>
    <row r="765" ht="22.5" customHeight="1" spans="1:8">
      <c r="A765" s="891"/>
      <c r="B765" s="891"/>
      <c r="C765" s="905"/>
      <c r="D765" s="892">
        <v>0</v>
      </c>
      <c r="E765" s="891">
        <v>211</v>
      </c>
      <c r="F765" s="903" t="s">
        <v>1253</v>
      </c>
      <c r="G765" s="892">
        <v>75891702.96</v>
      </c>
      <c r="H765" s="816">
        <v>7589</v>
      </c>
    </row>
    <row r="766" ht="22.5" customHeight="1" spans="1:8">
      <c r="A766" s="891"/>
      <c r="B766" s="891"/>
      <c r="C766" s="905"/>
      <c r="D766" s="892">
        <v>0</v>
      </c>
      <c r="E766" s="891">
        <v>21101</v>
      </c>
      <c r="F766" s="897" t="s">
        <v>1254</v>
      </c>
      <c r="G766" s="892">
        <v>0</v>
      </c>
      <c r="H766" s="816">
        <v>0</v>
      </c>
    </row>
    <row r="767" ht="22.5" customHeight="1" spans="1:8">
      <c r="A767" s="891"/>
      <c r="B767" s="891"/>
      <c r="C767" s="905"/>
      <c r="D767" s="892">
        <v>0</v>
      </c>
      <c r="E767" s="891">
        <v>2110101</v>
      </c>
      <c r="F767" s="896" t="s">
        <v>12</v>
      </c>
      <c r="G767" s="895">
        <v>0</v>
      </c>
      <c r="H767" s="816">
        <v>0</v>
      </c>
    </row>
    <row r="768" ht="22.5" customHeight="1" spans="1:8">
      <c r="A768" s="891"/>
      <c r="B768" s="891"/>
      <c r="C768" s="905"/>
      <c r="D768" s="892">
        <v>0</v>
      </c>
      <c r="E768" s="891">
        <v>2110102</v>
      </c>
      <c r="F768" s="896" t="s">
        <v>14</v>
      </c>
      <c r="G768" s="895">
        <v>0</v>
      </c>
      <c r="H768" s="816">
        <v>0</v>
      </c>
    </row>
    <row r="769" ht="22.5" customHeight="1" spans="1:8">
      <c r="A769" s="891"/>
      <c r="B769" s="891"/>
      <c r="C769" s="905"/>
      <c r="D769" s="892">
        <v>0</v>
      </c>
      <c r="E769" s="891">
        <v>2110103</v>
      </c>
      <c r="F769" s="896" t="s">
        <v>16</v>
      </c>
      <c r="G769" s="895">
        <v>0</v>
      </c>
      <c r="H769" s="816">
        <v>0</v>
      </c>
    </row>
    <row r="770" ht="22.5" customHeight="1" spans="1:8">
      <c r="A770" s="891"/>
      <c r="B770" s="891"/>
      <c r="C770" s="905"/>
      <c r="D770" s="892">
        <v>0</v>
      </c>
      <c r="E770" s="891">
        <v>2110104</v>
      </c>
      <c r="F770" s="896" t="s">
        <v>1255</v>
      </c>
      <c r="G770" s="895">
        <v>0</v>
      </c>
      <c r="H770" s="816">
        <v>0</v>
      </c>
    </row>
    <row r="771" ht="22.5" customHeight="1" spans="1:8">
      <c r="A771" s="891"/>
      <c r="B771" s="891"/>
      <c r="C771" s="905"/>
      <c r="D771" s="892">
        <v>0</v>
      </c>
      <c r="E771" s="891">
        <v>2110105</v>
      </c>
      <c r="F771" s="896" t="s">
        <v>1256</v>
      </c>
      <c r="G771" s="895">
        <v>0</v>
      </c>
      <c r="H771" s="816">
        <v>0</v>
      </c>
    </row>
    <row r="772" ht="22.5" customHeight="1" spans="1:8">
      <c r="A772" s="891"/>
      <c r="B772" s="891"/>
      <c r="C772" s="905"/>
      <c r="D772" s="892">
        <v>0</v>
      </c>
      <c r="E772" s="891">
        <v>2110106</v>
      </c>
      <c r="F772" s="896" t="s">
        <v>1257</v>
      </c>
      <c r="G772" s="895">
        <v>0</v>
      </c>
      <c r="H772" s="816">
        <v>0</v>
      </c>
    </row>
    <row r="773" ht="22.5" customHeight="1" spans="1:8">
      <c r="A773" s="891"/>
      <c r="B773" s="891"/>
      <c r="C773" s="905"/>
      <c r="D773" s="892">
        <v>0</v>
      </c>
      <c r="E773" s="891">
        <v>2110107</v>
      </c>
      <c r="F773" s="896" t="s">
        <v>1258</v>
      </c>
      <c r="G773" s="895">
        <v>0</v>
      </c>
      <c r="H773" s="816">
        <v>0</v>
      </c>
    </row>
    <row r="774" ht="22.5" customHeight="1" spans="1:8">
      <c r="A774" s="891"/>
      <c r="B774" s="891"/>
      <c r="C774" s="905"/>
      <c r="D774" s="892">
        <v>0</v>
      </c>
      <c r="E774" s="891">
        <v>2110108</v>
      </c>
      <c r="F774" s="896" t="s">
        <v>1259</v>
      </c>
      <c r="G774" s="895">
        <v>0</v>
      </c>
      <c r="H774" s="816">
        <v>0</v>
      </c>
    </row>
    <row r="775" ht="22.5" customHeight="1" spans="1:8">
      <c r="A775" s="891"/>
      <c r="B775" s="891"/>
      <c r="C775" s="905"/>
      <c r="D775" s="892">
        <v>0</v>
      </c>
      <c r="E775" s="891">
        <v>2110199</v>
      </c>
      <c r="F775" s="896" t="s">
        <v>1260</v>
      </c>
      <c r="G775" s="895">
        <v>0</v>
      </c>
      <c r="H775" s="816">
        <v>0</v>
      </c>
    </row>
    <row r="776" ht="22.5" customHeight="1" spans="1:8">
      <c r="A776" s="891"/>
      <c r="B776" s="891"/>
      <c r="C776" s="905"/>
      <c r="D776" s="892">
        <v>0</v>
      </c>
      <c r="E776" s="891">
        <v>21102</v>
      </c>
      <c r="F776" s="897" t="s">
        <v>1261</v>
      </c>
      <c r="G776" s="892">
        <v>0</v>
      </c>
      <c r="H776" s="816">
        <v>0</v>
      </c>
    </row>
    <row r="777" ht="22.5" customHeight="1" spans="1:8">
      <c r="A777" s="891"/>
      <c r="B777" s="891"/>
      <c r="C777" s="905"/>
      <c r="D777" s="892">
        <v>0</v>
      </c>
      <c r="E777" s="891">
        <v>2110203</v>
      </c>
      <c r="F777" s="896" t="s">
        <v>1262</v>
      </c>
      <c r="G777" s="895">
        <v>0</v>
      </c>
      <c r="H777" s="816">
        <v>0</v>
      </c>
    </row>
    <row r="778" ht="22.5" customHeight="1" spans="1:8">
      <c r="A778" s="891"/>
      <c r="B778" s="891"/>
      <c r="C778" s="905"/>
      <c r="D778" s="892">
        <v>0</v>
      </c>
      <c r="E778" s="891">
        <v>2110204</v>
      </c>
      <c r="F778" s="896" t="s">
        <v>1263</v>
      </c>
      <c r="G778" s="895">
        <v>0</v>
      </c>
      <c r="H778" s="816">
        <v>0</v>
      </c>
    </row>
    <row r="779" ht="22.5" customHeight="1" spans="1:8">
      <c r="A779" s="891"/>
      <c r="B779" s="891"/>
      <c r="C779" s="905"/>
      <c r="D779" s="892">
        <v>0</v>
      </c>
      <c r="E779" s="891">
        <v>2110299</v>
      </c>
      <c r="F779" s="896" t="s">
        <v>1264</v>
      </c>
      <c r="G779" s="895">
        <v>0</v>
      </c>
      <c r="H779" s="816">
        <v>0</v>
      </c>
    </row>
    <row r="780" ht="22.5" customHeight="1" spans="1:8">
      <c r="A780" s="891"/>
      <c r="B780" s="891"/>
      <c r="C780" s="905"/>
      <c r="D780" s="892">
        <v>0</v>
      </c>
      <c r="E780" s="891">
        <v>21103</v>
      </c>
      <c r="F780" s="897" t="s">
        <v>1265</v>
      </c>
      <c r="G780" s="892">
        <v>59098813.04</v>
      </c>
      <c r="H780" s="816">
        <v>5910</v>
      </c>
    </row>
    <row r="781" ht="22.5" customHeight="1" spans="1:8">
      <c r="A781" s="891"/>
      <c r="B781" s="891"/>
      <c r="C781" s="905"/>
      <c r="D781" s="892">
        <v>0</v>
      </c>
      <c r="E781" s="891">
        <v>2110301</v>
      </c>
      <c r="F781" s="896" t="s">
        <v>1266</v>
      </c>
      <c r="G781" s="895">
        <v>2900000</v>
      </c>
      <c r="H781" s="816">
        <v>290</v>
      </c>
    </row>
    <row r="782" ht="22.5" customHeight="1" spans="1:8">
      <c r="A782" s="891"/>
      <c r="B782" s="891"/>
      <c r="C782" s="905"/>
      <c r="D782" s="892">
        <v>0</v>
      </c>
      <c r="E782" s="891">
        <v>2110302</v>
      </c>
      <c r="F782" s="896" t="s">
        <v>1267</v>
      </c>
      <c r="G782" s="895">
        <v>17255813.04</v>
      </c>
      <c r="H782" s="816">
        <v>1726</v>
      </c>
    </row>
    <row r="783" ht="22.5" customHeight="1" spans="1:8">
      <c r="A783" s="891"/>
      <c r="B783" s="891"/>
      <c r="C783" s="905"/>
      <c r="D783" s="892">
        <v>0</v>
      </c>
      <c r="E783" s="891">
        <v>2110303</v>
      </c>
      <c r="F783" s="896" t="s">
        <v>1268</v>
      </c>
      <c r="G783" s="895">
        <v>0</v>
      </c>
      <c r="H783" s="816">
        <v>0</v>
      </c>
    </row>
    <row r="784" ht="22.5" customHeight="1" spans="1:8">
      <c r="A784" s="891"/>
      <c r="B784" s="891"/>
      <c r="C784" s="905"/>
      <c r="D784" s="892">
        <v>0</v>
      </c>
      <c r="E784" s="891">
        <v>2110304</v>
      </c>
      <c r="F784" s="896" t="s">
        <v>1269</v>
      </c>
      <c r="G784" s="895">
        <v>38943000</v>
      </c>
      <c r="H784" s="816">
        <v>3894</v>
      </c>
    </row>
    <row r="785" ht="22.5" customHeight="1" spans="1:8">
      <c r="A785" s="891"/>
      <c r="B785" s="891"/>
      <c r="C785" s="905"/>
      <c r="D785" s="892">
        <v>0</v>
      </c>
      <c r="E785" s="891">
        <v>2110305</v>
      </c>
      <c r="F785" s="896" t="s">
        <v>1270</v>
      </c>
      <c r="G785" s="895">
        <v>0</v>
      </c>
      <c r="H785" s="816">
        <v>0</v>
      </c>
    </row>
    <row r="786" ht="22.5" customHeight="1" spans="1:8">
      <c r="A786" s="891"/>
      <c r="B786" s="891"/>
      <c r="C786" s="905"/>
      <c r="D786" s="892">
        <v>0</v>
      </c>
      <c r="E786" s="891">
        <v>2110306</v>
      </c>
      <c r="F786" s="896" t="s">
        <v>1271</v>
      </c>
      <c r="G786" s="895">
        <v>0</v>
      </c>
      <c r="H786" s="816">
        <v>0</v>
      </c>
    </row>
    <row r="787" ht="22.5" customHeight="1" spans="1:8">
      <c r="A787" s="891"/>
      <c r="B787" s="891"/>
      <c r="C787" s="905"/>
      <c r="D787" s="892">
        <v>0</v>
      </c>
      <c r="E787" s="891">
        <v>2110307</v>
      </c>
      <c r="F787" s="896" t="s">
        <v>1272</v>
      </c>
      <c r="G787" s="895">
        <v>0</v>
      </c>
      <c r="H787" s="816">
        <v>0</v>
      </c>
    </row>
    <row r="788" ht="22.5" customHeight="1" spans="1:8">
      <c r="A788" s="891"/>
      <c r="B788" s="891"/>
      <c r="C788" s="905"/>
      <c r="D788" s="892">
        <v>0</v>
      </c>
      <c r="E788" s="891">
        <v>2110399</v>
      </c>
      <c r="F788" s="896" t="s">
        <v>1273</v>
      </c>
      <c r="G788" s="895">
        <v>0</v>
      </c>
      <c r="H788" s="816">
        <v>0</v>
      </c>
    </row>
    <row r="789" ht="22.5" customHeight="1" spans="1:8">
      <c r="A789" s="891"/>
      <c r="B789" s="891"/>
      <c r="C789" s="905"/>
      <c r="D789" s="892">
        <v>0</v>
      </c>
      <c r="E789" s="891">
        <v>21104</v>
      </c>
      <c r="F789" s="897" t="s">
        <v>1274</v>
      </c>
      <c r="G789" s="892">
        <v>12214943.46</v>
      </c>
      <c r="H789" s="816">
        <v>1221</v>
      </c>
    </row>
    <row r="790" ht="22.5" customHeight="1" spans="1:8">
      <c r="A790" s="891"/>
      <c r="B790" s="891"/>
      <c r="C790" s="905"/>
      <c r="D790" s="892">
        <v>0</v>
      </c>
      <c r="E790" s="891">
        <v>2110401</v>
      </c>
      <c r="F790" s="896" t="s">
        <v>1275</v>
      </c>
      <c r="G790" s="895">
        <v>5801643.46</v>
      </c>
      <c r="H790" s="816">
        <v>580</v>
      </c>
    </row>
    <row r="791" ht="22.5" customHeight="1" spans="1:8">
      <c r="A791" s="891"/>
      <c r="B791" s="891"/>
      <c r="C791" s="905"/>
      <c r="D791" s="892">
        <v>0</v>
      </c>
      <c r="E791" s="891">
        <v>2110402</v>
      </c>
      <c r="F791" s="896" t="s">
        <v>1276</v>
      </c>
      <c r="G791" s="895">
        <v>6150000</v>
      </c>
      <c r="H791" s="816">
        <v>615</v>
      </c>
    </row>
    <row r="792" ht="22.5" customHeight="1" spans="1:8">
      <c r="A792" s="891"/>
      <c r="B792" s="891"/>
      <c r="C792" s="905"/>
      <c r="D792" s="892">
        <v>0</v>
      </c>
      <c r="E792" s="891">
        <v>2110404</v>
      </c>
      <c r="F792" s="896" t="s">
        <v>1277</v>
      </c>
      <c r="G792" s="895">
        <v>18000</v>
      </c>
      <c r="H792" s="816">
        <v>2</v>
      </c>
    </row>
    <row r="793" ht="22.5" customHeight="1" spans="1:8">
      <c r="A793" s="891"/>
      <c r="B793" s="891"/>
      <c r="C793" s="905"/>
      <c r="D793" s="892">
        <v>0</v>
      </c>
      <c r="E793" s="891">
        <v>2110405</v>
      </c>
      <c r="F793" s="896" t="s">
        <v>1278</v>
      </c>
      <c r="G793" s="895">
        <v>0</v>
      </c>
      <c r="H793" s="816">
        <v>0</v>
      </c>
    </row>
    <row r="794" ht="22.5" customHeight="1" spans="1:8">
      <c r="A794" s="891"/>
      <c r="B794" s="891"/>
      <c r="C794" s="905"/>
      <c r="D794" s="892">
        <v>0</v>
      </c>
      <c r="E794" s="891">
        <v>2110406</v>
      </c>
      <c r="F794" s="896" t="s">
        <v>1279</v>
      </c>
      <c r="G794" s="895">
        <v>0</v>
      </c>
      <c r="H794" s="816">
        <v>0</v>
      </c>
    </row>
    <row r="795" ht="22.5" customHeight="1" spans="1:8">
      <c r="A795" s="891"/>
      <c r="B795" s="891"/>
      <c r="C795" s="905"/>
      <c r="D795" s="892">
        <v>0</v>
      </c>
      <c r="E795" s="891">
        <v>2110499</v>
      </c>
      <c r="F795" s="896" t="s">
        <v>1280</v>
      </c>
      <c r="G795" s="895">
        <v>245300</v>
      </c>
      <c r="H795" s="816">
        <v>25</v>
      </c>
    </row>
    <row r="796" ht="22.5" customHeight="1" spans="1:8">
      <c r="A796" s="891"/>
      <c r="B796" s="891"/>
      <c r="C796" s="905"/>
      <c r="D796" s="892">
        <v>0</v>
      </c>
      <c r="E796" s="891">
        <v>21105</v>
      </c>
      <c r="F796" s="897" t="s">
        <v>1281</v>
      </c>
      <c r="G796" s="892">
        <v>4446346.46</v>
      </c>
      <c r="H796" s="816">
        <v>445</v>
      </c>
    </row>
    <row r="797" ht="22.5" customHeight="1" spans="1:8">
      <c r="A797" s="891"/>
      <c r="B797" s="891"/>
      <c r="C797" s="905"/>
      <c r="D797" s="892">
        <v>0</v>
      </c>
      <c r="E797" s="891">
        <v>2110501</v>
      </c>
      <c r="F797" s="896" t="s">
        <v>1282</v>
      </c>
      <c r="G797" s="895">
        <v>4423346.46</v>
      </c>
      <c r="H797" s="816">
        <v>442</v>
      </c>
    </row>
    <row r="798" ht="22.5" customHeight="1" spans="1:8">
      <c r="A798" s="891"/>
      <c r="B798" s="891"/>
      <c r="C798" s="905"/>
      <c r="D798" s="892">
        <v>0</v>
      </c>
      <c r="E798" s="891">
        <v>2110502</v>
      </c>
      <c r="F798" s="896" t="s">
        <v>1283</v>
      </c>
      <c r="G798" s="895">
        <v>23000</v>
      </c>
      <c r="H798" s="816">
        <v>2</v>
      </c>
    </row>
    <row r="799" ht="22.5" customHeight="1" spans="1:8">
      <c r="A799" s="891"/>
      <c r="B799" s="891"/>
      <c r="C799" s="905"/>
      <c r="D799" s="892">
        <v>0</v>
      </c>
      <c r="E799" s="891">
        <v>2110503</v>
      </c>
      <c r="F799" s="896" t="s">
        <v>1284</v>
      </c>
      <c r="G799" s="895">
        <v>0</v>
      </c>
      <c r="H799" s="816">
        <v>0</v>
      </c>
    </row>
    <row r="800" ht="22.5" customHeight="1" spans="1:8">
      <c r="A800" s="891"/>
      <c r="B800" s="891"/>
      <c r="C800" s="905"/>
      <c r="D800" s="892">
        <v>0</v>
      </c>
      <c r="E800" s="891">
        <v>2110506</v>
      </c>
      <c r="F800" s="896" t="s">
        <v>1285</v>
      </c>
      <c r="G800" s="895">
        <v>0</v>
      </c>
      <c r="H800" s="816">
        <v>0</v>
      </c>
    </row>
    <row r="801" ht="22.5" customHeight="1" spans="1:8">
      <c r="A801" s="891"/>
      <c r="B801" s="891"/>
      <c r="C801" s="905"/>
      <c r="D801" s="892">
        <v>0</v>
      </c>
      <c r="E801" s="891">
        <v>2110507</v>
      </c>
      <c r="F801" s="896" t="s">
        <v>1286</v>
      </c>
      <c r="G801" s="895">
        <v>0</v>
      </c>
      <c r="H801" s="816">
        <v>0</v>
      </c>
    </row>
    <row r="802" ht="22.5" customHeight="1" spans="1:8">
      <c r="A802" s="891"/>
      <c r="B802" s="891"/>
      <c r="C802" s="905"/>
      <c r="D802" s="892">
        <v>0</v>
      </c>
      <c r="E802" s="891">
        <v>2110599</v>
      </c>
      <c r="F802" s="896" t="s">
        <v>1287</v>
      </c>
      <c r="G802" s="895">
        <v>0</v>
      </c>
      <c r="H802" s="816">
        <v>0</v>
      </c>
    </row>
    <row r="803" ht="22.5" customHeight="1" spans="1:8">
      <c r="A803" s="891"/>
      <c r="B803" s="891"/>
      <c r="C803" s="905"/>
      <c r="D803" s="892">
        <v>0</v>
      </c>
      <c r="E803" s="891">
        <v>21106</v>
      </c>
      <c r="F803" s="897" t="s">
        <v>1288</v>
      </c>
      <c r="G803" s="892">
        <v>0</v>
      </c>
      <c r="H803" s="816">
        <v>0</v>
      </c>
    </row>
    <row r="804" ht="22.5" customHeight="1" spans="1:8">
      <c r="A804" s="891"/>
      <c r="B804" s="891"/>
      <c r="C804" s="905"/>
      <c r="D804" s="892">
        <v>0</v>
      </c>
      <c r="E804" s="891">
        <v>2110602</v>
      </c>
      <c r="F804" s="896" t="s">
        <v>1289</v>
      </c>
      <c r="G804" s="895">
        <v>0</v>
      </c>
      <c r="H804" s="816">
        <v>0</v>
      </c>
    </row>
    <row r="805" ht="22.5" customHeight="1" spans="1:8">
      <c r="A805" s="891"/>
      <c r="B805" s="891"/>
      <c r="C805" s="905"/>
      <c r="D805" s="892">
        <v>0</v>
      </c>
      <c r="E805" s="891">
        <v>2110603</v>
      </c>
      <c r="F805" s="896" t="s">
        <v>1290</v>
      </c>
      <c r="G805" s="895">
        <v>0</v>
      </c>
      <c r="H805" s="816">
        <v>0</v>
      </c>
    </row>
    <row r="806" ht="22.5" customHeight="1" spans="1:8">
      <c r="A806" s="891"/>
      <c r="B806" s="891"/>
      <c r="C806" s="905"/>
      <c r="D806" s="892">
        <v>0</v>
      </c>
      <c r="E806" s="891">
        <v>2110604</v>
      </c>
      <c r="F806" s="896" t="s">
        <v>1291</v>
      </c>
      <c r="G806" s="895">
        <v>0</v>
      </c>
      <c r="H806" s="816">
        <v>0</v>
      </c>
    </row>
    <row r="807" ht="22.5" customHeight="1" spans="1:8">
      <c r="A807" s="891"/>
      <c r="B807" s="891"/>
      <c r="C807" s="905"/>
      <c r="D807" s="892">
        <v>0</v>
      </c>
      <c r="E807" s="891">
        <v>2110605</v>
      </c>
      <c r="F807" s="896" t="s">
        <v>1292</v>
      </c>
      <c r="G807" s="895">
        <v>0</v>
      </c>
      <c r="H807" s="816">
        <v>0</v>
      </c>
    </row>
    <row r="808" ht="22.5" customHeight="1" spans="1:8">
      <c r="A808" s="891"/>
      <c r="B808" s="891"/>
      <c r="C808" s="905"/>
      <c r="D808" s="892">
        <v>0</v>
      </c>
      <c r="E808" s="891">
        <v>2110699</v>
      </c>
      <c r="F808" s="896" t="s">
        <v>1293</v>
      </c>
      <c r="G808" s="895">
        <v>0</v>
      </c>
      <c r="H808" s="816">
        <v>0</v>
      </c>
    </row>
    <row r="809" ht="22.5" customHeight="1" spans="1:8">
      <c r="A809" s="891"/>
      <c r="B809" s="891"/>
      <c r="C809" s="905"/>
      <c r="D809" s="892">
        <v>0</v>
      </c>
      <c r="E809" s="891">
        <v>21107</v>
      </c>
      <c r="F809" s="897" t="s">
        <v>1294</v>
      </c>
      <c r="G809" s="892">
        <v>0</v>
      </c>
      <c r="H809" s="816">
        <v>0</v>
      </c>
    </row>
    <row r="810" ht="22.5" customHeight="1" spans="1:8">
      <c r="A810" s="891"/>
      <c r="B810" s="891"/>
      <c r="C810" s="905"/>
      <c r="D810" s="892">
        <v>0</v>
      </c>
      <c r="E810" s="891">
        <v>2110704</v>
      </c>
      <c r="F810" s="896" t="s">
        <v>1295</v>
      </c>
      <c r="G810" s="895">
        <v>0</v>
      </c>
      <c r="H810" s="816">
        <v>0</v>
      </c>
    </row>
    <row r="811" ht="22.5" customHeight="1" spans="1:8">
      <c r="A811" s="891"/>
      <c r="B811" s="891"/>
      <c r="C811" s="905"/>
      <c r="D811" s="892">
        <v>0</v>
      </c>
      <c r="E811" s="891">
        <v>2110799</v>
      </c>
      <c r="F811" s="896" t="s">
        <v>1296</v>
      </c>
      <c r="G811" s="895">
        <v>0</v>
      </c>
      <c r="H811" s="816">
        <v>0</v>
      </c>
    </row>
    <row r="812" ht="22.5" customHeight="1" spans="1:8">
      <c r="A812" s="891"/>
      <c r="B812" s="891"/>
      <c r="C812" s="905"/>
      <c r="D812" s="892">
        <v>0</v>
      </c>
      <c r="E812" s="891">
        <v>21108</v>
      </c>
      <c r="F812" s="897" t="s">
        <v>1297</v>
      </c>
      <c r="G812" s="892">
        <v>0</v>
      </c>
      <c r="H812" s="816">
        <v>0</v>
      </c>
    </row>
    <row r="813" ht="22.5" customHeight="1" spans="1:8">
      <c r="A813" s="891"/>
      <c r="B813" s="891"/>
      <c r="C813" s="905"/>
      <c r="D813" s="892">
        <v>0</v>
      </c>
      <c r="E813" s="891">
        <v>2110804</v>
      </c>
      <c r="F813" s="896" t="s">
        <v>1298</v>
      </c>
      <c r="G813" s="895">
        <v>0</v>
      </c>
      <c r="H813" s="816">
        <v>0</v>
      </c>
    </row>
    <row r="814" ht="22.5" customHeight="1" spans="1:8">
      <c r="A814" s="891"/>
      <c r="B814" s="891"/>
      <c r="C814" s="905"/>
      <c r="D814" s="892">
        <v>0</v>
      </c>
      <c r="E814" s="891">
        <v>2110899</v>
      </c>
      <c r="F814" s="896" t="s">
        <v>1299</v>
      </c>
      <c r="G814" s="895">
        <v>0</v>
      </c>
      <c r="H814" s="816">
        <v>0</v>
      </c>
    </row>
    <row r="815" ht="22.5" customHeight="1" spans="1:8">
      <c r="A815" s="891"/>
      <c r="B815" s="891"/>
      <c r="C815" s="905"/>
      <c r="D815" s="892">
        <v>0</v>
      </c>
      <c r="E815" s="891">
        <v>21109</v>
      </c>
      <c r="F815" s="897" t="s">
        <v>1300</v>
      </c>
      <c r="G815" s="892">
        <v>0</v>
      </c>
      <c r="H815" s="816">
        <v>0</v>
      </c>
    </row>
    <row r="816" ht="22.5" customHeight="1" spans="1:8">
      <c r="A816" s="891"/>
      <c r="B816" s="891"/>
      <c r="C816" s="905"/>
      <c r="D816" s="892">
        <v>0</v>
      </c>
      <c r="E816" s="891">
        <v>2110901</v>
      </c>
      <c r="F816" s="896" t="s">
        <v>1300</v>
      </c>
      <c r="G816" s="895">
        <v>0</v>
      </c>
      <c r="H816" s="816">
        <v>0</v>
      </c>
    </row>
    <row r="817" ht="22.5" customHeight="1" spans="1:8">
      <c r="A817" s="891"/>
      <c r="B817" s="891"/>
      <c r="C817" s="905"/>
      <c r="D817" s="892">
        <v>0</v>
      </c>
      <c r="E817" s="891">
        <v>21110</v>
      </c>
      <c r="F817" s="897" t="s">
        <v>1301</v>
      </c>
      <c r="G817" s="892">
        <v>0</v>
      </c>
      <c r="H817" s="816">
        <v>0</v>
      </c>
    </row>
    <row r="818" ht="22.5" customHeight="1" spans="1:8">
      <c r="A818" s="891"/>
      <c r="B818" s="891"/>
      <c r="C818" s="905"/>
      <c r="D818" s="892">
        <v>0</v>
      </c>
      <c r="E818" s="891">
        <v>2111001</v>
      </c>
      <c r="F818" s="896" t="s">
        <v>1301</v>
      </c>
      <c r="G818" s="895">
        <v>0</v>
      </c>
      <c r="H818" s="816">
        <v>0</v>
      </c>
    </row>
    <row r="819" ht="22.5" customHeight="1" spans="1:8">
      <c r="A819" s="891"/>
      <c r="B819" s="891"/>
      <c r="C819" s="905"/>
      <c r="D819" s="892">
        <v>0</v>
      </c>
      <c r="E819" s="891">
        <v>21111</v>
      </c>
      <c r="F819" s="897" t="s">
        <v>1302</v>
      </c>
      <c r="G819" s="892">
        <v>0</v>
      </c>
      <c r="H819" s="816">
        <v>0</v>
      </c>
    </row>
    <row r="820" ht="22.5" customHeight="1" spans="1:8">
      <c r="A820" s="891"/>
      <c r="B820" s="891"/>
      <c r="C820" s="905"/>
      <c r="D820" s="892">
        <v>0</v>
      </c>
      <c r="E820" s="891">
        <v>2111101</v>
      </c>
      <c r="F820" s="896" t="s">
        <v>1303</v>
      </c>
      <c r="G820" s="895">
        <v>0</v>
      </c>
      <c r="H820" s="816">
        <v>0</v>
      </c>
    </row>
    <row r="821" ht="22.5" customHeight="1" spans="1:8">
      <c r="A821" s="891"/>
      <c r="B821" s="891"/>
      <c r="C821" s="905"/>
      <c r="D821" s="892">
        <v>0</v>
      </c>
      <c r="E821" s="891">
        <v>2111102</v>
      </c>
      <c r="F821" s="896" t="s">
        <v>1304</v>
      </c>
      <c r="G821" s="895">
        <v>0</v>
      </c>
      <c r="H821" s="816">
        <v>0</v>
      </c>
    </row>
    <row r="822" ht="22.5" customHeight="1" spans="1:8">
      <c r="A822" s="891"/>
      <c r="B822" s="891"/>
      <c r="C822" s="907"/>
      <c r="D822" s="892">
        <v>0</v>
      </c>
      <c r="E822" s="891">
        <v>2111103</v>
      </c>
      <c r="F822" s="896" t="s">
        <v>1305</v>
      </c>
      <c r="G822" s="895">
        <v>0</v>
      </c>
      <c r="H822" s="816">
        <v>0</v>
      </c>
    </row>
    <row r="823" ht="22.5" customHeight="1" spans="1:8">
      <c r="A823" s="891"/>
      <c r="B823" s="891"/>
      <c r="C823" s="907"/>
      <c r="D823" s="892">
        <v>0</v>
      </c>
      <c r="E823" s="891">
        <v>2111104</v>
      </c>
      <c r="F823" s="896" t="s">
        <v>1306</v>
      </c>
      <c r="G823" s="895">
        <v>0</v>
      </c>
      <c r="H823" s="816">
        <v>0</v>
      </c>
    </row>
    <row r="824" ht="22.5" customHeight="1" spans="1:8">
      <c r="A824" s="891"/>
      <c r="B824" s="891"/>
      <c r="C824" s="905"/>
      <c r="D824" s="892">
        <v>0</v>
      </c>
      <c r="E824" s="891">
        <v>2111199</v>
      </c>
      <c r="F824" s="896" t="s">
        <v>1307</v>
      </c>
      <c r="G824" s="895">
        <v>0</v>
      </c>
      <c r="H824" s="816">
        <v>0</v>
      </c>
    </row>
    <row r="825" ht="22.5" customHeight="1" spans="1:8">
      <c r="A825" s="891"/>
      <c r="B825" s="891"/>
      <c r="C825" s="905"/>
      <c r="D825" s="892">
        <v>0</v>
      </c>
      <c r="E825" s="891">
        <v>21112</v>
      </c>
      <c r="F825" s="897" t="s">
        <v>1308</v>
      </c>
      <c r="G825" s="892">
        <v>0</v>
      </c>
      <c r="H825" s="816">
        <v>0</v>
      </c>
    </row>
    <row r="826" ht="22.5" customHeight="1" spans="1:8">
      <c r="A826" s="891"/>
      <c r="B826" s="891"/>
      <c r="C826" s="905"/>
      <c r="D826" s="892">
        <v>0</v>
      </c>
      <c r="E826" s="891">
        <v>2111201</v>
      </c>
      <c r="F826" s="896" t="s">
        <v>1308</v>
      </c>
      <c r="G826" s="895">
        <v>0</v>
      </c>
      <c r="H826" s="816">
        <v>0</v>
      </c>
    </row>
    <row r="827" ht="22.5" customHeight="1" spans="1:8">
      <c r="A827" s="891"/>
      <c r="B827" s="891"/>
      <c r="C827" s="905"/>
      <c r="D827" s="892">
        <v>0</v>
      </c>
      <c r="E827" s="891">
        <v>21113</v>
      </c>
      <c r="F827" s="897" t="s">
        <v>1309</v>
      </c>
      <c r="G827" s="892">
        <v>0</v>
      </c>
      <c r="H827" s="816">
        <v>0</v>
      </c>
    </row>
    <row r="828" ht="22.5" customHeight="1" spans="1:8">
      <c r="A828" s="891"/>
      <c r="B828" s="891"/>
      <c r="C828" s="905"/>
      <c r="D828" s="892">
        <v>0</v>
      </c>
      <c r="E828" s="891">
        <v>2111301</v>
      </c>
      <c r="F828" s="896" t="s">
        <v>1309</v>
      </c>
      <c r="G828" s="895">
        <v>0</v>
      </c>
      <c r="H828" s="816">
        <v>0</v>
      </c>
    </row>
    <row r="829" ht="22.5" customHeight="1" spans="1:8">
      <c r="A829" s="891"/>
      <c r="B829" s="891"/>
      <c r="C829" s="905"/>
      <c r="D829" s="892">
        <v>0</v>
      </c>
      <c r="E829" s="891">
        <v>21114</v>
      </c>
      <c r="F829" s="897" t="s">
        <v>1310</v>
      </c>
      <c r="G829" s="892">
        <v>131600</v>
      </c>
      <c r="H829" s="816">
        <v>13</v>
      </c>
    </row>
    <row r="830" ht="22.5" customHeight="1" spans="1:8">
      <c r="A830" s="891"/>
      <c r="B830" s="891"/>
      <c r="C830" s="905"/>
      <c r="D830" s="892">
        <v>0</v>
      </c>
      <c r="E830" s="891">
        <v>2111401</v>
      </c>
      <c r="F830" s="896" t="s">
        <v>12</v>
      </c>
      <c r="G830" s="895">
        <v>0</v>
      </c>
      <c r="H830" s="816">
        <v>0</v>
      </c>
    </row>
    <row r="831" ht="22.5" customHeight="1" spans="1:8">
      <c r="A831" s="891"/>
      <c r="B831" s="891"/>
      <c r="C831" s="905"/>
      <c r="D831" s="892">
        <v>0</v>
      </c>
      <c r="E831" s="891">
        <v>2111402</v>
      </c>
      <c r="F831" s="896" t="s">
        <v>14</v>
      </c>
      <c r="G831" s="895">
        <v>0</v>
      </c>
      <c r="H831" s="816">
        <v>0</v>
      </c>
    </row>
    <row r="832" ht="22.5" customHeight="1" spans="1:8">
      <c r="A832" s="891"/>
      <c r="B832" s="891"/>
      <c r="C832" s="905"/>
      <c r="D832" s="892">
        <v>0</v>
      </c>
      <c r="E832" s="891">
        <v>2111403</v>
      </c>
      <c r="F832" s="896" t="s">
        <v>16</v>
      </c>
      <c r="G832" s="895">
        <v>0</v>
      </c>
      <c r="H832" s="816">
        <v>0</v>
      </c>
    </row>
    <row r="833" ht="22.5" customHeight="1" spans="1:8">
      <c r="A833" s="891"/>
      <c r="B833" s="891"/>
      <c r="C833" s="905"/>
      <c r="D833" s="892">
        <v>0</v>
      </c>
      <c r="E833" s="891">
        <v>2111406</v>
      </c>
      <c r="F833" s="896" t="s">
        <v>1311</v>
      </c>
      <c r="G833" s="895">
        <v>0</v>
      </c>
      <c r="H833" s="816">
        <v>0</v>
      </c>
    </row>
    <row r="834" ht="22.5" customHeight="1" spans="1:8">
      <c r="A834" s="891"/>
      <c r="B834" s="891"/>
      <c r="C834" s="905"/>
      <c r="D834" s="892">
        <v>0</v>
      </c>
      <c r="E834" s="891">
        <v>2111407</v>
      </c>
      <c r="F834" s="896" t="s">
        <v>1312</v>
      </c>
      <c r="G834" s="895">
        <v>131600</v>
      </c>
      <c r="H834" s="816">
        <v>13</v>
      </c>
    </row>
    <row r="835" ht="22.5" customHeight="1" spans="1:8">
      <c r="A835" s="891"/>
      <c r="B835" s="891"/>
      <c r="C835" s="905"/>
      <c r="D835" s="892">
        <v>0</v>
      </c>
      <c r="E835" s="891">
        <v>2111408</v>
      </c>
      <c r="F835" s="896" t="s">
        <v>1313</v>
      </c>
      <c r="G835" s="895">
        <v>0</v>
      </c>
      <c r="H835" s="816">
        <v>0</v>
      </c>
    </row>
    <row r="836" ht="22.5" customHeight="1" spans="1:8">
      <c r="A836" s="891"/>
      <c r="B836" s="891"/>
      <c r="C836" s="905"/>
      <c r="D836" s="892">
        <v>0</v>
      </c>
      <c r="E836" s="891">
        <v>2111411</v>
      </c>
      <c r="F836" s="896" t="s">
        <v>112</v>
      </c>
      <c r="G836" s="895">
        <v>0</v>
      </c>
      <c r="H836" s="816">
        <v>0</v>
      </c>
    </row>
    <row r="837" ht="22.5" customHeight="1" spans="1:8">
      <c r="A837" s="891"/>
      <c r="B837" s="891"/>
      <c r="C837" s="905"/>
      <c r="D837" s="892">
        <v>0</v>
      </c>
      <c r="E837" s="891">
        <v>2111413</v>
      </c>
      <c r="F837" s="896" t="s">
        <v>1314</v>
      </c>
      <c r="G837" s="895">
        <v>0</v>
      </c>
      <c r="H837" s="816">
        <v>0</v>
      </c>
    </row>
    <row r="838" ht="22.5" customHeight="1" spans="1:8">
      <c r="A838" s="891"/>
      <c r="B838" s="891"/>
      <c r="C838" s="905"/>
      <c r="D838" s="892">
        <v>0</v>
      </c>
      <c r="E838" s="891">
        <v>2111450</v>
      </c>
      <c r="F838" s="896" t="s">
        <v>30</v>
      </c>
      <c r="G838" s="895">
        <v>0</v>
      </c>
      <c r="H838" s="816">
        <v>0</v>
      </c>
    </row>
    <row r="839" ht="22.5" customHeight="1" spans="1:8">
      <c r="A839" s="891"/>
      <c r="B839" s="891"/>
      <c r="C839" s="905"/>
      <c r="D839" s="892">
        <v>0</v>
      </c>
      <c r="E839" s="891">
        <v>2111499</v>
      </c>
      <c r="F839" s="896" t="s">
        <v>1315</v>
      </c>
      <c r="G839" s="895">
        <v>0</v>
      </c>
      <c r="H839" s="816">
        <v>0</v>
      </c>
    </row>
    <row r="840" ht="22.5" customHeight="1" spans="1:8">
      <c r="A840" s="891"/>
      <c r="B840" s="891"/>
      <c r="C840" s="905"/>
      <c r="D840" s="892">
        <v>0</v>
      </c>
      <c r="E840" s="891">
        <v>21199</v>
      </c>
      <c r="F840" s="897" t="s">
        <v>1316</v>
      </c>
      <c r="G840" s="892">
        <v>0</v>
      </c>
      <c r="H840" s="816">
        <v>0</v>
      </c>
    </row>
    <row r="841" ht="22.5" customHeight="1" spans="1:8">
      <c r="A841" s="891"/>
      <c r="B841" s="891"/>
      <c r="C841" s="905"/>
      <c r="D841" s="892">
        <v>0</v>
      </c>
      <c r="E841" s="891">
        <v>2119999</v>
      </c>
      <c r="F841" s="896" t="s">
        <v>1316</v>
      </c>
      <c r="G841" s="895">
        <v>0</v>
      </c>
      <c r="H841" s="816">
        <v>0</v>
      </c>
    </row>
    <row r="842" ht="22.5" customHeight="1" spans="1:8">
      <c r="A842" s="891"/>
      <c r="B842" s="891"/>
      <c r="C842" s="905"/>
      <c r="D842" s="892">
        <v>0</v>
      </c>
      <c r="E842" s="891">
        <v>212</v>
      </c>
      <c r="F842" s="903" t="s">
        <v>1317</v>
      </c>
      <c r="G842" s="892">
        <v>127970688.34</v>
      </c>
      <c r="H842" s="816">
        <v>12797</v>
      </c>
    </row>
    <row r="843" ht="22.5" customHeight="1" spans="1:8">
      <c r="A843" s="891"/>
      <c r="B843" s="891"/>
      <c r="C843" s="905"/>
      <c r="D843" s="892">
        <v>0</v>
      </c>
      <c r="E843" s="891">
        <v>21201</v>
      </c>
      <c r="F843" s="893" t="s">
        <v>1318</v>
      </c>
      <c r="G843" s="892">
        <v>17429931.58</v>
      </c>
      <c r="H843" s="816">
        <v>1743</v>
      </c>
    </row>
    <row r="844" ht="22.5" customHeight="1" spans="1:8">
      <c r="A844" s="891"/>
      <c r="B844" s="891"/>
      <c r="C844" s="905"/>
      <c r="D844" s="892">
        <v>0</v>
      </c>
      <c r="E844" s="891">
        <v>2120101</v>
      </c>
      <c r="F844" s="893" t="s">
        <v>12</v>
      </c>
      <c r="G844" s="895">
        <v>15869919.46</v>
      </c>
      <c r="H844" s="816">
        <v>1587</v>
      </c>
    </row>
    <row r="845" ht="22.5" customHeight="1" spans="1:8">
      <c r="A845" s="891"/>
      <c r="B845" s="891"/>
      <c r="C845" s="905"/>
      <c r="D845" s="892">
        <v>0</v>
      </c>
      <c r="E845" s="891">
        <v>2120102</v>
      </c>
      <c r="F845" s="893" t="s">
        <v>14</v>
      </c>
      <c r="G845" s="895">
        <v>1560012.12</v>
      </c>
      <c r="H845" s="816">
        <v>156</v>
      </c>
    </row>
    <row r="846" ht="22.5" customHeight="1" spans="1:8">
      <c r="A846" s="891"/>
      <c r="B846" s="891"/>
      <c r="C846" s="905"/>
      <c r="D846" s="892">
        <v>0</v>
      </c>
      <c r="E846" s="891">
        <v>2120103</v>
      </c>
      <c r="F846" s="893" t="s">
        <v>16</v>
      </c>
      <c r="G846" s="895">
        <v>0</v>
      </c>
      <c r="H846" s="816">
        <v>0</v>
      </c>
    </row>
    <row r="847" ht="22.5" customHeight="1" spans="1:8">
      <c r="A847" s="891"/>
      <c r="B847" s="891"/>
      <c r="C847" s="905"/>
      <c r="D847" s="892">
        <v>0</v>
      </c>
      <c r="E847" s="891">
        <v>2120104</v>
      </c>
      <c r="F847" s="893" t="s">
        <v>1319</v>
      </c>
      <c r="G847" s="895">
        <v>0</v>
      </c>
      <c r="H847" s="816">
        <v>0</v>
      </c>
    </row>
    <row r="848" ht="22.5" customHeight="1" spans="1:8">
      <c r="A848" s="891"/>
      <c r="B848" s="891"/>
      <c r="C848" s="905"/>
      <c r="D848" s="892">
        <v>0</v>
      </c>
      <c r="E848" s="891">
        <v>2120105</v>
      </c>
      <c r="F848" s="893" t="s">
        <v>1320</v>
      </c>
      <c r="G848" s="895">
        <v>0</v>
      </c>
      <c r="H848" s="816">
        <v>0</v>
      </c>
    </row>
    <row r="849" ht="22.5" customHeight="1" spans="1:8">
      <c r="A849" s="891"/>
      <c r="B849" s="891"/>
      <c r="C849" s="905"/>
      <c r="D849" s="892">
        <v>0</v>
      </c>
      <c r="E849" s="891">
        <v>2120106</v>
      </c>
      <c r="F849" s="893" t="s">
        <v>1321</v>
      </c>
      <c r="G849" s="895">
        <v>0</v>
      </c>
      <c r="H849" s="816">
        <v>0</v>
      </c>
    </row>
    <row r="850" ht="22.5" customHeight="1" spans="1:8">
      <c r="A850" s="891"/>
      <c r="B850" s="891"/>
      <c r="C850" s="905"/>
      <c r="D850" s="892">
        <v>0</v>
      </c>
      <c r="E850" s="891">
        <v>2120107</v>
      </c>
      <c r="F850" s="893" t="s">
        <v>1322</v>
      </c>
      <c r="G850" s="895">
        <v>0</v>
      </c>
      <c r="H850" s="816">
        <v>0</v>
      </c>
    </row>
    <row r="851" ht="22.5" customHeight="1" spans="1:8">
      <c r="A851" s="891"/>
      <c r="B851" s="891"/>
      <c r="C851" s="905"/>
      <c r="D851" s="892">
        <v>0</v>
      </c>
      <c r="E851" s="891">
        <v>2120109</v>
      </c>
      <c r="F851" s="893" t="s">
        <v>1323</v>
      </c>
      <c r="G851" s="895">
        <v>0</v>
      </c>
      <c r="H851" s="816">
        <v>0</v>
      </c>
    </row>
    <row r="852" ht="22.5" customHeight="1" spans="1:8">
      <c r="A852" s="891"/>
      <c r="B852" s="891"/>
      <c r="C852" s="905"/>
      <c r="D852" s="892">
        <v>0</v>
      </c>
      <c r="E852" s="891">
        <v>2120110</v>
      </c>
      <c r="F852" s="893" t="s">
        <v>1324</v>
      </c>
      <c r="G852" s="895">
        <v>0</v>
      </c>
      <c r="H852" s="816">
        <v>0</v>
      </c>
    </row>
    <row r="853" ht="22.5" customHeight="1" spans="1:8">
      <c r="A853" s="891"/>
      <c r="B853" s="891"/>
      <c r="C853" s="905"/>
      <c r="D853" s="892">
        <v>0</v>
      </c>
      <c r="E853" s="891">
        <v>2120199</v>
      </c>
      <c r="F853" s="893" t="s">
        <v>1325</v>
      </c>
      <c r="G853" s="895">
        <v>0</v>
      </c>
      <c r="H853" s="816">
        <v>0</v>
      </c>
    </row>
    <row r="854" ht="22.5" customHeight="1" spans="1:8">
      <c r="A854" s="891"/>
      <c r="B854" s="891"/>
      <c r="C854" s="905"/>
      <c r="D854" s="892">
        <v>0</v>
      </c>
      <c r="E854" s="891">
        <v>21202</v>
      </c>
      <c r="F854" s="893" t="s">
        <v>1326</v>
      </c>
      <c r="G854" s="892">
        <v>6460859.68</v>
      </c>
      <c r="H854" s="816">
        <v>646</v>
      </c>
    </row>
    <row r="855" ht="22.5" customHeight="1" spans="1:8">
      <c r="A855" s="891"/>
      <c r="B855" s="891"/>
      <c r="C855" s="905"/>
      <c r="D855" s="892">
        <v>0</v>
      </c>
      <c r="E855" s="891">
        <v>2120201</v>
      </c>
      <c r="F855" s="893" t="s">
        <v>1326</v>
      </c>
      <c r="G855" s="895">
        <v>6460859.68</v>
      </c>
      <c r="H855" s="816">
        <v>646</v>
      </c>
    </row>
    <row r="856" ht="22.5" customHeight="1" spans="1:8">
      <c r="A856" s="891"/>
      <c r="B856" s="891"/>
      <c r="C856" s="905"/>
      <c r="D856" s="892">
        <v>0</v>
      </c>
      <c r="E856" s="891">
        <v>21203</v>
      </c>
      <c r="F856" s="893" t="s">
        <v>1327</v>
      </c>
      <c r="G856" s="892">
        <v>98486784.68</v>
      </c>
      <c r="H856" s="816">
        <v>9849</v>
      </c>
    </row>
    <row r="857" ht="22.5" customHeight="1" spans="1:8">
      <c r="A857" s="891"/>
      <c r="B857" s="891"/>
      <c r="C857" s="905"/>
      <c r="D857" s="892">
        <v>0</v>
      </c>
      <c r="E857" s="891">
        <v>2120303</v>
      </c>
      <c r="F857" s="893" t="s">
        <v>1328</v>
      </c>
      <c r="G857" s="895">
        <v>97178513.24</v>
      </c>
      <c r="H857" s="816">
        <v>9718</v>
      </c>
    </row>
    <row r="858" ht="22.5" customHeight="1" spans="1:8">
      <c r="A858" s="891"/>
      <c r="B858" s="891"/>
      <c r="C858" s="905"/>
      <c r="D858" s="892">
        <v>0</v>
      </c>
      <c r="E858" s="891">
        <v>2120399</v>
      </c>
      <c r="F858" s="893" t="s">
        <v>1329</v>
      </c>
      <c r="G858" s="895">
        <v>1308271.44</v>
      </c>
      <c r="H858" s="816">
        <v>131</v>
      </c>
    </row>
    <row r="859" ht="22.5" customHeight="1" spans="1:8">
      <c r="A859" s="891"/>
      <c r="B859" s="891"/>
      <c r="C859" s="905"/>
      <c r="D859" s="892">
        <v>0</v>
      </c>
      <c r="E859" s="891">
        <v>21205</v>
      </c>
      <c r="F859" s="893" t="s">
        <v>1330</v>
      </c>
      <c r="G859" s="892">
        <v>5593112.4</v>
      </c>
      <c r="H859" s="816">
        <v>559</v>
      </c>
    </row>
    <row r="860" ht="22.5" customHeight="1" spans="1:8">
      <c r="A860" s="891"/>
      <c r="B860" s="891"/>
      <c r="C860" s="905"/>
      <c r="D860" s="892">
        <v>0</v>
      </c>
      <c r="E860" s="891">
        <v>2120501</v>
      </c>
      <c r="F860" s="893" t="s">
        <v>1330</v>
      </c>
      <c r="G860" s="895">
        <v>5593112.4</v>
      </c>
      <c r="H860" s="816">
        <v>559</v>
      </c>
    </row>
    <row r="861" ht="22.5" customHeight="1" spans="1:8">
      <c r="A861" s="891"/>
      <c r="B861" s="891"/>
      <c r="C861" s="905"/>
      <c r="D861" s="892">
        <v>0</v>
      </c>
      <c r="E861" s="891">
        <v>21206</v>
      </c>
      <c r="F861" s="893" t="s">
        <v>1331</v>
      </c>
      <c r="G861" s="892">
        <v>0</v>
      </c>
      <c r="H861" s="816">
        <v>0</v>
      </c>
    </row>
    <row r="862" ht="22.5" customHeight="1" spans="1:8">
      <c r="A862" s="891"/>
      <c r="B862" s="891"/>
      <c r="C862" s="905"/>
      <c r="D862" s="892">
        <v>0</v>
      </c>
      <c r="E862" s="891">
        <v>2120601</v>
      </c>
      <c r="F862" s="893" t="s">
        <v>1331</v>
      </c>
      <c r="G862" s="895">
        <v>0</v>
      </c>
      <c r="H862" s="816">
        <v>0</v>
      </c>
    </row>
    <row r="863" ht="22.5" customHeight="1" spans="1:8">
      <c r="A863" s="891"/>
      <c r="B863" s="891"/>
      <c r="C863" s="905"/>
      <c r="D863" s="892">
        <v>0</v>
      </c>
      <c r="E863" s="891">
        <v>21299</v>
      </c>
      <c r="F863" s="893" t="s">
        <v>1332</v>
      </c>
      <c r="G863" s="892">
        <v>0</v>
      </c>
      <c r="H863" s="816">
        <v>0</v>
      </c>
    </row>
    <row r="864" ht="22.5" customHeight="1" spans="1:8">
      <c r="A864" s="891"/>
      <c r="B864" s="891"/>
      <c r="C864" s="905"/>
      <c r="D864" s="892">
        <v>0</v>
      </c>
      <c r="E864" s="891">
        <v>2129999</v>
      </c>
      <c r="F864" s="893" t="s">
        <v>1332</v>
      </c>
      <c r="G864" s="895">
        <v>0</v>
      </c>
      <c r="H864" s="816">
        <v>0</v>
      </c>
    </row>
    <row r="865" ht="22.5" customHeight="1" spans="1:8">
      <c r="A865" s="891"/>
      <c r="B865" s="891"/>
      <c r="C865" s="905"/>
      <c r="D865" s="892">
        <v>0</v>
      </c>
      <c r="E865" s="891">
        <v>213</v>
      </c>
      <c r="F865" s="903" t="s">
        <v>1333</v>
      </c>
      <c r="G865" s="892">
        <v>683591342.86</v>
      </c>
      <c r="H865" s="816">
        <v>68359</v>
      </c>
    </row>
    <row r="866" ht="22.5" customHeight="1" spans="1:8">
      <c r="A866" s="891"/>
      <c r="B866" s="891"/>
      <c r="C866" s="905"/>
      <c r="D866" s="892">
        <v>0</v>
      </c>
      <c r="E866" s="891">
        <v>21301</v>
      </c>
      <c r="F866" s="893" t="s">
        <v>1334</v>
      </c>
      <c r="G866" s="892">
        <v>123755140.32</v>
      </c>
      <c r="H866" s="816">
        <v>12376</v>
      </c>
    </row>
    <row r="867" ht="22.5" customHeight="1" spans="1:8">
      <c r="A867" s="891"/>
      <c r="B867" s="891"/>
      <c r="C867" s="905"/>
      <c r="D867" s="892">
        <v>0</v>
      </c>
      <c r="E867" s="891">
        <v>2130101</v>
      </c>
      <c r="F867" s="893" t="s">
        <v>12</v>
      </c>
      <c r="G867" s="895">
        <v>3897556.44</v>
      </c>
      <c r="H867" s="816">
        <v>390</v>
      </c>
    </row>
    <row r="868" ht="22.5" customHeight="1" spans="1:8">
      <c r="A868" s="891"/>
      <c r="B868" s="891"/>
      <c r="C868" s="905"/>
      <c r="D868" s="892">
        <v>0</v>
      </c>
      <c r="E868" s="891">
        <v>2130102</v>
      </c>
      <c r="F868" s="893" t="s">
        <v>14</v>
      </c>
      <c r="G868" s="895">
        <v>660657.17</v>
      </c>
      <c r="H868" s="816">
        <v>66</v>
      </c>
    </row>
    <row r="869" ht="22.5" customHeight="1" spans="1:8">
      <c r="A869" s="891"/>
      <c r="B869" s="891"/>
      <c r="C869" s="905"/>
      <c r="D869" s="892">
        <v>0</v>
      </c>
      <c r="E869" s="891">
        <v>2130103</v>
      </c>
      <c r="F869" s="893" t="s">
        <v>16</v>
      </c>
      <c r="G869" s="895">
        <v>0</v>
      </c>
      <c r="H869" s="816">
        <v>0</v>
      </c>
    </row>
    <row r="870" ht="22.5" customHeight="1" spans="1:8">
      <c r="A870" s="891"/>
      <c r="B870" s="891"/>
      <c r="C870" s="905"/>
      <c r="D870" s="892">
        <v>0</v>
      </c>
      <c r="E870" s="891">
        <v>2130104</v>
      </c>
      <c r="F870" s="893" t="s">
        <v>30</v>
      </c>
      <c r="G870" s="895">
        <v>28227682.59</v>
      </c>
      <c r="H870" s="816">
        <v>2823</v>
      </c>
    </row>
    <row r="871" ht="22.5" customHeight="1" spans="1:8">
      <c r="A871" s="891"/>
      <c r="B871" s="891"/>
      <c r="C871" s="905"/>
      <c r="D871" s="892">
        <v>0</v>
      </c>
      <c r="E871" s="891">
        <v>2130105</v>
      </c>
      <c r="F871" s="893" t="s">
        <v>1335</v>
      </c>
      <c r="G871" s="895">
        <v>0</v>
      </c>
      <c r="H871" s="816">
        <v>0</v>
      </c>
    </row>
    <row r="872" ht="22.5" customHeight="1" spans="1:8">
      <c r="A872" s="891"/>
      <c r="B872" s="891"/>
      <c r="C872" s="905"/>
      <c r="D872" s="892">
        <v>0</v>
      </c>
      <c r="E872" s="891">
        <v>2130106</v>
      </c>
      <c r="F872" s="893" t="s">
        <v>1336</v>
      </c>
      <c r="G872" s="895">
        <v>2665531.9</v>
      </c>
      <c r="H872" s="816">
        <v>267</v>
      </c>
    </row>
    <row r="873" ht="22.5" customHeight="1" spans="1:8">
      <c r="A873" s="891"/>
      <c r="B873" s="891"/>
      <c r="C873" s="905"/>
      <c r="D873" s="892">
        <v>0</v>
      </c>
      <c r="E873" s="891">
        <v>2130108</v>
      </c>
      <c r="F873" s="893" t="s">
        <v>1337</v>
      </c>
      <c r="G873" s="895">
        <v>2372256.67</v>
      </c>
      <c r="H873" s="816">
        <v>237</v>
      </c>
    </row>
    <row r="874" ht="22.5" customHeight="1" spans="1:8">
      <c r="A874" s="891"/>
      <c r="B874" s="891"/>
      <c r="C874" s="905"/>
      <c r="D874" s="892">
        <v>0</v>
      </c>
      <c r="E874" s="891">
        <v>2130109</v>
      </c>
      <c r="F874" s="893" t="s">
        <v>1338</v>
      </c>
      <c r="G874" s="895">
        <v>47834</v>
      </c>
      <c r="H874" s="816">
        <v>5</v>
      </c>
    </row>
    <row r="875" ht="22.5" customHeight="1" spans="1:8">
      <c r="A875" s="891"/>
      <c r="B875" s="891"/>
      <c r="C875" s="905"/>
      <c r="D875" s="892">
        <v>0</v>
      </c>
      <c r="E875" s="891">
        <v>2130110</v>
      </c>
      <c r="F875" s="893" t="s">
        <v>1339</v>
      </c>
      <c r="G875" s="895">
        <v>0</v>
      </c>
      <c r="H875" s="816">
        <v>0</v>
      </c>
    </row>
    <row r="876" ht="22.5" customHeight="1" spans="1:8">
      <c r="A876" s="891"/>
      <c r="B876" s="891"/>
      <c r="C876" s="905"/>
      <c r="D876" s="892">
        <v>0</v>
      </c>
      <c r="E876" s="891">
        <v>2130111</v>
      </c>
      <c r="F876" s="893" t="s">
        <v>1340</v>
      </c>
      <c r="G876" s="895">
        <v>383999.6</v>
      </c>
      <c r="H876" s="816">
        <v>38</v>
      </c>
    </row>
    <row r="877" ht="22.5" customHeight="1" spans="1:8">
      <c r="A877" s="891"/>
      <c r="B877" s="891"/>
      <c r="C877" s="905"/>
      <c r="D877" s="892">
        <v>0</v>
      </c>
      <c r="E877" s="891">
        <v>2130112</v>
      </c>
      <c r="F877" s="893" t="s">
        <v>1341</v>
      </c>
      <c r="G877" s="895">
        <v>0</v>
      </c>
      <c r="H877" s="816">
        <v>0</v>
      </c>
    </row>
    <row r="878" ht="22.5" customHeight="1" spans="1:8">
      <c r="A878" s="891"/>
      <c r="B878" s="891"/>
      <c r="C878" s="905"/>
      <c r="D878" s="892">
        <v>0</v>
      </c>
      <c r="E878" s="891">
        <v>2130114</v>
      </c>
      <c r="F878" s="893" t="s">
        <v>1342</v>
      </c>
      <c r="G878" s="895">
        <v>0</v>
      </c>
      <c r="H878" s="816">
        <v>0</v>
      </c>
    </row>
    <row r="879" ht="22.5" customHeight="1" spans="1:8">
      <c r="A879" s="891"/>
      <c r="B879" s="891"/>
      <c r="C879" s="905"/>
      <c r="D879" s="892">
        <v>0</v>
      </c>
      <c r="E879" s="891">
        <v>2130119</v>
      </c>
      <c r="F879" s="893" t="s">
        <v>1343</v>
      </c>
      <c r="G879" s="895">
        <v>0</v>
      </c>
      <c r="H879" s="816">
        <v>0</v>
      </c>
    </row>
    <row r="880" ht="22.5" customHeight="1" spans="1:8">
      <c r="A880" s="891"/>
      <c r="B880" s="891"/>
      <c r="C880" s="905"/>
      <c r="D880" s="892">
        <v>0</v>
      </c>
      <c r="E880" s="891">
        <v>2130120</v>
      </c>
      <c r="F880" s="893" t="s">
        <v>1344</v>
      </c>
      <c r="G880" s="895">
        <v>28330927.52</v>
      </c>
      <c r="H880" s="816">
        <v>2833</v>
      </c>
    </row>
    <row r="881" ht="22.5" customHeight="1" spans="1:8">
      <c r="A881" s="891"/>
      <c r="B881" s="891"/>
      <c r="C881" s="905"/>
      <c r="D881" s="892">
        <v>0</v>
      </c>
      <c r="E881" s="891">
        <v>2130121</v>
      </c>
      <c r="F881" s="893" t="s">
        <v>1345</v>
      </c>
      <c r="G881" s="895">
        <v>0</v>
      </c>
      <c r="H881" s="816">
        <v>0</v>
      </c>
    </row>
    <row r="882" ht="22.5" customHeight="1" spans="1:8">
      <c r="A882" s="891"/>
      <c r="B882" s="891"/>
      <c r="C882" s="905"/>
      <c r="D882" s="892">
        <v>0</v>
      </c>
      <c r="E882" s="891">
        <v>2130122</v>
      </c>
      <c r="F882" s="893" t="s">
        <v>1346</v>
      </c>
      <c r="G882" s="895">
        <v>14678649.92</v>
      </c>
      <c r="H882" s="816">
        <v>1468</v>
      </c>
    </row>
    <row r="883" ht="22.5" customHeight="1" spans="1:8">
      <c r="A883" s="891"/>
      <c r="B883" s="891"/>
      <c r="C883" s="905"/>
      <c r="D883" s="892">
        <v>0</v>
      </c>
      <c r="E883" s="891">
        <v>2130124</v>
      </c>
      <c r="F883" s="893" t="s">
        <v>1347</v>
      </c>
      <c r="G883" s="895">
        <v>553062.12</v>
      </c>
      <c r="H883" s="816">
        <v>55</v>
      </c>
    </row>
    <row r="884" ht="22.5" customHeight="1" spans="1:8">
      <c r="A884" s="891"/>
      <c r="B884" s="891"/>
      <c r="C884" s="905"/>
      <c r="D884" s="892">
        <v>0</v>
      </c>
      <c r="E884" s="891">
        <v>2130125</v>
      </c>
      <c r="F884" s="893" t="s">
        <v>1348</v>
      </c>
      <c r="G884" s="895">
        <v>300616.68</v>
      </c>
      <c r="H884" s="816">
        <v>30</v>
      </c>
    </row>
    <row r="885" ht="22.5" customHeight="1" spans="1:8">
      <c r="A885" s="891"/>
      <c r="B885" s="891"/>
      <c r="C885" s="905"/>
      <c r="D885" s="892">
        <v>0</v>
      </c>
      <c r="E885" s="891">
        <v>2130126</v>
      </c>
      <c r="F885" s="893" t="s">
        <v>1349</v>
      </c>
      <c r="G885" s="895">
        <v>10990259.6</v>
      </c>
      <c r="H885" s="816">
        <v>1099</v>
      </c>
    </row>
    <row r="886" ht="22.5" customHeight="1" spans="1:8">
      <c r="A886" s="891"/>
      <c r="B886" s="891"/>
      <c r="C886" s="905"/>
      <c r="D886" s="892">
        <v>0</v>
      </c>
      <c r="E886" s="891">
        <v>2130135</v>
      </c>
      <c r="F886" s="893" t="s">
        <v>1350</v>
      </c>
      <c r="G886" s="895">
        <v>17551639.35</v>
      </c>
      <c r="H886" s="816">
        <v>1755</v>
      </c>
    </row>
    <row r="887" ht="22.5" customHeight="1" spans="1:8">
      <c r="A887" s="891"/>
      <c r="B887" s="891"/>
      <c r="C887" s="905"/>
      <c r="D887" s="892">
        <v>0</v>
      </c>
      <c r="E887" s="891">
        <v>2130142</v>
      </c>
      <c r="F887" s="893" t="s">
        <v>1351</v>
      </c>
      <c r="G887" s="895">
        <v>240000</v>
      </c>
      <c r="H887" s="816">
        <v>24</v>
      </c>
    </row>
    <row r="888" ht="22.5" customHeight="1" spans="1:8">
      <c r="A888" s="891"/>
      <c r="B888" s="891"/>
      <c r="C888" s="905"/>
      <c r="D888" s="892">
        <v>0</v>
      </c>
      <c r="E888" s="891">
        <v>2130148</v>
      </c>
      <c r="F888" s="893" t="s">
        <v>1352</v>
      </c>
      <c r="G888" s="895">
        <v>85946.5</v>
      </c>
      <c r="H888" s="816">
        <v>9</v>
      </c>
    </row>
    <row r="889" ht="22.5" customHeight="1" spans="1:8">
      <c r="A889" s="891"/>
      <c r="B889" s="891"/>
      <c r="C889" s="905"/>
      <c r="D889" s="892">
        <v>0</v>
      </c>
      <c r="E889" s="891">
        <v>2130152</v>
      </c>
      <c r="F889" s="893" t="s">
        <v>1353</v>
      </c>
      <c r="G889" s="895">
        <v>0</v>
      </c>
      <c r="H889" s="816">
        <v>0</v>
      </c>
    </row>
    <row r="890" ht="22.5" customHeight="1" spans="1:8">
      <c r="A890" s="891"/>
      <c r="B890" s="891"/>
      <c r="C890" s="905"/>
      <c r="D890" s="892">
        <v>0</v>
      </c>
      <c r="E890" s="891">
        <v>2130153</v>
      </c>
      <c r="F890" s="893" t="s">
        <v>1354</v>
      </c>
      <c r="G890" s="895">
        <v>10880275.77</v>
      </c>
      <c r="H890" s="816">
        <v>1088</v>
      </c>
    </row>
    <row r="891" ht="22.5" customHeight="1" spans="1:8">
      <c r="A891" s="891"/>
      <c r="B891" s="891"/>
      <c r="C891" s="905"/>
      <c r="D891" s="892">
        <v>0</v>
      </c>
      <c r="E891" s="891">
        <v>2130199</v>
      </c>
      <c r="F891" s="893" t="s">
        <v>1355</v>
      </c>
      <c r="G891" s="895">
        <v>1888244.49</v>
      </c>
      <c r="H891" s="816">
        <v>189</v>
      </c>
    </row>
    <row r="892" ht="22.5" customHeight="1" spans="1:8">
      <c r="A892" s="891"/>
      <c r="B892" s="891"/>
      <c r="C892" s="905"/>
      <c r="D892" s="892">
        <v>0</v>
      </c>
      <c r="E892" s="891">
        <v>21302</v>
      </c>
      <c r="F892" s="893" t="s">
        <v>1356</v>
      </c>
      <c r="G892" s="892">
        <v>97451718.57</v>
      </c>
      <c r="H892" s="816">
        <v>9745</v>
      </c>
    </row>
    <row r="893" ht="22.5" customHeight="1" spans="1:8">
      <c r="A893" s="891"/>
      <c r="B893" s="891"/>
      <c r="C893" s="905"/>
      <c r="D893" s="892">
        <v>0</v>
      </c>
      <c r="E893" s="891">
        <v>2130201</v>
      </c>
      <c r="F893" s="893" t="s">
        <v>12</v>
      </c>
      <c r="G893" s="895">
        <v>7083779.55</v>
      </c>
      <c r="H893" s="816">
        <v>708</v>
      </c>
    </row>
    <row r="894" ht="22.5" customHeight="1" spans="1:8">
      <c r="A894" s="891"/>
      <c r="B894" s="891"/>
      <c r="C894" s="905"/>
      <c r="D894" s="892">
        <v>0</v>
      </c>
      <c r="E894" s="891">
        <v>2130202</v>
      </c>
      <c r="F894" s="893" t="s">
        <v>14</v>
      </c>
      <c r="G894" s="895">
        <v>302000</v>
      </c>
      <c r="H894" s="816">
        <v>30</v>
      </c>
    </row>
    <row r="895" ht="22.5" customHeight="1" spans="1:8">
      <c r="A895" s="891"/>
      <c r="B895" s="891"/>
      <c r="C895" s="905"/>
      <c r="D895" s="892">
        <v>0</v>
      </c>
      <c r="E895" s="891">
        <v>2130203</v>
      </c>
      <c r="F895" s="893" t="s">
        <v>16</v>
      </c>
      <c r="G895" s="895">
        <v>0</v>
      </c>
      <c r="H895" s="816">
        <v>0</v>
      </c>
    </row>
    <row r="896" ht="22.5" customHeight="1" spans="1:8">
      <c r="A896" s="891"/>
      <c r="B896" s="891"/>
      <c r="C896" s="905"/>
      <c r="D896" s="892">
        <v>0</v>
      </c>
      <c r="E896" s="891">
        <v>2130204</v>
      </c>
      <c r="F896" s="893" t="s">
        <v>1357</v>
      </c>
      <c r="G896" s="895">
        <v>13515437.97</v>
      </c>
      <c r="H896" s="816">
        <v>1352</v>
      </c>
    </row>
    <row r="897" ht="22.5" customHeight="1" spans="1:8">
      <c r="A897" s="891"/>
      <c r="B897" s="891"/>
      <c r="C897" s="905"/>
      <c r="D897" s="892">
        <v>0</v>
      </c>
      <c r="E897" s="891">
        <v>2130205</v>
      </c>
      <c r="F897" s="893" t="s">
        <v>1358</v>
      </c>
      <c r="G897" s="895">
        <v>1845726.56</v>
      </c>
      <c r="H897" s="816">
        <v>185</v>
      </c>
    </row>
    <row r="898" ht="22.5" customHeight="1" spans="1:8">
      <c r="A898" s="891"/>
      <c r="B898" s="891"/>
      <c r="C898" s="905"/>
      <c r="D898" s="892">
        <v>0</v>
      </c>
      <c r="E898" s="891">
        <v>2130206</v>
      </c>
      <c r="F898" s="893" t="s">
        <v>1359</v>
      </c>
      <c r="G898" s="895">
        <v>3000000</v>
      </c>
      <c r="H898" s="816">
        <v>300</v>
      </c>
    </row>
    <row r="899" ht="22.5" customHeight="1" spans="1:8">
      <c r="A899" s="891"/>
      <c r="B899" s="891"/>
      <c r="C899" s="905"/>
      <c r="D899" s="892">
        <v>0</v>
      </c>
      <c r="E899" s="891">
        <v>2130207</v>
      </c>
      <c r="F899" s="893" t="s">
        <v>1360</v>
      </c>
      <c r="G899" s="895">
        <v>35874060</v>
      </c>
      <c r="H899" s="816">
        <v>3587</v>
      </c>
    </row>
    <row r="900" ht="22.5" customHeight="1" spans="1:8">
      <c r="A900" s="891"/>
      <c r="B900" s="891"/>
      <c r="C900" s="905"/>
      <c r="D900" s="892">
        <v>0</v>
      </c>
      <c r="E900" s="891">
        <v>2130209</v>
      </c>
      <c r="F900" s="893" t="s">
        <v>1361</v>
      </c>
      <c r="G900" s="895">
        <v>21766209.64</v>
      </c>
      <c r="H900" s="816">
        <v>2177</v>
      </c>
    </row>
    <row r="901" ht="22.5" customHeight="1" spans="1:8">
      <c r="A901" s="891"/>
      <c r="B901" s="891"/>
      <c r="C901" s="905"/>
      <c r="D901" s="892">
        <v>0</v>
      </c>
      <c r="E901" s="891">
        <v>2130211</v>
      </c>
      <c r="F901" s="893" t="s">
        <v>1362</v>
      </c>
      <c r="G901" s="895">
        <v>0</v>
      </c>
      <c r="H901" s="816">
        <v>0</v>
      </c>
    </row>
    <row r="902" ht="22.5" customHeight="1" spans="1:8">
      <c r="A902" s="891"/>
      <c r="B902" s="891"/>
      <c r="C902" s="905"/>
      <c r="D902" s="892">
        <v>0</v>
      </c>
      <c r="E902" s="891">
        <v>2130212</v>
      </c>
      <c r="F902" s="893" t="s">
        <v>1363</v>
      </c>
      <c r="G902" s="895">
        <v>0</v>
      </c>
      <c r="H902" s="816">
        <v>0</v>
      </c>
    </row>
    <row r="903" ht="22.5" customHeight="1" spans="1:8">
      <c r="A903" s="891"/>
      <c r="B903" s="891"/>
      <c r="C903" s="905"/>
      <c r="D903" s="892">
        <v>0</v>
      </c>
      <c r="E903" s="891">
        <v>2130213</v>
      </c>
      <c r="F903" s="893" t="s">
        <v>1364</v>
      </c>
      <c r="G903" s="895">
        <v>0</v>
      </c>
      <c r="H903" s="816">
        <v>0</v>
      </c>
    </row>
    <row r="904" ht="22.5" customHeight="1" spans="1:8">
      <c r="A904" s="891"/>
      <c r="B904" s="891"/>
      <c r="C904" s="905"/>
      <c r="D904" s="892">
        <v>0</v>
      </c>
      <c r="E904" s="891">
        <v>2130217</v>
      </c>
      <c r="F904" s="893" t="s">
        <v>1365</v>
      </c>
      <c r="G904" s="895">
        <v>0</v>
      </c>
      <c r="H904" s="816">
        <v>0</v>
      </c>
    </row>
    <row r="905" ht="22.5" customHeight="1" spans="1:8">
      <c r="A905" s="891"/>
      <c r="B905" s="891"/>
      <c r="C905" s="905"/>
      <c r="D905" s="892">
        <v>0</v>
      </c>
      <c r="E905" s="891">
        <v>2130220</v>
      </c>
      <c r="F905" s="893" t="s">
        <v>403</v>
      </c>
      <c r="G905" s="895">
        <v>0</v>
      </c>
      <c r="H905" s="816">
        <v>0</v>
      </c>
    </row>
    <row r="906" ht="22.5" customHeight="1" spans="1:8">
      <c r="A906" s="891"/>
      <c r="B906" s="891"/>
      <c r="C906" s="905"/>
      <c r="D906" s="892">
        <v>0</v>
      </c>
      <c r="E906" s="891">
        <v>2130221</v>
      </c>
      <c r="F906" s="893" t="s">
        <v>1366</v>
      </c>
      <c r="G906" s="895">
        <v>259580</v>
      </c>
      <c r="H906" s="816">
        <v>26</v>
      </c>
    </row>
    <row r="907" ht="22.5" customHeight="1" spans="1:8">
      <c r="A907" s="891"/>
      <c r="B907" s="891"/>
      <c r="C907" s="905"/>
      <c r="D907" s="892">
        <v>0</v>
      </c>
      <c r="E907" s="891">
        <v>2130223</v>
      </c>
      <c r="F907" s="893" t="s">
        <v>1367</v>
      </c>
      <c r="G907" s="895">
        <v>0</v>
      </c>
      <c r="H907" s="816">
        <v>0</v>
      </c>
    </row>
    <row r="908" ht="22.5" customHeight="1" spans="1:8">
      <c r="A908" s="891"/>
      <c r="B908" s="891"/>
      <c r="C908" s="905"/>
      <c r="D908" s="892">
        <v>0</v>
      </c>
      <c r="E908" s="891">
        <v>2130226</v>
      </c>
      <c r="F908" s="893" t="s">
        <v>1368</v>
      </c>
      <c r="G908" s="895">
        <v>0</v>
      </c>
      <c r="H908" s="816">
        <v>0</v>
      </c>
    </row>
    <row r="909" ht="22.5" customHeight="1" spans="1:8">
      <c r="A909" s="891"/>
      <c r="B909" s="891"/>
      <c r="C909" s="905"/>
      <c r="D909" s="892">
        <v>0</v>
      </c>
      <c r="E909" s="891">
        <v>2130227</v>
      </c>
      <c r="F909" s="893" t="s">
        <v>1369</v>
      </c>
      <c r="G909" s="895">
        <v>0</v>
      </c>
      <c r="H909" s="816">
        <v>0</v>
      </c>
    </row>
    <row r="910" ht="22.5" customHeight="1" spans="1:8">
      <c r="A910" s="891"/>
      <c r="B910" s="891"/>
      <c r="C910" s="905"/>
      <c r="D910" s="892">
        <v>0</v>
      </c>
      <c r="E910" s="891">
        <v>2130234</v>
      </c>
      <c r="F910" s="893" t="s">
        <v>1370</v>
      </c>
      <c r="G910" s="895">
        <v>917276.17</v>
      </c>
      <c r="H910" s="816">
        <v>92</v>
      </c>
    </row>
    <row r="911" ht="22.5" customHeight="1" spans="1:8">
      <c r="A911" s="891"/>
      <c r="B911" s="891"/>
      <c r="C911" s="905"/>
      <c r="D911" s="892">
        <v>0</v>
      </c>
      <c r="E911" s="891">
        <v>2130236</v>
      </c>
      <c r="F911" s="893" t="s">
        <v>1371</v>
      </c>
      <c r="G911" s="895">
        <v>0</v>
      </c>
      <c r="H911" s="816">
        <v>0</v>
      </c>
    </row>
    <row r="912" ht="22.5" customHeight="1" spans="1:8">
      <c r="A912" s="891"/>
      <c r="B912" s="891"/>
      <c r="C912" s="905"/>
      <c r="D912" s="892">
        <v>0</v>
      </c>
      <c r="E912" s="891">
        <v>2130237</v>
      </c>
      <c r="F912" s="893" t="s">
        <v>1341</v>
      </c>
      <c r="G912" s="895">
        <v>0</v>
      </c>
      <c r="H912" s="816">
        <v>0</v>
      </c>
    </row>
    <row r="913" ht="22.5" customHeight="1" spans="1:8">
      <c r="A913" s="891"/>
      <c r="B913" s="891"/>
      <c r="C913" s="905"/>
      <c r="D913" s="892">
        <v>0</v>
      </c>
      <c r="E913" s="891">
        <v>2130238</v>
      </c>
      <c r="F913" s="893" t="s">
        <v>1288</v>
      </c>
      <c r="G913" s="895">
        <v>10079742.68</v>
      </c>
      <c r="H913" s="816">
        <v>1008</v>
      </c>
    </row>
    <row r="914" ht="22.5" customHeight="1" spans="1:8">
      <c r="A914" s="891"/>
      <c r="B914" s="891"/>
      <c r="C914" s="905"/>
      <c r="D914" s="892">
        <v>0</v>
      </c>
      <c r="E914" s="891">
        <v>2130299</v>
      </c>
      <c r="F914" s="893" t="s">
        <v>1372</v>
      </c>
      <c r="G914" s="895">
        <v>2807906</v>
      </c>
      <c r="H914" s="816">
        <v>281</v>
      </c>
    </row>
    <row r="915" ht="22.5" customHeight="1" spans="1:8">
      <c r="A915" s="891"/>
      <c r="B915" s="891"/>
      <c r="C915" s="905"/>
      <c r="D915" s="892">
        <v>0</v>
      </c>
      <c r="E915" s="891">
        <v>21303</v>
      </c>
      <c r="F915" s="893" t="s">
        <v>1373</v>
      </c>
      <c r="G915" s="892">
        <v>66559307.32</v>
      </c>
      <c r="H915" s="816">
        <v>6656</v>
      </c>
    </row>
    <row r="916" ht="22.5" customHeight="1" spans="1:8">
      <c r="A916" s="891"/>
      <c r="B916" s="891"/>
      <c r="C916" s="905"/>
      <c r="D916" s="892">
        <v>0</v>
      </c>
      <c r="E916" s="891">
        <v>2130301</v>
      </c>
      <c r="F916" s="893" t="s">
        <v>12</v>
      </c>
      <c r="G916" s="895">
        <v>10804662.85</v>
      </c>
      <c r="H916" s="816">
        <v>1080</v>
      </c>
    </row>
    <row r="917" ht="22.5" customHeight="1" spans="1:8">
      <c r="A917" s="891"/>
      <c r="B917" s="891"/>
      <c r="C917" s="905"/>
      <c r="D917" s="892">
        <v>0</v>
      </c>
      <c r="E917" s="891">
        <v>2130302</v>
      </c>
      <c r="F917" s="893" t="s">
        <v>14</v>
      </c>
      <c r="G917" s="895">
        <v>3620570.85</v>
      </c>
      <c r="H917" s="816">
        <v>362</v>
      </c>
    </row>
    <row r="918" ht="22.5" customHeight="1" spans="1:8">
      <c r="A918" s="891"/>
      <c r="B918" s="891"/>
      <c r="C918" s="905"/>
      <c r="D918" s="892">
        <v>0</v>
      </c>
      <c r="E918" s="891">
        <v>2130303</v>
      </c>
      <c r="F918" s="893" t="s">
        <v>16</v>
      </c>
      <c r="G918" s="895">
        <v>0</v>
      </c>
      <c r="H918" s="816">
        <v>0</v>
      </c>
    </row>
    <row r="919" ht="22.5" customHeight="1" spans="1:8">
      <c r="A919" s="891"/>
      <c r="B919" s="891"/>
      <c r="C919" s="905"/>
      <c r="D919" s="892">
        <v>0</v>
      </c>
      <c r="E919" s="891">
        <v>2130304</v>
      </c>
      <c r="F919" s="893" t="s">
        <v>1374</v>
      </c>
      <c r="G919" s="895">
        <v>0</v>
      </c>
      <c r="H919" s="816">
        <v>0</v>
      </c>
    </row>
    <row r="920" ht="22.5" customHeight="1" spans="1:8">
      <c r="A920" s="891"/>
      <c r="B920" s="891"/>
      <c r="C920" s="905"/>
      <c r="D920" s="892">
        <v>0</v>
      </c>
      <c r="E920" s="891">
        <v>2130305</v>
      </c>
      <c r="F920" s="893" t="s">
        <v>1375</v>
      </c>
      <c r="G920" s="895">
        <v>35343498.19</v>
      </c>
      <c r="H920" s="816">
        <v>3534</v>
      </c>
    </row>
    <row r="921" ht="22.5" customHeight="1" spans="1:8">
      <c r="A921" s="891"/>
      <c r="B921" s="891"/>
      <c r="C921" s="905"/>
      <c r="D921" s="892">
        <v>0</v>
      </c>
      <c r="E921" s="891">
        <v>2130306</v>
      </c>
      <c r="F921" s="893" t="s">
        <v>1376</v>
      </c>
      <c r="G921" s="895">
        <v>7290288.82</v>
      </c>
      <c r="H921" s="816">
        <v>729</v>
      </c>
    </row>
    <row r="922" ht="22.5" customHeight="1" spans="1:8">
      <c r="A922" s="891"/>
      <c r="B922" s="891"/>
      <c r="C922" s="905"/>
      <c r="D922" s="892">
        <v>0</v>
      </c>
      <c r="E922" s="891">
        <v>2130307</v>
      </c>
      <c r="F922" s="893" t="s">
        <v>1377</v>
      </c>
      <c r="G922" s="895">
        <v>0</v>
      </c>
      <c r="H922" s="816">
        <v>0</v>
      </c>
    </row>
    <row r="923" ht="22.5" customHeight="1" spans="1:8">
      <c r="A923" s="891"/>
      <c r="B923" s="891"/>
      <c r="C923" s="905"/>
      <c r="D923" s="892">
        <v>0</v>
      </c>
      <c r="E923" s="891">
        <v>2130308</v>
      </c>
      <c r="F923" s="893" t="s">
        <v>1378</v>
      </c>
      <c r="G923" s="895">
        <v>398000</v>
      </c>
      <c r="H923" s="816">
        <v>40</v>
      </c>
    </row>
    <row r="924" ht="22.5" customHeight="1" spans="1:8">
      <c r="A924" s="891"/>
      <c r="B924" s="891"/>
      <c r="C924" s="905"/>
      <c r="D924" s="892">
        <v>0</v>
      </c>
      <c r="E924" s="891">
        <v>2130309</v>
      </c>
      <c r="F924" s="893" t="s">
        <v>1379</v>
      </c>
      <c r="G924" s="895">
        <v>0</v>
      </c>
      <c r="H924" s="816">
        <v>0</v>
      </c>
    </row>
    <row r="925" ht="22.5" customHeight="1" spans="1:8">
      <c r="A925" s="891"/>
      <c r="B925" s="891"/>
      <c r="C925" s="905"/>
      <c r="D925" s="892">
        <v>0</v>
      </c>
      <c r="E925" s="891">
        <v>2130310</v>
      </c>
      <c r="F925" s="893" t="s">
        <v>1380</v>
      </c>
      <c r="G925" s="895">
        <v>0</v>
      </c>
      <c r="H925" s="816">
        <v>0</v>
      </c>
    </row>
    <row r="926" ht="22.5" customHeight="1" spans="1:8">
      <c r="A926" s="891"/>
      <c r="B926" s="891"/>
      <c r="C926" s="905"/>
      <c r="D926" s="892">
        <v>0</v>
      </c>
      <c r="E926" s="891">
        <v>2130311</v>
      </c>
      <c r="F926" s="893" t="s">
        <v>1381</v>
      </c>
      <c r="G926" s="895">
        <v>0</v>
      </c>
      <c r="H926" s="816">
        <v>0</v>
      </c>
    </row>
    <row r="927" ht="22.5" customHeight="1" spans="1:8">
      <c r="A927" s="891"/>
      <c r="B927" s="891"/>
      <c r="C927" s="905"/>
      <c r="D927" s="892">
        <v>0</v>
      </c>
      <c r="E927" s="891">
        <v>2130312</v>
      </c>
      <c r="F927" s="893" t="s">
        <v>1382</v>
      </c>
      <c r="G927" s="895">
        <v>0</v>
      </c>
      <c r="H927" s="816">
        <v>0</v>
      </c>
    </row>
    <row r="928" ht="22.5" customHeight="1" spans="1:8">
      <c r="A928" s="891"/>
      <c r="B928" s="891"/>
      <c r="C928" s="905"/>
      <c r="D928" s="892">
        <v>0</v>
      </c>
      <c r="E928" s="891">
        <v>2130313</v>
      </c>
      <c r="F928" s="893" t="s">
        <v>1383</v>
      </c>
      <c r="G928" s="895">
        <v>0</v>
      </c>
      <c r="H928" s="816">
        <v>0</v>
      </c>
    </row>
    <row r="929" ht="22.5" customHeight="1" spans="1:8">
      <c r="A929" s="891"/>
      <c r="B929" s="891"/>
      <c r="C929" s="905"/>
      <c r="D929" s="892">
        <v>0</v>
      </c>
      <c r="E929" s="891">
        <v>2130314</v>
      </c>
      <c r="F929" s="893" t="s">
        <v>1384</v>
      </c>
      <c r="G929" s="895">
        <v>76321.22</v>
      </c>
      <c r="H929" s="816">
        <v>8</v>
      </c>
    </row>
    <row r="930" ht="22.5" customHeight="1" spans="1:8">
      <c r="A930" s="891"/>
      <c r="B930" s="891"/>
      <c r="C930" s="905"/>
      <c r="D930" s="892">
        <v>0</v>
      </c>
      <c r="E930" s="891">
        <v>2130315</v>
      </c>
      <c r="F930" s="893" t="s">
        <v>1385</v>
      </c>
      <c r="G930" s="895">
        <v>6562015.66</v>
      </c>
      <c r="H930" s="816">
        <v>656</v>
      </c>
    </row>
    <row r="931" ht="22.5" customHeight="1" spans="1:8">
      <c r="A931" s="891"/>
      <c r="B931" s="891"/>
      <c r="C931" s="905"/>
      <c r="D931" s="892">
        <v>0</v>
      </c>
      <c r="E931" s="891">
        <v>2130316</v>
      </c>
      <c r="F931" s="893" t="s">
        <v>1386</v>
      </c>
      <c r="G931" s="895">
        <v>110758.5</v>
      </c>
      <c r="H931" s="816">
        <v>11</v>
      </c>
    </row>
    <row r="932" ht="22.5" customHeight="1" spans="1:8">
      <c r="A932" s="891"/>
      <c r="B932" s="891"/>
      <c r="C932" s="905"/>
      <c r="D932" s="892">
        <v>0</v>
      </c>
      <c r="E932" s="891">
        <v>2130317</v>
      </c>
      <c r="F932" s="893" t="s">
        <v>1387</v>
      </c>
      <c r="G932" s="895">
        <v>0</v>
      </c>
      <c r="H932" s="816">
        <v>0</v>
      </c>
    </row>
    <row r="933" ht="22.5" customHeight="1" spans="1:8">
      <c r="A933" s="891"/>
      <c r="B933" s="891"/>
      <c r="C933" s="905"/>
      <c r="D933" s="892">
        <v>0</v>
      </c>
      <c r="E933" s="891">
        <v>2130318</v>
      </c>
      <c r="F933" s="893" t="s">
        <v>1388</v>
      </c>
      <c r="G933" s="895">
        <v>0</v>
      </c>
      <c r="H933" s="816">
        <v>0</v>
      </c>
    </row>
    <row r="934" ht="22.5" customHeight="1" spans="1:8">
      <c r="A934" s="891"/>
      <c r="B934" s="891"/>
      <c r="C934" s="905"/>
      <c r="D934" s="892">
        <v>0</v>
      </c>
      <c r="E934" s="891">
        <v>2130319</v>
      </c>
      <c r="F934" s="893" t="s">
        <v>1389</v>
      </c>
      <c r="G934" s="895">
        <v>0</v>
      </c>
      <c r="H934" s="816">
        <v>0</v>
      </c>
    </row>
    <row r="935" ht="22.5" customHeight="1" spans="1:8">
      <c r="A935" s="891"/>
      <c r="B935" s="891"/>
      <c r="C935" s="905"/>
      <c r="D935" s="892">
        <v>0</v>
      </c>
      <c r="E935" s="891">
        <v>2130321</v>
      </c>
      <c r="F935" s="893" t="s">
        <v>1390</v>
      </c>
      <c r="G935" s="895">
        <v>607756.52</v>
      </c>
      <c r="H935" s="816">
        <v>61</v>
      </c>
    </row>
    <row r="936" ht="22.5" customHeight="1" spans="1:8">
      <c r="A936" s="891"/>
      <c r="B936" s="891"/>
      <c r="C936" s="905"/>
      <c r="D936" s="892">
        <v>0</v>
      </c>
      <c r="E936" s="891">
        <v>2130322</v>
      </c>
      <c r="F936" s="893" t="s">
        <v>1391</v>
      </c>
      <c r="G936" s="895">
        <v>0</v>
      </c>
      <c r="H936" s="816">
        <v>0</v>
      </c>
    </row>
    <row r="937" ht="22.5" customHeight="1" spans="1:8">
      <c r="A937" s="891"/>
      <c r="B937" s="891"/>
      <c r="C937" s="905"/>
      <c r="D937" s="892">
        <v>0</v>
      </c>
      <c r="E937" s="891">
        <v>2130333</v>
      </c>
      <c r="F937" s="893" t="s">
        <v>1367</v>
      </c>
      <c r="G937" s="895">
        <v>0</v>
      </c>
      <c r="H937" s="816">
        <v>0</v>
      </c>
    </row>
    <row r="938" ht="22.5" customHeight="1" spans="1:8">
      <c r="A938" s="891"/>
      <c r="B938" s="891"/>
      <c r="C938" s="905"/>
      <c r="D938" s="892">
        <v>0</v>
      </c>
      <c r="E938" s="891">
        <v>2130334</v>
      </c>
      <c r="F938" s="893" t="s">
        <v>1392</v>
      </c>
      <c r="G938" s="895">
        <v>0</v>
      </c>
      <c r="H938" s="816">
        <v>0</v>
      </c>
    </row>
    <row r="939" ht="22.5" customHeight="1" spans="1:8">
      <c r="A939" s="825"/>
      <c r="B939" s="825"/>
      <c r="C939" s="825"/>
      <c r="D939" s="892">
        <v>0</v>
      </c>
      <c r="E939" s="891">
        <v>2130335</v>
      </c>
      <c r="F939" s="893" t="s">
        <v>1393</v>
      </c>
      <c r="G939" s="895">
        <v>1745434.71</v>
      </c>
      <c r="H939" s="816">
        <v>175</v>
      </c>
    </row>
    <row r="940" ht="22.5" customHeight="1" spans="1:8">
      <c r="A940" s="891"/>
      <c r="B940" s="891"/>
      <c r="C940" s="905"/>
      <c r="D940" s="892">
        <v>0</v>
      </c>
      <c r="E940" s="891">
        <v>2130336</v>
      </c>
      <c r="F940" s="893" t="s">
        <v>1394</v>
      </c>
      <c r="G940" s="895">
        <v>0</v>
      </c>
      <c r="H940" s="816">
        <v>0</v>
      </c>
    </row>
    <row r="941" ht="22.5" customHeight="1" spans="1:8">
      <c r="A941" s="891"/>
      <c r="B941" s="891"/>
      <c r="C941" s="905"/>
      <c r="D941" s="892">
        <v>0</v>
      </c>
      <c r="E941" s="891">
        <v>2130337</v>
      </c>
      <c r="F941" s="893" t="s">
        <v>1395</v>
      </c>
      <c r="G941" s="895">
        <v>0</v>
      </c>
      <c r="H941" s="816">
        <v>0</v>
      </c>
    </row>
    <row r="942" ht="22.5" customHeight="1" spans="1:8">
      <c r="A942" s="891"/>
      <c r="B942" s="891"/>
      <c r="C942" s="905"/>
      <c r="D942" s="892">
        <v>0</v>
      </c>
      <c r="E942" s="891">
        <v>2130399</v>
      </c>
      <c r="F942" s="893" t="s">
        <v>1396</v>
      </c>
      <c r="G942" s="895">
        <v>0</v>
      </c>
      <c r="H942" s="816">
        <v>0</v>
      </c>
    </row>
    <row r="943" ht="22.5" customHeight="1" spans="1:8">
      <c r="A943" s="891"/>
      <c r="B943" s="891"/>
      <c r="C943" s="905"/>
      <c r="D943" s="892">
        <v>0</v>
      </c>
      <c r="E943" s="891">
        <v>21305</v>
      </c>
      <c r="F943" s="893" t="s">
        <v>1397</v>
      </c>
      <c r="G943" s="892">
        <v>327983483.52</v>
      </c>
      <c r="H943" s="816">
        <v>32798</v>
      </c>
    </row>
    <row r="944" ht="22.5" customHeight="1" spans="1:8">
      <c r="A944" s="891"/>
      <c r="B944" s="891"/>
      <c r="C944" s="905"/>
      <c r="D944" s="892">
        <v>0</v>
      </c>
      <c r="E944" s="891">
        <v>2130501</v>
      </c>
      <c r="F944" s="893" t="s">
        <v>12</v>
      </c>
      <c r="G944" s="895">
        <v>1998682.93</v>
      </c>
      <c r="H944" s="816">
        <v>200</v>
      </c>
    </row>
    <row r="945" ht="22.5" customHeight="1" spans="1:8">
      <c r="A945" s="891"/>
      <c r="B945" s="891"/>
      <c r="C945" s="905"/>
      <c r="D945" s="892">
        <v>0</v>
      </c>
      <c r="E945" s="891">
        <v>2130502</v>
      </c>
      <c r="F945" s="893" t="s">
        <v>14</v>
      </c>
      <c r="G945" s="895">
        <v>711110.48</v>
      </c>
      <c r="H945" s="816">
        <v>71</v>
      </c>
    </row>
    <row r="946" ht="22.5" customHeight="1" spans="1:8">
      <c r="A946" s="891"/>
      <c r="B946" s="891"/>
      <c r="C946" s="907"/>
      <c r="D946" s="892">
        <v>0</v>
      </c>
      <c r="E946" s="891">
        <v>2130503</v>
      </c>
      <c r="F946" s="893" t="s">
        <v>16</v>
      </c>
      <c r="G946" s="895">
        <v>0</v>
      </c>
      <c r="H946" s="816">
        <v>0</v>
      </c>
    </row>
    <row r="947" ht="22.5" customHeight="1" spans="1:8">
      <c r="A947" s="891"/>
      <c r="B947" s="891"/>
      <c r="C947" s="907"/>
      <c r="D947" s="892">
        <v>0</v>
      </c>
      <c r="E947" s="891">
        <v>2130504</v>
      </c>
      <c r="F947" s="893" t="s">
        <v>1398</v>
      </c>
      <c r="G947" s="895">
        <v>196807278.44</v>
      </c>
      <c r="H947" s="816">
        <v>19681</v>
      </c>
    </row>
    <row r="948" ht="22.5" customHeight="1" spans="1:8">
      <c r="A948" s="891"/>
      <c r="B948" s="891"/>
      <c r="C948" s="907"/>
      <c r="D948" s="892">
        <v>0</v>
      </c>
      <c r="E948" s="891">
        <v>2130505</v>
      </c>
      <c r="F948" s="893" t="s">
        <v>1399</v>
      </c>
      <c r="G948" s="895">
        <v>118012255.81</v>
      </c>
      <c r="H948" s="816">
        <v>11801</v>
      </c>
    </row>
    <row r="949" ht="22.5" customHeight="1" spans="1:8">
      <c r="A949" s="891"/>
      <c r="B949" s="891"/>
      <c r="C949" s="905"/>
      <c r="D949" s="892">
        <v>0</v>
      </c>
      <c r="E949" s="891">
        <v>2130506</v>
      </c>
      <c r="F949" s="893" t="s">
        <v>1400</v>
      </c>
      <c r="G949" s="895">
        <v>10183987.96</v>
      </c>
      <c r="H949" s="816">
        <v>1018</v>
      </c>
    </row>
    <row r="950" ht="22.5" customHeight="1" spans="1:8">
      <c r="A950" s="891"/>
      <c r="B950" s="891"/>
      <c r="C950" s="905"/>
      <c r="D950" s="892">
        <v>0</v>
      </c>
      <c r="E950" s="891">
        <v>2130507</v>
      </c>
      <c r="F950" s="893" t="s">
        <v>1401</v>
      </c>
      <c r="G950" s="895">
        <v>0</v>
      </c>
      <c r="H950" s="816">
        <v>0</v>
      </c>
    </row>
    <row r="951" ht="22.5" customHeight="1" spans="1:8">
      <c r="A951" s="891"/>
      <c r="B951" s="891"/>
      <c r="C951" s="905"/>
      <c r="D951" s="892">
        <v>0</v>
      </c>
      <c r="E951" s="891">
        <v>2130508</v>
      </c>
      <c r="F951" s="893" t="s">
        <v>1402</v>
      </c>
      <c r="G951" s="895">
        <v>0</v>
      </c>
      <c r="H951" s="816">
        <v>0</v>
      </c>
    </row>
    <row r="952" ht="22.5" customHeight="1" spans="1:8">
      <c r="A952" s="891"/>
      <c r="B952" s="891"/>
      <c r="C952" s="905"/>
      <c r="D952" s="892">
        <v>0</v>
      </c>
      <c r="E952" s="891">
        <v>2130550</v>
      </c>
      <c r="F952" s="893" t="s">
        <v>30</v>
      </c>
      <c r="G952" s="895">
        <v>0</v>
      </c>
      <c r="H952" s="816">
        <v>0</v>
      </c>
    </row>
    <row r="953" ht="22.5" customHeight="1" spans="1:8">
      <c r="A953" s="891"/>
      <c r="B953" s="891"/>
      <c r="C953" s="905"/>
      <c r="D953" s="892">
        <v>0</v>
      </c>
      <c r="E953" s="891">
        <v>2130599</v>
      </c>
      <c r="F953" s="893" t="s">
        <v>1403</v>
      </c>
      <c r="G953" s="895">
        <v>270167.9</v>
      </c>
      <c r="H953" s="816">
        <v>27</v>
      </c>
    </row>
    <row r="954" ht="22.5" customHeight="1" spans="1:8">
      <c r="A954" s="891"/>
      <c r="B954" s="891"/>
      <c r="C954" s="905"/>
      <c r="D954" s="892">
        <v>0</v>
      </c>
      <c r="E954" s="891">
        <v>21307</v>
      </c>
      <c r="F954" s="893" t="s">
        <v>1404</v>
      </c>
      <c r="G954" s="892">
        <v>61350165.34</v>
      </c>
      <c r="H954" s="816">
        <v>6135</v>
      </c>
    </row>
    <row r="955" ht="22.5" customHeight="1" spans="1:8">
      <c r="A955" s="891"/>
      <c r="B955" s="891"/>
      <c r="C955" s="905"/>
      <c r="D955" s="892">
        <v>0</v>
      </c>
      <c r="E955" s="891">
        <v>2130701</v>
      </c>
      <c r="F955" s="893" t="s">
        <v>1405</v>
      </c>
      <c r="G955" s="895">
        <v>9059617.04</v>
      </c>
      <c r="H955" s="816">
        <v>906</v>
      </c>
    </row>
    <row r="956" ht="22.5" customHeight="1" spans="1:8">
      <c r="A956" s="891"/>
      <c r="B956" s="891"/>
      <c r="C956" s="905"/>
      <c r="D956" s="892">
        <v>0</v>
      </c>
      <c r="E956" s="891">
        <v>2130704</v>
      </c>
      <c r="F956" s="893" t="s">
        <v>1406</v>
      </c>
      <c r="G956" s="895">
        <v>0</v>
      </c>
      <c r="H956" s="816">
        <v>0</v>
      </c>
    </row>
    <row r="957" ht="22.5" customHeight="1" spans="1:8">
      <c r="A957" s="891"/>
      <c r="B957" s="891"/>
      <c r="C957" s="905"/>
      <c r="D957" s="892">
        <v>0</v>
      </c>
      <c r="E957" s="891">
        <v>2130705</v>
      </c>
      <c r="F957" s="893" t="s">
        <v>1407</v>
      </c>
      <c r="G957" s="895">
        <v>52290548.3</v>
      </c>
      <c r="H957" s="816">
        <v>5229</v>
      </c>
    </row>
    <row r="958" ht="22.5" customHeight="1" spans="1:8">
      <c r="A958" s="891"/>
      <c r="B958" s="891"/>
      <c r="C958" s="905"/>
      <c r="D958" s="892">
        <v>0</v>
      </c>
      <c r="E958" s="891">
        <v>2130706</v>
      </c>
      <c r="F958" s="893" t="s">
        <v>1408</v>
      </c>
      <c r="G958" s="895">
        <v>0</v>
      </c>
      <c r="H958" s="816">
        <v>0</v>
      </c>
    </row>
    <row r="959" ht="22.5" customHeight="1" spans="1:8">
      <c r="A959" s="891"/>
      <c r="B959" s="891"/>
      <c r="C959" s="905"/>
      <c r="D959" s="892">
        <v>0</v>
      </c>
      <c r="E959" s="891">
        <v>2130707</v>
      </c>
      <c r="F959" s="893" t="s">
        <v>1409</v>
      </c>
      <c r="G959" s="895">
        <v>0</v>
      </c>
      <c r="H959" s="816">
        <v>0</v>
      </c>
    </row>
    <row r="960" ht="22.5" customHeight="1" spans="1:8">
      <c r="A960" s="891"/>
      <c r="B960" s="891"/>
      <c r="C960" s="905"/>
      <c r="D960" s="892">
        <v>0</v>
      </c>
      <c r="E960" s="891">
        <v>2130799</v>
      </c>
      <c r="F960" s="893" t="s">
        <v>1410</v>
      </c>
      <c r="G960" s="895">
        <v>0</v>
      </c>
      <c r="H960" s="816">
        <v>0</v>
      </c>
    </row>
    <row r="961" ht="22.5" customHeight="1" spans="1:8">
      <c r="A961" s="891"/>
      <c r="B961" s="891"/>
      <c r="C961" s="905"/>
      <c r="D961" s="892">
        <v>0</v>
      </c>
      <c r="E961" s="891">
        <v>21308</v>
      </c>
      <c r="F961" s="893" t="s">
        <v>1411</v>
      </c>
      <c r="G961" s="892">
        <v>6489541.79</v>
      </c>
      <c r="H961" s="816">
        <v>649</v>
      </c>
    </row>
    <row r="962" ht="22.5" customHeight="1" spans="1:8">
      <c r="A962" s="891"/>
      <c r="B962" s="891"/>
      <c r="C962" s="905"/>
      <c r="D962" s="892">
        <v>0</v>
      </c>
      <c r="E962" s="891">
        <v>2130801</v>
      </c>
      <c r="F962" s="893" t="s">
        <v>1412</v>
      </c>
      <c r="G962" s="895">
        <v>0</v>
      </c>
      <c r="H962" s="816">
        <v>0</v>
      </c>
    </row>
    <row r="963" ht="22.5" customHeight="1" spans="1:8">
      <c r="A963" s="891"/>
      <c r="B963" s="891"/>
      <c r="C963" s="905"/>
      <c r="D963" s="892">
        <v>0</v>
      </c>
      <c r="E963" s="891">
        <v>2130803</v>
      </c>
      <c r="F963" s="893" t="s">
        <v>1413</v>
      </c>
      <c r="G963" s="895">
        <v>4267869.42</v>
      </c>
      <c r="H963" s="816">
        <v>427</v>
      </c>
    </row>
    <row r="964" ht="22.5" customHeight="1" spans="1:8">
      <c r="A964" s="891"/>
      <c r="B964" s="891"/>
      <c r="C964" s="905"/>
      <c r="D964" s="892">
        <v>0</v>
      </c>
      <c r="E964" s="891">
        <v>2130804</v>
      </c>
      <c r="F964" s="893" t="s">
        <v>1414</v>
      </c>
      <c r="G964" s="895">
        <v>2221672.37</v>
      </c>
      <c r="H964" s="816">
        <v>222</v>
      </c>
    </row>
    <row r="965" ht="22.5" customHeight="1" spans="1:8">
      <c r="A965" s="891"/>
      <c r="B965" s="891"/>
      <c r="C965" s="905"/>
      <c r="D965" s="892">
        <v>0</v>
      </c>
      <c r="E965" s="891">
        <v>2130805</v>
      </c>
      <c r="F965" s="893" t="s">
        <v>1415</v>
      </c>
      <c r="G965" s="895">
        <v>0</v>
      </c>
      <c r="H965" s="816">
        <v>0</v>
      </c>
    </row>
    <row r="966" ht="22.5" customHeight="1" spans="1:8">
      <c r="A966" s="891"/>
      <c r="B966" s="891"/>
      <c r="C966" s="905"/>
      <c r="D966" s="892">
        <v>0</v>
      </c>
      <c r="E966" s="891">
        <v>2130899</v>
      </c>
      <c r="F966" s="893" t="s">
        <v>1416</v>
      </c>
      <c r="G966" s="895">
        <v>0</v>
      </c>
      <c r="H966" s="816">
        <v>0</v>
      </c>
    </row>
    <row r="967" ht="22.5" customHeight="1" spans="1:8">
      <c r="A967" s="891"/>
      <c r="B967" s="891"/>
      <c r="C967" s="905"/>
      <c r="D967" s="892">
        <v>0</v>
      </c>
      <c r="E967" s="891">
        <v>21309</v>
      </c>
      <c r="F967" s="893" t="s">
        <v>1417</v>
      </c>
      <c r="G967" s="892">
        <v>0</v>
      </c>
      <c r="H967" s="816">
        <v>0</v>
      </c>
    </row>
    <row r="968" ht="22.5" customHeight="1" spans="1:8">
      <c r="A968" s="891"/>
      <c r="B968" s="891"/>
      <c r="C968" s="905"/>
      <c r="D968" s="892">
        <v>0</v>
      </c>
      <c r="E968" s="891">
        <v>2130901</v>
      </c>
      <c r="F968" s="893" t="s">
        <v>1418</v>
      </c>
      <c r="G968" s="895">
        <v>0</v>
      </c>
      <c r="H968" s="816">
        <v>0</v>
      </c>
    </row>
    <row r="969" ht="22.5" customHeight="1" spans="1:8">
      <c r="A969" s="891"/>
      <c r="B969" s="891"/>
      <c r="C969" s="905"/>
      <c r="D969" s="892">
        <v>0</v>
      </c>
      <c r="E969" s="891">
        <v>2130999</v>
      </c>
      <c r="F969" s="893" t="s">
        <v>1419</v>
      </c>
      <c r="G969" s="895">
        <v>0</v>
      </c>
      <c r="H969" s="816">
        <v>0</v>
      </c>
    </row>
    <row r="970" ht="22.5" customHeight="1" spans="1:8">
      <c r="A970" s="891"/>
      <c r="B970" s="891"/>
      <c r="C970" s="905"/>
      <c r="D970" s="892">
        <v>0</v>
      </c>
      <c r="E970" s="891">
        <v>21399</v>
      </c>
      <c r="F970" s="893" t="s">
        <v>1420</v>
      </c>
      <c r="G970" s="892">
        <v>1986</v>
      </c>
      <c r="H970" s="816">
        <v>0</v>
      </c>
    </row>
    <row r="971" ht="22.5" customHeight="1" spans="1:8">
      <c r="A971" s="891"/>
      <c r="B971" s="891"/>
      <c r="C971" s="905"/>
      <c r="D971" s="892">
        <v>0</v>
      </c>
      <c r="E971" s="891">
        <v>2139901</v>
      </c>
      <c r="F971" s="893" t="s">
        <v>1421</v>
      </c>
      <c r="G971" s="895">
        <v>0</v>
      </c>
      <c r="H971" s="816">
        <v>0</v>
      </c>
    </row>
    <row r="972" ht="22.5" customHeight="1" spans="1:8">
      <c r="A972" s="891"/>
      <c r="B972" s="891"/>
      <c r="C972" s="905"/>
      <c r="D972" s="892">
        <v>0</v>
      </c>
      <c r="E972" s="891">
        <v>2139999</v>
      </c>
      <c r="F972" s="893" t="s">
        <v>1420</v>
      </c>
      <c r="G972" s="895">
        <v>1986</v>
      </c>
      <c r="H972" s="816">
        <v>0</v>
      </c>
    </row>
    <row r="973" ht="22.5" customHeight="1" spans="1:8">
      <c r="A973" s="891"/>
      <c r="B973" s="891"/>
      <c r="C973" s="905"/>
      <c r="D973" s="892">
        <v>0</v>
      </c>
      <c r="E973" s="891">
        <v>214</v>
      </c>
      <c r="F973" s="903" t="s">
        <v>1422</v>
      </c>
      <c r="G973" s="892">
        <v>74243914.42</v>
      </c>
      <c r="H973" s="816">
        <v>7424</v>
      </c>
    </row>
    <row r="974" ht="22.5" customHeight="1" spans="1:8">
      <c r="A974" s="891"/>
      <c r="B974" s="891"/>
      <c r="C974" s="905"/>
      <c r="D974" s="892">
        <v>0</v>
      </c>
      <c r="E974" s="891">
        <v>21401</v>
      </c>
      <c r="F974" s="893" t="s">
        <v>1423</v>
      </c>
      <c r="G974" s="892">
        <v>70082579.72</v>
      </c>
      <c r="H974" s="816">
        <v>7008</v>
      </c>
    </row>
    <row r="975" ht="22.5" customHeight="1" spans="1:8">
      <c r="A975" s="891"/>
      <c r="B975" s="891"/>
      <c r="C975" s="905"/>
      <c r="D975" s="892">
        <v>0</v>
      </c>
      <c r="E975" s="891">
        <v>2140101</v>
      </c>
      <c r="F975" s="893" t="s">
        <v>12</v>
      </c>
      <c r="G975" s="895">
        <v>3136449.53</v>
      </c>
      <c r="H975" s="816">
        <v>314</v>
      </c>
    </row>
    <row r="976" ht="22.5" customHeight="1" spans="1:8">
      <c r="A976" s="891"/>
      <c r="B976" s="891"/>
      <c r="C976" s="905"/>
      <c r="D976" s="892">
        <v>0</v>
      </c>
      <c r="E976" s="891">
        <v>2140102</v>
      </c>
      <c r="F976" s="893" t="s">
        <v>14</v>
      </c>
      <c r="G976" s="895">
        <v>1980320.31</v>
      </c>
      <c r="H976" s="816">
        <v>198</v>
      </c>
    </row>
    <row r="977" ht="22.5" customHeight="1" spans="1:8">
      <c r="A977" s="891"/>
      <c r="B977" s="891"/>
      <c r="C977" s="905"/>
      <c r="D977" s="892">
        <v>0</v>
      </c>
      <c r="E977" s="891">
        <v>2140103</v>
      </c>
      <c r="F977" s="893" t="s">
        <v>16</v>
      </c>
      <c r="G977" s="895">
        <v>0</v>
      </c>
      <c r="H977" s="816">
        <v>0</v>
      </c>
    </row>
    <row r="978" ht="22.5" customHeight="1" spans="1:8">
      <c r="A978" s="891"/>
      <c r="B978" s="891"/>
      <c r="C978" s="905"/>
      <c r="D978" s="892">
        <v>0</v>
      </c>
      <c r="E978" s="891">
        <v>2140104</v>
      </c>
      <c r="F978" s="893" t="s">
        <v>1424</v>
      </c>
      <c r="G978" s="895">
        <v>24630013.16</v>
      </c>
      <c r="H978" s="816">
        <v>2463</v>
      </c>
    </row>
    <row r="979" ht="22.5" customHeight="1" spans="1:8">
      <c r="A979" s="891"/>
      <c r="B979" s="891"/>
      <c r="C979" s="905"/>
      <c r="D979" s="892">
        <v>0</v>
      </c>
      <c r="E979" s="891">
        <v>2140106</v>
      </c>
      <c r="F979" s="893" t="s">
        <v>1425</v>
      </c>
      <c r="G979" s="895">
        <v>40224387.72</v>
      </c>
      <c r="H979" s="816">
        <v>4022</v>
      </c>
    </row>
    <row r="980" ht="22.5" customHeight="1" spans="1:8">
      <c r="A980" s="891"/>
      <c r="B980" s="891"/>
      <c r="C980" s="905"/>
      <c r="D980" s="892">
        <v>0</v>
      </c>
      <c r="E980" s="891">
        <v>2140109</v>
      </c>
      <c r="F980" s="893" t="s">
        <v>1426</v>
      </c>
      <c r="G980" s="895">
        <v>0</v>
      </c>
      <c r="H980" s="816">
        <v>0</v>
      </c>
    </row>
    <row r="981" ht="22.5" customHeight="1" spans="1:8">
      <c r="A981" s="891"/>
      <c r="B981" s="891"/>
      <c r="C981" s="905"/>
      <c r="D981" s="892">
        <v>0</v>
      </c>
      <c r="E981" s="891">
        <v>2140110</v>
      </c>
      <c r="F981" s="893" t="s">
        <v>1427</v>
      </c>
      <c r="G981" s="895">
        <v>0</v>
      </c>
      <c r="H981" s="816">
        <v>0</v>
      </c>
    </row>
    <row r="982" ht="22.5" customHeight="1" spans="1:8">
      <c r="A982" s="891"/>
      <c r="B982" s="891"/>
      <c r="C982" s="905"/>
      <c r="D982" s="892">
        <v>0</v>
      </c>
      <c r="E982" s="891">
        <v>2140111</v>
      </c>
      <c r="F982" s="893" t="s">
        <v>1428</v>
      </c>
      <c r="G982" s="895">
        <v>0</v>
      </c>
      <c r="H982" s="816">
        <v>0</v>
      </c>
    </row>
    <row r="983" ht="22.5" customHeight="1" spans="1:8">
      <c r="A983" s="891"/>
      <c r="B983" s="891"/>
      <c r="C983" s="905"/>
      <c r="D983" s="892">
        <v>0</v>
      </c>
      <c r="E983" s="891">
        <v>2140112</v>
      </c>
      <c r="F983" s="893" t="s">
        <v>1429</v>
      </c>
      <c r="G983" s="895">
        <v>105000</v>
      </c>
      <c r="H983" s="816">
        <v>11</v>
      </c>
    </row>
    <row r="984" ht="22.5" customHeight="1" spans="1:8">
      <c r="A984" s="891"/>
      <c r="B984" s="891"/>
      <c r="C984" s="905"/>
      <c r="D984" s="892">
        <v>0</v>
      </c>
      <c r="E984" s="891">
        <v>2140114</v>
      </c>
      <c r="F984" s="893" t="s">
        <v>1430</v>
      </c>
      <c r="G984" s="895">
        <v>0</v>
      </c>
      <c r="H984" s="816">
        <v>0</v>
      </c>
    </row>
    <row r="985" ht="22.5" customHeight="1" spans="1:8">
      <c r="A985" s="891"/>
      <c r="B985" s="891"/>
      <c r="C985" s="905"/>
      <c r="D985" s="892">
        <v>0</v>
      </c>
      <c r="E985" s="891">
        <v>2140122</v>
      </c>
      <c r="F985" s="893" t="s">
        <v>1431</v>
      </c>
      <c r="G985" s="895">
        <v>0</v>
      </c>
      <c r="H985" s="816">
        <v>0</v>
      </c>
    </row>
    <row r="986" ht="22.5" customHeight="1" spans="1:8">
      <c r="A986" s="891"/>
      <c r="B986" s="891"/>
      <c r="C986" s="905"/>
      <c r="D986" s="892">
        <v>0</v>
      </c>
      <c r="E986" s="891">
        <v>2140123</v>
      </c>
      <c r="F986" s="893" t="s">
        <v>1432</v>
      </c>
      <c r="G986" s="895">
        <v>6409</v>
      </c>
      <c r="H986" s="816">
        <v>1</v>
      </c>
    </row>
    <row r="987" ht="22.5" customHeight="1" spans="1:8">
      <c r="A987" s="891"/>
      <c r="B987" s="891"/>
      <c r="C987" s="905"/>
      <c r="D987" s="892">
        <v>0</v>
      </c>
      <c r="E987" s="891">
        <v>2140127</v>
      </c>
      <c r="F987" s="893" t="s">
        <v>1433</v>
      </c>
      <c r="G987" s="895">
        <v>0</v>
      </c>
      <c r="H987" s="816">
        <v>0</v>
      </c>
    </row>
    <row r="988" ht="22.5" customHeight="1" spans="1:8">
      <c r="A988" s="891"/>
      <c r="B988" s="891"/>
      <c r="C988" s="905"/>
      <c r="D988" s="892">
        <v>0</v>
      </c>
      <c r="E988" s="891">
        <v>2140128</v>
      </c>
      <c r="F988" s="893" t="s">
        <v>1434</v>
      </c>
      <c r="G988" s="895">
        <v>0</v>
      </c>
      <c r="H988" s="816">
        <v>0</v>
      </c>
    </row>
    <row r="989" ht="22.5" customHeight="1" spans="1:8">
      <c r="A989" s="891"/>
      <c r="B989" s="891"/>
      <c r="C989" s="905"/>
      <c r="D989" s="892">
        <v>0</v>
      </c>
      <c r="E989" s="891">
        <v>2140129</v>
      </c>
      <c r="F989" s="893" t="s">
        <v>1435</v>
      </c>
      <c r="G989" s="895">
        <v>0</v>
      </c>
      <c r="H989" s="816">
        <v>0</v>
      </c>
    </row>
    <row r="990" ht="22.5" customHeight="1" spans="1:8">
      <c r="A990" s="891"/>
      <c r="B990" s="891"/>
      <c r="C990" s="905"/>
      <c r="D990" s="892">
        <v>0</v>
      </c>
      <c r="E990" s="891">
        <v>2140130</v>
      </c>
      <c r="F990" s="893" t="s">
        <v>1436</v>
      </c>
      <c r="G990" s="895">
        <v>0</v>
      </c>
      <c r="H990" s="816">
        <v>0</v>
      </c>
    </row>
    <row r="991" ht="22.5" customHeight="1" spans="1:8">
      <c r="A991" s="891"/>
      <c r="B991" s="891"/>
      <c r="C991" s="905"/>
      <c r="D991" s="892">
        <v>0</v>
      </c>
      <c r="E991" s="891">
        <v>2140131</v>
      </c>
      <c r="F991" s="893" t="s">
        <v>1437</v>
      </c>
      <c r="G991" s="895">
        <v>0</v>
      </c>
      <c r="H991" s="816">
        <v>0</v>
      </c>
    </row>
    <row r="992" ht="22.5" customHeight="1" spans="1:8">
      <c r="A992" s="891"/>
      <c r="B992" s="891"/>
      <c r="C992" s="907"/>
      <c r="D992" s="892">
        <v>0</v>
      </c>
      <c r="E992" s="891">
        <v>2140133</v>
      </c>
      <c r="F992" s="893" t="s">
        <v>1438</v>
      </c>
      <c r="G992" s="895">
        <v>0</v>
      </c>
      <c r="H992" s="816">
        <v>0</v>
      </c>
    </row>
    <row r="993" ht="22.5" customHeight="1" spans="1:8">
      <c r="A993" s="891"/>
      <c r="B993" s="891"/>
      <c r="C993" s="905"/>
      <c r="D993" s="892">
        <v>0</v>
      </c>
      <c r="E993" s="891">
        <v>2140136</v>
      </c>
      <c r="F993" s="893" t="s">
        <v>1439</v>
      </c>
      <c r="G993" s="895">
        <v>0</v>
      </c>
      <c r="H993" s="816">
        <v>0</v>
      </c>
    </row>
    <row r="994" ht="22.5" customHeight="1" spans="1:8">
      <c r="A994" s="891"/>
      <c r="B994" s="891"/>
      <c r="C994" s="905"/>
      <c r="D994" s="892">
        <v>0</v>
      </c>
      <c r="E994" s="891">
        <v>2140138</v>
      </c>
      <c r="F994" s="893" t="s">
        <v>1440</v>
      </c>
      <c r="G994" s="895">
        <v>0</v>
      </c>
      <c r="H994" s="816">
        <v>0</v>
      </c>
    </row>
    <row r="995" ht="22.5" customHeight="1" spans="1:8">
      <c r="A995" s="891"/>
      <c r="B995" s="891"/>
      <c r="C995" s="905"/>
      <c r="D995" s="892">
        <v>0</v>
      </c>
      <c r="E995" s="891">
        <v>2140199</v>
      </c>
      <c r="F995" s="893" t="s">
        <v>1441</v>
      </c>
      <c r="G995" s="895">
        <v>0</v>
      </c>
      <c r="H995" s="816">
        <v>0</v>
      </c>
    </row>
    <row r="996" ht="22.5" customHeight="1" spans="1:8">
      <c r="A996" s="891"/>
      <c r="B996" s="891"/>
      <c r="C996" s="905"/>
      <c r="D996" s="892">
        <v>0</v>
      </c>
      <c r="E996" s="891">
        <v>21402</v>
      </c>
      <c r="F996" s="893" t="s">
        <v>1442</v>
      </c>
      <c r="G996" s="892">
        <v>0</v>
      </c>
      <c r="H996" s="816">
        <v>0</v>
      </c>
    </row>
    <row r="997" ht="22.5" customHeight="1" spans="1:8">
      <c r="A997" s="891"/>
      <c r="B997" s="891"/>
      <c r="C997" s="905"/>
      <c r="D997" s="892">
        <v>0</v>
      </c>
      <c r="E997" s="891">
        <v>2140201</v>
      </c>
      <c r="F997" s="893" t="s">
        <v>12</v>
      </c>
      <c r="G997" s="895">
        <v>0</v>
      </c>
      <c r="H997" s="816">
        <v>0</v>
      </c>
    </row>
    <row r="998" ht="22.5" customHeight="1" spans="1:8">
      <c r="A998" s="891"/>
      <c r="B998" s="891"/>
      <c r="C998" s="905"/>
      <c r="D998" s="892">
        <v>0</v>
      </c>
      <c r="E998" s="891">
        <v>2140202</v>
      </c>
      <c r="F998" s="893" t="s">
        <v>14</v>
      </c>
      <c r="G998" s="895">
        <v>0</v>
      </c>
      <c r="H998" s="816">
        <v>0</v>
      </c>
    </row>
    <row r="999" ht="22.5" customHeight="1" spans="1:8">
      <c r="A999" s="891"/>
      <c r="B999" s="891"/>
      <c r="C999" s="905"/>
      <c r="D999" s="892">
        <v>0</v>
      </c>
      <c r="E999" s="891">
        <v>2140203</v>
      </c>
      <c r="F999" s="893" t="s">
        <v>16</v>
      </c>
      <c r="G999" s="895">
        <v>0</v>
      </c>
      <c r="H999" s="816">
        <v>0</v>
      </c>
    </row>
    <row r="1000" ht="22.5" customHeight="1" spans="1:8">
      <c r="A1000" s="891"/>
      <c r="B1000" s="891"/>
      <c r="C1000" s="905"/>
      <c r="D1000" s="892">
        <v>0</v>
      </c>
      <c r="E1000" s="891">
        <v>2140204</v>
      </c>
      <c r="F1000" s="893" t="s">
        <v>1443</v>
      </c>
      <c r="G1000" s="895">
        <v>0</v>
      </c>
      <c r="H1000" s="816">
        <v>0</v>
      </c>
    </row>
    <row r="1001" ht="22.5" customHeight="1" spans="1:8">
      <c r="A1001" s="891"/>
      <c r="B1001" s="891"/>
      <c r="C1001" s="905"/>
      <c r="D1001" s="892">
        <v>0</v>
      </c>
      <c r="E1001" s="891">
        <v>2140205</v>
      </c>
      <c r="F1001" s="893" t="s">
        <v>1444</v>
      </c>
      <c r="G1001" s="895">
        <v>0</v>
      </c>
      <c r="H1001" s="816">
        <v>0</v>
      </c>
    </row>
    <row r="1002" ht="22.5" customHeight="1" spans="1:8">
      <c r="A1002" s="891"/>
      <c r="B1002" s="891"/>
      <c r="C1002" s="905"/>
      <c r="D1002" s="892">
        <v>0</v>
      </c>
      <c r="E1002" s="891">
        <v>2140206</v>
      </c>
      <c r="F1002" s="893" t="s">
        <v>1445</v>
      </c>
      <c r="G1002" s="895">
        <v>0</v>
      </c>
      <c r="H1002" s="816">
        <v>0</v>
      </c>
    </row>
    <row r="1003" ht="22.5" customHeight="1" spans="1:8">
      <c r="A1003" s="891"/>
      <c r="B1003" s="891"/>
      <c r="C1003" s="905"/>
      <c r="D1003" s="892">
        <v>0</v>
      </c>
      <c r="E1003" s="891">
        <v>2140207</v>
      </c>
      <c r="F1003" s="893" t="s">
        <v>1446</v>
      </c>
      <c r="G1003" s="895">
        <v>0</v>
      </c>
      <c r="H1003" s="816">
        <v>0</v>
      </c>
    </row>
    <row r="1004" ht="22.5" customHeight="1" spans="1:8">
      <c r="A1004" s="891"/>
      <c r="B1004" s="891"/>
      <c r="C1004" s="905"/>
      <c r="D1004" s="892">
        <v>0</v>
      </c>
      <c r="E1004" s="891">
        <v>2140208</v>
      </c>
      <c r="F1004" s="893" t="s">
        <v>1447</v>
      </c>
      <c r="G1004" s="895">
        <v>0</v>
      </c>
      <c r="H1004" s="816">
        <v>0</v>
      </c>
    </row>
    <row r="1005" ht="22.5" customHeight="1" spans="1:8">
      <c r="A1005" s="891"/>
      <c r="B1005" s="891"/>
      <c r="C1005" s="905"/>
      <c r="D1005" s="892">
        <v>0</v>
      </c>
      <c r="E1005" s="891">
        <v>2140299</v>
      </c>
      <c r="F1005" s="893" t="s">
        <v>1448</v>
      </c>
      <c r="G1005" s="895">
        <v>0</v>
      </c>
      <c r="H1005" s="816">
        <v>0</v>
      </c>
    </row>
    <row r="1006" ht="22.5" customHeight="1" spans="1:8">
      <c r="A1006" s="891"/>
      <c r="B1006" s="891"/>
      <c r="C1006" s="905"/>
      <c r="D1006" s="892">
        <v>0</v>
      </c>
      <c r="E1006" s="891">
        <v>21403</v>
      </c>
      <c r="F1006" s="893" t="s">
        <v>1449</v>
      </c>
      <c r="G1006" s="892">
        <v>0</v>
      </c>
      <c r="H1006" s="816">
        <v>0</v>
      </c>
    </row>
    <row r="1007" ht="22.5" customHeight="1" spans="1:8">
      <c r="A1007" s="891"/>
      <c r="B1007" s="891"/>
      <c r="C1007" s="905"/>
      <c r="D1007" s="892">
        <v>0</v>
      </c>
      <c r="E1007" s="891">
        <v>2140301</v>
      </c>
      <c r="F1007" s="893" t="s">
        <v>12</v>
      </c>
      <c r="G1007" s="895">
        <v>0</v>
      </c>
      <c r="H1007" s="816">
        <v>0</v>
      </c>
    </row>
    <row r="1008" ht="22.5" customHeight="1" spans="1:8">
      <c r="A1008" s="891"/>
      <c r="B1008" s="891"/>
      <c r="C1008" s="905"/>
      <c r="D1008" s="892">
        <v>0</v>
      </c>
      <c r="E1008" s="891">
        <v>2140302</v>
      </c>
      <c r="F1008" s="893" t="s">
        <v>14</v>
      </c>
      <c r="G1008" s="895">
        <v>0</v>
      </c>
      <c r="H1008" s="816">
        <v>0</v>
      </c>
    </row>
    <row r="1009" ht="22.5" customHeight="1" spans="1:8">
      <c r="A1009" s="891"/>
      <c r="B1009" s="891"/>
      <c r="C1009" s="905"/>
      <c r="D1009" s="892">
        <v>0</v>
      </c>
      <c r="E1009" s="891">
        <v>2140303</v>
      </c>
      <c r="F1009" s="893" t="s">
        <v>16</v>
      </c>
      <c r="G1009" s="895">
        <v>0</v>
      </c>
      <c r="H1009" s="816">
        <v>0</v>
      </c>
    </row>
    <row r="1010" ht="22.5" customHeight="1" spans="1:8">
      <c r="A1010" s="891"/>
      <c r="B1010" s="891"/>
      <c r="C1010" s="905"/>
      <c r="D1010" s="892">
        <v>0</v>
      </c>
      <c r="E1010" s="891">
        <v>2140304</v>
      </c>
      <c r="F1010" s="893" t="s">
        <v>1450</v>
      </c>
      <c r="G1010" s="895">
        <v>0</v>
      </c>
      <c r="H1010" s="816">
        <v>0</v>
      </c>
    </row>
    <row r="1011" ht="22.5" customHeight="1" spans="1:8">
      <c r="A1011" s="891"/>
      <c r="B1011" s="891"/>
      <c r="C1011" s="905"/>
      <c r="D1011" s="892">
        <v>0</v>
      </c>
      <c r="E1011" s="891">
        <v>2140305</v>
      </c>
      <c r="F1011" s="893" t="s">
        <v>1451</v>
      </c>
      <c r="G1011" s="895">
        <v>0</v>
      </c>
      <c r="H1011" s="816">
        <v>0</v>
      </c>
    </row>
    <row r="1012" ht="22.5" customHeight="1" spans="1:8">
      <c r="A1012" s="891"/>
      <c r="B1012" s="891"/>
      <c r="C1012" s="905"/>
      <c r="D1012" s="892">
        <v>0</v>
      </c>
      <c r="E1012" s="891">
        <v>2140306</v>
      </c>
      <c r="F1012" s="893" t="s">
        <v>1452</v>
      </c>
      <c r="G1012" s="895">
        <v>0</v>
      </c>
      <c r="H1012" s="816">
        <v>0</v>
      </c>
    </row>
    <row r="1013" ht="22.5" customHeight="1" spans="1:8">
      <c r="A1013" s="891"/>
      <c r="B1013" s="891"/>
      <c r="C1013" s="905"/>
      <c r="D1013" s="892">
        <v>0</v>
      </c>
      <c r="E1013" s="891">
        <v>2140307</v>
      </c>
      <c r="F1013" s="893" t="s">
        <v>1453</v>
      </c>
      <c r="G1013" s="895">
        <v>0</v>
      </c>
      <c r="H1013" s="816">
        <v>0</v>
      </c>
    </row>
    <row r="1014" ht="22.5" customHeight="1" spans="1:8">
      <c r="A1014" s="891"/>
      <c r="B1014" s="891"/>
      <c r="C1014" s="905"/>
      <c r="D1014" s="892">
        <v>0</v>
      </c>
      <c r="E1014" s="891">
        <v>2140308</v>
      </c>
      <c r="F1014" s="893" t="s">
        <v>1454</v>
      </c>
      <c r="G1014" s="895">
        <v>0</v>
      </c>
      <c r="H1014" s="816">
        <v>0</v>
      </c>
    </row>
    <row r="1015" ht="22.5" customHeight="1" spans="1:8">
      <c r="A1015" s="891"/>
      <c r="B1015" s="891"/>
      <c r="C1015" s="905"/>
      <c r="D1015" s="892">
        <v>0</v>
      </c>
      <c r="E1015" s="891">
        <v>2140399</v>
      </c>
      <c r="F1015" s="893" t="s">
        <v>1455</v>
      </c>
      <c r="G1015" s="895">
        <v>0</v>
      </c>
      <c r="H1015" s="816">
        <v>0</v>
      </c>
    </row>
    <row r="1016" ht="22.5" customHeight="1" spans="1:8">
      <c r="A1016" s="891"/>
      <c r="B1016" s="891"/>
      <c r="C1016" s="905"/>
      <c r="D1016" s="892">
        <v>0</v>
      </c>
      <c r="E1016" s="891">
        <v>21405</v>
      </c>
      <c r="F1016" s="893" t="s">
        <v>1456</v>
      </c>
      <c r="G1016" s="892">
        <v>0</v>
      </c>
      <c r="H1016" s="816">
        <v>0</v>
      </c>
    </row>
    <row r="1017" ht="22.5" customHeight="1" spans="1:8">
      <c r="A1017" s="891"/>
      <c r="B1017" s="891"/>
      <c r="C1017" s="905"/>
      <c r="D1017" s="892">
        <v>0</v>
      </c>
      <c r="E1017" s="891">
        <v>2140501</v>
      </c>
      <c r="F1017" s="893" t="s">
        <v>12</v>
      </c>
      <c r="G1017" s="895">
        <v>0</v>
      </c>
      <c r="H1017" s="816">
        <v>0</v>
      </c>
    </row>
    <row r="1018" ht="22.5" customHeight="1" spans="1:8">
      <c r="A1018" s="891"/>
      <c r="B1018" s="891"/>
      <c r="C1018" s="905"/>
      <c r="D1018" s="892">
        <v>0</v>
      </c>
      <c r="E1018" s="891">
        <v>2140502</v>
      </c>
      <c r="F1018" s="893" t="s">
        <v>14</v>
      </c>
      <c r="G1018" s="895">
        <v>0</v>
      </c>
      <c r="H1018" s="816">
        <v>0</v>
      </c>
    </row>
    <row r="1019" ht="22.5" customHeight="1" spans="1:8">
      <c r="A1019" s="891"/>
      <c r="B1019" s="891"/>
      <c r="C1019" s="907"/>
      <c r="D1019" s="892">
        <v>0</v>
      </c>
      <c r="E1019" s="891">
        <v>2140503</v>
      </c>
      <c r="F1019" s="893" t="s">
        <v>16</v>
      </c>
      <c r="G1019" s="895">
        <v>0</v>
      </c>
      <c r="H1019" s="816">
        <v>0</v>
      </c>
    </row>
    <row r="1020" ht="22.5" customHeight="1" spans="1:8">
      <c r="A1020" s="891"/>
      <c r="B1020" s="891"/>
      <c r="C1020" s="907"/>
      <c r="D1020" s="892">
        <v>0</v>
      </c>
      <c r="E1020" s="891">
        <v>2140504</v>
      </c>
      <c r="F1020" s="893" t="s">
        <v>1447</v>
      </c>
      <c r="G1020" s="895">
        <v>0</v>
      </c>
      <c r="H1020" s="816">
        <v>0</v>
      </c>
    </row>
    <row r="1021" ht="22.5" customHeight="1" spans="1:8">
      <c r="A1021" s="891"/>
      <c r="B1021" s="891"/>
      <c r="C1021" s="907"/>
      <c r="D1021" s="892">
        <v>0</v>
      </c>
      <c r="E1021" s="891">
        <v>2140505</v>
      </c>
      <c r="F1021" s="893" t="s">
        <v>1457</v>
      </c>
      <c r="G1021" s="895">
        <v>0</v>
      </c>
      <c r="H1021" s="816">
        <v>0</v>
      </c>
    </row>
    <row r="1022" ht="22.5" customHeight="1" spans="1:8">
      <c r="A1022" s="891"/>
      <c r="B1022" s="891"/>
      <c r="C1022" s="907"/>
      <c r="D1022" s="892">
        <v>0</v>
      </c>
      <c r="E1022" s="891">
        <v>2140599</v>
      </c>
      <c r="F1022" s="893" t="s">
        <v>1458</v>
      </c>
      <c r="G1022" s="895">
        <v>0</v>
      </c>
      <c r="H1022" s="816">
        <v>0</v>
      </c>
    </row>
    <row r="1023" ht="22.5" customHeight="1" spans="1:8">
      <c r="A1023" s="891"/>
      <c r="B1023" s="891"/>
      <c r="C1023" s="907"/>
      <c r="D1023" s="892">
        <v>0</v>
      </c>
      <c r="E1023" s="891">
        <v>21406</v>
      </c>
      <c r="F1023" s="893" t="s">
        <v>1459</v>
      </c>
      <c r="G1023" s="892">
        <v>0</v>
      </c>
      <c r="H1023" s="816">
        <v>0</v>
      </c>
    </row>
    <row r="1024" ht="22.5" customHeight="1" spans="1:8">
      <c r="A1024" s="891"/>
      <c r="B1024" s="891"/>
      <c r="C1024" s="907"/>
      <c r="D1024" s="892">
        <v>0</v>
      </c>
      <c r="E1024" s="891">
        <v>2140601</v>
      </c>
      <c r="F1024" s="893" t="s">
        <v>1460</v>
      </c>
      <c r="G1024" s="895">
        <v>0</v>
      </c>
      <c r="H1024" s="816">
        <v>0</v>
      </c>
    </row>
    <row r="1025" ht="22.5" customHeight="1" spans="1:8">
      <c r="A1025" s="891"/>
      <c r="B1025" s="891"/>
      <c r="C1025" s="907"/>
      <c r="D1025" s="892">
        <v>0</v>
      </c>
      <c r="E1025" s="891">
        <v>2140602</v>
      </c>
      <c r="F1025" s="893" t="s">
        <v>1461</v>
      </c>
      <c r="G1025" s="895">
        <v>0</v>
      </c>
      <c r="H1025" s="816">
        <v>0</v>
      </c>
    </row>
    <row r="1026" ht="22.5" customHeight="1" spans="1:8">
      <c r="A1026" s="891"/>
      <c r="B1026" s="891"/>
      <c r="C1026" s="907"/>
      <c r="D1026" s="892">
        <v>0</v>
      </c>
      <c r="E1026" s="891">
        <v>2140603</v>
      </c>
      <c r="F1026" s="893" t="s">
        <v>1462</v>
      </c>
      <c r="G1026" s="895">
        <v>0</v>
      </c>
      <c r="H1026" s="816">
        <v>0</v>
      </c>
    </row>
    <row r="1027" ht="22.5" customHeight="1" spans="1:8">
      <c r="A1027" s="891"/>
      <c r="B1027" s="891"/>
      <c r="C1027" s="907"/>
      <c r="D1027" s="892">
        <v>0</v>
      </c>
      <c r="E1027" s="891">
        <v>2140699</v>
      </c>
      <c r="F1027" s="893" t="s">
        <v>1463</v>
      </c>
      <c r="G1027" s="895">
        <v>0</v>
      </c>
      <c r="H1027" s="816">
        <v>0</v>
      </c>
    </row>
    <row r="1028" ht="22.5" customHeight="1" spans="1:8">
      <c r="A1028" s="891"/>
      <c r="B1028" s="891"/>
      <c r="C1028" s="905"/>
      <c r="D1028" s="892">
        <v>0</v>
      </c>
      <c r="E1028" s="891">
        <v>21499</v>
      </c>
      <c r="F1028" s="893" t="s">
        <v>1464</v>
      </c>
      <c r="G1028" s="892">
        <v>4161334.7</v>
      </c>
      <c r="H1028" s="816">
        <v>416</v>
      </c>
    </row>
    <row r="1029" ht="22.5" customHeight="1" spans="1:8">
      <c r="A1029" s="891"/>
      <c r="B1029" s="891"/>
      <c r="C1029" s="905"/>
      <c r="D1029" s="892">
        <v>0</v>
      </c>
      <c r="E1029" s="891">
        <v>2149901</v>
      </c>
      <c r="F1029" s="893" t="s">
        <v>1465</v>
      </c>
      <c r="G1029" s="895">
        <v>4161334.7</v>
      </c>
      <c r="H1029" s="816">
        <v>416</v>
      </c>
    </row>
    <row r="1030" ht="22.5" customHeight="1" spans="1:8">
      <c r="A1030" s="891"/>
      <c r="B1030" s="891"/>
      <c r="C1030" s="905"/>
      <c r="D1030" s="892">
        <v>0</v>
      </c>
      <c r="E1030" s="891">
        <v>2149999</v>
      </c>
      <c r="F1030" s="893" t="s">
        <v>1464</v>
      </c>
      <c r="G1030" s="895">
        <v>0</v>
      </c>
      <c r="H1030" s="816">
        <v>0</v>
      </c>
    </row>
    <row r="1031" ht="22.5" customHeight="1" spans="1:8">
      <c r="A1031" s="891"/>
      <c r="B1031" s="891"/>
      <c r="C1031" s="905"/>
      <c r="D1031" s="892">
        <v>0</v>
      </c>
      <c r="E1031" s="891">
        <v>215</v>
      </c>
      <c r="F1031" s="903" t="s">
        <v>1466</v>
      </c>
      <c r="G1031" s="892">
        <v>3014212.65</v>
      </c>
      <c r="H1031" s="816">
        <v>301</v>
      </c>
    </row>
    <row r="1032" ht="22.5" customHeight="1" spans="1:8">
      <c r="A1032" s="891"/>
      <c r="B1032" s="891"/>
      <c r="C1032" s="905"/>
      <c r="D1032" s="892">
        <v>0</v>
      </c>
      <c r="E1032" s="891">
        <v>21501</v>
      </c>
      <c r="F1032" s="893" t="s">
        <v>1467</v>
      </c>
      <c r="G1032" s="892">
        <v>0</v>
      </c>
      <c r="H1032" s="816">
        <v>0</v>
      </c>
    </row>
    <row r="1033" ht="22.5" customHeight="1" spans="1:8">
      <c r="A1033" s="891"/>
      <c r="B1033" s="891"/>
      <c r="C1033" s="905"/>
      <c r="D1033" s="892">
        <v>0</v>
      </c>
      <c r="E1033" s="891">
        <v>2150101</v>
      </c>
      <c r="F1033" s="893" t="s">
        <v>12</v>
      </c>
      <c r="G1033" s="895">
        <v>0</v>
      </c>
      <c r="H1033" s="816">
        <v>0</v>
      </c>
    </row>
    <row r="1034" ht="22.5" customHeight="1" spans="1:8">
      <c r="A1034" s="891"/>
      <c r="B1034" s="891"/>
      <c r="C1034" s="905"/>
      <c r="D1034" s="892">
        <v>0</v>
      </c>
      <c r="E1034" s="891">
        <v>2150102</v>
      </c>
      <c r="F1034" s="893" t="s">
        <v>14</v>
      </c>
      <c r="G1034" s="895">
        <v>0</v>
      </c>
      <c r="H1034" s="816">
        <v>0</v>
      </c>
    </row>
    <row r="1035" ht="22.5" customHeight="1" spans="1:8">
      <c r="A1035" s="891"/>
      <c r="B1035" s="891"/>
      <c r="C1035" s="905"/>
      <c r="D1035" s="892">
        <v>0</v>
      </c>
      <c r="E1035" s="891">
        <v>2150103</v>
      </c>
      <c r="F1035" s="893" t="s">
        <v>16</v>
      </c>
      <c r="G1035" s="895">
        <v>0</v>
      </c>
      <c r="H1035" s="816">
        <v>0</v>
      </c>
    </row>
    <row r="1036" ht="22.5" customHeight="1" spans="1:8">
      <c r="A1036" s="891"/>
      <c r="B1036" s="891"/>
      <c r="C1036" s="905"/>
      <c r="D1036" s="892">
        <v>0</v>
      </c>
      <c r="E1036" s="891">
        <v>2150104</v>
      </c>
      <c r="F1036" s="893" t="s">
        <v>1468</v>
      </c>
      <c r="G1036" s="895">
        <v>0</v>
      </c>
      <c r="H1036" s="816">
        <v>0</v>
      </c>
    </row>
    <row r="1037" ht="22.5" customHeight="1" spans="1:8">
      <c r="A1037" s="891"/>
      <c r="B1037" s="891"/>
      <c r="C1037" s="905"/>
      <c r="D1037" s="892">
        <v>0</v>
      </c>
      <c r="E1037" s="891">
        <v>2150105</v>
      </c>
      <c r="F1037" s="893" t="s">
        <v>1469</v>
      </c>
      <c r="G1037" s="895">
        <v>0</v>
      </c>
      <c r="H1037" s="816">
        <v>0</v>
      </c>
    </row>
    <row r="1038" ht="22.5" customHeight="1" spans="1:8">
      <c r="A1038" s="891"/>
      <c r="B1038" s="891"/>
      <c r="C1038" s="905"/>
      <c r="D1038" s="892">
        <v>0</v>
      </c>
      <c r="E1038" s="891">
        <v>2150106</v>
      </c>
      <c r="F1038" s="893" t="s">
        <v>1470</v>
      </c>
      <c r="G1038" s="895">
        <v>0</v>
      </c>
      <c r="H1038" s="816">
        <v>0</v>
      </c>
    </row>
    <row r="1039" ht="22.5" customHeight="1" spans="1:8">
      <c r="A1039" s="891"/>
      <c r="B1039" s="891"/>
      <c r="C1039" s="905"/>
      <c r="D1039" s="892">
        <v>0</v>
      </c>
      <c r="E1039" s="891">
        <v>2150107</v>
      </c>
      <c r="F1039" s="893" t="s">
        <v>1471</v>
      </c>
      <c r="G1039" s="895">
        <v>0</v>
      </c>
      <c r="H1039" s="816">
        <v>0</v>
      </c>
    </row>
    <row r="1040" ht="22.5" customHeight="1" spans="1:8">
      <c r="A1040" s="891"/>
      <c r="B1040" s="891"/>
      <c r="C1040" s="905"/>
      <c r="D1040" s="892">
        <v>0</v>
      </c>
      <c r="E1040" s="891">
        <v>2150108</v>
      </c>
      <c r="F1040" s="893" t="s">
        <v>1472</v>
      </c>
      <c r="G1040" s="895">
        <v>0</v>
      </c>
      <c r="H1040" s="816">
        <v>0</v>
      </c>
    </row>
    <row r="1041" ht="22.5" customHeight="1" spans="1:8">
      <c r="A1041" s="891"/>
      <c r="B1041" s="891"/>
      <c r="C1041" s="905"/>
      <c r="D1041" s="892">
        <v>0</v>
      </c>
      <c r="E1041" s="891">
        <v>2150199</v>
      </c>
      <c r="F1041" s="893" t="s">
        <v>1473</v>
      </c>
      <c r="G1041" s="895">
        <v>0</v>
      </c>
      <c r="H1041" s="816">
        <v>0</v>
      </c>
    </row>
    <row r="1042" ht="22.5" customHeight="1" spans="1:8">
      <c r="A1042" s="891"/>
      <c r="B1042" s="891"/>
      <c r="C1042" s="905"/>
      <c r="D1042" s="892">
        <v>0</v>
      </c>
      <c r="E1042" s="891">
        <v>21502</v>
      </c>
      <c r="F1042" s="893" t="s">
        <v>1474</v>
      </c>
      <c r="G1042" s="892">
        <v>0</v>
      </c>
      <c r="H1042" s="816">
        <v>0</v>
      </c>
    </row>
    <row r="1043" ht="22.5" customHeight="1" spans="1:8">
      <c r="A1043" s="891"/>
      <c r="B1043" s="891"/>
      <c r="C1043" s="905"/>
      <c r="D1043" s="892">
        <v>0</v>
      </c>
      <c r="E1043" s="891">
        <v>2150201</v>
      </c>
      <c r="F1043" s="893" t="s">
        <v>12</v>
      </c>
      <c r="G1043" s="895">
        <v>0</v>
      </c>
      <c r="H1043" s="816">
        <v>0</v>
      </c>
    </row>
    <row r="1044" ht="22.5" customHeight="1" spans="1:8">
      <c r="A1044" s="891"/>
      <c r="B1044" s="891"/>
      <c r="C1044" s="905"/>
      <c r="D1044" s="892">
        <v>0</v>
      </c>
      <c r="E1044" s="891">
        <v>2150202</v>
      </c>
      <c r="F1044" s="893" t="s">
        <v>14</v>
      </c>
      <c r="G1044" s="895">
        <v>0</v>
      </c>
      <c r="H1044" s="816">
        <v>0</v>
      </c>
    </row>
    <row r="1045" ht="22.5" customHeight="1" spans="1:8">
      <c r="A1045" s="891"/>
      <c r="B1045" s="891"/>
      <c r="C1045" s="905"/>
      <c r="D1045" s="892">
        <v>0</v>
      </c>
      <c r="E1045" s="891">
        <v>2150203</v>
      </c>
      <c r="F1045" s="893" t="s">
        <v>16</v>
      </c>
      <c r="G1045" s="895">
        <v>0</v>
      </c>
      <c r="H1045" s="816">
        <v>0</v>
      </c>
    </row>
    <row r="1046" ht="22.5" customHeight="1" spans="1:8">
      <c r="A1046" s="891"/>
      <c r="B1046" s="891"/>
      <c r="C1046" s="905"/>
      <c r="D1046" s="892">
        <v>0</v>
      </c>
      <c r="E1046" s="891">
        <v>2150204</v>
      </c>
      <c r="F1046" s="893" t="s">
        <v>1475</v>
      </c>
      <c r="G1046" s="895">
        <v>0</v>
      </c>
      <c r="H1046" s="816">
        <v>0</v>
      </c>
    </row>
    <row r="1047" ht="22.5" customHeight="1" spans="1:8">
      <c r="A1047" s="891"/>
      <c r="B1047" s="891"/>
      <c r="C1047" s="905"/>
      <c r="D1047" s="892">
        <v>0</v>
      </c>
      <c r="E1047" s="891">
        <v>2150205</v>
      </c>
      <c r="F1047" s="893" t="s">
        <v>1476</v>
      </c>
      <c r="G1047" s="895">
        <v>0</v>
      </c>
      <c r="H1047" s="816">
        <v>0</v>
      </c>
    </row>
    <row r="1048" ht="22.5" customHeight="1" spans="1:8">
      <c r="A1048" s="891"/>
      <c r="B1048" s="891"/>
      <c r="C1048" s="905"/>
      <c r="D1048" s="892">
        <v>0</v>
      </c>
      <c r="E1048" s="891">
        <v>2150206</v>
      </c>
      <c r="F1048" s="893" t="s">
        <v>1477</v>
      </c>
      <c r="G1048" s="895">
        <v>0</v>
      </c>
      <c r="H1048" s="816">
        <v>0</v>
      </c>
    </row>
    <row r="1049" ht="22.5" customHeight="1" spans="1:8">
      <c r="A1049" s="891"/>
      <c r="B1049" s="891"/>
      <c r="C1049" s="905"/>
      <c r="D1049" s="892">
        <v>0</v>
      </c>
      <c r="E1049" s="891">
        <v>2150207</v>
      </c>
      <c r="F1049" s="893" t="s">
        <v>1478</v>
      </c>
      <c r="G1049" s="895">
        <v>0</v>
      </c>
      <c r="H1049" s="816">
        <v>0</v>
      </c>
    </row>
    <row r="1050" ht="22.5" customHeight="1" spans="1:8">
      <c r="A1050" s="891"/>
      <c r="B1050" s="891"/>
      <c r="C1050" s="905"/>
      <c r="D1050" s="892">
        <v>0</v>
      </c>
      <c r="E1050" s="891">
        <v>2150208</v>
      </c>
      <c r="F1050" s="893" t="s">
        <v>1479</v>
      </c>
      <c r="G1050" s="895">
        <v>0</v>
      </c>
      <c r="H1050" s="816">
        <v>0</v>
      </c>
    </row>
    <row r="1051" ht="22.5" customHeight="1" spans="1:8">
      <c r="A1051" s="891"/>
      <c r="B1051" s="891"/>
      <c r="C1051" s="905"/>
      <c r="D1051" s="892">
        <v>0</v>
      </c>
      <c r="E1051" s="891">
        <v>2150209</v>
      </c>
      <c r="F1051" s="893" t="s">
        <v>1480</v>
      </c>
      <c r="G1051" s="895">
        <v>0</v>
      </c>
      <c r="H1051" s="816">
        <v>0</v>
      </c>
    </row>
    <row r="1052" ht="22.5" customHeight="1" spans="1:8">
      <c r="A1052" s="891"/>
      <c r="B1052" s="891"/>
      <c r="C1052" s="905"/>
      <c r="D1052" s="892">
        <v>0</v>
      </c>
      <c r="E1052" s="891">
        <v>2150210</v>
      </c>
      <c r="F1052" s="893" t="s">
        <v>1481</v>
      </c>
      <c r="G1052" s="895">
        <v>0</v>
      </c>
      <c r="H1052" s="816">
        <v>0</v>
      </c>
    </row>
    <row r="1053" ht="22.5" customHeight="1" spans="1:8">
      <c r="A1053" s="891"/>
      <c r="B1053" s="891"/>
      <c r="C1053" s="905"/>
      <c r="D1053" s="892">
        <v>0</v>
      </c>
      <c r="E1053" s="891">
        <v>2150212</v>
      </c>
      <c r="F1053" s="893" t="s">
        <v>1482</v>
      </c>
      <c r="G1053" s="895">
        <v>0</v>
      </c>
      <c r="H1053" s="816">
        <v>0</v>
      </c>
    </row>
    <row r="1054" ht="22.5" customHeight="1" spans="1:8">
      <c r="A1054" s="891"/>
      <c r="B1054" s="891"/>
      <c r="C1054" s="905"/>
      <c r="D1054" s="892">
        <v>0</v>
      </c>
      <c r="E1054" s="891">
        <v>2150213</v>
      </c>
      <c r="F1054" s="893" t="s">
        <v>1483</v>
      </c>
      <c r="G1054" s="895">
        <v>0</v>
      </c>
      <c r="H1054" s="816">
        <v>0</v>
      </c>
    </row>
    <row r="1055" ht="22.5" customHeight="1" spans="1:8">
      <c r="A1055" s="891"/>
      <c r="B1055" s="891"/>
      <c r="C1055" s="905"/>
      <c r="D1055" s="892">
        <v>0</v>
      </c>
      <c r="E1055" s="891">
        <v>2150214</v>
      </c>
      <c r="F1055" s="893" t="s">
        <v>1484</v>
      </c>
      <c r="G1055" s="895">
        <v>0</v>
      </c>
      <c r="H1055" s="816">
        <v>0</v>
      </c>
    </row>
    <row r="1056" ht="22.5" customHeight="1" spans="1:8">
      <c r="A1056" s="891"/>
      <c r="B1056" s="891"/>
      <c r="C1056" s="905"/>
      <c r="D1056" s="892">
        <v>0</v>
      </c>
      <c r="E1056" s="891">
        <v>2150215</v>
      </c>
      <c r="F1056" s="893" t="s">
        <v>1485</v>
      </c>
      <c r="G1056" s="895">
        <v>0</v>
      </c>
      <c r="H1056" s="816">
        <v>0</v>
      </c>
    </row>
    <row r="1057" ht="22.5" customHeight="1" spans="1:8">
      <c r="A1057" s="891"/>
      <c r="B1057" s="891"/>
      <c r="C1057" s="905"/>
      <c r="D1057" s="892">
        <v>0</v>
      </c>
      <c r="E1057" s="891">
        <v>2150299</v>
      </c>
      <c r="F1057" s="893" t="s">
        <v>1486</v>
      </c>
      <c r="G1057" s="895">
        <v>0</v>
      </c>
      <c r="H1057" s="816">
        <v>0</v>
      </c>
    </row>
    <row r="1058" ht="22.5" customHeight="1" spans="1:8">
      <c r="A1058" s="891"/>
      <c r="B1058" s="891"/>
      <c r="C1058" s="905"/>
      <c r="D1058" s="892">
        <v>0</v>
      </c>
      <c r="E1058" s="891">
        <v>21503</v>
      </c>
      <c r="F1058" s="893" t="s">
        <v>1487</v>
      </c>
      <c r="G1058" s="892">
        <v>0</v>
      </c>
      <c r="H1058" s="816">
        <v>0</v>
      </c>
    </row>
    <row r="1059" ht="22.5" customHeight="1" spans="1:8">
      <c r="A1059" s="891"/>
      <c r="B1059" s="891"/>
      <c r="C1059" s="905"/>
      <c r="D1059" s="892">
        <v>0</v>
      </c>
      <c r="E1059" s="891">
        <v>2150301</v>
      </c>
      <c r="F1059" s="893" t="s">
        <v>12</v>
      </c>
      <c r="G1059" s="895">
        <v>0</v>
      </c>
      <c r="H1059" s="816">
        <v>0</v>
      </c>
    </row>
    <row r="1060" ht="22.5" customHeight="1" spans="1:8">
      <c r="A1060" s="891"/>
      <c r="B1060" s="891"/>
      <c r="C1060" s="905"/>
      <c r="D1060" s="892">
        <v>0</v>
      </c>
      <c r="E1060" s="891">
        <v>2150302</v>
      </c>
      <c r="F1060" s="893" t="s">
        <v>14</v>
      </c>
      <c r="G1060" s="895">
        <v>0</v>
      </c>
      <c r="H1060" s="816">
        <v>0</v>
      </c>
    </row>
    <row r="1061" ht="22.5" customHeight="1" spans="1:8">
      <c r="A1061" s="891"/>
      <c r="B1061" s="891"/>
      <c r="C1061" s="905"/>
      <c r="D1061" s="892">
        <v>0</v>
      </c>
      <c r="E1061" s="891">
        <v>2150303</v>
      </c>
      <c r="F1061" s="893" t="s">
        <v>16</v>
      </c>
      <c r="G1061" s="895">
        <v>0</v>
      </c>
      <c r="H1061" s="816">
        <v>0</v>
      </c>
    </row>
    <row r="1062" ht="22.5" customHeight="1" spans="1:8">
      <c r="A1062" s="891"/>
      <c r="B1062" s="891"/>
      <c r="C1062" s="905"/>
      <c r="D1062" s="892">
        <v>0</v>
      </c>
      <c r="E1062" s="891">
        <v>2150399</v>
      </c>
      <c r="F1062" s="893" t="s">
        <v>1488</v>
      </c>
      <c r="G1062" s="895">
        <v>0</v>
      </c>
      <c r="H1062" s="816">
        <v>0</v>
      </c>
    </row>
    <row r="1063" ht="22.5" customHeight="1" spans="1:8">
      <c r="A1063" s="891"/>
      <c r="B1063" s="891"/>
      <c r="C1063" s="905"/>
      <c r="D1063" s="892">
        <v>0</v>
      </c>
      <c r="E1063" s="891">
        <v>21505</v>
      </c>
      <c r="F1063" s="893" t="s">
        <v>1489</v>
      </c>
      <c r="G1063" s="892">
        <v>924400</v>
      </c>
      <c r="H1063" s="816">
        <v>92</v>
      </c>
    </row>
    <row r="1064" ht="22.5" customHeight="1" spans="1:8">
      <c r="A1064" s="891"/>
      <c r="B1064" s="891"/>
      <c r="C1064" s="905"/>
      <c r="D1064" s="892">
        <v>0</v>
      </c>
      <c r="E1064" s="891">
        <v>2150501</v>
      </c>
      <c r="F1064" s="893" t="s">
        <v>12</v>
      </c>
      <c r="G1064" s="895">
        <v>0</v>
      </c>
      <c r="H1064" s="816">
        <v>0</v>
      </c>
    </row>
    <row r="1065" ht="22.5" customHeight="1" spans="1:8">
      <c r="A1065" s="891"/>
      <c r="B1065" s="891"/>
      <c r="C1065" s="905"/>
      <c r="D1065" s="892">
        <v>0</v>
      </c>
      <c r="E1065" s="891">
        <v>2150502</v>
      </c>
      <c r="F1065" s="893" t="s">
        <v>14</v>
      </c>
      <c r="G1065" s="895">
        <v>0</v>
      </c>
      <c r="H1065" s="816">
        <v>0</v>
      </c>
    </row>
    <row r="1066" ht="22.5" customHeight="1" spans="1:8">
      <c r="A1066" s="891"/>
      <c r="B1066" s="891"/>
      <c r="C1066" s="905"/>
      <c r="D1066" s="892">
        <v>0</v>
      </c>
      <c r="E1066" s="891">
        <v>2150503</v>
      </c>
      <c r="F1066" s="893" t="s">
        <v>16</v>
      </c>
      <c r="G1066" s="895">
        <v>0</v>
      </c>
      <c r="H1066" s="816">
        <v>0</v>
      </c>
    </row>
    <row r="1067" ht="22.5" customHeight="1" spans="1:8">
      <c r="A1067" s="891"/>
      <c r="B1067" s="891"/>
      <c r="C1067" s="905"/>
      <c r="D1067" s="892">
        <v>0</v>
      </c>
      <c r="E1067" s="891">
        <v>2150505</v>
      </c>
      <c r="F1067" s="893" t="s">
        <v>1490</v>
      </c>
      <c r="G1067" s="895">
        <v>0</v>
      </c>
      <c r="H1067" s="816">
        <v>0</v>
      </c>
    </row>
    <row r="1068" ht="22.5" customHeight="1" spans="1:8">
      <c r="A1068" s="891"/>
      <c r="B1068" s="891"/>
      <c r="C1068" s="905"/>
      <c r="D1068" s="892">
        <v>0</v>
      </c>
      <c r="E1068" s="891">
        <v>2150507</v>
      </c>
      <c r="F1068" s="893" t="s">
        <v>1491</v>
      </c>
      <c r="G1068" s="895">
        <v>0</v>
      </c>
      <c r="H1068" s="816">
        <v>0</v>
      </c>
    </row>
    <row r="1069" ht="22.5" customHeight="1" spans="1:8">
      <c r="A1069" s="891"/>
      <c r="B1069" s="891"/>
      <c r="C1069" s="905"/>
      <c r="D1069" s="892">
        <v>0</v>
      </c>
      <c r="E1069" s="891">
        <v>2150508</v>
      </c>
      <c r="F1069" s="893" t="s">
        <v>1492</v>
      </c>
      <c r="G1069" s="895">
        <v>0</v>
      </c>
      <c r="H1069" s="816">
        <v>0</v>
      </c>
    </row>
    <row r="1070" ht="22.5" customHeight="1" spans="1:8">
      <c r="A1070" s="891"/>
      <c r="B1070" s="891"/>
      <c r="C1070" s="905"/>
      <c r="D1070" s="892">
        <v>0</v>
      </c>
      <c r="E1070" s="891">
        <v>2150516</v>
      </c>
      <c r="F1070" s="893" t="s">
        <v>1493</v>
      </c>
      <c r="G1070" s="895">
        <v>0</v>
      </c>
      <c r="H1070" s="816">
        <v>0</v>
      </c>
    </row>
    <row r="1071" ht="22.5" customHeight="1" spans="1:8">
      <c r="A1071" s="891"/>
      <c r="B1071" s="891"/>
      <c r="C1071" s="905"/>
      <c r="D1071" s="892">
        <v>0</v>
      </c>
      <c r="E1071" s="891">
        <v>2150517</v>
      </c>
      <c r="F1071" s="893" t="s">
        <v>1494</v>
      </c>
      <c r="G1071" s="895">
        <v>924400</v>
      </c>
      <c r="H1071" s="816">
        <v>92</v>
      </c>
    </row>
    <row r="1072" ht="22.5" customHeight="1" spans="1:8">
      <c r="A1072" s="891"/>
      <c r="B1072" s="891"/>
      <c r="C1072" s="905"/>
      <c r="D1072" s="892">
        <v>0</v>
      </c>
      <c r="E1072" s="891">
        <v>2150550</v>
      </c>
      <c r="F1072" s="893" t="s">
        <v>30</v>
      </c>
      <c r="G1072" s="895">
        <v>0</v>
      </c>
      <c r="H1072" s="816">
        <v>0</v>
      </c>
    </row>
    <row r="1073" ht="22.5" customHeight="1" spans="1:8">
      <c r="A1073" s="891"/>
      <c r="B1073" s="891"/>
      <c r="C1073" s="905"/>
      <c r="D1073" s="892">
        <v>0</v>
      </c>
      <c r="E1073" s="891">
        <v>2150599</v>
      </c>
      <c r="F1073" s="893" t="s">
        <v>1495</v>
      </c>
      <c r="G1073" s="895">
        <v>0</v>
      </c>
      <c r="H1073" s="816">
        <v>0</v>
      </c>
    </row>
    <row r="1074" ht="22.5" customHeight="1" spans="1:8">
      <c r="A1074" s="891"/>
      <c r="B1074" s="891"/>
      <c r="C1074" s="905"/>
      <c r="D1074" s="892">
        <v>0</v>
      </c>
      <c r="E1074" s="891">
        <v>21507</v>
      </c>
      <c r="F1074" s="893" t="s">
        <v>1496</v>
      </c>
      <c r="G1074" s="892">
        <v>2089812.65</v>
      </c>
      <c r="H1074" s="816">
        <v>209</v>
      </c>
    </row>
    <row r="1075" ht="22.5" customHeight="1" spans="1:8">
      <c r="A1075" s="891"/>
      <c r="B1075" s="891"/>
      <c r="C1075" s="905"/>
      <c r="D1075" s="892">
        <v>0</v>
      </c>
      <c r="E1075" s="891">
        <v>2150701</v>
      </c>
      <c r="F1075" s="893" t="s">
        <v>12</v>
      </c>
      <c r="G1075" s="895">
        <v>2089812.65</v>
      </c>
      <c r="H1075" s="816">
        <v>209</v>
      </c>
    </row>
    <row r="1076" ht="22.5" customHeight="1" spans="1:8">
      <c r="A1076" s="891"/>
      <c r="B1076" s="891"/>
      <c r="C1076" s="905"/>
      <c r="D1076" s="892">
        <v>0</v>
      </c>
      <c r="E1076" s="891">
        <v>2150702</v>
      </c>
      <c r="F1076" s="893" t="s">
        <v>14</v>
      </c>
      <c r="G1076" s="895">
        <v>0</v>
      </c>
      <c r="H1076" s="816">
        <v>0</v>
      </c>
    </row>
    <row r="1077" ht="22.5" customHeight="1" spans="1:8">
      <c r="A1077" s="891"/>
      <c r="B1077" s="891"/>
      <c r="C1077" s="905"/>
      <c r="D1077" s="892">
        <v>0</v>
      </c>
      <c r="E1077" s="891">
        <v>2150703</v>
      </c>
      <c r="F1077" s="893" t="s">
        <v>16</v>
      </c>
      <c r="G1077" s="895">
        <v>0</v>
      </c>
      <c r="H1077" s="816">
        <v>0</v>
      </c>
    </row>
    <row r="1078" ht="22.5" customHeight="1" spans="1:8">
      <c r="A1078" s="891"/>
      <c r="B1078" s="891"/>
      <c r="C1078" s="905"/>
      <c r="D1078" s="892">
        <v>0</v>
      </c>
      <c r="E1078" s="891">
        <v>2150704</v>
      </c>
      <c r="F1078" s="893" t="s">
        <v>1497</v>
      </c>
      <c r="G1078" s="895">
        <v>0</v>
      </c>
      <c r="H1078" s="816">
        <v>0</v>
      </c>
    </row>
    <row r="1079" ht="22.5" customHeight="1" spans="1:8">
      <c r="A1079" s="891"/>
      <c r="B1079" s="891"/>
      <c r="C1079" s="905"/>
      <c r="D1079" s="892">
        <v>0</v>
      </c>
      <c r="E1079" s="891">
        <v>2150705</v>
      </c>
      <c r="F1079" s="893" t="s">
        <v>1498</v>
      </c>
      <c r="G1079" s="895">
        <v>0</v>
      </c>
      <c r="H1079" s="816">
        <v>0</v>
      </c>
    </row>
    <row r="1080" ht="22.5" customHeight="1" spans="1:8">
      <c r="A1080" s="891"/>
      <c r="B1080" s="891"/>
      <c r="C1080" s="905"/>
      <c r="D1080" s="892">
        <v>0</v>
      </c>
      <c r="E1080" s="891">
        <v>2150799</v>
      </c>
      <c r="F1080" s="893" t="s">
        <v>1499</v>
      </c>
      <c r="G1080" s="895">
        <v>0</v>
      </c>
      <c r="H1080" s="816">
        <v>0</v>
      </c>
    </row>
    <row r="1081" ht="22.5" customHeight="1" spans="1:8">
      <c r="A1081" s="891"/>
      <c r="B1081" s="891"/>
      <c r="C1081" s="905"/>
      <c r="D1081" s="892">
        <v>0</v>
      </c>
      <c r="E1081" s="891">
        <v>21508</v>
      </c>
      <c r="F1081" s="893" t="s">
        <v>1500</v>
      </c>
      <c r="G1081" s="892">
        <v>0</v>
      </c>
      <c r="H1081" s="816">
        <v>0</v>
      </c>
    </row>
    <row r="1082" ht="22.5" customHeight="1" spans="1:8">
      <c r="A1082" s="891"/>
      <c r="B1082" s="891"/>
      <c r="C1082" s="907"/>
      <c r="D1082" s="892">
        <v>0</v>
      </c>
      <c r="E1082" s="891">
        <v>2150801</v>
      </c>
      <c r="F1082" s="893" t="s">
        <v>12</v>
      </c>
      <c r="G1082" s="895">
        <v>0</v>
      </c>
      <c r="H1082" s="816">
        <v>0</v>
      </c>
    </row>
    <row r="1083" ht="22.5" customHeight="1" spans="1:8">
      <c r="A1083" s="891"/>
      <c r="B1083" s="891"/>
      <c r="C1083" s="907"/>
      <c r="D1083" s="892">
        <v>0</v>
      </c>
      <c r="E1083" s="891">
        <v>2150802</v>
      </c>
      <c r="F1083" s="893" t="s">
        <v>14</v>
      </c>
      <c r="G1083" s="895">
        <v>0</v>
      </c>
      <c r="H1083" s="816">
        <v>0</v>
      </c>
    </row>
    <row r="1084" ht="22.5" customHeight="1" spans="1:8">
      <c r="A1084" s="891"/>
      <c r="B1084" s="891"/>
      <c r="C1084" s="907"/>
      <c r="D1084" s="892">
        <v>0</v>
      </c>
      <c r="E1084" s="891">
        <v>2150803</v>
      </c>
      <c r="F1084" s="893" t="s">
        <v>16</v>
      </c>
      <c r="G1084" s="895">
        <v>0</v>
      </c>
      <c r="H1084" s="816">
        <v>0</v>
      </c>
    </row>
    <row r="1085" ht="22.5" customHeight="1" spans="1:8">
      <c r="A1085" s="891"/>
      <c r="B1085" s="891"/>
      <c r="C1085" s="907"/>
      <c r="D1085" s="892">
        <v>0</v>
      </c>
      <c r="E1085" s="891">
        <v>2150804</v>
      </c>
      <c r="F1085" s="893" t="s">
        <v>1501</v>
      </c>
      <c r="G1085" s="895">
        <v>0</v>
      </c>
      <c r="H1085" s="816">
        <v>0</v>
      </c>
    </row>
    <row r="1086" ht="22.5" customHeight="1" spans="1:8">
      <c r="A1086" s="891"/>
      <c r="B1086" s="891"/>
      <c r="C1086" s="907"/>
      <c r="D1086" s="892">
        <v>0</v>
      </c>
      <c r="E1086" s="891">
        <v>2150805</v>
      </c>
      <c r="F1086" s="893" t="s">
        <v>1502</v>
      </c>
      <c r="G1086" s="895">
        <v>0</v>
      </c>
      <c r="H1086" s="816">
        <v>0</v>
      </c>
    </row>
    <row r="1087" ht="22.5" customHeight="1" spans="1:8">
      <c r="A1087" s="891"/>
      <c r="B1087" s="891"/>
      <c r="C1087" s="907"/>
      <c r="D1087" s="892">
        <v>0</v>
      </c>
      <c r="E1087" s="891">
        <v>2150806</v>
      </c>
      <c r="F1087" s="893" t="s">
        <v>1503</v>
      </c>
      <c r="G1087" s="895">
        <v>0</v>
      </c>
      <c r="H1087" s="816">
        <v>0</v>
      </c>
    </row>
    <row r="1088" ht="22.5" customHeight="1" spans="1:8">
      <c r="A1088" s="891"/>
      <c r="B1088" s="891"/>
      <c r="C1088" s="907"/>
      <c r="D1088" s="892">
        <v>0</v>
      </c>
      <c r="E1088" s="891">
        <v>2150899</v>
      </c>
      <c r="F1088" s="893" t="s">
        <v>1504</v>
      </c>
      <c r="G1088" s="895">
        <v>0</v>
      </c>
      <c r="H1088" s="816">
        <v>0</v>
      </c>
    </row>
    <row r="1089" ht="22.5" customHeight="1" spans="1:8">
      <c r="A1089" s="891"/>
      <c r="B1089" s="891"/>
      <c r="C1089" s="907"/>
      <c r="D1089" s="892">
        <v>0</v>
      </c>
      <c r="E1089" s="891">
        <v>21599</v>
      </c>
      <c r="F1089" s="893" t="s">
        <v>1505</v>
      </c>
      <c r="G1089" s="892">
        <v>0</v>
      </c>
      <c r="H1089" s="816">
        <v>0</v>
      </c>
    </row>
    <row r="1090" ht="22.5" customHeight="1" spans="1:8">
      <c r="A1090" s="891"/>
      <c r="B1090" s="891"/>
      <c r="C1090" s="907"/>
      <c r="D1090" s="892">
        <v>0</v>
      </c>
      <c r="E1090" s="891">
        <v>2159901</v>
      </c>
      <c r="F1090" s="893" t="s">
        <v>1506</v>
      </c>
      <c r="G1090" s="895">
        <v>0</v>
      </c>
      <c r="H1090" s="816">
        <v>0</v>
      </c>
    </row>
    <row r="1091" ht="22.5" customHeight="1" spans="1:8">
      <c r="A1091" s="891"/>
      <c r="B1091" s="891"/>
      <c r="C1091" s="907"/>
      <c r="D1091" s="892">
        <v>0</v>
      </c>
      <c r="E1091" s="891">
        <v>2159904</v>
      </c>
      <c r="F1091" s="893" t="s">
        <v>1507</v>
      </c>
      <c r="G1091" s="895">
        <v>0</v>
      </c>
      <c r="H1091" s="816">
        <v>0</v>
      </c>
    </row>
    <row r="1092" ht="22.5" customHeight="1" spans="1:8">
      <c r="A1092" s="891"/>
      <c r="B1092" s="891"/>
      <c r="C1092" s="907"/>
      <c r="D1092" s="892">
        <v>0</v>
      </c>
      <c r="E1092" s="891">
        <v>2159905</v>
      </c>
      <c r="F1092" s="893" t="s">
        <v>1508</v>
      </c>
      <c r="G1092" s="895">
        <v>0</v>
      </c>
      <c r="H1092" s="816">
        <v>0</v>
      </c>
    </row>
    <row r="1093" ht="22.5" customHeight="1" spans="1:8">
      <c r="A1093" s="891"/>
      <c r="B1093" s="891"/>
      <c r="C1093" s="907"/>
      <c r="D1093" s="892">
        <v>0</v>
      </c>
      <c r="E1093" s="891">
        <v>2159906</v>
      </c>
      <c r="F1093" s="893" t="s">
        <v>1509</v>
      </c>
      <c r="G1093" s="895">
        <v>0</v>
      </c>
      <c r="H1093" s="816">
        <v>0</v>
      </c>
    </row>
    <row r="1094" ht="22.5" customHeight="1" spans="1:8">
      <c r="A1094" s="891"/>
      <c r="B1094" s="891"/>
      <c r="C1094" s="907"/>
      <c r="D1094" s="892">
        <v>0</v>
      </c>
      <c r="E1094" s="891">
        <v>2159999</v>
      </c>
      <c r="F1094" s="893" t="s">
        <v>1505</v>
      </c>
      <c r="G1094" s="895">
        <v>0</v>
      </c>
      <c r="H1094" s="816">
        <v>0</v>
      </c>
    </row>
    <row r="1095" ht="22.5" customHeight="1" spans="1:8">
      <c r="A1095" s="891"/>
      <c r="B1095" s="891"/>
      <c r="C1095" s="907"/>
      <c r="D1095" s="892">
        <v>0</v>
      </c>
      <c r="E1095" s="891">
        <v>216</v>
      </c>
      <c r="F1095" s="903" t="s">
        <v>1510</v>
      </c>
      <c r="G1095" s="892">
        <v>5874710.62</v>
      </c>
      <c r="H1095" s="816">
        <v>587</v>
      </c>
    </row>
    <row r="1096" ht="22.5" customHeight="1" spans="1:8">
      <c r="A1096" s="891"/>
      <c r="B1096" s="891"/>
      <c r="C1096" s="907"/>
      <c r="D1096" s="892">
        <v>0</v>
      </c>
      <c r="E1096" s="891">
        <v>21602</v>
      </c>
      <c r="F1096" s="893" t="s">
        <v>1511</v>
      </c>
      <c r="G1096" s="892">
        <v>5872710.62</v>
      </c>
      <c r="H1096" s="816">
        <v>587</v>
      </c>
    </row>
    <row r="1097" ht="22.5" customHeight="1" spans="1:8">
      <c r="A1097" s="891"/>
      <c r="B1097" s="891"/>
      <c r="C1097" s="907"/>
      <c r="D1097" s="892">
        <v>0</v>
      </c>
      <c r="E1097" s="891">
        <v>2160201</v>
      </c>
      <c r="F1097" s="893" t="s">
        <v>12</v>
      </c>
      <c r="G1097" s="895">
        <v>1432008.47</v>
      </c>
      <c r="H1097" s="816">
        <v>143</v>
      </c>
    </row>
    <row r="1098" ht="22.5" customHeight="1" spans="1:8">
      <c r="A1098" s="891"/>
      <c r="B1098" s="891"/>
      <c r="C1098" s="907"/>
      <c r="D1098" s="892">
        <v>0</v>
      </c>
      <c r="E1098" s="891">
        <v>2160202</v>
      </c>
      <c r="F1098" s="893" t="s">
        <v>14</v>
      </c>
      <c r="G1098" s="895">
        <v>11280</v>
      </c>
      <c r="H1098" s="816">
        <v>1</v>
      </c>
    </row>
    <row r="1099" ht="22.5" customHeight="1" spans="1:8">
      <c r="A1099" s="891"/>
      <c r="B1099" s="891"/>
      <c r="C1099" s="907"/>
      <c r="D1099" s="892">
        <v>0</v>
      </c>
      <c r="E1099" s="891">
        <v>2160203</v>
      </c>
      <c r="F1099" s="893" t="s">
        <v>16</v>
      </c>
      <c r="G1099" s="895">
        <v>0</v>
      </c>
      <c r="H1099" s="816">
        <v>0</v>
      </c>
    </row>
    <row r="1100" ht="22.5" customHeight="1" spans="1:8">
      <c r="A1100" s="891"/>
      <c r="B1100" s="891"/>
      <c r="C1100" s="905"/>
      <c r="D1100" s="892">
        <v>0</v>
      </c>
      <c r="E1100" s="891">
        <v>2160216</v>
      </c>
      <c r="F1100" s="893" t="s">
        <v>1512</v>
      </c>
      <c r="G1100" s="895">
        <v>0</v>
      </c>
      <c r="H1100" s="816">
        <v>0</v>
      </c>
    </row>
    <row r="1101" ht="22.5" customHeight="1" spans="1:8">
      <c r="A1101" s="891"/>
      <c r="B1101" s="891"/>
      <c r="C1101" s="905"/>
      <c r="D1101" s="892">
        <v>0</v>
      </c>
      <c r="E1101" s="891">
        <v>2160217</v>
      </c>
      <c r="F1101" s="893" t="s">
        <v>1513</v>
      </c>
      <c r="G1101" s="895">
        <v>0</v>
      </c>
      <c r="H1101" s="816">
        <v>0</v>
      </c>
    </row>
    <row r="1102" ht="22.5" customHeight="1" spans="1:8">
      <c r="A1102" s="891"/>
      <c r="B1102" s="891"/>
      <c r="C1102" s="905"/>
      <c r="D1102" s="892">
        <v>0</v>
      </c>
      <c r="E1102" s="891">
        <v>2160218</v>
      </c>
      <c r="F1102" s="893" t="s">
        <v>1514</v>
      </c>
      <c r="G1102" s="895">
        <v>0</v>
      </c>
      <c r="H1102" s="816">
        <v>0</v>
      </c>
    </row>
    <row r="1103" ht="22.5" customHeight="1" spans="1:8">
      <c r="A1103" s="891"/>
      <c r="B1103" s="891"/>
      <c r="C1103" s="905"/>
      <c r="D1103" s="892">
        <v>0</v>
      </c>
      <c r="E1103" s="891">
        <v>2160219</v>
      </c>
      <c r="F1103" s="893" t="s">
        <v>1515</v>
      </c>
      <c r="G1103" s="895">
        <v>0</v>
      </c>
      <c r="H1103" s="816">
        <v>0</v>
      </c>
    </row>
    <row r="1104" ht="22.5" customHeight="1" spans="1:8">
      <c r="A1104" s="891"/>
      <c r="B1104" s="891"/>
      <c r="C1104" s="905"/>
      <c r="D1104" s="892">
        <v>0</v>
      </c>
      <c r="E1104" s="891">
        <v>2160250</v>
      </c>
      <c r="F1104" s="893" t="s">
        <v>30</v>
      </c>
      <c r="G1104" s="895">
        <v>1758172.15</v>
      </c>
      <c r="H1104" s="816">
        <v>176</v>
      </c>
    </row>
    <row r="1105" ht="22.5" customHeight="1" spans="1:8">
      <c r="A1105" s="891"/>
      <c r="B1105" s="891"/>
      <c r="C1105" s="905"/>
      <c r="D1105" s="892">
        <v>0</v>
      </c>
      <c r="E1105" s="891">
        <v>2160299</v>
      </c>
      <c r="F1105" s="893" t="s">
        <v>1516</v>
      </c>
      <c r="G1105" s="895">
        <v>2671250</v>
      </c>
      <c r="H1105" s="816">
        <v>267</v>
      </c>
    </row>
    <row r="1106" ht="22.5" customHeight="1" spans="1:8">
      <c r="A1106" s="891"/>
      <c r="B1106" s="891"/>
      <c r="C1106" s="905"/>
      <c r="D1106" s="892">
        <v>0</v>
      </c>
      <c r="E1106" s="891">
        <v>21606</v>
      </c>
      <c r="F1106" s="893" t="s">
        <v>1517</v>
      </c>
      <c r="G1106" s="892">
        <v>2000</v>
      </c>
      <c r="H1106" s="816">
        <v>0</v>
      </c>
    </row>
    <row r="1107" ht="22.5" customHeight="1" spans="1:8">
      <c r="A1107" s="891"/>
      <c r="B1107" s="891"/>
      <c r="C1107" s="905"/>
      <c r="D1107" s="892">
        <v>0</v>
      </c>
      <c r="E1107" s="891">
        <v>2160601</v>
      </c>
      <c r="F1107" s="893" t="s">
        <v>12</v>
      </c>
      <c r="G1107" s="895">
        <v>0</v>
      </c>
      <c r="H1107" s="816">
        <v>0</v>
      </c>
    </row>
    <row r="1108" ht="22.5" customHeight="1" spans="1:8">
      <c r="A1108" s="891"/>
      <c r="B1108" s="891"/>
      <c r="C1108" s="905"/>
      <c r="D1108" s="892">
        <v>0</v>
      </c>
      <c r="E1108" s="891">
        <v>2160602</v>
      </c>
      <c r="F1108" s="893" t="s">
        <v>14</v>
      </c>
      <c r="G1108" s="895">
        <v>0</v>
      </c>
      <c r="H1108" s="816">
        <v>0</v>
      </c>
    </row>
    <row r="1109" ht="22.5" customHeight="1" spans="1:8">
      <c r="A1109" s="891"/>
      <c r="B1109" s="891"/>
      <c r="C1109" s="905"/>
      <c r="D1109" s="892">
        <v>0</v>
      </c>
      <c r="E1109" s="891">
        <v>2160603</v>
      </c>
      <c r="F1109" s="893" t="s">
        <v>16</v>
      </c>
      <c r="G1109" s="895">
        <v>0</v>
      </c>
      <c r="H1109" s="816">
        <v>0</v>
      </c>
    </row>
    <row r="1110" ht="22.5" customHeight="1" spans="1:8">
      <c r="A1110" s="891"/>
      <c r="B1110" s="891"/>
      <c r="C1110" s="905"/>
      <c r="D1110" s="892">
        <v>0</v>
      </c>
      <c r="E1110" s="891">
        <v>2160607</v>
      </c>
      <c r="F1110" s="893" t="s">
        <v>1518</v>
      </c>
      <c r="G1110" s="895">
        <v>0</v>
      </c>
      <c r="H1110" s="816">
        <v>0</v>
      </c>
    </row>
    <row r="1111" ht="22.5" customHeight="1" spans="1:8">
      <c r="A1111" s="891"/>
      <c r="B1111" s="891"/>
      <c r="C1111" s="905"/>
      <c r="D1111" s="892">
        <v>0</v>
      </c>
      <c r="E1111" s="891">
        <v>2160699</v>
      </c>
      <c r="F1111" s="893" t="s">
        <v>1519</v>
      </c>
      <c r="G1111" s="895">
        <v>2000</v>
      </c>
      <c r="H1111" s="816">
        <v>0</v>
      </c>
    </row>
    <row r="1112" ht="22.5" customHeight="1" spans="1:8">
      <c r="A1112" s="891"/>
      <c r="B1112" s="891"/>
      <c r="C1112" s="905"/>
      <c r="D1112" s="892">
        <v>0</v>
      </c>
      <c r="E1112" s="891">
        <v>21699</v>
      </c>
      <c r="F1112" s="893" t="s">
        <v>1520</v>
      </c>
      <c r="G1112" s="892">
        <v>0</v>
      </c>
      <c r="H1112" s="816">
        <v>0</v>
      </c>
    </row>
    <row r="1113" ht="22.5" customHeight="1" spans="1:8">
      <c r="A1113" s="891"/>
      <c r="B1113" s="891"/>
      <c r="C1113" s="905"/>
      <c r="D1113" s="892">
        <v>0</v>
      </c>
      <c r="E1113" s="891">
        <v>2169901</v>
      </c>
      <c r="F1113" s="893" t="s">
        <v>1521</v>
      </c>
      <c r="G1113" s="895">
        <v>0</v>
      </c>
      <c r="H1113" s="816">
        <v>0</v>
      </c>
    </row>
    <row r="1114" ht="22.5" customHeight="1" spans="1:8">
      <c r="A1114" s="891"/>
      <c r="B1114" s="891"/>
      <c r="C1114" s="905"/>
      <c r="D1114" s="892">
        <v>0</v>
      </c>
      <c r="E1114" s="891">
        <v>2169999</v>
      </c>
      <c r="F1114" s="893" t="s">
        <v>1520</v>
      </c>
      <c r="G1114" s="895">
        <v>0</v>
      </c>
      <c r="H1114" s="816">
        <v>0</v>
      </c>
    </row>
    <row r="1115" ht="22.5" customHeight="1" spans="1:8">
      <c r="A1115" s="891"/>
      <c r="B1115" s="891"/>
      <c r="C1115" s="905"/>
      <c r="D1115" s="892">
        <v>0</v>
      </c>
      <c r="E1115" s="891">
        <v>217</v>
      </c>
      <c r="F1115" s="903" t="s">
        <v>1522</v>
      </c>
      <c r="G1115" s="892">
        <v>330000</v>
      </c>
      <c r="H1115" s="816">
        <v>33</v>
      </c>
    </row>
    <row r="1116" ht="22.5" customHeight="1" spans="1:8">
      <c r="A1116" s="891"/>
      <c r="B1116" s="891"/>
      <c r="C1116" s="905"/>
      <c r="D1116" s="892">
        <v>0</v>
      </c>
      <c r="E1116" s="891">
        <v>21701</v>
      </c>
      <c r="F1116" s="893" t="s">
        <v>1523</v>
      </c>
      <c r="G1116" s="892">
        <v>230000</v>
      </c>
      <c r="H1116" s="816">
        <v>23</v>
      </c>
    </row>
    <row r="1117" ht="22.5" customHeight="1" spans="1:8">
      <c r="A1117" s="891"/>
      <c r="B1117" s="891"/>
      <c r="C1117" s="905"/>
      <c r="D1117" s="892">
        <v>0</v>
      </c>
      <c r="E1117" s="891">
        <v>2170101</v>
      </c>
      <c r="F1117" s="893" t="s">
        <v>12</v>
      </c>
      <c r="G1117" s="895">
        <v>0</v>
      </c>
      <c r="H1117" s="816">
        <v>0</v>
      </c>
    </row>
    <row r="1118" ht="22.5" customHeight="1" spans="1:8">
      <c r="A1118" s="891"/>
      <c r="B1118" s="891"/>
      <c r="C1118" s="905"/>
      <c r="D1118" s="892">
        <v>0</v>
      </c>
      <c r="E1118" s="891">
        <v>2170102</v>
      </c>
      <c r="F1118" s="893" t="s">
        <v>14</v>
      </c>
      <c r="G1118" s="895">
        <v>230000</v>
      </c>
      <c r="H1118" s="816">
        <v>23</v>
      </c>
    </row>
    <row r="1119" ht="22.5" customHeight="1" spans="1:8">
      <c r="A1119" s="891"/>
      <c r="B1119" s="891"/>
      <c r="C1119" s="905"/>
      <c r="D1119" s="892">
        <v>0</v>
      </c>
      <c r="E1119" s="891">
        <v>2170103</v>
      </c>
      <c r="F1119" s="893" t="s">
        <v>16</v>
      </c>
      <c r="G1119" s="895">
        <v>0</v>
      </c>
      <c r="H1119" s="816">
        <v>0</v>
      </c>
    </row>
    <row r="1120" ht="22.5" customHeight="1" spans="1:8">
      <c r="A1120" s="891"/>
      <c r="B1120" s="891"/>
      <c r="C1120" s="905"/>
      <c r="D1120" s="892">
        <v>0</v>
      </c>
      <c r="E1120" s="891">
        <v>2170104</v>
      </c>
      <c r="F1120" s="893" t="s">
        <v>1524</v>
      </c>
      <c r="G1120" s="895">
        <v>0</v>
      </c>
      <c r="H1120" s="816">
        <v>0</v>
      </c>
    </row>
    <row r="1121" ht="22.5" customHeight="1" spans="1:8">
      <c r="A1121" s="891"/>
      <c r="B1121" s="891"/>
      <c r="C1121" s="905"/>
      <c r="D1121" s="892">
        <v>0</v>
      </c>
      <c r="E1121" s="891">
        <v>2170150</v>
      </c>
      <c r="F1121" s="893" t="s">
        <v>30</v>
      </c>
      <c r="G1121" s="895">
        <v>0</v>
      </c>
      <c r="H1121" s="816">
        <v>0</v>
      </c>
    </row>
    <row r="1122" ht="22.5" customHeight="1" spans="1:8">
      <c r="A1122" s="891"/>
      <c r="B1122" s="891"/>
      <c r="C1122" s="905"/>
      <c r="D1122" s="892">
        <v>0</v>
      </c>
      <c r="E1122" s="891">
        <v>2170199</v>
      </c>
      <c r="F1122" s="893" t="s">
        <v>1525</v>
      </c>
      <c r="G1122" s="895">
        <v>0</v>
      </c>
      <c r="H1122" s="816">
        <v>0</v>
      </c>
    </row>
    <row r="1123" ht="22.5" customHeight="1" spans="1:8">
      <c r="A1123" s="891"/>
      <c r="B1123" s="891"/>
      <c r="C1123" s="905"/>
      <c r="D1123" s="892">
        <v>0</v>
      </c>
      <c r="E1123" s="891">
        <v>21702</v>
      </c>
      <c r="F1123" s="893" t="s">
        <v>1526</v>
      </c>
      <c r="G1123" s="892">
        <v>0</v>
      </c>
      <c r="H1123" s="816">
        <v>0</v>
      </c>
    </row>
    <row r="1124" ht="22.5" customHeight="1" spans="1:8">
      <c r="A1124" s="891"/>
      <c r="B1124" s="891"/>
      <c r="C1124" s="905"/>
      <c r="D1124" s="892">
        <v>0</v>
      </c>
      <c r="E1124" s="891">
        <v>2170201</v>
      </c>
      <c r="F1124" s="893" t="s">
        <v>1527</v>
      </c>
      <c r="G1124" s="895">
        <v>0</v>
      </c>
      <c r="H1124" s="816">
        <v>0</v>
      </c>
    </row>
    <row r="1125" ht="22.5" customHeight="1" spans="1:8">
      <c r="A1125" s="891"/>
      <c r="B1125" s="891"/>
      <c r="C1125" s="905"/>
      <c r="D1125" s="892">
        <v>0</v>
      </c>
      <c r="E1125" s="891">
        <v>2170202</v>
      </c>
      <c r="F1125" s="893" t="s">
        <v>1528</v>
      </c>
      <c r="G1125" s="895">
        <v>0</v>
      </c>
      <c r="H1125" s="816">
        <v>0</v>
      </c>
    </row>
    <row r="1126" ht="22.5" customHeight="1" spans="1:8">
      <c r="A1126" s="891"/>
      <c r="B1126" s="891"/>
      <c r="C1126" s="905"/>
      <c r="D1126" s="892">
        <v>0</v>
      </c>
      <c r="E1126" s="891">
        <v>2170203</v>
      </c>
      <c r="F1126" s="893" t="s">
        <v>1529</v>
      </c>
      <c r="G1126" s="895">
        <v>0</v>
      </c>
      <c r="H1126" s="816">
        <v>0</v>
      </c>
    </row>
    <row r="1127" ht="22.5" customHeight="1" spans="1:8">
      <c r="A1127" s="891"/>
      <c r="B1127" s="891"/>
      <c r="C1127" s="905"/>
      <c r="D1127" s="892">
        <v>0</v>
      </c>
      <c r="E1127" s="891">
        <v>2170204</v>
      </c>
      <c r="F1127" s="893" t="s">
        <v>1530</v>
      </c>
      <c r="G1127" s="895">
        <v>0</v>
      </c>
      <c r="H1127" s="816">
        <v>0</v>
      </c>
    </row>
    <row r="1128" ht="22.5" customHeight="1" spans="1:8">
      <c r="A1128" s="891"/>
      <c r="B1128" s="891"/>
      <c r="C1128" s="905"/>
      <c r="D1128" s="892">
        <v>0</v>
      </c>
      <c r="E1128" s="891">
        <v>2170205</v>
      </c>
      <c r="F1128" s="893" t="s">
        <v>1531</v>
      </c>
      <c r="G1128" s="895">
        <v>0</v>
      </c>
      <c r="H1128" s="816">
        <v>0</v>
      </c>
    </row>
    <row r="1129" ht="22.5" customHeight="1" spans="1:8">
      <c r="A1129" s="891"/>
      <c r="B1129" s="891"/>
      <c r="C1129" s="905"/>
      <c r="D1129" s="892">
        <v>0</v>
      </c>
      <c r="E1129" s="891">
        <v>2170206</v>
      </c>
      <c r="F1129" s="893" t="s">
        <v>1532</v>
      </c>
      <c r="G1129" s="895">
        <v>0</v>
      </c>
      <c r="H1129" s="816">
        <v>0</v>
      </c>
    </row>
    <row r="1130" ht="22.5" customHeight="1" spans="1:8">
      <c r="A1130" s="891"/>
      <c r="B1130" s="891"/>
      <c r="C1130" s="905"/>
      <c r="D1130" s="892">
        <v>0</v>
      </c>
      <c r="E1130" s="891">
        <v>2170207</v>
      </c>
      <c r="F1130" s="893" t="s">
        <v>1533</v>
      </c>
      <c r="G1130" s="895">
        <v>0</v>
      </c>
      <c r="H1130" s="816">
        <v>0</v>
      </c>
    </row>
    <row r="1131" ht="22.5" customHeight="1" spans="1:8">
      <c r="A1131" s="891"/>
      <c r="B1131" s="891"/>
      <c r="C1131" s="905"/>
      <c r="D1131" s="892">
        <v>0</v>
      </c>
      <c r="E1131" s="891">
        <v>2170208</v>
      </c>
      <c r="F1131" s="893" t="s">
        <v>1534</v>
      </c>
      <c r="G1131" s="895">
        <v>0</v>
      </c>
      <c r="H1131" s="816">
        <v>0</v>
      </c>
    </row>
    <row r="1132" ht="22.5" customHeight="1" spans="1:8">
      <c r="A1132" s="891"/>
      <c r="B1132" s="891"/>
      <c r="C1132" s="905"/>
      <c r="D1132" s="892">
        <v>0</v>
      </c>
      <c r="E1132" s="891">
        <v>2170299</v>
      </c>
      <c r="F1132" s="893" t="s">
        <v>1535</v>
      </c>
      <c r="G1132" s="895">
        <v>0</v>
      </c>
      <c r="H1132" s="816">
        <v>0</v>
      </c>
    </row>
    <row r="1133" ht="22.5" customHeight="1" spans="1:8">
      <c r="A1133" s="891"/>
      <c r="B1133" s="891"/>
      <c r="C1133" s="905"/>
      <c r="D1133" s="892">
        <v>0</v>
      </c>
      <c r="E1133" s="891">
        <v>21703</v>
      </c>
      <c r="F1133" s="893" t="s">
        <v>1536</v>
      </c>
      <c r="G1133" s="892">
        <v>100000</v>
      </c>
      <c r="H1133" s="816">
        <v>10</v>
      </c>
    </row>
    <row r="1134" ht="22.5" customHeight="1" spans="1:8">
      <c r="A1134" s="891"/>
      <c r="B1134" s="891"/>
      <c r="C1134" s="905"/>
      <c r="D1134" s="892">
        <v>0</v>
      </c>
      <c r="E1134" s="891">
        <v>2170301</v>
      </c>
      <c r="F1134" s="893" t="s">
        <v>1537</v>
      </c>
      <c r="G1134" s="895">
        <v>0</v>
      </c>
      <c r="H1134" s="816">
        <v>0</v>
      </c>
    </row>
    <row r="1135" ht="22.5" customHeight="1" spans="1:8">
      <c r="A1135" s="891"/>
      <c r="B1135" s="891"/>
      <c r="C1135" s="905"/>
      <c r="D1135" s="892">
        <v>0</v>
      </c>
      <c r="E1135" s="891">
        <v>2170302</v>
      </c>
      <c r="F1135" s="893" t="s">
        <v>1538</v>
      </c>
      <c r="G1135" s="895">
        <v>100000</v>
      </c>
      <c r="H1135" s="816">
        <v>10</v>
      </c>
    </row>
    <row r="1136" ht="22.5" customHeight="1" spans="1:8">
      <c r="A1136" s="891"/>
      <c r="B1136" s="891"/>
      <c r="C1136" s="905"/>
      <c r="D1136" s="892">
        <v>0</v>
      </c>
      <c r="E1136" s="891">
        <v>2170303</v>
      </c>
      <c r="F1136" s="893" t="s">
        <v>1539</v>
      </c>
      <c r="G1136" s="895">
        <v>0</v>
      </c>
      <c r="H1136" s="816">
        <v>0</v>
      </c>
    </row>
    <row r="1137" ht="22.5" customHeight="1" spans="1:8">
      <c r="A1137" s="891"/>
      <c r="B1137" s="891"/>
      <c r="C1137" s="905"/>
      <c r="D1137" s="892">
        <v>0</v>
      </c>
      <c r="E1137" s="891">
        <v>2170304</v>
      </c>
      <c r="F1137" s="893" t="s">
        <v>1540</v>
      </c>
      <c r="G1137" s="895">
        <v>0</v>
      </c>
      <c r="H1137" s="816">
        <v>0</v>
      </c>
    </row>
    <row r="1138" ht="22.5" customHeight="1" spans="1:8">
      <c r="A1138" s="891"/>
      <c r="B1138" s="891"/>
      <c r="C1138" s="905"/>
      <c r="D1138" s="892">
        <v>0</v>
      </c>
      <c r="E1138" s="891">
        <v>2170399</v>
      </c>
      <c r="F1138" s="893" t="s">
        <v>1541</v>
      </c>
      <c r="G1138" s="895">
        <v>0</v>
      </c>
      <c r="H1138" s="816">
        <v>0</v>
      </c>
    </row>
    <row r="1139" ht="22.5" customHeight="1" spans="1:8">
      <c r="A1139" s="891"/>
      <c r="B1139" s="891"/>
      <c r="C1139" s="905"/>
      <c r="D1139" s="892">
        <v>0</v>
      </c>
      <c r="E1139" s="891">
        <v>21704</v>
      </c>
      <c r="F1139" s="893" t="s">
        <v>1542</v>
      </c>
      <c r="G1139" s="892">
        <v>0</v>
      </c>
      <c r="H1139" s="816">
        <v>0</v>
      </c>
    </row>
    <row r="1140" ht="22.5" customHeight="1" spans="1:8">
      <c r="A1140" s="891"/>
      <c r="B1140" s="891"/>
      <c r="C1140" s="905"/>
      <c r="D1140" s="892">
        <v>0</v>
      </c>
      <c r="E1140" s="891">
        <v>2170401</v>
      </c>
      <c r="F1140" s="893" t="s">
        <v>1543</v>
      </c>
      <c r="G1140" s="895">
        <v>0</v>
      </c>
      <c r="H1140" s="816">
        <v>0</v>
      </c>
    </row>
    <row r="1141" ht="22.5" customHeight="1" spans="1:8">
      <c r="A1141" s="891"/>
      <c r="B1141" s="891"/>
      <c r="C1141" s="905"/>
      <c r="D1141" s="892">
        <v>0</v>
      </c>
      <c r="E1141" s="891">
        <v>2170499</v>
      </c>
      <c r="F1141" s="893" t="s">
        <v>1544</v>
      </c>
      <c r="G1141" s="895">
        <v>0</v>
      </c>
      <c r="H1141" s="816">
        <v>0</v>
      </c>
    </row>
    <row r="1142" ht="22.5" customHeight="1" spans="1:8">
      <c r="A1142" s="891"/>
      <c r="B1142" s="891"/>
      <c r="C1142" s="905"/>
      <c r="D1142" s="892">
        <v>0</v>
      </c>
      <c r="E1142" s="891">
        <v>21799</v>
      </c>
      <c r="F1142" s="893" t="s">
        <v>1545</v>
      </c>
      <c r="G1142" s="892">
        <v>0</v>
      </c>
      <c r="H1142" s="816">
        <v>0</v>
      </c>
    </row>
    <row r="1143" ht="22.5" customHeight="1" spans="1:8">
      <c r="A1143" s="891"/>
      <c r="B1143" s="891"/>
      <c r="C1143" s="905"/>
      <c r="D1143" s="892">
        <v>0</v>
      </c>
      <c r="E1143" s="891">
        <v>2179902</v>
      </c>
      <c r="F1143" s="893" t="s">
        <v>1546</v>
      </c>
      <c r="G1143" s="895">
        <v>0</v>
      </c>
      <c r="H1143" s="816">
        <v>0</v>
      </c>
    </row>
    <row r="1144" ht="22.5" customHeight="1" spans="1:8">
      <c r="A1144" s="891"/>
      <c r="B1144" s="891"/>
      <c r="C1144" s="905"/>
      <c r="D1144" s="892">
        <v>0</v>
      </c>
      <c r="E1144" s="891">
        <v>2179999</v>
      </c>
      <c r="F1144" s="893" t="s">
        <v>1545</v>
      </c>
      <c r="G1144" s="895">
        <v>0</v>
      </c>
      <c r="H1144" s="816">
        <v>0</v>
      </c>
    </row>
    <row r="1145" ht="22.5" customHeight="1" spans="1:8">
      <c r="A1145" s="891"/>
      <c r="B1145" s="891"/>
      <c r="C1145" s="905"/>
      <c r="D1145" s="892">
        <v>0</v>
      </c>
      <c r="E1145" s="891">
        <v>219</v>
      </c>
      <c r="F1145" s="903" t="s">
        <v>1547</v>
      </c>
      <c r="G1145" s="892">
        <v>0</v>
      </c>
      <c r="H1145" s="816">
        <v>0</v>
      </c>
    </row>
    <row r="1146" ht="22.5" customHeight="1" spans="1:8">
      <c r="A1146" s="891"/>
      <c r="B1146" s="891"/>
      <c r="C1146" s="905"/>
      <c r="D1146" s="892">
        <v>0</v>
      </c>
      <c r="E1146" s="891">
        <v>21901</v>
      </c>
      <c r="F1146" s="893" t="s">
        <v>1548</v>
      </c>
      <c r="G1146" s="895">
        <v>0</v>
      </c>
      <c r="H1146" s="816">
        <v>0</v>
      </c>
    </row>
    <row r="1147" ht="22.5" customHeight="1" spans="1:8">
      <c r="A1147" s="891"/>
      <c r="B1147" s="891"/>
      <c r="C1147" s="905"/>
      <c r="D1147" s="892">
        <v>0</v>
      </c>
      <c r="E1147" s="891">
        <v>21902</v>
      </c>
      <c r="F1147" s="893" t="s">
        <v>1549</v>
      </c>
      <c r="G1147" s="895">
        <v>0</v>
      </c>
      <c r="H1147" s="816">
        <v>0</v>
      </c>
    </row>
    <row r="1148" ht="22.5" customHeight="1" spans="1:8">
      <c r="A1148" s="891"/>
      <c r="B1148" s="891"/>
      <c r="C1148" s="905"/>
      <c r="D1148" s="892">
        <v>0</v>
      </c>
      <c r="E1148" s="891">
        <v>21903</v>
      </c>
      <c r="F1148" s="893" t="s">
        <v>1550</v>
      </c>
      <c r="G1148" s="895">
        <v>0</v>
      </c>
      <c r="H1148" s="816">
        <v>0</v>
      </c>
    </row>
    <row r="1149" ht="22.5" customHeight="1" spans="1:8">
      <c r="A1149" s="891"/>
      <c r="B1149" s="891"/>
      <c r="C1149" s="905"/>
      <c r="D1149" s="892">
        <v>0</v>
      </c>
      <c r="E1149" s="891">
        <v>21904</v>
      </c>
      <c r="F1149" s="893" t="s">
        <v>1551</v>
      </c>
      <c r="G1149" s="895">
        <v>0</v>
      </c>
      <c r="H1149" s="816">
        <v>0</v>
      </c>
    </row>
    <row r="1150" ht="22.5" customHeight="1" spans="1:8">
      <c r="A1150" s="891"/>
      <c r="B1150" s="891"/>
      <c r="C1150" s="905"/>
      <c r="D1150" s="892">
        <v>0</v>
      </c>
      <c r="E1150" s="891">
        <v>21905</v>
      </c>
      <c r="F1150" s="893" t="s">
        <v>1552</v>
      </c>
      <c r="G1150" s="895">
        <v>0</v>
      </c>
      <c r="H1150" s="816">
        <v>0</v>
      </c>
    </row>
    <row r="1151" ht="22.5" customHeight="1" spans="1:8">
      <c r="A1151" s="891"/>
      <c r="B1151" s="891"/>
      <c r="C1151" s="905"/>
      <c r="D1151" s="892">
        <v>0</v>
      </c>
      <c r="E1151" s="891">
        <v>21906</v>
      </c>
      <c r="F1151" s="893" t="s">
        <v>1334</v>
      </c>
      <c r="G1151" s="895">
        <v>0</v>
      </c>
      <c r="H1151" s="816">
        <v>0</v>
      </c>
    </row>
    <row r="1152" ht="22.5" customHeight="1" spans="1:8">
      <c r="A1152" s="891"/>
      <c r="B1152" s="891"/>
      <c r="C1152" s="905"/>
      <c r="D1152" s="892">
        <v>0</v>
      </c>
      <c r="E1152" s="891">
        <v>21907</v>
      </c>
      <c r="F1152" s="893" t="s">
        <v>1553</v>
      </c>
      <c r="G1152" s="895">
        <v>0</v>
      </c>
      <c r="H1152" s="816">
        <v>0</v>
      </c>
    </row>
    <row r="1153" ht="22.5" customHeight="1" spans="1:8">
      <c r="A1153" s="891"/>
      <c r="B1153" s="891"/>
      <c r="C1153" s="905"/>
      <c r="D1153" s="892">
        <v>0</v>
      </c>
      <c r="E1153" s="891">
        <v>21908</v>
      </c>
      <c r="F1153" s="893" t="s">
        <v>1554</v>
      </c>
      <c r="G1153" s="895">
        <v>0</v>
      </c>
      <c r="H1153" s="816">
        <v>0</v>
      </c>
    </row>
    <row r="1154" ht="22.5" customHeight="1" spans="1:8">
      <c r="A1154" s="891"/>
      <c r="B1154" s="891"/>
      <c r="C1154" s="905"/>
      <c r="D1154" s="892">
        <v>0</v>
      </c>
      <c r="E1154" s="891">
        <v>21999</v>
      </c>
      <c r="F1154" s="893" t="s">
        <v>424</v>
      </c>
      <c r="G1154" s="895">
        <v>0</v>
      </c>
      <c r="H1154" s="816">
        <v>0</v>
      </c>
    </row>
    <row r="1155" ht="22.5" customHeight="1" spans="1:8">
      <c r="A1155" s="891"/>
      <c r="B1155" s="891"/>
      <c r="C1155" s="905"/>
      <c r="D1155" s="892">
        <v>0</v>
      </c>
      <c r="E1155" s="891">
        <v>220</v>
      </c>
      <c r="F1155" s="903" t="s">
        <v>1555</v>
      </c>
      <c r="G1155" s="892">
        <v>20107928.33</v>
      </c>
      <c r="H1155" s="816">
        <v>2011</v>
      </c>
    </row>
    <row r="1156" ht="22.5" customHeight="1" spans="1:8">
      <c r="A1156" s="891"/>
      <c r="B1156" s="891"/>
      <c r="C1156" s="905"/>
      <c r="D1156" s="892">
        <v>0</v>
      </c>
      <c r="E1156" s="891">
        <v>22001</v>
      </c>
      <c r="F1156" s="893" t="s">
        <v>1556</v>
      </c>
      <c r="G1156" s="892">
        <v>18937040.33</v>
      </c>
      <c r="H1156" s="816">
        <v>1894</v>
      </c>
    </row>
    <row r="1157" ht="22.5" customHeight="1" spans="1:8">
      <c r="A1157" s="891"/>
      <c r="B1157" s="891"/>
      <c r="C1157" s="905"/>
      <c r="D1157" s="892">
        <v>0</v>
      </c>
      <c r="E1157" s="891">
        <v>2200101</v>
      </c>
      <c r="F1157" s="893" t="s">
        <v>12</v>
      </c>
      <c r="G1157" s="895">
        <v>8310962.28</v>
      </c>
      <c r="H1157" s="816">
        <v>831</v>
      </c>
    </row>
    <row r="1158" ht="22.5" customHeight="1" spans="1:8">
      <c r="A1158" s="891"/>
      <c r="B1158" s="891"/>
      <c r="C1158" s="905"/>
      <c r="D1158" s="892">
        <v>0</v>
      </c>
      <c r="E1158" s="891">
        <v>2200102</v>
      </c>
      <c r="F1158" s="893" t="s">
        <v>14</v>
      </c>
      <c r="G1158" s="895">
        <v>552099</v>
      </c>
      <c r="H1158" s="816">
        <v>55</v>
      </c>
    </row>
    <row r="1159" ht="22.5" customHeight="1" spans="1:8">
      <c r="A1159" s="891"/>
      <c r="B1159" s="891"/>
      <c r="C1159" s="905"/>
      <c r="D1159" s="892">
        <v>0</v>
      </c>
      <c r="E1159" s="891">
        <v>2200103</v>
      </c>
      <c r="F1159" s="893" t="s">
        <v>16</v>
      </c>
      <c r="G1159" s="895">
        <v>0</v>
      </c>
      <c r="H1159" s="816">
        <v>0</v>
      </c>
    </row>
    <row r="1160" ht="22.5" customHeight="1" spans="1:8">
      <c r="A1160" s="891"/>
      <c r="B1160" s="891"/>
      <c r="C1160" s="905"/>
      <c r="D1160" s="892">
        <v>0</v>
      </c>
      <c r="E1160" s="891">
        <v>2200104</v>
      </c>
      <c r="F1160" s="893" t="s">
        <v>1557</v>
      </c>
      <c r="G1160" s="895">
        <v>1500000</v>
      </c>
      <c r="H1160" s="816">
        <v>150</v>
      </c>
    </row>
    <row r="1161" ht="22.5" customHeight="1" spans="1:8">
      <c r="A1161" s="891"/>
      <c r="B1161" s="891"/>
      <c r="C1161" s="905"/>
      <c r="D1161" s="892">
        <v>0</v>
      </c>
      <c r="E1161" s="891">
        <v>2200106</v>
      </c>
      <c r="F1161" s="893" t="s">
        <v>1558</v>
      </c>
      <c r="G1161" s="895">
        <v>1942900</v>
      </c>
      <c r="H1161" s="816">
        <v>194</v>
      </c>
    </row>
    <row r="1162" ht="22.5" customHeight="1" spans="1:8">
      <c r="A1162" s="891"/>
      <c r="B1162" s="891"/>
      <c r="C1162" s="905"/>
      <c r="D1162" s="892">
        <v>0</v>
      </c>
      <c r="E1162" s="891">
        <v>2200107</v>
      </c>
      <c r="F1162" s="893" t="s">
        <v>1559</v>
      </c>
      <c r="G1162" s="895">
        <v>0</v>
      </c>
      <c r="H1162" s="816">
        <v>0</v>
      </c>
    </row>
    <row r="1163" ht="22.5" customHeight="1" spans="1:8">
      <c r="A1163" s="891"/>
      <c r="B1163" s="891"/>
      <c r="C1163" s="905"/>
      <c r="D1163" s="892">
        <v>0</v>
      </c>
      <c r="E1163" s="891">
        <v>2200108</v>
      </c>
      <c r="F1163" s="893" t="s">
        <v>1560</v>
      </c>
      <c r="G1163" s="895">
        <v>0</v>
      </c>
      <c r="H1163" s="816">
        <v>0</v>
      </c>
    </row>
    <row r="1164" ht="22.5" customHeight="1" spans="1:8">
      <c r="A1164" s="891"/>
      <c r="B1164" s="891"/>
      <c r="C1164" s="905"/>
      <c r="D1164" s="892">
        <v>0</v>
      </c>
      <c r="E1164" s="891">
        <v>2200109</v>
      </c>
      <c r="F1164" s="893" t="s">
        <v>1561</v>
      </c>
      <c r="G1164" s="895">
        <v>0</v>
      </c>
      <c r="H1164" s="816">
        <v>0</v>
      </c>
    </row>
    <row r="1165" ht="22.5" customHeight="1" spans="1:8">
      <c r="A1165" s="891"/>
      <c r="B1165" s="891"/>
      <c r="C1165" s="905"/>
      <c r="D1165" s="892">
        <v>0</v>
      </c>
      <c r="E1165" s="891">
        <v>2200112</v>
      </c>
      <c r="F1165" s="893" t="s">
        <v>1562</v>
      </c>
      <c r="G1165" s="895">
        <v>6630609.05</v>
      </c>
      <c r="H1165" s="816">
        <v>663</v>
      </c>
    </row>
    <row r="1166" ht="22.5" customHeight="1" spans="1:8">
      <c r="A1166" s="891"/>
      <c r="B1166" s="891"/>
      <c r="C1166" s="905"/>
      <c r="D1166" s="892">
        <v>0</v>
      </c>
      <c r="E1166" s="891">
        <v>2200113</v>
      </c>
      <c r="F1166" s="893" t="s">
        <v>1563</v>
      </c>
      <c r="G1166" s="895">
        <v>0</v>
      </c>
      <c r="H1166" s="816">
        <v>0</v>
      </c>
    </row>
    <row r="1167" ht="22.5" customHeight="1" spans="1:8">
      <c r="A1167" s="891"/>
      <c r="B1167" s="891"/>
      <c r="C1167" s="905"/>
      <c r="D1167" s="892">
        <v>0</v>
      </c>
      <c r="E1167" s="891">
        <v>2200114</v>
      </c>
      <c r="F1167" s="893" t="s">
        <v>1564</v>
      </c>
      <c r="G1167" s="895">
        <v>0</v>
      </c>
      <c r="H1167" s="816">
        <v>0</v>
      </c>
    </row>
    <row r="1168" ht="22.5" customHeight="1" spans="1:8">
      <c r="A1168" s="891"/>
      <c r="B1168" s="891"/>
      <c r="C1168" s="905"/>
      <c r="D1168" s="892">
        <v>0</v>
      </c>
      <c r="E1168" s="891">
        <v>2200115</v>
      </c>
      <c r="F1168" s="893" t="s">
        <v>1565</v>
      </c>
      <c r="G1168" s="895">
        <v>0</v>
      </c>
      <c r="H1168" s="816">
        <v>0</v>
      </c>
    </row>
    <row r="1169" ht="22.5" customHeight="1" spans="1:8">
      <c r="A1169" s="891"/>
      <c r="B1169" s="891"/>
      <c r="C1169" s="905"/>
      <c r="D1169" s="892">
        <v>0</v>
      </c>
      <c r="E1169" s="891">
        <v>2200116</v>
      </c>
      <c r="F1169" s="893" t="s">
        <v>1566</v>
      </c>
      <c r="G1169" s="895">
        <v>0</v>
      </c>
      <c r="H1169" s="816">
        <v>0</v>
      </c>
    </row>
    <row r="1170" ht="22.5" customHeight="1" spans="1:8">
      <c r="A1170" s="891"/>
      <c r="B1170" s="891"/>
      <c r="C1170" s="905"/>
      <c r="D1170" s="892">
        <v>0</v>
      </c>
      <c r="E1170" s="891">
        <v>2200119</v>
      </c>
      <c r="F1170" s="893" t="s">
        <v>1567</v>
      </c>
      <c r="G1170" s="895">
        <v>0</v>
      </c>
      <c r="H1170" s="816">
        <v>0</v>
      </c>
    </row>
    <row r="1171" ht="22.5" customHeight="1" spans="1:8">
      <c r="A1171" s="891"/>
      <c r="B1171" s="891"/>
      <c r="C1171" s="905"/>
      <c r="D1171" s="892">
        <v>0</v>
      </c>
      <c r="E1171" s="891">
        <v>2200120</v>
      </c>
      <c r="F1171" s="893" t="s">
        <v>1568</v>
      </c>
      <c r="G1171" s="895">
        <v>0</v>
      </c>
      <c r="H1171" s="816">
        <v>0</v>
      </c>
    </row>
    <row r="1172" ht="22.5" customHeight="1" spans="1:8">
      <c r="A1172" s="891"/>
      <c r="B1172" s="891"/>
      <c r="C1172" s="905"/>
      <c r="D1172" s="892">
        <v>0</v>
      </c>
      <c r="E1172" s="891">
        <v>2200121</v>
      </c>
      <c r="F1172" s="893" t="s">
        <v>1569</v>
      </c>
      <c r="G1172" s="895">
        <v>0</v>
      </c>
      <c r="H1172" s="816">
        <v>0</v>
      </c>
    </row>
    <row r="1173" ht="22.5" customHeight="1" spans="1:8">
      <c r="A1173" s="891"/>
      <c r="B1173" s="891"/>
      <c r="C1173" s="905"/>
      <c r="D1173" s="892">
        <v>0</v>
      </c>
      <c r="E1173" s="891">
        <v>2200122</v>
      </c>
      <c r="F1173" s="893" t="s">
        <v>1570</v>
      </c>
      <c r="G1173" s="895">
        <v>0</v>
      </c>
      <c r="H1173" s="816">
        <v>0</v>
      </c>
    </row>
    <row r="1174" ht="22.5" customHeight="1" spans="1:8">
      <c r="A1174" s="891"/>
      <c r="B1174" s="891"/>
      <c r="C1174" s="905"/>
      <c r="D1174" s="892">
        <v>0</v>
      </c>
      <c r="E1174" s="891">
        <v>2200123</v>
      </c>
      <c r="F1174" s="893" t="s">
        <v>1571</v>
      </c>
      <c r="G1174" s="895">
        <v>0</v>
      </c>
      <c r="H1174" s="816">
        <v>0</v>
      </c>
    </row>
    <row r="1175" ht="22.5" customHeight="1" spans="1:8">
      <c r="A1175" s="891"/>
      <c r="B1175" s="891"/>
      <c r="C1175" s="905"/>
      <c r="D1175" s="892">
        <v>0</v>
      </c>
      <c r="E1175" s="891">
        <v>2200124</v>
      </c>
      <c r="F1175" s="893" t="s">
        <v>1572</v>
      </c>
      <c r="G1175" s="895">
        <v>0</v>
      </c>
      <c r="H1175" s="816">
        <v>0</v>
      </c>
    </row>
    <row r="1176" ht="22.5" customHeight="1" spans="1:8">
      <c r="A1176" s="891"/>
      <c r="B1176" s="891"/>
      <c r="C1176" s="905"/>
      <c r="D1176" s="892">
        <v>0</v>
      </c>
      <c r="E1176" s="891">
        <v>2200125</v>
      </c>
      <c r="F1176" s="893" t="s">
        <v>1573</v>
      </c>
      <c r="G1176" s="895">
        <v>0</v>
      </c>
      <c r="H1176" s="816">
        <v>0</v>
      </c>
    </row>
    <row r="1177" ht="22.5" customHeight="1" spans="1:8">
      <c r="A1177" s="891"/>
      <c r="B1177" s="891"/>
      <c r="C1177" s="905"/>
      <c r="D1177" s="892">
        <v>0</v>
      </c>
      <c r="E1177" s="891">
        <v>2200126</v>
      </c>
      <c r="F1177" s="893" t="s">
        <v>1574</v>
      </c>
      <c r="G1177" s="895">
        <v>0</v>
      </c>
      <c r="H1177" s="816">
        <v>0</v>
      </c>
    </row>
    <row r="1178" ht="22.5" customHeight="1" spans="1:8">
      <c r="A1178" s="891"/>
      <c r="B1178" s="891"/>
      <c r="C1178" s="905"/>
      <c r="D1178" s="892">
        <v>0</v>
      </c>
      <c r="E1178" s="891">
        <v>2200127</v>
      </c>
      <c r="F1178" s="893" t="s">
        <v>1575</v>
      </c>
      <c r="G1178" s="895">
        <v>0</v>
      </c>
      <c r="H1178" s="816">
        <v>0</v>
      </c>
    </row>
    <row r="1179" ht="22.5" customHeight="1" spans="1:8">
      <c r="A1179" s="891"/>
      <c r="B1179" s="891"/>
      <c r="C1179" s="905"/>
      <c r="D1179" s="892">
        <v>0</v>
      </c>
      <c r="E1179" s="891">
        <v>2200128</v>
      </c>
      <c r="F1179" s="893" t="s">
        <v>1576</v>
      </c>
      <c r="G1179" s="895">
        <v>0</v>
      </c>
      <c r="H1179" s="816">
        <v>0</v>
      </c>
    </row>
    <row r="1180" ht="22.5" customHeight="1" spans="1:8">
      <c r="A1180" s="891"/>
      <c r="B1180" s="891"/>
      <c r="C1180" s="905"/>
      <c r="D1180" s="892">
        <v>0</v>
      </c>
      <c r="E1180" s="891">
        <v>2200129</v>
      </c>
      <c r="F1180" s="893" t="s">
        <v>1577</v>
      </c>
      <c r="G1180" s="895">
        <v>0</v>
      </c>
      <c r="H1180" s="816">
        <v>0</v>
      </c>
    </row>
    <row r="1181" ht="22.5" customHeight="1" spans="1:8">
      <c r="A1181" s="891"/>
      <c r="B1181" s="891"/>
      <c r="C1181" s="905"/>
      <c r="D1181" s="892">
        <v>0</v>
      </c>
      <c r="E1181" s="891">
        <v>2200150</v>
      </c>
      <c r="F1181" s="893" t="s">
        <v>30</v>
      </c>
      <c r="G1181" s="895">
        <v>0</v>
      </c>
      <c r="H1181" s="816">
        <v>0</v>
      </c>
    </row>
    <row r="1182" ht="22.5" customHeight="1" spans="1:8">
      <c r="A1182" s="891"/>
      <c r="B1182" s="891"/>
      <c r="C1182" s="905"/>
      <c r="D1182" s="892">
        <v>0</v>
      </c>
      <c r="E1182" s="891">
        <v>2200199</v>
      </c>
      <c r="F1182" s="893" t="s">
        <v>1578</v>
      </c>
      <c r="G1182" s="895">
        <v>470</v>
      </c>
      <c r="H1182" s="816">
        <v>0</v>
      </c>
    </row>
    <row r="1183" ht="22.5" customHeight="1" spans="1:8">
      <c r="A1183" s="891"/>
      <c r="B1183" s="891"/>
      <c r="C1183" s="905"/>
      <c r="D1183" s="892">
        <v>0</v>
      </c>
      <c r="E1183" s="891">
        <v>22005</v>
      </c>
      <c r="F1183" s="893" t="s">
        <v>1579</v>
      </c>
      <c r="G1183" s="892">
        <v>1170888</v>
      </c>
      <c r="H1183" s="816">
        <v>117</v>
      </c>
    </row>
    <row r="1184" ht="22.5" customHeight="1" spans="1:8">
      <c r="A1184" s="891"/>
      <c r="B1184" s="891"/>
      <c r="C1184" s="905"/>
      <c r="D1184" s="892">
        <v>0</v>
      </c>
      <c r="E1184" s="891">
        <v>2200501</v>
      </c>
      <c r="F1184" s="893" t="s">
        <v>12</v>
      </c>
      <c r="G1184" s="895">
        <v>0</v>
      </c>
      <c r="H1184" s="816">
        <v>0</v>
      </c>
    </row>
    <row r="1185" ht="22.5" customHeight="1" spans="1:8">
      <c r="A1185" s="891"/>
      <c r="B1185" s="891"/>
      <c r="C1185" s="905"/>
      <c r="D1185" s="892">
        <v>0</v>
      </c>
      <c r="E1185" s="891">
        <v>2200502</v>
      </c>
      <c r="F1185" s="893" t="s">
        <v>14</v>
      </c>
      <c r="G1185" s="895">
        <v>50000</v>
      </c>
      <c r="H1185" s="816">
        <v>5</v>
      </c>
    </row>
    <row r="1186" ht="22.5" customHeight="1" spans="1:8">
      <c r="A1186" s="891"/>
      <c r="B1186" s="891"/>
      <c r="C1186" s="905"/>
      <c r="D1186" s="892">
        <v>0</v>
      </c>
      <c r="E1186" s="891">
        <v>2200503</v>
      </c>
      <c r="F1186" s="893" t="s">
        <v>16</v>
      </c>
      <c r="G1186" s="895">
        <v>0</v>
      </c>
      <c r="H1186" s="816">
        <v>0</v>
      </c>
    </row>
    <row r="1187" ht="22.5" customHeight="1" spans="1:8">
      <c r="A1187" s="891"/>
      <c r="B1187" s="891"/>
      <c r="C1187" s="905"/>
      <c r="D1187" s="892">
        <v>0</v>
      </c>
      <c r="E1187" s="891">
        <v>2200504</v>
      </c>
      <c r="F1187" s="893" t="s">
        <v>1580</v>
      </c>
      <c r="G1187" s="895">
        <v>819188</v>
      </c>
      <c r="H1187" s="816">
        <v>82</v>
      </c>
    </row>
    <row r="1188" ht="22.5" customHeight="1" spans="1:8">
      <c r="A1188" s="891"/>
      <c r="B1188" s="891"/>
      <c r="C1188" s="905"/>
      <c r="D1188" s="892">
        <v>0</v>
      </c>
      <c r="E1188" s="891">
        <v>2200506</v>
      </c>
      <c r="F1188" s="893" t="s">
        <v>1581</v>
      </c>
      <c r="G1188" s="895">
        <v>0</v>
      </c>
      <c r="H1188" s="816">
        <v>0</v>
      </c>
    </row>
    <row r="1189" ht="22.5" customHeight="1" spans="1:8">
      <c r="A1189" s="891"/>
      <c r="B1189" s="891"/>
      <c r="C1189" s="905"/>
      <c r="D1189" s="892">
        <v>0</v>
      </c>
      <c r="E1189" s="891">
        <v>2200507</v>
      </c>
      <c r="F1189" s="893" t="s">
        <v>1582</v>
      </c>
      <c r="G1189" s="895">
        <v>0</v>
      </c>
      <c r="H1189" s="816">
        <v>0</v>
      </c>
    </row>
    <row r="1190" ht="22.5" customHeight="1" spans="1:8">
      <c r="A1190" s="891"/>
      <c r="B1190" s="891"/>
      <c r="C1190" s="905"/>
      <c r="D1190" s="892">
        <v>0</v>
      </c>
      <c r="E1190" s="891">
        <v>2200508</v>
      </c>
      <c r="F1190" s="893" t="s">
        <v>1583</v>
      </c>
      <c r="G1190" s="895">
        <v>0</v>
      </c>
      <c r="H1190" s="816">
        <v>0</v>
      </c>
    </row>
    <row r="1191" ht="22.5" customHeight="1" spans="1:8">
      <c r="A1191" s="891"/>
      <c r="B1191" s="891"/>
      <c r="C1191" s="905"/>
      <c r="D1191" s="892">
        <v>0</v>
      </c>
      <c r="E1191" s="891">
        <v>2200509</v>
      </c>
      <c r="F1191" s="893" t="s">
        <v>1584</v>
      </c>
      <c r="G1191" s="895">
        <v>301700</v>
      </c>
      <c r="H1191" s="816">
        <v>30</v>
      </c>
    </row>
    <row r="1192" ht="22.5" customHeight="1" spans="1:8">
      <c r="A1192" s="891"/>
      <c r="B1192" s="891"/>
      <c r="C1192" s="905"/>
      <c r="D1192" s="892">
        <v>0</v>
      </c>
      <c r="E1192" s="891">
        <v>2200510</v>
      </c>
      <c r="F1192" s="893" t="s">
        <v>1585</v>
      </c>
      <c r="G1192" s="895">
        <v>0</v>
      </c>
      <c r="H1192" s="816">
        <v>0</v>
      </c>
    </row>
    <row r="1193" ht="22.5" customHeight="1" spans="1:8">
      <c r="A1193" s="891"/>
      <c r="B1193" s="891"/>
      <c r="C1193" s="905"/>
      <c r="D1193" s="892">
        <v>0</v>
      </c>
      <c r="E1193" s="891">
        <v>2200511</v>
      </c>
      <c r="F1193" s="893" t="s">
        <v>1586</v>
      </c>
      <c r="G1193" s="895">
        <v>0</v>
      </c>
      <c r="H1193" s="816">
        <v>0</v>
      </c>
    </row>
    <row r="1194" ht="22.5" customHeight="1" spans="1:8">
      <c r="A1194" s="891"/>
      <c r="B1194" s="891"/>
      <c r="C1194" s="905"/>
      <c r="D1194" s="892">
        <v>0</v>
      </c>
      <c r="E1194" s="891">
        <v>2200512</v>
      </c>
      <c r="F1194" s="893" t="s">
        <v>1587</v>
      </c>
      <c r="G1194" s="895">
        <v>0</v>
      </c>
      <c r="H1194" s="816">
        <v>0</v>
      </c>
    </row>
    <row r="1195" ht="22.5" customHeight="1" spans="1:8">
      <c r="A1195" s="891"/>
      <c r="B1195" s="891"/>
      <c r="C1195" s="905"/>
      <c r="D1195" s="892">
        <v>0</v>
      </c>
      <c r="E1195" s="891">
        <v>2200513</v>
      </c>
      <c r="F1195" s="893" t="s">
        <v>1588</v>
      </c>
      <c r="G1195" s="895">
        <v>0</v>
      </c>
      <c r="H1195" s="816">
        <v>0</v>
      </c>
    </row>
    <row r="1196" ht="22.5" customHeight="1" spans="1:8">
      <c r="A1196" s="891"/>
      <c r="B1196" s="891"/>
      <c r="C1196" s="905"/>
      <c r="D1196" s="892">
        <v>0</v>
      </c>
      <c r="E1196" s="891">
        <v>2200514</v>
      </c>
      <c r="F1196" s="893" t="s">
        <v>1589</v>
      </c>
      <c r="G1196" s="895">
        <v>0</v>
      </c>
      <c r="H1196" s="816">
        <v>0</v>
      </c>
    </row>
    <row r="1197" ht="22.5" customHeight="1" spans="1:8">
      <c r="A1197" s="891"/>
      <c r="B1197" s="891"/>
      <c r="C1197" s="905"/>
      <c r="D1197" s="892">
        <v>0</v>
      </c>
      <c r="E1197" s="891">
        <v>2200599</v>
      </c>
      <c r="F1197" s="893" t="s">
        <v>1590</v>
      </c>
      <c r="G1197" s="895">
        <v>0</v>
      </c>
      <c r="H1197" s="816">
        <v>0</v>
      </c>
    </row>
    <row r="1198" ht="22.5" customHeight="1" spans="1:8">
      <c r="A1198" s="891"/>
      <c r="B1198" s="891"/>
      <c r="C1198" s="905"/>
      <c r="D1198" s="892">
        <v>0</v>
      </c>
      <c r="E1198" s="891">
        <v>22099</v>
      </c>
      <c r="F1198" s="893" t="s">
        <v>1591</v>
      </c>
      <c r="G1198" s="892">
        <v>0</v>
      </c>
      <c r="H1198" s="816">
        <v>0</v>
      </c>
    </row>
    <row r="1199" ht="22.5" customHeight="1" spans="1:8">
      <c r="A1199" s="891"/>
      <c r="B1199" s="891"/>
      <c r="C1199" s="905"/>
      <c r="D1199" s="892">
        <v>0</v>
      </c>
      <c r="E1199" s="891">
        <v>2209999</v>
      </c>
      <c r="F1199" s="893" t="s">
        <v>1591</v>
      </c>
      <c r="G1199" s="895">
        <v>0</v>
      </c>
      <c r="H1199" s="816">
        <v>0</v>
      </c>
    </row>
    <row r="1200" ht="22.5" customHeight="1" spans="1:8">
      <c r="A1200" s="891"/>
      <c r="B1200" s="891"/>
      <c r="C1200" s="905"/>
      <c r="D1200" s="892">
        <v>0</v>
      </c>
      <c r="E1200" s="891">
        <v>221</v>
      </c>
      <c r="F1200" s="903" t="s">
        <v>1592</v>
      </c>
      <c r="G1200" s="892">
        <v>89242674.81</v>
      </c>
      <c r="H1200" s="816">
        <v>8924</v>
      </c>
    </row>
    <row r="1201" ht="22.5" customHeight="1" spans="1:8">
      <c r="A1201" s="891"/>
      <c r="B1201" s="891"/>
      <c r="C1201" s="905"/>
      <c r="D1201" s="892">
        <v>0</v>
      </c>
      <c r="E1201" s="891">
        <v>22101</v>
      </c>
      <c r="F1201" s="893" t="s">
        <v>1593</v>
      </c>
      <c r="G1201" s="892">
        <v>22132318.87</v>
      </c>
      <c r="H1201" s="816">
        <v>2213</v>
      </c>
    </row>
    <row r="1202" ht="22.5" customHeight="1" spans="1:8">
      <c r="A1202" s="891"/>
      <c r="B1202" s="891"/>
      <c r="C1202" s="905"/>
      <c r="D1202" s="892">
        <v>0</v>
      </c>
      <c r="E1202" s="891">
        <v>2210101</v>
      </c>
      <c r="F1202" s="893" t="s">
        <v>1594</v>
      </c>
      <c r="G1202" s="895">
        <v>0</v>
      </c>
      <c r="H1202" s="816">
        <v>0</v>
      </c>
    </row>
    <row r="1203" ht="22.5" customHeight="1" spans="1:8">
      <c r="A1203" s="891"/>
      <c r="B1203" s="891"/>
      <c r="C1203" s="905"/>
      <c r="D1203" s="892">
        <v>0</v>
      </c>
      <c r="E1203" s="891">
        <v>2210102</v>
      </c>
      <c r="F1203" s="893" t="s">
        <v>1595</v>
      </c>
      <c r="G1203" s="895">
        <v>0</v>
      </c>
      <c r="H1203" s="816">
        <v>0</v>
      </c>
    </row>
    <row r="1204" ht="22.5" customHeight="1" spans="1:8">
      <c r="A1204" s="891"/>
      <c r="B1204" s="891"/>
      <c r="C1204" s="905"/>
      <c r="D1204" s="892">
        <v>0</v>
      </c>
      <c r="E1204" s="891">
        <v>2210103</v>
      </c>
      <c r="F1204" s="893" t="s">
        <v>1596</v>
      </c>
      <c r="G1204" s="895">
        <v>12245207.32</v>
      </c>
      <c r="H1204" s="816">
        <v>1225</v>
      </c>
    </row>
    <row r="1205" ht="22.5" customHeight="1" spans="1:8">
      <c r="A1205" s="891"/>
      <c r="B1205" s="891"/>
      <c r="C1205" s="905"/>
      <c r="D1205" s="892">
        <v>0</v>
      </c>
      <c r="E1205" s="891">
        <v>2210104</v>
      </c>
      <c r="F1205" s="893" t="s">
        <v>1597</v>
      </c>
      <c r="G1205" s="895">
        <v>0</v>
      </c>
      <c r="H1205" s="816">
        <v>0</v>
      </c>
    </row>
    <row r="1206" ht="22.5" customHeight="1" spans="1:8">
      <c r="A1206" s="891"/>
      <c r="B1206" s="891"/>
      <c r="C1206" s="905"/>
      <c r="D1206" s="892">
        <v>0</v>
      </c>
      <c r="E1206" s="891">
        <v>2210105</v>
      </c>
      <c r="F1206" s="893" t="s">
        <v>1598</v>
      </c>
      <c r="G1206" s="895">
        <v>3611211.55</v>
      </c>
      <c r="H1206" s="816">
        <v>361</v>
      </c>
    </row>
    <row r="1207" ht="22.5" customHeight="1" spans="1:8">
      <c r="A1207" s="891"/>
      <c r="B1207" s="891"/>
      <c r="C1207" s="905"/>
      <c r="D1207" s="892">
        <v>0</v>
      </c>
      <c r="E1207" s="891">
        <v>2210106</v>
      </c>
      <c r="F1207" s="893" t="s">
        <v>1599</v>
      </c>
      <c r="G1207" s="895">
        <v>0</v>
      </c>
      <c r="H1207" s="816">
        <v>0</v>
      </c>
    </row>
    <row r="1208" ht="22.5" customHeight="1" spans="1:8">
      <c r="A1208" s="891"/>
      <c r="B1208" s="891"/>
      <c r="C1208" s="905"/>
      <c r="D1208" s="892">
        <v>0</v>
      </c>
      <c r="E1208" s="891">
        <v>2210107</v>
      </c>
      <c r="F1208" s="893" t="s">
        <v>1600</v>
      </c>
      <c r="G1208" s="895">
        <v>0</v>
      </c>
      <c r="H1208" s="816">
        <v>0</v>
      </c>
    </row>
    <row r="1209" ht="22.5" customHeight="1" spans="1:8">
      <c r="A1209" s="891"/>
      <c r="B1209" s="891"/>
      <c r="C1209" s="905"/>
      <c r="D1209" s="892">
        <v>0</v>
      </c>
      <c r="E1209" s="891">
        <v>2210108</v>
      </c>
      <c r="F1209" s="893" t="s">
        <v>1601</v>
      </c>
      <c r="G1209" s="895">
        <v>0</v>
      </c>
      <c r="H1209" s="816">
        <v>0</v>
      </c>
    </row>
    <row r="1210" ht="22.5" customHeight="1" spans="1:8">
      <c r="A1210" s="891"/>
      <c r="B1210" s="891"/>
      <c r="C1210" s="905"/>
      <c r="D1210" s="892">
        <v>0</v>
      </c>
      <c r="E1210" s="891">
        <v>2210109</v>
      </c>
      <c r="F1210" s="893" t="s">
        <v>1602</v>
      </c>
      <c r="G1210" s="895">
        <v>0</v>
      </c>
      <c r="H1210" s="816">
        <v>0</v>
      </c>
    </row>
    <row r="1211" ht="22.5" customHeight="1" spans="1:8">
      <c r="A1211" s="891"/>
      <c r="B1211" s="891"/>
      <c r="C1211" s="905"/>
      <c r="D1211" s="892">
        <v>0</v>
      </c>
      <c r="E1211" s="891">
        <v>2210110</v>
      </c>
      <c r="F1211" s="893" t="s">
        <v>1603</v>
      </c>
      <c r="G1211" s="895">
        <v>6275900</v>
      </c>
      <c r="H1211" s="816">
        <v>628</v>
      </c>
    </row>
    <row r="1212" ht="22.5" customHeight="1" spans="1:8">
      <c r="A1212" s="891"/>
      <c r="B1212" s="891"/>
      <c r="C1212" s="905"/>
      <c r="D1212" s="892">
        <v>0</v>
      </c>
      <c r="E1212" s="891">
        <v>2210199</v>
      </c>
      <c r="F1212" s="893" t="s">
        <v>1604</v>
      </c>
      <c r="G1212" s="895">
        <v>0</v>
      </c>
      <c r="H1212" s="816">
        <v>0</v>
      </c>
    </row>
    <row r="1213" ht="22.5" customHeight="1" spans="1:8">
      <c r="A1213" s="891"/>
      <c r="B1213" s="891"/>
      <c r="C1213" s="905"/>
      <c r="D1213" s="892">
        <v>0</v>
      </c>
      <c r="E1213" s="891">
        <v>22102</v>
      </c>
      <c r="F1213" s="893" t="s">
        <v>1605</v>
      </c>
      <c r="G1213" s="892">
        <v>65943714</v>
      </c>
      <c r="H1213" s="816">
        <v>6594</v>
      </c>
    </row>
    <row r="1214" ht="22.5" customHeight="1" spans="1:8">
      <c r="A1214" s="891"/>
      <c r="B1214" s="891"/>
      <c r="C1214" s="905"/>
      <c r="D1214" s="892">
        <v>0</v>
      </c>
      <c r="E1214" s="891">
        <v>2210201</v>
      </c>
      <c r="F1214" s="893" t="s">
        <v>1606</v>
      </c>
      <c r="G1214" s="895">
        <v>65943714</v>
      </c>
      <c r="H1214" s="816">
        <v>6594</v>
      </c>
    </row>
    <row r="1215" ht="22.5" customHeight="1" spans="1:8">
      <c r="A1215" s="891"/>
      <c r="B1215" s="891"/>
      <c r="C1215" s="905"/>
      <c r="D1215" s="892">
        <v>0</v>
      </c>
      <c r="E1215" s="891">
        <v>2210202</v>
      </c>
      <c r="F1215" s="893" t="s">
        <v>1607</v>
      </c>
      <c r="G1215" s="895">
        <v>0</v>
      </c>
      <c r="H1215" s="816">
        <v>0</v>
      </c>
    </row>
    <row r="1216" ht="22.5" customHeight="1" spans="1:8">
      <c r="A1216" s="891"/>
      <c r="B1216" s="891"/>
      <c r="C1216" s="905"/>
      <c r="D1216" s="892">
        <v>0</v>
      </c>
      <c r="E1216" s="891">
        <v>2210203</v>
      </c>
      <c r="F1216" s="893" t="s">
        <v>1608</v>
      </c>
      <c r="G1216" s="895">
        <v>0</v>
      </c>
      <c r="H1216" s="816">
        <v>0</v>
      </c>
    </row>
    <row r="1217" ht="22.5" customHeight="1" spans="1:8">
      <c r="A1217" s="891"/>
      <c r="B1217" s="891"/>
      <c r="C1217" s="905"/>
      <c r="D1217" s="892">
        <v>0</v>
      </c>
      <c r="E1217" s="891">
        <v>22103</v>
      </c>
      <c r="F1217" s="893" t="s">
        <v>1609</v>
      </c>
      <c r="G1217" s="892">
        <v>1166641.94</v>
      </c>
      <c r="H1217" s="816">
        <v>117</v>
      </c>
    </row>
    <row r="1218" ht="22.5" customHeight="1" spans="1:8">
      <c r="A1218" s="891"/>
      <c r="B1218" s="891"/>
      <c r="C1218" s="905"/>
      <c r="D1218" s="892">
        <v>0</v>
      </c>
      <c r="E1218" s="891">
        <v>2210301</v>
      </c>
      <c r="F1218" s="893" t="s">
        <v>1610</v>
      </c>
      <c r="G1218" s="895">
        <v>0</v>
      </c>
      <c r="H1218" s="816">
        <v>0</v>
      </c>
    </row>
    <row r="1219" ht="22.5" customHeight="1" spans="1:8">
      <c r="A1219" s="891"/>
      <c r="B1219" s="891"/>
      <c r="C1219" s="905"/>
      <c r="D1219" s="892">
        <v>0</v>
      </c>
      <c r="E1219" s="891">
        <v>2210302</v>
      </c>
      <c r="F1219" s="893" t="s">
        <v>1611</v>
      </c>
      <c r="G1219" s="895">
        <v>0</v>
      </c>
      <c r="H1219" s="816">
        <v>0</v>
      </c>
    </row>
    <row r="1220" ht="22.5" customHeight="1" spans="1:8">
      <c r="A1220" s="891"/>
      <c r="B1220" s="891"/>
      <c r="C1220" s="905"/>
      <c r="D1220" s="892">
        <v>0</v>
      </c>
      <c r="E1220" s="891">
        <v>2210399</v>
      </c>
      <c r="F1220" s="893" t="s">
        <v>1612</v>
      </c>
      <c r="G1220" s="895">
        <v>1166641.94</v>
      </c>
      <c r="H1220" s="816">
        <v>117</v>
      </c>
    </row>
    <row r="1221" ht="22.5" customHeight="1" spans="1:8">
      <c r="A1221" s="891"/>
      <c r="B1221" s="891"/>
      <c r="C1221" s="905"/>
      <c r="D1221" s="892">
        <v>0</v>
      </c>
      <c r="E1221" s="891">
        <v>222</v>
      </c>
      <c r="F1221" s="903" t="s">
        <v>1613</v>
      </c>
      <c r="G1221" s="892">
        <v>1271900</v>
      </c>
      <c r="H1221" s="816">
        <v>127</v>
      </c>
    </row>
    <row r="1222" ht="22.5" customHeight="1" spans="1:8">
      <c r="A1222" s="891"/>
      <c r="B1222" s="891"/>
      <c r="C1222" s="905"/>
      <c r="D1222" s="892">
        <v>0</v>
      </c>
      <c r="E1222" s="891">
        <v>22201</v>
      </c>
      <c r="F1222" s="893" t="s">
        <v>1614</v>
      </c>
      <c r="G1222" s="892">
        <v>1271900</v>
      </c>
      <c r="H1222" s="816">
        <v>127</v>
      </c>
    </row>
    <row r="1223" ht="22.5" customHeight="1" spans="1:8">
      <c r="A1223" s="891"/>
      <c r="B1223" s="891"/>
      <c r="C1223" s="905"/>
      <c r="D1223" s="892">
        <v>0</v>
      </c>
      <c r="E1223" s="891">
        <v>2220101</v>
      </c>
      <c r="F1223" s="893" t="s">
        <v>12</v>
      </c>
      <c r="G1223" s="895">
        <v>0</v>
      </c>
      <c r="H1223" s="816">
        <v>0</v>
      </c>
    </row>
    <row r="1224" ht="22.5" customHeight="1" spans="1:8">
      <c r="A1224" s="891"/>
      <c r="B1224" s="891"/>
      <c r="C1224" s="905"/>
      <c r="D1224" s="892">
        <v>0</v>
      </c>
      <c r="E1224" s="891">
        <v>2220102</v>
      </c>
      <c r="F1224" s="893" t="s">
        <v>14</v>
      </c>
      <c r="G1224" s="895">
        <v>0</v>
      </c>
      <c r="H1224" s="816">
        <v>0</v>
      </c>
    </row>
    <row r="1225" ht="22.5" customHeight="1" spans="1:8">
      <c r="A1225" s="891"/>
      <c r="B1225" s="891"/>
      <c r="C1225" s="905"/>
      <c r="D1225" s="892">
        <v>0</v>
      </c>
      <c r="E1225" s="891">
        <v>2220103</v>
      </c>
      <c r="F1225" s="893" t="s">
        <v>16</v>
      </c>
      <c r="G1225" s="895">
        <v>0</v>
      </c>
      <c r="H1225" s="816">
        <v>0</v>
      </c>
    </row>
    <row r="1226" ht="22.5" customHeight="1" spans="1:8">
      <c r="A1226" s="891"/>
      <c r="B1226" s="891"/>
      <c r="C1226" s="905"/>
      <c r="D1226" s="892">
        <v>0</v>
      </c>
      <c r="E1226" s="891">
        <v>2220104</v>
      </c>
      <c r="F1226" s="893" t="s">
        <v>1615</v>
      </c>
      <c r="G1226" s="895">
        <v>0</v>
      </c>
      <c r="H1226" s="816">
        <v>0</v>
      </c>
    </row>
    <row r="1227" ht="22.5" customHeight="1" spans="1:8">
      <c r="A1227" s="891"/>
      <c r="B1227" s="891"/>
      <c r="C1227" s="905"/>
      <c r="D1227" s="892">
        <v>0</v>
      </c>
      <c r="E1227" s="891">
        <v>2220105</v>
      </c>
      <c r="F1227" s="893" t="s">
        <v>1616</v>
      </c>
      <c r="G1227" s="895">
        <v>0</v>
      </c>
      <c r="H1227" s="816">
        <v>0</v>
      </c>
    </row>
    <row r="1228" ht="22.5" customHeight="1" spans="1:8">
      <c r="A1228" s="891"/>
      <c r="B1228" s="891"/>
      <c r="C1228" s="905"/>
      <c r="D1228" s="892">
        <v>0</v>
      </c>
      <c r="E1228" s="891">
        <v>2220106</v>
      </c>
      <c r="F1228" s="893" t="s">
        <v>1617</v>
      </c>
      <c r="G1228" s="895">
        <v>0</v>
      </c>
      <c r="H1228" s="816">
        <v>0</v>
      </c>
    </row>
    <row r="1229" ht="22.5" customHeight="1" spans="1:8">
      <c r="A1229" s="891"/>
      <c r="B1229" s="891"/>
      <c r="C1229" s="905"/>
      <c r="D1229" s="892">
        <v>0</v>
      </c>
      <c r="E1229" s="891">
        <v>2220107</v>
      </c>
      <c r="F1229" s="893" t="s">
        <v>1618</v>
      </c>
      <c r="G1229" s="895">
        <v>0</v>
      </c>
      <c r="H1229" s="816">
        <v>0</v>
      </c>
    </row>
    <row r="1230" ht="22.5" customHeight="1" spans="1:8">
      <c r="A1230" s="891"/>
      <c r="B1230" s="891"/>
      <c r="C1230" s="905"/>
      <c r="D1230" s="892">
        <v>0</v>
      </c>
      <c r="E1230" s="891">
        <v>2220112</v>
      </c>
      <c r="F1230" s="893" t="s">
        <v>1619</v>
      </c>
      <c r="G1230" s="895">
        <v>71900</v>
      </c>
      <c r="H1230" s="816">
        <v>7</v>
      </c>
    </row>
    <row r="1231" ht="22.5" customHeight="1" spans="1:8">
      <c r="A1231" s="891"/>
      <c r="B1231" s="891"/>
      <c r="C1231" s="905"/>
      <c r="D1231" s="892">
        <v>0</v>
      </c>
      <c r="E1231" s="891">
        <v>2220113</v>
      </c>
      <c r="F1231" s="893" t="s">
        <v>1620</v>
      </c>
      <c r="G1231" s="895">
        <v>0</v>
      </c>
      <c r="H1231" s="816">
        <v>0</v>
      </c>
    </row>
    <row r="1232" ht="22.5" customHeight="1" spans="1:8">
      <c r="A1232" s="891"/>
      <c r="B1232" s="891"/>
      <c r="C1232" s="905"/>
      <c r="D1232" s="892">
        <v>0</v>
      </c>
      <c r="E1232" s="891">
        <v>2220114</v>
      </c>
      <c r="F1232" s="893" t="s">
        <v>1621</v>
      </c>
      <c r="G1232" s="895">
        <v>0</v>
      </c>
      <c r="H1232" s="816">
        <v>0</v>
      </c>
    </row>
    <row r="1233" ht="22.5" customHeight="1" spans="1:8">
      <c r="A1233" s="891"/>
      <c r="B1233" s="891"/>
      <c r="C1233" s="905"/>
      <c r="D1233" s="892">
        <v>0</v>
      </c>
      <c r="E1233" s="891">
        <v>2220115</v>
      </c>
      <c r="F1233" s="893" t="s">
        <v>1622</v>
      </c>
      <c r="G1233" s="895">
        <v>1150000</v>
      </c>
      <c r="H1233" s="816">
        <v>115</v>
      </c>
    </row>
    <row r="1234" ht="22.5" customHeight="1" spans="1:8">
      <c r="A1234" s="891"/>
      <c r="B1234" s="891"/>
      <c r="C1234" s="905"/>
      <c r="D1234" s="892">
        <v>0</v>
      </c>
      <c r="E1234" s="891">
        <v>2220118</v>
      </c>
      <c r="F1234" s="893" t="s">
        <v>1623</v>
      </c>
      <c r="G1234" s="895">
        <v>0</v>
      </c>
      <c r="H1234" s="816">
        <v>0</v>
      </c>
    </row>
    <row r="1235" ht="22.5" customHeight="1" spans="1:8">
      <c r="A1235" s="891"/>
      <c r="B1235" s="891"/>
      <c r="C1235" s="905"/>
      <c r="D1235" s="892">
        <v>0</v>
      </c>
      <c r="E1235" s="891">
        <v>2220119</v>
      </c>
      <c r="F1235" s="893" t="s">
        <v>1624</v>
      </c>
      <c r="G1235" s="895">
        <v>0</v>
      </c>
      <c r="H1235" s="816">
        <v>0</v>
      </c>
    </row>
    <row r="1236" ht="22.5" customHeight="1" spans="1:8">
      <c r="A1236" s="891"/>
      <c r="B1236" s="891"/>
      <c r="C1236" s="905"/>
      <c r="D1236" s="892">
        <v>0</v>
      </c>
      <c r="E1236" s="891">
        <v>2220120</v>
      </c>
      <c r="F1236" s="893" t="s">
        <v>1625</v>
      </c>
      <c r="G1236" s="895">
        <v>0</v>
      </c>
      <c r="H1236" s="816">
        <v>0</v>
      </c>
    </row>
    <row r="1237" ht="22.5" customHeight="1" spans="1:8">
      <c r="A1237" s="891"/>
      <c r="B1237" s="891"/>
      <c r="C1237" s="905"/>
      <c r="D1237" s="892">
        <v>0</v>
      </c>
      <c r="E1237" s="891">
        <v>2220121</v>
      </c>
      <c r="F1237" s="893" t="s">
        <v>1626</v>
      </c>
      <c r="G1237" s="895">
        <v>50000</v>
      </c>
      <c r="H1237" s="816">
        <v>5</v>
      </c>
    </row>
    <row r="1238" ht="22.5" customHeight="1" spans="1:8">
      <c r="A1238" s="891"/>
      <c r="B1238" s="891"/>
      <c r="C1238" s="905"/>
      <c r="D1238" s="892">
        <v>0</v>
      </c>
      <c r="E1238" s="891">
        <v>2220150</v>
      </c>
      <c r="F1238" s="893" t="s">
        <v>30</v>
      </c>
      <c r="G1238" s="895">
        <v>0</v>
      </c>
      <c r="H1238" s="816">
        <v>0</v>
      </c>
    </row>
    <row r="1239" ht="22.5" customHeight="1" spans="1:8">
      <c r="A1239" s="891"/>
      <c r="B1239" s="891"/>
      <c r="C1239" s="905"/>
      <c r="D1239" s="892">
        <v>0</v>
      </c>
      <c r="E1239" s="891">
        <v>2220199</v>
      </c>
      <c r="F1239" s="893" t="s">
        <v>1627</v>
      </c>
      <c r="G1239" s="895">
        <v>0</v>
      </c>
      <c r="H1239" s="816">
        <v>0</v>
      </c>
    </row>
    <row r="1240" ht="22.5" customHeight="1" spans="1:8">
      <c r="A1240" s="891"/>
      <c r="B1240" s="891"/>
      <c r="C1240" s="905"/>
      <c r="D1240" s="892">
        <v>0</v>
      </c>
      <c r="E1240" s="891">
        <v>22203</v>
      </c>
      <c r="F1240" s="893" t="s">
        <v>1628</v>
      </c>
      <c r="G1240" s="892">
        <v>0</v>
      </c>
      <c r="H1240" s="816">
        <v>0</v>
      </c>
    </row>
    <row r="1241" ht="22.5" customHeight="1" spans="1:8">
      <c r="A1241" s="891"/>
      <c r="B1241" s="891"/>
      <c r="C1241" s="905"/>
      <c r="D1241" s="892">
        <v>0</v>
      </c>
      <c r="E1241" s="891">
        <v>2220301</v>
      </c>
      <c r="F1241" s="893" t="s">
        <v>1629</v>
      </c>
      <c r="G1241" s="895">
        <v>0</v>
      </c>
      <c r="H1241" s="816">
        <v>0</v>
      </c>
    </row>
    <row r="1242" ht="22.5" customHeight="1" spans="1:8">
      <c r="A1242" s="891"/>
      <c r="B1242" s="891"/>
      <c r="C1242" s="905"/>
      <c r="D1242" s="892">
        <v>0</v>
      </c>
      <c r="E1242" s="891">
        <v>2220303</v>
      </c>
      <c r="F1242" s="893" t="s">
        <v>1630</v>
      </c>
      <c r="G1242" s="895">
        <v>0</v>
      </c>
      <c r="H1242" s="816">
        <v>0</v>
      </c>
    </row>
    <row r="1243" ht="22.5" customHeight="1" spans="1:8">
      <c r="A1243" s="891"/>
      <c r="B1243" s="891"/>
      <c r="C1243" s="905"/>
      <c r="D1243" s="892">
        <v>0</v>
      </c>
      <c r="E1243" s="891">
        <v>2220304</v>
      </c>
      <c r="F1243" s="893" t="s">
        <v>1631</v>
      </c>
      <c r="G1243" s="895">
        <v>0</v>
      </c>
      <c r="H1243" s="816">
        <v>0</v>
      </c>
    </row>
    <row r="1244" ht="22.5" customHeight="1" spans="1:8">
      <c r="A1244" s="891"/>
      <c r="B1244" s="891"/>
      <c r="C1244" s="905"/>
      <c r="D1244" s="892">
        <v>0</v>
      </c>
      <c r="E1244" s="891">
        <v>2220305</v>
      </c>
      <c r="F1244" s="893" t="s">
        <v>1632</v>
      </c>
      <c r="G1244" s="895">
        <v>0</v>
      </c>
      <c r="H1244" s="816">
        <v>0</v>
      </c>
    </row>
    <row r="1245" ht="22.5" customHeight="1" spans="1:8">
      <c r="A1245" s="891"/>
      <c r="B1245" s="891"/>
      <c r="C1245" s="905"/>
      <c r="D1245" s="892">
        <v>0</v>
      </c>
      <c r="E1245" s="891">
        <v>2220399</v>
      </c>
      <c r="F1245" s="893" t="s">
        <v>1633</v>
      </c>
      <c r="G1245" s="895">
        <v>0</v>
      </c>
      <c r="H1245" s="816">
        <v>0</v>
      </c>
    </row>
    <row r="1246" ht="22.5" customHeight="1" spans="1:8">
      <c r="A1246" s="891"/>
      <c r="B1246" s="891"/>
      <c r="C1246" s="905"/>
      <c r="D1246" s="892">
        <v>0</v>
      </c>
      <c r="E1246" s="891">
        <v>22204</v>
      </c>
      <c r="F1246" s="893" t="s">
        <v>1634</v>
      </c>
      <c r="G1246" s="892">
        <v>0</v>
      </c>
      <c r="H1246" s="816">
        <v>0</v>
      </c>
    </row>
    <row r="1247" ht="22.5" customHeight="1" spans="1:8">
      <c r="A1247" s="891"/>
      <c r="B1247" s="891"/>
      <c r="C1247" s="905"/>
      <c r="D1247" s="892">
        <v>0</v>
      </c>
      <c r="E1247" s="891">
        <v>2220401</v>
      </c>
      <c r="F1247" s="893" t="s">
        <v>1635</v>
      </c>
      <c r="G1247" s="895">
        <v>0</v>
      </c>
      <c r="H1247" s="816">
        <v>0</v>
      </c>
    </row>
    <row r="1248" ht="22.5" customHeight="1" spans="1:8">
      <c r="A1248" s="891"/>
      <c r="B1248" s="891"/>
      <c r="C1248" s="905"/>
      <c r="D1248" s="892">
        <v>0</v>
      </c>
      <c r="E1248" s="891">
        <v>2220402</v>
      </c>
      <c r="F1248" s="893" t="s">
        <v>1636</v>
      </c>
      <c r="G1248" s="895">
        <v>0</v>
      </c>
      <c r="H1248" s="816">
        <v>0</v>
      </c>
    </row>
    <row r="1249" ht="22.5" customHeight="1" spans="1:8">
      <c r="A1249" s="891"/>
      <c r="B1249" s="891"/>
      <c r="C1249" s="905"/>
      <c r="D1249" s="892">
        <v>0</v>
      </c>
      <c r="E1249" s="891">
        <v>2220403</v>
      </c>
      <c r="F1249" s="893" t="s">
        <v>1637</v>
      </c>
      <c r="G1249" s="895">
        <v>0</v>
      </c>
      <c r="H1249" s="816">
        <v>0</v>
      </c>
    </row>
    <row r="1250" ht="22.5" customHeight="1" spans="1:8">
      <c r="A1250" s="891"/>
      <c r="B1250" s="891"/>
      <c r="C1250" s="905"/>
      <c r="D1250" s="892">
        <v>0</v>
      </c>
      <c r="E1250" s="891">
        <v>2220404</v>
      </c>
      <c r="F1250" s="893" t="s">
        <v>1638</v>
      </c>
      <c r="G1250" s="895">
        <v>0</v>
      </c>
      <c r="H1250" s="816">
        <v>0</v>
      </c>
    </row>
    <row r="1251" ht="22.5" customHeight="1" spans="1:8">
      <c r="A1251" s="891"/>
      <c r="B1251" s="891"/>
      <c r="C1251" s="905"/>
      <c r="D1251" s="892">
        <v>0</v>
      </c>
      <c r="E1251" s="891">
        <v>2220499</v>
      </c>
      <c r="F1251" s="893" t="s">
        <v>1639</v>
      </c>
      <c r="G1251" s="895">
        <v>0</v>
      </c>
      <c r="H1251" s="816">
        <v>0</v>
      </c>
    </row>
    <row r="1252" ht="22.5" customHeight="1" spans="1:8">
      <c r="A1252" s="891"/>
      <c r="B1252" s="891"/>
      <c r="C1252" s="905"/>
      <c r="D1252" s="892">
        <v>0</v>
      </c>
      <c r="E1252" s="891">
        <v>22205</v>
      </c>
      <c r="F1252" s="893" t="s">
        <v>1640</v>
      </c>
      <c r="G1252" s="892">
        <v>0</v>
      </c>
      <c r="H1252" s="816">
        <v>0</v>
      </c>
    </row>
    <row r="1253" ht="22.5" customHeight="1" spans="1:8">
      <c r="A1253" s="891"/>
      <c r="B1253" s="891"/>
      <c r="C1253" s="905"/>
      <c r="D1253" s="892">
        <v>0</v>
      </c>
      <c r="E1253" s="891">
        <v>2220501</v>
      </c>
      <c r="F1253" s="893" t="s">
        <v>1641</v>
      </c>
      <c r="G1253" s="895">
        <v>0</v>
      </c>
      <c r="H1253" s="816">
        <v>0</v>
      </c>
    </row>
    <row r="1254" ht="22.5" customHeight="1" spans="1:8">
      <c r="A1254" s="891"/>
      <c r="B1254" s="891"/>
      <c r="C1254" s="905"/>
      <c r="D1254" s="892">
        <v>0</v>
      </c>
      <c r="E1254" s="891">
        <v>2220502</v>
      </c>
      <c r="F1254" s="893" t="s">
        <v>1642</v>
      </c>
      <c r="G1254" s="895">
        <v>0</v>
      </c>
      <c r="H1254" s="816">
        <v>0</v>
      </c>
    </row>
    <row r="1255" ht="22.5" customHeight="1" spans="1:8">
      <c r="A1255" s="891"/>
      <c r="B1255" s="891"/>
      <c r="C1255" s="905"/>
      <c r="D1255" s="892">
        <v>0</v>
      </c>
      <c r="E1255" s="891">
        <v>2220503</v>
      </c>
      <c r="F1255" s="893" t="s">
        <v>1643</v>
      </c>
      <c r="G1255" s="895">
        <v>0</v>
      </c>
      <c r="H1255" s="816">
        <v>0</v>
      </c>
    </row>
    <row r="1256" ht="22.5" customHeight="1" spans="1:8">
      <c r="A1256" s="891"/>
      <c r="B1256" s="891"/>
      <c r="C1256" s="905"/>
      <c r="D1256" s="892">
        <v>0</v>
      </c>
      <c r="E1256" s="891">
        <v>2220504</v>
      </c>
      <c r="F1256" s="893" t="s">
        <v>1644</v>
      </c>
      <c r="G1256" s="895">
        <v>0</v>
      </c>
      <c r="H1256" s="816">
        <v>0</v>
      </c>
    </row>
    <row r="1257" ht="22.5" customHeight="1" spans="1:8">
      <c r="A1257" s="891"/>
      <c r="B1257" s="891"/>
      <c r="C1257" s="905"/>
      <c r="D1257" s="892">
        <v>0</v>
      </c>
      <c r="E1257" s="891">
        <v>2220505</v>
      </c>
      <c r="F1257" s="893" t="s">
        <v>1645</v>
      </c>
      <c r="G1257" s="895">
        <v>0</v>
      </c>
      <c r="H1257" s="816">
        <v>0</v>
      </c>
    </row>
    <row r="1258" ht="22.5" customHeight="1" spans="1:8">
      <c r="A1258" s="891"/>
      <c r="B1258" s="891"/>
      <c r="C1258" s="905"/>
      <c r="D1258" s="892">
        <v>0</v>
      </c>
      <c r="E1258" s="891">
        <v>2220506</v>
      </c>
      <c r="F1258" s="893" t="s">
        <v>1646</v>
      </c>
      <c r="G1258" s="895">
        <v>0</v>
      </c>
      <c r="H1258" s="816">
        <v>0</v>
      </c>
    </row>
    <row r="1259" ht="22.5" customHeight="1" spans="1:8">
      <c r="A1259" s="891"/>
      <c r="B1259" s="891"/>
      <c r="C1259" s="905"/>
      <c r="D1259" s="892">
        <v>0</v>
      </c>
      <c r="E1259" s="891">
        <v>2220507</v>
      </c>
      <c r="F1259" s="893" t="s">
        <v>1647</v>
      </c>
      <c r="G1259" s="895">
        <v>0</v>
      </c>
      <c r="H1259" s="816">
        <v>0</v>
      </c>
    </row>
    <row r="1260" ht="22.5" customHeight="1" spans="1:8">
      <c r="A1260" s="891"/>
      <c r="B1260" s="891"/>
      <c r="C1260" s="905"/>
      <c r="D1260" s="892">
        <v>0</v>
      </c>
      <c r="E1260" s="891">
        <v>2220508</v>
      </c>
      <c r="F1260" s="893" t="s">
        <v>1648</v>
      </c>
      <c r="G1260" s="895">
        <v>0</v>
      </c>
      <c r="H1260" s="816">
        <v>0</v>
      </c>
    </row>
    <row r="1261" ht="22.5" customHeight="1" spans="1:8">
      <c r="A1261" s="891"/>
      <c r="B1261" s="891"/>
      <c r="C1261" s="905"/>
      <c r="D1261" s="892">
        <v>0</v>
      </c>
      <c r="E1261" s="891">
        <v>2220509</v>
      </c>
      <c r="F1261" s="893" t="s">
        <v>1649</v>
      </c>
      <c r="G1261" s="895">
        <v>0</v>
      </c>
      <c r="H1261" s="816">
        <v>0</v>
      </c>
    </row>
    <row r="1262" ht="22.5" customHeight="1" spans="1:8">
      <c r="A1262" s="891"/>
      <c r="B1262" s="891"/>
      <c r="C1262" s="905"/>
      <c r="D1262" s="892">
        <v>0</v>
      </c>
      <c r="E1262" s="891">
        <v>2220510</v>
      </c>
      <c r="F1262" s="893" t="s">
        <v>1650</v>
      </c>
      <c r="G1262" s="895">
        <v>0</v>
      </c>
      <c r="H1262" s="816">
        <v>0</v>
      </c>
    </row>
    <row r="1263" ht="22.5" customHeight="1" spans="1:8">
      <c r="A1263" s="891"/>
      <c r="B1263" s="891"/>
      <c r="C1263" s="905"/>
      <c r="D1263" s="892">
        <v>0</v>
      </c>
      <c r="E1263" s="891">
        <v>2220511</v>
      </c>
      <c r="F1263" s="893" t="s">
        <v>1651</v>
      </c>
      <c r="G1263" s="895">
        <v>0</v>
      </c>
      <c r="H1263" s="816">
        <v>0</v>
      </c>
    </row>
    <row r="1264" ht="22.5" customHeight="1" spans="1:8">
      <c r="A1264" s="891"/>
      <c r="B1264" s="891"/>
      <c r="C1264" s="905"/>
      <c r="D1264" s="892">
        <v>0</v>
      </c>
      <c r="E1264" s="891">
        <v>2220599</v>
      </c>
      <c r="F1264" s="893" t="s">
        <v>1652</v>
      </c>
      <c r="G1264" s="895">
        <v>0</v>
      </c>
      <c r="H1264" s="816">
        <v>0</v>
      </c>
    </row>
    <row r="1265" ht="22.5" customHeight="1" spans="1:8">
      <c r="A1265" s="891"/>
      <c r="B1265" s="891"/>
      <c r="C1265" s="905"/>
      <c r="D1265" s="892">
        <v>0</v>
      </c>
      <c r="E1265" s="891">
        <v>224</v>
      </c>
      <c r="F1265" s="903" t="s">
        <v>1653</v>
      </c>
      <c r="G1265" s="892">
        <v>31441898.15</v>
      </c>
      <c r="H1265" s="816">
        <v>3144</v>
      </c>
    </row>
    <row r="1266" ht="22.5" customHeight="1" spans="1:8">
      <c r="A1266" s="891"/>
      <c r="B1266" s="891"/>
      <c r="C1266" s="905"/>
      <c r="D1266" s="892">
        <v>0</v>
      </c>
      <c r="E1266" s="891">
        <v>22401</v>
      </c>
      <c r="F1266" s="893" t="s">
        <v>1654</v>
      </c>
      <c r="G1266" s="892">
        <v>5127382.35</v>
      </c>
      <c r="H1266" s="816">
        <v>513</v>
      </c>
    </row>
    <row r="1267" ht="22.5" customHeight="1" spans="1:8">
      <c r="A1267" s="891"/>
      <c r="B1267" s="891"/>
      <c r="C1267" s="905"/>
      <c r="D1267" s="892">
        <v>0</v>
      </c>
      <c r="E1267" s="891">
        <v>2240101</v>
      </c>
      <c r="F1267" s="893" t="s">
        <v>12</v>
      </c>
      <c r="G1267" s="895">
        <v>3538237.51</v>
      </c>
      <c r="H1267" s="816">
        <v>354</v>
      </c>
    </row>
    <row r="1268" ht="22.5" customHeight="1" spans="1:8">
      <c r="A1268" s="891"/>
      <c r="B1268" s="891"/>
      <c r="C1268" s="905"/>
      <c r="D1268" s="892">
        <v>0</v>
      </c>
      <c r="E1268" s="891">
        <v>2240102</v>
      </c>
      <c r="F1268" s="893" t="s">
        <v>14</v>
      </c>
      <c r="G1268" s="895">
        <v>364823.43</v>
      </c>
      <c r="H1268" s="816">
        <v>36</v>
      </c>
    </row>
    <row r="1269" ht="22.5" customHeight="1" spans="1:8">
      <c r="A1269" s="891"/>
      <c r="B1269" s="891"/>
      <c r="C1269" s="905"/>
      <c r="D1269" s="892">
        <v>0</v>
      </c>
      <c r="E1269" s="891">
        <v>2240103</v>
      </c>
      <c r="F1269" s="893" t="s">
        <v>16</v>
      </c>
      <c r="G1269" s="895">
        <v>0</v>
      </c>
      <c r="H1269" s="816">
        <v>0</v>
      </c>
    </row>
    <row r="1270" ht="22.5" customHeight="1" spans="1:8">
      <c r="A1270" s="891"/>
      <c r="B1270" s="891"/>
      <c r="C1270" s="905"/>
      <c r="D1270" s="892">
        <v>0</v>
      </c>
      <c r="E1270" s="891">
        <v>2240104</v>
      </c>
      <c r="F1270" s="893" t="s">
        <v>1655</v>
      </c>
      <c r="G1270" s="895">
        <v>0</v>
      </c>
      <c r="H1270" s="816">
        <v>0</v>
      </c>
    </row>
    <row r="1271" ht="22.5" customHeight="1" spans="1:8">
      <c r="A1271" s="891"/>
      <c r="B1271" s="891"/>
      <c r="C1271" s="905"/>
      <c r="D1271" s="892">
        <v>0</v>
      </c>
      <c r="E1271" s="891">
        <v>2240105</v>
      </c>
      <c r="F1271" s="893" t="s">
        <v>1656</v>
      </c>
      <c r="G1271" s="895">
        <v>0</v>
      </c>
      <c r="H1271" s="816">
        <v>0</v>
      </c>
    </row>
    <row r="1272" ht="22.5" customHeight="1" spans="1:8">
      <c r="A1272" s="891"/>
      <c r="B1272" s="891"/>
      <c r="C1272" s="905"/>
      <c r="D1272" s="892">
        <v>0</v>
      </c>
      <c r="E1272" s="891">
        <v>2240106</v>
      </c>
      <c r="F1272" s="893" t="s">
        <v>1657</v>
      </c>
      <c r="G1272" s="895">
        <v>1061000</v>
      </c>
      <c r="H1272" s="816">
        <v>106</v>
      </c>
    </row>
    <row r="1273" ht="22.5" customHeight="1" spans="1:8">
      <c r="A1273" s="891"/>
      <c r="B1273" s="891"/>
      <c r="C1273" s="905"/>
      <c r="D1273" s="892">
        <v>0</v>
      </c>
      <c r="E1273" s="891">
        <v>2240108</v>
      </c>
      <c r="F1273" s="893" t="s">
        <v>1658</v>
      </c>
      <c r="G1273" s="895">
        <v>0</v>
      </c>
      <c r="H1273" s="816">
        <v>0</v>
      </c>
    </row>
    <row r="1274" ht="22.5" customHeight="1" spans="1:8">
      <c r="A1274" s="891"/>
      <c r="B1274" s="891"/>
      <c r="C1274" s="905"/>
      <c r="D1274" s="892">
        <v>0</v>
      </c>
      <c r="E1274" s="891">
        <v>2240109</v>
      </c>
      <c r="F1274" s="893" t="s">
        <v>1659</v>
      </c>
      <c r="G1274" s="895">
        <v>163321.41</v>
      </c>
      <c r="H1274" s="816">
        <v>16</v>
      </c>
    </row>
    <row r="1275" ht="22.5" customHeight="1" spans="1:8">
      <c r="A1275" s="891"/>
      <c r="B1275" s="891"/>
      <c r="C1275" s="905"/>
      <c r="D1275" s="892">
        <v>0</v>
      </c>
      <c r="E1275" s="891">
        <v>2240150</v>
      </c>
      <c r="F1275" s="893" t="s">
        <v>30</v>
      </c>
      <c r="G1275" s="895">
        <v>0</v>
      </c>
      <c r="H1275" s="816">
        <v>0</v>
      </c>
    </row>
    <row r="1276" ht="22.5" customHeight="1" spans="1:8">
      <c r="A1276" s="891"/>
      <c r="B1276" s="891"/>
      <c r="C1276" s="905"/>
      <c r="D1276" s="892">
        <v>0</v>
      </c>
      <c r="E1276" s="891">
        <v>2240199</v>
      </c>
      <c r="F1276" s="893" t="s">
        <v>1660</v>
      </c>
      <c r="G1276" s="895">
        <v>0</v>
      </c>
      <c r="H1276" s="816">
        <v>0</v>
      </c>
    </row>
    <row r="1277" ht="22.5" customHeight="1" spans="1:8">
      <c r="A1277" s="891"/>
      <c r="B1277" s="891"/>
      <c r="C1277" s="905"/>
      <c r="D1277" s="892">
        <v>0</v>
      </c>
      <c r="E1277" s="891">
        <v>22402</v>
      </c>
      <c r="F1277" s="893" t="s">
        <v>1661</v>
      </c>
      <c r="G1277" s="892">
        <v>15366608.06</v>
      </c>
      <c r="H1277" s="816">
        <v>1537</v>
      </c>
    </row>
    <row r="1278" ht="22.5" customHeight="1" spans="1:8">
      <c r="A1278" s="891"/>
      <c r="B1278" s="891"/>
      <c r="C1278" s="905"/>
      <c r="D1278" s="892">
        <v>0</v>
      </c>
      <c r="E1278" s="891">
        <v>2240201</v>
      </c>
      <c r="F1278" s="893" t="s">
        <v>12</v>
      </c>
      <c r="G1278" s="895">
        <v>15061708.06</v>
      </c>
      <c r="H1278" s="816">
        <v>1506</v>
      </c>
    </row>
    <row r="1279" ht="22.5" customHeight="1" spans="1:8">
      <c r="A1279" s="891"/>
      <c r="B1279" s="891"/>
      <c r="C1279" s="905"/>
      <c r="D1279" s="892">
        <v>0</v>
      </c>
      <c r="E1279" s="891">
        <v>2240202</v>
      </c>
      <c r="F1279" s="893" t="s">
        <v>14</v>
      </c>
      <c r="G1279" s="895">
        <v>0</v>
      </c>
      <c r="H1279" s="816">
        <v>0</v>
      </c>
    </row>
    <row r="1280" ht="22.5" customHeight="1" spans="1:8">
      <c r="A1280" s="891"/>
      <c r="B1280" s="891"/>
      <c r="C1280" s="905"/>
      <c r="D1280" s="892">
        <v>0</v>
      </c>
      <c r="E1280" s="891">
        <v>2240203</v>
      </c>
      <c r="F1280" s="893" t="s">
        <v>16</v>
      </c>
      <c r="G1280" s="895">
        <v>0</v>
      </c>
      <c r="H1280" s="816">
        <v>0</v>
      </c>
    </row>
    <row r="1281" ht="22.5" customHeight="1" spans="1:8">
      <c r="A1281" s="891"/>
      <c r="B1281" s="891"/>
      <c r="C1281" s="905"/>
      <c r="D1281" s="892">
        <v>0</v>
      </c>
      <c r="E1281" s="891">
        <v>2240204</v>
      </c>
      <c r="F1281" s="893" t="s">
        <v>1662</v>
      </c>
      <c r="G1281" s="895">
        <v>304900</v>
      </c>
      <c r="H1281" s="816">
        <v>30</v>
      </c>
    </row>
    <row r="1282" ht="22.5" customHeight="1" spans="1:8">
      <c r="A1282" s="891"/>
      <c r="B1282" s="891"/>
      <c r="C1282" s="905"/>
      <c r="D1282" s="892">
        <v>0</v>
      </c>
      <c r="E1282" s="891">
        <v>2240250</v>
      </c>
      <c r="F1282" s="893" t="s">
        <v>30</v>
      </c>
      <c r="G1282" s="895">
        <v>0</v>
      </c>
      <c r="H1282" s="816">
        <v>0</v>
      </c>
    </row>
    <row r="1283" ht="22.5" customHeight="1" spans="1:8">
      <c r="A1283" s="891"/>
      <c r="B1283" s="891"/>
      <c r="C1283" s="905"/>
      <c r="D1283" s="892">
        <v>0</v>
      </c>
      <c r="E1283" s="891">
        <v>2240299</v>
      </c>
      <c r="F1283" s="893" t="s">
        <v>1663</v>
      </c>
      <c r="G1283" s="895">
        <v>0</v>
      </c>
      <c r="H1283" s="816">
        <v>0</v>
      </c>
    </row>
    <row r="1284" ht="22.5" customHeight="1" spans="1:8">
      <c r="A1284" s="891"/>
      <c r="B1284" s="891"/>
      <c r="C1284" s="905"/>
      <c r="D1284" s="892">
        <v>0</v>
      </c>
      <c r="E1284" s="891">
        <v>22404</v>
      </c>
      <c r="F1284" s="893" t="s">
        <v>1664</v>
      </c>
      <c r="G1284" s="892">
        <v>0</v>
      </c>
      <c r="H1284" s="816">
        <v>0</v>
      </c>
    </row>
    <row r="1285" ht="22.5" customHeight="1" spans="1:8">
      <c r="A1285" s="891"/>
      <c r="B1285" s="891"/>
      <c r="C1285" s="905"/>
      <c r="D1285" s="892">
        <v>0</v>
      </c>
      <c r="E1285" s="891">
        <v>2240401</v>
      </c>
      <c r="F1285" s="893" t="s">
        <v>12</v>
      </c>
      <c r="G1285" s="895">
        <v>0</v>
      </c>
      <c r="H1285" s="816">
        <v>0</v>
      </c>
    </row>
    <row r="1286" ht="22.5" customHeight="1" spans="1:8">
      <c r="A1286" s="891"/>
      <c r="B1286" s="891"/>
      <c r="C1286" s="905"/>
      <c r="D1286" s="892">
        <v>0</v>
      </c>
      <c r="E1286" s="891">
        <v>2240402</v>
      </c>
      <c r="F1286" s="893" t="s">
        <v>14</v>
      </c>
      <c r="G1286" s="895">
        <v>0</v>
      </c>
      <c r="H1286" s="816">
        <v>0</v>
      </c>
    </row>
    <row r="1287" ht="22.5" customHeight="1" spans="1:8">
      <c r="A1287" s="891"/>
      <c r="B1287" s="891"/>
      <c r="C1287" s="905"/>
      <c r="D1287" s="892">
        <v>0</v>
      </c>
      <c r="E1287" s="891">
        <v>2240403</v>
      </c>
      <c r="F1287" s="893" t="s">
        <v>16</v>
      </c>
      <c r="G1287" s="895">
        <v>0</v>
      </c>
      <c r="H1287" s="816">
        <v>0</v>
      </c>
    </row>
    <row r="1288" ht="22.5" customHeight="1" spans="1:8">
      <c r="A1288" s="891"/>
      <c r="B1288" s="891"/>
      <c r="C1288" s="905"/>
      <c r="D1288" s="892">
        <v>0</v>
      </c>
      <c r="E1288" s="891">
        <v>2240404</v>
      </c>
      <c r="F1288" s="893" t="s">
        <v>1665</v>
      </c>
      <c r="G1288" s="895">
        <v>0</v>
      </c>
      <c r="H1288" s="816">
        <v>0</v>
      </c>
    </row>
    <row r="1289" ht="22.5" customHeight="1" spans="1:8">
      <c r="A1289" s="891"/>
      <c r="B1289" s="891"/>
      <c r="C1289" s="905"/>
      <c r="D1289" s="892">
        <v>0</v>
      </c>
      <c r="E1289" s="891">
        <v>2240405</v>
      </c>
      <c r="F1289" s="893" t="s">
        <v>1666</v>
      </c>
      <c r="G1289" s="895">
        <v>0</v>
      </c>
      <c r="H1289" s="816">
        <v>0</v>
      </c>
    </row>
    <row r="1290" ht="22.5" customHeight="1" spans="1:8">
      <c r="A1290" s="891"/>
      <c r="B1290" s="891"/>
      <c r="C1290" s="905"/>
      <c r="D1290" s="892">
        <v>0</v>
      </c>
      <c r="E1290" s="891">
        <v>2240450</v>
      </c>
      <c r="F1290" s="893" t="s">
        <v>30</v>
      </c>
      <c r="G1290" s="895">
        <v>0</v>
      </c>
      <c r="H1290" s="816">
        <v>0</v>
      </c>
    </row>
    <row r="1291" ht="22.5" customHeight="1" spans="1:8">
      <c r="A1291" s="891"/>
      <c r="B1291" s="891"/>
      <c r="C1291" s="905"/>
      <c r="D1291" s="892">
        <v>0</v>
      </c>
      <c r="E1291" s="891">
        <v>2240499</v>
      </c>
      <c r="F1291" s="893" t="s">
        <v>1667</v>
      </c>
      <c r="G1291" s="895">
        <v>0</v>
      </c>
      <c r="H1291" s="816">
        <v>0</v>
      </c>
    </row>
    <row r="1292" ht="22.5" customHeight="1" spans="1:8">
      <c r="A1292" s="891"/>
      <c r="B1292" s="891"/>
      <c r="C1292" s="905"/>
      <c r="D1292" s="892">
        <v>0</v>
      </c>
      <c r="E1292" s="891">
        <v>22405</v>
      </c>
      <c r="F1292" s="893" t="s">
        <v>1668</v>
      </c>
      <c r="G1292" s="892">
        <v>1050882.59</v>
      </c>
      <c r="H1292" s="816">
        <v>105</v>
      </c>
    </row>
    <row r="1293" ht="22.5" customHeight="1" spans="1:8">
      <c r="A1293" s="891"/>
      <c r="B1293" s="891"/>
      <c r="C1293" s="905"/>
      <c r="D1293" s="892">
        <v>0</v>
      </c>
      <c r="E1293" s="891">
        <v>2240501</v>
      </c>
      <c r="F1293" s="893" t="s">
        <v>12</v>
      </c>
      <c r="G1293" s="895">
        <v>0</v>
      </c>
      <c r="H1293" s="816">
        <v>0</v>
      </c>
    </row>
    <row r="1294" ht="22.5" customHeight="1" spans="1:8">
      <c r="A1294" s="891"/>
      <c r="B1294" s="891"/>
      <c r="C1294" s="905"/>
      <c r="D1294" s="892">
        <v>0</v>
      </c>
      <c r="E1294" s="891">
        <v>2240502</v>
      </c>
      <c r="F1294" s="893" t="s">
        <v>14</v>
      </c>
      <c r="G1294" s="895">
        <v>0</v>
      </c>
      <c r="H1294" s="816">
        <v>0</v>
      </c>
    </row>
    <row r="1295" ht="22.5" customHeight="1" spans="1:8">
      <c r="A1295" s="891"/>
      <c r="B1295" s="891"/>
      <c r="C1295" s="905"/>
      <c r="D1295" s="892">
        <v>0</v>
      </c>
      <c r="E1295" s="891">
        <v>2240503</v>
      </c>
      <c r="F1295" s="893" t="s">
        <v>16</v>
      </c>
      <c r="G1295" s="895">
        <v>0</v>
      </c>
      <c r="H1295" s="816">
        <v>0</v>
      </c>
    </row>
    <row r="1296" ht="22.5" customHeight="1" spans="1:8">
      <c r="A1296" s="891"/>
      <c r="B1296" s="891"/>
      <c r="C1296" s="905"/>
      <c r="D1296" s="892">
        <v>0</v>
      </c>
      <c r="E1296" s="891">
        <v>2240504</v>
      </c>
      <c r="F1296" s="893" t="s">
        <v>1669</v>
      </c>
      <c r="G1296" s="895">
        <v>0</v>
      </c>
      <c r="H1296" s="816">
        <v>0</v>
      </c>
    </row>
    <row r="1297" ht="22.5" customHeight="1" spans="1:8">
      <c r="A1297" s="891"/>
      <c r="B1297" s="891"/>
      <c r="C1297" s="905"/>
      <c r="D1297" s="892">
        <v>0</v>
      </c>
      <c r="E1297" s="891">
        <v>2240505</v>
      </c>
      <c r="F1297" s="893" t="s">
        <v>1670</v>
      </c>
      <c r="G1297" s="895">
        <v>81951.33</v>
      </c>
      <c r="H1297" s="816">
        <v>8</v>
      </c>
    </row>
    <row r="1298" ht="22.5" customHeight="1" spans="1:8">
      <c r="A1298" s="891"/>
      <c r="B1298" s="891"/>
      <c r="C1298" s="905"/>
      <c r="D1298" s="892">
        <v>0</v>
      </c>
      <c r="E1298" s="891">
        <v>2240506</v>
      </c>
      <c r="F1298" s="893" t="s">
        <v>1671</v>
      </c>
      <c r="G1298" s="895">
        <v>0</v>
      </c>
      <c r="H1298" s="816">
        <v>0</v>
      </c>
    </row>
    <row r="1299" ht="22.5" customHeight="1" spans="1:8">
      <c r="A1299" s="891"/>
      <c r="B1299" s="891"/>
      <c r="C1299" s="905"/>
      <c r="D1299" s="892">
        <v>0</v>
      </c>
      <c r="E1299" s="891">
        <v>2240507</v>
      </c>
      <c r="F1299" s="893" t="s">
        <v>1672</v>
      </c>
      <c r="G1299" s="895">
        <v>0</v>
      </c>
      <c r="H1299" s="816">
        <v>0</v>
      </c>
    </row>
    <row r="1300" ht="22.5" customHeight="1" spans="1:8">
      <c r="A1300" s="891"/>
      <c r="B1300" s="891"/>
      <c r="C1300" s="905"/>
      <c r="D1300" s="892">
        <v>0</v>
      </c>
      <c r="E1300" s="891">
        <v>2240508</v>
      </c>
      <c r="F1300" s="893" t="s">
        <v>1673</v>
      </c>
      <c r="G1300" s="895">
        <v>0</v>
      </c>
      <c r="H1300" s="816">
        <v>0</v>
      </c>
    </row>
    <row r="1301" ht="22.5" customHeight="1" spans="1:8">
      <c r="A1301" s="891"/>
      <c r="B1301" s="891"/>
      <c r="C1301" s="905"/>
      <c r="D1301" s="892">
        <v>0</v>
      </c>
      <c r="E1301" s="891">
        <v>2240509</v>
      </c>
      <c r="F1301" s="893" t="s">
        <v>1674</v>
      </c>
      <c r="G1301" s="895">
        <v>0</v>
      </c>
      <c r="H1301" s="816">
        <v>0</v>
      </c>
    </row>
    <row r="1302" ht="22.5" customHeight="1" spans="1:8">
      <c r="A1302" s="891"/>
      <c r="B1302" s="891"/>
      <c r="C1302" s="905"/>
      <c r="D1302" s="892">
        <v>0</v>
      </c>
      <c r="E1302" s="891">
        <v>2240510</v>
      </c>
      <c r="F1302" s="893" t="s">
        <v>1675</v>
      </c>
      <c r="G1302" s="895">
        <v>0</v>
      </c>
      <c r="H1302" s="816">
        <v>0</v>
      </c>
    </row>
    <row r="1303" ht="22.5" customHeight="1" spans="1:8">
      <c r="A1303" s="891"/>
      <c r="B1303" s="891"/>
      <c r="C1303" s="905"/>
      <c r="D1303" s="892">
        <v>0</v>
      </c>
      <c r="E1303" s="891">
        <v>2240550</v>
      </c>
      <c r="F1303" s="893" t="s">
        <v>1676</v>
      </c>
      <c r="G1303" s="895">
        <v>968931.26</v>
      </c>
      <c r="H1303" s="816">
        <v>97</v>
      </c>
    </row>
    <row r="1304" ht="22.5" customHeight="1" spans="1:8">
      <c r="A1304" s="891"/>
      <c r="B1304" s="891"/>
      <c r="C1304" s="905"/>
      <c r="D1304" s="892">
        <v>0</v>
      </c>
      <c r="E1304" s="891">
        <v>2240599</v>
      </c>
      <c r="F1304" s="893" t="s">
        <v>1677</v>
      </c>
      <c r="G1304" s="895">
        <v>0</v>
      </c>
      <c r="H1304" s="816">
        <v>0</v>
      </c>
    </row>
    <row r="1305" ht="22.5" customHeight="1" spans="1:8">
      <c r="A1305" s="891"/>
      <c r="B1305" s="891"/>
      <c r="C1305" s="905"/>
      <c r="D1305" s="892">
        <v>0</v>
      </c>
      <c r="E1305" s="891">
        <v>22406</v>
      </c>
      <c r="F1305" s="893" t="s">
        <v>1678</v>
      </c>
      <c r="G1305" s="892">
        <v>6024767.27</v>
      </c>
      <c r="H1305" s="816">
        <v>602</v>
      </c>
    </row>
    <row r="1306" ht="22.5" customHeight="1" spans="1:8">
      <c r="A1306" s="891"/>
      <c r="B1306" s="891"/>
      <c r="C1306" s="905"/>
      <c r="D1306" s="892">
        <v>0</v>
      </c>
      <c r="E1306" s="891">
        <v>2240601</v>
      </c>
      <c r="F1306" s="893" t="s">
        <v>1679</v>
      </c>
      <c r="G1306" s="895">
        <v>6024767.27</v>
      </c>
      <c r="H1306" s="816">
        <v>602</v>
      </c>
    </row>
    <row r="1307" ht="22.5" customHeight="1" spans="1:8">
      <c r="A1307" s="891"/>
      <c r="B1307" s="891"/>
      <c r="C1307" s="905"/>
      <c r="D1307" s="892">
        <v>0</v>
      </c>
      <c r="E1307" s="891">
        <v>2240602</v>
      </c>
      <c r="F1307" s="893" t="s">
        <v>1680</v>
      </c>
      <c r="G1307" s="895">
        <v>0</v>
      </c>
      <c r="H1307" s="816">
        <v>0</v>
      </c>
    </row>
    <row r="1308" ht="22.5" customHeight="1" spans="1:8">
      <c r="A1308" s="891"/>
      <c r="B1308" s="891"/>
      <c r="C1308" s="905"/>
      <c r="D1308" s="892">
        <v>0</v>
      </c>
      <c r="E1308" s="891">
        <v>2240699</v>
      </c>
      <c r="F1308" s="893" t="s">
        <v>1681</v>
      </c>
      <c r="G1308" s="895">
        <v>0</v>
      </c>
      <c r="H1308" s="816">
        <v>0</v>
      </c>
    </row>
    <row r="1309" ht="22.5" customHeight="1" spans="1:8">
      <c r="A1309" s="891"/>
      <c r="B1309" s="891"/>
      <c r="C1309" s="905"/>
      <c r="D1309" s="892">
        <v>0</v>
      </c>
      <c r="E1309" s="891">
        <v>22407</v>
      </c>
      <c r="F1309" s="893" t="s">
        <v>1682</v>
      </c>
      <c r="G1309" s="892">
        <v>3872257.88</v>
      </c>
      <c r="H1309" s="816">
        <v>387</v>
      </c>
    </row>
    <row r="1310" ht="22.5" customHeight="1" spans="1:8">
      <c r="A1310" s="891"/>
      <c r="B1310" s="891"/>
      <c r="C1310" s="905"/>
      <c r="D1310" s="892">
        <v>0</v>
      </c>
      <c r="E1310" s="891">
        <v>2240703</v>
      </c>
      <c r="F1310" s="893" t="s">
        <v>1683</v>
      </c>
      <c r="G1310" s="895">
        <v>3872257.88</v>
      </c>
      <c r="H1310" s="816">
        <v>387</v>
      </c>
    </row>
    <row r="1311" ht="22.5" customHeight="1" spans="1:8">
      <c r="A1311" s="891"/>
      <c r="B1311" s="891"/>
      <c r="C1311" s="905"/>
      <c r="D1311" s="892">
        <v>0</v>
      </c>
      <c r="E1311" s="891">
        <v>2240704</v>
      </c>
      <c r="F1311" s="893" t="s">
        <v>1684</v>
      </c>
      <c r="G1311" s="895">
        <v>0</v>
      </c>
      <c r="H1311" s="816">
        <v>0</v>
      </c>
    </row>
    <row r="1312" ht="22.5" customHeight="1" spans="1:8">
      <c r="A1312" s="891"/>
      <c r="B1312" s="891"/>
      <c r="C1312" s="905"/>
      <c r="D1312" s="892">
        <v>0</v>
      </c>
      <c r="E1312" s="891">
        <v>2240799</v>
      </c>
      <c r="F1312" s="893" t="s">
        <v>1685</v>
      </c>
      <c r="G1312" s="895">
        <v>0</v>
      </c>
      <c r="H1312" s="816">
        <v>0</v>
      </c>
    </row>
    <row r="1313" ht="22.5" customHeight="1" spans="1:8">
      <c r="A1313" s="891"/>
      <c r="B1313" s="891"/>
      <c r="C1313" s="905"/>
      <c r="D1313" s="892">
        <v>0</v>
      </c>
      <c r="E1313" s="891">
        <v>22499</v>
      </c>
      <c r="F1313" s="893" t="s">
        <v>1686</v>
      </c>
      <c r="G1313" s="892">
        <v>0</v>
      </c>
      <c r="H1313" s="816">
        <v>0</v>
      </c>
    </row>
    <row r="1314" ht="22.5" customHeight="1" spans="1:8">
      <c r="A1314" s="891"/>
      <c r="B1314" s="891"/>
      <c r="C1314" s="905"/>
      <c r="D1314" s="892">
        <v>0</v>
      </c>
      <c r="E1314" s="891">
        <v>2249999</v>
      </c>
      <c r="F1314" s="893" t="s">
        <v>1686</v>
      </c>
      <c r="G1314" s="895">
        <v>0</v>
      </c>
      <c r="H1314" s="816">
        <v>0</v>
      </c>
    </row>
    <row r="1315" ht="22.5" customHeight="1" spans="1:8">
      <c r="A1315" s="891"/>
      <c r="B1315" s="891"/>
      <c r="C1315" s="905"/>
      <c r="D1315" s="892">
        <v>0</v>
      </c>
      <c r="E1315" s="891">
        <v>229</v>
      </c>
      <c r="F1315" s="903" t="s">
        <v>424</v>
      </c>
      <c r="G1315" s="892">
        <v>0</v>
      </c>
      <c r="H1315" s="816">
        <v>0</v>
      </c>
    </row>
    <row r="1316" ht="22.5" customHeight="1" spans="1:8">
      <c r="A1316" s="891"/>
      <c r="B1316" s="891"/>
      <c r="C1316" s="905"/>
      <c r="D1316" s="892">
        <v>0</v>
      </c>
      <c r="E1316" s="891">
        <v>22999</v>
      </c>
      <c r="F1316" s="893" t="s">
        <v>424</v>
      </c>
      <c r="G1316" s="892">
        <v>0</v>
      </c>
      <c r="H1316" s="816">
        <v>0</v>
      </c>
    </row>
    <row r="1317" ht="22.5" customHeight="1" spans="1:8">
      <c r="A1317" s="891"/>
      <c r="B1317" s="891"/>
      <c r="C1317" s="905"/>
      <c r="D1317" s="892">
        <v>0</v>
      </c>
      <c r="E1317" s="891">
        <v>2299999</v>
      </c>
      <c r="F1317" s="893" t="s">
        <v>424</v>
      </c>
      <c r="G1317" s="895">
        <v>0</v>
      </c>
      <c r="H1317" s="816">
        <v>0</v>
      </c>
    </row>
    <row r="1318" ht="22.5" customHeight="1" spans="1:8">
      <c r="A1318" s="891"/>
      <c r="B1318" s="891"/>
      <c r="C1318" s="905"/>
      <c r="D1318" s="892">
        <v>0</v>
      </c>
      <c r="E1318" s="891">
        <v>232</v>
      </c>
      <c r="F1318" s="903" t="s">
        <v>1687</v>
      </c>
      <c r="G1318" s="892">
        <v>45127605.42</v>
      </c>
      <c r="H1318" s="816">
        <v>4513</v>
      </c>
    </row>
    <row r="1319" ht="22.5" customHeight="1" spans="1:8">
      <c r="A1319" s="891"/>
      <c r="B1319" s="891"/>
      <c r="C1319" s="905"/>
      <c r="D1319" s="892">
        <v>0</v>
      </c>
      <c r="E1319" s="891">
        <v>23201</v>
      </c>
      <c r="F1319" s="893" t="s">
        <v>1688</v>
      </c>
      <c r="G1319" s="895">
        <v>0</v>
      </c>
      <c r="H1319" s="816">
        <v>0</v>
      </c>
    </row>
    <row r="1320" ht="22.5" customHeight="1" spans="1:8">
      <c r="A1320" s="891"/>
      <c r="B1320" s="891"/>
      <c r="C1320" s="905"/>
      <c r="D1320" s="892">
        <v>0</v>
      </c>
      <c r="E1320" s="891">
        <v>23202</v>
      </c>
      <c r="F1320" s="893" t="s">
        <v>1689</v>
      </c>
      <c r="G1320" s="892">
        <v>0</v>
      </c>
      <c r="H1320" s="816">
        <v>0</v>
      </c>
    </row>
    <row r="1321" ht="22.5" customHeight="1" spans="1:8">
      <c r="A1321" s="891"/>
      <c r="B1321" s="891"/>
      <c r="C1321" s="905"/>
      <c r="D1321" s="892">
        <v>0</v>
      </c>
      <c r="E1321" s="891">
        <v>2320201</v>
      </c>
      <c r="F1321" s="893" t="s">
        <v>1690</v>
      </c>
      <c r="G1321" s="895">
        <v>0</v>
      </c>
      <c r="H1321" s="816">
        <v>0</v>
      </c>
    </row>
    <row r="1322" ht="22.5" customHeight="1" spans="1:8">
      <c r="A1322" s="891"/>
      <c r="B1322" s="891"/>
      <c r="C1322" s="905"/>
      <c r="D1322" s="892">
        <v>0</v>
      </c>
      <c r="E1322" s="891">
        <v>2320202</v>
      </c>
      <c r="F1322" s="893" t="s">
        <v>1691</v>
      </c>
      <c r="G1322" s="895">
        <v>0</v>
      </c>
      <c r="H1322" s="816">
        <v>0</v>
      </c>
    </row>
    <row r="1323" ht="22.5" customHeight="1" spans="1:8">
      <c r="A1323" s="891"/>
      <c r="B1323" s="891"/>
      <c r="C1323" s="905"/>
      <c r="D1323" s="892">
        <v>0</v>
      </c>
      <c r="E1323" s="891">
        <v>2320203</v>
      </c>
      <c r="F1323" s="893" t="s">
        <v>1692</v>
      </c>
      <c r="G1323" s="895">
        <v>0</v>
      </c>
      <c r="H1323" s="816">
        <v>0</v>
      </c>
    </row>
    <row r="1324" ht="22.5" customHeight="1" spans="1:8">
      <c r="A1324" s="891"/>
      <c r="B1324" s="891"/>
      <c r="C1324" s="905"/>
      <c r="D1324" s="892">
        <v>0</v>
      </c>
      <c r="E1324" s="891">
        <v>2320299</v>
      </c>
      <c r="F1324" s="893" t="s">
        <v>1693</v>
      </c>
      <c r="G1324" s="895">
        <v>0</v>
      </c>
      <c r="H1324" s="816">
        <v>0</v>
      </c>
    </row>
    <row r="1325" ht="22.5" customHeight="1" spans="1:8">
      <c r="A1325" s="891"/>
      <c r="B1325" s="891"/>
      <c r="C1325" s="905"/>
      <c r="D1325" s="892">
        <v>0</v>
      </c>
      <c r="E1325" s="891">
        <v>23203</v>
      </c>
      <c r="F1325" s="893" t="s">
        <v>1694</v>
      </c>
      <c r="G1325" s="892">
        <v>45127605.42</v>
      </c>
      <c r="H1325" s="816">
        <v>4513</v>
      </c>
    </row>
    <row r="1326" ht="22.5" customHeight="1" spans="1:8">
      <c r="A1326" s="891"/>
      <c r="B1326" s="891"/>
      <c r="C1326" s="905"/>
      <c r="D1326" s="892">
        <v>0</v>
      </c>
      <c r="E1326" s="891">
        <v>2320301</v>
      </c>
      <c r="F1326" s="893" t="s">
        <v>1695</v>
      </c>
      <c r="G1326" s="895">
        <v>45009662.42</v>
      </c>
      <c r="H1326" s="816">
        <v>4501</v>
      </c>
    </row>
    <row r="1327" ht="22.5" customHeight="1" spans="1:8">
      <c r="A1327" s="891"/>
      <c r="B1327" s="891"/>
      <c r="C1327" s="905"/>
      <c r="D1327" s="892">
        <v>0</v>
      </c>
      <c r="E1327" s="891">
        <v>2320302</v>
      </c>
      <c r="F1327" s="893" t="s">
        <v>1696</v>
      </c>
      <c r="G1327" s="895">
        <v>0</v>
      </c>
      <c r="H1327" s="816">
        <v>0</v>
      </c>
    </row>
    <row r="1328" ht="22.5" customHeight="1" spans="1:8">
      <c r="A1328" s="891"/>
      <c r="B1328" s="891"/>
      <c r="C1328" s="905"/>
      <c r="D1328" s="892">
        <v>0</v>
      </c>
      <c r="E1328" s="891">
        <v>2320303</v>
      </c>
      <c r="F1328" s="893" t="s">
        <v>1697</v>
      </c>
      <c r="G1328" s="895">
        <v>117943</v>
      </c>
      <c r="H1328" s="816">
        <v>12</v>
      </c>
    </row>
    <row r="1329" ht="22.5" customHeight="1" spans="1:8">
      <c r="A1329" s="891"/>
      <c r="B1329" s="891"/>
      <c r="C1329" s="905"/>
      <c r="D1329" s="892">
        <v>0</v>
      </c>
      <c r="E1329" s="891">
        <v>2320399</v>
      </c>
      <c r="F1329" s="893" t="s">
        <v>1698</v>
      </c>
      <c r="G1329" s="895">
        <v>0</v>
      </c>
      <c r="H1329" s="816">
        <v>0</v>
      </c>
    </row>
    <row r="1330" ht="22.5" customHeight="1" spans="1:8">
      <c r="A1330" s="891"/>
      <c r="B1330" s="891"/>
      <c r="C1330" s="905"/>
      <c r="D1330" s="892">
        <v>0</v>
      </c>
      <c r="E1330" s="891">
        <v>233</v>
      </c>
      <c r="F1330" s="903" t="s">
        <v>1699</v>
      </c>
      <c r="G1330" s="892">
        <v>86996.48</v>
      </c>
      <c r="H1330" s="816">
        <v>9</v>
      </c>
    </row>
    <row r="1331" ht="22.5" customHeight="1" spans="1:8">
      <c r="A1331" s="891"/>
      <c r="B1331" s="891"/>
      <c r="C1331" s="905"/>
      <c r="D1331" s="892">
        <v>0</v>
      </c>
      <c r="E1331" s="891">
        <v>23301</v>
      </c>
      <c r="F1331" s="893" t="s">
        <v>1700</v>
      </c>
      <c r="G1331" s="895">
        <v>0</v>
      </c>
      <c r="H1331" s="816">
        <v>0</v>
      </c>
    </row>
    <row r="1332" ht="22.5" customHeight="1" spans="1:8">
      <c r="A1332" s="891"/>
      <c r="B1332" s="891"/>
      <c r="C1332" s="905"/>
      <c r="D1332" s="892">
        <v>0</v>
      </c>
      <c r="E1332" s="891">
        <v>23302</v>
      </c>
      <c r="F1332" s="893" t="s">
        <v>1701</v>
      </c>
      <c r="G1332" s="895">
        <v>0</v>
      </c>
      <c r="H1332" s="816">
        <v>0</v>
      </c>
    </row>
    <row r="1333" ht="22.5" customHeight="1" spans="1:8">
      <c r="A1333" s="891"/>
      <c r="B1333" s="891"/>
      <c r="C1333" s="905"/>
      <c r="D1333" s="892">
        <v>0</v>
      </c>
      <c r="E1333" s="891">
        <v>23303</v>
      </c>
      <c r="F1333" s="893" t="s">
        <v>1702</v>
      </c>
      <c r="G1333" s="895">
        <v>86996.48</v>
      </c>
      <c r="H1333" s="816">
        <v>9</v>
      </c>
    </row>
    <row r="1334" ht="22.5" customHeight="1" spans="1:8">
      <c r="A1334" s="891"/>
      <c r="B1334" s="891"/>
      <c r="C1334" s="905"/>
      <c r="D1334" s="905"/>
      <c r="E1334" s="825"/>
      <c r="F1334" s="826"/>
      <c r="G1334" s="908"/>
      <c r="H1334" s="816">
        <v>0</v>
      </c>
    </row>
    <row r="1335" ht="22.5" customHeight="1" spans="1:8">
      <c r="A1335" s="891"/>
      <c r="B1335" s="891"/>
      <c r="C1335" s="905"/>
      <c r="D1335" s="905"/>
      <c r="E1335" s="891"/>
      <c r="F1335" s="893" t="s">
        <v>1703</v>
      </c>
      <c r="G1335" s="892">
        <v>196176256.85</v>
      </c>
      <c r="H1335" s="816">
        <v>19618</v>
      </c>
    </row>
    <row r="1336" ht="22.5" customHeight="1" spans="1:8">
      <c r="A1336" s="891"/>
      <c r="B1336" s="891"/>
      <c r="C1336" s="905"/>
      <c r="D1336" s="905"/>
      <c r="E1336" s="891">
        <v>206</v>
      </c>
      <c r="F1336" s="903" t="s">
        <v>1704</v>
      </c>
      <c r="G1336" s="892">
        <v>0</v>
      </c>
      <c r="H1336" s="816">
        <v>0</v>
      </c>
    </row>
    <row r="1337" ht="22.5" customHeight="1" spans="1:8">
      <c r="A1337" s="891"/>
      <c r="B1337" s="891"/>
      <c r="C1337" s="905"/>
      <c r="D1337" s="905"/>
      <c r="E1337" s="891">
        <v>20610</v>
      </c>
      <c r="F1337" s="893" t="s">
        <v>1705</v>
      </c>
      <c r="G1337" s="892">
        <v>0</v>
      </c>
      <c r="H1337" s="816">
        <v>0</v>
      </c>
    </row>
    <row r="1338" ht="22.5" customHeight="1" spans="1:8">
      <c r="A1338" s="891"/>
      <c r="B1338" s="891"/>
      <c r="C1338" s="905"/>
      <c r="D1338" s="905"/>
      <c r="E1338" s="891">
        <v>2061001</v>
      </c>
      <c r="F1338" s="893" t="s">
        <v>1706</v>
      </c>
      <c r="G1338" s="895">
        <v>0</v>
      </c>
      <c r="H1338" s="816">
        <v>0</v>
      </c>
    </row>
    <row r="1339" ht="22.5" customHeight="1" spans="1:8">
      <c r="A1339" s="891"/>
      <c r="B1339" s="891"/>
      <c r="C1339" s="905"/>
      <c r="D1339" s="905"/>
      <c r="E1339" s="891">
        <v>2061002</v>
      </c>
      <c r="F1339" s="893" t="s">
        <v>1707</v>
      </c>
      <c r="G1339" s="895">
        <v>0</v>
      </c>
      <c r="H1339" s="816">
        <v>0</v>
      </c>
    </row>
    <row r="1340" ht="22.5" customHeight="1" spans="1:8">
      <c r="A1340" s="891"/>
      <c r="B1340" s="891"/>
      <c r="C1340" s="905"/>
      <c r="D1340" s="905"/>
      <c r="E1340" s="891">
        <v>2061003</v>
      </c>
      <c r="F1340" s="893" t="s">
        <v>1708</v>
      </c>
      <c r="G1340" s="895">
        <v>0</v>
      </c>
      <c r="H1340" s="816">
        <v>0</v>
      </c>
    </row>
    <row r="1341" ht="22.5" customHeight="1" spans="1:8">
      <c r="A1341" s="891"/>
      <c r="B1341" s="891"/>
      <c r="C1341" s="905"/>
      <c r="D1341" s="905"/>
      <c r="E1341" s="891">
        <v>2061004</v>
      </c>
      <c r="F1341" s="893" t="s">
        <v>1709</v>
      </c>
      <c r="G1341" s="895">
        <v>0</v>
      </c>
      <c r="H1341" s="816">
        <v>0</v>
      </c>
    </row>
    <row r="1342" ht="22.5" customHeight="1" spans="1:8">
      <c r="A1342" s="891"/>
      <c r="B1342" s="891"/>
      <c r="C1342" s="905"/>
      <c r="D1342" s="905"/>
      <c r="E1342" s="891">
        <v>2061005</v>
      </c>
      <c r="F1342" s="893" t="s">
        <v>1710</v>
      </c>
      <c r="G1342" s="895">
        <v>0</v>
      </c>
      <c r="H1342" s="816">
        <v>0</v>
      </c>
    </row>
    <row r="1343" ht="22.5" customHeight="1" spans="1:8">
      <c r="A1343" s="891"/>
      <c r="B1343" s="891"/>
      <c r="C1343" s="905"/>
      <c r="D1343" s="905"/>
      <c r="E1343" s="891">
        <v>2061099</v>
      </c>
      <c r="F1343" s="893" t="s">
        <v>1711</v>
      </c>
      <c r="G1343" s="895">
        <v>0</v>
      </c>
      <c r="H1343" s="816">
        <v>0</v>
      </c>
    </row>
    <row r="1344" ht="22.5" customHeight="1" spans="1:8">
      <c r="A1344" s="891"/>
      <c r="B1344" s="891"/>
      <c r="C1344" s="905"/>
      <c r="D1344" s="905"/>
      <c r="E1344" s="891">
        <v>207</v>
      </c>
      <c r="F1344" s="903" t="s">
        <v>1712</v>
      </c>
      <c r="G1344" s="892">
        <v>0</v>
      </c>
      <c r="H1344" s="816">
        <v>0</v>
      </c>
    </row>
    <row r="1345" ht="22.5" customHeight="1" spans="1:8">
      <c r="A1345" s="891"/>
      <c r="B1345" s="891"/>
      <c r="C1345" s="905"/>
      <c r="D1345" s="905"/>
      <c r="E1345" s="891">
        <v>20707</v>
      </c>
      <c r="F1345" s="893" t="s">
        <v>1713</v>
      </c>
      <c r="G1345" s="892">
        <v>0</v>
      </c>
      <c r="H1345" s="816">
        <v>0</v>
      </c>
    </row>
    <row r="1346" ht="22.5" customHeight="1" spans="1:8">
      <c r="A1346" s="891"/>
      <c r="B1346" s="891"/>
      <c r="C1346" s="905"/>
      <c r="D1346" s="905"/>
      <c r="E1346" s="891">
        <v>2070701</v>
      </c>
      <c r="F1346" s="893" t="s">
        <v>1714</v>
      </c>
      <c r="G1346" s="895">
        <v>0</v>
      </c>
      <c r="H1346" s="816">
        <v>0</v>
      </c>
    </row>
    <row r="1347" ht="22.5" customHeight="1" spans="1:8">
      <c r="A1347" s="891"/>
      <c r="B1347" s="891"/>
      <c r="C1347" s="905"/>
      <c r="D1347" s="905"/>
      <c r="E1347" s="891">
        <v>2070702</v>
      </c>
      <c r="F1347" s="893" t="s">
        <v>1715</v>
      </c>
      <c r="G1347" s="895">
        <v>0</v>
      </c>
      <c r="H1347" s="816">
        <v>0</v>
      </c>
    </row>
    <row r="1348" ht="22.5" customHeight="1" spans="1:8">
      <c r="A1348" s="891"/>
      <c r="B1348" s="891"/>
      <c r="C1348" s="905"/>
      <c r="D1348" s="905"/>
      <c r="E1348" s="891">
        <v>2070703</v>
      </c>
      <c r="F1348" s="893" t="s">
        <v>1716</v>
      </c>
      <c r="G1348" s="895">
        <v>0</v>
      </c>
      <c r="H1348" s="816">
        <v>0</v>
      </c>
    </row>
    <row r="1349" ht="22.5" customHeight="1" spans="1:8">
      <c r="A1349" s="891"/>
      <c r="B1349" s="891"/>
      <c r="C1349" s="905"/>
      <c r="D1349" s="905"/>
      <c r="E1349" s="891">
        <v>2070704</v>
      </c>
      <c r="F1349" s="893" t="s">
        <v>1717</v>
      </c>
      <c r="G1349" s="895">
        <v>0</v>
      </c>
      <c r="H1349" s="816">
        <v>0</v>
      </c>
    </row>
    <row r="1350" ht="22.5" customHeight="1" spans="1:8">
      <c r="A1350" s="891"/>
      <c r="B1350" s="891"/>
      <c r="C1350" s="905"/>
      <c r="D1350" s="905"/>
      <c r="E1350" s="891">
        <v>2070799</v>
      </c>
      <c r="F1350" s="893" t="s">
        <v>1718</v>
      </c>
      <c r="G1350" s="895">
        <v>0</v>
      </c>
      <c r="H1350" s="816">
        <v>0</v>
      </c>
    </row>
    <row r="1351" ht="22.5" customHeight="1" spans="1:8">
      <c r="A1351" s="891"/>
      <c r="B1351" s="891"/>
      <c r="C1351" s="905"/>
      <c r="D1351" s="905"/>
      <c r="E1351" s="891">
        <v>20709</v>
      </c>
      <c r="F1351" s="893" t="s">
        <v>1719</v>
      </c>
      <c r="G1351" s="892">
        <v>0</v>
      </c>
      <c r="H1351" s="816">
        <v>0</v>
      </c>
    </row>
    <row r="1352" ht="22.5" customHeight="1" spans="1:8">
      <c r="A1352" s="891"/>
      <c r="B1352" s="891"/>
      <c r="C1352" s="905"/>
      <c r="D1352" s="905"/>
      <c r="E1352" s="891">
        <v>2070901</v>
      </c>
      <c r="F1352" s="893" t="s">
        <v>1720</v>
      </c>
      <c r="G1352" s="895">
        <v>0</v>
      </c>
      <c r="H1352" s="816">
        <v>0</v>
      </c>
    </row>
    <row r="1353" ht="22.5" customHeight="1" spans="1:8">
      <c r="A1353" s="891"/>
      <c r="B1353" s="891"/>
      <c r="C1353" s="905"/>
      <c r="D1353" s="905"/>
      <c r="E1353" s="891">
        <v>2070902</v>
      </c>
      <c r="F1353" s="893" t="s">
        <v>1721</v>
      </c>
      <c r="G1353" s="895">
        <v>0</v>
      </c>
      <c r="H1353" s="816">
        <v>0</v>
      </c>
    </row>
    <row r="1354" ht="22.5" customHeight="1" spans="1:8">
      <c r="A1354" s="891"/>
      <c r="B1354" s="891"/>
      <c r="C1354" s="905"/>
      <c r="D1354" s="905"/>
      <c r="E1354" s="891">
        <v>2070903</v>
      </c>
      <c r="F1354" s="893" t="s">
        <v>1722</v>
      </c>
      <c r="G1354" s="895">
        <v>0</v>
      </c>
      <c r="H1354" s="816">
        <v>0</v>
      </c>
    </row>
    <row r="1355" ht="22.5" customHeight="1" spans="1:8">
      <c r="A1355" s="891"/>
      <c r="B1355" s="891"/>
      <c r="C1355" s="905"/>
      <c r="D1355" s="905"/>
      <c r="E1355" s="891">
        <v>2070904</v>
      </c>
      <c r="F1355" s="893" t="s">
        <v>1723</v>
      </c>
      <c r="G1355" s="895">
        <v>0</v>
      </c>
      <c r="H1355" s="816">
        <v>0</v>
      </c>
    </row>
    <row r="1356" ht="22.5" customHeight="1" spans="1:8">
      <c r="A1356" s="891"/>
      <c r="B1356" s="891"/>
      <c r="C1356" s="905"/>
      <c r="D1356" s="905"/>
      <c r="E1356" s="891">
        <v>2070999</v>
      </c>
      <c r="F1356" s="893" t="s">
        <v>1724</v>
      </c>
      <c r="G1356" s="895">
        <v>0</v>
      </c>
      <c r="H1356" s="816">
        <v>0</v>
      </c>
    </row>
    <row r="1357" ht="22.5" customHeight="1" spans="1:8">
      <c r="A1357" s="891"/>
      <c r="B1357" s="891"/>
      <c r="C1357" s="905"/>
      <c r="D1357" s="905"/>
      <c r="E1357" s="891">
        <v>20710</v>
      </c>
      <c r="F1357" s="893" t="s">
        <v>1725</v>
      </c>
      <c r="G1357" s="892">
        <v>0</v>
      </c>
      <c r="H1357" s="816">
        <v>0</v>
      </c>
    </row>
    <row r="1358" ht="22.5" customHeight="1" spans="1:8">
      <c r="A1358" s="891"/>
      <c r="B1358" s="891"/>
      <c r="C1358" s="905"/>
      <c r="D1358" s="905"/>
      <c r="E1358" s="891">
        <v>2071001</v>
      </c>
      <c r="F1358" s="893" t="s">
        <v>1726</v>
      </c>
      <c r="G1358" s="895">
        <v>0</v>
      </c>
      <c r="H1358" s="816">
        <v>0</v>
      </c>
    </row>
    <row r="1359" ht="22.5" customHeight="1" spans="1:8">
      <c r="A1359" s="891"/>
      <c r="B1359" s="891"/>
      <c r="C1359" s="905"/>
      <c r="D1359" s="905"/>
      <c r="E1359" s="891">
        <v>2071099</v>
      </c>
      <c r="F1359" s="893" t="s">
        <v>1727</v>
      </c>
      <c r="G1359" s="895">
        <v>0</v>
      </c>
      <c r="H1359" s="816">
        <v>0</v>
      </c>
    </row>
    <row r="1360" ht="22.5" customHeight="1" spans="1:8">
      <c r="A1360" s="891"/>
      <c r="B1360" s="891"/>
      <c r="C1360" s="905"/>
      <c r="D1360" s="905"/>
      <c r="E1360" s="891">
        <v>208</v>
      </c>
      <c r="F1360" s="903" t="s">
        <v>900</v>
      </c>
      <c r="G1360" s="892">
        <v>0</v>
      </c>
      <c r="H1360" s="816">
        <v>0</v>
      </c>
    </row>
    <row r="1361" ht="22.5" customHeight="1" spans="1:8">
      <c r="A1361" s="891"/>
      <c r="B1361" s="891"/>
      <c r="C1361" s="905"/>
      <c r="D1361" s="905"/>
      <c r="E1361" s="891">
        <v>20822</v>
      </c>
      <c r="F1361" s="893" t="s">
        <v>1728</v>
      </c>
      <c r="G1361" s="892">
        <v>0</v>
      </c>
      <c r="H1361" s="816">
        <v>0</v>
      </c>
    </row>
    <row r="1362" ht="22.5" customHeight="1" spans="1:8">
      <c r="A1362" s="891"/>
      <c r="B1362" s="891"/>
      <c r="C1362" s="905"/>
      <c r="D1362" s="905"/>
      <c r="E1362" s="891">
        <v>2082201</v>
      </c>
      <c r="F1362" s="893" t="s">
        <v>1729</v>
      </c>
      <c r="G1362" s="895">
        <v>0</v>
      </c>
      <c r="H1362" s="816">
        <v>0</v>
      </c>
    </row>
    <row r="1363" ht="22.5" customHeight="1" spans="1:8">
      <c r="A1363" s="891"/>
      <c r="B1363" s="891"/>
      <c r="C1363" s="905"/>
      <c r="D1363" s="905"/>
      <c r="E1363" s="891">
        <v>2082202</v>
      </c>
      <c r="F1363" s="893" t="s">
        <v>1730</v>
      </c>
      <c r="G1363" s="895">
        <v>0</v>
      </c>
      <c r="H1363" s="816">
        <v>0</v>
      </c>
    </row>
    <row r="1364" ht="22.5" customHeight="1" spans="1:8">
      <c r="A1364" s="891"/>
      <c r="B1364" s="891"/>
      <c r="C1364" s="905"/>
      <c r="D1364" s="905"/>
      <c r="E1364" s="891">
        <v>2082299</v>
      </c>
      <c r="F1364" s="893" t="s">
        <v>1731</v>
      </c>
      <c r="G1364" s="895">
        <v>0</v>
      </c>
      <c r="H1364" s="816">
        <v>0</v>
      </c>
    </row>
    <row r="1365" ht="22.5" customHeight="1" spans="1:8">
      <c r="A1365" s="891"/>
      <c r="B1365" s="891"/>
      <c r="C1365" s="905"/>
      <c r="D1365" s="905"/>
      <c r="E1365" s="891">
        <v>20823</v>
      </c>
      <c r="F1365" s="893" t="s">
        <v>1732</v>
      </c>
      <c r="G1365" s="892">
        <v>0</v>
      </c>
      <c r="H1365" s="816">
        <v>0</v>
      </c>
    </row>
    <row r="1366" ht="22.5" customHeight="1" spans="1:8">
      <c r="A1366" s="891"/>
      <c r="B1366" s="891"/>
      <c r="C1366" s="905"/>
      <c r="D1366" s="905"/>
      <c r="E1366" s="891">
        <v>2082301</v>
      </c>
      <c r="F1366" s="893" t="s">
        <v>1729</v>
      </c>
      <c r="G1366" s="895">
        <v>0</v>
      </c>
      <c r="H1366" s="816">
        <v>0</v>
      </c>
    </row>
    <row r="1367" ht="22.5" customHeight="1" spans="1:8">
      <c r="A1367" s="891"/>
      <c r="B1367" s="891"/>
      <c r="C1367" s="905"/>
      <c r="D1367" s="905"/>
      <c r="E1367" s="891">
        <v>2082302</v>
      </c>
      <c r="F1367" s="893" t="s">
        <v>1730</v>
      </c>
      <c r="G1367" s="895">
        <v>0</v>
      </c>
      <c r="H1367" s="816">
        <v>0</v>
      </c>
    </row>
    <row r="1368" ht="22.5" customHeight="1" spans="1:8">
      <c r="A1368" s="891"/>
      <c r="B1368" s="891"/>
      <c r="C1368" s="905"/>
      <c r="D1368" s="905"/>
      <c r="E1368" s="891">
        <v>2082399</v>
      </c>
      <c r="F1368" s="893" t="s">
        <v>1733</v>
      </c>
      <c r="G1368" s="895">
        <v>0</v>
      </c>
      <c r="H1368" s="816">
        <v>0</v>
      </c>
    </row>
    <row r="1369" ht="22.5" customHeight="1" spans="1:8">
      <c r="A1369" s="891"/>
      <c r="B1369" s="891"/>
      <c r="C1369" s="905"/>
      <c r="D1369" s="905"/>
      <c r="E1369" s="891">
        <v>20829</v>
      </c>
      <c r="F1369" s="893" t="s">
        <v>1734</v>
      </c>
      <c r="G1369" s="892">
        <v>0</v>
      </c>
      <c r="H1369" s="816">
        <v>0</v>
      </c>
    </row>
    <row r="1370" ht="22.5" customHeight="1" spans="1:8">
      <c r="A1370" s="891"/>
      <c r="B1370" s="891"/>
      <c r="C1370" s="905"/>
      <c r="D1370" s="905"/>
      <c r="E1370" s="891">
        <v>2082901</v>
      </c>
      <c r="F1370" s="893" t="s">
        <v>1730</v>
      </c>
      <c r="G1370" s="895">
        <v>0</v>
      </c>
      <c r="H1370" s="816">
        <v>0</v>
      </c>
    </row>
    <row r="1371" ht="22.5" customHeight="1" spans="1:8">
      <c r="A1371" s="891"/>
      <c r="B1371" s="891"/>
      <c r="C1371" s="905"/>
      <c r="D1371" s="905"/>
      <c r="E1371" s="891">
        <v>2082999</v>
      </c>
      <c r="F1371" s="893" t="s">
        <v>1735</v>
      </c>
      <c r="G1371" s="895">
        <v>0</v>
      </c>
      <c r="H1371" s="816">
        <v>0</v>
      </c>
    </row>
    <row r="1372" ht="22.5" customHeight="1" spans="1:8">
      <c r="A1372" s="891"/>
      <c r="B1372" s="891"/>
      <c r="C1372" s="905"/>
      <c r="D1372" s="905"/>
      <c r="E1372" s="891">
        <v>211</v>
      </c>
      <c r="F1372" s="903" t="s">
        <v>1253</v>
      </c>
      <c r="G1372" s="892">
        <v>0</v>
      </c>
      <c r="H1372" s="816">
        <v>0</v>
      </c>
    </row>
    <row r="1373" ht="22.5" customHeight="1" spans="1:8">
      <c r="A1373" s="891"/>
      <c r="B1373" s="891"/>
      <c r="C1373" s="905"/>
      <c r="D1373" s="905"/>
      <c r="E1373" s="891">
        <v>21160</v>
      </c>
      <c r="F1373" s="893" t="s">
        <v>1736</v>
      </c>
      <c r="G1373" s="892">
        <v>0</v>
      </c>
      <c r="H1373" s="816">
        <v>0</v>
      </c>
    </row>
    <row r="1374" ht="22.5" customHeight="1" spans="1:8">
      <c r="A1374" s="891"/>
      <c r="B1374" s="891"/>
      <c r="C1374" s="905"/>
      <c r="D1374" s="905"/>
      <c r="E1374" s="891">
        <v>2116001</v>
      </c>
      <c r="F1374" s="893" t="s">
        <v>1737</v>
      </c>
      <c r="G1374" s="895">
        <v>0</v>
      </c>
      <c r="H1374" s="816">
        <v>0</v>
      </c>
    </row>
    <row r="1375" ht="22.5" customHeight="1" spans="1:8">
      <c r="A1375" s="891"/>
      <c r="B1375" s="891"/>
      <c r="C1375" s="905"/>
      <c r="D1375" s="905"/>
      <c r="E1375" s="891">
        <v>2116002</v>
      </c>
      <c r="F1375" s="893" t="s">
        <v>1738</v>
      </c>
      <c r="G1375" s="895">
        <v>0</v>
      </c>
      <c r="H1375" s="816">
        <v>0</v>
      </c>
    </row>
    <row r="1376" ht="22.5" customHeight="1" spans="1:8">
      <c r="A1376" s="891"/>
      <c r="B1376" s="891"/>
      <c r="C1376" s="905"/>
      <c r="D1376" s="905"/>
      <c r="E1376" s="891">
        <v>2116003</v>
      </c>
      <c r="F1376" s="893" t="s">
        <v>1739</v>
      </c>
      <c r="G1376" s="895">
        <v>0</v>
      </c>
      <c r="H1376" s="816">
        <v>0</v>
      </c>
    </row>
    <row r="1377" ht="22.5" customHeight="1" spans="1:8">
      <c r="A1377" s="891"/>
      <c r="B1377" s="891"/>
      <c r="C1377" s="905"/>
      <c r="D1377" s="905"/>
      <c r="E1377" s="891">
        <v>2116099</v>
      </c>
      <c r="F1377" s="893" t="s">
        <v>1740</v>
      </c>
      <c r="G1377" s="895">
        <v>0</v>
      </c>
      <c r="H1377" s="816">
        <v>0</v>
      </c>
    </row>
    <row r="1378" ht="22.5" customHeight="1" spans="1:8">
      <c r="A1378" s="891"/>
      <c r="B1378" s="891"/>
      <c r="C1378" s="905"/>
      <c r="D1378" s="905"/>
      <c r="E1378" s="891">
        <v>21161</v>
      </c>
      <c r="F1378" s="893" t="s">
        <v>1741</v>
      </c>
      <c r="G1378" s="892">
        <v>0</v>
      </c>
      <c r="H1378" s="816">
        <v>0</v>
      </c>
    </row>
    <row r="1379" ht="22.5" customHeight="1" spans="1:8">
      <c r="A1379" s="891"/>
      <c r="B1379" s="891"/>
      <c r="C1379" s="905"/>
      <c r="D1379" s="905"/>
      <c r="E1379" s="891">
        <v>2116101</v>
      </c>
      <c r="F1379" s="893" t="s">
        <v>1742</v>
      </c>
      <c r="G1379" s="895">
        <v>0</v>
      </c>
      <c r="H1379" s="816">
        <v>0</v>
      </c>
    </row>
    <row r="1380" ht="22.5" customHeight="1" spans="1:8">
      <c r="A1380" s="891"/>
      <c r="B1380" s="891"/>
      <c r="C1380" s="905"/>
      <c r="D1380" s="905"/>
      <c r="E1380" s="891">
        <v>2116102</v>
      </c>
      <c r="F1380" s="893" t="s">
        <v>1743</v>
      </c>
      <c r="G1380" s="895">
        <v>0</v>
      </c>
      <c r="H1380" s="816">
        <v>0</v>
      </c>
    </row>
    <row r="1381" ht="22.5" customHeight="1" spans="1:8">
      <c r="A1381" s="891"/>
      <c r="B1381" s="891"/>
      <c r="C1381" s="905"/>
      <c r="D1381" s="905"/>
      <c r="E1381" s="891">
        <v>2116103</v>
      </c>
      <c r="F1381" s="893" t="s">
        <v>1744</v>
      </c>
      <c r="G1381" s="895">
        <v>0</v>
      </c>
      <c r="H1381" s="816">
        <v>0</v>
      </c>
    </row>
    <row r="1382" ht="22.5" customHeight="1" spans="1:8">
      <c r="A1382" s="891"/>
      <c r="B1382" s="891"/>
      <c r="C1382" s="905"/>
      <c r="D1382" s="905"/>
      <c r="E1382" s="891">
        <v>2116104</v>
      </c>
      <c r="F1382" s="893" t="s">
        <v>1745</v>
      </c>
      <c r="G1382" s="895">
        <v>0</v>
      </c>
      <c r="H1382" s="816">
        <v>0</v>
      </c>
    </row>
    <row r="1383" ht="22.5" customHeight="1" spans="1:8">
      <c r="A1383" s="891"/>
      <c r="B1383" s="891"/>
      <c r="C1383" s="905"/>
      <c r="D1383" s="905"/>
      <c r="E1383" s="891">
        <v>212</v>
      </c>
      <c r="F1383" s="903" t="s">
        <v>1317</v>
      </c>
      <c r="G1383" s="892">
        <v>24265522.57</v>
      </c>
      <c r="H1383" s="816">
        <v>2427</v>
      </c>
    </row>
    <row r="1384" ht="22.5" customHeight="1" spans="1:8">
      <c r="A1384" s="891"/>
      <c r="B1384" s="891"/>
      <c r="C1384" s="905"/>
      <c r="D1384" s="905"/>
      <c r="E1384" s="891">
        <v>21208</v>
      </c>
      <c r="F1384" s="893" t="s">
        <v>1746</v>
      </c>
      <c r="G1384" s="892">
        <v>24265522.57</v>
      </c>
      <c r="H1384" s="816">
        <v>2427</v>
      </c>
    </row>
    <row r="1385" ht="22.5" customHeight="1" spans="1:8">
      <c r="A1385" s="891"/>
      <c r="B1385" s="891"/>
      <c r="C1385" s="905"/>
      <c r="D1385" s="905"/>
      <c r="E1385" s="891">
        <v>2120801</v>
      </c>
      <c r="F1385" s="893" t="s">
        <v>1747</v>
      </c>
      <c r="G1385" s="895">
        <v>227070</v>
      </c>
      <c r="H1385" s="816">
        <v>23</v>
      </c>
    </row>
    <row r="1386" ht="22.5" customHeight="1" spans="1:8">
      <c r="A1386" s="891"/>
      <c r="B1386" s="891"/>
      <c r="C1386" s="905"/>
      <c r="D1386" s="905"/>
      <c r="E1386" s="891">
        <v>2120802</v>
      </c>
      <c r="F1386" s="893" t="s">
        <v>1748</v>
      </c>
      <c r="G1386" s="895">
        <v>0</v>
      </c>
      <c r="H1386" s="816">
        <v>0</v>
      </c>
    </row>
    <row r="1387" ht="22.5" customHeight="1" spans="1:8">
      <c r="A1387" s="891"/>
      <c r="B1387" s="891"/>
      <c r="C1387" s="905"/>
      <c r="D1387" s="905"/>
      <c r="E1387" s="891">
        <v>2120803</v>
      </c>
      <c r="F1387" s="893" t="s">
        <v>1749</v>
      </c>
      <c r="G1387" s="895">
        <v>0</v>
      </c>
      <c r="H1387" s="816">
        <v>0</v>
      </c>
    </row>
    <row r="1388" ht="22.5" customHeight="1" spans="1:8">
      <c r="A1388" s="891"/>
      <c r="B1388" s="891"/>
      <c r="C1388" s="905"/>
      <c r="D1388" s="905"/>
      <c r="E1388" s="891">
        <v>2120804</v>
      </c>
      <c r="F1388" s="893" t="s">
        <v>1750</v>
      </c>
      <c r="G1388" s="895">
        <v>0</v>
      </c>
      <c r="H1388" s="816">
        <v>0</v>
      </c>
    </row>
    <row r="1389" ht="22.5" customHeight="1" spans="1:8">
      <c r="A1389" s="891"/>
      <c r="B1389" s="891"/>
      <c r="C1389" s="905"/>
      <c r="D1389" s="905"/>
      <c r="E1389" s="891">
        <v>2120805</v>
      </c>
      <c r="F1389" s="893" t="s">
        <v>1751</v>
      </c>
      <c r="G1389" s="895">
        <v>203740.32</v>
      </c>
      <c r="H1389" s="816">
        <v>20</v>
      </c>
    </row>
    <row r="1390" ht="22.5" customHeight="1" spans="1:8">
      <c r="A1390" s="891"/>
      <c r="B1390" s="891"/>
      <c r="C1390" s="905"/>
      <c r="D1390" s="905"/>
      <c r="E1390" s="891">
        <v>2120806</v>
      </c>
      <c r="F1390" s="893" t="s">
        <v>1752</v>
      </c>
      <c r="G1390" s="895">
        <v>0</v>
      </c>
      <c r="H1390" s="816">
        <v>0</v>
      </c>
    </row>
    <row r="1391" ht="22.5" customHeight="1" spans="1:8">
      <c r="A1391" s="891"/>
      <c r="B1391" s="891"/>
      <c r="C1391" s="905"/>
      <c r="D1391" s="905"/>
      <c r="E1391" s="891">
        <v>2120807</v>
      </c>
      <c r="F1391" s="893" t="s">
        <v>1753</v>
      </c>
      <c r="G1391" s="895">
        <v>0</v>
      </c>
      <c r="H1391" s="816">
        <v>0</v>
      </c>
    </row>
    <row r="1392" ht="22.5" customHeight="1" spans="1:8">
      <c r="A1392" s="891"/>
      <c r="B1392" s="891"/>
      <c r="C1392" s="905"/>
      <c r="D1392" s="905"/>
      <c r="E1392" s="891">
        <v>2120809</v>
      </c>
      <c r="F1392" s="893" t="s">
        <v>1754</v>
      </c>
      <c r="G1392" s="895">
        <v>0</v>
      </c>
      <c r="H1392" s="816">
        <v>0</v>
      </c>
    </row>
    <row r="1393" ht="22.5" customHeight="1" spans="1:8">
      <c r="A1393" s="891"/>
      <c r="B1393" s="891"/>
      <c r="C1393" s="905"/>
      <c r="D1393" s="905"/>
      <c r="E1393" s="891">
        <v>2120810</v>
      </c>
      <c r="F1393" s="893" t="s">
        <v>1755</v>
      </c>
      <c r="G1393" s="895">
        <v>0</v>
      </c>
      <c r="H1393" s="816">
        <v>0</v>
      </c>
    </row>
    <row r="1394" ht="22.5" customHeight="1" spans="1:8">
      <c r="A1394" s="891"/>
      <c r="B1394" s="891"/>
      <c r="C1394" s="905"/>
      <c r="D1394" s="905"/>
      <c r="E1394" s="891">
        <v>2120811</v>
      </c>
      <c r="F1394" s="893" t="s">
        <v>1756</v>
      </c>
      <c r="G1394" s="895">
        <v>0</v>
      </c>
      <c r="H1394" s="816">
        <v>0</v>
      </c>
    </row>
    <row r="1395" ht="22.5" customHeight="1" spans="1:8">
      <c r="A1395" s="891"/>
      <c r="B1395" s="891"/>
      <c r="C1395" s="905"/>
      <c r="D1395" s="905"/>
      <c r="E1395" s="891">
        <v>2120813</v>
      </c>
      <c r="F1395" s="893" t="s">
        <v>1600</v>
      </c>
      <c r="G1395" s="895">
        <v>0</v>
      </c>
      <c r="H1395" s="816">
        <v>0</v>
      </c>
    </row>
    <row r="1396" ht="22.5" customHeight="1" spans="1:8">
      <c r="A1396" s="891"/>
      <c r="B1396" s="891"/>
      <c r="C1396" s="905"/>
      <c r="D1396" s="905"/>
      <c r="E1396" s="891">
        <v>2120814</v>
      </c>
      <c r="F1396" s="893" t="s">
        <v>1757</v>
      </c>
      <c r="G1396" s="895">
        <v>18834712.25</v>
      </c>
      <c r="H1396" s="816">
        <v>1883</v>
      </c>
    </row>
    <row r="1397" ht="22.5" customHeight="1" spans="1:8">
      <c r="A1397" s="891"/>
      <c r="B1397" s="891"/>
      <c r="C1397" s="905"/>
      <c r="D1397" s="905"/>
      <c r="E1397" s="891">
        <v>2120815</v>
      </c>
      <c r="F1397" s="893" t="s">
        <v>1758</v>
      </c>
      <c r="G1397" s="895">
        <v>0</v>
      </c>
      <c r="H1397" s="816">
        <v>0</v>
      </c>
    </row>
    <row r="1398" ht="22.5" customHeight="1" spans="1:8">
      <c r="A1398" s="891"/>
      <c r="B1398" s="891"/>
      <c r="C1398" s="907"/>
      <c r="D1398" s="907"/>
      <c r="E1398" s="891">
        <v>2120816</v>
      </c>
      <c r="F1398" s="893" t="s">
        <v>1759</v>
      </c>
      <c r="G1398" s="895">
        <v>5000000</v>
      </c>
      <c r="H1398" s="816">
        <v>500</v>
      </c>
    </row>
    <row r="1399" ht="22.5" customHeight="1" spans="1:8">
      <c r="A1399" s="891"/>
      <c r="B1399" s="891"/>
      <c r="C1399" s="905"/>
      <c r="D1399" s="905"/>
      <c r="E1399" s="891">
        <v>2120899</v>
      </c>
      <c r="F1399" s="893" t="s">
        <v>1760</v>
      </c>
      <c r="G1399" s="895">
        <v>0</v>
      </c>
      <c r="H1399" s="816">
        <v>0</v>
      </c>
    </row>
    <row r="1400" ht="22.5" customHeight="1" spans="1:8">
      <c r="A1400" s="891"/>
      <c r="B1400" s="891"/>
      <c r="C1400" s="905"/>
      <c r="D1400" s="905"/>
      <c r="E1400" s="891">
        <v>21210</v>
      </c>
      <c r="F1400" s="893" t="s">
        <v>1761</v>
      </c>
      <c r="G1400" s="892">
        <v>0</v>
      </c>
      <c r="H1400" s="816">
        <v>0</v>
      </c>
    </row>
    <row r="1401" ht="22.5" customHeight="1" spans="1:8">
      <c r="A1401" s="891"/>
      <c r="B1401" s="891"/>
      <c r="C1401" s="905"/>
      <c r="D1401" s="905"/>
      <c r="E1401" s="891">
        <v>2121001</v>
      </c>
      <c r="F1401" s="893" t="s">
        <v>1747</v>
      </c>
      <c r="G1401" s="895">
        <v>0</v>
      </c>
      <c r="H1401" s="816">
        <v>0</v>
      </c>
    </row>
    <row r="1402" ht="22.5" customHeight="1" spans="1:8">
      <c r="A1402" s="891"/>
      <c r="B1402" s="891"/>
      <c r="C1402" s="905"/>
      <c r="D1402" s="905"/>
      <c r="E1402" s="891">
        <v>2121002</v>
      </c>
      <c r="F1402" s="893" t="s">
        <v>1748</v>
      </c>
      <c r="G1402" s="895">
        <v>0</v>
      </c>
      <c r="H1402" s="816">
        <v>0</v>
      </c>
    </row>
    <row r="1403" ht="22.5" customHeight="1" spans="1:8">
      <c r="A1403" s="891"/>
      <c r="B1403" s="891"/>
      <c r="C1403" s="905"/>
      <c r="D1403" s="905"/>
      <c r="E1403" s="891">
        <v>2121099</v>
      </c>
      <c r="F1403" s="893" t="s">
        <v>1762</v>
      </c>
      <c r="G1403" s="895">
        <v>0</v>
      </c>
      <c r="H1403" s="816">
        <v>0</v>
      </c>
    </row>
    <row r="1404" ht="22.5" customHeight="1" spans="1:8">
      <c r="A1404" s="891"/>
      <c r="B1404" s="891"/>
      <c r="C1404" s="905"/>
      <c r="D1404" s="905"/>
      <c r="E1404" s="891">
        <v>21211</v>
      </c>
      <c r="F1404" s="893" t="s">
        <v>1763</v>
      </c>
      <c r="G1404" s="895">
        <v>0</v>
      </c>
      <c r="H1404" s="816">
        <v>0</v>
      </c>
    </row>
    <row r="1405" ht="22.5" customHeight="1" spans="1:8">
      <c r="A1405" s="891"/>
      <c r="B1405" s="891"/>
      <c r="C1405" s="905"/>
      <c r="D1405" s="905"/>
      <c r="E1405" s="891">
        <v>21213</v>
      </c>
      <c r="F1405" s="893" t="s">
        <v>1764</v>
      </c>
      <c r="G1405" s="892">
        <v>0</v>
      </c>
      <c r="H1405" s="816">
        <v>0</v>
      </c>
    </row>
    <row r="1406" ht="22.5" customHeight="1" spans="1:8">
      <c r="A1406" s="891"/>
      <c r="B1406" s="891"/>
      <c r="C1406" s="905"/>
      <c r="D1406" s="905"/>
      <c r="E1406" s="891">
        <v>2121301</v>
      </c>
      <c r="F1406" s="893" t="s">
        <v>1765</v>
      </c>
      <c r="G1406" s="895">
        <v>0</v>
      </c>
      <c r="H1406" s="816">
        <v>0</v>
      </c>
    </row>
    <row r="1407" ht="22.5" customHeight="1" spans="1:8">
      <c r="A1407" s="891"/>
      <c r="B1407" s="891"/>
      <c r="C1407" s="905"/>
      <c r="D1407" s="905"/>
      <c r="E1407" s="891">
        <v>2121302</v>
      </c>
      <c r="F1407" s="893" t="s">
        <v>1766</v>
      </c>
      <c r="G1407" s="895">
        <v>0</v>
      </c>
      <c r="H1407" s="816">
        <v>0</v>
      </c>
    </row>
    <row r="1408" ht="22.5" customHeight="1" spans="1:8">
      <c r="A1408" s="891"/>
      <c r="B1408" s="891"/>
      <c r="C1408" s="905"/>
      <c r="D1408" s="905"/>
      <c r="E1408" s="891">
        <v>2121303</v>
      </c>
      <c r="F1408" s="893" t="s">
        <v>1767</v>
      </c>
      <c r="G1408" s="895">
        <v>0</v>
      </c>
      <c r="H1408" s="816">
        <v>0</v>
      </c>
    </row>
    <row r="1409" ht="22.5" customHeight="1" spans="1:8">
      <c r="A1409" s="891"/>
      <c r="B1409" s="891"/>
      <c r="C1409" s="905"/>
      <c r="D1409" s="905"/>
      <c r="E1409" s="891">
        <v>2121304</v>
      </c>
      <c r="F1409" s="893" t="s">
        <v>1768</v>
      </c>
      <c r="G1409" s="895">
        <v>0</v>
      </c>
      <c r="H1409" s="816">
        <v>0</v>
      </c>
    </row>
    <row r="1410" ht="22.5" customHeight="1" spans="1:8">
      <c r="A1410" s="891"/>
      <c r="B1410" s="891"/>
      <c r="C1410" s="905"/>
      <c r="D1410" s="905"/>
      <c r="E1410" s="891">
        <v>2121399</v>
      </c>
      <c r="F1410" s="893" t="s">
        <v>1769</v>
      </c>
      <c r="G1410" s="895">
        <v>0</v>
      </c>
      <c r="H1410" s="816">
        <v>0</v>
      </c>
    </row>
    <row r="1411" ht="22.5" customHeight="1" spans="1:8">
      <c r="A1411" s="891"/>
      <c r="B1411" s="891"/>
      <c r="C1411" s="905"/>
      <c r="D1411" s="905"/>
      <c r="E1411" s="891">
        <v>21214</v>
      </c>
      <c r="F1411" s="893" t="s">
        <v>1770</v>
      </c>
      <c r="G1411" s="892">
        <v>0</v>
      </c>
      <c r="H1411" s="816">
        <v>0</v>
      </c>
    </row>
    <row r="1412" ht="22.5" customHeight="1" spans="1:8">
      <c r="A1412" s="891"/>
      <c r="B1412" s="891"/>
      <c r="C1412" s="905"/>
      <c r="D1412" s="905"/>
      <c r="E1412" s="891">
        <v>2121401</v>
      </c>
      <c r="F1412" s="893" t="s">
        <v>1771</v>
      </c>
      <c r="G1412" s="895">
        <v>0</v>
      </c>
      <c r="H1412" s="816">
        <v>0</v>
      </c>
    </row>
    <row r="1413" ht="22.5" customHeight="1" spans="1:8">
      <c r="A1413" s="891"/>
      <c r="B1413" s="891"/>
      <c r="C1413" s="905"/>
      <c r="D1413" s="905"/>
      <c r="E1413" s="891">
        <v>2121402</v>
      </c>
      <c r="F1413" s="893" t="s">
        <v>1772</v>
      </c>
      <c r="G1413" s="895">
        <v>0</v>
      </c>
      <c r="H1413" s="816">
        <v>0</v>
      </c>
    </row>
    <row r="1414" ht="22.5" customHeight="1" spans="1:8">
      <c r="A1414" s="891"/>
      <c r="B1414" s="891"/>
      <c r="C1414" s="905"/>
      <c r="D1414" s="905"/>
      <c r="E1414" s="891">
        <v>2121499</v>
      </c>
      <c r="F1414" s="893" t="s">
        <v>1773</v>
      </c>
      <c r="G1414" s="895">
        <v>0</v>
      </c>
      <c r="H1414" s="816">
        <v>0</v>
      </c>
    </row>
    <row r="1415" ht="22.5" customHeight="1" spans="1:8">
      <c r="A1415" s="891"/>
      <c r="B1415" s="891"/>
      <c r="C1415" s="905"/>
      <c r="D1415" s="905"/>
      <c r="E1415" s="891">
        <v>21215</v>
      </c>
      <c r="F1415" s="893" t="s">
        <v>1774</v>
      </c>
      <c r="G1415" s="892">
        <v>0</v>
      </c>
      <c r="H1415" s="816">
        <v>0</v>
      </c>
    </row>
    <row r="1416" ht="22.5" customHeight="1" spans="1:8">
      <c r="A1416" s="891"/>
      <c r="B1416" s="891"/>
      <c r="C1416" s="905"/>
      <c r="D1416" s="905"/>
      <c r="E1416" s="891">
        <v>2121501</v>
      </c>
      <c r="F1416" s="893" t="s">
        <v>1747</v>
      </c>
      <c r="G1416" s="895">
        <v>0</v>
      </c>
      <c r="H1416" s="816">
        <v>0</v>
      </c>
    </row>
    <row r="1417" ht="22.5" customHeight="1" spans="1:8">
      <c r="A1417" s="891"/>
      <c r="B1417" s="891"/>
      <c r="C1417" s="905"/>
      <c r="D1417" s="905"/>
      <c r="E1417" s="891">
        <v>2121502</v>
      </c>
      <c r="F1417" s="893" t="s">
        <v>1748</v>
      </c>
      <c r="G1417" s="895">
        <v>0</v>
      </c>
      <c r="H1417" s="816">
        <v>0</v>
      </c>
    </row>
    <row r="1418" ht="22.5" customHeight="1" spans="1:8">
      <c r="A1418" s="891"/>
      <c r="B1418" s="891"/>
      <c r="C1418" s="905"/>
      <c r="D1418" s="905"/>
      <c r="E1418" s="891">
        <v>2121599</v>
      </c>
      <c r="F1418" s="893" t="s">
        <v>1775</v>
      </c>
      <c r="G1418" s="895">
        <v>0</v>
      </c>
      <c r="H1418" s="816">
        <v>0</v>
      </c>
    </row>
    <row r="1419" ht="22.5" customHeight="1" spans="1:8">
      <c r="A1419" s="891"/>
      <c r="B1419" s="891"/>
      <c r="C1419" s="905"/>
      <c r="D1419" s="905"/>
      <c r="E1419" s="891">
        <v>21216</v>
      </c>
      <c r="F1419" s="893" t="s">
        <v>1776</v>
      </c>
      <c r="G1419" s="892">
        <v>0</v>
      </c>
      <c r="H1419" s="816">
        <v>0</v>
      </c>
    </row>
    <row r="1420" ht="22.5" customHeight="1" spans="1:8">
      <c r="A1420" s="891"/>
      <c r="B1420" s="891"/>
      <c r="C1420" s="905"/>
      <c r="D1420" s="905"/>
      <c r="E1420" s="891">
        <v>2121601</v>
      </c>
      <c r="F1420" s="893" t="s">
        <v>1747</v>
      </c>
      <c r="G1420" s="895">
        <v>0</v>
      </c>
      <c r="H1420" s="816">
        <v>0</v>
      </c>
    </row>
    <row r="1421" ht="22.5" customHeight="1" spans="1:8">
      <c r="A1421" s="891"/>
      <c r="B1421" s="891"/>
      <c r="C1421" s="905"/>
      <c r="D1421" s="905"/>
      <c r="E1421" s="891">
        <v>2121602</v>
      </c>
      <c r="F1421" s="893" t="s">
        <v>1748</v>
      </c>
      <c r="G1421" s="895">
        <v>0</v>
      </c>
      <c r="H1421" s="816">
        <v>0</v>
      </c>
    </row>
    <row r="1422" ht="22.5" customHeight="1" spans="1:8">
      <c r="A1422" s="891"/>
      <c r="B1422" s="891"/>
      <c r="C1422" s="905"/>
      <c r="D1422" s="905"/>
      <c r="E1422" s="891">
        <v>2121699</v>
      </c>
      <c r="F1422" s="893" t="s">
        <v>1777</v>
      </c>
      <c r="G1422" s="895">
        <v>0</v>
      </c>
      <c r="H1422" s="816">
        <v>0</v>
      </c>
    </row>
    <row r="1423" ht="22.5" customHeight="1" spans="1:8">
      <c r="A1423" s="891"/>
      <c r="B1423" s="891"/>
      <c r="C1423" s="905"/>
      <c r="D1423" s="905"/>
      <c r="E1423" s="891">
        <v>21217</v>
      </c>
      <c r="F1423" s="893" t="s">
        <v>1778</v>
      </c>
      <c r="G1423" s="892">
        <v>0</v>
      </c>
      <c r="H1423" s="816">
        <v>0</v>
      </c>
    </row>
    <row r="1424" ht="22.5" customHeight="1" spans="1:8">
      <c r="A1424" s="891"/>
      <c r="B1424" s="891"/>
      <c r="C1424" s="905"/>
      <c r="D1424" s="905"/>
      <c r="E1424" s="891">
        <v>2121701</v>
      </c>
      <c r="F1424" s="893" t="s">
        <v>1765</v>
      </c>
      <c r="G1424" s="895">
        <v>0</v>
      </c>
      <c r="H1424" s="816">
        <v>0</v>
      </c>
    </row>
    <row r="1425" ht="22.5" customHeight="1" spans="1:8">
      <c r="A1425" s="891"/>
      <c r="B1425" s="891"/>
      <c r="C1425" s="905"/>
      <c r="D1425" s="905"/>
      <c r="E1425" s="891">
        <v>2121702</v>
      </c>
      <c r="F1425" s="893" t="s">
        <v>1766</v>
      </c>
      <c r="G1425" s="895">
        <v>0</v>
      </c>
      <c r="H1425" s="816">
        <v>0</v>
      </c>
    </row>
    <row r="1426" ht="22.5" customHeight="1" spans="1:8">
      <c r="A1426" s="891"/>
      <c r="B1426" s="891"/>
      <c r="C1426" s="905"/>
      <c r="D1426" s="905"/>
      <c r="E1426" s="891">
        <v>2121703</v>
      </c>
      <c r="F1426" s="893" t="s">
        <v>1767</v>
      </c>
      <c r="G1426" s="895">
        <v>0</v>
      </c>
      <c r="H1426" s="816">
        <v>0</v>
      </c>
    </row>
    <row r="1427" ht="22.5" customHeight="1" spans="1:8">
      <c r="A1427" s="891"/>
      <c r="B1427" s="891"/>
      <c r="C1427" s="905"/>
      <c r="D1427" s="905"/>
      <c r="E1427" s="891">
        <v>2121704</v>
      </c>
      <c r="F1427" s="893" t="s">
        <v>1768</v>
      </c>
      <c r="G1427" s="895">
        <v>0</v>
      </c>
      <c r="H1427" s="816">
        <v>0</v>
      </c>
    </row>
    <row r="1428" ht="22.5" customHeight="1" spans="1:8">
      <c r="A1428" s="891"/>
      <c r="B1428" s="891"/>
      <c r="C1428" s="905"/>
      <c r="D1428" s="905"/>
      <c r="E1428" s="891">
        <v>2121799</v>
      </c>
      <c r="F1428" s="893" t="s">
        <v>1779</v>
      </c>
      <c r="G1428" s="895">
        <v>0</v>
      </c>
      <c r="H1428" s="816">
        <v>0</v>
      </c>
    </row>
    <row r="1429" ht="22.5" customHeight="1" spans="1:8">
      <c r="A1429" s="891"/>
      <c r="B1429" s="891"/>
      <c r="C1429" s="905"/>
      <c r="D1429" s="905"/>
      <c r="E1429" s="891">
        <v>21218</v>
      </c>
      <c r="F1429" s="893" t="s">
        <v>1780</v>
      </c>
      <c r="G1429" s="892">
        <v>0</v>
      </c>
      <c r="H1429" s="816">
        <v>0</v>
      </c>
    </row>
    <row r="1430" ht="22.5" customHeight="1" spans="1:8">
      <c r="A1430" s="891"/>
      <c r="B1430" s="891"/>
      <c r="C1430" s="905"/>
      <c r="D1430" s="905"/>
      <c r="E1430" s="891">
        <v>2121801</v>
      </c>
      <c r="F1430" s="893" t="s">
        <v>1771</v>
      </c>
      <c r="G1430" s="895">
        <v>0</v>
      </c>
      <c r="H1430" s="816">
        <v>0</v>
      </c>
    </row>
    <row r="1431" ht="22.5" customHeight="1" spans="1:8">
      <c r="A1431" s="891"/>
      <c r="B1431" s="891"/>
      <c r="C1431" s="905"/>
      <c r="D1431" s="905"/>
      <c r="E1431" s="891">
        <v>2121899</v>
      </c>
      <c r="F1431" s="893" t="s">
        <v>1781</v>
      </c>
      <c r="G1431" s="895">
        <v>0</v>
      </c>
      <c r="H1431" s="816">
        <v>0</v>
      </c>
    </row>
    <row r="1432" ht="22.5" customHeight="1" spans="1:8">
      <c r="A1432" s="891"/>
      <c r="B1432" s="891"/>
      <c r="C1432" s="905"/>
      <c r="D1432" s="905"/>
      <c r="E1432" s="891">
        <v>21219</v>
      </c>
      <c r="F1432" s="893" t="s">
        <v>1782</v>
      </c>
      <c r="G1432" s="892">
        <v>0</v>
      </c>
      <c r="H1432" s="816">
        <v>0</v>
      </c>
    </row>
    <row r="1433" ht="22.5" customHeight="1" spans="1:8">
      <c r="A1433" s="891"/>
      <c r="B1433" s="891"/>
      <c r="C1433" s="905"/>
      <c r="D1433" s="905"/>
      <c r="E1433" s="891">
        <v>2121901</v>
      </c>
      <c r="F1433" s="893" t="s">
        <v>1747</v>
      </c>
      <c r="G1433" s="895">
        <v>0</v>
      </c>
      <c r="H1433" s="816">
        <v>0</v>
      </c>
    </row>
    <row r="1434" ht="22.5" customHeight="1" spans="1:8">
      <c r="A1434" s="891"/>
      <c r="B1434" s="891"/>
      <c r="C1434" s="905"/>
      <c r="D1434" s="905"/>
      <c r="E1434" s="891">
        <v>2121902</v>
      </c>
      <c r="F1434" s="893" t="s">
        <v>1748</v>
      </c>
      <c r="G1434" s="895">
        <v>0</v>
      </c>
      <c r="H1434" s="816">
        <v>0</v>
      </c>
    </row>
    <row r="1435" ht="22.5" customHeight="1" spans="1:8">
      <c r="A1435" s="891"/>
      <c r="B1435" s="891"/>
      <c r="C1435" s="905"/>
      <c r="D1435" s="905"/>
      <c r="E1435" s="891">
        <v>2121903</v>
      </c>
      <c r="F1435" s="893" t="s">
        <v>1749</v>
      </c>
      <c r="G1435" s="895">
        <v>0</v>
      </c>
      <c r="H1435" s="816">
        <v>0</v>
      </c>
    </row>
    <row r="1436" ht="22.5" customHeight="1" spans="1:8">
      <c r="A1436" s="891"/>
      <c r="B1436" s="891"/>
      <c r="C1436" s="905"/>
      <c r="D1436" s="905"/>
      <c r="E1436" s="891">
        <v>2121904</v>
      </c>
      <c r="F1436" s="893" t="s">
        <v>1750</v>
      </c>
      <c r="G1436" s="895">
        <v>0</v>
      </c>
      <c r="H1436" s="816">
        <v>0</v>
      </c>
    </row>
    <row r="1437" ht="22.5" customHeight="1" spans="1:8">
      <c r="A1437" s="891"/>
      <c r="B1437" s="891"/>
      <c r="C1437" s="905"/>
      <c r="D1437" s="905"/>
      <c r="E1437" s="891">
        <v>2121905</v>
      </c>
      <c r="F1437" s="893" t="s">
        <v>1753</v>
      </c>
      <c r="G1437" s="895">
        <v>0</v>
      </c>
      <c r="H1437" s="816">
        <v>0</v>
      </c>
    </row>
    <row r="1438" ht="22.5" customHeight="1" spans="1:8">
      <c r="A1438" s="891"/>
      <c r="B1438" s="891"/>
      <c r="C1438" s="905"/>
      <c r="D1438" s="905"/>
      <c r="E1438" s="891">
        <v>2121906</v>
      </c>
      <c r="F1438" s="893" t="s">
        <v>1755</v>
      </c>
      <c r="G1438" s="895">
        <v>0</v>
      </c>
      <c r="H1438" s="816">
        <v>0</v>
      </c>
    </row>
    <row r="1439" ht="22.5" customHeight="1" spans="1:8">
      <c r="A1439" s="891"/>
      <c r="B1439" s="891"/>
      <c r="C1439" s="905"/>
      <c r="D1439" s="905"/>
      <c r="E1439" s="891">
        <v>2121907</v>
      </c>
      <c r="F1439" s="893" t="s">
        <v>1756</v>
      </c>
      <c r="G1439" s="895">
        <v>0</v>
      </c>
      <c r="H1439" s="816">
        <v>0</v>
      </c>
    </row>
    <row r="1440" ht="22.5" customHeight="1" spans="1:8">
      <c r="A1440" s="891"/>
      <c r="B1440" s="891"/>
      <c r="C1440" s="905"/>
      <c r="D1440" s="905"/>
      <c r="E1440" s="891">
        <v>2121999</v>
      </c>
      <c r="F1440" s="893" t="s">
        <v>1783</v>
      </c>
      <c r="G1440" s="895">
        <v>0</v>
      </c>
      <c r="H1440" s="816">
        <v>0</v>
      </c>
    </row>
    <row r="1441" ht="22.5" customHeight="1" spans="1:8">
      <c r="A1441" s="891"/>
      <c r="B1441" s="891"/>
      <c r="C1441" s="905"/>
      <c r="D1441" s="905"/>
      <c r="E1441" s="891">
        <v>213</v>
      </c>
      <c r="F1441" s="903" t="s">
        <v>1333</v>
      </c>
      <c r="G1441" s="892">
        <v>9432860.43</v>
      </c>
      <c r="H1441" s="816">
        <v>943</v>
      </c>
    </row>
    <row r="1442" ht="22.5" customHeight="1" spans="1:8">
      <c r="A1442" s="891"/>
      <c r="B1442" s="891"/>
      <c r="C1442" s="905"/>
      <c r="D1442" s="905"/>
      <c r="E1442" s="891">
        <v>21366</v>
      </c>
      <c r="F1442" s="893" t="s">
        <v>1784</v>
      </c>
      <c r="G1442" s="892">
        <v>4094404.66</v>
      </c>
      <c r="H1442" s="816">
        <v>409</v>
      </c>
    </row>
    <row r="1443" ht="22.5" customHeight="1" spans="1:8">
      <c r="A1443" s="891"/>
      <c r="B1443" s="891"/>
      <c r="C1443" s="905"/>
      <c r="D1443" s="905"/>
      <c r="E1443" s="891">
        <v>2136601</v>
      </c>
      <c r="F1443" s="893" t="s">
        <v>1730</v>
      </c>
      <c r="G1443" s="895">
        <v>3815995.66</v>
      </c>
      <c r="H1443" s="816">
        <v>382</v>
      </c>
    </row>
    <row r="1444" ht="22.5" customHeight="1" spans="1:8">
      <c r="A1444" s="891"/>
      <c r="B1444" s="891"/>
      <c r="C1444" s="905"/>
      <c r="D1444" s="905"/>
      <c r="E1444" s="891">
        <v>2136602</v>
      </c>
      <c r="F1444" s="893" t="s">
        <v>1785</v>
      </c>
      <c r="G1444" s="895">
        <v>0</v>
      </c>
      <c r="H1444" s="816">
        <v>0</v>
      </c>
    </row>
    <row r="1445" ht="22.5" customHeight="1" spans="1:8">
      <c r="A1445" s="891"/>
      <c r="B1445" s="891"/>
      <c r="C1445" s="905"/>
      <c r="D1445" s="905"/>
      <c r="E1445" s="891">
        <v>2136603</v>
      </c>
      <c r="F1445" s="893" t="s">
        <v>1786</v>
      </c>
      <c r="G1445" s="895">
        <v>0</v>
      </c>
      <c r="H1445" s="816">
        <v>0</v>
      </c>
    </row>
    <row r="1446" ht="22.5" customHeight="1" spans="1:8">
      <c r="A1446" s="891"/>
      <c r="B1446" s="891"/>
      <c r="C1446" s="905"/>
      <c r="D1446" s="905"/>
      <c r="E1446" s="891">
        <v>2136699</v>
      </c>
      <c r="F1446" s="893" t="s">
        <v>1787</v>
      </c>
      <c r="G1446" s="895">
        <v>278409</v>
      </c>
      <c r="H1446" s="816">
        <v>28</v>
      </c>
    </row>
    <row r="1447" ht="22.5" customHeight="1" spans="1:8">
      <c r="A1447" s="891"/>
      <c r="B1447" s="891"/>
      <c r="C1447" s="905"/>
      <c r="D1447" s="905"/>
      <c r="E1447" s="891">
        <v>21367</v>
      </c>
      <c r="F1447" s="893" t="s">
        <v>1788</v>
      </c>
      <c r="G1447" s="892">
        <v>0</v>
      </c>
      <c r="H1447" s="816">
        <v>0</v>
      </c>
    </row>
    <row r="1448" ht="22.5" customHeight="1" spans="1:8">
      <c r="A1448" s="891"/>
      <c r="B1448" s="891"/>
      <c r="C1448" s="905"/>
      <c r="D1448" s="905"/>
      <c r="E1448" s="891">
        <v>2136701</v>
      </c>
      <c r="F1448" s="893" t="s">
        <v>1730</v>
      </c>
      <c r="G1448" s="895">
        <v>0</v>
      </c>
      <c r="H1448" s="816">
        <v>0</v>
      </c>
    </row>
    <row r="1449" ht="22.5" customHeight="1" spans="1:8">
      <c r="A1449" s="891"/>
      <c r="B1449" s="891"/>
      <c r="C1449" s="905"/>
      <c r="D1449" s="905"/>
      <c r="E1449" s="891">
        <v>2136702</v>
      </c>
      <c r="F1449" s="893" t="s">
        <v>1785</v>
      </c>
      <c r="G1449" s="895">
        <v>0</v>
      </c>
      <c r="H1449" s="816">
        <v>0</v>
      </c>
    </row>
    <row r="1450" ht="22.5" customHeight="1" spans="1:8">
      <c r="A1450" s="891"/>
      <c r="B1450" s="891"/>
      <c r="C1450" s="905"/>
      <c r="D1450" s="905"/>
      <c r="E1450" s="891">
        <v>2136703</v>
      </c>
      <c r="F1450" s="893" t="s">
        <v>1789</v>
      </c>
      <c r="G1450" s="895">
        <v>0</v>
      </c>
      <c r="H1450" s="816">
        <v>0</v>
      </c>
    </row>
    <row r="1451" ht="22.5" customHeight="1" spans="1:8">
      <c r="A1451" s="891"/>
      <c r="B1451" s="891"/>
      <c r="C1451" s="905"/>
      <c r="D1451" s="905"/>
      <c r="E1451" s="891">
        <v>2136799</v>
      </c>
      <c r="F1451" s="893" t="s">
        <v>1790</v>
      </c>
      <c r="G1451" s="895">
        <v>0</v>
      </c>
      <c r="H1451" s="816">
        <v>0</v>
      </c>
    </row>
    <row r="1452" ht="22.5" customHeight="1" spans="1:8">
      <c r="A1452" s="891"/>
      <c r="B1452" s="891"/>
      <c r="C1452" s="905"/>
      <c r="D1452" s="905"/>
      <c r="E1452" s="891">
        <v>21369</v>
      </c>
      <c r="F1452" s="893" t="s">
        <v>1791</v>
      </c>
      <c r="G1452" s="892">
        <v>0</v>
      </c>
      <c r="H1452" s="816">
        <v>0</v>
      </c>
    </row>
    <row r="1453" ht="22.5" customHeight="1" spans="1:8">
      <c r="A1453" s="891"/>
      <c r="B1453" s="891"/>
      <c r="C1453" s="905"/>
      <c r="D1453" s="905"/>
      <c r="E1453" s="891">
        <v>2136901</v>
      </c>
      <c r="F1453" s="893" t="s">
        <v>1394</v>
      </c>
      <c r="G1453" s="895">
        <v>0</v>
      </c>
      <c r="H1453" s="816">
        <v>0</v>
      </c>
    </row>
    <row r="1454" ht="22.5" customHeight="1" spans="1:8">
      <c r="A1454" s="891"/>
      <c r="B1454" s="891"/>
      <c r="C1454" s="905"/>
      <c r="D1454" s="905"/>
      <c r="E1454" s="891">
        <v>2136902</v>
      </c>
      <c r="F1454" s="893" t="s">
        <v>1792</v>
      </c>
      <c r="G1454" s="895">
        <v>0</v>
      </c>
      <c r="H1454" s="816">
        <v>0</v>
      </c>
    </row>
    <row r="1455" ht="22.5" customHeight="1" spans="1:8">
      <c r="A1455" s="891"/>
      <c r="B1455" s="891"/>
      <c r="C1455" s="905"/>
      <c r="D1455" s="905"/>
      <c r="E1455" s="891">
        <v>2136903</v>
      </c>
      <c r="F1455" s="893" t="s">
        <v>1793</v>
      </c>
      <c r="G1455" s="895">
        <v>0</v>
      </c>
      <c r="H1455" s="816">
        <v>0</v>
      </c>
    </row>
    <row r="1456" ht="22.5" customHeight="1" spans="1:8">
      <c r="A1456" s="891"/>
      <c r="B1456" s="891"/>
      <c r="C1456" s="905"/>
      <c r="D1456" s="905"/>
      <c r="E1456" s="891">
        <v>2136999</v>
      </c>
      <c r="F1456" s="893" t="s">
        <v>1794</v>
      </c>
      <c r="G1456" s="895">
        <v>0</v>
      </c>
      <c r="H1456" s="816">
        <v>0</v>
      </c>
    </row>
    <row r="1457" ht="22.5" customHeight="1" spans="1:8">
      <c r="A1457" s="891"/>
      <c r="B1457" s="891"/>
      <c r="C1457" s="905"/>
      <c r="D1457" s="905"/>
      <c r="E1457" s="891">
        <v>21370</v>
      </c>
      <c r="F1457" s="893" t="s">
        <v>1795</v>
      </c>
      <c r="G1457" s="892">
        <v>0</v>
      </c>
      <c r="H1457" s="816">
        <v>0</v>
      </c>
    </row>
    <row r="1458" ht="22.5" customHeight="1" spans="1:8">
      <c r="A1458" s="891"/>
      <c r="B1458" s="891"/>
      <c r="C1458" s="905"/>
      <c r="D1458" s="905"/>
      <c r="E1458" s="891">
        <v>2137001</v>
      </c>
      <c r="F1458" s="893" t="s">
        <v>1730</v>
      </c>
      <c r="G1458" s="895">
        <v>0</v>
      </c>
      <c r="H1458" s="816">
        <v>0</v>
      </c>
    </row>
    <row r="1459" ht="22.5" customHeight="1" spans="1:8">
      <c r="A1459" s="891"/>
      <c r="B1459" s="891"/>
      <c r="C1459" s="905"/>
      <c r="D1459" s="905"/>
      <c r="E1459" s="891">
        <v>2137099</v>
      </c>
      <c r="F1459" s="893" t="s">
        <v>1796</v>
      </c>
      <c r="G1459" s="895">
        <v>0</v>
      </c>
      <c r="H1459" s="816">
        <v>0</v>
      </c>
    </row>
    <row r="1460" ht="22.5" customHeight="1" spans="1:8">
      <c r="A1460" s="891"/>
      <c r="B1460" s="891"/>
      <c r="C1460" s="905"/>
      <c r="D1460" s="905"/>
      <c r="E1460" s="891">
        <v>21371</v>
      </c>
      <c r="F1460" s="893" t="s">
        <v>1797</v>
      </c>
      <c r="G1460" s="892">
        <v>0</v>
      </c>
      <c r="H1460" s="816">
        <v>0</v>
      </c>
    </row>
    <row r="1461" ht="22.5" customHeight="1" spans="1:8">
      <c r="A1461" s="891"/>
      <c r="B1461" s="891"/>
      <c r="C1461" s="905"/>
      <c r="D1461" s="905"/>
      <c r="E1461" s="891">
        <v>2137101</v>
      </c>
      <c r="F1461" s="893" t="s">
        <v>1394</v>
      </c>
      <c r="G1461" s="895">
        <v>0</v>
      </c>
      <c r="H1461" s="816">
        <v>0</v>
      </c>
    </row>
    <row r="1462" ht="22.5" customHeight="1" spans="1:8">
      <c r="A1462" s="891"/>
      <c r="B1462" s="891"/>
      <c r="C1462" s="905"/>
      <c r="D1462" s="905"/>
      <c r="E1462" s="891">
        <v>2137102</v>
      </c>
      <c r="F1462" s="893" t="s">
        <v>1798</v>
      </c>
      <c r="G1462" s="895">
        <v>0</v>
      </c>
      <c r="H1462" s="816">
        <v>0</v>
      </c>
    </row>
    <row r="1463" ht="22.5" customHeight="1" spans="1:8">
      <c r="A1463" s="891"/>
      <c r="B1463" s="891"/>
      <c r="C1463" s="905"/>
      <c r="D1463" s="905"/>
      <c r="E1463" s="891">
        <v>2137103</v>
      </c>
      <c r="F1463" s="893" t="s">
        <v>1793</v>
      </c>
      <c r="G1463" s="895">
        <v>0</v>
      </c>
      <c r="H1463" s="816">
        <v>0</v>
      </c>
    </row>
    <row r="1464" ht="22.5" customHeight="1" spans="1:8">
      <c r="A1464" s="891"/>
      <c r="B1464" s="891"/>
      <c r="C1464" s="905"/>
      <c r="D1464" s="905"/>
      <c r="E1464" s="891">
        <v>2137199</v>
      </c>
      <c r="F1464" s="893" t="s">
        <v>1799</v>
      </c>
      <c r="G1464" s="895">
        <v>0</v>
      </c>
      <c r="H1464" s="816">
        <v>0</v>
      </c>
    </row>
    <row r="1465" ht="22.5" customHeight="1" spans="1:8">
      <c r="A1465" s="891"/>
      <c r="B1465" s="891"/>
      <c r="C1465" s="905"/>
      <c r="D1465" s="905"/>
      <c r="E1465" s="891">
        <v>21372</v>
      </c>
      <c r="F1465" s="893" t="s">
        <v>1800</v>
      </c>
      <c r="G1465" s="892">
        <v>5338455.77</v>
      </c>
      <c r="H1465" s="816">
        <v>534</v>
      </c>
    </row>
    <row r="1466" ht="22.5" customHeight="1" spans="1:8">
      <c r="A1466" s="891"/>
      <c r="B1466" s="891"/>
      <c r="C1466" s="905"/>
      <c r="D1466" s="905"/>
      <c r="E1466" s="891">
        <v>2137201</v>
      </c>
      <c r="F1466" s="893" t="s">
        <v>1729</v>
      </c>
      <c r="G1466" s="895">
        <v>4322582.77</v>
      </c>
      <c r="H1466" s="816">
        <v>432</v>
      </c>
    </row>
    <row r="1467" ht="22.5" customHeight="1" spans="1:8">
      <c r="A1467" s="891"/>
      <c r="B1467" s="891"/>
      <c r="C1467" s="905"/>
      <c r="D1467" s="905"/>
      <c r="E1467" s="891">
        <v>2137202</v>
      </c>
      <c r="F1467" s="893" t="s">
        <v>1730</v>
      </c>
      <c r="G1467" s="895">
        <v>1015873</v>
      </c>
      <c r="H1467" s="816">
        <v>102</v>
      </c>
    </row>
    <row r="1468" ht="22.5" customHeight="1" spans="1:8">
      <c r="A1468" s="891"/>
      <c r="B1468" s="891"/>
      <c r="C1468" s="905"/>
      <c r="D1468" s="905"/>
      <c r="E1468" s="891">
        <v>2137299</v>
      </c>
      <c r="F1468" s="893" t="s">
        <v>1731</v>
      </c>
      <c r="G1468" s="895">
        <v>0</v>
      </c>
      <c r="H1468" s="816">
        <v>0</v>
      </c>
    </row>
    <row r="1469" ht="22.5" customHeight="1" spans="1:8">
      <c r="A1469" s="891"/>
      <c r="B1469" s="891"/>
      <c r="C1469" s="905"/>
      <c r="D1469" s="905"/>
      <c r="E1469" s="891">
        <v>21373</v>
      </c>
      <c r="F1469" s="893" t="s">
        <v>1801</v>
      </c>
      <c r="G1469" s="892">
        <v>0</v>
      </c>
      <c r="H1469" s="816">
        <v>0</v>
      </c>
    </row>
    <row r="1470" ht="22.5" customHeight="1" spans="1:8">
      <c r="A1470" s="891"/>
      <c r="B1470" s="891"/>
      <c r="C1470" s="905"/>
      <c r="D1470" s="905"/>
      <c r="E1470" s="891">
        <v>2137301</v>
      </c>
      <c r="F1470" s="893" t="s">
        <v>1729</v>
      </c>
      <c r="G1470" s="895">
        <v>0</v>
      </c>
      <c r="H1470" s="816">
        <v>0</v>
      </c>
    </row>
    <row r="1471" ht="22.5" customHeight="1" spans="1:8">
      <c r="A1471" s="891"/>
      <c r="B1471" s="891"/>
      <c r="C1471" s="905"/>
      <c r="D1471" s="905"/>
      <c r="E1471" s="891">
        <v>2137302</v>
      </c>
      <c r="F1471" s="893" t="s">
        <v>1730</v>
      </c>
      <c r="G1471" s="895">
        <v>0</v>
      </c>
      <c r="H1471" s="816">
        <v>0</v>
      </c>
    </row>
    <row r="1472" ht="22.5" customHeight="1" spans="1:8">
      <c r="A1472" s="891"/>
      <c r="B1472" s="891"/>
      <c r="C1472" s="905"/>
      <c r="D1472" s="905"/>
      <c r="E1472" s="891">
        <v>2137399</v>
      </c>
      <c r="F1472" s="893" t="s">
        <v>1733</v>
      </c>
      <c r="G1472" s="895">
        <v>0</v>
      </c>
      <c r="H1472" s="816">
        <v>0</v>
      </c>
    </row>
    <row r="1473" ht="22.5" customHeight="1" spans="1:8">
      <c r="A1473" s="891"/>
      <c r="B1473" s="891"/>
      <c r="C1473" s="905"/>
      <c r="D1473" s="905"/>
      <c r="E1473" s="891">
        <v>21374</v>
      </c>
      <c r="F1473" s="893" t="s">
        <v>1802</v>
      </c>
      <c r="G1473" s="892">
        <v>0</v>
      </c>
      <c r="H1473" s="816">
        <v>0</v>
      </c>
    </row>
    <row r="1474" ht="22.5" customHeight="1" spans="1:8">
      <c r="A1474" s="891"/>
      <c r="B1474" s="891"/>
      <c r="C1474" s="905"/>
      <c r="D1474" s="905"/>
      <c r="E1474" s="891">
        <v>2137401</v>
      </c>
      <c r="F1474" s="893" t="s">
        <v>1730</v>
      </c>
      <c r="G1474" s="895">
        <v>0</v>
      </c>
      <c r="H1474" s="816">
        <v>0</v>
      </c>
    </row>
    <row r="1475" ht="22.5" customHeight="1" spans="1:8">
      <c r="A1475" s="891"/>
      <c r="B1475" s="891"/>
      <c r="C1475" s="905"/>
      <c r="D1475" s="905"/>
      <c r="E1475" s="891">
        <v>2137499</v>
      </c>
      <c r="F1475" s="893" t="s">
        <v>1803</v>
      </c>
      <c r="G1475" s="895">
        <v>0</v>
      </c>
      <c r="H1475" s="816">
        <v>0</v>
      </c>
    </row>
    <row r="1476" ht="22.5" customHeight="1" spans="1:8">
      <c r="A1476" s="891"/>
      <c r="B1476" s="891"/>
      <c r="C1476" s="905"/>
      <c r="D1476" s="905"/>
      <c r="E1476" s="891">
        <v>214</v>
      </c>
      <c r="F1476" s="903" t="s">
        <v>1422</v>
      </c>
      <c r="G1476" s="892">
        <v>0</v>
      </c>
      <c r="H1476" s="816">
        <v>0</v>
      </c>
    </row>
    <row r="1477" ht="22.5" customHeight="1" spans="1:8">
      <c r="A1477" s="891"/>
      <c r="B1477" s="891"/>
      <c r="C1477" s="905"/>
      <c r="D1477" s="905"/>
      <c r="E1477" s="891">
        <v>21460</v>
      </c>
      <c r="F1477" s="893" t="s">
        <v>1804</v>
      </c>
      <c r="G1477" s="892">
        <v>0</v>
      </c>
      <c r="H1477" s="816">
        <v>0</v>
      </c>
    </row>
    <row r="1478" ht="22.5" customHeight="1" spans="1:8">
      <c r="A1478" s="891"/>
      <c r="B1478" s="891"/>
      <c r="C1478" s="905"/>
      <c r="D1478" s="905"/>
      <c r="E1478" s="891">
        <v>2146001</v>
      </c>
      <c r="F1478" s="893" t="s">
        <v>1424</v>
      </c>
      <c r="G1478" s="895">
        <v>0</v>
      </c>
      <c r="H1478" s="816">
        <v>0</v>
      </c>
    </row>
    <row r="1479" ht="22.5" customHeight="1" spans="1:8">
      <c r="A1479" s="891"/>
      <c r="B1479" s="891"/>
      <c r="C1479" s="905"/>
      <c r="D1479" s="905"/>
      <c r="E1479" s="891">
        <v>2146002</v>
      </c>
      <c r="F1479" s="893" t="s">
        <v>1425</v>
      </c>
      <c r="G1479" s="895">
        <v>0</v>
      </c>
      <c r="H1479" s="816">
        <v>0</v>
      </c>
    </row>
    <row r="1480" ht="22.5" customHeight="1" spans="1:8">
      <c r="A1480" s="891"/>
      <c r="B1480" s="891"/>
      <c r="C1480" s="905"/>
      <c r="D1480" s="905"/>
      <c r="E1480" s="891">
        <v>2146003</v>
      </c>
      <c r="F1480" s="893" t="s">
        <v>1805</v>
      </c>
      <c r="G1480" s="895">
        <v>0</v>
      </c>
      <c r="H1480" s="816">
        <v>0</v>
      </c>
    </row>
    <row r="1481" ht="22.5" customHeight="1" spans="1:8">
      <c r="A1481" s="891"/>
      <c r="B1481" s="891"/>
      <c r="C1481" s="905"/>
      <c r="D1481" s="905"/>
      <c r="E1481" s="891">
        <v>2146099</v>
      </c>
      <c r="F1481" s="893" t="s">
        <v>1806</v>
      </c>
      <c r="G1481" s="895">
        <v>0</v>
      </c>
      <c r="H1481" s="816">
        <v>0</v>
      </c>
    </row>
    <row r="1482" ht="22.5" customHeight="1" spans="1:8">
      <c r="A1482" s="891"/>
      <c r="B1482" s="891"/>
      <c r="C1482" s="905"/>
      <c r="D1482" s="905"/>
      <c r="E1482" s="891">
        <v>21462</v>
      </c>
      <c r="F1482" s="893" t="s">
        <v>1807</v>
      </c>
      <c r="G1482" s="892">
        <v>0</v>
      </c>
      <c r="H1482" s="816">
        <v>0</v>
      </c>
    </row>
    <row r="1483" ht="22.5" customHeight="1" spans="1:8">
      <c r="A1483" s="891"/>
      <c r="B1483" s="891"/>
      <c r="C1483" s="905"/>
      <c r="D1483" s="905"/>
      <c r="E1483" s="891">
        <v>2146201</v>
      </c>
      <c r="F1483" s="893" t="s">
        <v>1805</v>
      </c>
      <c r="G1483" s="895">
        <v>0</v>
      </c>
      <c r="H1483" s="816">
        <v>0</v>
      </c>
    </row>
    <row r="1484" ht="22.5" customHeight="1" spans="1:8">
      <c r="A1484" s="891"/>
      <c r="B1484" s="891"/>
      <c r="C1484" s="905"/>
      <c r="D1484" s="905"/>
      <c r="E1484" s="891">
        <v>2146202</v>
      </c>
      <c r="F1484" s="893" t="s">
        <v>1808</v>
      </c>
      <c r="G1484" s="895">
        <v>0</v>
      </c>
      <c r="H1484" s="816">
        <v>0</v>
      </c>
    </row>
    <row r="1485" ht="22.5" customHeight="1" spans="1:8">
      <c r="A1485" s="891"/>
      <c r="B1485" s="891"/>
      <c r="C1485" s="905"/>
      <c r="D1485" s="905"/>
      <c r="E1485" s="891">
        <v>2146203</v>
      </c>
      <c r="F1485" s="893" t="s">
        <v>1809</v>
      </c>
      <c r="G1485" s="895">
        <v>0</v>
      </c>
      <c r="H1485" s="816">
        <v>0</v>
      </c>
    </row>
    <row r="1486" ht="22.5" customHeight="1" spans="1:8">
      <c r="A1486" s="891"/>
      <c r="B1486" s="891"/>
      <c r="C1486" s="905"/>
      <c r="D1486" s="905"/>
      <c r="E1486" s="891">
        <v>2146299</v>
      </c>
      <c r="F1486" s="893" t="s">
        <v>1810</v>
      </c>
      <c r="G1486" s="895">
        <v>0</v>
      </c>
      <c r="H1486" s="816">
        <v>0</v>
      </c>
    </row>
    <row r="1487" ht="22.5" customHeight="1" spans="1:8">
      <c r="A1487" s="891"/>
      <c r="B1487" s="891"/>
      <c r="C1487" s="905"/>
      <c r="D1487" s="905"/>
      <c r="E1487" s="891">
        <v>21464</v>
      </c>
      <c r="F1487" s="893" t="s">
        <v>1811</v>
      </c>
      <c r="G1487" s="892">
        <v>0</v>
      </c>
      <c r="H1487" s="816">
        <v>0</v>
      </c>
    </row>
    <row r="1488" ht="22.5" customHeight="1" spans="1:8">
      <c r="A1488" s="891"/>
      <c r="B1488" s="891"/>
      <c r="C1488" s="905"/>
      <c r="D1488" s="905"/>
      <c r="E1488" s="891">
        <v>2146401</v>
      </c>
      <c r="F1488" s="893" t="s">
        <v>1812</v>
      </c>
      <c r="G1488" s="895">
        <v>0</v>
      </c>
      <c r="H1488" s="816">
        <v>0</v>
      </c>
    </row>
    <row r="1489" ht="22.5" customHeight="1" spans="1:8">
      <c r="A1489" s="891"/>
      <c r="B1489" s="891"/>
      <c r="C1489" s="905"/>
      <c r="D1489" s="905"/>
      <c r="E1489" s="891">
        <v>2146402</v>
      </c>
      <c r="F1489" s="893" t="s">
        <v>1813</v>
      </c>
      <c r="G1489" s="895">
        <v>0</v>
      </c>
      <c r="H1489" s="816">
        <v>0</v>
      </c>
    </row>
    <row r="1490" ht="22.5" customHeight="1" spans="1:8">
      <c r="A1490" s="891"/>
      <c r="B1490" s="891"/>
      <c r="C1490" s="905"/>
      <c r="D1490" s="905"/>
      <c r="E1490" s="891">
        <v>2146403</v>
      </c>
      <c r="F1490" s="893" t="s">
        <v>1814</v>
      </c>
      <c r="G1490" s="895">
        <v>0</v>
      </c>
      <c r="H1490" s="816">
        <v>0</v>
      </c>
    </row>
    <row r="1491" ht="22.5" customHeight="1" spans="1:8">
      <c r="A1491" s="891"/>
      <c r="B1491" s="891"/>
      <c r="C1491" s="905"/>
      <c r="D1491" s="905"/>
      <c r="E1491" s="891">
        <v>2146404</v>
      </c>
      <c r="F1491" s="893" t="s">
        <v>1815</v>
      </c>
      <c r="G1491" s="895">
        <v>0</v>
      </c>
      <c r="H1491" s="816">
        <v>0</v>
      </c>
    </row>
    <row r="1492" ht="22.5" customHeight="1" spans="1:8">
      <c r="A1492" s="891"/>
      <c r="B1492" s="891"/>
      <c r="C1492" s="905"/>
      <c r="D1492" s="905"/>
      <c r="E1492" s="891">
        <v>2146405</v>
      </c>
      <c r="F1492" s="893" t="s">
        <v>1816</v>
      </c>
      <c r="G1492" s="895">
        <v>0</v>
      </c>
      <c r="H1492" s="816">
        <v>0</v>
      </c>
    </row>
    <row r="1493" ht="22.5" customHeight="1" spans="1:8">
      <c r="A1493" s="891"/>
      <c r="B1493" s="891"/>
      <c r="C1493" s="905"/>
      <c r="D1493" s="905"/>
      <c r="E1493" s="891">
        <v>2146406</v>
      </c>
      <c r="F1493" s="893" t="s">
        <v>1817</v>
      </c>
      <c r="G1493" s="895">
        <v>0</v>
      </c>
      <c r="H1493" s="816">
        <v>0</v>
      </c>
    </row>
    <row r="1494" ht="22.5" customHeight="1" spans="1:8">
      <c r="A1494" s="891"/>
      <c r="B1494" s="891"/>
      <c r="C1494" s="905"/>
      <c r="D1494" s="905"/>
      <c r="E1494" s="891">
        <v>2146407</v>
      </c>
      <c r="F1494" s="893" t="s">
        <v>1818</v>
      </c>
      <c r="G1494" s="895">
        <v>0</v>
      </c>
      <c r="H1494" s="816">
        <v>0</v>
      </c>
    </row>
    <row r="1495" ht="22.5" customHeight="1" spans="1:8">
      <c r="A1495" s="891"/>
      <c r="B1495" s="891"/>
      <c r="C1495" s="905"/>
      <c r="D1495" s="905"/>
      <c r="E1495" s="891">
        <v>2146499</v>
      </c>
      <c r="F1495" s="893" t="s">
        <v>1819</v>
      </c>
      <c r="G1495" s="895">
        <v>0</v>
      </c>
      <c r="H1495" s="816">
        <v>0</v>
      </c>
    </row>
    <row r="1496" ht="22.5" customHeight="1" spans="1:8">
      <c r="A1496" s="891"/>
      <c r="B1496" s="891"/>
      <c r="C1496" s="905"/>
      <c r="D1496" s="905"/>
      <c r="E1496" s="891">
        <v>21468</v>
      </c>
      <c r="F1496" s="893" t="s">
        <v>1820</v>
      </c>
      <c r="G1496" s="892">
        <v>0</v>
      </c>
      <c r="H1496" s="816">
        <v>0</v>
      </c>
    </row>
    <row r="1497" ht="22.5" customHeight="1" spans="1:8">
      <c r="A1497" s="891"/>
      <c r="B1497" s="891"/>
      <c r="C1497" s="905"/>
      <c r="D1497" s="905"/>
      <c r="E1497" s="891">
        <v>2146801</v>
      </c>
      <c r="F1497" s="893" t="s">
        <v>1821</v>
      </c>
      <c r="G1497" s="895">
        <v>0</v>
      </c>
      <c r="H1497" s="816">
        <v>0</v>
      </c>
    </row>
    <row r="1498" ht="22.5" customHeight="1" spans="1:8">
      <c r="A1498" s="891"/>
      <c r="B1498" s="891"/>
      <c r="C1498" s="905"/>
      <c r="D1498" s="905"/>
      <c r="E1498" s="891">
        <v>2146802</v>
      </c>
      <c r="F1498" s="893" t="s">
        <v>1822</v>
      </c>
      <c r="G1498" s="895">
        <v>0</v>
      </c>
      <c r="H1498" s="816">
        <v>0</v>
      </c>
    </row>
    <row r="1499" ht="22.5" customHeight="1" spans="1:8">
      <c r="A1499" s="891"/>
      <c r="B1499" s="891"/>
      <c r="C1499" s="905"/>
      <c r="D1499" s="905"/>
      <c r="E1499" s="891">
        <v>2146803</v>
      </c>
      <c r="F1499" s="893" t="s">
        <v>1823</v>
      </c>
      <c r="G1499" s="895">
        <v>0</v>
      </c>
      <c r="H1499" s="816">
        <v>0</v>
      </c>
    </row>
    <row r="1500" ht="22.5" customHeight="1" spans="1:8">
      <c r="A1500" s="891"/>
      <c r="B1500" s="891"/>
      <c r="C1500" s="905"/>
      <c r="D1500" s="905"/>
      <c r="E1500" s="891">
        <v>2146804</v>
      </c>
      <c r="F1500" s="893" t="s">
        <v>1824</v>
      </c>
      <c r="G1500" s="895">
        <v>0</v>
      </c>
      <c r="H1500" s="816">
        <v>0</v>
      </c>
    </row>
    <row r="1501" ht="22.5" customHeight="1" spans="1:8">
      <c r="A1501" s="891"/>
      <c r="B1501" s="891"/>
      <c r="C1501" s="905"/>
      <c r="D1501" s="905"/>
      <c r="E1501" s="891">
        <v>2146805</v>
      </c>
      <c r="F1501" s="893" t="s">
        <v>1825</v>
      </c>
      <c r="G1501" s="895">
        <v>0</v>
      </c>
      <c r="H1501" s="816">
        <v>0</v>
      </c>
    </row>
    <row r="1502" ht="22.5" customHeight="1" spans="1:8">
      <c r="A1502" s="891"/>
      <c r="B1502" s="891"/>
      <c r="C1502" s="905"/>
      <c r="D1502" s="905"/>
      <c r="E1502" s="891">
        <v>2146899</v>
      </c>
      <c r="F1502" s="893" t="s">
        <v>1826</v>
      </c>
      <c r="G1502" s="895">
        <v>0</v>
      </c>
      <c r="H1502" s="816">
        <v>0</v>
      </c>
    </row>
    <row r="1503" ht="22.5" customHeight="1" spans="1:8">
      <c r="A1503" s="891"/>
      <c r="B1503" s="891"/>
      <c r="C1503" s="905"/>
      <c r="D1503" s="905"/>
      <c r="E1503" s="891">
        <v>21469</v>
      </c>
      <c r="F1503" s="893" t="s">
        <v>1827</v>
      </c>
      <c r="G1503" s="892">
        <v>0</v>
      </c>
      <c r="H1503" s="816">
        <v>0</v>
      </c>
    </row>
    <row r="1504" ht="22.5" customHeight="1" spans="1:8">
      <c r="A1504" s="891"/>
      <c r="B1504" s="891"/>
      <c r="C1504" s="905"/>
      <c r="D1504" s="905"/>
      <c r="E1504" s="891">
        <v>2146901</v>
      </c>
      <c r="F1504" s="893" t="s">
        <v>1828</v>
      </c>
      <c r="G1504" s="895">
        <v>0</v>
      </c>
      <c r="H1504" s="816">
        <v>0</v>
      </c>
    </row>
    <row r="1505" ht="22.5" customHeight="1" spans="1:8">
      <c r="A1505" s="891"/>
      <c r="B1505" s="891"/>
      <c r="C1505" s="905"/>
      <c r="D1505" s="905"/>
      <c r="E1505" s="891">
        <v>2146902</v>
      </c>
      <c r="F1505" s="893" t="s">
        <v>1451</v>
      </c>
      <c r="G1505" s="895">
        <v>0</v>
      </c>
      <c r="H1505" s="816">
        <v>0</v>
      </c>
    </row>
    <row r="1506" ht="22.5" customHeight="1" spans="1:8">
      <c r="A1506" s="891"/>
      <c r="B1506" s="891"/>
      <c r="C1506" s="905"/>
      <c r="D1506" s="905"/>
      <c r="E1506" s="891">
        <v>2146903</v>
      </c>
      <c r="F1506" s="893" t="s">
        <v>1829</v>
      </c>
      <c r="G1506" s="895">
        <v>0</v>
      </c>
      <c r="H1506" s="816">
        <v>0</v>
      </c>
    </row>
    <row r="1507" ht="22.5" customHeight="1" spans="1:8">
      <c r="A1507" s="891"/>
      <c r="B1507" s="891"/>
      <c r="C1507" s="905"/>
      <c r="D1507" s="905"/>
      <c r="E1507" s="891">
        <v>2146904</v>
      </c>
      <c r="F1507" s="893" t="s">
        <v>1830</v>
      </c>
      <c r="G1507" s="895">
        <v>0</v>
      </c>
      <c r="H1507" s="816">
        <v>0</v>
      </c>
    </row>
    <row r="1508" ht="22.5" customHeight="1" spans="1:8">
      <c r="A1508" s="891"/>
      <c r="B1508" s="891"/>
      <c r="C1508" s="905"/>
      <c r="D1508" s="905"/>
      <c r="E1508" s="891">
        <v>2146906</v>
      </c>
      <c r="F1508" s="893" t="s">
        <v>1831</v>
      </c>
      <c r="G1508" s="895">
        <v>0</v>
      </c>
      <c r="H1508" s="816">
        <v>0</v>
      </c>
    </row>
    <row r="1509" ht="22.5" customHeight="1" spans="1:8">
      <c r="A1509" s="891"/>
      <c r="B1509" s="891"/>
      <c r="C1509" s="905"/>
      <c r="D1509" s="905"/>
      <c r="E1509" s="891">
        <v>2146907</v>
      </c>
      <c r="F1509" s="893" t="s">
        <v>1832</v>
      </c>
      <c r="G1509" s="895">
        <v>0</v>
      </c>
      <c r="H1509" s="816">
        <v>0</v>
      </c>
    </row>
    <row r="1510" ht="22.5" customHeight="1" spans="1:8">
      <c r="A1510" s="891"/>
      <c r="B1510" s="891"/>
      <c r="C1510" s="905"/>
      <c r="D1510" s="905"/>
      <c r="E1510" s="891">
        <v>2146908</v>
      </c>
      <c r="F1510" s="893" t="s">
        <v>1833</v>
      </c>
      <c r="G1510" s="895">
        <v>0</v>
      </c>
      <c r="H1510" s="816">
        <v>0</v>
      </c>
    </row>
    <row r="1511" ht="22.5" customHeight="1" spans="1:8">
      <c r="A1511" s="891"/>
      <c r="B1511" s="891"/>
      <c r="C1511" s="905"/>
      <c r="D1511" s="905"/>
      <c r="E1511" s="891">
        <v>2146909</v>
      </c>
      <c r="F1511" s="893" t="s">
        <v>1834</v>
      </c>
      <c r="G1511" s="895">
        <v>0</v>
      </c>
      <c r="H1511" s="816">
        <v>0</v>
      </c>
    </row>
    <row r="1512" ht="22.5" customHeight="1" spans="1:8">
      <c r="A1512" s="891"/>
      <c r="B1512" s="891"/>
      <c r="C1512" s="905"/>
      <c r="D1512" s="905"/>
      <c r="E1512" s="891">
        <v>2146999</v>
      </c>
      <c r="F1512" s="893" t="s">
        <v>1835</v>
      </c>
      <c r="G1512" s="895">
        <v>0</v>
      </c>
      <c r="H1512" s="816">
        <v>0</v>
      </c>
    </row>
    <row r="1513" ht="22.5" customHeight="1" spans="1:8">
      <c r="A1513" s="891"/>
      <c r="B1513" s="891"/>
      <c r="C1513" s="905"/>
      <c r="D1513" s="905"/>
      <c r="E1513" s="891">
        <v>21470</v>
      </c>
      <c r="F1513" s="893" t="s">
        <v>1836</v>
      </c>
      <c r="G1513" s="892">
        <v>0</v>
      </c>
      <c r="H1513" s="816">
        <v>0</v>
      </c>
    </row>
    <row r="1514" ht="22.5" customHeight="1" spans="1:8">
      <c r="A1514" s="891"/>
      <c r="B1514" s="891"/>
      <c r="C1514" s="905"/>
      <c r="D1514" s="905"/>
      <c r="E1514" s="891">
        <v>2147001</v>
      </c>
      <c r="F1514" s="893" t="s">
        <v>1424</v>
      </c>
      <c r="G1514" s="895">
        <v>0</v>
      </c>
      <c r="H1514" s="816">
        <v>0</v>
      </c>
    </row>
    <row r="1515" ht="22.5" customHeight="1" spans="1:8">
      <c r="A1515" s="891"/>
      <c r="B1515" s="891"/>
      <c r="C1515" s="905"/>
      <c r="D1515" s="905"/>
      <c r="E1515" s="891">
        <v>2147099</v>
      </c>
      <c r="F1515" s="893" t="s">
        <v>1837</v>
      </c>
      <c r="G1515" s="895">
        <v>0</v>
      </c>
      <c r="H1515" s="816">
        <v>0</v>
      </c>
    </row>
    <row r="1516" ht="22.5" customHeight="1" spans="1:8">
      <c r="A1516" s="891"/>
      <c r="B1516" s="891"/>
      <c r="C1516" s="905"/>
      <c r="D1516" s="905"/>
      <c r="E1516" s="891">
        <v>21471</v>
      </c>
      <c r="F1516" s="893" t="s">
        <v>1838</v>
      </c>
      <c r="G1516" s="892">
        <v>0</v>
      </c>
      <c r="H1516" s="816">
        <v>0</v>
      </c>
    </row>
    <row r="1517" ht="22.5" customHeight="1" spans="1:8">
      <c r="A1517" s="891"/>
      <c r="B1517" s="891"/>
      <c r="C1517" s="905"/>
      <c r="D1517" s="905"/>
      <c r="E1517" s="891">
        <v>2147101</v>
      </c>
      <c r="F1517" s="893" t="s">
        <v>1424</v>
      </c>
      <c r="G1517" s="895">
        <v>0</v>
      </c>
      <c r="H1517" s="816">
        <v>0</v>
      </c>
    </row>
    <row r="1518" ht="22.5" customHeight="1" spans="1:8">
      <c r="A1518" s="891"/>
      <c r="B1518" s="891"/>
      <c r="C1518" s="905"/>
      <c r="D1518" s="905"/>
      <c r="E1518" s="891">
        <v>2147199</v>
      </c>
      <c r="F1518" s="893" t="s">
        <v>1839</v>
      </c>
      <c r="G1518" s="895">
        <v>0</v>
      </c>
      <c r="H1518" s="816">
        <v>0</v>
      </c>
    </row>
    <row r="1519" ht="22.5" customHeight="1" spans="1:8">
      <c r="A1519" s="891"/>
      <c r="B1519" s="891"/>
      <c r="C1519" s="905"/>
      <c r="D1519" s="905"/>
      <c r="E1519" s="891">
        <v>21472</v>
      </c>
      <c r="F1519" s="893" t="s">
        <v>1840</v>
      </c>
      <c r="G1519" s="895">
        <v>0</v>
      </c>
      <c r="H1519" s="816">
        <v>0</v>
      </c>
    </row>
    <row r="1520" ht="22.5" customHeight="1" spans="1:8">
      <c r="A1520" s="891"/>
      <c r="B1520" s="891"/>
      <c r="C1520" s="905"/>
      <c r="D1520" s="905"/>
      <c r="E1520" s="891">
        <v>215</v>
      </c>
      <c r="F1520" s="903" t="s">
        <v>1466</v>
      </c>
      <c r="G1520" s="892">
        <v>0</v>
      </c>
      <c r="H1520" s="816">
        <v>0</v>
      </c>
    </row>
    <row r="1521" ht="22.5" customHeight="1" spans="1:8">
      <c r="A1521" s="891"/>
      <c r="B1521" s="891"/>
      <c r="C1521" s="905"/>
      <c r="D1521" s="905"/>
      <c r="E1521" s="891">
        <v>21562</v>
      </c>
      <c r="F1521" s="893" t="s">
        <v>1841</v>
      </c>
      <c r="G1521" s="892">
        <v>0</v>
      </c>
      <c r="H1521" s="816">
        <v>0</v>
      </c>
    </row>
    <row r="1522" ht="22.5" customHeight="1" spans="1:8">
      <c r="A1522" s="891"/>
      <c r="B1522" s="891"/>
      <c r="C1522" s="905"/>
      <c r="D1522" s="905"/>
      <c r="E1522" s="891">
        <v>2156201</v>
      </c>
      <c r="F1522" s="893" t="s">
        <v>1842</v>
      </c>
      <c r="G1522" s="895">
        <v>0</v>
      </c>
      <c r="H1522" s="816">
        <v>0</v>
      </c>
    </row>
    <row r="1523" ht="22.5" customHeight="1" spans="1:8">
      <c r="A1523" s="891"/>
      <c r="B1523" s="891"/>
      <c r="C1523" s="905"/>
      <c r="D1523" s="905"/>
      <c r="E1523" s="891">
        <v>2156202</v>
      </c>
      <c r="F1523" s="893" t="s">
        <v>1843</v>
      </c>
      <c r="G1523" s="895">
        <v>0</v>
      </c>
      <c r="H1523" s="816">
        <v>0</v>
      </c>
    </row>
    <row r="1524" ht="22.5" customHeight="1" spans="1:8">
      <c r="A1524" s="891"/>
      <c r="B1524" s="891"/>
      <c r="C1524" s="905"/>
      <c r="D1524" s="905"/>
      <c r="E1524" s="891">
        <v>2156299</v>
      </c>
      <c r="F1524" s="893" t="s">
        <v>1844</v>
      </c>
      <c r="G1524" s="895">
        <v>0</v>
      </c>
      <c r="H1524" s="816">
        <v>0</v>
      </c>
    </row>
    <row r="1525" ht="22.5" customHeight="1" spans="1:8">
      <c r="A1525" s="891"/>
      <c r="B1525" s="891"/>
      <c r="C1525" s="905"/>
      <c r="D1525" s="905"/>
      <c r="E1525" s="891">
        <v>217</v>
      </c>
      <c r="F1525" s="903" t="s">
        <v>1522</v>
      </c>
      <c r="G1525" s="892">
        <v>0</v>
      </c>
      <c r="H1525" s="816">
        <v>0</v>
      </c>
    </row>
    <row r="1526" ht="22.5" customHeight="1" spans="1:8">
      <c r="A1526" s="891"/>
      <c r="B1526" s="891"/>
      <c r="C1526" s="905"/>
      <c r="D1526" s="905"/>
      <c r="E1526" s="891">
        <v>2170402</v>
      </c>
      <c r="F1526" s="893" t="s">
        <v>1845</v>
      </c>
      <c r="G1526" s="895">
        <v>0</v>
      </c>
      <c r="H1526" s="816">
        <v>0</v>
      </c>
    </row>
    <row r="1527" ht="22.5" customHeight="1" spans="1:8">
      <c r="A1527" s="891"/>
      <c r="B1527" s="891"/>
      <c r="C1527" s="905"/>
      <c r="D1527" s="905"/>
      <c r="E1527" s="891">
        <v>2170403</v>
      </c>
      <c r="F1527" s="893" t="s">
        <v>1846</v>
      </c>
      <c r="G1527" s="895">
        <v>0</v>
      </c>
      <c r="H1527" s="816">
        <v>0</v>
      </c>
    </row>
    <row r="1528" ht="22.5" customHeight="1" spans="1:8">
      <c r="A1528" s="891"/>
      <c r="B1528" s="891"/>
      <c r="C1528" s="905"/>
      <c r="D1528" s="905"/>
      <c r="E1528" s="891">
        <v>229</v>
      </c>
      <c r="F1528" s="903" t="s">
        <v>424</v>
      </c>
      <c r="G1528" s="892">
        <v>80158313.55</v>
      </c>
      <c r="H1528" s="816">
        <v>8016</v>
      </c>
    </row>
    <row r="1529" ht="22.5" customHeight="1" spans="1:8">
      <c r="A1529" s="891"/>
      <c r="B1529" s="891"/>
      <c r="C1529" s="905"/>
      <c r="D1529" s="905"/>
      <c r="E1529" s="891">
        <v>22904</v>
      </c>
      <c r="F1529" s="893" t="s">
        <v>1847</v>
      </c>
      <c r="G1529" s="892">
        <v>60000000</v>
      </c>
      <c r="H1529" s="816">
        <v>6000</v>
      </c>
    </row>
    <row r="1530" ht="22.5" customHeight="1" spans="1:8">
      <c r="A1530" s="891"/>
      <c r="B1530" s="891"/>
      <c r="C1530" s="905"/>
      <c r="D1530" s="905"/>
      <c r="E1530" s="891">
        <v>2290401</v>
      </c>
      <c r="F1530" s="893" t="s">
        <v>1848</v>
      </c>
      <c r="G1530" s="895">
        <v>0</v>
      </c>
      <c r="H1530" s="816">
        <v>0</v>
      </c>
    </row>
    <row r="1531" ht="22.5" customHeight="1" spans="1:8">
      <c r="A1531" s="891"/>
      <c r="B1531" s="891"/>
      <c r="C1531" s="905"/>
      <c r="D1531" s="905"/>
      <c r="E1531" s="891">
        <v>2290402</v>
      </c>
      <c r="F1531" s="893" t="s">
        <v>1849</v>
      </c>
      <c r="G1531" s="895">
        <v>0</v>
      </c>
      <c r="H1531" s="816">
        <v>0</v>
      </c>
    </row>
    <row r="1532" ht="22.5" customHeight="1" spans="1:8">
      <c r="A1532" s="891"/>
      <c r="B1532" s="891"/>
      <c r="C1532" s="905"/>
      <c r="D1532" s="905"/>
      <c r="E1532" s="891">
        <v>2290403</v>
      </c>
      <c r="F1532" s="893" t="s">
        <v>1850</v>
      </c>
      <c r="G1532" s="895">
        <v>60000000</v>
      </c>
      <c r="H1532" s="816">
        <v>6000</v>
      </c>
    </row>
    <row r="1533" ht="22.5" customHeight="1" spans="1:8">
      <c r="A1533" s="891"/>
      <c r="B1533" s="891"/>
      <c r="C1533" s="905"/>
      <c r="D1533" s="905"/>
      <c r="E1533" s="891">
        <v>22908</v>
      </c>
      <c r="F1533" s="893" t="s">
        <v>1851</v>
      </c>
      <c r="G1533" s="892">
        <v>125602</v>
      </c>
      <c r="H1533" s="816">
        <v>13</v>
      </c>
    </row>
    <row r="1534" ht="22.5" customHeight="1" spans="1:8">
      <c r="A1534" s="891"/>
      <c r="B1534" s="891"/>
      <c r="C1534" s="905"/>
      <c r="D1534" s="905"/>
      <c r="E1534" s="891">
        <v>2290802</v>
      </c>
      <c r="F1534" s="893" t="s">
        <v>1852</v>
      </c>
      <c r="G1534" s="895">
        <v>0</v>
      </c>
      <c r="H1534" s="816">
        <v>0</v>
      </c>
    </row>
    <row r="1535" ht="22.5" customHeight="1" spans="1:8">
      <c r="A1535" s="891"/>
      <c r="B1535" s="891"/>
      <c r="C1535" s="905"/>
      <c r="D1535" s="905"/>
      <c r="E1535" s="891">
        <v>2290803</v>
      </c>
      <c r="F1535" s="893" t="s">
        <v>1853</v>
      </c>
      <c r="G1535" s="895">
        <v>0</v>
      </c>
      <c r="H1535" s="816">
        <v>0</v>
      </c>
    </row>
    <row r="1536" ht="22.5" customHeight="1" spans="1:8">
      <c r="A1536" s="891"/>
      <c r="B1536" s="891"/>
      <c r="C1536" s="905"/>
      <c r="D1536" s="905"/>
      <c r="E1536" s="891">
        <v>2290804</v>
      </c>
      <c r="F1536" s="893" t="s">
        <v>1854</v>
      </c>
      <c r="G1536" s="895">
        <v>125602</v>
      </c>
      <c r="H1536" s="816">
        <v>13</v>
      </c>
    </row>
    <row r="1537" ht="22.5" customHeight="1" spans="1:8">
      <c r="A1537" s="891"/>
      <c r="B1537" s="891"/>
      <c r="C1537" s="905"/>
      <c r="D1537" s="905"/>
      <c r="E1537" s="891">
        <v>2290805</v>
      </c>
      <c r="F1537" s="893" t="s">
        <v>1855</v>
      </c>
      <c r="G1537" s="895">
        <v>0</v>
      </c>
      <c r="H1537" s="816">
        <v>0</v>
      </c>
    </row>
    <row r="1538" ht="22.5" customHeight="1" spans="1:8">
      <c r="A1538" s="891"/>
      <c r="B1538" s="891"/>
      <c r="C1538" s="905"/>
      <c r="D1538" s="905"/>
      <c r="E1538" s="891">
        <v>2290806</v>
      </c>
      <c r="F1538" s="893" t="s">
        <v>1856</v>
      </c>
      <c r="G1538" s="895">
        <v>0</v>
      </c>
      <c r="H1538" s="816">
        <v>0</v>
      </c>
    </row>
    <row r="1539" ht="22.5" customHeight="1" spans="1:8">
      <c r="A1539" s="891"/>
      <c r="B1539" s="891"/>
      <c r="C1539" s="905"/>
      <c r="D1539" s="905"/>
      <c r="E1539" s="891">
        <v>2290807</v>
      </c>
      <c r="F1539" s="893" t="s">
        <v>1857</v>
      </c>
      <c r="G1539" s="895">
        <v>0</v>
      </c>
      <c r="H1539" s="816">
        <v>0</v>
      </c>
    </row>
    <row r="1540" ht="22.5" customHeight="1" spans="1:8">
      <c r="A1540" s="891"/>
      <c r="B1540" s="891"/>
      <c r="C1540" s="905"/>
      <c r="D1540" s="905"/>
      <c r="E1540" s="891">
        <v>2290808</v>
      </c>
      <c r="F1540" s="893" t="s">
        <v>1858</v>
      </c>
      <c r="G1540" s="895">
        <v>0</v>
      </c>
      <c r="H1540" s="816">
        <v>0</v>
      </c>
    </row>
    <row r="1541" ht="22.5" customHeight="1" spans="1:8">
      <c r="A1541" s="891"/>
      <c r="B1541" s="891"/>
      <c r="C1541" s="905"/>
      <c r="D1541" s="905"/>
      <c r="E1541" s="891">
        <v>2290899</v>
      </c>
      <c r="F1541" s="893" t="s">
        <v>1859</v>
      </c>
      <c r="G1541" s="895">
        <v>0</v>
      </c>
      <c r="H1541" s="816">
        <v>0</v>
      </c>
    </row>
    <row r="1542" ht="22.5" customHeight="1" spans="1:8">
      <c r="A1542" s="891"/>
      <c r="B1542" s="891"/>
      <c r="C1542" s="905"/>
      <c r="D1542" s="905"/>
      <c r="E1542" s="891">
        <v>22909</v>
      </c>
      <c r="F1542" s="893" t="s">
        <v>1860</v>
      </c>
      <c r="G1542" s="895">
        <v>0</v>
      </c>
      <c r="H1542" s="816">
        <v>0</v>
      </c>
    </row>
    <row r="1543" ht="22.5" customHeight="1" spans="1:8">
      <c r="A1543" s="891"/>
      <c r="B1543" s="891"/>
      <c r="C1543" s="905"/>
      <c r="D1543" s="905"/>
      <c r="E1543" s="891">
        <v>22960</v>
      </c>
      <c r="F1543" s="893" t="s">
        <v>1861</v>
      </c>
      <c r="G1543" s="892">
        <v>20032711.55</v>
      </c>
      <c r="H1543" s="816">
        <v>2003</v>
      </c>
    </row>
    <row r="1544" ht="22.5" customHeight="1" spans="1:8">
      <c r="A1544" s="891"/>
      <c r="B1544" s="891"/>
      <c r="C1544" s="905"/>
      <c r="D1544" s="905"/>
      <c r="E1544" s="891">
        <v>2296001</v>
      </c>
      <c r="F1544" s="893" t="s">
        <v>1862</v>
      </c>
      <c r="G1544" s="895">
        <v>0</v>
      </c>
      <c r="H1544" s="816">
        <v>0</v>
      </c>
    </row>
    <row r="1545" ht="22.5" customHeight="1" spans="1:8">
      <c r="A1545" s="891"/>
      <c r="B1545" s="891"/>
      <c r="C1545" s="905"/>
      <c r="D1545" s="905"/>
      <c r="E1545" s="891">
        <v>2296002</v>
      </c>
      <c r="F1545" s="893" t="s">
        <v>1863</v>
      </c>
      <c r="G1545" s="895">
        <v>15933880.57</v>
      </c>
      <c r="H1545" s="816">
        <v>1593</v>
      </c>
    </row>
    <row r="1546" ht="22.5" customHeight="1" spans="1:8">
      <c r="A1546" s="891"/>
      <c r="B1546" s="891"/>
      <c r="C1546" s="905"/>
      <c r="D1546" s="905"/>
      <c r="E1546" s="891">
        <v>2296003</v>
      </c>
      <c r="F1546" s="893" t="s">
        <v>1864</v>
      </c>
      <c r="G1546" s="895">
        <v>636718.01</v>
      </c>
      <c r="H1546" s="816">
        <v>64</v>
      </c>
    </row>
    <row r="1547" ht="22.5" customHeight="1" spans="1:8">
      <c r="A1547" s="891"/>
      <c r="B1547" s="891"/>
      <c r="C1547" s="905"/>
      <c r="D1547" s="905"/>
      <c r="E1547" s="891">
        <v>2296004</v>
      </c>
      <c r="F1547" s="893" t="s">
        <v>1865</v>
      </c>
      <c r="G1547" s="895">
        <v>109607.73</v>
      </c>
      <c r="H1547" s="816">
        <v>11</v>
      </c>
    </row>
    <row r="1548" ht="22.5" customHeight="1" spans="1:8">
      <c r="A1548" s="891"/>
      <c r="B1548" s="891"/>
      <c r="C1548" s="905"/>
      <c r="D1548" s="905"/>
      <c r="E1548" s="891">
        <v>2296005</v>
      </c>
      <c r="F1548" s="893" t="s">
        <v>1866</v>
      </c>
      <c r="G1548" s="895">
        <v>0</v>
      </c>
      <c r="H1548" s="816">
        <v>0</v>
      </c>
    </row>
    <row r="1549" ht="22.5" customHeight="1" spans="1:8">
      <c r="A1549" s="891"/>
      <c r="B1549" s="891"/>
      <c r="C1549" s="905"/>
      <c r="D1549" s="905"/>
      <c r="E1549" s="891">
        <v>2296006</v>
      </c>
      <c r="F1549" s="893" t="s">
        <v>1867</v>
      </c>
      <c r="G1549" s="895">
        <v>1740922.62</v>
      </c>
      <c r="H1549" s="816">
        <v>174</v>
      </c>
    </row>
    <row r="1550" ht="22.5" customHeight="1" spans="1:8">
      <c r="A1550" s="891"/>
      <c r="B1550" s="891"/>
      <c r="C1550" s="905"/>
      <c r="D1550" s="905"/>
      <c r="E1550" s="891">
        <v>2296010</v>
      </c>
      <c r="F1550" s="893" t="s">
        <v>1868</v>
      </c>
      <c r="G1550" s="895">
        <v>0</v>
      </c>
      <c r="H1550" s="816">
        <v>0</v>
      </c>
    </row>
    <row r="1551" ht="22.5" customHeight="1" spans="1:8">
      <c r="A1551" s="891"/>
      <c r="B1551" s="891"/>
      <c r="C1551" s="905"/>
      <c r="D1551" s="905"/>
      <c r="E1551" s="891">
        <v>2296011</v>
      </c>
      <c r="F1551" s="893" t="s">
        <v>1869</v>
      </c>
      <c r="G1551" s="895">
        <v>0</v>
      </c>
      <c r="H1551" s="816">
        <v>0</v>
      </c>
    </row>
    <row r="1552" ht="22.5" customHeight="1" spans="1:8">
      <c r="A1552" s="891"/>
      <c r="B1552" s="891"/>
      <c r="C1552" s="905"/>
      <c r="D1552" s="905"/>
      <c r="E1552" s="891">
        <v>2296012</v>
      </c>
      <c r="F1552" s="893" t="s">
        <v>1870</v>
      </c>
      <c r="G1552" s="895">
        <v>0</v>
      </c>
      <c r="H1552" s="816">
        <v>0</v>
      </c>
    </row>
    <row r="1553" ht="22.5" customHeight="1" spans="1:8">
      <c r="A1553" s="891"/>
      <c r="B1553" s="891"/>
      <c r="C1553" s="905"/>
      <c r="D1553" s="905"/>
      <c r="E1553" s="891">
        <v>2296013</v>
      </c>
      <c r="F1553" s="893" t="s">
        <v>1871</v>
      </c>
      <c r="G1553" s="895">
        <v>0</v>
      </c>
      <c r="H1553" s="816">
        <v>0</v>
      </c>
    </row>
    <row r="1554" ht="22.5" customHeight="1" spans="1:8">
      <c r="A1554" s="891"/>
      <c r="B1554" s="891"/>
      <c r="C1554" s="905"/>
      <c r="D1554" s="905"/>
      <c r="E1554" s="891">
        <v>2296099</v>
      </c>
      <c r="F1554" s="893" t="s">
        <v>1872</v>
      </c>
      <c r="G1554" s="895">
        <v>1611582.62</v>
      </c>
      <c r="H1554" s="816">
        <v>161</v>
      </c>
    </row>
    <row r="1555" ht="22.5" customHeight="1" spans="1:8">
      <c r="A1555" s="891"/>
      <c r="B1555" s="891"/>
      <c r="C1555" s="905"/>
      <c r="D1555" s="905"/>
      <c r="E1555" s="891">
        <v>232</v>
      </c>
      <c r="F1555" s="903" t="s">
        <v>1687</v>
      </c>
      <c r="G1555" s="892">
        <v>81641211.67</v>
      </c>
      <c r="H1555" s="816">
        <v>8164</v>
      </c>
    </row>
    <row r="1556" ht="22.5" customHeight="1" spans="1:8">
      <c r="A1556" s="891"/>
      <c r="B1556" s="891"/>
      <c r="C1556" s="905"/>
      <c r="D1556" s="905"/>
      <c r="E1556" s="891">
        <v>23204</v>
      </c>
      <c r="F1556" s="893" t="s">
        <v>1873</v>
      </c>
      <c r="G1556" s="892">
        <v>81641211.67</v>
      </c>
      <c r="H1556" s="816">
        <v>8164</v>
      </c>
    </row>
    <row r="1557" ht="22.5" customHeight="1" spans="1:8">
      <c r="A1557" s="891"/>
      <c r="B1557" s="891"/>
      <c r="C1557" s="905"/>
      <c r="D1557" s="905"/>
      <c r="E1557" s="891">
        <v>2320401</v>
      </c>
      <c r="F1557" s="893" t="s">
        <v>1874</v>
      </c>
      <c r="G1557" s="895">
        <v>0</v>
      </c>
      <c r="H1557" s="816">
        <v>0</v>
      </c>
    </row>
    <row r="1558" ht="22.5" customHeight="1" spans="1:8">
      <c r="A1558" s="891"/>
      <c r="B1558" s="891"/>
      <c r="C1558" s="905"/>
      <c r="D1558" s="905"/>
      <c r="E1558" s="891">
        <v>2320405</v>
      </c>
      <c r="F1558" s="893" t="s">
        <v>1875</v>
      </c>
      <c r="G1558" s="895">
        <v>0</v>
      </c>
      <c r="H1558" s="816">
        <v>0</v>
      </c>
    </row>
    <row r="1559" ht="22.5" customHeight="1" spans="1:8">
      <c r="A1559" s="891"/>
      <c r="B1559" s="891"/>
      <c r="C1559" s="905"/>
      <c r="D1559" s="905"/>
      <c r="E1559" s="891">
        <v>2320411</v>
      </c>
      <c r="F1559" s="893" t="s">
        <v>1876</v>
      </c>
      <c r="G1559" s="895">
        <v>3001450.07</v>
      </c>
      <c r="H1559" s="816">
        <v>300</v>
      </c>
    </row>
    <row r="1560" ht="22.5" customHeight="1" spans="1:8">
      <c r="A1560" s="891"/>
      <c r="B1560" s="891"/>
      <c r="C1560" s="905"/>
      <c r="D1560" s="905"/>
      <c r="E1560" s="891">
        <v>2320413</v>
      </c>
      <c r="F1560" s="893" t="s">
        <v>1877</v>
      </c>
      <c r="G1560" s="895">
        <v>0</v>
      </c>
      <c r="H1560" s="816">
        <v>0</v>
      </c>
    </row>
    <row r="1561" ht="22.5" customHeight="1" spans="1:8">
      <c r="A1561" s="891"/>
      <c r="B1561" s="891"/>
      <c r="C1561" s="905"/>
      <c r="D1561" s="905"/>
      <c r="E1561" s="891">
        <v>2320414</v>
      </c>
      <c r="F1561" s="893" t="s">
        <v>1878</v>
      </c>
      <c r="G1561" s="895">
        <v>0</v>
      </c>
      <c r="H1561" s="816">
        <v>0</v>
      </c>
    </row>
    <row r="1562" ht="22.5" customHeight="1" spans="1:8">
      <c r="A1562" s="891"/>
      <c r="B1562" s="891"/>
      <c r="C1562" s="905"/>
      <c r="D1562" s="905"/>
      <c r="E1562" s="891">
        <v>2320416</v>
      </c>
      <c r="F1562" s="893" t="s">
        <v>1879</v>
      </c>
      <c r="G1562" s="895">
        <v>0</v>
      </c>
      <c r="H1562" s="816">
        <v>0</v>
      </c>
    </row>
    <row r="1563" ht="22.5" customHeight="1" spans="1:8">
      <c r="A1563" s="891"/>
      <c r="B1563" s="891"/>
      <c r="C1563" s="905"/>
      <c r="D1563" s="905"/>
      <c r="E1563" s="891">
        <v>2320417</v>
      </c>
      <c r="F1563" s="893" t="s">
        <v>1880</v>
      </c>
      <c r="G1563" s="895">
        <v>0</v>
      </c>
      <c r="H1563" s="816">
        <v>0</v>
      </c>
    </row>
    <row r="1564" ht="22.5" customHeight="1" spans="1:8">
      <c r="A1564" s="891"/>
      <c r="B1564" s="891"/>
      <c r="C1564" s="905"/>
      <c r="D1564" s="905"/>
      <c r="E1564" s="891">
        <v>2320418</v>
      </c>
      <c r="F1564" s="893" t="s">
        <v>1881</v>
      </c>
      <c r="G1564" s="895">
        <v>0</v>
      </c>
      <c r="H1564" s="816">
        <v>0</v>
      </c>
    </row>
    <row r="1565" ht="22.5" customHeight="1" spans="1:8">
      <c r="A1565" s="891"/>
      <c r="B1565" s="891"/>
      <c r="C1565" s="905"/>
      <c r="D1565" s="905"/>
      <c r="E1565" s="891">
        <v>2320419</v>
      </c>
      <c r="F1565" s="893" t="s">
        <v>1882</v>
      </c>
      <c r="G1565" s="895">
        <v>0</v>
      </c>
      <c r="H1565" s="816">
        <v>0</v>
      </c>
    </row>
    <row r="1566" ht="22.5" customHeight="1" spans="1:8">
      <c r="A1566" s="891"/>
      <c r="B1566" s="891"/>
      <c r="C1566" s="905"/>
      <c r="D1566" s="905"/>
      <c r="E1566" s="891">
        <v>2320420</v>
      </c>
      <c r="F1566" s="893" t="s">
        <v>1883</v>
      </c>
      <c r="G1566" s="895">
        <v>0</v>
      </c>
      <c r="H1566" s="816">
        <v>0</v>
      </c>
    </row>
    <row r="1567" ht="22.5" customHeight="1" spans="1:8">
      <c r="A1567" s="891"/>
      <c r="B1567" s="891"/>
      <c r="C1567" s="905"/>
      <c r="D1567" s="905"/>
      <c r="E1567" s="891">
        <v>2320431</v>
      </c>
      <c r="F1567" s="893" t="s">
        <v>1884</v>
      </c>
      <c r="G1567" s="895">
        <v>0</v>
      </c>
      <c r="H1567" s="816">
        <v>0</v>
      </c>
    </row>
    <row r="1568" ht="22.5" customHeight="1" spans="1:8">
      <c r="A1568" s="891"/>
      <c r="B1568" s="891"/>
      <c r="C1568" s="905"/>
      <c r="D1568" s="905"/>
      <c r="E1568" s="891">
        <v>2320432</v>
      </c>
      <c r="F1568" s="893" t="s">
        <v>1885</v>
      </c>
      <c r="G1568" s="895">
        <v>10423421.14</v>
      </c>
      <c r="H1568" s="816">
        <v>1042</v>
      </c>
    </row>
    <row r="1569" ht="22.5" customHeight="1" spans="1:8">
      <c r="A1569" s="891"/>
      <c r="B1569" s="891"/>
      <c r="C1569" s="905"/>
      <c r="D1569" s="905"/>
      <c r="E1569" s="891">
        <v>2320433</v>
      </c>
      <c r="F1569" s="893" t="s">
        <v>1886</v>
      </c>
      <c r="G1569" s="895">
        <v>6882673.89</v>
      </c>
      <c r="H1569" s="816">
        <v>688</v>
      </c>
    </row>
    <row r="1570" ht="22.5" customHeight="1" spans="1:8">
      <c r="A1570" s="891"/>
      <c r="B1570" s="891"/>
      <c r="C1570" s="905"/>
      <c r="D1570" s="905"/>
      <c r="E1570" s="891">
        <v>2320498</v>
      </c>
      <c r="F1570" s="893" t="s">
        <v>1887</v>
      </c>
      <c r="G1570" s="895">
        <v>61333666.57</v>
      </c>
      <c r="H1570" s="816">
        <v>6133</v>
      </c>
    </row>
    <row r="1571" ht="22.5" customHeight="1" spans="1:8">
      <c r="A1571" s="891"/>
      <c r="B1571" s="891"/>
      <c r="C1571" s="905"/>
      <c r="D1571" s="905"/>
      <c r="E1571" s="891">
        <v>2320499</v>
      </c>
      <c r="F1571" s="893" t="s">
        <v>1888</v>
      </c>
      <c r="G1571" s="895">
        <v>0</v>
      </c>
      <c r="H1571" s="816">
        <v>0</v>
      </c>
    </row>
    <row r="1572" ht="22.5" customHeight="1" spans="1:8">
      <c r="A1572" s="891"/>
      <c r="B1572" s="891"/>
      <c r="C1572" s="905"/>
      <c r="D1572" s="905"/>
      <c r="E1572" s="891">
        <v>233</v>
      </c>
      <c r="F1572" s="903" t="s">
        <v>1699</v>
      </c>
      <c r="G1572" s="892">
        <v>678348.63</v>
      </c>
      <c r="H1572" s="816">
        <v>68</v>
      </c>
    </row>
    <row r="1573" ht="22.5" customHeight="1" spans="1:8">
      <c r="A1573" s="891"/>
      <c r="B1573" s="891"/>
      <c r="C1573" s="907"/>
      <c r="D1573" s="907"/>
      <c r="E1573" s="891">
        <v>23304</v>
      </c>
      <c r="F1573" s="893" t="s">
        <v>1889</v>
      </c>
      <c r="G1573" s="892">
        <v>678348.63</v>
      </c>
      <c r="H1573" s="816">
        <v>68</v>
      </c>
    </row>
    <row r="1574" ht="22.5" customHeight="1" spans="1:8">
      <c r="A1574" s="891"/>
      <c r="B1574" s="891"/>
      <c r="C1574" s="905"/>
      <c r="D1574" s="905"/>
      <c r="E1574" s="891">
        <v>2330401</v>
      </c>
      <c r="F1574" s="893" t="s">
        <v>1890</v>
      </c>
      <c r="G1574" s="895">
        <v>0</v>
      </c>
      <c r="H1574" s="816">
        <v>0</v>
      </c>
    </row>
    <row r="1575" ht="22.5" customHeight="1" spans="1:8">
      <c r="A1575" s="891"/>
      <c r="B1575" s="891"/>
      <c r="C1575" s="905"/>
      <c r="D1575" s="905"/>
      <c r="E1575" s="891">
        <v>2330405</v>
      </c>
      <c r="F1575" s="893" t="s">
        <v>1891</v>
      </c>
      <c r="G1575" s="895">
        <v>0</v>
      </c>
      <c r="H1575" s="816">
        <v>0</v>
      </c>
    </row>
    <row r="1576" ht="22.5" customHeight="1" spans="1:8">
      <c r="A1576" s="891"/>
      <c r="B1576" s="891"/>
      <c r="C1576" s="905"/>
      <c r="D1576" s="905"/>
      <c r="E1576" s="891">
        <v>2330411</v>
      </c>
      <c r="F1576" s="893" t="s">
        <v>1892</v>
      </c>
      <c r="G1576" s="895">
        <v>0</v>
      </c>
      <c r="H1576" s="816">
        <v>0</v>
      </c>
    </row>
    <row r="1577" ht="22.5" customHeight="1" spans="1:8">
      <c r="A1577" s="891"/>
      <c r="B1577" s="891"/>
      <c r="C1577" s="905"/>
      <c r="D1577" s="905"/>
      <c r="E1577" s="891">
        <v>2330413</v>
      </c>
      <c r="F1577" s="893" t="s">
        <v>1893</v>
      </c>
      <c r="G1577" s="895">
        <v>0</v>
      </c>
      <c r="H1577" s="816">
        <v>0</v>
      </c>
    </row>
    <row r="1578" ht="22.5" customHeight="1" spans="1:8">
      <c r="A1578" s="891"/>
      <c r="B1578" s="891"/>
      <c r="C1578" s="905"/>
      <c r="D1578" s="905"/>
      <c r="E1578" s="891">
        <v>2330414</v>
      </c>
      <c r="F1578" s="893" t="s">
        <v>1894</v>
      </c>
      <c r="G1578" s="895">
        <v>0</v>
      </c>
      <c r="H1578" s="816">
        <v>0</v>
      </c>
    </row>
    <row r="1579" ht="22.5" customHeight="1" spans="1:8">
      <c r="A1579" s="891"/>
      <c r="B1579" s="891"/>
      <c r="C1579" s="905"/>
      <c r="D1579" s="905"/>
      <c r="E1579" s="891">
        <v>2330416</v>
      </c>
      <c r="F1579" s="893" t="s">
        <v>1895</v>
      </c>
      <c r="G1579" s="895">
        <v>0</v>
      </c>
      <c r="H1579" s="816">
        <v>0</v>
      </c>
    </row>
    <row r="1580" ht="22.5" customHeight="1" spans="1:8">
      <c r="A1580" s="891"/>
      <c r="B1580" s="891"/>
      <c r="C1580" s="905"/>
      <c r="D1580" s="905"/>
      <c r="E1580" s="891">
        <v>2330417</v>
      </c>
      <c r="F1580" s="893" t="s">
        <v>1896</v>
      </c>
      <c r="G1580" s="895">
        <v>0</v>
      </c>
      <c r="H1580" s="816">
        <v>0</v>
      </c>
    </row>
    <row r="1581" ht="22.5" customHeight="1" spans="1:8">
      <c r="A1581" s="891"/>
      <c r="B1581" s="891"/>
      <c r="C1581" s="905"/>
      <c r="D1581" s="905"/>
      <c r="E1581" s="891">
        <v>2330418</v>
      </c>
      <c r="F1581" s="893" t="s">
        <v>1897</v>
      </c>
      <c r="G1581" s="895">
        <v>0</v>
      </c>
      <c r="H1581" s="816">
        <v>0</v>
      </c>
    </row>
    <row r="1582" ht="22.5" customHeight="1" spans="1:8">
      <c r="A1582" s="891"/>
      <c r="B1582" s="891"/>
      <c r="C1582" s="905"/>
      <c r="D1582" s="905"/>
      <c r="E1582" s="891">
        <v>2330419</v>
      </c>
      <c r="F1582" s="893" t="s">
        <v>1898</v>
      </c>
      <c r="G1582" s="895">
        <v>0</v>
      </c>
      <c r="H1582" s="816">
        <v>0</v>
      </c>
    </row>
    <row r="1583" ht="22.5" customHeight="1" spans="1:8">
      <c r="A1583" s="891"/>
      <c r="B1583" s="891"/>
      <c r="C1583" s="905"/>
      <c r="D1583" s="905"/>
      <c r="E1583" s="891">
        <v>2330420</v>
      </c>
      <c r="F1583" s="893" t="s">
        <v>1899</v>
      </c>
      <c r="G1583" s="895">
        <v>0</v>
      </c>
      <c r="H1583" s="816">
        <v>0</v>
      </c>
    </row>
    <row r="1584" ht="22.5" customHeight="1" spans="1:8">
      <c r="A1584" s="891"/>
      <c r="B1584" s="891"/>
      <c r="C1584" s="905"/>
      <c r="D1584" s="905"/>
      <c r="E1584" s="891">
        <v>2330431</v>
      </c>
      <c r="F1584" s="893" t="s">
        <v>1900</v>
      </c>
      <c r="G1584" s="895">
        <v>0</v>
      </c>
      <c r="H1584" s="816">
        <v>0</v>
      </c>
    </row>
    <row r="1585" ht="22.5" customHeight="1" spans="1:8">
      <c r="A1585" s="891"/>
      <c r="B1585" s="891"/>
      <c r="C1585" s="905"/>
      <c r="D1585" s="905"/>
      <c r="E1585" s="891">
        <v>2330432</v>
      </c>
      <c r="F1585" s="893" t="s">
        <v>1901</v>
      </c>
      <c r="G1585" s="895">
        <v>0</v>
      </c>
      <c r="H1585" s="816">
        <v>0</v>
      </c>
    </row>
    <row r="1586" ht="22.5" customHeight="1" spans="1:8">
      <c r="A1586" s="891"/>
      <c r="B1586" s="891"/>
      <c r="C1586" s="905"/>
      <c r="D1586" s="905"/>
      <c r="E1586" s="891">
        <v>2330433</v>
      </c>
      <c r="F1586" s="893" t="s">
        <v>1902</v>
      </c>
      <c r="G1586" s="895">
        <v>85186.61</v>
      </c>
      <c r="H1586" s="816">
        <v>9</v>
      </c>
    </row>
    <row r="1587" ht="22.5" customHeight="1" spans="1:8">
      <c r="A1587" s="891"/>
      <c r="B1587" s="891"/>
      <c r="C1587" s="905"/>
      <c r="D1587" s="905"/>
      <c r="E1587" s="891">
        <v>2330498</v>
      </c>
      <c r="F1587" s="893" t="s">
        <v>1903</v>
      </c>
      <c r="G1587" s="895">
        <v>0</v>
      </c>
      <c r="H1587" s="816">
        <v>0</v>
      </c>
    </row>
    <row r="1588" ht="22.5" customHeight="1" spans="1:8">
      <c r="A1588" s="891"/>
      <c r="B1588" s="891"/>
      <c r="C1588" s="905"/>
      <c r="D1588" s="905"/>
      <c r="E1588" s="891">
        <v>2330499</v>
      </c>
      <c r="F1588" s="893" t="s">
        <v>1904</v>
      </c>
      <c r="G1588" s="895">
        <v>593162.02</v>
      </c>
      <c r="H1588" s="816">
        <v>59</v>
      </c>
    </row>
    <row r="1589" ht="22.5" customHeight="1" spans="1:8">
      <c r="A1589" s="891"/>
      <c r="B1589" s="891"/>
      <c r="C1589" s="905"/>
      <c r="D1589" s="905"/>
      <c r="E1589" s="891">
        <v>234</v>
      </c>
      <c r="F1589" s="903" t="s">
        <v>1905</v>
      </c>
      <c r="G1589" s="892">
        <v>0</v>
      </c>
      <c r="H1589" s="816">
        <v>0</v>
      </c>
    </row>
    <row r="1590" ht="22.5" customHeight="1" spans="1:8">
      <c r="A1590" s="891"/>
      <c r="B1590" s="891"/>
      <c r="C1590" s="905"/>
      <c r="D1590" s="905"/>
      <c r="E1590" s="891">
        <v>23401</v>
      </c>
      <c r="F1590" s="893" t="s">
        <v>1906</v>
      </c>
      <c r="G1590" s="892">
        <v>0</v>
      </c>
      <c r="H1590" s="816">
        <v>0</v>
      </c>
    </row>
    <row r="1591" ht="22.5" customHeight="1" spans="1:8">
      <c r="A1591" s="891"/>
      <c r="B1591" s="891"/>
      <c r="C1591" s="905"/>
      <c r="D1591" s="905"/>
      <c r="E1591" s="891">
        <v>2340101</v>
      </c>
      <c r="F1591" s="893" t="s">
        <v>1907</v>
      </c>
      <c r="G1591" s="895">
        <v>0</v>
      </c>
      <c r="H1591" s="816">
        <v>0</v>
      </c>
    </row>
    <row r="1592" ht="22.5" customHeight="1" spans="1:8">
      <c r="A1592" s="891"/>
      <c r="B1592" s="891"/>
      <c r="C1592" s="905"/>
      <c r="D1592" s="905"/>
      <c r="E1592" s="891">
        <v>2340102</v>
      </c>
      <c r="F1592" s="893" t="s">
        <v>1908</v>
      </c>
      <c r="G1592" s="895">
        <v>0</v>
      </c>
      <c r="H1592" s="816">
        <v>0</v>
      </c>
    </row>
    <row r="1593" ht="22.5" customHeight="1" spans="1:8">
      <c r="A1593" s="891"/>
      <c r="B1593" s="891"/>
      <c r="C1593" s="905"/>
      <c r="D1593" s="905"/>
      <c r="E1593" s="891">
        <v>2340103</v>
      </c>
      <c r="F1593" s="893" t="s">
        <v>1909</v>
      </c>
      <c r="G1593" s="895">
        <v>0</v>
      </c>
      <c r="H1593" s="816">
        <v>0</v>
      </c>
    </row>
    <row r="1594" ht="22.5" customHeight="1" spans="1:8">
      <c r="A1594" s="891"/>
      <c r="B1594" s="891"/>
      <c r="C1594" s="905"/>
      <c r="D1594" s="905"/>
      <c r="E1594" s="891">
        <v>2340104</v>
      </c>
      <c r="F1594" s="893" t="s">
        <v>1910</v>
      </c>
      <c r="G1594" s="895">
        <v>0</v>
      </c>
      <c r="H1594" s="816">
        <v>0</v>
      </c>
    </row>
    <row r="1595" ht="22.5" customHeight="1" spans="1:8">
      <c r="A1595" s="891"/>
      <c r="B1595" s="891"/>
      <c r="C1595" s="905"/>
      <c r="D1595" s="905"/>
      <c r="E1595" s="891">
        <v>2340105</v>
      </c>
      <c r="F1595" s="893" t="s">
        <v>1911</v>
      </c>
      <c r="G1595" s="895">
        <v>0</v>
      </c>
      <c r="H1595" s="816">
        <v>0</v>
      </c>
    </row>
    <row r="1596" ht="22.5" customHeight="1" spans="1:8">
      <c r="A1596" s="891"/>
      <c r="B1596" s="891"/>
      <c r="C1596" s="905"/>
      <c r="D1596" s="905"/>
      <c r="E1596" s="891">
        <v>2340106</v>
      </c>
      <c r="F1596" s="893" t="s">
        <v>1912</v>
      </c>
      <c r="G1596" s="895">
        <v>0</v>
      </c>
      <c r="H1596" s="816">
        <v>0</v>
      </c>
    </row>
    <row r="1597" ht="22.5" customHeight="1" spans="1:8">
      <c r="A1597" s="891"/>
      <c r="B1597" s="891"/>
      <c r="C1597" s="905"/>
      <c r="D1597" s="905"/>
      <c r="E1597" s="891">
        <v>2340107</v>
      </c>
      <c r="F1597" s="893" t="s">
        <v>1913</v>
      </c>
      <c r="G1597" s="895">
        <v>0</v>
      </c>
      <c r="H1597" s="816">
        <v>0</v>
      </c>
    </row>
    <row r="1598" ht="22.5" customHeight="1" spans="1:8">
      <c r="A1598" s="891"/>
      <c r="B1598" s="891"/>
      <c r="C1598" s="905"/>
      <c r="D1598" s="905"/>
      <c r="E1598" s="891">
        <v>2340108</v>
      </c>
      <c r="F1598" s="893" t="s">
        <v>1914</v>
      </c>
      <c r="G1598" s="895">
        <v>0</v>
      </c>
      <c r="H1598" s="816">
        <v>0</v>
      </c>
    </row>
    <row r="1599" ht="22.5" customHeight="1" spans="1:8">
      <c r="A1599" s="891"/>
      <c r="B1599" s="891"/>
      <c r="C1599" s="905"/>
      <c r="D1599" s="905"/>
      <c r="E1599" s="891">
        <v>2340109</v>
      </c>
      <c r="F1599" s="893" t="s">
        <v>1915</v>
      </c>
      <c r="G1599" s="895">
        <v>0</v>
      </c>
      <c r="H1599" s="816">
        <v>0</v>
      </c>
    </row>
    <row r="1600" ht="22.5" customHeight="1" spans="1:8">
      <c r="A1600" s="891"/>
      <c r="B1600" s="891"/>
      <c r="C1600" s="905"/>
      <c r="D1600" s="905"/>
      <c r="E1600" s="891">
        <v>2340110</v>
      </c>
      <c r="F1600" s="893" t="s">
        <v>1916</v>
      </c>
      <c r="G1600" s="895">
        <v>0</v>
      </c>
      <c r="H1600" s="816">
        <v>0</v>
      </c>
    </row>
    <row r="1601" ht="22.5" customHeight="1" spans="1:8">
      <c r="A1601" s="891"/>
      <c r="B1601" s="891"/>
      <c r="C1601" s="905"/>
      <c r="D1601" s="905"/>
      <c r="E1601" s="891">
        <v>2340111</v>
      </c>
      <c r="F1601" s="893" t="s">
        <v>1917</v>
      </c>
      <c r="G1601" s="895">
        <v>0</v>
      </c>
      <c r="H1601" s="816">
        <v>0</v>
      </c>
    </row>
    <row r="1602" ht="22.5" customHeight="1" spans="1:8">
      <c r="A1602" s="891"/>
      <c r="B1602" s="891"/>
      <c r="C1602" s="905"/>
      <c r="D1602" s="905"/>
      <c r="E1602" s="891">
        <v>2340199</v>
      </c>
      <c r="F1602" s="893" t="s">
        <v>1918</v>
      </c>
      <c r="G1602" s="895">
        <v>0</v>
      </c>
      <c r="H1602" s="816">
        <v>0</v>
      </c>
    </row>
    <row r="1603" ht="22.5" customHeight="1" spans="1:8">
      <c r="A1603" s="891"/>
      <c r="B1603" s="891"/>
      <c r="C1603" s="905"/>
      <c r="D1603" s="905"/>
      <c r="E1603" s="891">
        <v>23402</v>
      </c>
      <c r="F1603" s="893" t="s">
        <v>1919</v>
      </c>
      <c r="G1603" s="892">
        <v>0</v>
      </c>
      <c r="H1603" s="816">
        <v>0</v>
      </c>
    </row>
    <row r="1604" ht="22.5" customHeight="1" spans="1:8">
      <c r="A1604" s="891"/>
      <c r="B1604" s="891"/>
      <c r="C1604" s="905"/>
      <c r="D1604" s="905"/>
      <c r="E1604" s="891">
        <v>2340201</v>
      </c>
      <c r="F1604" s="893" t="s">
        <v>1503</v>
      </c>
      <c r="G1604" s="895">
        <v>0</v>
      </c>
      <c r="H1604" s="816">
        <v>0</v>
      </c>
    </row>
    <row r="1605" ht="22.5" customHeight="1" spans="1:8">
      <c r="A1605" s="891"/>
      <c r="B1605" s="891"/>
      <c r="C1605" s="905"/>
      <c r="D1605" s="905"/>
      <c r="E1605" s="891">
        <v>2340202</v>
      </c>
      <c r="F1605" s="893" t="s">
        <v>1546</v>
      </c>
      <c r="G1605" s="895">
        <v>0</v>
      </c>
      <c r="H1605" s="816">
        <v>0</v>
      </c>
    </row>
    <row r="1606" ht="22.5" customHeight="1" spans="1:8">
      <c r="A1606" s="891"/>
      <c r="B1606" s="891"/>
      <c r="C1606" s="905"/>
      <c r="D1606" s="905"/>
      <c r="E1606" s="891">
        <v>2340203</v>
      </c>
      <c r="F1606" s="893" t="s">
        <v>1920</v>
      </c>
      <c r="G1606" s="895">
        <v>0</v>
      </c>
      <c r="H1606" s="816">
        <v>0</v>
      </c>
    </row>
    <row r="1607" ht="22.5" customHeight="1" spans="1:8">
      <c r="A1607" s="891"/>
      <c r="B1607" s="891"/>
      <c r="C1607" s="905"/>
      <c r="D1607" s="905"/>
      <c r="E1607" s="891">
        <v>2340204</v>
      </c>
      <c r="F1607" s="893" t="s">
        <v>1921</v>
      </c>
      <c r="G1607" s="895">
        <v>0</v>
      </c>
      <c r="H1607" s="816">
        <v>0</v>
      </c>
    </row>
    <row r="1608" ht="22.5" customHeight="1" spans="1:8">
      <c r="A1608" s="891"/>
      <c r="B1608" s="891"/>
      <c r="C1608" s="905"/>
      <c r="D1608" s="905"/>
      <c r="E1608" s="891">
        <v>2340205</v>
      </c>
      <c r="F1608" s="893" t="s">
        <v>1922</v>
      </c>
      <c r="G1608" s="895">
        <v>0</v>
      </c>
      <c r="H1608" s="816">
        <v>0</v>
      </c>
    </row>
    <row r="1609" ht="22.5" customHeight="1" spans="1:8">
      <c r="A1609" s="891"/>
      <c r="B1609" s="891"/>
      <c r="C1609" s="905"/>
      <c r="D1609" s="905"/>
      <c r="E1609" s="891">
        <v>2340299</v>
      </c>
      <c r="F1609" s="893" t="s">
        <v>1923</v>
      </c>
      <c r="G1609" s="895">
        <v>0</v>
      </c>
      <c r="H1609" s="816">
        <v>0</v>
      </c>
    </row>
    <row r="1610" ht="22.5" customHeight="1" spans="1:8">
      <c r="A1610" s="891"/>
      <c r="B1610" s="891"/>
      <c r="C1610" s="905"/>
      <c r="D1610" s="905"/>
      <c r="E1610" s="825"/>
      <c r="F1610" s="826"/>
      <c r="G1610" s="908"/>
      <c r="H1610" s="816">
        <v>0</v>
      </c>
    </row>
    <row r="1611" ht="22.5" customHeight="1" spans="1:8">
      <c r="A1611" s="891"/>
      <c r="B1611" s="891"/>
      <c r="C1611" s="905"/>
      <c r="D1611" s="905"/>
      <c r="E1611" s="891"/>
      <c r="F1611" s="893" t="s">
        <v>1924</v>
      </c>
      <c r="G1611" s="892">
        <v>316900</v>
      </c>
      <c r="H1611" s="816">
        <v>32</v>
      </c>
    </row>
    <row r="1612" ht="22.5" customHeight="1" spans="1:8">
      <c r="A1612" s="891"/>
      <c r="B1612" s="891"/>
      <c r="C1612" s="905"/>
      <c r="D1612" s="905"/>
      <c r="E1612" s="891">
        <v>208</v>
      </c>
      <c r="F1612" s="903" t="s">
        <v>900</v>
      </c>
      <c r="G1612" s="892">
        <v>0</v>
      </c>
      <c r="H1612" s="816">
        <v>0</v>
      </c>
    </row>
    <row r="1613" ht="22.5" customHeight="1" spans="1:8">
      <c r="A1613" s="891"/>
      <c r="B1613" s="891"/>
      <c r="C1613" s="905"/>
      <c r="D1613" s="905"/>
      <c r="E1613" s="891">
        <v>20804</v>
      </c>
      <c r="F1613" s="893" t="s">
        <v>946</v>
      </c>
      <c r="G1613" s="892">
        <v>0</v>
      </c>
      <c r="H1613" s="816">
        <v>0</v>
      </c>
    </row>
    <row r="1614" ht="22.5" customHeight="1" spans="1:8">
      <c r="A1614" s="891"/>
      <c r="B1614" s="891"/>
      <c r="C1614" s="905"/>
      <c r="D1614" s="905"/>
      <c r="E1614" s="891">
        <v>2080451</v>
      </c>
      <c r="F1614" s="893" t="s">
        <v>1925</v>
      </c>
      <c r="G1614" s="895">
        <v>0</v>
      </c>
      <c r="H1614" s="816">
        <v>0</v>
      </c>
    </row>
    <row r="1615" ht="22.5" customHeight="1" spans="1:8">
      <c r="A1615" s="891"/>
      <c r="B1615" s="891"/>
      <c r="C1615" s="905"/>
      <c r="D1615" s="905"/>
      <c r="E1615" s="891">
        <v>223</v>
      </c>
      <c r="F1615" s="903" t="s">
        <v>1926</v>
      </c>
      <c r="G1615" s="892">
        <v>316900</v>
      </c>
      <c r="H1615" s="816">
        <v>32</v>
      </c>
    </row>
    <row r="1616" ht="22.5" customHeight="1" spans="1:8">
      <c r="A1616" s="891"/>
      <c r="B1616" s="891"/>
      <c r="C1616" s="905"/>
      <c r="D1616" s="905"/>
      <c r="E1616" s="891">
        <v>22301</v>
      </c>
      <c r="F1616" s="893" t="s">
        <v>1927</v>
      </c>
      <c r="G1616" s="892">
        <v>316900</v>
      </c>
      <c r="H1616" s="816">
        <v>32</v>
      </c>
    </row>
    <row r="1617" ht="22.5" customHeight="1" spans="1:8">
      <c r="A1617" s="891"/>
      <c r="B1617" s="891"/>
      <c r="C1617" s="905"/>
      <c r="D1617" s="905"/>
      <c r="E1617" s="891">
        <v>2230101</v>
      </c>
      <c r="F1617" s="893" t="s">
        <v>1928</v>
      </c>
      <c r="G1617" s="895">
        <v>0</v>
      </c>
      <c r="H1617" s="816">
        <v>0</v>
      </c>
    </row>
    <row r="1618" ht="22.5" customHeight="1" spans="1:8">
      <c r="A1618" s="891"/>
      <c r="B1618" s="891"/>
      <c r="C1618" s="907"/>
      <c r="D1618" s="907"/>
      <c r="E1618" s="891">
        <v>2230102</v>
      </c>
      <c r="F1618" s="893" t="s">
        <v>1929</v>
      </c>
      <c r="G1618" s="895">
        <v>0</v>
      </c>
      <c r="H1618" s="816">
        <v>0</v>
      </c>
    </row>
    <row r="1619" ht="22.5" customHeight="1" spans="1:8">
      <c r="A1619" s="891"/>
      <c r="B1619" s="891"/>
      <c r="C1619" s="905"/>
      <c r="D1619" s="905"/>
      <c r="E1619" s="891">
        <v>2230103</v>
      </c>
      <c r="F1619" s="893" t="s">
        <v>1930</v>
      </c>
      <c r="G1619" s="895">
        <v>0</v>
      </c>
      <c r="H1619" s="816">
        <v>0</v>
      </c>
    </row>
    <row r="1620" ht="22.5" customHeight="1" spans="1:8">
      <c r="A1620" s="891"/>
      <c r="B1620" s="891"/>
      <c r="C1620" s="905"/>
      <c r="D1620" s="905"/>
      <c r="E1620" s="891">
        <v>2230104</v>
      </c>
      <c r="F1620" s="893" t="s">
        <v>1931</v>
      </c>
      <c r="G1620" s="895">
        <v>0</v>
      </c>
      <c r="H1620" s="816">
        <v>0</v>
      </c>
    </row>
    <row r="1621" ht="22.5" customHeight="1" spans="1:8">
      <c r="A1621" s="891"/>
      <c r="B1621" s="891"/>
      <c r="C1621" s="905"/>
      <c r="D1621" s="905"/>
      <c r="E1621" s="891">
        <v>2230105</v>
      </c>
      <c r="F1621" s="893" t="s">
        <v>1932</v>
      </c>
      <c r="G1621" s="895">
        <v>316900</v>
      </c>
      <c r="H1621" s="816">
        <v>32</v>
      </c>
    </row>
    <row r="1622" ht="22.5" customHeight="1" spans="1:8">
      <c r="A1622" s="891"/>
      <c r="B1622" s="891"/>
      <c r="C1622" s="905"/>
      <c r="D1622" s="905"/>
      <c r="E1622" s="891">
        <v>2230106</v>
      </c>
      <c r="F1622" s="893" t="s">
        <v>1933</v>
      </c>
      <c r="G1622" s="895">
        <v>0</v>
      </c>
      <c r="H1622" s="816">
        <v>0</v>
      </c>
    </row>
    <row r="1623" ht="22.5" customHeight="1" spans="1:8">
      <c r="A1623" s="891"/>
      <c r="B1623" s="891"/>
      <c r="C1623" s="905"/>
      <c r="D1623" s="905"/>
      <c r="E1623" s="891">
        <v>2230107</v>
      </c>
      <c r="F1623" s="893" t="s">
        <v>1934</v>
      </c>
      <c r="G1623" s="895">
        <v>0</v>
      </c>
      <c r="H1623" s="816">
        <v>0</v>
      </c>
    </row>
    <row r="1624" ht="22.5" customHeight="1" spans="1:8">
      <c r="A1624" s="891"/>
      <c r="B1624" s="891"/>
      <c r="C1624" s="905"/>
      <c r="D1624" s="905"/>
      <c r="E1624" s="891">
        <v>2230108</v>
      </c>
      <c r="F1624" s="893" t="s">
        <v>1935</v>
      </c>
      <c r="G1624" s="895">
        <v>0</v>
      </c>
      <c r="H1624" s="816">
        <v>0</v>
      </c>
    </row>
    <row r="1625" ht="22.5" customHeight="1" spans="1:8">
      <c r="A1625" s="891"/>
      <c r="B1625" s="891"/>
      <c r="C1625" s="905"/>
      <c r="D1625" s="905"/>
      <c r="E1625" s="891">
        <v>2230109</v>
      </c>
      <c r="F1625" s="893" t="s">
        <v>1936</v>
      </c>
      <c r="G1625" s="895">
        <v>0</v>
      </c>
      <c r="H1625" s="816">
        <v>0</v>
      </c>
    </row>
    <row r="1626" ht="22.5" customHeight="1" spans="1:8">
      <c r="A1626" s="891"/>
      <c r="B1626" s="891"/>
      <c r="C1626" s="905"/>
      <c r="D1626" s="905"/>
      <c r="E1626" s="891">
        <v>2230199</v>
      </c>
      <c r="F1626" s="893" t="s">
        <v>1937</v>
      </c>
      <c r="G1626" s="895">
        <v>0</v>
      </c>
      <c r="H1626" s="816">
        <v>0</v>
      </c>
    </row>
    <row r="1627" ht="22.5" customHeight="1" spans="1:8">
      <c r="A1627" s="891"/>
      <c r="B1627" s="891"/>
      <c r="C1627" s="905"/>
      <c r="D1627" s="905"/>
      <c r="E1627" s="891">
        <v>22302</v>
      </c>
      <c r="F1627" s="893" t="s">
        <v>1938</v>
      </c>
      <c r="G1627" s="892">
        <v>0</v>
      </c>
      <c r="H1627" s="816">
        <v>0</v>
      </c>
    </row>
    <row r="1628" ht="22.5" customHeight="1" spans="1:8">
      <c r="A1628" s="891"/>
      <c r="B1628" s="891"/>
      <c r="C1628" s="905"/>
      <c r="D1628" s="905"/>
      <c r="E1628" s="891">
        <v>2230201</v>
      </c>
      <c r="F1628" s="893" t="s">
        <v>1939</v>
      </c>
      <c r="G1628" s="895">
        <v>0</v>
      </c>
      <c r="H1628" s="816">
        <v>0</v>
      </c>
    </row>
    <row r="1629" ht="22.5" customHeight="1" spans="1:8">
      <c r="A1629" s="891"/>
      <c r="B1629" s="891"/>
      <c r="C1629" s="905"/>
      <c r="D1629" s="905"/>
      <c r="E1629" s="891">
        <v>2230202</v>
      </c>
      <c r="F1629" s="893" t="s">
        <v>1940</v>
      </c>
      <c r="G1629" s="895">
        <v>0</v>
      </c>
      <c r="H1629" s="816">
        <v>0</v>
      </c>
    </row>
    <row r="1630" ht="22.5" customHeight="1" spans="1:8">
      <c r="A1630" s="891"/>
      <c r="B1630" s="891"/>
      <c r="C1630" s="905"/>
      <c r="D1630" s="905"/>
      <c r="E1630" s="891">
        <v>2230203</v>
      </c>
      <c r="F1630" s="893" t="s">
        <v>1941</v>
      </c>
      <c r="G1630" s="895">
        <v>0</v>
      </c>
      <c r="H1630" s="816">
        <v>0</v>
      </c>
    </row>
    <row r="1631" ht="22.5" customHeight="1" spans="1:8">
      <c r="A1631" s="891"/>
      <c r="B1631" s="891"/>
      <c r="C1631" s="905"/>
      <c r="D1631" s="905"/>
      <c r="E1631" s="891">
        <v>2230204</v>
      </c>
      <c r="F1631" s="893" t="s">
        <v>1942</v>
      </c>
      <c r="G1631" s="895">
        <v>0</v>
      </c>
      <c r="H1631" s="816">
        <v>0</v>
      </c>
    </row>
    <row r="1632" ht="22.5" customHeight="1" spans="1:8">
      <c r="A1632" s="891"/>
      <c r="B1632" s="891"/>
      <c r="C1632" s="905"/>
      <c r="D1632" s="905"/>
      <c r="E1632" s="891">
        <v>2230205</v>
      </c>
      <c r="F1632" s="893" t="s">
        <v>1943</v>
      </c>
      <c r="G1632" s="895">
        <v>0</v>
      </c>
      <c r="H1632" s="816">
        <v>0</v>
      </c>
    </row>
    <row r="1633" ht="22.5" customHeight="1" spans="1:8">
      <c r="A1633" s="891"/>
      <c r="B1633" s="891"/>
      <c r="C1633" s="905"/>
      <c r="D1633" s="905"/>
      <c r="E1633" s="891">
        <v>2230206</v>
      </c>
      <c r="F1633" s="893" t="s">
        <v>1944</v>
      </c>
      <c r="G1633" s="895">
        <v>0</v>
      </c>
      <c r="H1633" s="816">
        <v>0</v>
      </c>
    </row>
    <row r="1634" ht="22.5" customHeight="1" spans="1:8">
      <c r="A1634" s="891"/>
      <c r="B1634" s="891"/>
      <c r="C1634" s="905"/>
      <c r="D1634" s="905"/>
      <c r="E1634" s="891">
        <v>2230208</v>
      </c>
      <c r="F1634" s="893" t="s">
        <v>1945</v>
      </c>
      <c r="G1634" s="895">
        <v>0</v>
      </c>
      <c r="H1634" s="816">
        <v>0</v>
      </c>
    </row>
    <row r="1635" ht="22.5" customHeight="1" spans="1:8">
      <c r="A1635" s="891"/>
      <c r="B1635" s="891"/>
      <c r="C1635" s="905"/>
      <c r="D1635" s="905"/>
      <c r="E1635" s="891">
        <v>2230299</v>
      </c>
      <c r="F1635" s="893" t="s">
        <v>1946</v>
      </c>
      <c r="G1635" s="895">
        <v>0</v>
      </c>
      <c r="H1635" s="816">
        <v>0</v>
      </c>
    </row>
    <row r="1636" ht="22.5" customHeight="1" spans="1:8">
      <c r="A1636" s="891"/>
      <c r="B1636" s="891"/>
      <c r="C1636" s="905"/>
      <c r="D1636" s="905"/>
      <c r="E1636" s="891">
        <v>22303</v>
      </c>
      <c r="F1636" s="893" t="s">
        <v>1947</v>
      </c>
      <c r="G1636" s="892">
        <v>0</v>
      </c>
      <c r="H1636" s="816">
        <v>0</v>
      </c>
    </row>
    <row r="1637" ht="22.5" customHeight="1" spans="1:8">
      <c r="A1637" s="891"/>
      <c r="B1637" s="891"/>
      <c r="C1637" s="905"/>
      <c r="D1637" s="905"/>
      <c r="E1637" s="891">
        <v>2230301</v>
      </c>
      <c r="F1637" s="893" t="s">
        <v>1947</v>
      </c>
      <c r="G1637" s="895">
        <v>0</v>
      </c>
      <c r="H1637" s="816">
        <v>0</v>
      </c>
    </row>
    <row r="1638" ht="22.5" customHeight="1" spans="1:8">
      <c r="A1638" s="891"/>
      <c r="B1638" s="891"/>
      <c r="C1638" s="905"/>
      <c r="D1638" s="905"/>
      <c r="E1638" s="891">
        <v>22399</v>
      </c>
      <c r="F1638" s="893" t="s">
        <v>1948</v>
      </c>
      <c r="G1638" s="892">
        <v>0</v>
      </c>
      <c r="H1638" s="816">
        <v>0</v>
      </c>
    </row>
    <row r="1639" ht="22.5" customHeight="1" spans="1:8">
      <c r="A1639" s="891"/>
      <c r="B1639" s="891"/>
      <c r="C1639" s="905"/>
      <c r="D1639" s="905"/>
      <c r="E1639" s="891">
        <v>2239999</v>
      </c>
      <c r="F1639" s="893" t="s">
        <v>1948</v>
      </c>
      <c r="G1639" s="895">
        <v>0</v>
      </c>
      <c r="H1639" s="816">
        <v>0</v>
      </c>
    </row>
    <row r="1640" ht="22.5" customHeight="1" spans="1:8">
      <c r="A1640" s="891"/>
      <c r="B1640" s="891"/>
      <c r="C1640" s="905"/>
      <c r="D1640" s="905"/>
      <c r="E1640" s="825"/>
      <c r="F1640" s="826"/>
      <c r="G1640" s="908"/>
      <c r="H1640" s="816">
        <v>0</v>
      </c>
    </row>
    <row r="1641" ht="22.5" customHeight="1" spans="1:8">
      <c r="A1641" s="891"/>
      <c r="B1641" s="891"/>
      <c r="C1641" s="905"/>
      <c r="D1641" s="905"/>
      <c r="E1641" s="891">
        <v>231</v>
      </c>
      <c r="F1641" s="903" t="s">
        <v>1949</v>
      </c>
      <c r="G1641" s="892">
        <v>702285370</v>
      </c>
      <c r="H1641" s="816">
        <v>70229</v>
      </c>
    </row>
    <row r="1642" ht="22.5" customHeight="1" spans="1:8">
      <c r="A1642" s="891"/>
      <c r="B1642" s="891"/>
      <c r="C1642" s="905"/>
      <c r="D1642" s="905"/>
      <c r="E1642" s="891">
        <v>23101</v>
      </c>
      <c r="F1642" s="909" t="s">
        <v>1950</v>
      </c>
      <c r="G1642" s="895">
        <v>0</v>
      </c>
      <c r="H1642" s="816">
        <v>0</v>
      </c>
    </row>
    <row r="1643" customHeight="1" spans="1:8">
      <c r="A1643" s="889"/>
      <c r="B1643" s="890"/>
      <c r="C1643" s="889"/>
      <c r="D1643" s="889"/>
      <c r="E1643" s="891">
        <v>23102</v>
      </c>
      <c r="F1643" s="909" t="s">
        <v>1951</v>
      </c>
      <c r="G1643" s="892">
        <v>0</v>
      </c>
      <c r="H1643" s="816">
        <v>0</v>
      </c>
    </row>
    <row r="1644" customHeight="1" spans="1:8">
      <c r="A1644" s="889"/>
      <c r="B1644" s="890"/>
      <c r="C1644" s="889"/>
      <c r="D1644" s="889"/>
      <c r="E1644" s="891">
        <v>2310201</v>
      </c>
      <c r="F1644" s="909" t="s">
        <v>1952</v>
      </c>
      <c r="G1644" s="895">
        <v>0</v>
      </c>
      <c r="H1644" s="816">
        <v>0</v>
      </c>
    </row>
    <row r="1645" customHeight="1" spans="1:8">
      <c r="A1645" s="889"/>
      <c r="B1645" s="890"/>
      <c r="C1645" s="889"/>
      <c r="D1645" s="889"/>
      <c r="E1645" s="891">
        <v>2310202</v>
      </c>
      <c r="F1645" s="909" t="s">
        <v>1953</v>
      </c>
      <c r="G1645" s="895">
        <v>0</v>
      </c>
      <c r="H1645" s="816">
        <v>0</v>
      </c>
    </row>
    <row r="1646" customHeight="1" spans="1:8">
      <c r="A1646" s="889"/>
      <c r="B1646" s="890"/>
      <c r="C1646" s="889"/>
      <c r="D1646" s="889"/>
      <c r="E1646" s="891">
        <v>2310203</v>
      </c>
      <c r="F1646" s="909" t="s">
        <v>1954</v>
      </c>
      <c r="G1646" s="895">
        <v>0</v>
      </c>
      <c r="H1646" s="816">
        <v>0</v>
      </c>
    </row>
    <row r="1647" customHeight="1" spans="1:8">
      <c r="A1647" s="889"/>
      <c r="B1647" s="890"/>
      <c r="C1647" s="889"/>
      <c r="D1647" s="889"/>
      <c r="E1647" s="891">
        <v>2310299</v>
      </c>
      <c r="F1647" s="909" t="s">
        <v>1955</v>
      </c>
      <c r="G1647" s="895">
        <v>0</v>
      </c>
      <c r="H1647" s="816">
        <v>0</v>
      </c>
    </row>
    <row r="1648" customHeight="1" spans="1:8">
      <c r="A1648" s="889"/>
      <c r="B1648" s="890"/>
      <c r="C1648" s="889"/>
      <c r="D1648" s="889"/>
      <c r="E1648" s="891">
        <v>23103</v>
      </c>
      <c r="F1648" s="909" t="s">
        <v>1956</v>
      </c>
      <c r="G1648" s="892">
        <v>82285370</v>
      </c>
      <c r="H1648" s="816">
        <v>8229</v>
      </c>
    </row>
    <row r="1649" customHeight="1" spans="1:8">
      <c r="A1649" s="889"/>
      <c r="B1649" s="890"/>
      <c r="C1649" s="889"/>
      <c r="D1649" s="889"/>
      <c r="E1649" s="891">
        <v>2310301</v>
      </c>
      <c r="F1649" s="909" t="s">
        <v>1957</v>
      </c>
      <c r="G1649" s="895">
        <v>51380000</v>
      </c>
      <c r="H1649" s="816">
        <v>5138</v>
      </c>
    </row>
    <row r="1650" customHeight="1" spans="1:8">
      <c r="A1650" s="889"/>
      <c r="B1650" s="890"/>
      <c r="C1650" s="889"/>
      <c r="D1650" s="889"/>
      <c r="E1650" s="891">
        <v>2310302</v>
      </c>
      <c r="F1650" s="909" t="s">
        <v>1958</v>
      </c>
      <c r="G1650" s="895">
        <v>0</v>
      </c>
      <c r="H1650" s="816">
        <v>0</v>
      </c>
    </row>
    <row r="1651" customHeight="1" spans="1:8">
      <c r="A1651" s="889"/>
      <c r="B1651" s="890"/>
      <c r="C1651" s="889"/>
      <c r="D1651" s="889"/>
      <c r="E1651" s="891">
        <v>2310303</v>
      </c>
      <c r="F1651" s="909" t="s">
        <v>1959</v>
      </c>
      <c r="G1651" s="895">
        <v>905370</v>
      </c>
      <c r="H1651" s="816">
        <v>91</v>
      </c>
    </row>
    <row r="1652" customHeight="1" spans="1:8">
      <c r="A1652" s="889"/>
      <c r="B1652" s="890"/>
      <c r="C1652" s="889"/>
      <c r="D1652" s="889"/>
      <c r="E1652" s="891">
        <v>2310399</v>
      </c>
      <c r="F1652" s="909" t="s">
        <v>1960</v>
      </c>
      <c r="G1652" s="895">
        <v>30000000</v>
      </c>
      <c r="H1652" s="816">
        <v>3000</v>
      </c>
    </row>
    <row r="1653" customHeight="1" spans="1:8">
      <c r="A1653" s="889"/>
      <c r="B1653" s="890"/>
      <c r="C1653" s="889"/>
      <c r="D1653" s="889"/>
      <c r="E1653" s="891">
        <v>23104</v>
      </c>
      <c r="F1653" s="909" t="s">
        <v>1961</v>
      </c>
      <c r="G1653" s="892">
        <v>620000000</v>
      </c>
      <c r="H1653" s="816">
        <v>62000</v>
      </c>
    </row>
    <row r="1654" customHeight="1" spans="1:8">
      <c r="A1654" s="889"/>
      <c r="B1654" s="890"/>
      <c r="C1654" s="889"/>
      <c r="D1654" s="889"/>
      <c r="E1654" s="891">
        <v>2310401</v>
      </c>
      <c r="F1654" s="909" t="s">
        <v>1962</v>
      </c>
      <c r="G1654" s="895">
        <v>0</v>
      </c>
      <c r="H1654" s="816">
        <v>0</v>
      </c>
    </row>
    <row r="1655" customHeight="1" spans="1:8">
      <c r="A1655" s="889"/>
      <c r="B1655" s="890"/>
      <c r="C1655" s="889"/>
      <c r="D1655" s="889"/>
      <c r="E1655" s="891">
        <v>2310405</v>
      </c>
      <c r="F1655" s="909" t="s">
        <v>1963</v>
      </c>
      <c r="G1655" s="895">
        <v>0</v>
      </c>
      <c r="H1655" s="816">
        <v>0</v>
      </c>
    </row>
    <row r="1656" customHeight="1" spans="1:8">
      <c r="A1656" s="889"/>
      <c r="B1656" s="890"/>
      <c r="C1656" s="889"/>
      <c r="D1656" s="889"/>
      <c r="E1656" s="891">
        <v>2310411</v>
      </c>
      <c r="F1656" s="909" t="s">
        <v>1964</v>
      </c>
      <c r="G1656" s="895">
        <v>0</v>
      </c>
      <c r="H1656" s="816">
        <v>0</v>
      </c>
    </row>
    <row r="1657" customHeight="1" spans="1:8">
      <c r="A1657" s="889"/>
      <c r="B1657" s="890"/>
      <c r="C1657" s="889"/>
      <c r="D1657" s="889"/>
      <c r="E1657" s="891">
        <v>2310413</v>
      </c>
      <c r="F1657" s="909" t="s">
        <v>1965</v>
      </c>
      <c r="G1657" s="895">
        <v>0</v>
      </c>
      <c r="H1657" s="816">
        <v>0</v>
      </c>
    </row>
    <row r="1658" customHeight="1" spans="1:8">
      <c r="A1658" s="889"/>
      <c r="B1658" s="890"/>
      <c r="C1658" s="889"/>
      <c r="D1658" s="889"/>
      <c r="E1658" s="891">
        <v>2310414</v>
      </c>
      <c r="F1658" s="909" t="s">
        <v>1966</v>
      </c>
      <c r="G1658" s="895">
        <v>0</v>
      </c>
      <c r="H1658" s="816">
        <v>0</v>
      </c>
    </row>
    <row r="1659" customHeight="1" spans="1:8">
      <c r="A1659" s="889"/>
      <c r="B1659" s="890"/>
      <c r="C1659" s="889"/>
      <c r="D1659" s="889"/>
      <c r="E1659" s="891">
        <v>2310416</v>
      </c>
      <c r="F1659" s="909" t="s">
        <v>1967</v>
      </c>
      <c r="G1659" s="895">
        <v>0</v>
      </c>
      <c r="H1659" s="816">
        <v>0</v>
      </c>
    </row>
    <row r="1660" customHeight="1" spans="1:8">
      <c r="A1660" s="889"/>
      <c r="B1660" s="890"/>
      <c r="C1660" s="889"/>
      <c r="D1660" s="889"/>
      <c r="E1660" s="891">
        <v>2310417</v>
      </c>
      <c r="F1660" s="909" t="s">
        <v>1968</v>
      </c>
      <c r="G1660" s="895">
        <v>0</v>
      </c>
      <c r="H1660" s="816">
        <v>0</v>
      </c>
    </row>
    <row r="1661" customHeight="1" spans="1:8">
      <c r="A1661" s="889"/>
      <c r="B1661" s="890"/>
      <c r="C1661" s="889"/>
      <c r="D1661" s="889"/>
      <c r="E1661" s="891">
        <v>2310418</v>
      </c>
      <c r="F1661" s="909" t="s">
        <v>1969</v>
      </c>
      <c r="G1661" s="895">
        <v>0</v>
      </c>
      <c r="H1661" s="816">
        <v>0</v>
      </c>
    </row>
    <row r="1662" customHeight="1" spans="1:8">
      <c r="A1662" s="889"/>
      <c r="B1662" s="890"/>
      <c r="C1662" s="889"/>
      <c r="D1662" s="889"/>
      <c r="E1662" s="891">
        <v>2310419</v>
      </c>
      <c r="F1662" s="909" t="s">
        <v>1970</v>
      </c>
      <c r="G1662" s="895">
        <v>0</v>
      </c>
      <c r="H1662" s="816">
        <v>0</v>
      </c>
    </row>
    <row r="1663" customHeight="1" spans="1:8">
      <c r="A1663" s="889"/>
      <c r="B1663" s="890"/>
      <c r="C1663" s="889"/>
      <c r="D1663" s="889"/>
      <c r="E1663" s="891">
        <v>2310420</v>
      </c>
      <c r="F1663" s="909" t="s">
        <v>1971</v>
      </c>
      <c r="G1663" s="895">
        <v>0</v>
      </c>
      <c r="H1663" s="816">
        <v>0</v>
      </c>
    </row>
    <row r="1664" customHeight="1" spans="1:8">
      <c r="A1664" s="889"/>
      <c r="B1664" s="890"/>
      <c r="C1664" s="889"/>
      <c r="D1664" s="889"/>
      <c r="E1664" s="891">
        <v>2310431</v>
      </c>
      <c r="F1664" s="909" t="s">
        <v>1972</v>
      </c>
      <c r="G1664" s="895">
        <v>0</v>
      </c>
      <c r="H1664" s="816">
        <v>0</v>
      </c>
    </row>
    <row r="1665" customHeight="1" spans="1:8">
      <c r="A1665" s="889"/>
      <c r="B1665" s="890"/>
      <c r="C1665" s="889"/>
      <c r="D1665" s="889"/>
      <c r="E1665" s="891">
        <v>2310432</v>
      </c>
      <c r="F1665" s="909" t="s">
        <v>1973</v>
      </c>
      <c r="G1665" s="895">
        <v>0</v>
      </c>
      <c r="H1665" s="816">
        <v>0</v>
      </c>
    </row>
    <row r="1666" customHeight="1" spans="1:8">
      <c r="A1666" s="889"/>
      <c r="B1666" s="890"/>
      <c r="C1666" s="889"/>
      <c r="D1666" s="889"/>
      <c r="E1666" s="891">
        <v>2310433</v>
      </c>
      <c r="F1666" s="909" t="s">
        <v>1974</v>
      </c>
      <c r="G1666" s="895">
        <v>90000000</v>
      </c>
      <c r="H1666" s="816">
        <v>9000</v>
      </c>
    </row>
    <row r="1667" customHeight="1" spans="1:8">
      <c r="A1667" s="889"/>
      <c r="B1667" s="890"/>
      <c r="C1667" s="889"/>
      <c r="D1667" s="889"/>
      <c r="E1667" s="891">
        <v>2310498</v>
      </c>
      <c r="F1667" s="909" t="s">
        <v>1975</v>
      </c>
      <c r="G1667" s="895">
        <v>0</v>
      </c>
      <c r="H1667" s="816">
        <v>0</v>
      </c>
    </row>
    <row r="1668" customHeight="1" spans="1:8">
      <c r="A1668" s="889"/>
      <c r="B1668" s="890"/>
      <c r="C1668" s="889"/>
      <c r="D1668" s="889"/>
      <c r="E1668" s="891">
        <v>2310499</v>
      </c>
      <c r="F1668" s="909" t="s">
        <v>1976</v>
      </c>
      <c r="G1668" s="895">
        <v>530000000</v>
      </c>
      <c r="H1668" s="816">
        <v>53000</v>
      </c>
    </row>
    <row r="1669" customHeight="1" spans="1:8">
      <c r="A1669" s="889"/>
      <c r="B1669" s="890"/>
      <c r="C1669" s="889"/>
      <c r="D1669" s="889"/>
      <c r="E1669" s="891">
        <v>23105</v>
      </c>
      <c r="F1669" s="909" t="s">
        <v>1977</v>
      </c>
      <c r="G1669" s="895">
        <v>0</v>
      </c>
      <c r="H1669" s="816">
        <v>0</v>
      </c>
    </row>
    <row r="1670" customHeight="1" spans="1:7">
      <c r="A1670" s="889"/>
      <c r="B1670" s="890"/>
      <c r="C1670" s="889"/>
      <c r="D1670" s="889"/>
      <c r="E1670" s="889"/>
      <c r="F1670" s="890"/>
      <c r="G1670" s="889"/>
    </row>
    <row r="1671" customHeight="1" spans="1:7">
      <c r="A1671" s="889"/>
      <c r="B1671" s="890"/>
      <c r="C1671" s="889"/>
      <c r="D1671" s="889"/>
      <c r="E1671" s="889"/>
      <c r="F1671" s="890"/>
      <c r="G1671" s="889"/>
    </row>
    <row r="1672" customHeight="1" spans="1:7">
      <c r="A1672" s="889"/>
      <c r="B1672" s="890"/>
      <c r="C1672" s="889"/>
      <c r="D1672" s="889"/>
      <c r="E1672" s="889"/>
      <c r="F1672" s="890"/>
      <c r="G1672" s="889"/>
    </row>
    <row r="1673" customHeight="1" spans="1:7">
      <c r="A1673" s="889"/>
      <c r="B1673" s="890"/>
      <c r="C1673" s="889"/>
      <c r="D1673" s="889"/>
      <c r="E1673" s="889"/>
      <c r="F1673" s="890"/>
      <c r="G1673" s="889"/>
    </row>
    <row r="1674" customHeight="1" spans="1:7">
      <c r="A1674" s="889"/>
      <c r="B1674" s="890"/>
      <c r="C1674" s="889"/>
      <c r="D1674" s="889"/>
      <c r="E1674" s="889"/>
      <c r="F1674" s="890"/>
      <c r="G1674" s="889"/>
    </row>
    <row r="1675" customHeight="1" spans="1:7">
      <c r="A1675" s="889"/>
      <c r="B1675" s="889"/>
      <c r="C1675" s="889"/>
      <c r="D1675" s="889"/>
      <c r="E1675" s="889"/>
      <c r="F1675" s="890"/>
      <c r="G1675" s="889"/>
    </row>
    <row r="1676" customHeight="1" spans="1:7">
      <c r="A1676" s="889"/>
      <c r="B1676" s="889"/>
      <c r="C1676" s="889"/>
      <c r="D1676" s="889"/>
      <c r="E1676" s="889"/>
      <c r="F1676" s="890"/>
      <c r="G1676" s="889"/>
    </row>
    <row r="1677" customHeight="1" spans="1:7">
      <c r="A1677" s="889"/>
      <c r="B1677" s="889"/>
      <c r="C1677" s="889"/>
      <c r="D1677" s="889"/>
      <c r="E1677" s="889"/>
      <c r="F1677" s="890"/>
      <c r="G1677" s="889"/>
    </row>
    <row r="1678" customHeight="1" spans="1:7">
      <c r="A1678" s="889"/>
      <c r="B1678" s="889"/>
      <c r="C1678" s="889"/>
      <c r="D1678" s="889"/>
      <c r="E1678" s="889"/>
      <c r="F1678" s="890"/>
      <c r="G1678" s="889"/>
    </row>
    <row r="1679" customHeight="1" spans="1:7">
      <c r="A1679" s="889"/>
      <c r="B1679" s="889"/>
      <c r="C1679" s="889"/>
      <c r="D1679" s="889"/>
      <c r="E1679" s="889"/>
      <c r="F1679" s="890"/>
      <c r="G1679" s="889"/>
    </row>
    <row r="1680" customHeight="1" spans="1:7">
      <c r="A1680" s="889"/>
      <c r="B1680" s="889"/>
      <c r="C1680" s="889"/>
      <c r="D1680" s="889"/>
      <c r="E1680" s="889"/>
      <c r="F1680" s="890"/>
      <c r="G1680" s="889"/>
    </row>
    <row r="1681" customHeight="1" spans="1:7">
      <c r="A1681" s="889"/>
      <c r="B1681" s="889"/>
      <c r="C1681" s="889"/>
      <c r="D1681" s="889"/>
      <c r="E1681" s="889"/>
      <c r="F1681" s="890"/>
      <c r="G1681" s="889"/>
    </row>
    <row r="1682" customHeight="1" spans="1:7">
      <c r="A1682" s="889"/>
      <c r="B1682" s="889"/>
      <c r="C1682" s="889"/>
      <c r="D1682" s="889"/>
      <c r="E1682" s="889"/>
      <c r="F1682" s="890"/>
      <c r="G1682" s="889"/>
    </row>
    <row r="1683" customHeight="1" spans="1:7">
      <c r="A1683" s="889"/>
      <c r="B1683" s="889"/>
      <c r="C1683" s="889"/>
      <c r="D1683" s="889"/>
      <c r="E1683" s="889"/>
      <c r="F1683" s="890"/>
      <c r="G1683" s="889"/>
    </row>
    <row r="1684" customHeight="1" spans="5:7">
      <c r="E1684" s="889"/>
      <c r="F1684" s="890"/>
      <c r="G1684" s="889"/>
    </row>
    <row r="1685" customHeight="1" spans="5:7">
      <c r="E1685" s="889"/>
      <c r="F1685" s="890"/>
      <c r="G1685" s="889"/>
    </row>
    <row r="1686" customHeight="1" spans="5:7">
      <c r="E1686" s="889"/>
      <c r="F1686" s="890"/>
      <c r="G1686" s="889"/>
    </row>
    <row r="1687" customHeight="1" spans="5:7">
      <c r="E1687" s="889"/>
      <c r="F1687" s="890"/>
      <c r="G1687" s="889"/>
    </row>
    <row r="1688" customHeight="1" spans="5:7">
      <c r="E1688" s="889"/>
      <c r="F1688" s="890"/>
      <c r="G1688" s="889"/>
    </row>
    <row r="1689" customHeight="1" spans="5:7">
      <c r="E1689" s="889"/>
      <c r="F1689" s="890"/>
      <c r="G1689" s="889"/>
    </row>
    <row r="1690" customHeight="1" spans="5:7">
      <c r="E1690" s="889"/>
      <c r="F1690" s="890"/>
      <c r="G1690" s="889"/>
    </row>
    <row r="1691" customHeight="1" spans="5:7">
      <c r="E1691" s="889"/>
      <c r="F1691" s="890"/>
      <c r="G1691" s="889"/>
    </row>
    <row r="1692" customHeight="1" spans="5:7">
      <c r="E1692" s="889"/>
      <c r="F1692" s="890"/>
      <c r="G1692" s="889"/>
    </row>
    <row r="1693" customHeight="1" spans="5:7">
      <c r="E1693" s="889"/>
      <c r="F1693" s="890"/>
      <c r="G1693" s="889"/>
    </row>
    <row r="1694" customHeight="1" spans="5:7">
      <c r="E1694" s="889"/>
      <c r="F1694" s="890"/>
      <c r="G1694" s="889"/>
    </row>
    <row r="1695" customHeight="1" spans="5:7">
      <c r="E1695" s="889"/>
      <c r="F1695" s="890"/>
      <c r="G1695" s="889"/>
    </row>
    <row r="1696" customHeight="1" spans="5:7">
      <c r="E1696" s="889"/>
      <c r="F1696" s="890"/>
      <c r="G1696" s="889"/>
    </row>
    <row r="1697" customHeight="1" spans="5:7">
      <c r="E1697" s="889"/>
      <c r="F1697" s="890"/>
      <c r="G1697" s="889"/>
    </row>
    <row r="1698" customHeight="1" spans="5:7">
      <c r="E1698" s="889"/>
      <c r="F1698" s="890"/>
      <c r="G1698" s="889"/>
    </row>
    <row r="1699" customHeight="1" spans="5:7">
      <c r="E1699" s="889"/>
      <c r="F1699" s="890"/>
      <c r="G1699" s="889"/>
    </row>
    <row r="1700" customHeight="1" spans="5:7">
      <c r="E1700" s="889"/>
      <c r="F1700" s="890"/>
      <c r="G1700" s="889"/>
    </row>
    <row r="1701" customHeight="1" spans="5:7">
      <c r="E1701" s="889"/>
      <c r="F1701" s="890"/>
      <c r="G1701" s="889"/>
    </row>
    <row r="1702" customHeight="1" spans="5:7">
      <c r="E1702" s="889"/>
      <c r="F1702" s="889"/>
      <c r="G1702" s="889"/>
    </row>
    <row r="1703" customHeight="1" spans="5:7">
      <c r="E1703" s="889"/>
      <c r="F1703" s="889"/>
      <c r="G1703" s="889"/>
    </row>
    <row r="1704" customHeight="1" spans="5:7">
      <c r="E1704" s="889"/>
      <c r="F1704" s="889"/>
      <c r="G1704" s="889"/>
    </row>
    <row r="1705" customHeight="1" spans="5:7">
      <c r="E1705" s="889"/>
      <c r="F1705" s="889"/>
      <c r="G1705" s="889"/>
    </row>
    <row r="1706" customHeight="1" spans="5:7">
      <c r="E1706" s="889"/>
      <c r="F1706" s="889"/>
      <c r="G1706" s="889"/>
    </row>
    <row r="1707" customHeight="1" spans="5:7">
      <c r="E1707" s="889"/>
      <c r="F1707" s="889"/>
      <c r="G1707" s="889"/>
    </row>
    <row r="1708" customHeight="1" spans="5:7">
      <c r="E1708" s="889"/>
      <c r="F1708" s="889"/>
      <c r="G1708" s="889"/>
    </row>
    <row r="1709" customHeight="1" spans="5:7">
      <c r="E1709" s="889"/>
      <c r="F1709" s="889"/>
      <c r="G1709" s="889"/>
    </row>
    <row r="1710" customHeight="1" spans="5:7">
      <c r="E1710" s="889"/>
      <c r="F1710" s="889"/>
      <c r="G1710" s="889"/>
    </row>
    <row r="1711" customHeight="1" spans="5:7">
      <c r="E1711" s="889"/>
      <c r="F1711" s="889"/>
      <c r="G1711" s="889"/>
    </row>
    <row r="1712" customHeight="1" spans="5:7">
      <c r="E1712" s="889"/>
      <c r="F1712" s="889"/>
      <c r="G1712" s="889"/>
    </row>
    <row r="1713" customHeight="1" spans="5:7">
      <c r="E1713" s="889"/>
      <c r="F1713" s="889"/>
      <c r="G1713" s="889"/>
    </row>
  </sheetData>
  <mergeCells count="2">
    <mergeCell ref="A1:G1"/>
    <mergeCell ref="A726:C726"/>
  </mergeCells>
  <printOptions gridLines="1"/>
  <pageMargins left="0.75" right="0.75" top="1" bottom="1" header="0" footer="0"/>
  <pageSetup paperSize="1" orientation="portrait" useFirstPageNumber="1"/>
  <headerFooter>
    <oddHeader>&amp;C&amp;A</oddHeader>
    <oddFooter>&amp;CPage &amp;P</oddFooter>
    <evenHeader>&amp;C&amp;A</evenHeader>
    <evenFooter>&amp;CPage &amp;P</even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1">
    <tabColor theme="9"/>
  </sheetPr>
  <dimension ref="A1:H54"/>
  <sheetViews>
    <sheetView showZeros="0" zoomScale="115" zoomScaleNormal="115" workbookViewId="0">
      <pane ySplit="5" topLeftCell="A35" activePane="bottomLeft" state="frozen"/>
      <selection/>
      <selection pane="bottomLeft" activeCell="J52" sqref="J52"/>
    </sheetView>
  </sheetViews>
  <sheetFormatPr defaultColWidth="8.875" defaultRowHeight="13.5" outlineLevelCol="7"/>
  <cols>
    <col min="1" max="1" width="30.3416666666667" style="94" customWidth="1"/>
    <col min="2" max="2" width="8.58333333333333" style="86" customWidth="1"/>
    <col min="3" max="3" width="8.41666666666667" style="86" customWidth="1"/>
    <col min="4" max="4" width="8.58333333333333" style="86" customWidth="1"/>
    <col min="5" max="5" width="9.51666666666667" style="86" customWidth="1"/>
    <col min="6" max="6" width="9.83333333333333" style="96" customWidth="1"/>
    <col min="7" max="7" width="9.9" style="96" customWidth="1"/>
    <col min="8" max="10" width="8.875" style="86" customWidth="1"/>
    <col min="11" max="16384" width="8.875" style="86"/>
  </cols>
  <sheetData>
    <row r="1" s="86" customFormat="1" ht="17" customHeight="1" spans="1:7">
      <c r="A1" s="147" t="s">
        <v>7585</v>
      </c>
      <c r="B1" s="148"/>
      <c r="C1" s="148"/>
      <c r="D1" s="256"/>
      <c r="E1" s="149"/>
      <c r="F1" s="150"/>
      <c r="G1" s="585"/>
    </row>
    <row r="2" s="86" customFormat="1" ht="22" customHeight="1" spans="1:8">
      <c r="A2" s="99" t="s">
        <v>7586</v>
      </c>
      <c r="B2" s="100"/>
      <c r="C2" s="100"/>
      <c r="D2" s="100"/>
      <c r="E2" s="586"/>
      <c r="F2" s="102"/>
      <c r="G2" s="102"/>
      <c r="H2" s="9"/>
    </row>
    <row r="3" s="86" customFormat="1" ht="17" customHeight="1" spans="1:7">
      <c r="A3" s="94"/>
      <c r="E3" s="156"/>
      <c r="F3" s="108" t="s">
        <v>7533</v>
      </c>
      <c r="G3" s="108"/>
    </row>
    <row r="4" s="580" customFormat="1" ht="16" customHeight="1" spans="1:8">
      <c r="A4" s="109" t="s">
        <v>4079</v>
      </c>
      <c r="B4" s="14" t="s">
        <v>4080</v>
      </c>
      <c r="C4" s="110" t="s">
        <v>4081</v>
      </c>
      <c r="D4" s="569"/>
      <c r="E4" s="110" t="s">
        <v>4082</v>
      </c>
      <c r="F4" s="571"/>
      <c r="G4" s="572"/>
      <c r="H4" s="584" t="s">
        <v>4083</v>
      </c>
    </row>
    <row r="5" s="581" customFormat="1" ht="26" customHeight="1" spans="1:8">
      <c r="A5" s="114"/>
      <c r="B5" s="14" t="s">
        <v>4084</v>
      </c>
      <c r="C5" s="14" t="s">
        <v>4085</v>
      </c>
      <c r="D5" s="14" t="s">
        <v>4086</v>
      </c>
      <c r="E5" s="13" t="s">
        <v>4087</v>
      </c>
      <c r="F5" s="111" t="s">
        <v>4088</v>
      </c>
      <c r="G5" s="111" t="s">
        <v>4089</v>
      </c>
      <c r="H5" s="584" t="s">
        <v>4090</v>
      </c>
    </row>
    <row r="6" s="86" customFormat="1" ht="14.5" customHeight="1" spans="1:8">
      <c r="A6" s="117" t="s">
        <v>7587</v>
      </c>
      <c r="B6" s="118"/>
      <c r="C6" s="118"/>
      <c r="D6" s="118"/>
      <c r="E6" s="118"/>
      <c r="F6" s="118"/>
      <c r="G6" s="573"/>
      <c r="H6" s="160"/>
    </row>
    <row r="7" s="160" customFormat="1" ht="14.5" customHeight="1" spans="1:8">
      <c r="A7" s="121" t="s">
        <v>7588</v>
      </c>
      <c r="B7" s="122">
        <f>SUM(B8:B14)</f>
        <v>23883</v>
      </c>
      <c r="C7" s="122">
        <f>SUM(C8:C14)</f>
        <v>25016</v>
      </c>
      <c r="D7" s="122">
        <f>SUM(D8:D14)</f>
        <v>24997</v>
      </c>
      <c r="E7" s="122">
        <f>SUM(E8:E14)</f>
        <v>1114</v>
      </c>
      <c r="F7" s="168">
        <f>SUM(F8:F12)</f>
        <v>-0.325</v>
      </c>
      <c r="G7" s="168">
        <f>IF(C7=0,0,D7/C7)</f>
        <v>0.999</v>
      </c>
      <c r="H7" s="160" t="str">
        <f>IF(A7&lt;&gt;"",IF(SUM(B7:D7)&lt;&gt;0,"是","否"),"是")</f>
        <v>是</v>
      </c>
    </row>
    <row r="8" s="582" customFormat="1" ht="14.5" customHeight="1" spans="1:8">
      <c r="A8" s="124" t="s">
        <v>7589</v>
      </c>
      <c r="B8" s="125">
        <v>12021</v>
      </c>
      <c r="C8" s="125">
        <v>12189</v>
      </c>
      <c r="D8" s="125">
        <v>12191</v>
      </c>
      <c r="E8" s="161">
        <f>D8-B8</f>
        <v>170</v>
      </c>
      <c r="F8" s="127">
        <f>IF(B8=0,0,E8/B8)</f>
        <v>0.014</v>
      </c>
      <c r="G8" s="127">
        <f>IF(C8=0,0,D8/C8)</f>
        <v>1</v>
      </c>
      <c r="H8" s="160" t="str">
        <f t="shared" ref="H8:H15" si="0">IF(A8&lt;&gt;"",IF(SUM(B8:D8)&lt;&gt;0,"是","否"),"是")</f>
        <v>是</v>
      </c>
    </row>
    <row r="9" s="86" customFormat="1" hidden="1" spans="1:8">
      <c r="A9" s="162" t="s">
        <v>7590</v>
      </c>
      <c r="B9" s="163"/>
      <c r="C9" s="163"/>
      <c r="D9" s="163"/>
      <c r="E9" s="164">
        <f t="shared" ref="E9:E15" si="1">D9-B9</f>
        <v>0</v>
      </c>
      <c r="F9" s="165">
        <f t="shared" ref="F9:F14" si="2">IF(B9=0,0,E9/B9)</f>
        <v>0</v>
      </c>
      <c r="G9" s="165">
        <f t="shared" ref="G9:G14" si="3">IF(C9=0,0,D9/C9)</f>
        <v>0</v>
      </c>
      <c r="H9" s="160" t="str">
        <f t="shared" si="0"/>
        <v>否</v>
      </c>
    </row>
    <row r="10" s="86" customFormat="1" ht="14.5" customHeight="1" spans="1:8">
      <c r="A10" s="128" t="s">
        <v>7591</v>
      </c>
      <c r="B10" s="125">
        <v>42</v>
      </c>
      <c r="C10" s="125">
        <v>39</v>
      </c>
      <c r="D10" s="125">
        <v>37</v>
      </c>
      <c r="E10" s="161">
        <f t="shared" si="1"/>
        <v>-5</v>
      </c>
      <c r="F10" s="127">
        <f t="shared" si="2"/>
        <v>-0.119</v>
      </c>
      <c r="G10" s="127">
        <f t="shared" si="3"/>
        <v>0.949</v>
      </c>
      <c r="H10" s="160" t="str">
        <f t="shared" si="0"/>
        <v>是</v>
      </c>
    </row>
    <row r="11" s="86" customFormat="1" hidden="1" spans="1:8">
      <c r="A11" s="162" t="s">
        <v>7592</v>
      </c>
      <c r="B11" s="163"/>
      <c r="D11" s="163"/>
      <c r="E11" s="164">
        <f t="shared" si="1"/>
        <v>0</v>
      </c>
      <c r="F11" s="165">
        <f t="shared" si="2"/>
        <v>0</v>
      </c>
      <c r="G11" s="165">
        <f t="shared" si="3"/>
        <v>0</v>
      </c>
      <c r="H11" s="160" t="str">
        <f t="shared" si="0"/>
        <v>否</v>
      </c>
    </row>
    <row r="12" s="86" customFormat="1" ht="14.5" customHeight="1" spans="1:8">
      <c r="A12" s="128" t="s">
        <v>7593</v>
      </c>
      <c r="B12" s="125">
        <v>833</v>
      </c>
      <c r="C12" s="125">
        <v>773</v>
      </c>
      <c r="D12" s="125">
        <v>650</v>
      </c>
      <c r="E12" s="161">
        <f t="shared" si="1"/>
        <v>-183</v>
      </c>
      <c r="F12" s="127">
        <f t="shared" si="2"/>
        <v>-0.22</v>
      </c>
      <c r="G12" s="127">
        <f t="shared" si="3"/>
        <v>0.841</v>
      </c>
      <c r="H12" s="160" t="str">
        <f t="shared" si="0"/>
        <v>是</v>
      </c>
    </row>
    <row r="13" s="86" customFormat="1" ht="14.5" customHeight="1" spans="1:8">
      <c r="A13" s="128" t="s">
        <v>7594</v>
      </c>
      <c r="B13" s="125">
        <v>35</v>
      </c>
      <c r="C13" s="125">
        <v>25</v>
      </c>
      <c r="D13" s="125">
        <v>6</v>
      </c>
      <c r="E13" s="161">
        <f t="shared" si="1"/>
        <v>-29</v>
      </c>
      <c r="F13" s="127">
        <f t="shared" si="2"/>
        <v>-0.829</v>
      </c>
      <c r="G13" s="127">
        <f t="shared" si="3"/>
        <v>0.24</v>
      </c>
      <c r="H13" s="160" t="str">
        <f t="shared" si="0"/>
        <v>是</v>
      </c>
    </row>
    <row r="14" s="86" customFormat="1" ht="14.5" customHeight="1" spans="1:8">
      <c r="A14" s="128" t="s">
        <v>7595</v>
      </c>
      <c r="B14" s="125">
        <v>10952</v>
      </c>
      <c r="C14" s="125">
        <v>11990</v>
      </c>
      <c r="D14" s="125">
        <v>12113</v>
      </c>
      <c r="E14" s="161">
        <f t="shared" si="1"/>
        <v>1161</v>
      </c>
      <c r="F14" s="127">
        <f t="shared" si="2"/>
        <v>0.106</v>
      </c>
      <c r="G14" s="127">
        <f t="shared" si="3"/>
        <v>1.01</v>
      </c>
      <c r="H14" s="160" t="str">
        <f t="shared" si="0"/>
        <v>是</v>
      </c>
    </row>
    <row r="15" s="160" customFormat="1" ht="14.5" customHeight="1" spans="1:8">
      <c r="A15" s="121" t="s">
        <v>7596</v>
      </c>
      <c r="B15" s="122">
        <v>1297</v>
      </c>
      <c r="C15" s="122">
        <v>1294</v>
      </c>
      <c r="D15" s="122">
        <v>1294</v>
      </c>
      <c r="E15" s="122">
        <f t="shared" si="1"/>
        <v>-3</v>
      </c>
      <c r="F15" s="168">
        <f>SUM(F16:F20)</f>
        <v>45.57</v>
      </c>
      <c r="G15" s="123"/>
      <c r="H15" s="160" t="str">
        <f t="shared" si="0"/>
        <v>是</v>
      </c>
    </row>
    <row r="16" s="86" customFormat="1" ht="14.5" customHeight="1" spans="1:8">
      <c r="A16" s="117" t="s">
        <v>7597</v>
      </c>
      <c r="B16" s="118"/>
      <c r="C16" s="118"/>
      <c r="D16" s="118"/>
      <c r="E16" s="118"/>
      <c r="F16" s="118"/>
      <c r="G16" s="573"/>
      <c r="H16" s="160"/>
    </row>
    <row r="17" s="160" customFormat="1" ht="14.5" customHeight="1" spans="1:8">
      <c r="A17" s="121" t="s">
        <v>7588</v>
      </c>
      <c r="B17" s="122">
        <f>SUM(B18:B24)</f>
        <v>11910</v>
      </c>
      <c r="C17" s="122">
        <f>SUM(C18:C24)</f>
        <v>24272</v>
      </c>
      <c r="D17" s="122">
        <f>SUM(D18:D24)</f>
        <v>17564</v>
      </c>
      <c r="E17" s="122">
        <f>SUM(E18:E24)</f>
        <v>5257</v>
      </c>
      <c r="F17" s="168">
        <f>IF(B17=0,0,E17/B17)</f>
        <v>0.441</v>
      </c>
      <c r="G17" s="168">
        <f>IF(C17=0,0,D17/C17)</f>
        <v>0.724</v>
      </c>
      <c r="H17" s="160" t="str">
        <f t="shared" ref="H16:H54" si="4">IF(A17&lt;&gt;"",IF(SUM(B17:D17)&lt;&gt;0,"是","否"),"是")</f>
        <v>是</v>
      </c>
    </row>
    <row r="18" s="86" customFormat="1" ht="14.5" customHeight="1" spans="1:8">
      <c r="A18" s="124" t="s">
        <v>7589</v>
      </c>
      <c r="B18" s="125">
        <v>3098</v>
      </c>
      <c r="C18" s="125">
        <v>3394</v>
      </c>
      <c r="D18" s="125">
        <v>3568</v>
      </c>
      <c r="E18" s="161">
        <f>D18-B18</f>
        <v>470</v>
      </c>
      <c r="F18" s="127">
        <f>IF(B18=0,0,E18/B18)</f>
        <v>0.152</v>
      </c>
      <c r="G18" s="127">
        <f>IF(C18=0,0,D18/C18)</f>
        <v>1.051</v>
      </c>
      <c r="H18" s="160" t="str">
        <f t="shared" si="4"/>
        <v>是</v>
      </c>
    </row>
    <row r="19" s="86" customFormat="1" ht="14.5" customHeight="1" spans="1:8">
      <c r="A19" s="128" t="s">
        <v>7598</v>
      </c>
      <c r="B19" s="125">
        <v>7457</v>
      </c>
      <c r="C19" s="125">
        <v>8299</v>
      </c>
      <c r="D19" s="125">
        <v>280</v>
      </c>
      <c r="E19" s="161">
        <f>D19-B19</f>
        <v>-7177</v>
      </c>
      <c r="F19" s="127">
        <f t="shared" ref="F19:F25" si="5">IF(B19=0,0,E19/B19)</f>
        <v>-0.962</v>
      </c>
      <c r="G19" s="127">
        <f t="shared" ref="G19:G24" si="6">IF(C19=0,0,D19/C19)</f>
        <v>0.034</v>
      </c>
      <c r="H19" s="160" t="str">
        <f t="shared" si="4"/>
        <v>是</v>
      </c>
    </row>
    <row r="20" s="86" customFormat="1" ht="14.5" customHeight="1" spans="1:8">
      <c r="A20" s="128" t="s">
        <v>7591</v>
      </c>
      <c r="B20" s="125">
        <v>33</v>
      </c>
      <c r="C20" s="125">
        <v>37</v>
      </c>
      <c r="D20" s="125">
        <v>1549</v>
      </c>
      <c r="E20" s="161">
        <f>D20-B20</f>
        <v>1516</v>
      </c>
      <c r="F20" s="127">
        <f t="shared" si="5"/>
        <v>45.939</v>
      </c>
      <c r="G20" s="127">
        <f t="shared" si="6"/>
        <v>41.865</v>
      </c>
      <c r="H20" s="160" t="str">
        <f t="shared" si="4"/>
        <v>是</v>
      </c>
    </row>
    <row r="21" s="86" customFormat="1" ht="14.5" customHeight="1" spans="1:8">
      <c r="A21" s="128" t="s">
        <v>7599</v>
      </c>
      <c r="B21" s="125">
        <v>397</v>
      </c>
      <c r="C21" s="125">
        <v>802</v>
      </c>
      <c r="D21" s="125">
        <v>794</v>
      </c>
      <c r="E21" s="161"/>
      <c r="F21" s="127">
        <f t="shared" si="5"/>
        <v>0</v>
      </c>
      <c r="G21" s="127">
        <f t="shared" si="6"/>
        <v>0.99</v>
      </c>
      <c r="H21" s="160" t="str">
        <f t="shared" si="4"/>
        <v>是</v>
      </c>
    </row>
    <row r="22" s="86" customFormat="1" ht="14.5" customHeight="1" spans="1:8">
      <c r="A22" s="128" t="s">
        <v>7593</v>
      </c>
      <c r="B22" s="125">
        <v>37</v>
      </c>
      <c r="C22" s="125">
        <v>1503</v>
      </c>
      <c r="D22" s="125">
        <v>52</v>
      </c>
      <c r="E22" s="161">
        <f>D22-B22</f>
        <v>15</v>
      </c>
      <c r="F22" s="127">
        <f t="shared" si="5"/>
        <v>0.405</v>
      </c>
      <c r="G22" s="127">
        <f t="shared" si="6"/>
        <v>0.035</v>
      </c>
      <c r="H22" s="160" t="str">
        <f t="shared" si="4"/>
        <v>是</v>
      </c>
    </row>
    <row r="23" s="86" customFormat="1" ht="14.5" customHeight="1" spans="1:8">
      <c r="A23" s="128" t="s">
        <v>7594</v>
      </c>
      <c r="B23" s="125">
        <v>888</v>
      </c>
      <c r="C23" s="125">
        <v>832</v>
      </c>
      <c r="D23" s="125">
        <v>994</v>
      </c>
      <c r="E23" s="161">
        <f>D23-B23</f>
        <v>106</v>
      </c>
      <c r="F23" s="127">
        <f t="shared" si="5"/>
        <v>0.119</v>
      </c>
      <c r="G23" s="127">
        <f t="shared" si="6"/>
        <v>1.195</v>
      </c>
      <c r="H23" s="160" t="str">
        <f t="shared" si="4"/>
        <v>是</v>
      </c>
    </row>
    <row r="24" s="86" customFormat="1" ht="14.5" customHeight="1" spans="1:8">
      <c r="A24" s="128" t="s">
        <v>7595</v>
      </c>
      <c r="B24" s="125"/>
      <c r="C24" s="125">
        <v>9405</v>
      </c>
      <c r="D24" s="125">
        <v>10327</v>
      </c>
      <c r="E24" s="161">
        <f>D24-B24</f>
        <v>10327</v>
      </c>
      <c r="F24" s="127">
        <f t="shared" si="5"/>
        <v>0</v>
      </c>
      <c r="G24" s="127">
        <f t="shared" si="6"/>
        <v>1.098</v>
      </c>
      <c r="H24" s="160" t="str">
        <f t="shared" si="4"/>
        <v>是</v>
      </c>
    </row>
    <row r="25" s="143" customFormat="1" ht="14.5" customHeight="1" spans="1:8">
      <c r="A25" s="121" t="s">
        <v>7596</v>
      </c>
      <c r="B25" s="122">
        <v>42059</v>
      </c>
      <c r="C25" s="122">
        <v>45194</v>
      </c>
      <c r="D25" s="122">
        <v>44871</v>
      </c>
      <c r="E25" s="122">
        <f>D25-B25</f>
        <v>2812</v>
      </c>
      <c r="F25" s="168">
        <f t="shared" si="5"/>
        <v>0.067</v>
      </c>
      <c r="G25" s="123"/>
      <c r="H25" s="160" t="str">
        <f t="shared" si="4"/>
        <v>是</v>
      </c>
    </row>
    <row r="26" s="143" customFormat="1" ht="14.5" customHeight="1" spans="1:8">
      <c r="A26" s="117" t="s">
        <v>7600</v>
      </c>
      <c r="B26" s="118"/>
      <c r="C26" s="118"/>
      <c r="D26" s="118"/>
      <c r="E26" s="118"/>
      <c r="F26" s="118"/>
      <c r="G26" s="573"/>
      <c r="H26" s="160"/>
    </row>
    <row r="27" s="86" customFormat="1" ht="14.5" customHeight="1" spans="1:8">
      <c r="A27" s="121" t="s">
        <v>7588</v>
      </c>
      <c r="B27" s="122">
        <f>SUM(B28:B33)</f>
        <v>20136</v>
      </c>
      <c r="C27" s="122">
        <f>SUM(C28:C33)</f>
        <v>20874</v>
      </c>
      <c r="D27" s="122">
        <f>SUM(D28:D33)</f>
        <v>20116</v>
      </c>
      <c r="E27" s="122">
        <f>SUM(E28:E33)</f>
        <v>-20</v>
      </c>
      <c r="F27" s="168">
        <f t="shared" ref="F27:F33" si="7">IF(B27=0,0,E27/B27)</f>
        <v>-0.001</v>
      </c>
      <c r="G27" s="123">
        <f t="shared" ref="G27:G33" si="8">IF(C27=0,0,D27/C27)</f>
        <v>0.964</v>
      </c>
      <c r="H27" s="160" t="str">
        <f t="shared" si="4"/>
        <v>是</v>
      </c>
    </row>
    <row r="28" s="86" customFormat="1" ht="14.5" customHeight="1" spans="1:8">
      <c r="A28" s="124" t="s">
        <v>7589</v>
      </c>
      <c r="B28" s="125">
        <v>16356</v>
      </c>
      <c r="C28" s="125">
        <v>16797</v>
      </c>
      <c r="D28" s="125">
        <v>15898</v>
      </c>
      <c r="E28" s="161">
        <f>D28-B28</f>
        <v>-458</v>
      </c>
      <c r="F28" s="127">
        <f t="shared" si="7"/>
        <v>-0.028</v>
      </c>
      <c r="G28" s="127">
        <f t="shared" si="8"/>
        <v>0.946</v>
      </c>
      <c r="H28" s="160" t="str">
        <f t="shared" si="4"/>
        <v>是</v>
      </c>
    </row>
    <row r="29" s="86" customFormat="1" ht="14.5" customHeight="1" spans="1:8">
      <c r="A29" s="128" t="s">
        <v>7598</v>
      </c>
      <c r="B29" s="125">
        <v>3300</v>
      </c>
      <c r="C29" s="125">
        <v>3800</v>
      </c>
      <c r="D29" s="125">
        <v>3602</v>
      </c>
      <c r="E29" s="161">
        <f t="shared" ref="E29:E34" si="9">D29-B29</f>
        <v>302</v>
      </c>
      <c r="F29" s="127">
        <f t="shared" si="7"/>
        <v>0.092</v>
      </c>
      <c r="G29" s="127">
        <f t="shared" si="8"/>
        <v>0.948</v>
      </c>
      <c r="H29" s="160" t="str">
        <f t="shared" si="4"/>
        <v>是</v>
      </c>
    </row>
    <row r="30" s="86" customFormat="1" ht="14.5" customHeight="1" spans="1:8">
      <c r="A30" s="128" t="s">
        <v>7591</v>
      </c>
      <c r="B30" s="125">
        <v>79</v>
      </c>
      <c r="C30" s="125">
        <v>100</v>
      </c>
      <c r="D30" s="125">
        <v>85</v>
      </c>
      <c r="E30" s="161">
        <f t="shared" si="9"/>
        <v>6</v>
      </c>
      <c r="F30" s="127">
        <f t="shared" si="7"/>
        <v>0.076</v>
      </c>
      <c r="G30" s="127">
        <f t="shared" si="8"/>
        <v>0.85</v>
      </c>
      <c r="H30" s="160" t="str">
        <f t="shared" si="4"/>
        <v>是</v>
      </c>
    </row>
    <row r="31" s="86" customFormat="1" ht="14.5" customHeight="1" spans="1:8">
      <c r="A31" s="128" t="s">
        <v>7601</v>
      </c>
      <c r="B31" s="125">
        <v>400</v>
      </c>
      <c r="C31" s="125">
        <v>177</v>
      </c>
      <c r="D31" s="125">
        <v>531</v>
      </c>
      <c r="E31" s="161">
        <f t="shared" si="9"/>
        <v>131</v>
      </c>
      <c r="F31" s="127">
        <f t="shared" si="7"/>
        <v>0.328</v>
      </c>
      <c r="G31" s="127">
        <f t="shared" si="8"/>
        <v>3</v>
      </c>
      <c r="H31" s="160" t="str">
        <f t="shared" si="4"/>
        <v>是</v>
      </c>
    </row>
    <row r="32" s="86" customFormat="1" ht="14.5" customHeight="1" spans="1:8">
      <c r="A32" s="128" t="s">
        <v>7602</v>
      </c>
      <c r="B32" s="125">
        <v>1</v>
      </c>
      <c r="C32" s="125"/>
      <c r="D32" s="125"/>
      <c r="E32" s="161">
        <f t="shared" si="9"/>
        <v>-1</v>
      </c>
      <c r="F32" s="127">
        <f t="shared" si="7"/>
        <v>-1</v>
      </c>
      <c r="G32" s="127">
        <f t="shared" si="8"/>
        <v>0</v>
      </c>
      <c r="H32" s="160" t="str">
        <f t="shared" si="4"/>
        <v>是</v>
      </c>
    </row>
    <row r="33" s="86" customFormat="1" hidden="1" spans="1:8">
      <c r="A33" s="162" t="s">
        <v>7603</v>
      </c>
      <c r="B33" s="163"/>
      <c r="C33" s="163"/>
      <c r="D33" s="163"/>
      <c r="E33" s="164">
        <f t="shared" si="9"/>
        <v>0</v>
      </c>
      <c r="F33" s="165">
        <f t="shared" si="7"/>
        <v>0</v>
      </c>
      <c r="G33" s="165">
        <f t="shared" si="8"/>
        <v>0</v>
      </c>
      <c r="H33" s="160" t="str">
        <f t="shared" si="4"/>
        <v>否</v>
      </c>
    </row>
    <row r="34" s="86" customFormat="1" ht="14.5" customHeight="1" spans="1:8">
      <c r="A34" s="121" t="s">
        <v>7596</v>
      </c>
      <c r="B34" s="122">
        <v>4739</v>
      </c>
      <c r="C34" s="122">
        <v>6262</v>
      </c>
      <c r="D34" s="122">
        <v>6262</v>
      </c>
      <c r="E34" s="167">
        <f t="shared" si="9"/>
        <v>1523</v>
      </c>
      <c r="F34" s="123"/>
      <c r="G34" s="123"/>
      <c r="H34" s="160" t="str">
        <f t="shared" si="4"/>
        <v>是</v>
      </c>
    </row>
    <row r="35" s="86" customFormat="1" ht="14.5" customHeight="1" spans="1:8">
      <c r="A35" s="117" t="s">
        <v>7604</v>
      </c>
      <c r="B35" s="118"/>
      <c r="C35" s="118"/>
      <c r="D35" s="118"/>
      <c r="E35" s="118"/>
      <c r="F35" s="118"/>
      <c r="G35" s="573"/>
      <c r="H35" s="160"/>
    </row>
    <row r="36" s="86" customFormat="1" ht="14.5" customHeight="1" spans="1:8">
      <c r="A36" s="121" t="s">
        <v>7588</v>
      </c>
      <c r="B36" s="122">
        <f>SUM(B37:B41)</f>
        <v>3612</v>
      </c>
      <c r="C36" s="122">
        <f>SUM(C37:C40)</f>
        <v>3476</v>
      </c>
      <c r="D36" s="122">
        <f>SUM(D37:D40)</f>
        <v>3763</v>
      </c>
      <c r="E36" s="122">
        <f>SUM(E37:E40)</f>
        <v>2899</v>
      </c>
      <c r="F36" s="168">
        <f t="shared" ref="F36:F41" si="10">IF(B36=0,0,E36/B36)</f>
        <v>0.803</v>
      </c>
      <c r="G36" s="123">
        <f t="shared" ref="G36:G41" si="11">IF(C36=0,0,D36/C36)</f>
        <v>1.083</v>
      </c>
      <c r="H36" s="160" t="str">
        <f t="shared" si="4"/>
        <v>是</v>
      </c>
    </row>
    <row r="37" s="86" customFormat="1" ht="14.5" customHeight="1" spans="1:8">
      <c r="A37" s="124" t="s">
        <v>7605</v>
      </c>
      <c r="B37" s="125">
        <v>862</v>
      </c>
      <c r="C37" s="125">
        <v>875</v>
      </c>
      <c r="D37" s="125">
        <v>520</v>
      </c>
      <c r="E37" s="161">
        <f>D37-B37</f>
        <v>-342</v>
      </c>
      <c r="F37" s="127">
        <f t="shared" si="10"/>
        <v>-0.397</v>
      </c>
      <c r="G37" s="127">
        <f t="shared" si="11"/>
        <v>0.594</v>
      </c>
      <c r="H37" s="160" t="str">
        <f t="shared" si="4"/>
        <v>是</v>
      </c>
    </row>
    <row r="38" s="86" customFormat="1" ht="14.5" customHeight="1" spans="1:8">
      <c r="A38" s="128" t="s">
        <v>7598</v>
      </c>
      <c r="B38" s="125"/>
      <c r="C38" s="125">
        <v>2598</v>
      </c>
      <c r="D38" s="125">
        <v>3236</v>
      </c>
      <c r="E38" s="161">
        <f>D38-B38</f>
        <v>3236</v>
      </c>
      <c r="F38" s="127">
        <f t="shared" si="10"/>
        <v>0</v>
      </c>
      <c r="G38" s="127">
        <f t="shared" si="11"/>
        <v>1.246</v>
      </c>
      <c r="H38" s="160" t="str">
        <f t="shared" si="4"/>
        <v>是</v>
      </c>
    </row>
    <row r="39" s="86" customFormat="1" ht="14.5" customHeight="1" spans="1:8">
      <c r="A39" s="128" t="s">
        <v>7591</v>
      </c>
      <c r="B39" s="169">
        <v>2</v>
      </c>
      <c r="C39" s="169">
        <v>3</v>
      </c>
      <c r="D39" s="169">
        <v>5</v>
      </c>
      <c r="E39" s="161">
        <f>D39-B39</f>
        <v>3</v>
      </c>
      <c r="F39" s="127">
        <f t="shared" si="10"/>
        <v>1.5</v>
      </c>
      <c r="G39" s="127">
        <f t="shared" si="11"/>
        <v>1.667</v>
      </c>
      <c r="H39" s="160" t="str">
        <f t="shared" si="4"/>
        <v>是</v>
      </c>
    </row>
    <row r="40" s="95" customFormat="1" ht="14.5" customHeight="1" spans="1:8">
      <c r="A40" s="128" t="s">
        <v>7606</v>
      </c>
      <c r="B40" s="587"/>
      <c r="C40" s="129"/>
      <c r="D40" s="129">
        <v>2</v>
      </c>
      <c r="E40" s="161">
        <f>D40-B40</f>
        <v>2</v>
      </c>
      <c r="F40" s="127">
        <f t="shared" si="10"/>
        <v>0</v>
      </c>
      <c r="G40" s="127">
        <f t="shared" si="11"/>
        <v>0</v>
      </c>
      <c r="H40" s="160" t="str">
        <f t="shared" si="4"/>
        <v>是</v>
      </c>
    </row>
    <row r="41" s="95" customFormat="1" ht="14.5" customHeight="1" spans="1:8">
      <c r="A41" s="128" t="s">
        <v>7607</v>
      </c>
      <c r="B41" s="587">
        <v>2748</v>
      </c>
      <c r="C41" s="129"/>
      <c r="D41" s="129"/>
      <c r="E41" s="161">
        <f>D41-B41</f>
        <v>-2748</v>
      </c>
      <c r="F41" s="127">
        <f t="shared" si="10"/>
        <v>-1</v>
      </c>
      <c r="G41" s="127">
        <f t="shared" si="11"/>
        <v>0</v>
      </c>
      <c r="H41" s="160" t="str">
        <f t="shared" si="4"/>
        <v>是</v>
      </c>
    </row>
    <row r="42" s="95" customFormat="1" hidden="1" spans="1:8">
      <c r="A42" s="173" t="s">
        <v>7608</v>
      </c>
      <c r="B42" s="588"/>
      <c r="C42" s="589"/>
      <c r="D42" s="589"/>
      <c r="E42" s="590"/>
      <c r="F42" s="591"/>
      <c r="G42" s="592"/>
      <c r="H42" s="160" t="str">
        <f t="shared" si="4"/>
        <v>否</v>
      </c>
    </row>
    <row r="43" s="95" customFormat="1" ht="14.5" customHeight="1" spans="1:8">
      <c r="A43" s="117" t="s">
        <v>7609</v>
      </c>
      <c r="B43" s="118"/>
      <c r="C43" s="118"/>
      <c r="D43" s="118"/>
      <c r="E43" s="118"/>
      <c r="F43" s="118"/>
      <c r="G43" s="573"/>
      <c r="H43" s="160"/>
    </row>
    <row r="44" s="86" customFormat="1" ht="14.5" customHeight="1" spans="1:8">
      <c r="A44" s="121" t="s">
        <v>7588</v>
      </c>
      <c r="B44" s="122">
        <f>SUM(B45:B50)</f>
        <v>945</v>
      </c>
      <c r="C44" s="122">
        <f>SUM(C45:C50)</f>
        <v>1278</v>
      </c>
      <c r="D44" s="122">
        <f>SUM(D45:D50)</f>
        <v>1895</v>
      </c>
      <c r="E44" s="122">
        <f>SUM(E45:E50)</f>
        <v>950</v>
      </c>
      <c r="F44" s="168">
        <f>IF(B44=0,0,E44/B44)</f>
        <v>1.005</v>
      </c>
      <c r="G44" s="123">
        <f t="shared" ref="G44:G54" si="12">IF(C44=0,0,D44/C44)</f>
        <v>1.483</v>
      </c>
      <c r="H44" s="160" t="str">
        <f t="shared" si="4"/>
        <v>是</v>
      </c>
    </row>
    <row r="45" s="86" customFormat="1" ht="14.5" customHeight="1" spans="1:8">
      <c r="A45" s="124" t="s">
        <v>7605</v>
      </c>
      <c r="B45" s="125">
        <v>775</v>
      </c>
      <c r="C45" s="125">
        <v>742</v>
      </c>
      <c r="D45" s="125">
        <v>794</v>
      </c>
      <c r="E45" s="161">
        <f>D45-B45</f>
        <v>19</v>
      </c>
      <c r="F45" s="127">
        <f>IF(B45=0,0,E45/B45)</f>
        <v>0.025</v>
      </c>
      <c r="G45" s="127">
        <f t="shared" si="12"/>
        <v>1.07</v>
      </c>
      <c r="H45" s="160" t="str">
        <f t="shared" si="4"/>
        <v>是</v>
      </c>
    </row>
    <row r="46" s="86" customFormat="1" hidden="1" spans="1:8">
      <c r="A46" s="162" t="s">
        <v>7590</v>
      </c>
      <c r="B46" s="163"/>
      <c r="C46" s="163"/>
      <c r="D46" s="163"/>
      <c r="E46" s="164">
        <f>D46-B46</f>
        <v>0</v>
      </c>
      <c r="F46" s="165">
        <f>IF(B46=0,0,E46/B46)</f>
        <v>0</v>
      </c>
      <c r="G46" s="165">
        <f t="shared" si="12"/>
        <v>0</v>
      </c>
      <c r="H46" s="160" t="str">
        <f t="shared" si="4"/>
        <v>否</v>
      </c>
    </row>
    <row r="47" s="95" customFormat="1" ht="14.5" customHeight="1" spans="1:8">
      <c r="A47" s="128" t="s">
        <v>7591</v>
      </c>
      <c r="B47" s="126">
        <v>3</v>
      </c>
      <c r="C47" s="126">
        <v>1</v>
      </c>
      <c r="D47" s="126">
        <v>2</v>
      </c>
      <c r="E47" s="593">
        <f>D47-B47</f>
        <v>-1</v>
      </c>
      <c r="F47" s="127">
        <f t="shared" ref="F47:F54" si="13">IF(B47=0,0,E47/B47)</f>
        <v>-0.333</v>
      </c>
      <c r="G47" s="127">
        <f t="shared" si="12"/>
        <v>2</v>
      </c>
      <c r="H47" s="160" t="str">
        <f t="shared" si="4"/>
        <v>是</v>
      </c>
    </row>
    <row r="48" s="86" customFormat="1" hidden="1" spans="1:8">
      <c r="A48" s="162" t="s">
        <v>7610</v>
      </c>
      <c r="B48" s="163"/>
      <c r="C48" s="163"/>
      <c r="D48" s="163"/>
      <c r="E48" s="164"/>
      <c r="F48" s="165">
        <f t="shared" si="13"/>
        <v>0</v>
      </c>
      <c r="G48" s="165">
        <f t="shared" si="12"/>
        <v>0</v>
      </c>
      <c r="H48" s="160" t="str">
        <f t="shared" si="4"/>
        <v>否</v>
      </c>
    </row>
    <row r="49" s="86" customFormat="1" ht="14.5" customHeight="1" spans="1:8">
      <c r="A49" s="128" t="s">
        <v>7606</v>
      </c>
      <c r="B49" s="125">
        <v>1</v>
      </c>
      <c r="C49" s="125">
        <v>3</v>
      </c>
      <c r="D49" s="125">
        <v>3</v>
      </c>
      <c r="E49" s="161">
        <f>D49-B49</f>
        <v>2</v>
      </c>
      <c r="F49" s="127">
        <f t="shared" si="13"/>
        <v>2</v>
      </c>
      <c r="G49" s="127">
        <f t="shared" si="12"/>
        <v>1</v>
      </c>
      <c r="H49" s="160" t="str">
        <f t="shared" si="4"/>
        <v>是</v>
      </c>
    </row>
    <row r="50" s="95" customFormat="1" ht="14.5" customHeight="1" spans="1:8">
      <c r="A50" s="128" t="s">
        <v>7607</v>
      </c>
      <c r="B50" s="129">
        <v>166</v>
      </c>
      <c r="C50" s="129">
        <v>532</v>
      </c>
      <c r="D50" s="129">
        <v>1096</v>
      </c>
      <c r="E50" s="170">
        <f>D50-B50</f>
        <v>930</v>
      </c>
      <c r="F50" s="127">
        <f t="shared" si="13"/>
        <v>5.602</v>
      </c>
      <c r="G50" s="127">
        <f t="shared" si="12"/>
        <v>2.06</v>
      </c>
      <c r="H50" s="160" t="str">
        <f t="shared" si="4"/>
        <v>是</v>
      </c>
    </row>
    <row r="51" s="86" customFormat="1" hidden="1" spans="1:8">
      <c r="A51" s="173" t="s">
        <v>7608</v>
      </c>
      <c r="B51" s="163"/>
      <c r="C51" s="163"/>
      <c r="D51" s="163"/>
      <c r="E51" s="164">
        <f>D51-B51</f>
        <v>0</v>
      </c>
      <c r="F51" s="165">
        <f t="shared" si="13"/>
        <v>0</v>
      </c>
      <c r="G51" s="165">
        <f t="shared" si="12"/>
        <v>0</v>
      </c>
      <c r="H51" s="160" t="str">
        <f t="shared" si="4"/>
        <v>否</v>
      </c>
    </row>
    <row r="52" s="583" customFormat="1" ht="14.5" customHeight="1" spans="1:8">
      <c r="A52" s="159" t="s">
        <v>7611</v>
      </c>
      <c r="B52" s="122">
        <f>B53+B54</f>
        <v>108581</v>
      </c>
      <c r="C52" s="122">
        <f>C53+C54</f>
        <v>127666</v>
      </c>
      <c r="D52" s="122">
        <f>D53+D54</f>
        <v>120762</v>
      </c>
      <c r="E52" s="122">
        <f>E53+E54</f>
        <v>14532</v>
      </c>
      <c r="F52" s="123">
        <f t="shared" si="13"/>
        <v>0.134</v>
      </c>
      <c r="G52" s="123">
        <f t="shared" si="12"/>
        <v>0.946</v>
      </c>
      <c r="H52" s="160" t="str">
        <f t="shared" si="4"/>
        <v>是</v>
      </c>
    </row>
    <row r="53" s="86" customFormat="1" ht="14.5" customHeight="1" spans="1:8">
      <c r="A53" s="135" t="s">
        <v>7612</v>
      </c>
      <c r="B53" s="125">
        <f>SUBTOTAL(9,B7,B17,B27,B36,B44)</f>
        <v>60486</v>
      </c>
      <c r="C53" s="125">
        <f>SUBTOTAL(9,C7,C17,C27,C36,C44)</f>
        <v>74916</v>
      </c>
      <c r="D53" s="125">
        <f>SUBTOTAL(9,D7,D17,D27,D36,D44)</f>
        <v>68335</v>
      </c>
      <c r="E53" s="125">
        <f>SUBTOTAL(9,E7,E17,E27,E36,E44)</f>
        <v>10200</v>
      </c>
      <c r="F53" s="127">
        <f t="shared" si="13"/>
        <v>0.169</v>
      </c>
      <c r="G53" s="127">
        <f t="shared" si="12"/>
        <v>0.912</v>
      </c>
      <c r="H53" s="86" t="str">
        <f t="shared" si="4"/>
        <v>是</v>
      </c>
    </row>
    <row r="54" s="584" customFormat="1" ht="14.5" customHeight="1" spans="1:8">
      <c r="A54" s="135" t="s">
        <v>7613</v>
      </c>
      <c r="B54" s="125">
        <f>SUBTOTAL(9,B15,B25,B34,B42,B51)</f>
        <v>48095</v>
      </c>
      <c r="C54" s="125">
        <f>SUBTOTAL(9,C15,C25,C34,C42,C51)</f>
        <v>52750</v>
      </c>
      <c r="D54" s="125">
        <f>SUBTOTAL(9,D15,D25,D34,D42,D51)</f>
        <v>52427</v>
      </c>
      <c r="E54" s="125">
        <f>SUBTOTAL(9,E15,E25,E34,E42,E51)</f>
        <v>4332</v>
      </c>
      <c r="F54" s="127">
        <f t="shared" si="13"/>
        <v>0.09</v>
      </c>
      <c r="G54" s="127">
        <f t="shared" si="12"/>
        <v>0.994</v>
      </c>
      <c r="H54" s="86" t="str">
        <f t="shared" si="4"/>
        <v>是</v>
      </c>
    </row>
  </sheetData>
  <autoFilter ref="A4:H54">
    <filterColumn colId="7">
      <customFilters>
        <customFilter operator="equal" val=""/>
        <customFilter operator="equal" val="是"/>
      </customFilters>
    </filterColumn>
    <extLst/>
  </autoFilter>
  <mergeCells count="11">
    <mergeCell ref="A1:F1"/>
    <mergeCell ref="A2:G2"/>
    <mergeCell ref="F3:G3"/>
    <mergeCell ref="C4:D4"/>
    <mergeCell ref="E4:G4"/>
    <mergeCell ref="A6:G6"/>
    <mergeCell ref="A16:G16"/>
    <mergeCell ref="A26:G26"/>
    <mergeCell ref="A35:G35"/>
    <mergeCell ref="A43:G43"/>
    <mergeCell ref="A4:A5"/>
  </mergeCells>
  <printOptions horizontalCentered="1"/>
  <pageMargins left="0.511805555555556" right="0.511805555555556" top="0.708333333333333" bottom="0.708333333333333" header="0" footer="0"/>
  <pageSetup paperSize="9" firstPageNumber="18" orientation="portrait" blackAndWhite="1" useFirstPageNumber="1" horizontalDpi="600" verticalDpi="600"/>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2">
    <tabColor theme="9"/>
  </sheetPr>
  <dimension ref="A1:IV66"/>
  <sheetViews>
    <sheetView showZeros="0" zoomScale="115" zoomScaleNormal="115" workbookViewId="0">
      <pane ySplit="5" topLeftCell="A7" activePane="bottomLeft" state="frozen"/>
      <selection/>
      <selection pane="bottomLeft" activeCell="L355" sqref="L355:L388"/>
    </sheetView>
  </sheetViews>
  <sheetFormatPr defaultColWidth="8.875" defaultRowHeight="20.25"/>
  <cols>
    <col min="1" max="1" width="29.1333333333333" style="94" customWidth="1"/>
    <col min="2" max="2" width="10" style="86" customWidth="1"/>
    <col min="3" max="4" width="8.9" style="86" customWidth="1"/>
    <col min="5" max="5" width="8.9" style="95" customWidth="1"/>
    <col min="6" max="6" width="8.9" style="96" customWidth="1"/>
    <col min="7" max="7" width="10.6" style="96" customWidth="1"/>
    <col min="8" max="8" width="8.875" style="95" customWidth="1"/>
    <col min="9" max="9" width="8.875" style="568"/>
    <col min="10" max="253" width="8.875" style="86"/>
    <col min="254" max="16384" width="8.875" style="70"/>
  </cols>
  <sheetData>
    <row r="1" s="86" customFormat="1" ht="12" customHeight="1" spans="1:256">
      <c r="A1" s="98" t="s">
        <v>7614</v>
      </c>
      <c r="E1" s="95"/>
      <c r="F1" s="96"/>
      <c r="G1" s="96"/>
      <c r="H1" s="95"/>
      <c r="I1" s="568"/>
      <c r="IT1" s="70"/>
      <c r="IU1" s="70"/>
      <c r="IV1" s="70"/>
    </row>
    <row r="2" s="86" customFormat="1" ht="27" customHeight="1" spans="1:256">
      <c r="A2" s="99" t="s">
        <v>7615</v>
      </c>
      <c r="B2" s="100"/>
      <c r="C2" s="100"/>
      <c r="D2" s="100"/>
      <c r="E2" s="101"/>
      <c r="F2" s="102"/>
      <c r="G2" s="102"/>
      <c r="H2" s="103"/>
      <c r="I2" s="568"/>
      <c r="IT2" s="70"/>
      <c r="IU2" s="70"/>
      <c r="IV2" s="70"/>
    </row>
    <row r="3" s="86" customFormat="1" ht="15" customHeight="1" spans="1:256">
      <c r="A3" s="105"/>
      <c r="B3" s="106"/>
      <c r="C3" s="107"/>
      <c r="D3" s="107"/>
      <c r="E3" s="95"/>
      <c r="F3" s="108" t="s">
        <v>7533</v>
      </c>
      <c r="G3" s="108"/>
      <c r="H3" s="95"/>
      <c r="I3" s="568"/>
      <c r="IT3" s="70"/>
      <c r="IU3" s="70"/>
      <c r="IV3" s="70"/>
    </row>
    <row r="4" s="87" customFormat="1" ht="19" customHeight="1" spans="1:256">
      <c r="A4" s="109" t="s">
        <v>4079</v>
      </c>
      <c r="B4" s="14" t="s">
        <v>4080</v>
      </c>
      <c r="C4" s="110" t="s">
        <v>4081</v>
      </c>
      <c r="D4" s="569"/>
      <c r="E4" s="570" t="s">
        <v>7616</v>
      </c>
      <c r="F4" s="571"/>
      <c r="G4" s="572"/>
      <c r="H4" s="112" t="s">
        <v>7617</v>
      </c>
      <c r="I4" s="576"/>
      <c r="IT4" s="93"/>
      <c r="IU4" s="93"/>
      <c r="IV4" s="93"/>
    </row>
    <row r="5" s="88" customFormat="1" ht="31" customHeight="1" spans="1:256">
      <c r="A5" s="114"/>
      <c r="B5" s="14" t="s">
        <v>4084</v>
      </c>
      <c r="C5" s="14" t="s">
        <v>4085</v>
      </c>
      <c r="D5" s="14" t="s">
        <v>4086</v>
      </c>
      <c r="E5" s="265" t="s">
        <v>7618</v>
      </c>
      <c r="F5" s="111" t="s">
        <v>4088</v>
      </c>
      <c r="G5" s="111" t="s">
        <v>4089</v>
      </c>
      <c r="H5" s="112" t="s">
        <v>7619</v>
      </c>
      <c r="I5" s="577"/>
      <c r="IT5" s="93"/>
      <c r="IU5" s="93"/>
      <c r="IV5" s="93"/>
    </row>
    <row r="6" s="89" customFormat="1" spans="1:256">
      <c r="A6" s="117" t="s">
        <v>7587</v>
      </c>
      <c r="B6" s="118"/>
      <c r="C6" s="118"/>
      <c r="D6" s="118"/>
      <c r="E6" s="118"/>
      <c r="F6" s="118"/>
      <c r="G6" s="573"/>
      <c r="H6" s="119" t="str">
        <f t="shared" ref="H6:H65" si="0">IF(A6&lt;&gt;"",IF(SUM(B6:D6)&lt;&gt;0,"是","否"),"是")</f>
        <v>否</v>
      </c>
      <c r="I6" s="578">
        <v>1</v>
      </c>
      <c r="IT6" s="136"/>
      <c r="IU6" s="136"/>
      <c r="IV6" s="136"/>
    </row>
    <row r="7" s="89" customFormat="1" spans="1:256">
      <c r="A7" s="121" t="s">
        <v>7620</v>
      </c>
      <c r="B7" s="122">
        <f>SUBTOTAL(9,B8:B14)</f>
        <v>23887</v>
      </c>
      <c r="C7" s="122">
        <f>SUBTOTAL(9,C8:C14)</f>
        <v>25016</v>
      </c>
      <c r="D7" s="122">
        <f>SUBTOTAL(9,D8:D14)</f>
        <v>24997</v>
      </c>
      <c r="E7" s="122">
        <f>SUBTOTAL(9,E8:E14)</f>
        <v>694</v>
      </c>
      <c r="F7" s="123">
        <f>IF(B7=0,0,E7/B7)</f>
        <v>0.029</v>
      </c>
      <c r="G7" s="168">
        <f>IF(C7=0,0,D7/C7)</f>
        <v>0.999</v>
      </c>
      <c r="H7" s="119" t="str">
        <f t="shared" si="0"/>
        <v>是</v>
      </c>
      <c r="I7" s="578">
        <v>1</v>
      </c>
      <c r="IT7" s="136"/>
      <c r="IU7" s="136"/>
      <c r="IV7" s="136"/>
    </row>
    <row r="8" s="90" customFormat="1" spans="1:256">
      <c r="A8" s="124" t="s">
        <v>7621</v>
      </c>
      <c r="B8" s="125">
        <v>10061</v>
      </c>
      <c r="C8" s="125">
        <v>11130</v>
      </c>
      <c r="D8" s="125">
        <v>11049</v>
      </c>
      <c r="E8" s="126">
        <f>D8-B8</f>
        <v>988</v>
      </c>
      <c r="F8" s="127">
        <f>IF(B8=0,0,E8/B8)</f>
        <v>0.098</v>
      </c>
      <c r="G8" s="133">
        <f>IF(C8=0,0,D8/C8)</f>
        <v>0.993</v>
      </c>
      <c r="H8" s="119" t="str">
        <f t="shared" si="0"/>
        <v>是</v>
      </c>
      <c r="I8" s="578">
        <v>1</v>
      </c>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c r="CK8" s="91"/>
      <c r="CL8" s="91"/>
      <c r="CM8" s="91"/>
      <c r="CN8" s="91"/>
      <c r="CO8" s="91"/>
      <c r="CP8" s="91"/>
      <c r="CQ8" s="91"/>
      <c r="CR8" s="91"/>
      <c r="CS8" s="91"/>
      <c r="CT8" s="91"/>
      <c r="CU8" s="91"/>
      <c r="CV8" s="91"/>
      <c r="CW8" s="91"/>
      <c r="CX8" s="91"/>
      <c r="CY8" s="91"/>
      <c r="CZ8" s="91"/>
      <c r="DA8" s="91"/>
      <c r="DB8" s="91"/>
      <c r="DC8" s="91"/>
      <c r="DD8" s="91"/>
      <c r="DE8" s="91"/>
      <c r="DF8" s="91"/>
      <c r="DG8" s="91"/>
      <c r="DH8" s="91"/>
      <c r="DI8" s="91"/>
      <c r="DJ8" s="91"/>
      <c r="DK8" s="91"/>
      <c r="DL8" s="91"/>
      <c r="DM8" s="91"/>
      <c r="DN8" s="91"/>
      <c r="DO8" s="91"/>
      <c r="DP8" s="91"/>
      <c r="DQ8" s="91"/>
      <c r="DR8" s="91"/>
      <c r="DS8" s="91"/>
      <c r="DT8" s="91"/>
      <c r="DU8" s="91"/>
      <c r="DV8" s="91"/>
      <c r="DW8" s="91"/>
      <c r="DX8" s="91"/>
      <c r="DY8" s="91"/>
      <c r="DZ8" s="91"/>
      <c r="EA8" s="91"/>
      <c r="EB8" s="91"/>
      <c r="EC8" s="91"/>
      <c r="ED8" s="91"/>
      <c r="EE8" s="91"/>
      <c r="EF8" s="91"/>
      <c r="EG8" s="91"/>
      <c r="EH8" s="91"/>
      <c r="EI8" s="91"/>
      <c r="EJ8" s="91"/>
      <c r="EK8" s="91"/>
      <c r="EL8" s="91"/>
      <c r="EM8" s="91"/>
      <c r="EN8" s="91"/>
      <c r="EO8" s="91"/>
      <c r="EP8" s="91"/>
      <c r="EQ8" s="91"/>
      <c r="ER8" s="91"/>
      <c r="ES8" s="91"/>
      <c r="ET8" s="91"/>
      <c r="EU8" s="91"/>
      <c r="EV8" s="91"/>
      <c r="EW8" s="91"/>
      <c r="EX8" s="91"/>
      <c r="EY8" s="91"/>
      <c r="EZ8" s="91"/>
      <c r="FA8" s="91"/>
      <c r="FB8" s="91"/>
      <c r="FC8" s="91"/>
      <c r="FD8" s="91"/>
      <c r="FE8" s="91"/>
      <c r="FF8" s="91"/>
      <c r="FG8" s="91"/>
      <c r="FH8" s="91"/>
      <c r="FI8" s="91"/>
      <c r="FJ8" s="91"/>
      <c r="FK8" s="91"/>
      <c r="FL8" s="91"/>
      <c r="FM8" s="91"/>
      <c r="FN8" s="91"/>
      <c r="FO8" s="91"/>
      <c r="FP8" s="91"/>
      <c r="FQ8" s="91"/>
      <c r="FR8" s="91"/>
      <c r="FS8" s="91"/>
      <c r="FT8" s="91"/>
      <c r="FU8" s="91"/>
      <c r="FV8" s="91"/>
      <c r="FW8" s="91"/>
      <c r="FX8" s="91"/>
      <c r="FY8" s="91"/>
      <c r="FZ8" s="91"/>
      <c r="GA8" s="91"/>
      <c r="GB8" s="91"/>
      <c r="GC8" s="91"/>
      <c r="GD8" s="91"/>
      <c r="GE8" s="91"/>
      <c r="GF8" s="91"/>
      <c r="GG8" s="91"/>
      <c r="GH8" s="91"/>
      <c r="GI8" s="91"/>
      <c r="GJ8" s="91"/>
      <c r="GK8" s="91"/>
      <c r="GL8" s="91"/>
      <c r="GM8" s="91"/>
      <c r="GN8" s="91"/>
      <c r="GO8" s="91"/>
      <c r="GP8" s="91"/>
      <c r="GQ8" s="91"/>
      <c r="GR8" s="91"/>
      <c r="GS8" s="91"/>
      <c r="GT8" s="91"/>
      <c r="GU8" s="91"/>
      <c r="GV8" s="91"/>
      <c r="GW8" s="91"/>
      <c r="GX8" s="91"/>
      <c r="GY8" s="91"/>
      <c r="GZ8" s="91"/>
      <c r="HA8" s="91"/>
      <c r="HB8" s="91"/>
      <c r="HC8" s="91"/>
      <c r="HD8" s="91"/>
      <c r="HE8" s="91"/>
      <c r="HF8" s="91"/>
      <c r="HG8" s="91"/>
      <c r="HH8" s="91"/>
      <c r="HI8" s="91"/>
      <c r="HJ8" s="91"/>
      <c r="HK8" s="91"/>
      <c r="HL8" s="91"/>
      <c r="HM8" s="91"/>
      <c r="HN8" s="91"/>
      <c r="HO8" s="91"/>
      <c r="HP8" s="91"/>
      <c r="HQ8" s="91"/>
      <c r="HR8" s="91"/>
      <c r="HS8" s="91"/>
      <c r="HT8" s="91"/>
      <c r="HU8" s="91"/>
      <c r="HV8" s="91"/>
      <c r="HW8" s="91"/>
      <c r="HX8" s="91"/>
      <c r="HY8" s="91"/>
      <c r="HZ8" s="91"/>
      <c r="IA8" s="91"/>
      <c r="IB8" s="91"/>
      <c r="IC8" s="91"/>
      <c r="ID8" s="91"/>
      <c r="IE8" s="91"/>
      <c r="IF8" s="91"/>
      <c r="IG8" s="91"/>
      <c r="IH8" s="91"/>
      <c r="II8" s="91"/>
      <c r="IJ8" s="91"/>
      <c r="IK8" s="91"/>
      <c r="IL8" s="91"/>
      <c r="IM8" s="91"/>
      <c r="IN8" s="91"/>
      <c r="IO8" s="91"/>
      <c r="IP8" s="91"/>
      <c r="IQ8" s="91"/>
      <c r="IR8" s="91"/>
      <c r="IS8" s="91"/>
      <c r="IT8" s="93"/>
      <c r="IU8" s="93"/>
      <c r="IV8" s="93"/>
    </row>
    <row r="9" s="91" customFormat="1" spans="1:256">
      <c r="A9" s="128" t="s">
        <v>7622</v>
      </c>
      <c r="B9" s="125"/>
      <c r="C9" s="125"/>
      <c r="D9" s="125"/>
      <c r="E9" s="126">
        <f>D9-B9</f>
        <v>0</v>
      </c>
      <c r="F9" s="127">
        <f>IF(B9=0,0,E9/B9)</f>
        <v>0</v>
      </c>
      <c r="G9" s="133">
        <f>IF(C9=0,0,D9/C9)</f>
        <v>0</v>
      </c>
      <c r="H9" s="119" t="str">
        <f t="shared" si="0"/>
        <v>否</v>
      </c>
      <c r="I9" s="578">
        <v>1</v>
      </c>
      <c r="IT9" s="93"/>
      <c r="IU9" s="93"/>
      <c r="IV9" s="93"/>
    </row>
    <row r="10" s="91" customFormat="1" ht="28" customHeight="1" spans="1:256">
      <c r="A10" s="128" t="s">
        <v>7623</v>
      </c>
      <c r="B10" s="125">
        <v>556</v>
      </c>
      <c r="C10" s="125">
        <v>574</v>
      </c>
      <c r="D10" s="125">
        <v>400</v>
      </c>
      <c r="E10" s="126">
        <f>D10-B10</f>
        <v>-156</v>
      </c>
      <c r="F10" s="127">
        <f>IF(B10=0,0,E10/B10)</f>
        <v>-0.281</v>
      </c>
      <c r="G10" s="133">
        <f>IF(C10=0,0,D10/C10)</f>
        <v>0.697</v>
      </c>
      <c r="H10" s="119" t="str">
        <f t="shared" si="0"/>
        <v>是</v>
      </c>
      <c r="I10" s="578">
        <v>1</v>
      </c>
      <c r="J10" s="91">
        <v>0</v>
      </c>
      <c r="IT10" s="93"/>
      <c r="IU10" s="93"/>
      <c r="IV10" s="93"/>
    </row>
    <row r="11" s="91" customFormat="1" spans="1:256">
      <c r="A11" s="128" t="s">
        <v>7624</v>
      </c>
      <c r="B11" s="125"/>
      <c r="C11" s="125"/>
      <c r="D11" s="125"/>
      <c r="E11" s="126">
        <f>D11-B11</f>
        <v>0</v>
      </c>
      <c r="F11" s="127">
        <f>IF(B11=0,0,E11/B11)</f>
        <v>0</v>
      </c>
      <c r="G11" s="133">
        <f>IF(C11=0,0,D11/C11)</f>
        <v>0</v>
      </c>
      <c r="H11" s="119" t="str">
        <f t="shared" si="0"/>
        <v>否</v>
      </c>
      <c r="I11" s="578">
        <v>1</v>
      </c>
      <c r="IT11" s="93"/>
      <c r="IU11" s="93"/>
      <c r="IV11" s="93"/>
    </row>
    <row r="12" s="92" customFormat="1" spans="1:256">
      <c r="A12" s="128" t="s">
        <v>7625</v>
      </c>
      <c r="B12" s="129">
        <v>232</v>
      </c>
      <c r="C12" s="129">
        <v>186</v>
      </c>
      <c r="D12" s="129">
        <v>648</v>
      </c>
      <c r="E12" s="126"/>
      <c r="F12" s="132"/>
      <c r="G12" s="574"/>
      <c r="H12" s="119" t="str">
        <f t="shared" si="0"/>
        <v>是</v>
      </c>
      <c r="I12" s="578">
        <v>1</v>
      </c>
      <c r="IT12" s="137"/>
      <c r="IU12" s="137"/>
      <c r="IV12" s="137"/>
    </row>
    <row r="13" s="91" customFormat="1" spans="1:256">
      <c r="A13" s="128" t="s">
        <v>7626</v>
      </c>
      <c r="B13" s="125">
        <v>103</v>
      </c>
      <c r="C13" s="125">
        <v>100</v>
      </c>
      <c r="D13" s="125">
        <v>16</v>
      </c>
      <c r="E13" s="126">
        <f>D13-B13</f>
        <v>-87</v>
      </c>
      <c r="F13" s="127">
        <f>IF(B13=0,0,E13/B13)</f>
        <v>-0.845</v>
      </c>
      <c r="G13" s="133">
        <f>IF(C13=0,0,D13/C13)</f>
        <v>0.16</v>
      </c>
      <c r="H13" s="119" t="str">
        <f t="shared" si="0"/>
        <v>是</v>
      </c>
      <c r="I13" s="578">
        <v>1</v>
      </c>
      <c r="IT13" s="93"/>
      <c r="IU13" s="93"/>
      <c r="IV13" s="93"/>
    </row>
    <row r="14" s="91" customFormat="1" spans="1:256">
      <c r="A14" s="128" t="s">
        <v>7627</v>
      </c>
      <c r="B14" s="125">
        <v>12935</v>
      </c>
      <c r="C14" s="125">
        <v>13026</v>
      </c>
      <c r="D14" s="125">
        <v>12884</v>
      </c>
      <c r="E14" s="126">
        <f t="shared" ref="E14:E22" si="1">D14-B14</f>
        <v>-51</v>
      </c>
      <c r="F14" s="133">
        <f t="shared" ref="F14:F22" si="2">IF(B14=0,0,E14/B14)</f>
        <v>-0.004</v>
      </c>
      <c r="G14" s="133">
        <f t="shared" ref="G14:G22" si="3">IF(C14=0,0,D14/C14)</f>
        <v>0.989</v>
      </c>
      <c r="H14" s="119" t="str">
        <f t="shared" si="0"/>
        <v>是</v>
      </c>
      <c r="I14" s="578">
        <v>1</v>
      </c>
      <c r="IT14" s="93"/>
      <c r="IU14" s="93"/>
      <c r="IV14" s="93"/>
    </row>
    <row r="15" s="89" customFormat="1" spans="1:256">
      <c r="A15" s="130" t="s">
        <v>7628</v>
      </c>
      <c r="B15" s="122">
        <f>表7.2024年社会保险基金收入执行情况表!B7-B7</f>
        <v>-4</v>
      </c>
      <c r="C15" s="122">
        <f>表7.2024年社会保险基金收入执行情况表!C7-C7</f>
        <v>0</v>
      </c>
      <c r="D15" s="122">
        <f>表7.2024年社会保险基金收入执行情况表!D7-D7</f>
        <v>0</v>
      </c>
      <c r="E15" s="131">
        <f t="shared" si="1"/>
        <v>4</v>
      </c>
      <c r="F15" s="123">
        <f t="shared" si="2"/>
        <v>-1</v>
      </c>
      <c r="G15" s="168">
        <f t="shared" si="3"/>
        <v>0</v>
      </c>
      <c r="H15" s="119" t="str">
        <f t="shared" si="0"/>
        <v>是</v>
      </c>
      <c r="I15" s="578">
        <v>1</v>
      </c>
      <c r="IT15" s="136"/>
      <c r="IU15" s="136"/>
      <c r="IV15" s="136"/>
    </row>
    <row r="16" s="89" customFormat="1" spans="1:256">
      <c r="A16" s="130" t="s">
        <v>7629</v>
      </c>
      <c r="B16" s="122">
        <f>B15+表7.2024年社会保险基金收入执行情况表!B15</f>
        <v>1293</v>
      </c>
      <c r="C16" s="122">
        <f>C15+表7.2024年社会保险基金收入执行情况表!C15</f>
        <v>1294</v>
      </c>
      <c r="D16" s="122">
        <f>D15+表7.2024年社会保险基金收入执行情况表!D15</f>
        <v>1294</v>
      </c>
      <c r="E16" s="131">
        <f t="shared" si="1"/>
        <v>1</v>
      </c>
      <c r="F16" s="123">
        <f t="shared" si="2"/>
        <v>0.001</v>
      </c>
      <c r="G16" s="168">
        <f t="shared" si="3"/>
        <v>1</v>
      </c>
      <c r="H16" s="119" t="str">
        <f t="shared" si="0"/>
        <v>是</v>
      </c>
      <c r="I16" s="578">
        <v>1</v>
      </c>
      <c r="IT16" s="136"/>
      <c r="IU16" s="136"/>
      <c r="IV16" s="136"/>
    </row>
    <row r="17" s="89" customFormat="1" spans="1:256">
      <c r="A17" s="117" t="s">
        <v>7597</v>
      </c>
      <c r="B17" s="118"/>
      <c r="C17" s="118"/>
      <c r="D17" s="118"/>
      <c r="E17" s="118"/>
      <c r="F17" s="118"/>
      <c r="G17" s="573"/>
      <c r="H17" s="119" t="str">
        <f t="shared" si="0"/>
        <v>否</v>
      </c>
      <c r="I17" s="578">
        <v>1</v>
      </c>
      <c r="IT17" s="136"/>
      <c r="IU17" s="136"/>
      <c r="IV17" s="136"/>
    </row>
    <row r="18" s="89" customFormat="1" spans="1:256">
      <c r="A18" s="121" t="s">
        <v>7620</v>
      </c>
      <c r="B18" s="122">
        <f>SUBTOTAL(9,B19:B25)</f>
        <v>9097</v>
      </c>
      <c r="C18" s="122">
        <f>SUBTOTAL(9,C19:C25)</f>
        <v>27024</v>
      </c>
      <c r="D18" s="122">
        <f>SUBTOTAL(9,D19:D25)</f>
        <v>18802</v>
      </c>
      <c r="E18" s="122">
        <f>SUBTOTAL(9,E19:E24)</f>
        <v>1220</v>
      </c>
      <c r="F18" s="123">
        <f>IF(B18=0,0,E18/B18)</f>
        <v>0.134</v>
      </c>
      <c r="G18" s="168">
        <f>IF(C18=0,0,D18/C18)</f>
        <v>0.696</v>
      </c>
      <c r="H18" s="119" t="str">
        <f t="shared" si="0"/>
        <v>是</v>
      </c>
      <c r="I18" s="578">
        <v>1</v>
      </c>
      <c r="IT18" s="136"/>
      <c r="IU18" s="136"/>
      <c r="IV18" s="136"/>
    </row>
    <row r="19" s="90" customFormat="1" spans="1:256">
      <c r="A19" s="124" t="s">
        <v>7621</v>
      </c>
      <c r="B19" s="125">
        <v>7218</v>
      </c>
      <c r="C19" s="125">
        <v>7475</v>
      </c>
      <c r="D19" s="125">
        <v>8448</v>
      </c>
      <c r="E19" s="126">
        <f t="shared" si="1"/>
        <v>1230</v>
      </c>
      <c r="F19" s="127">
        <f t="shared" si="2"/>
        <v>0.17</v>
      </c>
      <c r="G19" s="133">
        <f t="shared" si="3"/>
        <v>1.13</v>
      </c>
      <c r="H19" s="119" t="str">
        <f t="shared" si="0"/>
        <v>是</v>
      </c>
      <c r="I19" s="578">
        <v>1</v>
      </c>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W19" s="91"/>
      <c r="BX19" s="91"/>
      <c r="BY19" s="91"/>
      <c r="BZ19" s="91"/>
      <c r="CA19" s="91"/>
      <c r="CB19" s="91"/>
      <c r="CC19" s="91"/>
      <c r="CD19" s="91"/>
      <c r="CE19" s="91"/>
      <c r="CF19" s="91"/>
      <c r="CG19" s="91"/>
      <c r="CH19" s="91"/>
      <c r="CI19" s="91"/>
      <c r="CJ19" s="91"/>
      <c r="CK19" s="91"/>
      <c r="CL19" s="91"/>
      <c r="CM19" s="91"/>
      <c r="CN19" s="91"/>
      <c r="CO19" s="91"/>
      <c r="CP19" s="91"/>
      <c r="CQ19" s="91"/>
      <c r="CR19" s="91"/>
      <c r="CS19" s="91"/>
      <c r="CT19" s="91"/>
      <c r="CU19" s="91"/>
      <c r="CV19" s="91"/>
      <c r="CW19" s="91"/>
      <c r="CX19" s="91"/>
      <c r="CY19" s="91"/>
      <c r="CZ19" s="91"/>
      <c r="DA19" s="91"/>
      <c r="DB19" s="91"/>
      <c r="DC19" s="91"/>
      <c r="DD19" s="91"/>
      <c r="DE19" s="91"/>
      <c r="DF19" s="91"/>
      <c r="DG19" s="91"/>
      <c r="DH19" s="91"/>
      <c r="DI19" s="91"/>
      <c r="DJ19" s="91"/>
      <c r="DK19" s="91"/>
      <c r="DL19" s="91"/>
      <c r="DM19" s="91"/>
      <c r="DN19" s="91"/>
      <c r="DO19" s="91"/>
      <c r="DP19" s="91"/>
      <c r="DQ19" s="91"/>
      <c r="DR19" s="91"/>
      <c r="DS19" s="91"/>
      <c r="DT19" s="91"/>
      <c r="DU19" s="91"/>
      <c r="DV19" s="91"/>
      <c r="DW19" s="91"/>
      <c r="DX19" s="91"/>
      <c r="DY19" s="91"/>
      <c r="DZ19" s="91"/>
      <c r="EA19" s="91"/>
      <c r="EB19" s="91"/>
      <c r="EC19" s="91"/>
      <c r="ED19" s="91"/>
      <c r="EE19" s="91"/>
      <c r="EF19" s="91"/>
      <c r="EG19" s="91"/>
      <c r="EH19" s="91"/>
      <c r="EI19" s="91"/>
      <c r="EJ19" s="91"/>
      <c r="EK19" s="91"/>
      <c r="EL19" s="91"/>
      <c r="EM19" s="91"/>
      <c r="EN19" s="91"/>
      <c r="EO19" s="91"/>
      <c r="EP19" s="91"/>
      <c r="EQ19" s="91"/>
      <c r="ER19" s="91"/>
      <c r="ES19" s="91"/>
      <c r="ET19" s="91"/>
      <c r="EU19" s="91"/>
      <c r="EV19" s="91"/>
      <c r="EW19" s="91"/>
      <c r="EX19" s="91"/>
      <c r="EY19" s="91"/>
      <c r="EZ19" s="91"/>
      <c r="FA19" s="91"/>
      <c r="FB19" s="91"/>
      <c r="FC19" s="91"/>
      <c r="FD19" s="91"/>
      <c r="FE19" s="91"/>
      <c r="FF19" s="91"/>
      <c r="FG19" s="91"/>
      <c r="FH19" s="91"/>
      <c r="FI19" s="91"/>
      <c r="FJ19" s="91"/>
      <c r="FK19" s="91"/>
      <c r="FL19" s="91"/>
      <c r="FM19" s="91"/>
      <c r="FN19" s="91"/>
      <c r="FO19" s="91"/>
      <c r="FP19" s="91"/>
      <c r="FQ19" s="91"/>
      <c r="FR19" s="91"/>
      <c r="FS19" s="91"/>
      <c r="FT19" s="91"/>
      <c r="FU19" s="91"/>
      <c r="FV19" s="91"/>
      <c r="FW19" s="91"/>
      <c r="FX19" s="91"/>
      <c r="FY19" s="91"/>
      <c r="FZ19" s="91"/>
      <c r="GA19" s="91"/>
      <c r="GB19" s="91"/>
      <c r="GC19" s="91"/>
      <c r="GD19" s="91"/>
      <c r="GE19" s="91"/>
      <c r="GF19" s="91"/>
      <c r="GG19" s="91"/>
      <c r="GH19" s="91"/>
      <c r="GI19" s="91"/>
      <c r="GJ19" s="91"/>
      <c r="GK19" s="91"/>
      <c r="GL19" s="91"/>
      <c r="GM19" s="91"/>
      <c r="GN19" s="91"/>
      <c r="GO19" s="91"/>
      <c r="GP19" s="91"/>
      <c r="GQ19" s="91"/>
      <c r="GR19" s="91"/>
      <c r="GS19" s="91"/>
      <c r="GT19" s="91"/>
      <c r="GU19" s="91"/>
      <c r="GV19" s="91"/>
      <c r="GW19" s="91"/>
      <c r="GX19" s="91"/>
      <c r="GY19" s="91"/>
      <c r="GZ19" s="91"/>
      <c r="HA19" s="91"/>
      <c r="HB19" s="91"/>
      <c r="HC19" s="91"/>
      <c r="HD19" s="91"/>
      <c r="HE19" s="91"/>
      <c r="HF19" s="91"/>
      <c r="HG19" s="91"/>
      <c r="HH19" s="91"/>
      <c r="HI19" s="91"/>
      <c r="HJ19" s="91"/>
      <c r="HK19" s="91"/>
      <c r="HL19" s="91"/>
      <c r="HM19" s="91"/>
      <c r="HN19" s="91"/>
      <c r="HO19" s="91"/>
      <c r="HP19" s="91"/>
      <c r="HQ19" s="91"/>
      <c r="HR19" s="91"/>
      <c r="HS19" s="91"/>
      <c r="HT19" s="91"/>
      <c r="HU19" s="91"/>
      <c r="HV19" s="91"/>
      <c r="HW19" s="91"/>
      <c r="HX19" s="91"/>
      <c r="HY19" s="91"/>
      <c r="HZ19" s="91"/>
      <c r="IA19" s="91"/>
      <c r="IB19" s="91"/>
      <c r="IC19" s="91"/>
      <c r="ID19" s="91"/>
      <c r="IE19" s="91"/>
      <c r="IF19" s="91"/>
      <c r="IG19" s="91"/>
      <c r="IH19" s="91"/>
      <c r="II19" s="91"/>
      <c r="IJ19" s="91"/>
      <c r="IK19" s="91"/>
      <c r="IL19" s="91"/>
      <c r="IM19" s="91"/>
      <c r="IN19" s="91"/>
      <c r="IO19" s="91"/>
      <c r="IP19" s="91"/>
      <c r="IQ19" s="91"/>
      <c r="IR19" s="91"/>
      <c r="IS19" s="91"/>
      <c r="IT19" s="93"/>
      <c r="IU19" s="93"/>
      <c r="IV19" s="93"/>
    </row>
    <row r="20" s="91" customFormat="1" spans="1:256">
      <c r="A20" s="128" t="s">
        <v>7630</v>
      </c>
      <c r="B20" s="125">
        <v>1470</v>
      </c>
      <c r="C20" s="125">
        <v>1515</v>
      </c>
      <c r="D20" s="125">
        <v>1581</v>
      </c>
      <c r="E20" s="126">
        <f t="shared" si="1"/>
        <v>111</v>
      </c>
      <c r="F20" s="127">
        <f t="shared" si="2"/>
        <v>0.076</v>
      </c>
      <c r="G20" s="133">
        <f t="shared" si="3"/>
        <v>1.044</v>
      </c>
      <c r="H20" s="119" t="str">
        <f t="shared" si="0"/>
        <v>是</v>
      </c>
      <c r="I20" s="578">
        <v>1</v>
      </c>
      <c r="IT20" s="93"/>
      <c r="IU20" s="93"/>
      <c r="IV20" s="93"/>
    </row>
    <row r="21" s="91" customFormat="1" ht="28" customHeight="1" spans="1:256">
      <c r="A21" s="128" t="s">
        <v>7623</v>
      </c>
      <c r="B21" s="125">
        <v>387</v>
      </c>
      <c r="C21" s="125">
        <v>392</v>
      </c>
      <c r="D21" s="125">
        <v>267</v>
      </c>
      <c r="E21" s="126">
        <f t="shared" si="1"/>
        <v>-120</v>
      </c>
      <c r="F21" s="127">
        <f t="shared" si="2"/>
        <v>-0.31</v>
      </c>
      <c r="G21" s="133">
        <f t="shared" si="3"/>
        <v>0.681</v>
      </c>
      <c r="H21" s="119" t="str">
        <f t="shared" si="0"/>
        <v>是</v>
      </c>
      <c r="I21" s="578">
        <v>1</v>
      </c>
      <c r="IT21" s="93"/>
      <c r="IU21" s="93"/>
      <c r="IV21" s="93"/>
    </row>
    <row r="22" s="91" customFormat="1" spans="1:256">
      <c r="A22" s="128" t="s">
        <v>7624</v>
      </c>
      <c r="B22" s="125"/>
      <c r="C22" s="125"/>
      <c r="D22" s="125"/>
      <c r="E22" s="126">
        <f t="shared" si="1"/>
        <v>0</v>
      </c>
      <c r="F22" s="127">
        <f t="shared" si="2"/>
        <v>0</v>
      </c>
      <c r="G22" s="133">
        <f t="shared" si="3"/>
        <v>0</v>
      </c>
      <c r="H22" s="119" t="str">
        <f t="shared" si="0"/>
        <v>否</v>
      </c>
      <c r="I22" s="578">
        <v>1</v>
      </c>
      <c r="IT22" s="93"/>
      <c r="IU22" s="93"/>
      <c r="IV22" s="93"/>
    </row>
    <row r="23" s="92" customFormat="1" spans="1:256">
      <c r="A23" s="128" t="s">
        <v>7625</v>
      </c>
      <c r="B23" s="129">
        <v>21</v>
      </c>
      <c r="C23" s="129">
        <v>22</v>
      </c>
      <c r="D23" s="129">
        <v>31</v>
      </c>
      <c r="E23" s="126"/>
      <c r="F23" s="132"/>
      <c r="G23" s="574"/>
      <c r="H23" s="119" t="str">
        <f t="shared" si="0"/>
        <v>是</v>
      </c>
      <c r="I23" s="578">
        <v>1</v>
      </c>
      <c r="IT23" s="137"/>
      <c r="IU23" s="137"/>
      <c r="IV23" s="137"/>
    </row>
    <row r="24" s="91" customFormat="1" spans="1:256">
      <c r="A24" s="128" t="s">
        <v>7626</v>
      </c>
      <c r="B24" s="125">
        <v>1</v>
      </c>
      <c r="C24" s="125">
        <v>1</v>
      </c>
      <c r="D24" s="125"/>
      <c r="E24" s="126">
        <f t="shared" ref="E24:E27" si="4">D24-B24</f>
        <v>-1</v>
      </c>
      <c r="F24" s="127">
        <f t="shared" ref="F24:F27" si="5">IF(B24=0,0,E24/B24)</f>
        <v>-1</v>
      </c>
      <c r="G24" s="133">
        <f t="shared" ref="G24:G27" si="6">IF(C24=0,0,D24/C24)</f>
        <v>0</v>
      </c>
      <c r="H24" s="119" t="str">
        <f t="shared" si="0"/>
        <v>是</v>
      </c>
      <c r="I24" s="578">
        <v>1</v>
      </c>
      <c r="IT24" s="93"/>
      <c r="IU24" s="93"/>
      <c r="IV24" s="93"/>
    </row>
    <row r="25" s="91" customFormat="1" spans="1:256">
      <c r="A25" s="128" t="s">
        <v>7627</v>
      </c>
      <c r="B25" s="125"/>
      <c r="C25" s="125">
        <v>17619</v>
      </c>
      <c r="D25" s="125">
        <v>8475</v>
      </c>
      <c r="E25" s="126">
        <f t="shared" si="4"/>
        <v>8475</v>
      </c>
      <c r="F25" s="133">
        <f t="shared" si="5"/>
        <v>0</v>
      </c>
      <c r="G25" s="133">
        <f t="shared" si="6"/>
        <v>0.481</v>
      </c>
      <c r="H25" s="119" t="str">
        <f t="shared" si="0"/>
        <v>是</v>
      </c>
      <c r="I25" s="578">
        <v>1</v>
      </c>
      <c r="IT25" s="93"/>
      <c r="IU25" s="93"/>
      <c r="IV25" s="93"/>
    </row>
    <row r="26" s="89" customFormat="1" spans="1:256">
      <c r="A26" s="130" t="s">
        <v>7628</v>
      </c>
      <c r="B26" s="122">
        <f>表7.2024年社会保险基金收入执行情况表!B17-B18</f>
        <v>2813</v>
      </c>
      <c r="C26" s="122">
        <f>表7.2024年社会保险基金收入执行情况表!C17-C18</f>
        <v>-2752</v>
      </c>
      <c r="D26" s="122">
        <f>表7.2024年社会保险基金收入执行情况表!D17-D18</f>
        <v>-1238</v>
      </c>
      <c r="E26" s="131">
        <f t="shared" si="4"/>
        <v>-4051</v>
      </c>
      <c r="F26" s="123">
        <f t="shared" si="5"/>
        <v>-1.44</v>
      </c>
      <c r="G26" s="168">
        <f t="shared" si="6"/>
        <v>0.45</v>
      </c>
      <c r="H26" s="119" t="str">
        <f t="shared" si="0"/>
        <v>是</v>
      </c>
      <c r="I26" s="578">
        <v>1</v>
      </c>
      <c r="IT26" s="136"/>
      <c r="IU26" s="136"/>
      <c r="IV26" s="136"/>
    </row>
    <row r="27" s="89" customFormat="1" spans="1:256">
      <c r="A27" s="130" t="s">
        <v>7629</v>
      </c>
      <c r="B27" s="122">
        <f>表7.2024年社会保险基金收入执行情况表!B25+B26</f>
        <v>44872</v>
      </c>
      <c r="C27" s="122">
        <f>表7.2024年社会保险基金收入执行情况表!C25+C26</f>
        <v>42442</v>
      </c>
      <c r="D27" s="122">
        <f>表7.2024年社会保险基金收入执行情况表!D25+D26</f>
        <v>43633</v>
      </c>
      <c r="E27" s="131">
        <f t="shared" si="4"/>
        <v>-1239</v>
      </c>
      <c r="F27" s="123">
        <f t="shared" si="5"/>
        <v>-0.028</v>
      </c>
      <c r="G27" s="168">
        <f t="shared" si="6"/>
        <v>1.028</v>
      </c>
      <c r="H27" s="119" t="str">
        <f t="shared" si="0"/>
        <v>是</v>
      </c>
      <c r="I27" s="578">
        <v>1</v>
      </c>
      <c r="IT27" s="136"/>
      <c r="IU27" s="136"/>
      <c r="IV27" s="136"/>
    </row>
    <row r="28" s="89" customFormat="1" spans="1:256">
      <c r="A28" s="117" t="s">
        <v>7600</v>
      </c>
      <c r="B28" s="118"/>
      <c r="C28" s="118"/>
      <c r="D28" s="118"/>
      <c r="E28" s="118"/>
      <c r="F28" s="118"/>
      <c r="G28" s="573"/>
      <c r="H28" s="119" t="str">
        <f t="shared" si="0"/>
        <v>否</v>
      </c>
      <c r="I28" s="578">
        <v>1</v>
      </c>
      <c r="IT28" s="136"/>
      <c r="IU28" s="136"/>
      <c r="IV28" s="136"/>
    </row>
    <row r="29" s="89" customFormat="1" spans="1:256">
      <c r="A29" s="121" t="s">
        <v>7620</v>
      </c>
      <c r="B29" s="122">
        <f>SUBTOTAL(9,B30:B36)</f>
        <v>18613</v>
      </c>
      <c r="C29" s="122">
        <f>SUBTOTAL(9,C30:C35)</f>
        <v>20501</v>
      </c>
      <c r="D29" s="122">
        <f>SUBTOTAL(9,D30:D35)</f>
        <v>20472</v>
      </c>
      <c r="E29" s="122">
        <f>SUBTOTAL(9,E30:E35)</f>
        <v>1908</v>
      </c>
      <c r="F29" s="123">
        <f>IF(B29=0,0,E29/B29)</f>
        <v>0.103</v>
      </c>
      <c r="G29" s="168">
        <f t="shared" ref="G29:G35" si="7">IF(C29=0,0,D29/C29)</f>
        <v>0.999</v>
      </c>
      <c r="H29" s="119" t="str">
        <f t="shared" si="0"/>
        <v>是</v>
      </c>
      <c r="I29" s="578">
        <v>1</v>
      </c>
      <c r="IT29" s="136"/>
      <c r="IU29" s="136"/>
      <c r="IV29" s="136"/>
    </row>
    <row r="30" s="90" customFormat="1" spans="1:256">
      <c r="A30" s="124" t="s">
        <v>7621</v>
      </c>
      <c r="B30" s="125">
        <v>18536</v>
      </c>
      <c r="C30" s="125">
        <v>20451</v>
      </c>
      <c r="D30" s="125">
        <v>20451</v>
      </c>
      <c r="E30" s="126">
        <f t="shared" ref="E30:E33" si="8">D30-B30</f>
        <v>1915</v>
      </c>
      <c r="F30" s="127">
        <f t="shared" ref="F30:F33" si="9">IF(B30=0,0,E30/B30)</f>
        <v>0.103</v>
      </c>
      <c r="G30" s="133">
        <f t="shared" si="7"/>
        <v>1</v>
      </c>
      <c r="H30" s="119" t="str">
        <f t="shared" si="0"/>
        <v>是</v>
      </c>
      <c r="I30" s="578">
        <v>1</v>
      </c>
      <c r="J30" s="91"/>
      <c r="K30" s="91"/>
      <c r="L30" s="91"/>
      <c r="M30" s="91"/>
      <c r="N30" s="91"/>
      <c r="O30" s="91"/>
      <c r="P30" s="91"/>
      <c r="Q30" s="91"/>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c r="AX30" s="91"/>
      <c r="AY30" s="91"/>
      <c r="AZ30" s="91"/>
      <c r="BA30" s="91"/>
      <c r="BB30" s="91"/>
      <c r="BC30" s="91"/>
      <c r="BD30" s="91"/>
      <c r="BE30" s="91"/>
      <c r="BF30" s="91"/>
      <c r="BG30" s="91"/>
      <c r="BH30" s="91"/>
      <c r="BI30" s="91"/>
      <c r="BJ30" s="91"/>
      <c r="BK30" s="91"/>
      <c r="BL30" s="91"/>
      <c r="BM30" s="91"/>
      <c r="BN30" s="91"/>
      <c r="BO30" s="91"/>
      <c r="BP30" s="91"/>
      <c r="BQ30" s="91"/>
      <c r="BR30" s="91"/>
      <c r="BS30" s="91"/>
      <c r="BT30" s="91"/>
      <c r="BU30" s="91"/>
      <c r="BV30" s="91"/>
      <c r="BW30" s="91"/>
      <c r="BX30" s="91"/>
      <c r="BY30" s="91"/>
      <c r="BZ30" s="91"/>
      <c r="CA30" s="91"/>
      <c r="CB30" s="91"/>
      <c r="CC30" s="91"/>
      <c r="CD30" s="91"/>
      <c r="CE30" s="91"/>
      <c r="CF30" s="91"/>
      <c r="CG30" s="91"/>
      <c r="CH30" s="91"/>
      <c r="CI30" s="91"/>
      <c r="CJ30" s="91"/>
      <c r="CK30" s="91"/>
      <c r="CL30" s="91"/>
      <c r="CM30" s="91"/>
      <c r="CN30" s="91"/>
      <c r="CO30" s="91"/>
      <c r="CP30" s="91"/>
      <c r="CQ30" s="91"/>
      <c r="CR30" s="91"/>
      <c r="CS30" s="91"/>
      <c r="CT30" s="91"/>
      <c r="CU30" s="91"/>
      <c r="CV30" s="91"/>
      <c r="CW30" s="91"/>
      <c r="CX30" s="91"/>
      <c r="CY30" s="91"/>
      <c r="CZ30" s="91"/>
      <c r="DA30" s="91"/>
      <c r="DB30" s="91"/>
      <c r="DC30" s="91"/>
      <c r="DD30" s="91"/>
      <c r="DE30" s="91"/>
      <c r="DF30" s="91"/>
      <c r="DG30" s="91"/>
      <c r="DH30" s="91"/>
      <c r="DI30" s="91"/>
      <c r="DJ30" s="91"/>
      <c r="DK30" s="91"/>
      <c r="DL30" s="91"/>
      <c r="DM30" s="91"/>
      <c r="DN30" s="91"/>
      <c r="DO30" s="91"/>
      <c r="DP30" s="91"/>
      <c r="DQ30" s="91"/>
      <c r="DR30" s="91"/>
      <c r="DS30" s="91"/>
      <c r="DT30" s="91"/>
      <c r="DU30" s="91"/>
      <c r="DV30" s="91"/>
      <c r="DW30" s="91"/>
      <c r="DX30" s="91"/>
      <c r="DY30" s="91"/>
      <c r="DZ30" s="91"/>
      <c r="EA30" s="91"/>
      <c r="EB30" s="91"/>
      <c r="EC30" s="91"/>
      <c r="ED30" s="91"/>
      <c r="EE30" s="91"/>
      <c r="EF30" s="91"/>
      <c r="EG30" s="91"/>
      <c r="EH30" s="91"/>
      <c r="EI30" s="91"/>
      <c r="EJ30" s="91"/>
      <c r="EK30" s="91"/>
      <c r="EL30" s="91"/>
      <c r="EM30" s="91"/>
      <c r="EN30" s="91"/>
      <c r="EO30" s="91"/>
      <c r="EP30" s="91"/>
      <c r="EQ30" s="91"/>
      <c r="ER30" s="91"/>
      <c r="ES30" s="91"/>
      <c r="ET30" s="91"/>
      <c r="EU30" s="91"/>
      <c r="EV30" s="91"/>
      <c r="EW30" s="91"/>
      <c r="EX30" s="91"/>
      <c r="EY30" s="91"/>
      <c r="EZ30" s="91"/>
      <c r="FA30" s="91"/>
      <c r="FB30" s="91"/>
      <c r="FC30" s="91"/>
      <c r="FD30" s="91"/>
      <c r="FE30" s="91"/>
      <c r="FF30" s="91"/>
      <c r="FG30" s="91"/>
      <c r="FH30" s="91"/>
      <c r="FI30" s="91"/>
      <c r="FJ30" s="91"/>
      <c r="FK30" s="91"/>
      <c r="FL30" s="91"/>
      <c r="FM30" s="91"/>
      <c r="FN30" s="91"/>
      <c r="FO30" s="91"/>
      <c r="FP30" s="91"/>
      <c r="FQ30" s="91"/>
      <c r="FR30" s="91"/>
      <c r="FS30" s="91"/>
      <c r="FT30" s="91"/>
      <c r="FU30" s="91"/>
      <c r="FV30" s="91"/>
      <c r="FW30" s="91"/>
      <c r="FX30" s="91"/>
      <c r="FY30" s="91"/>
      <c r="FZ30" s="91"/>
      <c r="GA30" s="91"/>
      <c r="GB30" s="91"/>
      <c r="GC30" s="91"/>
      <c r="GD30" s="91"/>
      <c r="GE30" s="91"/>
      <c r="GF30" s="91"/>
      <c r="GG30" s="91"/>
      <c r="GH30" s="91"/>
      <c r="GI30" s="91"/>
      <c r="GJ30" s="91"/>
      <c r="GK30" s="91"/>
      <c r="GL30" s="91"/>
      <c r="GM30" s="91"/>
      <c r="GN30" s="91"/>
      <c r="GO30" s="91"/>
      <c r="GP30" s="91"/>
      <c r="GQ30" s="91"/>
      <c r="GR30" s="91"/>
      <c r="GS30" s="91"/>
      <c r="GT30" s="91"/>
      <c r="GU30" s="91"/>
      <c r="GV30" s="91"/>
      <c r="GW30" s="91"/>
      <c r="GX30" s="91"/>
      <c r="GY30" s="91"/>
      <c r="GZ30" s="91"/>
      <c r="HA30" s="91"/>
      <c r="HB30" s="91"/>
      <c r="HC30" s="91"/>
      <c r="HD30" s="91"/>
      <c r="HE30" s="91"/>
      <c r="HF30" s="91"/>
      <c r="HG30" s="91"/>
      <c r="HH30" s="91"/>
      <c r="HI30" s="91"/>
      <c r="HJ30" s="91"/>
      <c r="HK30" s="91"/>
      <c r="HL30" s="91"/>
      <c r="HM30" s="91"/>
      <c r="HN30" s="91"/>
      <c r="HO30" s="91"/>
      <c r="HP30" s="91"/>
      <c r="HQ30" s="91"/>
      <c r="HR30" s="91"/>
      <c r="HS30" s="91"/>
      <c r="HT30" s="91"/>
      <c r="HU30" s="91"/>
      <c r="HV30" s="91"/>
      <c r="HW30" s="91"/>
      <c r="HX30" s="91"/>
      <c r="HY30" s="91"/>
      <c r="HZ30" s="91"/>
      <c r="IA30" s="91"/>
      <c r="IB30" s="91"/>
      <c r="IC30" s="91"/>
      <c r="ID30" s="91"/>
      <c r="IE30" s="91"/>
      <c r="IF30" s="91"/>
      <c r="IG30" s="91"/>
      <c r="IH30" s="91"/>
      <c r="II30" s="91"/>
      <c r="IJ30" s="91"/>
      <c r="IK30" s="91"/>
      <c r="IL30" s="91"/>
      <c r="IM30" s="91"/>
      <c r="IN30" s="91"/>
      <c r="IO30" s="91"/>
      <c r="IP30" s="91"/>
      <c r="IQ30" s="91"/>
      <c r="IR30" s="91"/>
      <c r="IS30" s="91"/>
      <c r="IT30" s="93"/>
      <c r="IU30" s="93"/>
      <c r="IV30" s="93"/>
    </row>
    <row r="31" s="91" customFormat="1" spans="1:256">
      <c r="A31" s="128" t="s">
        <v>7630</v>
      </c>
      <c r="B31" s="125"/>
      <c r="C31" s="125"/>
      <c r="D31" s="125"/>
      <c r="E31" s="126">
        <f t="shared" si="8"/>
        <v>0</v>
      </c>
      <c r="F31" s="127">
        <f t="shared" si="9"/>
        <v>0</v>
      </c>
      <c r="G31" s="133">
        <f t="shared" si="7"/>
        <v>0</v>
      </c>
      <c r="H31" s="119" t="str">
        <f t="shared" si="0"/>
        <v>否</v>
      </c>
      <c r="I31" s="578">
        <v>1</v>
      </c>
      <c r="IT31" s="93"/>
      <c r="IU31" s="93"/>
      <c r="IV31" s="93"/>
    </row>
    <row r="32" s="91" customFormat="1" ht="28" customHeight="1" spans="1:256">
      <c r="A32" s="128" t="s">
        <v>7623</v>
      </c>
      <c r="B32" s="125"/>
      <c r="C32" s="125"/>
      <c r="D32" s="125"/>
      <c r="E32" s="126">
        <f t="shared" si="8"/>
        <v>0</v>
      </c>
      <c r="F32" s="127">
        <f t="shared" si="9"/>
        <v>0</v>
      </c>
      <c r="G32" s="133">
        <f t="shared" si="7"/>
        <v>0</v>
      </c>
      <c r="H32" s="119" t="str">
        <f t="shared" si="0"/>
        <v>否</v>
      </c>
      <c r="I32" s="578">
        <v>1</v>
      </c>
      <c r="IT32" s="93"/>
      <c r="IU32" s="93"/>
      <c r="IV32" s="93"/>
    </row>
    <row r="33" s="91" customFormat="1" spans="1:256">
      <c r="A33" s="128" t="s">
        <v>7624</v>
      </c>
      <c r="B33" s="125"/>
      <c r="C33" s="125"/>
      <c r="D33" s="125"/>
      <c r="E33" s="126">
        <f t="shared" si="8"/>
        <v>0</v>
      </c>
      <c r="F33" s="127">
        <f t="shared" si="9"/>
        <v>0</v>
      </c>
      <c r="G33" s="133">
        <f t="shared" si="7"/>
        <v>0</v>
      </c>
      <c r="H33" s="119" t="str">
        <f t="shared" si="0"/>
        <v>否</v>
      </c>
      <c r="I33" s="578">
        <v>1</v>
      </c>
      <c r="IT33" s="93"/>
      <c r="IU33" s="93"/>
      <c r="IV33" s="93"/>
    </row>
    <row r="34" s="92" customFormat="1" spans="1:256">
      <c r="A34" s="128" t="s">
        <v>7625</v>
      </c>
      <c r="B34" s="129">
        <v>49</v>
      </c>
      <c r="C34" s="129">
        <v>50</v>
      </c>
      <c r="D34" s="129"/>
      <c r="E34" s="126"/>
      <c r="F34" s="132"/>
      <c r="G34" s="133">
        <f t="shared" si="7"/>
        <v>0</v>
      </c>
      <c r="H34" s="119" t="str">
        <f t="shared" si="0"/>
        <v>是</v>
      </c>
      <c r="I34" s="578">
        <v>1</v>
      </c>
      <c r="IT34" s="137"/>
      <c r="IU34" s="137"/>
      <c r="IV34" s="137"/>
    </row>
    <row r="35" s="91" customFormat="1" spans="1:256">
      <c r="A35" s="128" t="s">
        <v>7626</v>
      </c>
      <c r="B35" s="125">
        <v>28</v>
      </c>
      <c r="C35" s="125"/>
      <c r="D35" s="125">
        <v>21</v>
      </c>
      <c r="E35" s="126">
        <f t="shared" ref="E35:E38" si="10">D35-B35</f>
        <v>-7</v>
      </c>
      <c r="F35" s="127">
        <f t="shared" ref="F35:F38" si="11">IF(B35=0,0,E35/B35)</f>
        <v>-0.25</v>
      </c>
      <c r="G35" s="133">
        <f t="shared" si="7"/>
        <v>0</v>
      </c>
      <c r="H35" s="119" t="str">
        <f t="shared" si="0"/>
        <v>是</v>
      </c>
      <c r="I35" s="578">
        <v>1</v>
      </c>
      <c r="IT35" s="93"/>
      <c r="IU35" s="93"/>
      <c r="IV35" s="93"/>
    </row>
    <row r="36" s="91" customFormat="1" spans="1:256">
      <c r="A36" s="128" t="s">
        <v>7627</v>
      </c>
      <c r="B36" s="125"/>
      <c r="C36" s="125">
        <f>SUM(C37:C52)</f>
        <v>15602</v>
      </c>
      <c r="D36" s="125"/>
      <c r="E36" s="126">
        <f t="shared" si="10"/>
        <v>0</v>
      </c>
      <c r="F36" s="133">
        <f t="shared" si="11"/>
        <v>0</v>
      </c>
      <c r="G36" s="133">
        <f t="shared" ref="G35:G38" si="12">IF(C36=0,0,D36/C36)</f>
        <v>0</v>
      </c>
      <c r="H36" s="119" t="str">
        <f t="shared" si="0"/>
        <v>是</v>
      </c>
      <c r="I36" s="578">
        <v>1</v>
      </c>
      <c r="IT36" s="93"/>
      <c r="IU36" s="93"/>
      <c r="IV36" s="93"/>
    </row>
    <row r="37" s="89" customFormat="1" spans="1:256">
      <c r="A37" s="130" t="s">
        <v>7628</v>
      </c>
      <c r="B37" s="122">
        <f>表7.2024年社会保险基金收入执行情况表!B27-B29</f>
        <v>1523</v>
      </c>
      <c r="C37" s="122">
        <f>表7.2024年社会保险基金收入执行情况表!C27-C29</f>
        <v>373</v>
      </c>
      <c r="D37" s="122">
        <f>表7.2024年社会保险基金收入执行情况表!D27-D29</f>
        <v>-356</v>
      </c>
      <c r="E37" s="131">
        <f t="shared" si="10"/>
        <v>-1879</v>
      </c>
      <c r="F37" s="123">
        <f t="shared" si="11"/>
        <v>-1.234</v>
      </c>
      <c r="G37" s="168">
        <f t="shared" si="12"/>
        <v>-0.954</v>
      </c>
      <c r="H37" s="119" t="str">
        <f t="shared" si="0"/>
        <v>是</v>
      </c>
      <c r="I37" s="578">
        <v>1</v>
      </c>
      <c r="IT37" s="136"/>
      <c r="IU37" s="136"/>
      <c r="IV37" s="136"/>
    </row>
    <row r="38" s="89" customFormat="1" spans="1:256">
      <c r="A38" s="130" t="s">
        <v>7629</v>
      </c>
      <c r="B38" s="122">
        <f>表7.2024年社会保险基金收入执行情况表!B34+B37</f>
        <v>6262</v>
      </c>
      <c r="C38" s="122">
        <f>表7.2024年社会保险基金收入执行情况表!C34+C37</f>
        <v>6635</v>
      </c>
      <c r="D38" s="122">
        <f>表7.2024年社会保险基金收入执行情况表!D34+D37</f>
        <v>5906</v>
      </c>
      <c r="E38" s="131">
        <f t="shared" si="10"/>
        <v>-356</v>
      </c>
      <c r="F38" s="123">
        <f t="shared" si="11"/>
        <v>-0.057</v>
      </c>
      <c r="G38" s="168">
        <f t="shared" si="12"/>
        <v>0.89</v>
      </c>
      <c r="H38" s="119" t="str">
        <f t="shared" si="0"/>
        <v>是</v>
      </c>
      <c r="I38" s="578">
        <v>1</v>
      </c>
      <c r="IT38" s="136"/>
      <c r="IU38" s="136"/>
      <c r="IV38" s="136"/>
    </row>
    <row r="39" s="89" customFormat="1" spans="1:256">
      <c r="A39" s="117" t="s">
        <v>7604</v>
      </c>
      <c r="B39" s="118"/>
      <c r="C39" s="118"/>
      <c r="D39" s="118"/>
      <c r="E39" s="118"/>
      <c r="F39" s="118"/>
      <c r="G39" s="573"/>
      <c r="H39" s="119" t="str">
        <f t="shared" si="0"/>
        <v>否</v>
      </c>
      <c r="I39" s="578">
        <v>1</v>
      </c>
      <c r="IT39" s="136"/>
      <c r="IU39" s="136"/>
      <c r="IV39" s="136"/>
    </row>
    <row r="40" s="89" customFormat="1" spans="1:256">
      <c r="A40" s="121" t="s">
        <v>7620</v>
      </c>
      <c r="B40" s="122">
        <f>SUBTOTAL(9,B41:B46)</f>
        <v>3612</v>
      </c>
      <c r="C40" s="122">
        <f>SUBTOTAL(9,C41:C46)</f>
        <v>3476</v>
      </c>
      <c r="D40" s="122">
        <f>SUBTOTAL(9,D41:D46)</f>
        <v>3763</v>
      </c>
      <c r="E40" s="122">
        <f>SUBTOTAL(9,E41:E46)</f>
        <v>144</v>
      </c>
      <c r="F40" s="123">
        <f>IF(B40=0,0,E40/B40)</f>
        <v>0.04</v>
      </c>
      <c r="G40" s="168">
        <f>IF(C40=0,0,D40/C40)</f>
        <v>1.083</v>
      </c>
      <c r="H40" s="119" t="str">
        <f t="shared" si="0"/>
        <v>是</v>
      </c>
      <c r="I40" s="578">
        <v>1</v>
      </c>
      <c r="IT40" s="136"/>
      <c r="IU40" s="136"/>
      <c r="IV40" s="136"/>
    </row>
    <row r="41" s="90" customFormat="1" spans="1:256">
      <c r="A41" s="124" t="s">
        <v>7631</v>
      </c>
      <c r="B41" s="125">
        <v>2748</v>
      </c>
      <c r="C41" s="125">
        <v>2597</v>
      </c>
      <c r="D41" s="125">
        <v>3229</v>
      </c>
      <c r="E41" s="126">
        <f t="shared" ref="E41:E44" si="13">D41-B41</f>
        <v>481</v>
      </c>
      <c r="F41" s="127">
        <f t="shared" ref="F41:F44" si="14">IF(B41=0,0,E41/B41)</f>
        <v>0.175</v>
      </c>
      <c r="G41" s="133">
        <f t="shared" ref="G41:G44" si="15">IF(C41=0,0,D41/C41)</f>
        <v>1.243</v>
      </c>
      <c r="H41" s="119" t="str">
        <f t="shared" si="0"/>
        <v>是</v>
      </c>
      <c r="I41" s="578">
        <v>1</v>
      </c>
      <c r="J41" s="91"/>
      <c r="K41" s="91"/>
      <c r="L41" s="91"/>
      <c r="M41" s="91"/>
      <c r="N41" s="91"/>
      <c r="O41" s="91"/>
      <c r="P41" s="91"/>
      <c r="Q41" s="91"/>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91"/>
      <c r="BY41" s="91"/>
      <c r="BZ41" s="91"/>
      <c r="CA41" s="91"/>
      <c r="CB41" s="91"/>
      <c r="CC41" s="91"/>
      <c r="CD41" s="91"/>
      <c r="CE41" s="91"/>
      <c r="CF41" s="91"/>
      <c r="CG41" s="91"/>
      <c r="CH41" s="91"/>
      <c r="CI41" s="91"/>
      <c r="CJ41" s="91"/>
      <c r="CK41" s="91"/>
      <c r="CL41" s="91"/>
      <c r="CM41" s="91"/>
      <c r="CN41" s="91"/>
      <c r="CO41" s="91"/>
      <c r="CP41" s="91"/>
      <c r="CQ41" s="91"/>
      <c r="CR41" s="91"/>
      <c r="CS41" s="91"/>
      <c r="CT41" s="91"/>
      <c r="CU41" s="91"/>
      <c r="CV41" s="91"/>
      <c r="CW41" s="91"/>
      <c r="CX41" s="91"/>
      <c r="CY41" s="91"/>
      <c r="CZ41" s="91"/>
      <c r="DA41" s="91"/>
      <c r="DB41" s="91"/>
      <c r="DC41" s="91"/>
      <c r="DD41" s="91"/>
      <c r="DE41" s="91"/>
      <c r="DF41" s="91"/>
      <c r="DG41" s="91"/>
      <c r="DH41" s="91"/>
      <c r="DI41" s="91"/>
      <c r="DJ41" s="91"/>
      <c r="DK41" s="91"/>
      <c r="DL41" s="91"/>
      <c r="DM41" s="91"/>
      <c r="DN41" s="91"/>
      <c r="DO41" s="91"/>
      <c r="DP41" s="91"/>
      <c r="DQ41" s="91"/>
      <c r="DR41" s="91"/>
      <c r="DS41" s="91"/>
      <c r="DT41" s="91"/>
      <c r="DU41" s="91"/>
      <c r="DV41" s="91"/>
      <c r="DW41" s="91"/>
      <c r="DX41" s="91"/>
      <c r="DY41" s="91"/>
      <c r="DZ41" s="91"/>
      <c r="EA41" s="91"/>
      <c r="EB41" s="91"/>
      <c r="EC41" s="91"/>
      <c r="ED41" s="91"/>
      <c r="EE41" s="91"/>
      <c r="EF41" s="91"/>
      <c r="EG41" s="91"/>
      <c r="EH41" s="91"/>
      <c r="EI41" s="91"/>
      <c r="EJ41" s="91"/>
      <c r="EK41" s="91"/>
      <c r="EL41" s="91"/>
      <c r="EM41" s="91"/>
      <c r="EN41" s="91"/>
      <c r="EO41" s="91"/>
      <c r="EP41" s="91"/>
      <c r="EQ41" s="91"/>
      <c r="ER41" s="91"/>
      <c r="ES41" s="91"/>
      <c r="ET41" s="91"/>
      <c r="EU41" s="91"/>
      <c r="EV41" s="91"/>
      <c r="EW41" s="91"/>
      <c r="EX41" s="91"/>
      <c r="EY41" s="91"/>
      <c r="EZ41" s="91"/>
      <c r="FA41" s="91"/>
      <c r="FB41" s="91"/>
      <c r="FC41" s="91"/>
      <c r="FD41" s="91"/>
      <c r="FE41" s="91"/>
      <c r="FF41" s="91"/>
      <c r="FG41" s="91"/>
      <c r="FH41" s="91"/>
      <c r="FI41" s="91"/>
      <c r="FJ41" s="91"/>
      <c r="FK41" s="91"/>
      <c r="FL41" s="91"/>
      <c r="FM41" s="91"/>
      <c r="FN41" s="91"/>
      <c r="FO41" s="91"/>
      <c r="FP41" s="91"/>
      <c r="FQ41" s="91"/>
      <c r="FR41" s="91"/>
      <c r="FS41" s="91"/>
      <c r="FT41" s="91"/>
      <c r="FU41" s="91"/>
      <c r="FV41" s="91"/>
      <c r="FW41" s="91"/>
      <c r="FX41" s="91"/>
      <c r="FY41" s="91"/>
      <c r="FZ41" s="91"/>
      <c r="GA41" s="91"/>
      <c r="GB41" s="91"/>
      <c r="GC41" s="91"/>
      <c r="GD41" s="91"/>
      <c r="GE41" s="91"/>
      <c r="GF41" s="91"/>
      <c r="GG41" s="91"/>
      <c r="GH41" s="91"/>
      <c r="GI41" s="91"/>
      <c r="GJ41" s="91"/>
      <c r="GK41" s="91"/>
      <c r="GL41" s="91"/>
      <c r="GM41" s="91"/>
      <c r="GN41" s="91"/>
      <c r="GO41" s="91"/>
      <c r="GP41" s="91"/>
      <c r="GQ41" s="91"/>
      <c r="GR41" s="91"/>
      <c r="GS41" s="91"/>
      <c r="GT41" s="91"/>
      <c r="GU41" s="91"/>
      <c r="GV41" s="91"/>
      <c r="GW41" s="91"/>
      <c r="GX41" s="91"/>
      <c r="GY41" s="91"/>
      <c r="GZ41" s="91"/>
      <c r="HA41" s="91"/>
      <c r="HB41" s="91"/>
      <c r="HC41" s="91"/>
      <c r="HD41" s="91"/>
      <c r="HE41" s="91"/>
      <c r="HF41" s="91"/>
      <c r="HG41" s="91"/>
      <c r="HH41" s="91"/>
      <c r="HI41" s="91"/>
      <c r="HJ41" s="91"/>
      <c r="HK41" s="91"/>
      <c r="HL41" s="91"/>
      <c r="HM41" s="91"/>
      <c r="HN41" s="91"/>
      <c r="HO41" s="91"/>
      <c r="HP41" s="91"/>
      <c r="HQ41" s="91"/>
      <c r="HR41" s="91"/>
      <c r="HS41" s="91"/>
      <c r="HT41" s="91"/>
      <c r="HU41" s="91"/>
      <c r="HV41" s="91"/>
      <c r="HW41" s="91"/>
      <c r="HX41" s="91"/>
      <c r="HY41" s="91"/>
      <c r="HZ41" s="91"/>
      <c r="IA41" s="91"/>
      <c r="IB41" s="91"/>
      <c r="IC41" s="91"/>
      <c r="ID41" s="91"/>
      <c r="IE41" s="91"/>
      <c r="IF41" s="91"/>
      <c r="IG41" s="91"/>
      <c r="IH41" s="91"/>
      <c r="II41" s="91"/>
      <c r="IJ41" s="91"/>
      <c r="IK41" s="91"/>
      <c r="IL41" s="91"/>
      <c r="IM41" s="91"/>
      <c r="IN41" s="91"/>
      <c r="IO41" s="91"/>
      <c r="IP41" s="91"/>
      <c r="IQ41" s="91"/>
      <c r="IR41" s="91"/>
      <c r="IS41" s="91"/>
      <c r="IT41" s="93"/>
      <c r="IU41" s="93"/>
      <c r="IV41" s="93"/>
    </row>
    <row r="42" s="91" customFormat="1" spans="1:256">
      <c r="A42" s="128" t="s">
        <v>7632</v>
      </c>
      <c r="B42" s="125"/>
      <c r="C42" s="125"/>
      <c r="D42" s="125"/>
      <c r="E42" s="126">
        <f t="shared" si="13"/>
        <v>0</v>
      </c>
      <c r="F42" s="127">
        <f t="shared" si="14"/>
        <v>0</v>
      </c>
      <c r="G42" s="133">
        <f t="shared" si="15"/>
        <v>0</v>
      </c>
      <c r="H42" s="119" t="str">
        <f t="shared" si="0"/>
        <v>否</v>
      </c>
      <c r="I42" s="578">
        <v>1</v>
      </c>
      <c r="IT42" s="93"/>
      <c r="IU42" s="93"/>
      <c r="IV42" s="93"/>
    </row>
    <row r="43" s="91" customFormat="1" spans="1:256">
      <c r="A43" s="128" t="s">
        <v>7633</v>
      </c>
      <c r="B43" s="125"/>
      <c r="C43" s="125"/>
      <c r="D43" s="125"/>
      <c r="E43" s="126">
        <f t="shared" si="13"/>
        <v>0</v>
      </c>
      <c r="F43" s="127">
        <f t="shared" si="14"/>
        <v>0</v>
      </c>
      <c r="G43" s="133">
        <f t="shared" si="15"/>
        <v>0</v>
      </c>
      <c r="H43" s="119" t="str">
        <f t="shared" si="0"/>
        <v>否</v>
      </c>
      <c r="I43" s="578">
        <v>1</v>
      </c>
      <c r="IT43" s="93"/>
      <c r="IU43" s="93"/>
      <c r="IV43" s="93"/>
    </row>
    <row r="44" s="91" customFormat="1" spans="1:256">
      <c r="A44" s="128" t="s">
        <v>7634</v>
      </c>
      <c r="B44" s="125"/>
      <c r="C44" s="125"/>
      <c r="D44" s="125"/>
      <c r="E44" s="126">
        <f t="shared" si="13"/>
        <v>0</v>
      </c>
      <c r="F44" s="127">
        <f t="shared" si="14"/>
        <v>0</v>
      </c>
      <c r="G44" s="133">
        <f t="shared" si="15"/>
        <v>0</v>
      </c>
      <c r="H44" s="119" t="str">
        <f t="shared" si="0"/>
        <v>否</v>
      </c>
      <c r="I44" s="578">
        <v>1</v>
      </c>
      <c r="IT44" s="93"/>
      <c r="IU44" s="93"/>
      <c r="IV44" s="93"/>
    </row>
    <row r="45" s="92" customFormat="1" spans="1:256">
      <c r="A45" s="128" t="s">
        <v>7635</v>
      </c>
      <c r="B45" s="129"/>
      <c r="C45" s="129"/>
      <c r="D45" s="129">
        <v>7</v>
      </c>
      <c r="E45" s="126"/>
      <c r="F45" s="132"/>
      <c r="G45" s="574"/>
      <c r="H45" s="119" t="str">
        <f t="shared" si="0"/>
        <v>是</v>
      </c>
      <c r="I45" s="578">
        <v>1</v>
      </c>
      <c r="IT45" s="137"/>
      <c r="IU45" s="137"/>
      <c r="IV45" s="137"/>
    </row>
    <row r="46" s="91" customFormat="1" spans="1:256">
      <c r="A46" s="128" t="s">
        <v>7636</v>
      </c>
      <c r="B46" s="125">
        <v>864</v>
      </c>
      <c r="C46" s="125">
        <v>879</v>
      </c>
      <c r="D46" s="125">
        <v>527</v>
      </c>
      <c r="E46" s="126">
        <f>D46-B46</f>
        <v>-337</v>
      </c>
      <c r="F46" s="133">
        <f t="shared" ref="F46:F54" si="16">IF(B46=0,0,E46/B46)</f>
        <v>-0.39</v>
      </c>
      <c r="G46" s="133">
        <f t="shared" ref="G46:G54" si="17">IF(C46=0,0,D46/C46)</f>
        <v>0.6</v>
      </c>
      <c r="H46" s="119" t="str">
        <f t="shared" si="0"/>
        <v>是</v>
      </c>
      <c r="I46" s="578">
        <v>1</v>
      </c>
      <c r="IT46" s="93"/>
      <c r="IU46" s="93"/>
      <c r="IV46" s="93"/>
    </row>
    <row r="47" s="89" customFormat="1" spans="1:256">
      <c r="A47" s="130" t="s">
        <v>7628</v>
      </c>
      <c r="B47" s="122">
        <f>表7.2024年社会保险基金收入执行情况表!B36-B40</f>
        <v>0</v>
      </c>
      <c r="C47" s="122">
        <f>表7.2024年社会保险基金收入执行情况表!C36-C40</f>
        <v>0</v>
      </c>
      <c r="D47" s="122">
        <f>表7.2024年社会保险基金收入执行情况表!D36-D40</f>
        <v>0</v>
      </c>
      <c r="E47" s="122">
        <f>表7.2024年社会保险基金收入执行情况表!E36-E40</f>
        <v>2755</v>
      </c>
      <c r="F47" s="123">
        <f t="shared" si="16"/>
        <v>0</v>
      </c>
      <c r="G47" s="168">
        <f t="shared" si="17"/>
        <v>0</v>
      </c>
      <c r="H47" s="119" t="str">
        <f t="shared" si="0"/>
        <v>否</v>
      </c>
      <c r="I47" s="578">
        <v>1</v>
      </c>
      <c r="IT47" s="136"/>
      <c r="IU47" s="136"/>
      <c r="IV47" s="136"/>
    </row>
    <row r="48" s="89" customFormat="1" spans="1:256">
      <c r="A48" s="130" t="s">
        <v>7629</v>
      </c>
      <c r="B48" s="122">
        <f>表7.2024年社会保险基金收入执行情况表!B42+B47</f>
        <v>0</v>
      </c>
      <c r="C48" s="122">
        <f>表7.2024年社会保险基金收入执行情况表!C42+C47</f>
        <v>0</v>
      </c>
      <c r="D48" s="122">
        <f>表7.2024年社会保险基金收入执行情况表!D42+D47</f>
        <v>0</v>
      </c>
      <c r="E48" s="122">
        <f>表7.2024年社会保险基金收入执行情况表!E42+E47</f>
        <v>2755</v>
      </c>
      <c r="F48" s="123">
        <f t="shared" si="16"/>
        <v>0</v>
      </c>
      <c r="G48" s="168">
        <f t="shared" si="17"/>
        <v>0</v>
      </c>
      <c r="H48" s="119" t="str">
        <f t="shared" si="0"/>
        <v>否</v>
      </c>
      <c r="I48" s="578">
        <v>1</v>
      </c>
      <c r="IT48" s="136"/>
      <c r="IU48" s="136"/>
      <c r="IV48" s="136"/>
    </row>
    <row r="49" s="89" customFormat="1" spans="1:256">
      <c r="A49" s="117" t="s">
        <v>7609</v>
      </c>
      <c r="B49" s="118"/>
      <c r="C49" s="118"/>
      <c r="D49" s="118"/>
      <c r="E49" s="118"/>
      <c r="F49" s="118"/>
      <c r="G49" s="573"/>
      <c r="H49" s="119" t="str">
        <f t="shared" si="0"/>
        <v>否</v>
      </c>
      <c r="I49" s="578">
        <v>1</v>
      </c>
      <c r="IT49" s="136"/>
      <c r="IU49" s="136"/>
      <c r="IV49" s="136"/>
    </row>
    <row r="50" s="89" customFormat="1" spans="1:256">
      <c r="A50" s="121" t="s">
        <v>7620</v>
      </c>
      <c r="B50" s="122">
        <f>SUBTOTAL(9,B51:B59)</f>
        <v>945</v>
      </c>
      <c r="C50" s="122">
        <f>SUBTOTAL(9,C51:C59)</f>
        <v>1278</v>
      </c>
      <c r="D50" s="122">
        <f>SUBTOTAL(9,D51:D59)</f>
        <v>1893</v>
      </c>
      <c r="E50" s="122">
        <f>SUBTOTAL(9,E51:E59)</f>
        <v>948</v>
      </c>
      <c r="F50" s="168"/>
      <c r="G50" s="168"/>
      <c r="H50" s="119" t="str">
        <f t="shared" si="0"/>
        <v>是</v>
      </c>
      <c r="I50" s="578">
        <v>1</v>
      </c>
      <c r="IT50" s="136"/>
      <c r="IU50" s="136"/>
      <c r="IV50" s="136"/>
    </row>
    <row r="51" s="90" customFormat="1" spans="1:256">
      <c r="A51" s="124" t="s">
        <v>7637</v>
      </c>
      <c r="B51" s="125">
        <v>270</v>
      </c>
      <c r="C51" s="125">
        <v>342</v>
      </c>
      <c r="D51" s="125">
        <v>858</v>
      </c>
      <c r="E51" s="126">
        <f t="shared" ref="E51:E56" si="18">D51-B51</f>
        <v>588</v>
      </c>
      <c r="F51" s="127">
        <f t="shared" si="16"/>
        <v>2.178</v>
      </c>
      <c r="G51" s="133">
        <f t="shared" si="17"/>
        <v>2.509</v>
      </c>
      <c r="H51" s="119" t="str">
        <f t="shared" si="0"/>
        <v>是</v>
      </c>
      <c r="I51" s="578">
        <v>1</v>
      </c>
      <c r="J51" s="91"/>
      <c r="K51" s="91"/>
      <c r="L51" s="91"/>
      <c r="M51" s="91"/>
      <c r="N51" s="91"/>
      <c r="O51" s="91"/>
      <c r="P51" s="91"/>
      <c r="Q51" s="91"/>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c r="AX51" s="91"/>
      <c r="AY51" s="91"/>
      <c r="AZ51" s="91"/>
      <c r="BA51" s="91"/>
      <c r="BB51" s="91"/>
      <c r="BC51" s="91"/>
      <c r="BD51" s="91"/>
      <c r="BE51" s="91"/>
      <c r="BF51" s="91"/>
      <c r="BG51" s="91"/>
      <c r="BH51" s="91"/>
      <c r="BI51" s="91"/>
      <c r="BJ51" s="91"/>
      <c r="BK51" s="91"/>
      <c r="BL51" s="91"/>
      <c r="BM51" s="91"/>
      <c r="BN51" s="91"/>
      <c r="BO51" s="91"/>
      <c r="BP51" s="91"/>
      <c r="BQ51" s="91"/>
      <c r="BR51" s="91"/>
      <c r="BS51" s="91"/>
      <c r="BT51" s="91"/>
      <c r="BU51" s="91"/>
      <c r="BV51" s="91"/>
      <c r="BW51" s="91"/>
      <c r="BX51" s="91"/>
      <c r="BY51" s="91"/>
      <c r="BZ51" s="91"/>
      <c r="CA51" s="91"/>
      <c r="CB51" s="91"/>
      <c r="CC51" s="91"/>
      <c r="CD51" s="91"/>
      <c r="CE51" s="91"/>
      <c r="CF51" s="91"/>
      <c r="CG51" s="91"/>
      <c r="CH51" s="91"/>
      <c r="CI51" s="91"/>
      <c r="CJ51" s="91"/>
      <c r="CK51" s="91"/>
      <c r="CL51" s="91"/>
      <c r="CM51" s="91"/>
      <c r="CN51" s="91"/>
      <c r="CO51" s="91"/>
      <c r="CP51" s="91"/>
      <c r="CQ51" s="91"/>
      <c r="CR51" s="91"/>
      <c r="CS51" s="91"/>
      <c r="CT51" s="91"/>
      <c r="CU51" s="91"/>
      <c r="CV51" s="91"/>
      <c r="CW51" s="91"/>
      <c r="CX51" s="91"/>
      <c r="CY51" s="91"/>
      <c r="CZ51" s="91"/>
      <c r="DA51" s="91"/>
      <c r="DB51" s="91"/>
      <c r="DC51" s="91"/>
      <c r="DD51" s="91"/>
      <c r="DE51" s="91"/>
      <c r="DF51" s="91"/>
      <c r="DG51" s="91"/>
      <c r="DH51" s="91"/>
      <c r="DI51" s="91"/>
      <c r="DJ51" s="91"/>
      <c r="DK51" s="91"/>
      <c r="DL51" s="91"/>
      <c r="DM51" s="91"/>
      <c r="DN51" s="91"/>
      <c r="DO51" s="91"/>
      <c r="DP51" s="91"/>
      <c r="DQ51" s="91"/>
      <c r="DR51" s="91"/>
      <c r="DS51" s="91"/>
      <c r="DT51" s="91"/>
      <c r="DU51" s="91"/>
      <c r="DV51" s="91"/>
      <c r="DW51" s="91"/>
      <c r="DX51" s="91"/>
      <c r="DY51" s="91"/>
      <c r="DZ51" s="91"/>
      <c r="EA51" s="91"/>
      <c r="EB51" s="91"/>
      <c r="EC51" s="91"/>
      <c r="ED51" s="91"/>
      <c r="EE51" s="91"/>
      <c r="EF51" s="91"/>
      <c r="EG51" s="91"/>
      <c r="EH51" s="91"/>
      <c r="EI51" s="91"/>
      <c r="EJ51" s="91"/>
      <c r="EK51" s="91"/>
      <c r="EL51" s="91"/>
      <c r="EM51" s="91"/>
      <c r="EN51" s="91"/>
      <c r="EO51" s="91"/>
      <c r="EP51" s="91"/>
      <c r="EQ51" s="91"/>
      <c r="ER51" s="91"/>
      <c r="ES51" s="91"/>
      <c r="ET51" s="91"/>
      <c r="EU51" s="91"/>
      <c r="EV51" s="91"/>
      <c r="EW51" s="91"/>
      <c r="EX51" s="91"/>
      <c r="EY51" s="91"/>
      <c r="EZ51" s="91"/>
      <c r="FA51" s="91"/>
      <c r="FB51" s="91"/>
      <c r="FC51" s="91"/>
      <c r="FD51" s="91"/>
      <c r="FE51" s="91"/>
      <c r="FF51" s="91"/>
      <c r="FG51" s="91"/>
      <c r="FH51" s="91"/>
      <c r="FI51" s="91"/>
      <c r="FJ51" s="91"/>
      <c r="FK51" s="91"/>
      <c r="FL51" s="91"/>
      <c r="FM51" s="91"/>
      <c r="FN51" s="91"/>
      <c r="FO51" s="91"/>
      <c r="FP51" s="91"/>
      <c r="FQ51" s="91"/>
      <c r="FR51" s="91"/>
      <c r="FS51" s="91"/>
      <c r="FT51" s="91"/>
      <c r="FU51" s="91"/>
      <c r="FV51" s="91"/>
      <c r="FW51" s="91"/>
      <c r="FX51" s="91"/>
      <c r="FY51" s="91"/>
      <c r="FZ51" s="91"/>
      <c r="GA51" s="91"/>
      <c r="GB51" s="91"/>
      <c r="GC51" s="91"/>
      <c r="GD51" s="91"/>
      <c r="GE51" s="91"/>
      <c r="GF51" s="91"/>
      <c r="GG51" s="91"/>
      <c r="GH51" s="91"/>
      <c r="GI51" s="91"/>
      <c r="GJ51" s="91"/>
      <c r="GK51" s="91"/>
      <c r="GL51" s="91"/>
      <c r="GM51" s="91"/>
      <c r="GN51" s="91"/>
      <c r="GO51" s="91"/>
      <c r="GP51" s="91"/>
      <c r="GQ51" s="91"/>
      <c r="GR51" s="91"/>
      <c r="GS51" s="91"/>
      <c r="GT51" s="91"/>
      <c r="GU51" s="91"/>
      <c r="GV51" s="91"/>
      <c r="GW51" s="91"/>
      <c r="GX51" s="91"/>
      <c r="GY51" s="91"/>
      <c r="GZ51" s="91"/>
      <c r="HA51" s="91"/>
      <c r="HB51" s="91"/>
      <c r="HC51" s="91"/>
      <c r="HD51" s="91"/>
      <c r="HE51" s="91"/>
      <c r="HF51" s="91"/>
      <c r="HG51" s="91"/>
      <c r="HH51" s="91"/>
      <c r="HI51" s="91"/>
      <c r="HJ51" s="91"/>
      <c r="HK51" s="91"/>
      <c r="HL51" s="91"/>
      <c r="HM51" s="91"/>
      <c r="HN51" s="91"/>
      <c r="HO51" s="91"/>
      <c r="HP51" s="91"/>
      <c r="HQ51" s="91"/>
      <c r="HR51" s="91"/>
      <c r="HS51" s="91"/>
      <c r="HT51" s="91"/>
      <c r="HU51" s="91"/>
      <c r="HV51" s="91"/>
      <c r="HW51" s="91"/>
      <c r="HX51" s="91"/>
      <c r="HY51" s="91"/>
      <c r="HZ51" s="91"/>
      <c r="IA51" s="91"/>
      <c r="IB51" s="91"/>
      <c r="IC51" s="91"/>
      <c r="ID51" s="91"/>
      <c r="IE51" s="91"/>
      <c r="IF51" s="91"/>
      <c r="IG51" s="91"/>
      <c r="IH51" s="91"/>
      <c r="II51" s="91"/>
      <c r="IJ51" s="91"/>
      <c r="IK51" s="91"/>
      <c r="IL51" s="91"/>
      <c r="IM51" s="91"/>
      <c r="IN51" s="91"/>
      <c r="IO51" s="91"/>
      <c r="IP51" s="91"/>
      <c r="IQ51" s="91"/>
      <c r="IR51" s="91"/>
      <c r="IS51" s="91"/>
      <c r="IT51" s="93"/>
      <c r="IU51" s="93"/>
      <c r="IV51" s="93"/>
    </row>
    <row r="52" s="91" customFormat="1" ht="30" customHeight="1" spans="1:256">
      <c r="A52" s="128" t="s">
        <v>7638</v>
      </c>
      <c r="B52" s="125">
        <v>22</v>
      </c>
      <c r="C52" s="125">
        <v>22</v>
      </c>
      <c r="D52" s="125">
        <v>137</v>
      </c>
      <c r="E52" s="126">
        <f t="shared" si="18"/>
        <v>115</v>
      </c>
      <c r="F52" s="127">
        <f t="shared" si="16"/>
        <v>5.227</v>
      </c>
      <c r="G52" s="133">
        <f t="shared" si="17"/>
        <v>6.227</v>
      </c>
      <c r="H52" s="119" t="str">
        <f t="shared" si="0"/>
        <v>是</v>
      </c>
      <c r="I52" s="578">
        <v>1</v>
      </c>
      <c r="IT52" s="93"/>
      <c r="IU52" s="93"/>
      <c r="IV52" s="93"/>
    </row>
    <row r="53" s="91" customFormat="1" ht="30" customHeight="1" spans="1:256">
      <c r="A53" s="128" t="s">
        <v>7623</v>
      </c>
      <c r="B53" s="125"/>
      <c r="C53" s="125"/>
      <c r="D53" s="125"/>
      <c r="E53" s="126">
        <f t="shared" si="18"/>
        <v>0</v>
      </c>
      <c r="F53" s="127">
        <f t="shared" ref="F53:F58" si="19">IF(B53=0,0,E53/B53)</f>
        <v>0</v>
      </c>
      <c r="G53" s="133">
        <f t="shared" ref="G53:G58" si="20">IF(C53=0,0,D53/C53)</f>
        <v>0</v>
      </c>
      <c r="H53" s="119" t="str">
        <f t="shared" si="0"/>
        <v>否</v>
      </c>
      <c r="I53" s="578">
        <v>1</v>
      </c>
      <c r="IT53" s="93"/>
      <c r="IU53" s="93"/>
      <c r="IV53" s="93"/>
    </row>
    <row r="54" s="91" customFormat="1" ht="30" customHeight="1" spans="1:256">
      <c r="A54" s="128" t="s">
        <v>7639</v>
      </c>
      <c r="B54" s="125"/>
      <c r="C54" s="125"/>
      <c r="D54" s="125"/>
      <c r="E54" s="126">
        <f t="shared" si="18"/>
        <v>0</v>
      </c>
      <c r="F54" s="127">
        <f t="shared" si="19"/>
        <v>0</v>
      </c>
      <c r="G54" s="133">
        <f t="shared" si="20"/>
        <v>0</v>
      </c>
      <c r="H54" s="119" t="str">
        <f t="shared" si="0"/>
        <v>否</v>
      </c>
      <c r="I54" s="578">
        <v>1</v>
      </c>
      <c r="IT54" s="93"/>
      <c r="IU54" s="93"/>
      <c r="IV54" s="93"/>
    </row>
    <row r="55" s="92" customFormat="1" spans="1:256">
      <c r="A55" s="128" t="s">
        <v>7640</v>
      </c>
      <c r="B55" s="129">
        <v>100</v>
      </c>
      <c r="C55" s="129">
        <v>160</v>
      </c>
      <c r="D55" s="129">
        <v>72</v>
      </c>
      <c r="E55" s="126">
        <f t="shared" si="18"/>
        <v>-28</v>
      </c>
      <c r="F55" s="127">
        <f t="shared" si="19"/>
        <v>-0.28</v>
      </c>
      <c r="G55" s="133">
        <f t="shared" si="20"/>
        <v>0.45</v>
      </c>
      <c r="H55" s="119" t="str">
        <f t="shared" si="0"/>
        <v>是</v>
      </c>
      <c r="I55" s="578">
        <v>1</v>
      </c>
      <c r="IT55" s="137"/>
      <c r="IU55" s="137"/>
      <c r="IV55" s="137"/>
    </row>
    <row r="56" s="92" customFormat="1" spans="1:256">
      <c r="A56" s="128" t="s">
        <v>7641</v>
      </c>
      <c r="B56" s="129">
        <v>9</v>
      </c>
      <c r="C56" s="129">
        <v>7</v>
      </c>
      <c r="D56" s="129">
        <v>25</v>
      </c>
      <c r="E56" s="126">
        <f t="shared" si="18"/>
        <v>16</v>
      </c>
      <c r="F56" s="127">
        <f t="shared" si="19"/>
        <v>1.778</v>
      </c>
      <c r="G56" s="133">
        <f t="shared" si="20"/>
        <v>3.571</v>
      </c>
      <c r="H56" s="119" t="str">
        <f t="shared" si="0"/>
        <v>是</v>
      </c>
      <c r="I56" s="578">
        <v>1</v>
      </c>
      <c r="IT56" s="137"/>
      <c r="IU56" s="137"/>
      <c r="IV56" s="137"/>
    </row>
    <row r="57" s="92" customFormat="1" ht="15.75" hidden="1" spans="1:256">
      <c r="A57" s="128" t="s">
        <v>7642</v>
      </c>
      <c r="B57" s="129"/>
      <c r="C57" s="129"/>
      <c r="D57" s="129">
        <v>2</v>
      </c>
      <c r="E57" s="126"/>
      <c r="F57" s="127">
        <f t="shared" si="19"/>
        <v>0</v>
      </c>
      <c r="G57" s="133">
        <f t="shared" si="20"/>
        <v>0</v>
      </c>
      <c r="H57" s="575"/>
      <c r="IT57" s="137"/>
      <c r="IU57" s="137"/>
      <c r="IV57" s="137"/>
    </row>
    <row r="58" s="92" customFormat="1" spans="1:256">
      <c r="A58" s="128" t="s">
        <v>7643</v>
      </c>
      <c r="B58" s="129">
        <v>20</v>
      </c>
      <c r="C58" s="129">
        <v>2</v>
      </c>
      <c r="D58" s="129">
        <v>3</v>
      </c>
      <c r="E58" s="126">
        <f>D58-B58</f>
        <v>-17</v>
      </c>
      <c r="F58" s="127">
        <f t="shared" si="19"/>
        <v>-0.85</v>
      </c>
      <c r="G58" s="133">
        <f t="shared" si="20"/>
        <v>1.5</v>
      </c>
      <c r="H58" s="119" t="str">
        <f t="shared" ref="H58:H66" si="21">IF(A58&lt;&gt;"",IF(SUM(B58:D58)&lt;&gt;0,"是","否"),"是")</f>
        <v>是</v>
      </c>
      <c r="I58" s="578">
        <v>1</v>
      </c>
      <c r="IT58" s="137"/>
      <c r="IU58" s="137"/>
      <c r="IV58" s="137"/>
    </row>
    <row r="59" s="91" customFormat="1" spans="1:256">
      <c r="A59" s="128" t="s">
        <v>7644</v>
      </c>
      <c r="B59" s="125">
        <v>524</v>
      </c>
      <c r="C59" s="125">
        <v>745</v>
      </c>
      <c r="D59" s="125">
        <v>798</v>
      </c>
      <c r="E59" s="126">
        <f>D59-B59</f>
        <v>274</v>
      </c>
      <c r="F59" s="133">
        <f t="shared" ref="F59:F61" si="22">IF(B59=0,0,E59/B59)</f>
        <v>0.523</v>
      </c>
      <c r="G59" s="133">
        <f t="shared" ref="G59:G61" si="23">IF(C59=0,0,D59/C59)</f>
        <v>1.071</v>
      </c>
      <c r="H59" s="119" t="str">
        <f t="shared" si="21"/>
        <v>是</v>
      </c>
      <c r="I59" s="578">
        <v>1</v>
      </c>
      <c r="IT59" s="93"/>
      <c r="IU59" s="93"/>
      <c r="IV59" s="93"/>
    </row>
    <row r="60" s="89" customFormat="1" spans="1:256">
      <c r="A60" s="130" t="s">
        <v>7628</v>
      </c>
      <c r="B60" s="122">
        <f>表7.2024年社会保险基金收入执行情况表!B44-B50</f>
        <v>0</v>
      </c>
      <c r="C60" s="122">
        <f>表7.2024年社会保险基金收入执行情况表!C44-C50</f>
        <v>0</v>
      </c>
      <c r="D60" s="122">
        <f>表7.2024年社会保险基金收入执行情况表!D44-D50</f>
        <v>2</v>
      </c>
      <c r="E60" s="126">
        <f>D60-B60</f>
        <v>2</v>
      </c>
      <c r="F60" s="122">
        <f>表7.2024年社会保险基金收入执行情况表!F44-F50-F59</f>
        <v>0</v>
      </c>
      <c r="G60" s="122">
        <f>表7.2024年社会保险基金收入执行情况表!G44-G50-G59</f>
        <v>0</v>
      </c>
      <c r="H60" s="119" t="str">
        <f t="shared" si="21"/>
        <v>是</v>
      </c>
      <c r="I60" s="578">
        <v>1</v>
      </c>
      <c r="IT60" s="136"/>
      <c r="IU60" s="136"/>
      <c r="IV60" s="136"/>
    </row>
    <row r="61" s="89" customFormat="1" spans="1:256">
      <c r="A61" s="130" t="s">
        <v>7629</v>
      </c>
      <c r="B61" s="122">
        <f>表7.2024年社会保险基金收入执行情况表!B51+B60</f>
        <v>0</v>
      </c>
      <c r="C61" s="122">
        <f>表7.2024年社会保险基金收入执行情况表!C51+C60</f>
        <v>0</v>
      </c>
      <c r="D61" s="122">
        <f>表7.2024年社会保险基金收入执行情况表!D51+D60</f>
        <v>2</v>
      </c>
      <c r="E61" s="126">
        <f>D61-B61</f>
        <v>2</v>
      </c>
      <c r="F61" s="122">
        <f>表7.2024年社会保险基金收入执行情况表!F51+F60</f>
        <v>0</v>
      </c>
      <c r="G61" s="122">
        <f>表7.2024年社会保险基金收入执行情况表!G51+G60</f>
        <v>0</v>
      </c>
      <c r="H61" s="119" t="str">
        <f t="shared" si="21"/>
        <v>是</v>
      </c>
      <c r="I61" s="578">
        <v>1</v>
      </c>
      <c r="IT61" s="136"/>
      <c r="IU61" s="136"/>
      <c r="IV61" s="136"/>
    </row>
    <row r="62" s="89" customFormat="1" spans="1:256">
      <c r="A62" s="134" t="s">
        <v>7645</v>
      </c>
      <c r="B62" s="122">
        <f t="shared" ref="B62:G62" si="24">SUM(B63:B63)</f>
        <v>56154</v>
      </c>
      <c r="C62" s="122">
        <f t="shared" si="24"/>
        <v>77295</v>
      </c>
      <c r="D62" s="122">
        <f t="shared" si="24"/>
        <v>69927</v>
      </c>
      <c r="E62" s="122">
        <f t="shared" si="24"/>
        <v>4914</v>
      </c>
      <c r="F62" s="168">
        <f t="shared" ref="F62:F65" si="25">IF(B62=0,0,E62/B62)</f>
        <v>0.088</v>
      </c>
      <c r="G62" s="168">
        <f t="shared" ref="G62:G65" si="26">IF(C62=0,0,D62/C62)</f>
        <v>0.905</v>
      </c>
      <c r="H62" s="119" t="str">
        <f t="shared" si="21"/>
        <v>是</v>
      </c>
      <c r="I62" s="578">
        <v>1</v>
      </c>
      <c r="IT62" s="136"/>
      <c r="IU62" s="136"/>
      <c r="IV62" s="136"/>
    </row>
    <row r="63" s="91" customFormat="1" ht="21.75" hidden="1" spans="1:256">
      <c r="A63" s="135" t="s">
        <v>7646</v>
      </c>
      <c r="B63" s="125">
        <f t="shared" ref="B63:G63" si="27">SUM(B7,B18,B29,B40,B50)</f>
        <v>56154</v>
      </c>
      <c r="C63" s="125">
        <f t="shared" si="27"/>
        <v>77295</v>
      </c>
      <c r="D63" s="125">
        <f t="shared" si="27"/>
        <v>69927</v>
      </c>
      <c r="E63" s="125">
        <f t="shared" si="27"/>
        <v>4914</v>
      </c>
      <c r="F63" s="133">
        <f t="shared" si="25"/>
        <v>0.088</v>
      </c>
      <c r="G63" s="133">
        <f t="shared" si="26"/>
        <v>0.905</v>
      </c>
      <c r="H63" s="119" t="str">
        <f t="shared" si="21"/>
        <v>是</v>
      </c>
      <c r="I63" s="579">
        <v>1</v>
      </c>
      <c r="IT63" s="93"/>
      <c r="IU63" s="93"/>
      <c r="IV63" s="93"/>
    </row>
    <row r="64" s="91" customFormat="1" ht="30" spans="1:256">
      <c r="A64" s="134" t="s">
        <v>7647</v>
      </c>
      <c r="B64" s="122">
        <f>表7.2024年社会保险基金收入执行情况表!B54+B65</f>
        <v>52427</v>
      </c>
      <c r="C64" s="122">
        <f>表7.2024年社会保险基金收入执行情况表!C54+C65</f>
        <v>50371</v>
      </c>
      <c r="D64" s="122">
        <f>表7.2024年社会保险基金收入执行情况表!D54+D65</f>
        <v>50835</v>
      </c>
      <c r="E64" s="122">
        <f>表7.2024年社会保险基金收入执行情况表!E54+E65</f>
        <v>9618</v>
      </c>
      <c r="F64" s="168">
        <f t="shared" si="25"/>
        <v>0.183</v>
      </c>
      <c r="G64" s="168">
        <f t="shared" si="26"/>
        <v>1.009</v>
      </c>
      <c r="H64" s="119" t="str">
        <f t="shared" si="21"/>
        <v>是</v>
      </c>
      <c r="I64" s="578">
        <v>1</v>
      </c>
      <c r="IT64" s="93"/>
      <c r="IU64" s="93"/>
      <c r="IV64" s="93"/>
    </row>
    <row r="65" s="91" customFormat="1" spans="1:256">
      <c r="A65" s="135" t="s">
        <v>7648</v>
      </c>
      <c r="B65" s="138">
        <f>表7.2024年社会保险基金收入执行情况表!B53-B62</f>
        <v>4332</v>
      </c>
      <c r="C65" s="138">
        <f>表7.2024年社会保险基金收入执行情况表!C53-C62</f>
        <v>-2379</v>
      </c>
      <c r="D65" s="138">
        <f>表7.2024年社会保险基金收入执行情况表!D53-D62</f>
        <v>-1592</v>
      </c>
      <c r="E65" s="138">
        <f>表7.2024年社会保险基金收入执行情况表!E53-E62</f>
        <v>5286</v>
      </c>
      <c r="F65" s="133">
        <f t="shared" si="25"/>
        <v>1.22</v>
      </c>
      <c r="G65" s="133">
        <f t="shared" si="26"/>
        <v>0.669</v>
      </c>
      <c r="H65" s="119" t="str">
        <f t="shared" si="21"/>
        <v>是</v>
      </c>
      <c r="I65" s="578">
        <v>1</v>
      </c>
      <c r="IT65" s="93"/>
      <c r="IU65" s="93"/>
      <c r="IV65" s="93"/>
    </row>
    <row r="66" spans="8:9">
      <c r="H66" s="575" t="str">
        <f t="shared" si="21"/>
        <v>是</v>
      </c>
      <c r="I66" s="578">
        <v>1</v>
      </c>
    </row>
  </sheetData>
  <autoFilter ref="A5:IV66">
    <filterColumn colId="7">
      <customFilters>
        <customFilter operator="equal" val="否"/>
        <customFilter operator="equal" val="是"/>
      </customFilters>
    </filterColumn>
    <extLst/>
  </autoFilter>
  <mergeCells count="10">
    <mergeCell ref="A2:G2"/>
    <mergeCell ref="F3:G3"/>
    <mergeCell ref="C4:D4"/>
    <mergeCell ref="E4:G4"/>
    <mergeCell ref="A6:G6"/>
    <mergeCell ref="A17:G17"/>
    <mergeCell ref="A28:G28"/>
    <mergeCell ref="A39:G39"/>
    <mergeCell ref="A49:G49"/>
    <mergeCell ref="A4:A5"/>
  </mergeCells>
  <printOptions horizontalCentered="1"/>
  <pageMargins left="0.511805555555556" right="0.511805555555556" top="0.708333333333333" bottom="0.708333333333333" header="0" footer="0"/>
  <pageSetup paperSize="9" firstPageNumber="18" orientation="portrait" blackAndWhite="1" useFirstPageNumber="1" horizontalDpi="600" verticalDpi="600"/>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3">
    <tabColor theme="9"/>
  </sheetPr>
  <dimension ref="A1:IW417"/>
  <sheetViews>
    <sheetView showGridLines="0" showZeros="0" showOutlineSymbols="0" zoomScaleSheetLayoutView="60" workbookViewId="0">
      <pane xSplit="1" ySplit="5" topLeftCell="B376" activePane="bottomRight" state="frozen"/>
      <selection/>
      <selection pane="topRight"/>
      <selection pane="bottomLeft"/>
      <selection pane="bottomRight" activeCell="L355" sqref="L355:L388"/>
    </sheetView>
  </sheetViews>
  <sheetFormatPr defaultColWidth="8.75" defaultRowHeight="27"/>
  <cols>
    <col min="1" max="1" width="12.95" style="330" customWidth="1"/>
    <col min="2" max="2" width="26.3666666666667" style="236" customWidth="1"/>
    <col min="3" max="4" width="11.5666666666667" style="252" customWidth="1"/>
    <col min="5" max="5" width="12.625" style="253" hidden="1" customWidth="1"/>
    <col min="6" max="6" width="14" style="253" hidden="1" customWidth="1"/>
    <col min="7" max="7" width="11.5666666666667" style="252" customWidth="1"/>
    <col min="8" max="8" width="9.90833333333333" style="254" customWidth="1"/>
    <col min="9" max="9" width="9" style="330" customWidth="1"/>
    <col min="10" max="10" width="9.5" style="330" customWidth="1"/>
    <col min="11" max="11" width="12.75" style="330"/>
    <col min="12" max="12" width="15.25" style="528"/>
    <col min="13" max="33" width="9" style="330"/>
    <col min="34" max="256" width="8.75" style="330"/>
    <col min="257" max="16384" width="8.75" style="529"/>
  </cols>
  <sheetData>
    <row r="1" s="432" customFormat="1" ht="17" customHeight="1" spans="1:256">
      <c r="A1" s="530" t="s">
        <v>7649</v>
      </c>
      <c r="B1" s="236"/>
      <c r="C1" s="261"/>
      <c r="D1" s="261"/>
      <c r="E1" s="262"/>
      <c r="F1" s="262"/>
      <c r="G1" s="261"/>
      <c r="H1" s="531"/>
      <c r="I1" s="330"/>
      <c r="J1" s="330"/>
      <c r="K1" s="330"/>
      <c r="L1" s="528"/>
      <c r="M1" s="330"/>
      <c r="N1" s="330"/>
      <c r="O1" s="330"/>
      <c r="P1" s="330"/>
      <c r="Q1" s="330"/>
      <c r="R1" s="330"/>
      <c r="S1" s="330"/>
      <c r="T1" s="330"/>
      <c r="U1" s="330"/>
      <c r="V1" s="330"/>
      <c r="W1" s="330"/>
      <c r="X1" s="330"/>
      <c r="Y1" s="330"/>
      <c r="Z1" s="330"/>
      <c r="AA1" s="330"/>
      <c r="AB1" s="330"/>
      <c r="AC1" s="330"/>
      <c r="AD1" s="330"/>
      <c r="AE1" s="330"/>
      <c r="AF1" s="330"/>
      <c r="AG1" s="330"/>
      <c r="AH1" s="330"/>
      <c r="AI1" s="330"/>
      <c r="AJ1" s="330"/>
      <c r="AK1" s="330"/>
      <c r="AL1" s="330"/>
      <c r="AM1" s="330"/>
      <c r="AN1" s="330"/>
      <c r="AO1" s="330"/>
      <c r="AP1" s="330"/>
      <c r="AQ1" s="330"/>
      <c r="AR1" s="330"/>
      <c r="AS1" s="330"/>
      <c r="AT1" s="330"/>
      <c r="AU1" s="330"/>
      <c r="AV1" s="330"/>
      <c r="AW1" s="330"/>
      <c r="AX1" s="330"/>
      <c r="AY1" s="330"/>
      <c r="AZ1" s="330"/>
      <c r="BA1" s="330"/>
      <c r="BB1" s="330"/>
      <c r="BC1" s="330"/>
      <c r="BD1" s="330"/>
      <c r="BE1" s="330"/>
      <c r="BF1" s="330"/>
      <c r="BG1" s="330"/>
      <c r="BH1" s="330"/>
      <c r="BI1" s="330"/>
      <c r="BJ1" s="330"/>
      <c r="BK1" s="330"/>
      <c r="BL1" s="330"/>
      <c r="BM1" s="330"/>
      <c r="BN1" s="330"/>
      <c r="BO1" s="330"/>
      <c r="BP1" s="330"/>
      <c r="BQ1" s="330"/>
      <c r="BR1" s="330"/>
      <c r="BS1" s="330"/>
      <c r="BT1" s="330"/>
      <c r="BU1" s="330"/>
      <c r="BV1" s="330"/>
      <c r="BW1" s="330"/>
      <c r="BX1" s="330"/>
      <c r="BY1" s="330"/>
      <c r="BZ1" s="330"/>
      <c r="CA1" s="330"/>
      <c r="CB1" s="330"/>
      <c r="CC1" s="330"/>
      <c r="CD1" s="330"/>
      <c r="CE1" s="330"/>
      <c r="CF1" s="330"/>
      <c r="CG1" s="330"/>
      <c r="CH1" s="330"/>
      <c r="CI1" s="330"/>
      <c r="CJ1" s="330"/>
      <c r="CK1" s="330"/>
      <c r="CL1" s="330"/>
      <c r="CM1" s="330"/>
      <c r="CN1" s="330"/>
      <c r="CO1" s="330"/>
      <c r="CP1" s="330"/>
      <c r="CQ1" s="330"/>
      <c r="CR1" s="330"/>
      <c r="CS1" s="330"/>
      <c r="CT1" s="330"/>
      <c r="CU1" s="330"/>
      <c r="CV1" s="330"/>
      <c r="CW1" s="330"/>
      <c r="CX1" s="330"/>
      <c r="CY1" s="330"/>
      <c r="CZ1" s="330"/>
      <c r="DA1" s="330"/>
      <c r="DB1" s="330"/>
      <c r="DC1" s="330"/>
      <c r="DD1" s="330"/>
      <c r="DE1" s="330"/>
      <c r="DF1" s="330"/>
      <c r="DG1" s="330"/>
      <c r="DH1" s="330"/>
      <c r="DI1" s="330"/>
      <c r="DJ1" s="330"/>
      <c r="DK1" s="330"/>
      <c r="DL1" s="330"/>
      <c r="DM1" s="330"/>
      <c r="DN1" s="330"/>
      <c r="DO1" s="330"/>
      <c r="DP1" s="330"/>
      <c r="DQ1" s="330"/>
      <c r="DR1" s="330"/>
      <c r="DS1" s="330"/>
      <c r="DT1" s="330"/>
      <c r="DU1" s="330"/>
      <c r="DV1" s="330"/>
      <c r="DW1" s="330"/>
      <c r="DX1" s="330"/>
      <c r="DY1" s="330"/>
      <c r="DZ1" s="330"/>
      <c r="EA1" s="330"/>
      <c r="EB1" s="330"/>
      <c r="EC1" s="330"/>
      <c r="ED1" s="330"/>
      <c r="EE1" s="330"/>
      <c r="EF1" s="330"/>
      <c r="EG1" s="330"/>
      <c r="EH1" s="330"/>
      <c r="EI1" s="330"/>
      <c r="EJ1" s="330"/>
      <c r="EK1" s="330"/>
      <c r="EL1" s="330"/>
      <c r="EM1" s="330"/>
      <c r="EN1" s="330"/>
      <c r="EO1" s="330"/>
      <c r="EP1" s="330"/>
      <c r="EQ1" s="330"/>
      <c r="ER1" s="330"/>
      <c r="ES1" s="330"/>
      <c r="ET1" s="330"/>
      <c r="EU1" s="330"/>
      <c r="EV1" s="330"/>
      <c r="EW1" s="330"/>
      <c r="EX1" s="330"/>
      <c r="EY1" s="330"/>
      <c r="EZ1" s="330"/>
      <c r="FA1" s="330"/>
      <c r="FB1" s="330"/>
      <c r="FC1" s="330"/>
      <c r="FD1" s="330"/>
      <c r="FE1" s="330"/>
      <c r="FF1" s="330"/>
      <c r="FG1" s="330"/>
      <c r="FH1" s="330"/>
      <c r="FI1" s="330"/>
      <c r="FJ1" s="330"/>
      <c r="FK1" s="330"/>
      <c r="FL1" s="330"/>
      <c r="FM1" s="330"/>
      <c r="FN1" s="330"/>
      <c r="FO1" s="330"/>
      <c r="FP1" s="330"/>
      <c r="FQ1" s="330"/>
      <c r="FR1" s="330"/>
      <c r="FS1" s="330"/>
      <c r="FT1" s="330"/>
      <c r="FU1" s="330"/>
      <c r="FV1" s="330"/>
      <c r="FW1" s="330"/>
      <c r="FX1" s="330"/>
      <c r="FY1" s="330"/>
      <c r="FZ1" s="330"/>
      <c r="GA1" s="330"/>
      <c r="GB1" s="330"/>
      <c r="GC1" s="330"/>
      <c r="GD1" s="330"/>
      <c r="GE1" s="330"/>
      <c r="GF1" s="330"/>
      <c r="GG1" s="330"/>
      <c r="GH1" s="330"/>
      <c r="GI1" s="330"/>
      <c r="GJ1" s="330"/>
      <c r="GK1" s="330"/>
      <c r="GL1" s="330"/>
      <c r="GM1" s="330"/>
      <c r="GN1" s="330"/>
      <c r="GO1" s="330"/>
      <c r="GP1" s="330"/>
      <c r="GQ1" s="330"/>
      <c r="GR1" s="330"/>
      <c r="GS1" s="330"/>
      <c r="GT1" s="330"/>
      <c r="GU1" s="330"/>
      <c r="GV1" s="330"/>
      <c r="GW1" s="330"/>
      <c r="GX1" s="330"/>
      <c r="GY1" s="330"/>
      <c r="GZ1" s="330"/>
      <c r="HA1" s="330"/>
      <c r="HB1" s="330"/>
      <c r="HC1" s="330"/>
      <c r="HD1" s="330"/>
      <c r="HE1" s="330"/>
      <c r="HF1" s="330"/>
      <c r="HG1" s="330"/>
      <c r="HH1" s="330"/>
      <c r="HI1" s="330"/>
      <c r="HJ1" s="330"/>
      <c r="HK1" s="330"/>
      <c r="HL1" s="330"/>
      <c r="HM1" s="330"/>
      <c r="HN1" s="330"/>
      <c r="HO1" s="330"/>
      <c r="HP1" s="330"/>
      <c r="HQ1" s="330"/>
      <c r="HR1" s="330"/>
      <c r="HS1" s="330"/>
      <c r="HT1" s="330"/>
      <c r="HU1" s="330"/>
      <c r="HV1" s="330"/>
      <c r="HW1" s="330"/>
      <c r="HX1" s="330"/>
      <c r="HY1" s="330"/>
      <c r="HZ1" s="330"/>
      <c r="IA1" s="330"/>
      <c r="IB1" s="330"/>
      <c r="IC1" s="330"/>
      <c r="ID1" s="330"/>
      <c r="IE1" s="330"/>
      <c r="IF1" s="330"/>
      <c r="IG1" s="330"/>
      <c r="IH1" s="330"/>
      <c r="II1" s="330"/>
      <c r="IJ1" s="330"/>
      <c r="IK1" s="330"/>
      <c r="IL1" s="330"/>
      <c r="IM1" s="330"/>
      <c r="IN1" s="330"/>
      <c r="IO1" s="330"/>
      <c r="IP1" s="330"/>
      <c r="IQ1" s="330"/>
      <c r="IR1" s="330"/>
      <c r="IS1" s="330"/>
      <c r="IT1" s="330"/>
      <c r="IU1" s="330"/>
      <c r="IV1" s="330"/>
    </row>
    <row r="2" s="330" customFormat="1" ht="22" customHeight="1" spans="1:13">
      <c r="A2" s="100" t="s">
        <v>7650</v>
      </c>
      <c r="B2" s="99"/>
      <c r="C2" s="339"/>
      <c r="D2" s="339"/>
      <c r="E2" s="532"/>
      <c r="F2" s="532"/>
      <c r="G2" s="339"/>
      <c r="H2" s="102"/>
      <c r="K2" s="330">
        <f ca="1">SUM(C304,C312:C322,C346:C349)+165+1590</f>
        <v>85050</v>
      </c>
      <c r="L2" s="528">
        <f ca="1">SUM(D304,D312:D322,D346:D349)+165+1590</f>
        <v>94863</v>
      </c>
      <c r="M2" s="330">
        <f ca="1">L2-K2</f>
        <v>9813</v>
      </c>
    </row>
    <row r="3" s="432" customFormat="1" ht="17" customHeight="1" spans="1:256">
      <c r="A3" s="330"/>
      <c r="B3" s="236"/>
      <c r="C3" s="261"/>
      <c r="D3" s="261"/>
      <c r="E3" s="262"/>
      <c r="F3" s="262"/>
      <c r="G3" s="533" t="s">
        <v>7533</v>
      </c>
      <c r="H3" s="534"/>
      <c r="I3" s="330"/>
      <c r="J3" s="330"/>
      <c r="K3" s="330">
        <f ca="1">SUM(C324:C344,C350)-165-1590</f>
        <v>101719</v>
      </c>
      <c r="L3" s="528">
        <f ca="1">SUM(D324:D344,D350)-165-1590</f>
        <v>101157</v>
      </c>
      <c r="M3" s="330">
        <f ca="1">L3-K3</f>
        <v>-562</v>
      </c>
      <c r="N3" s="330"/>
      <c r="O3" s="330"/>
      <c r="P3" s="330"/>
      <c r="Q3" s="330"/>
      <c r="R3" s="330"/>
      <c r="S3" s="330"/>
      <c r="T3" s="330"/>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c r="AT3" s="330"/>
      <c r="AU3" s="330"/>
      <c r="AV3" s="330"/>
      <c r="AW3" s="330"/>
      <c r="AX3" s="330"/>
      <c r="AY3" s="330"/>
      <c r="AZ3" s="330"/>
      <c r="BA3" s="330"/>
      <c r="BB3" s="330"/>
      <c r="BC3" s="330"/>
      <c r="BD3" s="330"/>
      <c r="BE3" s="330"/>
      <c r="BF3" s="330"/>
      <c r="BG3" s="330"/>
      <c r="BH3" s="330"/>
      <c r="BI3" s="330"/>
      <c r="BJ3" s="330"/>
      <c r="BK3" s="330"/>
      <c r="BL3" s="330"/>
      <c r="BM3" s="330"/>
      <c r="BN3" s="330"/>
      <c r="BO3" s="330"/>
      <c r="BP3" s="330"/>
      <c r="BQ3" s="330"/>
      <c r="BR3" s="330"/>
      <c r="BS3" s="330"/>
      <c r="BT3" s="330"/>
      <c r="BU3" s="330"/>
      <c r="BV3" s="330"/>
      <c r="BW3" s="330"/>
      <c r="BX3" s="330"/>
      <c r="BY3" s="330"/>
      <c r="BZ3" s="330"/>
      <c r="CA3" s="330"/>
      <c r="CB3" s="330"/>
      <c r="CC3" s="330"/>
      <c r="CD3" s="330"/>
      <c r="CE3" s="330"/>
      <c r="CF3" s="330"/>
      <c r="CG3" s="330"/>
      <c r="CH3" s="330"/>
      <c r="CI3" s="330"/>
      <c r="CJ3" s="330"/>
      <c r="CK3" s="330"/>
      <c r="CL3" s="330"/>
      <c r="CM3" s="330"/>
      <c r="CN3" s="330"/>
      <c r="CO3" s="330"/>
      <c r="CP3" s="330"/>
      <c r="CQ3" s="330"/>
      <c r="CR3" s="330"/>
      <c r="CS3" s="330"/>
      <c r="CT3" s="330"/>
      <c r="CU3" s="330"/>
      <c r="CV3" s="330"/>
      <c r="CW3" s="330"/>
      <c r="CX3" s="330"/>
      <c r="CY3" s="330"/>
      <c r="CZ3" s="330"/>
      <c r="DA3" s="330"/>
      <c r="DB3" s="330"/>
      <c r="DC3" s="330"/>
      <c r="DD3" s="330"/>
      <c r="DE3" s="330"/>
      <c r="DF3" s="330"/>
      <c r="DG3" s="330"/>
      <c r="DH3" s="330"/>
      <c r="DI3" s="330"/>
      <c r="DJ3" s="330"/>
      <c r="DK3" s="330"/>
      <c r="DL3" s="330"/>
      <c r="DM3" s="330"/>
      <c r="DN3" s="330"/>
      <c r="DO3" s="330"/>
      <c r="DP3" s="330"/>
      <c r="DQ3" s="330"/>
      <c r="DR3" s="330"/>
      <c r="DS3" s="330"/>
      <c r="DT3" s="330"/>
      <c r="DU3" s="330"/>
      <c r="DV3" s="330"/>
      <c r="DW3" s="330"/>
      <c r="DX3" s="330"/>
      <c r="DY3" s="330"/>
      <c r="DZ3" s="330"/>
      <c r="EA3" s="330"/>
      <c r="EB3" s="330"/>
      <c r="EC3" s="330"/>
      <c r="ED3" s="330"/>
      <c r="EE3" s="330"/>
      <c r="EF3" s="330"/>
      <c r="EG3" s="330"/>
      <c r="EH3" s="330"/>
      <c r="EI3" s="330"/>
      <c r="EJ3" s="330"/>
      <c r="EK3" s="330"/>
      <c r="EL3" s="330"/>
      <c r="EM3" s="330"/>
      <c r="EN3" s="330"/>
      <c r="EO3" s="330"/>
      <c r="EP3" s="330"/>
      <c r="EQ3" s="330"/>
      <c r="ER3" s="330"/>
      <c r="ES3" s="330"/>
      <c r="ET3" s="330"/>
      <c r="EU3" s="330"/>
      <c r="EV3" s="330"/>
      <c r="EW3" s="330"/>
      <c r="EX3" s="330"/>
      <c r="EY3" s="330"/>
      <c r="EZ3" s="330"/>
      <c r="FA3" s="330"/>
      <c r="FB3" s="330"/>
      <c r="FC3" s="330"/>
      <c r="FD3" s="330"/>
      <c r="FE3" s="330"/>
      <c r="FF3" s="330"/>
      <c r="FG3" s="330"/>
      <c r="FH3" s="330"/>
      <c r="FI3" s="330"/>
      <c r="FJ3" s="330"/>
      <c r="FK3" s="330"/>
      <c r="FL3" s="330"/>
      <c r="FM3" s="330"/>
      <c r="FN3" s="330"/>
      <c r="FO3" s="330"/>
      <c r="FP3" s="330"/>
      <c r="FQ3" s="330"/>
      <c r="FR3" s="330"/>
      <c r="FS3" s="330"/>
      <c r="FT3" s="330"/>
      <c r="FU3" s="330"/>
      <c r="FV3" s="330"/>
      <c r="FW3" s="330"/>
      <c r="FX3" s="330"/>
      <c r="FY3" s="330"/>
      <c r="FZ3" s="330"/>
      <c r="GA3" s="330"/>
      <c r="GB3" s="330"/>
      <c r="GC3" s="330"/>
      <c r="GD3" s="330"/>
      <c r="GE3" s="330"/>
      <c r="GF3" s="330"/>
      <c r="GG3" s="330"/>
      <c r="GH3" s="330"/>
      <c r="GI3" s="330"/>
      <c r="GJ3" s="330"/>
      <c r="GK3" s="330"/>
      <c r="GL3" s="330"/>
      <c r="GM3" s="330"/>
      <c r="GN3" s="330"/>
      <c r="GO3" s="330"/>
      <c r="GP3" s="330"/>
      <c r="GQ3" s="330"/>
      <c r="GR3" s="330"/>
      <c r="GS3" s="330"/>
      <c r="GT3" s="330"/>
      <c r="GU3" s="330"/>
      <c r="GV3" s="330"/>
      <c r="GW3" s="330"/>
      <c r="GX3" s="330"/>
      <c r="GY3" s="330"/>
      <c r="GZ3" s="330"/>
      <c r="HA3" s="330"/>
      <c r="HB3" s="330"/>
      <c r="HC3" s="330"/>
      <c r="HD3" s="330"/>
      <c r="HE3" s="330"/>
      <c r="HF3" s="330"/>
      <c r="HG3" s="330"/>
      <c r="HH3" s="330"/>
      <c r="HI3" s="330"/>
      <c r="HJ3" s="330"/>
      <c r="HK3" s="330"/>
      <c r="HL3" s="330"/>
      <c r="HM3" s="330"/>
      <c r="HN3" s="330"/>
      <c r="HO3" s="330"/>
      <c r="HP3" s="330"/>
      <c r="HQ3" s="330"/>
      <c r="HR3" s="330"/>
      <c r="HS3" s="330"/>
      <c r="HT3" s="330"/>
      <c r="HU3" s="330"/>
      <c r="HV3" s="330"/>
      <c r="HW3" s="330"/>
      <c r="HX3" s="330"/>
      <c r="HY3" s="330"/>
      <c r="HZ3" s="330"/>
      <c r="IA3" s="330"/>
      <c r="IB3" s="330"/>
      <c r="IC3" s="330"/>
      <c r="ID3" s="330"/>
      <c r="IE3" s="330"/>
      <c r="IF3" s="330"/>
      <c r="IG3" s="330"/>
      <c r="IH3" s="330"/>
      <c r="II3" s="330"/>
      <c r="IJ3" s="330"/>
      <c r="IK3" s="330"/>
      <c r="IL3" s="330"/>
      <c r="IM3" s="330"/>
      <c r="IN3" s="330"/>
      <c r="IO3" s="330"/>
      <c r="IP3" s="330"/>
      <c r="IQ3" s="330"/>
      <c r="IR3" s="330"/>
      <c r="IS3" s="330"/>
      <c r="IT3" s="330"/>
      <c r="IU3" s="330"/>
      <c r="IV3" s="330"/>
    </row>
    <row r="4" s="432" customFormat="1" ht="22" customHeight="1" spans="1:256">
      <c r="A4" s="263" t="s">
        <v>4630</v>
      </c>
      <c r="B4" s="263" t="s">
        <v>4079</v>
      </c>
      <c r="C4" s="14" t="s">
        <v>4081</v>
      </c>
      <c r="D4" s="14" t="s">
        <v>7651</v>
      </c>
      <c r="E4" s="535"/>
      <c r="F4" s="535"/>
      <c r="G4" s="15" t="s">
        <v>7652</v>
      </c>
      <c r="H4" s="111"/>
      <c r="I4" s="330" t="s">
        <v>4083</v>
      </c>
      <c r="J4" s="330"/>
      <c r="K4" s="330">
        <f ca="1">SUBTOTAL(9,K2:K3)</f>
        <v>186769</v>
      </c>
      <c r="L4" s="528">
        <f ca="1">SUBTOTAL(9,L2:L3)</f>
        <v>196020</v>
      </c>
      <c r="M4" s="330"/>
      <c r="N4" s="330"/>
      <c r="O4" s="330"/>
      <c r="P4" s="330"/>
      <c r="Q4" s="330"/>
      <c r="R4" s="330"/>
      <c r="S4" s="330"/>
      <c r="T4" s="330"/>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c r="AT4" s="330"/>
      <c r="AU4" s="330"/>
      <c r="AV4" s="330"/>
      <c r="AW4" s="330"/>
      <c r="AX4" s="330"/>
      <c r="AY4" s="330"/>
      <c r="AZ4" s="330"/>
      <c r="BA4" s="330"/>
      <c r="BB4" s="330"/>
      <c r="BC4" s="330"/>
      <c r="BD4" s="330"/>
      <c r="BE4" s="330"/>
      <c r="BF4" s="330"/>
      <c r="BG4" s="330"/>
      <c r="BH4" s="330"/>
      <c r="BI4" s="330"/>
      <c r="BJ4" s="330"/>
      <c r="BK4" s="330"/>
      <c r="BL4" s="330"/>
      <c r="BM4" s="330"/>
      <c r="BN4" s="330"/>
      <c r="BO4" s="330"/>
      <c r="BP4" s="330"/>
      <c r="BQ4" s="330"/>
      <c r="BR4" s="330"/>
      <c r="BS4" s="330"/>
      <c r="BT4" s="330"/>
      <c r="BU4" s="330"/>
      <c r="BV4" s="330"/>
      <c r="BW4" s="330"/>
      <c r="BX4" s="330"/>
      <c r="BY4" s="330"/>
      <c r="BZ4" s="330"/>
      <c r="CA4" s="330"/>
      <c r="CB4" s="330"/>
      <c r="CC4" s="330"/>
      <c r="CD4" s="330"/>
      <c r="CE4" s="330"/>
      <c r="CF4" s="330"/>
      <c r="CG4" s="330"/>
      <c r="CH4" s="330"/>
      <c r="CI4" s="330"/>
      <c r="CJ4" s="330"/>
      <c r="CK4" s="330"/>
      <c r="CL4" s="330"/>
      <c r="CM4" s="330"/>
      <c r="CN4" s="330"/>
      <c r="CO4" s="330"/>
      <c r="CP4" s="330"/>
      <c r="CQ4" s="330"/>
      <c r="CR4" s="330"/>
      <c r="CS4" s="330"/>
      <c r="CT4" s="330"/>
      <c r="CU4" s="330"/>
      <c r="CV4" s="330"/>
      <c r="CW4" s="330"/>
      <c r="CX4" s="330"/>
      <c r="CY4" s="330"/>
      <c r="CZ4" s="330"/>
      <c r="DA4" s="330"/>
      <c r="DB4" s="330"/>
      <c r="DC4" s="330"/>
      <c r="DD4" s="330"/>
      <c r="DE4" s="330"/>
      <c r="DF4" s="330"/>
      <c r="DG4" s="330"/>
      <c r="DH4" s="330"/>
      <c r="DI4" s="330"/>
      <c r="DJ4" s="330"/>
      <c r="DK4" s="330"/>
      <c r="DL4" s="330"/>
      <c r="DM4" s="330"/>
      <c r="DN4" s="330"/>
      <c r="DO4" s="330"/>
      <c r="DP4" s="330"/>
      <c r="DQ4" s="330"/>
      <c r="DR4" s="330"/>
      <c r="DS4" s="330"/>
      <c r="DT4" s="330"/>
      <c r="DU4" s="330"/>
      <c r="DV4" s="330"/>
      <c r="DW4" s="330"/>
      <c r="DX4" s="330"/>
      <c r="DY4" s="330"/>
      <c r="DZ4" s="330"/>
      <c r="EA4" s="330"/>
      <c r="EB4" s="330"/>
      <c r="EC4" s="330"/>
      <c r="ED4" s="330"/>
      <c r="EE4" s="330"/>
      <c r="EF4" s="330"/>
      <c r="EG4" s="330"/>
      <c r="EH4" s="330"/>
      <c r="EI4" s="330"/>
      <c r="EJ4" s="330"/>
      <c r="EK4" s="330"/>
      <c r="EL4" s="330"/>
      <c r="EM4" s="330"/>
      <c r="EN4" s="330"/>
      <c r="EO4" s="330"/>
      <c r="EP4" s="330"/>
      <c r="EQ4" s="330"/>
      <c r="ER4" s="330"/>
      <c r="ES4" s="330"/>
      <c r="ET4" s="330"/>
      <c r="EU4" s="330"/>
      <c r="EV4" s="330"/>
      <c r="EW4" s="330"/>
      <c r="EX4" s="330"/>
      <c r="EY4" s="330"/>
      <c r="EZ4" s="330"/>
      <c r="FA4" s="330"/>
      <c r="FB4" s="330"/>
      <c r="FC4" s="330"/>
      <c r="FD4" s="330"/>
      <c r="FE4" s="330"/>
      <c r="FF4" s="330"/>
      <c r="FG4" s="330"/>
      <c r="FH4" s="330"/>
      <c r="FI4" s="330"/>
      <c r="FJ4" s="330"/>
      <c r="FK4" s="330"/>
      <c r="FL4" s="330"/>
      <c r="FM4" s="330"/>
      <c r="FN4" s="330"/>
      <c r="FO4" s="330"/>
      <c r="FP4" s="330"/>
      <c r="FQ4" s="330"/>
      <c r="FR4" s="330"/>
      <c r="FS4" s="330"/>
      <c r="FT4" s="330"/>
      <c r="FU4" s="330"/>
      <c r="FV4" s="330"/>
      <c r="FW4" s="330"/>
      <c r="FX4" s="330"/>
      <c r="FY4" s="330"/>
      <c r="FZ4" s="330"/>
      <c r="GA4" s="330"/>
      <c r="GB4" s="330"/>
      <c r="GC4" s="330"/>
      <c r="GD4" s="330"/>
      <c r="GE4" s="330"/>
      <c r="GF4" s="330"/>
      <c r="GG4" s="330"/>
      <c r="GH4" s="330"/>
      <c r="GI4" s="330"/>
      <c r="GJ4" s="330"/>
      <c r="GK4" s="330"/>
      <c r="GL4" s="330"/>
      <c r="GM4" s="330"/>
      <c r="GN4" s="330"/>
      <c r="GO4" s="330"/>
      <c r="GP4" s="330"/>
      <c r="GQ4" s="330"/>
      <c r="GR4" s="330"/>
      <c r="GS4" s="330"/>
      <c r="GT4" s="330"/>
      <c r="GU4" s="330"/>
      <c r="GV4" s="330"/>
      <c r="GW4" s="330"/>
      <c r="GX4" s="330"/>
      <c r="GY4" s="330"/>
      <c r="GZ4" s="330"/>
      <c r="HA4" s="330"/>
      <c r="HB4" s="330"/>
      <c r="HC4" s="330"/>
      <c r="HD4" s="330"/>
      <c r="HE4" s="330"/>
      <c r="HF4" s="330"/>
      <c r="HG4" s="330"/>
      <c r="HH4" s="330"/>
      <c r="HI4" s="330"/>
      <c r="HJ4" s="330"/>
      <c r="HK4" s="330"/>
      <c r="HL4" s="330"/>
      <c r="HM4" s="330"/>
      <c r="HN4" s="330"/>
      <c r="HO4" s="330"/>
      <c r="HP4" s="330"/>
      <c r="HQ4" s="330"/>
      <c r="HR4" s="330"/>
      <c r="HS4" s="330"/>
      <c r="HT4" s="330"/>
      <c r="HU4" s="330"/>
      <c r="HV4" s="330"/>
      <c r="HW4" s="330"/>
      <c r="HX4" s="330"/>
      <c r="HY4" s="330"/>
      <c r="HZ4" s="330"/>
      <c r="IA4" s="330"/>
      <c r="IB4" s="330"/>
      <c r="IC4" s="330"/>
      <c r="ID4" s="330"/>
      <c r="IE4" s="330"/>
      <c r="IF4" s="330"/>
      <c r="IG4" s="330"/>
      <c r="IH4" s="330"/>
      <c r="II4" s="330"/>
      <c r="IJ4" s="330"/>
      <c r="IK4" s="330"/>
      <c r="IL4" s="330"/>
      <c r="IM4" s="330"/>
      <c r="IN4" s="330"/>
      <c r="IO4" s="330"/>
      <c r="IP4" s="330"/>
      <c r="IQ4" s="330"/>
      <c r="IR4" s="330"/>
      <c r="IS4" s="330"/>
      <c r="IT4" s="330"/>
      <c r="IU4" s="330"/>
      <c r="IV4" s="330"/>
    </row>
    <row r="5" s="432" customFormat="1" ht="23" customHeight="1" spans="1:256">
      <c r="A5" s="114"/>
      <c r="B5" s="114"/>
      <c r="C5" s="13" t="s">
        <v>4632</v>
      </c>
      <c r="D5" s="13" t="s">
        <v>4633</v>
      </c>
      <c r="E5" s="535" t="s">
        <v>7653</v>
      </c>
      <c r="F5" s="535" t="s">
        <v>7654</v>
      </c>
      <c r="G5" s="15" t="s">
        <v>7655</v>
      </c>
      <c r="H5" s="15" t="s">
        <v>4088</v>
      </c>
      <c r="I5" s="330"/>
      <c r="J5" s="330"/>
      <c r="K5" s="330"/>
      <c r="L5" s="528"/>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0"/>
      <c r="AN5" s="330"/>
      <c r="AO5" s="330"/>
      <c r="AP5" s="330"/>
      <c r="AQ5" s="330"/>
      <c r="AR5" s="330"/>
      <c r="AS5" s="330"/>
      <c r="AT5" s="330"/>
      <c r="AU5" s="330"/>
      <c r="AV5" s="330"/>
      <c r="AW5" s="330"/>
      <c r="AX5" s="330"/>
      <c r="AY5" s="330"/>
      <c r="AZ5" s="330"/>
      <c r="BA5" s="330"/>
      <c r="BB5" s="330"/>
      <c r="BC5" s="330"/>
      <c r="BD5" s="330"/>
      <c r="BE5" s="330"/>
      <c r="BF5" s="330"/>
      <c r="BG5" s="330"/>
      <c r="BH5" s="330"/>
      <c r="BI5" s="330"/>
      <c r="BJ5" s="330"/>
      <c r="BK5" s="330"/>
      <c r="BL5" s="330"/>
      <c r="BM5" s="330"/>
      <c r="BN5" s="330"/>
      <c r="BO5" s="330"/>
      <c r="BP5" s="330"/>
      <c r="BQ5" s="330"/>
      <c r="BR5" s="330"/>
      <c r="BS5" s="330"/>
      <c r="BT5" s="330"/>
      <c r="BU5" s="330"/>
      <c r="BV5" s="330"/>
      <c r="BW5" s="330"/>
      <c r="BX5" s="330"/>
      <c r="BY5" s="330"/>
      <c r="BZ5" s="330"/>
      <c r="CA5" s="330"/>
      <c r="CB5" s="330"/>
      <c r="CC5" s="330"/>
      <c r="CD5" s="330"/>
      <c r="CE5" s="330"/>
      <c r="CF5" s="330"/>
      <c r="CG5" s="330"/>
      <c r="CH5" s="330"/>
      <c r="CI5" s="330"/>
      <c r="CJ5" s="330"/>
      <c r="CK5" s="330"/>
      <c r="CL5" s="330"/>
      <c r="CM5" s="330"/>
      <c r="CN5" s="330"/>
      <c r="CO5" s="330"/>
      <c r="CP5" s="330"/>
      <c r="CQ5" s="330"/>
      <c r="CR5" s="330"/>
      <c r="CS5" s="330"/>
      <c r="CT5" s="330"/>
      <c r="CU5" s="330"/>
      <c r="CV5" s="330"/>
      <c r="CW5" s="330"/>
      <c r="CX5" s="330"/>
      <c r="CY5" s="330"/>
      <c r="CZ5" s="330"/>
      <c r="DA5" s="330"/>
      <c r="DB5" s="330"/>
      <c r="DC5" s="330"/>
      <c r="DD5" s="330"/>
      <c r="DE5" s="330"/>
      <c r="DF5" s="330"/>
      <c r="DG5" s="330"/>
      <c r="DH5" s="330"/>
      <c r="DI5" s="330"/>
      <c r="DJ5" s="330"/>
      <c r="DK5" s="330"/>
      <c r="DL5" s="330"/>
      <c r="DM5" s="330"/>
      <c r="DN5" s="330"/>
      <c r="DO5" s="330"/>
      <c r="DP5" s="330"/>
      <c r="DQ5" s="330"/>
      <c r="DR5" s="330"/>
      <c r="DS5" s="330"/>
      <c r="DT5" s="330"/>
      <c r="DU5" s="330"/>
      <c r="DV5" s="330"/>
      <c r="DW5" s="330"/>
      <c r="DX5" s="330"/>
      <c r="DY5" s="330"/>
      <c r="DZ5" s="330"/>
      <c r="EA5" s="330"/>
      <c r="EB5" s="330"/>
      <c r="EC5" s="330"/>
      <c r="ED5" s="330"/>
      <c r="EE5" s="330"/>
      <c r="EF5" s="330"/>
      <c r="EG5" s="330"/>
      <c r="EH5" s="330"/>
      <c r="EI5" s="330"/>
      <c r="EJ5" s="330"/>
      <c r="EK5" s="330"/>
      <c r="EL5" s="330"/>
      <c r="EM5" s="330"/>
      <c r="EN5" s="330"/>
      <c r="EO5" s="330"/>
      <c r="EP5" s="330"/>
      <c r="EQ5" s="330"/>
      <c r="ER5" s="330"/>
      <c r="ES5" s="330"/>
      <c r="ET5" s="330"/>
      <c r="EU5" s="330"/>
      <c r="EV5" s="330"/>
      <c r="EW5" s="330"/>
      <c r="EX5" s="330"/>
      <c r="EY5" s="330"/>
      <c r="EZ5" s="330"/>
      <c r="FA5" s="330"/>
      <c r="FB5" s="330"/>
      <c r="FC5" s="330"/>
      <c r="FD5" s="330"/>
      <c r="FE5" s="330"/>
      <c r="FF5" s="330"/>
      <c r="FG5" s="330"/>
      <c r="FH5" s="330"/>
      <c r="FI5" s="330"/>
      <c r="FJ5" s="330"/>
      <c r="FK5" s="330"/>
      <c r="FL5" s="330"/>
      <c r="FM5" s="330"/>
      <c r="FN5" s="330"/>
      <c r="FO5" s="330"/>
      <c r="FP5" s="330"/>
      <c r="FQ5" s="330"/>
      <c r="FR5" s="330"/>
      <c r="FS5" s="330"/>
      <c r="FT5" s="330"/>
      <c r="FU5" s="330"/>
      <c r="FV5" s="330"/>
      <c r="FW5" s="330"/>
      <c r="FX5" s="330"/>
      <c r="FY5" s="330"/>
      <c r="FZ5" s="330"/>
      <c r="GA5" s="330"/>
      <c r="GB5" s="330"/>
      <c r="GC5" s="330"/>
      <c r="GD5" s="330"/>
      <c r="GE5" s="330"/>
      <c r="GF5" s="330"/>
      <c r="GG5" s="330"/>
      <c r="GH5" s="330"/>
      <c r="GI5" s="330"/>
      <c r="GJ5" s="330"/>
      <c r="GK5" s="330"/>
      <c r="GL5" s="330"/>
      <c r="GM5" s="330"/>
      <c r="GN5" s="330"/>
      <c r="GO5" s="330"/>
      <c r="GP5" s="330"/>
      <c r="GQ5" s="330"/>
      <c r="GR5" s="330"/>
      <c r="GS5" s="330"/>
      <c r="GT5" s="330"/>
      <c r="GU5" s="330"/>
      <c r="GV5" s="330"/>
      <c r="GW5" s="330"/>
      <c r="GX5" s="330"/>
      <c r="GY5" s="330"/>
      <c r="GZ5" s="330"/>
      <c r="HA5" s="330"/>
      <c r="HB5" s="330"/>
      <c r="HC5" s="330"/>
      <c r="HD5" s="330"/>
      <c r="HE5" s="330"/>
      <c r="HF5" s="330"/>
      <c r="HG5" s="330"/>
      <c r="HH5" s="330"/>
      <c r="HI5" s="330"/>
      <c r="HJ5" s="330"/>
      <c r="HK5" s="330"/>
      <c r="HL5" s="330"/>
      <c r="HM5" s="330"/>
      <c r="HN5" s="330"/>
      <c r="HO5" s="330"/>
      <c r="HP5" s="330"/>
      <c r="HQ5" s="330"/>
      <c r="HR5" s="330"/>
      <c r="HS5" s="330"/>
      <c r="HT5" s="330"/>
      <c r="HU5" s="330"/>
      <c r="HV5" s="330"/>
      <c r="HW5" s="330"/>
      <c r="HX5" s="330"/>
      <c r="HY5" s="330"/>
      <c r="HZ5" s="330"/>
      <c r="IA5" s="330"/>
      <c r="IB5" s="330"/>
      <c r="IC5" s="330"/>
      <c r="ID5" s="330"/>
      <c r="IE5" s="330"/>
      <c r="IF5" s="330"/>
      <c r="IG5" s="330"/>
      <c r="IH5" s="330"/>
      <c r="II5" s="330"/>
      <c r="IJ5" s="330"/>
      <c r="IK5" s="330"/>
      <c r="IL5" s="330"/>
      <c r="IM5" s="330"/>
      <c r="IN5" s="330"/>
      <c r="IO5" s="330"/>
      <c r="IP5" s="330"/>
      <c r="IQ5" s="330"/>
      <c r="IR5" s="330"/>
      <c r="IS5" s="330"/>
      <c r="IT5" s="330"/>
      <c r="IU5" s="330"/>
      <c r="IV5" s="330"/>
    </row>
    <row r="6" s="493" customFormat="1" spans="1:13">
      <c r="A6" s="536" t="s">
        <v>4091</v>
      </c>
      <c r="B6" s="537" t="s">
        <v>7656</v>
      </c>
      <c r="C6" s="538">
        <f ca="1">表1.2024年公共财政收入决算表!E6</f>
        <v>30489</v>
      </c>
      <c r="D6" s="538">
        <f ca="1">SUMIF($J7:$J$390,$A6,D7:D$390)</f>
        <v>33852</v>
      </c>
      <c r="E6" s="538">
        <f ca="1">SUMIF($J7:$J$390,$A6,E7:E$390)</f>
        <v>33852</v>
      </c>
      <c r="F6" s="538">
        <f ca="1">SUMIF($J7:$J$390,$A6,F7:F$390)</f>
        <v>0</v>
      </c>
      <c r="G6" s="538">
        <f ca="1">SUMIF($J7:$J$390,$A6,G7:G$390)</f>
        <v>3363</v>
      </c>
      <c r="H6" s="538" t="str">
        <f ca="1" t="shared" ref="H6:H69" si="0">IFERROR(TEXT(G6/C6,"0.0%"),"")</f>
        <v>11.0%</v>
      </c>
      <c r="I6" s="22" t="str">
        <f ca="1">IF(OR(C6&lt;&gt;0,D6&lt;&gt;0,E6&lt;&gt;0,F6&lt;&gt;0),"是","否")</f>
        <v>是</v>
      </c>
      <c r="J6" s="544"/>
      <c r="K6" s="93" t="str">
        <f>_xlfn.IFS(LEN(A6)=3,"类",LEN(A6)=5,"款",LEN(A6)=7,"项")</f>
        <v>类</v>
      </c>
      <c r="L6" s="545">
        <v>1</v>
      </c>
      <c r="M6" s="493">
        <v>64676</v>
      </c>
    </row>
    <row r="7" s="432" customFormat="1" spans="1:14">
      <c r="A7" s="539" t="s">
        <v>4093</v>
      </c>
      <c r="B7" s="540" t="s">
        <v>7657</v>
      </c>
      <c r="C7" s="483">
        <f ca="1">表1.2024年公共财政收入决算表!E7</f>
        <v>10466</v>
      </c>
      <c r="D7" s="483">
        <f ca="1">SUMIF($J8:$J$390,$A7,D8:D$390)</f>
        <v>12726</v>
      </c>
      <c r="E7" s="541">
        <f ca="1">SUMIF($J8:$J$390,$A7,E8:E$390)</f>
        <v>12726</v>
      </c>
      <c r="F7" s="541">
        <f ca="1">SUMIF($J8:$J$390,$A7,F8:F$390)</f>
        <v>0</v>
      </c>
      <c r="G7" s="483">
        <f ca="1">SUMIF($J8:$J$390,$A7,G8:G$390)</f>
        <v>2260</v>
      </c>
      <c r="H7" s="483" t="str">
        <f ca="1" t="shared" si="0"/>
        <v>21.6%</v>
      </c>
      <c r="I7" s="22" t="str">
        <f ca="1" t="shared" ref="I7:I70" si="1">IF(OR(C7&lt;&gt;0,D7&lt;&gt;0,E7&lt;&gt;0,F7&lt;&gt;0),"是","否")</f>
        <v>是</v>
      </c>
      <c r="J7" s="546" t="str">
        <f>LEFT(A7,3)</f>
        <v>101</v>
      </c>
      <c r="K7" s="93" t="str">
        <f t="shared" ref="K7:K70" si="2">_xlfn.IFS(LEN(A7)=3,"类",LEN(A7)=5,"款",LEN(A7)=7,"项")</f>
        <v>款</v>
      </c>
      <c r="L7" s="545">
        <v>1</v>
      </c>
      <c r="M7" s="432">
        <v>39058</v>
      </c>
      <c r="N7" s="432">
        <f ca="1">M7-E6</f>
        <v>5206</v>
      </c>
    </row>
    <row r="8" s="433" customFormat="1" ht="15.75" hidden="1" spans="1:256">
      <c r="A8" s="353" t="s">
        <v>4095</v>
      </c>
      <c r="B8" s="307" t="s">
        <v>4096</v>
      </c>
      <c r="C8" s="365">
        <f ca="1">SUMIF(表1.2024年公共财政收入决算表!$A$6:$A$387,A8,表1.2024年公共财政收入决算表!$E$6:$E$387)</f>
        <v>10466</v>
      </c>
      <c r="D8" s="365">
        <f t="shared" ref="D8:D10" si="3">SUM(E8:F8)</f>
        <v>12726</v>
      </c>
      <c r="E8" s="542">
        <v>12726</v>
      </c>
      <c r="F8" s="348"/>
      <c r="G8" s="365">
        <f ca="1" t="shared" ref="G8:G10" si="4">D8-C8</f>
        <v>2260</v>
      </c>
      <c r="H8" s="365" t="str">
        <f ca="1" t="shared" si="0"/>
        <v>21.6%</v>
      </c>
      <c r="I8" s="22" t="str">
        <f ca="1" t="shared" si="1"/>
        <v>是</v>
      </c>
      <c r="J8" s="547" t="str">
        <f t="shared" ref="J8:J10" si="5">LEFT(A8,5)</f>
        <v>10101</v>
      </c>
      <c r="K8" s="93" t="str">
        <f t="shared" si="2"/>
        <v>项</v>
      </c>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9"/>
      <c r="AN8" s="329"/>
      <c r="AO8" s="329"/>
      <c r="AP8" s="329"/>
      <c r="AQ8" s="329"/>
      <c r="AR8" s="329"/>
      <c r="AS8" s="329"/>
      <c r="AT8" s="329"/>
      <c r="AU8" s="329"/>
      <c r="AV8" s="329"/>
      <c r="AW8" s="329"/>
      <c r="AX8" s="329"/>
      <c r="AY8" s="329"/>
      <c r="AZ8" s="329"/>
      <c r="BA8" s="329"/>
      <c r="BB8" s="329"/>
      <c r="BC8" s="329"/>
      <c r="BD8" s="329"/>
      <c r="BE8" s="329"/>
      <c r="BF8" s="329"/>
      <c r="BG8" s="329"/>
      <c r="BH8" s="329"/>
      <c r="BI8" s="329"/>
      <c r="BJ8" s="329"/>
      <c r="BK8" s="329"/>
      <c r="BL8" s="329"/>
      <c r="BM8" s="329"/>
      <c r="BN8" s="329"/>
      <c r="BO8" s="329"/>
      <c r="BP8" s="329"/>
      <c r="BQ8" s="329"/>
      <c r="BR8" s="329"/>
      <c r="BS8" s="329"/>
      <c r="BT8" s="329"/>
      <c r="BU8" s="329"/>
      <c r="BV8" s="329"/>
      <c r="BW8" s="329"/>
      <c r="BX8" s="329"/>
      <c r="BY8" s="329"/>
      <c r="BZ8" s="329"/>
      <c r="CA8" s="329"/>
      <c r="CB8" s="329"/>
      <c r="CC8" s="329"/>
      <c r="CD8" s="329"/>
      <c r="CE8" s="329"/>
      <c r="CF8" s="329"/>
      <c r="CG8" s="329"/>
      <c r="CH8" s="329"/>
      <c r="CI8" s="329"/>
      <c r="CJ8" s="329"/>
      <c r="CK8" s="329"/>
      <c r="CL8" s="329"/>
      <c r="CM8" s="329"/>
      <c r="CN8" s="329"/>
      <c r="CO8" s="329"/>
      <c r="CP8" s="329"/>
      <c r="CQ8" s="329"/>
      <c r="CR8" s="329"/>
      <c r="CS8" s="329"/>
      <c r="CT8" s="329"/>
      <c r="CU8" s="329"/>
      <c r="CV8" s="329"/>
      <c r="CW8" s="329"/>
      <c r="CX8" s="329"/>
      <c r="CY8" s="329"/>
      <c r="CZ8" s="329"/>
      <c r="DA8" s="329"/>
      <c r="DB8" s="329"/>
      <c r="DC8" s="329"/>
      <c r="DD8" s="329"/>
      <c r="DE8" s="329"/>
      <c r="DF8" s="329"/>
      <c r="DG8" s="329"/>
      <c r="DH8" s="329"/>
      <c r="DI8" s="329"/>
      <c r="DJ8" s="329"/>
      <c r="DK8" s="329"/>
      <c r="DL8" s="329"/>
      <c r="DM8" s="329"/>
      <c r="DN8" s="329"/>
      <c r="DO8" s="329"/>
      <c r="DP8" s="329"/>
      <c r="DQ8" s="329"/>
      <c r="DR8" s="329"/>
      <c r="DS8" s="329"/>
      <c r="DT8" s="329"/>
      <c r="DU8" s="329"/>
      <c r="DV8" s="329"/>
      <c r="DW8" s="329"/>
      <c r="DX8" s="329"/>
      <c r="DY8" s="329"/>
      <c r="DZ8" s="329"/>
      <c r="EA8" s="329"/>
      <c r="EB8" s="329"/>
      <c r="EC8" s="329"/>
      <c r="ED8" s="329"/>
      <c r="EE8" s="329"/>
      <c r="EF8" s="329"/>
      <c r="EG8" s="329"/>
      <c r="EH8" s="329"/>
      <c r="EI8" s="329"/>
      <c r="EJ8" s="329"/>
      <c r="EK8" s="329"/>
      <c r="EL8" s="329"/>
      <c r="EM8" s="329"/>
      <c r="EN8" s="329"/>
      <c r="EO8" s="329"/>
      <c r="EP8" s="329"/>
      <c r="EQ8" s="329"/>
      <c r="ER8" s="329"/>
      <c r="ES8" s="329"/>
      <c r="ET8" s="329"/>
      <c r="EU8" s="329"/>
      <c r="EV8" s="329"/>
      <c r="EW8" s="329"/>
      <c r="EX8" s="329"/>
      <c r="EY8" s="329"/>
      <c r="EZ8" s="329"/>
      <c r="FA8" s="329"/>
      <c r="FB8" s="329"/>
      <c r="FC8" s="329"/>
      <c r="FD8" s="329"/>
      <c r="FE8" s="329"/>
      <c r="FF8" s="329"/>
      <c r="FG8" s="329"/>
      <c r="FH8" s="329"/>
      <c r="FI8" s="329"/>
      <c r="FJ8" s="329"/>
      <c r="FK8" s="329"/>
      <c r="FL8" s="329"/>
      <c r="FM8" s="329"/>
      <c r="FN8" s="329"/>
      <c r="FO8" s="329"/>
      <c r="FP8" s="329"/>
      <c r="FQ8" s="329"/>
      <c r="FR8" s="329"/>
      <c r="FS8" s="329"/>
      <c r="FT8" s="329"/>
      <c r="FU8" s="329"/>
      <c r="FV8" s="329"/>
      <c r="FW8" s="329"/>
      <c r="FX8" s="329"/>
      <c r="FY8" s="329"/>
      <c r="FZ8" s="329"/>
      <c r="GA8" s="329"/>
      <c r="GB8" s="329"/>
      <c r="GC8" s="329"/>
      <c r="GD8" s="329"/>
      <c r="GE8" s="329"/>
      <c r="GF8" s="329"/>
      <c r="GG8" s="329"/>
      <c r="GH8" s="329"/>
      <c r="GI8" s="329"/>
      <c r="GJ8" s="329"/>
      <c r="GK8" s="329"/>
      <c r="GL8" s="329"/>
      <c r="GM8" s="329"/>
      <c r="GN8" s="329"/>
      <c r="GO8" s="329"/>
      <c r="GP8" s="329"/>
      <c r="GQ8" s="329"/>
      <c r="GR8" s="329"/>
      <c r="GS8" s="329"/>
      <c r="GT8" s="329"/>
      <c r="GU8" s="329"/>
      <c r="GV8" s="329"/>
      <c r="GW8" s="329"/>
      <c r="GX8" s="329"/>
      <c r="GY8" s="329"/>
      <c r="GZ8" s="329"/>
      <c r="HA8" s="329"/>
      <c r="HB8" s="329"/>
      <c r="HC8" s="329"/>
      <c r="HD8" s="329"/>
      <c r="HE8" s="329"/>
      <c r="HF8" s="329"/>
      <c r="HG8" s="329"/>
      <c r="HH8" s="329"/>
      <c r="HI8" s="329"/>
      <c r="HJ8" s="329"/>
      <c r="HK8" s="329"/>
      <c r="HL8" s="329"/>
      <c r="HM8" s="329"/>
      <c r="HN8" s="329"/>
      <c r="HO8" s="329"/>
      <c r="HP8" s="329"/>
      <c r="HQ8" s="329"/>
      <c r="HR8" s="329"/>
      <c r="HS8" s="329"/>
      <c r="HT8" s="329"/>
      <c r="HU8" s="329"/>
      <c r="HV8" s="329"/>
      <c r="HW8" s="329"/>
      <c r="HX8" s="329"/>
      <c r="HY8" s="329"/>
      <c r="HZ8" s="329"/>
      <c r="IA8" s="329"/>
      <c r="IB8" s="329"/>
      <c r="IC8" s="329"/>
      <c r="ID8" s="329"/>
      <c r="IE8" s="329"/>
      <c r="IF8" s="329"/>
      <c r="IG8" s="329"/>
      <c r="IH8" s="329"/>
      <c r="II8" s="329"/>
      <c r="IJ8" s="329"/>
      <c r="IK8" s="329"/>
      <c r="IL8" s="329"/>
      <c r="IM8" s="329"/>
      <c r="IN8" s="329"/>
      <c r="IO8" s="329"/>
      <c r="IP8" s="329"/>
      <c r="IQ8" s="329"/>
      <c r="IR8" s="329"/>
      <c r="IS8" s="329"/>
      <c r="IT8" s="329"/>
      <c r="IU8" s="329"/>
      <c r="IV8" s="329"/>
    </row>
    <row r="9" s="433" customFormat="1" ht="15.75" hidden="1" spans="1:256">
      <c r="A9" s="353" t="s">
        <v>4098</v>
      </c>
      <c r="B9" s="307" t="s">
        <v>88</v>
      </c>
      <c r="C9" s="365">
        <f ca="1">SUMIF(表1.2024年公共财政收入决算表!$A$6:$A$387,A9,表1.2024年公共财政收入决算表!$E$6:$E$387)</f>
        <v>0</v>
      </c>
      <c r="D9" s="365">
        <f t="shared" si="3"/>
        <v>0</v>
      </c>
      <c r="E9" s="542"/>
      <c r="F9" s="348"/>
      <c r="G9" s="348">
        <f ca="1" t="shared" si="4"/>
        <v>0</v>
      </c>
      <c r="H9" s="348" t="str">
        <f ca="1" t="shared" si="0"/>
        <v/>
      </c>
      <c r="I9" s="22" t="str">
        <f ca="1" t="shared" si="1"/>
        <v>否</v>
      </c>
      <c r="J9" s="547" t="str">
        <f t="shared" si="5"/>
        <v>10101</v>
      </c>
      <c r="K9" s="93" t="str">
        <f t="shared" si="2"/>
        <v>项</v>
      </c>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29"/>
      <c r="AM9" s="329"/>
      <c r="AN9" s="329"/>
      <c r="AO9" s="329"/>
      <c r="AP9" s="329"/>
      <c r="AQ9" s="329"/>
      <c r="AR9" s="329"/>
      <c r="AS9" s="329"/>
      <c r="AT9" s="329"/>
      <c r="AU9" s="329"/>
      <c r="AV9" s="329"/>
      <c r="AW9" s="329"/>
      <c r="AX9" s="329"/>
      <c r="AY9" s="329"/>
      <c r="AZ9" s="329"/>
      <c r="BA9" s="329"/>
      <c r="BB9" s="329"/>
      <c r="BC9" s="329"/>
      <c r="BD9" s="329"/>
      <c r="BE9" s="329"/>
      <c r="BF9" s="329"/>
      <c r="BG9" s="329"/>
      <c r="BH9" s="329"/>
      <c r="BI9" s="329"/>
      <c r="BJ9" s="329"/>
      <c r="BK9" s="329"/>
      <c r="BL9" s="329"/>
      <c r="BM9" s="329"/>
      <c r="BN9" s="329"/>
      <c r="BO9" s="329"/>
      <c r="BP9" s="329"/>
      <c r="BQ9" s="329"/>
      <c r="BR9" s="329"/>
      <c r="BS9" s="329"/>
      <c r="BT9" s="329"/>
      <c r="BU9" s="329"/>
      <c r="BV9" s="329"/>
      <c r="BW9" s="329"/>
      <c r="BX9" s="329"/>
      <c r="BY9" s="329"/>
      <c r="BZ9" s="329"/>
      <c r="CA9" s="329"/>
      <c r="CB9" s="329"/>
      <c r="CC9" s="329"/>
      <c r="CD9" s="329"/>
      <c r="CE9" s="329"/>
      <c r="CF9" s="329"/>
      <c r="CG9" s="329"/>
      <c r="CH9" s="329"/>
      <c r="CI9" s="329"/>
      <c r="CJ9" s="329"/>
      <c r="CK9" s="329"/>
      <c r="CL9" s="329"/>
      <c r="CM9" s="329"/>
      <c r="CN9" s="329"/>
      <c r="CO9" s="329"/>
      <c r="CP9" s="329"/>
      <c r="CQ9" s="329"/>
      <c r="CR9" s="329"/>
      <c r="CS9" s="329"/>
      <c r="CT9" s="329"/>
      <c r="CU9" s="329"/>
      <c r="CV9" s="329"/>
      <c r="CW9" s="329"/>
      <c r="CX9" s="329"/>
      <c r="CY9" s="329"/>
      <c r="CZ9" s="329"/>
      <c r="DA9" s="329"/>
      <c r="DB9" s="329"/>
      <c r="DC9" s="329"/>
      <c r="DD9" s="329"/>
      <c r="DE9" s="329"/>
      <c r="DF9" s="329"/>
      <c r="DG9" s="329"/>
      <c r="DH9" s="329"/>
      <c r="DI9" s="329"/>
      <c r="DJ9" s="329"/>
      <c r="DK9" s="329"/>
      <c r="DL9" s="329"/>
      <c r="DM9" s="329"/>
      <c r="DN9" s="329"/>
      <c r="DO9" s="329"/>
      <c r="DP9" s="329"/>
      <c r="DQ9" s="329"/>
      <c r="DR9" s="329"/>
      <c r="DS9" s="329"/>
      <c r="DT9" s="329"/>
      <c r="DU9" s="329"/>
      <c r="DV9" s="329"/>
      <c r="DW9" s="329"/>
      <c r="DX9" s="329"/>
      <c r="DY9" s="329"/>
      <c r="DZ9" s="329"/>
      <c r="EA9" s="329"/>
      <c r="EB9" s="329"/>
      <c r="EC9" s="329"/>
      <c r="ED9" s="329"/>
      <c r="EE9" s="329"/>
      <c r="EF9" s="329"/>
      <c r="EG9" s="329"/>
      <c r="EH9" s="329"/>
      <c r="EI9" s="329"/>
      <c r="EJ9" s="329"/>
      <c r="EK9" s="329"/>
      <c r="EL9" s="329"/>
      <c r="EM9" s="329"/>
      <c r="EN9" s="329"/>
      <c r="EO9" s="329"/>
      <c r="EP9" s="329"/>
      <c r="EQ9" s="329"/>
      <c r="ER9" s="329"/>
      <c r="ES9" s="329"/>
      <c r="ET9" s="329"/>
      <c r="EU9" s="329"/>
      <c r="EV9" s="329"/>
      <c r="EW9" s="329"/>
      <c r="EX9" s="329"/>
      <c r="EY9" s="329"/>
      <c r="EZ9" s="329"/>
      <c r="FA9" s="329"/>
      <c r="FB9" s="329"/>
      <c r="FC9" s="329"/>
      <c r="FD9" s="329"/>
      <c r="FE9" s="329"/>
      <c r="FF9" s="329"/>
      <c r="FG9" s="329"/>
      <c r="FH9" s="329"/>
      <c r="FI9" s="329"/>
      <c r="FJ9" s="329"/>
      <c r="FK9" s="329"/>
      <c r="FL9" s="329"/>
      <c r="FM9" s="329"/>
      <c r="FN9" s="329"/>
      <c r="FO9" s="329"/>
      <c r="FP9" s="329"/>
      <c r="FQ9" s="329"/>
      <c r="FR9" s="329"/>
      <c r="FS9" s="329"/>
      <c r="FT9" s="329"/>
      <c r="FU9" s="329"/>
      <c r="FV9" s="329"/>
      <c r="FW9" s="329"/>
      <c r="FX9" s="329"/>
      <c r="FY9" s="329"/>
      <c r="FZ9" s="329"/>
      <c r="GA9" s="329"/>
      <c r="GB9" s="329"/>
      <c r="GC9" s="329"/>
      <c r="GD9" s="329"/>
      <c r="GE9" s="329"/>
      <c r="GF9" s="329"/>
      <c r="GG9" s="329"/>
      <c r="GH9" s="329"/>
      <c r="GI9" s="329"/>
      <c r="GJ9" s="329"/>
      <c r="GK9" s="329"/>
      <c r="GL9" s="329"/>
      <c r="GM9" s="329"/>
      <c r="GN9" s="329"/>
      <c r="GO9" s="329"/>
      <c r="GP9" s="329"/>
      <c r="GQ9" s="329"/>
      <c r="GR9" s="329"/>
      <c r="GS9" s="329"/>
      <c r="GT9" s="329"/>
      <c r="GU9" s="329"/>
      <c r="GV9" s="329"/>
      <c r="GW9" s="329"/>
      <c r="GX9" s="329"/>
      <c r="GY9" s="329"/>
      <c r="GZ9" s="329"/>
      <c r="HA9" s="329"/>
      <c r="HB9" s="329"/>
      <c r="HC9" s="329"/>
      <c r="HD9" s="329"/>
      <c r="HE9" s="329"/>
      <c r="HF9" s="329"/>
      <c r="HG9" s="329"/>
      <c r="HH9" s="329"/>
      <c r="HI9" s="329"/>
      <c r="HJ9" s="329"/>
      <c r="HK9" s="329"/>
      <c r="HL9" s="329"/>
      <c r="HM9" s="329"/>
      <c r="HN9" s="329"/>
      <c r="HO9" s="329"/>
      <c r="HP9" s="329"/>
      <c r="HQ9" s="329"/>
      <c r="HR9" s="329"/>
      <c r="HS9" s="329"/>
      <c r="HT9" s="329"/>
      <c r="HU9" s="329"/>
      <c r="HV9" s="329"/>
      <c r="HW9" s="329"/>
      <c r="HX9" s="329"/>
      <c r="HY9" s="329"/>
      <c r="HZ9" s="329"/>
      <c r="IA9" s="329"/>
      <c r="IB9" s="329"/>
      <c r="IC9" s="329"/>
      <c r="ID9" s="329"/>
      <c r="IE9" s="329"/>
      <c r="IF9" s="329"/>
      <c r="IG9" s="329"/>
      <c r="IH9" s="329"/>
      <c r="II9" s="329"/>
      <c r="IJ9" s="329"/>
      <c r="IK9" s="329"/>
      <c r="IL9" s="329"/>
      <c r="IM9" s="329"/>
      <c r="IN9" s="329"/>
      <c r="IO9" s="329"/>
      <c r="IP9" s="329"/>
      <c r="IQ9" s="329"/>
      <c r="IR9" s="329"/>
      <c r="IS9" s="329"/>
      <c r="IT9" s="329"/>
      <c r="IU9" s="329"/>
      <c r="IV9" s="329"/>
    </row>
    <row r="10" s="433" customFormat="1" ht="15.75" hidden="1" spans="1:256">
      <c r="A10" s="353" t="s">
        <v>4099</v>
      </c>
      <c r="B10" s="307" t="s">
        <v>103</v>
      </c>
      <c r="C10" s="365">
        <f ca="1">SUMIF(表1.2024年公共财政收入决算表!$A$6:$A$387,A10,表1.2024年公共财政收入决算表!$E$6:$E$387)</f>
        <v>0</v>
      </c>
      <c r="D10" s="365">
        <f t="shared" si="3"/>
        <v>0</v>
      </c>
      <c r="E10" s="542"/>
      <c r="F10" s="348"/>
      <c r="G10" s="348">
        <f ca="1" t="shared" si="4"/>
        <v>0</v>
      </c>
      <c r="H10" s="348" t="str">
        <f ca="1" t="shared" si="0"/>
        <v/>
      </c>
      <c r="I10" s="22" t="str">
        <f ca="1" t="shared" si="1"/>
        <v>否</v>
      </c>
      <c r="J10" s="547" t="str">
        <f t="shared" si="5"/>
        <v>10101</v>
      </c>
      <c r="K10" s="93" t="str">
        <f t="shared" si="2"/>
        <v>项</v>
      </c>
      <c r="L10" s="329"/>
      <c r="M10" s="329"/>
      <c r="N10" s="329"/>
      <c r="O10" s="329"/>
      <c r="P10" s="329"/>
      <c r="Q10" s="329"/>
      <c r="R10" s="329"/>
      <c r="S10" s="329"/>
      <c r="T10" s="329"/>
      <c r="U10" s="329"/>
      <c r="V10" s="329"/>
      <c r="W10" s="329"/>
      <c r="X10" s="329"/>
      <c r="Y10" s="329"/>
      <c r="Z10" s="329"/>
      <c r="AA10" s="329"/>
      <c r="AB10" s="329"/>
      <c r="AC10" s="329"/>
      <c r="AD10" s="329"/>
      <c r="AE10" s="329"/>
      <c r="AF10" s="329"/>
      <c r="AG10" s="329"/>
      <c r="AH10" s="329"/>
      <c r="AI10" s="329"/>
      <c r="AJ10" s="329"/>
      <c r="AK10" s="329"/>
      <c r="AL10" s="329"/>
      <c r="AM10" s="329"/>
      <c r="AN10" s="329"/>
      <c r="AO10" s="329"/>
      <c r="AP10" s="329"/>
      <c r="AQ10" s="329"/>
      <c r="AR10" s="329"/>
      <c r="AS10" s="329"/>
      <c r="AT10" s="329"/>
      <c r="AU10" s="329"/>
      <c r="AV10" s="329"/>
      <c r="AW10" s="329"/>
      <c r="AX10" s="329"/>
      <c r="AY10" s="329"/>
      <c r="AZ10" s="329"/>
      <c r="BA10" s="329"/>
      <c r="BB10" s="329"/>
      <c r="BC10" s="329"/>
      <c r="BD10" s="329"/>
      <c r="BE10" s="329"/>
      <c r="BF10" s="329"/>
      <c r="BG10" s="329"/>
      <c r="BH10" s="329"/>
      <c r="BI10" s="329"/>
      <c r="BJ10" s="329"/>
      <c r="BK10" s="329"/>
      <c r="BL10" s="329"/>
      <c r="BM10" s="329"/>
      <c r="BN10" s="329"/>
      <c r="BO10" s="329"/>
      <c r="BP10" s="329"/>
      <c r="BQ10" s="329"/>
      <c r="BR10" s="329"/>
      <c r="BS10" s="329"/>
      <c r="BT10" s="329"/>
      <c r="BU10" s="329"/>
      <c r="BV10" s="329"/>
      <c r="BW10" s="329"/>
      <c r="BX10" s="329"/>
      <c r="BY10" s="329"/>
      <c r="BZ10" s="329"/>
      <c r="CA10" s="329"/>
      <c r="CB10" s="329"/>
      <c r="CC10" s="329"/>
      <c r="CD10" s="329"/>
      <c r="CE10" s="329"/>
      <c r="CF10" s="329"/>
      <c r="CG10" s="329"/>
      <c r="CH10" s="329"/>
      <c r="CI10" s="329"/>
      <c r="CJ10" s="329"/>
      <c r="CK10" s="329"/>
      <c r="CL10" s="329"/>
      <c r="CM10" s="329"/>
      <c r="CN10" s="329"/>
      <c r="CO10" s="329"/>
      <c r="CP10" s="329"/>
      <c r="CQ10" s="329"/>
      <c r="CR10" s="329"/>
      <c r="CS10" s="329"/>
      <c r="CT10" s="329"/>
      <c r="CU10" s="329"/>
      <c r="CV10" s="329"/>
      <c r="CW10" s="329"/>
      <c r="CX10" s="329"/>
      <c r="CY10" s="329"/>
      <c r="CZ10" s="329"/>
      <c r="DA10" s="329"/>
      <c r="DB10" s="329"/>
      <c r="DC10" s="329"/>
      <c r="DD10" s="329"/>
      <c r="DE10" s="329"/>
      <c r="DF10" s="329"/>
      <c r="DG10" s="329"/>
      <c r="DH10" s="329"/>
      <c r="DI10" s="329"/>
      <c r="DJ10" s="329"/>
      <c r="DK10" s="329"/>
      <c r="DL10" s="329"/>
      <c r="DM10" s="329"/>
      <c r="DN10" s="329"/>
      <c r="DO10" s="329"/>
      <c r="DP10" s="329"/>
      <c r="DQ10" s="329"/>
      <c r="DR10" s="329"/>
      <c r="DS10" s="329"/>
      <c r="DT10" s="329"/>
      <c r="DU10" s="329"/>
      <c r="DV10" s="329"/>
      <c r="DW10" s="329"/>
      <c r="DX10" s="329"/>
      <c r="DY10" s="329"/>
      <c r="DZ10" s="329"/>
      <c r="EA10" s="329"/>
      <c r="EB10" s="329"/>
      <c r="EC10" s="329"/>
      <c r="ED10" s="329"/>
      <c r="EE10" s="329"/>
      <c r="EF10" s="329"/>
      <c r="EG10" s="329"/>
      <c r="EH10" s="329"/>
      <c r="EI10" s="329"/>
      <c r="EJ10" s="329"/>
      <c r="EK10" s="329"/>
      <c r="EL10" s="329"/>
      <c r="EM10" s="329"/>
      <c r="EN10" s="329"/>
      <c r="EO10" s="329"/>
      <c r="EP10" s="329"/>
      <c r="EQ10" s="329"/>
      <c r="ER10" s="329"/>
      <c r="ES10" s="329"/>
      <c r="ET10" s="329"/>
      <c r="EU10" s="329"/>
      <c r="EV10" s="329"/>
      <c r="EW10" s="329"/>
      <c r="EX10" s="329"/>
      <c r="EY10" s="329"/>
      <c r="EZ10" s="329"/>
      <c r="FA10" s="329"/>
      <c r="FB10" s="329"/>
      <c r="FC10" s="329"/>
      <c r="FD10" s="329"/>
      <c r="FE10" s="329"/>
      <c r="FF10" s="329"/>
      <c r="FG10" s="329"/>
      <c r="FH10" s="329"/>
      <c r="FI10" s="329"/>
      <c r="FJ10" s="329"/>
      <c r="FK10" s="329"/>
      <c r="FL10" s="329"/>
      <c r="FM10" s="329"/>
      <c r="FN10" s="329"/>
      <c r="FO10" s="329"/>
      <c r="FP10" s="329"/>
      <c r="FQ10" s="329"/>
      <c r="FR10" s="329"/>
      <c r="FS10" s="329"/>
      <c r="FT10" s="329"/>
      <c r="FU10" s="329"/>
      <c r="FV10" s="329"/>
      <c r="FW10" s="329"/>
      <c r="FX10" s="329"/>
      <c r="FY10" s="329"/>
      <c r="FZ10" s="329"/>
      <c r="GA10" s="329"/>
      <c r="GB10" s="329"/>
      <c r="GC10" s="329"/>
      <c r="GD10" s="329"/>
      <c r="GE10" s="329"/>
      <c r="GF10" s="329"/>
      <c r="GG10" s="329"/>
      <c r="GH10" s="329"/>
      <c r="GI10" s="329"/>
      <c r="GJ10" s="329"/>
      <c r="GK10" s="329"/>
      <c r="GL10" s="329"/>
      <c r="GM10" s="329"/>
      <c r="GN10" s="329"/>
      <c r="GO10" s="329"/>
      <c r="GP10" s="329"/>
      <c r="GQ10" s="329"/>
      <c r="GR10" s="329"/>
      <c r="GS10" s="329"/>
      <c r="GT10" s="329"/>
      <c r="GU10" s="329"/>
      <c r="GV10" s="329"/>
      <c r="GW10" s="329"/>
      <c r="GX10" s="329"/>
      <c r="GY10" s="329"/>
      <c r="GZ10" s="329"/>
      <c r="HA10" s="329"/>
      <c r="HB10" s="329"/>
      <c r="HC10" s="329"/>
      <c r="HD10" s="329"/>
      <c r="HE10" s="329"/>
      <c r="HF10" s="329"/>
      <c r="HG10" s="329"/>
      <c r="HH10" s="329"/>
      <c r="HI10" s="329"/>
      <c r="HJ10" s="329"/>
      <c r="HK10" s="329"/>
      <c r="HL10" s="329"/>
      <c r="HM10" s="329"/>
      <c r="HN10" s="329"/>
      <c r="HO10" s="329"/>
      <c r="HP10" s="329"/>
      <c r="HQ10" s="329"/>
      <c r="HR10" s="329"/>
      <c r="HS10" s="329"/>
      <c r="HT10" s="329"/>
      <c r="HU10" s="329"/>
      <c r="HV10" s="329"/>
      <c r="HW10" s="329"/>
      <c r="HX10" s="329"/>
      <c r="HY10" s="329"/>
      <c r="HZ10" s="329"/>
      <c r="IA10" s="329"/>
      <c r="IB10" s="329"/>
      <c r="IC10" s="329"/>
      <c r="ID10" s="329"/>
      <c r="IE10" s="329"/>
      <c r="IF10" s="329"/>
      <c r="IG10" s="329"/>
      <c r="IH10" s="329"/>
      <c r="II10" s="329"/>
      <c r="IJ10" s="329"/>
      <c r="IK10" s="329"/>
      <c r="IL10" s="329"/>
      <c r="IM10" s="329"/>
      <c r="IN10" s="329"/>
      <c r="IO10" s="329"/>
      <c r="IP10" s="329"/>
      <c r="IQ10" s="329"/>
      <c r="IR10" s="329"/>
      <c r="IS10" s="329"/>
      <c r="IT10" s="329"/>
      <c r="IU10" s="329"/>
      <c r="IV10" s="329"/>
    </row>
    <row r="11" s="433" customFormat="1" ht="15.75" hidden="1" spans="1:11">
      <c r="A11" s="543" t="s">
        <v>4100</v>
      </c>
      <c r="B11" s="270" t="s">
        <v>4101</v>
      </c>
      <c r="C11" s="346">
        <f ca="1">表1.2024年公共财政收入决算表!E11</f>
        <v>0</v>
      </c>
      <c r="D11" s="541">
        <f ca="1">SUMIF($J12:$J$390,$A11,D12:D$390)</f>
        <v>0</v>
      </c>
      <c r="E11" s="541">
        <f ca="1">SUMIF($J12:$J$390,$A11,E12:E$390)</f>
        <v>0</v>
      </c>
      <c r="F11" s="541">
        <f ca="1">SUMIF($J12:$J$390,$A11,F12:F$390)</f>
        <v>0</v>
      </c>
      <c r="G11" s="541">
        <f ca="1">SUMIF($J12:$J$390,$A11,G12:G$390)</f>
        <v>0</v>
      </c>
      <c r="H11" s="541" t="str">
        <f ca="1" t="shared" si="0"/>
        <v/>
      </c>
      <c r="I11" s="22" t="str">
        <f ca="1" t="shared" si="1"/>
        <v>否</v>
      </c>
      <c r="J11" s="548" t="str">
        <f>LEFT(A11,3)</f>
        <v>101</v>
      </c>
      <c r="K11" s="93" t="str">
        <f t="shared" si="2"/>
        <v>款</v>
      </c>
    </row>
    <row r="12" s="433" customFormat="1" ht="15.75" hidden="1" spans="1:256">
      <c r="A12" s="353" t="s">
        <v>4102</v>
      </c>
      <c r="B12" s="307" t="s">
        <v>4103</v>
      </c>
      <c r="C12" s="365">
        <f ca="1">SUMIF(表1.2024年公共财政收入决算表!$A$6:$A$387,A12,表1.2024年公共财政收入决算表!$E$6:$E$387)</f>
        <v>0</v>
      </c>
      <c r="D12" s="365">
        <f t="shared" ref="D12:D14" si="6">SUM(E12:F12)</f>
        <v>0</v>
      </c>
      <c r="E12" s="542"/>
      <c r="F12" s="348"/>
      <c r="G12" s="348">
        <f ca="1" t="shared" ref="G12:G14" si="7">D12-C12</f>
        <v>0</v>
      </c>
      <c r="H12" s="348" t="str">
        <f ca="1" t="shared" si="0"/>
        <v/>
      </c>
      <c r="I12" s="22" t="str">
        <f ca="1" t="shared" si="1"/>
        <v>否</v>
      </c>
      <c r="J12" s="547" t="str">
        <f t="shared" ref="J12:J14" si="8">LEFT(A12,5)</f>
        <v>10102</v>
      </c>
      <c r="K12" s="93" t="str">
        <f t="shared" si="2"/>
        <v>项</v>
      </c>
      <c r="L12" s="329"/>
      <c r="M12" s="329"/>
      <c r="N12" s="329"/>
      <c r="O12" s="329"/>
      <c r="P12" s="329"/>
      <c r="Q12" s="329"/>
      <c r="R12" s="329"/>
      <c r="S12" s="329"/>
      <c r="T12" s="329"/>
      <c r="U12" s="329"/>
      <c r="V12" s="329"/>
      <c r="W12" s="329"/>
      <c r="X12" s="329"/>
      <c r="Y12" s="329"/>
      <c r="Z12" s="329"/>
      <c r="AA12" s="329"/>
      <c r="AB12" s="329"/>
      <c r="AC12" s="329"/>
      <c r="AD12" s="329"/>
      <c r="AE12" s="329"/>
      <c r="AF12" s="329"/>
      <c r="AG12" s="329"/>
      <c r="AH12" s="329"/>
      <c r="AI12" s="329"/>
      <c r="AJ12" s="329"/>
      <c r="AK12" s="329"/>
      <c r="AL12" s="329"/>
      <c r="AM12" s="329"/>
      <c r="AN12" s="329"/>
      <c r="AO12" s="329"/>
      <c r="AP12" s="329"/>
      <c r="AQ12" s="329"/>
      <c r="AR12" s="329"/>
      <c r="AS12" s="329"/>
      <c r="AT12" s="329"/>
      <c r="AU12" s="329"/>
      <c r="AV12" s="329"/>
      <c r="AW12" s="329"/>
      <c r="AX12" s="329"/>
      <c r="AY12" s="329"/>
      <c r="AZ12" s="329"/>
      <c r="BA12" s="329"/>
      <c r="BB12" s="329"/>
      <c r="BC12" s="329"/>
      <c r="BD12" s="329"/>
      <c r="BE12" s="329"/>
      <c r="BF12" s="329"/>
      <c r="BG12" s="329"/>
      <c r="BH12" s="329"/>
      <c r="BI12" s="329"/>
      <c r="BJ12" s="329"/>
      <c r="BK12" s="329"/>
      <c r="BL12" s="329"/>
      <c r="BM12" s="329"/>
      <c r="BN12" s="329"/>
      <c r="BO12" s="329"/>
      <c r="BP12" s="329"/>
      <c r="BQ12" s="329"/>
      <c r="BR12" s="329"/>
      <c r="BS12" s="329"/>
      <c r="BT12" s="329"/>
      <c r="BU12" s="329"/>
      <c r="BV12" s="329"/>
      <c r="BW12" s="329"/>
      <c r="BX12" s="329"/>
      <c r="BY12" s="329"/>
      <c r="BZ12" s="329"/>
      <c r="CA12" s="329"/>
      <c r="CB12" s="329"/>
      <c r="CC12" s="329"/>
      <c r="CD12" s="329"/>
      <c r="CE12" s="329"/>
      <c r="CF12" s="329"/>
      <c r="CG12" s="329"/>
      <c r="CH12" s="329"/>
      <c r="CI12" s="329"/>
      <c r="CJ12" s="329"/>
      <c r="CK12" s="329"/>
      <c r="CL12" s="329"/>
      <c r="CM12" s="329"/>
      <c r="CN12" s="329"/>
      <c r="CO12" s="329"/>
      <c r="CP12" s="329"/>
      <c r="CQ12" s="329"/>
      <c r="CR12" s="329"/>
      <c r="CS12" s="329"/>
      <c r="CT12" s="329"/>
      <c r="CU12" s="329"/>
      <c r="CV12" s="329"/>
      <c r="CW12" s="329"/>
      <c r="CX12" s="329"/>
      <c r="CY12" s="329"/>
      <c r="CZ12" s="329"/>
      <c r="DA12" s="329"/>
      <c r="DB12" s="329"/>
      <c r="DC12" s="329"/>
      <c r="DD12" s="329"/>
      <c r="DE12" s="329"/>
      <c r="DF12" s="329"/>
      <c r="DG12" s="329"/>
      <c r="DH12" s="329"/>
      <c r="DI12" s="329"/>
      <c r="DJ12" s="329"/>
      <c r="DK12" s="329"/>
      <c r="DL12" s="329"/>
      <c r="DM12" s="329"/>
      <c r="DN12" s="329"/>
      <c r="DO12" s="329"/>
      <c r="DP12" s="329"/>
      <c r="DQ12" s="329"/>
      <c r="DR12" s="329"/>
      <c r="DS12" s="329"/>
      <c r="DT12" s="329"/>
      <c r="DU12" s="329"/>
      <c r="DV12" s="329"/>
      <c r="DW12" s="329"/>
      <c r="DX12" s="329"/>
      <c r="DY12" s="329"/>
      <c r="DZ12" s="329"/>
      <c r="EA12" s="329"/>
      <c r="EB12" s="329"/>
      <c r="EC12" s="329"/>
      <c r="ED12" s="329"/>
      <c r="EE12" s="329"/>
      <c r="EF12" s="329"/>
      <c r="EG12" s="329"/>
      <c r="EH12" s="329"/>
      <c r="EI12" s="329"/>
      <c r="EJ12" s="329"/>
      <c r="EK12" s="329"/>
      <c r="EL12" s="329"/>
      <c r="EM12" s="329"/>
      <c r="EN12" s="329"/>
      <c r="EO12" s="329"/>
      <c r="EP12" s="329"/>
      <c r="EQ12" s="329"/>
      <c r="ER12" s="329"/>
      <c r="ES12" s="329"/>
      <c r="ET12" s="329"/>
      <c r="EU12" s="329"/>
      <c r="EV12" s="329"/>
      <c r="EW12" s="329"/>
      <c r="EX12" s="329"/>
      <c r="EY12" s="329"/>
      <c r="EZ12" s="329"/>
      <c r="FA12" s="329"/>
      <c r="FB12" s="329"/>
      <c r="FC12" s="329"/>
      <c r="FD12" s="329"/>
      <c r="FE12" s="329"/>
      <c r="FF12" s="329"/>
      <c r="FG12" s="329"/>
      <c r="FH12" s="329"/>
      <c r="FI12" s="329"/>
      <c r="FJ12" s="329"/>
      <c r="FK12" s="329"/>
      <c r="FL12" s="329"/>
      <c r="FM12" s="329"/>
      <c r="FN12" s="329"/>
      <c r="FO12" s="329"/>
      <c r="FP12" s="329"/>
      <c r="FQ12" s="329"/>
      <c r="FR12" s="329"/>
      <c r="FS12" s="329"/>
      <c r="FT12" s="329"/>
      <c r="FU12" s="329"/>
      <c r="FV12" s="329"/>
      <c r="FW12" s="329"/>
      <c r="FX12" s="329"/>
      <c r="FY12" s="329"/>
      <c r="FZ12" s="329"/>
      <c r="GA12" s="329"/>
      <c r="GB12" s="329"/>
      <c r="GC12" s="329"/>
      <c r="GD12" s="329"/>
      <c r="GE12" s="329"/>
      <c r="GF12" s="329"/>
      <c r="GG12" s="329"/>
      <c r="GH12" s="329"/>
      <c r="GI12" s="329"/>
      <c r="GJ12" s="329"/>
      <c r="GK12" s="329"/>
      <c r="GL12" s="329"/>
      <c r="GM12" s="329"/>
      <c r="GN12" s="329"/>
      <c r="GO12" s="329"/>
      <c r="GP12" s="329"/>
      <c r="GQ12" s="329"/>
      <c r="GR12" s="329"/>
      <c r="GS12" s="329"/>
      <c r="GT12" s="329"/>
      <c r="GU12" s="329"/>
      <c r="GV12" s="329"/>
      <c r="GW12" s="329"/>
      <c r="GX12" s="329"/>
      <c r="GY12" s="329"/>
      <c r="GZ12" s="329"/>
      <c r="HA12" s="329"/>
      <c r="HB12" s="329"/>
      <c r="HC12" s="329"/>
      <c r="HD12" s="329"/>
      <c r="HE12" s="329"/>
      <c r="HF12" s="329"/>
      <c r="HG12" s="329"/>
      <c r="HH12" s="329"/>
      <c r="HI12" s="329"/>
      <c r="HJ12" s="329"/>
      <c r="HK12" s="329"/>
      <c r="HL12" s="329"/>
      <c r="HM12" s="329"/>
      <c r="HN12" s="329"/>
      <c r="HO12" s="329"/>
      <c r="HP12" s="329"/>
      <c r="HQ12" s="329"/>
      <c r="HR12" s="329"/>
      <c r="HS12" s="329"/>
      <c r="HT12" s="329"/>
      <c r="HU12" s="329"/>
      <c r="HV12" s="329"/>
      <c r="HW12" s="329"/>
      <c r="HX12" s="329"/>
      <c r="HY12" s="329"/>
      <c r="HZ12" s="329"/>
      <c r="IA12" s="329"/>
      <c r="IB12" s="329"/>
      <c r="IC12" s="329"/>
      <c r="ID12" s="329"/>
      <c r="IE12" s="329"/>
      <c r="IF12" s="329"/>
      <c r="IG12" s="329"/>
      <c r="IH12" s="329"/>
      <c r="II12" s="329"/>
      <c r="IJ12" s="329"/>
      <c r="IK12" s="329"/>
      <c r="IL12" s="329"/>
      <c r="IM12" s="329"/>
      <c r="IN12" s="329"/>
      <c r="IO12" s="329"/>
      <c r="IP12" s="329"/>
      <c r="IQ12" s="329"/>
      <c r="IR12" s="329"/>
      <c r="IS12" s="329"/>
      <c r="IT12" s="329"/>
      <c r="IU12" s="329"/>
      <c r="IV12" s="329"/>
    </row>
    <row r="13" s="433" customFormat="1" ht="15.75" hidden="1" spans="1:256">
      <c r="A13" s="353" t="s">
        <v>4104</v>
      </c>
      <c r="B13" s="307" t="s">
        <v>90</v>
      </c>
      <c r="C13" s="365">
        <f ca="1">SUMIF(表1.2024年公共财政收入决算表!$A$6:$A$387,A13,表1.2024年公共财政收入决算表!$E$6:$E$387)</f>
        <v>0</v>
      </c>
      <c r="D13" s="365">
        <f t="shared" si="6"/>
        <v>0</v>
      </c>
      <c r="E13" s="542"/>
      <c r="F13" s="348"/>
      <c r="G13" s="348">
        <f ca="1" t="shared" si="7"/>
        <v>0</v>
      </c>
      <c r="H13" s="348" t="str">
        <f ca="1" t="shared" si="0"/>
        <v/>
      </c>
      <c r="I13" s="22" t="str">
        <f ca="1" t="shared" si="1"/>
        <v>否</v>
      </c>
      <c r="J13" s="547" t="str">
        <f t="shared" si="8"/>
        <v>10102</v>
      </c>
      <c r="K13" s="93" t="str">
        <f t="shared" si="2"/>
        <v>项</v>
      </c>
      <c r="L13" s="329"/>
      <c r="M13" s="329"/>
      <c r="N13" s="329"/>
      <c r="O13" s="329"/>
      <c r="P13" s="329"/>
      <c r="Q13" s="329"/>
      <c r="R13" s="329"/>
      <c r="S13" s="329"/>
      <c r="T13" s="329"/>
      <c r="U13" s="329"/>
      <c r="V13" s="329"/>
      <c r="W13" s="329"/>
      <c r="X13" s="329"/>
      <c r="Y13" s="329"/>
      <c r="Z13" s="329"/>
      <c r="AA13" s="329"/>
      <c r="AB13" s="329"/>
      <c r="AC13" s="329"/>
      <c r="AD13" s="329"/>
      <c r="AE13" s="329"/>
      <c r="AF13" s="329"/>
      <c r="AG13" s="329"/>
      <c r="AH13" s="329"/>
      <c r="AI13" s="329"/>
      <c r="AJ13" s="329"/>
      <c r="AK13" s="329"/>
      <c r="AL13" s="329"/>
      <c r="AM13" s="329"/>
      <c r="AN13" s="329"/>
      <c r="AO13" s="329"/>
      <c r="AP13" s="329"/>
      <c r="AQ13" s="329"/>
      <c r="AR13" s="329"/>
      <c r="AS13" s="329"/>
      <c r="AT13" s="329"/>
      <c r="AU13" s="329"/>
      <c r="AV13" s="329"/>
      <c r="AW13" s="329"/>
      <c r="AX13" s="329"/>
      <c r="AY13" s="329"/>
      <c r="AZ13" s="329"/>
      <c r="BA13" s="329"/>
      <c r="BB13" s="329"/>
      <c r="BC13" s="329"/>
      <c r="BD13" s="329"/>
      <c r="BE13" s="329"/>
      <c r="BF13" s="329"/>
      <c r="BG13" s="329"/>
      <c r="BH13" s="329"/>
      <c r="BI13" s="329"/>
      <c r="BJ13" s="329"/>
      <c r="BK13" s="329"/>
      <c r="BL13" s="329"/>
      <c r="BM13" s="329"/>
      <c r="BN13" s="329"/>
      <c r="BO13" s="329"/>
      <c r="BP13" s="329"/>
      <c r="BQ13" s="329"/>
      <c r="BR13" s="329"/>
      <c r="BS13" s="329"/>
      <c r="BT13" s="329"/>
      <c r="BU13" s="329"/>
      <c r="BV13" s="329"/>
      <c r="BW13" s="329"/>
      <c r="BX13" s="329"/>
      <c r="BY13" s="329"/>
      <c r="BZ13" s="329"/>
      <c r="CA13" s="329"/>
      <c r="CB13" s="329"/>
      <c r="CC13" s="329"/>
      <c r="CD13" s="329"/>
      <c r="CE13" s="329"/>
      <c r="CF13" s="329"/>
      <c r="CG13" s="329"/>
      <c r="CH13" s="329"/>
      <c r="CI13" s="329"/>
      <c r="CJ13" s="329"/>
      <c r="CK13" s="329"/>
      <c r="CL13" s="329"/>
      <c r="CM13" s="329"/>
      <c r="CN13" s="329"/>
      <c r="CO13" s="329"/>
      <c r="CP13" s="329"/>
      <c r="CQ13" s="329"/>
      <c r="CR13" s="329"/>
      <c r="CS13" s="329"/>
      <c r="CT13" s="329"/>
      <c r="CU13" s="329"/>
      <c r="CV13" s="329"/>
      <c r="CW13" s="329"/>
      <c r="CX13" s="329"/>
      <c r="CY13" s="329"/>
      <c r="CZ13" s="329"/>
      <c r="DA13" s="329"/>
      <c r="DB13" s="329"/>
      <c r="DC13" s="329"/>
      <c r="DD13" s="329"/>
      <c r="DE13" s="329"/>
      <c r="DF13" s="329"/>
      <c r="DG13" s="329"/>
      <c r="DH13" s="329"/>
      <c r="DI13" s="329"/>
      <c r="DJ13" s="329"/>
      <c r="DK13" s="329"/>
      <c r="DL13" s="329"/>
      <c r="DM13" s="329"/>
      <c r="DN13" s="329"/>
      <c r="DO13" s="329"/>
      <c r="DP13" s="329"/>
      <c r="DQ13" s="329"/>
      <c r="DR13" s="329"/>
      <c r="DS13" s="329"/>
      <c r="DT13" s="329"/>
      <c r="DU13" s="329"/>
      <c r="DV13" s="329"/>
      <c r="DW13" s="329"/>
      <c r="DX13" s="329"/>
      <c r="DY13" s="329"/>
      <c r="DZ13" s="329"/>
      <c r="EA13" s="329"/>
      <c r="EB13" s="329"/>
      <c r="EC13" s="329"/>
      <c r="ED13" s="329"/>
      <c r="EE13" s="329"/>
      <c r="EF13" s="329"/>
      <c r="EG13" s="329"/>
      <c r="EH13" s="329"/>
      <c r="EI13" s="329"/>
      <c r="EJ13" s="329"/>
      <c r="EK13" s="329"/>
      <c r="EL13" s="329"/>
      <c r="EM13" s="329"/>
      <c r="EN13" s="329"/>
      <c r="EO13" s="329"/>
      <c r="EP13" s="329"/>
      <c r="EQ13" s="329"/>
      <c r="ER13" s="329"/>
      <c r="ES13" s="329"/>
      <c r="ET13" s="329"/>
      <c r="EU13" s="329"/>
      <c r="EV13" s="329"/>
      <c r="EW13" s="329"/>
      <c r="EX13" s="329"/>
      <c r="EY13" s="329"/>
      <c r="EZ13" s="329"/>
      <c r="FA13" s="329"/>
      <c r="FB13" s="329"/>
      <c r="FC13" s="329"/>
      <c r="FD13" s="329"/>
      <c r="FE13" s="329"/>
      <c r="FF13" s="329"/>
      <c r="FG13" s="329"/>
      <c r="FH13" s="329"/>
      <c r="FI13" s="329"/>
      <c r="FJ13" s="329"/>
      <c r="FK13" s="329"/>
      <c r="FL13" s="329"/>
      <c r="FM13" s="329"/>
      <c r="FN13" s="329"/>
      <c r="FO13" s="329"/>
      <c r="FP13" s="329"/>
      <c r="FQ13" s="329"/>
      <c r="FR13" s="329"/>
      <c r="FS13" s="329"/>
      <c r="FT13" s="329"/>
      <c r="FU13" s="329"/>
      <c r="FV13" s="329"/>
      <c r="FW13" s="329"/>
      <c r="FX13" s="329"/>
      <c r="FY13" s="329"/>
      <c r="FZ13" s="329"/>
      <c r="GA13" s="329"/>
      <c r="GB13" s="329"/>
      <c r="GC13" s="329"/>
      <c r="GD13" s="329"/>
      <c r="GE13" s="329"/>
      <c r="GF13" s="329"/>
      <c r="GG13" s="329"/>
      <c r="GH13" s="329"/>
      <c r="GI13" s="329"/>
      <c r="GJ13" s="329"/>
      <c r="GK13" s="329"/>
      <c r="GL13" s="329"/>
      <c r="GM13" s="329"/>
      <c r="GN13" s="329"/>
      <c r="GO13" s="329"/>
      <c r="GP13" s="329"/>
      <c r="GQ13" s="329"/>
      <c r="GR13" s="329"/>
      <c r="GS13" s="329"/>
      <c r="GT13" s="329"/>
      <c r="GU13" s="329"/>
      <c r="GV13" s="329"/>
      <c r="GW13" s="329"/>
      <c r="GX13" s="329"/>
      <c r="GY13" s="329"/>
      <c r="GZ13" s="329"/>
      <c r="HA13" s="329"/>
      <c r="HB13" s="329"/>
      <c r="HC13" s="329"/>
      <c r="HD13" s="329"/>
      <c r="HE13" s="329"/>
      <c r="HF13" s="329"/>
      <c r="HG13" s="329"/>
      <c r="HH13" s="329"/>
      <c r="HI13" s="329"/>
      <c r="HJ13" s="329"/>
      <c r="HK13" s="329"/>
      <c r="HL13" s="329"/>
      <c r="HM13" s="329"/>
      <c r="HN13" s="329"/>
      <c r="HO13" s="329"/>
      <c r="HP13" s="329"/>
      <c r="HQ13" s="329"/>
      <c r="HR13" s="329"/>
      <c r="HS13" s="329"/>
      <c r="HT13" s="329"/>
      <c r="HU13" s="329"/>
      <c r="HV13" s="329"/>
      <c r="HW13" s="329"/>
      <c r="HX13" s="329"/>
      <c r="HY13" s="329"/>
      <c r="HZ13" s="329"/>
      <c r="IA13" s="329"/>
      <c r="IB13" s="329"/>
      <c r="IC13" s="329"/>
      <c r="ID13" s="329"/>
      <c r="IE13" s="329"/>
      <c r="IF13" s="329"/>
      <c r="IG13" s="329"/>
      <c r="IH13" s="329"/>
      <c r="II13" s="329"/>
      <c r="IJ13" s="329"/>
      <c r="IK13" s="329"/>
      <c r="IL13" s="329"/>
      <c r="IM13" s="329"/>
      <c r="IN13" s="329"/>
      <c r="IO13" s="329"/>
      <c r="IP13" s="329"/>
      <c r="IQ13" s="329"/>
      <c r="IR13" s="329"/>
      <c r="IS13" s="329"/>
      <c r="IT13" s="329"/>
      <c r="IU13" s="329"/>
      <c r="IV13" s="329"/>
    </row>
    <row r="14" s="433" customFormat="1" ht="15.75" hidden="1" spans="1:256">
      <c r="A14" s="353" t="s">
        <v>4105</v>
      </c>
      <c r="B14" s="307" t="s">
        <v>105</v>
      </c>
      <c r="C14" s="365">
        <f ca="1">SUMIF(表1.2024年公共财政收入决算表!$A$6:$A$387,A14,表1.2024年公共财政收入决算表!$E$6:$E$387)</f>
        <v>0</v>
      </c>
      <c r="D14" s="365">
        <f t="shared" si="6"/>
        <v>0</v>
      </c>
      <c r="E14" s="542"/>
      <c r="F14" s="348"/>
      <c r="G14" s="348">
        <f ca="1" t="shared" si="7"/>
        <v>0</v>
      </c>
      <c r="H14" s="348" t="str">
        <f ca="1" t="shared" si="0"/>
        <v/>
      </c>
      <c r="I14" s="22" t="str">
        <f ca="1" t="shared" si="1"/>
        <v>否</v>
      </c>
      <c r="J14" s="547" t="str">
        <f t="shared" si="8"/>
        <v>10102</v>
      </c>
      <c r="K14" s="93" t="str">
        <f t="shared" si="2"/>
        <v>项</v>
      </c>
      <c r="L14" s="329"/>
      <c r="M14" s="329"/>
      <c r="N14" s="329"/>
      <c r="O14" s="329"/>
      <c r="P14" s="329"/>
      <c r="Q14" s="329"/>
      <c r="R14" s="329"/>
      <c r="S14" s="329"/>
      <c r="T14" s="329"/>
      <c r="U14" s="329"/>
      <c r="V14" s="329"/>
      <c r="W14" s="329"/>
      <c r="X14" s="329"/>
      <c r="Y14" s="329"/>
      <c r="Z14" s="329"/>
      <c r="AA14" s="329"/>
      <c r="AB14" s="329"/>
      <c r="AC14" s="329"/>
      <c r="AD14" s="329"/>
      <c r="AE14" s="329"/>
      <c r="AF14" s="329"/>
      <c r="AG14" s="329"/>
      <c r="AH14" s="329"/>
      <c r="AI14" s="329"/>
      <c r="AJ14" s="329"/>
      <c r="AK14" s="329"/>
      <c r="AL14" s="329"/>
      <c r="AM14" s="329"/>
      <c r="AN14" s="329"/>
      <c r="AO14" s="329"/>
      <c r="AP14" s="329"/>
      <c r="AQ14" s="329"/>
      <c r="AR14" s="329"/>
      <c r="AS14" s="329"/>
      <c r="AT14" s="329"/>
      <c r="AU14" s="329"/>
      <c r="AV14" s="329"/>
      <c r="AW14" s="329"/>
      <c r="AX14" s="329"/>
      <c r="AY14" s="329"/>
      <c r="AZ14" s="329"/>
      <c r="BA14" s="329"/>
      <c r="BB14" s="329"/>
      <c r="BC14" s="329"/>
      <c r="BD14" s="329"/>
      <c r="BE14" s="329"/>
      <c r="BF14" s="329"/>
      <c r="BG14" s="329"/>
      <c r="BH14" s="329"/>
      <c r="BI14" s="329"/>
      <c r="BJ14" s="329"/>
      <c r="BK14" s="329"/>
      <c r="BL14" s="329"/>
      <c r="BM14" s="329"/>
      <c r="BN14" s="329"/>
      <c r="BO14" s="329"/>
      <c r="BP14" s="329"/>
      <c r="BQ14" s="329"/>
      <c r="BR14" s="329"/>
      <c r="BS14" s="329"/>
      <c r="BT14" s="329"/>
      <c r="BU14" s="329"/>
      <c r="BV14" s="329"/>
      <c r="BW14" s="329"/>
      <c r="BX14" s="329"/>
      <c r="BY14" s="329"/>
      <c r="BZ14" s="329"/>
      <c r="CA14" s="329"/>
      <c r="CB14" s="329"/>
      <c r="CC14" s="329"/>
      <c r="CD14" s="329"/>
      <c r="CE14" s="329"/>
      <c r="CF14" s="329"/>
      <c r="CG14" s="329"/>
      <c r="CH14" s="329"/>
      <c r="CI14" s="329"/>
      <c r="CJ14" s="329"/>
      <c r="CK14" s="329"/>
      <c r="CL14" s="329"/>
      <c r="CM14" s="329"/>
      <c r="CN14" s="329"/>
      <c r="CO14" s="329"/>
      <c r="CP14" s="329"/>
      <c r="CQ14" s="329"/>
      <c r="CR14" s="329"/>
      <c r="CS14" s="329"/>
      <c r="CT14" s="329"/>
      <c r="CU14" s="329"/>
      <c r="CV14" s="329"/>
      <c r="CW14" s="329"/>
      <c r="CX14" s="329"/>
      <c r="CY14" s="329"/>
      <c r="CZ14" s="329"/>
      <c r="DA14" s="329"/>
      <c r="DB14" s="329"/>
      <c r="DC14" s="329"/>
      <c r="DD14" s="329"/>
      <c r="DE14" s="329"/>
      <c r="DF14" s="329"/>
      <c r="DG14" s="329"/>
      <c r="DH14" s="329"/>
      <c r="DI14" s="329"/>
      <c r="DJ14" s="329"/>
      <c r="DK14" s="329"/>
      <c r="DL14" s="329"/>
      <c r="DM14" s="329"/>
      <c r="DN14" s="329"/>
      <c r="DO14" s="329"/>
      <c r="DP14" s="329"/>
      <c r="DQ14" s="329"/>
      <c r="DR14" s="329"/>
      <c r="DS14" s="329"/>
      <c r="DT14" s="329"/>
      <c r="DU14" s="329"/>
      <c r="DV14" s="329"/>
      <c r="DW14" s="329"/>
      <c r="DX14" s="329"/>
      <c r="DY14" s="329"/>
      <c r="DZ14" s="329"/>
      <c r="EA14" s="329"/>
      <c r="EB14" s="329"/>
      <c r="EC14" s="329"/>
      <c r="ED14" s="329"/>
      <c r="EE14" s="329"/>
      <c r="EF14" s="329"/>
      <c r="EG14" s="329"/>
      <c r="EH14" s="329"/>
      <c r="EI14" s="329"/>
      <c r="EJ14" s="329"/>
      <c r="EK14" s="329"/>
      <c r="EL14" s="329"/>
      <c r="EM14" s="329"/>
      <c r="EN14" s="329"/>
      <c r="EO14" s="329"/>
      <c r="EP14" s="329"/>
      <c r="EQ14" s="329"/>
      <c r="ER14" s="329"/>
      <c r="ES14" s="329"/>
      <c r="ET14" s="329"/>
      <c r="EU14" s="329"/>
      <c r="EV14" s="329"/>
      <c r="EW14" s="329"/>
      <c r="EX14" s="329"/>
      <c r="EY14" s="329"/>
      <c r="EZ14" s="329"/>
      <c r="FA14" s="329"/>
      <c r="FB14" s="329"/>
      <c r="FC14" s="329"/>
      <c r="FD14" s="329"/>
      <c r="FE14" s="329"/>
      <c r="FF14" s="329"/>
      <c r="FG14" s="329"/>
      <c r="FH14" s="329"/>
      <c r="FI14" s="329"/>
      <c r="FJ14" s="329"/>
      <c r="FK14" s="329"/>
      <c r="FL14" s="329"/>
      <c r="FM14" s="329"/>
      <c r="FN14" s="329"/>
      <c r="FO14" s="329"/>
      <c r="FP14" s="329"/>
      <c r="FQ14" s="329"/>
      <c r="FR14" s="329"/>
      <c r="FS14" s="329"/>
      <c r="FT14" s="329"/>
      <c r="FU14" s="329"/>
      <c r="FV14" s="329"/>
      <c r="FW14" s="329"/>
      <c r="FX14" s="329"/>
      <c r="FY14" s="329"/>
      <c r="FZ14" s="329"/>
      <c r="GA14" s="329"/>
      <c r="GB14" s="329"/>
      <c r="GC14" s="329"/>
      <c r="GD14" s="329"/>
      <c r="GE14" s="329"/>
      <c r="GF14" s="329"/>
      <c r="GG14" s="329"/>
      <c r="GH14" s="329"/>
      <c r="GI14" s="329"/>
      <c r="GJ14" s="329"/>
      <c r="GK14" s="329"/>
      <c r="GL14" s="329"/>
      <c r="GM14" s="329"/>
      <c r="GN14" s="329"/>
      <c r="GO14" s="329"/>
      <c r="GP14" s="329"/>
      <c r="GQ14" s="329"/>
      <c r="GR14" s="329"/>
      <c r="GS14" s="329"/>
      <c r="GT14" s="329"/>
      <c r="GU14" s="329"/>
      <c r="GV14" s="329"/>
      <c r="GW14" s="329"/>
      <c r="GX14" s="329"/>
      <c r="GY14" s="329"/>
      <c r="GZ14" s="329"/>
      <c r="HA14" s="329"/>
      <c r="HB14" s="329"/>
      <c r="HC14" s="329"/>
      <c r="HD14" s="329"/>
      <c r="HE14" s="329"/>
      <c r="HF14" s="329"/>
      <c r="HG14" s="329"/>
      <c r="HH14" s="329"/>
      <c r="HI14" s="329"/>
      <c r="HJ14" s="329"/>
      <c r="HK14" s="329"/>
      <c r="HL14" s="329"/>
      <c r="HM14" s="329"/>
      <c r="HN14" s="329"/>
      <c r="HO14" s="329"/>
      <c r="HP14" s="329"/>
      <c r="HQ14" s="329"/>
      <c r="HR14" s="329"/>
      <c r="HS14" s="329"/>
      <c r="HT14" s="329"/>
      <c r="HU14" s="329"/>
      <c r="HV14" s="329"/>
      <c r="HW14" s="329"/>
      <c r="HX14" s="329"/>
      <c r="HY14" s="329"/>
      <c r="HZ14" s="329"/>
      <c r="IA14" s="329"/>
      <c r="IB14" s="329"/>
      <c r="IC14" s="329"/>
      <c r="ID14" s="329"/>
      <c r="IE14" s="329"/>
      <c r="IF14" s="329"/>
      <c r="IG14" s="329"/>
      <c r="IH14" s="329"/>
      <c r="II14" s="329"/>
      <c r="IJ14" s="329"/>
      <c r="IK14" s="329"/>
      <c r="IL14" s="329"/>
      <c r="IM14" s="329"/>
      <c r="IN14" s="329"/>
      <c r="IO14" s="329"/>
      <c r="IP14" s="329"/>
      <c r="IQ14" s="329"/>
      <c r="IR14" s="329"/>
      <c r="IS14" s="329"/>
      <c r="IT14" s="329"/>
      <c r="IU14" s="329"/>
      <c r="IV14" s="329"/>
    </row>
    <row r="15" s="432" customFormat="1" spans="1:12">
      <c r="A15" s="539" t="s">
        <v>4106</v>
      </c>
      <c r="B15" s="540" t="s">
        <v>7658</v>
      </c>
      <c r="C15" s="483">
        <f ca="1">表1.2024年公共财政收入决算表!E15</f>
        <v>528</v>
      </c>
      <c r="D15" s="483">
        <f ca="1">SUMIF($J16:$J$390,$A15,D16:D$390)</f>
        <v>502</v>
      </c>
      <c r="E15" s="541">
        <f ca="1">SUMIF($J16:$J$390,$A15,E16:E$390)</f>
        <v>502</v>
      </c>
      <c r="F15" s="541">
        <f ca="1">SUMIF($J16:$J$390,$A15,F16:F$390)</f>
        <v>0</v>
      </c>
      <c r="G15" s="483">
        <f ca="1">SUMIF($J16:$J$390,$A15,G16:G$390)</f>
        <v>-26</v>
      </c>
      <c r="H15" s="483" t="str">
        <f ca="1" t="shared" si="0"/>
        <v>-4.9%</v>
      </c>
      <c r="I15" s="22" t="str">
        <f ca="1" t="shared" si="1"/>
        <v>是</v>
      </c>
      <c r="J15" s="546" t="str">
        <f>LEFT(A15,3)</f>
        <v>101</v>
      </c>
      <c r="K15" s="93" t="str">
        <f t="shared" si="2"/>
        <v>款</v>
      </c>
      <c r="L15" s="545">
        <v>1</v>
      </c>
    </row>
    <row r="16" s="433" customFormat="1" ht="15.75" hidden="1" spans="1:256">
      <c r="A16" s="353" t="s">
        <v>4108</v>
      </c>
      <c r="B16" s="307" t="s">
        <v>109</v>
      </c>
      <c r="C16" s="365">
        <f ca="1">SUMIF(表1.2024年公共财政收入决算表!$A$6:$A$387,A16,表1.2024年公共财政收入决算表!$E$6:$E$387)</f>
        <v>0</v>
      </c>
      <c r="D16" s="365">
        <f t="shared" ref="D16:D63" si="9">SUM(E16:F16)</f>
        <v>0</v>
      </c>
      <c r="E16" s="542"/>
      <c r="F16" s="348"/>
      <c r="G16" s="348">
        <f ca="1" t="shared" ref="G16:G63" si="10">D16-C16</f>
        <v>0</v>
      </c>
      <c r="H16" s="348" t="str">
        <f ca="1" t="shared" si="0"/>
        <v/>
      </c>
      <c r="I16" s="22" t="str">
        <f ca="1" t="shared" si="1"/>
        <v>否</v>
      </c>
      <c r="J16" s="547" t="str">
        <f t="shared" ref="J16:J63" si="11">LEFT(A16,5)</f>
        <v>10104</v>
      </c>
      <c r="K16" s="93" t="str">
        <f t="shared" si="2"/>
        <v>项</v>
      </c>
      <c r="L16" s="329"/>
      <c r="M16" s="329"/>
      <c r="N16" s="329"/>
      <c r="O16" s="329"/>
      <c r="P16" s="329"/>
      <c r="Q16" s="329"/>
      <c r="R16" s="329"/>
      <c r="S16" s="329"/>
      <c r="T16" s="329"/>
      <c r="U16" s="329"/>
      <c r="V16" s="329"/>
      <c r="W16" s="329"/>
      <c r="X16" s="329"/>
      <c r="Y16" s="329"/>
      <c r="Z16" s="329"/>
      <c r="AA16" s="329"/>
      <c r="AB16" s="329"/>
      <c r="AC16" s="329"/>
      <c r="AD16" s="329"/>
      <c r="AE16" s="329"/>
      <c r="AF16" s="329"/>
      <c r="AG16" s="329"/>
      <c r="AH16" s="329"/>
      <c r="AI16" s="329"/>
      <c r="AJ16" s="329"/>
      <c r="AK16" s="329"/>
      <c r="AL16" s="329"/>
      <c r="AM16" s="329"/>
      <c r="AN16" s="329"/>
      <c r="AO16" s="329"/>
      <c r="AP16" s="329"/>
      <c r="AQ16" s="329"/>
      <c r="AR16" s="329"/>
      <c r="AS16" s="329"/>
      <c r="AT16" s="329"/>
      <c r="AU16" s="329"/>
      <c r="AV16" s="329"/>
      <c r="AW16" s="329"/>
      <c r="AX16" s="329"/>
      <c r="AY16" s="329"/>
      <c r="AZ16" s="329"/>
      <c r="BA16" s="329"/>
      <c r="BB16" s="329"/>
      <c r="BC16" s="329"/>
      <c r="BD16" s="329"/>
      <c r="BE16" s="329"/>
      <c r="BF16" s="329"/>
      <c r="BG16" s="329"/>
      <c r="BH16" s="329"/>
      <c r="BI16" s="329"/>
      <c r="BJ16" s="329"/>
      <c r="BK16" s="329"/>
      <c r="BL16" s="329"/>
      <c r="BM16" s="329"/>
      <c r="BN16" s="329"/>
      <c r="BO16" s="329"/>
      <c r="BP16" s="329"/>
      <c r="BQ16" s="329"/>
      <c r="BR16" s="329"/>
      <c r="BS16" s="329"/>
      <c r="BT16" s="329"/>
      <c r="BU16" s="329"/>
      <c r="BV16" s="329"/>
      <c r="BW16" s="329"/>
      <c r="BX16" s="329"/>
      <c r="BY16" s="329"/>
      <c r="BZ16" s="329"/>
      <c r="CA16" s="329"/>
      <c r="CB16" s="329"/>
      <c r="CC16" s="329"/>
      <c r="CD16" s="329"/>
      <c r="CE16" s="329"/>
      <c r="CF16" s="329"/>
      <c r="CG16" s="329"/>
      <c r="CH16" s="329"/>
      <c r="CI16" s="329"/>
      <c r="CJ16" s="329"/>
      <c r="CK16" s="329"/>
      <c r="CL16" s="329"/>
      <c r="CM16" s="329"/>
      <c r="CN16" s="329"/>
      <c r="CO16" s="329"/>
      <c r="CP16" s="329"/>
      <c r="CQ16" s="329"/>
      <c r="CR16" s="329"/>
      <c r="CS16" s="329"/>
      <c r="CT16" s="329"/>
      <c r="CU16" s="329"/>
      <c r="CV16" s="329"/>
      <c r="CW16" s="329"/>
      <c r="CX16" s="329"/>
      <c r="CY16" s="329"/>
      <c r="CZ16" s="329"/>
      <c r="DA16" s="329"/>
      <c r="DB16" s="329"/>
      <c r="DC16" s="329"/>
      <c r="DD16" s="329"/>
      <c r="DE16" s="329"/>
      <c r="DF16" s="329"/>
      <c r="DG16" s="329"/>
      <c r="DH16" s="329"/>
      <c r="DI16" s="329"/>
      <c r="DJ16" s="329"/>
      <c r="DK16" s="329"/>
      <c r="DL16" s="329"/>
      <c r="DM16" s="329"/>
      <c r="DN16" s="329"/>
      <c r="DO16" s="329"/>
      <c r="DP16" s="329"/>
      <c r="DQ16" s="329"/>
      <c r="DR16" s="329"/>
      <c r="DS16" s="329"/>
      <c r="DT16" s="329"/>
      <c r="DU16" s="329"/>
      <c r="DV16" s="329"/>
      <c r="DW16" s="329"/>
      <c r="DX16" s="329"/>
      <c r="DY16" s="329"/>
      <c r="DZ16" s="329"/>
      <c r="EA16" s="329"/>
      <c r="EB16" s="329"/>
      <c r="EC16" s="329"/>
      <c r="ED16" s="329"/>
      <c r="EE16" s="329"/>
      <c r="EF16" s="329"/>
      <c r="EG16" s="329"/>
      <c r="EH16" s="329"/>
      <c r="EI16" s="329"/>
      <c r="EJ16" s="329"/>
      <c r="EK16" s="329"/>
      <c r="EL16" s="329"/>
      <c r="EM16" s="329"/>
      <c r="EN16" s="329"/>
      <c r="EO16" s="329"/>
      <c r="EP16" s="329"/>
      <c r="EQ16" s="329"/>
      <c r="ER16" s="329"/>
      <c r="ES16" s="329"/>
      <c r="ET16" s="329"/>
      <c r="EU16" s="329"/>
      <c r="EV16" s="329"/>
      <c r="EW16" s="329"/>
      <c r="EX16" s="329"/>
      <c r="EY16" s="329"/>
      <c r="EZ16" s="329"/>
      <c r="FA16" s="329"/>
      <c r="FB16" s="329"/>
      <c r="FC16" s="329"/>
      <c r="FD16" s="329"/>
      <c r="FE16" s="329"/>
      <c r="FF16" s="329"/>
      <c r="FG16" s="329"/>
      <c r="FH16" s="329"/>
      <c r="FI16" s="329"/>
      <c r="FJ16" s="329"/>
      <c r="FK16" s="329"/>
      <c r="FL16" s="329"/>
      <c r="FM16" s="329"/>
      <c r="FN16" s="329"/>
      <c r="FO16" s="329"/>
      <c r="FP16" s="329"/>
      <c r="FQ16" s="329"/>
      <c r="FR16" s="329"/>
      <c r="FS16" s="329"/>
      <c r="FT16" s="329"/>
      <c r="FU16" s="329"/>
      <c r="FV16" s="329"/>
      <c r="FW16" s="329"/>
      <c r="FX16" s="329"/>
      <c r="FY16" s="329"/>
      <c r="FZ16" s="329"/>
      <c r="GA16" s="329"/>
      <c r="GB16" s="329"/>
      <c r="GC16" s="329"/>
      <c r="GD16" s="329"/>
      <c r="GE16" s="329"/>
      <c r="GF16" s="329"/>
      <c r="GG16" s="329"/>
      <c r="GH16" s="329"/>
      <c r="GI16" s="329"/>
      <c r="GJ16" s="329"/>
      <c r="GK16" s="329"/>
      <c r="GL16" s="329"/>
      <c r="GM16" s="329"/>
      <c r="GN16" s="329"/>
      <c r="GO16" s="329"/>
      <c r="GP16" s="329"/>
      <c r="GQ16" s="329"/>
      <c r="GR16" s="329"/>
      <c r="GS16" s="329"/>
      <c r="GT16" s="329"/>
      <c r="GU16" s="329"/>
      <c r="GV16" s="329"/>
      <c r="GW16" s="329"/>
      <c r="GX16" s="329"/>
      <c r="GY16" s="329"/>
      <c r="GZ16" s="329"/>
      <c r="HA16" s="329"/>
      <c r="HB16" s="329"/>
      <c r="HC16" s="329"/>
      <c r="HD16" s="329"/>
      <c r="HE16" s="329"/>
      <c r="HF16" s="329"/>
      <c r="HG16" s="329"/>
      <c r="HH16" s="329"/>
      <c r="HI16" s="329"/>
      <c r="HJ16" s="329"/>
      <c r="HK16" s="329"/>
      <c r="HL16" s="329"/>
      <c r="HM16" s="329"/>
      <c r="HN16" s="329"/>
      <c r="HO16" s="329"/>
      <c r="HP16" s="329"/>
      <c r="HQ16" s="329"/>
      <c r="HR16" s="329"/>
      <c r="HS16" s="329"/>
      <c r="HT16" s="329"/>
      <c r="HU16" s="329"/>
      <c r="HV16" s="329"/>
      <c r="HW16" s="329"/>
      <c r="HX16" s="329"/>
      <c r="HY16" s="329"/>
      <c r="HZ16" s="329"/>
      <c r="IA16" s="329"/>
      <c r="IB16" s="329"/>
      <c r="IC16" s="329"/>
      <c r="ID16" s="329"/>
      <c r="IE16" s="329"/>
      <c r="IF16" s="329"/>
      <c r="IG16" s="329"/>
      <c r="IH16" s="329"/>
      <c r="II16" s="329"/>
      <c r="IJ16" s="329"/>
      <c r="IK16" s="329"/>
      <c r="IL16" s="329"/>
      <c r="IM16" s="329"/>
      <c r="IN16" s="329"/>
      <c r="IO16" s="329"/>
      <c r="IP16" s="329"/>
      <c r="IQ16" s="329"/>
      <c r="IR16" s="329"/>
      <c r="IS16" s="329"/>
      <c r="IT16" s="329"/>
      <c r="IU16" s="329"/>
      <c r="IV16" s="329"/>
    </row>
    <row r="17" s="433" customFormat="1" ht="15.75" hidden="1" spans="1:256">
      <c r="A17" s="353" t="s">
        <v>4109</v>
      </c>
      <c r="B17" s="307" t="s">
        <v>111</v>
      </c>
      <c r="C17" s="365">
        <f ca="1">SUMIF(表1.2024年公共财政收入决算表!$A$6:$A$387,A17,表1.2024年公共财政收入决算表!$E$6:$E$387)</f>
        <v>0</v>
      </c>
      <c r="D17" s="365">
        <f t="shared" si="9"/>
        <v>0</v>
      </c>
      <c r="E17" s="542"/>
      <c r="F17" s="348"/>
      <c r="G17" s="348">
        <f ca="1" t="shared" si="10"/>
        <v>0</v>
      </c>
      <c r="H17" s="348" t="str">
        <f ca="1" t="shared" si="0"/>
        <v/>
      </c>
      <c r="I17" s="22" t="str">
        <f ca="1" t="shared" si="1"/>
        <v>否</v>
      </c>
      <c r="J17" s="547" t="str">
        <f t="shared" si="11"/>
        <v>10104</v>
      </c>
      <c r="K17" s="93" t="str">
        <f t="shared" si="2"/>
        <v>项</v>
      </c>
      <c r="L17" s="329"/>
      <c r="M17" s="329"/>
      <c r="N17" s="329"/>
      <c r="O17" s="329"/>
      <c r="P17" s="329"/>
      <c r="Q17" s="329"/>
      <c r="R17" s="329"/>
      <c r="S17" s="329"/>
      <c r="T17" s="329"/>
      <c r="U17" s="329"/>
      <c r="V17" s="329"/>
      <c r="W17" s="329"/>
      <c r="X17" s="329"/>
      <c r="Y17" s="329"/>
      <c r="Z17" s="329"/>
      <c r="AA17" s="329"/>
      <c r="AB17" s="329"/>
      <c r="AC17" s="329"/>
      <c r="AD17" s="329"/>
      <c r="AE17" s="329"/>
      <c r="AF17" s="329"/>
      <c r="AG17" s="329"/>
      <c r="AH17" s="329"/>
      <c r="AI17" s="329"/>
      <c r="AJ17" s="329"/>
      <c r="AK17" s="329"/>
      <c r="AL17" s="329"/>
      <c r="AM17" s="329"/>
      <c r="AN17" s="329"/>
      <c r="AO17" s="329"/>
      <c r="AP17" s="329"/>
      <c r="AQ17" s="329"/>
      <c r="AR17" s="329"/>
      <c r="AS17" s="329"/>
      <c r="AT17" s="329"/>
      <c r="AU17" s="329"/>
      <c r="AV17" s="329"/>
      <c r="AW17" s="329"/>
      <c r="AX17" s="329"/>
      <c r="AY17" s="329"/>
      <c r="AZ17" s="329"/>
      <c r="BA17" s="329"/>
      <c r="BB17" s="329"/>
      <c r="BC17" s="329"/>
      <c r="BD17" s="329"/>
      <c r="BE17" s="329"/>
      <c r="BF17" s="329"/>
      <c r="BG17" s="329"/>
      <c r="BH17" s="329"/>
      <c r="BI17" s="329"/>
      <c r="BJ17" s="329"/>
      <c r="BK17" s="329"/>
      <c r="BL17" s="329"/>
      <c r="BM17" s="329"/>
      <c r="BN17" s="329"/>
      <c r="BO17" s="329"/>
      <c r="BP17" s="329"/>
      <c r="BQ17" s="329"/>
      <c r="BR17" s="329"/>
      <c r="BS17" s="329"/>
      <c r="BT17" s="329"/>
      <c r="BU17" s="329"/>
      <c r="BV17" s="329"/>
      <c r="BW17" s="329"/>
      <c r="BX17" s="329"/>
      <c r="BY17" s="329"/>
      <c r="BZ17" s="329"/>
      <c r="CA17" s="329"/>
      <c r="CB17" s="329"/>
      <c r="CC17" s="329"/>
      <c r="CD17" s="329"/>
      <c r="CE17" s="329"/>
      <c r="CF17" s="329"/>
      <c r="CG17" s="329"/>
      <c r="CH17" s="329"/>
      <c r="CI17" s="329"/>
      <c r="CJ17" s="329"/>
      <c r="CK17" s="329"/>
      <c r="CL17" s="329"/>
      <c r="CM17" s="329"/>
      <c r="CN17" s="329"/>
      <c r="CO17" s="329"/>
      <c r="CP17" s="329"/>
      <c r="CQ17" s="329"/>
      <c r="CR17" s="329"/>
      <c r="CS17" s="329"/>
      <c r="CT17" s="329"/>
      <c r="CU17" s="329"/>
      <c r="CV17" s="329"/>
      <c r="CW17" s="329"/>
      <c r="CX17" s="329"/>
      <c r="CY17" s="329"/>
      <c r="CZ17" s="329"/>
      <c r="DA17" s="329"/>
      <c r="DB17" s="329"/>
      <c r="DC17" s="329"/>
      <c r="DD17" s="329"/>
      <c r="DE17" s="329"/>
      <c r="DF17" s="329"/>
      <c r="DG17" s="329"/>
      <c r="DH17" s="329"/>
      <c r="DI17" s="329"/>
      <c r="DJ17" s="329"/>
      <c r="DK17" s="329"/>
      <c r="DL17" s="329"/>
      <c r="DM17" s="329"/>
      <c r="DN17" s="329"/>
      <c r="DO17" s="329"/>
      <c r="DP17" s="329"/>
      <c r="DQ17" s="329"/>
      <c r="DR17" s="329"/>
      <c r="DS17" s="329"/>
      <c r="DT17" s="329"/>
      <c r="DU17" s="329"/>
      <c r="DV17" s="329"/>
      <c r="DW17" s="329"/>
      <c r="DX17" s="329"/>
      <c r="DY17" s="329"/>
      <c r="DZ17" s="329"/>
      <c r="EA17" s="329"/>
      <c r="EB17" s="329"/>
      <c r="EC17" s="329"/>
      <c r="ED17" s="329"/>
      <c r="EE17" s="329"/>
      <c r="EF17" s="329"/>
      <c r="EG17" s="329"/>
      <c r="EH17" s="329"/>
      <c r="EI17" s="329"/>
      <c r="EJ17" s="329"/>
      <c r="EK17" s="329"/>
      <c r="EL17" s="329"/>
      <c r="EM17" s="329"/>
      <c r="EN17" s="329"/>
      <c r="EO17" s="329"/>
      <c r="EP17" s="329"/>
      <c r="EQ17" s="329"/>
      <c r="ER17" s="329"/>
      <c r="ES17" s="329"/>
      <c r="ET17" s="329"/>
      <c r="EU17" s="329"/>
      <c r="EV17" s="329"/>
      <c r="EW17" s="329"/>
      <c r="EX17" s="329"/>
      <c r="EY17" s="329"/>
      <c r="EZ17" s="329"/>
      <c r="FA17" s="329"/>
      <c r="FB17" s="329"/>
      <c r="FC17" s="329"/>
      <c r="FD17" s="329"/>
      <c r="FE17" s="329"/>
      <c r="FF17" s="329"/>
      <c r="FG17" s="329"/>
      <c r="FH17" s="329"/>
      <c r="FI17" s="329"/>
      <c r="FJ17" s="329"/>
      <c r="FK17" s="329"/>
      <c r="FL17" s="329"/>
      <c r="FM17" s="329"/>
      <c r="FN17" s="329"/>
      <c r="FO17" s="329"/>
      <c r="FP17" s="329"/>
      <c r="FQ17" s="329"/>
      <c r="FR17" s="329"/>
      <c r="FS17" s="329"/>
      <c r="FT17" s="329"/>
      <c r="FU17" s="329"/>
      <c r="FV17" s="329"/>
      <c r="FW17" s="329"/>
      <c r="FX17" s="329"/>
      <c r="FY17" s="329"/>
      <c r="FZ17" s="329"/>
      <c r="GA17" s="329"/>
      <c r="GB17" s="329"/>
      <c r="GC17" s="329"/>
      <c r="GD17" s="329"/>
      <c r="GE17" s="329"/>
      <c r="GF17" s="329"/>
      <c r="GG17" s="329"/>
      <c r="GH17" s="329"/>
      <c r="GI17" s="329"/>
      <c r="GJ17" s="329"/>
      <c r="GK17" s="329"/>
      <c r="GL17" s="329"/>
      <c r="GM17" s="329"/>
      <c r="GN17" s="329"/>
      <c r="GO17" s="329"/>
      <c r="GP17" s="329"/>
      <c r="GQ17" s="329"/>
      <c r="GR17" s="329"/>
      <c r="GS17" s="329"/>
      <c r="GT17" s="329"/>
      <c r="GU17" s="329"/>
      <c r="GV17" s="329"/>
      <c r="GW17" s="329"/>
      <c r="GX17" s="329"/>
      <c r="GY17" s="329"/>
      <c r="GZ17" s="329"/>
      <c r="HA17" s="329"/>
      <c r="HB17" s="329"/>
      <c r="HC17" s="329"/>
      <c r="HD17" s="329"/>
      <c r="HE17" s="329"/>
      <c r="HF17" s="329"/>
      <c r="HG17" s="329"/>
      <c r="HH17" s="329"/>
      <c r="HI17" s="329"/>
      <c r="HJ17" s="329"/>
      <c r="HK17" s="329"/>
      <c r="HL17" s="329"/>
      <c r="HM17" s="329"/>
      <c r="HN17" s="329"/>
      <c r="HO17" s="329"/>
      <c r="HP17" s="329"/>
      <c r="HQ17" s="329"/>
      <c r="HR17" s="329"/>
      <c r="HS17" s="329"/>
      <c r="HT17" s="329"/>
      <c r="HU17" s="329"/>
      <c r="HV17" s="329"/>
      <c r="HW17" s="329"/>
      <c r="HX17" s="329"/>
      <c r="HY17" s="329"/>
      <c r="HZ17" s="329"/>
      <c r="IA17" s="329"/>
      <c r="IB17" s="329"/>
      <c r="IC17" s="329"/>
      <c r="ID17" s="329"/>
      <c r="IE17" s="329"/>
      <c r="IF17" s="329"/>
      <c r="IG17" s="329"/>
      <c r="IH17" s="329"/>
      <c r="II17" s="329"/>
      <c r="IJ17" s="329"/>
      <c r="IK17" s="329"/>
      <c r="IL17" s="329"/>
      <c r="IM17" s="329"/>
      <c r="IN17" s="329"/>
      <c r="IO17" s="329"/>
      <c r="IP17" s="329"/>
      <c r="IQ17" s="329"/>
      <c r="IR17" s="329"/>
      <c r="IS17" s="329"/>
      <c r="IT17" s="329"/>
      <c r="IU17" s="329"/>
      <c r="IV17" s="329"/>
    </row>
    <row r="18" s="433" customFormat="1" ht="15.75" hidden="1" spans="1:256">
      <c r="A18" s="353" t="s">
        <v>4110</v>
      </c>
      <c r="B18" s="307" t="s">
        <v>113</v>
      </c>
      <c r="C18" s="365">
        <f ca="1">SUMIF(表1.2024年公共财政收入决算表!$A$6:$A$387,A18,表1.2024年公共财政收入决算表!$E$6:$E$387)</f>
        <v>0</v>
      </c>
      <c r="D18" s="365">
        <f t="shared" si="9"/>
        <v>0</v>
      </c>
      <c r="E18" s="542"/>
      <c r="F18" s="348"/>
      <c r="G18" s="348">
        <f ca="1" t="shared" si="10"/>
        <v>0</v>
      </c>
      <c r="H18" s="348" t="str">
        <f ca="1" t="shared" si="0"/>
        <v/>
      </c>
      <c r="I18" s="22" t="str">
        <f ca="1" t="shared" si="1"/>
        <v>否</v>
      </c>
      <c r="J18" s="547" t="str">
        <f t="shared" si="11"/>
        <v>10104</v>
      </c>
      <c r="K18" s="93" t="str">
        <f t="shared" si="2"/>
        <v>项</v>
      </c>
      <c r="L18" s="329"/>
      <c r="M18" s="329"/>
      <c r="N18" s="329"/>
      <c r="O18" s="329"/>
      <c r="P18" s="329"/>
      <c r="Q18" s="329"/>
      <c r="R18" s="329"/>
      <c r="S18" s="329"/>
      <c r="T18" s="329"/>
      <c r="U18" s="329"/>
      <c r="V18" s="329"/>
      <c r="W18" s="329"/>
      <c r="X18" s="329"/>
      <c r="Y18" s="329"/>
      <c r="Z18" s="329"/>
      <c r="AA18" s="329"/>
      <c r="AB18" s="329"/>
      <c r="AC18" s="329"/>
      <c r="AD18" s="329"/>
      <c r="AE18" s="329"/>
      <c r="AF18" s="329"/>
      <c r="AG18" s="329"/>
      <c r="AH18" s="329"/>
      <c r="AI18" s="329"/>
      <c r="AJ18" s="329"/>
      <c r="AK18" s="329"/>
      <c r="AL18" s="329"/>
      <c r="AM18" s="329"/>
      <c r="AN18" s="329"/>
      <c r="AO18" s="329"/>
      <c r="AP18" s="329"/>
      <c r="AQ18" s="329"/>
      <c r="AR18" s="329"/>
      <c r="AS18" s="329"/>
      <c r="AT18" s="329"/>
      <c r="AU18" s="329"/>
      <c r="AV18" s="329"/>
      <c r="AW18" s="329"/>
      <c r="AX18" s="329"/>
      <c r="AY18" s="329"/>
      <c r="AZ18" s="329"/>
      <c r="BA18" s="329"/>
      <c r="BB18" s="329"/>
      <c r="BC18" s="329"/>
      <c r="BD18" s="329"/>
      <c r="BE18" s="329"/>
      <c r="BF18" s="329"/>
      <c r="BG18" s="329"/>
      <c r="BH18" s="329"/>
      <c r="BI18" s="329"/>
      <c r="BJ18" s="329"/>
      <c r="BK18" s="329"/>
      <c r="BL18" s="329"/>
      <c r="BM18" s="329"/>
      <c r="BN18" s="329"/>
      <c r="BO18" s="329"/>
      <c r="BP18" s="329"/>
      <c r="BQ18" s="329"/>
      <c r="BR18" s="329"/>
      <c r="BS18" s="329"/>
      <c r="BT18" s="329"/>
      <c r="BU18" s="329"/>
      <c r="BV18" s="329"/>
      <c r="BW18" s="329"/>
      <c r="BX18" s="329"/>
      <c r="BY18" s="329"/>
      <c r="BZ18" s="329"/>
      <c r="CA18" s="329"/>
      <c r="CB18" s="329"/>
      <c r="CC18" s="329"/>
      <c r="CD18" s="329"/>
      <c r="CE18" s="329"/>
      <c r="CF18" s="329"/>
      <c r="CG18" s="329"/>
      <c r="CH18" s="329"/>
      <c r="CI18" s="329"/>
      <c r="CJ18" s="329"/>
      <c r="CK18" s="329"/>
      <c r="CL18" s="329"/>
      <c r="CM18" s="329"/>
      <c r="CN18" s="329"/>
      <c r="CO18" s="329"/>
      <c r="CP18" s="329"/>
      <c r="CQ18" s="329"/>
      <c r="CR18" s="329"/>
      <c r="CS18" s="329"/>
      <c r="CT18" s="329"/>
      <c r="CU18" s="329"/>
      <c r="CV18" s="329"/>
      <c r="CW18" s="329"/>
      <c r="CX18" s="329"/>
      <c r="CY18" s="329"/>
      <c r="CZ18" s="329"/>
      <c r="DA18" s="329"/>
      <c r="DB18" s="329"/>
      <c r="DC18" s="329"/>
      <c r="DD18" s="329"/>
      <c r="DE18" s="329"/>
      <c r="DF18" s="329"/>
      <c r="DG18" s="329"/>
      <c r="DH18" s="329"/>
      <c r="DI18" s="329"/>
      <c r="DJ18" s="329"/>
      <c r="DK18" s="329"/>
      <c r="DL18" s="329"/>
      <c r="DM18" s="329"/>
      <c r="DN18" s="329"/>
      <c r="DO18" s="329"/>
      <c r="DP18" s="329"/>
      <c r="DQ18" s="329"/>
      <c r="DR18" s="329"/>
      <c r="DS18" s="329"/>
      <c r="DT18" s="329"/>
      <c r="DU18" s="329"/>
      <c r="DV18" s="329"/>
      <c r="DW18" s="329"/>
      <c r="DX18" s="329"/>
      <c r="DY18" s="329"/>
      <c r="DZ18" s="329"/>
      <c r="EA18" s="329"/>
      <c r="EB18" s="329"/>
      <c r="EC18" s="329"/>
      <c r="ED18" s="329"/>
      <c r="EE18" s="329"/>
      <c r="EF18" s="329"/>
      <c r="EG18" s="329"/>
      <c r="EH18" s="329"/>
      <c r="EI18" s="329"/>
      <c r="EJ18" s="329"/>
      <c r="EK18" s="329"/>
      <c r="EL18" s="329"/>
      <c r="EM18" s="329"/>
      <c r="EN18" s="329"/>
      <c r="EO18" s="329"/>
      <c r="EP18" s="329"/>
      <c r="EQ18" s="329"/>
      <c r="ER18" s="329"/>
      <c r="ES18" s="329"/>
      <c r="ET18" s="329"/>
      <c r="EU18" s="329"/>
      <c r="EV18" s="329"/>
      <c r="EW18" s="329"/>
      <c r="EX18" s="329"/>
      <c r="EY18" s="329"/>
      <c r="EZ18" s="329"/>
      <c r="FA18" s="329"/>
      <c r="FB18" s="329"/>
      <c r="FC18" s="329"/>
      <c r="FD18" s="329"/>
      <c r="FE18" s="329"/>
      <c r="FF18" s="329"/>
      <c r="FG18" s="329"/>
      <c r="FH18" s="329"/>
      <c r="FI18" s="329"/>
      <c r="FJ18" s="329"/>
      <c r="FK18" s="329"/>
      <c r="FL18" s="329"/>
      <c r="FM18" s="329"/>
      <c r="FN18" s="329"/>
      <c r="FO18" s="329"/>
      <c r="FP18" s="329"/>
      <c r="FQ18" s="329"/>
      <c r="FR18" s="329"/>
      <c r="FS18" s="329"/>
      <c r="FT18" s="329"/>
      <c r="FU18" s="329"/>
      <c r="FV18" s="329"/>
      <c r="FW18" s="329"/>
      <c r="FX18" s="329"/>
      <c r="FY18" s="329"/>
      <c r="FZ18" s="329"/>
      <c r="GA18" s="329"/>
      <c r="GB18" s="329"/>
      <c r="GC18" s="329"/>
      <c r="GD18" s="329"/>
      <c r="GE18" s="329"/>
      <c r="GF18" s="329"/>
      <c r="GG18" s="329"/>
      <c r="GH18" s="329"/>
      <c r="GI18" s="329"/>
      <c r="GJ18" s="329"/>
      <c r="GK18" s="329"/>
      <c r="GL18" s="329"/>
      <c r="GM18" s="329"/>
      <c r="GN18" s="329"/>
      <c r="GO18" s="329"/>
      <c r="GP18" s="329"/>
      <c r="GQ18" s="329"/>
      <c r="GR18" s="329"/>
      <c r="GS18" s="329"/>
      <c r="GT18" s="329"/>
      <c r="GU18" s="329"/>
      <c r="GV18" s="329"/>
      <c r="GW18" s="329"/>
      <c r="GX18" s="329"/>
      <c r="GY18" s="329"/>
      <c r="GZ18" s="329"/>
      <c r="HA18" s="329"/>
      <c r="HB18" s="329"/>
      <c r="HC18" s="329"/>
      <c r="HD18" s="329"/>
      <c r="HE18" s="329"/>
      <c r="HF18" s="329"/>
      <c r="HG18" s="329"/>
      <c r="HH18" s="329"/>
      <c r="HI18" s="329"/>
      <c r="HJ18" s="329"/>
      <c r="HK18" s="329"/>
      <c r="HL18" s="329"/>
      <c r="HM18" s="329"/>
      <c r="HN18" s="329"/>
      <c r="HO18" s="329"/>
      <c r="HP18" s="329"/>
      <c r="HQ18" s="329"/>
      <c r="HR18" s="329"/>
      <c r="HS18" s="329"/>
      <c r="HT18" s="329"/>
      <c r="HU18" s="329"/>
      <c r="HV18" s="329"/>
      <c r="HW18" s="329"/>
      <c r="HX18" s="329"/>
      <c r="HY18" s="329"/>
      <c r="HZ18" s="329"/>
      <c r="IA18" s="329"/>
      <c r="IB18" s="329"/>
      <c r="IC18" s="329"/>
      <c r="ID18" s="329"/>
      <c r="IE18" s="329"/>
      <c r="IF18" s="329"/>
      <c r="IG18" s="329"/>
      <c r="IH18" s="329"/>
      <c r="II18" s="329"/>
      <c r="IJ18" s="329"/>
      <c r="IK18" s="329"/>
      <c r="IL18" s="329"/>
      <c r="IM18" s="329"/>
      <c r="IN18" s="329"/>
      <c r="IO18" s="329"/>
      <c r="IP18" s="329"/>
      <c r="IQ18" s="329"/>
      <c r="IR18" s="329"/>
      <c r="IS18" s="329"/>
      <c r="IT18" s="329"/>
      <c r="IU18" s="329"/>
      <c r="IV18" s="329"/>
    </row>
    <row r="19" s="433" customFormat="1" ht="15.75" hidden="1" spans="1:256">
      <c r="A19" s="353" t="s">
        <v>4111</v>
      </c>
      <c r="B19" s="307" t="s">
        <v>115</v>
      </c>
      <c r="C19" s="365">
        <f ca="1">SUMIF(表1.2024年公共财政收入决算表!$A$6:$A$387,A19,表1.2024年公共财政收入决算表!$E$6:$E$387)</f>
        <v>0</v>
      </c>
      <c r="D19" s="365">
        <f t="shared" si="9"/>
        <v>0</v>
      </c>
      <c r="E19" s="542"/>
      <c r="F19" s="348"/>
      <c r="G19" s="348">
        <f ca="1" t="shared" si="10"/>
        <v>0</v>
      </c>
      <c r="H19" s="348" t="str">
        <f ca="1" t="shared" si="0"/>
        <v/>
      </c>
      <c r="I19" s="22" t="str">
        <f ca="1" t="shared" si="1"/>
        <v>否</v>
      </c>
      <c r="J19" s="547" t="str">
        <f t="shared" si="11"/>
        <v>10104</v>
      </c>
      <c r="K19" s="93" t="str">
        <f t="shared" si="2"/>
        <v>项</v>
      </c>
      <c r="L19" s="329"/>
      <c r="M19" s="329"/>
      <c r="N19" s="329"/>
      <c r="O19" s="329"/>
      <c r="P19" s="329"/>
      <c r="Q19" s="329"/>
      <c r="R19" s="329"/>
      <c r="S19" s="329"/>
      <c r="T19" s="329"/>
      <c r="U19" s="329"/>
      <c r="V19" s="329"/>
      <c r="W19" s="329"/>
      <c r="X19" s="329"/>
      <c r="Y19" s="329"/>
      <c r="Z19" s="329"/>
      <c r="AA19" s="329"/>
      <c r="AB19" s="329"/>
      <c r="AC19" s="329"/>
      <c r="AD19" s="329"/>
      <c r="AE19" s="329"/>
      <c r="AF19" s="329"/>
      <c r="AG19" s="329"/>
      <c r="AH19" s="329"/>
      <c r="AI19" s="329"/>
      <c r="AJ19" s="329"/>
      <c r="AK19" s="329"/>
      <c r="AL19" s="329"/>
      <c r="AM19" s="329"/>
      <c r="AN19" s="329"/>
      <c r="AO19" s="329"/>
      <c r="AP19" s="329"/>
      <c r="AQ19" s="329"/>
      <c r="AR19" s="329"/>
      <c r="AS19" s="329"/>
      <c r="AT19" s="329"/>
      <c r="AU19" s="329"/>
      <c r="AV19" s="329"/>
      <c r="AW19" s="329"/>
      <c r="AX19" s="329"/>
      <c r="AY19" s="329"/>
      <c r="AZ19" s="329"/>
      <c r="BA19" s="329"/>
      <c r="BB19" s="329"/>
      <c r="BC19" s="329"/>
      <c r="BD19" s="329"/>
      <c r="BE19" s="329"/>
      <c r="BF19" s="329"/>
      <c r="BG19" s="329"/>
      <c r="BH19" s="329"/>
      <c r="BI19" s="329"/>
      <c r="BJ19" s="329"/>
      <c r="BK19" s="329"/>
      <c r="BL19" s="329"/>
      <c r="BM19" s="329"/>
      <c r="BN19" s="329"/>
      <c r="BO19" s="329"/>
      <c r="BP19" s="329"/>
      <c r="BQ19" s="329"/>
      <c r="BR19" s="329"/>
      <c r="BS19" s="329"/>
      <c r="BT19" s="329"/>
      <c r="BU19" s="329"/>
      <c r="BV19" s="329"/>
      <c r="BW19" s="329"/>
      <c r="BX19" s="329"/>
      <c r="BY19" s="329"/>
      <c r="BZ19" s="329"/>
      <c r="CA19" s="329"/>
      <c r="CB19" s="329"/>
      <c r="CC19" s="329"/>
      <c r="CD19" s="329"/>
      <c r="CE19" s="329"/>
      <c r="CF19" s="329"/>
      <c r="CG19" s="329"/>
      <c r="CH19" s="329"/>
      <c r="CI19" s="329"/>
      <c r="CJ19" s="329"/>
      <c r="CK19" s="329"/>
      <c r="CL19" s="329"/>
      <c r="CM19" s="329"/>
      <c r="CN19" s="329"/>
      <c r="CO19" s="329"/>
      <c r="CP19" s="329"/>
      <c r="CQ19" s="329"/>
      <c r="CR19" s="329"/>
      <c r="CS19" s="329"/>
      <c r="CT19" s="329"/>
      <c r="CU19" s="329"/>
      <c r="CV19" s="329"/>
      <c r="CW19" s="329"/>
      <c r="CX19" s="329"/>
      <c r="CY19" s="329"/>
      <c r="CZ19" s="329"/>
      <c r="DA19" s="329"/>
      <c r="DB19" s="329"/>
      <c r="DC19" s="329"/>
      <c r="DD19" s="329"/>
      <c r="DE19" s="329"/>
      <c r="DF19" s="329"/>
      <c r="DG19" s="329"/>
      <c r="DH19" s="329"/>
      <c r="DI19" s="329"/>
      <c r="DJ19" s="329"/>
      <c r="DK19" s="329"/>
      <c r="DL19" s="329"/>
      <c r="DM19" s="329"/>
      <c r="DN19" s="329"/>
      <c r="DO19" s="329"/>
      <c r="DP19" s="329"/>
      <c r="DQ19" s="329"/>
      <c r="DR19" s="329"/>
      <c r="DS19" s="329"/>
      <c r="DT19" s="329"/>
      <c r="DU19" s="329"/>
      <c r="DV19" s="329"/>
      <c r="DW19" s="329"/>
      <c r="DX19" s="329"/>
      <c r="DY19" s="329"/>
      <c r="DZ19" s="329"/>
      <c r="EA19" s="329"/>
      <c r="EB19" s="329"/>
      <c r="EC19" s="329"/>
      <c r="ED19" s="329"/>
      <c r="EE19" s="329"/>
      <c r="EF19" s="329"/>
      <c r="EG19" s="329"/>
      <c r="EH19" s="329"/>
      <c r="EI19" s="329"/>
      <c r="EJ19" s="329"/>
      <c r="EK19" s="329"/>
      <c r="EL19" s="329"/>
      <c r="EM19" s="329"/>
      <c r="EN19" s="329"/>
      <c r="EO19" s="329"/>
      <c r="EP19" s="329"/>
      <c r="EQ19" s="329"/>
      <c r="ER19" s="329"/>
      <c r="ES19" s="329"/>
      <c r="ET19" s="329"/>
      <c r="EU19" s="329"/>
      <c r="EV19" s="329"/>
      <c r="EW19" s="329"/>
      <c r="EX19" s="329"/>
      <c r="EY19" s="329"/>
      <c r="EZ19" s="329"/>
      <c r="FA19" s="329"/>
      <c r="FB19" s="329"/>
      <c r="FC19" s="329"/>
      <c r="FD19" s="329"/>
      <c r="FE19" s="329"/>
      <c r="FF19" s="329"/>
      <c r="FG19" s="329"/>
      <c r="FH19" s="329"/>
      <c r="FI19" s="329"/>
      <c r="FJ19" s="329"/>
      <c r="FK19" s="329"/>
      <c r="FL19" s="329"/>
      <c r="FM19" s="329"/>
      <c r="FN19" s="329"/>
      <c r="FO19" s="329"/>
      <c r="FP19" s="329"/>
      <c r="FQ19" s="329"/>
      <c r="FR19" s="329"/>
      <c r="FS19" s="329"/>
      <c r="FT19" s="329"/>
      <c r="FU19" s="329"/>
      <c r="FV19" s="329"/>
      <c r="FW19" s="329"/>
      <c r="FX19" s="329"/>
      <c r="FY19" s="329"/>
      <c r="FZ19" s="329"/>
      <c r="GA19" s="329"/>
      <c r="GB19" s="329"/>
      <c r="GC19" s="329"/>
      <c r="GD19" s="329"/>
      <c r="GE19" s="329"/>
      <c r="GF19" s="329"/>
      <c r="GG19" s="329"/>
      <c r="GH19" s="329"/>
      <c r="GI19" s="329"/>
      <c r="GJ19" s="329"/>
      <c r="GK19" s="329"/>
      <c r="GL19" s="329"/>
      <c r="GM19" s="329"/>
      <c r="GN19" s="329"/>
      <c r="GO19" s="329"/>
      <c r="GP19" s="329"/>
      <c r="GQ19" s="329"/>
      <c r="GR19" s="329"/>
      <c r="GS19" s="329"/>
      <c r="GT19" s="329"/>
      <c r="GU19" s="329"/>
      <c r="GV19" s="329"/>
      <c r="GW19" s="329"/>
      <c r="GX19" s="329"/>
      <c r="GY19" s="329"/>
      <c r="GZ19" s="329"/>
      <c r="HA19" s="329"/>
      <c r="HB19" s="329"/>
      <c r="HC19" s="329"/>
      <c r="HD19" s="329"/>
      <c r="HE19" s="329"/>
      <c r="HF19" s="329"/>
      <c r="HG19" s="329"/>
      <c r="HH19" s="329"/>
      <c r="HI19" s="329"/>
      <c r="HJ19" s="329"/>
      <c r="HK19" s="329"/>
      <c r="HL19" s="329"/>
      <c r="HM19" s="329"/>
      <c r="HN19" s="329"/>
      <c r="HO19" s="329"/>
      <c r="HP19" s="329"/>
      <c r="HQ19" s="329"/>
      <c r="HR19" s="329"/>
      <c r="HS19" s="329"/>
      <c r="HT19" s="329"/>
      <c r="HU19" s="329"/>
      <c r="HV19" s="329"/>
      <c r="HW19" s="329"/>
      <c r="HX19" s="329"/>
      <c r="HY19" s="329"/>
      <c r="HZ19" s="329"/>
      <c r="IA19" s="329"/>
      <c r="IB19" s="329"/>
      <c r="IC19" s="329"/>
      <c r="ID19" s="329"/>
      <c r="IE19" s="329"/>
      <c r="IF19" s="329"/>
      <c r="IG19" s="329"/>
      <c r="IH19" s="329"/>
      <c r="II19" s="329"/>
      <c r="IJ19" s="329"/>
      <c r="IK19" s="329"/>
      <c r="IL19" s="329"/>
      <c r="IM19" s="329"/>
      <c r="IN19" s="329"/>
      <c r="IO19" s="329"/>
      <c r="IP19" s="329"/>
      <c r="IQ19" s="329"/>
      <c r="IR19" s="329"/>
      <c r="IS19" s="329"/>
      <c r="IT19" s="329"/>
      <c r="IU19" s="329"/>
      <c r="IV19" s="329"/>
    </row>
    <row r="20" s="433" customFormat="1" ht="15.75" hidden="1" spans="1:256">
      <c r="A20" s="353" t="s">
        <v>4112</v>
      </c>
      <c r="B20" s="307" t="s">
        <v>116</v>
      </c>
      <c r="C20" s="365">
        <f ca="1">SUMIF(表1.2024年公共财政收入决算表!$A$6:$A$387,A20,表1.2024年公共财政收入决算表!$E$6:$E$387)</f>
        <v>0</v>
      </c>
      <c r="D20" s="365">
        <f t="shared" si="9"/>
        <v>0</v>
      </c>
      <c r="E20" s="542"/>
      <c r="F20" s="348"/>
      <c r="G20" s="348">
        <f ca="1" t="shared" si="10"/>
        <v>0</v>
      </c>
      <c r="H20" s="348" t="str">
        <f ca="1" t="shared" si="0"/>
        <v/>
      </c>
      <c r="I20" s="22" t="str">
        <f ca="1" t="shared" si="1"/>
        <v>否</v>
      </c>
      <c r="J20" s="547" t="str">
        <f t="shared" si="11"/>
        <v>10104</v>
      </c>
      <c r="K20" s="93" t="str">
        <f t="shared" si="2"/>
        <v>项</v>
      </c>
      <c r="L20" s="329"/>
      <c r="M20" s="329"/>
      <c r="N20" s="329"/>
      <c r="O20" s="329"/>
      <c r="P20" s="329"/>
      <c r="Q20" s="329"/>
      <c r="R20" s="329"/>
      <c r="S20" s="329"/>
      <c r="T20" s="329"/>
      <c r="U20" s="329"/>
      <c r="V20" s="329"/>
      <c r="W20" s="329"/>
      <c r="X20" s="329"/>
      <c r="Y20" s="329"/>
      <c r="Z20" s="329"/>
      <c r="AA20" s="329"/>
      <c r="AB20" s="329"/>
      <c r="AC20" s="329"/>
      <c r="AD20" s="329"/>
      <c r="AE20" s="329"/>
      <c r="AF20" s="329"/>
      <c r="AG20" s="329"/>
      <c r="AH20" s="329"/>
      <c r="AI20" s="329"/>
      <c r="AJ20" s="329"/>
      <c r="AK20" s="329"/>
      <c r="AL20" s="329"/>
      <c r="AM20" s="329"/>
      <c r="AN20" s="329"/>
      <c r="AO20" s="329"/>
      <c r="AP20" s="329"/>
      <c r="AQ20" s="329"/>
      <c r="AR20" s="329"/>
      <c r="AS20" s="329"/>
      <c r="AT20" s="329"/>
      <c r="AU20" s="329"/>
      <c r="AV20" s="329"/>
      <c r="AW20" s="329"/>
      <c r="AX20" s="329"/>
      <c r="AY20" s="329"/>
      <c r="AZ20" s="329"/>
      <c r="BA20" s="329"/>
      <c r="BB20" s="329"/>
      <c r="BC20" s="329"/>
      <c r="BD20" s="329"/>
      <c r="BE20" s="329"/>
      <c r="BF20" s="329"/>
      <c r="BG20" s="329"/>
      <c r="BH20" s="329"/>
      <c r="BI20" s="329"/>
      <c r="BJ20" s="329"/>
      <c r="BK20" s="329"/>
      <c r="BL20" s="329"/>
      <c r="BM20" s="329"/>
      <c r="BN20" s="329"/>
      <c r="BO20" s="329"/>
      <c r="BP20" s="329"/>
      <c r="BQ20" s="329"/>
      <c r="BR20" s="329"/>
      <c r="BS20" s="329"/>
      <c r="BT20" s="329"/>
      <c r="BU20" s="329"/>
      <c r="BV20" s="329"/>
      <c r="BW20" s="329"/>
      <c r="BX20" s="329"/>
      <c r="BY20" s="329"/>
      <c r="BZ20" s="329"/>
      <c r="CA20" s="329"/>
      <c r="CB20" s="329"/>
      <c r="CC20" s="329"/>
      <c r="CD20" s="329"/>
      <c r="CE20" s="329"/>
      <c r="CF20" s="329"/>
      <c r="CG20" s="329"/>
      <c r="CH20" s="329"/>
      <c r="CI20" s="329"/>
      <c r="CJ20" s="329"/>
      <c r="CK20" s="329"/>
      <c r="CL20" s="329"/>
      <c r="CM20" s="329"/>
      <c r="CN20" s="329"/>
      <c r="CO20" s="329"/>
      <c r="CP20" s="329"/>
      <c r="CQ20" s="329"/>
      <c r="CR20" s="329"/>
      <c r="CS20" s="329"/>
      <c r="CT20" s="329"/>
      <c r="CU20" s="329"/>
      <c r="CV20" s="329"/>
      <c r="CW20" s="329"/>
      <c r="CX20" s="329"/>
      <c r="CY20" s="329"/>
      <c r="CZ20" s="329"/>
      <c r="DA20" s="329"/>
      <c r="DB20" s="329"/>
      <c r="DC20" s="329"/>
      <c r="DD20" s="329"/>
      <c r="DE20" s="329"/>
      <c r="DF20" s="329"/>
      <c r="DG20" s="329"/>
      <c r="DH20" s="329"/>
      <c r="DI20" s="329"/>
      <c r="DJ20" s="329"/>
      <c r="DK20" s="329"/>
      <c r="DL20" s="329"/>
      <c r="DM20" s="329"/>
      <c r="DN20" s="329"/>
      <c r="DO20" s="329"/>
      <c r="DP20" s="329"/>
      <c r="DQ20" s="329"/>
      <c r="DR20" s="329"/>
      <c r="DS20" s="329"/>
      <c r="DT20" s="329"/>
      <c r="DU20" s="329"/>
      <c r="DV20" s="329"/>
      <c r="DW20" s="329"/>
      <c r="DX20" s="329"/>
      <c r="DY20" s="329"/>
      <c r="DZ20" s="329"/>
      <c r="EA20" s="329"/>
      <c r="EB20" s="329"/>
      <c r="EC20" s="329"/>
      <c r="ED20" s="329"/>
      <c r="EE20" s="329"/>
      <c r="EF20" s="329"/>
      <c r="EG20" s="329"/>
      <c r="EH20" s="329"/>
      <c r="EI20" s="329"/>
      <c r="EJ20" s="329"/>
      <c r="EK20" s="329"/>
      <c r="EL20" s="329"/>
      <c r="EM20" s="329"/>
      <c r="EN20" s="329"/>
      <c r="EO20" s="329"/>
      <c r="EP20" s="329"/>
      <c r="EQ20" s="329"/>
      <c r="ER20" s="329"/>
      <c r="ES20" s="329"/>
      <c r="ET20" s="329"/>
      <c r="EU20" s="329"/>
      <c r="EV20" s="329"/>
      <c r="EW20" s="329"/>
      <c r="EX20" s="329"/>
      <c r="EY20" s="329"/>
      <c r="EZ20" s="329"/>
      <c r="FA20" s="329"/>
      <c r="FB20" s="329"/>
      <c r="FC20" s="329"/>
      <c r="FD20" s="329"/>
      <c r="FE20" s="329"/>
      <c r="FF20" s="329"/>
      <c r="FG20" s="329"/>
      <c r="FH20" s="329"/>
      <c r="FI20" s="329"/>
      <c r="FJ20" s="329"/>
      <c r="FK20" s="329"/>
      <c r="FL20" s="329"/>
      <c r="FM20" s="329"/>
      <c r="FN20" s="329"/>
      <c r="FO20" s="329"/>
      <c r="FP20" s="329"/>
      <c r="FQ20" s="329"/>
      <c r="FR20" s="329"/>
      <c r="FS20" s="329"/>
      <c r="FT20" s="329"/>
      <c r="FU20" s="329"/>
      <c r="FV20" s="329"/>
      <c r="FW20" s="329"/>
      <c r="FX20" s="329"/>
      <c r="FY20" s="329"/>
      <c r="FZ20" s="329"/>
      <c r="GA20" s="329"/>
      <c r="GB20" s="329"/>
      <c r="GC20" s="329"/>
      <c r="GD20" s="329"/>
      <c r="GE20" s="329"/>
      <c r="GF20" s="329"/>
      <c r="GG20" s="329"/>
      <c r="GH20" s="329"/>
      <c r="GI20" s="329"/>
      <c r="GJ20" s="329"/>
      <c r="GK20" s="329"/>
      <c r="GL20" s="329"/>
      <c r="GM20" s="329"/>
      <c r="GN20" s="329"/>
      <c r="GO20" s="329"/>
      <c r="GP20" s="329"/>
      <c r="GQ20" s="329"/>
      <c r="GR20" s="329"/>
      <c r="GS20" s="329"/>
      <c r="GT20" s="329"/>
      <c r="GU20" s="329"/>
      <c r="GV20" s="329"/>
      <c r="GW20" s="329"/>
      <c r="GX20" s="329"/>
      <c r="GY20" s="329"/>
      <c r="GZ20" s="329"/>
      <c r="HA20" s="329"/>
      <c r="HB20" s="329"/>
      <c r="HC20" s="329"/>
      <c r="HD20" s="329"/>
      <c r="HE20" s="329"/>
      <c r="HF20" s="329"/>
      <c r="HG20" s="329"/>
      <c r="HH20" s="329"/>
      <c r="HI20" s="329"/>
      <c r="HJ20" s="329"/>
      <c r="HK20" s="329"/>
      <c r="HL20" s="329"/>
      <c r="HM20" s="329"/>
      <c r="HN20" s="329"/>
      <c r="HO20" s="329"/>
      <c r="HP20" s="329"/>
      <c r="HQ20" s="329"/>
      <c r="HR20" s="329"/>
      <c r="HS20" s="329"/>
      <c r="HT20" s="329"/>
      <c r="HU20" s="329"/>
      <c r="HV20" s="329"/>
      <c r="HW20" s="329"/>
      <c r="HX20" s="329"/>
      <c r="HY20" s="329"/>
      <c r="HZ20" s="329"/>
      <c r="IA20" s="329"/>
      <c r="IB20" s="329"/>
      <c r="IC20" s="329"/>
      <c r="ID20" s="329"/>
      <c r="IE20" s="329"/>
      <c r="IF20" s="329"/>
      <c r="IG20" s="329"/>
      <c r="IH20" s="329"/>
      <c r="II20" s="329"/>
      <c r="IJ20" s="329"/>
      <c r="IK20" s="329"/>
      <c r="IL20" s="329"/>
      <c r="IM20" s="329"/>
      <c r="IN20" s="329"/>
      <c r="IO20" s="329"/>
      <c r="IP20" s="329"/>
      <c r="IQ20" s="329"/>
      <c r="IR20" s="329"/>
      <c r="IS20" s="329"/>
      <c r="IT20" s="329"/>
      <c r="IU20" s="329"/>
      <c r="IV20" s="329"/>
    </row>
    <row r="21" s="433" customFormat="1" ht="15.75" hidden="1" spans="1:256">
      <c r="A21" s="353" t="s">
        <v>4113</v>
      </c>
      <c r="B21" s="307" t="s">
        <v>118</v>
      </c>
      <c r="C21" s="365">
        <f ca="1">SUMIF(表1.2024年公共财政收入决算表!$A$6:$A$387,A21,表1.2024年公共财政收入决算表!$E$6:$E$387)</f>
        <v>0</v>
      </c>
      <c r="D21" s="365">
        <f t="shared" si="9"/>
        <v>0</v>
      </c>
      <c r="E21" s="542"/>
      <c r="F21" s="348"/>
      <c r="G21" s="348">
        <f ca="1" t="shared" si="10"/>
        <v>0</v>
      </c>
      <c r="H21" s="348" t="str">
        <f ca="1" t="shared" si="0"/>
        <v/>
      </c>
      <c r="I21" s="22" t="str">
        <f ca="1" t="shared" si="1"/>
        <v>否</v>
      </c>
      <c r="J21" s="547" t="str">
        <f t="shared" si="11"/>
        <v>10104</v>
      </c>
      <c r="K21" s="93" t="str">
        <f t="shared" si="2"/>
        <v>项</v>
      </c>
      <c r="L21" s="329"/>
      <c r="M21" s="329"/>
      <c r="N21" s="329"/>
      <c r="O21" s="329"/>
      <c r="P21" s="329"/>
      <c r="Q21" s="329"/>
      <c r="R21" s="329"/>
      <c r="S21" s="329"/>
      <c r="T21" s="329"/>
      <c r="U21" s="329"/>
      <c r="V21" s="329"/>
      <c r="W21" s="329"/>
      <c r="X21" s="329"/>
      <c r="Y21" s="329"/>
      <c r="Z21" s="329"/>
      <c r="AA21" s="329"/>
      <c r="AB21" s="329"/>
      <c r="AC21" s="329"/>
      <c r="AD21" s="329"/>
      <c r="AE21" s="329"/>
      <c r="AF21" s="329"/>
      <c r="AG21" s="329"/>
      <c r="AH21" s="329"/>
      <c r="AI21" s="329"/>
      <c r="AJ21" s="329"/>
      <c r="AK21" s="329"/>
      <c r="AL21" s="329"/>
      <c r="AM21" s="329"/>
      <c r="AN21" s="329"/>
      <c r="AO21" s="329"/>
      <c r="AP21" s="329"/>
      <c r="AQ21" s="329"/>
      <c r="AR21" s="329"/>
      <c r="AS21" s="329"/>
      <c r="AT21" s="329"/>
      <c r="AU21" s="329"/>
      <c r="AV21" s="329"/>
      <c r="AW21" s="329"/>
      <c r="AX21" s="329"/>
      <c r="AY21" s="329"/>
      <c r="AZ21" s="329"/>
      <c r="BA21" s="329"/>
      <c r="BB21" s="329"/>
      <c r="BC21" s="329"/>
      <c r="BD21" s="329"/>
      <c r="BE21" s="329"/>
      <c r="BF21" s="329"/>
      <c r="BG21" s="329"/>
      <c r="BH21" s="329"/>
      <c r="BI21" s="329"/>
      <c r="BJ21" s="329"/>
      <c r="BK21" s="329"/>
      <c r="BL21" s="329"/>
      <c r="BM21" s="329"/>
      <c r="BN21" s="329"/>
      <c r="BO21" s="329"/>
      <c r="BP21" s="329"/>
      <c r="BQ21" s="329"/>
      <c r="BR21" s="329"/>
      <c r="BS21" s="329"/>
      <c r="BT21" s="329"/>
      <c r="BU21" s="329"/>
      <c r="BV21" s="329"/>
      <c r="BW21" s="329"/>
      <c r="BX21" s="329"/>
      <c r="BY21" s="329"/>
      <c r="BZ21" s="329"/>
      <c r="CA21" s="329"/>
      <c r="CB21" s="329"/>
      <c r="CC21" s="329"/>
      <c r="CD21" s="329"/>
      <c r="CE21" s="329"/>
      <c r="CF21" s="329"/>
      <c r="CG21" s="329"/>
      <c r="CH21" s="329"/>
      <c r="CI21" s="329"/>
      <c r="CJ21" s="329"/>
      <c r="CK21" s="329"/>
      <c r="CL21" s="329"/>
      <c r="CM21" s="329"/>
      <c r="CN21" s="329"/>
      <c r="CO21" s="329"/>
      <c r="CP21" s="329"/>
      <c r="CQ21" s="329"/>
      <c r="CR21" s="329"/>
      <c r="CS21" s="329"/>
      <c r="CT21" s="329"/>
      <c r="CU21" s="329"/>
      <c r="CV21" s="329"/>
      <c r="CW21" s="329"/>
      <c r="CX21" s="329"/>
      <c r="CY21" s="329"/>
      <c r="CZ21" s="329"/>
      <c r="DA21" s="329"/>
      <c r="DB21" s="329"/>
      <c r="DC21" s="329"/>
      <c r="DD21" s="329"/>
      <c r="DE21" s="329"/>
      <c r="DF21" s="329"/>
      <c r="DG21" s="329"/>
      <c r="DH21" s="329"/>
      <c r="DI21" s="329"/>
      <c r="DJ21" s="329"/>
      <c r="DK21" s="329"/>
      <c r="DL21" s="329"/>
      <c r="DM21" s="329"/>
      <c r="DN21" s="329"/>
      <c r="DO21" s="329"/>
      <c r="DP21" s="329"/>
      <c r="DQ21" s="329"/>
      <c r="DR21" s="329"/>
      <c r="DS21" s="329"/>
      <c r="DT21" s="329"/>
      <c r="DU21" s="329"/>
      <c r="DV21" s="329"/>
      <c r="DW21" s="329"/>
      <c r="DX21" s="329"/>
      <c r="DY21" s="329"/>
      <c r="DZ21" s="329"/>
      <c r="EA21" s="329"/>
      <c r="EB21" s="329"/>
      <c r="EC21" s="329"/>
      <c r="ED21" s="329"/>
      <c r="EE21" s="329"/>
      <c r="EF21" s="329"/>
      <c r="EG21" s="329"/>
      <c r="EH21" s="329"/>
      <c r="EI21" s="329"/>
      <c r="EJ21" s="329"/>
      <c r="EK21" s="329"/>
      <c r="EL21" s="329"/>
      <c r="EM21" s="329"/>
      <c r="EN21" s="329"/>
      <c r="EO21" s="329"/>
      <c r="EP21" s="329"/>
      <c r="EQ21" s="329"/>
      <c r="ER21" s="329"/>
      <c r="ES21" s="329"/>
      <c r="ET21" s="329"/>
      <c r="EU21" s="329"/>
      <c r="EV21" s="329"/>
      <c r="EW21" s="329"/>
      <c r="EX21" s="329"/>
      <c r="EY21" s="329"/>
      <c r="EZ21" s="329"/>
      <c r="FA21" s="329"/>
      <c r="FB21" s="329"/>
      <c r="FC21" s="329"/>
      <c r="FD21" s="329"/>
      <c r="FE21" s="329"/>
      <c r="FF21" s="329"/>
      <c r="FG21" s="329"/>
      <c r="FH21" s="329"/>
      <c r="FI21" s="329"/>
      <c r="FJ21" s="329"/>
      <c r="FK21" s="329"/>
      <c r="FL21" s="329"/>
      <c r="FM21" s="329"/>
      <c r="FN21" s="329"/>
      <c r="FO21" s="329"/>
      <c r="FP21" s="329"/>
      <c r="FQ21" s="329"/>
      <c r="FR21" s="329"/>
      <c r="FS21" s="329"/>
      <c r="FT21" s="329"/>
      <c r="FU21" s="329"/>
      <c r="FV21" s="329"/>
      <c r="FW21" s="329"/>
      <c r="FX21" s="329"/>
      <c r="FY21" s="329"/>
      <c r="FZ21" s="329"/>
      <c r="GA21" s="329"/>
      <c r="GB21" s="329"/>
      <c r="GC21" s="329"/>
      <c r="GD21" s="329"/>
      <c r="GE21" s="329"/>
      <c r="GF21" s="329"/>
      <c r="GG21" s="329"/>
      <c r="GH21" s="329"/>
      <c r="GI21" s="329"/>
      <c r="GJ21" s="329"/>
      <c r="GK21" s="329"/>
      <c r="GL21" s="329"/>
      <c r="GM21" s="329"/>
      <c r="GN21" s="329"/>
      <c r="GO21" s="329"/>
      <c r="GP21" s="329"/>
      <c r="GQ21" s="329"/>
      <c r="GR21" s="329"/>
      <c r="GS21" s="329"/>
      <c r="GT21" s="329"/>
      <c r="GU21" s="329"/>
      <c r="GV21" s="329"/>
      <c r="GW21" s="329"/>
      <c r="GX21" s="329"/>
      <c r="GY21" s="329"/>
      <c r="GZ21" s="329"/>
      <c r="HA21" s="329"/>
      <c r="HB21" s="329"/>
      <c r="HC21" s="329"/>
      <c r="HD21" s="329"/>
      <c r="HE21" s="329"/>
      <c r="HF21" s="329"/>
      <c r="HG21" s="329"/>
      <c r="HH21" s="329"/>
      <c r="HI21" s="329"/>
      <c r="HJ21" s="329"/>
      <c r="HK21" s="329"/>
      <c r="HL21" s="329"/>
      <c r="HM21" s="329"/>
      <c r="HN21" s="329"/>
      <c r="HO21" s="329"/>
      <c r="HP21" s="329"/>
      <c r="HQ21" s="329"/>
      <c r="HR21" s="329"/>
      <c r="HS21" s="329"/>
      <c r="HT21" s="329"/>
      <c r="HU21" s="329"/>
      <c r="HV21" s="329"/>
      <c r="HW21" s="329"/>
      <c r="HX21" s="329"/>
      <c r="HY21" s="329"/>
      <c r="HZ21" s="329"/>
      <c r="IA21" s="329"/>
      <c r="IB21" s="329"/>
      <c r="IC21" s="329"/>
      <c r="ID21" s="329"/>
      <c r="IE21" s="329"/>
      <c r="IF21" s="329"/>
      <c r="IG21" s="329"/>
      <c r="IH21" s="329"/>
      <c r="II21" s="329"/>
      <c r="IJ21" s="329"/>
      <c r="IK21" s="329"/>
      <c r="IL21" s="329"/>
      <c r="IM21" s="329"/>
      <c r="IN21" s="329"/>
      <c r="IO21" s="329"/>
      <c r="IP21" s="329"/>
      <c r="IQ21" s="329"/>
      <c r="IR21" s="329"/>
      <c r="IS21" s="329"/>
      <c r="IT21" s="329"/>
      <c r="IU21" s="329"/>
      <c r="IV21" s="329"/>
    </row>
    <row r="22" s="523" customFormat="1" ht="15.75" hidden="1" spans="1:256">
      <c r="A22" s="353" t="s">
        <v>4114</v>
      </c>
      <c r="B22" s="307" t="s">
        <v>120</v>
      </c>
      <c r="C22" s="365">
        <f ca="1">SUMIF(表1.2024年公共财政收入决算表!$A$6:$A$387,A22,表1.2024年公共财政收入决算表!$E$6:$E$387)</f>
        <v>0</v>
      </c>
      <c r="D22" s="365">
        <f t="shared" si="9"/>
        <v>0</v>
      </c>
      <c r="E22" s="542"/>
      <c r="F22" s="348"/>
      <c r="G22" s="348">
        <f ca="1" t="shared" si="10"/>
        <v>0</v>
      </c>
      <c r="H22" s="348" t="str">
        <f ca="1" t="shared" si="0"/>
        <v/>
      </c>
      <c r="I22" s="22" t="str">
        <f ca="1" t="shared" si="1"/>
        <v>否</v>
      </c>
      <c r="J22" s="547" t="str">
        <f t="shared" si="11"/>
        <v>10104</v>
      </c>
      <c r="K22" s="93" t="str">
        <f t="shared" si="2"/>
        <v>项</v>
      </c>
      <c r="L22" s="329"/>
      <c r="M22" s="329"/>
      <c r="N22" s="329"/>
      <c r="O22" s="329"/>
      <c r="P22" s="329"/>
      <c r="Q22" s="329"/>
      <c r="R22" s="329"/>
      <c r="S22" s="329"/>
      <c r="T22" s="329"/>
      <c r="U22" s="329"/>
      <c r="V22" s="329"/>
      <c r="W22" s="329"/>
      <c r="X22" s="329"/>
      <c r="Y22" s="329"/>
      <c r="Z22" s="329"/>
      <c r="AA22" s="329"/>
      <c r="AB22" s="329"/>
      <c r="AC22" s="329"/>
      <c r="AD22" s="329"/>
      <c r="AE22" s="329"/>
      <c r="AF22" s="329"/>
      <c r="AG22" s="329"/>
      <c r="AH22" s="329"/>
      <c r="AI22" s="329"/>
      <c r="AJ22" s="329"/>
      <c r="AK22" s="329"/>
      <c r="AL22" s="329"/>
      <c r="AM22" s="329"/>
      <c r="AN22" s="329"/>
      <c r="AO22" s="329"/>
      <c r="AP22" s="329"/>
      <c r="AQ22" s="329"/>
      <c r="AR22" s="329"/>
      <c r="AS22" s="329"/>
      <c r="AT22" s="329"/>
      <c r="AU22" s="329"/>
      <c r="AV22" s="329"/>
      <c r="AW22" s="329"/>
      <c r="AX22" s="329"/>
      <c r="AY22" s="329"/>
      <c r="AZ22" s="329"/>
      <c r="BA22" s="329"/>
      <c r="BB22" s="329"/>
      <c r="BC22" s="329"/>
      <c r="BD22" s="329"/>
      <c r="BE22" s="329"/>
      <c r="BF22" s="329"/>
      <c r="BG22" s="329"/>
      <c r="BH22" s="329"/>
      <c r="BI22" s="329"/>
      <c r="BJ22" s="329"/>
      <c r="BK22" s="329"/>
      <c r="BL22" s="329"/>
      <c r="BM22" s="329"/>
      <c r="BN22" s="329"/>
      <c r="BO22" s="329"/>
      <c r="BP22" s="329"/>
      <c r="BQ22" s="329"/>
      <c r="BR22" s="329"/>
      <c r="BS22" s="329"/>
      <c r="BT22" s="329"/>
      <c r="BU22" s="329"/>
      <c r="BV22" s="329"/>
      <c r="BW22" s="329"/>
      <c r="BX22" s="329"/>
      <c r="BY22" s="329"/>
      <c r="BZ22" s="329"/>
      <c r="CA22" s="329"/>
      <c r="CB22" s="329"/>
      <c r="CC22" s="329"/>
      <c r="CD22" s="329"/>
      <c r="CE22" s="329"/>
      <c r="CF22" s="329"/>
      <c r="CG22" s="329"/>
      <c r="CH22" s="329"/>
      <c r="CI22" s="329"/>
      <c r="CJ22" s="329"/>
      <c r="CK22" s="329"/>
      <c r="CL22" s="329"/>
      <c r="CM22" s="329"/>
      <c r="CN22" s="329"/>
      <c r="CO22" s="329"/>
      <c r="CP22" s="329"/>
      <c r="CQ22" s="329"/>
      <c r="CR22" s="329"/>
      <c r="CS22" s="329"/>
      <c r="CT22" s="329"/>
      <c r="CU22" s="329"/>
      <c r="CV22" s="329"/>
      <c r="CW22" s="329"/>
      <c r="CX22" s="329"/>
      <c r="CY22" s="329"/>
      <c r="CZ22" s="329"/>
      <c r="DA22" s="329"/>
      <c r="DB22" s="329"/>
      <c r="DC22" s="329"/>
      <c r="DD22" s="329"/>
      <c r="DE22" s="329"/>
      <c r="DF22" s="329"/>
      <c r="DG22" s="329"/>
      <c r="DH22" s="329"/>
      <c r="DI22" s="329"/>
      <c r="DJ22" s="329"/>
      <c r="DK22" s="329"/>
      <c r="DL22" s="329"/>
      <c r="DM22" s="329"/>
      <c r="DN22" s="329"/>
      <c r="DO22" s="329"/>
      <c r="DP22" s="329"/>
      <c r="DQ22" s="329"/>
      <c r="DR22" s="329"/>
      <c r="DS22" s="329"/>
      <c r="DT22" s="329"/>
      <c r="DU22" s="329"/>
      <c r="DV22" s="329"/>
      <c r="DW22" s="329"/>
      <c r="DX22" s="329"/>
      <c r="DY22" s="329"/>
      <c r="DZ22" s="329"/>
      <c r="EA22" s="329"/>
      <c r="EB22" s="329"/>
      <c r="EC22" s="329"/>
      <c r="ED22" s="329"/>
      <c r="EE22" s="329"/>
      <c r="EF22" s="329"/>
      <c r="EG22" s="329"/>
      <c r="EH22" s="329"/>
      <c r="EI22" s="329"/>
      <c r="EJ22" s="329"/>
      <c r="EK22" s="329"/>
      <c r="EL22" s="329"/>
      <c r="EM22" s="329"/>
      <c r="EN22" s="329"/>
      <c r="EO22" s="329"/>
      <c r="EP22" s="329"/>
      <c r="EQ22" s="329"/>
      <c r="ER22" s="329"/>
      <c r="ES22" s="329"/>
      <c r="ET22" s="329"/>
      <c r="EU22" s="329"/>
      <c r="EV22" s="329"/>
      <c r="EW22" s="329"/>
      <c r="EX22" s="329"/>
      <c r="EY22" s="329"/>
      <c r="EZ22" s="329"/>
      <c r="FA22" s="329"/>
      <c r="FB22" s="329"/>
      <c r="FC22" s="329"/>
      <c r="FD22" s="329"/>
      <c r="FE22" s="329"/>
      <c r="FF22" s="329"/>
      <c r="FG22" s="329"/>
      <c r="FH22" s="329"/>
      <c r="FI22" s="329"/>
      <c r="FJ22" s="329"/>
      <c r="FK22" s="329"/>
      <c r="FL22" s="329"/>
      <c r="FM22" s="329"/>
      <c r="FN22" s="329"/>
      <c r="FO22" s="329"/>
      <c r="FP22" s="329"/>
      <c r="FQ22" s="329"/>
      <c r="FR22" s="329"/>
      <c r="FS22" s="329"/>
      <c r="FT22" s="329"/>
      <c r="FU22" s="329"/>
      <c r="FV22" s="329"/>
      <c r="FW22" s="329"/>
      <c r="FX22" s="329"/>
      <c r="FY22" s="329"/>
      <c r="FZ22" s="329"/>
      <c r="GA22" s="329"/>
      <c r="GB22" s="329"/>
      <c r="GC22" s="329"/>
      <c r="GD22" s="329"/>
      <c r="GE22" s="329"/>
      <c r="GF22" s="329"/>
      <c r="GG22" s="329"/>
      <c r="GH22" s="329"/>
      <c r="GI22" s="329"/>
      <c r="GJ22" s="329"/>
      <c r="GK22" s="329"/>
      <c r="GL22" s="329"/>
      <c r="GM22" s="329"/>
      <c r="GN22" s="329"/>
      <c r="GO22" s="329"/>
      <c r="GP22" s="329"/>
      <c r="GQ22" s="329"/>
      <c r="GR22" s="329"/>
      <c r="GS22" s="329"/>
      <c r="GT22" s="329"/>
      <c r="GU22" s="329"/>
      <c r="GV22" s="329"/>
      <c r="GW22" s="329"/>
      <c r="GX22" s="329"/>
      <c r="GY22" s="329"/>
      <c r="GZ22" s="329"/>
      <c r="HA22" s="329"/>
      <c r="HB22" s="329"/>
      <c r="HC22" s="329"/>
      <c r="HD22" s="329"/>
      <c r="HE22" s="329"/>
      <c r="HF22" s="329"/>
      <c r="HG22" s="329"/>
      <c r="HH22" s="329"/>
      <c r="HI22" s="329"/>
      <c r="HJ22" s="329"/>
      <c r="HK22" s="329"/>
      <c r="HL22" s="329"/>
      <c r="HM22" s="329"/>
      <c r="HN22" s="329"/>
      <c r="HO22" s="329"/>
      <c r="HP22" s="329"/>
      <c r="HQ22" s="329"/>
      <c r="HR22" s="329"/>
      <c r="HS22" s="329"/>
      <c r="HT22" s="329"/>
      <c r="HU22" s="329"/>
      <c r="HV22" s="329"/>
      <c r="HW22" s="329"/>
      <c r="HX22" s="329"/>
      <c r="HY22" s="329"/>
      <c r="HZ22" s="329"/>
      <c r="IA22" s="329"/>
      <c r="IB22" s="329"/>
      <c r="IC22" s="329"/>
      <c r="ID22" s="329"/>
      <c r="IE22" s="329"/>
      <c r="IF22" s="329"/>
      <c r="IG22" s="329"/>
      <c r="IH22" s="329"/>
      <c r="II22" s="329"/>
      <c r="IJ22" s="329"/>
      <c r="IK22" s="329"/>
      <c r="IL22" s="329"/>
      <c r="IM22" s="329"/>
      <c r="IN22" s="329"/>
      <c r="IO22" s="329"/>
      <c r="IP22" s="329"/>
      <c r="IQ22" s="329"/>
      <c r="IR22" s="329"/>
      <c r="IS22" s="329"/>
      <c r="IT22" s="329"/>
      <c r="IU22" s="329"/>
      <c r="IV22" s="329"/>
    </row>
    <row r="23" s="433" customFormat="1" ht="15.75" hidden="1" spans="1:256">
      <c r="A23" s="353" t="s">
        <v>4115</v>
      </c>
      <c r="B23" s="307" t="s">
        <v>121</v>
      </c>
      <c r="C23" s="365">
        <f ca="1">SUMIF(表1.2024年公共财政收入决算表!$A$6:$A$387,A23,表1.2024年公共财政收入决算表!$E$6:$E$387)</f>
        <v>0</v>
      </c>
      <c r="D23" s="365">
        <f t="shared" si="9"/>
        <v>0</v>
      </c>
      <c r="E23" s="542"/>
      <c r="F23" s="348"/>
      <c r="G23" s="348">
        <f ca="1" t="shared" si="10"/>
        <v>0</v>
      </c>
      <c r="H23" s="348" t="str">
        <f ca="1" t="shared" si="0"/>
        <v/>
      </c>
      <c r="I23" s="22" t="str">
        <f ca="1" t="shared" si="1"/>
        <v>否</v>
      </c>
      <c r="J23" s="547" t="str">
        <f t="shared" si="11"/>
        <v>10104</v>
      </c>
      <c r="K23" s="93" t="str">
        <f t="shared" si="2"/>
        <v>项</v>
      </c>
      <c r="L23" s="329"/>
      <c r="M23" s="329"/>
      <c r="N23" s="329"/>
      <c r="O23" s="329"/>
      <c r="P23" s="329"/>
      <c r="Q23" s="329"/>
      <c r="R23" s="329"/>
      <c r="S23" s="329"/>
      <c r="T23" s="329"/>
      <c r="U23" s="329"/>
      <c r="V23" s="329"/>
      <c r="W23" s="329"/>
      <c r="X23" s="329"/>
      <c r="Y23" s="329"/>
      <c r="Z23" s="329"/>
      <c r="AA23" s="329"/>
      <c r="AB23" s="329"/>
      <c r="AC23" s="329"/>
      <c r="AD23" s="329"/>
      <c r="AE23" s="329"/>
      <c r="AF23" s="329"/>
      <c r="AG23" s="329"/>
      <c r="AH23" s="329"/>
      <c r="AI23" s="329"/>
      <c r="AJ23" s="329"/>
      <c r="AK23" s="329"/>
      <c r="AL23" s="329"/>
      <c r="AM23" s="329"/>
      <c r="AN23" s="329"/>
      <c r="AO23" s="329"/>
      <c r="AP23" s="329"/>
      <c r="AQ23" s="329"/>
      <c r="AR23" s="329"/>
      <c r="AS23" s="329"/>
      <c r="AT23" s="329"/>
      <c r="AU23" s="329"/>
      <c r="AV23" s="329"/>
      <c r="AW23" s="329"/>
      <c r="AX23" s="329"/>
      <c r="AY23" s="329"/>
      <c r="AZ23" s="329"/>
      <c r="BA23" s="329"/>
      <c r="BB23" s="329"/>
      <c r="BC23" s="329"/>
      <c r="BD23" s="329"/>
      <c r="BE23" s="329"/>
      <c r="BF23" s="329"/>
      <c r="BG23" s="329"/>
      <c r="BH23" s="329"/>
      <c r="BI23" s="329"/>
      <c r="BJ23" s="329"/>
      <c r="BK23" s="329"/>
      <c r="BL23" s="329"/>
      <c r="BM23" s="329"/>
      <c r="BN23" s="329"/>
      <c r="BO23" s="329"/>
      <c r="BP23" s="329"/>
      <c r="BQ23" s="329"/>
      <c r="BR23" s="329"/>
      <c r="BS23" s="329"/>
      <c r="BT23" s="329"/>
      <c r="BU23" s="329"/>
      <c r="BV23" s="329"/>
      <c r="BW23" s="329"/>
      <c r="BX23" s="329"/>
      <c r="BY23" s="329"/>
      <c r="BZ23" s="329"/>
      <c r="CA23" s="329"/>
      <c r="CB23" s="329"/>
      <c r="CC23" s="329"/>
      <c r="CD23" s="329"/>
      <c r="CE23" s="329"/>
      <c r="CF23" s="329"/>
      <c r="CG23" s="329"/>
      <c r="CH23" s="329"/>
      <c r="CI23" s="329"/>
      <c r="CJ23" s="329"/>
      <c r="CK23" s="329"/>
      <c r="CL23" s="329"/>
      <c r="CM23" s="329"/>
      <c r="CN23" s="329"/>
      <c r="CO23" s="329"/>
      <c r="CP23" s="329"/>
      <c r="CQ23" s="329"/>
      <c r="CR23" s="329"/>
      <c r="CS23" s="329"/>
      <c r="CT23" s="329"/>
      <c r="CU23" s="329"/>
      <c r="CV23" s="329"/>
      <c r="CW23" s="329"/>
      <c r="CX23" s="329"/>
      <c r="CY23" s="329"/>
      <c r="CZ23" s="329"/>
      <c r="DA23" s="329"/>
      <c r="DB23" s="329"/>
      <c r="DC23" s="329"/>
      <c r="DD23" s="329"/>
      <c r="DE23" s="329"/>
      <c r="DF23" s="329"/>
      <c r="DG23" s="329"/>
      <c r="DH23" s="329"/>
      <c r="DI23" s="329"/>
      <c r="DJ23" s="329"/>
      <c r="DK23" s="329"/>
      <c r="DL23" s="329"/>
      <c r="DM23" s="329"/>
      <c r="DN23" s="329"/>
      <c r="DO23" s="329"/>
      <c r="DP23" s="329"/>
      <c r="DQ23" s="329"/>
      <c r="DR23" s="329"/>
      <c r="DS23" s="329"/>
      <c r="DT23" s="329"/>
      <c r="DU23" s="329"/>
      <c r="DV23" s="329"/>
      <c r="DW23" s="329"/>
      <c r="DX23" s="329"/>
      <c r="DY23" s="329"/>
      <c r="DZ23" s="329"/>
      <c r="EA23" s="329"/>
      <c r="EB23" s="329"/>
      <c r="EC23" s="329"/>
      <c r="ED23" s="329"/>
      <c r="EE23" s="329"/>
      <c r="EF23" s="329"/>
      <c r="EG23" s="329"/>
      <c r="EH23" s="329"/>
      <c r="EI23" s="329"/>
      <c r="EJ23" s="329"/>
      <c r="EK23" s="329"/>
      <c r="EL23" s="329"/>
      <c r="EM23" s="329"/>
      <c r="EN23" s="329"/>
      <c r="EO23" s="329"/>
      <c r="EP23" s="329"/>
      <c r="EQ23" s="329"/>
      <c r="ER23" s="329"/>
      <c r="ES23" s="329"/>
      <c r="ET23" s="329"/>
      <c r="EU23" s="329"/>
      <c r="EV23" s="329"/>
      <c r="EW23" s="329"/>
      <c r="EX23" s="329"/>
      <c r="EY23" s="329"/>
      <c r="EZ23" s="329"/>
      <c r="FA23" s="329"/>
      <c r="FB23" s="329"/>
      <c r="FC23" s="329"/>
      <c r="FD23" s="329"/>
      <c r="FE23" s="329"/>
      <c r="FF23" s="329"/>
      <c r="FG23" s="329"/>
      <c r="FH23" s="329"/>
      <c r="FI23" s="329"/>
      <c r="FJ23" s="329"/>
      <c r="FK23" s="329"/>
      <c r="FL23" s="329"/>
      <c r="FM23" s="329"/>
      <c r="FN23" s="329"/>
      <c r="FO23" s="329"/>
      <c r="FP23" s="329"/>
      <c r="FQ23" s="329"/>
      <c r="FR23" s="329"/>
      <c r="FS23" s="329"/>
      <c r="FT23" s="329"/>
      <c r="FU23" s="329"/>
      <c r="FV23" s="329"/>
      <c r="FW23" s="329"/>
      <c r="FX23" s="329"/>
      <c r="FY23" s="329"/>
      <c r="FZ23" s="329"/>
      <c r="GA23" s="329"/>
      <c r="GB23" s="329"/>
      <c r="GC23" s="329"/>
      <c r="GD23" s="329"/>
      <c r="GE23" s="329"/>
      <c r="GF23" s="329"/>
      <c r="GG23" s="329"/>
      <c r="GH23" s="329"/>
      <c r="GI23" s="329"/>
      <c r="GJ23" s="329"/>
      <c r="GK23" s="329"/>
      <c r="GL23" s="329"/>
      <c r="GM23" s="329"/>
      <c r="GN23" s="329"/>
      <c r="GO23" s="329"/>
      <c r="GP23" s="329"/>
      <c r="GQ23" s="329"/>
      <c r="GR23" s="329"/>
      <c r="GS23" s="329"/>
      <c r="GT23" s="329"/>
      <c r="GU23" s="329"/>
      <c r="GV23" s="329"/>
      <c r="GW23" s="329"/>
      <c r="GX23" s="329"/>
      <c r="GY23" s="329"/>
      <c r="GZ23" s="329"/>
      <c r="HA23" s="329"/>
      <c r="HB23" s="329"/>
      <c r="HC23" s="329"/>
      <c r="HD23" s="329"/>
      <c r="HE23" s="329"/>
      <c r="HF23" s="329"/>
      <c r="HG23" s="329"/>
      <c r="HH23" s="329"/>
      <c r="HI23" s="329"/>
      <c r="HJ23" s="329"/>
      <c r="HK23" s="329"/>
      <c r="HL23" s="329"/>
      <c r="HM23" s="329"/>
      <c r="HN23" s="329"/>
      <c r="HO23" s="329"/>
      <c r="HP23" s="329"/>
      <c r="HQ23" s="329"/>
      <c r="HR23" s="329"/>
      <c r="HS23" s="329"/>
      <c r="HT23" s="329"/>
      <c r="HU23" s="329"/>
      <c r="HV23" s="329"/>
      <c r="HW23" s="329"/>
      <c r="HX23" s="329"/>
      <c r="HY23" s="329"/>
      <c r="HZ23" s="329"/>
      <c r="IA23" s="329"/>
      <c r="IB23" s="329"/>
      <c r="IC23" s="329"/>
      <c r="ID23" s="329"/>
      <c r="IE23" s="329"/>
      <c r="IF23" s="329"/>
      <c r="IG23" s="329"/>
      <c r="IH23" s="329"/>
      <c r="II23" s="329"/>
      <c r="IJ23" s="329"/>
      <c r="IK23" s="329"/>
      <c r="IL23" s="329"/>
      <c r="IM23" s="329"/>
      <c r="IN23" s="329"/>
      <c r="IO23" s="329"/>
      <c r="IP23" s="329"/>
      <c r="IQ23" s="329"/>
      <c r="IR23" s="329"/>
      <c r="IS23" s="329"/>
      <c r="IT23" s="329"/>
      <c r="IU23" s="329"/>
      <c r="IV23" s="329"/>
    </row>
    <row r="24" s="433" customFormat="1" ht="15.75" hidden="1" spans="1:256">
      <c r="A24" s="353" t="s">
        <v>4116</v>
      </c>
      <c r="B24" s="307" t="s">
        <v>122</v>
      </c>
      <c r="C24" s="365">
        <f ca="1">SUMIF(表1.2024年公共财政收入决算表!$A$6:$A$387,A24,表1.2024年公共财政收入决算表!$E$6:$E$387)</f>
        <v>0</v>
      </c>
      <c r="D24" s="365">
        <f t="shared" si="9"/>
        <v>0</v>
      </c>
      <c r="E24" s="542"/>
      <c r="F24" s="348"/>
      <c r="G24" s="348">
        <f ca="1" t="shared" si="10"/>
        <v>0</v>
      </c>
      <c r="H24" s="348" t="str">
        <f ca="1" t="shared" si="0"/>
        <v/>
      </c>
      <c r="I24" s="22" t="str">
        <f ca="1" t="shared" si="1"/>
        <v>否</v>
      </c>
      <c r="J24" s="547" t="str">
        <f t="shared" si="11"/>
        <v>10104</v>
      </c>
      <c r="K24" s="93" t="str">
        <f t="shared" si="2"/>
        <v>项</v>
      </c>
      <c r="L24" s="329"/>
      <c r="M24" s="329"/>
      <c r="N24" s="329"/>
      <c r="O24" s="329"/>
      <c r="P24" s="329"/>
      <c r="Q24" s="329"/>
      <c r="R24" s="329"/>
      <c r="S24" s="329"/>
      <c r="T24" s="329"/>
      <c r="U24" s="329"/>
      <c r="V24" s="329"/>
      <c r="W24" s="329"/>
      <c r="X24" s="329"/>
      <c r="Y24" s="329"/>
      <c r="Z24" s="329"/>
      <c r="AA24" s="329"/>
      <c r="AB24" s="329"/>
      <c r="AC24" s="329"/>
      <c r="AD24" s="329"/>
      <c r="AE24" s="329"/>
      <c r="AF24" s="329"/>
      <c r="AG24" s="329"/>
      <c r="AH24" s="329"/>
      <c r="AI24" s="329"/>
      <c r="AJ24" s="329"/>
      <c r="AK24" s="329"/>
      <c r="AL24" s="329"/>
      <c r="AM24" s="329"/>
      <c r="AN24" s="329"/>
      <c r="AO24" s="329"/>
      <c r="AP24" s="329"/>
      <c r="AQ24" s="329"/>
      <c r="AR24" s="329"/>
      <c r="AS24" s="329"/>
      <c r="AT24" s="329"/>
      <c r="AU24" s="329"/>
      <c r="AV24" s="329"/>
      <c r="AW24" s="329"/>
      <c r="AX24" s="329"/>
      <c r="AY24" s="329"/>
      <c r="AZ24" s="329"/>
      <c r="BA24" s="329"/>
      <c r="BB24" s="329"/>
      <c r="BC24" s="329"/>
      <c r="BD24" s="329"/>
      <c r="BE24" s="329"/>
      <c r="BF24" s="329"/>
      <c r="BG24" s="329"/>
      <c r="BH24" s="329"/>
      <c r="BI24" s="329"/>
      <c r="BJ24" s="329"/>
      <c r="BK24" s="329"/>
      <c r="BL24" s="329"/>
      <c r="BM24" s="329"/>
      <c r="BN24" s="329"/>
      <c r="BO24" s="329"/>
      <c r="BP24" s="329"/>
      <c r="BQ24" s="329"/>
      <c r="BR24" s="329"/>
      <c r="BS24" s="329"/>
      <c r="BT24" s="329"/>
      <c r="BU24" s="329"/>
      <c r="BV24" s="329"/>
      <c r="BW24" s="329"/>
      <c r="BX24" s="329"/>
      <c r="BY24" s="329"/>
      <c r="BZ24" s="329"/>
      <c r="CA24" s="329"/>
      <c r="CB24" s="329"/>
      <c r="CC24" s="329"/>
      <c r="CD24" s="329"/>
      <c r="CE24" s="329"/>
      <c r="CF24" s="329"/>
      <c r="CG24" s="329"/>
      <c r="CH24" s="329"/>
      <c r="CI24" s="329"/>
      <c r="CJ24" s="329"/>
      <c r="CK24" s="329"/>
      <c r="CL24" s="329"/>
      <c r="CM24" s="329"/>
      <c r="CN24" s="329"/>
      <c r="CO24" s="329"/>
      <c r="CP24" s="329"/>
      <c r="CQ24" s="329"/>
      <c r="CR24" s="329"/>
      <c r="CS24" s="329"/>
      <c r="CT24" s="329"/>
      <c r="CU24" s="329"/>
      <c r="CV24" s="329"/>
      <c r="CW24" s="329"/>
      <c r="CX24" s="329"/>
      <c r="CY24" s="329"/>
      <c r="CZ24" s="329"/>
      <c r="DA24" s="329"/>
      <c r="DB24" s="329"/>
      <c r="DC24" s="329"/>
      <c r="DD24" s="329"/>
      <c r="DE24" s="329"/>
      <c r="DF24" s="329"/>
      <c r="DG24" s="329"/>
      <c r="DH24" s="329"/>
      <c r="DI24" s="329"/>
      <c r="DJ24" s="329"/>
      <c r="DK24" s="329"/>
      <c r="DL24" s="329"/>
      <c r="DM24" s="329"/>
      <c r="DN24" s="329"/>
      <c r="DO24" s="329"/>
      <c r="DP24" s="329"/>
      <c r="DQ24" s="329"/>
      <c r="DR24" s="329"/>
      <c r="DS24" s="329"/>
      <c r="DT24" s="329"/>
      <c r="DU24" s="329"/>
      <c r="DV24" s="329"/>
      <c r="DW24" s="329"/>
      <c r="DX24" s="329"/>
      <c r="DY24" s="329"/>
      <c r="DZ24" s="329"/>
      <c r="EA24" s="329"/>
      <c r="EB24" s="329"/>
      <c r="EC24" s="329"/>
      <c r="ED24" s="329"/>
      <c r="EE24" s="329"/>
      <c r="EF24" s="329"/>
      <c r="EG24" s="329"/>
      <c r="EH24" s="329"/>
      <c r="EI24" s="329"/>
      <c r="EJ24" s="329"/>
      <c r="EK24" s="329"/>
      <c r="EL24" s="329"/>
      <c r="EM24" s="329"/>
      <c r="EN24" s="329"/>
      <c r="EO24" s="329"/>
      <c r="EP24" s="329"/>
      <c r="EQ24" s="329"/>
      <c r="ER24" s="329"/>
      <c r="ES24" s="329"/>
      <c r="ET24" s="329"/>
      <c r="EU24" s="329"/>
      <c r="EV24" s="329"/>
      <c r="EW24" s="329"/>
      <c r="EX24" s="329"/>
      <c r="EY24" s="329"/>
      <c r="EZ24" s="329"/>
      <c r="FA24" s="329"/>
      <c r="FB24" s="329"/>
      <c r="FC24" s="329"/>
      <c r="FD24" s="329"/>
      <c r="FE24" s="329"/>
      <c r="FF24" s="329"/>
      <c r="FG24" s="329"/>
      <c r="FH24" s="329"/>
      <c r="FI24" s="329"/>
      <c r="FJ24" s="329"/>
      <c r="FK24" s="329"/>
      <c r="FL24" s="329"/>
      <c r="FM24" s="329"/>
      <c r="FN24" s="329"/>
      <c r="FO24" s="329"/>
      <c r="FP24" s="329"/>
      <c r="FQ24" s="329"/>
      <c r="FR24" s="329"/>
      <c r="FS24" s="329"/>
      <c r="FT24" s="329"/>
      <c r="FU24" s="329"/>
      <c r="FV24" s="329"/>
      <c r="FW24" s="329"/>
      <c r="FX24" s="329"/>
      <c r="FY24" s="329"/>
      <c r="FZ24" s="329"/>
      <c r="GA24" s="329"/>
      <c r="GB24" s="329"/>
      <c r="GC24" s="329"/>
      <c r="GD24" s="329"/>
      <c r="GE24" s="329"/>
      <c r="GF24" s="329"/>
      <c r="GG24" s="329"/>
      <c r="GH24" s="329"/>
      <c r="GI24" s="329"/>
      <c r="GJ24" s="329"/>
      <c r="GK24" s="329"/>
      <c r="GL24" s="329"/>
      <c r="GM24" s="329"/>
      <c r="GN24" s="329"/>
      <c r="GO24" s="329"/>
      <c r="GP24" s="329"/>
      <c r="GQ24" s="329"/>
      <c r="GR24" s="329"/>
      <c r="GS24" s="329"/>
      <c r="GT24" s="329"/>
      <c r="GU24" s="329"/>
      <c r="GV24" s="329"/>
      <c r="GW24" s="329"/>
      <c r="GX24" s="329"/>
      <c r="GY24" s="329"/>
      <c r="GZ24" s="329"/>
      <c r="HA24" s="329"/>
      <c r="HB24" s="329"/>
      <c r="HC24" s="329"/>
      <c r="HD24" s="329"/>
      <c r="HE24" s="329"/>
      <c r="HF24" s="329"/>
      <c r="HG24" s="329"/>
      <c r="HH24" s="329"/>
      <c r="HI24" s="329"/>
      <c r="HJ24" s="329"/>
      <c r="HK24" s="329"/>
      <c r="HL24" s="329"/>
      <c r="HM24" s="329"/>
      <c r="HN24" s="329"/>
      <c r="HO24" s="329"/>
      <c r="HP24" s="329"/>
      <c r="HQ24" s="329"/>
      <c r="HR24" s="329"/>
      <c r="HS24" s="329"/>
      <c r="HT24" s="329"/>
      <c r="HU24" s="329"/>
      <c r="HV24" s="329"/>
      <c r="HW24" s="329"/>
      <c r="HX24" s="329"/>
      <c r="HY24" s="329"/>
      <c r="HZ24" s="329"/>
      <c r="IA24" s="329"/>
      <c r="IB24" s="329"/>
      <c r="IC24" s="329"/>
      <c r="ID24" s="329"/>
      <c r="IE24" s="329"/>
      <c r="IF24" s="329"/>
      <c r="IG24" s="329"/>
      <c r="IH24" s="329"/>
      <c r="II24" s="329"/>
      <c r="IJ24" s="329"/>
      <c r="IK24" s="329"/>
      <c r="IL24" s="329"/>
      <c r="IM24" s="329"/>
      <c r="IN24" s="329"/>
      <c r="IO24" s="329"/>
      <c r="IP24" s="329"/>
      <c r="IQ24" s="329"/>
      <c r="IR24" s="329"/>
      <c r="IS24" s="329"/>
      <c r="IT24" s="329"/>
      <c r="IU24" s="329"/>
      <c r="IV24" s="329"/>
    </row>
    <row r="25" s="433" customFormat="1" ht="15.75" hidden="1" spans="1:256">
      <c r="A25" s="353" t="s">
        <v>4117</v>
      </c>
      <c r="B25" s="307" t="s">
        <v>123</v>
      </c>
      <c r="C25" s="365">
        <f ca="1">SUMIF(表1.2024年公共财政收入决算表!$A$6:$A$387,A25,表1.2024年公共财政收入决算表!$E$6:$E$387)</f>
        <v>0</v>
      </c>
      <c r="D25" s="365">
        <f t="shared" si="9"/>
        <v>0</v>
      </c>
      <c r="E25" s="542"/>
      <c r="F25" s="348"/>
      <c r="G25" s="348">
        <f ca="1" t="shared" si="10"/>
        <v>0</v>
      </c>
      <c r="H25" s="348" t="str">
        <f ca="1" t="shared" si="0"/>
        <v/>
      </c>
      <c r="I25" s="22" t="str">
        <f ca="1" t="shared" si="1"/>
        <v>否</v>
      </c>
      <c r="J25" s="547" t="str">
        <f t="shared" si="11"/>
        <v>10104</v>
      </c>
      <c r="K25" s="93" t="str">
        <f t="shared" si="2"/>
        <v>项</v>
      </c>
      <c r="L25" s="329"/>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c r="AX25" s="329"/>
      <c r="AY25" s="329"/>
      <c r="AZ25" s="329"/>
      <c r="BA25" s="329"/>
      <c r="BB25" s="329"/>
      <c r="BC25" s="329"/>
      <c r="BD25" s="329"/>
      <c r="BE25" s="329"/>
      <c r="BF25" s="329"/>
      <c r="BG25" s="329"/>
      <c r="BH25" s="329"/>
      <c r="BI25" s="329"/>
      <c r="BJ25" s="329"/>
      <c r="BK25" s="329"/>
      <c r="BL25" s="329"/>
      <c r="BM25" s="329"/>
      <c r="BN25" s="329"/>
      <c r="BO25" s="329"/>
      <c r="BP25" s="329"/>
      <c r="BQ25" s="329"/>
      <c r="BR25" s="329"/>
      <c r="BS25" s="329"/>
      <c r="BT25" s="329"/>
      <c r="BU25" s="329"/>
      <c r="BV25" s="329"/>
      <c r="BW25" s="329"/>
      <c r="BX25" s="329"/>
      <c r="BY25" s="329"/>
      <c r="BZ25" s="329"/>
      <c r="CA25" s="329"/>
      <c r="CB25" s="329"/>
      <c r="CC25" s="329"/>
      <c r="CD25" s="329"/>
      <c r="CE25" s="329"/>
      <c r="CF25" s="329"/>
      <c r="CG25" s="329"/>
      <c r="CH25" s="329"/>
      <c r="CI25" s="329"/>
      <c r="CJ25" s="329"/>
      <c r="CK25" s="329"/>
      <c r="CL25" s="329"/>
      <c r="CM25" s="329"/>
      <c r="CN25" s="329"/>
      <c r="CO25" s="329"/>
      <c r="CP25" s="329"/>
      <c r="CQ25" s="329"/>
      <c r="CR25" s="329"/>
      <c r="CS25" s="329"/>
      <c r="CT25" s="329"/>
      <c r="CU25" s="329"/>
      <c r="CV25" s="329"/>
      <c r="CW25" s="329"/>
      <c r="CX25" s="329"/>
      <c r="CY25" s="329"/>
      <c r="CZ25" s="329"/>
      <c r="DA25" s="329"/>
      <c r="DB25" s="329"/>
      <c r="DC25" s="329"/>
      <c r="DD25" s="329"/>
      <c r="DE25" s="329"/>
      <c r="DF25" s="329"/>
      <c r="DG25" s="329"/>
      <c r="DH25" s="329"/>
      <c r="DI25" s="329"/>
      <c r="DJ25" s="329"/>
      <c r="DK25" s="329"/>
      <c r="DL25" s="329"/>
      <c r="DM25" s="329"/>
      <c r="DN25" s="329"/>
      <c r="DO25" s="329"/>
      <c r="DP25" s="329"/>
      <c r="DQ25" s="329"/>
      <c r="DR25" s="329"/>
      <c r="DS25" s="329"/>
      <c r="DT25" s="329"/>
      <c r="DU25" s="329"/>
      <c r="DV25" s="329"/>
      <c r="DW25" s="329"/>
      <c r="DX25" s="329"/>
      <c r="DY25" s="329"/>
      <c r="DZ25" s="329"/>
      <c r="EA25" s="329"/>
      <c r="EB25" s="329"/>
      <c r="EC25" s="329"/>
      <c r="ED25" s="329"/>
      <c r="EE25" s="329"/>
      <c r="EF25" s="329"/>
      <c r="EG25" s="329"/>
      <c r="EH25" s="329"/>
      <c r="EI25" s="329"/>
      <c r="EJ25" s="329"/>
      <c r="EK25" s="329"/>
      <c r="EL25" s="329"/>
      <c r="EM25" s="329"/>
      <c r="EN25" s="329"/>
      <c r="EO25" s="329"/>
      <c r="EP25" s="329"/>
      <c r="EQ25" s="329"/>
      <c r="ER25" s="329"/>
      <c r="ES25" s="329"/>
      <c r="ET25" s="329"/>
      <c r="EU25" s="329"/>
      <c r="EV25" s="329"/>
      <c r="EW25" s="329"/>
      <c r="EX25" s="329"/>
      <c r="EY25" s="329"/>
      <c r="EZ25" s="329"/>
      <c r="FA25" s="329"/>
      <c r="FB25" s="329"/>
      <c r="FC25" s="329"/>
      <c r="FD25" s="329"/>
      <c r="FE25" s="329"/>
      <c r="FF25" s="329"/>
      <c r="FG25" s="329"/>
      <c r="FH25" s="329"/>
      <c r="FI25" s="329"/>
      <c r="FJ25" s="329"/>
      <c r="FK25" s="329"/>
      <c r="FL25" s="329"/>
      <c r="FM25" s="329"/>
      <c r="FN25" s="329"/>
      <c r="FO25" s="329"/>
      <c r="FP25" s="329"/>
      <c r="FQ25" s="329"/>
      <c r="FR25" s="329"/>
      <c r="FS25" s="329"/>
      <c r="FT25" s="329"/>
      <c r="FU25" s="329"/>
      <c r="FV25" s="329"/>
      <c r="FW25" s="329"/>
      <c r="FX25" s="329"/>
      <c r="FY25" s="329"/>
      <c r="FZ25" s="329"/>
      <c r="GA25" s="329"/>
      <c r="GB25" s="329"/>
      <c r="GC25" s="329"/>
      <c r="GD25" s="329"/>
      <c r="GE25" s="329"/>
      <c r="GF25" s="329"/>
      <c r="GG25" s="329"/>
      <c r="GH25" s="329"/>
      <c r="GI25" s="329"/>
      <c r="GJ25" s="329"/>
      <c r="GK25" s="329"/>
      <c r="GL25" s="329"/>
      <c r="GM25" s="329"/>
      <c r="GN25" s="329"/>
      <c r="GO25" s="329"/>
      <c r="GP25" s="329"/>
      <c r="GQ25" s="329"/>
      <c r="GR25" s="329"/>
      <c r="GS25" s="329"/>
      <c r="GT25" s="329"/>
      <c r="GU25" s="329"/>
      <c r="GV25" s="329"/>
      <c r="GW25" s="329"/>
      <c r="GX25" s="329"/>
      <c r="GY25" s="329"/>
      <c r="GZ25" s="329"/>
      <c r="HA25" s="329"/>
      <c r="HB25" s="329"/>
      <c r="HC25" s="329"/>
      <c r="HD25" s="329"/>
      <c r="HE25" s="329"/>
      <c r="HF25" s="329"/>
      <c r="HG25" s="329"/>
      <c r="HH25" s="329"/>
      <c r="HI25" s="329"/>
      <c r="HJ25" s="329"/>
      <c r="HK25" s="329"/>
      <c r="HL25" s="329"/>
      <c r="HM25" s="329"/>
      <c r="HN25" s="329"/>
      <c r="HO25" s="329"/>
      <c r="HP25" s="329"/>
      <c r="HQ25" s="329"/>
      <c r="HR25" s="329"/>
      <c r="HS25" s="329"/>
      <c r="HT25" s="329"/>
      <c r="HU25" s="329"/>
      <c r="HV25" s="329"/>
      <c r="HW25" s="329"/>
      <c r="HX25" s="329"/>
      <c r="HY25" s="329"/>
      <c r="HZ25" s="329"/>
      <c r="IA25" s="329"/>
      <c r="IB25" s="329"/>
      <c r="IC25" s="329"/>
      <c r="ID25" s="329"/>
      <c r="IE25" s="329"/>
      <c r="IF25" s="329"/>
      <c r="IG25" s="329"/>
      <c r="IH25" s="329"/>
      <c r="II25" s="329"/>
      <c r="IJ25" s="329"/>
      <c r="IK25" s="329"/>
      <c r="IL25" s="329"/>
      <c r="IM25" s="329"/>
      <c r="IN25" s="329"/>
      <c r="IO25" s="329"/>
      <c r="IP25" s="329"/>
      <c r="IQ25" s="329"/>
      <c r="IR25" s="329"/>
      <c r="IS25" s="329"/>
      <c r="IT25" s="329"/>
      <c r="IU25" s="329"/>
      <c r="IV25" s="329"/>
    </row>
    <row r="26" s="433" customFormat="1" ht="15.75" hidden="1" spans="1:256">
      <c r="A26" s="353" t="s">
        <v>4118</v>
      </c>
      <c r="B26" s="307" t="s">
        <v>124</v>
      </c>
      <c r="C26" s="365">
        <f ca="1">SUMIF(表1.2024年公共财政收入决算表!$A$6:$A$387,A26,表1.2024年公共财政收入决算表!$E$6:$E$387)</f>
        <v>0</v>
      </c>
      <c r="D26" s="365">
        <f t="shared" si="9"/>
        <v>0</v>
      </c>
      <c r="E26" s="542"/>
      <c r="F26" s="348"/>
      <c r="G26" s="348">
        <f ca="1" t="shared" si="10"/>
        <v>0</v>
      </c>
      <c r="H26" s="348" t="str">
        <f ca="1" t="shared" si="0"/>
        <v/>
      </c>
      <c r="I26" s="22" t="str">
        <f ca="1" t="shared" si="1"/>
        <v>否</v>
      </c>
      <c r="J26" s="547" t="str">
        <f t="shared" si="11"/>
        <v>10104</v>
      </c>
      <c r="K26" s="93" t="str">
        <f t="shared" si="2"/>
        <v>项</v>
      </c>
      <c r="L26" s="329"/>
      <c r="M26" s="329"/>
      <c r="N26" s="329"/>
      <c r="O26" s="329"/>
      <c r="P26" s="329"/>
      <c r="Q26" s="329"/>
      <c r="R26" s="329"/>
      <c r="S26" s="329"/>
      <c r="T26" s="329"/>
      <c r="U26" s="329"/>
      <c r="V26" s="329"/>
      <c r="W26" s="329"/>
      <c r="X26" s="329"/>
      <c r="Y26" s="329"/>
      <c r="Z26" s="329"/>
      <c r="AA26" s="329"/>
      <c r="AB26" s="329"/>
      <c r="AC26" s="329"/>
      <c r="AD26" s="329"/>
      <c r="AE26" s="329"/>
      <c r="AF26" s="329"/>
      <c r="AG26" s="329"/>
      <c r="AH26" s="329"/>
      <c r="AI26" s="329"/>
      <c r="AJ26" s="329"/>
      <c r="AK26" s="329"/>
      <c r="AL26" s="329"/>
      <c r="AM26" s="329"/>
      <c r="AN26" s="329"/>
      <c r="AO26" s="329"/>
      <c r="AP26" s="329"/>
      <c r="AQ26" s="329"/>
      <c r="AR26" s="329"/>
      <c r="AS26" s="329"/>
      <c r="AT26" s="329"/>
      <c r="AU26" s="329"/>
      <c r="AV26" s="329"/>
      <c r="AW26" s="329"/>
      <c r="AX26" s="329"/>
      <c r="AY26" s="329"/>
      <c r="AZ26" s="329"/>
      <c r="BA26" s="329"/>
      <c r="BB26" s="329"/>
      <c r="BC26" s="329"/>
      <c r="BD26" s="329"/>
      <c r="BE26" s="329"/>
      <c r="BF26" s="329"/>
      <c r="BG26" s="329"/>
      <c r="BH26" s="329"/>
      <c r="BI26" s="329"/>
      <c r="BJ26" s="329"/>
      <c r="BK26" s="329"/>
      <c r="BL26" s="329"/>
      <c r="BM26" s="329"/>
      <c r="BN26" s="329"/>
      <c r="BO26" s="329"/>
      <c r="BP26" s="329"/>
      <c r="BQ26" s="329"/>
      <c r="BR26" s="329"/>
      <c r="BS26" s="329"/>
      <c r="BT26" s="329"/>
      <c r="BU26" s="329"/>
      <c r="BV26" s="329"/>
      <c r="BW26" s="329"/>
      <c r="BX26" s="329"/>
      <c r="BY26" s="329"/>
      <c r="BZ26" s="329"/>
      <c r="CA26" s="329"/>
      <c r="CB26" s="329"/>
      <c r="CC26" s="329"/>
      <c r="CD26" s="329"/>
      <c r="CE26" s="329"/>
      <c r="CF26" s="329"/>
      <c r="CG26" s="329"/>
      <c r="CH26" s="329"/>
      <c r="CI26" s="329"/>
      <c r="CJ26" s="329"/>
      <c r="CK26" s="329"/>
      <c r="CL26" s="329"/>
      <c r="CM26" s="329"/>
      <c r="CN26" s="329"/>
      <c r="CO26" s="329"/>
      <c r="CP26" s="329"/>
      <c r="CQ26" s="329"/>
      <c r="CR26" s="329"/>
      <c r="CS26" s="329"/>
      <c r="CT26" s="329"/>
      <c r="CU26" s="329"/>
      <c r="CV26" s="329"/>
      <c r="CW26" s="329"/>
      <c r="CX26" s="329"/>
      <c r="CY26" s="329"/>
      <c r="CZ26" s="329"/>
      <c r="DA26" s="329"/>
      <c r="DB26" s="329"/>
      <c r="DC26" s="329"/>
      <c r="DD26" s="329"/>
      <c r="DE26" s="329"/>
      <c r="DF26" s="329"/>
      <c r="DG26" s="329"/>
      <c r="DH26" s="329"/>
      <c r="DI26" s="329"/>
      <c r="DJ26" s="329"/>
      <c r="DK26" s="329"/>
      <c r="DL26" s="329"/>
      <c r="DM26" s="329"/>
      <c r="DN26" s="329"/>
      <c r="DO26" s="329"/>
      <c r="DP26" s="329"/>
      <c r="DQ26" s="329"/>
      <c r="DR26" s="329"/>
      <c r="DS26" s="329"/>
      <c r="DT26" s="329"/>
      <c r="DU26" s="329"/>
      <c r="DV26" s="329"/>
      <c r="DW26" s="329"/>
      <c r="DX26" s="329"/>
      <c r="DY26" s="329"/>
      <c r="DZ26" s="329"/>
      <c r="EA26" s="329"/>
      <c r="EB26" s="329"/>
      <c r="EC26" s="329"/>
      <c r="ED26" s="329"/>
      <c r="EE26" s="329"/>
      <c r="EF26" s="329"/>
      <c r="EG26" s="329"/>
      <c r="EH26" s="329"/>
      <c r="EI26" s="329"/>
      <c r="EJ26" s="329"/>
      <c r="EK26" s="329"/>
      <c r="EL26" s="329"/>
      <c r="EM26" s="329"/>
      <c r="EN26" s="329"/>
      <c r="EO26" s="329"/>
      <c r="EP26" s="329"/>
      <c r="EQ26" s="329"/>
      <c r="ER26" s="329"/>
      <c r="ES26" s="329"/>
      <c r="ET26" s="329"/>
      <c r="EU26" s="329"/>
      <c r="EV26" s="329"/>
      <c r="EW26" s="329"/>
      <c r="EX26" s="329"/>
      <c r="EY26" s="329"/>
      <c r="EZ26" s="329"/>
      <c r="FA26" s="329"/>
      <c r="FB26" s="329"/>
      <c r="FC26" s="329"/>
      <c r="FD26" s="329"/>
      <c r="FE26" s="329"/>
      <c r="FF26" s="329"/>
      <c r="FG26" s="329"/>
      <c r="FH26" s="329"/>
      <c r="FI26" s="329"/>
      <c r="FJ26" s="329"/>
      <c r="FK26" s="329"/>
      <c r="FL26" s="329"/>
      <c r="FM26" s="329"/>
      <c r="FN26" s="329"/>
      <c r="FO26" s="329"/>
      <c r="FP26" s="329"/>
      <c r="FQ26" s="329"/>
      <c r="FR26" s="329"/>
      <c r="FS26" s="329"/>
      <c r="FT26" s="329"/>
      <c r="FU26" s="329"/>
      <c r="FV26" s="329"/>
      <c r="FW26" s="329"/>
      <c r="FX26" s="329"/>
      <c r="FY26" s="329"/>
      <c r="FZ26" s="329"/>
      <c r="GA26" s="329"/>
      <c r="GB26" s="329"/>
      <c r="GC26" s="329"/>
      <c r="GD26" s="329"/>
      <c r="GE26" s="329"/>
      <c r="GF26" s="329"/>
      <c r="GG26" s="329"/>
      <c r="GH26" s="329"/>
      <c r="GI26" s="329"/>
      <c r="GJ26" s="329"/>
      <c r="GK26" s="329"/>
      <c r="GL26" s="329"/>
      <c r="GM26" s="329"/>
      <c r="GN26" s="329"/>
      <c r="GO26" s="329"/>
      <c r="GP26" s="329"/>
      <c r="GQ26" s="329"/>
      <c r="GR26" s="329"/>
      <c r="GS26" s="329"/>
      <c r="GT26" s="329"/>
      <c r="GU26" s="329"/>
      <c r="GV26" s="329"/>
      <c r="GW26" s="329"/>
      <c r="GX26" s="329"/>
      <c r="GY26" s="329"/>
      <c r="GZ26" s="329"/>
      <c r="HA26" s="329"/>
      <c r="HB26" s="329"/>
      <c r="HC26" s="329"/>
      <c r="HD26" s="329"/>
      <c r="HE26" s="329"/>
      <c r="HF26" s="329"/>
      <c r="HG26" s="329"/>
      <c r="HH26" s="329"/>
      <c r="HI26" s="329"/>
      <c r="HJ26" s="329"/>
      <c r="HK26" s="329"/>
      <c r="HL26" s="329"/>
      <c r="HM26" s="329"/>
      <c r="HN26" s="329"/>
      <c r="HO26" s="329"/>
      <c r="HP26" s="329"/>
      <c r="HQ26" s="329"/>
      <c r="HR26" s="329"/>
      <c r="HS26" s="329"/>
      <c r="HT26" s="329"/>
      <c r="HU26" s="329"/>
      <c r="HV26" s="329"/>
      <c r="HW26" s="329"/>
      <c r="HX26" s="329"/>
      <c r="HY26" s="329"/>
      <c r="HZ26" s="329"/>
      <c r="IA26" s="329"/>
      <c r="IB26" s="329"/>
      <c r="IC26" s="329"/>
      <c r="ID26" s="329"/>
      <c r="IE26" s="329"/>
      <c r="IF26" s="329"/>
      <c r="IG26" s="329"/>
      <c r="IH26" s="329"/>
      <c r="II26" s="329"/>
      <c r="IJ26" s="329"/>
      <c r="IK26" s="329"/>
      <c r="IL26" s="329"/>
      <c r="IM26" s="329"/>
      <c r="IN26" s="329"/>
      <c r="IO26" s="329"/>
      <c r="IP26" s="329"/>
      <c r="IQ26" s="329"/>
      <c r="IR26" s="329"/>
      <c r="IS26" s="329"/>
      <c r="IT26" s="329"/>
      <c r="IU26" s="329"/>
      <c r="IV26" s="329"/>
    </row>
    <row r="27" s="433" customFormat="1" ht="15.75" hidden="1" spans="1:256">
      <c r="A27" s="353" t="s">
        <v>4119</v>
      </c>
      <c r="B27" s="307" t="s">
        <v>126</v>
      </c>
      <c r="C27" s="365">
        <f ca="1">SUMIF(表1.2024年公共财政收入决算表!$A$6:$A$387,A27,表1.2024年公共财政收入决算表!$E$6:$E$387)</f>
        <v>0</v>
      </c>
      <c r="D27" s="365">
        <f t="shared" si="9"/>
        <v>0</v>
      </c>
      <c r="E27" s="542"/>
      <c r="F27" s="348"/>
      <c r="G27" s="348">
        <f ca="1" t="shared" si="10"/>
        <v>0</v>
      </c>
      <c r="H27" s="348" t="str">
        <f ca="1" t="shared" si="0"/>
        <v/>
      </c>
      <c r="I27" s="22" t="str">
        <f ca="1" t="shared" si="1"/>
        <v>否</v>
      </c>
      <c r="J27" s="547" t="str">
        <f t="shared" si="11"/>
        <v>10104</v>
      </c>
      <c r="K27" s="93" t="str">
        <f t="shared" si="2"/>
        <v>项</v>
      </c>
      <c r="L27" s="329"/>
      <c r="M27" s="329"/>
      <c r="N27" s="329"/>
      <c r="O27" s="329"/>
      <c r="P27" s="329"/>
      <c r="Q27" s="329"/>
      <c r="R27" s="329"/>
      <c r="S27" s="329"/>
      <c r="T27" s="329"/>
      <c r="U27" s="329"/>
      <c r="V27" s="329"/>
      <c r="W27" s="329"/>
      <c r="X27" s="329"/>
      <c r="Y27" s="329"/>
      <c r="Z27" s="329"/>
      <c r="AA27" s="329"/>
      <c r="AB27" s="329"/>
      <c r="AC27" s="329"/>
      <c r="AD27" s="329"/>
      <c r="AE27" s="329"/>
      <c r="AF27" s="329"/>
      <c r="AG27" s="329"/>
      <c r="AH27" s="329"/>
      <c r="AI27" s="329"/>
      <c r="AJ27" s="329"/>
      <c r="AK27" s="329"/>
      <c r="AL27" s="329"/>
      <c r="AM27" s="329"/>
      <c r="AN27" s="329"/>
      <c r="AO27" s="329"/>
      <c r="AP27" s="329"/>
      <c r="AQ27" s="329"/>
      <c r="AR27" s="329"/>
      <c r="AS27" s="329"/>
      <c r="AT27" s="329"/>
      <c r="AU27" s="329"/>
      <c r="AV27" s="329"/>
      <c r="AW27" s="329"/>
      <c r="AX27" s="329"/>
      <c r="AY27" s="329"/>
      <c r="AZ27" s="329"/>
      <c r="BA27" s="329"/>
      <c r="BB27" s="329"/>
      <c r="BC27" s="329"/>
      <c r="BD27" s="329"/>
      <c r="BE27" s="329"/>
      <c r="BF27" s="329"/>
      <c r="BG27" s="329"/>
      <c r="BH27" s="329"/>
      <c r="BI27" s="329"/>
      <c r="BJ27" s="329"/>
      <c r="BK27" s="329"/>
      <c r="BL27" s="329"/>
      <c r="BM27" s="329"/>
      <c r="BN27" s="329"/>
      <c r="BO27" s="329"/>
      <c r="BP27" s="329"/>
      <c r="BQ27" s="329"/>
      <c r="BR27" s="329"/>
      <c r="BS27" s="329"/>
      <c r="BT27" s="329"/>
      <c r="BU27" s="329"/>
      <c r="BV27" s="329"/>
      <c r="BW27" s="329"/>
      <c r="BX27" s="329"/>
      <c r="BY27" s="329"/>
      <c r="BZ27" s="329"/>
      <c r="CA27" s="329"/>
      <c r="CB27" s="329"/>
      <c r="CC27" s="329"/>
      <c r="CD27" s="329"/>
      <c r="CE27" s="329"/>
      <c r="CF27" s="329"/>
      <c r="CG27" s="329"/>
      <c r="CH27" s="329"/>
      <c r="CI27" s="329"/>
      <c r="CJ27" s="329"/>
      <c r="CK27" s="329"/>
      <c r="CL27" s="329"/>
      <c r="CM27" s="329"/>
      <c r="CN27" s="329"/>
      <c r="CO27" s="329"/>
      <c r="CP27" s="329"/>
      <c r="CQ27" s="329"/>
      <c r="CR27" s="329"/>
      <c r="CS27" s="329"/>
      <c r="CT27" s="329"/>
      <c r="CU27" s="329"/>
      <c r="CV27" s="329"/>
      <c r="CW27" s="329"/>
      <c r="CX27" s="329"/>
      <c r="CY27" s="329"/>
      <c r="CZ27" s="329"/>
      <c r="DA27" s="329"/>
      <c r="DB27" s="329"/>
      <c r="DC27" s="329"/>
      <c r="DD27" s="329"/>
      <c r="DE27" s="329"/>
      <c r="DF27" s="329"/>
      <c r="DG27" s="329"/>
      <c r="DH27" s="329"/>
      <c r="DI27" s="329"/>
      <c r="DJ27" s="329"/>
      <c r="DK27" s="329"/>
      <c r="DL27" s="329"/>
      <c r="DM27" s="329"/>
      <c r="DN27" s="329"/>
      <c r="DO27" s="329"/>
      <c r="DP27" s="329"/>
      <c r="DQ27" s="329"/>
      <c r="DR27" s="329"/>
      <c r="DS27" s="329"/>
      <c r="DT27" s="329"/>
      <c r="DU27" s="329"/>
      <c r="DV27" s="329"/>
      <c r="DW27" s="329"/>
      <c r="DX27" s="329"/>
      <c r="DY27" s="329"/>
      <c r="DZ27" s="329"/>
      <c r="EA27" s="329"/>
      <c r="EB27" s="329"/>
      <c r="EC27" s="329"/>
      <c r="ED27" s="329"/>
      <c r="EE27" s="329"/>
      <c r="EF27" s="329"/>
      <c r="EG27" s="329"/>
      <c r="EH27" s="329"/>
      <c r="EI27" s="329"/>
      <c r="EJ27" s="329"/>
      <c r="EK27" s="329"/>
      <c r="EL27" s="329"/>
      <c r="EM27" s="329"/>
      <c r="EN27" s="329"/>
      <c r="EO27" s="329"/>
      <c r="EP27" s="329"/>
      <c r="EQ27" s="329"/>
      <c r="ER27" s="329"/>
      <c r="ES27" s="329"/>
      <c r="ET27" s="329"/>
      <c r="EU27" s="329"/>
      <c r="EV27" s="329"/>
      <c r="EW27" s="329"/>
      <c r="EX27" s="329"/>
      <c r="EY27" s="329"/>
      <c r="EZ27" s="329"/>
      <c r="FA27" s="329"/>
      <c r="FB27" s="329"/>
      <c r="FC27" s="329"/>
      <c r="FD27" s="329"/>
      <c r="FE27" s="329"/>
      <c r="FF27" s="329"/>
      <c r="FG27" s="329"/>
      <c r="FH27" s="329"/>
      <c r="FI27" s="329"/>
      <c r="FJ27" s="329"/>
      <c r="FK27" s="329"/>
      <c r="FL27" s="329"/>
      <c r="FM27" s="329"/>
      <c r="FN27" s="329"/>
      <c r="FO27" s="329"/>
      <c r="FP27" s="329"/>
      <c r="FQ27" s="329"/>
      <c r="FR27" s="329"/>
      <c r="FS27" s="329"/>
      <c r="FT27" s="329"/>
      <c r="FU27" s="329"/>
      <c r="FV27" s="329"/>
      <c r="FW27" s="329"/>
      <c r="FX27" s="329"/>
      <c r="FY27" s="329"/>
      <c r="FZ27" s="329"/>
      <c r="GA27" s="329"/>
      <c r="GB27" s="329"/>
      <c r="GC27" s="329"/>
      <c r="GD27" s="329"/>
      <c r="GE27" s="329"/>
      <c r="GF27" s="329"/>
      <c r="GG27" s="329"/>
      <c r="GH27" s="329"/>
      <c r="GI27" s="329"/>
      <c r="GJ27" s="329"/>
      <c r="GK27" s="329"/>
      <c r="GL27" s="329"/>
      <c r="GM27" s="329"/>
      <c r="GN27" s="329"/>
      <c r="GO27" s="329"/>
      <c r="GP27" s="329"/>
      <c r="GQ27" s="329"/>
      <c r="GR27" s="329"/>
      <c r="GS27" s="329"/>
      <c r="GT27" s="329"/>
      <c r="GU27" s="329"/>
      <c r="GV27" s="329"/>
      <c r="GW27" s="329"/>
      <c r="GX27" s="329"/>
      <c r="GY27" s="329"/>
      <c r="GZ27" s="329"/>
      <c r="HA27" s="329"/>
      <c r="HB27" s="329"/>
      <c r="HC27" s="329"/>
      <c r="HD27" s="329"/>
      <c r="HE27" s="329"/>
      <c r="HF27" s="329"/>
      <c r="HG27" s="329"/>
      <c r="HH27" s="329"/>
      <c r="HI27" s="329"/>
      <c r="HJ27" s="329"/>
      <c r="HK27" s="329"/>
      <c r="HL27" s="329"/>
      <c r="HM27" s="329"/>
      <c r="HN27" s="329"/>
      <c r="HO27" s="329"/>
      <c r="HP27" s="329"/>
      <c r="HQ27" s="329"/>
      <c r="HR27" s="329"/>
      <c r="HS27" s="329"/>
      <c r="HT27" s="329"/>
      <c r="HU27" s="329"/>
      <c r="HV27" s="329"/>
      <c r="HW27" s="329"/>
      <c r="HX27" s="329"/>
      <c r="HY27" s="329"/>
      <c r="HZ27" s="329"/>
      <c r="IA27" s="329"/>
      <c r="IB27" s="329"/>
      <c r="IC27" s="329"/>
      <c r="ID27" s="329"/>
      <c r="IE27" s="329"/>
      <c r="IF27" s="329"/>
      <c r="IG27" s="329"/>
      <c r="IH27" s="329"/>
      <c r="II27" s="329"/>
      <c r="IJ27" s="329"/>
      <c r="IK27" s="329"/>
      <c r="IL27" s="329"/>
      <c r="IM27" s="329"/>
      <c r="IN27" s="329"/>
      <c r="IO27" s="329"/>
      <c r="IP27" s="329"/>
      <c r="IQ27" s="329"/>
      <c r="IR27" s="329"/>
      <c r="IS27" s="329"/>
      <c r="IT27" s="329"/>
      <c r="IU27" s="329"/>
      <c r="IV27" s="329"/>
    </row>
    <row r="28" s="433" customFormat="1" ht="15.75" hidden="1" spans="1:256">
      <c r="A28" s="353" t="s">
        <v>4120</v>
      </c>
      <c r="B28" s="307" t="s">
        <v>127</v>
      </c>
      <c r="C28" s="365">
        <f ca="1">SUMIF(表1.2024年公共财政收入决算表!$A$6:$A$387,A28,表1.2024年公共财政收入决算表!$E$6:$E$387)</f>
        <v>0</v>
      </c>
      <c r="D28" s="365">
        <f t="shared" si="9"/>
        <v>0</v>
      </c>
      <c r="E28" s="542"/>
      <c r="F28" s="348"/>
      <c r="G28" s="348">
        <f ca="1" t="shared" si="10"/>
        <v>0</v>
      </c>
      <c r="H28" s="348" t="str">
        <f ca="1" t="shared" si="0"/>
        <v/>
      </c>
      <c r="I28" s="22" t="str">
        <f ca="1" t="shared" si="1"/>
        <v>否</v>
      </c>
      <c r="J28" s="547" t="str">
        <f t="shared" si="11"/>
        <v>10104</v>
      </c>
      <c r="K28" s="93" t="str">
        <f t="shared" si="2"/>
        <v>项</v>
      </c>
      <c r="L28" s="329"/>
      <c r="M28" s="329"/>
      <c r="N28" s="329"/>
      <c r="O28" s="329"/>
      <c r="P28" s="329"/>
      <c r="Q28" s="329"/>
      <c r="R28" s="329"/>
      <c r="S28" s="329"/>
      <c r="T28" s="329"/>
      <c r="U28" s="329"/>
      <c r="V28" s="329"/>
      <c r="W28" s="329"/>
      <c r="X28" s="329"/>
      <c r="Y28" s="329"/>
      <c r="Z28" s="329"/>
      <c r="AA28" s="329"/>
      <c r="AB28" s="329"/>
      <c r="AC28" s="329"/>
      <c r="AD28" s="329"/>
      <c r="AE28" s="329"/>
      <c r="AF28" s="329"/>
      <c r="AG28" s="329"/>
      <c r="AH28" s="329"/>
      <c r="AI28" s="329"/>
      <c r="AJ28" s="329"/>
      <c r="AK28" s="329"/>
      <c r="AL28" s="329"/>
      <c r="AM28" s="329"/>
      <c r="AN28" s="329"/>
      <c r="AO28" s="329"/>
      <c r="AP28" s="329"/>
      <c r="AQ28" s="329"/>
      <c r="AR28" s="329"/>
      <c r="AS28" s="329"/>
      <c r="AT28" s="329"/>
      <c r="AU28" s="329"/>
      <c r="AV28" s="329"/>
      <c r="AW28" s="329"/>
      <c r="AX28" s="329"/>
      <c r="AY28" s="329"/>
      <c r="AZ28" s="329"/>
      <c r="BA28" s="329"/>
      <c r="BB28" s="329"/>
      <c r="BC28" s="329"/>
      <c r="BD28" s="329"/>
      <c r="BE28" s="329"/>
      <c r="BF28" s="329"/>
      <c r="BG28" s="329"/>
      <c r="BH28" s="329"/>
      <c r="BI28" s="329"/>
      <c r="BJ28" s="329"/>
      <c r="BK28" s="329"/>
      <c r="BL28" s="329"/>
      <c r="BM28" s="329"/>
      <c r="BN28" s="329"/>
      <c r="BO28" s="329"/>
      <c r="BP28" s="329"/>
      <c r="BQ28" s="329"/>
      <c r="BR28" s="329"/>
      <c r="BS28" s="329"/>
      <c r="BT28" s="329"/>
      <c r="BU28" s="329"/>
      <c r="BV28" s="329"/>
      <c r="BW28" s="329"/>
      <c r="BX28" s="329"/>
      <c r="BY28" s="329"/>
      <c r="BZ28" s="329"/>
      <c r="CA28" s="329"/>
      <c r="CB28" s="329"/>
      <c r="CC28" s="329"/>
      <c r="CD28" s="329"/>
      <c r="CE28" s="329"/>
      <c r="CF28" s="329"/>
      <c r="CG28" s="329"/>
      <c r="CH28" s="329"/>
      <c r="CI28" s="329"/>
      <c r="CJ28" s="329"/>
      <c r="CK28" s="329"/>
      <c r="CL28" s="329"/>
      <c r="CM28" s="329"/>
      <c r="CN28" s="329"/>
      <c r="CO28" s="329"/>
      <c r="CP28" s="329"/>
      <c r="CQ28" s="329"/>
      <c r="CR28" s="329"/>
      <c r="CS28" s="329"/>
      <c r="CT28" s="329"/>
      <c r="CU28" s="329"/>
      <c r="CV28" s="329"/>
      <c r="CW28" s="329"/>
      <c r="CX28" s="329"/>
      <c r="CY28" s="329"/>
      <c r="CZ28" s="329"/>
      <c r="DA28" s="329"/>
      <c r="DB28" s="329"/>
      <c r="DC28" s="329"/>
      <c r="DD28" s="329"/>
      <c r="DE28" s="329"/>
      <c r="DF28" s="329"/>
      <c r="DG28" s="329"/>
      <c r="DH28" s="329"/>
      <c r="DI28" s="329"/>
      <c r="DJ28" s="329"/>
      <c r="DK28" s="329"/>
      <c r="DL28" s="329"/>
      <c r="DM28" s="329"/>
      <c r="DN28" s="329"/>
      <c r="DO28" s="329"/>
      <c r="DP28" s="329"/>
      <c r="DQ28" s="329"/>
      <c r="DR28" s="329"/>
      <c r="DS28" s="329"/>
      <c r="DT28" s="329"/>
      <c r="DU28" s="329"/>
      <c r="DV28" s="329"/>
      <c r="DW28" s="329"/>
      <c r="DX28" s="329"/>
      <c r="DY28" s="329"/>
      <c r="DZ28" s="329"/>
      <c r="EA28" s="329"/>
      <c r="EB28" s="329"/>
      <c r="EC28" s="329"/>
      <c r="ED28" s="329"/>
      <c r="EE28" s="329"/>
      <c r="EF28" s="329"/>
      <c r="EG28" s="329"/>
      <c r="EH28" s="329"/>
      <c r="EI28" s="329"/>
      <c r="EJ28" s="329"/>
      <c r="EK28" s="329"/>
      <c r="EL28" s="329"/>
      <c r="EM28" s="329"/>
      <c r="EN28" s="329"/>
      <c r="EO28" s="329"/>
      <c r="EP28" s="329"/>
      <c r="EQ28" s="329"/>
      <c r="ER28" s="329"/>
      <c r="ES28" s="329"/>
      <c r="ET28" s="329"/>
      <c r="EU28" s="329"/>
      <c r="EV28" s="329"/>
      <c r="EW28" s="329"/>
      <c r="EX28" s="329"/>
      <c r="EY28" s="329"/>
      <c r="EZ28" s="329"/>
      <c r="FA28" s="329"/>
      <c r="FB28" s="329"/>
      <c r="FC28" s="329"/>
      <c r="FD28" s="329"/>
      <c r="FE28" s="329"/>
      <c r="FF28" s="329"/>
      <c r="FG28" s="329"/>
      <c r="FH28" s="329"/>
      <c r="FI28" s="329"/>
      <c r="FJ28" s="329"/>
      <c r="FK28" s="329"/>
      <c r="FL28" s="329"/>
      <c r="FM28" s="329"/>
      <c r="FN28" s="329"/>
      <c r="FO28" s="329"/>
      <c r="FP28" s="329"/>
      <c r="FQ28" s="329"/>
      <c r="FR28" s="329"/>
      <c r="FS28" s="329"/>
      <c r="FT28" s="329"/>
      <c r="FU28" s="329"/>
      <c r="FV28" s="329"/>
      <c r="FW28" s="329"/>
      <c r="FX28" s="329"/>
      <c r="FY28" s="329"/>
      <c r="FZ28" s="329"/>
      <c r="GA28" s="329"/>
      <c r="GB28" s="329"/>
      <c r="GC28" s="329"/>
      <c r="GD28" s="329"/>
      <c r="GE28" s="329"/>
      <c r="GF28" s="329"/>
      <c r="GG28" s="329"/>
      <c r="GH28" s="329"/>
      <c r="GI28" s="329"/>
      <c r="GJ28" s="329"/>
      <c r="GK28" s="329"/>
      <c r="GL28" s="329"/>
      <c r="GM28" s="329"/>
      <c r="GN28" s="329"/>
      <c r="GO28" s="329"/>
      <c r="GP28" s="329"/>
      <c r="GQ28" s="329"/>
      <c r="GR28" s="329"/>
      <c r="GS28" s="329"/>
      <c r="GT28" s="329"/>
      <c r="GU28" s="329"/>
      <c r="GV28" s="329"/>
      <c r="GW28" s="329"/>
      <c r="GX28" s="329"/>
      <c r="GY28" s="329"/>
      <c r="GZ28" s="329"/>
      <c r="HA28" s="329"/>
      <c r="HB28" s="329"/>
      <c r="HC28" s="329"/>
      <c r="HD28" s="329"/>
      <c r="HE28" s="329"/>
      <c r="HF28" s="329"/>
      <c r="HG28" s="329"/>
      <c r="HH28" s="329"/>
      <c r="HI28" s="329"/>
      <c r="HJ28" s="329"/>
      <c r="HK28" s="329"/>
      <c r="HL28" s="329"/>
      <c r="HM28" s="329"/>
      <c r="HN28" s="329"/>
      <c r="HO28" s="329"/>
      <c r="HP28" s="329"/>
      <c r="HQ28" s="329"/>
      <c r="HR28" s="329"/>
      <c r="HS28" s="329"/>
      <c r="HT28" s="329"/>
      <c r="HU28" s="329"/>
      <c r="HV28" s="329"/>
      <c r="HW28" s="329"/>
      <c r="HX28" s="329"/>
      <c r="HY28" s="329"/>
      <c r="HZ28" s="329"/>
      <c r="IA28" s="329"/>
      <c r="IB28" s="329"/>
      <c r="IC28" s="329"/>
      <c r="ID28" s="329"/>
      <c r="IE28" s="329"/>
      <c r="IF28" s="329"/>
      <c r="IG28" s="329"/>
      <c r="IH28" s="329"/>
      <c r="II28" s="329"/>
      <c r="IJ28" s="329"/>
      <c r="IK28" s="329"/>
      <c r="IL28" s="329"/>
      <c r="IM28" s="329"/>
      <c r="IN28" s="329"/>
      <c r="IO28" s="329"/>
      <c r="IP28" s="329"/>
      <c r="IQ28" s="329"/>
      <c r="IR28" s="329"/>
      <c r="IS28" s="329"/>
      <c r="IT28" s="329"/>
      <c r="IU28" s="329"/>
      <c r="IV28" s="329"/>
    </row>
    <row r="29" s="433" customFormat="1" ht="15.75" hidden="1" spans="1:256">
      <c r="A29" s="353" t="s">
        <v>4121</v>
      </c>
      <c r="B29" s="307" t="s">
        <v>129</v>
      </c>
      <c r="C29" s="365">
        <f ca="1">SUMIF(表1.2024年公共财政收入决算表!$A$6:$A$387,A29,表1.2024年公共财政收入决算表!$E$6:$E$387)</f>
        <v>0</v>
      </c>
      <c r="D29" s="365">
        <f t="shared" si="9"/>
        <v>0</v>
      </c>
      <c r="E29" s="542"/>
      <c r="F29" s="348"/>
      <c r="G29" s="348">
        <f ca="1" t="shared" si="10"/>
        <v>0</v>
      </c>
      <c r="H29" s="348" t="str">
        <f ca="1" t="shared" si="0"/>
        <v/>
      </c>
      <c r="I29" s="22" t="str">
        <f ca="1" t="shared" si="1"/>
        <v>否</v>
      </c>
      <c r="J29" s="547" t="str">
        <f t="shared" si="11"/>
        <v>10104</v>
      </c>
      <c r="K29" s="93" t="str">
        <f t="shared" si="2"/>
        <v>项</v>
      </c>
      <c r="L29" s="329"/>
      <c r="M29" s="329"/>
      <c r="N29" s="329"/>
      <c r="O29" s="329"/>
      <c r="P29" s="329"/>
      <c r="Q29" s="329"/>
      <c r="R29" s="329"/>
      <c r="S29" s="329"/>
      <c r="T29" s="329"/>
      <c r="U29" s="329"/>
      <c r="V29" s="329"/>
      <c r="W29" s="329"/>
      <c r="X29" s="329"/>
      <c r="Y29" s="329"/>
      <c r="Z29" s="329"/>
      <c r="AA29" s="329"/>
      <c r="AB29" s="329"/>
      <c r="AC29" s="329"/>
      <c r="AD29" s="329"/>
      <c r="AE29" s="329"/>
      <c r="AF29" s="329"/>
      <c r="AG29" s="329"/>
      <c r="AH29" s="329"/>
      <c r="AI29" s="329"/>
      <c r="AJ29" s="329"/>
      <c r="AK29" s="329"/>
      <c r="AL29" s="329"/>
      <c r="AM29" s="329"/>
      <c r="AN29" s="329"/>
      <c r="AO29" s="329"/>
      <c r="AP29" s="329"/>
      <c r="AQ29" s="329"/>
      <c r="AR29" s="329"/>
      <c r="AS29" s="329"/>
      <c r="AT29" s="329"/>
      <c r="AU29" s="329"/>
      <c r="AV29" s="329"/>
      <c r="AW29" s="329"/>
      <c r="AX29" s="329"/>
      <c r="AY29" s="329"/>
      <c r="AZ29" s="329"/>
      <c r="BA29" s="329"/>
      <c r="BB29" s="329"/>
      <c r="BC29" s="329"/>
      <c r="BD29" s="329"/>
      <c r="BE29" s="329"/>
      <c r="BF29" s="329"/>
      <c r="BG29" s="329"/>
      <c r="BH29" s="329"/>
      <c r="BI29" s="329"/>
      <c r="BJ29" s="329"/>
      <c r="BK29" s="329"/>
      <c r="BL29" s="329"/>
      <c r="BM29" s="329"/>
      <c r="BN29" s="329"/>
      <c r="BO29" s="329"/>
      <c r="BP29" s="329"/>
      <c r="BQ29" s="329"/>
      <c r="BR29" s="329"/>
      <c r="BS29" s="329"/>
      <c r="BT29" s="329"/>
      <c r="BU29" s="329"/>
      <c r="BV29" s="329"/>
      <c r="BW29" s="329"/>
      <c r="BX29" s="329"/>
      <c r="BY29" s="329"/>
      <c r="BZ29" s="329"/>
      <c r="CA29" s="329"/>
      <c r="CB29" s="329"/>
      <c r="CC29" s="329"/>
      <c r="CD29" s="329"/>
      <c r="CE29" s="329"/>
      <c r="CF29" s="329"/>
      <c r="CG29" s="329"/>
      <c r="CH29" s="329"/>
      <c r="CI29" s="329"/>
      <c r="CJ29" s="329"/>
      <c r="CK29" s="329"/>
      <c r="CL29" s="329"/>
      <c r="CM29" s="329"/>
      <c r="CN29" s="329"/>
      <c r="CO29" s="329"/>
      <c r="CP29" s="329"/>
      <c r="CQ29" s="329"/>
      <c r="CR29" s="329"/>
      <c r="CS29" s="329"/>
      <c r="CT29" s="329"/>
      <c r="CU29" s="329"/>
      <c r="CV29" s="329"/>
      <c r="CW29" s="329"/>
      <c r="CX29" s="329"/>
      <c r="CY29" s="329"/>
      <c r="CZ29" s="329"/>
      <c r="DA29" s="329"/>
      <c r="DB29" s="329"/>
      <c r="DC29" s="329"/>
      <c r="DD29" s="329"/>
      <c r="DE29" s="329"/>
      <c r="DF29" s="329"/>
      <c r="DG29" s="329"/>
      <c r="DH29" s="329"/>
      <c r="DI29" s="329"/>
      <c r="DJ29" s="329"/>
      <c r="DK29" s="329"/>
      <c r="DL29" s="329"/>
      <c r="DM29" s="329"/>
      <c r="DN29" s="329"/>
      <c r="DO29" s="329"/>
      <c r="DP29" s="329"/>
      <c r="DQ29" s="329"/>
      <c r="DR29" s="329"/>
      <c r="DS29" s="329"/>
      <c r="DT29" s="329"/>
      <c r="DU29" s="329"/>
      <c r="DV29" s="329"/>
      <c r="DW29" s="329"/>
      <c r="DX29" s="329"/>
      <c r="DY29" s="329"/>
      <c r="DZ29" s="329"/>
      <c r="EA29" s="329"/>
      <c r="EB29" s="329"/>
      <c r="EC29" s="329"/>
      <c r="ED29" s="329"/>
      <c r="EE29" s="329"/>
      <c r="EF29" s="329"/>
      <c r="EG29" s="329"/>
      <c r="EH29" s="329"/>
      <c r="EI29" s="329"/>
      <c r="EJ29" s="329"/>
      <c r="EK29" s="329"/>
      <c r="EL29" s="329"/>
      <c r="EM29" s="329"/>
      <c r="EN29" s="329"/>
      <c r="EO29" s="329"/>
      <c r="EP29" s="329"/>
      <c r="EQ29" s="329"/>
      <c r="ER29" s="329"/>
      <c r="ES29" s="329"/>
      <c r="ET29" s="329"/>
      <c r="EU29" s="329"/>
      <c r="EV29" s="329"/>
      <c r="EW29" s="329"/>
      <c r="EX29" s="329"/>
      <c r="EY29" s="329"/>
      <c r="EZ29" s="329"/>
      <c r="FA29" s="329"/>
      <c r="FB29" s="329"/>
      <c r="FC29" s="329"/>
      <c r="FD29" s="329"/>
      <c r="FE29" s="329"/>
      <c r="FF29" s="329"/>
      <c r="FG29" s="329"/>
      <c r="FH29" s="329"/>
      <c r="FI29" s="329"/>
      <c r="FJ29" s="329"/>
      <c r="FK29" s="329"/>
      <c r="FL29" s="329"/>
      <c r="FM29" s="329"/>
      <c r="FN29" s="329"/>
      <c r="FO29" s="329"/>
      <c r="FP29" s="329"/>
      <c r="FQ29" s="329"/>
      <c r="FR29" s="329"/>
      <c r="FS29" s="329"/>
      <c r="FT29" s="329"/>
      <c r="FU29" s="329"/>
      <c r="FV29" s="329"/>
      <c r="FW29" s="329"/>
      <c r="FX29" s="329"/>
      <c r="FY29" s="329"/>
      <c r="FZ29" s="329"/>
      <c r="GA29" s="329"/>
      <c r="GB29" s="329"/>
      <c r="GC29" s="329"/>
      <c r="GD29" s="329"/>
      <c r="GE29" s="329"/>
      <c r="GF29" s="329"/>
      <c r="GG29" s="329"/>
      <c r="GH29" s="329"/>
      <c r="GI29" s="329"/>
      <c r="GJ29" s="329"/>
      <c r="GK29" s="329"/>
      <c r="GL29" s="329"/>
      <c r="GM29" s="329"/>
      <c r="GN29" s="329"/>
      <c r="GO29" s="329"/>
      <c r="GP29" s="329"/>
      <c r="GQ29" s="329"/>
      <c r="GR29" s="329"/>
      <c r="GS29" s="329"/>
      <c r="GT29" s="329"/>
      <c r="GU29" s="329"/>
      <c r="GV29" s="329"/>
      <c r="GW29" s="329"/>
      <c r="GX29" s="329"/>
      <c r="GY29" s="329"/>
      <c r="GZ29" s="329"/>
      <c r="HA29" s="329"/>
      <c r="HB29" s="329"/>
      <c r="HC29" s="329"/>
      <c r="HD29" s="329"/>
      <c r="HE29" s="329"/>
      <c r="HF29" s="329"/>
      <c r="HG29" s="329"/>
      <c r="HH29" s="329"/>
      <c r="HI29" s="329"/>
      <c r="HJ29" s="329"/>
      <c r="HK29" s="329"/>
      <c r="HL29" s="329"/>
      <c r="HM29" s="329"/>
      <c r="HN29" s="329"/>
      <c r="HO29" s="329"/>
      <c r="HP29" s="329"/>
      <c r="HQ29" s="329"/>
      <c r="HR29" s="329"/>
      <c r="HS29" s="329"/>
      <c r="HT29" s="329"/>
      <c r="HU29" s="329"/>
      <c r="HV29" s="329"/>
      <c r="HW29" s="329"/>
      <c r="HX29" s="329"/>
      <c r="HY29" s="329"/>
      <c r="HZ29" s="329"/>
      <c r="IA29" s="329"/>
      <c r="IB29" s="329"/>
      <c r="IC29" s="329"/>
      <c r="ID29" s="329"/>
      <c r="IE29" s="329"/>
      <c r="IF29" s="329"/>
      <c r="IG29" s="329"/>
      <c r="IH29" s="329"/>
      <c r="II29" s="329"/>
      <c r="IJ29" s="329"/>
      <c r="IK29" s="329"/>
      <c r="IL29" s="329"/>
      <c r="IM29" s="329"/>
      <c r="IN29" s="329"/>
      <c r="IO29" s="329"/>
      <c r="IP29" s="329"/>
      <c r="IQ29" s="329"/>
      <c r="IR29" s="329"/>
      <c r="IS29" s="329"/>
      <c r="IT29" s="329"/>
      <c r="IU29" s="329"/>
      <c r="IV29" s="329"/>
    </row>
    <row r="30" s="523" customFormat="1" ht="15.75" hidden="1" spans="1:256">
      <c r="A30" s="353" t="s">
        <v>4122</v>
      </c>
      <c r="B30" s="307" t="s">
        <v>131</v>
      </c>
      <c r="C30" s="365">
        <f ca="1">SUMIF(表1.2024年公共财政收入决算表!$A$6:$A$387,A30,表1.2024年公共财政收入决算表!$E$6:$E$387)</f>
        <v>0</v>
      </c>
      <c r="D30" s="365">
        <f t="shared" si="9"/>
        <v>0</v>
      </c>
      <c r="E30" s="542"/>
      <c r="F30" s="348"/>
      <c r="G30" s="348">
        <f ca="1" t="shared" si="10"/>
        <v>0</v>
      </c>
      <c r="H30" s="348" t="str">
        <f ca="1" t="shared" si="0"/>
        <v/>
      </c>
      <c r="I30" s="22" t="str">
        <f ca="1" t="shared" si="1"/>
        <v>否</v>
      </c>
      <c r="J30" s="547" t="str">
        <f t="shared" si="11"/>
        <v>10104</v>
      </c>
      <c r="K30" s="93" t="str">
        <f t="shared" si="2"/>
        <v>项</v>
      </c>
      <c r="L30" s="523">
        <f>E30-54966</f>
        <v>-54966</v>
      </c>
      <c r="M30" s="329"/>
      <c r="N30" s="329"/>
      <c r="O30" s="329"/>
      <c r="P30" s="329"/>
      <c r="Q30" s="329"/>
      <c r="R30" s="329"/>
      <c r="S30" s="329"/>
      <c r="T30" s="329"/>
      <c r="U30" s="329"/>
      <c r="V30" s="329"/>
      <c r="W30" s="329"/>
      <c r="X30" s="329"/>
      <c r="Y30" s="329"/>
      <c r="Z30" s="329"/>
      <c r="AA30" s="329"/>
      <c r="AB30" s="329"/>
      <c r="AC30" s="329"/>
      <c r="AD30" s="329"/>
      <c r="AE30" s="329"/>
      <c r="AF30" s="329"/>
      <c r="AG30" s="329"/>
      <c r="AH30" s="329"/>
      <c r="AI30" s="329"/>
      <c r="AJ30" s="329"/>
      <c r="AK30" s="329"/>
      <c r="AL30" s="329"/>
      <c r="AM30" s="329"/>
      <c r="AN30" s="329"/>
      <c r="AO30" s="329"/>
      <c r="AP30" s="329"/>
      <c r="AQ30" s="329"/>
      <c r="AR30" s="329"/>
      <c r="AS30" s="329"/>
      <c r="AT30" s="329"/>
      <c r="AU30" s="329"/>
      <c r="AV30" s="329"/>
      <c r="AW30" s="329"/>
      <c r="AX30" s="329"/>
      <c r="AY30" s="329"/>
      <c r="AZ30" s="329"/>
      <c r="BA30" s="329"/>
      <c r="BB30" s="329"/>
      <c r="BC30" s="329"/>
      <c r="BD30" s="329"/>
      <c r="BE30" s="329"/>
      <c r="BF30" s="329"/>
      <c r="BG30" s="329"/>
      <c r="BH30" s="329"/>
      <c r="BI30" s="329"/>
      <c r="BJ30" s="329"/>
      <c r="BK30" s="329"/>
      <c r="BL30" s="329"/>
      <c r="BM30" s="329"/>
      <c r="BN30" s="329"/>
      <c r="BO30" s="329"/>
      <c r="BP30" s="329"/>
      <c r="BQ30" s="329"/>
      <c r="BR30" s="329"/>
      <c r="BS30" s="329"/>
      <c r="BT30" s="329"/>
      <c r="BU30" s="329"/>
      <c r="BV30" s="329"/>
      <c r="BW30" s="329"/>
      <c r="BX30" s="329"/>
      <c r="BY30" s="329"/>
      <c r="BZ30" s="329"/>
      <c r="CA30" s="329"/>
      <c r="CB30" s="329"/>
      <c r="CC30" s="329"/>
      <c r="CD30" s="329"/>
      <c r="CE30" s="329"/>
      <c r="CF30" s="329"/>
      <c r="CG30" s="329"/>
      <c r="CH30" s="329"/>
      <c r="CI30" s="329"/>
      <c r="CJ30" s="329"/>
      <c r="CK30" s="329"/>
      <c r="CL30" s="329"/>
      <c r="CM30" s="329"/>
      <c r="CN30" s="329"/>
      <c r="CO30" s="329"/>
      <c r="CP30" s="329"/>
      <c r="CQ30" s="329"/>
      <c r="CR30" s="329"/>
      <c r="CS30" s="329"/>
      <c r="CT30" s="329"/>
      <c r="CU30" s="329"/>
      <c r="CV30" s="329"/>
      <c r="CW30" s="329"/>
      <c r="CX30" s="329"/>
      <c r="CY30" s="329"/>
      <c r="CZ30" s="329"/>
      <c r="DA30" s="329"/>
      <c r="DB30" s="329"/>
      <c r="DC30" s="329"/>
      <c r="DD30" s="329"/>
      <c r="DE30" s="329"/>
      <c r="DF30" s="329"/>
      <c r="DG30" s="329"/>
      <c r="DH30" s="329"/>
      <c r="DI30" s="329"/>
      <c r="DJ30" s="329"/>
      <c r="DK30" s="329"/>
      <c r="DL30" s="329"/>
      <c r="DM30" s="329"/>
      <c r="DN30" s="329"/>
      <c r="DO30" s="329"/>
      <c r="DP30" s="329"/>
      <c r="DQ30" s="329"/>
      <c r="DR30" s="329"/>
      <c r="DS30" s="329"/>
      <c r="DT30" s="329"/>
      <c r="DU30" s="329"/>
      <c r="DV30" s="329"/>
      <c r="DW30" s="329"/>
      <c r="DX30" s="329"/>
      <c r="DY30" s="329"/>
      <c r="DZ30" s="329"/>
      <c r="EA30" s="329"/>
      <c r="EB30" s="329"/>
      <c r="EC30" s="329"/>
      <c r="ED30" s="329"/>
      <c r="EE30" s="329"/>
      <c r="EF30" s="329"/>
      <c r="EG30" s="329"/>
      <c r="EH30" s="329"/>
      <c r="EI30" s="329"/>
      <c r="EJ30" s="329"/>
      <c r="EK30" s="329"/>
      <c r="EL30" s="329"/>
      <c r="EM30" s="329"/>
      <c r="EN30" s="329"/>
      <c r="EO30" s="329"/>
      <c r="EP30" s="329"/>
      <c r="EQ30" s="329"/>
      <c r="ER30" s="329"/>
      <c r="ES30" s="329"/>
      <c r="ET30" s="329"/>
      <c r="EU30" s="329"/>
      <c r="EV30" s="329"/>
      <c r="EW30" s="329"/>
      <c r="EX30" s="329"/>
      <c r="EY30" s="329"/>
      <c r="EZ30" s="329"/>
      <c r="FA30" s="329"/>
      <c r="FB30" s="329"/>
      <c r="FC30" s="329"/>
      <c r="FD30" s="329"/>
      <c r="FE30" s="329"/>
      <c r="FF30" s="329"/>
      <c r="FG30" s="329"/>
      <c r="FH30" s="329"/>
      <c r="FI30" s="329"/>
      <c r="FJ30" s="329"/>
      <c r="FK30" s="329"/>
      <c r="FL30" s="329"/>
      <c r="FM30" s="329"/>
      <c r="FN30" s="329"/>
      <c r="FO30" s="329"/>
      <c r="FP30" s="329"/>
      <c r="FQ30" s="329"/>
      <c r="FR30" s="329"/>
      <c r="FS30" s="329"/>
      <c r="FT30" s="329"/>
      <c r="FU30" s="329"/>
      <c r="FV30" s="329"/>
      <c r="FW30" s="329"/>
      <c r="FX30" s="329"/>
      <c r="FY30" s="329"/>
      <c r="FZ30" s="329"/>
      <c r="GA30" s="329"/>
      <c r="GB30" s="329"/>
      <c r="GC30" s="329"/>
      <c r="GD30" s="329"/>
      <c r="GE30" s="329"/>
      <c r="GF30" s="329"/>
      <c r="GG30" s="329"/>
      <c r="GH30" s="329"/>
      <c r="GI30" s="329"/>
      <c r="GJ30" s="329"/>
      <c r="GK30" s="329"/>
      <c r="GL30" s="329"/>
      <c r="GM30" s="329"/>
      <c r="GN30" s="329"/>
      <c r="GO30" s="329"/>
      <c r="GP30" s="329"/>
      <c r="GQ30" s="329"/>
      <c r="GR30" s="329"/>
      <c r="GS30" s="329"/>
      <c r="GT30" s="329"/>
      <c r="GU30" s="329"/>
      <c r="GV30" s="329"/>
      <c r="GW30" s="329"/>
      <c r="GX30" s="329"/>
      <c r="GY30" s="329"/>
      <c r="GZ30" s="329"/>
      <c r="HA30" s="329"/>
      <c r="HB30" s="329"/>
      <c r="HC30" s="329"/>
      <c r="HD30" s="329"/>
      <c r="HE30" s="329"/>
      <c r="HF30" s="329"/>
      <c r="HG30" s="329"/>
      <c r="HH30" s="329"/>
      <c r="HI30" s="329"/>
      <c r="HJ30" s="329"/>
      <c r="HK30" s="329"/>
      <c r="HL30" s="329"/>
      <c r="HM30" s="329"/>
      <c r="HN30" s="329"/>
      <c r="HO30" s="329"/>
      <c r="HP30" s="329"/>
      <c r="HQ30" s="329"/>
      <c r="HR30" s="329"/>
      <c r="HS30" s="329"/>
      <c r="HT30" s="329"/>
      <c r="HU30" s="329"/>
      <c r="HV30" s="329"/>
      <c r="HW30" s="329"/>
      <c r="HX30" s="329"/>
      <c r="HY30" s="329"/>
      <c r="HZ30" s="329"/>
      <c r="IA30" s="329"/>
      <c r="IB30" s="329"/>
      <c r="IC30" s="329"/>
      <c r="ID30" s="329"/>
      <c r="IE30" s="329"/>
      <c r="IF30" s="329"/>
      <c r="IG30" s="329"/>
      <c r="IH30" s="329"/>
      <c r="II30" s="329"/>
      <c r="IJ30" s="329"/>
      <c r="IK30" s="329"/>
      <c r="IL30" s="329"/>
      <c r="IM30" s="329"/>
      <c r="IN30" s="329"/>
      <c r="IO30" s="329"/>
      <c r="IP30" s="329"/>
      <c r="IQ30" s="329"/>
      <c r="IR30" s="329"/>
      <c r="IS30" s="329"/>
      <c r="IT30" s="329"/>
      <c r="IU30" s="329"/>
      <c r="IV30" s="329"/>
    </row>
    <row r="31" s="523" customFormat="1" ht="15.75" hidden="1" spans="1:256">
      <c r="A31" s="353" t="s">
        <v>4123</v>
      </c>
      <c r="B31" s="307" t="s">
        <v>132</v>
      </c>
      <c r="C31" s="365">
        <f ca="1">SUMIF(表1.2024年公共财政收入决算表!$A$6:$A$387,A31,表1.2024年公共财政收入决算表!$E$6:$E$387)</f>
        <v>0</v>
      </c>
      <c r="D31" s="365">
        <f t="shared" si="9"/>
        <v>0</v>
      </c>
      <c r="E31" s="542"/>
      <c r="F31" s="348"/>
      <c r="G31" s="348">
        <f ca="1" t="shared" si="10"/>
        <v>0</v>
      </c>
      <c r="H31" s="348" t="str">
        <f ca="1" t="shared" si="0"/>
        <v/>
      </c>
      <c r="I31" s="22" t="str">
        <f ca="1" t="shared" si="1"/>
        <v>否</v>
      </c>
      <c r="J31" s="547" t="str">
        <f t="shared" si="11"/>
        <v>10104</v>
      </c>
      <c r="K31" s="93" t="str">
        <f t="shared" si="2"/>
        <v>项</v>
      </c>
      <c r="L31" s="329"/>
      <c r="M31" s="329"/>
      <c r="N31" s="329"/>
      <c r="O31" s="329"/>
      <c r="P31" s="329"/>
      <c r="Q31" s="329"/>
      <c r="R31" s="329"/>
      <c r="S31" s="329"/>
      <c r="T31" s="329"/>
      <c r="U31" s="329"/>
      <c r="V31" s="329"/>
      <c r="W31" s="329"/>
      <c r="X31" s="329"/>
      <c r="Y31" s="329"/>
      <c r="Z31" s="329"/>
      <c r="AA31" s="329"/>
      <c r="AB31" s="329"/>
      <c r="AC31" s="329"/>
      <c r="AD31" s="329"/>
      <c r="AE31" s="329"/>
      <c r="AF31" s="329"/>
      <c r="AG31" s="329"/>
      <c r="AH31" s="329"/>
      <c r="AI31" s="329"/>
      <c r="AJ31" s="329"/>
      <c r="AK31" s="329"/>
      <c r="AL31" s="329"/>
      <c r="AM31" s="329"/>
      <c r="AN31" s="329"/>
      <c r="AO31" s="329"/>
      <c r="AP31" s="329"/>
      <c r="AQ31" s="329"/>
      <c r="AR31" s="329"/>
      <c r="AS31" s="329"/>
      <c r="AT31" s="329"/>
      <c r="AU31" s="329"/>
      <c r="AV31" s="329"/>
      <c r="AW31" s="329"/>
      <c r="AX31" s="329"/>
      <c r="AY31" s="329"/>
      <c r="AZ31" s="329"/>
      <c r="BA31" s="329"/>
      <c r="BB31" s="329"/>
      <c r="BC31" s="329"/>
      <c r="BD31" s="329"/>
      <c r="BE31" s="329"/>
      <c r="BF31" s="329"/>
      <c r="BG31" s="329"/>
      <c r="BH31" s="329"/>
      <c r="BI31" s="329"/>
      <c r="BJ31" s="329"/>
      <c r="BK31" s="329"/>
      <c r="BL31" s="329"/>
      <c r="BM31" s="329"/>
      <c r="BN31" s="329"/>
      <c r="BO31" s="329"/>
      <c r="BP31" s="329"/>
      <c r="BQ31" s="329"/>
      <c r="BR31" s="329"/>
      <c r="BS31" s="329"/>
      <c r="BT31" s="329"/>
      <c r="BU31" s="329"/>
      <c r="BV31" s="329"/>
      <c r="BW31" s="329"/>
      <c r="BX31" s="329"/>
      <c r="BY31" s="329"/>
      <c r="BZ31" s="329"/>
      <c r="CA31" s="329"/>
      <c r="CB31" s="329"/>
      <c r="CC31" s="329"/>
      <c r="CD31" s="329"/>
      <c r="CE31" s="329"/>
      <c r="CF31" s="329"/>
      <c r="CG31" s="329"/>
      <c r="CH31" s="329"/>
      <c r="CI31" s="329"/>
      <c r="CJ31" s="329"/>
      <c r="CK31" s="329"/>
      <c r="CL31" s="329"/>
      <c r="CM31" s="329"/>
      <c r="CN31" s="329"/>
      <c r="CO31" s="329"/>
      <c r="CP31" s="329"/>
      <c r="CQ31" s="329"/>
      <c r="CR31" s="329"/>
      <c r="CS31" s="329"/>
      <c r="CT31" s="329"/>
      <c r="CU31" s="329"/>
      <c r="CV31" s="329"/>
      <c r="CW31" s="329"/>
      <c r="CX31" s="329"/>
      <c r="CY31" s="329"/>
      <c r="CZ31" s="329"/>
      <c r="DA31" s="329"/>
      <c r="DB31" s="329"/>
      <c r="DC31" s="329"/>
      <c r="DD31" s="329"/>
      <c r="DE31" s="329"/>
      <c r="DF31" s="329"/>
      <c r="DG31" s="329"/>
      <c r="DH31" s="329"/>
      <c r="DI31" s="329"/>
      <c r="DJ31" s="329"/>
      <c r="DK31" s="329"/>
      <c r="DL31" s="329"/>
      <c r="DM31" s="329"/>
      <c r="DN31" s="329"/>
      <c r="DO31" s="329"/>
      <c r="DP31" s="329"/>
      <c r="DQ31" s="329"/>
      <c r="DR31" s="329"/>
      <c r="DS31" s="329"/>
      <c r="DT31" s="329"/>
      <c r="DU31" s="329"/>
      <c r="DV31" s="329"/>
      <c r="DW31" s="329"/>
      <c r="DX31" s="329"/>
      <c r="DY31" s="329"/>
      <c r="DZ31" s="329"/>
      <c r="EA31" s="329"/>
      <c r="EB31" s="329"/>
      <c r="EC31" s="329"/>
      <c r="ED31" s="329"/>
      <c r="EE31" s="329"/>
      <c r="EF31" s="329"/>
      <c r="EG31" s="329"/>
      <c r="EH31" s="329"/>
      <c r="EI31" s="329"/>
      <c r="EJ31" s="329"/>
      <c r="EK31" s="329"/>
      <c r="EL31" s="329"/>
      <c r="EM31" s="329"/>
      <c r="EN31" s="329"/>
      <c r="EO31" s="329"/>
      <c r="EP31" s="329"/>
      <c r="EQ31" s="329"/>
      <c r="ER31" s="329"/>
      <c r="ES31" s="329"/>
      <c r="ET31" s="329"/>
      <c r="EU31" s="329"/>
      <c r="EV31" s="329"/>
      <c r="EW31" s="329"/>
      <c r="EX31" s="329"/>
      <c r="EY31" s="329"/>
      <c r="EZ31" s="329"/>
      <c r="FA31" s="329"/>
      <c r="FB31" s="329"/>
      <c r="FC31" s="329"/>
      <c r="FD31" s="329"/>
      <c r="FE31" s="329"/>
      <c r="FF31" s="329"/>
      <c r="FG31" s="329"/>
      <c r="FH31" s="329"/>
      <c r="FI31" s="329"/>
      <c r="FJ31" s="329"/>
      <c r="FK31" s="329"/>
      <c r="FL31" s="329"/>
      <c r="FM31" s="329"/>
      <c r="FN31" s="329"/>
      <c r="FO31" s="329"/>
      <c r="FP31" s="329"/>
      <c r="FQ31" s="329"/>
      <c r="FR31" s="329"/>
      <c r="FS31" s="329"/>
      <c r="FT31" s="329"/>
      <c r="FU31" s="329"/>
      <c r="FV31" s="329"/>
      <c r="FW31" s="329"/>
      <c r="FX31" s="329"/>
      <c r="FY31" s="329"/>
      <c r="FZ31" s="329"/>
      <c r="GA31" s="329"/>
      <c r="GB31" s="329"/>
      <c r="GC31" s="329"/>
      <c r="GD31" s="329"/>
      <c r="GE31" s="329"/>
      <c r="GF31" s="329"/>
      <c r="GG31" s="329"/>
      <c r="GH31" s="329"/>
      <c r="GI31" s="329"/>
      <c r="GJ31" s="329"/>
      <c r="GK31" s="329"/>
      <c r="GL31" s="329"/>
      <c r="GM31" s="329"/>
      <c r="GN31" s="329"/>
      <c r="GO31" s="329"/>
      <c r="GP31" s="329"/>
      <c r="GQ31" s="329"/>
      <c r="GR31" s="329"/>
      <c r="GS31" s="329"/>
      <c r="GT31" s="329"/>
      <c r="GU31" s="329"/>
      <c r="GV31" s="329"/>
      <c r="GW31" s="329"/>
      <c r="GX31" s="329"/>
      <c r="GY31" s="329"/>
      <c r="GZ31" s="329"/>
      <c r="HA31" s="329"/>
      <c r="HB31" s="329"/>
      <c r="HC31" s="329"/>
      <c r="HD31" s="329"/>
      <c r="HE31" s="329"/>
      <c r="HF31" s="329"/>
      <c r="HG31" s="329"/>
      <c r="HH31" s="329"/>
      <c r="HI31" s="329"/>
      <c r="HJ31" s="329"/>
      <c r="HK31" s="329"/>
      <c r="HL31" s="329"/>
      <c r="HM31" s="329"/>
      <c r="HN31" s="329"/>
      <c r="HO31" s="329"/>
      <c r="HP31" s="329"/>
      <c r="HQ31" s="329"/>
      <c r="HR31" s="329"/>
      <c r="HS31" s="329"/>
      <c r="HT31" s="329"/>
      <c r="HU31" s="329"/>
      <c r="HV31" s="329"/>
      <c r="HW31" s="329"/>
      <c r="HX31" s="329"/>
      <c r="HY31" s="329"/>
      <c r="HZ31" s="329"/>
      <c r="IA31" s="329"/>
      <c r="IB31" s="329"/>
      <c r="IC31" s="329"/>
      <c r="ID31" s="329"/>
      <c r="IE31" s="329"/>
      <c r="IF31" s="329"/>
      <c r="IG31" s="329"/>
      <c r="IH31" s="329"/>
      <c r="II31" s="329"/>
      <c r="IJ31" s="329"/>
      <c r="IK31" s="329"/>
      <c r="IL31" s="329"/>
      <c r="IM31" s="329"/>
      <c r="IN31" s="329"/>
      <c r="IO31" s="329"/>
      <c r="IP31" s="329"/>
      <c r="IQ31" s="329"/>
      <c r="IR31" s="329"/>
      <c r="IS31" s="329"/>
      <c r="IT31" s="329"/>
      <c r="IU31" s="329"/>
      <c r="IV31" s="329"/>
    </row>
    <row r="32" s="523" customFormat="1" ht="15.75" hidden="1" spans="1:256">
      <c r="A32" s="353" t="s">
        <v>4124</v>
      </c>
      <c r="B32" s="307" t="s">
        <v>133</v>
      </c>
      <c r="C32" s="365">
        <f ca="1">SUMIF(表1.2024年公共财政收入决算表!$A$6:$A$387,A32,表1.2024年公共财政收入决算表!$E$6:$E$387)</f>
        <v>0</v>
      </c>
      <c r="D32" s="365">
        <f t="shared" si="9"/>
        <v>0</v>
      </c>
      <c r="E32" s="542"/>
      <c r="F32" s="348"/>
      <c r="G32" s="348">
        <f ca="1" t="shared" si="10"/>
        <v>0</v>
      </c>
      <c r="H32" s="348" t="str">
        <f ca="1" t="shared" si="0"/>
        <v/>
      </c>
      <c r="I32" s="22" t="str">
        <f ca="1" t="shared" si="1"/>
        <v>否</v>
      </c>
      <c r="J32" s="547" t="str">
        <f t="shared" si="11"/>
        <v>10104</v>
      </c>
      <c r="K32" s="93" t="str">
        <f t="shared" si="2"/>
        <v>项</v>
      </c>
      <c r="L32" s="329"/>
      <c r="M32" s="329"/>
      <c r="N32" s="329"/>
      <c r="O32" s="329"/>
      <c r="P32" s="329"/>
      <c r="Q32" s="329"/>
      <c r="R32" s="329"/>
      <c r="S32" s="329"/>
      <c r="T32" s="329"/>
      <c r="U32" s="329"/>
      <c r="V32" s="329"/>
      <c r="W32" s="329"/>
      <c r="X32" s="329"/>
      <c r="Y32" s="329"/>
      <c r="Z32" s="329"/>
      <c r="AA32" s="329"/>
      <c r="AB32" s="329"/>
      <c r="AC32" s="329"/>
      <c r="AD32" s="329"/>
      <c r="AE32" s="329"/>
      <c r="AF32" s="329"/>
      <c r="AG32" s="329"/>
      <c r="AH32" s="329"/>
      <c r="AI32" s="329"/>
      <c r="AJ32" s="329"/>
      <c r="AK32" s="329"/>
      <c r="AL32" s="329"/>
      <c r="AM32" s="329"/>
      <c r="AN32" s="329"/>
      <c r="AO32" s="329"/>
      <c r="AP32" s="329"/>
      <c r="AQ32" s="329"/>
      <c r="AR32" s="329"/>
      <c r="AS32" s="329"/>
      <c r="AT32" s="329"/>
      <c r="AU32" s="329"/>
      <c r="AV32" s="329"/>
      <c r="AW32" s="329"/>
      <c r="AX32" s="329"/>
      <c r="AY32" s="329"/>
      <c r="AZ32" s="329"/>
      <c r="BA32" s="329"/>
      <c r="BB32" s="329"/>
      <c r="BC32" s="329"/>
      <c r="BD32" s="329"/>
      <c r="BE32" s="329"/>
      <c r="BF32" s="329"/>
      <c r="BG32" s="329"/>
      <c r="BH32" s="329"/>
      <c r="BI32" s="329"/>
      <c r="BJ32" s="329"/>
      <c r="BK32" s="329"/>
      <c r="BL32" s="329"/>
      <c r="BM32" s="329"/>
      <c r="BN32" s="329"/>
      <c r="BO32" s="329"/>
      <c r="BP32" s="329"/>
      <c r="BQ32" s="329"/>
      <c r="BR32" s="329"/>
      <c r="BS32" s="329"/>
      <c r="BT32" s="329"/>
      <c r="BU32" s="329"/>
      <c r="BV32" s="329"/>
      <c r="BW32" s="329"/>
      <c r="BX32" s="329"/>
      <c r="BY32" s="329"/>
      <c r="BZ32" s="329"/>
      <c r="CA32" s="329"/>
      <c r="CB32" s="329"/>
      <c r="CC32" s="329"/>
      <c r="CD32" s="329"/>
      <c r="CE32" s="329"/>
      <c r="CF32" s="329"/>
      <c r="CG32" s="329"/>
      <c r="CH32" s="329"/>
      <c r="CI32" s="329"/>
      <c r="CJ32" s="329"/>
      <c r="CK32" s="329"/>
      <c r="CL32" s="329"/>
      <c r="CM32" s="329"/>
      <c r="CN32" s="329"/>
      <c r="CO32" s="329"/>
      <c r="CP32" s="329"/>
      <c r="CQ32" s="329"/>
      <c r="CR32" s="329"/>
      <c r="CS32" s="329"/>
      <c r="CT32" s="329"/>
      <c r="CU32" s="329"/>
      <c r="CV32" s="329"/>
      <c r="CW32" s="329"/>
      <c r="CX32" s="329"/>
      <c r="CY32" s="329"/>
      <c r="CZ32" s="329"/>
      <c r="DA32" s="329"/>
      <c r="DB32" s="329"/>
      <c r="DC32" s="329"/>
      <c r="DD32" s="329"/>
      <c r="DE32" s="329"/>
      <c r="DF32" s="329"/>
      <c r="DG32" s="329"/>
      <c r="DH32" s="329"/>
      <c r="DI32" s="329"/>
      <c r="DJ32" s="329"/>
      <c r="DK32" s="329"/>
      <c r="DL32" s="329"/>
      <c r="DM32" s="329"/>
      <c r="DN32" s="329"/>
      <c r="DO32" s="329"/>
      <c r="DP32" s="329"/>
      <c r="DQ32" s="329"/>
      <c r="DR32" s="329"/>
      <c r="DS32" s="329"/>
      <c r="DT32" s="329"/>
      <c r="DU32" s="329"/>
      <c r="DV32" s="329"/>
      <c r="DW32" s="329"/>
      <c r="DX32" s="329"/>
      <c r="DY32" s="329"/>
      <c r="DZ32" s="329"/>
      <c r="EA32" s="329"/>
      <c r="EB32" s="329"/>
      <c r="EC32" s="329"/>
      <c r="ED32" s="329"/>
      <c r="EE32" s="329"/>
      <c r="EF32" s="329"/>
      <c r="EG32" s="329"/>
      <c r="EH32" s="329"/>
      <c r="EI32" s="329"/>
      <c r="EJ32" s="329"/>
      <c r="EK32" s="329"/>
      <c r="EL32" s="329"/>
      <c r="EM32" s="329"/>
      <c r="EN32" s="329"/>
      <c r="EO32" s="329"/>
      <c r="EP32" s="329"/>
      <c r="EQ32" s="329"/>
      <c r="ER32" s="329"/>
      <c r="ES32" s="329"/>
      <c r="ET32" s="329"/>
      <c r="EU32" s="329"/>
      <c r="EV32" s="329"/>
      <c r="EW32" s="329"/>
      <c r="EX32" s="329"/>
      <c r="EY32" s="329"/>
      <c r="EZ32" s="329"/>
      <c r="FA32" s="329"/>
      <c r="FB32" s="329"/>
      <c r="FC32" s="329"/>
      <c r="FD32" s="329"/>
      <c r="FE32" s="329"/>
      <c r="FF32" s="329"/>
      <c r="FG32" s="329"/>
      <c r="FH32" s="329"/>
      <c r="FI32" s="329"/>
      <c r="FJ32" s="329"/>
      <c r="FK32" s="329"/>
      <c r="FL32" s="329"/>
      <c r="FM32" s="329"/>
      <c r="FN32" s="329"/>
      <c r="FO32" s="329"/>
      <c r="FP32" s="329"/>
      <c r="FQ32" s="329"/>
      <c r="FR32" s="329"/>
      <c r="FS32" s="329"/>
      <c r="FT32" s="329"/>
      <c r="FU32" s="329"/>
      <c r="FV32" s="329"/>
      <c r="FW32" s="329"/>
      <c r="FX32" s="329"/>
      <c r="FY32" s="329"/>
      <c r="FZ32" s="329"/>
      <c r="GA32" s="329"/>
      <c r="GB32" s="329"/>
      <c r="GC32" s="329"/>
      <c r="GD32" s="329"/>
      <c r="GE32" s="329"/>
      <c r="GF32" s="329"/>
      <c r="GG32" s="329"/>
      <c r="GH32" s="329"/>
      <c r="GI32" s="329"/>
      <c r="GJ32" s="329"/>
      <c r="GK32" s="329"/>
      <c r="GL32" s="329"/>
      <c r="GM32" s="329"/>
      <c r="GN32" s="329"/>
      <c r="GO32" s="329"/>
      <c r="GP32" s="329"/>
      <c r="GQ32" s="329"/>
      <c r="GR32" s="329"/>
      <c r="GS32" s="329"/>
      <c r="GT32" s="329"/>
      <c r="GU32" s="329"/>
      <c r="GV32" s="329"/>
      <c r="GW32" s="329"/>
      <c r="GX32" s="329"/>
      <c r="GY32" s="329"/>
      <c r="GZ32" s="329"/>
      <c r="HA32" s="329"/>
      <c r="HB32" s="329"/>
      <c r="HC32" s="329"/>
      <c r="HD32" s="329"/>
      <c r="HE32" s="329"/>
      <c r="HF32" s="329"/>
      <c r="HG32" s="329"/>
      <c r="HH32" s="329"/>
      <c r="HI32" s="329"/>
      <c r="HJ32" s="329"/>
      <c r="HK32" s="329"/>
      <c r="HL32" s="329"/>
      <c r="HM32" s="329"/>
      <c r="HN32" s="329"/>
      <c r="HO32" s="329"/>
      <c r="HP32" s="329"/>
      <c r="HQ32" s="329"/>
      <c r="HR32" s="329"/>
      <c r="HS32" s="329"/>
      <c r="HT32" s="329"/>
      <c r="HU32" s="329"/>
      <c r="HV32" s="329"/>
      <c r="HW32" s="329"/>
      <c r="HX32" s="329"/>
      <c r="HY32" s="329"/>
      <c r="HZ32" s="329"/>
      <c r="IA32" s="329"/>
      <c r="IB32" s="329"/>
      <c r="IC32" s="329"/>
      <c r="ID32" s="329"/>
      <c r="IE32" s="329"/>
      <c r="IF32" s="329"/>
      <c r="IG32" s="329"/>
      <c r="IH32" s="329"/>
      <c r="II32" s="329"/>
      <c r="IJ32" s="329"/>
      <c r="IK32" s="329"/>
      <c r="IL32" s="329"/>
      <c r="IM32" s="329"/>
      <c r="IN32" s="329"/>
      <c r="IO32" s="329"/>
      <c r="IP32" s="329"/>
      <c r="IQ32" s="329"/>
      <c r="IR32" s="329"/>
      <c r="IS32" s="329"/>
      <c r="IT32" s="329"/>
      <c r="IU32" s="329"/>
      <c r="IV32" s="329"/>
    </row>
    <row r="33" s="523" customFormat="1" ht="15.75" hidden="1" spans="1:257">
      <c r="A33" s="353" t="s">
        <v>4125</v>
      </c>
      <c r="B33" s="307" t="s">
        <v>136</v>
      </c>
      <c r="C33" s="365">
        <f ca="1">SUMIF(表1.2024年公共财政收入决算表!$A$6:$A$387,A33,表1.2024年公共财政收入决算表!$E$6:$E$387)</f>
        <v>0</v>
      </c>
      <c r="D33" s="365">
        <f t="shared" si="9"/>
        <v>0</v>
      </c>
      <c r="E33" s="542"/>
      <c r="F33" s="348"/>
      <c r="G33" s="348">
        <f ca="1" t="shared" si="10"/>
        <v>0</v>
      </c>
      <c r="H33" s="348" t="str">
        <f ca="1" t="shared" si="0"/>
        <v/>
      </c>
      <c r="I33" s="22" t="str">
        <f ca="1" t="shared" si="1"/>
        <v>否</v>
      </c>
      <c r="J33" s="547" t="str">
        <f t="shared" si="11"/>
        <v>10104</v>
      </c>
      <c r="K33" s="93" t="str">
        <f t="shared" si="2"/>
        <v>项</v>
      </c>
      <c r="L33" s="433"/>
      <c r="M33" s="433"/>
      <c r="N33" s="433"/>
      <c r="O33" s="433"/>
      <c r="P33" s="433"/>
      <c r="Q33" s="433"/>
      <c r="R33" s="433"/>
      <c r="S33" s="433"/>
      <c r="T33" s="433"/>
      <c r="U33" s="433"/>
      <c r="V33" s="433"/>
      <c r="W33" s="433"/>
      <c r="X33" s="433"/>
      <c r="Y33" s="433"/>
      <c r="Z33" s="433"/>
      <c r="AA33" s="433"/>
      <c r="AB33" s="433"/>
      <c r="AC33" s="433"/>
      <c r="AD33" s="433"/>
      <c r="AE33" s="433"/>
      <c r="AF33" s="433"/>
      <c r="AG33" s="433"/>
      <c r="AH33" s="433"/>
      <c r="AI33" s="433"/>
      <c r="AJ33" s="433"/>
      <c r="AK33" s="433"/>
      <c r="AL33" s="433"/>
      <c r="AM33" s="433"/>
      <c r="AN33" s="433"/>
      <c r="AO33" s="433"/>
      <c r="AP33" s="433"/>
      <c r="AQ33" s="433"/>
      <c r="AR33" s="433"/>
      <c r="AS33" s="433"/>
      <c r="AT33" s="433"/>
      <c r="AU33" s="433"/>
      <c r="AV33" s="433"/>
      <c r="AW33" s="433"/>
      <c r="AX33" s="433"/>
      <c r="AY33" s="433"/>
      <c r="AZ33" s="433"/>
      <c r="BA33" s="433"/>
      <c r="BB33" s="433"/>
      <c r="BC33" s="433"/>
      <c r="BD33" s="433"/>
      <c r="BE33" s="433"/>
      <c r="BF33" s="433"/>
      <c r="BG33" s="433"/>
      <c r="BH33" s="433"/>
      <c r="BI33" s="433"/>
      <c r="BJ33" s="433"/>
      <c r="BK33" s="433"/>
      <c r="BL33" s="433"/>
      <c r="BM33" s="433"/>
      <c r="BN33" s="433"/>
      <c r="BO33" s="433"/>
      <c r="BP33" s="433"/>
      <c r="BQ33" s="433"/>
      <c r="BR33" s="433"/>
      <c r="BS33" s="433"/>
      <c r="BT33" s="433"/>
      <c r="BU33" s="433"/>
      <c r="BV33" s="433"/>
      <c r="BW33" s="433"/>
      <c r="BX33" s="433"/>
      <c r="BY33" s="433"/>
      <c r="BZ33" s="433"/>
      <c r="CA33" s="433"/>
      <c r="CB33" s="433"/>
      <c r="CC33" s="433"/>
      <c r="CD33" s="433"/>
      <c r="CE33" s="433"/>
      <c r="CF33" s="433"/>
      <c r="CG33" s="433"/>
      <c r="CH33" s="433"/>
      <c r="CI33" s="433"/>
      <c r="CJ33" s="433"/>
      <c r="CK33" s="433"/>
      <c r="CL33" s="433"/>
      <c r="CM33" s="433"/>
      <c r="CN33" s="433"/>
      <c r="CO33" s="433"/>
      <c r="CP33" s="433"/>
      <c r="CQ33" s="433"/>
      <c r="CR33" s="433"/>
      <c r="CS33" s="433"/>
      <c r="CT33" s="433"/>
      <c r="CU33" s="433"/>
      <c r="CV33" s="433"/>
      <c r="CW33" s="433"/>
      <c r="CX33" s="433"/>
      <c r="CY33" s="433"/>
      <c r="CZ33" s="433"/>
      <c r="DA33" s="433"/>
      <c r="DB33" s="433"/>
      <c r="DC33" s="433"/>
      <c r="DD33" s="433"/>
      <c r="DE33" s="433"/>
      <c r="DF33" s="433"/>
      <c r="DG33" s="433"/>
      <c r="DH33" s="433"/>
      <c r="DI33" s="433"/>
      <c r="DJ33" s="433"/>
      <c r="DK33" s="433"/>
      <c r="DL33" s="433"/>
      <c r="DM33" s="433"/>
      <c r="DN33" s="433"/>
      <c r="DO33" s="433"/>
      <c r="DP33" s="433"/>
      <c r="DQ33" s="433"/>
      <c r="DR33" s="433"/>
      <c r="DS33" s="433"/>
      <c r="DT33" s="433"/>
      <c r="DU33" s="433"/>
      <c r="DV33" s="433"/>
      <c r="DW33" s="433"/>
      <c r="DX33" s="433"/>
      <c r="DY33" s="433"/>
      <c r="DZ33" s="433"/>
      <c r="EA33" s="433"/>
      <c r="EB33" s="433"/>
      <c r="EC33" s="433"/>
      <c r="ED33" s="433"/>
      <c r="EE33" s="433"/>
      <c r="EF33" s="433"/>
      <c r="EG33" s="433"/>
      <c r="EH33" s="433"/>
      <c r="EI33" s="433"/>
      <c r="EJ33" s="433"/>
      <c r="EK33" s="433"/>
      <c r="EL33" s="433"/>
      <c r="EM33" s="433"/>
      <c r="EN33" s="433"/>
      <c r="EO33" s="433"/>
      <c r="EP33" s="433"/>
      <c r="EQ33" s="433"/>
      <c r="ER33" s="433"/>
      <c r="ES33" s="433"/>
      <c r="ET33" s="433"/>
      <c r="EU33" s="433"/>
      <c r="EV33" s="433"/>
      <c r="EW33" s="433"/>
      <c r="EX33" s="433"/>
      <c r="EY33" s="433"/>
      <c r="EZ33" s="433"/>
      <c r="FA33" s="433"/>
      <c r="FB33" s="433"/>
      <c r="FC33" s="433"/>
      <c r="FD33" s="433"/>
      <c r="FE33" s="433"/>
      <c r="FF33" s="433"/>
      <c r="FG33" s="433"/>
      <c r="FH33" s="433"/>
      <c r="FI33" s="433"/>
      <c r="FJ33" s="433"/>
      <c r="FK33" s="433"/>
      <c r="FL33" s="433"/>
      <c r="FM33" s="433"/>
      <c r="FN33" s="433"/>
      <c r="FO33" s="433"/>
      <c r="FP33" s="433"/>
      <c r="FQ33" s="433"/>
      <c r="FR33" s="433"/>
      <c r="FS33" s="433"/>
      <c r="FT33" s="433"/>
      <c r="FU33" s="433"/>
      <c r="FV33" s="433"/>
      <c r="FW33" s="433"/>
      <c r="FX33" s="433"/>
      <c r="FY33" s="433"/>
      <c r="FZ33" s="433"/>
      <c r="GA33" s="433"/>
      <c r="GB33" s="433"/>
      <c r="GC33" s="433"/>
      <c r="GD33" s="433"/>
      <c r="GE33" s="433"/>
      <c r="GF33" s="433"/>
      <c r="GG33" s="433"/>
      <c r="GH33" s="433"/>
      <c r="GI33" s="433"/>
      <c r="GJ33" s="433"/>
      <c r="GK33" s="433"/>
      <c r="GL33" s="433"/>
      <c r="GM33" s="433"/>
      <c r="GN33" s="433"/>
      <c r="GO33" s="433"/>
      <c r="GP33" s="433"/>
      <c r="GQ33" s="433"/>
      <c r="GR33" s="433"/>
      <c r="GS33" s="433"/>
      <c r="GT33" s="433"/>
      <c r="GU33" s="433"/>
      <c r="GV33" s="433"/>
      <c r="GW33" s="433"/>
      <c r="GX33" s="433"/>
      <c r="GY33" s="433"/>
      <c r="GZ33" s="433"/>
      <c r="HA33" s="433"/>
      <c r="HB33" s="433"/>
      <c r="HC33" s="433"/>
      <c r="HD33" s="433"/>
      <c r="HE33" s="433"/>
      <c r="HF33" s="433"/>
      <c r="HG33" s="433"/>
      <c r="HH33" s="433"/>
      <c r="HI33" s="433"/>
      <c r="HJ33" s="433"/>
      <c r="HK33" s="433"/>
      <c r="HL33" s="433"/>
      <c r="HM33" s="433"/>
      <c r="HN33" s="433"/>
      <c r="HO33" s="433"/>
      <c r="HP33" s="433"/>
      <c r="HQ33" s="433"/>
      <c r="HR33" s="433"/>
      <c r="HS33" s="433"/>
      <c r="HT33" s="433"/>
      <c r="HU33" s="433"/>
      <c r="HV33" s="433"/>
      <c r="HW33" s="433"/>
      <c r="HX33" s="433"/>
      <c r="HY33" s="433"/>
      <c r="HZ33" s="433"/>
      <c r="IA33" s="433"/>
      <c r="IB33" s="433"/>
      <c r="IC33" s="433"/>
      <c r="ID33" s="433"/>
      <c r="IE33" s="433"/>
      <c r="IF33" s="433"/>
      <c r="IG33" s="433"/>
      <c r="IH33" s="433"/>
      <c r="II33" s="433"/>
      <c r="IJ33" s="433"/>
      <c r="IK33" s="433"/>
      <c r="IL33" s="433"/>
      <c r="IM33" s="433"/>
      <c r="IN33" s="433"/>
      <c r="IO33" s="433"/>
      <c r="IP33" s="433"/>
      <c r="IQ33" s="433"/>
      <c r="IR33" s="433"/>
      <c r="IS33" s="433"/>
      <c r="IT33" s="433"/>
      <c r="IU33" s="433"/>
      <c r="IV33" s="433"/>
      <c r="IW33" s="433"/>
    </row>
    <row r="34" s="523" customFormat="1" ht="15.75" hidden="1" spans="1:257">
      <c r="A34" s="353" t="s">
        <v>4126</v>
      </c>
      <c r="B34" s="307" t="s">
        <v>138</v>
      </c>
      <c r="C34" s="365">
        <f ca="1">SUMIF(表1.2024年公共财政收入决算表!$A$6:$A$387,A34,表1.2024年公共财政收入决算表!$E$6:$E$387)</f>
        <v>0</v>
      </c>
      <c r="D34" s="365">
        <f t="shared" si="9"/>
        <v>0</v>
      </c>
      <c r="E34" s="542"/>
      <c r="F34" s="348"/>
      <c r="G34" s="348">
        <f ca="1" t="shared" si="10"/>
        <v>0</v>
      </c>
      <c r="H34" s="348" t="str">
        <f ca="1" t="shared" si="0"/>
        <v/>
      </c>
      <c r="I34" s="22" t="str">
        <f ca="1" t="shared" si="1"/>
        <v>否</v>
      </c>
      <c r="J34" s="547" t="str">
        <f t="shared" si="11"/>
        <v>10104</v>
      </c>
      <c r="K34" s="93" t="str">
        <f t="shared" si="2"/>
        <v>项</v>
      </c>
      <c r="L34" s="433"/>
      <c r="M34" s="433"/>
      <c r="N34" s="433"/>
      <c r="O34" s="433"/>
      <c r="P34" s="433"/>
      <c r="Q34" s="433"/>
      <c r="R34" s="433"/>
      <c r="S34" s="433"/>
      <c r="T34" s="433"/>
      <c r="U34" s="433"/>
      <c r="V34" s="433"/>
      <c r="W34" s="433"/>
      <c r="X34" s="433"/>
      <c r="Y34" s="433"/>
      <c r="Z34" s="433"/>
      <c r="AA34" s="433"/>
      <c r="AB34" s="433"/>
      <c r="AC34" s="433"/>
      <c r="AD34" s="433"/>
      <c r="AE34" s="433"/>
      <c r="AF34" s="433"/>
      <c r="AG34" s="433"/>
      <c r="AH34" s="433"/>
      <c r="AI34" s="433"/>
      <c r="AJ34" s="433"/>
      <c r="AK34" s="433"/>
      <c r="AL34" s="433"/>
      <c r="AM34" s="433"/>
      <c r="AN34" s="433"/>
      <c r="AO34" s="433"/>
      <c r="AP34" s="433"/>
      <c r="AQ34" s="433"/>
      <c r="AR34" s="433"/>
      <c r="AS34" s="433"/>
      <c r="AT34" s="433"/>
      <c r="AU34" s="433"/>
      <c r="AV34" s="433"/>
      <c r="AW34" s="433"/>
      <c r="AX34" s="433"/>
      <c r="AY34" s="433"/>
      <c r="AZ34" s="433"/>
      <c r="BA34" s="433"/>
      <c r="BB34" s="433"/>
      <c r="BC34" s="433"/>
      <c r="BD34" s="433"/>
      <c r="BE34" s="433"/>
      <c r="BF34" s="433"/>
      <c r="BG34" s="433"/>
      <c r="BH34" s="433"/>
      <c r="BI34" s="433"/>
      <c r="BJ34" s="433"/>
      <c r="BK34" s="433"/>
      <c r="BL34" s="433"/>
      <c r="BM34" s="433"/>
      <c r="BN34" s="433"/>
      <c r="BO34" s="433"/>
      <c r="BP34" s="433"/>
      <c r="BQ34" s="433"/>
      <c r="BR34" s="433"/>
      <c r="BS34" s="433"/>
      <c r="BT34" s="433"/>
      <c r="BU34" s="433"/>
      <c r="BV34" s="433"/>
      <c r="BW34" s="433"/>
      <c r="BX34" s="433"/>
      <c r="BY34" s="433"/>
      <c r="BZ34" s="433"/>
      <c r="CA34" s="433"/>
      <c r="CB34" s="433"/>
      <c r="CC34" s="433"/>
      <c r="CD34" s="433"/>
      <c r="CE34" s="433"/>
      <c r="CF34" s="433"/>
      <c r="CG34" s="433"/>
      <c r="CH34" s="433"/>
      <c r="CI34" s="433"/>
      <c r="CJ34" s="433"/>
      <c r="CK34" s="433"/>
      <c r="CL34" s="433"/>
      <c r="CM34" s="433"/>
      <c r="CN34" s="433"/>
      <c r="CO34" s="433"/>
      <c r="CP34" s="433"/>
      <c r="CQ34" s="433"/>
      <c r="CR34" s="433"/>
      <c r="CS34" s="433"/>
      <c r="CT34" s="433"/>
      <c r="CU34" s="433"/>
      <c r="CV34" s="433"/>
      <c r="CW34" s="433"/>
      <c r="CX34" s="433"/>
      <c r="CY34" s="433"/>
      <c r="CZ34" s="433"/>
      <c r="DA34" s="433"/>
      <c r="DB34" s="433"/>
      <c r="DC34" s="433"/>
      <c r="DD34" s="433"/>
      <c r="DE34" s="433"/>
      <c r="DF34" s="433"/>
      <c r="DG34" s="433"/>
      <c r="DH34" s="433"/>
      <c r="DI34" s="433"/>
      <c r="DJ34" s="433"/>
      <c r="DK34" s="433"/>
      <c r="DL34" s="433"/>
      <c r="DM34" s="433"/>
      <c r="DN34" s="433"/>
      <c r="DO34" s="433"/>
      <c r="DP34" s="433"/>
      <c r="DQ34" s="433"/>
      <c r="DR34" s="433"/>
      <c r="DS34" s="433"/>
      <c r="DT34" s="433"/>
      <c r="DU34" s="433"/>
      <c r="DV34" s="433"/>
      <c r="DW34" s="433"/>
      <c r="DX34" s="433"/>
      <c r="DY34" s="433"/>
      <c r="DZ34" s="433"/>
      <c r="EA34" s="433"/>
      <c r="EB34" s="433"/>
      <c r="EC34" s="433"/>
      <c r="ED34" s="433"/>
      <c r="EE34" s="433"/>
      <c r="EF34" s="433"/>
      <c r="EG34" s="433"/>
      <c r="EH34" s="433"/>
      <c r="EI34" s="433"/>
      <c r="EJ34" s="433"/>
      <c r="EK34" s="433"/>
      <c r="EL34" s="433"/>
      <c r="EM34" s="433"/>
      <c r="EN34" s="433"/>
      <c r="EO34" s="433"/>
      <c r="EP34" s="433"/>
      <c r="EQ34" s="433"/>
      <c r="ER34" s="433"/>
      <c r="ES34" s="433"/>
      <c r="ET34" s="433"/>
      <c r="EU34" s="433"/>
      <c r="EV34" s="433"/>
      <c r="EW34" s="433"/>
      <c r="EX34" s="433"/>
      <c r="EY34" s="433"/>
      <c r="EZ34" s="433"/>
      <c r="FA34" s="433"/>
      <c r="FB34" s="433"/>
      <c r="FC34" s="433"/>
      <c r="FD34" s="433"/>
      <c r="FE34" s="433"/>
      <c r="FF34" s="433"/>
      <c r="FG34" s="433"/>
      <c r="FH34" s="433"/>
      <c r="FI34" s="433"/>
      <c r="FJ34" s="433"/>
      <c r="FK34" s="433"/>
      <c r="FL34" s="433"/>
      <c r="FM34" s="433"/>
      <c r="FN34" s="433"/>
      <c r="FO34" s="433"/>
      <c r="FP34" s="433"/>
      <c r="FQ34" s="433"/>
      <c r="FR34" s="433"/>
      <c r="FS34" s="433"/>
      <c r="FT34" s="433"/>
      <c r="FU34" s="433"/>
      <c r="FV34" s="433"/>
      <c r="FW34" s="433"/>
      <c r="FX34" s="433"/>
      <c r="FY34" s="433"/>
      <c r="FZ34" s="433"/>
      <c r="GA34" s="433"/>
      <c r="GB34" s="433"/>
      <c r="GC34" s="433"/>
      <c r="GD34" s="433"/>
      <c r="GE34" s="433"/>
      <c r="GF34" s="433"/>
      <c r="GG34" s="433"/>
      <c r="GH34" s="433"/>
      <c r="GI34" s="433"/>
      <c r="GJ34" s="433"/>
      <c r="GK34" s="433"/>
      <c r="GL34" s="433"/>
      <c r="GM34" s="433"/>
      <c r="GN34" s="433"/>
      <c r="GO34" s="433"/>
      <c r="GP34" s="433"/>
      <c r="GQ34" s="433"/>
      <c r="GR34" s="433"/>
      <c r="GS34" s="433"/>
      <c r="GT34" s="433"/>
      <c r="GU34" s="433"/>
      <c r="GV34" s="433"/>
      <c r="GW34" s="433"/>
      <c r="GX34" s="433"/>
      <c r="GY34" s="433"/>
      <c r="GZ34" s="433"/>
      <c r="HA34" s="433"/>
      <c r="HB34" s="433"/>
      <c r="HC34" s="433"/>
      <c r="HD34" s="433"/>
      <c r="HE34" s="433"/>
      <c r="HF34" s="433"/>
      <c r="HG34" s="433"/>
      <c r="HH34" s="433"/>
      <c r="HI34" s="433"/>
      <c r="HJ34" s="433"/>
      <c r="HK34" s="433"/>
      <c r="HL34" s="433"/>
      <c r="HM34" s="433"/>
      <c r="HN34" s="433"/>
      <c r="HO34" s="433"/>
      <c r="HP34" s="433"/>
      <c r="HQ34" s="433"/>
      <c r="HR34" s="433"/>
      <c r="HS34" s="433"/>
      <c r="HT34" s="433"/>
      <c r="HU34" s="433"/>
      <c r="HV34" s="433"/>
      <c r="HW34" s="433"/>
      <c r="HX34" s="433"/>
      <c r="HY34" s="433"/>
      <c r="HZ34" s="433"/>
      <c r="IA34" s="433"/>
      <c r="IB34" s="433"/>
      <c r="IC34" s="433"/>
      <c r="ID34" s="433"/>
      <c r="IE34" s="433"/>
      <c r="IF34" s="433"/>
      <c r="IG34" s="433"/>
      <c r="IH34" s="433"/>
      <c r="II34" s="433"/>
      <c r="IJ34" s="433"/>
      <c r="IK34" s="433"/>
      <c r="IL34" s="433"/>
      <c r="IM34" s="433"/>
      <c r="IN34" s="433"/>
      <c r="IO34" s="433"/>
      <c r="IP34" s="433"/>
      <c r="IQ34" s="433"/>
      <c r="IR34" s="433"/>
      <c r="IS34" s="433"/>
      <c r="IT34" s="433"/>
      <c r="IU34" s="433"/>
      <c r="IV34" s="433"/>
      <c r="IW34" s="433"/>
    </row>
    <row r="35" s="523" customFormat="1" ht="15.75" hidden="1" spans="1:257">
      <c r="A35" s="353" t="s">
        <v>4127</v>
      </c>
      <c r="B35" s="307" t="s">
        <v>139</v>
      </c>
      <c r="C35" s="365">
        <f ca="1">SUMIF(表1.2024年公共财政收入决算表!$A$6:$A$387,A35,表1.2024年公共财政收入决算表!$E$6:$E$387)</f>
        <v>0</v>
      </c>
      <c r="D35" s="365">
        <f t="shared" si="9"/>
        <v>0</v>
      </c>
      <c r="E35" s="542"/>
      <c r="F35" s="348"/>
      <c r="G35" s="348">
        <f ca="1" t="shared" si="10"/>
        <v>0</v>
      </c>
      <c r="H35" s="348" t="str">
        <f ca="1" t="shared" si="0"/>
        <v/>
      </c>
      <c r="I35" s="22" t="str">
        <f ca="1" t="shared" si="1"/>
        <v>否</v>
      </c>
      <c r="J35" s="547" t="str">
        <f t="shared" si="11"/>
        <v>10104</v>
      </c>
      <c r="K35" s="93" t="str">
        <f t="shared" si="2"/>
        <v>项</v>
      </c>
      <c r="L35" s="433"/>
      <c r="M35" s="433"/>
      <c r="N35" s="433"/>
      <c r="O35" s="433"/>
      <c r="P35" s="433"/>
      <c r="Q35" s="433"/>
      <c r="R35" s="433"/>
      <c r="S35" s="433"/>
      <c r="T35" s="433"/>
      <c r="U35" s="433"/>
      <c r="V35" s="433"/>
      <c r="W35" s="433"/>
      <c r="X35" s="433"/>
      <c r="Y35" s="433"/>
      <c r="Z35" s="433"/>
      <c r="AA35" s="433"/>
      <c r="AB35" s="433"/>
      <c r="AC35" s="433"/>
      <c r="AD35" s="433"/>
      <c r="AE35" s="433"/>
      <c r="AF35" s="433"/>
      <c r="AG35" s="433"/>
      <c r="AH35" s="433"/>
      <c r="AI35" s="433"/>
      <c r="AJ35" s="433"/>
      <c r="AK35" s="433"/>
      <c r="AL35" s="433"/>
      <c r="AM35" s="433"/>
      <c r="AN35" s="433"/>
      <c r="AO35" s="433"/>
      <c r="AP35" s="433"/>
      <c r="AQ35" s="433"/>
      <c r="AR35" s="433"/>
      <c r="AS35" s="433"/>
      <c r="AT35" s="433"/>
      <c r="AU35" s="433"/>
      <c r="AV35" s="433"/>
      <c r="AW35" s="433"/>
      <c r="AX35" s="433"/>
      <c r="AY35" s="433"/>
      <c r="AZ35" s="433"/>
      <c r="BA35" s="433"/>
      <c r="BB35" s="433"/>
      <c r="BC35" s="433"/>
      <c r="BD35" s="433"/>
      <c r="BE35" s="433"/>
      <c r="BF35" s="433"/>
      <c r="BG35" s="433"/>
      <c r="BH35" s="433"/>
      <c r="BI35" s="433"/>
      <c r="BJ35" s="433"/>
      <c r="BK35" s="433"/>
      <c r="BL35" s="433"/>
      <c r="BM35" s="433"/>
      <c r="BN35" s="433"/>
      <c r="BO35" s="433"/>
      <c r="BP35" s="433"/>
      <c r="BQ35" s="433"/>
      <c r="BR35" s="433"/>
      <c r="BS35" s="433"/>
      <c r="BT35" s="433"/>
      <c r="BU35" s="433"/>
      <c r="BV35" s="433"/>
      <c r="BW35" s="433"/>
      <c r="BX35" s="433"/>
      <c r="BY35" s="433"/>
      <c r="BZ35" s="433"/>
      <c r="CA35" s="433"/>
      <c r="CB35" s="433"/>
      <c r="CC35" s="433"/>
      <c r="CD35" s="433"/>
      <c r="CE35" s="433"/>
      <c r="CF35" s="433"/>
      <c r="CG35" s="433"/>
      <c r="CH35" s="433"/>
      <c r="CI35" s="433"/>
      <c r="CJ35" s="433"/>
      <c r="CK35" s="433"/>
      <c r="CL35" s="433"/>
      <c r="CM35" s="433"/>
      <c r="CN35" s="433"/>
      <c r="CO35" s="433"/>
      <c r="CP35" s="433"/>
      <c r="CQ35" s="433"/>
      <c r="CR35" s="433"/>
      <c r="CS35" s="433"/>
      <c r="CT35" s="433"/>
      <c r="CU35" s="433"/>
      <c r="CV35" s="433"/>
      <c r="CW35" s="433"/>
      <c r="CX35" s="433"/>
      <c r="CY35" s="433"/>
      <c r="CZ35" s="433"/>
      <c r="DA35" s="433"/>
      <c r="DB35" s="433"/>
      <c r="DC35" s="433"/>
      <c r="DD35" s="433"/>
      <c r="DE35" s="433"/>
      <c r="DF35" s="433"/>
      <c r="DG35" s="433"/>
      <c r="DH35" s="433"/>
      <c r="DI35" s="433"/>
      <c r="DJ35" s="433"/>
      <c r="DK35" s="433"/>
      <c r="DL35" s="433"/>
      <c r="DM35" s="433"/>
      <c r="DN35" s="433"/>
      <c r="DO35" s="433"/>
      <c r="DP35" s="433"/>
      <c r="DQ35" s="433"/>
      <c r="DR35" s="433"/>
      <c r="DS35" s="433"/>
      <c r="DT35" s="433"/>
      <c r="DU35" s="433"/>
      <c r="DV35" s="433"/>
      <c r="DW35" s="433"/>
      <c r="DX35" s="433"/>
      <c r="DY35" s="433"/>
      <c r="DZ35" s="433"/>
      <c r="EA35" s="433"/>
      <c r="EB35" s="433"/>
      <c r="EC35" s="433"/>
      <c r="ED35" s="433"/>
      <c r="EE35" s="433"/>
      <c r="EF35" s="433"/>
      <c r="EG35" s="433"/>
      <c r="EH35" s="433"/>
      <c r="EI35" s="433"/>
      <c r="EJ35" s="433"/>
      <c r="EK35" s="433"/>
      <c r="EL35" s="433"/>
      <c r="EM35" s="433"/>
      <c r="EN35" s="433"/>
      <c r="EO35" s="433"/>
      <c r="EP35" s="433"/>
      <c r="EQ35" s="433"/>
      <c r="ER35" s="433"/>
      <c r="ES35" s="433"/>
      <c r="ET35" s="433"/>
      <c r="EU35" s="433"/>
      <c r="EV35" s="433"/>
      <c r="EW35" s="433"/>
      <c r="EX35" s="433"/>
      <c r="EY35" s="433"/>
      <c r="EZ35" s="433"/>
      <c r="FA35" s="433"/>
      <c r="FB35" s="433"/>
      <c r="FC35" s="433"/>
      <c r="FD35" s="433"/>
      <c r="FE35" s="433"/>
      <c r="FF35" s="433"/>
      <c r="FG35" s="433"/>
      <c r="FH35" s="433"/>
      <c r="FI35" s="433"/>
      <c r="FJ35" s="433"/>
      <c r="FK35" s="433"/>
      <c r="FL35" s="433"/>
      <c r="FM35" s="433"/>
      <c r="FN35" s="433"/>
      <c r="FO35" s="433"/>
      <c r="FP35" s="433"/>
      <c r="FQ35" s="433"/>
      <c r="FR35" s="433"/>
      <c r="FS35" s="433"/>
      <c r="FT35" s="433"/>
      <c r="FU35" s="433"/>
      <c r="FV35" s="433"/>
      <c r="FW35" s="433"/>
      <c r="FX35" s="433"/>
      <c r="FY35" s="433"/>
      <c r="FZ35" s="433"/>
      <c r="GA35" s="433"/>
      <c r="GB35" s="433"/>
      <c r="GC35" s="433"/>
      <c r="GD35" s="433"/>
      <c r="GE35" s="433"/>
      <c r="GF35" s="433"/>
      <c r="GG35" s="433"/>
      <c r="GH35" s="433"/>
      <c r="GI35" s="433"/>
      <c r="GJ35" s="433"/>
      <c r="GK35" s="433"/>
      <c r="GL35" s="433"/>
      <c r="GM35" s="433"/>
      <c r="GN35" s="433"/>
      <c r="GO35" s="433"/>
      <c r="GP35" s="433"/>
      <c r="GQ35" s="433"/>
      <c r="GR35" s="433"/>
      <c r="GS35" s="433"/>
      <c r="GT35" s="433"/>
      <c r="GU35" s="433"/>
      <c r="GV35" s="433"/>
      <c r="GW35" s="433"/>
      <c r="GX35" s="433"/>
      <c r="GY35" s="433"/>
      <c r="GZ35" s="433"/>
      <c r="HA35" s="433"/>
      <c r="HB35" s="433"/>
      <c r="HC35" s="433"/>
      <c r="HD35" s="433"/>
      <c r="HE35" s="433"/>
      <c r="HF35" s="433"/>
      <c r="HG35" s="433"/>
      <c r="HH35" s="433"/>
      <c r="HI35" s="433"/>
      <c r="HJ35" s="433"/>
      <c r="HK35" s="433"/>
      <c r="HL35" s="433"/>
      <c r="HM35" s="433"/>
      <c r="HN35" s="433"/>
      <c r="HO35" s="433"/>
      <c r="HP35" s="433"/>
      <c r="HQ35" s="433"/>
      <c r="HR35" s="433"/>
      <c r="HS35" s="433"/>
      <c r="HT35" s="433"/>
      <c r="HU35" s="433"/>
      <c r="HV35" s="433"/>
      <c r="HW35" s="433"/>
      <c r="HX35" s="433"/>
      <c r="HY35" s="433"/>
      <c r="HZ35" s="433"/>
      <c r="IA35" s="433"/>
      <c r="IB35" s="433"/>
      <c r="IC35" s="433"/>
      <c r="ID35" s="433"/>
      <c r="IE35" s="433"/>
      <c r="IF35" s="433"/>
      <c r="IG35" s="433"/>
      <c r="IH35" s="433"/>
      <c r="II35" s="433"/>
      <c r="IJ35" s="433"/>
      <c r="IK35" s="433"/>
      <c r="IL35" s="433"/>
      <c r="IM35" s="433"/>
      <c r="IN35" s="433"/>
      <c r="IO35" s="433"/>
      <c r="IP35" s="433"/>
      <c r="IQ35" s="433"/>
      <c r="IR35" s="433"/>
      <c r="IS35" s="433"/>
      <c r="IT35" s="433"/>
      <c r="IU35" s="433"/>
      <c r="IV35" s="433"/>
      <c r="IW35" s="433"/>
    </row>
    <row r="36" s="523" customFormat="1" ht="31.5" hidden="1" spans="1:257">
      <c r="A36" s="353" t="s">
        <v>4128</v>
      </c>
      <c r="B36" s="307" t="s">
        <v>140</v>
      </c>
      <c r="C36" s="365">
        <f ca="1">SUMIF(表1.2024年公共财政收入决算表!$A$6:$A$387,A36,表1.2024年公共财政收入决算表!$E$6:$E$387)</f>
        <v>0</v>
      </c>
      <c r="D36" s="365">
        <f t="shared" si="9"/>
        <v>0</v>
      </c>
      <c r="E36" s="542"/>
      <c r="F36" s="348"/>
      <c r="G36" s="348">
        <f ca="1" t="shared" si="10"/>
        <v>0</v>
      </c>
      <c r="H36" s="348" t="str">
        <f ca="1" t="shared" si="0"/>
        <v/>
      </c>
      <c r="I36" s="22" t="str">
        <f ca="1" t="shared" si="1"/>
        <v>否</v>
      </c>
      <c r="J36" s="547" t="str">
        <f t="shared" si="11"/>
        <v>10104</v>
      </c>
      <c r="K36" s="93" t="str">
        <f t="shared" si="2"/>
        <v>项</v>
      </c>
      <c r="L36" s="433"/>
      <c r="M36" s="433"/>
      <c r="N36" s="433"/>
      <c r="O36" s="433"/>
      <c r="P36" s="433"/>
      <c r="Q36" s="433"/>
      <c r="R36" s="433"/>
      <c r="S36" s="433"/>
      <c r="T36" s="433"/>
      <c r="U36" s="433"/>
      <c r="V36" s="433"/>
      <c r="W36" s="433"/>
      <c r="X36" s="433"/>
      <c r="Y36" s="433"/>
      <c r="Z36" s="433"/>
      <c r="AA36" s="433"/>
      <c r="AB36" s="433"/>
      <c r="AC36" s="433"/>
      <c r="AD36" s="433"/>
      <c r="AE36" s="433"/>
      <c r="AF36" s="433"/>
      <c r="AG36" s="433"/>
      <c r="AH36" s="433"/>
      <c r="AI36" s="433"/>
      <c r="AJ36" s="433"/>
      <c r="AK36" s="433"/>
      <c r="AL36" s="433"/>
      <c r="AM36" s="433"/>
      <c r="AN36" s="433"/>
      <c r="AO36" s="433"/>
      <c r="AP36" s="433"/>
      <c r="AQ36" s="433"/>
      <c r="AR36" s="433"/>
      <c r="AS36" s="433"/>
      <c r="AT36" s="433"/>
      <c r="AU36" s="433"/>
      <c r="AV36" s="433"/>
      <c r="AW36" s="433"/>
      <c r="AX36" s="433"/>
      <c r="AY36" s="433"/>
      <c r="AZ36" s="433"/>
      <c r="BA36" s="433"/>
      <c r="BB36" s="433"/>
      <c r="BC36" s="433"/>
      <c r="BD36" s="433"/>
      <c r="BE36" s="433"/>
      <c r="BF36" s="433"/>
      <c r="BG36" s="433"/>
      <c r="BH36" s="433"/>
      <c r="BI36" s="433"/>
      <c r="BJ36" s="433"/>
      <c r="BK36" s="433"/>
      <c r="BL36" s="433"/>
      <c r="BM36" s="433"/>
      <c r="BN36" s="433"/>
      <c r="BO36" s="433"/>
      <c r="BP36" s="433"/>
      <c r="BQ36" s="433"/>
      <c r="BR36" s="433"/>
      <c r="BS36" s="433"/>
      <c r="BT36" s="433"/>
      <c r="BU36" s="433"/>
      <c r="BV36" s="433"/>
      <c r="BW36" s="433"/>
      <c r="BX36" s="433"/>
      <c r="BY36" s="433"/>
      <c r="BZ36" s="433"/>
      <c r="CA36" s="433"/>
      <c r="CB36" s="433"/>
      <c r="CC36" s="433"/>
      <c r="CD36" s="433"/>
      <c r="CE36" s="433"/>
      <c r="CF36" s="433"/>
      <c r="CG36" s="433"/>
      <c r="CH36" s="433"/>
      <c r="CI36" s="433"/>
      <c r="CJ36" s="433"/>
      <c r="CK36" s="433"/>
      <c r="CL36" s="433"/>
      <c r="CM36" s="433"/>
      <c r="CN36" s="433"/>
      <c r="CO36" s="433"/>
      <c r="CP36" s="433"/>
      <c r="CQ36" s="433"/>
      <c r="CR36" s="433"/>
      <c r="CS36" s="433"/>
      <c r="CT36" s="433"/>
      <c r="CU36" s="433"/>
      <c r="CV36" s="433"/>
      <c r="CW36" s="433"/>
      <c r="CX36" s="433"/>
      <c r="CY36" s="433"/>
      <c r="CZ36" s="433"/>
      <c r="DA36" s="433"/>
      <c r="DB36" s="433"/>
      <c r="DC36" s="433"/>
      <c r="DD36" s="433"/>
      <c r="DE36" s="433"/>
      <c r="DF36" s="433"/>
      <c r="DG36" s="433"/>
      <c r="DH36" s="433"/>
      <c r="DI36" s="433"/>
      <c r="DJ36" s="433"/>
      <c r="DK36" s="433"/>
      <c r="DL36" s="433"/>
      <c r="DM36" s="433"/>
      <c r="DN36" s="433"/>
      <c r="DO36" s="433"/>
      <c r="DP36" s="433"/>
      <c r="DQ36" s="433"/>
      <c r="DR36" s="433"/>
      <c r="DS36" s="433"/>
      <c r="DT36" s="433"/>
      <c r="DU36" s="433"/>
      <c r="DV36" s="433"/>
      <c r="DW36" s="433"/>
      <c r="DX36" s="433"/>
      <c r="DY36" s="433"/>
      <c r="DZ36" s="433"/>
      <c r="EA36" s="433"/>
      <c r="EB36" s="433"/>
      <c r="EC36" s="433"/>
      <c r="ED36" s="433"/>
      <c r="EE36" s="433"/>
      <c r="EF36" s="433"/>
      <c r="EG36" s="433"/>
      <c r="EH36" s="433"/>
      <c r="EI36" s="433"/>
      <c r="EJ36" s="433"/>
      <c r="EK36" s="433"/>
      <c r="EL36" s="433"/>
      <c r="EM36" s="433"/>
      <c r="EN36" s="433"/>
      <c r="EO36" s="433"/>
      <c r="EP36" s="433"/>
      <c r="EQ36" s="433"/>
      <c r="ER36" s="433"/>
      <c r="ES36" s="433"/>
      <c r="ET36" s="433"/>
      <c r="EU36" s="433"/>
      <c r="EV36" s="433"/>
      <c r="EW36" s="433"/>
      <c r="EX36" s="433"/>
      <c r="EY36" s="433"/>
      <c r="EZ36" s="433"/>
      <c r="FA36" s="433"/>
      <c r="FB36" s="433"/>
      <c r="FC36" s="433"/>
      <c r="FD36" s="433"/>
      <c r="FE36" s="433"/>
      <c r="FF36" s="433"/>
      <c r="FG36" s="433"/>
      <c r="FH36" s="433"/>
      <c r="FI36" s="433"/>
      <c r="FJ36" s="433"/>
      <c r="FK36" s="433"/>
      <c r="FL36" s="433"/>
      <c r="FM36" s="433"/>
      <c r="FN36" s="433"/>
      <c r="FO36" s="433"/>
      <c r="FP36" s="433"/>
      <c r="FQ36" s="433"/>
      <c r="FR36" s="433"/>
      <c r="FS36" s="433"/>
      <c r="FT36" s="433"/>
      <c r="FU36" s="433"/>
      <c r="FV36" s="433"/>
      <c r="FW36" s="433"/>
      <c r="FX36" s="433"/>
      <c r="FY36" s="433"/>
      <c r="FZ36" s="433"/>
      <c r="GA36" s="433"/>
      <c r="GB36" s="433"/>
      <c r="GC36" s="433"/>
      <c r="GD36" s="433"/>
      <c r="GE36" s="433"/>
      <c r="GF36" s="433"/>
      <c r="GG36" s="433"/>
      <c r="GH36" s="433"/>
      <c r="GI36" s="433"/>
      <c r="GJ36" s="433"/>
      <c r="GK36" s="433"/>
      <c r="GL36" s="433"/>
      <c r="GM36" s="433"/>
      <c r="GN36" s="433"/>
      <c r="GO36" s="433"/>
      <c r="GP36" s="433"/>
      <c r="GQ36" s="433"/>
      <c r="GR36" s="433"/>
      <c r="GS36" s="433"/>
      <c r="GT36" s="433"/>
      <c r="GU36" s="433"/>
      <c r="GV36" s="433"/>
      <c r="GW36" s="433"/>
      <c r="GX36" s="433"/>
      <c r="GY36" s="433"/>
      <c r="GZ36" s="433"/>
      <c r="HA36" s="433"/>
      <c r="HB36" s="433"/>
      <c r="HC36" s="433"/>
      <c r="HD36" s="433"/>
      <c r="HE36" s="433"/>
      <c r="HF36" s="433"/>
      <c r="HG36" s="433"/>
      <c r="HH36" s="433"/>
      <c r="HI36" s="433"/>
      <c r="HJ36" s="433"/>
      <c r="HK36" s="433"/>
      <c r="HL36" s="433"/>
      <c r="HM36" s="433"/>
      <c r="HN36" s="433"/>
      <c r="HO36" s="433"/>
      <c r="HP36" s="433"/>
      <c r="HQ36" s="433"/>
      <c r="HR36" s="433"/>
      <c r="HS36" s="433"/>
      <c r="HT36" s="433"/>
      <c r="HU36" s="433"/>
      <c r="HV36" s="433"/>
      <c r="HW36" s="433"/>
      <c r="HX36" s="433"/>
      <c r="HY36" s="433"/>
      <c r="HZ36" s="433"/>
      <c r="IA36" s="433"/>
      <c r="IB36" s="433"/>
      <c r="IC36" s="433"/>
      <c r="ID36" s="433"/>
      <c r="IE36" s="433"/>
      <c r="IF36" s="433"/>
      <c r="IG36" s="433"/>
      <c r="IH36" s="433"/>
      <c r="II36" s="433"/>
      <c r="IJ36" s="433"/>
      <c r="IK36" s="433"/>
      <c r="IL36" s="433"/>
      <c r="IM36" s="433"/>
      <c r="IN36" s="433"/>
      <c r="IO36" s="433"/>
      <c r="IP36" s="433"/>
      <c r="IQ36" s="433"/>
      <c r="IR36" s="433"/>
      <c r="IS36" s="433"/>
      <c r="IT36" s="433"/>
      <c r="IU36" s="433"/>
      <c r="IV36" s="433"/>
      <c r="IW36" s="433"/>
    </row>
    <row r="37" s="523" customFormat="1" ht="15.75" hidden="1" spans="1:256">
      <c r="A37" s="353" t="s">
        <v>4129</v>
      </c>
      <c r="B37" s="307" t="s">
        <v>142</v>
      </c>
      <c r="C37" s="365">
        <f ca="1">SUMIF(表1.2024年公共财政收入决算表!$A$6:$A$387,A37,表1.2024年公共财政收入决算表!$E$6:$E$387)</f>
        <v>0</v>
      </c>
      <c r="D37" s="365">
        <f t="shared" si="9"/>
        <v>0</v>
      </c>
      <c r="E37" s="542"/>
      <c r="F37" s="348"/>
      <c r="G37" s="348">
        <f ca="1" t="shared" si="10"/>
        <v>0</v>
      </c>
      <c r="H37" s="348" t="str">
        <f ca="1" t="shared" si="0"/>
        <v/>
      </c>
      <c r="I37" s="22" t="str">
        <f ca="1" t="shared" si="1"/>
        <v>否</v>
      </c>
      <c r="J37" s="547" t="str">
        <f t="shared" si="11"/>
        <v>10104</v>
      </c>
      <c r="K37" s="93" t="str">
        <f t="shared" si="2"/>
        <v>项</v>
      </c>
      <c r="L37" s="329"/>
      <c r="M37" s="329"/>
      <c r="N37" s="329"/>
      <c r="O37" s="329"/>
      <c r="P37" s="329"/>
      <c r="Q37" s="329"/>
      <c r="R37" s="329"/>
      <c r="S37" s="329"/>
      <c r="T37" s="329"/>
      <c r="U37" s="329"/>
      <c r="V37" s="329"/>
      <c r="W37" s="329"/>
      <c r="X37" s="329"/>
      <c r="Y37" s="329"/>
      <c r="Z37" s="329"/>
      <c r="AA37" s="329"/>
      <c r="AB37" s="329"/>
      <c r="AC37" s="329"/>
      <c r="AD37" s="329"/>
      <c r="AE37" s="329"/>
      <c r="AF37" s="329"/>
      <c r="AG37" s="329"/>
      <c r="AH37" s="329"/>
      <c r="AI37" s="329"/>
      <c r="AJ37" s="329"/>
      <c r="AK37" s="329"/>
      <c r="AL37" s="329"/>
      <c r="AM37" s="329"/>
      <c r="AN37" s="329"/>
      <c r="AO37" s="329"/>
      <c r="AP37" s="329"/>
      <c r="AQ37" s="329"/>
      <c r="AR37" s="329"/>
      <c r="AS37" s="329"/>
      <c r="AT37" s="329"/>
      <c r="AU37" s="329"/>
      <c r="AV37" s="329"/>
      <c r="AW37" s="329"/>
      <c r="AX37" s="329"/>
      <c r="AY37" s="329"/>
      <c r="AZ37" s="329"/>
      <c r="BA37" s="329"/>
      <c r="BB37" s="329"/>
      <c r="BC37" s="329"/>
      <c r="BD37" s="329"/>
      <c r="BE37" s="329"/>
      <c r="BF37" s="329"/>
      <c r="BG37" s="329"/>
      <c r="BH37" s="329"/>
      <c r="BI37" s="329"/>
      <c r="BJ37" s="329"/>
      <c r="BK37" s="329"/>
      <c r="BL37" s="329"/>
      <c r="BM37" s="329"/>
      <c r="BN37" s="329"/>
      <c r="BO37" s="329"/>
      <c r="BP37" s="329"/>
      <c r="BQ37" s="329"/>
      <c r="BR37" s="329"/>
      <c r="BS37" s="329"/>
      <c r="BT37" s="329"/>
      <c r="BU37" s="329"/>
      <c r="BV37" s="329"/>
      <c r="BW37" s="329"/>
      <c r="BX37" s="329"/>
      <c r="BY37" s="329"/>
      <c r="BZ37" s="329"/>
      <c r="CA37" s="329"/>
      <c r="CB37" s="329"/>
      <c r="CC37" s="329"/>
      <c r="CD37" s="329"/>
      <c r="CE37" s="329"/>
      <c r="CF37" s="329"/>
      <c r="CG37" s="329"/>
      <c r="CH37" s="329"/>
      <c r="CI37" s="329"/>
      <c r="CJ37" s="329"/>
      <c r="CK37" s="329"/>
      <c r="CL37" s="329"/>
      <c r="CM37" s="329"/>
      <c r="CN37" s="329"/>
      <c r="CO37" s="329"/>
      <c r="CP37" s="329"/>
      <c r="CQ37" s="329"/>
      <c r="CR37" s="329"/>
      <c r="CS37" s="329"/>
      <c r="CT37" s="329"/>
      <c r="CU37" s="329"/>
      <c r="CV37" s="329"/>
      <c r="CW37" s="329"/>
      <c r="CX37" s="329"/>
      <c r="CY37" s="329"/>
      <c r="CZ37" s="329"/>
      <c r="DA37" s="329"/>
      <c r="DB37" s="329"/>
      <c r="DC37" s="329"/>
      <c r="DD37" s="329"/>
      <c r="DE37" s="329"/>
      <c r="DF37" s="329"/>
      <c r="DG37" s="329"/>
      <c r="DH37" s="329"/>
      <c r="DI37" s="329"/>
      <c r="DJ37" s="329"/>
      <c r="DK37" s="329"/>
      <c r="DL37" s="329"/>
      <c r="DM37" s="329"/>
      <c r="DN37" s="329"/>
      <c r="DO37" s="329"/>
      <c r="DP37" s="329"/>
      <c r="DQ37" s="329"/>
      <c r="DR37" s="329"/>
      <c r="DS37" s="329"/>
      <c r="DT37" s="329"/>
      <c r="DU37" s="329"/>
      <c r="DV37" s="329"/>
      <c r="DW37" s="329"/>
      <c r="DX37" s="329"/>
      <c r="DY37" s="329"/>
      <c r="DZ37" s="329"/>
      <c r="EA37" s="329"/>
      <c r="EB37" s="329"/>
      <c r="EC37" s="329"/>
      <c r="ED37" s="329"/>
      <c r="EE37" s="329"/>
      <c r="EF37" s="329"/>
      <c r="EG37" s="329"/>
      <c r="EH37" s="329"/>
      <c r="EI37" s="329"/>
      <c r="EJ37" s="329"/>
      <c r="EK37" s="329"/>
      <c r="EL37" s="329"/>
      <c r="EM37" s="329"/>
      <c r="EN37" s="329"/>
      <c r="EO37" s="329"/>
      <c r="EP37" s="329"/>
      <c r="EQ37" s="329"/>
      <c r="ER37" s="329"/>
      <c r="ES37" s="329"/>
      <c r="ET37" s="329"/>
      <c r="EU37" s="329"/>
      <c r="EV37" s="329"/>
      <c r="EW37" s="329"/>
      <c r="EX37" s="329"/>
      <c r="EY37" s="329"/>
      <c r="EZ37" s="329"/>
      <c r="FA37" s="329"/>
      <c r="FB37" s="329"/>
      <c r="FC37" s="329"/>
      <c r="FD37" s="329"/>
      <c r="FE37" s="329"/>
      <c r="FF37" s="329"/>
      <c r="FG37" s="329"/>
      <c r="FH37" s="329"/>
      <c r="FI37" s="329"/>
      <c r="FJ37" s="329"/>
      <c r="FK37" s="329"/>
      <c r="FL37" s="329"/>
      <c r="FM37" s="329"/>
      <c r="FN37" s="329"/>
      <c r="FO37" s="329"/>
      <c r="FP37" s="329"/>
      <c r="FQ37" s="329"/>
      <c r="FR37" s="329"/>
      <c r="FS37" s="329"/>
      <c r="FT37" s="329"/>
      <c r="FU37" s="329"/>
      <c r="FV37" s="329"/>
      <c r="FW37" s="329"/>
      <c r="FX37" s="329"/>
      <c r="FY37" s="329"/>
      <c r="FZ37" s="329"/>
      <c r="GA37" s="329"/>
      <c r="GB37" s="329"/>
      <c r="GC37" s="329"/>
      <c r="GD37" s="329"/>
      <c r="GE37" s="329"/>
      <c r="GF37" s="329"/>
      <c r="GG37" s="329"/>
      <c r="GH37" s="329"/>
      <c r="GI37" s="329"/>
      <c r="GJ37" s="329"/>
      <c r="GK37" s="329"/>
      <c r="GL37" s="329"/>
      <c r="GM37" s="329"/>
      <c r="GN37" s="329"/>
      <c r="GO37" s="329"/>
      <c r="GP37" s="329"/>
      <c r="GQ37" s="329"/>
      <c r="GR37" s="329"/>
      <c r="GS37" s="329"/>
      <c r="GT37" s="329"/>
      <c r="GU37" s="329"/>
      <c r="GV37" s="329"/>
      <c r="GW37" s="329"/>
      <c r="GX37" s="329"/>
      <c r="GY37" s="329"/>
      <c r="GZ37" s="329"/>
      <c r="HA37" s="329"/>
      <c r="HB37" s="329"/>
      <c r="HC37" s="329"/>
      <c r="HD37" s="329"/>
      <c r="HE37" s="329"/>
      <c r="HF37" s="329"/>
      <c r="HG37" s="329"/>
      <c r="HH37" s="329"/>
      <c r="HI37" s="329"/>
      <c r="HJ37" s="329"/>
      <c r="HK37" s="329"/>
      <c r="HL37" s="329"/>
      <c r="HM37" s="329"/>
      <c r="HN37" s="329"/>
      <c r="HO37" s="329"/>
      <c r="HP37" s="329"/>
      <c r="HQ37" s="329"/>
      <c r="HR37" s="329"/>
      <c r="HS37" s="329"/>
      <c r="HT37" s="329"/>
      <c r="HU37" s="329"/>
      <c r="HV37" s="329"/>
      <c r="HW37" s="329"/>
      <c r="HX37" s="329"/>
      <c r="HY37" s="329"/>
      <c r="HZ37" s="329"/>
      <c r="IA37" s="329"/>
      <c r="IB37" s="329"/>
      <c r="IC37" s="329"/>
      <c r="ID37" s="329"/>
      <c r="IE37" s="329"/>
      <c r="IF37" s="329"/>
      <c r="IG37" s="329"/>
      <c r="IH37" s="329"/>
      <c r="II37" s="329"/>
      <c r="IJ37" s="329"/>
      <c r="IK37" s="329"/>
      <c r="IL37" s="329"/>
      <c r="IM37" s="329"/>
      <c r="IN37" s="329"/>
      <c r="IO37" s="329"/>
      <c r="IP37" s="329"/>
      <c r="IQ37" s="329"/>
      <c r="IR37" s="329"/>
      <c r="IS37" s="329"/>
      <c r="IT37" s="329"/>
      <c r="IU37" s="329"/>
      <c r="IV37" s="329"/>
    </row>
    <row r="38" s="523" customFormat="1" ht="15.75" hidden="1" spans="1:256">
      <c r="A38" s="353" t="s">
        <v>4130</v>
      </c>
      <c r="B38" s="307" t="s">
        <v>144</v>
      </c>
      <c r="C38" s="365">
        <f ca="1">SUMIF(表1.2024年公共财政收入决算表!$A$6:$A$387,A38,表1.2024年公共财政收入决算表!$E$6:$E$387)</f>
        <v>0</v>
      </c>
      <c r="D38" s="365">
        <f t="shared" si="9"/>
        <v>0</v>
      </c>
      <c r="E38" s="542"/>
      <c r="F38" s="348"/>
      <c r="G38" s="348">
        <f ca="1" t="shared" si="10"/>
        <v>0</v>
      </c>
      <c r="H38" s="348" t="str">
        <f ca="1" t="shared" si="0"/>
        <v/>
      </c>
      <c r="I38" s="22" t="str">
        <f ca="1" t="shared" si="1"/>
        <v>否</v>
      </c>
      <c r="J38" s="547" t="str">
        <f t="shared" si="11"/>
        <v>10104</v>
      </c>
      <c r="K38" s="93" t="str">
        <f t="shared" si="2"/>
        <v>项</v>
      </c>
      <c r="L38" s="329"/>
      <c r="M38" s="329"/>
      <c r="N38" s="329"/>
      <c r="O38" s="329"/>
      <c r="P38" s="329"/>
      <c r="Q38" s="329"/>
      <c r="R38" s="329"/>
      <c r="S38" s="329"/>
      <c r="T38" s="329"/>
      <c r="U38" s="329"/>
      <c r="V38" s="329"/>
      <c r="W38" s="329"/>
      <c r="X38" s="329"/>
      <c r="Y38" s="329"/>
      <c r="Z38" s="329"/>
      <c r="AA38" s="329"/>
      <c r="AB38" s="329"/>
      <c r="AC38" s="329"/>
      <c r="AD38" s="329"/>
      <c r="AE38" s="329"/>
      <c r="AF38" s="329"/>
      <c r="AG38" s="329"/>
      <c r="AH38" s="329"/>
      <c r="AI38" s="329"/>
      <c r="AJ38" s="329"/>
      <c r="AK38" s="329"/>
      <c r="AL38" s="329"/>
      <c r="AM38" s="329"/>
      <c r="AN38" s="329"/>
      <c r="AO38" s="329"/>
      <c r="AP38" s="329"/>
      <c r="AQ38" s="329"/>
      <c r="AR38" s="329"/>
      <c r="AS38" s="329"/>
      <c r="AT38" s="329"/>
      <c r="AU38" s="329"/>
      <c r="AV38" s="329"/>
      <c r="AW38" s="329"/>
      <c r="AX38" s="329"/>
      <c r="AY38" s="329"/>
      <c r="AZ38" s="329"/>
      <c r="BA38" s="329"/>
      <c r="BB38" s="329"/>
      <c r="BC38" s="329"/>
      <c r="BD38" s="329"/>
      <c r="BE38" s="329"/>
      <c r="BF38" s="329"/>
      <c r="BG38" s="329"/>
      <c r="BH38" s="329"/>
      <c r="BI38" s="329"/>
      <c r="BJ38" s="329"/>
      <c r="BK38" s="329"/>
      <c r="BL38" s="329"/>
      <c r="BM38" s="329"/>
      <c r="BN38" s="329"/>
      <c r="BO38" s="329"/>
      <c r="BP38" s="329"/>
      <c r="BQ38" s="329"/>
      <c r="BR38" s="329"/>
      <c r="BS38" s="329"/>
      <c r="BT38" s="329"/>
      <c r="BU38" s="329"/>
      <c r="BV38" s="329"/>
      <c r="BW38" s="329"/>
      <c r="BX38" s="329"/>
      <c r="BY38" s="329"/>
      <c r="BZ38" s="329"/>
      <c r="CA38" s="329"/>
      <c r="CB38" s="329"/>
      <c r="CC38" s="329"/>
      <c r="CD38" s="329"/>
      <c r="CE38" s="329"/>
      <c r="CF38" s="329"/>
      <c r="CG38" s="329"/>
      <c r="CH38" s="329"/>
      <c r="CI38" s="329"/>
      <c r="CJ38" s="329"/>
      <c r="CK38" s="329"/>
      <c r="CL38" s="329"/>
      <c r="CM38" s="329"/>
      <c r="CN38" s="329"/>
      <c r="CO38" s="329"/>
      <c r="CP38" s="329"/>
      <c r="CQ38" s="329"/>
      <c r="CR38" s="329"/>
      <c r="CS38" s="329"/>
      <c r="CT38" s="329"/>
      <c r="CU38" s="329"/>
      <c r="CV38" s="329"/>
      <c r="CW38" s="329"/>
      <c r="CX38" s="329"/>
      <c r="CY38" s="329"/>
      <c r="CZ38" s="329"/>
      <c r="DA38" s="329"/>
      <c r="DB38" s="329"/>
      <c r="DC38" s="329"/>
      <c r="DD38" s="329"/>
      <c r="DE38" s="329"/>
      <c r="DF38" s="329"/>
      <c r="DG38" s="329"/>
      <c r="DH38" s="329"/>
      <c r="DI38" s="329"/>
      <c r="DJ38" s="329"/>
      <c r="DK38" s="329"/>
      <c r="DL38" s="329"/>
      <c r="DM38" s="329"/>
      <c r="DN38" s="329"/>
      <c r="DO38" s="329"/>
      <c r="DP38" s="329"/>
      <c r="DQ38" s="329"/>
      <c r="DR38" s="329"/>
      <c r="DS38" s="329"/>
      <c r="DT38" s="329"/>
      <c r="DU38" s="329"/>
      <c r="DV38" s="329"/>
      <c r="DW38" s="329"/>
      <c r="DX38" s="329"/>
      <c r="DY38" s="329"/>
      <c r="DZ38" s="329"/>
      <c r="EA38" s="329"/>
      <c r="EB38" s="329"/>
      <c r="EC38" s="329"/>
      <c r="ED38" s="329"/>
      <c r="EE38" s="329"/>
      <c r="EF38" s="329"/>
      <c r="EG38" s="329"/>
      <c r="EH38" s="329"/>
      <c r="EI38" s="329"/>
      <c r="EJ38" s="329"/>
      <c r="EK38" s="329"/>
      <c r="EL38" s="329"/>
      <c r="EM38" s="329"/>
      <c r="EN38" s="329"/>
      <c r="EO38" s="329"/>
      <c r="EP38" s="329"/>
      <c r="EQ38" s="329"/>
      <c r="ER38" s="329"/>
      <c r="ES38" s="329"/>
      <c r="ET38" s="329"/>
      <c r="EU38" s="329"/>
      <c r="EV38" s="329"/>
      <c r="EW38" s="329"/>
      <c r="EX38" s="329"/>
      <c r="EY38" s="329"/>
      <c r="EZ38" s="329"/>
      <c r="FA38" s="329"/>
      <c r="FB38" s="329"/>
      <c r="FC38" s="329"/>
      <c r="FD38" s="329"/>
      <c r="FE38" s="329"/>
      <c r="FF38" s="329"/>
      <c r="FG38" s="329"/>
      <c r="FH38" s="329"/>
      <c r="FI38" s="329"/>
      <c r="FJ38" s="329"/>
      <c r="FK38" s="329"/>
      <c r="FL38" s="329"/>
      <c r="FM38" s="329"/>
      <c r="FN38" s="329"/>
      <c r="FO38" s="329"/>
      <c r="FP38" s="329"/>
      <c r="FQ38" s="329"/>
      <c r="FR38" s="329"/>
      <c r="FS38" s="329"/>
      <c r="FT38" s="329"/>
      <c r="FU38" s="329"/>
      <c r="FV38" s="329"/>
      <c r="FW38" s="329"/>
      <c r="FX38" s="329"/>
      <c r="FY38" s="329"/>
      <c r="FZ38" s="329"/>
      <c r="GA38" s="329"/>
      <c r="GB38" s="329"/>
      <c r="GC38" s="329"/>
      <c r="GD38" s="329"/>
      <c r="GE38" s="329"/>
      <c r="GF38" s="329"/>
      <c r="GG38" s="329"/>
      <c r="GH38" s="329"/>
      <c r="GI38" s="329"/>
      <c r="GJ38" s="329"/>
      <c r="GK38" s="329"/>
      <c r="GL38" s="329"/>
      <c r="GM38" s="329"/>
      <c r="GN38" s="329"/>
      <c r="GO38" s="329"/>
      <c r="GP38" s="329"/>
      <c r="GQ38" s="329"/>
      <c r="GR38" s="329"/>
      <c r="GS38" s="329"/>
      <c r="GT38" s="329"/>
      <c r="GU38" s="329"/>
      <c r="GV38" s="329"/>
      <c r="GW38" s="329"/>
      <c r="GX38" s="329"/>
      <c r="GY38" s="329"/>
      <c r="GZ38" s="329"/>
      <c r="HA38" s="329"/>
      <c r="HB38" s="329"/>
      <c r="HC38" s="329"/>
      <c r="HD38" s="329"/>
      <c r="HE38" s="329"/>
      <c r="HF38" s="329"/>
      <c r="HG38" s="329"/>
      <c r="HH38" s="329"/>
      <c r="HI38" s="329"/>
      <c r="HJ38" s="329"/>
      <c r="HK38" s="329"/>
      <c r="HL38" s="329"/>
      <c r="HM38" s="329"/>
      <c r="HN38" s="329"/>
      <c r="HO38" s="329"/>
      <c r="HP38" s="329"/>
      <c r="HQ38" s="329"/>
      <c r="HR38" s="329"/>
      <c r="HS38" s="329"/>
      <c r="HT38" s="329"/>
      <c r="HU38" s="329"/>
      <c r="HV38" s="329"/>
      <c r="HW38" s="329"/>
      <c r="HX38" s="329"/>
      <c r="HY38" s="329"/>
      <c r="HZ38" s="329"/>
      <c r="IA38" s="329"/>
      <c r="IB38" s="329"/>
      <c r="IC38" s="329"/>
      <c r="ID38" s="329"/>
      <c r="IE38" s="329"/>
      <c r="IF38" s="329"/>
      <c r="IG38" s="329"/>
      <c r="IH38" s="329"/>
      <c r="II38" s="329"/>
      <c r="IJ38" s="329"/>
      <c r="IK38" s="329"/>
      <c r="IL38" s="329"/>
      <c r="IM38" s="329"/>
      <c r="IN38" s="329"/>
      <c r="IO38" s="329"/>
      <c r="IP38" s="329"/>
      <c r="IQ38" s="329"/>
      <c r="IR38" s="329"/>
      <c r="IS38" s="329"/>
      <c r="IT38" s="329"/>
      <c r="IU38" s="329"/>
      <c r="IV38" s="329"/>
    </row>
    <row r="39" s="523" customFormat="1" ht="15.75" hidden="1" spans="1:256">
      <c r="A39" s="353" t="s">
        <v>4131</v>
      </c>
      <c r="B39" s="307" t="s">
        <v>145</v>
      </c>
      <c r="C39" s="365">
        <f ca="1">SUMIF(表1.2024年公共财政收入决算表!$A$6:$A$387,A39,表1.2024年公共财政收入决算表!$E$6:$E$387)</f>
        <v>0</v>
      </c>
      <c r="D39" s="365">
        <f t="shared" si="9"/>
        <v>0</v>
      </c>
      <c r="E39" s="542"/>
      <c r="F39" s="348"/>
      <c r="G39" s="348">
        <f ca="1" t="shared" si="10"/>
        <v>0</v>
      </c>
      <c r="H39" s="348" t="str">
        <f ca="1" t="shared" si="0"/>
        <v/>
      </c>
      <c r="I39" s="22" t="str">
        <f ca="1" t="shared" si="1"/>
        <v>否</v>
      </c>
      <c r="J39" s="547" t="str">
        <f t="shared" si="11"/>
        <v>10104</v>
      </c>
      <c r="K39" s="93" t="str">
        <f t="shared" si="2"/>
        <v>项</v>
      </c>
      <c r="L39" s="329"/>
      <c r="M39" s="329"/>
      <c r="N39" s="329"/>
      <c r="O39" s="329"/>
      <c r="P39" s="329"/>
      <c r="Q39" s="329"/>
      <c r="R39" s="329"/>
      <c r="S39" s="329"/>
      <c r="T39" s="329"/>
      <c r="U39" s="329"/>
      <c r="V39" s="329"/>
      <c r="W39" s="329"/>
      <c r="X39" s="329"/>
      <c r="Y39" s="329"/>
      <c r="Z39" s="329"/>
      <c r="AA39" s="329"/>
      <c r="AB39" s="329"/>
      <c r="AC39" s="329"/>
      <c r="AD39" s="329"/>
      <c r="AE39" s="329"/>
      <c r="AF39" s="329"/>
      <c r="AG39" s="329"/>
      <c r="AH39" s="329"/>
      <c r="AI39" s="329"/>
      <c r="AJ39" s="329"/>
      <c r="AK39" s="329"/>
      <c r="AL39" s="329"/>
      <c r="AM39" s="329"/>
      <c r="AN39" s="329"/>
      <c r="AO39" s="329"/>
      <c r="AP39" s="329"/>
      <c r="AQ39" s="329"/>
      <c r="AR39" s="329"/>
      <c r="AS39" s="329"/>
      <c r="AT39" s="329"/>
      <c r="AU39" s="329"/>
      <c r="AV39" s="329"/>
      <c r="AW39" s="329"/>
      <c r="AX39" s="329"/>
      <c r="AY39" s="329"/>
      <c r="AZ39" s="329"/>
      <c r="BA39" s="329"/>
      <c r="BB39" s="329"/>
      <c r="BC39" s="329"/>
      <c r="BD39" s="329"/>
      <c r="BE39" s="329"/>
      <c r="BF39" s="329"/>
      <c r="BG39" s="329"/>
      <c r="BH39" s="329"/>
      <c r="BI39" s="329"/>
      <c r="BJ39" s="329"/>
      <c r="BK39" s="329"/>
      <c r="BL39" s="329"/>
      <c r="BM39" s="329"/>
      <c r="BN39" s="329"/>
      <c r="BO39" s="329"/>
      <c r="BP39" s="329"/>
      <c r="BQ39" s="329"/>
      <c r="BR39" s="329"/>
      <c r="BS39" s="329"/>
      <c r="BT39" s="329"/>
      <c r="BU39" s="329"/>
      <c r="BV39" s="329"/>
      <c r="BW39" s="329"/>
      <c r="BX39" s="329"/>
      <c r="BY39" s="329"/>
      <c r="BZ39" s="329"/>
      <c r="CA39" s="329"/>
      <c r="CB39" s="329"/>
      <c r="CC39" s="329"/>
      <c r="CD39" s="329"/>
      <c r="CE39" s="329"/>
      <c r="CF39" s="329"/>
      <c r="CG39" s="329"/>
      <c r="CH39" s="329"/>
      <c r="CI39" s="329"/>
      <c r="CJ39" s="329"/>
      <c r="CK39" s="329"/>
      <c r="CL39" s="329"/>
      <c r="CM39" s="329"/>
      <c r="CN39" s="329"/>
      <c r="CO39" s="329"/>
      <c r="CP39" s="329"/>
      <c r="CQ39" s="329"/>
      <c r="CR39" s="329"/>
      <c r="CS39" s="329"/>
      <c r="CT39" s="329"/>
      <c r="CU39" s="329"/>
      <c r="CV39" s="329"/>
      <c r="CW39" s="329"/>
      <c r="CX39" s="329"/>
      <c r="CY39" s="329"/>
      <c r="CZ39" s="329"/>
      <c r="DA39" s="329"/>
      <c r="DB39" s="329"/>
      <c r="DC39" s="329"/>
      <c r="DD39" s="329"/>
      <c r="DE39" s="329"/>
      <c r="DF39" s="329"/>
      <c r="DG39" s="329"/>
      <c r="DH39" s="329"/>
      <c r="DI39" s="329"/>
      <c r="DJ39" s="329"/>
      <c r="DK39" s="329"/>
      <c r="DL39" s="329"/>
      <c r="DM39" s="329"/>
      <c r="DN39" s="329"/>
      <c r="DO39" s="329"/>
      <c r="DP39" s="329"/>
      <c r="DQ39" s="329"/>
      <c r="DR39" s="329"/>
      <c r="DS39" s="329"/>
      <c r="DT39" s="329"/>
      <c r="DU39" s="329"/>
      <c r="DV39" s="329"/>
      <c r="DW39" s="329"/>
      <c r="DX39" s="329"/>
      <c r="DY39" s="329"/>
      <c r="DZ39" s="329"/>
      <c r="EA39" s="329"/>
      <c r="EB39" s="329"/>
      <c r="EC39" s="329"/>
      <c r="ED39" s="329"/>
      <c r="EE39" s="329"/>
      <c r="EF39" s="329"/>
      <c r="EG39" s="329"/>
      <c r="EH39" s="329"/>
      <c r="EI39" s="329"/>
      <c r="EJ39" s="329"/>
      <c r="EK39" s="329"/>
      <c r="EL39" s="329"/>
      <c r="EM39" s="329"/>
      <c r="EN39" s="329"/>
      <c r="EO39" s="329"/>
      <c r="EP39" s="329"/>
      <c r="EQ39" s="329"/>
      <c r="ER39" s="329"/>
      <c r="ES39" s="329"/>
      <c r="ET39" s="329"/>
      <c r="EU39" s="329"/>
      <c r="EV39" s="329"/>
      <c r="EW39" s="329"/>
      <c r="EX39" s="329"/>
      <c r="EY39" s="329"/>
      <c r="EZ39" s="329"/>
      <c r="FA39" s="329"/>
      <c r="FB39" s="329"/>
      <c r="FC39" s="329"/>
      <c r="FD39" s="329"/>
      <c r="FE39" s="329"/>
      <c r="FF39" s="329"/>
      <c r="FG39" s="329"/>
      <c r="FH39" s="329"/>
      <c r="FI39" s="329"/>
      <c r="FJ39" s="329"/>
      <c r="FK39" s="329"/>
      <c r="FL39" s="329"/>
      <c r="FM39" s="329"/>
      <c r="FN39" s="329"/>
      <c r="FO39" s="329"/>
      <c r="FP39" s="329"/>
      <c r="FQ39" s="329"/>
      <c r="FR39" s="329"/>
      <c r="FS39" s="329"/>
      <c r="FT39" s="329"/>
      <c r="FU39" s="329"/>
      <c r="FV39" s="329"/>
      <c r="FW39" s="329"/>
      <c r="FX39" s="329"/>
      <c r="FY39" s="329"/>
      <c r="FZ39" s="329"/>
      <c r="GA39" s="329"/>
      <c r="GB39" s="329"/>
      <c r="GC39" s="329"/>
      <c r="GD39" s="329"/>
      <c r="GE39" s="329"/>
      <c r="GF39" s="329"/>
      <c r="GG39" s="329"/>
      <c r="GH39" s="329"/>
      <c r="GI39" s="329"/>
      <c r="GJ39" s="329"/>
      <c r="GK39" s="329"/>
      <c r="GL39" s="329"/>
      <c r="GM39" s="329"/>
      <c r="GN39" s="329"/>
      <c r="GO39" s="329"/>
      <c r="GP39" s="329"/>
      <c r="GQ39" s="329"/>
      <c r="GR39" s="329"/>
      <c r="GS39" s="329"/>
      <c r="GT39" s="329"/>
      <c r="GU39" s="329"/>
      <c r="GV39" s="329"/>
      <c r="GW39" s="329"/>
      <c r="GX39" s="329"/>
      <c r="GY39" s="329"/>
      <c r="GZ39" s="329"/>
      <c r="HA39" s="329"/>
      <c r="HB39" s="329"/>
      <c r="HC39" s="329"/>
      <c r="HD39" s="329"/>
      <c r="HE39" s="329"/>
      <c r="HF39" s="329"/>
      <c r="HG39" s="329"/>
      <c r="HH39" s="329"/>
      <c r="HI39" s="329"/>
      <c r="HJ39" s="329"/>
      <c r="HK39" s="329"/>
      <c r="HL39" s="329"/>
      <c r="HM39" s="329"/>
      <c r="HN39" s="329"/>
      <c r="HO39" s="329"/>
      <c r="HP39" s="329"/>
      <c r="HQ39" s="329"/>
      <c r="HR39" s="329"/>
      <c r="HS39" s="329"/>
      <c r="HT39" s="329"/>
      <c r="HU39" s="329"/>
      <c r="HV39" s="329"/>
      <c r="HW39" s="329"/>
      <c r="HX39" s="329"/>
      <c r="HY39" s="329"/>
      <c r="HZ39" s="329"/>
      <c r="IA39" s="329"/>
      <c r="IB39" s="329"/>
      <c r="IC39" s="329"/>
      <c r="ID39" s="329"/>
      <c r="IE39" s="329"/>
      <c r="IF39" s="329"/>
      <c r="IG39" s="329"/>
      <c r="IH39" s="329"/>
      <c r="II39" s="329"/>
      <c r="IJ39" s="329"/>
      <c r="IK39" s="329"/>
      <c r="IL39" s="329"/>
      <c r="IM39" s="329"/>
      <c r="IN39" s="329"/>
      <c r="IO39" s="329"/>
      <c r="IP39" s="329"/>
      <c r="IQ39" s="329"/>
      <c r="IR39" s="329"/>
      <c r="IS39" s="329"/>
      <c r="IT39" s="329"/>
      <c r="IU39" s="329"/>
      <c r="IV39" s="329"/>
    </row>
    <row r="40" s="523" customFormat="1" ht="15.75" hidden="1" spans="1:257">
      <c r="A40" s="353" t="s">
        <v>4132</v>
      </c>
      <c r="B40" s="307" t="s">
        <v>146</v>
      </c>
      <c r="C40" s="365">
        <f ca="1">SUMIF(表1.2024年公共财政收入决算表!$A$6:$A$387,A40,表1.2024年公共财政收入决算表!$E$6:$E$387)</f>
        <v>0</v>
      </c>
      <c r="D40" s="365">
        <f t="shared" si="9"/>
        <v>0</v>
      </c>
      <c r="E40" s="542"/>
      <c r="F40" s="348"/>
      <c r="G40" s="348">
        <f ca="1" t="shared" si="10"/>
        <v>0</v>
      </c>
      <c r="H40" s="348" t="str">
        <f ca="1" t="shared" si="0"/>
        <v/>
      </c>
      <c r="I40" s="22" t="str">
        <f ca="1" t="shared" si="1"/>
        <v>否</v>
      </c>
      <c r="J40" s="547" t="str">
        <f t="shared" si="11"/>
        <v>10104</v>
      </c>
      <c r="K40" s="93" t="str">
        <f t="shared" si="2"/>
        <v>项</v>
      </c>
      <c r="L40" s="433"/>
      <c r="M40" s="433"/>
      <c r="N40" s="433"/>
      <c r="O40" s="433"/>
      <c r="P40" s="433"/>
      <c r="Q40" s="433"/>
      <c r="R40" s="433"/>
      <c r="S40" s="433"/>
      <c r="T40" s="433"/>
      <c r="U40" s="433"/>
      <c r="V40" s="433"/>
      <c r="W40" s="433"/>
      <c r="X40" s="433"/>
      <c r="Y40" s="433"/>
      <c r="Z40" s="433"/>
      <c r="AA40" s="433"/>
      <c r="AB40" s="433"/>
      <c r="AC40" s="433"/>
      <c r="AD40" s="433"/>
      <c r="AE40" s="433"/>
      <c r="AF40" s="433"/>
      <c r="AG40" s="433"/>
      <c r="AH40" s="433"/>
      <c r="AI40" s="433"/>
      <c r="AJ40" s="433"/>
      <c r="AK40" s="433"/>
      <c r="AL40" s="433"/>
      <c r="AM40" s="433"/>
      <c r="AN40" s="433"/>
      <c r="AO40" s="433"/>
      <c r="AP40" s="433"/>
      <c r="AQ40" s="433"/>
      <c r="AR40" s="433"/>
      <c r="AS40" s="433"/>
      <c r="AT40" s="433"/>
      <c r="AU40" s="433"/>
      <c r="AV40" s="433"/>
      <c r="AW40" s="433"/>
      <c r="AX40" s="433"/>
      <c r="AY40" s="433"/>
      <c r="AZ40" s="433"/>
      <c r="BA40" s="433"/>
      <c r="BB40" s="433"/>
      <c r="BC40" s="433"/>
      <c r="BD40" s="433"/>
      <c r="BE40" s="433"/>
      <c r="BF40" s="433"/>
      <c r="BG40" s="433"/>
      <c r="BH40" s="433"/>
      <c r="BI40" s="433"/>
      <c r="BJ40" s="433"/>
      <c r="BK40" s="433"/>
      <c r="BL40" s="433"/>
      <c r="BM40" s="433"/>
      <c r="BN40" s="433"/>
      <c r="BO40" s="433"/>
      <c r="BP40" s="433"/>
      <c r="BQ40" s="433"/>
      <c r="BR40" s="433"/>
      <c r="BS40" s="433"/>
      <c r="BT40" s="433"/>
      <c r="BU40" s="433"/>
      <c r="BV40" s="433"/>
      <c r="BW40" s="433"/>
      <c r="BX40" s="433"/>
      <c r="BY40" s="433"/>
      <c r="BZ40" s="433"/>
      <c r="CA40" s="433"/>
      <c r="CB40" s="433"/>
      <c r="CC40" s="433"/>
      <c r="CD40" s="433"/>
      <c r="CE40" s="433"/>
      <c r="CF40" s="433"/>
      <c r="CG40" s="433"/>
      <c r="CH40" s="433"/>
      <c r="CI40" s="433"/>
      <c r="CJ40" s="433"/>
      <c r="CK40" s="433"/>
      <c r="CL40" s="433"/>
      <c r="CM40" s="433"/>
      <c r="CN40" s="433"/>
      <c r="CO40" s="433"/>
      <c r="CP40" s="433"/>
      <c r="CQ40" s="433"/>
      <c r="CR40" s="433"/>
      <c r="CS40" s="433"/>
      <c r="CT40" s="433"/>
      <c r="CU40" s="433"/>
      <c r="CV40" s="433"/>
      <c r="CW40" s="433"/>
      <c r="CX40" s="433"/>
      <c r="CY40" s="433"/>
      <c r="CZ40" s="433"/>
      <c r="DA40" s="433"/>
      <c r="DB40" s="433"/>
      <c r="DC40" s="433"/>
      <c r="DD40" s="433"/>
      <c r="DE40" s="433"/>
      <c r="DF40" s="433"/>
      <c r="DG40" s="433"/>
      <c r="DH40" s="433"/>
      <c r="DI40" s="433"/>
      <c r="DJ40" s="433"/>
      <c r="DK40" s="433"/>
      <c r="DL40" s="433"/>
      <c r="DM40" s="433"/>
      <c r="DN40" s="433"/>
      <c r="DO40" s="433"/>
      <c r="DP40" s="433"/>
      <c r="DQ40" s="433"/>
      <c r="DR40" s="433"/>
      <c r="DS40" s="433"/>
      <c r="DT40" s="433"/>
      <c r="DU40" s="433"/>
      <c r="DV40" s="433"/>
      <c r="DW40" s="433"/>
      <c r="DX40" s="433"/>
      <c r="DY40" s="433"/>
      <c r="DZ40" s="433"/>
      <c r="EA40" s="433"/>
      <c r="EB40" s="433"/>
      <c r="EC40" s="433"/>
      <c r="ED40" s="433"/>
      <c r="EE40" s="433"/>
      <c r="EF40" s="433"/>
      <c r="EG40" s="433"/>
      <c r="EH40" s="433"/>
      <c r="EI40" s="433"/>
      <c r="EJ40" s="433"/>
      <c r="EK40" s="433"/>
      <c r="EL40" s="433"/>
      <c r="EM40" s="433"/>
      <c r="EN40" s="433"/>
      <c r="EO40" s="433"/>
      <c r="EP40" s="433"/>
      <c r="EQ40" s="433"/>
      <c r="ER40" s="433"/>
      <c r="ES40" s="433"/>
      <c r="ET40" s="433"/>
      <c r="EU40" s="433"/>
      <c r="EV40" s="433"/>
      <c r="EW40" s="433"/>
      <c r="EX40" s="433"/>
      <c r="EY40" s="433"/>
      <c r="EZ40" s="433"/>
      <c r="FA40" s="433"/>
      <c r="FB40" s="433"/>
      <c r="FC40" s="433"/>
      <c r="FD40" s="433"/>
      <c r="FE40" s="433"/>
      <c r="FF40" s="433"/>
      <c r="FG40" s="433"/>
      <c r="FH40" s="433"/>
      <c r="FI40" s="433"/>
      <c r="FJ40" s="433"/>
      <c r="FK40" s="433"/>
      <c r="FL40" s="433"/>
      <c r="FM40" s="433"/>
      <c r="FN40" s="433"/>
      <c r="FO40" s="433"/>
      <c r="FP40" s="433"/>
      <c r="FQ40" s="433"/>
      <c r="FR40" s="433"/>
      <c r="FS40" s="433"/>
      <c r="FT40" s="433"/>
      <c r="FU40" s="433"/>
      <c r="FV40" s="433"/>
      <c r="FW40" s="433"/>
      <c r="FX40" s="433"/>
      <c r="FY40" s="433"/>
      <c r="FZ40" s="433"/>
      <c r="GA40" s="433"/>
      <c r="GB40" s="433"/>
      <c r="GC40" s="433"/>
      <c r="GD40" s="433"/>
      <c r="GE40" s="433"/>
      <c r="GF40" s="433"/>
      <c r="GG40" s="433"/>
      <c r="GH40" s="433"/>
      <c r="GI40" s="433"/>
      <c r="GJ40" s="433"/>
      <c r="GK40" s="433"/>
      <c r="GL40" s="433"/>
      <c r="GM40" s="433"/>
      <c r="GN40" s="433"/>
      <c r="GO40" s="433"/>
      <c r="GP40" s="433"/>
      <c r="GQ40" s="433"/>
      <c r="GR40" s="433"/>
      <c r="GS40" s="433"/>
      <c r="GT40" s="433"/>
      <c r="GU40" s="433"/>
      <c r="GV40" s="433"/>
      <c r="GW40" s="433"/>
      <c r="GX40" s="433"/>
      <c r="GY40" s="433"/>
      <c r="GZ40" s="433"/>
      <c r="HA40" s="433"/>
      <c r="HB40" s="433"/>
      <c r="HC40" s="433"/>
      <c r="HD40" s="433"/>
      <c r="HE40" s="433"/>
      <c r="HF40" s="433"/>
      <c r="HG40" s="433"/>
      <c r="HH40" s="433"/>
      <c r="HI40" s="433"/>
      <c r="HJ40" s="433"/>
      <c r="HK40" s="433"/>
      <c r="HL40" s="433"/>
      <c r="HM40" s="433"/>
      <c r="HN40" s="433"/>
      <c r="HO40" s="433"/>
      <c r="HP40" s="433"/>
      <c r="HQ40" s="433"/>
      <c r="HR40" s="433"/>
      <c r="HS40" s="433"/>
      <c r="HT40" s="433"/>
      <c r="HU40" s="433"/>
      <c r="HV40" s="433"/>
      <c r="HW40" s="433"/>
      <c r="HX40" s="433"/>
      <c r="HY40" s="433"/>
      <c r="HZ40" s="433"/>
      <c r="IA40" s="433"/>
      <c r="IB40" s="433"/>
      <c r="IC40" s="433"/>
      <c r="ID40" s="433"/>
      <c r="IE40" s="433"/>
      <c r="IF40" s="433"/>
      <c r="IG40" s="433"/>
      <c r="IH40" s="433"/>
      <c r="II40" s="433"/>
      <c r="IJ40" s="433"/>
      <c r="IK40" s="433"/>
      <c r="IL40" s="433"/>
      <c r="IM40" s="433"/>
      <c r="IN40" s="433"/>
      <c r="IO40" s="433"/>
      <c r="IP40" s="433"/>
      <c r="IQ40" s="433"/>
      <c r="IR40" s="433"/>
      <c r="IS40" s="433"/>
      <c r="IT40" s="433"/>
      <c r="IU40" s="433"/>
      <c r="IV40" s="433"/>
      <c r="IW40" s="433"/>
    </row>
    <row r="41" s="523" customFormat="1" ht="15.75" hidden="1" spans="1:257">
      <c r="A41" s="353" t="s">
        <v>4133</v>
      </c>
      <c r="B41" s="307" t="s">
        <v>147</v>
      </c>
      <c r="C41" s="365">
        <f ca="1">SUMIF(表1.2024年公共财政收入决算表!$A$6:$A$387,A41,表1.2024年公共财政收入决算表!$E$6:$E$387)</f>
        <v>0</v>
      </c>
      <c r="D41" s="365">
        <f t="shared" si="9"/>
        <v>0</v>
      </c>
      <c r="E41" s="542"/>
      <c r="F41" s="348"/>
      <c r="G41" s="348">
        <f ca="1" t="shared" si="10"/>
        <v>0</v>
      </c>
      <c r="H41" s="348" t="str">
        <f ca="1" t="shared" si="0"/>
        <v/>
      </c>
      <c r="I41" s="22" t="str">
        <f ca="1" t="shared" si="1"/>
        <v>否</v>
      </c>
      <c r="J41" s="547" t="str">
        <f t="shared" si="11"/>
        <v>10104</v>
      </c>
      <c r="K41" s="93" t="str">
        <f t="shared" si="2"/>
        <v>项</v>
      </c>
      <c r="L41" s="433"/>
      <c r="M41" s="433"/>
      <c r="N41" s="433"/>
      <c r="O41" s="433"/>
      <c r="P41" s="433"/>
      <c r="Q41" s="433"/>
      <c r="R41" s="433"/>
      <c r="S41" s="433"/>
      <c r="T41" s="433"/>
      <c r="U41" s="433"/>
      <c r="V41" s="433"/>
      <c r="W41" s="433"/>
      <c r="X41" s="433"/>
      <c r="Y41" s="433"/>
      <c r="Z41" s="433"/>
      <c r="AA41" s="433"/>
      <c r="AB41" s="433"/>
      <c r="AC41" s="433"/>
      <c r="AD41" s="433"/>
      <c r="AE41" s="433"/>
      <c r="AF41" s="433"/>
      <c r="AG41" s="433"/>
      <c r="AH41" s="433"/>
      <c r="AI41" s="433"/>
      <c r="AJ41" s="433"/>
      <c r="AK41" s="433"/>
      <c r="AL41" s="433"/>
      <c r="AM41" s="433"/>
      <c r="AN41" s="433"/>
      <c r="AO41" s="433"/>
      <c r="AP41" s="433"/>
      <c r="AQ41" s="433"/>
      <c r="AR41" s="433"/>
      <c r="AS41" s="433"/>
      <c r="AT41" s="433"/>
      <c r="AU41" s="433"/>
      <c r="AV41" s="433"/>
      <c r="AW41" s="433"/>
      <c r="AX41" s="433"/>
      <c r="AY41" s="433"/>
      <c r="AZ41" s="433"/>
      <c r="BA41" s="433"/>
      <c r="BB41" s="433"/>
      <c r="BC41" s="433"/>
      <c r="BD41" s="433"/>
      <c r="BE41" s="433"/>
      <c r="BF41" s="433"/>
      <c r="BG41" s="433"/>
      <c r="BH41" s="433"/>
      <c r="BI41" s="433"/>
      <c r="BJ41" s="433"/>
      <c r="BK41" s="433"/>
      <c r="BL41" s="433"/>
      <c r="BM41" s="433"/>
      <c r="BN41" s="433"/>
      <c r="BO41" s="433"/>
      <c r="BP41" s="433"/>
      <c r="BQ41" s="433"/>
      <c r="BR41" s="433"/>
      <c r="BS41" s="433"/>
      <c r="BT41" s="433"/>
      <c r="BU41" s="433"/>
      <c r="BV41" s="433"/>
      <c r="BW41" s="433"/>
      <c r="BX41" s="433"/>
      <c r="BY41" s="433"/>
      <c r="BZ41" s="433"/>
      <c r="CA41" s="433"/>
      <c r="CB41" s="433"/>
      <c r="CC41" s="433"/>
      <c r="CD41" s="433"/>
      <c r="CE41" s="433"/>
      <c r="CF41" s="433"/>
      <c r="CG41" s="433"/>
      <c r="CH41" s="433"/>
      <c r="CI41" s="433"/>
      <c r="CJ41" s="433"/>
      <c r="CK41" s="433"/>
      <c r="CL41" s="433"/>
      <c r="CM41" s="433"/>
      <c r="CN41" s="433"/>
      <c r="CO41" s="433"/>
      <c r="CP41" s="433"/>
      <c r="CQ41" s="433"/>
      <c r="CR41" s="433"/>
      <c r="CS41" s="433"/>
      <c r="CT41" s="433"/>
      <c r="CU41" s="433"/>
      <c r="CV41" s="433"/>
      <c r="CW41" s="433"/>
      <c r="CX41" s="433"/>
      <c r="CY41" s="433"/>
      <c r="CZ41" s="433"/>
      <c r="DA41" s="433"/>
      <c r="DB41" s="433"/>
      <c r="DC41" s="433"/>
      <c r="DD41" s="433"/>
      <c r="DE41" s="433"/>
      <c r="DF41" s="433"/>
      <c r="DG41" s="433"/>
      <c r="DH41" s="433"/>
      <c r="DI41" s="433"/>
      <c r="DJ41" s="433"/>
      <c r="DK41" s="433"/>
      <c r="DL41" s="433"/>
      <c r="DM41" s="433"/>
      <c r="DN41" s="433"/>
      <c r="DO41" s="433"/>
      <c r="DP41" s="433"/>
      <c r="DQ41" s="433"/>
      <c r="DR41" s="433"/>
      <c r="DS41" s="433"/>
      <c r="DT41" s="433"/>
      <c r="DU41" s="433"/>
      <c r="DV41" s="433"/>
      <c r="DW41" s="433"/>
      <c r="DX41" s="433"/>
      <c r="DY41" s="433"/>
      <c r="DZ41" s="433"/>
      <c r="EA41" s="433"/>
      <c r="EB41" s="433"/>
      <c r="EC41" s="433"/>
      <c r="ED41" s="433"/>
      <c r="EE41" s="433"/>
      <c r="EF41" s="433"/>
      <c r="EG41" s="433"/>
      <c r="EH41" s="433"/>
      <c r="EI41" s="433"/>
      <c r="EJ41" s="433"/>
      <c r="EK41" s="433"/>
      <c r="EL41" s="433"/>
      <c r="EM41" s="433"/>
      <c r="EN41" s="433"/>
      <c r="EO41" s="433"/>
      <c r="EP41" s="433"/>
      <c r="EQ41" s="433"/>
      <c r="ER41" s="433"/>
      <c r="ES41" s="433"/>
      <c r="ET41" s="433"/>
      <c r="EU41" s="433"/>
      <c r="EV41" s="433"/>
      <c r="EW41" s="433"/>
      <c r="EX41" s="433"/>
      <c r="EY41" s="433"/>
      <c r="EZ41" s="433"/>
      <c r="FA41" s="433"/>
      <c r="FB41" s="433"/>
      <c r="FC41" s="433"/>
      <c r="FD41" s="433"/>
      <c r="FE41" s="433"/>
      <c r="FF41" s="433"/>
      <c r="FG41" s="433"/>
      <c r="FH41" s="433"/>
      <c r="FI41" s="433"/>
      <c r="FJ41" s="433"/>
      <c r="FK41" s="433"/>
      <c r="FL41" s="433"/>
      <c r="FM41" s="433"/>
      <c r="FN41" s="433"/>
      <c r="FO41" s="433"/>
      <c r="FP41" s="433"/>
      <c r="FQ41" s="433"/>
      <c r="FR41" s="433"/>
      <c r="FS41" s="433"/>
      <c r="FT41" s="433"/>
      <c r="FU41" s="433"/>
      <c r="FV41" s="433"/>
      <c r="FW41" s="433"/>
      <c r="FX41" s="433"/>
      <c r="FY41" s="433"/>
      <c r="FZ41" s="433"/>
      <c r="GA41" s="433"/>
      <c r="GB41" s="433"/>
      <c r="GC41" s="433"/>
      <c r="GD41" s="433"/>
      <c r="GE41" s="433"/>
      <c r="GF41" s="433"/>
      <c r="GG41" s="433"/>
      <c r="GH41" s="433"/>
      <c r="GI41" s="433"/>
      <c r="GJ41" s="433"/>
      <c r="GK41" s="433"/>
      <c r="GL41" s="433"/>
      <c r="GM41" s="433"/>
      <c r="GN41" s="433"/>
      <c r="GO41" s="433"/>
      <c r="GP41" s="433"/>
      <c r="GQ41" s="433"/>
      <c r="GR41" s="433"/>
      <c r="GS41" s="433"/>
      <c r="GT41" s="433"/>
      <c r="GU41" s="433"/>
      <c r="GV41" s="433"/>
      <c r="GW41" s="433"/>
      <c r="GX41" s="433"/>
      <c r="GY41" s="433"/>
      <c r="GZ41" s="433"/>
      <c r="HA41" s="433"/>
      <c r="HB41" s="433"/>
      <c r="HC41" s="433"/>
      <c r="HD41" s="433"/>
      <c r="HE41" s="433"/>
      <c r="HF41" s="433"/>
      <c r="HG41" s="433"/>
      <c r="HH41" s="433"/>
      <c r="HI41" s="433"/>
      <c r="HJ41" s="433"/>
      <c r="HK41" s="433"/>
      <c r="HL41" s="433"/>
      <c r="HM41" s="433"/>
      <c r="HN41" s="433"/>
      <c r="HO41" s="433"/>
      <c r="HP41" s="433"/>
      <c r="HQ41" s="433"/>
      <c r="HR41" s="433"/>
      <c r="HS41" s="433"/>
      <c r="HT41" s="433"/>
      <c r="HU41" s="433"/>
      <c r="HV41" s="433"/>
      <c r="HW41" s="433"/>
      <c r="HX41" s="433"/>
      <c r="HY41" s="433"/>
      <c r="HZ41" s="433"/>
      <c r="IA41" s="433"/>
      <c r="IB41" s="433"/>
      <c r="IC41" s="433"/>
      <c r="ID41" s="433"/>
      <c r="IE41" s="433"/>
      <c r="IF41" s="433"/>
      <c r="IG41" s="433"/>
      <c r="IH41" s="433"/>
      <c r="II41" s="433"/>
      <c r="IJ41" s="433"/>
      <c r="IK41" s="433"/>
      <c r="IL41" s="433"/>
      <c r="IM41" s="433"/>
      <c r="IN41" s="433"/>
      <c r="IO41" s="433"/>
      <c r="IP41" s="433"/>
      <c r="IQ41" s="433"/>
      <c r="IR41" s="433"/>
      <c r="IS41" s="433"/>
      <c r="IT41" s="433"/>
      <c r="IU41" s="433"/>
      <c r="IV41" s="433"/>
      <c r="IW41" s="433"/>
    </row>
    <row r="42" s="523" customFormat="1" ht="15.75" hidden="1" spans="1:257">
      <c r="A42" s="353" t="s">
        <v>4134</v>
      </c>
      <c r="B42" s="307" t="s">
        <v>149</v>
      </c>
      <c r="C42" s="365">
        <f ca="1">SUMIF(表1.2024年公共财政收入决算表!$A$6:$A$387,A42,表1.2024年公共财政收入决算表!$E$6:$E$387)</f>
        <v>0</v>
      </c>
      <c r="D42" s="365">
        <f t="shared" si="9"/>
        <v>0</v>
      </c>
      <c r="E42" s="542"/>
      <c r="F42" s="348"/>
      <c r="G42" s="348">
        <f ca="1" t="shared" si="10"/>
        <v>0</v>
      </c>
      <c r="H42" s="348" t="str">
        <f ca="1" t="shared" si="0"/>
        <v/>
      </c>
      <c r="I42" s="22" t="str">
        <f ca="1" t="shared" si="1"/>
        <v>否</v>
      </c>
      <c r="J42" s="547" t="str">
        <f t="shared" si="11"/>
        <v>10104</v>
      </c>
      <c r="K42" s="93" t="str">
        <f t="shared" si="2"/>
        <v>项</v>
      </c>
      <c r="L42" s="433"/>
      <c r="M42" s="433"/>
      <c r="N42" s="433"/>
      <c r="O42" s="433"/>
      <c r="P42" s="433"/>
      <c r="Q42" s="433"/>
      <c r="R42" s="433"/>
      <c r="S42" s="433"/>
      <c r="T42" s="433"/>
      <c r="U42" s="433"/>
      <c r="V42" s="433"/>
      <c r="W42" s="433"/>
      <c r="X42" s="433"/>
      <c r="Y42" s="433"/>
      <c r="Z42" s="433"/>
      <c r="AA42" s="433"/>
      <c r="AB42" s="433"/>
      <c r="AC42" s="433"/>
      <c r="AD42" s="433"/>
      <c r="AE42" s="433"/>
      <c r="AF42" s="433"/>
      <c r="AG42" s="433"/>
      <c r="AH42" s="433"/>
      <c r="AI42" s="433"/>
      <c r="AJ42" s="433"/>
      <c r="AK42" s="433"/>
      <c r="AL42" s="433"/>
      <c r="AM42" s="433"/>
      <c r="AN42" s="433"/>
      <c r="AO42" s="433"/>
      <c r="AP42" s="433"/>
      <c r="AQ42" s="433"/>
      <c r="AR42" s="433"/>
      <c r="AS42" s="433"/>
      <c r="AT42" s="433"/>
      <c r="AU42" s="433"/>
      <c r="AV42" s="433"/>
      <c r="AW42" s="433"/>
      <c r="AX42" s="433"/>
      <c r="AY42" s="433"/>
      <c r="AZ42" s="433"/>
      <c r="BA42" s="433"/>
      <c r="BB42" s="433"/>
      <c r="BC42" s="433"/>
      <c r="BD42" s="433"/>
      <c r="BE42" s="433"/>
      <c r="BF42" s="433"/>
      <c r="BG42" s="433"/>
      <c r="BH42" s="433"/>
      <c r="BI42" s="433"/>
      <c r="BJ42" s="433"/>
      <c r="BK42" s="433"/>
      <c r="BL42" s="433"/>
      <c r="BM42" s="433"/>
      <c r="BN42" s="433"/>
      <c r="BO42" s="433"/>
      <c r="BP42" s="433"/>
      <c r="BQ42" s="433"/>
      <c r="BR42" s="433"/>
      <c r="BS42" s="433"/>
      <c r="BT42" s="433"/>
      <c r="BU42" s="433"/>
      <c r="BV42" s="433"/>
      <c r="BW42" s="433"/>
      <c r="BX42" s="433"/>
      <c r="BY42" s="433"/>
      <c r="BZ42" s="433"/>
      <c r="CA42" s="433"/>
      <c r="CB42" s="433"/>
      <c r="CC42" s="433"/>
      <c r="CD42" s="433"/>
      <c r="CE42" s="433"/>
      <c r="CF42" s="433"/>
      <c r="CG42" s="433"/>
      <c r="CH42" s="433"/>
      <c r="CI42" s="433"/>
      <c r="CJ42" s="433"/>
      <c r="CK42" s="433"/>
      <c r="CL42" s="433"/>
      <c r="CM42" s="433"/>
      <c r="CN42" s="433"/>
      <c r="CO42" s="433"/>
      <c r="CP42" s="433"/>
      <c r="CQ42" s="433"/>
      <c r="CR42" s="433"/>
      <c r="CS42" s="433"/>
      <c r="CT42" s="433"/>
      <c r="CU42" s="433"/>
      <c r="CV42" s="433"/>
      <c r="CW42" s="433"/>
      <c r="CX42" s="433"/>
      <c r="CY42" s="433"/>
      <c r="CZ42" s="433"/>
      <c r="DA42" s="433"/>
      <c r="DB42" s="433"/>
      <c r="DC42" s="433"/>
      <c r="DD42" s="433"/>
      <c r="DE42" s="433"/>
      <c r="DF42" s="433"/>
      <c r="DG42" s="433"/>
      <c r="DH42" s="433"/>
      <c r="DI42" s="433"/>
      <c r="DJ42" s="433"/>
      <c r="DK42" s="433"/>
      <c r="DL42" s="433"/>
      <c r="DM42" s="433"/>
      <c r="DN42" s="433"/>
      <c r="DO42" s="433"/>
      <c r="DP42" s="433"/>
      <c r="DQ42" s="433"/>
      <c r="DR42" s="433"/>
      <c r="DS42" s="433"/>
      <c r="DT42" s="433"/>
      <c r="DU42" s="433"/>
      <c r="DV42" s="433"/>
      <c r="DW42" s="433"/>
      <c r="DX42" s="433"/>
      <c r="DY42" s="433"/>
      <c r="DZ42" s="433"/>
      <c r="EA42" s="433"/>
      <c r="EB42" s="433"/>
      <c r="EC42" s="433"/>
      <c r="ED42" s="433"/>
      <c r="EE42" s="433"/>
      <c r="EF42" s="433"/>
      <c r="EG42" s="433"/>
      <c r="EH42" s="433"/>
      <c r="EI42" s="433"/>
      <c r="EJ42" s="433"/>
      <c r="EK42" s="433"/>
      <c r="EL42" s="433"/>
      <c r="EM42" s="433"/>
      <c r="EN42" s="433"/>
      <c r="EO42" s="433"/>
      <c r="EP42" s="433"/>
      <c r="EQ42" s="433"/>
      <c r="ER42" s="433"/>
      <c r="ES42" s="433"/>
      <c r="ET42" s="433"/>
      <c r="EU42" s="433"/>
      <c r="EV42" s="433"/>
      <c r="EW42" s="433"/>
      <c r="EX42" s="433"/>
      <c r="EY42" s="433"/>
      <c r="EZ42" s="433"/>
      <c r="FA42" s="433"/>
      <c r="FB42" s="433"/>
      <c r="FC42" s="433"/>
      <c r="FD42" s="433"/>
      <c r="FE42" s="433"/>
      <c r="FF42" s="433"/>
      <c r="FG42" s="433"/>
      <c r="FH42" s="433"/>
      <c r="FI42" s="433"/>
      <c r="FJ42" s="433"/>
      <c r="FK42" s="433"/>
      <c r="FL42" s="433"/>
      <c r="FM42" s="433"/>
      <c r="FN42" s="433"/>
      <c r="FO42" s="433"/>
      <c r="FP42" s="433"/>
      <c r="FQ42" s="433"/>
      <c r="FR42" s="433"/>
      <c r="FS42" s="433"/>
      <c r="FT42" s="433"/>
      <c r="FU42" s="433"/>
      <c r="FV42" s="433"/>
      <c r="FW42" s="433"/>
      <c r="FX42" s="433"/>
      <c r="FY42" s="433"/>
      <c r="FZ42" s="433"/>
      <c r="GA42" s="433"/>
      <c r="GB42" s="433"/>
      <c r="GC42" s="433"/>
      <c r="GD42" s="433"/>
      <c r="GE42" s="433"/>
      <c r="GF42" s="433"/>
      <c r="GG42" s="433"/>
      <c r="GH42" s="433"/>
      <c r="GI42" s="433"/>
      <c r="GJ42" s="433"/>
      <c r="GK42" s="433"/>
      <c r="GL42" s="433"/>
      <c r="GM42" s="433"/>
      <c r="GN42" s="433"/>
      <c r="GO42" s="433"/>
      <c r="GP42" s="433"/>
      <c r="GQ42" s="433"/>
      <c r="GR42" s="433"/>
      <c r="GS42" s="433"/>
      <c r="GT42" s="433"/>
      <c r="GU42" s="433"/>
      <c r="GV42" s="433"/>
      <c r="GW42" s="433"/>
      <c r="GX42" s="433"/>
      <c r="GY42" s="433"/>
      <c r="GZ42" s="433"/>
      <c r="HA42" s="433"/>
      <c r="HB42" s="433"/>
      <c r="HC42" s="433"/>
      <c r="HD42" s="433"/>
      <c r="HE42" s="433"/>
      <c r="HF42" s="433"/>
      <c r="HG42" s="433"/>
      <c r="HH42" s="433"/>
      <c r="HI42" s="433"/>
      <c r="HJ42" s="433"/>
      <c r="HK42" s="433"/>
      <c r="HL42" s="433"/>
      <c r="HM42" s="433"/>
      <c r="HN42" s="433"/>
      <c r="HO42" s="433"/>
      <c r="HP42" s="433"/>
      <c r="HQ42" s="433"/>
      <c r="HR42" s="433"/>
      <c r="HS42" s="433"/>
      <c r="HT42" s="433"/>
      <c r="HU42" s="433"/>
      <c r="HV42" s="433"/>
      <c r="HW42" s="433"/>
      <c r="HX42" s="433"/>
      <c r="HY42" s="433"/>
      <c r="HZ42" s="433"/>
      <c r="IA42" s="433"/>
      <c r="IB42" s="433"/>
      <c r="IC42" s="433"/>
      <c r="ID42" s="433"/>
      <c r="IE42" s="433"/>
      <c r="IF42" s="433"/>
      <c r="IG42" s="433"/>
      <c r="IH42" s="433"/>
      <c r="II42" s="433"/>
      <c r="IJ42" s="433"/>
      <c r="IK42" s="433"/>
      <c r="IL42" s="433"/>
      <c r="IM42" s="433"/>
      <c r="IN42" s="433"/>
      <c r="IO42" s="433"/>
      <c r="IP42" s="433"/>
      <c r="IQ42" s="433"/>
      <c r="IR42" s="433"/>
      <c r="IS42" s="433"/>
      <c r="IT42" s="433"/>
      <c r="IU42" s="433"/>
      <c r="IV42" s="433"/>
      <c r="IW42" s="433"/>
    </row>
    <row r="43" s="523" customFormat="1" ht="15.75" hidden="1" spans="1:256">
      <c r="A43" s="353" t="s">
        <v>4135</v>
      </c>
      <c r="B43" s="307" t="s">
        <v>151</v>
      </c>
      <c r="C43" s="365">
        <f ca="1">SUMIF(表1.2024年公共财政收入决算表!$A$6:$A$387,A43,表1.2024年公共财政收入决算表!$E$6:$E$387)</f>
        <v>0</v>
      </c>
      <c r="D43" s="365">
        <f t="shared" si="9"/>
        <v>0</v>
      </c>
      <c r="E43" s="542"/>
      <c r="F43" s="348"/>
      <c r="G43" s="348">
        <f ca="1" t="shared" si="10"/>
        <v>0</v>
      </c>
      <c r="H43" s="348" t="str">
        <f ca="1" t="shared" si="0"/>
        <v/>
      </c>
      <c r="I43" s="22" t="str">
        <f ca="1" t="shared" si="1"/>
        <v>否</v>
      </c>
      <c r="J43" s="547" t="str">
        <f t="shared" si="11"/>
        <v>10104</v>
      </c>
      <c r="K43" s="93" t="str">
        <f t="shared" si="2"/>
        <v>项</v>
      </c>
      <c r="L43" s="329"/>
      <c r="M43" s="329"/>
      <c r="N43" s="329"/>
      <c r="O43" s="329"/>
      <c r="P43" s="329"/>
      <c r="Q43" s="329"/>
      <c r="R43" s="329"/>
      <c r="S43" s="329"/>
      <c r="T43" s="329"/>
      <c r="U43" s="329"/>
      <c r="V43" s="329"/>
      <c r="W43" s="329"/>
      <c r="X43" s="329"/>
      <c r="Y43" s="329"/>
      <c r="Z43" s="329"/>
      <c r="AA43" s="329"/>
      <c r="AB43" s="329"/>
      <c r="AC43" s="329"/>
      <c r="AD43" s="329"/>
      <c r="AE43" s="329"/>
      <c r="AF43" s="329"/>
      <c r="AG43" s="329"/>
      <c r="AH43" s="329"/>
      <c r="AI43" s="329"/>
      <c r="AJ43" s="329"/>
      <c r="AK43" s="329"/>
      <c r="AL43" s="329"/>
      <c r="AM43" s="329"/>
      <c r="AN43" s="329"/>
      <c r="AO43" s="329"/>
      <c r="AP43" s="329"/>
      <c r="AQ43" s="329"/>
      <c r="AR43" s="329"/>
      <c r="AS43" s="329"/>
      <c r="AT43" s="329"/>
      <c r="AU43" s="329"/>
      <c r="AV43" s="329"/>
      <c r="AW43" s="329"/>
      <c r="AX43" s="329"/>
      <c r="AY43" s="329"/>
      <c r="AZ43" s="329"/>
      <c r="BA43" s="329"/>
      <c r="BB43" s="329"/>
      <c r="BC43" s="329"/>
      <c r="BD43" s="329"/>
      <c r="BE43" s="329"/>
      <c r="BF43" s="329"/>
      <c r="BG43" s="329"/>
      <c r="BH43" s="329"/>
      <c r="BI43" s="329"/>
      <c r="BJ43" s="329"/>
      <c r="BK43" s="329"/>
      <c r="BL43" s="329"/>
      <c r="BM43" s="329"/>
      <c r="BN43" s="329"/>
      <c r="BO43" s="329"/>
      <c r="BP43" s="329"/>
      <c r="BQ43" s="329"/>
      <c r="BR43" s="329"/>
      <c r="BS43" s="329"/>
      <c r="BT43" s="329"/>
      <c r="BU43" s="329"/>
      <c r="BV43" s="329"/>
      <c r="BW43" s="329"/>
      <c r="BX43" s="329"/>
      <c r="BY43" s="329"/>
      <c r="BZ43" s="329"/>
      <c r="CA43" s="329"/>
      <c r="CB43" s="329"/>
      <c r="CC43" s="329"/>
      <c r="CD43" s="329"/>
      <c r="CE43" s="329"/>
      <c r="CF43" s="329"/>
      <c r="CG43" s="329"/>
      <c r="CH43" s="329"/>
      <c r="CI43" s="329"/>
      <c r="CJ43" s="329"/>
      <c r="CK43" s="329"/>
      <c r="CL43" s="329"/>
      <c r="CM43" s="329"/>
      <c r="CN43" s="329"/>
      <c r="CO43" s="329"/>
      <c r="CP43" s="329"/>
      <c r="CQ43" s="329"/>
      <c r="CR43" s="329"/>
      <c r="CS43" s="329"/>
      <c r="CT43" s="329"/>
      <c r="CU43" s="329"/>
      <c r="CV43" s="329"/>
      <c r="CW43" s="329"/>
      <c r="CX43" s="329"/>
      <c r="CY43" s="329"/>
      <c r="CZ43" s="329"/>
      <c r="DA43" s="329"/>
      <c r="DB43" s="329"/>
      <c r="DC43" s="329"/>
      <c r="DD43" s="329"/>
      <c r="DE43" s="329"/>
      <c r="DF43" s="329"/>
      <c r="DG43" s="329"/>
      <c r="DH43" s="329"/>
      <c r="DI43" s="329"/>
      <c r="DJ43" s="329"/>
      <c r="DK43" s="329"/>
      <c r="DL43" s="329"/>
      <c r="DM43" s="329"/>
      <c r="DN43" s="329"/>
      <c r="DO43" s="329"/>
      <c r="DP43" s="329"/>
      <c r="DQ43" s="329"/>
      <c r="DR43" s="329"/>
      <c r="DS43" s="329"/>
      <c r="DT43" s="329"/>
      <c r="DU43" s="329"/>
      <c r="DV43" s="329"/>
      <c r="DW43" s="329"/>
      <c r="DX43" s="329"/>
      <c r="DY43" s="329"/>
      <c r="DZ43" s="329"/>
      <c r="EA43" s="329"/>
      <c r="EB43" s="329"/>
      <c r="EC43" s="329"/>
      <c r="ED43" s="329"/>
      <c r="EE43" s="329"/>
      <c r="EF43" s="329"/>
      <c r="EG43" s="329"/>
      <c r="EH43" s="329"/>
      <c r="EI43" s="329"/>
      <c r="EJ43" s="329"/>
      <c r="EK43" s="329"/>
      <c r="EL43" s="329"/>
      <c r="EM43" s="329"/>
      <c r="EN43" s="329"/>
      <c r="EO43" s="329"/>
      <c r="EP43" s="329"/>
      <c r="EQ43" s="329"/>
      <c r="ER43" s="329"/>
      <c r="ES43" s="329"/>
      <c r="ET43" s="329"/>
      <c r="EU43" s="329"/>
      <c r="EV43" s="329"/>
      <c r="EW43" s="329"/>
      <c r="EX43" s="329"/>
      <c r="EY43" s="329"/>
      <c r="EZ43" s="329"/>
      <c r="FA43" s="329"/>
      <c r="FB43" s="329"/>
      <c r="FC43" s="329"/>
      <c r="FD43" s="329"/>
      <c r="FE43" s="329"/>
      <c r="FF43" s="329"/>
      <c r="FG43" s="329"/>
      <c r="FH43" s="329"/>
      <c r="FI43" s="329"/>
      <c r="FJ43" s="329"/>
      <c r="FK43" s="329"/>
      <c r="FL43" s="329"/>
      <c r="FM43" s="329"/>
      <c r="FN43" s="329"/>
      <c r="FO43" s="329"/>
      <c r="FP43" s="329"/>
      <c r="FQ43" s="329"/>
      <c r="FR43" s="329"/>
      <c r="FS43" s="329"/>
      <c r="FT43" s="329"/>
      <c r="FU43" s="329"/>
      <c r="FV43" s="329"/>
      <c r="FW43" s="329"/>
      <c r="FX43" s="329"/>
      <c r="FY43" s="329"/>
      <c r="FZ43" s="329"/>
      <c r="GA43" s="329"/>
      <c r="GB43" s="329"/>
      <c r="GC43" s="329"/>
      <c r="GD43" s="329"/>
      <c r="GE43" s="329"/>
      <c r="GF43" s="329"/>
      <c r="GG43" s="329"/>
      <c r="GH43" s="329"/>
      <c r="GI43" s="329"/>
      <c r="GJ43" s="329"/>
      <c r="GK43" s="329"/>
      <c r="GL43" s="329"/>
      <c r="GM43" s="329"/>
      <c r="GN43" s="329"/>
      <c r="GO43" s="329"/>
      <c r="GP43" s="329"/>
      <c r="GQ43" s="329"/>
      <c r="GR43" s="329"/>
      <c r="GS43" s="329"/>
      <c r="GT43" s="329"/>
      <c r="GU43" s="329"/>
      <c r="GV43" s="329"/>
      <c r="GW43" s="329"/>
      <c r="GX43" s="329"/>
      <c r="GY43" s="329"/>
      <c r="GZ43" s="329"/>
      <c r="HA43" s="329"/>
      <c r="HB43" s="329"/>
      <c r="HC43" s="329"/>
      <c r="HD43" s="329"/>
      <c r="HE43" s="329"/>
      <c r="HF43" s="329"/>
      <c r="HG43" s="329"/>
      <c r="HH43" s="329"/>
      <c r="HI43" s="329"/>
      <c r="HJ43" s="329"/>
      <c r="HK43" s="329"/>
      <c r="HL43" s="329"/>
      <c r="HM43" s="329"/>
      <c r="HN43" s="329"/>
      <c r="HO43" s="329"/>
      <c r="HP43" s="329"/>
      <c r="HQ43" s="329"/>
      <c r="HR43" s="329"/>
      <c r="HS43" s="329"/>
      <c r="HT43" s="329"/>
      <c r="HU43" s="329"/>
      <c r="HV43" s="329"/>
      <c r="HW43" s="329"/>
      <c r="HX43" s="329"/>
      <c r="HY43" s="329"/>
      <c r="HZ43" s="329"/>
      <c r="IA43" s="329"/>
      <c r="IB43" s="329"/>
      <c r="IC43" s="329"/>
      <c r="ID43" s="329"/>
      <c r="IE43" s="329"/>
      <c r="IF43" s="329"/>
      <c r="IG43" s="329"/>
      <c r="IH43" s="329"/>
      <c r="II43" s="329"/>
      <c r="IJ43" s="329"/>
      <c r="IK43" s="329"/>
      <c r="IL43" s="329"/>
      <c r="IM43" s="329"/>
      <c r="IN43" s="329"/>
      <c r="IO43" s="329"/>
      <c r="IP43" s="329"/>
      <c r="IQ43" s="329"/>
      <c r="IR43" s="329"/>
      <c r="IS43" s="329"/>
      <c r="IT43" s="329"/>
      <c r="IU43" s="329"/>
      <c r="IV43" s="329"/>
    </row>
    <row r="44" s="523" customFormat="1" ht="15.75" hidden="1" spans="1:256">
      <c r="A44" s="353" t="s">
        <v>4136</v>
      </c>
      <c r="B44" s="307" t="s">
        <v>152</v>
      </c>
      <c r="C44" s="365">
        <f ca="1">SUMIF(表1.2024年公共财政收入决算表!$A$6:$A$387,A44,表1.2024年公共财政收入决算表!$E$6:$E$387)</f>
        <v>0</v>
      </c>
      <c r="D44" s="365">
        <f t="shared" si="9"/>
        <v>0</v>
      </c>
      <c r="E44" s="542"/>
      <c r="F44" s="348"/>
      <c r="G44" s="348">
        <f ca="1" t="shared" si="10"/>
        <v>0</v>
      </c>
      <c r="H44" s="348" t="str">
        <f ca="1" t="shared" si="0"/>
        <v/>
      </c>
      <c r="I44" s="22" t="str">
        <f ca="1" t="shared" si="1"/>
        <v>否</v>
      </c>
      <c r="J44" s="547" t="str">
        <f t="shared" si="11"/>
        <v>10104</v>
      </c>
      <c r="K44" s="93" t="str">
        <f t="shared" si="2"/>
        <v>项</v>
      </c>
      <c r="L44" s="329"/>
      <c r="M44" s="329"/>
      <c r="N44" s="329"/>
      <c r="O44" s="329"/>
      <c r="P44" s="329"/>
      <c r="Q44" s="329"/>
      <c r="R44" s="329"/>
      <c r="S44" s="329"/>
      <c r="T44" s="329"/>
      <c r="U44" s="329"/>
      <c r="V44" s="329"/>
      <c r="W44" s="329"/>
      <c r="X44" s="329"/>
      <c r="Y44" s="329"/>
      <c r="Z44" s="329"/>
      <c r="AA44" s="329"/>
      <c r="AB44" s="329"/>
      <c r="AC44" s="329"/>
      <c r="AD44" s="329"/>
      <c r="AE44" s="329"/>
      <c r="AF44" s="329"/>
      <c r="AG44" s="329"/>
      <c r="AH44" s="329"/>
      <c r="AI44" s="329"/>
      <c r="AJ44" s="329"/>
      <c r="AK44" s="329"/>
      <c r="AL44" s="329"/>
      <c r="AM44" s="329"/>
      <c r="AN44" s="329"/>
      <c r="AO44" s="329"/>
      <c r="AP44" s="329"/>
      <c r="AQ44" s="329"/>
      <c r="AR44" s="329"/>
      <c r="AS44" s="329"/>
      <c r="AT44" s="329"/>
      <c r="AU44" s="329"/>
      <c r="AV44" s="329"/>
      <c r="AW44" s="329"/>
      <c r="AX44" s="329"/>
      <c r="AY44" s="329"/>
      <c r="AZ44" s="329"/>
      <c r="BA44" s="329"/>
      <c r="BB44" s="329"/>
      <c r="BC44" s="329"/>
      <c r="BD44" s="329"/>
      <c r="BE44" s="329"/>
      <c r="BF44" s="329"/>
      <c r="BG44" s="329"/>
      <c r="BH44" s="329"/>
      <c r="BI44" s="329"/>
      <c r="BJ44" s="329"/>
      <c r="BK44" s="329"/>
      <c r="BL44" s="329"/>
      <c r="BM44" s="329"/>
      <c r="BN44" s="329"/>
      <c r="BO44" s="329"/>
      <c r="BP44" s="329"/>
      <c r="BQ44" s="329"/>
      <c r="BR44" s="329"/>
      <c r="BS44" s="329"/>
      <c r="BT44" s="329"/>
      <c r="BU44" s="329"/>
      <c r="BV44" s="329"/>
      <c r="BW44" s="329"/>
      <c r="BX44" s="329"/>
      <c r="BY44" s="329"/>
      <c r="BZ44" s="329"/>
      <c r="CA44" s="329"/>
      <c r="CB44" s="329"/>
      <c r="CC44" s="329"/>
      <c r="CD44" s="329"/>
      <c r="CE44" s="329"/>
      <c r="CF44" s="329"/>
      <c r="CG44" s="329"/>
      <c r="CH44" s="329"/>
      <c r="CI44" s="329"/>
      <c r="CJ44" s="329"/>
      <c r="CK44" s="329"/>
      <c r="CL44" s="329"/>
      <c r="CM44" s="329"/>
      <c r="CN44" s="329"/>
      <c r="CO44" s="329"/>
      <c r="CP44" s="329"/>
      <c r="CQ44" s="329"/>
      <c r="CR44" s="329"/>
      <c r="CS44" s="329"/>
      <c r="CT44" s="329"/>
      <c r="CU44" s="329"/>
      <c r="CV44" s="329"/>
      <c r="CW44" s="329"/>
      <c r="CX44" s="329"/>
      <c r="CY44" s="329"/>
      <c r="CZ44" s="329"/>
      <c r="DA44" s="329"/>
      <c r="DB44" s="329"/>
      <c r="DC44" s="329"/>
      <c r="DD44" s="329"/>
      <c r="DE44" s="329"/>
      <c r="DF44" s="329"/>
      <c r="DG44" s="329"/>
      <c r="DH44" s="329"/>
      <c r="DI44" s="329"/>
      <c r="DJ44" s="329"/>
      <c r="DK44" s="329"/>
      <c r="DL44" s="329"/>
      <c r="DM44" s="329"/>
      <c r="DN44" s="329"/>
      <c r="DO44" s="329"/>
      <c r="DP44" s="329"/>
      <c r="DQ44" s="329"/>
      <c r="DR44" s="329"/>
      <c r="DS44" s="329"/>
      <c r="DT44" s="329"/>
      <c r="DU44" s="329"/>
      <c r="DV44" s="329"/>
      <c r="DW44" s="329"/>
      <c r="DX44" s="329"/>
      <c r="DY44" s="329"/>
      <c r="DZ44" s="329"/>
      <c r="EA44" s="329"/>
      <c r="EB44" s="329"/>
      <c r="EC44" s="329"/>
      <c r="ED44" s="329"/>
      <c r="EE44" s="329"/>
      <c r="EF44" s="329"/>
      <c r="EG44" s="329"/>
      <c r="EH44" s="329"/>
      <c r="EI44" s="329"/>
      <c r="EJ44" s="329"/>
      <c r="EK44" s="329"/>
      <c r="EL44" s="329"/>
      <c r="EM44" s="329"/>
      <c r="EN44" s="329"/>
      <c r="EO44" s="329"/>
      <c r="EP44" s="329"/>
      <c r="EQ44" s="329"/>
      <c r="ER44" s="329"/>
      <c r="ES44" s="329"/>
      <c r="ET44" s="329"/>
      <c r="EU44" s="329"/>
      <c r="EV44" s="329"/>
      <c r="EW44" s="329"/>
      <c r="EX44" s="329"/>
      <c r="EY44" s="329"/>
      <c r="EZ44" s="329"/>
      <c r="FA44" s="329"/>
      <c r="FB44" s="329"/>
      <c r="FC44" s="329"/>
      <c r="FD44" s="329"/>
      <c r="FE44" s="329"/>
      <c r="FF44" s="329"/>
      <c r="FG44" s="329"/>
      <c r="FH44" s="329"/>
      <c r="FI44" s="329"/>
      <c r="FJ44" s="329"/>
      <c r="FK44" s="329"/>
      <c r="FL44" s="329"/>
      <c r="FM44" s="329"/>
      <c r="FN44" s="329"/>
      <c r="FO44" s="329"/>
      <c r="FP44" s="329"/>
      <c r="FQ44" s="329"/>
      <c r="FR44" s="329"/>
      <c r="FS44" s="329"/>
      <c r="FT44" s="329"/>
      <c r="FU44" s="329"/>
      <c r="FV44" s="329"/>
      <c r="FW44" s="329"/>
      <c r="FX44" s="329"/>
      <c r="FY44" s="329"/>
      <c r="FZ44" s="329"/>
      <c r="GA44" s="329"/>
      <c r="GB44" s="329"/>
      <c r="GC44" s="329"/>
      <c r="GD44" s="329"/>
      <c r="GE44" s="329"/>
      <c r="GF44" s="329"/>
      <c r="GG44" s="329"/>
      <c r="GH44" s="329"/>
      <c r="GI44" s="329"/>
      <c r="GJ44" s="329"/>
      <c r="GK44" s="329"/>
      <c r="GL44" s="329"/>
      <c r="GM44" s="329"/>
      <c r="GN44" s="329"/>
      <c r="GO44" s="329"/>
      <c r="GP44" s="329"/>
      <c r="GQ44" s="329"/>
      <c r="GR44" s="329"/>
      <c r="GS44" s="329"/>
      <c r="GT44" s="329"/>
      <c r="GU44" s="329"/>
      <c r="GV44" s="329"/>
      <c r="GW44" s="329"/>
      <c r="GX44" s="329"/>
      <c r="GY44" s="329"/>
      <c r="GZ44" s="329"/>
      <c r="HA44" s="329"/>
      <c r="HB44" s="329"/>
      <c r="HC44" s="329"/>
      <c r="HD44" s="329"/>
      <c r="HE44" s="329"/>
      <c r="HF44" s="329"/>
      <c r="HG44" s="329"/>
      <c r="HH44" s="329"/>
      <c r="HI44" s="329"/>
      <c r="HJ44" s="329"/>
      <c r="HK44" s="329"/>
      <c r="HL44" s="329"/>
      <c r="HM44" s="329"/>
      <c r="HN44" s="329"/>
      <c r="HO44" s="329"/>
      <c r="HP44" s="329"/>
      <c r="HQ44" s="329"/>
      <c r="HR44" s="329"/>
      <c r="HS44" s="329"/>
      <c r="HT44" s="329"/>
      <c r="HU44" s="329"/>
      <c r="HV44" s="329"/>
      <c r="HW44" s="329"/>
      <c r="HX44" s="329"/>
      <c r="HY44" s="329"/>
      <c r="HZ44" s="329"/>
      <c r="IA44" s="329"/>
      <c r="IB44" s="329"/>
      <c r="IC44" s="329"/>
      <c r="ID44" s="329"/>
      <c r="IE44" s="329"/>
      <c r="IF44" s="329"/>
      <c r="IG44" s="329"/>
      <c r="IH44" s="329"/>
      <c r="II44" s="329"/>
      <c r="IJ44" s="329"/>
      <c r="IK44" s="329"/>
      <c r="IL44" s="329"/>
      <c r="IM44" s="329"/>
      <c r="IN44" s="329"/>
      <c r="IO44" s="329"/>
      <c r="IP44" s="329"/>
      <c r="IQ44" s="329"/>
      <c r="IR44" s="329"/>
      <c r="IS44" s="329"/>
      <c r="IT44" s="329"/>
      <c r="IU44" s="329"/>
      <c r="IV44" s="329"/>
    </row>
    <row r="45" s="523" customFormat="1" ht="15.75" hidden="1" spans="1:256">
      <c r="A45" s="353" t="s">
        <v>4137</v>
      </c>
      <c r="B45" s="307" t="s">
        <v>154</v>
      </c>
      <c r="C45" s="365">
        <f ca="1">SUMIF(表1.2024年公共财政收入决算表!$A$6:$A$387,A45,表1.2024年公共财政收入决算表!$E$6:$E$387)</f>
        <v>0</v>
      </c>
      <c r="D45" s="365">
        <f t="shared" si="9"/>
        <v>0</v>
      </c>
      <c r="E45" s="542"/>
      <c r="F45" s="348"/>
      <c r="G45" s="348">
        <f ca="1" t="shared" si="10"/>
        <v>0</v>
      </c>
      <c r="H45" s="348" t="str">
        <f ca="1" t="shared" si="0"/>
        <v/>
      </c>
      <c r="I45" s="22" t="str">
        <f ca="1" t="shared" si="1"/>
        <v>否</v>
      </c>
      <c r="J45" s="547" t="str">
        <f t="shared" si="11"/>
        <v>10104</v>
      </c>
      <c r="K45" s="93" t="str">
        <f t="shared" si="2"/>
        <v>项</v>
      </c>
      <c r="L45" s="329"/>
      <c r="M45" s="329"/>
      <c r="N45" s="329"/>
      <c r="O45" s="329"/>
      <c r="P45" s="329"/>
      <c r="Q45" s="329"/>
      <c r="R45" s="329"/>
      <c r="S45" s="329"/>
      <c r="T45" s="329"/>
      <c r="U45" s="329"/>
      <c r="V45" s="329"/>
      <c r="W45" s="329"/>
      <c r="X45" s="329"/>
      <c r="Y45" s="329"/>
      <c r="Z45" s="329"/>
      <c r="AA45" s="329"/>
      <c r="AB45" s="329"/>
      <c r="AC45" s="329"/>
      <c r="AD45" s="329"/>
      <c r="AE45" s="329"/>
      <c r="AF45" s="329"/>
      <c r="AG45" s="329"/>
      <c r="AH45" s="329"/>
      <c r="AI45" s="329"/>
      <c r="AJ45" s="329"/>
      <c r="AK45" s="329"/>
      <c r="AL45" s="329"/>
      <c r="AM45" s="329"/>
      <c r="AN45" s="329"/>
      <c r="AO45" s="329"/>
      <c r="AP45" s="329"/>
      <c r="AQ45" s="329"/>
      <c r="AR45" s="329"/>
      <c r="AS45" s="329"/>
      <c r="AT45" s="329"/>
      <c r="AU45" s="329"/>
      <c r="AV45" s="329"/>
      <c r="AW45" s="329"/>
      <c r="AX45" s="329"/>
      <c r="AY45" s="329"/>
      <c r="AZ45" s="329"/>
      <c r="BA45" s="329"/>
      <c r="BB45" s="329"/>
      <c r="BC45" s="329"/>
      <c r="BD45" s="329"/>
      <c r="BE45" s="329"/>
      <c r="BF45" s="329"/>
      <c r="BG45" s="329"/>
      <c r="BH45" s="329"/>
      <c r="BI45" s="329"/>
      <c r="BJ45" s="329"/>
      <c r="BK45" s="329"/>
      <c r="BL45" s="329"/>
      <c r="BM45" s="329"/>
      <c r="BN45" s="329"/>
      <c r="BO45" s="329"/>
      <c r="BP45" s="329"/>
      <c r="BQ45" s="329"/>
      <c r="BR45" s="329"/>
      <c r="BS45" s="329"/>
      <c r="BT45" s="329"/>
      <c r="BU45" s="329"/>
      <c r="BV45" s="329"/>
      <c r="BW45" s="329"/>
      <c r="BX45" s="329"/>
      <c r="BY45" s="329"/>
      <c r="BZ45" s="329"/>
      <c r="CA45" s="329"/>
      <c r="CB45" s="329"/>
      <c r="CC45" s="329"/>
      <c r="CD45" s="329"/>
      <c r="CE45" s="329"/>
      <c r="CF45" s="329"/>
      <c r="CG45" s="329"/>
      <c r="CH45" s="329"/>
      <c r="CI45" s="329"/>
      <c r="CJ45" s="329"/>
      <c r="CK45" s="329"/>
      <c r="CL45" s="329"/>
      <c r="CM45" s="329"/>
      <c r="CN45" s="329"/>
      <c r="CO45" s="329"/>
      <c r="CP45" s="329"/>
      <c r="CQ45" s="329"/>
      <c r="CR45" s="329"/>
      <c r="CS45" s="329"/>
      <c r="CT45" s="329"/>
      <c r="CU45" s="329"/>
      <c r="CV45" s="329"/>
      <c r="CW45" s="329"/>
      <c r="CX45" s="329"/>
      <c r="CY45" s="329"/>
      <c r="CZ45" s="329"/>
      <c r="DA45" s="329"/>
      <c r="DB45" s="329"/>
      <c r="DC45" s="329"/>
      <c r="DD45" s="329"/>
      <c r="DE45" s="329"/>
      <c r="DF45" s="329"/>
      <c r="DG45" s="329"/>
      <c r="DH45" s="329"/>
      <c r="DI45" s="329"/>
      <c r="DJ45" s="329"/>
      <c r="DK45" s="329"/>
      <c r="DL45" s="329"/>
      <c r="DM45" s="329"/>
      <c r="DN45" s="329"/>
      <c r="DO45" s="329"/>
      <c r="DP45" s="329"/>
      <c r="DQ45" s="329"/>
      <c r="DR45" s="329"/>
      <c r="DS45" s="329"/>
      <c r="DT45" s="329"/>
      <c r="DU45" s="329"/>
      <c r="DV45" s="329"/>
      <c r="DW45" s="329"/>
      <c r="DX45" s="329"/>
      <c r="DY45" s="329"/>
      <c r="DZ45" s="329"/>
      <c r="EA45" s="329"/>
      <c r="EB45" s="329"/>
      <c r="EC45" s="329"/>
      <c r="ED45" s="329"/>
      <c r="EE45" s="329"/>
      <c r="EF45" s="329"/>
      <c r="EG45" s="329"/>
      <c r="EH45" s="329"/>
      <c r="EI45" s="329"/>
      <c r="EJ45" s="329"/>
      <c r="EK45" s="329"/>
      <c r="EL45" s="329"/>
      <c r="EM45" s="329"/>
      <c r="EN45" s="329"/>
      <c r="EO45" s="329"/>
      <c r="EP45" s="329"/>
      <c r="EQ45" s="329"/>
      <c r="ER45" s="329"/>
      <c r="ES45" s="329"/>
      <c r="ET45" s="329"/>
      <c r="EU45" s="329"/>
      <c r="EV45" s="329"/>
      <c r="EW45" s="329"/>
      <c r="EX45" s="329"/>
      <c r="EY45" s="329"/>
      <c r="EZ45" s="329"/>
      <c r="FA45" s="329"/>
      <c r="FB45" s="329"/>
      <c r="FC45" s="329"/>
      <c r="FD45" s="329"/>
      <c r="FE45" s="329"/>
      <c r="FF45" s="329"/>
      <c r="FG45" s="329"/>
      <c r="FH45" s="329"/>
      <c r="FI45" s="329"/>
      <c r="FJ45" s="329"/>
      <c r="FK45" s="329"/>
      <c r="FL45" s="329"/>
      <c r="FM45" s="329"/>
      <c r="FN45" s="329"/>
      <c r="FO45" s="329"/>
      <c r="FP45" s="329"/>
      <c r="FQ45" s="329"/>
      <c r="FR45" s="329"/>
      <c r="FS45" s="329"/>
      <c r="FT45" s="329"/>
      <c r="FU45" s="329"/>
      <c r="FV45" s="329"/>
      <c r="FW45" s="329"/>
      <c r="FX45" s="329"/>
      <c r="FY45" s="329"/>
      <c r="FZ45" s="329"/>
      <c r="GA45" s="329"/>
      <c r="GB45" s="329"/>
      <c r="GC45" s="329"/>
      <c r="GD45" s="329"/>
      <c r="GE45" s="329"/>
      <c r="GF45" s="329"/>
      <c r="GG45" s="329"/>
      <c r="GH45" s="329"/>
      <c r="GI45" s="329"/>
      <c r="GJ45" s="329"/>
      <c r="GK45" s="329"/>
      <c r="GL45" s="329"/>
      <c r="GM45" s="329"/>
      <c r="GN45" s="329"/>
      <c r="GO45" s="329"/>
      <c r="GP45" s="329"/>
      <c r="GQ45" s="329"/>
      <c r="GR45" s="329"/>
      <c r="GS45" s="329"/>
      <c r="GT45" s="329"/>
      <c r="GU45" s="329"/>
      <c r="GV45" s="329"/>
      <c r="GW45" s="329"/>
      <c r="GX45" s="329"/>
      <c r="GY45" s="329"/>
      <c r="GZ45" s="329"/>
      <c r="HA45" s="329"/>
      <c r="HB45" s="329"/>
      <c r="HC45" s="329"/>
      <c r="HD45" s="329"/>
      <c r="HE45" s="329"/>
      <c r="HF45" s="329"/>
      <c r="HG45" s="329"/>
      <c r="HH45" s="329"/>
      <c r="HI45" s="329"/>
      <c r="HJ45" s="329"/>
      <c r="HK45" s="329"/>
      <c r="HL45" s="329"/>
      <c r="HM45" s="329"/>
      <c r="HN45" s="329"/>
      <c r="HO45" s="329"/>
      <c r="HP45" s="329"/>
      <c r="HQ45" s="329"/>
      <c r="HR45" s="329"/>
      <c r="HS45" s="329"/>
      <c r="HT45" s="329"/>
      <c r="HU45" s="329"/>
      <c r="HV45" s="329"/>
      <c r="HW45" s="329"/>
      <c r="HX45" s="329"/>
      <c r="HY45" s="329"/>
      <c r="HZ45" s="329"/>
      <c r="IA45" s="329"/>
      <c r="IB45" s="329"/>
      <c r="IC45" s="329"/>
      <c r="ID45" s="329"/>
      <c r="IE45" s="329"/>
      <c r="IF45" s="329"/>
      <c r="IG45" s="329"/>
      <c r="IH45" s="329"/>
      <c r="II45" s="329"/>
      <c r="IJ45" s="329"/>
      <c r="IK45" s="329"/>
      <c r="IL45" s="329"/>
      <c r="IM45" s="329"/>
      <c r="IN45" s="329"/>
      <c r="IO45" s="329"/>
      <c r="IP45" s="329"/>
      <c r="IQ45" s="329"/>
      <c r="IR45" s="329"/>
      <c r="IS45" s="329"/>
      <c r="IT45" s="329"/>
      <c r="IU45" s="329"/>
      <c r="IV45" s="329"/>
    </row>
    <row r="46" s="523" customFormat="1" ht="15.75" hidden="1" spans="1:256">
      <c r="A46" s="353" t="s">
        <v>4138</v>
      </c>
      <c r="B46" s="307" t="s">
        <v>156</v>
      </c>
      <c r="C46" s="365">
        <f ca="1">SUMIF(表1.2024年公共财政收入决算表!$A$6:$A$387,A46,表1.2024年公共财政收入决算表!$E$6:$E$387)</f>
        <v>1</v>
      </c>
      <c r="D46" s="365">
        <f t="shared" si="9"/>
        <v>0</v>
      </c>
      <c r="E46" s="542"/>
      <c r="F46" s="348"/>
      <c r="G46" s="348">
        <f ca="1" t="shared" si="10"/>
        <v>-1</v>
      </c>
      <c r="H46" s="348" t="str">
        <f ca="1" t="shared" si="0"/>
        <v>-100.0%</v>
      </c>
      <c r="I46" s="22" t="str">
        <f ca="1" t="shared" si="1"/>
        <v>是</v>
      </c>
      <c r="J46" s="547" t="str">
        <f t="shared" si="11"/>
        <v>10104</v>
      </c>
      <c r="K46" s="93" t="str">
        <f t="shared" si="2"/>
        <v>项</v>
      </c>
      <c r="L46" s="329"/>
      <c r="M46" s="329"/>
      <c r="N46" s="329"/>
      <c r="O46" s="329"/>
      <c r="P46" s="329"/>
      <c r="Q46" s="329"/>
      <c r="R46" s="329"/>
      <c r="S46" s="329"/>
      <c r="T46" s="329"/>
      <c r="U46" s="329"/>
      <c r="V46" s="329"/>
      <c r="W46" s="329"/>
      <c r="X46" s="329"/>
      <c r="Y46" s="329"/>
      <c r="Z46" s="329"/>
      <c r="AA46" s="329"/>
      <c r="AB46" s="329"/>
      <c r="AC46" s="329"/>
      <c r="AD46" s="329"/>
      <c r="AE46" s="329"/>
      <c r="AF46" s="329"/>
      <c r="AG46" s="329"/>
      <c r="AH46" s="329"/>
      <c r="AI46" s="329"/>
      <c r="AJ46" s="329"/>
      <c r="AK46" s="329"/>
      <c r="AL46" s="329"/>
      <c r="AM46" s="329"/>
      <c r="AN46" s="329"/>
      <c r="AO46" s="329"/>
      <c r="AP46" s="329"/>
      <c r="AQ46" s="329"/>
      <c r="AR46" s="329"/>
      <c r="AS46" s="329"/>
      <c r="AT46" s="329"/>
      <c r="AU46" s="329"/>
      <c r="AV46" s="329"/>
      <c r="AW46" s="329"/>
      <c r="AX46" s="329"/>
      <c r="AY46" s="329"/>
      <c r="AZ46" s="329"/>
      <c r="BA46" s="329"/>
      <c r="BB46" s="329"/>
      <c r="BC46" s="329"/>
      <c r="BD46" s="329"/>
      <c r="BE46" s="329"/>
      <c r="BF46" s="329"/>
      <c r="BG46" s="329"/>
      <c r="BH46" s="329"/>
      <c r="BI46" s="329"/>
      <c r="BJ46" s="329"/>
      <c r="BK46" s="329"/>
      <c r="BL46" s="329"/>
      <c r="BM46" s="329"/>
      <c r="BN46" s="329"/>
      <c r="BO46" s="329"/>
      <c r="BP46" s="329"/>
      <c r="BQ46" s="329"/>
      <c r="BR46" s="329"/>
      <c r="BS46" s="329"/>
      <c r="BT46" s="329"/>
      <c r="BU46" s="329"/>
      <c r="BV46" s="329"/>
      <c r="BW46" s="329"/>
      <c r="BX46" s="329"/>
      <c r="BY46" s="329"/>
      <c r="BZ46" s="329"/>
      <c r="CA46" s="329"/>
      <c r="CB46" s="329"/>
      <c r="CC46" s="329"/>
      <c r="CD46" s="329"/>
      <c r="CE46" s="329"/>
      <c r="CF46" s="329"/>
      <c r="CG46" s="329"/>
      <c r="CH46" s="329"/>
      <c r="CI46" s="329"/>
      <c r="CJ46" s="329"/>
      <c r="CK46" s="329"/>
      <c r="CL46" s="329"/>
      <c r="CM46" s="329"/>
      <c r="CN46" s="329"/>
      <c r="CO46" s="329"/>
      <c r="CP46" s="329"/>
      <c r="CQ46" s="329"/>
      <c r="CR46" s="329"/>
      <c r="CS46" s="329"/>
      <c r="CT46" s="329"/>
      <c r="CU46" s="329"/>
      <c r="CV46" s="329"/>
      <c r="CW46" s="329"/>
      <c r="CX46" s="329"/>
      <c r="CY46" s="329"/>
      <c r="CZ46" s="329"/>
      <c r="DA46" s="329"/>
      <c r="DB46" s="329"/>
      <c r="DC46" s="329"/>
      <c r="DD46" s="329"/>
      <c r="DE46" s="329"/>
      <c r="DF46" s="329"/>
      <c r="DG46" s="329"/>
      <c r="DH46" s="329"/>
      <c r="DI46" s="329"/>
      <c r="DJ46" s="329"/>
      <c r="DK46" s="329"/>
      <c r="DL46" s="329"/>
      <c r="DM46" s="329"/>
      <c r="DN46" s="329"/>
      <c r="DO46" s="329"/>
      <c r="DP46" s="329"/>
      <c r="DQ46" s="329"/>
      <c r="DR46" s="329"/>
      <c r="DS46" s="329"/>
      <c r="DT46" s="329"/>
      <c r="DU46" s="329"/>
      <c r="DV46" s="329"/>
      <c r="DW46" s="329"/>
      <c r="DX46" s="329"/>
      <c r="DY46" s="329"/>
      <c r="DZ46" s="329"/>
      <c r="EA46" s="329"/>
      <c r="EB46" s="329"/>
      <c r="EC46" s="329"/>
      <c r="ED46" s="329"/>
      <c r="EE46" s="329"/>
      <c r="EF46" s="329"/>
      <c r="EG46" s="329"/>
      <c r="EH46" s="329"/>
      <c r="EI46" s="329"/>
      <c r="EJ46" s="329"/>
      <c r="EK46" s="329"/>
      <c r="EL46" s="329"/>
      <c r="EM46" s="329"/>
      <c r="EN46" s="329"/>
      <c r="EO46" s="329"/>
      <c r="EP46" s="329"/>
      <c r="EQ46" s="329"/>
      <c r="ER46" s="329"/>
      <c r="ES46" s="329"/>
      <c r="ET46" s="329"/>
      <c r="EU46" s="329"/>
      <c r="EV46" s="329"/>
      <c r="EW46" s="329"/>
      <c r="EX46" s="329"/>
      <c r="EY46" s="329"/>
      <c r="EZ46" s="329"/>
      <c r="FA46" s="329"/>
      <c r="FB46" s="329"/>
      <c r="FC46" s="329"/>
      <c r="FD46" s="329"/>
      <c r="FE46" s="329"/>
      <c r="FF46" s="329"/>
      <c r="FG46" s="329"/>
      <c r="FH46" s="329"/>
      <c r="FI46" s="329"/>
      <c r="FJ46" s="329"/>
      <c r="FK46" s="329"/>
      <c r="FL46" s="329"/>
      <c r="FM46" s="329"/>
      <c r="FN46" s="329"/>
      <c r="FO46" s="329"/>
      <c r="FP46" s="329"/>
      <c r="FQ46" s="329"/>
      <c r="FR46" s="329"/>
      <c r="FS46" s="329"/>
      <c r="FT46" s="329"/>
      <c r="FU46" s="329"/>
      <c r="FV46" s="329"/>
      <c r="FW46" s="329"/>
      <c r="FX46" s="329"/>
      <c r="FY46" s="329"/>
      <c r="FZ46" s="329"/>
      <c r="GA46" s="329"/>
      <c r="GB46" s="329"/>
      <c r="GC46" s="329"/>
      <c r="GD46" s="329"/>
      <c r="GE46" s="329"/>
      <c r="GF46" s="329"/>
      <c r="GG46" s="329"/>
      <c r="GH46" s="329"/>
      <c r="GI46" s="329"/>
      <c r="GJ46" s="329"/>
      <c r="GK46" s="329"/>
      <c r="GL46" s="329"/>
      <c r="GM46" s="329"/>
      <c r="GN46" s="329"/>
      <c r="GO46" s="329"/>
      <c r="GP46" s="329"/>
      <c r="GQ46" s="329"/>
      <c r="GR46" s="329"/>
      <c r="GS46" s="329"/>
      <c r="GT46" s="329"/>
      <c r="GU46" s="329"/>
      <c r="GV46" s="329"/>
      <c r="GW46" s="329"/>
      <c r="GX46" s="329"/>
      <c r="GY46" s="329"/>
      <c r="GZ46" s="329"/>
      <c r="HA46" s="329"/>
      <c r="HB46" s="329"/>
      <c r="HC46" s="329"/>
      <c r="HD46" s="329"/>
      <c r="HE46" s="329"/>
      <c r="HF46" s="329"/>
      <c r="HG46" s="329"/>
      <c r="HH46" s="329"/>
      <c r="HI46" s="329"/>
      <c r="HJ46" s="329"/>
      <c r="HK46" s="329"/>
      <c r="HL46" s="329"/>
      <c r="HM46" s="329"/>
      <c r="HN46" s="329"/>
      <c r="HO46" s="329"/>
      <c r="HP46" s="329"/>
      <c r="HQ46" s="329"/>
      <c r="HR46" s="329"/>
      <c r="HS46" s="329"/>
      <c r="HT46" s="329"/>
      <c r="HU46" s="329"/>
      <c r="HV46" s="329"/>
      <c r="HW46" s="329"/>
      <c r="HX46" s="329"/>
      <c r="HY46" s="329"/>
      <c r="HZ46" s="329"/>
      <c r="IA46" s="329"/>
      <c r="IB46" s="329"/>
      <c r="IC46" s="329"/>
      <c r="ID46" s="329"/>
      <c r="IE46" s="329"/>
      <c r="IF46" s="329"/>
      <c r="IG46" s="329"/>
      <c r="IH46" s="329"/>
      <c r="II46" s="329"/>
      <c r="IJ46" s="329"/>
      <c r="IK46" s="329"/>
      <c r="IL46" s="329"/>
      <c r="IM46" s="329"/>
      <c r="IN46" s="329"/>
      <c r="IO46" s="329"/>
      <c r="IP46" s="329"/>
      <c r="IQ46" s="329"/>
      <c r="IR46" s="329"/>
      <c r="IS46" s="329"/>
      <c r="IT46" s="329"/>
      <c r="IU46" s="329"/>
      <c r="IV46" s="329"/>
    </row>
    <row r="47" s="523" customFormat="1" ht="15.75" hidden="1" spans="1:256">
      <c r="A47" s="353" t="s">
        <v>4139</v>
      </c>
      <c r="B47" s="307" t="s">
        <v>158</v>
      </c>
      <c r="C47" s="365">
        <f ca="1">SUMIF(表1.2024年公共财政收入决算表!$A$6:$A$387,A47,表1.2024年公共财政收入决算表!$E$6:$E$387)</f>
        <v>90</v>
      </c>
      <c r="D47" s="365">
        <f t="shared" si="9"/>
        <v>0</v>
      </c>
      <c r="E47" s="542"/>
      <c r="F47" s="348"/>
      <c r="G47" s="365">
        <f ca="1" t="shared" si="10"/>
        <v>-90</v>
      </c>
      <c r="H47" s="365" t="str">
        <f ca="1" t="shared" si="0"/>
        <v>-100.0%</v>
      </c>
      <c r="I47" s="22" t="str">
        <f ca="1" t="shared" si="1"/>
        <v>是</v>
      </c>
      <c r="J47" s="547" t="str">
        <f t="shared" si="11"/>
        <v>10104</v>
      </c>
      <c r="K47" s="93" t="str">
        <f t="shared" si="2"/>
        <v>项</v>
      </c>
      <c r="L47" s="329"/>
      <c r="M47" s="329"/>
      <c r="N47" s="329"/>
      <c r="O47" s="329"/>
      <c r="P47" s="329"/>
      <c r="Q47" s="329"/>
      <c r="R47" s="329"/>
      <c r="S47" s="329"/>
      <c r="T47" s="329"/>
      <c r="U47" s="329"/>
      <c r="V47" s="329"/>
      <c r="W47" s="329"/>
      <c r="X47" s="329"/>
      <c r="Y47" s="329"/>
      <c r="Z47" s="329"/>
      <c r="AA47" s="329"/>
      <c r="AB47" s="329"/>
      <c r="AC47" s="329"/>
      <c r="AD47" s="329"/>
      <c r="AE47" s="329"/>
      <c r="AF47" s="329"/>
      <c r="AG47" s="329"/>
      <c r="AH47" s="329"/>
      <c r="AI47" s="329"/>
      <c r="AJ47" s="329"/>
      <c r="AK47" s="329"/>
      <c r="AL47" s="329"/>
      <c r="AM47" s="329"/>
      <c r="AN47" s="329"/>
      <c r="AO47" s="329"/>
      <c r="AP47" s="329"/>
      <c r="AQ47" s="329"/>
      <c r="AR47" s="329"/>
      <c r="AS47" s="329"/>
      <c r="AT47" s="329"/>
      <c r="AU47" s="329"/>
      <c r="AV47" s="329"/>
      <c r="AW47" s="329"/>
      <c r="AX47" s="329"/>
      <c r="AY47" s="329"/>
      <c r="AZ47" s="329"/>
      <c r="BA47" s="329"/>
      <c r="BB47" s="329"/>
      <c r="BC47" s="329"/>
      <c r="BD47" s="329"/>
      <c r="BE47" s="329"/>
      <c r="BF47" s="329"/>
      <c r="BG47" s="329"/>
      <c r="BH47" s="329"/>
      <c r="BI47" s="329"/>
      <c r="BJ47" s="329"/>
      <c r="BK47" s="329"/>
      <c r="BL47" s="329"/>
      <c r="BM47" s="329"/>
      <c r="BN47" s="329"/>
      <c r="BO47" s="329"/>
      <c r="BP47" s="329"/>
      <c r="BQ47" s="329"/>
      <c r="BR47" s="329"/>
      <c r="BS47" s="329"/>
      <c r="BT47" s="329"/>
      <c r="BU47" s="329"/>
      <c r="BV47" s="329"/>
      <c r="BW47" s="329"/>
      <c r="BX47" s="329"/>
      <c r="BY47" s="329"/>
      <c r="BZ47" s="329"/>
      <c r="CA47" s="329"/>
      <c r="CB47" s="329"/>
      <c r="CC47" s="329"/>
      <c r="CD47" s="329"/>
      <c r="CE47" s="329"/>
      <c r="CF47" s="329"/>
      <c r="CG47" s="329"/>
      <c r="CH47" s="329"/>
      <c r="CI47" s="329"/>
      <c r="CJ47" s="329"/>
      <c r="CK47" s="329"/>
      <c r="CL47" s="329"/>
      <c r="CM47" s="329"/>
      <c r="CN47" s="329"/>
      <c r="CO47" s="329"/>
      <c r="CP47" s="329"/>
      <c r="CQ47" s="329"/>
      <c r="CR47" s="329"/>
      <c r="CS47" s="329"/>
      <c r="CT47" s="329"/>
      <c r="CU47" s="329"/>
      <c r="CV47" s="329"/>
      <c r="CW47" s="329"/>
      <c r="CX47" s="329"/>
      <c r="CY47" s="329"/>
      <c r="CZ47" s="329"/>
      <c r="DA47" s="329"/>
      <c r="DB47" s="329"/>
      <c r="DC47" s="329"/>
      <c r="DD47" s="329"/>
      <c r="DE47" s="329"/>
      <c r="DF47" s="329"/>
      <c r="DG47" s="329"/>
      <c r="DH47" s="329"/>
      <c r="DI47" s="329"/>
      <c r="DJ47" s="329"/>
      <c r="DK47" s="329"/>
      <c r="DL47" s="329"/>
      <c r="DM47" s="329"/>
      <c r="DN47" s="329"/>
      <c r="DO47" s="329"/>
      <c r="DP47" s="329"/>
      <c r="DQ47" s="329"/>
      <c r="DR47" s="329"/>
      <c r="DS47" s="329"/>
      <c r="DT47" s="329"/>
      <c r="DU47" s="329"/>
      <c r="DV47" s="329"/>
      <c r="DW47" s="329"/>
      <c r="DX47" s="329"/>
      <c r="DY47" s="329"/>
      <c r="DZ47" s="329"/>
      <c r="EA47" s="329"/>
      <c r="EB47" s="329"/>
      <c r="EC47" s="329"/>
      <c r="ED47" s="329"/>
      <c r="EE47" s="329"/>
      <c r="EF47" s="329"/>
      <c r="EG47" s="329"/>
      <c r="EH47" s="329"/>
      <c r="EI47" s="329"/>
      <c r="EJ47" s="329"/>
      <c r="EK47" s="329"/>
      <c r="EL47" s="329"/>
      <c r="EM47" s="329"/>
      <c r="EN47" s="329"/>
      <c r="EO47" s="329"/>
      <c r="EP47" s="329"/>
      <c r="EQ47" s="329"/>
      <c r="ER47" s="329"/>
      <c r="ES47" s="329"/>
      <c r="ET47" s="329"/>
      <c r="EU47" s="329"/>
      <c r="EV47" s="329"/>
      <c r="EW47" s="329"/>
      <c r="EX47" s="329"/>
      <c r="EY47" s="329"/>
      <c r="EZ47" s="329"/>
      <c r="FA47" s="329"/>
      <c r="FB47" s="329"/>
      <c r="FC47" s="329"/>
      <c r="FD47" s="329"/>
      <c r="FE47" s="329"/>
      <c r="FF47" s="329"/>
      <c r="FG47" s="329"/>
      <c r="FH47" s="329"/>
      <c r="FI47" s="329"/>
      <c r="FJ47" s="329"/>
      <c r="FK47" s="329"/>
      <c r="FL47" s="329"/>
      <c r="FM47" s="329"/>
      <c r="FN47" s="329"/>
      <c r="FO47" s="329"/>
      <c r="FP47" s="329"/>
      <c r="FQ47" s="329"/>
      <c r="FR47" s="329"/>
      <c r="FS47" s="329"/>
      <c r="FT47" s="329"/>
      <c r="FU47" s="329"/>
      <c r="FV47" s="329"/>
      <c r="FW47" s="329"/>
      <c r="FX47" s="329"/>
      <c r="FY47" s="329"/>
      <c r="FZ47" s="329"/>
      <c r="GA47" s="329"/>
      <c r="GB47" s="329"/>
      <c r="GC47" s="329"/>
      <c r="GD47" s="329"/>
      <c r="GE47" s="329"/>
      <c r="GF47" s="329"/>
      <c r="GG47" s="329"/>
      <c r="GH47" s="329"/>
      <c r="GI47" s="329"/>
      <c r="GJ47" s="329"/>
      <c r="GK47" s="329"/>
      <c r="GL47" s="329"/>
      <c r="GM47" s="329"/>
      <c r="GN47" s="329"/>
      <c r="GO47" s="329"/>
      <c r="GP47" s="329"/>
      <c r="GQ47" s="329"/>
      <c r="GR47" s="329"/>
      <c r="GS47" s="329"/>
      <c r="GT47" s="329"/>
      <c r="GU47" s="329"/>
      <c r="GV47" s="329"/>
      <c r="GW47" s="329"/>
      <c r="GX47" s="329"/>
      <c r="GY47" s="329"/>
      <c r="GZ47" s="329"/>
      <c r="HA47" s="329"/>
      <c r="HB47" s="329"/>
      <c r="HC47" s="329"/>
      <c r="HD47" s="329"/>
      <c r="HE47" s="329"/>
      <c r="HF47" s="329"/>
      <c r="HG47" s="329"/>
      <c r="HH47" s="329"/>
      <c r="HI47" s="329"/>
      <c r="HJ47" s="329"/>
      <c r="HK47" s="329"/>
      <c r="HL47" s="329"/>
      <c r="HM47" s="329"/>
      <c r="HN47" s="329"/>
      <c r="HO47" s="329"/>
      <c r="HP47" s="329"/>
      <c r="HQ47" s="329"/>
      <c r="HR47" s="329"/>
      <c r="HS47" s="329"/>
      <c r="HT47" s="329"/>
      <c r="HU47" s="329"/>
      <c r="HV47" s="329"/>
      <c r="HW47" s="329"/>
      <c r="HX47" s="329"/>
      <c r="HY47" s="329"/>
      <c r="HZ47" s="329"/>
      <c r="IA47" s="329"/>
      <c r="IB47" s="329"/>
      <c r="IC47" s="329"/>
      <c r="ID47" s="329"/>
      <c r="IE47" s="329"/>
      <c r="IF47" s="329"/>
      <c r="IG47" s="329"/>
      <c r="IH47" s="329"/>
      <c r="II47" s="329"/>
      <c r="IJ47" s="329"/>
      <c r="IK47" s="329"/>
      <c r="IL47" s="329"/>
      <c r="IM47" s="329"/>
      <c r="IN47" s="329"/>
      <c r="IO47" s="329"/>
      <c r="IP47" s="329"/>
      <c r="IQ47" s="329"/>
      <c r="IR47" s="329"/>
      <c r="IS47" s="329"/>
      <c r="IT47" s="329"/>
      <c r="IU47" s="329"/>
      <c r="IV47" s="329"/>
    </row>
    <row r="48" s="523" customFormat="1" ht="15.75" hidden="1" spans="1:256">
      <c r="A48" s="353" t="s">
        <v>4140</v>
      </c>
      <c r="B48" s="307" t="s">
        <v>160</v>
      </c>
      <c r="C48" s="365">
        <f ca="1">SUMIF(表1.2024年公共财政收入决算表!$A$6:$A$387,A48,表1.2024年公共财政收入决算表!$E$6:$E$387)</f>
        <v>258</v>
      </c>
      <c r="D48" s="365">
        <f t="shared" si="9"/>
        <v>0</v>
      </c>
      <c r="E48" s="542"/>
      <c r="F48" s="348"/>
      <c r="G48" s="365">
        <f ca="1" t="shared" si="10"/>
        <v>-258</v>
      </c>
      <c r="H48" s="365" t="str">
        <f ca="1" t="shared" si="0"/>
        <v>-100.0%</v>
      </c>
      <c r="I48" s="22" t="str">
        <f ca="1" t="shared" si="1"/>
        <v>是</v>
      </c>
      <c r="J48" s="547" t="str">
        <f t="shared" si="11"/>
        <v>10104</v>
      </c>
      <c r="K48" s="93" t="str">
        <f t="shared" si="2"/>
        <v>项</v>
      </c>
      <c r="L48" s="329"/>
      <c r="M48" s="329"/>
      <c r="N48" s="329"/>
      <c r="O48" s="329"/>
      <c r="P48" s="329"/>
      <c r="Q48" s="329"/>
      <c r="R48" s="329"/>
      <c r="S48" s="329"/>
      <c r="T48" s="329"/>
      <c r="U48" s="329"/>
      <c r="V48" s="329"/>
      <c r="W48" s="329"/>
      <c r="X48" s="329"/>
      <c r="Y48" s="329"/>
      <c r="Z48" s="329"/>
      <c r="AA48" s="329"/>
      <c r="AB48" s="329"/>
      <c r="AC48" s="329"/>
      <c r="AD48" s="329"/>
      <c r="AE48" s="329"/>
      <c r="AF48" s="329"/>
      <c r="AG48" s="329"/>
      <c r="AH48" s="329"/>
      <c r="AI48" s="329"/>
      <c r="AJ48" s="329"/>
      <c r="AK48" s="329"/>
      <c r="AL48" s="329"/>
      <c r="AM48" s="329"/>
      <c r="AN48" s="329"/>
      <c r="AO48" s="329"/>
      <c r="AP48" s="329"/>
      <c r="AQ48" s="329"/>
      <c r="AR48" s="329"/>
      <c r="AS48" s="329"/>
      <c r="AT48" s="329"/>
      <c r="AU48" s="329"/>
      <c r="AV48" s="329"/>
      <c r="AW48" s="329"/>
      <c r="AX48" s="329"/>
      <c r="AY48" s="329"/>
      <c r="AZ48" s="329"/>
      <c r="BA48" s="329"/>
      <c r="BB48" s="329"/>
      <c r="BC48" s="329"/>
      <c r="BD48" s="329"/>
      <c r="BE48" s="329"/>
      <c r="BF48" s="329"/>
      <c r="BG48" s="329"/>
      <c r="BH48" s="329"/>
      <c r="BI48" s="329"/>
      <c r="BJ48" s="329"/>
      <c r="BK48" s="329"/>
      <c r="BL48" s="329"/>
      <c r="BM48" s="329"/>
      <c r="BN48" s="329"/>
      <c r="BO48" s="329"/>
      <c r="BP48" s="329"/>
      <c r="BQ48" s="329"/>
      <c r="BR48" s="329"/>
      <c r="BS48" s="329"/>
      <c r="BT48" s="329"/>
      <c r="BU48" s="329"/>
      <c r="BV48" s="329"/>
      <c r="BW48" s="329"/>
      <c r="BX48" s="329"/>
      <c r="BY48" s="329"/>
      <c r="BZ48" s="329"/>
      <c r="CA48" s="329"/>
      <c r="CB48" s="329"/>
      <c r="CC48" s="329"/>
      <c r="CD48" s="329"/>
      <c r="CE48" s="329"/>
      <c r="CF48" s="329"/>
      <c r="CG48" s="329"/>
      <c r="CH48" s="329"/>
      <c r="CI48" s="329"/>
      <c r="CJ48" s="329"/>
      <c r="CK48" s="329"/>
      <c r="CL48" s="329"/>
      <c r="CM48" s="329"/>
      <c r="CN48" s="329"/>
      <c r="CO48" s="329"/>
      <c r="CP48" s="329"/>
      <c r="CQ48" s="329"/>
      <c r="CR48" s="329"/>
      <c r="CS48" s="329"/>
      <c r="CT48" s="329"/>
      <c r="CU48" s="329"/>
      <c r="CV48" s="329"/>
      <c r="CW48" s="329"/>
      <c r="CX48" s="329"/>
      <c r="CY48" s="329"/>
      <c r="CZ48" s="329"/>
      <c r="DA48" s="329"/>
      <c r="DB48" s="329"/>
      <c r="DC48" s="329"/>
      <c r="DD48" s="329"/>
      <c r="DE48" s="329"/>
      <c r="DF48" s="329"/>
      <c r="DG48" s="329"/>
      <c r="DH48" s="329"/>
      <c r="DI48" s="329"/>
      <c r="DJ48" s="329"/>
      <c r="DK48" s="329"/>
      <c r="DL48" s="329"/>
      <c r="DM48" s="329"/>
      <c r="DN48" s="329"/>
      <c r="DO48" s="329"/>
      <c r="DP48" s="329"/>
      <c r="DQ48" s="329"/>
      <c r="DR48" s="329"/>
      <c r="DS48" s="329"/>
      <c r="DT48" s="329"/>
      <c r="DU48" s="329"/>
      <c r="DV48" s="329"/>
      <c r="DW48" s="329"/>
      <c r="DX48" s="329"/>
      <c r="DY48" s="329"/>
      <c r="DZ48" s="329"/>
      <c r="EA48" s="329"/>
      <c r="EB48" s="329"/>
      <c r="EC48" s="329"/>
      <c r="ED48" s="329"/>
      <c r="EE48" s="329"/>
      <c r="EF48" s="329"/>
      <c r="EG48" s="329"/>
      <c r="EH48" s="329"/>
      <c r="EI48" s="329"/>
      <c r="EJ48" s="329"/>
      <c r="EK48" s="329"/>
      <c r="EL48" s="329"/>
      <c r="EM48" s="329"/>
      <c r="EN48" s="329"/>
      <c r="EO48" s="329"/>
      <c r="EP48" s="329"/>
      <c r="EQ48" s="329"/>
      <c r="ER48" s="329"/>
      <c r="ES48" s="329"/>
      <c r="ET48" s="329"/>
      <c r="EU48" s="329"/>
      <c r="EV48" s="329"/>
      <c r="EW48" s="329"/>
      <c r="EX48" s="329"/>
      <c r="EY48" s="329"/>
      <c r="EZ48" s="329"/>
      <c r="FA48" s="329"/>
      <c r="FB48" s="329"/>
      <c r="FC48" s="329"/>
      <c r="FD48" s="329"/>
      <c r="FE48" s="329"/>
      <c r="FF48" s="329"/>
      <c r="FG48" s="329"/>
      <c r="FH48" s="329"/>
      <c r="FI48" s="329"/>
      <c r="FJ48" s="329"/>
      <c r="FK48" s="329"/>
      <c r="FL48" s="329"/>
      <c r="FM48" s="329"/>
      <c r="FN48" s="329"/>
      <c r="FO48" s="329"/>
      <c r="FP48" s="329"/>
      <c r="FQ48" s="329"/>
      <c r="FR48" s="329"/>
      <c r="FS48" s="329"/>
      <c r="FT48" s="329"/>
      <c r="FU48" s="329"/>
      <c r="FV48" s="329"/>
      <c r="FW48" s="329"/>
      <c r="FX48" s="329"/>
      <c r="FY48" s="329"/>
      <c r="FZ48" s="329"/>
      <c r="GA48" s="329"/>
      <c r="GB48" s="329"/>
      <c r="GC48" s="329"/>
      <c r="GD48" s="329"/>
      <c r="GE48" s="329"/>
      <c r="GF48" s="329"/>
      <c r="GG48" s="329"/>
      <c r="GH48" s="329"/>
      <c r="GI48" s="329"/>
      <c r="GJ48" s="329"/>
      <c r="GK48" s="329"/>
      <c r="GL48" s="329"/>
      <c r="GM48" s="329"/>
      <c r="GN48" s="329"/>
      <c r="GO48" s="329"/>
      <c r="GP48" s="329"/>
      <c r="GQ48" s="329"/>
      <c r="GR48" s="329"/>
      <c r="GS48" s="329"/>
      <c r="GT48" s="329"/>
      <c r="GU48" s="329"/>
      <c r="GV48" s="329"/>
      <c r="GW48" s="329"/>
      <c r="GX48" s="329"/>
      <c r="GY48" s="329"/>
      <c r="GZ48" s="329"/>
      <c r="HA48" s="329"/>
      <c r="HB48" s="329"/>
      <c r="HC48" s="329"/>
      <c r="HD48" s="329"/>
      <c r="HE48" s="329"/>
      <c r="HF48" s="329"/>
      <c r="HG48" s="329"/>
      <c r="HH48" s="329"/>
      <c r="HI48" s="329"/>
      <c r="HJ48" s="329"/>
      <c r="HK48" s="329"/>
      <c r="HL48" s="329"/>
      <c r="HM48" s="329"/>
      <c r="HN48" s="329"/>
      <c r="HO48" s="329"/>
      <c r="HP48" s="329"/>
      <c r="HQ48" s="329"/>
      <c r="HR48" s="329"/>
      <c r="HS48" s="329"/>
      <c r="HT48" s="329"/>
      <c r="HU48" s="329"/>
      <c r="HV48" s="329"/>
      <c r="HW48" s="329"/>
      <c r="HX48" s="329"/>
      <c r="HY48" s="329"/>
      <c r="HZ48" s="329"/>
      <c r="IA48" s="329"/>
      <c r="IB48" s="329"/>
      <c r="IC48" s="329"/>
      <c r="ID48" s="329"/>
      <c r="IE48" s="329"/>
      <c r="IF48" s="329"/>
      <c r="IG48" s="329"/>
      <c r="IH48" s="329"/>
      <c r="II48" s="329"/>
      <c r="IJ48" s="329"/>
      <c r="IK48" s="329"/>
      <c r="IL48" s="329"/>
      <c r="IM48" s="329"/>
      <c r="IN48" s="329"/>
      <c r="IO48" s="329"/>
      <c r="IP48" s="329"/>
      <c r="IQ48" s="329"/>
      <c r="IR48" s="329"/>
      <c r="IS48" s="329"/>
      <c r="IT48" s="329"/>
      <c r="IU48" s="329"/>
      <c r="IV48" s="329"/>
    </row>
    <row r="49" s="523" customFormat="1" ht="15.75" hidden="1" spans="1:256">
      <c r="A49" s="353" t="s">
        <v>4141</v>
      </c>
      <c r="B49" s="307" t="s">
        <v>161</v>
      </c>
      <c r="C49" s="365">
        <f ca="1">SUMIF(表1.2024年公共财政收入决算表!$A$6:$A$387,A49,表1.2024年公共财政收入决算表!$E$6:$E$387)</f>
        <v>0</v>
      </c>
      <c r="D49" s="365">
        <f t="shared" si="9"/>
        <v>0</v>
      </c>
      <c r="E49" s="542"/>
      <c r="F49" s="348"/>
      <c r="G49" s="348">
        <f ca="1" t="shared" si="10"/>
        <v>0</v>
      </c>
      <c r="H49" s="348" t="str">
        <f ca="1" t="shared" si="0"/>
        <v/>
      </c>
      <c r="I49" s="22" t="str">
        <f ca="1" t="shared" si="1"/>
        <v>否</v>
      </c>
      <c r="J49" s="547" t="str">
        <f t="shared" si="11"/>
        <v>10104</v>
      </c>
      <c r="K49" s="93" t="str">
        <f t="shared" si="2"/>
        <v>项</v>
      </c>
      <c r="L49" s="329"/>
      <c r="M49" s="329"/>
      <c r="N49" s="329"/>
      <c r="O49" s="329"/>
      <c r="P49" s="329"/>
      <c r="Q49" s="329"/>
      <c r="R49" s="329"/>
      <c r="S49" s="329"/>
      <c r="T49" s="329"/>
      <c r="U49" s="329"/>
      <c r="V49" s="329"/>
      <c r="W49" s="329"/>
      <c r="X49" s="329"/>
      <c r="Y49" s="329"/>
      <c r="Z49" s="329"/>
      <c r="AA49" s="329"/>
      <c r="AB49" s="329"/>
      <c r="AC49" s="329"/>
      <c r="AD49" s="329"/>
      <c r="AE49" s="329"/>
      <c r="AF49" s="329"/>
      <c r="AG49" s="329"/>
      <c r="AH49" s="329"/>
      <c r="AI49" s="329"/>
      <c r="AJ49" s="329"/>
      <c r="AK49" s="329"/>
      <c r="AL49" s="329"/>
      <c r="AM49" s="329"/>
      <c r="AN49" s="329"/>
      <c r="AO49" s="329"/>
      <c r="AP49" s="329"/>
      <c r="AQ49" s="329"/>
      <c r="AR49" s="329"/>
      <c r="AS49" s="329"/>
      <c r="AT49" s="329"/>
      <c r="AU49" s="329"/>
      <c r="AV49" s="329"/>
      <c r="AW49" s="329"/>
      <c r="AX49" s="329"/>
      <c r="AY49" s="329"/>
      <c r="AZ49" s="329"/>
      <c r="BA49" s="329"/>
      <c r="BB49" s="329"/>
      <c r="BC49" s="329"/>
      <c r="BD49" s="329"/>
      <c r="BE49" s="329"/>
      <c r="BF49" s="329"/>
      <c r="BG49" s="329"/>
      <c r="BH49" s="329"/>
      <c r="BI49" s="329"/>
      <c r="BJ49" s="329"/>
      <c r="BK49" s="329"/>
      <c r="BL49" s="329"/>
      <c r="BM49" s="329"/>
      <c r="BN49" s="329"/>
      <c r="BO49" s="329"/>
      <c r="BP49" s="329"/>
      <c r="BQ49" s="329"/>
      <c r="BR49" s="329"/>
      <c r="BS49" s="329"/>
      <c r="BT49" s="329"/>
      <c r="BU49" s="329"/>
      <c r="BV49" s="329"/>
      <c r="BW49" s="329"/>
      <c r="BX49" s="329"/>
      <c r="BY49" s="329"/>
      <c r="BZ49" s="329"/>
      <c r="CA49" s="329"/>
      <c r="CB49" s="329"/>
      <c r="CC49" s="329"/>
      <c r="CD49" s="329"/>
      <c r="CE49" s="329"/>
      <c r="CF49" s="329"/>
      <c r="CG49" s="329"/>
      <c r="CH49" s="329"/>
      <c r="CI49" s="329"/>
      <c r="CJ49" s="329"/>
      <c r="CK49" s="329"/>
      <c r="CL49" s="329"/>
      <c r="CM49" s="329"/>
      <c r="CN49" s="329"/>
      <c r="CO49" s="329"/>
      <c r="CP49" s="329"/>
      <c r="CQ49" s="329"/>
      <c r="CR49" s="329"/>
      <c r="CS49" s="329"/>
      <c r="CT49" s="329"/>
      <c r="CU49" s="329"/>
      <c r="CV49" s="329"/>
      <c r="CW49" s="329"/>
      <c r="CX49" s="329"/>
      <c r="CY49" s="329"/>
      <c r="CZ49" s="329"/>
      <c r="DA49" s="329"/>
      <c r="DB49" s="329"/>
      <c r="DC49" s="329"/>
      <c r="DD49" s="329"/>
      <c r="DE49" s="329"/>
      <c r="DF49" s="329"/>
      <c r="DG49" s="329"/>
      <c r="DH49" s="329"/>
      <c r="DI49" s="329"/>
      <c r="DJ49" s="329"/>
      <c r="DK49" s="329"/>
      <c r="DL49" s="329"/>
      <c r="DM49" s="329"/>
      <c r="DN49" s="329"/>
      <c r="DO49" s="329"/>
      <c r="DP49" s="329"/>
      <c r="DQ49" s="329"/>
      <c r="DR49" s="329"/>
      <c r="DS49" s="329"/>
      <c r="DT49" s="329"/>
      <c r="DU49" s="329"/>
      <c r="DV49" s="329"/>
      <c r="DW49" s="329"/>
      <c r="DX49" s="329"/>
      <c r="DY49" s="329"/>
      <c r="DZ49" s="329"/>
      <c r="EA49" s="329"/>
      <c r="EB49" s="329"/>
      <c r="EC49" s="329"/>
      <c r="ED49" s="329"/>
      <c r="EE49" s="329"/>
      <c r="EF49" s="329"/>
      <c r="EG49" s="329"/>
      <c r="EH49" s="329"/>
      <c r="EI49" s="329"/>
      <c r="EJ49" s="329"/>
      <c r="EK49" s="329"/>
      <c r="EL49" s="329"/>
      <c r="EM49" s="329"/>
      <c r="EN49" s="329"/>
      <c r="EO49" s="329"/>
      <c r="EP49" s="329"/>
      <c r="EQ49" s="329"/>
      <c r="ER49" s="329"/>
      <c r="ES49" s="329"/>
      <c r="ET49" s="329"/>
      <c r="EU49" s="329"/>
      <c r="EV49" s="329"/>
      <c r="EW49" s="329"/>
      <c r="EX49" s="329"/>
      <c r="EY49" s="329"/>
      <c r="EZ49" s="329"/>
      <c r="FA49" s="329"/>
      <c r="FB49" s="329"/>
      <c r="FC49" s="329"/>
      <c r="FD49" s="329"/>
      <c r="FE49" s="329"/>
      <c r="FF49" s="329"/>
      <c r="FG49" s="329"/>
      <c r="FH49" s="329"/>
      <c r="FI49" s="329"/>
      <c r="FJ49" s="329"/>
      <c r="FK49" s="329"/>
      <c r="FL49" s="329"/>
      <c r="FM49" s="329"/>
      <c r="FN49" s="329"/>
      <c r="FO49" s="329"/>
      <c r="FP49" s="329"/>
      <c r="FQ49" s="329"/>
      <c r="FR49" s="329"/>
      <c r="FS49" s="329"/>
      <c r="FT49" s="329"/>
      <c r="FU49" s="329"/>
      <c r="FV49" s="329"/>
      <c r="FW49" s="329"/>
      <c r="FX49" s="329"/>
      <c r="FY49" s="329"/>
      <c r="FZ49" s="329"/>
      <c r="GA49" s="329"/>
      <c r="GB49" s="329"/>
      <c r="GC49" s="329"/>
      <c r="GD49" s="329"/>
      <c r="GE49" s="329"/>
      <c r="GF49" s="329"/>
      <c r="GG49" s="329"/>
      <c r="GH49" s="329"/>
      <c r="GI49" s="329"/>
      <c r="GJ49" s="329"/>
      <c r="GK49" s="329"/>
      <c r="GL49" s="329"/>
      <c r="GM49" s="329"/>
      <c r="GN49" s="329"/>
      <c r="GO49" s="329"/>
      <c r="GP49" s="329"/>
      <c r="GQ49" s="329"/>
      <c r="GR49" s="329"/>
      <c r="GS49" s="329"/>
      <c r="GT49" s="329"/>
      <c r="GU49" s="329"/>
      <c r="GV49" s="329"/>
      <c r="GW49" s="329"/>
      <c r="GX49" s="329"/>
      <c r="GY49" s="329"/>
      <c r="GZ49" s="329"/>
      <c r="HA49" s="329"/>
      <c r="HB49" s="329"/>
      <c r="HC49" s="329"/>
      <c r="HD49" s="329"/>
      <c r="HE49" s="329"/>
      <c r="HF49" s="329"/>
      <c r="HG49" s="329"/>
      <c r="HH49" s="329"/>
      <c r="HI49" s="329"/>
      <c r="HJ49" s="329"/>
      <c r="HK49" s="329"/>
      <c r="HL49" s="329"/>
      <c r="HM49" s="329"/>
      <c r="HN49" s="329"/>
      <c r="HO49" s="329"/>
      <c r="HP49" s="329"/>
      <c r="HQ49" s="329"/>
      <c r="HR49" s="329"/>
      <c r="HS49" s="329"/>
      <c r="HT49" s="329"/>
      <c r="HU49" s="329"/>
      <c r="HV49" s="329"/>
      <c r="HW49" s="329"/>
      <c r="HX49" s="329"/>
      <c r="HY49" s="329"/>
      <c r="HZ49" s="329"/>
      <c r="IA49" s="329"/>
      <c r="IB49" s="329"/>
      <c r="IC49" s="329"/>
      <c r="ID49" s="329"/>
      <c r="IE49" s="329"/>
      <c r="IF49" s="329"/>
      <c r="IG49" s="329"/>
      <c r="IH49" s="329"/>
      <c r="II49" s="329"/>
      <c r="IJ49" s="329"/>
      <c r="IK49" s="329"/>
      <c r="IL49" s="329"/>
      <c r="IM49" s="329"/>
      <c r="IN49" s="329"/>
      <c r="IO49" s="329"/>
      <c r="IP49" s="329"/>
      <c r="IQ49" s="329"/>
      <c r="IR49" s="329"/>
      <c r="IS49" s="329"/>
      <c r="IT49" s="329"/>
      <c r="IU49" s="329"/>
      <c r="IV49" s="329"/>
    </row>
    <row r="50" s="523" customFormat="1" ht="31.5" hidden="1" spans="1:257">
      <c r="A50" s="353" t="s">
        <v>4142</v>
      </c>
      <c r="B50" s="307" t="s">
        <v>163</v>
      </c>
      <c r="C50" s="365">
        <f ca="1">SUMIF(表1.2024年公共财政收入决算表!$A$6:$A$387,A50,表1.2024年公共财政收入决算表!$E$6:$E$387)</f>
        <v>141</v>
      </c>
      <c r="D50" s="365">
        <f t="shared" si="9"/>
        <v>0</v>
      </c>
      <c r="E50" s="542"/>
      <c r="F50" s="348"/>
      <c r="G50" s="365">
        <f ca="1" t="shared" si="10"/>
        <v>-141</v>
      </c>
      <c r="H50" s="365" t="str">
        <f ca="1" t="shared" si="0"/>
        <v>-100.0%</v>
      </c>
      <c r="I50" s="22" t="str">
        <f ca="1" t="shared" si="1"/>
        <v>是</v>
      </c>
      <c r="J50" s="547" t="str">
        <f t="shared" si="11"/>
        <v>10104</v>
      </c>
      <c r="K50" s="93" t="str">
        <f t="shared" si="2"/>
        <v>项</v>
      </c>
      <c r="L50" s="433"/>
      <c r="M50" s="433"/>
      <c r="N50" s="433"/>
      <c r="O50" s="433"/>
      <c r="P50" s="433"/>
      <c r="Q50" s="433"/>
      <c r="R50" s="433"/>
      <c r="S50" s="433"/>
      <c r="T50" s="433"/>
      <c r="U50" s="433"/>
      <c r="V50" s="433"/>
      <c r="W50" s="433"/>
      <c r="X50" s="433"/>
      <c r="Y50" s="433"/>
      <c r="Z50" s="433"/>
      <c r="AA50" s="433"/>
      <c r="AB50" s="433"/>
      <c r="AC50" s="433"/>
      <c r="AD50" s="433"/>
      <c r="AE50" s="433"/>
      <c r="AF50" s="433"/>
      <c r="AG50" s="433"/>
      <c r="AH50" s="433"/>
      <c r="AI50" s="433"/>
      <c r="AJ50" s="433"/>
      <c r="AK50" s="433"/>
      <c r="AL50" s="433"/>
      <c r="AM50" s="433"/>
      <c r="AN50" s="433"/>
      <c r="AO50" s="433"/>
      <c r="AP50" s="433"/>
      <c r="AQ50" s="433"/>
      <c r="AR50" s="433"/>
      <c r="AS50" s="433"/>
      <c r="AT50" s="433"/>
      <c r="AU50" s="433"/>
      <c r="AV50" s="433"/>
      <c r="AW50" s="433"/>
      <c r="AX50" s="433"/>
      <c r="AY50" s="433"/>
      <c r="AZ50" s="433"/>
      <c r="BA50" s="433"/>
      <c r="BB50" s="433"/>
      <c r="BC50" s="433"/>
      <c r="BD50" s="433"/>
      <c r="BE50" s="433"/>
      <c r="BF50" s="433"/>
      <c r="BG50" s="433"/>
      <c r="BH50" s="433"/>
      <c r="BI50" s="433"/>
      <c r="BJ50" s="433"/>
      <c r="BK50" s="433"/>
      <c r="BL50" s="433"/>
      <c r="BM50" s="433"/>
      <c r="BN50" s="433"/>
      <c r="BO50" s="433"/>
      <c r="BP50" s="433"/>
      <c r="BQ50" s="433"/>
      <c r="BR50" s="433"/>
      <c r="BS50" s="433"/>
      <c r="BT50" s="433"/>
      <c r="BU50" s="433"/>
      <c r="BV50" s="433"/>
      <c r="BW50" s="433"/>
      <c r="BX50" s="433"/>
      <c r="BY50" s="433"/>
      <c r="BZ50" s="433"/>
      <c r="CA50" s="433"/>
      <c r="CB50" s="433"/>
      <c r="CC50" s="433"/>
      <c r="CD50" s="433"/>
      <c r="CE50" s="433"/>
      <c r="CF50" s="433"/>
      <c r="CG50" s="433"/>
      <c r="CH50" s="433"/>
      <c r="CI50" s="433"/>
      <c r="CJ50" s="433"/>
      <c r="CK50" s="433"/>
      <c r="CL50" s="433"/>
      <c r="CM50" s="433"/>
      <c r="CN50" s="433"/>
      <c r="CO50" s="433"/>
      <c r="CP50" s="433"/>
      <c r="CQ50" s="433"/>
      <c r="CR50" s="433"/>
      <c r="CS50" s="433"/>
      <c r="CT50" s="433"/>
      <c r="CU50" s="433"/>
      <c r="CV50" s="433"/>
      <c r="CW50" s="433"/>
      <c r="CX50" s="433"/>
      <c r="CY50" s="433"/>
      <c r="CZ50" s="433"/>
      <c r="DA50" s="433"/>
      <c r="DB50" s="433"/>
      <c r="DC50" s="433"/>
      <c r="DD50" s="433"/>
      <c r="DE50" s="433"/>
      <c r="DF50" s="433"/>
      <c r="DG50" s="433"/>
      <c r="DH50" s="433"/>
      <c r="DI50" s="433"/>
      <c r="DJ50" s="433"/>
      <c r="DK50" s="433"/>
      <c r="DL50" s="433"/>
      <c r="DM50" s="433"/>
      <c r="DN50" s="433"/>
      <c r="DO50" s="433"/>
      <c r="DP50" s="433"/>
      <c r="DQ50" s="433"/>
      <c r="DR50" s="433"/>
      <c r="DS50" s="433"/>
      <c r="DT50" s="433"/>
      <c r="DU50" s="433"/>
      <c r="DV50" s="433"/>
      <c r="DW50" s="433"/>
      <c r="DX50" s="433"/>
      <c r="DY50" s="433"/>
      <c r="DZ50" s="433"/>
      <c r="EA50" s="433"/>
      <c r="EB50" s="433"/>
      <c r="EC50" s="433"/>
      <c r="ED50" s="433"/>
      <c r="EE50" s="433"/>
      <c r="EF50" s="433"/>
      <c r="EG50" s="433"/>
      <c r="EH50" s="433"/>
      <c r="EI50" s="433"/>
      <c r="EJ50" s="433"/>
      <c r="EK50" s="433"/>
      <c r="EL50" s="433"/>
      <c r="EM50" s="433"/>
      <c r="EN50" s="433"/>
      <c r="EO50" s="433"/>
      <c r="EP50" s="433"/>
      <c r="EQ50" s="433"/>
      <c r="ER50" s="433"/>
      <c r="ES50" s="433"/>
      <c r="ET50" s="433"/>
      <c r="EU50" s="433"/>
      <c r="EV50" s="433"/>
      <c r="EW50" s="433"/>
      <c r="EX50" s="433"/>
      <c r="EY50" s="433"/>
      <c r="EZ50" s="433"/>
      <c r="FA50" s="433"/>
      <c r="FB50" s="433"/>
      <c r="FC50" s="433"/>
      <c r="FD50" s="433"/>
      <c r="FE50" s="433"/>
      <c r="FF50" s="433"/>
      <c r="FG50" s="433"/>
      <c r="FH50" s="433"/>
      <c r="FI50" s="433"/>
      <c r="FJ50" s="433"/>
      <c r="FK50" s="433"/>
      <c r="FL50" s="433"/>
      <c r="FM50" s="433"/>
      <c r="FN50" s="433"/>
      <c r="FO50" s="433"/>
      <c r="FP50" s="433"/>
      <c r="FQ50" s="433"/>
      <c r="FR50" s="433"/>
      <c r="FS50" s="433"/>
      <c r="FT50" s="433"/>
      <c r="FU50" s="433"/>
      <c r="FV50" s="433"/>
      <c r="FW50" s="433"/>
      <c r="FX50" s="433"/>
      <c r="FY50" s="433"/>
      <c r="FZ50" s="433"/>
      <c r="GA50" s="433"/>
      <c r="GB50" s="433"/>
      <c r="GC50" s="433"/>
      <c r="GD50" s="433"/>
      <c r="GE50" s="433"/>
      <c r="GF50" s="433"/>
      <c r="GG50" s="433"/>
      <c r="GH50" s="433"/>
      <c r="GI50" s="433"/>
      <c r="GJ50" s="433"/>
      <c r="GK50" s="433"/>
      <c r="GL50" s="433"/>
      <c r="GM50" s="433"/>
      <c r="GN50" s="433"/>
      <c r="GO50" s="433"/>
      <c r="GP50" s="433"/>
      <c r="GQ50" s="433"/>
      <c r="GR50" s="433"/>
      <c r="GS50" s="433"/>
      <c r="GT50" s="433"/>
      <c r="GU50" s="433"/>
      <c r="GV50" s="433"/>
      <c r="GW50" s="433"/>
      <c r="GX50" s="433"/>
      <c r="GY50" s="433"/>
      <c r="GZ50" s="433"/>
      <c r="HA50" s="433"/>
      <c r="HB50" s="433"/>
      <c r="HC50" s="433"/>
      <c r="HD50" s="433"/>
      <c r="HE50" s="433"/>
      <c r="HF50" s="433"/>
      <c r="HG50" s="433"/>
      <c r="HH50" s="433"/>
      <c r="HI50" s="433"/>
      <c r="HJ50" s="433"/>
      <c r="HK50" s="433"/>
      <c r="HL50" s="433"/>
      <c r="HM50" s="433"/>
      <c r="HN50" s="433"/>
      <c r="HO50" s="433"/>
      <c r="HP50" s="433"/>
      <c r="HQ50" s="433"/>
      <c r="HR50" s="433"/>
      <c r="HS50" s="433"/>
      <c r="HT50" s="433"/>
      <c r="HU50" s="433"/>
      <c r="HV50" s="433"/>
      <c r="HW50" s="433"/>
      <c r="HX50" s="433"/>
      <c r="HY50" s="433"/>
      <c r="HZ50" s="433"/>
      <c r="IA50" s="433"/>
      <c r="IB50" s="433"/>
      <c r="IC50" s="433"/>
      <c r="ID50" s="433"/>
      <c r="IE50" s="433"/>
      <c r="IF50" s="433"/>
      <c r="IG50" s="433"/>
      <c r="IH50" s="433"/>
      <c r="II50" s="433"/>
      <c r="IJ50" s="433"/>
      <c r="IK50" s="433"/>
      <c r="IL50" s="433"/>
      <c r="IM50" s="433"/>
      <c r="IN50" s="433"/>
      <c r="IO50" s="433"/>
      <c r="IP50" s="433"/>
      <c r="IQ50" s="433"/>
      <c r="IR50" s="433"/>
      <c r="IS50" s="433"/>
      <c r="IT50" s="433"/>
      <c r="IU50" s="433"/>
      <c r="IV50" s="433"/>
      <c r="IW50" s="433"/>
    </row>
    <row r="51" s="523" customFormat="1" ht="15.75" hidden="1" spans="1:257">
      <c r="A51" s="353" t="s">
        <v>4143</v>
      </c>
      <c r="B51" s="307" t="s">
        <v>165</v>
      </c>
      <c r="C51" s="365">
        <f ca="1">SUMIF(表1.2024年公共财政收入决算表!$A$6:$A$387,A51,表1.2024年公共财政收入决算表!$E$6:$E$387)</f>
        <v>35</v>
      </c>
      <c r="D51" s="365">
        <f t="shared" si="9"/>
        <v>0</v>
      </c>
      <c r="E51" s="542"/>
      <c r="F51" s="348"/>
      <c r="G51" s="365">
        <f ca="1" t="shared" si="10"/>
        <v>-35</v>
      </c>
      <c r="H51" s="365" t="str">
        <f ca="1" t="shared" si="0"/>
        <v>-100.0%</v>
      </c>
      <c r="I51" s="22" t="str">
        <f ca="1" t="shared" si="1"/>
        <v>是</v>
      </c>
      <c r="J51" s="547" t="str">
        <f t="shared" si="11"/>
        <v>10104</v>
      </c>
      <c r="K51" s="93" t="str">
        <f t="shared" si="2"/>
        <v>项</v>
      </c>
      <c r="L51" s="433"/>
      <c r="M51" s="433"/>
      <c r="N51" s="433"/>
      <c r="O51" s="433"/>
      <c r="P51" s="433"/>
      <c r="Q51" s="433"/>
      <c r="R51" s="433"/>
      <c r="S51" s="433"/>
      <c r="T51" s="433"/>
      <c r="U51" s="433"/>
      <c r="V51" s="433"/>
      <c r="W51" s="433"/>
      <c r="X51" s="433"/>
      <c r="Y51" s="433"/>
      <c r="Z51" s="433"/>
      <c r="AA51" s="433"/>
      <c r="AB51" s="433"/>
      <c r="AC51" s="433"/>
      <c r="AD51" s="433"/>
      <c r="AE51" s="433"/>
      <c r="AF51" s="433"/>
      <c r="AG51" s="433"/>
      <c r="AH51" s="433"/>
      <c r="AI51" s="433"/>
      <c r="AJ51" s="433"/>
      <c r="AK51" s="433"/>
      <c r="AL51" s="433"/>
      <c r="AM51" s="433"/>
      <c r="AN51" s="433"/>
      <c r="AO51" s="433"/>
      <c r="AP51" s="433"/>
      <c r="AQ51" s="433"/>
      <c r="AR51" s="433"/>
      <c r="AS51" s="433"/>
      <c r="AT51" s="433"/>
      <c r="AU51" s="433"/>
      <c r="AV51" s="433"/>
      <c r="AW51" s="433"/>
      <c r="AX51" s="433"/>
      <c r="AY51" s="433"/>
      <c r="AZ51" s="433"/>
      <c r="BA51" s="433"/>
      <c r="BB51" s="433"/>
      <c r="BC51" s="433"/>
      <c r="BD51" s="433"/>
      <c r="BE51" s="433"/>
      <c r="BF51" s="433"/>
      <c r="BG51" s="433"/>
      <c r="BH51" s="433"/>
      <c r="BI51" s="433"/>
      <c r="BJ51" s="433"/>
      <c r="BK51" s="433"/>
      <c r="BL51" s="433"/>
      <c r="BM51" s="433"/>
      <c r="BN51" s="433"/>
      <c r="BO51" s="433"/>
      <c r="BP51" s="433"/>
      <c r="BQ51" s="433"/>
      <c r="BR51" s="433"/>
      <c r="BS51" s="433"/>
      <c r="BT51" s="433"/>
      <c r="BU51" s="433"/>
      <c r="BV51" s="433"/>
      <c r="BW51" s="433"/>
      <c r="BX51" s="433"/>
      <c r="BY51" s="433"/>
      <c r="BZ51" s="433"/>
      <c r="CA51" s="433"/>
      <c r="CB51" s="433"/>
      <c r="CC51" s="433"/>
      <c r="CD51" s="433"/>
      <c r="CE51" s="433"/>
      <c r="CF51" s="433"/>
      <c r="CG51" s="433"/>
      <c r="CH51" s="433"/>
      <c r="CI51" s="433"/>
      <c r="CJ51" s="433"/>
      <c r="CK51" s="433"/>
      <c r="CL51" s="433"/>
      <c r="CM51" s="433"/>
      <c r="CN51" s="433"/>
      <c r="CO51" s="433"/>
      <c r="CP51" s="433"/>
      <c r="CQ51" s="433"/>
      <c r="CR51" s="433"/>
      <c r="CS51" s="433"/>
      <c r="CT51" s="433"/>
      <c r="CU51" s="433"/>
      <c r="CV51" s="433"/>
      <c r="CW51" s="433"/>
      <c r="CX51" s="433"/>
      <c r="CY51" s="433"/>
      <c r="CZ51" s="433"/>
      <c r="DA51" s="433"/>
      <c r="DB51" s="433"/>
      <c r="DC51" s="433"/>
      <c r="DD51" s="433"/>
      <c r="DE51" s="433"/>
      <c r="DF51" s="433"/>
      <c r="DG51" s="433"/>
      <c r="DH51" s="433"/>
      <c r="DI51" s="433"/>
      <c r="DJ51" s="433"/>
      <c r="DK51" s="433"/>
      <c r="DL51" s="433"/>
      <c r="DM51" s="433"/>
      <c r="DN51" s="433"/>
      <c r="DO51" s="433"/>
      <c r="DP51" s="433"/>
      <c r="DQ51" s="433"/>
      <c r="DR51" s="433"/>
      <c r="DS51" s="433"/>
      <c r="DT51" s="433"/>
      <c r="DU51" s="433"/>
      <c r="DV51" s="433"/>
      <c r="DW51" s="433"/>
      <c r="DX51" s="433"/>
      <c r="DY51" s="433"/>
      <c r="DZ51" s="433"/>
      <c r="EA51" s="433"/>
      <c r="EB51" s="433"/>
      <c r="EC51" s="433"/>
      <c r="ED51" s="433"/>
      <c r="EE51" s="433"/>
      <c r="EF51" s="433"/>
      <c r="EG51" s="433"/>
      <c r="EH51" s="433"/>
      <c r="EI51" s="433"/>
      <c r="EJ51" s="433"/>
      <c r="EK51" s="433"/>
      <c r="EL51" s="433"/>
      <c r="EM51" s="433"/>
      <c r="EN51" s="433"/>
      <c r="EO51" s="433"/>
      <c r="EP51" s="433"/>
      <c r="EQ51" s="433"/>
      <c r="ER51" s="433"/>
      <c r="ES51" s="433"/>
      <c r="ET51" s="433"/>
      <c r="EU51" s="433"/>
      <c r="EV51" s="433"/>
      <c r="EW51" s="433"/>
      <c r="EX51" s="433"/>
      <c r="EY51" s="433"/>
      <c r="EZ51" s="433"/>
      <c r="FA51" s="433"/>
      <c r="FB51" s="433"/>
      <c r="FC51" s="433"/>
      <c r="FD51" s="433"/>
      <c r="FE51" s="433"/>
      <c r="FF51" s="433"/>
      <c r="FG51" s="433"/>
      <c r="FH51" s="433"/>
      <c r="FI51" s="433"/>
      <c r="FJ51" s="433"/>
      <c r="FK51" s="433"/>
      <c r="FL51" s="433"/>
      <c r="FM51" s="433"/>
      <c r="FN51" s="433"/>
      <c r="FO51" s="433"/>
      <c r="FP51" s="433"/>
      <c r="FQ51" s="433"/>
      <c r="FR51" s="433"/>
      <c r="FS51" s="433"/>
      <c r="FT51" s="433"/>
      <c r="FU51" s="433"/>
      <c r="FV51" s="433"/>
      <c r="FW51" s="433"/>
      <c r="FX51" s="433"/>
      <c r="FY51" s="433"/>
      <c r="FZ51" s="433"/>
      <c r="GA51" s="433"/>
      <c r="GB51" s="433"/>
      <c r="GC51" s="433"/>
      <c r="GD51" s="433"/>
      <c r="GE51" s="433"/>
      <c r="GF51" s="433"/>
      <c r="GG51" s="433"/>
      <c r="GH51" s="433"/>
      <c r="GI51" s="433"/>
      <c r="GJ51" s="433"/>
      <c r="GK51" s="433"/>
      <c r="GL51" s="433"/>
      <c r="GM51" s="433"/>
      <c r="GN51" s="433"/>
      <c r="GO51" s="433"/>
      <c r="GP51" s="433"/>
      <c r="GQ51" s="433"/>
      <c r="GR51" s="433"/>
      <c r="GS51" s="433"/>
      <c r="GT51" s="433"/>
      <c r="GU51" s="433"/>
      <c r="GV51" s="433"/>
      <c r="GW51" s="433"/>
      <c r="GX51" s="433"/>
      <c r="GY51" s="433"/>
      <c r="GZ51" s="433"/>
      <c r="HA51" s="433"/>
      <c r="HB51" s="433"/>
      <c r="HC51" s="433"/>
      <c r="HD51" s="433"/>
      <c r="HE51" s="433"/>
      <c r="HF51" s="433"/>
      <c r="HG51" s="433"/>
      <c r="HH51" s="433"/>
      <c r="HI51" s="433"/>
      <c r="HJ51" s="433"/>
      <c r="HK51" s="433"/>
      <c r="HL51" s="433"/>
      <c r="HM51" s="433"/>
      <c r="HN51" s="433"/>
      <c r="HO51" s="433"/>
      <c r="HP51" s="433"/>
      <c r="HQ51" s="433"/>
      <c r="HR51" s="433"/>
      <c r="HS51" s="433"/>
      <c r="HT51" s="433"/>
      <c r="HU51" s="433"/>
      <c r="HV51" s="433"/>
      <c r="HW51" s="433"/>
      <c r="HX51" s="433"/>
      <c r="HY51" s="433"/>
      <c r="HZ51" s="433"/>
      <c r="IA51" s="433"/>
      <c r="IB51" s="433"/>
      <c r="IC51" s="433"/>
      <c r="ID51" s="433"/>
      <c r="IE51" s="433"/>
      <c r="IF51" s="433"/>
      <c r="IG51" s="433"/>
      <c r="IH51" s="433"/>
      <c r="II51" s="433"/>
      <c r="IJ51" s="433"/>
      <c r="IK51" s="433"/>
      <c r="IL51" s="433"/>
      <c r="IM51" s="433"/>
      <c r="IN51" s="433"/>
      <c r="IO51" s="433"/>
      <c r="IP51" s="433"/>
      <c r="IQ51" s="433"/>
      <c r="IR51" s="433"/>
      <c r="IS51" s="433"/>
      <c r="IT51" s="433"/>
      <c r="IU51" s="433"/>
      <c r="IV51" s="433"/>
      <c r="IW51" s="433"/>
    </row>
    <row r="52" s="523" customFormat="1" ht="15.75" hidden="1" spans="1:257">
      <c r="A52" s="353" t="s">
        <v>4144</v>
      </c>
      <c r="B52" s="307" t="s">
        <v>166</v>
      </c>
      <c r="C52" s="365">
        <f ca="1">SUMIF(表1.2024年公共财政收入决算表!$A$6:$A$387,A52,表1.2024年公共财政收入决算表!$E$6:$E$387)</f>
        <v>1</v>
      </c>
      <c r="D52" s="365">
        <f t="shared" si="9"/>
        <v>502</v>
      </c>
      <c r="E52" s="542">
        <v>502</v>
      </c>
      <c r="F52" s="348"/>
      <c r="G52" s="365">
        <f ca="1" t="shared" si="10"/>
        <v>501</v>
      </c>
      <c r="H52" s="365" t="str">
        <f ca="1" t="shared" si="0"/>
        <v>50100.0%</v>
      </c>
      <c r="I52" s="22" t="str">
        <f ca="1" t="shared" si="1"/>
        <v>是</v>
      </c>
      <c r="J52" s="547" t="str">
        <f t="shared" si="11"/>
        <v>10104</v>
      </c>
      <c r="K52" s="93" t="str">
        <f t="shared" si="2"/>
        <v>项</v>
      </c>
      <c r="L52" s="433"/>
      <c r="M52" s="433"/>
      <c r="N52" s="433"/>
      <c r="O52" s="433"/>
      <c r="P52" s="433"/>
      <c r="Q52" s="433"/>
      <c r="R52" s="433"/>
      <c r="S52" s="433"/>
      <c r="T52" s="433"/>
      <c r="U52" s="433"/>
      <c r="V52" s="433"/>
      <c r="W52" s="433"/>
      <c r="X52" s="433"/>
      <c r="Y52" s="433"/>
      <c r="Z52" s="433"/>
      <c r="AA52" s="433"/>
      <c r="AB52" s="433"/>
      <c r="AC52" s="433"/>
      <c r="AD52" s="433"/>
      <c r="AE52" s="433"/>
      <c r="AF52" s="433"/>
      <c r="AG52" s="433"/>
      <c r="AH52" s="433"/>
      <c r="AI52" s="433"/>
      <c r="AJ52" s="433"/>
      <c r="AK52" s="433"/>
      <c r="AL52" s="433"/>
      <c r="AM52" s="433"/>
      <c r="AN52" s="433"/>
      <c r="AO52" s="433"/>
      <c r="AP52" s="433"/>
      <c r="AQ52" s="433"/>
      <c r="AR52" s="433"/>
      <c r="AS52" s="433"/>
      <c r="AT52" s="433"/>
      <c r="AU52" s="433"/>
      <c r="AV52" s="433"/>
      <c r="AW52" s="433"/>
      <c r="AX52" s="433"/>
      <c r="AY52" s="433"/>
      <c r="AZ52" s="433"/>
      <c r="BA52" s="433"/>
      <c r="BB52" s="433"/>
      <c r="BC52" s="433"/>
      <c r="BD52" s="433"/>
      <c r="BE52" s="433"/>
      <c r="BF52" s="433"/>
      <c r="BG52" s="433"/>
      <c r="BH52" s="433"/>
      <c r="BI52" s="433"/>
      <c r="BJ52" s="433"/>
      <c r="BK52" s="433"/>
      <c r="BL52" s="433"/>
      <c r="BM52" s="433"/>
      <c r="BN52" s="433"/>
      <c r="BO52" s="433"/>
      <c r="BP52" s="433"/>
      <c r="BQ52" s="433"/>
      <c r="BR52" s="433"/>
      <c r="BS52" s="433"/>
      <c r="BT52" s="433"/>
      <c r="BU52" s="433"/>
      <c r="BV52" s="433"/>
      <c r="BW52" s="433"/>
      <c r="BX52" s="433"/>
      <c r="BY52" s="433"/>
      <c r="BZ52" s="433"/>
      <c r="CA52" s="433"/>
      <c r="CB52" s="433"/>
      <c r="CC52" s="433"/>
      <c r="CD52" s="433"/>
      <c r="CE52" s="433"/>
      <c r="CF52" s="433"/>
      <c r="CG52" s="433"/>
      <c r="CH52" s="433"/>
      <c r="CI52" s="433"/>
      <c r="CJ52" s="433"/>
      <c r="CK52" s="433"/>
      <c r="CL52" s="433"/>
      <c r="CM52" s="433"/>
      <c r="CN52" s="433"/>
      <c r="CO52" s="433"/>
      <c r="CP52" s="433"/>
      <c r="CQ52" s="433"/>
      <c r="CR52" s="433"/>
      <c r="CS52" s="433"/>
      <c r="CT52" s="433"/>
      <c r="CU52" s="433"/>
      <c r="CV52" s="433"/>
      <c r="CW52" s="433"/>
      <c r="CX52" s="433"/>
      <c r="CY52" s="433"/>
      <c r="CZ52" s="433"/>
      <c r="DA52" s="433"/>
      <c r="DB52" s="433"/>
      <c r="DC52" s="433"/>
      <c r="DD52" s="433"/>
      <c r="DE52" s="433"/>
      <c r="DF52" s="433"/>
      <c r="DG52" s="433"/>
      <c r="DH52" s="433"/>
      <c r="DI52" s="433"/>
      <c r="DJ52" s="433"/>
      <c r="DK52" s="433"/>
      <c r="DL52" s="433"/>
      <c r="DM52" s="433"/>
      <c r="DN52" s="433"/>
      <c r="DO52" s="433"/>
      <c r="DP52" s="433"/>
      <c r="DQ52" s="433"/>
      <c r="DR52" s="433"/>
      <c r="DS52" s="433"/>
      <c r="DT52" s="433"/>
      <c r="DU52" s="433"/>
      <c r="DV52" s="433"/>
      <c r="DW52" s="433"/>
      <c r="DX52" s="433"/>
      <c r="DY52" s="433"/>
      <c r="DZ52" s="433"/>
      <c r="EA52" s="433"/>
      <c r="EB52" s="433"/>
      <c r="EC52" s="433"/>
      <c r="ED52" s="433"/>
      <c r="EE52" s="433"/>
      <c r="EF52" s="433"/>
      <c r="EG52" s="433"/>
      <c r="EH52" s="433"/>
      <c r="EI52" s="433"/>
      <c r="EJ52" s="433"/>
      <c r="EK52" s="433"/>
      <c r="EL52" s="433"/>
      <c r="EM52" s="433"/>
      <c r="EN52" s="433"/>
      <c r="EO52" s="433"/>
      <c r="EP52" s="433"/>
      <c r="EQ52" s="433"/>
      <c r="ER52" s="433"/>
      <c r="ES52" s="433"/>
      <c r="ET52" s="433"/>
      <c r="EU52" s="433"/>
      <c r="EV52" s="433"/>
      <c r="EW52" s="433"/>
      <c r="EX52" s="433"/>
      <c r="EY52" s="433"/>
      <c r="EZ52" s="433"/>
      <c r="FA52" s="433"/>
      <c r="FB52" s="433"/>
      <c r="FC52" s="433"/>
      <c r="FD52" s="433"/>
      <c r="FE52" s="433"/>
      <c r="FF52" s="433"/>
      <c r="FG52" s="433"/>
      <c r="FH52" s="433"/>
      <c r="FI52" s="433"/>
      <c r="FJ52" s="433"/>
      <c r="FK52" s="433"/>
      <c r="FL52" s="433"/>
      <c r="FM52" s="433"/>
      <c r="FN52" s="433"/>
      <c r="FO52" s="433"/>
      <c r="FP52" s="433"/>
      <c r="FQ52" s="433"/>
      <c r="FR52" s="433"/>
      <c r="FS52" s="433"/>
      <c r="FT52" s="433"/>
      <c r="FU52" s="433"/>
      <c r="FV52" s="433"/>
      <c r="FW52" s="433"/>
      <c r="FX52" s="433"/>
      <c r="FY52" s="433"/>
      <c r="FZ52" s="433"/>
      <c r="GA52" s="433"/>
      <c r="GB52" s="433"/>
      <c r="GC52" s="433"/>
      <c r="GD52" s="433"/>
      <c r="GE52" s="433"/>
      <c r="GF52" s="433"/>
      <c r="GG52" s="433"/>
      <c r="GH52" s="433"/>
      <c r="GI52" s="433"/>
      <c r="GJ52" s="433"/>
      <c r="GK52" s="433"/>
      <c r="GL52" s="433"/>
      <c r="GM52" s="433"/>
      <c r="GN52" s="433"/>
      <c r="GO52" s="433"/>
      <c r="GP52" s="433"/>
      <c r="GQ52" s="433"/>
      <c r="GR52" s="433"/>
      <c r="GS52" s="433"/>
      <c r="GT52" s="433"/>
      <c r="GU52" s="433"/>
      <c r="GV52" s="433"/>
      <c r="GW52" s="433"/>
      <c r="GX52" s="433"/>
      <c r="GY52" s="433"/>
      <c r="GZ52" s="433"/>
      <c r="HA52" s="433"/>
      <c r="HB52" s="433"/>
      <c r="HC52" s="433"/>
      <c r="HD52" s="433"/>
      <c r="HE52" s="433"/>
      <c r="HF52" s="433"/>
      <c r="HG52" s="433"/>
      <c r="HH52" s="433"/>
      <c r="HI52" s="433"/>
      <c r="HJ52" s="433"/>
      <c r="HK52" s="433"/>
      <c r="HL52" s="433"/>
      <c r="HM52" s="433"/>
      <c r="HN52" s="433"/>
      <c r="HO52" s="433"/>
      <c r="HP52" s="433"/>
      <c r="HQ52" s="433"/>
      <c r="HR52" s="433"/>
      <c r="HS52" s="433"/>
      <c r="HT52" s="433"/>
      <c r="HU52" s="433"/>
      <c r="HV52" s="433"/>
      <c r="HW52" s="433"/>
      <c r="HX52" s="433"/>
      <c r="HY52" s="433"/>
      <c r="HZ52" s="433"/>
      <c r="IA52" s="433"/>
      <c r="IB52" s="433"/>
      <c r="IC52" s="433"/>
      <c r="ID52" s="433"/>
      <c r="IE52" s="433"/>
      <c r="IF52" s="433"/>
      <c r="IG52" s="433"/>
      <c r="IH52" s="433"/>
      <c r="II52" s="433"/>
      <c r="IJ52" s="433"/>
      <c r="IK52" s="433"/>
      <c r="IL52" s="433"/>
      <c r="IM52" s="433"/>
      <c r="IN52" s="433"/>
      <c r="IO52" s="433"/>
      <c r="IP52" s="433"/>
      <c r="IQ52" s="433"/>
      <c r="IR52" s="433"/>
      <c r="IS52" s="433"/>
      <c r="IT52" s="433"/>
      <c r="IU52" s="433"/>
      <c r="IV52" s="433"/>
      <c r="IW52" s="433"/>
    </row>
    <row r="53" s="523" customFormat="1" ht="15.75" hidden="1" spans="1:257">
      <c r="A53" s="353" t="s">
        <v>4145</v>
      </c>
      <c r="B53" s="307" t="s">
        <v>167</v>
      </c>
      <c r="C53" s="365">
        <f ca="1">SUMIF(表1.2024年公共财政收入决算表!$A$6:$A$387,A53,表1.2024年公共财政收入决算表!$E$6:$E$387)</f>
        <v>0</v>
      </c>
      <c r="D53" s="365">
        <f t="shared" si="9"/>
        <v>0</v>
      </c>
      <c r="E53" s="542"/>
      <c r="F53" s="348"/>
      <c r="G53" s="348">
        <f ca="1" t="shared" si="10"/>
        <v>0</v>
      </c>
      <c r="H53" s="348" t="str">
        <f ca="1" t="shared" si="0"/>
        <v/>
      </c>
      <c r="I53" s="22" t="str">
        <f ca="1" t="shared" si="1"/>
        <v>否</v>
      </c>
      <c r="J53" s="547" t="str">
        <f t="shared" si="11"/>
        <v>10104</v>
      </c>
      <c r="K53" s="93" t="str">
        <f t="shared" si="2"/>
        <v>项</v>
      </c>
      <c r="L53" s="433"/>
      <c r="M53" s="433"/>
      <c r="N53" s="433"/>
      <c r="O53" s="433"/>
      <c r="P53" s="433"/>
      <c r="Q53" s="433"/>
      <c r="R53" s="433"/>
      <c r="S53" s="433"/>
      <c r="T53" s="433"/>
      <c r="U53" s="433"/>
      <c r="V53" s="433"/>
      <c r="W53" s="433"/>
      <c r="X53" s="433"/>
      <c r="Y53" s="433"/>
      <c r="Z53" s="433"/>
      <c r="AA53" s="433"/>
      <c r="AB53" s="433"/>
      <c r="AC53" s="433"/>
      <c r="AD53" s="433"/>
      <c r="AE53" s="433"/>
      <c r="AF53" s="433"/>
      <c r="AG53" s="433"/>
      <c r="AH53" s="433"/>
      <c r="AI53" s="433"/>
      <c r="AJ53" s="433"/>
      <c r="AK53" s="433"/>
      <c r="AL53" s="433"/>
      <c r="AM53" s="433"/>
      <c r="AN53" s="433"/>
      <c r="AO53" s="433"/>
      <c r="AP53" s="433"/>
      <c r="AQ53" s="433"/>
      <c r="AR53" s="433"/>
      <c r="AS53" s="433"/>
      <c r="AT53" s="433"/>
      <c r="AU53" s="433"/>
      <c r="AV53" s="433"/>
      <c r="AW53" s="433"/>
      <c r="AX53" s="433"/>
      <c r="AY53" s="433"/>
      <c r="AZ53" s="433"/>
      <c r="BA53" s="433"/>
      <c r="BB53" s="433"/>
      <c r="BC53" s="433"/>
      <c r="BD53" s="433"/>
      <c r="BE53" s="433"/>
      <c r="BF53" s="433"/>
      <c r="BG53" s="433"/>
      <c r="BH53" s="433"/>
      <c r="BI53" s="433"/>
      <c r="BJ53" s="433"/>
      <c r="BK53" s="433"/>
      <c r="BL53" s="433"/>
      <c r="BM53" s="433"/>
      <c r="BN53" s="433"/>
      <c r="BO53" s="433"/>
      <c r="BP53" s="433"/>
      <c r="BQ53" s="433"/>
      <c r="BR53" s="433"/>
      <c r="BS53" s="433"/>
      <c r="BT53" s="433"/>
      <c r="BU53" s="433"/>
      <c r="BV53" s="433"/>
      <c r="BW53" s="433"/>
      <c r="BX53" s="433"/>
      <c r="BY53" s="433"/>
      <c r="BZ53" s="433"/>
      <c r="CA53" s="433"/>
      <c r="CB53" s="433"/>
      <c r="CC53" s="433"/>
      <c r="CD53" s="433"/>
      <c r="CE53" s="433"/>
      <c r="CF53" s="433"/>
      <c r="CG53" s="433"/>
      <c r="CH53" s="433"/>
      <c r="CI53" s="433"/>
      <c r="CJ53" s="433"/>
      <c r="CK53" s="433"/>
      <c r="CL53" s="433"/>
      <c r="CM53" s="433"/>
      <c r="CN53" s="433"/>
      <c r="CO53" s="433"/>
      <c r="CP53" s="433"/>
      <c r="CQ53" s="433"/>
      <c r="CR53" s="433"/>
      <c r="CS53" s="433"/>
      <c r="CT53" s="433"/>
      <c r="CU53" s="433"/>
      <c r="CV53" s="433"/>
      <c r="CW53" s="433"/>
      <c r="CX53" s="433"/>
      <c r="CY53" s="433"/>
      <c r="CZ53" s="433"/>
      <c r="DA53" s="433"/>
      <c r="DB53" s="433"/>
      <c r="DC53" s="433"/>
      <c r="DD53" s="433"/>
      <c r="DE53" s="433"/>
      <c r="DF53" s="433"/>
      <c r="DG53" s="433"/>
      <c r="DH53" s="433"/>
      <c r="DI53" s="433"/>
      <c r="DJ53" s="433"/>
      <c r="DK53" s="433"/>
      <c r="DL53" s="433"/>
      <c r="DM53" s="433"/>
      <c r="DN53" s="433"/>
      <c r="DO53" s="433"/>
      <c r="DP53" s="433"/>
      <c r="DQ53" s="433"/>
      <c r="DR53" s="433"/>
      <c r="DS53" s="433"/>
      <c r="DT53" s="433"/>
      <c r="DU53" s="433"/>
      <c r="DV53" s="433"/>
      <c r="DW53" s="433"/>
      <c r="DX53" s="433"/>
      <c r="DY53" s="433"/>
      <c r="DZ53" s="433"/>
      <c r="EA53" s="433"/>
      <c r="EB53" s="433"/>
      <c r="EC53" s="433"/>
      <c r="ED53" s="433"/>
      <c r="EE53" s="433"/>
      <c r="EF53" s="433"/>
      <c r="EG53" s="433"/>
      <c r="EH53" s="433"/>
      <c r="EI53" s="433"/>
      <c r="EJ53" s="433"/>
      <c r="EK53" s="433"/>
      <c r="EL53" s="433"/>
      <c r="EM53" s="433"/>
      <c r="EN53" s="433"/>
      <c r="EO53" s="433"/>
      <c r="EP53" s="433"/>
      <c r="EQ53" s="433"/>
      <c r="ER53" s="433"/>
      <c r="ES53" s="433"/>
      <c r="ET53" s="433"/>
      <c r="EU53" s="433"/>
      <c r="EV53" s="433"/>
      <c r="EW53" s="433"/>
      <c r="EX53" s="433"/>
      <c r="EY53" s="433"/>
      <c r="EZ53" s="433"/>
      <c r="FA53" s="433"/>
      <c r="FB53" s="433"/>
      <c r="FC53" s="433"/>
      <c r="FD53" s="433"/>
      <c r="FE53" s="433"/>
      <c r="FF53" s="433"/>
      <c r="FG53" s="433"/>
      <c r="FH53" s="433"/>
      <c r="FI53" s="433"/>
      <c r="FJ53" s="433"/>
      <c r="FK53" s="433"/>
      <c r="FL53" s="433"/>
      <c r="FM53" s="433"/>
      <c r="FN53" s="433"/>
      <c r="FO53" s="433"/>
      <c r="FP53" s="433"/>
      <c r="FQ53" s="433"/>
      <c r="FR53" s="433"/>
      <c r="FS53" s="433"/>
      <c r="FT53" s="433"/>
      <c r="FU53" s="433"/>
      <c r="FV53" s="433"/>
      <c r="FW53" s="433"/>
      <c r="FX53" s="433"/>
      <c r="FY53" s="433"/>
      <c r="FZ53" s="433"/>
      <c r="GA53" s="433"/>
      <c r="GB53" s="433"/>
      <c r="GC53" s="433"/>
      <c r="GD53" s="433"/>
      <c r="GE53" s="433"/>
      <c r="GF53" s="433"/>
      <c r="GG53" s="433"/>
      <c r="GH53" s="433"/>
      <c r="GI53" s="433"/>
      <c r="GJ53" s="433"/>
      <c r="GK53" s="433"/>
      <c r="GL53" s="433"/>
      <c r="GM53" s="433"/>
      <c r="GN53" s="433"/>
      <c r="GO53" s="433"/>
      <c r="GP53" s="433"/>
      <c r="GQ53" s="433"/>
      <c r="GR53" s="433"/>
      <c r="GS53" s="433"/>
      <c r="GT53" s="433"/>
      <c r="GU53" s="433"/>
      <c r="GV53" s="433"/>
      <c r="GW53" s="433"/>
      <c r="GX53" s="433"/>
      <c r="GY53" s="433"/>
      <c r="GZ53" s="433"/>
      <c r="HA53" s="433"/>
      <c r="HB53" s="433"/>
      <c r="HC53" s="433"/>
      <c r="HD53" s="433"/>
      <c r="HE53" s="433"/>
      <c r="HF53" s="433"/>
      <c r="HG53" s="433"/>
      <c r="HH53" s="433"/>
      <c r="HI53" s="433"/>
      <c r="HJ53" s="433"/>
      <c r="HK53" s="433"/>
      <c r="HL53" s="433"/>
      <c r="HM53" s="433"/>
      <c r="HN53" s="433"/>
      <c r="HO53" s="433"/>
      <c r="HP53" s="433"/>
      <c r="HQ53" s="433"/>
      <c r="HR53" s="433"/>
      <c r="HS53" s="433"/>
      <c r="HT53" s="433"/>
      <c r="HU53" s="433"/>
      <c r="HV53" s="433"/>
      <c r="HW53" s="433"/>
      <c r="HX53" s="433"/>
      <c r="HY53" s="433"/>
      <c r="HZ53" s="433"/>
      <c r="IA53" s="433"/>
      <c r="IB53" s="433"/>
      <c r="IC53" s="433"/>
      <c r="ID53" s="433"/>
      <c r="IE53" s="433"/>
      <c r="IF53" s="433"/>
      <c r="IG53" s="433"/>
      <c r="IH53" s="433"/>
      <c r="II53" s="433"/>
      <c r="IJ53" s="433"/>
      <c r="IK53" s="433"/>
      <c r="IL53" s="433"/>
      <c r="IM53" s="433"/>
      <c r="IN53" s="433"/>
      <c r="IO53" s="433"/>
      <c r="IP53" s="433"/>
      <c r="IQ53" s="433"/>
      <c r="IR53" s="433"/>
      <c r="IS53" s="433"/>
      <c r="IT53" s="433"/>
      <c r="IU53" s="433"/>
      <c r="IV53" s="433"/>
      <c r="IW53" s="433"/>
    </row>
    <row r="54" s="523" customFormat="1" ht="15.75" hidden="1" spans="1:257">
      <c r="A54" s="353" t="s">
        <v>4146</v>
      </c>
      <c r="B54" s="307" t="s">
        <v>168</v>
      </c>
      <c r="C54" s="365">
        <f ca="1">SUMIF(表1.2024年公共财政收入决算表!$A$6:$A$387,A54,表1.2024年公共财政收入决算表!$E$6:$E$387)</f>
        <v>0</v>
      </c>
      <c r="D54" s="365">
        <f t="shared" si="9"/>
        <v>0</v>
      </c>
      <c r="E54" s="542"/>
      <c r="F54" s="348"/>
      <c r="G54" s="348">
        <f ca="1" t="shared" si="10"/>
        <v>0</v>
      </c>
      <c r="H54" s="348" t="str">
        <f ca="1" t="shared" si="0"/>
        <v/>
      </c>
      <c r="I54" s="22" t="str">
        <f ca="1" t="shared" si="1"/>
        <v>否</v>
      </c>
      <c r="J54" s="547" t="str">
        <f t="shared" si="11"/>
        <v>10104</v>
      </c>
      <c r="K54" s="93" t="str">
        <f t="shared" si="2"/>
        <v>项</v>
      </c>
      <c r="L54" s="433"/>
      <c r="M54" s="433"/>
      <c r="N54" s="433"/>
      <c r="O54" s="433"/>
      <c r="P54" s="433"/>
      <c r="Q54" s="433"/>
      <c r="R54" s="433"/>
      <c r="S54" s="433"/>
      <c r="T54" s="433"/>
      <c r="U54" s="433"/>
      <c r="V54" s="433"/>
      <c r="W54" s="433"/>
      <c r="X54" s="433"/>
      <c r="Y54" s="433"/>
      <c r="Z54" s="433"/>
      <c r="AA54" s="433"/>
      <c r="AB54" s="433"/>
      <c r="AC54" s="433"/>
      <c r="AD54" s="433"/>
      <c r="AE54" s="433"/>
      <c r="AF54" s="433"/>
      <c r="AG54" s="433"/>
      <c r="AH54" s="433"/>
      <c r="AI54" s="433"/>
      <c r="AJ54" s="433"/>
      <c r="AK54" s="433"/>
      <c r="AL54" s="433"/>
      <c r="AM54" s="433"/>
      <c r="AN54" s="433"/>
      <c r="AO54" s="433"/>
      <c r="AP54" s="433"/>
      <c r="AQ54" s="433"/>
      <c r="AR54" s="433"/>
      <c r="AS54" s="433"/>
      <c r="AT54" s="433"/>
      <c r="AU54" s="433"/>
      <c r="AV54" s="433"/>
      <c r="AW54" s="433"/>
      <c r="AX54" s="433"/>
      <c r="AY54" s="433"/>
      <c r="AZ54" s="433"/>
      <c r="BA54" s="433"/>
      <c r="BB54" s="433"/>
      <c r="BC54" s="433"/>
      <c r="BD54" s="433"/>
      <c r="BE54" s="433"/>
      <c r="BF54" s="433"/>
      <c r="BG54" s="433"/>
      <c r="BH54" s="433"/>
      <c r="BI54" s="433"/>
      <c r="BJ54" s="433"/>
      <c r="BK54" s="433"/>
      <c r="BL54" s="433"/>
      <c r="BM54" s="433"/>
      <c r="BN54" s="433"/>
      <c r="BO54" s="433"/>
      <c r="BP54" s="433"/>
      <c r="BQ54" s="433"/>
      <c r="BR54" s="433"/>
      <c r="BS54" s="433"/>
      <c r="BT54" s="433"/>
      <c r="BU54" s="433"/>
      <c r="BV54" s="433"/>
      <c r="BW54" s="433"/>
      <c r="BX54" s="433"/>
      <c r="BY54" s="433"/>
      <c r="BZ54" s="433"/>
      <c r="CA54" s="433"/>
      <c r="CB54" s="433"/>
      <c r="CC54" s="433"/>
      <c r="CD54" s="433"/>
      <c r="CE54" s="433"/>
      <c r="CF54" s="433"/>
      <c r="CG54" s="433"/>
      <c r="CH54" s="433"/>
      <c r="CI54" s="433"/>
      <c r="CJ54" s="433"/>
      <c r="CK54" s="433"/>
      <c r="CL54" s="433"/>
      <c r="CM54" s="433"/>
      <c r="CN54" s="433"/>
      <c r="CO54" s="433"/>
      <c r="CP54" s="433"/>
      <c r="CQ54" s="433"/>
      <c r="CR54" s="433"/>
      <c r="CS54" s="433"/>
      <c r="CT54" s="433"/>
      <c r="CU54" s="433"/>
      <c r="CV54" s="433"/>
      <c r="CW54" s="433"/>
      <c r="CX54" s="433"/>
      <c r="CY54" s="433"/>
      <c r="CZ54" s="433"/>
      <c r="DA54" s="433"/>
      <c r="DB54" s="433"/>
      <c r="DC54" s="433"/>
      <c r="DD54" s="433"/>
      <c r="DE54" s="433"/>
      <c r="DF54" s="433"/>
      <c r="DG54" s="433"/>
      <c r="DH54" s="433"/>
      <c r="DI54" s="433"/>
      <c r="DJ54" s="433"/>
      <c r="DK54" s="433"/>
      <c r="DL54" s="433"/>
      <c r="DM54" s="433"/>
      <c r="DN54" s="433"/>
      <c r="DO54" s="433"/>
      <c r="DP54" s="433"/>
      <c r="DQ54" s="433"/>
      <c r="DR54" s="433"/>
      <c r="DS54" s="433"/>
      <c r="DT54" s="433"/>
      <c r="DU54" s="433"/>
      <c r="DV54" s="433"/>
      <c r="DW54" s="433"/>
      <c r="DX54" s="433"/>
      <c r="DY54" s="433"/>
      <c r="DZ54" s="433"/>
      <c r="EA54" s="433"/>
      <c r="EB54" s="433"/>
      <c r="EC54" s="433"/>
      <c r="ED54" s="433"/>
      <c r="EE54" s="433"/>
      <c r="EF54" s="433"/>
      <c r="EG54" s="433"/>
      <c r="EH54" s="433"/>
      <c r="EI54" s="433"/>
      <c r="EJ54" s="433"/>
      <c r="EK54" s="433"/>
      <c r="EL54" s="433"/>
      <c r="EM54" s="433"/>
      <c r="EN54" s="433"/>
      <c r="EO54" s="433"/>
      <c r="EP54" s="433"/>
      <c r="EQ54" s="433"/>
      <c r="ER54" s="433"/>
      <c r="ES54" s="433"/>
      <c r="ET54" s="433"/>
      <c r="EU54" s="433"/>
      <c r="EV54" s="433"/>
      <c r="EW54" s="433"/>
      <c r="EX54" s="433"/>
      <c r="EY54" s="433"/>
      <c r="EZ54" s="433"/>
      <c r="FA54" s="433"/>
      <c r="FB54" s="433"/>
      <c r="FC54" s="433"/>
      <c r="FD54" s="433"/>
      <c r="FE54" s="433"/>
      <c r="FF54" s="433"/>
      <c r="FG54" s="433"/>
      <c r="FH54" s="433"/>
      <c r="FI54" s="433"/>
      <c r="FJ54" s="433"/>
      <c r="FK54" s="433"/>
      <c r="FL54" s="433"/>
      <c r="FM54" s="433"/>
      <c r="FN54" s="433"/>
      <c r="FO54" s="433"/>
      <c r="FP54" s="433"/>
      <c r="FQ54" s="433"/>
      <c r="FR54" s="433"/>
      <c r="FS54" s="433"/>
      <c r="FT54" s="433"/>
      <c r="FU54" s="433"/>
      <c r="FV54" s="433"/>
      <c r="FW54" s="433"/>
      <c r="FX54" s="433"/>
      <c r="FY54" s="433"/>
      <c r="FZ54" s="433"/>
      <c r="GA54" s="433"/>
      <c r="GB54" s="433"/>
      <c r="GC54" s="433"/>
      <c r="GD54" s="433"/>
      <c r="GE54" s="433"/>
      <c r="GF54" s="433"/>
      <c r="GG54" s="433"/>
      <c r="GH54" s="433"/>
      <c r="GI54" s="433"/>
      <c r="GJ54" s="433"/>
      <c r="GK54" s="433"/>
      <c r="GL54" s="433"/>
      <c r="GM54" s="433"/>
      <c r="GN54" s="433"/>
      <c r="GO54" s="433"/>
      <c r="GP54" s="433"/>
      <c r="GQ54" s="433"/>
      <c r="GR54" s="433"/>
      <c r="GS54" s="433"/>
      <c r="GT54" s="433"/>
      <c r="GU54" s="433"/>
      <c r="GV54" s="433"/>
      <c r="GW54" s="433"/>
      <c r="GX54" s="433"/>
      <c r="GY54" s="433"/>
      <c r="GZ54" s="433"/>
      <c r="HA54" s="433"/>
      <c r="HB54" s="433"/>
      <c r="HC54" s="433"/>
      <c r="HD54" s="433"/>
      <c r="HE54" s="433"/>
      <c r="HF54" s="433"/>
      <c r="HG54" s="433"/>
      <c r="HH54" s="433"/>
      <c r="HI54" s="433"/>
      <c r="HJ54" s="433"/>
      <c r="HK54" s="433"/>
      <c r="HL54" s="433"/>
      <c r="HM54" s="433"/>
      <c r="HN54" s="433"/>
      <c r="HO54" s="433"/>
      <c r="HP54" s="433"/>
      <c r="HQ54" s="433"/>
      <c r="HR54" s="433"/>
      <c r="HS54" s="433"/>
      <c r="HT54" s="433"/>
      <c r="HU54" s="433"/>
      <c r="HV54" s="433"/>
      <c r="HW54" s="433"/>
      <c r="HX54" s="433"/>
      <c r="HY54" s="433"/>
      <c r="HZ54" s="433"/>
      <c r="IA54" s="433"/>
      <c r="IB54" s="433"/>
      <c r="IC54" s="433"/>
      <c r="ID54" s="433"/>
      <c r="IE54" s="433"/>
      <c r="IF54" s="433"/>
      <c r="IG54" s="433"/>
      <c r="IH54" s="433"/>
      <c r="II54" s="433"/>
      <c r="IJ54" s="433"/>
      <c r="IK54" s="433"/>
      <c r="IL54" s="433"/>
      <c r="IM54" s="433"/>
      <c r="IN54" s="433"/>
      <c r="IO54" s="433"/>
      <c r="IP54" s="433"/>
      <c r="IQ54" s="433"/>
      <c r="IR54" s="433"/>
      <c r="IS54" s="433"/>
      <c r="IT54" s="433"/>
      <c r="IU54" s="433"/>
      <c r="IV54" s="433"/>
      <c r="IW54" s="433"/>
    </row>
    <row r="55" s="523" customFormat="1" ht="15.75" hidden="1" spans="1:256">
      <c r="A55" s="353" t="s">
        <v>4147</v>
      </c>
      <c r="B55" s="307" t="s">
        <v>170</v>
      </c>
      <c r="C55" s="365">
        <f ca="1">SUMIF(表1.2024年公共财政收入决算表!$A$6:$A$387,A55,表1.2024年公共财政收入决算表!$E$6:$E$387)</f>
        <v>0</v>
      </c>
      <c r="D55" s="365">
        <f t="shared" si="9"/>
        <v>0</v>
      </c>
      <c r="E55" s="542"/>
      <c r="F55" s="348"/>
      <c r="G55" s="348">
        <f ca="1" t="shared" si="10"/>
        <v>0</v>
      </c>
      <c r="H55" s="348" t="str">
        <f ca="1" t="shared" si="0"/>
        <v/>
      </c>
      <c r="I55" s="22" t="str">
        <f ca="1" t="shared" si="1"/>
        <v>否</v>
      </c>
      <c r="J55" s="547" t="str">
        <f t="shared" si="11"/>
        <v>10104</v>
      </c>
      <c r="K55" s="93" t="str">
        <f t="shared" si="2"/>
        <v>项</v>
      </c>
      <c r="L55" s="329"/>
      <c r="M55" s="329"/>
      <c r="N55" s="329"/>
      <c r="O55" s="329"/>
      <c r="P55" s="329"/>
      <c r="Q55" s="329"/>
      <c r="R55" s="329"/>
      <c r="S55" s="329"/>
      <c r="T55" s="329"/>
      <c r="U55" s="329"/>
      <c r="V55" s="329"/>
      <c r="W55" s="329"/>
      <c r="X55" s="329"/>
      <c r="Y55" s="329"/>
      <c r="Z55" s="329"/>
      <c r="AA55" s="329"/>
      <c r="AB55" s="329"/>
      <c r="AC55" s="329"/>
      <c r="AD55" s="329"/>
      <c r="AE55" s="329"/>
      <c r="AF55" s="329"/>
      <c r="AG55" s="329"/>
      <c r="AH55" s="329"/>
      <c r="AI55" s="329"/>
      <c r="AJ55" s="329"/>
      <c r="AK55" s="329"/>
      <c r="AL55" s="329"/>
      <c r="AM55" s="329"/>
      <c r="AN55" s="329"/>
      <c r="AO55" s="329"/>
      <c r="AP55" s="329"/>
      <c r="AQ55" s="329"/>
      <c r="AR55" s="329"/>
      <c r="AS55" s="329"/>
      <c r="AT55" s="329"/>
      <c r="AU55" s="329"/>
      <c r="AV55" s="329"/>
      <c r="AW55" s="329"/>
      <c r="AX55" s="329"/>
      <c r="AY55" s="329"/>
      <c r="AZ55" s="329"/>
      <c r="BA55" s="329"/>
      <c r="BB55" s="329"/>
      <c r="BC55" s="329"/>
      <c r="BD55" s="329"/>
      <c r="BE55" s="329"/>
      <c r="BF55" s="329"/>
      <c r="BG55" s="329"/>
      <c r="BH55" s="329"/>
      <c r="BI55" s="329"/>
      <c r="BJ55" s="329"/>
      <c r="BK55" s="329"/>
      <c r="BL55" s="329"/>
      <c r="BM55" s="329"/>
      <c r="BN55" s="329"/>
      <c r="BO55" s="329"/>
      <c r="BP55" s="329"/>
      <c r="BQ55" s="329"/>
      <c r="BR55" s="329"/>
      <c r="BS55" s="329"/>
      <c r="BT55" s="329"/>
      <c r="BU55" s="329"/>
      <c r="BV55" s="329"/>
      <c r="BW55" s="329"/>
      <c r="BX55" s="329"/>
      <c r="BY55" s="329"/>
      <c r="BZ55" s="329"/>
      <c r="CA55" s="329"/>
      <c r="CB55" s="329"/>
      <c r="CC55" s="329"/>
      <c r="CD55" s="329"/>
      <c r="CE55" s="329"/>
      <c r="CF55" s="329"/>
      <c r="CG55" s="329"/>
      <c r="CH55" s="329"/>
      <c r="CI55" s="329"/>
      <c r="CJ55" s="329"/>
      <c r="CK55" s="329"/>
      <c r="CL55" s="329"/>
      <c r="CM55" s="329"/>
      <c r="CN55" s="329"/>
      <c r="CO55" s="329"/>
      <c r="CP55" s="329"/>
      <c r="CQ55" s="329"/>
      <c r="CR55" s="329"/>
      <c r="CS55" s="329"/>
      <c r="CT55" s="329"/>
      <c r="CU55" s="329"/>
      <c r="CV55" s="329"/>
      <c r="CW55" s="329"/>
      <c r="CX55" s="329"/>
      <c r="CY55" s="329"/>
      <c r="CZ55" s="329"/>
      <c r="DA55" s="329"/>
      <c r="DB55" s="329"/>
      <c r="DC55" s="329"/>
      <c r="DD55" s="329"/>
      <c r="DE55" s="329"/>
      <c r="DF55" s="329"/>
      <c r="DG55" s="329"/>
      <c r="DH55" s="329"/>
      <c r="DI55" s="329"/>
      <c r="DJ55" s="329"/>
      <c r="DK55" s="329"/>
      <c r="DL55" s="329"/>
      <c r="DM55" s="329"/>
      <c r="DN55" s="329"/>
      <c r="DO55" s="329"/>
      <c r="DP55" s="329"/>
      <c r="DQ55" s="329"/>
      <c r="DR55" s="329"/>
      <c r="DS55" s="329"/>
      <c r="DT55" s="329"/>
      <c r="DU55" s="329"/>
      <c r="DV55" s="329"/>
      <c r="DW55" s="329"/>
      <c r="DX55" s="329"/>
      <c r="DY55" s="329"/>
      <c r="DZ55" s="329"/>
      <c r="EA55" s="329"/>
      <c r="EB55" s="329"/>
      <c r="EC55" s="329"/>
      <c r="ED55" s="329"/>
      <c r="EE55" s="329"/>
      <c r="EF55" s="329"/>
      <c r="EG55" s="329"/>
      <c r="EH55" s="329"/>
      <c r="EI55" s="329"/>
      <c r="EJ55" s="329"/>
      <c r="EK55" s="329"/>
      <c r="EL55" s="329"/>
      <c r="EM55" s="329"/>
      <c r="EN55" s="329"/>
      <c r="EO55" s="329"/>
      <c r="EP55" s="329"/>
      <c r="EQ55" s="329"/>
      <c r="ER55" s="329"/>
      <c r="ES55" s="329"/>
      <c r="ET55" s="329"/>
      <c r="EU55" s="329"/>
      <c r="EV55" s="329"/>
      <c r="EW55" s="329"/>
      <c r="EX55" s="329"/>
      <c r="EY55" s="329"/>
      <c r="EZ55" s="329"/>
      <c r="FA55" s="329"/>
      <c r="FB55" s="329"/>
      <c r="FC55" s="329"/>
      <c r="FD55" s="329"/>
      <c r="FE55" s="329"/>
      <c r="FF55" s="329"/>
      <c r="FG55" s="329"/>
      <c r="FH55" s="329"/>
      <c r="FI55" s="329"/>
      <c r="FJ55" s="329"/>
      <c r="FK55" s="329"/>
      <c r="FL55" s="329"/>
      <c r="FM55" s="329"/>
      <c r="FN55" s="329"/>
      <c r="FO55" s="329"/>
      <c r="FP55" s="329"/>
      <c r="FQ55" s="329"/>
      <c r="FR55" s="329"/>
      <c r="FS55" s="329"/>
      <c r="FT55" s="329"/>
      <c r="FU55" s="329"/>
      <c r="FV55" s="329"/>
      <c r="FW55" s="329"/>
      <c r="FX55" s="329"/>
      <c r="FY55" s="329"/>
      <c r="FZ55" s="329"/>
      <c r="GA55" s="329"/>
      <c r="GB55" s="329"/>
      <c r="GC55" s="329"/>
      <c r="GD55" s="329"/>
      <c r="GE55" s="329"/>
      <c r="GF55" s="329"/>
      <c r="GG55" s="329"/>
      <c r="GH55" s="329"/>
      <c r="GI55" s="329"/>
      <c r="GJ55" s="329"/>
      <c r="GK55" s="329"/>
      <c r="GL55" s="329"/>
      <c r="GM55" s="329"/>
      <c r="GN55" s="329"/>
      <c r="GO55" s="329"/>
      <c r="GP55" s="329"/>
      <c r="GQ55" s="329"/>
      <c r="GR55" s="329"/>
      <c r="GS55" s="329"/>
      <c r="GT55" s="329"/>
      <c r="GU55" s="329"/>
      <c r="GV55" s="329"/>
      <c r="GW55" s="329"/>
      <c r="GX55" s="329"/>
      <c r="GY55" s="329"/>
      <c r="GZ55" s="329"/>
      <c r="HA55" s="329"/>
      <c r="HB55" s="329"/>
      <c r="HC55" s="329"/>
      <c r="HD55" s="329"/>
      <c r="HE55" s="329"/>
      <c r="HF55" s="329"/>
      <c r="HG55" s="329"/>
      <c r="HH55" s="329"/>
      <c r="HI55" s="329"/>
      <c r="HJ55" s="329"/>
      <c r="HK55" s="329"/>
      <c r="HL55" s="329"/>
      <c r="HM55" s="329"/>
      <c r="HN55" s="329"/>
      <c r="HO55" s="329"/>
      <c r="HP55" s="329"/>
      <c r="HQ55" s="329"/>
      <c r="HR55" s="329"/>
      <c r="HS55" s="329"/>
      <c r="HT55" s="329"/>
      <c r="HU55" s="329"/>
      <c r="HV55" s="329"/>
      <c r="HW55" s="329"/>
      <c r="HX55" s="329"/>
      <c r="HY55" s="329"/>
      <c r="HZ55" s="329"/>
      <c r="IA55" s="329"/>
      <c r="IB55" s="329"/>
      <c r="IC55" s="329"/>
      <c r="ID55" s="329"/>
      <c r="IE55" s="329"/>
      <c r="IF55" s="329"/>
      <c r="IG55" s="329"/>
      <c r="IH55" s="329"/>
      <c r="II55" s="329"/>
      <c r="IJ55" s="329"/>
      <c r="IK55" s="329"/>
      <c r="IL55" s="329"/>
      <c r="IM55" s="329"/>
      <c r="IN55" s="329"/>
      <c r="IO55" s="329"/>
      <c r="IP55" s="329"/>
      <c r="IQ55" s="329"/>
      <c r="IR55" s="329"/>
      <c r="IS55" s="329"/>
      <c r="IT55" s="329"/>
      <c r="IU55" s="329"/>
      <c r="IV55" s="329"/>
    </row>
    <row r="56" s="523" customFormat="1" ht="15.75" hidden="1" spans="1:256">
      <c r="A56" s="353" t="s">
        <v>4148</v>
      </c>
      <c r="B56" s="307" t="s">
        <v>172</v>
      </c>
      <c r="C56" s="365">
        <f ca="1">SUMIF(表1.2024年公共财政收入决算表!$A$6:$A$387,A56,表1.2024年公共财政收入决算表!$E$6:$E$387)</f>
        <v>0</v>
      </c>
      <c r="D56" s="365">
        <f t="shared" si="9"/>
        <v>0</v>
      </c>
      <c r="E56" s="542"/>
      <c r="F56" s="348"/>
      <c r="G56" s="348">
        <f ca="1" t="shared" si="10"/>
        <v>0</v>
      </c>
      <c r="H56" s="348" t="str">
        <f ca="1" t="shared" si="0"/>
        <v/>
      </c>
      <c r="I56" s="22" t="str">
        <f ca="1" t="shared" si="1"/>
        <v>否</v>
      </c>
      <c r="J56" s="547" t="str">
        <f t="shared" si="11"/>
        <v>10104</v>
      </c>
      <c r="K56" s="93" t="str">
        <f t="shared" si="2"/>
        <v>项</v>
      </c>
      <c r="L56" s="329"/>
      <c r="M56" s="329"/>
      <c r="N56" s="329"/>
      <c r="O56" s="329"/>
      <c r="P56" s="329"/>
      <c r="Q56" s="329"/>
      <c r="R56" s="329"/>
      <c r="S56" s="329"/>
      <c r="T56" s="329"/>
      <c r="U56" s="329"/>
      <c r="V56" s="329"/>
      <c r="W56" s="329"/>
      <c r="X56" s="329"/>
      <c r="Y56" s="329"/>
      <c r="Z56" s="329"/>
      <c r="AA56" s="329"/>
      <c r="AB56" s="329"/>
      <c r="AC56" s="329"/>
      <c r="AD56" s="329"/>
      <c r="AE56" s="329"/>
      <c r="AF56" s="329"/>
      <c r="AG56" s="329"/>
      <c r="AH56" s="329"/>
      <c r="AI56" s="329"/>
      <c r="AJ56" s="329"/>
      <c r="AK56" s="329"/>
      <c r="AL56" s="329"/>
      <c r="AM56" s="329"/>
      <c r="AN56" s="329"/>
      <c r="AO56" s="329"/>
      <c r="AP56" s="329"/>
      <c r="AQ56" s="329"/>
      <c r="AR56" s="329"/>
      <c r="AS56" s="329"/>
      <c r="AT56" s="329"/>
      <c r="AU56" s="329"/>
      <c r="AV56" s="329"/>
      <c r="AW56" s="329"/>
      <c r="AX56" s="329"/>
      <c r="AY56" s="329"/>
      <c r="AZ56" s="329"/>
      <c r="BA56" s="329"/>
      <c r="BB56" s="329"/>
      <c r="BC56" s="329"/>
      <c r="BD56" s="329"/>
      <c r="BE56" s="329"/>
      <c r="BF56" s="329"/>
      <c r="BG56" s="329"/>
      <c r="BH56" s="329"/>
      <c r="BI56" s="329"/>
      <c r="BJ56" s="329"/>
      <c r="BK56" s="329"/>
      <c r="BL56" s="329"/>
      <c r="BM56" s="329"/>
      <c r="BN56" s="329"/>
      <c r="BO56" s="329"/>
      <c r="BP56" s="329"/>
      <c r="BQ56" s="329"/>
      <c r="BR56" s="329"/>
      <c r="BS56" s="329"/>
      <c r="BT56" s="329"/>
      <c r="BU56" s="329"/>
      <c r="BV56" s="329"/>
      <c r="BW56" s="329"/>
      <c r="BX56" s="329"/>
      <c r="BY56" s="329"/>
      <c r="BZ56" s="329"/>
      <c r="CA56" s="329"/>
      <c r="CB56" s="329"/>
      <c r="CC56" s="329"/>
      <c r="CD56" s="329"/>
      <c r="CE56" s="329"/>
      <c r="CF56" s="329"/>
      <c r="CG56" s="329"/>
      <c r="CH56" s="329"/>
      <c r="CI56" s="329"/>
      <c r="CJ56" s="329"/>
      <c r="CK56" s="329"/>
      <c r="CL56" s="329"/>
      <c r="CM56" s="329"/>
      <c r="CN56" s="329"/>
      <c r="CO56" s="329"/>
      <c r="CP56" s="329"/>
      <c r="CQ56" s="329"/>
      <c r="CR56" s="329"/>
      <c r="CS56" s="329"/>
      <c r="CT56" s="329"/>
      <c r="CU56" s="329"/>
      <c r="CV56" s="329"/>
      <c r="CW56" s="329"/>
      <c r="CX56" s="329"/>
      <c r="CY56" s="329"/>
      <c r="CZ56" s="329"/>
      <c r="DA56" s="329"/>
      <c r="DB56" s="329"/>
      <c r="DC56" s="329"/>
      <c r="DD56" s="329"/>
      <c r="DE56" s="329"/>
      <c r="DF56" s="329"/>
      <c r="DG56" s="329"/>
      <c r="DH56" s="329"/>
      <c r="DI56" s="329"/>
      <c r="DJ56" s="329"/>
      <c r="DK56" s="329"/>
      <c r="DL56" s="329"/>
      <c r="DM56" s="329"/>
      <c r="DN56" s="329"/>
      <c r="DO56" s="329"/>
      <c r="DP56" s="329"/>
      <c r="DQ56" s="329"/>
      <c r="DR56" s="329"/>
      <c r="DS56" s="329"/>
      <c r="DT56" s="329"/>
      <c r="DU56" s="329"/>
      <c r="DV56" s="329"/>
      <c r="DW56" s="329"/>
      <c r="DX56" s="329"/>
      <c r="DY56" s="329"/>
      <c r="DZ56" s="329"/>
      <c r="EA56" s="329"/>
      <c r="EB56" s="329"/>
      <c r="EC56" s="329"/>
      <c r="ED56" s="329"/>
      <c r="EE56" s="329"/>
      <c r="EF56" s="329"/>
      <c r="EG56" s="329"/>
      <c r="EH56" s="329"/>
      <c r="EI56" s="329"/>
      <c r="EJ56" s="329"/>
      <c r="EK56" s="329"/>
      <c r="EL56" s="329"/>
      <c r="EM56" s="329"/>
      <c r="EN56" s="329"/>
      <c r="EO56" s="329"/>
      <c r="EP56" s="329"/>
      <c r="EQ56" s="329"/>
      <c r="ER56" s="329"/>
      <c r="ES56" s="329"/>
      <c r="ET56" s="329"/>
      <c r="EU56" s="329"/>
      <c r="EV56" s="329"/>
      <c r="EW56" s="329"/>
      <c r="EX56" s="329"/>
      <c r="EY56" s="329"/>
      <c r="EZ56" s="329"/>
      <c r="FA56" s="329"/>
      <c r="FB56" s="329"/>
      <c r="FC56" s="329"/>
      <c r="FD56" s="329"/>
      <c r="FE56" s="329"/>
      <c r="FF56" s="329"/>
      <c r="FG56" s="329"/>
      <c r="FH56" s="329"/>
      <c r="FI56" s="329"/>
      <c r="FJ56" s="329"/>
      <c r="FK56" s="329"/>
      <c r="FL56" s="329"/>
      <c r="FM56" s="329"/>
      <c r="FN56" s="329"/>
      <c r="FO56" s="329"/>
      <c r="FP56" s="329"/>
      <c r="FQ56" s="329"/>
      <c r="FR56" s="329"/>
      <c r="FS56" s="329"/>
      <c r="FT56" s="329"/>
      <c r="FU56" s="329"/>
      <c r="FV56" s="329"/>
      <c r="FW56" s="329"/>
      <c r="FX56" s="329"/>
      <c r="FY56" s="329"/>
      <c r="FZ56" s="329"/>
      <c r="GA56" s="329"/>
      <c r="GB56" s="329"/>
      <c r="GC56" s="329"/>
      <c r="GD56" s="329"/>
      <c r="GE56" s="329"/>
      <c r="GF56" s="329"/>
      <c r="GG56" s="329"/>
      <c r="GH56" s="329"/>
      <c r="GI56" s="329"/>
      <c r="GJ56" s="329"/>
      <c r="GK56" s="329"/>
      <c r="GL56" s="329"/>
      <c r="GM56" s="329"/>
      <c r="GN56" s="329"/>
      <c r="GO56" s="329"/>
      <c r="GP56" s="329"/>
      <c r="GQ56" s="329"/>
      <c r="GR56" s="329"/>
      <c r="GS56" s="329"/>
      <c r="GT56" s="329"/>
      <c r="GU56" s="329"/>
      <c r="GV56" s="329"/>
      <c r="GW56" s="329"/>
      <c r="GX56" s="329"/>
      <c r="GY56" s="329"/>
      <c r="GZ56" s="329"/>
      <c r="HA56" s="329"/>
      <c r="HB56" s="329"/>
      <c r="HC56" s="329"/>
      <c r="HD56" s="329"/>
      <c r="HE56" s="329"/>
      <c r="HF56" s="329"/>
      <c r="HG56" s="329"/>
      <c r="HH56" s="329"/>
      <c r="HI56" s="329"/>
      <c r="HJ56" s="329"/>
      <c r="HK56" s="329"/>
      <c r="HL56" s="329"/>
      <c r="HM56" s="329"/>
      <c r="HN56" s="329"/>
      <c r="HO56" s="329"/>
      <c r="HP56" s="329"/>
      <c r="HQ56" s="329"/>
      <c r="HR56" s="329"/>
      <c r="HS56" s="329"/>
      <c r="HT56" s="329"/>
      <c r="HU56" s="329"/>
      <c r="HV56" s="329"/>
      <c r="HW56" s="329"/>
      <c r="HX56" s="329"/>
      <c r="HY56" s="329"/>
      <c r="HZ56" s="329"/>
      <c r="IA56" s="329"/>
      <c r="IB56" s="329"/>
      <c r="IC56" s="329"/>
      <c r="ID56" s="329"/>
      <c r="IE56" s="329"/>
      <c r="IF56" s="329"/>
      <c r="IG56" s="329"/>
      <c r="IH56" s="329"/>
      <c r="II56" s="329"/>
      <c r="IJ56" s="329"/>
      <c r="IK56" s="329"/>
      <c r="IL56" s="329"/>
      <c r="IM56" s="329"/>
      <c r="IN56" s="329"/>
      <c r="IO56" s="329"/>
      <c r="IP56" s="329"/>
      <c r="IQ56" s="329"/>
      <c r="IR56" s="329"/>
      <c r="IS56" s="329"/>
      <c r="IT56" s="329"/>
      <c r="IU56" s="329"/>
      <c r="IV56" s="329"/>
    </row>
    <row r="57" s="523" customFormat="1" ht="15.75" hidden="1" spans="1:257">
      <c r="A57" s="353" t="s">
        <v>4149</v>
      </c>
      <c r="B57" s="307" t="s">
        <v>174</v>
      </c>
      <c r="C57" s="365">
        <f ca="1">SUMIF(表1.2024年公共财政收入决算表!$A$6:$A$387,A57,表1.2024年公共财政收入决算表!$E$6:$E$387)</f>
        <v>0</v>
      </c>
      <c r="D57" s="365">
        <f t="shared" si="9"/>
        <v>0</v>
      </c>
      <c r="E57" s="542"/>
      <c r="F57" s="348"/>
      <c r="G57" s="348">
        <f ca="1" t="shared" si="10"/>
        <v>0</v>
      </c>
      <c r="H57" s="348" t="str">
        <f ca="1" t="shared" si="0"/>
        <v/>
      </c>
      <c r="I57" s="22" t="str">
        <f ca="1" t="shared" si="1"/>
        <v>否</v>
      </c>
      <c r="J57" s="547" t="str">
        <f t="shared" si="11"/>
        <v>10104</v>
      </c>
      <c r="K57" s="93" t="str">
        <f t="shared" si="2"/>
        <v>项</v>
      </c>
      <c r="L57" s="433"/>
      <c r="M57" s="433"/>
      <c r="N57" s="433"/>
      <c r="O57" s="433"/>
      <c r="P57" s="433"/>
      <c r="Q57" s="433"/>
      <c r="R57" s="433"/>
      <c r="S57" s="433"/>
      <c r="T57" s="433"/>
      <c r="U57" s="433"/>
      <c r="V57" s="433"/>
      <c r="W57" s="433"/>
      <c r="X57" s="433"/>
      <c r="Y57" s="433"/>
      <c r="Z57" s="433"/>
      <c r="AA57" s="433"/>
      <c r="AB57" s="433"/>
      <c r="AC57" s="433"/>
      <c r="AD57" s="433"/>
      <c r="AE57" s="433"/>
      <c r="AF57" s="433"/>
      <c r="AG57" s="433"/>
      <c r="AH57" s="433"/>
      <c r="AI57" s="433"/>
      <c r="AJ57" s="433"/>
      <c r="AK57" s="433"/>
      <c r="AL57" s="433"/>
      <c r="AM57" s="433"/>
      <c r="AN57" s="433"/>
      <c r="AO57" s="433"/>
      <c r="AP57" s="433"/>
      <c r="AQ57" s="433"/>
      <c r="AR57" s="433"/>
      <c r="AS57" s="433"/>
      <c r="AT57" s="433"/>
      <c r="AU57" s="433"/>
      <c r="AV57" s="433"/>
      <c r="AW57" s="433"/>
      <c r="AX57" s="433"/>
      <c r="AY57" s="433"/>
      <c r="AZ57" s="433"/>
      <c r="BA57" s="433"/>
      <c r="BB57" s="433"/>
      <c r="BC57" s="433"/>
      <c r="BD57" s="433"/>
      <c r="BE57" s="433"/>
      <c r="BF57" s="433"/>
      <c r="BG57" s="433"/>
      <c r="BH57" s="433"/>
      <c r="BI57" s="433"/>
      <c r="BJ57" s="433"/>
      <c r="BK57" s="433"/>
      <c r="BL57" s="433"/>
      <c r="BM57" s="433"/>
      <c r="BN57" s="433"/>
      <c r="BO57" s="433"/>
      <c r="BP57" s="433"/>
      <c r="BQ57" s="433"/>
      <c r="BR57" s="433"/>
      <c r="BS57" s="433"/>
      <c r="BT57" s="433"/>
      <c r="BU57" s="433"/>
      <c r="BV57" s="433"/>
      <c r="BW57" s="433"/>
      <c r="BX57" s="433"/>
      <c r="BY57" s="433"/>
      <c r="BZ57" s="433"/>
      <c r="CA57" s="433"/>
      <c r="CB57" s="433"/>
      <c r="CC57" s="433"/>
      <c r="CD57" s="433"/>
      <c r="CE57" s="433"/>
      <c r="CF57" s="433"/>
      <c r="CG57" s="433"/>
      <c r="CH57" s="433"/>
      <c r="CI57" s="433"/>
      <c r="CJ57" s="433"/>
      <c r="CK57" s="433"/>
      <c r="CL57" s="433"/>
      <c r="CM57" s="433"/>
      <c r="CN57" s="433"/>
      <c r="CO57" s="433"/>
      <c r="CP57" s="433"/>
      <c r="CQ57" s="433"/>
      <c r="CR57" s="433"/>
      <c r="CS57" s="433"/>
      <c r="CT57" s="433"/>
      <c r="CU57" s="433"/>
      <c r="CV57" s="433"/>
      <c r="CW57" s="433"/>
      <c r="CX57" s="433"/>
      <c r="CY57" s="433"/>
      <c r="CZ57" s="433"/>
      <c r="DA57" s="433"/>
      <c r="DB57" s="433"/>
      <c r="DC57" s="433"/>
      <c r="DD57" s="433"/>
      <c r="DE57" s="433"/>
      <c r="DF57" s="433"/>
      <c r="DG57" s="433"/>
      <c r="DH57" s="433"/>
      <c r="DI57" s="433"/>
      <c r="DJ57" s="433"/>
      <c r="DK57" s="433"/>
      <c r="DL57" s="433"/>
      <c r="DM57" s="433"/>
      <c r="DN57" s="433"/>
      <c r="DO57" s="433"/>
      <c r="DP57" s="433"/>
      <c r="DQ57" s="433"/>
      <c r="DR57" s="433"/>
      <c r="DS57" s="433"/>
      <c r="DT57" s="433"/>
      <c r="DU57" s="433"/>
      <c r="DV57" s="433"/>
      <c r="DW57" s="433"/>
      <c r="DX57" s="433"/>
      <c r="DY57" s="433"/>
      <c r="DZ57" s="433"/>
      <c r="EA57" s="433"/>
      <c r="EB57" s="433"/>
      <c r="EC57" s="433"/>
      <c r="ED57" s="433"/>
      <c r="EE57" s="433"/>
      <c r="EF57" s="433"/>
      <c r="EG57" s="433"/>
      <c r="EH57" s="433"/>
      <c r="EI57" s="433"/>
      <c r="EJ57" s="433"/>
      <c r="EK57" s="433"/>
      <c r="EL57" s="433"/>
      <c r="EM57" s="433"/>
      <c r="EN57" s="433"/>
      <c r="EO57" s="433"/>
      <c r="EP57" s="433"/>
      <c r="EQ57" s="433"/>
      <c r="ER57" s="433"/>
      <c r="ES57" s="433"/>
      <c r="ET57" s="433"/>
      <c r="EU57" s="433"/>
      <c r="EV57" s="433"/>
      <c r="EW57" s="433"/>
      <c r="EX57" s="433"/>
      <c r="EY57" s="433"/>
      <c r="EZ57" s="433"/>
      <c r="FA57" s="433"/>
      <c r="FB57" s="433"/>
      <c r="FC57" s="433"/>
      <c r="FD57" s="433"/>
      <c r="FE57" s="433"/>
      <c r="FF57" s="433"/>
      <c r="FG57" s="433"/>
      <c r="FH57" s="433"/>
      <c r="FI57" s="433"/>
      <c r="FJ57" s="433"/>
      <c r="FK57" s="433"/>
      <c r="FL57" s="433"/>
      <c r="FM57" s="433"/>
      <c r="FN57" s="433"/>
      <c r="FO57" s="433"/>
      <c r="FP57" s="433"/>
      <c r="FQ57" s="433"/>
      <c r="FR57" s="433"/>
      <c r="FS57" s="433"/>
      <c r="FT57" s="433"/>
      <c r="FU57" s="433"/>
      <c r="FV57" s="433"/>
      <c r="FW57" s="433"/>
      <c r="FX57" s="433"/>
      <c r="FY57" s="433"/>
      <c r="FZ57" s="433"/>
      <c r="GA57" s="433"/>
      <c r="GB57" s="433"/>
      <c r="GC57" s="433"/>
      <c r="GD57" s="433"/>
      <c r="GE57" s="433"/>
      <c r="GF57" s="433"/>
      <c r="GG57" s="433"/>
      <c r="GH57" s="433"/>
      <c r="GI57" s="433"/>
      <c r="GJ57" s="433"/>
      <c r="GK57" s="433"/>
      <c r="GL57" s="433"/>
      <c r="GM57" s="433"/>
      <c r="GN57" s="433"/>
      <c r="GO57" s="433"/>
      <c r="GP57" s="433"/>
      <c r="GQ57" s="433"/>
      <c r="GR57" s="433"/>
      <c r="GS57" s="433"/>
      <c r="GT57" s="433"/>
      <c r="GU57" s="433"/>
      <c r="GV57" s="433"/>
      <c r="GW57" s="433"/>
      <c r="GX57" s="433"/>
      <c r="GY57" s="433"/>
      <c r="GZ57" s="433"/>
      <c r="HA57" s="433"/>
      <c r="HB57" s="433"/>
      <c r="HC57" s="433"/>
      <c r="HD57" s="433"/>
      <c r="HE57" s="433"/>
      <c r="HF57" s="433"/>
      <c r="HG57" s="433"/>
      <c r="HH57" s="433"/>
      <c r="HI57" s="433"/>
      <c r="HJ57" s="433"/>
      <c r="HK57" s="433"/>
      <c r="HL57" s="433"/>
      <c r="HM57" s="433"/>
      <c r="HN57" s="433"/>
      <c r="HO57" s="433"/>
      <c r="HP57" s="433"/>
      <c r="HQ57" s="433"/>
      <c r="HR57" s="433"/>
      <c r="HS57" s="433"/>
      <c r="HT57" s="433"/>
      <c r="HU57" s="433"/>
      <c r="HV57" s="433"/>
      <c r="HW57" s="433"/>
      <c r="HX57" s="433"/>
      <c r="HY57" s="433"/>
      <c r="HZ57" s="433"/>
      <c r="IA57" s="433"/>
      <c r="IB57" s="433"/>
      <c r="IC57" s="433"/>
      <c r="ID57" s="433"/>
      <c r="IE57" s="433"/>
      <c r="IF57" s="433"/>
      <c r="IG57" s="433"/>
      <c r="IH57" s="433"/>
      <c r="II57" s="433"/>
      <c r="IJ57" s="433"/>
      <c r="IK57" s="433"/>
      <c r="IL57" s="433"/>
      <c r="IM57" s="433"/>
      <c r="IN57" s="433"/>
      <c r="IO57" s="433"/>
      <c r="IP57" s="433"/>
      <c r="IQ57" s="433"/>
      <c r="IR57" s="433"/>
      <c r="IS57" s="433"/>
      <c r="IT57" s="433"/>
      <c r="IU57" s="433"/>
      <c r="IV57" s="433"/>
      <c r="IW57" s="433"/>
    </row>
    <row r="58" s="523" customFormat="1" ht="15.75" hidden="1" spans="1:257">
      <c r="A58" s="353" t="s">
        <v>4150</v>
      </c>
      <c r="B58" s="307" t="s">
        <v>175</v>
      </c>
      <c r="C58" s="365">
        <f ca="1">SUMIF(表1.2024年公共财政收入决算表!$A$6:$A$387,A58,表1.2024年公共财政收入决算表!$E$6:$E$387)</f>
        <v>0</v>
      </c>
      <c r="D58" s="365">
        <f t="shared" si="9"/>
        <v>0</v>
      </c>
      <c r="E58" s="542"/>
      <c r="F58" s="348"/>
      <c r="G58" s="348">
        <f ca="1" t="shared" si="10"/>
        <v>0</v>
      </c>
      <c r="H58" s="348" t="str">
        <f ca="1" t="shared" si="0"/>
        <v/>
      </c>
      <c r="I58" s="22" t="str">
        <f ca="1" t="shared" si="1"/>
        <v>否</v>
      </c>
      <c r="J58" s="547" t="str">
        <f t="shared" si="11"/>
        <v>10104</v>
      </c>
      <c r="K58" s="93" t="str">
        <f t="shared" si="2"/>
        <v>项</v>
      </c>
      <c r="L58" s="433"/>
      <c r="M58" s="433"/>
      <c r="N58" s="433"/>
      <c r="O58" s="433"/>
      <c r="P58" s="433"/>
      <c r="Q58" s="433"/>
      <c r="R58" s="433"/>
      <c r="S58" s="433"/>
      <c r="T58" s="433"/>
      <c r="U58" s="433"/>
      <c r="V58" s="433"/>
      <c r="W58" s="433"/>
      <c r="X58" s="433"/>
      <c r="Y58" s="433"/>
      <c r="Z58" s="433"/>
      <c r="AA58" s="433"/>
      <c r="AB58" s="433"/>
      <c r="AC58" s="433"/>
      <c r="AD58" s="433"/>
      <c r="AE58" s="433"/>
      <c r="AF58" s="433"/>
      <c r="AG58" s="433"/>
      <c r="AH58" s="433"/>
      <c r="AI58" s="433"/>
      <c r="AJ58" s="433"/>
      <c r="AK58" s="433"/>
      <c r="AL58" s="433"/>
      <c r="AM58" s="433"/>
      <c r="AN58" s="433"/>
      <c r="AO58" s="433"/>
      <c r="AP58" s="433"/>
      <c r="AQ58" s="433"/>
      <c r="AR58" s="433"/>
      <c r="AS58" s="433"/>
      <c r="AT58" s="433"/>
      <c r="AU58" s="433"/>
      <c r="AV58" s="433"/>
      <c r="AW58" s="433"/>
      <c r="AX58" s="433"/>
      <c r="AY58" s="433"/>
      <c r="AZ58" s="433"/>
      <c r="BA58" s="433"/>
      <c r="BB58" s="433"/>
      <c r="BC58" s="433"/>
      <c r="BD58" s="433"/>
      <c r="BE58" s="433"/>
      <c r="BF58" s="433"/>
      <c r="BG58" s="433"/>
      <c r="BH58" s="433"/>
      <c r="BI58" s="433"/>
      <c r="BJ58" s="433"/>
      <c r="BK58" s="433"/>
      <c r="BL58" s="433"/>
      <c r="BM58" s="433"/>
      <c r="BN58" s="433"/>
      <c r="BO58" s="433"/>
      <c r="BP58" s="433"/>
      <c r="BQ58" s="433"/>
      <c r="BR58" s="433"/>
      <c r="BS58" s="433"/>
      <c r="BT58" s="433"/>
      <c r="BU58" s="433"/>
      <c r="BV58" s="433"/>
      <c r="BW58" s="433"/>
      <c r="BX58" s="433"/>
      <c r="BY58" s="433"/>
      <c r="BZ58" s="433"/>
      <c r="CA58" s="433"/>
      <c r="CB58" s="433"/>
      <c r="CC58" s="433"/>
      <c r="CD58" s="433"/>
      <c r="CE58" s="433"/>
      <c r="CF58" s="433"/>
      <c r="CG58" s="433"/>
      <c r="CH58" s="433"/>
      <c r="CI58" s="433"/>
      <c r="CJ58" s="433"/>
      <c r="CK58" s="433"/>
      <c r="CL58" s="433"/>
      <c r="CM58" s="433"/>
      <c r="CN58" s="433"/>
      <c r="CO58" s="433"/>
      <c r="CP58" s="433"/>
      <c r="CQ58" s="433"/>
      <c r="CR58" s="433"/>
      <c r="CS58" s="433"/>
      <c r="CT58" s="433"/>
      <c r="CU58" s="433"/>
      <c r="CV58" s="433"/>
      <c r="CW58" s="433"/>
      <c r="CX58" s="433"/>
      <c r="CY58" s="433"/>
      <c r="CZ58" s="433"/>
      <c r="DA58" s="433"/>
      <c r="DB58" s="433"/>
      <c r="DC58" s="433"/>
      <c r="DD58" s="433"/>
      <c r="DE58" s="433"/>
      <c r="DF58" s="433"/>
      <c r="DG58" s="433"/>
      <c r="DH58" s="433"/>
      <c r="DI58" s="433"/>
      <c r="DJ58" s="433"/>
      <c r="DK58" s="433"/>
      <c r="DL58" s="433"/>
      <c r="DM58" s="433"/>
      <c r="DN58" s="433"/>
      <c r="DO58" s="433"/>
      <c r="DP58" s="433"/>
      <c r="DQ58" s="433"/>
      <c r="DR58" s="433"/>
      <c r="DS58" s="433"/>
      <c r="DT58" s="433"/>
      <c r="DU58" s="433"/>
      <c r="DV58" s="433"/>
      <c r="DW58" s="433"/>
      <c r="DX58" s="433"/>
      <c r="DY58" s="433"/>
      <c r="DZ58" s="433"/>
      <c r="EA58" s="433"/>
      <c r="EB58" s="433"/>
      <c r="EC58" s="433"/>
      <c r="ED58" s="433"/>
      <c r="EE58" s="433"/>
      <c r="EF58" s="433"/>
      <c r="EG58" s="433"/>
      <c r="EH58" s="433"/>
      <c r="EI58" s="433"/>
      <c r="EJ58" s="433"/>
      <c r="EK58" s="433"/>
      <c r="EL58" s="433"/>
      <c r="EM58" s="433"/>
      <c r="EN58" s="433"/>
      <c r="EO58" s="433"/>
      <c r="EP58" s="433"/>
      <c r="EQ58" s="433"/>
      <c r="ER58" s="433"/>
      <c r="ES58" s="433"/>
      <c r="ET58" s="433"/>
      <c r="EU58" s="433"/>
      <c r="EV58" s="433"/>
      <c r="EW58" s="433"/>
      <c r="EX58" s="433"/>
      <c r="EY58" s="433"/>
      <c r="EZ58" s="433"/>
      <c r="FA58" s="433"/>
      <c r="FB58" s="433"/>
      <c r="FC58" s="433"/>
      <c r="FD58" s="433"/>
      <c r="FE58" s="433"/>
      <c r="FF58" s="433"/>
      <c r="FG58" s="433"/>
      <c r="FH58" s="433"/>
      <c r="FI58" s="433"/>
      <c r="FJ58" s="433"/>
      <c r="FK58" s="433"/>
      <c r="FL58" s="433"/>
      <c r="FM58" s="433"/>
      <c r="FN58" s="433"/>
      <c r="FO58" s="433"/>
      <c r="FP58" s="433"/>
      <c r="FQ58" s="433"/>
      <c r="FR58" s="433"/>
      <c r="FS58" s="433"/>
      <c r="FT58" s="433"/>
      <c r="FU58" s="433"/>
      <c r="FV58" s="433"/>
      <c r="FW58" s="433"/>
      <c r="FX58" s="433"/>
      <c r="FY58" s="433"/>
      <c r="FZ58" s="433"/>
      <c r="GA58" s="433"/>
      <c r="GB58" s="433"/>
      <c r="GC58" s="433"/>
      <c r="GD58" s="433"/>
      <c r="GE58" s="433"/>
      <c r="GF58" s="433"/>
      <c r="GG58" s="433"/>
      <c r="GH58" s="433"/>
      <c r="GI58" s="433"/>
      <c r="GJ58" s="433"/>
      <c r="GK58" s="433"/>
      <c r="GL58" s="433"/>
      <c r="GM58" s="433"/>
      <c r="GN58" s="433"/>
      <c r="GO58" s="433"/>
      <c r="GP58" s="433"/>
      <c r="GQ58" s="433"/>
      <c r="GR58" s="433"/>
      <c r="GS58" s="433"/>
      <c r="GT58" s="433"/>
      <c r="GU58" s="433"/>
      <c r="GV58" s="433"/>
      <c r="GW58" s="433"/>
      <c r="GX58" s="433"/>
      <c r="GY58" s="433"/>
      <c r="GZ58" s="433"/>
      <c r="HA58" s="433"/>
      <c r="HB58" s="433"/>
      <c r="HC58" s="433"/>
      <c r="HD58" s="433"/>
      <c r="HE58" s="433"/>
      <c r="HF58" s="433"/>
      <c r="HG58" s="433"/>
      <c r="HH58" s="433"/>
      <c r="HI58" s="433"/>
      <c r="HJ58" s="433"/>
      <c r="HK58" s="433"/>
      <c r="HL58" s="433"/>
      <c r="HM58" s="433"/>
      <c r="HN58" s="433"/>
      <c r="HO58" s="433"/>
      <c r="HP58" s="433"/>
      <c r="HQ58" s="433"/>
      <c r="HR58" s="433"/>
      <c r="HS58" s="433"/>
      <c r="HT58" s="433"/>
      <c r="HU58" s="433"/>
      <c r="HV58" s="433"/>
      <c r="HW58" s="433"/>
      <c r="HX58" s="433"/>
      <c r="HY58" s="433"/>
      <c r="HZ58" s="433"/>
      <c r="IA58" s="433"/>
      <c r="IB58" s="433"/>
      <c r="IC58" s="433"/>
      <c r="ID58" s="433"/>
      <c r="IE58" s="433"/>
      <c r="IF58" s="433"/>
      <c r="IG58" s="433"/>
      <c r="IH58" s="433"/>
      <c r="II58" s="433"/>
      <c r="IJ58" s="433"/>
      <c r="IK58" s="433"/>
      <c r="IL58" s="433"/>
      <c r="IM58" s="433"/>
      <c r="IN58" s="433"/>
      <c r="IO58" s="433"/>
      <c r="IP58" s="433"/>
      <c r="IQ58" s="433"/>
      <c r="IR58" s="433"/>
      <c r="IS58" s="433"/>
      <c r="IT58" s="433"/>
      <c r="IU58" s="433"/>
      <c r="IV58" s="433"/>
      <c r="IW58" s="433"/>
    </row>
    <row r="59" s="523" customFormat="1" ht="31.5" hidden="1" spans="1:256">
      <c r="A59" s="353" t="s">
        <v>4151</v>
      </c>
      <c r="B59" s="307" t="s">
        <v>177</v>
      </c>
      <c r="C59" s="365">
        <f ca="1">SUMIF(表1.2024年公共财政收入决算表!$A$6:$A$387,A59,表1.2024年公共财政收入决算表!$E$6:$E$387)</f>
        <v>0</v>
      </c>
      <c r="D59" s="365">
        <f t="shared" si="9"/>
        <v>0</v>
      </c>
      <c r="E59" s="542"/>
      <c r="F59" s="348"/>
      <c r="G59" s="348">
        <f ca="1" t="shared" si="10"/>
        <v>0</v>
      </c>
      <c r="H59" s="348" t="str">
        <f ca="1" t="shared" si="0"/>
        <v/>
      </c>
      <c r="I59" s="22" t="str">
        <f ca="1" t="shared" si="1"/>
        <v>否</v>
      </c>
      <c r="J59" s="547" t="str">
        <f t="shared" si="11"/>
        <v>10104</v>
      </c>
      <c r="K59" s="93" t="str">
        <f t="shared" si="2"/>
        <v>项</v>
      </c>
      <c r="L59" s="329"/>
      <c r="M59" s="329"/>
      <c r="N59" s="329"/>
      <c r="O59" s="329"/>
      <c r="P59" s="329"/>
      <c r="Q59" s="329"/>
      <c r="R59" s="329"/>
      <c r="S59" s="329"/>
      <c r="T59" s="329"/>
      <c r="U59" s="329"/>
      <c r="V59" s="329"/>
      <c r="W59" s="329"/>
      <c r="X59" s="329"/>
      <c r="Y59" s="329"/>
      <c r="Z59" s="329"/>
      <c r="AA59" s="329"/>
      <c r="AB59" s="329"/>
      <c r="AC59" s="329"/>
      <c r="AD59" s="329"/>
      <c r="AE59" s="329"/>
      <c r="AF59" s="329"/>
      <c r="AG59" s="329"/>
      <c r="AH59" s="329"/>
      <c r="AI59" s="329"/>
      <c r="AJ59" s="329"/>
      <c r="AK59" s="329"/>
      <c r="AL59" s="329"/>
      <c r="AM59" s="329"/>
      <c r="AN59" s="329"/>
      <c r="AO59" s="329"/>
      <c r="AP59" s="329"/>
      <c r="AQ59" s="329"/>
      <c r="AR59" s="329"/>
      <c r="AS59" s="329"/>
      <c r="AT59" s="329"/>
      <c r="AU59" s="329"/>
      <c r="AV59" s="329"/>
      <c r="AW59" s="329"/>
      <c r="AX59" s="329"/>
      <c r="AY59" s="329"/>
      <c r="AZ59" s="329"/>
      <c r="BA59" s="329"/>
      <c r="BB59" s="329"/>
      <c r="BC59" s="329"/>
      <c r="BD59" s="329"/>
      <c r="BE59" s="329"/>
      <c r="BF59" s="329"/>
      <c r="BG59" s="329"/>
      <c r="BH59" s="329"/>
      <c r="BI59" s="329"/>
      <c r="BJ59" s="329"/>
      <c r="BK59" s="329"/>
      <c r="BL59" s="329"/>
      <c r="BM59" s="329"/>
      <c r="BN59" s="329"/>
      <c r="BO59" s="329"/>
      <c r="BP59" s="329"/>
      <c r="BQ59" s="329"/>
      <c r="BR59" s="329"/>
      <c r="BS59" s="329"/>
      <c r="BT59" s="329"/>
      <c r="BU59" s="329"/>
      <c r="BV59" s="329"/>
      <c r="BW59" s="329"/>
      <c r="BX59" s="329"/>
      <c r="BY59" s="329"/>
      <c r="BZ59" s="329"/>
      <c r="CA59" s="329"/>
      <c r="CB59" s="329"/>
      <c r="CC59" s="329"/>
      <c r="CD59" s="329"/>
      <c r="CE59" s="329"/>
      <c r="CF59" s="329"/>
      <c r="CG59" s="329"/>
      <c r="CH59" s="329"/>
      <c r="CI59" s="329"/>
      <c r="CJ59" s="329"/>
      <c r="CK59" s="329"/>
      <c r="CL59" s="329"/>
      <c r="CM59" s="329"/>
      <c r="CN59" s="329"/>
      <c r="CO59" s="329"/>
      <c r="CP59" s="329"/>
      <c r="CQ59" s="329"/>
      <c r="CR59" s="329"/>
      <c r="CS59" s="329"/>
      <c r="CT59" s="329"/>
      <c r="CU59" s="329"/>
      <c r="CV59" s="329"/>
      <c r="CW59" s="329"/>
      <c r="CX59" s="329"/>
      <c r="CY59" s="329"/>
      <c r="CZ59" s="329"/>
      <c r="DA59" s="329"/>
      <c r="DB59" s="329"/>
      <c r="DC59" s="329"/>
      <c r="DD59" s="329"/>
      <c r="DE59" s="329"/>
      <c r="DF59" s="329"/>
      <c r="DG59" s="329"/>
      <c r="DH59" s="329"/>
      <c r="DI59" s="329"/>
      <c r="DJ59" s="329"/>
      <c r="DK59" s="329"/>
      <c r="DL59" s="329"/>
      <c r="DM59" s="329"/>
      <c r="DN59" s="329"/>
      <c r="DO59" s="329"/>
      <c r="DP59" s="329"/>
      <c r="DQ59" s="329"/>
      <c r="DR59" s="329"/>
      <c r="DS59" s="329"/>
      <c r="DT59" s="329"/>
      <c r="DU59" s="329"/>
      <c r="DV59" s="329"/>
      <c r="DW59" s="329"/>
      <c r="DX59" s="329"/>
      <c r="DY59" s="329"/>
      <c r="DZ59" s="329"/>
      <c r="EA59" s="329"/>
      <c r="EB59" s="329"/>
      <c r="EC59" s="329"/>
      <c r="ED59" s="329"/>
      <c r="EE59" s="329"/>
      <c r="EF59" s="329"/>
      <c r="EG59" s="329"/>
      <c r="EH59" s="329"/>
      <c r="EI59" s="329"/>
      <c r="EJ59" s="329"/>
      <c r="EK59" s="329"/>
      <c r="EL59" s="329"/>
      <c r="EM59" s="329"/>
      <c r="EN59" s="329"/>
      <c r="EO59" s="329"/>
      <c r="EP59" s="329"/>
      <c r="EQ59" s="329"/>
      <c r="ER59" s="329"/>
      <c r="ES59" s="329"/>
      <c r="ET59" s="329"/>
      <c r="EU59" s="329"/>
      <c r="EV59" s="329"/>
      <c r="EW59" s="329"/>
      <c r="EX59" s="329"/>
      <c r="EY59" s="329"/>
      <c r="EZ59" s="329"/>
      <c r="FA59" s="329"/>
      <c r="FB59" s="329"/>
      <c r="FC59" s="329"/>
      <c r="FD59" s="329"/>
      <c r="FE59" s="329"/>
      <c r="FF59" s="329"/>
      <c r="FG59" s="329"/>
      <c r="FH59" s="329"/>
      <c r="FI59" s="329"/>
      <c r="FJ59" s="329"/>
      <c r="FK59" s="329"/>
      <c r="FL59" s="329"/>
      <c r="FM59" s="329"/>
      <c r="FN59" s="329"/>
      <c r="FO59" s="329"/>
      <c r="FP59" s="329"/>
      <c r="FQ59" s="329"/>
      <c r="FR59" s="329"/>
      <c r="FS59" s="329"/>
      <c r="FT59" s="329"/>
      <c r="FU59" s="329"/>
      <c r="FV59" s="329"/>
      <c r="FW59" s="329"/>
      <c r="FX59" s="329"/>
      <c r="FY59" s="329"/>
      <c r="FZ59" s="329"/>
      <c r="GA59" s="329"/>
      <c r="GB59" s="329"/>
      <c r="GC59" s="329"/>
      <c r="GD59" s="329"/>
      <c r="GE59" s="329"/>
      <c r="GF59" s="329"/>
      <c r="GG59" s="329"/>
      <c r="GH59" s="329"/>
      <c r="GI59" s="329"/>
      <c r="GJ59" s="329"/>
      <c r="GK59" s="329"/>
      <c r="GL59" s="329"/>
      <c r="GM59" s="329"/>
      <c r="GN59" s="329"/>
      <c r="GO59" s="329"/>
      <c r="GP59" s="329"/>
      <c r="GQ59" s="329"/>
      <c r="GR59" s="329"/>
      <c r="GS59" s="329"/>
      <c r="GT59" s="329"/>
      <c r="GU59" s="329"/>
      <c r="GV59" s="329"/>
      <c r="GW59" s="329"/>
      <c r="GX59" s="329"/>
      <c r="GY59" s="329"/>
      <c r="GZ59" s="329"/>
      <c r="HA59" s="329"/>
      <c r="HB59" s="329"/>
      <c r="HC59" s="329"/>
      <c r="HD59" s="329"/>
      <c r="HE59" s="329"/>
      <c r="HF59" s="329"/>
      <c r="HG59" s="329"/>
      <c r="HH59" s="329"/>
      <c r="HI59" s="329"/>
      <c r="HJ59" s="329"/>
      <c r="HK59" s="329"/>
      <c r="HL59" s="329"/>
      <c r="HM59" s="329"/>
      <c r="HN59" s="329"/>
      <c r="HO59" s="329"/>
      <c r="HP59" s="329"/>
      <c r="HQ59" s="329"/>
      <c r="HR59" s="329"/>
      <c r="HS59" s="329"/>
      <c r="HT59" s="329"/>
      <c r="HU59" s="329"/>
      <c r="HV59" s="329"/>
      <c r="HW59" s="329"/>
      <c r="HX59" s="329"/>
      <c r="HY59" s="329"/>
      <c r="HZ59" s="329"/>
      <c r="IA59" s="329"/>
      <c r="IB59" s="329"/>
      <c r="IC59" s="329"/>
      <c r="ID59" s="329"/>
      <c r="IE59" s="329"/>
      <c r="IF59" s="329"/>
      <c r="IG59" s="329"/>
      <c r="IH59" s="329"/>
      <c r="II59" s="329"/>
      <c r="IJ59" s="329"/>
      <c r="IK59" s="329"/>
      <c r="IL59" s="329"/>
      <c r="IM59" s="329"/>
      <c r="IN59" s="329"/>
      <c r="IO59" s="329"/>
      <c r="IP59" s="329"/>
      <c r="IQ59" s="329"/>
      <c r="IR59" s="329"/>
      <c r="IS59" s="329"/>
      <c r="IT59" s="329"/>
      <c r="IU59" s="329"/>
      <c r="IV59" s="329"/>
    </row>
    <row r="60" s="523" customFormat="1" ht="31.5" hidden="1" spans="1:257">
      <c r="A60" s="353" t="s">
        <v>4152</v>
      </c>
      <c r="B60" s="307" t="s">
        <v>179</v>
      </c>
      <c r="C60" s="365">
        <f ca="1">SUMIF(表1.2024年公共财政收入决算表!$A$6:$A$387,A60,表1.2024年公共财政收入决算表!$E$6:$E$387)</f>
        <v>0</v>
      </c>
      <c r="D60" s="365">
        <f t="shared" si="9"/>
        <v>0</v>
      </c>
      <c r="E60" s="542"/>
      <c r="F60" s="348"/>
      <c r="G60" s="348">
        <f ca="1" t="shared" si="10"/>
        <v>0</v>
      </c>
      <c r="H60" s="348" t="str">
        <f ca="1" t="shared" si="0"/>
        <v/>
      </c>
      <c r="I60" s="22" t="str">
        <f ca="1" t="shared" si="1"/>
        <v>否</v>
      </c>
      <c r="J60" s="547" t="str">
        <f t="shared" si="11"/>
        <v>10104</v>
      </c>
      <c r="K60" s="93" t="str">
        <f t="shared" si="2"/>
        <v>项</v>
      </c>
      <c r="L60" s="433"/>
      <c r="M60" s="433"/>
      <c r="N60" s="433"/>
      <c r="O60" s="433"/>
      <c r="P60" s="433"/>
      <c r="Q60" s="433"/>
      <c r="R60" s="433"/>
      <c r="S60" s="433"/>
      <c r="T60" s="433"/>
      <c r="U60" s="433"/>
      <c r="V60" s="433"/>
      <c r="W60" s="433"/>
      <c r="X60" s="433"/>
      <c r="Y60" s="433"/>
      <c r="Z60" s="433"/>
      <c r="AA60" s="433"/>
      <c r="AB60" s="433"/>
      <c r="AC60" s="433"/>
      <c r="AD60" s="433"/>
      <c r="AE60" s="433"/>
      <c r="AF60" s="433"/>
      <c r="AG60" s="433"/>
      <c r="AH60" s="433"/>
      <c r="AI60" s="433"/>
      <c r="AJ60" s="433"/>
      <c r="AK60" s="433"/>
      <c r="AL60" s="433"/>
      <c r="AM60" s="433"/>
      <c r="AN60" s="433"/>
      <c r="AO60" s="433"/>
      <c r="AP60" s="433"/>
      <c r="AQ60" s="433"/>
      <c r="AR60" s="433"/>
      <c r="AS60" s="433"/>
      <c r="AT60" s="433"/>
      <c r="AU60" s="433"/>
      <c r="AV60" s="433"/>
      <c r="AW60" s="433"/>
      <c r="AX60" s="433"/>
      <c r="AY60" s="433"/>
      <c r="AZ60" s="433"/>
      <c r="BA60" s="433"/>
      <c r="BB60" s="433"/>
      <c r="BC60" s="433"/>
      <c r="BD60" s="433"/>
      <c r="BE60" s="433"/>
      <c r="BF60" s="433"/>
      <c r="BG60" s="433"/>
      <c r="BH60" s="433"/>
      <c r="BI60" s="433"/>
      <c r="BJ60" s="433"/>
      <c r="BK60" s="433"/>
      <c r="BL60" s="433"/>
      <c r="BM60" s="433"/>
      <c r="BN60" s="433"/>
      <c r="BO60" s="433"/>
      <c r="BP60" s="433"/>
      <c r="BQ60" s="433"/>
      <c r="BR60" s="433"/>
      <c r="BS60" s="433"/>
      <c r="BT60" s="433"/>
      <c r="BU60" s="433"/>
      <c r="BV60" s="433"/>
      <c r="BW60" s="433"/>
      <c r="BX60" s="433"/>
      <c r="BY60" s="433"/>
      <c r="BZ60" s="433"/>
      <c r="CA60" s="433"/>
      <c r="CB60" s="433"/>
      <c r="CC60" s="433"/>
      <c r="CD60" s="433"/>
      <c r="CE60" s="433"/>
      <c r="CF60" s="433"/>
      <c r="CG60" s="433"/>
      <c r="CH60" s="433"/>
      <c r="CI60" s="433"/>
      <c r="CJ60" s="433"/>
      <c r="CK60" s="433"/>
      <c r="CL60" s="433"/>
      <c r="CM60" s="433"/>
      <c r="CN60" s="433"/>
      <c r="CO60" s="433"/>
      <c r="CP60" s="433"/>
      <c r="CQ60" s="433"/>
      <c r="CR60" s="433"/>
      <c r="CS60" s="433"/>
      <c r="CT60" s="433"/>
      <c r="CU60" s="433"/>
      <c r="CV60" s="433"/>
      <c r="CW60" s="433"/>
      <c r="CX60" s="433"/>
      <c r="CY60" s="433"/>
      <c r="CZ60" s="433"/>
      <c r="DA60" s="433"/>
      <c r="DB60" s="433"/>
      <c r="DC60" s="433"/>
      <c r="DD60" s="433"/>
      <c r="DE60" s="433"/>
      <c r="DF60" s="433"/>
      <c r="DG60" s="433"/>
      <c r="DH60" s="433"/>
      <c r="DI60" s="433"/>
      <c r="DJ60" s="433"/>
      <c r="DK60" s="433"/>
      <c r="DL60" s="433"/>
      <c r="DM60" s="433"/>
      <c r="DN60" s="433"/>
      <c r="DO60" s="433"/>
      <c r="DP60" s="433"/>
      <c r="DQ60" s="433"/>
      <c r="DR60" s="433"/>
      <c r="DS60" s="433"/>
      <c r="DT60" s="433"/>
      <c r="DU60" s="433"/>
      <c r="DV60" s="433"/>
      <c r="DW60" s="433"/>
      <c r="DX60" s="433"/>
      <c r="DY60" s="433"/>
      <c r="DZ60" s="433"/>
      <c r="EA60" s="433"/>
      <c r="EB60" s="433"/>
      <c r="EC60" s="433"/>
      <c r="ED60" s="433"/>
      <c r="EE60" s="433"/>
      <c r="EF60" s="433"/>
      <c r="EG60" s="433"/>
      <c r="EH60" s="433"/>
      <c r="EI60" s="433"/>
      <c r="EJ60" s="433"/>
      <c r="EK60" s="433"/>
      <c r="EL60" s="433"/>
      <c r="EM60" s="433"/>
      <c r="EN60" s="433"/>
      <c r="EO60" s="433"/>
      <c r="EP60" s="433"/>
      <c r="EQ60" s="433"/>
      <c r="ER60" s="433"/>
      <c r="ES60" s="433"/>
      <c r="ET60" s="433"/>
      <c r="EU60" s="433"/>
      <c r="EV60" s="433"/>
      <c r="EW60" s="433"/>
      <c r="EX60" s="433"/>
      <c r="EY60" s="433"/>
      <c r="EZ60" s="433"/>
      <c r="FA60" s="433"/>
      <c r="FB60" s="433"/>
      <c r="FC60" s="433"/>
      <c r="FD60" s="433"/>
      <c r="FE60" s="433"/>
      <c r="FF60" s="433"/>
      <c r="FG60" s="433"/>
      <c r="FH60" s="433"/>
      <c r="FI60" s="433"/>
      <c r="FJ60" s="433"/>
      <c r="FK60" s="433"/>
      <c r="FL60" s="433"/>
      <c r="FM60" s="433"/>
      <c r="FN60" s="433"/>
      <c r="FO60" s="433"/>
      <c r="FP60" s="433"/>
      <c r="FQ60" s="433"/>
      <c r="FR60" s="433"/>
      <c r="FS60" s="433"/>
      <c r="FT60" s="433"/>
      <c r="FU60" s="433"/>
      <c r="FV60" s="433"/>
      <c r="FW60" s="433"/>
      <c r="FX60" s="433"/>
      <c r="FY60" s="433"/>
      <c r="FZ60" s="433"/>
      <c r="GA60" s="433"/>
      <c r="GB60" s="433"/>
      <c r="GC60" s="433"/>
      <c r="GD60" s="433"/>
      <c r="GE60" s="433"/>
      <c r="GF60" s="433"/>
      <c r="GG60" s="433"/>
      <c r="GH60" s="433"/>
      <c r="GI60" s="433"/>
      <c r="GJ60" s="433"/>
      <c r="GK60" s="433"/>
      <c r="GL60" s="433"/>
      <c r="GM60" s="433"/>
      <c r="GN60" s="433"/>
      <c r="GO60" s="433"/>
      <c r="GP60" s="433"/>
      <c r="GQ60" s="433"/>
      <c r="GR60" s="433"/>
      <c r="GS60" s="433"/>
      <c r="GT60" s="433"/>
      <c r="GU60" s="433"/>
      <c r="GV60" s="433"/>
      <c r="GW60" s="433"/>
      <c r="GX60" s="433"/>
      <c r="GY60" s="433"/>
      <c r="GZ60" s="433"/>
      <c r="HA60" s="433"/>
      <c r="HB60" s="433"/>
      <c r="HC60" s="433"/>
      <c r="HD60" s="433"/>
      <c r="HE60" s="433"/>
      <c r="HF60" s="433"/>
      <c r="HG60" s="433"/>
      <c r="HH60" s="433"/>
      <c r="HI60" s="433"/>
      <c r="HJ60" s="433"/>
      <c r="HK60" s="433"/>
      <c r="HL60" s="433"/>
      <c r="HM60" s="433"/>
      <c r="HN60" s="433"/>
      <c r="HO60" s="433"/>
      <c r="HP60" s="433"/>
      <c r="HQ60" s="433"/>
      <c r="HR60" s="433"/>
      <c r="HS60" s="433"/>
      <c r="HT60" s="433"/>
      <c r="HU60" s="433"/>
      <c r="HV60" s="433"/>
      <c r="HW60" s="433"/>
      <c r="HX60" s="433"/>
      <c r="HY60" s="433"/>
      <c r="HZ60" s="433"/>
      <c r="IA60" s="433"/>
      <c r="IB60" s="433"/>
      <c r="IC60" s="433"/>
      <c r="ID60" s="433"/>
      <c r="IE60" s="433"/>
      <c r="IF60" s="433"/>
      <c r="IG60" s="433"/>
      <c r="IH60" s="433"/>
      <c r="II60" s="433"/>
      <c r="IJ60" s="433"/>
      <c r="IK60" s="433"/>
      <c r="IL60" s="433"/>
      <c r="IM60" s="433"/>
      <c r="IN60" s="433"/>
      <c r="IO60" s="433"/>
      <c r="IP60" s="433"/>
      <c r="IQ60" s="433"/>
      <c r="IR60" s="433"/>
      <c r="IS60" s="433"/>
      <c r="IT60" s="433"/>
      <c r="IU60" s="433"/>
      <c r="IV60" s="433"/>
      <c r="IW60" s="433"/>
    </row>
    <row r="61" s="523" customFormat="1" ht="31.5" hidden="1" spans="1:257">
      <c r="A61" s="353" t="s">
        <v>4153</v>
      </c>
      <c r="B61" s="307" t="s">
        <v>180</v>
      </c>
      <c r="C61" s="365">
        <f ca="1">SUMIF(表1.2024年公共财政收入决算表!$A$6:$A$387,A61,表1.2024年公共财政收入决算表!$E$6:$E$387)</f>
        <v>0</v>
      </c>
      <c r="D61" s="365">
        <f t="shared" si="9"/>
        <v>0</v>
      </c>
      <c r="E61" s="542"/>
      <c r="F61" s="348"/>
      <c r="G61" s="348">
        <f ca="1" t="shared" si="10"/>
        <v>0</v>
      </c>
      <c r="H61" s="348" t="str">
        <f ca="1" t="shared" si="0"/>
        <v/>
      </c>
      <c r="I61" s="22" t="str">
        <f ca="1" t="shared" si="1"/>
        <v>否</v>
      </c>
      <c r="J61" s="547" t="str">
        <f t="shared" si="11"/>
        <v>10104</v>
      </c>
      <c r="K61" s="93" t="str">
        <f t="shared" si="2"/>
        <v>项</v>
      </c>
      <c r="L61" s="433"/>
      <c r="M61" s="433"/>
      <c r="N61" s="433"/>
      <c r="O61" s="433"/>
      <c r="P61" s="433"/>
      <c r="Q61" s="433"/>
      <c r="R61" s="433"/>
      <c r="S61" s="433"/>
      <c r="T61" s="433"/>
      <c r="U61" s="433"/>
      <c r="V61" s="433"/>
      <c r="W61" s="433"/>
      <c r="X61" s="433"/>
      <c r="Y61" s="433"/>
      <c r="Z61" s="433"/>
      <c r="AA61" s="433"/>
      <c r="AB61" s="433"/>
      <c r="AC61" s="433"/>
      <c r="AD61" s="433"/>
      <c r="AE61" s="433"/>
      <c r="AF61" s="433"/>
      <c r="AG61" s="433"/>
      <c r="AH61" s="433"/>
      <c r="AI61" s="433"/>
      <c r="AJ61" s="433"/>
      <c r="AK61" s="433"/>
      <c r="AL61" s="433"/>
      <c r="AM61" s="433"/>
      <c r="AN61" s="433"/>
      <c r="AO61" s="433"/>
      <c r="AP61" s="433"/>
      <c r="AQ61" s="433"/>
      <c r="AR61" s="433"/>
      <c r="AS61" s="433"/>
      <c r="AT61" s="433"/>
      <c r="AU61" s="433"/>
      <c r="AV61" s="433"/>
      <c r="AW61" s="433"/>
      <c r="AX61" s="433"/>
      <c r="AY61" s="433"/>
      <c r="AZ61" s="433"/>
      <c r="BA61" s="433"/>
      <c r="BB61" s="433"/>
      <c r="BC61" s="433"/>
      <c r="BD61" s="433"/>
      <c r="BE61" s="433"/>
      <c r="BF61" s="433"/>
      <c r="BG61" s="433"/>
      <c r="BH61" s="433"/>
      <c r="BI61" s="433"/>
      <c r="BJ61" s="433"/>
      <c r="BK61" s="433"/>
      <c r="BL61" s="433"/>
      <c r="BM61" s="433"/>
      <c r="BN61" s="433"/>
      <c r="BO61" s="433"/>
      <c r="BP61" s="433"/>
      <c r="BQ61" s="433"/>
      <c r="BR61" s="433"/>
      <c r="BS61" s="433"/>
      <c r="BT61" s="433"/>
      <c r="BU61" s="433"/>
      <c r="BV61" s="433"/>
      <c r="BW61" s="433"/>
      <c r="BX61" s="433"/>
      <c r="BY61" s="433"/>
      <c r="BZ61" s="433"/>
      <c r="CA61" s="433"/>
      <c r="CB61" s="433"/>
      <c r="CC61" s="433"/>
      <c r="CD61" s="433"/>
      <c r="CE61" s="433"/>
      <c r="CF61" s="433"/>
      <c r="CG61" s="433"/>
      <c r="CH61" s="433"/>
      <c r="CI61" s="433"/>
      <c r="CJ61" s="433"/>
      <c r="CK61" s="433"/>
      <c r="CL61" s="433"/>
      <c r="CM61" s="433"/>
      <c r="CN61" s="433"/>
      <c r="CO61" s="433"/>
      <c r="CP61" s="433"/>
      <c r="CQ61" s="433"/>
      <c r="CR61" s="433"/>
      <c r="CS61" s="433"/>
      <c r="CT61" s="433"/>
      <c r="CU61" s="433"/>
      <c r="CV61" s="433"/>
      <c r="CW61" s="433"/>
      <c r="CX61" s="433"/>
      <c r="CY61" s="433"/>
      <c r="CZ61" s="433"/>
      <c r="DA61" s="433"/>
      <c r="DB61" s="433"/>
      <c r="DC61" s="433"/>
      <c r="DD61" s="433"/>
      <c r="DE61" s="433"/>
      <c r="DF61" s="433"/>
      <c r="DG61" s="433"/>
      <c r="DH61" s="433"/>
      <c r="DI61" s="433"/>
      <c r="DJ61" s="433"/>
      <c r="DK61" s="433"/>
      <c r="DL61" s="433"/>
      <c r="DM61" s="433"/>
      <c r="DN61" s="433"/>
      <c r="DO61" s="433"/>
      <c r="DP61" s="433"/>
      <c r="DQ61" s="433"/>
      <c r="DR61" s="433"/>
      <c r="DS61" s="433"/>
      <c r="DT61" s="433"/>
      <c r="DU61" s="433"/>
      <c r="DV61" s="433"/>
      <c r="DW61" s="433"/>
      <c r="DX61" s="433"/>
      <c r="DY61" s="433"/>
      <c r="DZ61" s="433"/>
      <c r="EA61" s="433"/>
      <c r="EB61" s="433"/>
      <c r="EC61" s="433"/>
      <c r="ED61" s="433"/>
      <c r="EE61" s="433"/>
      <c r="EF61" s="433"/>
      <c r="EG61" s="433"/>
      <c r="EH61" s="433"/>
      <c r="EI61" s="433"/>
      <c r="EJ61" s="433"/>
      <c r="EK61" s="433"/>
      <c r="EL61" s="433"/>
      <c r="EM61" s="433"/>
      <c r="EN61" s="433"/>
      <c r="EO61" s="433"/>
      <c r="EP61" s="433"/>
      <c r="EQ61" s="433"/>
      <c r="ER61" s="433"/>
      <c r="ES61" s="433"/>
      <c r="ET61" s="433"/>
      <c r="EU61" s="433"/>
      <c r="EV61" s="433"/>
      <c r="EW61" s="433"/>
      <c r="EX61" s="433"/>
      <c r="EY61" s="433"/>
      <c r="EZ61" s="433"/>
      <c r="FA61" s="433"/>
      <c r="FB61" s="433"/>
      <c r="FC61" s="433"/>
      <c r="FD61" s="433"/>
      <c r="FE61" s="433"/>
      <c r="FF61" s="433"/>
      <c r="FG61" s="433"/>
      <c r="FH61" s="433"/>
      <c r="FI61" s="433"/>
      <c r="FJ61" s="433"/>
      <c r="FK61" s="433"/>
      <c r="FL61" s="433"/>
      <c r="FM61" s="433"/>
      <c r="FN61" s="433"/>
      <c r="FO61" s="433"/>
      <c r="FP61" s="433"/>
      <c r="FQ61" s="433"/>
      <c r="FR61" s="433"/>
      <c r="FS61" s="433"/>
      <c r="FT61" s="433"/>
      <c r="FU61" s="433"/>
      <c r="FV61" s="433"/>
      <c r="FW61" s="433"/>
      <c r="FX61" s="433"/>
      <c r="FY61" s="433"/>
      <c r="FZ61" s="433"/>
      <c r="GA61" s="433"/>
      <c r="GB61" s="433"/>
      <c r="GC61" s="433"/>
      <c r="GD61" s="433"/>
      <c r="GE61" s="433"/>
      <c r="GF61" s="433"/>
      <c r="GG61" s="433"/>
      <c r="GH61" s="433"/>
      <c r="GI61" s="433"/>
      <c r="GJ61" s="433"/>
      <c r="GK61" s="433"/>
      <c r="GL61" s="433"/>
      <c r="GM61" s="433"/>
      <c r="GN61" s="433"/>
      <c r="GO61" s="433"/>
      <c r="GP61" s="433"/>
      <c r="GQ61" s="433"/>
      <c r="GR61" s="433"/>
      <c r="GS61" s="433"/>
      <c r="GT61" s="433"/>
      <c r="GU61" s="433"/>
      <c r="GV61" s="433"/>
      <c r="GW61" s="433"/>
      <c r="GX61" s="433"/>
      <c r="GY61" s="433"/>
      <c r="GZ61" s="433"/>
      <c r="HA61" s="433"/>
      <c r="HB61" s="433"/>
      <c r="HC61" s="433"/>
      <c r="HD61" s="433"/>
      <c r="HE61" s="433"/>
      <c r="HF61" s="433"/>
      <c r="HG61" s="433"/>
      <c r="HH61" s="433"/>
      <c r="HI61" s="433"/>
      <c r="HJ61" s="433"/>
      <c r="HK61" s="433"/>
      <c r="HL61" s="433"/>
      <c r="HM61" s="433"/>
      <c r="HN61" s="433"/>
      <c r="HO61" s="433"/>
      <c r="HP61" s="433"/>
      <c r="HQ61" s="433"/>
      <c r="HR61" s="433"/>
      <c r="HS61" s="433"/>
      <c r="HT61" s="433"/>
      <c r="HU61" s="433"/>
      <c r="HV61" s="433"/>
      <c r="HW61" s="433"/>
      <c r="HX61" s="433"/>
      <c r="HY61" s="433"/>
      <c r="HZ61" s="433"/>
      <c r="IA61" s="433"/>
      <c r="IB61" s="433"/>
      <c r="IC61" s="433"/>
      <c r="ID61" s="433"/>
      <c r="IE61" s="433"/>
      <c r="IF61" s="433"/>
      <c r="IG61" s="433"/>
      <c r="IH61" s="433"/>
      <c r="II61" s="433"/>
      <c r="IJ61" s="433"/>
      <c r="IK61" s="433"/>
      <c r="IL61" s="433"/>
      <c r="IM61" s="433"/>
      <c r="IN61" s="433"/>
      <c r="IO61" s="433"/>
      <c r="IP61" s="433"/>
      <c r="IQ61" s="433"/>
      <c r="IR61" s="433"/>
      <c r="IS61" s="433"/>
      <c r="IT61" s="433"/>
      <c r="IU61" s="433"/>
      <c r="IV61" s="433"/>
      <c r="IW61" s="433"/>
    </row>
    <row r="62" s="523" customFormat="1" ht="15.75" hidden="1" spans="1:257">
      <c r="A62" s="353" t="s">
        <v>4154</v>
      </c>
      <c r="B62" s="307" t="s">
        <v>181</v>
      </c>
      <c r="C62" s="365">
        <f ca="1">SUMIF(表1.2024年公共财政收入决算表!$A$6:$A$387,A62,表1.2024年公共财政收入决算表!$E$6:$E$387)</f>
        <v>0</v>
      </c>
      <c r="D62" s="365">
        <f t="shared" si="9"/>
        <v>0</v>
      </c>
      <c r="E62" s="542"/>
      <c r="F62" s="348"/>
      <c r="G62" s="348">
        <f ca="1" t="shared" si="10"/>
        <v>0</v>
      </c>
      <c r="H62" s="348" t="str">
        <f ca="1" t="shared" si="0"/>
        <v/>
      </c>
      <c r="I62" s="22" t="str">
        <f ca="1" t="shared" si="1"/>
        <v>否</v>
      </c>
      <c r="J62" s="547" t="str">
        <f t="shared" si="11"/>
        <v>10104</v>
      </c>
      <c r="K62" s="93" t="str">
        <f t="shared" si="2"/>
        <v>项</v>
      </c>
      <c r="L62" s="433"/>
      <c r="M62" s="433"/>
      <c r="N62" s="433"/>
      <c r="O62" s="433"/>
      <c r="P62" s="433"/>
      <c r="Q62" s="433"/>
      <c r="R62" s="433"/>
      <c r="S62" s="433"/>
      <c r="T62" s="433"/>
      <c r="U62" s="433"/>
      <c r="V62" s="433"/>
      <c r="W62" s="433"/>
      <c r="X62" s="433"/>
      <c r="Y62" s="433"/>
      <c r="Z62" s="433"/>
      <c r="AA62" s="433"/>
      <c r="AB62" s="433"/>
      <c r="AC62" s="433"/>
      <c r="AD62" s="433"/>
      <c r="AE62" s="433"/>
      <c r="AF62" s="433"/>
      <c r="AG62" s="433"/>
      <c r="AH62" s="433"/>
      <c r="AI62" s="433"/>
      <c r="AJ62" s="433"/>
      <c r="AK62" s="433"/>
      <c r="AL62" s="433"/>
      <c r="AM62" s="433"/>
      <c r="AN62" s="433"/>
      <c r="AO62" s="433"/>
      <c r="AP62" s="433"/>
      <c r="AQ62" s="433"/>
      <c r="AR62" s="433"/>
      <c r="AS62" s="433"/>
      <c r="AT62" s="433"/>
      <c r="AU62" s="433"/>
      <c r="AV62" s="433"/>
      <c r="AW62" s="433"/>
      <c r="AX62" s="433"/>
      <c r="AY62" s="433"/>
      <c r="AZ62" s="433"/>
      <c r="BA62" s="433"/>
      <c r="BB62" s="433"/>
      <c r="BC62" s="433"/>
      <c r="BD62" s="433"/>
      <c r="BE62" s="433"/>
      <c r="BF62" s="433"/>
      <c r="BG62" s="433"/>
      <c r="BH62" s="433"/>
      <c r="BI62" s="433"/>
      <c r="BJ62" s="433"/>
      <c r="BK62" s="433"/>
      <c r="BL62" s="433"/>
      <c r="BM62" s="433"/>
      <c r="BN62" s="433"/>
      <c r="BO62" s="433"/>
      <c r="BP62" s="433"/>
      <c r="BQ62" s="433"/>
      <c r="BR62" s="433"/>
      <c r="BS62" s="433"/>
      <c r="BT62" s="433"/>
      <c r="BU62" s="433"/>
      <c r="BV62" s="433"/>
      <c r="BW62" s="433"/>
      <c r="BX62" s="433"/>
      <c r="BY62" s="433"/>
      <c r="BZ62" s="433"/>
      <c r="CA62" s="433"/>
      <c r="CB62" s="433"/>
      <c r="CC62" s="433"/>
      <c r="CD62" s="433"/>
      <c r="CE62" s="433"/>
      <c r="CF62" s="433"/>
      <c r="CG62" s="433"/>
      <c r="CH62" s="433"/>
      <c r="CI62" s="433"/>
      <c r="CJ62" s="433"/>
      <c r="CK62" s="433"/>
      <c r="CL62" s="433"/>
      <c r="CM62" s="433"/>
      <c r="CN62" s="433"/>
      <c r="CO62" s="433"/>
      <c r="CP62" s="433"/>
      <c r="CQ62" s="433"/>
      <c r="CR62" s="433"/>
      <c r="CS62" s="433"/>
      <c r="CT62" s="433"/>
      <c r="CU62" s="433"/>
      <c r="CV62" s="433"/>
      <c r="CW62" s="433"/>
      <c r="CX62" s="433"/>
      <c r="CY62" s="433"/>
      <c r="CZ62" s="433"/>
      <c r="DA62" s="433"/>
      <c r="DB62" s="433"/>
      <c r="DC62" s="433"/>
      <c r="DD62" s="433"/>
      <c r="DE62" s="433"/>
      <c r="DF62" s="433"/>
      <c r="DG62" s="433"/>
      <c r="DH62" s="433"/>
      <c r="DI62" s="433"/>
      <c r="DJ62" s="433"/>
      <c r="DK62" s="433"/>
      <c r="DL62" s="433"/>
      <c r="DM62" s="433"/>
      <c r="DN62" s="433"/>
      <c r="DO62" s="433"/>
      <c r="DP62" s="433"/>
      <c r="DQ62" s="433"/>
      <c r="DR62" s="433"/>
      <c r="DS62" s="433"/>
      <c r="DT62" s="433"/>
      <c r="DU62" s="433"/>
      <c r="DV62" s="433"/>
      <c r="DW62" s="433"/>
      <c r="DX62" s="433"/>
      <c r="DY62" s="433"/>
      <c r="DZ62" s="433"/>
      <c r="EA62" s="433"/>
      <c r="EB62" s="433"/>
      <c r="EC62" s="433"/>
      <c r="ED62" s="433"/>
      <c r="EE62" s="433"/>
      <c r="EF62" s="433"/>
      <c r="EG62" s="433"/>
      <c r="EH62" s="433"/>
      <c r="EI62" s="433"/>
      <c r="EJ62" s="433"/>
      <c r="EK62" s="433"/>
      <c r="EL62" s="433"/>
      <c r="EM62" s="433"/>
      <c r="EN62" s="433"/>
      <c r="EO62" s="433"/>
      <c r="EP62" s="433"/>
      <c r="EQ62" s="433"/>
      <c r="ER62" s="433"/>
      <c r="ES62" s="433"/>
      <c r="ET62" s="433"/>
      <c r="EU62" s="433"/>
      <c r="EV62" s="433"/>
      <c r="EW62" s="433"/>
      <c r="EX62" s="433"/>
      <c r="EY62" s="433"/>
      <c r="EZ62" s="433"/>
      <c r="FA62" s="433"/>
      <c r="FB62" s="433"/>
      <c r="FC62" s="433"/>
      <c r="FD62" s="433"/>
      <c r="FE62" s="433"/>
      <c r="FF62" s="433"/>
      <c r="FG62" s="433"/>
      <c r="FH62" s="433"/>
      <c r="FI62" s="433"/>
      <c r="FJ62" s="433"/>
      <c r="FK62" s="433"/>
      <c r="FL62" s="433"/>
      <c r="FM62" s="433"/>
      <c r="FN62" s="433"/>
      <c r="FO62" s="433"/>
      <c r="FP62" s="433"/>
      <c r="FQ62" s="433"/>
      <c r="FR62" s="433"/>
      <c r="FS62" s="433"/>
      <c r="FT62" s="433"/>
      <c r="FU62" s="433"/>
      <c r="FV62" s="433"/>
      <c r="FW62" s="433"/>
      <c r="FX62" s="433"/>
      <c r="FY62" s="433"/>
      <c r="FZ62" s="433"/>
      <c r="GA62" s="433"/>
      <c r="GB62" s="433"/>
      <c r="GC62" s="433"/>
      <c r="GD62" s="433"/>
      <c r="GE62" s="433"/>
      <c r="GF62" s="433"/>
      <c r="GG62" s="433"/>
      <c r="GH62" s="433"/>
      <c r="GI62" s="433"/>
      <c r="GJ62" s="433"/>
      <c r="GK62" s="433"/>
      <c r="GL62" s="433"/>
      <c r="GM62" s="433"/>
      <c r="GN62" s="433"/>
      <c r="GO62" s="433"/>
      <c r="GP62" s="433"/>
      <c r="GQ62" s="433"/>
      <c r="GR62" s="433"/>
      <c r="GS62" s="433"/>
      <c r="GT62" s="433"/>
      <c r="GU62" s="433"/>
      <c r="GV62" s="433"/>
      <c r="GW62" s="433"/>
      <c r="GX62" s="433"/>
      <c r="GY62" s="433"/>
      <c r="GZ62" s="433"/>
      <c r="HA62" s="433"/>
      <c r="HB62" s="433"/>
      <c r="HC62" s="433"/>
      <c r="HD62" s="433"/>
      <c r="HE62" s="433"/>
      <c r="HF62" s="433"/>
      <c r="HG62" s="433"/>
      <c r="HH62" s="433"/>
      <c r="HI62" s="433"/>
      <c r="HJ62" s="433"/>
      <c r="HK62" s="433"/>
      <c r="HL62" s="433"/>
      <c r="HM62" s="433"/>
      <c r="HN62" s="433"/>
      <c r="HO62" s="433"/>
      <c r="HP62" s="433"/>
      <c r="HQ62" s="433"/>
      <c r="HR62" s="433"/>
      <c r="HS62" s="433"/>
      <c r="HT62" s="433"/>
      <c r="HU62" s="433"/>
      <c r="HV62" s="433"/>
      <c r="HW62" s="433"/>
      <c r="HX62" s="433"/>
      <c r="HY62" s="433"/>
      <c r="HZ62" s="433"/>
      <c r="IA62" s="433"/>
      <c r="IB62" s="433"/>
      <c r="IC62" s="433"/>
      <c r="ID62" s="433"/>
      <c r="IE62" s="433"/>
      <c r="IF62" s="433"/>
      <c r="IG62" s="433"/>
      <c r="IH62" s="433"/>
      <c r="II62" s="433"/>
      <c r="IJ62" s="433"/>
      <c r="IK62" s="433"/>
      <c r="IL62" s="433"/>
      <c r="IM62" s="433"/>
      <c r="IN62" s="433"/>
      <c r="IO62" s="433"/>
      <c r="IP62" s="433"/>
      <c r="IQ62" s="433"/>
      <c r="IR62" s="433"/>
      <c r="IS62" s="433"/>
      <c r="IT62" s="433"/>
      <c r="IU62" s="433"/>
      <c r="IV62" s="433"/>
      <c r="IW62" s="433"/>
    </row>
    <row r="63" s="523" customFormat="1" ht="31.5" hidden="1" spans="1:257">
      <c r="A63" s="353" t="s">
        <v>4155</v>
      </c>
      <c r="B63" s="307" t="s">
        <v>182</v>
      </c>
      <c r="C63" s="365">
        <f ca="1">SUMIF(表1.2024年公共财政收入决算表!$A$6:$A$387,A63,表1.2024年公共财政收入决算表!$E$6:$E$387)</f>
        <v>2</v>
      </c>
      <c r="D63" s="365">
        <f t="shared" si="9"/>
        <v>0</v>
      </c>
      <c r="E63" s="542"/>
      <c r="F63" s="348"/>
      <c r="G63" s="365">
        <f ca="1" t="shared" si="10"/>
        <v>-2</v>
      </c>
      <c r="H63" s="365" t="str">
        <f ca="1" t="shared" si="0"/>
        <v>-100.0%</v>
      </c>
      <c r="I63" s="22" t="str">
        <f ca="1" t="shared" si="1"/>
        <v>是</v>
      </c>
      <c r="J63" s="547" t="str">
        <f t="shared" si="11"/>
        <v>10104</v>
      </c>
      <c r="K63" s="93" t="str">
        <f t="shared" si="2"/>
        <v>项</v>
      </c>
      <c r="L63" s="433"/>
      <c r="M63" s="433"/>
      <c r="N63" s="433"/>
      <c r="O63" s="433"/>
      <c r="P63" s="433"/>
      <c r="Q63" s="433"/>
      <c r="R63" s="433"/>
      <c r="S63" s="433"/>
      <c r="T63" s="433"/>
      <c r="U63" s="433"/>
      <c r="V63" s="433"/>
      <c r="W63" s="433"/>
      <c r="X63" s="433"/>
      <c r="Y63" s="433"/>
      <c r="Z63" s="433"/>
      <c r="AA63" s="433"/>
      <c r="AB63" s="433"/>
      <c r="AC63" s="433"/>
      <c r="AD63" s="433"/>
      <c r="AE63" s="433"/>
      <c r="AF63" s="433"/>
      <c r="AG63" s="433"/>
      <c r="AH63" s="433"/>
      <c r="AI63" s="433"/>
      <c r="AJ63" s="433"/>
      <c r="AK63" s="433"/>
      <c r="AL63" s="433"/>
      <c r="AM63" s="433"/>
      <c r="AN63" s="433"/>
      <c r="AO63" s="433"/>
      <c r="AP63" s="433"/>
      <c r="AQ63" s="433"/>
      <c r="AR63" s="433"/>
      <c r="AS63" s="433"/>
      <c r="AT63" s="433"/>
      <c r="AU63" s="433"/>
      <c r="AV63" s="433"/>
      <c r="AW63" s="433"/>
      <c r="AX63" s="433"/>
      <c r="AY63" s="433"/>
      <c r="AZ63" s="433"/>
      <c r="BA63" s="433"/>
      <c r="BB63" s="433"/>
      <c r="BC63" s="433"/>
      <c r="BD63" s="433"/>
      <c r="BE63" s="433"/>
      <c r="BF63" s="433"/>
      <c r="BG63" s="433"/>
      <c r="BH63" s="433"/>
      <c r="BI63" s="433"/>
      <c r="BJ63" s="433"/>
      <c r="BK63" s="433"/>
      <c r="BL63" s="433"/>
      <c r="BM63" s="433"/>
      <c r="BN63" s="433"/>
      <c r="BO63" s="433"/>
      <c r="BP63" s="433"/>
      <c r="BQ63" s="433"/>
      <c r="BR63" s="433"/>
      <c r="BS63" s="433"/>
      <c r="BT63" s="433"/>
      <c r="BU63" s="433"/>
      <c r="BV63" s="433"/>
      <c r="BW63" s="433"/>
      <c r="BX63" s="433"/>
      <c r="BY63" s="433"/>
      <c r="BZ63" s="433"/>
      <c r="CA63" s="433"/>
      <c r="CB63" s="433"/>
      <c r="CC63" s="433"/>
      <c r="CD63" s="433"/>
      <c r="CE63" s="433"/>
      <c r="CF63" s="433"/>
      <c r="CG63" s="433"/>
      <c r="CH63" s="433"/>
      <c r="CI63" s="433"/>
      <c r="CJ63" s="433"/>
      <c r="CK63" s="433"/>
      <c r="CL63" s="433"/>
      <c r="CM63" s="433"/>
      <c r="CN63" s="433"/>
      <c r="CO63" s="433"/>
      <c r="CP63" s="433"/>
      <c r="CQ63" s="433"/>
      <c r="CR63" s="433"/>
      <c r="CS63" s="433"/>
      <c r="CT63" s="433"/>
      <c r="CU63" s="433"/>
      <c r="CV63" s="433"/>
      <c r="CW63" s="433"/>
      <c r="CX63" s="433"/>
      <c r="CY63" s="433"/>
      <c r="CZ63" s="433"/>
      <c r="DA63" s="433"/>
      <c r="DB63" s="433"/>
      <c r="DC63" s="433"/>
      <c r="DD63" s="433"/>
      <c r="DE63" s="433"/>
      <c r="DF63" s="433"/>
      <c r="DG63" s="433"/>
      <c r="DH63" s="433"/>
      <c r="DI63" s="433"/>
      <c r="DJ63" s="433"/>
      <c r="DK63" s="433"/>
      <c r="DL63" s="433"/>
      <c r="DM63" s="433"/>
      <c r="DN63" s="433"/>
      <c r="DO63" s="433"/>
      <c r="DP63" s="433"/>
      <c r="DQ63" s="433"/>
      <c r="DR63" s="433"/>
      <c r="DS63" s="433"/>
      <c r="DT63" s="433"/>
      <c r="DU63" s="433"/>
      <c r="DV63" s="433"/>
      <c r="DW63" s="433"/>
      <c r="DX63" s="433"/>
      <c r="DY63" s="433"/>
      <c r="DZ63" s="433"/>
      <c r="EA63" s="433"/>
      <c r="EB63" s="433"/>
      <c r="EC63" s="433"/>
      <c r="ED63" s="433"/>
      <c r="EE63" s="433"/>
      <c r="EF63" s="433"/>
      <c r="EG63" s="433"/>
      <c r="EH63" s="433"/>
      <c r="EI63" s="433"/>
      <c r="EJ63" s="433"/>
      <c r="EK63" s="433"/>
      <c r="EL63" s="433"/>
      <c r="EM63" s="433"/>
      <c r="EN63" s="433"/>
      <c r="EO63" s="433"/>
      <c r="EP63" s="433"/>
      <c r="EQ63" s="433"/>
      <c r="ER63" s="433"/>
      <c r="ES63" s="433"/>
      <c r="ET63" s="433"/>
      <c r="EU63" s="433"/>
      <c r="EV63" s="433"/>
      <c r="EW63" s="433"/>
      <c r="EX63" s="433"/>
      <c r="EY63" s="433"/>
      <c r="EZ63" s="433"/>
      <c r="FA63" s="433"/>
      <c r="FB63" s="433"/>
      <c r="FC63" s="433"/>
      <c r="FD63" s="433"/>
      <c r="FE63" s="433"/>
      <c r="FF63" s="433"/>
      <c r="FG63" s="433"/>
      <c r="FH63" s="433"/>
      <c r="FI63" s="433"/>
      <c r="FJ63" s="433"/>
      <c r="FK63" s="433"/>
      <c r="FL63" s="433"/>
      <c r="FM63" s="433"/>
      <c r="FN63" s="433"/>
      <c r="FO63" s="433"/>
      <c r="FP63" s="433"/>
      <c r="FQ63" s="433"/>
      <c r="FR63" s="433"/>
      <c r="FS63" s="433"/>
      <c r="FT63" s="433"/>
      <c r="FU63" s="433"/>
      <c r="FV63" s="433"/>
      <c r="FW63" s="433"/>
      <c r="FX63" s="433"/>
      <c r="FY63" s="433"/>
      <c r="FZ63" s="433"/>
      <c r="GA63" s="433"/>
      <c r="GB63" s="433"/>
      <c r="GC63" s="433"/>
      <c r="GD63" s="433"/>
      <c r="GE63" s="433"/>
      <c r="GF63" s="433"/>
      <c r="GG63" s="433"/>
      <c r="GH63" s="433"/>
      <c r="GI63" s="433"/>
      <c r="GJ63" s="433"/>
      <c r="GK63" s="433"/>
      <c r="GL63" s="433"/>
      <c r="GM63" s="433"/>
      <c r="GN63" s="433"/>
      <c r="GO63" s="433"/>
      <c r="GP63" s="433"/>
      <c r="GQ63" s="433"/>
      <c r="GR63" s="433"/>
      <c r="GS63" s="433"/>
      <c r="GT63" s="433"/>
      <c r="GU63" s="433"/>
      <c r="GV63" s="433"/>
      <c r="GW63" s="433"/>
      <c r="GX63" s="433"/>
      <c r="GY63" s="433"/>
      <c r="GZ63" s="433"/>
      <c r="HA63" s="433"/>
      <c r="HB63" s="433"/>
      <c r="HC63" s="433"/>
      <c r="HD63" s="433"/>
      <c r="HE63" s="433"/>
      <c r="HF63" s="433"/>
      <c r="HG63" s="433"/>
      <c r="HH63" s="433"/>
      <c r="HI63" s="433"/>
      <c r="HJ63" s="433"/>
      <c r="HK63" s="433"/>
      <c r="HL63" s="433"/>
      <c r="HM63" s="433"/>
      <c r="HN63" s="433"/>
      <c r="HO63" s="433"/>
      <c r="HP63" s="433"/>
      <c r="HQ63" s="433"/>
      <c r="HR63" s="433"/>
      <c r="HS63" s="433"/>
      <c r="HT63" s="433"/>
      <c r="HU63" s="433"/>
      <c r="HV63" s="433"/>
      <c r="HW63" s="433"/>
      <c r="HX63" s="433"/>
      <c r="HY63" s="433"/>
      <c r="HZ63" s="433"/>
      <c r="IA63" s="433"/>
      <c r="IB63" s="433"/>
      <c r="IC63" s="433"/>
      <c r="ID63" s="433"/>
      <c r="IE63" s="433"/>
      <c r="IF63" s="433"/>
      <c r="IG63" s="433"/>
      <c r="IH63" s="433"/>
      <c r="II63" s="433"/>
      <c r="IJ63" s="433"/>
      <c r="IK63" s="433"/>
      <c r="IL63" s="433"/>
      <c r="IM63" s="433"/>
      <c r="IN63" s="433"/>
      <c r="IO63" s="433"/>
      <c r="IP63" s="433"/>
      <c r="IQ63" s="433"/>
      <c r="IR63" s="433"/>
      <c r="IS63" s="433"/>
      <c r="IT63" s="433"/>
      <c r="IU63" s="433"/>
      <c r="IV63" s="433"/>
      <c r="IW63" s="433"/>
    </row>
    <row r="64" s="523" customFormat="1" ht="15.75" hidden="1" spans="1:11">
      <c r="A64" s="543" t="s">
        <v>4156</v>
      </c>
      <c r="B64" s="270" t="s">
        <v>188</v>
      </c>
      <c r="C64" s="346">
        <f ca="1">表1.2024年公共财政收入决算表!E64</f>
        <v>0</v>
      </c>
      <c r="D64" s="541">
        <f ca="1">SUMIF($J65:$J$390,$A64,D65:D$390)</f>
        <v>0</v>
      </c>
      <c r="E64" s="541">
        <f ca="1">SUMIF($J65:$J$390,$A64,E65:E$390)</f>
        <v>0</v>
      </c>
      <c r="F64" s="541">
        <f ca="1">SUMIF($J65:$J$390,$A64,F65:F$390)</f>
        <v>0</v>
      </c>
      <c r="G64" s="541">
        <f ca="1">SUMIF($J65:$J$390,$A64,G65:G$390)</f>
        <v>0</v>
      </c>
      <c r="H64" s="541" t="str">
        <f ca="1" t="shared" si="0"/>
        <v/>
      </c>
      <c r="I64" s="22" t="str">
        <f ca="1" t="shared" si="1"/>
        <v>否</v>
      </c>
      <c r="J64" s="548" t="str">
        <f>LEFT(A64,3)</f>
        <v>101</v>
      </c>
      <c r="K64" s="93" t="str">
        <f t="shared" si="2"/>
        <v>款</v>
      </c>
    </row>
    <row r="65" s="523" customFormat="1" ht="15.75" hidden="1" spans="1:257">
      <c r="A65" s="353" t="s">
        <v>4157</v>
      </c>
      <c r="B65" s="307" t="s">
        <v>4158</v>
      </c>
      <c r="C65" s="365">
        <f ca="1">SUMIF(表1.2024年公共财政收入决算表!$A$6:$A$387,A65,表1.2024年公共财政收入决算表!$E$6:$E$387)</f>
        <v>0</v>
      </c>
      <c r="D65" s="365">
        <f t="shared" ref="D65:D101" si="12">SUM(E65:F65)</f>
        <v>0</v>
      </c>
      <c r="E65" s="542"/>
      <c r="F65" s="348"/>
      <c r="G65" s="348">
        <f ca="1" t="shared" ref="G65:G101" si="13">D65-C65</f>
        <v>0</v>
      </c>
      <c r="H65" s="348" t="str">
        <f ca="1" t="shared" si="0"/>
        <v/>
      </c>
      <c r="I65" s="22" t="str">
        <f ca="1" t="shared" si="1"/>
        <v>否</v>
      </c>
      <c r="J65" s="547" t="str">
        <f t="shared" ref="J65:J101" si="14">LEFT(A65,5)</f>
        <v>10105</v>
      </c>
      <c r="K65" s="93" t="str">
        <f t="shared" si="2"/>
        <v>项</v>
      </c>
      <c r="L65" s="433"/>
      <c r="M65" s="433"/>
      <c r="N65" s="433"/>
      <c r="O65" s="433"/>
      <c r="P65" s="433"/>
      <c r="Q65" s="433"/>
      <c r="R65" s="433"/>
      <c r="S65" s="433"/>
      <c r="T65" s="433"/>
      <c r="U65" s="433"/>
      <c r="V65" s="433"/>
      <c r="W65" s="433"/>
      <c r="X65" s="433"/>
      <c r="Y65" s="433"/>
      <c r="Z65" s="433"/>
      <c r="AA65" s="433"/>
      <c r="AB65" s="433"/>
      <c r="AC65" s="433"/>
      <c r="AD65" s="433"/>
      <c r="AE65" s="433"/>
      <c r="AF65" s="433"/>
      <c r="AG65" s="433"/>
      <c r="AH65" s="433"/>
      <c r="AI65" s="433"/>
      <c r="AJ65" s="433"/>
      <c r="AK65" s="433"/>
      <c r="AL65" s="433"/>
      <c r="AM65" s="433"/>
      <c r="AN65" s="433"/>
      <c r="AO65" s="433"/>
      <c r="AP65" s="433"/>
      <c r="AQ65" s="433"/>
      <c r="AR65" s="433"/>
      <c r="AS65" s="433"/>
      <c r="AT65" s="433"/>
      <c r="AU65" s="433"/>
      <c r="AV65" s="433"/>
      <c r="AW65" s="433"/>
      <c r="AX65" s="433"/>
      <c r="AY65" s="433"/>
      <c r="AZ65" s="433"/>
      <c r="BA65" s="433"/>
      <c r="BB65" s="433"/>
      <c r="BC65" s="433"/>
      <c r="BD65" s="433"/>
      <c r="BE65" s="433"/>
      <c r="BF65" s="433"/>
      <c r="BG65" s="433"/>
      <c r="BH65" s="433"/>
      <c r="BI65" s="433"/>
      <c r="BJ65" s="433"/>
      <c r="BK65" s="433"/>
      <c r="BL65" s="433"/>
      <c r="BM65" s="433"/>
      <c r="BN65" s="433"/>
      <c r="BO65" s="433"/>
      <c r="BP65" s="433"/>
      <c r="BQ65" s="433"/>
      <c r="BR65" s="433"/>
      <c r="BS65" s="433"/>
      <c r="BT65" s="433"/>
      <c r="BU65" s="433"/>
      <c r="BV65" s="433"/>
      <c r="BW65" s="433"/>
      <c r="BX65" s="433"/>
      <c r="BY65" s="433"/>
      <c r="BZ65" s="433"/>
      <c r="CA65" s="433"/>
      <c r="CB65" s="433"/>
      <c r="CC65" s="433"/>
      <c r="CD65" s="433"/>
      <c r="CE65" s="433"/>
      <c r="CF65" s="433"/>
      <c r="CG65" s="433"/>
      <c r="CH65" s="433"/>
      <c r="CI65" s="433"/>
      <c r="CJ65" s="433"/>
      <c r="CK65" s="433"/>
      <c r="CL65" s="433"/>
      <c r="CM65" s="433"/>
      <c r="CN65" s="433"/>
      <c r="CO65" s="433"/>
      <c r="CP65" s="433"/>
      <c r="CQ65" s="433"/>
      <c r="CR65" s="433"/>
      <c r="CS65" s="433"/>
      <c r="CT65" s="433"/>
      <c r="CU65" s="433"/>
      <c r="CV65" s="433"/>
      <c r="CW65" s="433"/>
      <c r="CX65" s="433"/>
      <c r="CY65" s="433"/>
      <c r="CZ65" s="433"/>
      <c r="DA65" s="433"/>
      <c r="DB65" s="433"/>
      <c r="DC65" s="433"/>
      <c r="DD65" s="433"/>
      <c r="DE65" s="433"/>
      <c r="DF65" s="433"/>
      <c r="DG65" s="433"/>
      <c r="DH65" s="433"/>
      <c r="DI65" s="433"/>
      <c r="DJ65" s="433"/>
      <c r="DK65" s="433"/>
      <c r="DL65" s="433"/>
      <c r="DM65" s="433"/>
      <c r="DN65" s="433"/>
      <c r="DO65" s="433"/>
      <c r="DP65" s="433"/>
      <c r="DQ65" s="433"/>
      <c r="DR65" s="433"/>
      <c r="DS65" s="433"/>
      <c r="DT65" s="433"/>
      <c r="DU65" s="433"/>
      <c r="DV65" s="433"/>
      <c r="DW65" s="433"/>
      <c r="DX65" s="433"/>
      <c r="DY65" s="433"/>
      <c r="DZ65" s="433"/>
      <c r="EA65" s="433"/>
      <c r="EB65" s="433"/>
      <c r="EC65" s="433"/>
      <c r="ED65" s="433"/>
      <c r="EE65" s="433"/>
      <c r="EF65" s="433"/>
      <c r="EG65" s="433"/>
      <c r="EH65" s="433"/>
      <c r="EI65" s="433"/>
      <c r="EJ65" s="433"/>
      <c r="EK65" s="433"/>
      <c r="EL65" s="433"/>
      <c r="EM65" s="433"/>
      <c r="EN65" s="433"/>
      <c r="EO65" s="433"/>
      <c r="EP65" s="433"/>
      <c r="EQ65" s="433"/>
      <c r="ER65" s="433"/>
      <c r="ES65" s="433"/>
      <c r="ET65" s="433"/>
      <c r="EU65" s="433"/>
      <c r="EV65" s="433"/>
      <c r="EW65" s="433"/>
      <c r="EX65" s="433"/>
      <c r="EY65" s="433"/>
      <c r="EZ65" s="433"/>
      <c r="FA65" s="433"/>
      <c r="FB65" s="433"/>
      <c r="FC65" s="433"/>
      <c r="FD65" s="433"/>
      <c r="FE65" s="433"/>
      <c r="FF65" s="433"/>
      <c r="FG65" s="433"/>
      <c r="FH65" s="433"/>
      <c r="FI65" s="433"/>
      <c r="FJ65" s="433"/>
      <c r="FK65" s="433"/>
      <c r="FL65" s="433"/>
      <c r="FM65" s="433"/>
      <c r="FN65" s="433"/>
      <c r="FO65" s="433"/>
      <c r="FP65" s="433"/>
      <c r="FQ65" s="433"/>
      <c r="FR65" s="433"/>
      <c r="FS65" s="433"/>
      <c r="FT65" s="433"/>
      <c r="FU65" s="433"/>
      <c r="FV65" s="433"/>
      <c r="FW65" s="433"/>
      <c r="FX65" s="433"/>
      <c r="FY65" s="433"/>
      <c r="FZ65" s="433"/>
      <c r="GA65" s="433"/>
      <c r="GB65" s="433"/>
      <c r="GC65" s="433"/>
      <c r="GD65" s="433"/>
      <c r="GE65" s="433"/>
      <c r="GF65" s="433"/>
      <c r="GG65" s="433"/>
      <c r="GH65" s="433"/>
      <c r="GI65" s="433"/>
      <c r="GJ65" s="433"/>
      <c r="GK65" s="433"/>
      <c r="GL65" s="433"/>
      <c r="GM65" s="433"/>
      <c r="GN65" s="433"/>
      <c r="GO65" s="433"/>
      <c r="GP65" s="433"/>
      <c r="GQ65" s="433"/>
      <c r="GR65" s="433"/>
      <c r="GS65" s="433"/>
      <c r="GT65" s="433"/>
      <c r="GU65" s="433"/>
      <c r="GV65" s="433"/>
      <c r="GW65" s="433"/>
      <c r="GX65" s="433"/>
      <c r="GY65" s="433"/>
      <c r="GZ65" s="433"/>
      <c r="HA65" s="433"/>
      <c r="HB65" s="433"/>
      <c r="HC65" s="433"/>
      <c r="HD65" s="433"/>
      <c r="HE65" s="433"/>
      <c r="HF65" s="433"/>
      <c r="HG65" s="433"/>
      <c r="HH65" s="433"/>
      <c r="HI65" s="433"/>
      <c r="HJ65" s="433"/>
      <c r="HK65" s="433"/>
      <c r="HL65" s="433"/>
      <c r="HM65" s="433"/>
      <c r="HN65" s="433"/>
      <c r="HO65" s="433"/>
      <c r="HP65" s="433"/>
      <c r="HQ65" s="433"/>
      <c r="HR65" s="433"/>
      <c r="HS65" s="433"/>
      <c r="HT65" s="433"/>
      <c r="HU65" s="433"/>
      <c r="HV65" s="433"/>
      <c r="HW65" s="433"/>
      <c r="HX65" s="433"/>
      <c r="HY65" s="433"/>
      <c r="HZ65" s="433"/>
      <c r="IA65" s="433"/>
      <c r="IB65" s="433"/>
      <c r="IC65" s="433"/>
      <c r="ID65" s="433"/>
      <c r="IE65" s="433"/>
      <c r="IF65" s="433"/>
      <c r="IG65" s="433"/>
      <c r="IH65" s="433"/>
      <c r="II65" s="433"/>
      <c r="IJ65" s="433"/>
      <c r="IK65" s="433"/>
      <c r="IL65" s="433"/>
      <c r="IM65" s="433"/>
      <c r="IN65" s="433"/>
      <c r="IO65" s="433"/>
      <c r="IP65" s="433"/>
      <c r="IQ65" s="433"/>
      <c r="IR65" s="433"/>
      <c r="IS65" s="433"/>
      <c r="IT65" s="433"/>
      <c r="IU65" s="433"/>
      <c r="IV65" s="433"/>
      <c r="IW65" s="433"/>
    </row>
    <row r="66" s="523" customFormat="1" ht="31.5" hidden="1" spans="1:257">
      <c r="A66" s="353" t="s">
        <v>4159</v>
      </c>
      <c r="B66" s="307" t="s">
        <v>4160</v>
      </c>
      <c r="C66" s="365">
        <f ca="1">SUMIF(表1.2024年公共财政收入决算表!$A$6:$A$387,A66,表1.2024年公共财政收入决算表!$E$6:$E$387)</f>
        <v>0</v>
      </c>
      <c r="D66" s="365">
        <f t="shared" si="12"/>
        <v>0</v>
      </c>
      <c r="E66" s="542"/>
      <c r="F66" s="348"/>
      <c r="G66" s="348">
        <f ca="1" t="shared" si="13"/>
        <v>0</v>
      </c>
      <c r="H66" s="348" t="str">
        <f ca="1" t="shared" si="0"/>
        <v/>
      </c>
      <c r="I66" s="22" t="str">
        <f ca="1" t="shared" si="1"/>
        <v>否</v>
      </c>
      <c r="J66" s="547" t="str">
        <f t="shared" si="14"/>
        <v>10105</v>
      </c>
      <c r="K66" s="93" t="str">
        <f t="shared" si="2"/>
        <v>项</v>
      </c>
      <c r="L66" s="433"/>
      <c r="M66" s="433"/>
      <c r="N66" s="433"/>
      <c r="O66" s="433"/>
      <c r="P66" s="433"/>
      <c r="Q66" s="433"/>
      <c r="R66" s="433"/>
      <c r="S66" s="433"/>
      <c r="T66" s="433"/>
      <c r="U66" s="433"/>
      <c r="V66" s="433"/>
      <c r="W66" s="433"/>
      <c r="X66" s="433"/>
      <c r="Y66" s="433"/>
      <c r="Z66" s="433"/>
      <c r="AA66" s="433"/>
      <c r="AB66" s="433"/>
      <c r="AC66" s="433"/>
      <c r="AD66" s="433"/>
      <c r="AE66" s="433"/>
      <c r="AF66" s="433"/>
      <c r="AG66" s="433"/>
      <c r="AH66" s="433"/>
      <c r="AI66" s="433"/>
      <c r="AJ66" s="433"/>
      <c r="AK66" s="433"/>
      <c r="AL66" s="433"/>
      <c r="AM66" s="433"/>
      <c r="AN66" s="433"/>
      <c r="AO66" s="433"/>
      <c r="AP66" s="433"/>
      <c r="AQ66" s="433"/>
      <c r="AR66" s="433"/>
      <c r="AS66" s="433"/>
      <c r="AT66" s="433"/>
      <c r="AU66" s="433"/>
      <c r="AV66" s="433"/>
      <c r="AW66" s="433"/>
      <c r="AX66" s="433"/>
      <c r="AY66" s="433"/>
      <c r="AZ66" s="433"/>
      <c r="BA66" s="433"/>
      <c r="BB66" s="433"/>
      <c r="BC66" s="433"/>
      <c r="BD66" s="433"/>
      <c r="BE66" s="433"/>
      <c r="BF66" s="433"/>
      <c r="BG66" s="433"/>
      <c r="BH66" s="433"/>
      <c r="BI66" s="433"/>
      <c r="BJ66" s="433"/>
      <c r="BK66" s="433"/>
      <c r="BL66" s="433"/>
      <c r="BM66" s="433"/>
      <c r="BN66" s="433"/>
      <c r="BO66" s="433"/>
      <c r="BP66" s="433"/>
      <c r="BQ66" s="433"/>
      <c r="BR66" s="433"/>
      <c r="BS66" s="433"/>
      <c r="BT66" s="433"/>
      <c r="BU66" s="433"/>
      <c r="BV66" s="433"/>
      <c r="BW66" s="433"/>
      <c r="BX66" s="433"/>
      <c r="BY66" s="433"/>
      <c r="BZ66" s="433"/>
      <c r="CA66" s="433"/>
      <c r="CB66" s="433"/>
      <c r="CC66" s="433"/>
      <c r="CD66" s="433"/>
      <c r="CE66" s="433"/>
      <c r="CF66" s="433"/>
      <c r="CG66" s="433"/>
      <c r="CH66" s="433"/>
      <c r="CI66" s="433"/>
      <c r="CJ66" s="433"/>
      <c r="CK66" s="433"/>
      <c r="CL66" s="433"/>
      <c r="CM66" s="433"/>
      <c r="CN66" s="433"/>
      <c r="CO66" s="433"/>
      <c r="CP66" s="433"/>
      <c r="CQ66" s="433"/>
      <c r="CR66" s="433"/>
      <c r="CS66" s="433"/>
      <c r="CT66" s="433"/>
      <c r="CU66" s="433"/>
      <c r="CV66" s="433"/>
      <c r="CW66" s="433"/>
      <c r="CX66" s="433"/>
      <c r="CY66" s="433"/>
      <c r="CZ66" s="433"/>
      <c r="DA66" s="433"/>
      <c r="DB66" s="433"/>
      <c r="DC66" s="433"/>
      <c r="DD66" s="433"/>
      <c r="DE66" s="433"/>
      <c r="DF66" s="433"/>
      <c r="DG66" s="433"/>
      <c r="DH66" s="433"/>
      <c r="DI66" s="433"/>
      <c r="DJ66" s="433"/>
      <c r="DK66" s="433"/>
      <c r="DL66" s="433"/>
      <c r="DM66" s="433"/>
      <c r="DN66" s="433"/>
      <c r="DO66" s="433"/>
      <c r="DP66" s="433"/>
      <c r="DQ66" s="433"/>
      <c r="DR66" s="433"/>
      <c r="DS66" s="433"/>
      <c r="DT66" s="433"/>
      <c r="DU66" s="433"/>
      <c r="DV66" s="433"/>
      <c r="DW66" s="433"/>
      <c r="DX66" s="433"/>
      <c r="DY66" s="433"/>
      <c r="DZ66" s="433"/>
      <c r="EA66" s="433"/>
      <c r="EB66" s="433"/>
      <c r="EC66" s="433"/>
      <c r="ED66" s="433"/>
      <c r="EE66" s="433"/>
      <c r="EF66" s="433"/>
      <c r="EG66" s="433"/>
      <c r="EH66" s="433"/>
      <c r="EI66" s="433"/>
      <c r="EJ66" s="433"/>
      <c r="EK66" s="433"/>
      <c r="EL66" s="433"/>
      <c r="EM66" s="433"/>
      <c r="EN66" s="433"/>
      <c r="EO66" s="433"/>
      <c r="EP66" s="433"/>
      <c r="EQ66" s="433"/>
      <c r="ER66" s="433"/>
      <c r="ES66" s="433"/>
      <c r="ET66" s="433"/>
      <c r="EU66" s="433"/>
      <c r="EV66" s="433"/>
      <c r="EW66" s="433"/>
      <c r="EX66" s="433"/>
      <c r="EY66" s="433"/>
      <c r="EZ66" s="433"/>
      <c r="FA66" s="433"/>
      <c r="FB66" s="433"/>
      <c r="FC66" s="433"/>
      <c r="FD66" s="433"/>
      <c r="FE66" s="433"/>
      <c r="FF66" s="433"/>
      <c r="FG66" s="433"/>
      <c r="FH66" s="433"/>
      <c r="FI66" s="433"/>
      <c r="FJ66" s="433"/>
      <c r="FK66" s="433"/>
      <c r="FL66" s="433"/>
      <c r="FM66" s="433"/>
      <c r="FN66" s="433"/>
      <c r="FO66" s="433"/>
      <c r="FP66" s="433"/>
      <c r="FQ66" s="433"/>
      <c r="FR66" s="433"/>
      <c r="FS66" s="433"/>
      <c r="FT66" s="433"/>
      <c r="FU66" s="433"/>
      <c r="FV66" s="433"/>
      <c r="FW66" s="433"/>
      <c r="FX66" s="433"/>
      <c r="FY66" s="433"/>
      <c r="FZ66" s="433"/>
      <c r="GA66" s="433"/>
      <c r="GB66" s="433"/>
      <c r="GC66" s="433"/>
      <c r="GD66" s="433"/>
      <c r="GE66" s="433"/>
      <c r="GF66" s="433"/>
      <c r="GG66" s="433"/>
      <c r="GH66" s="433"/>
      <c r="GI66" s="433"/>
      <c r="GJ66" s="433"/>
      <c r="GK66" s="433"/>
      <c r="GL66" s="433"/>
      <c r="GM66" s="433"/>
      <c r="GN66" s="433"/>
      <c r="GO66" s="433"/>
      <c r="GP66" s="433"/>
      <c r="GQ66" s="433"/>
      <c r="GR66" s="433"/>
      <c r="GS66" s="433"/>
      <c r="GT66" s="433"/>
      <c r="GU66" s="433"/>
      <c r="GV66" s="433"/>
      <c r="GW66" s="433"/>
      <c r="GX66" s="433"/>
      <c r="GY66" s="433"/>
      <c r="GZ66" s="433"/>
      <c r="HA66" s="433"/>
      <c r="HB66" s="433"/>
      <c r="HC66" s="433"/>
      <c r="HD66" s="433"/>
      <c r="HE66" s="433"/>
      <c r="HF66" s="433"/>
      <c r="HG66" s="433"/>
      <c r="HH66" s="433"/>
      <c r="HI66" s="433"/>
      <c r="HJ66" s="433"/>
      <c r="HK66" s="433"/>
      <c r="HL66" s="433"/>
      <c r="HM66" s="433"/>
      <c r="HN66" s="433"/>
      <c r="HO66" s="433"/>
      <c r="HP66" s="433"/>
      <c r="HQ66" s="433"/>
      <c r="HR66" s="433"/>
      <c r="HS66" s="433"/>
      <c r="HT66" s="433"/>
      <c r="HU66" s="433"/>
      <c r="HV66" s="433"/>
      <c r="HW66" s="433"/>
      <c r="HX66" s="433"/>
      <c r="HY66" s="433"/>
      <c r="HZ66" s="433"/>
      <c r="IA66" s="433"/>
      <c r="IB66" s="433"/>
      <c r="IC66" s="433"/>
      <c r="ID66" s="433"/>
      <c r="IE66" s="433"/>
      <c r="IF66" s="433"/>
      <c r="IG66" s="433"/>
      <c r="IH66" s="433"/>
      <c r="II66" s="433"/>
      <c r="IJ66" s="433"/>
      <c r="IK66" s="433"/>
      <c r="IL66" s="433"/>
      <c r="IM66" s="433"/>
      <c r="IN66" s="433"/>
      <c r="IO66" s="433"/>
      <c r="IP66" s="433"/>
      <c r="IQ66" s="433"/>
      <c r="IR66" s="433"/>
      <c r="IS66" s="433"/>
      <c r="IT66" s="433"/>
      <c r="IU66" s="433"/>
      <c r="IV66" s="433"/>
      <c r="IW66" s="433"/>
    </row>
    <row r="67" s="523" customFormat="1" ht="15.75" hidden="1" spans="1:256">
      <c r="A67" s="353" t="s">
        <v>4161</v>
      </c>
      <c r="B67" s="307" t="s">
        <v>4162</v>
      </c>
      <c r="C67" s="365">
        <f ca="1">SUMIF(表1.2024年公共财政收入决算表!$A$6:$A$387,A67,表1.2024年公共财政收入决算表!$E$6:$E$387)</f>
        <v>0</v>
      </c>
      <c r="D67" s="365">
        <f t="shared" si="12"/>
        <v>0</v>
      </c>
      <c r="E67" s="542"/>
      <c r="F67" s="348"/>
      <c r="G67" s="348">
        <f ca="1" t="shared" si="13"/>
        <v>0</v>
      </c>
      <c r="H67" s="348" t="str">
        <f ca="1" t="shared" si="0"/>
        <v/>
      </c>
      <c r="I67" s="22" t="str">
        <f ca="1" t="shared" si="1"/>
        <v>否</v>
      </c>
      <c r="J67" s="547" t="str">
        <f t="shared" si="14"/>
        <v>10105</v>
      </c>
      <c r="K67" s="93" t="str">
        <f t="shared" si="2"/>
        <v>项</v>
      </c>
      <c r="L67" s="329"/>
      <c r="M67" s="329"/>
      <c r="N67" s="329"/>
      <c r="O67" s="329"/>
      <c r="P67" s="329"/>
      <c r="Q67" s="329"/>
      <c r="R67" s="329"/>
      <c r="S67" s="329"/>
      <c r="T67" s="329"/>
      <c r="U67" s="329"/>
      <c r="V67" s="329"/>
      <c r="W67" s="329"/>
      <c r="X67" s="329"/>
      <c r="Y67" s="329"/>
      <c r="Z67" s="329"/>
      <c r="AA67" s="329"/>
      <c r="AB67" s="329"/>
      <c r="AC67" s="329"/>
      <c r="AD67" s="329"/>
      <c r="AE67" s="329"/>
      <c r="AF67" s="329"/>
      <c r="AG67" s="329"/>
      <c r="AH67" s="329"/>
      <c r="AI67" s="329"/>
      <c r="AJ67" s="329"/>
      <c r="AK67" s="329"/>
      <c r="AL67" s="329"/>
      <c r="AM67" s="329"/>
      <c r="AN67" s="329"/>
      <c r="AO67" s="329"/>
      <c r="AP67" s="329"/>
      <c r="AQ67" s="329"/>
      <c r="AR67" s="329"/>
      <c r="AS67" s="329"/>
      <c r="AT67" s="329"/>
      <c r="AU67" s="329"/>
      <c r="AV67" s="329"/>
      <c r="AW67" s="329"/>
      <c r="AX67" s="329"/>
      <c r="AY67" s="329"/>
      <c r="AZ67" s="329"/>
      <c r="BA67" s="329"/>
      <c r="BB67" s="329"/>
      <c r="BC67" s="329"/>
      <c r="BD67" s="329"/>
      <c r="BE67" s="329"/>
      <c r="BF67" s="329"/>
      <c r="BG67" s="329"/>
      <c r="BH67" s="329"/>
      <c r="BI67" s="329"/>
      <c r="BJ67" s="329"/>
      <c r="BK67" s="329"/>
      <c r="BL67" s="329"/>
      <c r="BM67" s="329"/>
      <c r="BN67" s="329"/>
      <c r="BO67" s="329"/>
      <c r="BP67" s="329"/>
      <c r="BQ67" s="329"/>
      <c r="BR67" s="329"/>
      <c r="BS67" s="329"/>
      <c r="BT67" s="329"/>
      <c r="BU67" s="329"/>
      <c r="BV67" s="329"/>
      <c r="BW67" s="329"/>
      <c r="BX67" s="329"/>
      <c r="BY67" s="329"/>
      <c r="BZ67" s="329"/>
      <c r="CA67" s="329"/>
      <c r="CB67" s="329"/>
      <c r="CC67" s="329"/>
      <c r="CD67" s="329"/>
      <c r="CE67" s="329"/>
      <c r="CF67" s="329"/>
      <c r="CG67" s="329"/>
      <c r="CH67" s="329"/>
      <c r="CI67" s="329"/>
      <c r="CJ67" s="329"/>
      <c r="CK67" s="329"/>
      <c r="CL67" s="329"/>
      <c r="CM67" s="329"/>
      <c r="CN67" s="329"/>
      <c r="CO67" s="329"/>
      <c r="CP67" s="329"/>
      <c r="CQ67" s="329"/>
      <c r="CR67" s="329"/>
      <c r="CS67" s="329"/>
      <c r="CT67" s="329"/>
      <c r="CU67" s="329"/>
      <c r="CV67" s="329"/>
      <c r="CW67" s="329"/>
      <c r="CX67" s="329"/>
      <c r="CY67" s="329"/>
      <c r="CZ67" s="329"/>
      <c r="DA67" s="329"/>
      <c r="DB67" s="329"/>
      <c r="DC67" s="329"/>
      <c r="DD67" s="329"/>
      <c r="DE67" s="329"/>
      <c r="DF67" s="329"/>
      <c r="DG67" s="329"/>
      <c r="DH67" s="329"/>
      <c r="DI67" s="329"/>
      <c r="DJ67" s="329"/>
      <c r="DK67" s="329"/>
      <c r="DL67" s="329"/>
      <c r="DM67" s="329"/>
      <c r="DN67" s="329"/>
      <c r="DO67" s="329"/>
      <c r="DP67" s="329"/>
      <c r="DQ67" s="329"/>
      <c r="DR67" s="329"/>
      <c r="DS67" s="329"/>
      <c r="DT67" s="329"/>
      <c r="DU67" s="329"/>
      <c r="DV67" s="329"/>
      <c r="DW67" s="329"/>
      <c r="DX67" s="329"/>
      <c r="DY67" s="329"/>
      <c r="DZ67" s="329"/>
      <c r="EA67" s="329"/>
      <c r="EB67" s="329"/>
      <c r="EC67" s="329"/>
      <c r="ED67" s="329"/>
      <c r="EE67" s="329"/>
      <c r="EF67" s="329"/>
      <c r="EG67" s="329"/>
      <c r="EH67" s="329"/>
      <c r="EI67" s="329"/>
      <c r="EJ67" s="329"/>
      <c r="EK67" s="329"/>
      <c r="EL67" s="329"/>
      <c r="EM67" s="329"/>
      <c r="EN67" s="329"/>
      <c r="EO67" s="329"/>
      <c r="EP67" s="329"/>
      <c r="EQ67" s="329"/>
      <c r="ER67" s="329"/>
      <c r="ES67" s="329"/>
      <c r="ET67" s="329"/>
      <c r="EU67" s="329"/>
      <c r="EV67" s="329"/>
      <c r="EW67" s="329"/>
      <c r="EX67" s="329"/>
      <c r="EY67" s="329"/>
      <c r="EZ67" s="329"/>
      <c r="FA67" s="329"/>
      <c r="FB67" s="329"/>
      <c r="FC67" s="329"/>
      <c r="FD67" s="329"/>
      <c r="FE67" s="329"/>
      <c r="FF67" s="329"/>
      <c r="FG67" s="329"/>
      <c r="FH67" s="329"/>
      <c r="FI67" s="329"/>
      <c r="FJ67" s="329"/>
      <c r="FK67" s="329"/>
      <c r="FL67" s="329"/>
      <c r="FM67" s="329"/>
      <c r="FN67" s="329"/>
      <c r="FO67" s="329"/>
      <c r="FP67" s="329"/>
      <c r="FQ67" s="329"/>
      <c r="FR67" s="329"/>
      <c r="FS67" s="329"/>
      <c r="FT67" s="329"/>
      <c r="FU67" s="329"/>
      <c r="FV67" s="329"/>
      <c r="FW67" s="329"/>
      <c r="FX67" s="329"/>
      <c r="FY67" s="329"/>
      <c r="FZ67" s="329"/>
      <c r="GA67" s="329"/>
      <c r="GB67" s="329"/>
      <c r="GC67" s="329"/>
      <c r="GD67" s="329"/>
      <c r="GE67" s="329"/>
      <c r="GF67" s="329"/>
      <c r="GG67" s="329"/>
      <c r="GH67" s="329"/>
      <c r="GI67" s="329"/>
      <c r="GJ67" s="329"/>
      <c r="GK67" s="329"/>
      <c r="GL67" s="329"/>
      <c r="GM67" s="329"/>
      <c r="GN67" s="329"/>
      <c r="GO67" s="329"/>
      <c r="GP67" s="329"/>
      <c r="GQ67" s="329"/>
      <c r="GR67" s="329"/>
      <c r="GS67" s="329"/>
      <c r="GT67" s="329"/>
      <c r="GU67" s="329"/>
      <c r="GV67" s="329"/>
      <c r="GW67" s="329"/>
      <c r="GX67" s="329"/>
      <c r="GY67" s="329"/>
      <c r="GZ67" s="329"/>
      <c r="HA67" s="329"/>
      <c r="HB67" s="329"/>
      <c r="HC67" s="329"/>
      <c r="HD67" s="329"/>
      <c r="HE67" s="329"/>
      <c r="HF67" s="329"/>
      <c r="HG67" s="329"/>
      <c r="HH67" s="329"/>
      <c r="HI67" s="329"/>
      <c r="HJ67" s="329"/>
      <c r="HK67" s="329"/>
      <c r="HL67" s="329"/>
      <c r="HM67" s="329"/>
      <c r="HN67" s="329"/>
      <c r="HO67" s="329"/>
      <c r="HP67" s="329"/>
      <c r="HQ67" s="329"/>
      <c r="HR67" s="329"/>
      <c r="HS67" s="329"/>
      <c r="HT67" s="329"/>
      <c r="HU67" s="329"/>
      <c r="HV67" s="329"/>
      <c r="HW67" s="329"/>
      <c r="HX67" s="329"/>
      <c r="HY67" s="329"/>
      <c r="HZ67" s="329"/>
      <c r="IA67" s="329"/>
      <c r="IB67" s="329"/>
      <c r="IC67" s="329"/>
      <c r="ID67" s="329"/>
      <c r="IE67" s="329"/>
      <c r="IF67" s="329"/>
      <c r="IG67" s="329"/>
      <c r="IH67" s="329"/>
      <c r="II67" s="329"/>
      <c r="IJ67" s="329"/>
      <c r="IK67" s="329"/>
      <c r="IL67" s="329"/>
      <c r="IM67" s="329"/>
      <c r="IN67" s="329"/>
      <c r="IO67" s="329"/>
      <c r="IP67" s="329"/>
      <c r="IQ67" s="329"/>
      <c r="IR67" s="329"/>
      <c r="IS67" s="329"/>
      <c r="IT67" s="329"/>
      <c r="IU67" s="329"/>
      <c r="IV67" s="329"/>
    </row>
    <row r="68" s="523" customFormat="1" ht="15.75" hidden="1" spans="1:256">
      <c r="A68" s="353" t="s">
        <v>4163</v>
      </c>
      <c r="B68" s="307" t="s">
        <v>4164</v>
      </c>
      <c r="C68" s="365">
        <f ca="1">SUMIF(表1.2024年公共财政收入决算表!$A$6:$A$387,A68,表1.2024年公共财政收入决算表!$E$6:$E$387)</f>
        <v>0</v>
      </c>
      <c r="D68" s="365">
        <f t="shared" si="12"/>
        <v>0</v>
      </c>
      <c r="E68" s="542"/>
      <c r="F68" s="348"/>
      <c r="G68" s="348">
        <f ca="1" t="shared" si="13"/>
        <v>0</v>
      </c>
      <c r="H68" s="348" t="str">
        <f ca="1" t="shared" si="0"/>
        <v/>
      </c>
      <c r="I68" s="22" t="str">
        <f ca="1" t="shared" si="1"/>
        <v>否</v>
      </c>
      <c r="J68" s="547" t="str">
        <f t="shared" si="14"/>
        <v>10105</v>
      </c>
      <c r="K68" s="93" t="str">
        <f t="shared" si="2"/>
        <v>项</v>
      </c>
      <c r="L68" s="329"/>
      <c r="M68" s="329"/>
      <c r="N68" s="329"/>
      <c r="O68" s="329"/>
      <c r="P68" s="329"/>
      <c r="Q68" s="329"/>
      <c r="R68" s="329"/>
      <c r="S68" s="329"/>
      <c r="T68" s="329"/>
      <c r="U68" s="329"/>
      <c r="V68" s="329"/>
      <c r="W68" s="329"/>
      <c r="X68" s="329"/>
      <c r="Y68" s="329"/>
      <c r="Z68" s="329"/>
      <c r="AA68" s="329"/>
      <c r="AB68" s="329"/>
      <c r="AC68" s="329"/>
      <c r="AD68" s="329"/>
      <c r="AE68" s="329"/>
      <c r="AF68" s="329"/>
      <c r="AG68" s="329"/>
      <c r="AH68" s="329"/>
      <c r="AI68" s="329"/>
      <c r="AJ68" s="329"/>
      <c r="AK68" s="329"/>
      <c r="AL68" s="329"/>
      <c r="AM68" s="329"/>
      <c r="AN68" s="329"/>
      <c r="AO68" s="329"/>
      <c r="AP68" s="329"/>
      <c r="AQ68" s="329"/>
      <c r="AR68" s="329"/>
      <c r="AS68" s="329"/>
      <c r="AT68" s="329"/>
      <c r="AU68" s="329"/>
      <c r="AV68" s="329"/>
      <c r="AW68" s="329"/>
      <c r="AX68" s="329"/>
      <c r="AY68" s="329"/>
      <c r="AZ68" s="329"/>
      <c r="BA68" s="329"/>
      <c r="BB68" s="329"/>
      <c r="BC68" s="329"/>
      <c r="BD68" s="329"/>
      <c r="BE68" s="329"/>
      <c r="BF68" s="329"/>
      <c r="BG68" s="329"/>
      <c r="BH68" s="329"/>
      <c r="BI68" s="329"/>
      <c r="BJ68" s="329"/>
      <c r="BK68" s="329"/>
      <c r="BL68" s="329"/>
      <c r="BM68" s="329"/>
      <c r="BN68" s="329"/>
      <c r="BO68" s="329"/>
      <c r="BP68" s="329"/>
      <c r="BQ68" s="329"/>
      <c r="BR68" s="329"/>
      <c r="BS68" s="329"/>
      <c r="BT68" s="329"/>
      <c r="BU68" s="329"/>
      <c r="BV68" s="329"/>
      <c r="BW68" s="329"/>
      <c r="BX68" s="329"/>
      <c r="BY68" s="329"/>
      <c r="BZ68" s="329"/>
      <c r="CA68" s="329"/>
      <c r="CB68" s="329"/>
      <c r="CC68" s="329"/>
      <c r="CD68" s="329"/>
      <c r="CE68" s="329"/>
      <c r="CF68" s="329"/>
      <c r="CG68" s="329"/>
      <c r="CH68" s="329"/>
      <c r="CI68" s="329"/>
      <c r="CJ68" s="329"/>
      <c r="CK68" s="329"/>
      <c r="CL68" s="329"/>
      <c r="CM68" s="329"/>
      <c r="CN68" s="329"/>
      <c r="CO68" s="329"/>
      <c r="CP68" s="329"/>
      <c r="CQ68" s="329"/>
      <c r="CR68" s="329"/>
      <c r="CS68" s="329"/>
      <c r="CT68" s="329"/>
      <c r="CU68" s="329"/>
      <c r="CV68" s="329"/>
      <c r="CW68" s="329"/>
      <c r="CX68" s="329"/>
      <c r="CY68" s="329"/>
      <c r="CZ68" s="329"/>
      <c r="DA68" s="329"/>
      <c r="DB68" s="329"/>
      <c r="DC68" s="329"/>
      <c r="DD68" s="329"/>
      <c r="DE68" s="329"/>
      <c r="DF68" s="329"/>
      <c r="DG68" s="329"/>
      <c r="DH68" s="329"/>
      <c r="DI68" s="329"/>
      <c r="DJ68" s="329"/>
      <c r="DK68" s="329"/>
      <c r="DL68" s="329"/>
      <c r="DM68" s="329"/>
      <c r="DN68" s="329"/>
      <c r="DO68" s="329"/>
      <c r="DP68" s="329"/>
      <c r="DQ68" s="329"/>
      <c r="DR68" s="329"/>
      <c r="DS68" s="329"/>
      <c r="DT68" s="329"/>
      <c r="DU68" s="329"/>
      <c r="DV68" s="329"/>
      <c r="DW68" s="329"/>
      <c r="DX68" s="329"/>
      <c r="DY68" s="329"/>
      <c r="DZ68" s="329"/>
      <c r="EA68" s="329"/>
      <c r="EB68" s="329"/>
      <c r="EC68" s="329"/>
      <c r="ED68" s="329"/>
      <c r="EE68" s="329"/>
      <c r="EF68" s="329"/>
      <c r="EG68" s="329"/>
      <c r="EH68" s="329"/>
      <c r="EI68" s="329"/>
      <c r="EJ68" s="329"/>
      <c r="EK68" s="329"/>
      <c r="EL68" s="329"/>
      <c r="EM68" s="329"/>
      <c r="EN68" s="329"/>
      <c r="EO68" s="329"/>
      <c r="EP68" s="329"/>
      <c r="EQ68" s="329"/>
      <c r="ER68" s="329"/>
      <c r="ES68" s="329"/>
      <c r="ET68" s="329"/>
      <c r="EU68" s="329"/>
      <c r="EV68" s="329"/>
      <c r="EW68" s="329"/>
      <c r="EX68" s="329"/>
      <c r="EY68" s="329"/>
      <c r="EZ68" s="329"/>
      <c r="FA68" s="329"/>
      <c r="FB68" s="329"/>
      <c r="FC68" s="329"/>
      <c r="FD68" s="329"/>
      <c r="FE68" s="329"/>
      <c r="FF68" s="329"/>
      <c r="FG68" s="329"/>
      <c r="FH68" s="329"/>
      <c r="FI68" s="329"/>
      <c r="FJ68" s="329"/>
      <c r="FK68" s="329"/>
      <c r="FL68" s="329"/>
      <c r="FM68" s="329"/>
      <c r="FN68" s="329"/>
      <c r="FO68" s="329"/>
      <c r="FP68" s="329"/>
      <c r="FQ68" s="329"/>
      <c r="FR68" s="329"/>
      <c r="FS68" s="329"/>
      <c r="FT68" s="329"/>
      <c r="FU68" s="329"/>
      <c r="FV68" s="329"/>
      <c r="FW68" s="329"/>
      <c r="FX68" s="329"/>
      <c r="FY68" s="329"/>
      <c r="FZ68" s="329"/>
      <c r="GA68" s="329"/>
      <c r="GB68" s="329"/>
      <c r="GC68" s="329"/>
      <c r="GD68" s="329"/>
      <c r="GE68" s="329"/>
      <c r="GF68" s="329"/>
      <c r="GG68" s="329"/>
      <c r="GH68" s="329"/>
      <c r="GI68" s="329"/>
      <c r="GJ68" s="329"/>
      <c r="GK68" s="329"/>
      <c r="GL68" s="329"/>
      <c r="GM68" s="329"/>
      <c r="GN68" s="329"/>
      <c r="GO68" s="329"/>
      <c r="GP68" s="329"/>
      <c r="GQ68" s="329"/>
      <c r="GR68" s="329"/>
      <c r="GS68" s="329"/>
      <c r="GT68" s="329"/>
      <c r="GU68" s="329"/>
      <c r="GV68" s="329"/>
      <c r="GW68" s="329"/>
      <c r="GX68" s="329"/>
      <c r="GY68" s="329"/>
      <c r="GZ68" s="329"/>
      <c r="HA68" s="329"/>
      <c r="HB68" s="329"/>
      <c r="HC68" s="329"/>
      <c r="HD68" s="329"/>
      <c r="HE68" s="329"/>
      <c r="HF68" s="329"/>
      <c r="HG68" s="329"/>
      <c r="HH68" s="329"/>
      <c r="HI68" s="329"/>
      <c r="HJ68" s="329"/>
      <c r="HK68" s="329"/>
      <c r="HL68" s="329"/>
      <c r="HM68" s="329"/>
      <c r="HN68" s="329"/>
      <c r="HO68" s="329"/>
      <c r="HP68" s="329"/>
      <c r="HQ68" s="329"/>
      <c r="HR68" s="329"/>
      <c r="HS68" s="329"/>
      <c r="HT68" s="329"/>
      <c r="HU68" s="329"/>
      <c r="HV68" s="329"/>
      <c r="HW68" s="329"/>
      <c r="HX68" s="329"/>
      <c r="HY68" s="329"/>
      <c r="HZ68" s="329"/>
      <c r="IA68" s="329"/>
      <c r="IB68" s="329"/>
      <c r="IC68" s="329"/>
      <c r="ID68" s="329"/>
      <c r="IE68" s="329"/>
      <c r="IF68" s="329"/>
      <c r="IG68" s="329"/>
      <c r="IH68" s="329"/>
      <c r="II68" s="329"/>
      <c r="IJ68" s="329"/>
      <c r="IK68" s="329"/>
      <c r="IL68" s="329"/>
      <c r="IM68" s="329"/>
      <c r="IN68" s="329"/>
      <c r="IO68" s="329"/>
      <c r="IP68" s="329"/>
      <c r="IQ68" s="329"/>
      <c r="IR68" s="329"/>
      <c r="IS68" s="329"/>
      <c r="IT68" s="329"/>
      <c r="IU68" s="329"/>
      <c r="IV68" s="329"/>
    </row>
    <row r="69" s="523" customFormat="1" ht="31.5" hidden="1" spans="1:256">
      <c r="A69" s="353" t="s">
        <v>4165</v>
      </c>
      <c r="B69" s="307" t="s">
        <v>4166</v>
      </c>
      <c r="C69" s="365">
        <f ca="1">SUMIF(表1.2024年公共财政收入决算表!$A$6:$A$387,A69,表1.2024年公共财政收入决算表!$E$6:$E$387)</f>
        <v>0</v>
      </c>
      <c r="D69" s="365">
        <f t="shared" si="12"/>
        <v>0</v>
      </c>
      <c r="E69" s="542"/>
      <c r="F69" s="348"/>
      <c r="G69" s="348">
        <f ca="1" t="shared" si="13"/>
        <v>0</v>
      </c>
      <c r="H69" s="348" t="str">
        <f ca="1" t="shared" si="0"/>
        <v/>
      </c>
      <c r="I69" s="22" t="str">
        <f ca="1" t="shared" si="1"/>
        <v>否</v>
      </c>
      <c r="J69" s="547" t="str">
        <f t="shared" si="14"/>
        <v>10105</v>
      </c>
      <c r="K69" s="93" t="str">
        <f t="shared" si="2"/>
        <v>项</v>
      </c>
      <c r="L69" s="329"/>
      <c r="M69" s="329"/>
      <c r="N69" s="329"/>
      <c r="O69" s="329"/>
      <c r="P69" s="329"/>
      <c r="Q69" s="329"/>
      <c r="R69" s="329"/>
      <c r="S69" s="329"/>
      <c r="T69" s="329"/>
      <c r="U69" s="329"/>
      <c r="V69" s="329"/>
      <c r="W69" s="329"/>
      <c r="X69" s="329"/>
      <c r="Y69" s="329"/>
      <c r="Z69" s="329"/>
      <c r="AA69" s="329"/>
      <c r="AB69" s="329"/>
      <c r="AC69" s="329"/>
      <c r="AD69" s="329"/>
      <c r="AE69" s="329"/>
      <c r="AF69" s="329"/>
      <c r="AG69" s="329"/>
      <c r="AH69" s="329"/>
      <c r="AI69" s="329"/>
      <c r="AJ69" s="329"/>
      <c r="AK69" s="329"/>
      <c r="AL69" s="329"/>
      <c r="AM69" s="329"/>
      <c r="AN69" s="329"/>
      <c r="AO69" s="329"/>
      <c r="AP69" s="329"/>
      <c r="AQ69" s="329"/>
      <c r="AR69" s="329"/>
      <c r="AS69" s="329"/>
      <c r="AT69" s="329"/>
      <c r="AU69" s="329"/>
      <c r="AV69" s="329"/>
      <c r="AW69" s="329"/>
      <c r="AX69" s="329"/>
      <c r="AY69" s="329"/>
      <c r="AZ69" s="329"/>
      <c r="BA69" s="329"/>
      <c r="BB69" s="329"/>
      <c r="BC69" s="329"/>
      <c r="BD69" s="329"/>
      <c r="BE69" s="329"/>
      <c r="BF69" s="329"/>
      <c r="BG69" s="329"/>
      <c r="BH69" s="329"/>
      <c r="BI69" s="329"/>
      <c r="BJ69" s="329"/>
      <c r="BK69" s="329"/>
      <c r="BL69" s="329"/>
      <c r="BM69" s="329"/>
      <c r="BN69" s="329"/>
      <c r="BO69" s="329"/>
      <c r="BP69" s="329"/>
      <c r="BQ69" s="329"/>
      <c r="BR69" s="329"/>
      <c r="BS69" s="329"/>
      <c r="BT69" s="329"/>
      <c r="BU69" s="329"/>
      <c r="BV69" s="329"/>
      <c r="BW69" s="329"/>
      <c r="BX69" s="329"/>
      <c r="BY69" s="329"/>
      <c r="BZ69" s="329"/>
      <c r="CA69" s="329"/>
      <c r="CB69" s="329"/>
      <c r="CC69" s="329"/>
      <c r="CD69" s="329"/>
      <c r="CE69" s="329"/>
      <c r="CF69" s="329"/>
      <c r="CG69" s="329"/>
      <c r="CH69" s="329"/>
      <c r="CI69" s="329"/>
      <c r="CJ69" s="329"/>
      <c r="CK69" s="329"/>
      <c r="CL69" s="329"/>
      <c r="CM69" s="329"/>
      <c r="CN69" s="329"/>
      <c r="CO69" s="329"/>
      <c r="CP69" s="329"/>
      <c r="CQ69" s="329"/>
      <c r="CR69" s="329"/>
      <c r="CS69" s="329"/>
      <c r="CT69" s="329"/>
      <c r="CU69" s="329"/>
      <c r="CV69" s="329"/>
      <c r="CW69" s="329"/>
      <c r="CX69" s="329"/>
      <c r="CY69" s="329"/>
      <c r="CZ69" s="329"/>
      <c r="DA69" s="329"/>
      <c r="DB69" s="329"/>
      <c r="DC69" s="329"/>
      <c r="DD69" s="329"/>
      <c r="DE69" s="329"/>
      <c r="DF69" s="329"/>
      <c r="DG69" s="329"/>
      <c r="DH69" s="329"/>
      <c r="DI69" s="329"/>
      <c r="DJ69" s="329"/>
      <c r="DK69" s="329"/>
      <c r="DL69" s="329"/>
      <c r="DM69" s="329"/>
      <c r="DN69" s="329"/>
      <c r="DO69" s="329"/>
      <c r="DP69" s="329"/>
      <c r="DQ69" s="329"/>
      <c r="DR69" s="329"/>
      <c r="DS69" s="329"/>
      <c r="DT69" s="329"/>
      <c r="DU69" s="329"/>
      <c r="DV69" s="329"/>
      <c r="DW69" s="329"/>
      <c r="DX69" s="329"/>
      <c r="DY69" s="329"/>
      <c r="DZ69" s="329"/>
      <c r="EA69" s="329"/>
      <c r="EB69" s="329"/>
      <c r="EC69" s="329"/>
      <c r="ED69" s="329"/>
      <c r="EE69" s="329"/>
      <c r="EF69" s="329"/>
      <c r="EG69" s="329"/>
      <c r="EH69" s="329"/>
      <c r="EI69" s="329"/>
      <c r="EJ69" s="329"/>
      <c r="EK69" s="329"/>
      <c r="EL69" s="329"/>
      <c r="EM69" s="329"/>
      <c r="EN69" s="329"/>
      <c r="EO69" s="329"/>
      <c r="EP69" s="329"/>
      <c r="EQ69" s="329"/>
      <c r="ER69" s="329"/>
      <c r="ES69" s="329"/>
      <c r="ET69" s="329"/>
      <c r="EU69" s="329"/>
      <c r="EV69" s="329"/>
      <c r="EW69" s="329"/>
      <c r="EX69" s="329"/>
      <c r="EY69" s="329"/>
      <c r="EZ69" s="329"/>
      <c r="FA69" s="329"/>
      <c r="FB69" s="329"/>
      <c r="FC69" s="329"/>
      <c r="FD69" s="329"/>
      <c r="FE69" s="329"/>
      <c r="FF69" s="329"/>
      <c r="FG69" s="329"/>
      <c r="FH69" s="329"/>
      <c r="FI69" s="329"/>
      <c r="FJ69" s="329"/>
      <c r="FK69" s="329"/>
      <c r="FL69" s="329"/>
      <c r="FM69" s="329"/>
      <c r="FN69" s="329"/>
      <c r="FO69" s="329"/>
      <c r="FP69" s="329"/>
      <c r="FQ69" s="329"/>
      <c r="FR69" s="329"/>
      <c r="FS69" s="329"/>
      <c r="FT69" s="329"/>
      <c r="FU69" s="329"/>
      <c r="FV69" s="329"/>
      <c r="FW69" s="329"/>
      <c r="FX69" s="329"/>
      <c r="FY69" s="329"/>
      <c r="FZ69" s="329"/>
      <c r="GA69" s="329"/>
      <c r="GB69" s="329"/>
      <c r="GC69" s="329"/>
      <c r="GD69" s="329"/>
      <c r="GE69" s="329"/>
      <c r="GF69" s="329"/>
      <c r="GG69" s="329"/>
      <c r="GH69" s="329"/>
      <c r="GI69" s="329"/>
      <c r="GJ69" s="329"/>
      <c r="GK69" s="329"/>
      <c r="GL69" s="329"/>
      <c r="GM69" s="329"/>
      <c r="GN69" s="329"/>
      <c r="GO69" s="329"/>
      <c r="GP69" s="329"/>
      <c r="GQ69" s="329"/>
      <c r="GR69" s="329"/>
      <c r="GS69" s="329"/>
      <c r="GT69" s="329"/>
      <c r="GU69" s="329"/>
      <c r="GV69" s="329"/>
      <c r="GW69" s="329"/>
      <c r="GX69" s="329"/>
      <c r="GY69" s="329"/>
      <c r="GZ69" s="329"/>
      <c r="HA69" s="329"/>
      <c r="HB69" s="329"/>
      <c r="HC69" s="329"/>
      <c r="HD69" s="329"/>
      <c r="HE69" s="329"/>
      <c r="HF69" s="329"/>
      <c r="HG69" s="329"/>
      <c r="HH69" s="329"/>
      <c r="HI69" s="329"/>
      <c r="HJ69" s="329"/>
      <c r="HK69" s="329"/>
      <c r="HL69" s="329"/>
      <c r="HM69" s="329"/>
      <c r="HN69" s="329"/>
      <c r="HO69" s="329"/>
      <c r="HP69" s="329"/>
      <c r="HQ69" s="329"/>
      <c r="HR69" s="329"/>
      <c r="HS69" s="329"/>
      <c r="HT69" s="329"/>
      <c r="HU69" s="329"/>
      <c r="HV69" s="329"/>
      <c r="HW69" s="329"/>
      <c r="HX69" s="329"/>
      <c r="HY69" s="329"/>
      <c r="HZ69" s="329"/>
      <c r="IA69" s="329"/>
      <c r="IB69" s="329"/>
      <c r="IC69" s="329"/>
      <c r="ID69" s="329"/>
      <c r="IE69" s="329"/>
      <c r="IF69" s="329"/>
      <c r="IG69" s="329"/>
      <c r="IH69" s="329"/>
      <c r="II69" s="329"/>
      <c r="IJ69" s="329"/>
      <c r="IK69" s="329"/>
      <c r="IL69" s="329"/>
      <c r="IM69" s="329"/>
      <c r="IN69" s="329"/>
      <c r="IO69" s="329"/>
      <c r="IP69" s="329"/>
      <c r="IQ69" s="329"/>
      <c r="IR69" s="329"/>
      <c r="IS69" s="329"/>
      <c r="IT69" s="329"/>
      <c r="IU69" s="329"/>
      <c r="IV69" s="329"/>
    </row>
    <row r="70" s="523" customFormat="1" ht="15.75" hidden="1" spans="1:256">
      <c r="A70" s="353" t="s">
        <v>4167</v>
      </c>
      <c r="B70" s="307" t="s">
        <v>4168</v>
      </c>
      <c r="C70" s="365">
        <f ca="1">SUMIF(表1.2024年公共财政收入决算表!$A$6:$A$387,A70,表1.2024年公共财政收入决算表!$E$6:$E$387)</f>
        <v>0</v>
      </c>
      <c r="D70" s="365">
        <f t="shared" si="12"/>
        <v>0</v>
      </c>
      <c r="E70" s="542"/>
      <c r="F70" s="348"/>
      <c r="G70" s="348">
        <f ca="1" t="shared" si="13"/>
        <v>0</v>
      </c>
      <c r="H70" s="348" t="str">
        <f ca="1" t="shared" ref="H70:H133" si="15">IFERROR(TEXT(G70/C70,"0.0%"),"")</f>
        <v/>
      </c>
      <c r="I70" s="22" t="str">
        <f ca="1" t="shared" si="1"/>
        <v>否</v>
      </c>
      <c r="J70" s="547" t="str">
        <f t="shared" si="14"/>
        <v>10105</v>
      </c>
      <c r="K70" s="93" t="str">
        <f t="shared" si="2"/>
        <v>项</v>
      </c>
      <c r="L70" s="329"/>
      <c r="M70" s="329"/>
      <c r="N70" s="329"/>
      <c r="O70" s="329"/>
      <c r="P70" s="329"/>
      <c r="Q70" s="329"/>
      <c r="R70" s="329"/>
      <c r="S70" s="329"/>
      <c r="T70" s="329"/>
      <c r="U70" s="329"/>
      <c r="V70" s="329"/>
      <c r="W70" s="329"/>
      <c r="X70" s="329"/>
      <c r="Y70" s="329"/>
      <c r="Z70" s="329"/>
      <c r="AA70" s="329"/>
      <c r="AB70" s="329"/>
      <c r="AC70" s="329"/>
      <c r="AD70" s="329"/>
      <c r="AE70" s="329"/>
      <c r="AF70" s="329"/>
      <c r="AG70" s="329"/>
      <c r="AH70" s="329"/>
      <c r="AI70" s="329"/>
      <c r="AJ70" s="329"/>
      <c r="AK70" s="329"/>
      <c r="AL70" s="329"/>
      <c r="AM70" s="329"/>
      <c r="AN70" s="329"/>
      <c r="AO70" s="329"/>
      <c r="AP70" s="329"/>
      <c r="AQ70" s="329"/>
      <c r="AR70" s="329"/>
      <c r="AS70" s="329"/>
      <c r="AT70" s="329"/>
      <c r="AU70" s="329"/>
      <c r="AV70" s="329"/>
      <c r="AW70" s="329"/>
      <c r="AX70" s="329"/>
      <c r="AY70" s="329"/>
      <c r="AZ70" s="329"/>
      <c r="BA70" s="329"/>
      <c r="BB70" s="329"/>
      <c r="BC70" s="329"/>
      <c r="BD70" s="329"/>
      <c r="BE70" s="329"/>
      <c r="BF70" s="329"/>
      <c r="BG70" s="329"/>
      <c r="BH70" s="329"/>
      <c r="BI70" s="329"/>
      <c r="BJ70" s="329"/>
      <c r="BK70" s="329"/>
      <c r="BL70" s="329"/>
      <c r="BM70" s="329"/>
      <c r="BN70" s="329"/>
      <c r="BO70" s="329"/>
      <c r="BP70" s="329"/>
      <c r="BQ70" s="329"/>
      <c r="BR70" s="329"/>
      <c r="BS70" s="329"/>
      <c r="BT70" s="329"/>
      <c r="BU70" s="329"/>
      <c r="BV70" s="329"/>
      <c r="BW70" s="329"/>
      <c r="BX70" s="329"/>
      <c r="BY70" s="329"/>
      <c r="BZ70" s="329"/>
      <c r="CA70" s="329"/>
      <c r="CB70" s="329"/>
      <c r="CC70" s="329"/>
      <c r="CD70" s="329"/>
      <c r="CE70" s="329"/>
      <c r="CF70" s="329"/>
      <c r="CG70" s="329"/>
      <c r="CH70" s="329"/>
      <c r="CI70" s="329"/>
      <c r="CJ70" s="329"/>
      <c r="CK70" s="329"/>
      <c r="CL70" s="329"/>
      <c r="CM70" s="329"/>
      <c r="CN70" s="329"/>
      <c r="CO70" s="329"/>
      <c r="CP70" s="329"/>
      <c r="CQ70" s="329"/>
      <c r="CR70" s="329"/>
      <c r="CS70" s="329"/>
      <c r="CT70" s="329"/>
      <c r="CU70" s="329"/>
      <c r="CV70" s="329"/>
      <c r="CW70" s="329"/>
      <c r="CX70" s="329"/>
      <c r="CY70" s="329"/>
      <c r="CZ70" s="329"/>
      <c r="DA70" s="329"/>
      <c r="DB70" s="329"/>
      <c r="DC70" s="329"/>
      <c r="DD70" s="329"/>
      <c r="DE70" s="329"/>
      <c r="DF70" s="329"/>
      <c r="DG70" s="329"/>
      <c r="DH70" s="329"/>
      <c r="DI70" s="329"/>
      <c r="DJ70" s="329"/>
      <c r="DK70" s="329"/>
      <c r="DL70" s="329"/>
      <c r="DM70" s="329"/>
      <c r="DN70" s="329"/>
      <c r="DO70" s="329"/>
      <c r="DP70" s="329"/>
      <c r="DQ70" s="329"/>
      <c r="DR70" s="329"/>
      <c r="DS70" s="329"/>
      <c r="DT70" s="329"/>
      <c r="DU70" s="329"/>
      <c r="DV70" s="329"/>
      <c r="DW70" s="329"/>
      <c r="DX70" s="329"/>
      <c r="DY70" s="329"/>
      <c r="DZ70" s="329"/>
      <c r="EA70" s="329"/>
      <c r="EB70" s="329"/>
      <c r="EC70" s="329"/>
      <c r="ED70" s="329"/>
      <c r="EE70" s="329"/>
      <c r="EF70" s="329"/>
      <c r="EG70" s="329"/>
      <c r="EH70" s="329"/>
      <c r="EI70" s="329"/>
      <c r="EJ70" s="329"/>
      <c r="EK70" s="329"/>
      <c r="EL70" s="329"/>
      <c r="EM70" s="329"/>
      <c r="EN70" s="329"/>
      <c r="EO70" s="329"/>
      <c r="EP70" s="329"/>
      <c r="EQ70" s="329"/>
      <c r="ER70" s="329"/>
      <c r="ES70" s="329"/>
      <c r="ET70" s="329"/>
      <c r="EU70" s="329"/>
      <c r="EV70" s="329"/>
      <c r="EW70" s="329"/>
      <c r="EX70" s="329"/>
      <c r="EY70" s="329"/>
      <c r="EZ70" s="329"/>
      <c r="FA70" s="329"/>
      <c r="FB70" s="329"/>
      <c r="FC70" s="329"/>
      <c r="FD70" s="329"/>
      <c r="FE70" s="329"/>
      <c r="FF70" s="329"/>
      <c r="FG70" s="329"/>
      <c r="FH70" s="329"/>
      <c r="FI70" s="329"/>
      <c r="FJ70" s="329"/>
      <c r="FK70" s="329"/>
      <c r="FL70" s="329"/>
      <c r="FM70" s="329"/>
      <c r="FN70" s="329"/>
      <c r="FO70" s="329"/>
      <c r="FP70" s="329"/>
      <c r="FQ70" s="329"/>
      <c r="FR70" s="329"/>
      <c r="FS70" s="329"/>
      <c r="FT70" s="329"/>
      <c r="FU70" s="329"/>
      <c r="FV70" s="329"/>
      <c r="FW70" s="329"/>
      <c r="FX70" s="329"/>
      <c r="FY70" s="329"/>
      <c r="FZ70" s="329"/>
      <c r="GA70" s="329"/>
      <c r="GB70" s="329"/>
      <c r="GC70" s="329"/>
      <c r="GD70" s="329"/>
      <c r="GE70" s="329"/>
      <c r="GF70" s="329"/>
      <c r="GG70" s="329"/>
      <c r="GH70" s="329"/>
      <c r="GI70" s="329"/>
      <c r="GJ70" s="329"/>
      <c r="GK70" s="329"/>
      <c r="GL70" s="329"/>
      <c r="GM70" s="329"/>
      <c r="GN70" s="329"/>
      <c r="GO70" s="329"/>
      <c r="GP70" s="329"/>
      <c r="GQ70" s="329"/>
      <c r="GR70" s="329"/>
      <c r="GS70" s="329"/>
      <c r="GT70" s="329"/>
      <c r="GU70" s="329"/>
      <c r="GV70" s="329"/>
      <c r="GW70" s="329"/>
      <c r="GX70" s="329"/>
      <c r="GY70" s="329"/>
      <c r="GZ70" s="329"/>
      <c r="HA70" s="329"/>
      <c r="HB70" s="329"/>
      <c r="HC70" s="329"/>
      <c r="HD70" s="329"/>
      <c r="HE70" s="329"/>
      <c r="HF70" s="329"/>
      <c r="HG70" s="329"/>
      <c r="HH70" s="329"/>
      <c r="HI70" s="329"/>
      <c r="HJ70" s="329"/>
      <c r="HK70" s="329"/>
      <c r="HL70" s="329"/>
      <c r="HM70" s="329"/>
      <c r="HN70" s="329"/>
      <c r="HO70" s="329"/>
      <c r="HP70" s="329"/>
      <c r="HQ70" s="329"/>
      <c r="HR70" s="329"/>
      <c r="HS70" s="329"/>
      <c r="HT70" s="329"/>
      <c r="HU70" s="329"/>
      <c r="HV70" s="329"/>
      <c r="HW70" s="329"/>
      <c r="HX70" s="329"/>
      <c r="HY70" s="329"/>
      <c r="HZ70" s="329"/>
      <c r="IA70" s="329"/>
      <c r="IB70" s="329"/>
      <c r="IC70" s="329"/>
      <c r="ID70" s="329"/>
      <c r="IE70" s="329"/>
      <c r="IF70" s="329"/>
      <c r="IG70" s="329"/>
      <c r="IH70" s="329"/>
      <c r="II70" s="329"/>
      <c r="IJ70" s="329"/>
      <c r="IK70" s="329"/>
      <c r="IL70" s="329"/>
      <c r="IM70" s="329"/>
      <c r="IN70" s="329"/>
      <c r="IO70" s="329"/>
      <c r="IP70" s="329"/>
      <c r="IQ70" s="329"/>
      <c r="IR70" s="329"/>
      <c r="IS70" s="329"/>
      <c r="IT70" s="329"/>
      <c r="IU70" s="329"/>
      <c r="IV70" s="329"/>
    </row>
    <row r="71" s="523" customFormat="1" ht="15.75" hidden="1" spans="1:257">
      <c r="A71" s="353" t="s">
        <v>4169</v>
      </c>
      <c r="B71" s="307" t="s">
        <v>4170</v>
      </c>
      <c r="C71" s="365">
        <f ca="1">SUMIF(表1.2024年公共财政收入决算表!$A$6:$A$387,A71,表1.2024年公共财政收入决算表!$E$6:$E$387)</f>
        <v>0</v>
      </c>
      <c r="D71" s="365">
        <f t="shared" si="12"/>
        <v>0</v>
      </c>
      <c r="E71" s="542"/>
      <c r="F71" s="348"/>
      <c r="G71" s="348">
        <f ca="1" t="shared" si="13"/>
        <v>0</v>
      </c>
      <c r="H71" s="348" t="str">
        <f ca="1" t="shared" si="15"/>
        <v/>
      </c>
      <c r="I71" s="22" t="str">
        <f ca="1" t="shared" ref="I71:I134" si="16">IF(OR(C71&lt;&gt;0,D71&lt;&gt;0,E71&lt;&gt;0,F71&lt;&gt;0),"是","否")</f>
        <v>否</v>
      </c>
      <c r="J71" s="547" t="str">
        <f t="shared" si="14"/>
        <v>10105</v>
      </c>
      <c r="K71" s="93" t="str">
        <f t="shared" ref="K71:K134" si="17">_xlfn.IFS(LEN(A71)=3,"类",LEN(A71)=5,"款",LEN(A71)=7,"项")</f>
        <v>项</v>
      </c>
      <c r="L71" s="433"/>
      <c r="M71" s="433"/>
      <c r="N71" s="433"/>
      <c r="O71" s="433"/>
      <c r="P71" s="433"/>
      <c r="Q71" s="433"/>
      <c r="R71" s="433"/>
      <c r="S71" s="433"/>
      <c r="T71" s="433"/>
      <c r="U71" s="433"/>
      <c r="V71" s="433"/>
      <c r="W71" s="433"/>
      <c r="X71" s="433"/>
      <c r="Y71" s="433"/>
      <c r="Z71" s="433"/>
      <c r="AA71" s="433"/>
      <c r="AB71" s="433"/>
      <c r="AC71" s="433"/>
      <c r="AD71" s="433"/>
      <c r="AE71" s="433"/>
      <c r="AF71" s="433"/>
      <c r="AG71" s="433"/>
      <c r="AH71" s="433"/>
      <c r="AI71" s="433"/>
      <c r="AJ71" s="433"/>
      <c r="AK71" s="433"/>
      <c r="AL71" s="433"/>
      <c r="AM71" s="433"/>
      <c r="AN71" s="433"/>
      <c r="AO71" s="433"/>
      <c r="AP71" s="433"/>
      <c r="AQ71" s="433"/>
      <c r="AR71" s="433"/>
      <c r="AS71" s="433"/>
      <c r="AT71" s="433"/>
      <c r="AU71" s="433"/>
      <c r="AV71" s="433"/>
      <c r="AW71" s="433"/>
      <c r="AX71" s="433"/>
      <c r="AY71" s="433"/>
      <c r="AZ71" s="433"/>
      <c r="BA71" s="433"/>
      <c r="BB71" s="433"/>
      <c r="BC71" s="433"/>
      <c r="BD71" s="433"/>
      <c r="BE71" s="433"/>
      <c r="BF71" s="433"/>
      <c r="BG71" s="433"/>
      <c r="BH71" s="433"/>
      <c r="BI71" s="433"/>
      <c r="BJ71" s="433"/>
      <c r="BK71" s="433"/>
      <c r="BL71" s="433"/>
      <c r="BM71" s="433"/>
      <c r="BN71" s="433"/>
      <c r="BO71" s="433"/>
      <c r="BP71" s="433"/>
      <c r="BQ71" s="433"/>
      <c r="BR71" s="433"/>
      <c r="BS71" s="433"/>
      <c r="BT71" s="433"/>
      <c r="BU71" s="433"/>
      <c r="BV71" s="433"/>
      <c r="BW71" s="433"/>
      <c r="BX71" s="433"/>
      <c r="BY71" s="433"/>
      <c r="BZ71" s="433"/>
      <c r="CA71" s="433"/>
      <c r="CB71" s="433"/>
      <c r="CC71" s="433"/>
      <c r="CD71" s="433"/>
      <c r="CE71" s="433"/>
      <c r="CF71" s="433"/>
      <c r="CG71" s="433"/>
      <c r="CH71" s="433"/>
      <c r="CI71" s="433"/>
      <c r="CJ71" s="433"/>
      <c r="CK71" s="433"/>
      <c r="CL71" s="433"/>
      <c r="CM71" s="433"/>
      <c r="CN71" s="433"/>
      <c r="CO71" s="433"/>
      <c r="CP71" s="433"/>
      <c r="CQ71" s="433"/>
      <c r="CR71" s="433"/>
      <c r="CS71" s="433"/>
      <c r="CT71" s="433"/>
      <c r="CU71" s="433"/>
      <c r="CV71" s="433"/>
      <c r="CW71" s="433"/>
      <c r="CX71" s="433"/>
      <c r="CY71" s="433"/>
      <c r="CZ71" s="433"/>
      <c r="DA71" s="433"/>
      <c r="DB71" s="433"/>
      <c r="DC71" s="433"/>
      <c r="DD71" s="433"/>
      <c r="DE71" s="433"/>
      <c r="DF71" s="433"/>
      <c r="DG71" s="433"/>
      <c r="DH71" s="433"/>
      <c r="DI71" s="433"/>
      <c r="DJ71" s="433"/>
      <c r="DK71" s="433"/>
      <c r="DL71" s="433"/>
      <c r="DM71" s="433"/>
      <c r="DN71" s="433"/>
      <c r="DO71" s="433"/>
      <c r="DP71" s="433"/>
      <c r="DQ71" s="433"/>
      <c r="DR71" s="433"/>
      <c r="DS71" s="433"/>
      <c r="DT71" s="433"/>
      <c r="DU71" s="433"/>
      <c r="DV71" s="433"/>
      <c r="DW71" s="433"/>
      <c r="DX71" s="433"/>
      <c r="DY71" s="433"/>
      <c r="DZ71" s="433"/>
      <c r="EA71" s="433"/>
      <c r="EB71" s="433"/>
      <c r="EC71" s="433"/>
      <c r="ED71" s="433"/>
      <c r="EE71" s="433"/>
      <c r="EF71" s="433"/>
      <c r="EG71" s="433"/>
      <c r="EH71" s="433"/>
      <c r="EI71" s="433"/>
      <c r="EJ71" s="433"/>
      <c r="EK71" s="433"/>
      <c r="EL71" s="433"/>
      <c r="EM71" s="433"/>
      <c r="EN71" s="433"/>
      <c r="EO71" s="433"/>
      <c r="EP71" s="433"/>
      <c r="EQ71" s="433"/>
      <c r="ER71" s="433"/>
      <c r="ES71" s="433"/>
      <c r="ET71" s="433"/>
      <c r="EU71" s="433"/>
      <c r="EV71" s="433"/>
      <c r="EW71" s="433"/>
      <c r="EX71" s="433"/>
      <c r="EY71" s="433"/>
      <c r="EZ71" s="433"/>
      <c r="FA71" s="433"/>
      <c r="FB71" s="433"/>
      <c r="FC71" s="433"/>
      <c r="FD71" s="433"/>
      <c r="FE71" s="433"/>
      <c r="FF71" s="433"/>
      <c r="FG71" s="433"/>
      <c r="FH71" s="433"/>
      <c r="FI71" s="433"/>
      <c r="FJ71" s="433"/>
      <c r="FK71" s="433"/>
      <c r="FL71" s="433"/>
      <c r="FM71" s="433"/>
      <c r="FN71" s="433"/>
      <c r="FO71" s="433"/>
      <c r="FP71" s="433"/>
      <c r="FQ71" s="433"/>
      <c r="FR71" s="433"/>
      <c r="FS71" s="433"/>
      <c r="FT71" s="433"/>
      <c r="FU71" s="433"/>
      <c r="FV71" s="433"/>
      <c r="FW71" s="433"/>
      <c r="FX71" s="433"/>
      <c r="FY71" s="433"/>
      <c r="FZ71" s="433"/>
      <c r="GA71" s="433"/>
      <c r="GB71" s="433"/>
      <c r="GC71" s="433"/>
      <c r="GD71" s="433"/>
      <c r="GE71" s="433"/>
      <c r="GF71" s="433"/>
      <c r="GG71" s="433"/>
      <c r="GH71" s="433"/>
      <c r="GI71" s="433"/>
      <c r="GJ71" s="433"/>
      <c r="GK71" s="433"/>
      <c r="GL71" s="433"/>
      <c r="GM71" s="433"/>
      <c r="GN71" s="433"/>
      <c r="GO71" s="433"/>
      <c r="GP71" s="433"/>
      <c r="GQ71" s="433"/>
      <c r="GR71" s="433"/>
      <c r="GS71" s="433"/>
      <c r="GT71" s="433"/>
      <c r="GU71" s="433"/>
      <c r="GV71" s="433"/>
      <c r="GW71" s="433"/>
      <c r="GX71" s="433"/>
      <c r="GY71" s="433"/>
      <c r="GZ71" s="433"/>
      <c r="HA71" s="433"/>
      <c r="HB71" s="433"/>
      <c r="HC71" s="433"/>
      <c r="HD71" s="433"/>
      <c r="HE71" s="433"/>
      <c r="HF71" s="433"/>
      <c r="HG71" s="433"/>
      <c r="HH71" s="433"/>
      <c r="HI71" s="433"/>
      <c r="HJ71" s="433"/>
      <c r="HK71" s="433"/>
      <c r="HL71" s="433"/>
      <c r="HM71" s="433"/>
      <c r="HN71" s="433"/>
      <c r="HO71" s="433"/>
      <c r="HP71" s="433"/>
      <c r="HQ71" s="433"/>
      <c r="HR71" s="433"/>
      <c r="HS71" s="433"/>
      <c r="HT71" s="433"/>
      <c r="HU71" s="433"/>
      <c r="HV71" s="433"/>
      <c r="HW71" s="433"/>
      <c r="HX71" s="433"/>
      <c r="HY71" s="433"/>
      <c r="HZ71" s="433"/>
      <c r="IA71" s="433"/>
      <c r="IB71" s="433"/>
      <c r="IC71" s="433"/>
      <c r="ID71" s="433"/>
      <c r="IE71" s="433"/>
      <c r="IF71" s="433"/>
      <c r="IG71" s="433"/>
      <c r="IH71" s="433"/>
      <c r="II71" s="433"/>
      <c r="IJ71" s="433"/>
      <c r="IK71" s="433"/>
      <c r="IL71" s="433"/>
      <c r="IM71" s="433"/>
      <c r="IN71" s="433"/>
      <c r="IO71" s="433"/>
      <c r="IP71" s="433"/>
      <c r="IQ71" s="433"/>
      <c r="IR71" s="433"/>
      <c r="IS71" s="433"/>
      <c r="IT71" s="433"/>
      <c r="IU71" s="433"/>
      <c r="IV71" s="433"/>
      <c r="IW71" s="433"/>
    </row>
    <row r="72" s="523" customFormat="1" ht="15.75" hidden="1" spans="1:257">
      <c r="A72" s="353" t="s">
        <v>4171</v>
      </c>
      <c r="B72" s="307" t="s">
        <v>4172</v>
      </c>
      <c r="C72" s="365">
        <f ca="1">SUMIF(表1.2024年公共财政收入决算表!$A$6:$A$387,A72,表1.2024年公共财政收入决算表!$E$6:$E$387)</f>
        <v>0</v>
      </c>
      <c r="D72" s="365">
        <f t="shared" si="12"/>
        <v>0</v>
      </c>
      <c r="E72" s="542"/>
      <c r="F72" s="348"/>
      <c r="G72" s="348">
        <f ca="1" t="shared" si="13"/>
        <v>0</v>
      </c>
      <c r="H72" s="348" t="str">
        <f ca="1" t="shared" si="15"/>
        <v/>
      </c>
      <c r="I72" s="22" t="str">
        <f ca="1" t="shared" si="16"/>
        <v>否</v>
      </c>
      <c r="J72" s="547" t="str">
        <f t="shared" si="14"/>
        <v>10105</v>
      </c>
      <c r="K72" s="93" t="str">
        <f t="shared" si="17"/>
        <v>项</v>
      </c>
      <c r="L72" s="433"/>
      <c r="M72" s="433"/>
      <c r="N72" s="433"/>
      <c r="O72" s="433"/>
      <c r="P72" s="433"/>
      <c r="Q72" s="433"/>
      <c r="R72" s="433"/>
      <c r="S72" s="433"/>
      <c r="T72" s="433"/>
      <c r="U72" s="433"/>
      <c r="V72" s="433"/>
      <c r="W72" s="433"/>
      <c r="X72" s="433"/>
      <c r="Y72" s="433"/>
      <c r="Z72" s="433"/>
      <c r="AA72" s="433"/>
      <c r="AB72" s="433"/>
      <c r="AC72" s="433"/>
      <c r="AD72" s="433"/>
      <c r="AE72" s="433"/>
      <c r="AF72" s="433"/>
      <c r="AG72" s="433"/>
      <c r="AH72" s="433"/>
      <c r="AI72" s="433"/>
      <c r="AJ72" s="433"/>
      <c r="AK72" s="433"/>
      <c r="AL72" s="433"/>
      <c r="AM72" s="433"/>
      <c r="AN72" s="433"/>
      <c r="AO72" s="433"/>
      <c r="AP72" s="433"/>
      <c r="AQ72" s="433"/>
      <c r="AR72" s="433"/>
      <c r="AS72" s="433"/>
      <c r="AT72" s="433"/>
      <c r="AU72" s="433"/>
      <c r="AV72" s="433"/>
      <c r="AW72" s="433"/>
      <c r="AX72" s="433"/>
      <c r="AY72" s="433"/>
      <c r="AZ72" s="433"/>
      <c r="BA72" s="433"/>
      <c r="BB72" s="433"/>
      <c r="BC72" s="433"/>
      <c r="BD72" s="433"/>
      <c r="BE72" s="433"/>
      <c r="BF72" s="433"/>
      <c r="BG72" s="433"/>
      <c r="BH72" s="433"/>
      <c r="BI72" s="433"/>
      <c r="BJ72" s="433"/>
      <c r="BK72" s="433"/>
      <c r="BL72" s="433"/>
      <c r="BM72" s="433"/>
      <c r="BN72" s="433"/>
      <c r="BO72" s="433"/>
      <c r="BP72" s="433"/>
      <c r="BQ72" s="433"/>
      <c r="BR72" s="433"/>
      <c r="BS72" s="433"/>
      <c r="BT72" s="433"/>
      <c r="BU72" s="433"/>
      <c r="BV72" s="433"/>
      <c r="BW72" s="433"/>
      <c r="BX72" s="433"/>
      <c r="BY72" s="433"/>
      <c r="BZ72" s="433"/>
      <c r="CA72" s="433"/>
      <c r="CB72" s="433"/>
      <c r="CC72" s="433"/>
      <c r="CD72" s="433"/>
      <c r="CE72" s="433"/>
      <c r="CF72" s="433"/>
      <c r="CG72" s="433"/>
      <c r="CH72" s="433"/>
      <c r="CI72" s="433"/>
      <c r="CJ72" s="433"/>
      <c r="CK72" s="433"/>
      <c r="CL72" s="433"/>
      <c r="CM72" s="433"/>
      <c r="CN72" s="433"/>
      <c r="CO72" s="433"/>
      <c r="CP72" s="433"/>
      <c r="CQ72" s="433"/>
      <c r="CR72" s="433"/>
      <c r="CS72" s="433"/>
      <c r="CT72" s="433"/>
      <c r="CU72" s="433"/>
      <c r="CV72" s="433"/>
      <c r="CW72" s="433"/>
      <c r="CX72" s="433"/>
      <c r="CY72" s="433"/>
      <c r="CZ72" s="433"/>
      <c r="DA72" s="433"/>
      <c r="DB72" s="433"/>
      <c r="DC72" s="433"/>
      <c r="DD72" s="433"/>
      <c r="DE72" s="433"/>
      <c r="DF72" s="433"/>
      <c r="DG72" s="433"/>
      <c r="DH72" s="433"/>
      <c r="DI72" s="433"/>
      <c r="DJ72" s="433"/>
      <c r="DK72" s="433"/>
      <c r="DL72" s="433"/>
      <c r="DM72" s="433"/>
      <c r="DN72" s="433"/>
      <c r="DO72" s="433"/>
      <c r="DP72" s="433"/>
      <c r="DQ72" s="433"/>
      <c r="DR72" s="433"/>
      <c r="DS72" s="433"/>
      <c r="DT72" s="433"/>
      <c r="DU72" s="433"/>
      <c r="DV72" s="433"/>
      <c r="DW72" s="433"/>
      <c r="DX72" s="433"/>
      <c r="DY72" s="433"/>
      <c r="DZ72" s="433"/>
      <c r="EA72" s="433"/>
      <c r="EB72" s="433"/>
      <c r="EC72" s="433"/>
      <c r="ED72" s="433"/>
      <c r="EE72" s="433"/>
      <c r="EF72" s="433"/>
      <c r="EG72" s="433"/>
      <c r="EH72" s="433"/>
      <c r="EI72" s="433"/>
      <c r="EJ72" s="433"/>
      <c r="EK72" s="433"/>
      <c r="EL72" s="433"/>
      <c r="EM72" s="433"/>
      <c r="EN72" s="433"/>
      <c r="EO72" s="433"/>
      <c r="EP72" s="433"/>
      <c r="EQ72" s="433"/>
      <c r="ER72" s="433"/>
      <c r="ES72" s="433"/>
      <c r="ET72" s="433"/>
      <c r="EU72" s="433"/>
      <c r="EV72" s="433"/>
      <c r="EW72" s="433"/>
      <c r="EX72" s="433"/>
      <c r="EY72" s="433"/>
      <c r="EZ72" s="433"/>
      <c r="FA72" s="433"/>
      <c r="FB72" s="433"/>
      <c r="FC72" s="433"/>
      <c r="FD72" s="433"/>
      <c r="FE72" s="433"/>
      <c r="FF72" s="433"/>
      <c r="FG72" s="433"/>
      <c r="FH72" s="433"/>
      <c r="FI72" s="433"/>
      <c r="FJ72" s="433"/>
      <c r="FK72" s="433"/>
      <c r="FL72" s="433"/>
      <c r="FM72" s="433"/>
      <c r="FN72" s="433"/>
      <c r="FO72" s="433"/>
      <c r="FP72" s="433"/>
      <c r="FQ72" s="433"/>
      <c r="FR72" s="433"/>
      <c r="FS72" s="433"/>
      <c r="FT72" s="433"/>
      <c r="FU72" s="433"/>
      <c r="FV72" s="433"/>
      <c r="FW72" s="433"/>
      <c r="FX72" s="433"/>
      <c r="FY72" s="433"/>
      <c r="FZ72" s="433"/>
      <c r="GA72" s="433"/>
      <c r="GB72" s="433"/>
      <c r="GC72" s="433"/>
      <c r="GD72" s="433"/>
      <c r="GE72" s="433"/>
      <c r="GF72" s="433"/>
      <c r="GG72" s="433"/>
      <c r="GH72" s="433"/>
      <c r="GI72" s="433"/>
      <c r="GJ72" s="433"/>
      <c r="GK72" s="433"/>
      <c r="GL72" s="433"/>
      <c r="GM72" s="433"/>
      <c r="GN72" s="433"/>
      <c r="GO72" s="433"/>
      <c r="GP72" s="433"/>
      <c r="GQ72" s="433"/>
      <c r="GR72" s="433"/>
      <c r="GS72" s="433"/>
      <c r="GT72" s="433"/>
      <c r="GU72" s="433"/>
      <c r="GV72" s="433"/>
      <c r="GW72" s="433"/>
      <c r="GX72" s="433"/>
      <c r="GY72" s="433"/>
      <c r="GZ72" s="433"/>
      <c r="HA72" s="433"/>
      <c r="HB72" s="433"/>
      <c r="HC72" s="433"/>
      <c r="HD72" s="433"/>
      <c r="HE72" s="433"/>
      <c r="HF72" s="433"/>
      <c r="HG72" s="433"/>
      <c r="HH72" s="433"/>
      <c r="HI72" s="433"/>
      <c r="HJ72" s="433"/>
      <c r="HK72" s="433"/>
      <c r="HL72" s="433"/>
      <c r="HM72" s="433"/>
      <c r="HN72" s="433"/>
      <c r="HO72" s="433"/>
      <c r="HP72" s="433"/>
      <c r="HQ72" s="433"/>
      <c r="HR72" s="433"/>
      <c r="HS72" s="433"/>
      <c r="HT72" s="433"/>
      <c r="HU72" s="433"/>
      <c r="HV72" s="433"/>
      <c r="HW72" s="433"/>
      <c r="HX72" s="433"/>
      <c r="HY72" s="433"/>
      <c r="HZ72" s="433"/>
      <c r="IA72" s="433"/>
      <c r="IB72" s="433"/>
      <c r="IC72" s="433"/>
      <c r="ID72" s="433"/>
      <c r="IE72" s="433"/>
      <c r="IF72" s="433"/>
      <c r="IG72" s="433"/>
      <c r="IH72" s="433"/>
      <c r="II72" s="433"/>
      <c r="IJ72" s="433"/>
      <c r="IK72" s="433"/>
      <c r="IL72" s="433"/>
      <c r="IM72" s="433"/>
      <c r="IN72" s="433"/>
      <c r="IO72" s="433"/>
      <c r="IP72" s="433"/>
      <c r="IQ72" s="433"/>
      <c r="IR72" s="433"/>
      <c r="IS72" s="433"/>
      <c r="IT72" s="433"/>
      <c r="IU72" s="433"/>
      <c r="IV72" s="433"/>
      <c r="IW72" s="433"/>
    </row>
    <row r="73" s="523" customFormat="1" ht="15.75" hidden="1" spans="1:256">
      <c r="A73" s="353" t="s">
        <v>4173</v>
      </c>
      <c r="B73" s="307" t="s">
        <v>4174</v>
      </c>
      <c r="C73" s="365">
        <f ca="1">SUMIF(表1.2024年公共财政收入决算表!$A$6:$A$387,A73,表1.2024年公共财政收入决算表!$E$6:$E$387)</f>
        <v>0</v>
      </c>
      <c r="D73" s="365">
        <f t="shared" si="12"/>
        <v>0</v>
      </c>
      <c r="E73" s="542"/>
      <c r="F73" s="348"/>
      <c r="G73" s="348">
        <f ca="1" t="shared" si="13"/>
        <v>0</v>
      </c>
      <c r="H73" s="348" t="str">
        <f ca="1" t="shared" si="15"/>
        <v/>
      </c>
      <c r="I73" s="22" t="str">
        <f ca="1" t="shared" si="16"/>
        <v>否</v>
      </c>
      <c r="J73" s="547" t="str">
        <f t="shared" si="14"/>
        <v>10105</v>
      </c>
      <c r="K73" s="93" t="str">
        <f t="shared" si="17"/>
        <v>项</v>
      </c>
      <c r="L73" s="329"/>
      <c r="M73" s="329"/>
      <c r="N73" s="329"/>
      <c r="O73" s="329"/>
      <c r="P73" s="329"/>
      <c r="Q73" s="329"/>
      <c r="R73" s="329"/>
      <c r="S73" s="329"/>
      <c r="T73" s="329"/>
      <c r="U73" s="329"/>
      <c r="V73" s="329"/>
      <c r="W73" s="329"/>
      <c r="X73" s="329"/>
      <c r="Y73" s="329"/>
      <c r="Z73" s="329"/>
      <c r="AA73" s="329"/>
      <c r="AB73" s="329"/>
      <c r="AC73" s="329"/>
      <c r="AD73" s="329"/>
      <c r="AE73" s="329"/>
      <c r="AF73" s="329"/>
      <c r="AG73" s="329"/>
      <c r="AH73" s="329"/>
      <c r="AI73" s="329"/>
      <c r="AJ73" s="329"/>
      <c r="AK73" s="329"/>
      <c r="AL73" s="329"/>
      <c r="AM73" s="329"/>
      <c r="AN73" s="329"/>
      <c r="AO73" s="329"/>
      <c r="AP73" s="329"/>
      <c r="AQ73" s="329"/>
      <c r="AR73" s="329"/>
      <c r="AS73" s="329"/>
      <c r="AT73" s="329"/>
      <c r="AU73" s="329"/>
      <c r="AV73" s="329"/>
      <c r="AW73" s="329"/>
      <c r="AX73" s="329"/>
      <c r="AY73" s="329"/>
      <c r="AZ73" s="329"/>
      <c r="BA73" s="329"/>
      <c r="BB73" s="329"/>
      <c r="BC73" s="329"/>
      <c r="BD73" s="329"/>
      <c r="BE73" s="329"/>
      <c r="BF73" s="329"/>
      <c r="BG73" s="329"/>
      <c r="BH73" s="329"/>
      <c r="BI73" s="329"/>
      <c r="BJ73" s="329"/>
      <c r="BK73" s="329"/>
      <c r="BL73" s="329"/>
      <c r="BM73" s="329"/>
      <c r="BN73" s="329"/>
      <c r="BO73" s="329"/>
      <c r="BP73" s="329"/>
      <c r="BQ73" s="329"/>
      <c r="BR73" s="329"/>
      <c r="BS73" s="329"/>
      <c r="BT73" s="329"/>
      <c r="BU73" s="329"/>
      <c r="BV73" s="329"/>
      <c r="BW73" s="329"/>
      <c r="BX73" s="329"/>
      <c r="BY73" s="329"/>
      <c r="BZ73" s="329"/>
      <c r="CA73" s="329"/>
      <c r="CB73" s="329"/>
      <c r="CC73" s="329"/>
      <c r="CD73" s="329"/>
      <c r="CE73" s="329"/>
      <c r="CF73" s="329"/>
      <c r="CG73" s="329"/>
      <c r="CH73" s="329"/>
      <c r="CI73" s="329"/>
      <c r="CJ73" s="329"/>
      <c r="CK73" s="329"/>
      <c r="CL73" s="329"/>
      <c r="CM73" s="329"/>
      <c r="CN73" s="329"/>
      <c r="CO73" s="329"/>
      <c r="CP73" s="329"/>
      <c r="CQ73" s="329"/>
      <c r="CR73" s="329"/>
      <c r="CS73" s="329"/>
      <c r="CT73" s="329"/>
      <c r="CU73" s="329"/>
      <c r="CV73" s="329"/>
      <c r="CW73" s="329"/>
      <c r="CX73" s="329"/>
      <c r="CY73" s="329"/>
      <c r="CZ73" s="329"/>
      <c r="DA73" s="329"/>
      <c r="DB73" s="329"/>
      <c r="DC73" s="329"/>
      <c r="DD73" s="329"/>
      <c r="DE73" s="329"/>
      <c r="DF73" s="329"/>
      <c r="DG73" s="329"/>
      <c r="DH73" s="329"/>
      <c r="DI73" s="329"/>
      <c r="DJ73" s="329"/>
      <c r="DK73" s="329"/>
      <c r="DL73" s="329"/>
      <c r="DM73" s="329"/>
      <c r="DN73" s="329"/>
      <c r="DO73" s="329"/>
      <c r="DP73" s="329"/>
      <c r="DQ73" s="329"/>
      <c r="DR73" s="329"/>
      <c r="DS73" s="329"/>
      <c r="DT73" s="329"/>
      <c r="DU73" s="329"/>
      <c r="DV73" s="329"/>
      <c r="DW73" s="329"/>
      <c r="DX73" s="329"/>
      <c r="DY73" s="329"/>
      <c r="DZ73" s="329"/>
      <c r="EA73" s="329"/>
      <c r="EB73" s="329"/>
      <c r="EC73" s="329"/>
      <c r="ED73" s="329"/>
      <c r="EE73" s="329"/>
      <c r="EF73" s="329"/>
      <c r="EG73" s="329"/>
      <c r="EH73" s="329"/>
      <c r="EI73" s="329"/>
      <c r="EJ73" s="329"/>
      <c r="EK73" s="329"/>
      <c r="EL73" s="329"/>
      <c r="EM73" s="329"/>
      <c r="EN73" s="329"/>
      <c r="EO73" s="329"/>
      <c r="EP73" s="329"/>
      <c r="EQ73" s="329"/>
      <c r="ER73" s="329"/>
      <c r="ES73" s="329"/>
      <c r="ET73" s="329"/>
      <c r="EU73" s="329"/>
      <c r="EV73" s="329"/>
      <c r="EW73" s="329"/>
      <c r="EX73" s="329"/>
      <c r="EY73" s="329"/>
      <c r="EZ73" s="329"/>
      <c r="FA73" s="329"/>
      <c r="FB73" s="329"/>
      <c r="FC73" s="329"/>
      <c r="FD73" s="329"/>
      <c r="FE73" s="329"/>
      <c r="FF73" s="329"/>
      <c r="FG73" s="329"/>
      <c r="FH73" s="329"/>
      <c r="FI73" s="329"/>
      <c r="FJ73" s="329"/>
      <c r="FK73" s="329"/>
      <c r="FL73" s="329"/>
      <c r="FM73" s="329"/>
      <c r="FN73" s="329"/>
      <c r="FO73" s="329"/>
      <c r="FP73" s="329"/>
      <c r="FQ73" s="329"/>
      <c r="FR73" s="329"/>
      <c r="FS73" s="329"/>
      <c r="FT73" s="329"/>
      <c r="FU73" s="329"/>
      <c r="FV73" s="329"/>
      <c r="FW73" s="329"/>
      <c r="FX73" s="329"/>
      <c r="FY73" s="329"/>
      <c r="FZ73" s="329"/>
      <c r="GA73" s="329"/>
      <c r="GB73" s="329"/>
      <c r="GC73" s="329"/>
      <c r="GD73" s="329"/>
      <c r="GE73" s="329"/>
      <c r="GF73" s="329"/>
      <c r="GG73" s="329"/>
      <c r="GH73" s="329"/>
      <c r="GI73" s="329"/>
      <c r="GJ73" s="329"/>
      <c r="GK73" s="329"/>
      <c r="GL73" s="329"/>
      <c r="GM73" s="329"/>
      <c r="GN73" s="329"/>
      <c r="GO73" s="329"/>
      <c r="GP73" s="329"/>
      <c r="GQ73" s="329"/>
      <c r="GR73" s="329"/>
      <c r="GS73" s="329"/>
      <c r="GT73" s="329"/>
      <c r="GU73" s="329"/>
      <c r="GV73" s="329"/>
      <c r="GW73" s="329"/>
      <c r="GX73" s="329"/>
      <c r="GY73" s="329"/>
      <c r="GZ73" s="329"/>
      <c r="HA73" s="329"/>
      <c r="HB73" s="329"/>
      <c r="HC73" s="329"/>
      <c r="HD73" s="329"/>
      <c r="HE73" s="329"/>
      <c r="HF73" s="329"/>
      <c r="HG73" s="329"/>
      <c r="HH73" s="329"/>
      <c r="HI73" s="329"/>
      <c r="HJ73" s="329"/>
      <c r="HK73" s="329"/>
      <c r="HL73" s="329"/>
      <c r="HM73" s="329"/>
      <c r="HN73" s="329"/>
      <c r="HO73" s="329"/>
      <c r="HP73" s="329"/>
      <c r="HQ73" s="329"/>
      <c r="HR73" s="329"/>
      <c r="HS73" s="329"/>
      <c r="HT73" s="329"/>
      <c r="HU73" s="329"/>
      <c r="HV73" s="329"/>
      <c r="HW73" s="329"/>
      <c r="HX73" s="329"/>
      <c r="HY73" s="329"/>
      <c r="HZ73" s="329"/>
      <c r="IA73" s="329"/>
      <c r="IB73" s="329"/>
      <c r="IC73" s="329"/>
      <c r="ID73" s="329"/>
      <c r="IE73" s="329"/>
      <c r="IF73" s="329"/>
      <c r="IG73" s="329"/>
      <c r="IH73" s="329"/>
      <c r="II73" s="329"/>
      <c r="IJ73" s="329"/>
      <c r="IK73" s="329"/>
      <c r="IL73" s="329"/>
      <c r="IM73" s="329"/>
      <c r="IN73" s="329"/>
      <c r="IO73" s="329"/>
      <c r="IP73" s="329"/>
      <c r="IQ73" s="329"/>
      <c r="IR73" s="329"/>
      <c r="IS73" s="329"/>
      <c r="IT73" s="329"/>
      <c r="IU73" s="329"/>
      <c r="IV73" s="329"/>
    </row>
    <row r="74" s="433" customFormat="1" ht="15.75" hidden="1" spans="1:256">
      <c r="A74" s="353" t="s">
        <v>4175</v>
      </c>
      <c r="B74" s="307" t="s">
        <v>4176</v>
      </c>
      <c r="C74" s="365">
        <f ca="1">SUMIF(表1.2024年公共财政收入决算表!$A$6:$A$387,A74,表1.2024年公共财政收入决算表!$E$6:$E$387)</f>
        <v>0</v>
      </c>
      <c r="D74" s="365">
        <f t="shared" si="12"/>
        <v>0</v>
      </c>
      <c r="E74" s="542"/>
      <c r="F74" s="348"/>
      <c r="G74" s="348">
        <f ca="1" t="shared" si="13"/>
        <v>0</v>
      </c>
      <c r="H74" s="348" t="str">
        <f ca="1" t="shared" si="15"/>
        <v/>
      </c>
      <c r="I74" s="22" t="str">
        <f ca="1" t="shared" si="16"/>
        <v>否</v>
      </c>
      <c r="J74" s="547" t="str">
        <f t="shared" si="14"/>
        <v>10105</v>
      </c>
      <c r="K74" s="93" t="str">
        <f t="shared" si="17"/>
        <v>项</v>
      </c>
      <c r="L74" s="329"/>
      <c r="M74" s="329"/>
      <c r="N74" s="329"/>
      <c r="O74" s="329"/>
      <c r="P74" s="329"/>
      <c r="Q74" s="329"/>
      <c r="R74" s="329"/>
      <c r="S74" s="329"/>
      <c r="T74" s="329"/>
      <c r="U74" s="329"/>
      <c r="V74" s="329"/>
      <c r="W74" s="329"/>
      <c r="X74" s="329"/>
      <c r="Y74" s="329"/>
      <c r="Z74" s="329"/>
      <c r="AA74" s="329"/>
      <c r="AB74" s="329"/>
      <c r="AC74" s="329"/>
      <c r="AD74" s="329"/>
      <c r="AE74" s="329"/>
      <c r="AF74" s="329"/>
      <c r="AG74" s="329"/>
      <c r="AH74" s="329"/>
      <c r="AI74" s="329"/>
      <c r="AJ74" s="329"/>
      <c r="AK74" s="329"/>
      <c r="AL74" s="329"/>
      <c r="AM74" s="329"/>
      <c r="AN74" s="329"/>
      <c r="AO74" s="329"/>
      <c r="AP74" s="329"/>
      <c r="AQ74" s="329"/>
      <c r="AR74" s="329"/>
      <c r="AS74" s="329"/>
      <c r="AT74" s="329"/>
      <c r="AU74" s="329"/>
      <c r="AV74" s="329"/>
      <c r="AW74" s="329"/>
      <c r="AX74" s="329"/>
      <c r="AY74" s="329"/>
      <c r="AZ74" s="329"/>
      <c r="BA74" s="329"/>
      <c r="BB74" s="329"/>
      <c r="BC74" s="329"/>
      <c r="BD74" s="329"/>
      <c r="BE74" s="329"/>
      <c r="BF74" s="329"/>
      <c r="BG74" s="329"/>
      <c r="BH74" s="329"/>
      <c r="BI74" s="329"/>
      <c r="BJ74" s="329"/>
      <c r="BK74" s="329"/>
      <c r="BL74" s="329"/>
      <c r="BM74" s="329"/>
      <c r="BN74" s="329"/>
      <c r="BO74" s="329"/>
      <c r="BP74" s="329"/>
      <c r="BQ74" s="329"/>
      <c r="BR74" s="329"/>
      <c r="BS74" s="329"/>
      <c r="BT74" s="329"/>
      <c r="BU74" s="329"/>
      <c r="BV74" s="329"/>
      <c r="BW74" s="329"/>
      <c r="BX74" s="329"/>
      <c r="BY74" s="329"/>
      <c r="BZ74" s="329"/>
      <c r="CA74" s="329"/>
      <c r="CB74" s="329"/>
      <c r="CC74" s="329"/>
      <c r="CD74" s="329"/>
      <c r="CE74" s="329"/>
      <c r="CF74" s="329"/>
      <c r="CG74" s="329"/>
      <c r="CH74" s="329"/>
      <c r="CI74" s="329"/>
      <c r="CJ74" s="329"/>
      <c r="CK74" s="329"/>
      <c r="CL74" s="329"/>
      <c r="CM74" s="329"/>
      <c r="CN74" s="329"/>
      <c r="CO74" s="329"/>
      <c r="CP74" s="329"/>
      <c r="CQ74" s="329"/>
      <c r="CR74" s="329"/>
      <c r="CS74" s="329"/>
      <c r="CT74" s="329"/>
      <c r="CU74" s="329"/>
      <c r="CV74" s="329"/>
      <c r="CW74" s="329"/>
      <c r="CX74" s="329"/>
      <c r="CY74" s="329"/>
      <c r="CZ74" s="329"/>
      <c r="DA74" s="329"/>
      <c r="DB74" s="329"/>
      <c r="DC74" s="329"/>
      <c r="DD74" s="329"/>
      <c r="DE74" s="329"/>
      <c r="DF74" s="329"/>
      <c r="DG74" s="329"/>
      <c r="DH74" s="329"/>
      <c r="DI74" s="329"/>
      <c r="DJ74" s="329"/>
      <c r="DK74" s="329"/>
      <c r="DL74" s="329"/>
      <c r="DM74" s="329"/>
      <c r="DN74" s="329"/>
      <c r="DO74" s="329"/>
      <c r="DP74" s="329"/>
      <c r="DQ74" s="329"/>
      <c r="DR74" s="329"/>
      <c r="DS74" s="329"/>
      <c r="DT74" s="329"/>
      <c r="DU74" s="329"/>
      <c r="DV74" s="329"/>
      <c r="DW74" s="329"/>
      <c r="DX74" s="329"/>
      <c r="DY74" s="329"/>
      <c r="DZ74" s="329"/>
      <c r="EA74" s="329"/>
      <c r="EB74" s="329"/>
      <c r="EC74" s="329"/>
      <c r="ED74" s="329"/>
      <c r="EE74" s="329"/>
      <c r="EF74" s="329"/>
      <c r="EG74" s="329"/>
      <c r="EH74" s="329"/>
      <c r="EI74" s="329"/>
      <c r="EJ74" s="329"/>
      <c r="EK74" s="329"/>
      <c r="EL74" s="329"/>
      <c r="EM74" s="329"/>
      <c r="EN74" s="329"/>
      <c r="EO74" s="329"/>
      <c r="EP74" s="329"/>
      <c r="EQ74" s="329"/>
      <c r="ER74" s="329"/>
      <c r="ES74" s="329"/>
      <c r="ET74" s="329"/>
      <c r="EU74" s="329"/>
      <c r="EV74" s="329"/>
      <c r="EW74" s="329"/>
      <c r="EX74" s="329"/>
      <c r="EY74" s="329"/>
      <c r="EZ74" s="329"/>
      <c r="FA74" s="329"/>
      <c r="FB74" s="329"/>
      <c r="FC74" s="329"/>
      <c r="FD74" s="329"/>
      <c r="FE74" s="329"/>
      <c r="FF74" s="329"/>
      <c r="FG74" s="329"/>
      <c r="FH74" s="329"/>
      <c r="FI74" s="329"/>
      <c r="FJ74" s="329"/>
      <c r="FK74" s="329"/>
      <c r="FL74" s="329"/>
      <c r="FM74" s="329"/>
      <c r="FN74" s="329"/>
      <c r="FO74" s="329"/>
      <c r="FP74" s="329"/>
      <c r="FQ74" s="329"/>
      <c r="FR74" s="329"/>
      <c r="FS74" s="329"/>
      <c r="FT74" s="329"/>
      <c r="FU74" s="329"/>
      <c r="FV74" s="329"/>
      <c r="FW74" s="329"/>
      <c r="FX74" s="329"/>
      <c r="FY74" s="329"/>
      <c r="FZ74" s="329"/>
      <c r="GA74" s="329"/>
      <c r="GB74" s="329"/>
      <c r="GC74" s="329"/>
      <c r="GD74" s="329"/>
      <c r="GE74" s="329"/>
      <c r="GF74" s="329"/>
      <c r="GG74" s="329"/>
      <c r="GH74" s="329"/>
      <c r="GI74" s="329"/>
      <c r="GJ74" s="329"/>
      <c r="GK74" s="329"/>
      <c r="GL74" s="329"/>
      <c r="GM74" s="329"/>
      <c r="GN74" s="329"/>
      <c r="GO74" s="329"/>
      <c r="GP74" s="329"/>
      <c r="GQ74" s="329"/>
      <c r="GR74" s="329"/>
      <c r="GS74" s="329"/>
      <c r="GT74" s="329"/>
      <c r="GU74" s="329"/>
      <c r="GV74" s="329"/>
      <c r="GW74" s="329"/>
      <c r="GX74" s="329"/>
      <c r="GY74" s="329"/>
      <c r="GZ74" s="329"/>
      <c r="HA74" s="329"/>
      <c r="HB74" s="329"/>
      <c r="HC74" s="329"/>
      <c r="HD74" s="329"/>
      <c r="HE74" s="329"/>
      <c r="HF74" s="329"/>
      <c r="HG74" s="329"/>
      <c r="HH74" s="329"/>
      <c r="HI74" s="329"/>
      <c r="HJ74" s="329"/>
      <c r="HK74" s="329"/>
      <c r="HL74" s="329"/>
      <c r="HM74" s="329"/>
      <c r="HN74" s="329"/>
      <c r="HO74" s="329"/>
      <c r="HP74" s="329"/>
      <c r="HQ74" s="329"/>
      <c r="HR74" s="329"/>
      <c r="HS74" s="329"/>
      <c r="HT74" s="329"/>
      <c r="HU74" s="329"/>
      <c r="HV74" s="329"/>
      <c r="HW74" s="329"/>
      <c r="HX74" s="329"/>
      <c r="HY74" s="329"/>
      <c r="HZ74" s="329"/>
      <c r="IA74" s="329"/>
      <c r="IB74" s="329"/>
      <c r="IC74" s="329"/>
      <c r="ID74" s="329"/>
      <c r="IE74" s="329"/>
      <c r="IF74" s="329"/>
      <c r="IG74" s="329"/>
      <c r="IH74" s="329"/>
      <c r="II74" s="329"/>
      <c r="IJ74" s="329"/>
      <c r="IK74" s="329"/>
      <c r="IL74" s="329"/>
      <c r="IM74" s="329"/>
      <c r="IN74" s="329"/>
      <c r="IO74" s="329"/>
      <c r="IP74" s="329"/>
      <c r="IQ74" s="329"/>
      <c r="IR74" s="329"/>
      <c r="IS74" s="329"/>
      <c r="IT74" s="329"/>
      <c r="IU74" s="329"/>
      <c r="IV74" s="329"/>
    </row>
    <row r="75" s="433" customFormat="1" ht="15.75" hidden="1" spans="1:256">
      <c r="A75" s="353" t="s">
        <v>4177</v>
      </c>
      <c r="B75" s="307" t="s">
        <v>4178</v>
      </c>
      <c r="C75" s="365">
        <f ca="1">SUMIF(表1.2024年公共财政收入决算表!$A$6:$A$387,A75,表1.2024年公共财政收入决算表!$E$6:$E$387)</f>
        <v>0</v>
      </c>
      <c r="D75" s="365">
        <f t="shared" si="12"/>
        <v>0</v>
      </c>
      <c r="E75" s="542"/>
      <c r="F75" s="348"/>
      <c r="G75" s="348">
        <f ca="1" t="shared" si="13"/>
        <v>0</v>
      </c>
      <c r="H75" s="348" t="str">
        <f ca="1" t="shared" si="15"/>
        <v/>
      </c>
      <c r="I75" s="22" t="str">
        <f ca="1" t="shared" si="16"/>
        <v>否</v>
      </c>
      <c r="J75" s="547" t="str">
        <f t="shared" si="14"/>
        <v>10105</v>
      </c>
      <c r="K75" s="93" t="str">
        <f t="shared" si="17"/>
        <v>项</v>
      </c>
      <c r="L75" s="329"/>
      <c r="M75" s="329"/>
      <c r="N75" s="329"/>
      <c r="O75" s="329"/>
      <c r="P75" s="329"/>
      <c r="Q75" s="329"/>
      <c r="R75" s="329"/>
      <c r="S75" s="329"/>
      <c r="T75" s="329"/>
      <c r="U75" s="329"/>
      <c r="V75" s="329"/>
      <c r="W75" s="329"/>
      <c r="X75" s="329"/>
      <c r="Y75" s="329"/>
      <c r="Z75" s="329"/>
      <c r="AA75" s="329"/>
      <c r="AB75" s="329"/>
      <c r="AC75" s="329"/>
      <c r="AD75" s="329"/>
      <c r="AE75" s="329"/>
      <c r="AF75" s="329"/>
      <c r="AG75" s="329"/>
      <c r="AH75" s="329"/>
      <c r="AI75" s="329"/>
      <c r="AJ75" s="329"/>
      <c r="AK75" s="329"/>
      <c r="AL75" s="329"/>
      <c r="AM75" s="329"/>
      <c r="AN75" s="329"/>
      <c r="AO75" s="329"/>
      <c r="AP75" s="329"/>
      <c r="AQ75" s="329"/>
      <c r="AR75" s="329"/>
      <c r="AS75" s="329"/>
      <c r="AT75" s="329"/>
      <c r="AU75" s="329"/>
      <c r="AV75" s="329"/>
      <c r="AW75" s="329"/>
      <c r="AX75" s="329"/>
      <c r="AY75" s="329"/>
      <c r="AZ75" s="329"/>
      <c r="BA75" s="329"/>
      <c r="BB75" s="329"/>
      <c r="BC75" s="329"/>
      <c r="BD75" s="329"/>
      <c r="BE75" s="329"/>
      <c r="BF75" s="329"/>
      <c r="BG75" s="329"/>
      <c r="BH75" s="329"/>
      <c r="BI75" s="329"/>
      <c r="BJ75" s="329"/>
      <c r="BK75" s="329"/>
      <c r="BL75" s="329"/>
      <c r="BM75" s="329"/>
      <c r="BN75" s="329"/>
      <c r="BO75" s="329"/>
      <c r="BP75" s="329"/>
      <c r="BQ75" s="329"/>
      <c r="BR75" s="329"/>
      <c r="BS75" s="329"/>
      <c r="BT75" s="329"/>
      <c r="BU75" s="329"/>
      <c r="BV75" s="329"/>
      <c r="BW75" s="329"/>
      <c r="BX75" s="329"/>
      <c r="BY75" s="329"/>
      <c r="BZ75" s="329"/>
      <c r="CA75" s="329"/>
      <c r="CB75" s="329"/>
      <c r="CC75" s="329"/>
      <c r="CD75" s="329"/>
      <c r="CE75" s="329"/>
      <c r="CF75" s="329"/>
      <c r="CG75" s="329"/>
      <c r="CH75" s="329"/>
      <c r="CI75" s="329"/>
      <c r="CJ75" s="329"/>
      <c r="CK75" s="329"/>
      <c r="CL75" s="329"/>
      <c r="CM75" s="329"/>
      <c r="CN75" s="329"/>
      <c r="CO75" s="329"/>
      <c r="CP75" s="329"/>
      <c r="CQ75" s="329"/>
      <c r="CR75" s="329"/>
      <c r="CS75" s="329"/>
      <c r="CT75" s="329"/>
      <c r="CU75" s="329"/>
      <c r="CV75" s="329"/>
      <c r="CW75" s="329"/>
      <c r="CX75" s="329"/>
      <c r="CY75" s="329"/>
      <c r="CZ75" s="329"/>
      <c r="DA75" s="329"/>
      <c r="DB75" s="329"/>
      <c r="DC75" s="329"/>
      <c r="DD75" s="329"/>
      <c r="DE75" s="329"/>
      <c r="DF75" s="329"/>
      <c r="DG75" s="329"/>
      <c r="DH75" s="329"/>
      <c r="DI75" s="329"/>
      <c r="DJ75" s="329"/>
      <c r="DK75" s="329"/>
      <c r="DL75" s="329"/>
      <c r="DM75" s="329"/>
      <c r="DN75" s="329"/>
      <c r="DO75" s="329"/>
      <c r="DP75" s="329"/>
      <c r="DQ75" s="329"/>
      <c r="DR75" s="329"/>
      <c r="DS75" s="329"/>
      <c r="DT75" s="329"/>
      <c r="DU75" s="329"/>
      <c r="DV75" s="329"/>
      <c r="DW75" s="329"/>
      <c r="DX75" s="329"/>
      <c r="DY75" s="329"/>
      <c r="DZ75" s="329"/>
      <c r="EA75" s="329"/>
      <c r="EB75" s="329"/>
      <c r="EC75" s="329"/>
      <c r="ED75" s="329"/>
      <c r="EE75" s="329"/>
      <c r="EF75" s="329"/>
      <c r="EG75" s="329"/>
      <c r="EH75" s="329"/>
      <c r="EI75" s="329"/>
      <c r="EJ75" s="329"/>
      <c r="EK75" s="329"/>
      <c r="EL75" s="329"/>
      <c r="EM75" s="329"/>
      <c r="EN75" s="329"/>
      <c r="EO75" s="329"/>
      <c r="EP75" s="329"/>
      <c r="EQ75" s="329"/>
      <c r="ER75" s="329"/>
      <c r="ES75" s="329"/>
      <c r="ET75" s="329"/>
      <c r="EU75" s="329"/>
      <c r="EV75" s="329"/>
      <c r="EW75" s="329"/>
      <c r="EX75" s="329"/>
      <c r="EY75" s="329"/>
      <c r="EZ75" s="329"/>
      <c r="FA75" s="329"/>
      <c r="FB75" s="329"/>
      <c r="FC75" s="329"/>
      <c r="FD75" s="329"/>
      <c r="FE75" s="329"/>
      <c r="FF75" s="329"/>
      <c r="FG75" s="329"/>
      <c r="FH75" s="329"/>
      <c r="FI75" s="329"/>
      <c r="FJ75" s="329"/>
      <c r="FK75" s="329"/>
      <c r="FL75" s="329"/>
      <c r="FM75" s="329"/>
      <c r="FN75" s="329"/>
      <c r="FO75" s="329"/>
      <c r="FP75" s="329"/>
      <c r="FQ75" s="329"/>
      <c r="FR75" s="329"/>
      <c r="FS75" s="329"/>
      <c r="FT75" s="329"/>
      <c r="FU75" s="329"/>
      <c r="FV75" s="329"/>
      <c r="FW75" s="329"/>
      <c r="FX75" s="329"/>
      <c r="FY75" s="329"/>
      <c r="FZ75" s="329"/>
      <c r="GA75" s="329"/>
      <c r="GB75" s="329"/>
      <c r="GC75" s="329"/>
      <c r="GD75" s="329"/>
      <c r="GE75" s="329"/>
      <c r="GF75" s="329"/>
      <c r="GG75" s="329"/>
      <c r="GH75" s="329"/>
      <c r="GI75" s="329"/>
      <c r="GJ75" s="329"/>
      <c r="GK75" s="329"/>
      <c r="GL75" s="329"/>
      <c r="GM75" s="329"/>
      <c r="GN75" s="329"/>
      <c r="GO75" s="329"/>
      <c r="GP75" s="329"/>
      <c r="GQ75" s="329"/>
      <c r="GR75" s="329"/>
      <c r="GS75" s="329"/>
      <c r="GT75" s="329"/>
      <c r="GU75" s="329"/>
      <c r="GV75" s="329"/>
      <c r="GW75" s="329"/>
      <c r="GX75" s="329"/>
      <c r="GY75" s="329"/>
      <c r="GZ75" s="329"/>
      <c r="HA75" s="329"/>
      <c r="HB75" s="329"/>
      <c r="HC75" s="329"/>
      <c r="HD75" s="329"/>
      <c r="HE75" s="329"/>
      <c r="HF75" s="329"/>
      <c r="HG75" s="329"/>
      <c r="HH75" s="329"/>
      <c r="HI75" s="329"/>
      <c r="HJ75" s="329"/>
      <c r="HK75" s="329"/>
      <c r="HL75" s="329"/>
      <c r="HM75" s="329"/>
      <c r="HN75" s="329"/>
      <c r="HO75" s="329"/>
      <c r="HP75" s="329"/>
      <c r="HQ75" s="329"/>
      <c r="HR75" s="329"/>
      <c r="HS75" s="329"/>
      <c r="HT75" s="329"/>
      <c r="HU75" s="329"/>
      <c r="HV75" s="329"/>
      <c r="HW75" s="329"/>
      <c r="HX75" s="329"/>
      <c r="HY75" s="329"/>
      <c r="HZ75" s="329"/>
      <c r="IA75" s="329"/>
      <c r="IB75" s="329"/>
      <c r="IC75" s="329"/>
      <c r="ID75" s="329"/>
      <c r="IE75" s="329"/>
      <c r="IF75" s="329"/>
      <c r="IG75" s="329"/>
      <c r="IH75" s="329"/>
      <c r="II75" s="329"/>
      <c r="IJ75" s="329"/>
      <c r="IK75" s="329"/>
      <c r="IL75" s="329"/>
      <c r="IM75" s="329"/>
      <c r="IN75" s="329"/>
      <c r="IO75" s="329"/>
      <c r="IP75" s="329"/>
      <c r="IQ75" s="329"/>
      <c r="IR75" s="329"/>
      <c r="IS75" s="329"/>
      <c r="IT75" s="329"/>
      <c r="IU75" s="329"/>
      <c r="IV75" s="329"/>
    </row>
    <row r="76" s="433" customFormat="1" ht="15.75" hidden="1" spans="1:256">
      <c r="A76" s="353" t="s">
        <v>4179</v>
      </c>
      <c r="B76" s="307" t="s">
        <v>4180</v>
      </c>
      <c r="C76" s="365">
        <f ca="1">SUMIF(表1.2024年公共财政收入决算表!$A$6:$A$387,A76,表1.2024年公共财政收入决算表!$E$6:$E$387)</f>
        <v>0</v>
      </c>
      <c r="D76" s="365">
        <f t="shared" si="12"/>
        <v>0</v>
      </c>
      <c r="E76" s="542"/>
      <c r="F76" s="348"/>
      <c r="G76" s="348">
        <f ca="1" t="shared" si="13"/>
        <v>0</v>
      </c>
      <c r="H76" s="348" t="str">
        <f ca="1" t="shared" si="15"/>
        <v/>
      </c>
      <c r="I76" s="22" t="str">
        <f ca="1" t="shared" si="16"/>
        <v>否</v>
      </c>
      <c r="J76" s="547" t="str">
        <f t="shared" si="14"/>
        <v>10105</v>
      </c>
      <c r="K76" s="93" t="str">
        <f t="shared" si="17"/>
        <v>项</v>
      </c>
      <c r="L76" s="329"/>
      <c r="M76" s="329"/>
      <c r="N76" s="329"/>
      <c r="O76" s="329"/>
      <c r="P76" s="329"/>
      <c r="Q76" s="329"/>
      <c r="R76" s="329"/>
      <c r="S76" s="329"/>
      <c r="T76" s="329"/>
      <c r="U76" s="329"/>
      <c r="V76" s="329"/>
      <c r="W76" s="329"/>
      <c r="X76" s="329"/>
      <c r="Y76" s="329"/>
      <c r="Z76" s="329"/>
      <c r="AA76" s="329"/>
      <c r="AB76" s="329"/>
      <c r="AC76" s="329"/>
      <c r="AD76" s="329"/>
      <c r="AE76" s="329"/>
      <c r="AF76" s="329"/>
      <c r="AG76" s="329"/>
      <c r="AH76" s="329"/>
      <c r="AI76" s="329"/>
      <c r="AJ76" s="329"/>
      <c r="AK76" s="329"/>
      <c r="AL76" s="329"/>
      <c r="AM76" s="329"/>
      <c r="AN76" s="329"/>
      <c r="AO76" s="329"/>
      <c r="AP76" s="329"/>
      <c r="AQ76" s="329"/>
      <c r="AR76" s="329"/>
      <c r="AS76" s="329"/>
      <c r="AT76" s="329"/>
      <c r="AU76" s="329"/>
      <c r="AV76" s="329"/>
      <c r="AW76" s="329"/>
      <c r="AX76" s="329"/>
      <c r="AY76" s="329"/>
      <c r="AZ76" s="329"/>
      <c r="BA76" s="329"/>
      <c r="BB76" s="329"/>
      <c r="BC76" s="329"/>
      <c r="BD76" s="329"/>
      <c r="BE76" s="329"/>
      <c r="BF76" s="329"/>
      <c r="BG76" s="329"/>
      <c r="BH76" s="329"/>
      <c r="BI76" s="329"/>
      <c r="BJ76" s="329"/>
      <c r="BK76" s="329"/>
      <c r="BL76" s="329"/>
      <c r="BM76" s="329"/>
      <c r="BN76" s="329"/>
      <c r="BO76" s="329"/>
      <c r="BP76" s="329"/>
      <c r="BQ76" s="329"/>
      <c r="BR76" s="329"/>
      <c r="BS76" s="329"/>
      <c r="BT76" s="329"/>
      <c r="BU76" s="329"/>
      <c r="BV76" s="329"/>
      <c r="BW76" s="329"/>
      <c r="BX76" s="329"/>
      <c r="BY76" s="329"/>
      <c r="BZ76" s="329"/>
      <c r="CA76" s="329"/>
      <c r="CB76" s="329"/>
      <c r="CC76" s="329"/>
      <c r="CD76" s="329"/>
      <c r="CE76" s="329"/>
      <c r="CF76" s="329"/>
      <c r="CG76" s="329"/>
      <c r="CH76" s="329"/>
      <c r="CI76" s="329"/>
      <c r="CJ76" s="329"/>
      <c r="CK76" s="329"/>
      <c r="CL76" s="329"/>
      <c r="CM76" s="329"/>
      <c r="CN76" s="329"/>
      <c r="CO76" s="329"/>
      <c r="CP76" s="329"/>
      <c r="CQ76" s="329"/>
      <c r="CR76" s="329"/>
      <c r="CS76" s="329"/>
      <c r="CT76" s="329"/>
      <c r="CU76" s="329"/>
      <c r="CV76" s="329"/>
      <c r="CW76" s="329"/>
      <c r="CX76" s="329"/>
      <c r="CY76" s="329"/>
      <c r="CZ76" s="329"/>
      <c r="DA76" s="329"/>
      <c r="DB76" s="329"/>
      <c r="DC76" s="329"/>
      <c r="DD76" s="329"/>
      <c r="DE76" s="329"/>
      <c r="DF76" s="329"/>
      <c r="DG76" s="329"/>
      <c r="DH76" s="329"/>
      <c r="DI76" s="329"/>
      <c r="DJ76" s="329"/>
      <c r="DK76" s="329"/>
      <c r="DL76" s="329"/>
      <c r="DM76" s="329"/>
      <c r="DN76" s="329"/>
      <c r="DO76" s="329"/>
      <c r="DP76" s="329"/>
      <c r="DQ76" s="329"/>
      <c r="DR76" s="329"/>
      <c r="DS76" s="329"/>
      <c r="DT76" s="329"/>
      <c r="DU76" s="329"/>
      <c r="DV76" s="329"/>
      <c r="DW76" s="329"/>
      <c r="DX76" s="329"/>
      <c r="DY76" s="329"/>
      <c r="DZ76" s="329"/>
      <c r="EA76" s="329"/>
      <c r="EB76" s="329"/>
      <c r="EC76" s="329"/>
      <c r="ED76" s="329"/>
      <c r="EE76" s="329"/>
      <c r="EF76" s="329"/>
      <c r="EG76" s="329"/>
      <c r="EH76" s="329"/>
      <c r="EI76" s="329"/>
      <c r="EJ76" s="329"/>
      <c r="EK76" s="329"/>
      <c r="EL76" s="329"/>
      <c r="EM76" s="329"/>
      <c r="EN76" s="329"/>
      <c r="EO76" s="329"/>
      <c r="EP76" s="329"/>
      <c r="EQ76" s="329"/>
      <c r="ER76" s="329"/>
      <c r="ES76" s="329"/>
      <c r="ET76" s="329"/>
      <c r="EU76" s="329"/>
      <c r="EV76" s="329"/>
      <c r="EW76" s="329"/>
      <c r="EX76" s="329"/>
      <c r="EY76" s="329"/>
      <c r="EZ76" s="329"/>
      <c r="FA76" s="329"/>
      <c r="FB76" s="329"/>
      <c r="FC76" s="329"/>
      <c r="FD76" s="329"/>
      <c r="FE76" s="329"/>
      <c r="FF76" s="329"/>
      <c r="FG76" s="329"/>
      <c r="FH76" s="329"/>
      <c r="FI76" s="329"/>
      <c r="FJ76" s="329"/>
      <c r="FK76" s="329"/>
      <c r="FL76" s="329"/>
      <c r="FM76" s="329"/>
      <c r="FN76" s="329"/>
      <c r="FO76" s="329"/>
      <c r="FP76" s="329"/>
      <c r="FQ76" s="329"/>
      <c r="FR76" s="329"/>
      <c r="FS76" s="329"/>
      <c r="FT76" s="329"/>
      <c r="FU76" s="329"/>
      <c r="FV76" s="329"/>
      <c r="FW76" s="329"/>
      <c r="FX76" s="329"/>
      <c r="FY76" s="329"/>
      <c r="FZ76" s="329"/>
      <c r="GA76" s="329"/>
      <c r="GB76" s="329"/>
      <c r="GC76" s="329"/>
      <c r="GD76" s="329"/>
      <c r="GE76" s="329"/>
      <c r="GF76" s="329"/>
      <c r="GG76" s="329"/>
      <c r="GH76" s="329"/>
      <c r="GI76" s="329"/>
      <c r="GJ76" s="329"/>
      <c r="GK76" s="329"/>
      <c r="GL76" s="329"/>
      <c r="GM76" s="329"/>
      <c r="GN76" s="329"/>
      <c r="GO76" s="329"/>
      <c r="GP76" s="329"/>
      <c r="GQ76" s="329"/>
      <c r="GR76" s="329"/>
      <c r="GS76" s="329"/>
      <c r="GT76" s="329"/>
      <c r="GU76" s="329"/>
      <c r="GV76" s="329"/>
      <c r="GW76" s="329"/>
      <c r="GX76" s="329"/>
      <c r="GY76" s="329"/>
      <c r="GZ76" s="329"/>
      <c r="HA76" s="329"/>
      <c r="HB76" s="329"/>
      <c r="HC76" s="329"/>
      <c r="HD76" s="329"/>
      <c r="HE76" s="329"/>
      <c r="HF76" s="329"/>
      <c r="HG76" s="329"/>
      <c r="HH76" s="329"/>
      <c r="HI76" s="329"/>
      <c r="HJ76" s="329"/>
      <c r="HK76" s="329"/>
      <c r="HL76" s="329"/>
      <c r="HM76" s="329"/>
      <c r="HN76" s="329"/>
      <c r="HO76" s="329"/>
      <c r="HP76" s="329"/>
      <c r="HQ76" s="329"/>
      <c r="HR76" s="329"/>
      <c r="HS76" s="329"/>
      <c r="HT76" s="329"/>
      <c r="HU76" s="329"/>
      <c r="HV76" s="329"/>
      <c r="HW76" s="329"/>
      <c r="HX76" s="329"/>
      <c r="HY76" s="329"/>
      <c r="HZ76" s="329"/>
      <c r="IA76" s="329"/>
      <c r="IB76" s="329"/>
      <c r="IC76" s="329"/>
      <c r="ID76" s="329"/>
      <c r="IE76" s="329"/>
      <c r="IF76" s="329"/>
      <c r="IG76" s="329"/>
      <c r="IH76" s="329"/>
      <c r="II76" s="329"/>
      <c r="IJ76" s="329"/>
      <c r="IK76" s="329"/>
      <c r="IL76" s="329"/>
      <c r="IM76" s="329"/>
      <c r="IN76" s="329"/>
      <c r="IO76" s="329"/>
      <c r="IP76" s="329"/>
      <c r="IQ76" s="329"/>
      <c r="IR76" s="329"/>
      <c r="IS76" s="329"/>
      <c r="IT76" s="329"/>
      <c r="IU76" s="329"/>
      <c r="IV76" s="329"/>
    </row>
    <row r="77" s="523" customFormat="1" ht="15.75" hidden="1" spans="1:256">
      <c r="A77" s="353" t="s">
        <v>4181</v>
      </c>
      <c r="B77" s="307" t="s">
        <v>4182</v>
      </c>
      <c r="C77" s="365">
        <f ca="1">SUMIF(表1.2024年公共财政收入决算表!$A$6:$A$387,A77,表1.2024年公共财政收入决算表!$E$6:$E$387)</f>
        <v>0</v>
      </c>
      <c r="D77" s="365">
        <f t="shared" si="12"/>
        <v>0</v>
      </c>
      <c r="E77" s="542"/>
      <c r="F77" s="348"/>
      <c r="G77" s="348">
        <f ca="1" t="shared" si="13"/>
        <v>0</v>
      </c>
      <c r="H77" s="348" t="str">
        <f ca="1" t="shared" si="15"/>
        <v/>
      </c>
      <c r="I77" s="22" t="str">
        <f ca="1" t="shared" si="16"/>
        <v>否</v>
      </c>
      <c r="J77" s="547" t="str">
        <f t="shared" si="14"/>
        <v>10105</v>
      </c>
      <c r="K77" s="93" t="str">
        <f t="shared" si="17"/>
        <v>项</v>
      </c>
      <c r="L77" s="329"/>
      <c r="M77" s="329"/>
      <c r="N77" s="329"/>
      <c r="O77" s="329"/>
      <c r="P77" s="329"/>
      <c r="Q77" s="329"/>
      <c r="R77" s="329"/>
      <c r="S77" s="329"/>
      <c r="T77" s="329"/>
      <c r="U77" s="329"/>
      <c r="V77" s="329"/>
      <c r="W77" s="329"/>
      <c r="X77" s="329"/>
      <c r="Y77" s="329"/>
      <c r="Z77" s="329"/>
      <c r="AA77" s="329"/>
      <c r="AB77" s="329"/>
      <c r="AC77" s="329"/>
      <c r="AD77" s="329"/>
      <c r="AE77" s="329"/>
      <c r="AF77" s="329"/>
      <c r="AG77" s="329"/>
      <c r="AH77" s="329"/>
      <c r="AI77" s="329"/>
      <c r="AJ77" s="329"/>
      <c r="AK77" s="329"/>
      <c r="AL77" s="329"/>
      <c r="AM77" s="329"/>
      <c r="AN77" s="329"/>
      <c r="AO77" s="329"/>
      <c r="AP77" s="329"/>
      <c r="AQ77" s="329"/>
      <c r="AR77" s="329"/>
      <c r="AS77" s="329"/>
      <c r="AT77" s="329"/>
      <c r="AU77" s="329"/>
      <c r="AV77" s="329"/>
      <c r="AW77" s="329"/>
      <c r="AX77" s="329"/>
      <c r="AY77" s="329"/>
      <c r="AZ77" s="329"/>
      <c r="BA77" s="329"/>
      <c r="BB77" s="329"/>
      <c r="BC77" s="329"/>
      <c r="BD77" s="329"/>
      <c r="BE77" s="329"/>
      <c r="BF77" s="329"/>
      <c r="BG77" s="329"/>
      <c r="BH77" s="329"/>
      <c r="BI77" s="329"/>
      <c r="BJ77" s="329"/>
      <c r="BK77" s="329"/>
      <c r="BL77" s="329"/>
      <c r="BM77" s="329"/>
      <c r="BN77" s="329"/>
      <c r="BO77" s="329"/>
      <c r="BP77" s="329"/>
      <c r="BQ77" s="329"/>
      <c r="BR77" s="329"/>
      <c r="BS77" s="329"/>
      <c r="BT77" s="329"/>
      <c r="BU77" s="329"/>
      <c r="BV77" s="329"/>
      <c r="BW77" s="329"/>
      <c r="BX77" s="329"/>
      <c r="BY77" s="329"/>
      <c r="BZ77" s="329"/>
      <c r="CA77" s="329"/>
      <c r="CB77" s="329"/>
      <c r="CC77" s="329"/>
      <c r="CD77" s="329"/>
      <c r="CE77" s="329"/>
      <c r="CF77" s="329"/>
      <c r="CG77" s="329"/>
      <c r="CH77" s="329"/>
      <c r="CI77" s="329"/>
      <c r="CJ77" s="329"/>
      <c r="CK77" s="329"/>
      <c r="CL77" s="329"/>
      <c r="CM77" s="329"/>
      <c r="CN77" s="329"/>
      <c r="CO77" s="329"/>
      <c r="CP77" s="329"/>
      <c r="CQ77" s="329"/>
      <c r="CR77" s="329"/>
      <c r="CS77" s="329"/>
      <c r="CT77" s="329"/>
      <c r="CU77" s="329"/>
      <c r="CV77" s="329"/>
      <c r="CW77" s="329"/>
      <c r="CX77" s="329"/>
      <c r="CY77" s="329"/>
      <c r="CZ77" s="329"/>
      <c r="DA77" s="329"/>
      <c r="DB77" s="329"/>
      <c r="DC77" s="329"/>
      <c r="DD77" s="329"/>
      <c r="DE77" s="329"/>
      <c r="DF77" s="329"/>
      <c r="DG77" s="329"/>
      <c r="DH77" s="329"/>
      <c r="DI77" s="329"/>
      <c r="DJ77" s="329"/>
      <c r="DK77" s="329"/>
      <c r="DL77" s="329"/>
      <c r="DM77" s="329"/>
      <c r="DN77" s="329"/>
      <c r="DO77" s="329"/>
      <c r="DP77" s="329"/>
      <c r="DQ77" s="329"/>
      <c r="DR77" s="329"/>
      <c r="DS77" s="329"/>
      <c r="DT77" s="329"/>
      <c r="DU77" s="329"/>
      <c r="DV77" s="329"/>
      <c r="DW77" s="329"/>
      <c r="DX77" s="329"/>
      <c r="DY77" s="329"/>
      <c r="DZ77" s="329"/>
      <c r="EA77" s="329"/>
      <c r="EB77" s="329"/>
      <c r="EC77" s="329"/>
      <c r="ED77" s="329"/>
      <c r="EE77" s="329"/>
      <c r="EF77" s="329"/>
      <c r="EG77" s="329"/>
      <c r="EH77" s="329"/>
      <c r="EI77" s="329"/>
      <c r="EJ77" s="329"/>
      <c r="EK77" s="329"/>
      <c r="EL77" s="329"/>
      <c r="EM77" s="329"/>
      <c r="EN77" s="329"/>
      <c r="EO77" s="329"/>
      <c r="EP77" s="329"/>
      <c r="EQ77" s="329"/>
      <c r="ER77" s="329"/>
      <c r="ES77" s="329"/>
      <c r="ET77" s="329"/>
      <c r="EU77" s="329"/>
      <c r="EV77" s="329"/>
      <c r="EW77" s="329"/>
      <c r="EX77" s="329"/>
      <c r="EY77" s="329"/>
      <c r="EZ77" s="329"/>
      <c r="FA77" s="329"/>
      <c r="FB77" s="329"/>
      <c r="FC77" s="329"/>
      <c r="FD77" s="329"/>
      <c r="FE77" s="329"/>
      <c r="FF77" s="329"/>
      <c r="FG77" s="329"/>
      <c r="FH77" s="329"/>
      <c r="FI77" s="329"/>
      <c r="FJ77" s="329"/>
      <c r="FK77" s="329"/>
      <c r="FL77" s="329"/>
      <c r="FM77" s="329"/>
      <c r="FN77" s="329"/>
      <c r="FO77" s="329"/>
      <c r="FP77" s="329"/>
      <c r="FQ77" s="329"/>
      <c r="FR77" s="329"/>
      <c r="FS77" s="329"/>
      <c r="FT77" s="329"/>
      <c r="FU77" s="329"/>
      <c r="FV77" s="329"/>
      <c r="FW77" s="329"/>
      <c r="FX77" s="329"/>
      <c r="FY77" s="329"/>
      <c r="FZ77" s="329"/>
      <c r="GA77" s="329"/>
      <c r="GB77" s="329"/>
      <c r="GC77" s="329"/>
      <c r="GD77" s="329"/>
      <c r="GE77" s="329"/>
      <c r="GF77" s="329"/>
      <c r="GG77" s="329"/>
      <c r="GH77" s="329"/>
      <c r="GI77" s="329"/>
      <c r="GJ77" s="329"/>
      <c r="GK77" s="329"/>
      <c r="GL77" s="329"/>
      <c r="GM77" s="329"/>
      <c r="GN77" s="329"/>
      <c r="GO77" s="329"/>
      <c r="GP77" s="329"/>
      <c r="GQ77" s="329"/>
      <c r="GR77" s="329"/>
      <c r="GS77" s="329"/>
      <c r="GT77" s="329"/>
      <c r="GU77" s="329"/>
      <c r="GV77" s="329"/>
      <c r="GW77" s="329"/>
      <c r="GX77" s="329"/>
      <c r="GY77" s="329"/>
      <c r="GZ77" s="329"/>
      <c r="HA77" s="329"/>
      <c r="HB77" s="329"/>
      <c r="HC77" s="329"/>
      <c r="HD77" s="329"/>
      <c r="HE77" s="329"/>
      <c r="HF77" s="329"/>
      <c r="HG77" s="329"/>
      <c r="HH77" s="329"/>
      <c r="HI77" s="329"/>
      <c r="HJ77" s="329"/>
      <c r="HK77" s="329"/>
      <c r="HL77" s="329"/>
      <c r="HM77" s="329"/>
      <c r="HN77" s="329"/>
      <c r="HO77" s="329"/>
      <c r="HP77" s="329"/>
      <c r="HQ77" s="329"/>
      <c r="HR77" s="329"/>
      <c r="HS77" s="329"/>
      <c r="HT77" s="329"/>
      <c r="HU77" s="329"/>
      <c r="HV77" s="329"/>
      <c r="HW77" s="329"/>
      <c r="HX77" s="329"/>
      <c r="HY77" s="329"/>
      <c r="HZ77" s="329"/>
      <c r="IA77" s="329"/>
      <c r="IB77" s="329"/>
      <c r="IC77" s="329"/>
      <c r="ID77" s="329"/>
      <c r="IE77" s="329"/>
      <c r="IF77" s="329"/>
      <c r="IG77" s="329"/>
      <c r="IH77" s="329"/>
      <c r="II77" s="329"/>
      <c r="IJ77" s="329"/>
      <c r="IK77" s="329"/>
      <c r="IL77" s="329"/>
      <c r="IM77" s="329"/>
      <c r="IN77" s="329"/>
      <c r="IO77" s="329"/>
      <c r="IP77" s="329"/>
      <c r="IQ77" s="329"/>
      <c r="IR77" s="329"/>
      <c r="IS77" s="329"/>
      <c r="IT77" s="329"/>
      <c r="IU77" s="329"/>
      <c r="IV77" s="329"/>
    </row>
    <row r="78" s="433" customFormat="1" ht="31.5" hidden="1" spans="1:256">
      <c r="A78" s="353" t="s">
        <v>4183</v>
      </c>
      <c r="B78" s="307" t="s">
        <v>4184</v>
      </c>
      <c r="C78" s="365">
        <f ca="1">SUMIF(表1.2024年公共财政收入决算表!$A$6:$A$387,A78,表1.2024年公共财政收入决算表!$E$6:$E$387)</f>
        <v>0</v>
      </c>
      <c r="D78" s="365">
        <f t="shared" si="12"/>
        <v>0</v>
      </c>
      <c r="E78" s="542"/>
      <c r="F78" s="348"/>
      <c r="G78" s="348">
        <f ca="1" t="shared" si="13"/>
        <v>0</v>
      </c>
      <c r="H78" s="348" t="str">
        <f ca="1" t="shared" si="15"/>
        <v/>
      </c>
      <c r="I78" s="22" t="str">
        <f ca="1" t="shared" si="16"/>
        <v>否</v>
      </c>
      <c r="J78" s="547" t="str">
        <f t="shared" si="14"/>
        <v>10105</v>
      </c>
      <c r="K78" s="93" t="str">
        <f t="shared" si="17"/>
        <v>项</v>
      </c>
      <c r="L78" s="329"/>
      <c r="M78" s="329"/>
      <c r="N78" s="329"/>
      <c r="O78" s="329"/>
      <c r="P78" s="329"/>
      <c r="Q78" s="329"/>
      <c r="R78" s="329"/>
      <c r="S78" s="329"/>
      <c r="T78" s="329"/>
      <c r="U78" s="329"/>
      <c r="V78" s="329"/>
      <c r="W78" s="329"/>
      <c r="X78" s="329"/>
      <c r="Y78" s="329"/>
      <c r="Z78" s="329"/>
      <c r="AA78" s="329"/>
      <c r="AB78" s="329"/>
      <c r="AC78" s="329"/>
      <c r="AD78" s="329"/>
      <c r="AE78" s="329"/>
      <c r="AF78" s="329"/>
      <c r="AG78" s="329"/>
      <c r="AH78" s="329"/>
      <c r="AI78" s="329"/>
      <c r="AJ78" s="329"/>
      <c r="AK78" s="329"/>
      <c r="AL78" s="329"/>
      <c r="AM78" s="329"/>
      <c r="AN78" s="329"/>
      <c r="AO78" s="329"/>
      <c r="AP78" s="329"/>
      <c r="AQ78" s="329"/>
      <c r="AR78" s="329"/>
      <c r="AS78" s="329"/>
      <c r="AT78" s="329"/>
      <c r="AU78" s="329"/>
      <c r="AV78" s="329"/>
      <c r="AW78" s="329"/>
      <c r="AX78" s="329"/>
      <c r="AY78" s="329"/>
      <c r="AZ78" s="329"/>
      <c r="BA78" s="329"/>
      <c r="BB78" s="329"/>
      <c r="BC78" s="329"/>
      <c r="BD78" s="329"/>
      <c r="BE78" s="329"/>
      <c r="BF78" s="329"/>
      <c r="BG78" s="329"/>
      <c r="BH78" s="329"/>
      <c r="BI78" s="329"/>
      <c r="BJ78" s="329"/>
      <c r="BK78" s="329"/>
      <c r="BL78" s="329"/>
      <c r="BM78" s="329"/>
      <c r="BN78" s="329"/>
      <c r="BO78" s="329"/>
      <c r="BP78" s="329"/>
      <c r="BQ78" s="329"/>
      <c r="BR78" s="329"/>
      <c r="BS78" s="329"/>
      <c r="BT78" s="329"/>
      <c r="BU78" s="329"/>
      <c r="BV78" s="329"/>
      <c r="BW78" s="329"/>
      <c r="BX78" s="329"/>
      <c r="BY78" s="329"/>
      <c r="BZ78" s="329"/>
      <c r="CA78" s="329"/>
      <c r="CB78" s="329"/>
      <c r="CC78" s="329"/>
      <c r="CD78" s="329"/>
      <c r="CE78" s="329"/>
      <c r="CF78" s="329"/>
      <c r="CG78" s="329"/>
      <c r="CH78" s="329"/>
      <c r="CI78" s="329"/>
      <c r="CJ78" s="329"/>
      <c r="CK78" s="329"/>
      <c r="CL78" s="329"/>
      <c r="CM78" s="329"/>
      <c r="CN78" s="329"/>
      <c r="CO78" s="329"/>
      <c r="CP78" s="329"/>
      <c r="CQ78" s="329"/>
      <c r="CR78" s="329"/>
      <c r="CS78" s="329"/>
      <c r="CT78" s="329"/>
      <c r="CU78" s="329"/>
      <c r="CV78" s="329"/>
      <c r="CW78" s="329"/>
      <c r="CX78" s="329"/>
      <c r="CY78" s="329"/>
      <c r="CZ78" s="329"/>
      <c r="DA78" s="329"/>
      <c r="DB78" s="329"/>
      <c r="DC78" s="329"/>
      <c r="DD78" s="329"/>
      <c r="DE78" s="329"/>
      <c r="DF78" s="329"/>
      <c r="DG78" s="329"/>
      <c r="DH78" s="329"/>
      <c r="DI78" s="329"/>
      <c r="DJ78" s="329"/>
      <c r="DK78" s="329"/>
      <c r="DL78" s="329"/>
      <c r="DM78" s="329"/>
      <c r="DN78" s="329"/>
      <c r="DO78" s="329"/>
      <c r="DP78" s="329"/>
      <c r="DQ78" s="329"/>
      <c r="DR78" s="329"/>
      <c r="DS78" s="329"/>
      <c r="DT78" s="329"/>
      <c r="DU78" s="329"/>
      <c r="DV78" s="329"/>
      <c r="DW78" s="329"/>
      <c r="DX78" s="329"/>
      <c r="DY78" s="329"/>
      <c r="DZ78" s="329"/>
      <c r="EA78" s="329"/>
      <c r="EB78" s="329"/>
      <c r="EC78" s="329"/>
      <c r="ED78" s="329"/>
      <c r="EE78" s="329"/>
      <c r="EF78" s="329"/>
      <c r="EG78" s="329"/>
      <c r="EH78" s="329"/>
      <c r="EI78" s="329"/>
      <c r="EJ78" s="329"/>
      <c r="EK78" s="329"/>
      <c r="EL78" s="329"/>
      <c r="EM78" s="329"/>
      <c r="EN78" s="329"/>
      <c r="EO78" s="329"/>
      <c r="EP78" s="329"/>
      <c r="EQ78" s="329"/>
      <c r="ER78" s="329"/>
      <c r="ES78" s="329"/>
      <c r="ET78" s="329"/>
      <c r="EU78" s="329"/>
      <c r="EV78" s="329"/>
      <c r="EW78" s="329"/>
      <c r="EX78" s="329"/>
      <c r="EY78" s="329"/>
      <c r="EZ78" s="329"/>
      <c r="FA78" s="329"/>
      <c r="FB78" s="329"/>
      <c r="FC78" s="329"/>
      <c r="FD78" s="329"/>
      <c r="FE78" s="329"/>
      <c r="FF78" s="329"/>
      <c r="FG78" s="329"/>
      <c r="FH78" s="329"/>
      <c r="FI78" s="329"/>
      <c r="FJ78" s="329"/>
      <c r="FK78" s="329"/>
      <c r="FL78" s="329"/>
      <c r="FM78" s="329"/>
      <c r="FN78" s="329"/>
      <c r="FO78" s="329"/>
      <c r="FP78" s="329"/>
      <c r="FQ78" s="329"/>
      <c r="FR78" s="329"/>
      <c r="FS78" s="329"/>
      <c r="FT78" s="329"/>
      <c r="FU78" s="329"/>
      <c r="FV78" s="329"/>
      <c r="FW78" s="329"/>
      <c r="FX78" s="329"/>
      <c r="FY78" s="329"/>
      <c r="FZ78" s="329"/>
      <c r="GA78" s="329"/>
      <c r="GB78" s="329"/>
      <c r="GC78" s="329"/>
      <c r="GD78" s="329"/>
      <c r="GE78" s="329"/>
      <c r="GF78" s="329"/>
      <c r="GG78" s="329"/>
      <c r="GH78" s="329"/>
      <c r="GI78" s="329"/>
      <c r="GJ78" s="329"/>
      <c r="GK78" s="329"/>
      <c r="GL78" s="329"/>
      <c r="GM78" s="329"/>
      <c r="GN78" s="329"/>
      <c r="GO78" s="329"/>
      <c r="GP78" s="329"/>
      <c r="GQ78" s="329"/>
      <c r="GR78" s="329"/>
      <c r="GS78" s="329"/>
      <c r="GT78" s="329"/>
      <c r="GU78" s="329"/>
      <c r="GV78" s="329"/>
      <c r="GW78" s="329"/>
      <c r="GX78" s="329"/>
      <c r="GY78" s="329"/>
      <c r="GZ78" s="329"/>
      <c r="HA78" s="329"/>
      <c r="HB78" s="329"/>
      <c r="HC78" s="329"/>
      <c r="HD78" s="329"/>
      <c r="HE78" s="329"/>
      <c r="HF78" s="329"/>
      <c r="HG78" s="329"/>
      <c r="HH78" s="329"/>
      <c r="HI78" s="329"/>
      <c r="HJ78" s="329"/>
      <c r="HK78" s="329"/>
      <c r="HL78" s="329"/>
      <c r="HM78" s="329"/>
      <c r="HN78" s="329"/>
      <c r="HO78" s="329"/>
      <c r="HP78" s="329"/>
      <c r="HQ78" s="329"/>
      <c r="HR78" s="329"/>
      <c r="HS78" s="329"/>
      <c r="HT78" s="329"/>
      <c r="HU78" s="329"/>
      <c r="HV78" s="329"/>
      <c r="HW78" s="329"/>
      <c r="HX78" s="329"/>
      <c r="HY78" s="329"/>
      <c r="HZ78" s="329"/>
      <c r="IA78" s="329"/>
      <c r="IB78" s="329"/>
      <c r="IC78" s="329"/>
      <c r="ID78" s="329"/>
      <c r="IE78" s="329"/>
      <c r="IF78" s="329"/>
      <c r="IG78" s="329"/>
      <c r="IH78" s="329"/>
      <c r="II78" s="329"/>
      <c r="IJ78" s="329"/>
      <c r="IK78" s="329"/>
      <c r="IL78" s="329"/>
      <c r="IM78" s="329"/>
      <c r="IN78" s="329"/>
      <c r="IO78" s="329"/>
      <c r="IP78" s="329"/>
      <c r="IQ78" s="329"/>
      <c r="IR78" s="329"/>
      <c r="IS78" s="329"/>
      <c r="IT78" s="329"/>
      <c r="IU78" s="329"/>
      <c r="IV78" s="329"/>
    </row>
    <row r="79" s="523" customFormat="1" ht="15.75" hidden="1" spans="1:256">
      <c r="A79" s="353" t="s">
        <v>4185</v>
      </c>
      <c r="B79" s="307" t="s">
        <v>4186</v>
      </c>
      <c r="C79" s="365">
        <f ca="1">SUMIF(表1.2024年公共财政收入决算表!$A$6:$A$387,A79,表1.2024年公共财政收入决算表!$E$6:$E$387)</f>
        <v>0</v>
      </c>
      <c r="D79" s="365">
        <f t="shared" si="12"/>
        <v>0</v>
      </c>
      <c r="E79" s="542"/>
      <c r="F79" s="348"/>
      <c r="G79" s="348">
        <f ca="1" t="shared" si="13"/>
        <v>0</v>
      </c>
      <c r="H79" s="348" t="str">
        <f ca="1" t="shared" si="15"/>
        <v/>
      </c>
      <c r="I79" s="22" t="str">
        <f ca="1" t="shared" si="16"/>
        <v>否</v>
      </c>
      <c r="J79" s="547" t="str">
        <f t="shared" si="14"/>
        <v>10105</v>
      </c>
      <c r="K79" s="93" t="str">
        <f t="shared" si="17"/>
        <v>项</v>
      </c>
      <c r="L79" s="329"/>
      <c r="M79" s="329"/>
      <c r="N79" s="329"/>
      <c r="O79" s="329"/>
      <c r="P79" s="329"/>
      <c r="Q79" s="329"/>
      <c r="R79" s="329"/>
      <c r="S79" s="329"/>
      <c r="T79" s="329"/>
      <c r="U79" s="329"/>
      <c r="V79" s="329"/>
      <c r="W79" s="329"/>
      <c r="X79" s="329"/>
      <c r="Y79" s="329"/>
      <c r="Z79" s="329"/>
      <c r="AA79" s="329"/>
      <c r="AB79" s="329"/>
      <c r="AC79" s="329"/>
      <c r="AD79" s="329"/>
      <c r="AE79" s="329"/>
      <c r="AF79" s="329"/>
      <c r="AG79" s="329"/>
      <c r="AH79" s="329"/>
      <c r="AI79" s="329"/>
      <c r="AJ79" s="329"/>
      <c r="AK79" s="329"/>
      <c r="AL79" s="329"/>
      <c r="AM79" s="329"/>
      <c r="AN79" s="329"/>
      <c r="AO79" s="329"/>
      <c r="AP79" s="329"/>
      <c r="AQ79" s="329"/>
      <c r="AR79" s="329"/>
      <c r="AS79" s="329"/>
      <c r="AT79" s="329"/>
      <c r="AU79" s="329"/>
      <c r="AV79" s="329"/>
      <c r="AW79" s="329"/>
      <c r="AX79" s="329"/>
      <c r="AY79" s="329"/>
      <c r="AZ79" s="329"/>
      <c r="BA79" s="329"/>
      <c r="BB79" s="329"/>
      <c r="BC79" s="329"/>
      <c r="BD79" s="329"/>
      <c r="BE79" s="329"/>
      <c r="BF79" s="329"/>
      <c r="BG79" s="329"/>
      <c r="BH79" s="329"/>
      <c r="BI79" s="329"/>
      <c r="BJ79" s="329"/>
      <c r="BK79" s="329"/>
      <c r="BL79" s="329"/>
      <c r="BM79" s="329"/>
      <c r="BN79" s="329"/>
      <c r="BO79" s="329"/>
      <c r="BP79" s="329"/>
      <c r="BQ79" s="329"/>
      <c r="BR79" s="329"/>
      <c r="BS79" s="329"/>
      <c r="BT79" s="329"/>
      <c r="BU79" s="329"/>
      <c r="BV79" s="329"/>
      <c r="BW79" s="329"/>
      <c r="BX79" s="329"/>
      <c r="BY79" s="329"/>
      <c r="BZ79" s="329"/>
      <c r="CA79" s="329"/>
      <c r="CB79" s="329"/>
      <c r="CC79" s="329"/>
      <c r="CD79" s="329"/>
      <c r="CE79" s="329"/>
      <c r="CF79" s="329"/>
      <c r="CG79" s="329"/>
      <c r="CH79" s="329"/>
      <c r="CI79" s="329"/>
      <c r="CJ79" s="329"/>
      <c r="CK79" s="329"/>
      <c r="CL79" s="329"/>
      <c r="CM79" s="329"/>
      <c r="CN79" s="329"/>
      <c r="CO79" s="329"/>
      <c r="CP79" s="329"/>
      <c r="CQ79" s="329"/>
      <c r="CR79" s="329"/>
      <c r="CS79" s="329"/>
      <c r="CT79" s="329"/>
      <c r="CU79" s="329"/>
      <c r="CV79" s="329"/>
      <c r="CW79" s="329"/>
      <c r="CX79" s="329"/>
      <c r="CY79" s="329"/>
      <c r="CZ79" s="329"/>
      <c r="DA79" s="329"/>
      <c r="DB79" s="329"/>
      <c r="DC79" s="329"/>
      <c r="DD79" s="329"/>
      <c r="DE79" s="329"/>
      <c r="DF79" s="329"/>
      <c r="DG79" s="329"/>
      <c r="DH79" s="329"/>
      <c r="DI79" s="329"/>
      <c r="DJ79" s="329"/>
      <c r="DK79" s="329"/>
      <c r="DL79" s="329"/>
      <c r="DM79" s="329"/>
      <c r="DN79" s="329"/>
      <c r="DO79" s="329"/>
      <c r="DP79" s="329"/>
      <c r="DQ79" s="329"/>
      <c r="DR79" s="329"/>
      <c r="DS79" s="329"/>
      <c r="DT79" s="329"/>
      <c r="DU79" s="329"/>
      <c r="DV79" s="329"/>
      <c r="DW79" s="329"/>
      <c r="DX79" s="329"/>
      <c r="DY79" s="329"/>
      <c r="DZ79" s="329"/>
      <c r="EA79" s="329"/>
      <c r="EB79" s="329"/>
      <c r="EC79" s="329"/>
      <c r="ED79" s="329"/>
      <c r="EE79" s="329"/>
      <c r="EF79" s="329"/>
      <c r="EG79" s="329"/>
      <c r="EH79" s="329"/>
      <c r="EI79" s="329"/>
      <c r="EJ79" s="329"/>
      <c r="EK79" s="329"/>
      <c r="EL79" s="329"/>
      <c r="EM79" s="329"/>
      <c r="EN79" s="329"/>
      <c r="EO79" s="329"/>
      <c r="EP79" s="329"/>
      <c r="EQ79" s="329"/>
      <c r="ER79" s="329"/>
      <c r="ES79" s="329"/>
      <c r="ET79" s="329"/>
      <c r="EU79" s="329"/>
      <c r="EV79" s="329"/>
      <c r="EW79" s="329"/>
      <c r="EX79" s="329"/>
      <c r="EY79" s="329"/>
      <c r="EZ79" s="329"/>
      <c r="FA79" s="329"/>
      <c r="FB79" s="329"/>
      <c r="FC79" s="329"/>
      <c r="FD79" s="329"/>
      <c r="FE79" s="329"/>
      <c r="FF79" s="329"/>
      <c r="FG79" s="329"/>
      <c r="FH79" s="329"/>
      <c r="FI79" s="329"/>
      <c r="FJ79" s="329"/>
      <c r="FK79" s="329"/>
      <c r="FL79" s="329"/>
      <c r="FM79" s="329"/>
      <c r="FN79" s="329"/>
      <c r="FO79" s="329"/>
      <c r="FP79" s="329"/>
      <c r="FQ79" s="329"/>
      <c r="FR79" s="329"/>
      <c r="FS79" s="329"/>
      <c r="FT79" s="329"/>
      <c r="FU79" s="329"/>
      <c r="FV79" s="329"/>
      <c r="FW79" s="329"/>
      <c r="FX79" s="329"/>
      <c r="FY79" s="329"/>
      <c r="FZ79" s="329"/>
      <c r="GA79" s="329"/>
      <c r="GB79" s="329"/>
      <c r="GC79" s="329"/>
      <c r="GD79" s="329"/>
      <c r="GE79" s="329"/>
      <c r="GF79" s="329"/>
      <c r="GG79" s="329"/>
      <c r="GH79" s="329"/>
      <c r="GI79" s="329"/>
      <c r="GJ79" s="329"/>
      <c r="GK79" s="329"/>
      <c r="GL79" s="329"/>
      <c r="GM79" s="329"/>
      <c r="GN79" s="329"/>
      <c r="GO79" s="329"/>
      <c r="GP79" s="329"/>
      <c r="GQ79" s="329"/>
      <c r="GR79" s="329"/>
      <c r="GS79" s="329"/>
      <c r="GT79" s="329"/>
      <c r="GU79" s="329"/>
      <c r="GV79" s="329"/>
      <c r="GW79" s="329"/>
      <c r="GX79" s="329"/>
      <c r="GY79" s="329"/>
      <c r="GZ79" s="329"/>
      <c r="HA79" s="329"/>
      <c r="HB79" s="329"/>
      <c r="HC79" s="329"/>
      <c r="HD79" s="329"/>
      <c r="HE79" s="329"/>
      <c r="HF79" s="329"/>
      <c r="HG79" s="329"/>
      <c r="HH79" s="329"/>
      <c r="HI79" s="329"/>
      <c r="HJ79" s="329"/>
      <c r="HK79" s="329"/>
      <c r="HL79" s="329"/>
      <c r="HM79" s="329"/>
      <c r="HN79" s="329"/>
      <c r="HO79" s="329"/>
      <c r="HP79" s="329"/>
      <c r="HQ79" s="329"/>
      <c r="HR79" s="329"/>
      <c r="HS79" s="329"/>
      <c r="HT79" s="329"/>
      <c r="HU79" s="329"/>
      <c r="HV79" s="329"/>
      <c r="HW79" s="329"/>
      <c r="HX79" s="329"/>
      <c r="HY79" s="329"/>
      <c r="HZ79" s="329"/>
      <c r="IA79" s="329"/>
      <c r="IB79" s="329"/>
      <c r="IC79" s="329"/>
      <c r="ID79" s="329"/>
      <c r="IE79" s="329"/>
      <c r="IF79" s="329"/>
      <c r="IG79" s="329"/>
      <c r="IH79" s="329"/>
      <c r="II79" s="329"/>
      <c r="IJ79" s="329"/>
      <c r="IK79" s="329"/>
      <c r="IL79" s="329"/>
      <c r="IM79" s="329"/>
      <c r="IN79" s="329"/>
      <c r="IO79" s="329"/>
      <c r="IP79" s="329"/>
      <c r="IQ79" s="329"/>
      <c r="IR79" s="329"/>
      <c r="IS79" s="329"/>
      <c r="IT79" s="329"/>
      <c r="IU79" s="329"/>
      <c r="IV79" s="329"/>
    </row>
    <row r="80" s="523" customFormat="1" ht="15.75" hidden="1" spans="1:256">
      <c r="A80" s="353" t="s">
        <v>4187</v>
      </c>
      <c r="B80" s="307" t="s">
        <v>4188</v>
      </c>
      <c r="C80" s="365">
        <f ca="1">SUMIF(表1.2024年公共财政收入决算表!$A$6:$A$387,A80,表1.2024年公共财政收入决算表!$E$6:$E$387)</f>
        <v>0</v>
      </c>
      <c r="D80" s="365">
        <f t="shared" si="12"/>
        <v>0</v>
      </c>
      <c r="E80" s="542"/>
      <c r="F80" s="348"/>
      <c r="G80" s="348">
        <f ca="1" t="shared" si="13"/>
        <v>0</v>
      </c>
      <c r="H80" s="348" t="str">
        <f ca="1" t="shared" si="15"/>
        <v/>
      </c>
      <c r="I80" s="22" t="str">
        <f ca="1" t="shared" si="16"/>
        <v>否</v>
      </c>
      <c r="J80" s="547" t="str">
        <f t="shared" si="14"/>
        <v>10105</v>
      </c>
      <c r="K80" s="93" t="str">
        <f t="shared" si="17"/>
        <v>项</v>
      </c>
      <c r="L80" s="329"/>
      <c r="M80" s="329"/>
      <c r="N80" s="329"/>
      <c r="O80" s="329"/>
      <c r="P80" s="329"/>
      <c r="Q80" s="329"/>
      <c r="R80" s="329"/>
      <c r="S80" s="329"/>
      <c r="T80" s="329"/>
      <c r="U80" s="329"/>
      <c r="V80" s="329"/>
      <c r="W80" s="329"/>
      <c r="X80" s="329"/>
      <c r="Y80" s="329"/>
      <c r="Z80" s="329"/>
      <c r="AA80" s="329"/>
      <c r="AB80" s="329"/>
      <c r="AC80" s="329"/>
      <c r="AD80" s="329"/>
      <c r="AE80" s="329"/>
      <c r="AF80" s="329"/>
      <c r="AG80" s="329"/>
      <c r="AH80" s="329"/>
      <c r="AI80" s="329"/>
      <c r="AJ80" s="329"/>
      <c r="AK80" s="329"/>
      <c r="AL80" s="329"/>
      <c r="AM80" s="329"/>
      <c r="AN80" s="329"/>
      <c r="AO80" s="329"/>
      <c r="AP80" s="329"/>
      <c r="AQ80" s="329"/>
      <c r="AR80" s="329"/>
      <c r="AS80" s="329"/>
      <c r="AT80" s="329"/>
      <c r="AU80" s="329"/>
      <c r="AV80" s="329"/>
      <c r="AW80" s="329"/>
      <c r="AX80" s="329"/>
      <c r="AY80" s="329"/>
      <c r="AZ80" s="329"/>
      <c r="BA80" s="329"/>
      <c r="BB80" s="329"/>
      <c r="BC80" s="329"/>
      <c r="BD80" s="329"/>
      <c r="BE80" s="329"/>
      <c r="BF80" s="329"/>
      <c r="BG80" s="329"/>
      <c r="BH80" s="329"/>
      <c r="BI80" s="329"/>
      <c r="BJ80" s="329"/>
      <c r="BK80" s="329"/>
      <c r="BL80" s="329"/>
      <c r="BM80" s="329"/>
      <c r="BN80" s="329"/>
      <c r="BO80" s="329"/>
      <c r="BP80" s="329"/>
      <c r="BQ80" s="329"/>
      <c r="BR80" s="329"/>
      <c r="BS80" s="329"/>
      <c r="BT80" s="329"/>
      <c r="BU80" s="329"/>
      <c r="BV80" s="329"/>
      <c r="BW80" s="329"/>
      <c r="BX80" s="329"/>
      <c r="BY80" s="329"/>
      <c r="BZ80" s="329"/>
      <c r="CA80" s="329"/>
      <c r="CB80" s="329"/>
      <c r="CC80" s="329"/>
      <c r="CD80" s="329"/>
      <c r="CE80" s="329"/>
      <c r="CF80" s="329"/>
      <c r="CG80" s="329"/>
      <c r="CH80" s="329"/>
      <c r="CI80" s="329"/>
      <c r="CJ80" s="329"/>
      <c r="CK80" s="329"/>
      <c r="CL80" s="329"/>
      <c r="CM80" s="329"/>
      <c r="CN80" s="329"/>
      <c r="CO80" s="329"/>
      <c r="CP80" s="329"/>
      <c r="CQ80" s="329"/>
      <c r="CR80" s="329"/>
      <c r="CS80" s="329"/>
      <c r="CT80" s="329"/>
      <c r="CU80" s="329"/>
      <c r="CV80" s="329"/>
      <c r="CW80" s="329"/>
      <c r="CX80" s="329"/>
      <c r="CY80" s="329"/>
      <c r="CZ80" s="329"/>
      <c r="DA80" s="329"/>
      <c r="DB80" s="329"/>
      <c r="DC80" s="329"/>
      <c r="DD80" s="329"/>
      <c r="DE80" s="329"/>
      <c r="DF80" s="329"/>
      <c r="DG80" s="329"/>
      <c r="DH80" s="329"/>
      <c r="DI80" s="329"/>
      <c r="DJ80" s="329"/>
      <c r="DK80" s="329"/>
      <c r="DL80" s="329"/>
      <c r="DM80" s="329"/>
      <c r="DN80" s="329"/>
      <c r="DO80" s="329"/>
      <c r="DP80" s="329"/>
      <c r="DQ80" s="329"/>
      <c r="DR80" s="329"/>
      <c r="DS80" s="329"/>
      <c r="DT80" s="329"/>
      <c r="DU80" s="329"/>
      <c r="DV80" s="329"/>
      <c r="DW80" s="329"/>
      <c r="DX80" s="329"/>
      <c r="DY80" s="329"/>
      <c r="DZ80" s="329"/>
      <c r="EA80" s="329"/>
      <c r="EB80" s="329"/>
      <c r="EC80" s="329"/>
      <c r="ED80" s="329"/>
      <c r="EE80" s="329"/>
      <c r="EF80" s="329"/>
      <c r="EG80" s="329"/>
      <c r="EH80" s="329"/>
      <c r="EI80" s="329"/>
      <c r="EJ80" s="329"/>
      <c r="EK80" s="329"/>
      <c r="EL80" s="329"/>
      <c r="EM80" s="329"/>
      <c r="EN80" s="329"/>
      <c r="EO80" s="329"/>
      <c r="EP80" s="329"/>
      <c r="EQ80" s="329"/>
      <c r="ER80" s="329"/>
      <c r="ES80" s="329"/>
      <c r="ET80" s="329"/>
      <c r="EU80" s="329"/>
      <c r="EV80" s="329"/>
      <c r="EW80" s="329"/>
      <c r="EX80" s="329"/>
      <c r="EY80" s="329"/>
      <c r="EZ80" s="329"/>
      <c r="FA80" s="329"/>
      <c r="FB80" s="329"/>
      <c r="FC80" s="329"/>
      <c r="FD80" s="329"/>
      <c r="FE80" s="329"/>
      <c r="FF80" s="329"/>
      <c r="FG80" s="329"/>
      <c r="FH80" s="329"/>
      <c r="FI80" s="329"/>
      <c r="FJ80" s="329"/>
      <c r="FK80" s="329"/>
      <c r="FL80" s="329"/>
      <c r="FM80" s="329"/>
      <c r="FN80" s="329"/>
      <c r="FO80" s="329"/>
      <c r="FP80" s="329"/>
      <c r="FQ80" s="329"/>
      <c r="FR80" s="329"/>
      <c r="FS80" s="329"/>
      <c r="FT80" s="329"/>
      <c r="FU80" s="329"/>
      <c r="FV80" s="329"/>
      <c r="FW80" s="329"/>
      <c r="FX80" s="329"/>
      <c r="FY80" s="329"/>
      <c r="FZ80" s="329"/>
      <c r="GA80" s="329"/>
      <c r="GB80" s="329"/>
      <c r="GC80" s="329"/>
      <c r="GD80" s="329"/>
      <c r="GE80" s="329"/>
      <c r="GF80" s="329"/>
      <c r="GG80" s="329"/>
      <c r="GH80" s="329"/>
      <c r="GI80" s="329"/>
      <c r="GJ80" s="329"/>
      <c r="GK80" s="329"/>
      <c r="GL80" s="329"/>
      <c r="GM80" s="329"/>
      <c r="GN80" s="329"/>
      <c r="GO80" s="329"/>
      <c r="GP80" s="329"/>
      <c r="GQ80" s="329"/>
      <c r="GR80" s="329"/>
      <c r="GS80" s="329"/>
      <c r="GT80" s="329"/>
      <c r="GU80" s="329"/>
      <c r="GV80" s="329"/>
      <c r="GW80" s="329"/>
      <c r="GX80" s="329"/>
      <c r="GY80" s="329"/>
      <c r="GZ80" s="329"/>
      <c r="HA80" s="329"/>
      <c r="HB80" s="329"/>
      <c r="HC80" s="329"/>
      <c r="HD80" s="329"/>
      <c r="HE80" s="329"/>
      <c r="HF80" s="329"/>
      <c r="HG80" s="329"/>
      <c r="HH80" s="329"/>
      <c r="HI80" s="329"/>
      <c r="HJ80" s="329"/>
      <c r="HK80" s="329"/>
      <c r="HL80" s="329"/>
      <c r="HM80" s="329"/>
      <c r="HN80" s="329"/>
      <c r="HO80" s="329"/>
      <c r="HP80" s="329"/>
      <c r="HQ80" s="329"/>
      <c r="HR80" s="329"/>
      <c r="HS80" s="329"/>
      <c r="HT80" s="329"/>
      <c r="HU80" s="329"/>
      <c r="HV80" s="329"/>
      <c r="HW80" s="329"/>
      <c r="HX80" s="329"/>
      <c r="HY80" s="329"/>
      <c r="HZ80" s="329"/>
      <c r="IA80" s="329"/>
      <c r="IB80" s="329"/>
      <c r="IC80" s="329"/>
      <c r="ID80" s="329"/>
      <c r="IE80" s="329"/>
      <c r="IF80" s="329"/>
      <c r="IG80" s="329"/>
      <c r="IH80" s="329"/>
      <c r="II80" s="329"/>
      <c r="IJ80" s="329"/>
      <c r="IK80" s="329"/>
      <c r="IL80" s="329"/>
      <c r="IM80" s="329"/>
      <c r="IN80" s="329"/>
      <c r="IO80" s="329"/>
      <c r="IP80" s="329"/>
      <c r="IQ80" s="329"/>
      <c r="IR80" s="329"/>
      <c r="IS80" s="329"/>
      <c r="IT80" s="329"/>
      <c r="IU80" s="329"/>
      <c r="IV80" s="329"/>
    </row>
    <row r="81" s="523" customFormat="1" ht="15.75" hidden="1" spans="1:256">
      <c r="A81" s="353" t="s">
        <v>4189</v>
      </c>
      <c r="B81" s="307" t="s">
        <v>4190</v>
      </c>
      <c r="C81" s="365">
        <f ca="1">SUMIF(表1.2024年公共财政收入决算表!$A$6:$A$387,A81,表1.2024年公共财政收入决算表!$E$6:$E$387)</f>
        <v>0</v>
      </c>
      <c r="D81" s="365">
        <f t="shared" si="12"/>
        <v>0</v>
      </c>
      <c r="E81" s="542"/>
      <c r="F81" s="348"/>
      <c r="G81" s="348">
        <f ca="1" t="shared" si="13"/>
        <v>0</v>
      </c>
      <c r="H81" s="348" t="str">
        <f ca="1" t="shared" si="15"/>
        <v/>
      </c>
      <c r="I81" s="22" t="str">
        <f ca="1" t="shared" si="16"/>
        <v>否</v>
      </c>
      <c r="J81" s="547" t="str">
        <f t="shared" si="14"/>
        <v>10105</v>
      </c>
      <c r="K81" s="93" t="str">
        <f t="shared" si="17"/>
        <v>项</v>
      </c>
      <c r="L81" s="329"/>
      <c r="M81" s="329"/>
      <c r="N81" s="329"/>
      <c r="O81" s="329"/>
      <c r="P81" s="329"/>
      <c r="Q81" s="329"/>
      <c r="R81" s="329"/>
      <c r="S81" s="329"/>
      <c r="T81" s="329"/>
      <c r="U81" s="329"/>
      <c r="V81" s="329"/>
      <c r="W81" s="329"/>
      <c r="X81" s="329"/>
      <c r="Y81" s="329"/>
      <c r="Z81" s="329"/>
      <c r="AA81" s="329"/>
      <c r="AB81" s="329"/>
      <c r="AC81" s="329"/>
      <c r="AD81" s="329"/>
      <c r="AE81" s="329"/>
      <c r="AF81" s="329"/>
      <c r="AG81" s="329"/>
      <c r="AH81" s="329"/>
      <c r="AI81" s="329"/>
      <c r="AJ81" s="329"/>
      <c r="AK81" s="329"/>
      <c r="AL81" s="329"/>
      <c r="AM81" s="329"/>
      <c r="AN81" s="329"/>
      <c r="AO81" s="329"/>
      <c r="AP81" s="329"/>
      <c r="AQ81" s="329"/>
      <c r="AR81" s="329"/>
      <c r="AS81" s="329"/>
      <c r="AT81" s="329"/>
      <c r="AU81" s="329"/>
      <c r="AV81" s="329"/>
      <c r="AW81" s="329"/>
      <c r="AX81" s="329"/>
      <c r="AY81" s="329"/>
      <c r="AZ81" s="329"/>
      <c r="BA81" s="329"/>
      <c r="BB81" s="329"/>
      <c r="BC81" s="329"/>
      <c r="BD81" s="329"/>
      <c r="BE81" s="329"/>
      <c r="BF81" s="329"/>
      <c r="BG81" s="329"/>
      <c r="BH81" s="329"/>
      <c r="BI81" s="329"/>
      <c r="BJ81" s="329"/>
      <c r="BK81" s="329"/>
      <c r="BL81" s="329"/>
      <c r="BM81" s="329"/>
      <c r="BN81" s="329"/>
      <c r="BO81" s="329"/>
      <c r="BP81" s="329"/>
      <c r="BQ81" s="329"/>
      <c r="BR81" s="329"/>
      <c r="BS81" s="329"/>
      <c r="BT81" s="329"/>
      <c r="BU81" s="329"/>
      <c r="BV81" s="329"/>
      <c r="BW81" s="329"/>
      <c r="BX81" s="329"/>
      <c r="BY81" s="329"/>
      <c r="BZ81" s="329"/>
      <c r="CA81" s="329"/>
      <c r="CB81" s="329"/>
      <c r="CC81" s="329"/>
      <c r="CD81" s="329"/>
      <c r="CE81" s="329"/>
      <c r="CF81" s="329"/>
      <c r="CG81" s="329"/>
      <c r="CH81" s="329"/>
      <c r="CI81" s="329"/>
      <c r="CJ81" s="329"/>
      <c r="CK81" s="329"/>
      <c r="CL81" s="329"/>
      <c r="CM81" s="329"/>
      <c r="CN81" s="329"/>
      <c r="CO81" s="329"/>
      <c r="CP81" s="329"/>
      <c r="CQ81" s="329"/>
      <c r="CR81" s="329"/>
      <c r="CS81" s="329"/>
      <c r="CT81" s="329"/>
      <c r="CU81" s="329"/>
      <c r="CV81" s="329"/>
      <c r="CW81" s="329"/>
      <c r="CX81" s="329"/>
      <c r="CY81" s="329"/>
      <c r="CZ81" s="329"/>
      <c r="DA81" s="329"/>
      <c r="DB81" s="329"/>
      <c r="DC81" s="329"/>
      <c r="DD81" s="329"/>
      <c r="DE81" s="329"/>
      <c r="DF81" s="329"/>
      <c r="DG81" s="329"/>
      <c r="DH81" s="329"/>
      <c r="DI81" s="329"/>
      <c r="DJ81" s="329"/>
      <c r="DK81" s="329"/>
      <c r="DL81" s="329"/>
      <c r="DM81" s="329"/>
      <c r="DN81" s="329"/>
      <c r="DO81" s="329"/>
      <c r="DP81" s="329"/>
      <c r="DQ81" s="329"/>
      <c r="DR81" s="329"/>
      <c r="DS81" s="329"/>
      <c r="DT81" s="329"/>
      <c r="DU81" s="329"/>
      <c r="DV81" s="329"/>
      <c r="DW81" s="329"/>
      <c r="DX81" s="329"/>
      <c r="DY81" s="329"/>
      <c r="DZ81" s="329"/>
      <c r="EA81" s="329"/>
      <c r="EB81" s="329"/>
      <c r="EC81" s="329"/>
      <c r="ED81" s="329"/>
      <c r="EE81" s="329"/>
      <c r="EF81" s="329"/>
      <c r="EG81" s="329"/>
      <c r="EH81" s="329"/>
      <c r="EI81" s="329"/>
      <c r="EJ81" s="329"/>
      <c r="EK81" s="329"/>
      <c r="EL81" s="329"/>
      <c r="EM81" s="329"/>
      <c r="EN81" s="329"/>
      <c r="EO81" s="329"/>
      <c r="EP81" s="329"/>
      <c r="EQ81" s="329"/>
      <c r="ER81" s="329"/>
      <c r="ES81" s="329"/>
      <c r="ET81" s="329"/>
      <c r="EU81" s="329"/>
      <c r="EV81" s="329"/>
      <c r="EW81" s="329"/>
      <c r="EX81" s="329"/>
      <c r="EY81" s="329"/>
      <c r="EZ81" s="329"/>
      <c r="FA81" s="329"/>
      <c r="FB81" s="329"/>
      <c r="FC81" s="329"/>
      <c r="FD81" s="329"/>
      <c r="FE81" s="329"/>
      <c r="FF81" s="329"/>
      <c r="FG81" s="329"/>
      <c r="FH81" s="329"/>
      <c r="FI81" s="329"/>
      <c r="FJ81" s="329"/>
      <c r="FK81" s="329"/>
      <c r="FL81" s="329"/>
      <c r="FM81" s="329"/>
      <c r="FN81" s="329"/>
      <c r="FO81" s="329"/>
      <c r="FP81" s="329"/>
      <c r="FQ81" s="329"/>
      <c r="FR81" s="329"/>
      <c r="FS81" s="329"/>
      <c r="FT81" s="329"/>
      <c r="FU81" s="329"/>
      <c r="FV81" s="329"/>
      <c r="FW81" s="329"/>
      <c r="FX81" s="329"/>
      <c r="FY81" s="329"/>
      <c r="FZ81" s="329"/>
      <c r="GA81" s="329"/>
      <c r="GB81" s="329"/>
      <c r="GC81" s="329"/>
      <c r="GD81" s="329"/>
      <c r="GE81" s="329"/>
      <c r="GF81" s="329"/>
      <c r="GG81" s="329"/>
      <c r="GH81" s="329"/>
      <c r="GI81" s="329"/>
      <c r="GJ81" s="329"/>
      <c r="GK81" s="329"/>
      <c r="GL81" s="329"/>
      <c r="GM81" s="329"/>
      <c r="GN81" s="329"/>
      <c r="GO81" s="329"/>
      <c r="GP81" s="329"/>
      <c r="GQ81" s="329"/>
      <c r="GR81" s="329"/>
      <c r="GS81" s="329"/>
      <c r="GT81" s="329"/>
      <c r="GU81" s="329"/>
      <c r="GV81" s="329"/>
      <c r="GW81" s="329"/>
      <c r="GX81" s="329"/>
      <c r="GY81" s="329"/>
      <c r="GZ81" s="329"/>
      <c r="HA81" s="329"/>
      <c r="HB81" s="329"/>
      <c r="HC81" s="329"/>
      <c r="HD81" s="329"/>
      <c r="HE81" s="329"/>
      <c r="HF81" s="329"/>
      <c r="HG81" s="329"/>
      <c r="HH81" s="329"/>
      <c r="HI81" s="329"/>
      <c r="HJ81" s="329"/>
      <c r="HK81" s="329"/>
      <c r="HL81" s="329"/>
      <c r="HM81" s="329"/>
      <c r="HN81" s="329"/>
      <c r="HO81" s="329"/>
      <c r="HP81" s="329"/>
      <c r="HQ81" s="329"/>
      <c r="HR81" s="329"/>
      <c r="HS81" s="329"/>
      <c r="HT81" s="329"/>
      <c r="HU81" s="329"/>
      <c r="HV81" s="329"/>
      <c r="HW81" s="329"/>
      <c r="HX81" s="329"/>
      <c r="HY81" s="329"/>
      <c r="HZ81" s="329"/>
      <c r="IA81" s="329"/>
      <c r="IB81" s="329"/>
      <c r="IC81" s="329"/>
      <c r="ID81" s="329"/>
      <c r="IE81" s="329"/>
      <c r="IF81" s="329"/>
      <c r="IG81" s="329"/>
      <c r="IH81" s="329"/>
      <c r="II81" s="329"/>
      <c r="IJ81" s="329"/>
      <c r="IK81" s="329"/>
      <c r="IL81" s="329"/>
      <c r="IM81" s="329"/>
      <c r="IN81" s="329"/>
      <c r="IO81" s="329"/>
      <c r="IP81" s="329"/>
      <c r="IQ81" s="329"/>
      <c r="IR81" s="329"/>
      <c r="IS81" s="329"/>
      <c r="IT81" s="329"/>
      <c r="IU81" s="329"/>
      <c r="IV81" s="329"/>
    </row>
    <row r="82" s="524" customFormat="1" ht="15.75" hidden="1" spans="1:257">
      <c r="A82" s="353" t="s">
        <v>4191</v>
      </c>
      <c r="B82" s="307" t="s">
        <v>4192</v>
      </c>
      <c r="C82" s="365">
        <f ca="1">SUMIF(表1.2024年公共财政收入决算表!$A$6:$A$387,A82,表1.2024年公共财政收入决算表!$E$6:$E$387)</f>
        <v>0</v>
      </c>
      <c r="D82" s="365">
        <f t="shared" si="12"/>
        <v>0</v>
      </c>
      <c r="E82" s="542"/>
      <c r="F82" s="348"/>
      <c r="G82" s="348">
        <f ca="1" t="shared" si="13"/>
        <v>0</v>
      </c>
      <c r="H82" s="348" t="str">
        <f ca="1" t="shared" si="15"/>
        <v/>
      </c>
      <c r="I82" s="22" t="str">
        <f ca="1" t="shared" si="16"/>
        <v>否</v>
      </c>
      <c r="J82" s="547" t="str">
        <f t="shared" si="14"/>
        <v>10105</v>
      </c>
      <c r="K82" s="93" t="str">
        <f t="shared" si="17"/>
        <v>项</v>
      </c>
      <c r="L82" s="329"/>
      <c r="M82" s="329"/>
      <c r="N82" s="329"/>
      <c r="O82" s="329"/>
      <c r="P82" s="329"/>
      <c r="Q82" s="329"/>
      <c r="R82" s="329"/>
      <c r="S82" s="329"/>
      <c r="T82" s="329"/>
      <c r="U82" s="329"/>
      <c r="V82" s="329"/>
      <c r="W82" s="329"/>
      <c r="X82" s="329"/>
      <c r="Y82" s="329"/>
      <c r="Z82" s="329"/>
      <c r="AA82" s="329"/>
      <c r="AB82" s="329"/>
      <c r="AC82" s="329"/>
      <c r="AD82" s="329"/>
      <c r="AE82" s="329"/>
      <c r="AF82" s="329"/>
      <c r="AG82" s="329"/>
      <c r="AH82" s="329"/>
      <c r="AI82" s="329"/>
      <c r="AJ82" s="329"/>
      <c r="AK82" s="329"/>
      <c r="AL82" s="329"/>
      <c r="AM82" s="329"/>
      <c r="AN82" s="329"/>
      <c r="AO82" s="329"/>
      <c r="AP82" s="329"/>
      <c r="AQ82" s="329"/>
      <c r="AR82" s="329"/>
      <c r="AS82" s="329"/>
      <c r="AT82" s="329"/>
      <c r="AU82" s="329"/>
      <c r="AV82" s="329"/>
      <c r="AW82" s="329"/>
      <c r="AX82" s="329"/>
      <c r="AY82" s="329"/>
      <c r="AZ82" s="329"/>
      <c r="BA82" s="329"/>
      <c r="BB82" s="329"/>
      <c r="BC82" s="329"/>
      <c r="BD82" s="329"/>
      <c r="BE82" s="329"/>
      <c r="BF82" s="329"/>
      <c r="BG82" s="329"/>
      <c r="BH82" s="329"/>
      <c r="BI82" s="329"/>
      <c r="BJ82" s="329"/>
      <c r="BK82" s="329"/>
      <c r="BL82" s="329"/>
      <c r="BM82" s="329"/>
      <c r="BN82" s="329"/>
      <c r="BO82" s="329"/>
      <c r="BP82" s="329"/>
      <c r="BQ82" s="329"/>
      <c r="BR82" s="329"/>
      <c r="BS82" s="329"/>
      <c r="BT82" s="329"/>
      <c r="BU82" s="329"/>
      <c r="BV82" s="329"/>
      <c r="BW82" s="329"/>
      <c r="BX82" s="329"/>
      <c r="BY82" s="329"/>
      <c r="BZ82" s="329"/>
      <c r="CA82" s="329"/>
      <c r="CB82" s="329"/>
      <c r="CC82" s="329"/>
      <c r="CD82" s="329"/>
      <c r="CE82" s="329"/>
      <c r="CF82" s="329"/>
      <c r="CG82" s="329"/>
      <c r="CH82" s="329"/>
      <c r="CI82" s="329"/>
      <c r="CJ82" s="329"/>
      <c r="CK82" s="329"/>
      <c r="CL82" s="329"/>
      <c r="CM82" s="329"/>
      <c r="CN82" s="329"/>
      <c r="CO82" s="329"/>
      <c r="CP82" s="329"/>
      <c r="CQ82" s="329"/>
      <c r="CR82" s="329"/>
      <c r="CS82" s="329"/>
      <c r="CT82" s="329"/>
      <c r="CU82" s="329"/>
      <c r="CV82" s="329"/>
      <c r="CW82" s="329"/>
      <c r="CX82" s="329"/>
      <c r="CY82" s="329"/>
      <c r="CZ82" s="329"/>
      <c r="DA82" s="329"/>
      <c r="DB82" s="329"/>
      <c r="DC82" s="329"/>
      <c r="DD82" s="329"/>
      <c r="DE82" s="329"/>
      <c r="DF82" s="329"/>
      <c r="DG82" s="329"/>
      <c r="DH82" s="329"/>
      <c r="DI82" s="329"/>
      <c r="DJ82" s="329"/>
      <c r="DK82" s="329"/>
      <c r="DL82" s="329"/>
      <c r="DM82" s="329"/>
      <c r="DN82" s="329"/>
      <c r="DO82" s="329"/>
      <c r="DP82" s="329"/>
      <c r="DQ82" s="329"/>
      <c r="DR82" s="329"/>
      <c r="DS82" s="329"/>
      <c r="DT82" s="329"/>
      <c r="DU82" s="329"/>
      <c r="DV82" s="329"/>
      <c r="DW82" s="329"/>
      <c r="DX82" s="329"/>
      <c r="DY82" s="329"/>
      <c r="DZ82" s="329"/>
      <c r="EA82" s="329"/>
      <c r="EB82" s="329"/>
      <c r="EC82" s="329"/>
      <c r="ED82" s="329"/>
      <c r="EE82" s="329"/>
      <c r="EF82" s="329"/>
      <c r="EG82" s="329"/>
      <c r="EH82" s="329"/>
      <c r="EI82" s="329"/>
      <c r="EJ82" s="329"/>
      <c r="EK82" s="329"/>
      <c r="EL82" s="329"/>
      <c r="EM82" s="329"/>
      <c r="EN82" s="329"/>
      <c r="EO82" s="329"/>
      <c r="EP82" s="329"/>
      <c r="EQ82" s="329"/>
      <c r="ER82" s="329"/>
      <c r="ES82" s="329"/>
      <c r="ET82" s="329"/>
      <c r="EU82" s="329"/>
      <c r="EV82" s="329"/>
      <c r="EW82" s="329"/>
      <c r="EX82" s="329"/>
      <c r="EY82" s="329"/>
      <c r="EZ82" s="329"/>
      <c r="FA82" s="329"/>
      <c r="FB82" s="329"/>
      <c r="FC82" s="329"/>
      <c r="FD82" s="329"/>
      <c r="FE82" s="329"/>
      <c r="FF82" s="329"/>
      <c r="FG82" s="329"/>
      <c r="FH82" s="329"/>
      <c r="FI82" s="329"/>
      <c r="FJ82" s="329"/>
      <c r="FK82" s="329"/>
      <c r="FL82" s="329"/>
      <c r="FM82" s="329"/>
      <c r="FN82" s="329"/>
      <c r="FO82" s="329"/>
      <c r="FP82" s="329"/>
      <c r="FQ82" s="329"/>
      <c r="FR82" s="329"/>
      <c r="FS82" s="329"/>
      <c r="FT82" s="329"/>
      <c r="FU82" s="329"/>
      <c r="FV82" s="329"/>
      <c r="FW82" s="329"/>
      <c r="FX82" s="329"/>
      <c r="FY82" s="329"/>
      <c r="FZ82" s="329"/>
      <c r="GA82" s="329"/>
      <c r="GB82" s="329"/>
      <c r="GC82" s="329"/>
      <c r="GD82" s="329"/>
      <c r="GE82" s="329"/>
      <c r="GF82" s="329"/>
      <c r="GG82" s="329"/>
      <c r="GH82" s="329"/>
      <c r="GI82" s="329"/>
      <c r="GJ82" s="329"/>
      <c r="GK82" s="329"/>
      <c r="GL82" s="329"/>
      <c r="GM82" s="329"/>
      <c r="GN82" s="329"/>
      <c r="GO82" s="329"/>
      <c r="GP82" s="329"/>
      <c r="GQ82" s="329"/>
      <c r="GR82" s="329"/>
      <c r="GS82" s="329"/>
      <c r="GT82" s="329"/>
      <c r="GU82" s="329"/>
      <c r="GV82" s="329"/>
      <c r="GW82" s="329"/>
      <c r="GX82" s="329"/>
      <c r="GY82" s="329"/>
      <c r="GZ82" s="329"/>
      <c r="HA82" s="329"/>
      <c r="HB82" s="329"/>
      <c r="HC82" s="329"/>
      <c r="HD82" s="329"/>
      <c r="HE82" s="329"/>
      <c r="HF82" s="329"/>
      <c r="HG82" s="329"/>
      <c r="HH82" s="329"/>
      <c r="HI82" s="329"/>
      <c r="HJ82" s="329"/>
      <c r="HK82" s="329"/>
      <c r="HL82" s="329"/>
      <c r="HM82" s="329"/>
      <c r="HN82" s="329"/>
      <c r="HO82" s="329"/>
      <c r="HP82" s="329"/>
      <c r="HQ82" s="329"/>
      <c r="HR82" s="329"/>
      <c r="HS82" s="329"/>
      <c r="HT82" s="329"/>
      <c r="HU82" s="329"/>
      <c r="HV82" s="329"/>
      <c r="HW82" s="329"/>
      <c r="HX82" s="329"/>
      <c r="HY82" s="329"/>
      <c r="HZ82" s="329"/>
      <c r="IA82" s="329"/>
      <c r="IB82" s="329"/>
      <c r="IC82" s="329"/>
      <c r="ID82" s="329"/>
      <c r="IE82" s="329"/>
      <c r="IF82" s="329"/>
      <c r="IG82" s="329"/>
      <c r="IH82" s="329"/>
      <c r="II82" s="329"/>
      <c r="IJ82" s="329"/>
      <c r="IK82" s="329"/>
      <c r="IL82" s="329"/>
      <c r="IM82" s="329"/>
      <c r="IN82" s="329"/>
      <c r="IO82" s="329"/>
      <c r="IP82" s="329"/>
      <c r="IQ82" s="329"/>
      <c r="IR82" s="329"/>
      <c r="IS82" s="329"/>
      <c r="IT82" s="329"/>
      <c r="IU82" s="329"/>
      <c r="IV82" s="329"/>
      <c r="IW82" s="549"/>
    </row>
    <row r="83" s="524" customFormat="1" ht="15.75" hidden="1" spans="1:257">
      <c r="A83" s="353" t="s">
        <v>4193</v>
      </c>
      <c r="B83" s="307" t="s">
        <v>4194</v>
      </c>
      <c r="C83" s="365">
        <f ca="1">SUMIF(表1.2024年公共财政收入决算表!$A$6:$A$387,A83,表1.2024年公共财政收入决算表!$E$6:$E$387)</f>
        <v>0</v>
      </c>
      <c r="D83" s="365">
        <f t="shared" si="12"/>
        <v>0</v>
      </c>
      <c r="E83" s="542"/>
      <c r="F83" s="348"/>
      <c r="G83" s="348">
        <f ca="1" t="shared" si="13"/>
        <v>0</v>
      </c>
      <c r="H83" s="348" t="str">
        <f ca="1" t="shared" si="15"/>
        <v/>
      </c>
      <c r="I83" s="22" t="str">
        <f ca="1" t="shared" si="16"/>
        <v>否</v>
      </c>
      <c r="J83" s="547" t="str">
        <f t="shared" si="14"/>
        <v>10105</v>
      </c>
      <c r="K83" s="93" t="str">
        <f t="shared" si="17"/>
        <v>项</v>
      </c>
      <c r="L83" s="329"/>
      <c r="M83" s="329"/>
      <c r="N83" s="329"/>
      <c r="O83" s="329"/>
      <c r="P83" s="329"/>
      <c r="Q83" s="329"/>
      <c r="R83" s="329"/>
      <c r="S83" s="329"/>
      <c r="T83" s="329"/>
      <c r="U83" s="329"/>
      <c r="V83" s="329"/>
      <c r="W83" s="329"/>
      <c r="X83" s="329"/>
      <c r="Y83" s="329"/>
      <c r="Z83" s="329"/>
      <c r="AA83" s="329"/>
      <c r="AB83" s="329"/>
      <c r="AC83" s="329"/>
      <c r="AD83" s="329"/>
      <c r="AE83" s="329"/>
      <c r="AF83" s="329"/>
      <c r="AG83" s="329"/>
      <c r="AH83" s="329"/>
      <c r="AI83" s="329"/>
      <c r="AJ83" s="329"/>
      <c r="AK83" s="329"/>
      <c r="AL83" s="329"/>
      <c r="AM83" s="329"/>
      <c r="AN83" s="329"/>
      <c r="AO83" s="329"/>
      <c r="AP83" s="329"/>
      <c r="AQ83" s="329"/>
      <c r="AR83" s="329"/>
      <c r="AS83" s="329"/>
      <c r="AT83" s="329"/>
      <c r="AU83" s="329"/>
      <c r="AV83" s="329"/>
      <c r="AW83" s="329"/>
      <c r="AX83" s="329"/>
      <c r="AY83" s="329"/>
      <c r="AZ83" s="329"/>
      <c r="BA83" s="329"/>
      <c r="BB83" s="329"/>
      <c r="BC83" s="329"/>
      <c r="BD83" s="329"/>
      <c r="BE83" s="329"/>
      <c r="BF83" s="329"/>
      <c r="BG83" s="329"/>
      <c r="BH83" s="329"/>
      <c r="BI83" s="329"/>
      <c r="BJ83" s="329"/>
      <c r="BK83" s="329"/>
      <c r="BL83" s="329"/>
      <c r="BM83" s="329"/>
      <c r="BN83" s="329"/>
      <c r="BO83" s="329"/>
      <c r="BP83" s="329"/>
      <c r="BQ83" s="329"/>
      <c r="BR83" s="329"/>
      <c r="BS83" s="329"/>
      <c r="BT83" s="329"/>
      <c r="BU83" s="329"/>
      <c r="BV83" s="329"/>
      <c r="BW83" s="329"/>
      <c r="BX83" s="329"/>
      <c r="BY83" s="329"/>
      <c r="BZ83" s="329"/>
      <c r="CA83" s="329"/>
      <c r="CB83" s="329"/>
      <c r="CC83" s="329"/>
      <c r="CD83" s="329"/>
      <c r="CE83" s="329"/>
      <c r="CF83" s="329"/>
      <c r="CG83" s="329"/>
      <c r="CH83" s="329"/>
      <c r="CI83" s="329"/>
      <c r="CJ83" s="329"/>
      <c r="CK83" s="329"/>
      <c r="CL83" s="329"/>
      <c r="CM83" s="329"/>
      <c r="CN83" s="329"/>
      <c r="CO83" s="329"/>
      <c r="CP83" s="329"/>
      <c r="CQ83" s="329"/>
      <c r="CR83" s="329"/>
      <c r="CS83" s="329"/>
      <c r="CT83" s="329"/>
      <c r="CU83" s="329"/>
      <c r="CV83" s="329"/>
      <c r="CW83" s="329"/>
      <c r="CX83" s="329"/>
      <c r="CY83" s="329"/>
      <c r="CZ83" s="329"/>
      <c r="DA83" s="329"/>
      <c r="DB83" s="329"/>
      <c r="DC83" s="329"/>
      <c r="DD83" s="329"/>
      <c r="DE83" s="329"/>
      <c r="DF83" s="329"/>
      <c r="DG83" s="329"/>
      <c r="DH83" s="329"/>
      <c r="DI83" s="329"/>
      <c r="DJ83" s="329"/>
      <c r="DK83" s="329"/>
      <c r="DL83" s="329"/>
      <c r="DM83" s="329"/>
      <c r="DN83" s="329"/>
      <c r="DO83" s="329"/>
      <c r="DP83" s="329"/>
      <c r="DQ83" s="329"/>
      <c r="DR83" s="329"/>
      <c r="DS83" s="329"/>
      <c r="DT83" s="329"/>
      <c r="DU83" s="329"/>
      <c r="DV83" s="329"/>
      <c r="DW83" s="329"/>
      <c r="DX83" s="329"/>
      <c r="DY83" s="329"/>
      <c r="DZ83" s="329"/>
      <c r="EA83" s="329"/>
      <c r="EB83" s="329"/>
      <c r="EC83" s="329"/>
      <c r="ED83" s="329"/>
      <c r="EE83" s="329"/>
      <c r="EF83" s="329"/>
      <c r="EG83" s="329"/>
      <c r="EH83" s="329"/>
      <c r="EI83" s="329"/>
      <c r="EJ83" s="329"/>
      <c r="EK83" s="329"/>
      <c r="EL83" s="329"/>
      <c r="EM83" s="329"/>
      <c r="EN83" s="329"/>
      <c r="EO83" s="329"/>
      <c r="EP83" s="329"/>
      <c r="EQ83" s="329"/>
      <c r="ER83" s="329"/>
      <c r="ES83" s="329"/>
      <c r="ET83" s="329"/>
      <c r="EU83" s="329"/>
      <c r="EV83" s="329"/>
      <c r="EW83" s="329"/>
      <c r="EX83" s="329"/>
      <c r="EY83" s="329"/>
      <c r="EZ83" s="329"/>
      <c r="FA83" s="329"/>
      <c r="FB83" s="329"/>
      <c r="FC83" s="329"/>
      <c r="FD83" s="329"/>
      <c r="FE83" s="329"/>
      <c r="FF83" s="329"/>
      <c r="FG83" s="329"/>
      <c r="FH83" s="329"/>
      <c r="FI83" s="329"/>
      <c r="FJ83" s="329"/>
      <c r="FK83" s="329"/>
      <c r="FL83" s="329"/>
      <c r="FM83" s="329"/>
      <c r="FN83" s="329"/>
      <c r="FO83" s="329"/>
      <c r="FP83" s="329"/>
      <c r="FQ83" s="329"/>
      <c r="FR83" s="329"/>
      <c r="FS83" s="329"/>
      <c r="FT83" s="329"/>
      <c r="FU83" s="329"/>
      <c r="FV83" s="329"/>
      <c r="FW83" s="329"/>
      <c r="FX83" s="329"/>
      <c r="FY83" s="329"/>
      <c r="FZ83" s="329"/>
      <c r="GA83" s="329"/>
      <c r="GB83" s="329"/>
      <c r="GC83" s="329"/>
      <c r="GD83" s="329"/>
      <c r="GE83" s="329"/>
      <c r="GF83" s="329"/>
      <c r="GG83" s="329"/>
      <c r="GH83" s="329"/>
      <c r="GI83" s="329"/>
      <c r="GJ83" s="329"/>
      <c r="GK83" s="329"/>
      <c r="GL83" s="329"/>
      <c r="GM83" s="329"/>
      <c r="GN83" s="329"/>
      <c r="GO83" s="329"/>
      <c r="GP83" s="329"/>
      <c r="GQ83" s="329"/>
      <c r="GR83" s="329"/>
      <c r="GS83" s="329"/>
      <c r="GT83" s="329"/>
      <c r="GU83" s="329"/>
      <c r="GV83" s="329"/>
      <c r="GW83" s="329"/>
      <c r="GX83" s="329"/>
      <c r="GY83" s="329"/>
      <c r="GZ83" s="329"/>
      <c r="HA83" s="329"/>
      <c r="HB83" s="329"/>
      <c r="HC83" s="329"/>
      <c r="HD83" s="329"/>
      <c r="HE83" s="329"/>
      <c r="HF83" s="329"/>
      <c r="HG83" s="329"/>
      <c r="HH83" s="329"/>
      <c r="HI83" s="329"/>
      <c r="HJ83" s="329"/>
      <c r="HK83" s="329"/>
      <c r="HL83" s="329"/>
      <c r="HM83" s="329"/>
      <c r="HN83" s="329"/>
      <c r="HO83" s="329"/>
      <c r="HP83" s="329"/>
      <c r="HQ83" s="329"/>
      <c r="HR83" s="329"/>
      <c r="HS83" s="329"/>
      <c r="HT83" s="329"/>
      <c r="HU83" s="329"/>
      <c r="HV83" s="329"/>
      <c r="HW83" s="329"/>
      <c r="HX83" s="329"/>
      <c r="HY83" s="329"/>
      <c r="HZ83" s="329"/>
      <c r="IA83" s="329"/>
      <c r="IB83" s="329"/>
      <c r="IC83" s="329"/>
      <c r="ID83" s="329"/>
      <c r="IE83" s="329"/>
      <c r="IF83" s="329"/>
      <c r="IG83" s="329"/>
      <c r="IH83" s="329"/>
      <c r="II83" s="329"/>
      <c r="IJ83" s="329"/>
      <c r="IK83" s="329"/>
      <c r="IL83" s="329"/>
      <c r="IM83" s="329"/>
      <c r="IN83" s="329"/>
      <c r="IO83" s="329"/>
      <c r="IP83" s="329"/>
      <c r="IQ83" s="329"/>
      <c r="IR83" s="329"/>
      <c r="IS83" s="329"/>
      <c r="IT83" s="329"/>
      <c r="IU83" s="329"/>
      <c r="IV83" s="329"/>
      <c r="IW83" s="549"/>
    </row>
    <row r="84" s="524" customFormat="1" ht="15.75" hidden="1" spans="1:256">
      <c r="A84" s="353" t="s">
        <v>4195</v>
      </c>
      <c r="B84" s="307" t="s">
        <v>4196</v>
      </c>
      <c r="C84" s="365">
        <f ca="1">SUMIF(表1.2024年公共财政收入决算表!$A$6:$A$387,A84,表1.2024年公共财政收入决算表!$E$6:$E$387)</f>
        <v>0</v>
      </c>
      <c r="D84" s="365">
        <f t="shared" si="12"/>
        <v>0</v>
      </c>
      <c r="E84" s="542"/>
      <c r="F84" s="348"/>
      <c r="G84" s="348">
        <f ca="1" t="shared" si="13"/>
        <v>0</v>
      </c>
      <c r="H84" s="348" t="str">
        <f ca="1" t="shared" si="15"/>
        <v/>
      </c>
      <c r="I84" s="22" t="str">
        <f ca="1" t="shared" si="16"/>
        <v>否</v>
      </c>
      <c r="J84" s="547" t="str">
        <f t="shared" si="14"/>
        <v>10105</v>
      </c>
      <c r="K84" s="93" t="str">
        <f t="shared" si="17"/>
        <v>项</v>
      </c>
      <c r="L84" s="329"/>
      <c r="M84" s="329"/>
      <c r="N84" s="329"/>
      <c r="O84" s="329"/>
      <c r="P84" s="329"/>
      <c r="Q84" s="329"/>
      <c r="R84" s="329"/>
      <c r="S84" s="329"/>
      <c r="T84" s="329"/>
      <c r="U84" s="329"/>
      <c r="V84" s="329"/>
      <c r="W84" s="329"/>
      <c r="X84" s="329"/>
      <c r="Y84" s="329"/>
      <c r="Z84" s="329"/>
      <c r="AA84" s="329"/>
      <c r="AB84" s="329"/>
      <c r="AC84" s="329"/>
      <c r="AD84" s="329"/>
      <c r="AE84" s="329"/>
      <c r="AF84" s="329"/>
      <c r="AG84" s="329"/>
      <c r="AH84" s="329"/>
      <c r="AI84" s="329"/>
      <c r="AJ84" s="329"/>
      <c r="AK84" s="329"/>
      <c r="AL84" s="329"/>
      <c r="AM84" s="329"/>
      <c r="AN84" s="329"/>
      <c r="AO84" s="329"/>
      <c r="AP84" s="329"/>
      <c r="AQ84" s="329"/>
      <c r="AR84" s="329"/>
      <c r="AS84" s="329"/>
      <c r="AT84" s="329"/>
      <c r="AU84" s="329"/>
      <c r="AV84" s="329"/>
      <c r="AW84" s="329"/>
      <c r="AX84" s="329"/>
      <c r="AY84" s="329"/>
      <c r="AZ84" s="329"/>
      <c r="BA84" s="329"/>
      <c r="BB84" s="329"/>
      <c r="BC84" s="329"/>
      <c r="BD84" s="329"/>
      <c r="BE84" s="329"/>
      <c r="BF84" s="329"/>
      <c r="BG84" s="329"/>
      <c r="BH84" s="329"/>
      <c r="BI84" s="329"/>
      <c r="BJ84" s="329"/>
      <c r="BK84" s="329"/>
      <c r="BL84" s="329"/>
      <c r="BM84" s="329"/>
      <c r="BN84" s="329"/>
      <c r="BO84" s="329"/>
      <c r="BP84" s="329"/>
      <c r="BQ84" s="329"/>
      <c r="BR84" s="329"/>
      <c r="BS84" s="329"/>
      <c r="BT84" s="329"/>
      <c r="BU84" s="329"/>
      <c r="BV84" s="329"/>
      <c r="BW84" s="329"/>
      <c r="BX84" s="329"/>
      <c r="BY84" s="329"/>
      <c r="BZ84" s="329"/>
      <c r="CA84" s="329"/>
      <c r="CB84" s="329"/>
      <c r="CC84" s="329"/>
      <c r="CD84" s="329"/>
      <c r="CE84" s="329"/>
      <c r="CF84" s="329"/>
      <c r="CG84" s="329"/>
      <c r="CH84" s="329"/>
      <c r="CI84" s="329"/>
      <c r="CJ84" s="329"/>
      <c r="CK84" s="329"/>
      <c r="CL84" s="329"/>
      <c r="CM84" s="329"/>
      <c r="CN84" s="329"/>
      <c r="CO84" s="329"/>
      <c r="CP84" s="329"/>
      <c r="CQ84" s="329"/>
      <c r="CR84" s="329"/>
      <c r="CS84" s="329"/>
      <c r="CT84" s="329"/>
      <c r="CU84" s="329"/>
      <c r="CV84" s="329"/>
      <c r="CW84" s="329"/>
      <c r="CX84" s="329"/>
      <c r="CY84" s="329"/>
      <c r="CZ84" s="329"/>
      <c r="DA84" s="329"/>
      <c r="DB84" s="329"/>
      <c r="DC84" s="329"/>
      <c r="DD84" s="329"/>
      <c r="DE84" s="329"/>
      <c r="DF84" s="329"/>
      <c r="DG84" s="329"/>
      <c r="DH84" s="329"/>
      <c r="DI84" s="329"/>
      <c r="DJ84" s="329"/>
      <c r="DK84" s="329"/>
      <c r="DL84" s="329"/>
      <c r="DM84" s="329"/>
      <c r="DN84" s="329"/>
      <c r="DO84" s="329"/>
      <c r="DP84" s="329"/>
      <c r="DQ84" s="329"/>
      <c r="DR84" s="329"/>
      <c r="DS84" s="329"/>
      <c r="DT84" s="329"/>
      <c r="DU84" s="329"/>
      <c r="DV84" s="329"/>
      <c r="DW84" s="329"/>
      <c r="DX84" s="329"/>
      <c r="DY84" s="329"/>
      <c r="DZ84" s="329"/>
      <c r="EA84" s="329"/>
      <c r="EB84" s="329"/>
      <c r="EC84" s="329"/>
      <c r="ED84" s="329"/>
      <c r="EE84" s="329"/>
      <c r="EF84" s="329"/>
      <c r="EG84" s="329"/>
      <c r="EH84" s="329"/>
      <c r="EI84" s="329"/>
      <c r="EJ84" s="329"/>
      <c r="EK84" s="329"/>
      <c r="EL84" s="329"/>
      <c r="EM84" s="329"/>
      <c r="EN84" s="329"/>
      <c r="EO84" s="329"/>
      <c r="EP84" s="329"/>
      <c r="EQ84" s="329"/>
      <c r="ER84" s="329"/>
      <c r="ES84" s="329"/>
      <c r="ET84" s="329"/>
      <c r="EU84" s="329"/>
      <c r="EV84" s="329"/>
      <c r="EW84" s="329"/>
      <c r="EX84" s="329"/>
      <c r="EY84" s="329"/>
      <c r="EZ84" s="329"/>
      <c r="FA84" s="329"/>
      <c r="FB84" s="329"/>
      <c r="FC84" s="329"/>
      <c r="FD84" s="329"/>
      <c r="FE84" s="329"/>
      <c r="FF84" s="329"/>
      <c r="FG84" s="329"/>
      <c r="FH84" s="329"/>
      <c r="FI84" s="329"/>
      <c r="FJ84" s="329"/>
      <c r="FK84" s="329"/>
      <c r="FL84" s="329"/>
      <c r="FM84" s="329"/>
      <c r="FN84" s="329"/>
      <c r="FO84" s="329"/>
      <c r="FP84" s="329"/>
      <c r="FQ84" s="329"/>
      <c r="FR84" s="329"/>
      <c r="FS84" s="329"/>
      <c r="FT84" s="329"/>
      <c r="FU84" s="329"/>
      <c r="FV84" s="329"/>
      <c r="FW84" s="329"/>
      <c r="FX84" s="329"/>
      <c r="FY84" s="329"/>
      <c r="FZ84" s="329"/>
      <c r="GA84" s="329"/>
      <c r="GB84" s="329"/>
      <c r="GC84" s="329"/>
      <c r="GD84" s="329"/>
      <c r="GE84" s="329"/>
      <c r="GF84" s="329"/>
      <c r="GG84" s="329"/>
      <c r="GH84" s="329"/>
      <c r="GI84" s="329"/>
      <c r="GJ84" s="329"/>
      <c r="GK84" s="329"/>
      <c r="GL84" s="329"/>
      <c r="GM84" s="329"/>
      <c r="GN84" s="329"/>
      <c r="GO84" s="329"/>
      <c r="GP84" s="329"/>
      <c r="GQ84" s="329"/>
      <c r="GR84" s="329"/>
      <c r="GS84" s="329"/>
      <c r="GT84" s="329"/>
      <c r="GU84" s="329"/>
      <c r="GV84" s="329"/>
      <c r="GW84" s="329"/>
      <c r="GX84" s="329"/>
      <c r="GY84" s="329"/>
      <c r="GZ84" s="329"/>
      <c r="HA84" s="329"/>
      <c r="HB84" s="329"/>
      <c r="HC84" s="329"/>
      <c r="HD84" s="329"/>
      <c r="HE84" s="329"/>
      <c r="HF84" s="329"/>
      <c r="HG84" s="329"/>
      <c r="HH84" s="329"/>
      <c r="HI84" s="329"/>
      <c r="HJ84" s="329"/>
      <c r="HK84" s="329"/>
      <c r="HL84" s="329"/>
      <c r="HM84" s="329"/>
      <c r="HN84" s="329"/>
      <c r="HO84" s="329"/>
      <c r="HP84" s="329"/>
      <c r="HQ84" s="329"/>
      <c r="HR84" s="329"/>
      <c r="HS84" s="329"/>
      <c r="HT84" s="329"/>
      <c r="HU84" s="329"/>
      <c r="HV84" s="329"/>
      <c r="HW84" s="329"/>
      <c r="HX84" s="329"/>
      <c r="HY84" s="329"/>
      <c r="HZ84" s="329"/>
      <c r="IA84" s="329"/>
      <c r="IB84" s="329"/>
      <c r="IC84" s="329"/>
      <c r="ID84" s="329"/>
      <c r="IE84" s="329"/>
      <c r="IF84" s="329"/>
      <c r="IG84" s="329"/>
      <c r="IH84" s="329"/>
      <c r="II84" s="329"/>
      <c r="IJ84" s="329"/>
      <c r="IK84" s="329"/>
      <c r="IL84" s="329"/>
      <c r="IM84" s="329"/>
      <c r="IN84" s="329"/>
      <c r="IO84" s="329"/>
      <c r="IP84" s="329"/>
      <c r="IQ84" s="329"/>
      <c r="IR84" s="329"/>
      <c r="IS84" s="329"/>
      <c r="IT84" s="329"/>
      <c r="IU84" s="329"/>
      <c r="IV84" s="329"/>
    </row>
    <row r="85" s="328" customFormat="1" ht="31.5" hidden="1" spans="1:256">
      <c r="A85" s="353" t="s">
        <v>4197</v>
      </c>
      <c r="B85" s="307" t="s">
        <v>4198</v>
      </c>
      <c r="C85" s="365">
        <f ca="1">SUMIF(表1.2024年公共财政收入决算表!$A$6:$A$387,A85,表1.2024年公共财政收入决算表!$E$6:$E$387)</f>
        <v>0</v>
      </c>
      <c r="D85" s="365">
        <f t="shared" si="12"/>
        <v>0</v>
      </c>
      <c r="E85" s="542"/>
      <c r="F85" s="348"/>
      <c r="G85" s="348">
        <f ca="1" t="shared" si="13"/>
        <v>0</v>
      </c>
      <c r="H85" s="348" t="str">
        <f ca="1" t="shared" si="15"/>
        <v/>
      </c>
      <c r="I85" s="22" t="str">
        <f ca="1" t="shared" si="16"/>
        <v>否</v>
      </c>
      <c r="J85" s="547" t="str">
        <f t="shared" si="14"/>
        <v>10105</v>
      </c>
      <c r="K85" s="93" t="str">
        <f t="shared" si="17"/>
        <v>项</v>
      </c>
      <c r="L85" s="329"/>
      <c r="M85" s="329"/>
      <c r="N85" s="329"/>
      <c r="O85" s="329"/>
      <c r="P85" s="329"/>
      <c r="Q85" s="329"/>
      <c r="R85" s="329"/>
      <c r="S85" s="329"/>
      <c r="T85" s="329"/>
      <c r="U85" s="329"/>
      <c r="V85" s="329"/>
      <c r="W85" s="329"/>
      <c r="X85" s="329"/>
      <c r="Y85" s="329"/>
      <c r="Z85" s="329"/>
      <c r="AA85" s="329"/>
      <c r="AB85" s="329"/>
      <c r="AC85" s="329"/>
      <c r="AD85" s="329"/>
      <c r="AE85" s="329"/>
      <c r="AF85" s="329"/>
      <c r="AG85" s="329"/>
      <c r="AH85" s="329"/>
      <c r="AI85" s="329"/>
      <c r="AJ85" s="329"/>
      <c r="AK85" s="329"/>
      <c r="AL85" s="329"/>
      <c r="AM85" s="329"/>
      <c r="AN85" s="329"/>
      <c r="AO85" s="329"/>
      <c r="AP85" s="329"/>
      <c r="AQ85" s="329"/>
      <c r="AR85" s="329"/>
      <c r="AS85" s="329"/>
      <c r="AT85" s="329"/>
      <c r="AU85" s="329"/>
      <c r="AV85" s="329"/>
      <c r="AW85" s="329"/>
      <c r="AX85" s="329"/>
      <c r="AY85" s="329"/>
      <c r="AZ85" s="329"/>
      <c r="BA85" s="329"/>
      <c r="BB85" s="329"/>
      <c r="BC85" s="329"/>
      <c r="BD85" s="329"/>
      <c r="BE85" s="329"/>
      <c r="BF85" s="329"/>
      <c r="BG85" s="329"/>
      <c r="BH85" s="329"/>
      <c r="BI85" s="329"/>
      <c r="BJ85" s="329"/>
      <c r="BK85" s="329"/>
      <c r="BL85" s="329"/>
      <c r="BM85" s="329"/>
      <c r="BN85" s="329"/>
      <c r="BO85" s="329"/>
      <c r="BP85" s="329"/>
      <c r="BQ85" s="329"/>
      <c r="BR85" s="329"/>
      <c r="BS85" s="329"/>
      <c r="BT85" s="329"/>
      <c r="BU85" s="329"/>
      <c r="BV85" s="329"/>
      <c r="BW85" s="329"/>
      <c r="BX85" s="329"/>
      <c r="BY85" s="329"/>
      <c r="BZ85" s="329"/>
      <c r="CA85" s="329"/>
      <c r="CB85" s="329"/>
      <c r="CC85" s="329"/>
      <c r="CD85" s="329"/>
      <c r="CE85" s="329"/>
      <c r="CF85" s="329"/>
      <c r="CG85" s="329"/>
      <c r="CH85" s="329"/>
      <c r="CI85" s="329"/>
      <c r="CJ85" s="329"/>
      <c r="CK85" s="329"/>
      <c r="CL85" s="329"/>
      <c r="CM85" s="329"/>
      <c r="CN85" s="329"/>
      <c r="CO85" s="329"/>
      <c r="CP85" s="329"/>
      <c r="CQ85" s="329"/>
      <c r="CR85" s="329"/>
      <c r="CS85" s="329"/>
      <c r="CT85" s="329"/>
      <c r="CU85" s="329"/>
      <c r="CV85" s="329"/>
      <c r="CW85" s="329"/>
      <c r="CX85" s="329"/>
      <c r="CY85" s="329"/>
      <c r="CZ85" s="329"/>
      <c r="DA85" s="329"/>
      <c r="DB85" s="329"/>
      <c r="DC85" s="329"/>
      <c r="DD85" s="329"/>
      <c r="DE85" s="329"/>
      <c r="DF85" s="329"/>
      <c r="DG85" s="329"/>
      <c r="DH85" s="329"/>
      <c r="DI85" s="329"/>
      <c r="DJ85" s="329"/>
      <c r="DK85" s="329"/>
      <c r="DL85" s="329"/>
      <c r="DM85" s="329"/>
      <c r="DN85" s="329"/>
      <c r="DO85" s="329"/>
      <c r="DP85" s="329"/>
      <c r="DQ85" s="329"/>
      <c r="DR85" s="329"/>
      <c r="DS85" s="329"/>
      <c r="DT85" s="329"/>
      <c r="DU85" s="329"/>
      <c r="DV85" s="329"/>
      <c r="DW85" s="329"/>
      <c r="DX85" s="329"/>
      <c r="DY85" s="329"/>
      <c r="DZ85" s="329"/>
      <c r="EA85" s="329"/>
      <c r="EB85" s="329"/>
      <c r="EC85" s="329"/>
      <c r="ED85" s="329"/>
      <c r="EE85" s="329"/>
      <c r="EF85" s="329"/>
      <c r="EG85" s="329"/>
      <c r="EH85" s="329"/>
      <c r="EI85" s="329"/>
      <c r="EJ85" s="329"/>
      <c r="EK85" s="329"/>
      <c r="EL85" s="329"/>
      <c r="EM85" s="329"/>
      <c r="EN85" s="329"/>
      <c r="EO85" s="329"/>
      <c r="EP85" s="329"/>
      <c r="EQ85" s="329"/>
      <c r="ER85" s="329"/>
      <c r="ES85" s="329"/>
      <c r="ET85" s="329"/>
      <c r="EU85" s="329"/>
      <c r="EV85" s="329"/>
      <c r="EW85" s="329"/>
      <c r="EX85" s="329"/>
      <c r="EY85" s="329"/>
      <c r="EZ85" s="329"/>
      <c r="FA85" s="329"/>
      <c r="FB85" s="329"/>
      <c r="FC85" s="329"/>
      <c r="FD85" s="329"/>
      <c r="FE85" s="329"/>
      <c r="FF85" s="329"/>
      <c r="FG85" s="329"/>
      <c r="FH85" s="329"/>
      <c r="FI85" s="329"/>
      <c r="FJ85" s="329"/>
      <c r="FK85" s="329"/>
      <c r="FL85" s="329"/>
      <c r="FM85" s="329"/>
      <c r="FN85" s="329"/>
      <c r="FO85" s="329"/>
      <c r="FP85" s="329"/>
      <c r="FQ85" s="329"/>
      <c r="FR85" s="329"/>
      <c r="FS85" s="329"/>
      <c r="FT85" s="329"/>
      <c r="FU85" s="329"/>
      <c r="FV85" s="329"/>
      <c r="FW85" s="329"/>
      <c r="FX85" s="329"/>
      <c r="FY85" s="329"/>
      <c r="FZ85" s="329"/>
      <c r="GA85" s="329"/>
      <c r="GB85" s="329"/>
      <c r="GC85" s="329"/>
      <c r="GD85" s="329"/>
      <c r="GE85" s="329"/>
      <c r="GF85" s="329"/>
      <c r="GG85" s="329"/>
      <c r="GH85" s="329"/>
      <c r="GI85" s="329"/>
      <c r="GJ85" s="329"/>
      <c r="GK85" s="329"/>
      <c r="GL85" s="329"/>
      <c r="GM85" s="329"/>
      <c r="GN85" s="329"/>
      <c r="GO85" s="329"/>
      <c r="GP85" s="329"/>
      <c r="GQ85" s="329"/>
      <c r="GR85" s="329"/>
      <c r="GS85" s="329"/>
      <c r="GT85" s="329"/>
      <c r="GU85" s="329"/>
      <c r="GV85" s="329"/>
      <c r="GW85" s="329"/>
      <c r="GX85" s="329"/>
      <c r="GY85" s="329"/>
      <c r="GZ85" s="329"/>
      <c r="HA85" s="329"/>
      <c r="HB85" s="329"/>
      <c r="HC85" s="329"/>
      <c r="HD85" s="329"/>
      <c r="HE85" s="329"/>
      <c r="HF85" s="329"/>
      <c r="HG85" s="329"/>
      <c r="HH85" s="329"/>
      <c r="HI85" s="329"/>
      <c r="HJ85" s="329"/>
      <c r="HK85" s="329"/>
      <c r="HL85" s="329"/>
      <c r="HM85" s="329"/>
      <c r="HN85" s="329"/>
      <c r="HO85" s="329"/>
      <c r="HP85" s="329"/>
      <c r="HQ85" s="329"/>
      <c r="HR85" s="329"/>
      <c r="HS85" s="329"/>
      <c r="HT85" s="329"/>
      <c r="HU85" s="329"/>
      <c r="HV85" s="329"/>
      <c r="HW85" s="329"/>
      <c r="HX85" s="329"/>
      <c r="HY85" s="329"/>
      <c r="HZ85" s="329"/>
      <c r="IA85" s="329"/>
      <c r="IB85" s="329"/>
      <c r="IC85" s="329"/>
      <c r="ID85" s="329"/>
      <c r="IE85" s="329"/>
      <c r="IF85" s="329"/>
      <c r="IG85" s="329"/>
      <c r="IH85" s="329"/>
      <c r="II85" s="329"/>
      <c r="IJ85" s="329"/>
      <c r="IK85" s="329"/>
      <c r="IL85" s="329"/>
      <c r="IM85" s="329"/>
      <c r="IN85" s="329"/>
      <c r="IO85" s="329"/>
      <c r="IP85" s="329"/>
      <c r="IQ85" s="329"/>
      <c r="IR85" s="329"/>
      <c r="IS85" s="329"/>
      <c r="IT85" s="329"/>
      <c r="IU85" s="329"/>
      <c r="IV85" s="329"/>
    </row>
    <row r="86" s="524" customFormat="1" ht="15.75" hidden="1" spans="1:256">
      <c r="A86" s="353" t="s">
        <v>4199</v>
      </c>
      <c r="B86" s="307" t="s">
        <v>4200</v>
      </c>
      <c r="C86" s="365">
        <f ca="1">SUMIF(表1.2024年公共财政收入决算表!$A$6:$A$387,A86,表1.2024年公共财政收入决算表!$E$6:$E$387)</f>
        <v>0</v>
      </c>
      <c r="D86" s="365">
        <f t="shared" si="12"/>
        <v>0</v>
      </c>
      <c r="E86" s="542"/>
      <c r="F86" s="348"/>
      <c r="G86" s="348">
        <f ca="1" t="shared" si="13"/>
        <v>0</v>
      </c>
      <c r="H86" s="348" t="str">
        <f ca="1" t="shared" si="15"/>
        <v/>
      </c>
      <c r="I86" s="22" t="str">
        <f ca="1" t="shared" si="16"/>
        <v>否</v>
      </c>
      <c r="J86" s="547" t="str">
        <f t="shared" si="14"/>
        <v>10105</v>
      </c>
      <c r="K86" s="93" t="str">
        <f t="shared" si="17"/>
        <v>项</v>
      </c>
      <c r="L86" s="329"/>
      <c r="M86" s="329"/>
      <c r="N86" s="329"/>
      <c r="O86" s="329"/>
      <c r="P86" s="329"/>
      <c r="Q86" s="329"/>
      <c r="R86" s="329"/>
      <c r="S86" s="329"/>
      <c r="T86" s="329"/>
      <c r="U86" s="329"/>
      <c r="V86" s="329"/>
      <c r="W86" s="329"/>
      <c r="X86" s="329"/>
      <c r="Y86" s="329"/>
      <c r="Z86" s="329"/>
      <c r="AA86" s="329"/>
      <c r="AB86" s="329"/>
      <c r="AC86" s="329"/>
      <c r="AD86" s="329"/>
      <c r="AE86" s="329"/>
      <c r="AF86" s="329"/>
      <c r="AG86" s="329"/>
      <c r="AH86" s="329"/>
      <c r="AI86" s="329"/>
      <c r="AJ86" s="329"/>
      <c r="AK86" s="329"/>
      <c r="AL86" s="329"/>
      <c r="AM86" s="329"/>
      <c r="AN86" s="329"/>
      <c r="AO86" s="329"/>
      <c r="AP86" s="329"/>
      <c r="AQ86" s="329"/>
      <c r="AR86" s="329"/>
      <c r="AS86" s="329"/>
      <c r="AT86" s="329"/>
      <c r="AU86" s="329"/>
      <c r="AV86" s="329"/>
      <c r="AW86" s="329"/>
      <c r="AX86" s="329"/>
      <c r="AY86" s="329"/>
      <c r="AZ86" s="329"/>
      <c r="BA86" s="329"/>
      <c r="BB86" s="329"/>
      <c r="BC86" s="329"/>
      <c r="BD86" s="329"/>
      <c r="BE86" s="329"/>
      <c r="BF86" s="329"/>
      <c r="BG86" s="329"/>
      <c r="BH86" s="329"/>
      <c r="BI86" s="329"/>
      <c r="BJ86" s="329"/>
      <c r="BK86" s="329"/>
      <c r="BL86" s="329"/>
      <c r="BM86" s="329"/>
      <c r="BN86" s="329"/>
      <c r="BO86" s="329"/>
      <c r="BP86" s="329"/>
      <c r="BQ86" s="329"/>
      <c r="BR86" s="329"/>
      <c r="BS86" s="329"/>
      <c r="BT86" s="329"/>
      <c r="BU86" s="329"/>
      <c r="BV86" s="329"/>
      <c r="BW86" s="329"/>
      <c r="BX86" s="329"/>
      <c r="BY86" s="329"/>
      <c r="BZ86" s="329"/>
      <c r="CA86" s="329"/>
      <c r="CB86" s="329"/>
      <c r="CC86" s="329"/>
      <c r="CD86" s="329"/>
      <c r="CE86" s="329"/>
      <c r="CF86" s="329"/>
      <c r="CG86" s="329"/>
      <c r="CH86" s="329"/>
      <c r="CI86" s="329"/>
      <c r="CJ86" s="329"/>
      <c r="CK86" s="329"/>
      <c r="CL86" s="329"/>
      <c r="CM86" s="329"/>
      <c r="CN86" s="329"/>
      <c r="CO86" s="329"/>
      <c r="CP86" s="329"/>
      <c r="CQ86" s="329"/>
      <c r="CR86" s="329"/>
      <c r="CS86" s="329"/>
      <c r="CT86" s="329"/>
      <c r="CU86" s="329"/>
      <c r="CV86" s="329"/>
      <c r="CW86" s="329"/>
      <c r="CX86" s="329"/>
      <c r="CY86" s="329"/>
      <c r="CZ86" s="329"/>
      <c r="DA86" s="329"/>
      <c r="DB86" s="329"/>
      <c r="DC86" s="329"/>
      <c r="DD86" s="329"/>
      <c r="DE86" s="329"/>
      <c r="DF86" s="329"/>
      <c r="DG86" s="329"/>
      <c r="DH86" s="329"/>
      <c r="DI86" s="329"/>
      <c r="DJ86" s="329"/>
      <c r="DK86" s="329"/>
      <c r="DL86" s="329"/>
      <c r="DM86" s="329"/>
      <c r="DN86" s="329"/>
      <c r="DO86" s="329"/>
      <c r="DP86" s="329"/>
      <c r="DQ86" s="329"/>
      <c r="DR86" s="329"/>
      <c r="DS86" s="329"/>
      <c r="DT86" s="329"/>
      <c r="DU86" s="329"/>
      <c r="DV86" s="329"/>
      <c r="DW86" s="329"/>
      <c r="DX86" s="329"/>
      <c r="DY86" s="329"/>
      <c r="DZ86" s="329"/>
      <c r="EA86" s="329"/>
      <c r="EB86" s="329"/>
      <c r="EC86" s="329"/>
      <c r="ED86" s="329"/>
      <c r="EE86" s="329"/>
      <c r="EF86" s="329"/>
      <c r="EG86" s="329"/>
      <c r="EH86" s="329"/>
      <c r="EI86" s="329"/>
      <c r="EJ86" s="329"/>
      <c r="EK86" s="329"/>
      <c r="EL86" s="329"/>
      <c r="EM86" s="329"/>
      <c r="EN86" s="329"/>
      <c r="EO86" s="329"/>
      <c r="EP86" s="329"/>
      <c r="EQ86" s="329"/>
      <c r="ER86" s="329"/>
      <c r="ES86" s="329"/>
      <c r="ET86" s="329"/>
      <c r="EU86" s="329"/>
      <c r="EV86" s="329"/>
      <c r="EW86" s="329"/>
      <c r="EX86" s="329"/>
      <c r="EY86" s="329"/>
      <c r="EZ86" s="329"/>
      <c r="FA86" s="329"/>
      <c r="FB86" s="329"/>
      <c r="FC86" s="329"/>
      <c r="FD86" s="329"/>
      <c r="FE86" s="329"/>
      <c r="FF86" s="329"/>
      <c r="FG86" s="329"/>
      <c r="FH86" s="329"/>
      <c r="FI86" s="329"/>
      <c r="FJ86" s="329"/>
      <c r="FK86" s="329"/>
      <c r="FL86" s="329"/>
      <c r="FM86" s="329"/>
      <c r="FN86" s="329"/>
      <c r="FO86" s="329"/>
      <c r="FP86" s="329"/>
      <c r="FQ86" s="329"/>
      <c r="FR86" s="329"/>
      <c r="FS86" s="329"/>
      <c r="FT86" s="329"/>
      <c r="FU86" s="329"/>
      <c r="FV86" s="329"/>
      <c r="FW86" s="329"/>
      <c r="FX86" s="329"/>
      <c r="FY86" s="329"/>
      <c r="FZ86" s="329"/>
      <c r="GA86" s="329"/>
      <c r="GB86" s="329"/>
      <c r="GC86" s="329"/>
      <c r="GD86" s="329"/>
      <c r="GE86" s="329"/>
      <c r="GF86" s="329"/>
      <c r="GG86" s="329"/>
      <c r="GH86" s="329"/>
      <c r="GI86" s="329"/>
      <c r="GJ86" s="329"/>
      <c r="GK86" s="329"/>
      <c r="GL86" s="329"/>
      <c r="GM86" s="329"/>
      <c r="GN86" s="329"/>
      <c r="GO86" s="329"/>
      <c r="GP86" s="329"/>
      <c r="GQ86" s="329"/>
      <c r="GR86" s="329"/>
      <c r="GS86" s="329"/>
      <c r="GT86" s="329"/>
      <c r="GU86" s="329"/>
      <c r="GV86" s="329"/>
      <c r="GW86" s="329"/>
      <c r="GX86" s="329"/>
      <c r="GY86" s="329"/>
      <c r="GZ86" s="329"/>
      <c r="HA86" s="329"/>
      <c r="HB86" s="329"/>
      <c r="HC86" s="329"/>
      <c r="HD86" s="329"/>
      <c r="HE86" s="329"/>
      <c r="HF86" s="329"/>
      <c r="HG86" s="329"/>
      <c r="HH86" s="329"/>
      <c r="HI86" s="329"/>
      <c r="HJ86" s="329"/>
      <c r="HK86" s="329"/>
      <c r="HL86" s="329"/>
      <c r="HM86" s="329"/>
      <c r="HN86" s="329"/>
      <c r="HO86" s="329"/>
      <c r="HP86" s="329"/>
      <c r="HQ86" s="329"/>
      <c r="HR86" s="329"/>
      <c r="HS86" s="329"/>
      <c r="HT86" s="329"/>
      <c r="HU86" s="329"/>
      <c r="HV86" s="329"/>
      <c r="HW86" s="329"/>
      <c r="HX86" s="329"/>
      <c r="HY86" s="329"/>
      <c r="HZ86" s="329"/>
      <c r="IA86" s="329"/>
      <c r="IB86" s="329"/>
      <c r="IC86" s="329"/>
      <c r="ID86" s="329"/>
      <c r="IE86" s="329"/>
      <c r="IF86" s="329"/>
      <c r="IG86" s="329"/>
      <c r="IH86" s="329"/>
      <c r="II86" s="329"/>
      <c r="IJ86" s="329"/>
      <c r="IK86" s="329"/>
      <c r="IL86" s="329"/>
      <c r="IM86" s="329"/>
      <c r="IN86" s="329"/>
      <c r="IO86" s="329"/>
      <c r="IP86" s="329"/>
      <c r="IQ86" s="329"/>
      <c r="IR86" s="329"/>
      <c r="IS86" s="329"/>
      <c r="IT86" s="329"/>
      <c r="IU86" s="329"/>
      <c r="IV86" s="329"/>
    </row>
    <row r="87" s="524" customFormat="1" ht="15.75" hidden="1" spans="1:257">
      <c r="A87" s="353" t="s">
        <v>4201</v>
      </c>
      <c r="B87" s="307" t="s">
        <v>4202</v>
      </c>
      <c r="C87" s="365">
        <f ca="1">SUMIF(表1.2024年公共财政收入决算表!$A$6:$A$387,A87,表1.2024年公共财政收入决算表!$E$6:$E$387)</f>
        <v>0</v>
      </c>
      <c r="D87" s="365">
        <f t="shared" si="12"/>
        <v>0</v>
      </c>
      <c r="E87" s="542"/>
      <c r="F87" s="348"/>
      <c r="G87" s="348">
        <f ca="1" t="shared" si="13"/>
        <v>0</v>
      </c>
      <c r="H87" s="348" t="str">
        <f ca="1" t="shared" si="15"/>
        <v/>
      </c>
      <c r="I87" s="22" t="str">
        <f ca="1" t="shared" si="16"/>
        <v>否</v>
      </c>
      <c r="J87" s="547" t="str">
        <f t="shared" si="14"/>
        <v>10105</v>
      </c>
      <c r="K87" s="93" t="str">
        <f t="shared" si="17"/>
        <v>项</v>
      </c>
      <c r="L87" s="329"/>
      <c r="M87" s="329"/>
      <c r="N87" s="329"/>
      <c r="O87" s="329"/>
      <c r="P87" s="329"/>
      <c r="Q87" s="329"/>
      <c r="R87" s="329"/>
      <c r="S87" s="329"/>
      <c r="T87" s="329"/>
      <c r="U87" s="329"/>
      <c r="V87" s="329"/>
      <c r="W87" s="329"/>
      <c r="X87" s="329"/>
      <c r="Y87" s="329"/>
      <c r="Z87" s="329"/>
      <c r="AA87" s="329"/>
      <c r="AB87" s="329"/>
      <c r="AC87" s="329"/>
      <c r="AD87" s="329"/>
      <c r="AE87" s="329"/>
      <c r="AF87" s="329"/>
      <c r="AG87" s="329"/>
      <c r="AH87" s="329"/>
      <c r="AI87" s="329"/>
      <c r="AJ87" s="329"/>
      <c r="AK87" s="329"/>
      <c r="AL87" s="329"/>
      <c r="AM87" s="329"/>
      <c r="AN87" s="329"/>
      <c r="AO87" s="329"/>
      <c r="AP87" s="329"/>
      <c r="AQ87" s="329"/>
      <c r="AR87" s="329"/>
      <c r="AS87" s="329"/>
      <c r="AT87" s="329"/>
      <c r="AU87" s="329"/>
      <c r="AV87" s="329"/>
      <c r="AW87" s="329"/>
      <c r="AX87" s="329"/>
      <c r="AY87" s="329"/>
      <c r="AZ87" s="329"/>
      <c r="BA87" s="329"/>
      <c r="BB87" s="329"/>
      <c r="BC87" s="329"/>
      <c r="BD87" s="329"/>
      <c r="BE87" s="329"/>
      <c r="BF87" s="329"/>
      <c r="BG87" s="329"/>
      <c r="BH87" s="329"/>
      <c r="BI87" s="329"/>
      <c r="BJ87" s="329"/>
      <c r="BK87" s="329"/>
      <c r="BL87" s="329"/>
      <c r="BM87" s="329"/>
      <c r="BN87" s="329"/>
      <c r="BO87" s="329"/>
      <c r="BP87" s="329"/>
      <c r="BQ87" s="329"/>
      <c r="BR87" s="329"/>
      <c r="BS87" s="329"/>
      <c r="BT87" s="329"/>
      <c r="BU87" s="329"/>
      <c r="BV87" s="329"/>
      <c r="BW87" s="329"/>
      <c r="BX87" s="329"/>
      <c r="BY87" s="329"/>
      <c r="BZ87" s="329"/>
      <c r="CA87" s="329"/>
      <c r="CB87" s="329"/>
      <c r="CC87" s="329"/>
      <c r="CD87" s="329"/>
      <c r="CE87" s="329"/>
      <c r="CF87" s="329"/>
      <c r="CG87" s="329"/>
      <c r="CH87" s="329"/>
      <c r="CI87" s="329"/>
      <c r="CJ87" s="329"/>
      <c r="CK87" s="329"/>
      <c r="CL87" s="329"/>
      <c r="CM87" s="329"/>
      <c r="CN87" s="329"/>
      <c r="CO87" s="329"/>
      <c r="CP87" s="329"/>
      <c r="CQ87" s="329"/>
      <c r="CR87" s="329"/>
      <c r="CS87" s="329"/>
      <c r="CT87" s="329"/>
      <c r="CU87" s="329"/>
      <c r="CV87" s="329"/>
      <c r="CW87" s="329"/>
      <c r="CX87" s="329"/>
      <c r="CY87" s="329"/>
      <c r="CZ87" s="329"/>
      <c r="DA87" s="329"/>
      <c r="DB87" s="329"/>
      <c r="DC87" s="329"/>
      <c r="DD87" s="329"/>
      <c r="DE87" s="329"/>
      <c r="DF87" s="329"/>
      <c r="DG87" s="329"/>
      <c r="DH87" s="329"/>
      <c r="DI87" s="329"/>
      <c r="DJ87" s="329"/>
      <c r="DK87" s="329"/>
      <c r="DL87" s="329"/>
      <c r="DM87" s="329"/>
      <c r="DN87" s="329"/>
      <c r="DO87" s="329"/>
      <c r="DP87" s="329"/>
      <c r="DQ87" s="329"/>
      <c r="DR87" s="329"/>
      <c r="DS87" s="329"/>
      <c r="DT87" s="329"/>
      <c r="DU87" s="329"/>
      <c r="DV87" s="329"/>
      <c r="DW87" s="329"/>
      <c r="DX87" s="329"/>
      <c r="DY87" s="329"/>
      <c r="DZ87" s="329"/>
      <c r="EA87" s="329"/>
      <c r="EB87" s="329"/>
      <c r="EC87" s="329"/>
      <c r="ED87" s="329"/>
      <c r="EE87" s="329"/>
      <c r="EF87" s="329"/>
      <c r="EG87" s="329"/>
      <c r="EH87" s="329"/>
      <c r="EI87" s="329"/>
      <c r="EJ87" s="329"/>
      <c r="EK87" s="329"/>
      <c r="EL87" s="329"/>
      <c r="EM87" s="329"/>
      <c r="EN87" s="329"/>
      <c r="EO87" s="329"/>
      <c r="EP87" s="329"/>
      <c r="EQ87" s="329"/>
      <c r="ER87" s="329"/>
      <c r="ES87" s="329"/>
      <c r="ET87" s="329"/>
      <c r="EU87" s="329"/>
      <c r="EV87" s="329"/>
      <c r="EW87" s="329"/>
      <c r="EX87" s="329"/>
      <c r="EY87" s="329"/>
      <c r="EZ87" s="329"/>
      <c r="FA87" s="329"/>
      <c r="FB87" s="329"/>
      <c r="FC87" s="329"/>
      <c r="FD87" s="329"/>
      <c r="FE87" s="329"/>
      <c r="FF87" s="329"/>
      <c r="FG87" s="329"/>
      <c r="FH87" s="329"/>
      <c r="FI87" s="329"/>
      <c r="FJ87" s="329"/>
      <c r="FK87" s="329"/>
      <c r="FL87" s="329"/>
      <c r="FM87" s="329"/>
      <c r="FN87" s="329"/>
      <c r="FO87" s="329"/>
      <c r="FP87" s="329"/>
      <c r="FQ87" s="329"/>
      <c r="FR87" s="329"/>
      <c r="FS87" s="329"/>
      <c r="FT87" s="329"/>
      <c r="FU87" s="329"/>
      <c r="FV87" s="329"/>
      <c r="FW87" s="329"/>
      <c r="FX87" s="329"/>
      <c r="FY87" s="329"/>
      <c r="FZ87" s="329"/>
      <c r="GA87" s="329"/>
      <c r="GB87" s="329"/>
      <c r="GC87" s="329"/>
      <c r="GD87" s="329"/>
      <c r="GE87" s="329"/>
      <c r="GF87" s="329"/>
      <c r="GG87" s="329"/>
      <c r="GH87" s="329"/>
      <c r="GI87" s="329"/>
      <c r="GJ87" s="329"/>
      <c r="GK87" s="329"/>
      <c r="GL87" s="329"/>
      <c r="GM87" s="329"/>
      <c r="GN87" s="329"/>
      <c r="GO87" s="329"/>
      <c r="GP87" s="329"/>
      <c r="GQ87" s="329"/>
      <c r="GR87" s="329"/>
      <c r="GS87" s="329"/>
      <c r="GT87" s="329"/>
      <c r="GU87" s="329"/>
      <c r="GV87" s="329"/>
      <c r="GW87" s="329"/>
      <c r="GX87" s="329"/>
      <c r="GY87" s="329"/>
      <c r="GZ87" s="329"/>
      <c r="HA87" s="329"/>
      <c r="HB87" s="329"/>
      <c r="HC87" s="329"/>
      <c r="HD87" s="329"/>
      <c r="HE87" s="329"/>
      <c r="HF87" s="329"/>
      <c r="HG87" s="329"/>
      <c r="HH87" s="329"/>
      <c r="HI87" s="329"/>
      <c r="HJ87" s="329"/>
      <c r="HK87" s="329"/>
      <c r="HL87" s="329"/>
      <c r="HM87" s="329"/>
      <c r="HN87" s="329"/>
      <c r="HO87" s="329"/>
      <c r="HP87" s="329"/>
      <c r="HQ87" s="329"/>
      <c r="HR87" s="329"/>
      <c r="HS87" s="329"/>
      <c r="HT87" s="329"/>
      <c r="HU87" s="329"/>
      <c r="HV87" s="329"/>
      <c r="HW87" s="329"/>
      <c r="HX87" s="329"/>
      <c r="HY87" s="329"/>
      <c r="HZ87" s="329"/>
      <c r="IA87" s="329"/>
      <c r="IB87" s="329"/>
      <c r="IC87" s="329"/>
      <c r="ID87" s="329"/>
      <c r="IE87" s="329"/>
      <c r="IF87" s="329"/>
      <c r="IG87" s="329"/>
      <c r="IH87" s="329"/>
      <c r="II87" s="329"/>
      <c r="IJ87" s="329"/>
      <c r="IK87" s="329"/>
      <c r="IL87" s="329"/>
      <c r="IM87" s="329"/>
      <c r="IN87" s="329"/>
      <c r="IO87" s="329"/>
      <c r="IP87" s="329"/>
      <c r="IQ87" s="329"/>
      <c r="IR87" s="329"/>
      <c r="IS87" s="329"/>
      <c r="IT87" s="329"/>
      <c r="IU87" s="329"/>
      <c r="IV87" s="329"/>
      <c r="IW87" s="549"/>
    </row>
    <row r="88" s="328" customFormat="1" ht="31.5" hidden="1" spans="1:256">
      <c r="A88" s="353" t="s">
        <v>4203</v>
      </c>
      <c r="B88" s="307" t="s">
        <v>4204</v>
      </c>
      <c r="C88" s="365">
        <f ca="1">SUMIF(表1.2024年公共财政收入决算表!$A$6:$A$387,A88,表1.2024年公共财政收入决算表!$E$6:$E$387)</f>
        <v>0</v>
      </c>
      <c r="D88" s="365">
        <f t="shared" si="12"/>
        <v>0</v>
      </c>
      <c r="E88" s="542"/>
      <c r="F88" s="348"/>
      <c r="G88" s="348">
        <f ca="1" t="shared" si="13"/>
        <v>0</v>
      </c>
      <c r="H88" s="348" t="str">
        <f ca="1" t="shared" si="15"/>
        <v/>
      </c>
      <c r="I88" s="22" t="str">
        <f ca="1" t="shared" si="16"/>
        <v>否</v>
      </c>
      <c r="J88" s="547" t="str">
        <f t="shared" si="14"/>
        <v>10105</v>
      </c>
      <c r="K88" s="93" t="str">
        <f t="shared" si="17"/>
        <v>项</v>
      </c>
      <c r="L88" s="329"/>
      <c r="M88" s="329"/>
      <c r="N88" s="329"/>
      <c r="O88" s="329"/>
      <c r="P88" s="329"/>
      <c r="Q88" s="329"/>
      <c r="R88" s="329"/>
      <c r="S88" s="329"/>
      <c r="T88" s="329"/>
      <c r="U88" s="329"/>
      <c r="V88" s="329"/>
      <c r="W88" s="329"/>
      <c r="X88" s="329"/>
      <c r="Y88" s="329"/>
      <c r="Z88" s="329"/>
      <c r="AA88" s="329"/>
      <c r="AB88" s="329"/>
      <c r="AC88" s="329"/>
      <c r="AD88" s="329"/>
      <c r="AE88" s="329"/>
      <c r="AF88" s="329"/>
      <c r="AG88" s="329"/>
      <c r="AH88" s="329"/>
      <c r="AI88" s="329"/>
      <c r="AJ88" s="329"/>
      <c r="AK88" s="329"/>
      <c r="AL88" s="329"/>
      <c r="AM88" s="329"/>
      <c r="AN88" s="329"/>
      <c r="AO88" s="329"/>
      <c r="AP88" s="329"/>
      <c r="AQ88" s="329"/>
      <c r="AR88" s="329"/>
      <c r="AS88" s="329"/>
      <c r="AT88" s="329"/>
      <c r="AU88" s="329"/>
      <c r="AV88" s="329"/>
      <c r="AW88" s="329"/>
      <c r="AX88" s="329"/>
      <c r="AY88" s="329"/>
      <c r="AZ88" s="329"/>
      <c r="BA88" s="329"/>
      <c r="BB88" s="329"/>
      <c r="BC88" s="329"/>
      <c r="BD88" s="329"/>
      <c r="BE88" s="329"/>
      <c r="BF88" s="329"/>
      <c r="BG88" s="329"/>
      <c r="BH88" s="329"/>
      <c r="BI88" s="329"/>
      <c r="BJ88" s="329"/>
      <c r="BK88" s="329"/>
      <c r="BL88" s="329"/>
      <c r="BM88" s="329"/>
      <c r="BN88" s="329"/>
      <c r="BO88" s="329"/>
      <c r="BP88" s="329"/>
      <c r="BQ88" s="329"/>
      <c r="BR88" s="329"/>
      <c r="BS88" s="329"/>
      <c r="BT88" s="329"/>
      <c r="BU88" s="329"/>
      <c r="BV88" s="329"/>
      <c r="BW88" s="329"/>
      <c r="BX88" s="329"/>
      <c r="BY88" s="329"/>
      <c r="BZ88" s="329"/>
      <c r="CA88" s="329"/>
      <c r="CB88" s="329"/>
      <c r="CC88" s="329"/>
      <c r="CD88" s="329"/>
      <c r="CE88" s="329"/>
      <c r="CF88" s="329"/>
      <c r="CG88" s="329"/>
      <c r="CH88" s="329"/>
      <c r="CI88" s="329"/>
      <c r="CJ88" s="329"/>
      <c r="CK88" s="329"/>
      <c r="CL88" s="329"/>
      <c r="CM88" s="329"/>
      <c r="CN88" s="329"/>
      <c r="CO88" s="329"/>
      <c r="CP88" s="329"/>
      <c r="CQ88" s="329"/>
      <c r="CR88" s="329"/>
      <c r="CS88" s="329"/>
      <c r="CT88" s="329"/>
      <c r="CU88" s="329"/>
      <c r="CV88" s="329"/>
      <c r="CW88" s="329"/>
      <c r="CX88" s="329"/>
      <c r="CY88" s="329"/>
      <c r="CZ88" s="329"/>
      <c r="DA88" s="329"/>
      <c r="DB88" s="329"/>
      <c r="DC88" s="329"/>
      <c r="DD88" s="329"/>
      <c r="DE88" s="329"/>
      <c r="DF88" s="329"/>
      <c r="DG88" s="329"/>
      <c r="DH88" s="329"/>
      <c r="DI88" s="329"/>
      <c r="DJ88" s="329"/>
      <c r="DK88" s="329"/>
      <c r="DL88" s="329"/>
      <c r="DM88" s="329"/>
      <c r="DN88" s="329"/>
      <c r="DO88" s="329"/>
      <c r="DP88" s="329"/>
      <c r="DQ88" s="329"/>
      <c r="DR88" s="329"/>
      <c r="DS88" s="329"/>
      <c r="DT88" s="329"/>
      <c r="DU88" s="329"/>
      <c r="DV88" s="329"/>
      <c r="DW88" s="329"/>
      <c r="DX88" s="329"/>
      <c r="DY88" s="329"/>
      <c r="DZ88" s="329"/>
      <c r="EA88" s="329"/>
      <c r="EB88" s="329"/>
      <c r="EC88" s="329"/>
      <c r="ED88" s="329"/>
      <c r="EE88" s="329"/>
      <c r="EF88" s="329"/>
      <c r="EG88" s="329"/>
      <c r="EH88" s="329"/>
      <c r="EI88" s="329"/>
      <c r="EJ88" s="329"/>
      <c r="EK88" s="329"/>
      <c r="EL88" s="329"/>
      <c r="EM88" s="329"/>
      <c r="EN88" s="329"/>
      <c r="EO88" s="329"/>
      <c r="EP88" s="329"/>
      <c r="EQ88" s="329"/>
      <c r="ER88" s="329"/>
      <c r="ES88" s="329"/>
      <c r="ET88" s="329"/>
      <c r="EU88" s="329"/>
      <c r="EV88" s="329"/>
      <c r="EW88" s="329"/>
      <c r="EX88" s="329"/>
      <c r="EY88" s="329"/>
      <c r="EZ88" s="329"/>
      <c r="FA88" s="329"/>
      <c r="FB88" s="329"/>
      <c r="FC88" s="329"/>
      <c r="FD88" s="329"/>
      <c r="FE88" s="329"/>
      <c r="FF88" s="329"/>
      <c r="FG88" s="329"/>
      <c r="FH88" s="329"/>
      <c r="FI88" s="329"/>
      <c r="FJ88" s="329"/>
      <c r="FK88" s="329"/>
      <c r="FL88" s="329"/>
      <c r="FM88" s="329"/>
      <c r="FN88" s="329"/>
      <c r="FO88" s="329"/>
      <c r="FP88" s="329"/>
      <c r="FQ88" s="329"/>
      <c r="FR88" s="329"/>
      <c r="FS88" s="329"/>
      <c r="FT88" s="329"/>
      <c r="FU88" s="329"/>
      <c r="FV88" s="329"/>
      <c r="FW88" s="329"/>
      <c r="FX88" s="329"/>
      <c r="FY88" s="329"/>
      <c r="FZ88" s="329"/>
      <c r="GA88" s="329"/>
      <c r="GB88" s="329"/>
      <c r="GC88" s="329"/>
      <c r="GD88" s="329"/>
      <c r="GE88" s="329"/>
      <c r="GF88" s="329"/>
      <c r="GG88" s="329"/>
      <c r="GH88" s="329"/>
      <c r="GI88" s="329"/>
      <c r="GJ88" s="329"/>
      <c r="GK88" s="329"/>
      <c r="GL88" s="329"/>
      <c r="GM88" s="329"/>
      <c r="GN88" s="329"/>
      <c r="GO88" s="329"/>
      <c r="GP88" s="329"/>
      <c r="GQ88" s="329"/>
      <c r="GR88" s="329"/>
      <c r="GS88" s="329"/>
      <c r="GT88" s="329"/>
      <c r="GU88" s="329"/>
      <c r="GV88" s="329"/>
      <c r="GW88" s="329"/>
      <c r="GX88" s="329"/>
      <c r="GY88" s="329"/>
      <c r="GZ88" s="329"/>
      <c r="HA88" s="329"/>
      <c r="HB88" s="329"/>
      <c r="HC88" s="329"/>
      <c r="HD88" s="329"/>
      <c r="HE88" s="329"/>
      <c r="HF88" s="329"/>
      <c r="HG88" s="329"/>
      <c r="HH88" s="329"/>
      <c r="HI88" s="329"/>
      <c r="HJ88" s="329"/>
      <c r="HK88" s="329"/>
      <c r="HL88" s="329"/>
      <c r="HM88" s="329"/>
      <c r="HN88" s="329"/>
      <c r="HO88" s="329"/>
      <c r="HP88" s="329"/>
      <c r="HQ88" s="329"/>
      <c r="HR88" s="329"/>
      <c r="HS88" s="329"/>
      <c r="HT88" s="329"/>
      <c r="HU88" s="329"/>
      <c r="HV88" s="329"/>
      <c r="HW88" s="329"/>
      <c r="HX88" s="329"/>
      <c r="HY88" s="329"/>
      <c r="HZ88" s="329"/>
      <c r="IA88" s="329"/>
      <c r="IB88" s="329"/>
      <c r="IC88" s="329"/>
      <c r="ID88" s="329"/>
      <c r="IE88" s="329"/>
      <c r="IF88" s="329"/>
      <c r="IG88" s="329"/>
      <c r="IH88" s="329"/>
      <c r="II88" s="329"/>
      <c r="IJ88" s="329"/>
      <c r="IK88" s="329"/>
      <c r="IL88" s="329"/>
      <c r="IM88" s="329"/>
      <c r="IN88" s="329"/>
      <c r="IO88" s="329"/>
      <c r="IP88" s="329"/>
      <c r="IQ88" s="329"/>
      <c r="IR88" s="329"/>
      <c r="IS88" s="329"/>
      <c r="IT88" s="329"/>
      <c r="IU88" s="329"/>
      <c r="IV88" s="329"/>
    </row>
    <row r="89" s="328" customFormat="1" ht="15.75" hidden="1" spans="1:256">
      <c r="A89" s="353" t="s">
        <v>4205</v>
      </c>
      <c r="B89" s="307" t="s">
        <v>4206</v>
      </c>
      <c r="C89" s="365">
        <f ca="1">SUMIF(表1.2024年公共财政收入决算表!$A$6:$A$387,A89,表1.2024年公共财政收入决算表!$E$6:$E$387)</f>
        <v>0</v>
      </c>
      <c r="D89" s="365">
        <f t="shared" si="12"/>
        <v>0</v>
      </c>
      <c r="E89" s="542"/>
      <c r="F89" s="348"/>
      <c r="G89" s="348">
        <f ca="1" t="shared" si="13"/>
        <v>0</v>
      </c>
      <c r="H89" s="348" t="str">
        <f ca="1" t="shared" si="15"/>
        <v/>
      </c>
      <c r="I89" s="22" t="str">
        <f ca="1" t="shared" si="16"/>
        <v>否</v>
      </c>
      <c r="J89" s="547" t="str">
        <f t="shared" si="14"/>
        <v>10105</v>
      </c>
      <c r="K89" s="93" t="str">
        <f t="shared" si="17"/>
        <v>项</v>
      </c>
      <c r="L89" s="329"/>
      <c r="M89" s="329"/>
      <c r="N89" s="329"/>
      <c r="O89" s="329"/>
      <c r="P89" s="329"/>
      <c r="Q89" s="329"/>
      <c r="R89" s="329"/>
      <c r="S89" s="329"/>
      <c r="T89" s="329"/>
      <c r="U89" s="329"/>
      <c r="V89" s="329"/>
      <c r="W89" s="329"/>
      <c r="X89" s="329"/>
      <c r="Y89" s="329"/>
      <c r="Z89" s="329"/>
      <c r="AA89" s="329"/>
      <c r="AB89" s="329"/>
      <c r="AC89" s="329"/>
      <c r="AD89" s="329"/>
      <c r="AE89" s="329"/>
      <c r="AF89" s="329"/>
      <c r="AG89" s="329"/>
      <c r="AH89" s="329"/>
      <c r="AI89" s="329"/>
      <c r="AJ89" s="329"/>
      <c r="AK89" s="329"/>
      <c r="AL89" s="329"/>
      <c r="AM89" s="329"/>
      <c r="AN89" s="329"/>
      <c r="AO89" s="329"/>
      <c r="AP89" s="329"/>
      <c r="AQ89" s="329"/>
      <c r="AR89" s="329"/>
      <c r="AS89" s="329"/>
      <c r="AT89" s="329"/>
      <c r="AU89" s="329"/>
      <c r="AV89" s="329"/>
      <c r="AW89" s="329"/>
      <c r="AX89" s="329"/>
      <c r="AY89" s="329"/>
      <c r="AZ89" s="329"/>
      <c r="BA89" s="329"/>
      <c r="BB89" s="329"/>
      <c r="BC89" s="329"/>
      <c r="BD89" s="329"/>
      <c r="BE89" s="329"/>
      <c r="BF89" s="329"/>
      <c r="BG89" s="329"/>
      <c r="BH89" s="329"/>
      <c r="BI89" s="329"/>
      <c r="BJ89" s="329"/>
      <c r="BK89" s="329"/>
      <c r="BL89" s="329"/>
      <c r="BM89" s="329"/>
      <c r="BN89" s="329"/>
      <c r="BO89" s="329"/>
      <c r="BP89" s="329"/>
      <c r="BQ89" s="329"/>
      <c r="BR89" s="329"/>
      <c r="BS89" s="329"/>
      <c r="BT89" s="329"/>
      <c r="BU89" s="329"/>
      <c r="BV89" s="329"/>
      <c r="BW89" s="329"/>
      <c r="BX89" s="329"/>
      <c r="BY89" s="329"/>
      <c r="BZ89" s="329"/>
      <c r="CA89" s="329"/>
      <c r="CB89" s="329"/>
      <c r="CC89" s="329"/>
      <c r="CD89" s="329"/>
      <c r="CE89" s="329"/>
      <c r="CF89" s="329"/>
      <c r="CG89" s="329"/>
      <c r="CH89" s="329"/>
      <c r="CI89" s="329"/>
      <c r="CJ89" s="329"/>
      <c r="CK89" s="329"/>
      <c r="CL89" s="329"/>
      <c r="CM89" s="329"/>
      <c r="CN89" s="329"/>
      <c r="CO89" s="329"/>
      <c r="CP89" s="329"/>
      <c r="CQ89" s="329"/>
      <c r="CR89" s="329"/>
      <c r="CS89" s="329"/>
      <c r="CT89" s="329"/>
      <c r="CU89" s="329"/>
      <c r="CV89" s="329"/>
      <c r="CW89" s="329"/>
      <c r="CX89" s="329"/>
      <c r="CY89" s="329"/>
      <c r="CZ89" s="329"/>
      <c r="DA89" s="329"/>
      <c r="DB89" s="329"/>
      <c r="DC89" s="329"/>
      <c r="DD89" s="329"/>
      <c r="DE89" s="329"/>
      <c r="DF89" s="329"/>
      <c r="DG89" s="329"/>
      <c r="DH89" s="329"/>
      <c r="DI89" s="329"/>
      <c r="DJ89" s="329"/>
      <c r="DK89" s="329"/>
      <c r="DL89" s="329"/>
      <c r="DM89" s="329"/>
      <c r="DN89" s="329"/>
      <c r="DO89" s="329"/>
      <c r="DP89" s="329"/>
      <c r="DQ89" s="329"/>
      <c r="DR89" s="329"/>
      <c r="DS89" s="329"/>
      <c r="DT89" s="329"/>
      <c r="DU89" s="329"/>
      <c r="DV89" s="329"/>
      <c r="DW89" s="329"/>
      <c r="DX89" s="329"/>
      <c r="DY89" s="329"/>
      <c r="DZ89" s="329"/>
      <c r="EA89" s="329"/>
      <c r="EB89" s="329"/>
      <c r="EC89" s="329"/>
      <c r="ED89" s="329"/>
      <c r="EE89" s="329"/>
      <c r="EF89" s="329"/>
      <c r="EG89" s="329"/>
      <c r="EH89" s="329"/>
      <c r="EI89" s="329"/>
      <c r="EJ89" s="329"/>
      <c r="EK89" s="329"/>
      <c r="EL89" s="329"/>
      <c r="EM89" s="329"/>
      <c r="EN89" s="329"/>
      <c r="EO89" s="329"/>
      <c r="EP89" s="329"/>
      <c r="EQ89" s="329"/>
      <c r="ER89" s="329"/>
      <c r="ES89" s="329"/>
      <c r="ET89" s="329"/>
      <c r="EU89" s="329"/>
      <c r="EV89" s="329"/>
      <c r="EW89" s="329"/>
      <c r="EX89" s="329"/>
      <c r="EY89" s="329"/>
      <c r="EZ89" s="329"/>
      <c r="FA89" s="329"/>
      <c r="FB89" s="329"/>
      <c r="FC89" s="329"/>
      <c r="FD89" s="329"/>
      <c r="FE89" s="329"/>
      <c r="FF89" s="329"/>
      <c r="FG89" s="329"/>
      <c r="FH89" s="329"/>
      <c r="FI89" s="329"/>
      <c r="FJ89" s="329"/>
      <c r="FK89" s="329"/>
      <c r="FL89" s="329"/>
      <c r="FM89" s="329"/>
      <c r="FN89" s="329"/>
      <c r="FO89" s="329"/>
      <c r="FP89" s="329"/>
      <c r="FQ89" s="329"/>
      <c r="FR89" s="329"/>
      <c r="FS89" s="329"/>
      <c r="FT89" s="329"/>
      <c r="FU89" s="329"/>
      <c r="FV89" s="329"/>
      <c r="FW89" s="329"/>
      <c r="FX89" s="329"/>
      <c r="FY89" s="329"/>
      <c r="FZ89" s="329"/>
      <c r="GA89" s="329"/>
      <c r="GB89" s="329"/>
      <c r="GC89" s="329"/>
      <c r="GD89" s="329"/>
      <c r="GE89" s="329"/>
      <c r="GF89" s="329"/>
      <c r="GG89" s="329"/>
      <c r="GH89" s="329"/>
      <c r="GI89" s="329"/>
      <c r="GJ89" s="329"/>
      <c r="GK89" s="329"/>
      <c r="GL89" s="329"/>
      <c r="GM89" s="329"/>
      <c r="GN89" s="329"/>
      <c r="GO89" s="329"/>
      <c r="GP89" s="329"/>
      <c r="GQ89" s="329"/>
      <c r="GR89" s="329"/>
      <c r="GS89" s="329"/>
      <c r="GT89" s="329"/>
      <c r="GU89" s="329"/>
      <c r="GV89" s="329"/>
      <c r="GW89" s="329"/>
      <c r="GX89" s="329"/>
      <c r="GY89" s="329"/>
      <c r="GZ89" s="329"/>
      <c r="HA89" s="329"/>
      <c r="HB89" s="329"/>
      <c r="HC89" s="329"/>
      <c r="HD89" s="329"/>
      <c r="HE89" s="329"/>
      <c r="HF89" s="329"/>
      <c r="HG89" s="329"/>
      <c r="HH89" s="329"/>
      <c r="HI89" s="329"/>
      <c r="HJ89" s="329"/>
      <c r="HK89" s="329"/>
      <c r="HL89" s="329"/>
      <c r="HM89" s="329"/>
      <c r="HN89" s="329"/>
      <c r="HO89" s="329"/>
      <c r="HP89" s="329"/>
      <c r="HQ89" s="329"/>
      <c r="HR89" s="329"/>
      <c r="HS89" s="329"/>
      <c r="HT89" s="329"/>
      <c r="HU89" s="329"/>
      <c r="HV89" s="329"/>
      <c r="HW89" s="329"/>
      <c r="HX89" s="329"/>
      <c r="HY89" s="329"/>
      <c r="HZ89" s="329"/>
      <c r="IA89" s="329"/>
      <c r="IB89" s="329"/>
      <c r="IC89" s="329"/>
      <c r="ID89" s="329"/>
      <c r="IE89" s="329"/>
      <c r="IF89" s="329"/>
      <c r="IG89" s="329"/>
      <c r="IH89" s="329"/>
      <c r="II89" s="329"/>
      <c r="IJ89" s="329"/>
      <c r="IK89" s="329"/>
      <c r="IL89" s="329"/>
      <c r="IM89" s="329"/>
      <c r="IN89" s="329"/>
      <c r="IO89" s="329"/>
      <c r="IP89" s="329"/>
      <c r="IQ89" s="329"/>
      <c r="IR89" s="329"/>
      <c r="IS89" s="329"/>
      <c r="IT89" s="329"/>
      <c r="IU89" s="329"/>
      <c r="IV89" s="329"/>
    </row>
    <row r="90" s="524" customFormat="1" ht="15.75" hidden="1" spans="1:256">
      <c r="A90" s="353" t="s">
        <v>4207</v>
      </c>
      <c r="B90" s="307" t="s">
        <v>4208</v>
      </c>
      <c r="C90" s="365">
        <f ca="1">SUMIF(表1.2024年公共财政收入决算表!$A$6:$A$387,A90,表1.2024年公共财政收入决算表!$E$6:$E$387)</f>
        <v>0</v>
      </c>
      <c r="D90" s="365">
        <f t="shared" si="12"/>
        <v>0</v>
      </c>
      <c r="E90" s="542"/>
      <c r="F90" s="348"/>
      <c r="G90" s="348">
        <f ca="1" t="shared" si="13"/>
        <v>0</v>
      </c>
      <c r="H90" s="348" t="str">
        <f ca="1" t="shared" si="15"/>
        <v/>
      </c>
      <c r="I90" s="22" t="str">
        <f ca="1" t="shared" si="16"/>
        <v>否</v>
      </c>
      <c r="J90" s="547" t="str">
        <f t="shared" si="14"/>
        <v>10105</v>
      </c>
      <c r="K90" s="93" t="str">
        <f t="shared" si="17"/>
        <v>项</v>
      </c>
      <c r="L90" s="329"/>
      <c r="M90" s="329"/>
      <c r="N90" s="329"/>
      <c r="O90" s="329"/>
      <c r="P90" s="329"/>
      <c r="Q90" s="329"/>
      <c r="R90" s="329"/>
      <c r="S90" s="329"/>
      <c r="T90" s="329"/>
      <c r="U90" s="329"/>
      <c r="V90" s="329"/>
      <c r="W90" s="329"/>
      <c r="X90" s="329"/>
      <c r="Y90" s="329"/>
      <c r="Z90" s="329"/>
      <c r="AA90" s="329"/>
      <c r="AB90" s="329"/>
      <c r="AC90" s="329"/>
      <c r="AD90" s="329"/>
      <c r="AE90" s="329"/>
      <c r="AF90" s="329"/>
      <c r="AG90" s="329"/>
      <c r="AH90" s="329"/>
      <c r="AI90" s="329"/>
      <c r="AJ90" s="329"/>
      <c r="AK90" s="329"/>
      <c r="AL90" s="329"/>
      <c r="AM90" s="329"/>
      <c r="AN90" s="329"/>
      <c r="AO90" s="329"/>
      <c r="AP90" s="329"/>
      <c r="AQ90" s="329"/>
      <c r="AR90" s="329"/>
      <c r="AS90" s="329"/>
      <c r="AT90" s="329"/>
      <c r="AU90" s="329"/>
      <c r="AV90" s="329"/>
      <c r="AW90" s="329"/>
      <c r="AX90" s="329"/>
      <c r="AY90" s="329"/>
      <c r="AZ90" s="329"/>
      <c r="BA90" s="329"/>
      <c r="BB90" s="329"/>
      <c r="BC90" s="329"/>
      <c r="BD90" s="329"/>
      <c r="BE90" s="329"/>
      <c r="BF90" s="329"/>
      <c r="BG90" s="329"/>
      <c r="BH90" s="329"/>
      <c r="BI90" s="329"/>
      <c r="BJ90" s="329"/>
      <c r="BK90" s="329"/>
      <c r="BL90" s="329"/>
      <c r="BM90" s="329"/>
      <c r="BN90" s="329"/>
      <c r="BO90" s="329"/>
      <c r="BP90" s="329"/>
      <c r="BQ90" s="329"/>
      <c r="BR90" s="329"/>
      <c r="BS90" s="329"/>
      <c r="BT90" s="329"/>
      <c r="BU90" s="329"/>
      <c r="BV90" s="329"/>
      <c r="BW90" s="329"/>
      <c r="BX90" s="329"/>
      <c r="BY90" s="329"/>
      <c r="BZ90" s="329"/>
      <c r="CA90" s="329"/>
      <c r="CB90" s="329"/>
      <c r="CC90" s="329"/>
      <c r="CD90" s="329"/>
      <c r="CE90" s="329"/>
      <c r="CF90" s="329"/>
      <c r="CG90" s="329"/>
      <c r="CH90" s="329"/>
      <c r="CI90" s="329"/>
      <c r="CJ90" s="329"/>
      <c r="CK90" s="329"/>
      <c r="CL90" s="329"/>
      <c r="CM90" s="329"/>
      <c r="CN90" s="329"/>
      <c r="CO90" s="329"/>
      <c r="CP90" s="329"/>
      <c r="CQ90" s="329"/>
      <c r="CR90" s="329"/>
      <c r="CS90" s="329"/>
      <c r="CT90" s="329"/>
      <c r="CU90" s="329"/>
      <c r="CV90" s="329"/>
      <c r="CW90" s="329"/>
      <c r="CX90" s="329"/>
      <c r="CY90" s="329"/>
      <c r="CZ90" s="329"/>
      <c r="DA90" s="329"/>
      <c r="DB90" s="329"/>
      <c r="DC90" s="329"/>
      <c r="DD90" s="329"/>
      <c r="DE90" s="329"/>
      <c r="DF90" s="329"/>
      <c r="DG90" s="329"/>
      <c r="DH90" s="329"/>
      <c r="DI90" s="329"/>
      <c r="DJ90" s="329"/>
      <c r="DK90" s="329"/>
      <c r="DL90" s="329"/>
      <c r="DM90" s="329"/>
      <c r="DN90" s="329"/>
      <c r="DO90" s="329"/>
      <c r="DP90" s="329"/>
      <c r="DQ90" s="329"/>
      <c r="DR90" s="329"/>
      <c r="DS90" s="329"/>
      <c r="DT90" s="329"/>
      <c r="DU90" s="329"/>
      <c r="DV90" s="329"/>
      <c r="DW90" s="329"/>
      <c r="DX90" s="329"/>
      <c r="DY90" s="329"/>
      <c r="DZ90" s="329"/>
      <c r="EA90" s="329"/>
      <c r="EB90" s="329"/>
      <c r="EC90" s="329"/>
      <c r="ED90" s="329"/>
      <c r="EE90" s="329"/>
      <c r="EF90" s="329"/>
      <c r="EG90" s="329"/>
      <c r="EH90" s="329"/>
      <c r="EI90" s="329"/>
      <c r="EJ90" s="329"/>
      <c r="EK90" s="329"/>
      <c r="EL90" s="329"/>
      <c r="EM90" s="329"/>
      <c r="EN90" s="329"/>
      <c r="EO90" s="329"/>
      <c r="EP90" s="329"/>
      <c r="EQ90" s="329"/>
      <c r="ER90" s="329"/>
      <c r="ES90" s="329"/>
      <c r="ET90" s="329"/>
      <c r="EU90" s="329"/>
      <c r="EV90" s="329"/>
      <c r="EW90" s="329"/>
      <c r="EX90" s="329"/>
      <c r="EY90" s="329"/>
      <c r="EZ90" s="329"/>
      <c r="FA90" s="329"/>
      <c r="FB90" s="329"/>
      <c r="FC90" s="329"/>
      <c r="FD90" s="329"/>
      <c r="FE90" s="329"/>
      <c r="FF90" s="329"/>
      <c r="FG90" s="329"/>
      <c r="FH90" s="329"/>
      <c r="FI90" s="329"/>
      <c r="FJ90" s="329"/>
      <c r="FK90" s="329"/>
      <c r="FL90" s="329"/>
      <c r="FM90" s="329"/>
      <c r="FN90" s="329"/>
      <c r="FO90" s="329"/>
      <c r="FP90" s="329"/>
      <c r="FQ90" s="329"/>
      <c r="FR90" s="329"/>
      <c r="FS90" s="329"/>
      <c r="FT90" s="329"/>
      <c r="FU90" s="329"/>
      <c r="FV90" s="329"/>
      <c r="FW90" s="329"/>
      <c r="FX90" s="329"/>
      <c r="FY90" s="329"/>
      <c r="FZ90" s="329"/>
      <c r="GA90" s="329"/>
      <c r="GB90" s="329"/>
      <c r="GC90" s="329"/>
      <c r="GD90" s="329"/>
      <c r="GE90" s="329"/>
      <c r="GF90" s="329"/>
      <c r="GG90" s="329"/>
      <c r="GH90" s="329"/>
      <c r="GI90" s="329"/>
      <c r="GJ90" s="329"/>
      <c r="GK90" s="329"/>
      <c r="GL90" s="329"/>
      <c r="GM90" s="329"/>
      <c r="GN90" s="329"/>
      <c r="GO90" s="329"/>
      <c r="GP90" s="329"/>
      <c r="GQ90" s="329"/>
      <c r="GR90" s="329"/>
      <c r="GS90" s="329"/>
      <c r="GT90" s="329"/>
      <c r="GU90" s="329"/>
      <c r="GV90" s="329"/>
      <c r="GW90" s="329"/>
      <c r="GX90" s="329"/>
      <c r="GY90" s="329"/>
      <c r="GZ90" s="329"/>
      <c r="HA90" s="329"/>
      <c r="HB90" s="329"/>
      <c r="HC90" s="329"/>
      <c r="HD90" s="329"/>
      <c r="HE90" s="329"/>
      <c r="HF90" s="329"/>
      <c r="HG90" s="329"/>
      <c r="HH90" s="329"/>
      <c r="HI90" s="329"/>
      <c r="HJ90" s="329"/>
      <c r="HK90" s="329"/>
      <c r="HL90" s="329"/>
      <c r="HM90" s="329"/>
      <c r="HN90" s="329"/>
      <c r="HO90" s="329"/>
      <c r="HP90" s="329"/>
      <c r="HQ90" s="329"/>
      <c r="HR90" s="329"/>
      <c r="HS90" s="329"/>
      <c r="HT90" s="329"/>
      <c r="HU90" s="329"/>
      <c r="HV90" s="329"/>
      <c r="HW90" s="329"/>
      <c r="HX90" s="329"/>
      <c r="HY90" s="329"/>
      <c r="HZ90" s="329"/>
      <c r="IA90" s="329"/>
      <c r="IB90" s="329"/>
      <c r="IC90" s="329"/>
      <c r="ID90" s="329"/>
      <c r="IE90" s="329"/>
      <c r="IF90" s="329"/>
      <c r="IG90" s="329"/>
      <c r="IH90" s="329"/>
      <c r="II90" s="329"/>
      <c r="IJ90" s="329"/>
      <c r="IK90" s="329"/>
      <c r="IL90" s="329"/>
      <c r="IM90" s="329"/>
      <c r="IN90" s="329"/>
      <c r="IO90" s="329"/>
      <c r="IP90" s="329"/>
      <c r="IQ90" s="329"/>
      <c r="IR90" s="329"/>
      <c r="IS90" s="329"/>
      <c r="IT90" s="329"/>
      <c r="IU90" s="329"/>
      <c r="IV90" s="329"/>
    </row>
    <row r="91" s="524" customFormat="1" ht="15.75" hidden="1" spans="1:256">
      <c r="A91" s="353" t="s">
        <v>4209</v>
      </c>
      <c r="B91" s="307" t="s">
        <v>4210</v>
      </c>
      <c r="C91" s="365">
        <f ca="1">SUMIF(表1.2024年公共财政收入决算表!$A$6:$A$387,A91,表1.2024年公共财政收入决算表!$E$6:$E$387)</f>
        <v>0</v>
      </c>
      <c r="D91" s="365">
        <f t="shared" si="12"/>
        <v>0</v>
      </c>
      <c r="E91" s="542"/>
      <c r="F91" s="348"/>
      <c r="G91" s="348">
        <f ca="1" t="shared" si="13"/>
        <v>0</v>
      </c>
      <c r="H91" s="348" t="str">
        <f ca="1" t="shared" si="15"/>
        <v/>
      </c>
      <c r="I91" s="22" t="str">
        <f ca="1" t="shared" si="16"/>
        <v>否</v>
      </c>
      <c r="J91" s="547" t="str">
        <f t="shared" si="14"/>
        <v>10105</v>
      </c>
      <c r="K91" s="93" t="str">
        <f t="shared" si="17"/>
        <v>项</v>
      </c>
      <c r="L91" s="329"/>
      <c r="M91" s="329"/>
      <c r="N91" s="329"/>
      <c r="O91" s="329"/>
      <c r="P91" s="329"/>
      <c r="Q91" s="329"/>
      <c r="R91" s="329"/>
      <c r="S91" s="329"/>
      <c r="T91" s="329"/>
      <c r="U91" s="329"/>
      <c r="V91" s="329"/>
      <c r="W91" s="329"/>
      <c r="X91" s="329"/>
      <c r="Y91" s="329"/>
      <c r="Z91" s="329"/>
      <c r="AA91" s="329"/>
      <c r="AB91" s="329"/>
      <c r="AC91" s="329"/>
      <c r="AD91" s="329"/>
      <c r="AE91" s="329"/>
      <c r="AF91" s="329"/>
      <c r="AG91" s="329"/>
      <c r="AH91" s="329"/>
      <c r="AI91" s="329"/>
      <c r="AJ91" s="329"/>
      <c r="AK91" s="329"/>
      <c r="AL91" s="329"/>
      <c r="AM91" s="329"/>
      <c r="AN91" s="329"/>
      <c r="AO91" s="329"/>
      <c r="AP91" s="329"/>
      <c r="AQ91" s="329"/>
      <c r="AR91" s="329"/>
      <c r="AS91" s="329"/>
      <c r="AT91" s="329"/>
      <c r="AU91" s="329"/>
      <c r="AV91" s="329"/>
      <c r="AW91" s="329"/>
      <c r="AX91" s="329"/>
      <c r="AY91" s="329"/>
      <c r="AZ91" s="329"/>
      <c r="BA91" s="329"/>
      <c r="BB91" s="329"/>
      <c r="BC91" s="329"/>
      <c r="BD91" s="329"/>
      <c r="BE91" s="329"/>
      <c r="BF91" s="329"/>
      <c r="BG91" s="329"/>
      <c r="BH91" s="329"/>
      <c r="BI91" s="329"/>
      <c r="BJ91" s="329"/>
      <c r="BK91" s="329"/>
      <c r="BL91" s="329"/>
      <c r="BM91" s="329"/>
      <c r="BN91" s="329"/>
      <c r="BO91" s="329"/>
      <c r="BP91" s="329"/>
      <c r="BQ91" s="329"/>
      <c r="BR91" s="329"/>
      <c r="BS91" s="329"/>
      <c r="BT91" s="329"/>
      <c r="BU91" s="329"/>
      <c r="BV91" s="329"/>
      <c r="BW91" s="329"/>
      <c r="BX91" s="329"/>
      <c r="BY91" s="329"/>
      <c r="BZ91" s="329"/>
      <c r="CA91" s="329"/>
      <c r="CB91" s="329"/>
      <c r="CC91" s="329"/>
      <c r="CD91" s="329"/>
      <c r="CE91" s="329"/>
      <c r="CF91" s="329"/>
      <c r="CG91" s="329"/>
      <c r="CH91" s="329"/>
      <c r="CI91" s="329"/>
      <c r="CJ91" s="329"/>
      <c r="CK91" s="329"/>
      <c r="CL91" s="329"/>
      <c r="CM91" s="329"/>
      <c r="CN91" s="329"/>
      <c r="CO91" s="329"/>
      <c r="CP91" s="329"/>
      <c r="CQ91" s="329"/>
      <c r="CR91" s="329"/>
      <c r="CS91" s="329"/>
      <c r="CT91" s="329"/>
      <c r="CU91" s="329"/>
      <c r="CV91" s="329"/>
      <c r="CW91" s="329"/>
      <c r="CX91" s="329"/>
      <c r="CY91" s="329"/>
      <c r="CZ91" s="329"/>
      <c r="DA91" s="329"/>
      <c r="DB91" s="329"/>
      <c r="DC91" s="329"/>
      <c r="DD91" s="329"/>
      <c r="DE91" s="329"/>
      <c r="DF91" s="329"/>
      <c r="DG91" s="329"/>
      <c r="DH91" s="329"/>
      <c r="DI91" s="329"/>
      <c r="DJ91" s="329"/>
      <c r="DK91" s="329"/>
      <c r="DL91" s="329"/>
      <c r="DM91" s="329"/>
      <c r="DN91" s="329"/>
      <c r="DO91" s="329"/>
      <c r="DP91" s="329"/>
      <c r="DQ91" s="329"/>
      <c r="DR91" s="329"/>
      <c r="DS91" s="329"/>
      <c r="DT91" s="329"/>
      <c r="DU91" s="329"/>
      <c r="DV91" s="329"/>
      <c r="DW91" s="329"/>
      <c r="DX91" s="329"/>
      <c r="DY91" s="329"/>
      <c r="DZ91" s="329"/>
      <c r="EA91" s="329"/>
      <c r="EB91" s="329"/>
      <c r="EC91" s="329"/>
      <c r="ED91" s="329"/>
      <c r="EE91" s="329"/>
      <c r="EF91" s="329"/>
      <c r="EG91" s="329"/>
      <c r="EH91" s="329"/>
      <c r="EI91" s="329"/>
      <c r="EJ91" s="329"/>
      <c r="EK91" s="329"/>
      <c r="EL91" s="329"/>
      <c r="EM91" s="329"/>
      <c r="EN91" s="329"/>
      <c r="EO91" s="329"/>
      <c r="EP91" s="329"/>
      <c r="EQ91" s="329"/>
      <c r="ER91" s="329"/>
      <c r="ES91" s="329"/>
      <c r="ET91" s="329"/>
      <c r="EU91" s="329"/>
      <c r="EV91" s="329"/>
      <c r="EW91" s="329"/>
      <c r="EX91" s="329"/>
      <c r="EY91" s="329"/>
      <c r="EZ91" s="329"/>
      <c r="FA91" s="329"/>
      <c r="FB91" s="329"/>
      <c r="FC91" s="329"/>
      <c r="FD91" s="329"/>
      <c r="FE91" s="329"/>
      <c r="FF91" s="329"/>
      <c r="FG91" s="329"/>
      <c r="FH91" s="329"/>
      <c r="FI91" s="329"/>
      <c r="FJ91" s="329"/>
      <c r="FK91" s="329"/>
      <c r="FL91" s="329"/>
      <c r="FM91" s="329"/>
      <c r="FN91" s="329"/>
      <c r="FO91" s="329"/>
      <c r="FP91" s="329"/>
      <c r="FQ91" s="329"/>
      <c r="FR91" s="329"/>
      <c r="FS91" s="329"/>
      <c r="FT91" s="329"/>
      <c r="FU91" s="329"/>
      <c r="FV91" s="329"/>
      <c r="FW91" s="329"/>
      <c r="FX91" s="329"/>
      <c r="FY91" s="329"/>
      <c r="FZ91" s="329"/>
      <c r="GA91" s="329"/>
      <c r="GB91" s="329"/>
      <c r="GC91" s="329"/>
      <c r="GD91" s="329"/>
      <c r="GE91" s="329"/>
      <c r="GF91" s="329"/>
      <c r="GG91" s="329"/>
      <c r="GH91" s="329"/>
      <c r="GI91" s="329"/>
      <c r="GJ91" s="329"/>
      <c r="GK91" s="329"/>
      <c r="GL91" s="329"/>
      <c r="GM91" s="329"/>
      <c r="GN91" s="329"/>
      <c r="GO91" s="329"/>
      <c r="GP91" s="329"/>
      <c r="GQ91" s="329"/>
      <c r="GR91" s="329"/>
      <c r="GS91" s="329"/>
      <c r="GT91" s="329"/>
      <c r="GU91" s="329"/>
      <c r="GV91" s="329"/>
      <c r="GW91" s="329"/>
      <c r="GX91" s="329"/>
      <c r="GY91" s="329"/>
      <c r="GZ91" s="329"/>
      <c r="HA91" s="329"/>
      <c r="HB91" s="329"/>
      <c r="HC91" s="329"/>
      <c r="HD91" s="329"/>
      <c r="HE91" s="329"/>
      <c r="HF91" s="329"/>
      <c r="HG91" s="329"/>
      <c r="HH91" s="329"/>
      <c r="HI91" s="329"/>
      <c r="HJ91" s="329"/>
      <c r="HK91" s="329"/>
      <c r="HL91" s="329"/>
      <c r="HM91" s="329"/>
      <c r="HN91" s="329"/>
      <c r="HO91" s="329"/>
      <c r="HP91" s="329"/>
      <c r="HQ91" s="329"/>
      <c r="HR91" s="329"/>
      <c r="HS91" s="329"/>
      <c r="HT91" s="329"/>
      <c r="HU91" s="329"/>
      <c r="HV91" s="329"/>
      <c r="HW91" s="329"/>
      <c r="HX91" s="329"/>
      <c r="HY91" s="329"/>
      <c r="HZ91" s="329"/>
      <c r="IA91" s="329"/>
      <c r="IB91" s="329"/>
      <c r="IC91" s="329"/>
      <c r="ID91" s="329"/>
      <c r="IE91" s="329"/>
      <c r="IF91" s="329"/>
      <c r="IG91" s="329"/>
      <c r="IH91" s="329"/>
      <c r="II91" s="329"/>
      <c r="IJ91" s="329"/>
      <c r="IK91" s="329"/>
      <c r="IL91" s="329"/>
      <c r="IM91" s="329"/>
      <c r="IN91" s="329"/>
      <c r="IO91" s="329"/>
      <c r="IP91" s="329"/>
      <c r="IQ91" s="329"/>
      <c r="IR91" s="329"/>
      <c r="IS91" s="329"/>
      <c r="IT91" s="329"/>
      <c r="IU91" s="329"/>
      <c r="IV91" s="329"/>
    </row>
    <row r="92" s="524" customFormat="1" ht="31.5" hidden="1" spans="1:256">
      <c r="A92" s="353" t="s">
        <v>4211</v>
      </c>
      <c r="B92" s="307" t="s">
        <v>4212</v>
      </c>
      <c r="C92" s="365">
        <f ca="1">SUMIF(表1.2024年公共财政收入决算表!$A$6:$A$387,A92,表1.2024年公共财政收入决算表!$E$6:$E$387)</f>
        <v>0</v>
      </c>
      <c r="D92" s="365">
        <f t="shared" si="12"/>
        <v>0</v>
      </c>
      <c r="E92" s="542"/>
      <c r="F92" s="348"/>
      <c r="G92" s="348">
        <f ca="1" t="shared" si="13"/>
        <v>0</v>
      </c>
      <c r="H92" s="348" t="str">
        <f ca="1" t="shared" si="15"/>
        <v/>
      </c>
      <c r="I92" s="22" t="str">
        <f ca="1" t="shared" si="16"/>
        <v>否</v>
      </c>
      <c r="J92" s="547" t="str">
        <f t="shared" si="14"/>
        <v>10105</v>
      </c>
      <c r="K92" s="93" t="str">
        <f t="shared" si="17"/>
        <v>项</v>
      </c>
      <c r="L92" s="329"/>
      <c r="M92" s="329"/>
      <c r="N92" s="329"/>
      <c r="O92" s="329"/>
      <c r="P92" s="329"/>
      <c r="Q92" s="329"/>
      <c r="R92" s="329"/>
      <c r="S92" s="329"/>
      <c r="T92" s="329"/>
      <c r="U92" s="329"/>
      <c r="V92" s="329"/>
      <c r="W92" s="329"/>
      <c r="X92" s="329"/>
      <c r="Y92" s="329"/>
      <c r="Z92" s="329"/>
      <c r="AA92" s="329"/>
      <c r="AB92" s="329"/>
      <c r="AC92" s="329"/>
      <c r="AD92" s="329"/>
      <c r="AE92" s="329"/>
      <c r="AF92" s="329"/>
      <c r="AG92" s="329"/>
      <c r="AH92" s="329"/>
      <c r="AI92" s="329"/>
      <c r="AJ92" s="329"/>
      <c r="AK92" s="329"/>
      <c r="AL92" s="329"/>
      <c r="AM92" s="329"/>
      <c r="AN92" s="329"/>
      <c r="AO92" s="329"/>
      <c r="AP92" s="329"/>
      <c r="AQ92" s="329"/>
      <c r="AR92" s="329"/>
      <c r="AS92" s="329"/>
      <c r="AT92" s="329"/>
      <c r="AU92" s="329"/>
      <c r="AV92" s="329"/>
      <c r="AW92" s="329"/>
      <c r="AX92" s="329"/>
      <c r="AY92" s="329"/>
      <c r="AZ92" s="329"/>
      <c r="BA92" s="329"/>
      <c r="BB92" s="329"/>
      <c r="BC92" s="329"/>
      <c r="BD92" s="329"/>
      <c r="BE92" s="329"/>
      <c r="BF92" s="329"/>
      <c r="BG92" s="329"/>
      <c r="BH92" s="329"/>
      <c r="BI92" s="329"/>
      <c r="BJ92" s="329"/>
      <c r="BK92" s="329"/>
      <c r="BL92" s="329"/>
      <c r="BM92" s="329"/>
      <c r="BN92" s="329"/>
      <c r="BO92" s="329"/>
      <c r="BP92" s="329"/>
      <c r="BQ92" s="329"/>
      <c r="BR92" s="329"/>
      <c r="BS92" s="329"/>
      <c r="BT92" s="329"/>
      <c r="BU92" s="329"/>
      <c r="BV92" s="329"/>
      <c r="BW92" s="329"/>
      <c r="BX92" s="329"/>
      <c r="BY92" s="329"/>
      <c r="BZ92" s="329"/>
      <c r="CA92" s="329"/>
      <c r="CB92" s="329"/>
      <c r="CC92" s="329"/>
      <c r="CD92" s="329"/>
      <c r="CE92" s="329"/>
      <c r="CF92" s="329"/>
      <c r="CG92" s="329"/>
      <c r="CH92" s="329"/>
      <c r="CI92" s="329"/>
      <c r="CJ92" s="329"/>
      <c r="CK92" s="329"/>
      <c r="CL92" s="329"/>
      <c r="CM92" s="329"/>
      <c r="CN92" s="329"/>
      <c r="CO92" s="329"/>
      <c r="CP92" s="329"/>
      <c r="CQ92" s="329"/>
      <c r="CR92" s="329"/>
      <c r="CS92" s="329"/>
      <c r="CT92" s="329"/>
      <c r="CU92" s="329"/>
      <c r="CV92" s="329"/>
      <c r="CW92" s="329"/>
      <c r="CX92" s="329"/>
      <c r="CY92" s="329"/>
      <c r="CZ92" s="329"/>
      <c r="DA92" s="329"/>
      <c r="DB92" s="329"/>
      <c r="DC92" s="329"/>
      <c r="DD92" s="329"/>
      <c r="DE92" s="329"/>
      <c r="DF92" s="329"/>
      <c r="DG92" s="329"/>
      <c r="DH92" s="329"/>
      <c r="DI92" s="329"/>
      <c r="DJ92" s="329"/>
      <c r="DK92" s="329"/>
      <c r="DL92" s="329"/>
      <c r="DM92" s="329"/>
      <c r="DN92" s="329"/>
      <c r="DO92" s="329"/>
      <c r="DP92" s="329"/>
      <c r="DQ92" s="329"/>
      <c r="DR92" s="329"/>
      <c r="DS92" s="329"/>
      <c r="DT92" s="329"/>
      <c r="DU92" s="329"/>
      <c r="DV92" s="329"/>
      <c r="DW92" s="329"/>
      <c r="DX92" s="329"/>
      <c r="DY92" s="329"/>
      <c r="DZ92" s="329"/>
      <c r="EA92" s="329"/>
      <c r="EB92" s="329"/>
      <c r="EC92" s="329"/>
      <c r="ED92" s="329"/>
      <c r="EE92" s="329"/>
      <c r="EF92" s="329"/>
      <c r="EG92" s="329"/>
      <c r="EH92" s="329"/>
      <c r="EI92" s="329"/>
      <c r="EJ92" s="329"/>
      <c r="EK92" s="329"/>
      <c r="EL92" s="329"/>
      <c r="EM92" s="329"/>
      <c r="EN92" s="329"/>
      <c r="EO92" s="329"/>
      <c r="EP92" s="329"/>
      <c r="EQ92" s="329"/>
      <c r="ER92" s="329"/>
      <c r="ES92" s="329"/>
      <c r="ET92" s="329"/>
      <c r="EU92" s="329"/>
      <c r="EV92" s="329"/>
      <c r="EW92" s="329"/>
      <c r="EX92" s="329"/>
      <c r="EY92" s="329"/>
      <c r="EZ92" s="329"/>
      <c r="FA92" s="329"/>
      <c r="FB92" s="329"/>
      <c r="FC92" s="329"/>
      <c r="FD92" s="329"/>
      <c r="FE92" s="329"/>
      <c r="FF92" s="329"/>
      <c r="FG92" s="329"/>
      <c r="FH92" s="329"/>
      <c r="FI92" s="329"/>
      <c r="FJ92" s="329"/>
      <c r="FK92" s="329"/>
      <c r="FL92" s="329"/>
      <c r="FM92" s="329"/>
      <c r="FN92" s="329"/>
      <c r="FO92" s="329"/>
      <c r="FP92" s="329"/>
      <c r="FQ92" s="329"/>
      <c r="FR92" s="329"/>
      <c r="FS92" s="329"/>
      <c r="FT92" s="329"/>
      <c r="FU92" s="329"/>
      <c r="FV92" s="329"/>
      <c r="FW92" s="329"/>
      <c r="FX92" s="329"/>
      <c r="FY92" s="329"/>
      <c r="FZ92" s="329"/>
      <c r="GA92" s="329"/>
      <c r="GB92" s="329"/>
      <c r="GC92" s="329"/>
      <c r="GD92" s="329"/>
      <c r="GE92" s="329"/>
      <c r="GF92" s="329"/>
      <c r="GG92" s="329"/>
      <c r="GH92" s="329"/>
      <c r="GI92" s="329"/>
      <c r="GJ92" s="329"/>
      <c r="GK92" s="329"/>
      <c r="GL92" s="329"/>
      <c r="GM92" s="329"/>
      <c r="GN92" s="329"/>
      <c r="GO92" s="329"/>
      <c r="GP92" s="329"/>
      <c r="GQ92" s="329"/>
      <c r="GR92" s="329"/>
      <c r="GS92" s="329"/>
      <c r="GT92" s="329"/>
      <c r="GU92" s="329"/>
      <c r="GV92" s="329"/>
      <c r="GW92" s="329"/>
      <c r="GX92" s="329"/>
      <c r="GY92" s="329"/>
      <c r="GZ92" s="329"/>
      <c r="HA92" s="329"/>
      <c r="HB92" s="329"/>
      <c r="HC92" s="329"/>
      <c r="HD92" s="329"/>
      <c r="HE92" s="329"/>
      <c r="HF92" s="329"/>
      <c r="HG92" s="329"/>
      <c r="HH92" s="329"/>
      <c r="HI92" s="329"/>
      <c r="HJ92" s="329"/>
      <c r="HK92" s="329"/>
      <c r="HL92" s="329"/>
      <c r="HM92" s="329"/>
      <c r="HN92" s="329"/>
      <c r="HO92" s="329"/>
      <c r="HP92" s="329"/>
      <c r="HQ92" s="329"/>
      <c r="HR92" s="329"/>
      <c r="HS92" s="329"/>
      <c r="HT92" s="329"/>
      <c r="HU92" s="329"/>
      <c r="HV92" s="329"/>
      <c r="HW92" s="329"/>
      <c r="HX92" s="329"/>
      <c r="HY92" s="329"/>
      <c r="HZ92" s="329"/>
      <c r="IA92" s="329"/>
      <c r="IB92" s="329"/>
      <c r="IC92" s="329"/>
      <c r="ID92" s="329"/>
      <c r="IE92" s="329"/>
      <c r="IF92" s="329"/>
      <c r="IG92" s="329"/>
      <c r="IH92" s="329"/>
      <c r="II92" s="329"/>
      <c r="IJ92" s="329"/>
      <c r="IK92" s="329"/>
      <c r="IL92" s="329"/>
      <c r="IM92" s="329"/>
      <c r="IN92" s="329"/>
      <c r="IO92" s="329"/>
      <c r="IP92" s="329"/>
      <c r="IQ92" s="329"/>
      <c r="IR92" s="329"/>
      <c r="IS92" s="329"/>
      <c r="IT92" s="329"/>
      <c r="IU92" s="329"/>
      <c r="IV92" s="329"/>
    </row>
    <row r="93" s="524" customFormat="1" ht="15.75" hidden="1" spans="1:256">
      <c r="A93" s="353" t="s">
        <v>4213</v>
      </c>
      <c r="B93" s="307" t="s">
        <v>4214</v>
      </c>
      <c r="C93" s="365">
        <f ca="1">SUMIF(表1.2024年公共财政收入决算表!$A$6:$A$387,A93,表1.2024年公共财政收入决算表!$E$6:$E$387)</f>
        <v>0</v>
      </c>
      <c r="D93" s="365">
        <f t="shared" si="12"/>
        <v>0</v>
      </c>
      <c r="E93" s="542"/>
      <c r="F93" s="348"/>
      <c r="G93" s="348">
        <f ca="1" t="shared" si="13"/>
        <v>0</v>
      </c>
      <c r="H93" s="348" t="str">
        <f ca="1" t="shared" si="15"/>
        <v/>
      </c>
      <c r="I93" s="22" t="str">
        <f ca="1" t="shared" si="16"/>
        <v>否</v>
      </c>
      <c r="J93" s="547" t="str">
        <f t="shared" si="14"/>
        <v>10105</v>
      </c>
      <c r="K93" s="93" t="str">
        <f t="shared" si="17"/>
        <v>项</v>
      </c>
      <c r="L93" s="329"/>
      <c r="M93" s="329"/>
      <c r="N93" s="329"/>
      <c r="O93" s="329"/>
      <c r="P93" s="329"/>
      <c r="Q93" s="329"/>
      <c r="R93" s="329"/>
      <c r="S93" s="329"/>
      <c r="T93" s="329"/>
      <c r="U93" s="329"/>
      <c r="V93" s="329"/>
      <c r="W93" s="329"/>
      <c r="X93" s="329"/>
      <c r="Y93" s="329"/>
      <c r="Z93" s="329"/>
      <c r="AA93" s="329"/>
      <c r="AB93" s="329"/>
      <c r="AC93" s="329"/>
      <c r="AD93" s="329"/>
      <c r="AE93" s="329"/>
      <c r="AF93" s="329"/>
      <c r="AG93" s="329"/>
      <c r="AH93" s="329"/>
      <c r="AI93" s="329"/>
      <c r="AJ93" s="329"/>
      <c r="AK93" s="329"/>
      <c r="AL93" s="329"/>
      <c r="AM93" s="329"/>
      <c r="AN93" s="329"/>
      <c r="AO93" s="329"/>
      <c r="AP93" s="329"/>
      <c r="AQ93" s="329"/>
      <c r="AR93" s="329"/>
      <c r="AS93" s="329"/>
      <c r="AT93" s="329"/>
      <c r="AU93" s="329"/>
      <c r="AV93" s="329"/>
      <c r="AW93" s="329"/>
      <c r="AX93" s="329"/>
      <c r="AY93" s="329"/>
      <c r="AZ93" s="329"/>
      <c r="BA93" s="329"/>
      <c r="BB93" s="329"/>
      <c r="BC93" s="329"/>
      <c r="BD93" s="329"/>
      <c r="BE93" s="329"/>
      <c r="BF93" s="329"/>
      <c r="BG93" s="329"/>
      <c r="BH93" s="329"/>
      <c r="BI93" s="329"/>
      <c r="BJ93" s="329"/>
      <c r="BK93" s="329"/>
      <c r="BL93" s="329"/>
      <c r="BM93" s="329"/>
      <c r="BN93" s="329"/>
      <c r="BO93" s="329"/>
      <c r="BP93" s="329"/>
      <c r="BQ93" s="329"/>
      <c r="BR93" s="329"/>
      <c r="BS93" s="329"/>
      <c r="BT93" s="329"/>
      <c r="BU93" s="329"/>
      <c r="BV93" s="329"/>
      <c r="BW93" s="329"/>
      <c r="BX93" s="329"/>
      <c r="BY93" s="329"/>
      <c r="BZ93" s="329"/>
      <c r="CA93" s="329"/>
      <c r="CB93" s="329"/>
      <c r="CC93" s="329"/>
      <c r="CD93" s="329"/>
      <c r="CE93" s="329"/>
      <c r="CF93" s="329"/>
      <c r="CG93" s="329"/>
      <c r="CH93" s="329"/>
      <c r="CI93" s="329"/>
      <c r="CJ93" s="329"/>
      <c r="CK93" s="329"/>
      <c r="CL93" s="329"/>
      <c r="CM93" s="329"/>
      <c r="CN93" s="329"/>
      <c r="CO93" s="329"/>
      <c r="CP93" s="329"/>
      <c r="CQ93" s="329"/>
      <c r="CR93" s="329"/>
      <c r="CS93" s="329"/>
      <c r="CT93" s="329"/>
      <c r="CU93" s="329"/>
      <c r="CV93" s="329"/>
      <c r="CW93" s="329"/>
      <c r="CX93" s="329"/>
      <c r="CY93" s="329"/>
      <c r="CZ93" s="329"/>
      <c r="DA93" s="329"/>
      <c r="DB93" s="329"/>
      <c r="DC93" s="329"/>
      <c r="DD93" s="329"/>
      <c r="DE93" s="329"/>
      <c r="DF93" s="329"/>
      <c r="DG93" s="329"/>
      <c r="DH93" s="329"/>
      <c r="DI93" s="329"/>
      <c r="DJ93" s="329"/>
      <c r="DK93" s="329"/>
      <c r="DL93" s="329"/>
      <c r="DM93" s="329"/>
      <c r="DN93" s="329"/>
      <c r="DO93" s="329"/>
      <c r="DP93" s="329"/>
      <c r="DQ93" s="329"/>
      <c r="DR93" s="329"/>
      <c r="DS93" s="329"/>
      <c r="DT93" s="329"/>
      <c r="DU93" s="329"/>
      <c r="DV93" s="329"/>
      <c r="DW93" s="329"/>
      <c r="DX93" s="329"/>
      <c r="DY93" s="329"/>
      <c r="DZ93" s="329"/>
      <c r="EA93" s="329"/>
      <c r="EB93" s="329"/>
      <c r="EC93" s="329"/>
      <c r="ED93" s="329"/>
      <c r="EE93" s="329"/>
      <c r="EF93" s="329"/>
      <c r="EG93" s="329"/>
      <c r="EH93" s="329"/>
      <c r="EI93" s="329"/>
      <c r="EJ93" s="329"/>
      <c r="EK93" s="329"/>
      <c r="EL93" s="329"/>
      <c r="EM93" s="329"/>
      <c r="EN93" s="329"/>
      <c r="EO93" s="329"/>
      <c r="EP93" s="329"/>
      <c r="EQ93" s="329"/>
      <c r="ER93" s="329"/>
      <c r="ES93" s="329"/>
      <c r="ET93" s="329"/>
      <c r="EU93" s="329"/>
      <c r="EV93" s="329"/>
      <c r="EW93" s="329"/>
      <c r="EX93" s="329"/>
      <c r="EY93" s="329"/>
      <c r="EZ93" s="329"/>
      <c r="FA93" s="329"/>
      <c r="FB93" s="329"/>
      <c r="FC93" s="329"/>
      <c r="FD93" s="329"/>
      <c r="FE93" s="329"/>
      <c r="FF93" s="329"/>
      <c r="FG93" s="329"/>
      <c r="FH93" s="329"/>
      <c r="FI93" s="329"/>
      <c r="FJ93" s="329"/>
      <c r="FK93" s="329"/>
      <c r="FL93" s="329"/>
      <c r="FM93" s="329"/>
      <c r="FN93" s="329"/>
      <c r="FO93" s="329"/>
      <c r="FP93" s="329"/>
      <c r="FQ93" s="329"/>
      <c r="FR93" s="329"/>
      <c r="FS93" s="329"/>
      <c r="FT93" s="329"/>
      <c r="FU93" s="329"/>
      <c r="FV93" s="329"/>
      <c r="FW93" s="329"/>
      <c r="FX93" s="329"/>
      <c r="FY93" s="329"/>
      <c r="FZ93" s="329"/>
      <c r="GA93" s="329"/>
      <c r="GB93" s="329"/>
      <c r="GC93" s="329"/>
      <c r="GD93" s="329"/>
      <c r="GE93" s="329"/>
      <c r="GF93" s="329"/>
      <c r="GG93" s="329"/>
      <c r="GH93" s="329"/>
      <c r="GI93" s="329"/>
      <c r="GJ93" s="329"/>
      <c r="GK93" s="329"/>
      <c r="GL93" s="329"/>
      <c r="GM93" s="329"/>
      <c r="GN93" s="329"/>
      <c r="GO93" s="329"/>
      <c r="GP93" s="329"/>
      <c r="GQ93" s="329"/>
      <c r="GR93" s="329"/>
      <c r="GS93" s="329"/>
      <c r="GT93" s="329"/>
      <c r="GU93" s="329"/>
      <c r="GV93" s="329"/>
      <c r="GW93" s="329"/>
      <c r="GX93" s="329"/>
      <c r="GY93" s="329"/>
      <c r="GZ93" s="329"/>
      <c r="HA93" s="329"/>
      <c r="HB93" s="329"/>
      <c r="HC93" s="329"/>
      <c r="HD93" s="329"/>
      <c r="HE93" s="329"/>
      <c r="HF93" s="329"/>
      <c r="HG93" s="329"/>
      <c r="HH93" s="329"/>
      <c r="HI93" s="329"/>
      <c r="HJ93" s="329"/>
      <c r="HK93" s="329"/>
      <c r="HL93" s="329"/>
      <c r="HM93" s="329"/>
      <c r="HN93" s="329"/>
      <c r="HO93" s="329"/>
      <c r="HP93" s="329"/>
      <c r="HQ93" s="329"/>
      <c r="HR93" s="329"/>
      <c r="HS93" s="329"/>
      <c r="HT93" s="329"/>
      <c r="HU93" s="329"/>
      <c r="HV93" s="329"/>
      <c r="HW93" s="329"/>
      <c r="HX93" s="329"/>
      <c r="HY93" s="329"/>
      <c r="HZ93" s="329"/>
      <c r="IA93" s="329"/>
      <c r="IB93" s="329"/>
      <c r="IC93" s="329"/>
      <c r="ID93" s="329"/>
      <c r="IE93" s="329"/>
      <c r="IF93" s="329"/>
      <c r="IG93" s="329"/>
      <c r="IH93" s="329"/>
      <c r="II93" s="329"/>
      <c r="IJ93" s="329"/>
      <c r="IK93" s="329"/>
      <c r="IL93" s="329"/>
      <c r="IM93" s="329"/>
      <c r="IN93" s="329"/>
      <c r="IO93" s="329"/>
      <c r="IP93" s="329"/>
      <c r="IQ93" s="329"/>
      <c r="IR93" s="329"/>
      <c r="IS93" s="329"/>
      <c r="IT93" s="329"/>
      <c r="IU93" s="329"/>
      <c r="IV93" s="329"/>
    </row>
    <row r="94" s="524" customFormat="1" ht="15.75" hidden="1" spans="1:256">
      <c r="A94" s="353" t="s">
        <v>4215</v>
      </c>
      <c r="B94" s="307" t="s">
        <v>4216</v>
      </c>
      <c r="C94" s="365">
        <f ca="1">SUMIF(表1.2024年公共财政收入决算表!$A$6:$A$387,A94,表1.2024年公共财政收入决算表!$E$6:$E$387)</f>
        <v>0</v>
      </c>
      <c r="D94" s="365">
        <f t="shared" si="12"/>
        <v>0</v>
      </c>
      <c r="E94" s="542"/>
      <c r="F94" s="348"/>
      <c r="G94" s="348">
        <f ca="1" t="shared" si="13"/>
        <v>0</v>
      </c>
      <c r="H94" s="348" t="str">
        <f ca="1" t="shared" si="15"/>
        <v/>
      </c>
      <c r="I94" s="22" t="str">
        <f ca="1" t="shared" si="16"/>
        <v>否</v>
      </c>
      <c r="J94" s="547" t="str">
        <f t="shared" si="14"/>
        <v>10105</v>
      </c>
      <c r="K94" s="93" t="str">
        <f t="shared" si="17"/>
        <v>项</v>
      </c>
      <c r="L94" s="329"/>
      <c r="M94" s="329"/>
      <c r="N94" s="329"/>
      <c r="O94" s="329"/>
      <c r="P94" s="329"/>
      <c r="Q94" s="329"/>
      <c r="R94" s="329"/>
      <c r="S94" s="329"/>
      <c r="T94" s="329"/>
      <c r="U94" s="329"/>
      <c r="V94" s="329"/>
      <c r="W94" s="329"/>
      <c r="X94" s="329"/>
      <c r="Y94" s="329"/>
      <c r="Z94" s="329"/>
      <c r="AA94" s="329"/>
      <c r="AB94" s="329"/>
      <c r="AC94" s="329"/>
      <c r="AD94" s="329"/>
      <c r="AE94" s="329"/>
      <c r="AF94" s="329"/>
      <c r="AG94" s="329"/>
      <c r="AH94" s="329"/>
      <c r="AI94" s="329"/>
      <c r="AJ94" s="329"/>
      <c r="AK94" s="329"/>
      <c r="AL94" s="329"/>
      <c r="AM94" s="329"/>
      <c r="AN94" s="329"/>
      <c r="AO94" s="329"/>
      <c r="AP94" s="329"/>
      <c r="AQ94" s="329"/>
      <c r="AR94" s="329"/>
      <c r="AS94" s="329"/>
      <c r="AT94" s="329"/>
      <c r="AU94" s="329"/>
      <c r="AV94" s="329"/>
      <c r="AW94" s="329"/>
      <c r="AX94" s="329"/>
      <c r="AY94" s="329"/>
      <c r="AZ94" s="329"/>
      <c r="BA94" s="329"/>
      <c r="BB94" s="329"/>
      <c r="BC94" s="329"/>
      <c r="BD94" s="329"/>
      <c r="BE94" s="329"/>
      <c r="BF94" s="329"/>
      <c r="BG94" s="329"/>
      <c r="BH94" s="329"/>
      <c r="BI94" s="329"/>
      <c r="BJ94" s="329"/>
      <c r="BK94" s="329"/>
      <c r="BL94" s="329"/>
      <c r="BM94" s="329"/>
      <c r="BN94" s="329"/>
      <c r="BO94" s="329"/>
      <c r="BP94" s="329"/>
      <c r="BQ94" s="329"/>
      <c r="BR94" s="329"/>
      <c r="BS94" s="329"/>
      <c r="BT94" s="329"/>
      <c r="BU94" s="329"/>
      <c r="BV94" s="329"/>
      <c r="BW94" s="329"/>
      <c r="BX94" s="329"/>
      <c r="BY94" s="329"/>
      <c r="BZ94" s="329"/>
      <c r="CA94" s="329"/>
      <c r="CB94" s="329"/>
      <c r="CC94" s="329"/>
      <c r="CD94" s="329"/>
      <c r="CE94" s="329"/>
      <c r="CF94" s="329"/>
      <c r="CG94" s="329"/>
      <c r="CH94" s="329"/>
      <c r="CI94" s="329"/>
      <c r="CJ94" s="329"/>
      <c r="CK94" s="329"/>
      <c r="CL94" s="329"/>
      <c r="CM94" s="329"/>
      <c r="CN94" s="329"/>
      <c r="CO94" s="329"/>
      <c r="CP94" s="329"/>
      <c r="CQ94" s="329"/>
      <c r="CR94" s="329"/>
      <c r="CS94" s="329"/>
      <c r="CT94" s="329"/>
      <c r="CU94" s="329"/>
      <c r="CV94" s="329"/>
      <c r="CW94" s="329"/>
      <c r="CX94" s="329"/>
      <c r="CY94" s="329"/>
      <c r="CZ94" s="329"/>
      <c r="DA94" s="329"/>
      <c r="DB94" s="329"/>
      <c r="DC94" s="329"/>
      <c r="DD94" s="329"/>
      <c r="DE94" s="329"/>
      <c r="DF94" s="329"/>
      <c r="DG94" s="329"/>
      <c r="DH94" s="329"/>
      <c r="DI94" s="329"/>
      <c r="DJ94" s="329"/>
      <c r="DK94" s="329"/>
      <c r="DL94" s="329"/>
      <c r="DM94" s="329"/>
      <c r="DN94" s="329"/>
      <c r="DO94" s="329"/>
      <c r="DP94" s="329"/>
      <c r="DQ94" s="329"/>
      <c r="DR94" s="329"/>
      <c r="DS94" s="329"/>
      <c r="DT94" s="329"/>
      <c r="DU94" s="329"/>
      <c r="DV94" s="329"/>
      <c r="DW94" s="329"/>
      <c r="DX94" s="329"/>
      <c r="DY94" s="329"/>
      <c r="DZ94" s="329"/>
      <c r="EA94" s="329"/>
      <c r="EB94" s="329"/>
      <c r="EC94" s="329"/>
      <c r="ED94" s="329"/>
      <c r="EE94" s="329"/>
      <c r="EF94" s="329"/>
      <c r="EG94" s="329"/>
      <c r="EH94" s="329"/>
      <c r="EI94" s="329"/>
      <c r="EJ94" s="329"/>
      <c r="EK94" s="329"/>
      <c r="EL94" s="329"/>
      <c r="EM94" s="329"/>
      <c r="EN94" s="329"/>
      <c r="EO94" s="329"/>
      <c r="EP94" s="329"/>
      <c r="EQ94" s="329"/>
      <c r="ER94" s="329"/>
      <c r="ES94" s="329"/>
      <c r="ET94" s="329"/>
      <c r="EU94" s="329"/>
      <c r="EV94" s="329"/>
      <c r="EW94" s="329"/>
      <c r="EX94" s="329"/>
      <c r="EY94" s="329"/>
      <c r="EZ94" s="329"/>
      <c r="FA94" s="329"/>
      <c r="FB94" s="329"/>
      <c r="FC94" s="329"/>
      <c r="FD94" s="329"/>
      <c r="FE94" s="329"/>
      <c r="FF94" s="329"/>
      <c r="FG94" s="329"/>
      <c r="FH94" s="329"/>
      <c r="FI94" s="329"/>
      <c r="FJ94" s="329"/>
      <c r="FK94" s="329"/>
      <c r="FL94" s="329"/>
      <c r="FM94" s="329"/>
      <c r="FN94" s="329"/>
      <c r="FO94" s="329"/>
      <c r="FP94" s="329"/>
      <c r="FQ94" s="329"/>
      <c r="FR94" s="329"/>
      <c r="FS94" s="329"/>
      <c r="FT94" s="329"/>
      <c r="FU94" s="329"/>
      <c r="FV94" s="329"/>
      <c r="FW94" s="329"/>
      <c r="FX94" s="329"/>
      <c r="FY94" s="329"/>
      <c r="FZ94" s="329"/>
      <c r="GA94" s="329"/>
      <c r="GB94" s="329"/>
      <c r="GC94" s="329"/>
      <c r="GD94" s="329"/>
      <c r="GE94" s="329"/>
      <c r="GF94" s="329"/>
      <c r="GG94" s="329"/>
      <c r="GH94" s="329"/>
      <c r="GI94" s="329"/>
      <c r="GJ94" s="329"/>
      <c r="GK94" s="329"/>
      <c r="GL94" s="329"/>
      <c r="GM94" s="329"/>
      <c r="GN94" s="329"/>
      <c r="GO94" s="329"/>
      <c r="GP94" s="329"/>
      <c r="GQ94" s="329"/>
      <c r="GR94" s="329"/>
      <c r="GS94" s="329"/>
      <c r="GT94" s="329"/>
      <c r="GU94" s="329"/>
      <c r="GV94" s="329"/>
      <c r="GW94" s="329"/>
      <c r="GX94" s="329"/>
      <c r="GY94" s="329"/>
      <c r="GZ94" s="329"/>
      <c r="HA94" s="329"/>
      <c r="HB94" s="329"/>
      <c r="HC94" s="329"/>
      <c r="HD94" s="329"/>
      <c r="HE94" s="329"/>
      <c r="HF94" s="329"/>
      <c r="HG94" s="329"/>
      <c r="HH94" s="329"/>
      <c r="HI94" s="329"/>
      <c r="HJ94" s="329"/>
      <c r="HK94" s="329"/>
      <c r="HL94" s="329"/>
      <c r="HM94" s="329"/>
      <c r="HN94" s="329"/>
      <c r="HO94" s="329"/>
      <c r="HP94" s="329"/>
      <c r="HQ94" s="329"/>
      <c r="HR94" s="329"/>
      <c r="HS94" s="329"/>
      <c r="HT94" s="329"/>
      <c r="HU94" s="329"/>
      <c r="HV94" s="329"/>
      <c r="HW94" s="329"/>
      <c r="HX94" s="329"/>
      <c r="HY94" s="329"/>
      <c r="HZ94" s="329"/>
      <c r="IA94" s="329"/>
      <c r="IB94" s="329"/>
      <c r="IC94" s="329"/>
      <c r="ID94" s="329"/>
      <c r="IE94" s="329"/>
      <c r="IF94" s="329"/>
      <c r="IG94" s="329"/>
      <c r="IH94" s="329"/>
      <c r="II94" s="329"/>
      <c r="IJ94" s="329"/>
      <c r="IK94" s="329"/>
      <c r="IL94" s="329"/>
      <c r="IM94" s="329"/>
      <c r="IN94" s="329"/>
      <c r="IO94" s="329"/>
      <c r="IP94" s="329"/>
      <c r="IQ94" s="329"/>
      <c r="IR94" s="329"/>
      <c r="IS94" s="329"/>
      <c r="IT94" s="329"/>
      <c r="IU94" s="329"/>
      <c r="IV94" s="329"/>
    </row>
    <row r="95" s="524" customFormat="1" ht="15.75" hidden="1" spans="1:256">
      <c r="A95" s="353" t="s">
        <v>4217</v>
      </c>
      <c r="B95" s="307" t="s">
        <v>4218</v>
      </c>
      <c r="C95" s="365">
        <f ca="1">SUMIF(表1.2024年公共财政收入决算表!$A$6:$A$387,A95,表1.2024年公共财政收入决算表!$E$6:$E$387)</f>
        <v>0</v>
      </c>
      <c r="D95" s="365">
        <f t="shared" si="12"/>
        <v>0</v>
      </c>
      <c r="E95" s="542"/>
      <c r="F95" s="348"/>
      <c r="G95" s="348">
        <f ca="1" t="shared" si="13"/>
        <v>0</v>
      </c>
      <c r="H95" s="348" t="str">
        <f ca="1" t="shared" si="15"/>
        <v/>
      </c>
      <c r="I95" s="22" t="str">
        <f ca="1" t="shared" si="16"/>
        <v>否</v>
      </c>
      <c r="J95" s="547" t="str">
        <f t="shared" si="14"/>
        <v>10105</v>
      </c>
      <c r="K95" s="93" t="str">
        <f t="shared" si="17"/>
        <v>项</v>
      </c>
      <c r="L95" s="329"/>
      <c r="M95" s="329"/>
      <c r="N95" s="329"/>
      <c r="O95" s="329"/>
      <c r="P95" s="329"/>
      <c r="Q95" s="329"/>
      <c r="R95" s="329"/>
      <c r="S95" s="329"/>
      <c r="T95" s="329"/>
      <c r="U95" s="329"/>
      <c r="V95" s="329"/>
      <c r="W95" s="329"/>
      <c r="X95" s="329"/>
      <c r="Y95" s="329"/>
      <c r="Z95" s="329"/>
      <c r="AA95" s="329"/>
      <c r="AB95" s="329"/>
      <c r="AC95" s="329"/>
      <c r="AD95" s="329"/>
      <c r="AE95" s="329"/>
      <c r="AF95" s="329"/>
      <c r="AG95" s="329"/>
      <c r="AH95" s="329"/>
      <c r="AI95" s="329"/>
      <c r="AJ95" s="329"/>
      <c r="AK95" s="329"/>
      <c r="AL95" s="329"/>
      <c r="AM95" s="329"/>
      <c r="AN95" s="329"/>
      <c r="AO95" s="329"/>
      <c r="AP95" s="329"/>
      <c r="AQ95" s="329"/>
      <c r="AR95" s="329"/>
      <c r="AS95" s="329"/>
      <c r="AT95" s="329"/>
      <c r="AU95" s="329"/>
      <c r="AV95" s="329"/>
      <c r="AW95" s="329"/>
      <c r="AX95" s="329"/>
      <c r="AY95" s="329"/>
      <c r="AZ95" s="329"/>
      <c r="BA95" s="329"/>
      <c r="BB95" s="329"/>
      <c r="BC95" s="329"/>
      <c r="BD95" s="329"/>
      <c r="BE95" s="329"/>
      <c r="BF95" s="329"/>
      <c r="BG95" s="329"/>
      <c r="BH95" s="329"/>
      <c r="BI95" s="329"/>
      <c r="BJ95" s="329"/>
      <c r="BK95" s="329"/>
      <c r="BL95" s="329"/>
      <c r="BM95" s="329"/>
      <c r="BN95" s="329"/>
      <c r="BO95" s="329"/>
      <c r="BP95" s="329"/>
      <c r="BQ95" s="329"/>
      <c r="BR95" s="329"/>
      <c r="BS95" s="329"/>
      <c r="BT95" s="329"/>
      <c r="BU95" s="329"/>
      <c r="BV95" s="329"/>
      <c r="BW95" s="329"/>
      <c r="BX95" s="329"/>
      <c r="BY95" s="329"/>
      <c r="BZ95" s="329"/>
      <c r="CA95" s="329"/>
      <c r="CB95" s="329"/>
      <c r="CC95" s="329"/>
      <c r="CD95" s="329"/>
      <c r="CE95" s="329"/>
      <c r="CF95" s="329"/>
      <c r="CG95" s="329"/>
      <c r="CH95" s="329"/>
      <c r="CI95" s="329"/>
      <c r="CJ95" s="329"/>
      <c r="CK95" s="329"/>
      <c r="CL95" s="329"/>
      <c r="CM95" s="329"/>
      <c r="CN95" s="329"/>
      <c r="CO95" s="329"/>
      <c r="CP95" s="329"/>
      <c r="CQ95" s="329"/>
      <c r="CR95" s="329"/>
      <c r="CS95" s="329"/>
      <c r="CT95" s="329"/>
      <c r="CU95" s="329"/>
      <c r="CV95" s="329"/>
      <c r="CW95" s="329"/>
      <c r="CX95" s="329"/>
      <c r="CY95" s="329"/>
      <c r="CZ95" s="329"/>
      <c r="DA95" s="329"/>
      <c r="DB95" s="329"/>
      <c r="DC95" s="329"/>
      <c r="DD95" s="329"/>
      <c r="DE95" s="329"/>
      <c r="DF95" s="329"/>
      <c r="DG95" s="329"/>
      <c r="DH95" s="329"/>
      <c r="DI95" s="329"/>
      <c r="DJ95" s="329"/>
      <c r="DK95" s="329"/>
      <c r="DL95" s="329"/>
      <c r="DM95" s="329"/>
      <c r="DN95" s="329"/>
      <c r="DO95" s="329"/>
      <c r="DP95" s="329"/>
      <c r="DQ95" s="329"/>
      <c r="DR95" s="329"/>
      <c r="DS95" s="329"/>
      <c r="DT95" s="329"/>
      <c r="DU95" s="329"/>
      <c r="DV95" s="329"/>
      <c r="DW95" s="329"/>
      <c r="DX95" s="329"/>
      <c r="DY95" s="329"/>
      <c r="DZ95" s="329"/>
      <c r="EA95" s="329"/>
      <c r="EB95" s="329"/>
      <c r="EC95" s="329"/>
      <c r="ED95" s="329"/>
      <c r="EE95" s="329"/>
      <c r="EF95" s="329"/>
      <c r="EG95" s="329"/>
      <c r="EH95" s="329"/>
      <c r="EI95" s="329"/>
      <c r="EJ95" s="329"/>
      <c r="EK95" s="329"/>
      <c r="EL95" s="329"/>
      <c r="EM95" s="329"/>
      <c r="EN95" s="329"/>
      <c r="EO95" s="329"/>
      <c r="EP95" s="329"/>
      <c r="EQ95" s="329"/>
      <c r="ER95" s="329"/>
      <c r="ES95" s="329"/>
      <c r="ET95" s="329"/>
      <c r="EU95" s="329"/>
      <c r="EV95" s="329"/>
      <c r="EW95" s="329"/>
      <c r="EX95" s="329"/>
      <c r="EY95" s="329"/>
      <c r="EZ95" s="329"/>
      <c r="FA95" s="329"/>
      <c r="FB95" s="329"/>
      <c r="FC95" s="329"/>
      <c r="FD95" s="329"/>
      <c r="FE95" s="329"/>
      <c r="FF95" s="329"/>
      <c r="FG95" s="329"/>
      <c r="FH95" s="329"/>
      <c r="FI95" s="329"/>
      <c r="FJ95" s="329"/>
      <c r="FK95" s="329"/>
      <c r="FL95" s="329"/>
      <c r="FM95" s="329"/>
      <c r="FN95" s="329"/>
      <c r="FO95" s="329"/>
      <c r="FP95" s="329"/>
      <c r="FQ95" s="329"/>
      <c r="FR95" s="329"/>
      <c r="FS95" s="329"/>
      <c r="FT95" s="329"/>
      <c r="FU95" s="329"/>
      <c r="FV95" s="329"/>
      <c r="FW95" s="329"/>
      <c r="FX95" s="329"/>
      <c r="FY95" s="329"/>
      <c r="FZ95" s="329"/>
      <c r="GA95" s="329"/>
      <c r="GB95" s="329"/>
      <c r="GC95" s="329"/>
      <c r="GD95" s="329"/>
      <c r="GE95" s="329"/>
      <c r="GF95" s="329"/>
      <c r="GG95" s="329"/>
      <c r="GH95" s="329"/>
      <c r="GI95" s="329"/>
      <c r="GJ95" s="329"/>
      <c r="GK95" s="329"/>
      <c r="GL95" s="329"/>
      <c r="GM95" s="329"/>
      <c r="GN95" s="329"/>
      <c r="GO95" s="329"/>
      <c r="GP95" s="329"/>
      <c r="GQ95" s="329"/>
      <c r="GR95" s="329"/>
      <c r="GS95" s="329"/>
      <c r="GT95" s="329"/>
      <c r="GU95" s="329"/>
      <c r="GV95" s="329"/>
      <c r="GW95" s="329"/>
      <c r="GX95" s="329"/>
      <c r="GY95" s="329"/>
      <c r="GZ95" s="329"/>
      <c r="HA95" s="329"/>
      <c r="HB95" s="329"/>
      <c r="HC95" s="329"/>
      <c r="HD95" s="329"/>
      <c r="HE95" s="329"/>
      <c r="HF95" s="329"/>
      <c r="HG95" s="329"/>
      <c r="HH95" s="329"/>
      <c r="HI95" s="329"/>
      <c r="HJ95" s="329"/>
      <c r="HK95" s="329"/>
      <c r="HL95" s="329"/>
      <c r="HM95" s="329"/>
      <c r="HN95" s="329"/>
      <c r="HO95" s="329"/>
      <c r="HP95" s="329"/>
      <c r="HQ95" s="329"/>
      <c r="HR95" s="329"/>
      <c r="HS95" s="329"/>
      <c r="HT95" s="329"/>
      <c r="HU95" s="329"/>
      <c r="HV95" s="329"/>
      <c r="HW95" s="329"/>
      <c r="HX95" s="329"/>
      <c r="HY95" s="329"/>
      <c r="HZ95" s="329"/>
      <c r="IA95" s="329"/>
      <c r="IB95" s="329"/>
      <c r="IC95" s="329"/>
      <c r="ID95" s="329"/>
      <c r="IE95" s="329"/>
      <c r="IF95" s="329"/>
      <c r="IG95" s="329"/>
      <c r="IH95" s="329"/>
      <c r="II95" s="329"/>
      <c r="IJ95" s="329"/>
      <c r="IK95" s="329"/>
      <c r="IL95" s="329"/>
      <c r="IM95" s="329"/>
      <c r="IN95" s="329"/>
      <c r="IO95" s="329"/>
      <c r="IP95" s="329"/>
      <c r="IQ95" s="329"/>
      <c r="IR95" s="329"/>
      <c r="IS95" s="329"/>
      <c r="IT95" s="329"/>
      <c r="IU95" s="329"/>
      <c r="IV95" s="329"/>
    </row>
    <row r="96" s="524" customFormat="1" ht="15.75" hidden="1" spans="1:256">
      <c r="A96" s="353" t="s">
        <v>4219</v>
      </c>
      <c r="B96" s="307" t="s">
        <v>4220</v>
      </c>
      <c r="C96" s="365">
        <f ca="1">SUMIF(表1.2024年公共财政收入决算表!$A$6:$A$387,A96,表1.2024年公共财政收入决算表!$E$6:$E$387)</f>
        <v>0</v>
      </c>
      <c r="D96" s="365">
        <f t="shared" si="12"/>
        <v>0</v>
      </c>
      <c r="E96" s="542"/>
      <c r="F96" s="348"/>
      <c r="G96" s="348">
        <f ca="1" t="shared" si="13"/>
        <v>0</v>
      </c>
      <c r="H96" s="348" t="str">
        <f ca="1" t="shared" si="15"/>
        <v/>
      </c>
      <c r="I96" s="22" t="str">
        <f ca="1" t="shared" si="16"/>
        <v>否</v>
      </c>
      <c r="J96" s="547" t="str">
        <f t="shared" si="14"/>
        <v>10105</v>
      </c>
      <c r="K96" s="93" t="str">
        <f t="shared" si="17"/>
        <v>项</v>
      </c>
      <c r="L96" s="329"/>
      <c r="M96" s="329"/>
      <c r="N96" s="329"/>
      <c r="O96" s="329"/>
      <c r="P96" s="329"/>
      <c r="Q96" s="329"/>
      <c r="R96" s="329"/>
      <c r="S96" s="329"/>
      <c r="T96" s="329"/>
      <c r="U96" s="329"/>
      <c r="V96" s="329"/>
      <c r="W96" s="329"/>
      <c r="X96" s="329"/>
      <c r="Y96" s="329"/>
      <c r="Z96" s="329"/>
      <c r="AA96" s="329"/>
      <c r="AB96" s="329"/>
      <c r="AC96" s="329"/>
      <c r="AD96" s="329"/>
      <c r="AE96" s="329"/>
      <c r="AF96" s="329"/>
      <c r="AG96" s="329"/>
      <c r="AH96" s="329"/>
      <c r="AI96" s="329"/>
      <c r="AJ96" s="329"/>
      <c r="AK96" s="329"/>
      <c r="AL96" s="329"/>
      <c r="AM96" s="329"/>
      <c r="AN96" s="329"/>
      <c r="AO96" s="329"/>
      <c r="AP96" s="329"/>
      <c r="AQ96" s="329"/>
      <c r="AR96" s="329"/>
      <c r="AS96" s="329"/>
      <c r="AT96" s="329"/>
      <c r="AU96" s="329"/>
      <c r="AV96" s="329"/>
      <c r="AW96" s="329"/>
      <c r="AX96" s="329"/>
      <c r="AY96" s="329"/>
      <c r="AZ96" s="329"/>
      <c r="BA96" s="329"/>
      <c r="BB96" s="329"/>
      <c r="BC96" s="329"/>
      <c r="BD96" s="329"/>
      <c r="BE96" s="329"/>
      <c r="BF96" s="329"/>
      <c r="BG96" s="329"/>
      <c r="BH96" s="329"/>
      <c r="BI96" s="329"/>
      <c r="BJ96" s="329"/>
      <c r="BK96" s="329"/>
      <c r="BL96" s="329"/>
      <c r="BM96" s="329"/>
      <c r="BN96" s="329"/>
      <c r="BO96" s="329"/>
      <c r="BP96" s="329"/>
      <c r="BQ96" s="329"/>
      <c r="BR96" s="329"/>
      <c r="BS96" s="329"/>
      <c r="BT96" s="329"/>
      <c r="BU96" s="329"/>
      <c r="BV96" s="329"/>
      <c r="BW96" s="329"/>
      <c r="BX96" s="329"/>
      <c r="BY96" s="329"/>
      <c r="BZ96" s="329"/>
      <c r="CA96" s="329"/>
      <c r="CB96" s="329"/>
      <c r="CC96" s="329"/>
      <c r="CD96" s="329"/>
      <c r="CE96" s="329"/>
      <c r="CF96" s="329"/>
      <c r="CG96" s="329"/>
      <c r="CH96" s="329"/>
      <c r="CI96" s="329"/>
      <c r="CJ96" s="329"/>
      <c r="CK96" s="329"/>
      <c r="CL96" s="329"/>
      <c r="CM96" s="329"/>
      <c r="CN96" s="329"/>
      <c r="CO96" s="329"/>
      <c r="CP96" s="329"/>
      <c r="CQ96" s="329"/>
      <c r="CR96" s="329"/>
      <c r="CS96" s="329"/>
      <c r="CT96" s="329"/>
      <c r="CU96" s="329"/>
      <c r="CV96" s="329"/>
      <c r="CW96" s="329"/>
      <c r="CX96" s="329"/>
      <c r="CY96" s="329"/>
      <c r="CZ96" s="329"/>
      <c r="DA96" s="329"/>
      <c r="DB96" s="329"/>
      <c r="DC96" s="329"/>
      <c r="DD96" s="329"/>
      <c r="DE96" s="329"/>
      <c r="DF96" s="329"/>
      <c r="DG96" s="329"/>
      <c r="DH96" s="329"/>
      <c r="DI96" s="329"/>
      <c r="DJ96" s="329"/>
      <c r="DK96" s="329"/>
      <c r="DL96" s="329"/>
      <c r="DM96" s="329"/>
      <c r="DN96" s="329"/>
      <c r="DO96" s="329"/>
      <c r="DP96" s="329"/>
      <c r="DQ96" s="329"/>
      <c r="DR96" s="329"/>
      <c r="DS96" s="329"/>
      <c r="DT96" s="329"/>
      <c r="DU96" s="329"/>
      <c r="DV96" s="329"/>
      <c r="DW96" s="329"/>
      <c r="DX96" s="329"/>
      <c r="DY96" s="329"/>
      <c r="DZ96" s="329"/>
      <c r="EA96" s="329"/>
      <c r="EB96" s="329"/>
      <c r="EC96" s="329"/>
      <c r="ED96" s="329"/>
      <c r="EE96" s="329"/>
      <c r="EF96" s="329"/>
      <c r="EG96" s="329"/>
      <c r="EH96" s="329"/>
      <c r="EI96" s="329"/>
      <c r="EJ96" s="329"/>
      <c r="EK96" s="329"/>
      <c r="EL96" s="329"/>
      <c r="EM96" s="329"/>
      <c r="EN96" s="329"/>
      <c r="EO96" s="329"/>
      <c r="EP96" s="329"/>
      <c r="EQ96" s="329"/>
      <c r="ER96" s="329"/>
      <c r="ES96" s="329"/>
      <c r="ET96" s="329"/>
      <c r="EU96" s="329"/>
      <c r="EV96" s="329"/>
      <c r="EW96" s="329"/>
      <c r="EX96" s="329"/>
      <c r="EY96" s="329"/>
      <c r="EZ96" s="329"/>
      <c r="FA96" s="329"/>
      <c r="FB96" s="329"/>
      <c r="FC96" s="329"/>
      <c r="FD96" s="329"/>
      <c r="FE96" s="329"/>
      <c r="FF96" s="329"/>
      <c r="FG96" s="329"/>
      <c r="FH96" s="329"/>
      <c r="FI96" s="329"/>
      <c r="FJ96" s="329"/>
      <c r="FK96" s="329"/>
      <c r="FL96" s="329"/>
      <c r="FM96" s="329"/>
      <c r="FN96" s="329"/>
      <c r="FO96" s="329"/>
      <c r="FP96" s="329"/>
      <c r="FQ96" s="329"/>
      <c r="FR96" s="329"/>
      <c r="FS96" s="329"/>
      <c r="FT96" s="329"/>
      <c r="FU96" s="329"/>
      <c r="FV96" s="329"/>
      <c r="FW96" s="329"/>
      <c r="FX96" s="329"/>
      <c r="FY96" s="329"/>
      <c r="FZ96" s="329"/>
      <c r="GA96" s="329"/>
      <c r="GB96" s="329"/>
      <c r="GC96" s="329"/>
      <c r="GD96" s="329"/>
      <c r="GE96" s="329"/>
      <c r="GF96" s="329"/>
      <c r="GG96" s="329"/>
      <c r="GH96" s="329"/>
      <c r="GI96" s="329"/>
      <c r="GJ96" s="329"/>
      <c r="GK96" s="329"/>
      <c r="GL96" s="329"/>
      <c r="GM96" s="329"/>
      <c r="GN96" s="329"/>
      <c r="GO96" s="329"/>
      <c r="GP96" s="329"/>
      <c r="GQ96" s="329"/>
      <c r="GR96" s="329"/>
      <c r="GS96" s="329"/>
      <c r="GT96" s="329"/>
      <c r="GU96" s="329"/>
      <c r="GV96" s="329"/>
      <c r="GW96" s="329"/>
      <c r="GX96" s="329"/>
      <c r="GY96" s="329"/>
      <c r="GZ96" s="329"/>
      <c r="HA96" s="329"/>
      <c r="HB96" s="329"/>
      <c r="HC96" s="329"/>
      <c r="HD96" s="329"/>
      <c r="HE96" s="329"/>
      <c r="HF96" s="329"/>
      <c r="HG96" s="329"/>
      <c r="HH96" s="329"/>
      <c r="HI96" s="329"/>
      <c r="HJ96" s="329"/>
      <c r="HK96" s="329"/>
      <c r="HL96" s="329"/>
      <c r="HM96" s="329"/>
      <c r="HN96" s="329"/>
      <c r="HO96" s="329"/>
      <c r="HP96" s="329"/>
      <c r="HQ96" s="329"/>
      <c r="HR96" s="329"/>
      <c r="HS96" s="329"/>
      <c r="HT96" s="329"/>
      <c r="HU96" s="329"/>
      <c r="HV96" s="329"/>
      <c r="HW96" s="329"/>
      <c r="HX96" s="329"/>
      <c r="HY96" s="329"/>
      <c r="HZ96" s="329"/>
      <c r="IA96" s="329"/>
      <c r="IB96" s="329"/>
      <c r="IC96" s="329"/>
      <c r="ID96" s="329"/>
      <c r="IE96" s="329"/>
      <c r="IF96" s="329"/>
      <c r="IG96" s="329"/>
      <c r="IH96" s="329"/>
      <c r="II96" s="329"/>
      <c r="IJ96" s="329"/>
      <c r="IK96" s="329"/>
      <c r="IL96" s="329"/>
      <c r="IM96" s="329"/>
      <c r="IN96" s="329"/>
      <c r="IO96" s="329"/>
      <c r="IP96" s="329"/>
      <c r="IQ96" s="329"/>
      <c r="IR96" s="329"/>
      <c r="IS96" s="329"/>
      <c r="IT96" s="329"/>
      <c r="IU96" s="329"/>
      <c r="IV96" s="329"/>
    </row>
    <row r="97" s="524" customFormat="1" ht="15.75" hidden="1" spans="1:256">
      <c r="A97" s="353" t="s">
        <v>4221</v>
      </c>
      <c r="B97" s="307" t="s">
        <v>4222</v>
      </c>
      <c r="C97" s="365">
        <f ca="1">SUMIF(表1.2024年公共财政收入决算表!$A$6:$A$387,A97,表1.2024年公共财政收入决算表!$E$6:$E$387)</f>
        <v>0</v>
      </c>
      <c r="D97" s="365">
        <f t="shared" si="12"/>
        <v>0</v>
      </c>
      <c r="E97" s="542"/>
      <c r="F97" s="348"/>
      <c r="G97" s="348">
        <f ca="1" t="shared" si="13"/>
        <v>0</v>
      </c>
      <c r="H97" s="348" t="str">
        <f ca="1" t="shared" si="15"/>
        <v/>
      </c>
      <c r="I97" s="22" t="str">
        <f ca="1" t="shared" si="16"/>
        <v>否</v>
      </c>
      <c r="J97" s="547" t="str">
        <f t="shared" si="14"/>
        <v>10105</v>
      </c>
      <c r="K97" s="93" t="str">
        <f t="shared" si="17"/>
        <v>项</v>
      </c>
      <c r="L97" s="329"/>
      <c r="M97" s="329"/>
      <c r="N97" s="329"/>
      <c r="O97" s="329"/>
      <c r="P97" s="329"/>
      <c r="Q97" s="329"/>
      <c r="R97" s="329"/>
      <c r="S97" s="329"/>
      <c r="T97" s="329"/>
      <c r="U97" s="329"/>
      <c r="V97" s="329"/>
      <c r="W97" s="329"/>
      <c r="X97" s="329"/>
      <c r="Y97" s="329"/>
      <c r="Z97" s="329"/>
      <c r="AA97" s="329"/>
      <c r="AB97" s="329"/>
      <c r="AC97" s="329"/>
      <c r="AD97" s="329"/>
      <c r="AE97" s="329"/>
      <c r="AF97" s="329"/>
      <c r="AG97" s="329"/>
      <c r="AH97" s="329"/>
      <c r="AI97" s="329"/>
      <c r="AJ97" s="329"/>
      <c r="AK97" s="329"/>
      <c r="AL97" s="329"/>
      <c r="AM97" s="329"/>
      <c r="AN97" s="329"/>
      <c r="AO97" s="329"/>
      <c r="AP97" s="329"/>
      <c r="AQ97" s="329"/>
      <c r="AR97" s="329"/>
      <c r="AS97" s="329"/>
      <c r="AT97" s="329"/>
      <c r="AU97" s="329"/>
      <c r="AV97" s="329"/>
      <c r="AW97" s="329"/>
      <c r="AX97" s="329"/>
      <c r="AY97" s="329"/>
      <c r="AZ97" s="329"/>
      <c r="BA97" s="329"/>
      <c r="BB97" s="329"/>
      <c r="BC97" s="329"/>
      <c r="BD97" s="329"/>
      <c r="BE97" s="329"/>
      <c r="BF97" s="329"/>
      <c r="BG97" s="329"/>
      <c r="BH97" s="329"/>
      <c r="BI97" s="329"/>
      <c r="BJ97" s="329"/>
      <c r="BK97" s="329"/>
      <c r="BL97" s="329"/>
      <c r="BM97" s="329"/>
      <c r="BN97" s="329"/>
      <c r="BO97" s="329"/>
      <c r="BP97" s="329"/>
      <c r="BQ97" s="329"/>
      <c r="BR97" s="329"/>
      <c r="BS97" s="329"/>
      <c r="BT97" s="329"/>
      <c r="BU97" s="329"/>
      <c r="BV97" s="329"/>
      <c r="BW97" s="329"/>
      <c r="BX97" s="329"/>
      <c r="BY97" s="329"/>
      <c r="BZ97" s="329"/>
      <c r="CA97" s="329"/>
      <c r="CB97" s="329"/>
      <c r="CC97" s="329"/>
      <c r="CD97" s="329"/>
      <c r="CE97" s="329"/>
      <c r="CF97" s="329"/>
      <c r="CG97" s="329"/>
      <c r="CH97" s="329"/>
      <c r="CI97" s="329"/>
      <c r="CJ97" s="329"/>
      <c r="CK97" s="329"/>
      <c r="CL97" s="329"/>
      <c r="CM97" s="329"/>
      <c r="CN97" s="329"/>
      <c r="CO97" s="329"/>
      <c r="CP97" s="329"/>
      <c r="CQ97" s="329"/>
      <c r="CR97" s="329"/>
      <c r="CS97" s="329"/>
      <c r="CT97" s="329"/>
      <c r="CU97" s="329"/>
      <c r="CV97" s="329"/>
      <c r="CW97" s="329"/>
      <c r="CX97" s="329"/>
      <c r="CY97" s="329"/>
      <c r="CZ97" s="329"/>
      <c r="DA97" s="329"/>
      <c r="DB97" s="329"/>
      <c r="DC97" s="329"/>
      <c r="DD97" s="329"/>
      <c r="DE97" s="329"/>
      <c r="DF97" s="329"/>
      <c r="DG97" s="329"/>
      <c r="DH97" s="329"/>
      <c r="DI97" s="329"/>
      <c r="DJ97" s="329"/>
      <c r="DK97" s="329"/>
      <c r="DL97" s="329"/>
      <c r="DM97" s="329"/>
      <c r="DN97" s="329"/>
      <c r="DO97" s="329"/>
      <c r="DP97" s="329"/>
      <c r="DQ97" s="329"/>
      <c r="DR97" s="329"/>
      <c r="DS97" s="329"/>
      <c r="DT97" s="329"/>
      <c r="DU97" s="329"/>
      <c r="DV97" s="329"/>
      <c r="DW97" s="329"/>
      <c r="DX97" s="329"/>
      <c r="DY97" s="329"/>
      <c r="DZ97" s="329"/>
      <c r="EA97" s="329"/>
      <c r="EB97" s="329"/>
      <c r="EC97" s="329"/>
      <c r="ED97" s="329"/>
      <c r="EE97" s="329"/>
      <c r="EF97" s="329"/>
      <c r="EG97" s="329"/>
      <c r="EH97" s="329"/>
      <c r="EI97" s="329"/>
      <c r="EJ97" s="329"/>
      <c r="EK97" s="329"/>
      <c r="EL97" s="329"/>
      <c r="EM97" s="329"/>
      <c r="EN97" s="329"/>
      <c r="EO97" s="329"/>
      <c r="EP97" s="329"/>
      <c r="EQ97" s="329"/>
      <c r="ER97" s="329"/>
      <c r="ES97" s="329"/>
      <c r="ET97" s="329"/>
      <c r="EU97" s="329"/>
      <c r="EV97" s="329"/>
      <c r="EW97" s="329"/>
      <c r="EX97" s="329"/>
      <c r="EY97" s="329"/>
      <c r="EZ97" s="329"/>
      <c r="FA97" s="329"/>
      <c r="FB97" s="329"/>
      <c r="FC97" s="329"/>
      <c r="FD97" s="329"/>
      <c r="FE97" s="329"/>
      <c r="FF97" s="329"/>
      <c r="FG97" s="329"/>
      <c r="FH97" s="329"/>
      <c r="FI97" s="329"/>
      <c r="FJ97" s="329"/>
      <c r="FK97" s="329"/>
      <c r="FL97" s="329"/>
      <c r="FM97" s="329"/>
      <c r="FN97" s="329"/>
      <c r="FO97" s="329"/>
      <c r="FP97" s="329"/>
      <c r="FQ97" s="329"/>
      <c r="FR97" s="329"/>
      <c r="FS97" s="329"/>
      <c r="FT97" s="329"/>
      <c r="FU97" s="329"/>
      <c r="FV97" s="329"/>
      <c r="FW97" s="329"/>
      <c r="FX97" s="329"/>
      <c r="FY97" s="329"/>
      <c r="FZ97" s="329"/>
      <c r="GA97" s="329"/>
      <c r="GB97" s="329"/>
      <c r="GC97" s="329"/>
      <c r="GD97" s="329"/>
      <c r="GE97" s="329"/>
      <c r="GF97" s="329"/>
      <c r="GG97" s="329"/>
      <c r="GH97" s="329"/>
      <c r="GI97" s="329"/>
      <c r="GJ97" s="329"/>
      <c r="GK97" s="329"/>
      <c r="GL97" s="329"/>
      <c r="GM97" s="329"/>
      <c r="GN97" s="329"/>
      <c r="GO97" s="329"/>
      <c r="GP97" s="329"/>
      <c r="GQ97" s="329"/>
      <c r="GR97" s="329"/>
      <c r="GS97" s="329"/>
      <c r="GT97" s="329"/>
      <c r="GU97" s="329"/>
      <c r="GV97" s="329"/>
      <c r="GW97" s="329"/>
      <c r="GX97" s="329"/>
      <c r="GY97" s="329"/>
      <c r="GZ97" s="329"/>
      <c r="HA97" s="329"/>
      <c r="HB97" s="329"/>
      <c r="HC97" s="329"/>
      <c r="HD97" s="329"/>
      <c r="HE97" s="329"/>
      <c r="HF97" s="329"/>
      <c r="HG97" s="329"/>
      <c r="HH97" s="329"/>
      <c r="HI97" s="329"/>
      <c r="HJ97" s="329"/>
      <c r="HK97" s="329"/>
      <c r="HL97" s="329"/>
      <c r="HM97" s="329"/>
      <c r="HN97" s="329"/>
      <c r="HO97" s="329"/>
      <c r="HP97" s="329"/>
      <c r="HQ97" s="329"/>
      <c r="HR97" s="329"/>
      <c r="HS97" s="329"/>
      <c r="HT97" s="329"/>
      <c r="HU97" s="329"/>
      <c r="HV97" s="329"/>
      <c r="HW97" s="329"/>
      <c r="HX97" s="329"/>
      <c r="HY97" s="329"/>
      <c r="HZ97" s="329"/>
      <c r="IA97" s="329"/>
      <c r="IB97" s="329"/>
      <c r="IC97" s="329"/>
      <c r="ID97" s="329"/>
      <c r="IE97" s="329"/>
      <c r="IF97" s="329"/>
      <c r="IG97" s="329"/>
      <c r="IH97" s="329"/>
      <c r="II97" s="329"/>
      <c r="IJ97" s="329"/>
      <c r="IK97" s="329"/>
      <c r="IL97" s="329"/>
      <c r="IM97" s="329"/>
      <c r="IN97" s="329"/>
      <c r="IO97" s="329"/>
      <c r="IP97" s="329"/>
      <c r="IQ97" s="329"/>
      <c r="IR97" s="329"/>
      <c r="IS97" s="329"/>
      <c r="IT97" s="329"/>
      <c r="IU97" s="329"/>
      <c r="IV97" s="329"/>
    </row>
    <row r="98" s="524" customFormat="1" ht="15.75" hidden="1" spans="1:256">
      <c r="A98" s="353" t="s">
        <v>4223</v>
      </c>
      <c r="B98" s="307" t="s">
        <v>4224</v>
      </c>
      <c r="C98" s="365">
        <f ca="1">SUMIF(表1.2024年公共财政收入决算表!$A$6:$A$387,A98,表1.2024年公共财政收入决算表!$E$6:$E$387)</f>
        <v>0</v>
      </c>
      <c r="D98" s="365">
        <f t="shared" si="12"/>
        <v>0</v>
      </c>
      <c r="E98" s="542"/>
      <c r="F98" s="348"/>
      <c r="G98" s="348">
        <f ca="1" t="shared" si="13"/>
        <v>0</v>
      </c>
      <c r="H98" s="348" t="str">
        <f ca="1" t="shared" si="15"/>
        <v/>
      </c>
      <c r="I98" s="22" t="str">
        <f ca="1" t="shared" si="16"/>
        <v>否</v>
      </c>
      <c r="J98" s="547" t="str">
        <f t="shared" si="14"/>
        <v>10105</v>
      </c>
      <c r="K98" s="93" t="str">
        <f t="shared" si="17"/>
        <v>项</v>
      </c>
      <c r="L98" s="329"/>
      <c r="M98" s="329"/>
      <c r="N98" s="329"/>
      <c r="O98" s="329"/>
      <c r="P98" s="329"/>
      <c r="Q98" s="329"/>
      <c r="R98" s="329"/>
      <c r="S98" s="329"/>
      <c r="T98" s="329"/>
      <c r="U98" s="329"/>
      <c r="V98" s="329"/>
      <c r="W98" s="329"/>
      <c r="X98" s="329"/>
      <c r="Y98" s="329"/>
      <c r="Z98" s="329"/>
      <c r="AA98" s="329"/>
      <c r="AB98" s="329"/>
      <c r="AC98" s="329"/>
      <c r="AD98" s="329"/>
      <c r="AE98" s="329"/>
      <c r="AF98" s="329"/>
      <c r="AG98" s="329"/>
      <c r="AH98" s="329"/>
      <c r="AI98" s="329"/>
      <c r="AJ98" s="329"/>
      <c r="AK98" s="329"/>
      <c r="AL98" s="329"/>
      <c r="AM98" s="329"/>
      <c r="AN98" s="329"/>
      <c r="AO98" s="329"/>
      <c r="AP98" s="329"/>
      <c r="AQ98" s="329"/>
      <c r="AR98" s="329"/>
      <c r="AS98" s="329"/>
      <c r="AT98" s="329"/>
      <c r="AU98" s="329"/>
      <c r="AV98" s="329"/>
      <c r="AW98" s="329"/>
      <c r="AX98" s="329"/>
      <c r="AY98" s="329"/>
      <c r="AZ98" s="329"/>
      <c r="BA98" s="329"/>
      <c r="BB98" s="329"/>
      <c r="BC98" s="329"/>
      <c r="BD98" s="329"/>
      <c r="BE98" s="329"/>
      <c r="BF98" s="329"/>
      <c r="BG98" s="329"/>
      <c r="BH98" s="329"/>
      <c r="BI98" s="329"/>
      <c r="BJ98" s="329"/>
      <c r="BK98" s="329"/>
      <c r="BL98" s="329"/>
      <c r="BM98" s="329"/>
      <c r="BN98" s="329"/>
      <c r="BO98" s="329"/>
      <c r="BP98" s="329"/>
      <c r="BQ98" s="329"/>
      <c r="BR98" s="329"/>
      <c r="BS98" s="329"/>
      <c r="BT98" s="329"/>
      <c r="BU98" s="329"/>
      <c r="BV98" s="329"/>
      <c r="BW98" s="329"/>
      <c r="BX98" s="329"/>
      <c r="BY98" s="329"/>
      <c r="BZ98" s="329"/>
      <c r="CA98" s="329"/>
      <c r="CB98" s="329"/>
      <c r="CC98" s="329"/>
      <c r="CD98" s="329"/>
      <c r="CE98" s="329"/>
      <c r="CF98" s="329"/>
      <c r="CG98" s="329"/>
      <c r="CH98" s="329"/>
      <c r="CI98" s="329"/>
      <c r="CJ98" s="329"/>
      <c r="CK98" s="329"/>
      <c r="CL98" s="329"/>
      <c r="CM98" s="329"/>
      <c r="CN98" s="329"/>
      <c r="CO98" s="329"/>
      <c r="CP98" s="329"/>
      <c r="CQ98" s="329"/>
      <c r="CR98" s="329"/>
      <c r="CS98" s="329"/>
      <c r="CT98" s="329"/>
      <c r="CU98" s="329"/>
      <c r="CV98" s="329"/>
      <c r="CW98" s="329"/>
      <c r="CX98" s="329"/>
      <c r="CY98" s="329"/>
      <c r="CZ98" s="329"/>
      <c r="DA98" s="329"/>
      <c r="DB98" s="329"/>
      <c r="DC98" s="329"/>
      <c r="DD98" s="329"/>
      <c r="DE98" s="329"/>
      <c r="DF98" s="329"/>
      <c r="DG98" s="329"/>
      <c r="DH98" s="329"/>
      <c r="DI98" s="329"/>
      <c r="DJ98" s="329"/>
      <c r="DK98" s="329"/>
      <c r="DL98" s="329"/>
      <c r="DM98" s="329"/>
      <c r="DN98" s="329"/>
      <c r="DO98" s="329"/>
      <c r="DP98" s="329"/>
      <c r="DQ98" s="329"/>
      <c r="DR98" s="329"/>
      <c r="DS98" s="329"/>
      <c r="DT98" s="329"/>
      <c r="DU98" s="329"/>
      <c r="DV98" s="329"/>
      <c r="DW98" s="329"/>
      <c r="DX98" s="329"/>
      <c r="DY98" s="329"/>
      <c r="DZ98" s="329"/>
      <c r="EA98" s="329"/>
      <c r="EB98" s="329"/>
      <c r="EC98" s="329"/>
      <c r="ED98" s="329"/>
      <c r="EE98" s="329"/>
      <c r="EF98" s="329"/>
      <c r="EG98" s="329"/>
      <c r="EH98" s="329"/>
      <c r="EI98" s="329"/>
      <c r="EJ98" s="329"/>
      <c r="EK98" s="329"/>
      <c r="EL98" s="329"/>
      <c r="EM98" s="329"/>
      <c r="EN98" s="329"/>
      <c r="EO98" s="329"/>
      <c r="EP98" s="329"/>
      <c r="EQ98" s="329"/>
      <c r="ER98" s="329"/>
      <c r="ES98" s="329"/>
      <c r="ET98" s="329"/>
      <c r="EU98" s="329"/>
      <c r="EV98" s="329"/>
      <c r="EW98" s="329"/>
      <c r="EX98" s="329"/>
      <c r="EY98" s="329"/>
      <c r="EZ98" s="329"/>
      <c r="FA98" s="329"/>
      <c r="FB98" s="329"/>
      <c r="FC98" s="329"/>
      <c r="FD98" s="329"/>
      <c r="FE98" s="329"/>
      <c r="FF98" s="329"/>
      <c r="FG98" s="329"/>
      <c r="FH98" s="329"/>
      <c r="FI98" s="329"/>
      <c r="FJ98" s="329"/>
      <c r="FK98" s="329"/>
      <c r="FL98" s="329"/>
      <c r="FM98" s="329"/>
      <c r="FN98" s="329"/>
      <c r="FO98" s="329"/>
      <c r="FP98" s="329"/>
      <c r="FQ98" s="329"/>
      <c r="FR98" s="329"/>
      <c r="FS98" s="329"/>
      <c r="FT98" s="329"/>
      <c r="FU98" s="329"/>
      <c r="FV98" s="329"/>
      <c r="FW98" s="329"/>
      <c r="FX98" s="329"/>
      <c r="FY98" s="329"/>
      <c r="FZ98" s="329"/>
      <c r="GA98" s="329"/>
      <c r="GB98" s="329"/>
      <c r="GC98" s="329"/>
      <c r="GD98" s="329"/>
      <c r="GE98" s="329"/>
      <c r="GF98" s="329"/>
      <c r="GG98" s="329"/>
      <c r="GH98" s="329"/>
      <c r="GI98" s="329"/>
      <c r="GJ98" s="329"/>
      <c r="GK98" s="329"/>
      <c r="GL98" s="329"/>
      <c r="GM98" s="329"/>
      <c r="GN98" s="329"/>
      <c r="GO98" s="329"/>
      <c r="GP98" s="329"/>
      <c r="GQ98" s="329"/>
      <c r="GR98" s="329"/>
      <c r="GS98" s="329"/>
      <c r="GT98" s="329"/>
      <c r="GU98" s="329"/>
      <c r="GV98" s="329"/>
      <c r="GW98" s="329"/>
      <c r="GX98" s="329"/>
      <c r="GY98" s="329"/>
      <c r="GZ98" s="329"/>
      <c r="HA98" s="329"/>
      <c r="HB98" s="329"/>
      <c r="HC98" s="329"/>
      <c r="HD98" s="329"/>
      <c r="HE98" s="329"/>
      <c r="HF98" s="329"/>
      <c r="HG98" s="329"/>
      <c r="HH98" s="329"/>
      <c r="HI98" s="329"/>
      <c r="HJ98" s="329"/>
      <c r="HK98" s="329"/>
      <c r="HL98" s="329"/>
      <c r="HM98" s="329"/>
      <c r="HN98" s="329"/>
      <c r="HO98" s="329"/>
      <c r="HP98" s="329"/>
      <c r="HQ98" s="329"/>
      <c r="HR98" s="329"/>
      <c r="HS98" s="329"/>
      <c r="HT98" s="329"/>
      <c r="HU98" s="329"/>
      <c r="HV98" s="329"/>
      <c r="HW98" s="329"/>
      <c r="HX98" s="329"/>
      <c r="HY98" s="329"/>
      <c r="HZ98" s="329"/>
      <c r="IA98" s="329"/>
      <c r="IB98" s="329"/>
      <c r="IC98" s="329"/>
      <c r="ID98" s="329"/>
      <c r="IE98" s="329"/>
      <c r="IF98" s="329"/>
      <c r="IG98" s="329"/>
      <c r="IH98" s="329"/>
      <c r="II98" s="329"/>
      <c r="IJ98" s="329"/>
      <c r="IK98" s="329"/>
      <c r="IL98" s="329"/>
      <c r="IM98" s="329"/>
      <c r="IN98" s="329"/>
      <c r="IO98" s="329"/>
      <c r="IP98" s="329"/>
      <c r="IQ98" s="329"/>
      <c r="IR98" s="329"/>
      <c r="IS98" s="329"/>
      <c r="IT98" s="329"/>
      <c r="IU98" s="329"/>
      <c r="IV98" s="329"/>
    </row>
    <row r="99" s="524" customFormat="1" ht="31.5" hidden="1" spans="1:256">
      <c r="A99" s="353" t="s">
        <v>4225</v>
      </c>
      <c r="B99" s="307" t="s">
        <v>4226</v>
      </c>
      <c r="C99" s="365">
        <f ca="1">SUMIF(表1.2024年公共财政收入决算表!$A$6:$A$387,A99,表1.2024年公共财政收入决算表!$E$6:$E$387)</f>
        <v>0</v>
      </c>
      <c r="D99" s="365">
        <f t="shared" si="12"/>
        <v>0</v>
      </c>
      <c r="E99" s="542"/>
      <c r="F99" s="348"/>
      <c r="G99" s="348">
        <f ca="1" t="shared" si="13"/>
        <v>0</v>
      </c>
      <c r="H99" s="348" t="str">
        <f ca="1" t="shared" si="15"/>
        <v/>
      </c>
      <c r="I99" s="22" t="str">
        <f ca="1" t="shared" si="16"/>
        <v>否</v>
      </c>
      <c r="J99" s="547" t="str">
        <f t="shared" si="14"/>
        <v>10105</v>
      </c>
      <c r="K99" s="93" t="str">
        <f t="shared" si="17"/>
        <v>项</v>
      </c>
      <c r="L99" s="329"/>
      <c r="M99" s="329"/>
      <c r="N99" s="329"/>
      <c r="O99" s="329"/>
      <c r="P99" s="329"/>
      <c r="Q99" s="329"/>
      <c r="R99" s="329"/>
      <c r="S99" s="329"/>
      <c r="T99" s="329"/>
      <c r="U99" s="329"/>
      <c r="V99" s="329"/>
      <c r="W99" s="329"/>
      <c r="X99" s="329"/>
      <c r="Y99" s="329"/>
      <c r="Z99" s="329"/>
      <c r="AA99" s="329"/>
      <c r="AB99" s="329"/>
      <c r="AC99" s="329"/>
      <c r="AD99" s="329"/>
      <c r="AE99" s="329"/>
      <c r="AF99" s="329"/>
      <c r="AG99" s="329"/>
      <c r="AH99" s="329"/>
      <c r="AI99" s="329"/>
      <c r="AJ99" s="329"/>
      <c r="AK99" s="329"/>
      <c r="AL99" s="329"/>
      <c r="AM99" s="329"/>
      <c r="AN99" s="329"/>
      <c r="AO99" s="329"/>
      <c r="AP99" s="329"/>
      <c r="AQ99" s="329"/>
      <c r="AR99" s="329"/>
      <c r="AS99" s="329"/>
      <c r="AT99" s="329"/>
      <c r="AU99" s="329"/>
      <c r="AV99" s="329"/>
      <c r="AW99" s="329"/>
      <c r="AX99" s="329"/>
      <c r="AY99" s="329"/>
      <c r="AZ99" s="329"/>
      <c r="BA99" s="329"/>
      <c r="BB99" s="329"/>
      <c r="BC99" s="329"/>
      <c r="BD99" s="329"/>
      <c r="BE99" s="329"/>
      <c r="BF99" s="329"/>
      <c r="BG99" s="329"/>
      <c r="BH99" s="329"/>
      <c r="BI99" s="329"/>
      <c r="BJ99" s="329"/>
      <c r="BK99" s="329"/>
      <c r="BL99" s="329"/>
      <c r="BM99" s="329"/>
      <c r="BN99" s="329"/>
      <c r="BO99" s="329"/>
      <c r="BP99" s="329"/>
      <c r="BQ99" s="329"/>
      <c r="BR99" s="329"/>
      <c r="BS99" s="329"/>
      <c r="BT99" s="329"/>
      <c r="BU99" s="329"/>
      <c r="BV99" s="329"/>
      <c r="BW99" s="329"/>
      <c r="BX99" s="329"/>
      <c r="BY99" s="329"/>
      <c r="BZ99" s="329"/>
      <c r="CA99" s="329"/>
      <c r="CB99" s="329"/>
      <c r="CC99" s="329"/>
      <c r="CD99" s="329"/>
      <c r="CE99" s="329"/>
      <c r="CF99" s="329"/>
      <c r="CG99" s="329"/>
      <c r="CH99" s="329"/>
      <c r="CI99" s="329"/>
      <c r="CJ99" s="329"/>
      <c r="CK99" s="329"/>
      <c r="CL99" s="329"/>
      <c r="CM99" s="329"/>
      <c r="CN99" s="329"/>
      <c r="CO99" s="329"/>
      <c r="CP99" s="329"/>
      <c r="CQ99" s="329"/>
      <c r="CR99" s="329"/>
      <c r="CS99" s="329"/>
      <c r="CT99" s="329"/>
      <c r="CU99" s="329"/>
      <c r="CV99" s="329"/>
      <c r="CW99" s="329"/>
      <c r="CX99" s="329"/>
      <c r="CY99" s="329"/>
      <c r="CZ99" s="329"/>
      <c r="DA99" s="329"/>
      <c r="DB99" s="329"/>
      <c r="DC99" s="329"/>
      <c r="DD99" s="329"/>
      <c r="DE99" s="329"/>
      <c r="DF99" s="329"/>
      <c r="DG99" s="329"/>
      <c r="DH99" s="329"/>
      <c r="DI99" s="329"/>
      <c r="DJ99" s="329"/>
      <c r="DK99" s="329"/>
      <c r="DL99" s="329"/>
      <c r="DM99" s="329"/>
      <c r="DN99" s="329"/>
      <c r="DO99" s="329"/>
      <c r="DP99" s="329"/>
      <c r="DQ99" s="329"/>
      <c r="DR99" s="329"/>
      <c r="DS99" s="329"/>
      <c r="DT99" s="329"/>
      <c r="DU99" s="329"/>
      <c r="DV99" s="329"/>
      <c r="DW99" s="329"/>
      <c r="DX99" s="329"/>
      <c r="DY99" s="329"/>
      <c r="DZ99" s="329"/>
      <c r="EA99" s="329"/>
      <c r="EB99" s="329"/>
      <c r="EC99" s="329"/>
      <c r="ED99" s="329"/>
      <c r="EE99" s="329"/>
      <c r="EF99" s="329"/>
      <c r="EG99" s="329"/>
      <c r="EH99" s="329"/>
      <c r="EI99" s="329"/>
      <c r="EJ99" s="329"/>
      <c r="EK99" s="329"/>
      <c r="EL99" s="329"/>
      <c r="EM99" s="329"/>
      <c r="EN99" s="329"/>
      <c r="EO99" s="329"/>
      <c r="EP99" s="329"/>
      <c r="EQ99" s="329"/>
      <c r="ER99" s="329"/>
      <c r="ES99" s="329"/>
      <c r="ET99" s="329"/>
      <c r="EU99" s="329"/>
      <c r="EV99" s="329"/>
      <c r="EW99" s="329"/>
      <c r="EX99" s="329"/>
      <c r="EY99" s="329"/>
      <c r="EZ99" s="329"/>
      <c r="FA99" s="329"/>
      <c r="FB99" s="329"/>
      <c r="FC99" s="329"/>
      <c r="FD99" s="329"/>
      <c r="FE99" s="329"/>
      <c r="FF99" s="329"/>
      <c r="FG99" s="329"/>
      <c r="FH99" s="329"/>
      <c r="FI99" s="329"/>
      <c r="FJ99" s="329"/>
      <c r="FK99" s="329"/>
      <c r="FL99" s="329"/>
      <c r="FM99" s="329"/>
      <c r="FN99" s="329"/>
      <c r="FO99" s="329"/>
      <c r="FP99" s="329"/>
      <c r="FQ99" s="329"/>
      <c r="FR99" s="329"/>
      <c r="FS99" s="329"/>
      <c r="FT99" s="329"/>
      <c r="FU99" s="329"/>
      <c r="FV99" s="329"/>
      <c r="FW99" s="329"/>
      <c r="FX99" s="329"/>
      <c r="FY99" s="329"/>
      <c r="FZ99" s="329"/>
      <c r="GA99" s="329"/>
      <c r="GB99" s="329"/>
      <c r="GC99" s="329"/>
      <c r="GD99" s="329"/>
      <c r="GE99" s="329"/>
      <c r="GF99" s="329"/>
      <c r="GG99" s="329"/>
      <c r="GH99" s="329"/>
      <c r="GI99" s="329"/>
      <c r="GJ99" s="329"/>
      <c r="GK99" s="329"/>
      <c r="GL99" s="329"/>
      <c r="GM99" s="329"/>
      <c r="GN99" s="329"/>
      <c r="GO99" s="329"/>
      <c r="GP99" s="329"/>
      <c r="GQ99" s="329"/>
      <c r="GR99" s="329"/>
      <c r="GS99" s="329"/>
      <c r="GT99" s="329"/>
      <c r="GU99" s="329"/>
      <c r="GV99" s="329"/>
      <c r="GW99" s="329"/>
      <c r="GX99" s="329"/>
      <c r="GY99" s="329"/>
      <c r="GZ99" s="329"/>
      <c r="HA99" s="329"/>
      <c r="HB99" s="329"/>
      <c r="HC99" s="329"/>
      <c r="HD99" s="329"/>
      <c r="HE99" s="329"/>
      <c r="HF99" s="329"/>
      <c r="HG99" s="329"/>
      <c r="HH99" s="329"/>
      <c r="HI99" s="329"/>
      <c r="HJ99" s="329"/>
      <c r="HK99" s="329"/>
      <c r="HL99" s="329"/>
      <c r="HM99" s="329"/>
      <c r="HN99" s="329"/>
      <c r="HO99" s="329"/>
      <c r="HP99" s="329"/>
      <c r="HQ99" s="329"/>
      <c r="HR99" s="329"/>
      <c r="HS99" s="329"/>
      <c r="HT99" s="329"/>
      <c r="HU99" s="329"/>
      <c r="HV99" s="329"/>
      <c r="HW99" s="329"/>
      <c r="HX99" s="329"/>
      <c r="HY99" s="329"/>
      <c r="HZ99" s="329"/>
      <c r="IA99" s="329"/>
      <c r="IB99" s="329"/>
      <c r="IC99" s="329"/>
      <c r="ID99" s="329"/>
      <c r="IE99" s="329"/>
      <c r="IF99" s="329"/>
      <c r="IG99" s="329"/>
      <c r="IH99" s="329"/>
      <c r="II99" s="329"/>
      <c r="IJ99" s="329"/>
      <c r="IK99" s="329"/>
      <c r="IL99" s="329"/>
      <c r="IM99" s="329"/>
      <c r="IN99" s="329"/>
      <c r="IO99" s="329"/>
      <c r="IP99" s="329"/>
      <c r="IQ99" s="329"/>
      <c r="IR99" s="329"/>
      <c r="IS99" s="329"/>
      <c r="IT99" s="329"/>
      <c r="IU99" s="329"/>
      <c r="IV99" s="329"/>
    </row>
    <row r="100" s="524" customFormat="1" ht="31.5" hidden="1" spans="1:256">
      <c r="A100" s="353" t="s">
        <v>4227</v>
      </c>
      <c r="B100" s="307" t="s">
        <v>4228</v>
      </c>
      <c r="C100" s="365">
        <f ca="1">SUMIF(表1.2024年公共财政收入决算表!$A$6:$A$387,A100,表1.2024年公共财政收入决算表!$E$6:$E$387)</f>
        <v>0</v>
      </c>
      <c r="D100" s="365">
        <f t="shared" si="12"/>
        <v>0</v>
      </c>
      <c r="E100" s="542"/>
      <c r="F100" s="348"/>
      <c r="G100" s="348">
        <f ca="1" t="shared" si="13"/>
        <v>0</v>
      </c>
      <c r="H100" s="348" t="str">
        <f ca="1" t="shared" si="15"/>
        <v/>
      </c>
      <c r="I100" s="22" t="str">
        <f ca="1" t="shared" si="16"/>
        <v>否</v>
      </c>
      <c r="J100" s="547" t="str">
        <f t="shared" si="14"/>
        <v>10105</v>
      </c>
      <c r="K100" s="93" t="str">
        <f t="shared" si="17"/>
        <v>项</v>
      </c>
      <c r="L100" s="329"/>
      <c r="M100" s="329"/>
      <c r="N100" s="329"/>
      <c r="O100" s="329"/>
      <c r="P100" s="329"/>
      <c r="Q100" s="329"/>
      <c r="R100" s="329"/>
      <c r="S100" s="329"/>
      <c r="T100" s="329"/>
      <c r="U100" s="329"/>
      <c r="V100" s="329"/>
      <c r="W100" s="329"/>
      <c r="X100" s="329"/>
      <c r="Y100" s="329"/>
      <c r="Z100" s="329"/>
      <c r="AA100" s="329"/>
      <c r="AB100" s="329"/>
      <c r="AC100" s="329"/>
      <c r="AD100" s="329"/>
      <c r="AE100" s="329"/>
      <c r="AF100" s="329"/>
      <c r="AG100" s="329"/>
      <c r="AH100" s="329"/>
      <c r="AI100" s="329"/>
      <c r="AJ100" s="329"/>
      <c r="AK100" s="329"/>
      <c r="AL100" s="329"/>
      <c r="AM100" s="329"/>
      <c r="AN100" s="329"/>
      <c r="AO100" s="329"/>
      <c r="AP100" s="329"/>
      <c r="AQ100" s="329"/>
      <c r="AR100" s="329"/>
      <c r="AS100" s="329"/>
      <c r="AT100" s="329"/>
      <c r="AU100" s="329"/>
      <c r="AV100" s="329"/>
      <c r="AW100" s="329"/>
      <c r="AX100" s="329"/>
      <c r="AY100" s="329"/>
      <c r="AZ100" s="329"/>
      <c r="BA100" s="329"/>
      <c r="BB100" s="329"/>
      <c r="BC100" s="329"/>
      <c r="BD100" s="329"/>
      <c r="BE100" s="329"/>
      <c r="BF100" s="329"/>
      <c r="BG100" s="329"/>
      <c r="BH100" s="329"/>
      <c r="BI100" s="329"/>
      <c r="BJ100" s="329"/>
      <c r="BK100" s="329"/>
      <c r="BL100" s="329"/>
      <c r="BM100" s="329"/>
      <c r="BN100" s="329"/>
      <c r="BO100" s="329"/>
      <c r="BP100" s="329"/>
      <c r="BQ100" s="329"/>
      <c r="BR100" s="329"/>
      <c r="BS100" s="329"/>
      <c r="BT100" s="329"/>
      <c r="BU100" s="329"/>
      <c r="BV100" s="329"/>
      <c r="BW100" s="329"/>
      <c r="BX100" s="329"/>
      <c r="BY100" s="329"/>
      <c r="BZ100" s="329"/>
      <c r="CA100" s="329"/>
      <c r="CB100" s="329"/>
      <c r="CC100" s="329"/>
      <c r="CD100" s="329"/>
      <c r="CE100" s="329"/>
      <c r="CF100" s="329"/>
      <c r="CG100" s="329"/>
      <c r="CH100" s="329"/>
      <c r="CI100" s="329"/>
      <c r="CJ100" s="329"/>
      <c r="CK100" s="329"/>
      <c r="CL100" s="329"/>
      <c r="CM100" s="329"/>
      <c r="CN100" s="329"/>
      <c r="CO100" s="329"/>
      <c r="CP100" s="329"/>
      <c r="CQ100" s="329"/>
      <c r="CR100" s="329"/>
      <c r="CS100" s="329"/>
      <c r="CT100" s="329"/>
      <c r="CU100" s="329"/>
      <c r="CV100" s="329"/>
      <c r="CW100" s="329"/>
      <c r="CX100" s="329"/>
      <c r="CY100" s="329"/>
      <c r="CZ100" s="329"/>
      <c r="DA100" s="329"/>
      <c r="DB100" s="329"/>
      <c r="DC100" s="329"/>
      <c r="DD100" s="329"/>
      <c r="DE100" s="329"/>
      <c r="DF100" s="329"/>
      <c r="DG100" s="329"/>
      <c r="DH100" s="329"/>
      <c r="DI100" s="329"/>
      <c r="DJ100" s="329"/>
      <c r="DK100" s="329"/>
      <c r="DL100" s="329"/>
      <c r="DM100" s="329"/>
      <c r="DN100" s="329"/>
      <c r="DO100" s="329"/>
      <c r="DP100" s="329"/>
      <c r="DQ100" s="329"/>
      <c r="DR100" s="329"/>
      <c r="DS100" s="329"/>
      <c r="DT100" s="329"/>
      <c r="DU100" s="329"/>
      <c r="DV100" s="329"/>
      <c r="DW100" s="329"/>
      <c r="DX100" s="329"/>
      <c r="DY100" s="329"/>
      <c r="DZ100" s="329"/>
      <c r="EA100" s="329"/>
      <c r="EB100" s="329"/>
      <c r="EC100" s="329"/>
      <c r="ED100" s="329"/>
      <c r="EE100" s="329"/>
      <c r="EF100" s="329"/>
      <c r="EG100" s="329"/>
      <c r="EH100" s="329"/>
      <c r="EI100" s="329"/>
      <c r="EJ100" s="329"/>
      <c r="EK100" s="329"/>
      <c r="EL100" s="329"/>
      <c r="EM100" s="329"/>
      <c r="EN100" s="329"/>
      <c r="EO100" s="329"/>
      <c r="EP100" s="329"/>
      <c r="EQ100" s="329"/>
      <c r="ER100" s="329"/>
      <c r="ES100" s="329"/>
      <c r="ET100" s="329"/>
      <c r="EU100" s="329"/>
      <c r="EV100" s="329"/>
      <c r="EW100" s="329"/>
      <c r="EX100" s="329"/>
      <c r="EY100" s="329"/>
      <c r="EZ100" s="329"/>
      <c r="FA100" s="329"/>
      <c r="FB100" s="329"/>
      <c r="FC100" s="329"/>
      <c r="FD100" s="329"/>
      <c r="FE100" s="329"/>
      <c r="FF100" s="329"/>
      <c r="FG100" s="329"/>
      <c r="FH100" s="329"/>
      <c r="FI100" s="329"/>
      <c r="FJ100" s="329"/>
      <c r="FK100" s="329"/>
      <c r="FL100" s="329"/>
      <c r="FM100" s="329"/>
      <c r="FN100" s="329"/>
      <c r="FO100" s="329"/>
      <c r="FP100" s="329"/>
      <c r="FQ100" s="329"/>
      <c r="FR100" s="329"/>
      <c r="FS100" s="329"/>
      <c r="FT100" s="329"/>
      <c r="FU100" s="329"/>
      <c r="FV100" s="329"/>
      <c r="FW100" s="329"/>
      <c r="FX100" s="329"/>
      <c r="FY100" s="329"/>
      <c r="FZ100" s="329"/>
      <c r="GA100" s="329"/>
      <c r="GB100" s="329"/>
      <c r="GC100" s="329"/>
      <c r="GD100" s="329"/>
      <c r="GE100" s="329"/>
      <c r="GF100" s="329"/>
      <c r="GG100" s="329"/>
      <c r="GH100" s="329"/>
      <c r="GI100" s="329"/>
      <c r="GJ100" s="329"/>
      <c r="GK100" s="329"/>
      <c r="GL100" s="329"/>
      <c r="GM100" s="329"/>
      <c r="GN100" s="329"/>
      <c r="GO100" s="329"/>
      <c r="GP100" s="329"/>
      <c r="GQ100" s="329"/>
      <c r="GR100" s="329"/>
      <c r="GS100" s="329"/>
      <c r="GT100" s="329"/>
      <c r="GU100" s="329"/>
      <c r="GV100" s="329"/>
      <c r="GW100" s="329"/>
      <c r="GX100" s="329"/>
      <c r="GY100" s="329"/>
      <c r="GZ100" s="329"/>
      <c r="HA100" s="329"/>
      <c r="HB100" s="329"/>
      <c r="HC100" s="329"/>
      <c r="HD100" s="329"/>
      <c r="HE100" s="329"/>
      <c r="HF100" s="329"/>
      <c r="HG100" s="329"/>
      <c r="HH100" s="329"/>
      <c r="HI100" s="329"/>
      <c r="HJ100" s="329"/>
      <c r="HK100" s="329"/>
      <c r="HL100" s="329"/>
      <c r="HM100" s="329"/>
      <c r="HN100" s="329"/>
      <c r="HO100" s="329"/>
      <c r="HP100" s="329"/>
      <c r="HQ100" s="329"/>
      <c r="HR100" s="329"/>
      <c r="HS100" s="329"/>
      <c r="HT100" s="329"/>
      <c r="HU100" s="329"/>
      <c r="HV100" s="329"/>
      <c r="HW100" s="329"/>
      <c r="HX100" s="329"/>
      <c r="HY100" s="329"/>
      <c r="HZ100" s="329"/>
      <c r="IA100" s="329"/>
      <c r="IB100" s="329"/>
      <c r="IC100" s="329"/>
      <c r="ID100" s="329"/>
      <c r="IE100" s="329"/>
      <c r="IF100" s="329"/>
      <c r="IG100" s="329"/>
      <c r="IH100" s="329"/>
      <c r="II100" s="329"/>
      <c r="IJ100" s="329"/>
      <c r="IK100" s="329"/>
      <c r="IL100" s="329"/>
      <c r="IM100" s="329"/>
      <c r="IN100" s="329"/>
      <c r="IO100" s="329"/>
      <c r="IP100" s="329"/>
      <c r="IQ100" s="329"/>
      <c r="IR100" s="329"/>
      <c r="IS100" s="329"/>
      <c r="IT100" s="329"/>
      <c r="IU100" s="329"/>
      <c r="IV100" s="329"/>
    </row>
    <row r="101" s="524" customFormat="1" ht="15.75" hidden="1" spans="1:256">
      <c r="A101" s="353" t="s">
        <v>4229</v>
      </c>
      <c r="B101" s="307" t="s">
        <v>4230</v>
      </c>
      <c r="C101" s="365">
        <f ca="1">SUMIF(表1.2024年公共财政收入决算表!$A$6:$A$387,A101,表1.2024年公共财政收入决算表!$E$6:$E$387)</f>
        <v>0</v>
      </c>
      <c r="D101" s="365">
        <f t="shared" si="12"/>
        <v>0</v>
      </c>
      <c r="E101" s="542"/>
      <c r="F101" s="348"/>
      <c r="G101" s="348">
        <f ca="1" t="shared" si="13"/>
        <v>0</v>
      </c>
      <c r="H101" s="348" t="str">
        <f ca="1" t="shared" si="15"/>
        <v/>
      </c>
      <c r="I101" s="22" t="str">
        <f ca="1" t="shared" si="16"/>
        <v>否</v>
      </c>
      <c r="J101" s="547" t="str">
        <f t="shared" si="14"/>
        <v>10105</v>
      </c>
      <c r="K101" s="93" t="str">
        <f t="shared" si="17"/>
        <v>项</v>
      </c>
      <c r="L101" s="329"/>
      <c r="M101" s="329"/>
      <c r="N101" s="329"/>
      <c r="O101" s="329"/>
      <c r="P101" s="329"/>
      <c r="Q101" s="329"/>
      <c r="R101" s="329"/>
      <c r="S101" s="329"/>
      <c r="T101" s="329"/>
      <c r="U101" s="329"/>
      <c r="V101" s="329"/>
      <c r="W101" s="329"/>
      <c r="X101" s="329"/>
      <c r="Y101" s="329"/>
      <c r="Z101" s="329"/>
      <c r="AA101" s="329"/>
      <c r="AB101" s="329"/>
      <c r="AC101" s="329"/>
      <c r="AD101" s="329"/>
      <c r="AE101" s="329"/>
      <c r="AF101" s="329"/>
      <c r="AG101" s="329"/>
      <c r="AH101" s="329"/>
      <c r="AI101" s="329"/>
      <c r="AJ101" s="329"/>
      <c r="AK101" s="329"/>
      <c r="AL101" s="329"/>
      <c r="AM101" s="329"/>
      <c r="AN101" s="329"/>
      <c r="AO101" s="329"/>
      <c r="AP101" s="329"/>
      <c r="AQ101" s="329"/>
      <c r="AR101" s="329"/>
      <c r="AS101" s="329"/>
      <c r="AT101" s="329"/>
      <c r="AU101" s="329"/>
      <c r="AV101" s="329"/>
      <c r="AW101" s="329"/>
      <c r="AX101" s="329"/>
      <c r="AY101" s="329"/>
      <c r="AZ101" s="329"/>
      <c r="BA101" s="329"/>
      <c r="BB101" s="329"/>
      <c r="BC101" s="329"/>
      <c r="BD101" s="329"/>
      <c r="BE101" s="329"/>
      <c r="BF101" s="329"/>
      <c r="BG101" s="329"/>
      <c r="BH101" s="329"/>
      <c r="BI101" s="329"/>
      <c r="BJ101" s="329"/>
      <c r="BK101" s="329"/>
      <c r="BL101" s="329"/>
      <c r="BM101" s="329"/>
      <c r="BN101" s="329"/>
      <c r="BO101" s="329"/>
      <c r="BP101" s="329"/>
      <c r="BQ101" s="329"/>
      <c r="BR101" s="329"/>
      <c r="BS101" s="329"/>
      <c r="BT101" s="329"/>
      <c r="BU101" s="329"/>
      <c r="BV101" s="329"/>
      <c r="BW101" s="329"/>
      <c r="BX101" s="329"/>
      <c r="BY101" s="329"/>
      <c r="BZ101" s="329"/>
      <c r="CA101" s="329"/>
      <c r="CB101" s="329"/>
      <c r="CC101" s="329"/>
      <c r="CD101" s="329"/>
      <c r="CE101" s="329"/>
      <c r="CF101" s="329"/>
      <c r="CG101" s="329"/>
      <c r="CH101" s="329"/>
      <c r="CI101" s="329"/>
      <c r="CJ101" s="329"/>
      <c r="CK101" s="329"/>
      <c r="CL101" s="329"/>
      <c r="CM101" s="329"/>
      <c r="CN101" s="329"/>
      <c r="CO101" s="329"/>
      <c r="CP101" s="329"/>
      <c r="CQ101" s="329"/>
      <c r="CR101" s="329"/>
      <c r="CS101" s="329"/>
      <c r="CT101" s="329"/>
      <c r="CU101" s="329"/>
      <c r="CV101" s="329"/>
      <c r="CW101" s="329"/>
      <c r="CX101" s="329"/>
      <c r="CY101" s="329"/>
      <c r="CZ101" s="329"/>
      <c r="DA101" s="329"/>
      <c r="DB101" s="329"/>
      <c r="DC101" s="329"/>
      <c r="DD101" s="329"/>
      <c r="DE101" s="329"/>
      <c r="DF101" s="329"/>
      <c r="DG101" s="329"/>
      <c r="DH101" s="329"/>
      <c r="DI101" s="329"/>
      <c r="DJ101" s="329"/>
      <c r="DK101" s="329"/>
      <c r="DL101" s="329"/>
      <c r="DM101" s="329"/>
      <c r="DN101" s="329"/>
      <c r="DO101" s="329"/>
      <c r="DP101" s="329"/>
      <c r="DQ101" s="329"/>
      <c r="DR101" s="329"/>
      <c r="DS101" s="329"/>
      <c r="DT101" s="329"/>
      <c r="DU101" s="329"/>
      <c r="DV101" s="329"/>
      <c r="DW101" s="329"/>
      <c r="DX101" s="329"/>
      <c r="DY101" s="329"/>
      <c r="DZ101" s="329"/>
      <c r="EA101" s="329"/>
      <c r="EB101" s="329"/>
      <c r="EC101" s="329"/>
      <c r="ED101" s="329"/>
      <c r="EE101" s="329"/>
      <c r="EF101" s="329"/>
      <c r="EG101" s="329"/>
      <c r="EH101" s="329"/>
      <c r="EI101" s="329"/>
      <c r="EJ101" s="329"/>
      <c r="EK101" s="329"/>
      <c r="EL101" s="329"/>
      <c r="EM101" s="329"/>
      <c r="EN101" s="329"/>
      <c r="EO101" s="329"/>
      <c r="EP101" s="329"/>
      <c r="EQ101" s="329"/>
      <c r="ER101" s="329"/>
      <c r="ES101" s="329"/>
      <c r="ET101" s="329"/>
      <c r="EU101" s="329"/>
      <c r="EV101" s="329"/>
      <c r="EW101" s="329"/>
      <c r="EX101" s="329"/>
      <c r="EY101" s="329"/>
      <c r="EZ101" s="329"/>
      <c r="FA101" s="329"/>
      <c r="FB101" s="329"/>
      <c r="FC101" s="329"/>
      <c r="FD101" s="329"/>
      <c r="FE101" s="329"/>
      <c r="FF101" s="329"/>
      <c r="FG101" s="329"/>
      <c r="FH101" s="329"/>
      <c r="FI101" s="329"/>
      <c r="FJ101" s="329"/>
      <c r="FK101" s="329"/>
      <c r="FL101" s="329"/>
      <c r="FM101" s="329"/>
      <c r="FN101" s="329"/>
      <c r="FO101" s="329"/>
      <c r="FP101" s="329"/>
      <c r="FQ101" s="329"/>
      <c r="FR101" s="329"/>
      <c r="FS101" s="329"/>
      <c r="FT101" s="329"/>
      <c r="FU101" s="329"/>
      <c r="FV101" s="329"/>
      <c r="FW101" s="329"/>
      <c r="FX101" s="329"/>
      <c r="FY101" s="329"/>
      <c r="FZ101" s="329"/>
      <c r="GA101" s="329"/>
      <c r="GB101" s="329"/>
      <c r="GC101" s="329"/>
      <c r="GD101" s="329"/>
      <c r="GE101" s="329"/>
      <c r="GF101" s="329"/>
      <c r="GG101" s="329"/>
      <c r="GH101" s="329"/>
      <c r="GI101" s="329"/>
      <c r="GJ101" s="329"/>
      <c r="GK101" s="329"/>
      <c r="GL101" s="329"/>
      <c r="GM101" s="329"/>
      <c r="GN101" s="329"/>
      <c r="GO101" s="329"/>
      <c r="GP101" s="329"/>
      <c r="GQ101" s="329"/>
      <c r="GR101" s="329"/>
      <c r="GS101" s="329"/>
      <c r="GT101" s="329"/>
      <c r="GU101" s="329"/>
      <c r="GV101" s="329"/>
      <c r="GW101" s="329"/>
      <c r="GX101" s="329"/>
      <c r="GY101" s="329"/>
      <c r="GZ101" s="329"/>
      <c r="HA101" s="329"/>
      <c r="HB101" s="329"/>
      <c r="HC101" s="329"/>
      <c r="HD101" s="329"/>
      <c r="HE101" s="329"/>
      <c r="HF101" s="329"/>
      <c r="HG101" s="329"/>
      <c r="HH101" s="329"/>
      <c r="HI101" s="329"/>
      <c r="HJ101" s="329"/>
      <c r="HK101" s="329"/>
      <c r="HL101" s="329"/>
      <c r="HM101" s="329"/>
      <c r="HN101" s="329"/>
      <c r="HO101" s="329"/>
      <c r="HP101" s="329"/>
      <c r="HQ101" s="329"/>
      <c r="HR101" s="329"/>
      <c r="HS101" s="329"/>
      <c r="HT101" s="329"/>
      <c r="HU101" s="329"/>
      <c r="HV101" s="329"/>
      <c r="HW101" s="329"/>
      <c r="HX101" s="329"/>
      <c r="HY101" s="329"/>
      <c r="HZ101" s="329"/>
      <c r="IA101" s="329"/>
      <c r="IB101" s="329"/>
      <c r="IC101" s="329"/>
      <c r="ID101" s="329"/>
      <c r="IE101" s="329"/>
      <c r="IF101" s="329"/>
      <c r="IG101" s="329"/>
      <c r="IH101" s="329"/>
      <c r="II101" s="329"/>
      <c r="IJ101" s="329"/>
      <c r="IK101" s="329"/>
      <c r="IL101" s="329"/>
      <c r="IM101" s="329"/>
      <c r="IN101" s="329"/>
      <c r="IO101" s="329"/>
      <c r="IP101" s="329"/>
      <c r="IQ101" s="329"/>
      <c r="IR101" s="329"/>
      <c r="IS101" s="329"/>
      <c r="IT101" s="329"/>
      <c r="IU101" s="329"/>
      <c r="IV101" s="329"/>
    </row>
    <row r="102" s="70" customFormat="1" spans="1:256">
      <c r="A102" s="539" t="s">
        <v>2237</v>
      </c>
      <c r="B102" s="540" t="s">
        <v>190</v>
      </c>
      <c r="C102" s="483">
        <f ca="1">表1.2024年公共财政收入决算表!E102</f>
        <v>257</v>
      </c>
      <c r="D102" s="483">
        <f ca="1">SUMIF($J103:$J$390,$A102,D103:D$390)</f>
        <v>293</v>
      </c>
      <c r="E102" s="541">
        <f ca="1">SUMIF($J103:$J$390,$A102,E103:E$390)</f>
        <v>293</v>
      </c>
      <c r="F102" s="541">
        <f ca="1">SUMIF($J103:$J$390,$A102,F103:F$390)</f>
        <v>0</v>
      </c>
      <c r="G102" s="483">
        <f ca="1">SUMIF($J103:$J$390,$A102,G103:G$390)</f>
        <v>36</v>
      </c>
      <c r="H102" s="483" t="str">
        <f ca="1" t="shared" si="15"/>
        <v>14.0%</v>
      </c>
      <c r="I102" s="22" t="str">
        <f ca="1" t="shared" si="16"/>
        <v>是</v>
      </c>
      <c r="J102" s="546" t="str">
        <f>LEFT(A102,3)</f>
        <v>101</v>
      </c>
      <c r="K102" s="93" t="str">
        <f t="shared" si="17"/>
        <v>款</v>
      </c>
      <c r="L102" s="545">
        <v>1</v>
      </c>
      <c r="M102" s="230"/>
      <c r="N102" s="230"/>
      <c r="O102" s="230"/>
      <c r="P102" s="230"/>
      <c r="Q102" s="230"/>
      <c r="R102" s="230"/>
      <c r="S102" s="230"/>
      <c r="T102" s="230"/>
      <c r="U102" s="230"/>
      <c r="V102" s="230"/>
      <c r="W102" s="230"/>
      <c r="X102" s="230"/>
      <c r="Y102" s="230"/>
      <c r="Z102" s="230"/>
      <c r="AA102" s="230"/>
      <c r="AB102" s="230"/>
      <c r="AC102" s="230"/>
      <c r="AD102" s="230"/>
      <c r="AE102" s="230"/>
      <c r="AF102" s="230"/>
      <c r="AG102" s="230"/>
      <c r="AH102" s="230"/>
      <c r="AI102" s="230"/>
      <c r="AJ102" s="230"/>
      <c r="AK102" s="230"/>
      <c r="AL102" s="230"/>
      <c r="AM102" s="230"/>
      <c r="AN102" s="230"/>
      <c r="AO102" s="230"/>
      <c r="AP102" s="230"/>
      <c r="AQ102" s="230"/>
      <c r="AR102" s="230"/>
      <c r="AS102" s="230"/>
      <c r="AT102" s="230"/>
      <c r="AU102" s="230"/>
      <c r="AV102" s="230"/>
      <c r="AW102" s="230"/>
      <c r="AX102" s="230"/>
      <c r="AY102" s="230"/>
      <c r="AZ102" s="230"/>
      <c r="BA102" s="230"/>
      <c r="BB102" s="230"/>
      <c r="BC102" s="230"/>
      <c r="BD102" s="230"/>
      <c r="BE102" s="230"/>
      <c r="BF102" s="230"/>
      <c r="BG102" s="230"/>
      <c r="BH102" s="230"/>
      <c r="BI102" s="230"/>
      <c r="BJ102" s="230"/>
      <c r="BK102" s="230"/>
      <c r="BL102" s="230"/>
      <c r="BM102" s="230"/>
      <c r="BN102" s="230"/>
      <c r="BO102" s="230"/>
      <c r="BP102" s="230"/>
      <c r="BQ102" s="230"/>
      <c r="BR102" s="230"/>
      <c r="BS102" s="230"/>
      <c r="BT102" s="230"/>
      <c r="BU102" s="230"/>
      <c r="BV102" s="230"/>
      <c r="BW102" s="230"/>
      <c r="BX102" s="230"/>
      <c r="BY102" s="230"/>
      <c r="BZ102" s="230"/>
      <c r="CA102" s="230"/>
      <c r="CB102" s="230"/>
      <c r="CC102" s="230"/>
      <c r="CD102" s="230"/>
      <c r="CE102" s="230"/>
      <c r="CF102" s="230"/>
      <c r="CG102" s="230"/>
      <c r="CH102" s="230"/>
      <c r="CI102" s="230"/>
      <c r="CJ102" s="230"/>
      <c r="CK102" s="230"/>
      <c r="CL102" s="230"/>
      <c r="CM102" s="230"/>
      <c r="CN102" s="230"/>
      <c r="CO102" s="230"/>
      <c r="CP102" s="230"/>
      <c r="CQ102" s="230"/>
      <c r="CR102" s="230"/>
      <c r="CS102" s="230"/>
      <c r="CT102" s="230"/>
      <c r="CU102" s="230"/>
      <c r="CV102" s="230"/>
      <c r="CW102" s="230"/>
      <c r="CX102" s="230"/>
      <c r="CY102" s="230"/>
      <c r="CZ102" s="230"/>
      <c r="DA102" s="230"/>
      <c r="DB102" s="230"/>
      <c r="DC102" s="230"/>
      <c r="DD102" s="230"/>
      <c r="DE102" s="230"/>
      <c r="DF102" s="230"/>
      <c r="DG102" s="230"/>
      <c r="DH102" s="230"/>
      <c r="DI102" s="230"/>
      <c r="DJ102" s="230"/>
      <c r="DK102" s="230"/>
      <c r="DL102" s="230"/>
      <c r="DM102" s="230"/>
      <c r="DN102" s="230"/>
      <c r="DO102" s="230"/>
      <c r="DP102" s="230"/>
      <c r="DQ102" s="230"/>
      <c r="DR102" s="230"/>
      <c r="DS102" s="230"/>
      <c r="DT102" s="230"/>
      <c r="DU102" s="230"/>
      <c r="DV102" s="230"/>
      <c r="DW102" s="230"/>
      <c r="DX102" s="230"/>
      <c r="DY102" s="230"/>
      <c r="DZ102" s="230"/>
      <c r="EA102" s="230"/>
      <c r="EB102" s="230"/>
      <c r="EC102" s="230"/>
      <c r="ED102" s="230"/>
      <c r="EE102" s="230"/>
      <c r="EF102" s="230"/>
      <c r="EG102" s="230"/>
      <c r="EH102" s="230"/>
      <c r="EI102" s="230"/>
      <c r="EJ102" s="230"/>
      <c r="EK102" s="230"/>
      <c r="EL102" s="230"/>
      <c r="EM102" s="230"/>
      <c r="EN102" s="230"/>
      <c r="EO102" s="230"/>
      <c r="EP102" s="230"/>
      <c r="EQ102" s="230"/>
      <c r="ER102" s="230"/>
      <c r="ES102" s="230"/>
      <c r="ET102" s="230"/>
      <c r="EU102" s="230"/>
      <c r="EV102" s="230"/>
      <c r="EW102" s="230"/>
      <c r="EX102" s="230"/>
      <c r="EY102" s="230"/>
      <c r="EZ102" s="230"/>
      <c r="FA102" s="230"/>
      <c r="FB102" s="230"/>
      <c r="FC102" s="230"/>
      <c r="FD102" s="230"/>
      <c r="FE102" s="230"/>
      <c r="FF102" s="230"/>
      <c r="FG102" s="230"/>
      <c r="FH102" s="230"/>
      <c r="FI102" s="230"/>
      <c r="FJ102" s="230"/>
      <c r="FK102" s="230"/>
      <c r="FL102" s="230"/>
      <c r="FM102" s="230"/>
      <c r="FN102" s="230"/>
      <c r="FO102" s="230"/>
      <c r="FP102" s="230"/>
      <c r="FQ102" s="230"/>
      <c r="FR102" s="230"/>
      <c r="FS102" s="230"/>
      <c r="FT102" s="230"/>
      <c r="FU102" s="230"/>
      <c r="FV102" s="230"/>
      <c r="FW102" s="230"/>
      <c r="FX102" s="230"/>
      <c r="FY102" s="230"/>
      <c r="FZ102" s="230"/>
      <c r="GA102" s="230"/>
      <c r="GB102" s="230"/>
      <c r="GC102" s="230"/>
      <c r="GD102" s="230"/>
      <c r="GE102" s="230"/>
      <c r="GF102" s="230"/>
      <c r="GG102" s="230"/>
      <c r="GH102" s="230"/>
      <c r="GI102" s="230"/>
      <c r="GJ102" s="230"/>
      <c r="GK102" s="230"/>
      <c r="GL102" s="230"/>
      <c r="GM102" s="230"/>
      <c r="GN102" s="230"/>
      <c r="GO102" s="230"/>
      <c r="GP102" s="230"/>
      <c r="GQ102" s="230"/>
      <c r="GR102" s="230"/>
      <c r="GS102" s="230"/>
      <c r="GT102" s="230"/>
      <c r="GU102" s="230"/>
      <c r="GV102" s="230"/>
      <c r="GW102" s="230"/>
      <c r="GX102" s="230"/>
      <c r="GY102" s="230"/>
      <c r="GZ102" s="230"/>
      <c r="HA102" s="230"/>
      <c r="HB102" s="230"/>
      <c r="HC102" s="230"/>
      <c r="HD102" s="230"/>
      <c r="HE102" s="230"/>
      <c r="HF102" s="230"/>
      <c r="HG102" s="230"/>
      <c r="HH102" s="230"/>
      <c r="HI102" s="230"/>
      <c r="HJ102" s="230"/>
      <c r="HK102" s="230"/>
      <c r="HL102" s="230"/>
      <c r="HM102" s="230"/>
      <c r="HN102" s="230"/>
      <c r="HO102" s="230"/>
      <c r="HP102" s="230"/>
      <c r="HQ102" s="230"/>
      <c r="HR102" s="230"/>
      <c r="HS102" s="230"/>
      <c r="HT102" s="230"/>
      <c r="HU102" s="230"/>
      <c r="HV102" s="230"/>
      <c r="HW102" s="230"/>
      <c r="HX102" s="230"/>
      <c r="HY102" s="230"/>
      <c r="HZ102" s="230"/>
      <c r="IA102" s="230"/>
      <c r="IB102" s="230"/>
      <c r="IC102" s="230"/>
      <c r="ID102" s="230"/>
      <c r="IE102" s="230"/>
      <c r="IF102" s="230"/>
      <c r="IG102" s="230"/>
      <c r="IH102" s="230"/>
      <c r="II102" s="230"/>
      <c r="IJ102" s="230"/>
      <c r="IK102" s="230"/>
      <c r="IL102" s="230"/>
      <c r="IM102" s="230"/>
      <c r="IN102" s="230"/>
      <c r="IO102" s="230"/>
      <c r="IP102" s="230"/>
      <c r="IQ102" s="230"/>
      <c r="IR102" s="230"/>
      <c r="IS102" s="230"/>
      <c r="IT102" s="230"/>
      <c r="IU102" s="230"/>
      <c r="IV102" s="230"/>
    </row>
    <row r="103" s="525" customFormat="1" ht="15.75" hidden="1" spans="1:256">
      <c r="A103" s="353" t="s">
        <v>4232</v>
      </c>
      <c r="B103" s="307" t="s">
        <v>190</v>
      </c>
      <c r="C103" s="365">
        <f ca="1">SUMIF(表1.2024年公共财政收入决算表!$A$6:$A$387,A103,表1.2024年公共财政收入决算表!$E$6:$E$387)</f>
        <v>325</v>
      </c>
      <c r="D103" s="365">
        <f t="shared" ref="D103:D106" si="18">SUM(E103:F103)</f>
        <v>293</v>
      </c>
      <c r="E103" s="542">
        <v>293</v>
      </c>
      <c r="F103" s="348"/>
      <c r="G103" s="365">
        <f ca="1" t="shared" ref="G103:G106" si="19">D103-C103</f>
        <v>-32</v>
      </c>
      <c r="H103" s="365" t="str">
        <f ca="1" t="shared" si="15"/>
        <v>-9.8%</v>
      </c>
      <c r="I103" s="22" t="str">
        <f ca="1" t="shared" si="16"/>
        <v>是</v>
      </c>
      <c r="J103" s="547" t="str">
        <f t="shared" ref="J103:J106" si="20">LEFT(A103,5)</f>
        <v>10106</v>
      </c>
      <c r="K103" s="93" t="str">
        <f t="shared" si="17"/>
        <v>项</v>
      </c>
      <c r="L103" s="329"/>
      <c r="M103" s="329"/>
      <c r="N103" s="329"/>
      <c r="O103" s="329"/>
      <c r="P103" s="329"/>
      <c r="Q103" s="329"/>
      <c r="R103" s="329"/>
      <c r="S103" s="329"/>
      <c r="T103" s="329"/>
      <c r="U103" s="329"/>
      <c r="V103" s="329"/>
      <c r="W103" s="329"/>
      <c r="X103" s="329"/>
      <c r="Y103" s="329"/>
      <c r="Z103" s="329"/>
      <c r="AA103" s="329"/>
      <c r="AB103" s="329"/>
      <c r="AC103" s="329"/>
      <c r="AD103" s="329"/>
      <c r="AE103" s="329"/>
      <c r="AF103" s="329"/>
      <c r="AG103" s="329"/>
      <c r="AH103" s="329"/>
      <c r="AI103" s="329"/>
      <c r="AJ103" s="329"/>
      <c r="AK103" s="329"/>
      <c r="AL103" s="329"/>
      <c r="AM103" s="329"/>
      <c r="AN103" s="329"/>
      <c r="AO103" s="329"/>
      <c r="AP103" s="329"/>
      <c r="AQ103" s="329"/>
      <c r="AR103" s="329"/>
      <c r="AS103" s="329"/>
      <c r="AT103" s="329"/>
      <c r="AU103" s="329"/>
      <c r="AV103" s="329"/>
      <c r="AW103" s="329"/>
      <c r="AX103" s="329"/>
      <c r="AY103" s="329"/>
      <c r="AZ103" s="329"/>
      <c r="BA103" s="329"/>
      <c r="BB103" s="329"/>
      <c r="BC103" s="329"/>
      <c r="BD103" s="329"/>
      <c r="BE103" s="329"/>
      <c r="BF103" s="329"/>
      <c r="BG103" s="329"/>
      <c r="BH103" s="329"/>
      <c r="BI103" s="329"/>
      <c r="BJ103" s="329"/>
      <c r="BK103" s="329"/>
      <c r="BL103" s="329"/>
      <c r="BM103" s="329"/>
      <c r="BN103" s="329"/>
      <c r="BO103" s="329"/>
      <c r="BP103" s="329"/>
      <c r="BQ103" s="329"/>
      <c r="BR103" s="329"/>
      <c r="BS103" s="329"/>
      <c r="BT103" s="329"/>
      <c r="BU103" s="329"/>
      <c r="BV103" s="329"/>
      <c r="BW103" s="329"/>
      <c r="BX103" s="329"/>
      <c r="BY103" s="329"/>
      <c r="BZ103" s="329"/>
      <c r="CA103" s="329"/>
      <c r="CB103" s="329"/>
      <c r="CC103" s="329"/>
      <c r="CD103" s="329"/>
      <c r="CE103" s="329"/>
      <c r="CF103" s="329"/>
      <c r="CG103" s="329"/>
      <c r="CH103" s="329"/>
      <c r="CI103" s="329"/>
      <c r="CJ103" s="329"/>
      <c r="CK103" s="329"/>
      <c r="CL103" s="329"/>
      <c r="CM103" s="329"/>
      <c r="CN103" s="329"/>
      <c r="CO103" s="329"/>
      <c r="CP103" s="329"/>
      <c r="CQ103" s="329"/>
      <c r="CR103" s="329"/>
      <c r="CS103" s="329"/>
      <c r="CT103" s="329"/>
      <c r="CU103" s="329"/>
      <c r="CV103" s="329"/>
      <c r="CW103" s="329"/>
      <c r="CX103" s="329"/>
      <c r="CY103" s="329"/>
      <c r="CZ103" s="329"/>
      <c r="DA103" s="329"/>
      <c r="DB103" s="329"/>
      <c r="DC103" s="329"/>
      <c r="DD103" s="329"/>
      <c r="DE103" s="329"/>
      <c r="DF103" s="329"/>
      <c r="DG103" s="329"/>
      <c r="DH103" s="329"/>
      <c r="DI103" s="329"/>
      <c r="DJ103" s="329"/>
      <c r="DK103" s="329"/>
      <c r="DL103" s="329"/>
      <c r="DM103" s="329"/>
      <c r="DN103" s="329"/>
      <c r="DO103" s="329"/>
      <c r="DP103" s="329"/>
      <c r="DQ103" s="329"/>
      <c r="DR103" s="329"/>
      <c r="DS103" s="329"/>
      <c r="DT103" s="329"/>
      <c r="DU103" s="329"/>
      <c r="DV103" s="329"/>
      <c r="DW103" s="329"/>
      <c r="DX103" s="329"/>
      <c r="DY103" s="329"/>
      <c r="DZ103" s="329"/>
      <c r="EA103" s="329"/>
      <c r="EB103" s="329"/>
      <c r="EC103" s="329"/>
      <c r="ED103" s="329"/>
      <c r="EE103" s="329"/>
      <c r="EF103" s="329"/>
      <c r="EG103" s="329"/>
      <c r="EH103" s="329"/>
      <c r="EI103" s="329"/>
      <c r="EJ103" s="329"/>
      <c r="EK103" s="329"/>
      <c r="EL103" s="329"/>
      <c r="EM103" s="329"/>
      <c r="EN103" s="329"/>
      <c r="EO103" s="329"/>
      <c r="EP103" s="329"/>
      <c r="EQ103" s="329"/>
      <c r="ER103" s="329"/>
      <c r="ES103" s="329"/>
      <c r="ET103" s="329"/>
      <c r="EU103" s="329"/>
      <c r="EV103" s="329"/>
      <c r="EW103" s="329"/>
      <c r="EX103" s="329"/>
      <c r="EY103" s="329"/>
      <c r="EZ103" s="329"/>
      <c r="FA103" s="329"/>
      <c r="FB103" s="329"/>
      <c r="FC103" s="329"/>
      <c r="FD103" s="329"/>
      <c r="FE103" s="329"/>
      <c r="FF103" s="329"/>
      <c r="FG103" s="329"/>
      <c r="FH103" s="329"/>
      <c r="FI103" s="329"/>
      <c r="FJ103" s="329"/>
      <c r="FK103" s="329"/>
      <c r="FL103" s="329"/>
      <c r="FM103" s="329"/>
      <c r="FN103" s="329"/>
      <c r="FO103" s="329"/>
      <c r="FP103" s="329"/>
      <c r="FQ103" s="329"/>
      <c r="FR103" s="329"/>
      <c r="FS103" s="329"/>
      <c r="FT103" s="329"/>
      <c r="FU103" s="329"/>
      <c r="FV103" s="329"/>
      <c r="FW103" s="329"/>
      <c r="FX103" s="329"/>
      <c r="FY103" s="329"/>
      <c r="FZ103" s="329"/>
      <c r="GA103" s="329"/>
      <c r="GB103" s="329"/>
      <c r="GC103" s="329"/>
      <c r="GD103" s="329"/>
      <c r="GE103" s="329"/>
      <c r="GF103" s="329"/>
      <c r="GG103" s="329"/>
      <c r="GH103" s="329"/>
      <c r="GI103" s="329"/>
      <c r="GJ103" s="329"/>
      <c r="GK103" s="329"/>
      <c r="GL103" s="329"/>
      <c r="GM103" s="329"/>
      <c r="GN103" s="329"/>
      <c r="GO103" s="329"/>
      <c r="GP103" s="329"/>
      <c r="GQ103" s="329"/>
      <c r="GR103" s="329"/>
      <c r="GS103" s="329"/>
      <c r="GT103" s="329"/>
      <c r="GU103" s="329"/>
      <c r="GV103" s="329"/>
      <c r="GW103" s="329"/>
      <c r="GX103" s="329"/>
      <c r="GY103" s="329"/>
      <c r="GZ103" s="329"/>
      <c r="HA103" s="329"/>
      <c r="HB103" s="329"/>
      <c r="HC103" s="329"/>
      <c r="HD103" s="329"/>
      <c r="HE103" s="329"/>
      <c r="HF103" s="329"/>
      <c r="HG103" s="329"/>
      <c r="HH103" s="329"/>
      <c r="HI103" s="329"/>
      <c r="HJ103" s="329"/>
      <c r="HK103" s="329"/>
      <c r="HL103" s="329"/>
      <c r="HM103" s="329"/>
      <c r="HN103" s="329"/>
      <c r="HO103" s="329"/>
      <c r="HP103" s="329"/>
      <c r="HQ103" s="329"/>
      <c r="HR103" s="329"/>
      <c r="HS103" s="329"/>
      <c r="HT103" s="329"/>
      <c r="HU103" s="329"/>
      <c r="HV103" s="329"/>
      <c r="HW103" s="329"/>
      <c r="HX103" s="329"/>
      <c r="HY103" s="329"/>
      <c r="HZ103" s="329"/>
      <c r="IA103" s="329"/>
      <c r="IB103" s="329"/>
      <c r="IC103" s="329"/>
      <c r="ID103" s="329"/>
      <c r="IE103" s="329"/>
      <c r="IF103" s="329"/>
      <c r="IG103" s="329"/>
      <c r="IH103" s="329"/>
      <c r="II103" s="329"/>
      <c r="IJ103" s="329"/>
      <c r="IK103" s="329"/>
      <c r="IL103" s="329"/>
      <c r="IM103" s="329"/>
      <c r="IN103" s="329"/>
      <c r="IO103" s="329"/>
      <c r="IP103" s="329"/>
      <c r="IQ103" s="329"/>
      <c r="IR103" s="329"/>
      <c r="IS103" s="329"/>
      <c r="IT103" s="329"/>
      <c r="IU103" s="329"/>
      <c r="IV103" s="329"/>
    </row>
    <row r="104" s="525" customFormat="1" ht="31.5" hidden="1" spans="1:256">
      <c r="A104" s="353" t="s">
        <v>4233</v>
      </c>
      <c r="B104" s="307" t="s">
        <v>196</v>
      </c>
      <c r="C104" s="365">
        <f ca="1">SUMIF(表1.2024年公共财政收入决算表!$A$6:$A$387,A104,表1.2024年公共财政收入决算表!$E$6:$E$387)</f>
        <v>-66</v>
      </c>
      <c r="D104" s="365">
        <f t="shared" si="18"/>
        <v>0</v>
      </c>
      <c r="E104" s="542"/>
      <c r="F104" s="348"/>
      <c r="G104" s="365">
        <f ca="1" t="shared" si="19"/>
        <v>66</v>
      </c>
      <c r="H104" s="365" t="str">
        <f ca="1" t="shared" si="15"/>
        <v>-100.0%</v>
      </c>
      <c r="I104" s="22" t="str">
        <f ca="1" t="shared" si="16"/>
        <v>是</v>
      </c>
      <c r="J104" s="547" t="str">
        <f t="shared" si="20"/>
        <v>10106</v>
      </c>
      <c r="K104" s="93" t="str">
        <f t="shared" si="17"/>
        <v>项</v>
      </c>
      <c r="L104" s="329"/>
      <c r="M104" s="329"/>
      <c r="N104" s="329"/>
      <c r="O104" s="329"/>
      <c r="P104" s="329"/>
      <c r="Q104" s="329"/>
      <c r="R104" s="329"/>
      <c r="S104" s="329"/>
      <c r="T104" s="329"/>
      <c r="U104" s="329"/>
      <c r="V104" s="329"/>
      <c r="W104" s="329"/>
      <c r="X104" s="329"/>
      <c r="Y104" s="329"/>
      <c r="Z104" s="329"/>
      <c r="AA104" s="329"/>
      <c r="AB104" s="329"/>
      <c r="AC104" s="329"/>
      <c r="AD104" s="329"/>
      <c r="AE104" s="329"/>
      <c r="AF104" s="329"/>
      <c r="AG104" s="329"/>
      <c r="AH104" s="329"/>
      <c r="AI104" s="329"/>
      <c r="AJ104" s="329"/>
      <c r="AK104" s="329"/>
      <c r="AL104" s="329"/>
      <c r="AM104" s="329"/>
      <c r="AN104" s="329"/>
      <c r="AO104" s="329"/>
      <c r="AP104" s="329"/>
      <c r="AQ104" s="329"/>
      <c r="AR104" s="329"/>
      <c r="AS104" s="329"/>
      <c r="AT104" s="329"/>
      <c r="AU104" s="329"/>
      <c r="AV104" s="329"/>
      <c r="AW104" s="329"/>
      <c r="AX104" s="329"/>
      <c r="AY104" s="329"/>
      <c r="AZ104" s="329"/>
      <c r="BA104" s="329"/>
      <c r="BB104" s="329"/>
      <c r="BC104" s="329"/>
      <c r="BD104" s="329"/>
      <c r="BE104" s="329"/>
      <c r="BF104" s="329"/>
      <c r="BG104" s="329"/>
      <c r="BH104" s="329"/>
      <c r="BI104" s="329"/>
      <c r="BJ104" s="329"/>
      <c r="BK104" s="329"/>
      <c r="BL104" s="329"/>
      <c r="BM104" s="329"/>
      <c r="BN104" s="329"/>
      <c r="BO104" s="329"/>
      <c r="BP104" s="329"/>
      <c r="BQ104" s="329"/>
      <c r="BR104" s="329"/>
      <c r="BS104" s="329"/>
      <c r="BT104" s="329"/>
      <c r="BU104" s="329"/>
      <c r="BV104" s="329"/>
      <c r="BW104" s="329"/>
      <c r="BX104" s="329"/>
      <c r="BY104" s="329"/>
      <c r="BZ104" s="329"/>
      <c r="CA104" s="329"/>
      <c r="CB104" s="329"/>
      <c r="CC104" s="329"/>
      <c r="CD104" s="329"/>
      <c r="CE104" s="329"/>
      <c r="CF104" s="329"/>
      <c r="CG104" s="329"/>
      <c r="CH104" s="329"/>
      <c r="CI104" s="329"/>
      <c r="CJ104" s="329"/>
      <c r="CK104" s="329"/>
      <c r="CL104" s="329"/>
      <c r="CM104" s="329"/>
      <c r="CN104" s="329"/>
      <c r="CO104" s="329"/>
      <c r="CP104" s="329"/>
      <c r="CQ104" s="329"/>
      <c r="CR104" s="329"/>
      <c r="CS104" s="329"/>
      <c r="CT104" s="329"/>
      <c r="CU104" s="329"/>
      <c r="CV104" s="329"/>
      <c r="CW104" s="329"/>
      <c r="CX104" s="329"/>
      <c r="CY104" s="329"/>
      <c r="CZ104" s="329"/>
      <c r="DA104" s="329"/>
      <c r="DB104" s="329"/>
      <c r="DC104" s="329"/>
      <c r="DD104" s="329"/>
      <c r="DE104" s="329"/>
      <c r="DF104" s="329"/>
      <c r="DG104" s="329"/>
      <c r="DH104" s="329"/>
      <c r="DI104" s="329"/>
      <c r="DJ104" s="329"/>
      <c r="DK104" s="329"/>
      <c r="DL104" s="329"/>
      <c r="DM104" s="329"/>
      <c r="DN104" s="329"/>
      <c r="DO104" s="329"/>
      <c r="DP104" s="329"/>
      <c r="DQ104" s="329"/>
      <c r="DR104" s="329"/>
      <c r="DS104" s="329"/>
      <c r="DT104" s="329"/>
      <c r="DU104" s="329"/>
      <c r="DV104" s="329"/>
      <c r="DW104" s="329"/>
      <c r="DX104" s="329"/>
      <c r="DY104" s="329"/>
      <c r="DZ104" s="329"/>
      <c r="EA104" s="329"/>
      <c r="EB104" s="329"/>
      <c r="EC104" s="329"/>
      <c r="ED104" s="329"/>
      <c r="EE104" s="329"/>
      <c r="EF104" s="329"/>
      <c r="EG104" s="329"/>
      <c r="EH104" s="329"/>
      <c r="EI104" s="329"/>
      <c r="EJ104" s="329"/>
      <c r="EK104" s="329"/>
      <c r="EL104" s="329"/>
      <c r="EM104" s="329"/>
      <c r="EN104" s="329"/>
      <c r="EO104" s="329"/>
      <c r="EP104" s="329"/>
      <c r="EQ104" s="329"/>
      <c r="ER104" s="329"/>
      <c r="ES104" s="329"/>
      <c r="ET104" s="329"/>
      <c r="EU104" s="329"/>
      <c r="EV104" s="329"/>
      <c r="EW104" s="329"/>
      <c r="EX104" s="329"/>
      <c r="EY104" s="329"/>
      <c r="EZ104" s="329"/>
      <c r="FA104" s="329"/>
      <c r="FB104" s="329"/>
      <c r="FC104" s="329"/>
      <c r="FD104" s="329"/>
      <c r="FE104" s="329"/>
      <c r="FF104" s="329"/>
      <c r="FG104" s="329"/>
      <c r="FH104" s="329"/>
      <c r="FI104" s="329"/>
      <c r="FJ104" s="329"/>
      <c r="FK104" s="329"/>
      <c r="FL104" s="329"/>
      <c r="FM104" s="329"/>
      <c r="FN104" s="329"/>
      <c r="FO104" s="329"/>
      <c r="FP104" s="329"/>
      <c r="FQ104" s="329"/>
      <c r="FR104" s="329"/>
      <c r="FS104" s="329"/>
      <c r="FT104" s="329"/>
      <c r="FU104" s="329"/>
      <c r="FV104" s="329"/>
      <c r="FW104" s="329"/>
      <c r="FX104" s="329"/>
      <c r="FY104" s="329"/>
      <c r="FZ104" s="329"/>
      <c r="GA104" s="329"/>
      <c r="GB104" s="329"/>
      <c r="GC104" s="329"/>
      <c r="GD104" s="329"/>
      <c r="GE104" s="329"/>
      <c r="GF104" s="329"/>
      <c r="GG104" s="329"/>
      <c r="GH104" s="329"/>
      <c r="GI104" s="329"/>
      <c r="GJ104" s="329"/>
      <c r="GK104" s="329"/>
      <c r="GL104" s="329"/>
      <c r="GM104" s="329"/>
      <c r="GN104" s="329"/>
      <c r="GO104" s="329"/>
      <c r="GP104" s="329"/>
      <c r="GQ104" s="329"/>
      <c r="GR104" s="329"/>
      <c r="GS104" s="329"/>
      <c r="GT104" s="329"/>
      <c r="GU104" s="329"/>
      <c r="GV104" s="329"/>
      <c r="GW104" s="329"/>
      <c r="GX104" s="329"/>
      <c r="GY104" s="329"/>
      <c r="GZ104" s="329"/>
      <c r="HA104" s="329"/>
      <c r="HB104" s="329"/>
      <c r="HC104" s="329"/>
      <c r="HD104" s="329"/>
      <c r="HE104" s="329"/>
      <c r="HF104" s="329"/>
      <c r="HG104" s="329"/>
      <c r="HH104" s="329"/>
      <c r="HI104" s="329"/>
      <c r="HJ104" s="329"/>
      <c r="HK104" s="329"/>
      <c r="HL104" s="329"/>
      <c r="HM104" s="329"/>
      <c r="HN104" s="329"/>
      <c r="HO104" s="329"/>
      <c r="HP104" s="329"/>
      <c r="HQ104" s="329"/>
      <c r="HR104" s="329"/>
      <c r="HS104" s="329"/>
      <c r="HT104" s="329"/>
      <c r="HU104" s="329"/>
      <c r="HV104" s="329"/>
      <c r="HW104" s="329"/>
      <c r="HX104" s="329"/>
      <c r="HY104" s="329"/>
      <c r="HZ104" s="329"/>
      <c r="IA104" s="329"/>
      <c r="IB104" s="329"/>
      <c r="IC104" s="329"/>
      <c r="ID104" s="329"/>
      <c r="IE104" s="329"/>
      <c r="IF104" s="329"/>
      <c r="IG104" s="329"/>
      <c r="IH104" s="329"/>
      <c r="II104" s="329"/>
      <c r="IJ104" s="329"/>
      <c r="IK104" s="329"/>
      <c r="IL104" s="329"/>
      <c r="IM104" s="329"/>
      <c r="IN104" s="329"/>
      <c r="IO104" s="329"/>
      <c r="IP104" s="329"/>
      <c r="IQ104" s="329"/>
      <c r="IR104" s="329"/>
      <c r="IS104" s="329"/>
      <c r="IT104" s="329"/>
      <c r="IU104" s="329"/>
      <c r="IV104" s="329"/>
    </row>
    <row r="105" s="525" customFormat="1" ht="31.5" hidden="1" spans="1:256">
      <c r="A105" s="353" t="s">
        <v>4234</v>
      </c>
      <c r="B105" s="307" t="s">
        <v>197</v>
      </c>
      <c r="C105" s="365">
        <f ca="1">SUMIF(表1.2024年公共财政收入决算表!$A$6:$A$387,A105,表1.2024年公共财政收入决算表!$E$6:$E$387)</f>
        <v>-5</v>
      </c>
      <c r="D105" s="365">
        <f t="shared" si="18"/>
        <v>0</v>
      </c>
      <c r="E105" s="542"/>
      <c r="F105" s="348"/>
      <c r="G105" s="365">
        <f ca="1" t="shared" si="19"/>
        <v>5</v>
      </c>
      <c r="H105" s="365" t="str">
        <f ca="1" t="shared" si="15"/>
        <v>-100.0%</v>
      </c>
      <c r="I105" s="22" t="str">
        <f ca="1" t="shared" si="16"/>
        <v>是</v>
      </c>
      <c r="J105" s="547" t="str">
        <f t="shared" si="20"/>
        <v>10106</v>
      </c>
      <c r="K105" s="93" t="str">
        <f t="shared" si="17"/>
        <v>项</v>
      </c>
      <c r="L105" s="329"/>
      <c r="M105" s="329"/>
      <c r="N105" s="329"/>
      <c r="O105" s="329"/>
      <c r="P105" s="329"/>
      <c r="Q105" s="329"/>
      <c r="R105" s="329"/>
      <c r="S105" s="329"/>
      <c r="T105" s="329"/>
      <c r="U105" s="329"/>
      <c r="V105" s="329"/>
      <c r="W105" s="329"/>
      <c r="X105" s="329"/>
      <c r="Y105" s="329"/>
      <c r="Z105" s="329"/>
      <c r="AA105" s="329"/>
      <c r="AB105" s="329"/>
      <c r="AC105" s="329"/>
      <c r="AD105" s="329"/>
      <c r="AE105" s="329"/>
      <c r="AF105" s="329"/>
      <c r="AG105" s="329"/>
      <c r="AH105" s="329"/>
      <c r="AI105" s="329"/>
      <c r="AJ105" s="329"/>
      <c r="AK105" s="329"/>
      <c r="AL105" s="329"/>
      <c r="AM105" s="329"/>
      <c r="AN105" s="329"/>
      <c r="AO105" s="329"/>
      <c r="AP105" s="329"/>
      <c r="AQ105" s="329"/>
      <c r="AR105" s="329"/>
      <c r="AS105" s="329"/>
      <c r="AT105" s="329"/>
      <c r="AU105" s="329"/>
      <c r="AV105" s="329"/>
      <c r="AW105" s="329"/>
      <c r="AX105" s="329"/>
      <c r="AY105" s="329"/>
      <c r="AZ105" s="329"/>
      <c r="BA105" s="329"/>
      <c r="BB105" s="329"/>
      <c r="BC105" s="329"/>
      <c r="BD105" s="329"/>
      <c r="BE105" s="329"/>
      <c r="BF105" s="329"/>
      <c r="BG105" s="329"/>
      <c r="BH105" s="329"/>
      <c r="BI105" s="329"/>
      <c r="BJ105" s="329"/>
      <c r="BK105" s="329"/>
      <c r="BL105" s="329"/>
      <c r="BM105" s="329"/>
      <c r="BN105" s="329"/>
      <c r="BO105" s="329"/>
      <c r="BP105" s="329"/>
      <c r="BQ105" s="329"/>
      <c r="BR105" s="329"/>
      <c r="BS105" s="329"/>
      <c r="BT105" s="329"/>
      <c r="BU105" s="329"/>
      <c r="BV105" s="329"/>
      <c r="BW105" s="329"/>
      <c r="BX105" s="329"/>
      <c r="BY105" s="329"/>
      <c r="BZ105" s="329"/>
      <c r="CA105" s="329"/>
      <c r="CB105" s="329"/>
      <c r="CC105" s="329"/>
      <c r="CD105" s="329"/>
      <c r="CE105" s="329"/>
      <c r="CF105" s="329"/>
      <c r="CG105" s="329"/>
      <c r="CH105" s="329"/>
      <c r="CI105" s="329"/>
      <c r="CJ105" s="329"/>
      <c r="CK105" s="329"/>
      <c r="CL105" s="329"/>
      <c r="CM105" s="329"/>
      <c r="CN105" s="329"/>
      <c r="CO105" s="329"/>
      <c r="CP105" s="329"/>
      <c r="CQ105" s="329"/>
      <c r="CR105" s="329"/>
      <c r="CS105" s="329"/>
      <c r="CT105" s="329"/>
      <c r="CU105" s="329"/>
      <c r="CV105" s="329"/>
      <c r="CW105" s="329"/>
      <c r="CX105" s="329"/>
      <c r="CY105" s="329"/>
      <c r="CZ105" s="329"/>
      <c r="DA105" s="329"/>
      <c r="DB105" s="329"/>
      <c r="DC105" s="329"/>
      <c r="DD105" s="329"/>
      <c r="DE105" s="329"/>
      <c r="DF105" s="329"/>
      <c r="DG105" s="329"/>
      <c r="DH105" s="329"/>
      <c r="DI105" s="329"/>
      <c r="DJ105" s="329"/>
      <c r="DK105" s="329"/>
      <c r="DL105" s="329"/>
      <c r="DM105" s="329"/>
      <c r="DN105" s="329"/>
      <c r="DO105" s="329"/>
      <c r="DP105" s="329"/>
      <c r="DQ105" s="329"/>
      <c r="DR105" s="329"/>
      <c r="DS105" s="329"/>
      <c r="DT105" s="329"/>
      <c r="DU105" s="329"/>
      <c r="DV105" s="329"/>
      <c r="DW105" s="329"/>
      <c r="DX105" s="329"/>
      <c r="DY105" s="329"/>
      <c r="DZ105" s="329"/>
      <c r="EA105" s="329"/>
      <c r="EB105" s="329"/>
      <c r="EC105" s="329"/>
      <c r="ED105" s="329"/>
      <c r="EE105" s="329"/>
      <c r="EF105" s="329"/>
      <c r="EG105" s="329"/>
      <c r="EH105" s="329"/>
      <c r="EI105" s="329"/>
      <c r="EJ105" s="329"/>
      <c r="EK105" s="329"/>
      <c r="EL105" s="329"/>
      <c r="EM105" s="329"/>
      <c r="EN105" s="329"/>
      <c r="EO105" s="329"/>
      <c r="EP105" s="329"/>
      <c r="EQ105" s="329"/>
      <c r="ER105" s="329"/>
      <c r="ES105" s="329"/>
      <c r="ET105" s="329"/>
      <c r="EU105" s="329"/>
      <c r="EV105" s="329"/>
      <c r="EW105" s="329"/>
      <c r="EX105" s="329"/>
      <c r="EY105" s="329"/>
      <c r="EZ105" s="329"/>
      <c r="FA105" s="329"/>
      <c r="FB105" s="329"/>
      <c r="FC105" s="329"/>
      <c r="FD105" s="329"/>
      <c r="FE105" s="329"/>
      <c r="FF105" s="329"/>
      <c r="FG105" s="329"/>
      <c r="FH105" s="329"/>
      <c r="FI105" s="329"/>
      <c r="FJ105" s="329"/>
      <c r="FK105" s="329"/>
      <c r="FL105" s="329"/>
      <c r="FM105" s="329"/>
      <c r="FN105" s="329"/>
      <c r="FO105" s="329"/>
      <c r="FP105" s="329"/>
      <c r="FQ105" s="329"/>
      <c r="FR105" s="329"/>
      <c r="FS105" s="329"/>
      <c r="FT105" s="329"/>
      <c r="FU105" s="329"/>
      <c r="FV105" s="329"/>
      <c r="FW105" s="329"/>
      <c r="FX105" s="329"/>
      <c r="FY105" s="329"/>
      <c r="FZ105" s="329"/>
      <c r="GA105" s="329"/>
      <c r="GB105" s="329"/>
      <c r="GC105" s="329"/>
      <c r="GD105" s="329"/>
      <c r="GE105" s="329"/>
      <c r="GF105" s="329"/>
      <c r="GG105" s="329"/>
      <c r="GH105" s="329"/>
      <c r="GI105" s="329"/>
      <c r="GJ105" s="329"/>
      <c r="GK105" s="329"/>
      <c r="GL105" s="329"/>
      <c r="GM105" s="329"/>
      <c r="GN105" s="329"/>
      <c r="GO105" s="329"/>
      <c r="GP105" s="329"/>
      <c r="GQ105" s="329"/>
      <c r="GR105" s="329"/>
      <c r="GS105" s="329"/>
      <c r="GT105" s="329"/>
      <c r="GU105" s="329"/>
      <c r="GV105" s="329"/>
      <c r="GW105" s="329"/>
      <c r="GX105" s="329"/>
      <c r="GY105" s="329"/>
      <c r="GZ105" s="329"/>
      <c r="HA105" s="329"/>
      <c r="HB105" s="329"/>
      <c r="HC105" s="329"/>
      <c r="HD105" s="329"/>
      <c r="HE105" s="329"/>
      <c r="HF105" s="329"/>
      <c r="HG105" s="329"/>
      <c r="HH105" s="329"/>
      <c r="HI105" s="329"/>
      <c r="HJ105" s="329"/>
      <c r="HK105" s="329"/>
      <c r="HL105" s="329"/>
      <c r="HM105" s="329"/>
      <c r="HN105" s="329"/>
      <c r="HO105" s="329"/>
      <c r="HP105" s="329"/>
      <c r="HQ105" s="329"/>
      <c r="HR105" s="329"/>
      <c r="HS105" s="329"/>
      <c r="HT105" s="329"/>
      <c r="HU105" s="329"/>
      <c r="HV105" s="329"/>
      <c r="HW105" s="329"/>
      <c r="HX105" s="329"/>
      <c r="HY105" s="329"/>
      <c r="HZ105" s="329"/>
      <c r="IA105" s="329"/>
      <c r="IB105" s="329"/>
      <c r="IC105" s="329"/>
      <c r="ID105" s="329"/>
      <c r="IE105" s="329"/>
      <c r="IF105" s="329"/>
      <c r="IG105" s="329"/>
      <c r="IH105" s="329"/>
      <c r="II105" s="329"/>
      <c r="IJ105" s="329"/>
      <c r="IK105" s="329"/>
      <c r="IL105" s="329"/>
      <c r="IM105" s="329"/>
      <c r="IN105" s="329"/>
      <c r="IO105" s="329"/>
      <c r="IP105" s="329"/>
      <c r="IQ105" s="329"/>
      <c r="IR105" s="329"/>
      <c r="IS105" s="329"/>
      <c r="IT105" s="329"/>
      <c r="IU105" s="329"/>
      <c r="IV105" s="329"/>
    </row>
    <row r="106" s="525" customFormat="1" ht="31.5" hidden="1" spans="1:256">
      <c r="A106" s="353" t="s">
        <v>4235</v>
      </c>
      <c r="B106" s="307" t="s">
        <v>198</v>
      </c>
      <c r="C106" s="365">
        <f ca="1">SUMIF(表1.2024年公共财政收入决算表!$A$6:$A$387,A106,表1.2024年公共财政收入决算表!$E$6:$E$387)</f>
        <v>3</v>
      </c>
      <c r="D106" s="365">
        <f t="shared" si="18"/>
        <v>0</v>
      </c>
      <c r="E106" s="542"/>
      <c r="F106" s="348"/>
      <c r="G106" s="365">
        <f ca="1" t="shared" si="19"/>
        <v>-3</v>
      </c>
      <c r="H106" s="365" t="str">
        <f ca="1" t="shared" si="15"/>
        <v>-100.0%</v>
      </c>
      <c r="I106" s="22" t="str">
        <f ca="1" t="shared" si="16"/>
        <v>是</v>
      </c>
      <c r="J106" s="547" t="str">
        <f t="shared" si="20"/>
        <v>10106</v>
      </c>
      <c r="K106" s="93" t="str">
        <f t="shared" si="17"/>
        <v>项</v>
      </c>
      <c r="L106" s="329"/>
      <c r="M106" s="329"/>
      <c r="N106" s="329"/>
      <c r="O106" s="329"/>
      <c r="P106" s="329"/>
      <c r="Q106" s="329"/>
      <c r="R106" s="329"/>
      <c r="S106" s="329"/>
      <c r="T106" s="329"/>
      <c r="U106" s="329"/>
      <c r="V106" s="329"/>
      <c r="W106" s="329"/>
      <c r="X106" s="329"/>
      <c r="Y106" s="329"/>
      <c r="Z106" s="329"/>
      <c r="AA106" s="329"/>
      <c r="AB106" s="329"/>
      <c r="AC106" s="329"/>
      <c r="AD106" s="329"/>
      <c r="AE106" s="329"/>
      <c r="AF106" s="329"/>
      <c r="AG106" s="329"/>
      <c r="AH106" s="329"/>
      <c r="AI106" s="329"/>
      <c r="AJ106" s="329"/>
      <c r="AK106" s="329"/>
      <c r="AL106" s="329"/>
      <c r="AM106" s="329"/>
      <c r="AN106" s="329"/>
      <c r="AO106" s="329"/>
      <c r="AP106" s="329"/>
      <c r="AQ106" s="329"/>
      <c r="AR106" s="329"/>
      <c r="AS106" s="329"/>
      <c r="AT106" s="329"/>
      <c r="AU106" s="329"/>
      <c r="AV106" s="329"/>
      <c r="AW106" s="329"/>
      <c r="AX106" s="329"/>
      <c r="AY106" s="329"/>
      <c r="AZ106" s="329"/>
      <c r="BA106" s="329"/>
      <c r="BB106" s="329"/>
      <c r="BC106" s="329"/>
      <c r="BD106" s="329"/>
      <c r="BE106" s="329"/>
      <c r="BF106" s="329"/>
      <c r="BG106" s="329"/>
      <c r="BH106" s="329"/>
      <c r="BI106" s="329"/>
      <c r="BJ106" s="329"/>
      <c r="BK106" s="329"/>
      <c r="BL106" s="329"/>
      <c r="BM106" s="329"/>
      <c r="BN106" s="329"/>
      <c r="BO106" s="329"/>
      <c r="BP106" s="329"/>
      <c r="BQ106" s="329"/>
      <c r="BR106" s="329"/>
      <c r="BS106" s="329"/>
      <c r="BT106" s="329"/>
      <c r="BU106" s="329"/>
      <c r="BV106" s="329"/>
      <c r="BW106" s="329"/>
      <c r="BX106" s="329"/>
      <c r="BY106" s="329"/>
      <c r="BZ106" s="329"/>
      <c r="CA106" s="329"/>
      <c r="CB106" s="329"/>
      <c r="CC106" s="329"/>
      <c r="CD106" s="329"/>
      <c r="CE106" s="329"/>
      <c r="CF106" s="329"/>
      <c r="CG106" s="329"/>
      <c r="CH106" s="329"/>
      <c r="CI106" s="329"/>
      <c r="CJ106" s="329"/>
      <c r="CK106" s="329"/>
      <c r="CL106" s="329"/>
      <c r="CM106" s="329"/>
      <c r="CN106" s="329"/>
      <c r="CO106" s="329"/>
      <c r="CP106" s="329"/>
      <c r="CQ106" s="329"/>
      <c r="CR106" s="329"/>
      <c r="CS106" s="329"/>
      <c r="CT106" s="329"/>
      <c r="CU106" s="329"/>
      <c r="CV106" s="329"/>
      <c r="CW106" s="329"/>
      <c r="CX106" s="329"/>
      <c r="CY106" s="329"/>
      <c r="CZ106" s="329"/>
      <c r="DA106" s="329"/>
      <c r="DB106" s="329"/>
      <c r="DC106" s="329"/>
      <c r="DD106" s="329"/>
      <c r="DE106" s="329"/>
      <c r="DF106" s="329"/>
      <c r="DG106" s="329"/>
      <c r="DH106" s="329"/>
      <c r="DI106" s="329"/>
      <c r="DJ106" s="329"/>
      <c r="DK106" s="329"/>
      <c r="DL106" s="329"/>
      <c r="DM106" s="329"/>
      <c r="DN106" s="329"/>
      <c r="DO106" s="329"/>
      <c r="DP106" s="329"/>
      <c r="DQ106" s="329"/>
      <c r="DR106" s="329"/>
      <c r="DS106" s="329"/>
      <c r="DT106" s="329"/>
      <c r="DU106" s="329"/>
      <c r="DV106" s="329"/>
      <c r="DW106" s="329"/>
      <c r="DX106" s="329"/>
      <c r="DY106" s="329"/>
      <c r="DZ106" s="329"/>
      <c r="EA106" s="329"/>
      <c r="EB106" s="329"/>
      <c r="EC106" s="329"/>
      <c r="ED106" s="329"/>
      <c r="EE106" s="329"/>
      <c r="EF106" s="329"/>
      <c r="EG106" s="329"/>
      <c r="EH106" s="329"/>
      <c r="EI106" s="329"/>
      <c r="EJ106" s="329"/>
      <c r="EK106" s="329"/>
      <c r="EL106" s="329"/>
      <c r="EM106" s="329"/>
      <c r="EN106" s="329"/>
      <c r="EO106" s="329"/>
      <c r="EP106" s="329"/>
      <c r="EQ106" s="329"/>
      <c r="ER106" s="329"/>
      <c r="ES106" s="329"/>
      <c r="ET106" s="329"/>
      <c r="EU106" s="329"/>
      <c r="EV106" s="329"/>
      <c r="EW106" s="329"/>
      <c r="EX106" s="329"/>
      <c r="EY106" s="329"/>
      <c r="EZ106" s="329"/>
      <c r="FA106" s="329"/>
      <c r="FB106" s="329"/>
      <c r="FC106" s="329"/>
      <c r="FD106" s="329"/>
      <c r="FE106" s="329"/>
      <c r="FF106" s="329"/>
      <c r="FG106" s="329"/>
      <c r="FH106" s="329"/>
      <c r="FI106" s="329"/>
      <c r="FJ106" s="329"/>
      <c r="FK106" s="329"/>
      <c r="FL106" s="329"/>
      <c r="FM106" s="329"/>
      <c r="FN106" s="329"/>
      <c r="FO106" s="329"/>
      <c r="FP106" s="329"/>
      <c r="FQ106" s="329"/>
      <c r="FR106" s="329"/>
      <c r="FS106" s="329"/>
      <c r="FT106" s="329"/>
      <c r="FU106" s="329"/>
      <c r="FV106" s="329"/>
      <c r="FW106" s="329"/>
      <c r="FX106" s="329"/>
      <c r="FY106" s="329"/>
      <c r="FZ106" s="329"/>
      <c r="GA106" s="329"/>
      <c r="GB106" s="329"/>
      <c r="GC106" s="329"/>
      <c r="GD106" s="329"/>
      <c r="GE106" s="329"/>
      <c r="GF106" s="329"/>
      <c r="GG106" s="329"/>
      <c r="GH106" s="329"/>
      <c r="GI106" s="329"/>
      <c r="GJ106" s="329"/>
      <c r="GK106" s="329"/>
      <c r="GL106" s="329"/>
      <c r="GM106" s="329"/>
      <c r="GN106" s="329"/>
      <c r="GO106" s="329"/>
      <c r="GP106" s="329"/>
      <c r="GQ106" s="329"/>
      <c r="GR106" s="329"/>
      <c r="GS106" s="329"/>
      <c r="GT106" s="329"/>
      <c r="GU106" s="329"/>
      <c r="GV106" s="329"/>
      <c r="GW106" s="329"/>
      <c r="GX106" s="329"/>
      <c r="GY106" s="329"/>
      <c r="GZ106" s="329"/>
      <c r="HA106" s="329"/>
      <c r="HB106" s="329"/>
      <c r="HC106" s="329"/>
      <c r="HD106" s="329"/>
      <c r="HE106" s="329"/>
      <c r="HF106" s="329"/>
      <c r="HG106" s="329"/>
      <c r="HH106" s="329"/>
      <c r="HI106" s="329"/>
      <c r="HJ106" s="329"/>
      <c r="HK106" s="329"/>
      <c r="HL106" s="329"/>
      <c r="HM106" s="329"/>
      <c r="HN106" s="329"/>
      <c r="HO106" s="329"/>
      <c r="HP106" s="329"/>
      <c r="HQ106" s="329"/>
      <c r="HR106" s="329"/>
      <c r="HS106" s="329"/>
      <c r="HT106" s="329"/>
      <c r="HU106" s="329"/>
      <c r="HV106" s="329"/>
      <c r="HW106" s="329"/>
      <c r="HX106" s="329"/>
      <c r="HY106" s="329"/>
      <c r="HZ106" s="329"/>
      <c r="IA106" s="329"/>
      <c r="IB106" s="329"/>
      <c r="IC106" s="329"/>
      <c r="ID106" s="329"/>
      <c r="IE106" s="329"/>
      <c r="IF106" s="329"/>
      <c r="IG106" s="329"/>
      <c r="IH106" s="329"/>
      <c r="II106" s="329"/>
      <c r="IJ106" s="329"/>
      <c r="IK106" s="329"/>
      <c r="IL106" s="329"/>
      <c r="IM106" s="329"/>
      <c r="IN106" s="329"/>
      <c r="IO106" s="329"/>
      <c r="IP106" s="329"/>
      <c r="IQ106" s="329"/>
      <c r="IR106" s="329"/>
      <c r="IS106" s="329"/>
      <c r="IT106" s="329"/>
      <c r="IU106" s="329"/>
      <c r="IV106" s="329"/>
    </row>
    <row r="107" s="70" customFormat="1" spans="1:256">
      <c r="A107" s="539" t="s">
        <v>4236</v>
      </c>
      <c r="B107" s="540" t="s">
        <v>7659</v>
      </c>
      <c r="C107" s="483">
        <f ca="1">表1.2024年公共财政收入决算表!E107</f>
        <v>537</v>
      </c>
      <c r="D107" s="483">
        <f ca="1">SUMIF($J108:$J$390,$A107,D108:D$390)</f>
        <v>1240</v>
      </c>
      <c r="E107" s="541">
        <f ca="1">SUMIF($J108:$J$390,$A107,E108:E$390)</f>
        <v>1240</v>
      </c>
      <c r="F107" s="541">
        <f ca="1">SUMIF($J108:$J$390,$A107,F108:F$390)</f>
        <v>0</v>
      </c>
      <c r="G107" s="483">
        <f ca="1">SUMIF($J108:$J$390,$A107,G108:G$390)</f>
        <v>703</v>
      </c>
      <c r="H107" s="483" t="str">
        <f ca="1" t="shared" si="15"/>
        <v>130.9%</v>
      </c>
      <c r="I107" s="22" t="str">
        <f ca="1" t="shared" si="16"/>
        <v>是</v>
      </c>
      <c r="J107" s="546" t="str">
        <f>LEFT(A107,3)</f>
        <v>101</v>
      </c>
      <c r="K107" s="93" t="str">
        <f t="shared" si="17"/>
        <v>款</v>
      </c>
      <c r="L107" s="545">
        <v>1</v>
      </c>
      <c r="M107" s="230"/>
      <c r="N107" s="230"/>
      <c r="O107" s="230"/>
      <c r="P107" s="230"/>
      <c r="Q107" s="230"/>
      <c r="R107" s="230"/>
      <c r="S107" s="230"/>
      <c r="T107" s="230"/>
      <c r="U107" s="230"/>
      <c r="V107" s="230"/>
      <c r="W107" s="230"/>
      <c r="X107" s="230"/>
      <c r="Y107" s="230"/>
      <c r="Z107" s="230"/>
      <c r="AA107" s="230"/>
      <c r="AB107" s="230"/>
      <c r="AC107" s="230"/>
      <c r="AD107" s="230"/>
      <c r="AE107" s="230"/>
      <c r="AF107" s="230"/>
      <c r="AG107" s="230"/>
      <c r="AH107" s="230"/>
      <c r="AI107" s="230"/>
      <c r="AJ107" s="230"/>
      <c r="AK107" s="230"/>
      <c r="AL107" s="230"/>
      <c r="AM107" s="230"/>
      <c r="AN107" s="230"/>
      <c r="AO107" s="230"/>
      <c r="AP107" s="230"/>
      <c r="AQ107" s="230"/>
      <c r="AR107" s="230"/>
      <c r="AS107" s="230"/>
      <c r="AT107" s="230"/>
      <c r="AU107" s="230"/>
      <c r="AV107" s="230"/>
      <c r="AW107" s="230"/>
      <c r="AX107" s="230"/>
      <c r="AY107" s="230"/>
      <c r="AZ107" s="230"/>
      <c r="BA107" s="230"/>
      <c r="BB107" s="230"/>
      <c r="BC107" s="230"/>
      <c r="BD107" s="230"/>
      <c r="BE107" s="230"/>
      <c r="BF107" s="230"/>
      <c r="BG107" s="230"/>
      <c r="BH107" s="230"/>
      <c r="BI107" s="230"/>
      <c r="BJ107" s="230"/>
      <c r="BK107" s="230"/>
      <c r="BL107" s="230"/>
      <c r="BM107" s="230"/>
      <c r="BN107" s="230"/>
      <c r="BO107" s="230"/>
      <c r="BP107" s="230"/>
      <c r="BQ107" s="230"/>
      <c r="BR107" s="230"/>
      <c r="BS107" s="230"/>
      <c r="BT107" s="230"/>
      <c r="BU107" s="230"/>
      <c r="BV107" s="230"/>
      <c r="BW107" s="230"/>
      <c r="BX107" s="230"/>
      <c r="BY107" s="230"/>
      <c r="BZ107" s="230"/>
      <c r="CA107" s="230"/>
      <c r="CB107" s="230"/>
      <c r="CC107" s="230"/>
      <c r="CD107" s="230"/>
      <c r="CE107" s="230"/>
      <c r="CF107" s="230"/>
      <c r="CG107" s="230"/>
      <c r="CH107" s="230"/>
      <c r="CI107" s="230"/>
      <c r="CJ107" s="230"/>
      <c r="CK107" s="230"/>
      <c r="CL107" s="230"/>
      <c r="CM107" s="230"/>
      <c r="CN107" s="230"/>
      <c r="CO107" s="230"/>
      <c r="CP107" s="230"/>
      <c r="CQ107" s="230"/>
      <c r="CR107" s="230"/>
      <c r="CS107" s="230"/>
      <c r="CT107" s="230"/>
      <c r="CU107" s="230"/>
      <c r="CV107" s="230"/>
      <c r="CW107" s="230"/>
      <c r="CX107" s="230"/>
      <c r="CY107" s="230"/>
      <c r="CZ107" s="230"/>
      <c r="DA107" s="230"/>
      <c r="DB107" s="230"/>
      <c r="DC107" s="230"/>
      <c r="DD107" s="230"/>
      <c r="DE107" s="230"/>
      <c r="DF107" s="230"/>
      <c r="DG107" s="230"/>
      <c r="DH107" s="230"/>
      <c r="DI107" s="230"/>
      <c r="DJ107" s="230"/>
      <c r="DK107" s="230"/>
      <c r="DL107" s="230"/>
      <c r="DM107" s="230"/>
      <c r="DN107" s="230"/>
      <c r="DO107" s="230"/>
      <c r="DP107" s="230"/>
      <c r="DQ107" s="230"/>
      <c r="DR107" s="230"/>
      <c r="DS107" s="230"/>
      <c r="DT107" s="230"/>
      <c r="DU107" s="230"/>
      <c r="DV107" s="230"/>
      <c r="DW107" s="230"/>
      <c r="DX107" s="230"/>
      <c r="DY107" s="230"/>
      <c r="DZ107" s="230"/>
      <c r="EA107" s="230"/>
      <c r="EB107" s="230"/>
      <c r="EC107" s="230"/>
      <c r="ED107" s="230"/>
      <c r="EE107" s="230"/>
      <c r="EF107" s="230"/>
      <c r="EG107" s="230"/>
      <c r="EH107" s="230"/>
      <c r="EI107" s="230"/>
      <c r="EJ107" s="230"/>
      <c r="EK107" s="230"/>
      <c r="EL107" s="230"/>
      <c r="EM107" s="230"/>
      <c r="EN107" s="230"/>
      <c r="EO107" s="230"/>
      <c r="EP107" s="230"/>
      <c r="EQ107" s="230"/>
      <c r="ER107" s="230"/>
      <c r="ES107" s="230"/>
      <c r="ET107" s="230"/>
      <c r="EU107" s="230"/>
      <c r="EV107" s="230"/>
      <c r="EW107" s="230"/>
      <c r="EX107" s="230"/>
      <c r="EY107" s="230"/>
      <c r="EZ107" s="230"/>
      <c r="FA107" s="230"/>
      <c r="FB107" s="230"/>
      <c r="FC107" s="230"/>
      <c r="FD107" s="230"/>
      <c r="FE107" s="230"/>
      <c r="FF107" s="230"/>
      <c r="FG107" s="230"/>
      <c r="FH107" s="230"/>
      <c r="FI107" s="230"/>
      <c r="FJ107" s="230"/>
      <c r="FK107" s="230"/>
      <c r="FL107" s="230"/>
      <c r="FM107" s="230"/>
      <c r="FN107" s="230"/>
      <c r="FO107" s="230"/>
      <c r="FP107" s="230"/>
      <c r="FQ107" s="230"/>
      <c r="FR107" s="230"/>
      <c r="FS107" s="230"/>
      <c r="FT107" s="230"/>
      <c r="FU107" s="230"/>
      <c r="FV107" s="230"/>
      <c r="FW107" s="230"/>
      <c r="FX107" s="230"/>
      <c r="FY107" s="230"/>
      <c r="FZ107" s="230"/>
      <c r="GA107" s="230"/>
      <c r="GB107" s="230"/>
      <c r="GC107" s="230"/>
      <c r="GD107" s="230"/>
      <c r="GE107" s="230"/>
      <c r="GF107" s="230"/>
      <c r="GG107" s="230"/>
      <c r="GH107" s="230"/>
      <c r="GI107" s="230"/>
      <c r="GJ107" s="230"/>
      <c r="GK107" s="230"/>
      <c r="GL107" s="230"/>
      <c r="GM107" s="230"/>
      <c r="GN107" s="230"/>
      <c r="GO107" s="230"/>
      <c r="GP107" s="230"/>
      <c r="GQ107" s="230"/>
      <c r="GR107" s="230"/>
      <c r="GS107" s="230"/>
      <c r="GT107" s="230"/>
      <c r="GU107" s="230"/>
      <c r="GV107" s="230"/>
      <c r="GW107" s="230"/>
      <c r="GX107" s="230"/>
      <c r="GY107" s="230"/>
      <c r="GZ107" s="230"/>
      <c r="HA107" s="230"/>
      <c r="HB107" s="230"/>
      <c r="HC107" s="230"/>
      <c r="HD107" s="230"/>
      <c r="HE107" s="230"/>
      <c r="HF107" s="230"/>
      <c r="HG107" s="230"/>
      <c r="HH107" s="230"/>
      <c r="HI107" s="230"/>
      <c r="HJ107" s="230"/>
      <c r="HK107" s="230"/>
      <c r="HL107" s="230"/>
      <c r="HM107" s="230"/>
      <c r="HN107" s="230"/>
      <c r="HO107" s="230"/>
      <c r="HP107" s="230"/>
      <c r="HQ107" s="230"/>
      <c r="HR107" s="230"/>
      <c r="HS107" s="230"/>
      <c r="HT107" s="230"/>
      <c r="HU107" s="230"/>
      <c r="HV107" s="230"/>
      <c r="HW107" s="230"/>
      <c r="HX107" s="230"/>
      <c r="HY107" s="230"/>
      <c r="HZ107" s="230"/>
      <c r="IA107" s="230"/>
      <c r="IB107" s="230"/>
      <c r="IC107" s="230"/>
      <c r="ID107" s="230"/>
      <c r="IE107" s="230"/>
      <c r="IF107" s="230"/>
      <c r="IG107" s="230"/>
      <c r="IH107" s="230"/>
      <c r="II107" s="230"/>
      <c r="IJ107" s="230"/>
      <c r="IK107" s="230"/>
      <c r="IL107" s="230"/>
      <c r="IM107" s="230"/>
      <c r="IN107" s="230"/>
      <c r="IO107" s="230"/>
      <c r="IP107" s="230"/>
      <c r="IQ107" s="230"/>
      <c r="IR107" s="230"/>
      <c r="IS107" s="230"/>
      <c r="IT107" s="230"/>
      <c r="IU107" s="230"/>
      <c r="IV107" s="230"/>
    </row>
    <row r="108" s="524" customFormat="1" ht="15.75" hidden="1" spans="1:256">
      <c r="A108" s="353" t="s">
        <v>4238</v>
      </c>
      <c r="B108" s="307" t="s">
        <v>201</v>
      </c>
      <c r="C108" s="365">
        <f ca="1">SUMIF(表1.2024年公共财政收入决算表!$A$6:$A$387,A108,表1.2024年公共财政收入决算表!$E$6:$E$387)</f>
        <v>0</v>
      </c>
      <c r="D108" s="365">
        <f t="shared" ref="D108:D111" si="21">SUM(E108:F108)</f>
        <v>0</v>
      </c>
      <c r="E108" s="542"/>
      <c r="F108" s="348"/>
      <c r="G108" s="348">
        <f ca="1" t="shared" ref="G108:G111" si="22">D108-C108</f>
        <v>0</v>
      </c>
      <c r="H108" s="348" t="str">
        <f ca="1" t="shared" si="15"/>
        <v/>
      </c>
      <c r="I108" s="22" t="str">
        <f ca="1" t="shared" si="16"/>
        <v>否</v>
      </c>
      <c r="J108" s="547" t="str">
        <f t="shared" ref="J108:J111" si="23">LEFT(A108,5)</f>
        <v>10107</v>
      </c>
      <c r="K108" s="93" t="str">
        <f t="shared" si="17"/>
        <v>项</v>
      </c>
      <c r="L108" s="329"/>
      <c r="M108" s="329"/>
      <c r="N108" s="329"/>
      <c r="O108" s="329"/>
      <c r="P108" s="329"/>
      <c r="Q108" s="329"/>
      <c r="R108" s="329"/>
      <c r="S108" s="329"/>
      <c r="T108" s="329"/>
      <c r="U108" s="329"/>
      <c r="V108" s="329"/>
      <c r="W108" s="329"/>
      <c r="X108" s="329"/>
      <c r="Y108" s="329"/>
      <c r="Z108" s="329"/>
      <c r="AA108" s="329"/>
      <c r="AB108" s="329"/>
      <c r="AC108" s="329"/>
      <c r="AD108" s="329"/>
      <c r="AE108" s="329"/>
      <c r="AF108" s="329"/>
      <c r="AG108" s="329"/>
      <c r="AH108" s="329"/>
      <c r="AI108" s="329"/>
      <c r="AJ108" s="329"/>
      <c r="AK108" s="329"/>
      <c r="AL108" s="329"/>
      <c r="AM108" s="329"/>
      <c r="AN108" s="329"/>
      <c r="AO108" s="329"/>
      <c r="AP108" s="329"/>
      <c r="AQ108" s="329"/>
      <c r="AR108" s="329"/>
      <c r="AS108" s="329"/>
      <c r="AT108" s="329"/>
      <c r="AU108" s="329"/>
      <c r="AV108" s="329"/>
      <c r="AW108" s="329"/>
      <c r="AX108" s="329"/>
      <c r="AY108" s="329"/>
      <c r="AZ108" s="329"/>
      <c r="BA108" s="329"/>
      <c r="BB108" s="329"/>
      <c r="BC108" s="329"/>
      <c r="BD108" s="329"/>
      <c r="BE108" s="329"/>
      <c r="BF108" s="329"/>
      <c r="BG108" s="329"/>
      <c r="BH108" s="329"/>
      <c r="BI108" s="329"/>
      <c r="BJ108" s="329"/>
      <c r="BK108" s="329"/>
      <c r="BL108" s="329"/>
      <c r="BM108" s="329"/>
      <c r="BN108" s="329"/>
      <c r="BO108" s="329"/>
      <c r="BP108" s="329"/>
      <c r="BQ108" s="329"/>
      <c r="BR108" s="329"/>
      <c r="BS108" s="329"/>
      <c r="BT108" s="329"/>
      <c r="BU108" s="329"/>
      <c r="BV108" s="329"/>
      <c r="BW108" s="329"/>
      <c r="BX108" s="329"/>
      <c r="BY108" s="329"/>
      <c r="BZ108" s="329"/>
      <c r="CA108" s="329"/>
      <c r="CB108" s="329"/>
      <c r="CC108" s="329"/>
      <c r="CD108" s="329"/>
      <c r="CE108" s="329"/>
      <c r="CF108" s="329"/>
      <c r="CG108" s="329"/>
      <c r="CH108" s="329"/>
      <c r="CI108" s="329"/>
      <c r="CJ108" s="329"/>
      <c r="CK108" s="329"/>
      <c r="CL108" s="329"/>
      <c r="CM108" s="329"/>
      <c r="CN108" s="329"/>
      <c r="CO108" s="329"/>
      <c r="CP108" s="329"/>
      <c r="CQ108" s="329"/>
      <c r="CR108" s="329"/>
      <c r="CS108" s="329"/>
      <c r="CT108" s="329"/>
      <c r="CU108" s="329"/>
      <c r="CV108" s="329"/>
      <c r="CW108" s="329"/>
      <c r="CX108" s="329"/>
      <c r="CY108" s="329"/>
      <c r="CZ108" s="329"/>
      <c r="DA108" s="329"/>
      <c r="DB108" s="329"/>
      <c r="DC108" s="329"/>
      <c r="DD108" s="329"/>
      <c r="DE108" s="329"/>
      <c r="DF108" s="329"/>
      <c r="DG108" s="329"/>
      <c r="DH108" s="329"/>
      <c r="DI108" s="329"/>
      <c r="DJ108" s="329"/>
      <c r="DK108" s="329"/>
      <c r="DL108" s="329"/>
      <c r="DM108" s="329"/>
      <c r="DN108" s="329"/>
      <c r="DO108" s="329"/>
      <c r="DP108" s="329"/>
      <c r="DQ108" s="329"/>
      <c r="DR108" s="329"/>
      <c r="DS108" s="329"/>
      <c r="DT108" s="329"/>
      <c r="DU108" s="329"/>
      <c r="DV108" s="329"/>
      <c r="DW108" s="329"/>
      <c r="DX108" s="329"/>
      <c r="DY108" s="329"/>
      <c r="DZ108" s="329"/>
      <c r="EA108" s="329"/>
      <c r="EB108" s="329"/>
      <c r="EC108" s="329"/>
      <c r="ED108" s="329"/>
      <c r="EE108" s="329"/>
      <c r="EF108" s="329"/>
      <c r="EG108" s="329"/>
      <c r="EH108" s="329"/>
      <c r="EI108" s="329"/>
      <c r="EJ108" s="329"/>
      <c r="EK108" s="329"/>
      <c r="EL108" s="329"/>
      <c r="EM108" s="329"/>
      <c r="EN108" s="329"/>
      <c r="EO108" s="329"/>
      <c r="EP108" s="329"/>
      <c r="EQ108" s="329"/>
      <c r="ER108" s="329"/>
      <c r="ES108" s="329"/>
      <c r="ET108" s="329"/>
      <c r="EU108" s="329"/>
      <c r="EV108" s="329"/>
      <c r="EW108" s="329"/>
      <c r="EX108" s="329"/>
      <c r="EY108" s="329"/>
      <c r="EZ108" s="329"/>
      <c r="FA108" s="329"/>
      <c r="FB108" s="329"/>
      <c r="FC108" s="329"/>
      <c r="FD108" s="329"/>
      <c r="FE108" s="329"/>
      <c r="FF108" s="329"/>
      <c r="FG108" s="329"/>
      <c r="FH108" s="329"/>
      <c r="FI108" s="329"/>
      <c r="FJ108" s="329"/>
      <c r="FK108" s="329"/>
      <c r="FL108" s="329"/>
      <c r="FM108" s="329"/>
      <c r="FN108" s="329"/>
      <c r="FO108" s="329"/>
      <c r="FP108" s="329"/>
      <c r="FQ108" s="329"/>
      <c r="FR108" s="329"/>
      <c r="FS108" s="329"/>
      <c r="FT108" s="329"/>
      <c r="FU108" s="329"/>
      <c r="FV108" s="329"/>
      <c r="FW108" s="329"/>
      <c r="FX108" s="329"/>
      <c r="FY108" s="329"/>
      <c r="FZ108" s="329"/>
      <c r="GA108" s="329"/>
      <c r="GB108" s="329"/>
      <c r="GC108" s="329"/>
      <c r="GD108" s="329"/>
      <c r="GE108" s="329"/>
      <c r="GF108" s="329"/>
      <c r="GG108" s="329"/>
      <c r="GH108" s="329"/>
      <c r="GI108" s="329"/>
      <c r="GJ108" s="329"/>
      <c r="GK108" s="329"/>
      <c r="GL108" s="329"/>
      <c r="GM108" s="329"/>
      <c r="GN108" s="329"/>
      <c r="GO108" s="329"/>
      <c r="GP108" s="329"/>
      <c r="GQ108" s="329"/>
      <c r="GR108" s="329"/>
      <c r="GS108" s="329"/>
      <c r="GT108" s="329"/>
      <c r="GU108" s="329"/>
      <c r="GV108" s="329"/>
      <c r="GW108" s="329"/>
      <c r="GX108" s="329"/>
      <c r="GY108" s="329"/>
      <c r="GZ108" s="329"/>
      <c r="HA108" s="329"/>
      <c r="HB108" s="329"/>
      <c r="HC108" s="329"/>
      <c r="HD108" s="329"/>
      <c r="HE108" s="329"/>
      <c r="HF108" s="329"/>
      <c r="HG108" s="329"/>
      <c r="HH108" s="329"/>
      <c r="HI108" s="329"/>
      <c r="HJ108" s="329"/>
      <c r="HK108" s="329"/>
      <c r="HL108" s="329"/>
      <c r="HM108" s="329"/>
      <c r="HN108" s="329"/>
      <c r="HO108" s="329"/>
      <c r="HP108" s="329"/>
      <c r="HQ108" s="329"/>
      <c r="HR108" s="329"/>
      <c r="HS108" s="329"/>
      <c r="HT108" s="329"/>
      <c r="HU108" s="329"/>
      <c r="HV108" s="329"/>
      <c r="HW108" s="329"/>
      <c r="HX108" s="329"/>
      <c r="HY108" s="329"/>
      <c r="HZ108" s="329"/>
      <c r="IA108" s="329"/>
      <c r="IB108" s="329"/>
      <c r="IC108" s="329"/>
      <c r="ID108" s="329"/>
      <c r="IE108" s="329"/>
      <c r="IF108" s="329"/>
      <c r="IG108" s="329"/>
      <c r="IH108" s="329"/>
      <c r="II108" s="329"/>
      <c r="IJ108" s="329"/>
      <c r="IK108" s="329"/>
      <c r="IL108" s="329"/>
      <c r="IM108" s="329"/>
      <c r="IN108" s="329"/>
      <c r="IO108" s="329"/>
      <c r="IP108" s="329"/>
      <c r="IQ108" s="329"/>
      <c r="IR108" s="329"/>
      <c r="IS108" s="329"/>
      <c r="IT108" s="329"/>
      <c r="IU108" s="329"/>
      <c r="IV108" s="329"/>
    </row>
    <row r="109" s="524" customFormat="1" ht="15.75" hidden="1" spans="1:256">
      <c r="A109" s="353" t="s">
        <v>4239</v>
      </c>
      <c r="B109" s="307" t="s">
        <v>203</v>
      </c>
      <c r="C109" s="365">
        <f ca="1">SUMIF(表1.2024年公共财政收入决算表!$A$6:$A$387,A109,表1.2024年公共财政收入决算表!$E$6:$E$387)</f>
        <v>0</v>
      </c>
      <c r="D109" s="365">
        <f t="shared" si="21"/>
        <v>1120</v>
      </c>
      <c r="E109" s="542">
        <v>1120</v>
      </c>
      <c r="F109" s="348"/>
      <c r="G109" s="348">
        <f ca="1" t="shared" si="22"/>
        <v>1120</v>
      </c>
      <c r="H109" s="348" t="str">
        <f ca="1" t="shared" si="15"/>
        <v/>
      </c>
      <c r="I109" s="22" t="str">
        <f ca="1" t="shared" si="16"/>
        <v>是</v>
      </c>
      <c r="J109" s="547" t="str">
        <f t="shared" si="23"/>
        <v>10107</v>
      </c>
      <c r="K109" s="93" t="str">
        <f t="shared" si="17"/>
        <v>项</v>
      </c>
      <c r="L109" s="329"/>
      <c r="M109" s="329"/>
      <c r="N109" s="329"/>
      <c r="O109" s="329"/>
      <c r="P109" s="329"/>
      <c r="Q109" s="329"/>
      <c r="R109" s="329"/>
      <c r="S109" s="329"/>
      <c r="T109" s="329"/>
      <c r="U109" s="329"/>
      <c r="V109" s="329"/>
      <c r="W109" s="329"/>
      <c r="X109" s="329"/>
      <c r="Y109" s="329"/>
      <c r="Z109" s="329"/>
      <c r="AA109" s="329"/>
      <c r="AB109" s="329"/>
      <c r="AC109" s="329"/>
      <c r="AD109" s="329"/>
      <c r="AE109" s="329"/>
      <c r="AF109" s="329"/>
      <c r="AG109" s="329"/>
      <c r="AH109" s="329"/>
      <c r="AI109" s="329"/>
      <c r="AJ109" s="329"/>
      <c r="AK109" s="329"/>
      <c r="AL109" s="329"/>
      <c r="AM109" s="329"/>
      <c r="AN109" s="329"/>
      <c r="AO109" s="329"/>
      <c r="AP109" s="329"/>
      <c r="AQ109" s="329"/>
      <c r="AR109" s="329"/>
      <c r="AS109" s="329"/>
      <c r="AT109" s="329"/>
      <c r="AU109" s="329"/>
      <c r="AV109" s="329"/>
      <c r="AW109" s="329"/>
      <c r="AX109" s="329"/>
      <c r="AY109" s="329"/>
      <c r="AZ109" s="329"/>
      <c r="BA109" s="329"/>
      <c r="BB109" s="329"/>
      <c r="BC109" s="329"/>
      <c r="BD109" s="329"/>
      <c r="BE109" s="329"/>
      <c r="BF109" s="329"/>
      <c r="BG109" s="329"/>
      <c r="BH109" s="329"/>
      <c r="BI109" s="329"/>
      <c r="BJ109" s="329"/>
      <c r="BK109" s="329"/>
      <c r="BL109" s="329"/>
      <c r="BM109" s="329"/>
      <c r="BN109" s="329"/>
      <c r="BO109" s="329"/>
      <c r="BP109" s="329"/>
      <c r="BQ109" s="329"/>
      <c r="BR109" s="329"/>
      <c r="BS109" s="329"/>
      <c r="BT109" s="329"/>
      <c r="BU109" s="329"/>
      <c r="BV109" s="329"/>
      <c r="BW109" s="329"/>
      <c r="BX109" s="329"/>
      <c r="BY109" s="329"/>
      <c r="BZ109" s="329"/>
      <c r="CA109" s="329"/>
      <c r="CB109" s="329"/>
      <c r="CC109" s="329"/>
      <c r="CD109" s="329"/>
      <c r="CE109" s="329"/>
      <c r="CF109" s="329"/>
      <c r="CG109" s="329"/>
      <c r="CH109" s="329"/>
      <c r="CI109" s="329"/>
      <c r="CJ109" s="329"/>
      <c r="CK109" s="329"/>
      <c r="CL109" s="329"/>
      <c r="CM109" s="329"/>
      <c r="CN109" s="329"/>
      <c r="CO109" s="329"/>
      <c r="CP109" s="329"/>
      <c r="CQ109" s="329"/>
      <c r="CR109" s="329"/>
      <c r="CS109" s="329"/>
      <c r="CT109" s="329"/>
      <c r="CU109" s="329"/>
      <c r="CV109" s="329"/>
      <c r="CW109" s="329"/>
      <c r="CX109" s="329"/>
      <c r="CY109" s="329"/>
      <c r="CZ109" s="329"/>
      <c r="DA109" s="329"/>
      <c r="DB109" s="329"/>
      <c r="DC109" s="329"/>
      <c r="DD109" s="329"/>
      <c r="DE109" s="329"/>
      <c r="DF109" s="329"/>
      <c r="DG109" s="329"/>
      <c r="DH109" s="329"/>
      <c r="DI109" s="329"/>
      <c r="DJ109" s="329"/>
      <c r="DK109" s="329"/>
      <c r="DL109" s="329"/>
      <c r="DM109" s="329"/>
      <c r="DN109" s="329"/>
      <c r="DO109" s="329"/>
      <c r="DP109" s="329"/>
      <c r="DQ109" s="329"/>
      <c r="DR109" s="329"/>
      <c r="DS109" s="329"/>
      <c r="DT109" s="329"/>
      <c r="DU109" s="329"/>
      <c r="DV109" s="329"/>
      <c r="DW109" s="329"/>
      <c r="DX109" s="329"/>
      <c r="DY109" s="329"/>
      <c r="DZ109" s="329"/>
      <c r="EA109" s="329"/>
      <c r="EB109" s="329"/>
      <c r="EC109" s="329"/>
      <c r="ED109" s="329"/>
      <c r="EE109" s="329"/>
      <c r="EF109" s="329"/>
      <c r="EG109" s="329"/>
      <c r="EH109" s="329"/>
      <c r="EI109" s="329"/>
      <c r="EJ109" s="329"/>
      <c r="EK109" s="329"/>
      <c r="EL109" s="329"/>
      <c r="EM109" s="329"/>
      <c r="EN109" s="329"/>
      <c r="EO109" s="329"/>
      <c r="EP109" s="329"/>
      <c r="EQ109" s="329"/>
      <c r="ER109" s="329"/>
      <c r="ES109" s="329"/>
      <c r="ET109" s="329"/>
      <c r="EU109" s="329"/>
      <c r="EV109" s="329"/>
      <c r="EW109" s="329"/>
      <c r="EX109" s="329"/>
      <c r="EY109" s="329"/>
      <c r="EZ109" s="329"/>
      <c r="FA109" s="329"/>
      <c r="FB109" s="329"/>
      <c r="FC109" s="329"/>
      <c r="FD109" s="329"/>
      <c r="FE109" s="329"/>
      <c r="FF109" s="329"/>
      <c r="FG109" s="329"/>
      <c r="FH109" s="329"/>
      <c r="FI109" s="329"/>
      <c r="FJ109" s="329"/>
      <c r="FK109" s="329"/>
      <c r="FL109" s="329"/>
      <c r="FM109" s="329"/>
      <c r="FN109" s="329"/>
      <c r="FO109" s="329"/>
      <c r="FP109" s="329"/>
      <c r="FQ109" s="329"/>
      <c r="FR109" s="329"/>
      <c r="FS109" s="329"/>
      <c r="FT109" s="329"/>
      <c r="FU109" s="329"/>
      <c r="FV109" s="329"/>
      <c r="FW109" s="329"/>
      <c r="FX109" s="329"/>
      <c r="FY109" s="329"/>
      <c r="FZ109" s="329"/>
      <c r="GA109" s="329"/>
      <c r="GB109" s="329"/>
      <c r="GC109" s="329"/>
      <c r="GD109" s="329"/>
      <c r="GE109" s="329"/>
      <c r="GF109" s="329"/>
      <c r="GG109" s="329"/>
      <c r="GH109" s="329"/>
      <c r="GI109" s="329"/>
      <c r="GJ109" s="329"/>
      <c r="GK109" s="329"/>
      <c r="GL109" s="329"/>
      <c r="GM109" s="329"/>
      <c r="GN109" s="329"/>
      <c r="GO109" s="329"/>
      <c r="GP109" s="329"/>
      <c r="GQ109" s="329"/>
      <c r="GR109" s="329"/>
      <c r="GS109" s="329"/>
      <c r="GT109" s="329"/>
      <c r="GU109" s="329"/>
      <c r="GV109" s="329"/>
      <c r="GW109" s="329"/>
      <c r="GX109" s="329"/>
      <c r="GY109" s="329"/>
      <c r="GZ109" s="329"/>
      <c r="HA109" s="329"/>
      <c r="HB109" s="329"/>
      <c r="HC109" s="329"/>
      <c r="HD109" s="329"/>
      <c r="HE109" s="329"/>
      <c r="HF109" s="329"/>
      <c r="HG109" s="329"/>
      <c r="HH109" s="329"/>
      <c r="HI109" s="329"/>
      <c r="HJ109" s="329"/>
      <c r="HK109" s="329"/>
      <c r="HL109" s="329"/>
      <c r="HM109" s="329"/>
      <c r="HN109" s="329"/>
      <c r="HO109" s="329"/>
      <c r="HP109" s="329"/>
      <c r="HQ109" s="329"/>
      <c r="HR109" s="329"/>
      <c r="HS109" s="329"/>
      <c r="HT109" s="329"/>
      <c r="HU109" s="329"/>
      <c r="HV109" s="329"/>
      <c r="HW109" s="329"/>
      <c r="HX109" s="329"/>
      <c r="HY109" s="329"/>
      <c r="HZ109" s="329"/>
      <c r="IA109" s="329"/>
      <c r="IB109" s="329"/>
      <c r="IC109" s="329"/>
      <c r="ID109" s="329"/>
      <c r="IE109" s="329"/>
      <c r="IF109" s="329"/>
      <c r="IG109" s="329"/>
      <c r="IH109" s="329"/>
      <c r="II109" s="329"/>
      <c r="IJ109" s="329"/>
      <c r="IK109" s="329"/>
      <c r="IL109" s="329"/>
      <c r="IM109" s="329"/>
      <c r="IN109" s="329"/>
      <c r="IO109" s="329"/>
      <c r="IP109" s="329"/>
      <c r="IQ109" s="329"/>
      <c r="IR109" s="329"/>
      <c r="IS109" s="329"/>
      <c r="IT109" s="329"/>
      <c r="IU109" s="329"/>
      <c r="IV109" s="329"/>
    </row>
    <row r="110" s="525" customFormat="1" ht="15.75" hidden="1" spans="1:256">
      <c r="A110" s="353" t="s">
        <v>4240</v>
      </c>
      <c r="B110" s="307" t="s">
        <v>205</v>
      </c>
      <c r="C110" s="365">
        <f ca="1">SUMIF(表1.2024年公共财政收入决算表!$A$6:$A$387,A110,表1.2024年公共财政收入决算表!$E$6:$E$387)</f>
        <v>536</v>
      </c>
      <c r="D110" s="365">
        <f t="shared" si="21"/>
        <v>120</v>
      </c>
      <c r="E110" s="542">
        <v>120</v>
      </c>
      <c r="F110" s="348"/>
      <c r="G110" s="365">
        <f ca="1" t="shared" si="22"/>
        <v>-416</v>
      </c>
      <c r="H110" s="365" t="str">
        <f ca="1" t="shared" si="15"/>
        <v>-77.6%</v>
      </c>
      <c r="I110" s="22" t="str">
        <f ca="1" t="shared" si="16"/>
        <v>是</v>
      </c>
      <c r="J110" s="547" t="str">
        <f t="shared" si="23"/>
        <v>10107</v>
      </c>
      <c r="K110" s="93" t="str">
        <f t="shared" si="17"/>
        <v>项</v>
      </c>
      <c r="L110" s="329"/>
      <c r="M110" s="329"/>
      <c r="N110" s="329"/>
      <c r="O110" s="329"/>
      <c r="P110" s="329"/>
      <c r="Q110" s="329"/>
      <c r="R110" s="329"/>
      <c r="S110" s="329"/>
      <c r="T110" s="329"/>
      <c r="U110" s="329"/>
      <c r="V110" s="329"/>
      <c r="W110" s="329"/>
      <c r="X110" s="329"/>
      <c r="Y110" s="329"/>
      <c r="Z110" s="329"/>
      <c r="AA110" s="329"/>
      <c r="AB110" s="329"/>
      <c r="AC110" s="329"/>
      <c r="AD110" s="329"/>
      <c r="AE110" s="329"/>
      <c r="AF110" s="329"/>
      <c r="AG110" s="329"/>
      <c r="AH110" s="329"/>
      <c r="AI110" s="329"/>
      <c r="AJ110" s="329"/>
      <c r="AK110" s="329"/>
      <c r="AL110" s="329"/>
      <c r="AM110" s="329"/>
      <c r="AN110" s="329"/>
      <c r="AO110" s="329"/>
      <c r="AP110" s="329"/>
      <c r="AQ110" s="329"/>
      <c r="AR110" s="329"/>
      <c r="AS110" s="329"/>
      <c r="AT110" s="329"/>
      <c r="AU110" s="329"/>
      <c r="AV110" s="329"/>
      <c r="AW110" s="329"/>
      <c r="AX110" s="329"/>
      <c r="AY110" s="329"/>
      <c r="AZ110" s="329"/>
      <c r="BA110" s="329"/>
      <c r="BB110" s="329"/>
      <c r="BC110" s="329"/>
      <c r="BD110" s="329"/>
      <c r="BE110" s="329"/>
      <c r="BF110" s="329"/>
      <c r="BG110" s="329"/>
      <c r="BH110" s="329"/>
      <c r="BI110" s="329"/>
      <c r="BJ110" s="329"/>
      <c r="BK110" s="329"/>
      <c r="BL110" s="329"/>
      <c r="BM110" s="329"/>
      <c r="BN110" s="329"/>
      <c r="BO110" s="329"/>
      <c r="BP110" s="329"/>
      <c r="BQ110" s="329"/>
      <c r="BR110" s="329"/>
      <c r="BS110" s="329"/>
      <c r="BT110" s="329"/>
      <c r="BU110" s="329"/>
      <c r="BV110" s="329"/>
      <c r="BW110" s="329"/>
      <c r="BX110" s="329"/>
      <c r="BY110" s="329"/>
      <c r="BZ110" s="329"/>
      <c r="CA110" s="329"/>
      <c r="CB110" s="329"/>
      <c r="CC110" s="329"/>
      <c r="CD110" s="329"/>
      <c r="CE110" s="329"/>
      <c r="CF110" s="329"/>
      <c r="CG110" s="329"/>
      <c r="CH110" s="329"/>
      <c r="CI110" s="329"/>
      <c r="CJ110" s="329"/>
      <c r="CK110" s="329"/>
      <c r="CL110" s="329"/>
      <c r="CM110" s="329"/>
      <c r="CN110" s="329"/>
      <c r="CO110" s="329"/>
      <c r="CP110" s="329"/>
      <c r="CQ110" s="329"/>
      <c r="CR110" s="329"/>
      <c r="CS110" s="329"/>
      <c r="CT110" s="329"/>
      <c r="CU110" s="329"/>
      <c r="CV110" s="329"/>
      <c r="CW110" s="329"/>
      <c r="CX110" s="329"/>
      <c r="CY110" s="329"/>
      <c r="CZ110" s="329"/>
      <c r="DA110" s="329"/>
      <c r="DB110" s="329"/>
      <c r="DC110" s="329"/>
      <c r="DD110" s="329"/>
      <c r="DE110" s="329"/>
      <c r="DF110" s="329"/>
      <c r="DG110" s="329"/>
      <c r="DH110" s="329"/>
      <c r="DI110" s="329"/>
      <c r="DJ110" s="329"/>
      <c r="DK110" s="329"/>
      <c r="DL110" s="329"/>
      <c r="DM110" s="329"/>
      <c r="DN110" s="329"/>
      <c r="DO110" s="329"/>
      <c r="DP110" s="329"/>
      <c r="DQ110" s="329"/>
      <c r="DR110" s="329"/>
      <c r="DS110" s="329"/>
      <c r="DT110" s="329"/>
      <c r="DU110" s="329"/>
      <c r="DV110" s="329"/>
      <c r="DW110" s="329"/>
      <c r="DX110" s="329"/>
      <c r="DY110" s="329"/>
      <c r="DZ110" s="329"/>
      <c r="EA110" s="329"/>
      <c r="EB110" s="329"/>
      <c r="EC110" s="329"/>
      <c r="ED110" s="329"/>
      <c r="EE110" s="329"/>
      <c r="EF110" s="329"/>
      <c r="EG110" s="329"/>
      <c r="EH110" s="329"/>
      <c r="EI110" s="329"/>
      <c r="EJ110" s="329"/>
      <c r="EK110" s="329"/>
      <c r="EL110" s="329"/>
      <c r="EM110" s="329"/>
      <c r="EN110" s="329"/>
      <c r="EO110" s="329"/>
      <c r="EP110" s="329"/>
      <c r="EQ110" s="329"/>
      <c r="ER110" s="329"/>
      <c r="ES110" s="329"/>
      <c r="ET110" s="329"/>
      <c r="EU110" s="329"/>
      <c r="EV110" s="329"/>
      <c r="EW110" s="329"/>
      <c r="EX110" s="329"/>
      <c r="EY110" s="329"/>
      <c r="EZ110" s="329"/>
      <c r="FA110" s="329"/>
      <c r="FB110" s="329"/>
      <c r="FC110" s="329"/>
      <c r="FD110" s="329"/>
      <c r="FE110" s="329"/>
      <c r="FF110" s="329"/>
      <c r="FG110" s="329"/>
      <c r="FH110" s="329"/>
      <c r="FI110" s="329"/>
      <c r="FJ110" s="329"/>
      <c r="FK110" s="329"/>
      <c r="FL110" s="329"/>
      <c r="FM110" s="329"/>
      <c r="FN110" s="329"/>
      <c r="FO110" s="329"/>
      <c r="FP110" s="329"/>
      <c r="FQ110" s="329"/>
      <c r="FR110" s="329"/>
      <c r="FS110" s="329"/>
      <c r="FT110" s="329"/>
      <c r="FU110" s="329"/>
      <c r="FV110" s="329"/>
      <c r="FW110" s="329"/>
      <c r="FX110" s="329"/>
      <c r="FY110" s="329"/>
      <c r="FZ110" s="329"/>
      <c r="GA110" s="329"/>
      <c r="GB110" s="329"/>
      <c r="GC110" s="329"/>
      <c r="GD110" s="329"/>
      <c r="GE110" s="329"/>
      <c r="GF110" s="329"/>
      <c r="GG110" s="329"/>
      <c r="GH110" s="329"/>
      <c r="GI110" s="329"/>
      <c r="GJ110" s="329"/>
      <c r="GK110" s="329"/>
      <c r="GL110" s="329"/>
      <c r="GM110" s="329"/>
      <c r="GN110" s="329"/>
      <c r="GO110" s="329"/>
      <c r="GP110" s="329"/>
      <c r="GQ110" s="329"/>
      <c r="GR110" s="329"/>
      <c r="GS110" s="329"/>
      <c r="GT110" s="329"/>
      <c r="GU110" s="329"/>
      <c r="GV110" s="329"/>
      <c r="GW110" s="329"/>
      <c r="GX110" s="329"/>
      <c r="GY110" s="329"/>
      <c r="GZ110" s="329"/>
      <c r="HA110" s="329"/>
      <c r="HB110" s="329"/>
      <c r="HC110" s="329"/>
      <c r="HD110" s="329"/>
      <c r="HE110" s="329"/>
      <c r="HF110" s="329"/>
      <c r="HG110" s="329"/>
      <c r="HH110" s="329"/>
      <c r="HI110" s="329"/>
      <c r="HJ110" s="329"/>
      <c r="HK110" s="329"/>
      <c r="HL110" s="329"/>
      <c r="HM110" s="329"/>
      <c r="HN110" s="329"/>
      <c r="HO110" s="329"/>
      <c r="HP110" s="329"/>
      <c r="HQ110" s="329"/>
      <c r="HR110" s="329"/>
      <c r="HS110" s="329"/>
      <c r="HT110" s="329"/>
      <c r="HU110" s="329"/>
      <c r="HV110" s="329"/>
      <c r="HW110" s="329"/>
      <c r="HX110" s="329"/>
      <c r="HY110" s="329"/>
      <c r="HZ110" s="329"/>
      <c r="IA110" s="329"/>
      <c r="IB110" s="329"/>
      <c r="IC110" s="329"/>
      <c r="ID110" s="329"/>
      <c r="IE110" s="329"/>
      <c r="IF110" s="329"/>
      <c r="IG110" s="329"/>
      <c r="IH110" s="329"/>
      <c r="II110" s="329"/>
      <c r="IJ110" s="329"/>
      <c r="IK110" s="329"/>
      <c r="IL110" s="329"/>
      <c r="IM110" s="329"/>
      <c r="IN110" s="329"/>
      <c r="IO110" s="329"/>
      <c r="IP110" s="329"/>
      <c r="IQ110" s="329"/>
      <c r="IR110" s="329"/>
      <c r="IS110" s="329"/>
      <c r="IT110" s="329"/>
      <c r="IU110" s="329"/>
      <c r="IV110" s="329"/>
    </row>
    <row r="111" s="524" customFormat="1" ht="31.5" hidden="1" spans="1:256">
      <c r="A111" s="353" t="s">
        <v>4241</v>
      </c>
      <c r="B111" s="307" t="s">
        <v>207</v>
      </c>
      <c r="C111" s="365">
        <f ca="1">SUMIF(表1.2024年公共财政收入决算表!$A$6:$A$387,A111,表1.2024年公共财政收入决算表!$E$6:$E$387)</f>
        <v>1</v>
      </c>
      <c r="D111" s="365">
        <f t="shared" si="21"/>
        <v>0</v>
      </c>
      <c r="E111" s="542"/>
      <c r="F111" s="348"/>
      <c r="G111" s="348">
        <f ca="1" t="shared" si="22"/>
        <v>-1</v>
      </c>
      <c r="H111" s="348" t="str">
        <f ca="1" t="shared" si="15"/>
        <v>-100.0%</v>
      </c>
      <c r="I111" s="22" t="str">
        <f ca="1" t="shared" si="16"/>
        <v>是</v>
      </c>
      <c r="J111" s="547" t="str">
        <f t="shared" si="23"/>
        <v>10107</v>
      </c>
      <c r="K111" s="93" t="str">
        <f t="shared" si="17"/>
        <v>项</v>
      </c>
      <c r="L111" s="329"/>
      <c r="M111" s="329"/>
      <c r="N111" s="329"/>
      <c r="O111" s="329"/>
      <c r="P111" s="329"/>
      <c r="Q111" s="329"/>
      <c r="R111" s="329"/>
      <c r="S111" s="329"/>
      <c r="T111" s="329"/>
      <c r="U111" s="329"/>
      <c r="V111" s="329"/>
      <c r="W111" s="329"/>
      <c r="X111" s="329"/>
      <c r="Y111" s="329"/>
      <c r="Z111" s="329"/>
      <c r="AA111" s="329"/>
      <c r="AB111" s="329"/>
      <c r="AC111" s="329"/>
      <c r="AD111" s="329"/>
      <c r="AE111" s="329"/>
      <c r="AF111" s="329"/>
      <c r="AG111" s="329"/>
      <c r="AH111" s="329"/>
      <c r="AI111" s="329"/>
      <c r="AJ111" s="329"/>
      <c r="AK111" s="329"/>
      <c r="AL111" s="329"/>
      <c r="AM111" s="329"/>
      <c r="AN111" s="329"/>
      <c r="AO111" s="329"/>
      <c r="AP111" s="329"/>
      <c r="AQ111" s="329"/>
      <c r="AR111" s="329"/>
      <c r="AS111" s="329"/>
      <c r="AT111" s="329"/>
      <c r="AU111" s="329"/>
      <c r="AV111" s="329"/>
      <c r="AW111" s="329"/>
      <c r="AX111" s="329"/>
      <c r="AY111" s="329"/>
      <c r="AZ111" s="329"/>
      <c r="BA111" s="329"/>
      <c r="BB111" s="329"/>
      <c r="BC111" s="329"/>
      <c r="BD111" s="329"/>
      <c r="BE111" s="329"/>
      <c r="BF111" s="329"/>
      <c r="BG111" s="329"/>
      <c r="BH111" s="329"/>
      <c r="BI111" s="329"/>
      <c r="BJ111" s="329"/>
      <c r="BK111" s="329"/>
      <c r="BL111" s="329"/>
      <c r="BM111" s="329"/>
      <c r="BN111" s="329"/>
      <c r="BO111" s="329"/>
      <c r="BP111" s="329"/>
      <c r="BQ111" s="329"/>
      <c r="BR111" s="329"/>
      <c r="BS111" s="329"/>
      <c r="BT111" s="329"/>
      <c r="BU111" s="329"/>
      <c r="BV111" s="329"/>
      <c r="BW111" s="329"/>
      <c r="BX111" s="329"/>
      <c r="BY111" s="329"/>
      <c r="BZ111" s="329"/>
      <c r="CA111" s="329"/>
      <c r="CB111" s="329"/>
      <c r="CC111" s="329"/>
      <c r="CD111" s="329"/>
      <c r="CE111" s="329"/>
      <c r="CF111" s="329"/>
      <c r="CG111" s="329"/>
      <c r="CH111" s="329"/>
      <c r="CI111" s="329"/>
      <c r="CJ111" s="329"/>
      <c r="CK111" s="329"/>
      <c r="CL111" s="329"/>
      <c r="CM111" s="329"/>
      <c r="CN111" s="329"/>
      <c r="CO111" s="329"/>
      <c r="CP111" s="329"/>
      <c r="CQ111" s="329"/>
      <c r="CR111" s="329"/>
      <c r="CS111" s="329"/>
      <c r="CT111" s="329"/>
      <c r="CU111" s="329"/>
      <c r="CV111" s="329"/>
      <c r="CW111" s="329"/>
      <c r="CX111" s="329"/>
      <c r="CY111" s="329"/>
      <c r="CZ111" s="329"/>
      <c r="DA111" s="329"/>
      <c r="DB111" s="329"/>
      <c r="DC111" s="329"/>
      <c r="DD111" s="329"/>
      <c r="DE111" s="329"/>
      <c r="DF111" s="329"/>
      <c r="DG111" s="329"/>
      <c r="DH111" s="329"/>
      <c r="DI111" s="329"/>
      <c r="DJ111" s="329"/>
      <c r="DK111" s="329"/>
      <c r="DL111" s="329"/>
      <c r="DM111" s="329"/>
      <c r="DN111" s="329"/>
      <c r="DO111" s="329"/>
      <c r="DP111" s="329"/>
      <c r="DQ111" s="329"/>
      <c r="DR111" s="329"/>
      <c r="DS111" s="329"/>
      <c r="DT111" s="329"/>
      <c r="DU111" s="329"/>
      <c r="DV111" s="329"/>
      <c r="DW111" s="329"/>
      <c r="DX111" s="329"/>
      <c r="DY111" s="329"/>
      <c r="DZ111" s="329"/>
      <c r="EA111" s="329"/>
      <c r="EB111" s="329"/>
      <c r="EC111" s="329"/>
      <c r="ED111" s="329"/>
      <c r="EE111" s="329"/>
      <c r="EF111" s="329"/>
      <c r="EG111" s="329"/>
      <c r="EH111" s="329"/>
      <c r="EI111" s="329"/>
      <c r="EJ111" s="329"/>
      <c r="EK111" s="329"/>
      <c r="EL111" s="329"/>
      <c r="EM111" s="329"/>
      <c r="EN111" s="329"/>
      <c r="EO111" s="329"/>
      <c r="EP111" s="329"/>
      <c r="EQ111" s="329"/>
      <c r="ER111" s="329"/>
      <c r="ES111" s="329"/>
      <c r="ET111" s="329"/>
      <c r="EU111" s="329"/>
      <c r="EV111" s="329"/>
      <c r="EW111" s="329"/>
      <c r="EX111" s="329"/>
      <c r="EY111" s="329"/>
      <c r="EZ111" s="329"/>
      <c r="FA111" s="329"/>
      <c r="FB111" s="329"/>
      <c r="FC111" s="329"/>
      <c r="FD111" s="329"/>
      <c r="FE111" s="329"/>
      <c r="FF111" s="329"/>
      <c r="FG111" s="329"/>
      <c r="FH111" s="329"/>
      <c r="FI111" s="329"/>
      <c r="FJ111" s="329"/>
      <c r="FK111" s="329"/>
      <c r="FL111" s="329"/>
      <c r="FM111" s="329"/>
      <c r="FN111" s="329"/>
      <c r="FO111" s="329"/>
      <c r="FP111" s="329"/>
      <c r="FQ111" s="329"/>
      <c r="FR111" s="329"/>
      <c r="FS111" s="329"/>
      <c r="FT111" s="329"/>
      <c r="FU111" s="329"/>
      <c r="FV111" s="329"/>
      <c r="FW111" s="329"/>
      <c r="FX111" s="329"/>
      <c r="FY111" s="329"/>
      <c r="FZ111" s="329"/>
      <c r="GA111" s="329"/>
      <c r="GB111" s="329"/>
      <c r="GC111" s="329"/>
      <c r="GD111" s="329"/>
      <c r="GE111" s="329"/>
      <c r="GF111" s="329"/>
      <c r="GG111" s="329"/>
      <c r="GH111" s="329"/>
      <c r="GI111" s="329"/>
      <c r="GJ111" s="329"/>
      <c r="GK111" s="329"/>
      <c r="GL111" s="329"/>
      <c r="GM111" s="329"/>
      <c r="GN111" s="329"/>
      <c r="GO111" s="329"/>
      <c r="GP111" s="329"/>
      <c r="GQ111" s="329"/>
      <c r="GR111" s="329"/>
      <c r="GS111" s="329"/>
      <c r="GT111" s="329"/>
      <c r="GU111" s="329"/>
      <c r="GV111" s="329"/>
      <c r="GW111" s="329"/>
      <c r="GX111" s="329"/>
      <c r="GY111" s="329"/>
      <c r="GZ111" s="329"/>
      <c r="HA111" s="329"/>
      <c r="HB111" s="329"/>
      <c r="HC111" s="329"/>
      <c r="HD111" s="329"/>
      <c r="HE111" s="329"/>
      <c r="HF111" s="329"/>
      <c r="HG111" s="329"/>
      <c r="HH111" s="329"/>
      <c r="HI111" s="329"/>
      <c r="HJ111" s="329"/>
      <c r="HK111" s="329"/>
      <c r="HL111" s="329"/>
      <c r="HM111" s="329"/>
      <c r="HN111" s="329"/>
      <c r="HO111" s="329"/>
      <c r="HP111" s="329"/>
      <c r="HQ111" s="329"/>
      <c r="HR111" s="329"/>
      <c r="HS111" s="329"/>
      <c r="HT111" s="329"/>
      <c r="HU111" s="329"/>
      <c r="HV111" s="329"/>
      <c r="HW111" s="329"/>
      <c r="HX111" s="329"/>
      <c r="HY111" s="329"/>
      <c r="HZ111" s="329"/>
      <c r="IA111" s="329"/>
      <c r="IB111" s="329"/>
      <c r="IC111" s="329"/>
      <c r="ID111" s="329"/>
      <c r="IE111" s="329"/>
      <c r="IF111" s="329"/>
      <c r="IG111" s="329"/>
      <c r="IH111" s="329"/>
      <c r="II111" s="329"/>
      <c r="IJ111" s="329"/>
      <c r="IK111" s="329"/>
      <c r="IL111" s="329"/>
      <c r="IM111" s="329"/>
      <c r="IN111" s="329"/>
      <c r="IO111" s="329"/>
      <c r="IP111" s="329"/>
      <c r="IQ111" s="329"/>
      <c r="IR111" s="329"/>
      <c r="IS111" s="329"/>
      <c r="IT111" s="329"/>
      <c r="IU111" s="329"/>
      <c r="IV111" s="329"/>
    </row>
    <row r="112" s="70" customFormat="1" spans="1:256">
      <c r="A112" s="539" t="s">
        <v>4242</v>
      </c>
      <c r="B112" s="540" t="s">
        <v>7660</v>
      </c>
      <c r="C112" s="483">
        <f ca="1">表1.2024年公共财政收入决算表!E112</f>
        <v>1291</v>
      </c>
      <c r="D112" s="483">
        <f ca="1">SUMIF($J113:$J$390,$A112,D113:D$390)</f>
        <v>1512</v>
      </c>
      <c r="E112" s="541">
        <f ca="1">SUMIF($J113:$J$390,$A112,E113:E$390)</f>
        <v>1512</v>
      </c>
      <c r="F112" s="541">
        <f ca="1">SUMIF($J113:$J$390,$A112,F113:F$390)</f>
        <v>0</v>
      </c>
      <c r="G112" s="483">
        <f ca="1">SUMIF($J113:$J$390,$A112,G113:G$390)</f>
        <v>221</v>
      </c>
      <c r="H112" s="483" t="str">
        <f ca="1" t="shared" si="15"/>
        <v>17.1%</v>
      </c>
      <c r="I112" s="22" t="str">
        <f ca="1" t="shared" si="16"/>
        <v>是</v>
      </c>
      <c r="J112" s="546" t="str">
        <f>LEFT(A112,3)</f>
        <v>101</v>
      </c>
      <c r="K112" s="93" t="str">
        <f t="shared" si="17"/>
        <v>款</v>
      </c>
      <c r="L112" s="545">
        <v>1</v>
      </c>
      <c r="M112" s="230"/>
      <c r="N112" s="230"/>
      <c r="O112" s="230"/>
      <c r="P112" s="230"/>
      <c r="Q112" s="230"/>
      <c r="R112" s="230"/>
      <c r="S112" s="230"/>
      <c r="T112" s="230"/>
      <c r="U112" s="230"/>
      <c r="V112" s="230"/>
      <c r="W112" s="230"/>
      <c r="X112" s="230"/>
      <c r="Y112" s="230"/>
      <c r="Z112" s="230"/>
      <c r="AA112" s="230"/>
      <c r="AB112" s="230"/>
      <c r="AC112" s="230"/>
      <c r="AD112" s="230"/>
      <c r="AE112" s="230"/>
      <c r="AF112" s="230"/>
      <c r="AG112" s="230"/>
      <c r="AH112" s="230"/>
      <c r="AI112" s="230"/>
      <c r="AJ112" s="230"/>
      <c r="AK112" s="230"/>
      <c r="AL112" s="230"/>
      <c r="AM112" s="230"/>
      <c r="AN112" s="230"/>
      <c r="AO112" s="230"/>
      <c r="AP112" s="230"/>
      <c r="AQ112" s="230"/>
      <c r="AR112" s="230"/>
      <c r="AS112" s="230"/>
      <c r="AT112" s="230"/>
      <c r="AU112" s="230"/>
      <c r="AV112" s="230"/>
      <c r="AW112" s="230"/>
      <c r="AX112" s="230"/>
      <c r="AY112" s="230"/>
      <c r="AZ112" s="230"/>
      <c r="BA112" s="230"/>
      <c r="BB112" s="230"/>
      <c r="BC112" s="230"/>
      <c r="BD112" s="230"/>
      <c r="BE112" s="230"/>
      <c r="BF112" s="230"/>
      <c r="BG112" s="230"/>
      <c r="BH112" s="230"/>
      <c r="BI112" s="230"/>
      <c r="BJ112" s="230"/>
      <c r="BK112" s="230"/>
      <c r="BL112" s="230"/>
      <c r="BM112" s="230"/>
      <c r="BN112" s="230"/>
      <c r="BO112" s="230"/>
      <c r="BP112" s="230"/>
      <c r="BQ112" s="230"/>
      <c r="BR112" s="230"/>
      <c r="BS112" s="230"/>
      <c r="BT112" s="230"/>
      <c r="BU112" s="230"/>
      <c r="BV112" s="230"/>
      <c r="BW112" s="230"/>
      <c r="BX112" s="230"/>
      <c r="BY112" s="230"/>
      <c r="BZ112" s="230"/>
      <c r="CA112" s="230"/>
      <c r="CB112" s="230"/>
      <c r="CC112" s="230"/>
      <c r="CD112" s="230"/>
      <c r="CE112" s="230"/>
      <c r="CF112" s="230"/>
      <c r="CG112" s="230"/>
      <c r="CH112" s="230"/>
      <c r="CI112" s="230"/>
      <c r="CJ112" s="230"/>
      <c r="CK112" s="230"/>
      <c r="CL112" s="230"/>
      <c r="CM112" s="230"/>
      <c r="CN112" s="230"/>
      <c r="CO112" s="230"/>
      <c r="CP112" s="230"/>
      <c r="CQ112" s="230"/>
      <c r="CR112" s="230"/>
      <c r="CS112" s="230"/>
      <c r="CT112" s="230"/>
      <c r="CU112" s="230"/>
      <c r="CV112" s="230"/>
      <c r="CW112" s="230"/>
      <c r="CX112" s="230"/>
      <c r="CY112" s="230"/>
      <c r="CZ112" s="230"/>
      <c r="DA112" s="230"/>
      <c r="DB112" s="230"/>
      <c r="DC112" s="230"/>
      <c r="DD112" s="230"/>
      <c r="DE112" s="230"/>
      <c r="DF112" s="230"/>
      <c r="DG112" s="230"/>
      <c r="DH112" s="230"/>
      <c r="DI112" s="230"/>
      <c r="DJ112" s="230"/>
      <c r="DK112" s="230"/>
      <c r="DL112" s="230"/>
      <c r="DM112" s="230"/>
      <c r="DN112" s="230"/>
      <c r="DO112" s="230"/>
      <c r="DP112" s="230"/>
      <c r="DQ112" s="230"/>
      <c r="DR112" s="230"/>
      <c r="DS112" s="230"/>
      <c r="DT112" s="230"/>
      <c r="DU112" s="230"/>
      <c r="DV112" s="230"/>
      <c r="DW112" s="230"/>
      <c r="DX112" s="230"/>
      <c r="DY112" s="230"/>
      <c r="DZ112" s="230"/>
      <c r="EA112" s="230"/>
      <c r="EB112" s="230"/>
      <c r="EC112" s="230"/>
      <c r="ED112" s="230"/>
      <c r="EE112" s="230"/>
      <c r="EF112" s="230"/>
      <c r="EG112" s="230"/>
      <c r="EH112" s="230"/>
      <c r="EI112" s="230"/>
      <c r="EJ112" s="230"/>
      <c r="EK112" s="230"/>
      <c r="EL112" s="230"/>
      <c r="EM112" s="230"/>
      <c r="EN112" s="230"/>
      <c r="EO112" s="230"/>
      <c r="EP112" s="230"/>
      <c r="EQ112" s="230"/>
      <c r="ER112" s="230"/>
      <c r="ES112" s="230"/>
      <c r="ET112" s="230"/>
      <c r="EU112" s="230"/>
      <c r="EV112" s="230"/>
      <c r="EW112" s="230"/>
      <c r="EX112" s="230"/>
      <c r="EY112" s="230"/>
      <c r="EZ112" s="230"/>
      <c r="FA112" s="230"/>
      <c r="FB112" s="230"/>
      <c r="FC112" s="230"/>
      <c r="FD112" s="230"/>
      <c r="FE112" s="230"/>
      <c r="FF112" s="230"/>
      <c r="FG112" s="230"/>
      <c r="FH112" s="230"/>
      <c r="FI112" s="230"/>
      <c r="FJ112" s="230"/>
      <c r="FK112" s="230"/>
      <c r="FL112" s="230"/>
      <c r="FM112" s="230"/>
      <c r="FN112" s="230"/>
      <c r="FO112" s="230"/>
      <c r="FP112" s="230"/>
      <c r="FQ112" s="230"/>
      <c r="FR112" s="230"/>
      <c r="FS112" s="230"/>
      <c r="FT112" s="230"/>
      <c r="FU112" s="230"/>
      <c r="FV112" s="230"/>
      <c r="FW112" s="230"/>
      <c r="FX112" s="230"/>
      <c r="FY112" s="230"/>
      <c r="FZ112" s="230"/>
      <c r="GA112" s="230"/>
      <c r="GB112" s="230"/>
      <c r="GC112" s="230"/>
      <c r="GD112" s="230"/>
      <c r="GE112" s="230"/>
      <c r="GF112" s="230"/>
      <c r="GG112" s="230"/>
      <c r="GH112" s="230"/>
      <c r="GI112" s="230"/>
      <c r="GJ112" s="230"/>
      <c r="GK112" s="230"/>
      <c r="GL112" s="230"/>
      <c r="GM112" s="230"/>
      <c r="GN112" s="230"/>
      <c r="GO112" s="230"/>
      <c r="GP112" s="230"/>
      <c r="GQ112" s="230"/>
      <c r="GR112" s="230"/>
      <c r="GS112" s="230"/>
      <c r="GT112" s="230"/>
      <c r="GU112" s="230"/>
      <c r="GV112" s="230"/>
      <c r="GW112" s="230"/>
      <c r="GX112" s="230"/>
      <c r="GY112" s="230"/>
      <c r="GZ112" s="230"/>
      <c r="HA112" s="230"/>
      <c r="HB112" s="230"/>
      <c r="HC112" s="230"/>
      <c r="HD112" s="230"/>
      <c r="HE112" s="230"/>
      <c r="HF112" s="230"/>
      <c r="HG112" s="230"/>
      <c r="HH112" s="230"/>
      <c r="HI112" s="230"/>
      <c r="HJ112" s="230"/>
      <c r="HK112" s="230"/>
      <c r="HL112" s="230"/>
      <c r="HM112" s="230"/>
      <c r="HN112" s="230"/>
      <c r="HO112" s="230"/>
      <c r="HP112" s="230"/>
      <c r="HQ112" s="230"/>
      <c r="HR112" s="230"/>
      <c r="HS112" s="230"/>
      <c r="HT112" s="230"/>
      <c r="HU112" s="230"/>
      <c r="HV112" s="230"/>
      <c r="HW112" s="230"/>
      <c r="HX112" s="230"/>
      <c r="HY112" s="230"/>
      <c r="HZ112" s="230"/>
      <c r="IA112" s="230"/>
      <c r="IB112" s="230"/>
      <c r="IC112" s="230"/>
      <c r="ID112" s="230"/>
      <c r="IE112" s="230"/>
      <c r="IF112" s="230"/>
      <c r="IG112" s="230"/>
      <c r="IH112" s="230"/>
      <c r="II112" s="230"/>
      <c r="IJ112" s="230"/>
      <c r="IK112" s="230"/>
      <c r="IL112" s="230"/>
      <c r="IM112" s="230"/>
      <c r="IN112" s="230"/>
      <c r="IO112" s="230"/>
      <c r="IP112" s="230"/>
      <c r="IQ112" s="230"/>
      <c r="IR112" s="230"/>
      <c r="IS112" s="230"/>
      <c r="IT112" s="230"/>
      <c r="IU112" s="230"/>
      <c r="IV112" s="230"/>
    </row>
    <row r="113" s="525" customFormat="1" ht="15.75" hidden="1" spans="1:256">
      <c r="A113" s="353" t="s">
        <v>4244</v>
      </c>
      <c r="B113" s="307" t="s">
        <v>211</v>
      </c>
      <c r="C113" s="365">
        <f ca="1">SUMIF(表1.2024年公共财政收入决算表!$A$6:$A$387,A113,表1.2024年公共财政收入决算表!$E$6:$E$387)</f>
        <v>133</v>
      </c>
      <c r="D113" s="365">
        <f t="shared" ref="D113:D123" si="24">SUM(E113:F113)</f>
        <v>1512</v>
      </c>
      <c r="E113" s="542">
        <v>1512</v>
      </c>
      <c r="F113" s="348"/>
      <c r="G113" s="365">
        <f ca="1" t="shared" ref="G113:G123" si="25">D113-C113</f>
        <v>1379</v>
      </c>
      <c r="H113" s="365" t="str">
        <f ca="1" t="shared" si="15"/>
        <v>1036.8%</v>
      </c>
      <c r="I113" s="22" t="str">
        <f ca="1" t="shared" si="16"/>
        <v>是</v>
      </c>
      <c r="J113" s="547" t="str">
        <f t="shared" ref="J113:J123" si="26">LEFT(A113,5)</f>
        <v>10109</v>
      </c>
      <c r="K113" s="93" t="str">
        <f t="shared" si="17"/>
        <v>项</v>
      </c>
      <c r="L113" s="329"/>
      <c r="M113" s="329"/>
      <c r="N113" s="329"/>
      <c r="O113" s="329"/>
      <c r="P113" s="329"/>
      <c r="Q113" s="329"/>
      <c r="R113" s="329"/>
      <c r="S113" s="329"/>
      <c r="T113" s="329"/>
      <c r="U113" s="329"/>
      <c r="V113" s="329"/>
      <c r="W113" s="329"/>
      <c r="X113" s="329"/>
      <c r="Y113" s="329"/>
      <c r="Z113" s="329"/>
      <c r="AA113" s="329"/>
      <c r="AB113" s="329"/>
      <c r="AC113" s="329"/>
      <c r="AD113" s="329"/>
      <c r="AE113" s="329"/>
      <c r="AF113" s="329"/>
      <c r="AG113" s="329"/>
      <c r="AH113" s="329"/>
      <c r="AI113" s="329"/>
      <c r="AJ113" s="329"/>
      <c r="AK113" s="329"/>
      <c r="AL113" s="329"/>
      <c r="AM113" s="329"/>
      <c r="AN113" s="329"/>
      <c r="AO113" s="329"/>
      <c r="AP113" s="329"/>
      <c r="AQ113" s="329"/>
      <c r="AR113" s="329"/>
      <c r="AS113" s="329"/>
      <c r="AT113" s="329"/>
      <c r="AU113" s="329"/>
      <c r="AV113" s="329"/>
      <c r="AW113" s="329"/>
      <c r="AX113" s="329"/>
      <c r="AY113" s="329"/>
      <c r="AZ113" s="329"/>
      <c r="BA113" s="329"/>
      <c r="BB113" s="329"/>
      <c r="BC113" s="329"/>
      <c r="BD113" s="329"/>
      <c r="BE113" s="329"/>
      <c r="BF113" s="329"/>
      <c r="BG113" s="329"/>
      <c r="BH113" s="329"/>
      <c r="BI113" s="329"/>
      <c r="BJ113" s="329"/>
      <c r="BK113" s="329"/>
      <c r="BL113" s="329"/>
      <c r="BM113" s="329"/>
      <c r="BN113" s="329"/>
      <c r="BO113" s="329"/>
      <c r="BP113" s="329"/>
      <c r="BQ113" s="329"/>
      <c r="BR113" s="329"/>
      <c r="BS113" s="329"/>
      <c r="BT113" s="329"/>
      <c r="BU113" s="329"/>
      <c r="BV113" s="329"/>
      <c r="BW113" s="329"/>
      <c r="BX113" s="329"/>
      <c r="BY113" s="329"/>
      <c r="BZ113" s="329"/>
      <c r="CA113" s="329"/>
      <c r="CB113" s="329"/>
      <c r="CC113" s="329"/>
      <c r="CD113" s="329"/>
      <c r="CE113" s="329"/>
      <c r="CF113" s="329"/>
      <c r="CG113" s="329"/>
      <c r="CH113" s="329"/>
      <c r="CI113" s="329"/>
      <c r="CJ113" s="329"/>
      <c r="CK113" s="329"/>
      <c r="CL113" s="329"/>
      <c r="CM113" s="329"/>
      <c r="CN113" s="329"/>
      <c r="CO113" s="329"/>
      <c r="CP113" s="329"/>
      <c r="CQ113" s="329"/>
      <c r="CR113" s="329"/>
      <c r="CS113" s="329"/>
      <c r="CT113" s="329"/>
      <c r="CU113" s="329"/>
      <c r="CV113" s="329"/>
      <c r="CW113" s="329"/>
      <c r="CX113" s="329"/>
      <c r="CY113" s="329"/>
      <c r="CZ113" s="329"/>
      <c r="DA113" s="329"/>
      <c r="DB113" s="329"/>
      <c r="DC113" s="329"/>
      <c r="DD113" s="329"/>
      <c r="DE113" s="329"/>
      <c r="DF113" s="329"/>
      <c r="DG113" s="329"/>
      <c r="DH113" s="329"/>
      <c r="DI113" s="329"/>
      <c r="DJ113" s="329"/>
      <c r="DK113" s="329"/>
      <c r="DL113" s="329"/>
      <c r="DM113" s="329"/>
      <c r="DN113" s="329"/>
      <c r="DO113" s="329"/>
      <c r="DP113" s="329"/>
      <c r="DQ113" s="329"/>
      <c r="DR113" s="329"/>
      <c r="DS113" s="329"/>
      <c r="DT113" s="329"/>
      <c r="DU113" s="329"/>
      <c r="DV113" s="329"/>
      <c r="DW113" s="329"/>
      <c r="DX113" s="329"/>
      <c r="DY113" s="329"/>
      <c r="DZ113" s="329"/>
      <c r="EA113" s="329"/>
      <c r="EB113" s="329"/>
      <c r="EC113" s="329"/>
      <c r="ED113" s="329"/>
      <c r="EE113" s="329"/>
      <c r="EF113" s="329"/>
      <c r="EG113" s="329"/>
      <c r="EH113" s="329"/>
      <c r="EI113" s="329"/>
      <c r="EJ113" s="329"/>
      <c r="EK113" s="329"/>
      <c r="EL113" s="329"/>
      <c r="EM113" s="329"/>
      <c r="EN113" s="329"/>
      <c r="EO113" s="329"/>
      <c r="EP113" s="329"/>
      <c r="EQ113" s="329"/>
      <c r="ER113" s="329"/>
      <c r="ES113" s="329"/>
      <c r="ET113" s="329"/>
      <c r="EU113" s="329"/>
      <c r="EV113" s="329"/>
      <c r="EW113" s="329"/>
      <c r="EX113" s="329"/>
      <c r="EY113" s="329"/>
      <c r="EZ113" s="329"/>
      <c r="FA113" s="329"/>
      <c r="FB113" s="329"/>
      <c r="FC113" s="329"/>
      <c r="FD113" s="329"/>
      <c r="FE113" s="329"/>
      <c r="FF113" s="329"/>
      <c r="FG113" s="329"/>
      <c r="FH113" s="329"/>
      <c r="FI113" s="329"/>
      <c r="FJ113" s="329"/>
      <c r="FK113" s="329"/>
      <c r="FL113" s="329"/>
      <c r="FM113" s="329"/>
      <c r="FN113" s="329"/>
      <c r="FO113" s="329"/>
      <c r="FP113" s="329"/>
      <c r="FQ113" s="329"/>
      <c r="FR113" s="329"/>
      <c r="FS113" s="329"/>
      <c r="FT113" s="329"/>
      <c r="FU113" s="329"/>
      <c r="FV113" s="329"/>
      <c r="FW113" s="329"/>
      <c r="FX113" s="329"/>
      <c r="FY113" s="329"/>
      <c r="FZ113" s="329"/>
      <c r="GA113" s="329"/>
      <c r="GB113" s="329"/>
      <c r="GC113" s="329"/>
      <c r="GD113" s="329"/>
      <c r="GE113" s="329"/>
      <c r="GF113" s="329"/>
      <c r="GG113" s="329"/>
      <c r="GH113" s="329"/>
      <c r="GI113" s="329"/>
      <c r="GJ113" s="329"/>
      <c r="GK113" s="329"/>
      <c r="GL113" s="329"/>
      <c r="GM113" s="329"/>
      <c r="GN113" s="329"/>
      <c r="GO113" s="329"/>
      <c r="GP113" s="329"/>
      <c r="GQ113" s="329"/>
      <c r="GR113" s="329"/>
      <c r="GS113" s="329"/>
      <c r="GT113" s="329"/>
      <c r="GU113" s="329"/>
      <c r="GV113" s="329"/>
      <c r="GW113" s="329"/>
      <c r="GX113" s="329"/>
      <c r="GY113" s="329"/>
      <c r="GZ113" s="329"/>
      <c r="HA113" s="329"/>
      <c r="HB113" s="329"/>
      <c r="HC113" s="329"/>
      <c r="HD113" s="329"/>
      <c r="HE113" s="329"/>
      <c r="HF113" s="329"/>
      <c r="HG113" s="329"/>
      <c r="HH113" s="329"/>
      <c r="HI113" s="329"/>
      <c r="HJ113" s="329"/>
      <c r="HK113" s="329"/>
      <c r="HL113" s="329"/>
      <c r="HM113" s="329"/>
      <c r="HN113" s="329"/>
      <c r="HO113" s="329"/>
      <c r="HP113" s="329"/>
      <c r="HQ113" s="329"/>
      <c r="HR113" s="329"/>
      <c r="HS113" s="329"/>
      <c r="HT113" s="329"/>
      <c r="HU113" s="329"/>
      <c r="HV113" s="329"/>
      <c r="HW113" s="329"/>
      <c r="HX113" s="329"/>
      <c r="HY113" s="329"/>
      <c r="HZ113" s="329"/>
      <c r="IA113" s="329"/>
      <c r="IB113" s="329"/>
      <c r="IC113" s="329"/>
      <c r="ID113" s="329"/>
      <c r="IE113" s="329"/>
      <c r="IF113" s="329"/>
      <c r="IG113" s="329"/>
      <c r="IH113" s="329"/>
      <c r="II113" s="329"/>
      <c r="IJ113" s="329"/>
      <c r="IK113" s="329"/>
      <c r="IL113" s="329"/>
      <c r="IM113" s="329"/>
      <c r="IN113" s="329"/>
      <c r="IO113" s="329"/>
      <c r="IP113" s="329"/>
      <c r="IQ113" s="329"/>
      <c r="IR113" s="329"/>
      <c r="IS113" s="329"/>
      <c r="IT113" s="329"/>
      <c r="IU113" s="329"/>
      <c r="IV113" s="329"/>
    </row>
    <row r="114" s="525" customFormat="1" ht="15.75" hidden="1" spans="1:256">
      <c r="A114" s="353" t="s">
        <v>4245</v>
      </c>
      <c r="B114" s="307" t="s">
        <v>216</v>
      </c>
      <c r="C114" s="365">
        <f ca="1">SUMIF(表1.2024年公共财政收入决算表!$A$6:$A$387,A114,表1.2024年公共财政收入决算表!$E$6:$E$387)</f>
        <v>28</v>
      </c>
      <c r="D114" s="365">
        <f t="shared" si="24"/>
        <v>0</v>
      </c>
      <c r="E114" s="542"/>
      <c r="F114" s="348"/>
      <c r="G114" s="365">
        <f ca="1" t="shared" si="25"/>
        <v>-28</v>
      </c>
      <c r="H114" s="365" t="str">
        <f ca="1" t="shared" si="15"/>
        <v>-100.0%</v>
      </c>
      <c r="I114" s="22" t="str">
        <f ca="1" t="shared" si="16"/>
        <v>是</v>
      </c>
      <c r="J114" s="547" t="str">
        <f t="shared" si="26"/>
        <v>10109</v>
      </c>
      <c r="K114" s="93" t="str">
        <f t="shared" si="17"/>
        <v>项</v>
      </c>
      <c r="L114" s="329"/>
      <c r="M114" s="329"/>
      <c r="N114" s="329"/>
      <c r="O114" s="329"/>
      <c r="P114" s="329"/>
      <c r="Q114" s="329"/>
      <c r="R114" s="329"/>
      <c r="S114" s="329"/>
      <c r="T114" s="329"/>
      <c r="U114" s="329"/>
      <c r="V114" s="329"/>
      <c r="W114" s="329"/>
      <c r="X114" s="329"/>
      <c r="Y114" s="329"/>
      <c r="Z114" s="329"/>
      <c r="AA114" s="329"/>
      <c r="AB114" s="329"/>
      <c r="AC114" s="329"/>
      <c r="AD114" s="329"/>
      <c r="AE114" s="329"/>
      <c r="AF114" s="329"/>
      <c r="AG114" s="329"/>
      <c r="AH114" s="329"/>
      <c r="AI114" s="329"/>
      <c r="AJ114" s="329"/>
      <c r="AK114" s="329"/>
      <c r="AL114" s="329"/>
      <c r="AM114" s="329"/>
      <c r="AN114" s="329"/>
      <c r="AO114" s="329"/>
      <c r="AP114" s="329"/>
      <c r="AQ114" s="329"/>
      <c r="AR114" s="329"/>
      <c r="AS114" s="329"/>
      <c r="AT114" s="329"/>
      <c r="AU114" s="329"/>
      <c r="AV114" s="329"/>
      <c r="AW114" s="329"/>
      <c r="AX114" s="329"/>
      <c r="AY114" s="329"/>
      <c r="AZ114" s="329"/>
      <c r="BA114" s="329"/>
      <c r="BB114" s="329"/>
      <c r="BC114" s="329"/>
      <c r="BD114" s="329"/>
      <c r="BE114" s="329"/>
      <c r="BF114" s="329"/>
      <c r="BG114" s="329"/>
      <c r="BH114" s="329"/>
      <c r="BI114" s="329"/>
      <c r="BJ114" s="329"/>
      <c r="BK114" s="329"/>
      <c r="BL114" s="329"/>
      <c r="BM114" s="329"/>
      <c r="BN114" s="329"/>
      <c r="BO114" s="329"/>
      <c r="BP114" s="329"/>
      <c r="BQ114" s="329"/>
      <c r="BR114" s="329"/>
      <c r="BS114" s="329"/>
      <c r="BT114" s="329"/>
      <c r="BU114" s="329"/>
      <c r="BV114" s="329"/>
      <c r="BW114" s="329"/>
      <c r="BX114" s="329"/>
      <c r="BY114" s="329"/>
      <c r="BZ114" s="329"/>
      <c r="CA114" s="329"/>
      <c r="CB114" s="329"/>
      <c r="CC114" s="329"/>
      <c r="CD114" s="329"/>
      <c r="CE114" s="329"/>
      <c r="CF114" s="329"/>
      <c r="CG114" s="329"/>
      <c r="CH114" s="329"/>
      <c r="CI114" s="329"/>
      <c r="CJ114" s="329"/>
      <c r="CK114" s="329"/>
      <c r="CL114" s="329"/>
      <c r="CM114" s="329"/>
      <c r="CN114" s="329"/>
      <c r="CO114" s="329"/>
      <c r="CP114" s="329"/>
      <c r="CQ114" s="329"/>
      <c r="CR114" s="329"/>
      <c r="CS114" s="329"/>
      <c r="CT114" s="329"/>
      <c r="CU114" s="329"/>
      <c r="CV114" s="329"/>
      <c r="CW114" s="329"/>
      <c r="CX114" s="329"/>
      <c r="CY114" s="329"/>
      <c r="CZ114" s="329"/>
      <c r="DA114" s="329"/>
      <c r="DB114" s="329"/>
      <c r="DC114" s="329"/>
      <c r="DD114" s="329"/>
      <c r="DE114" s="329"/>
      <c r="DF114" s="329"/>
      <c r="DG114" s="329"/>
      <c r="DH114" s="329"/>
      <c r="DI114" s="329"/>
      <c r="DJ114" s="329"/>
      <c r="DK114" s="329"/>
      <c r="DL114" s="329"/>
      <c r="DM114" s="329"/>
      <c r="DN114" s="329"/>
      <c r="DO114" s="329"/>
      <c r="DP114" s="329"/>
      <c r="DQ114" s="329"/>
      <c r="DR114" s="329"/>
      <c r="DS114" s="329"/>
      <c r="DT114" s="329"/>
      <c r="DU114" s="329"/>
      <c r="DV114" s="329"/>
      <c r="DW114" s="329"/>
      <c r="DX114" s="329"/>
      <c r="DY114" s="329"/>
      <c r="DZ114" s="329"/>
      <c r="EA114" s="329"/>
      <c r="EB114" s="329"/>
      <c r="EC114" s="329"/>
      <c r="ED114" s="329"/>
      <c r="EE114" s="329"/>
      <c r="EF114" s="329"/>
      <c r="EG114" s="329"/>
      <c r="EH114" s="329"/>
      <c r="EI114" s="329"/>
      <c r="EJ114" s="329"/>
      <c r="EK114" s="329"/>
      <c r="EL114" s="329"/>
      <c r="EM114" s="329"/>
      <c r="EN114" s="329"/>
      <c r="EO114" s="329"/>
      <c r="EP114" s="329"/>
      <c r="EQ114" s="329"/>
      <c r="ER114" s="329"/>
      <c r="ES114" s="329"/>
      <c r="ET114" s="329"/>
      <c r="EU114" s="329"/>
      <c r="EV114" s="329"/>
      <c r="EW114" s="329"/>
      <c r="EX114" s="329"/>
      <c r="EY114" s="329"/>
      <c r="EZ114" s="329"/>
      <c r="FA114" s="329"/>
      <c r="FB114" s="329"/>
      <c r="FC114" s="329"/>
      <c r="FD114" s="329"/>
      <c r="FE114" s="329"/>
      <c r="FF114" s="329"/>
      <c r="FG114" s="329"/>
      <c r="FH114" s="329"/>
      <c r="FI114" s="329"/>
      <c r="FJ114" s="329"/>
      <c r="FK114" s="329"/>
      <c r="FL114" s="329"/>
      <c r="FM114" s="329"/>
      <c r="FN114" s="329"/>
      <c r="FO114" s="329"/>
      <c r="FP114" s="329"/>
      <c r="FQ114" s="329"/>
      <c r="FR114" s="329"/>
      <c r="FS114" s="329"/>
      <c r="FT114" s="329"/>
      <c r="FU114" s="329"/>
      <c r="FV114" s="329"/>
      <c r="FW114" s="329"/>
      <c r="FX114" s="329"/>
      <c r="FY114" s="329"/>
      <c r="FZ114" s="329"/>
      <c r="GA114" s="329"/>
      <c r="GB114" s="329"/>
      <c r="GC114" s="329"/>
      <c r="GD114" s="329"/>
      <c r="GE114" s="329"/>
      <c r="GF114" s="329"/>
      <c r="GG114" s="329"/>
      <c r="GH114" s="329"/>
      <c r="GI114" s="329"/>
      <c r="GJ114" s="329"/>
      <c r="GK114" s="329"/>
      <c r="GL114" s="329"/>
      <c r="GM114" s="329"/>
      <c r="GN114" s="329"/>
      <c r="GO114" s="329"/>
      <c r="GP114" s="329"/>
      <c r="GQ114" s="329"/>
      <c r="GR114" s="329"/>
      <c r="GS114" s="329"/>
      <c r="GT114" s="329"/>
      <c r="GU114" s="329"/>
      <c r="GV114" s="329"/>
      <c r="GW114" s="329"/>
      <c r="GX114" s="329"/>
      <c r="GY114" s="329"/>
      <c r="GZ114" s="329"/>
      <c r="HA114" s="329"/>
      <c r="HB114" s="329"/>
      <c r="HC114" s="329"/>
      <c r="HD114" s="329"/>
      <c r="HE114" s="329"/>
      <c r="HF114" s="329"/>
      <c r="HG114" s="329"/>
      <c r="HH114" s="329"/>
      <c r="HI114" s="329"/>
      <c r="HJ114" s="329"/>
      <c r="HK114" s="329"/>
      <c r="HL114" s="329"/>
      <c r="HM114" s="329"/>
      <c r="HN114" s="329"/>
      <c r="HO114" s="329"/>
      <c r="HP114" s="329"/>
      <c r="HQ114" s="329"/>
      <c r="HR114" s="329"/>
      <c r="HS114" s="329"/>
      <c r="HT114" s="329"/>
      <c r="HU114" s="329"/>
      <c r="HV114" s="329"/>
      <c r="HW114" s="329"/>
      <c r="HX114" s="329"/>
      <c r="HY114" s="329"/>
      <c r="HZ114" s="329"/>
      <c r="IA114" s="329"/>
      <c r="IB114" s="329"/>
      <c r="IC114" s="329"/>
      <c r="ID114" s="329"/>
      <c r="IE114" s="329"/>
      <c r="IF114" s="329"/>
      <c r="IG114" s="329"/>
      <c r="IH114" s="329"/>
      <c r="II114" s="329"/>
      <c r="IJ114" s="329"/>
      <c r="IK114" s="329"/>
      <c r="IL114" s="329"/>
      <c r="IM114" s="329"/>
      <c r="IN114" s="329"/>
      <c r="IO114" s="329"/>
      <c r="IP114" s="329"/>
      <c r="IQ114" s="329"/>
      <c r="IR114" s="329"/>
      <c r="IS114" s="329"/>
      <c r="IT114" s="329"/>
      <c r="IU114" s="329"/>
      <c r="IV114" s="329"/>
    </row>
    <row r="115" s="525" customFormat="1" ht="15.75" hidden="1" spans="1:256">
      <c r="A115" s="353" t="s">
        <v>4246</v>
      </c>
      <c r="B115" s="307" t="s">
        <v>217</v>
      </c>
      <c r="C115" s="365">
        <f ca="1">SUMIF(表1.2024年公共财政收入决算表!$A$6:$A$387,A115,表1.2024年公共财政收入决算表!$E$6:$E$387)</f>
        <v>970</v>
      </c>
      <c r="D115" s="365">
        <f t="shared" si="24"/>
        <v>0</v>
      </c>
      <c r="E115" s="542"/>
      <c r="F115" s="348"/>
      <c r="G115" s="365">
        <f ca="1" t="shared" si="25"/>
        <v>-970</v>
      </c>
      <c r="H115" s="365" t="str">
        <f ca="1" t="shared" si="15"/>
        <v>-100.0%</v>
      </c>
      <c r="I115" s="22" t="str">
        <f ca="1" t="shared" si="16"/>
        <v>是</v>
      </c>
      <c r="J115" s="547" t="str">
        <f t="shared" si="26"/>
        <v>10109</v>
      </c>
      <c r="K115" s="93" t="str">
        <f t="shared" si="17"/>
        <v>项</v>
      </c>
      <c r="L115" s="329"/>
      <c r="M115" s="329"/>
      <c r="N115" s="329"/>
      <c r="O115" s="329"/>
      <c r="P115" s="329"/>
      <c r="Q115" s="329"/>
      <c r="R115" s="329"/>
      <c r="S115" s="329"/>
      <c r="T115" s="329"/>
      <c r="U115" s="329"/>
      <c r="V115" s="329"/>
      <c r="W115" s="329"/>
      <c r="X115" s="329"/>
      <c r="Y115" s="329"/>
      <c r="Z115" s="329"/>
      <c r="AA115" s="329"/>
      <c r="AB115" s="329"/>
      <c r="AC115" s="329"/>
      <c r="AD115" s="329"/>
      <c r="AE115" s="329"/>
      <c r="AF115" s="329"/>
      <c r="AG115" s="329"/>
      <c r="AH115" s="329"/>
      <c r="AI115" s="329"/>
      <c r="AJ115" s="329"/>
      <c r="AK115" s="329"/>
      <c r="AL115" s="329"/>
      <c r="AM115" s="329"/>
      <c r="AN115" s="329"/>
      <c r="AO115" s="329"/>
      <c r="AP115" s="329"/>
      <c r="AQ115" s="329"/>
      <c r="AR115" s="329"/>
      <c r="AS115" s="329"/>
      <c r="AT115" s="329"/>
      <c r="AU115" s="329"/>
      <c r="AV115" s="329"/>
      <c r="AW115" s="329"/>
      <c r="AX115" s="329"/>
      <c r="AY115" s="329"/>
      <c r="AZ115" s="329"/>
      <c r="BA115" s="329"/>
      <c r="BB115" s="329"/>
      <c r="BC115" s="329"/>
      <c r="BD115" s="329"/>
      <c r="BE115" s="329"/>
      <c r="BF115" s="329"/>
      <c r="BG115" s="329"/>
      <c r="BH115" s="329"/>
      <c r="BI115" s="329"/>
      <c r="BJ115" s="329"/>
      <c r="BK115" s="329"/>
      <c r="BL115" s="329"/>
      <c r="BM115" s="329"/>
      <c r="BN115" s="329"/>
      <c r="BO115" s="329"/>
      <c r="BP115" s="329"/>
      <c r="BQ115" s="329"/>
      <c r="BR115" s="329"/>
      <c r="BS115" s="329"/>
      <c r="BT115" s="329"/>
      <c r="BU115" s="329"/>
      <c r="BV115" s="329"/>
      <c r="BW115" s="329"/>
      <c r="BX115" s="329"/>
      <c r="BY115" s="329"/>
      <c r="BZ115" s="329"/>
      <c r="CA115" s="329"/>
      <c r="CB115" s="329"/>
      <c r="CC115" s="329"/>
      <c r="CD115" s="329"/>
      <c r="CE115" s="329"/>
      <c r="CF115" s="329"/>
      <c r="CG115" s="329"/>
      <c r="CH115" s="329"/>
      <c r="CI115" s="329"/>
      <c r="CJ115" s="329"/>
      <c r="CK115" s="329"/>
      <c r="CL115" s="329"/>
      <c r="CM115" s="329"/>
      <c r="CN115" s="329"/>
      <c r="CO115" s="329"/>
      <c r="CP115" s="329"/>
      <c r="CQ115" s="329"/>
      <c r="CR115" s="329"/>
      <c r="CS115" s="329"/>
      <c r="CT115" s="329"/>
      <c r="CU115" s="329"/>
      <c r="CV115" s="329"/>
      <c r="CW115" s="329"/>
      <c r="CX115" s="329"/>
      <c r="CY115" s="329"/>
      <c r="CZ115" s="329"/>
      <c r="DA115" s="329"/>
      <c r="DB115" s="329"/>
      <c r="DC115" s="329"/>
      <c r="DD115" s="329"/>
      <c r="DE115" s="329"/>
      <c r="DF115" s="329"/>
      <c r="DG115" s="329"/>
      <c r="DH115" s="329"/>
      <c r="DI115" s="329"/>
      <c r="DJ115" s="329"/>
      <c r="DK115" s="329"/>
      <c r="DL115" s="329"/>
      <c r="DM115" s="329"/>
      <c r="DN115" s="329"/>
      <c r="DO115" s="329"/>
      <c r="DP115" s="329"/>
      <c r="DQ115" s="329"/>
      <c r="DR115" s="329"/>
      <c r="DS115" s="329"/>
      <c r="DT115" s="329"/>
      <c r="DU115" s="329"/>
      <c r="DV115" s="329"/>
      <c r="DW115" s="329"/>
      <c r="DX115" s="329"/>
      <c r="DY115" s="329"/>
      <c r="DZ115" s="329"/>
      <c r="EA115" s="329"/>
      <c r="EB115" s="329"/>
      <c r="EC115" s="329"/>
      <c r="ED115" s="329"/>
      <c r="EE115" s="329"/>
      <c r="EF115" s="329"/>
      <c r="EG115" s="329"/>
      <c r="EH115" s="329"/>
      <c r="EI115" s="329"/>
      <c r="EJ115" s="329"/>
      <c r="EK115" s="329"/>
      <c r="EL115" s="329"/>
      <c r="EM115" s="329"/>
      <c r="EN115" s="329"/>
      <c r="EO115" s="329"/>
      <c r="EP115" s="329"/>
      <c r="EQ115" s="329"/>
      <c r="ER115" s="329"/>
      <c r="ES115" s="329"/>
      <c r="ET115" s="329"/>
      <c r="EU115" s="329"/>
      <c r="EV115" s="329"/>
      <c r="EW115" s="329"/>
      <c r="EX115" s="329"/>
      <c r="EY115" s="329"/>
      <c r="EZ115" s="329"/>
      <c r="FA115" s="329"/>
      <c r="FB115" s="329"/>
      <c r="FC115" s="329"/>
      <c r="FD115" s="329"/>
      <c r="FE115" s="329"/>
      <c r="FF115" s="329"/>
      <c r="FG115" s="329"/>
      <c r="FH115" s="329"/>
      <c r="FI115" s="329"/>
      <c r="FJ115" s="329"/>
      <c r="FK115" s="329"/>
      <c r="FL115" s="329"/>
      <c r="FM115" s="329"/>
      <c r="FN115" s="329"/>
      <c r="FO115" s="329"/>
      <c r="FP115" s="329"/>
      <c r="FQ115" s="329"/>
      <c r="FR115" s="329"/>
      <c r="FS115" s="329"/>
      <c r="FT115" s="329"/>
      <c r="FU115" s="329"/>
      <c r="FV115" s="329"/>
      <c r="FW115" s="329"/>
      <c r="FX115" s="329"/>
      <c r="FY115" s="329"/>
      <c r="FZ115" s="329"/>
      <c r="GA115" s="329"/>
      <c r="GB115" s="329"/>
      <c r="GC115" s="329"/>
      <c r="GD115" s="329"/>
      <c r="GE115" s="329"/>
      <c r="GF115" s="329"/>
      <c r="GG115" s="329"/>
      <c r="GH115" s="329"/>
      <c r="GI115" s="329"/>
      <c r="GJ115" s="329"/>
      <c r="GK115" s="329"/>
      <c r="GL115" s="329"/>
      <c r="GM115" s="329"/>
      <c r="GN115" s="329"/>
      <c r="GO115" s="329"/>
      <c r="GP115" s="329"/>
      <c r="GQ115" s="329"/>
      <c r="GR115" s="329"/>
      <c r="GS115" s="329"/>
      <c r="GT115" s="329"/>
      <c r="GU115" s="329"/>
      <c r="GV115" s="329"/>
      <c r="GW115" s="329"/>
      <c r="GX115" s="329"/>
      <c r="GY115" s="329"/>
      <c r="GZ115" s="329"/>
      <c r="HA115" s="329"/>
      <c r="HB115" s="329"/>
      <c r="HC115" s="329"/>
      <c r="HD115" s="329"/>
      <c r="HE115" s="329"/>
      <c r="HF115" s="329"/>
      <c r="HG115" s="329"/>
      <c r="HH115" s="329"/>
      <c r="HI115" s="329"/>
      <c r="HJ115" s="329"/>
      <c r="HK115" s="329"/>
      <c r="HL115" s="329"/>
      <c r="HM115" s="329"/>
      <c r="HN115" s="329"/>
      <c r="HO115" s="329"/>
      <c r="HP115" s="329"/>
      <c r="HQ115" s="329"/>
      <c r="HR115" s="329"/>
      <c r="HS115" s="329"/>
      <c r="HT115" s="329"/>
      <c r="HU115" s="329"/>
      <c r="HV115" s="329"/>
      <c r="HW115" s="329"/>
      <c r="HX115" s="329"/>
      <c r="HY115" s="329"/>
      <c r="HZ115" s="329"/>
      <c r="IA115" s="329"/>
      <c r="IB115" s="329"/>
      <c r="IC115" s="329"/>
      <c r="ID115" s="329"/>
      <c r="IE115" s="329"/>
      <c r="IF115" s="329"/>
      <c r="IG115" s="329"/>
      <c r="IH115" s="329"/>
      <c r="II115" s="329"/>
      <c r="IJ115" s="329"/>
      <c r="IK115" s="329"/>
      <c r="IL115" s="329"/>
      <c r="IM115" s="329"/>
      <c r="IN115" s="329"/>
      <c r="IO115" s="329"/>
      <c r="IP115" s="329"/>
      <c r="IQ115" s="329"/>
      <c r="IR115" s="329"/>
      <c r="IS115" s="329"/>
      <c r="IT115" s="329"/>
      <c r="IU115" s="329"/>
      <c r="IV115" s="329"/>
    </row>
    <row r="116" s="524" customFormat="1" ht="15.75" hidden="1" spans="1:256">
      <c r="A116" s="353" t="s">
        <v>4247</v>
      </c>
      <c r="B116" s="307" t="s">
        <v>218</v>
      </c>
      <c r="C116" s="365">
        <f ca="1">SUMIF(表1.2024年公共财政收入决算表!$A$6:$A$387,A116,表1.2024年公共财政收入决算表!$E$6:$E$387)</f>
        <v>0</v>
      </c>
      <c r="D116" s="365">
        <f t="shared" si="24"/>
        <v>0</v>
      </c>
      <c r="E116" s="542"/>
      <c r="F116" s="348"/>
      <c r="G116" s="348">
        <f ca="1" t="shared" si="25"/>
        <v>0</v>
      </c>
      <c r="H116" s="348" t="str">
        <f ca="1" t="shared" si="15"/>
        <v/>
      </c>
      <c r="I116" s="22" t="str">
        <f ca="1" t="shared" si="16"/>
        <v>否</v>
      </c>
      <c r="J116" s="547" t="str">
        <f t="shared" si="26"/>
        <v>10109</v>
      </c>
      <c r="K116" s="93" t="str">
        <f t="shared" si="17"/>
        <v>项</v>
      </c>
      <c r="L116" s="329"/>
      <c r="M116" s="329"/>
      <c r="N116" s="329"/>
      <c r="O116" s="329"/>
      <c r="P116" s="329"/>
      <c r="Q116" s="329"/>
      <c r="R116" s="329"/>
      <c r="S116" s="329"/>
      <c r="T116" s="329"/>
      <c r="U116" s="329"/>
      <c r="V116" s="329"/>
      <c r="W116" s="329"/>
      <c r="X116" s="329"/>
      <c r="Y116" s="329"/>
      <c r="Z116" s="329"/>
      <c r="AA116" s="329"/>
      <c r="AB116" s="329"/>
      <c r="AC116" s="329"/>
      <c r="AD116" s="329"/>
      <c r="AE116" s="329"/>
      <c r="AF116" s="329"/>
      <c r="AG116" s="329"/>
      <c r="AH116" s="329"/>
      <c r="AI116" s="329"/>
      <c r="AJ116" s="329"/>
      <c r="AK116" s="329"/>
      <c r="AL116" s="329"/>
      <c r="AM116" s="329"/>
      <c r="AN116" s="329"/>
      <c r="AO116" s="329"/>
      <c r="AP116" s="329"/>
      <c r="AQ116" s="329"/>
      <c r="AR116" s="329"/>
      <c r="AS116" s="329"/>
      <c r="AT116" s="329"/>
      <c r="AU116" s="329"/>
      <c r="AV116" s="329"/>
      <c r="AW116" s="329"/>
      <c r="AX116" s="329"/>
      <c r="AY116" s="329"/>
      <c r="AZ116" s="329"/>
      <c r="BA116" s="329"/>
      <c r="BB116" s="329"/>
      <c r="BC116" s="329"/>
      <c r="BD116" s="329"/>
      <c r="BE116" s="329"/>
      <c r="BF116" s="329"/>
      <c r="BG116" s="329"/>
      <c r="BH116" s="329"/>
      <c r="BI116" s="329"/>
      <c r="BJ116" s="329"/>
      <c r="BK116" s="329"/>
      <c r="BL116" s="329"/>
      <c r="BM116" s="329"/>
      <c r="BN116" s="329"/>
      <c r="BO116" s="329"/>
      <c r="BP116" s="329"/>
      <c r="BQ116" s="329"/>
      <c r="BR116" s="329"/>
      <c r="BS116" s="329"/>
      <c r="BT116" s="329"/>
      <c r="BU116" s="329"/>
      <c r="BV116" s="329"/>
      <c r="BW116" s="329"/>
      <c r="BX116" s="329"/>
      <c r="BY116" s="329"/>
      <c r="BZ116" s="329"/>
      <c r="CA116" s="329"/>
      <c r="CB116" s="329"/>
      <c r="CC116" s="329"/>
      <c r="CD116" s="329"/>
      <c r="CE116" s="329"/>
      <c r="CF116" s="329"/>
      <c r="CG116" s="329"/>
      <c r="CH116" s="329"/>
      <c r="CI116" s="329"/>
      <c r="CJ116" s="329"/>
      <c r="CK116" s="329"/>
      <c r="CL116" s="329"/>
      <c r="CM116" s="329"/>
      <c r="CN116" s="329"/>
      <c r="CO116" s="329"/>
      <c r="CP116" s="329"/>
      <c r="CQ116" s="329"/>
      <c r="CR116" s="329"/>
      <c r="CS116" s="329"/>
      <c r="CT116" s="329"/>
      <c r="CU116" s="329"/>
      <c r="CV116" s="329"/>
      <c r="CW116" s="329"/>
      <c r="CX116" s="329"/>
      <c r="CY116" s="329"/>
      <c r="CZ116" s="329"/>
      <c r="DA116" s="329"/>
      <c r="DB116" s="329"/>
      <c r="DC116" s="329"/>
      <c r="DD116" s="329"/>
      <c r="DE116" s="329"/>
      <c r="DF116" s="329"/>
      <c r="DG116" s="329"/>
      <c r="DH116" s="329"/>
      <c r="DI116" s="329"/>
      <c r="DJ116" s="329"/>
      <c r="DK116" s="329"/>
      <c r="DL116" s="329"/>
      <c r="DM116" s="329"/>
      <c r="DN116" s="329"/>
      <c r="DO116" s="329"/>
      <c r="DP116" s="329"/>
      <c r="DQ116" s="329"/>
      <c r="DR116" s="329"/>
      <c r="DS116" s="329"/>
      <c r="DT116" s="329"/>
      <c r="DU116" s="329"/>
      <c r="DV116" s="329"/>
      <c r="DW116" s="329"/>
      <c r="DX116" s="329"/>
      <c r="DY116" s="329"/>
      <c r="DZ116" s="329"/>
      <c r="EA116" s="329"/>
      <c r="EB116" s="329"/>
      <c r="EC116" s="329"/>
      <c r="ED116" s="329"/>
      <c r="EE116" s="329"/>
      <c r="EF116" s="329"/>
      <c r="EG116" s="329"/>
      <c r="EH116" s="329"/>
      <c r="EI116" s="329"/>
      <c r="EJ116" s="329"/>
      <c r="EK116" s="329"/>
      <c r="EL116" s="329"/>
      <c r="EM116" s="329"/>
      <c r="EN116" s="329"/>
      <c r="EO116" s="329"/>
      <c r="EP116" s="329"/>
      <c r="EQ116" s="329"/>
      <c r="ER116" s="329"/>
      <c r="ES116" s="329"/>
      <c r="ET116" s="329"/>
      <c r="EU116" s="329"/>
      <c r="EV116" s="329"/>
      <c r="EW116" s="329"/>
      <c r="EX116" s="329"/>
      <c r="EY116" s="329"/>
      <c r="EZ116" s="329"/>
      <c r="FA116" s="329"/>
      <c r="FB116" s="329"/>
      <c r="FC116" s="329"/>
      <c r="FD116" s="329"/>
      <c r="FE116" s="329"/>
      <c r="FF116" s="329"/>
      <c r="FG116" s="329"/>
      <c r="FH116" s="329"/>
      <c r="FI116" s="329"/>
      <c r="FJ116" s="329"/>
      <c r="FK116" s="329"/>
      <c r="FL116" s="329"/>
      <c r="FM116" s="329"/>
      <c r="FN116" s="329"/>
      <c r="FO116" s="329"/>
      <c r="FP116" s="329"/>
      <c r="FQ116" s="329"/>
      <c r="FR116" s="329"/>
      <c r="FS116" s="329"/>
      <c r="FT116" s="329"/>
      <c r="FU116" s="329"/>
      <c r="FV116" s="329"/>
      <c r="FW116" s="329"/>
      <c r="FX116" s="329"/>
      <c r="FY116" s="329"/>
      <c r="FZ116" s="329"/>
      <c r="GA116" s="329"/>
      <c r="GB116" s="329"/>
      <c r="GC116" s="329"/>
      <c r="GD116" s="329"/>
      <c r="GE116" s="329"/>
      <c r="GF116" s="329"/>
      <c r="GG116" s="329"/>
      <c r="GH116" s="329"/>
      <c r="GI116" s="329"/>
      <c r="GJ116" s="329"/>
      <c r="GK116" s="329"/>
      <c r="GL116" s="329"/>
      <c r="GM116" s="329"/>
      <c r="GN116" s="329"/>
      <c r="GO116" s="329"/>
      <c r="GP116" s="329"/>
      <c r="GQ116" s="329"/>
      <c r="GR116" s="329"/>
      <c r="GS116" s="329"/>
      <c r="GT116" s="329"/>
      <c r="GU116" s="329"/>
      <c r="GV116" s="329"/>
      <c r="GW116" s="329"/>
      <c r="GX116" s="329"/>
      <c r="GY116" s="329"/>
      <c r="GZ116" s="329"/>
      <c r="HA116" s="329"/>
      <c r="HB116" s="329"/>
      <c r="HC116" s="329"/>
      <c r="HD116" s="329"/>
      <c r="HE116" s="329"/>
      <c r="HF116" s="329"/>
      <c r="HG116" s="329"/>
      <c r="HH116" s="329"/>
      <c r="HI116" s="329"/>
      <c r="HJ116" s="329"/>
      <c r="HK116" s="329"/>
      <c r="HL116" s="329"/>
      <c r="HM116" s="329"/>
      <c r="HN116" s="329"/>
      <c r="HO116" s="329"/>
      <c r="HP116" s="329"/>
      <c r="HQ116" s="329"/>
      <c r="HR116" s="329"/>
      <c r="HS116" s="329"/>
      <c r="HT116" s="329"/>
      <c r="HU116" s="329"/>
      <c r="HV116" s="329"/>
      <c r="HW116" s="329"/>
      <c r="HX116" s="329"/>
      <c r="HY116" s="329"/>
      <c r="HZ116" s="329"/>
      <c r="IA116" s="329"/>
      <c r="IB116" s="329"/>
      <c r="IC116" s="329"/>
      <c r="ID116" s="329"/>
      <c r="IE116" s="329"/>
      <c r="IF116" s="329"/>
      <c r="IG116" s="329"/>
      <c r="IH116" s="329"/>
      <c r="II116" s="329"/>
      <c r="IJ116" s="329"/>
      <c r="IK116" s="329"/>
      <c r="IL116" s="329"/>
      <c r="IM116" s="329"/>
      <c r="IN116" s="329"/>
      <c r="IO116" s="329"/>
      <c r="IP116" s="329"/>
      <c r="IQ116" s="329"/>
      <c r="IR116" s="329"/>
      <c r="IS116" s="329"/>
      <c r="IT116" s="329"/>
      <c r="IU116" s="329"/>
      <c r="IV116" s="329"/>
    </row>
    <row r="117" s="525" customFormat="1" ht="31.5" hidden="1" spans="1:256">
      <c r="A117" s="353" t="s">
        <v>4248</v>
      </c>
      <c r="B117" s="307" t="s">
        <v>219</v>
      </c>
      <c r="C117" s="365">
        <f ca="1">SUMIF(表1.2024年公共财政收入决算表!$A$6:$A$387,A117,表1.2024年公共财政收入决算表!$E$6:$E$387)</f>
        <v>6</v>
      </c>
      <c r="D117" s="365">
        <f t="shared" si="24"/>
        <v>0</v>
      </c>
      <c r="E117" s="542"/>
      <c r="F117" s="348"/>
      <c r="G117" s="365">
        <f ca="1" t="shared" si="25"/>
        <v>-6</v>
      </c>
      <c r="H117" s="365" t="str">
        <f ca="1" t="shared" si="15"/>
        <v>-100.0%</v>
      </c>
      <c r="I117" s="22" t="str">
        <f ca="1" t="shared" si="16"/>
        <v>是</v>
      </c>
      <c r="J117" s="547" t="str">
        <f t="shared" si="26"/>
        <v>10109</v>
      </c>
      <c r="K117" s="93" t="str">
        <f t="shared" si="17"/>
        <v>项</v>
      </c>
      <c r="L117" s="329"/>
      <c r="M117" s="329"/>
      <c r="N117" s="329"/>
      <c r="O117" s="329"/>
      <c r="P117" s="329"/>
      <c r="Q117" s="329"/>
      <c r="R117" s="329"/>
      <c r="S117" s="329"/>
      <c r="T117" s="329"/>
      <c r="U117" s="329"/>
      <c r="V117" s="329"/>
      <c r="W117" s="329"/>
      <c r="X117" s="329"/>
      <c r="Y117" s="329"/>
      <c r="Z117" s="329"/>
      <c r="AA117" s="329"/>
      <c r="AB117" s="329"/>
      <c r="AC117" s="329"/>
      <c r="AD117" s="329"/>
      <c r="AE117" s="329"/>
      <c r="AF117" s="329"/>
      <c r="AG117" s="329"/>
      <c r="AH117" s="329"/>
      <c r="AI117" s="329"/>
      <c r="AJ117" s="329"/>
      <c r="AK117" s="329"/>
      <c r="AL117" s="329"/>
      <c r="AM117" s="329"/>
      <c r="AN117" s="329"/>
      <c r="AO117" s="329"/>
      <c r="AP117" s="329"/>
      <c r="AQ117" s="329"/>
      <c r="AR117" s="329"/>
      <c r="AS117" s="329"/>
      <c r="AT117" s="329"/>
      <c r="AU117" s="329"/>
      <c r="AV117" s="329"/>
      <c r="AW117" s="329"/>
      <c r="AX117" s="329"/>
      <c r="AY117" s="329"/>
      <c r="AZ117" s="329"/>
      <c r="BA117" s="329"/>
      <c r="BB117" s="329"/>
      <c r="BC117" s="329"/>
      <c r="BD117" s="329"/>
      <c r="BE117" s="329"/>
      <c r="BF117" s="329"/>
      <c r="BG117" s="329"/>
      <c r="BH117" s="329"/>
      <c r="BI117" s="329"/>
      <c r="BJ117" s="329"/>
      <c r="BK117" s="329"/>
      <c r="BL117" s="329"/>
      <c r="BM117" s="329"/>
      <c r="BN117" s="329"/>
      <c r="BO117" s="329"/>
      <c r="BP117" s="329"/>
      <c r="BQ117" s="329"/>
      <c r="BR117" s="329"/>
      <c r="BS117" s="329"/>
      <c r="BT117" s="329"/>
      <c r="BU117" s="329"/>
      <c r="BV117" s="329"/>
      <c r="BW117" s="329"/>
      <c r="BX117" s="329"/>
      <c r="BY117" s="329"/>
      <c r="BZ117" s="329"/>
      <c r="CA117" s="329"/>
      <c r="CB117" s="329"/>
      <c r="CC117" s="329"/>
      <c r="CD117" s="329"/>
      <c r="CE117" s="329"/>
      <c r="CF117" s="329"/>
      <c r="CG117" s="329"/>
      <c r="CH117" s="329"/>
      <c r="CI117" s="329"/>
      <c r="CJ117" s="329"/>
      <c r="CK117" s="329"/>
      <c r="CL117" s="329"/>
      <c r="CM117" s="329"/>
      <c r="CN117" s="329"/>
      <c r="CO117" s="329"/>
      <c r="CP117" s="329"/>
      <c r="CQ117" s="329"/>
      <c r="CR117" s="329"/>
      <c r="CS117" s="329"/>
      <c r="CT117" s="329"/>
      <c r="CU117" s="329"/>
      <c r="CV117" s="329"/>
      <c r="CW117" s="329"/>
      <c r="CX117" s="329"/>
      <c r="CY117" s="329"/>
      <c r="CZ117" s="329"/>
      <c r="DA117" s="329"/>
      <c r="DB117" s="329"/>
      <c r="DC117" s="329"/>
      <c r="DD117" s="329"/>
      <c r="DE117" s="329"/>
      <c r="DF117" s="329"/>
      <c r="DG117" s="329"/>
      <c r="DH117" s="329"/>
      <c r="DI117" s="329"/>
      <c r="DJ117" s="329"/>
      <c r="DK117" s="329"/>
      <c r="DL117" s="329"/>
      <c r="DM117" s="329"/>
      <c r="DN117" s="329"/>
      <c r="DO117" s="329"/>
      <c r="DP117" s="329"/>
      <c r="DQ117" s="329"/>
      <c r="DR117" s="329"/>
      <c r="DS117" s="329"/>
      <c r="DT117" s="329"/>
      <c r="DU117" s="329"/>
      <c r="DV117" s="329"/>
      <c r="DW117" s="329"/>
      <c r="DX117" s="329"/>
      <c r="DY117" s="329"/>
      <c r="DZ117" s="329"/>
      <c r="EA117" s="329"/>
      <c r="EB117" s="329"/>
      <c r="EC117" s="329"/>
      <c r="ED117" s="329"/>
      <c r="EE117" s="329"/>
      <c r="EF117" s="329"/>
      <c r="EG117" s="329"/>
      <c r="EH117" s="329"/>
      <c r="EI117" s="329"/>
      <c r="EJ117" s="329"/>
      <c r="EK117" s="329"/>
      <c r="EL117" s="329"/>
      <c r="EM117" s="329"/>
      <c r="EN117" s="329"/>
      <c r="EO117" s="329"/>
      <c r="EP117" s="329"/>
      <c r="EQ117" s="329"/>
      <c r="ER117" s="329"/>
      <c r="ES117" s="329"/>
      <c r="ET117" s="329"/>
      <c r="EU117" s="329"/>
      <c r="EV117" s="329"/>
      <c r="EW117" s="329"/>
      <c r="EX117" s="329"/>
      <c r="EY117" s="329"/>
      <c r="EZ117" s="329"/>
      <c r="FA117" s="329"/>
      <c r="FB117" s="329"/>
      <c r="FC117" s="329"/>
      <c r="FD117" s="329"/>
      <c r="FE117" s="329"/>
      <c r="FF117" s="329"/>
      <c r="FG117" s="329"/>
      <c r="FH117" s="329"/>
      <c r="FI117" s="329"/>
      <c r="FJ117" s="329"/>
      <c r="FK117" s="329"/>
      <c r="FL117" s="329"/>
      <c r="FM117" s="329"/>
      <c r="FN117" s="329"/>
      <c r="FO117" s="329"/>
      <c r="FP117" s="329"/>
      <c r="FQ117" s="329"/>
      <c r="FR117" s="329"/>
      <c r="FS117" s="329"/>
      <c r="FT117" s="329"/>
      <c r="FU117" s="329"/>
      <c r="FV117" s="329"/>
      <c r="FW117" s="329"/>
      <c r="FX117" s="329"/>
      <c r="FY117" s="329"/>
      <c r="FZ117" s="329"/>
      <c r="GA117" s="329"/>
      <c r="GB117" s="329"/>
      <c r="GC117" s="329"/>
      <c r="GD117" s="329"/>
      <c r="GE117" s="329"/>
      <c r="GF117" s="329"/>
      <c r="GG117" s="329"/>
      <c r="GH117" s="329"/>
      <c r="GI117" s="329"/>
      <c r="GJ117" s="329"/>
      <c r="GK117" s="329"/>
      <c r="GL117" s="329"/>
      <c r="GM117" s="329"/>
      <c r="GN117" s="329"/>
      <c r="GO117" s="329"/>
      <c r="GP117" s="329"/>
      <c r="GQ117" s="329"/>
      <c r="GR117" s="329"/>
      <c r="GS117" s="329"/>
      <c r="GT117" s="329"/>
      <c r="GU117" s="329"/>
      <c r="GV117" s="329"/>
      <c r="GW117" s="329"/>
      <c r="GX117" s="329"/>
      <c r="GY117" s="329"/>
      <c r="GZ117" s="329"/>
      <c r="HA117" s="329"/>
      <c r="HB117" s="329"/>
      <c r="HC117" s="329"/>
      <c r="HD117" s="329"/>
      <c r="HE117" s="329"/>
      <c r="HF117" s="329"/>
      <c r="HG117" s="329"/>
      <c r="HH117" s="329"/>
      <c r="HI117" s="329"/>
      <c r="HJ117" s="329"/>
      <c r="HK117" s="329"/>
      <c r="HL117" s="329"/>
      <c r="HM117" s="329"/>
      <c r="HN117" s="329"/>
      <c r="HO117" s="329"/>
      <c r="HP117" s="329"/>
      <c r="HQ117" s="329"/>
      <c r="HR117" s="329"/>
      <c r="HS117" s="329"/>
      <c r="HT117" s="329"/>
      <c r="HU117" s="329"/>
      <c r="HV117" s="329"/>
      <c r="HW117" s="329"/>
      <c r="HX117" s="329"/>
      <c r="HY117" s="329"/>
      <c r="HZ117" s="329"/>
      <c r="IA117" s="329"/>
      <c r="IB117" s="329"/>
      <c r="IC117" s="329"/>
      <c r="ID117" s="329"/>
      <c r="IE117" s="329"/>
      <c r="IF117" s="329"/>
      <c r="IG117" s="329"/>
      <c r="IH117" s="329"/>
      <c r="II117" s="329"/>
      <c r="IJ117" s="329"/>
      <c r="IK117" s="329"/>
      <c r="IL117" s="329"/>
      <c r="IM117" s="329"/>
      <c r="IN117" s="329"/>
      <c r="IO117" s="329"/>
      <c r="IP117" s="329"/>
      <c r="IQ117" s="329"/>
      <c r="IR117" s="329"/>
      <c r="IS117" s="329"/>
      <c r="IT117" s="329"/>
      <c r="IU117" s="329"/>
      <c r="IV117" s="329"/>
    </row>
    <row r="118" s="525" customFormat="1" ht="15.75" hidden="1" spans="1:256">
      <c r="A118" s="353" t="s">
        <v>4249</v>
      </c>
      <c r="B118" s="307" t="s">
        <v>221</v>
      </c>
      <c r="C118" s="365">
        <f ca="1">SUMIF(表1.2024年公共财政收入决算表!$A$6:$A$387,A118,表1.2024年公共财政收入决算表!$E$6:$E$387)</f>
        <v>93</v>
      </c>
      <c r="D118" s="365">
        <f t="shared" si="24"/>
        <v>0</v>
      </c>
      <c r="E118" s="542"/>
      <c r="F118" s="348"/>
      <c r="G118" s="365">
        <f ca="1" t="shared" si="25"/>
        <v>-93</v>
      </c>
      <c r="H118" s="365" t="str">
        <f ca="1" t="shared" si="15"/>
        <v>-100.0%</v>
      </c>
      <c r="I118" s="22" t="str">
        <f ca="1" t="shared" si="16"/>
        <v>是</v>
      </c>
      <c r="J118" s="547" t="str">
        <f t="shared" si="26"/>
        <v>10109</v>
      </c>
      <c r="K118" s="93" t="str">
        <f t="shared" si="17"/>
        <v>项</v>
      </c>
      <c r="L118" s="329"/>
      <c r="M118" s="329"/>
      <c r="N118" s="329"/>
      <c r="O118" s="329"/>
      <c r="P118" s="329"/>
      <c r="Q118" s="329"/>
      <c r="R118" s="329"/>
      <c r="S118" s="329"/>
      <c r="T118" s="329"/>
      <c r="U118" s="329"/>
      <c r="V118" s="329"/>
      <c r="W118" s="329"/>
      <c r="X118" s="329"/>
      <c r="Y118" s="329"/>
      <c r="Z118" s="329"/>
      <c r="AA118" s="329"/>
      <c r="AB118" s="329"/>
      <c r="AC118" s="329"/>
      <c r="AD118" s="329"/>
      <c r="AE118" s="329"/>
      <c r="AF118" s="329"/>
      <c r="AG118" s="329"/>
      <c r="AH118" s="329"/>
      <c r="AI118" s="329"/>
      <c r="AJ118" s="329"/>
      <c r="AK118" s="329"/>
      <c r="AL118" s="329"/>
      <c r="AM118" s="329"/>
      <c r="AN118" s="329"/>
      <c r="AO118" s="329"/>
      <c r="AP118" s="329"/>
      <c r="AQ118" s="329"/>
      <c r="AR118" s="329"/>
      <c r="AS118" s="329"/>
      <c r="AT118" s="329"/>
      <c r="AU118" s="329"/>
      <c r="AV118" s="329"/>
      <c r="AW118" s="329"/>
      <c r="AX118" s="329"/>
      <c r="AY118" s="329"/>
      <c r="AZ118" s="329"/>
      <c r="BA118" s="329"/>
      <c r="BB118" s="329"/>
      <c r="BC118" s="329"/>
      <c r="BD118" s="329"/>
      <c r="BE118" s="329"/>
      <c r="BF118" s="329"/>
      <c r="BG118" s="329"/>
      <c r="BH118" s="329"/>
      <c r="BI118" s="329"/>
      <c r="BJ118" s="329"/>
      <c r="BK118" s="329"/>
      <c r="BL118" s="329"/>
      <c r="BM118" s="329"/>
      <c r="BN118" s="329"/>
      <c r="BO118" s="329"/>
      <c r="BP118" s="329"/>
      <c r="BQ118" s="329"/>
      <c r="BR118" s="329"/>
      <c r="BS118" s="329"/>
      <c r="BT118" s="329"/>
      <c r="BU118" s="329"/>
      <c r="BV118" s="329"/>
      <c r="BW118" s="329"/>
      <c r="BX118" s="329"/>
      <c r="BY118" s="329"/>
      <c r="BZ118" s="329"/>
      <c r="CA118" s="329"/>
      <c r="CB118" s="329"/>
      <c r="CC118" s="329"/>
      <c r="CD118" s="329"/>
      <c r="CE118" s="329"/>
      <c r="CF118" s="329"/>
      <c r="CG118" s="329"/>
      <c r="CH118" s="329"/>
      <c r="CI118" s="329"/>
      <c r="CJ118" s="329"/>
      <c r="CK118" s="329"/>
      <c r="CL118" s="329"/>
      <c r="CM118" s="329"/>
      <c r="CN118" s="329"/>
      <c r="CO118" s="329"/>
      <c r="CP118" s="329"/>
      <c r="CQ118" s="329"/>
      <c r="CR118" s="329"/>
      <c r="CS118" s="329"/>
      <c r="CT118" s="329"/>
      <c r="CU118" s="329"/>
      <c r="CV118" s="329"/>
      <c r="CW118" s="329"/>
      <c r="CX118" s="329"/>
      <c r="CY118" s="329"/>
      <c r="CZ118" s="329"/>
      <c r="DA118" s="329"/>
      <c r="DB118" s="329"/>
      <c r="DC118" s="329"/>
      <c r="DD118" s="329"/>
      <c r="DE118" s="329"/>
      <c r="DF118" s="329"/>
      <c r="DG118" s="329"/>
      <c r="DH118" s="329"/>
      <c r="DI118" s="329"/>
      <c r="DJ118" s="329"/>
      <c r="DK118" s="329"/>
      <c r="DL118" s="329"/>
      <c r="DM118" s="329"/>
      <c r="DN118" s="329"/>
      <c r="DO118" s="329"/>
      <c r="DP118" s="329"/>
      <c r="DQ118" s="329"/>
      <c r="DR118" s="329"/>
      <c r="DS118" s="329"/>
      <c r="DT118" s="329"/>
      <c r="DU118" s="329"/>
      <c r="DV118" s="329"/>
      <c r="DW118" s="329"/>
      <c r="DX118" s="329"/>
      <c r="DY118" s="329"/>
      <c r="DZ118" s="329"/>
      <c r="EA118" s="329"/>
      <c r="EB118" s="329"/>
      <c r="EC118" s="329"/>
      <c r="ED118" s="329"/>
      <c r="EE118" s="329"/>
      <c r="EF118" s="329"/>
      <c r="EG118" s="329"/>
      <c r="EH118" s="329"/>
      <c r="EI118" s="329"/>
      <c r="EJ118" s="329"/>
      <c r="EK118" s="329"/>
      <c r="EL118" s="329"/>
      <c r="EM118" s="329"/>
      <c r="EN118" s="329"/>
      <c r="EO118" s="329"/>
      <c r="EP118" s="329"/>
      <c r="EQ118" s="329"/>
      <c r="ER118" s="329"/>
      <c r="ES118" s="329"/>
      <c r="ET118" s="329"/>
      <c r="EU118" s="329"/>
      <c r="EV118" s="329"/>
      <c r="EW118" s="329"/>
      <c r="EX118" s="329"/>
      <c r="EY118" s="329"/>
      <c r="EZ118" s="329"/>
      <c r="FA118" s="329"/>
      <c r="FB118" s="329"/>
      <c r="FC118" s="329"/>
      <c r="FD118" s="329"/>
      <c r="FE118" s="329"/>
      <c r="FF118" s="329"/>
      <c r="FG118" s="329"/>
      <c r="FH118" s="329"/>
      <c r="FI118" s="329"/>
      <c r="FJ118" s="329"/>
      <c r="FK118" s="329"/>
      <c r="FL118" s="329"/>
      <c r="FM118" s="329"/>
      <c r="FN118" s="329"/>
      <c r="FO118" s="329"/>
      <c r="FP118" s="329"/>
      <c r="FQ118" s="329"/>
      <c r="FR118" s="329"/>
      <c r="FS118" s="329"/>
      <c r="FT118" s="329"/>
      <c r="FU118" s="329"/>
      <c r="FV118" s="329"/>
      <c r="FW118" s="329"/>
      <c r="FX118" s="329"/>
      <c r="FY118" s="329"/>
      <c r="FZ118" s="329"/>
      <c r="GA118" s="329"/>
      <c r="GB118" s="329"/>
      <c r="GC118" s="329"/>
      <c r="GD118" s="329"/>
      <c r="GE118" s="329"/>
      <c r="GF118" s="329"/>
      <c r="GG118" s="329"/>
      <c r="GH118" s="329"/>
      <c r="GI118" s="329"/>
      <c r="GJ118" s="329"/>
      <c r="GK118" s="329"/>
      <c r="GL118" s="329"/>
      <c r="GM118" s="329"/>
      <c r="GN118" s="329"/>
      <c r="GO118" s="329"/>
      <c r="GP118" s="329"/>
      <c r="GQ118" s="329"/>
      <c r="GR118" s="329"/>
      <c r="GS118" s="329"/>
      <c r="GT118" s="329"/>
      <c r="GU118" s="329"/>
      <c r="GV118" s="329"/>
      <c r="GW118" s="329"/>
      <c r="GX118" s="329"/>
      <c r="GY118" s="329"/>
      <c r="GZ118" s="329"/>
      <c r="HA118" s="329"/>
      <c r="HB118" s="329"/>
      <c r="HC118" s="329"/>
      <c r="HD118" s="329"/>
      <c r="HE118" s="329"/>
      <c r="HF118" s="329"/>
      <c r="HG118" s="329"/>
      <c r="HH118" s="329"/>
      <c r="HI118" s="329"/>
      <c r="HJ118" s="329"/>
      <c r="HK118" s="329"/>
      <c r="HL118" s="329"/>
      <c r="HM118" s="329"/>
      <c r="HN118" s="329"/>
      <c r="HO118" s="329"/>
      <c r="HP118" s="329"/>
      <c r="HQ118" s="329"/>
      <c r="HR118" s="329"/>
      <c r="HS118" s="329"/>
      <c r="HT118" s="329"/>
      <c r="HU118" s="329"/>
      <c r="HV118" s="329"/>
      <c r="HW118" s="329"/>
      <c r="HX118" s="329"/>
      <c r="HY118" s="329"/>
      <c r="HZ118" s="329"/>
      <c r="IA118" s="329"/>
      <c r="IB118" s="329"/>
      <c r="IC118" s="329"/>
      <c r="ID118" s="329"/>
      <c r="IE118" s="329"/>
      <c r="IF118" s="329"/>
      <c r="IG118" s="329"/>
      <c r="IH118" s="329"/>
      <c r="II118" s="329"/>
      <c r="IJ118" s="329"/>
      <c r="IK118" s="329"/>
      <c r="IL118" s="329"/>
      <c r="IM118" s="329"/>
      <c r="IN118" s="329"/>
      <c r="IO118" s="329"/>
      <c r="IP118" s="329"/>
      <c r="IQ118" s="329"/>
      <c r="IR118" s="329"/>
      <c r="IS118" s="329"/>
      <c r="IT118" s="329"/>
      <c r="IU118" s="329"/>
      <c r="IV118" s="329"/>
    </row>
    <row r="119" s="524" customFormat="1" ht="47.25" hidden="1" spans="1:256">
      <c r="A119" s="353" t="s">
        <v>4250</v>
      </c>
      <c r="B119" s="307" t="s">
        <v>222</v>
      </c>
      <c r="C119" s="365">
        <f ca="1">SUMIF(表1.2024年公共财政收入决算表!$A$6:$A$387,A119,表1.2024年公共财政收入决算表!$E$6:$E$387)</f>
        <v>0</v>
      </c>
      <c r="D119" s="365">
        <f t="shared" si="24"/>
        <v>0</v>
      </c>
      <c r="E119" s="542"/>
      <c r="F119" s="348"/>
      <c r="G119" s="348">
        <f ca="1" t="shared" si="25"/>
        <v>0</v>
      </c>
      <c r="H119" s="348" t="str">
        <f ca="1" t="shared" si="15"/>
        <v/>
      </c>
      <c r="I119" s="22" t="str">
        <f ca="1" t="shared" si="16"/>
        <v>否</v>
      </c>
      <c r="J119" s="547" t="str">
        <f t="shared" si="26"/>
        <v>10109</v>
      </c>
      <c r="K119" s="93" t="str">
        <f t="shared" si="17"/>
        <v>项</v>
      </c>
      <c r="L119" s="329"/>
      <c r="M119" s="329"/>
      <c r="N119" s="329"/>
      <c r="O119" s="329"/>
      <c r="P119" s="329"/>
      <c r="Q119" s="329"/>
      <c r="R119" s="329"/>
      <c r="S119" s="329"/>
      <c r="T119" s="329"/>
      <c r="U119" s="329"/>
      <c r="V119" s="329"/>
      <c r="W119" s="329"/>
      <c r="X119" s="329"/>
      <c r="Y119" s="329"/>
      <c r="Z119" s="329"/>
      <c r="AA119" s="329"/>
      <c r="AB119" s="329"/>
      <c r="AC119" s="329"/>
      <c r="AD119" s="329"/>
      <c r="AE119" s="329"/>
      <c r="AF119" s="329"/>
      <c r="AG119" s="329"/>
      <c r="AH119" s="329"/>
      <c r="AI119" s="329"/>
      <c r="AJ119" s="329"/>
      <c r="AK119" s="329"/>
      <c r="AL119" s="329"/>
      <c r="AM119" s="329"/>
      <c r="AN119" s="329"/>
      <c r="AO119" s="329"/>
      <c r="AP119" s="329"/>
      <c r="AQ119" s="329"/>
      <c r="AR119" s="329"/>
      <c r="AS119" s="329"/>
      <c r="AT119" s="329"/>
      <c r="AU119" s="329"/>
      <c r="AV119" s="329"/>
      <c r="AW119" s="329"/>
      <c r="AX119" s="329"/>
      <c r="AY119" s="329"/>
      <c r="AZ119" s="329"/>
      <c r="BA119" s="329"/>
      <c r="BB119" s="329"/>
      <c r="BC119" s="329"/>
      <c r="BD119" s="329"/>
      <c r="BE119" s="329"/>
      <c r="BF119" s="329"/>
      <c r="BG119" s="329"/>
      <c r="BH119" s="329"/>
      <c r="BI119" s="329"/>
      <c r="BJ119" s="329"/>
      <c r="BK119" s="329"/>
      <c r="BL119" s="329"/>
      <c r="BM119" s="329"/>
      <c r="BN119" s="329"/>
      <c r="BO119" s="329"/>
      <c r="BP119" s="329"/>
      <c r="BQ119" s="329"/>
      <c r="BR119" s="329"/>
      <c r="BS119" s="329"/>
      <c r="BT119" s="329"/>
      <c r="BU119" s="329"/>
      <c r="BV119" s="329"/>
      <c r="BW119" s="329"/>
      <c r="BX119" s="329"/>
      <c r="BY119" s="329"/>
      <c r="BZ119" s="329"/>
      <c r="CA119" s="329"/>
      <c r="CB119" s="329"/>
      <c r="CC119" s="329"/>
      <c r="CD119" s="329"/>
      <c r="CE119" s="329"/>
      <c r="CF119" s="329"/>
      <c r="CG119" s="329"/>
      <c r="CH119" s="329"/>
      <c r="CI119" s="329"/>
      <c r="CJ119" s="329"/>
      <c r="CK119" s="329"/>
      <c r="CL119" s="329"/>
      <c r="CM119" s="329"/>
      <c r="CN119" s="329"/>
      <c r="CO119" s="329"/>
      <c r="CP119" s="329"/>
      <c r="CQ119" s="329"/>
      <c r="CR119" s="329"/>
      <c r="CS119" s="329"/>
      <c r="CT119" s="329"/>
      <c r="CU119" s="329"/>
      <c r="CV119" s="329"/>
      <c r="CW119" s="329"/>
      <c r="CX119" s="329"/>
      <c r="CY119" s="329"/>
      <c r="CZ119" s="329"/>
      <c r="DA119" s="329"/>
      <c r="DB119" s="329"/>
      <c r="DC119" s="329"/>
      <c r="DD119" s="329"/>
      <c r="DE119" s="329"/>
      <c r="DF119" s="329"/>
      <c r="DG119" s="329"/>
      <c r="DH119" s="329"/>
      <c r="DI119" s="329"/>
      <c r="DJ119" s="329"/>
      <c r="DK119" s="329"/>
      <c r="DL119" s="329"/>
      <c r="DM119" s="329"/>
      <c r="DN119" s="329"/>
      <c r="DO119" s="329"/>
      <c r="DP119" s="329"/>
      <c r="DQ119" s="329"/>
      <c r="DR119" s="329"/>
      <c r="DS119" s="329"/>
      <c r="DT119" s="329"/>
      <c r="DU119" s="329"/>
      <c r="DV119" s="329"/>
      <c r="DW119" s="329"/>
      <c r="DX119" s="329"/>
      <c r="DY119" s="329"/>
      <c r="DZ119" s="329"/>
      <c r="EA119" s="329"/>
      <c r="EB119" s="329"/>
      <c r="EC119" s="329"/>
      <c r="ED119" s="329"/>
      <c r="EE119" s="329"/>
      <c r="EF119" s="329"/>
      <c r="EG119" s="329"/>
      <c r="EH119" s="329"/>
      <c r="EI119" s="329"/>
      <c r="EJ119" s="329"/>
      <c r="EK119" s="329"/>
      <c r="EL119" s="329"/>
      <c r="EM119" s="329"/>
      <c r="EN119" s="329"/>
      <c r="EO119" s="329"/>
      <c r="EP119" s="329"/>
      <c r="EQ119" s="329"/>
      <c r="ER119" s="329"/>
      <c r="ES119" s="329"/>
      <c r="ET119" s="329"/>
      <c r="EU119" s="329"/>
      <c r="EV119" s="329"/>
      <c r="EW119" s="329"/>
      <c r="EX119" s="329"/>
      <c r="EY119" s="329"/>
      <c r="EZ119" s="329"/>
      <c r="FA119" s="329"/>
      <c r="FB119" s="329"/>
      <c r="FC119" s="329"/>
      <c r="FD119" s="329"/>
      <c r="FE119" s="329"/>
      <c r="FF119" s="329"/>
      <c r="FG119" s="329"/>
      <c r="FH119" s="329"/>
      <c r="FI119" s="329"/>
      <c r="FJ119" s="329"/>
      <c r="FK119" s="329"/>
      <c r="FL119" s="329"/>
      <c r="FM119" s="329"/>
      <c r="FN119" s="329"/>
      <c r="FO119" s="329"/>
      <c r="FP119" s="329"/>
      <c r="FQ119" s="329"/>
      <c r="FR119" s="329"/>
      <c r="FS119" s="329"/>
      <c r="FT119" s="329"/>
      <c r="FU119" s="329"/>
      <c r="FV119" s="329"/>
      <c r="FW119" s="329"/>
      <c r="FX119" s="329"/>
      <c r="FY119" s="329"/>
      <c r="FZ119" s="329"/>
      <c r="GA119" s="329"/>
      <c r="GB119" s="329"/>
      <c r="GC119" s="329"/>
      <c r="GD119" s="329"/>
      <c r="GE119" s="329"/>
      <c r="GF119" s="329"/>
      <c r="GG119" s="329"/>
      <c r="GH119" s="329"/>
      <c r="GI119" s="329"/>
      <c r="GJ119" s="329"/>
      <c r="GK119" s="329"/>
      <c r="GL119" s="329"/>
      <c r="GM119" s="329"/>
      <c r="GN119" s="329"/>
      <c r="GO119" s="329"/>
      <c r="GP119" s="329"/>
      <c r="GQ119" s="329"/>
      <c r="GR119" s="329"/>
      <c r="GS119" s="329"/>
      <c r="GT119" s="329"/>
      <c r="GU119" s="329"/>
      <c r="GV119" s="329"/>
      <c r="GW119" s="329"/>
      <c r="GX119" s="329"/>
      <c r="GY119" s="329"/>
      <c r="GZ119" s="329"/>
      <c r="HA119" s="329"/>
      <c r="HB119" s="329"/>
      <c r="HC119" s="329"/>
      <c r="HD119" s="329"/>
      <c r="HE119" s="329"/>
      <c r="HF119" s="329"/>
      <c r="HG119" s="329"/>
      <c r="HH119" s="329"/>
      <c r="HI119" s="329"/>
      <c r="HJ119" s="329"/>
      <c r="HK119" s="329"/>
      <c r="HL119" s="329"/>
      <c r="HM119" s="329"/>
      <c r="HN119" s="329"/>
      <c r="HO119" s="329"/>
      <c r="HP119" s="329"/>
      <c r="HQ119" s="329"/>
      <c r="HR119" s="329"/>
      <c r="HS119" s="329"/>
      <c r="HT119" s="329"/>
      <c r="HU119" s="329"/>
      <c r="HV119" s="329"/>
      <c r="HW119" s="329"/>
      <c r="HX119" s="329"/>
      <c r="HY119" s="329"/>
      <c r="HZ119" s="329"/>
      <c r="IA119" s="329"/>
      <c r="IB119" s="329"/>
      <c r="IC119" s="329"/>
      <c r="ID119" s="329"/>
      <c r="IE119" s="329"/>
      <c r="IF119" s="329"/>
      <c r="IG119" s="329"/>
      <c r="IH119" s="329"/>
      <c r="II119" s="329"/>
      <c r="IJ119" s="329"/>
      <c r="IK119" s="329"/>
      <c r="IL119" s="329"/>
      <c r="IM119" s="329"/>
      <c r="IN119" s="329"/>
      <c r="IO119" s="329"/>
      <c r="IP119" s="329"/>
      <c r="IQ119" s="329"/>
      <c r="IR119" s="329"/>
      <c r="IS119" s="329"/>
      <c r="IT119" s="329"/>
      <c r="IU119" s="329"/>
      <c r="IV119" s="329"/>
    </row>
    <row r="120" s="525" customFormat="1" ht="15.75" hidden="1" spans="1:256">
      <c r="A120" s="353" t="s">
        <v>4251</v>
      </c>
      <c r="B120" s="307" t="s">
        <v>224</v>
      </c>
      <c r="C120" s="365">
        <f ca="1">SUMIF(表1.2024年公共财政收入决算表!$A$6:$A$387,A120,表1.2024年公共财政收入决算表!$E$6:$E$387)</f>
        <v>28</v>
      </c>
      <c r="D120" s="365">
        <f t="shared" si="24"/>
        <v>0</v>
      </c>
      <c r="E120" s="542"/>
      <c r="F120" s="348"/>
      <c r="G120" s="365">
        <f ca="1" t="shared" si="25"/>
        <v>-28</v>
      </c>
      <c r="H120" s="365" t="str">
        <f ca="1" t="shared" si="15"/>
        <v>-100.0%</v>
      </c>
      <c r="I120" s="22" t="str">
        <f ca="1" t="shared" si="16"/>
        <v>是</v>
      </c>
      <c r="J120" s="547" t="str">
        <f t="shared" si="26"/>
        <v>10109</v>
      </c>
      <c r="K120" s="93" t="str">
        <f t="shared" si="17"/>
        <v>项</v>
      </c>
      <c r="L120" s="329"/>
      <c r="M120" s="329"/>
      <c r="N120" s="329"/>
      <c r="O120" s="329"/>
      <c r="P120" s="329"/>
      <c r="Q120" s="329"/>
      <c r="R120" s="329"/>
      <c r="S120" s="329"/>
      <c r="T120" s="329"/>
      <c r="U120" s="329"/>
      <c r="V120" s="329"/>
      <c r="W120" s="329"/>
      <c r="X120" s="329"/>
      <c r="Y120" s="329"/>
      <c r="Z120" s="329"/>
      <c r="AA120" s="329"/>
      <c r="AB120" s="329"/>
      <c r="AC120" s="329"/>
      <c r="AD120" s="329"/>
      <c r="AE120" s="329"/>
      <c r="AF120" s="329"/>
      <c r="AG120" s="329"/>
      <c r="AH120" s="329"/>
      <c r="AI120" s="329"/>
      <c r="AJ120" s="329"/>
      <c r="AK120" s="329"/>
      <c r="AL120" s="329"/>
      <c r="AM120" s="329"/>
      <c r="AN120" s="329"/>
      <c r="AO120" s="329"/>
      <c r="AP120" s="329"/>
      <c r="AQ120" s="329"/>
      <c r="AR120" s="329"/>
      <c r="AS120" s="329"/>
      <c r="AT120" s="329"/>
      <c r="AU120" s="329"/>
      <c r="AV120" s="329"/>
      <c r="AW120" s="329"/>
      <c r="AX120" s="329"/>
      <c r="AY120" s="329"/>
      <c r="AZ120" s="329"/>
      <c r="BA120" s="329"/>
      <c r="BB120" s="329"/>
      <c r="BC120" s="329"/>
      <c r="BD120" s="329"/>
      <c r="BE120" s="329"/>
      <c r="BF120" s="329"/>
      <c r="BG120" s="329"/>
      <c r="BH120" s="329"/>
      <c r="BI120" s="329"/>
      <c r="BJ120" s="329"/>
      <c r="BK120" s="329"/>
      <c r="BL120" s="329"/>
      <c r="BM120" s="329"/>
      <c r="BN120" s="329"/>
      <c r="BO120" s="329"/>
      <c r="BP120" s="329"/>
      <c r="BQ120" s="329"/>
      <c r="BR120" s="329"/>
      <c r="BS120" s="329"/>
      <c r="BT120" s="329"/>
      <c r="BU120" s="329"/>
      <c r="BV120" s="329"/>
      <c r="BW120" s="329"/>
      <c r="BX120" s="329"/>
      <c r="BY120" s="329"/>
      <c r="BZ120" s="329"/>
      <c r="CA120" s="329"/>
      <c r="CB120" s="329"/>
      <c r="CC120" s="329"/>
      <c r="CD120" s="329"/>
      <c r="CE120" s="329"/>
      <c r="CF120" s="329"/>
      <c r="CG120" s="329"/>
      <c r="CH120" s="329"/>
      <c r="CI120" s="329"/>
      <c r="CJ120" s="329"/>
      <c r="CK120" s="329"/>
      <c r="CL120" s="329"/>
      <c r="CM120" s="329"/>
      <c r="CN120" s="329"/>
      <c r="CO120" s="329"/>
      <c r="CP120" s="329"/>
      <c r="CQ120" s="329"/>
      <c r="CR120" s="329"/>
      <c r="CS120" s="329"/>
      <c r="CT120" s="329"/>
      <c r="CU120" s="329"/>
      <c r="CV120" s="329"/>
      <c r="CW120" s="329"/>
      <c r="CX120" s="329"/>
      <c r="CY120" s="329"/>
      <c r="CZ120" s="329"/>
      <c r="DA120" s="329"/>
      <c r="DB120" s="329"/>
      <c r="DC120" s="329"/>
      <c r="DD120" s="329"/>
      <c r="DE120" s="329"/>
      <c r="DF120" s="329"/>
      <c r="DG120" s="329"/>
      <c r="DH120" s="329"/>
      <c r="DI120" s="329"/>
      <c r="DJ120" s="329"/>
      <c r="DK120" s="329"/>
      <c r="DL120" s="329"/>
      <c r="DM120" s="329"/>
      <c r="DN120" s="329"/>
      <c r="DO120" s="329"/>
      <c r="DP120" s="329"/>
      <c r="DQ120" s="329"/>
      <c r="DR120" s="329"/>
      <c r="DS120" s="329"/>
      <c r="DT120" s="329"/>
      <c r="DU120" s="329"/>
      <c r="DV120" s="329"/>
      <c r="DW120" s="329"/>
      <c r="DX120" s="329"/>
      <c r="DY120" s="329"/>
      <c r="DZ120" s="329"/>
      <c r="EA120" s="329"/>
      <c r="EB120" s="329"/>
      <c r="EC120" s="329"/>
      <c r="ED120" s="329"/>
      <c r="EE120" s="329"/>
      <c r="EF120" s="329"/>
      <c r="EG120" s="329"/>
      <c r="EH120" s="329"/>
      <c r="EI120" s="329"/>
      <c r="EJ120" s="329"/>
      <c r="EK120" s="329"/>
      <c r="EL120" s="329"/>
      <c r="EM120" s="329"/>
      <c r="EN120" s="329"/>
      <c r="EO120" s="329"/>
      <c r="EP120" s="329"/>
      <c r="EQ120" s="329"/>
      <c r="ER120" s="329"/>
      <c r="ES120" s="329"/>
      <c r="ET120" s="329"/>
      <c r="EU120" s="329"/>
      <c r="EV120" s="329"/>
      <c r="EW120" s="329"/>
      <c r="EX120" s="329"/>
      <c r="EY120" s="329"/>
      <c r="EZ120" s="329"/>
      <c r="FA120" s="329"/>
      <c r="FB120" s="329"/>
      <c r="FC120" s="329"/>
      <c r="FD120" s="329"/>
      <c r="FE120" s="329"/>
      <c r="FF120" s="329"/>
      <c r="FG120" s="329"/>
      <c r="FH120" s="329"/>
      <c r="FI120" s="329"/>
      <c r="FJ120" s="329"/>
      <c r="FK120" s="329"/>
      <c r="FL120" s="329"/>
      <c r="FM120" s="329"/>
      <c r="FN120" s="329"/>
      <c r="FO120" s="329"/>
      <c r="FP120" s="329"/>
      <c r="FQ120" s="329"/>
      <c r="FR120" s="329"/>
      <c r="FS120" s="329"/>
      <c r="FT120" s="329"/>
      <c r="FU120" s="329"/>
      <c r="FV120" s="329"/>
      <c r="FW120" s="329"/>
      <c r="FX120" s="329"/>
      <c r="FY120" s="329"/>
      <c r="FZ120" s="329"/>
      <c r="GA120" s="329"/>
      <c r="GB120" s="329"/>
      <c r="GC120" s="329"/>
      <c r="GD120" s="329"/>
      <c r="GE120" s="329"/>
      <c r="GF120" s="329"/>
      <c r="GG120" s="329"/>
      <c r="GH120" s="329"/>
      <c r="GI120" s="329"/>
      <c r="GJ120" s="329"/>
      <c r="GK120" s="329"/>
      <c r="GL120" s="329"/>
      <c r="GM120" s="329"/>
      <c r="GN120" s="329"/>
      <c r="GO120" s="329"/>
      <c r="GP120" s="329"/>
      <c r="GQ120" s="329"/>
      <c r="GR120" s="329"/>
      <c r="GS120" s="329"/>
      <c r="GT120" s="329"/>
      <c r="GU120" s="329"/>
      <c r="GV120" s="329"/>
      <c r="GW120" s="329"/>
      <c r="GX120" s="329"/>
      <c r="GY120" s="329"/>
      <c r="GZ120" s="329"/>
      <c r="HA120" s="329"/>
      <c r="HB120" s="329"/>
      <c r="HC120" s="329"/>
      <c r="HD120" s="329"/>
      <c r="HE120" s="329"/>
      <c r="HF120" s="329"/>
      <c r="HG120" s="329"/>
      <c r="HH120" s="329"/>
      <c r="HI120" s="329"/>
      <c r="HJ120" s="329"/>
      <c r="HK120" s="329"/>
      <c r="HL120" s="329"/>
      <c r="HM120" s="329"/>
      <c r="HN120" s="329"/>
      <c r="HO120" s="329"/>
      <c r="HP120" s="329"/>
      <c r="HQ120" s="329"/>
      <c r="HR120" s="329"/>
      <c r="HS120" s="329"/>
      <c r="HT120" s="329"/>
      <c r="HU120" s="329"/>
      <c r="HV120" s="329"/>
      <c r="HW120" s="329"/>
      <c r="HX120" s="329"/>
      <c r="HY120" s="329"/>
      <c r="HZ120" s="329"/>
      <c r="IA120" s="329"/>
      <c r="IB120" s="329"/>
      <c r="IC120" s="329"/>
      <c r="ID120" s="329"/>
      <c r="IE120" s="329"/>
      <c r="IF120" s="329"/>
      <c r="IG120" s="329"/>
      <c r="IH120" s="329"/>
      <c r="II120" s="329"/>
      <c r="IJ120" s="329"/>
      <c r="IK120" s="329"/>
      <c r="IL120" s="329"/>
      <c r="IM120" s="329"/>
      <c r="IN120" s="329"/>
      <c r="IO120" s="329"/>
      <c r="IP120" s="329"/>
      <c r="IQ120" s="329"/>
      <c r="IR120" s="329"/>
      <c r="IS120" s="329"/>
      <c r="IT120" s="329"/>
      <c r="IU120" s="329"/>
      <c r="IV120" s="329"/>
    </row>
    <row r="121" s="525" customFormat="1" ht="31.5" hidden="1" spans="1:256">
      <c r="A121" s="353" t="s">
        <v>4252</v>
      </c>
      <c r="B121" s="307" t="s">
        <v>226</v>
      </c>
      <c r="C121" s="365">
        <f ca="1">SUMIF(表1.2024年公共财政收入决算表!$A$6:$A$387,A121,表1.2024年公共财政收入决算表!$E$6:$E$387)</f>
        <v>33</v>
      </c>
      <c r="D121" s="365">
        <f t="shared" si="24"/>
        <v>0</v>
      </c>
      <c r="E121" s="542"/>
      <c r="F121" s="348"/>
      <c r="G121" s="365">
        <f ca="1" t="shared" si="25"/>
        <v>-33</v>
      </c>
      <c r="H121" s="365" t="str">
        <f ca="1" t="shared" si="15"/>
        <v>-100.0%</v>
      </c>
      <c r="I121" s="22" t="str">
        <f ca="1" t="shared" si="16"/>
        <v>是</v>
      </c>
      <c r="J121" s="547" t="str">
        <f t="shared" si="26"/>
        <v>10109</v>
      </c>
      <c r="K121" s="93" t="str">
        <f t="shared" si="17"/>
        <v>项</v>
      </c>
      <c r="L121" s="329"/>
      <c r="M121" s="329"/>
      <c r="N121" s="329"/>
      <c r="O121" s="329"/>
      <c r="P121" s="329"/>
      <c r="Q121" s="329"/>
      <c r="R121" s="329"/>
      <c r="S121" s="329"/>
      <c r="T121" s="329"/>
      <c r="U121" s="329"/>
      <c r="V121" s="329"/>
      <c r="W121" s="329"/>
      <c r="X121" s="329"/>
      <c r="Y121" s="329"/>
      <c r="Z121" s="329"/>
      <c r="AA121" s="329"/>
      <c r="AB121" s="329"/>
      <c r="AC121" s="329"/>
      <c r="AD121" s="329"/>
      <c r="AE121" s="329"/>
      <c r="AF121" s="329"/>
      <c r="AG121" s="329"/>
      <c r="AH121" s="329"/>
      <c r="AI121" s="329"/>
      <c r="AJ121" s="329"/>
      <c r="AK121" s="329"/>
      <c r="AL121" s="329"/>
      <c r="AM121" s="329"/>
      <c r="AN121" s="329"/>
      <c r="AO121" s="329"/>
      <c r="AP121" s="329"/>
      <c r="AQ121" s="329"/>
      <c r="AR121" s="329"/>
      <c r="AS121" s="329"/>
      <c r="AT121" s="329"/>
      <c r="AU121" s="329"/>
      <c r="AV121" s="329"/>
      <c r="AW121" s="329"/>
      <c r="AX121" s="329"/>
      <c r="AY121" s="329"/>
      <c r="AZ121" s="329"/>
      <c r="BA121" s="329"/>
      <c r="BB121" s="329"/>
      <c r="BC121" s="329"/>
      <c r="BD121" s="329"/>
      <c r="BE121" s="329"/>
      <c r="BF121" s="329"/>
      <c r="BG121" s="329"/>
      <c r="BH121" s="329"/>
      <c r="BI121" s="329"/>
      <c r="BJ121" s="329"/>
      <c r="BK121" s="329"/>
      <c r="BL121" s="329"/>
      <c r="BM121" s="329"/>
      <c r="BN121" s="329"/>
      <c r="BO121" s="329"/>
      <c r="BP121" s="329"/>
      <c r="BQ121" s="329"/>
      <c r="BR121" s="329"/>
      <c r="BS121" s="329"/>
      <c r="BT121" s="329"/>
      <c r="BU121" s="329"/>
      <c r="BV121" s="329"/>
      <c r="BW121" s="329"/>
      <c r="BX121" s="329"/>
      <c r="BY121" s="329"/>
      <c r="BZ121" s="329"/>
      <c r="CA121" s="329"/>
      <c r="CB121" s="329"/>
      <c r="CC121" s="329"/>
      <c r="CD121" s="329"/>
      <c r="CE121" s="329"/>
      <c r="CF121" s="329"/>
      <c r="CG121" s="329"/>
      <c r="CH121" s="329"/>
      <c r="CI121" s="329"/>
      <c r="CJ121" s="329"/>
      <c r="CK121" s="329"/>
      <c r="CL121" s="329"/>
      <c r="CM121" s="329"/>
      <c r="CN121" s="329"/>
      <c r="CO121" s="329"/>
      <c r="CP121" s="329"/>
      <c r="CQ121" s="329"/>
      <c r="CR121" s="329"/>
      <c r="CS121" s="329"/>
      <c r="CT121" s="329"/>
      <c r="CU121" s="329"/>
      <c r="CV121" s="329"/>
      <c r="CW121" s="329"/>
      <c r="CX121" s="329"/>
      <c r="CY121" s="329"/>
      <c r="CZ121" s="329"/>
      <c r="DA121" s="329"/>
      <c r="DB121" s="329"/>
      <c r="DC121" s="329"/>
      <c r="DD121" s="329"/>
      <c r="DE121" s="329"/>
      <c r="DF121" s="329"/>
      <c r="DG121" s="329"/>
      <c r="DH121" s="329"/>
      <c r="DI121" s="329"/>
      <c r="DJ121" s="329"/>
      <c r="DK121" s="329"/>
      <c r="DL121" s="329"/>
      <c r="DM121" s="329"/>
      <c r="DN121" s="329"/>
      <c r="DO121" s="329"/>
      <c r="DP121" s="329"/>
      <c r="DQ121" s="329"/>
      <c r="DR121" s="329"/>
      <c r="DS121" s="329"/>
      <c r="DT121" s="329"/>
      <c r="DU121" s="329"/>
      <c r="DV121" s="329"/>
      <c r="DW121" s="329"/>
      <c r="DX121" s="329"/>
      <c r="DY121" s="329"/>
      <c r="DZ121" s="329"/>
      <c r="EA121" s="329"/>
      <c r="EB121" s="329"/>
      <c r="EC121" s="329"/>
      <c r="ED121" s="329"/>
      <c r="EE121" s="329"/>
      <c r="EF121" s="329"/>
      <c r="EG121" s="329"/>
      <c r="EH121" s="329"/>
      <c r="EI121" s="329"/>
      <c r="EJ121" s="329"/>
      <c r="EK121" s="329"/>
      <c r="EL121" s="329"/>
      <c r="EM121" s="329"/>
      <c r="EN121" s="329"/>
      <c r="EO121" s="329"/>
      <c r="EP121" s="329"/>
      <c r="EQ121" s="329"/>
      <c r="ER121" s="329"/>
      <c r="ES121" s="329"/>
      <c r="ET121" s="329"/>
      <c r="EU121" s="329"/>
      <c r="EV121" s="329"/>
      <c r="EW121" s="329"/>
      <c r="EX121" s="329"/>
      <c r="EY121" s="329"/>
      <c r="EZ121" s="329"/>
      <c r="FA121" s="329"/>
      <c r="FB121" s="329"/>
      <c r="FC121" s="329"/>
      <c r="FD121" s="329"/>
      <c r="FE121" s="329"/>
      <c r="FF121" s="329"/>
      <c r="FG121" s="329"/>
      <c r="FH121" s="329"/>
      <c r="FI121" s="329"/>
      <c r="FJ121" s="329"/>
      <c r="FK121" s="329"/>
      <c r="FL121" s="329"/>
      <c r="FM121" s="329"/>
      <c r="FN121" s="329"/>
      <c r="FO121" s="329"/>
      <c r="FP121" s="329"/>
      <c r="FQ121" s="329"/>
      <c r="FR121" s="329"/>
      <c r="FS121" s="329"/>
      <c r="FT121" s="329"/>
      <c r="FU121" s="329"/>
      <c r="FV121" s="329"/>
      <c r="FW121" s="329"/>
      <c r="FX121" s="329"/>
      <c r="FY121" s="329"/>
      <c r="FZ121" s="329"/>
      <c r="GA121" s="329"/>
      <c r="GB121" s="329"/>
      <c r="GC121" s="329"/>
      <c r="GD121" s="329"/>
      <c r="GE121" s="329"/>
      <c r="GF121" s="329"/>
      <c r="GG121" s="329"/>
      <c r="GH121" s="329"/>
      <c r="GI121" s="329"/>
      <c r="GJ121" s="329"/>
      <c r="GK121" s="329"/>
      <c r="GL121" s="329"/>
      <c r="GM121" s="329"/>
      <c r="GN121" s="329"/>
      <c r="GO121" s="329"/>
      <c r="GP121" s="329"/>
      <c r="GQ121" s="329"/>
      <c r="GR121" s="329"/>
      <c r="GS121" s="329"/>
      <c r="GT121" s="329"/>
      <c r="GU121" s="329"/>
      <c r="GV121" s="329"/>
      <c r="GW121" s="329"/>
      <c r="GX121" s="329"/>
      <c r="GY121" s="329"/>
      <c r="GZ121" s="329"/>
      <c r="HA121" s="329"/>
      <c r="HB121" s="329"/>
      <c r="HC121" s="329"/>
      <c r="HD121" s="329"/>
      <c r="HE121" s="329"/>
      <c r="HF121" s="329"/>
      <c r="HG121" s="329"/>
      <c r="HH121" s="329"/>
      <c r="HI121" s="329"/>
      <c r="HJ121" s="329"/>
      <c r="HK121" s="329"/>
      <c r="HL121" s="329"/>
      <c r="HM121" s="329"/>
      <c r="HN121" s="329"/>
      <c r="HO121" s="329"/>
      <c r="HP121" s="329"/>
      <c r="HQ121" s="329"/>
      <c r="HR121" s="329"/>
      <c r="HS121" s="329"/>
      <c r="HT121" s="329"/>
      <c r="HU121" s="329"/>
      <c r="HV121" s="329"/>
      <c r="HW121" s="329"/>
      <c r="HX121" s="329"/>
      <c r="HY121" s="329"/>
      <c r="HZ121" s="329"/>
      <c r="IA121" s="329"/>
      <c r="IB121" s="329"/>
      <c r="IC121" s="329"/>
      <c r="ID121" s="329"/>
      <c r="IE121" s="329"/>
      <c r="IF121" s="329"/>
      <c r="IG121" s="329"/>
      <c r="IH121" s="329"/>
      <c r="II121" s="329"/>
      <c r="IJ121" s="329"/>
      <c r="IK121" s="329"/>
      <c r="IL121" s="329"/>
      <c r="IM121" s="329"/>
      <c r="IN121" s="329"/>
      <c r="IO121" s="329"/>
      <c r="IP121" s="329"/>
      <c r="IQ121" s="329"/>
      <c r="IR121" s="329"/>
      <c r="IS121" s="329"/>
      <c r="IT121" s="329"/>
      <c r="IU121" s="329"/>
      <c r="IV121" s="329"/>
    </row>
    <row r="122" s="524" customFormat="1" ht="31.5" hidden="1" spans="1:256">
      <c r="A122" s="353" t="s">
        <v>4253</v>
      </c>
      <c r="B122" s="307" t="s">
        <v>227</v>
      </c>
      <c r="C122" s="365">
        <f ca="1">SUMIF(表1.2024年公共财政收入决算表!$A$6:$A$387,A122,表1.2024年公共财政收入决算表!$E$6:$E$387)</f>
        <v>0</v>
      </c>
      <c r="D122" s="365">
        <f t="shared" si="24"/>
        <v>0</v>
      </c>
      <c r="E122" s="542"/>
      <c r="F122" s="348"/>
      <c r="G122" s="348">
        <f ca="1" t="shared" si="25"/>
        <v>0</v>
      </c>
      <c r="H122" s="348" t="str">
        <f ca="1" t="shared" si="15"/>
        <v/>
      </c>
      <c r="I122" s="22" t="str">
        <f ca="1" t="shared" si="16"/>
        <v>否</v>
      </c>
      <c r="J122" s="547" t="str">
        <f t="shared" si="26"/>
        <v>10109</v>
      </c>
      <c r="K122" s="93" t="str">
        <f t="shared" si="17"/>
        <v>项</v>
      </c>
      <c r="L122" s="329"/>
      <c r="M122" s="329"/>
      <c r="N122" s="329"/>
      <c r="O122" s="329"/>
      <c r="P122" s="329"/>
      <c r="Q122" s="329"/>
      <c r="R122" s="329"/>
      <c r="S122" s="329"/>
      <c r="T122" s="329"/>
      <c r="U122" s="329"/>
      <c r="V122" s="329"/>
      <c r="W122" s="329"/>
      <c r="X122" s="329"/>
      <c r="Y122" s="329"/>
      <c r="Z122" s="329"/>
      <c r="AA122" s="329"/>
      <c r="AB122" s="329"/>
      <c r="AC122" s="329"/>
      <c r="AD122" s="329"/>
      <c r="AE122" s="329"/>
      <c r="AF122" s="329"/>
      <c r="AG122" s="329"/>
      <c r="AH122" s="329"/>
      <c r="AI122" s="329"/>
      <c r="AJ122" s="329"/>
      <c r="AK122" s="329"/>
      <c r="AL122" s="329"/>
      <c r="AM122" s="329"/>
      <c r="AN122" s="329"/>
      <c r="AO122" s="329"/>
      <c r="AP122" s="329"/>
      <c r="AQ122" s="329"/>
      <c r="AR122" s="329"/>
      <c r="AS122" s="329"/>
      <c r="AT122" s="329"/>
      <c r="AU122" s="329"/>
      <c r="AV122" s="329"/>
      <c r="AW122" s="329"/>
      <c r="AX122" s="329"/>
      <c r="AY122" s="329"/>
      <c r="AZ122" s="329"/>
      <c r="BA122" s="329"/>
      <c r="BB122" s="329"/>
      <c r="BC122" s="329"/>
      <c r="BD122" s="329"/>
      <c r="BE122" s="329"/>
      <c r="BF122" s="329"/>
      <c r="BG122" s="329"/>
      <c r="BH122" s="329"/>
      <c r="BI122" s="329"/>
      <c r="BJ122" s="329"/>
      <c r="BK122" s="329"/>
      <c r="BL122" s="329"/>
      <c r="BM122" s="329"/>
      <c r="BN122" s="329"/>
      <c r="BO122" s="329"/>
      <c r="BP122" s="329"/>
      <c r="BQ122" s="329"/>
      <c r="BR122" s="329"/>
      <c r="BS122" s="329"/>
      <c r="BT122" s="329"/>
      <c r="BU122" s="329"/>
      <c r="BV122" s="329"/>
      <c r="BW122" s="329"/>
      <c r="BX122" s="329"/>
      <c r="BY122" s="329"/>
      <c r="BZ122" s="329"/>
      <c r="CA122" s="329"/>
      <c r="CB122" s="329"/>
      <c r="CC122" s="329"/>
      <c r="CD122" s="329"/>
      <c r="CE122" s="329"/>
      <c r="CF122" s="329"/>
      <c r="CG122" s="329"/>
      <c r="CH122" s="329"/>
      <c r="CI122" s="329"/>
      <c r="CJ122" s="329"/>
      <c r="CK122" s="329"/>
      <c r="CL122" s="329"/>
      <c r="CM122" s="329"/>
      <c r="CN122" s="329"/>
      <c r="CO122" s="329"/>
      <c r="CP122" s="329"/>
      <c r="CQ122" s="329"/>
      <c r="CR122" s="329"/>
      <c r="CS122" s="329"/>
      <c r="CT122" s="329"/>
      <c r="CU122" s="329"/>
      <c r="CV122" s="329"/>
      <c r="CW122" s="329"/>
      <c r="CX122" s="329"/>
      <c r="CY122" s="329"/>
      <c r="CZ122" s="329"/>
      <c r="DA122" s="329"/>
      <c r="DB122" s="329"/>
      <c r="DC122" s="329"/>
      <c r="DD122" s="329"/>
      <c r="DE122" s="329"/>
      <c r="DF122" s="329"/>
      <c r="DG122" s="329"/>
      <c r="DH122" s="329"/>
      <c r="DI122" s="329"/>
      <c r="DJ122" s="329"/>
      <c r="DK122" s="329"/>
      <c r="DL122" s="329"/>
      <c r="DM122" s="329"/>
      <c r="DN122" s="329"/>
      <c r="DO122" s="329"/>
      <c r="DP122" s="329"/>
      <c r="DQ122" s="329"/>
      <c r="DR122" s="329"/>
      <c r="DS122" s="329"/>
      <c r="DT122" s="329"/>
      <c r="DU122" s="329"/>
      <c r="DV122" s="329"/>
      <c r="DW122" s="329"/>
      <c r="DX122" s="329"/>
      <c r="DY122" s="329"/>
      <c r="DZ122" s="329"/>
      <c r="EA122" s="329"/>
      <c r="EB122" s="329"/>
      <c r="EC122" s="329"/>
      <c r="ED122" s="329"/>
      <c r="EE122" s="329"/>
      <c r="EF122" s="329"/>
      <c r="EG122" s="329"/>
      <c r="EH122" s="329"/>
      <c r="EI122" s="329"/>
      <c r="EJ122" s="329"/>
      <c r="EK122" s="329"/>
      <c r="EL122" s="329"/>
      <c r="EM122" s="329"/>
      <c r="EN122" s="329"/>
      <c r="EO122" s="329"/>
      <c r="EP122" s="329"/>
      <c r="EQ122" s="329"/>
      <c r="ER122" s="329"/>
      <c r="ES122" s="329"/>
      <c r="ET122" s="329"/>
      <c r="EU122" s="329"/>
      <c r="EV122" s="329"/>
      <c r="EW122" s="329"/>
      <c r="EX122" s="329"/>
      <c r="EY122" s="329"/>
      <c r="EZ122" s="329"/>
      <c r="FA122" s="329"/>
      <c r="FB122" s="329"/>
      <c r="FC122" s="329"/>
      <c r="FD122" s="329"/>
      <c r="FE122" s="329"/>
      <c r="FF122" s="329"/>
      <c r="FG122" s="329"/>
      <c r="FH122" s="329"/>
      <c r="FI122" s="329"/>
      <c r="FJ122" s="329"/>
      <c r="FK122" s="329"/>
      <c r="FL122" s="329"/>
      <c r="FM122" s="329"/>
      <c r="FN122" s="329"/>
      <c r="FO122" s="329"/>
      <c r="FP122" s="329"/>
      <c r="FQ122" s="329"/>
      <c r="FR122" s="329"/>
      <c r="FS122" s="329"/>
      <c r="FT122" s="329"/>
      <c r="FU122" s="329"/>
      <c r="FV122" s="329"/>
      <c r="FW122" s="329"/>
      <c r="FX122" s="329"/>
      <c r="FY122" s="329"/>
      <c r="FZ122" s="329"/>
      <c r="GA122" s="329"/>
      <c r="GB122" s="329"/>
      <c r="GC122" s="329"/>
      <c r="GD122" s="329"/>
      <c r="GE122" s="329"/>
      <c r="GF122" s="329"/>
      <c r="GG122" s="329"/>
      <c r="GH122" s="329"/>
      <c r="GI122" s="329"/>
      <c r="GJ122" s="329"/>
      <c r="GK122" s="329"/>
      <c r="GL122" s="329"/>
      <c r="GM122" s="329"/>
      <c r="GN122" s="329"/>
      <c r="GO122" s="329"/>
      <c r="GP122" s="329"/>
      <c r="GQ122" s="329"/>
      <c r="GR122" s="329"/>
      <c r="GS122" s="329"/>
      <c r="GT122" s="329"/>
      <c r="GU122" s="329"/>
      <c r="GV122" s="329"/>
      <c r="GW122" s="329"/>
      <c r="GX122" s="329"/>
      <c r="GY122" s="329"/>
      <c r="GZ122" s="329"/>
      <c r="HA122" s="329"/>
      <c r="HB122" s="329"/>
      <c r="HC122" s="329"/>
      <c r="HD122" s="329"/>
      <c r="HE122" s="329"/>
      <c r="HF122" s="329"/>
      <c r="HG122" s="329"/>
      <c r="HH122" s="329"/>
      <c r="HI122" s="329"/>
      <c r="HJ122" s="329"/>
      <c r="HK122" s="329"/>
      <c r="HL122" s="329"/>
      <c r="HM122" s="329"/>
      <c r="HN122" s="329"/>
      <c r="HO122" s="329"/>
      <c r="HP122" s="329"/>
      <c r="HQ122" s="329"/>
      <c r="HR122" s="329"/>
      <c r="HS122" s="329"/>
      <c r="HT122" s="329"/>
      <c r="HU122" s="329"/>
      <c r="HV122" s="329"/>
      <c r="HW122" s="329"/>
      <c r="HX122" s="329"/>
      <c r="HY122" s="329"/>
      <c r="HZ122" s="329"/>
      <c r="IA122" s="329"/>
      <c r="IB122" s="329"/>
      <c r="IC122" s="329"/>
      <c r="ID122" s="329"/>
      <c r="IE122" s="329"/>
      <c r="IF122" s="329"/>
      <c r="IG122" s="329"/>
      <c r="IH122" s="329"/>
      <c r="II122" s="329"/>
      <c r="IJ122" s="329"/>
      <c r="IK122" s="329"/>
      <c r="IL122" s="329"/>
      <c r="IM122" s="329"/>
      <c r="IN122" s="329"/>
      <c r="IO122" s="329"/>
      <c r="IP122" s="329"/>
      <c r="IQ122" s="329"/>
      <c r="IR122" s="329"/>
      <c r="IS122" s="329"/>
      <c r="IT122" s="329"/>
      <c r="IU122" s="329"/>
      <c r="IV122" s="329"/>
    </row>
    <row r="123" s="524" customFormat="1" ht="31.5" hidden="1" spans="1:256">
      <c r="A123" s="353" t="s">
        <v>4254</v>
      </c>
      <c r="B123" s="307" t="s">
        <v>228</v>
      </c>
      <c r="C123" s="365">
        <f ca="1">SUMIF(表1.2024年公共财政收入决算表!$A$6:$A$387,A123,表1.2024年公共财政收入决算表!$E$6:$E$387)</f>
        <v>0</v>
      </c>
      <c r="D123" s="365">
        <f t="shared" si="24"/>
        <v>0</v>
      </c>
      <c r="E123" s="542"/>
      <c r="F123" s="348"/>
      <c r="G123" s="348">
        <f ca="1" t="shared" si="25"/>
        <v>0</v>
      </c>
      <c r="H123" s="348" t="str">
        <f ca="1" t="shared" si="15"/>
        <v/>
      </c>
      <c r="I123" s="22" t="str">
        <f ca="1" t="shared" si="16"/>
        <v>否</v>
      </c>
      <c r="J123" s="547" t="str">
        <f t="shared" si="26"/>
        <v>10109</v>
      </c>
      <c r="K123" s="93" t="str">
        <f t="shared" si="17"/>
        <v>项</v>
      </c>
      <c r="L123" s="329"/>
      <c r="M123" s="329"/>
      <c r="N123" s="329"/>
      <c r="O123" s="329"/>
      <c r="P123" s="329"/>
      <c r="Q123" s="329"/>
      <c r="R123" s="329"/>
      <c r="S123" s="329"/>
      <c r="T123" s="329"/>
      <c r="U123" s="329"/>
      <c r="V123" s="329"/>
      <c r="W123" s="329"/>
      <c r="X123" s="329"/>
      <c r="Y123" s="329"/>
      <c r="Z123" s="329"/>
      <c r="AA123" s="329"/>
      <c r="AB123" s="329"/>
      <c r="AC123" s="329"/>
      <c r="AD123" s="329"/>
      <c r="AE123" s="329"/>
      <c r="AF123" s="329"/>
      <c r="AG123" s="329"/>
      <c r="AH123" s="329"/>
      <c r="AI123" s="329"/>
      <c r="AJ123" s="329"/>
      <c r="AK123" s="329"/>
      <c r="AL123" s="329"/>
      <c r="AM123" s="329"/>
      <c r="AN123" s="329"/>
      <c r="AO123" s="329"/>
      <c r="AP123" s="329"/>
      <c r="AQ123" s="329"/>
      <c r="AR123" s="329"/>
      <c r="AS123" s="329"/>
      <c r="AT123" s="329"/>
      <c r="AU123" s="329"/>
      <c r="AV123" s="329"/>
      <c r="AW123" s="329"/>
      <c r="AX123" s="329"/>
      <c r="AY123" s="329"/>
      <c r="AZ123" s="329"/>
      <c r="BA123" s="329"/>
      <c r="BB123" s="329"/>
      <c r="BC123" s="329"/>
      <c r="BD123" s="329"/>
      <c r="BE123" s="329"/>
      <c r="BF123" s="329"/>
      <c r="BG123" s="329"/>
      <c r="BH123" s="329"/>
      <c r="BI123" s="329"/>
      <c r="BJ123" s="329"/>
      <c r="BK123" s="329"/>
      <c r="BL123" s="329"/>
      <c r="BM123" s="329"/>
      <c r="BN123" s="329"/>
      <c r="BO123" s="329"/>
      <c r="BP123" s="329"/>
      <c r="BQ123" s="329"/>
      <c r="BR123" s="329"/>
      <c r="BS123" s="329"/>
      <c r="BT123" s="329"/>
      <c r="BU123" s="329"/>
      <c r="BV123" s="329"/>
      <c r="BW123" s="329"/>
      <c r="BX123" s="329"/>
      <c r="BY123" s="329"/>
      <c r="BZ123" s="329"/>
      <c r="CA123" s="329"/>
      <c r="CB123" s="329"/>
      <c r="CC123" s="329"/>
      <c r="CD123" s="329"/>
      <c r="CE123" s="329"/>
      <c r="CF123" s="329"/>
      <c r="CG123" s="329"/>
      <c r="CH123" s="329"/>
      <c r="CI123" s="329"/>
      <c r="CJ123" s="329"/>
      <c r="CK123" s="329"/>
      <c r="CL123" s="329"/>
      <c r="CM123" s="329"/>
      <c r="CN123" s="329"/>
      <c r="CO123" s="329"/>
      <c r="CP123" s="329"/>
      <c r="CQ123" s="329"/>
      <c r="CR123" s="329"/>
      <c r="CS123" s="329"/>
      <c r="CT123" s="329"/>
      <c r="CU123" s="329"/>
      <c r="CV123" s="329"/>
      <c r="CW123" s="329"/>
      <c r="CX123" s="329"/>
      <c r="CY123" s="329"/>
      <c r="CZ123" s="329"/>
      <c r="DA123" s="329"/>
      <c r="DB123" s="329"/>
      <c r="DC123" s="329"/>
      <c r="DD123" s="329"/>
      <c r="DE123" s="329"/>
      <c r="DF123" s="329"/>
      <c r="DG123" s="329"/>
      <c r="DH123" s="329"/>
      <c r="DI123" s="329"/>
      <c r="DJ123" s="329"/>
      <c r="DK123" s="329"/>
      <c r="DL123" s="329"/>
      <c r="DM123" s="329"/>
      <c r="DN123" s="329"/>
      <c r="DO123" s="329"/>
      <c r="DP123" s="329"/>
      <c r="DQ123" s="329"/>
      <c r="DR123" s="329"/>
      <c r="DS123" s="329"/>
      <c r="DT123" s="329"/>
      <c r="DU123" s="329"/>
      <c r="DV123" s="329"/>
      <c r="DW123" s="329"/>
      <c r="DX123" s="329"/>
      <c r="DY123" s="329"/>
      <c r="DZ123" s="329"/>
      <c r="EA123" s="329"/>
      <c r="EB123" s="329"/>
      <c r="EC123" s="329"/>
      <c r="ED123" s="329"/>
      <c r="EE123" s="329"/>
      <c r="EF123" s="329"/>
      <c r="EG123" s="329"/>
      <c r="EH123" s="329"/>
      <c r="EI123" s="329"/>
      <c r="EJ123" s="329"/>
      <c r="EK123" s="329"/>
      <c r="EL123" s="329"/>
      <c r="EM123" s="329"/>
      <c r="EN123" s="329"/>
      <c r="EO123" s="329"/>
      <c r="EP123" s="329"/>
      <c r="EQ123" s="329"/>
      <c r="ER123" s="329"/>
      <c r="ES123" s="329"/>
      <c r="ET123" s="329"/>
      <c r="EU123" s="329"/>
      <c r="EV123" s="329"/>
      <c r="EW123" s="329"/>
      <c r="EX123" s="329"/>
      <c r="EY123" s="329"/>
      <c r="EZ123" s="329"/>
      <c r="FA123" s="329"/>
      <c r="FB123" s="329"/>
      <c r="FC123" s="329"/>
      <c r="FD123" s="329"/>
      <c r="FE123" s="329"/>
      <c r="FF123" s="329"/>
      <c r="FG123" s="329"/>
      <c r="FH123" s="329"/>
      <c r="FI123" s="329"/>
      <c r="FJ123" s="329"/>
      <c r="FK123" s="329"/>
      <c r="FL123" s="329"/>
      <c r="FM123" s="329"/>
      <c r="FN123" s="329"/>
      <c r="FO123" s="329"/>
      <c r="FP123" s="329"/>
      <c r="FQ123" s="329"/>
      <c r="FR123" s="329"/>
      <c r="FS123" s="329"/>
      <c r="FT123" s="329"/>
      <c r="FU123" s="329"/>
      <c r="FV123" s="329"/>
      <c r="FW123" s="329"/>
      <c r="FX123" s="329"/>
      <c r="FY123" s="329"/>
      <c r="FZ123" s="329"/>
      <c r="GA123" s="329"/>
      <c r="GB123" s="329"/>
      <c r="GC123" s="329"/>
      <c r="GD123" s="329"/>
      <c r="GE123" s="329"/>
      <c r="GF123" s="329"/>
      <c r="GG123" s="329"/>
      <c r="GH123" s="329"/>
      <c r="GI123" s="329"/>
      <c r="GJ123" s="329"/>
      <c r="GK123" s="329"/>
      <c r="GL123" s="329"/>
      <c r="GM123" s="329"/>
      <c r="GN123" s="329"/>
      <c r="GO123" s="329"/>
      <c r="GP123" s="329"/>
      <c r="GQ123" s="329"/>
      <c r="GR123" s="329"/>
      <c r="GS123" s="329"/>
      <c r="GT123" s="329"/>
      <c r="GU123" s="329"/>
      <c r="GV123" s="329"/>
      <c r="GW123" s="329"/>
      <c r="GX123" s="329"/>
      <c r="GY123" s="329"/>
      <c r="GZ123" s="329"/>
      <c r="HA123" s="329"/>
      <c r="HB123" s="329"/>
      <c r="HC123" s="329"/>
      <c r="HD123" s="329"/>
      <c r="HE123" s="329"/>
      <c r="HF123" s="329"/>
      <c r="HG123" s="329"/>
      <c r="HH123" s="329"/>
      <c r="HI123" s="329"/>
      <c r="HJ123" s="329"/>
      <c r="HK123" s="329"/>
      <c r="HL123" s="329"/>
      <c r="HM123" s="329"/>
      <c r="HN123" s="329"/>
      <c r="HO123" s="329"/>
      <c r="HP123" s="329"/>
      <c r="HQ123" s="329"/>
      <c r="HR123" s="329"/>
      <c r="HS123" s="329"/>
      <c r="HT123" s="329"/>
      <c r="HU123" s="329"/>
      <c r="HV123" s="329"/>
      <c r="HW123" s="329"/>
      <c r="HX123" s="329"/>
      <c r="HY123" s="329"/>
      <c r="HZ123" s="329"/>
      <c r="IA123" s="329"/>
      <c r="IB123" s="329"/>
      <c r="IC123" s="329"/>
      <c r="ID123" s="329"/>
      <c r="IE123" s="329"/>
      <c r="IF123" s="329"/>
      <c r="IG123" s="329"/>
      <c r="IH123" s="329"/>
      <c r="II123" s="329"/>
      <c r="IJ123" s="329"/>
      <c r="IK123" s="329"/>
      <c r="IL123" s="329"/>
      <c r="IM123" s="329"/>
      <c r="IN123" s="329"/>
      <c r="IO123" s="329"/>
      <c r="IP123" s="329"/>
      <c r="IQ123" s="329"/>
      <c r="IR123" s="329"/>
      <c r="IS123" s="329"/>
      <c r="IT123" s="329"/>
      <c r="IU123" s="329"/>
      <c r="IV123" s="329"/>
    </row>
    <row r="124" s="70" customFormat="1" spans="1:256">
      <c r="A124" s="539" t="s">
        <v>4255</v>
      </c>
      <c r="B124" s="540" t="s">
        <v>7661</v>
      </c>
      <c r="C124" s="483">
        <f ca="1">表1.2024年公共财政收入决算表!E124</f>
        <v>1012</v>
      </c>
      <c r="D124" s="483">
        <f ca="1">SUMIF($J125:$J$390,$A124,D125:D$390)</f>
        <v>1050</v>
      </c>
      <c r="E124" s="541">
        <f ca="1">SUMIF($J125:$J$390,$A124,E125:E$390)</f>
        <v>1050</v>
      </c>
      <c r="F124" s="541">
        <f ca="1">SUMIF($J125:$J$390,$A124,F125:F$390)</f>
        <v>0</v>
      </c>
      <c r="G124" s="483">
        <f ca="1">SUMIF($J125:$J$390,$A124,G125:G$390)</f>
        <v>38</v>
      </c>
      <c r="H124" s="483" t="str">
        <f ca="1" t="shared" si="15"/>
        <v>3.8%</v>
      </c>
      <c r="I124" s="22" t="str">
        <f ca="1" t="shared" si="16"/>
        <v>是</v>
      </c>
      <c r="J124" s="546" t="str">
        <f>LEFT(A124,3)</f>
        <v>101</v>
      </c>
      <c r="K124" s="93" t="str">
        <f t="shared" si="17"/>
        <v>款</v>
      </c>
      <c r="L124" s="545">
        <v>1</v>
      </c>
      <c r="M124" s="230"/>
      <c r="N124" s="230"/>
      <c r="O124" s="230"/>
      <c r="P124" s="230"/>
      <c r="Q124" s="230"/>
      <c r="R124" s="230"/>
      <c r="S124" s="230"/>
      <c r="T124" s="230"/>
      <c r="U124" s="230"/>
      <c r="V124" s="230"/>
      <c r="W124" s="230"/>
      <c r="X124" s="230"/>
      <c r="Y124" s="230"/>
      <c r="Z124" s="230"/>
      <c r="AA124" s="230"/>
      <c r="AB124" s="230"/>
      <c r="AC124" s="230"/>
      <c r="AD124" s="230"/>
      <c r="AE124" s="230"/>
      <c r="AF124" s="230"/>
      <c r="AG124" s="230"/>
      <c r="AH124" s="230"/>
      <c r="AI124" s="230"/>
      <c r="AJ124" s="230"/>
      <c r="AK124" s="230"/>
      <c r="AL124" s="230"/>
      <c r="AM124" s="230"/>
      <c r="AN124" s="230"/>
      <c r="AO124" s="230"/>
      <c r="AP124" s="230"/>
      <c r="AQ124" s="230"/>
      <c r="AR124" s="230"/>
      <c r="AS124" s="230"/>
      <c r="AT124" s="230"/>
      <c r="AU124" s="230"/>
      <c r="AV124" s="230"/>
      <c r="AW124" s="230"/>
      <c r="AX124" s="230"/>
      <c r="AY124" s="230"/>
      <c r="AZ124" s="230"/>
      <c r="BA124" s="230"/>
      <c r="BB124" s="230"/>
      <c r="BC124" s="230"/>
      <c r="BD124" s="230"/>
      <c r="BE124" s="230"/>
      <c r="BF124" s="230"/>
      <c r="BG124" s="230"/>
      <c r="BH124" s="230"/>
      <c r="BI124" s="230"/>
      <c r="BJ124" s="230"/>
      <c r="BK124" s="230"/>
      <c r="BL124" s="230"/>
      <c r="BM124" s="230"/>
      <c r="BN124" s="230"/>
      <c r="BO124" s="230"/>
      <c r="BP124" s="230"/>
      <c r="BQ124" s="230"/>
      <c r="BR124" s="230"/>
      <c r="BS124" s="230"/>
      <c r="BT124" s="230"/>
      <c r="BU124" s="230"/>
      <c r="BV124" s="230"/>
      <c r="BW124" s="230"/>
      <c r="BX124" s="230"/>
      <c r="BY124" s="230"/>
      <c r="BZ124" s="230"/>
      <c r="CA124" s="230"/>
      <c r="CB124" s="230"/>
      <c r="CC124" s="230"/>
      <c r="CD124" s="230"/>
      <c r="CE124" s="230"/>
      <c r="CF124" s="230"/>
      <c r="CG124" s="230"/>
      <c r="CH124" s="230"/>
      <c r="CI124" s="230"/>
      <c r="CJ124" s="230"/>
      <c r="CK124" s="230"/>
      <c r="CL124" s="230"/>
      <c r="CM124" s="230"/>
      <c r="CN124" s="230"/>
      <c r="CO124" s="230"/>
      <c r="CP124" s="230"/>
      <c r="CQ124" s="230"/>
      <c r="CR124" s="230"/>
      <c r="CS124" s="230"/>
      <c r="CT124" s="230"/>
      <c r="CU124" s="230"/>
      <c r="CV124" s="230"/>
      <c r="CW124" s="230"/>
      <c r="CX124" s="230"/>
      <c r="CY124" s="230"/>
      <c r="CZ124" s="230"/>
      <c r="DA124" s="230"/>
      <c r="DB124" s="230"/>
      <c r="DC124" s="230"/>
      <c r="DD124" s="230"/>
      <c r="DE124" s="230"/>
      <c r="DF124" s="230"/>
      <c r="DG124" s="230"/>
      <c r="DH124" s="230"/>
      <c r="DI124" s="230"/>
      <c r="DJ124" s="230"/>
      <c r="DK124" s="230"/>
      <c r="DL124" s="230"/>
      <c r="DM124" s="230"/>
      <c r="DN124" s="230"/>
      <c r="DO124" s="230"/>
      <c r="DP124" s="230"/>
      <c r="DQ124" s="230"/>
      <c r="DR124" s="230"/>
      <c r="DS124" s="230"/>
      <c r="DT124" s="230"/>
      <c r="DU124" s="230"/>
      <c r="DV124" s="230"/>
      <c r="DW124" s="230"/>
      <c r="DX124" s="230"/>
      <c r="DY124" s="230"/>
      <c r="DZ124" s="230"/>
      <c r="EA124" s="230"/>
      <c r="EB124" s="230"/>
      <c r="EC124" s="230"/>
      <c r="ED124" s="230"/>
      <c r="EE124" s="230"/>
      <c r="EF124" s="230"/>
      <c r="EG124" s="230"/>
      <c r="EH124" s="230"/>
      <c r="EI124" s="230"/>
      <c r="EJ124" s="230"/>
      <c r="EK124" s="230"/>
      <c r="EL124" s="230"/>
      <c r="EM124" s="230"/>
      <c r="EN124" s="230"/>
      <c r="EO124" s="230"/>
      <c r="EP124" s="230"/>
      <c r="EQ124" s="230"/>
      <c r="ER124" s="230"/>
      <c r="ES124" s="230"/>
      <c r="ET124" s="230"/>
      <c r="EU124" s="230"/>
      <c r="EV124" s="230"/>
      <c r="EW124" s="230"/>
      <c r="EX124" s="230"/>
      <c r="EY124" s="230"/>
      <c r="EZ124" s="230"/>
      <c r="FA124" s="230"/>
      <c r="FB124" s="230"/>
      <c r="FC124" s="230"/>
      <c r="FD124" s="230"/>
      <c r="FE124" s="230"/>
      <c r="FF124" s="230"/>
      <c r="FG124" s="230"/>
      <c r="FH124" s="230"/>
      <c r="FI124" s="230"/>
      <c r="FJ124" s="230"/>
      <c r="FK124" s="230"/>
      <c r="FL124" s="230"/>
      <c r="FM124" s="230"/>
      <c r="FN124" s="230"/>
      <c r="FO124" s="230"/>
      <c r="FP124" s="230"/>
      <c r="FQ124" s="230"/>
      <c r="FR124" s="230"/>
      <c r="FS124" s="230"/>
      <c r="FT124" s="230"/>
      <c r="FU124" s="230"/>
      <c r="FV124" s="230"/>
      <c r="FW124" s="230"/>
      <c r="FX124" s="230"/>
      <c r="FY124" s="230"/>
      <c r="FZ124" s="230"/>
      <c r="GA124" s="230"/>
      <c r="GB124" s="230"/>
      <c r="GC124" s="230"/>
      <c r="GD124" s="230"/>
      <c r="GE124" s="230"/>
      <c r="GF124" s="230"/>
      <c r="GG124" s="230"/>
      <c r="GH124" s="230"/>
      <c r="GI124" s="230"/>
      <c r="GJ124" s="230"/>
      <c r="GK124" s="230"/>
      <c r="GL124" s="230"/>
      <c r="GM124" s="230"/>
      <c r="GN124" s="230"/>
      <c r="GO124" s="230"/>
      <c r="GP124" s="230"/>
      <c r="GQ124" s="230"/>
      <c r="GR124" s="230"/>
      <c r="GS124" s="230"/>
      <c r="GT124" s="230"/>
      <c r="GU124" s="230"/>
      <c r="GV124" s="230"/>
      <c r="GW124" s="230"/>
      <c r="GX124" s="230"/>
      <c r="GY124" s="230"/>
      <c r="GZ124" s="230"/>
      <c r="HA124" s="230"/>
      <c r="HB124" s="230"/>
      <c r="HC124" s="230"/>
      <c r="HD124" s="230"/>
      <c r="HE124" s="230"/>
      <c r="HF124" s="230"/>
      <c r="HG124" s="230"/>
      <c r="HH124" s="230"/>
      <c r="HI124" s="230"/>
      <c r="HJ124" s="230"/>
      <c r="HK124" s="230"/>
      <c r="HL124" s="230"/>
      <c r="HM124" s="230"/>
      <c r="HN124" s="230"/>
      <c r="HO124" s="230"/>
      <c r="HP124" s="230"/>
      <c r="HQ124" s="230"/>
      <c r="HR124" s="230"/>
      <c r="HS124" s="230"/>
      <c r="HT124" s="230"/>
      <c r="HU124" s="230"/>
      <c r="HV124" s="230"/>
      <c r="HW124" s="230"/>
      <c r="HX124" s="230"/>
      <c r="HY124" s="230"/>
      <c r="HZ124" s="230"/>
      <c r="IA124" s="230"/>
      <c r="IB124" s="230"/>
      <c r="IC124" s="230"/>
      <c r="ID124" s="230"/>
      <c r="IE124" s="230"/>
      <c r="IF124" s="230"/>
      <c r="IG124" s="230"/>
      <c r="IH124" s="230"/>
      <c r="II124" s="230"/>
      <c r="IJ124" s="230"/>
      <c r="IK124" s="230"/>
      <c r="IL124" s="230"/>
      <c r="IM124" s="230"/>
      <c r="IN124" s="230"/>
      <c r="IO124" s="230"/>
      <c r="IP124" s="230"/>
      <c r="IQ124" s="230"/>
      <c r="IR124" s="230"/>
      <c r="IS124" s="230"/>
      <c r="IT124" s="230"/>
      <c r="IU124" s="230"/>
      <c r="IV124" s="230"/>
    </row>
    <row r="125" s="525" customFormat="1" ht="15.75" hidden="1" spans="1:256">
      <c r="A125" s="353" t="s">
        <v>4257</v>
      </c>
      <c r="B125" s="307" t="s">
        <v>234</v>
      </c>
      <c r="C125" s="365">
        <f ca="1">SUMIF(表1.2024年公共财政收入决算表!$A$6:$A$387,A125,表1.2024年公共财政收入决算表!$E$6:$E$387)</f>
        <v>64</v>
      </c>
      <c r="D125" s="365">
        <f t="shared" ref="D125:D132" si="27">SUM(E125:F125)</f>
        <v>0</v>
      </c>
      <c r="E125" s="542"/>
      <c r="F125" s="348"/>
      <c r="G125" s="365">
        <f ca="1" t="shared" ref="G125:G132" si="28">D125-C125</f>
        <v>-64</v>
      </c>
      <c r="H125" s="365" t="str">
        <f ca="1" t="shared" si="15"/>
        <v>-100.0%</v>
      </c>
      <c r="I125" s="22" t="str">
        <f ca="1" t="shared" si="16"/>
        <v>是</v>
      </c>
      <c r="J125" s="547" t="str">
        <f t="shared" ref="J125:J132" si="29">LEFT(A125,5)</f>
        <v>10110</v>
      </c>
      <c r="K125" s="93" t="str">
        <f t="shared" si="17"/>
        <v>项</v>
      </c>
      <c r="L125" s="329"/>
      <c r="M125" s="329"/>
      <c r="N125" s="329"/>
      <c r="O125" s="329"/>
      <c r="P125" s="329"/>
      <c r="Q125" s="329"/>
      <c r="R125" s="329"/>
      <c r="S125" s="329"/>
      <c r="T125" s="329"/>
      <c r="U125" s="329"/>
      <c r="V125" s="329"/>
      <c r="W125" s="329"/>
      <c r="X125" s="329"/>
      <c r="Y125" s="329"/>
      <c r="Z125" s="329"/>
      <c r="AA125" s="329"/>
      <c r="AB125" s="329"/>
      <c r="AC125" s="329"/>
      <c r="AD125" s="329"/>
      <c r="AE125" s="329"/>
      <c r="AF125" s="329"/>
      <c r="AG125" s="329"/>
      <c r="AH125" s="329"/>
      <c r="AI125" s="329"/>
      <c r="AJ125" s="329"/>
      <c r="AK125" s="329"/>
      <c r="AL125" s="329"/>
      <c r="AM125" s="329"/>
      <c r="AN125" s="329"/>
      <c r="AO125" s="329"/>
      <c r="AP125" s="329"/>
      <c r="AQ125" s="329"/>
      <c r="AR125" s="329"/>
      <c r="AS125" s="329"/>
      <c r="AT125" s="329"/>
      <c r="AU125" s="329"/>
      <c r="AV125" s="329"/>
      <c r="AW125" s="329"/>
      <c r="AX125" s="329"/>
      <c r="AY125" s="329"/>
      <c r="AZ125" s="329"/>
      <c r="BA125" s="329"/>
      <c r="BB125" s="329"/>
      <c r="BC125" s="329"/>
      <c r="BD125" s="329"/>
      <c r="BE125" s="329"/>
      <c r="BF125" s="329"/>
      <c r="BG125" s="329"/>
      <c r="BH125" s="329"/>
      <c r="BI125" s="329"/>
      <c r="BJ125" s="329"/>
      <c r="BK125" s="329"/>
      <c r="BL125" s="329"/>
      <c r="BM125" s="329"/>
      <c r="BN125" s="329"/>
      <c r="BO125" s="329"/>
      <c r="BP125" s="329"/>
      <c r="BQ125" s="329"/>
      <c r="BR125" s="329"/>
      <c r="BS125" s="329"/>
      <c r="BT125" s="329"/>
      <c r="BU125" s="329"/>
      <c r="BV125" s="329"/>
      <c r="BW125" s="329"/>
      <c r="BX125" s="329"/>
      <c r="BY125" s="329"/>
      <c r="BZ125" s="329"/>
      <c r="CA125" s="329"/>
      <c r="CB125" s="329"/>
      <c r="CC125" s="329"/>
      <c r="CD125" s="329"/>
      <c r="CE125" s="329"/>
      <c r="CF125" s="329"/>
      <c r="CG125" s="329"/>
      <c r="CH125" s="329"/>
      <c r="CI125" s="329"/>
      <c r="CJ125" s="329"/>
      <c r="CK125" s="329"/>
      <c r="CL125" s="329"/>
      <c r="CM125" s="329"/>
      <c r="CN125" s="329"/>
      <c r="CO125" s="329"/>
      <c r="CP125" s="329"/>
      <c r="CQ125" s="329"/>
      <c r="CR125" s="329"/>
      <c r="CS125" s="329"/>
      <c r="CT125" s="329"/>
      <c r="CU125" s="329"/>
      <c r="CV125" s="329"/>
      <c r="CW125" s="329"/>
      <c r="CX125" s="329"/>
      <c r="CY125" s="329"/>
      <c r="CZ125" s="329"/>
      <c r="DA125" s="329"/>
      <c r="DB125" s="329"/>
      <c r="DC125" s="329"/>
      <c r="DD125" s="329"/>
      <c r="DE125" s="329"/>
      <c r="DF125" s="329"/>
      <c r="DG125" s="329"/>
      <c r="DH125" s="329"/>
      <c r="DI125" s="329"/>
      <c r="DJ125" s="329"/>
      <c r="DK125" s="329"/>
      <c r="DL125" s="329"/>
      <c r="DM125" s="329"/>
      <c r="DN125" s="329"/>
      <c r="DO125" s="329"/>
      <c r="DP125" s="329"/>
      <c r="DQ125" s="329"/>
      <c r="DR125" s="329"/>
      <c r="DS125" s="329"/>
      <c r="DT125" s="329"/>
      <c r="DU125" s="329"/>
      <c r="DV125" s="329"/>
      <c r="DW125" s="329"/>
      <c r="DX125" s="329"/>
      <c r="DY125" s="329"/>
      <c r="DZ125" s="329"/>
      <c r="EA125" s="329"/>
      <c r="EB125" s="329"/>
      <c r="EC125" s="329"/>
      <c r="ED125" s="329"/>
      <c r="EE125" s="329"/>
      <c r="EF125" s="329"/>
      <c r="EG125" s="329"/>
      <c r="EH125" s="329"/>
      <c r="EI125" s="329"/>
      <c r="EJ125" s="329"/>
      <c r="EK125" s="329"/>
      <c r="EL125" s="329"/>
      <c r="EM125" s="329"/>
      <c r="EN125" s="329"/>
      <c r="EO125" s="329"/>
      <c r="EP125" s="329"/>
      <c r="EQ125" s="329"/>
      <c r="ER125" s="329"/>
      <c r="ES125" s="329"/>
      <c r="ET125" s="329"/>
      <c r="EU125" s="329"/>
      <c r="EV125" s="329"/>
      <c r="EW125" s="329"/>
      <c r="EX125" s="329"/>
      <c r="EY125" s="329"/>
      <c r="EZ125" s="329"/>
      <c r="FA125" s="329"/>
      <c r="FB125" s="329"/>
      <c r="FC125" s="329"/>
      <c r="FD125" s="329"/>
      <c r="FE125" s="329"/>
      <c r="FF125" s="329"/>
      <c r="FG125" s="329"/>
      <c r="FH125" s="329"/>
      <c r="FI125" s="329"/>
      <c r="FJ125" s="329"/>
      <c r="FK125" s="329"/>
      <c r="FL125" s="329"/>
      <c r="FM125" s="329"/>
      <c r="FN125" s="329"/>
      <c r="FO125" s="329"/>
      <c r="FP125" s="329"/>
      <c r="FQ125" s="329"/>
      <c r="FR125" s="329"/>
      <c r="FS125" s="329"/>
      <c r="FT125" s="329"/>
      <c r="FU125" s="329"/>
      <c r="FV125" s="329"/>
      <c r="FW125" s="329"/>
      <c r="FX125" s="329"/>
      <c r="FY125" s="329"/>
      <c r="FZ125" s="329"/>
      <c r="GA125" s="329"/>
      <c r="GB125" s="329"/>
      <c r="GC125" s="329"/>
      <c r="GD125" s="329"/>
      <c r="GE125" s="329"/>
      <c r="GF125" s="329"/>
      <c r="GG125" s="329"/>
      <c r="GH125" s="329"/>
      <c r="GI125" s="329"/>
      <c r="GJ125" s="329"/>
      <c r="GK125" s="329"/>
      <c r="GL125" s="329"/>
      <c r="GM125" s="329"/>
      <c r="GN125" s="329"/>
      <c r="GO125" s="329"/>
      <c r="GP125" s="329"/>
      <c r="GQ125" s="329"/>
      <c r="GR125" s="329"/>
      <c r="GS125" s="329"/>
      <c r="GT125" s="329"/>
      <c r="GU125" s="329"/>
      <c r="GV125" s="329"/>
      <c r="GW125" s="329"/>
      <c r="GX125" s="329"/>
      <c r="GY125" s="329"/>
      <c r="GZ125" s="329"/>
      <c r="HA125" s="329"/>
      <c r="HB125" s="329"/>
      <c r="HC125" s="329"/>
      <c r="HD125" s="329"/>
      <c r="HE125" s="329"/>
      <c r="HF125" s="329"/>
      <c r="HG125" s="329"/>
      <c r="HH125" s="329"/>
      <c r="HI125" s="329"/>
      <c r="HJ125" s="329"/>
      <c r="HK125" s="329"/>
      <c r="HL125" s="329"/>
      <c r="HM125" s="329"/>
      <c r="HN125" s="329"/>
      <c r="HO125" s="329"/>
      <c r="HP125" s="329"/>
      <c r="HQ125" s="329"/>
      <c r="HR125" s="329"/>
      <c r="HS125" s="329"/>
      <c r="HT125" s="329"/>
      <c r="HU125" s="329"/>
      <c r="HV125" s="329"/>
      <c r="HW125" s="329"/>
      <c r="HX125" s="329"/>
      <c r="HY125" s="329"/>
      <c r="HZ125" s="329"/>
      <c r="IA125" s="329"/>
      <c r="IB125" s="329"/>
      <c r="IC125" s="329"/>
      <c r="ID125" s="329"/>
      <c r="IE125" s="329"/>
      <c r="IF125" s="329"/>
      <c r="IG125" s="329"/>
      <c r="IH125" s="329"/>
      <c r="II125" s="329"/>
      <c r="IJ125" s="329"/>
      <c r="IK125" s="329"/>
      <c r="IL125" s="329"/>
      <c r="IM125" s="329"/>
      <c r="IN125" s="329"/>
      <c r="IO125" s="329"/>
      <c r="IP125" s="329"/>
      <c r="IQ125" s="329"/>
      <c r="IR125" s="329"/>
      <c r="IS125" s="329"/>
      <c r="IT125" s="329"/>
      <c r="IU125" s="329"/>
      <c r="IV125" s="329"/>
    </row>
    <row r="126" s="525" customFormat="1" ht="15.75" hidden="1" spans="1:256">
      <c r="A126" s="353" t="s">
        <v>4258</v>
      </c>
      <c r="B126" s="307" t="s">
        <v>236</v>
      </c>
      <c r="C126" s="365">
        <f ca="1">SUMIF(表1.2024年公共财政收入决算表!$A$6:$A$387,A126,表1.2024年公共财政收入决算表!$E$6:$E$387)</f>
        <v>59</v>
      </c>
      <c r="D126" s="365">
        <f t="shared" si="27"/>
        <v>0</v>
      </c>
      <c r="E126" s="542"/>
      <c r="F126" s="348"/>
      <c r="G126" s="365">
        <f ca="1" t="shared" si="28"/>
        <v>-59</v>
      </c>
      <c r="H126" s="365" t="str">
        <f ca="1" t="shared" si="15"/>
        <v>-100.0%</v>
      </c>
      <c r="I126" s="22" t="str">
        <f ca="1" t="shared" si="16"/>
        <v>是</v>
      </c>
      <c r="J126" s="547" t="str">
        <f t="shared" si="29"/>
        <v>10110</v>
      </c>
      <c r="K126" s="93" t="str">
        <f t="shared" si="17"/>
        <v>项</v>
      </c>
      <c r="L126" s="329"/>
      <c r="M126" s="329"/>
      <c r="N126" s="329"/>
      <c r="O126" s="329"/>
      <c r="P126" s="329"/>
      <c r="Q126" s="329"/>
      <c r="R126" s="329"/>
      <c r="S126" s="329"/>
      <c r="T126" s="329"/>
      <c r="U126" s="329"/>
      <c r="V126" s="329"/>
      <c r="W126" s="329"/>
      <c r="X126" s="329"/>
      <c r="Y126" s="329"/>
      <c r="Z126" s="329"/>
      <c r="AA126" s="329"/>
      <c r="AB126" s="329"/>
      <c r="AC126" s="329"/>
      <c r="AD126" s="329"/>
      <c r="AE126" s="329"/>
      <c r="AF126" s="329"/>
      <c r="AG126" s="329"/>
      <c r="AH126" s="329"/>
      <c r="AI126" s="329"/>
      <c r="AJ126" s="329"/>
      <c r="AK126" s="329"/>
      <c r="AL126" s="329"/>
      <c r="AM126" s="329"/>
      <c r="AN126" s="329"/>
      <c r="AO126" s="329"/>
      <c r="AP126" s="329"/>
      <c r="AQ126" s="329"/>
      <c r="AR126" s="329"/>
      <c r="AS126" s="329"/>
      <c r="AT126" s="329"/>
      <c r="AU126" s="329"/>
      <c r="AV126" s="329"/>
      <c r="AW126" s="329"/>
      <c r="AX126" s="329"/>
      <c r="AY126" s="329"/>
      <c r="AZ126" s="329"/>
      <c r="BA126" s="329"/>
      <c r="BB126" s="329"/>
      <c r="BC126" s="329"/>
      <c r="BD126" s="329"/>
      <c r="BE126" s="329"/>
      <c r="BF126" s="329"/>
      <c r="BG126" s="329"/>
      <c r="BH126" s="329"/>
      <c r="BI126" s="329"/>
      <c r="BJ126" s="329"/>
      <c r="BK126" s="329"/>
      <c r="BL126" s="329"/>
      <c r="BM126" s="329"/>
      <c r="BN126" s="329"/>
      <c r="BO126" s="329"/>
      <c r="BP126" s="329"/>
      <c r="BQ126" s="329"/>
      <c r="BR126" s="329"/>
      <c r="BS126" s="329"/>
      <c r="BT126" s="329"/>
      <c r="BU126" s="329"/>
      <c r="BV126" s="329"/>
      <c r="BW126" s="329"/>
      <c r="BX126" s="329"/>
      <c r="BY126" s="329"/>
      <c r="BZ126" s="329"/>
      <c r="CA126" s="329"/>
      <c r="CB126" s="329"/>
      <c r="CC126" s="329"/>
      <c r="CD126" s="329"/>
      <c r="CE126" s="329"/>
      <c r="CF126" s="329"/>
      <c r="CG126" s="329"/>
      <c r="CH126" s="329"/>
      <c r="CI126" s="329"/>
      <c r="CJ126" s="329"/>
      <c r="CK126" s="329"/>
      <c r="CL126" s="329"/>
      <c r="CM126" s="329"/>
      <c r="CN126" s="329"/>
      <c r="CO126" s="329"/>
      <c r="CP126" s="329"/>
      <c r="CQ126" s="329"/>
      <c r="CR126" s="329"/>
      <c r="CS126" s="329"/>
      <c r="CT126" s="329"/>
      <c r="CU126" s="329"/>
      <c r="CV126" s="329"/>
      <c r="CW126" s="329"/>
      <c r="CX126" s="329"/>
      <c r="CY126" s="329"/>
      <c r="CZ126" s="329"/>
      <c r="DA126" s="329"/>
      <c r="DB126" s="329"/>
      <c r="DC126" s="329"/>
      <c r="DD126" s="329"/>
      <c r="DE126" s="329"/>
      <c r="DF126" s="329"/>
      <c r="DG126" s="329"/>
      <c r="DH126" s="329"/>
      <c r="DI126" s="329"/>
      <c r="DJ126" s="329"/>
      <c r="DK126" s="329"/>
      <c r="DL126" s="329"/>
      <c r="DM126" s="329"/>
      <c r="DN126" s="329"/>
      <c r="DO126" s="329"/>
      <c r="DP126" s="329"/>
      <c r="DQ126" s="329"/>
      <c r="DR126" s="329"/>
      <c r="DS126" s="329"/>
      <c r="DT126" s="329"/>
      <c r="DU126" s="329"/>
      <c r="DV126" s="329"/>
      <c r="DW126" s="329"/>
      <c r="DX126" s="329"/>
      <c r="DY126" s="329"/>
      <c r="DZ126" s="329"/>
      <c r="EA126" s="329"/>
      <c r="EB126" s="329"/>
      <c r="EC126" s="329"/>
      <c r="ED126" s="329"/>
      <c r="EE126" s="329"/>
      <c r="EF126" s="329"/>
      <c r="EG126" s="329"/>
      <c r="EH126" s="329"/>
      <c r="EI126" s="329"/>
      <c r="EJ126" s="329"/>
      <c r="EK126" s="329"/>
      <c r="EL126" s="329"/>
      <c r="EM126" s="329"/>
      <c r="EN126" s="329"/>
      <c r="EO126" s="329"/>
      <c r="EP126" s="329"/>
      <c r="EQ126" s="329"/>
      <c r="ER126" s="329"/>
      <c r="ES126" s="329"/>
      <c r="ET126" s="329"/>
      <c r="EU126" s="329"/>
      <c r="EV126" s="329"/>
      <c r="EW126" s="329"/>
      <c r="EX126" s="329"/>
      <c r="EY126" s="329"/>
      <c r="EZ126" s="329"/>
      <c r="FA126" s="329"/>
      <c r="FB126" s="329"/>
      <c r="FC126" s="329"/>
      <c r="FD126" s="329"/>
      <c r="FE126" s="329"/>
      <c r="FF126" s="329"/>
      <c r="FG126" s="329"/>
      <c r="FH126" s="329"/>
      <c r="FI126" s="329"/>
      <c r="FJ126" s="329"/>
      <c r="FK126" s="329"/>
      <c r="FL126" s="329"/>
      <c r="FM126" s="329"/>
      <c r="FN126" s="329"/>
      <c r="FO126" s="329"/>
      <c r="FP126" s="329"/>
      <c r="FQ126" s="329"/>
      <c r="FR126" s="329"/>
      <c r="FS126" s="329"/>
      <c r="FT126" s="329"/>
      <c r="FU126" s="329"/>
      <c r="FV126" s="329"/>
      <c r="FW126" s="329"/>
      <c r="FX126" s="329"/>
      <c r="FY126" s="329"/>
      <c r="FZ126" s="329"/>
      <c r="GA126" s="329"/>
      <c r="GB126" s="329"/>
      <c r="GC126" s="329"/>
      <c r="GD126" s="329"/>
      <c r="GE126" s="329"/>
      <c r="GF126" s="329"/>
      <c r="GG126" s="329"/>
      <c r="GH126" s="329"/>
      <c r="GI126" s="329"/>
      <c r="GJ126" s="329"/>
      <c r="GK126" s="329"/>
      <c r="GL126" s="329"/>
      <c r="GM126" s="329"/>
      <c r="GN126" s="329"/>
      <c r="GO126" s="329"/>
      <c r="GP126" s="329"/>
      <c r="GQ126" s="329"/>
      <c r="GR126" s="329"/>
      <c r="GS126" s="329"/>
      <c r="GT126" s="329"/>
      <c r="GU126" s="329"/>
      <c r="GV126" s="329"/>
      <c r="GW126" s="329"/>
      <c r="GX126" s="329"/>
      <c r="GY126" s="329"/>
      <c r="GZ126" s="329"/>
      <c r="HA126" s="329"/>
      <c r="HB126" s="329"/>
      <c r="HC126" s="329"/>
      <c r="HD126" s="329"/>
      <c r="HE126" s="329"/>
      <c r="HF126" s="329"/>
      <c r="HG126" s="329"/>
      <c r="HH126" s="329"/>
      <c r="HI126" s="329"/>
      <c r="HJ126" s="329"/>
      <c r="HK126" s="329"/>
      <c r="HL126" s="329"/>
      <c r="HM126" s="329"/>
      <c r="HN126" s="329"/>
      <c r="HO126" s="329"/>
      <c r="HP126" s="329"/>
      <c r="HQ126" s="329"/>
      <c r="HR126" s="329"/>
      <c r="HS126" s="329"/>
      <c r="HT126" s="329"/>
      <c r="HU126" s="329"/>
      <c r="HV126" s="329"/>
      <c r="HW126" s="329"/>
      <c r="HX126" s="329"/>
      <c r="HY126" s="329"/>
      <c r="HZ126" s="329"/>
      <c r="IA126" s="329"/>
      <c r="IB126" s="329"/>
      <c r="IC126" s="329"/>
      <c r="ID126" s="329"/>
      <c r="IE126" s="329"/>
      <c r="IF126" s="329"/>
      <c r="IG126" s="329"/>
      <c r="IH126" s="329"/>
      <c r="II126" s="329"/>
      <c r="IJ126" s="329"/>
      <c r="IK126" s="329"/>
      <c r="IL126" s="329"/>
      <c r="IM126" s="329"/>
      <c r="IN126" s="329"/>
      <c r="IO126" s="329"/>
      <c r="IP126" s="329"/>
      <c r="IQ126" s="329"/>
      <c r="IR126" s="329"/>
      <c r="IS126" s="329"/>
      <c r="IT126" s="329"/>
      <c r="IU126" s="329"/>
      <c r="IV126" s="329"/>
    </row>
    <row r="127" s="525" customFormat="1" ht="15.75" hidden="1" spans="1:256">
      <c r="A127" s="353" t="s">
        <v>4259</v>
      </c>
      <c r="B127" s="307" t="s">
        <v>238</v>
      </c>
      <c r="C127" s="365">
        <f ca="1">SUMIF(表1.2024年公共财政收入决算表!$A$6:$A$387,A127,表1.2024年公共财政收入决算表!$E$6:$E$387)</f>
        <v>724</v>
      </c>
      <c r="D127" s="365">
        <f t="shared" si="27"/>
        <v>1050</v>
      </c>
      <c r="E127" s="542">
        <v>1050</v>
      </c>
      <c r="F127" s="348"/>
      <c r="G127" s="365">
        <f ca="1" t="shared" si="28"/>
        <v>326</v>
      </c>
      <c r="H127" s="365" t="str">
        <f ca="1" t="shared" si="15"/>
        <v>45.0%</v>
      </c>
      <c r="I127" s="22" t="str">
        <f ca="1" t="shared" si="16"/>
        <v>是</v>
      </c>
      <c r="J127" s="547" t="str">
        <f t="shared" si="29"/>
        <v>10110</v>
      </c>
      <c r="K127" s="93" t="str">
        <f t="shared" si="17"/>
        <v>项</v>
      </c>
      <c r="L127" s="329"/>
      <c r="M127" s="329"/>
      <c r="N127" s="329"/>
      <c r="O127" s="329"/>
      <c r="P127" s="329"/>
      <c r="Q127" s="329"/>
      <c r="R127" s="329"/>
      <c r="S127" s="329"/>
      <c r="T127" s="329"/>
      <c r="U127" s="329"/>
      <c r="V127" s="329"/>
      <c r="W127" s="329"/>
      <c r="X127" s="329"/>
      <c r="Y127" s="329"/>
      <c r="Z127" s="329"/>
      <c r="AA127" s="329"/>
      <c r="AB127" s="329"/>
      <c r="AC127" s="329"/>
      <c r="AD127" s="329"/>
      <c r="AE127" s="329"/>
      <c r="AF127" s="329"/>
      <c r="AG127" s="329"/>
      <c r="AH127" s="329"/>
      <c r="AI127" s="329"/>
      <c r="AJ127" s="329"/>
      <c r="AK127" s="329"/>
      <c r="AL127" s="329"/>
      <c r="AM127" s="329"/>
      <c r="AN127" s="329"/>
      <c r="AO127" s="329"/>
      <c r="AP127" s="329"/>
      <c r="AQ127" s="329"/>
      <c r="AR127" s="329"/>
      <c r="AS127" s="329"/>
      <c r="AT127" s="329"/>
      <c r="AU127" s="329"/>
      <c r="AV127" s="329"/>
      <c r="AW127" s="329"/>
      <c r="AX127" s="329"/>
      <c r="AY127" s="329"/>
      <c r="AZ127" s="329"/>
      <c r="BA127" s="329"/>
      <c r="BB127" s="329"/>
      <c r="BC127" s="329"/>
      <c r="BD127" s="329"/>
      <c r="BE127" s="329"/>
      <c r="BF127" s="329"/>
      <c r="BG127" s="329"/>
      <c r="BH127" s="329"/>
      <c r="BI127" s="329"/>
      <c r="BJ127" s="329"/>
      <c r="BK127" s="329"/>
      <c r="BL127" s="329"/>
      <c r="BM127" s="329"/>
      <c r="BN127" s="329"/>
      <c r="BO127" s="329"/>
      <c r="BP127" s="329"/>
      <c r="BQ127" s="329"/>
      <c r="BR127" s="329"/>
      <c r="BS127" s="329"/>
      <c r="BT127" s="329"/>
      <c r="BU127" s="329"/>
      <c r="BV127" s="329"/>
      <c r="BW127" s="329"/>
      <c r="BX127" s="329"/>
      <c r="BY127" s="329"/>
      <c r="BZ127" s="329"/>
      <c r="CA127" s="329"/>
      <c r="CB127" s="329"/>
      <c r="CC127" s="329"/>
      <c r="CD127" s="329"/>
      <c r="CE127" s="329"/>
      <c r="CF127" s="329"/>
      <c r="CG127" s="329"/>
      <c r="CH127" s="329"/>
      <c r="CI127" s="329"/>
      <c r="CJ127" s="329"/>
      <c r="CK127" s="329"/>
      <c r="CL127" s="329"/>
      <c r="CM127" s="329"/>
      <c r="CN127" s="329"/>
      <c r="CO127" s="329"/>
      <c r="CP127" s="329"/>
      <c r="CQ127" s="329"/>
      <c r="CR127" s="329"/>
      <c r="CS127" s="329"/>
      <c r="CT127" s="329"/>
      <c r="CU127" s="329"/>
      <c r="CV127" s="329"/>
      <c r="CW127" s="329"/>
      <c r="CX127" s="329"/>
      <c r="CY127" s="329"/>
      <c r="CZ127" s="329"/>
      <c r="DA127" s="329"/>
      <c r="DB127" s="329"/>
      <c r="DC127" s="329"/>
      <c r="DD127" s="329"/>
      <c r="DE127" s="329"/>
      <c r="DF127" s="329"/>
      <c r="DG127" s="329"/>
      <c r="DH127" s="329"/>
      <c r="DI127" s="329"/>
      <c r="DJ127" s="329"/>
      <c r="DK127" s="329"/>
      <c r="DL127" s="329"/>
      <c r="DM127" s="329"/>
      <c r="DN127" s="329"/>
      <c r="DO127" s="329"/>
      <c r="DP127" s="329"/>
      <c r="DQ127" s="329"/>
      <c r="DR127" s="329"/>
      <c r="DS127" s="329"/>
      <c r="DT127" s="329"/>
      <c r="DU127" s="329"/>
      <c r="DV127" s="329"/>
      <c r="DW127" s="329"/>
      <c r="DX127" s="329"/>
      <c r="DY127" s="329"/>
      <c r="DZ127" s="329"/>
      <c r="EA127" s="329"/>
      <c r="EB127" s="329"/>
      <c r="EC127" s="329"/>
      <c r="ED127" s="329"/>
      <c r="EE127" s="329"/>
      <c r="EF127" s="329"/>
      <c r="EG127" s="329"/>
      <c r="EH127" s="329"/>
      <c r="EI127" s="329"/>
      <c r="EJ127" s="329"/>
      <c r="EK127" s="329"/>
      <c r="EL127" s="329"/>
      <c r="EM127" s="329"/>
      <c r="EN127" s="329"/>
      <c r="EO127" s="329"/>
      <c r="EP127" s="329"/>
      <c r="EQ127" s="329"/>
      <c r="ER127" s="329"/>
      <c r="ES127" s="329"/>
      <c r="ET127" s="329"/>
      <c r="EU127" s="329"/>
      <c r="EV127" s="329"/>
      <c r="EW127" s="329"/>
      <c r="EX127" s="329"/>
      <c r="EY127" s="329"/>
      <c r="EZ127" s="329"/>
      <c r="FA127" s="329"/>
      <c r="FB127" s="329"/>
      <c r="FC127" s="329"/>
      <c r="FD127" s="329"/>
      <c r="FE127" s="329"/>
      <c r="FF127" s="329"/>
      <c r="FG127" s="329"/>
      <c r="FH127" s="329"/>
      <c r="FI127" s="329"/>
      <c r="FJ127" s="329"/>
      <c r="FK127" s="329"/>
      <c r="FL127" s="329"/>
      <c r="FM127" s="329"/>
      <c r="FN127" s="329"/>
      <c r="FO127" s="329"/>
      <c r="FP127" s="329"/>
      <c r="FQ127" s="329"/>
      <c r="FR127" s="329"/>
      <c r="FS127" s="329"/>
      <c r="FT127" s="329"/>
      <c r="FU127" s="329"/>
      <c r="FV127" s="329"/>
      <c r="FW127" s="329"/>
      <c r="FX127" s="329"/>
      <c r="FY127" s="329"/>
      <c r="FZ127" s="329"/>
      <c r="GA127" s="329"/>
      <c r="GB127" s="329"/>
      <c r="GC127" s="329"/>
      <c r="GD127" s="329"/>
      <c r="GE127" s="329"/>
      <c r="GF127" s="329"/>
      <c r="GG127" s="329"/>
      <c r="GH127" s="329"/>
      <c r="GI127" s="329"/>
      <c r="GJ127" s="329"/>
      <c r="GK127" s="329"/>
      <c r="GL127" s="329"/>
      <c r="GM127" s="329"/>
      <c r="GN127" s="329"/>
      <c r="GO127" s="329"/>
      <c r="GP127" s="329"/>
      <c r="GQ127" s="329"/>
      <c r="GR127" s="329"/>
      <c r="GS127" s="329"/>
      <c r="GT127" s="329"/>
      <c r="GU127" s="329"/>
      <c r="GV127" s="329"/>
      <c r="GW127" s="329"/>
      <c r="GX127" s="329"/>
      <c r="GY127" s="329"/>
      <c r="GZ127" s="329"/>
      <c r="HA127" s="329"/>
      <c r="HB127" s="329"/>
      <c r="HC127" s="329"/>
      <c r="HD127" s="329"/>
      <c r="HE127" s="329"/>
      <c r="HF127" s="329"/>
      <c r="HG127" s="329"/>
      <c r="HH127" s="329"/>
      <c r="HI127" s="329"/>
      <c r="HJ127" s="329"/>
      <c r="HK127" s="329"/>
      <c r="HL127" s="329"/>
      <c r="HM127" s="329"/>
      <c r="HN127" s="329"/>
      <c r="HO127" s="329"/>
      <c r="HP127" s="329"/>
      <c r="HQ127" s="329"/>
      <c r="HR127" s="329"/>
      <c r="HS127" s="329"/>
      <c r="HT127" s="329"/>
      <c r="HU127" s="329"/>
      <c r="HV127" s="329"/>
      <c r="HW127" s="329"/>
      <c r="HX127" s="329"/>
      <c r="HY127" s="329"/>
      <c r="HZ127" s="329"/>
      <c r="IA127" s="329"/>
      <c r="IB127" s="329"/>
      <c r="IC127" s="329"/>
      <c r="ID127" s="329"/>
      <c r="IE127" s="329"/>
      <c r="IF127" s="329"/>
      <c r="IG127" s="329"/>
      <c r="IH127" s="329"/>
      <c r="II127" s="329"/>
      <c r="IJ127" s="329"/>
      <c r="IK127" s="329"/>
      <c r="IL127" s="329"/>
      <c r="IM127" s="329"/>
      <c r="IN127" s="329"/>
      <c r="IO127" s="329"/>
      <c r="IP127" s="329"/>
      <c r="IQ127" s="329"/>
      <c r="IR127" s="329"/>
      <c r="IS127" s="329"/>
      <c r="IT127" s="329"/>
      <c r="IU127" s="329"/>
      <c r="IV127" s="329"/>
    </row>
    <row r="128" s="524" customFormat="1" ht="15.75" hidden="1" spans="1:256">
      <c r="A128" s="353" t="s">
        <v>4260</v>
      </c>
      <c r="B128" s="307" t="s">
        <v>239</v>
      </c>
      <c r="C128" s="365">
        <f ca="1">SUMIF(表1.2024年公共财政收入决算表!$A$6:$A$387,A128,表1.2024年公共财政收入决算表!$E$6:$E$387)</f>
        <v>0</v>
      </c>
      <c r="D128" s="365">
        <f t="shared" si="27"/>
        <v>0</v>
      </c>
      <c r="E128" s="542"/>
      <c r="F128" s="348"/>
      <c r="G128" s="348">
        <f ca="1" t="shared" si="28"/>
        <v>0</v>
      </c>
      <c r="H128" s="348" t="str">
        <f ca="1" t="shared" si="15"/>
        <v/>
      </c>
      <c r="I128" s="22" t="str">
        <f ca="1" t="shared" si="16"/>
        <v>否</v>
      </c>
      <c r="J128" s="547" t="str">
        <f t="shared" si="29"/>
        <v>10110</v>
      </c>
      <c r="K128" s="93" t="str">
        <f t="shared" si="17"/>
        <v>项</v>
      </c>
      <c r="L128" s="329"/>
      <c r="M128" s="329"/>
      <c r="N128" s="329"/>
      <c r="O128" s="329"/>
      <c r="P128" s="329"/>
      <c r="Q128" s="329"/>
      <c r="R128" s="329"/>
      <c r="S128" s="329"/>
      <c r="T128" s="329"/>
      <c r="U128" s="329"/>
      <c r="V128" s="329"/>
      <c r="W128" s="329"/>
      <c r="X128" s="329"/>
      <c r="Y128" s="329"/>
      <c r="Z128" s="329"/>
      <c r="AA128" s="329"/>
      <c r="AB128" s="329"/>
      <c r="AC128" s="329"/>
      <c r="AD128" s="329"/>
      <c r="AE128" s="329"/>
      <c r="AF128" s="329"/>
      <c r="AG128" s="329"/>
      <c r="AH128" s="329"/>
      <c r="AI128" s="329"/>
      <c r="AJ128" s="329"/>
      <c r="AK128" s="329"/>
      <c r="AL128" s="329"/>
      <c r="AM128" s="329"/>
      <c r="AN128" s="329"/>
      <c r="AO128" s="329"/>
      <c r="AP128" s="329"/>
      <c r="AQ128" s="329"/>
      <c r="AR128" s="329"/>
      <c r="AS128" s="329"/>
      <c r="AT128" s="329"/>
      <c r="AU128" s="329"/>
      <c r="AV128" s="329"/>
      <c r="AW128" s="329"/>
      <c r="AX128" s="329"/>
      <c r="AY128" s="329"/>
      <c r="AZ128" s="329"/>
      <c r="BA128" s="329"/>
      <c r="BB128" s="329"/>
      <c r="BC128" s="329"/>
      <c r="BD128" s="329"/>
      <c r="BE128" s="329"/>
      <c r="BF128" s="329"/>
      <c r="BG128" s="329"/>
      <c r="BH128" s="329"/>
      <c r="BI128" s="329"/>
      <c r="BJ128" s="329"/>
      <c r="BK128" s="329"/>
      <c r="BL128" s="329"/>
      <c r="BM128" s="329"/>
      <c r="BN128" s="329"/>
      <c r="BO128" s="329"/>
      <c r="BP128" s="329"/>
      <c r="BQ128" s="329"/>
      <c r="BR128" s="329"/>
      <c r="BS128" s="329"/>
      <c r="BT128" s="329"/>
      <c r="BU128" s="329"/>
      <c r="BV128" s="329"/>
      <c r="BW128" s="329"/>
      <c r="BX128" s="329"/>
      <c r="BY128" s="329"/>
      <c r="BZ128" s="329"/>
      <c r="CA128" s="329"/>
      <c r="CB128" s="329"/>
      <c r="CC128" s="329"/>
      <c r="CD128" s="329"/>
      <c r="CE128" s="329"/>
      <c r="CF128" s="329"/>
      <c r="CG128" s="329"/>
      <c r="CH128" s="329"/>
      <c r="CI128" s="329"/>
      <c r="CJ128" s="329"/>
      <c r="CK128" s="329"/>
      <c r="CL128" s="329"/>
      <c r="CM128" s="329"/>
      <c r="CN128" s="329"/>
      <c r="CO128" s="329"/>
      <c r="CP128" s="329"/>
      <c r="CQ128" s="329"/>
      <c r="CR128" s="329"/>
      <c r="CS128" s="329"/>
      <c r="CT128" s="329"/>
      <c r="CU128" s="329"/>
      <c r="CV128" s="329"/>
      <c r="CW128" s="329"/>
      <c r="CX128" s="329"/>
      <c r="CY128" s="329"/>
      <c r="CZ128" s="329"/>
      <c r="DA128" s="329"/>
      <c r="DB128" s="329"/>
      <c r="DC128" s="329"/>
      <c r="DD128" s="329"/>
      <c r="DE128" s="329"/>
      <c r="DF128" s="329"/>
      <c r="DG128" s="329"/>
      <c r="DH128" s="329"/>
      <c r="DI128" s="329"/>
      <c r="DJ128" s="329"/>
      <c r="DK128" s="329"/>
      <c r="DL128" s="329"/>
      <c r="DM128" s="329"/>
      <c r="DN128" s="329"/>
      <c r="DO128" s="329"/>
      <c r="DP128" s="329"/>
      <c r="DQ128" s="329"/>
      <c r="DR128" s="329"/>
      <c r="DS128" s="329"/>
      <c r="DT128" s="329"/>
      <c r="DU128" s="329"/>
      <c r="DV128" s="329"/>
      <c r="DW128" s="329"/>
      <c r="DX128" s="329"/>
      <c r="DY128" s="329"/>
      <c r="DZ128" s="329"/>
      <c r="EA128" s="329"/>
      <c r="EB128" s="329"/>
      <c r="EC128" s="329"/>
      <c r="ED128" s="329"/>
      <c r="EE128" s="329"/>
      <c r="EF128" s="329"/>
      <c r="EG128" s="329"/>
      <c r="EH128" s="329"/>
      <c r="EI128" s="329"/>
      <c r="EJ128" s="329"/>
      <c r="EK128" s="329"/>
      <c r="EL128" s="329"/>
      <c r="EM128" s="329"/>
      <c r="EN128" s="329"/>
      <c r="EO128" s="329"/>
      <c r="EP128" s="329"/>
      <c r="EQ128" s="329"/>
      <c r="ER128" s="329"/>
      <c r="ES128" s="329"/>
      <c r="ET128" s="329"/>
      <c r="EU128" s="329"/>
      <c r="EV128" s="329"/>
      <c r="EW128" s="329"/>
      <c r="EX128" s="329"/>
      <c r="EY128" s="329"/>
      <c r="EZ128" s="329"/>
      <c r="FA128" s="329"/>
      <c r="FB128" s="329"/>
      <c r="FC128" s="329"/>
      <c r="FD128" s="329"/>
      <c r="FE128" s="329"/>
      <c r="FF128" s="329"/>
      <c r="FG128" s="329"/>
      <c r="FH128" s="329"/>
      <c r="FI128" s="329"/>
      <c r="FJ128" s="329"/>
      <c r="FK128" s="329"/>
      <c r="FL128" s="329"/>
      <c r="FM128" s="329"/>
      <c r="FN128" s="329"/>
      <c r="FO128" s="329"/>
      <c r="FP128" s="329"/>
      <c r="FQ128" s="329"/>
      <c r="FR128" s="329"/>
      <c r="FS128" s="329"/>
      <c r="FT128" s="329"/>
      <c r="FU128" s="329"/>
      <c r="FV128" s="329"/>
      <c r="FW128" s="329"/>
      <c r="FX128" s="329"/>
      <c r="FY128" s="329"/>
      <c r="FZ128" s="329"/>
      <c r="GA128" s="329"/>
      <c r="GB128" s="329"/>
      <c r="GC128" s="329"/>
      <c r="GD128" s="329"/>
      <c r="GE128" s="329"/>
      <c r="GF128" s="329"/>
      <c r="GG128" s="329"/>
      <c r="GH128" s="329"/>
      <c r="GI128" s="329"/>
      <c r="GJ128" s="329"/>
      <c r="GK128" s="329"/>
      <c r="GL128" s="329"/>
      <c r="GM128" s="329"/>
      <c r="GN128" s="329"/>
      <c r="GO128" s="329"/>
      <c r="GP128" s="329"/>
      <c r="GQ128" s="329"/>
      <c r="GR128" s="329"/>
      <c r="GS128" s="329"/>
      <c r="GT128" s="329"/>
      <c r="GU128" s="329"/>
      <c r="GV128" s="329"/>
      <c r="GW128" s="329"/>
      <c r="GX128" s="329"/>
      <c r="GY128" s="329"/>
      <c r="GZ128" s="329"/>
      <c r="HA128" s="329"/>
      <c r="HB128" s="329"/>
      <c r="HC128" s="329"/>
      <c r="HD128" s="329"/>
      <c r="HE128" s="329"/>
      <c r="HF128" s="329"/>
      <c r="HG128" s="329"/>
      <c r="HH128" s="329"/>
      <c r="HI128" s="329"/>
      <c r="HJ128" s="329"/>
      <c r="HK128" s="329"/>
      <c r="HL128" s="329"/>
      <c r="HM128" s="329"/>
      <c r="HN128" s="329"/>
      <c r="HO128" s="329"/>
      <c r="HP128" s="329"/>
      <c r="HQ128" s="329"/>
      <c r="HR128" s="329"/>
      <c r="HS128" s="329"/>
      <c r="HT128" s="329"/>
      <c r="HU128" s="329"/>
      <c r="HV128" s="329"/>
      <c r="HW128" s="329"/>
      <c r="HX128" s="329"/>
      <c r="HY128" s="329"/>
      <c r="HZ128" s="329"/>
      <c r="IA128" s="329"/>
      <c r="IB128" s="329"/>
      <c r="IC128" s="329"/>
      <c r="ID128" s="329"/>
      <c r="IE128" s="329"/>
      <c r="IF128" s="329"/>
      <c r="IG128" s="329"/>
      <c r="IH128" s="329"/>
      <c r="II128" s="329"/>
      <c r="IJ128" s="329"/>
      <c r="IK128" s="329"/>
      <c r="IL128" s="329"/>
      <c r="IM128" s="329"/>
      <c r="IN128" s="329"/>
      <c r="IO128" s="329"/>
      <c r="IP128" s="329"/>
      <c r="IQ128" s="329"/>
      <c r="IR128" s="329"/>
      <c r="IS128" s="329"/>
      <c r="IT128" s="329"/>
      <c r="IU128" s="329"/>
      <c r="IV128" s="329"/>
    </row>
    <row r="129" s="525" customFormat="1" ht="31.5" hidden="1" spans="1:256">
      <c r="A129" s="353" t="s">
        <v>4261</v>
      </c>
      <c r="B129" s="307" t="s">
        <v>240</v>
      </c>
      <c r="C129" s="365">
        <f ca="1">SUMIF(表1.2024年公共财政收入决算表!$A$6:$A$387,A129,表1.2024年公共财政收入决算表!$E$6:$E$387)</f>
        <v>14</v>
      </c>
      <c r="D129" s="365">
        <f t="shared" si="27"/>
        <v>0</v>
      </c>
      <c r="E129" s="542"/>
      <c r="F129" s="348"/>
      <c r="G129" s="365">
        <f ca="1" t="shared" si="28"/>
        <v>-14</v>
      </c>
      <c r="H129" s="365" t="str">
        <f ca="1" t="shared" si="15"/>
        <v>-100.0%</v>
      </c>
      <c r="I129" s="22" t="str">
        <f ca="1" t="shared" si="16"/>
        <v>是</v>
      </c>
      <c r="J129" s="547" t="str">
        <f t="shared" si="29"/>
        <v>10110</v>
      </c>
      <c r="K129" s="93" t="str">
        <f t="shared" si="17"/>
        <v>项</v>
      </c>
      <c r="L129" s="329"/>
      <c r="M129" s="329"/>
      <c r="N129" s="329"/>
      <c r="O129" s="329"/>
      <c r="P129" s="329"/>
      <c r="Q129" s="329"/>
      <c r="R129" s="329"/>
      <c r="S129" s="329"/>
      <c r="T129" s="329"/>
      <c r="U129" s="329"/>
      <c r="V129" s="329"/>
      <c r="W129" s="329"/>
      <c r="X129" s="329"/>
      <c r="Y129" s="329"/>
      <c r="Z129" s="329"/>
      <c r="AA129" s="329"/>
      <c r="AB129" s="329"/>
      <c r="AC129" s="329"/>
      <c r="AD129" s="329"/>
      <c r="AE129" s="329"/>
      <c r="AF129" s="329"/>
      <c r="AG129" s="329"/>
      <c r="AH129" s="329"/>
      <c r="AI129" s="329"/>
      <c r="AJ129" s="329"/>
      <c r="AK129" s="329"/>
      <c r="AL129" s="329"/>
      <c r="AM129" s="329"/>
      <c r="AN129" s="329"/>
      <c r="AO129" s="329"/>
      <c r="AP129" s="329"/>
      <c r="AQ129" s="329"/>
      <c r="AR129" s="329"/>
      <c r="AS129" s="329"/>
      <c r="AT129" s="329"/>
      <c r="AU129" s="329"/>
      <c r="AV129" s="329"/>
      <c r="AW129" s="329"/>
      <c r="AX129" s="329"/>
      <c r="AY129" s="329"/>
      <c r="AZ129" s="329"/>
      <c r="BA129" s="329"/>
      <c r="BB129" s="329"/>
      <c r="BC129" s="329"/>
      <c r="BD129" s="329"/>
      <c r="BE129" s="329"/>
      <c r="BF129" s="329"/>
      <c r="BG129" s="329"/>
      <c r="BH129" s="329"/>
      <c r="BI129" s="329"/>
      <c r="BJ129" s="329"/>
      <c r="BK129" s="329"/>
      <c r="BL129" s="329"/>
      <c r="BM129" s="329"/>
      <c r="BN129" s="329"/>
      <c r="BO129" s="329"/>
      <c r="BP129" s="329"/>
      <c r="BQ129" s="329"/>
      <c r="BR129" s="329"/>
      <c r="BS129" s="329"/>
      <c r="BT129" s="329"/>
      <c r="BU129" s="329"/>
      <c r="BV129" s="329"/>
      <c r="BW129" s="329"/>
      <c r="BX129" s="329"/>
      <c r="BY129" s="329"/>
      <c r="BZ129" s="329"/>
      <c r="CA129" s="329"/>
      <c r="CB129" s="329"/>
      <c r="CC129" s="329"/>
      <c r="CD129" s="329"/>
      <c r="CE129" s="329"/>
      <c r="CF129" s="329"/>
      <c r="CG129" s="329"/>
      <c r="CH129" s="329"/>
      <c r="CI129" s="329"/>
      <c r="CJ129" s="329"/>
      <c r="CK129" s="329"/>
      <c r="CL129" s="329"/>
      <c r="CM129" s="329"/>
      <c r="CN129" s="329"/>
      <c r="CO129" s="329"/>
      <c r="CP129" s="329"/>
      <c r="CQ129" s="329"/>
      <c r="CR129" s="329"/>
      <c r="CS129" s="329"/>
      <c r="CT129" s="329"/>
      <c r="CU129" s="329"/>
      <c r="CV129" s="329"/>
      <c r="CW129" s="329"/>
      <c r="CX129" s="329"/>
      <c r="CY129" s="329"/>
      <c r="CZ129" s="329"/>
      <c r="DA129" s="329"/>
      <c r="DB129" s="329"/>
      <c r="DC129" s="329"/>
      <c r="DD129" s="329"/>
      <c r="DE129" s="329"/>
      <c r="DF129" s="329"/>
      <c r="DG129" s="329"/>
      <c r="DH129" s="329"/>
      <c r="DI129" s="329"/>
      <c r="DJ129" s="329"/>
      <c r="DK129" s="329"/>
      <c r="DL129" s="329"/>
      <c r="DM129" s="329"/>
      <c r="DN129" s="329"/>
      <c r="DO129" s="329"/>
      <c r="DP129" s="329"/>
      <c r="DQ129" s="329"/>
      <c r="DR129" s="329"/>
      <c r="DS129" s="329"/>
      <c r="DT129" s="329"/>
      <c r="DU129" s="329"/>
      <c r="DV129" s="329"/>
      <c r="DW129" s="329"/>
      <c r="DX129" s="329"/>
      <c r="DY129" s="329"/>
      <c r="DZ129" s="329"/>
      <c r="EA129" s="329"/>
      <c r="EB129" s="329"/>
      <c r="EC129" s="329"/>
      <c r="ED129" s="329"/>
      <c r="EE129" s="329"/>
      <c r="EF129" s="329"/>
      <c r="EG129" s="329"/>
      <c r="EH129" s="329"/>
      <c r="EI129" s="329"/>
      <c r="EJ129" s="329"/>
      <c r="EK129" s="329"/>
      <c r="EL129" s="329"/>
      <c r="EM129" s="329"/>
      <c r="EN129" s="329"/>
      <c r="EO129" s="329"/>
      <c r="EP129" s="329"/>
      <c r="EQ129" s="329"/>
      <c r="ER129" s="329"/>
      <c r="ES129" s="329"/>
      <c r="ET129" s="329"/>
      <c r="EU129" s="329"/>
      <c r="EV129" s="329"/>
      <c r="EW129" s="329"/>
      <c r="EX129" s="329"/>
      <c r="EY129" s="329"/>
      <c r="EZ129" s="329"/>
      <c r="FA129" s="329"/>
      <c r="FB129" s="329"/>
      <c r="FC129" s="329"/>
      <c r="FD129" s="329"/>
      <c r="FE129" s="329"/>
      <c r="FF129" s="329"/>
      <c r="FG129" s="329"/>
      <c r="FH129" s="329"/>
      <c r="FI129" s="329"/>
      <c r="FJ129" s="329"/>
      <c r="FK129" s="329"/>
      <c r="FL129" s="329"/>
      <c r="FM129" s="329"/>
      <c r="FN129" s="329"/>
      <c r="FO129" s="329"/>
      <c r="FP129" s="329"/>
      <c r="FQ129" s="329"/>
      <c r="FR129" s="329"/>
      <c r="FS129" s="329"/>
      <c r="FT129" s="329"/>
      <c r="FU129" s="329"/>
      <c r="FV129" s="329"/>
      <c r="FW129" s="329"/>
      <c r="FX129" s="329"/>
      <c r="FY129" s="329"/>
      <c r="FZ129" s="329"/>
      <c r="GA129" s="329"/>
      <c r="GB129" s="329"/>
      <c r="GC129" s="329"/>
      <c r="GD129" s="329"/>
      <c r="GE129" s="329"/>
      <c r="GF129" s="329"/>
      <c r="GG129" s="329"/>
      <c r="GH129" s="329"/>
      <c r="GI129" s="329"/>
      <c r="GJ129" s="329"/>
      <c r="GK129" s="329"/>
      <c r="GL129" s="329"/>
      <c r="GM129" s="329"/>
      <c r="GN129" s="329"/>
      <c r="GO129" s="329"/>
      <c r="GP129" s="329"/>
      <c r="GQ129" s="329"/>
      <c r="GR129" s="329"/>
      <c r="GS129" s="329"/>
      <c r="GT129" s="329"/>
      <c r="GU129" s="329"/>
      <c r="GV129" s="329"/>
      <c r="GW129" s="329"/>
      <c r="GX129" s="329"/>
      <c r="GY129" s="329"/>
      <c r="GZ129" s="329"/>
      <c r="HA129" s="329"/>
      <c r="HB129" s="329"/>
      <c r="HC129" s="329"/>
      <c r="HD129" s="329"/>
      <c r="HE129" s="329"/>
      <c r="HF129" s="329"/>
      <c r="HG129" s="329"/>
      <c r="HH129" s="329"/>
      <c r="HI129" s="329"/>
      <c r="HJ129" s="329"/>
      <c r="HK129" s="329"/>
      <c r="HL129" s="329"/>
      <c r="HM129" s="329"/>
      <c r="HN129" s="329"/>
      <c r="HO129" s="329"/>
      <c r="HP129" s="329"/>
      <c r="HQ129" s="329"/>
      <c r="HR129" s="329"/>
      <c r="HS129" s="329"/>
      <c r="HT129" s="329"/>
      <c r="HU129" s="329"/>
      <c r="HV129" s="329"/>
      <c r="HW129" s="329"/>
      <c r="HX129" s="329"/>
      <c r="HY129" s="329"/>
      <c r="HZ129" s="329"/>
      <c r="IA129" s="329"/>
      <c r="IB129" s="329"/>
      <c r="IC129" s="329"/>
      <c r="ID129" s="329"/>
      <c r="IE129" s="329"/>
      <c r="IF129" s="329"/>
      <c r="IG129" s="329"/>
      <c r="IH129" s="329"/>
      <c r="II129" s="329"/>
      <c r="IJ129" s="329"/>
      <c r="IK129" s="329"/>
      <c r="IL129" s="329"/>
      <c r="IM129" s="329"/>
      <c r="IN129" s="329"/>
      <c r="IO129" s="329"/>
      <c r="IP129" s="329"/>
      <c r="IQ129" s="329"/>
      <c r="IR129" s="329"/>
      <c r="IS129" s="329"/>
      <c r="IT129" s="329"/>
      <c r="IU129" s="329"/>
      <c r="IV129" s="329"/>
    </row>
    <row r="130" s="525" customFormat="1" ht="15.75" hidden="1" spans="1:256">
      <c r="A130" s="353" t="s">
        <v>4262</v>
      </c>
      <c r="B130" s="307" t="s">
        <v>241</v>
      </c>
      <c r="C130" s="365">
        <f ca="1">SUMIF(表1.2024年公共财政收入决算表!$A$6:$A$387,A130,表1.2024年公共财政收入决算表!$E$6:$E$387)</f>
        <v>85</v>
      </c>
      <c r="D130" s="365">
        <f t="shared" si="27"/>
        <v>0</v>
      </c>
      <c r="E130" s="542"/>
      <c r="F130" s="348"/>
      <c r="G130" s="365">
        <f ca="1" t="shared" si="28"/>
        <v>-85</v>
      </c>
      <c r="H130" s="365" t="str">
        <f ca="1" t="shared" si="15"/>
        <v>-100.0%</v>
      </c>
      <c r="I130" s="22" t="str">
        <f ca="1" t="shared" si="16"/>
        <v>是</v>
      </c>
      <c r="J130" s="547" t="str">
        <f t="shared" si="29"/>
        <v>10110</v>
      </c>
      <c r="K130" s="93" t="str">
        <f t="shared" si="17"/>
        <v>项</v>
      </c>
      <c r="L130" s="329"/>
      <c r="M130" s="329"/>
      <c r="N130" s="329"/>
      <c r="O130" s="329"/>
      <c r="P130" s="329"/>
      <c r="Q130" s="329"/>
      <c r="R130" s="329"/>
      <c r="S130" s="329"/>
      <c r="T130" s="329"/>
      <c r="U130" s="329"/>
      <c r="V130" s="329"/>
      <c r="W130" s="329"/>
      <c r="X130" s="329"/>
      <c r="Y130" s="329"/>
      <c r="Z130" s="329"/>
      <c r="AA130" s="329"/>
      <c r="AB130" s="329"/>
      <c r="AC130" s="329"/>
      <c r="AD130" s="329"/>
      <c r="AE130" s="329"/>
      <c r="AF130" s="329"/>
      <c r="AG130" s="329"/>
      <c r="AH130" s="329"/>
      <c r="AI130" s="329"/>
      <c r="AJ130" s="329"/>
      <c r="AK130" s="329"/>
      <c r="AL130" s="329"/>
      <c r="AM130" s="329"/>
      <c r="AN130" s="329"/>
      <c r="AO130" s="329"/>
      <c r="AP130" s="329"/>
      <c r="AQ130" s="329"/>
      <c r="AR130" s="329"/>
      <c r="AS130" s="329"/>
      <c r="AT130" s="329"/>
      <c r="AU130" s="329"/>
      <c r="AV130" s="329"/>
      <c r="AW130" s="329"/>
      <c r="AX130" s="329"/>
      <c r="AY130" s="329"/>
      <c r="AZ130" s="329"/>
      <c r="BA130" s="329"/>
      <c r="BB130" s="329"/>
      <c r="BC130" s="329"/>
      <c r="BD130" s="329"/>
      <c r="BE130" s="329"/>
      <c r="BF130" s="329"/>
      <c r="BG130" s="329"/>
      <c r="BH130" s="329"/>
      <c r="BI130" s="329"/>
      <c r="BJ130" s="329"/>
      <c r="BK130" s="329"/>
      <c r="BL130" s="329"/>
      <c r="BM130" s="329"/>
      <c r="BN130" s="329"/>
      <c r="BO130" s="329"/>
      <c r="BP130" s="329"/>
      <c r="BQ130" s="329"/>
      <c r="BR130" s="329"/>
      <c r="BS130" s="329"/>
      <c r="BT130" s="329"/>
      <c r="BU130" s="329"/>
      <c r="BV130" s="329"/>
      <c r="BW130" s="329"/>
      <c r="BX130" s="329"/>
      <c r="BY130" s="329"/>
      <c r="BZ130" s="329"/>
      <c r="CA130" s="329"/>
      <c r="CB130" s="329"/>
      <c r="CC130" s="329"/>
      <c r="CD130" s="329"/>
      <c r="CE130" s="329"/>
      <c r="CF130" s="329"/>
      <c r="CG130" s="329"/>
      <c r="CH130" s="329"/>
      <c r="CI130" s="329"/>
      <c r="CJ130" s="329"/>
      <c r="CK130" s="329"/>
      <c r="CL130" s="329"/>
      <c r="CM130" s="329"/>
      <c r="CN130" s="329"/>
      <c r="CO130" s="329"/>
      <c r="CP130" s="329"/>
      <c r="CQ130" s="329"/>
      <c r="CR130" s="329"/>
      <c r="CS130" s="329"/>
      <c r="CT130" s="329"/>
      <c r="CU130" s="329"/>
      <c r="CV130" s="329"/>
      <c r="CW130" s="329"/>
      <c r="CX130" s="329"/>
      <c r="CY130" s="329"/>
      <c r="CZ130" s="329"/>
      <c r="DA130" s="329"/>
      <c r="DB130" s="329"/>
      <c r="DC130" s="329"/>
      <c r="DD130" s="329"/>
      <c r="DE130" s="329"/>
      <c r="DF130" s="329"/>
      <c r="DG130" s="329"/>
      <c r="DH130" s="329"/>
      <c r="DI130" s="329"/>
      <c r="DJ130" s="329"/>
      <c r="DK130" s="329"/>
      <c r="DL130" s="329"/>
      <c r="DM130" s="329"/>
      <c r="DN130" s="329"/>
      <c r="DO130" s="329"/>
      <c r="DP130" s="329"/>
      <c r="DQ130" s="329"/>
      <c r="DR130" s="329"/>
      <c r="DS130" s="329"/>
      <c r="DT130" s="329"/>
      <c r="DU130" s="329"/>
      <c r="DV130" s="329"/>
      <c r="DW130" s="329"/>
      <c r="DX130" s="329"/>
      <c r="DY130" s="329"/>
      <c r="DZ130" s="329"/>
      <c r="EA130" s="329"/>
      <c r="EB130" s="329"/>
      <c r="EC130" s="329"/>
      <c r="ED130" s="329"/>
      <c r="EE130" s="329"/>
      <c r="EF130" s="329"/>
      <c r="EG130" s="329"/>
      <c r="EH130" s="329"/>
      <c r="EI130" s="329"/>
      <c r="EJ130" s="329"/>
      <c r="EK130" s="329"/>
      <c r="EL130" s="329"/>
      <c r="EM130" s="329"/>
      <c r="EN130" s="329"/>
      <c r="EO130" s="329"/>
      <c r="EP130" s="329"/>
      <c r="EQ130" s="329"/>
      <c r="ER130" s="329"/>
      <c r="ES130" s="329"/>
      <c r="ET130" s="329"/>
      <c r="EU130" s="329"/>
      <c r="EV130" s="329"/>
      <c r="EW130" s="329"/>
      <c r="EX130" s="329"/>
      <c r="EY130" s="329"/>
      <c r="EZ130" s="329"/>
      <c r="FA130" s="329"/>
      <c r="FB130" s="329"/>
      <c r="FC130" s="329"/>
      <c r="FD130" s="329"/>
      <c r="FE130" s="329"/>
      <c r="FF130" s="329"/>
      <c r="FG130" s="329"/>
      <c r="FH130" s="329"/>
      <c r="FI130" s="329"/>
      <c r="FJ130" s="329"/>
      <c r="FK130" s="329"/>
      <c r="FL130" s="329"/>
      <c r="FM130" s="329"/>
      <c r="FN130" s="329"/>
      <c r="FO130" s="329"/>
      <c r="FP130" s="329"/>
      <c r="FQ130" s="329"/>
      <c r="FR130" s="329"/>
      <c r="FS130" s="329"/>
      <c r="FT130" s="329"/>
      <c r="FU130" s="329"/>
      <c r="FV130" s="329"/>
      <c r="FW130" s="329"/>
      <c r="FX130" s="329"/>
      <c r="FY130" s="329"/>
      <c r="FZ130" s="329"/>
      <c r="GA130" s="329"/>
      <c r="GB130" s="329"/>
      <c r="GC130" s="329"/>
      <c r="GD130" s="329"/>
      <c r="GE130" s="329"/>
      <c r="GF130" s="329"/>
      <c r="GG130" s="329"/>
      <c r="GH130" s="329"/>
      <c r="GI130" s="329"/>
      <c r="GJ130" s="329"/>
      <c r="GK130" s="329"/>
      <c r="GL130" s="329"/>
      <c r="GM130" s="329"/>
      <c r="GN130" s="329"/>
      <c r="GO130" s="329"/>
      <c r="GP130" s="329"/>
      <c r="GQ130" s="329"/>
      <c r="GR130" s="329"/>
      <c r="GS130" s="329"/>
      <c r="GT130" s="329"/>
      <c r="GU130" s="329"/>
      <c r="GV130" s="329"/>
      <c r="GW130" s="329"/>
      <c r="GX130" s="329"/>
      <c r="GY130" s="329"/>
      <c r="GZ130" s="329"/>
      <c r="HA130" s="329"/>
      <c r="HB130" s="329"/>
      <c r="HC130" s="329"/>
      <c r="HD130" s="329"/>
      <c r="HE130" s="329"/>
      <c r="HF130" s="329"/>
      <c r="HG130" s="329"/>
      <c r="HH130" s="329"/>
      <c r="HI130" s="329"/>
      <c r="HJ130" s="329"/>
      <c r="HK130" s="329"/>
      <c r="HL130" s="329"/>
      <c r="HM130" s="329"/>
      <c r="HN130" s="329"/>
      <c r="HO130" s="329"/>
      <c r="HP130" s="329"/>
      <c r="HQ130" s="329"/>
      <c r="HR130" s="329"/>
      <c r="HS130" s="329"/>
      <c r="HT130" s="329"/>
      <c r="HU130" s="329"/>
      <c r="HV130" s="329"/>
      <c r="HW130" s="329"/>
      <c r="HX130" s="329"/>
      <c r="HY130" s="329"/>
      <c r="HZ130" s="329"/>
      <c r="IA130" s="329"/>
      <c r="IB130" s="329"/>
      <c r="IC130" s="329"/>
      <c r="ID130" s="329"/>
      <c r="IE130" s="329"/>
      <c r="IF130" s="329"/>
      <c r="IG130" s="329"/>
      <c r="IH130" s="329"/>
      <c r="II130" s="329"/>
      <c r="IJ130" s="329"/>
      <c r="IK130" s="329"/>
      <c r="IL130" s="329"/>
      <c r="IM130" s="329"/>
      <c r="IN130" s="329"/>
      <c r="IO130" s="329"/>
      <c r="IP130" s="329"/>
      <c r="IQ130" s="329"/>
      <c r="IR130" s="329"/>
      <c r="IS130" s="329"/>
      <c r="IT130" s="329"/>
      <c r="IU130" s="329"/>
      <c r="IV130" s="329"/>
    </row>
    <row r="131" s="525" customFormat="1" ht="15.75" hidden="1" spans="1:256">
      <c r="A131" s="353" t="s">
        <v>4263</v>
      </c>
      <c r="B131" s="307" t="s">
        <v>243</v>
      </c>
      <c r="C131" s="365">
        <f ca="1">SUMIF(表1.2024年公共财政收入决算表!$A$6:$A$387,A131,表1.2024年公共财政收入决算表!$E$6:$E$387)</f>
        <v>62</v>
      </c>
      <c r="D131" s="365">
        <f t="shared" si="27"/>
        <v>0</v>
      </c>
      <c r="E131" s="542"/>
      <c r="F131" s="348"/>
      <c r="G131" s="365">
        <f ca="1" t="shared" si="28"/>
        <v>-62</v>
      </c>
      <c r="H131" s="365" t="str">
        <f ca="1" t="shared" si="15"/>
        <v>-100.0%</v>
      </c>
      <c r="I131" s="22" t="str">
        <f ca="1" t="shared" si="16"/>
        <v>是</v>
      </c>
      <c r="J131" s="547" t="str">
        <f t="shared" si="29"/>
        <v>10110</v>
      </c>
      <c r="K131" s="93" t="str">
        <f t="shared" si="17"/>
        <v>项</v>
      </c>
      <c r="L131" s="329"/>
      <c r="M131" s="329"/>
      <c r="N131" s="329"/>
      <c r="O131" s="329"/>
      <c r="P131" s="329"/>
      <c r="Q131" s="329"/>
      <c r="R131" s="329"/>
      <c r="S131" s="329"/>
      <c r="T131" s="329"/>
      <c r="U131" s="329"/>
      <c r="V131" s="329"/>
      <c r="W131" s="329"/>
      <c r="X131" s="329"/>
      <c r="Y131" s="329"/>
      <c r="Z131" s="329"/>
      <c r="AA131" s="329"/>
      <c r="AB131" s="329"/>
      <c r="AC131" s="329"/>
      <c r="AD131" s="329"/>
      <c r="AE131" s="329"/>
      <c r="AF131" s="329"/>
      <c r="AG131" s="329"/>
      <c r="AH131" s="329"/>
      <c r="AI131" s="329"/>
      <c r="AJ131" s="329"/>
      <c r="AK131" s="329"/>
      <c r="AL131" s="329"/>
      <c r="AM131" s="329"/>
      <c r="AN131" s="329"/>
      <c r="AO131" s="329"/>
      <c r="AP131" s="329"/>
      <c r="AQ131" s="329"/>
      <c r="AR131" s="329"/>
      <c r="AS131" s="329"/>
      <c r="AT131" s="329"/>
      <c r="AU131" s="329"/>
      <c r="AV131" s="329"/>
      <c r="AW131" s="329"/>
      <c r="AX131" s="329"/>
      <c r="AY131" s="329"/>
      <c r="AZ131" s="329"/>
      <c r="BA131" s="329"/>
      <c r="BB131" s="329"/>
      <c r="BC131" s="329"/>
      <c r="BD131" s="329"/>
      <c r="BE131" s="329"/>
      <c r="BF131" s="329"/>
      <c r="BG131" s="329"/>
      <c r="BH131" s="329"/>
      <c r="BI131" s="329"/>
      <c r="BJ131" s="329"/>
      <c r="BK131" s="329"/>
      <c r="BL131" s="329"/>
      <c r="BM131" s="329"/>
      <c r="BN131" s="329"/>
      <c r="BO131" s="329"/>
      <c r="BP131" s="329"/>
      <c r="BQ131" s="329"/>
      <c r="BR131" s="329"/>
      <c r="BS131" s="329"/>
      <c r="BT131" s="329"/>
      <c r="BU131" s="329"/>
      <c r="BV131" s="329"/>
      <c r="BW131" s="329"/>
      <c r="BX131" s="329"/>
      <c r="BY131" s="329"/>
      <c r="BZ131" s="329"/>
      <c r="CA131" s="329"/>
      <c r="CB131" s="329"/>
      <c r="CC131" s="329"/>
      <c r="CD131" s="329"/>
      <c r="CE131" s="329"/>
      <c r="CF131" s="329"/>
      <c r="CG131" s="329"/>
      <c r="CH131" s="329"/>
      <c r="CI131" s="329"/>
      <c r="CJ131" s="329"/>
      <c r="CK131" s="329"/>
      <c r="CL131" s="329"/>
      <c r="CM131" s="329"/>
      <c r="CN131" s="329"/>
      <c r="CO131" s="329"/>
      <c r="CP131" s="329"/>
      <c r="CQ131" s="329"/>
      <c r="CR131" s="329"/>
      <c r="CS131" s="329"/>
      <c r="CT131" s="329"/>
      <c r="CU131" s="329"/>
      <c r="CV131" s="329"/>
      <c r="CW131" s="329"/>
      <c r="CX131" s="329"/>
      <c r="CY131" s="329"/>
      <c r="CZ131" s="329"/>
      <c r="DA131" s="329"/>
      <c r="DB131" s="329"/>
      <c r="DC131" s="329"/>
      <c r="DD131" s="329"/>
      <c r="DE131" s="329"/>
      <c r="DF131" s="329"/>
      <c r="DG131" s="329"/>
      <c r="DH131" s="329"/>
      <c r="DI131" s="329"/>
      <c r="DJ131" s="329"/>
      <c r="DK131" s="329"/>
      <c r="DL131" s="329"/>
      <c r="DM131" s="329"/>
      <c r="DN131" s="329"/>
      <c r="DO131" s="329"/>
      <c r="DP131" s="329"/>
      <c r="DQ131" s="329"/>
      <c r="DR131" s="329"/>
      <c r="DS131" s="329"/>
      <c r="DT131" s="329"/>
      <c r="DU131" s="329"/>
      <c r="DV131" s="329"/>
      <c r="DW131" s="329"/>
      <c r="DX131" s="329"/>
      <c r="DY131" s="329"/>
      <c r="DZ131" s="329"/>
      <c r="EA131" s="329"/>
      <c r="EB131" s="329"/>
      <c r="EC131" s="329"/>
      <c r="ED131" s="329"/>
      <c r="EE131" s="329"/>
      <c r="EF131" s="329"/>
      <c r="EG131" s="329"/>
      <c r="EH131" s="329"/>
      <c r="EI131" s="329"/>
      <c r="EJ131" s="329"/>
      <c r="EK131" s="329"/>
      <c r="EL131" s="329"/>
      <c r="EM131" s="329"/>
      <c r="EN131" s="329"/>
      <c r="EO131" s="329"/>
      <c r="EP131" s="329"/>
      <c r="EQ131" s="329"/>
      <c r="ER131" s="329"/>
      <c r="ES131" s="329"/>
      <c r="ET131" s="329"/>
      <c r="EU131" s="329"/>
      <c r="EV131" s="329"/>
      <c r="EW131" s="329"/>
      <c r="EX131" s="329"/>
      <c r="EY131" s="329"/>
      <c r="EZ131" s="329"/>
      <c r="FA131" s="329"/>
      <c r="FB131" s="329"/>
      <c r="FC131" s="329"/>
      <c r="FD131" s="329"/>
      <c r="FE131" s="329"/>
      <c r="FF131" s="329"/>
      <c r="FG131" s="329"/>
      <c r="FH131" s="329"/>
      <c r="FI131" s="329"/>
      <c r="FJ131" s="329"/>
      <c r="FK131" s="329"/>
      <c r="FL131" s="329"/>
      <c r="FM131" s="329"/>
      <c r="FN131" s="329"/>
      <c r="FO131" s="329"/>
      <c r="FP131" s="329"/>
      <c r="FQ131" s="329"/>
      <c r="FR131" s="329"/>
      <c r="FS131" s="329"/>
      <c r="FT131" s="329"/>
      <c r="FU131" s="329"/>
      <c r="FV131" s="329"/>
      <c r="FW131" s="329"/>
      <c r="FX131" s="329"/>
      <c r="FY131" s="329"/>
      <c r="FZ131" s="329"/>
      <c r="GA131" s="329"/>
      <c r="GB131" s="329"/>
      <c r="GC131" s="329"/>
      <c r="GD131" s="329"/>
      <c r="GE131" s="329"/>
      <c r="GF131" s="329"/>
      <c r="GG131" s="329"/>
      <c r="GH131" s="329"/>
      <c r="GI131" s="329"/>
      <c r="GJ131" s="329"/>
      <c r="GK131" s="329"/>
      <c r="GL131" s="329"/>
      <c r="GM131" s="329"/>
      <c r="GN131" s="329"/>
      <c r="GO131" s="329"/>
      <c r="GP131" s="329"/>
      <c r="GQ131" s="329"/>
      <c r="GR131" s="329"/>
      <c r="GS131" s="329"/>
      <c r="GT131" s="329"/>
      <c r="GU131" s="329"/>
      <c r="GV131" s="329"/>
      <c r="GW131" s="329"/>
      <c r="GX131" s="329"/>
      <c r="GY131" s="329"/>
      <c r="GZ131" s="329"/>
      <c r="HA131" s="329"/>
      <c r="HB131" s="329"/>
      <c r="HC131" s="329"/>
      <c r="HD131" s="329"/>
      <c r="HE131" s="329"/>
      <c r="HF131" s="329"/>
      <c r="HG131" s="329"/>
      <c r="HH131" s="329"/>
      <c r="HI131" s="329"/>
      <c r="HJ131" s="329"/>
      <c r="HK131" s="329"/>
      <c r="HL131" s="329"/>
      <c r="HM131" s="329"/>
      <c r="HN131" s="329"/>
      <c r="HO131" s="329"/>
      <c r="HP131" s="329"/>
      <c r="HQ131" s="329"/>
      <c r="HR131" s="329"/>
      <c r="HS131" s="329"/>
      <c r="HT131" s="329"/>
      <c r="HU131" s="329"/>
      <c r="HV131" s="329"/>
      <c r="HW131" s="329"/>
      <c r="HX131" s="329"/>
      <c r="HY131" s="329"/>
      <c r="HZ131" s="329"/>
      <c r="IA131" s="329"/>
      <c r="IB131" s="329"/>
      <c r="IC131" s="329"/>
      <c r="ID131" s="329"/>
      <c r="IE131" s="329"/>
      <c r="IF131" s="329"/>
      <c r="IG131" s="329"/>
      <c r="IH131" s="329"/>
      <c r="II131" s="329"/>
      <c r="IJ131" s="329"/>
      <c r="IK131" s="329"/>
      <c r="IL131" s="329"/>
      <c r="IM131" s="329"/>
      <c r="IN131" s="329"/>
      <c r="IO131" s="329"/>
      <c r="IP131" s="329"/>
      <c r="IQ131" s="329"/>
      <c r="IR131" s="329"/>
      <c r="IS131" s="329"/>
      <c r="IT131" s="329"/>
      <c r="IU131" s="329"/>
      <c r="IV131" s="329"/>
    </row>
    <row r="132" s="525" customFormat="1" ht="31.5" hidden="1" spans="1:256">
      <c r="A132" s="353" t="s">
        <v>4264</v>
      </c>
      <c r="B132" s="307" t="s">
        <v>245</v>
      </c>
      <c r="C132" s="365">
        <f ca="1">SUMIF(表1.2024年公共财政收入决算表!$A$6:$A$387,A132,表1.2024年公共财政收入决算表!$E$6:$E$387)</f>
        <v>4</v>
      </c>
      <c r="D132" s="365">
        <f t="shared" si="27"/>
        <v>0</v>
      </c>
      <c r="E132" s="542"/>
      <c r="F132" s="348"/>
      <c r="G132" s="365">
        <f ca="1" t="shared" si="28"/>
        <v>-4</v>
      </c>
      <c r="H132" s="365" t="str">
        <f ca="1" t="shared" si="15"/>
        <v>-100.0%</v>
      </c>
      <c r="I132" s="22" t="str">
        <f ca="1" t="shared" si="16"/>
        <v>是</v>
      </c>
      <c r="J132" s="547" t="str">
        <f t="shared" si="29"/>
        <v>10110</v>
      </c>
      <c r="K132" s="93" t="str">
        <f t="shared" si="17"/>
        <v>项</v>
      </c>
      <c r="L132" s="329"/>
      <c r="M132" s="329"/>
      <c r="N132" s="329"/>
      <c r="O132" s="329"/>
      <c r="P132" s="329"/>
      <c r="Q132" s="329"/>
      <c r="R132" s="329"/>
      <c r="S132" s="329"/>
      <c r="T132" s="329"/>
      <c r="U132" s="329"/>
      <c r="V132" s="329"/>
      <c r="W132" s="329"/>
      <c r="X132" s="329"/>
      <c r="Y132" s="329"/>
      <c r="Z132" s="329"/>
      <c r="AA132" s="329"/>
      <c r="AB132" s="329"/>
      <c r="AC132" s="329"/>
      <c r="AD132" s="329"/>
      <c r="AE132" s="329"/>
      <c r="AF132" s="329"/>
      <c r="AG132" s="329"/>
      <c r="AH132" s="329"/>
      <c r="AI132" s="329"/>
      <c r="AJ132" s="329"/>
      <c r="AK132" s="329"/>
      <c r="AL132" s="329"/>
      <c r="AM132" s="329"/>
      <c r="AN132" s="329"/>
      <c r="AO132" s="329"/>
      <c r="AP132" s="329"/>
      <c r="AQ132" s="329"/>
      <c r="AR132" s="329"/>
      <c r="AS132" s="329"/>
      <c r="AT132" s="329"/>
      <c r="AU132" s="329"/>
      <c r="AV132" s="329"/>
      <c r="AW132" s="329"/>
      <c r="AX132" s="329"/>
      <c r="AY132" s="329"/>
      <c r="AZ132" s="329"/>
      <c r="BA132" s="329"/>
      <c r="BB132" s="329"/>
      <c r="BC132" s="329"/>
      <c r="BD132" s="329"/>
      <c r="BE132" s="329"/>
      <c r="BF132" s="329"/>
      <c r="BG132" s="329"/>
      <c r="BH132" s="329"/>
      <c r="BI132" s="329"/>
      <c r="BJ132" s="329"/>
      <c r="BK132" s="329"/>
      <c r="BL132" s="329"/>
      <c r="BM132" s="329"/>
      <c r="BN132" s="329"/>
      <c r="BO132" s="329"/>
      <c r="BP132" s="329"/>
      <c r="BQ132" s="329"/>
      <c r="BR132" s="329"/>
      <c r="BS132" s="329"/>
      <c r="BT132" s="329"/>
      <c r="BU132" s="329"/>
      <c r="BV132" s="329"/>
      <c r="BW132" s="329"/>
      <c r="BX132" s="329"/>
      <c r="BY132" s="329"/>
      <c r="BZ132" s="329"/>
      <c r="CA132" s="329"/>
      <c r="CB132" s="329"/>
      <c r="CC132" s="329"/>
      <c r="CD132" s="329"/>
      <c r="CE132" s="329"/>
      <c r="CF132" s="329"/>
      <c r="CG132" s="329"/>
      <c r="CH132" s="329"/>
      <c r="CI132" s="329"/>
      <c r="CJ132" s="329"/>
      <c r="CK132" s="329"/>
      <c r="CL132" s="329"/>
      <c r="CM132" s="329"/>
      <c r="CN132" s="329"/>
      <c r="CO132" s="329"/>
      <c r="CP132" s="329"/>
      <c r="CQ132" s="329"/>
      <c r="CR132" s="329"/>
      <c r="CS132" s="329"/>
      <c r="CT132" s="329"/>
      <c r="CU132" s="329"/>
      <c r="CV132" s="329"/>
      <c r="CW132" s="329"/>
      <c r="CX132" s="329"/>
      <c r="CY132" s="329"/>
      <c r="CZ132" s="329"/>
      <c r="DA132" s="329"/>
      <c r="DB132" s="329"/>
      <c r="DC132" s="329"/>
      <c r="DD132" s="329"/>
      <c r="DE132" s="329"/>
      <c r="DF132" s="329"/>
      <c r="DG132" s="329"/>
      <c r="DH132" s="329"/>
      <c r="DI132" s="329"/>
      <c r="DJ132" s="329"/>
      <c r="DK132" s="329"/>
      <c r="DL132" s="329"/>
      <c r="DM132" s="329"/>
      <c r="DN132" s="329"/>
      <c r="DO132" s="329"/>
      <c r="DP132" s="329"/>
      <c r="DQ132" s="329"/>
      <c r="DR132" s="329"/>
      <c r="DS132" s="329"/>
      <c r="DT132" s="329"/>
      <c r="DU132" s="329"/>
      <c r="DV132" s="329"/>
      <c r="DW132" s="329"/>
      <c r="DX132" s="329"/>
      <c r="DY132" s="329"/>
      <c r="DZ132" s="329"/>
      <c r="EA132" s="329"/>
      <c r="EB132" s="329"/>
      <c r="EC132" s="329"/>
      <c r="ED132" s="329"/>
      <c r="EE132" s="329"/>
      <c r="EF132" s="329"/>
      <c r="EG132" s="329"/>
      <c r="EH132" s="329"/>
      <c r="EI132" s="329"/>
      <c r="EJ132" s="329"/>
      <c r="EK132" s="329"/>
      <c r="EL132" s="329"/>
      <c r="EM132" s="329"/>
      <c r="EN132" s="329"/>
      <c r="EO132" s="329"/>
      <c r="EP132" s="329"/>
      <c r="EQ132" s="329"/>
      <c r="ER132" s="329"/>
      <c r="ES132" s="329"/>
      <c r="ET132" s="329"/>
      <c r="EU132" s="329"/>
      <c r="EV132" s="329"/>
      <c r="EW132" s="329"/>
      <c r="EX132" s="329"/>
      <c r="EY132" s="329"/>
      <c r="EZ132" s="329"/>
      <c r="FA132" s="329"/>
      <c r="FB132" s="329"/>
      <c r="FC132" s="329"/>
      <c r="FD132" s="329"/>
      <c r="FE132" s="329"/>
      <c r="FF132" s="329"/>
      <c r="FG132" s="329"/>
      <c r="FH132" s="329"/>
      <c r="FI132" s="329"/>
      <c r="FJ132" s="329"/>
      <c r="FK132" s="329"/>
      <c r="FL132" s="329"/>
      <c r="FM132" s="329"/>
      <c r="FN132" s="329"/>
      <c r="FO132" s="329"/>
      <c r="FP132" s="329"/>
      <c r="FQ132" s="329"/>
      <c r="FR132" s="329"/>
      <c r="FS132" s="329"/>
      <c r="FT132" s="329"/>
      <c r="FU132" s="329"/>
      <c r="FV132" s="329"/>
      <c r="FW132" s="329"/>
      <c r="FX132" s="329"/>
      <c r="FY132" s="329"/>
      <c r="FZ132" s="329"/>
      <c r="GA132" s="329"/>
      <c r="GB132" s="329"/>
      <c r="GC132" s="329"/>
      <c r="GD132" s="329"/>
      <c r="GE132" s="329"/>
      <c r="GF132" s="329"/>
      <c r="GG132" s="329"/>
      <c r="GH132" s="329"/>
      <c r="GI132" s="329"/>
      <c r="GJ132" s="329"/>
      <c r="GK132" s="329"/>
      <c r="GL132" s="329"/>
      <c r="GM132" s="329"/>
      <c r="GN132" s="329"/>
      <c r="GO132" s="329"/>
      <c r="GP132" s="329"/>
      <c r="GQ132" s="329"/>
      <c r="GR132" s="329"/>
      <c r="GS132" s="329"/>
      <c r="GT132" s="329"/>
      <c r="GU132" s="329"/>
      <c r="GV132" s="329"/>
      <c r="GW132" s="329"/>
      <c r="GX132" s="329"/>
      <c r="GY132" s="329"/>
      <c r="GZ132" s="329"/>
      <c r="HA132" s="329"/>
      <c r="HB132" s="329"/>
      <c r="HC132" s="329"/>
      <c r="HD132" s="329"/>
      <c r="HE132" s="329"/>
      <c r="HF132" s="329"/>
      <c r="HG132" s="329"/>
      <c r="HH132" s="329"/>
      <c r="HI132" s="329"/>
      <c r="HJ132" s="329"/>
      <c r="HK132" s="329"/>
      <c r="HL132" s="329"/>
      <c r="HM132" s="329"/>
      <c r="HN132" s="329"/>
      <c r="HO132" s="329"/>
      <c r="HP132" s="329"/>
      <c r="HQ132" s="329"/>
      <c r="HR132" s="329"/>
      <c r="HS132" s="329"/>
      <c r="HT132" s="329"/>
      <c r="HU132" s="329"/>
      <c r="HV132" s="329"/>
      <c r="HW132" s="329"/>
      <c r="HX132" s="329"/>
      <c r="HY132" s="329"/>
      <c r="HZ132" s="329"/>
      <c r="IA132" s="329"/>
      <c r="IB132" s="329"/>
      <c r="IC132" s="329"/>
      <c r="ID132" s="329"/>
      <c r="IE132" s="329"/>
      <c r="IF132" s="329"/>
      <c r="IG132" s="329"/>
      <c r="IH132" s="329"/>
      <c r="II132" s="329"/>
      <c r="IJ132" s="329"/>
      <c r="IK132" s="329"/>
      <c r="IL132" s="329"/>
      <c r="IM132" s="329"/>
      <c r="IN132" s="329"/>
      <c r="IO132" s="329"/>
      <c r="IP132" s="329"/>
      <c r="IQ132" s="329"/>
      <c r="IR132" s="329"/>
      <c r="IS132" s="329"/>
      <c r="IT132" s="329"/>
      <c r="IU132" s="329"/>
      <c r="IV132" s="329"/>
    </row>
    <row r="133" s="70" customFormat="1" spans="1:256">
      <c r="A133" s="539" t="s">
        <v>4265</v>
      </c>
      <c r="B133" s="540" t="s">
        <v>7662</v>
      </c>
      <c r="C133" s="483">
        <f ca="1">表1.2024年公共财政收入决算表!E133</f>
        <v>662</v>
      </c>
      <c r="D133" s="483">
        <f ca="1">SUMIF($J134:$J$390,$A133,D134:D$390)</f>
        <v>850</v>
      </c>
      <c r="E133" s="541">
        <f ca="1">SUMIF($J134:$J$390,$A133,E134:E$390)</f>
        <v>850</v>
      </c>
      <c r="F133" s="541">
        <f ca="1">SUMIF($J134:$J$390,$A133,F134:F$390)</f>
        <v>0</v>
      </c>
      <c r="G133" s="483">
        <f ca="1">SUMIF($J134:$J$390,$A133,G134:G$390)</f>
        <v>188</v>
      </c>
      <c r="H133" s="483" t="str">
        <f ca="1" t="shared" si="15"/>
        <v>28.4%</v>
      </c>
      <c r="I133" s="22" t="str">
        <f ca="1" t="shared" si="16"/>
        <v>是</v>
      </c>
      <c r="J133" s="546" t="str">
        <f>LEFT(A133,3)</f>
        <v>101</v>
      </c>
      <c r="K133" s="93" t="str">
        <f t="shared" si="17"/>
        <v>款</v>
      </c>
      <c r="L133" s="545">
        <v>1</v>
      </c>
      <c r="M133" s="230"/>
      <c r="N133" s="230"/>
      <c r="O133" s="230"/>
      <c r="P133" s="230"/>
      <c r="Q133" s="230"/>
      <c r="R133" s="230"/>
      <c r="S133" s="230"/>
      <c r="T133" s="230"/>
      <c r="U133" s="230"/>
      <c r="V133" s="230"/>
      <c r="W133" s="230"/>
      <c r="X133" s="230"/>
      <c r="Y133" s="230"/>
      <c r="Z133" s="230"/>
      <c r="AA133" s="230"/>
      <c r="AB133" s="230"/>
      <c r="AC133" s="230"/>
      <c r="AD133" s="230"/>
      <c r="AE133" s="230"/>
      <c r="AF133" s="230"/>
      <c r="AG133" s="230"/>
      <c r="AH133" s="230"/>
      <c r="AI133" s="230"/>
      <c r="AJ133" s="230"/>
      <c r="AK133" s="230"/>
      <c r="AL133" s="230"/>
      <c r="AM133" s="230"/>
      <c r="AN133" s="230"/>
      <c r="AO133" s="230"/>
      <c r="AP133" s="230"/>
      <c r="AQ133" s="230"/>
      <c r="AR133" s="230"/>
      <c r="AS133" s="230"/>
      <c r="AT133" s="230"/>
      <c r="AU133" s="230"/>
      <c r="AV133" s="230"/>
      <c r="AW133" s="230"/>
      <c r="AX133" s="230"/>
      <c r="AY133" s="230"/>
      <c r="AZ133" s="230"/>
      <c r="BA133" s="230"/>
      <c r="BB133" s="230"/>
      <c r="BC133" s="230"/>
      <c r="BD133" s="230"/>
      <c r="BE133" s="230"/>
      <c r="BF133" s="230"/>
      <c r="BG133" s="230"/>
      <c r="BH133" s="230"/>
      <c r="BI133" s="230"/>
      <c r="BJ133" s="230"/>
      <c r="BK133" s="230"/>
      <c r="BL133" s="230"/>
      <c r="BM133" s="230"/>
      <c r="BN133" s="230"/>
      <c r="BO133" s="230"/>
      <c r="BP133" s="230"/>
      <c r="BQ133" s="230"/>
      <c r="BR133" s="230"/>
      <c r="BS133" s="230"/>
      <c r="BT133" s="230"/>
      <c r="BU133" s="230"/>
      <c r="BV133" s="230"/>
      <c r="BW133" s="230"/>
      <c r="BX133" s="230"/>
      <c r="BY133" s="230"/>
      <c r="BZ133" s="230"/>
      <c r="CA133" s="230"/>
      <c r="CB133" s="230"/>
      <c r="CC133" s="230"/>
      <c r="CD133" s="230"/>
      <c r="CE133" s="230"/>
      <c r="CF133" s="230"/>
      <c r="CG133" s="230"/>
      <c r="CH133" s="230"/>
      <c r="CI133" s="230"/>
      <c r="CJ133" s="230"/>
      <c r="CK133" s="230"/>
      <c r="CL133" s="230"/>
      <c r="CM133" s="230"/>
      <c r="CN133" s="230"/>
      <c r="CO133" s="230"/>
      <c r="CP133" s="230"/>
      <c r="CQ133" s="230"/>
      <c r="CR133" s="230"/>
      <c r="CS133" s="230"/>
      <c r="CT133" s="230"/>
      <c r="CU133" s="230"/>
      <c r="CV133" s="230"/>
      <c r="CW133" s="230"/>
      <c r="CX133" s="230"/>
      <c r="CY133" s="230"/>
      <c r="CZ133" s="230"/>
      <c r="DA133" s="230"/>
      <c r="DB133" s="230"/>
      <c r="DC133" s="230"/>
      <c r="DD133" s="230"/>
      <c r="DE133" s="230"/>
      <c r="DF133" s="230"/>
      <c r="DG133" s="230"/>
      <c r="DH133" s="230"/>
      <c r="DI133" s="230"/>
      <c r="DJ133" s="230"/>
      <c r="DK133" s="230"/>
      <c r="DL133" s="230"/>
      <c r="DM133" s="230"/>
      <c r="DN133" s="230"/>
      <c r="DO133" s="230"/>
      <c r="DP133" s="230"/>
      <c r="DQ133" s="230"/>
      <c r="DR133" s="230"/>
      <c r="DS133" s="230"/>
      <c r="DT133" s="230"/>
      <c r="DU133" s="230"/>
      <c r="DV133" s="230"/>
      <c r="DW133" s="230"/>
      <c r="DX133" s="230"/>
      <c r="DY133" s="230"/>
      <c r="DZ133" s="230"/>
      <c r="EA133" s="230"/>
      <c r="EB133" s="230"/>
      <c r="EC133" s="230"/>
      <c r="ED133" s="230"/>
      <c r="EE133" s="230"/>
      <c r="EF133" s="230"/>
      <c r="EG133" s="230"/>
      <c r="EH133" s="230"/>
      <c r="EI133" s="230"/>
      <c r="EJ133" s="230"/>
      <c r="EK133" s="230"/>
      <c r="EL133" s="230"/>
      <c r="EM133" s="230"/>
      <c r="EN133" s="230"/>
      <c r="EO133" s="230"/>
      <c r="EP133" s="230"/>
      <c r="EQ133" s="230"/>
      <c r="ER133" s="230"/>
      <c r="ES133" s="230"/>
      <c r="ET133" s="230"/>
      <c r="EU133" s="230"/>
      <c r="EV133" s="230"/>
      <c r="EW133" s="230"/>
      <c r="EX133" s="230"/>
      <c r="EY133" s="230"/>
      <c r="EZ133" s="230"/>
      <c r="FA133" s="230"/>
      <c r="FB133" s="230"/>
      <c r="FC133" s="230"/>
      <c r="FD133" s="230"/>
      <c r="FE133" s="230"/>
      <c r="FF133" s="230"/>
      <c r="FG133" s="230"/>
      <c r="FH133" s="230"/>
      <c r="FI133" s="230"/>
      <c r="FJ133" s="230"/>
      <c r="FK133" s="230"/>
      <c r="FL133" s="230"/>
      <c r="FM133" s="230"/>
      <c r="FN133" s="230"/>
      <c r="FO133" s="230"/>
      <c r="FP133" s="230"/>
      <c r="FQ133" s="230"/>
      <c r="FR133" s="230"/>
      <c r="FS133" s="230"/>
      <c r="FT133" s="230"/>
      <c r="FU133" s="230"/>
      <c r="FV133" s="230"/>
      <c r="FW133" s="230"/>
      <c r="FX133" s="230"/>
      <c r="FY133" s="230"/>
      <c r="FZ133" s="230"/>
      <c r="GA133" s="230"/>
      <c r="GB133" s="230"/>
      <c r="GC133" s="230"/>
      <c r="GD133" s="230"/>
      <c r="GE133" s="230"/>
      <c r="GF133" s="230"/>
      <c r="GG133" s="230"/>
      <c r="GH133" s="230"/>
      <c r="GI133" s="230"/>
      <c r="GJ133" s="230"/>
      <c r="GK133" s="230"/>
      <c r="GL133" s="230"/>
      <c r="GM133" s="230"/>
      <c r="GN133" s="230"/>
      <c r="GO133" s="230"/>
      <c r="GP133" s="230"/>
      <c r="GQ133" s="230"/>
      <c r="GR133" s="230"/>
      <c r="GS133" s="230"/>
      <c r="GT133" s="230"/>
      <c r="GU133" s="230"/>
      <c r="GV133" s="230"/>
      <c r="GW133" s="230"/>
      <c r="GX133" s="230"/>
      <c r="GY133" s="230"/>
      <c r="GZ133" s="230"/>
      <c r="HA133" s="230"/>
      <c r="HB133" s="230"/>
      <c r="HC133" s="230"/>
      <c r="HD133" s="230"/>
      <c r="HE133" s="230"/>
      <c r="HF133" s="230"/>
      <c r="HG133" s="230"/>
      <c r="HH133" s="230"/>
      <c r="HI133" s="230"/>
      <c r="HJ133" s="230"/>
      <c r="HK133" s="230"/>
      <c r="HL133" s="230"/>
      <c r="HM133" s="230"/>
      <c r="HN133" s="230"/>
      <c r="HO133" s="230"/>
      <c r="HP133" s="230"/>
      <c r="HQ133" s="230"/>
      <c r="HR133" s="230"/>
      <c r="HS133" s="230"/>
      <c r="HT133" s="230"/>
      <c r="HU133" s="230"/>
      <c r="HV133" s="230"/>
      <c r="HW133" s="230"/>
      <c r="HX133" s="230"/>
      <c r="HY133" s="230"/>
      <c r="HZ133" s="230"/>
      <c r="IA133" s="230"/>
      <c r="IB133" s="230"/>
      <c r="IC133" s="230"/>
      <c r="ID133" s="230"/>
      <c r="IE133" s="230"/>
      <c r="IF133" s="230"/>
      <c r="IG133" s="230"/>
      <c r="IH133" s="230"/>
      <c r="II133" s="230"/>
      <c r="IJ133" s="230"/>
      <c r="IK133" s="230"/>
      <c r="IL133" s="230"/>
      <c r="IM133" s="230"/>
      <c r="IN133" s="230"/>
      <c r="IO133" s="230"/>
      <c r="IP133" s="230"/>
      <c r="IQ133" s="230"/>
      <c r="IR133" s="230"/>
      <c r="IS133" s="230"/>
      <c r="IT133" s="230"/>
      <c r="IU133" s="230"/>
      <c r="IV133" s="230"/>
    </row>
    <row r="134" s="524" customFormat="1" ht="15.75" hidden="1" spans="1:256">
      <c r="A134" s="353" t="s">
        <v>4267</v>
      </c>
      <c r="B134" s="307" t="s">
        <v>248</v>
      </c>
      <c r="C134" s="365">
        <f ca="1">SUMIF(表1.2024年公共财政收入决算表!$A$6:$A$387,A134,表1.2024年公共财政收入决算表!$E$6:$E$387)</f>
        <v>0</v>
      </c>
      <c r="D134" s="365">
        <f t="shared" ref="D134:D136" si="30">SUM(E134:F134)</f>
        <v>0</v>
      </c>
      <c r="E134" s="542"/>
      <c r="F134" s="348"/>
      <c r="G134" s="348">
        <f ca="1" t="shared" ref="G134:G136" si="31">D134-C134</f>
        <v>0</v>
      </c>
      <c r="H134" s="348" t="str">
        <f ca="1" t="shared" ref="H134:H197" si="32">IFERROR(TEXT(G134/C134,"0.0%"),"")</f>
        <v/>
      </c>
      <c r="I134" s="22" t="str">
        <f ca="1" t="shared" si="16"/>
        <v>否</v>
      </c>
      <c r="J134" s="547" t="str">
        <f t="shared" ref="J134:J136" si="33">LEFT(A134,5)</f>
        <v>10111</v>
      </c>
      <c r="K134" s="93" t="str">
        <f t="shared" si="17"/>
        <v>项</v>
      </c>
      <c r="L134" s="329"/>
      <c r="M134" s="329"/>
      <c r="N134" s="329"/>
      <c r="O134" s="329"/>
      <c r="P134" s="329"/>
      <c r="Q134" s="329"/>
      <c r="R134" s="329"/>
      <c r="S134" s="329"/>
      <c r="T134" s="329"/>
      <c r="U134" s="329"/>
      <c r="V134" s="329"/>
      <c r="W134" s="329"/>
      <c r="X134" s="329"/>
      <c r="Y134" s="329"/>
      <c r="Z134" s="329"/>
      <c r="AA134" s="329"/>
      <c r="AB134" s="329"/>
      <c r="AC134" s="329"/>
      <c r="AD134" s="329"/>
      <c r="AE134" s="329"/>
      <c r="AF134" s="329"/>
      <c r="AG134" s="329"/>
      <c r="AH134" s="329"/>
      <c r="AI134" s="329"/>
      <c r="AJ134" s="329"/>
      <c r="AK134" s="329"/>
      <c r="AL134" s="329"/>
      <c r="AM134" s="329"/>
      <c r="AN134" s="329"/>
      <c r="AO134" s="329"/>
      <c r="AP134" s="329"/>
      <c r="AQ134" s="329"/>
      <c r="AR134" s="329"/>
      <c r="AS134" s="329"/>
      <c r="AT134" s="329"/>
      <c r="AU134" s="329"/>
      <c r="AV134" s="329"/>
      <c r="AW134" s="329"/>
      <c r="AX134" s="329"/>
      <c r="AY134" s="329"/>
      <c r="AZ134" s="329"/>
      <c r="BA134" s="329"/>
      <c r="BB134" s="329"/>
      <c r="BC134" s="329"/>
      <c r="BD134" s="329"/>
      <c r="BE134" s="329"/>
      <c r="BF134" s="329"/>
      <c r="BG134" s="329"/>
      <c r="BH134" s="329"/>
      <c r="BI134" s="329"/>
      <c r="BJ134" s="329"/>
      <c r="BK134" s="329"/>
      <c r="BL134" s="329"/>
      <c r="BM134" s="329"/>
      <c r="BN134" s="329"/>
      <c r="BO134" s="329"/>
      <c r="BP134" s="329"/>
      <c r="BQ134" s="329"/>
      <c r="BR134" s="329"/>
      <c r="BS134" s="329"/>
      <c r="BT134" s="329"/>
      <c r="BU134" s="329"/>
      <c r="BV134" s="329"/>
      <c r="BW134" s="329"/>
      <c r="BX134" s="329"/>
      <c r="BY134" s="329"/>
      <c r="BZ134" s="329"/>
      <c r="CA134" s="329"/>
      <c r="CB134" s="329"/>
      <c r="CC134" s="329"/>
      <c r="CD134" s="329"/>
      <c r="CE134" s="329"/>
      <c r="CF134" s="329"/>
      <c r="CG134" s="329"/>
      <c r="CH134" s="329"/>
      <c r="CI134" s="329"/>
      <c r="CJ134" s="329"/>
      <c r="CK134" s="329"/>
      <c r="CL134" s="329"/>
      <c r="CM134" s="329"/>
      <c r="CN134" s="329"/>
      <c r="CO134" s="329"/>
      <c r="CP134" s="329"/>
      <c r="CQ134" s="329"/>
      <c r="CR134" s="329"/>
      <c r="CS134" s="329"/>
      <c r="CT134" s="329"/>
      <c r="CU134" s="329"/>
      <c r="CV134" s="329"/>
      <c r="CW134" s="329"/>
      <c r="CX134" s="329"/>
      <c r="CY134" s="329"/>
      <c r="CZ134" s="329"/>
      <c r="DA134" s="329"/>
      <c r="DB134" s="329"/>
      <c r="DC134" s="329"/>
      <c r="DD134" s="329"/>
      <c r="DE134" s="329"/>
      <c r="DF134" s="329"/>
      <c r="DG134" s="329"/>
      <c r="DH134" s="329"/>
      <c r="DI134" s="329"/>
      <c r="DJ134" s="329"/>
      <c r="DK134" s="329"/>
      <c r="DL134" s="329"/>
      <c r="DM134" s="329"/>
      <c r="DN134" s="329"/>
      <c r="DO134" s="329"/>
      <c r="DP134" s="329"/>
      <c r="DQ134" s="329"/>
      <c r="DR134" s="329"/>
      <c r="DS134" s="329"/>
      <c r="DT134" s="329"/>
      <c r="DU134" s="329"/>
      <c r="DV134" s="329"/>
      <c r="DW134" s="329"/>
      <c r="DX134" s="329"/>
      <c r="DY134" s="329"/>
      <c r="DZ134" s="329"/>
      <c r="EA134" s="329"/>
      <c r="EB134" s="329"/>
      <c r="EC134" s="329"/>
      <c r="ED134" s="329"/>
      <c r="EE134" s="329"/>
      <c r="EF134" s="329"/>
      <c r="EG134" s="329"/>
      <c r="EH134" s="329"/>
      <c r="EI134" s="329"/>
      <c r="EJ134" s="329"/>
      <c r="EK134" s="329"/>
      <c r="EL134" s="329"/>
      <c r="EM134" s="329"/>
      <c r="EN134" s="329"/>
      <c r="EO134" s="329"/>
      <c r="EP134" s="329"/>
      <c r="EQ134" s="329"/>
      <c r="ER134" s="329"/>
      <c r="ES134" s="329"/>
      <c r="ET134" s="329"/>
      <c r="EU134" s="329"/>
      <c r="EV134" s="329"/>
      <c r="EW134" s="329"/>
      <c r="EX134" s="329"/>
      <c r="EY134" s="329"/>
      <c r="EZ134" s="329"/>
      <c r="FA134" s="329"/>
      <c r="FB134" s="329"/>
      <c r="FC134" s="329"/>
      <c r="FD134" s="329"/>
      <c r="FE134" s="329"/>
      <c r="FF134" s="329"/>
      <c r="FG134" s="329"/>
      <c r="FH134" s="329"/>
      <c r="FI134" s="329"/>
      <c r="FJ134" s="329"/>
      <c r="FK134" s="329"/>
      <c r="FL134" s="329"/>
      <c r="FM134" s="329"/>
      <c r="FN134" s="329"/>
      <c r="FO134" s="329"/>
      <c r="FP134" s="329"/>
      <c r="FQ134" s="329"/>
      <c r="FR134" s="329"/>
      <c r="FS134" s="329"/>
      <c r="FT134" s="329"/>
      <c r="FU134" s="329"/>
      <c r="FV134" s="329"/>
      <c r="FW134" s="329"/>
      <c r="FX134" s="329"/>
      <c r="FY134" s="329"/>
      <c r="FZ134" s="329"/>
      <c r="GA134" s="329"/>
      <c r="GB134" s="329"/>
      <c r="GC134" s="329"/>
      <c r="GD134" s="329"/>
      <c r="GE134" s="329"/>
      <c r="GF134" s="329"/>
      <c r="GG134" s="329"/>
      <c r="GH134" s="329"/>
      <c r="GI134" s="329"/>
      <c r="GJ134" s="329"/>
      <c r="GK134" s="329"/>
      <c r="GL134" s="329"/>
      <c r="GM134" s="329"/>
      <c r="GN134" s="329"/>
      <c r="GO134" s="329"/>
      <c r="GP134" s="329"/>
      <c r="GQ134" s="329"/>
      <c r="GR134" s="329"/>
      <c r="GS134" s="329"/>
      <c r="GT134" s="329"/>
      <c r="GU134" s="329"/>
      <c r="GV134" s="329"/>
      <c r="GW134" s="329"/>
      <c r="GX134" s="329"/>
      <c r="GY134" s="329"/>
      <c r="GZ134" s="329"/>
      <c r="HA134" s="329"/>
      <c r="HB134" s="329"/>
      <c r="HC134" s="329"/>
      <c r="HD134" s="329"/>
      <c r="HE134" s="329"/>
      <c r="HF134" s="329"/>
      <c r="HG134" s="329"/>
      <c r="HH134" s="329"/>
      <c r="HI134" s="329"/>
      <c r="HJ134" s="329"/>
      <c r="HK134" s="329"/>
      <c r="HL134" s="329"/>
      <c r="HM134" s="329"/>
      <c r="HN134" s="329"/>
      <c r="HO134" s="329"/>
      <c r="HP134" s="329"/>
      <c r="HQ134" s="329"/>
      <c r="HR134" s="329"/>
      <c r="HS134" s="329"/>
      <c r="HT134" s="329"/>
      <c r="HU134" s="329"/>
      <c r="HV134" s="329"/>
      <c r="HW134" s="329"/>
      <c r="HX134" s="329"/>
      <c r="HY134" s="329"/>
      <c r="HZ134" s="329"/>
      <c r="IA134" s="329"/>
      <c r="IB134" s="329"/>
      <c r="IC134" s="329"/>
      <c r="ID134" s="329"/>
      <c r="IE134" s="329"/>
      <c r="IF134" s="329"/>
      <c r="IG134" s="329"/>
      <c r="IH134" s="329"/>
      <c r="II134" s="329"/>
      <c r="IJ134" s="329"/>
      <c r="IK134" s="329"/>
      <c r="IL134" s="329"/>
      <c r="IM134" s="329"/>
      <c r="IN134" s="329"/>
      <c r="IO134" s="329"/>
      <c r="IP134" s="329"/>
      <c r="IQ134" s="329"/>
      <c r="IR134" s="329"/>
      <c r="IS134" s="329"/>
      <c r="IT134" s="329"/>
      <c r="IU134" s="329"/>
      <c r="IV134" s="329"/>
    </row>
    <row r="135" s="525" customFormat="1" ht="15.75" hidden="1" spans="1:256">
      <c r="A135" s="353" t="s">
        <v>4268</v>
      </c>
      <c r="B135" s="307" t="s">
        <v>250</v>
      </c>
      <c r="C135" s="365">
        <f ca="1">SUMIF(表1.2024年公共财政收入决算表!$A$6:$A$387,A135,表1.2024年公共财政收入决算表!$E$6:$E$387)</f>
        <v>619</v>
      </c>
      <c r="D135" s="365">
        <f t="shared" si="30"/>
        <v>850</v>
      </c>
      <c r="E135" s="542">
        <v>850</v>
      </c>
      <c r="F135" s="348"/>
      <c r="G135" s="365">
        <f ca="1" t="shared" si="31"/>
        <v>231</v>
      </c>
      <c r="H135" s="365" t="str">
        <f ca="1" t="shared" si="32"/>
        <v>37.3%</v>
      </c>
      <c r="I135" s="22" t="str">
        <f ca="1" t="shared" ref="I135:I198" si="34">IF(OR(C135&lt;&gt;0,D135&lt;&gt;0,E135&lt;&gt;0,F135&lt;&gt;0),"是","否")</f>
        <v>是</v>
      </c>
      <c r="J135" s="547" t="str">
        <f t="shared" si="33"/>
        <v>10111</v>
      </c>
      <c r="K135" s="93" t="str">
        <f t="shared" ref="K135:K198" si="35">_xlfn.IFS(LEN(A135)=3,"类",LEN(A135)=5,"款",LEN(A135)=7,"项")</f>
        <v>项</v>
      </c>
      <c r="L135" s="329"/>
      <c r="M135" s="329"/>
      <c r="N135" s="329"/>
      <c r="O135" s="329"/>
      <c r="P135" s="329"/>
      <c r="Q135" s="329"/>
      <c r="R135" s="329"/>
      <c r="S135" s="329"/>
      <c r="T135" s="329"/>
      <c r="U135" s="329"/>
      <c r="V135" s="329"/>
      <c r="W135" s="329"/>
      <c r="X135" s="329"/>
      <c r="Y135" s="329"/>
      <c r="Z135" s="329"/>
      <c r="AA135" s="329"/>
      <c r="AB135" s="329"/>
      <c r="AC135" s="329"/>
      <c r="AD135" s="329"/>
      <c r="AE135" s="329"/>
      <c r="AF135" s="329"/>
      <c r="AG135" s="329"/>
      <c r="AH135" s="329"/>
      <c r="AI135" s="329"/>
      <c r="AJ135" s="329"/>
      <c r="AK135" s="329"/>
      <c r="AL135" s="329"/>
      <c r="AM135" s="329"/>
      <c r="AN135" s="329"/>
      <c r="AO135" s="329"/>
      <c r="AP135" s="329"/>
      <c r="AQ135" s="329"/>
      <c r="AR135" s="329"/>
      <c r="AS135" s="329"/>
      <c r="AT135" s="329"/>
      <c r="AU135" s="329"/>
      <c r="AV135" s="329"/>
      <c r="AW135" s="329"/>
      <c r="AX135" s="329"/>
      <c r="AY135" s="329"/>
      <c r="AZ135" s="329"/>
      <c r="BA135" s="329"/>
      <c r="BB135" s="329"/>
      <c r="BC135" s="329"/>
      <c r="BD135" s="329"/>
      <c r="BE135" s="329"/>
      <c r="BF135" s="329"/>
      <c r="BG135" s="329"/>
      <c r="BH135" s="329"/>
      <c r="BI135" s="329"/>
      <c r="BJ135" s="329"/>
      <c r="BK135" s="329"/>
      <c r="BL135" s="329"/>
      <c r="BM135" s="329"/>
      <c r="BN135" s="329"/>
      <c r="BO135" s="329"/>
      <c r="BP135" s="329"/>
      <c r="BQ135" s="329"/>
      <c r="BR135" s="329"/>
      <c r="BS135" s="329"/>
      <c r="BT135" s="329"/>
      <c r="BU135" s="329"/>
      <c r="BV135" s="329"/>
      <c r="BW135" s="329"/>
      <c r="BX135" s="329"/>
      <c r="BY135" s="329"/>
      <c r="BZ135" s="329"/>
      <c r="CA135" s="329"/>
      <c r="CB135" s="329"/>
      <c r="CC135" s="329"/>
      <c r="CD135" s="329"/>
      <c r="CE135" s="329"/>
      <c r="CF135" s="329"/>
      <c r="CG135" s="329"/>
      <c r="CH135" s="329"/>
      <c r="CI135" s="329"/>
      <c r="CJ135" s="329"/>
      <c r="CK135" s="329"/>
      <c r="CL135" s="329"/>
      <c r="CM135" s="329"/>
      <c r="CN135" s="329"/>
      <c r="CO135" s="329"/>
      <c r="CP135" s="329"/>
      <c r="CQ135" s="329"/>
      <c r="CR135" s="329"/>
      <c r="CS135" s="329"/>
      <c r="CT135" s="329"/>
      <c r="CU135" s="329"/>
      <c r="CV135" s="329"/>
      <c r="CW135" s="329"/>
      <c r="CX135" s="329"/>
      <c r="CY135" s="329"/>
      <c r="CZ135" s="329"/>
      <c r="DA135" s="329"/>
      <c r="DB135" s="329"/>
      <c r="DC135" s="329"/>
      <c r="DD135" s="329"/>
      <c r="DE135" s="329"/>
      <c r="DF135" s="329"/>
      <c r="DG135" s="329"/>
      <c r="DH135" s="329"/>
      <c r="DI135" s="329"/>
      <c r="DJ135" s="329"/>
      <c r="DK135" s="329"/>
      <c r="DL135" s="329"/>
      <c r="DM135" s="329"/>
      <c r="DN135" s="329"/>
      <c r="DO135" s="329"/>
      <c r="DP135" s="329"/>
      <c r="DQ135" s="329"/>
      <c r="DR135" s="329"/>
      <c r="DS135" s="329"/>
      <c r="DT135" s="329"/>
      <c r="DU135" s="329"/>
      <c r="DV135" s="329"/>
      <c r="DW135" s="329"/>
      <c r="DX135" s="329"/>
      <c r="DY135" s="329"/>
      <c r="DZ135" s="329"/>
      <c r="EA135" s="329"/>
      <c r="EB135" s="329"/>
      <c r="EC135" s="329"/>
      <c r="ED135" s="329"/>
      <c r="EE135" s="329"/>
      <c r="EF135" s="329"/>
      <c r="EG135" s="329"/>
      <c r="EH135" s="329"/>
      <c r="EI135" s="329"/>
      <c r="EJ135" s="329"/>
      <c r="EK135" s="329"/>
      <c r="EL135" s="329"/>
      <c r="EM135" s="329"/>
      <c r="EN135" s="329"/>
      <c r="EO135" s="329"/>
      <c r="EP135" s="329"/>
      <c r="EQ135" s="329"/>
      <c r="ER135" s="329"/>
      <c r="ES135" s="329"/>
      <c r="ET135" s="329"/>
      <c r="EU135" s="329"/>
      <c r="EV135" s="329"/>
      <c r="EW135" s="329"/>
      <c r="EX135" s="329"/>
      <c r="EY135" s="329"/>
      <c r="EZ135" s="329"/>
      <c r="FA135" s="329"/>
      <c r="FB135" s="329"/>
      <c r="FC135" s="329"/>
      <c r="FD135" s="329"/>
      <c r="FE135" s="329"/>
      <c r="FF135" s="329"/>
      <c r="FG135" s="329"/>
      <c r="FH135" s="329"/>
      <c r="FI135" s="329"/>
      <c r="FJ135" s="329"/>
      <c r="FK135" s="329"/>
      <c r="FL135" s="329"/>
      <c r="FM135" s="329"/>
      <c r="FN135" s="329"/>
      <c r="FO135" s="329"/>
      <c r="FP135" s="329"/>
      <c r="FQ135" s="329"/>
      <c r="FR135" s="329"/>
      <c r="FS135" s="329"/>
      <c r="FT135" s="329"/>
      <c r="FU135" s="329"/>
      <c r="FV135" s="329"/>
      <c r="FW135" s="329"/>
      <c r="FX135" s="329"/>
      <c r="FY135" s="329"/>
      <c r="FZ135" s="329"/>
      <c r="GA135" s="329"/>
      <c r="GB135" s="329"/>
      <c r="GC135" s="329"/>
      <c r="GD135" s="329"/>
      <c r="GE135" s="329"/>
      <c r="GF135" s="329"/>
      <c r="GG135" s="329"/>
      <c r="GH135" s="329"/>
      <c r="GI135" s="329"/>
      <c r="GJ135" s="329"/>
      <c r="GK135" s="329"/>
      <c r="GL135" s="329"/>
      <c r="GM135" s="329"/>
      <c r="GN135" s="329"/>
      <c r="GO135" s="329"/>
      <c r="GP135" s="329"/>
      <c r="GQ135" s="329"/>
      <c r="GR135" s="329"/>
      <c r="GS135" s="329"/>
      <c r="GT135" s="329"/>
      <c r="GU135" s="329"/>
      <c r="GV135" s="329"/>
      <c r="GW135" s="329"/>
      <c r="GX135" s="329"/>
      <c r="GY135" s="329"/>
      <c r="GZ135" s="329"/>
      <c r="HA135" s="329"/>
      <c r="HB135" s="329"/>
      <c r="HC135" s="329"/>
      <c r="HD135" s="329"/>
      <c r="HE135" s="329"/>
      <c r="HF135" s="329"/>
      <c r="HG135" s="329"/>
      <c r="HH135" s="329"/>
      <c r="HI135" s="329"/>
      <c r="HJ135" s="329"/>
      <c r="HK135" s="329"/>
      <c r="HL135" s="329"/>
      <c r="HM135" s="329"/>
      <c r="HN135" s="329"/>
      <c r="HO135" s="329"/>
      <c r="HP135" s="329"/>
      <c r="HQ135" s="329"/>
      <c r="HR135" s="329"/>
      <c r="HS135" s="329"/>
      <c r="HT135" s="329"/>
      <c r="HU135" s="329"/>
      <c r="HV135" s="329"/>
      <c r="HW135" s="329"/>
      <c r="HX135" s="329"/>
      <c r="HY135" s="329"/>
      <c r="HZ135" s="329"/>
      <c r="IA135" s="329"/>
      <c r="IB135" s="329"/>
      <c r="IC135" s="329"/>
      <c r="ID135" s="329"/>
      <c r="IE135" s="329"/>
      <c r="IF135" s="329"/>
      <c r="IG135" s="329"/>
      <c r="IH135" s="329"/>
      <c r="II135" s="329"/>
      <c r="IJ135" s="329"/>
      <c r="IK135" s="329"/>
      <c r="IL135" s="329"/>
      <c r="IM135" s="329"/>
      <c r="IN135" s="329"/>
      <c r="IO135" s="329"/>
      <c r="IP135" s="329"/>
      <c r="IQ135" s="329"/>
      <c r="IR135" s="329"/>
      <c r="IS135" s="329"/>
      <c r="IT135" s="329"/>
      <c r="IU135" s="329"/>
      <c r="IV135" s="329"/>
    </row>
    <row r="136" s="525" customFormat="1" ht="31.5" hidden="1" spans="1:256">
      <c r="A136" s="353" t="s">
        <v>4269</v>
      </c>
      <c r="B136" s="307" t="s">
        <v>4270</v>
      </c>
      <c r="C136" s="365">
        <f ca="1">SUMIF(表1.2024年公共财政收入决算表!$A$6:$A$387,A136,表1.2024年公共财政收入决算表!$E$6:$E$387)</f>
        <v>43</v>
      </c>
      <c r="D136" s="365">
        <f t="shared" si="30"/>
        <v>0</v>
      </c>
      <c r="E136" s="542"/>
      <c r="F136" s="348"/>
      <c r="G136" s="365">
        <f ca="1" t="shared" si="31"/>
        <v>-43</v>
      </c>
      <c r="H136" s="365" t="str">
        <f ca="1" t="shared" si="32"/>
        <v>-100.0%</v>
      </c>
      <c r="I136" s="22" t="str">
        <f ca="1" t="shared" si="34"/>
        <v>是</v>
      </c>
      <c r="J136" s="547" t="str">
        <f t="shared" si="33"/>
        <v>10111</v>
      </c>
      <c r="K136" s="93" t="str">
        <f t="shared" si="35"/>
        <v>项</v>
      </c>
      <c r="L136" s="329"/>
      <c r="M136" s="329"/>
      <c r="N136" s="329"/>
      <c r="O136" s="329"/>
      <c r="P136" s="329"/>
      <c r="Q136" s="329"/>
      <c r="R136" s="329"/>
      <c r="S136" s="329"/>
      <c r="T136" s="329"/>
      <c r="U136" s="329"/>
      <c r="V136" s="329"/>
      <c r="W136" s="329"/>
      <c r="X136" s="329"/>
      <c r="Y136" s="329"/>
      <c r="Z136" s="329"/>
      <c r="AA136" s="329"/>
      <c r="AB136" s="329"/>
      <c r="AC136" s="329"/>
      <c r="AD136" s="329"/>
      <c r="AE136" s="329"/>
      <c r="AF136" s="329"/>
      <c r="AG136" s="329"/>
      <c r="AH136" s="329"/>
      <c r="AI136" s="329"/>
      <c r="AJ136" s="329"/>
      <c r="AK136" s="329"/>
      <c r="AL136" s="329"/>
      <c r="AM136" s="329"/>
      <c r="AN136" s="329"/>
      <c r="AO136" s="329"/>
      <c r="AP136" s="329"/>
      <c r="AQ136" s="329"/>
      <c r="AR136" s="329"/>
      <c r="AS136" s="329"/>
      <c r="AT136" s="329"/>
      <c r="AU136" s="329"/>
      <c r="AV136" s="329"/>
      <c r="AW136" s="329"/>
      <c r="AX136" s="329"/>
      <c r="AY136" s="329"/>
      <c r="AZ136" s="329"/>
      <c r="BA136" s="329"/>
      <c r="BB136" s="329"/>
      <c r="BC136" s="329"/>
      <c r="BD136" s="329"/>
      <c r="BE136" s="329"/>
      <c r="BF136" s="329"/>
      <c r="BG136" s="329"/>
      <c r="BH136" s="329"/>
      <c r="BI136" s="329"/>
      <c r="BJ136" s="329"/>
      <c r="BK136" s="329"/>
      <c r="BL136" s="329"/>
      <c r="BM136" s="329"/>
      <c r="BN136" s="329"/>
      <c r="BO136" s="329"/>
      <c r="BP136" s="329"/>
      <c r="BQ136" s="329"/>
      <c r="BR136" s="329"/>
      <c r="BS136" s="329"/>
      <c r="BT136" s="329"/>
      <c r="BU136" s="329"/>
      <c r="BV136" s="329"/>
      <c r="BW136" s="329"/>
      <c r="BX136" s="329"/>
      <c r="BY136" s="329"/>
      <c r="BZ136" s="329"/>
      <c r="CA136" s="329"/>
      <c r="CB136" s="329"/>
      <c r="CC136" s="329"/>
      <c r="CD136" s="329"/>
      <c r="CE136" s="329"/>
      <c r="CF136" s="329"/>
      <c r="CG136" s="329"/>
      <c r="CH136" s="329"/>
      <c r="CI136" s="329"/>
      <c r="CJ136" s="329"/>
      <c r="CK136" s="329"/>
      <c r="CL136" s="329"/>
      <c r="CM136" s="329"/>
      <c r="CN136" s="329"/>
      <c r="CO136" s="329"/>
      <c r="CP136" s="329"/>
      <c r="CQ136" s="329"/>
      <c r="CR136" s="329"/>
      <c r="CS136" s="329"/>
      <c r="CT136" s="329"/>
      <c r="CU136" s="329"/>
      <c r="CV136" s="329"/>
      <c r="CW136" s="329"/>
      <c r="CX136" s="329"/>
      <c r="CY136" s="329"/>
      <c r="CZ136" s="329"/>
      <c r="DA136" s="329"/>
      <c r="DB136" s="329"/>
      <c r="DC136" s="329"/>
      <c r="DD136" s="329"/>
      <c r="DE136" s="329"/>
      <c r="DF136" s="329"/>
      <c r="DG136" s="329"/>
      <c r="DH136" s="329"/>
      <c r="DI136" s="329"/>
      <c r="DJ136" s="329"/>
      <c r="DK136" s="329"/>
      <c r="DL136" s="329"/>
      <c r="DM136" s="329"/>
      <c r="DN136" s="329"/>
      <c r="DO136" s="329"/>
      <c r="DP136" s="329"/>
      <c r="DQ136" s="329"/>
      <c r="DR136" s="329"/>
      <c r="DS136" s="329"/>
      <c r="DT136" s="329"/>
      <c r="DU136" s="329"/>
      <c r="DV136" s="329"/>
      <c r="DW136" s="329"/>
      <c r="DX136" s="329"/>
      <c r="DY136" s="329"/>
      <c r="DZ136" s="329"/>
      <c r="EA136" s="329"/>
      <c r="EB136" s="329"/>
      <c r="EC136" s="329"/>
      <c r="ED136" s="329"/>
      <c r="EE136" s="329"/>
      <c r="EF136" s="329"/>
      <c r="EG136" s="329"/>
      <c r="EH136" s="329"/>
      <c r="EI136" s="329"/>
      <c r="EJ136" s="329"/>
      <c r="EK136" s="329"/>
      <c r="EL136" s="329"/>
      <c r="EM136" s="329"/>
      <c r="EN136" s="329"/>
      <c r="EO136" s="329"/>
      <c r="EP136" s="329"/>
      <c r="EQ136" s="329"/>
      <c r="ER136" s="329"/>
      <c r="ES136" s="329"/>
      <c r="ET136" s="329"/>
      <c r="EU136" s="329"/>
      <c r="EV136" s="329"/>
      <c r="EW136" s="329"/>
      <c r="EX136" s="329"/>
      <c r="EY136" s="329"/>
      <c r="EZ136" s="329"/>
      <c r="FA136" s="329"/>
      <c r="FB136" s="329"/>
      <c r="FC136" s="329"/>
      <c r="FD136" s="329"/>
      <c r="FE136" s="329"/>
      <c r="FF136" s="329"/>
      <c r="FG136" s="329"/>
      <c r="FH136" s="329"/>
      <c r="FI136" s="329"/>
      <c r="FJ136" s="329"/>
      <c r="FK136" s="329"/>
      <c r="FL136" s="329"/>
      <c r="FM136" s="329"/>
      <c r="FN136" s="329"/>
      <c r="FO136" s="329"/>
      <c r="FP136" s="329"/>
      <c r="FQ136" s="329"/>
      <c r="FR136" s="329"/>
      <c r="FS136" s="329"/>
      <c r="FT136" s="329"/>
      <c r="FU136" s="329"/>
      <c r="FV136" s="329"/>
      <c r="FW136" s="329"/>
      <c r="FX136" s="329"/>
      <c r="FY136" s="329"/>
      <c r="FZ136" s="329"/>
      <c r="GA136" s="329"/>
      <c r="GB136" s="329"/>
      <c r="GC136" s="329"/>
      <c r="GD136" s="329"/>
      <c r="GE136" s="329"/>
      <c r="GF136" s="329"/>
      <c r="GG136" s="329"/>
      <c r="GH136" s="329"/>
      <c r="GI136" s="329"/>
      <c r="GJ136" s="329"/>
      <c r="GK136" s="329"/>
      <c r="GL136" s="329"/>
      <c r="GM136" s="329"/>
      <c r="GN136" s="329"/>
      <c r="GO136" s="329"/>
      <c r="GP136" s="329"/>
      <c r="GQ136" s="329"/>
      <c r="GR136" s="329"/>
      <c r="GS136" s="329"/>
      <c r="GT136" s="329"/>
      <c r="GU136" s="329"/>
      <c r="GV136" s="329"/>
      <c r="GW136" s="329"/>
      <c r="GX136" s="329"/>
      <c r="GY136" s="329"/>
      <c r="GZ136" s="329"/>
      <c r="HA136" s="329"/>
      <c r="HB136" s="329"/>
      <c r="HC136" s="329"/>
      <c r="HD136" s="329"/>
      <c r="HE136" s="329"/>
      <c r="HF136" s="329"/>
      <c r="HG136" s="329"/>
      <c r="HH136" s="329"/>
      <c r="HI136" s="329"/>
      <c r="HJ136" s="329"/>
      <c r="HK136" s="329"/>
      <c r="HL136" s="329"/>
      <c r="HM136" s="329"/>
      <c r="HN136" s="329"/>
      <c r="HO136" s="329"/>
      <c r="HP136" s="329"/>
      <c r="HQ136" s="329"/>
      <c r="HR136" s="329"/>
      <c r="HS136" s="329"/>
      <c r="HT136" s="329"/>
      <c r="HU136" s="329"/>
      <c r="HV136" s="329"/>
      <c r="HW136" s="329"/>
      <c r="HX136" s="329"/>
      <c r="HY136" s="329"/>
      <c r="HZ136" s="329"/>
      <c r="IA136" s="329"/>
      <c r="IB136" s="329"/>
      <c r="IC136" s="329"/>
      <c r="ID136" s="329"/>
      <c r="IE136" s="329"/>
      <c r="IF136" s="329"/>
      <c r="IG136" s="329"/>
      <c r="IH136" s="329"/>
      <c r="II136" s="329"/>
      <c r="IJ136" s="329"/>
      <c r="IK136" s="329"/>
      <c r="IL136" s="329"/>
      <c r="IM136" s="329"/>
      <c r="IN136" s="329"/>
      <c r="IO136" s="329"/>
      <c r="IP136" s="329"/>
      <c r="IQ136" s="329"/>
      <c r="IR136" s="329"/>
      <c r="IS136" s="329"/>
      <c r="IT136" s="329"/>
      <c r="IU136" s="329"/>
      <c r="IV136" s="329"/>
    </row>
    <row r="137" s="70" customFormat="1" spans="1:256">
      <c r="A137" s="539" t="s">
        <v>4271</v>
      </c>
      <c r="B137" s="540" t="s">
        <v>7663</v>
      </c>
      <c r="C137" s="483">
        <f ca="1">表1.2024年公共财政收入决算表!E137</f>
        <v>560</v>
      </c>
      <c r="D137" s="483">
        <f ca="1">SUMIF($J138:$J$390,$A137,D138:D$390)</f>
        <v>580</v>
      </c>
      <c r="E137" s="541">
        <f ca="1">SUMIF($J138:$J$390,$A137,E138:E$390)</f>
        <v>580</v>
      </c>
      <c r="F137" s="541">
        <f ca="1">SUMIF($J138:$J$390,$A137,F138:F$390)</f>
        <v>0</v>
      </c>
      <c r="G137" s="483">
        <f ca="1">SUMIF($J138:$J$390,$A137,G138:G$390)</f>
        <v>20</v>
      </c>
      <c r="H137" s="483" t="str">
        <f ca="1" t="shared" si="32"/>
        <v>3.6%</v>
      </c>
      <c r="I137" s="22" t="str">
        <f ca="1" t="shared" si="34"/>
        <v>是</v>
      </c>
      <c r="J137" s="546" t="str">
        <f>LEFT(A137,3)</f>
        <v>101</v>
      </c>
      <c r="K137" s="93" t="str">
        <f t="shared" si="35"/>
        <v>款</v>
      </c>
      <c r="L137" s="545">
        <v>1</v>
      </c>
      <c r="M137" s="230"/>
      <c r="N137" s="230"/>
      <c r="O137" s="230"/>
      <c r="P137" s="230"/>
      <c r="Q137" s="230"/>
      <c r="R137" s="230"/>
      <c r="S137" s="230"/>
      <c r="T137" s="230"/>
      <c r="U137" s="230"/>
      <c r="V137" s="230"/>
      <c r="W137" s="230"/>
      <c r="X137" s="230"/>
      <c r="Y137" s="230"/>
      <c r="Z137" s="230"/>
      <c r="AA137" s="230"/>
      <c r="AB137" s="230"/>
      <c r="AC137" s="230"/>
      <c r="AD137" s="230"/>
      <c r="AE137" s="230"/>
      <c r="AF137" s="230"/>
      <c r="AG137" s="230"/>
      <c r="AH137" s="230"/>
      <c r="AI137" s="230"/>
      <c r="AJ137" s="230"/>
      <c r="AK137" s="230"/>
      <c r="AL137" s="230"/>
      <c r="AM137" s="230"/>
      <c r="AN137" s="230"/>
      <c r="AO137" s="230"/>
      <c r="AP137" s="230"/>
      <c r="AQ137" s="230"/>
      <c r="AR137" s="230"/>
      <c r="AS137" s="230"/>
      <c r="AT137" s="230"/>
      <c r="AU137" s="230"/>
      <c r="AV137" s="230"/>
      <c r="AW137" s="230"/>
      <c r="AX137" s="230"/>
      <c r="AY137" s="230"/>
      <c r="AZ137" s="230"/>
      <c r="BA137" s="230"/>
      <c r="BB137" s="230"/>
      <c r="BC137" s="230"/>
      <c r="BD137" s="230"/>
      <c r="BE137" s="230"/>
      <c r="BF137" s="230"/>
      <c r="BG137" s="230"/>
      <c r="BH137" s="230"/>
      <c r="BI137" s="230"/>
      <c r="BJ137" s="230"/>
      <c r="BK137" s="230"/>
      <c r="BL137" s="230"/>
      <c r="BM137" s="230"/>
      <c r="BN137" s="230"/>
      <c r="BO137" s="230"/>
      <c r="BP137" s="230"/>
      <c r="BQ137" s="230"/>
      <c r="BR137" s="230"/>
      <c r="BS137" s="230"/>
      <c r="BT137" s="230"/>
      <c r="BU137" s="230"/>
      <c r="BV137" s="230"/>
      <c r="BW137" s="230"/>
      <c r="BX137" s="230"/>
      <c r="BY137" s="230"/>
      <c r="BZ137" s="230"/>
      <c r="CA137" s="230"/>
      <c r="CB137" s="230"/>
      <c r="CC137" s="230"/>
      <c r="CD137" s="230"/>
      <c r="CE137" s="230"/>
      <c r="CF137" s="230"/>
      <c r="CG137" s="230"/>
      <c r="CH137" s="230"/>
      <c r="CI137" s="230"/>
      <c r="CJ137" s="230"/>
      <c r="CK137" s="230"/>
      <c r="CL137" s="230"/>
      <c r="CM137" s="230"/>
      <c r="CN137" s="230"/>
      <c r="CO137" s="230"/>
      <c r="CP137" s="230"/>
      <c r="CQ137" s="230"/>
      <c r="CR137" s="230"/>
      <c r="CS137" s="230"/>
      <c r="CT137" s="230"/>
      <c r="CU137" s="230"/>
      <c r="CV137" s="230"/>
      <c r="CW137" s="230"/>
      <c r="CX137" s="230"/>
      <c r="CY137" s="230"/>
      <c r="CZ137" s="230"/>
      <c r="DA137" s="230"/>
      <c r="DB137" s="230"/>
      <c r="DC137" s="230"/>
      <c r="DD137" s="230"/>
      <c r="DE137" s="230"/>
      <c r="DF137" s="230"/>
      <c r="DG137" s="230"/>
      <c r="DH137" s="230"/>
      <c r="DI137" s="230"/>
      <c r="DJ137" s="230"/>
      <c r="DK137" s="230"/>
      <c r="DL137" s="230"/>
      <c r="DM137" s="230"/>
      <c r="DN137" s="230"/>
      <c r="DO137" s="230"/>
      <c r="DP137" s="230"/>
      <c r="DQ137" s="230"/>
      <c r="DR137" s="230"/>
      <c r="DS137" s="230"/>
      <c r="DT137" s="230"/>
      <c r="DU137" s="230"/>
      <c r="DV137" s="230"/>
      <c r="DW137" s="230"/>
      <c r="DX137" s="230"/>
      <c r="DY137" s="230"/>
      <c r="DZ137" s="230"/>
      <c r="EA137" s="230"/>
      <c r="EB137" s="230"/>
      <c r="EC137" s="230"/>
      <c r="ED137" s="230"/>
      <c r="EE137" s="230"/>
      <c r="EF137" s="230"/>
      <c r="EG137" s="230"/>
      <c r="EH137" s="230"/>
      <c r="EI137" s="230"/>
      <c r="EJ137" s="230"/>
      <c r="EK137" s="230"/>
      <c r="EL137" s="230"/>
      <c r="EM137" s="230"/>
      <c r="EN137" s="230"/>
      <c r="EO137" s="230"/>
      <c r="EP137" s="230"/>
      <c r="EQ137" s="230"/>
      <c r="ER137" s="230"/>
      <c r="ES137" s="230"/>
      <c r="ET137" s="230"/>
      <c r="EU137" s="230"/>
      <c r="EV137" s="230"/>
      <c r="EW137" s="230"/>
      <c r="EX137" s="230"/>
      <c r="EY137" s="230"/>
      <c r="EZ137" s="230"/>
      <c r="FA137" s="230"/>
      <c r="FB137" s="230"/>
      <c r="FC137" s="230"/>
      <c r="FD137" s="230"/>
      <c r="FE137" s="230"/>
      <c r="FF137" s="230"/>
      <c r="FG137" s="230"/>
      <c r="FH137" s="230"/>
      <c r="FI137" s="230"/>
      <c r="FJ137" s="230"/>
      <c r="FK137" s="230"/>
      <c r="FL137" s="230"/>
      <c r="FM137" s="230"/>
      <c r="FN137" s="230"/>
      <c r="FO137" s="230"/>
      <c r="FP137" s="230"/>
      <c r="FQ137" s="230"/>
      <c r="FR137" s="230"/>
      <c r="FS137" s="230"/>
      <c r="FT137" s="230"/>
      <c r="FU137" s="230"/>
      <c r="FV137" s="230"/>
      <c r="FW137" s="230"/>
      <c r="FX137" s="230"/>
      <c r="FY137" s="230"/>
      <c r="FZ137" s="230"/>
      <c r="GA137" s="230"/>
      <c r="GB137" s="230"/>
      <c r="GC137" s="230"/>
      <c r="GD137" s="230"/>
      <c r="GE137" s="230"/>
      <c r="GF137" s="230"/>
      <c r="GG137" s="230"/>
      <c r="GH137" s="230"/>
      <c r="GI137" s="230"/>
      <c r="GJ137" s="230"/>
      <c r="GK137" s="230"/>
      <c r="GL137" s="230"/>
      <c r="GM137" s="230"/>
      <c r="GN137" s="230"/>
      <c r="GO137" s="230"/>
      <c r="GP137" s="230"/>
      <c r="GQ137" s="230"/>
      <c r="GR137" s="230"/>
      <c r="GS137" s="230"/>
      <c r="GT137" s="230"/>
      <c r="GU137" s="230"/>
      <c r="GV137" s="230"/>
      <c r="GW137" s="230"/>
      <c r="GX137" s="230"/>
      <c r="GY137" s="230"/>
      <c r="GZ137" s="230"/>
      <c r="HA137" s="230"/>
      <c r="HB137" s="230"/>
      <c r="HC137" s="230"/>
      <c r="HD137" s="230"/>
      <c r="HE137" s="230"/>
      <c r="HF137" s="230"/>
      <c r="HG137" s="230"/>
      <c r="HH137" s="230"/>
      <c r="HI137" s="230"/>
      <c r="HJ137" s="230"/>
      <c r="HK137" s="230"/>
      <c r="HL137" s="230"/>
      <c r="HM137" s="230"/>
      <c r="HN137" s="230"/>
      <c r="HO137" s="230"/>
      <c r="HP137" s="230"/>
      <c r="HQ137" s="230"/>
      <c r="HR137" s="230"/>
      <c r="HS137" s="230"/>
      <c r="HT137" s="230"/>
      <c r="HU137" s="230"/>
      <c r="HV137" s="230"/>
      <c r="HW137" s="230"/>
      <c r="HX137" s="230"/>
      <c r="HY137" s="230"/>
      <c r="HZ137" s="230"/>
      <c r="IA137" s="230"/>
      <c r="IB137" s="230"/>
      <c r="IC137" s="230"/>
      <c r="ID137" s="230"/>
      <c r="IE137" s="230"/>
      <c r="IF137" s="230"/>
      <c r="IG137" s="230"/>
      <c r="IH137" s="230"/>
      <c r="II137" s="230"/>
      <c r="IJ137" s="230"/>
      <c r="IK137" s="230"/>
      <c r="IL137" s="230"/>
      <c r="IM137" s="230"/>
      <c r="IN137" s="230"/>
      <c r="IO137" s="230"/>
      <c r="IP137" s="230"/>
      <c r="IQ137" s="230"/>
      <c r="IR137" s="230"/>
      <c r="IS137" s="230"/>
      <c r="IT137" s="230"/>
      <c r="IU137" s="230"/>
      <c r="IV137" s="230"/>
    </row>
    <row r="138" s="525" customFormat="1" ht="15.75" hidden="1" spans="1:256">
      <c r="A138" s="353" t="s">
        <v>4273</v>
      </c>
      <c r="B138" s="307" t="s">
        <v>255</v>
      </c>
      <c r="C138" s="365">
        <f ca="1">SUMIF(表1.2024年公共财政收入决算表!$A$6:$A$387,A138,表1.2024年公共财政收入决算表!$E$6:$E$387)</f>
        <v>20</v>
      </c>
      <c r="D138" s="365">
        <f t="shared" ref="D138:D145" si="36">SUM(E138:F138)</f>
        <v>580</v>
      </c>
      <c r="E138" s="542">
        <v>580</v>
      </c>
      <c r="F138" s="348"/>
      <c r="G138" s="365">
        <f ca="1" t="shared" ref="G138:G145" si="37">D138-C138</f>
        <v>560</v>
      </c>
      <c r="H138" s="365" t="str">
        <f ca="1" t="shared" si="32"/>
        <v>2800.0%</v>
      </c>
      <c r="I138" s="22" t="str">
        <f ca="1" t="shared" si="34"/>
        <v>是</v>
      </c>
      <c r="J138" s="547" t="str">
        <f t="shared" ref="J138:J145" si="38">LEFT(A138,5)</f>
        <v>10112</v>
      </c>
      <c r="K138" s="93" t="str">
        <f t="shared" si="35"/>
        <v>项</v>
      </c>
      <c r="L138" s="329"/>
      <c r="M138" s="329"/>
      <c r="N138" s="329"/>
      <c r="O138" s="329"/>
      <c r="P138" s="329"/>
      <c r="Q138" s="329"/>
      <c r="R138" s="329"/>
      <c r="S138" s="329"/>
      <c r="T138" s="329"/>
      <c r="U138" s="329"/>
      <c r="V138" s="329"/>
      <c r="W138" s="329"/>
      <c r="X138" s="329"/>
      <c r="Y138" s="329"/>
      <c r="Z138" s="329"/>
      <c r="AA138" s="329"/>
      <c r="AB138" s="329"/>
      <c r="AC138" s="329"/>
      <c r="AD138" s="329"/>
      <c r="AE138" s="329"/>
      <c r="AF138" s="329"/>
      <c r="AG138" s="329"/>
      <c r="AH138" s="329"/>
      <c r="AI138" s="329"/>
      <c r="AJ138" s="329"/>
      <c r="AK138" s="329"/>
      <c r="AL138" s="329"/>
      <c r="AM138" s="329"/>
      <c r="AN138" s="329"/>
      <c r="AO138" s="329"/>
      <c r="AP138" s="329"/>
      <c r="AQ138" s="329"/>
      <c r="AR138" s="329"/>
      <c r="AS138" s="329"/>
      <c r="AT138" s="329"/>
      <c r="AU138" s="329"/>
      <c r="AV138" s="329"/>
      <c r="AW138" s="329"/>
      <c r="AX138" s="329"/>
      <c r="AY138" s="329"/>
      <c r="AZ138" s="329"/>
      <c r="BA138" s="329"/>
      <c r="BB138" s="329"/>
      <c r="BC138" s="329"/>
      <c r="BD138" s="329"/>
      <c r="BE138" s="329"/>
      <c r="BF138" s="329"/>
      <c r="BG138" s="329"/>
      <c r="BH138" s="329"/>
      <c r="BI138" s="329"/>
      <c r="BJ138" s="329"/>
      <c r="BK138" s="329"/>
      <c r="BL138" s="329"/>
      <c r="BM138" s="329"/>
      <c r="BN138" s="329"/>
      <c r="BO138" s="329"/>
      <c r="BP138" s="329"/>
      <c r="BQ138" s="329"/>
      <c r="BR138" s="329"/>
      <c r="BS138" s="329"/>
      <c r="BT138" s="329"/>
      <c r="BU138" s="329"/>
      <c r="BV138" s="329"/>
      <c r="BW138" s="329"/>
      <c r="BX138" s="329"/>
      <c r="BY138" s="329"/>
      <c r="BZ138" s="329"/>
      <c r="CA138" s="329"/>
      <c r="CB138" s="329"/>
      <c r="CC138" s="329"/>
      <c r="CD138" s="329"/>
      <c r="CE138" s="329"/>
      <c r="CF138" s="329"/>
      <c r="CG138" s="329"/>
      <c r="CH138" s="329"/>
      <c r="CI138" s="329"/>
      <c r="CJ138" s="329"/>
      <c r="CK138" s="329"/>
      <c r="CL138" s="329"/>
      <c r="CM138" s="329"/>
      <c r="CN138" s="329"/>
      <c r="CO138" s="329"/>
      <c r="CP138" s="329"/>
      <c r="CQ138" s="329"/>
      <c r="CR138" s="329"/>
      <c r="CS138" s="329"/>
      <c r="CT138" s="329"/>
      <c r="CU138" s="329"/>
      <c r="CV138" s="329"/>
      <c r="CW138" s="329"/>
      <c r="CX138" s="329"/>
      <c r="CY138" s="329"/>
      <c r="CZ138" s="329"/>
      <c r="DA138" s="329"/>
      <c r="DB138" s="329"/>
      <c r="DC138" s="329"/>
      <c r="DD138" s="329"/>
      <c r="DE138" s="329"/>
      <c r="DF138" s="329"/>
      <c r="DG138" s="329"/>
      <c r="DH138" s="329"/>
      <c r="DI138" s="329"/>
      <c r="DJ138" s="329"/>
      <c r="DK138" s="329"/>
      <c r="DL138" s="329"/>
      <c r="DM138" s="329"/>
      <c r="DN138" s="329"/>
      <c r="DO138" s="329"/>
      <c r="DP138" s="329"/>
      <c r="DQ138" s="329"/>
      <c r="DR138" s="329"/>
      <c r="DS138" s="329"/>
      <c r="DT138" s="329"/>
      <c r="DU138" s="329"/>
      <c r="DV138" s="329"/>
      <c r="DW138" s="329"/>
      <c r="DX138" s="329"/>
      <c r="DY138" s="329"/>
      <c r="DZ138" s="329"/>
      <c r="EA138" s="329"/>
      <c r="EB138" s="329"/>
      <c r="EC138" s="329"/>
      <c r="ED138" s="329"/>
      <c r="EE138" s="329"/>
      <c r="EF138" s="329"/>
      <c r="EG138" s="329"/>
      <c r="EH138" s="329"/>
      <c r="EI138" s="329"/>
      <c r="EJ138" s="329"/>
      <c r="EK138" s="329"/>
      <c r="EL138" s="329"/>
      <c r="EM138" s="329"/>
      <c r="EN138" s="329"/>
      <c r="EO138" s="329"/>
      <c r="EP138" s="329"/>
      <c r="EQ138" s="329"/>
      <c r="ER138" s="329"/>
      <c r="ES138" s="329"/>
      <c r="ET138" s="329"/>
      <c r="EU138" s="329"/>
      <c r="EV138" s="329"/>
      <c r="EW138" s="329"/>
      <c r="EX138" s="329"/>
      <c r="EY138" s="329"/>
      <c r="EZ138" s="329"/>
      <c r="FA138" s="329"/>
      <c r="FB138" s="329"/>
      <c r="FC138" s="329"/>
      <c r="FD138" s="329"/>
      <c r="FE138" s="329"/>
      <c r="FF138" s="329"/>
      <c r="FG138" s="329"/>
      <c r="FH138" s="329"/>
      <c r="FI138" s="329"/>
      <c r="FJ138" s="329"/>
      <c r="FK138" s="329"/>
      <c r="FL138" s="329"/>
      <c r="FM138" s="329"/>
      <c r="FN138" s="329"/>
      <c r="FO138" s="329"/>
      <c r="FP138" s="329"/>
      <c r="FQ138" s="329"/>
      <c r="FR138" s="329"/>
      <c r="FS138" s="329"/>
      <c r="FT138" s="329"/>
      <c r="FU138" s="329"/>
      <c r="FV138" s="329"/>
      <c r="FW138" s="329"/>
      <c r="FX138" s="329"/>
      <c r="FY138" s="329"/>
      <c r="FZ138" s="329"/>
      <c r="GA138" s="329"/>
      <c r="GB138" s="329"/>
      <c r="GC138" s="329"/>
      <c r="GD138" s="329"/>
      <c r="GE138" s="329"/>
      <c r="GF138" s="329"/>
      <c r="GG138" s="329"/>
      <c r="GH138" s="329"/>
      <c r="GI138" s="329"/>
      <c r="GJ138" s="329"/>
      <c r="GK138" s="329"/>
      <c r="GL138" s="329"/>
      <c r="GM138" s="329"/>
      <c r="GN138" s="329"/>
      <c r="GO138" s="329"/>
      <c r="GP138" s="329"/>
      <c r="GQ138" s="329"/>
      <c r="GR138" s="329"/>
      <c r="GS138" s="329"/>
      <c r="GT138" s="329"/>
      <c r="GU138" s="329"/>
      <c r="GV138" s="329"/>
      <c r="GW138" s="329"/>
      <c r="GX138" s="329"/>
      <c r="GY138" s="329"/>
      <c r="GZ138" s="329"/>
      <c r="HA138" s="329"/>
      <c r="HB138" s="329"/>
      <c r="HC138" s="329"/>
      <c r="HD138" s="329"/>
      <c r="HE138" s="329"/>
      <c r="HF138" s="329"/>
      <c r="HG138" s="329"/>
      <c r="HH138" s="329"/>
      <c r="HI138" s="329"/>
      <c r="HJ138" s="329"/>
      <c r="HK138" s="329"/>
      <c r="HL138" s="329"/>
      <c r="HM138" s="329"/>
      <c r="HN138" s="329"/>
      <c r="HO138" s="329"/>
      <c r="HP138" s="329"/>
      <c r="HQ138" s="329"/>
      <c r="HR138" s="329"/>
      <c r="HS138" s="329"/>
      <c r="HT138" s="329"/>
      <c r="HU138" s="329"/>
      <c r="HV138" s="329"/>
      <c r="HW138" s="329"/>
      <c r="HX138" s="329"/>
      <c r="HY138" s="329"/>
      <c r="HZ138" s="329"/>
      <c r="IA138" s="329"/>
      <c r="IB138" s="329"/>
      <c r="IC138" s="329"/>
      <c r="ID138" s="329"/>
      <c r="IE138" s="329"/>
      <c r="IF138" s="329"/>
      <c r="IG138" s="329"/>
      <c r="IH138" s="329"/>
      <c r="II138" s="329"/>
      <c r="IJ138" s="329"/>
      <c r="IK138" s="329"/>
      <c r="IL138" s="329"/>
      <c r="IM138" s="329"/>
      <c r="IN138" s="329"/>
      <c r="IO138" s="329"/>
      <c r="IP138" s="329"/>
      <c r="IQ138" s="329"/>
      <c r="IR138" s="329"/>
      <c r="IS138" s="329"/>
      <c r="IT138" s="329"/>
      <c r="IU138" s="329"/>
      <c r="IV138" s="329"/>
    </row>
    <row r="139" s="525" customFormat="1" ht="15.75" hidden="1" spans="1:256">
      <c r="A139" s="353" t="s">
        <v>4274</v>
      </c>
      <c r="B139" s="307" t="s">
        <v>256</v>
      </c>
      <c r="C139" s="365">
        <f ca="1">SUMIF(表1.2024年公共财政收入决算表!$A$6:$A$387,A139,表1.2024年公共财政收入决算表!$E$6:$E$387)</f>
        <v>7</v>
      </c>
      <c r="D139" s="365">
        <f t="shared" si="36"/>
        <v>0</v>
      </c>
      <c r="E139" s="542"/>
      <c r="F139" s="348"/>
      <c r="G139" s="365">
        <f ca="1" t="shared" si="37"/>
        <v>-7</v>
      </c>
      <c r="H139" s="365" t="str">
        <f ca="1" t="shared" si="32"/>
        <v>-100.0%</v>
      </c>
      <c r="I139" s="22" t="str">
        <f ca="1" t="shared" si="34"/>
        <v>是</v>
      </c>
      <c r="J139" s="547" t="str">
        <f t="shared" si="38"/>
        <v>10112</v>
      </c>
      <c r="K139" s="93" t="str">
        <f t="shared" si="35"/>
        <v>项</v>
      </c>
      <c r="L139" s="329"/>
      <c r="M139" s="329"/>
      <c r="N139" s="329"/>
      <c r="O139" s="329"/>
      <c r="P139" s="329"/>
      <c r="Q139" s="329"/>
      <c r="R139" s="329"/>
      <c r="S139" s="329"/>
      <c r="T139" s="329"/>
      <c r="U139" s="329"/>
      <c r="V139" s="329"/>
      <c r="W139" s="329"/>
      <c r="X139" s="329"/>
      <c r="Y139" s="329"/>
      <c r="Z139" s="329"/>
      <c r="AA139" s="329"/>
      <c r="AB139" s="329"/>
      <c r="AC139" s="329"/>
      <c r="AD139" s="329"/>
      <c r="AE139" s="329"/>
      <c r="AF139" s="329"/>
      <c r="AG139" s="329"/>
      <c r="AH139" s="329"/>
      <c r="AI139" s="329"/>
      <c r="AJ139" s="329"/>
      <c r="AK139" s="329"/>
      <c r="AL139" s="329"/>
      <c r="AM139" s="329"/>
      <c r="AN139" s="329"/>
      <c r="AO139" s="329"/>
      <c r="AP139" s="329"/>
      <c r="AQ139" s="329"/>
      <c r="AR139" s="329"/>
      <c r="AS139" s="329"/>
      <c r="AT139" s="329"/>
      <c r="AU139" s="329"/>
      <c r="AV139" s="329"/>
      <c r="AW139" s="329"/>
      <c r="AX139" s="329"/>
      <c r="AY139" s="329"/>
      <c r="AZ139" s="329"/>
      <c r="BA139" s="329"/>
      <c r="BB139" s="329"/>
      <c r="BC139" s="329"/>
      <c r="BD139" s="329"/>
      <c r="BE139" s="329"/>
      <c r="BF139" s="329"/>
      <c r="BG139" s="329"/>
      <c r="BH139" s="329"/>
      <c r="BI139" s="329"/>
      <c r="BJ139" s="329"/>
      <c r="BK139" s="329"/>
      <c r="BL139" s="329"/>
      <c r="BM139" s="329"/>
      <c r="BN139" s="329"/>
      <c r="BO139" s="329"/>
      <c r="BP139" s="329"/>
      <c r="BQ139" s="329"/>
      <c r="BR139" s="329"/>
      <c r="BS139" s="329"/>
      <c r="BT139" s="329"/>
      <c r="BU139" s="329"/>
      <c r="BV139" s="329"/>
      <c r="BW139" s="329"/>
      <c r="BX139" s="329"/>
      <c r="BY139" s="329"/>
      <c r="BZ139" s="329"/>
      <c r="CA139" s="329"/>
      <c r="CB139" s="329"/>
      <c r="CC139" s="329"/>
      <c r="CD139" s="329"/>
      <c r="CE139" s="329"/>
      <c r="CF139" s="329"/>
      <c r="CG139" s="329"/>
      <c r="CH139" s="329"/>
      <c r="CI139" s="329"/>
      <c r="CJ139" s="329"/>
      <c r="CK139" s="329"/>
      <c r="CL139" s="329"/>
      <c r="CM139" s="329"/>
      <c r="CN139" s="329"/>
      <c r="CO139" s="329"/>
      <c r="CP139" s="329"/>
      <c r="CQ139" s="329"/>
      <c r="CR139" s="329"/>
      <c r="CS139" s="329"/>
      <c r="CT139" s="329"/>
      <c r="CU139" s="329"/>
      <c r="CV139" s="329"/>
      <c r="CW139" s="329"/>
      <c r="CX139" s="329"/>
      <c r="CY139" s="329"/>
      <c r="CZ139" s="329"/>
      <c r="DA139" s="329"/>
      <c r="DB139" s="329"/>
      <c r="DC139" s="329"/>
      <c r="DD139" s="329"/>
      <c r="DE139" s="329"/>
      <c r="DF139" s="329"/>
      <c r="DG139" s="329"/>
      <c r="DH139" s="329"/>
      <c r="DI139" s="329"/>
      <c r="DJ139" s="329"/>
      <c r="DK139" s="329"/>
      <c r="DL139" s="329"/>
      <c r="DM139" s="329"/>
      <c r="DN139" s="329"/>
      <c r="DO139" s="329"/>
      <c r="DP139" s="329"/>
      <c r="DQ139" s="329"/>
      <c r="DR139" s="329"/>
      <c r="DS139" s="329"/>
      <c r="DT139" s="329"/>
      <c r="DU139" s="329"/>
      <c r="DV139" s="329"/>
      <c r="DW139" s="329"/>
      <c r="DX139" s="329"/>
      <c r="DY139" s="329"/>
      <c r="DZ139" s="329"/>
      <c r="EA139" s="329"/>
      <c r="EB139" s="329"/>
      <c r="EC139" s="329"/>
      <c r="ED139" s="329"/>
      <c r="EE139" s="329"/>
      <c r="EF139" s="329"/>
      <c r="EG139" s="329"/>
      <c r="EH139" s="329"/>
      <c r="EI139" s="329"/>
      <c r="EJ139" s="329"/>
      <c r="EK139" s="329"/>
      <c r="EL139" s="329"/>
      <c r="EM139" s="329"/>
      <c r="EN139" s="329"/>
      <c r="EO139" s="329"/>
      <c r="EP139" s="329"/>
      <c r="EQ139" s="329"/>
      <c r="ER139" s="329"/>
      <c r="ES139" s="329"/>
      <c r="ET139" s="329"/>
      <c r="EU139" s="329"/>
      <c r="EV139" s="329"/>
      <c r="EW139" s="329"/>
      <c r="EX139" s="329"/>
      <c r="EY139" s="329"/>
      <c r="EZ139" s="329"/>
      <c r="FA139" s="329"/>
      <c r="FB139" s="329"/>
      <c r="FC139" s="329"/>
      <c r="FD139" s="329"/>
      <c r="FE139" s="329"/>
      <c r="FF139" s="329"/>
      <c r="FG139" s="329"/>
      <c r="FH139" s="329"/>
      <c r="FI139" s="329"/>
      <c r="FJ139" s="329"/>
      <c r="FK139" s="329"/>
      <c r="FL139" s="329"/>
      <c r="FM139" s="329"/>
      <c r="FN139" s="329"/>
      <c r="FO139" s="329"/>
      <c r="FP139" s="329"/>
      <c r="FQ139" s="329"/>
      <c r="FR139" s="329"/>
      <c r="FS139" s="329"/>
      <c r="FT139" s="329"/>
      <c r="FU139" s="329"/>
      <c r="FV139" s="329"/>
      <c r="FW139" s="329"/>
      <c r="FX139" s="329"/>
      <c r="FY139" s="329"/>
      <c r="FZ139" s="329"/>
      <c r="GA139" s="329"/>
      <c r="GB139" s="329"/>
      <c r="GC139" s="329"/>
      <c r="GD139" s="329"/>
      <c r="GE139" s="329"/>
      <c r="GF139" s="329"/>
      <c r="GG139" s="329"/>
      <c r="GH139" s="329"/>
      <c r="GI139" s="329"/>
      <c r="GJ139" s="329"/>
      <c r="GK139" s="329"/>
      <c r="GL139" s="329"/>
      <c r="GM139" s="329"/>
      <c r="GN139" s="329"/>
      <c r="GO139" s="329"/>
      <c r="GP139" s="329"/>
      <c r="GQ139" s="329"/>
      <c r="GR139" s="329"/>
      <c r="GS139" s="329"/>
      <c r="GT139" s="329"/>
      <c r="GU139" s="329"/>
      <c r="GV139" s="329"/>
      <c r="GW139" s="329"/>
      <c r="GX139" s="329"/>
      <c r="GY139" s="329"/>
      <c r="GZ139" s="329"/>
      <c r="HA139" s="329"/>
      <c r="HB139" s="329"/>
      <c r="HC139" s="329"/>
      <c r="HD139" s="329"/>
      <c r="HE139" s="329"/>
      <c r="HF139" s="329"/>
      <c r="HG139" s="329"/>
      <c r="HH139" s="329"/>
      <c r="HI139" s="329"/>
      <c r="HJ139" s="329"/>
      <c r="HK139" s="329"/>
      <c r="HL139" s="329"/>
      <c r="HM139" s="329"/>
      <c r="HN139" s="329"/>
      <c r="HO139" s="329"/>
      <c r="HP139" s="329"/>
      <c r="HQ139" s="329"/>
      <c r="HR139" s="329"/>
      <c r="HS139" s="329"/>
      <c r="HT139" s="329"/>
      <c r="HU139" s="329"/>
      <c r="HV139" s="329"/>
      <c r="HW139" s="329"/>
      <c r="HX139" s="329"/>
      <c r="HY139" s="329"/>
      <c r="HZ139" s="329"/>
      <c r="IA139" s="329"/>
      <c r="IB139" s="329"/>
      <c r="IC139" s="329"/>
      <c r="ID139" s="329"/>
      <c r="IE139" s="329"/>
      <c r="IF139" s="329"/>
      <c r="IG139" s="329"/>
      <c r="IH139" s="329"/>
      <c r="II139" s="329"/>
      <c r="IJ139" s="329"/>
      <c r="IK139" s="329"/>
      <c r="IL139" s="329"/>
      <c r="IM139" s="329"/>
      <c r="IN139" s="329"/>
      <c r="IO139" s="329"/>
      <c r="IP139" s="329"/>
      <c r="IQ139" s="329"/>
      <c r="IR139" s="329"/>
      <c r="IS139" s="329"/>
      <c r="IT139" s="329"/>
      <c r="IU139" s="329"/>
      <c r="IV139" s="329"/>
    </row>
    <row r="140" s="525" customFormat="1" ht="15.75" hidden="1" spans="1:256">
      <c r="A140" s="353" t="s">
        <v>4275</v>
      </c>
      <c r="B140" s="307" t="s">
        <v>257</v>
      </c>
      <c r="C140" s="365">
        <f ca="1">SUMIF(表1.2024年公共财政收入决算表!$A$6:$A$387,A140,表1.2024年公共财政收入决算表!$E$6:$E$387)</f>
        <v>481</v>
      </c>
      <c r="D140" s="365">
        <f t="shared" si="36"/>
        <v>0</v>
      </c>
      <c r="E140" s="542"/>
      <c r="F140" s="348"/>
      <c r="G140" s="365">
        <f ca="1" t="shared" si="37"/>
        <v>-481</v>
      </c>
      <c r="H140" s="365" t="str">
        <f ca="1" t="shared" si="32"/>
        <v>-100.0%</v>
      </c>
      <c r="I140" s="22" t="str">
        <f ca="1" t="shared" si="34"/>
        <v>是</v>
      </c>
      <c r="J140" s="547" t="str">
        <f t="shared" si="38"/>
        <v>10112</v>
      </c>
      <c r="K140" s="93" t="str">
        <f t="shared" si="35"/>
        <v>项</v>
      </c>
      <c r="L140" s="329"/>
      <c r="M140" s="329"/>
      <c r="N140" s="329"/>
      <c r="O140" s="329"/>
      <c r="P140" s="329"/>
      <c r="Q140" s="329"/>
      <c r="R140" s="329"/>
      <c r="S140" s="329"/>
      <c r="T140" s="329"/>
      <c r="U140" s="329"/>
      <c r="V140" s="329"/>
      <c r="W140" s="329"/>
      <c r="X140" s="329"/>
      <c r="Y140" s="329"/>
      <c r="Z140" s="329"/>
      <c r="AA140" s="329"/>
      <c r="AB140" s="329"/>
      <c r="AC140" s="329"/>
      <c r="AD140" s="329"/>
      <c r="AE140" s="329"/>
      <c r="AF140" s="329"/>
      <c r="AG140" s="329"/>
      <c r="AH140" s="329"/>
      <c r="AI140" s="329"/>
      <c r="AJ140" s="329"/>
      <c r="AK140" s="329"/>
      <c r="AL140" s="329"/>
      <c r="AM140" s="329"/>
      <c r="AN140" s="329"/>
      <c r="AO140" s="329"/>
      <c r="AP140" s="329"/>
      <c r="AQ140" s="329"/>
      <c r="AR140" s="329"/>
      <c r="AS140" s="329"/>
      <c r="AT140" s="329"/>
      <c r="AU140" s="329"/>
      <c r="AV140" s="329"/>
      <c r="AW140" s="329"/>
      <c r="AX140" s="329"/>
      <c r="AY140" s="329"/>
      <c r="AZ140" s="329"/>
      <c r="BA140" s="329"/>
      <c r="BB140" s="329"/>
      <c r="BC140" s="329"/>
      <c r="BD140" s="329"/>
      <c r="BE140" s="329"/>
      <c r="BF140" s="329"/>
      <c r="BG140" s="329"/>
      <c r="BH140" s="329"/>
      <c r="BI140" s="329"/>
      <c r="BJ140" s="329"/>
      <c r="BK140" s="329"/>
      <c r="BL140" s="329"/>
      <c r="BM140" s="329"/>
      <c r="BN140" s="329"/>
      <c r="BO140" s="329"/>
      <c r="BP140" s="329"/>
      <c r="BQ140" s="329"/>
      <c r="BR140" s="329"/>
      <c r="BS140" s="329"/>
      <c r="BT140" s="329"/>
      <c r="BU140" s="329"/>
      <c r="BV140" s="329"/>
      <c r="BW140" s="329"/>
      <c r="BX140" s="329"/>
      <c r="BY140" s="329"/>
      <c r="BZ140" s="329"/>
      <c r="CA140" s="329"/>
      <c r="CB140" s="329"/>
      <c r="CC140" s="329"/>
      <c r="CD140" s="329"/>
      <c r="CE140" s="329"/>
      <c r="CF140" s="329"/>
      <c r="CG140" s="329"/>
      <c r="CH140" s="329"/>
      <c r="CI140" s="329"/>
      <c r="CJ140" s="329"/>
      <c r="CK140" s="329"/>
      <c r="CL140" s="329"/>
      <c r="CM140" s="329"/>
      <c r="CN140" s="329"/>
      <c r="CO140" s="329"/>
      <c r="CP140" s="329"/>
      <c r="CQ140" s="329"/>
      <c r="CR140" s="329"/>
      <c r="CS140" s="329"/>
      <c r="CT140" s="329"/>
      <c r="CU140" s="329"/>
      <c r="CV140" s="329"/>
      <c r="CW140" s="329"/>
      <c r="CX140" s="329"/>
      <c r="CY140" s="329"/>
      <c r="CZ140" s="329"/>
      <c r="DA140" s="329"/>
      <c r="DB140" s="329"/>
      <c r="DC140" s="329"/>
      <c r="DD140" s="329"/>
      <c r="DE140" s="329"/>
      <c r="DF140" s="329"/>
      <c r="DG140" s="329"/>
      <c r="DH140" s="329"/>
      <c r="DI140" s="329"/>
      <c r="DJ140" s="329"/>
      <c r="DK140" s="329"/>
      <c r="DL140" s="329"/>
      <c r="DM140" s="329"/>
      <c r="DN140" s="329"/>
      <c r="DO140" s="329"/>
      <c r="DP140" s="329"/>
      <c r="DQ140" s="329"/>
      <c r="DR140" s="329"/>
      <c r="DS140" s="329"/>
      <c r="DT140" s="329"/>
      <c r="DU140" s="329"/>
      <c r="DV140" s="329"/>
      <c r="DW140" s="329"/>
      <c r="DX140" s="329"/>
      <c r="DY140" s="329"/>
      <c r="DZ140" s="329"/>
      <c r="EA140" s="329"/>
      <c r="EB140" s="329"/>
      <c r="EC140" s="329"/>
      <c r="ED140" s="329"/>
      <c r="EE140" s="329"/>
      <c r="EF140" s="329"/>
      <c r="EG140" s="329"/>
      <c r="EH140" s="329"/>
      <c r="EI140" s="329"/>
      <c r="EJ140" s="329"/>
      <c r="EK140" s="329"/>
      <c r="EL140" s="329"/>
      <c r="EM140" s="329"/>
      <c r="EN140" s="329"/>
      <c r="EO140" s="329"/>
      <c r="EP140" s="329"/>
      <c r="EQ140" s="329"/>
      <c r="ER140" s="329"/>
      <c r="ES140" s="329"/>
      <c r="ET140" s="329"/>
      <c r="EU140" s="329"/>
      <c r="EV140" s="329"/>
      <c r="EW140" s="329"/>
      <c r="EX140" s="329"/>
      <c r="EY140" s="329"/>
      <c r="EZ140" s="329"/>
      <c r="FA140" s="329"/>
      <c r="FB140" s="329"/>
      <c r="FC140" s="329"/>
      <c r="FD140" s="329"/>
      <c r="FE140" s="329"/>
      <c r="FF140" s="329"/>
      <c r="FG140" s="329"/>
      <c r="FH140" s="329"/>
      <c r="FI140" s="329"/>
      <c r="FJ140" s="329"/>
      <c r="FK140" s="329"/>
      <c r="FL140" s="329"/>
      <c r="FM140" s="329"/>
      <c r="FN140" s="329"/>
      <c r="FO140" s="329"/>
      <c r="FP140" s="329"/>
      <c r="FQ140" s="329"/>
      <c r="FR140" s="329"/>
      <c r="FS140" s="329"/>
      <c r="FT140" s="329"/>
      <c r="FU140" s="329"/>
      <c r="FV140" s="329"/>
      <c r="FW140" s="329"/>
      <c r="FX140" s="329"/>
      <c r="FY140" s="329"/>
      <c r="FZ140" s="329"/>
      <c r="GA140" s="329"/>
      <c r="GB140" s="329"/>
      <c r="GC140" s="329"/>
      <c r="GD140" s="329"/>
      <c r="GE140" s="329"/>
      <c r="GF140" s="329"/>
      <c r="GG140" s="329"/>
      <c r="GH140" s="329"/>
      <c r="GI140" s="329"/>
      <c r="GJ140" s="329"/>
      <c r="GK140" s="329"/>
      <c r="GL140" s="329"/>
      <c r="GM140" s="329"/>
      <c r="GN140" s="329"/>
      <c r="GO140" s="329"/>
      <c r="GP140" s="329"/>
      <c r="GQ140" s="329"/>
      <c r="GR140" s="329"/>
      <c r="GS140" s="329"/>
      <c r="GT140" s="329"/>
      <c r="GU140" s="329"/>
      <c r="GV140" s="329"/>
      <c r="GW140" s="329"/>
      <c r="GX140" s="329"/>
      <c r="GY140" s="329"/>
      <c r="GZ140" s="329"/>
      <c r="HA140" s="329"/>
      <c r="HB140" s="329"/>
      <c r="HC140" s="329"/>
      <c r="HD140" s="329"/>
      <c r="HE140" s="329"/>
      <c r="HF140" s="329"/>
      <c r="HG140" s="329"/>
      <c r="HH140" s="329"/>
      <c r="HI140" s="329"/>
      <c r="HJ140" s="329"/>
      <c r="HK140" s="329"/>
      <c r="HL140" s="329"/>
      <c r="HM140" s="329"/>
      <c r="HN140" s="329"/>
      <c r="HO140" s="329"/>
      <c r="HP140" s="329"/>
      <c r="HQ140" s="329"/>
      <c r="HR140" s="329"/>
      <c r="HS140" s="329"/>
      <c r="HT140" s="329"/>
      <c r="HU140" s="329"/>
      <c r="HV140" s="329"/>
      <c r="HW140" s="329"/>
      <c r="HX140" s="329"/>
      <c r="HY140" s="329"/>
      <c r="HZ140" s="329"/>
      <c r="IA140" s="329"/>
      <c r="IB140" s="329"/>
      <c r="IC140" s="329"/>
      <c r="ID140" s="329"/>
      <c r="IE140" s="329"/>
      <c r="IF140" s="329"/>
      <c r="IG140" s="329"/>
      <c r="IH140" s="329"/>
      <c r="II140" s="329"/>
      <c r="IJ140" s="329"/>
      <c r="IK140" s="329"/>
      <c r="IL140" s="329"/>
      <c r="IM140" s="329"/>
      <c r="IN140" s="329"/>
      <c r="IO140" s="329"/>
      <c r="IP140" s="329"/>
      <c r="IQ140" s="329"/>
      <c r="IR140" s="329"/>
      <c r="IS140" s="329"/>
      <c r="IT140" s="329"/>
      <c r="IU140" s="329"/>
      <c r="IV140" s="329"/>
    </row>
    <row r="141" s="524" customFormat="1" ht="15.75" hidden="1" spans="1:256">
      <c r="A141" s="353" t="s">
        <v>4276</v>
      </c>
      <c r="B141" s="307" t="s">
        <v>258</v>
      </c>
      <c r="C141" s="365">
        <f ca="1">SUMIF(表1.2024年公共财政收入决算表!$A$6:$A$387,A141,表1.2024年公共财政收入决算表!$E$6:$E$387)</f>
        <v>0</v>
      </c>
      <c r="D141" s="365">
        <f t="shared" si="36"/>
        <v>0</v>
      </c>
      <c r="E141" s="542"/>
      <c r="F141" s="348"/>
      <c r="G141" s="348">
        <f ca="1" t="shared" si="37"/>
        <v>0</v>
      </c>
      <c r="H141" s="348" t="str">
        <f ca="1" t="shared" si="32"/>
        <v/>
      </c>
      <c r="I141" s="22" t="str">
        <f ca="1" t="shared" si="34"/>
        <v>否</v>
      </c>
      <c r="J141" s="547" t="str">
        <f t="shared" si="38"/>
        <v>10112</v>
      </c>
      <c r="K141" s="93" t="str">
        <f t="shared" si="35"/>
        <v>项</v>
      </c>
      <c r="L141" s="329"/>
      <c r="M141" s="329"/>
      <c r="N141" s="329"/>
      <c r="O141" s="329"/>
      <c r="P141" s="329"/>
      <c r="Q141" s="329"/>
      <c r="R141" s="329"/>
      <c r="S141" s="329"/>
      <c r="T141" s="329"/>
      <c r="U141" s="329"/>
      <c r="V141" s="329"/>
      <c r="W141" s="329"/>
      <c r="X141" s="329"/>
      <c r="Y141" s="329"/>
      <c r="Z141" s="329"/>
      <c r="AA141" s="329"/>
      <c r="AB141" s="329"/>
      <c r="AC141" s="329"/>
      <c r="AD141" s="329"/>
      <c r="AE141" s="329"/>
      <c r="AF141" s="329"/>
      <c r="AG141" s="329"/>
      <c r="AH141" s="329"/>
      <c r="AI141" s="329"/>
      <c r="AJ141" s="329"/>
      <c r="AK141" s="329"/>
      <c r="AL141" s="329"/>
      <c r="AM141" s="329"/>
      <c r="AN141" s="329"/>
      <c r="AO141" s="329"/>
      <c r="AP141" s="329"/>
      <c r="AQ141" s="329"/>
      <c r="AR141" s="329"/>
      <c r="AS141" s="329"/>
      <c r="AT141" s="329"/>
      <c r="AU141" s="329"/>
      <c r="AV141" s="329"/>
      <c r="AW141" s="329"/>
      <c r="AX141" s="329"/>
      <c r="AY141" s="329"/>
      <c r="AZ141" s="329"/>
      <c r="BA141" s="329"/>
      <c r="BB141" s="329"/>
      <c r="BC141" s="329"/>
      <c r="BD141" s="329"/>
      <c r="BE141" s="329"/>
      <c r="BF141" s="329"/>
      <c r="BG141" s="329"/>
      <c r="BH141" s="329"/>
      <c r="BI141" s="329"/>
      <c r="BJ141" s="329"/>
      <c r="BK141" s="329"/>
      <c r="BL141" s="329"/>
      <c r="BM141" s="329"/>
      <c r="BN141" s="329"/>
      <c r="BO141" s="329"/>
      <c r="BP141" s="329"/>
      <c r="BQ141" s="329"/>
      <c r="BR141" s="329"/>
      <c r="BS141" s="329"/>
      <c r="BT141" s="329"/>
      <c r="BU141" s="329"/>
      <c r="BV141" s="329"/>
      <c r="BW141" s="329"/>
      <c r="BX141" s="329"/>
      <c r="BY141" s="329"/>
      <c r="BZ141" s="329"/>
      <c r="CA141" s="329"/>
      <c r="CB141" s="329"/>
      <c r="CC141" s="329"/>
      <c r="CD141" s="329"/>
      <c r="CE141" s="329"/>
      <c r="CF141" s="329"/>
      <c r="CG141" s="329"/>
      <c r="CH141" s="329"/>
      <c r="CI141" s="329"/>
      <c r="CJ141" s="329"/>
      <c r="CK141" s="329"/>
      <c r="CL141" s="329"/>
      <c r="CM141" s="329"/>
      <c r="CN141" s="329"/>
      <c r="CO141" s="329"/>
      <c r="CP141" s="329"/>
      <c r="CQ141" s="329"/>
      <c r="CR141" s="329"/>
      <c r="CS141" s="329"/>
      <c r="CT141" s="329"/>
      <c r="CU141" s="329"/>
      <c r="CV141" s="329"/>
      <c r="CW141" s="329"/>
      <c r="CX141" s="329"/>
      <c r="CY141" s="329"/>
      <c r="CZ141" s="329"/>
      <c r="DA141" s="329"/>
      <c r="DB141" s="329"/>
      <c r="DC141" s="329"/>
      <c r="DD141" s="329"/>
      <c r="DE141" s="329"/>
      <c r="DF141" s="329"/>
      <c r="DG141" s="329"/>
      <c r="DH141" s="329"/>
      <c r="DI141" s="329"/>
      <c r="DJ141" s="329"/>
      <c r="DK141" s="329"/>
      <c r="DL141" s="329"/>
      <c r="DM141" s="329"/>
      <c r="DN141" s="329"/>
      <c r="DO141" s="329"/>
      <c r="DP141" s="329"/>
      <c r="DQ141" s="329"/>
      <c r="DR141" s="329"/>
      <c r="DS141" s="329"/>
      <c r="DT141" s="329"/>
      <c r="DU141" s="329"/>
      <c r="DV141" s="329"/>
      <c r="DW141" s="329"/>
      <c r="DX141" s="329"/>
      <c r="DY141" s="329"/>
      <c r="DZ141" s="329"/>
      <c r="EA141" s="329"/>
      <c r="EB141" s="329"/>
      <c r="EC141" s="329"/>
      <c r="ED141" s="329"/>
      <c r="EE141" s="329"/>
      <c r="EF141" s="329"/>
      <c r="EG141" s="329"/>
      <c r="EH141" s="329"/>
      <c r="EI141" s="329"/>
      <c r="EJ141" s="329"/>
      <c r="EK141" s="329"/>
      <c r="EL141" s="329"/>
      <c r="EM141" s="329"/>
      <c r="EN141" s="329"/>
      <c r="EO141" s="329"/>
      <c r="EP141" s="329"/>
      <c r="EQ141" s="329"/>
      <c r="ER141" s="329"/>
      <c r="ES141" s="329"/>
      <c r="ET141" s="329"/>
      <c r="EU141" s="329"/>
      <c r="EV141" s="329"/>
      <c r="EW141" s="329"/>
      <c r="EX141" s="329"/>
      <c r="EY141" s="329"/>
      <c r="EZ141" s="329"/>
      <c r="FA141" s="329"/>
      <c r="FB141" s="329"/>
      <c r="FC141" s="329"/>
      <c r="FD141" s="329"/>
      <c r="FE141" s="329"/>
      <c r="FF141" s="329"/>
      <c r="FG141" s="329"/>
      <c r="FH141" s="329"/>
      <c r="FI141" s="329"/>
      <c r="FJ141" s="329"/>
      <c r="FK141" s="329"/>
      <c r="FL141" s="329"/>
      <c r="FM141" s="329"/>
      <c r="FN141" s="329"/>
      <c r="FO141" s="329"/>
      <c r="FP141" s="329"/>
      <c r="FQ141" s="329"/>
      <c r="FR141" s="329"/>
      <c r="FS141" s="329"/>
      <c r="FT141" s="329"/>
      <c r="FU141" s="329"/>
      <c r="FV141" s="329"/>
      <c r="FW141" s="329"/>
      <c r="FX141" s="329"/>
      <c r="FY141" s="329"/>
      <c r="FZ141" s="329"/>
      <c r="GA141" s="329"/>
      <c r="GB141" s="329"/>
      <c r="GC141" s="329"/>
      <c r="GD141" s="329"/>
      <c r="GE141" s="329"/>
      <c r="GF141" s="329"/>
      <c r="GG141" s="329"/>
      <c r="GH141" s="329"/>
      <c r="GI141" s="329"/>
      <c r="GJ141" s="329"/>
      <c r="GK141" s="329"/>
      <c r="GL141" s="329"/>
      <c r="GM141" s="329"/>
      <c r="GN141" s="329"/>
      <c r="GO141" s="329"/>
      <c r="GP141" s="329"/>
      <c r="GQ141" s="329"/>
      <c r="GR141" s="329"/>
      <c r="GS141" s="329"/>
      <c r="GT141" s="329"/>
      <c r="GU141" s="329"/>
      <c r="GV141" s="329"/>
      <c r="GW141" s="329"/>
      <c r="GX141" s="329"/>
      <c r="GY141" s="329"/>
      <c r="GZ141" s="329"/>
      <c r="HA141" s="329"/>
      <c r="HB141" s="329"/>
      <c r="HC141" s="329"/>
      <c r="HD141" s="329"/>
      <c r="HE141" s="329"/>
      <c r="HF141" s="329"/>
      <c r="HG141" s="329"/>
      <c r="HH141" s="329"/>
      <c r="HI141" s="329"/>
      <c r="HJ141" s="329"/>
      <c r="HK141" s="329"/>
      <c r="HL141" s="329"/>
      <c r="HM141" s="329"/>
      <c r="HN141" s="329"/>
      <c r="HO141" s="329"/>
      <c r="HP141" s="329"/>
      <c r="HQ141" s="329"/>
      <c r="HR141" s="329"/>
      <c r="HS141" s="329"/>
      <c r="HT141" s="329"/>
      <c r="HU141" s="329"/>
      <c r="HV141" s="329"/>
      <c r="HW141" s="329"/>
      <c r="HX141" s="329"/>
      <c r="HY141" s="329"/>
      <c r="HZ141" s="329"/>
      <c r="IA141" s="329"/>
      <c r="IB141" s="329"/>
      <c r="IC141" s="329"/>
      <c r="ID141" s="329"/>
      <c r="IE141" s="329"/>
      <c r="IF141" s="329"/>
      <c r="IG141" s="329"/>
      <c r="IH141" s="329"/>
      <c r="II141" s="329"/>
      <c r="IJ141" s="329"/>
      <c r="IK141" s="329"/>
      <c r="IL141" s="329"/>
      <c r="IM141" s="329"/>
      <c r="IN141" s="329"/>
      <c r="IO141" s="329"/>
      <c r="IP141" s="329"/>
      <c r="IQ141" s="329"/>
      <c r="IR141" s="329"/>
      <c r="IS141" s="329"/>
      <c r="IT141" s="329"/>
      <c r="IU141" s="329"/>
      <c r="IV141" s="329"/>
    </row>
    <row r="142" s="525" customFormat="1" ht="15.75" hidden="1" spans="1:256">
      <c r="A142" s="353" t="s">
        <v>4277</v>
      </c>
      <c r="B142" s="307" t="s">
        <v>260</v>
      </c>
      <c r="C142" s="365">
        <f ca="1">SUMIF(表1.2024年公共财政收入决算表!$A$6:$A$387,A142,表1.2024年公共财政收入决算表!$E$6:$E$387)</f>
        <v>31</v>
      </c>
      <c r="D142" s="365">
        <f t="shared" si="36"/>
        <v>0</v>
      </c>
      <c r="E142" s="542"/>
      <c r="F142" s="348"/>
      <c r="G142" s="365">
        <f ca="1" t="shared" si="37"/>
        <v>-31</v>
      </c>
      <c r="H142" s="365" t="str">
        <f ca="1" t="shared" si="32"/>
        <v>-100.0%</v>
      </c>
      <c r="I142" s="22" t="str">
        <f ca="1" t="shared" si="34"/>
        <v>是</v>
      </c>
      <c r="J142" s="547" t="str">
        <f t="shared" si="38"/>
        <v>10112</v>
      </c>
      <c r="K142" s="93" t="str">
        <f t="shared" si="35"/>
        <v>项</v>
      </c>
      <c r="L142" s="329"/>
      <c r="M142" s="329"/>
      <c r="N142" s="329"/>
      <c r="O142" s="329"/>
      <c r="P142" s="329"/>
      <c r="Q142" s="329"/>
      <c r="R142" s="329"/>
      <c r="S142" s="329"/>
      <c r="T142" s="329"/>
      <c r="U142" s="329"/>
      <c r="V142" s="329"/>
      <c r="W142" s="329"/>
      <c r="X142" s="329"/>
      <c r="Y142" s="329"/>
      <c r="Z142" s="329"/>
      <c r="AA142" s="329"/>
      <c r="AB142" s="329"/>
      <c r="AC142" s="329"/>
      <c r="AD142" s="329"/>
      <c r="AE142" s="329"/>
      <c r="AF142" s="329"/>
      <c r="AG142" s="329"/>
      <c r="AH142" s="329"/>
      <c r="AI142" s="329"/>
      <c r="AJ142" s="329"/>
      <c r="AK142" s="329"/>
      <c r="AL142" s="329"/>
      <c r="AM142" s="329"/>
      <c r="AN142" s="329"/>
      <c r="AO142" s="329"/>
      <c r="AP142" s="329"/>
      <c r="AQ142" s="329"/>
      <c r="AR142" s="329"/>
      <c r="AS142" s="329"/>
      <c r="AT142" s="329"/>
      <c r="AU142" s="329"/>
      <c r="AV142" s="329"/>
      <c r="AW142" s="329"/>
      <c r="AX142" s="329"/>
      <c r="AY142" s="329"/>
      <c r="AZ142" s="329"/>
      <c r="BA142" s="329"/>
      <c r="BB142" s="329"/>
      <c r="BC142" s="329"/>
      <c r="BD142" s="329"/>
      <c r="BE142" s="329"/>
      <c r="BF142" s="329"/>
      <c r="BG142" s="329"/>
      <c r="BH142" s="329"/>
      <c r="BI142" s="329"/>
      <c r="BJ142" s="329"/>
      <c r="BK142" s="329"/>
      <c r="BL142" s="329"/>
      <c r="BM142" s="329"/>
      <c r="BN142" s="329"/>
      <c r="BO142" s="329"/>
      <c r="BP142" s="329"/>
      <c r="BQ142" s="329"/>
      <c r="BR142" s="329"/>
      <c r="BS142" s="329"/>
      <c r="BT142" s="329"/>
      <c r="BU142" s="329"/>
      <c r="BV142" s="329"/>
      <c r="BW142" s="329"/>
      <c r="BX142" s="329"/>
      <c r="BY142" s="329"/>
      <c r="BZ142" s="329"/>
      <c r="CA142" s="329"/>
      <c r="CB142" s="329"/>
      <c r="CC142" s="329"/>
      <c r="CD142" s="329"/>
      <c r="CE142" s="329"/>
      <c r="CF142" s="329"/>
      <c r="CG142" s="329"/>
      <c r="CH142" s="329"/>
      <c r="CI142" s="329"/>
      <c r="CJ142" s="329"/>
      <c r="CK142" s="329"/>
      <c r="CL142" s="329"/>
      <c r="CM142" s="329"/>
      <c r="CN142" s="329"/>
      <c r="CO142" s="329"/>
      <c r="CP142" s="329"/>
      <c r="CQ142" s="329"/>
      <c r="CR142" s="329"/>
      <c r="CS142" s="329"/>
      <c r="CT142" s="329"/>
      <c r="CU142" s="329"/>
      <c r="CV142" s="329"/>
      <c r="CW142" s="329"/>
      <c r="CX142" s="329"/>
      <c r="CY142" s="329"/>
      <c r="CZ142" s="329"/>
      <c r="DA142" s="329"/>
      <c r="DB142" s="329"/>
      <c r="DC142" s="329"/>
      <c r="DD142" s="329"/>
      <c r="DE142" s="329"/>
      <c r="DF142" s="329"/>
      <c r="DG142" s="329"/>
      <c r="DH142" s="329"/>
      <c r="DI142" s="329"/>
      <c r="DJ142" s="329"/>
      <c r="DK142" s="329"/>
      <c r="DL142" s="329"/>
      <c r="DM142" s="329"/>
      <c r="DN142" s="329"/>
      <c r="DO142" s="329"/>
      <c r="DP142" s="329"/>
      <c r="DQ142" s="329"/>
      <c r="DR142" s="329"/>
      <c r="DS142" s="329"/>
      <c r="DT142" s="329"/>
      <c r="DU142" s="329"/>
      <c r="DV142" s="329"/>
      <c r="DW142" s="329"/>
      <c r="DX142" s="329"/>
      <c r="DY142" s="329"/>
      <c r="DZ142" s="329"/>
      <c r="EA142" s="329"/>
      <c r="EB142" s="329"/>
      <c r="EC142" s="329"/>
      <c r="ED142" s="329"/>
      <c r="EE142" s="329"/>
      <c r="EF142" s="329"/>
      <c r="EG142" s="329"/>
      <c r="EH142" s="329"/>
      <c r="EI142" s="329"/>
      <c r="EJ142" s="329"/>
      <c r="EK142" s="329"/>
      <c r="EL142" s="329"/>
      <c r="EM142" s="329"/>
      <c r="EN142" s="329"/>
      <c r="EO142" s="329"/>
      <c r="EP142" s="329"/>
      <c r="EQ142" s="329"/>
      <c r="ER142" s="329"/>
      <c r="ES142" s="329"/>
      <c r="ET142" s="329"/>
      <c r="EU142" s="329"/>
      <c r="EV142" s="329"/>
      <c r="EW142" s="329"/>
      <c r="EX142" s="329"/>
      <c r="EY142" s="329"/>
      <c r="EZ142" s="329"/>
      <c r="FA142" s="329"/>
      <c r="FB142" s="329"/>
      <c r="FC142" s="329"/>
      <c r="FD142" s="329"/>
      <c r="FE142" s="329"/>
      <c r="FF142" s="329"/>
      <c r="FG142" s="329"/>
      <c r="FH142" s="329"/>
      <c r="FI142" s="329"/>
      <c r="FJ142" s="329"/>
      <c r="FK142" s="329"/>
      <c r="FL142" s="329"/>
      <c r="FM142" s="329"/>
      <c r="FN142" s="329"/>
      <c r="FO142" s="329"/>
      <c r="FP142" s="329"/>
      <c r="FQ142" s="329"/>
      <c r="FR142" s="329"/>
      <c r="FS142" s="329"/>
      <c r="FT142" s="329"/>
      <c r="FU142" s="329"/>
      <c r="FV142" s="329"/>
      <c r="FW142" s="329"/>
      <c r="FX142" s="329"/>
      <c r="FY142" s="329"/>
      <c r="FZ142" s="329"/>
      <c r="GA142" s="329"/>
      <c r="GB142" s="329"/>
      <c r="GC142" s="329"/>
      <c r="GD142" s="329"/>
      <c r="GE142" s="329"/>
      <c r="GF142" s="329"/>
      <c r="GG142" s="329"/>
      <c r="GH142" s="329"/>
      <c r="GI142" s="329"/>
      <c r="GJ142" s="329"/>
      <c r="GK142" s="329"/>
      <c r="GL142" s="329"/>
      <c r="GM142" s="329"/>
      <c r="GN142" s="329"/>
      <c r="GO142" s="329"/>
      <c r="GP142" s="329"/>
      <c r="GQ142" s="329"/>
      <c r="GR142" s="329"/>
      <c r="GS142" s="329"/>
      <c r="GT142" s="329"/>
      <c r="GU142" s="329"/>
      <c r="GV142" s="329"/>
      <c r="GW142" s="329"/>
      <c r="GX142" s="329"/>
      <c r="GY142" s="329"/>
      <c r="GZ142" s="329"/>
      <c r="HA142" s="329"/>
      <c r="HB142" s="329"/>
      <c r="HC142" s="329"/>
      <c r="HD142" s="329"/>
      <c r="HE142" s="329"/>
      <c r="HF142" s="329"/>
      <c r="HG142" s="329"/>
      <c r="HH142" s="329"/>
      <c r="HI142" s="329"/>
      <c r="HJ142" s="329"/>
      <c r="HK142" s="329"/>
      <c r="HL142" s="329"/>
      <c r="HM142" s="329"/>
      <c r="HN142" s="329"/>
      <c r="HO142" s="329"/>
      <c r="HP142" s="329"/>
      <c r="HQ142" s="329"/>
      <c r="HR142" s="329"/>
      <c r="HS142" s="329"/>
      <c r="HT142" s="329"/>
      <c r="HU142" s="329"/>
      <c r="HV142" s="329"/>
      <c r="HW142" s="329"/>
      <c r="HX142" s="329"/>
      <c r="HY142" s="329"/>
      <c r="HZ142" s="329"/>
      <c r="IA142" s="329"/>
      <c r="IB142" s="329"/>
      <c r="IC142" s="329"/>
      <c r="ID142" s="329"/>
      <c r="IE142" s="329"/>
      <c r="IF142" s="329"/>
      <c r="IG142" s="329"/>
      <c r="IH142" s="329"/>
      <c r="II142" s="329"/>
      <c r="IJ142" s="329"/>
      <c r="IK142" s="329"/>
      <c r="IL142" s="329"/>
      <c r="IM142" s="329"/>
      <c r="IN142" s="329"/>
      <c r="IO142" s="329"/>
      <c r="IP142" s="329"/>
      <c r="IQ142" s="329"/>
      <c r="IR142" s="329"/>
      <c r="IS142" s="329"/>
      <c r="IT142" s="329"/>
      <c r="IU142" s="329"/>
      <c r="IV142" s="329"/>
    </row>
    <row r="143" s="525" customFormat="1" ht="31.5" hidden="1" spans="1:256">
      <c r="A143" s="353" t="s">
        <v>4278</v>
      </c>
      <c r="B143" s="307" t="s">
        <v>261</v>
      </c>
      <c r="C143" s="365">
        <f ca="1">SUMIF(表1.2024年公共财政收入决算表!$A$6:$A$387,A143,表1.2024年公共财政收入决算表!$E$6:$E$387)</f>
        <v>5</v>
      </c>
      <c r="D143" s="365">
        <f t="shared" si="36"/>
        <v>0</v>
      </c>
      <c r="E143" s="542"/>
      <c r="F143" s="348"/>
      <c r="G143" s="365">
        <f ca="1" t="shared" si="37"/>
        <v>-5</v>
      </c>
      <c r="H143" s="365" t="str">
        <f ca="1" t="shared" si="32"/>
        <v>-100.0%</v>
      </c>
      <c r="I143" s="22" t="str">
        <f ca="1" t="shared" si="34"/>
        <v>是</v>
      </c>
      <c r="J143" s="547" t="str">
        <f t="shared" si="38"/>
        <v>10112</v>
      </c>
      <c r="K143" s="93" t="str">
        <f t="shared" si="35"/>
        <v>项</v>
      </c>
      <c r="L143" s="329"/>
      <c r="M143" s="329"/>
      <c r="N143" s="329"/>
      <c r="O143" s="329"/>
      <c r="P143" s="329"/>
      <c r="Q143" s="329"/>
      <c r="R143" s="329"/>
      <c r="S143" s="329"/>
      <c r="T143" s="329"/>
      <c r="U143" s="329"/>
      <c r="V143" s="329"/>
      <c r="W143" s="329"/>
      <c r="X143" s="329"/>
      <c r="Y143" s="329"/>
      <c r="Z143" s="329"/>
      <c r="AA143" s="329"/>
      <c r="AB143" s="329"/>
      <c r="AC143" s="329"/>
      <c r="AD143" s="329"/>
      <c r="AE143" s="329"/>
      <c r="AF143" s="329"/>
      <c r="AG143" s="329"/>
      <c r="AH143" s="329"/>
      <c r="AI143" s="329"/>
      <c r="AJ143" s="329"/>
      <c r="AK143" s="329"/>
      <c r="AL143" s="329"/>
      <c r="AM143" s="329"/>
      <c r="AN143" s="329"/>
      <c r="AO143" s="329"/>
      <c r="AP143" s="329"/>
      <c r="AQ143" s="329"/>
      <c r="AR143" s="329"/>
      <c r="AS143" s="329"/>
      <c r="AT143" s="329"/>
      <c r="AU143" s="329"/>
      <c r="AV143" s="329"/>
      <c r="AW143" s="329"/>
      <c r="AX143" s="329"/>
      <c r="AY143" s="329"/>
      <c r="AZ143" s="329"/>
      <c r="BA143" s="329"/>
      <c r="BB143" s="329"/>
      <c r="BC143" s="329"/>
      <c r="BD143" s="329"/>
      <c r="BE143" s="329"/>
      <c r="BF143" s="329"/>
      <c r="BG143" s="329"/>
      <c r="BH143" s="329"/>
      <c r="BI143" s="329"/>
      <c r="BJ143" s="329"/>
      <c r="BK143" s="329"/>
      <c r="BL143" s="329"/>
      <c r="BM143" s="329"/>
      <c r="BN143" s="329"/>
      <c r="BO143" s="329"/>
      <c r="BP143" s="329"/>
      <c r="BQ143" s="329"/>
      <c r="BR143" s="329"/>
      <c r="BS143" s="329"/>
      <c r="BT143" s="329"/>
      <c r="BU143" s="329"/>
      <c r="BV143" s="329"/>
      <c r="BW143" s="329"/>
      <c r="BX143" s="329"/>
      <c r="BY143" s="329"/>
      <c r="BZ143" s="329"/>
      <c r="CA143" s="329"/>
      <c r="CB143" s="329"/>
      <c r="CC143" s="329"/>
      <c r="CD143" s="329"/>
      <c r="CE143" s="329"/>
      <c r="CF143" s="329"/>
      <c r="CG143" s="329"/>
      <c r="CH143" s="329"/>
      <c r="CI143" s="329"/>
      <c r="CJ143" s="329"/>
      <c r="CK143" s="329"/>
      <c r="CL143" s="329"/>
      <c r="CM143" s="329"/>
      <c r="CN143" s="329"/>
      <c r="CO143" s="329"/>
      <c r="CP143" s="329"/>
      <c r="CQ143" s="329"/>
      <c r="CR143" s="329"/>
      <c r="CS143" s="329"/>
      <c r="CT143" s="329"/>
      <c r="CU143" s="329"/>
      <c r="CV143" s="329"/>
      <c r="CW143" s="329"/>
      <c r="CX143" s="329"/>
      <c r="CY143" s="329"/>
      <c r="CZ143" s="329"/>
      <c r="DA143" s="329"/>
      <c r="DB143" s="329"/>
      <c r="DC143" s="329"/>
      <c r="DD143" s="329"/>
      <c r="DE143" s="329"/>
      <c r="DF143" s="329"/>
      <c r="DG143" s="329"/>
      <c r="DH143" s="329"/>
      <c r="DI143" s="329"/>
      <c r="DJ143" s="329"/>
      <c r="DK143" s="329"/>
      <c r="DL143" s="329"/>
      <c r="DM143" s="329"/>
      <c r="DN143" s="329"/>
      <c r="DO143" s="329"/>
      <c r="DP143" s="329"/>
      <c r="DQ143" s="329"/>
      <c r="DR143" s="329"/>
      <c r="DS143" s="329"/>
      <c r="DT143" s="329"/>
      <c r="DU143" s="329"/>
      <c r="DV143" s="329"/>
      <c r="DW143" s="329"/>
      <c r="DX143" s="329"/>
      <c r="DY143" s="329"/>
      <c r="DZ143" s="329"/>
      <c r="EA143" s="329"/>
      <c r="EB143" s="329"/>
      <c r="EC143" s="329"/>
      <c r="ED143" s="329"/>
      <c r="EE143" s="329"/>
      <c r="EF143" s="329"/>
      <c r="EG143" s="329"/>
      <c r="EH143" s="329"/>
      <c r="EI143" s="329"/>
      <c r="EJ143" s="329"/>
      <c r="EK143" s="329"/>
      <c r="EL143" s="329"/>
      <c r="EM143" s="329"/>
      <c r="EN143" s="329"/>
      <c r="EO143" s="329"/>
      <c r="EP143" s="329"/>
      <c r="EQ143" s="329"/>
      <c r="ER143" s="329"/>
      <c r="ES143" s="329"/>
      <c r="ET143" s="329"/>
      <c r="EU143" s="329"/>
      <c r="EV143" s="329"/>
      <c r="EW143" s="329"/>
      <c r="EX143" s="329"/>
      <c r="EY143" s="329"/>
      <c r="EZ143" s="329"/>
      <c r="FA143" s="329"/>
      <c r="FB143" s="329"/>
      <c r="FC143" s="329"/>
      <c r="FD143" s="329"/>
      <c r="FE143" s="329"/>
      <c r="FF143" s="329"/>
      <c r="FG143" s="329"/>
      <c r="FH143" s="329"/>
      <c r="FI143" s="329"/>
      <c r="FJ143" s="329"/>
      <c r="FK143" s="329"/>
      <c r="FL143" s="329"/>
      <c r="FM143" s="329"/>
      <c r="FN143" s="329"/>
      <c r="FO143" s="329"/>
      <c r="FP143" s="329"/>
      <c r="FQ143" s="329"/>
      <c r="FR143" s="329"/>
      <c r="FS143" s="329"/>
      <c r="FT143" s="329"/>
      <c r="FU143" s="329"/>
      <c r="FV143" s="329"/>
      <c r="FW143" s="329"/>
      <c r="FX143" s="329"/>
      <c r="FY143" s="329"/>
      <c r="FZ143" s="329"/>
      <c r="GA143" s="329"/>
      <c r="GB143" s="329"/>
      <c r="GC143" s="329"/>
      <c r="GD143" s="329"/>
      <c r="GE143" s="329"/>
      <c r="GF143" s="329"/>
      <c r="GG143" s="329"/>
      <c r="GH143" s="329"/>
      <c r="GI143" s="329"/>
      <c r="GJ143" s="329"/>
      <c r="GK143" s="329"/>
      <c r="GL143" s="329"/>
      <c r="GM143" s="329"/>
      <c r="GN143" s="329"/>
      <c r="GO143" s="329"/>
      <c r="GP143" s="329"/>
      <c r="GQ143" s="329"/>
      <c r="GR143" s="329"/>
      <c r="GS143" s="329"/>
      <c r="GT143" s="329"/>
      <c r="GU143" s="329"/>
      <c r="GV143" s="329"/>
      <c r="GW143" s="329"/>
      <c r="GX143" s="329"/>
      <c r="GY143" s="329"/>
      <c r="GZ143" s="329"/>
      <c r="HA143" s="329"/>
      <c r="HB143" s="329"/>
      <c r="HC143" s="329"/>
      <c r="HD143" s="329"/>
      <c r="HE143" s="329"/>
      <c r="HF143" s="329"/>
      <c r="HG143" s="329"/>
      <c r="HH143" s="329"/>
      <c r="HI143" s="329"/>
      <c r="HJ143" s="329"/>
      <c r="HK143" s="329"/>
      <c r="HL143" s="329"/>
      <c r="HM143" s="329"/>
      <c r="HN143" s="329"/>
      <c r="HO143" s="329"/>
      <c r="HP143" s="329"/>
      <c r="HQ143" s="329"/>
      <c r="HR143" s="329"/>
      <c r="HS143" s="329"/>
      <c r="HT143" s="329"/>
      <c r="HU143" s="329"/>
      <c r="HV143" s="329"/>
      <c r="HW143" s="329"/>
      <c r="HX143" s="329"/>
      <c r="HY143" s="329"/>
      <c r="HZ143" s="329"/>
      <c r="IA143" s="329"/>
      <c r="IB143" s="329"/>
      <c r="IC143" s="329"/>
      <c r="ID143" s="329"/>
      <c r="IE143" s="329"/>
      <c r="IF143" s="329"/>
      <c r="IG143" s="329"/>
      <c r="IH143" s="329"/>
      <c r="II143" s="329"/>
      <c r="IJ143" s="329"/>
      <c r="IK143" s="329"/>
      <c r="IL143" s="329"/>
      <c r="IM143" s="329"/>
      <c r="IN143" s="329"/>
      <c r="IO143" s="329"/>
      <c r="IP143" s="329"/>
      <c r="IQ143" s="329"/>
      <c r="IR143" s="329"/>
      <c r="IS143" s="329"/>
      <c r="IT143" s="329"/>
      <c r="IU143" s="329"/>
      <c r="IV143" s="329"/>
    </row>
    <row r="144" s="525" customFormat="1" ht="15.75" hidden="1" spans="1:256">
      <c r="A144" s="353" t="s">
        <v>4279</v>
      </c>
      <c r="B144" s="307" t="s">
        <v>263</v>
      </c>
      <c r="C144" s="365">
        <f ca="1">SUMIF(表1.2024年公共财政收入决算表!$A$6:$A$387,A144,表1.2024年公共财政收入决算表!$E$6:$E$387)</f>
        <v>7</v>
      </c>
      <c r="D144" s="365">
        <f t="shared" si="36"/>
        <v>0</v>
      </c>
      <c r="E144" s="542"/>
      <c r="F144" s="348"/>
      <c r="G144" s="365">
        <f ca="1" t="shared" si="37"/>
        <v>-7</v>
      </c>
      <c r="H144" s="365" t="str">
        <f ca="1" t="shared" si="32"/>
        <v>-100.0%</v>
      </c>
      <c r="I144" s="22" t="str">
        <f ca="1" t="shared" si="34"/>
        <v>是</v>
      </c>
      <c r="J144" s="547" t="str">
        <f t="shared" si="38"/>
        <v>10112</v>
      </c>
      <c r="K144" s="93" t="str">
        <f t="shared" si="35"/>
        <v>项</v>
      </c>
      <c r="L144" s="329"/>
      <c r="M144" s="329"/>
      <c r="N144" s="329"/>
      <c r="O144" s="329"/>
      <c r="P144" s="329"/>
      <c r="Q144" s="329"/>
      <c r="R144" s="329"/>
      <c r="S144" s="329"/>
      <c r="T144" s="329"/>
      <c r="U144" s="329"/>
      <c r="V144" s="329"/>
      <c r="W144" s="329"/>
      <c r="X144" s="329"/>
      <c r="Y144" s="329"/>
      <c r="Z144" s="329"/>
      <c r="AA144" s="329"/>
      <c r="AB144" s="329"/>
      <c r="AC144" s="329"/>
      <c r="AD144" s="329"/>
      <c r="AE144" s="329"/>
      <c r="AF144" s="329"/>
      <c r="AG144" s="329"/>
      <c r="AH144" s="329"/>
      <c r="AI144" s="329"/>
      <c r="AJ144" s="329"/>
      <c r="AK144" s="329"/>
      <c r="AL144" s="329"/>
      <c r="AM144" s="329"/>
      <c r="AN144" s="329"/>
      <c r="AO144" s="329"/>
      <c r="AP144" s="329"/>
      <c r="AQ144" s="329"/>
      <c r="AR144" s="329"/>
      <c r="AS144" s="329"/>
      <c r="AT144" s="329"/>
      <c r="AU144" s="329"/>
      <c r="AV144" s="329"/>
      <c r="AW144" s="329"/>
      <c r="AX144" s="329"/>
      <c r="AY144" s="329"/>
      <c r="AZ144" s="329"/>
      <c r="BA144" s="329"/>
      <c r="BB144" s="329"/>
      <c r="BC144" s="329"/>
      <c r="BD144" s="329"/>
      <c r="BE144" s="329"/>
      <c r="BF144" s="329"/>
      <c r="BG144" s="329"/>
      <c r="BH144" s="329"/>
      <c r="BI144" s="329"/>
      <c r="BJ144" s="329"/>
      <c r="BK144" s="329"/>
      <c r="BL144" s="329"/>
      <c r="BM144" s="329"/>
      <c r="BN144" s="329"/>
      <c r="BO144" s="329"/>
      <c r="BP144" s="329"/>
      <c r="BQ144" s="329"/>
      <c r="BR144" s="329"/>
      <c r="BS144" s="329"/>
      <c r="BT144" s="329"/>
      <c r="BU144" s="329"/>
      <c r="BV144" s="329"/>
      <c r="BW144" s="329"/>
      <c r="BX144" s="329"/>
      <c r="BY144" s="329"/>
      <c r="BZ144" s="329"/>
      <c r="CA144" s="329"/>
      <c r="CB144" s="329"/>
      <c r="CC144" s="329"/>
      <c r="CD144" s="329"/>
      <c r="CE144" s="329"/>
      <c r="CF144" s="329"/>
      <c r="CG144" s="329"/>
      <c r="CH144" s="329"/>
      <c r="CI144" s="329"/>
      <c r="CJ144" s="329"/>
      <c r="CK144" s="329"/>
      <c r="CL144" s="329"/>
      <c r="CM144" s="329"/>
      <c r="CN144" s="329"/>
      <c r="CO144" s="329"/>
      <c r="CP144" s="329"/>
      <c r="CQ144" s="329"/>
      <c r="CR144" s="329"/>
      <c r="CS144" s="329"/>
      <c r="CT144" s="329"/>
      <c r="CU144" s="329"/>
      <c r="CV144" s="329"/>
      <c r="CW144" s="329"/>
      <c r="CX144" s="329"/>
      <c r="CY144" s="329"/>
      <c r="CZ144" s="329"/>
      <c r="DA144" s="329"/>
      <c r="DB144" s="329"/>
      <c r="DC144" s="329"/>
      <c r="DD144" s="329"/>
      <c r="DE144" s="329"/>
      <c r="DF144" s="329"/>
      <c r="DG144" s="329"/>
      <c r="DH144" s="329"/>
      <c r="DI144" s="329"/>
      <c r="DJ144" s="329"/>
      <c r="DK144" s="329"/>
      <c r="DL144" s="329"/>
      <c r="DM144" s="329"/>
      <c r="DN144" s="329"/>
      <c r="DO144" s="329"/>
      <c r="DP144" s="329"/>
      <c r="DQ144" s="329"/>
      <c r="DR144" s="329"/>
      <c r="DS144" s="329"/>
      <c r="DT144" s="329"/>
      <c r="DU144" s="329"/>
      <c r="DV144" s="329"/>
      <c r="DW144" s="329"/>
      <c r="DX144" s="329"/>
      <c r="DY144" s="329"/>
      <c r="DZ144" s="329"/>
      <c r="EA144" s="329"/>
      <c r="EB144" s="329"/>
      <c r="EC144" s="329"/>
      <c r="ED144" s="329"/>
      <c r="EE144" s="329"/>
      <c r="EF144" s="329"/>
      <c r="EG144" s="329"/>
      <c r="EH144" s="329"/>
      <c r="EI144" s="329"/>
      <c r="EJ144" s="329"/>
      <c r="EK144" s="329"/>
      <c r="EL144" s="329"/>
      <c r="EM144" s="329"/>
      <c r="EN144" s="329"/>
      <c r="EO144" s="329"/>
      <c r="EP144" s="329"/>
      <c r="EQ144" s="329"/>
      <c r="ER144" s="329"/>
      <c r="ES144" s="329"/>
      <c r="ET144" s="329"/>
      <c r="EU144" s="329"/>
      <c r="EV144" s="329"/>
      <c r="EW144" s="329"/>
      <c r="EX144" s="329"/>
      <c r="EY144" s="329"/>
      <c r="EZ144" s="329"/>
      <c r="FA144" s="329"/>
      <c r="FB144" s="329"/>
      <c r="FC144" s="329"/>
      <c r="FD144" s="329"/>
      <c r="FE144" s="329"/>
      <c r="FF144" s="329"/>
      <c r="FG144" s="329"/>
      <c r="FH144" s="329"/>
      <c r="FI144" s="329"/>
      <c r="FJ144" s="329"/>
      <c r="FK144" s="329"/>
      <c r="FL144" s="329"/>
      <c r="FM144" s="329"/>
      <c r="FN144" s="329"/>
      <c r="FO144" s="329"/>
      <c r="FP144" s="329"/>
      <c r="FQ144" s="329"/>
      <c r="FR144" s="329"/>
      <c r="FS144" s="329"/>
      <c r="FT144" s="329"/>
      <c r="FU144" s="329"/>
      <c r="FV144" s="329"/>
      <c r="FW144" s="329"/>
      <c r="FX144" s="329"/>
      <c r="FY144" s="329"/>
      <c r="FZ144" s="329"/>
      <c r="GA144" s="329"/>
      <c r="GB144" s="329"/>
      <c r="GC144" s="329"/>
      <c r="GD144" s="329"/>
      <c r="GE144" s="329"/>
      <c r="GF144" s="329"/>
      <c r="GG144" s="329"/>
      <c r="GH144" s="329"/>
      <c r="GI144" s="329"/>
      <c r="GJ144" s="329"/>
      <c r="GK144" s="329"/>
      <c r="GL144" s="329"/>
      <c r="GM144" s="329"/>
      <c r="GN144" s="329"/>
      <c r="GO144" s="329"/>
      <c r="GP144" s="329"/>
      <c r="GQ144" s="329"/>
      <c r="GR144" s="329"/>
      <c r="GS144" s="329"/>
      <c r="GT144" s="329"/>
      <c r="GU144" s="329"/>
      <c r="GV144" s="329"/>
      <c r="GW144" s="329"/>
      <c r="GX144" s="329"/>
      <c r="GY144" s="329"/>
      <c r="GZ144" s="329"/>
      <c r="HA144" s="329"/>
      <c r="HB144" s="329"/>
      <c r="HC144" s="329"/>
      <c r="HD144" s="329"/>
      <c r="HE144" s="329"/>
      <c r="HF144" s="329"/>
      <c r="HG144" s="329"/>
      <c r="HH144" s="329"/>
      <c r="HI144" s="329"/>
      <c r="HJ144" s="329"/>
      <c r="HK144" s="329"/>
      <c r="HL144" s="329"/>
      <c r="HM144" s="329"/>
      <c r="HN144" s="329"/>
      <c r="HO144" s="329"/>
      <c r="HP144" s="329"/>
      <c r="HQ144" s="329"/>
      <c r="HR144" s="329"/>
      <c r="HS144" s="329"/>
      <c r="HT144" s="329"/>
      <c r="HU144" s="329"/>
      <c r="HV144" s="329"/>
      <c r="HW144" s="329"/>
      <c r="HX144" s="329"/>
      <c r="HY144" s="329"/>
      <c r="HZ144" s="329"/>
      <c r="IA144" s="329"/>
      <c r="IB144" s="329"/>
      <c r="IC144" s="329"/>
      <c r="ID144" s="329"/>
      <c r="IE144" s="329"/>
      <c r="IF144" s="329"/>
      <c r="IG144" s="329"/>
      <c r="IH144" s="329"/>
      <c r="II144" s="329"/>
      <c r="IJ144" s="329"/>
      <c r="IK144" s="329"/>
      <c r="IL144" s="329"/>
      <c r="IM144" s="329"/>
      <c r="IN144" s="329"/>
      <c r="IO144" s="329"/>
      <c r="IP144" s="329"/>
      <c r="IQ144" s="329"/>
      <c r="IR144" s="329"/>
      <c r="IS144" s="329"/>
      <c r="IT144" s="329"/>
      <c r="IU144" s="329"/>
      <c r="IV144" s="329"/>
    </row>
    <row r="145" s="525" customFormat="1" ht="31.5" hidden="1" spans="1:256">
      <c r="A145" s="353" t="s">
        <v>4280</v>
      </c>
      <c r="B145" s="307" t="s">
        <v>265</v>
      </c>
      <c r="C145" s="365">
        <f ca="1">SUMIF(表1.2024年公共财政收入决算表!$A$6:$A$387,A145,表1.2024年公共财政收入决算表!$E$6:$E$387)</f>
        <v>9</v>
      </c>
      <c r="D145" s="365">
        <f t="shared" si="36"/>
        <v>0</v>
      </c>
      <c r="E145" s="542"/>
      <c r="F145" s="348"/>
      <c r="G145" s="365">
        <f ca="1" t="shared" si="37"/>
        <v>-9</v>
      </c>
      <c r="H145" s="365" t="str">
        <f ca="1" t="shared" si="32"/>
        <v>-100.0%</v>
      </c>
      <c r="I145" s="22" t="str">
        <f ca="1" t="shared" si="34"/>
        <v>是</v>
      </c>
      <c r="J145" s="547" t="str">
        <f t="shared" si="38"/>
        <v>10112</v>
      </c>
      <c r="K145" s="93" t="str">
        <f t="shared" si="35"/>
        <v>项</v>
      </c>
      <c r="L145" s="329"/>
      <c r="M145" s="329"/>
      <c r="N145" s="329"/>
      <c r="O145" s="329"/>
      <c r="P145" s="329"/>
      <c r="Q145" s="329"/>
      <c r="R145" s="329"/>
      <c r="S145" s="329"/>
      <c r="T145" s="329"/>
      <c r="U145" s="329"/>
      <c r="V145" s="329"/>
      <c r="W145" s="329"/>
      <c r="X145" s="329"/>
      <c r="Y145" s="329"/>
      <c r="Z145" s="329"/>
      <c r="AA145" s="329"/>
      <c r="AB145" s="329"/>
      <c r="AC145" s="329"/>
      <c r="AD145" s="329"/>
      <c r="AE145" s="329"/>
      <c r="AF145" s="329"/>
      <c r="AG145" s="329"/>
      <c r="AH145" s="329"/>
      <c r="AI145" s="329"/>
      <c r="AJ145" s="329"/>
      <c r="AK145" s="329"/>
      <c r="AL145" s="329"/>
      <c r="AM145" s="329"/>
      <c r="AN145" s="329"/>
      <c r="AO145" s="329"/>
      <c r="AP145" s="329"/>
      <c r="AQ145" s="329"/>
      <c r="AR145" s="329"/>
      <c r="AS145" s="329"/>
      <c r="AT145" s="329"/>
      <c r="AU145" s="329"/>
      <c r="AV145" s="329"/>
      <c r="AW145" s="329"/>
      <c r="AX145" s="329"/>
      <c r="AY145" s="329"/>
      <c r="AZ145" s="329"/>
      <c r="BA145" s="329"/>
      <c r="BB145" s="329"/>
      <c r="BC145" s="329"/>
      <c r="BD145" s="329"/>
      <c r="BE145" s="329"/>
      <c r="BF145" s="329"/>
      <c r="BG145" s="329"/>
      <c r="BH145" s="329"/>
      <c r="BI145" s="329"/>
      <c r="BJ145" s="329"/>
      <c r="BK145" s="329"/>
      <c r="BL145" s="329"/>
      <c r="BM145" s="329"/>
      <c r="BN145" s="329"/>
      <c r="BO145" s="329"/>
      <c r="BP145" s="329"/>
      <c r="BQ145" s="329"/>
      <c r="BR145" s="329"/>
      <c r="BS145" s="329"/>
      <c r="BT145" s="329"/>
      <c r="BU145" s="329"/>
      <c r="BV145" s="329"/>
      <c r="BW145" s="329"/>
      <c r="BX145" s="329"/>
      <c r="BY145" s="329"/>
      <c r="BZ145" s="329"/>
      <c r="CA145" s="329"/>
      <c r="CB145" s="329"/>
      <c r="CC145" s="329"/>
      <c r="CD145" s="329"/>
      <c r="CE145" s="329"/>
      <c r="CF145" s="329"/>
      <c r="CG145" s="329"/>
      <c r="CH145" s="329"/>
      <c r="CI145" s="329"/>
      <c r="CJ145" s="329"/>
      <c r="CK145" s="329"/>
      <c r="CL145" s="329"/>
      <c r="CM145" s="329"/>
      <c r="CN145" s="329"/>
      <c r="CO145" s="329"/>
      <c r="CP145" s="329"/>
      <c r="CQ145" s="329"/>
      <c r="CR145" s="329"/>
      <c r="CS145" s="329"/>
      <c r="CT145" s="329"/>
      <c r="CU145" s="329"/>
      <c r="CV145" s="329"/>
      <c r="CW145" s="329"/>
      <c r="CX145" s="329"/>
      <c r="CY145" s="329"/>
      <c r="CZ145" s="329"/>
      <c r="DA145" s="329"/>
      <c r="DB145" s="329"/>
      <c r="DC145" s="329"/>
      <c r="DD145" s="329"/>
      <c r="DE145" s="329"/>
      <c r="DF145" s="329"/>
      <c r="DG145" s="329"/>
      <c r="DH145" s="329"/>
      <c r="DI145" s="329"/>
      <c r="DJ145" s="329"/>
      <c r="DK145" s="329"/>
      <c r="DL145" s="329"/>
      <c r="DM145" s="329"/>
      <c r="DN145" s="329"/>
      <c r="DO145" s="329"/>
      <c r="DP145" s="329"/>
      <c r="DQ145" s="329"/>
      <c r="DR145" s="329"/>
      <c r="DS145" s="329"/>
      <c r="DT145" s="329"/>
      <c r="DU145" s="329"/>
      <c r="DV145" s="329"/>
      <c r="DW145" s="329"/>
      <c r="DX145" s="329"/>
      <c r="DY145" s="329"/>
      <c r="DZ145" s="329"/>
      <c r="EA145" s="329"/>
      <c r="EB145" s="329"/>
      <c r="EC145" s="329"/>
      <c r="ED145" s="329"/>
      <c r="EE145" s="329"/>
      <c r="EF145" s="329"/>
      <c r="EG145" s="329"/>
      <c r="EH145" s="329"/>
      <c r="EI145" s="329"/>
      <c r="EJ145" s="329"/>
      <c r="EK145" s="329"/>
      <c r="EL145" s="329"/>
      <c r="EM145" s="329"/>
      <c r="EN145" s="329"/>
      <c r="EO145" s="329"/>
      <c r="EP145" s="329"/>
      <c r="EQ145" s="329"/>
      <c r="ER145" s="329"/>
      <c r="ES145" s="329"/>
      <c r="ET145" s="329"/>
      <c r="EU145" s="329"/>
      <c r="EV145" s="329"/>
      <c r="EW145" s="329"/>
      <c r="EX145" s="329"/>
      <c r="EY145" s="329"/>
      <c r="EZ145" s="329"/>
      <c r="FA145" s="329"/>
      <c r="FB145" s="329"/>
      <c r="FC145" s="329"/>
      <c r="FD145" s="329"/>
      <c r="FE145" s="329"/>
      <c r="FF145" s="329"/>
      <c r="FG145" s="329"/>
      <c r="FH145" s="329"/>
      <c r="FI145" s="329"/>
      <c r="FJ145" s="329"/>
      <c r="FK145" s="329"/>
      <c r="FL145" s="329"/>
      <c r="FM145" s="329"/>
      <c r="FN145" s="329"/>
      <c r="FO145" s="329"/>
      <c r="FP145" s="329"/>
      <c r="FQ145" s="329"/>
      <c r="FR145" s="329"/>
      <c r="FS145" s="329"/>
      <c r="FT145" s="329"/>
      <c r="FU145" s="329"/>
      <c r="FV145" s="329"/>
      <c r="FW145" s="329"/>
      <c r="FX145" s="329"/>
      <c r="FY145" s="329"/>
      <c r="FZ145" s="329"/>
      <c r="GA145" s="329"/>
      <c r="GB145" s="329"/>
      <c r="GC145" s="329"/>
      <c r="GD145" s="329"/>
      <c r="GE145" s="329"/>
      <c r="GF145" s="329"/>
      <c r="GG145" s="329"/>
      <c r="GH145" s="329"/>
      <c r="GI145" s="329"/>
      <c r="GJ145" s="329"/>
      <c r="GK145" s="329"/>
      <c r="GL145" s="329"/>
      <c r="GM145" s="329"/>
      <c r="GN145" s="329"/>
      <c r="GO145" s="329"/>
      <c r="GP145" s="329"/>
      <c r="GQ145" s="329"/>
      <c r="GR145" s="329"/>
      <c r="GS145" s="329"/>
      <c r="GT145" s="329"/>
      <c r="GU145" s="329"/>
      <c r="GV145" s="329"/>
      <c r="GW145" s="329"/>
      <c r="GX145" s="329"/>
      <c r="GY145" s="329"/>
      <c r="GZ145" s="329"/>
      <c r="HA145" s="329"/>
      <c r="HB145" s="329"/>
      <c r="HC145" s="329"/>
      <c r="HD145" s="329"/>
      <c r="HE145" s="329"/>
      <c r="HF145" s="329"/>
      <c r="HG145" s="329"/>
      <c r="HH145" s="329"/>
      <c r="HI145" s="329"/>
      <c r="HJ145" s="329"/>
      <c r="HK145" s="329"/>
      <c r="HL145" s="329"/>
      <c r="HM145" s="329"/>
      <c r="HN145" s="329"/>
      <c r="HO145" s="329"/>
      <c r="HP145" s="329"/>
      <c r="HQ145" s="329"/>
      <c r="HR145" s="329"/>
      <c r="HS145" s="329"/>
      <c r="HT145" s="329"/>
      <c r="HU145" s="329"/>
      <c r="HV145" s="329"/>
      <c r="HW145" s="329"/>
      <c r="HX145" s="329"/>
      <c r="HY145" s="329"/>
      <c r="HZ145" s="329"/>
      <c r="IA145" s="329"/>
      <c r="IB145" s="329"/>
      <c r="IC145" s="329"/>
      <c r="ID145" s="329"/>
      <c r="IE145" s="329"/>
      <c r="IF145" s="329"/>
      <c r="IG145" s="329"/>
      <c r="IH145" s="329"/>
      <c r="II145" s="329"/>
      <c r="IJ145" s="329"/>
      <c r="IK145" s="329"/>
      <c r="IL145" s="329"/>
      <c r="IM145" s="329"/>
      <c r="IN145" s="329"/>
      <c r="IO145" s="329"/>
      <c r="IP145" s="329"/>
      <c r="IQ145" s="329"/>
      <c r="IR145" s="329"/>
      <c r="IS145" s="329"/>
      <c r="IT145" s="329"/>
      <c r="IU145" s="329"/>
      <c r="IV145" s="329"/>
    </row>
    <row r="146" s="70" customFormat="1" spans="1:256">
      <c r="A146" s="539" t="s">
        <v>4281</v>
      </c>
      <c r="B146" s="540" t="s">
        <v>7664</v>
      </c>
      <c r="C146" s="483">
        <f ca="1">表1.2024年公共财政收入决算表!E146</f>
        <v>1439</v>
      </c>
      <c r="D146" s="483">
        <f ca="1">SUMIF($J147:$J$390,$A146,D147:D$390)</f>
        <v>1673</v>
      </c>
      <c r="E146" s="541">
        <f ca="1">SUMIF($J147:$J$390,$A146,E147:E$390)</f>
        <v>1673</v>
      </c>
      <c r="F146" s="541">
        <f ca="1">SUMIF($J147:$J$390,$A146,F147:F$390)</f>
        <v>0</v>
      </c>
      <c r="G146" s="483">
        <f ca="1">SUMIF($J147:$J$390,$A146,G147:G$390)</f>
        <v>234</v>
      </c>
      <c r="H146" s="483" t="str">
        <f ca="1" t="shared" si="32"/>
        <v>16.3%</v>
      </c>
      <c r="I146" s="22" t="str">
        <f ca="1" t="shared" si="34"/>
        <v>是</v>
      </c>
      <c r="J146" s="546" t="str">
        <f>LEFT(A146,3)</f>
        <v>101</v>
      </c>
      <c r="K146" s="93" t="str">
        <f t="shared" si="35"/>
        <v>款</v>
      </c>
      <c r="L146" s="545">
        <v>1</v>
      </c>
      <c r="M146" s="230"/>
      <c r="N146" s="230"/>
      <c r="O146" s="230"/>
      <c r="P146" s="230"/>
      <c r="Q146" s="230"/>
      <c r="R146" s="230"/>
      <c r="S146" s="230"/>
      <c r="T146" s="230"/>
      <c r="U146" s="230"/>
      <c r="V146" s="230"/>
      <c r="W146" s="230"/>
      <c r="X146" s="230"/>
      <c r="Y146" s="230"/>
      <c r="Z146" s="230"/>
      <c r="AA146" s="230"/>
      <c r="AB146" s="230"/>
      <c r="AC146" s="230"/>
      <c r="AD146" s="230"/>
      <c r="AE146" s="230"/>
      <c r="AF146" s="230"/>
      <c r="AG146" s="230"/>
      <c r="AH146" s="230"/>
      <c r="AI146" s="230"/>
      <c r="AJ146" s="230"/>
      <c r="AK146" s="230"/>
      <c r="AL146" s="230"/>
      <c r="AM146" s="230"/>
      <c r="AN146" s="230"/>
      <c r="AO146" s="230"/>
      <c r="AP146" s="230"/>
      <c r="AQ146" s="230"/>
      <c r="AR146" s="230"/>
      <c r="AS146" s="230"/>
      <c r="AT146" s="230"/>
      <c r="AU146" s="230"/>
      <c r="AV146" s="230"/>
      <c r="AW146" s="230"/>
      <c r="AX146" s="230"/>
      <c r="AY146" s="230"/>
      <c r="AZ146" s="230"/>
      <c r="BA146" s="230"/>
      <c r="BB146" s="230"/>
      <c r="BC146" s="230"/>
      <c r="BD146" s="230"/>
      <c r="BE146" s="230"/>
      <c r="BF146" s="230"/>
      <c r="BG146" s="230"/>
      <c r="BH146" s="230"/>
      <c r="BI146" s="230"/>
      <c r="BJ146" s="230"/>
      <c r="BK146" s="230"/>
      <c r="BL146" s="230"/>
      <c r="BM146" s="230"/>
      <c r="BN146" s="230"/>
      <c r="BO146" s="230"/>
      <c r="BP146" s="230"/>
      <c r="BQ146" s="230"/>
      <c r="BR146" s="230"/>
      <c r="BS146" s="230"/>
      <c r="BT146" s="230"/>
      <c r="BU146" s="230"/>
      <c r="BV146" s="230"/>
      <c r="BW146" s="230"/>
      <c r="BX146" s="230"/>
      <c r="BY146" s="230"/>
      <c r="BZ146" s="230"/>
      <c r="CA146" s="230"/>
      <c r="CB146" s="230"/>
      <c r="CC146" s="230"/>
      <c r="CD146" s="230"/>
      <c r="CE146" s="230"/>
      <c r="CF146" s="230"/>
      <c r="CG146" s="230"/>
      <c r="CH146" s="230"/>
      <c r="CI146" s="230"/>
      <c r="CJ146" s="230"/>
      <c r="CK146" s="230"/>
      <c r="CL146" s="230"/>
      <c r="CM146" s="230"/>
      <c r="CN146" s="230"/>
      <c r="CO146" s="230"/>
      <c r="CP146" s="230"/>
      <c r="CQ146" s="230"/>
      <c r="CR146" s="230"/>
      <c r="CS146" s="230"/>
      <c r="CT146" s="230"/>
      <c r="CU146" s="230"/>
      <c r="CV146" s="230"/>
      <c r="CW146" s="230"/>
      <c r="CX146" s="230"/>
      <c r="CY146" s="230"/>
      <c r="CZ146" s="230"/>
      <c r="DA146" s="230"/>
      <c r="DB146" s="230"/>
      <c r="DC146" s="230"/>
      <c r="DD146" s="230"/>
      <c r="DE146" s="230"/>
      <c r="DF146" s="230"/>
      <c r="DG146" s="230"/>
      <c r="DH146" s="230"/>
      <c r="DI146" s="230"/>
      <c r="DJ146" s="230"/>
      <c r="DK146" s="230"/>
      <c r="DL146" s="230"/>
      <c r="DM146" s="230"/>
      <c r="DN146" s="230"/>
      <c r="DO146" s="230"/>
      <c r="DP146" s="230"/>
      <c r="DQ146" s="230"/>
      <c r="DR146" s="230"/>
      <c r="DS146" s="230"/>
      <c r="DT146" s="230"/>
      <c r="DU146" s="230"/>
      <c r="DV146" s="230"/>
      <c r="DW146" s="230"/>
      <c r="DX146" s="230"/>
      <c r="DY146" s="230"/>
      <c r="DZ146" s="230"/>
      <c r="EA146" s="230"/>
      <c r="EB146" s="230"/>
      <c r="EC146" s="230"/>
      <c r="ED146" s="230"/>
      <c r="EE146" s="230"/>
      <c r="EF146" s="230"/>
      <c r="EG146" s="230"/>
      <c r="EH146" s="230"/>
      <c r="EI146" s="230"/>
      <c r="EJ146" s="230"/>
      <c r="EK146" s="230"/>
      <c r="EL146" s="230"/>
      <c r="EM146" s="230"/>
      <c r="EN146" s="230"/>
      <c r="EO146" s="230"/>
      <c r="EP146" s="230"/>
      <c r="EQ146" s="230"/>
      <c r="ER146" s="230"/>
      <c r="ES146" s="230"/>
      <c r="ET146" s="230"/>
      <c r="EU146" s="230"/>
      <c r="EV146" s="230"/>
      <c r="EW146" s="230"/>
      <c r="EX146" s="230"/>
      <c r="EY146" s="230"/>
      <c r="EZ146" s="230"/>
      <c r="FA146" s="230"/>
      <c r="FB146" s="230"/>
      <c r="FC146" s="230"/>
      <c r="FD146" s="230"/>
      <c r="FE146" s="230"/>
      <c r="FF146" s="230"/>
      <c r="FG146" s="230"/>
      <c r="FH146" s="230"/>
      <c r="FI146" s="230"/>
      <c r="FJ146" s="230"/>
      <c r="FK146" s="230"/>
      <c r="FL146" s="230"/>
      <c r="FM146" s="230"/>
      <c r="FN146" s="230"/>
      <c r="FO146" s="230"/>
      <c r="FP146" s="230"/>
      <c r="FQ146" s="230"/>
      <c r="FR146" s="230"/>
      <c r="FS146" s="230"/>
      <c r="FT146" s="230"/>
      <c r="FU146" s="230"/>
      <c r="FV146" s="230"/>
      <c r="FW146" s="230"/>
      <c r="FX146" s="230"/>
      <c r="FY146" s="230"/>
      <c r="FZ146" s="230"/>
      <c r="GA146" s="230"/>
      <c r="GB146" s="230"/>
      <c r="GC146" s="230"/>
      <c r="GD146" s="230"/>
      <c r="GE146" s="230"/>
      <c r="GF146" s="230"/>
      <c r="GG146" s="230"/>
      <c r="GH146" s="230"/>
      <c r="GI146" s="230"/>
      <c r="GJ146" s="230"/>
      <c r="GK146" s="230"/>
      <c r="GL146" s="230"/>
      <c r="GM146" s="230"/>
      <c r="GN146" s="230"/>
      <c r="GO146" s="230"/>
      <c r="GP146" s="230"/>
      <c r="GQ146" s="230"/>
      <c r="GR146" s="230"/>
      <c r="GS146" s="230"/>
      <c r="GT146" s="230"/>
      <c r="GU146" s="230"/>
      <c r="GV146" s="230"/>
      <c r="GW146" s="230"/>
      <c r="GX146" s="230"/>
      <c r="GY146" s="230"/>
      <c r="GZ146" s="230"/>
      <c r="HA146" s="230"/>
      <c r="HB146" s="230"/>
      <c r="HC146" s="230"/>
      <c r="HD146" s="230"/>
      <c r="HE146" s="230"/>
      <c r="HF146" s="230"/>
      <c r="HG146" s="230"/>
      <c r="HH146" s="230"/>
      <c r="HI146" s="230"/>
      <c r="HJ146" s="230"/>
      <c r="HK146" s="230"/>
      <c r="HL146" s="230"/>
      <c r="HM146" s="230"/>
      <c r="HN146" s="230"/>
      <c r="HO146" s="230"/>
      <c r="HP146" s="230"/>
      <c r="HQ146" s="230"/>
      <c r="HR146" s="230"/>
      <c r="HS146" s="230"/>
      <c r="HT146" s="230"/>
      <c r="HU146" s="230"/>
      <c r="HV146" s="230"/>
      <c r="HW146" s="230"/>
      <c r="HX146" s="230"/>
      <c r="HY146" s="230"/>
      <c r="HZ146" s="230"/>
      <c r="IA146" s="230"/>
      <c r="IB146" s="230"/>
      <c r="IC146" s="230"/>
      <c r="ID146" s="230"/>
      <c r="IE146" s="230"/>
      <c r="IF146" s="230"/>
      <c r="IG146" s="230"/>
      <c r="IH146" s="230"/>
      <c r="II146" s="230"/>
      <c r="IJ146" s="230"/>
      <c r="IK146" s="230"/>
      <c r="IL146" s="230"/>
      <c r="IM146" s="230"/>
      <c r="IN146" s="230"/>
      <c r="IO146" s="230"/>
      <c r="IP146" s="230"/>
      <c r="IQ146" s="230"/>
      <c r="IR146" s="230"/>
      <c r="IS146" s="230"/>
      <c r="IT146" s="230"/>
      <c r="IU146" s="230"/>
      <c r="IV146" s="230"/>
    </row>
    <row r="147" s="524" customFormat="1" ht="15.75" hidden="1" spans="1:256">
      <c r="A147" s="353" t="s">
        <v>4283</v>
      </c>
      <c r="B147" s="307" t="s">
        <v>267</v>
      </c>
      <c r="C147" s="365">
        <f ca="1">SUMIF(表1.2024年公共财政收入决算表!$A$6:$A$387,A147,表1.2024年公共财政收入决算表!$E$6:$E$387)</f>
        <v>0</v>
      </c>
      <c r="D147" s="365">
        <f t="shared" ref="D147:D154" si="39">SUM(E147:F147)</f>
        <v>1673</v>
      </c>
      <c r="E147" s="542">
        <v>1673</v>
      </c>
      <c r="F147" s="348"/>
      <c r="G147" s="348">
        <f ca="1" t="shared" ref="G147:G154" si="40">D147-C147</f>
        <v>1673</v>
      </c>
      <c r="H147" s="348" t="str">
        <f ca="1" t="shared" si="32"/>
        <v/>
      </c>
      <c r="I147" s="22" t="str">
        <f ca="1" t="shared" si="34"/>
        <v>是</v>
      </c>
      <c r="J147" s="547" t="str">
        <f t="shared" ref="J147:J154" si="41">LEFT(A147,5)</f>
        <v>10113</v>
      </c>
      <c r="K147" s="93" t="str">
        <f t="shared" si="35"/>
        <v>项</v>
      </c>
      <c r="L147" s="329"/>
      <c r="M147" s="329"/>
      <c r="N147" s="329"/>
      <c r="O147" s="329"/>
      <c r="P147" s="329"/>
      <c r="Q147" s="329"/>
      <c r="R147" s="329"/>
      <c r="S147" s="329"/>
      <c r="T147" s="329"/>
      <c r="U147" s="329"/>
      <c r="V147" s="329"/>
      <c r="W147" s="329"/>
      <c r="X147" s="329"/>
      <c r="Y147" s="329"/>
      <c r="Z147" s="329"/>
      <c r="AA147" s="329"/>
      <c r="AB147" s="329"/>
      <c r="AC147" s="329"/>
      <c r="AD147" s="329"/>
      <c r="AE147" s="329"/>
      <c r="AF147" s="329"/>
      <c r="AG147" s="329"/>
      <c r="AH147" s="329"/>
      <c r="AI147" s="329"/>
      <c r="AJ147" s="329"/>
      <c r="AK147" s="329"/>
      <c r="AL147" s="329"/>
      <c r="AM147" s="329"/>
      <c r="AN147" s="329"/>
      <c r="AO147" s="329"/>
      <c r="AP147" s="329"/>
      <c r="AQ147" s="329"/>
      <c r="AR147" s="329"/>
      <c r="AS147" s="329"/>
      <c r="AT147" s="329"/>
      <c r="AU147" s="329"/>
      <c r="AV147" s="329"/>
      <c r="AW147" s="329"/>
      <c r="AX147" s="329"/>
      <c r="AY147" s="329"/>
      <c r="AZ147" s="329"/>
      <c r="BA147" s="329"/>
      <c r="BB147" s="329"/>
      <c r="BC147" s="329"/>
      <c r="BD147" s="329"/>
      <c r="BE147" s="329"/>
      <c r="BF147" s="329"/>
      <c r="BG147" s="329"/>
      <c r="BH147" s="329"/>
      <c r="BI147" s="329"/>
      <c r="BJ147" s="329"/>
      <c r="BK147" s="329"/>
      <c r="BL147" s="329"/>
      <c r="BM147" s="329"/>
      <c r="BN147" s="329"/>
      <c r="BO147" s="329"/>
      <c r="BP147" s="329"/>
      <c r="BQ147" s="329"/>
      <c r="BR147" s="329"/>
      <c r="BS147" s="329"/>
      <c r="BT147" s="329"/>
      <c r="BU147" s="329"/>
      <c r="BV147" s="329"/>
      <c r="BW147" s="329"/>
      <c r="BX147" s="329"/>
      <c r="BY147" s="329"/>
      <c r="BZ147" s="329"/>
      <c r="CA147" s="329"/>
      <c r="CB147" s="329"/>
      <c r="CC147" s="329"/>
      <c r="CD147" s="329"/>
      <c r="CE147" s="329"/>
      <c r="CF147" s="329"/>
      <c r="CG147" s="329"/>
      <c r="CH147" s="329"/>
      <c r="CI147" s="329"/>
      <c r="CJ147" s="329"/>
      <c r="CK147" s="329"/>
      <c r="CL147" s="329"/>
      <c r="CM147" s="329"/>
      <c r="CN147" s="329"/>
      <c r="CO147" s="329"/>
      <c r="CP147" s="329"/>
      <c r="CQ147" s="329"/>
      <c r="CR147" s="329"/>
      <c r="CS147" s="329"/>
      <c r="CT147" s="329"/>
      <c r="CU147" s="329"/>
      <c r="CV147" s="329"/>
      <c r="CW147" s="329"/>
      <c r="CX147" s="329"/>
      <c r="CY147" s="329"/>
      <c r="CZ147" s="329"/>
      <c r="DA147" s="329"/>
      <c r="DB147" s="329"/>
      <c r="DC147" s="329"/>
      <c r="DD147" s="329"/>
      <c r="DE147" s="329"/>
      <c r="DF147" s="329"/>
      <c r="DG147" s="329"/>
      <c r="DH147" s="329"/>
      <c r="DI147" s="329"/>
      <c r="DJ147" s="329"/>
      <c r="DK147" s="329"/>
      <c r="DL147" s="329"/>
      <c r="DM147" s="329"/>
      <c r="DN147" s="329"/>
      <c r="DO147" s="329"/>
      <c r="DP147" s="329"/>
      <c r="DQ147" s="329"/>
      <c r="DR147" s="329"/>
      <c r="DS147" s="329"/>
      <c r="DT147" s="329"/>
      <c r="DU147" s="329"/>
      <c r="DV147" s="329"/>
      <c r="DW147" s="329"/>
      <c r="DX147" s="329"/>
      <c r="DY147" s="329"/>
      <c r="DZ147" s="329"/>
      <c r="EA147" s="329"/>
      <c r="EB147" s="329"/>
      <c r="EC147" s="329"/>
      <c r="ED147" s="329"/>
      <c r="EE147" s="329"/>
      <c r="EF147" s="329"/>
      <c r="EG147" s="329"/>
      <c r="EH147" s="329"/>
      <c r="EI147" s="329"/>
      <c r="EJ147" s="329"/>
      <c r="EK147" s="329"/>
      <c r="EL147" s="329"/>
      <c r="EM147" s="329"/>
      <c r="EN147" s="329"/>
      <c r="EO147" s="329"/>
      <c r="EP147" s="329"/>
      <c r="EQ147" s="329"/>
      <c r="ER147" s="329"/>
      <c r="ES147" s="329"/>
      <c r="ET147" s="329"/>
      <c r="EU147" s="329"/>
      <c r="EV147" s="329"/>
      <c r="EW147" s="329"/>
      <c r="EX147" s="329"/>
      <c r="EY147" s="329"/>
      <c r="EZ147" s="329"/>
      <c r="FA147" s="329"/>
      <c r="FB147" s="329"/>
      <c r="FC147" s="329"/>
      <c r="FD147" s="329"/>
      <c r="FE147" s="329"/>
      <c r="FF147" s="329"/>
      <c r="FG147" s="329"/>
      <c r="FH147" s="329"/>
      <c r="FI147" s="329"/>
      <c r="FJ147" s="329"/>
      <c r="FK147" s="329"/>
      <c r="FL147" s="329"/>
      <c r="FM147" s="329"/>
      <c r="FN147" s="329"/>
      <c r="FO147" s="329"/>
      <c r="FP147" s="329"/>
      <c r="FQ147" s="329"/>
      <c r="FR147" s="329"/>
      <c r="FS147" s="329"/>
      <c r="FT147" s="329"/>
      <c r="FU147" s="329"/>
      <c r="FV147" s="329"/>
      <c r="FW147" s="329"/>
      <c r="FX147" s="329"/>
      <c r="FY147" s="329"/>
      <c r="FZ147" s="329"/>
      <c r="GA147" s="329"/>
      <c r="GB147" s="329"/>
      <c r="GC147" s="329"/>
      <c r="GD147" s="329"/>
      <c r="GE147" s="329"/>
      <c r="GF147" s="329"/>
      <c r="GG147" s="329"/>
      <c r="GH147" s="329"/>
      <c r="GI147" s="329"/>
      <c r="GJ147" s="329"/>
      <c r="GK147" s="329"/>
      <c r="GL147" s="329"/>
      <c r="GM147" s="329"/>
      <c r="GN147" s="329"/>
      <c r="GO147" s="329"/>
      <c r="GP147" s="329"/>
      <c r="GQ147" s="329"/>
      <c r="GR147" s="329"/>
      <c r="GS147" s="329"/>
      <c r="GT147" s="329"/>
      <c r="GU147" s="329"/>
      <c r="GV147" s="329"/>
      <c r="GW147" s="329"/>
      <c r="GX147" s="329"/>
      <c r="GY147" s="329"/>
      <c r="GZ147" s="329"/>
      <c r="HA147" s="329"/>
      <c r="HB147" s="329"/>
      <c r="HC147" s="329"/>
      <c r="HD147" s="329"/>
      <c r="HE147" s="329"/>
      <c r="HF147" s="329"/>
      <c r="HG147" s="329"/>
      <c r="HH147" s="329"/>
      <c r="HI147" s="329"/>
      <c r="HJ147" s="329"/>
      <c r="HK147" s="329"/>
      <c r="HL147" s="329"/>
      <c r="HM147" s="329"/>
      <c r="HN147" s="329"/>
      <c r="HO147" s="329"/>
      <c r="HP147" s="329"/>
      <c r="HQ147" s="329"/>
      <c r="HR147" s="329"/>
      <c r="HS147" s="329"/>
      <c r="HT147" s="329"/>
      <c r="HU147" s="329"/>
      <c r="HV147" s="329"/>
      <c r="HW147" s="329"/>
      <c r="HX147" s="329"/>
      <c r="HY147" s="329"/>
      <c r="HZ147" s="329"/>
      <c r="IA147" s="329"/>
      <c r="IB147" s="329"/>
      <c r="IC147" s="329"/>
      <c r="ID147" s="329"/>
      <c r="IE147" s="329"/>
      <c r="IF147" s="329"/>
      <c r="IG147" s="329"/>
      <c r="IH147" s="329"/>
      <c r="II147" s="329"/>
      <c r="IJ147" s="329"/>
      <c r="IK147" s="329"/>
      <c r="IL147" s="329"/>
      <c r="IM147" s="329"/>
      <c r="IN147" s="329"/>
      <c r="IO147" s="329"/>
      <c r="IP147" s="329"/>
      <c r="IQ147" s="329"/>
      <c r="IR147" s="329"/>
      <c r="IS147" s="329"/>
      <c r="IT147" s="329"/>
      <c r="IU147" s="329"/>
      <c r="IV147" s="329"/>
    </row>
    <row r="148" s="524" customFormat="1" ht="15.75" hidden="1" spans="1:256">
      <c r="A148" s="353" t="s">
        <v>4284</v>
      </c>
      <c r="B148" s="307" t="s">
        <v>268</v>
      </c>
      <c r="C148" s="365">
        <f ca="1">SUMIF(表1.2024年公共财政收入决算表!$A$6:$A$387,A148,表1.2024年公共财政收入决算表!$E$6:$E$387)</f>
        <v>0</v>
      </c>
      <c r="D148" s="365">
        <f t="shared" si="39"/>
        <v>0</v>
      </c>
      <c r="E148" s="542"/>
      <c r="F148" s="348"/>
      <c r="G148" s="348">
        <f ca="1" t="shared" si="40"/>
        <v>0</v>
      </c>
      <c r="H148" s="348" t="str">
        <f ca="1" t="shared" si="32"/>
        <v/>
      </c>
      <c r="I148" s="22" t="str">
        <f ca="1" t="shared" si="34"/>
        <v>否</v>
      </c>
      <c r="J148" s="547" t="str">
        <f t="shared" si="41"/>
        <v>10113</v>
      </c>
      <c r="K148" s="93" t="str">
        <f t="shared" si="35"/>
        <v>项</v>
      </c>
      <c r="L148" s="329"/>
      <c r="M148" s="329"/>
      <c r="N148" s="329"/>
      <c r="O148" s="329"/>
      <c r="P148" s="329"/>
      <c r="Q148" s="329"/>
      <c r="R148" s="329"/>
      <c r="S148" s="329"/>
      <c r="T148" s="329"/>
      <c r="U148" s="329"/>
      <c r="V148" s="329"/>
      <c r="W148" s="329"/>
      <c r="X148" s="329"/>
      <c r="Y148" s="329"/>
      <c r="Z148" s="329"/>
      <c r="AA148" s="329"/>
      <c r="AB148" s="329"/>
      <c r="AC148" s="329"/>
      <c r="AD148" s="329"/>
      <c r="AE148" s="329"/>
      <c r="AF148" s="329"/>
      <c r="AG148" s="329"/>
      <c r="AH148" s="329"/>
      <c r="AI148" s="329"/>
      <c r="AJ148" s="329"/>
      <c r="AK148" s="329"/>
      <c r="AL148" s="329"/>
      <c r="AM148" s="329"/>
      <c r="AN148" s="329"/>
      <c r="AO148" s="329"/>
      <c r="AP148" s="329"/>
      <c r="AQ148" s="329"/>
      <c r="AR148" s="329"/>
      <c r="AS148" s="329"/>
      <c r="AT148" s="329"/>
      <c r="AU148" s="329"/>
      <c r="AV148" s="329"/>
      <c r="AW148" s="329"/>
      <c r="AX148" s="329"/>
      <c r="AY148" s="329"/>
      <c r="AZ148" s="329"/>
      <c r="BA148" s="329"/>
      <c r="BB148" s="329"/>
      <c r="BC148" s="329"/>
      <c r="BD148" s="329"/>
      <c r="BE148" s="329"/>
      <c r="BF148" s="329"/>
      <c r="BG148" s="329"/>
      <c r="BH148" s="329"/>
      <c r="BI148" s="329"/>
      <c r="BJ148" s="329"/>
      <c r="BK148" s="329"/>
      <c r="BL148" s="329"/>
      <c r="BM148" s="329"/>
      <c r="BN148" s="329"/>
      <c r="BO148" s="329"/>
      <c r="BP148" s="329"/>
      <c r="BQ148" s="329"/>
      <c r="BR148" s="329"/>
      <c r="BS148" s="329"/>
      <c r="BT148" s="329"/>
      <c r="BU148" s="329"/>
      <c r="BV148" s="329"/>
      <c r="BW148" s="329"/>
      <c r="BX148" s="329"/>
      <c r="BY148" s="329"/>
      <c r="BZ148" s="329"/>
      <c r="CA148" s="329"/>
      <c r="CB148" s="329"/>
      <c r="CC148" s="329"/>
      <c r="CD148" s="329"/>
      <c r="CE148" s="329"/>
      <c r="CF148" s="329"/>
      <c r="CG148" s="329"/>
      <c r="CH148" s="329"/>
      <c r="CI148" s="329"/>
      <c r="CJ148" s="329"/>
      <c r="CK148" s="329"/>
      <c r="CL148" s="329"/>
      <c r="CM148" s="329"/>
      <c r="CN148" s="329"/>
      <c r="CO148" s="329"/>
      <c r="CP148" s="329"/>
      <c r="CQ148" s="329"/>
      <c r="CR148" s="329"/>
      <c r="CS148" s="329"/>
      <c r="CT148" s="329"/>
      <c r="CU148" s="329"/>
      <c r="CV148" s="329"/>
      <c r="CW148" s="329"/>
      <c r="CX148" s="329"/>
      <c r="CY148" s="329"/>
      <c r="CZ148" s="329"/>
      <c r="DA148" s="329"/>
      <c r="DB148" s="329"/>
      <c r="DC148" s="329"/>
      <c r="DD148" s="329"/>
      <c r="DE148" s="329"/>
      <c r="DF148" s="329"/>
      <c r="DG148" s="329"/>
      <c r="DH148" s="329"/>
      <c r="DI148" s="329"/>
      <c r="DJ148" s="329"/>
      <c r="DK148" s="329"/>
      <c r="DL148" s="329"/>
      <c r="DM148" s="329"/>
      <c r="DN148" s="329"/>
      <c r="DO148" s="329"/>
      <c r="DP148" s="329"/>
      <c r="DQ148" s="329"/>
      <c r="DR148" s="329"/>
      <c r="DS148" s="329"/>
      <c r="DT148" s="329"/>
      <c r="DU148" s="329"/>
      <c r="DV148" s="329"/>
      <c r="DW148" s="329"/>
      <c r="DX148" s="329"/>
      <c r="DY148" s="329"/>
      <c r="DZ148" s="329"/>
      <c r="EA148" s="329"/>
      <c r="EB148" s="329"/>
      <c r="EC148" s="329"/>
      <c r="ED148" s="329"/>
      <c r="EE148" s="329"/>
      <c r="EF148" s="329"/>
      <c r="EG148" s="329"/>
      <c r="EH148" s="329"/>
      <c r="EI148" s="329"/>
      <c r="EJ148" s="329"/>
      <c r="EK148" s="329"/>
      <c r="EL148" s="329"/>
      <c r="EM148" s="329"/>
      <c r="EN148" s="329"/>
      <c r="EO148" s="329"/>
      <c r="EP148" s="329"/>
      <c r="EQ148" s="329"/>
      <c r="ER148" s="329"/>
      <c r="ES148" s="329"/>
      <c r="ET148" s="329"/>
      <c r="EU148" s="329"/>
      <c r="EV148" s="329"/>
      <c r="EW148" s="329"/>
      <c r="EX148" s="329"/>
      <c r="EY148" s="329"/>
      <c r="EZ148" s="329"/>
      <c r="FA148" s="329"/>
      <c r="FB148" s="329"/>
      <c r="FC148" s="329"/>
      <c r="FD148" s="329"/>
      <c r="FE148" s="329"/>
      <c r="FF148" s="329"/>
      <c r="FG148" s="329"/>
      <c r="FH148" s="329"/>
      <c r="FI148" s="329"/>
      <c r="FJ148" s="329"/>
      <c r="FK148" s="329"/>
      <c r="FL148" s="329"/>
      <c r="FM148" s="329"/>
      <c r="FN148" s="329"/>
      <c r="FO148" s="329"/>
      <c r="FP148" s="329"/>
      <c r="FQ148" s="329"/>
      <c r="FR148" s="329"/>
      <c r="FS148" s="329"/>
      <c r="FT148" s="329"/>
      <c r="FU148" s="329"/>
      <c r="FV148" s="329"/>
      <c r="FW148" s="329"/>
      <c r="FX148" s="329"/>
      <c r="FY148" s="329"/>
      <c r="FZ148" s="329"/>
      <c r="GA148" s="329"/>
      <c r="GB148" s="329"/>
      <c r="GC148" s="329"/>
      <c r="GD148" s="329"/>
      <c r="GE148" s="329"/>
      <c r="GF148" s="329"/>
      <c r="GG148" s="329"/>
      <c r="GH148" s="329"/>
      <c r="GI148" s="329"/>
      <c r="GJ148" s="329"/>
      <c r="GK148" s="329"/>
      <c r="GL148" s="329"/>
      <c r="GM148" s="329"/>
      <c r="GN148" s="329"/>
      <c r="GO148" s="329"/>
      <c r="GP148" s="329"/>
      <c r="GQ148" s="329"/>
      <c r="GR148" s="329"/>
      <c r="GS148" s="329"/>
      <c r="GT148" s="329"/>
      <c r="GU148" s="329"/>
      <c r="GV148" s="329"/>
      <c r="GW148" s="329"/>
      <c r="GX148" s="329"/>
      <c r="GY148" s="329"/>
      <c r="GZ148" s="329"/>
      <c r="HA148" s="329"/>
      <c r="HB148" s="329"/>
      <c r="HC148" s="329"/>
      <c r="HD148" s="329"/>
      <c r="HE148" s="329"/>
      <c r="HF148" s="329"/>
      <c r="HG148" s="329"/>
      <c r="HH148" s="329"/>
      <c r="HI148" s="329"/>
      <c r="HJ148" s="329"/>
      <c r="HK148" s="329"/>
      <c r="HL148" s="329"/>
      <c r="HM148" s="329"/>
      <c r="HN148" s="329"/>
      <c r="HO148" s="329"/>
      <c r="HP148" s="329"/>
      <c r="HQ148" s="329"/>
      <c r="HR148" s="329"/>
      <c r="HS148" s="329"/>
      <c r="HT148" s="329"/>
      <c r="HU148" s="329"/>
      <c r="HV148" s="329"/>
      <c r="HW148" s="329"/>
      <c r="HX148" s="329"/>
      <c r="HY148" s="329"/>
      <c r="HZ148" s="329"/>
      <c r="IA148" s="329"/>
      <c r="IB148" s="329"/>
      <c r="IC148" s="329"/>
      <c r="ID148" s="329"/>
      <c r="IE148" s="329"/>
      <c r="IF148" s="329"/>
      <c r="IG148" s="329"/>
      <c r="IH148" s="329"/>
      <c r="II148" s="329"/>
      <c r="IJ148" s="329"/>
      <c r="IK148" s="329"/>
      <c r="IL148" s="329"/>
      <c r="IM148" s="329"/>
      <c r="IN148" s="329"/>
      <c r="IO148" s="329"/>
      <c r="IP148" s="329"/>
      <c r="IQ148" s="329"/>
      <c r="IR148" s="329"/>
      <c r="IS148" s="329"/>
      <c r="IT148" s="329"/>
      <c r="IU148" s="329"/>
      <c r="IV148" s="329"/>
    </row>
    <row r="149" s="525" customFormat="1" ht="15.75" hidden="1" spans="1:256">
      <c r="A149" s="353" t="s">
        <v>4285</v>
      </c>
      <c r="B149" s="307" t="s">
        <v>270</v>
      </c>
      <c r="C149" s="365">
        <f ca="1">SUMIF(表1.2024年公共财政收入决算表!$A$6:$A$387,A149,表1.2024年公共财政收入决算表!$E$6:$E$387)</f>
        <v>747</v>
      </c>
      <c r="D149" s="365">
        <f t="shared" si="39"/>
        <v>0</v>
      </c>
      <c r="E149" s="542"/>
      <c r="F149" s="348"/>
      <c r="G149" s="365">
        <f ca="1" t="shared" si="40"/>
        <v>-747</v>
      </c>
      <c r="H149" s="365" t="str">
        <f ca="1" t="shared" si="32"/>
        <v>-100.0%</v>
      </c>
      <c r="I149" s="22" t="str">
        <f ca="1" t="shared" si="34"/>
        <v>是</v>
      </c>
      <c r="J149" s="547" t="str">
        <f t="shared" si="41"/>
        <v>10113</v>
      </c>
      <c r="K149" s="93" t="str">
        <f t="shared" si="35"/>
        <v>项</v>
      </c>
      <c r="L149" s="329"/>
      <c r="M149" s="329"/>
      <c r="N149" s="329"/>
      <c r="O149" s="329"/>
      <c r="P149" s="329"/>
      <c r="Q149" s="329"/>
      <c r="R149" s="329"/>
      <c r="S149" s="329"/>
      <c r="T149" s="329"/>
      <c r="U149" s="329"/>
      <c r="V149" s="329"/>
      <c r="W149" s="329"/>
      <c r="X149" s="329"/>
      <c r="Y149" s="329"/>
      <c r="Z149" s="329"/>
      <c r="AA149" s="329"/>
      <c r="AB149" s="329"/>
      <c r="AC149" s="329"/>
      <c r="AD149" s="329"/>
      <c r="AE149" s="329"/>
      <c r="AF149" s="329"/>
      <c r="AG149" s="329"/>
      <c r="AH149" s="329"/>
      <c r="AI149" s="329"/>
      <c r="AJ149" s="329"/>
      <c r="AK149" s="329"/>
      <c r="AL149" s="329"/>
      <c r="AM149" s="329"/>
      <c r="AN149" s="329"/>
      <c r="AO149" s="329"/>
      <c r="AP149" s="329"/>
      <c r="AQ149" s="329"/>
      <c r="AR149" s="329"/>
      <c r="AS149" s="329"/>
      <c r="AT149" s="329"/>
      <c r="AU149" s="329"/>
      <c r="AV149" s="329"/>
      <c r="AW149" s="329"/>
      <c r="AX149" s="329"/>
      <c r="AY149" s="329"/>
      <c r="AZ149" s="329"/>
      <c r="BA149" s="329"/>
      <c r="BB149" s="329"/>
      <c r="BC149" s="329"/>
      <c r="BD149" s="329"/>
      <c r="BE149" s="329"/>
      <c r="BF149" s="329"/>
      <c r="BG149" s="329"/>
      <c r="BH149" s="329"/>
      <c r="BI149" s="329"/>
      <c r="BJ149" s="329"/>
      <c r="BK149" s="329"/>
      <c r="BL149" s="329"/>
      <c r="BM149" s="329"/>
      <c r="BN149" s="329"/>
      <c r="BO149" s="329"/>
      <c r="BP149" s="329"/>
      <c r="BQ149" s="329"/>
      <c r="BR149" s="329"/>
      <c r="BS149" s="329"/>
      <c r="BT149" s="329"/>
      <c r="BU149" s="329"/>
      <c r="BV149" s="329"/>
      <c r="BW149" s="329"/>
      <c r="BX149" s="329"/>
      <c r="BY149" s="329"/>
      <c r="BZ149" s="329"/>
      <c r="CA149" s="329"/>
      <c r="CB149" s="329"/>
      <c r="CC149" s="329"/>
      <c r="CD149" s="329"/>
      <c r="CE149" s="329"/>
      <c r="CF149" s="329"/>
      <c r="CG149" s="329"/>
      <c r="CH149" s="329"/>
      <c r="CI149" s="329"/>
      <c r="CJ149" s="329"/>
      <c r="CK149" s="329"/>
      <c r="CL149" s="329"/>
      <c r="CM149" s="329"/>
      <c r="CN149" s="329"/>
      <c r="CO149" s="329"/>
      <c r="CP149" s="329"/>
      <c r="CQ149" s="329"/>
      <c r="CR149" s="329"/>
      <c r="CS149" s="329"/>
      <c r="CT149" s="329"/>
      <c r="CU149" s="329"/>
      <c r="CV149" s="329"/>
      <c r="CW149" s="329"/>
      <c r="CX149" s="329"/>
      <c r="CY149" s="329"/>
      <c r="CZ149" s="329"/>
      <c r="DA149" s="329"/>
      <c r="DB149" s="329"/>
      <c r="DC149" s="329"/>
      <c r="DD149" s="329"/>
      <c r="DE149" s="329"/>
      <c r="DF149" s="329"/>
      <c r="DG149" s="329"/>
      <c r="DH149" s="329"/>
      <c r="DI149" s="329"/>
      <c r="DJ149" s="329"/>
      <c r="DK149" s="329"/>
      <c r="DL149" s="329"/>
      <c r="DM149" s="329"/>
      <c r="DN149" s="329"/>
      <c r="DO149" s="329"/>
      <c r="DP149" s="329"/>
      <c r="DQ149" s="329"/>
      <c r="DR149" s="329"/>
      <c r="DS149" s="329"/>
      <c r="DT149" s="329"/>
      <c r="DU149" s="329"/>
      <c r="DV149" s="329"/>
      <c r="DW149" s="329"/>
      <c r="DX149" s="329"/>
      <c r="DY149" s="329"/>
      <c r="DZ149" s="329"/>
      <c r="EA149" s="329"/>
      <c r="EB149" s="329"/>
      <c r="EC149" s="329"/>
      <c r="ED149" s="329"/>
      <c r="EE149" s="329"/>
      <c r="EF149" s="329"/>
      <c r="EG149" s="329"/>
      <c r="EH149" s="329"/>
      <c r="EI149" s="329"/>
      <c r="EJ149" s="329"/>
      <c r="EK149" s="329"/>
      <c r="EL149" s="329"/>
      <c r="EM149" s="329"/>
      <c r="EN149" s="329"/>
      <c r="EO149" s="329"/>
      <c r="EP149" s="329"/>
      <c r="EQ149" s="329"/>
      <c r="ER149" s="329"/>
      <c r="ES149" s="329"/>
      <c r="ET149" s="329"/>
      <c r="EU149" s="329"/>
      <c r="EV149" s="329"/>
      <c r="EW149" s="329"/>
      <c r="EX149" s="329"/>
      <c r="EY149" s="329"/>
      <c r="EZ149" s="329"/>
      <c r="FA149" s="329"/>
      <c r="FB149" s="329"/>
      <c r="FC149" s="329"/>
      <c r="FD149" s="329"/>
      <c r="FE149" s="329"/>
      <c r="FF149" s="329"/>
      <c r="FG149" s="329"/>
      <c r="FH149" s="329"/>
      <c r="FI149" s="329"/>
      <c r="FJ149" s="329"/>
      <c r="FK149" s="329"/>
      <c r="FL149" s="329"/>
      <c r="FM149" s="329"/>
      <c r="FN149" s="329"/>
      <c r="FO149" s="329"/>
      <c r="FP149" s="329"/>
      <c r="FQ149" s="329"/>
      <c r="FR149" s="329"/>
      <c r="FS149" s="329"/>
      <c r="FT149" s="329"/>
      <c r="FU149" s="329"/>
      <c r="FV149" s="329"/>
      <c r="FW149" s="329"/>
      <c r="FX149" s="329"/>
      <c r="FY149" s="329"/>
      <c r="FZ149" s="329"/>
      <c r="GA149" s="329"/>
      <c r="GB149" s="329"/>
      <c r="GC149" s="329"/>
      <c r="GD149" s="329"/>
      <c r="GE149" s="329"/>
      <c r="GF149" s="329"/>
      <c r="GG149" s="329"/>
      <c r="GH149" s="329"/>
      <c r="GI149" s="329"/>
      <c r="GJ149" s="329"/>
      <c r="GK149" s="329"/>
      <c r="GL149" s="329"/>
      <c r="GM149" s="329"/>
      <c r="GN149" s="329"/>
      <c r="GO149" s="329"/>
      <c r="GP149" s="329"/>
      <c r="GQ149" s="329"/>
      <c r="GR149" s="329"/>
      <c r="GS149" s="329"/>
      <c r="GT149" s="329"/>
      <c r="GU149" s="329"/>
      <c r="GV149" s="329"/>
      <c r="GW149" s="329"/>
      <c r="GX149" s="329"/>
      <c r="GY149" s="329"/>
      <c r="GZ149" s="329"/>
      <c r="HA149" s="329"/>
      <c r="HB149" s="329"/>
      <c r="HC149" s="329"/>
      <c r="HD149" s="329"/>
      <c r="HE149" s="329"/>
      <c r="HF149" s="329"/>
      <c r="HG149" s="329"/>
      <c r="HH149" s="329"/>
      <c r="HI149" s="329"/>
      <c r="HJ149" s="329"/>
      <c r="HK149" s="329"/>
      <c r="HL149" s="329"/>
      <c r="HM149" s="329"/>
      <c r="HN149" s="329"/>
      <c r="HO149" s="329"/>
      <c r="HP149" s="329"/>
      <c r="HQ149" s="329"/>
      <c r="HR149" s="329"/>
      <c r="HS149" s="329"/>
      <c r="HT149" s="329"/>
      <c r="HU149" s="329"/>
      <c r="HV149" s="329"/>
      <c r="HW149" s="329"/>
      <c r="HX149" s="329"/>
      <c r="HY149" s="329"/>
      <c r="HZ149" s="329"/>
      <c r="IA149" s="329"/>
      <c r="IB149" s="329"/>
      <c r="IC149" s="329"/>
      <c r="ID149" s="329"/>
      <c r="IE149" s="329"/>
      <c r="IF149" s="329"/>
      <c r="IG149" s="329"/>
      <c r="IH149" s="329"/>
      <c r="II149" s="329"/>
      <c r="IJ149" s="329"/>
      <c r="IK149" s="329"/>
      <c r="IL149" s="329"/>
      <c r="IM149" s="329"/>
      <c r="IN149" s="329"/>
      <c r="IO149" s="329"/>
      <c r="IP149" s="329"/>
      <c r="IQ149" s="329"/>
      <c r="IR149" s="329"/>
      <c r="IS149" s="329"/>
      <c r="IT149" s="329"/>
      <c r="IU149" s="329"/>
      <c r="IV149" s="329"/>
    </row>
    <row r="150" s="524" customFormat="1" ht="15.75" hidden="1" spans="1:256">
      <c r="A150" s="353" t="s">
        <v>4286</v>
      </c>
      <c r="B150" s="307" t="s">
        <v>271</v>
      </c>
      <c r="C150" s="365">
        <f ca="1">SUMIF(表1.2024年公共财政收入决算表!$A$6:$A$387,A150,表1.2024年公共财政收入决算表!$E$6:$E$387)</f>
        <v>0</v>
      </c>
      <c r="D150" s="365">
        <f t="shared" si="39"/>
        <v>0</v>
      </c>
      <c r="E150" s="542"/>
      <c r="F150" s="348"/>
      <c r="G150" s="348">
        <f ca="1" t="shared" si="40"/>
        <v>0</v>
      </c>
      <c r="H150" s="348" t="str">
        <f ca="1" t="shared" si="32"/>
        <v/>
      </c>
      <c r="I150" s="22" t="str">
        <f ca="1" t="shared" si="34"/>
        <v>否</v>
      </c>
      <c r="J150" s="547" t="str">
        <f t="shared" si="41"/>
        <v>10113</v>
      </c>
      <c r="K150" s="93" t="str">
        <f t="shared" si="35"/>
        <v>项</v>
      </c>
      <c r="L150" s="329"/>
      <c r="M150" s="329"/>
      <c r="N150" s="329"/>
      <c r="O150" s="329"/>
      <c r="P150" s="329"/>
      <c r="Q150" s="329"/>
      <c r="R150" s="329"/>
      <c r="S150" s="329"/>
      <c r="T150" s="329"/>
      <c r="U150" s="329"/>
      <c r="V150" s="329"/>
      <c r="W150" s="329"/>
      <c r="X150" s="329"/>
      <c r="Y150" s="329"/>
      <c r="Z150" s="329"/>
      <c r="AA150" s="329"/>
      <c r="AB150" s="329"/>
      <c r="AC150" s="329"/>
      <c r="AD150" s="329"/>
      <c r="AE150" s="329"/>
      <c r="AF150" s="329"/>
      <c r="AG150" s="329"/>
      <c r="AH150" s="329"/>
      <c r="AI150" s="329"/>
      <c r="AJ150" s="329"/>
      <c r="AK150" s="329"/>
      <c r="AL150" s="329"/>
      <c r="AM150" s="329"/>
      <c r="AN150" s="329"/>
      <c r="AO150" s="329"/>
      <c r="AP150" s="329"/>
      <c r="AQ150" s="329"/>
      <c r="AR150" s="329"/>
      <c r="AS150" s="329"/>
      <c r="AT150" s="329"/>
      <c r="AU150" s="329"/>
      <c r="AV150" s="329"/>
      <c r="AW150" s="329"/>
      <c r="AX150" s="329"/>
      <c r="AY150" s="329"/>
      <c r="AZ150" s="329"/>
      <c r="BA150" s="329"/>
      <c r="BB150" s="329"/>
      <c r="BC150" s="329"/>
      <c r="BD150" s="329"/>
      <c r="BE150" s="329"/>
      <c r="BF150" s="329"/>
      <c r="BG150" s="329"/>
      <c r="BH150" s="329"/>
      <c r="BI150" s="329"/>
      <c r="BJ150" s="329"/>
      <c r="BK150" s="329"/>
      <c r="BL150" s="329"/>
      <c r="BM150" s="329"/>
      <c r="BN150" s="329"/>
      <c r="BO150" s="329"/>
      <c r="BP150" s="329"/>
      <c r="BQ150" s="329"/>
      <c r="BR150" s="329"/>
      <c r="BS150" s="329"/>
      <c r="BT150" s="329"/>
      <c r="BU150" s="329"/>
      <c r="BV150" s="329"/>
      <c r="BW150" s="329"/>
      <c r="BX150" s="329"/>
      <c r="BY150" s="329"/>
      <c r="BZ150" s="329"/>
      <c r="CA150" s="329"/>
      <c r="CB150" s="329"/>
      <c r="CC150" s="329"/>
      <c r="CD150" s="329"/>
      <c r="CE150" s="329"/>
      <c r="CF150" s="329"/>
      <c r="CG150" s="329"/>
      <c r="CH150" s="329"/>
      <c r="CI150" s="329"/>
      <c r="CJ150" s="329"/>
      <c r="CK150" s="329"/>
      <c r="CL150" s="329"/>
      <c r="CM150" s="329"/>
      <c r="CN150" s="329"/>
      <c r="CO150" s="329"/>
      <c r="CP150" s="329"/>
      <c r="CQ150" s="329"/>
      <c r="CR150" s="329"/>
      <c r="CS150" s="329"/>
      <c r="CT150" s="329"/>
      <c r="CU150" s="329"/>
      <c r="CV150" s="329"/>
      <c r="CW150" s="329"/>
      <c r="CX150" s="329"/>
      <c r="CY150" s="329"/>
      <c r="CZ150" s="329"/>
      <c r="DA150" s="329"/>
      <c r="DB150" s="329"/>
      <c r="DC150" s="329"/>
      <c r="DD150" s="329"/>
      <c r="DE150" s="329"/>
      <c r="DF150" s="329"/>
      <c r="DG150" s="329"/>
      <c r="DH150" s="329"/>
      <c r="DI150" s="329"/>
      <c r="DJ150" s="329"/>
      <c r="DK150" s="329"/>
      <c r="DL150" s="329"/>
      <c r="DM150" s="329"/>
      <c r="DN150" s="329"/>
      <c r="DO150" s="329"/>
      <c r="DP150" s="329"/>
      <c r="DQ150" s="329"/>
      <c r="DR150" s="329"/>
      <c r="DS150" s="329"/>
      <c r="DT150" s="329"/>
      <c r="DU150" s="329"/>
      <c r="DV150" s="329"/>
      <c r="DW150" s="329"/>
      <c r="DX150" s="329"/>
      <c r="DY150" s="329"/>
      <c r="DZ150" s="329"/>
      <c r="EA150" s="329"/>
      <c r="EB150" s="329"/>
      <c r="EC150" s="329"/>
      <c r="ED150" s="329"/>
      <c r="EE150" s="329"/>
      <c r="EF150" s="329"/>
      <c r="EG150" s="329"/>
      <c r="EH150" s="329"/>
      <c r="EI150" s="329"/>
      <c r="EJ150" s="329"/>
      <c r="EK150" s="329"/>
      <c r="EL150" s="329"/>
      <c r="EM150" s="329"/>
      <c r="EN150" s="329"/>
      <c r="EO150" s="329"/>
      <c r="EP150" s="329"/>
      <c r="EQ150" s="329"/>
      <c r="ER150" s="329"/>
      <c r="ES150" s="329"/>
      <c r="ET150" s="329"/>
      <c r="EU150" s="329"/>
      <c r="EV150" s="329"/>
      <c r="EW150" s="329"/>
      <c r="EX150" s="329"/>
      <c r="EY150" s="329"/>
      <c r="EZ150" s="329"/>
      <c r="FA150" s="329"/>
      <c r="FB150" s="329"/>
      <c r="FC150" s="329"/>
      <c r="FD150" s="329"/>
      <c r="FE150" s="329"/>
      <c r="FF150" s="329"/>
      <c r="FG150" s="329"/>
      <c r="FH150" s="329"/>
      <c r="FI150" s="329"/>
      <c r="FJ150" s="329"/>
      <c r="FK150" s="329"/>
      <c r="FL150" s="329"/>
      <c r="FM150" s="329"/>
      <c r="FN150" s="329"/>
      <c r="FO150" s="329"/>
      <c r="FP150" s="329"/>
      <c r="FQ150" s="329"/>
      <c r="FR150" s="329"/>
      <c r="FS150" s="329"/>
      <c r="FT150" s="329"/>
      <c r="FU150" s="329"/>
      <c r="FV150" s="329"/>
      <c r="FW150" s="329"/>
      <c r="FX150" s="329"/>
      <c r="FY150" s="329"/>
      <c r="FZ150" s="329"/>
      <c r="GA150" s="329"/>
      <c r="GB150" s="329"/>
      <c r="GC150" s="329"/>
      <c r="GD150" s="329"/>
      <c r="GE150" s="329"/>
      <c r="GF150" s="329"/>
      <c r="GG150" s="329"/>
      <c r="GH150" s="329"/>
      <c r="GI150" s="329"/>
      <c r="GJ150" s="329"/>
      <c r="GK150" s="329"/>
      <c r="GL150" s="329"/>
      <c r="GM150" s="329"/>
      <c r="GN150" s="329"/>
      <c r="GO150" s="329"/>
      <c r="GP150" s="329"/>
      <c r="GQ150" s="329"/>
      <c r="GR150" s="329"/>
      <c r="GS150" s="329"/>
      <c r="GT150" s="329"/>
      <c r="GU150" s="329"/>
      <c r="GV150" s="329"/>
      <c r="GW150" s="329"/>
      <c r="GX150" s="329"/>
      <c r="GY150" s="329"/>
      <c r="GZ150" s="329"/>
      <c r="HA150" s="329"/>
      <c r="HB150" s="329"/>
      <c r="HC150" s="329"/>
      <c r="HD150" s="329"/>
      <c r="HE150" s="329"/>
      <c r="HF150" s="329"/>
      <c r="HG150" s="329"/>
      <c r="HH150" s="329"/>
      <c r="HI150" s="329"/>
      <c r="HJ150" s="329"/>
      <c r="HK150" s="329"/>
      <c r="HL150" s="329"/>
      <c r="HM150" s="329"/>
      <c r="HN150" s="329"/>
      <c r="HO150" s="329"/>
      <c r="HP150" s="329"/>
      <c r="HQ150" s="329"/>
      <c r="HR150" s="329"/>
      <c r="HS150" s="329"/>
      <c r="HT150" s="329"/>
      <c r="HU150" s="329"/>
      <c r="HV150" s="329"/>
      <c r="HW150" s="329"/>
      <c r="HX150" s="329"/>
      <c r="HY150" s="329"/>
      <c r="HZ150" s="329"/>
      <c r="IA150" s="329"/>
      <c r="IB150" s="329"/>
      <c r="IC150" s="329"/>
      <c r="ID150" s="329"/>
      <c r="IE150" s="329"/>
      <c r="IF150" s="329"/>
      <c r="IG150" s="329"/>
      <c r="IH150" s="329"/>
      <c r="II150" s="329"/>
      <c r="IJ150" s="329"/>
      <c r="IK150" s="329"/>
      <c r="IL150" s="329"/>
      <c r="IM150" s="329"/>
      <c r="IN150" s="329"/>
      <c r="IO150" s="329"/>
      <c r="IP150" s="329"/>
      <c r="IQ150" s="329"/>
      <c r="IR150" s="329"/>
      <c r="IS150" s="329"/>
      <c r="IT150" s="329"/>
      <c r="IU150" s="329"/>
      <c r="IV150" s="329"/>
    </row>
    <row r="151" s="524" customFormat="1" ht="31.5" hidden="1" spans="1:256">
      <c r="A151" s="353" t="s">
        <v>4287</v>
      </c>
      <c r="B151" s="307" t="s">
        <v>273</v>
      </c>
      <c r="C151" s="365">
        <f ca="1">SUMIF(表1.2024年公共财政收入决算表!$A$6:$A$387,A151,表1.2024年公共财政收入决算表!$E$6:$E$387)</f>
        <v>26</v>
      </c>
      <c r="D151" s="365">
        <f t="shared" si="39"/>
        <v>0</v>
      </c>
      <c r="E151" s="542"/>
      <c r="F151" s="348"/>
      <c r="G151" s="348">
        <f ca="1" t="shared" si="40"/>
        <v>-26</v>
      </c>
      <c r="H151" s="348" t="str">
        <f ca="1" t="shared" si="32"/>
        <v>-100.0%</v>
      </c>
      <c r="I151" s="22" t="str">
        <f ca="1" t="shared" si="34"/>
        <v>是</v>
      </c>
      <c r="J151" s="547" t="str">
        <f t="shared" si="41"/>
        <v>10113</v>
      </c>
      <c r="K151" s="93" t="str">
        <f t="shared" si="35"/>
        <v>项</v>
      </c>
      <c r="L151" s="329"/>
      <c r="M151" s="329"/>
      <c r="N151" s="329"/>
      <c r="O151" s="329"/>
      <c r="P151" s="329"/>
      <c r="Q151" s="329"/>
      <c r="R151" s="329"/>
      <c r="S151" s="329"/>
      <c r="T151" s="329"/>
      <c r="U151" s="329"/>
      <c r="V151" s="329"/>
      <c r="W151" s="329"/>
      <c r="X151" s="329"/>
      <c r="Y151" s="329"/>
      <c r="Z151" s="329"/>
      <c r="AA151" s="329"/>
      <c r="AB151" s="329"/>
      <c r="AC151" s="329"/>
      <c r="AD151" s="329"/>
      <c r="AE151" s="329"/>
      <c r="AF151" s="329"/>
      <c r="AG151" s="329"/>
      <c r="AH151" s="329"/>
      <c r="AI151" s="329"/>
      <c r="AJ151" s="329"/>
      <c r="AK151" s="329"/>
      <c r="AL151" s="329"/>
      <c r="AM151" s="329"/>
      <c r="AN151" s="329"/>
      <c r="AO151" s="329"/>
      <c r="AP151" s="329"/>
      <c r="AQ151" s="329"/>
      <c r="AR151" s="329"/>
      <c r="AS151" s="329"/>
      <c r="AT151" s="329"/>
      <c r="AU151" s="329"/>
      <c r="AV151" s="329"/>
      <c r="AW151" s="329"/>
      <c r="AX151" s="329"/>
      <c r="AY151" s="329"/>
      <c r="AZ151" s="329"/>
      <c r="BA151" s="329"/>
      <c r="BB151" s="329"/>
      <c r="BC151" s="329"/>
      <c r="BD151" s="329"/>
      <c r="BE151" s="329"/>
      <c r="BF151" s="329"/>
      <c r="BG151" s="329"/>
      <c r="BH151" s="329"/>
      <c r="BI151" s="329"/>
      <c r="BJ151" s="329"/>
      <c r="BK151" s="329"/>
      <c r="BL151" s="329"/>
      <c r="BM151" s="329"/>
      <c r="BN151" s="329"/>
      <c r="BO151" s="329"/>
      <c r="BP151" s="329"/>
      <c r="BQ151" s="329"/>
      <c r="BR151" s="329"/>
      <c r="BS151" s="329"/>
      <c r="BT151" s="329"/>
      <c r="BU151" s="329"/>
      <c r="BV151" s="329"/>
      <c r="BW151" s="329"/>
      <c r="BX151" s="329"/>
      <c r="BY151" s="329"/>
      <c r="BZ151" s="329"/>
      <c r="CA151" s="329"/>
      <c r="CB151" s="329"/>
      <c r="CC151" s="329"/>
      <c r="CD151" s="329"/>
      <c r="CE151" s="329"/>
      <c r="CF151" s="329"/>
      <c r="CG151" s="329"/>
      <c r="CH151" s="329"/>
      <c r="CI151" s="329"/>
      <c r="CJ151" s="329"/>
      <c r="CK151" s="329"/>
      <c r="CL151" s="329"/>
      <c r="CM151" s="329"/>
      <c r="CN151" s="329"/>
      <c r="CO151" s="329"/>
      <c r="CP151" s="329"/>
      <c r="CQ151" s="329"/>
      <c r="CR151" s="329"/>
      <c r="CS151" s="329"/>
      <c r="CT151" s="329"/>
      <c r="CU151" s="329"/>
      <c r="CV151" s="329"/>
      <c r="CW151" s="329"/>
      <c r="CX151" s="329"/>
      <c r="CY151" s="329"/>
      <c r="CZ151" s="329"/>
      <c r="DA151" s="329"/>
      <c r="DB151" s="329"/>
      <c r="DC151" s="329"/>
      <c r="DD151" s="329"/>
      <c r="DE151" s="329"/>
      <c r="DF151" s="329"/>
      <c r="DG151" s="329"/>
      <c r="DH151" s="329"/>
      <c r="DI151" s="329"/>
      <c r="DJ151" s="329"/>
      <c r="DK151" s="329"/>
      <c r="DL151" s="329"/>
      <c r="DM151" s="329"/>
      <c r="DN151" s="329"/>
      <c r="DO151" s="329"/>
      <c r="DP151" s="329"/>
      <c r="DQ151" s="329"/>
      <c r="DR151" s="329"/>
      <c r="DS151" s="329"/>
      <c r="DT151" s="329"/>
      <c r="DU151" s="329"/>
      <c r="DV151" s="329"/>
      <c r="DW151" s="329"/>
      <c r="DX151" s="329"/>
      <c r="DY151" s="329"/>
      <c r="DZ151" s="329"/>
      <c r="EA151" s="329"/>
      <c r="EB151" s="329"/>
      <c r="EC151" s="329"/>
      <c r="ED151" s="329"/>
      <c r="EE151" s="329"/>
      <c r="EF151" s="329"/>
      <c r="EG151" s="329"/>
      <c r="EH151" s="329"/>
      <c r="EI151" s="329"/>
      <c r="EJ151" s="329"/>
      <c r="EK151" s="329"/>
      <c r="EL151" s="329"/>
      <c r="EM151" s="329"/>
      <c r="EN151" s="329"/>
      <c r="EO151" s="329"/>
      <c r="EP151" s="329"/>
      <c r="EQ151" s="329"/>
      <c r="ER151" s="329"/>
      <c r="ES151" s="329"/>
      <c r="ET151" s="329"/>
      <c r="EU151" s="329"/>
      <c r="EV151" s="329"/>
      <c r="EW151" s="329"/>
      <c r="EX151" s="329"/>
      <c r="EY151" s="329"/>
      <c r="EZ151" s="329"/>
      <c r="FA151" s="329"/>
      <c r="FB151" s="329"/>
      <c r="FC151" s="329"/>
      <c r="FD151" s="329"/>
      <c r="FE151" s="329"/>
      <c r="FF151" s="329"/>
      <c r="FG151" s="329"/>
      <c r="FH151" s="329"/>
      <c r="FI151" s="329"/>
      <c r="FJ151" s="329"/>
      <c r="FK151" s="329"/>
      <c r="FL151" s="329"/>
      <c r="FM151" s="329"/>
      <c r="FN151" s="329"/>
      <c r="FO151" s="329"/>
      <c r="FP151" s="329"/>
      <c r="FQ151" s="329"/>
      <c r="FR151" s="329"/>
      <c r="FS151" s="329"/>
      <c r="FT151" s="329"/>
      <c r="FU151" s="329"/>
      <c r="FV151" s="329"/>
      <c r="FW151" s="329"/>
      <c r="FX151" s="329"/>
      <c r="FY151" s="329"/>
      <c r="FZ151" s="329"/>
      <c r="GA151" s="329"/>
      <c r="GB151" s="329"/>
      <c r="GC151" s="329"/>
      <c r="GD151" s="329"/>
      <c r="GE151" s="329"/>
      <c r="GF151" s="329"/>
      <c r="GG151" s="329"/>
      <c r="GH151" s="329"/>
      <c r="GI151" s="329"/>
      <c r="GJ151" s="329"/>
      <c r="GK151" s="329"/>
      <c r="GL151" s="329"/>
      <c r="GM151" s="329"/>
      <c r="GN151" s="329"/>
      <c r="GO151" s="329"/>
      <c r="GP151" s="329"/>
      <c r="GQ151" s="329"/>
      <c r="GR151" s="329"/>
      <c r="GS151" s="329"/>
      <c r="GT151" s="329"/>
      <c r="GU151" s="329"/>
      <c r="GV151" s="329"/>
      <c r="GW151" s="329"/>
      <c r="GX151" s="329"/>
      <c r="GY151" s="329"/>
      <c r="GZ151" s="329"/>
      <c r="HA151" s="329"/>
      <c r="HB151" s="329"/>
      <c r="HC151" s="329"/>
      <c r="HD151" s="329"/>
      <c r="HE151" s="329"/>
      <c r="HF151" s="329"/>
      <c r="HG151" s="329"/>
      <c r="HH151" s="329"/>
      <c r="HI151" s="329"/>
      <c r="HJ151" s="329"/>
      <c r="HK151" s="329"/>
      <c r="HL151" s="329"/>
      <c r="HM151" s="329"/>
      <c r="HN151" s="329"/>
      <c r="HO151" s="329"/>
      <c r="HP151" s="329"/>
      <c r="HQ151" s="329"/>
      <c r="HR151" s="329"/>
      <c r="HS151" s="329"/>
      <c r="HT151" s="329"/>
      <c r="HU151" s="329"/>
      <c r="HV151" s="329"/>
      <c r="HW151" s="329"/>
      <c r="HX151" s="329"/>
      <c r="HY151" s="329"/>
      <c r="HZ151" s="329"/>
      <c r="IA151" s="329"/>
      <c r="IB151" s="329"/>
      <c r="IC151" s="329"/>
      <c r="ID151" s="329"/>
      <c r="IE151" s="329"/>
      <c r="IF151" s="329"/>
      <c r="IG151" s="329"/>
      <c r="IH151" s="329"/>
      <c r="II151" s="329"/>
      <c r="IJ151" s="329"/>
      <c r="IK151" s="329"/>
      <c r="IL151" s="329"/>
      <c r="IM151" s="329"/>
      <c r="IN151" s="329"/>
      <c r="IO151" s="329"/>
      <c r="IP151" s="329"/>
      <c r="IQ151" s="329"/>
      <c r="IR151" s="329"/>
      <c r="IS151" s="329"/>
      <c r="IT151" s="329"/>
      <c r="IU151" s="329"/>
      <c r="IV151" s="329"/>
    </row>
    <row r="152" s="525" customFormat="1" ht="15.75" hidden="1" spans="1:256">
      <c r="A152" s="353" t="s">
        <v>4288</v>
      </c>
      <c r="B152" s="307" t="s">
        <v>275</v>
      </c>
      <c r="C152" s="365">
        <f ca="1">SUMIF(表1.2024年公共财政收入决算表!$A$6:$A$387,A152,表1.2024年公共财政收入决算表!$E$6:$E$387)</f>
        <v>97</v>
      </c>
      <c r="D152" s="365">
        <f t="shared" si="39"/>
        <v>0</v>
      </c>
      <c r="E152" s="542"/>
      <c r="F152" s="348"/>
      <c r="G152" s="365">
        <f ca="1" t="shared" si="40"/>
        <v>-97</v>
      </c>
      <c r="H152" s="365" t="str">
        <f ca="1" t="shared" si="32"/>
        <v>-100.0%</v>
      </c>
      <c r="I152" s="22" t="str">
        <f ca="1" t="shared" si="34"/>
        <v>是</v>
      </c>
      <c r="J152" s="547" t="str">
        <f t="shared" si="41"/>
        <v>10113</v>
      </c>
      <c r="K152" s="93" t="str">
        <f t="shared" si="35"/>
        <v>项</v>
      </c>
      <c r="L152" s="329"/>
      <c r="M152" s="329"/>
      <c r="N152" s="329"/>
      <c r="O152" s="329"/>
      <c r="P152" s="329"/>
      <c r="Q152" s="329"/>
      <c r="R152" s="329"/>
      <c r="S152" s="329"/>
      <c r="T152" s="329"/>
      <c r="U152" s="329"/>
      <c r="V152" s="329"/>
      <c r="W152" s="329"/>
      <c r="X152" s="329"/>
      <c r="Y152" s="329"/>
      <c r="Z152" s="329"/>
      <c r="AA152" s="329"/>
      <c r="AB152" s="329"/>
      <c r="AC152" s="329"/>
      <c r="AD152" s="329"/>
      <c r="AE152" s="329"/>
      <c r="AF152" s="329"/>
      <c r="AG152" s="329"/>
      <c r="AH152" s="329"/>
      <c r="AI152" s="329"/>
      <c r="AJ152" s="329"/>
      <c r="AK152" s="329"/>
      <c r="AL152" s="329"/>
      <c r="AM152" s="329"/>
      <c r="AN152" s="329"/>
      <c r="AO152" s="329"/>
      <c r="AP152" s="329"/>
      <c r="AQ152" s="329"/>
      <c r="AR152" s="329"/>
      <c r="AS152" s="329"/>
      <c r="AT152" s="329"/>
      <c r="AU152" s="329"/>
      <c r="AV152" s="329"/>
      <c r="AW152" s="329"/>
      <c r="AX152" s="329"/>
      <c r="AY152" s="329"/>
      <c r="AZ152" s="329"/>
      <c r="BA152" s="329"/>
      <c r="BB152" s="329"/>
      <c r="BC152" s="329"/>
      <c r="BD152" s="329"/>
      <c r="BE152" s="329"/>
      <c r="BF152" s="329"/>
      <c r="BG152" s="329"/>
      <c r="BH152" s="329"/>
      <c r="BI152" s="329"/>
      <c r="BJ152" s="329"/>
      <c r="BK152" s="329"/>
      <c r="BL152" s="329"/>
      <c r="BM152" s="329"/>
      <c r="BN152" s="329"/>
      <c r="BO152" s="329"/>
      <c r="BP152" s="329"/>
      <c r="BQ152" s="329"/>
      <c r="BR152" s="329"/>
      <c r="BS152" s="329"/>
      <c r="BT152" s="329"/>
      <c r="BU152" s="329"/>
      <c r="BV152" s="329"/>
      <c r="BW152" s="329"/>
      <c r="BX152" s="329"/>
      <c r="BY152" s="329"/>
      <c r="BZ152" s="329"/>
      <c r="CA152" s="329"/>
      <c r="CB152" s="329"/>
      <c r="CC152" s="329"/>
      <c r="CD152" s="329"/>
      <c r="CE152" s="329"/>
      <c r="CF152" s="329"/>
      <c r="CG152" s="329"/>
      <c r="CH152" s="329"/>
      <c r="CI152" s="329"/>
      <c r="CJ152" s="329"/>
      <c r="CK152" s="329"/>
      <c r="CL152" s="329"/>
      <c r="CM152" s="329"/>
      <c r="CN152" s="329"/>
      <c r="CO152" s="329"/>
      <c r="CP152" s="329"/>
      <c r="CQ152" s="329"/>
      <c r="CR152" s="329"/>
      <c r="CS152" s="329"/>
      <c r="CT152" s="329"/>
      <c r="CU152" s="329"/>
      <c r="CV152" s="329"/>
      <c r="CW152" s="329"/>
      <c r="CX152" s="329"/>
      <c r="CY152" s="329"/>
      <c r="CZ152" s="329"/>
      <c r="DA152" s="329"/>
      <c r="DB152" s="329"/>
      <c r="DC152" s="329"/>
      <c r="DD152" s="329"/>
      <c r="DE152" s="329"/>
      <c r="DF152" s="329"/>
      <c r="DG152" s="329"/>
      <c r="DH152" s="329"/>
      <c r="DI152" s="329"/>
      <c r="DJ152" s="329"/>
      <c r="DK152" s="329"/>
      <c r="DL152" s="329"/>
      <c r="DM152" s="329"/>
      <c r="DN152" s="329"/>
      <c r="DO152" s="329"/>
      <c r="DP152" s="329"/>
      <c r="DQ152" s="329"/>
      <c r="DR152" s="329"/>
      <c r="DS152" s="329"/>
      <c r="DT152" s="329"/>
      <c r="DU152" s="329"/>
      <c r="DV152" s="329"/>
      <c r="DW152" s="329"/>
      <c r="DX152" s="329"/>
      <c r="DY152" s="329"/>
      <c r="DZ152" s="329"/>
      <c r="EA152" s="329"/>
      <c r="EB152" s="329"/>
      <c r="EC152" s="329"/>
      <c r="ED152" s="329"/>
      <c r="EE152" s="329"/>
      <c r="EF152" s="329"/>
      <c r="EG152" s="329"/>
      <c r="EH152" s="329"/>
      <c r="EI152" s="329"/>
      <c r="EJ152" s="329"/>
      <c r="EK152" s="329"/>
      <c r="EL152" s="329"/>
      <c r="EM152" s="329"/>
      <c r="EN152" s="329"/>
      <c r="EO152" s="329"/>
      <c r="EP152" s="329"/>
      <c r="EQ152" s="329"/>
      <c r="ER152" s="329"/>
      <c r="ES152" s="329"/>
      <c r="ET152" s="329"/>
      <c r="EU152" s="329"/>
      <c r="EV152" s="329"/>
      <c r="EW152" s="329"/>
      <c r="EX152" s="329"/>
      <c r="EY152" s="329"/>
      <c r="EZ152" s="329"/>
      <c r="FA152" s="329"/>
      <c r="FB152" s="329"/>
      <c r="FC152" s="329"/>
      <c r="FD152" s="329"/>
      <c r="FE152" s="329"/>
      <c r="FF152" s="329"/>
      <c r="FG152" s="329"/>
      <c r="FH152" s="329"/>
      <c r="FI152" s="329"/>
      <c r="FJ152" s="329"/>
      <c r="FK152" s="329"/>
      <c r="FL152" s="329"/>
      <c r="FM152" s="329"/>
      <c r="FN152" s="329"/>
      <c r="FO152" s="329"/>
      <c r="FP152" s="329"/>
      <c r="FQ152" s="329"/>
      <c r="FR152" s="329"/>
      <c r="FS152" s="329"/>
      <c r="FT152" s="329"/>
      <c r="FU152" s="329"/>
      <c r="FV152" s="329"/>
      <c r="FW152" s="329"/>
      <c r="FX152" s="329"/>
      <c r="FY152" s="329"/>
      <c r="FZ152" s="329"/>
      <c r="GA152" s="329"/>
      <c r="GB152" s="329"/>
      <c r="GC152" s="329"/>
      <c r="GD152" s="329"/>
      <c r="GE152" s="329"/>
      <c r="GF152" s="329"/>
      <c r="GG152" s="329"/>
      <c r="GH152" s="329"/>
      <c r="GI152" s="329"/>
      <c r="GJ152" s="329"/>
      <c r="GK152" s="329"/>
      <c r="GL152" s="329"/>
      <c r="GM152" s="329"/>
      <c r="GN152" s="329"/>
      <c r="GO152" s="329"/>
      <c r="GP152" s="329"/>
      <c r="GQ152" s="329"/>
      <c r="GR152" s="329"/>
      <c r="GS152" s="329"/>
      <c r="GT152" s="329"/>
      <c r="GU152" s="329"/>
      <c r="GV152" s="329"/>
      <c r="GW152" s="329"/>
      <c r="GX152" s="329"/>
      <c r="GY152" s="329"/>
      <c r="GZ152" s="329"/>
      <c r="HA152" s="329"/>
      <c r="HB152" s="329"/>
      <c r="HC152" s="329"/>
      <c r="HD152" s="329"/>
      <c r="HE152" s="329"/>
      <c r="HF152" s="329"/>
      <c r="HG152" s="329"/>
      <c r="HH152" s="329"/>
      <c r="HI152" s="329"/>
      <c r="HJ152" s="329"/>
      <c r="HK152" s="329"/>
      <c r="HL152" s="329"/>
      <c r="HM152" s="329"/>
      <c r="HN152" s="329"/>
      <c r="HO152" s="329"/>
      <c r="HP152" s="329"/>
      <c r="HQ152" s="329"/>
      <c r="HR152" s="329"/>
      <c r="HS152" s="329"/>
      <c r="HT152" s="329"/>
      <c r="HU152" s="329"/>
      <c r="HV152" s="329"/>
      <c r="HW152" s="329"/>
      <c r="HX152" s="329"/>
      <c r="HY152" s="329"/>
      <c r="HZ152" s="329"/>
      <c r="IA152" s="329"/>
      <c r="IB152" s="329"/>
      <c r="IC152" s="329"/>
      <c r="ID152" s="329"/>
      <c r="IE152" s="329"/>
      <c r="IF152" s="329"/>
      <c r="IG152" s="329"/>
      <c r="IH152" s="329"/>
      <c r="II152" s="329"/>
      <c r="IJ152" s="329"/>
      <c r="IK152" s="329"/>
      <c r="IL152" s="329"/>
      <c r="IM152" s="329"/>
      <c r="IN152" s="329"/>
      <c r="IO152" s="329"/>
      <c r="IP152" s="329"/>
      <c r="IQ152" s="329"/>
      <c r="IR152" s="329"/>
      <c r="IS152" s="329"/>
      <c r="IT152" s="329"/>
      <c r="IU152" s="329"/>
      <c r="IV152" s="329"/>
    </row>
    <row r="153" s="525" customFormat="1" ht="15.75" hidden="1" spans="1:256">
      <c r="A153" s="353" t="s">
        <v>4289</v>
      </c>
      <c r="B153" s="307" t="s">
        <v>276</v>
      </c>
      <c r="C153" s="365">
        <f ca="1">SUMIF(表1.2024年公共财政收入决算表!$A$6:$A$387,A153,表1.2024年公共财政收入决算表!$E$6:$E$387)</f>
        <v>538</v>
      </c>
      <c r="D153" s="365">
        <f t="shared" si="39"/>
        <v>0</v>
      </c>
      <c r="E153" s="542"/>
      <c r="F153" s="348"/>
      <c r="G153" s="365">
        <f ca="1" t="shared" si="40"/>
        <v>-538</v>
      </c>
      <c r="H153" s="365" t="str">
        <f ca="1" t="shared" si="32"/>
        <v>-100.0%</v>
      </c>
      <c r="I153" s="22" t="str">
        <f ca="1" t="shared" si="34"/>
        <v>是</v>
      </c>
      <c r="J153" s="547" t="str">
        <f t="shared" si="41"/>
        <v>10113</v>
      </c>
      <c r="K153" s="93" t="str">
        <f t="shared" si="35"/>
        <v>项</v>
      </c>
      <c r="L153" s="329"/>
      <c r="M153" s="329"/>
      <c r="N153" s="329"/>
      <c r="O153" s="329"/>
      <c r="P153" s="329"/>
      <c r="Q153" s="329"/>
      <c r="R153" s="329"/>
      <c r="S153" s="329"/>
      <c r="T153" s="329"/>
      <c r="U153" s="329"/>
      <c r="V153" s="329"/>
      <c r="W153" s="329"/>
      <c r="X153" s="329"/>
      <c r="Y153" s="329"/>
      <c r="Z153" s="329"/>
      <c r="AA153" s="329"/>
      <c r="AB153" s="329"/>
      <c r="AC153" s="329"/>
      <c r="AD153" s="329"/>
      <c r="AE153" s="329"/>
      <c r="AF153" s="329"/>
      <c r="AG153" s="329"/>
      <c r="AH153" s="329"/>
      <c r="AI153" s="329"/>
      <c r="AJ153" s="329"/>
      <c r="AK153" s="329"/>
      <c r="AL153" s="329"/>
      <c r="AM153" s="329"/>
      <c r="AN153" s="329"/>
      <c r="AO153" s="329"/>
      <c r="AP153" s="329"/>
      <c r="AQ153" s="329"/>
      <c r="AR153" s="329"/>
      <c r="AS153" s="329"/>
      <c r="AT153" s="329"/>
      <c r="AU153" s="329"/>
      <c r="AV153" s="329"/>
      <c r="AW153" s="329"/>
      <c r="AX153" s="329"/>
      <c r="AY153" s="329"/>
      <c r="AZ153" s="329"/>
      <c r="BA153" s="329"/>
      <c r="BB153" s="329"/>
      <c r="BC153" s="329"/>
      <c r="BD153" s="329"/>
      <c r="BE153" s="329"/>
      <c r="BF153" s="329"/>
      <c r="BG153" s="329"/>
      <c r="BH153" s="329"/>
      <c r="BI153" s="329"/>
      <c r="BJ153" s="329"/>
      <c r="BK153" s="329"/>
      <c r="BL153" s="329"/>
      <c r="BM153" s="329"/>
      <c r="BN153" s="329"/>
      <c r="BO153" s="329"/>
      <c r="BP153" s="329"/>
      <c r="BQ153" s="329"/>
      <c r="BR153" s="329"/>
      <c r="BS153" s="329"/>
      <c r="BT153" s="329"/>
      <c r="BU153" s="329"/>
      <c r="BV153" s="329"/>
      <c r="BW153" s="329"/>
      <c r="BX153" s="329"/>
      <c r="BY153" s="329"/>
      <c r="BZ153" s="329"/>
      <c r="CA153" s="329"/>
      <c r="CB153" s="329"/>
      <c r="CC153" s="329"/>
      <c r="CD153" s="329"/>
      <c r="CE153" s="329"/>
      <c r="CF153" s="329"/>
      <c r="CG153" s="329"/>
      <c r="CH153" s="329"/>
      <c r="CI153" s="329"/>
      <c r="CJ153" s="329"/>
      <c r="CK153" s="329"/>
      <c r="CL153" s="329"/>
      <c r="CM153" s="329"/>
      <c r="CN153" s="329"/>
      <c r="CO153" s="329"/>
      <c r="CP153" s="329"/>
      <c r="CQ153" s="329"/>
      <c r="CR153" s="329"/>
      <c r="CS153" s="329"/>
      <c r="CT153" s="329"/>
      <c r="CU153" s="329"/>
      <c r="CV153" s="329"/>
      <c r="CW153" s="329"/>
      <c r="CX153" s="329"/>
      <c r="CY153" s="329"/>
      <c r="CZ153" s="329"/>
      <c r="DA153" s="329"/>
      <c r="DB153" s="329"/>
      <c r="DC153" s="329"/>
      <c r="DD153" s="329"/>
      <c r="DE153" s="329"/>
      <c r="DF153" s="329"/>
      <c r="DG153" s="329"/>
      <c r="DH153" s="329"/>
      <c r="DI153" s="329"/>
      <c r="DJ153" s="329"/>
      <c r="DK153" s="329"/>
      <c r="DL153" s="329"/>
      <c r="DM153" s="329"/>
      <c r="DN153" s="329"/>
      <c r="DO153" s="329"/>
      <c r="DP153" s="329"/>
      <c r="DQ153" s="329"/>
      <c r="DR153" s="329"/>
      <c r="DS153" s="329"/>
      <c r="DT153" s="329"/>
      <c r="DU153" s="329"/>
      <c r="DV153" s="329"/>
      <c r="DW153" s="329"/>
      <c r="DX153" s="329"/>
      <c r="DY153" s="329"/>
      <c r="DZ153" s="329"/>
      <c r="EA153" s="329"/>
      <c r="EB153" s="329"/>
      <c r="EC153" s="329"/>
      <c r="ED153" s="329"/>
      <c r="EE153" s="329"/>
      <c r="EF153" s="329"/>
      <c r="EG153" s="329"/>
      <c r="EH153" s="329"/>
      <c r="EI153" s="329"/>
      <c r="EJ153" s="329"/>
      <c r="EK153" s="329"/>
      <c r="EL153" s="329"/>
      <c r="EM153" s="329"/>
      <c r="EN153" s="329"/>
      <c r="EO153" s="329"/>
      <c r="EP153" s="329"/>
      <c r="EQ153" s="329"/>
      <c r="ER153" s="329"/>
      <c r="ES153" s="329"/>
      <c r="ET153" s="329"/>
      <c r="EU153" s="329"/>
      <c r="EV153" s="329"/>
      <c r="EW153" s="329"/>
      <c r="EX153" s="329"/>
      <c r="EY153" s="329"/>
      <c r="EZ153" s="329"/>
      <c r="FA153" s="329"/>
      <c r="FB153" s="329"/>
      <c r="FC153" s="329"/>
      <c r="FD153" s="329"/>
      <c r="FE153" s="329"/>
      <c r="FF153" s="329"/>
      <c r="FG153" s="329"/>
      <c r="FH153" s="329"/>
      <c r="FI153" s="329"/>
      <c r="FJ153" s="329"/>
      <c r="FK153" s="329"/>
      <c r="FL153" s="329"/>
      <c r="FM153" s="329"/>
      <c r="FN153" s="329"/>
      <c r="FO153" s="329"/>
      <c r="FP153" s="329"/>
      <c r="FQ153" s="329"/>
      <c r="FR153" s="329"/>
      <c r="FS153" s="329"/>
      <c r="FT153" s="329"/>
      <c r="FU153" s="329"/>
      <c r="FV153" s="329"/>
      <c r="FW153" s="329"/>
      <c r="FX153" s="329"/>
      <c r="FY153" s="329"/>
      <c r="FZ153" s="329"/>
      <c r="GA153" s="329"/>
      <c r="GB153" s="329"/>
      <c r="GC153" s="329"/>
      <c r="GD153" s="329"/>
      <c r="GE153" s="329"/>
      <c r="GF153" s="329"/>
      <c r="GG153" s="329"/>
      <c r="GH153" s="329"/>
      <c r="GI153" s="329"/>
      <c r="GJ153" s="329"/>
      <c r="GK153" s="329"/>
      <c r="GL153" s="329"/>
      <c r="GM153" s="329"/>
      <c r="GN153" s="329"/>
      <c r="GO153" s="329"/>
      <c r="GP153" s="329"/>
      <c r="GQ153" s="329"/>
      <c r="GR153" s="329"/>
      <c r="GS153" s="329"/>
      <c r="GT153" s="329"/>
      <c r="GU153" s="329"/>
      <c r="GV153" s="329"/>
      <c r="GW153" s="329"/>
      <c r="GX153" s="329"/>
      <c r="GY153" s="329"/>
      <c r="GZ153" s="329"/>
      <c r="HA153" s="329"/>
      <c r="HB153" s="329"/>
      <c r="HC153" s="329"/>
      <c r="HD153" s="329"/>
      <c r="HE153" s="329"/>
      <c r="HF153" s="329"/>
      <c r="HG153" s="329"/>
      <c r="HH153" s="329"/>
      <c r="HI153" s="329"/>
      <c r="HJ153" s="329"/>
      <c r="HK153" s="329"/>
      <c r="HL153" s="329"/>
      <c r="HM153" s="329"/>
      <c r="HN153" s="329"/>
      <c r="HO153" s="329"/>
      <c r="HP153" s="329"/>
      <c r="HQ153" s="329"/>
      <c r="HR153" s="329"/>
      <c r="HS153" s="329"/>
      <c r="HT153" s="329"/>
      <c r="HU153" s="329"/>
      <c r="HV153" s="329"/>
      <c r="HW153" s="329"/>
      <c r="HX153" s="329"/>
      <c r="HY153" s="329"/>
      <c r="HZ153" s="329"/>
      <c r="IA153" s="329"/>
      <c r="IB153" s="329"/>
      <c r="IC153" s="329"/>
      <c r="ID153" s="329"/>
      <c r="IE153" s="329"/>
      <c r="IF153" s="329"/>
      <c r="IG153" s="329"/>
      <c r="IH153" s="329"/>
      <c r="II153" s="329"/>
      <c r="IJ153" s="329"/>
      <c r="IK153" s="329"/>
      <c r="IL153" s="329"/>
      <c r="IM153" s="329"/>
      <c r="IN153" s="329"/>
      <c r="IO153" s="329"/>
      <c r="IP153" s="329"/>
      <c r="IQ153" s="329"/>
      <c r="IR153" s="329"/>
      <c r="IS153" s="329"/>
      <c r="IT153" s="329"/>
      <c r="IU153" s="329"/>
      <c r="IV153" s="329"/>
    </row>
    <row r="154" s="525" customFormat="1" ht="31.5" hidden="1" spans="1:256">
      <c r="A154" s="353" t="s">
        <v>4290</v>
      </c>
      <c r="B154" s="307" t="s">
        <v>277</v>
      </c>
      <c r="C154" s="365">
        <f ca="1">SUMIF(表1.2024年公共财政收入决算表!$A$6:$A$387,A154,表1.2024年公共财政收入决算表!$E$6:$E$387)</f>
        <v>31</v>
      </c>
      <c r="D154" s="365">
        <f t="shared" si="39"/>
        <v>0</v>
      </c>
      <c r="E154" s="542"/>
      <c r="F154" s="348"/>
      <c r="G154" s="365">
        <f ca="1" t="shared" si="40"/>
        <v>-31</v>
      </c>
      <c r="H154" s="365" t="str">
        <f ca="1" t="shared" si="32"/>
        <v>-100.0%</v>
      </c>
      <c r="I154" s="22" t="str">
        <f ca="1" t="shared" si="34"/>
        <v>是</v>
      </c>
      <c r="J154" s="547" t="str">
        <f t="shared" si="41"/>
        <v>10113</v>
      </c>
      <c r="K154" s="93" t="str">
        <f t="shared" si="35"/>
        <v>项</v>
      </c>
      <c r="L154" s="329"/>
      <c r="M154" s="329"/>
      <c r="N154" s="329"/>
      <c r="O154" s="329"/>
      <c r="P154" s="329"/>
      <c r="Q154" s="329"/>
      <c r="R154" s="329"/>
      <c r="S154" s="329"/>
      <c r="T154" s="329"/>
      <c r="U154" s="329"/>
      <c r="V154" s="329"/>
      <c r="W154" s="329"/>
      <c r="X154" s="329"/>
      <c r="Y154" s="329"/>
      <c r="Z154" s="329"/>
      <c r="AA154" s="329"/>
      <c r="AB154" s="329"/>
      <c r="AC154" s="329"/>
      <c r="AD154" s="329"/>
      <c r="AE154" s="329"/>
      <c r="AF154" s="329"/>
      <c r="AG154" s="329"/>
      <c r="AH154" s="329"/>
      <c r="AI154" s="329"/>
      <c r="AJ154" s="329"/>
      <c r="AK154" s="329"/>
      <c r="AL154" s="329"/>
      <c r="AM154" s="329"/>
      <c r="AN154" s="329"/>
      <c r="AO154" s="329"/>
      <c r="AP154" s="329"/>
      <c r="AQ154" s="329"/>
      <c r="AR154" s="329"/>
      <c r="AS154" s="329"/>
      <c r="AT154" s="329"/>
      <c r="AU154" s="329"/>
      <c r="AV154" s="329"/>
      <c r="AW154" s="329"/>
      <c r="AX154" s="329"/>
      <c r="AY154" s="329"/>
      <c r="AZ154" s="329"/>
      <c r="BA154" s="329"/>
      <c r="BB154" s="329"/>
      <c r="BC154" s="329"/>
      <c r="BD154" s="329"/>
      <c r="BE154" s="329"/>
      <c r="BF154" s="329"/>
      <c r="BG154" s="329"/>
      <c r="BH154" s="329"/>
      <c r="BI154" s="329"/>
      <c r="BJ154" s="329"/>
      <c r="BK154" s="329"/>
      <c r="BL154" s="329"/>
      <c r="BM154" s="329"/>
      <c r="BN154" s="329"/>
      <c r="BO154" s="329"/>
      <c r="BP154" s="329"/>
      <c r="BQ154" s="329"/>
      <c r="BR154" s="329"/>
      <c r="BS154" s="329"/>
      <c r="BT154" s="329"/>
      <c r="BU154" s="329"/>
      <c r="BV154" s="329"/>
      <c r="BW154" s="329"/>
      <c r="BX154" s="329"/>
      <c r="BY154" s="329"/>
      <c r="BZ154" s="329"/>
      <c r="CA154" s="329"/>
      <c r="CB154" s="329"/>
      <c r="CC154" s="329"/>
      <c r="CD154" s="329"/>
      <c r="CE154" s="329"/>
      <c r="CF154" s="329"/>
      <c r="CG154" s="329"/>
      <c r="CH154" s="329"/>
      <c r="CI154" s="329"/>
      <c r="CJ154" s="329"/>
      <c r="CK154" s="329"/>
      <c r="CL154" s="329"/>
      <c r="CM154" s="329"/>
      <c r="CN154" s="329"/>
      <c r="CO154" s="329"/>
      <c r="CP154" s="329"/>
      <c r="CQ154" s="329"/>
      <c r="CR154" s="329"/>
      <c r="CS154" s="329"/>
      <c r="CT154" s="329"/>
      <c r="CU154" s="329"/>
      <c r="CV154" s="329"/>
      <c r="CW154" s="329"/>
      <c r="CX154" s="329"/>
      <c r="CY154" s="329"/>
      <c r="CZ154" s="329"/>
      <c r="DA154" s="329"/>
      <c r="DB154" s="329"/>
      <c r="DC154" s="329"/>
      <c r="DD154" s="329"/>
      <c r="DE154" s="329"/>
      <c r="DF154" s="329"/>
      <c r="DG154" s="329"/>
      <c r="DH154" s="329"/>
      <c r="DI154" s="329"/>
      <c r="DJ154" s="329"/>
      <c r="DK154" s="329"/>
      <c r="DL154" s="329"/>
      <c r="DM154" s="329"/>
      <c r="DN154" s="329"/>
      <c r="DO154" s="329"/>
      <c r="DP154" s="329"/>
      <c r="DQ154" s="329"/>
      <c r="DR154" s="329"/>
      <c r="DS154" s="329"/>
      <c r="DT154" s="329"/>
      <c r="DU154" s="329"/>
      <c r="DV154" s="329"/>
      <c r="DW154" s="329"/>
      <c r="DX154" s="329"/>
      <c r="DY154" s="329"/>
      <c r="DZ154" s="329"/>
      <c r="EA154" s="329"/>
      <c r="EB154" s="329"/>
      <c r="EC154" s="329"/>
      <c r="ED154" s="329"/>
      <c r="EE154" s="329"/>
      <c r="EF154" s="329"/>
      <c r="EG154" s="329"/>
      <c r="EH154" s="329"/>
      <c r="EI154" s="329"/>
      <c r="EJ154" s="329"/>
      <c r="EK154" s="329"/>
      <c r="EL154" s="329"/>
      <c r="EM154" s="329"/>
      <c r="EN154" s="329"/>
      <c r="EO154" s="329"/>
      <c r="EP154" s="329"/>
      <c r="EQ154" s="329"/>
      <c r="ER154" s="329"/>
      <c r="ES154" s="329"/>
      <c r="ET154" s="329"/>
      <c r="EU154" s="329"/>
      <c r="EV154" s="329"/>
      <c r="EW154" s="329"/>
      <c r="EX154" s="329"/>
      <c r="EY154" s="329"/>
      <c r="EZ154" s="329"/>
      <c r="FA154" s="329"/>
      <c r="FB154" s="329"/>
      <c r="FC154" s="329"/>
      <c r="FD154" s="329"/>
      <c r="FE154" s="329"/>
      <c r="FF154" s="329"/>
      <c r="FG154" s="329"/>
      <c r="FH154" s="329"/>
      <c r="FI154" s="329"/>
      <c r="FJ154" s="329"/>
      <c r="FK154" s="329"/>
      <c r="FL154" s="329"/>
      <c r="FM154" s="329"/>
      <c r="FN154" s="329"/>
      <c r="FO154" s="329"/>
      <c r="FP154" s="329"/>
      <c r="FQ154" s="329"/>
      <c r="FR154" s="329"/>
      <c r="FS154" s="329"/>
      <c r="FT154" s="329"/>
      <c r="FU154" s="329"/>
      <c r="FV154" s="329"/>
      <c r="FW154" s="329"/>
      <c r="FX154" s="329"/>
      <c r="FY154" s="329"/>
      <c r="FZ154" s="329"/>
      <c r="GA154" s="329"/>
      <c r="GB154" s="329"/>
      <c r="GC154" s="329"/>
      <c r="GD154" s="329"/>
      <c r="GE154" s="329"/>
      <c r="GF154" s="329"/>
      <c r="GG154" s="329"/>
      <c r="GH154" s="329"/>
      <c r="GI154" s="329"/>
      <c r="GJ154" s="329"/>
      <c r="GK154" s="329"/>
      <c r="GL154" s="329"/>
      <c r="GM154" s="329"/>
      <c r="GN154" s="329"/>
      <c r="GO154" s="329"/>
      <c r="GP154" s="329"/>
      <c r="GQ154" s="329"/>
      <c r="GR154" s="329"/>
      <c r="GS154" s="329"/>
      <c r="GT154" s="329"/>
      <c r="GU154" s="329"/>
      <c r="GV154" s="329"/>
      <c r="GW154" s="329"/>
      <c r="GX154" s="329"/>
      <c r="GY154" s="329"/>
      <c r="GZ154" s="329"/>
      <c r="HA154" s="329"/>
      <c r="HB154" s="329"/>
      <c r="HC154" s="329"/>
      <c r="HD154" s="329"/>
      <c r="HE154" s="329"/>
      <c r="HF154" s="329"/>
      <c r="HG154" s="329"/>
      <c r="HH154" s="329"/>
      <c r="HI154" s="329"/>
      <c r="HJ154" s="329"/>
      <c r="HK154" s="329"/>
      <c r="HL154" s="329"/>
      <c r="HM154" s="329"/>
      <c r="HN154" s="329"/>
      <c r="HO154" s="329"/>
      <c r="HP154" s="329"/>
      <c r="HQ154" s="329"/>
      <c r="HR154" s="329"/>
      <c r="HS154" s="329"/>
      <c r="HT154" s="329"/>
      <c r="HU154" s="329"/>
      <c r="HV154" s="329"/>
      <c r="HW154" s="329"/>
      <c r="HX154" s="329"/>
      <c r="HY154" s="329"/>
      <c r="HZ154" s="329"/>
      <c r="IA154" s="329"/>
      <c r="IB154" s="329"/>
      <c r="IC154" s="329"/>
      <c r="ID154" s="329"/>
      <c r="IE154" s="329"/>
      <c r="IF154" s="329"/>
      <c r="IG154" s="329"/>
      <c r="IH154" s="329"/>
      <c r="II154" s="329"/>
      <c r="IJ154" s="329"/>
      <c r="IK154" s="329"/>
      <c r="IL154" s="329"/>
      <c r="IM154" s="329"/>
      <c r="IN154" s="329"/>
      <c r="IO154" s="329"/>
      <c r="IP154" s="329"/>
      <c r="IQ154" s="329"/>
      <c r="IR154" s="329"/>
      <c r="IS154" s="329"/>
      <c r="IT154" s="329"/>
      <c r="IU154" s="329"/>
      <c r="IV154" s="329"/>
    </row>
    <row r="155" s="70" customFormat="1" spans="1:256">
      <c r="A155" s="539" t="s">
        <v>4291</v>
      </c>
      <c r="B155" s="540" t="s">
        <v>4294</v>
      </c>
      <c r="C155" s="483">
        <f ca="1">表1.2024年公共财政收入决算表!E155</f>
        <v>687</v>
      </c>
      <c r="D155" s="483">
        <f ca="1">SUMIF($J156:$J$390,$A155,D156:D$390)</f>
        <v>900</v>
      </c>
      <c r="E155" s="541">
        <f ca="1">SUMIF($J156:$J$390,$A155,E156:E$390)</f>
        <v>900</v>
      </c>
      <c r="F155" s="541">
        <f ca="1">SUMIF($J156:$J$390,$A155,F156:F$390)</f>
        <v>0</v>
      </c>
      <c r="G155" s="483">
        <f ca="1">SUMIF($J156:$J$390,$A155,G156:G$390)</f>
        <v>213</v>
      </c>
      <c r="H155" s="483" t="str">
        <f ca="1" t="shared" si="32"/>
        <v>31.0%</v>
      </c>
      <c r="I155" s="22" t="str">
        <f ca="1" t="shared" si="34"/>
        <v>是</v>
      </c>
      <c r="J155" s="546" t="str">
        <f>LEFT(A155,3)</f>
        <v>101</v>
      </c>
      <c r="K155" s="93" t="str">
        <f t="shared" si="35"/>
        <v>款</v>
      </c>
      <c r="L155" s="545">
        <v>1</v>
      </c>
      <c r="M155" s="230"/>
      <c r="N155" s="230"/>
      <c r="O155" s="230"/>
      <c r="P155" s="230"/>
      <c r="Q155" s="230"/>
      <c r="R155" s="230"/>
      <c r="S155" s="230"/>
      <c r="T155" s="230"/>
      <c r="U155" s="230"/>
      <c r="V155" s="230"/>
      <c r="W155" s="230"/>
      <c r="X155" s="230"/>
      <c r="Y155" s="230"/>
      <c r="Z155" s="230"/>
      <c r="AA155" s="230"/>
      <c r="AB155" s="230"/>
      <c r="AC155" s="230"/>
      <c r="AD155" s="230"/>
      <c r="AE155" s="230"/>
      <c r="AF155" s="230"/>
      <c r="AG155" s="230"/>
      <c r="AH155" s="230"/>
      <c r="AI155" s="230"/>
      <c r="AJ155" s="230"/>
      <c r="AK155" s="230"/>
      <c r="AL155" s="230"/>
      <c r="AM155" s="230"/>
      <c r="AN155" s="230"/>
      <c r="AO155" s="230"/>
      <c r="AP155" s="230"/>
      <c r="AQ155" s="230"/>
      <c r="AR155" s="230"/>
      <c r="AS155" s="230"/>
      <c r="AT155" s="230"/>
      <c r="AU155" s="230"/>
      <c r="AV155" s="230"/>
      <c r="AW155" s="230"/>
      <c r="AX155" s="230"/>
      <c r="AY155" s="230"/>
      <c r="AZ155" s="230"/>
      <c r="BA155" s="230"/>
      <c r="BB155" s="230"/>
      <c r="BC155" s="230"/>
      <c r="BD155" s="230"/>
      <c r="BE155" s="230"/>
      <c r="BF155" s="230"/>
      <c r="BG155" s="230"/>
      <c r="BH155" s="230"/>
      <c r="BI155" s="230"/>
      <c r="BJ155" s="230"/>
      <c r="BK155" s="230"/>
      <c r="BL155" s="230"/>
      <c r="BM155" s="230"/>
      <c r="BN155" s="230"/>
      <c r="BO155" s="230"/>
      <c r="BP155" s="230"/>
      <c r="BQ155" s="230"/>
      <c r="BR155" s="230"/>
      <c r="BS155" s="230"/>
      <c r="BT155" s="230"/>
      <c r="BU155" s="230"/>
      <c r="BV155" s="230"/>
      <c r="BW155" s="230"/>
      <c r="BX155" s="230"/>
      <c r="BY155" s="230"/>
      <c r="BZ155" s="230"/>
      <c r="CA155" s="230"/>
      <c r="CB155" s="230"/>
      <c r="CC155" s="230"/>
      <c r="CD155" s="230"/>
      <c r="CE155" s="230"/>
      <c r="CF155" s="230"/>
      <c r="CG155" s="230"/>
      <c r="CH155" s="230"/>
      <c r="CI155" s="230"/>
      <c r="CJ155" s="230"/>
      <c r="CK155" s="230"/>
      <c r="CL155" s="230"/>
      <c r="CM155" s="230"/>
      <c r="CN155" s="230"/>
      <c r="CO155" s="230"/>
      <c r="CP155" s="230"/>
      <c r="CQ155" s="230"/>
      <c r="CR155" s="230"/>
      <c r="CS155" s="230"/>
      <c r="CT155" s="230"/>
      <c r="CU155" s="230"/>
      <c r="CV155" s="230"/>
      <c r="CW155" s="230"/>
      <c r="CX155" s="230"/>
      <c r="CY155" s="230"/>
      <c r="CZ155" s="230"/>
      <c r="DA155" s="230"/>
      <c r="DB155" s="230"/>
      <c r="DC155" s="230"/>
      <c r="DD155" s="230"/>
      <c r="DE155" s="230"/>
      <c r="DF155" s="230"/>
      <c r="DG155" s="230"/>
      <c r="DH155" s="230"/>
      <c r="DI155" s="230"/>
      <c r="DJ155" s="230"/>
      <c r="DK155" s="230"/>
      <c r="DL155" s="230"/>
      <c r="DM155" s="230"/>
      <c r="DN155" s="230"/>
      <c r="DO155" s="230"/>
      <c r="DP155" s="230"/>
      <c r="DQ155" s="230"/>
      <c r="DR155" s="230"/>
      <c r="DS155" s="230"/>
      <c r="DT155" s="230"/>
      <c r="DU155" s="230"/>
      <c r="DV155" s="230"/>
      <c r="DW155" s="230"/>
      <c r="DX155" s="230"/>
      <c r="DY155" s="230"/>
      <c r="DZ155" s="230"/>
      <c r="EA155" s="230"/>
      <c r="EB155" s="230"/>
      <c r="EC155" s="230"/>
      <c r="ED155" s="230"/>
      <c r="EE155" s="230"/>
      <c r="EF155" s="230"/>
      <c r="EG155" s="230"/>
      <c r="EH155" s="230"/>
      <c r="EI155" s="230"/>
      <c r="EJ155" s="230"/>
      <c r="EK155" s="230"/>
      <c r="EL155" s="230"/>
      <c r="EM155" s="230"/>
      <c r="EN155" s="230"/>
      <c r="EO155" s="230"/>
      <c r="EP155" s="230"/>
      <c r="EQ155" s="230"/>
      <c r="ER155" s="230"/>
      <c r="ES155" s="230"/>
      <c r="ET155" s="230"/>
      <c r="EU155" s="230"/>
      <c r="EV155" s="230"/>
      <c r="EW155" s="230"/>
      <c r="EX155" s="230"/>
      <c r="EY155" s="230"/>
      <c r="EZ155" s="230"/>
      <c r="FA155" s="230"/>
      <c r="FB155" s="230"/>
      <c r="FC155" s="230"/>
      <c r="FD155" s="230"/>
      <c r="FE155" s="230"/>
      <c r="FF155" s="230"/>
      <c r="FG155" s="230"/>
      <c r="FH155" s="230"/>
      <c r="FI155" s="230"/>
      <c r="FJ155" s="230"/>
      <c r="FK155" s="230"/>
      <c r="FL155" s="230"/>
      <c r="FM155" s="230"/>
      <c r="FN155" s="230"/>
      <c r="FO155" s="230"/>
      <c r="FP155" s="230"/>
      <c r="FQ155" s="230"/>
      <c r="FR155" s="230"/>
      <c r="FS155" s="230"/>
      <c r="FT155" s="230"/>
      <c r="FU155" s="230"/>
      <c r="FV155" s="230"/>
      <c r="FW155" s="230"/>
      <c r="FX155" s="230"/>
      <c r="FY155" s="230"/>
      <c r="FZ155" s="230"/>
      <c r="GA155" s="230"/>
      <c r="GB155" s="230"/>
      <c r="GC155" s="230"/>
      <c r="GD155" s="230"/>
      <c r="GE155" s="230"/>
      <c r="GF155" s="230"/>
      <c r="GG155" s="230"/>
      <c r="GH155" s="230"/>
      <c r="GI155" s="230"/>
      <c r="GJ155" s="230"/>
      <c r="GK155" s="230"/>
      <c r="GL155" s="230"/>
      <c r="GM155" s="230"/>
      <c r="GN155" s="230"/>
      <c r="GO155" s="230"/>
      <c r="GP155" s="230"/>
      <c r="GQ155" s="230"/>
      <c r="GR155" s="230"/>
      <c r="GS155" s="230"/>
      <c r="GT155" s="230"/>
      <c r="GU155" s="230"/>
      <c r="GV155" s="230"/>
      <c r="GW155" s="230"/>
      <c r="GX155" s="230"/>
      <c r="GY155" s="230"/>
      <c r="GZ155" s="230"/>
      <c r="HA155" s="230"/>
      <c r="HB155" s="230"/>
      <c r="HC155" s="230"/>
      <c r="HD155" s="230"/>
      <c r="HE155" s="230"/>
      <c r="HF155" s="230"/>
      <c r="HG155" s="230"/>
      <c r="HH155" s="230"/>
      <c r="HI155" s="230"/>
      <c r="HJ155" s="230"/>
      <c r="HK155" s="230"/>
      <c r="HL155" s="230"/>
      <c r="HM155" s="230"/>
      <c r="HN155" s="230"/>
      <c r="HO155" s="230"/>
      <c r="HP155" s="230"/>
      <c r="HQ155" s="230"/>
      <c r="HR155" s="230"/>
      <c r="HS155" s="230"/>
      <c r="HT155" s="230"/>
      <c r="HU155" s="230"/>
      <c r="HV155" s="230"/>
      <c r="HW155" s="230"/>
      <c r="HX155" s="230"/>
      <c r="HY155" s="230"/>
      <c r="HZ155" s="230"/>
      <c r="IA155" s="230"/>
      <c r="IB155" s="230"/>
      <c r="IC155" s="230"/>
      <c r="ID155" s="230"/>
      <c r="IE155" s="230"/>
      <c r="IF155" s="230"/>
      <c r="IG155" s="230"/>
      <c r="IH155" s="230"/>
      <c r="II155" s="230"/>
      <c r="IJ155" s="230"/>
      <c r="IK155" s="230"/>
      <c r="IL155" s="230"/>
      <c r="IM155" s="230"/>
      <c r="IN155" s="230"/>
      <c r="IO155" s="230"/>
      <c r="IP155" s="230"/>
      <c r="IQ155" s="230"/>
      <c r="IR155" s="230"/>
      <c r="IS155" s="230"/>
      <c r="IT155" s="230"/>
      <c r="IU155" s="230"/>
      <c r="IV155" s="230"/>
    </row>
    <row r="156" s="525" customFormat="1" ht="15.75" hidden="1" spans="1:256">
      <c r="A156" s="353" t="s">
        <v>4293</v>
      </c>
      <c r="B156" s="307" t="s">
        <v>4294</v>
      </c>
      <c r="C156" s="365">
        <f ca="1">SUMIF(表1.2024年公共财政收入决算表!$A$6:$A$387,A156,表1.2024年公共财政收入决算表!$E$6:$E$387)</f>
        <v>687</v>
      </c>
      <c r="D156" s="365">
        <f t="shared" ref="D156:D160" si="42">SUM(E156:F156)</f>
        <v>900</v>
      </c>
      <c r="E156" s="542">
        <v>900</v>
      </c>
      <c r="F156" s="348"/>
      <c r="G156" s="365">
        <f ca="1" t="shared" ref="G156:G160" si="43">D156-C156</f>
        <v>213</v>
      </c>
      <c r="H156" s="365" t="str">
        <f ca="1" t="shared" si="32"/>
        <v>31.0%</v>
      </c>
      <c r="I156" s="22" t="str">
        <f ca="1" t="shared" si="34"/>
        <v>是</v>
      </c>
      <c r="J156" s="547" t="str">
        <f t="shared" ref="J156:J160" si="44">LEFT(A156,5)</f>
        <v>10114</v>
      </c>
      <c r="K156" s="93" t="str">
        <f t="shared" si="35"/>
        <v>项</v>
      </c>
      <c r="L156" s="329"/>
      <c r="M156" s="329"/>
      <c r="N156" s="329"/>
      <c r="O156" s="329"/>
      <c r="P156" s="329"/>
      <c r="Q156" s="329"/>
      <c r="R156" s="329"/>
      <c r="S156" s="329"/>
      <c r="T156" s="329"/>
      <c r="U156" s="329"/>
      <c r="V156" s="329"/>
      <c r="W156" s="329"/>
      <c r="X156" s="329"/>
      <c r="Y156" s="329"/>
      <c r="Z156" s="329"/>
      <c r="AA156" s="329"/>
      <c r="AB156" s="329"/>
      <c r="AC156" s="329"/>
      <c r="AD156" s="329"/>
      <c r="AE156" s="329"/>
      <c r="AF156" s="329"/>
      <c r="AG156" s="329"/>
      <c r="AH156" s="329"/>
      <c r="AI156" s="329"/>
      <c r="AJ156" s="329"/>
      <c r="AK156" s="329"/>
      <c r="AL156" s="329"/>
      <c r="AM156" s="329"/>
      <c r="AN156" s="329"/>
      <c r="AO156" s="329"/>
      <c r="AP156" s="329"/>
      <c r="AQ156" s="329"/>
      <c r="AR156" s="329"/>
      <c r="AS156" s="329"/>
      <c r="AT156" s="329"/>
      <c r="AU156" s="329"/>
      <c r="AV156" s="329"/>
      <c r="AW156" s="329"/>
      <c r="AX156" s="329"/>
      <c r="AY156" s="329"/>
      <c r="AZ156" s="329"/>
      <c r="BA156" s="329"/>
      <c r="BB156" s="329"/>
      <c r="BC156" s="329"/>
      <c r="BD156" s="329"/>
      <c r="BE156" s="329"/>
      <c r="BF156" s="329"/>
      <c r="BG156" s="329"/>
      <c r="BH156" s="329"/>
      <c r="BI156" s="329"/>
      <c r="BJ156" s="329"/>
      <c r="BK156" s="329"/>
      <c r="BL156" s="329"/>
      <c r="BM156" s="329"/>
      <c r="BN156" s="329"/>
      <c r="BO156" s="329"/>
      <c r="BP156" s="329"/>
      <c r="BQ156" s="329"/>
      <c r="BR156" s="329"/>
      <c r="BS156" s="329"/>
      <c r="BT156" s="329"/>
      <c r="BU156" s="329"/>
      <c r="BV156" s="329"/>
      <c r="BW156" s="329"/>
      <c r="BX156" s="329"/>
      <c r="BY156" s="329"/>
      <c r="BZ156" s="329"/>
      <c r="CA156" s="329"/>
      <c r="CB156" s="329"/>
      <c r="CC156" s="329"/>
      <c r="CD156" s="329"/>
      <c r="CE156" s="329"/>
      <c r="CF156" s="329"/>
      <c r="CG156" s="329"/>
      <c r="CH156" s="329"/>
      <c r="CI156" s="329"/>
      <c r="CJ156" s="329"/>
      <c r="CK156" s="329"/>
      <c r="CL156" s="329"/>
      <c r="CM156" s="329"/>
      <c r="CN156" s="329"/>
      <c r="CO156" s="329"/>
      <c r="CP156" s="329"/>
      <c r="CQ156" s="329"/>
      <c r="CR156" s="329"/>
      <c r="CS156" s="329"/>
      <c r="CT156" s="329"/>
      <c r="CU156" s="329"/>
      <c r="CV156" s="329"/>
      <c r="CW156" s="329"/>
      <c r="CX156" s="329"/>
      <c r="CY156" s="329"/>
      <c r="CZ156" s="329"/>
      <c r="DA156" s="329"/>
      <c r="DB156" s="329"/>
      <c r="DC156" s="329"/>
      <c r="DD156" s="329"/>
      <c r="DE156" s="329"/>
      <c r="DF156" s="329"/>
      <c r="DG156" s="329"/>
      <c r="DH156" s="329"/>
      <c r="DI156" s="329"/>
      <c r="DJ156" s="329"/>
      <c r="DK156" s="329"/>
      <c r="DL156" s="329"/>
      <c r="DM156" s="329"/>
      <c r="DN156" s="329"/>
      <c r="DO156" s="329"/>
      <c r="DP156" s="329"/>
      <c r="DQ156" s="329"/>
      <c r="DR156" s="329"/>
      <c r="DS156" s="329"/>
      <c r="DT156" s="329"/>
      <c r="DU156" s="329"/>
      <c r="DV156" s="329"/>
      <c r="DW156" s="329"/>
      <c r="DX156" s="329"/>
      <c r="DY156" s="329"/>
      <c r="DZ156" s="329"/>
      <c r="EA156" s="329"/>
      <c r="EB156" s="329"/>
      <c r="EC156" s="329"/>
      <c r="ED156" s="329"/>
      <c r="EE156" s="329"/>
      <c r="EF156" s="329"/>
      <c r="EG156" s="329"/>
      <c r="EH156" s="329"/>
      <c r="EI156" s="329"/>
      <c r="EJ156" s="329"/>
      <c r="EK156" s="329"/>
      <c r="EL156" s="329"/>
      <c r="EM156" s="329"/>
      <c r="EN156" s="329"/>
      <c r="EO156" s="329"/>
      <c r="EP156" s="329"/>
      <c r="EQ156" s="329"/>
      <c r="ER156" s="329"/>
      <c r="ES156" s="329"/>
      <c r="ET156" s="329"/>
      <c r="EU156" s="329"/>
      <c r="EV156" s="329"/>
      <c r="EW156" s="329"/>
      <c r="EX156" s="329"/>
      <c r="EY156" s="329"/>
      <c r="EZ156" s="329"/>
      <c r="FA156" s="329"/>
      <c r="FB156" s="329"/>
      <c r="FC156" s="329"/>
      <c r="FD156" s="329"/>
      <c r="FE156" s="329"/>
      <c r="FF156" s="329"/>
      <c r="FG156" s="329"/>
      <c r="FH156" s="329"/>
      <c r="FI156" s="329"/>
      <c r="FJ156" s="329"/>
      <c r="FK156" s="329"/>
      <c r="FL156" s="329"/>
      <c r="FM156" s="329"/>
      <c r="FN156" s="329"/>
      <c r="FO156" s="329"/>
      <c r="FP156" s="329"/>
      <c r="FQ156" s="329"/>
      <c r="FR156" s="329"/>
      <c r="FS156" s="329"/>
      <c r="FT156" s="329"/>
      <c r="FU156" s="329"/>
      <c r="FV156" s="329"/>
      <c r="FW156" s="329"/>
      <c r="FX156" s="329"/>
      <c r="FY156" s="329"/>
      <c r="FZ156" s="329"/>
      <c r="GA156" s="329"/>
      <c r="GB156" s="329"/>
      <c r="GC156" s="329"/>
      <c r="GD156" s="329"/>
      <c r="GE156" s="329"/>
      <c r="GF156" s="329"/>
      <c r="GG156" s="329"/>
      <c r="GH156" s="329"/>
      <c r="GI156" s="329"/>
      <c r="GJ156" s="329"/>
      <c r="GK156" s="329"/>
      <c r="GL156" s="329"/>
      <c r="GM156" s="329"/>
      <c r="GN156" s="329"/>
      <c r="GO156" s="329"/>
      <c r="GP156" s="329"/>
      <c r="GQ156" s="329"/>
      <c r="GR156" s="329"/>
      <c r="GS156" s="329"/>
      <c r="GT156" s="329"/>
      <c r="GU156" s="329"/>
      <c r="GV156" s="329"/>
      <c r="GW156" s="329"/>
      <c r="GX156" s="329"/>
      <c r="GY156" s="329"/>
      <c r="GZ156" s="329"/>
      <c r="HA156" s="329"/>
      <c r="HB156" s="329"/>
      <c r="HC156" s="329"/>
      <c r="HD156" s="329"/>
      <c r="HE156" s="329"/>
      <c r="HF156" s="329"/>
      <c r="HG156" s="329"/>
      <c r="HH156" s="329"/>
      <c r="HI156" s="329"/>
      <c r="HJ156" s="329"/>
      <c r="HK156" s="329"/>
      <c r="HL156" s="329"/>
      <c r="HM156" s="329"/>
      <c r="HN156" s="329"/>
      <c r="HO156" s="329"/>
      <c r="HP156" s="329"/>
      <c r="HQ156" s="329"/>
      <c r="HR156" s="329"/>
      <c r="HS156" s="329"/>
      <c r="HT156" s="329"/>
      <c r="HU156" s="329"/>
      <c r="HV156" s="329"/>
      <c r="HW156" s="329"/>
      <c r="HX156" s="329"/>
      <c r="HY156" s="329"/>
      <c r="HZ156" s="329"/>
      <c r="IA156" s="329"/>
      <c r="IB156" s="329"/>
      <c r="IC156" s="329"/>
      <c r="ID156" s="329"/>
      <c r="IE156" s="329"/>
      <c r="IF156" s="329"/>
      <c r="IG156" s="329"/>
      <c r="IH156" s="329"/>
      <c r="II156" s="329"/>
      <c r="IJ156" s="329"/>
      <c r="IK156" s="329"/>
      <c r="IL156" s="329"/>
      <c r="IM156" s="329"/>
      <c r="IN156" s="329"/>
      <c r="IO156" s="329"/>
      <c r="IP156" s="329"/>
      <c r="IQ156" s="329"/>
      <c r="IR156" s="329"/>
      <c r="IS156" s="329"/>
      <c r="IT156" s="329"/>
      <c r="IU156" s="329"/>
      <c r="IV156" s="329"/>
    </row>
    <row r="157" s="524" customFormat="1" ht="31.5" hidden="1" spans="1:256">
      <c r="A157" s="353" t="s">
        <v>4295</v>
      </c>
      <c r="B157" s="307" t="s">
        <v>4296</v>
      </c>
      <c r="C157" s="365">
        <f ca="1">SUMIF(表1.2024年公共财政收入决算表!$A$6:$A$387,A157,表1.2024年公共财政收入决算表!$E$6:$E$387)</f>
        <v>0</v>
      </c>
      <c r="D157" s="365">
        <f t="shared" si="42"/>
        <v>0</v>
      </c>
      <c r="E157" s="542"/>
      <c r="F157" s="348"/>
      <c r="G157" s="348">
        <f ca="1" t="shared" si="43"/>
        <v>0</v>
      </c>
      <c r="H157" s="348" t="str">
        <f ca="1" t="shared" si="32"/>
        <v/>
      </c>
      <c r="I157" s="22" t="str">
        <f ca="1" t="shared" si="34"/>
        <v>否</v>
      </c>
      <c r="J157" s="547" t="str">
        <f t="shared" si="44"/>
        <v>10114</v>
      </c>
      <c r="K157" s="93" t="str">
        <f t="shared" si="35"/>
        <v>项</v>
      </c>
      <c r="L157" s="329"/>
      <c r="M157" s="329"/>
      <c r="N157" s="329"/>
      <c r="O157" s="329"/>
      <c r="P157" s="329"/>
      <c r="Q157" s="329"/>
      <c r="R157" s="329"/>
      <c r="S157" s="329"/>
      <c r="T157" s="329"/>
      <c r="U157" s="329"/>
      <c r="V157" s="329"/>
      <c r="W157" s="329"/>
      <c r="X157" s="329"/>
      <c r="Y157" s="329"/>
      <c r="Z157" s="329"/>
      <c r="AA157" s="329"/>
      <c r="AB157" s="329"/>
      <c r="AC157" s="329"/>
      <c r="AD157" s="329"/>
      <c r="AE157" s="329"/>
      <c r="AF157" s="329"/>
      <c r="AG157" s="329"/>
      <c r="AH157" s="329"/>
      <c r="AI157" s="329"/>
      <c r="AJ157" s="329"/>
      <c r="AK157" s="329"/>
      <c r="AL157" s="329"/>
      <c r="AM157" s="329"/>
      <c r="AN157" s="329"/>
      <c r="AO157" s="329"/>
      <c r="AP157" s="329"/>
      <c r="AQ157" s="329"/>
      <c r="AR157" s="329"/>
      <c r="AS157" s="329"/>
      <c r="AT157" s="329"/>
      <c r="AU157" s="329"/>
      <c r="AV157" s="329"/>
      <c r="AW157" s="329"/>
      <c r="AX157" s="329"/>
      <c r="AY157" s="329"/>
      <c r="AZ157" s="329"/>
      <c r="BA157" s="329"/>
      <c r="BB157" s="329"/>
      <c r="BC157" s="329"/>
      <c r="BD157" s="329"/>
      <c r="BE157" s="329"/>
      <c r="BF157" s="329"/>
      <c r="BG157" s="329"/>
      <c r="BH157" s="329"/>
      <c r="BI157" s="329"/>
      <c r="BJ157" s="329"/>
      <c r="BK157" s="329"/>
      <c r="BL157" s="329"/>
      <c r="BM157" s="329"/>
      <c r="BN157" s="329"/>
      <c r="BO157" s="329"/>
      <c r="BP157" s="329"/>
      <c r="BQ157" s="329"/>
      <c r="BR157" s="329"/>
      <c r="BS157" s="329"/>
      <c r="BT157" s="329"/>
      <c r="BU157" s="329"/>
      <c r="BV157" s="329"/>
      <c r="BW157" s="329"/>
      <c r="BX157" s="329"/>
      <c r="BY157" s="329"/>
      <c r="BZ157" s="329"/>
      <c r="CA157" s="329"/>
      <c r="CB157" s="329"/>
      <c r="CC157" s="329"/>
      <c r="CD157" s="329"/>
      <c r="CE157" s="329"/>
      <c r="CF157" s="329"/>
      <c r="CG157" s="329"/>
      <c r="CH157" s="329"/>
      <c r="CI157" s="329"/>
      <c r="CJ157" s="329"/>
      <c r="CK157" s="329"/>
      <c r="CL157" s="329"/>
      <c r="CM157" s="329"/>
      <c r="CN157" s="329"/>
      <c r="CO157" s="329"/>
      <c r="CP157" s="329"/>
      <c r="CQ157" s="329"/>
      <c r="CR157" s="329"/>
      <c r="CS157" s="329"/>
      <c r="CT157" s="329"/>
      <c r="CU157" s="329"/>
      <c r="CV157" s="329"/>
      <c r="CW157" s="329"/>
      <c r="CX157" s="329"/>
      <c r="CY157" s="329"/>
      <c r="CZ157" s="329"/>
      <c r="DA157" s="329"/>
      <c r="DB157" s="329"/>
      <c r="DC157" s="329"/>
      <c r="DD157" s="329"/>
      <c r="DE157" s="329"/>
      <c r="DF157" s="329"/>
      <c r="DG157" s="329"/>
      <c r="DH157" s="329"/>
      <c r="DI157" s="329"/>
      <c r="DJ157" s="329"/>
      <c r="DK157" s="329"/>
      <c r="DL157" s="329"/>
      <c r="DM157" s="329"/>
      <c r="DN157" s="329"/>
      <c r="DO157" s="329"/>
      <c r="DP157" s="329"/>
      <c r="DQ157" s="329"/>
      <c r="DR157" s="329"/>
      <c r="DS157" s="329"/>
      <c r="DT157" s="329"/>
      <c r="DU157" s="329"/>
      <c r="DV157" s="329"/>
      <c r="DW157" s="329"/>
      <c r="DX157" s="329"/>
      <c r="DY157" s="329"/>
      <c r="DZ157" s="329"/>
      <c r="EA157" s="329"/>
      <c r="EB157" s="329"/>
      <c r="EC157" s="329"/>
      <c r="ED157" s="329"/>
      <c r="EE157" s="329"/>
      <c r="EF157" s="329"/>
      <c r="EG157" s="329"/>
      <c r="EH157" s="329"/>
      <c r="EI157" s="329"/>
      <c r="EJ157" s="329"/>
      <c r="EK157" s="329"/>
      <c r="EL157" s="329"/>
      <c r="EM157" s="329"/>
      <c r="EN157" s="329"/>
      <c r="EO157" s="329"/>
      <c r="EP157" s="329"/>
      <c r="EQ157" s="329"/>
      <c r="ER157" s="329"/>
      <c r="ES157" s="329"/>
      <c r="ET157" s="329"/>
      <c r="EU157" s="329"/>
      <c r="EV157" s="329"/>
      <c r="EW157" s="329"/>
      <c r="EX157" s="329"/>
      <c r="EY157" s="329"/>
      <c r="EZ157" s="329"/>
      <c r="FA157" s="329"/>
      <c r="FB157" s="329"/>
      <c r="FC157" s="329"/>
      <c r="FD157" s="329"/>
      <c r="FE157" s="329"/>
      <c r="FF157" s="329"/>
      <c r="FG157" s="329"/>
      <c r="FH157" s="329"/>
      <c r="FI157" s="329"/>
      <c r="FJ157" s="329"/>
      <c r="FK157" s="329"/>
      <c r="FL157" s="329"/>
      <c r="FM157" s="329"/>
      <c r="FN157" s="329"/>
      <c r="FO157" s="329"/>
      <c r="FP157" s="329"/>
      <c r="FQ157" s="329"/>
      <c r="FR157" s="329"/>
      <c r="FS157" s="329"/>
      <c r="FT157" s="329"/>
      <c r="FU157" s="329"/>
      <c r="FV157" s="329"/>
      <c r="FW157" s="329"/>
      <c r="FX157" s="329"/>
      <c r="FY157" s="329"/>
      <c r="FZ157" s="329"/>
      <c r="GA157" s="329"/>
      <c r="GB157" s="329"/>
      <c r="GC157" s="329"/>
      <c r="GD157" s="329"/>
      <c r="GE157" s="329"/>
      <c r="GF157" s="329"/>
      <c r="GG157" s="329"/>
      <c r="GH157" s="329"/>
      <c r="GI157" s="329"/>
      <c r="GJ157" s="329"/>
      <c r="GK157" s="329"/>
      <c r="GL157" s="329"/>
      <c r="GM157" s="329"/>
      <c r="GN157" s="329"/>
      <c r="GO157" s="329"/>
      <c r="GP157" s="329"/>
      <c r="GQ157" s="329"/>
      <c r="GR157" s="329"/>
      <c r="GS157" s="329"/>
      <c r="GT157" s="329"/>
      <c r="GU157" s="329"/>
      <c r="GV157" s="329"/>
      <c r="GW157" s="329"/>
      <c r="GX157" s="329"/>
      <c r="GY157" s="329"/>
      <c r="GZ157" s="329"/>
      <c r="HA157" s="329"/>
      <c r="HB157" s="329"/>
      <c r="HC157" s="329"/>
      <c r="HD157" s="329"/>
      <c r="HE157" s="329"/>
      <c r="HF157" s="329"/>
      <c r="HG157" s="329"/>
      <c r="HH157" s="329"/>
      <c r="HI157" s="329"/>
      <c r="HJ157" s="329"/>
      <c r="HK157" s="329"/>
      <c r="HL157" s="329"/>
      <c r="HM157" s="329"/>
      <c r="HN157" s="329"/>
      <c r="HO157" s="329"/>
      <c r="HP157" s="329"/>
      <c r="HQ157" s="329"/>
      <c r="HR157" s="329"/>
      <c r="HS157" s="329"/>
      <c r="HT157" s="329"/>
      <c r="HU157" s="329"/>
      <c r="HV157" s="329"/>
      <c r="HW157" s="329"/>
      <c r="HX157" s="329"/>
      <c r="HY157" s="329"/>
      <c r="HZ157" s="329"/>
      <c r="IA157" s="329"/>
      <c r="IB157" s="329"/>
      <c r="IC157" s="329"/>
      <c r="ID157" s="329"/>
      <c r="IE157" s="329"/>
      <c r="IF157" s="329"/>
      <c r="IG157" s="329"/>
      <c r="IH157" s="329"/>
      <c r="II157" s="329"/>
      <c r="IJ157" s="329"/>
      <c r="IK157" s="329"/>
      <c r="IL157" s="329"/>
      <c r="IM157" s="329"/>
      <c r="IN157" s="329"/>
      <c r="IO157" s="329"/>
      <c r="IP157" s="329"/>
      <c r="IQ157" s="329"/>
      <c r="IR157" s="329"/>
      <c r="IS157" s="329"/>
      <c r="IT157" s="329"/>
      <c r="IU157" s="329"/>
      <c r="IV157" s="329"/>
    </row>
    <row r="158" customFormat="1" ht="15.75" hidden="1" spans="1:256">
      <c r="A158" s="543" t="s">
        <v>4297</v>
      </c>
      <c r="B158" s="270" t="s">
        <v>4298</v>
      </c>
      <c r="C158" s="346">
        <f ca="1">表1.2024年公共财政收入决算表!E158</f>
        <v>0</v>
      </c>
      <c r="D158" s="541">
        <f ca="1">SUMIF($J159:$J$390,$A158,D159:D$390)</f>
        <v>0</v>
      </c>
      <c r="E158" s="541">
        <f ca="1">SUMIF($J159:$J$390,$A158,E159:E$390)</f>
        <v>0</v>
      </c>
      <c r="F158" s="541">
        <f ca="1">SUMIF($J159:$J$390,$A158,F159:F$390)</f>
        <v>0</v>
      </c>
      <c r="G158" s="541">
        <f ca="1">SUMIF($J159:$J$390,$A158,G159:G$390)</f>
        <v>0</v>
      </c>
      <c r="H158" s="541" t="str">
        <f ca="1" t="shared" si="32"/>
        <v/>
      </c>
      <c r="I158" s="22" t="str">
        <f ca="1" t="shared" si="34"/>
        <v>否</v>
      </c>
      <c r="J158" s="548" t="str">
        <f>LEFT(A158,3)</f>
        <v>101</v>
      </c>
      <c r="K158" s="93" t="str">
        <f t="shared" si="35"/>
        <v>款</v>
      </c>
      <c r="L158" s="250"/>
      <c r="M158" s="250"/>
      <c r="N158" s="250"/>
      <c r="O158" s="250"/>
      <c r="P158" s="250"/>
      <c r="Q158" s="250"/>
      <c r="R158" s="250"/>
      <c r="S158" s="250"/>
      <c r="T158" s="250"/>
      <c r="U158" s="250"/>
      <c r="V158" s="250"/>
      <c r="W158" s="250"/>
      <c r="X158" s="250"/>
      <c r="Y158" s="250"/>
      <c r="Z158" s="250"/>
      <c r="AA158" s="250"/>
      <c r="AB158" s="250"/>
      <c r="AC158" s="250"/>
      <c r="AD158" s="250"/>
      <c r="AE158" s="250"/>
      <c r="AF158" s="250"/>
      <c r="AG158" s="250"/>
      <c r="AH158" s="250"/>
      <c r="AI158" s="250"/>
      <c r="AJ158" s="250"/>
      <c r="AK158" s="250"/>
      <c r="AL158" s="250"/>
      <c r="AM158" s="250"/>
      <c r="AN158" s="250"/>
      <c r="AO158" s="250"/>
      <c r="AP158" s="250"/>
      <c r="AQ158" s="250"/>
      <c r="AR158" s="250"/>
      <c r="AS158" s="250"/>
      <c r="AT158" s="250"/>
      <c r="AU158" s="250"/>
      <c r="AV158" s="250"/>
      <c r="AW158" s="250"/>
      <c r="AX158" s="250"/>
      <c r="AY158" s="250"/>
      <c r="AZ158" s="250"/>
      <c r="BA158" s="250"/>
      <c r="BB158" s="250"/>
      <c r="BC158" s="250"/>
      <c r="BD158" s="250"/>
      <c r="BE158" s="250"/>
      <c r="BF158" s="250"/>
      <c r="BG158" s="250"/>
      <c r="BH158" s="250"/>
      <c r="BI158" s="250"/>
      <c r="BJ158" s="250"/>
      <c r="BK158" s="250"/>
      <c r="BL158" s="250"/>
      <c r="BM158" s="250"/>
      <c r="BN158" s="250"/>
      <c r="BO158" s="250"/>
      <c r="BP158" s="250"/>
      <c r="BQ158" s="250"/>
      <c r="BR158" s="250"/>
      <c r="BS158" s="250"/>
      <c r="BT158" s="250"/>
      <c r="BU158" s="250"/>
      <c r="BV158" s="250"/>
      <c r="BW158" s="250"/>
      <c r="BX158" s="250"/>
      <c r="BY158" s="250"/>
      <c r="BZ158" s="250"/>
      <c r="CA158" s="250"/>
      <c r="CB158" s="250"/>
      <c r="CC158" s="250"/>
      <c r="CD158" s="250"/>
      <c r="CE158" s="250"/>
      <c r="CF158" s="250"/>
      <c r="CG158" s="250"/>
      <c r="CH158" s="250"/>
      <c r="CI158" s="250"/>
      <c r="CJ158" s="250"/>
      <c r="CK158" s="250"/>
      <c r="CL158" s="250"/>
      <c r="CM158" s="250"/>
      <c r="CN158" s="250"/>
      <c r="CO158" s="250"/>
      <c r="CP158" s="250"/>
      <c r="CQ158" s="250"/>
      <c r="CR158" s="250"/>
      <c r="CS158" s="250"/>
      <c r="CT158" s="250"/>
      <c r="CU158" s="250"/>
      <c r="CV158" s="250"/>
      <c r="CW158" s="250"/>
      <c r="CX158" s="250"/>
      <c r="CY158" s="250"/>
      <c r="CZ158" s="250"/>
      <c r="DA158" s="250"/>
      <c r="DB158" s="250"/>
      <c r="DC158" s="250"/>
      <c r="DD158" s="250"/>
      <c r="DE158" s="250"/>
      <c r="DF158" s="250"/>
      <c r="DG158" s="250"/>
      <c r="DH158" s="250"/>
      <c r="DI158" s="250"/>
      <c r="DJ158" s="250"/>
      <c r="DK158" s="250"/>
      <c r="DL158" s="250"/>
      <c r="DM158" s="250"/>
      <c r="DN158" s="250"/>
      <c r="DO158" s="250"/>
      <c r="DP158" s="250"/>
      <c r="DQ158" s="250"/>
      <c r="DR158" s="250"/>
      <c r="DS158" s="250"/>
      <c r="DT158" s="250"/>
      <c r="DU158" s="250"/>
      <c r="DV158" s="250"/>
      <c r="DW158" s="250"/>
      <c r="DX158" s="250"/>
      <c r="DY158" s="250"/>
      <c r="DZ158" s="250"/>
      <c r="EA158" s="250"/>
      <c r="EB158" s="250"/>
      <c r="EC158" s="250"/>
      <c r="ED158" s="250"/>
      <c r="EE158" s="250"/>
      <c r="EF158" s="250"/>
      <c r="EG158" s="250"/>
      <c r="EH158" s="250"/>
      <c r="EI158" s="250"/>
      <c r="EJ158" s="250"/>
      <c r="EK158" s="250"/>
      <c r="EL158" s="250"/>
      <c r="EM158" s="250"/>
      <c r="EN158" s="250"/>
      <c r="EO158" s="250"/>
      <c r="EP158" s="250"/>
      <c r="EQ158" s="250"/>
      <c r="ER158" s="250"/>
      <c r="ES158" s="250"/>
      <c r="ET158" s="250"/>
      <c r="EU158" s="250"/>
      <c r="EV158" s="250"/>
      <c r="EW158" s="250"/>
      <c r="EX158" s="250"/>
      <c r="EY158" s="250"/>
      <c r="EZ158" s="250"/>
      <c r="FA158" s="250"/>
      <c r="FB158" s="250"/>
      <c r="FC158" s="250"/>
      <c r="FD158" s="250"/>
      <c r="FE158" s="250"/>
      <c r="FF158" s="250"/>
      <c r="FG158" s="250"/>
      <c r="FH158" s="250"/>
      <c r="FI158" s="250"/>
      <c r="FJ158" s="250"/>
      <c r="FK158" s="250"/>
      <c r="FL158" s="250"/>
      <c r="FM158" s="250"/>
      <c r="FN158" s="250"/>
      <c r="FO158" s="250"/>
      <c r="FP158" s="250"/>
      <c r="FQ158" s="250"/>
      <c r="FR158" s="250"/>
      <c r="FS158" s="250"/>
      <c r="FT158" s="250"/>
      <c r="FU158" s="250"/>
      <c r="FV158" s="250"/>
      <c r="FW158" s="250"/>
      <c r="FX158" s="250"/>
      <c r="FY158" s="250"/>
      <c r="FZ158" s="250"/>
      <c r="GA158" s="250"/>
      <c r="GB158" s="250"/>
      <c r="GC158" s="250"/>
      <c r="GD158" s="250"/>
      <c r="GE158" s="250"/>
      <c r="GF158" s="250"/>
      <c r="GG158" s="250"/>
      <c r="GH158" s="250"/>
      <c r="GI158" s="250"/>
      <c r="GJ158" s="250"/>
      <c r="GK158" s="250"/>
      <c r="GL158" s="250"/>
      <c r="GM158" s="250"/>
      <c r="GN158" s="250"/>
      <c r="GO158" s="250"/>
      <c r="GP158" s="250"/>
      <c r="GQ158" s="250"/>
      <c r="GR158" s="250"/>
      <c r="GS158" s="250"/>
      <c r="GT158" s="250"/>
      <c r="GU158" s="250"/>
      <c r="GV158" s="250"/>
      <c r="GW158" s="250"/>
      <c r="GX158" s="250"/>
      <c r="GY158" s="250"/>
      <c r="GZ158" s="250"/>
      <c r="HA158" s="250"/>
      <c r="HB158" s="250"/>
      <c r="HC158" s="250"/>
      <c r="HD158" s="250"/>
      <c r="HE158" s="250"/>
      <c r="HF158" s="250"/>
      <c r="HG158" s="250"/>
      <c r="HH158" s="250"/>
      <c r="HI158" s="250"/>
      <c r="HJ158" s="250"/>
      <c r="HK158" s="250"/>
      <c r="HL158" s="250"/>
      <c r="HM158" s="250"/>
      <c r="HN158" s="250"/>
      <c r="HO158" s="250"/>
      <c r="HP158" s="250"/>
      <c r="HQ158" s="250"/>
      <c r="HR158" s="250"/>
      <c r="HS158" s="250"/>
      <c r="HT158" s="250"/>
      <c r="HU158" s="250"/>
      <c r="HV158" s="250"/>
      <c r="HW158" s="250"/>
      <c r="HX158" s="250"/>
      <c r="HY158" s="250"/>
      <c r="HZ158" s="250"/>
      <c r="IA158" s="250"/>
      <c r="IB158" s="250"/>
      <c r="IC158" s="250"/>
      <c r="ID158" s="250"/>
      <c r="IE158" s="250"/>
      <c r="IF158" s="250"/>
      <c r="IG158" s="250"/>
      <c r="IH158" s="250"/>
      <c r="II158" s="250"/>
      <c r="IJ158" s="250"/>
      <c r="IK158" s="250"/>
      <c r="IL158" s="250"/>
      <c r="IM158" s="250"/>
      <c r="IN158" s="250"/>
      <c r="IO158" s="250"/>
      <c r="IP158" s="250"/>
      <c r="IQ158" s="250"/>
      <c r="IR158" s="250"/>
      <c r="IS158" s="250"/>
      <c r="IT158" s="250"/>
      <c r="IU158" s="250"/>
      <c r="IV158" s="250"/>
    </row>
    <row r="159" s="524" customFormat="1" ht="15.75" hidden="1" spans="1:256">
      <c r="A159" s="353" t="s">
        <v>4299</v>
      </c>
      <c r="B159" s="307" t="s">
        <v>4298</v>
      </c>
      <c r="C159" s="365">
        <f ca="1">SUMIF(表1.2024年公共财政收入决算表!$A$6:$A$387,A159,表1.2024年公共财政收入决算表!$E$6:$E$387)</f>
        <v>0</v>
      </c>
      <c r="D159" s="365">
        <f t="shared" si="42"/>
        <v>0</v>
      </c>
      <c r="E159" s="542"/>
      <c r="F159" s="348"/>
      <c r="G159" s="348">
        <f ca="1" t="shared" si="43"/>
        <v>0</v>
      </c>
      <c r="H159" s="348" t="str">
        <f ca="1" t="shared" si="32"/>
        <v/>
      </c>
      <c r="I159" s="22" t="str">
        <f ca="1" t="shared" si="34"/>
        <v>否</v>
      </c>
      <c r="J159" s="547" t="str">
        <f t="shared" si="44"/>
        <v>10115</v>
      </c>
      <c r="K159" s="93" t="str">
        <f t="shared" si="35"/>
        <v>项</v>
      </c>
      <c r="L159" s="329"/>
      <c r="M159" s="329"/>
      <c r="N159" s="329"/>
      <c r="O159" s="329"/>
      <c r="P159" s="329"/>
      <c r="Q159" s="329"/>
      <c r="R159" s="329"/>
      <c r="S159" s="329"/>
      <c r="T159" s="329"/>
      <c r="U159" s="329"/>
      <c r="V159" s="329"/>
      <c r="W159" s="329"/>
      <c r="X159" s="329"/>
      <c r="Y159" s="329"/>
      <c r="Z159" s="329"/>
      <c r="AA159" s="329"/>
      <c r="AB159" s="329"/>
      <c r="AC159" s="329"/>
      <c r="AD159" s="329"/>
      <c r="AE159" s="329"/>
      <c r="AF159" s="329"/>
      <c r="AG159" s="329"/>
      <c r="AH159" s="329"/>
      <c r="AI159" s="329"/>
      <c r="AJ159" s="329"/>
      <c r="AK159" s="329"/>
      <c r="AL159" s="329"/>
      <c r="AM159" s="329"/>
      <c r="AN159" s="329"/>
      <c r="AO159" s="329"/>
      <c r="AP159" s="329"/>
      <c r="AQ159" s="329"/>
      <c r="AR159" s="329"/>
      <c r="AS159" s="329"/>
      <c r="AT159" s="329"/>
      <c r="AU159" s="329"/>
      <c r="AV159" s="329"/>
      <c r="AW159" s="329"/>
      <c r="AX159" s="329"/>
      <c r="AY159" s="329"/>
      <c r="AZ159" s="329"/>
      <c r="BA159" s="329"/>
      <c r="BB159" s="329"/>
      <c r="BC159" s="329"/>
      <c r="BD159" s="329"/>
      <c r="BE159" s="329"/>
      <c r="BF159" s="329"/>
      <c r="BG159" s="329"/>
      <c r="BH159" s="329"/>
      <c r="BI159" s="329"/>
      <c r="BJ159" s="329"/>
      <c r="BK159" s="329"/>
      <c r="BL159" s="329"/>
      <c r="BM159" s="329"/>
      <c r="BN159" s="329"/>
      <c r="BO159" s="329"/>
      <c r="BP159" s="329"/>
      <c r="BQ159" s="329"/>
      <c r="BR159" s="329"/>
      <c r="BS159" s="329"/>
      <c r="BT159" s="329"/>
      <c r="BU159" s="329"/>
      <c r="BV159" s="329"/>
      <c r="BW159" s="329"/>
      <c r="BX159" s="329"/>
      <c r="BY159" s="329"/>
      <c r="BZ159" s="329"/>
      <c r="CA159" s="329"/>
      <c r="CB159" s="329"/>
      <c r="CC159" s="329"/>
      <c r="CD159" s="329"/>
      <c r="CE159" s="329"/>
      <c r="CF159" s="329"/>
      <c r="CG159" s="329"/>
      <c r="CH159" s="329"/>
      <c r="CI159" s="329"/>
      <c r="CJ159" s="329"/>
      <c r="CK159" s="329"/>
      <c r="CL159" s="329"/>
      <c r="CM159" s="329"/>
      <c r="CN159" s="329"/>
      <c r="CO159" s="329"/>
      <c r="CP159" s="329"/>
      <c r="CQ159" s="329"/>
      <c r="CR159" s="329"/>
      <c r="CS159" s="329"/>
      <c r="CT159" s="329"/>
      <c r="CU159" s="329"/>
      <c r="CV159" s="329"/>
      <c r="CW159" s="329"/>
      <c r="CX159" s="329"/>
      <c r="CY159" s="329"/>
      <c r="CZ159" s="329"/>
      <c r="DA159" s="329"/>
      <c r="DB159" s="329"/>
      <c r="DC159" s="329"/>
      <c r="DD159" s="329"/>
      <c r="DE159" s="329"/>
      <c r="DF159" s="329"/>
      <c r="DG159" s="329"/>
      <c r="DH159" s="329"/>
      <c r="DI159" s="329"/>
      <c r="DJ159" s="329"/>
      <c r="DK159" s="329"/>
      <c r="DL159" s="329"/>
      <c r="DM159" s="329"/>
      <c r="DN159" s="329"/>
      <c r="DO159" s="329"/>
      <c r="DP159" s="329"/>
      <c r="DQ159" s="329"/>
      <c r="DR159" s="329"/>
      <c r="DS159" s="329"/>
      <c r="DT159" s="329"/>
      <c r="DU159" s="329"/>
      <c r="DV159" s="329"/>
      <c r="DW159" s="329"/>
      <c r="DX159" s="329"/>
      <c r="DY159" s="329"/>
      <c r="DZ159" s="329"/>
      <c r="EA159" s="329"/>
      <c r="EB159" s="329"/>
      <c r="EC159" s="329"/>
      <c r="ED159" s="329"/>
      <c r="EE159" s="329"/>
      <c r="EF159" s="329"/>
      <c r="EG159" s="329"/>
      <c r="EH159" s="329"/>
      <c r="EI159" s="329"/>
      <c r="EJ159" s="329"/>
      <c r="EK159" s="329"/>
      <c r="EL159" s="329"/>
      <c r="EM159" s="329"/>
      <c r="EN159" s="329"/>
      <c r="EO159" s="329"/>
      <c r="EP159" s="329"/>
      <c r="EQ159" s="329"/>
      <c r="ER159" s="329"/>
      <c r="ES159" s="329"/>
      <c r="ET159" s="329"/>
      <c r="EU159" s="329"/>
      <c r="EV159" s="329"/>
      <c r="EW159" s="329"/>
      <c r="EX159" s="329"/>
      <c r="EY159" s="329"/>
      <c r="EZ159" s="329"/>
      <c r="FA159" s="329"/>
      <c r="FB159" s="329"/>
      <c r="FC159" s="329"/>
      <c r="FD159" s="329"/>
      <c r="FE159" s="329"/>
      <c r="FF159" s="329"/>
      <c r="FG159" s="329"/>
      <c r="FH159" s="329"/>
      <c r="FI159" s="329"/>
      <c r="FJ159" s="329"/>
      <c r="FK159" s="329"/>
      <c r="FL159" s="329"/>
      <c r="FM159" s="329"/>
      <c r="FN159" s="329"/>
      <c r="FO159" s="329"/>
      <c r="FP159" s="329"/>
      <c r="FQ159" s="329"/>
      <c r="FR159" s="329"/>
      <c r="FS159" s="329"/>
      <c r="FT159" s="329"/>
      <c r="FU159" s="329"/>
      <c r="FV159" s="329"/>
      <c r="FW159" s="329"/>
      <c r="FX159" s="329"/>
      <c r="FY159" s="329"/>
      <c r="FZ159" s="329"/>
      <c r="GA159" s="329"/>
      <c r="GB159" s="329"/>
      <c r="GC159" s="329"/>
      <c r="GD159" s="329"/>
      <c r="GE159" s="329"/>
      <c r="GF159" s="329"/>
      <c r="GG159" s="329"/>
      <c r="GH159" s="329"/>
      <c r="GI159" s="329"/>
      <c r="GJ159" s="329"/>
      <c r="GK159" s="329"/>
      <c r="GL159" s="329"/>
      <c r="GM159" s="329"/>
      <c r="GN159" s="329"/>
      <c r="GO159" s="329"/>
      <c r="GP159" s="329"/>
      <c r="GQ159" s="329"/>
      <c r="GR159" s="329"/>
      <c r="GS159" s="329"/>
      <c r="GT159" s="329"/>
      <c r="GU159" s="329"/>
      <c r="GV159" s="329"/>
      <c r="GW159" s="329"/>
      <c r="GX159" s="329"/>
      <c r="GY159" s="329"/>
      <c r="GZ159" s="329"/>
      <c r="HA159" s="329"/>
      <c r="HB159" s="329"/>
      <c r="HC159" s="329"/>
      <c r="HD159" s="329"/>
      <c r="HE159" s="329"/>
      <c r="HF159" s="329"/>
      <c r="HG159" s="329"/>
      <c r="HH159" s="329"/>
      <c r="HI159" s="329"/>
      <c r="HJ159" s="329"/>
      <c r="HK159" s="329"/>
      <c r="HL159" s="329"/>
      <c r="HM159" s="329"/>
      <c r="HN159" s="329"/>
      <c r="HO159" s="329"/>
      <c r="HP159" s="329"/>
      <c r="HQ159" s="329"/>
      <c r="HR159" s="329"/>
      <c r="HS159" s="329"/>
      <c r="HT159" s="329"/>
      <c r="HU159" s="329"/>
      <c r="HV159" s="329"/>
      <c r="HW159" s="329"/>
      <c r="HX159" s="329"/>
      <c r="HY159" s="329"/>
      <c r="HZ159" s="329"/>
      <c r="IA159" s="329"/>
      <c r="IB159" s="329"/>
      <c r="IC159" s="329"/>
      <c r="ID159" s="329"/>
      <c r="IE159" s="329"/>
      <c r="IF159" s="329"/>
      <c r="IG159" s="329"/>
      <c r="IH159" s="329"/>
      <c r="II159" s="329"/>
      <c r="IJ159" s="329"/>
      <c r="IK159" s="329"/>
      <c r="IL159" s="329"/>
      <c r="IM159" s="329"/>
      <c r="IN159" s="329"/>
      <c r="IO159" s="329"/>
      <c r="IP159" s="329"/>
      <c r="IQ159" s="329"/>
      <c r="IR159" s="329"/>
      <c r="IS159" s="329"/>
      <c r="IT159" s="329"/>
      <c r="IU159" s="329"/>
      <c r="IV159" s="329"/>
    </row>
    <row r="160" s="524" customFormat="1" ht="31.5" hidden="1" spans="1:256">
      <c r="A160" s="353" t="s">
        <v>4300</v>
      </c>
      <c r="B160" s="307" t="s">
        <v>4301</v>
      </c>
      <c r="C160" s="365">
        <f ca="1">SUMIF(表1.2024年公共财政收入决算表!$A$6:$A$387,A160,表1.2024年公共财政收入决算表!$E$6:$E$387)</f>
        <v>0</v>
      </c>
      <c r="D160" s="365">
        <f t="shared" si="42"/>
        <v>0</v>
      </c>
      <c r="E160" s="542"/>
      <c r="F160" s="348"/>
      <c r="G160" s="348">
        <f ca="1" t="shared" si="43"/>
        <v>0</v>
      </c>
      <c r="H160" s="348" t="str">
        <f ca="1" t="shared" si="32"/>
        <v/>
      </c>
      <c r="I160" s="22" t="str">
        <f ca="1" t="shared" si="34"/>
        <v>否</v>
      </c>
      <c r="J160" s="547" t="str">
        <f t="shared" si="44"/>
        <v>10115</v>
      </c>
      <c r="K160" s="93" t="str">
        <f t="shared" si="35"/>
        <v>项</v>
      </c>
      <c r="L160" s="329"/>
      <c r="M160" s="329"/>
      <c r="N160" s="329"/>
      <c r="O160" s="329"/>
      <c r="P160" s="329"/>
      <c r="Q160" s="329"/>
      <c r="R160" s="329"/>
      <c r="S160" s="329"/>
      <c r="T160" s="329"/>
      <c r="U160" s="329"/>
      <c r="V160" s="329"/>
      <c r="W160" s="329"/>
      <c r="X160" s="329"/>
      <c r="Y160" s="329"/>
      <c r="Z160" s="329"/>
      <c r="AA160" s="329"/>
      <c r="AB160" s="329"/>
      <c r="AC160" s="329"/>
      <c r="AD160" s="329"/>
      <c r="AE160" s="329"/>
      <c r="AF160" s="329"/>
      <c r="AG160" s="329"/>
      <c r="AH160" s="329"/>
      <c r="AI160" s="329"/>
      <c r="AJ160" s="329"/>
      <c r="AK160" s="329"/>
      <c r="AL160" s="329"/>
      <c r="AM160" s="329"/>
      <c r="AN160" s="329"/>
      <c r="AO160" s="329"/>
      <c r="AP160" s="329"/>
      <c r="AQ160" s="329"/>
      <c r="AR160" s="329"/>
      <c r="AS160" s="329"/>
      <c r="AT160" s="329"/>
      <c r="AU160" s="329"/>
      <c r="AV160" s="329"/>
      <c r="AW160" s="329"/>
      <c r="AX160" s="329"/>
      <c r="AY160" s="329"/>
      <c r="AZ160" s="329"/>
      <c r="BA160" s="329"/>
      <c r="BB160" s="329"/>
      <c r="BC160" s="329"/>
      <c r="BD160" s="329"/>
      <c r="BE160" s="329"/>
      <c r="BF160" s="329"/>
      <c r="BG160" s="329"/>
      <c r="BH160" s="329"/>
      <c r="BI160" s="329"/>
      <c r="BJ160" s="329"/>
      <c r="BK160" s="329"/>
      <c r="BL160" s="329"/>
      <c r="BM160" s="329"/>
      <c r="BN160" s="329"/>
      <c r="BO160" s="329"/>
      <c r="BP160" s="329"/>
      <c r="BQ160" s="329"/>
      <c r="BR160" s="329"/>
      <c r="BS160" s="329"/>
      <c r="BT160" s="329"/>
      <c r="BU160" s="329"/>
      <c r="BV160" s="329"/>
      <c r="BW160" s="329"/>
      <c r="BX160" s="329"/>
      <c r="BY160" s="329"/>
      <c r="BZ160" s="329"/>
      <c r="CA160" s="329"/>
      <c r="CB160" s="329"/>
      <c r="CC160" s="329"/>
      <c r="CD160" s="329"/>
      <c r="CE160" s="329"/>
      <c r="CF160" s="329"/>
      <c r="CG160" s="329"/>
      <c r="CH160" s="329"/>
      <c r="CI160" s="329"/>
      <c r="CJ160" s="329"/>
      <c r="CK160" s="329"/>
      <c r="CL160" s="329"/>
      <c r="CM160" s="329"/>
      <c r="CN160" s="329"/>
      <c r="CO160" s="329"/>
      <c r="CP160" s="329"/>
      <c r="CQ160" s="329"/>
      <c r="CR160" s="329"/>
      <c r="CS160" s="329"/>
      <c r="CT160" s="329"/>
      <c r="CU160" s="329"/>
      <c r="CV160" s="329"/>
      <c r="CW160" s="329"/>
      <c r="CX160" s="329"/>
      <c r="CY160" s="329"/>
      <c r="CZ160" s="329"/>
      <c r="DA160" s="329"/>
      <c r="DB160" s="329"/>
      <c r="DC160" s="329"/>
      <c r="DD160" s="329"/>
      <c r="DE160" s="329"/>
      <c r="DF160" s="329"/>
      <c r="DG160" s="329"/>
      <c r="DH160" s="329"/>
      <c r="DI160" s="329"/>
      <c r="DJ160" s="329"/>
      <c r="DK160" s="329"/>
      <c r="DL160" s="329"/>
      <c r="DM160" s="329"/>
      <c r="DN160" s="329"/>
      <c r="DO160" s="329"/>
      <c r="DP160" s="329"/>
      <c r="DQ160" s="329"/>
      <c r="DR160" s="329"/>
      <c r="DS160" s="329"/>
      <c r="DT160" s="329"/>
      <c r="DU160" s="329"/>
      <c r="DV160" s="329"/>
      <c r="DW160" s="329"/>
      <c r="DX160" s="329"/>
      <c r="DY160" s="329"/>
      <c r="DZ160" s="329"/>
      <c r="EA160" s="329"/>
      <c r="EB160" s="329"/>
      <c r="EC160" s="329"/>
      <c r="ED160" s="329"/>
      <c r="EE160" s="329"/>
      <c r="EF160" s="329"/>
      <c r="EG160" s="329"/>
      <c r="EH160" s="329"/>
      <c r="EI160" s="329"/>
      <c r="EJ160" s="329"/>
      <c r="EK160" s="329"/>
      <c r="EL160" s="329"/>
      <c r="EM160" s="329"/>
      <c r="EN160" s="329"/>
      <c r="EO160" s="329"/>
      <c r="EP160" s="329"/>
      <c r="EQ160" s="329"/>
      <c r="ER160" s="329"/>
      <c r="ES160" s="329"/>
      <c r="ET160" s="329"/>
      <c r="EU160" s="329"/>
      <c r="EV160" s="329"/>
      <c r="EW160" s="329"/>
      <c r="EX160" s="329"/>
      <c r="EY160" s="329"/>
      <c r="EZ160" s="329"/>
      <c r="FA160" s="329"/>
      <c r="FB160" s="329"/>
      <c r="FC160" s="329"/>
      <c r="FD160" s="329"/>
      <c r="FE160" s="329"/>
      <c r="FF160" s="329"/>
      <c r="FG160" s="329"/>
      <c r="FH160" s="329"/>
      <c r="FI160" s="329"/>
      <c r="FJ160" s="329"/>
      <c r="FK160" s="329"/>
      <c r="FL160" s="329"/>
      <c r="FM160" s="329"/>
      <c r="FN160" s="329"/>
      <c r="FO160" s="329"/>
      <c r="FP160" s="329"/>
      <c r="FQ160" s="329"/>
      <c r="FR160" s="329"/>
      <c r="FS160" s="329"/>
      <c r="FT160" s="329"/>
      <c r="FU160" s="329"/>
      <c r="FV160" s="329"/>
      <c r="FW160" s="329"/>
      <c r="FX160" s="329"/>
      <c r="FY160" s="329"/>
      <c r="FZ160" s="329"/>
      <c r="GA160" s="329"/>
      <c r="GB160" s="329"/>
      <c r="GC160" s="329"/>
      <c r="GD160" s="329"/>
      <c r="GE160" s="329"/>
      <c r="GF160" s="329"/>
      <c r="GG160" s="329"/>
      <c r="GH160" s="329"/>
      <c r="GI160" s="329"/>
      <c r="GJ160" s="329"/>
      <c r="GK160" s="329"/>
      <c r="GL160" s="329"/>
      <c r="GM160" s="329"/>
      <c r="GN160" s="329"/>
      <c r="GO160" s="329"/>
      <c r="GP160" s="329"/>
      <c r="GQ160" s="329"/>
      <c r="GR160" s="329"/>
      <c r="GS160" s="329"/>
      <c r="GT160" s="329"/>
      <c r="GU160" s="329"/>
      <c r="GV160" s="329"/>
      <c r="GW160" s="329"/>
      <c r="GX160" s="329"/>
      <c r="GY160" s="329"/>
      <c r="GZ160" s="329"/>
      <c r="HA160" s="329"/>
      <c r="HB160" s="329"/>
      <c r="HC160" s="329"/>
      <c r="HD160" s="329"/>
      <c r="HE160" s="329"/>
      <c r="HF160" s="329"/>
      <c r="HG160" s="329"/>
      <c r="HH160" s="329"/>
      <c r="HI160" s="329"/>
      <c r="HJ160" s="329"/>
      <c r="HK160" s="329"/>
      <c r="HL160" s="329"/>
      <c r="HM160" s="329"/>
      <c r="HN160" s="329"/>
      <c r="HO160" s="329"/>
      <c r="HP160" s="329"/>
      <c r="HQ160" s="329"/>
      <c r="HR160" s="329"/>
      <c r="HS160" s="329"/>
      <c r="HT160" s="329"/>
      <c r="HU160" s="329"/>
      <c r="HV160" s="329"/>
      <c r="HW160" s="329"/>
      <c r="HX160" s="329"/>
      <c r="HY160" s="329"/>
      <c r="HZ160" s="329"/>
      <c r="IA160" s="329"/>
      <c r="IB160" s="329"/>
      <c r="IC160" s="329"/>
      <c r="ID160" s="329"/>
      <c r="IE160" s="329"/>
      <c r="IF160" s="329"/>
      <c r="IG160" s="329"/>
      <c r="IH160" s="329"/>
      <c r="II160" s="329"/>
      <c r="IJ160" s="329"/>
      <c r="IK160" s="329"/>
      <c r="IL160" s="329"/>
      <c r="IM160" s="329"/>
      <c r="IN160" s="329"/>
      <c r="IO160" s="329"/>
      <c r="IP160" s="329"/>
      <c r="IQ160" s="329"/>
      <c r="IR160" s="329"/>
      <c r="IS160" s="329"/>
      <c r="IT160" s="329"/>
      <c r="IU160" s="329"/>
      <c r="IV160" s="329"/>
    </row>
    <row r="161" customFormat="1" ht="15.75" hidden="1" spans="1:256">
      <c r="A161" s="543" t="s">
        <v>4302</v>
      </c>
      <c r="B161" s="270" t="s">
        <v>288</v>
      </c>
      <c r="C161" s="346">
        <f ca="1">表1.2024年公共财政收入决算表!E161</f>
        <v>0</v>
      </c>
      <c r="D161" s="541">
        <f ca="1">SUMIF($J162:$J$390,$A161,D162:D$390)</f>
        <v>0</v>
      </c>
      <c r="E161" s="541">
        <f ca="1">SUMIF($J162:$J$390,$A161,E162:E$390)</f>
        <v>0</v>
      </c>
      <c r="F161" s="541">
        <f ca="1">SUMIF($J162:$J$390,$A161,F162:F$390)</f>
        <v>0</v>
      </c>
      <c r="G161" s="541">
        <f ca="1">SUMIF($J162:$J$390,$A161,G162:G$390)</f>
        <v>0</v>
      </c>
      <c r="H161" s="541" t="str">
        <f ca="1" t="shared" si="32"/>
        <v/>
      </c>
      <c r="I161" s="22" t="str">
        <f ca="1" t="shared" si="34"/>
        <v>否</v>
      </c>
      <c r="J161" s="548" t="str">
        <f>LEFT(A161,3)</f>
        <v>101</v>
      </c>
      <c r="K161" s="93" t="str">
        <f t="shared" si="35"/>
        <v>款</v>
      </c>
      <c r="L161" s="250"/>
      <c r="M161" s="250"/>
      <c r="N161" s="250"/>
      <c r="O161" s="250"/>
      <c r="P161" s="250"/>
      <c r="Q161" s="250"/>
      <c r="R161" s="250"/>
      <c r="S161" s="250"/>
      <c r="T161" s="250"/>
      <c r="U161" s="250"/>
      <c r="V161" s="250"/>
      <c r="W161" s="250"/>
      <c r="X161" s="250"/>
      <c r="Y161" s="250"/>
      <c r="Z161" s="250"/>
      <c r="AA161" s="250"/>
      <c r="AB161" s="250"/>
      <c r="AC161" s="250"/>
      <c r="AD161" s="250"/>
      <c r="AE161" s="250"/>
      <c r="AF161" s="250"/>
      <c r="AG161" s="250"/>
      <c r="AH161" s="250"/>
      <c r="AI161" s="250"/>
      <c r="AJ161" s="250"/>
      <c r="AK161" s="250"/>
      <c r="AL161" s="250"/>
      <c r="AM161" s="250"/>
      <c r="AN161" s="250"/>
      <c r="AO161" s="250"/>
      <c r="AP161" s="250"/>
      <c r="AQ161" s="250"/>
      <c r="AR161" s="250"/>
      <c r="AS161" s="250"/>
      <c r="AT161" s="250"/>
      <c r="AU161" s="250"/>
      <c r="AV161" s="250"/>
      <c r="AW161" s="250"/>
      <c r="AX161" s="250"/>
      <c r="AY161" s="250"/>
      <c r="AZ161" s="250"/>
      <c r="BA161" s="250"/>
      <c r="BB161" s="250"/>
      <c r="BC161" s="250"/>
      <c r="BD161" s="250"/>
      <c r="BE161" s="250"/>
      <c r="BF161" s="250"/>
      <c r="BG161" s="250"/>
      <c r="BH161" s="250"/>
      <c r="BI161" s="250"/>
      <c r="BJ161" s="250"/>
      <c r="BK161" s="250"/>
      <c r="BL161" s="250"/>
      <c r="BM161" s="250"/>
      <c r="BN161" s="250"/>
      <c r="BO161" s="250"/>
      <c r="BP161" s="250"/>
      <c r="BQ161" s="250"/>
      <c r="BR161" s="250"/>
      <c r="BS161" s="250"/>
      <c r="BT161" s="250"/>
      <c r="BU161" s="250"/>
      <c r="BV161" s="250"/>
      <c r="BW161" s="250"/>
      <c r="BX161" s="250"/>
      <c r="BY161" s="250"/>
      <c r="BZ161" s="250"/>
      <c r="CA161" s="250"/>
      <c r="CB161" s="250"/>
      <c r="CC161" s="250"/>
      <c r="CD161" s="250"/>
      <c r="CE161" s="250"/>
      <c r="CF161" s="250"/>
      <c r="CG161" s="250"/>
      <c r="CH161" s="250"/>
      <c r="CI161" s="250"/>
      <c r="CJ161" s="250"/>
      <c r="CK161" s="250"/>
      <c r="CL161" s="250"/>
      <c r="CM161" s="250"/>
      <c r="CN161" s="250"/>
      <c r="CO161" s="250"/>
      <c r="CP161" s="250"/>
      <c r="CQ161" s="250"/>
      <c r="CR161" s="250"/>
      <c r="CS161" s="250"/>
      <c r="CT161" s="250"/>
      <c r="CU161" s="250"/>
      <c r="CV161" s="250"/>
      <c r="CW161" s="250"/>
      <c r="CX161" s="250"/>
      <c r="CY161" s="250"/>
      <c r="CZ161" s="250"/>
      <c r="DA161" s="250"/>
      <c r="DB161" s="250"/>
      <c r="DC161" s="250"/>
      <c r="DD161" s="250"/>
      <c r="DE161" s="250"/>
      <c r="DF161" s="250"/>
      <c r="DG161" s="250"/>
      <c r="DH161" s="250"/>
      <c r="DI161" s="250"/>
      <c r="DJ161" s="250"/>
      <c r="DK161" s="250"/>
      <c r="DL161" s="250"/>
      <c r="DM161" s="250"/>
      <c r="DN161" s="250"/>
      <c r="DO161" s="250"/>
      <c r="DP161" s="250"/>
      <c r="DQ161" s="250"/>
      <c r="DR161" s="250"/>
      <c r="DS161" s="250"/>
      <c r="DT161" s="250"/>
      <c r="DU161" s="250"/>
      <c r="DV161" s="250"/>
      <c r="DW161" s="250"/>
      <c r="DX161" s="250"/>
      <c r="DY161" s="250"/>
      <c r="DZ161" s="250"/>
      <c r="EA161" s="250"/>
      <c r="EB161" s="250"/>
      <c r="EC161" s="250"/>
      <c r="ED161" s="250"/>
      <c r="EE161" s="250"/>
      <c r="EF161" s="250"/>
      <c r="EG161" s="250"/>
      <c r="EH161" s="250"/>
      <c r="EI161" s="250"/>
      <c r="EJ161" s="250"/>
      <c r="EK161" s="250"/>
      <c r="EL161" s="250"/>
      <c r="EM161" s="250"/>
      <c r="EN161" s="250"/>
      <c r="EO161" s="250"/>
      <c r="EP161" s="250"/>
      <c r="EQ161" s="250"/>
      <c r="ER161" s="250"/>
      <c r="ES161" s="250"/>
      <c r="ET161" s="250"/>
      <c r="EU161" s="250"/>
      <c r="EV161" s="250"/>
      <c r="EW161" s="250"/>
      <c r="EX161" s="250"/>
      <c r="EY161" s="250"/>
      <c r="EZ161" s="250"/>
      <c r="FA161" s="250"/>
      <c r="FB161" s="250"/>
      <c r="FC161" s="250"/>
      <c r="FD161" s="250"/>
      <c r="FE161" s="250"/>
      <c r="FF161" s="250"/>
      <c r="FG161" s="250"/>
      <c r="FH161" s="250"/>
      <c r="FI161" s="250"/>
      <c r="FJ161" s="250"/>
      <c r="FK161" s="250"/>
      <c r="FL161" s="250"/>
      <c r="FM161" s="250"/>
      <c r="FN161" s="250"/>
      <c r="FO161" s="250"/>
      <c r="FP161" s="250"/>
      <c r="FQ161" s="250"/>
      <c r="FR161" s="250"/>
      <c r="FS161" s="250"/>
      <c r="FT161" s="250"/>
      <c r="FU161" s="250"/>
      <c r="FV161" s="250"/>
      <c r="FW161" s="250"/>
      <c r="FX161" s="250"/>
      <c r="FY161" s="250"/>
      <c r="FZ161" s="250"/>
      <c r="GA161" s="250"/>
      <c r="GB161" s="250"/>
      <c r="GC161" s="250"/>
      <c r="GD161" s="250"/>
      <c r="GE161" s="250"/>
      <c r="GF161" s="250"/>
      <c r="GG161" s="250"/>
      <c r="GH161" s="250"/>
      <c r="GI161" s="250"/>
      <c r="GJ161" s="250"/>
      <c r="GK161" s="250"/>
      <c r="GL161" s="250"/>
      <c r="GM161" s="250"/>
      <c r="GN161" s="250"/>
      <c r="GO161" s="250"/>
      <c r="GP161" s="250"/>
      <c r="GQ161" s="250"/>
      <c r="GR161" s="250"/>
      <c r="GS161" s="250"/>
      <c r="GT161" s="250"/>
      <c r="GU161" s="250"/>
      <c r="GV161" s="250"/>
      <c r="GW161" s="250"/>
      <c r="GX161" s="250"/>
      <c r="GY161" s="250"/>
      <c r="GZ161" s="250"/>
      <c r="HA161" s="250"/>
      <c r="HB161" s="250"/>
      <c r="HC161" s="250"/>
      <c r="HD161" s="250"/>
      <c r="HE161" s="250"/>
      <c r="HF161" s="250"/>
      <c r="HG161" s="250"/>
      <c r="HH161" s="250"/>
      <c r="HI161" s="250"/>
      <c r="HJ161" s="250"/>
      <c r="HK161" s="250"/>
      <c r="HL161" s="250"/>
      <c r="HM161" s="250"/>
      <c r="HN161" s="250"/>
      <c r="HO161" s="250"/>
      <c r="HP161" s="250"/>
      <c r="HQ161" s="250"/>
      <c r="HR161" s="250"/>
      <c r="HS161" s="250"/>
      <c r="HT161" s="250"/>
      <c r="HU161" s="250"/>
      <c r="HV161" s="250"/>
      <c r="HW161" s="250"/>
      <c r="HX161" s="250"/>
      <c r="HY161" s="250"/>
      <c r="HZ161" s="250"/>
      <c r="IA161" s="250"/>
      <c r="IB161" s="250"/>
      <c r="IC161" s="250"/>
      <c r="ID161" s="250"/>
      <c r="IE161" s="250"/>
      <c r="IF161" s="250"/>
      <c r="IG161" s="250"/>
      <c r="IH161" s="250"/>
      <c r="II161" s="250"/>
      <c r="IJ161" s="250"/>
      <c r="IK161" s="250"/>
      <c r="IL161" s="250"/>
      <c r="IM161" s="250"/>
      <c r="IN161" s="250"/>
      <c r="IO161" s="250"/>
      <c r="IP161" s="250"/>
      <c r="IQ161" s="250"/>
      <c r="IR161" s="250"/>
      <c r="IS161" s="250"/>
      <c r="IT161" s="250"/>
      <c r="IU161" s="250"/>
      <c r="IV161" s="250"/>
    </row>
    <row r="162" s="524" customFormat="1" ht="15.75" hidden="1" spans="1:256">
      <c r="A162" s="353" t="s">
        <v>4303</v>
      </c>
      <c r="B162" s="307" t="s">
        <v>288</v>
      </c>
      <c r="C162" s="365">
        <f ca="1">SUMIF(表1.2024年公共财政收入决算表!$A$6:$A$387,A162,表1.2024年公共财政收入决算表!$E$6:$E$387)</f>
        <v>0</v>
      </c>
      <c r="D162" s="365">
        <f t="shared" ref="D162:D168" si="45">SUM(E162:F162)</f>
        <v>0</v>
      </c>
      <c r="E162" s="542"/>
      <c r="F162" s="348"/>
      <c r="G162" s="348">
        <f ca="1" t="shared" ref="G162:G168" si="46">D162-C162</f>
        <v>0</v>
      </c>
      <c r="H162" s="348" t="str">
        <f ca="1" t="shared" si="32"/>
        <v/>
      </c>
      <c r="I162" s="22" t="str">
        <f ca="1" t="shared" si="34"/>
        <v>否</v>
      </c>
      <c r="J162" s="547" t="str">
        <f t="shared" ref="J162:J168" si="47">LEFT(A162,5)</f>
        <v>10116</v>
      </c>
      <c r="K162" s="93" t="str">
        <f t="shared" si="35"/>
        <v>项</v>
      </c>
      <c r="L162" s="329"/>
      <c r="M162" s="329"/>
      <c r="N162" s="329"/>
      <c r="O162" s="329"/>
      <c r="P162" s="329"/>
      <c r="Q162" s="329"/>
      <c r="R162" s="329"/>
      <c r="S162" s="329"/>
      <c r="T162" s="329"/>
      <c r="U162" s="329"/>
      <c r="V162" s="329"/>
      <c r="W162" s="329"/>
      <c r="X162" s="329"/>
      <c r="Y162" s="329"/>
      <c r="Z162" s="329"/>
      <c r="AA162" s="329"/>
      <c r="AB162" s="329"/>
      <c r="AC162" s="329"/>
      <c r="AD162" s="329"/>
      <c r="AE162" s="329"/>
      <c r="AF162" s="329"/>
      <c r="AG162" s="329"/>
      <c r="AH162" s="329"/>
      <c r="AI162" s="329"/>
      <c r="AJ162" s="329"/>
      <c r="AK162" s="329"/>
      <c r="AL162" s="329"/>
      <c r="AM162" s="329"/>
      <c r="AN162" s="329"/>
      <c r="AO162" s="329"/>
      <c r="AP162" s="329"/>
      <c r="AQ162" s="329"/>
      <c r="AR162" s="329"/>
      <c r="AS162" s="329"/>
      <c r="AT162" s="329"/>
      <c r="AU162" s="329"/>
      <c r="AV162" s="329"/>
      <c r="AW162" s="329"/>
      <c r="AX162" s="329"/>
      <c r="AY162" s="329"/>
      <c r="AZ162" s="329"/>
      <c r="BA162" s="329"/>
      <c r="BB162" s="329"/>
      <c r="BC162" s="329"/>
      <c r="BD162" s="329"/>
      <c r="BE162" s="329"/>
      <c r="BF162" s="329"/>
      <c r="BG162" s="329"/>
      <c r="BH162" s="329"/>
      <c r="BI162" s="329"/>
      <c r="BJ162" s="329"/>
      <c r="BK162" s="329"/>
      <c r="BL162" s="329"/>
      <c r="BM162" s="329"/>
      <c r="BN162" s="329"/>
      <c r="BO162" s="329"/>
      <c r="BP162" s="329"/>
      <c r="BQ162" s="329"/>
      <c r="BR162" s="329"/>
      <c r="BS162" s="329"/>
      <c r="BT162" s="329"/>
      <c r="BU162" s="329"/>
      <c r="BV162" s="329"/>
      <c r="BW162" s="329"/>
      <c r="BX162" s="329"/>
      <c r="BY162" s="329"/>
      <c r="BZ162" s="329"/>
      <c r="CA162" s="329"/>
      <c r="CB162" s="329"/>
      <c r="CC162" s="329"/>
      <c r="CD162" s="329"/>
      <c r="CE162" s="329"/>
      <c r="CF162" s="329"/>
      <c r="CG162" s="329"/>
      <c r="CH162" s="329"/>
      <c r="CI162" s="329"/>
      <c r="CJ162" s="329"/>
      <c r="CK162" s="329"/>
      <c r="CL162" s="329"/>
      <c r="CM162" s="329"/>
      <c r="CN162" s="329"/>
      <c r="CO162" s="329"/>
      <c r="CP162" s="329"/>
      <c r="CQ162" s="329"/>
      <c r="CR162" s="329"/>
      <c r="CS162" s="329"/>
      <c r="CT162" s="329"/>
      <c r="CU162" s="329"/>
      <c r="CV162" s="329"/>
      <c r="CW162" s="329"/>
      <c r="CX162" s="329"/>
      <c r="CY162" s="329"/>
      <c r="CZ162" s="329"/>
      <c r="DA162" s="329"/>
      <c r="DB162" s="329"/>
      <c r="DC162" s="329"/>
      <c r="DD162" s="329"/>
      <c r="DE162" s="329"/>
      <c r="DF162" s="329"/>
      <c r="DG162" s="329"/>
      <c r="DH162" s="329"/>
      <c r="DI162" s="329"/>
      <c r="DJ162" s="329"/>
      <c r="DK162" s="329"/>
      <c r="DL162" s="329"/>
      <c r="DM162" s="329"/>
      <c r="DN162" s="329"/>
      <c r="DO162" s="329"/>
      <c r="DP162" s="329"/>
      <c r="DQ162" s="329"/>
      <c r="DR162" s="329"/>
      <c r="DS162" s="329"/>
      <c r="DT162" s="329"/>
      <c r="DU162" s="329"/>
      <c r="DV162" s="329"/>
      <c r="DW162" s="329"/>
      <c r="DX162" s="329"/>
      <c r="DY162" s="329"/>
      <c r="DZ162" s="329"/>
      <c r="EA162" s="329"/>
      <c r="EB162" s="329"/>
      <c r="EC162" s="329"/>
      <c r="ED162" s="329"/>
      <c r="EE162" s="329"/>
      <c r="EF162" s="329"/>
      <c r="EG162" s="329"/>
      <c r="EH162" s="329"/>
      <c r="EI162" s="329"/>
      <c r="EJ162" s="329"/>
      <c r="EK162" s="329"/>
      <c r="EL162" s="329"/>
      <c r="EM162" s="329"/>
      <c r="EN162" s="329"/>
      <c r="EO162" s="329"/>
      <c r="EP162" s="329"/>
      <c r="EQ162" s="329"/>
      <c r="ER162" s="329"/>
      <c r="ES162" s="329"/>
      <c r="ET162" s="329"/>
      <c r="EU162" s="329"/>
      <c r="EV162" s="329"/>
      <c r="EW162" s="329"/>
      <c r="EX162" s="329"/>
      <c r="EY162" s="329"/>
      <c r="EZ162" s="329"/>
      <c r="FA162" s="329"/>
      <c r="FB162" s="329"/>
      <c r="FC162" s="329"/>
      <c r="FD162" s="329"/>
      <c r="FE162" s="329"/>
      <c r="FF162" s="329"/>
      <c r="FG162" s="329"/>
      <c r="FH162" s="329"/>
      <c r="FI162" s="329"/>
      <c r="FJ162" s="329"/>
      <c r="FK162" s="329"/>
      <c r="FL162" s="329"/>
      <c r="FM162" s="329"/>
      <c r="FN162" s="329"/>
      <c r="FO162" s="329"/>
      <c r="FP162" s="329"/>
      <c r="FQ162" s="329"/>
      <c r="FR162" s="329"/>
      <c r="FS162" s="329"/>
      <c r="FT162" s="329"/>
      <c r="FU162" s="329"/>
      <c r="FV162" s="329"/>
      <c r="FW162" s="329"/>
      <c r="FX162" s="329"/>
      <c r="FY162" s="329"/>
      <c r="FZ162" s="329"/>
      <c r="GA162" s="329"/>
      <c r="GB162" s="329"/>
      <c r="GC162" s="329"/>
      <c r="GD162" s="329"/>
      <c r="GE162" s="329"/>
      <c r="GF162" s="329"/>
      <c r="GG162" s="329"/>
      <c r="GH162" s="329"/>
      <c r="GI162" s="329"/>
      <c r="GJ162" s="329"/>
      <c r="GK162" s="329"/>
      <c r="GL162" s="329"/>
      <c r="GM162" s="329"/>
      <c r="GN162" s="329"/>
      <c r="GO162" s="329"/>
      <c r="GP162" s="329"/>
      <c r="GQ162" s="329"/>
      <c r="GR162" s="329"/>
      <c r="GS162" s="329"/>
      <c r="GT162" s="329"/>
      <c r="GU162" s="329"/>
      <c r="GV162" s="329"/>
      <c r="GW162" s="329"/>
      <c r="GX162" s="329"/>
      <c r="GY162" s="329"/>
      <c r="GZ162" s="329"/>
      <c r="HA162" s="329"/>
      <c r="HB162" s="329"/>
      <c r="HC162" s="329"/>
      <c r="HD162" s="329"/>
      <c r="HE162" s="329"/>
      <c r="HF162" s="329"/>
      <c r="HG162" s="329"/>
      <c r="HH162" s="329"/>
      <c r="HI162" s="329"/>
      <c r="HJ162" s="329"/>
      <c r="HK162" s="329"/>
      <c r="HL162" s="329"/>
      <c r="HM162" s="329"/>
      <c r="HN162" s="329"/>
      <c r="HO162" s="329"/>
      <c r="HP162" s="329"/>
      <c r="HQ162" s="329"/>
      <c r="HR162" s="329"/>
      <c r="HS162" s="329"/>
      <c r="HT162" s="329"/>
      <c r="HU162" s="329"/>
      <c r="HV162" s="329"/>
      <c r="HW162" s="329"/>
      <c r="HX162" s="329"/>
      <c r="HY162" s="329"/>
      <c r="HZ162" s="329"/>
      <c r="IA162" s="329"/>
      <c r="IB162" s="329"/>
      <c r="IC162" s="329"/>
      <c r="ID162" s="329"/>
      <c r="IE162" s="329"/>
      <c r="IF162" s="329"/>
      <c r="IG162" s="329"/>
      <c r="IH162" s="329"/>
      <c r="II162" s="329"/>
      <c r="IJ162" s="329"/>
      <c r="IK162" s="329"/>
      <c r="IL162" s="329"/>
      <c r="IM162" s="329"/>
      <c r="IN162" s="329"/>
      <c r="IO162" s="329"/>
      <c r="IP162" s="329"/>
      <c r="IQ162" s="329"/>
      <c r="IR162" s="329"/>
      <c r="IS162" s="329"/>
      <c r="IT162" s="329"/>
      <c r="IU162" s="329"/>
      <c r="IV162" s="329"/>
    </row>
    <row r="163" s="524" customFormat="1" ht="31.5" hidden="1" spans="1:256">
      <c r="A163" s="353" t="s">
        <v>4304</v>
      </c>
      <c r="B163" s="307" t="s">
        <v>290</v>
      </c>
      <c r="C163" s="365">
        <f ca="1">SUMIF(表1.2024年公共财政收入决算表!$A$6:$A$387,A163,表1.2024年公共财政收入决算表!$E$6:$E$387)</f>
        <v>0</v>
      </c>
      <c r="D163" s="365">
        <f t="shared" si="45"/>
        <v>0</v>
      </c>
      <c r="E163" s="542"/>
      <c r="F163" s="348"/>
      <c r="G163" s="348">
        <f ca="1" t="shared" si="46"/>
        <v>0</v>
      </c>
      <c r="H163" s="348" t="str">
        <f ca="1" t="shared" si="32"/>
        <v/>
      </c>
      <c r="I163" s="22" t="str">
        <f ca="1" t="shared" si="34"/>
        <v>否</v>
      </c>
      <c r="J163" s="547" t="str">
        <f t="shared" si="47"/>
        <v>10116</v>
      </c>
      <c r="K163" s="93" t="str">
        <f t="shared" si="35"/>
        <v>项</v>
      </c>
      <c r="L163" s="329"/>
      <c r="M163" s="329"/>
      <c r="N163" s="329"/>
      <c r="O163" s="329"/>
      <c r="P163" s="329"/>
      <c r="Q163" s="329"/>
      <c r="R163" s="329"/>
      <c r="S163" s="329"/>
      <c r="T163" s="329"/>
      <c r="U163" s="329"/>
      <c r="V163" s="329"/>
      <c r="W163" s="329"/>
      <c r="X163" s="329"/>
      <c r="Y163" s="329"/>
      <c r="Z163" s="329"/>
      <c r="AA163" s="329"/>
      <c r="AB163" s="329"/>
      <c r="AC163" s="329"/>
      <c r="AD163" s="329"/>
      <c r="AE163" s="329"/>
      <c r="AF163" s="329"/>
      <c r="AG163" s="329"/>
      <c r="AH163" s="329"/>
      <c r="AI163" s="329"/>
      <c r="AJ163" s="329"/>
      <c r="AK163" s="329"/>
      <c r="AL163" s="329"/>
      <c r="AM163" s="329"/>
      <c r="AN163" s="329"/>
      <c r="AO163" s="329"/>
      <c r="AP163" s="329"/>
      <c r="AQ163" s="329"/>
      <c r="AR163" s="329"/>
      <c r="AS163" s="329"/>
      <c r="AT163" s="329"/>
      <c r="AU163" s="329"/>
      <c r="AV163" s="329"/>
      <c r="AW163" s="329"/>
      <c r="AX163" s="329"/>
      <c r="AY163" s="329"/>
      <c r="AZ163" s="329"/>
      <c r="BA163" s="329"/>
      <c r="BB163" s="329"/>
      <c r="BC163" s="329"/>
      <c r="BD163" s="329"/>
      <c r="BE163" s="329"/>
      <c r="BF163" s="329"/>
      <c r="BG163" s="329"/>
      <c r="BH163" s="329"/>
      <c r="BI163" s="329"/>
      <c r="BJ163" s="329"/>
      <c r="BK163" s="329"/>
      <c r="BL163" s="329"/>
      <c r="BM163" s="329"/>
      <c r="BN163" s="329"/>
      <c r="BO163" s="329"/>
      <c r="BP163" s="329"/>
      <c r="BQ163" s="329"/>
      <c r="BR163" s="329"/>
      <c r="BS163" s="329"/>
      <c r="BT163" s="329"/>
      <c r="BU163" s="329"/>
      <c r="BV163" s="329"/>
      <c r="BW163" s="329"/>
      <c r="BX163" s="329"/>
      <c r="BY163" s="329"/>
      <c r="BZ163" s="329"/>
      <c r="CA163" s="329"/>
      <c r="CB163" s="329"/>
      <c r="CC163" s="329"/>
      <c r="CD163" s="329"/>
      <c r="CE163" s="329"/>
      <c r="CF163" s="329"/>
      <c r="CG163" s="329"/>
      <c r="CH163" s="329"/>
      <c r="CI163" s="329"/>
      <c r="CJ163" s="329"/>
      <c r="CK163" s="329"/>
      <c r="CL163" s="329"/>
      <c r="CM163" s="329"/>
      <c r="CN163" s="329"/>
      <c r="CO163" s="329"/>
      <c r="CP163" s="329"/>
      <c r="CQ163" s="329"/>
      <c r="CR163" s="329"/>
      <c r="CS163" s="329"/>
      <c r="CT163" s="329"/>
      <c r="CU163" s="329"/>
      <c r="CV163" s="329"/>
      <c r="CW163" s="329"/>
      <c r="CX163" s="329"/>
      <c r="CY163" s="329"/>
      <c r="CZ163" s="329"/>
      <c r="DA163" s="329"/>
      <c r="DB163" s="329"/>
      <c r="DC163" s="329"/>
      <c r="DD163" s="329"/>
      <c r="DE163" s="329"/>
      <c r="DF163" s="329"/>
      <c r="DG163" s="329"/>
      <c r="DH163" s="329"/>
      <c r="DI163" s="329"/>
      <c r="DJ163" s="329"/>
      <c r="DK163" s="329"/>
      <c r="DL163" s="329"/>
      <c r="DM163" s="329"/>
      <c r="DN163" s="329"/>
      <c r="DO163" s="329"/>
      <c r="DP163" s="329"/>
      <c r="DQ163" s="329"/>
      <c r="DR163" s="329"/>
      <c r="DS163" s="329"/>
      <c r="DT163" s="329"/>
      <c r="DU163" s="329"/>
      <c r="DV163" s="329"/>
      <c r="DW163" s="329"/>
      <c r="DX163" s="329"/>
      <c r="DY163" s="329"/>
      <c r="DZ163" s="329"/>
      <c r="EA163" s="329"/>
      <c r="EB163" s="329"/>
      <c r="EC163" s="329"/>
      <c r="ED163" s="329"/>
      <c r="EE163" s="329"/>
      <c r="EF163" s="329"/>
      <c r="EG163" s="329"/>
      <c r="EH163" s="329"/>
      <c r="EI163" s="329"/>
      <c r="EJ163" s="329"/>
      <c r="EK163" s="329"/>
      <c r="EL163" s="329"/>
      <c r="EM163" s="329"/>
      <c r="EN163" s="329"/>
      <c r="EO163" s="329"/>
      <c r="EP163" s="329"/>
      <c r="EQ163" s="329"/>
      <c r="ER163" s="329"/>
      <c r="ES163" s="329"/>
      <c r="ET163" s="329"/>
      <c r="EU163" s="329"/>
      <c r="EV163" s="329"/>
      <c r="EW163" s="329"/>
      <c r="EX163" s="329"/>
      <c r="EY163" s="329"/>
      <c r="EZ163" s="329"/>
      <c r="FA163" s="329"/>
      <c r="FB163" s="329"/>
      <c r="FC163" s="329"/>
      <c r="FD163" s="329"/>
      <c r="FE163" s="329"/>
      <c r="FF163" s="329"/>
      <c r="FG163" s="329"/>
      <c r="FH163" s="329"/>
      <c r="FI163" s="329"/>
      <c r="FJ163" s="329"/>
      <c r="FK163" s="329"/>
      <c r="FL163" s="329"/>
      <c r="FM163" s="329"/>
      <c r="FN163" s="329"/>
      <c r="FO163" s="329"/>
      <c r="FP163" s="329"/>
      <c r="FQ163" s="329"/>
      <c r="FR163" s="329"/>
      <c r="FS163" s="329"/>
      <c r="FT163" s="329"/>
      <c r="FU163" s="329"/>
      <c r="FV163" s="329"/>
      <c r="FW163" s="329"/>
      <c r="FX163" s="329"/>
      <c r="FY163" s="329"/>
      <c r="FZ163" s="329"/>
      <c r="GA163" s="329"/>
      <c r="GB163" s="329"/>
      <c r="GC163" s="329"/>
      <c r="GD163" s="329"/>
      <c r="GE163" s="329"/>
      <c r="GF163" s="329"/>
      <c r="GG163" s="329"/>
      <c r="GH163" s="329"/>
      <c r="GI163" s="329"/>
      <c r="GJ163" s="329"/>
      <c r="GK163" s="329"/>
      <c r="GL163" s="329"/>
      <c r="GM163" s="329"/>
      <c r="GN163" s="329"/>
      <c r="GO163" s="329"/>
      <c r="GP163" s="329"/>
      <c r="GQ163" s="329"/>
      <c r="GR163" s="329"/>
      <c r="GS163" s="329"/>
      <c r="GT163" s="329"/>
      <c r="GU163" s="329"/>
      <c r="GV163" s="329"/>
      <c r="GW163" s="329"/>
      <c r="GX163" s="329"/>
      <c r="GY163" s="329"/>
      <c r="GZ163" s="329"/>
      <c r="HA163" s="329"/>
      <c r="HB163" s="329"/>
      <c r="HC163" s="329"/>
      <c r="HD163" s="329"/>
      <c r="HE163" s="329"/>
      <c r="HF163" s="329"/>
      <c r="HG163" s="329"/>
      <c r="HH163" s="329"/>
      <c r="HI163" s="329"/>
      <c r="HJ163" s="329"/>
      <c r="HK163" s="329"/>
      <c r="HL163" s="329"/>
      <c r="HM163" s="329"/>
      <c r="HN163" s="329"/>
      <c r="HO163" s="329"/>
      <c r="HP163" s="329"/>
      <c r="HQ163" s="329"/>
      <c r="HR163" s="329"/>
      <c r="HS163" s="329"/>
      <c r="HT163" s="329"/>
      <c r="HU163" s="329"/>
      <c r="HV163" s="329"/>
      <c r="HW163" s="329"/>
      <c r="HX163" s="329"/>
      <c r="HY163" s="329"/>
      <c r="HZ163" s="329"/>
      <c r="IA163" s="329"/>
      <c r="IB163" s="329"/>
      <c r="IC163" s="329"/>
      <c r="ID163" s="329"/>
      <c r="IE163" s="329"/>
      <c r="IF163" s="329"/>
      <c r="IG163" s="329"/>
      <c r="IH163" s="329"/>
      <c r="II163" s="329"/>
      <c r="IJ163" s="329"/>
      <c r="IK163" s="329"/>
      <c r="IL163" s="329"/>
      <c r="IM163" s="329"/>
      <c r="IN163" s="329"/>
      <c r="IO163" s="329"/>
      <c r="IP163" s="329"/>
      <c r="IQ163" s="329"/>
      <c r="IR163" s="329"/>
      <c r="IS163" s="329"/>
      <c r="IT163" s="329"/>
      <c r="IU163" s="329"/>
      <c r="IV163" s="329"/>
    </row>
    <row r="164" customFormat="1" ht="15.75" hidden="1" spans="1:256">
      <c r="A164" s="543" t="s">
        <v>4305</v>
      </c>
      <c r="B164" s="270" t="s">
        <v>291</v>
      </c>
      <c r="C164" s="346">
        <f ca="1">表1.2024年公共财政收入决算表!E164</f>
        <v>0</v>
      </c>
      <c r="D164" s="541">
        <f ca="1">SUMIF($J165:$J$390,$A164,D165:D$390)</f>
        <v>0</v>
      </c>
      <c r="E164" s="541">
        <f ca="1">SUMIF($J165:$J$390,$A164,E165:E$390)</f>
        <v>0</v>
      </c>
      <c r="F164" s="541">
        <f ca="1">SUMIF($J165:$J$390,$A164,F165:F$390)</f>
        <v>0</v>
      </c>
      <c r="G164" s="541">
        <f ca="1">SUMIF($J165:$J$390,$A164,G165:G$390)</f>
        <v>0</v>
      </c>
      <c r="H164" s="541" t="str">
        <f ca="1" t="shared" si="32"/>
        <v/>
      </c>
      <c r="I164" s="22" t="str">
        <f ca="1" t="shared" si="34"/>
        <v>否</v>
      </c>
      <c r="J164" s="548" t="str">
        <f>LEFT(A164,3)</f>
        <v>101</v>
      </c>
      <c r="K164" s="93" t="str">
        <f t="shared" si="35"/>
        <v>款</v>
      </c>
      <c r="L164" s="250"/>
      <c r="M164" s="250"/>
      <c r="N164" s="250"/>
      <c r="O164" s="250"/>
      <c r="P164" s="250"/>
      <c r="Q164" s="250"/>
      <c r="R164" s="250"/>
      <c r="S164" s="250"/>
      <c r="T164" s="250"/>
      <c r="U164" s="250"/>
      <c r="V164" s="250"/>
      <c r="W164" s="250"/>
      <c r="X164" s="250"/>
      <c r="Y164" s="250"/>
      <c r="Z164" s="250"/>
      <c r="AA164" s="250"/>
      <c r="AB164" s="250"/>
      <c r="AC164" s="250"/>
      <c r="AD164" s="250"/>
      <c r="AE164" s="250"/>
      <c r="AF164" s="250"/>
      <c r="AG164" s="250"/>
      <c r="AH164" s="250"/>
      <c r="AI164" s="250"/>
      <c r="AJ164" s="250"/>
      <c r="AK164" s="250"/>
      <c r="AL164" s="250"/>
      <c r="AM164" s="250"/>
      <c r="AN164" s="250"/>
      <c r="AO164" s="250"/>
      <c r="AP164" s="250"/>
      <c r="AQ164" s="250"/>
      <c r="AR164" s="250"/>
      <c r="AS164" s="250"/>
      <c r="AT164" s="250"/>
      <c r="AU164" s="250"/>
      <c r="AV164" s="250"/>
      <c r="AW164" s="250"/>
      <c r="AX164" s="250"/>
      <c r="AY164" s="250"/>
      <c r="AZ164" s="250"/>
      <c r="BA164" s="250"/>
      <c r="BB164" s="250"/>
      <c r="BC164" s="250"/>
      <c r="BD164" s="250"/>
      <c r="BE164" s="250"/>
      <c r="BF164" s="250"/>
      <c r="BG164" s="250"/>
      <c r="BH164" s="250"/>
      <c r="BI164" s="250"/>
      <c r="BJ164" s="250"/>
      <c r="BK164" s="250"/>
      <c r="BL164" s="250"/>
      <c r="BM164" s="250"/>
      <c r="BN164" s="250"/>
      <c r="BO164" s="250"/>
      <c r="BP164" s="250"/>
      <c r="BQ164" s="250"/>
      <c r="BR164" s="250"/>
      <c r="BS164" s="250"/>
      <c r="BT164" s="250"/>
      <c r="BU164" s="250"/>
      <c r="BV164" s="250"/>
      <c r="BW164" s="250"/>
      <c r="BX164" s="250"/>
      <c r="BY164" s="250"/>
      <c r="BZ164" s="250"/>
      <c r="CA164" s="250"/>
      <c r="CB164" s="250"/>
      <c r="CC164" s="250"/>
      <c r="CD164" s="250"/>
      <c r="CE164" s="250"/>
      <c r="CF164" s="250"/>
      <c r="CG164" s="250"/>
      <c r="CH164" s="250"/>
      <c r="CI164" s="250"/>
      <c r="CJ164" s="250"/>
      <c r="CK164" s="250"/>
      <c r="CL164" s="250"/>
      <c r="CM164" s="250"/>
      <c r="CN164" s="250"/>
      <c r="CO164" s="250"/>
      <c r="CP164" s="250"/>
      <c r="CQ164" s="250"/>
      <c r="CR164" s="250"/>
      <c r="CS164" s="250"/>
      <c r="CT164" s="250"/>
      <c r="CU164" s="250"/>
      <c r="CV164" s="250"/>
      <c r="CW164" s="250"/>
      <c r="CX164" s="250"/>
      <c r="CY164" s="250"/>
      <c r="CZ164" s="250"/>
      <c r="DA164" s="250"/>
      <c r="DB164" s="250"/>
      <c r="DC164" s="250"/>
      <c r="DD164" s="250"/>
      <c r="DE164" s="250"/>
      <c r="DF164" s="250"/>
      <c r="DG164" s="250"/>
      <c r="DH164" s="250"/>
      <c r="DI164" s="250"/>
      <c r="DJ164" s="250"/>
      <c r="DK164" s="250"/>
      <c r="DL164" s="250"/>
      <c r="DM164" s="250"/>
      <c r="DN164" s="250"/>
      <c r="DO164" s="250"/>
      <c r="DP164" s="250"/>
      <c r="DQ164" s="250"/>
      <c r="DR164" s="250"/>
      <c r="DS164" s="250"/>
      <c r="DT164" s="250"/>
      <c r="DU164" s="250"/>
      <c r="DV164" s="250"/>
      <c r="DW164" s="250"/>
      <c r="DX164" s="250"/>
      <c r="DY164" s="250"/>
      <c r="DZ164" s="250"/>
      <c r="EA164" s="250"/>
      <c r="EB164" s="250"/>
      <c r="EC164" s="250"/>
      <c r="ED164" s="250"/>
      <c r="EE164" s="250"/>
      <c r="EF164" s="250"/>
      <c r="EG164" s="250"/>
      <c r="EH164" s="250"/>
      <c r="EI164" s="250"/>
      <c r="EJ164" s="250"/>
      <c r="EK164" s="250"/>
      <c r="EL164" s="250"/>
      <c r="EM164" s="250"/>
      <c r="EN164" s="250"/>
      <c r="EO164" s="250"/>
      <c r="EP164" s="250"/>
      <c r="EQ164" s="250"/>
      <c r="ER164" s="250"/>
      <c r="ES164" s="250"/>
      <c r="ET164" s="250"/>
      <c r="EU164" s="250"/>
      <c r="EV164" s="250"/>
      <c r="EW164" s="250"/>
      <c r="EX164" s="250"/>
      <c r="EY164" s="250"/>
      <c r="EZ164" s="250"/>
      <c r="FA164" s="250"/>
      <c r="FB164" s="250"/>
      <c r="FC164" s="250"/>
      <c r="FD164" s="250"/>
      <c r="FE164" s="250"/>
      <c r="FF164" s="250"/>
      <c r="FG164" s="250"/>
      <c r="FH164" s="250"/>
      <c r="FI164" s="250"/>
      <c r="FJ164" s="250"/>
      <c r="FK164" s="250"/>
      <c r="FL164" s="250"/>
      <c r="FM164" s="250"/>
      <c r="FN164" s="250"/>
      <c r="FO164" s="250"/>
      <c r="FP164" s="250"/>
      <c r="FQ164" s="250"/>
      <c r="FR164" s="250"/>
      <c r="FS164" s="250"/>
      <c r="FT164" s="250"/>
      <c r="FU164" s="250"/>
      <c r="FV164" s="250"/>
      <c r="FW164" s="250"/>
      <c r="FX164" s="250"/>
      <c r="FY164" s="250"/>
      <c r="FZ164" s="250"/>
      <c r="GA164" s="250"/>
      <c r="GB164" s="250"/>
      <c r="GC164" s="250"/>
      <c r="GD164" s="250"/>
      <c r="GE164" s="250"/>
      <c r="GF164" s="250"/>
      <c r="GG164" s="250"/>
      <c r="GH164" s="250"/>
      <c r="GI164" s="250"/>
      <c r="GJ164" s="250"/>
      <c r="GK164" s="250"/>
      <c r="GL164" s="250"/>
      <c r="GM164" s="250"/>
      <c r="GN164" s="250"/>
      <c r="GO164" s="250"/>
      <c r="GP164" s="250"/>
      <c r="GQ164" s="250"/>
      <c r="GR164" s="250"/>
      <c r="GS164" s="250"/>
      <c r="GT164" s="250"/>
      <c r="GU164" s="250"/>
      <c r="GV164" s="250"/>
      <c r="GW164" s="250"/>
      <c r="GX164" s="250"/>
      <c r="GY164" s="250"/>
      <c r="GZ164" s="250"/>
      <c r="HA164" s="250"/>
      <c r="HB164" s="250"/>
      <c r="HC164" s="250"/>
      <c r="HD164" s="250"/>
      <c r="HE164" s="250"/>
      <c r="HF164" s="250"/>
      <c r="HG164" s="250"/>
      <c r="HH164" s="250"/>
      <c r="HI164" s="250"/>
      <c r="HJ164" s="250"/>
      <c r="HK164" s="250"/>
      <c r="HL164" s="250"/>
      <c r="HM164" s="250"/>
      <c r="HN164" s="250"/>
      <c r="HO164" s="250"/>
      <c r="HP164" s="250"/>
      <c r="HQ164" s="250"/>
      <c r="HR164" s="250"/>
      <c r="HS164" s="250"/>
      <c r="HT164" s="250"/>
      <c r="HU164" s="250"/>
      <c r="HV164" s="250"/>
      <c r="HW164" s="250"/>
      <c r="HX164" s="250"/>
      <c r="HY164" s="250"/>
      <c r="HZ164" s="250"/>
      <c r="IA164" s="250"/>
      <c r="IB164" s="250"/>
      <c r="IC164" s="250"/>
      <c r="ID164" s="250"/>
      <c r="IE164" s="250"/>
      <c r="IF164" s="250"/>
      <c r="IG164" s="250"/>
      <c r="IH164" s="250"/>
      <c r="II164" s="250"/>
      <c r="IJ164" s="250"/>
      <c r="IK164" s="250"/>
      <c r="IL164" s="250"/>
      <c r="IM164" s="250"/>
      <c r="IN164" s="250"/>
      <c r="IO164" s="250"/>
      <c r="IP164" s="250"/>
      <c r="IQ164" s="250"/>
      <c r="IR164" s="250"/>
      <c r="IS164" s="250"/>
      <c r="IT164" s="250"/>
      <c r="IU164" s="250"/>
      <c r="IV164" s="250"/>
    </row>
    <row r="165" s="524" customFormat="1" ht="15.75" hidden="1" spans="1:256">
      <c r="A165" s="353" t="s">
        <v>4306</v>
      </c>
      <c r="B165" s="307" t="s">
        <v>291</v>
      </c>
      <c r="C165" s="365">
        <f ca="1">SUMIF(表1.2024年公共财政收入决算表!$A$6:$A$387,A165,表1.2024年公共财政收入决算表!$E$6:$E$387)</f>
        <v>0</v>
      </c>
      <c r="D165" s="365">
        <f t="shared" si="45"/>
        <v>0</v>
      </c>
      <c r="E165" s="542"/>
      <c r="F165" s="348"/>
      <c r="G165" s="348">
        <f ca="1" t="shared" si="46"/>
        <v>0</v>
      </c>
      <c r="H165" s="348" t="str">
        <f ca="1" t="shared" si="32"/>
        <v/>
      </c>
      <c r="I165" s="22" t="str">
        <f ca="1" t="shared" si="34"/>
        <v>否</v>
      </c>
      <c r="J165" s="547" t="str">
        <f t="shared" si="47"/>
        <v>10117</v>
      </c>
      <c r="K165" s="93" t="str">
        <f t="shared" si="35"/>
        <v>项</v>
      </c>
      <c r="L165" s="329"/>
      <c r="M165" s="329"/>
      <c r="N165" s="329"/>
      <c r="O165" s="329"/>
      <c r="P165" s="329"/>
      <c r="Q165" s="329"/>
      <c r="R165" s="329"/>
      <c r="S165" s="329"/>
      <c r="T165" s="329"/>
      <c r="U165" s="329"/>
      <c r="V165" s="329"/>
      <c r="W165" s="329"/>
      <c r="X165" s="329"/>
      <c r="Y165" s="329"/>
      <c r="Z165" s="329"/>
      <c r="AA165" s="329"/>
      <c r="AB165" s="329"/>
      <c r="AC165" s="329"/>
      <c r="AD165" s="329"/>
      <c r="AE165" s="329"/>
      <c r="AF165" s="329"/>
      <c r="AG165" s="329"/>
      <c r="AH165" s="329"/>
      <c r="AI165" s="329"/>
      <c r="AJ165" s="329"/>
      <c r="AK165" s="329"/>
      <c r="AL165" s="329"/>
      <c r="AM165" s="329"/>
      <c r="AN165" s="329"/>
      <c r="AO165" s="329"/>
      <c r="AP165" s="329"/>
      <c r="AQ165" s="329"/>
      <c r="AR165" s="329"/>
      <c r="AS165" s="329"/>
      <c r="AT165" s="329"/>
      <c r="AU165" s="329"/>
      <c r="AV165" s="329"/>
      <c r="AW165" s="329"/>
      <c r="AX165" s="329"/>
      <c r="AY165" s="329"/>
      <c r="AZ165" s="329"/>
      <c r="BA165" s="329"/>
      <c r="BB165" s="329"/>
      <c r="BC165" s="329"/>
      <c r="BD165" s="329"/>
      <c r="BE165" s="329"/>
      <c r="BF165" s="329"/>
      <c r="BG165" s="329"/>
      <c r="BH165" s="329"/>
      <c r="BI165" s="329"/>
      <c r="BJ165" s="329"/>
      <c r="BK165" s="329"/>
      <c r="BL165" s="329"/>
      <c r="BM165" s="329"/>
      <c r="BN165" s="329"/>
      <c r="BO165" s="329"/>
      <c r="BP165" s="329"/>
      <c r="BQ165" s="329"/>
      <c r="BR165" s="329"/>
      <c r="BS165" s="329"/>
      <c r="BT165" s="329"/>
      <c r="BU165" s="329"/>
      <c r="BV165" s="329"/>
      <c r="BW165" s="329"/>
      <c r="BX165" s="329"/>
      <c r="BY165" s="329"/>
      <c r="BZ165" s="329"/>
      <c r="CA165" s="329"/>
      <c r="CB165" s="329"/>
      <c r="CC165" s="329"/>
      <c r="CD165" s="329"/>
      <c r="CE165" s="329"/>
      <c r="CF165" s="329"/>
      <c r="CG165" s="329"/>
      <c r="CH165" s="329"/>
      <c r="CI165" s="329"/>
      <c r="CJ165" s="329"/>
      <c r="CK165" s="329"/>
      <c r="CL165" s="329"/>
      <c r="CM165" s="329"/>
      <c r="CN165" s="329"/>
      <c r="CO165" s="329"/>
      <c r="CP165" s="329"/>
      <c r="CQ165" s="329"/>
      <c r="CR165" s="329"/>
      <c r="CS165" s="329"/>
      <c r="CT165" s="329"/>
      <c r="CU165" s="329"/>
      <c r="CV165" s="329"/>
      <c r="CW165" s="329"/>
      <c r="CX165" s="329"/>
      <c r="CY165" s="329"/>
      <c r="CZ165" s="329"/>
      <c r="DA165" s="329"/>
      <c r="DB165" s="329"/>
      <c r="DC165" s="329"/>
      <c r="DD165" s="329"/>
      <c r="DE165" s="329"/>
      <c r="DF165" s="329"/>
      <c r="DG165" s="329"/>
      <c r="DH165" s="329"/>
      <c r="DI165" s="329"/>
      <c r="DJ165" s="329"/>
      <c r="DK165" s="329"/>
      <c r="DL165" s="329"/>
      <c r="DM165" s="329"/>
      <c r="DN165" s="329"/>
      <c r="DO165" s="329"/>
      <c r="DP165" s="329"/>
      <c r="DQ165" s="329"/>
      <c r="DR165" s="329"/>
      <c r="DS165" s="329"/>
      <c r="DT165" s="329"/>
      <c r="DU165" s="329"/>
      <c r="DV165" s="329"/>
      <c r="DW165" s="329"/>
      <c r="DX165" s="329"/>
      <c r="DY165" s="329"/>
      <c r="DZ165" s="329"/>
      <c r="EA165" s="329"/>
      <c r="EB165" s="329"/>
      <c r="EC165" s="329"/>
      <c r="ED165" s="329"/>
      <c r="EE165" s="329"/>
      <c r="EF165" s="329"/>
      <c r="EG165" s="329"/>
      <c r="EH165" s="329"/>
      <c r="EI165" s="329"/>
      <c r="EJ165" s="329"/>
      <c r="EK165" s="329"/>
      <c r="EL165" s="329"/>
      <c r="EM165" s="329"/>
      <c r="EN165" s="329"/>
      <c r="EO165" s="329"/>
      <c r="EP165" s="329"/>
      <c r="EQ165" s="329"/>
      <c r="ER165" s="329"/>
      <c r="ES165" s="329"/>
      <c r="ET165" s="329"/>
      <c r="EU165" s="329"/>
      <c r="EV165" s="329"/>
      <c r="EW165" s="329"/>
      <c r="EX165" s="329"/>
      <c r="EY165" s="329"/>
      <c r="EZ165" s="329"/>
      <c r="FA165" s="329"/>
      <c r="FB165" s="329"/>
      <c r="FC165" s="329"/>
      <c r="FD165" s="329"/>
      <c r="FE165" s="329"/>
      <c r="FF165" s="329"/>
      <c r="FG165" s="329"/>
      <c r="FH165" s="329"/>
      <c r="FI165" s="329"/>
      <c r="FJ165" s="329"/>
      <c r="FK165" s="329"/>
      <c r="FL165" s="329"/>
      <c r="FM165" s="329"/>
      <c r="FN165" s="329"/>
      <c r="FO165" s="329"/>
      <c r="FP165" s="329"/>
      <c r="FQ165" s="329"/>
      <c r="FR165" s="329"/>
      <c r="FS165" s="329"/>
      <c r="FT165" s="329"/>
      <c r="FU165" s="329"/>
      <c r="FV165" s="329"/>
      <c r="FW165" s="329"/>
      <c r="FX165" s="329"/>
      <c r="FY165" s="329"/>
      <c r="FZ165" s="329"/>
      <c r="GA165" s="329"/>
      <c r="GB165" s="329"/>
      <c r="GC165" s="329"/>
      <c r="GD165" s="329"/>
      <c r="GE165" s="329"/>
      <c r="GF165" s="329"/>
      <c r="GG165" s="329"/>
      <c r="GH165" s="329"/>
      <c r="GI165" s="329"/>
      <c r="GJ165" s="329"/>
      <c r="GK165" s="329"/>
      <c r="GL165" s="329"/>
      <c r="GM165" s="329"/>
      <c r="GN165" s="329"/>
      <c r="GO165" s="329"/>
      <c r="GP165" s="329"/>
      <c r="GQ165" s="329"/>
      <c r="GR165" s="329"/>
      <c r="GS165" s="329"/>
      <c r="GT165" s="329"/>
      <c r="GU165" s="329"/>
      <c r="GV165" s="329"/>
      <c r="GW165" s="329"/>
      <c r="GX165" s="329"/>
      <c r="GY165" s="329"/>
      <c r="GZ165" s="329"/>
      <c r="HA165" s="329"/>
      <c r="HB165" s="329"/>
      <c r="HC165" s="329"/>
      <c r="HD165" s="329"/>
      <c r="HE165" s="329"/>
      <c r="HF165" s="329"/>
      <c r="HG165" s="329"/>
      <c r="HH165" s="329"/>
      <c r="HI165" s="329"/>
      <c r="HJ165" s="329"/>
      <c r="HK165" s="329"/>
      <c r="HL165" s="329"/>
      <c r="HM165" s="329"/>
      <c r="HN165" s="329"/>
      <c r="HO165" s="329"/>
      <c r="HP165" s="329"/>
      <c r="HQ165" s="329"/>
      <c r="HR165" s="329"/>
      <c r="HS165" s="329"/>
      <c r="HT165" s="329"/>
      <c r="HU165" s="329"/>
      <c r="HV165" s="329"/>
      <c r="HW165" s="329"/>
      <c r="HX165" s="329"/>
      <c r="HY165" s="329"/>
      <c r="HZ165" s="329"/>
      <c r="IA165" s="329"/>
      <c r="IB165" s="329"/>
      <c r="IC165" s="329"/>
      <c r="ID165" s="329"/>
      <c r="IE165" s="329"/>
      <c r="IF165" s="329"/>
      <c r="IG165" s="329"/>
      <c r="IH165" s="329"/>
      <c r="II165" s="329"/>
      <c r="IJ165" s="329"/>
      <c r="IK165" s="329"/>
      <c r="IL165" s="329"/>
      <c r="IM165" s="329"/>
      <c r="IN165" s="329"/>
      <c r="IO165" s="329"/>
      <c r="IP165" s="329"/>
      <c r="IQ165" s="329"/>
      <c r="IR165" s="329"/>
      <c r="IS165" s="329"/>
      <c r="IT165" s="329"/>
      <c r="IU165" s="329"/>
      <c r="IV165" s="329"/>
    </row>
    <row r="166" s="524" customFormat="1" ht="15.75" hidden="1" spans="1:256">
      <c r="A166" s="353" t="s">
        <v>4307</v>
      </c>
      <c r="B166" s="307" t="s">
        <v>297</v>
      </c>
      <c r="C166" s="365">
        <f ca="1">SUMIF(表1.2024年公共财政收入决算表!$A$6:$A$387,A166,表1.2024年公共财政收入决算表!$E$6:$E$387)</f>
        <v>0</v>
      </c>
      <c r="D166" s="365">
        <f t="shared" si="45"/>
        <v>0</v>
      </c>
      <c r="E166" s="542"/>
      <c r="F166" s="348"/>
      <c r="G166" s="348">
        <f ca="1" t="shared" si="46"/>
        <v>0</v>
      </c>
      <c r="H166" s="348" t="str">
        <f ca="1" t="shared" si="32"/>
        <v/>
      </c>
      <c r="I166" s="22" t="str">
        <f ca="1" t="shared" si="34"/>
        <v>否</v>
      </c>
      <c r="J166" s="547" t="str">
        <f t="shared" si="47"/>
        <v>10117</v>
      </c>
      <c r="K166" s="93" t="str">
        <f t="shared" si="35"/>
        <v>项</v>
      </c>
      <c r="L166" s="329"/>
      <c r="M166" s="329"/>
      <c r="N166" s="329"/>
      <c r="O166" s="329"/>
      <c r="P166" s="329"/>
      <c r="Q166" s="329"/>
      <c r="R166" s="329"/>
      <c r="S166" s="329"/>
      <c r="T166" s="329"/>
      <c r="U166" s="329"/>
      <c r="V166" s="329"/>
      <c r="W166" s="329"/>
      <c r="X166" s="329"/>
      <c r="Y166" s="329"/>
      <c r="Z166" s="329"/>
      <c r="AA166" s="329"/>
      <c r="AB166" s="329"/>
      <c r="AC166" s="329"/>
      <c r="AD166" s="329"/>
      <c r="AE166" s="329"/>
      <c r="AF166" s="329"/>
      <c r="AG166" s="329"/>
      <c r="AH166" s="329"/>
      <c r="AI166" s="329"/>
      <c r="AJ166" s="329"/>
      <c r="AK166" s="329"/>
      <c r="AL166" s="329"/>
      <c r="AM166" s="329"/>
      <c r="AN166" s="329"/>
      <c r="AO166" s="329"/>
      <c r="AP166" s="329"/>
      <c r="AQ166" s="329"/>
      <c r="AR166" s="329"/>
      <c r="AS166" s="329"/>
      <c r="AT166" s="329"/>
      <c r="AU166" s="329"/>
      <c r="AV166" s="329"/>
      <c r="AW166" s="329"/>
      <c r="AX166" s="329"/>
      <c r="AY166" s="329"/>
      <c r="AZ166" s="329"/>
      <c r="BA166" s="329"/>
      <c r="BB166" s="329"/>
      <c r="BC166" s="329"/>
      <c r="BD166" s="329"/>
      <c r="BE166" s="329"/>
      <c r="BF166" s="329"/>
      <c r="BG166" s="329"/>
      <c r="BH166" s="329"/>
      <c r="BI166" s="329"/>
      <c r="BJ166" s="329"/>
      <c r="BK166" s="329"/>
      <c r="BL166" s="329"/>
      <c r="BM166" s="329"/>
      <c r="BN166" s="329"/>
      <c r="BO166" s="329"/>
      <c r="BP166" s="329"/>
      <c r="BQ166" s="329"/>
      <c r="BR166" s="329"/>
      <c r="BS166" s="329"/>
      <c r="BT166" s="329"/>
      <c r="BU166" s="329"/>
      <c r="BV166" s="329"/>
      <c r="BW166" s="329"/>
      <c r="BX166" s="329"/>
      <c r="BY166" s="329"/>
      <c r="BZ166" s="329"/>
      <c r="CA166" s="329"/>
      <c r="CB166" s="329"/>
      <c r="CC166" s="329"/>
      <c r="CD166" s="329"/>
      <c r="CE166" s="329"/>
      <c r="CF166" s="329"/>
      <c r="CG166" s="329"/>
      <c r="CH166" s="329"/>
      <c r="CI166" s="329"/>
      <c r="CJ166" s="329"/>
      <c r="CK166" s="329"/>
      <c r="CL166" s="329"/>
      <c r="CM166" s="329"/>
      <c r="CN166" s="329"/>
      <c r="CO166" s="329"/>
      <c r="CP166" s="329"/>
      <c r="CQ166" s="329"/>
      <c r="CR166" s="329"/>
      <c r="CS166" s="329"/>
      <c r="CT166" s="329"/>
      <c r="CU166" s="329"/>
      <c r="CV166" s="329"/>
      <c r="CW166" s="329"/>
      <c r="CX166" s="329"/>
      <c r="CY166" s="329"/>
      <c r="CZ166" s="329"/>
      <c r="DA166" s="329"/>
      <c r="DB166" s="329"/>
      <c r="DC166" s="329"/>
      <c r="DD166" s="329"/>
      <c r="DE166" s="329"/>
      <c r="DF166" s="329"/>
      <c r="DG166" s="329"/>
      <c r="DH166" s="329"/>
      <c r="DI166" s="329"/>
      <c r="DJ166" s="329"/>
      <c r="DK166" s="329"/>
      <c r="DL166" s="329"/>
      <c r="DM166" s="329"/>
      <c r="DN166" s="329"/>
      <c r="DO166" s="329"/>
      <c r="DP166" s="329"/>
      <c r="DQ166" s="329"/>
      <c r="DR166" s="329"/>
      <c r="DS166" s="329"/>
      <c r="DT166" s="329"/>
      <c r="DU166" s="329"/>
      <c r="DV166" s="329"/>
      <c r="DW166" s="329"/>
      <c r="DX166" s="329"/>
      <c r="DY166" s="329"/>
      <c r="DZ166" s="329"/>
      <c r="EA166" s="329"/>
      <c r="EB166" s="329"/>
      <c r="EC166" s="329"/>
      <c r="ED166" s="329"/>
      <c r="EE166" s="329"/>
      <c r="EF166" s="329"/>
      <c r="EG166" s="329"/>
      <c r="EH166" s="329"/>
      <c r="EI166" s="329"/>
      <c r="EJ166" s="329"/>
      <c r="EK166" s="329"/>
      <c r="EL166" s="329"/>
      <c r="EM166" s="329"/>
      <c r="EN166" s="329"/>
      <c r="EO166" s="329"/>
      <c r="EP166" s="329"/>
      <c r="EQ166" s="329"/>
      <c r="ER166" s="329"/>
      <c r="ES166" s="329"/>
      <c r="ET166" s="329"/>
      <c r="EU166" s="329"/>
      <c r="EV166" s="329"/>
      <c r="EW166" s="329"/>
      <c r="EX166" s="329"/>
      <c r="EY166" s="329"/>
      <c r="EZ166" s="329"/>
      <c r="FA166" s="329"/>
      <c r="FB166" s="329"/>
      <c r="FC166" s="329"/>
      <c r="FD166" s="329"/>
      <c r="FE166" s="329"/>
      <c r="FF166" s="329"/>
      <c r="FG166" s="329"/>
      <c r="FH166" s="329"/>
      <c r="FI166" s="329"/>
      <c r="FJ166" s="329"/>
      <c r="FK166" s="329"/>
      <c r="FL166" s="329"/>
      <c r="FM166" s="329"/>
      <c r="FN166" s="329"/>
      <c r="FO166" s="329"/>
      <c r="FP166" s="329"/>
      <c r="FQ166" s="329"/>
      <c r="FR166" s="329"/>
      <c r="FS166" s="329"/>
      <c r="FT166" s="329"/>
      <c r="FU166" s="329"/>
      <c r="FV166" s="329"/>
      <c r="FW166" s="329"/>
      <c r="FX166" s="329"/>
      <c r="FY166" s="329"/>
      <c r="FZ166" s="329"/>
      <c r="GA166" s="329"/>
      <c r="GB166" s="329"/>
      <c r="GC166" s="329"/>
      <c r="GD166" s="329"/>
      <c r="GE166" s="329"/>
      <c r="GF166" s="329"/>
      <c r="GG166" s="329"/>
      <c r="GH166" s="329"/>
      <c r="GI166" s="329"/>
      <c r="GJ166" s="329"/>
      <c r="GK166" s="329"/>
      <c r="GL166" s="329"/>
      <c r="GM166" s="329"/>
      <c r="GN166" s="329"/>
      <c r="GO166" s="329"/>
      <c r="GP166" s="329"/>
      <c r="GQ166" s="329"/>
      <c r="GR166" s="329"/>
      <c r="GS166" s="329"/>
      <c r="GT166" s="329"/>
      <c r="GU166" s="329"/>
      <c r="GV166" s="329"/>
      <c r="GW166" s="329"/>
      <c r="GX166" s="329"/>
      <c r="GY166" s="329"/>
      <c r="GZ166" s="329"/>
      <c r="HA166" s="329"/>
      <c r="HB166" s="329"/>
      <c r="HC166" s="329"/>
      <c r="HD166" s="329"/>
      <c r="HE166" s="329"/>
      <c r="HF166" s="329"/>
      <c r="HG166" s="329"/>
      <c r="HH166" s="329"/>
      <c r="HI166" s="329"/>
      <c r="HJ166" s="329"/>
      <c r="HK166" s="329"/>
      <c r="HL166" s="329"/>
      <c r="HM166" s="329"/>
      <c r="HN166" s="329"/>
      <c r="HO166" s="329"/>
      <c r="HP166" s="329"/>
      <c r="HQ166" s="329"/>
      <c r="HR166" s="329"/>
      <c r="HS166" s="329"/>
      <c r="HT166" s="329"/>
      <c r="HU166" s="329"/>
      <c r="HV166" s="329"/>
      <c r="HW166" s="329"/>
      <c r="HX166" s="329"/>
      <c r="HY166" s="329"/>
      <c r="HZ166" s="329"/>
      <c r="IA166" s="329"/>
      <c r="IB166" s="329"/>
      <c r="IC166" s="329"/>
      <c r="ID166" s="329"/>
      <c r="IE166" s="329"/>
      <c r="IF166" s="329"/>
      <c r="IG166" s="329"/>
      <c r="IH166" s="329"/>
      <c r="II166" s="329"/>
      <c r="IJ166" s="329"/>
      <c r="IK166" s="329"/>
      <c r="IL166" s="329"/>
      <c r="IM166" s="329"/>
      <c r="IN166" s="329"/>
      <c r="IO166" s="329"/>
      <c r="IP166" s="329"/>
      <c r="IQ166" s="329"/>
      <c r="IR166" s="329"/>
      <c r="IS166" s="329"/>
      <c r="IT166" s="329"/>
      <c r="IU166" s="329"/>
      <c r="IV166" s="329"/>
    </row>
    <row r="167" s="524" customFormat="1" ht="31.5" hidden="1" spans="1:256">
      <c r="A167" s="353" t="s">
        <v>4308</v>
      </c>
      <c r="B167" s="307" t="s">
        <v>306</v>
      </c>
      <c r="C167" s="365">
        <f ca="1">SUMIF(表1.2024年公共财政收入决算表!$A$6:$A$387,A167,表1.2024年公共财政收入决算表!$E$6:$E$387)</f>
        <v>0</v>
      </c>
      <c r="D167" s="365">
        <f t="shared" si="45"/>
        <v>0</v>
      </c>
      <c r="E167" s="542"/>
      <c r="F167" s="348"/>
      <c r="G167" s="348">
        <f ca="1" t="shared" si="46"/>
        <v>0</v>
      </c>
      <c r="H167" s="348" t="str">
        <f ca="1" t="shared" si="32"/>
        <v/>
      </c>
      <c r="I167" s="22" t="str">
        <f ca="1" t="shared" si="34"/>
        <v>否</v>
      </c>
      <c r="J167" s="547" t="str">
        <f t="shared" si="47"/>
        <v>10117</v>
      </c>
      <c r="K167" s="93" t="str">
        <f t="shared" si="35"/>
        <v>项</v>
      </c>
      <c r="L167" s="329"/>
      <c r="M167" s="329"/>
      <c r="N167" s="329"/>
      <c r="O167" s="329"/>
      <c r="P167" s="329"/>
      <c r="Q167" s="329"/>
      <c r="R167" s="329"/>
      <c r="S167" s="329"/>
      <c r="T167" s="329"/>
      <c r="U167" s="329"/>
      <c r="V167" s="329"/>
      <c r="W167" s="329"/>
      <c r="X167" s="329"/>
      <c r="Y167" s="329"/>
      <c r="Z167" s="329"/>
      <c r="AA167" s="329"/>
      <c r="AB167" s="329"/>
      <c r="AC167" s="329"/>
      <c r="AD167" s="329"/>
      <c r="AE167" s="329"/>
      <c r="AF167" s="329"/>
      <c r="AG167" s="329"/>
      <c r="AH167" s="329"/>
      <c r="AI167" s="329"/>
      <c r="AJ167" s="329"/>
      <c r="AK167" s="329"/>
      <c r="AL167" s="329"/>
      <c r="AM167" s="329"/>
      <c r="AN167" s="329"/>
      <c r="AO167" s="329"/>
      <c r="AP167" s="329"/>
      <c r="AQ167" s="329"/>
      <c r="AR167" s="329"/>
      <c r="AS167" s="329"/>
      <c r="AT167" s="329"/>
      <c r="AU167" s="329"/>
      <c r="AV167" s="329"/>
      <c r="AW167" s="329"/>
      <c r="AX167" s="329"/>
      <c r="AY167" s="329"/>
      <c r="AZ167" s="329"/>
      <c r="BA167" s="329"/>
      <c r="BB167" s="329"/>
      <c r="BC167" s="329"/>
      <c r="BD167" s="329"/>
      <c r="BE167" s="329"/>
      <c r="BF167" s="329"/>
      <c r="BG167" s="329"/>
      <c r="BH167" s="329"/>
      <c r="BI167" s="329"/>
      <c r="BJ167" s="329"/>
      <c r="BK167" s="329"/>
      <c r="BL167" s="329"/>
      <c r="BM167" s="329"/>
      <c r="BN167" s="329"/>
      <c r="BO167" s="329"/>
      <c r="BP167" s="329"/>
      <c r="BQ167" s="329"/>
      <c r="BR167" s="329"/>
      <c r="BS167" s="329"/>
      <c r="BT167" s="329"/>
      <c r="BU167" s="329"/>
      <c r="BV167" s="329"/>
      <c r="BW167" s="329"/>
      <c r="BX167" s="329"/>
      <c r="BY167" s="329"/>
      <c r="BZ167" s="329"/>
      <c r="CA167" s="329"/>
      <c r="CB167" s="329"/>
      <c r="CC167" s="329"/>
      <c r="CD167" s="329"/>
      <c r="CE167" s="329"/>
      <c r="CF167" s="329"/>
      <c r="CG167" s="329"/>
      <c r="CH167" s="329"/>
      <c r="CI167" s="329"/>
      <c r="CJ167" s="329"/>
      <c r="CK167" s="329"/>
      <c r="CL167" s="329"/>
      <c r="CM167" s="329"/>
      <c r="CN167" s="329"/>
      <c r="CO167" s="329"/>
      <c r="CP167" s="329"/>
      <c r="CQ167" s="329"/>
      <c r="CR167" s="329"/>
      <c r="CS167" s="329"/>
      <c r="CT167" s="329"/>
      <c r="CU167" s="329"/>
      <c r="CV167" s="329"/>
      <c r="CW167" s="329"/>
      <c r="CX167" s="329"/>
      <c r="CY167" s="329"/>
      <c r="CZ167" s="329"/>
      <c r="DA167" s="329"/>
      <c r="DB167" s="329"/>
      <c r="DC167" s="329"/>
      <c r="DD167" s="329"/>
      <c r="DE167" s="329"/>
      <c r="DF167" s="329"/>
      <c r="DG167" s="329"/>
      <c r="DH167" s="329"/>
      <c r="DI167" s="329"/>
      <c r="DJ167" s="329"/>
      <c r="DK167" s="329"/>
      <c r="DL167" s="329"/>
      <c r="DM167" s="329"/>
      <c r="DN167" s="329"/>
      <c r="DO167" s="329"/>
      <c r="DP167" s="329"/>
      <c r="DQ167" s="329"/>
      <c r="DR167" s="329"/>
      <c r="DS167" s="329"/>
      <c r="DT167" s="329"/>
      <c r="DU167" s="329"/>
      <c r="DV167" s="329"/>
      <c r="DW167" s="329"/>
      <c r="DX167" s="329"/>
      <c r="DY167" s="329"/>
      <c r="DZ167" s="329"/>
      <c r="EA167" s="329"/>
      <c r="EB167" s="329"/>
      <c r="EC167" s="329"/>
      <c r="ED167" s="329"/>
      <c r="EE167" s="329"/>
      <c r="EF167" s="329"/>
      <c r="EG167" s="329"/>
      <c r="EH167" s="329"/>
      <c r="EI167" s="329"/>
      <c r="EJ167" s="329"/>
      <c r="EK167" s="329"/>
      <c r="EL167" s="329"/>
      <c r="EM167" s="329"/>
      <c r="EN167" s="329"/>
      <c r="EO167" s="329"/>
      <c r="EP167" s="329"/>
      <c r="EQ167" s="329"/>
      <c r="ER167" s="329"/>
      <c r="ES167" s="329"/>
      <c r="ET167" s="329"/>
      <c r="EU167" s="329"/>
      <c r="EV167" s="329"/>
      <c r="EW167" s="329"/>
      <c r="EX167" s="329"/>
      <c r="EY167" s="329"/>
      <c r="EZ167" s="329"/>
      <c r="FA167" s="329"/>
      <c r="FB167" s="329"/>
      <c r="FC167" s="329"/>
      <c r="FD167" s="329"/>
      <c r="FE167" s="329"/>
      <c r="FF167" s="329"/>
      <c r="FG167" s="329"/>
      <c r="FH167" s="329"/>
      <c r="FI167" s="329"/>
      <c r="FJ167" s="329"/>
      <c r="FK167" s="329"/>
      <c r="FL167" s="329"/>
      <c r="FM167" s="329"/>
      <c r="FN167" s="329"/>
      <c r="FO167" s="329"/>
      <c r="FP167" s="329"/>
      <c r="FQ167" s="329"/>
      <c r="FR167" s="329"/>
      <c r="FS167" s="329"/>
      <c r="FT167" s="329"/>
      <c r="FU167" s="329"/>
      <c r="FV167" s="329"/>
      <c r="FW167" s="329"/>
      <c r="FX167" s="329"/>
      <c r="FY167" s="329"/>
      <c r="FZ167" s="329"/>
      <c r="GA167" s="329"/>
      <c r="GB167" s="329"/>
      <c r="GC167" s="329"/>
      <c r="GD167" s="329"/>
      <c r="GE167" s="329"/>
      <c r="GF167" s="329"/>
      <c r="GG167" s="329"/>
      <c r="GH167" s="329"/>
      <c r="GI167" s="329"/>
      <c r="GJ167" s="329"/>
      <c r="GK167" s="329"/>
      <c r="GL167" s="329"/>
      <c r="GM167" s="329"/>
      <c r="GN167" s="329"/>
      <c r="GO167" s="329"/>
      <c r="GP167" s="329"/>
      <c r="GQ167" s="329"/>
      <c r="GR167" s="329"/>
      <c r="GS167" s="329"/>
      <c r="GT167" s="329"/>
      <c r="GU167" s="329"/>
      <c r="GV167" s="329"/>
      <c r="GW167" s="329"/>
      <c r="GX167" s="329"/>
      <c r="GY167" s="329"/>
      <c r="GZ167" s="329"/>
      <c r="HA167" s="329"/>
      <c r="HB167" s="329"/>
      <c r="HC167" s="329"/>
      <c r="HD167" s="329"/>
      <c r="HE167" s="329"/>
      <c r="HF167" s="329"/>
      <c r="HG167" s="329"/>
      <c r="HH167" s="329"/>
      <c r="HI167" s="329"/>
      <c r="HJ167" s="329"/>
      <c r="HK167" s="329"/>
      <c r="HL167" s="329"/>
      <c r="HM167" s="329"/>
      <c r="HN167" s="329"/>
      <c r="HO167" s="329"/>
      <c r="HP167" s="329"/>
      <c r="HQ167" s="329"/>
      <c r="HR167" s="329"/>
      <c r="HS167" s="329"/>
      <c r="HT167" s="329"/>
      <c r="HU167" s="329"/>
      <c r="HV167" s="329"/>
      <c r="HW167" s="329"/>
      <c r="HX167" s="329"/>
      <c r="HY167" s="329"/>
      <c r="HZ167" s="329"/>
      <c r="IA167" s="329"/>
      <c r="IB167" s="329"/>
      <c r="IC167" s="329"/>
      <c r="ID167" s="329"/>
      <c r="IE167" s="329"/>
      <c r="IF167" s="329"/>
      <c r="IG167" s="329"/>
      <c r="IH167" s="329"/>
      <c r="II167" s="329"/>
      <c r="IJ167" s="329"/>
      <c r="IK167" s="329"/>
      <c r="IL167" s="329"/>
      <c r="IM167" s="329"/>
      <c r="IN167" s="329"/>
      <c r="IO167" s="329"/>
      <c r="IP167" s="329"/>
      <c r="IQ167" s="329"/>
      <c r="IR167" s="329"/>
      <c r="IS167" s="329"/>
      <c r="IT167" s="329"/>
      <c r="IU167" s="329"/>
      <c r="IV167" s="329"/>
    </row>
    <row r="168" s="524" customFormat="1" ht="15.75" hidden="1" spans="1:256">
      <c r="A168" s="353" t="s">
        <v>4309</v>
      </c>
      <c r="B168" s="307" t="s">
        <v>307</v>
      </c>
      <c r="C168" s="365">
        <f ca="1">SUMIF(表1.2024年公共财政收入决算表!$A$6:$A$387,A168,表1.2024年公共财政收入决算表!$E$6:$E$387)</f>
        <v>0</v>
      </c>
      <c r="D168" s="365">
        <f t="shared" si="45"/>
        <v>0</v>
      </c>
      <c r="E168" s="542"/>
      <c r="F168" s="348"/>
      <c r="G168" s="348">
        <f ca="1" t="shared" si="46"/>
        <v>0</v>
      </c>
      <c r="H168" s="348" t="str">
        <f ca="1" t="shared" si="32"/>
        <v/>
      </c>
      <c r="I168" s="22" t="str">
        <f ca="1" t="shared" si="34"/>
        <v>否</v>
      </c>
      <c r="J168" s="547" t="str">
        <f t="shared" si="47"/>
        <v>10117</v>
      </c>
      <c r="K168" s="93" t="str">
        <f t="shared" si="35"/>
        <v>项</v>
      </c>
      <c r="L168" s="329"/>
      <c r="M168" s="329"/>
      <c r="N168" s="329"/>
      <c r="O168" s="329"/>
      <c r="P168" s="329"/>
      <c r="Q168" s="329"/>
      <c r="R168" s="329"/>
      <c r="S168" s="329"/>
      <c r="T168" s="329"/>
      <c r="U168" s="329"/>
      <c r="V168" s="329"/>
      <c r="W168" s="329"/>
      <c r="X168" s="329"/>
      <c r="Y168" s="329"/>
      <c r="Z168" s="329"/>
      <c r="AA168" s="329"/>
      <c r="AB168" s="329"/>
      <c r="AC168" s="329"/>
      <c r="AD168" s="329"/>
      <c r="AE168" s="329"/>
      <c r="AF168" s="329"/>
      <c r="AG168" s="329"/>
      <c r="AH168" s="329"/>
      <c r="AI168" s="329"/>
      <c r="AJ168" s="329"/>
      <c r="AK168" s="329"/>
      <c r="AL168" s="329"/>
      <c r="AM168" s="329"/>
      <c r="AN168" s="329"/>
      <c r="AO168" s="329"/>
      <c r="AP168" s="329"/>
      <c r="AQ168" s="329"/>
      <c r="AR168" s="329"/>
      <c r="AS168" s="329"/>
      <c r="AT168" s="329"/>
      <c r="AU168" s="329"/>
      <c r="AV168" s="329"/>
      <c r="AW168" s="329"/>
      <c r="AX168" s="329"/>
      <c r="AY168" s="329"/>
      <c r="AZ168" s="329"/>
      <c r="BA168" s="329"/>
      <c r="BB168" s="329"/>
      <c r="BC168" s="329"/>
      <c r="BD168" s="329"/>
      <c r="BE168" s="329"/>
      <c r="BF168" s="329"/>
      <c r="BG168" s="329"/>
      <c r="BH168" s="329"/>
      <c r="BI168" s="329"/>
      <c r="BJ168" s="329"/>
      <c r="BK168" s="329"/>
      <c r="BL168" s="329"/>
      <c r="BM168" s="329"/>
      <c r="BN168" s="329"/>
      <c r="BO168" s="329"/>
      <c r="BP168" s="329"/>
      <c r="BQ168" s="329"/>
      <c r="BR168" s="329"/>
      <c r="BS168" s="329"/>
      <c r="BT168" s="329"/>
      <c r="BU168" s="329"/>
      <c r="BV168" s="329"/>
      <c r="BW168" s="329"/>
      <c r="BX168" s="329"/>
      <c r="BY168" s="329"/>
      <c r="BZ168" s="329"/>
      <c r="CA168" s="329"/>
      <c r="CB168" s="329"/>
      <c r="CC168" s="329"/>
      <c r="CD168" s="329"/>
      <c r="CE168" s="329"/>
      <c r="CF168" s="329"/>
      <c r="CG168" s="329"/>
      <c r="CH168" s="329"/>
      <c r="CI168" s="329"/>
      <c r="CJ168" s="329"/>
      <c r="CK168" s="329"/>
      <c r="CL168" s="329"/>
      <c r="CM168" s="329"/>
      <c r="CN168" s="329"/>
      <c r="CO168" s="329"/>
      <c r="CP168" s="329"/>
      <c r="CQ168" s="329"/>
      <c r="CR168" s="329"/>
      <c r="CS168" s="329"/>
      <c r="CT168" s="329"/>
      <c r="CU168" s="329"/>
      <c r="CV168" s="329"/>
      <c r="CW168" s="329"/>
      <c r="CX168" s="329"/>
      <c r="CY168" s="329"/>
      <c r="CZ168" s="329"/>
      <c r="DA168" s="329"/>
      <c r="DB168" s="329"/>
      <c r="DC168" s="329"/>
      <c r="DD168" s="329"/>
      <c r="DE168" s="329"/>
      <c r="DF168" s="329"/>
      <c r="DG168" s="329"/>
      <c r="DH168" s="329"/>
      <c r="DI168" s="329"/>
      <c r="DJ168" s="329"/>
      <c r="DK168" s="329"/>
      <c r="DL168" s="329"/>
      <c r="DM168" s="329"/>
      <c r="DN168" s="329"/>
      <c r="DO168" s="329"/>
      <c r="DP168" s="329"/>
      <c r="DQ168" s="329"/>
      <c r="DR168" s="329"/>
      <c r="DS168" s="329"/>
      <c r="DT168" s="329"/>
      <c r="DU168" s="329"/>
      <c r="DV168" s="329"/>
      <c r="DW168" s="329"/>
      <c r="DX168" s="329"/>
      <c r="DY168" s="329"/>
      <c r="DZ168" s="329"/>
      <c r="EA168" s="329"/>
      <c r="EB168" s="329"/>
      <c r="EC168" s="329"/>
      <c r="ED168" s="329"/>
      <c r="EE168" s="329"/>
      <c r="EF168" s="329"/>
      <c r="EG168" s="329"/>
      <c r="EH168" s="329"/>
      <c r="EI168" s="329"/>
      <c r="EJ168" s="329"/>
      <c r="EK168" s="329"/>
      <c r="EL168" s="329"/>
      <c r="EM168" s="329"/>
      <c r="EN168" s="329"/>
      <c r="EO168" s="329"/>
      <c r="EP168" s="329"/>
      <c r="EQ168" s="329"/>
      <c r="ER168" s="329"/>
      <c r="ES168" s="329"/>
      <c r="ET168" s="329"/>
      <c r="EU168" s="329"/>
      <c r="EV168" s="329"/>
      <c r="EW168" s="329"/>
      <c r="EX168" s="329"/>
      <c r="EY168" s="329"/>
      <c r="EZ168" s="329"/>
      <c r="FA168" s="329"/>
      <c r="FB168" s="329"/>
      <c r="FC168" s="329"/>
      <c r="FD168" s="329"/>
      <c r="FE168" s="329"/>
      <c r="FF168" s="329"/>
      <c r="FG168" s="329"/>
      <c r="FH168" s="329"/>
      <c r="FI168" s="329"/>
      <c r="FJ168" s="329"/>
      <c r="FK168" s="329"/>
      <c r="FL168" s="329"/>
      <c r="FM168" s="329"/>
      <c r="FN168" s="329"/>
      <c r="FO168" s="329"/>
      <c r="FP168" s="329"/>
      <c r="FQ168" s="329"/>
      <c r="FR168" s="329"/>
      <c r="FS168" s="329"/>
      <c r="FT168" s="329"/>
      <c r="FU168" s="329"/>
      <c r="FV168" s="329"/>
      <c r="FW168" s="329"/>
      <c r="FX168" s="329"/>
      <c r="FY168" s="329"/>
      <c r="FZ168" s="329"/>
      <c r="GA168" s="329"/>
      <c r="GB168" s="329"/>
      <c r="GC168" s="329"/>
      <c r="GD168" s="329"/>
      <c r="GE168" s="329"/>
      <c r="GF168" s="329"/>
      <c r="GG168" s="329"/>
      <c r="GH168" s="329"/>
      <c r="GI168" s="329"/>
      <c r="GJ168" s="329"/>
      <c r="GK168" s="329"/>
      <c r="GL168" s="329"/>
      <c r="GM168" s="329"/>
      <c r="GN168" s="329"/>
      <c r="GO168" s="329"/>
      <c r="GP168" s="329"/>
      <c r="GQ168" s="329"/>
      <c r="GR168" s="329"/>
      <c r="GS168" s="329"/>
      <c r="GT168" s="329"/>
      <c r="GU168" s="329"/>
      <c r="GV168" s="329"/>
      <c r="GW168" s="329"/>
      <c r="GX168" s="329"/>
      <c r="GY168" s="329"/>
      <c r="GZ168" s="329"/>
      <c r="HA168" s="329"/>
      <c r="HB168" s="329"/>
      <c r="HC168" s="329"/>
      <c r="HD168" s="329"/>
      <c r="HE168" s="329"/>
      <c r="HF168" s="329"/>
      <c r="HG168" s="329"/>
      <c r="HH168" s="329"/>
      <c r="HI168" s="329"/>
      <c r="HJ168" s="329"/>
      <c r="HK168" s="329"/>
      <c r="HL168" s="329"/>
      <c r="HM168" s="329"/>
      <c r="HN168" s="329"/>
      <c r="HO168" s="329"/>
      <c r="HP168" s="329"/>
      <c r="HQ168" s="329"/>
      <c r="HR168" s="329"/>
      <c r="HS168" s="329"/>
      <c r="HT168" s="329"/>
      <c r="HU168" s="329"/>
      <c r="HV168" s="329"/>
      <c r="HW168" s="329"/>
      <c r="HX168" s="329"/>
      <c r="HY168" s="329"/>
      <c r="HZ168" s="329"/>
      <c r="IA168" s="329"/>
      <c r="IB168" s="329"/>
      <c r="IC168" s="329"/>
      <c r="ID168" s="329"/>
      <c r="IE168" s="329"/>
      <c r="IF168" s="329"/>
      <c r="IG168" s="329"/>
      <c r="IH168" s="329"/>
      <c r="II168" s="329"/>
      <c r="IJ168" s="329"/>
      <c r="IK168" s="329"/>
      <c r="IL168" s="329"/>
      <c r="IM168" s="329"/>
      <c r="IN168" s="329"/>
      <c r="IO168" s="329"/>
      <c r="IP168" s="329"/>
      <c r="IQ168" s="329"/>
      <c r="IR168" s="329"/>
      <c r="IS168" s="329"/>
      <c r="IT168" s="329"/>
      <c r="IU168" s="329"/>
      <c r="IV168" s="329"/>
    </row>
    <row r="169" s="70" customFormat="1" spans="1:256">
      <c r="A169" s="539" t="s">
        <v>4310</v>
      </c>
      <c r="B169" s="540" t="s">
        <v>308</v>
      </c>
      <c r="C169" s="483">
        <f ca="1">表1.2024年公共财政收入决算表!E169</f>
        <v>6622</v>
      </c>
      <c r="D169" s="483">
        <f ca="1">SUMIF($J170:$J$390,$A169,D170:D$390)</f>
        <v>5646</v>
      </c>
      <c r="E169" s="541">
        <f ca="1">SUMIF($J170:$J$390,$A169,E170:E$390)</f>
        <v>5646</v>
      </c>
      <c r="F169" s="541">
        <f ca="1">SUMIF($J170:$J$390,$A169,F170:F$390)</f>
        <v>0</v>
      </c>
      <c r="G169" s="483">
        <f ca="1">SUMIF($J170:$J$390,$A169,G170:G$390)</f>
        <v>-976</v>
      </c>
      <c r="H169" s="483" t="str">
        <f ca="1" t="shared" si="32"/>
        <v>-14.7%</v>
      </c>
      <c r="I169" s="22" t="str">
        <f ca="1" t="shared" si="34"/>
        <v>是</v>
      </c>
      <c r="J169" s="546" t="str">
        <f>LEFT(A169,3)</f>
        <v>101</v>
      </c>
      <c r="K169" s="93" t="str">
        <f t="shared" si="35"/>
        <v>款</v>
      </c>
      <c r="L169" s="545">
        <v>1</v>
      </c>
      <c r="M169" s="230"/>
      <c r="N169" s="230"/>
      <c r="O169" s="230"/>
      <c r="P169" s="230"/>
      <c r="Q169" s="230"/>
      <c r="R169" s="230"/>
      <c r="S169" s="230"/>
      <c r="T169" s="230"/>
      <c r="U169" s="230"/>
      <c r="V169" s="230"/>
      <c r="W169" s="230"/>
      <c r="X169" s="230"/>
      <c r="Y169" s="230"/>
      <c r="Z169" s="230"/>
      <c r="AA169" s="230"/>
      <c r="AB169" s="230"/>
      <c r="AC169" s="230"/>
      <c r="AD169" s="230"/>
      <c r="AE169" s="230"/>
      <c r="AF169" s="230"/>
      <c r="AG169" s="230"/>
      <c r="AH169" s="230"/>
      <c r="AI169" s="230"/>
      <c r="AJ169" s="230"/>
      <c r="AK169" s="230"/>
      <c r="AL169" s="230"/>
      <c r="AM169" s="230"/>
      <c r="AN169" s="230"/>
      <c r="AO169" s="230"/>
      <c r="AP169" s="230"/>
      <c r="AQ169" s="230"/>
      <c r="AR169" s="230"/>
      <c r="AS169" s="230"/>
      <c r="AT169" s="230"/>
      <c r="AU169" s="230"/>
      <c r="AV169" s="230"/>
      <c r="AW169" s="230"/>
      <c r="AX169" s="230"/>
      <c r="AY169" s="230"/>
      <c r="AZ169" s="230"/>
      <c r="BA169" s="230"/>
      <c r="BB169" s="230"/>
      <c r="BC169" s="230"/>
      <c r="BD169" s="230"/>
      <c r="BE169" s="230"/>
      <c r="BF169" s="230"/>
      <c r="BG169" s="230"/>
      <c r="BH169" s="230"/>
      <c r="BI169" s="230"/>
      <c r="BJ169" s="230"/>
      <c r="BK169" s="230"/>
      <c r="BL169" s="230"/>
      <c r="BM169" s="230"/>
      <c r="BN169" s="230"/>
      <c r="BO169" s="230"/>
      <c r="BP169" s="230"/>
      <c r="BQ169" s="230"/>
      <c r="BR169" s="230"/>
      <c r="BS169" s="230"/>
      <c r="BT169" s="230"/>
      <c r="BU169" s="230"/>
      <c r="BV169" s="230"/>
      <c r="BW169" s="230"/>
      <c r="BX169" s="230"/>
      <c r="BY169" s="230"/>
      <c r="BZ169" s="230"/>
      <c r="CA169" s="230"/>
      <c r="CB169" s="230"/>
      <c r="CC169" s="230"/>
      <c r="CD169" s="230"/>
      <c r="CE169" s="230"/>
      <c r="CF169" s="230"/>
      <c r="CG169" s="230"/>
      <c r="CH169" s="230"/>
      <c r="CI169" s="230"/>
      <c r="CJ169" s="230"/>
      <c r="CK169" s="230"/>
      <c r="CL169" s="230"/>
      <c r="CM169" s="230"/>
      <c r="CN169" s="230"/>
      <c r="CO169" s="230"/>
      <c r="CP169" s="230"/>
      <c r="CQ169" s="230"/>
      <c r="CR169" s="230"/>
      <c r="CS169" s="230"/>
      <c r="CT169" s="230"/>
      <c r="CU169" s="230"/>
      <c r="CV169" s="230"/>
      <c r="CW169" s="230"/>
      <c r="CX169" s="230"/>
      <c r="CY169" s="230"/>
      <c r="CZ169" s="230"/>
      <c r="DA169" s="230"/>
      <c r="DB169" s="230"/>
      <c r="DC169" s="230"/>
      <c r="DD169" s="230"/>
      <c r="DE169" s="230"/>
      <c r="DF169" s="230"/>
      <c r="DG169" s="230"/>
      <c r="DH169" s="230"/>
      <c r="DI169" s="230"/>
      <c r="DJ169" s="230"/>
      <c r="DK169" s="230"/>
      <c r="DL169" s="230"/>
      <c r="DM169" s="230"/>
      <c r="DN169" s="230"/>
      <c r="DO169" s="230"/>
      <c r="DP169" s="230"/>
      <c r="DQ169" s="230"/>
      <c r="DR169" s="230"/>
      <c r="DS169" s="230"/>
      <c r="DT169" s="230"/>
      <c r="DU169" s="230"/>
      <c r="DV169" s="230"/>
      <c r="DW169" s="230"/>
      <c r="DX169" s="230"/>
      <c r="DY169" s="230"/>
      <c r="DZ169" s="230"/>
      <c r="EA169" s="230"/>
      <c r="EB169" s="230"/>
      <c r="EC169" s="230"/>
      <c r="ED169" s="230"/>
      <c r="EE169" s="230"/>
      <c r="EF169" s="230"/>
      <c r="EG169" s="230"/>
      <c r="EH169" s="230"/>
      <c r="EI169" s="230"/>
      <c r="EJ169" s="230"/>
      <c r="EK169" s="230"/>
      <c r="EL169" s="230"/>
      <c r="EM169" s="230"/>
      <c r="EN169" s="230"/>
      <c r="EO169" s="230"/>
      <c r="EP169" s="230"/>
      <c r="EQ169" s="230"/>
      <c r="ER169" s="230"/>
      <c r="ES169" s="230"/>
      <c r="ET169" s="230"/>
      <c r="EU169" s="230"/>
      <c r="EV169" s="230"/>
      <c r="EW169" s="230"/>
      <c r="EX169" s="230"/>
      <c r="EY169" s="230"/>
      <c r="EZ169" s="230"/>
      <c r="FA169" s="230"/>
      <c r="FB169" s="230"/>
      <c r="FC169" s="230"/>
      <c r="FD169" s="230"/>
      <c r="FE169" s="230"/>
      <c r="FF169" s="230"/>
      <c r="FG169" s="230"/>
      <c r="FH169" s="230"/>
      <c r="FI169" s="230"/>
      <c r="FJ169" s="230"/>
      <c r="FK169" s="230"/>
      <c r="FL169" s="230"/>
      <c r="FM169" s="230"/>
      <c r="FN169" s="230"/>
      <c r="FO169" s="230"/>
      <c r="FP169" s="230"/>
      <c r="FQ169" s="230"/>
      <c r="FR169" s="230"/>
      <c r="FS169" s="230"/>
      <c r="FT169" s="230"/>
      <c r="FU169" s="230"/>
      <c r="FV169" s="230"/>
      <c r="FW169" s="230"/>
      <c r="FX169" s="230"/>
      <c r="FY169" s="230"/>
      <c r="FZ169" s="230"/>
      <c r="GA169" s="230"/>
      <c r="GB169" s="230"/>
      <c r="GC169" s="230"/>
      <c r="GD169" s="230"/>
      <c r="GE169" s="230"/>
      <c r="GF169" s="230"/>
      <c r="GG169" s="230"/>
      <c r="GH169" s="230"/>
      <c r="GI169" s="230"/>
      <c r="GJ169" s="230"/>
      <c r="GK169" s="230"/>
      <c r="GL169" s="230"/>
      <c r="GM169" s="230"/>
      <c r="GN169" s="230"/>
      <c r="GO169" s="230"/>
      <c r="GP169" s="230"/>
      <c r="GQ169" s="230"/>
      <c r="GR169" s="230"/>
      <c r="GS169" s="230"/>
      <c r="GT169" s="230"/>
      <c r="GU169" s="230"/>
      <c r="GV169" s="230"/>
      <c r="GW169" s="230"/>
      <c r="GX169" s="230"/>
      <c r="GY169" s="230"/>
      <c r="GZ169" s="230"/>
      <c r="HA169" s="230"/>
      <c r="HB169" s="230"/>
      <c r="HC169" s="230"/>
      <c r="HD169" s="230"/>
      <c r="HE169" s="230"/>
      <c r="HF169" s="230"/>
      <c r="HG169" s="230"/>
      <c r="HH169" s="230"/>
      <c r="HI169" s="230"/>
      <c r="HJ169" s="230"/>
      <c r="HK169" s="230"/>
      <c r="HL169" s="230"/>
      <c r="HM169" s="230"/>
      <c r="HN169" s="230"/>
      <c r="HO169" s="230"/>
      <c r="HP169" s="230"/>
      <c r="HQ169" s="230"/>
      <c r="HR169" s="230"/>
      <c r="HS169" s="230"/>
      <c r="HT169" s="230"/>
      <c r="HU169" s="230"/>
      <c r="HV169" s="230"/>
      <c r="HW169" s="230"/>
      <c r="HX169" s="230"/>
      <c r="HY169" s="230"/>
      <c r="HZ169" s="230"/>
      <c r="IA169" s="230"/>
      <c r="IB169" s="230"/>
      <c r="IC169" s="230"/>
      <c r="ID169" s="230"/>
      <c r="IE169" s="230"/>
      <c r="IF169" s="230"/>
      <c r="IG169" s="230"/>
      <c r="IH169" s="230"/>
      <c r="II169" s="230"/>
      <c r="IJ169" s="230"/>
      <c r="IK169" s="230"/>
      <c r="IL169" s="230"/>
      <c r="IM169" s="230"/>
      <c r="IN169" s="230"/>
      <c r="IO169" s="230"/>
      <c r="IP169" s="230"/>
      <c r="IQ169" s="230"/>
      <c r="IR169" s="230"/>
      <c r="IS169" s="230"/>
      <c r="IT169" s="230"/>
      <c r="IU169" s="230"/>
      <c r="IV169" s="230"/>
    </row>
    <row r="170" s="525" customFormat="1" ht="15.75" hidden="1" spans="1:256">
      <c r="A170" s="353" t="s">
        <v>4312</v>
      </c>
      <c r="B170" s="307" t="s">
        <v>308</v>
      </c>
      <c r="C170" s="365">
        <f ca="1">SUMIF(表1.2024年公共财政收入决算表!$A$6:$A$387,A170,表1.2024年公共财政收入决算表!$E$6:$E$387)</f>
        <v>6622</v>
      </c>
      <c r="D170" s="365">
        <f t="shared" ref="D170:D172" si="48">SUM(E170:F170)</f>
        <v>5646</v>
      </c>
      <c r="E170" s="542">
        <v>5646</v>
      </c>
      <c r="F170" s="348"/>
      <c r="G170" s="365">
        <f ca="1" t="shared" ref="G170:G172" si="49">D170-C170</f>
        <v>-976</v>
      </c>
      <c r="H170" s="365" t="str">
        <f ca="1" t="shared" si="32"/>
        <v>-14.7%</v>
      </c>
      <c r="I170" s="22" t="str">
        <f ca="1" t="shared" si="34"/>
        <v>是</v>
      </c>
      <c r="J170" s="547" t="str">
        <f t="shared" ref="J170:J172" si="50">LEFT(A170,5)</f>
        <v>10118</v>
      </c>
      <c r="K170" s="93" t="str">
        <f t="shared" si="35"/>
        <v>项</v>
      </c>
      <c r="L170" s="329"/>
      <c r="M170" s="329"/>
      <c r="N170" s="329"/>
      <c r="O170" s="329"/>
      <c r="P170" s="329"/>
      <c r="Q170" s="329"/>
      <c r="R170" s="329"/>
      <c r="S170" s="329"/>
      <c r="T170" s="329"/>
      <c r="U170" s="329"/>
      <c r="V170" s="329"/>
      <c r="W170" s="329"/>
      <c r="X170" s="329"/>
      <c r="Y170" s="329"/>
      <c r="Z170" s="329"/>
      <c r="AA170" s="329"/>
      <c r="AB170" s="329"/>
      <c r="AC170" s="329"/>
      <c r="AD170" s="329"/>
      <c r="AE170" s="329"/>
      <c r="AF170" s="329"/>
      <c r="AG170" s="329"/>
      <c r="AH170" s="329"/>
      <c r="AI170" s="329"/>
      <c r="AJ170" s="329"/>
      <c r="AK170" s="329"/>
      <c r="AL170" s="329"/>
      <c r="AM170" s="329"/>
      <c r="AN170" s="329"/>
      <c r="AO170" s="329"/>
      <c r="AP170" s="329"/>
      <c r="AQ170" s="329"/>
      <c r="AR170" s="329"/>
      <c r="AS170" s="329"/>
      <c r="AT170" s="329"/>
      <c r="AU170" s="329"/>
      <c r="AV170" s="329"/>
      <c r="AW170" s="329"/>
      <c r="AX170" s="329"/>
      <c r="AY170" s="329"/>
      <c r="AZ170" s="329"/>
      <c r="BA170" s="329"/>
      <c r="BB170" s="329"/>
      <c r="BC170" s="329"/>
      <c r="BD170" s="329"/>
      <c r="BE170" s="329"/>
      <c r="BF170" s="329"/>
      <c r="BG170" s="329"/>
      <c r="BH170" s="329"/>
      <c r="BI170" s="329"/>
      <c r="BJ170" s="329"/>
      <c r="BK170" s="329"/>
      <c r="BL170" s="329"/>
      <c r="BM170" s="329"/>
      <c r="BN170" s="329"/>
      <c r="BO170" s="329"/>
      <c r="BP170" s="329"/>
      <c r="BQ170" s="329"/>
      <c r="BR170" s="329"/>
      <c r="BS170" s="329"/>
      <c r="BT170" s="329"/>
      <c r="BU170" s="329"/>
      <c r="BV170" s="329"/>
      <c r="BW170" s="329"/>
      <c r="BX170" s="329"/>
      <c r="BY170" s="329"/>
      <c r="BZ170" s="329"/>
      <c r="CA170" s="329"/>
      <c r="CB170" s="329"/>
      <c r="CC170" s="329"/>
      <c r="CD170" s="329"/>
      <c r="CE170" s="329"/>
      <c r="CF170" s="329"/>
      <c r="CG170" s="329"/>
      <c r="CH170" s="329"/>
      <c r="CI170" s="329"/>
      <c r="CJ170" s="329"/>
      <c r="CK170" s="329"/>
      <c r="CL170" s="329"/>
      <c r="CM170" s="329"/>
      <c r="CN170" s="329"/>
      <c r="CO170" s="329"/>
      <c r="CP170" s="329"/>
      <c r="CQ170" s="329"/>
      <c r="CR170" s="329"/>
      <c r="CS170" s="329"/>
      <c r="CT170" s="329"/>
      <c r="CU170" s="329"/>
      <c r="CV170" s="329"/>
      <c r="CW170" s="329"/>
      <c r="CX170" s="329"/>
      <c r="CY170" s="329"/>
      <c r="CZ170" s="329"/>
      <c r="DA170" s="329"/>
      <c r="DB170" s="329"/>
      <c r="DC170" s="329"/>
      <c r="DD170" s="329"/>
      <c r="DE170" s="329"/>
      <c r="DF170" s="329"/>
      <c r="DG170" s="329"/>
      <c r="DH170" s="329"/>
      <c r="DI170" s="329"/>
      <c r="DJ170" s="329"/>
      <c r="DK170" s="329"/>
      <c r="DL170" s="329"/>
      <c r="DM170" s="329"/>
      <c r="DN170" s="329"/>
      <c r="DO170" s="329"/>
      <c r="DP170" s="329"/>
      <c r="DQ170" s="329"/>
      <c r="DR170" s="329"/>
      <c r="DS170" s="329"/>
      <c r="DT170" s="329"/>
      <c r="DU170" s="329"/>
      <c r="DV170" s="329"/>
      <c r="DW170" s="329"/>
      <c r="DX170" s="329"/>
      <c r="DY170" s="329"/>
      <c r="DZ170" s="329"/>
      <c r="EA170" s="329"/>
      <c r="EB170" s="329"/>
      <c r="EC170" s="329"/>
      <c r="ED170" s="329"/>
      <c r="EE170" s="329"/>
      <c r="EF170" s="329"/>
      <c r="EG170" s="329"/>
      <c r="EH170" s="329"/>
      <c r="EI170" s="329"/>
      <c r="EJ170" s="329"/>
      <c r="EK170" s="329"/>
      <c r="EL170" s="329"/>
      <c r="EM170" s="329"/>
      <c r="EN170" s="329"/>
      <c r="EO170" s="329"/>
      <c r="EP170" s="329"/>
      <c r="EQ170" s="329"/>
      <c r="ER170" s="329"/>
      <c r="ES170" s="329"/>
      <c r="ET170" s="329"/>
      <c r="EU170" s="329"/>
      <c r="EV170" s="329"/>
      <c r="EW170" s="329"/>
      <c r="EX170" s="329"/>
      <c r="EY170" s="329"/>
      <c r="EZ170" s="329"/>
      <c r="FA170" s="329"/>
      <c r="FB170" s="329"/>
      <c r="FC170" s="329"/>
      <c r="FD170" s="329"/>
      <c r="FE170" s="329"/>
      <c r="FF170" s="329"/>
      <c r="FG170" s="329"/>
      <c r="FH170" s="329"/>
      <c r="FI170" s="329"/>
      <c r="FJ170" s="329"/>
      <c r="FK170" s="329"/>
      <c r="FL170" s="329"/>
      <c r="FM170" s="329"/>
      <c r="FN170" s="329"/>
      <c r="FO170" s="329"/>
      <c r="FP170" s="329"/>
      <c r="FQ170" s="329"/>
      <c r="FR170" s="329"/>
      <c r="FS170" s="329"/>
      <c r="FT170" s="329"/>
      <c r="FU170" s="329"/>
      <c r="FV170" s="329"/>
      <c r="FW170" s="329"/>
      <c r="FX170" s="329"/>
      <c r="FY170" s="329"/>
      <c r="FZ170" s="329"/>
      <c r="GA170" s="329"/>
      <c r="GB170" s="329"/>
      <c r="GC170" s="329"/>
      <c r="GD170" s="329"/>
      <c r="GE170" s="329"/>
      <c r="GF170" s="329"/>
      <c r="GG170" s="329"/>
      <c r="GH170" s="329"/>
      <c r="GI170" s="329"/>
      <c r="GJ170" s="329"/>
      <c r="GK170" s="329"/>
      <c r="GL170" s="329"/>
      <c r="GM170" s="329"/>
      <c r="GN170" s="329"/>
      <c r="GO170" s="329"/>
      <c r="GP170" s="329"/>
      <c r="GQ170" s="329"/>
      <c r="GR170" s="329"/>
      <c r="GS170" s="329"/>
      <c r="GT170" s="329"/>
      <c r="GU170" s="329"/>
      <c r="GV170" s="329"/>
      <c r="GW170" s="329"/>
      <c r="GX170" s="329"/>
      <c r="GY170" s="329"/>
      <c r="GZ170" s="329"/>
      <c r="HA170" s="329"/>
      <c r="HB170" s="329"/>
      <c r="HC170" s="329"/>
      <c r="HD170" s="329"/>
      <c r="HE170" s="329"/>
      <c r="HF170" s="329"/>
      <c r="HG170" s="329"/>
      <c r="HH170" s="329"/>
      <c r="HI170" s="329"/>
      <c r="HJ170" s="329"/>
      <c r="HK170" s="329"/>
      <c r="HL170" s="329"/>
      <c r="HM170" s="329"/>
      <c r="HN170" s="329"/>
      <c r="HO170" s="329"/>
      <c r="HP170" s="329"/>
      <c r="HQ170" s="329"/>
      <c r="HR170" s="329"/>
      <c r="HS170" s="329"/>
      <c r="HT170" s="329"/>
      <c r="HU170" s="329"/>
      <c r="HV170" s="329"/>
      <c r="HW170" s="329"/>
      <c r="HX170" s="329"/>
      <c r="HY170" s="329"/>
      <c r="HZ170" s="329"/>
      <c r="IA170" s="329"/>
      <c r="IB170" s="329"/>
      <c r="IC170" s="329"/>
      <c r="ID170" s="329"/>
      <c r="IE170" s="329"/>
      <c r="IF170" s="329"/>
      <c r="IG170" s="329"/>
      <c r="IH170" s="329"/>
      <c r="II170" s="329"/>
      <c r="IJ170" s="329"/>
      <c r="IK170" s="329"/>
      <c r="IL170" s="329"/>
      <c r="IM170" s="329"/>
      <c r="IN170" s="329"/>
      <c r="IO170" s="329"/>
      <c r="IP170" s="329"/>
      <c r="IQ170" s="329"/>
      <c r="IR170" s="329"/>
      <c r="IS170" s="329"/>
      <c r="IT170" s="329"/>
      <c r="IU170" s="329"/>
      <c r="IV170" s="329"/>
    </row>
    <row r="171" s="524" customFormat="1" ht="15.75" hidden="1" spans="1:256">
      <c r="A171" s="353" t="s">
        <v>4313</v>
      </c>
      <c r="B171" s="307" t="s">
        <v>309</v>
      </c>
      <c r="C171" s="365">
        <f ca="1">SUMIF(表1.2024年公共财政收入决算表!$A$6:$A$387,A171,表1.2024年公共财政收入决算表!$E$6:$E$387)</f>
        <v>0</v>
      </c>
      <c r="D171" s="365">
        <f t="shared" si="48"/>
        <v>0</v>
      </c>
      <c r="E171" s="542"/>
      <c r="F171" s="348"/>
      <c r="G171" s="348">
        <f ca="1" t="shared" si="49"/>
        <v>0</v>
      </c>
      <c r="H171" s="348" t="str">
        <f ca="1" t="shared" si="32"/>
        <v/>
      </c>
      <c r="I171" s="22" t="str">
        <f ca="1" t="shared" si="34"/>
        <v>否</v>
      </c>
      <c r="J171" s="547" t="str">
        <f t="shared" si="50"/>
        <v>10118</v>
      </c>
      <c r="K171" s="93" t="str">
        <f t="shared" si="35"/>
        <v>项</v>
      </c>
      <c r="L171" s="329"/>
      <c r="M171" s="329"/>
      <c r="N171" s="329"/>
      <c r="O171" s="329"/>
      <c r="P171" s="329"/>
      <c r="Q171" s="329"/>
      <c r="R171" s="329"/>
      <c r="S171" s="329"/>
      <c r="T171" s="329"/>
      <c r="U171" s="329"/>
      <c r="V171" s="329"/>
      <c r="W171" s="329"/>
      <c r="X171" s="329"/>
      <c r="Y171" s="329"/>
      <c r="Z171" s="329"/>
      <c r="AA171" s="329"/>
      <c r="AB171" s="329"/>
      <c r="AC171" s="329"/>
      <c r="AD171" s="329"/>
      <c r="AE171" s="329"/>
      <c r="AF171" s="329"/>
      <c r="AG171" s="329"/>
      <c r="AH171" s="329"/>
      <c r="AI171" s="329"/>
      <c r="AJ171" s="329"/>
      <c r="AK171" s="329"/>
      <c r="AL171" s="329"/>
      <c r="AM171" s="329"/>
      <c r="AN171" s="329"/>
      <c r="AO171" s="329"/>
      <c r="AP171" s="329"/>
      <c r="AQ171" s="329"/>
      <c r="AR171" s="329"/>
      <c r="AS171" s="329"/>
      <c r="AT171" s="329"/>
      <c r="AU171" s="329"/>
      <c r="AV171" s="329"/>
      <c r="AW171" s="329"/>
      <c r="AX171" s="329"/>
      <c r="AY171" s="329"/>
      <c r="AZ171" s="329"/>
      <c r="BA171" s="329"/>
      <c r="BB171" s="329"/>
      <c r="BC171" s="329"/>
      <c r="BD171" s="329"/>
      <c r="BE171" s="329"/>
      <c r="BF171" s="329"/>
      <c r="BG171" s="329"/>
      <c r="BH171" s="329"/>
      <c r="BI171" s="329"/>
      <c r="BJ171" s="329"/>
      <c r="BK171" s="329"/>
      <c r="BL171" s="329"/>
      <c r="BM171" s="329"/>
      <c r="BN171" s="329"/>
      <c r="BO171" s="329"/>
      <c r="BP171" s="329"/>
      <c r="BQ171" s="329"/>
      <c r="BR171" s="329"/>
      <c r="BS171" s="329"/>
      <c r="BT171" s="329"/>
      <c r="BU171" s="329"/>
      <c r="BV171" s="329"/>
      <c r="BW171" s="329"/>
      <c r="BX171" s="329"/>
      <c r="BY171" s="329"/>
      <c r="BZ171" s="329"/>
      <c r="CA171" s="329"/>
      <c r="CB171" s="329"/>
      <c r="CC171" s="329"/>
      <c r="CD171" s="329"/>
      <c r="CE171" s="329"/>
      <c r="CF171" s="329"/>
      <c r="CG171" s="329"/>
      <c r="CH171" s="329"/>
      <c r="CI171" s="329"/>
      <c r="CJ171" s="329"/>
      <c r="CK171" s="329"/>
      <c r="CL171" s="329"/>
      <c r="CM171" s="329"/>
      <c r="CN171" s="329"/>
      <c r="CO171" s="329"/>
      <c r="CP171" s="329"/>
      <c r="CQ171" s="329"/>
      <c r="CR171" s="329"/>
      <c r="CS171" s="329"/>
      <c r="CT171" s="329"/>
      <c r="CU171" s="329"/>
      <c r="CV171" s="329"/>
      <c r="CW171" s="329"/>
      <c r="CX171" s="329"/>
      <c r="CY171" s="329"/>
      <c r="CZ171" s="329"/>
      <c r="DA171" s="329"/>
      <c r="DB171" s="329"/>
      <c r="DC171" s="329"/>
      <c r="DD171" s="329"/>
      <c r="DE171" s="329"/>
      <c r="DF171" s="329"/>
      <c r="DG171" s="329"/>
      <c r="DH171" s="329"/>
      <c r="DI171" s="329"/>
      <c r="DJ171" s="329"/>
      <c r="DK171" s="329"/>
      <c r="DL171" s="329"/>
      <c r="DM171" s="329"/>
      <c r="DN171" s="329"/>
      <c r="DO171" s="329"/>
      <c r="DP171" s="329"/>
      <c r="DQ171" s="329"/>
      <c r="DR171" s="329"/>
      <c r="DS171" s="329"/>
      <c r="DT171" s="329"/>
      <c r="DU171" s="329"/>
      <c r="DV171" s="329"/>
      <c r="DW171" s="329"/>
      <c r="DX171" s="329"/>
      <c r="DY171" s="329"/>
      <c r="DZ171" s="329"/>
      <c r="EA171" s="329"/>
      <c r="EB171" s="329"/>
      <c r="EC171" s="329"/>
      <c r="ED171" s="329"/>
      <c r="EE171" s="329"/>
      <c r="EF171" s="329"/>
      <c r="EG171" s="329"/>
      <c r="EH171" s="329"/>
      <c r="EI171" s="329"/>
      <c r="EJ171" s="329"/>
      <c r="EK171" s="329"/>
      <c r="EL171" s="329"/>
      <c r="EM171" s="329"/>
      <c r="EN171" s="329"/>
      <c r="EO171" s="329"/>
      <c r="EP171" s="329"/>
      <c r="EQ171" s="329"/>
      <c r="ER171" s="329"/>
      <c r="ES171" s="329"/>
      <c r="ET171" s="329"/>
      <c r="EU171" s="329"/>
      <c r="EV171" s="329"/>
      <c r="EW171" s="329"/>
      <c r="EX171" s="329"/>
      <c r="EY171" s="329"/>
      <c r="EZ171" s="329"/>
      <c r="FA171" s="329"/>
      <c r="FB171" s="329"/>
      <c r="FC171" s="329"/>
      <c r="FD171" s="329"/>
      <c r="FE171" s="329"/>
      <c r="FF171" s="329"/>
      <c r="FG171" s="329"/>
      <c r="FH171" s="329"/>
      <c r="FI171" s="329"/>
      <c r="FJ171" s="329"/>
      <c r="FK171" s="329"/>
      <c r="FL171" s="329"/>
      <c r="FM171" s="329"/>
      <c r="FN171" s="329"/>
      <c r="FO171" s="329"/>
      <c r="FP171" s="329"/>
      <c r="FQ171" s="329"/>
      <c r="FR171" s="329"/>
      <c r="FS171" s="329"/>
      <c r="FT171" s="329"/>
      <c r="FU171" s="329"/>
      <c r="FV171" s="329"/>
      <c r="FW171" s="329"/>
      <c r="FX171" s="329"/>
      <c r="FY171" s="329"/>
      <c r="FZ171" s="329"/>
      <c r="GA171" s="329"/>
      <c r="GB171" s="329"/>
      <c r="GC171" s="329"/>
      <c r="GD171" s="329"/>
      <c r="GE171" s="329"/>
      <c r="GF171" s="329"/>
      <c r="GG171" s="329"/>
      <c r="GH171" s="329"/>
      <c r="GI171" s="329"/>
      <c r="GJ171" s="329"/>
      <c r="GK171" s="329"/>
      <c r="GL171" s="329"/>
      <c r="GM171" s="329"/>
      <c r="GN171" s="329"/>
      <c r="GO171" s="329"/>
      <c r="GP171" s="329"/>
      <c r="GQ171" s="329"/>
      <c r="GR171" s="329"/>
      <c r="GS171" s="329"/>
      <c r="GT171" s="329"/>
      <c r="GU171" s="329"/>
      <c r="GV171" s="329"/>
      <c r="GW171" s="329"/>
      <c r="GX171" s="329"/>
      <c r="GY171" s="329"/>
      <c r="GZ171" s="329"/>
      <c r="HA171" s="329"/>
      <c r="HB171" s="329"/>
      <c r="HC171" s="329"/>
      <c r="HD171" s="329"/>
      <c r="HE171" s="329"/>
      <c r="HF171" s="329"/>
      <c r="HG171" s="329"/>
      <c r="HH171" s="329"/>
      <c r="HI171" s="329"/>
      <c r="HJ171" s="329"/>
      <c r="HK171" s="329"/>
      <c r="HL171" s="329"/>
      <c r="HM171" s="329"/>
      <c r="HN171" s="329"/>
      <c r="HO171" s="329"/>
      <c r="HP171" s="329"/>
      <c r="HQ171" s="329"/>
      <c r="HR171" s="329"/>
      <c r="HS171" s="329"/>
      <c r="HT171" s="329"/>
      <c r="HU171" s="329"/>
      <c r="HV171" s="329"/>
      <c r="HW171" s="329"/>
      <c r="HX171" s="329"/>
      <c r="HY171" s="329"/>
      <c r="HZ171" s="329"/>
      <c r="IA171" s="329"/>
      <c r="IB171" s="329"/>
      <c r="IC171" s="329"/>
      <c r="ID171" s="329"/>
      <c r="IE171" s="329"/>
      <c r="IF171" s="329"/>
      <c r="IG171" s="329"/>
      <c r="IH171" s="329"/>
      <c r="II171" s="329"/>
      <c r="IJ171" s="329"/>
      <c r="IK171" s="329"/>
      <c r="IL171" s="329"/>
      <c r="IM171" s="329"/>
      <c r="IN171" s="329"/>
      <c r="IO171" s="329"/>
      <c r="IP171" s="329"/>
      <c r="IQ171" s="329"/>
      <c r="IR171" s="329"/>
      <c r="IS171" s="329"/>
      <c r="IT171" s="329"/>
      <c r="IU171" s="329"/>
      <c r="IV171" s="329"/>
    </row>
    <row r="172" s="525" customFormat="1" ht="31.5" hidden="1" spans="1:256">
      <c r="A172" s="353" t="s">
        <v>4314</v>
      </c>
      <c r="B172" s="307" t="s">
        <v>311</v>
      </c>
      <c r="C172" s="365">
        <f ca="1">SUMIF(表1.2024年公共财政收入决算表!$A$6:$A$387,A172,表1.2024年公共财政收入决算表!$E$6:$E$387)</f>
        <v>0</v>
      </c>
      <c r="D172" s="365">
        <f t="shared" si="48"/>
        <v>0</v>
      </c>
      <c r="E172" s="542"/>
      <c r="F172" s="348"/>
      <c r="G172" s="365">
        <f ca="1" t="shared" si="49"/>
        <v>0</v>
      </c>
      <c r="H172" s="365" t="str">
        <f ca="1" t="shared" si="32"/>
        <v/>
      </c>
      <c r="I172" s="22" t="str">
        <f ca="1" t="shared" si="34"/>
        <v>否</v>
      </c>
      <c r="J172" s="547" t="str">
        <f t="shared" si="50"/>
        <v>10118</v>
      </c>
      <c r="K172" s="93" t="str">
        <f t="shared" si="35"/>
        <v>项</v>
      </c>
      <c r="L172" s="329"/>
      <c r="M172" s="329"/>
      <c r="N172" s="329"/>
      <c r="O172" s="329"/>
      <c r="P172" s="329"/>
      <c r="Q172" s="329"/>
      <c r="R172" s="329"/>
      <c r="S172" s="329"/>
      <c r="T172" s="329"/>
      <c r="U172" s="329"/>
      <c r="V172" s="329"/>
      <c r="W172" s="329"/>
      <c r="X172" s="329"/>
      <c r="Y172" s="329"/>
      <c r="Z172" s="329"/>
      <c r="AA172" s="329"/>
      <c r="AB172" s="329"/>
      <c r="AC172" s="329"/>
      <c r="AD172" s="329"/>
      <c r="AE172" s="329"/>
      <c r="AF172" s="329"/>
      <c r="AG172" s="329"/>
      <c r="AH172" s="329"/>
      <c r="AI172" s="329"/>
      <c r="AJ172" s="329"/>
      <c r="AK172" s="329"/>
      <c r="AL172" s="329"/>
      <c r="AM172" s="329"/>
      <c r="AN172" s="329"/>
      <c r="AO172" s="329"/>
      <c r="AP172" s="329"/>
      <c r="AQ172" s="329"/>
      <c r="AR172" s="329"/>
      <c r="AS172" s="329"/>
      <c r="AT172" s="329"/>
      <c r="AU172" s="329"/>
      <c r="AV172" s="329"/>
      <c r="AW172" s="329"/>
      <c r="AX172" s="329"/>
      <c r="AY172" s="329"/>
      <c r="AZ172" s="329"/>
      <c r="BA172" s="329"/>
      <c r="BB172" s="329"/>
      <c r="BC172" s="329"/>
      <c r="BD172" s="329"/>
      <c r="BE172" s="329"/>
      <c r="BF172" s="329"/>
      <c r="BG172" s="329"/>
      <c r="BH172" s="329"/>
      <c r="BI172" s="329"/>
      <c r="BJ172" s="329"/>
      <c r="BK172" s="329"/>
      <c r="BL172" s="329"/>
      <c r="BM172" s="329"/>
      <c r="BN172" s="329"/>
      <c r="BO172" s="329"/>
      <c r="BP172" s="329"/>
      <c r="BQ172" s="329"/>
      <c r="BR172" s="329"/>
      <c r="BS172" s="329"/>
      <c r="BT172" s="329"/>
      <c r="BU172" s="329"/>
      <c r="BV172" s="329"/>
      <c r="BW172" s="329"/>
      <c r="BX172" s="329"/>
      <c r="BY172" s="329"/>
      <c r="BZ172" s="329"/>
      <c r="CA172" s="329"/>
      <c r="CB172" s="329"/>
      <c r="CC172" s="329"/>
      <c r="CD172" s="329"/>
      <c r="CE172" s="329"/>
      <c r="CF172" s="329"/>
      <c r="CG172" s="329"/>
      <c r="CH172" s="329"/>
      <c r="CI172" s="329"/>
      <c r="CJ172" s="329"/>
      <c r="CK172" s="329"/>
      <c r="CL172" s="329"/>
      <c r="CM172" s="329"/>
      <c r="CN172" s="329"/>
      <c r="CO172" s="329"/>
      <c r="CP172" s="329"/>
      <c r="CQ172" s="329"/>
      <c r="CR172" s="329"/>
      <c r="CS172" s="329"/>
      <c r="CT172" s="329"/>
      <c r="CU172" s="329"/>
      <c r="CV172" s="329"/>
      <c r="CW172" s="329"/>
      <c r="CX172" s="329"/>
      <c r="CY172" s="329"/>
      <c r="CZ172" s="329"/>
      <c r="DA172" s="329"/>
      <c r="DB172" s="329"/>
      <c r="DC172" s="329"/>
      <c r="DD172" s="329"/>
      <c r="DE172" s="329"/>
      <c r="DF172" s="329"/>
      <c r="DG172" s="329"/>
      <c r="DH172" s="329"/>
      <c r="DI172" s="329"/>
      <c r="DJ172" s="329"/>
      <c r="DK172" s="329"/>
      <c r="DL172" s="329"/>
      <c r="DM172" s="329"/>
      <c r="DN172" s="329"/>
      <c r="DO172" s="329"/>
      <c r="DP172" s="329"/>
      <c r="DQ172" s="329"/>
      <c r="DR172" s="329"/>
      <c r="DS172" s="329"/>
      <c r="DT172" s="329"/>
      <c r="DU172" s="329"/>
      <c r="DV172" s="329"/>
      <c r="DW172" s="329"/>
      <c r="DX172" s="329"/>
      <c r="DY172" s="329"/>
      <c r="DZ172" s="329"/>
      <c r="EA172" s="329"/>
      <c r="EB172" s="329"/>
      <c r="EC172" s="329"/>
      <c r="ED172" s="329"/>
      <c r="EE172" s="329"/>
      <c r="EF172" s="329"/>
      <c r="EG172" s="329"/>
      <c r="EH172" s="329"/>
      <c r="EI172" s="329"/>
      <c r="EJ172" s="329"/>
      <c r="EK172" s="329"/>
      <c r="EL172" s="329"/>
      <c r="EM172" s="329"/>
      <c r="EN172" s="329"/>
      <c r="EO172" s="329"/>
      <c r="EP172" s="329"/>
      <c r="EQ172" s="329"/>
      <c r="ER172" s="329"/>
      <c r="ES172" s="329"/>
      <c r="ET172" s="329"/>
      <c r="EU172" s="329"/>
      <c r="EV172" s="329"/>
      <c r="EW172" s="329"/>
      <c r="EX172" s="329"/>
      <c r="EY172" s="329"/>
      <c r="EZ172" s="329"/>
      <c r="FA172" s="329"/>
      <c r="FB172" s="329"/>
      <c r="FC172" s="329"/>
      <c r="FD172" s="329"/>
      <c r="FE172" s="329"/>
      <c r="FF172" s="329"/>
      <c r="FG172" s="329"/>
      <c r="FH172" s="329"/>
      <c r="FI172" s="329"/>
      <c r="FJ172" s="329"/>
      <c r="FK172" s="329"/>
      <c r="FL172" s="329"/>
      <c r="FM172" s="329"/>
      <c r="FN172" s="329"/>
      <c r="FO172" s="329"/>
      <c r="FP172" s="329"/>
      <c r="FQ172" s="329"/>
      <c r="FR172" s="329"/>
      <c r="FS172" s="329"/>
      <c r="FT172" s="329"/>
      <c r="FU172" s="329"/>
      <c r="FV172" s="329"/>
      <c r="FW172" s="329"/>
      <c r="FX172" s="329"/>
      <c r="FY172" s="329"/>
      <c r="FZ172" s="329"/>
      <c r="GA172" s="329"/>
      <c r="GB172" s="329"/>
      <c r="GC172" s="329"/>
      <c r="GD172" s="329"/>
      <c r="GE172" s="329"/>
      <c r="GF172" s="329"/>
      <c r="GG172" s="329"/>
      <c r="GH172" s="329"/>
      <c r="GI172" s="329"/>
      <c r="GJ172" s="329"/>
      <c r="GK172" s="329"/>
      <c r="GL172" s="329"/>
      <c r="GM172" s="329"/>
      <c r="GN172" s="329"/>
      <c r="GO172" s="329"/>
      <c r="GP172" s="329"/>
      <c r="GQ172" s="329"/>
      <c r="GR172" s="329"/>
      <c r="GS172" s="329"/>
      <c r="GT172" s="329"/>
      <c r="GU172" s="329"/>
      <c r="GV172" s="329"/>
      <c r="GW172" s="329"/>
      <c r="GX172" s="329"/>
      <c r="GY172" s="329"/>
      <c r="GZ172" s="329"/>
      <c r="HA172" s="329"/>
      <c r="HB172" s="329"/>
      <c r="HC172" s="329"/>
      <c r="HD172" s="329"/>
      <c r="HE172" s="329"/>
      <c r="HF172" s="329"/>
      <c r="HG172" s="329"/>
      <c r="HH172" s="329"/>
      <c r="HI172" s="329"/>
      <c r="HJ172" s="329"/>
      <c r="HK172" s="329"/>
      <c r="HL172" s="329"/>
      <c r="HM172" s="329"/>
      <c r="HN172" s="329"/>
      <c r="HO172" s="329"/>
      <c r="HP172" s="329"/>
      <c r="HQ172" s="329"/>
      <c r="HR172" s="329"/>
      <c r="HS172" s="329"/>
      <c r="HT172" s="329"/>
      <c r="HU172" s="329"/>
      <c r="HV172" s="329"/>
      <c r="HW172" s="329"/>
      <c r="HX172" s="329"/>
      <c r="HY172" s="329"/>
      <c r="HZ172" s="329"/>
      <c r="IA172" s="329"/>
      <c r="IB172" s="329"/>
      <c r="IC172" s="329"/>
      <c r="ID172" s="329"/>
      <c r="IE172" s="329"/>
      <c r="IF172" s="329"/>
      <c r="IG172" s="329"/>
      <c r="IH172" s="329"/>
      <c r="II172" s="329"/>
      <c r="IJ172" s="329"/>
      <c r="IK172" s="329"/>
      <c r="IL172" s="329"/>
      <c r="IM172" s="329"/>
      <c r="IN172" s="329"/>
      <c r="IO172" s="329"/>
      <c r="IP172" s="329"/>
      <c r="IQ172" s="329"/>
      <c r="IR172" s="329"/>
      <c r="IS172" s="329"/>
      <c r="IT172" s="329"/>
      <c r="IU172" s="329"/>
      <c r="IV172" s="329"/>
    </row>
    <row r="173" s="70" customFormat="1" spans="1:256">
      <c r="A173" s="539" t="s">
        <v>4315</v>
      </c>
      <c r="B173" s="540" t="s">
        <v>313</v>
      </c>
      <c r="C173" s="483">
        <f ca="1">表1.2024年公共财政收入决算表!E173</f>
        <v>1125</v>
      </c>
      <c r="D173" s="483">
        <f ca="1">SUMIF($J174:$J$390,$A173,D174:D$390)</f>
        <v>1555</v>
      </c>
      <c r="E173" s="541">
        <f ca="1">SUMIF($J174:$J$390,$A173,E174:E$390)</f>
        <v>1555</v>
      </c>
      <c r="F173" s="541">
        <f ca="1">SUMIF($J174:$J$390,$A173,F174:F$390)</f>
        <v>0</v>
      </c>
      <c r="G173" s="483">
        <f ca="1">SUMIF($J174:$J$390,$A173,G174:G$390)</f>
        <v>430</v>
      </c>
      <c r="H173" s="483" t="str">
        <f ca="1" t="shared" si="32"/>
        <v>38.2%</v>
      </c>
      <c r="I173" s="22" t="str">
        <f ca="1" t="shared" si="34"/>
        <v>是</v>
      </c>
      <c r="J173" s="546" t="str">
        <f>LEFT(A173,3)</f>
        <v>101</v>
      </c>
      <c r="K173" s="93" t="str">
        <f t="shared" si="35"/>
        <v>款</v>
      </c>
      <c r="L173" s="545">
        <v>1</v>
      </c>
      <c r="M173" s="230"/>
      <c r="N173" s="230"/>
      <c r="O173" s="230"/>
      <c r="P173" s="230"/>
      <c r="Q173" s="230"/>
      <c r="R173" s="230"/>
      <c r="S173" s="230"/>
      <c r="T173" s="230"/>
      <c r="U173" s="230"/>
      <c r="V173" s="230"/>
      <c r="W173" s="230"/>
      <c r="X173" s="230"/>
      <c r="Y173" s="230"/>
      <c r="Z173" s="230"/>
      <c r="AA173" s="230"/>
      <c r="AB173" s="230"/>
      <c r="AC173" s="230"/>
      <c r="AD173" s="230"/>
      <c r="AE173" s="230"/>
      <c r="AF173" s="230"/>
      <c r="AG173" s="230"/>
      <c r="AH173" s="230"/>
      <c r="AI173" s="230"/>
      <c r="AJ173" s="230"/>
      <c r="AK173" s="230"/>
      <c r="AL173" s="230"/>
      <c r="AM173" s="230"/>
      <c r="AN173" s="230"/>
      <c r="AO173" s="230"/>
      <c r="AP173" s="230"/>
      <c r="AQ173" s="230"/>
      <c r="AR173" s="230"/>
      <c r="AS173" s="230"/>
      <c r="AT173" s="230"/>
      <c r="AU173" s="230"/>
      <c r="AV173" s="230"/>
      <c r="AW173" s="230"/>
      <c r="AX173" s="230"/>
      <c r="AY173" s="230"/>
      <c r="AZ173" s="230"/>
      <c r="BA173" s="230"/>
      <c r="BB173" s="230"/>
      <c r="BC173" s="230"/>
      <c r="BD173" s="230"/>
      <c r="BE173" s="230"/>
      <c r="BF173" s="230"/>
      <c r="BG173" s="230"/>
      <c r="BH173" s="230"/>
      <c r="BI173" s="230"/>
      <c r="BJ173" s="230"/>
      <c r="BK173" s="230"/>
      <c r="BL173" s="230"/>
      <c r="BM173" s="230"/>
      <c r="BN173" s="230"/>
      <c r="BO173" s="230"/>
      <c r="BP173" s="230"/>
      <c r="BQ173" s="230"/>
      <c r="BR173" s="230"/>
      <c r="BS173" s="230"/>
      <c r="BT173" s="230"/>
      <c r="BU173" s="230"/>
      <c r="BV173" s="230"/>
      <c r="BW173" s="230"/>
      <c r="BX173" s="230"/>
      <c r="BY173" s="230"/>
      <c r="BZ173" s="230"/>
      <c r="CA173" s="230"/>
      <c r="CB173" s="230"/>
      <c r="CC173" s="230"/>
      <c r="CD173" s="230"/>
      <c r="CE173" s="230"/>
      <c r="CF173" s="230"/>
      <c r="CG173" s="230"/>
      <c r="CH173" s="230"/>
      <c r="CI173" s="230"/>
      <c r="CJ173" s="230"/>
      <c r="CK173" s="230"/>
      <c r="CL173" s="230"/>
      <c r="CM173" s="230"/>
      <c r="CN173" s="230"/>
      <c r="CO173" s="230"/>
      <c r="CP173" s="230"/>
      <c r="CQ173" s="230"/>
      <c r="CR173" s="230"/>
      <c r="CS173" s="230"/>
      <c r="CT173" s="230"/>
      <c r="CU173" s="230"/>
      <c r="CV173" s="230"/>
      <c r="CW173" s="230"/>
      <c r="CX173" s="230"/>
      <c r="CY173" s="230"/>
      <c r="CZ173" s="230"/>
      <c r="DA173" s="230"/>
      <c r="DB173" s="230"/>
      <c r="DC173" s="230"/>
      <c r="DD173" s="230"/>
      <c r="DE173" s="230"/>
      <c r="DF173" s="230"/>
      <c r="DG173" s="230"/>
      <c r="DH173" s="230"/>
      <c r="DI173" s="230"/>
      <c r="DJ173" s="230"/>
      <c r="DK173" s="230"/>
      <c r="DL173" s="230"/>
      <c r="DM173" s="230"/>
      <c r="DN173" s="230"/>
      <c r="DO173" s="230"/>
      <c r="DP173" s="230"/>
      <c r="DQ173" s="230"/>
      <c r="DR173" s="230"/>
      <c r="DS173" s="230"/>
      <c r="DT173" s="230"/>
      <c r="DU173" s="230"/>
      <c r="DV173" s="230"/>
      <c r="DW173" s="230"/>
      <c r="DX173" s="230"/>
      <c r="DY173" s="230"/>
      <c r="DZ173" s="230"/>
      <c r="EA173" s="230"/>
      <c r="EB173" s="230"/>
      <c r="EC173" s="230"/>
      <c r="ED173" s="230"/>
      <c r="EE173" s="230"/>
      <c r="EF173" s="230"/>
      <c r="EG173" s="230"/>
      <c r="EH173" s="230"/>
      <c r="EI173" s="230"/>
      <c r="EJ173" s="230"/>
      <c r="EK173" s="230"/>
      <c r="EL173" s="230"/>
      <c r="EM173" s="230"/>
      <c r="EN173" s="230"/>
      <c r="EO173" s="230"/>
      <c r="EP173" s="230"/>
      <c r="EQ173" s="230"/>
      <c r="ER173" s="230"/>
      <c r="ES173" s="230"/>
      <c r="ET173" s="230"/>
      <c r="EU173" s="230"/>
      <c r="EV173" s="230"/>
      <c r="EW173" s="230"/>
      <c r="EX173" s="230"/>
      <c r="EY173" s="230"/>
      <c r="EZ173" s="230"/>
      <c r="FA173" s="230"/>
      <c r="FB173" s="230"/>
      <c r="FC173" s="230"/>
      <c r="FD173" s="230"/>
      <c r="FE173" s="230"/>
      <c r="FF173" s="230"/>
      <c r="FG173" s="230"/>
      <c r="FH173" s="230"/>
      <c r="FI173" s="230"/>
      <c r="FJ173" s="230"/>
      <c r="FK173" s="230"/>
      <c r="FL173" s="230"/>
      <c r="FM173" s="230"/>
      <c r="FN173" s="230"/>
      <c r="FO173" s="230"/>
      <c r="FP173" s="230"/>
      <c r="FQ173" s="230"/>
      <c r="FR173" s="230"/>
      <c r="FS173" s="230"/>
      <c r="FT173" s="230"/>
      <c r="FU173" s="230"/>
      <c r="FV173" s="230"/>
      <c r="FW173" s="230"/>
      <c r="FX173" s="230"/>
      <c r="FY173" s="230"/>
      <c r="FZ173" s="230"/>
      <c r="GA173" s="230"/>
      <c r="GB173" s="230"/>
      <c r="GC173" s="230"/>
      <c r="GD173" s="230"/>
      <c r="GE173" s="230"/>
      <c r="GF173" s="230"/>
      <c r="GG173" s="230"/>
      <c r="GH173" s="230"/>
      <c r="GI173" s="230"/>
      <c r="GJ173" s="230"/>
      <c r="GK173" s="230"/>
      <c r="GL173" s="230"/>
      <c r="GM173" s="230"/>
      <c r="GN173" s="230"/>
      <c r="GO173" s="230"/>
      <c r="GP173" s="230"/>
      <c r="GQ173" s="230"/>
      <c r="GR173" s="230"/>
      <c r="GS173" s="230"/>
      <c r="GT173" s="230"/>
      <c r="GU173" s="230"/>
      <c r="GV173" s="230"/>
      <c r="GW173" s="230"/>
      <c r="GX173" s="230"/>
      <c r="GY173" s="230"/>
      <c r="GZ173" s="230"/>
      <c r="HA173" s="230"/>
      <c r="HB173" s="230"/>
      <c r="HC173" s="230"/>
      <c r="HD173" s="230"/>
      <c r="HE173" s="230"/>
      <c r="HF173" s="230"/>
      <c r="HG173" s="230"/>
      <c r="HH173" s="230"/>
      <c r="HI173" s="230"/>
      <c r="HJ173" s="230"/>
      <c r="HK173" s="230"/>
      <c r="HL173" s="230"/>
      <c r="HM173" s="230"/>
      <c r="HN173" s="230"/>
      <c r="HO173" s="230"/>
      <c r="HP173" s="230"/>
      <c r="HQ173" s="230"/>
      <c r="HR173" s="230"/>
      <c r="HS173" s="230"/>
      <c r="HT173" s="230"/>
      <c r="HU173" s="230"/>
      <c r="HV173" s="230"/>
      <c r="HW173" s="230"/>
      <c r="HX173" s="230"/>
      <c r="HY173" s="230"/>
      <c r="HZ173" s="230"/>
      <c r="IA173" s="230"/>
      <c r="IB173" s="230"/>
      <c r="IC173" s="230"/>
      <c r="ID173" s="230"/>
      <c r="IE173" s="230"/>
      <c r="IF173" s="230"/>
      <c r="IG173" s="230"/>
      <c r="IH173" s="230"/>
      <c r="II173" s="230"/>
      <c r="IJ173" s="230"/>
      <c r="IK173" s="230"/>
      <c r="IL173" s="230"/>
      <c r="IM173" s="230"/>
      <c r="IN173" s="230"/>
      <c r="IO173" s="230"/>
      <c r="IP173" s="230"/>
      <c r="IQ173" s="230"/>
      <c r="IR173" s="230"/>
      <c r="IS173" s="230"/>
      <c r="IT173" s="230"/>
      <c r="IU173" s="230"/>
      <c r="IV173" s="230"/>
    </row>
    <row r="174" s="525" customFormat="1" ht="15.75" hidden="1" spans="1:256">
      <c r="A174" s="353" t="s">
        <v>4317</v>
      </c>
      <c r="B174" s="307" t="s">
        <v>313</v>
      </c>
      <c r="C174" s="365">
        <f ca="1">SUMIF(表1.2024年公共财政收入决算表!$A$6:$A$387,A174,表1.2024年公共财政收入决算表!$E$6:$E$387)</f>
        <v>1125</v>
      </c>
      <c r="D174" s="365">
        <f t="shared" ref="D174:D178" si="51">SUM(E174:F174)</f>
        <v>1555</v>
      </c>
      <c r="E174" s="542">
        <v>1555</v>
      </c>
      <c r="F174" s="348"/>
      <c r="G174" s="365">
        <f ca="1" t="shared" ref="G174:G178" si="52">D174-C174</f>
        <v>430</v>
      </c>
      <c r="H174" s="365" t="str">
        <f ca="1" t="shared" si="32"/>
        <v>38.2%</v>
      </c>
      <c r="I174" s="22" t="str">
        <f ca="1" t="shared" si="34"/>
        <v>是</v>
      </c>
      <c r="J174" s="547" t="str">
        <f t="shared" ref="J174:J178" si="53">LEFT(A174,5)</f>
        <v>10119</v>
      </c>
      <c r="K174" s="93" t="str">
        <f t="shared" si="35"/>
        <v>项</v>
      </c>
      <c r="L174" s="329"/>
      <c r="M174" s="329"/>
      <c r="N174" s="329"/>
      <c r="O174" s="329"/>
      <c r="P174" s="329"/>
      <c r="Q174" s="329"/>
      <c r="R174" s="329"/>
      <c r="S174" s="329"/>
      <c r="T174" s="329"/>
      <c r="U174" s="329"/>
      <c r="V174" s="329"/>
      <c r="W174" s="329"/>
      <c r="X174" s="329"/>
      <c r="Y174" s="329"/>
      <c r="Z174" s="329"/>
      <c r="AA174" s="329"/>
      <c r="AB174" s="329"/>
      <c r="AC174" s="329"/>
      <c r="AD174" s="329"/>
      <c r="AE174" s="329"/>
      <c r="AF174" s="329"/>
      <c r="AG174" s="329"/>
      <c r="AH174" s="329"/>
      <c r="AI174" s="329"/>
      <c r="AJ174" s="329"/>
      <c r="AK174" s="329"/>
      <c r="AL174" s="329"/>
      <c r="AM174" s="329"/>
      <c r="AN174" s="329"/>
      <c r="AO174" s="329"/>
      <c r="AP174" s="329"/>
      <c r="AQ174" s="329"/>
      <c r="AR174" s="329"/>
      <c r="AS174" s="329"/>
      <c r="AT174" s="329"/>
      <c r="AU174" s="329"/>
      <c r="AV174" s="329"/>
      <c r="AW174" s="329"/>
      <c r="AX174" s="329"/>
      <c r="AY174" s="329"/>
      <c r="AZ174" s="329"/>
      <c r="BA174" s="329"/>
      <c r="BB174" s="329"/>
      <c r="BC174" s="329"/>
      <c r="BD174" s="329"/>
      <c r="BE174" s="329"/>
      <c r="BF174" s="329"/>
      <c r="BG174" s="329"/>
      <c r="BH174" s="329"/>
      <c r="BI174" s="329"/>
      <c r="BJ174" s="329"/>
      <c r="BK174" s="329"/>
      <c r="BL174" s="329"/>
      <c r="BM174" s="329"/>
      <c r="BN174" s="329"/>
      <c r="BO174" s="329"/>
      <c r="BP174" s="329"/>
      <c r="BQ174" s="329"/>
      <c r="BR174" s="329"/>
      <c r="BS174" s="329"/>
      <c r="BT174" s="329"/>
      <c r="BU174" s="329"/>
      <c r="BV174" s="329"/>
      <c r="BW174" s="329"/>
      <c r="BX174" s="329"/>
      <c r="BY174" s="329"/>
      <c r="BZ174" s="329"/>
      <c r="CA174" s="329"/>
      <c r="CB174" s="329"/>
      <c r="CC174" s="329"/>
      <c r="CD174" s="329"/>
      <c r="CE174" s="329"/>
      <c r="CF174" s="329"/>
      <c r="CG174" s="329"/>
      <c r="CH174" s="329"/>
      <c r="CI174" s="329"/>
      <c r="CJ174" s="329"/>
      <c r="CK174" s="329"/>
      <c r="CL174" s="329"/>
      <c r="CM174" s="329"/>
      <c r="CN174" s="329"/>
      <c r="CO174" s="329"/>
      <c r="CP174" s="329"/>
      <c r="CQ174" s="329"/>
      <c r="CR174" s="329"/>
      <c r="CS174" s="329"/>
      <c r="CT174" s="329"/>
      <c r="CU174" s="329"/>
      <c r="CV174" s="329"/>
      <c r="CW174" s="329"/>
      <c r="CX174" s="329"/>
      <c r="CY174" s="329"/>
      <c r="CZ174" s="329"/>
      <c r="DA174" s="329"/>
      <c r="DB174" s="329"/>
      <c r="DC174" s="329"/>
      <c r="DD174" s="329"/>
      <c r="DE174" s="329"/>
      <c r="DF174" s="329"/>
      <c r="DG174" s="329"/>
      <c r="DH174" s="329"/>
      <c r="DI174" s="329"/>
      <c r="DJ174" s="329"/>
      <c r="DK174" s="329"/>
      <c r="DL174" s="329"/>
      <c r="DM174" s="329"/>
      <c r="DN174" s="329"/>
      <c r="DO174" s="329"/>
      <c r="DP174" s="329"/>
      <c r="DQ174" s="329"/>
      <c r="DR174" s="329"/>
      <c r="DS174" s="329"/>
      <c r="DT174" s="329"/>
      <c r="DU174" s="329"/>
      <c r="DV174" s="329"/>
      <c r="DW174" s="329"/>
      <c r="DX174" s="329"/>
      <c r="DY174" s="329"/>
      <c r="DZ174" s="329"/>
      <c r="EA174" s="329"/>
      <c r="EB174" s="329"/>
      <c r="EC174" s="329"/>
      <c r="ED174" s="329"/>
      <c r="EE174" s="329"/>
      <c r="EF174" s="329"/>
      <c r="EG174" s="329"/>
      <c r="EH174" s="329"/>
      <c r="EI174" s="329"/>
      <c r="EJ174" s="329"/>
      <c r="EK174" s="329"/>
      <c r="EL174" s="329"/>
      <c r="EM174" s="329"/>
      <c r="EN174" s="329"/>
      <c r="EO174" s="329"/>
      <c r="EP174" s="329"/>
      <c r="EQ174" s="329"/>
      <c r="ER174" s="329"/>
      <c r="ES174" s="329"/>
      <c r="ET174" s="329"/>
      <c r="EU174" s="329"/>
      <c r="EV174" s="329"/>
      <c r="EW174" s="329"/>
      <c r="EX174" s="329"/>
      <c r="EY174" s="329"/>
      <c r="EZ174" s="329"/>
      <c r="FA174" s="329"/>
      <c r="FB174" s="329"/>
      <c r="FC174" s="329"/>
      <c r="FD174" s="329"/>
      <c r="FE174" s="329"/>
      <c r="FF174" s="329"/>
      <c r="FG174" s="329"/>
      <c r="FH174" s="329"/>
      <c r="FI174" s="329"/>
      <c r="FJ174" s="329"/>
      <c r="FK174" s="329"/>
      <c r="FL174" s="329"/>
      <c r="FM174" s="329"/>
      <c r="FN174" s="329"/>
      <c r="FO174" s="329"/>
      <c r="FP174" s="329"/>
      <c r="FQ174" s="329"/>
      <c r="FR174" s="329"/>
      <c r="FS174" s="329"/>
      <c r="FT174" s="329"/>
      <c r="FU174" s="329"/>
      <c r="FV174" s="329"/>
      <c r="FW174" s="329"/>
      <c r="FX174" s="329"/>
      <c r="FY174" s="329"/>
      <c r="FZ174" s="329"/>
      <c r="GA174" s="329"/>
      <c r="GB174" s="329"/>
      <c r="GC174" s="329"/>
      <c r="GD174" s="329"/>
      <c r="GE174" s="329"/>
      <c r="GF174" s="329"/>
      <c r="GG174" s="329"/>
      <c r="GH174" s="329"/>
      <c r="GI174" s="329"/>
      <c r="GJ174" s="329"/>
      <c r="GK174" s="329"/>
      <c r="GL174" s="329"/>
      <c r="GM174" s="329"/>
      <c r="GN174" s="329"/>
      <c r="GO174" s="329"/>
      <c r="GP174" s="329"/>
      <c r="GQ174" s="329"/>
      <c r="GR174" s="329"/>
      <c r="GS174" s="329"/>
      <c r="GT174" s="329"/>
      <c r="GU174" s="329"/>
      <c r="GV174" s="329"/>
      <c r="GW174" s="329"/>
      <c r="GX174" s="329"/>
      <c r="GY174" s="329"/>
      <c r="GZ174" s="329"/>
      <c r="HA174" s="329"/>
      <c r="HB174" s="329"/>
      <c r="HC174" s="329"/>
      <c r="HD174" s="329"/>
      <c r="HE174" s="329"/>
      <c r="HF174" s="329"/>
      <c r="HG174" s="329"/>
      <c r="HH174" s="329"/>
      <c r="HI174" s="329"/>
      <c r="HJ174" s="329"/>
      <c r="HK174" s="329"/>
      <c r="HL174" s="329"/>
      <c r="HM174" s="329"/>
      <c r="HN174" s="329"/>
      <c r="HO174" s="329"/>
      <c r="HP174" s="329"/>
      <c r="HQ174" s="329"/>
      <c r="HR174" s="329"/>
      <c r="HS174" s="329"/>
      <c r="HT174" s="329"/>
      <c r="HU174" s="329"/>
      <c r="HV174" s="329"/>
      <c r="HW174" s="329"/>
      <c r="HX174" s="329"/>
      <c r="HY174" s="329"/>
      <c r="HZ174" s="329"/>
      <c r="IA174" s="329"/>
      <c r="IB174" s="329"/>
      <c r="IC174" s="329"/>
      <c r="ID174" s="329"/>
      <c r="IE174" s="329"/>
      <c r="IF174" s="329"/>
      <c r="IG174" s="329"/>
      <c r="IH174" s="329"/>
      <c r="II174" s="329"/>
      <c r="IJ174" s="329"/>
      <c r="IK174" s="329"/>
      <c r="IL174" s="329"/>
      <c r="IM174" s="329"/>
      <c r="IN174" s="329"/>
      <c r="IO174" s="329"/>
      <c r="IP174" s="329"/>
      <c r="IQ174" s="329"/>
      <c r="IR174" s="329"/>
      <c r="IS174" s="329"/>
      <c r="IT174" s="329"/>
      <c r="IU174" s="329"/>
      <c r="IV174" s="329"/>
    </row>
    <row r="175" s="524" customFormat="1" ht="15.75" hidden="1" spans="1:256">
      <c r="A175" s="353" t="s">
        <v>4318</v>
      </c>
      <c r="B175" s="307" t="s">
        <v>314</v>
      </c>
      <c r="C175" s="365">
        <f ca="1">SUMIF(表1.2024年公共财政收入决算表!$A$6:$A$387,A175,表1.2024年公共财政收入决算表!$E$6:$E$387)</f>
        <v>0</v>
      </c>
      <c r="D175" s="365">
        <f t="shared" si="51"/>
        <v>0</v>
      </c>
      <c r="E175" s="542"/>
      <c r="F175" s="348"/>
      <c r="G175" s="348">
        <f ca="1" t="shared" si="52"/>
        <v>0</v>
      </c>
      <c r="H175" s="348" t="str">
        <f ca="1" t="shared" si="32"/>
        <v/>
      </c>
      <c r="I175" s="22" t="str">
        <f ca="1" t="shared" si="34"/>
        <v>否</v>
      </c>
      <c r="J175" s="547" t="str">
        <f t="shared" si="53"/>
        <v>10119</v>
      </c>
      <c r="K175" s="93" t="str">
        <f t="shared" si="35"/>
        <v>项</v>
      </c>
      <c r="L175" s="329"/>
      <c r="M175" s="329"/>
      <c r="N175" s="329"/>
      <c r="O175" s="329"/>
      <c r="P175" s="329"/>
      <c r="Q175" s="329"/>
      <c r="R175" s="329"/>
      <c r="S175" s="329"/>
      <c r="T175" s="329"/>
      <c r="U175" s="329"/>
      <c r="V175" s="329"/>
      <c r="W175" s="329"/>
      <c r="X175" s="329"/>
      <c r="Y175" s="329"/>
      <c r="Z175" s="329"/>
      <c r="AA175" s="329"/>
      <c r="AB175" s="329"/>
      <c r="AC175" s="329"/>
      <c r="AD175" s="329"/>
      <c r="AE175" s="329"/>
      <c r="AF175" s="329"/>
      <c r="AG175" s="329"/>
      <c r="AH175" s="329"/>
      <c r="AI175" s="329"/>
      <c r="AJ175" s="329"/>
      <c r="AK175" s="329"/>
      <c r="AL175" s="329"/>
      <c r="AM175" s="329"/>
      <c r="AN175" s="329"/>
      <c r="AO175" s="329"/>
      <c r="AP175" s="329"/>
      <c r="AQ175" s="329"/>
      <c r="AR175" s="329"/>
      <c r="AS175" s="329"/>
      <c r="AT175" s="329"/>
      <c r="AU175" s="329"/>
      <c r="AV175" s="329"/>
      <c r="AW175" s="329"/>
      <c r="AX175" s="329"/>
      <c r="AY175" s="329"/>
      <c r="AZ175" s="329"/>
      <c r="BA175" s="329"/>
      <c r="BB175" s="329"/>
      <c r="BC175" s="329"/>
      <c r="BD175" s="329"/>
      <c r="BE175" s="329"/>
      <c r="BF175" s="329"/>
      <c r="BG175" s="329"/>
      <c r="BH175" s="329"/>
      <c r="BI175" s="329"/>
      <c r="BJ175" s="329"/>
      <c r="BK175" s="329"/>
      <c r="BL175" s="329"/>
      <c r="BM175" s="329"/>
      <c r="BN175" s="329"/>
      <c r="BO175" s="329"/>
      <c r="BP175" s="329"/>
      <c r="BQ175" s="329"/>
      <c r="BR175" s="329"/>
      <c r="BS175" s="329"/>
      <c r="BT175" s="329"/>
      <c r="BU175" s="329"/>
      <c r="BV175" s="329"/>
      <c r="BW175" s="329"/>
      <c r="BX175" s="329"/>
      <c r="BY175" s="329"/>
      <c r="BZ175" s="329"/>
      <c r="CA175" s="329"/>
      <c r="CB175" s="329"/>
      <c r="CC175" s="329"/>
      <c r="CD175" s="329"/>
      <c r="CE175" s="329"/>
      <c r="CF175" s="329"/>
      <c r="CG175" s="329"/>
      <c r="CH175" s="329"/>
      <c r="CI175" s="329"/>
      <c r="CJ175" s="329"/>
      <c r="CK175" s="329"/>
      <c r="CL175" s="329"/>
      <c r="CM175" s="329"/>
      <c r="CN175" s="329"/>
      <c r="CO175" s="329"/>
      <c r="CP175" s="329"/>
      <c r="CQ175" s="329"/>
      <c r="CR175" s="329"/>
      <c r="CS175" s="329"/>
      <c r="CT175" s="329"/>
      <c r="CU175" s="329"/>
      <c r="CV175" s="329"/>
      <c r="CW175" s="329"/>
      <c r="CX175" s="329"/>
      <c r="CY175" s="329"/>
      <c r="CZ175" s="329"/>
      <c r="DA175" s="329"/>
      <c r="DB175" s="329"/>
      <c r="DC175" s="329"/>
      <c r="DD175" s="329"/>
      <c r="DE175" s="329"/>
      <c r="DF175" s="329"/>
      <c r="DG175" s="329"/>
      <c r="DH175" s="329"/>
      <c r="DI175" s="329"/>
      <c r="DJ175" s="329"/>
      <c r="DK175" s="329"/>
      <c r="DL175" s="329"/>
      <c r="DM175" s="329"/>
      <c r="DN175" s="329"/>
      <c r="DO175" s="329"/>
      <c r="DP175" s="329"/>
      <c r="DQ175" s="329"/>
      <c r="DR175" s="329"/>
      <c r="DS175" s="329"/>
      <c r="DT175" s="329"/>
      <c r="DU175" s="329"/>
      <c r="DV175" s="329"/>
      <c r="DW175" s="329"/>
      <c r="DX175" s="329"/>
      <c r="DY175" s="329"/>
      <c r="DZ175" s="329"/>
      <c r="EA175" s="329"/>
      <c r="EB175" s="329"/>
      <c r="EC175" s="329"/>
      <c r="ED175" s="329"/>
      <c r="EE175" s="329"/>
      <c r="EF175" s="329"/>
      <c r="EG175" s="329"/>
      <c r="EH175" s="329"/>
      <c r="EI175" s="329"/>
      <c r="EJ175" s="329"/>
      <c r="EK175" s="329"/>
      <c r="EL175" s="329"/>
      <c r="EM175" s="329"/>
      <c r="EN175" s="329"/>
      <c r="EO175" s="329"/>
      <c r="EP175" s="329"/>
      <c r="EQ175" s="329"/>
      <c r="ER175" s="329"/>
      <c r="ES175" s="329"/>
      <c r="ET175" s="329"/>
      <c r="EU175" s="329"/>
      <c r="EV175" s="329"/>
      <c r="EW175" s="329"/>
      <c r="EX175" s="329"/>
      <c r="EY175" s="329"/>
      <c r="EZ175" s="329"/>
      <c r="FA175" s="329"/>
      <c r="FB175" s="329"/>
      <c r="FC175" s="329"/>
      <c r="FD175" s="329"/>
      <c r="FE175" s="329"/>
      <c r="FF175" s="329"/>
      <c r="FG175" s="329"/>
      <c r="FH175" s="329"/>
      <c r="FI175" s="329"/>
      <c r="FJ175" s="329"/>
      <c r="FK175" s="329"/>
      <c r="FL175" s="329"/>
      <c r="FM175" s="329"/>
      <c r="FN175" s="329"/>
      <c r="FO175" s="329"/>
      <c r="FP175" s="329"/>
      <c r="FQ175" s="329"/>
      <c r="FR175" s="329"/>
      <c r="FS175" s="329"/>
      <c r="FT175" s="329"/>
      <c r="FU175" s="329"/>
      <c r="FV175" s="329"/>
      <c r="FW175" s="329"/>
      <c r="FX175" s="329"/>
      <c r="FY175" s="329"/>
      <c r="FZ175" s="329"/>
      <c r="GA175" s="329"/>
      <c r="GB175" s="329"/>
      <c r="GC175" s="329"/>
      <c r="GD175" s="329"/>
      <c r="GE175" s="329"/>
      <c r="GF175" s="329"/>
      <c r="GG175" s="329"/>
      <c r="GH175" s="329"/>
      <c r="GI175" s="329"/>
      <c r="GJ175" s="329"/>
      <c r="GK175" s="329"/>
      <c r="GL175" s="329"/>
      <c r="GM175" s="329"/>
      <c r="GN175" s="329"/>
      <c r="GO175" s="329"/>
      <c r="GP175" s="329"/>
      <c r="GQ175" s="329"/>
      <c r="GR175" s="329"/>
      <c r="GS175" s="329"/>
      <c r="GT175" s="329"/>
      <c r="GU175" s="329"/>
      <c r="GV175" s="329"/>
      <c r="GW175" s="329"/>
      <c r="GX175" s="329"/>
      <c r="GY175" s="329"/>
      <c r="GZ175" s="329"/>
      <c r="HA175" s="329"/>
      <c r="HB175" s="329"/>
      <c r="HC175" s="329"/>
      <c r="HD175" s="329"/>
      <c r="HE175" s="329"/>
      <c r="HF175" s="329"/>
      <c r="HG175" s="329"/>
      <c r="HH175" s="329"/>
      <c r="HI175" s="329"/>
      <c r="HJ175" s="329"/>
      <c r="HK175" s="329"/>
      <c r="HL175" s="329"/>
      <c r="HM175" s="329"/>
      <c r="HN175" s="329"/>
      <c r="HO175" s="329"/>
      <c r="HP175" s="329"/>
      <c r="HQ175" s="329"/>
      <c r="HR175" s="329"/>
      <c r="HS175" s="329"/>
      <c r="HT175" s="329"/>
      <c r="HU175" s="329"/>
      <c r="HV175" s="329"/>
      <c r="HW175" s="329"/>
      <c r="HX175" s="329"/>
      <c r="HY175" s="329"/>
      <c r="HZ175" s="329"/>
      <c r="IA175" s="329"/>
      <c r="IB175" s="329"/>
      <c r="IC175" s="329"/>
      <c r="ID175" s="329"/>
      <c r="IE175" s="329"/>
      <c r="IF175" s="329"/>
      <c r="IG175" s="329"/>
      <c r="IH175" s="329"/>
      <c r="II175" s="329"/>
      <c r="IJ175" s="329"/>
      <c r="IK175" s="329"/>
      <c r="IL175" s="329"/>
      <c r="IM175" s="329"/>
      <c r="IN175" s="329"/>
      <c r="IO175" s="329"/>
      <c r="IP175" s="329"/>
      <c r="IQ175" s="329"/>
      <c r="IR175" s="329"/>
      <c r="IS175" s="329"/>
      <c r="IT175" s="329"/>
      <c r="IU175" s="329"/>
      <c r="IV175" s="329"/>
    </row>
    <row r="176" s="70" customFormat="1" spans="1:256">
      <c r="A176" s="539" t="s">
        <v>4319</v>
      </c>
      <c r="B176" s="540" t="s">
        <v>315</v>
      </c>
      <c r="C176" s="483">
        <f ca="1">表1.2024年公共财政收入决算表!E176</f>
        <v>5123</v>
      </c>
      <c r="D176" s="483">
        <f ca="1">SUMIF($J177:$J$390,$A176,D177:D$390)</f>
        <v>5100</v>
      </c>
      <c r="E176" s="541">
        <f ca="1">SUMIF($J177:$J$390,$A176,E177:E$390)</f>
        <v>5100</v>
      </c>
      <c r="F176" s="541">
        <f ca="1">SUMIF($J177:$J$390,$A176,F177:F$390)</f>
        <v>0</v>
      </c>
      <c r="G176" s="483">
        <f ca="1">SUMIF($J177:$J$390,$A176,G177:G$390)</f>
        <v>-23</v>
      </c>
      <c r="H176" s="483" t="str">
        <f ca="1" t="shared" si="32"/>
        <v>-0.4%</v>
      </c>
      <c r="I176" s="22" t="str">
        <f ca="1" t="shared" si="34"/>
        <v>是</v>
      </c>
      <c r="J176" s="546" t="str">
        <f>LEFT(A176,3)</f>
        <v>101</v>
      </c>
      <c r="K176" s="93" t="str">
        <f t="shared" si="35"/>
        <v>款</v>
      </c>
      <c r="L176" s="545">
        <v>1</v>
      </c>
      <c r="M176" s="230"/>
      <c r="N176" s="230"/>
      <c r="O176" s="230"/>
      <c r="P176" s="230"/>
      <c r="Q176" s="230"/>
      <c r="R176" s="230"/>
      <c r="S176" s="230"/>
      <c r="T176" s="230"/>
      <c r="U176" s="230"/>
      <c r="V176" s="230"/>
      <c r="W176" s="230"/>
      <c r="X176" s="230"/>
      <c r="Y176" s="230"/>
      <c r="Z176" s="230"/>
      <c r="AA176" s="230"/>
      <c r="AB176" s="230"/>
      <c r="AC176" s="230"/>
      <c r="AD176" s="230"/>
      <c r="AE176" s="230"/>
      <c r="AF176" s="230"/>
      <c r="AG176" s="230"/>
      <c r="AH176" s="230"/>
      <c r="AI176" s="230"/>
      <c r="AJ176" s="230"/>
      <c r="AK176" s="230"/>
      <c r="AL176" s="230"/>
      <c r="AM176" s="230"/>
      <c r="AN176" s="230"/>
      <c r="AO176" s="230"/>
      <c r="AP176" s="230"/>
      <c r="AQ176" s="230"/>
      <c r="AR176" s="230"/>
      <c r="AS176" s="230"/>
      <c r="AT176" s="230"/>
      <c r="AU176" s="230"/>
      <c r="AV176" s="230"/>
      <c r="AW176" s="230"/>
      <c r="AX176" s="230"/>
      <c r="AY176" s="230"/>
      <c r="AZ176" s="230"/>
      <c r="BA176" s="230"/>
      <c r="BB176" s="230"/>
      <c r="BC176" s="230"/>
      <c r="BD176" s="230"/>
      <c r="BE176" s="230"/>
      <c r="BF176" s="230"/>
      <c r="BG176" s="230"/>
      <c r="BH176" s="230"/>
      <c r="BI176" s="230"/>
      <c r="BJ176" s="230"/>
      <c r="BK176" s="230"/>
      <c r="BL176" s="230"/>
      <c r="BM176" s="230"/>
      <c r="BN176" s="230"/>
      <c r="BO176" s="230"/>
      <c r="BP176" s="230"/>
      <c r="BQ176" s="230"/>
      <c r="BR176" s="230"/>
      <c r="BS176" s="230"/>
      <c r="BT176" s="230"/>
      <c r="BU176" s="230"/>
      <c r="BV176" s="230"/>
      <c r="BW176" s="230"/>
      <c r="BX176" s="230"/>
      <c r="BY176" s="230"/>
      <c r="BZ176" s="230"/>
      <c r="CA176" s="230"/>
      <c r="CB176" s="230"/>
      <c r="CC176" s="230"/>
      <c r="CD176" s="230"/>
      <c r="CE176" s="230"/>
      <c r="CF176" s="230"/>
      <c r="CG176" s="230"/>
      <c r="CH176" s="230"/>
      <c r="CI176" s="230"/>
      <c r="CJ176" s="230"/>
      <c r="CK176" s="230"/>
      <c r="CL176" s="230"/>
      <c r="CM176" s="230"/>
      <c r="CN176" s="230"/>
      <c r="CO176" s="230"/>
      <c r="CP176" s="230"/>
      <c r="CQ176" s="230"/>
      <c r="CR176" s="230"/>
      <c r="CS176" s="230"/>
      <c r="CT176" s="230"/>
      <c r="CU176" s="230"/>
      <c r="CV176" s="230"/>
      <c r="CW176" s="230"/>
      <c r="CX176" s="230"/>
      <c r="CY176" s="230"/>
      <c r="CZ176" s="230"/>
      <c r="DA176" s="230"/>
      <c r="DB176" s="230"/>
      <c r="DC176" s="230"/>
      <c r="DD176" s="230"/>
      <c r="DE176" s="230"/>
      <c r="DF176" s="230"/>
      <c r="DG176" s="230"/>
      <c r="DH176" s="230"/>
      <c r="DI176" s="230"/>
      <c r="DJ176" s="230"/>
      <c r="DK176" s="230"/>
      <c r="DL176" s="230"/>
      <c r="DM176" s="230"/>
      <c r="DN176" s="230"/>
      <c r="DO176" s="230"/>
      <c r="DP176" s="230"/>
      <c r="DQ176" s="230"/>
      <c r="DR176" s="230"/>
      <c r="DS176" s="230"/>
      <c r="DT176" s="230"/>
      <c r="DU176" s="230"/>
      <c r="DV176" s="230"/>
      <c r="DW176" s="230"/>
      <c r="DX176" s="230"/>
      <c r="DY176" s="230"/>
      <c r="DZ176" s="230"/>
      <c r="EA176" s="230"/>
      <c r="EB176" s="230"/>
      <c r="EC176" s="230"/>
      <c r="ED176" s="230"/>
      <c r="EE176" s="230"/>
      <c r="EF176" s="230"/>
      <c r="EG176" s="230"/>
      <c r="EH176" s="230"/>
      <c r="EI176" s="230"/>
      <c r="EJ176" s="230"/>
      <c r="EK176" s="230"/>
      <c r="EL176" s="230"/>
      <c r="EM176" s="230"/>
      <c r="EN176" s="230"/>
      <c r="EO176" s="230"/>
      <c r="EP176" s="230"/>
      <c r="EQ176" s="230"/>
      <c r="ER176" s="230"/>
      <c r="ES176" s="230"/>
      <c r="ET176" s="230"/>
      <c r="EU176" s="230"/>
      <c r="EV176" s="230"/>
      <c r="EW176" s="230"/>
      <c r="EX176" s="230"/>
      <c r="EY176" s="230"/>
      <c r="EZ176" s="230"/>
      <c r="FA176" s="230"/>
      <c r="FB176" s="230"/>
      <c r="FC176" s="230"/>
      <c r="FD176" s="230"/>
      <c r="FE176" s="230"/>
      <c r="FF176" s="230"/>
      <c r="FG176" s="230"/>
      <c r="FH176" s="230"/>
      <c r="FI176" s="230"/>
      <c r="FJ176" s="230"/>
      <c r="FK176" s="230"/>
      <c r="FL176" s="230"/>
      <c r="FM176" s="230"/>
      <c r="FN176" s="230"/>
      <c r="FO176" s="230"/>
      <c r="FP176" s="230"/>
      <c r="FQ176" s="230"/>
      <c r="FR176" s="230"/>
      <c r="FS176" s="230"/>
      <c r="FT176" s="230"/>
      <c r="FU176" s="230"/>
      <c r="FV176" s="230"/>
      <c r="FW176" s="230"/>
      <c r="FX176" s="230"/>
      <c r="FY176" s="230"/>
      <c r="FZ176" s="230"/>
      <c r="GA176" s="230"/>
      <c r="GB176" s="230"/>
      <c r="GC176" s="230"/>
      <c r="GD176" s="230"/>
      <c r="GE176" s="230"/>
      <c r="GF176" s="230"/>
      <c r="GG176" s="230"/>
      <c r="GH176" s="230"/>
      <c r="GI176" s="230"/>
      <c r="GJ176" s="230"/>
      <c r="GK176" s="230"/>
      <c r="GL176" s="230"/>
      <c r="GM176" s="230"/>
      <c r="GN176" s="230"/>
      <c r="GO176" s="230"/>
      <c r="GP176" s="230"/>
      <c r="GQ176" s="230"/>
      <c r="GR176" s="230"/>
      <c r="GS176" s="230"/>
      <c r="GT176" s="230"/>
      <c r="GU176" s="230"/>
      <c r="GV176" s="230"/>
      <c r="GW176" s="230"/>
      <c r="GX176" s="230"/>
      <c r="GY176" s="230"/>
      <c r="GZ176" s="230"/>
      <c r="HA176" s="230"/>
      <c r="HB176" s="230"/>
      <c r="HC176" s="230"/>
      <c r="HD176" s="230"/>
      <c r="HE176" s="230"/>
      <c r="HF176" s="230"/>
      <c r="HG176" s="230"/>
      <c r="HH176" s="230"/>
      <c r="HI176" s="230"/>
      <c r="HJ176" s="230"/>
      <c r="HK176" s="230"/>
      <c r="HL176" s="230"/>
      <c r="HM176" s="230"/>
      <c r="HN176" s="230"/>
      <c r="HO176" s="230"/>
      <c r="HP176" s="230"/>
      <c r="HQ176" s="230"/>
      <c r="HR176" s="230"/>
      <c r="HS176" s="230"/>
      <c r="HT176" s="230"/>
      <c r="HU176" s="230"/>
      <c r="HV176" s="230"/>
      <c r="HW176" s="230"/>
      <c r="HX176" s="230"/>
      <c r="HY176" s="230"/>
      <c r="HZ176" s="230"/>
      <c r="IA176" s="230"/>
      <c r="IB176" s="230"/>
      <c r="IC176" s="230"/>
      <c r="ID176" s="230"/>
      <c r="IE176" s="230"/>
      <c r="IF176" s="230"/>
      <c r="IG176" s="230"/>
      <c r="IH176" s="230"/>
      <c r="II176" s="230"/>
      <c r="IJ176" s="230"/>
      <c r="IK176" s="230"/>
      <c r="IL176" s="230"/>
      <c r="IM176" s="230"/>
      <c r="IN176" s="230"/>
      <c r="IO176" s="230"/>
      <c r="IP176" s="230"/>
      <c r="IQ176" s="230"/>
      <c r="IR176" s="230"/>
      <c r="IS176" s="230"/>
      <c r="IT176" s="230"/>
      <c r="IU176" s="230"/>
      <c r="IV176" s="230"/>
    </row>
    <row r="177" s="525" customFormat="1" ht="15.75" hidden="1" spans="1:256">
      <c r="A177" s="353" t="s">
        <v>4321</v>
      </c>
      <c r="B177" s="307" t="s">
        <v>315</v>
      </c>
      <c r="C177" s="365">
        <f ca="1">SUMIF(表1.2024年公共财政收入决算表!$A$6:$A$387,A177,表1.2024年公共财政收入决算表!$E$6:$E$387)</f>
        <v>5123</v>
      </c>
      <c r="D177" s="365">
        <f t="shared" si="51"/>
        <v>5100</v>
      </c>
      <c r="E177" s="542">
        <v>5100</v>
      </c>
      <c r="F177" s="348"/>
      <c r="G177" s="365">
        <f ca="1" t="shared" si="52"/>
        <v>-23</v>
      </c>
      <c r="H177" s="365" t="str">
        <f ca="1" t="shared" si="32"/>
        <v>-0.4%</v>
      </c>
      <c r="I177" s="22" t="str">
        <f ca="1" t="shared" si="34"/>
        <v>是</v>
      </c>
      <c r="J177" s="547" t="str">
        <f t="shared" si="53"/>
        <v>10120</v>
      </c>
      <c r="K177" s="93" t="str">
        <f t="shared" si="35"/>
        <v>项</v>
      </c>
      <c r="L177" s="329"/>
      <c r="M177" s="329"/>
      <c r="N177" s="329"/>
      <c r="O177" s="329"/>
      <c r="P177" s="329"/>
      <c r="Q177" s="329"/>
      <c r="R177" s="329"/>
      <c r="S177" s="329"/>
      <c r="T177" s="329"/>
      <c r="U177" s="329"/>
      <c r="V177" s="329"/>
      <c r="W177" s="329"/>
      <c r="X177" s="329"/>
      <c r="Y177" s="329"/>
      <c r="Z177" s="329"/>
      <c r="AA177" s="329"/>
      <c r="AB177" s="329"/>
      <c r="AC177" s="329"/>
      <c r="AD177" s="329"/>
      <c r="AE177" s="329"/>
      <c r="AF177" s="329"/>
      <c r="AG177" s="329"/>
      <c r="AH177" s="329"/>
      <c r="AI177" s="329"/>
      <c r="AJ177" s="329"/>
      <c r="AK177" s="329"/>
      <c r="AL177" s="329"/>
      <c r="AM177" s="329"/>
      <c r="AN177" s="329"/>
      <c r="AO177" s="329"/>
      <c r="AP177" s="329"/>
      <c r="AQ177" s="329"/>
      <c r="AR177" s="329"/>
      <c r="AS177" s="329"/>
      <c r="AT177" s="329"/>
      <c r="AU177" s="329"/>
      <c r="AV177" s="329"/>
      <c r="AW177" s="329"/>
      <c r="AX177" s="329"/>
      <c r="AY177" s="329"/>
      <c r="AZ177" s="329"/>
      <c r="BA177" s="329"/>
      <c r="BB177" s="329"/>
      <c r="BC177" s="329"/>
      <c r="BD177" s="329"/>
      <c r="BE177" s="329"/>
      <c r="BF177" s="329"/>
      <c r="BG177" s="329"/>
      <c r="BH177" s="329"/>
      <c r="BI177" s="329"/>
      <c r="BJ177" s="329"/>
      <c r="BK177" s="329"/>
      <c r="BL177" s="329"/>
      <c r="BM177" s="329"/>
      <c r="BN177" s="329"/>
      <c r="BO177" s="329"/>
      <c r="BP177" s="329"/>
      <c r="BQ177" s="329"/>
      <c r="BR177" s="329"/>
      <c r="BS177" s="329"/>
      <c r="BT177" s="329"/>
      <c r="BU177" s="329"/>
      <c r="BV177" s="329"/>
      <c r="BW177" s="329"/>
      <c r="BX177" s="329"/>
      <c r="BY177" s="329"/>
      <c r="BZ177" s="329"/>
      <c r="CA177" s="329"/>
      <c r="CB177" s="329"/>
      <c r="CC177" s="329"/>
      <c r="CD177" s="329"/>
      <c r="CE177" s="329"/>
      <c r="CF177" s="329"/>
      <c r="CG177" s="329"/>
      <c r="CH177" s="329"/>
      <c r="CI177" s="329"/>
      <c r="CJ177" s="329"/>
      <c r="CK177" s="329"/>
      <c r="CL177" s="329"/>
      <c r="CM177" s="329"/>
      <c r="CN177" s="329"/>
      <c r="CO177" s="329"/>
      <c r="CP177" s="329"/>
      <c r="CQ177" s="329"/>
      <c r="CR177" s="329"/>
      <c r="CS177" s="329"/>
      <c r="CT177" s="329"/>
      <c r="CU177" s="329"/>
      <c r="CV177" s="329"/>
      <c r="CW177" s="329"/>
      <c r="CX177" s="329"/>
      <c r="CY177" s="329"/>
      <c r="CZ177" s="329"/>
      <c r="DA177" s="329"/>
      <c r="DB177" s="329"/>
      <c r="DC177" s="329"/>
      <c r="DD177" s="329"/>
      <c r="DE177" s="329"/>
      <c r="DF177" s="329"/>
      <c r="DG177" s="329"/>
      <c r="DH177" s="329"/>
      <c r="DI177" s="329"/>
      <c r="DJ177" s="329"/>
      <c r="DK177" s="329"/>
      <c r="DL177" s="329"/>
      <c r="DM177" s="329"/>
      <c r="DN177" s="329"/>
      <c r="DO177" s="329"/>
      <c r="DP177" s="329"/>
      <c r="DQ177" s="329"/>
      <c r="DR177" s="329"/>
      <c r="DS177" s="329"/>
      <c r="DT177" s="329"/>
      <c r="DU177" s="329"/>
      <c r="DV177" s="329"/>
      <c r="DW177" s="329"/>
      <c r="DX177" s="329"/>
      <c r="DY177" s="329"/>
      <c r="DZ177" s="329"/>
      <c r="EA177" s="329"/>
      <c r="EB177" s="329"/>
      <c r="EC177" s="329"/>
      <c r="ED177" s="329"/>
      <c r="EE177" s="329"/>
      <c r="EF177" s="329"/>
      <c r="EG177" s="329"/>
      <c r="EH177" s="329"/>
      <c r="EI177" s="329"/>
      <c r="EJ177" s="329"/>
      <c r="EK177" s="329"/>
      <c r="EL177" s="329"/>
      <c r="EM177" s="329"/>
      <c r="EN177" s="329"/>
      <c r="EO177" s="329"/>
      <c r="EP177" s="329"/>
      <c r="EQ177" s="329"/>
      <c r="ER177" s="329"/>
      <c r="ES177" s="329"/>
      <c r="ET177" s="329"/>
      <c r="EU177" s="329"/>
      <c r="EV177" s="329"/>
      <c r="EW177" s="329"/>
      <c r="EX177" s="329"/>
      <c r="EY177" s="329"/>
      <c r="EZ177" s="329"/>
      <c r="FA177" s="329"/>
      <c r="FB177" s="329"/>
      <c r="FC177" s="329"/>
      <c r="FD177" s="329"/>
      <c r="FE177" s="329"/>
      <c r="FF177" s="329"/>
      <c r="FG177" s="329"/>
      <c r="FH177" s="329"/>
      <c r="FI177" s="329"/>
      <c r="FJ177" s="329"/>
      <c r="FK177" s="329"/>
      <c r="FL177" s="329"/>
      <c r="FM177" s="329"/>
      <c r="FN177" s="329"/>
      <c r="FO177" s="329"/>
      <c r="FP177" s="329"/>
      <c r="FQ177" s="329"/>
      <c r="FR177" s="329"/>
      <c r="FS177" s="329"/>
      <c r="FT177" s="329"/>
      <c r="FU177" s="329"/>
      <c r="FV177" s="329"/>
      <c r="FW177" s="329"/>
      <c r="FX177" s="329"/>
      <c r="FY177" s="329"/>
      <c r="FZ177" s="329"/>
      <c r="GA177" s="329"/>
      <c r="GB177" s="329"/>
      <c r="GC177" s="329"/>
      <c r="GD177" s="329"/>
      <c r="GE177" s="329"/>
      <c r="GF177" s="329"/>
      <c r="GG177" s="329"/>
      <c r="GH177" s="329"/>
      <c r="GI177" s="329"/>
      <c r="GJ177" s="329"/>
      <c r="GK177" s="329"/>
      <c r="GL177" s="329"/>
      <c r="GM177" s="329"/>
      <c r="GN177" s="329"/>
      <c r="GO177" s="329"/>
      <c r="GP177" s="329"/>
      <c r="GQ177" s="329"/>
      <c r="GR177" s="329"/>
      <c r="GS177" s="329"/>
      <c r="GT177" s="329"/>
      <c r="GU177" s="329"/>
      <c r="GV177" s="329"/>
      <c r="GW177" s="329"/>
      <c r="GX177" s="329"/>
      <c r="GY177" s="329"/>
      <c r="GZ177" s="329"/>
      <c r="HA177" s="329"/>
      <c r="HB177" s="329"/>
      <c r="HC177" s="329"/>
      <c r="HD177" s="329"/>
      <c r="HE177" s="329"/>
      <c r="HF177" s="329"/>
      <c r="HG177" s="329"/>
      <c r="HH177" s="329"/>
      <c r="HI177" s="329"/>
      <c r="HJ177" s="329"/>
      <c r="HK177" s="329"/>
      <c r="HL177" s="329"/>
      <c r="HM177" s="329"/>
      <c r="HN177" s="329"/>
      <c r="HO177" s="329"/>
      <c r="HP177" s="329"/>
      <c r="HQ177" s="329"/>
      <c r="HR177" s="329"/>
      <c r="HS177" s="329"/>
      <c r="HT177" s="329"/>
      <c r="HU177" s="329"/>
      <c r="HV177" s="329"/>
      <c r="HW177" s="329"/>
      <c r="HX177" s="329"/>
      <c r="HY177" s="329"/>
      <c r="HZ177" s="329"/>
      <c r="IA177" s="329"/>
      <c r="IB177" s="329"/>
      <c r="IC177" s="329"/>
      <c r="ID177" s="329"/>
      <c r="IE177" s="329"/>
      <c r="IF177" s="329"/>
      <c r="IG177" s="329"/>
      <c r="IH177" s="329"/>
      <c r="II177" s="329"/>
      <c r="IJ177" s="329"/>
      <c r="IK177" s="329"/>
      <c r="IL177" s="329"/>
      <c r="IM177" s="329"/>
      <c r="IN177" s="329"/>
      <c r="IO177" s="329"/>
      <c r="IP177" s="329"/>
      <c r="IQ177" s="329"/>
      <c r="IR177" s="329"/>
      <c r="IS177" s="329"/>
      <c r="IT177" s="329"/>
      <c r="IU177" s="329"/>
      <c r="IV177" s="329"/>
    </row>
    <row r="178" s="524" customFormat="1" ht="31.5" hidden="1" spans="1:256">
      <c r="A178" s="353" t="s">
        <v>4322</v>
      </c>
      <c r="B178" s="307" t="s">
        <v>316</v>
      </c>
      <c r="C178" s="365">
        <f ca="1">SUMIF(表1.2024年公共财政收入决算表!$A$6:$A$387,A178,表1.2024年公共财政收入决算表!$E$6:$E$387)</f>
        <v>0</v>
      </c>
      <c r="D178" s="365">
        <f t="shared" si="51"/>
        <v>0</v>
      </c>
      <c r="E178" s="542"/>
      <c r="F178" s="348"/>
      <c r="G178" s="348">
        <f ca="1" t="shared" si="52"/>
        <v>0</v>
      </c>
      <c r="H178" s="348" t="str">
        <f ca="1" t="shared" si="32"/>
        <v/>
      </c>
      <c r="I178" s="22" t="str">
        <f ca="1" t="shared" si="34"/>
        <v>否</v>
      </c>
      <c r="J178" s="547" t="str">
        <f t="shared" si="53"/>
        <v>10120</v>
      </c>
      <c r="K178" s="93" t="str">
        <f t="shared" si="35"/>
        <v>项</v>
      </c>
      <c r="L178" s="329"/>
      <c r="M178" s="329"/>
      <c r="N178" s="329"/>
      <c r="O178" s="329"/>
      <c r="P178" s="329"/>
      <c r="Q178" s="329"/>
      <c r="R178" s="329"/>
      <c r="S178" s="329"/>
      <c r="T178" s="329"/>
      <c r="U178" s="329"/>
      <c r="V178" s="329"/>
      <c r="W178" s="329"/>
      <c r="X178" s="329"/>
      <c r="Y178" s="329"/>
      <c r="Z178" s="329"/>
      <c r="AA178" s="329"/>
      <c r="AB178" s="329"/>
      <c r="AC178" s="329"/>
      <c r="AD178" s="329"/>
      <c r="AE178" s="329"/>
      <c r="AF178" s="329"/>
      <c r="AG178" s="329"/>
      <c r="AH178" s="329"/>
      <c r="AI178" s="329"/>
      <c r="AJ178" s="329"/>
      <c r="AK178" s="329"/>
      <c r="AL178" s="329"/>
      <c r="AM178" s="329"/>
      <c r="AN178" s="329"/>
      <c r="AO178" s="329"/>
      <c r="AP178" s="329"/>
      <c r="AQ178" s="329"/>
      <c r="AR178" s="329"/>
      <c r="AS178" s="329"/>
      <c r="AT178" s="329"/>
      <c r="AU178" s="329"/>
      <c r="AV178" s="329"/>
      <c r="AW178" s="329"/>
      <c r="AX178" s="329"/>
      <c r="AY178" s="329"/>
      <c r="AZ178" s="329"/>
      <c r="BA178" s="329"/>
      <c r="BB178" s="329"/>
      <c r="BC178" s="329"/>
      <c r="BD178" s="329"/>
      <c r="BE178" s="329"/>
      <c r="BF178" s="329"/>
      <c r="BG178" s="329"/>
      <c r="BH178" s="329"/>
      <c r="BI178" s="329"/>
      <c r="BJ178" s="329"/>
      <c r="BK178" s="329"/>
      <c r="BL178" s="329"/>
      <c r="BM178" s="329"/>
      <c r="BN178" s="329"/>
      <c r="BO178" s="329"/>
      <c r="BP178" s="329"/>
      <c r="BQ178" s="329"/>
      <c r="BR178" s="329"/>
      <c r="BS178" s="329"/>
      <c r="BT178" s="329"/>
      <c r="BU178" s="329"/>
      <c r="BV178" s="329"/>
      <c r="BW178" s="329"/>
      <c r="BX178" s="329"/>
      <c r="BY178" s="329"/>
      <c r="BZ178" s="329"/>
      <c r="CA178" s="329"/>
      <c r="CB178" s="329"/>
      <c r="CC178" s="329"/>
      <c r="CD178" s="329"/>
      <c r="CE178" s="329"/>
      <c r="CF178" s="329"/>
      <c r="CG178" s="329"/>
      <c r="CH178" s="329"/>
      <c r="CI178" s="329"/>
      <c r="CJ178" s="329"/>
      <c r="CK178" s="329"/>
      <c r="CL178" s="329"/>
      <c r="CM178" s="329"/>
      <c r="CN178" s="329"/>
      <c r="CO178" s="329"/>
      <c r="CP178" s="329"/>
      <c r="CQ178" s="329"/>
      <c r="CR178" s="329"/>
      <c r="CS178" s="329"/>
      <c r="CT178" s="329"/>
      <c r="CU178" s="329"/>
      <c r="CV178" s="329"/>
      <c r="CW178" s="329"/>
      <c r="CX178" s="329"/>
      <c r="CY178" s="329"/>
      <c r="CZ178" s="329"/>
      <c r="DA178" s="329"/>
      <c r="DB178" s="329"/>
      <c r="DC178" s="329"/>
      <c r="DD178" s="329"/>
      <c r="DE178" s="329"/>
      <c r="DF178" s="329"/>
      <c r="DG178" s="329"/>
      <c r="DH178" s="329"/>
      <c r="DI178" s="329"/>
      <c r="DJ178" s="329"/>
      <c r="DK178" s="329"/>
      <c r="DL178" s="329"/>
      <c r="DM178" s="329"/>
      <c r="DN178" s="329"/>
      <c r="DO178" s="329"/>
      <c r="DP178" s="329"/>
      <c r="DQ178" s="329"/>
      <c r="DR178" s="329"/>
      <c r="DS178" s="329"/>
      <c r="DT178" s="329"/>
      <c r="DU178" s="329"/>
      <c r="DV178" s="329"/>
      <c r="DW178" s="329"/>
      <c r="DX178" s="329"/>
      <c r="DY178" s="329"/>
      <c r="DZ178" s="329"/>
      <c r="EA178" s="329"/>
      <c r="EB178" s="329"/>
      <c r="EC178" s="329"/>
      <c r="ED178" s="329"/>
      <c r="EE178" s="329"/>
      <c r="EF178" s="329"/>
      <c r="EG178" s="329"/>
      <c r="EH178" s="329"/>
      <c r="EI178" s="329"/>
      <c r="EJ178" s="329"/>
      <c r="EK178" s="329"/>
      <c r="EL178" s="329"/>
      <c r="EM178" s="329"/>
      <c r="EN178" s="329"/>
      <c r="EO178" s="329"/>
      <c r="EP178" s="329"/>
      <c r="EQ178" s="329"/>
      <c r="ER178" s="329"/>
      <c r="ES178" s="329"/>
      <c r="ET178" s="329"/>
      <c r="EU178" s="329"/>
      <c r="EV178" s="329"/>
      <c r="EW178" s="329"/>
      <c r="EX178" s="329"/>
      <c r="EY178" s="329"/>
      <c r="EZ178" s="329"/>
      <c r="FA178" s="329"/>
      <c r="FB178" s="329"/>
      <c r="FC178" s="329"/>
      <c r="FD178" s="329"/>
      <c r="FE178" s="329"/>
      <c r="FF178" s="329"/>
      <c r="FG178" s="329"/>
      <c r="FH178" s="329"/>
      <c r="FI178" s="329"/>
      <c r="FJ178" s="329"/>
      <c r="FK178" s="329"/>
      <c r="FL178" s="329"/>
      <c r="FM178" s="329"/>
      <c r="FN178" s="329"/>
      <c r="FO178" s="329"/>
      <c r="FP178" s="329"/>
      <c r="FQ178" s="329"/>
      <c r="FR178" s="329"/>
      <c r="FS178" s="329"/>
      <c r="FT178" s="329"/>
      <c r="FU178" s="329"/>
      <c r="FV178" s="329"/>
      <c r="FW178" s="329"/>
      <c r="FX178" s="329"/>
      <c r="FY178" s="329"/>
      <c r="FZ178" s="329"/>
      <c r="GA178" s="329"/>
      <c r="GB178" s="329"/>
      <c r="GC178" s="329"/>
      <c r="GD178" s="329"/>
      <c r="GE178" s="329"/>
      <c r="GF178" s="329"/>
      <c r="GG178" s="329"/>
      <c r="GH178" s="329"/>
      <c r="GI178" s="329"/>
      <c r="GJ178" s="329"/>
      <c r="GK178" s="329"/>
      <c r="GL178" s="329"/>
      <c r="GM178" s="329"/>
      <c r="GN178" s="329"/>
      <c r="GO178" s="329"/>
      <c r="GP178" s="329"/>
      <c r="GQ178" s="329"/>
      <c r="GR178" s="329"/>
      <c r="GS178" s="329"/>
      <c r="GT178" s="329"/>
      <c r="GU178" s="329"/>
      <c r="GV178" s="329"/>
      <c r="GW178" s="329"/>
      <c r="GX178" s="329"/>
      <c r="GY178" s="329"/>
      <c r="GZ178" s="329"/>
      <c r="HA178" s="329"/>
      <c r="HB178" s="329"/>
      <c r="HC178" s="329"/>
      <c r="HD178" s="329"/>
      <c r="HE178" s="329"/>
      <c r="HF178" s="329"/>
      <c r="HG178" s="329"/>
      <c r="HH178" s="329"/>
      <c r="HI178" s="329"/>
      <c r="HJ178" s="329"/>
      <c r="HK178" s="329"/>
      <c r="HL178" s="329"/>
      <c r="HM178" s="329"/>
      <c r="HN178" s="329"/>
      <c r="HO178" s="329"/>
      <c r="HP178" s="329"/>
      <c r="HQ178" s="329"/>
      <c r="HR178" s="329"/>
      <c r="HS178" s="329"/>
      <c r="HT178" s="329"/>
      <c r="HU178" s="329"/>
      <c r="HV178" s="329"/>
      <c r="HW178" s="329"/>
      <c r="HX178" s="329"/>
      <c r="HY178" s="329"/>
      <c r="HZ178" s="329"/>
      <c r="IA178" s="329"/>
      <c r="IB178" s="329"/>
      <c r="IC178" s="329"/>
      <c r="ID178" s="329"/>
      <c r="IE178" s="329"/>
      <c r="IF178" s="329"/>
      <c r="IG178" s="329"/>
      <c r="IH178" s="329"/>
      <c r="II178" s="329"/>
      <c r="IJ178" s="329"/>
      <c r="IK178" s="329"/>
      <c r="IL178" s="329"/>
      <c r="IM178" s="329"/>
      <c r="IN178" s="329"/>
      <c r="IO178" s="329"/>
      <c r="IP178" s="329"/>
      <c r="IQ178" s="329"/>
      <c r="IR178" s="329"/>
      <c r="IS178" s="329"/>
      <c r="IT178" s="329"/>
      <c r="IU178" s="329"/>
      <c r="IV178" s="329"/>
    </row>
    <row r="179" s="70" customFormat="1" spans="1:256">
      <c r="A179" s="539" t="s">
        <v>4323</v>
      </c>
      <c r="B179" s="540" t="s">
        <v>318</v>
      </c>
      <c r="C179" s="483">
        <f ca="1">表1.2024年公共财政收入决算表!E179</f>
        <v>114</v>
      </c>
      <c r="D179" s="483">
        <f ca="1">SUMIF($J180:$J$390,$A179,D180:D$390)</f>
        <v>225</v>
      </c>
      <c r="E179" s="541">
        <f ca="1">SUMIF($J180:$J$390,$A179,E180:E$390)</f>
        <v>225</v>
      </c>
      <c r="F179" s="541">
        <f ca="1">SUMIF($J180:$J$390,$A179,F180:F$390)</f>
        <v>0</v>
      </c>
      <c r="G179" s="483">
        <f ca="1">SUMIF($J180:$J$390,$A179,G180:G$390)</f>
        <v>111</v>
      </c>
      <c r="H179" s="483" t="str">
        <f ca="1" t="shared" si="32"/>
        <v>97.4%</v>
      </c>
      <c r="I179" s="22" t="str">
        <f ca="1" t="shared" si="34"/>
        <v>是</v>
      </c>
      <c r="J179" s="546" t="str">
        <f>LEFT(A179,3)</f>
        <v>101</v>
      </c>
      <c r="K179" s="93" t="str">
        <f t="shared" si="35"/>
        <v>款</v>
      </c>
      <c r="L179" s="545">
        <v>1</v>
      </c>
      <c r="M179" s="230"/>
      <c r="N179" s="230"/>
      <c r="O179" s="230"/>
      <c r="P179" s="230"/>
      <c r="Q179" s="230"/>
      <c r="R179" s="230"/>
      <c r="S179" s="230"/>
      <c r="T179" s="230"/>
      <c r="U179" s="230"/>
      <c r="V179" s="230"/>
      <c r="W179" s="230"/>
      <c r="X179" s="230"/>
      <c r="Y179" s="230"/>
      <c r="Z179" s="230"/>
      <c r="AA179" s="230"/>
      <c r="AB179" s="230"/>
      <c r="AC179" s="230"/>
      <c r="AD179" s="230"/>
      <c r="AE179" s="230"/>
      <c r="AF179" s="230"/>
      <c r="AG179" s="230"/>
      <c r="AH179" s="230"/>
      <c r="AI179" s="230"/>
      <c r="AJ179" s="230"/>
      <c r="AK179" s="230"/>
      <c r="AL179" s="230"/>
      <c r="AM179" s="230"/>
      <c r="AN179" s="230"/>
      <c r="AO179" s="230"/>
      <c r="AP179" s="230"/>
      <c r="AQ179" s="230"/>
      <c r="AR179" s="230"/>
      <c r="AS179" s="230"/>
      <c r="AT179" s="230"/>
      <c r="AU179" s="230"/>
      <c r="AV179" s="230"/>
      <c r="AW179" s="230"/>
      <c r="AX179" s="230"/>
      <c r="AY179" s="230"/>
      <c r="AZ179" s="230"/>
      <c r="BA179" s="230"/>
      <c r="BB179" s="230"/>
      <c r="BC179" s="230"/>
      <c r="BD179" s="230"/>
      <c r="BE179" s="230"/>
      <c r="BF179" s="230"/>
      <c r="BG179" s="230"/>
      <c r="BH179" s="230"/>
      <c r="BI179" s="230"/>
      <c r="BJ179" s="230"/>
      <c r="BK179" s="230"/>
      <c r="BL179" s="230"/>
      <c r="BM179" s="230"/>
      <c r="BN179" s="230"/>
      <c r="BO179" s="230"/>
      <c r="BP179" s="230"/>
      <c r="BQ179" s="230"/>
      <c r="BR179" s="230"/>
      <c r="BS179" s="230"/>
      <c r="BT179" s="230"/>
      <c r="BU179" s="230"/>
      <c r="BV179" s="230"/>
      <c r="BW179" s="230"/>
      <c r="BX179" s="230"/>
      <c r="BY179" s="230"/>
      <c r="BZ179" s="230"/>
      <c r="CA179" s="230"/>
      <c r="CB179" s="230"/>
      <c r="CC179" s="230"/>
      <c r="CD179" s="230"/>
      <c r="CE179" s="230"/>
      <c r="CF179" s="230"/>
      <c r="CG179" s="230"/>
      <c r="CH179" s="230"/>
      <c r="CI179" s="230"/>
      <c r="CJ179" s="230"/>
      <c r="CK179" s="230"/>
      <c r="CL179" s="230"/>
      <c r="CM179" s="230"/>
      <c r="CN179" s="230"/>
      <c r="CO179" s="230"/>
      <c r="CP179" s="230"/>
      <c r="CQ179" s="230"/>
      <c r="CR179" s="230"/>
      <c r="CS179" s="230"/>
      <c r="CT179" s="230"/>
      <c r="CU179" s="230"/>
      <c r="CV179" s="230"/>
      <c r="CW179" s="230"/>
      <c r="CX179" s="230"/>
      <c r="CY179" s="230"/>
      <c r="CZ179" s="230"/>
      <c r="DA179" s="230"/>
      <c r="DB179" s="230"/>
      <c r="DC179" s="230"/>
      <c r="DD179" s="230"/>
      <c r="DE179" s="230"/>
      <c r="DF179" s="230"/>
      <c r="DG179" s="230"/>
      <c r="DH179" s="230"/>
      <c r="DI179" s="230"/>
      <c r="DJ179" s="230"/>
      <c r="DK179" s="230"/>
      <c r="DL179" s="230"/>
      <c r="DM179" s="230"/>
      <c r="DN179" s="230"/>
      <c r="DO179" s="230"/>
      <c r="DP179" s="230"/>
      <c r="DQ179" s="230"/>
      <c r="DR179" s="230"/>
      <c r="DS179" s="230"/>
      <c r="DT179" s="230"/>
      <c r="DU179" s="230"/>
      <c r="DV179" s="230"/>
      <c r="DW179" s="230"/>
      <c r="DX179" s="230"/>
      <c r="DY179" s="230"/>
      <c r="DZ179" s="230"/>
      <c r="EA179" s="230"/>
      <c r="EB179" s="230"/>
      <c r="EC179" s="230"/>
      <c r="ED179" s="230"/>
      <c r="EE179" s="230"/>
      <c r="EF179" s="230"/>
      <c r="EG179" s="230"/>
      <c r="EH179" s="230"/>
      <c r="EI179" s="230"/>
      <c r="EJ179" s="230"/>
      <c r="EK179" s="230"/>
      <c r="EL179" s="230"/>
      <c r="EM179" s="230"/>
      <c r="EN179" s="230"/>
      <c r="EO179" s="230"/>
      <c r="EP179" s="230"/>
      <c r="EQ179" s="230"/>
      <c r="ER179" s="230"/>
      <c r="ES179" s="230"/>
      <c r="ET179" s="230"/>
      <c r="EU179" s="230"/>
      <c r="EV179" s="230"/>
      <c r="EW179" s="230"/>
      <c r="EX179" s="230"/>
      <c r="EY179" s="230"/>
      <c r="EZ179" s="230"/>
      <c r="FA179" s="230"/>
      <c r="FB179" s="230"/>
      <c r="FC179" s="230"/>
      <c r="FD179" s="230"/>
      <c r="FE179" s="230"/>
      <c r="FF179" s="230"/>
      <c r="FG179" s="230"/>
      <c r="FH179" s="230"/>
      <c r="FI179" s="230"/>
      <c r="FJ179" s="230"/>
      <c r="FK179" s="230"/>
      <c r="FL179" s="230"/>
      <c r="FM179" s="230"/>
      <c r="FN179" s="230"/>
      <c r="FO179" s="230"/>
      <c r="FP179" s="230"/>
      <c r="FQ179" s="230"/>
      <c r="FR179" s="230"/>
      <c r="FS179" s="230"/>
      <c r="FT179" s="230"/>
      <c r="FU179" s="230"/>
      <c r="FV179" s="230"/>
      <c r="FW179" s="230"/>
      <c r="FX179" s="230"/>
      <c r="FY179" s="230"/>
      <c r="FZ179" s="230"/>
      <c r="GA179" s="230"/>
      <c r="GB179" s="230"/>
      <c r="GC179" s="230"/>
      <c r="GD179" s="230"/>
      <c r="GE179" s="230"/>
      <c r="GF179" s="230"/>
      <c r="GG179" s="230"/>
      <c r="GH179" s="230"/>
      <c r="GI179" s="230"/>
      <c r="GJ179" s="230"/>
      <c r="GK179" s="230"/>
      <c r="GL179" s="230"/>
      <c r="GM179" s="230"/>
      <c r="GN179" s="230"/>
      <c r="GO179" s="230"/>
      <c r="GP179" s="230"/>
      <c r="GQ179" s="230"/>
      <c r="GR179" s="230"/>
      <c r="GS179" s="230"/>
      <c r="GT179" s="230"/>
      <c r="GU179" s="230"/>
      <c r="GV179" s="230"/>
      <c r="GW179" s="230"/>
      <c r="GX179" s="230"/>
      <c r="GY179" s="230"/>
      <c r="GZ179" s="230"/>
      <c r="HA179" s="230"/>
      <c r="HB179" s="230"/>
      <c r="HC179" s="230"/>
      <c r="HD179" s="230"/>
      <c r="HE179" s="230"/>
      <c r="HF179" s="230"/>
      <c r="HG179" s="230"/>
      <c r="HH179" s="230"/>
      <c r="HI179" s="230"/>
      <c r="HJ179" s="230"/>
      <c r="HK179" s="230"/>
      <c r="HL179" s="230"/>
      <c r="HM179" s="230"/>
      <c r="HN179" s="230"/>
      <c r="HO179" s="230"/>
      <c r="HP179" s="230"/>
      <c r="HQ179" s="230"/>
      <c r="HR179" s="230"/>
      <c r="HS179" s="230"/>
      <c r="HT179" s="230"/>
      <c r="HU179" s="230"/>
      <c r="HV179" s="230"/>
      <c r="HW179" s="230"/>
      <c r="HX179" s="230"/>
      <c r="HY179" s="230"/>
      <c r="HZ179" s="230"/>
      <c r="IA179" s="230"/>
      <c r="IB179" s="230"/>
      <c r="IC179" s="230"/>
      <c r="ID179" s="230"/>
      <c r="IE179" s="230"/>
      <c r="IF179" s="230"/>
      <c r="IG179" s="230"/>
      <c r="IH179" s="230"/>
      <c r="II179" s="230"/>
      <c r="IJ179" s="230"/>
      <c r="IK179" s="230"/>
      <c r="IL179" s="230"/>
      <c r="IM179" s="230"/>
      <c r="IN179" s="230"/>
      <c r="IO179" s="230"/>
      <c r="IP179" s="230"/>
      <c r="IQ179" s="230"/>
      <c r="IR179" s="230"/>
      <c r="IS179" s="230"/>
      <c r="IT179" s="230"/>
      <c r="IU179" s="230"/>
      <c r="IV179" s="230"/>
    </row>
    <row r="180" s="525" customFormat="1" ht="15.75" hidden="1" spans="1:256">
      <c r="A180" s="353" t="s">
        <v>4325</v>
      </c>
      <c r="B180" s="307" t="s">
        <v>318</v>
      </c>
      <c r="C180" s="365">
        <f ca="1">SUMIF(表1.2024年公共财政收入决算表!$A$6:$A$387,A180,表1.2024年公共财政收入决算表!$E$6:$E$387)</f>
        <v>111</v>
      </c>
      <c r="D180" s="365">
        <f t="shared" ref="D180:D184" si="54">SUM(E180:F180)</f>
        <v>225</v>
      </c>
      <c r="E180" s="542">
        <v>225</v>
      </c>
      <c r="F180" s="348"/>
      <c r="G180" s="365">
        <f ca="1" t="shared" ref="G180:G184" si="55">D180-C180</f>
        <v>114</v>
      </c>
      <c r="H180" s="365" t="str">
        <f ca="1" t="shared" si="32"/>
        <v>102.7%</v>
      </c>
      <c r="I180" s="22" t="str">
        <f ca="1" t="shared" si="34"/>
        <v>是</v>
      </c>
      <c r="J180" s="547" t="str">
        <f t="shared" ref="J180:J184" si="56">LEFT(A180,5)</f>
        <v>10121</v>
      </c>
      <c r="K180" s="93" t="str">
        <f t="shared" si="35"/>
        <v>项</v>
      </c>
      <c r="L180" s="329"/>
      <c r="M180" s="329"/>
      <c r="N180" s="329"/>
      <c r="O180" s="329"/>
      <c r="P180" s="329"/>
      <c r="Q180" s="329"/>
      <c r="R180" s="329"/>
      <c r="S180" s="329"/>
      <c r="T180" s="329"/>
      <c r="U180" s="329"/>
      <c r="V180" s="329"/>
      <c r="W180" s="329"/>
      <c r="X180" s="329"/>
      <c r="Y180" s="329"/>
      <c r="Z180" s="329"/>
      <c r="AA180" s="329"/>
      <c r="AB180" s="329"/>
      <c r="AC180" s="329"/>
      <c r="AD180" s="329"/>
      <c r="AE180" s="329"/>
      <c r="AF180" s="329"/>
      <c r="AG180" s="329"/>
      <c r="AH180" s="329"/>
      <c r="AI180" s="329"/>
      <c r="AJ180" s="329"/>
      <c r="AK180" s="329"/>
      <c r="AL180" s="329"/>
      <c r="AM180" s="329"/>
      <c r="AN180" s="329"/>
      <c r="AO180" s="329"/>
      <c r="AP180" s="329"/>
      <c r="AQ180" s="329"/>
      <c r="AR180" s="329"/>
      <c r="AS180" s="329"/>
      <c r="AT180" s="329"/>
      <c r="AU180" s="329"/>
      <c r="AV180" s="329"/>
      <c r="AW180" s="329"/>
      <c r="AX180" s="329"/>
      <c r="AY180" s="329"/>
      <c r="AZ180" s="329"/>
      <c r="BA180" s="329"/>
      <c r="BB180" s="329"/>
      <c r="BC180" s="329"/>
      <c r="BD180" s="329"/>
      <c r="BE180" s="329"/>
      <c r="BF180" s="329"/>
      <c r="BG180" s="329"/>
      <c r="BH180" s="329"/>
      <c r="BI180" s="329"/>
      <c r="BJ180" s="329"/>
      <c r="BK180" s="329"/>
      <c r="BL180" s="329"/>
      <c r="BM180" s="329"/>
      <c r="BN180" s="329"/>
      <c r="BO180" s="329"/>
      <c r="BP180" s="329"/>
      <c r="BQ180" s="329"/>
      <c r="BR180" s="329"/>
      <c r="BS180" s="329"/>
      <c r="BT180" s="329"/>
      <c r="BU180" s="329"/>
      <c r="BV180" s="329"/>
      <c r="BW180" s="329"/>
      <c r="BX180" s="329"/>
      <c r="BY180" s="329"/>
      <c r="BZ180" s="329"/>
      <c r="CA180" s="329"/>
      <c r="CB180" s="329"/>
      <c r="CC180" s="329"/>
      <c r="CD180" s="329"/>
      <c r="CE180" s="329"/>
      <c r="CF180" s="329"/>
      <c r="CG180" s="329"/>
      <c r="CH180" s="329"/>
      <c r="CI180" s="329"/>
      <c r="CJ180" s="329"/>
      <c r="CK180" s="329"/>
      <c r="CL180" s="329"/>
      <c r="CM180" s="329"/>
      <c r="CN180" s="329"/>
      <c r="CO180" s="329"/>
      <c r="CP180" s="329"/>
      <c r="CQ180" s="329"/>
      <c r="CR180" s="329"/>
      <c r="CS180" s="329"/>
      <c r="CT180" s="329"/>
      <c r="CU180" s="329"/>
      <c r="CV180" s="329"/>
      <c r="CW180" s="329"/>
      <c r="CX180" s="329"/>
      <c r="CY180" s="329"/>
      <c r="CZ180" s="329"/>
      <c r="DA180" s="329"/>
      <c r="DB180" s="329"/>
      <c r="DC180" s="329"/>
      <c r="DD180" s="329"/>
      <c r="DE180" s="329"/>
      <c r="DF180" s="329"/>
      <c r="DG180" s="329"/>
      <c r="DH180" s="329"/>
      <c r="DI180" s="329"/>
      <c r="DJ180" s="329"/>
      <c r="DK180" s="329"/>
      <c r="DL180" s="329"/>
      <c r="DM180" s="329"/>
      <c r="DN180" s="329"/>
      <c r="DO180" s="329"/>
      <c r="DP180" s="329"/>
      <c r="DQ180" s="329"/>
      <c r="DR180" s="329"/>
      <c r="DS180" s="329"/>
      <c r="DT180" s="329"/>
      <c r="DU180" s="329"/>
      <c r="DV180" s="329"/>
      <c r="DW180" s="329"/>
      <c r="DX180" s="329"/>
      <c r="DY180" s="329"/>
      <c r="DZ180" s="329"/>
      <c r="EA180" s="329"/>
      <c r="EB180" s="329"/>
      <c r="EC180" s="329"/>
      <c r="ED180" s="329"/>
      <c r="EE180" s="329"/>
      <c r="EF180" s="329"/>
      <c r="EG180" s="329"/>
      <c r="EH180" s="329"/>
      <c r="EI180" s="329"/>
      <c r="EJ180" s="329"/>
      <c r="EK180" s="329"/>
      <c r="EL180" s="329"/>
      <c r="EM180" s="329"/>
      <c r="EN180" s="329"/>
      <c r="EO180" s="329"/>
      <c r="EP180" s="329"/>
      <c r="EQ180" s="329"/>
      <c r="ER180" s="329"/>
      <c r="ES180" s="329"/>
      <c r="ET180" s="329"/>
      <c r="EU180" s="329"/>
      <c r="EV180" s="329"/>
      <c r="EW180" s="329"/>
      <c r="EX180" s="329"/>
      <c r="EY180" s="329"/>
      <c r="EZ180" s="329"/>
      <c r="FA180" s="329"/>
      <c r="FB180" s="329"/>
      <c r="FC180" s="329"/>
      <c r="FD180" s="329"/>
      <c r="FE180" s="329"/>
      <c r="FF180" s="329"/>
      <c r="FG180" s="329"/>
      <c r="FH180" s="329"/>
      <c r="FI180" s="329"/>
      <c r="FJ180" s="329"/>
      <c r="FK180" s="329"/>
      <c r="FL180" s="329"/>
      <c r="FM180" s="329"/>
      <c r="FN180" s="329"/>
      <c r="FO180" s="329"/>
      <c r="FP180" s="329"/>
      <c r="FQ180" s="329"/>
      <c r="FR180" s="329"/>
      <c r="FS180" s="329"/>
      <c r="FT180" s="329"/>
      <c r="FU180" s="329"/>
      <c r="FV180" s="329"/>
      <c r="FW180" s="329"/>
      <c r="FX180" s="329"/>
      <c r="FY180" s="329"/>
      <c r="FZ180" s="329"/>
      <c r="GA180" s="329"/>
      <c r="GB180" s="329"/>
      <c r="GC180" s="329"/>
      <c r="GD180" s="329"/>
      <c r="GE180" s="329"/>
      <c r="GF180" s="329"/>
      <c r="GG180" s="329"/>
      <c r="GH180" s="329"/>
      <c r="GI180" s="329"/>
      <c r="GJ180" s="329"/>
      <c r="GK180" s="329"/>
      <c r="GL180" s="329"/>
      <c r="GM180" s="329"/>
      <c r="GN180" s="329"/>
      <c r="GO180" s="329"/>
      <c r="GP180" s="329"/>
      <c r="GQ180" s="329"/>
      <c r="GR180" s="329"/>
      <c r="GS180" s="329"/>
      <c r="GT180" s="329"/>
      <c r="GU180" s="329"/>
      <c r="GV180" s="329"/>
      <c r="GW180" s="329"/>
      <c r="GX180" s="329"/>
      <c r="GY180" s="329"/>
      <c r="GZ180" s="329"/>
      <c r="HA180" s="329"/>
      <c r="HB180" s="329"/>
      <c r="HC180" s="329"/>
      <c r="HD180" s="329"/>
      <c r="HE180" s="329"/>
      <c r="HF180" s="329"/>
      <c r="HG180" s="329"/>
      <c r="HH180" s="329"/>
      <c r="HI180" s="329"/>
      <c r="HJ180" s="329"/>
      <c r="HK180" s="329"/>
      <c r="HL180" s="329"/>
      <c r="HM180" s="329"/>
      <c r="HN180" s="329"/>
      <c r="HO180" s="329"/>
      <c r="HP180" s="329"/>
      <c r="HQ180" s="329"/>
      <c r="HR180" s="329"/>
      <c r="HS180" s="329"/>
      <c r="HT180" s="329"/>
      <c r="HU180" s="329"/>
      <c r="HV180" s="329"/>
      <c r="HW180" s="329"/>
      <c r="HX180" s="329"/>
      <c r="HY180" s="329"/>
      <c r="HZ180" s="329"/>
      <c r="IA180" s="329"/>
      <c r="IB180" s="329"/>
      <c r="IC180" s="329"/>
      <c r="ID180" s="329"/>
      <c r="IE180" s="329"/>
      <c r="IF180" s="329"/>
      <c r="IG180" s="329"/>
      <c r="IH180" s="329"/>
      <c r="II180" s="329"/>
      <c r="IJ180" s="329"/>
      <c r="IK180" s="329"/>
      <c r="IL180" s="329"/>
      <c r="IM180" s="329"/>
      <c r="IN180" s="329"/>
      <c r="IO180" s="329"/>
      <c r="IP180" s="329"/>
      <c r="IQ180" s="329"/>
      <c r="IR180" s="329"/>
      <c r="IS180" s="329"/>
      <c r="IT180" s="329"/>
      <c r="IU180" s="329"/>
      <c r="IV180" s="329"/>
    </row>
    <row r="181" s="525" customFormat="1" ht="31.5" hidden="1" spans="1:256">
      <c r="A181" s="353" t="s">
        <v>4326</v>
      </c>
      <c r="B181" s="307" t="s">
        <v>319</v>
      </c>
      <c r="C181" s="365">
        <f ca="1">SUMIF(表1.2024年公共财政收入决算表!$A$6:$A$387,A181,表1.2024年公共财政收入决算表!$E$6:$E$387)</f>
        <v>3</v>
      </c>
      <c r="D181" s="365">
        <f t="shared" si="54"/>
        <v>0</v>
      </c>
      <c r="E181" s="542"/>
      <c r="F181" s="348"/>
      <c r="G181" s="365">
        <f ca="1" t="shared" si="55"/>
        <v>-3</v>
      </c>
      <c r="H181" s="365" t="str">
        <f ca="1" t="shared" si="32"/>
        <v>-100.0%</v>
      </c>
      <c r="I181" s="22" t="str">
        <f ca="1" t="shared" si="34"/>
        <v>是</v>
      </c>
      <c r="J181" s="547" t="str">
        <f t="shared" si="56"/>
        <v>10121</v>
      </c>
      <c r="K181" s="93" t="str">
        <f t="shared" si="35"/>
        <v>项</v>
      </c>
      <c r="L181" s="329"/>
      <c r="M181" s="329"/>
      <c r="N181" s="329"/>
      <c r="O181" s="329"/>
      <c r="P181" s="329"/>
      <c r="Q181" s="329"/>
      <c r="R181" s="329"/>
      <c r="S181" s="329"/>
      <c r="T181" s="329"/>
      <c r="U181" s="329"/>
      <c r="V181" s="329"/>
      <c r="W181" s="329"/>
      <c r="X181" s="329"/>
      <c r="Y181" s="329"/>
      <c r="Z181" s="329"/>
      <c r="AA181" s="329"/>
      <c r="AB181" s="329"/>
      <c r="AC181" s="329"/>
      <c r="AD181" s="329"/>
      <c r="AE181" s="329"/>
      <c r="AF181" s="329"/>
      <c r="AG181" s="329"/>
      <c r="AH181" s="329"/>
      <c r="AI181" s="329"/>
      <c r="AJ181" s="329"/>
      <c r="AK181" s="329"/>
      <c r="AL181" s="329"/>
      <c r="AM181" s="329"/>
      <c r="AN181" s="329"/>
      <c r="AO181" s="329"/>
      <c r="AP181" s="329"/>
      <c r="AQ181" s="329"/>
      <c r="AR181" s="329"/>
      <c r="AS181" s="329"/>
      <c r="AT181" s="329"/>
      <c r="AU181" s="329"/>
      <c r="AV181" s="329"/>
      <c r="AW181" s="329"/>
      <c r="AX181" s="329"/>
      <c r="AY181" s="329"/>
      <c r="AZ181" s="329"/>
      <c r="BA181" s="329"/>
      <c r="BB181" s="329"/>
      <c r="BC181" s="329"/>
      <c r="BD181" s="329"/>
      <c r="BE181" s="329"/>
      <c r="BF181" s="329"/>
      <c r="BG181" s="329"/>
      <c r="BH181" s="329"/>
      <c r="BI181" s="329"/>
      <c r="BJ181" s="329"/>
      <c r="BK181" s="329"/>
      <c r="BL181" s="329"/>
      <c r="BM181" s="329"/>
      <c r="BN181" s="329"/>
      <c r="BO181" s="329"/>
      <c r="BP181" s="329"/>
      <c r="BQ181" s="329"/>
      <c r="BR181" s="329"/>
      <c r="BS181" s="329"/>
      <c r="BT181" s="329"/>
      <c r="BU181" s="329"/>
      <c r="BV181" s="329"/>
      <c r="BW181" s="329"/>
      <c r="BX181" s="329"/>
      <c r="BY181" s="329"/>
      <c r="BZ181" s="329"/>
      <c r="CA181" s="329"/>
      <c r="CB181" s="329"/>
      <c r="CC181" s="329"/>
      <c r="CD181" s="329"/>
      <c r="CE181" s="329"/>
      <c r="CF181" s="329"/>
      <c r="CG181" s="329"/>
      <c r="CH181" s="329"/>
      <c r="CI181" s="329"/>
      <c r="CJ181" s="329"/>
      <c r="CK181" s="329"/>
      <c r="CL181" s="329"/>
      <c r="CM181" s="329"/>
      <c r="CN181" s="329"/>
      <c r="CO181" s="329"/>
      <c r="CP181" s="329"/>
      <c r="CQ181" s="329"/>
      <c r="CR181" s="329"/>
      <c r="CS181" s="329"/>
      <c r="CT181" s="329"/>
      <c r="CU181" s="329"/>
      <c r="CV181" s="329"/>
      <c r="CW181" s="329"/>
      <c r="CX181" s="329"/>
      <c r="CY181" s="329"/>
      <c r="CZ181" s="329"/>
      <c r="DA181" s="329"/>
      <c r="DB181" s="329"/>
      <c r="DC181" s="329"/>
      <c r="DD181" s="329"/>
      <c r="DE181" s="329"/>
      <c r="DF181" s="329"/>
      <c r="DG181" s="329"/>
      <c r="DH181" s="329"/>
      <c r="DI181" s="329"/>
      <c r="DJ181" s="329"/>
      <c r="DK181" s="329"/>
      <c r="DL181" s="329"/>
      <c r="DM181" s="329"/>
      <c r="DN181" s="329"/>
      <c r="DO181" s="329"/>
      <c r="DP181" s="329"/>
      <c r="DQ181" s="329"/>
      <c r="DR181" s="329"/>
      <c r="DS181" s="329"/>
      <c r="DT181" s="329"/>
      <c r="DU181" s="329"/>
      <c r="DV181" s="329"/>
      <c r="DW181" s="329"/>
      <c r="DX181" s="329"/>
      <c r="DY181" s="329"/>
      <c r="DZ181" s="329"/>
      <c r="EA181" s="329"/>
      <c r="EB181" s="329"/>
      <c r="EC181" s="329"/>
      <c r="ED181" s="329"/>
      <c r="EE181" s="329"/>
      <c r="EF181" s="329"/>
      <c r="EG181" s="329"/>
      <c r="EH181" s="329"/>
      <c r="EI181" s="329"/>
      <c r="EJ181" s="329"/>
      <c r="EK181" s="329"/>
      <c r="EL181" s="329"/>
      <c r="EM181" s="329"/>
      <c r="EN181" s="329"/>
      <c r="EO181" s="329"/>
      <c r="EP181" s="329"/>
      <c r="EQ181" s="329"/>
      <c r="ER181" s="329"/>
      <c r="ES181" s="329"/>
      <c r="ET181" s="329"/>
      <c r="EU181" s="329"/>
      <c r="EV181" s="329"/>
      <c r="EW181" s="329"/>
      <c r="EX181" s="329"/>
      <c r="EY181" s="329"/>
      <c r="EZ181" s="329"/>
      <c r="FA181" s="329"/>
      <c r="FB181" s="329"/>
      <c r="FC181" s="329"/>
      <c r="FD181" s="329"/>
      <c r="FE181" s="329"/>
      <c r="FF181" s="329"/>
      <c r="FG181" s="329"/>
      <c r="FH181" s="329"/>
      <c r="FI181" s="329"/>
      <c r="FJ181" s="329"/>
      <c r="FK181" s="329"/>
      <c r="FL181" s="329"/>
      <c r="FM181" s="329"/>
      <c r="FN181" s="329"/>
      <c r="FO181" s="329"/>
      <c r="FP181" s="329"/>
      <c r="FQ181" s="329"/>
      <c r="FR181" s="329"/>
      <c r="FS181" s="329"/>
      <c r="FT181" s="329"/>
      <c r="FU181" s="329"/>
      <c r="FV181" s="329"/>
      <c r="FW181" s="329"/>
      <c r="FX181" s="329"/>
      <c r="FY181" s="329"/>
      <c r="FZ181" s="329"/>
      <c r="GA181" s="329"/>
      <c r="GB181" s="329"/>
      <c r="GC181" s="329"/>
      <c r="GD181" s="329"/>
      <c r="GE181" s="329"/>
      <c r="GF181" s="329"/>
      <c r="GG181" s="329"/>
      <c r="GH181" s="329"/>
      <c r="GI181" s="329"/>
      <c r="GJ181" s="329"/>
      <c r="GK181" s="329"/>
      <c r="GL181" s="329"/>
      <c r="GM181" s="329"/>
      <c r="GN181" s="329"/>
      <c r="GO181" s="329"/>
      <c r="GP181" s="329"/>
      <c r="GQ181" s="329"/>
      <c r="GR181" s="329"/>
      <c r="GS181" s="329"/>
      <c r="GT181" s="329"/>
      <c r="GU181" s="329"/>
      <c r="GV181" s="329"/>
      <c r="GW181" s="329"/>
      <c r="GX181" s="329"/>
      <c r="GY181" s="329"/>
      <c r="GZ181" s="329"/>
      <c r="HA181" s="329"/>
      <c r="HB181" s="329"/>
      <c r="HC181" s="329"/>
      <c r="HD181" s="329"/>
      <c r="HE181" s="329"/>
      <c r="HF181" s="329"/>
      <c r="HG181" s="329"/>
      <c r="HH181" s="329"/>
      <c r="HI181" s="329"/>
      <c r="HJ181" s="329"/>
      <c r="HK181" s="329"/>
      <c r="HL181" s="329"/>
      <c r="HM181" s="329"/>
      <c r="HN181" s="329"/>
      <c r="HO181" s="329"/>
      <c r="HP181" s="329"/>
      <c r="HQ181" s="329"/>
      <c r="HR181" s="329"/>
      <c r="HS181" s="329"/>
      <c r="HT181" s="329"/>
      <c r="HU181" s="329"/>
      <c r="HV181" s="329"/>
      <c r="HW181" s="329"/>
      <c r="HX181" s="329"/>
      <c r="HY181" s="329"/>
      <c r="HZ181" s="329"/>
      <c r="IA181" s="329"/>
      <c r="IB181" s="329"/>
      <c r="IC181" s="329"/>
      <c r="ID181" s="329"/>
      <c r="IE181" s="329"/>
      <c r="IF181" s="329"/>
      <c r="IG181" s="329"/>
      <c r="IH181" s="329"/>
      <c r="II181" s="329"/>
      <c r="IJ181" s="329"/>
      <c r="IK181" s="329"/>
      <c r="IL181" s="329"/>
      <c r="IM181" s="329"/>
      <c r="IN181" s="329"/>
      <c r="IO181" s="329"/>
      <c r="IP181" s="329"/>
      <c r="IQ181" s="329"/>
      <c r="IR181" s="329"/>
      <c r="IS181" s="329"/>
      <c r="IT181" s="329"/>
      <c r="IU181" s="329"/>
      <c r="IV181" s="329"/>
    </row>
    <row r="182" customFormat="1" spans="1:256">
      <c r="A182" s="550" t="s">
        <v>4327</v>
      </c>
      <c r="B182" s="551" t="s">
        <v>320</v>
      </c>
      <c r="C182" s="552">
        <f ca="1">表1.2024年公共财政收入决算表!E182</f>
        <v>66</v>
      </c>
      <c r="D182" s="483">
        <f ca="1">SUMIF($J183:$J$390,$A182,D183:D$390)</f>
        <v>0</v>
      </c>
      <c r="E182" s="541">
        <f ca="1">SUMIF($J183:$J$390,$A182,E183:E$390)</f>
        <v>0</v>
      </c>
      <c r="F182" s="541">
        <f ca="1">SUMIF($J183:$J$390,$A182,F183:F$390)</f>
        <v>0</v>
      </c>
      <c r="G182" s="483">
        <f ca="1">SUMIF($J183:$J$390,$A182,G183:G$390)</f>
        <v>-66</v>
      </c>
      <c r="H182" s="483" t="str">
        <f ca="1" t="shared" si="32"/>
        <v>-100.0%</v>
      </c>
      <c r="I182" s="22" t="str">
        <f ca="1" t="shared" si="34"/>
        <v>是</v>
      </c>
      <c r="J182" s="548" t="str">
        <f>LEFT(A182,3)</f>
        <v>101</v>
      </c>
      <c r="K182" s="93" t="str">
        <f t="shared" si="35"/>
        <v>款</v>
      </c>
      <c r="L182" s="545">
        <v>1</v>
      </c>
      <c r="M182" s="250"/>
      <c r="N182" s="250"/>
      <c r="O182" s="250"/>
      <c r="P182" s="250"/>
      <c r="Q182" s="250"/>
      <c r="R182" s="250"/>
      <c r="S182" s="250"/>
      <c r="T182" s="250"/>
      <c r="U182" s="250"/>
      <c r="V182" s="250"/>
      <c r="W182" s="250"/>
      <c r="X182" s="250"/>
      <c r="Y182" s="250"/>
      <c r="Z182" s="250"/>
      <c r="AA182" s="250"/>
      <c r="AB182" s="250"/>
      <c r="AC182" s="250"/>
      <c r="AD182" s="250"/>
      <c r="AE182" s="250"/>
      <c r="AF182" s="250"/>
      <c r="AG182" s="250"/>
      <c r="AH182" s="250"/>
      <c r="AI182" s="250"/>
      <c r="AJ182" s="250"/>
      <c r="AK182" s="250"/>
      <c r="AL182" s="250"/>
      <c r="AM182" s="250"/>
      <c r="AN182" s="250"/>
      <c r="AO182" s="250"/>
      <c r="AP182" s="250"/>
      <c r="AQ182" s="250"/>
      <c r="AR182" s="250"/>
      <c r="AS182" s="250"/>
      <c r="AT182" s="250"/>
      <c r="AU182" s="250"/>
      <c r="AV182" s="250"/>
      <c r="AW182" s="250"/>
      <c r="AX182" s="250"/>
      <c r="AY182" s="250"/>
      <c r="AZ182" s="250"/>
      <c r="BA182" s="250"/>
      <c r="BB182" s="250"/>
      <c r="BC182" s="250"/>
      <c r="BD182" s="250"/>
      <c r="BE182" s="250"/>
      <c r="BF182" s="250"/>
      <c r="BG182" s="250"/>
      <c r="BH182" s="250"/>
      <c r="BI182" s="250"/>
      <c r="BJ182" s="250"/>
      <c r="BK182" s="250"/>
      <c r="BL182" s="250"/>
      <c r="BM182" s="250"/>
      <c r="BN182" s="250"/>
      <c r="BO182" s="250"/>
      <c r="BP182" s="250"/>
      <c r="BQ182" s="250"/>
      <c r="BR182" s="250"/>
      <c r="BS182" s="250"/>
      <c r="BT182" s="250"/>
      <c r="BU182" s="250"/>
      <c r="BV182" s="250"/>
      <c r="BW182" s="250"/>
      <c r="BX182" s="250"/>
      <c r="BY182" s="250"/>
      <c r="BZ182" s="250"/>
      <c r="CA182" s="250"/>
      <c r="CB182" s="250"/>
      <c r="CC182" s="250"/>
      <c r="CD182" s="250"/>
      <c r="CE182" s="250"/>
      <c r="CF182" s="250"/>
      <c r="CG182" s="250"/>
      <c r="CH182" s="250"/>
      <c r="CI182" s="250"/>
      <c r="CJ182" s="250"/>
      <c r="CK182" s="250"/>
      <c r="CL182" s="250"/>
      <c r="CM182" s="250"/>
      <c r="CN182" s="250"/>
      <c r="CO182" s="250"/>
      <c r="CP182" s="250"/>
      <c r="CQ182" s="250"/>
      <c r="CR182" s="250"/>
      <c r="CS182" s="250"/>
      <c r="CT182" s="250"/>
      <c r="CU182" s="250"/>
      <c r="CV182" s="250"/>
      <c r="CW182" s="250"/>
      <c r="CX182" s="250"/>
      <c r="CY182" s="250"/>
      <c r="CZ182" s="250"/>
      <c r="DA182" s="250"/>
      <c r="DB182" s="250"/>
      <c r="DC182" s="250"/>
      <c r="DD182" s="250"/>
      <c r="DE182" s="250"/>
      <c r="DF182" s="250"/>
      <c r="DG182" s="250"/>
      <c r="DH182" s="250"/>
      <c r="DI182" s="250"/>
      <c r="DJ182" s="250"/>
      <c r="DK182" s="250"/>
      <c r="DL182" s="250"/>
      <c r="DM182" s="250"/>
      <c r="DN182" s="250"/>
      <c r="DO182" s="250"/>
      <c r="DP182" s="250"/>
      <c r="DQ182" s="250"/>
      <c r="DR182" s="250"/>
      <c r="DS182" s="250"/>
      <c r="DT182" s="250"/>
      <c r="DU182" s="250"/>
      <c r="DV182" s="250"/>
      <c r="DW182" s="250"/>
      <c r="DX182" s="250"/>
      <c r="DY182" s="250"/>
      <c r="DZ182" s="250"/>
      <c r="EA182" s="250"/>
      <c r="EB182" s="250"/>
      <c r="EC182" s="250"/>
      <c r="ED182" s="250"/>
      <c r="EE182" s="250"/>
      <c r="EF182" s="250"/>
      <c r="EG182" s="250"/>
      <c r="EH182" s="250"/>
      <c r="EI182" s="250"/>
      <c r="EJ182" s="250"/>
      <c r="EK182" s="250"/>
      <c r="EL182" s="250"/>
      <c r="EM182" s="250"/>
      <c r="EN182" s="250"/>
      <c r="EO182" s="250"/>
      <c r="EP182" s="250"/>
      <c r="EQ182" s="250"/>
      <c r="ER182" s="250"/>
      <c r="ES182" s="250"/>
      <c r="ET182" s="250"/>
      <c r="EU182" s="250"/>
      <c r="EV182" s="250"/>
      <c r="EW182" s="250"/>
      <c r="EX182" s="250"/>
      <c r="EY182" s="250"/>
      <c r="EZ182" s="250"/>
      <c r="FA182" s="250"/>
      <c r="FB182" s="250"/>
      <c r="FC182" s="250"/>
      <c r="FD182" s="250"/>
      <c r="FE182" s="250"/>
      <c r="FF182" s="250"/>
      <c r="FG182" s="250"/>
      <c r="FH182" s="250"/>
      <c r="FI182" s="250"/>
      <c r="FJ182" s="250"/>
      <c r="FK182" s="250"/>
      <c r="FL182" s="250"/>
      <c r="FM182" s="250"/>
      <c r="FN182" s="250"/>
      <c r="FO182" s="250"/>
      <c r="FP182" s="250"/>
      <c r="FQ182" s="250"/>
      <c r="FR182" s="250"/>
      <c r="FS182" s="250"/>
      <c r="FT182" s="250"/>
      <c r="FU182" s="250"/>
      <c r="FV182" s="250"/>
      <c r="FW182" s="250"/>
      <c r="FX182" s="250"/>
      <c r="FY182" s="250"/>
      <c r="FZ182" s="250"/>
      <c r="GA182" s="250"/>
      <c r="GB182" s="250"/>
      <c r="GC182" s="250"/>
      <c r="GD182" s="250"/>
      <c r="GE182" s="250"/>
      <c r="GF182" s="250"/>
      <c r="GG182" s="250"/>
      <c r="GH182" s="250"/>
      <c r="GI182" s="250"/>
      <c r="GJ182" s="250"/>
      <c r="GK182" s="250"/>
      <c r="GL182" s="250"/>
      <c r="GM182" s="250"/>
      <c r="GN182" s="250"/>
      <c r="GO182" s="250"/>
      <c r="GP182" s="250"/>
      <c r="GQ182" s="250"/>
      <c r="GR182" s="250"/>
      <c r="GS182" s="250"/>
      <c r="GT182" s="250"/>
      <c r="GU182" s="250"/>
      <c r="GV182" s="250"/>
      <c r="GW182" s="250"/>
      <c r="GX182" s="250"/>
      <c r="GY182" s="250"/>
      <c r="GZ182" s="250"/>
      <c r="HA182" s="250"/>
      <c r="HB182" s="250"/>
      <c r="HC182" s="250"/>
      <c r="HD182" s="250"/>
      <c r="HE182" s="250"/>
      <c r="HF182" s="250"/>
      <c r="HG182" s="250"/>
      <c r="HH182" s="250"/>
      <c r="HI182" s="250"/>
      <c r="HJ182" s="250"/>
      <c r="HK182" s="250"/>
      <c r="HL182" s="250"/>
      <c r="HM182" s="250"/>
      <c r="HN182" s="250"/>
      <c r="HO182" s="250"/>
      <c r="HP182" s="250"/>
      <c r="HQ182" s="250"/>
      <c r="HR182" s="250"/>
      <c r="HS182" s="250"/>
      <c r="HT182" s="250"/>
      <c r="HU182" s="250"/>
      <c r="HV182" s="250"/>
      <c r="HW182" s="250"/>
      <c r="HX182" s="250"/>
      <c r="HY182" s="250"/>
      <c r="HZ182" s="250"/>
      <c r="IA182" s="250"/>
      <c r="IB182" s="250"/>
      <c r="IC182" s="250"/>
      <c r="ID182" s="250"/>
      <c r="IE182" s="250"/>
      <c r="IF182" s="250"/>
      <c r="IG182" s="250"/>
      <c r="IH182" s="250"/>
      <c r="II182" s="250"/>
      <c r="IJ182" s="250"/>
      <c r="IK182" s="250"/>
      <c r="IL182" s="250"/>
      <c r="IM182" s="250"/>
      <c r="IN182" s="250"/>
      <c r="IO182" s="250"/>
      <c r="IP182" s="250"/>
      <c r="IQ182" s="250"/>
      <c r="IR182" s="250"/>
      <c r="IS182" s="250"/>
      <c r="IT182" s="250"/>
      <c r="IU182" s="250"/>
      <c r="IV182" s="250"/>
    </row>
    <row r="183" s="524" customFormat="1" ht="15.75" hidden="1" spans="1:256">
      <c r="A183" s="353" t="s">
        <v>4328</v>
      </c>
      <c r="B183" s="307" t="s">
        <v>320</v>
      </c>
      <c r="C183" s="365">
        <f ca="1">SUMIF(表1.2024年公共财政收入决算表!$A$6:$A$387,A183,表1.2024年公共财政收入决算表!$E$6:$E$387)</f>
        <v>66</v>
      </c>
      <c r="D183" s="365">
        <f t="shared" si="54"/>
        <v>0</v>
      </c>
      <c r="E183" s="542"/>
      <c r="F183" s="348"/>
      <c r="G183" s="348">
        <f ca="1" t="shared" si="55"/>
        <v>-66</v>
      </c>
      <c r="H183" s="348" t="str">
        <f ca="1" t="shared" si="32"/>
        <v>-100.0%</v>
      </c>
      <c r="I183" s="22" t="str">
        <f ca="1" t="shared" si="34"/>
        <v>是</v>
      </c>
      <c r="J183" s="547" t="str">
        <f t="shared" si="56"/>
        <v>10199</v>
      </c>
      <c r="K183" s="93" t="str">
        <f t="shared" si="35"/>
        <v>项</v>
      </c>
      <c r="L183" s="329"/>
      <c r="M183" s="329"/>
      <c r="N183" s="329"/>
      <c r="O183" s="329"/>
      <c r="P183" s="329"/>
      <c r="Q183" s="329"/>
      <c r="R183" s="329"/>
      <c r="S183" s="329"/>
      <c r="T183" s="329"/>
      <c r="U183" s="329"/>
      <c r="V183" s="329"/>
      <c r="W183" s="329"/>
      <c r="X183" s="329"/>
      <c r="Y183" s="329"/>
      <c r="Z183" s="329"/>
      <c r="AA183" s="329"/>
      <c r="AB183" s="329"/>
      <c r="AC183" s="329"/>
      <c r="AD183" s="329"/>
      <c r="AE183" s="329"/>
      <c r="AF183" s="329"/>
      <c r="AG183" s="329"/>
      <c r="AH183" s="329"/>
      <c r="AI183" s="329"/>
      <c r="AJ183" s="329"/>
      <c r="AK183" s="329"/>
      <c r="AL183" s="329"/>
      <c r="AM183" s="329"/>
      <c r="AN183" s="329"/>
      <c r="AO183" s="329"/>
      <c r="AP183" s="329"/>
      <c r="AQ183" s="329"/>
      <c r="AR183" s="329"/>
      <c r="AS183" s="329"/>
      <c r="AT183" s="329"/>
      <c r="AU183" s="329"/>
      <c r="AV183" s="329"/>
      <c r="AW183" s="329"/>
      <c r="AX183" s="329"/>
      <c r="AY183" s="329"/>
      <c r="AZ183" s="329"/>
      <c r="BA183" s="329"/>
      <c r="BB183" s="329"/>
      <c r="BC183" s="329"/>
      <c r="BD183" s="329"/>
      <c r="BE183" s="329"/>
      <c r="BF183" s="329"/>
      <c r="BG183" s="329"/>
      <c r="BH183" s="329"/>
      <c r="BI183" s="329"/>
      <c r="BJ183" s="329"/>
      <c r="BK183" s="329"/>
      <c r="BL183" s="329"/>
      <c r="BM183" s="329"/>
      <c r="BN183" s="329"/>
      <c r="BO183" s="329"/>
      <c r="BP183" s="329"/>
      <c r="BQ183" s="329"/>
      <c r="BR183" s="329"/>
      <c r="BS183" s="329"/>
      <c r="BT183" s="329"/>
      <c r="BU183" s="329"/>
      <c r="BV183" s="329"/>
      <c r="BW183" s="329"/>
      <c r="BX183" s="329"/>
      <c r="BY183" s="329"/>
      <c r="BZ183" s="329"/>
      <c r="CA183" s="329"/>
      <c r="CB183" s="329"/>
      <c r="CC183" s="329"/>
      <c r="CD183" s="329"/>
      <c r="CE183" s="329"/>
      <c r="CF183" s="329"/>
      <c r="CG183" s="329"/>
      <c r="CH183" s="329"/>
      <c r="CI183" s="329"/>
      <c r="CJ183" s="329"/>
      <c r="CK183" s="329"/>
      <c r="CL183" s="329"/>
      <c r="CM183" s="329"/>
      <c r="CN183" s="329"/>
      <c r="CO183" s="329"/>
      <c r="CP183" s="329"/>
      <c r="CQ183" s="329"/>
      <c r="CR183" s="329"/>
      <c r="CS183" s="329"/>
      <c r="CT183" s="329"/>
      <c r="CU183" s="329"/>
      <c r="CV183" s="329"/>
      <c r="CW183" s="329"/>
      <c r="CX183" s="329"/>
      <c r="CY183" s="329"/>
      <c r="CZ183" s="329"/>
      <c r="DA183" s="329"/>
      <c r="DB183" s="329"/>
      <c r="DC183" s="329"/>
      <c r="DD183" s="329"/>
      <c r="DE183" s="329"/>
      <c r="DF183" s="329"/>
      <c r="DG183" s="329"/>
      <c r="DH183" s="329"/>
      <c r="DI183" s="329"/>
      <c r="DJ183" s="329"/>
      <c r="DK183" s="329"/>
      <c r="DL183" s="329"/>
      <c r="DM183" s="329"/>
      <c r="DN183" s="329"/>
      <c r="DO183" s="329"/>
      <c r="DP183" s="329"/>
      <c r="DQ183" s="329"/>
      <c r="DR183" s="329"/>
      <c r="DS183" s="329"/>
      <c r="DT183" s="329"/>
      <c r="DU183" s="329"/>
      <c r="DV183" s="329"/>
      <c r="DW183" s="329"/>
      <c r="DX183" s="329"/>
      <c r="DY183" s="329"/>
      <c r="DZ183" s="329"/>
      <c r="EA183" s="329"/>
      <c r="EB183" s="329"/>
      <c r="EC183" s="329"/>
      <c r="ED183" s="329"/>
      <c r="EE183" s="329"/>
      <c r="EF183" s="329"/>
      <c r="EG183" s="329"/>
      <c r="EH183" s="329"/>
      <c r="EI183" s="329"/>
      <c r="EJ183" s="329"/>
      <c r="EK183" s="329"/>
      <c r="EL183" s="329"/>
      <c r="EM183" s="329"/>
      <c r="EN183" s="329"/>
      <c r="EO183" s="329"/>
      <c r="EP183" s="329"/>
      <c r="EQ183" s="329"/>
      <c r="ER183" s="329"/>
      <c r="ES183" s="329"/>
      <c r="ET183" s="329"/>
      <c r="EU183" s="329"/>
      <c r="EV183" s="329"/>
      <c r="EW183" s="329"/>
      <c r="EX183" s="329"/>
      <c r="EY183" s="329"/>
      <c r="EZ183" s="329"/>
      <c r="FA183" s="329"/>
      <c r="FB183" s="329"/>
      <c r="FC183" s="329"/>
      <c r="FD183" s="329"/>
      <c r="FE183" s="329"/>
      <c r="FF183" s="329"/>
      <c r="FG183" s="329"/>
      <c r="FH183" s="329"/>
      <c r="FI183" s="329"/>
      <c r="FJ183" s="329"/>
      <c r="FK183" s="329"/>
      <c r="FL183" s="329"/>
      <c r="FM183" s="329"/>
      <c r="FN183" s="329"/>
      <c r="FO183" s="329"/>
      <c r="FP183" s="329"/>
      <c r="FQ183" s="329"/>
      <c r="FR183" s="329"/>
      <c r="FS183" s="329"/>
      <c r="FT183" s="329"/>
      <c r="FU183" s="329"/>
      <c r="FV183" s="329"/>
      <c r="FW183" s="329"/>
      <c r="FX183" s="329"/>
      <c r="FY183" s="329"/>
      <c r="FZ183" s="329"/>
      <c r="GA183" s="329"/>
      <c r="GB183" s="329"/>
      <c r="GC183" s="329"/>
      <c r="GD183" s="329"/>
      <c r="GE183" s="329"/>
      <c r="GF183" s="329"/>
      <c r="GG183" s="329"/>
      <c r="GH183" s="329"/>
      <c r="GI183" s="329"/>
      <c r="GJ183" s="329"/>
      <c r="GK183" s="329"/>
      <c r="GL183" s="329"/>
      <c r="GM183" s="329"/>
      <c r="GN183" s="329"/>
      <c r="GO183" s="329"/>
      <c r="GP183" s="329"/>
      <c r="GQ183" s="329"/>
      <c r="GR183" s="329"/>
      <c r="GS183" s="329"/>
      <c r="GT183" s="329"/>
      <c r="GU183" s="329"/>
      <c r="GV183" s="329"/>
      <c r="GW183" s="329"/>
      <c r="GX183" s="329"/>
      <c r="GY183" s="329"/>
      <c r="GZ183" s="329"/>
      <c r="HA183" s="329"/>
      <c r="HB183" s="329"/>
      <c r="HC183" s="329"/>
      <c r="HD183" s="329"/>
      <c r="HE183" s="329"/>
      <c r="HF183" s="329"/>
      <c r="HG183" s="329"/>
      <c r="HH183" s="329"/>
      <c r="HI183" s="329"/>
      <c r="HJ183" s="329"/>
      <c r="HK183" s="329"/>
      <c r="HL183" s="329"/>
      <c r="HM183" s="329"/>
      <c r="HN183" s="329"/>
      <c r="HO183" s="329"/>
      <c r="HP183" s="329"/>
      <c r="HQ183" s="329"/>
      <c r="HR183" s="329"/>
      <c r="HS183" s="329"/>
      <c r="HT183" s="329"/>
      <c r="HU183" s="329"/>
      <c r="HV183" s="329"/>
      <c r="HW183" s="329"/>
      <c r="HX183" s="329"/>
      <c r="HY183" s="329"/>
      <c r="HZ183" s="329"/>
      <c r="IA183" s="329"/>
      <c r="IB183" s="329"/>
      <c r="IC183" s="329"/>
      <c r="ID183" s="329"/>
      <c r="IE183" s="329"/>
      <c r="IF183" s="329"/>
      <c r="IG183" s="329"/>
      <c r="IH183" s="329"/>
      <c r="II183" s="329"/>
      <c r="IJ183" s="329"/>
      <c r="IK183" s="329"/>
      <c r="IL183" s="329"/>
      <c r="IM183" s="329"/>
      <c r="IN183" s="329"/>
      <c r="IO183" s="329"/>
      <c r="IP183" s="329"/>
      <c r="IQ183" s="329"/>
      <c r="IR183" s="329"/>
      <c r="IS183" s="329"/>
      <c r="IT183" s="329"/>
      <c r="IU183" s="329"/>
      <c r="IV183" s="329"/>
    </row>
    <row r="184" s="524" customFormat="1" ht="31.5" hidden="1" spans="1:256">
      <c r="A184" s="353" t="s">
        <v>4329</v>
      </c>
      <c r="B184" s="307" t="s">
        <v>322</v>
      </c>
      <c r="C184" s="365">
        <f ca="1">SUMIF(表1.2024年公共财政收入决算表!$A$6:$A$387,A184,表1.2024年公共财政收入决算表!$E$6:$E$387)</f>
        <v>0</v>
      </c>
      <c r="D184" s="365">
        <f t="shared" si="54"/>
        <v>0</v>
      </c>
      <c r="E184" s="542"/>
      <c r="F184" s="348"/>
      <c r="G184" s="348">
        <f ca="1" t="shared" si="55"/>
        <v>0</v>
      </c>
      <c r="H184" s="348" t="str">
        <f ca="1" t="shared" si="32"/>
        <v/>
      </c>
      <c r="I184" s="22" t="str">
        <f ca="1" t="shared" si="34"/>
        <v>否</v>
      </c>
      <c r="J184" s="547" t="str">
        <f t="shared" si="56"/>
        <v>10199</v>
      </c>
      <c r="K184" s="93" t="str">
        <f t="shared" si="35"/>
        <v>项</v>
      </c>
      <c r="L184" s="329"/>
      <c r="M184" s="329"/>
      <c r="N184" s="329"/>
      <c r="O184" s="329"/>
      <c r="P184" s="329"/>
      <c r="Q184" s="329"/>
      <c r="R184" s="329"/>
      <c r="S184" s="329"/>
      <c r="T184" s="329"/>
      <c r="U184" s="329"/>
      <c r="V184" s="329"/>
      <c r="W184" s="329"/>
      <c r="X184" s="329"/>
      <c r="Y184" s="329"/>
      <c r="Z184" s="329"/>
      <c r="AA184" s="329"/>
      <c r="AB184" s="329"/>
      <c r="AC184" s="329"/>
      <c r="AD184" s="329"/>
      <c r="AE184" s="329"/>
      <c r="AF184" s="329"/>
      <c r="AG184" s="329"/>
      <c r="AH184" s="329"/>
      <c r="AI184" s="329"/>
      <c r="AJ184" s="329"/>
      <c r="AK184" s="329"/>
      <c r="AL184" s="329"/>
      <c r="AM184" s="329"/>
      <c r="AN184" s="329"/>
      <c r="AO184" s="329"/>
      <c r="AP184" s="329"/>
      <c r="AQ184" s="329"/>
      <c r="AR184" s="329"/>
      <c r="AS184" s="329"/>
      <c r="AT184" s="329"/>
      <c r="AU184" s="329"/>
      <c r="AV184" s="329"/>
      <c r="AW184" s="329"/>
      <c r="AX184" s="329"/>
      <c r="AY184" s="329"/>
      <c r="AZ184" s="329"/>
      <c r="BA184" s="329"/>
      <c r="BB184" s="329"/>
      <c r="BC184" s="329"/>
      <c r="BD184" s="329"/>
      <c r="BE184" s="329"/>
      <c r="BF184" s="329"/>
      <c r="BG184" s="329"/>
      <c r="BH184" s="329"/>
      <c r="BI184" s="329"/>
      <c r="BJ184" s="329"/>
      <c r="BK184" s="329"/>
      <c r="BL184" s="329"/>
      <c r="BM184" s="329"/>
      <c r="BN184" s="329"/>
      <c r="BO184" s="329"/>
      <c r="BP184" s="329"/>
      <c r="BQ184" s="329"/>
      <c r="BR184" s="329"/>
      <c r="BS184" s="329"/>
      <c r="BT184" s="329"/>
      <c r="BU184" s="329"/>
      <c r="BV184" s="329"/>
      <c r="BW184" s="329"/>
      <c r="BX184" s="329"/>
      <c r="BY184" s="329"/>
      <c r="BZ184" s="329"/>
      <c r="CA184" s="329"/>
      <c r="CB184" s="329"/>
      <c r="CC184" s="329"/>
      <c r="CD184" s="329"/>
      <c r="CE184" s="329"/>
      <c r="CF184" s="329"/>
      <c r="CG184" s="329"/>
      <c r="CH184" s="329"/>
      <c r="CI184" s="329"/>
      <c r="CJ184" s="329"/>
      <c r="CK184" s="329"/>
      <c r="CL184" s="329"/>
      <c r="CM184" s="329"/>
      <c r="CN184" s="329"/>
      <c r="CO184" s="329"/>
      <c r="CP184" s="329"/>
      <c r="CQ184" s="329"/>
      <c r="CR184" s="329"/>
      <c r="CS184" s="329"/>
      <c r="CT184" s="329"/>
      <c r="CU184" s="329"/>
      <c r="CV184" s="329"/>
      <c r="CW184" s="329"/>
      <c r="CX184" s="329"/>
      <c r="CY184" s="329"/>
      <c r="CZ184" s="329"/>
      <c r="DA184" s="329"/>
      <c r="DB184" s="329"/>
      <c r="DC184" s="329"/>
      <c r="DD184" s="329"/>
      <c r="DE184" s="329"/>
      <c r="DF184" s="329"/>
      <c r="DG184" s="329"/>
      <c r="DH184" s="329"/>
      <c r="DI184" s="329"/>
      <c r="DJ184" s="329"/>
      <c r="DK184" s="329"/>
      <c r="DL184" s="329"/>
      <c r="DM184" s="329"/>
      <c r="DN184" s="329"/>
      <c r="DO184" s="329"/>
      <c r="DP184" s="329"/>
      <c r="DQ184" s="329"/>
      <c r="DR184" s="329"/>
      <c r="DS184" s="329"/>
      <c r="DT184" s="329"/>
      <c r="DU184" s="329"/>
      <c r="DV184" s="329"/>
      <c r="DW184" s="329"/>
      <c r="DX184" s="329"/>
      <c r="DY184" s="329"/>
      <c r="DZ184" s="329"/>
      <c r="EA184" s="329"/>
      <c r="EB184" s="329"/>
      <c r="EC184" s="329"/>
      <c r="ED184" s="329"/>
      <c r="EE184" s="329"/>
      <c r="EF184" s="329"/>
      <c r="EG184" s="329"/>
      <c r="EH184" s="329"/>
      <c r="EI184" s="329"/>
      <c r="EJ184" s="329"/>
      <c r="EK184" s="329"/>
      <c r="EL184" s="329"/>
      <c r="EM184" s="329"/>
      <c r="EN184" s="329"/>
      <c r="EO184" s="329"/>
      <c r="EP184" s="329"/>
      <c r="EQ184" s="329"/>
      <c r="ER184" s="329"/>
      <c r="ES184" s="329"/>
      <c r="ET184" s="329"/>
      <c r="EU184" s="329"/>
      <c r="EV184" s="329"/>
      <c r="EW184" s="329"/>
      <c r="EX184" s="329"/>
      <c r="EY184" s="329"/>
      <c r="EZ184" s="329"/>
      <c r="FA184" s="329"/>
      <c r="FB184" s="329"/>
      <c r="FC184" s="329"/>
      <c r="FD184" s="329"/>
      <c r="FE184" s="329"/>
      <c r="FF184" s="329"/>
      <c r="FG184" s="329"/>
      <c r="FH184" s="329"/>
      <c r="FI184" s="329"/>
      <c r="FJ184" s="329"/>
      <c r="FK184" s="329"/>
      <c r="FL184" s="329"/>
      <c r="FM184" s="329"/>
      <c r="FN184" s="329"/>
      <c r="FO184" s="329"/>
      <c r="FP184" s="329"/>
      <c r="FQ184" s="329"/>
      <c r="FR184" s="329"/>
      <c r="FS184" s="329"/>
      <c r="FT184" s="329"/>
      <c r="FU184" s="329"/>
      <c r="FV184" s="329"/>
      <c r="FW184" s="329"/>
      <c r="FX184" s="329"/>
      <c r="FY184" s="329"/>
      <c r="FZ184" s="329"/>
      <c r="GA184" s="329"/>
      <c r="GB184" s="329"/>
      <c r="GC184" s="329"/>
      <c r="GD184" s="329"/>
      <c r="GE184" s="329"/>
      <c r="GF184" s="329"/>
      <c r="GG184" s="329"/>
      <c r="GH184" s="329"/>
      <c r="GI184" s="329"/>
      <c r="GJ184" s="329"/>
      <c r="GK184" s="329"/>
      <c r="GL184" s="329"/>
      <c r="GM184" s="329"/>
      <c r="GN184" s="329"/>
      <c r="GO184" s="329"/>
      <c r="GP184" s="329"/>
      <c r="GQ184" s="329"/>
      <c r="GR184" s="329"/>
      <c r="GS184" s="329"/>
      <c r="GT184" s="329"/>
      <c r="GU184" s="329"/>
      <c r="GV184" s="329"/>
      <c r="GW184" s="329"/>
      <c r="GX184" s="329"/>
      <c r="GY184" s="329"/>
      <c r="GZ184" s="329"/>
      <c r="HA184" s="329"/>
      <c r="HB184" s="329"/>
      <c r="HC184" s="329"/>
      <c r="HD184" s="329"/>
      <c r="HE184" s="329"/>
      <c r="HF184" s="329"/>
      <c r="HG184" s="329"/>
      <c r="HH184" s="329"/>
      <c r="HI184" s="329"/>
      <c r="HJ184" s="329"/>
      <c r="HK184" s="329"/>
      <c r="HL184" s="329"/>
      <c r="HM184" s="329"/>
      <c r="HN184" s="329"/>
      <c r="HO184" s="329"/>
      <c r="HP184" s="329"/>
      <c r="HQ184" s="329"/>
      <c r="HR184" s="329"/>
      <c r="HS184" s="329"/>
      <c r="HT184" s="329"/>
      <c r="HU184" s="329"/>
      <c r="HV184" s="329"/>
      <c r="HW184" s="329"/>
      <c r="HX184" s="329"/>
      <c r="HY184" s="329"/>
      <c r="HZ184" s="329"/>
      <c r="IA184" s="329"/>
      <c r="IB184" s="329"/>
      <c r="IC184" s="329"/>
      <c r="ID184" s="329"/>
      <c r="IE184" s="329"/>
      <c r="IF184" s="329"/>
      <c r="IG184" s="329"/>
      <c r="IH184" s="329"/>
      <c r="II184" s="329"/>
      <c r="IJ184" s="329"/>
      <c r="IK184" s="329"/>
      <c r="IL184" s="329"/>
      <c r="IM184" s="329"/>
      <c r="IN184" s="329"/>
      <c r="IO184" s="329"/>
      <c r="IP184" s="329"/>
      <c r="IQ184" s="329"/>
      <c r="IR184" s="329"/>
      <c r="IS184" s="329"/>
      <c r="IT184" s="329"/>
      <c r="IU184" s="329"/>
      <c r="IV184" s="329"/>
    </row>
    <row r="185" s="70" customFormat="1" spans="1:256">
      <c r="A185" s="536" t="s">
        <v>4330</v>
      </c>
      <c r="B185" s="537" t="s">
        <v>7665</v>
      </c>
      <c r="C185" s="538">
        <f ca="1">表1.2024年公共财政收入决算表!E185</f>
        <v>32717</v>
      </c>
      <c r="D185" s="538">
        <f ca="1">SUMIF($J186:$J$390,$A185,D186:D$390)</f>
        <v>31248</v>
      </c>
      <c r="E185" s="538">
        <f ca="1">SUMIF($J186:$J$390,$A185,E186:E$390)</f>
        <v>31248</v>
      </c>
      <c r="F185" s="538">
        <f ca="1">SUMIF($J186:$J$390,$A185,F186:F$390)</f>
        <v>0</v>
      </c>
      <c r="G185" s="538">
        <f ca="1">SUMIF($J186:$J$390,$A185,G186:G$390)</f>
        <v>-1469</v>
      </c>
      <c r="H185" s="538" t="str">
        <f ca="1" t="shared" si="32"/>
        <v>-4.5%</v>
      </c>
      <c r="I185" s="22" t="str">
        <f ca="1" t="shared" si="34"/>
        <v>是</v>
      </c>
      <c r="J185" s="554"/>
      <c r="K185" s="93" t="str">
        <f t="shared" si="35"/>
        <v>类</v>
      </c>
      <c r="L185" s="545">
        <v>1</v>
      </c>
      <c r="M185" s="230">
        <f ca="1">L185-E185</f>
        <v>-31247</v>
      </c>
      <c r="N185" s="230"/>
      <c r="O185" s="230"/>
      <c r="P185" s="230"/>
      <c r="Q185" s="230"/>
      <c r="R185" s="230"/>
      <c r="S185" s="230"/>
      <c r="T185" s="230"/>
      <c r="U185" s="230"/>
      <c r="V185" s="230"/>
      <c r="W185" s="230"/>
      <c r="X185" s="230"/>
      <c r="Y185" s="230"/>
      <c r="Z185" s="230"/>
      <c r="AA185" s="230"/>
      <c r="AB185" s="230"/>
      <c r="AC185" s="230"/>
      <c r="AD185" s="230"/>
      <c r="AE185" s="230"/>
      <c r="AF185" s="230"/>
      <c r="AG185" s="230"/>
      <c r="AH185" s="230"/>
      <c r="AI185" s="230"/>
      <c r="AJ185" s="230"/>
      <c r="AK185" s="230"/>
      <c r="AL185" s="230"/>
      <c r="AM185" s="230"/>
      <c r="AN185" s="230"/>
      <c r="AO185" s="230"/>
      <c r="AP185" s="230"/>
      <c r="AQ185" s="230"/>
      <c r="AR185" s="230"/>
      <c r="AS185" s="230"/>
      <c r="AT185" s="230"/>
      <c r="AU185" s="230"/>
      <c r="AV185" s="230"/>
      <c r="AW185" s="230"/>
      <c r="AX185" s="230"/>
      <c r="AY185" s="230"/>
      <c r="AZ185" s="230"/>
      <c r="BA185" s="230"/>
      <c r="BB185" s="230"/>
      <c r="BC185" s="230"/>
      <c r="BD185" s="230"/>
      <c r="BE185" s="230"/>
      <c r="BF185" s="230"/>
      <c r="BG185" s="230"/>
      <c r="BH185" s="230"/>
      <c r="BI185" s="230"/>
      <c r="BJ185" s="230"/>
      <c r="BK185" s="230"/>
      <c r="BL185" s="230"/>
      <c r="BM185" s="230"/>
      <c r="BN185" s="230"/>
      <c r="BO185" s="230"/>
      <c r="BP185" s="230"/>
      <c r="BQ185" s="230"/>
      <c r="BR185" s="230"/>
      <c r="BS185" s="230"/>
      <c r="BT185" s="230"/>
      <c r="BU185" s="230"/>
      <c r="BV185" s="230"/>
      <c r="BW185" s="230"/>
      <c r="BX185" s="230"/>
      <c r="BY185" s="230"/>
      <c r="BZ185" s="230"/>
      <c r="CA185" s="230"/>
      <c r="CB185" s="230"/>
      <c r="CC185" s="230"/>
      <c r="CD185" s="230"/>
      <c r="CE185" s="230"/>
      <c r="CF185" s="230"/>
      <c r="CG185" s="230"/>
      <c r="CH185" s="230"/>
      <c r="CI185" s="230"/>
      <c r="CJ185" s="230"/>
      <c r="CK185" s="230"/>
      <c r="CL185" s="230"/>
      <c r="CM185" s="230"/>
      <c r="CN185" s="230"/>
      <c r="CO185" s="230"/>
      <c r="CP185" s="230"/>
      <c r="CQ185" s="230"/>
      <c r="CR185" s="230"/>
      <c r="CS185" s="230"/>
      <c r="CT185" s="230"/>
      <c r="CU185" s="230"/>
      <c r="CV185" s="230"/>
      <c r="CW185" s="230"/>
      <c r="CX185" s="230"/>
      <c r="CY185" s="230"/>
      <c r="CZ185" s="230"/>
      <c r="DA185" s="230"/>
      <c r="DB185" s="230"/>
      <c r="DC185" s="230"/>
      <c r="DD185" s="230"/>
      <c r="DE185" s="230"/>
      <c r="DF185" s="230"/>
      <c r="DG185" s="230"/>
      <c r="DH185" s="230"/>
      <c r="DI185" s="230"/>
      <c r="DJ185" s="230"/>
      <c r="DK185" s="230"/>
      <c r="DL185" s="230"/>
      <c r="DM185" s="230"/>
      <c r="DN185" s="230"/>
      <c r="DO185" s="230"/>
      <c r="DP185" s="230"/>
      <c r="DQ185" s="230"/>
      <c r="DR185" s="230"/>
      <c r="DS185" s="230"/>
      <c r="DT185" s="230"/>
      <c r="DU185" s="230"/>
      <c r="DV185" s="230"/>
      <c r="DW185" s="230"/>
      <c r="DX185" s="230"/>
      <c r="DY185" s="230"/>
      <c r="DZ185" s="230"/>
      <c r="EA185" s="230"/>
      <c r="EB185" s="230"/>
      <c r="EC185" s="230"/>
      <c r="ED185" s="230"/>
      <c r="EE185" s="230"/>
      <c r="EF185" s="230"/>
      <c r="EG185" s="230"/>
      <c r="EH185" s="230"/>
      <c r="EI185" s="230"/>
      <c r="EJ185" s="230"/>
      <c r="EK185" s="230"/>
      <c r="EL185" s="230"/>
      <c r="EM185" s="230"/>
      <c r="EN185" s="230"/>
      <c r="EO185" s="230"/>
      <c r="EP185" s="230"/>
      <c r="EQ185" s="230"/>
      <c r="ER185" s="230"/>
      <c r="ES185" s="230"/>
      <c r="ET185" s="230"/>
      <c r="EU185" s="230"/>
      <c r="EV185" s="230"/>
      <c r="EW185" s="230"/>
      <c r="EX185" s="230"/>
      <c r="EY185" s="230"/>
      <c r="EZ185" s="230"/>
      <c r="FA185" s="230"/>
      <c r="FB185" s="230"/>
      <c r="FC185" s="230"/>
      <c r="FD185" s="230"/>
      <c r="FE185" s="230"/>
      <c r="FF185" s="230"/>
      <c r="FG185" s="230"/>
      <c r="FH185" s="230"/>
      <c r="FI185" s="230"/>
      <c r="FJ185" s="230"/>
      <c r="FK185" s="230"/>
      <c r="FL185" s="230"/>
      <c r="FM185" s="230"/>
      <c r="FN185" s="230"/>
      <c r="FO185" s="230"/>
      <c r="FP185" s="230"/>
      <c r="FQ185" s="230"/>
      <c r="FR185" s="230"/>
      <c r="FS185" s="230"/>
      <c r="FT185" s="230"/>
      <c r="FU185" s="230"/>
      <c r="FV185" s="230"/>
      <c r="FW185" s="230"/>
      <c r="FX185" s="230"/>
      <c r="FY185" s="230"/>
      <c r="FZ185" s="230"/>
      <c r="GA185" s="230"/>
      <c r="GB185" s="230"/>
      <c r="GC185" s="230"/>
      <c r="GD185" s="230"/>
      <c r="GE185" s="230"/>
      <c r="GF185" s="230"/>
      <c r="GG185" s="230"/>
      <c r="GH185" s="230"/>
      <c r="GI185" s="230"/>
      <c r="GJ185" s="230"/>
      <c r="GK185" s="230"/>
      <c r="GL185" s="230"/>
      <c r="GM185" s="230"/>
      <c r="GN185" s="230"/>
      <c r="GO185" s="230"/>
      <c r="GP185" s="230"/>
      <c r="GQ185" s="230"/>
      <c r="GR185" s="230"/>
      <c r="GS185" s="230"/>
      <c r="GT185" s="230"/>
      <c r="GU185" s="230"/>
      <c r="GV185" s="230"/>
      <c r="GW185" s="230"/>
      <c r="GX185" s="230"/>
      <c r="GY185" s="230"/>
      <c r="GZ185" s="230"/>
      <c r="HA185" s="230"/>
      <c r="HB185" s="230"/>
      <c r="HC185" s="230"/>
      <c r="HD185" s="230"/>
      <c r="HE185" s="230"/>
      <c r="HF185" s="230"/>
      <c r="HG185" s="230"/>
      <c r="HH185" s="230"/>
      <c r="HI185" s="230"/>
      <c r="HJ185" s="230"/>
      <c r="HK185" s="230"/>
      <c r="HL185" s="230"/>
      <c r="HM185" s="230"/>
      <c r="HN185" s="230"/>
      <c r="HO185" s="230"/>
      <c r="HP185" s="230"/>
      <c r="HQ185" s="230"/>
      <c r="HR185" s="230"/>
      <c r="HS185" s="230"/>
      <c r="HT185" s="230"/>
      <c r="HU185" s="230"/>
      <c r="HV185" s="230"/>
      <c r="HW185" s="230"/>
      <c r="HX185" s="230"/>
      <c r="HY185" s="230"/>
      <c r="HZ185" s="230"/>
      <c r="IA185" s="230"/>
      <c r="IB185" s="230"/>
      <c r="IC185" s="230"/>
      <c r="ID185" s="230"/>
      <c r="IE185" s="230"/>
      <c r="IF185" s="230"/>
      <c r="IG185" s="230"/>
      <c r="IH185" s="230"/>
      <c r="II185" s="230"/>
      <c r="IJ185" s="230"/>
      <c r="IK185" s="230"/>
      <c r="IL185" s="230"/>
      <c r="IM185" s="230"/>
      <c r="IN185" s="230"/>
      <c r="IO185" s="230"/>
      <c r="IP185" s="230"/>
      <c r="IQ185" s="230"/>
      <c r="IR185" s="230"/>
      <c r="IS185" s="230"/>
      <c r="IT185" s="230"/>
      <c r="IU185" s="230"/>
      <c r="IV185" s="230"/>
    </row>
    <row r="186" s="70" customFormat="1" spans="1:256">
      <c r="A186" s="553" t="s">
        <v>4332</v>
      </c>
      <c r="B186" s="279" t="s">
        <v>7666</v>
      </c>
      <c r="C186" s="541">
        <f ca="1">表1.2024年公共财政收入决算表!E186</f>
        <v>1018</v>
      </c>
      <c r="D186" s="541">
        <f ca="1">SUMIF($J187:$J$390,$A186,D187:D$390)</f>
        <v>815</v>
      </c>
      <c r="E186" s="541">
        <f ca="1">SUMIF($J187:$J$390,$A186,E187:E$390)</f>
        <v>815</v>
      </c>
      <c r="F186" s="541">
        <f ca="1">SUMIF($J187:$J$390,$A186,F187:F$390)</f>
        <v>0</v>
      </c>
      <c r="G186" s="541">
        <f ca="1">SUMIF($J187:$J$390,$A186,G187:G$390)</f>
        <v>-203</v>
      </c>
      <c r="H186" s="541" t="str">
        <f ca="1" t="shared" si="32"/>
        <v>-19.9%</v>
      </c>
      <c r="I186" s="22" t="str">
        <f ca="1" t="shared" si="34"/>
        <v>是</v>
      </c>
      <c r="J186" s="546" t="str">
        <f>LEFT(A186,3)</f>
        <v>103</v>
      </c>
      <c r="K186" s="93" t="str">
        <f t="shared" si="35"/>
        <v>款</v>
      </c>
      <c r="L186" s="545">
        <v>1</v>
      </c>
      <c r="M186" s="230"/>
      <c r="N186" s="230"/>
      <c r="O186" s="230"/>
      <c r="P186" s="230"/>
      <c r="Q186" s="230"/>
      <c r="R186" s="230"/>
      <c r="S186" s="230"/>
      <c r="T186" s="230"/>
      <c r="U186" s="230"/>
      <c r="V186" s="230"/>
      <c r="W186" s="230"/>
      <c r="X186" s="230"/>
      <c r="Y186" s="230"/>
      <c r="Z186" s="230"/>
      <c r="AA186" s="230"/>
      <c r="AB186" s="230"/>
      <c r="AC186" s="230"/>
      <c r="AD186" s="230"/>
      <c r="AE186" s="230"/>
      <c r="AF186" s="230"/>
      <c r="AG186" s="230"/>
      <c r="AH186" s="230"/>
      <c r="AI186" s="230"/>
      <c r="AJ186" s="230"/>
      <c r="AK186" s="230"/>
      <c r="AL186" s="230"/>
      <c r="AM186" s="230"/>
      <c r="AN186" s="230"/>
      <c r="AO186" s="230"/>
      <c r="AP186" s="230"/>
      <c r="AQ186" s="230"/>
      <c r="AR186" s="230"/>
      <c r="AS186" s="230"/>
      <c r="AT186" s="230"/>
      <c r="AU186" s="230"/>
      <c r="AV186" s="230"/>
      <c r="AW186" s="230"/>
      <c r="AX186" s="230"/>
      <c r="AY186" s="230"/>
      <c r="AZ186" s="230"/>
      <c r="BA186" s="230"/>
      <c r="BB186" s="230"/>
      <c r="BC186" s="230"/>
      <c r="BD186" s="230"/>
      <c r="BE186" s="230"/>
      <c r="BF186" s="230"/>
      <c r="BG186" s="230"/>
      <c r="BH186" s="230"/>
      <c r="BI186" s="230"/>
      <c r="BJ186" s="230"/>
      <c r="BK186" s="230"/>
      <c r="BL186" s="230"/>
      <c r="BM186" s="230"/>
      <c r="BN186" s="230"/>
      <c r="BO186" s="230"/>
      <c r="BP186" s="230"/>
      <c r="BQ186" s="230"/>
      <c r="BR186" s="230"/>
      <c r="BS186" s="230"/>
      <c r="BT186" s="230"/>
      <c r="BU186" s="230"/>
      <c r="BV186" s="230"/>
      <c r="BW186" s="230"/>
      <c r="BX186" s="230"/>
      <c r="BY186" s="230"/>
      <c r="BZ186" s="230"/>
      <c r="CA186" s="230"/>
      <c r="CB186" s="230"/>
      <c r="CC186" s="230"/>
      <c r="CD186" s="230"/>
      <c r="CE186" s="230"/>
      <c r="CF186" s="230"/>
      <c r="CG186" s="230"/>
      <c r="CH186" s="230"/>
      <c r="CI186" s="230"/>
      <c r="CJ186" s="230"/>
      <c r="CK186" s="230"/>
      <c r="CL186" s="230"/>
      <c r="CM186" s="230"/>
      <c r="CN186" s="230"/>
      <c r="CO186" s="230"/>
      <c r="CP186" s="230"/>
      <c r="CQ186" s="230"/>
      <c r="CR186" s="230"/>
      <c r="CS186" s="230"/>
      <c r="CT186" s="230"/>
      <c r="CU186" s="230"/>
      <c r="CV186" s="230"/>
      <c r="CW186" s="230"/>
      <c r="CX186" s="230"/>
      <c r="CY186" s="230"/>
      <c r="CZ186" s="230"/>
      <c r="DA186" s="230"/>
      <c r="DB186" s="230"/>
      <c r="DC186" s="230"/>
      <c r="DD186" s="230"/>
      <c r="DE186" s="230"/>
      <c r="DF186" s="230"/>
      <c r="DG186" s="230"/>
      <c r="DH186" s="230"/>
      <c r="DI186" s="230"/>
      <c r="DJ186" s="230"/>
      <c r="DK186" s="230"/>
      <c r="DL186" s="230"/>
      <c r="DM186" s="230"/>
      <c r="DN186" s="230"/>
      <c r="DO186" s="230"/>
      <c r="DP186" s="230"/>
      <c r="DQ186" s="230"/>
      <c r="DR186" s="230"/>
      <c r="DS186" s="230"/>
      <c r="DT186" s="230"/>
      <c r="DU186" s="230"/>
      <c r="DV186" s="230"/>
      <c r="DW186" s="230"/>
      <c r="DX186" s="230"/>
      <c r="DY186" s="230"/>
      <c r="DZ186" s="230"/>
      <c r="EA186" s="230"/>
      <c r="EB186" s="230"/>
      <c r="EC186" s="230"/>
      <c r="ED186" s="230"/>
      <c r="EE186" s="230"/>
      <c r="EF186" s="230"/>
      <c r="EG186" s="230"/>
      <c r="EH186" s="230"/>
      <c r="EI186" s="230"/>
      <c r="EJ186" s="230"/>
      <c r="EK186" s="230"/>
      <c r="EL186" s="230"/>
      <c r="EM186" s="230"/>
      <c r="EN186" s="230"/>
      <c r="EO186" s="230"/>
      <c r="EP186" s="230"/>
      <c r="EQ186" s="230"/>
      <c r="ER186" s="230"/>
      <c r="ES186" s="230"/>
      <c r="ET186" s="230"/>
      <c r="EU186" s="230"/>
      <c r="EV186" s="230"/>
      <c r="EW186" s="230"/>
      <c r="EX186" s="230"/>
      <c r="EY186" s="230"/>
      <c r="EZ186" s="230"/>
      <c r="FA186" s="230"/>
      <c r="FB186" s="230"/>
      <c r="FC186" s="230"/>
      <c r="FD186" s="230"/>
      <c r="FE186" s="230"/>
      <c r="FF186" s="230"/>
      <c r="FG186" s="230"/>
      <c r="FH186" s="230"/>
      <c r="FI186" s="230"/>
      <c r="FJ186" s="230"/>
      <c r="FK186" s="230"/>
      <c r="FL186" s="230"/>
      <c r="FM186" s="230"/>
      <c r="FN186" s="230"/>
      <c r="FO186" s="230"/>
      <c r="FP186" s="230"/>
      <c r="FQ186" s="230"/>
      <c r="FR186" s="230"/>
      <c r="FS186" s="230"/>
      <c r="FT186" s="230"/>
      <c r="FU186" s="230"/>
      <c r="FV186" s="230"/>
      <c r="FW186" s="230"/>
      <c r="FX186" s="230"/>
      <c r="FY186" s="230"/>
      <c r="FZ186" s="230"/>
      <c r="GA186" s="230"/>
      <c r="GB186" s="230"/>
      <c r="GC186" s="230"/>
      <c r="GD186" s="230"/>
      <c r="GE186" s="230"/>
      <c r="GF186" s="230"/>
      <c r="GG186" s="230"/>
      <c r="GH186" s="230"/>
      <c r="GI186" s="230"/>
      <c r="GJ186" s="230"/>
      <c r="GK186" s="230"/>
      <c r="GL186" s="230"/>
      <c r="GM186" s="230"/>
      <c r="GN186" s="230"/>
      <c r="GO186" s="230"/>
      <c r="GP186" s="230"/>
      <c r="GQ186" s="230"/>
      <c r="GR186" s="230"/>
      <c r="GS186" s="230"/>
      <c r="GT186" s="230"/>
      <c r="GU186" s="230"/>
      <c r="GV186" s="230"/>
      <c r="GW186" s="230"/>
      <c r="GX186" s="230"/>
      <c r="GY186" s="230"/>
      <c r="GZ186" s="230"/>
      <c r="HA186" s="230"/>
      <c r="HB186" s="230"/>
      <c r="HC186" s="230"/>
      <c r="HD186" s="230"/>
      <c r="HE186" s="230"/>
      <c r="HF186" s="230"/>
      <c r="HG186" s="230"/>
      <c r="HH186" s="230"/>
      <c r="HI186" s="230"/>
      <c r="HJ186" s="230"/>
      <c r="HK186" s="230"/>
      <c r="HL186" s="230"/>
      <c r="HM186" s="230"/>
      <c r="HN186" s="230"/>
      <c r="HO186" s="230"/>
      <c r="HP186" s="230"/>
      <c r="HQ186" s="230"/>
      <c r="HR186" s="230"/>
      <c r="HS186" s="230"/>
      <c r="HT186" s="230"/>
      <c r="HU186" s="230"/>
      <c r="HV186" s="230"/>
      <c r="HW186" s="230"/>
      <c r="HX186" s="230"/>
      <c r="HY186" s="230"/>
      <c r="HZ186" s="230"/>
      <c r="IA186" s="230"/>
      <c r="IB186" s="230"/>
      <c r="IC186" s="230"/>
      <c r="ID186" s="230"/>
      <c r="IE186" s="230"/>
      <c r="IF186" s="230"/>
      <c r="IG186" s="230"/>
      <c r="IH186" s="230"/>
      <c r="II186" s="230"/>
      <c r="IJ186" s="230"/>
      <c r="IK186" s="230"/>
      <c r="IL186" s="230"/>
      <c r="IM186" s="230"/>
      <c r="IN186" s="230"/>
      <c r="IO186" s="230"/>
      <c r="IP186" s="230"/>
      <c r="IQ186" s="230"/>
      <c r="IR186" s="230"/>
      <c r="IS186" s="230"/>
      <c r="IT186" s="230"/>
      <c r="IU186" s="230"/>
      <c r="IV186" s="230"/>
    </row>
    <row r="187" s="525" customFormat="1" spans="1:256">
      <c r="A187" s="353" t="s">
        <v>4334</v>
      </c>
      <c r="B187" s="307" t="s">
        <v>327</v>
      </c>
      <c r="C187" s="365">
        <f ca="1">SUMIF(表1.2024年公共财政收入决算表!$A$6:$A$387,A187,表1.2024年公共财政收入决算表!$E$6:$E$387)</f>
        <v>599</v>
      </c>
      <c r="D187" s="365">
        <f t="shared" ref="D187:D200" si="57">SUM(E187:F187)</f>
        <v>459</v>
      </c>
      <c r="E187" s="542">
        <v>459</v>
      </c>
      <c r="F187" s="348"/>
      <c r="G187" s="365">
        <f ca="1" t="shared" ref="G187:G200" si="58">D187-C187</f>
        <v>-140</v>
      </c>
      <c r="H187" s="365" t="str">
        <f ca="1" t="shared" si="32"/>
        <v>-23.4%</v>
      </c>
      <c r="I187" s="22" t="str">
        <f ca="1" t="shared" si="34"/>
        <v>是</v>
      </c>
      <c r="J187" s="547" t="str">
        <f t="shared" ref="J187:J200" si="59">LEFT(A187,5)</f>
        <v>10302</v>
      </c>
      <c r="K187" s="93" t="str">
        <f t="shared" si="35"/>
        <v>项</v>
      </c>
      <c r="L187" s="545">
        <v>1</v>
      </c>
      <c r="M187" s="329"/>
      <c r="N187" s="329"/>
      <c r="O187" s="329"/>
      <c r="P187" s="329"/>
      <c r="Q187" s="329"/>
      <c r="R187" s="329"/>
      <c r="S187" s="329"/>
      <c r="T187" s="329"/>
      <c r="U187" s="329"/>
      <c r="V187" s="329"/>
      <c r="W187" s="329"/>
      <c r="X187" s="329"/>
      <c r="Y187" s="329"/>
      <c r="Z187" s="329"/>
      <c r="AA187" s="329"/>
      <c r="AB187" s="329"/>
      <c r="AC187" s="329"/>
      <c r="AD187" s="329"/>
      <c r="AE187" s="329"/>
      <c r="AF187" s="329"/>
      <c r="AG187" s="329"/>
      <c r="AH187" s="329"/>
      <c r="AI187" s="329"/>
      <c r="AJ187" s="329"/>
      <c r="AK187" s="329"/>
      <c r="AL187" s="329"/>
      <c r="AM187" s="329"/>
      <c r="AN187" s="329"/>
      <c r="AO187" s="329"/>
      <c r="AP187" s="329"/>
      <c r="AQ187" s="329"/>
      <c r="AR187" s="329"/>
      <c r="AS187" s="329"/>
      <c r="AT187" s="329"/>
      <c r="AU187" s="329"/>
      <c r="AV187" s="329"/>
      <c r="AW187" s="329"/>
      <c r="AX187" s="329"/>
      <c r="AY187" s="329"/>
      <c r="AZ187" s="329"/>
      <c r="BA187" s="329"/>
      <c r="BB187" s="329"/>
      <c r="BC187" s="329"/>
      <c r="BD187" s="329"/>
      <c r="BE187" s="329"/>
      <c r="BF187" s="329"/>
      <c r="BG187" s="329"/>
      <c r="BH187" s="329"/>
      <c r="BI187" s="329"/>
      <c r="BJ187" s="329"/>
      <c r="BK187" s="329"/>
      <c r="BL187" s="329"/>
      <c r="BM187" s="329"/>
      <c r="BN187" s="329"/>
      <c r="BO187" s="329"/>
      <c r="BP187" s="329"/>
      <c r="BQ187" s="329"/>
      <c r="BR187" s="329"/>
      <c r="BS187" s="329"/>
      <c r="BT187" s="329"/>
      <c r="BU187" s="329"/>
      <c r="BV187" s="329"/>
      <c r="BW187" s="329"/>
      <c r="BX187" s="329"/>
      <c r="BY187" s="329"/>
      <c r="BZ187" s="329"/>
      <c r="CA187" s="329"/>
      <c r="CB187" s="329"/>
      <c r="CC187" s="329"/>
      <c r="CD187" s="329"/>
      <c r="CE187" s="329"/>
      <c r="CF187" s="329"/>
      <c r="CG187" s="329"/>
      <c r="CH187" s="329"/>
      <c r="CI187" s="329"/>
      <c r="CJ187" s="329"/>
      <c r="CK187" s="329"/>
      <c r="CL187" s="329"/>
      <c r="CM187" s="329"/>
      <c r="CN187" s="329"/>
      <c r="CO187" s="329"/>
      <c r="CP187" s="329"/>
      <c r="CQ187" s="329"/>
      <c r="CR187" s="329"/>
      <c r="CS187" s="329"/>
      <c r="CT187" s="329"/>
      <c r="CU187" s="329"/>
      <c r="CV187" s="329"/>
      <c r="CW187" s="329"/>
      <c r="CX187" s="329"/>
      <c r="CY187" s="329"/>
      <c r="CZ187" s="329"/>
      <c r="DA187" s="329"/>
      <c r="DB187" s="329"/>
      <c r="DC187" s="329"/>
      <c r="DD187" s="329"/>
      <c r="DE187" s="329"/>
      <c r="DF187" s="329"/>
      <c r="DG187" s="329"/>
      <c r="DH187" s="329"/>
      <c r="DI187" s="329"/>
      <c r="DJ187" s="329"/>
      <c r="DK187" s="329"/>
      <c r="DL187" s="329"/>
      <c r="DM187" s="329"/>
      <c r="DN187" s="329"/>
      <c r="DO187" s="329"/>
      <c r="DP187" s="329"/>
      <c r="DQ187" s="329"/>
      <c r="DR187" s="329"/>
      <c r="DS187" s="329"/>
      <c r="DT187" s="329"/>
      <c r="DU187" s="329"/>
      <c r="DV187" s="329"/>
      <c r="DW187" s="329"/>
      <c r="DX187" s="329"/>
      <c r="DY187" s="329"/>
      <c r="DZ187" s="329"/>
      <c r="EA187" s="329"/>
      <c r="EB187" s="329"/>
      <c r="EC187" s="329"/>
      <c r="ED187" s="329"/>
      <c r="EE187" s="329"/>
      <c r="EF187" s="329"/>
      <c r="EG187" s="329"/>
      <c r="EH187" s="329"/>
      <c r="EI187" s="329"/>
      <c r="EJ187" s="329"/>
      <c r="EK187" s="329"/>
      <c r="EL187" s="329"/>
      <c r="EM187" s="329"/>
      <c r="EN187" s="329"/>
      <c r="EO187" s="329"/>
      <c r="EP187" s="329"/>
      <c r="EQ187" s="329"/>
      <c r="ER187" s="329"/>
      <c r="ES187" s="329"/>
      <c r="ET187" s="329"/>
      <c r="EU187" s="329"/>
      <c r="EV187" s="329"/>
      <c r="EW187" s="329"/>
      <c r="EX187" s="329"/>
      <c r="EY187" s="329"/>
      <c r="EZ187" s="329"/>
      <c r="FA187" s="329"/>
      <c r="FB187" s="329"/>
      <c r="FC187" s="329"/>
      <c r="FD187" s="329"/>
      <c r="FE187" s="329"/>
      <c r="FF187" s="329"/>
      <c r="FG187" s="329"/>
      <c r="FH187" s="329"/>
      <c r="FI187" s="329"/>
      <c r="FJ187" s="329"/>
      <c r="FK187" s="329"/>
      <c r="FL187" s="329"/>
      <c r="FM187" s="329"/>
      <c r="FN187" s="329"/>
      <c r="FO187" s="329"/>
      <c r="FP187" s="329"/>
      <c r="FQ187" s="329"/>
      <c r="FR187" s="329"/>
      <c r="FS187" s="329"/>
      <c r="FT187" s="329"/>
      <c r="FU187" s="329"/>
      <c r="FV187" s="329"/>
      <c r="FW187" s="329"/>
      <c r="FX187" s="329"/>
      <c r="FY187" s="329"/>
      <c r="FZ187" s="329"/>
      <c r="GA187" s="329"/>
      <c r="GB187" s="329"/>
      <c r="GC187" s="329"/>
      <c r="GD187" s="329"/>
      <c r="GE187" s="329"/>
      <c r="GF187" s="329"/>
      <c r="GG187" s="329"/>
      <c r="GH187" s="329"/>
      <c r="GI187" s="329"/>
      <c r="GJ187" s="329"/>
      <c r="GK187" s="329"/>
      <c r="GL187" s="329"/>
      <c r="GM187" s="329"/>
      <c r="GN187" s="329"/>
      <c r="GO187" s="329"/>
      <c r="GP187" s="329"/>
      <c r="GQ187" s="329"/>
      <c r="GR187" s="329"/>
      <c r="GS187" s="329"/>
      <c r="GT187" s="329"/>
      <c r="GU187" s="329"/>
      <c r="GV187" s="329"/>
      <c r="GW187" s="329"/>
      <c r="GX187" s="329"/>
      <c r="GY187" s="329"/>
      <c r="GZ187" s="329"/>
      <c r="HA187" s="329"/>
      <c r="HB187" s="329"/>
      <c r="HC187" s="329"/>
      <c r="HD187" s="329"/>
      <c r="HE187" s="329"/>
      <c r="HF187" s="329"/>
      <c r="HG187" s="329"/>
      <c r="HH187" s="329"/>
      <c r="HI187" s="329"/>
      <c r="HJ187" s="329"/>
      <c r="HK187" s="329"/>
      <c r="HL187" s="329"/>
      <c r="HM187" s="329"/>
      <c r="HN187" s="329"/>
      <c r="HO187" s="329"/>
      <c r="HP187" s="329"/>
      <c r="HQ187" s="329"/>
      <c r="HR187" s="329"/>
      <c r="HS187" s="329"/>
      <c r="HT187" s="329"/>
      <c r="HU187" s="329"/>
      <c r="HV187" s="329"/>
      <c r="HW187" s="329"/>
      <c r="HX187" s="329"/>
      <c r="HY187" s="329"/>
      <c r="HZ187" s="329"/>
      <c r="IA187" s="329"/>
      <c r="IB187" s="329"/>
      <c r="IC187" s="329"/>
      <c r="ID187" s="329"/>
      <c r="IE187" s="329"/>
      <c r="IF187" s="329"/>
      <c r="IG187" s="329"/>
      <c r="IH187" s="329"/>
      <c r="II187" s="329"/>
      <c r="IJ187" s="329"/>
      <c r="IK187" s="329"/>
      <c r="IL187" s="329"/>
      <c r="IM187" s="329"/>
      <c r="IN187" s="329"/>
      <c r="IO187" s="329"/>
      <c r="IP187" s="329"/>
      <c r="IQ187" s="329"/>
      <c r="IR187" s="329"/>
      <c r="IS187" s="329"/>
      <c r="IT187" s="329"/>
      <c r="IU187" s="329"/>
      <c r="IV187" s="329"/>
    </row>
    <row r="188" s="524" customFormat="1" ht="15.75" hidden="1" spans="1:256">
      <c r="A188" s="353" t="s">
        <v>4335</v>
      </c>
      <c r="B188" s="307" t="s">
        <v>341</v>
      </c>
      <c r="C188" s="365">
        <f ca="1">SUMIF(表1.2024年公共财政收入决算表!$A$6:$A$387,A188,表1.2024年公共财政收入决算表!$E$6:$E$387)</f>
        <v>0</v>
      </c>
      <c r="D188" s="365">
        <f t="shared" si="57"/>
        <v>0</v>
      </c>
      <c r="E188" s="542"/>
      <c r="F188" s="348"/>
      <c r="G188" s="348">
        <f ca="1" t="shared" si="58"/>
        <v>0</v>
      </c>
      <c r="H188" s="348" t="str">
        <f ca="1" t="shared" si="32"/>
        <v/>
      </c>
      <c r="I188" s="22" t="str">
        <f ca="1" t="shared" si="34"/>
        <v>否</v>
      </c>
      <c r="J188" s="547" t="str">
        <f t="shared" si="59"/>
        <v>10302</v>
      </c>
      <c r="K188" s="93" t="str">
        <f t="shared" si="35"/>
        <v>项</v>
      </c>
      <c r="L188" s="329"/>
      <c r="M188" s="329"/>
      <c r="N188" s="329"/>
      <c r="O188" s="329"/>
      <c r="P188" s="329"/>
      <c r="Q188" s="329"/>
      <c r="R188" s="329"/>
      <c r="S188" s="329"/>
      <c r="T188" s="329"/>
      <c r="U188" s="329"/>
      <c r="V188" s="329"/>
      <c r="W188" s="329"/>
      <c r="X188" s="329"/>
      <c r="Y188" s="329"/>
      <c r="Z188" s="329"/>
      <c r="AA188" s="329"/>
      <c r="AB188" s="329"/>
      <c r="AC188" s="329"/>
      <c r="AD188" s="329"/>
      <c r="AE188" s="329"/>
      <c r="AF188" s="329"/>
      <c r="AG188" s="329"/>
      <c r="AH188" s="329"/>
      <c r="AI188" s="329"/>
      <c r="AJ188" s="329"/>
      <c r="AK188" s="329"/>
      <c r="AL188" s="329"/>
      <c r="AM188" s="329"/>
      <c r="AN188" s="329"/>
      <c r="AO188" s="329"/>
      <c r="AP188" s="329"/>
      <c r="AQ188" s="329"/>
      <c r="AR188" s="329"/>
      <c r="AS188" s="329"/>
      <c r="AT188" s="329"/>
      <c r="AU188" s="329"/>
      <c r="AV188" s="329"/>
      <c r="AW188" s="329"/>
      <c r="AX188" s="329"/>
      <c r="AY188" s="329"/>
      <c r="AZ188" s="329"/>
      <c r="BA188" s="329"/>
      <c r="BB188" s="329"/>
      <c r="BC188" s="329"/>
      <c r="BD188" s="329"/>
      <c r="BE188" s="329"/>
      <c r="BF188" s="329"/>
      <c r="BG188" s="329"/>
      <c r="BH188" s="329"/>
      <c r="BI188" s="329"/>
      <c r="BJ188" s="329"/>
      <c r="BK188" s="329"/>
      <c r="BL188" s="329"/>
      <c r="BM188" s="329"/>
      <c r="BN188" s="329"/>
      <c r="BO188" s="329"/>
      <c r="BP188" s="329"/>
      <c r="BQ188" s="329"/>
      <c r="BR188" s="329"/>
      <c r="BS188" s="329"/>
      <c r="BT188" s="329"/>
      <c r="BU188" s="329"/>
      <c r="BV188" s="329"/>
      <c r="BW188" s="329"/>
      <c r="BX188" s="329"/>
      <c r="BY188" s="329"/>
      <c r="BZ188" s="329"/>
      <c r="CA188" s="329"/>
      <c r="CB188" s="329"/>
      <c r="CC188" s="329"/>
      <c r="CD188" s="329"/>
      <c r="CE188" s="329"/>
      <c r="CF188" s="329"/>
      <c r="CG188" s="329"/>
      <c r="CH188" s="329"/>
      <c r="CI188" s="329"/>
      <c r="CJ188" s="329"/>
      <c r="CK188" s="329"/>
      <c r="CL188" s="329"/>
      <c r="CM188" s="329"/>
      <c r="CN188" s="329"/>
      <c r="CO188" s="329"/>
      <c r="CP188" s="329"/>
      <c r="CQ188" s="329"/>
      <c r="CR188" s="329"/>
      <c r="CS188" s="329"/>
      <c r="CT188" s="329"/>
      <c r="CU188" s="329"/>
      <c r="CV188" s="329"/>
      <c r="CW188" s="329"/>
      <c r="CX188" s="329"/>
      <c r="CY188" s="329"/>
      <c r="CZ188" s="329"/>
      <c r="DA188" s="329"/>
      <c r="DB188" s="329"/>
      <c r="DC188" s="329"/>
      <c r="DD188" s="329"/>
      <c r="DE188" s="329"/>
      <c r="DF188" s="329"/>
      <c r="DG188" s="329"/>
      <c r="DH188" s="329"/>
      <c r="DI188" s="329"/>
      <c r="DJ188" s="329"/>
      <c r="DK188" s="329"/>
      <c r="DL188" s="329"/>
      <c r="DM188" s="329"/>
      <c r="DN188" s="329"/>
      <c r="DO188" s="329"/>
      <c r="DP188" s="329"/>
      <c r="DQ188" s="329"/>
      <c r="DR188" s="329"/>
      <c r="DS188" s="329"/>
      <c r="DT188" s="329"/>
      <c r="DU188" s="329"/>
      <c r="DV188" s="329"/>
      <c r="DW188" s="329"/>
      <c r="DX188" s="329"/>
      <c r="DY188" s="329"/>
      <c r="DZ188" s="329"/>
      <c r="EA188" s="329"/>
      <c r="EB188" s="329"/>
      <c r="EC188" s="329"/>
      <c r="ED188" s="329"/>
      <c r="EE188" s="329"/>
      <c r="EF188" s="329"/>
      <c r="EG188" s="329"/>
      <c r="EH188" s="329"/>
      <c r="EI188" s="329"/>
      <c r="EJ188" s="329"/>
      <c r="EK188" s="329"/>
      <c r="EL188" s="329"/>
      <c r="EM188" s="329"/>
      <c r="EN188" s="329"/>
      <c r="EO188" s="329"/>
      <c r="EP188" s="329"/>
      <c r="EQ188" s="329"/>
      <c r="ER188" s="329"/>
      <c r="ES188" s="329"/>
      <c r="ET188" s="329"/>
      <c r="EU188" s="329"/>
      <c r="EV188" s="329"/>
      <c r="EW188" s="329"/>
      <c r="EX188" s="329"/>
      <c r="EY188" s="329"/>
      <c r="EZ188" s="329"/>
      <c r="FA188" s="329"/>
      <c r="FB188" s="329"/>
      <c r="FC188" s="329"/>
      <c r="FD188" s="329"/>
      <c r="FE188" s="329"/>
      <c r="FF188" s="329"/>
      <c r="FG188" s="329"/>
      <c r="FH188" s="329"/>
      <c r="FI188" s="329"/>
      <c r="FJ188" s="329"/>
      <c r="FK188" s="329"/>
      <c r="FL188" s="329"/>
      <c r="FM188" s="329"/>
      <c r="FN188" s="329"/>
      <c r="FO188" s="329"/>
      <c r="FP188" s="329"/>
      <c r="FQ188" s="329"/>
      <c r="FR188" s="329"/>
      <c r="FS188" s="329"/>
      <c r="FT188" s="329"/>
      <c r="FU188" s="329"/>
      <c r="FV188" s="329"/>
      <c r="FW188" s="329"/>
      <c r="FX188" s="329"/>
      <c r="FY188" s="329"/>
      <c r="FZ188" s="329"/>
      <c r="GA188" s="329"/>
      <c r="GB188" s="329"/>
      <c r="GC188" s="329"/>
      <c r="GD188" s="329"/>
      <c r="GE188" s="329"/>
      <c r="GF188" s="329"/>
      <c r="GG188" s="329"/>
      <c r="GH188" s="329"/>
      <c r="GI188" s="329"/>
      <c r="GJ188" s="329"/>
      <c r="GK188" s="329"/>
      <c r="GL188" s="329"/>
      <c r="GM188" s="329"/>
      <c r="GN188" s="329"/>
      <c r="GO188" s="329"/>
      <c r="GP188" s="329"/>
      <c r="GQ188" s="329"/>
      <c r="GR188" s="329"/>
      <c r="GS188" s="329"/>
      <c r="GT188" s="329"/>
      <c r="GU188" s="329"/>
      <c r="GV188" s="329"/>
      <c r="GW188" s="329"/>
      <c r="GX188" s="329"/>
      <c r="GY188" s="329"/>
      <c r="GZ188" s="329"/>
      <c r="HA188" s="329"/>
      <c r="HB188" s="329"/>
      <c r="HC188" s="329"/>
      <c r="HD188" s="329"/>
      <c r="HE188" s="329"/>
      <c r="HF188" s="329"/>
      <c r="HG188" s="329"/>
      <c r="HH188" s="329"/>
      <c r="HI188" s="329"/>
      <c r="HJ188" s="329"/>
      <c r="HK188" s="329"/>
      <c r="HL188" s="329"/>
      <c r="HM188" s="329"/>
      <c r="HN188" s="329"/>
      <c r="HO188" s="329"/>
      <c r="HP188" s="329"/>
      <c r="HQ188" s="329"/>
      <c r="HR188" s="329"/>
      <c r="HS188" s="329"/>
      <c r="HT188" s="329"/>
      <c r="HU188" s="329"/>
      <c r="HV188" s="329"/>
      <c r="HW188" s="329"/>
      <c r="HX188" s="329"/>
      <c r="HY188" s="329"/>
      <c r="HZ188" s="329"/>
      <c r="IA188" s="329"/>
      <c r="IB188" s="329"/>
      <c r="IC188" s="329"/>
      <c r="ID188" s="329"/>
      <c r="IE188" s="329"/>
      <c r="IF188" s="329"/>
      <c r="IG188" s="329"/>
      <c r="IH188" s="329"/>
      <c r="II188" s="329"/>
      <c r="IJ188" s="329"/>
      <c r="IK188" s="329"/>
      <c r="IL188" s="329"/>
      <c r="IM188" s="329"/>
      <c r="IN188" s="329"/>
      <c r="IO188" s="329"/>
      <c r="IP188" s="329"/>
      <c r="IQ188" s="329"/>
      <c r="IR188" s="329"/>
      <c r="IS188" s="329"/>
      <c r="IT188" s="329"/>
      <c r="IU188" s="329"/>
      <c r="IV188" s="329"/>
    </row>
    <row r="189" s="524" customFormat="1" ht="15.75" hidden="1" spans="1:256">
      <c r="A189" s="353" t="s">
        <v>4336</v>
      </c>
      <c r="B189" s="307" t="s">
        <v>343</v>
      </c>
      <c r="C189" s="365">
        <f ca="1">SUMIF(表1.2024年公共财政收入决算表!$A$6:$A$387,A189,表1.2024年公共财政收入决算表!$E$6:$E$387)</f>
        <v>0</v>
      </c>
      <c r="D189" s="365">
        <f t="shared" si="57"/>
        <v>0</v>
      </c>
      <c r="E189" s="542"/>
      <c r="F189" s="348"/>
      <c r="G189" s="348">
        <f ca="1" t="shared" si="58"/>
        <v>0</v>
      </c>
      <c r="H189" s="348" t="str">
        <f ca="1" t="shared" si="32"/>
        <v/>
      </c>
      <c r="I189" s="22" t="str">
        <f ca="1" t="shared" si="34"/>
        <v>否</v>
      </c>
      <c r="J189" s="547" t="str">
        <f t="shared" si="59"/>
        <v>10302</v>
      </c>
      <c r="K189" s="93" t="str">
        <f t="shared" si="35"/>
        <v>项</v>
      </c>
      <c r="L189" s="329"/>
      <c r="M189" s="329"/>
      <c r="N189" s="329"/>
      <c r="O189" s="329"/>
      <c r="P189" s="329"/>
      <c r="Q189" s="329"/>
      <c r="R189" s="329"/>
      <c r="S189" s="329"/>
      <c r="T189" s="329"/>
      <c r="U189" s="329"/>
      <c r="V189" s="329"/>
      <c r="W189" s="329"/>
      <c r="X189" s="329"/>
      <c r="Y189" s="329"/>
      <c r="Z189" s="329"/>
      <c r="AA189" s="329"/>
      <c r="AB189" s="329"/>
      <c r="AC189" s="329"/>
      <c r="AD189" s="329"/>
      <c r="AE189" s="329"/>
      <c r="AF189" s="329"/>
      <c r="AG189" s="329"/>
      <c r="AH189" s="329"/>
      <c r="AI189" s="329"/>
      <c r="AJ189" s="329"/>
      <c r="AK189" s="329"/>
      <c r="AL189" s="329"/>
      <c r="AM189" s="329"/>
      <c r="AN189" s="329"/>
      <c r="AO189" s="329"/>
      <c r="AP189" s="329"/>
      <c r="AQ189" s="329"/>
      <c r="AR189" s="329"/>
      <c r="AS189" s="329"/>
      <c r="AT189" s="329"/>
      <c r="AU189" s="329"/>
      <c r="AV189" s="329"/>
      <c r="AW189" s="329"/>
      <c r="AX189" s="329"/>
      <c r="AY189" s="329"/>
      <c r="AZ189" s="329"/>
      <c r="BA189" s="329"/>
      <c r="BB189" s="329"/>
      <c r="BC189" s="329"/>
      <c r="BD189" s="329"/>
      <c r="BE189" s="329"/>
      <c r="BF189" s="329"/>
      <c r="BG189" s="329"/>
      <c r="BH189" s="329"/>
      <c r="BI189" s="329"/>
      <c r="BJ189" s="329"/>
      <c r="BK189" s="329"/>
      <c r="BL189" s="329"/>
      <c r="BM189" s="329"/>
      <c r="BN189" s="329"/>
      <c r="BO189" s="329"/>
      <c r="BP189" s="329"/>
      <c r="BQ189" s="329"/>
      <c r="BR189" s="329"/>
      <c r="BS189" s="329"/>
      <c r="BT189" s="329"/>
      <c r="BU189" s="329"/>
      <c r="BV189" s="329"/>
      <c r="BW189" s="329"/>
      <c r="BX189" s="329"/>
      <c r="BY189" s="329"/>
      <c r="BZ189" s="329"/>
      <c r="CA189" s="329"/>
      <c r="CB189" s="329"/>
      <c r="CC189" s="329"/>
      <c r="CD189" s="329"/>
      <c r="CE189" s="329"/>
      <c r="CF189" s="329"/>
      <c r="CG189" s="329"/>
      <c r="CH189" s="329"/>
      <c r="CI189" s="329"/>
      <c r="CJ189" s="329"/>
      <c r="CK189" s="329"/>
      <c r="CL189" s="329"/>
      <c r="CM189" s="329"/>
      <c r="CN189" s="329"/>
      <c r="CO189" s="329"/>
      <c r="CP189" s="329"/>
      <c r="CQ189" s="329"/>
      <c r="CR189" s="329"/>
      <c r="CS189" s="329"/>
      <c r="CT189" s="329"/>
      <c r="CU189" s="329"/>
      <c r="CV189" s="329"/>
      <c r="CW189" s="329"/>
      <c r="CX189" s="329"/>
      <c r="CY189" s="329"/>
      <c r="CZ189" s="329"/>
      <c r="DA189" s="329"/>
      <c r="DB189" s="329"/>
      <c r="DC189" s="329"/>
      <c r="DD189" s="329"/>
      <c r="DE189" s="329"/>
      <c r="DF189" s="329"/>
      <c r="DG189" s="329"/>
      <c r="DH189" s="329"/>
      <c r="DI189" s="329"/>
      <c r="DJ189" s="329"/>
      <c r="DK189" s="329"/>
      <c r="DL189" s="329"/>
      <c r="DM189" s="329"/>
      <c r="DN189" s="329"/>
      <c r="DO189" s="329"/>
      <c r="DP189" s="329"/>
      <c r="DQ189" s="329"/>
      <c r="DR189" s="329"/>
      <c r="DS189" s="329"/>
      <c r="DT189" s="329"/>
      <c r="DU189" s="329"/>
      <c r="DV189" s="329"/>
      <c r="DW189" s="329"/>
      <c r="DX189" s="329"/>
      <c r="DY189" s="329"/>
      <c r="DZ189" s="329"/>
      <c r="EA189" s="329"/>
      <c r="EB189" s="329"/>
      <c r="EC189" s="329"/>
      <c r="ED189" s="329"/>
      <c r="EE189" s="329"/>
      <c r="EF189" s="329"/>
      <c r="EG189" s="329"/>
      <c r="EH189" s="329"/>
      <c r="EI189" s="329"/>
      <c r="EJ189" s="329"/>
      <c r="EK189" s="329"/>
      <c r="EL189" s="329"/>
      <c r="EM189" s="329"/>
      <c r="EN189" s="329"/>
      <c r="EO189" s="329"/>
      <c r="EP189" s="329"/>
      <c r="EQ189" s="329"/>
      <c r="ER189" s="329"/>
      <c r="ES189" s="329"/>
      <c r="ET189" s="329"/>
      <c r="EU189" s="329"/>
      <c r="EV189" s="329"/>
      <c r="EW189" s="329"/>
      <c r="EX189" s="329"/>
      <c r="EY189" s="329"/>
      <c r="EZ189" s="329"/>
      <c r="FA189" s="329"/>
      <c r="FB189" s="329"/>
      <c r="FC189" s="329"/>
      <c r="FD189" s="329"/>
      <c r="FE189" s="329"/>
      <c r="FF189" s="329"/>
      <c r="FG189" s="329"/>
      <c r="FH189" s="329"/>
      <c r="FI189" s="329"/>
      <c r="FJ189" s="329"/>
      <c r="FK189" s="329"/>
      <c r="FL189" s="329"/>
      <c r="FM189" s="329"/>
      <c r="FN189" s="329"/>
      <c r="FO189" s="329"/>
      <c r="FP189" s="329"/>
      <c r="FQ189" s="329"/>
      <c r="FR189" s="329"/>
      <c r="FS189" s="329"/>
      <c r="FT189" s="329"/>
      <c r="FU189" s="329"/>
      <c r="FV189" s="329"/>
      <c r="FW189" s="329"/>
      <c r="FX189" s="329"/>
      <c r="FY189" s="329"/>
      <c r="FZ189" s="329"/>
      <c r="GA189" s="329"/>
      <c r="GB189" s="329"/>
      <c r="GC189" s="329"/>
      <c r="GD189" s="329"/>
      <c r="GE189" s="329"/>
      <c r="GF189" s="329"/>
      <c r="GG189" s="329"/>
      <c r="GH189" s="329"/>
      <c r="GI189" s="329"/>
      <c r="GJ189" s="329"/>
      <c r="GK189" s="329"/>
      <c r="GL189" s="329"/>
      <c r="GM189" s="329"/>
      <c r="GN189" s="329"/>
      <c r="GO189" s="329"/>
      <c r="GP189" s="329"/>
      <c r="GQ189" s="329"/>
      <c r="GR189" s="329"/>
      <c r="GS189" s="329"/>
      <c r="GT189" s="329"/>
      <c r="GU189" s="329"/>
      <c r="GV189" s="329"/>
      <c r="GW189" s="329"/>
      <c r="GX189" s="329"/>
      <c r="GY189" s="329"/>
      <c r="GZ189" s="329"/>
      <c r="HA189" s="329"/>
      <c r="HB189" s="329"/>
      <c r="HC189" s="329"/>
      <c r="HD189" s="329"/>
      <c r="HE189" s="329"/>
      <c r="HF189" s="329"/>
      <c r="HG189" s="329"/>
      <c r="HH189" s="329"/>
      <c r="HI189" s="329"/>
      <c r="HJ189" s="329"/>
      <c r="HK189" s="329"/>
      <c r="HL189" s="329"/>
      <c r="HM189" s="329"/>
      <c r="HN189" s="329"/>
      <c r="HO189" s="329"/>
      <c r="HP189" s="329"/>
      <c r="HQ189" s="329"/>
      <c r="HR189" s="329"/>
      <c r="HS189" s="329"/>
      <c r="HT189" s="329"/>
      <c r="HU189" s="329"/>
      <c r="HV189" s="329"/>
      <c r="HW189" s="329"/>
      <c r="HX189" s="329"/>
      <c r="HY189" s="329"/>
      <c r="HZ189" s="329"/>
      <c r="IA189" s="329"/>
      <c r="IB189" s="329"/>
      <c r="IC189" s="329"/>
      <c r="ID189" s="329"/>
      <c r="IE189" s="329"/>
      <c r="IF189" s="329"/>
      <c r="IG189" s="329"/>
      <c r="IH189" s="329"/>
      <c r="II189" s="329"/>
      <c r="IJ189" s="329"/>
      <c r="IK189" s="329"/>
      <c r="IL189" s="329"/>
      <c r="IM189" s="329"/>
      <c r="IN189" s="329"/>
      <c r="IO189" s="329"/>
      <c r="IP189" s="329"/>
      <c r="IQ189" s="329"/>
      <c r="IR189" s="329"/>
      <c r="IS189" s="329"/>
      <c r="IT189" s="329"/>
      <c r="IU189" s="329"/>
      <c r="IV189" s="329"/>
    </row>
    <row r="190" s="524" customFormat="1" ht="15.75" hidden="1" spans="1:256">
      <c r="A190" s="353" t="s">
        <v>4337</v>
      </c>
      <c r="B190" s="307" t="s">
        <v>345</v>
      </c>
      <c r="C190" s="365">
        <f ca="1">SUMIF(表1.2024年公共财政收入决算表!$A$6:$A$387,A190,表1.2024年公共财政收入决算表!$E$6:$E$387)</f>
        <v>0</v>
      </c>
      <c r="D190" s="365">
        <f t="shared" si="57"/>
        <v>0</v>
      </c>
      <c r="E190" s="542"/>
      <c r="F190" s="348"/>
      <c r="G190" s="348">
        <f ca="1" t="shared" si="58"/>
        <v>0</v>
      </c>
      <c r="H190" s="348" t="str">
        <f ca="1" t="shared" si="32"/>
        <v/>
      </c>
      <c r="I190" s="22" t="str">
        <f ca="1" t="shared" si="34"/>
        <v>否</v>
      </c>
      <c r="J190" s="547" t="str">
        <f t="shared" si="59"/>
        <v>10302</v>
      </c>
      <c r="K190" s="93" t="str">
        <f t="shared" si="35"/>
        <v>项</v>
      </c>
      <c r="L190" s="329"/>
      <c r="M190" s="329"/>
      <c r="N190" s="329"/>
      <c r="O190" s="329"/>
      <c r="P190" s="329"/>
      <c r="Q190" s="329"/>
      <c r="R190" s="329"/>
      <c r="S190" s="329"/>
      <c r="T190" s="329"/>
      <c r="U190" s="329"/>
      <c r="V190" s="329"/>
      <c r="W190" s="329"/>
      <c r="X190" s="329"/>
      <c r="Y190" s="329"/>
      <c r="Z190" s="329"/>
      <c r="AA190" s="329"/>
      <c r="AB190" s="329"/>
      <c r="AC190" s="329"/>
      <c r="AD190" s="329"/>
      <c r="AE190" s="329"/>
      <c r="AF190" s="329"/>
      <c r="AG190" s="329"/>
      <c r="AH190" s="329"/>
      <c r="AI190" s="329"/>
      <c r="AJ190" s="329"/>
      <c r="AK190" s="329"/>
      <c r="AL190" s="329"/>
      <c r="AM190" s="329"/>
      <c r="AN190" s="329"/>
      <c r="AO190" s="329"/>
      <c r="AP190" s="329"/>
      <c r="AQ190" s="329"/>
      <c r="AR190" s="329"/>
      <c r="AS190" s="329"/>
      <c r="AT190" s="329"/>
      <c r="AU190" s="329"/>
      <c r="AV190" s="329"/>
      <c r="AW190" s="329"/>
      <c r="AX190" s="329"/>
      <c r="AY190" s="329"/>
      <c r="AZ190" s="329"/>
      <c r="BA190" s="329"/>
      <c r="BB190" s="329"/>
      <c r="BC190" s="329"/>
      <c r="BD190" s="329"/>
      <c r="BE190" s="329"/>
      <c r="BF190" s="329"/>
      <c r="BG190" s="329"/>
      <c r="BH190" s="329"/>
      <c r="BI190" s="329"/>
      <c r="BJ190" s="329"/>
      <c r="BK190" s="329"/>
      <c r="BL190" s="329"/>
      <c r="BM190" s="329"/>
      <c r="BN190" s="329"/>
      <c r="BO190" s="329"/>
      <c r="BP190" s="329"/>
      <c r="BQ190" s="329"/>
      <c r="BR190" s="329"/>
      <c r="BS190" s="329"/>
      <c r="BT190" s="329"/>
      <c r="BU190" s="329"/>
      <c r="BV190" s="329"/>
      <c r="BW190" s="329"/>
      <c r="BX190" s="329"/>
      <c r="BY190" s="329"/>
      <c r="BZ190" s="329"/>
      <c r="CA190" s="329"/>
      <c r="CB190" s="329"/>
      <c r="CC190" s="329"/>
      <c r="CD190" s="329"/>
      <c r="CE190" s="329"/>
      <c r="CF190" s="329"/>
      <c r="CG190" s="329"/>
      <c r="CH190" s="329"/>
      <c r="CI190" s="329"/>
      <c r="CJ190" s="329"/>
      <c r="CK190" s="329"/>
      <c r="CL190" s="329"/>
      <c r="CM190" s="329"/>
      <c r="CN190" s="329"/>
      <c r="CO190" s="329"/>
      <c r="CP190" s="329"/>
      <c r="CQ190" s="329"/>
      <c r="CR190" s="329"/>
      <c r="CS190" s="329"/>
      <c r="CT190" s="329"/>
      <c r="CU190" s="329"/>
      <c r="CV190" s="329"/>
      <c r="CW190" s="329"/>
      <c r="CX190" s="329"/>
      <c r="CY190" s="329"/>
      <c r="CZ190" s="329"/>
      <c r="DA190" s="329"/>
      <c r="DB190" s="329"/>
      <c r="DC190" s="329"/>
      <c r="DD190" s="329"/>
      <c r="DE190" s="329"/>
      <c r="DF190" s="329"/>
      <c r="DG190" s="329"/>
      <c r="DH190" s="329"/>
      <c r="DI190" s="329"/>
      <c r="DJ190" s="329"/>
      <c r="DK190" s="329"/>
      <c r="DL190" s="329"/>
      <c r="DM190" s="329"/>
      <c r="DN190" s="329"/>
      <c r="DO190" s="329"/>
      <c r="DP190" s="329"/>
      <c r="DQ190" s="329"/>
      <c r="DR190" s="329"/>
      <c r="DS190" s="329"/>
      <c r="DT190" s="329"/>
      <c r="DU190" s="329"/>
      <c r="DV190" s="329"/>
      <c r="DW190" s="329"/>
      <c r="DX190" s="329"/>
      <c r="DY190" s="329"/>
      <c r="DZ190" s="329"/>
      <c r="EA190" s="329"/>
      <c r="EB190" s="329"/>
      <c r="EC190" s="329"/>
      <c r="ED190" s="329"/>
      <c r="EE190" s="329"/>
      <c r="EF190" s="329"/>
      <c r="EG190" s="329"/>
      <c r="EH190" s="329"/>
      <c r="EI190" s="329"/>
      <c r="EJ190" s="329"/>
      <c r="EK190" s="329"/>
      <c r="EL190" s="329"/>
      <c r="EM190" s="329"/>
      <c r="EN190" s="329"/>
      <c r="EO190" s="329"/>
      <c r="EP190" s="329"/>
      <c r="EQ190" s="329"/>
      <c r="ER190" s="329"/>
      <c r="ES190" s="329"/>
      <c r="ET190" s="329"/>
      <c r="EU190" s="329"/>
      <c r="EV190" s="329"/>
      <c r="EW190" s="329"/>
      <c r="EX190" s="329"/>
      <c r="EY190" s="329"/>
      <c r="EZ190" s="329"/>
      <c r="FA190" s="329"/>
      <c r="FB190" s="329"/>
      <c r="FC190" s="329"/>
      <c r="FD190" s="329"/>
      <c r="FE190" s="329"/>
      <c r="FF190" s="329"/>
      <c r="FG190" s="329"/>
      <c r="FH190" s="329"/>
      <c r="FI190" s="329"/>
      <c r="FJ190" s="329"/>
      <c r="FK190" s="329"/>
      <c r="FL190" s="329"/>
      <c r="FM190" s="329"/>
      <c r="FN190" s="329"/>
      <c r="FO190" s="329"/>
      <c r="FP190" s="329"/>
      <c r="FQ190" s="329"/>
      <c r="FR190" s="329"/>
      <c r="FS190" s="329"/>
      <c r="FT190" s="329"/>
      <c r="FU190" s="329"/>
      <c r="FV190" s="329"/>
      <c r="FW190" s="329"/>
      <c r="FX190" s="329"/>
      <c r="FY190" s="329"/>
      <c r="FZ190" s="329"/>
      <c r="GA190" s="329"/>
      <c r="GB190" s="329"/>
      <c r="GC190" s="329"/>
      <c r="GD190" s="329"/>
      <c r="GE190" s="329"/>
      <c r="GF190" s="329"/>
      <c r="GG190" s="329"/>
      <c r="GH190" s="329"/>
      <c r="GI190" s="329"/>
      <c r="GJ190" s="329"/>
      <c r="GK190" s="329"/>
      <c r="GL190" s="329"/>
      <c r="GM190" s="329"/>
      <c r="GN190" s="329"/>
      <c r="GO190" s="329"/>
      <c r="GP190" s="329"/>
      <c r="GQ190" s="329"/>
      <c r="GR190" s="329"/>
      <c r="GS190" s="329"/>
      <c r="GT190" s="329"/>
      <c r="GU190" s="329"/>
      <c r="GV190" s="329"/>
      <c r="GW190" s="329"/>
      <c r="GX190" s="329"/>
      <c r="GY190" s="329"/>
      <c r="GZ190" s="329"/>
      <c r="HA190" s="329"/>
      <c r="HB190" s="329"/>
      <c r="HC190" s="329"/>
      <c r="HD190" s="329"/>
      <c r="HE190" s="329"/>
      <c r="HF190" s="329"/>
      <c r="HG190" s="329"/>
      <c r="HH190" s="329"/>
      <c r="HI190" s="329"/>
      <c r="HJ190" s="329"/>
      <c r="HK190" s="329"/>
      <c r="HL190" s="329"/>
      <c r="HM190" s="329"/>
      <c r="HN190" s="329"/>
      <c r="HO190" s="329"/>
      <c r="HP190" s="329"/>
      <c r="HQ190" s="329"/>
      <c r="HR190" s="329"/>
      <c r="HS190" s="329"/>
      <c r="HT190" s="329"/>
      <c r="HU190" s="329"/>
      <c r="HV190" s="329"/>
      <c r="HW190" s="329"/>
      <c r="HX190" s="329"/>
      <c r="HY190" s="329"/>
      <c r="HZ190" s="329"/>
      <c r="IA190" s="329"/>
      <c r="IB190" s="329"/>
      <c r="IC190" s="329"/>
      <c r="ID190" s="329"/>
      <c r="IE190" s="329"/>
      <c r="IF190" s="329"/>
      <c r="IG190" s="329"/>
      <c r="IH190" s="329"/>
      <c r="II190" s="329"/>
      <c r="IJ190" s="329"/>
      <c r="IK190" s="329"/>
      <c r="IL190" s="329"/>
      <c r="IM190" s="329"/>
      <c r="IN190" s="329"/>
      <c r="IO190" s="329"/>
      <c r="IP190" s="329"/>
      <c r="IQ190" s="329"/>
      <c r="IR190" s="329"/>
      <c r="IS190" s="329"/>
      <c r="IT190" s="329"/>
      <c r="IU190" s="329"/>
      <c r="IV190" s="329"/>
    </row>
    <row r="191" s="524" customFormat="1" ht="15.75" hidden="1" spans="1:256">
      <c r="A191" s="353" t="s">
        <v>4338</v>
      </c>
      <c r="B191" s="307" t="s">
        <v>346</v>
      </c>
      <c r="C191" s="365">
        <f ca="1">SUMIF(表1.2024年公共财政收入决算表!$A$6:$A$387,A191,表1.2024年公共财政收入决算表!$E$6:$E$387)</f>
        <v>0</v>
      </c>
      <c r="D191" s="365">
        <f t="shared" si="57"/>
        <v>0</v>
      </c>
      <c r="E191" s="542"/>
      <c r="F191" s="348"/>
      <c r="G191" s="348">
        <f ca="1" t="shared" si="58"/>
        <v>0</v>
      </c>
      <c r="H191" s="348" t="str">
        <f ca="1" t="shared" si="32"/>
        <v/>
      </c>
      <c r="I191" s="22" t="str">
        <f ca="1" t="shared" si="34"/>
        <v>否</v>
      </c>
      <c r="J191" s="547" t="str">
        <f t="shared" si="59"/>
        <v>10302</v>
      </c>
      <c r="K191" s="93" t="str">
        <f t="shared" si="35"/>
        <v>项</v>
      </c>
      <c r="L191" s="329"/>
      <c r="M191" s="329"/>
      <c r="N191" s="329"/>
      <c r="O191" s="329"/>
      <c r="P191" s="329"/>
      <c r="Q191" s="329"/>
      <c r="R191" s="329"/>
      <c r="S191" s="329"/>
      <c r="T191" s="329"/>
      <c r="U191" s="329"/>
      <c r="V191" s="329"/>
      <c r="W191" s="329"/>
      <c r="X191" s="329"/>
      <c r="Y191" s="329"/>
      <c r="Z191" s="329"/>
      <c r="AA191" s="329"/>
      <c r="AB191" s="329"/>
      <c r="AC191" s="329"/>
      <c r="AD191" s="329"/>
      <c r="AE191" s="329"/>
      <c r="AF191" s="329"/>
      <c r="AG191" s="329"/>
      <c r="AH191" s="329"/>
      <c r="AI191" s="329"/>
      <c r="AJ191" s="329"/>
      <c r="AK191" s="329"/>
      <c r="AL191" s="329"/>
      <c r="AM191" s="329"/>
      <c r="AN191" s="329"/>
      <c r="AO191" s="329"/>
      <c r="AP191" s="329"/>
      <c r="AQ191" s="329"/>
      <c r="AR191" s="329"/>
      <c r="AS191" s="329"/>
      <c r="AT191" s="329"/>
      <c r="AU191" s="329"/>
      <c r="AV191" s="329"/>
      <c r="AW191" s="329"/>
      <c r="AX191" s="329"/>
      <c r="AY191" s="329"/>
      <c r="AZ191" s="329"/>
      <c r="BA191" s="329"/>
      <c r="BB191" s="329"/>
      <c r="BC191" s="329"/>
      <c r="BD191" s="329"/>
      <c r="BE191" s="329"/>
      <c r="BF191" s="329"/>
      <c r="BG191" s="329"/>
      <c r="BH191" s="329"/>
      <c r="BI191" s="329"/>
      <c r="BJ191" s="329"/>
      <c r="BK191" s="329"/>
      <c r="BL191" s="329"/>
      <c r="BM191" s="329"/>
      <c r="BN191" s="329"/>
      <c r="BO191" s="329"/>
      <c r="BP191" s="329"/>
      <c r="BQ191" s="329"/>
      <c r="BR191" s="329"/>
      <c r="BS191" s="329"/>
      <c r="BT191" s="329"/>
      <c r="BU191" s="329"/>
      <c r="BV191" s="329"/>
      <c r="BW191" s="329"/>
      <c r="BX191" s="329"/>
      <c r="BY191" s="329"/>
      <c r="BZ191" s="329"/>
      <c r="CA191" s="329"/>
      <c r="CB191" s="329"/>
      <c r="CC191" s="329"/>
      <c r="CD191" s="329"/>
      <c r="CE191" s="329"/>
      <c r="CF191" s="329"/>
      <c r="CG191" s="329"/>
      <c r="CH191" s="329"/>
      <c r="CI191" s="329"/>
      <c r="CJ191" s="329"/>
      <c r="CK191" s="329"/>
      <c r="CL191" s="329"/>
      <c r="CM191" s="329"/>
      <c r="CN191" s="329"/>
      <c r="CO191" s="329"/>
      <c r="CP191" s="329"/>
      <c r="CQ191" s="329"/>
      <c r="CR191" s="329"/>
      <c r="CS191" s="329"/>
      <c r="CT191" s="329"/>
      <c r="CU191" s="329"/>
      <c r="CV191" s="329"/>
      <c r="CW191" s="329"/>
      <c r="CX191" s="329"/>
      <c r="CY191" s="329"/>
      <c r="CZ191" s="329"/>
      <c r="DA191" s="329"/>
      <c r="DB191" s="329"/>
      <c r="DC191" s="329"/>
      <c r="DD191" s="329"/>
      <c r="DE191" s="329"/>
      <c r="DF191" s="329"/>
      <c r="DG191" s="329"/>
      <c r="DH191" s="329"/>
      <c r="DI191" s="329"/>
      <c r="DJ191" s="329"/>
      <c r="DK191" s="329"/>
      <c r="DL191" s="329"/>
      <c r="DM191" s="329"/>
      <c r="DN191" s="329"/>
      <c r="DO191" s="329"/>
      <c r="DP191" s="329"/>
      <c r="DQ191" s="329"/>
      <c r="DR191" s="329"/>
      <c r="DS191" s="329"/>
      <c r="DT191" s="329"/>
      <c r="DU191" s="329"/>
      <c r="DV191" s="329"/>
      <c r="DW191" s="329"/>
      <c r="DX191" s="329"/>
      <c r="DY191" s="329"/>
      <c r="DZ191" s="329"/>
      <c r="EA191" s="329"/>
      <c r="EB191" s="329"/>
      <c r="EC191" s="329"/>
      <c r="ED191" s="329"/>
      <c r="EE191" s="329"/>
      <c r="EF191" s="329"/>
      <c r="EG191" s="329"/>
      <c r="EH191" s="329"/>
      <c r="EI191" s="329"/>
      <c r="EJ191" s="329"/>
      <c r="EK191" s="329"/>
      <c r="EL191" s="329"/>
      <c r="EM191" s="329"/>
      <c r="EN191" s="329"/>
      <c r="EO191" s="329"/>
      <c r="EP191" s="329"/>
      <c r="EQ191" s="329"/>
      <c r="ER191" s="329"/>
      <c r="ES191" s="329"/>
      <c r="ET191" s="329"/>
      <c r="EU191" s="329"/>
      <c r="EV191" s="329"/>
      <c r="EW191" s="329"/>
      <c r="EX191" s="329"/>
      <c r="EY191" s="329"/>
      <c r="EZ191" s="329"/>
      <c r="FA191" s="329"/>
      <c r="FB191" s="329"/>
      <c r="FC191" s="329"/>
      <c r="FD191" s="329"/>
      <c r="FE191" s="329"/>
      <c r="FF191" s="329"/>
      <c r="FG191" s="329"/>
      <c r="FH191" s="329"/>
      <c r="FI191" s="329"/>
      <c r="FJ191" s="329"/>
      <c r="FK191" s="329"/>
      <c r="FL191" s="329"/>
      <c r="FM191" s="329"/>
      <c r="FN191" s="329"/>
      <c r="FO191" s="329"/>
      <c r="FP191" s="329"/>
      <c r="FQ191" s="329"/>
      <c r="FR191" s="329"/>
      <c r="FS191" s="329"/>
      <c r="FT191" s="329"/>
      <c r="FU191" s="329"/>
      <c r="FV191" s="329"/>
      <c r="FW191" s="329"/>
      <c r="FX191" s="329"/>
      <c r="FY191" s="329"/>
      <c r="FZ191" s="329"/>
      <c r="GA191" s="329"/>
      <c r="GB191" s="329"/>
      <c r="GC191" s="329"/>
      <c r="GD191" s="329"/>
      <c r="GE191" s="329"/>
      <c r="GF191" s="329"/>
      <c r="GG191" s="329"/>
      <c r="GH191" s="329"/>
      <c r="GI191" s="329"/>
      <c r="GJ191" s="329"/>
      <c r="GK191" s="329"/>
      <c r="GL191" s="329"/>
      <c r="GM191" s="329"/>
      <c r="GN191" s="329"/>
      <c r="GO191" s="329"/>
      <c r="GP191" s="329"/>
      <c r="GQ191" s="329"/>
      <c r="GR191" s="329"/>
      <c r="GS191" s="329"/>
      <c r="GT191" s="329"/>
      <c r="GU191" s="329"/>
      <c r="GV191" s="329"/>
      <c r="GW191" s="329"/>
      <c r="GX191" s="329"/>
      <c r="GY191" s="329"/>
      <c r="GZ191" s="329"/>
      <c r="HA191" s="329"/>
      <c r="HB191" s="329"/>
      <c r="HC191" s="329"/>
      <c r="HD191" s="329"/>
      <c r="HE191" s="329"/>
      <c r="HF191" s="329"/>
      <c r="HG191" s="329"/>
      <c r="HH191" s="329"/>
      <c r="HI191" s="329"/>
      <c r="HJ191" s="329"/>
      <c r="HK191" s="329"/>
      <c r="HL191" s="329"/>
      <c r="HM191" s="329"/>
      <c r="HN191" s="329"/>
      <c r="HO191" s="329"/>
      <c r="HP191" s="329"/>
      <c r="HQ191" s="329"/>
      <c r="HR191" s="329"/>
      <c r="HS191" s="329"/>
      <c r="HT191" s="329"/>
      <c r="HU191" s="329"/>
      <c r="HV191" s="329"/>
      <c r="HW191" s="329"/>
      <c r="HX191" s="329"/>
      <c r="HY191" s="329"/>
      <c r="HZ191" s="329"/>
      <c r="IA191" s="329"/>
      <c r="IB191" s="329"/>
      <c r="IC191" s="329"/>
      <c r="ID191" s="329"/>
      <c r="IE191" s="329"/>
      <c r="IF191" s="329"/>
      <c r="IG191" s="329"/>
      <c r="IH191" s="329"/>
      <c r="II191" s="329"/>
      <c r="IJ191" s="329"/>
      <c r="IK191" s="329"/>
      <c r="IL191" s="329"/>
      <c r="IM191" s="329"/>
      <c r="IN191" s="329"/>
      <c r="IO191" s="329"/>
      <c r="IP191" s="329"/>
      <c r="IQ191" s="329"/>
      <c r="IR191" s="329"/>
      <c r="IS191" s="329"/>
      <c r="IT191" s="329"/>
      <c r="IU191" s="329"/>
      <c r="IV191" s="329"/>
    </row>
    <row r="192" s="524" customFormat="1" ht="15.75" hidden="1" spans="1:256">
      <c r="A192" s="353" t="s">
        <v>4339</v>
      </c>
      <c r="B192" s="307" t="s">
        <v>350</v>
      </c>
      <c r="C192" s="365">
        <f ca="1">SUMIF(表1.2024年公共财政收入决算表!$A$6:$A$387,A192,表1.2024年公共财政收入决算表!$E$6:$E$387)</f>
        <v>0</v>
      </c>
      <c r="D192" s="365">
        <f t="shared" si="57"/>
        <v>0</v>
      </c>
      <c r="E192" s="542"/>
      <c r="F192" s="348"/>
      <c r="G192" s="348">
        <f ca="1" t="shared" si="58"/>
        <v>0</v>
      </c>
      <c r="H192" s="348" t="str">
        <f ca="1" t="shared" si="32"/>
        <v/>
      </c>
      <c r="I192" s="22" t="str">
        <f ca="1" t="shared" si="34"/>
        <v>否</v>
      </c>
      <c r="J192" s="547" t="str">
        <f t="shared" si="59"/>
        <v>10302</v>
      </c>
      <c r="K192" s="93" t="str">
        <f t="shared" si="35"/>
        <v>项</v>
      </c>
      <c r="L192" s="329"/>
      <c r="M192" s="329"/>
      <c r="N192" s="329"/>
      <c r="O192" s="329"/>
      <c r="P192" s="329"/>
      <c r="Q192" s="329"/>
      <c r="R192" s="329"/>
      <c r="S192" s="329"/>
      <c r="T192" s="329"/>
      <c r="U192" s="329"/>
      <c r="V192" s="329"/>
      <c r="W192" s="329"/>
      <c r="X192" s="329"/>
      <c r="Y192" s="329"/>
      <c r="Z192" s="329"/>
      <c r="AA192" s="329"/>
      <c r="AB192" s="329"/>
      <c r="AC192" s="329"/>
      <c r="AD192" s="329"/>
      <c r="AE192" s="329"/>
      <c r="AF192" s="329"/>
      <c r="AG192" s="329"/>
      <c r="AH192" s="329"/>
      <c r="AI192" s="329"/>
      <c r="AJ192" s="329"/>
      <c r="AK192" s="329"/>
      <c r="AL192" s="329"/>
      <c r="AM192" s="329"/>
      <c r="AN192" s="329"/>
      <c r="AO192" s="329"/>
      <c r="AP192" s="329"/>
      <c r="AQ192" s="329"/>
      <c r="AR192" s="329"/>
      <c r="AS192" s="329"/>
      <c r="AT192" s="329"/>
      <c r="AU192" s="329"/>
      <c r="AV192" s="329"/>
      <c r="AW192" s="329"/>
      <c r="AX192" s="329"/>
      <c r="AY192" s="329"/>
      <c r="AZ192" s="329"/>
      <c r="BA192" s="329"/>
      <c r="BB192" s="329"/>
      <c r="BC192" s="329"/>
      <c r="BD192" s="329"/>
      <c r="BE192" s="329"/>
      <c r="BF192" s="329"/>
      <c r="BG192" s="329"/>
      <c r="BH192" s="329"/>
      <c r="BI192" s="329"/>
      <c r="BJ192" s="329"/>
      <c r="BK192" s="329"/>
      <c r="BL192" s="329"/>
      <c r="BM192" s="329"/>
      <c r="BN192" s="329"/>
      <c r="BO192" s="329"/>
      <c r="BP192" s="329"/>
      <c r="BQ192" s="329"/>
      <c r="BR192" s="329"/>
      <c r="BS192" s="329"/>
      <c r="BT192" s="329"/>
      <c r="BU192" s="329"/>
      <c r="BV192" s="329"/>
      <c r="BW192" s="329"/>
      <c r="BX192" s="329"/>
      <c r="BY192" s="329"/>
      <c r="BZ192" s="329"/>
      <c r="CA192" s="329"/>
      <c r="CB192" s="329"/>
      <c r="CC192" s="329"/>
      <c r="CD192" s="329"/>
      <c r="CE192" s="329"/>
      <c r="CF192" s="329"/>
      <c r="CG192" s="329"/>
      <c r="CH192" s="329"/>
      <c r="CI192" s="329"/>
      <c r="CJ192" s="329"/>
      <c r="CK192" s="329"/>
      <c r="CL192" s="329"/>
      <c r="CM192" s="329"/>
      <c r="CN192" s="329"/>
      <c r="CO192" s="329"/>
      <c r="CP192" s="329"/>
      <c r="CQ192" s="329"/>
      <c r="CR192" s="329"/>
      <c r="CS192" s="329"/>
      <c r="CT192" s="329"/>
      <c r="CU192" s="329"/>
      <c r="CV192" s="329"/>
      <c r="CW192" s="329"/>
      <c r="CX192" s="329"/>
      <c r="CY192" s="329"/>
      <c r="CZ192" s="329"/>
      <c r="DA192" s="329"/>
      <c r="DB192" s="329"/>
      <c r="DC192" s="329"/>
      <c r="DD192" s="329"/>
      <c r="DE192" s="329"/>
      <c r="DF192" s="329"/>
      <c r="DG192" s="329"/>
      <c r="DH192" s="329"/>
      <c r="DI192" s="329"/>
      <c r="DJ192" s="329"/>
      <c r="DK192" s="329"/>
      <c r="DL192" s="329"/>
      <c r="DM192" s="329"/>
      <c r="DN192" s="329"/>
      <c r="DO192" s="329"/>
      <c r="DP192" s="329"/>
      <c r="DQ192" s="329"/>
      <c r="DR192" s="329"/>
      <c r="DS192" s="329"/>
      <c r="DT192" s="329"/>
      <c r="DU192" s="329"/>
      <c r="DV192" s="329"/>
      <c r="DW192" s="329"/>
      <c r="DX192" s="329"/>
      <c r="DY192" s="329"/>
      <c r="DZ192" s="329"/>
      <c r="EA192" s="329"/>
      <c r="EB192" s="329"/>
      <c r="EC192" s="329"/>
      <c r="ED192" s="329"/>
      <c r="EE192" s="329"/>
      <c r="EF192" s="329"/>
      <c r="EG192" s="329"/>
      <c r="EH192" s="329"/>
      <c r="EI192" s="329"/>
      <c r="EJ192" s="329"/>
      <c r="EK192" s="329"/>
      <c r="EL192" s="329"/>
      <c r="EM192" s="329"/>
      <c r="EN192" s="329"/>
      <c r="EO192" s="329"/>
      <c r="EP192" s="329"/>
      <c r="EQ192" s="329"/>
      <c r="ER192" s="329"/>
      <c r="ES192" s="329"/>
      <c r="ET192" s="329"/>
      <c r="EU192" s="329"/>
      <c r="EV192" s="329"/>
      <c r="EW192" s="329"/>
      <c r="EX192" s="329"/>
      <c r="EY192" s="329"/>
      <c r="EZ192" s="329"/>
      <c r="FA192" s="329"/>
      <c r="FB192" s="329"/>
      <c r="FC192" s="329"/>
      <c r="FD192" s="329"/>
      <c r="FE192" s="329"/>
      <c r="FF192" s="329"/>
      <c r="FG192" s="329"/>
      <c r="FH192" s="329"/>
      <c r="FI192" s="329"/>
      <c r="FJ192" s="329"/>
      <c r="FK192" s="329"/>
      <c r="FL192" s="329"/>
      <c r="FM192" s="329"/>
      <c r="FN192" s="329"/>
      <c r="FO192" s="329"/>
      <c r="FP192" s="329"/>
      <c r="FQ192" s="329"/>
      <c r="FR192" s="329"/>
      <c r="FS192" s="329"/>
      <c r="FT192" s="329"/>
      <c r="FU192" s="329"/>
      <c r="FV192" s="329"/>
      <c r="FW192" s="329"/>
      <c r="FX192" s="329"/>
      <c r="FY192" s="329"/>
      <c r="FZ192" s="329"/>
      <c r="GA192" s="329"/>
      <c r="GB192" s="329"/>
      <c r="GC192" s="329"/>
      <c r="GD192" s="329"/>
      <c r="GE192" s="329"/>
      <c r="GF192" s="329"/>
      <c r="GG192" s="329"/>
      <c r="GH192" s="329"/>
      <c r="GI192" s="329"/>
      <c r="GJ192" s="329"/>
      <c r="GK192" s="329"/>
      <c r="GL192" s="329"/>
      <c r="GM192" s="329"/>
      <c r="GN192" s="329"/>
      <c r="GO192" s="329"/>
      <c r="GP192" s="329"/>
      <c r="GQ192" s="329"/>
      <c r="GR192" s="329"/>
      <c r="GS192" s="329"/>
      <c r="GT192" s="329"/>
      <c r="GU192" s="329"/>
      <c r="GV192" s="329"/>
      <c r="GW192" s="329"/>
      <c r="GX192" s="329"/>
      <c r="GY192" s="329"/>
      <c r="GZ192" s="329"/>
      <c r="HA192" s="329"/>
      <c r="HB192" s="329"/>
      <c r="HC192" s="329"/>
      <c r="HD192" s="329"/>
      <c r="HE192" s="329"/>
      <c r="HF192" s="329"/>
      <c r="HG192" s="329"/>
      <c r="HH192" s="329"/>
      <c r="HI192" s="329"/>
      <c r="HJ192" s="329"/>
      <c r="HK192" s="329"/>
      <c r="HL192" s="329"/>
      <c r="HM192" s="329"/>
      <c r="HN192" s="329"/>
      <c r="HO192" s="329"/>
      <c r="HP192" s="329"/>
      <c r="HQ192" s="329"/>
      <c r="HR192" s="329"/>
      <c r="HS192" s="329"/>
      <c r="HT192" s="329"/>
      <c r="HU192" s="329"/>
      <c r="HV192" s="329"/>
      <c r="HW192" s="329"/>
      <c r="HX192" s="329"/>
      <c r="HY192" s="329"/>
      <c r="HZ192" s="329"/>
      <c r="IA192" s="329"/>
      <c r="IB192" s="329"/>
      <c r="IC192" s="329"/>
      <c r="ID192" s="329"/>
      <c r="IE192" s="329"/>
      <c r="IF192" s="329"/>
      <c r="IG192" s="329"/>
      <c r="IH192" s="329"/>
      <c r="II192" s="329"/>
      <c r="IJ192" s="329"/>
      <c r="IK192" s="329"/>
      <c r="IL192" s="329"/>
      <c r="IM192" s="329"/>
      <c r="IN192" s="329"/>
      <c r="IO192" s="329"/>
      <c r="IP192" s="329"/>
      <c r="IQ192" s="329"/>
      <c r="IR192" s="329"/>
      <c r="IS192" s="329"/>
      <c r="IT192" s="329"/>
      <c r="IU192" s="329"/>
      <c r="IV192" s="329"/>
    </row>
    <row r="193" s="525" customFormat="1" spans="1:256">
      <c r="A193" s="353" t="s">
        <v>4340</v>
      </c>
      <c r="B193" s="307" t="s">
        <v>351</v>
      </c>
      <c r="C193" s="365">
        <f ca="1">SUMIF(表1.2024年公共财政收入决算表!$A$6:$A$387,A193,表1.2024年公共财政收入决算表!$E$6:$E$387)</f>
        <v>369</v>
      </c>
      <c r="D193" s="365">
        <f t="shared" si="57"/>
        <v>356</v>
      </c>
      <c r="E193" s="542">
        <v>356</v>
      </c>
      <c r="F193" s="348"/>
      <c r="G193" s="365">
        <f ca="1" t="shared" si="58"/>
        <v>-13</v>
      </c>
      <c r="H193" s="365" t="str">
        <f ca="1" t="shared" si="32"/>
        <v>-3.5%</v>
      </c>
      <c r="I193" s="22" t="str">
        <f ca="1" t="shared" si="34"/>
        <v>是</v>
      </c>
      <c r="J193" s="547" t="str">
        <f t="shared" si="59"/>
        <v>10302</v>
      </c>
      <c r="K193" s="93" t="str">
        <f t="shared" si="35"/>
        <v>项</v>
      </c>
      <c r="L193" s="545">
        <v>1</v>
      </c>
      <c r="M193" s="329"/>
      <c r="N193" s="329"/>
      <c r="O193" s="329"/>
      <c r="P193" s="329"/>
      <c r="Q193" s="329"/>
      <c r="R193" s="329"/>
      <c r="S193" s="329"/>
      <c r="T193" s="329"/>
      <c r="U193" s="329"/>
      <c r="V193" s="329"/>
      <c r="W193" s="329"/>
      <c r="X193" s="329"/>
      <c r="Y193" s="329"/>
      <c r="Z193" s="329"/>
      <c r="AA193" s="329"/>
      <c r="AB193" s="329"/>
      <c r="AC193" s="329"/>
      <c r="AD193" s="329"/>
      <c r="AE193" s="329"/>
      <c r="AF193" s="329"/>
      <c r="AG193" s="329"/>
      <c r="AH193" s="329"/>
      <c r="AI193" s="329"/>
      <c r="AJ193" s="329"/>
      <c r="AK193" s="329"/>
      <c r="AL193" s="329"/>
      <c r="AM193" s="329"/>
      <c r="AN193" s="329"/>
      <c r="AO193" s="329"/>
      <c r="AP193" s="329"/>
      <c r="AQ193" s="329"/>
      <c r="AR193" s="329"/>
      <c r="AS193" s="329"/>
      <c r="AT193" s="329"/>
      <c r="AU193" s="329"/>
      <c r="AV193" s="329"/>
      <c r="AW193" s="329"/>
      <c r="AX193" s="329"/>
      <c r="AY193" s="329"/>
      <c r="AZ193" s="329"/>
      <c r="BA193" s="329"/>
      <c r="BB193" s="329"/>
      <c r="BC193" s="329"/>
      <c r="BD193" s="329"/>
      <c r="BE193" s="329"/>
      <c r="BF193" s="329"/>
      <c r="BG193" s="329"/>
      <c r="BH193" s="329"/>
      <c r="BI193" s="329"/>
      <c r="BJ193" s="329"/>
      <c r="BK193" s="329"/>
      <c r="BL193" s="329"/>
      <c r="BM193" s="329"/>
      <c r="BN193" s="329"/>
      <c r="BO193" s="329"/>
      <c r="BP193" s="329"/>
      <c r="BQ193" s="329"/>
      <c r="BR193" s="329"/>
      <c r="BS193" s="329"/>
      <c r="BT193" s="329"/>
      <c r="BU193" s="329"/>
      <c r="BV193" s="329"/>
      <c r="BW193" s="329"/>
      <c r="BX193" s="329"/>
      <c r="BY193" s="329"/>
      <c r="BZ193" s="329"/>
      <c r="CA193" s="329"/>
      <c r="CB193" s="329"/>
      <c r="CC193" s="329"/>
      <c r="CD193" s="329"/>
      <c r="CE193" s="329"/>
      <c r="CF193" s="329"/>
      <c r="CG193" s="329"/>
      <c r="CH193" s="329"/>
      <c r="CI193" s="329"/>
      <c r="CJ193" s="329"/>
      <c r="CK193" s="329"/>
      <c r="CL193" s="329"/>
      <c r="CM193" s="329"/>
      <c r="CN193" s="329"/>
      <c r="CO193" s="329"/>
      <c r="CP193" s="329"/>
      <c r="CQ193" s="329"/>
      <c r="CR193" s="329"/>
      <c r="CS193" s="329"/>
      <c r="CT193" s="329"/>
      <c r="CU193" s="329"/>
      <c r="CV193" s="329"/>
      <c r="CW193" s="329"/>
      <c r="CX193" s="329"/>
      <c r="CY193" s="329"/>
      <c r="CZ193" s="329"/>
      <c r="DA193" s="329"/>
      <c r="DB193" s="329"/>
      <c r="DC193" s="329"/>
      <c r="DD193" s="329"/>
      <c r="DE193" s="329"/>
      <c r="DF193" s="329"/>
      <c r="DG193" s="329"/>
      <c r="DH193" s="329"/>
      <c r="DI193" s="329"/>
      <c r="DJ193" s="329"/>
      <c r="DK193" s="329"/>
      <c r="DL193" s="329"/>
      <c r="DM193" s="329"/>
      <c r="DN193" s="329"/>
      <c r="DO193" s="329"/>
      <c r="DP193" s="329"/>
      <c r="DQ193" s="329"/>
      <c r="DR193" s="329"/>
      <c r="DS193" s="329"/>
      <c r="DT193" s="329"/>
      <c r="DU193" s="329"/>
      <c r="DV193" s="329"/>
      <c r="DW193" s="329"/>
      <c r="DX193" s="329"/>
      <c r="DY193" s="329"/>
      <c r="DZ193" s="329"/>
      <c r="EA193" s="329"/>
      <c r="EB193" s="329"/>
      <c r="EC193" s="329"/>
      <c r="ED193" s="329"/>
      <c r="EE193" s="329"/>
      <c r="EF193" s="329"/>
      <c r="EG193" s="329"/>
      <c r="EH193" s="329"/>
      <c r="EI193" s="329"/>
      <c r="EJ193" s="329"/>
      <c r="EK193" s="329"/>
      <c r="EL193" s="329"/>
      <c r="EM193" s="329"/>
      <c r="EN193" s="329"/>
      <c r="EO193" s="329"/>
      <c r="EP193" s="329"/>
      <c r="EQ193" s="329"/>
      <c r="ER193" s="329"/>
      <c r="ES193" s="329"/>
      <c r="ET193" s="329"/>
      <c r="EU193" s="329"/>
      <c r="EV193" s="329"/>
      <c r="EW193" s="329"/>
      <c r="EX193" s="329"/>
      <c r="EY193" s="329"/>
      <c r="EZ193" s="329"/>
      <c r="FA193" s="329"/>
      <c r="FB193" s="329"/>
      <c r="FC193" s="329"/>
      <c r="FD193" s="329"/>
      <c r="FE193" s="329"/>
      <c r="FF193" s="329"/>
      <c r="FG193" s="329"/>
      <c r="FH193" s="329"/>
      <c r="FI193" s="329"/>
      <c r="FJ193" s="329"/>
      <c r="FK193" s="329"/>
      <c r="FL193" s="329"/>
      <c r="FM193" s="329"/>
      <c r="FN193" s="329"/>
      <c r="FO193" s="329"/>
      <c r="FP193" s="329"/>
      <c r="FQ193" s="329"/>
      <c r="FR193" s="329"/>
      <c r="FS193" s="329"/>
      <c r="FT193" s="329"/>
      <c r="FU193" s="329"/>
      <c r="FV193" s="329"/>
      <c r="FW193" s="329"/>
      <c r="FX193" s="329"/>
      <c r="FY193" s="329"/>
      <c r="FZ193" s="329"/>
      <c r="GA193" s="329"/>
      <c r="GB193" s="329"/>
      <c r="GC193" s="329"/>
      <c r="GD193" s="329"/>
      <c r="GE193" s="329"/>
      <c r="GF193" s="329"/>
      <c r="GG193" s="329"/>
      <c r="GH193" s="329"/>
      <c r="GI193" s="329"/>
      <c r="GJ193" s="329"/>
      <c r="GK193" s="329"/>
      <c r="GL193" s="329"/>
      <c r="GM193" s="329"/>
      <c r="GN193" s="329"/>
      <c r="GO193" s="329"/>
      <c r="GP193" s="329"/>
      <c r="GQ193" s="329"/>
      <c r="GR193" s="329"/>
      <c r="GS193" s="329"/>
      <c r="GT193" s="329"/>
      <c r="GU193" s="329"/>
      <c r="GV193" s="329"/>
      <c r="GW193" s="329"/>
      <c r="GX193" s="329"/>
      <c r="GY193" s="329"/>
      <c r="GZ193" s="329"/>
      <c r="HA193" s="329"/>
      <c r="HB193" s="329"/>
      <c r="HC193" s="329"/>
      <c r="HD193" s="329"/>
      <c r="HE193" s="329"/>
      <c r="HF193" s="329"/>
      <c r="HG193" s="329"/>
      <c r="HH193" s="329"/>
      <c r="HI193" s="329"/>
      <c r="HJ193" s="329"/>
      <c r="HK193" s="329"/>
      <c r="HL193" s="329"/>
      <c r="HM193" s="329"/>
      <c r="HN193" s="329"/>
      <c r="HO193" s="329"/>
      <c r="HP193" s="329"/>
      <c r="HQ193" s="329"/>
      <c r="HR193" s="329"/>
      <c r="HS193" s="329"/>
      <c r="HT193" s="329"/>
      <c r="HU193" s="329"/>
      <c r="HV193" s="329"/>
      <c r="HW193" s="329"/>
      <c r="HX193" s="329"/>
      <c r="HY193" s="329"/>
      <c r="HZ193" s="329"/>
      <c r="IA193" s="329"/>
      <c r="IB193" s="329"/>
      <c r="IC193" s="329"/>
      <c r="ID193" s="329"/>
      <c r="IE193" s="329"/>
      <c r="IF193" s="329"/>
      <c r="IG193" s="329"/>
      <c r="IH193" s="329"/>
      <c r="II193" s="329"/>
      <c r="IJ193" s="329"/>
      <c r="IK193" s="329"/>
      <c r="IL193" s="329"/>
      <c r="IM193" s="329"/>
      <c r="IN193" s="329"/>
      <c r="IO193" s="329"/>
      <c r="IP193" s="329"/>
      <c r="IQ193" s="329"/>
      <c r="IR193" s="329"/>
      <c r="IS193" s="329"/>
      <c r="IT193" s="329"/>
      <c r="IU193" s="329"/>
      <c r="IV193" s="329"/>
    </row>
    <row r="194" s="524" customFormat="1" ht="15.75" hidden="1" spans="1:256">
      <c r="A194" s="353" t="s">
        <v>4341</v>
      </c>
      <c r="B194" s="307" t="s">
        <v>352</v>
      </c>
      <c r="C194" s="365">
        <f ca="1">SUMIF(表1.2024年公共财政收入决算表!$A$6:$A$387,A194,表1.2024年公共财政收入决算表!$E$6:$E$387)</f>
        <v>0</v>
      </c>
      <c r="D194" s="365">
        <f t="shared" si="57"/>
        <v>0</v>
      </c>
      <c r="E194" s="542"/>
      <c r="F194" s="348"/>
      <c r="G194" s="348">
        <f ca="1" t="shared" si="58"/>
        <v>0</v>
      </c>
      <c r="H194" s="348" t="str">
        <f ca="1" t="shared" si="32"/>
        <v/>
      </c>
      <c r="I194" s="22" t="str">
        <f ca="1" t="shared" si="34"/>
        <v>否</v>
      </c>
      <c r="J194" s="547" t="str">
        <f t="shared" si="59"/>
        <v>10302</v>
      </c>
      <c r="K194" s="93" t="str">
        <f t="shared" si="35"/>
        <v>项</v>
      </c>
      <c r="L194" s="329"/>
      <c r="M194" s="329"/>
      <c r="N194" s="329"/>
      <c r="O194" s="329"/>
      <c r="P194" s="329"/>
      <c r="Q194" s="329"/>
      <c r="R194" s="329"/>
      <c r="S194" s="329"/>
      <c r="T194" s="329"/>
      <c r="U194" s="329"/>
      <c r="V194" s="329"/>
      <c r="W194" s="329"/>
      <c r="X194" s="329"/>
      <c r="Y194" s="329"/>
      <c r="Z194" s="329"/>
      <c r="AA194" s="329"/>
      <c r="AB194" s="329"/>
      <c r="AC194" s="329"/>
      <c r="AD194" s="329"/>
      <c r="AE194" s="329"/>
      <c r="AF194" s="329"/>
      <c r="AG194" s="329"/>
      <c r="AH194" s="329"/>
      <c r="AI194" s="329"/>
      <c r="AJ194" s="329"/>
      <c r="AK194" s="329"/>
      <c r="AL194" s="329"/>
      <c r="AM194" s="329"/>
      <c r="AN194" s="329"/>
      <c r="AO194" s="329"/>
      <c r="AP194" s="329"/>
      <c r="AQ194" s="329"/>
      <c r="AR194" s="329"/>
      <c r="AS194" s="329"/>
      <c r="AT194" s="329"/>
      <c r="AU194" s="329"/>
      <c r="AV194" s="329"/>
      <c r="AW194" s="329"/>
      <c r="AX194" s="329"/>
      <c r="AY194" s="329"/>
      <c r="AZ194" s="329"/>
      <c r="BA194" s="329"/>
      <c r="BB194" s="329"/>
      <c r="BC194" s="329"/>
      <c r="BD194" s="329"/>
      <c r="BE194" s="329"/>
      <c r="BF194" s="329"/>
      <c r="BG194" s="329"/>
      <c r="BH194" s="329"/>
      <c r="BI194" s="329"/>
      <c r="BJ194" s="329"/>
      <c r="BK194" s="329"/>
      <c r="BL194" s="329"/>
      <c r="BM194" s="329"/>
      <c r="BN194" s="329"/>
      <c r="BO194" s="329"/>
      <c r="BP194" s="329"/>
      <c r="BQ194" s="329"/>
      <c r="BR194" s="329"/>
      <c r="BS194" s="329"/>
      <c r="BT194" s="329"/>
      <c r="BU194" s="329"/>
      <c r="BV194" s="329"/>
      <c r="BW194" s="329"/>
      <c r="BX194" s="329"/>
      <c r="BY194" s="329"/>
      <c r="BZ194" s="329"/>
      <c r="CA194" s="329"/>
      <c r="CB194" s="329"/>
      <c r="CC194" s="329"/>
      <c r="CD194" s="329"/>
      <c r="CE194" s="329"/>
      <c r="CF194" s="329"/>
      <c r="CG194" s="329"/>
      <c r="CH194" s="329"/>
      <c r="CI194" s="329"/>
      <c r="CJ194" s="329"/>
      <c r="CK194" s="329"/>
      <c r="CL194" s="329"/>
      <c r="CM194" s="329"/>
      <c r="CN194" s="329"/>
      <c r="CO194" s="329"/>
      <c r="CP194" s="329"/>
      <c r="CQ194" s="329"/>
      <c r="CR194" s="329"/>
      <c r="CS194" s="329"/>
      <c r="CT194" s="329"/>
      <c r="CU194" s="329"/>
      <c r="CV194" s="329"/>
      <c r="CW194" s="329"/>
      <c r="CX194" s="329"/>
      <c r="CY194" s="329"/>
      <c r="CZ194" s="329"/>
      <c r="DA194" s="329"/>
      <c r="DB194" s="329"/>
      <c r="DC194" s="329"/>
      <c r="DD194" s="329"/>
      <c r="DE194" s="329"/>
      <c r="DF194" s="329"/>
      <c r="DG194" s="329"/>
      <c r="DH194" s="329"/>
      <c r="DI194" s="329"/>
      <c r="DJ194" s="329"/>
      <c r="DK194" s="329"/>
      <c r="DL194" s="329"/>
      <c r="DM194" s="329"/>
      <c r="DN194" s="329"/>
      <c r="DO194" s="329"/>
      <c r="DP194" s="329"/>
      <c r="DQ194" s="329"/>
      <c r="DR194" s="329"/>
      <c r="DS194" s="329"/>
      <c r="DT194" s="329"/>
      <c r="DU194" s="329"/>
      <c r="DV194" s="329"/>
      <c r="DW194" s="329"/>
      <c r="DX194" s="329"/>
      <c r="DY194" s="329"/>
      <c r="DZ194" s="329"/>
      <c r="EA194" s="329"/>
      <c r="EB194" s="329"/>
      <c r="EC194" s="329"/>
      <c r="ED194" s="329"/>
      <c r="EE194" s="329"/>
      <c r="EF194" s="329"/>
      <c r="EG194" s="329"/>
      <c r="EH194" s="329"/>
      <c r="EI194" s="329"/>
      <c r="EJ194" s="329"/>
      <c r="EK194" s="329"/>
      <c r="EL194" s="329"/>
      <c r="EM194" s="329"/>
      <c r="EN194" s="329"/>
      <c r="EO194" s="329"/>
      <c r="EP194" s="329"/>
      <c r="EQ194" s="329"/>
      <c r="ER194" s="329"/>
      <c r="ES194" s="329"/>
      <c r="ET194" s="329"/>
      <c r="EU194" s="329"/>
      <c r="EV194" s="329"/>
      <c r="EW194" s="329"/>
      <c r="EX194" s="329"/>
      <c r="EY194" s="329"/>
      <c r="EZ194" s="329"/>
      <c r="FA194" s="329"/>
      <c r="FB194" s="329"/>
      <c r="FC194" s="329"/>
      <c r="FD194" s="329"/>
      <c r="FE194" s="329"/>
      <c r="FF194" s="329"/>
      <c r="FG194" s="329"/>
      <c r="FH194" s="329"/>
      <c r="FI194" s="329"/>
      <c r="FJ194" s="329"/>
      <c r="FK194" s="329"/>
      <c r="FL194" s="329"/>
      <c r="FM194" s="329"/>
      <c r="FN194" s="329"/>
      <c r="FO194" s="329"/>
      <c r="FP194" s="329"/>
      <c r="FQ194" s="329"/>
      <c r="FR194" s="329"/>
      <c r="FS194" s="329"/>
      <c r="FT194" s="329"/>
      <c r="FU194" s="329"/>
      <c r="FV194" s="329"/>
      <c r="FW194" s="329"/>
      <c r="FX194" s="329"/>
      <c r="FY194" s="329"/>
      <c r="FZ194" s="329"/>
      <c r="GA194" s="329"/>
      <c r="GB194" s="329"/>
      <c r="GC194" s="329"/>
      <c r="GD194" s="329"/>
      <c r="GE194" s="329"/>
      <c r="GF194" s="329"/>
      <c r="GG194" s="329"/>
      <c r="GH194" s="329"/>
      <c r="GI194" s="329"/>
      <c r="GJ194" s="329"/>
      <c r="GK194" s="329"/>
      <c r="GL194" s="329"/>
      <c r="GM194" s="329"/>
      <c r="GN194" s="329"/>
      <c r="GO194" s="329"/>
      <c r="GP194" s="329"/>
      <c r="GQ194" s="329"/>
      <c r="GR194" s="329"/>
      <c r="GS194" s="329"/>
      <c r="GT194" s="329"/>
      <c r="GU194" s="329"/>
      <c r="GV194" s="329"/>
      <c r="GW194" s="329"/>
      <c r="GX194" s="329"/>
      <c r="GY194" s="329"/>
      <c r="GZ194" s="329"/>
      <c r="HA194" s="329"/>
      <c r="HB194" s="329"/>
      <c r="HC194" s="329"/>
      <c r="HD194" s="329"/>
      <c r="HE194" s="329"/>
      <c r="HF194" s="329"/>
      <c r="HG194" s="329"/>
      <c r="HH194" s="329"/>
      <c r="HI194" s="329"/>
      <c r="HJ194" s="329"/>
      <c r="HK194" s="329"/>
      <c r="HL194" s="329"/>
      <c r="HM194" s="329"/>
      <c r="HN194" s="329"/>
      <c r="HO194" s="329"/>
      <c r="HP194" s="329"/>
      <c r="HQ194" s="329"/>
      <c r="HR194" s="329"/>
      <c r="HS194" s="329"/>
      <c r="HT194" s="329"/>
      <c r="HU194" s="329"/>
      <c r="HV194" s="329"/>
      <c r="HW194" s="329"/>
      <c r="HX194" s="329"/>
      <c r="HY194" s="329"/>
      <c r="HZ194" s="329"/>
      <c r="IA194" s="329"/>
      <c r="IB194" s="329"/>
      <c r="IC194" s="329"/>
      <c r="ID194" s="329"/>
      <c r="IE194" s="329"/>
      <c r="IF194" s="329"/>
      <c r="IG194" s="329"/>
      <c r="IH194" s="329"/>
      <c r="II194" s="329"/>
      <c r="IJ194" s="329"/>
      <c r="IK194" s="329"/>
      <c r="IL194" s="329"/>
      <c r="IM194" s="329"/>
      <c r="IN194" s="329"/>
      <c r="IO194" s="329"/>
      <c r="IP194" s="329"/>
      <c r="IQ194" s="329"/>
      <c r="IR194" s="329"/>
      <c r="IS194" s="329"/>
      <c r="IT194" s="329"/>
      <c r="IU194" s="329"/>
      <c r="IV194" s="329"/>
    </row>
    <row r="195" s="524" customFormat="1" ht="15.75" hidden="1" spans="1:256">
      <c r="A195" s="353" t="s">
        <v>4342</v>
      </c>
      <c r="B195" s="307" t="s">
        <v>353</v>
      </c>
      <c r="C195" s="365">
        <f ca="1">SUMIF(表1.2024年公共财政收入决算表!$A$6:$A$387,A195,表1.2024年公共财政收入决算表!$E$6:$E$387)</f>
        <v>0</v>
      </c>
      <c r="D195" s="365">
        <f t="shared" si="57"/>
        <v>0</v>
      </c>
      <c r="E195" s="542"/>
      <c r="F195" s="348"/>
      <c r="G195" s="348">
        <f ca="1" t="shared" si="58"/>
        <v>0</v>
      </c>
      <c r="H195" s="348" t="str">
        <f ca="1" t="shared" si="32"/>
        <v/>
      </c>
      <c r="I195" s="22" t="str">
        <f ca="1" t="shared" si="34"/>
        <v>否</v>
      </c>
      <c r="J195" s="547" t="str">
        <f t="shared" si="59"/>
        <v>10302</v>
      </c>
      <c r="K195" s="93" t="str">
        <f t="shared" si="35"/>
        <v>项</v>
      </c>
      <c r="L195" s="329"/>
      <c r="M195" s="329"/>
      <c r="N195" s="329"/>
      <c r="O195" s="329"/>
      <c r="P195" s="329"/>
      <c r="Q195" s="329"/>
      <c r="R195" s="329"/>
      <c r="S195" s="329"/>
      <c r="T195" s="329"/>
      <c r="U195" s="329"/>
      <c r="V195" s="329"/>
      <c r="W195" s="329"/>
      <c r="X195" s="329"/>
      <c r="Y195" s="329"/>
      <c r="Z195" s="329"/>
      <c r="AA195" s="329"/>
      <c r="AB195" s="329"/>
      <c r="AC195" s="329"/>
      <c r="AD195" s="329"/>
      <c r="AE195" s="329"/>
      <c r="AF195" s="329"/>
      <c r="AG195" s="329"/>
      <c r="AH195" s="329"/>
      <c r="AI195" s="329"/>
      <c r="AJ195" s="329"/>
      <c r="AK195" s="329"/>
      <c r="AL195" s="329"/>
      <c r="AM195" s="329"/>
      <c r="AN195" s="329"/>
      <c r="AO195" s="329"/>
      <c r="AP195" s="329"/>
      <c r="AQ195" s="329"/>
      <c r="AR195" s="329"/>
      <c r="AS195" s="329"/>
      <c r="AT195" s="329"/>
      <c r="AU195" s="329"/>
      <c r="AV195" s="329"/>
      <c r="AW195" s="329"/>
      <c r="AX195" s="329"/>
      <c r="AY195" s="329"/>
      <c r="AZ195" s="329"/>
      <c r="BA195" s="329"/>
      <c r="BB195" s="329"/>
      <c r="BC195" s="329"/>
      <c r="BD195" s="329"/>
      <c r="BE195" s="329"/>
      <c r="BF195" s="329"/>
      <c r="BG195" s="329"/>
      <c r="BH195" s="329"/>
      <c r="BI195" s="329"/>
      <c r="BJ195" s="329"/>
      <c r="BK195" s="329"/>
      <c r="BL195" s="329"/>
      <c r="BM195" s="329"/>
      <c r="BN195" s="329"/>
      <c r="BO195" s="329"/>
      <c r="BP195" s="329"/>
      <c r="BQ195" s="329"/>
      <c r="BR195" s="329"/>
      <c r="BS195" s="329"/>
      <c r="BT195" s="329"/>
      <c r="BU195" s="329"/>
      <c r="BV195" s="329"/>
      <c r="BW195" s="329"/>
      <c r="BX195" s="329"/>
      <c r="BY195" s="329"/>
      <c r="BZ195" s="329"/>
      <c r="CA195" s="329"/>
      <c r="CB195" s="329"/>
      <c r="CC195" s="329"/>
      <c r="CD195" s="329"/>
      <c r="CE195" s="329"/>
      <c r="CF195" s="329"/>
      <c r="CG195" s="329"/>
      <c r="CH195" s="329"/>
      <c r="CI195" s="329"/>
      <c r="CJ195" s="329"/>
      <c r="CK195" s="329"/>
      <c r="CL195" s="329"/>
      <c r="CM195" s="329"/>
      <c r="CN195" s="329"/>
      <c r="CO195" s="329"/>
      <c r="CP195" s="329"/>
      <c r="CQ195" s="329"/>
      <c r="CR195" s="329"/>
      <c r="CS195" s="329"/>
      <c r="CT195" s="329"/>
      <c r="CU195" s="329"/>
      <c r="CV195" s="329"/>
      <c r="CW195" s="329"/>
      <c r="CX195" s="329"/>
      <c r="CY195" s="329"/>
      <c r="CZ195" s="329"/>
      <c r="DA195" s="329"/>
      <c r="DB195" s="329"/>
      <c r="DC195" s="329"/>
      <c r="DD195" s="329"/>
      <c r="DE195" s="329"/>
      <c r="DF195" s="329"/>
      <c r="DG195" s="329"/>
      <c r="DH195" s="329"/>
      <c r="DI195" s="329"/>
      <c r="DJ195" s="329"/>
      <c r="DK195" s="329"/>
      <c r="DL195" s="329"/>
      <c r="DM195" s="329"/>
      <c r="DN195" s="329"/>
      <c r="DO195" s="329"/>
      <c r="DP195" s="329"/>
      <c r="DQ195" s="329"/>
      <c r="DR195" s="329"/>
      <c r="DS195" s="329"/>
      <c r="DT195" s="329"/>
      <c r="DU195" s="329"/>
      <c r="DV195" s="329"/>
      <c r="DW195" s="329"/>
      <c r="DX195" s="329"/>
      <c r="DY195" s="329"/>
      <c r="DZ195" s="329"/>
      <c r="EA195" s="329"/>
      <c r="EB195" s="329"/>
      <c r="EC195" s="329"/>
      <c r="ED195" s="329"/>
      <c r="EE195" s="329"/>
      <c r="EF195" s="329"/>
      <c r="EG195" s="329"/>
      <c r="EH195" s="329"/>
      <c r="EI195" s="329"/>
      <c r="EJ195" s="329"/>
      <c r="EK195" s="329"/>
      <c r="EL195" s="329"/>
      <c r="EM195" s="329"/>
      <c r="EN195" s="329"/>
      <c r="EO195" s="329"/>
      <c r="EP195" s="329"/>
      <c r="EQ195" s="329"/>
      <c r="ER195" s="329"/>
      <c r="ES195" s="329"/>
      <c r="ET195" s="329"/>
      <c r="EU195" s="329"/>
      <c r="EV195" s="329"/>
      <c r="EW195" s="329"/>
      <c r="EX195" s="329"/>
      <c r="EY195" s="329"/>
      <c r="EZ195" s="329"/>
      <c r="FA195" s="329"/>
      <c r="FB195" s="329"/>
      <c r="FC195" s="329"/>
      <c r="FD195" s="329"/>
      <c r="FE195" s="329"/>
      <c r="FF195" s="329"/>
      <c r="FG195" s="329"/>
      <c r="FH195" s="329"/>
      <c r="FI195" s="329"/>
      <c r="FJ195" s="329"/>
      <c r="FK195" s="329"/>
      <c r="FL195" s="329"/>
      <c r="FM195" s="329"/>
      <c r="FN195" s="329"/>
      <c r="FO195" s="329"/>
      <c r="FP195" s="329"/>
      <c r="FQ195" s="329"/>
      <c r="FR195" s="329"/>
      <c r="FS195" s="329"/>
      <c r="FT195" s="329"/>
      <c r="FU195" s="329"/>
      <c r="FV195" s="329"/>
      <c r="FW195" s="329"/>
      <c r="FX195" s="329"/>
      <c r="FY195" s="329"/>
      <c r="FZ195" s="329"/>
      <c r="GA195" s="329"/>
      <c r="GB195" s="329"/>
      <c r="GC195" s="329"/>
      <c r="GD195" s="329"/>
      <c r="GE195" s="329"/>
      <c r="GF195" s="329"/>
      <c r="GG195" s="329"/>
      <c r="GH195" s="329"/>
      <c r="GI195" s="329"/>
      <c r="GJ195" s="329"/>
      <c r="GK195" s="329"/>
      <c r="GL195" s="329"/>
      <c r="GM195" s="329"/>
      <c r="GN195" s="329"/>
      <c r="GO195" s="329"/>
      <c r="GP195" s="329"/>
      <c r="GQ195" s="329"/>
      <c r="GR195" s="329"/>
      <c r="GS195" s="329"/>
      <c r="GT195" s="329"/>
      <c r="GU195" s="329"/>
      <c r="GV195" s="329"/>
      <c r="GW195" s="329"/>
      <c r="GX195" s="329"/>
      <c r="GY195" s="329"/>
      <c r="GZ195" s="329"/>
      <c r="HA195" s="329"/>
      <c r="HB195" s="329"/>
      <c r="HC195" s="329"/>
      <c r="HD195" s="329"/>
      <c r="HE195" s="329"/>
      <c r="HF195" s="329"/>
      <c r="HG195" s="329"/>
      <c r="HH195" s="329"/>
      <c r="HI195" s="329"/>
      <c r="HJ195" s="329"/>
      <c r="HK195" s="329"/>
      <c r="HL195" s="329"/>
      <c r="HM195" s="329"/>
      <c r="HN195" s="329"/>
      <c r="HO195" s="329"/>
      <c r="HP195" s="329"/>
      <c r="HQ195" s="329"/>
      <c r="HR195" s="329"/>
      <c r="HS195" s="329"/>
      <c r="HT195" s="329"/>
      <c r="HU195" s="329"/>
      <c r="HV195" s="329"/>
      <c r="HW195" s="329"/>
      <c r="HX195" s="329"/>
      <c r="HY195" s="329"/>
      <c r="HZ195" s="329"/>
      <c r="IA195" s="329"/>
      <c r="IB195" s="329"/>
      <c r="IC195" s="329"/>
      <c r="ID195" s="329"/>
      <c r="IE195" s="329"/>
      <c r="IF195" s="329"/>
      <c r="IG195" s="329"/>
      <c r="IH195" s="329"/>
      <c r="II195" s="329"/>
      <c r="IJ195" s="329"/>
      <c r="IK195" s="329"/>
      <c r="IL195" s="329"/>
      <c r="IM195" s="329"/>
      <c r="IN195" s="329"/>
      <c r="IO195" s="329"/>
      <c r="IP195" s="329"/>
      <c r="IQ195" s="329"/>
      <c r="IR195" s="329"/>
      <c r="IS195" s="329"/>
      <c r="IT195" s="329"/>
      <c r="IU195" s="329"/>
      <c r="IV195" s="329"/>
    </row>
    <row r="196" s="525" customFormat="1" spans="1:256">
      <c r="A196" s="353" t="s">
        <v>4343</v>
      </c>
      <c r="B196" s="307" t="s">
        <v>354</v>
      </c>
      <c r="C196" s="365">
        <f ca="1">SUMIF(表1.2024年公共财政收入决算表!$A$6:$A$387,A196,表1.2024年公共财政收入决算表!$E$6:$E$387)</f>
        <v>49</v>
      </c>
      <c r="D196" s="365">
        <f t="shared" si="57"/>
        <v>0</v>
      </c>
      <c r="E196" s="542"/>
      <c r="F196" s="348"/>
      <c r="G196" s="365">
        <f ca="1" t="shared" si="58"/>
        <v>-49</v>
      </c>
      <c r="H196" s="365" t="str">
        <f ca="1" t="shared" si="32"/>
        <v>-100.0%</v>
      </c>
      <c r="I196" s="22" t="str">
        <f ca="1" t="shared" si="34"/>
        <v>是</v>
      </c>
      <c r="J196" s="547" t="str">
        <f t="shared" si="59"/>
        <v>10302</v>
      </c>
      <c r="K196" s="93" t="str">
        <f t="shared" si="35"/>
        <v>项</v>
      </c>
      <c r="L196" s="545">
        <v>1</v>
      </c>
      <c r="M196" s="329"/>
      <c r="N196" s="329"/>
      <c r="O196" s="329"/>
      <c r="P196" s="329"/>
      <c r="Q196" s="329"/>
      <c r="R196" s="329"/>
      <c r="S196" s="329"/>
      <c r="T196" s="329"/>
      <c r="U196" s="329"/>
      <c r="V196" s="329"/>
      <c r="W196" s="329"/>
      <c r="X196" s="329"/>
      <c r="Y196" s="329"/>
      <c r="Z196" s="329"/>
      <c r="AA196" s="329"/>
      <c r="AB196" s="329"/>
      <c r="AC196" s="329"/>
      <c r="AD196" s="329"/>
      <c r="AE196" s="329"/>
      <c r="AF196" s="329"/>
      <c r="AG196" s="329"/>
      <c r="AH196" s="329"/>
      <c r="AI196" s="329"/>
      <c r="AJ196" s="329"/>
      <c r="AK196" s="329"/>
      <c r="AL196" s="329"/>
      <c r="AM196" s="329"/>
      <c r="AN196" s="329"/>
      <c r="AO196" s="329"/>
      <c r="AP196" s="329"/>
      <c r="AQ196" s="329"/>
      <c r="AR196" s="329"/>
      <c r="AS196" s="329"/>
      <c r="AT196" s="329"/>
      <c r="AU196" s="329"/>
      <c r="AV196" s="329"/>
      <c r="AW196" s="329"/>
      <c r="AX196" s="329"/>
      <c r="AY196" s="329"/>
      <c r="AZ196" s="329"/>
      <c r="BA196" s="329"/>
      <c r="BB196" s="329"/>
      <c r="BC196" s="329"/>
      <c r="BD196" s="329"/>
      <c r="BE196" s="329"/>
      <c r="BF196" s="329"/>
      <c r="BG196" s="329"/>
      <c r="BH196" s="329"/>
      <c r="BI196" s="329"/>
      <c r="BJ196" s="329"/>
      <c r="BK196" s="329"/>
      <c r="BL196" s="329"/>
      <c r="BM196" s="329"/>
      <c r="BN196" s="329"/>
      <c r="BO196" s="329"/>
      <c r="BP196" s="329"/>
      <c r="BQ196" s="329"/>
      <c r="BR196" s="329"/>
      <c r="BS196" s="329"/>
      <c r="BT196" s="329"/>
      <c r="BU196" s="329"/>
      <c r="BV196" s="329"/>
      <c r="BW196" s="329"/>
      <c r="BX196" s="329"/>
      <c r="BY196" s="329"/>
      <c r="BZ196" s="329"/>
      <c r="CA196" s="329"/>
      <c r="CB196" s="329"/>
      <c r="CC196" s="329"/>
      <c r="CD196" s="329"/>
      <c r="CE196" s="329"/>
      <c r="CF196" s="329"/>
      <c r="CG196" s="329"/>
      <c r="CH196" s="329"/>
      <c r="CI196" s="329"/>
      <c r="CJ196" s="329"/>
      <c r="CK196" s="329"/>
      <c r="CL196" s="329"/>
      <c r="CM196" s="329"/>
      <c r="CN196" s="329"/>
      <c r="CO196" s="329"/>
      <c r="CP196" s="329"/>
      <c r="CQ196" s="329"/>
      <c r="CR196" s="329"/>
      <c r="CS196" s="329"/>
      <c r="CT196" s="329"/>
      <c r="CU196" s="329"/>
      <c r="CV196" s="329"/>
      <c r="CW196" s="329"/>
      <c r="CX196" s="329"/>
      <c r="CY196" s="329"/>
      <c r="CZ196" s="329"/>
      <c r="DA196" s="329"/>
      <c r="DB196" s="329"/>
      <c r="DC196" s="329"/>
      <c r="DD196" s="329"/>
      <c r="DE196" s="329"/>
      <c r="DF196" s="329"/>
      <c r="DG196" s="329"/>
      <c r="DH196" s="329"/>
      <c r="DI196" s="329"/>
      <c r="DJ196" s="329"/>
      <c r="DK196" s="329"/>
      <c r="DL196" s="329"/>
      <c r="DM196" s="329"/>
      <c r="DN196" s="329"/>
      <c r="DO196" s="329"/>
      <c r="DP196" s="329"/>
      <c r="DQ196" s="329"/>
      <c r="DR196" s="329"/>
      <c r="DS196" s="329"/>
      <c r="DT196" s="329"/>
      <c r="DU196" s="329"/>
      <c r="DV196" s="329"/>
      <c r="DW196" s="329"/>
      <c r="DX196" s="329"/>
      <c r="DY196" s="329"/>
      <c r="DZ196" s="329"/>
      <c r="EA196" s="329"/>
      <c r="EB196" s="329"/>
      <c r="EC196" s="329"/>
      <c r="ED196" s="329"/>
      <c r="EE196" s="329"/>
      <c r="EF196" s="329"/>
      <c r="EG196" s="329"/>
      <c r="EH196" s="329"/>
      <c r="EI196" s="329"/>
      <c r="EJ196" s="329"/>
      <c r="EK196" s="329"/>
      <c r="EL196" s="329"/>
      <c r="EM196" s="329"/>
      <c r="EN196" s="329"/>
      <c r="EO196" s="329"/>
      <c r="EP196" s="329"/>
      <c r="EQ196" s="329"/>
      <c r="ER196" s="329"/>
      <c r="ES196" s="329"/>
      <c r="ET196" s="329"/>
      <c r="EU196" s="329"/>
      <c r="EV196" s="329"/>
      <c r="EW196" s="329"/>
      <c r="EX196" s="329"/>
      <c r="EY196" s="329"/>
      <c r="EZ196" s="329"/>
      <c r="FA196" s="329"/>
      <c r="FB196" s="329"/>
      <c r="FC196" s="329"/>
      <c r="FD196" s="329"/>
      <c r="FE196" s="329"/>
      <c r="FF196" s="329"/>
      <c r="FG196" s="329"/>
      <c r="FH196" s="329"/>
      <c r="FI196" s="329"/>
      <c r="FJ196" s="329"/>
      <c r="FK196" s="329"/>
      <c r="FL196" s="329"/>
      <c r="FM196" s="329"/>
      <c r="FN196" s="329"/>
      <c r="FO196" s="329"/>
      <c r="FP196" s="329"/>
      <c r="FQ196" s="329"/>
      <c r="FR196" s="329"/>
      <c r="FS196" s="329"/>
      <c r="FT196" s="329"/>
      <c r="FU196" s="329"/>
      <c r="FV196" s="329"/>
      <c r="FW196" s="329"/>
      <c r="FX196" s="329"/>
      <c r="FY196" s="329"/>
      <c r="FZ196" s="329"/>
      <c r="GA196" s="329"/>
      <c r="GB196" s="329"/>
      <c r="GC196" s="329"/>
      <c r="GD196" s="329"/>
      <c r="GE196" s="329"/>
      <c r="GF196" s="329"/>
      <c r="GG196" s="329"/>
      <c r="GH196" s="329"/>
      <c r="GI196" s="329"/>
      <c r="GJ196" s="329"/>
      <c r="GK196" s="329"/>
      <c r="GL196" s="329"/>
      <c r="GM196" s="329"/>
      <c r="GN196" s="329"/>
      <c r="GO196" s="329"/>
      <c r="GP196" s="329"/>
      <c r="GQ196" s="329"/>
      <c r="GR196" s="329"/>
      <c r="GS196" s="329"/>
      <c r="GT196" s="329"/>
      <c r="GU196" s="329"/>
      <c r="GV196" s="329"/>
      <c r="GW196" s="329"/>
      <c r="GX196" s="329"/>
      <c r="GY196" s="329"/>
      <c r="GZ196" s="329"/>
      <c r="HA196" s="329"/>
      <c r="HB196" s="329"/>
      <c r="HC196" s="329"/>
      <c r="HD196" s="329"/>
      <c r="HE196" s="329"/>
      <c r="HF196" s="329"/>
      <c r="HG196" s="329"/>
      <c r="HH196" s="329"/>
      <c r="HI196" s="329"/>
      <c r="HJ196" s="329"/>
      <c r="HK196" s="329"/>
      <c r="HL196" s="329"/>
      <c r="HM196" s="329"/>
      <c r="HN196" s="329"/>
      <c r="HO196" s="329"/>
      <c r="HP196" s="329"/>
      <c r="HQ196" s="329"/>
      <c r="HR196" s="329"/>
      <c r="HS196" s="329"/>
      <c r="HT196" s="329"/>
      <c r="HU196" s="329"/>
      <c r="HV196" s="329"/>
      <c r="HW196" s="329"/>
      <c r="HX196" s="329"/>
      <c r="HY196" s="329"/>
      <c r="HZ196" s="329"/>
      <c r="IA196" s="329"/>
      <c r="IB196" s="329"/>
      <c r="IC196" s="329"/>
      <c r="ID196" s="329"/>
      <c r="IE196" s="329"/>
      <c r="IF196" s="329"/>
      <c r="IG196" s="329"/>
      <c r="IH196" s="329"/>
      <c r="II196" s="329"/>
      <c r="IJ196" s="329"/>
      <c r="IK196" s="329"/>
      <c r="IL196" s="329"/>
      <c r="IM196" s="329"/>
      <c r="IN196" s="329"/>
      <c r="IO196" s="329"/>
      <c r="IP196" s="329"/>
      <c r="IQ196" s="329"/>
      <c r="IR196" s="329"/>
      <c r="IS196" s="329"/>
      <c r="IT196" s="329"/>
      <c r="IU196" s="329"/>
      <c r="IV196" s="329"/>
    </row>
    <row r="197" s="524" customFormat="1" ht="15.75" hidden="1" spans="1:256">
      <c r="A197" s="353" t="s">
        <v>4344</v>
      </c>
      <c r="B197" s="307" t="s">
        <v>356</v>
      </c>
      <c r="C197" s="365">
        <f ca="1">SUMIF(表1.2024年公共财政收入决算表!$A$6:$A$387,A197,表1.2024年公共财政收入决算表!$E$6:$E$387)</f>
        <v>0</v>
      </c>
      <c r="D197" s="365">
        <f t="shared" si="57"/>
        <v>0</v>
      </c>
      <c r="E197" s="542"/>
      <c r="F197" s="348"/>
      <c r="G197" s="348">
        <f ca="1" t="shared" si="58"/>
        <v>0</v>
      </c>
      <c r="H197" s="348" t="str">
        <f ca="1" t="shared" si="32"/>
        <v/>
      </c>
      <c r="I197" s="22" t="str">
        <f ca="1" t="shared" si="34"/>
        <v>否</v>
      </c>
      <c r="J197" s="547" t="str">
        <f t="shared" si="59"/>
        <v>10302</v>
      </c>
      <c r="K197" s="93" t="str">
        <f t="shared" si="35"/>
        <v>项</v>
      </c>
      <c r="L197" s="329"/>
      <c r="M197" s="329"/>
      <c r="N197" s="329"/>
      <c r="O197" s="329"/>
      <c r="P197" s="329"/>
      <c r="Q197" s="329"/>
      <c r="R197" s="329"/>
      <c r="S197" s="329"/>
      <c r="T197" s="329"/>
      <c r="U197" s="329"/>
      <c r="V197" s="329"/>
      <c r="W197" s="329"/>
      <c r="X197" s="329"/>
      <c r="Y197" s="329"/>
      <c r="Z197" s="329"/>
      <c r="AA197" s="329"/>
      <c r="AB197" s="329"/>
      <c r="AC197" s="329"/>
      <c r="AD197" s="329"/>
      <c r="AE197" s="329"/>
      <c r="AF197" s="329"/>
      <c r="AG197" s="329"/>
      <c r="AH197" s="329"/>
      <c r="AI197" s="329"/>
      <c r="AJ197" s="329"/>
      <c r="AK197" s="329"/>
      <c r="AL197" s="329"/>
      <c r="AM197" s="329"/>
      <c r="AN197" s="329"/>
      <c r="AO197" s="329"/>
      <c r="AP197" s="329"/>
      <c r="AQ197" s="329"/>
      <c r="AR197" s="329"/>
      <c r="AS197" s="329"/>
      <c r="AT197" s="329"/>
      <c r="AU197" s="329"/>
      <c r="AV197" s="329"/>
      <c r="AW197" s="329"/>
      <c r="AX197" s="329"/>
      <c r="AY197" s="329"/>
      <c r="AZ197" s="329"/>
      <c r="BA197" s="329"/>
      <c r="BB197" s="329"/>
      <c r="BC197" s="329"/>
      <c r="BD197" s="329"/>
      <c r="BE197" s="329"/>
      <c r="BF197" s="329"/>
      <c r="BG197" s="329"/>
      <c r="BH197" s="329"/>
      <c r="BI197" s="329"/>
      <c r="BJ197" s="329"/>
      <c r="BK197" s="329"/>
      <c r="BL197" s="329"/>
      <c r="BM197" s="329"/>
      <c r="BN197" s="329"/>
      <c r="BO197" s="329"/>
      <c r="BP197" s="329"/>
      <c r="BQ197" s="329"/>
      <c r="BR197" s="329"/>
      <c r="BS197" s="329"/>
      <c r="BT197" s="329"/>
      <c r="BU197" s="329"/>
      <c r="BV197" s="329"/>
      <c r="BW197" s="329"/>
      <c r="BX197" s="329"/>
      <c r="BY197" s="329"/>
      <c r="BZ197" s="329"/>
      <c r="CA197" s="329"/>
      <c r="CB197" s="329"/>
      <c r="CC197" s="329"/>
      <c r="CD197" s="329"/>
      <c r="CE197" s="329"/>
      <c r="CF197" s="329"/>
      <c r="CG197" s="329"/>
      <c r="CH197" s="329"/>
      <c r="CI197" s="329"/>
      <c r="CJ197" s="329"/>
      <c r="CK197" s="329"/>
      <c r="CL197" s="329"/>
      <c r="CM197" s="329"/>
      <c r="CN197" s="329"/>
      <c r="CO197" s="329"/>
      <c r="CP197" s="329"/>
      <c r="CQ197" s="329"/>
      <c r="CR197" s="329"/>
      <c r="CS197" s="329"/>
      <c r="CT197" s="329"/>
      <c r="CU197" s="329"/>
      <c r="CV197" s="329"/>
      <c r="CW197" s="329"/>
      <c r="CX197" s="329"/>
      <c r="CY197" s="329"/>
      <c r="CZ197" s="329"/>
      <c r="DA197" s="329"/>
      <c r="DB197" s="329"/>
      <c r="DC197" s="329"/>
      <c r="DD197" s="329"/>
      <c r="DE197" s="329"/>
      <c r="DF197" s="329"/>
      <c r="DG197" s="329"/>
      <c r="DH197" s="329"/>
      <c r="DI197" s="329"/>
      <c r="DJ197" s="329"/>
      <c r="DK197" s="329"/>
      <c r="DL197" s="329"/>
      <c r="DM197" s="329"/>
      <c r="DN197" s="329"/>
      <c r="DO197" s="329"/>
      <c r="DP197" s="329"/>
      <c r="DQ197" s="329"/>
      <c r="DR197" s="329"/>
      <c r="DS197" s="329"/>
      <c r="DT197" s="329"/>
      <c r="DU197" s="329"/>
      <c r="DV197" s="329"/>
      <c r="DW197" s="329"/>
      <c r="DX197" s="329"/>
      <c r="DY197" s="329"/>
      <c r="DZ197" s="329"/>
      <c r="EA197" s="329"/>
      <c r="EB197" s="329"/>
      <c r="EC197" s="329"/>
      <c r="ED197" s="329"/>
      <c r="EE197" s="329"/>
      <c r="EF197" s="329"/>
      <c r="EG197" s="329"/>
      <c r="EH197" s="329"/>
      <c r="EI197" s="329"/>
      <c r="EJ197" s="329"/>
      <c r="EK197" s="329"/>
      <c r="EL197" s="329"/>
      <c r="EM197" s="329"/>
      <c r="EN197" s="329"/>
      <c r="EO197" s="329"/>
      <c r="EP197" s="329"/>
      <c r="EQ197" s="329"/>
      <c r="ER197" s="329"/>
      <c r="ES197" s="329"/>
      <c r="ET197" s="329"/>
      <c r="EU197" s="329"/>
      <c r="EV197" s="329"/>
      <c r="EW197" s="329"/>
      <c r="EX197" s="329"/>
      <c r="EY197" s="329"/>
      <c r="EZ197" s="329"/>
      <c r="FA197" s="329"/>
      <c r="FB197" s="329"/>
      <c r="FC197" s="329"/>
      <c r="FD197" s="329"/>
      <c r="FE197" s="329"/>
      <c r="FF197" s="329"/>
      <c r="FG197" s="329"/>
      <c r="FH197" s="329"/>
      <c r="FI197" s="329"/>
      <c r="FJ197" s="329"/>
      <c r="FK197" s="329"/>
      <c r="FL197" s="329"/>
      <c r="FM197" s="329"/>
      <c r="FN197" s="329"/>
      <c r="FO197" s="329"/>
      <c r="FP197" s="329"/>
      <c r="FQ197" s="329"/>
      <c r="FR197" s="329"/>
      <c r="FS197" s="329"/>
      <c r="FT197" s="329"/>
      <c r="FU197" s="329"/>
      <c r="FV197" s="329"/>
      <c r="FW197" s="329"/>
      <c r="FX197" s="329"/>
      <c r="FY197" s="329"/>
      <c r="FZ197" s="329"/>
      <c r="GA197" s="329"/>
      <c r="GB197" s="329"/>
      <c r="GC197" s="329"/>
      <c r="GD197" s="329"/>
      <c r="GE197" s="329"/>
      <c r="GF197" s="329"/>
      <c r="GG197" s="329"/>
      <c r="GH197" s="329"/>
      <c r="GI197" s="329"/>
      <c r="GJ197" s="329"/>
      <c r="GK197" s="329"/>
      <c r="GL197" s="329"/>
      <c r="GM197" s="329"/>
      <c r="GN197" s="329"/>
      <c r="GO197" s="329"/>
      <c r="GP197" s="329"/>
      <c r="GQ197" s="329"/>
      <c r="GR197" s="329"/>
      <c r="GS197" s="329"/>
      <c r="GT197" s="329"/>
      <c r="GU197" s="329"/>
      <c r="GV197" s="329"/>
      <c r="GW197" s="329"/>
      <c r="GX197" s="329"/>
      <c r="GY197" s="329"/>
      <c r="GZ197" s="329"/>
      <c r="HA197" s="329"/>
      <c r="HB197" s="329"/>
      <c r="HC197" s="329"/>
      <c r="HD197" s="329"/>
      <c r="HE197" s="329"/>
      <c r="HF197" s="329"/>
      <c r="HG197" s="329"/>
      <c r="HH197" s="329"/>
      <c r="HI197" s="329"/>
      <c r="HJ197" s="329"/>
      <c r="HK197" s="329"/>
      <c r="HL197" s="329"/>
      <c r="HM197" s="329"/>
      <c r="HN197" s="329"/>
      <c r="HO197" s="329"/>
      <c r="HP197" s="329"/>
      <c r="HQ197" s="329"/>
      <c r="HR197" s="329"/>
      <c r="HS197" s="329"/>
      <c r="HT197" s="329"/>
      <c r="HU197" s="329"/>
      <c r="HV197" s="329"/>
      <c r="HW197" s="329"/>
      <c r="HX197" s="329"/>
      <c r="HY197" s="329"/>
      <c r="HZ197" s="329"/>
      <c r="IA197" s="329"/>
      <c r="IB197" s="329"/>
      <c r="IC197" s="329"/>
      <c r="ID197" s="329"/>
      <c r="IE197" s="329"/>
      <c r="IF197" s="329"/>
      <c r="IG197" s="329"/>
      <c r="IH197" s="329"/>
      <c r="II197" s="329"/>
      <c r="IJ197" s="329"/>
      <c r="IK197" s="329"/>
      <c r="IL197" s="329"/>
      <c r="IM197" s="329"/>
      <c r="IN197" s="329"/>
      <c r="IO197" s="329"/>
      <c r="IP197" s="329"/>
      <c r="IQ197" s="329"/>
      <c r="IR197" s="329"/>
      <c r="IS197" s="329"/>
      <c r="IT197" s="329"/>
      <c r="IU197" s="329"/>
      <c r="IV197" s="329"/>
    </row>
    <row r="198" s="524" customFormat="1" ht="15.75" hidden="1" spans="1:256">
      <c r="A198" s="353" t="s">
        <v>4345</v>
      </c>
      <c r="B198" s="307" t="s">
        <v>357</v>
      </c>
      <c r="C198" s="365">
        <f ca="1">SUMIF(表1.2024年公共财政收入决算表!$A$6:$A$387,A198,表1.2024年公共财政收入决算表!$E$6:$E$387)</f>
        <v>0</v>
      </c>
      <c r="D198" s="365">
        <f t="shared" si="57"/>
        <v>0</v>
      </c>
      <c r="E198" s="542"/>
      <c r="F198" s="348"/>
      <c r="G198" s="348">
        <f ca="1" t="shared" si="58"/>
        <v>0</v>
      </c>
      <c r="H198" s="348" t="str">
        <f ca="1" t="shared" ref="H198:H261" si="60">IFERROR(TEXT(G198/C198,"0.0%"),"")</f>
        <v/>
      </c>
      <c r="I198" s="22" t="str">
        <f ca="1" t="shared" si="34"/>
        <v>否</v>
      </c>
      <c r="J198" s="547" t="str">
        <f t="shared" si="59"/>
        <v>10302</v>
      </c>
      <c r="K198" s="93" t="str">
        <f t="shared" si="35"/>
        <v>项</v>
      </c>
      <c r="L198" s="329"/>
      <c r="M198" s="329"/>
      <c r="N198" s="329"/>
      <c r="O198" s="329"/>
      <c r="P198" s="329"/>
      <c r="Q198" s="329"/>
      <c r="R198" s="329"/>
      <c r="S198" s="329"/>
      <c r="T198" s="329"/>
      <c r="U198" s="329"/>
      <c r="V198" s="329"/>
      <c r="W198" s="329"/>
      <c r="X198" s="329"/>
      <c r="Y198" s="329"/>
      <c r="Z198" s="329"/>
      <c r="AA198" s="329"/>
      <c r="AB198" s="329"/>
      <c r="AC198" s="329"/>
      <c r="AD198" s="329"/>
      <c r="AE198" s="329"/>
      <c r="AF198" s="329"/>
      <c r="AG198" s="329"/>
      <c r="AH198" s="329"/>
      <c r="AI198" s="329"/>
      <c r="AJ198" s="329"/>
      <c r="AK198" s="329"/>
      <c r="AL198" s="329"/>
      <c r="AM198" s="329"/>
      <c r="AN198" s="329"/>
      <c r="AO198" s="329"/>
      <c r="AP198" s="329"/>
      <c r="AQ198" s="329"/>
      <c r="AR198" s="329"/>
      <c r="AS198" s="329"/>
      <c r="AT198" s="329"/>
      <c r="AU198" s="329"/>
      <c r="AV198" s="329"/>
      <c r="AW198" s="329"/>
      <c r="AX198" s="329"/>
      <c r="AY198" s="329"/>
      <c r="AZ198" s="329"/>
      <c r="BA198" s="329"/>
      <c r="BB198" s="329"/>
      <c r="BC198" s="329"/>
      <c r="BD198" s="329"/>
      <c r="BE198" s="329"/>
      <c r="BF198" s="329"/>
      <c r="BG198" s="329"/>
      <c r="BH198" s="329"/>
      <c r="BI198" s="329"/>
      <c r="BJ198" s="329"/>
      <c r="BK198" s="329"/>
      <c r="BL198" s="329"/>
      <c r="BM198" s="329"/>
      <c r="BN198" s="329"/>
      <c r="BO198" s="329"/>
      <c r="BP198" s="329"/>
      <c r="BQ198" s="329"/>
      <c r="BR198" s="329"/>
      <c r="BS198" s="329"/>
      <c r="BT198" s="329"/>
      <c r="BU198" s="329"/>
      <c r="BV198" s="329"/>
      <c r="BW198" s="329"/>
      <c r="BX198" s="329"/>
      <c r="BY198" s="329"/>
      <c r="BZ198" s="329"/>
      <c r="CA198" s="329"/>
      <c r="CB198" s="329"/>
      <c r="CC198" s="329"/>
      <c r="CD198" s="329"/>
      <c r="CE198" s="329"/>
      <c r="CF198" s="329"/>
      <c r="CG198" s="329"/>
      <c r="CH198" s="329"/>
      <c r="CI198" s="329"/>
      <c r="CJ198" s="329"/>
      <c r="CK198" s="329"/>
      <c r="CL198" s="329"/>
      <c r="CM198" s="329"/>
      <c r="CN198" s="329"/>
      <c r="CO198" s="329"/>
      <c r="CP198" s="329"/>
      <c r="CQ198" s="329"/>
      <c r="CR198" s="329"/>
      <c r="CS198" s="329"/>
      <c r="CT198" s="329"/>
      <c r="CU198" s="329"/>
      <c r="CV198" s="329"/>
      <c r="CW198" s="329"/>
      <c r="CX198" s="329"/>
      <c r="CY198" s="329"/>
      <c r="CZ198" s="329"/>
      <c r="DA198" s="329"/>
      <c r="DB198" s="329"/>
      <c r="DC198" s="329"/>
      <c r="DD198" s="329"/>
      <c r="DE198" s="329"/>
      <c r="DF198" s="329"/>
      <c r="DG198" s="329"/>
      <c r="DH198" s="329"/>
      <c r="DI198" s="329"/>
      <c r="DJ198" s="329"/>
      <c r="DK198" s="329"/>
      <c r="DL198" s="329"/>
      <c r="DM198" s="329"/>
      <c r="DN198" s="329"/>
      <c r="DO198" s="329"/>
      <c r="DP198" s="329"/>
      <c r="DQ198" s="329"/>
      <c r="DR198" s="329"/>
      <c r="DS198" s="329"/>
      <c r="DT198" s="329"/>
      <c r="DU198" s="329"/>
      <c r="DV198" s="329"/>
      <c r="DW198" s="329"/>
      <c r="DX198" s="329"/>
      <c r="DY198" s="329"/>
      <c r="DZ198" s="329"/>
      <c r="EA198" s="329"/>
      <c r="EB198" s="329"/>
      <c r="EC198" s="329"/>
      <c r="ED198" s="329"/>
      <c r="EE198" s="329"/>
      <c r="EF198" s="329"/>
      <c r="EG198" s="329"/>
      <c r="EH198" s="329"/>
      <c r="EI198" s="329"/>
      <c r="EJ198" s="329"/>
      <c r="EK198" s="329"/>
      <c r="EL198" s="329"/>
      <c r="EM198" s="329"/>
      <c r="EN198" s="329"/>
      <c r="EO198" s="329"/>
      <c r="EP198" s="329"/>
      <c r="EQ198" s="329"/>
      <c r="ER198" s="329"/>
      <c r="ES198" s="329"/>
      <c r="ET198" s="329"/>
      <c r="EU198" s="329"/>
      <c r="EV198" s="329"/>
      <c r="EW198" s="329"/>
      <c r="EX198" s="329"/>
      <c r="EY198" s="329"/>
      <c r="EZ198" s="329"/>
      <c r="FA198" s="329"/>
      <c r="FB198" s="329"/>
      <c r="FC198" s="329"/>
      <c r="FD198" s="329"/>
      <c r="FE198" s="329"/>
      <c r="FF198" s="329"/>
      <c r="FG198" s="329"/>
      <c r="FH198" s="329"/>
      <c r="FI198" s="329"/>
      <c r="FJ198" s="329"/>
      <c r="FK198" s="329"/>
      <c r="FL198" s="329"/>
      <c r="FM198" s="329"/>
      <c r="FN198" s="329"/>
      <c r="FO198" s="329"/>
      <c r="FP198" s="329"/>
      <c r="FQ198" s="329"/>
      <c r="FR198" s="329"/>
      <c r="FS198" s="329"/>
      <c r="FT198" s="329"/>
      <c r="FU198" s="329"/>
      <c r="FV198" s="329"/>
      <c r="FW198" s="329"/>
      <c r="FX198" s="329"/>
      <c r="FY198" s="329"/>
      <c r="FZ198" s="329"/>
      <c r="GA198" s="329"/>
      <c r="GB198" s="329"/>
      <c r="GC198" s="329"/>
      <c r="GD198" s="329"/>
      <c r="GE198" s="329"/>
      <c r="GF198" s="329"/>
      <c r="GG198" s="329"/>
      <c r="GH198" s="329"/>
      <c r="GI198" s="329"/>
      <c r="GJ198" s="329"/>
      <c r="GK198" s="329"/>
      <c r="GL198" s="329"/>
      <c r="GM198" s="329"/>
      <c r="GN198" s="329"/>
      <c r="GO198" s="329"/>
      <c r="GP198" s="329"/>
      <c r="GQ198" s="329"/>
      <c r="GR198" s="329"/>
      <c r="GS198" s="329"/>
      <c r="GT198" s="329"/>
      <c r="GU198" s="329"/>
      <c r="GV198" s="329"/>
      <c r="GW198" s="329"/>
      <c r="GX198" s="329"/>
      <c r="GY198" s="329"/>
      <c r="GZ198" s="329"/>
      <c r="HA198" s="329"/>
      <c r="HB198" s="329"/>
      <c r="HC198" s="329"/>
      <c r="HD198" s="329"/>
      <c r="HE198" s="329"/>
      <c r="HF198" s="329"/>
      <c r="HG198" s="329"/>
      <c r="HH198" s="329"/>
      <c r="HI198" s="329"/>
      <c r="HJ198" s="329"/>
      <c r="HK198" s="329"/>
      <c r="HL198" s="329"/>
      <c r="HM198" s="329"/>
      <c r="HN198" s="329"/>
      <c r="HO198" s="329"/>
      <c r="HP198" s="329"/>
      <c r="HQ198" s="329"/>
      <c r="HR198" s="329"/>
      <c r="HS198" s="329"/>
      <c r="HT198" s="329"/>
      <c r="HU198" s="329"/>
      <c r="HV198" s="329"/>
      <c r="HW198" s="329"/>
      <c r="HX198" s="329"/>
      <c r="HY198" s="329"/>
      <c r="HZ198" s="329"/>
      <c r="IA198" s="329"/>
      <c r="IB198" s="329"/>
      <c r="IC198" s="329"/>
      <c r="ID198" s="329"/>
      <c r="IE198" s="329"/>
      <c r="IF198" s="329"/>
      <c r="IG198" s="329"/>
      <c r="IH198" s="329"/>
      <c r="II198" s="329"/>
      <c r="IJ198" s="329"/>
      <c r="IK198" s="329"/>
      <c r="IL198" s="329"/>
      <c r="IM198" s="329"/>
      <c r="IN198" s="329"/>
      <c r="IO198" s="329"/>
      <c r="IP198" s="329"/>
      <c r="IQ198" s="329"/>
      <c r="IR198" s="329"/>
      <c r="IS198" s="329"/>
      <c r="IT198" s="329"/>
      <c r="IU198" s="329"/>
      <c r="IV198" s="329"/>
    </row>
    <row r="199" s="524" customFormat="1" ht="15.75" hidden="1" spans="1:256">
      <c r="A199" s="353" t="s">
        <v>4346</v>
      </c>
      <c r="B199" s="307" t="s">
        <v>358</v>
      </c>
      <c r="C199" s="365">
        <f ca="1">SUMIF(表1.2024年公共财政收入决算表!$A$6:$A$387,A199,表1.2024年公共财政收入决算表!$E$6:$E$387)</f>
        <v>0</v>
      </c>
      <c r="D199" s="365">
        <f t="shared" si="57"/>
        <v>0</v>
      </c>
      <c r="E199" s="542"/>
      <c r="F199" s="348"/>
      <c r="G199" s="348">
        <f ca="1" t="shared" si="58"/>
        <v>0</v>
      </c>
      <c r="H199" s="348" t="str">
        <f ca="1" t="shared" si="60"/>
        <v/>
      </c>
      <c r="I199" s="22" t="str">
        <f ca="1" t="shared" ref="I199:I262" si="61">IF(OR(C199&lt;&gt;0,D199&lt;&gt;0,E199&lt;&gt;0,F199&lt;&gt;0),"是","否")</f>
        <v>否</v>
      </c>
      <c r="J199" s="547" t="str">
        <f t="shared" si="59"/>
        <v>10302</v>
      </c>
      <c r="K199" s="93" t="str">
        <f t="shared" ref="K199:K262" si="62">_xlfn.IFS(LEN(A199)=3,"类",LEN(A199)=5,"款",LEN(A199)=7,"项")</f>
        <v>项</v>
      </c>
      <c r="L199" s="329"/>
      <c r="M199" s="329"/>
      <c r="N199" s="329"/>
      <c r="O199" s="329"/>
      <c r="P199" s="329"/>
      <c r="Q199" s="329"/>
      <c r="R199" s="329"/>
      <c r="S199" s="329"/>
      <c r="T199" s="329"/>
      <c r="U199" s="329"/>
      <c r="V199" s="329"/>
      <c r="W199" s="329"/>
      <c r="X199" s="329"/>
      <c r="Y199" s="329"/>
      <c r="Z199" s="329"/>
      <c r="AA199" s="329"/>
      <c r="AB199" s="329"/>
      <c r="AC199" s="329"/>
      <c r="AD199" s="329"/>
      <c r="AE199" s="329"/>
      <c r="AF199" s="329"/>
      <c r="AG199" s="329"/>
      <c r="AH199" s="329"/>
      <c r="AI199" s="329"/>
      <c r="AJ199" s="329"/>
      <c r="AK199" s="329"/>
      <c r="AL199" s="329"/>
      <c r="AM199" s="329"/>
      <c r="AN199" s="329"/>
      <c r="AO199" s="329"/>
      <c r="AP199" s="329"/>
      <c r="AQ199" s="329"/>
      <c r="AR199" s="329"/>
      <c r="AS199" s="329"/>
      <c r="AT199" s="329"/>
      <c r="AU199" s="329"/>
      <c r="AV199" s="329"/>
      <c r="AW199" s="329"/>
      <c r="AX199" s="329"/>
      <c r="AY199" s="329"/>
      <c r="AZ199" s="329"/>
      <c r="BA199" s="329"/>
      <c r="BB199" s="329"/>
      <c r="BC199" s="329"/>
      <c r="BD199" s="329"/>
      <c r="BE199" s="329"/>
      <c r="BF199" s="329"/>
      <c r="BG199" s="329"/>
      <c r="BH199" s="329"/>
      <c r="BI199" s="329"/>
      <c r="BJ199" s="329"/>
      <c r="BK199" s="329"/>
      <c r="BL199" s="329"/>
      <c r="BM199" s="329"/>
      <c r="BN199" s="329"/>
      <c r="BO199" s="329"/>
      <c r="BP199" s="329"/>
      <c r="BQ199" s="329"/>
      <c r="BR199" s="329"/>
      <c r="BS199" s="329"/>
      <c r="BT199" s="329"/>
      <c r="BU199" s="329"/>
      <c r="BV199" s="329"/>
      <c r="BW199" s="329"/>
      <c r="BX199" s="329"/>
      <c r="BY199" s="329"/>
      <c r="BZ199" s="329"/>
      <c r="CA199" s="329"/>
      <c r="CB199" s="329"/>
      <c r="CC199" s="329"/>
      <c r="CD199" s="329"/>
      <c r="CE199" s="329"/>
      <c r="CF199" s="329"/>
      <c r="CG199" s="329"/>
      <c r="CH199" s="329"/>
      <c r="CI199" s="329"/>
      <c r="CJ199" s="329"/>
      <c r="CK199" s="329"/>
      <c r="CL199" s="329"/>
      <c r="CM199" s="329"/>
      <c r="CN199" s="329"/>
      <c r="CO199" s="329"/>
      <c r="CP199" s="329"/>
      <c r="CQ199" s="329"/>
      <c r="CR199" s="329"/>
      <c r="CS199" s="329"/>
      <c r="CT199" s="329"/>
      <c r="CU199" s="329"/>
      <c r="CV199" s="329"/>
      <c r="CW199" s="329"/>
      <c r="CX199" s="329"/>
      <c r="CY199" s="329"/>
      <c r="CZ199" s="329"/>
      <c r="DA199" s="329"/>
      <c r="DB199" s="329"/>
      <c r="DC199" s="329"/>
      <c r="DD199" s="329"/>
      <c r="DE199" s="329"/>
      <c r="DF199" s="329"/>
      <c r="DG199" s="329"/>
      <c r="DH199" s="329"/>
      <c r="DI199" s="329"/>
      <c r="DJ199" s="329"/>
      <c r="DK199" s="329"/>
      <c r="DL199" s="329"/>
      <c r="DM199" s="329"/>
      <c r="DN199" s="329"/>
      <c r="DO199" s="329"/>
      <c r="DP199" s="329"/>
      <c r="DQ199" s="329"/>
      <c r="DR199" s="329"/>
      <c r="DS199" s="329"/>
      <c r="DT199" s="329"/>
      <c r="DU199" s="329"/>
      <c r="DV199" s="329"/>
      <c r="DW199" s="329"/>
      <c r="DX199" s="329"/>
      <c r="DY199" s="329"/>
      <c r="DZ199" s="329"/>
      <c r="EA199" s="329"/>
      <c r="EB199" s="329"/>
      <c r="EC199" s="329"/>
      <c r="ED199" s="329"/>
      <c r="EE199" s="329"/>
      <c r="EF199" s="329"/>
      <c r="EG199" s="329"/>
      <c r="EH199" s="329"/>
      <c r="EI199" s="329"/>
      <c r="EJ199" s="329"/>
      <c r="EK199" s="329"/>
      <c r="EL199" s="329"/>
      <c r="EM199" s="329"/>
      <c r="EN199" s="329"/>
      <c r="EO199" s="329"/>
      <c r="EP199" s="329"/>
      <c r="EQ199" s="329"/>
      <c r="ER199" s="329"/>
      <c r="ES199" s="329"/>
      <c r="ET199" s="329"/>
      <c r="EU199" s="329"/>
      <c r="EV199" s="329"/>
      <c r="EW199" s="329"/>
      <c r="EX199" s="329"/>
      <c r="EY199" s="329"/>
      <c r="EZ199" s="329"/>
      <c r="FA199" s="329"/>
      <c r="FB199" s="329"/>
      <c r="FC199" s="329"/>
      <c r="FD199" s="329"/>
      <c r="FE199" s="329"/>
      <c r="FF199" s="329"/>
      <c r="FG199" s="329"/>
      <c r="FH199" s="329"/>
      <c r="FI199" s="329"/>
      <c r="FJ199" s="329"/>
      <c r="FK199" s="329"/>
      <c r="FL199" s="329"/>
      <c r="FM199" s="329"/>
      <c r="FN199" s="329"/>
      <c r="FO199" s="329"/>
      <c r="FP199" s="329"/>
      <c r="FQ199" s="329"/>
      <c r="FR199" s="329"/>
      <c r="FS199" s="329"/>
      <c r="FT199" s="329"/>
      <c r="FU199" s="329"/>
      <c r="FV199" s="329"/>
      <c r="FW199" s="329"/>
      <c r="FX199" s="329"/>
      <c r="FY199" s="329"/>
      <c r="FZ199" s="329"/>
      <c r="GA199" s="329"/>
      <c r="GB199" s="329"/>
      <c r="GC199" s="329"/>
      <c r="GD199" s="329"/>
      <c r="GE199" s="329"/>
      <c r="GF199" s="329"/>
      <c r="GG199" s="329"/>
      <c r="GH199" s="329"/>
      <c r="GI199" s="329"/>
      <c r="GJ199" s="329"/>
      <c r="GK199" s="329"/>
      <c r="GL199" s="329"/>
      <c r="GM199" s="329"/>
      <c r="GN199" s="329"/>
      <c r="GO199" s="329"/>
      <c r="GP199" s="329"/>
      <c r="GQ199" s="329"/>
      <c r="GR199" s="329"/>
      <c r="GS199" s="329"/>
      <c r="GT199" s="329"/>
      <c r="GU199" s="329"/>
      <c r="GV199" s="329"/>
      <c r="GW199" s="329"/>
      <c r="GX199" s="329"/>
      <c r="GY199" s="329"/>
      <c r="GZ199" s="329"/>
      <c r="HA199" s="329"/>
      <c r="HB199" s="329"/>
      <c r="HC199" s="329"/>
      <c r="HD199" s="329"/>
      <c r="HE199" s="329"/>
      <c r="HF199" s="329"/>
      <c r="HG199" s="329"/>
      <c r="HH199" s="329"/>
      <c r="HI199" s="329"/>
      <c r="HJ199" s="329"/>
      <c r="HK199" s="329"/>
      <c r="HL199" s="329"/>
      <c r="HM199" s="329"/>
      <c r="HN199" s="329"/>
      <c r="HO199" s="329"/>
      <c r="HP199" s="329"/>
      <c r="HQ199" s="329"/>
      <c r="HR199" s="329"/>
      <c r="HS199" s="329"/>
      <c r="HT199" s="329"/>
      <c r="HU199" s="329"/>
      <c r="HV199" s="329"/>
      <c r="HW199" s="329"/>
      <c r="HX199" s="329"/>
      <c r="HY199" s="329"/>
      <c r="HZ199" s="329"/>
      <c r="IA199" s="329"/>
      <c r="IB199" s="329"/>
      <c r="IC199" s="329"/>
      <c r="ID199" s="329"/>
      <c r="IE199" s="329"/>
      <c r="IF199" s="329"/>
      <c r="IG199" s="329"/>
      <c r="IH199" s="329"/>
      <c r="II199" s="329"/>
      <c r="IJ199" s="329"/>
      <c r="IK199" s="329"/>
      <c r="IL199" s="329"/>
      <c r="IM199" s="329"/>
      <c r="IN199" s="329"/>
      <c r="IO199" s="329"/>
      <c r="IP199" s="329"/>
      <c r="IQ199" s="329"/>
      <c r="IR199" s="329"/>
      <c r="IS199" s="329"/>
      <c r="IT199" s="329"/>
      <c r="IU199" s="329"/>
      <c r="IV199" s="329"/>
    </row>
    <row r="200" s="524" customFormat="1" spans="1:256">
      <c r="A200" s="353" t="s">
        <v>4347</v>
      </c>
      <c r="B200" s="307" t="s">
        <v>359</v>
      </c>
      <c r="C200" s="365">
        <f ca="1">SUMIF(表1.2024年公共财政收入决算表!$A$6:$A$387,A200,表1.2024年公共财政收入决算表!$E$6:$E$387)</f>
        <v>1</v>
      </c>
      <c r="D200" s="365">
        <f t="shared" si="57"/>
        <v>0</v>
      </c>
      <c r="E200" s="542"/>
      <c r="F200" s="348"/>
      <c r="G200" s="348">
        <f ca="1" t="shared" si="58"/>
        <v>-1</v>
      </c>
      <c r="H200" s="348" t="str">
        <f ca="1" t="shared" si="60"/>
        <v>-100.0%</v>
      </c>
      <c r="I200" s="22" t="str">
        <f ca="1" t="shared" si="61"/>
        <v>是</v>
      </c>
      <c r="J200" s="547" t="str">
        <f t="shared" si="59"/>
        <v>10302</v>
      </c>
      <c r="K200" s="93" t="str">
        <f t="shared" si="62"/>
        <v>项</v>
      </c>
      <c r="L200" s="545">
        <v>1</v>
      </c>
      <c r="M200" s="329"/>
      <c r="N200" s="329"/>
      <c r="O200" s="329"/>
      <c r="P200" s="329"/>
      <c r="Q200" s="329"/>
      <c r="R200" s="329"/>
      <c r="S200" s="329"/>
      <c r="T200" s="329"/>
      <c r="U200" s="329"/>
      <c r="V200" s="329"/>
      <c r="W200" s="329"/>
      <c r="X200" s="329"/>
      <c r="Y200" s="329"/>
      <c r="Z200" s="329"/>
      <c r="AA200" s="329"/>
      <c r="AB200" s="329"/>
      <c r="AC200" s="329"/>
      <c r="AD200" s="329"/>
      <c r="AE200" s="329"/>
      <c r="AF200" s="329"/>
      <c r="AG200" s="329"/>
      <c r="AH200" s="329"/>
      <c r="AI200" s="329"/>
      <c r="AJ200" s="329"/>
      <c r="AK200" s="329"/>
      <c r="AL200" s="329"/>
      <c r="AM200" s="329"/>
      <c r="AN200" s="329"/>
      <c r="AO200" s="329"/>
      <c r="AP200" s="329"/>
      <c r="AQ200" s="329"/>
      <c r="AR200" s="329"/>
      <c r="AS200" s="329"/>
      <c r="AT200" s="329"/>
      <c r="AU200" s="329"/>
      <c r="AV200" s="329"/>
      <c r="AW200" s="329"/>
      <c r="AX200" s="329"/>
      <c r="AY200" s="329"/>
      <c r="AZ200" s="329"/>
      <c r="BA200" s="329"/>
      <c r="BB200" s="329"/>
      <c r="BC200" s="329"/>
      <c r="BD200" s="329"/>
      <c r="BE200" s="329"/>
      <c r="BF200" s="329"/>
      <c r="BG200" s="329"/>
      <c r="BH200" s="329"/>
      <c r="BI200" s="329"/>
      <c r="BJ200" s="329"/>
      <c r="BK200" s="329"/>
      <c r="BL200" s="329"/>
      <c r="BM200" s="329"/>
      <c r="BN200" s="329"/>
      <c r="BO200" s="329"/>
      <c r="BP200" s="329"/>
      <c r="BQ200" s="329"/>
      <c r="BR200" s="329"/>
      <c r="BS200" s="329"/>
      <c r="BT200" s="329"/>
      <c r="BU200" s="329"/>
      <c r="BV200" s="329"/>
      <c r="BW200" s="329"/>
      <c r="BX200" s="329"/>
      <c r="BY200" s="329"/>
      <c r="BZ200" s="329"/>
      <c r="CA200" s="329"/>
      <c r="CB200" s="329"/>
      <c r="CC200" s="329"/>
      <c r="CD200" s="329"/>
      <c r="CE200" s="329"/>
      <c r="CF200" s="329"/>
      <c r="CG200" s="329"/>
      <c r="CH200" s="329"/>
      <c r="CI200" s="329"/>
      <c r="CJ200" s="329"/>
      <c r="CK200" s="329"/>
      <c r="CL200" s="329"/>
      <c r="CM200" s="329"/>
      <c r="CN200" s="329"/>
      <c r="CO200" s="329"/>
      <c r="CP200" s="329"/>
      <c r="CQ200" s="329"/>
      <c r="CR200" s="329"/>
      <c r="CS200" s="329"/>
      <c r="CT200" s="329"/>
      <c r="CU200" s="329"/>
      <c r="CV200" s="329"/>
      <c r="CW200" s="329"/>
      <c r="CX200" s="329"/>
      <c r="CY200" s="329"/>
      <c r="CZ200" s="329"/>
      <c r="DA200" s="329"/>
      <c r="DB200" s="329"/>
      <c r="DC200" s="329"/>
      <c r="DD200" s="329"/>
      <c r="DE200" s="329"/>
      <c r="DF200" s="329"/>
      <c r="DG200" s="329"/>
      <c r="DH200" s="329"/>
      <c r="DI200" s="329"/>
      <c r="DJ200" s="329"/>
      <c r="DK200" s="329"/>
      <c r="DL200" s="329"/>
      <c r="DM200" s="329"/>
      <c r="DN200" s="329"/>
      <c r="DO200" s="329"/>
      <c r="DP200" s="329"/>
      <c r="DQ200" s="329"/>
      <c r="DR200" s="329"/>
      <c r="DS200" s="329"/>
      <c r="DT200" s="329"/>
      <c r="DU200" s="329"/>
      <c r="DV200" s="329"/>
      <c r="DW200" s="329"/>
      <c r="DX200" s="329"/>
      <c r="DY200" s="329"/>
      <c r="DZ200" s="329"/>
      <c r="EA200" s="329"/>
      <c r="EB200" s="329"/>
      <c r="EC200" s="329"/>
      <c r="ED200" s="329"/>
      <c r="EE200" s="329"/>
      <c r="EF200" s="329"/>
      <c r="EG200" s="329"/>
      <c r="EH200" s="329"/>
      <c r="EI200" s="329"/>
      <c r="EJ200" s="329"/>
      <c r="EK200" s="329"/>
      <c r="EL200" s="329"/>
      <c r="EM200" s="329"/>
      <c r="EN200" s="329"/>
      <c r="EO200" s="329"/>
      <c r="EP200" s="329"/>
      <c r="EQ200" s="329"/>
      <c r="ER200" s="329"/>
      <c r="ES200" s="329"/>
      <c r="ET200" s="329"/>
      <c r="EU200" s="329"/>
      <c r="EV200" s="329"/>
      <c r="EW200" s="329"/>
      <c r="EX200" s="329"/>
      <c r="EY200" s="329"/>
      <c r="EZ200" s="329"/>
      <c r="FA200" s="329"/>
      <c r="FB200" s="329"/>
      <c r="FC200" s="329"/>
      <c r="FD200" s="329"/>
      <c r="FE200" s="329"/>
      <c r="FF200" s="329"/>
      <c r="FG200" s="329"/>
      <c r="FH200" s="329"/>
      <c r="FI200" s="329"/>
      <c r="FJ200" s="329"/>
      <c r="FK200" s="329"/>
      <c r="FL200" s="329"/>
      <c r="FM200" s="329"/>
      <c r="FN200" s="329"/>
      <c r="FO200" s="329"/>
      <c r="FP200" s="329"/>
      <c r="FQ200" s="329"/>
      <c r="FR200" s="329"/>
      <c r="FS200" s="329"/>
      <c r="FT200" s="329"/>
      <c r="FU200" s="329"/>
      <c r="FV200" s="329"/>
      <c r="FW200" s="329"/>
      <c r="FX200" s="329"/>
      <c r="FY200" s="329"/>
      <c r="FZ200" s="329"/>
      <c r="GA200" s="329"/>
      <c r="GB200" s="329"/>
      <c r="GC200" s="329"/>
      <c r="GD200" s="329"/>
      <c r="GE200" s="329"/>
      <c r="GF200" s="329"/>
      <c r="GG200" s="329"/>
      <c r="GH200" s="329"/>
      <c r="GI200" s="329"/>
      <c r="GJ200" s="329"/>
      <c r="GK200" s="329"/>
      <c r="GL200" s="329"/>
      <c r="GM200" s="329"/>
      <c r="GN200" s="329"/>
      <c r="GO200" s="329"/>
      <c r="GP200" s="329"/>
      <c r="GQ200" s="329"/>
      <c r="GR200" s="329"/>
      <c r="GS200" s="329"/>
      <c r="GT200" s="329"/>
      <c r="GU200" s="329"/>
      <c r="GV200" s="329"/>
      <c r="GW200" s="329"/>
      <c r="GX200" s="329"/>
      <c r="GY200" s="329"/>
      <c r="GZ200" s="329"/>
      <c r="HA200" s="329"/>
      <c r="HB200" s="329"/>
      <c r="HC200" s="329"/>
      <c r="HD200" s="329"/>
      <c r="HE200" s="329"/>
      <c r="HF200" s="329"/>
      <c r="HG200" s="329"/>
      <c r="HH200" s="329"/>
      <c r="HI200" s="329"/>
      <c r="HJ200" s="329"/>
      <c r="HK200" s="329"/>
      <c r="HL200" s="329"/>
      <c r="HM200" s="329"/>
      <c r="HN200" s="329"/>
      <c r="HO200" s="329"/>
      <c r="HP200" s="329"/>
      <c r="HQ200" s="329"/>
      <c r="HR200" s="329"/>
      <c r="HS200" s="329"/>
      <c r="HT200" s="329"/>
      <c r="HU200" s="329"/>
      <c r="HV200" s="329"/>
      <c r="HW200" s="329"/>
      <c r="HX200" s="329"/>
      <c r="HY200" s="329"/>
      <c r="HZ200" s="329"/>
      <c r="IA200" s="329"/>
      <c r="IB200" s="329"/>
      <c r="IC200" s="329"/>
      <c r="ID200" s="329"/>
      <c r="IE200" s="329"/>
      <c r="IF200" s="329"/>
      <c r="IG200" s="329"/>
      <c r="IH200" s="329"/>
      <c r="II200" s="329"/>
      <c r="IJ200" s="329"/>
      <c r="IK200" s="329"/>
      <c r="IL200" s="329"/>
      <c r="IM200" s="329"/>
      <c r="IN200" s="329"/>
      <c r="IO200" s="329"/>
      <c r="IP200" s="329"/>
      <c r="IQ200" s="329"/>
      <c r="IR200" s="329"/>
      <c r="IS200" s="329"/>
      <c r="IT200" s="329"/>
      <c r="IU200" s="329"/>
      <c r="IV200" s="329"/>
    </row>
    <row r="201" s="70" customFormat="1" spans="1:256">
      <c r="A201" s="553" t="s">
        <v>4348</v>
      </c>
      <c r="B201" s="279" t="s">
        <v>363</v>
      </c>
      <c r="C201" s="541">
        <f ca="1">表1.2024年公共财政收入决算表!E201</f>
        <v>2677</v>
      </c>
      <c r="D201" s="541">
        <f ca="1">SUMIF($J202:$J$390,$A201,D202:D$390)</f>
        <v>2497</v>
      </c>
      <c r="E201" s="541">
        <f ca="1">SUMIF($J202:$J$390,$A201,E202:E$390)</f>
        <v>2497</v>
      </c>
      <c r="F201" s="541">
        <f ca="1">SUMIF($J202:$J$390,$A201,F202:F$390)</f>
        <v>0</v>
      </c>
      <c r="G201" s="541">
        <f ca="1">SUMIF($J202:$J$390,$A201,G202:G$390)</f>
        <v>-180</v>
      </c>
      <c r="H201" s="541" t="str">
        <f ca="1" t="shared" si="60"/>
        <v>-6.7%</v>
      </c>
      <c r="I201" s="22" t="str">
        <f ca="1" t="shared" si="61"/>
        <v>是</v>
      </c>
      <c r="J201" s="546" t="str">
        <f>LEFT(A201,3)</f>
        <v>103</v>
      </c>
      <c r="K201" s="93" t="str">
        <f t="shared" si="62"/>
        <v>款</v>
      </c>
      <c r="L201" s="545">
        <v>1</v>
      </c>
      <c r="M201" s="230"/>
      <c r="N201" s="230"/>
      <c r="O201" s="230"/>
      <c r="P201" s="230"/>
      <c r="Q201" s="230"/>
      <c r="R201" s="230"/>
      <c r="S201" s="230"/>
      <c r="T201" s="230"/>
      <c r="U201" s="230"/>
      <c r="V201" s="230"/>
      <c r="W201" s="230"/>
      <c r="X201" s="230"/>
      <c r="Y201" s="230"/>
      <c r="Z201" s="230"/>
      <c r="AA201" s="230"/>
      <c r="AB201" s="230"/>
      <c r="AC201" s="230"/>
      <c r="AD201" s="230"/>
      <c r="AE201" s="230"/>
      <c r="AF201" s="230"/>
      <c r="AG201" s="230"/>
      <c r="AH201" s="230"/>
      <c r="AI201" s="230"/>
      <c r="AJ201" s="230"/>
      <c r="AK201" s="230"/>
      <c r="AL201" s="230"/>
      <c r="AM201" s="230"/>
      <c r="AN201" s="230"/>
      <c r="AO201" s="230"/>
      <c r="AP201" s="230"/>
      <c r="AQ201" s="230"/>
      <c r="AR201" s="230"/>
      <c r="AS201" s="230"/>
      <c r="AT201" s="230"/>
      <c r="AU201" s="230"/>
      <c r="AV201" s="230"/>
      <c r="AW201" s="230"/>
      <c r="AX201" s="230"/>
      <c r="AY201" s="230"/>
      <c r="AZ201" s="230"/>
      <c r="BA201" s="230"/>
      <c r="BB201" s="230"/>
      <c r="BC201" s="230"/>
      <c r="BD201" s="230"/>
      <c r="BE201" s="230"/>
      <c r="BF201" s="230"/>
      <c r="BG201" s="230"/>
      <c r="BH201" s="230"/>
      <c r="BI201" s="230"/>
      <c r="BJ201" s="230"/>
      <c r="BK201" s="230"/>
      <c r="BL201" s="230"/>
      <c r="BM201" s="230"/>
      <c r="BN201" s="230"/>
      <c r="BO201" s="230"/>
      <c r="BP201" s="230"/>
      <c r="BQ201" s="230"/>
      <c r="BR201" s="230"/>
      <c r="BS201" s="230"/>
      <c r="BT201" s="230"/>
      <c r="BU201" s="230"/>
      <c r="BV201" s="230"/>
      <c r="BW201" s="230"/>
      <c r="BX201" s="230"/>
      <c r="BY201" s="230"/>
      <c r="BZ201" s="230"/>
      <c r="CA201" s="230"/>
      <c r="CB201" s="230"/>
      <c r="CC201" s="230"/>
      <c r="CD201" s="230"/>
      <c r="CE201" s="230"/>
      <c r="CF201" s="230"/>
      <c r="CG201" s="230"/>
      <c r="CH201" s="230"/>
      <c r="CI201" s="230"/>
      <c r="CJ201" s="230"/>
      <c r="CK201" s="230"/>
      <c r="CL201" s="230"/>
      <c r="CM201" s="230"/>
      <c r="CN201" s="230"/>
      <c r="CO201" s="230"/>
      <c r="CP201" s="230"/>
      <c r="CQ201" s="230"/>
      <c r="CR201" s="230"/>
      <c r="CS201" s="230"/>
      <c r="CT201" s="230"/>
      <c r="CU201" s="230"/>
      <c r="CV201" s="230"/>
      <c r="CW201" s="230"/>
      <c r="CX201" s="230"/>
      <c r="CY201" s="230"/>
      <c r="CZ201" s="230"/>
      <c r="DA201" s="230"/>
      <c r="DB201" s="230"/>
      <c r="DC201" s="230"/>
      <c r="DD201" s="230"/>
      <c r="DE201" s="230"/>
      <c r="DF201" s="230"/>
      <c r="DG201" s="230"/>
      <c r="DH201" s="230"/>
      <c r="DI201" s="230"/>
      <c r="DJ201" s="230"/>
      <c r="DK201" s="230"/>
      <c r="DL201" s="230"/>
      <c r="DM201" s="230"/>
      <c r="DN201" s="230"/>
      <c r="DO201" s="230"/>
      <c r="DP201" s="230"/>
      <c r="DQ201" s="230"/>
      <c r="DR201" s="230"/>
      <c r="DS201" s="230"/>
      <c r="DT201" s="230"/>
      <c r="DU201" s="230"/>
      <c r="DV201" s="230"/>
      <c r="DW201" s="230"/>
      <c r="DX201" s="230"/>
      <c r="DY201" s="230"/>
      <c r="DZ201" s="230"/>
      <c r="EA201" s="230"/>
      <c r="EB201" s="230"/>
      <c r="EC201" s="230"/>
      <c r="ED201" s="230"/>
      <c r="EE201" s="230"/>
      <c r="EF201" s="230"/>
      <c r="EG201" s="230"/>
      <c r="EH201" s="230"/>
      <c r="EI201" s="230"/>
      <c r="EJ201" s="230"/>
      <c r="EK201" s="230"/>
      <c r="EL201" s="230"/>
      <c r="EM201" s="230"/>
      <c r="EN201" s="230"/>
      <c r="EO201" s="230"/>
      <c r="EP201" s="230"/>
      <c r="EQ201" s="230"/>
      <c r="ER201" s="230"/>
      <c r="ES201" s="230"/>
      <c r="ET201" s="230"/>
      <c r="EU201" s="230"/>
      <c r="EV201" s="230"/>
      <c r="EW201" s="230"/>
      <c r="EX201" s="230"/>
      <c r="EY201" s="230"/>
      <c r="EZ201" s="230"/>
      <c r="FA201" s="230"/>
      <c r="FB201" s="230"/>
      <c r="FC201" s="230"/>
      <c r="FD201" s="230"/>
      <c r="FE201" s="230"/>
      <c r="FF201" s="230"/>
      <c r="FG201" s="230"/>
      <c r="FH201" s="230"/>
      <c r="FI201" s="230"/>
      <c r="FJ201" s="230"/>
      <c r="FK201" s="230"/>
      <c r="FL201" s="230"/>
      <c r="FM201" s="230"/>
      <c r="FN201" s="230"/>
      <c r="FO201" s="230"/>
      <c r="FP201" s="230"/>
      <c r="FQ201" s="230"/>
      <c r="FR201" s="230"/>
      <c r="FS201" s="230"/>
      <c r="FT201" s="230"/>
      <c r="FU201" s="230"/>
      <c r="FV201" s="230"/>
      <c r="FW201" s="230"/>
      <c r="FX201" s="230"/>
      <c r="FY201" s="230"/>
      <c r="FZ201" s="230"/>
      <c r="GA201" s="230"/>
      <c r="GB201" s="230"/>
      <c r="GC201" s="230"/>
      <c r="GD201" s="230"/>
      <c r="GE201" s="230"/>
      <c r="GF201" s="230"/>
      <c r="GG201" s="230"/>
      <c r="GH201" s="230"/>
      <c r="GI201" s="230"/>
      <c r="GJ201" s="230"/>
      <c r="GK201" s="230"/>
      <c r="GL201" s="230"/>
      <c r="GM201" s="230"/>
      <c r="GN201" s="230"/>
      <c r="GO201" s="230"/>
      <c r="GP201" s="230"/>
      <c r="GQ201" s="230"/>
      <c r="GR201" s="230"/>
      <c r="GS201" s="230"/>
      <c r="GT201" s="230"/>
      <c r="GU201" s="230"/>
      <c r="GV201" s="230"/>
      <c r="GW201" s="230"/>
      <c r="GX201" s="230"/>
      <c r="GY201" s="230"/>
      <c r="GZ201" s="230"/>
      <c r="HA201" s="230"/>
      <c r="HB201" s="230"/>
      <c r="HC201" s="230"/>
      <c r="HD201" s="230"/>
      <c r="HE201" s="230"/>
      <c r="HF201" s="230"/>
      <c r="HG201" s="230"/>
      <c r="HH201" s="230"/>
      <c r="HI201" s="230"/>
      <c r="HJ201" s="230"/>
      <c r="HK201" s="230"/>
      <c r="HL201" s="230"/>
      <c r="HM201" s="230"/>
      <c r="HN201" s="230"/>
      <c r="HO201" s="230"/>
      <c r="HP201" s="230"/>
      <c r="HQ201" s="230"/>
      <c r="HR201" s="230"/>
      <c r="HS201" s="230"/>
      <c r="HT201" s="230"/>
      <c r="HU201" s="230"/>
      <c r="HV201" s="230"/>
      <c r="HW201" s="230"/>
      <c r="HX201" s="230"/>
      <c r="HY201" s="230"/>
      <c r="HZ201" s="230"/>
      <c r="IA201" s="230"/>
      <c r="IB201" s="230"/>
      <c r="IC201" s="230"/>
      <c r="ID201" s="230"/>
      <c r="IE201" s="230"/>
      <c r="IF201" s="230"/>
      <c r="IG201" s="230"/>
      <c r="IH201" s="230"/>
      <c r="II201" s="230"/>
      <c r="IJ201" s="230"/>
      <c r="IK201" s="230"/>
      <c r="IL201" s="230"/>
      <c r="IM201" s="230"/>
      <c r="IN201" s="230"/>
      <c r="IO201" s="230"/>
      <c r="IP201" s="230"/>
      <c r="IQ201" s="230"/>
      <c r="IR201" s="230"/>
      <c r="IS201" s="230"/>
      <c r="IT201" s="230"/>
      <c r="IU201" s="230"/>
      <c r="IV201" s="230"/>
    </row>
    <row r="202" s="525" customFormat="1" spans="1:256">
      <c r="A202" s="353" t="s">
        <v>4350</v>
      </c>
      <c r="B202" s="307" t="s">
        <v>365</v>
      </c>
      <c r="C202" s="365">
        <f ca="1">SUMIF(表1.2024年公共财政收入决算表!$A$6:$A$387,A202,表1.2024年公共财政收入决算表!$E$6:$E$387)</f>
        <v>130</v>
      </c>
      <c r="D202" s="365">
        <f t="shared" ref="D202:D249" si="63">SUM(E202:F202)</f>
        <v>180</v>
      </c>
      <c r="E202" s="542">
        <v>180</v>
      </c>
      <c r="F202" s="348"/>
      <c r="G202" s="365">
        <f ca="1" t="shared" ref="G202:G249" si="64">D202-C202</f>
        <v>50</v>
      </c>
      <c r="H202" s="365" t="str">
        <f ca="1" t="shared" si="60"/>
        <v>38.5%</v>
      </c>
      <c r="I202" s="22" t="str">
        <f ca="1" t="shared" si="61"/>
        <v>是</v>
      </c>
      <c r="J202" s="547" t="str">
        <f t="shared" ref="J202:J249" si="65">LEFT(A202,5)</f>
        <v>10304</v>
      </c>
      <c r="K202" s="93" t="str">
        <f t="shared" si="62"/>
        <v>项</v>
      </c>
      <c r="L202" s="545">
        <v>1</v>
      </c>
      <c r="M202" s="329"/>
      <c r="N202" s="329"/>
      <c r="O202" s="329"/>
      <c r="P202" s="329"/>
      <c r="Q202" s="329"/>
      <c r="R202" s="329"/>
      <c r="S202" s="329"/>
      <c r="T202" s="329"/>
      <c r="U202" s="329"/>
      <c r="V202" s="329"/>
      <c r="W202" s="329"/>
      <c r="X202" s="329"/>
      <c r="Y202" s="329"/>
      <c r="Z202" s="329"/>
      <c r="AA202" s="329"/>
      <c r="AB202" s="329"/>
      <c r="AC202" s="329"/>
      <c r="AD202" s="329"/>
      <c r="AE202" s="329"/>
      <c r="AF202" s="329"/>
      <c r="AG202" s="329"/>
      <c r="AH202" s="329"/>
      <c r="AI202" s="329"/>
      <c r="AJ202" s="329"/>
      <c r="AK202" s="329"/>
      <c r="AL202" s="329"/>
      <c r="AM202" s="329"/>
      <c r="AN202" s="329"/>
      <c r="AO202" s="329"/>
      <c r="AP202" s="329"/>
      <c r="AQ202" s="329"/>
      <c r="AR202" s="329"/>
      <c r="AS202" s="329"/>
      <c r="AT202" s="329"/>
      <c r="AU202" s="329"/>
      <c r="AV202" s="329"/>
      <c r="AW202" s="329"/>
      <c r="AX202" s="329"/>
      <c r="AY202" s="329"/>
      <c r="AZ202" s="329"/>
      <c r="BA202" s="329"/>
      <c r="BB202" s="329"/>
      <c r="BC202" s="329"/>
      <c r="BD202" s="329"/>
      <c r="BE202" s="329"/>
      <c r="BF202" s="329"/>
      <c r="BG202" s="329"/>
      <c r="BH202" s="329"/>
      <c r="BI202" s="329"/>
      <c r="BJ202" s="329"/>
      <c r="BK202" s="329"/>
      <c r="BL202" s="329"/>
      <c r="BM202" s="329"/>
      <c r="BN202" s="329"/>
      <c r="BO202" s="329"/>
      <c r="BP202" s="329"/>
      <c r="BQ202" s="329"/>
      <c r="BR202" s="329"/>
      <c r="BS202" s="329"/>
      <c r="BT202" s="329"/>
      <c r="BU202" s="329"/>
      <c r="BV202" s="329"/>
      <c r="BW202" s="329"/>
      <c r="BX202" s="329"/>
      <c r="BY202" s="329"/>
      <c r="BZ202" s="329"/>
      <c r="CA202" s="329"/>
      <c r="CB202" s="329"/>
      <c r="CC202" s="329"/>
      <c r="CD202" s="329"/>
      <c r="CE202" s="329"/>
      <c r="CF202" s="329"/>
      <c r="CG202" s="329"/>
      <c r="CH202" s="329"/>
      <c r="CI202" s="329"/>
      <c r="CJ202" s="329"/>
      <c r="CK202" s="329"/>
      <c r="CL202" s="329"/>
      <c r="CM202" s="329"/>
      <c r="CN202" s="329"/>
      <c r="CO202" s="329"/>
      <c r="CP202" s="329"/>
      <c r="CQ202" s="329"/>
      <c r="CR202" s="329"/>
      <c r="CS202" s="329"/>
      <c r="CT202" s="329"/>
      <c r="CU202" s="329"/>
      <c r="CV202" s="329"/>
      <c r="CW202" s="329"/>
      <c r="CX202" s="329"/>
      <c r="CY202" s="329"/>
      <c r="CZ202" s="329"/>
      <c r="DA202" s="329"/>
      <c r="DB202" s="329"/>
      <c r="DC202" s="329"/>
      <c r="DD202" s="329"/>
      <c r="DE202" s="329"/>
      <c r="DF202" s="329"/>
      <c r="DG202" s="329"/>
      <c r="DH202" s="329"/>
      <c r="DI202" s="329"/>
      <c r="DJ202" s="329"/>
      <c r="DK202" s="329"/>
      <c r="DL202" s="329"/>
      <c r="DM202" s="329"/>
      <c r="DN202" s="329"/>
      <c r="DO202" s="329"/>
      <c r="DP202" s="329"/>
      <c r="DQ202" s="329"/>
      <c r="DR202" s="329"/>
      <c r="DS202" s="329"/>
      <c r="DT202" s="329"/>
      <c r="DU202" s="329"/>
      <c r="DV202" s="329"/>
      <c r="DW202" s="329"/>
      <c r="DX202" s="329"/>
      <c r="DY202" s="329"/>
      <c r="DZ202" s="329"/>
      <c r="EA202" s="329"/>
      <c r="EB202" s="329"/>
      <c r="EC202" s="329"/>
      <c r="ED202" s="329"/>
      <c r="EE202" s="329"/>
      <c r="EF202" s="329"/>
      <c r="EG202" s="329"/>
      <c r="EH202" s="329"/>
      <c r="EI202" s="329"/>
      <c r="EJ202" s="329"/>
      <c r="EK202" s="329"/>
      <c r="EL202" s="329"/>
      <c r="EM202" s="329"/>
      <c r="EN202" s="329"/>
      <c r="EO202" s="329"/>
      <c r="EP202" s="329"/>
      <c r="EQ202" s="329"/>
      <c r="ER202" s="329"/>
      <c r="ES202" s="329"/>
      <c r="ET202" s="329"/>
      <c r="EU202" s="329"/>
      <c r="EV202" s="329"/>
      <c r="EW202" s="329"/>
      <c r="EX202" s="329"/>
      <c r="EY202" s="329"/>
      <c r="EZ202" s="329"/>
      <c r="FA202" s="329"/>
      <c r="FB202" s="329"/>
      <c r="FC202" s="329"/>
      <c r="FD202" s="329"/>
      <c r="FE202" s="329"/>
      <c r="FF202" s="329"/>
      <c r="FG202" s="329"/>
      <c r="FH202" s="329"/>
      <c r="FI202" s="329"/>
      <c r="FJ202" s="329"/>
      <c r="FK202" s="329"/>
      <c r="FL202" s="329"/>
      <c r="FM202" s="329"/>
      <c r="FN202" s="329"/>
      <c r="FO202" s="329"/>
      <c r="FP202" s="329"/>
      <c r="FQ202" s="329"/>
      <c r="FR202" s="329"/>
      <c r="FS202" s="329"/>
      <c r="FT202" s="329"/>
      <c r="FU202" s="329"/>
      <c r="FV202" s="329"/>
      <c r="FW202" s="329"/>
      <c r="FX202" s="329"/>
      <c r="FY202" s="329"/>
      <c r="FZ202" s="329"/>
      <c r="GA202" s="329"/>
      <c r="GB202" s="329"/>
      <c r="GC202" s="329"/>
      <c r="GD202" s="329"/>
      <c r="GE202" s="329"/>
      <c r="GF202" s="329"/>
      <c r="GG202" s="329"/>
      <c r="GH202" s="329"/>
      <c r="GI202" s="329"/>
      <c r="GJ202" s="329"/>
      <c r="GK202" s="329"/>
      <c r="GL202" s="329"/>
      <c r="GM202" s="329"/>
      <c r="GN202" s="329"/>
      <c r="GO202" s="329"/>
      <c r="GP202" s="329"/>
      <c r="GQ202" s="329"/>
      <c r="GR202" s="329"/>
      <c r="GS202" s="329"/>
      <c r="GT202" s="329"/>
      <c r="GU202" s="329"/>
      <c r="GV202" s="329"/>
      <c r="GW202" s="329"/>
      <c r="GX202" s="329"/>
      <c r="GY202" s="329"/>
      <c r="GZ202" s="329"/>
      <c r="HA202" s="329"/>
      <c r="HB202" s="329"/>
      <c r="HC202" s="329"/>
      <c r="HD202" s="329"/>
      <c r="HE202" s="329"/>
      <c r="HF202" s="329"/>
      <c r="HG202" s="329"/>
      <c r="HH202" s="329"/>
      <c r="HI202" s="329"/>
      <c r="HJ202" s="329"/>
      <c r="HK202" s="329"/>
      <c r="HL202" s="329"/>
      <c r="HM202" s="329"/>
      <c r="HN202" s="329"/>
      <c r="HO202" s="329"/>
      <c r="HP202" s="329"/>
      <c r="HQ202" s="329"/>
      <c r="HR202" s="329"/>
      <c r="HS202" s="329"/>
      <c r="HT202" s="329"/>
      <c r="HU202" s="329"/>
      <c r="HV202" s="329"/>
      <c r="HW202" s="329"/>
      <c r="HX202" s="329"/>
      <c r="HY202" s="329"/>
      <c r="HZ202" s="329"/>
      <c r="IA202" s="329"/>
      <c r="IB202" s="329"/>
      <c r="IC202" s="329"/>
      <c r="ID202" s="329"/>
      <c r="IE202" s="329"/>
      <c r="IF202" s="329"/>
      <c r="IG202" s="329"/>
      <c r="IH202" s="329"/>
      <c r="II202" s="329"/>
      <c r="IJ202" s="329"/>
      <c r="IK202" s="329"/>
      <c r="IL202" s="329"/>
      <c r="IM202" s="329"/>
      <c r="IN202" s="329"/>
      <c r="IO202" s="329"/>
      <c r="IP202" s="329"/>
      <c r="IQ202" s="329"/>
      <c r="IR202" s="329"/>
      <c r="IS202" s="329"/>
      <c r="IT202" s="329"/>
      <c r="IU202" s="329"/>
      <c r="IV202" s="329"/>
    </row>
    <row r="203" s="524" customFormat="1" ht="15.75" hidden="1" spans="1:256">
      <c r="A203" s="353" t="s">
        <v>4351</v>
      </c>
      <c r="B203" s="307" t="s">
        <v>390</v>
      </c>
      <c r="C203" s="365">
        <f ca="1">SUMIF(表1.2024年公共财政收入决算表!$A$6:$A$387,A203,表1.2024年公共财政收入决算表!$E$6:$E$387)</f>
        <v>0</v>
      </c>
      <c r="D203" s="365">
        <f t="shared" si="63"/>
        <v>0</v>
      </c>
      <c r="E203" s="542"/>
      <c r="F203" s="348"/>
      <c r="G203" s="348">
        <f ca="1" t="shared" si="64"/>
        <v>0</v>
      </c>
      <c r="H203" s="348" t="str">
        <f ca="1" t="shared" si="60"/>
        <v/>
      </c>
      <c r="I203" s="22" t="str">
        <f ca="1" t="shared" si="61"/>
        <v>否</v>
      </c>
      <c r="J203" s="547" t="str">
        <f t="shared" si="65"/>
        <v>10304</v>
      </c>
      <c r="K203" s="93" t="str">
        <f t="shared" si="62"/>
        <v>项</v>
      </c>
      <c r="L203" s="329"/>
      <c r="M203" s="329"/>
      <c r="N203" s="329"/>
      <c r="O203" s="329"/>
      <c r="P203" s="329"/>
      <c r="Q203" s="329"/>
      <c r="R203" s="329"/>
      <c r="S203" s="329"/>
      <c r="T203" s="329"/>
      <c r="U203" s="329"/>
      <c r="V203" s="329"/>
      <c r="W203" s="329"/>
      <c r="X203" s="329"/>
      <c r="Y203" s="329"/>
      <c r="Z203" s="329"/>
      <c r="AA203" s="329"/>
      <c r="AB203" s="329"/>
      <c r="AC203" s="329"/>
      <c r="AD203" s="329"/>
      <c r="AE203" s="329"/>
      <c r="AF203" s="329"/>
      <c r="AG203" s="329"/>
      <c r="AH203" s="329"/>
      <c r="AI203" s="329"/>
      <c r="AJ203" s="329"/>
      <c r="AK203" s="329"/>
      <c r="AL203" s="329"/>
      <c r="AM203" s="329"/>
      <c r="AN203" s="329"/>
      <c r="AO203" s="329"/>
      <c r="AP203" s="329"/>
      <c r="AQ203" s="329"/>
      <c r="AR203" s="329"/>
      <c r="AS203" s="329"/>
      <c r="AT203" s="329"/>
      <c r="AU203" s="329"/>
      <c r="AV203" s="329"/>
      <c r="AW203" s="329"/>
      <c r="AX203" s="329"/>
      <c r="AY203" s="329"/>
      <c r="AZ203" s="329"/>
      <c r="BA203" s="329"/>
      <c r="BB203" s="329"/>
      <c r="BC203" s="329"/>
      <c r="BD203" s="329"/>
      <c r="BE203" s="329"/>
      <c r="BF203" s="329"/>
      <c r="BG203" s="329"/>
      <c r="BH203" s="329"/>
      <c r="BI203" s="329"/>
      <c r="BJ203" s="329"/>
      <c r="BK203" s="329"/>
      <c r="BL203" s="329"/>
      <c r="BM203" s="329"/>
      <c r="BN203" s="329"/>
      <c r="BO203" s="329"/>
      <c r="BP203" s="329"/>
      <c r="BQ203" s="329"/>
      <c r="BR203" s="329"/>
      <c r="BS203" s="329"/>
      <c r="BT203" s="329"/>
      <c r="BU203" s="329"/>
      <c r="BV203" s="329"/>
      <c r="BW203" s="329"/>
      <c r="BX203" s="329"/>
      <c r="BY203" s="329"/>
      <c r="BZ203" s="329"/>
      <c r="CA203" s="329"/>
      <c r="CB203" s="329"/>
      <c r="CC203" s="329"/>
      <c r="CD203" s="329"/>
      <c r="CE203" s="329"/>
      <c r="CF203" s="329"/>
      <c r="CG203" s="329"/>
      <c r="CH203" s="329"/>
      <c r="CI203" s="329"/>
      <c r="CJ203" s="329"/>
      <c r="CK203" s="329"/>
      <c r="CL203" s="329"/>
      <c r="CM203" s="329"/>
      <c r="CN203" s="329"/>
      <c r="CO203" s="329"/>
      <c r="CP203" s="329"/>
      <c r="CQ203" s="329"/>
      <c r="CR203" s="329"/>
      <c r="CS203" s="329"/>
      <c r="CT203" s="329"/>
      <c r="CU203" s="329"/>
      <c r="CV203" s="329"/>
      <c r="CW203" s="329"/>
      <c r="CX203" s="329"/>
      <c r="CY203" s="329"/>
      <c r="CZ203" s="329"/>
      <c r="DA203" s="329"/>
      <c r="DB203" s="329"/>
      <c r="DC203" s="329"/>
      <c r="DD203" s="329"/>
      <c r="DE203" s="329"/>
      <c r="DF203" s="329"/>
      <c r="DG203" s="329"/>
      <c r="DH203" s="329"/>
      <c r="DI203" s="329"/>
      <c r="DJ203" s="329"/>
      <c r="DK203" s="329"/>
      <c r="DL203" s="329"/>
      <c r="DM203" s="329"/>
      <c r="DN203" s="329"/>
      <c r="DO203" s="329"/>
      <c r="DP203" s="329"/>
      <c r="DQ203" s="329"/>
      <c r="DR203" s="329"/>
      <c r="DS203" s="329"/>
      <c r="DT203" s="329"/>
      <c r="DU203" s="329"/>
      <c r="DV203" s="329"/>
      <c r="DW203" s="329"/>
      <c r="DX203" s="329"/>
      <c r="DY203" s="329"/>
      <c r="DZ203" s="329"/>
      <c r="EA203" s="329"/>
      <c r="EB203" s="329"/>
      <c r="EC203" s="329"/>
      <c r="ED203" s="329"/>
      <c r="EE203" s="329"/>
      <c r="EF203" s="329"/>
      <c r="EG203" s="329"/>
      <c r="EH203" s="329"/>
      <c r="EI203" s="329"/>
      <c r="EJ203" s="329"/>
      <c r="EK203" s="329"/>
      <c r="EL203" s="329"/>
      <c r="EM203" s="329"/>
      <c r="EN203" s="329"/>
      <c r="EO203" s="329"/>
      <c r="EP203" s="329"/>
      <c r="EQ203" s="329"/>
      <c r="ER203" s="329"/>
      <c r="ES203" s="329"/>
      <c r="ET203" s="329"/>
      <c r="EU203" s="329"/>
      <c r="EV203" s="329"/>
      <c r="EW203" s="329"/>
      <c r="EX203" s="329"/>
      <c r="EY203" s="329"/>
      <c r="EZ203" s="329"/>
      <c r="FA203" s="329"/>
      <c r="FB203" s="329"/>
      <c r="FC203" s="329"/>
      <c r="FD203" s="329"/>
      <c r="FE203" s="329"/>
      <c r="FF203" s="329"/>
      <c r="FG203" s="329"/>
      <c r="FH203" s="329"/>
      <c r="FI203" s="329"/>
      <c r="FJ203" s="329"/>
      <c r="FK203" s="329"/>
      <c r="FL203" s="329"/>
      <c r="FM203" s="329"/>
      <c r="FN203" s="329"/>
      <c r="FO203" s="329"/>
      <c r="FP203" s="329"/>
      <c r="FQ203" s="329"/>
      <c r="FR203" s="329"/>
      <c r="FS203" s="329"/>
      <c r="FT203" s="329"/>
      <c r="FU203" s="329"/>
      <c r="FV203" s="329"/>
      <c r="FW203" s="329"/>
      <c r="FX203" s="329"/>
      <c r="FY203" s="329"/>
      <c r="FZ203" s="329"/>
      <c r="GA203" s="329"/>
      <c r="GB203" s="329"/>
      <c r="GC203" s="329"/>
      <c r="GD203" s="329"/>
      <c r="GE203" s="329"/>
      <c r="GF203" s="329"/>
      <c r="GG203" s="329"/>
      <c r="GH203" s="329"/>
      <c r="GI203" s="329"/>
      <c r="GJ203" s="329"/>
      <c r="GK203" s="329"/>
      <c r="GL203" s="329"/>
      <c r="GM203" s="329"/>
      <c r="GN203" s="329"/>
      <c r="GO203" s="329"/>
      <c r="GP203" s="329"/>
      <c r="GQ203" s="329"/>
      <c r="GR203" s="329"/>
      <c r="GS203" s="329"/>
      <c r="GT203" s="329"/>
      <c r="GU203" s="329"/>
      <c r="GV203" s="329"/>
      <c r="GW203" s="329"/>
      <c r="GX203" s="329"/>
      <c r="GY203" s="329"/>
      <c r="GZ203" s="329"/>
      <c r="HA203" s="329"/>
      <c r="HB203" s="329"/>
      <c r="HC203" s="329"/>
      <c r="HD203" s="329"/>
      <c r="HE203" s="329"/>
      <c r="HF203" s="329"/>
      <c r="HG203" s="329"/>
      <c r="HH203" s="329"/>
      <c r="HI203" s="329"/>
      <c r="HJ203" s="329"/>
      <c r="HK203" s="329"/>
      <c r="HL203" s="329"/>
      <c r="HM203" s="329"/>
      <c r="HN203" s="329"/>
      <c r="HO203" s="329"/>
      <c r="HP203" s="329"/>
      <c r="HQ203" s="329"/>
      <c r="HR203" s="329"/>
      <c r="HS203" s="329"/>
      <c r="HT203" s="329"/>
      <c r="HU203" s="329"/>
      <c r="HV203" s="329"/>
      <c r="HW203" s="329"/>
      <c r="HX203" s="329"/>
      <c r="HY203" s="329"/>
      <c r="HZ203" s="329"/>
      <c r="IA203" s="329"/>
      <c r="IB203" s="329"/>
      <c r="IC203" s="329"/>
      <c r="ID203" s="329"/>
      <c r="IE203" s="329"/>
      <c r="IF203" s="329"/>
      <c r="IG203" s="329"/>
      <c r="IH203" s="329"/>
      <c r="II203" s="329"/>
      <c r="IJ203" s="329"/>
      <c r="IK203" s="329"/>
      <c r="IL203" s="329"/>
      <c r="IM203" s="329"/>
      <c r="IN203" s="329"/>
      <c r="IO203" s="329"/>
      <c r="IP203" s="329"/>
      <c r="IQ203" s="329"/>
      <c r="IR203" s="329"/>
      <c r="IS203" s="329"/>
      <c r="IT203" s="329"/>
      <c r="IU203" s="329"/>
      <c r="IV203" s="329"/>
    </row>
    <row r="204" s="524" customFormat="1" ht="15.75" hidden="1" spans="1:256">
      <c r="A204" s="353" t="s">
        <v>4352</v>
      </c>
      <c r="B204" s="307" t="s">
        <v>396</v>
      </c>
      <c r="C204" s="365">
        <f ca="1">SUMIF(表1.2024年公共财政收入决算表!$A$6:$A$387,A204,表1.2024年公共财政收入决算表!$E$6:$E$387)</f>
        <v>0</v>
      </c>
      <c r="D204" s="365">
        <f t="shared" si="63"/>
        <v>0</v>
      </c>
      <c r="E204" s="542"/>
      <c r="F204" s="348"/>
      <c r="G204" s="348">
        <f ca="1" t="shared" si="64"/>
        <v>0</v>
      </c>
      <c r="H204" s="348" t="str">
        <f ca="1" t="shared" si="60"/>
        <v/>
      </c>
      <c r="I204" s="22" t="str">
        <f ca="1" t="shared" si="61"/>
        <v>否</v>
      </c>
      <c r="J204" s="547" t="str">
        <f t="shared" si="65"/>
        <v>10304</v>
      </c>
      <c r="K204" s="93" t="str">
        <f t="shared" si="62"/>
        <v>项</v>
      </c>
      <c r="L204" s="329"/>
      <c r="M204" s="329"/>
      <c r="N204" s="329"/>
      <c r="O204" s="329"/>
      <c r="P204" s="329"/>
      <c r="Q204" s="329"/>
      <c r="R204" s="329"/>
      <c r="S204" s="329"/>
      <c r="T204" s="329"/>
      <c r="U204" s="329"/>
      <c r="V204" s="329"/>
      <c r="W204" s="329"/>
      <c r="X204" s="329"/>
      <c r="Y204" s="329"/>
      <c r="Z204" s="329"/>
      <c r="AA204" s="329"/>
      <c r="AB204" s="329"/>
      <c r="AC204" s="329"/>
      <c r="AD204" s="329"/>
      <c r="AE204" s="329"/>
      <c r="AF204" s="329"/>
      <c r="AG204" s="329"/>
      <c r="AH204" s="329"/>
      <c r="AI204" s="329"/>
      <c r="AJ204" s="329"/>
      <c r="AK204" s="329"/>
      <c r="AL204" s="329"/>
      <c r="AM204" s="329"/>
      <c r="AN204" s="329"/>
      <c r="AO204" s="329"/>
      <c r="AP204" s="329"/>
      <c r="AQ204" s="329"/>
      <c r="AR204" s="329"/>
      <c r="AS204" s="329"/>
      <c r="AT204" s="329"/>
      <c r="AU204" s="329"/>
      <c r="AV204" s="329"/>
      <c r="AW204" s="329"/>
      <c r="AX204" s="329"/>
      <c r="AY204" s="329"/>
      <c r="AZ204" s="329"/>
      <c r="BA204" s="329"/>
      <c r="BB204" s="329"/>
      <c r="BC204" s="329"/>
      <c r="BD204" s="329"/>
      <c r="BE204" s="329"/>
      <c r="BF204" s="329"/>
      <c r="BG204" s="329"/>
      <c r="BH204" s="329"/>
      <c r="BI204" s="329"/>
      <c r="BJ204" s="329"/>
      <c r="BK204" s="329"/>
      <c r="BL204" s="329"/>
      <c r="BM204" s="329"/>
      <c r="BN204" s="329"/>
      <c r="BO204" s="329"/>
      <c r="BP204" s="329"/>
      <c r="BQ204" s="329"/>
      <c r="BR204" s="329"/>
      <c r="BS204" s="329"/>
      <c r="BT204" s="329"/>
      <c r="BU204" s="329"/>
      <c r="BV204" s="329"/>
      <c r="BW204" s="329"/>
      <c r="BX204" s="329"/>
      <c r="BY204" s="329"/>
      <c r="BZ204" s="329"/>
      <c r="CA204" s="329"/>
      <c r="CB204" s="329"/>
      <c r="CC204" s="329"/>
      <c r="CD204" s="329"/>
      <c r="CE204" s="329"/>
      <c r="CF204" s="329"/>
      <c r="CG204" s="329"/>
      <c r="CH204" s="329"/>
      <c r="CI204" s="329"/>
      <c r="CJ204" s="329"/>
      <c r="CK204" s="329"/>
      <c r="CL204" s="329"/>
      <c r="CM204" s="329"/>
      <c r="CN204" s="329"/>
      <c r="CO204" s="329"/>
      <c r="CP204" s="329"/>
      <c r="CQ204" s="329"/>
      <c r="CR204" s="329"/>
      <c r="CS204" s="329"/>
      <c r="CT204" s="329"/>
      <c r="CU204" s="329"/>
      <c r="CV204" s="329"/>
      <c r="CW204" s="329"/>
      <c r="CX204" s="329"/>
      <c r="CY204" s="329"/>
      <c r="CZ204" s="329"/>
      <c r="DA204" s="329"/>
      <c r="DB204" s="329"/>
      <c r="DC204" s="329"/>
      <c r="DD204" s="329"/>
      <c r="DE204" s="329"/>
      <c r="DF204" s="329"/>
      <c r="DG204" s="329"/>
      <c r="DH204" s="329"/>
      <c r="DI204" s="329"/>
      <c r="DJ204" s="329"/>
      <c r="DK204" s="329"/>
      <c r="DL204" s="329"/>
      <c r="DM204" s="329"/>
      <c r="DN204" s="329"/>
      <c r="DO204" s="329"/>
      <c r="DP204" s="329"/>
      <c r="DQ204" s="329"/>
      <c r="DR204" s="329"/>
      <c r="DS204" s="329"/>
      <c r="DT204" s="329"/>
      <c r="DU204" s="329"/>
      <c r="DV204" s="329"/>
      <c r="DW204" s="329"/>
      <c r="DX204" s="329"/>
      <c r="DY204" s="329"/>
      <c r="DZ204" s="329"/>
      <c r="EA204" s="329"/>
      <c r="EB204" s="329"/>
      <c r="EC204" s="329"/>
      <c r="ED204" s="329"/>
      <c r="EE204" s="329"/>
      <c r="EF204" s="329"/>
      <c r="EG204" s="329"/>
      <c r="EH204" s="329"/>
      <c r="EI204" s="329"/>
      <c r="EJ204" s="329"/>
      <c r="EK204" s="329"/>
      <c r="EL204" s="329"/>
      <c r="EM204" s="329"/>
      <c r="EN204" s="329"/>
      <c r="EO204" s="329"/>
      <c r="EP204" s="329"/>
      <c r="EQ204" s="329"/>
      <c r="ER204" s="329"/>
      <c r="ES204" s="329"/>
      <c r="ET204" s="329"/>
      <c r="EU204" s="329"/>
      <c r="EV204" s="329"/>
      <c r="EW204" s="329"/>
      <c r="EX204" s="329"/>
      <c r="EY204" s="329"/>
      <c r="EZ204" s="329"/>
      <c r="FA204" s="329"/>
      <c r="FB204" s="329"/>
      <c r="FC204" s="329"/>
      <c r="FD204" s="329"/>
      <c r="FE204" s="329"/>
      <c r="FF204" s="329"/>
      <c r="FG204" s="329"/>
      <c r="FH204" s="329"/>
      <c r="FI204" s="329"/>
      <c r="FJ204" s="329"/>
      <c r="FK204" s="329"/>
      <c r="FL204" s="329"/>
      <c r="FM204" s="329"/>
      <c r="FN204" s="329"/>
      <c r="FO204" s="329"/>
      <c r="FP204" s="329"/>
      <c r="FQ204" s="329"/>
      <c r="FR204" s="329"/>
      <c r="FS204" s="329"/>
      <c r="FT204" s="329"/>
      <c r="FU204" s="329"/>
      <c r="FV204" s="329"/>
      <c r="FW204" s="329"/>
      <c r="FX204" s="329"/>
      <c r="FY204" s="329"/>
      <c r="FZ204" s="329"/>
      <c r="GA204" s="329"/>
      <c r="GB204" s="329"/>
      <c r="GC204" s="329"/>
      <c r="GD204" s="329"/>
      <c r="GE204" s="329"/>
      <c r="GF204" s="329"/>
      <c r="GG204" s="329"/>
      <c r="GH204" s="329"/>
      <c r="GI204" s="329"/>
      <c r="GJ204" s="329"/>
      <c r="GK204" s="329"/>
      <c r="GL204" s="329"/>
      <c r="GM204" s="329"/>
      <c r="GN204" s="329"/>
      <c r="GO204" s="329"/>
      <c r="GP204" s="329"/>
      <c r="GQ204" s="329"/>
      <c r="GR204" s="329"/>
      <c r="GS204" s="329"/>
      <c r="GT204" s="329"/>
      <c r="GU204" s="329"/>
      <c r="GV204" s="329"/>
      <c r="GW204" s="329"/>
      <c r="GX204" s="329"/>
      <c r="GY204" s="329"/>
      <c r="GZ204" s="329"/>
      <c r="HA204" s="329"/>
      <c r="HB204" s="329"/>
      <c r="HC204" s="329"/>
      <c r="HD204" s="329"/>
      <c r="HE204" s="329"/>
      <c r="HF204" s="329"/>
      <c r="HG204" s="329"/>
      <c r="HH204" s="329"/>
      <c r="HI204" s="329"/>
      <c r="HJ204" s="329"/>
      <c r="HK204" s="329"/>
      <c r="HL204" s="329"/>
      <c r="HM204" s="329"/>
      <c r="HN204" s="329"/>
      <c r="HO204" s="329"/>
      <c r="HP204" s="329"/>
      <c r="HQ204" s="329"/>
      <c r="HR204" s="329"/>
      <c r="HS204" s="329"/>
      <c r="HT204" s="329"/>
      <c r="HU204" s="329"/>
      <c r="HV204" s="329"/>
      <c r="HW204" s="329"/>
      <c r="HX204" s="329"/>
      <c r="HY204" s="329"/>
      <c r="HZ204" s="329"/>
      <c r="IA204" s="329"/>
      <c r="IB204" s="329"/>
      <c r="IC204" s="329"/>
      <c r="ID204" s="329"/>
      <c r="IE204" s="329"/>
      <c r="IF204" s="329"/>
      <c r="IG204" s="329"/>
      <c r="IH204" s="329"/>
      <c r="II204" s="329"/>
      <c r="IJ204" s="329"/>
      <c r="IK204" s="329"/>
      <c r="IL204" s="329"/>
      <c r="IM204" s="329"/>
      <c r="IN204" s="329"/>
      <c r="IO204" s="329"/>
      <c r="IP204" s="329"/>
      <c r="IQ204" s="329"/>
      <c r="IR204" s="329"/>
      <c r="IS204" s="329"/>
      <c r="IT204" s="329"/>
      <c r="IU204" s="329"/>
      <c r="IV204" s="329"/>
    </row>
    <row r="205" s="524" customFormat="1" ht="15.75" hidden="1" spans="1:256">
      <c r="A205" s="353" t="s">
        <v>4353</v>
      </c>
      <c r="B205" s="307" t="s">
        <v>402</v>
      </c>
      <c r="C205" s="365">
        <f ca="1">SUMIF(表1.2024年公共财政收入决算表!$A$6:$A$387,A205,表1.2024年公共财政收入决算表!$E$6:$E$387)</f>
        <v>0</v>
      </c>
      <c r="D205" s="365">
        <f t="shared" si="63"/>
        <v>0</v>
      </c>
      <c r="E205" s="542"/>
      <c r="F205" s="348"/>
      <c r="G205" s="348">
        <f ca="1" t="shared" si="64"/>
        <v>0</v>
      </c>
      <c r="H205" s="348" t="str">
        <f ca="1" t="shared" si="60"/>
        <v/>
      </c>
      <c r="I205" s="22" t="str">
        <f ca="1" t="shared" si="61"/>
        <v>否</v>
      </c>
      <c r="J205" s="547" t="str">
        <f t="shared" si="65"/>
        <v>10304</v>
      </c>
      <c r="K205" s="93" t="str">
        <f t="shared" si="62"/>
        <v>项</v>
      </c>
      <c r="L205" s="329"/>
      <c r="M205" s="329"/>
      <c r="N205" s="329"/>
      <c r="O205" s="329"/>
      <c r="P205" s="329"/>
      <c r="Q205" s="329"/>
      <c r="R205" s="329"/>
      <c r="S205" s="329"/>
      <c r="T205" s="329"/>
      <c r="U205" s="329"/>
      <c r="V205" s="329"/>
      <c r="W205" s="329"/>
      <c r="X205" s="329"/>
      <c r="Y205" s="329"/>
      <c r="Z205" s="329"/>
      <c r="AA205" s="329"/>
      <c r="AB205" s="329"/>
      <c r="AC205" s="329"/>
      <c r="AD205" s="329"/>
      <c r="AE205" s="329"/>
      <c r="AF205" s="329"/>
      <c r="AG205" s="329"/>
      <c r="AH205" s="329"/>
      <c r="AI205" s="329"/>
      <c r="AJ205" s="329"/>
      <c r="AK205" s="329"/>
      <c r="AL205" s="329"/>
      <c r="AM205" s="329"/>
      <c r="AN205" s="329"/>
      <c r="AO205" s="329"/>
      <c r="AP205" s="329"/>
      <c r="AQ205" s="329"/>
      <c r="AR205" s="329"/>
      <c r="AS205" s="329"/>
      <c r="AT205" s="329"/>
      <c r="AU205" s="329"/>
      <c r="AV205" s="329"/>
      <c r="AW205" s="329"/>
      <c r="AX205" s="329"/>
      <c r="AY205" s="329"/>
      <c r="AZ205" s="329"/>
      <c r="BA205" s="329"/>
      <c r="BB205" s="329"/>
      <c r="BC205" s="329"/>
      <c r="BD205" s="329"/>
      <c r="BE205" s="329"/>
      <c r="BF205" s="329"/>
      <c r="BG205" s="329"/>
      <c r="BH205" s="329"/>
      <c r="BI205" s="329"/>
      <c r="BJ205" s="329"/>
      <c r="BK205" s="329"/>
      <c r="BL205" s="329"/>
      <c r="BM205" s="329"/>
      <c r="BN205" s="329"/>
      <c r="BO205" s="329"/>
      <c r="BP205" s="329"/>
      <c r="BQ205" s="329"/>
      <c r="BR205" s="329"/>
      <c r="BS205" s="329"/>
      <c r="BT205" s="329"/>
      <c r="BU205" s="329"/>
      <c r="BV205" s="329"/>
      <c r="BW205" s="329"/>
      <c r="BX205" s="329"/>
      <c r="BY205" s="329"/>
      <c r="BZ205" s="329"/>
      <c r="CA205" s="329"/>
      <c r="CB205" s="329"/>
      <c r="CC205" s="329"/>
      <c r="CD205" s="329"/>
      <c r="CE205" s="329"/>
      <c r="CF205" s="329"/>
      <c r="CG205" s="329"/>
      <c r="CH205" s="329"/>
      <c r="CI205" s="329"/>
      <c r="CJ205" s="329"/>
      <c r="CK205" s="329"/>
      <c r="CL205" s="329"/>
      <c r="CM205" s="329"/>
      <c r="CN205" s="329"/>
      <c r="CO205" s="329"/>
      <c r="CP205" s="329"/>
      <c r="CQ205" s="329"/>
      <c r="CR205" s="329"/>
      <c r="CS205" s="329"/>
      <c r="CT205" s="329"/>
      <c r="CU205" s="329"/>
      <c r="CV205" s="329"/>
      <c r="CW205" s="329"/>
      <c r="CX205" s="329"/>
      <c r="CY205" s="329"/>
      <c r="CZ205" s="329"/>
      <c r="DA205" s="329"/>
      <c r="DB205" s="329"/>
      <c r="DC205" s="329"/>
      <c r="DD205" s="329"/>
      <c r="DE205" s="329"/>
      <c r="DF205" s="329"/>
      <c r="DG205" s="329"/>
      <c r="DH205" s="329"/>
      <c r="DI205" s="329"/>
      <c r="DJ205" s="329"/>
      <c r="DK205" s="329"/>
      <c r="DL205" s="329"/>
      <c r="DM205" s="329"/>
      <c r="DN205" s="329"/>
      <c r="DO205" s="329"/>
      <c r="DP205" s="329"/>
      <c r="DQ205" s="329"/>
      <c r="DR205" s="329"/>
      <c r="DS205" s="329"/>
      <c r="DT205" s="329"/>
      <c r="DU205" s="329"/>
      <c r="DV205" s="329"/>
      <c r="DW205" s="329"/>
      <c r="DX205" s="329"/>
      <c r="DY205" s="329"/>
      <c r="DZ205" s="329"/>
      <c r="EA205" s="329"/>
      <c r="EB205" s="329"/>
      <c r="EC205" s="329"/>
      <c r="ED205" s="329"/>
      <c r="EE205" s="329"/>
      <c r="EF205" s="329"/>
      <c r="EG205" s="329"/>
      <c r="EH205" s="329"/>
      <c r="EI205" s="329"/>
      <c r="EJ205" s="329"/>
      <c r="EK205" s="329"/>
      <c r="EL205" s="329"/>
      <c r="EM205" s="329"/>
      <c r="EN205" s="329"/>
      <c r="EO205" s="329"/>
      <c r="EP205" s="329"/>
      <c r="EQ205" s="329"/>
      <c r="ER205" s="329"/>
      <c r="ES205" s="329"/>
      <c r="ET205" s="329"/>
      <c r="EU205" s="329"/>
      <c r="EV205" s="329"/>
      <c r="EW205" s="329"/>
      <c r="EX205" s="329"/>
      <c r="EY205" s="329"/>
      <c r="EZ205" s="329"/>
      <c r="FA205" s="329"/>
      <c r="FB205" s="329"/>
      <c r="FC205" s="329"/>
      <c r="FD205" s="329"/>
      <c r="FE205" s="329"/>
      <c r="FF205" s="329"/>
      <c r="FG205" s="329"/>
      <c r="FH205" s="329"/>
      <c r="FI205" s="329"/>
      <c r="FJ205" s="329"/>
      <c r="FK205" s="329"/>
      <c r="FL205" s="329"/>
      <c r="FM205" s="329"/>
      <c r="FN205" s="329"/>
      <c r="FO205" s="329"/>
      <c r="FP205" s="329"/>
      <c r="FQ205" s="329"/>
      <c r="FR205" s="329"/>
      <c r="FS205" s="329"/>
      <c r="FT205" s="329"/>
      <c r="FU205" s="329"/>
      <c r="FV205" s="329"/>
      <c r="FW205" s="329"/>
      <c r="FX205" s="329"/>
      <c r="FY205" s="329"/>
      <c r="FZ205" s="329"/>
      <c r="GA205" s="329"/>
      <c r="GB205" s="329"/>
      <c r="GC205" s="329"/>
      <c r="GD205" s="329"/>
      <c r="GE205" s="329"/>
      <c r="GF205" s="329"/>
      <c r="GG205" s="329"/>
      <c r="GH205" s="329"/>
      <c r="GI205" s="329"/>
      <c r="GJ205" s="329"/>
      <c r="GK205" s="329"/>
      <c r="GL205" s="329"/>
      <c r="GM205" s="329"/>
      <c r="GN205" s="329"/>
      <c r="GO205" s="329"/>
      <c r="GP205" s="329"/>
      <c r="GQ205" s="329"/>
      <c r="GR205" s="329"/>
      <c r="GS205" s="329"/>
      <c r="GT205" s="329"/>
      <c r="GU205" s="329"/>
      <c r="GV205" s="329"/>
      <c r="GW205" s="329"/>
      <c r="GX205" s="329"/>
      <c r="GY205" s="329"/>
      <c r="GZ205" s="329"/>
      <c r="HA205" s="329"/>
      <c r="HB205" s="329"/>
      <c r="HC205" s="329"/>
      <c r="HD205" s="329"/>
      <c r="HE205" s="329"/>
      <c r="HF205" s="329"/>
      <c r="HG205" s="329"/>
      <c r="HH205" s="329"/>
      <c r="HI205" s="329"/>
      <c r="HJ205" s="329"/>
      <c r="HK205" s="329"/>
      <c r="HL205" s="329"/>
      <c r="HM205" s="329"/>
      <c r="HN205" s="329"/>
      <c r="HO205" s="329"/>
      <c r="HP205" s="329"/>
      <c r="HQ205" s="329"/>
      <c r="HR205" s="329"/>
      <c r="HS205" s="329"/>
      <c r="HT205" s="329"/>
      <c r="HU205" s="329"/>
      <c r="HV205" s="329"/>
      <c r="HW205" s="329"/>
      <c r="HX205" s="329"/>
      <c r="HY205" s="329"/>
      <c r="HZ205" s="329"/>
      <c r="IA205" s="329"/>
      <c r="IB205" s="329"/>
      <c r="IC205" s="329"/>
      <c r="ID205" s="329"/>
      <c r="IE205" s="329"/>
      <c r="IF205" s="329"/>
      <c r="IG205" s="329"/>
      <c r="IH205" s="329"/>
      <c r="II205" s="329"/>
      <c r="IJ205" s="329"/>
      <c r="IK205" s="329"/>
      <c r="IL205" s="329"/>
      <c r="IM205" s="329"/>
      <c r="IN205" s="329"/>
      <c r="IO205" s="329"/>
      <c r="IP205" s="329"/>
      <c r="IQ205" s="329"/>
      <c r="IR205" s="329"/>
      <c r="IS205" s="329"/>
      <c r="IT205" s="329"/>
      <c r="IU205" s="329"/>
      <c r="IV205" s="329"/>
    </row>
    <row r="206" s="524" customFormat="1" ht="15.75" hidden="1" spans="1:256">
      <c r="A206" s="353" t="s">
        <v>4354</v>
      </c>
      <c r="B206" s="307" t="s">
        <v>412</v>
      </c>
      <c r="C206" s="365">
        <f ca="1">SUMIF(表1.2024年公共财政收入决算表!$A$6:$A$387,A206,表1.2024年公共财政收入决算表!$E$6:$E$387)</f>
        <v>0</v>
      </c>
      <c r="D206" s="365">
        <f t="shared" si="63"/>
        <v>0</v>
      </c>
      <c r="E206" s="542"/>
      <c r="F206" s="348"/>
      <c r="G206" s="348">
        <f ca="1" t="shared" si="64"/>
        <v>0</v>
      </c>
      <c r="H206" s="348" t="str">
        <f ca="1" t="shared" si="60"/>
        <v/>
      </c>
      <c r="I206" s="22" t="str">
        <f ca="1" t="shared" si="61"/>
        <v>否</v>
      </c>
      <c r="J206" s="547" t="str">
        <f t="shared" si="65"/>
        <v>10304</v>
      </c>
      <c r="K206" s="93" t="str">
        <f t="shared" si="62"/>
        <v>项</v>
      </c>
      <c r="L206" s="329"/>
      <c r="M206" s="329"/>
      <c r="N206" s="329"/>
      <c r="O206" s="329"/>
      <c r="P206" s="329"/>
      <c r="Q206" s="329"/>
      <c r="R206" s="329"/>
      <c r="S206" s="329"/>
      <c r="T206" s="329"/>
      <c r="U206" s="329"/>
      <c r="V206" s="329"/>
      <c r="W206" s="329"/>
      <c r="X206" s="329"/>
      <c r="Y206" s="329"/>
      <c r="Z206" s="329"/>
      <c r="AA206" s="329"/>
      <c r="AB206" s="329"/>
      <c r="AC206" s="329"/>
      <c r="AD206" s="329"/>
      <c r="AE206" s="329"/>
      <c r="AF206" s="329"/>
      <c r="AG206" s="329"/>
      <c r="AH206" s="329"/>
      <c r="AI206" s="329"/>
      <c r="AJ206" s="329"/>
      <c r="AK206" s="329"/>
      <c r="AL206" s="329"/>
      <c r="AM206" s="329"/>
      <c r="AN206" s="329"/>
      <c r="AO206" s="329"/>
      <c r="AP206" s="329"/>
      <c r="AQ206" s="329"/>
      <c r="AR206" s="329"/>
      <c r="AS206" s="329"/>
      <c r="AT206" s="329"/>
      <c r="AU206" s="329"/>
      <c r="AV206" s="329"/>
      <c r="AW206" s="329"/>
      <c r="AX206" s="329"/>
      <c r="AY206" s="329"/>
      <c r="AZ206" s="329"/>
      <c r="BA206" s="329"/>
      <c r="BB206" s="329"/>
      <c r="BC206" s="329"/>
      <c r="BD206" s="329"/>
      <c r="BE206" s="329"/>
      <c r="BF206" s="329"/>
      <c r="BG206" s="329"/>
      <c r="BH206" s="329"/>
      <c r="BI206" s="329"/>
      <c r="BJ206" s="329"/>
      <c r="BK206" s="329"/>
      <c r="BL206" s="329"/>
      <c r="BM206" s="329"/>
      <c r="BN206" s="329"/>
      <c r="BO206" s="329"/>
      <c r="BP206" s="329"/>
      <c r="BQ206" s="329"/>
      <c r="BR206" s="329"/>
      <c r="BS206" s="329"/>
      <c r="BT206" s="329"/>
      <c r="BU206" s="329"/>
      <c r="BV206" s="329"/>
      <c r="BW206" s="329"/>
      <c r="BX206" s="329"/>
      <c r="BY206" s="329"/>
      <c r="BZ206" s="329"/>
      <c r="CA206" s="329"/>
      <c r="CB206" s="329"/>
      <c r="CC206" s="329"/>
      <c r="CD206" s="329"/>
      <c r="CE206" s="329"/>
      <c r="CF206" s="329"/>
      <c r="CG206" s="329"/>
      <c r="CH206" s="329"/>
      <c r="CI206" s="329"/>
      <c r="CJ206" s="329"/>
      <c r="CK206" s="329"/>
      <c r="CL206" s="329"/>
      <c r="CM206" s="329"/>
      <c r="CN206" s="329"/>
      <c r="CO206" s="329"/>
      <c r="CP206" s="329"/>
      <c r="CQ206" s="329"/>
      <c r="CR206" s="329"/>
      <c r="CS206" s="329"/>
      <c r="CT206" s="329"/>
      <c r="CU206" s="329"/>
      <c r="CV206" s="329"/>
      <c r="CW206" s="329"/>
      <c r="CX206" s="329"/>
      <c r="CY206" s="329"/>
      <c r="CZ206" s="329"/>
      <c r="DA206" s="329"/>
      <c r="DB206" s="329"/>
      <c r="DC206" s="329"/>
      <c r="DD206" s="329"/>
      <c r="DE206" s="329"/>
      <c r="DF206" s="329"/>
      <c r="DG206" s="329"/>
      <c r="DH206" s="329"/>
      <c r="DI206" s="329"/>
      <c r="DJ206" s="329"/>
      <c r="DK206" s="329"/>
      <c r="DL206" s="329"/>
      <c r="DM206" s="329"/>
      <c r="DN206" s="329"/>
      <c r="DO206" s="329"/>
      <c r="DP206" s="329"/>
      <c r="DQ206" s="329"/>
      <c r="DR206" s="329"/>
      <c r="DS206" s="329"/>
      <c r="DT206" s="329"/>
      <c r="DU206" s="329"/>
      <c r="DV206" s="329"/>
      <c r="DW206" s="329"/>
      <c r="DX206" s="329"/>
      <c r="DY206" s="329"/>
      <c r="DZ206" s="329"/>
      <c r="EA206" s="329"/>
      <c r="EB206" s="329"/>
      <c r="EC206" s="329"/>
      <c r="ED206" s="329"/>
      <c r="EE206" s="329"/>
      <c r="EF206" s="329"/>
      <c r="EG206" s="329"/>
      <c r="EH206" s="329"/>
      <c r="EI206" s="329"/>
      <c r="EJ206" s="329"/>
      <c r="EK206" s="329"/>
      <c r="EL206" s="329"/>
      <c r="EM206" s="329"/>
      <c r="EN206" s="329"/>
      <c r="EO206" s="329"/>
      <c r="EP206" s="329"/>
      <c r="EQ206" s="329"/>
      <c r="ER206" s="329"/>
      <c r="ES206" s="329"/>
      <c r="ET206" s="329"/>
      <c r="EU206" s="329"/>
      <c r="EV206" s="329"/>
      <c r="EW206" s="329"/>
      <c r="EX206" s="329"/>
      <c r="EY206" s="329"/>
      <c r="EZ206" s="329"/>
      <c r="FA206" s="329"/>
      <c r="FB206" s="329"/>
      <c r="FC206" s="329"/>
      <c r="FD206" s="329"/>
      <c r="FE206" s="329"/>
      <c r="FF206" s="329"/>
      <c r="FG206" s="329"/>
      <c r="FH206" s="329"/>
      <c r="FI206" s="329"/>
      <c r="FJ206" s="329"/>
      <c r="FK206" s="329"/>
      <c r="FL206" s="329"/>
      <c r="FM206" s="329"/>
      <c r="FN206" s="329"/>
      <c r="FO206" s="329"/>
      <c r="FP206" s="329"/>
      <c r="FQ206" s="329"/>
      <c r="FR206" s="329"/>
      <c r="FS206" s="329"/>
      <c r="FT206" s="329"/>
      <c r="FU206" s="329"/>
      <c r="FV206" s="329"/>
      <c r="FW206" s="329"/>
      <c r="FX206" s="329"/>
      <c r="FY206" s="329"/>
      <c r="FZ206" s="329"/>
      <c r="GA206" s="329"/>
      <c r="GB206" s="329"/>
      <c r="GC206" s="329"/>
      <c r="GD206" s="329"/>
      <c r="GE206" s="329"/>
      <c r="GF206" s="329"/>
      <c r="GG206" s="329"/>
      <c r="GH206" s="329"/>
      <c r="GI206" s="329"/>
      <c r="GJ206" s="329"/>
      <c r="GK206" s="329"/>
      <c r="GL206" s="329"/>
      <c r="GM206" s="329"/>
      <c r="GN206" s="329"/>
      <c r="GO206" s="329"/>
      <c r="GP206" s="329"/>
      <c r="GQ206" s="329"/>
      <c r="GR206" s="329"/>
      <c r="GS206" s="329"/>
      <c r="GT206" s="329"/>
      <c r="GU206" s="329"/>
      <c r="GV206" s="329"/>
      <c r="GW206" s="329"/>
      <c r="GX206" s="329"/>
      <c r="GY206" s="329"/>
      <c r="GZ206" s="329"/>
      <c r="HA206" s="329"/>
      <c r="HB206" s="329"/>
      <c r="HC206" s="329"/>
      <c r="HD206" s="329"/>
      <c r="HE206" s="329"/>
      <c r="HF206" s="329"/>
      <c r="HG206" s="329"/>
      <c r="HH206" s="329"/>
      <c r="HI206" s="329"/>
      <c r="HJ206" s="329"/>
      <c r="HK206" s="329"/>
      <c r="HL206" s="329"/>
      <c r="HM206" s="329"/>
      <c r="HN206" s="329"/>
      <c r="HO206" s="329"/>
      <c r="HP206" s="329"/>
      <c r="HQ206" s="329"/>
      <c r="HR206" s="329"/>
      <c r="HS206" s="329"/>
      <c r="HT206" s="329"/>
      <c r="HU206" s="329"/>
      <c r="HV206" s="329"/>
      <c r="HW206" s="329"/>
      <c r="HX206" s="329"/>
      <c r="HY206" s="329"/>
      <c r="HZ206" s="329"/>
      <c r="IA206" s="329"/>
      <c r="IB206" s="329"/>
      <c r="IC206" s="329"/>
      <c r="ID206" s="329"/>
      <c r="IE206" s="329"/>
      <c r="IF206" s="329"/>
      <c r="IG206" s="329"/>
      <c r="IH206" s="329"/>
      <c r="II206" s="329"/>
      <c r="IJ206" s="329"/>
      <c r="IK206" s="329"/>
      <c r="IL206" s="329"/>
      <c r="IM206" s="329"/>
      <c r="IN206" s="329"/>
      <c r="IO206" s="329"/>
      <c r="IP206" s="329"/>
      <c r="IQ206" s="329"/>
      <c r="IR206" s="329"/>
      <c r="IS206" s="329"/>
      <c r="IT206" s="329"/>
      <c r="IU206" s="329"/>
      <c r="IV206" s="329"/>
    </row>
    <row r="207" s="524" customFormat="1" ht="15.75" hidden="1" spans="1:256">
      <c r="A207" s="353" t="s">
        <v>4355</v>
      </c>
      <c r="B207" s="307" t="s">
        <v>415</v>
      </c>
      <c r="C207" s="365">
        <f ca="1">SUMIF(表1.2024年公共财政收入决算表!$A$6:$A$387,A207,表1.2024年公共财政收入决算表!$E$6:$E$387)</f>
        <v>0</v>
      </c>
      <c r="D207" s="365">
        <f t="shared" si="63"/>
        <v>0</v>
      </c>
      <c r="E207" s="542"/>
      <c r="F207" s="348"/>
      <c r="G207" s="348">
        <f ca="1" t="shared" si="64"/>
        <v>0</v>
      </c>
      <c r="H207" s="348" t="str">
        <f ca="1" t="shared" si="60"/>
        <v/>
      </c>
      <c r="I207" s="22" t="str">
        <f ca="1" t="shared" si="61"/>
        <v>否</v>
      </c>
      <c r="J207" s="547" t="str">
        <f t="shared" si="65"/>
        <v>10304</v>
      </c>
      <c r="K207" s="93" t="str">
        <f t="shared" si="62"/>
        <v>项</v>
      </c>
      <c r="L207" s="329"/>
      <c r="M207" s="329"/>
      <c r="N207" s="329"/>
      <c r="O207" s="329"/>
      <c r="P207" s="329"/>
      <c r="Q207" s="329"/>
      <c r="R207" s="329"/>
      <c r="S207" s="329"/>
      <c r="T207" s="329"/>
      <c r="U207" s="329"/>
      <c r="V207" s="329"/>
      <c r="W207" s="329"/>
      <c r="X207" s="329"/>
      <c r="Y207" s="329"/>
      <c r="Z207" s="329"/>
      <c r="AA207" s="329"/>
      <c r="AB207" s="329"/>
      <c r="AC207" s="329"/>
      <c r="AD207" s="329"/>
      <c r="AE207" s="329"/>
      <c r="AF207" s="329"/>
      <c r="AG207" s="329"/>
      <c r="AH207" s="329"/>
      <c r="AI207" s="329"/>
      <c r="AJ207" s="329"/>
      <c r="AK207" s="329"/>
      <c r="AL207" s="329"/>
      <c r="AM207" s="329"/>
      <c r="AN207" s="329"/>
      <c r="AO207" s="329"/>
      <c r="AP207" s="329"/>
      <c r="AQ207" s="329"/>
      <c r="AR207" s="329"/>
      <c r="AS207" s="329"/>
      <c r="AT207" s="329"/>
      <c r="AU207" s="329"/>
      <c r="AV207" s="329"/>
      <c r="AW207" s="329"/>
      <c r="AX207" s="329"/>
      <c r="AY207" s="329"/>
      <c r="AZ207" s="329"/>
      <c r="BA207" s="329"/>
      <c r="BB207" s="329"/>
      <c r="BC207" s="329"/>
      <c r="BD207" s="329"/>
      <c r="BE207" s="329"/>
      <c r="BF207" s="329"/>
      <c r="BG207" s="329"/>
      <c r="BH207" s="329"/>
      <c r="BI207" s="329"/>
      <c r="BJ207" s="329"/>
      <c r="BK207" s="329"/>
      <c r="BL207" s="329"/>
      <c r="BM207" s="329"/>
      <c r="BN207" s="329"/>
      <c r="BO207" s="329"/>
      <c r="BP207" s="329"/>
      <c r="BQ207" s="329"/>
      <c r="BR207" s="329"/>
      <c r="BS207" s="329"/>
      <c r="BT207" s="329"/>
      <c r="BU207" s="329"/>
      <c r="BV207" s="329"/>
      <c r="BW207" s="329"/>
      <c r="BX207" s="329"/>
      <c r="BY207" s="329"/>
      <c r="BZ207" s="329"/>
      <c r="CA207" s="329"/>
      <c r="CB207" s="329"/>
      <c r="CC207" s="329"/>
      <c r="CD207" s="329"/>
      <c r="CE207" s="329"/>
      <c r="CF207" s="329"/>
      <c r="CG207" s="329"/>
      <c r="CH207" s="329"/>
      <c r="CI207" s="329"/>
      <c r="CJ207" s="329"/>
      <c r="CK207" s="329"/>
      <c r="CL207" s="329"/>
      <c r="CM207" s="329"/>
      <c r="CN207" s="329"/>
      <c r="CO207" s="329"/>
      <c r="CP207" s="329"/>
      <c r="CQ207" s="329"/>
      <c r="CR207" s="329"/>
      <c r="CS207" s="329"/>
      <c r="CT207" s="329"/>
      <c r="CU207" s="329"/>
      <c r="CV207" s="329"/>
      <c r="CW207" s="329"/>
      <c r="CX207" s="329"/>
      <c r="CY207" s="329"/>
      <c r="CZ207" s="329"/>
      <c r="DA207" s="329"/>
      <c r="DB207" s="329"/>
      <c r="DC207" s="329"/>
      <c r="DD207" s="329"/>
      <c r="DE207" s="329"/>
      <c r="DF207" s="329"/>
      <c r="DG207" s="329"/>
      <c r="DH207" s="329"/>
      <c r="DI207" s="329"/>
      <c r="DJ207" s="329"/>
      <c r="DK207" s="329"/>
      <c r="DL207" s="329"/>
      <c r="DM207" s="329"/>
      <c r="DN207" s="329"/>
      <c r="DO207" s="329"/>
      <c r="DP207" s="329"/>
      <c r="DQ207" s="329"/>
      <c r="DR207" s="329"/>
      <c r="DS207" s="329"/>
      <c r="DT207" s="329"/>
      <c r="DU207" s="329"/>
      <c r="DV207" s="329"/>
      <c r="DW207" s="329"/>
      <c r="DX207" s="329"/>
      <c r="DY207" s="329"/>
      <c r="DZ207" s="329"/>
      <c r="EA207" s="329"/>
      <c r="EB207" s="329"/>
      <c r="EC207" s="329"/>
      <c r="ED207" s="329"/>
      <c r="EE207" s="329"/>
      <c r="EF207" s="329"/>
      <c r="EG207" s="329"/>
      <c r="EH207" s="329"/>
      <c r="EI207" s="329"/>
      <c r="EJ207" s="329"/>
      <c r="EK207" s="329"/>
      <c r="EL207" s="329"/>
      <c r="EM207" s="329"/>
      <c r="EN207" s="329"/>
      <c r="EO207" s="329"/>
      <c r="EP207" s="329"/>
      <c r="EQ207" s="329"/>
      <c r="ER207" s="329"/>
      <c r="ES207" s="329"/>
      <c r="ET207" s="329"/>
      <c r="EU207" s="329"/>
      <c r="EV207" s="329"/>
      <c r="EW207" s="329"/>
      <c r="EX207" s="329"/>
      <c r="EY207" s="329"/>
      <c r="EZ207" s="329"/>
      <c r="FA207" s="329"/>
      <c r="FB207" s="329"/>
      <c r="FC207" s="329"/>
      <c r="FD207" s="329"/>
      <c r="FE207" s="329"/>
      <c r="FF207" s="329"/>
      <c r="FG207" s="329"/>
      <c r="FH207" s="329"/>
      <c r="FI207" s="329"/>
      <c r="FJ207" s="329"/>
      <c r="FK207" s="329"/>
      <c r="FL207" s="329"/>
      <c r="FM207" s="329"/>
      <c r="FN207" s="329"/>
      <c r="FO207" s="329"/>
      <c r="FP207" s="329"/>
      <c r="FQ207" s="329"/>
      <c r="FR207" s="329"/>
      <c r="FS207" s="329"/>
      <c r="FT207" s="329"/>
      <c r="FU207" s="329"/>
      <c r="FV207" s="329"/>
      <c r="FW207" s="329"/>
      <c r="FX207" s="329"/>
      <c r="FY207" s="329"/>
      <c r="FZ207" s="329"/>
      <c r="GA207" s="329"/>
      <c r="GB207" s="329"/>
      <c r="GC207" s="329"/>
      <c r="GD207" s="329"/>
      <c r="GE207" s="329"/>
      <c r="GF207" s="329"/>
      <c r="GG207" s="329"/>
      <c r="GH207" s="329"/>
      <c r="GI207" s="329"/>
      <c r="GJ207" s="329"/>
      <c r="GK207" s="329"/>
      <c r="GL207" s="329"/>
      <c r="GM207" s="329"/>
      <c r="GN207" s="329"/>
      <c r="GO207" s="329"/>
      <c r="GP207" s="329"/>
      <c r="GQ207" s="329"/>
      <c r="GR207" s="329"/>
      <c r="GS207" s="329"/>
      <c r="GT207" s="329"/>
      <c r="GU207" s="329"/>
      <c r="GV207" s="329"/>
      <c r="GW207" s="329"/>
      <c r="GX207" s="329"/>
      <c r="GY207" s="329"/>
      <c r="GZ207" s="329"/>
      <c r="HA207" s="329"/>
      <c r="HB207" s="329"/>
      <c r="HC207" s="329"/>
      <c r="HD207" s="329"/>
      <c r="HE207" s="329"/>
      <c r="HF207" s="329"/>
      <c r="HG207" s="329"/>
      <c r="HH207" s="329"/>
      <c r="HI207" s="329"/>
      <c r="HJ207" s="329"/>
      <c r="HK207" s="329"/>
      <c r="HL207" s="329"/>
      <c r="HM207" s="329"/>
      <c r="HN207" s="329"/>
      <c r="HO207" s="329"/>
      <c r="HP207" s="329"/>
      <c r="HQ207" s="329"/>
      <c r="HR207" s="329"/>
      <c r="HS207" s="329"/>
      <c r="HT207" s="329"/>
      <c r="HU207" s="329"/>
      <c r="HV207" s="329"/>
      <c r="HW207" s="329"/>
      <c r="HX207" s="329"/>
      <c r="HY207" s="329"/>
      <c r="HZ207" s="329"/>
      <c r="IA207" s="329"/>
      <c r="IB207" s="329"/>
      <c r="IC207" s="329"/>
      <c r="ID207" s="329"/>
      <c r="IE207" s="329"/>
      <c r="IF207" s="329"/>
      <c r="IG207" s="329"/>
      <c r="IH207" s="329"/>
      <c r="II207" s="329"/>
      <c r="IJ207" s="329"/>
      <c r="IK207" s="329"/>
      <c r="IL207" s="329"/>
      <c r="IM207" s="329"/>
      <c r="IN207" s="329"/>
      <c r="IO207" s="329"/>
      <c r="IP207" s="329"/>
      <c r="IQ207" s="329"/>
      <c r="IR207" s="329"/>
      <c r="IS207" s="329"/>
      <c r="IT207" s="329"/>
      <c r="IU207" s="329"/>
      <c r="IV207" s="329"/>
    </row>
    <row r="208" s="524" customFormat="1" ht="15.75" hidden="1" spans="1:256">
      <c r="A208" s="353" t="s">
        <v>4356</v>
      </c>
      <c r="B208" s="307" t="s">
        <v>421</v>
      </c>
      <c r="C208" s="365">
        <f ca="1">SUMIF(表1.2024年公共财政收入决算表!$A$6:$A$387,A208,表1.2024年公共财政收入决算表!$E$6:$E$387)</f>
        <v>0</v>
      </c>
      <c r="D208" s="365">
        <f t="shared" si="63"/>
        <v>0</v>
      </c>
      <c r="E208" s="542"/>
      <c r="F208" s="348"/>
      <c r="G208" s="348">
        <f ca="1" t="shared" si="64"/>
        <v>0</v>
      </c>
      <c r="H208" s="348" t="str">
        <f ca="1" t="shared" si="60"/>
        <v/>
      </c>
      <c r="I208" s="22" t="str">
        <f ca="1" t="shared" si="61"/>
        <v>否</v>
      </c>
      <c r="J208" s="547" t="str">
        <f t="shared" si="65"/>
        <v>10304</v>
      </c>
      <c r="K208" s="93" t="str">
        <f t="shared" si="62"/>
        <v>项</v>
      </c>
      <c r="L208" s="329"/>
      <c r="M208" s="329"/>
      <c r="N208" s="329"/>
      <c r="O208" s="329"/>
      <c r="P208" s="329"/>
      <c r="Q208" s="329"/>
      <c r="R208" s="329"/>
      <c r="S208" s="329"/>
      <c r="T208" s="329"/>
      <c r="U208" s="329"/>
      <c r="V208" s="329"/>
      <c r="W208" s="329"/>
      <c r="X208" s="329"/>
      <c r="Y208" s="329"/>
      <c r="Z208" s="329"/>
      <c r="AA208" s="329"/>
      <c r="AB208" s="329"/>
      <c r="AC208" s="329"/>
      <c r="AD208" s="329"/>
      <c r="AE208" s="329"/>
      <c r="AF208" s="329"/>
      <c r="AG208" s="329"/>
      <c r="AH208" s="329"/>
      <c r="AI208" s="329"/>
      <c r="AJ208" s="329"/>
      <c r="AK208" s="329"/>
      <c r="AL208" s="329"/>
      <c r="AM208" s="329"/>
      <c r="AN208" s="329"/>
      <c r="AO208" s="329"/>
      <c r="AP208" s="329"/>
      <c r="AQ208" s="329"/>
      <c r="AR208" s="329"/>
      <c r="AS208" s="329"/>
      <c r="AT208" s="329"/>
      <c r="AU208" s="329"/>
      <c r="AV208" s="329"/>
      <c r="AW208" s="329"/>
      <c r="AX208" s="329"/>
      <c r="AY208" s="329"/>
      <c r="AZ208" s="329"/>
      <c r="BA208" s="329"/>
      <c r="BB208" s="329"/>
      <c r="BC208" s="329"/>
      <c r="BD208" s="329"/>
      <c r="BE208" s="329"/>
      <c r="BF208" s="329"/>
      <c r="BG208" s="329"/>
      <c r="BH208" s="329"/>
      <c r="BI208" s="329"/>
      <c r="BJ208" s="329"/>
      <c r="BK208" s="329"/>
      <c r="BL208" s="329"/>
      <c r="BM208" s="329"/>
      <c r="BN208" s="329"/>
      <c r="BO208" s="329"/>
      <c r="BP208" s="329"/>
      <c r="BQ208" s="329"/>
      <c r="BR208" s="329"/>
      <c r="BS208" s="329"/>
      <c r="BT208" s="329"/>
      <c r="BU208" s="329"/>
      <c r="BV208" s="329"/>
      <c r="BW208" s="329"/>
      <c r="BX208" s="329"/>
      <c r="BY208" s="329"/>
      <c r="BZ208" s="329"/>
      <c r="CA208" s="329"/>
      <c r="CB208" s="329"/>
      <c r="CC208" s="329"/>
      <c r="CD208" s="329"/>
      <c r="CE208" s="329"/>
      <c r="CF208" s="329"/>
      <c r="CG208" s="329"/>
      <c r="CH208" s="329"/>
      <c r="CI208" s="329"/>
      <c r="CJ208" s="329"/>
      <c r="CK208" s="329"/>
      <c r="CL208" s="329"/>
      <c r="CM208" s="329"/>
      <c r="CN208" s="329"/>
      <c r="CO208" s="329"/>
      <c r="CP208" s="329"/>
      <c r="CQ208" s="329"/>
      <c r="CR208" s="329"/>
      <c r="CS208" s="329"/>
      <c r="CT208" s="329"/>
      <c r="CU208" s="329"/>
      <c r="CV208" s="329"/>
      <c r="CW208" s="329"/>
      <c r="CX208" s="329"/>
      <c r="CY208" s="329"/>
      <c r="CZ208" s="329"/>
      <c r="DA208" s="329"/>
      <c r="DB208" s="329"/>
      <c r="DC208" s="329"/>
      <c r="DD208" s="329"/>
      <c r="DE208" s="329"/>
      <c r="DF208" s="329"/>
      <c r="DG208" s="329"/>
      <c r="DH208" s="329"/>
      <c r="DI208" s="329"/>
      <c r="DJ208" s="329"/>
      <c r="DK208" s="329"/>
      <c r="DL208" s="329"/>
      <c r="DM208" s="329"/>
      <c r="DN208" s="329"/>
      <c r="DO208" s="329"/>
      <c r="DP208" s="329"/>
      <c r="DQ208" s="329"/>
      <c r="DR208" s="329"/>
      <c r="DS208" s="329"/>
      <c r="DT208" s="329"/>
      <c r="DU208" s="329"/>
      <c r="DV208" s="329"/>
      <c r="DW208" s="329"/>
      <c r="DX208" s="329"/>
      <c r="DY208" s="329"/>
      <c r="DZ208" s="329"/>
      <c r="EA208" s="329"/>
      <c r="EB208" s="329"/>
      <c r="EC208" s="329"/>
      <c r="ED208" s="329"/>
      <c r="EE208" s="329"/>
      <c r="EF208" s="329"/>
      <c r="EG208" s="329"/>
      <c r="EH208" s="329"/>
      <c r="EI208" s="329"/>
      <c r="EJ208" s="329"/>
      <c r="EK208" s="329"/>
      <c r="EL208" s="329"/>
      <c r="EM208" s="329"/>
      <c r="EN208" s="329"/>
      <c r="EO208" s="329"/>
      <c r="EP208" s="329"/>
      <c r="EQ208" s="329"/>
      <c r="ER208" s="329"/>
      <c r="ES208" s="329"/>
      <c r="ET208" s="329"/>
      <c r="EU208" s="329"/>
      <c r="EV208" s="329"/>
      <c r="EW208" s="329"/>
      <c r="EX208" s="329"/>
      <c r="EY208" s="329"/>
      <c r="EZ208" s="329"/>
      <c r="FA208" s="329"/>
      <c r="FB208" s="329"/>
      <c r="FC208" s="329"/>
      <c r="FD208" s="329"/>
      <c r="FE208" s="329"/>
      <c r="FF208" s="329"/>
      <c r="FG208" s="329"/>
      <c r="FH208" s="329"/>
      <c r="FI208" s="329"/>
      <c r="FJ208" s="329"/>
      <c r="FK208" s="329"/>
      <c r="FL208" s="329"/>
      <c r="FM208" s="329"/>
      <c r="FN208" s="329"/>
      <c r="FO208" s="329"/>
      <c r="FP208" s="329"/>
      <c r="FQ208" s="329"/>
      <c r="FR208" s="329"/>
      <c r="FS208" s="329"/>
      <c r="FT208" s="329"/>
      <c r="FU208" s="329"/>
      <c r="FV208" s="329"/>
      <c r="FW208" s="329"/>
      <c r="FX208" s="329"/>
      <c r="FY208" s="329"/>
      <c r="FZ208" s="329"/>
      <c r="GA208" s="329"/>
      <c r="GB208" s="329"/>
      <c r="GC208" s="329"/>
      <c r="GD208" s="329"/>
      <c r="GE208" s="329"/>
      <c r="GF208" s="329"/>
      <c r="GG208" s="329"/>
      <c r="GH208" s="329"/>
      <c r="GI208" s="329"/>
      <c r="GJ208" s="329"/>
      <c r="GK208" s="329"/>
      <c r="GL208" s="329"/>
      <c r="GM208" s="329"/>
      <c r="GN208" s="329"/>
      <c r="GO208" s="329"/>
      <c r="GP208" s="329"/>
      <c r="GQ208" s="329"/>
      <c r="GR208" s="329"/>
      <c r="GS208" s="329"/>
      <c r="GT208" s="329"/>
      <c r="GU208" s="329"/>
      <c r="GV208" s="329"/>
      <c r="GW208" s="329"/>
      <c r="GX208" s="329"/>
      <c r="GY208" s="329"/>
      <c r="GZ208" s="329"/>
      <c r="HA208" s="329"/>
      <c r="HB208" s="329"/>
      <c r="HC208" s="329"/>
      <c r="HD208" s="329"/>
      <c r="HE208" s="329"/>
      <c r="HF208" s="329"/>
      <c r="HG208" s="329"/>
      <c r="HH208" s="329"/>
      <c r="HI208" s="329"/>
      <c r="HJ208" s="329"/>
      <c r="HK208" s="329"/>
      <c r="HL208" s="329"/>
      <c r="HM208" s="329"/>
      <c r="HN208" s="329"/>
      <c r="HO208" s="329"/>
      <c r="HP208" s="329"/>
      <c r="HQ208" s="329"/>
      <c r="HR208" s="329"/>
      <c r="HS208" s="329"/>
      <c r="HT208" s="329"/>
      <c r="HU208" s="329"/>
      <c r="HV208" s="329"/>
      <c r="HW208" s="329"/>
      <c r="HX208" s="329"/>
      <c r="HY208" s="329"/>
      <c r="HZ208" s="329"/>
      <c r="IA208" s="329"/>
      <c r="IB208" s="329"/>
      <c r="IC208" s="329"/>
      <c r="ID208" s="329"/>
      <c r="IE208" s="329"/>
      <c r="IF208" s="329"/>
      <c r="IG208" s="329"/>
      <c r="IH208" s="329"/>
      <c r="II208" s="329"/>
      <c r="IJ208" s="329"/>
      <c r="IK208" s="329"/>
      <c r="IL208" s="329"/>
      <c r="IM208" s="329"/>
      <c r="IN208" s="329"/>
      <c r="IO208" s="329"/>
      <c r="IP208" s="329"/>
      <c r="IQ208" s="329"/>
      <c r="IR208" s="329"/>
      <c r="IS208" s="329"/>
      <c r="IT208" s="329"/>
      <c r="IU208" s="329"/>
      <c r="IV208" s="329"/>
    </row>
    <row r="209" s="524" customFormat="1" ht="15.75" hidden="1" spans="1:256">
      <c r="A209" s="353" t="s">
        <v>4357</v>
      </c>
      <c r="B209" s="307" t="s">
        <v>425</v>
      </c>
      <c r="C209" s="365">
        <f ca="1">SUMIF(表1.2024年公共财政收入决算表!$A$6:$A$387,A209,表1.2024年公共财政收入决算表!$E$6:$E$387)</f>
        <v>0</v>
      </c>
      <c r="D209" s="365">
        <f t="shared" si="63"/>
        <v>0</v>
      </c>
      <c r="E209" s="542"/>
      <c r="F209" s="348"/>
      <c r="G209" s="348">
        <f ca="1" t="shared" si="64"/>
        <v>0</v>
      </c>
      <c r="H209" s="348" t="str">
        <f ca="1" t="shared" si="60"/>
        <v/>
      </c>
      <c r="I209" s="22" t="str">
        <f ca="1" t="shared" si="61"/>
        <v>否</v>
      </c>
      <c r="J209" s="547" t="str">
        <f t="shared" si="65"/>
        <v>10304</v>
      </c>
      <c r="K209" s="93" t="str">
        <f t="shared" si="62"/>
        <v>项</v>
      </c>
      <c r="L209" s="329"/>
      <c r="M209" s="329"/>
      <c r="N209" s="329"/>
      <c r="O209" s="329"/>
      <c r="P209" s="329"/>
      <c r="Q209" s="329"/>
      <c r="R209" s="329"/>
      <c r="S209" s="329"/>
      <c r="T209" s="329"/>
      <c r="U209" s="329"/>
      <c r="V209" s="329"/>
      <c r="W209" s="329"/>
      <c r="X209" s="329"/>
      <c r="Y209" s="329"/>
      <c r="Z209" s="329"/>
      <c r="AA209" s="329"/>
      <c r="AB209" s="329"/>
      <c r="AC209" s="329"/>
      <c r="AD209" s="329"/>
      <c r="AE209" s="329"/>
      <c r="AF209" s="329"/>
      <c r="AG209" s="329"/>
      <c r="AH209" s="329"/>
      <c r="AI209" s="329"/>
      <c r="AJ209" s="329"/>
      <c r="AK209" s="329"/>
      <c r="AL209" s="329"/>
      <c r="AM209" s="329"/>
      <c r="AN209" s="329"/>
      <c r="AO209" s="329"/>
      <c r="AP209" s="329"/>
      <c r="AQ209" s="329"/>
      <c r="AR209" s="329"/>
      <c r="AS209" s="329"/>
      <c r="AT209" s="329"/>
      <c r="AU209" s="329"/>
      <c r="AV209" s="329"/>
      <c r="AW209" s="329"/>
      <c r="AX209" s="329"/>
      <c r="AY209" s="329"/>
      <c r="AZ209" s="329"/>
      <c r="BA209" s="329"/>
      <c r="BB209" s="329"/>
      <c r="BC209" s="329"/>
      <c r="BD209" s="329"/>
      <c r="BE209" s="329"/>
      <c r="BF209" s="329"/>
      <c r="BG209" s="329"/>
      <c r="BH209" s="329"/>
      <c r="BI209" s="329"/>
      <c r="BJ209" s="329"/>
      <c r="BK209" s="329"/>
      <c r="BL209" s="329"/>
      <c r="BM209" s="329"/>
      <c r="BN209" s="329"/>
      <c r="BO209" s="329"/>
      <c r="BP209" s="329"/>
      <c r="BQ209" s="329"/>
      <c r="BR209" s="329"/>
      <c r="BS209" s="329"/>
      <c r="BT209" s="329"/>
      <c r="BU209" s="329"/>
      <c r="BV209" s="329"/>
      <c r="BW209" s="329"/>
      <c r="BX209" s="329"/>
      <c r="BY209" s="329"/>
      <c r="BZ209" s="329"/>
      <c r="CA209" s="329"/>
      <c r="CB209" s="329"/>
      <c r="CC209" s="329"/>
      <c r="CD209" s="329"/>
      <c r="CE209" s="329"/>
      <c r="CF209" s="329"/>
      <c r="CG209" s="329"/>
      <c r="CH209" s="329"/>
      <c r="CI209" s="329"/>
      <c r="CJ209" s="329"/>
      <c r="CK209" s="329"/>
      <c r="CL209" s="329"/>
      <c r="CM209" s="329"/>
      <c r="CN209" s="329"/>
      <c r="CO209" s="329"/>
      <c r="CP209" s="329"/>
      <c r="CQ209" s="329"/>
      <c r="CR209" s="329"/>
      <c r="CS209" s="329"/>
      <c r="CT209" s="329"/>
      <c r="CU209" s="329"/>
      <c r="CV209" s="329"/>
      <c r="CW209" s="329"/>
      <c r="CX209" s="329"/>
      <c r="CY209" s="329"/>
      <c r="CZ209" s="329"/>
      <c r="DA209" s="329"/>
      <c r="DB209" s="329"/>
      <c r="DC209" s="329"/>
      <c r="DD209" s="329"/>
      <c r="DE209" s="329"/>
      <c r="DF209" s="329"/>
      <c r="DG209" s="329"/>
      <c r="DH209" s="329"/>
      <c r="DI209" s="329"/>
      <c r="DJ209" s="329"/>
      <c r="DK209" s="329"/>
      <c r="DL209" s="329"/>
      <c r="DM209" s="329"/>
      <c r="DN209" s="329"/>
      <c r="DO209" s="329"/>
      <c r="DP209" s="329"/>
      <c r="DQ209" s="329"/>
      <c r="DR209" s="329"/>
      <c r="DS209" s="329"/>
      <c r="DT209" s="329"/>
      <c r="DU209" s="329"/>
      <c r="DV209" s="329"/>
      <c r="DW209" s="329"/>
      <c r="DX209" s="329"/>
      <c r="DY209" s="329"/>
      <c r="DZ209" s="329"/>
      <c r="EA209" s="329"/>
      <c r="EB209" s="329"/>
      <c r="EC209" s="329"/>
      <c r="ED209" s="329"/>
      <c r="EE209" s="329"/>
      <c r="EF209" s="329"/>
      <c r="EG209" s="329"/>
      <c r="EH209" s="329"/>
      <c r="EI209" s="329"/>
      <c r="EJ209" s="329"/>
      <c r="EK209" s="329"/>
      <c r="EL209" s="329"/>
      <c r="EM209" s="329"/>
      <c r="EN209" s="329"/>
      <c r="EO209" s="329"/>
      <c r="EP209" s="329"/>
      <c r="EQ209" s="329"/>
      <c r="ER209" s="329"/>
      <c r="ES209" s="329"/>
      <c r="ET209" s="329"/>
      <c r="EU209" s="329"/>
      <c r="EV209" s="329"/>
      <c r="EW209" s="329"/>
      <c r="EX209" s="329"/>
      <c r="EY209" s="329"/>
      <c r="EZ209" s="329"/>
      <c r="FA209" s="329"/>
      <c r="FB209" s="329"/>
      <c r="FC209" s="329"/>
      <c r="FD209" s="329"/>
      <c r="FE209" s="329"/>
      <c r="FF209" s="329"/>
      <c r="FG209" s="329"/>
      <c r="FH209" s="329"/>
      <c r="FI209" s="329"/>
      <c r="FJ209" s="329"/>
      <c r="FK209" s="329"/>
      <c r="FL209" s="329"/>
      <c r="FM209" s="329"/>
      <c r="FN209" s="329"/>
      <c r="FO209" s="329"/>
      <c r="FP209" s="329"/>
      <c r="FQ209" s="329"/>
      <c r="FR209" s="329"/>
      <c r="FS209" s="329"/>
      <c r="FT209" s="329"/>
      <c r="FU209" s="329"/>
      <c r="FV209" s="329"/>
      <c r="FW209" s="329"/>
      <c r="FX209" s="329"/>
      <c r="FY209" s="329"/>
      <c r="FZ209" s="329"/>
      <c r="GA209" s="329"/>
      <c r="GB209" s="329"/>
      <c r="GC209" s="329"/>
      <c r="GD209" s="329"/>
      <c r="GE209" s="329"/>
      <c r="GF209" s="329"/>
      <c r="GG209" s="329"/>
      <c r="GH209" s="329"/>
      <c r="GI209" s="329"/>
      <c r="GJ209" s="329"/>
      <c r="GK209" s="329"/>
      <c r="GL209" s="329"/>
      <c r="GM209" s="329"/>
      <c r="GN209" s="329"/>
      <c r="GO209" s="329"/>
      <c r="GP209" s="329"/>
      <c r="GQ209" s="329"/>
      <c r="GR209" s="329"/>
      <c r="GS209" s="329"/>
      <c r="GT209" s="329"/>
      <c r="GU209" s="329"/>
      <c r="GV209" s="329"/>
      <c r="GW209" s="329"/>
      <c r="GX209" s="329"/>
      <c r="GY209" s="329"/>
      <c r="GZ209" s="329"/>
      <c r="HA209" s="329"/>
      <c r="HB209" s="329"/>
      <c r="HC209" s="329"/>
      <c r="HD209" s="329"/>
      <c r="HE209" s="329"/>
      <c r="HF209" s="329"/>
      <c r="HG209" s="329"/>
      <c r="HH209" s="329"/>
      <c r="HI209" s="329"/>
      <c r="HJ209" s="329"/>
      <c r="HK209" s="329"/>
      <c r="HL209" s="329"/>
      <c r="HM209" s="329"/>
      <c r="HN209" s="329"/>
      <c r="HO209" s="329"/>
      <c r="HP209" s="329"/>
      <c r="HQ209" s="329"/>
      <c r="HR209" s="329"/>
      <c r="HS209" s="329"/>
      <c r="HT209" s="329"/>
      <c r="HU209" s="329"/>
      <c r="HV209" s="329"/>
      <c r="HW209" s="329"/>
      <c r="HX209" s="329"/>
      <c r="HY209" s="329"/>
      <c r="HZ209" s="329"/>
      <c r="IA209" s="329"/>
      <c r="IB209" s="329"/>
      <c r="IC209" s="329"/>
      <c r="ID209" s="329"/>
      <c r="IE209" s="329"/>
      <c r="IF209" s="329"/>
      <c r="IG209" s="329"/>
      <c r="IH209" s="329"/>
      <c r="II209" s="329"/>
      <c r="IJ209" s="329"/>
      <c r="IK209" s="329"/>
      <c r="IL209" s="329"/>
      <c r="IM209" s="329"/>
      <c r="IN209" s="329"/>
      <c r="IO209" s="329"/>
      <c r="IP209" s="329"/>
      <c r="IQ209" s="329"/>
      <c r="IR209" s="329"/>
      <c r="IS209" s="329"/>
      <c r="IT209" s="329"/>
      <c r="IU209" s="329"/>
      <c r="IV209" s="329"/>
    </row>
    <row r="210" s="524" customFormat="1" ht="15.75" hidden="1" spans="1:256">
      <c r="A210" s="353" t="s">
        <v>4358</v>
      </c>
      <c r="B210" s="307" t="s">
        <v>428</v>
      </c>
      <c r="C210" s="365">
        <f ca="1">SUMIF(表1.2024年公共财政收入决算表!$A$6:$A$387,A210,表1.2024年公共财政收入决算表!$E$6:$E$387)</f>
        <v>0</v>
      </c>
      <c r="D210" s="365">
        <f t="shared" si="63"/>
        <v>0</v>
      </c>
      <c r="E210" s="542"/>
      <c r="F210" s="348"/>
      <c r="G210" s="348">
        <f ca="1" t="shared" si="64"/>
        <v>0</v>
      </c>
      <c r="H210" s="348" t="str">
        <f ca="1" t="shared" si="60"/>
        <v/>
      </c>
      <c r="I210" s="22" t="str">
        <f ca="1" t="shared" si="61"/>
        <v>否</v>
      </c>
      <c r="J210" s="547" t="str">
        <f t="shared" si="65"/>
        <v>10304</v>
      </c>
      <c r="K210" s="93" t="str">
        <f t="shared" si="62"/>
        <v>项</v>
      </c>
      <c r="L210" s="329"/>
      <c r="M210" s="329"/>
      <c r="N210" s="329"/>
      <c r="O210" s="329"/>
      <c r="P210" s="329"/>
      <c r="Q210" s="329"/>
      <c r="R210" s="329"/>
      <c r="S210" s="329"/>
      <c r="T210" s="329"/>
      <c r="U210" s="329"/>
      <c r="V210" s="329"/>
      <c r="W210" s="329"/>
      <c r="X210" s="329"/>
      <c r="Y210" s="329"/>
      <c r="Z210" s="329"/>
      <c r="AA210" s="329"/>
      <c r="AB210" s="329"/>
      <c r="AC210" s="329"/>
      <c r="AD210" s="329"/>
      <c r="AE210" s="329"/>
      <c r="AF210" s="329"/>
      <c r="AG210" s="329"/>
      <c r="AH210" s="329"/>
      <c r="AI210" s="329"/>
      <c r="AJ210" s="329"/>
      <c r="AK210" s="329"/>
      <c r="AL210" s="329"/>
      <c r="AM210" s="329"/>
      <c r="AN210" s="329"/>
      <c r="AO210" s="329"/>
      <c r="AP210" s="329"/>
      <c r="AQ210" s="329"/>
      <c r="AR210" s="329"/>
      <c r="AS210" s="329"/>
      <c r="AT210" s="329"/>
      <c r="AU210" s="329"/>
      <c r="AV210" s="329"/>
      <c r="AW210" s="329"/>
      <c r="AX210" s="329"/>
      <c r="AY210" s="329"/>
      <c r="AZ210" s="329"/>
      <c r="BA210" s="329"/>
      <c r="BB210" s="329"/>
      <c r="BC210" s="329"/>
      <c r="BD210" s="329"/>
      <c r="BE210" s="329"/>
      <c r="BF210" s="329"/>
      <c r="BG210" s="329"/>
      <c r="BH210" s="329"/>
      <c r="BI210" s="329"/>
      <c r="BJ210" s="329"/>
      <c r="BK210" s="329"/>
      <c r="BL210" s="329"/>
      <c r="BM210" s="329"/>
      <c r="BN210" s="329"/>
      <c r="BO210" s="329"/>
      <c r="BP210" s="329"/>
      <c r="BQ210" s="329"/>
      <c r="BR210" s="329"/>
      <c r="BS210" s="329"/>
      <c r="BT210" s="329"/>
      <c r="BU210" s="329"/>
      <c r="BV210" s="329"/>
      <c r="BW210" s="329"/>
      <c r="BX210" s="329"/>
      <c r="BY210" s="329"/>
      <c r="BZ210" s="329"/>
      <c r="CA210" s="329"/>
      <c r="CB210" s="329"/>
      <c r="CC210" s="329"/>
      <c r="CD210" s="329"/>
      <c r="CE210" s="329"/>
      <c r="CF210" s="329"/>
      <c r="CG210" s="329"/>
      <c r="CH210" s="329"/>
      <c r="CI210" s="329"/>
      <c r="CJ210" s="329"/>
      <c r="CK210" s="329"/>
      <c r="CL210" s="329"/>
      <c r="CM210" s="329"/>
      <c r="CN210" s="329"/>
      <c r="CO210" s="329"/>
      <c r="CP210" s="329"/>
      <c r="CQ210" s="329"/>
      <c r="CR210" s="329"/>
      <c r="CS210" s="329"/>
      <c r="CT210" s="329"/>
      <c r="CU210" s="329"/>
      <c r="CV210" s="329"/>
      <c r="CW210" s="329"/>
      <c r="CX210" s="329"/>
      <c r="CY210" s="329"/>
      <c r="CZ210" s="329"/>
      <c r="DA210" s="329"/>
      <c r="DB210" s="329"/>
      <c r="DC210" s="329"/>
      <c r="DD210" s="329"/>
      <c r="DE210" s="329"/>
      <c r="DF210" s="329"/>
      <c r="DG210" s="329"/>
      <c r="DH210" s="329"/>
      <c r="DI210" s="329"/>
      <c r="DJ210" s="329"/>
      <c r="DK210" s="329"/>
      <c r="DL210" s="329"/>
      <c r="DM210" s="329"/>
      <c r="DN210" s="329"/>
      <c r="DO210" s="329"/>
      <c r="DP210" s="329"/>
      <c r="DQ210" s="329"/>
      <c r="DR210" s="329"/>
      <c r="DS210" s="329"/>
      <c r="DT210" s="329"/>
      <c r="DU210" s="329"/>
      <c r="DV210" s="329"/>
      <c r="DW210" s="329"/>
      <c r="DX210" s="329"/>
      <c r="DY210" s="329"/>
      <c r="DZ210" s="329"/>
      <c r="EA210" s="329"/>
      <c r="EB210" s="329"/>
      <c r="EC210" s="329"/>
      <c r="ED210" s="329"/>
      <c r="EE210" s="329"/>
      <c r="EF210" s="329"/>
      <c r="EG210" s="329"/>
      <c r="EH210" s="329"/>
      <c r="EI210" s="329"/>
      <c r="EJ210" s="329"/>
      <c r="EK210" s="329"/>
      <c r="EL210" s="329"/>
      <c r="EM210" s="329"/>
      <c r="EN210" s="329"/>
      <c r="EO210" s="329"/>
      <c r="EP210" s="329"/>
      <c r="EQ210" s="329"/>
      <c r="ER210" s="329"/>
      <c r="ES210" s="329"/>
      <c r="ET210" s="329"/>
      <c r="EU210" s="329"/>
      <c r="EV210" s="329"/>
      <c r="EW210" s="329"/>
      <c r="EX210" s="329"/>
      <c r="EY210" s="329"/>
      <c r="EZ210" s="329"/>
      <c r="FA210" s="329"/>
      <c r="FB210" s="329"/>
      <c r="FC210" s="329"/>
      <c r="FD210" s="329"/>
      <c r="FE210" s="329"/>
      <c r="FF210" s="329"/>
      <c r="FG210" s="329"/>
      <c r="FH210" s="329"/>
      <c r="FI210" s="329"/>
      <c r="FJ210" s="329"/>
      <c r="FK210" s="329"/>
      <c r="FL210" s="329"/>
      <c r="FM210" s="329"/>
      <c r="FN210" s="329"/>
      <c r="FO210" s="329"/>
      <c r="FP210" s="329"/>
      <c r="FQ210" s="329"/>
      <c r="FR210" s="329"/>
      <c r="FS210" s="329"/>
      <c r="FT210" s="329"/>
      <c r="FU210" s="329"/>
      <c r="FV210" s="329"/>
      <c r="FW210" s="329"/>
      <c r="FX210" s="329"/>
      <c r="FY210" s="329"/>
      <c r="FZ210" s="329"/>
      <c r="GA210" s="329"/>
      <c r="GB210" s="329"/>
      <c r="GC210" s="329"/>
      <c r="GD210" s="329"/>
      <c r="GE210" s="329"/>
      <c r="GF210" s="329"/>
      <c r="GG210" s="329"/>
      <c r="GH210" s="329"/>
      <c r="GI210" s="329"/>
      <c r="GJ210" s="329"/>
      <c r="GK210" s="329"/>
      <c r="GL210" s="329"/>
      <c r="GM210" s="329"/>
      <c r="GN210" s="329"/>
      <c r="GO210" s="329"/>
      <c r="GP210" s="329"/>
      <c r="GQ210" s="329"/>
      <c r="GR210" s="329"/>
      <c r="GS210" s="329"/>
      <c r="GT210" s="329"/>
      <c r="GU210" s="329"/>
      <c r="GV210" s="329"/>
      <c r="GW210" s="329"/>
      <c r="GX210" s="329"/>
      <c r="GY210" s="329"/>
      <c r="GZ210" s="329"/>
      <c r="HA210" s="329"/>
      <c r="HB210" s="329"/>
      <c r="HC210" s="329"/>
      <c r="HD210" s="329"/>
      <c r="HE210" s="329"/>
      <c r="HF210" s="329"/>
      <c r="HG210" s="329"/>
      <c r="HH210" s="329"/>
      <c r="HI210" s="329"/>
      <c r="HJ210" s="329"/>
      <c r="HK210" s="329"/>
      <c r="HL210" s="329"/>
      <c r="HM210" s="329"/>
      <c r="HN210" s="329"/>
      <c r="HO210" s="329"/>
      <c r="HP210" s="329"/>
      <c r="HQ210" s="329"/>
      <c r="HR210" s="329"/>
      <c r="HS210" s="329"/>
      <c r="HT210" s="329"/>
      <c r="HU210" s="329"/>
      <c r="HV210" s="329"/>
      <c r="HW210" s="329"/>
      <c r="HX210" s="329"/>
      <c r="HY210" s="329"/>
      <c r="HZ210" s="329"/>
      <c r="IA210" s="329"/>
      <c r="IB210" s="329"/>
      <c r="IC210" s="329"/>
      <c r="ID210" s="329"/>
      <c r="IE210" s="329"/>
      <c r="IF210" s="329"/>
      <c r="IG210" s="329"/>
      <c r="IH210" s="329"/>
      <c r="II210" s="329"/>
      <c r="IJ210" s="329"/>
      <c r="IK210" s="329"/>
      <c r="IL210" s="329"/>
      <c r="IM210" s="329"/>
      <c r="IN210" s="329"/>
      <c r="IO210" s="329"/>
      <c r="IP210" s="329"/>
      <c r="IQ210" s="329"/>
      <c r="IR210" s="329"/>
      <c r="IS210" s="329"/>
      <c r="IT210" s="329"/>
      <c r="IU210" s="329"/>
      <c r="IV210" s="329"/>
    </row>
    <row r="211" s="524" customFormat="1" ht="15.75" hidden="1" spans="1:256">
      <c r="A211" s="353" t="s">
        <v>4359</v>
      </c>
      <c r="B211" s="307" t="s">
        <v>430</v>
      </c>
      <c r="C211" s="365">
        <f ca="1">SUMIF(表1.2024年公共财政收入决算表!$A$6:$A$387,A211,表1.2024年公共财政收入决算表!$E$6:$E$387)</f>
        <v>0</v>
      </c>
      <c r="D211" s="365">
        <f t="shared" si="63"/>
        <v>0</v>
      </c>
      <c r="E211" s="542"/>
      <c r="F211" s="348"/>
      <c r="G211" s="348">
        <f ca="1" t="shared" si="64"/>
        <v>0</v>
      </c>
      <c r="H211" s="348" t="str">
        <f ca="1" t="shared" si="60"/>
        <v/>
      </c>
      <c r="I211" s="22" t="str">
        <f ca="1" t="shared" si="61"/>
        <v>否</v>
      </c>
      <c r="J211" s="547" t="str">
        <f t="shared" si="65"/>
        <v>10304</v>
      </c>
      <c r="K211" s="93" t="str">
        <f t="shared" si="62"/>
        <v>项</v>
      </c>
      <c r="L211" s="329"/>
      <c r="M211" s="329"/>
      <c r="N211" s="329"/>
      <c r="O211" s="329"/>
      <c r="P211" s="329"/>
      <c r="Q211" s="329"/>
      <c r="R211" s="329"/>
      <c r="S211" s="329"/>
      <c r="T211" s="329"/>
      <c r="U211" s="329"/>
      <c r="V211" s="329"/>
      <c r="W211" s="329"/>
      <c r="X211" s="329"/>
      <c r="Y211" s="329"/>
      <c r="Z211" s="329"/>
      <c r="AA211" s="329"/>
      <c r="AB211" s="329"/>
      <c r="AC211" s="329"/>
      <c r="AD211" s="329"/>
      <c r="AE211" s="329"/>
      <c r="AF211" s="329"/>
      <c r="AG211" s="329"/>
      <c r="AH211" s="329"/>
      <c r="AI211" s="329"/>
      <c r="AJ211" s="329"/>
      <c r="AK211" s="329"/>
      <c r="AL211" s="329"/>
      <c r="AM211" s="329"/>
      <c r="AN211" s="329"/>
      <c r="AO211" s="329"/>
      <c r="AP211" s="329"/>
      <c r="AQ211" s="329"/>
      <c r="AR211" s="329"/>
      <c r="AS211" s="329"/>
      <c r="AT211" s="329"/>
      <c r="AU211" s="329"/>
      <c r="AV211" s="329"/>
      <c r="AW211" s="329"/>
      <c r="AX211" s="329"/>
      <c r="AY211" s="329"/>
      <c r="AZ211" s="329"/>
      <c r="BA211" s="329"/>
      <c r="BB211" s="329"/>
      <c r="BC211" s="329"/>
      <c r="BD211" s="329"/>
      <c r="BE211" s="329"/>
      <c r="BF211" s="329"/>
      <c r="BG211" s="329"/>
      <c r="BH211" s="329"/>
      <c r="BI211" s="329"/>
      <c r="BJ211" s="329"/>
      <c r="BK211" s="329"/>
      <c r="BL211" s="329"/>
      <c r="BM211" s="329"/>
      <c r="BN211" s="329"/>
      <c r="BO211" s="329"/>
      <c r="BP211" s="329"/>
      <c r="BQ211" s="329"/>
      <c r="BR211" s="329"/>
      <c r="BS211" s="329"/>
      <c r="BT211" s="329"/>
      <c r="BU211" s="329"/>
      <c r="BV211" s="329"/>
      <c r="BW211" s="329"/>
      <c r="BX211" s="329"/>
      <c r="BY211" s="329"/>
      <c r="BZ211" s="329"/>
      <c r="CA211" s="329"/>
      <c r="CB211" s="329"/>
      <c r="CC211" s="329"/>
      <c r="CD211" s="329"/>
      <c r="CE211" s="329"/>
      <c r="CF211" s="329"/>
      <c r="CG211" s="329"/>
      <c r="CH211" s="329"/>
      <c r="CI211" s="329"/>
      <c r="CJ211" s="329"/>
      <c r="CK211" s="329"/>
      <c r="CL211" s="329"/>
      <c r="CM211" s="329"/>
      <c r="CN211" s="329"/>
      <c r="CO211" s="329"/>
      <c r="CP211" s="329"/>
      <c r="CQ211" s="329"/>
      <c r="CR211" s="329"/>
      <c r="CS211" s="329"/>
      <c r="CT211" s="329"/>
      <c r="CU211" s="329"/>
      <c r="CV211" s="329"/>
      <c r="CW211" s="329"/>
      <c r="CX211" s="329"/>
      <c r="CY211" s="329"/>
      <c r="CZ211" s="329"/>
      <c r="DA211" s="329"/>
      <c r="DB211" s="329"/>
      <c r="DC211" s="329"/>
      <c r="DD211" s="329"/>
      <c r="DE211" s="329"/>
      <c r="DF211" s="329"/>
      <c r="DG211" s="329"/>
      <c r="DH211" s="329"/>
      <c r="DI211" s="329"/>
      <c r="DJ211" s="329"/>
      <c r="DK211" s="329"/>
      <c r="DL211" s="329"/>
      <c r="DM211" s="329"/>
      <c r="DN211" s="329"/>
      <c r="DO211" s="329"/>
      <c r="DP211" s="329"/>
      <c r="DQ211" s="329"/>
      <c r="DR211" s="329"/>
      <c r="DS211" s="329"/>
      <c r="DT211" s="329"/>
      <c r="DU211" s="329"/>
      <c r="DV211" s="329"/>
      <c r="DW211" s="329"/>
      <c r="DX211" s="329"/>
      <c r="DY211" s="329"/>
      <c r="DZ211" s="329"/>
      <c r="EA211" s="329"/>
      <c r="EB211" s="329"/>
      <c r="EC211" s="329"/>
      <c r="ED211" s="329"/>
      <c r="EE211" s="329"/>
      <c r="EF211" s="329"/>
      <c r="EG211" s="329"/>
      <c r="EH211" s="329"/>
      <c r="EI211" s="329"/>
      <c r="EJ211" s="329"/>
      <c r="EK211" s="329"/>
      <c r="EL211" s="329"/>
      <c r="EM211" s="329"/>
      <c r="EN211" s="329"/>
      <c r="EO211" s="329"/>
      <c r="EP211" s="329"/>
      <c r="EQ211" s="329"/>
      <c r="ER211" s="329"/>
      <c r="ES211" s="329"/>
      <c r="ET211" s="329"/>
      <c r="EU211" s="329"/>
      <c r="EV211" s="329"/>
      <c r="EW211" s="329"/>
      <c r="EX211" s="329"/>
      <c r="EY211" s="329"/>
      <c r="EZ211" s="329"/>
      <c r="FA211" s="329"/>
      <c r="FB211" s="329"/>
      <c r="FC211" s="329"/>
      <c r="FD211" s="329"/>
      <c r="FE211" s="329"/>
      <c r="FF211" s="329"/>
      <c r="FG211" s="329"/>
      <c r="FH211" s="329"/>
      <c r="FI211" s="329"/>
      <c r="FJ211" s="329"/>
      <c r="FK211" s="329"/>
      <c r="FL211" s="329"/>
      <c r="FM211" s="329"/>
      <c r="FN211" s="329"/>
      <c r="FO211" s="329"/>
      <c r="FP211" s="329"/>
      <c r="FQ211" s="329"/>
      <c r="FR211" s="329"/>
      <c r="FS211" s="329"/>
      <c r="FT211" s="329"/>
      <c r="FU211" s="329"/>
      <c r="FV211" s="329"/>
      <c r="FW211" s="329"/>
      <c r="FX211" s="329"/>
      <c r="FY211" s="329"/>
      <c r="FZ211" s="329"/>
      <c r="GA211" s="329"/>
      <c r="GB211" s="329"/>
      <c r="GC211" s="329"/>
      <c r="GD211" s="329"/>
      <c r="GE211" s="329"/>
      <c r="GF211" s="329"/>
      <c r="GG211" s="329"/>
      <c r="GH211" s="329"/>
      <c r="GI211" s="329"/>
      <c r="GJ211" s="329"/>
      <c r="GK211" s="329"/>
      <c r="GL211" s="329"/>
      <c r="GM211" s="329"/>
      <c r="GN211" s="329"/>
      <c r="GO211" s="329"/>
      <c r="GP211" s="329"/>
      <c r="GQ211" s="329"/>
      <c r="GR211" s="329"/>
      <c r="GS211" s="329"/>
      <c r="GT211" s="329"/>
      <c r="GU211" s="329"/>
      <c r="GV211" s="329"/>
      <c r="GW211" s="329"/>
      <c r="GX211" s="329"/>
      <c r="GY211" s="329"/>
      <c r="GZ211" s="329"/>
      <c r="HA211" s="329"/>
      <c r="HB211" s="329"/>
      <c r="HC211" s="329"/>
      <c r="HD211" s="329"/>
      <c r="HE211" s="329"/>
      <c r="HF211" s="329"/>
      <c r="HG211" s="329"/>
      <c r="HH211" s="329"/>
      <c r="HI211" s="329"/>
      <c r="HJ211" s="329"/>
      <c r="HK211" s="329"/>
      <c r="HL211" s="329"/>
      <c r="HM211" s="329"/>
      <c r="HN211" s="329"/>
      <c r="HO211" s="329"/>
      <c r="HP211" s="329"/>
      <c r="HQ211" s="329"/>
      <c r="HR211" s="329"/>
      <c r="HS211" s="329"/>
      <c r="HT211" s="329"/>
      <c r="HU211" s="329"/>
      <c r="HV211" s="329"/>
      <c r="HW211" s="329"/>
      <c r="HX211" s="329"/>
      <c r="HY211" s="329"/>
      <c r="HZ211" s="329"/>
      <c r="IA211" s="329"/>
      <c r="IB211" s="329"/>
      <c r="IC211" s="329"/>
      <c r="ID211" s="329"/>
      <c r="IE211" s="329"/>
      <c r="IF211" s="329"/>
      <c r="IG211" s="329"/>
      <c r="IH211" s="329"/>
      <c r="II211" s="329"/>
      <c r="IJ211" s="329"/>
      <c r="IK211" s="329"/>
      <c r="IL211" s="329"/>
      <c r="IM211" s="329"/>
      <c r="IN211" s="329"/>
      <c r="IO211" s="329"/>
      <c r="IP211" s="329"/>
      <c r="IQ211" s="329"/>
      <c r="IR211" s="329"/>
      <c r="IS211" s="329"/>
      <c r="IT211" s="329"/>
      <c r="IU211" s="329"/>
      <c r="IV211" s="329"/>
    </row>
    <row r="212" s="524" customFormat="1" ht="15.75" hidden="1" spans="1:256">
      <c r="A212" s="353" t="s">
        <v>4360</v>
      </c>
      <c r="B212" s="307" t="s">
        <v>435</v>
      </c>
      <c r="C212" s="365">
        <f ca="1">SUMIF(表1.2024年公共财政收入决算表!$A$6:$A$387,A212,表1.2024年公共财政收入决算表!$E$6:$E$387)</f>
        <v>0</v>
      </c>
      <c r="D212" s="365">
        <f t="shared" si="63"/>
        <v>0</v>
      </c>
      <c r="E212" s="542"/>
      <c r="F212" s="348"/>
      <c r="G212" s="348">
        <f ca="1" t="shared" si="64"/>
        <v>0</v>
      </c>
      <c r="H212" s="348" t="str">
        <f ca="1" t="shared" si="60"/>
        <v/>
      </c>
      <c r="I212" s="22" t="str">
        <f ca="1" t="shared" si="61"/>
        <v>否</v>
      </c>
      <c r="J212" s="547" t="str">
        <f t="shared" si="65"/>
        <v>10304</v>
      </c>
      <c r="K212" s="93" t="str">
        <f t="shared" si="62"/>
        <v>项</v>
      </c>
      <c r="L212" s="329"/>
      <c r="M212" s="329"/>
      <c r="N212" s="329"/>
      <c r="O212" s="329"/>
      <c r="P212" s="329"/>
      <c r="Q212" s="329"/>
      <c r="R212" s="329"/>
      <c r="S212" s="329"/>
      <c r="T212" s="329"/>
      <c r="U212" s="329"/>
      <c r="V212" s="329"/>
      <c r="W212" s="329"/>
      <c r="X212" s="329"/>
      <c r="Y212" s="329"/>
      <c r="Z212" s="329"/>
      <c r="AA212" s="329"/>
      <c r="AB212" s="329"/>
      <c r="AC212" s="329"/>
      <c r="AD212" s="329"/>
      <c r="AE212" s="329"/>
      <c r="AF212" s="329"/>
      <c r="AG212" s="329"/>
      <c r="AH212" s="329"/>
      <c r="AI212" s="329"/>
      <c r="AJ212" s="329"/>
      <c r="AK212" s="329"/>
      <c r="AL212" s="329"/>
      <c r="AM212" s="329"/>
      <c r="AN212" s="329"/>
      <c r="AO212" s="329"/>
      <c r="AP212" s="329"/>
      <c r="AQ212" s="329"/>
      <c r="AR212" s="329"/>
      <c r="AS212" s="329"/>
      <c r="AT212" s="329"/>
      <c r="AU212" s="329"/>
      <c r="AV212" s="329"/>
      <c r="AW212" s="329"/>
      <c r="AX212" s="329"/>
      <c r="AY212" s="329"/>
      <c r="AZ212" s="329"/>
      <c r="BA212" s="329"/>
      <c r="BB212" s="329"/>
      <c r="BC212" s="329"/>
      <c r="BD212" s="329"/>
      <c r="BE212" s="329"/>
      <c r="BF212" s="329"/>
      <c r="BG212" s="329"/>
      <c r="BH212" s="329"/>
      <c r="BI212" s="329"/>
      <c r="BJ212" s="329"/>
      <c r="BK212" s="329"/>
      <c r="BL212" s="329"/>
      <c r="BM212" s="329"/>
      <c r="BN212" s="329"/>
      <c r="BO212" s="329"/>
      <c r="BP212" s="329"/>
      <c r="BQ212" s="329"/>
      <c r="BR212" s="329"/>
      <c r="BS212" s="329"/>
      <c r="BT212" s="329"/>
      <c r="BU212" s="329"/>
      <c r="BV212" s="329"/>
      <c r="BW212" s="329"/>
      <c r="BX212" s="329"/>
      <c r="BY212" s="329"/>
      <c r="BZ212" s="329"/>
      <c r="CA212" s="329"/>
      <c r="CB212" s="329"/>
      <c r="CC212" s="329"/>
      <c r="CD212" s="329"/>
      <c r="CE212" s="329"/>
      <c r="CF212" s="329"/>
      <c r="CG212" s="329"/>
      <c r="CH212" s="329"/>
      <c r="CI212" s="329"/>
      <c r="CJ212" s="329"/>
      <c r="CK212" s="329"/>
      <c r="CL212" s="329"/>
      <c r="CM212" s="329"/>
      <c r="CN212" s="329"/>
      <c r="CO212" s="329"/>
      <c r="CP212" s="329"/>
      <c r="CQ212" s="329"/>
      <c r="CR212" s="329"/>
      <c r="CS212" s="329"/>
      <c r="CT212" s="329"/>
      <c r="CU212" s="329"/>
      <c r="CV212" s="329"/>
      <c r="CW212" s="329"/>
      <c r="CX212" s="329"/>
      <c r="CY212" s="329"/>
      <c r="CZ212" s="329"/>
      <c r="DA212" s="329"/>
      <c r="DB212" s="329"/>
      <c r="DC212" s="329"/>
      <c r="DD212" s="329"/>
      <c r="DE212" s="329"/>
      <c r="DF212" s="329"/>
      <c r="DG212" s="329"/>
      <c r="DH212" s="329"/>
      <c r="DI212" s="329"/>
      <c r="DJ212" s="329"/>
      <c r="DK212" s="329"/>
      <c r="DL212" s="329"/>
      <c r="DM212" s="329"/>
      <c r="DN212" s="329"/>
      <c r="DO212" s="329"/>
      <c r="DP212" s="329"/>
      <c r="DQ212" s="329"/>
      <c r="DR212" s="329"/>
      <c r="DS212" s="329"/>
      <c r="DT212" s="329"/>
      <c r="DU212" s="329"/>
      <c r="DV212" s="329"/>
      <c r="DW212" s="329"/>
      <c r="DX212" s="329"/>
      <c r="DY212" s="329"/>
      <c r="DZ212" s="329"/>
      <c r="EA212" s="329"/>
      <c r="EB212" s="329"/>
      <c r="EC212" s="329"/>
      <c r="ED212" s="329"/>
      <c r="EE212" s="329"/>
      <c r="EF212" s="329"/>
      <c r="EG212" s="329"/>
      <c r="EH212" s="329"/>
      <c r="EI212" s="329"/>
      <c r="EJ212" s="329"/>
      <c r="EK212" s="329"/>
      <c r="EL212" s="329"/>
      <c r="EM212" s="329"/>
      <c r="EN212" s="329"/>
      <c r="EO212" s="329"/>
      <c r="EP212" s="329"/>
      <c r="EQ212" s="329"/>
      <c r="ER212" s="329"/>
      <c r="ES212" s="329"/>
      <c r="ET212" s="329"/>
      <c r="EU212" s="329"/>
      <c r="EV212" s="329"/>
      <c r="EW212" s="329"/>
      <c r="EX212" s="329"/>
      <c r="EY212" s="329"/>
      <c r="EZ212" s="329"/>
      <c r="FA212" s="329"/>
      <c r="FB212" s="329"/>
      <c r="FC212" s="329"/>
      <c r="FD212" s="329"/>
      <c r="FE212" s="329"/>
      <c r="FF212" s="329"/>
      <c r="FG212" s="329"/>
      <c r="FH212" s="329"/>
      <c r="FI212" s="329"/>
      <c r="FJ212" s="329"/>
      <c r="FK212" s="329"/>
      <c r="FL212" s="329"/>
      <c r="FM212" s="329"/>
      <c r="FN212" s="329"/>
      <c r="FO212" s="329"/>
      <c r="FP212" s="329"/>
      <c r="FQ212" s="329"/>
      <c r="FR212" s="329"/>
      <c r="FS212" s="329"/>
      <c r="FT212" s="329"/>
      <c r="FU212" s="329"/>
      <c r="FV212" s="329"/>
      <c r="FW212" s="329"/>
      <c r="FX212" s="329"/>
      <c r="FY212" s="329"/>
      <c r="FZ212" s="329"/>
      <c r="GA212" s="329"/>
      <c r="GB212" s="329"/>
      <c r="GC212" s="329"/>
      <c r="GD212" s="329"/>
      <c r="GE212" s="329"/>
      <c r="GF212" s="329"/>
      <c r="GG212" s="329"/>
      <c r="GH212" s="329"/>
      <c r="GI212" s="329"/>
      <c r="GJ212" s="329"/>
      <c r="GK212" s="329"/>
      <c r="GL212" s="329"/>
      <c r="GM212" s="329"/>
      <c r="GN212" s="329"/>
      <c r="GO212" s="329"/>
      <c r="GP212" s="329"/>
      <c r="GQ212" s="329"/>
      <c r="GR212" s="329"/>
      <c r="GS212" s="329"/>
      <c r="GT212" s="329"/>
      <c r="GU212" s="329"/>
      <c r="GV212" s="329"/>
      <c r="GW212" s="329"/>
      <c r="GX212" s="329"/>
      <c r="GY212" s="329"/>
      <c r="GZ212" s="329"/>
      <c r="HA212" s="329"/>
      <c r="HB212" s="329"/>
      <c r="HC212" s="329"/>
      <c r="HD212" s="329"/>
      <c r="HE212" s="329"/>
      <c r="HF212" s="329"/>
      <c r="HG212" s="329"/>
      <c r="HH212" s="329"/>
      <c r="HI212" s="329"/>
      <c r="HJ212" s="329"/>
      <c r="HK212" s="329"/>
      <c r="HL212" s="329"/>
      <c r="HM212" s="329"/>
      <c r="HN212" s="329"/>
      <c r="HO212" s="329"/>
      <c r="HP212" s="329"/>
      <c r="HQ212" s="329"/>
      <c r="HR212" s="329"/>
      <c r="HS212" s="329"/>
      <c r="HT212" s="329"/>
      <c r="HU212" s="329"/>
      <c r="HV212" s="329"/>
      <c r="HW212" s="329"/>
      <c r="HX212" s="329"/>
      <c r="HY212" s="329"/>
      <c r="HZ212" s="329"/>
      <c r="IA212" s="329"/>
      <c r="IB212" s="329"/>
      <c r="IC212" s="329"/>
      <c r="ID212" s="329"/>
      <c r="IE212" s="329"/>
      <c r="IF212" s="329"/>
      <c r="IG212" s="329"/>
      <c r="IH212" s="329"/>
      <c r="II212" s="329"/>
      <c r="IJ212" s="329"/>
      <c r="IK212" s="329"/>
      <c r="IL212" s="329"/>
      <c r="IM212" s="329"/>
      <c r="IN212" s="329"/>
      <c r="IO212" s="329"/>
      <c r="IP212" s="329"/>
      <c r="IQ212" s="329"/>
      <c r="IR212" s="329"/>
      <c r="IS212" s="329"/>
      <c r="IT212" s="329"/>
      <c r="IU212" s="329"/>
      <c r="IV212" s="329"/>
    </row>
    <row r="213" s="524" customFormat="1" ht="15.75" hidden="1" spans="1:256">
      <c r="A213" s="353" t="s">
        <v>4361</v>
      </c>
      <c r="B213" s="307" t="s">
        <v>439</v>
      </c>
      <c r="C213" s="365">
        <f ca="1">SUMIF(表1.2024年公共财政收入决算表!$A$6:$A$387,A213,表1.2024年公共财政收入决算表!$E$6:$E$387)</f>
        <v>0</v>
      </c>
      <c r="D213" s="365">
        <f t="shared" si="63"/>
        <v>0</v>
      </c>
      <c r="E213" s="542"/>
      <c r="F213" s="348"/>
      <c r="G213" s="348">
        <f ca="1" t="shared" si="64"/>
        <v>0</v>
      </c>
      <c r="H213" s="348" t="str">
        <f ca="1" t="shared" si="60"/>
        <v/>
      </c>
      <c r="I213" s="22" t="str">
        <f ca="1" t="shared" si="61"/>
        <v>否</v>
      </c>
      <c r="J213" s="547" t="str">
        <f t="shared" si="65"/>
        <v>10304</v>
      </c>
      <c r="K213" s="93" t="str">
        <f t="shared" si="62"/>
        <v>项</v>
      </c>
      <c r="L213" s="329"/>
      <c r="M213" s="329"/>
      <c r="N213" s="329"/>
      <c r="O213" s="329"/>
      <c r="P213" s="329"/>
      <c r="Q213" s="329"/>
      <c r="R213" s="329"/>
      <c r="S213" s="329"/>
      <c r="T213" s="329"/>
      <c r="U213" s="329"/>
      <c r="V213" s="329"/>
      <c r="W213" s="329"/>
      <c r="X213" s="329"/>
      <c r="Y213" s="329"/>
      <c r="Z213" s="329"/>
      <c r="AA213" s="329"/>
      <c r="AB213" s="329"/>
      <c r="AC213" s="329"/>
      <c r="AD213" s="329"/>
      <c r="AE213" s="329"/>
      <c r="AF213" s="329"/>
      <c r="AG213" s="329"/>
      <c r="AH213" s="329"/>
      <c r="AI213" s="329"/>
      <c r="AJ213" s="329"/>
      <c r="AK213" s="329"/>
      <c r="AL213" s="329"/>
      <c r="AM213" s="329"/>
      <c r="AN213" s="329"/>
      <c r="AO213" s="329"/>
      <c r="AP213" s="329"/>
      <c r="AQ213" s="329"/>
      <c r="AR213" s="329"/>
      <c r="AS213" s="329"/>
      <c r="AT213" s="329"/>
      <c r="AU213" s="329"/>
      <c r="AV213" s="329"/>
      <c r="AW213" s="329"/>
      <c r="AX213" s="329"/>
      <c r="AY213" s="329"/>
      <c r="AZ213" s="329"/>
      <c r="BA213" s="329"/>
      <c r="BB213" s="329"/>
      <c r="BC213" s="329"/>
      <c r="BD213" s="329"/>
      <c r="BE213" s="329"/>
      <c r="BF213" s="329"/>
      <c r="BG213" s="329"/>
      <c r="BH213" s="329"/>
      <c r="BI213" s="329"/>
      <c r="BJ213" s="329"/>
      <c r="BK213" s="329"/>
      <c r="BL213" s="329"/>
      <c r="BM213" s="329"/>
      <c r="BN213" s="329"/>
      <c r="BO213" s="329"/>
      <c r="BP213" s="329"/>
      <c r="BQ213" s="329"/>
      <c r="BR213" s="329"/>
      <c r="BS213" s="329"/>
      <c r="BT213" s="329"/>
      <c r="BU213" s="329"/>
      <c r="BV213" s="329"/>
      <c r="BW213" s="329"/>
      <c r="BX213" s="329"/>
      <c r="BY213" s="329"/>
      <c r="BZ213" s="329"/>
      <c r="CA213" s="329"/>
      <c r="CB213" s="329"/>
      <c r="CC213" s="329"/>
      <c r="CD213" s="329"/>
      <c r="CE213" s="329"/>
      <c r="CF213" s="329"/>
      <c r="CG213" s="329"/>
      <c r="CH213" s="329"/>
      <c r="CI213" s="329"/>
      <c r="CJ213" s="329"/>
      <c r="CK213" s="329"/>
      <c r="CL213" s="329"/>
      <c r="CM213" s="329"/>
      <c r="CN213" s="329"/>
      <c r="CO213" s="329"/>
      <c r="CP213" s="329"/>
      <c r="CQ213" s="329"/>
      <c r="CR213" s="329"/>
      <c r="CS213" s="329"/>
      <c r="CT213" s="329"/>
      <c r="CU213" s="329"/>
      <c r="CV213" s="329"/>
      <c r="CW213" s="329"/>
      <c r="CX213" s="329"/>
      <c r="CY213" s="329"/>
      <c r="CZ213" s="329"/>
      <c r="DA213" s="329"/>
      <c r="DB213" s="329"/>
      <c r="DC213" s="329"/>
      <c r="DD213" s="329"/>
      <c r="DE213" s="329"/>
      <c r="DF213" s="329"/>
      <c r="DG213" s="329"/>
      <c r="DH213" s="329"/>
      <c r="DI213" s="329"/>
      <c r="DJ213" s="329"/>
      <c r="DK213" s="329"/>
      <c r="DL213" s="329"/>
      <c r="DM213" s="329"/>
      <c r="DN213" s="329"/>
      <c r="DO213" s="329"/>
      <c r="DP213" s="329"/>
      <c r="DQ213" s="329"/>
      <c r="DR213" s="329"/>
      <c r="DS213" s="329"/>
      <c r="DT213" s="329"/>
      <c r="DU213" s="329"/>
      <c r="DV213" s="329"/>
      <c r="DW213" s="329"/>
      <c r="DX213" s="329"/>
      <c r="DY213" s="329"/>
      <c r="DZ213" s="329"/>
      <c r="EA213" s="329"/>
      <c r="EB213" s="329"/>
      <c r="EC213" s="329"/>
      <c r="ED213" s="329"/>
      <c r="EE213" s="329"/>
      <c r="EF213" s="329"/>
      <c r="EG213" s="329"/>
      <c r="EH213" s="329"/>
      <c r="EI213" s="329"/>
      <c r="EJ213" s="329"/>
      <c r="EK213" s="329"/>
      <c r="EL213" s="329"/>
      <c r="EM213" s="329"/>
      <c r="EN213" s="329"/>
      <c r="EO213" s="329"/>
      <c r="EP213" s="329"/>
      <c r="EQ213" s="329"/>
      <c r="ER213" s="329"/>
      <c r="ES213" s="329"/>
      <c r="ET213" s="329"/>
      <c r="EU213" s="329"/>
      <c r="EV213" s="329"/>
      <c r="EW213" s="329"/>
      <c r="EX213" s="329"/>
      <c r="EY213" s="329"/>
      <c r="EZ213" s="329"/>
      <c r="FA213" s="329"/>
      <c r="FB213" s="329"/>
      <c r="FC213" s="329"/>
      <c r="FD213" s="329"/>
      <c r="FE213" s="329"/>
      <c r="FF213" s="329"/>
      <c r="FG213" s="329"/>
      <c r="FH213" s="329"/>
      <c r="FI213" s="329"/>
      <c r="FJ213" s="329"/>
      <c r="FK213" s="329"/>
      <c r="FL213" s="329"/>
      <c r="FM213" s="329"/>
      <c r="FN213" s="329"/>
      <c r="FO213" s="329"/>
      <c r="FP213" s="329"/>
      <c r="FQ213" s="329"/>
      <c r="FR213" s="329"/>
      <c r="FS213" s="329"/>
      <c r="FT213" s="329"/>
      <c r="FU213" s="329"/>
      <c r="FV213" s="329"/>
      <c r="FW213" s="329"/>
      <c r="FX213" s="329"/>
      <c r="FY213" s="329"/>
      <c r="FZ213" s="329"/>
      <c r="GA213" s="329"/>
      <c r="GB213" s="329"/>
      <c r="GC213" s="329"/>
      <c r="GD213" s="329"/>
      <c r="GE213" s="329"/>
      <c r="GF213" s="329"/>
      <c r="GG213" s="329"/>
      <c r="GH213" s="329"/>
      <c r="GI213" s="329"/>
      <c r="GJ213" s="329"/>
      <c r="GK213" s="329"/>
      <c r="GL213" s="329"/>
      <c r="GM213" s="329"/>
      <c r="GN213" s="329"/>
      <c r="GO213" s="329"/>
      <c r="GP213" s="329"/>
      <c r="GQ213" s="329"/>
      <c r="GR213" s="329"/>
      <c r="GS213" s="329"/>
      <c r="GT213" s="329"/>
      <c r="GU213" s="329"/>
      <c r="GV213" s="329"/>
      <c r="GW213" s="329"/>
      <c r="GX213" s="329"/>
      <c r="GY213" s="329"/>
      <c r="GZ213" s="329"/>
      <c r="HA213" s="329"/>
      <c r="HB213" s="329"/>
      <c r="HC213" s="329"/>
      <c r="HD213" s="329"/>
      <c r="HE213" s="329"/>
      <c r="HF213" s="329"/>
      <c r="HG213" s="329"/>
      <c r="HH213" s="329"/>
      <c r="HI213" s="329"/>
      <c r="HJ213" s="329"/>
      <c r="HK213" s="329"/>
      <c r="HL213" s="329"/>
      <c r="HM213" s="329"/>
      <c r="HN213" s="329"/>
      <c r="HO213" s="329"/>
      <c r="HP213" s="329"/>
      <c r="HQ213" s="329"/>
      <c r="HR213" s="329"/>
      <c r="HS213" s="329"/>
      <c r="HT213" s="329"/>
      <c r="HU213" s="329"/>
      <c r="HV213" s="329"/>
      <c r="HW213" s="329"/>
      <c r="HX213" s="329"/>
      <c r="HY213" s="329"/>
      <c r="HZ213" s="329"/>
      <c r="IA213" s="329"/>
      <c r="IB213" s="329"/>
      <c r="IC213" s="329"/>
      <c r="ID213" s="329"/>
      <c r="IE213" s="329"/>
      <c r="IF213" s="329"/>
      <c r="IG213" s="329"/>
      <c r="IH213" s="329"/>
      <c r="II213" s="329"/>
      <c r="IJ213" s="329"/>
      <c r="IK213" s="329"/>
      <c r="IL213" s="329"/>
      <c r="IM213" s="329"/>
      <c r="IN213" s="329"/>
      <c r="IO213" s="329"/>
      <c r="IP213" s="329"/>
      <c r="IQ213" s="329"/>
      <c r="IR213" s="329"/>
      <c r="IS213" s="329"/>
      <c r="IT213" s="329"/>
      <c r="IU213" s="329"/>
      <c r="IV213" s="329"/>
    </row>
    <row r="214" s="524" customFormat="1" ht="31.5" hidden="1" spans="1:256">
      <c r="A214" s="353" t="s">
        <v>4362</v>
      </c>
      <c r="B214" s="307" t="s">
        <v>443</v>
      </c>
      <c r="C214" s="365">
        <f ca="1">SUMIF(表1.2024年公共财政收入决算表!$A$6:$A$387,A214,表1.2024年公共财政收入决算表!$E$6:$E$387)</f>
        <v>0</v>
      </c>
      <c r="D214" s="365">
        <f t="shared" si="63"/>
        <v>0</v>
      </c>
      <c r="E214" s="542"/>
      <c r="F214" s="348"/>
      <c r="G214" s="348">
        <f ca="1" t="shared" si="64"/>
        <v>0</v>
      </c>
      <c r="H214" s="348" t="str">
        <f ca="1" t="shared" si="60"/>
        <v/>
      </c>
      <c r="I214" s="22" t="str">
        <f ca="1" t="shared" si="61"/>
        <v>否</v>
      </c>
      <c r="J214" s="547" t="str">
        <f t="shared" si="65"/>
        <v>10304</v>
      </c>
      <c r="K214" s="93" t="str">
        <f t="shared" si="62"/>
        <v>项</v>
      </c>
      <c r="L214" s="329"/>
      <c r="M214" s="329"/>
      <c r="N214" s="329"/>
      <c r="O214" s="329"/>
      <c r="P214" s="329"/>
      <c r="Q214" s="329"/>
      <c r="R214" s="329"/>
      <c r="S214" s="329"/>
      <c r="T214" s="329"/>
      <c r="U214" s="329"/>
      <c r="V214" s="329"/>
      <c r="W214" s="329"/>
      <c r="X214" s="329"/>
      <c r="Y214" s="329"/>
      <c r="Z214" s="329"/>
      <c r="AA214" s="329"/>
      <c r="AB214" s="329"/>
      <c r="AC214" s="329"/>
      <c r="AD214" s="329"/>
      <c r="AE214" s="329"/>
      <c r="AF214" s="329"/>
      <c r="AG214" s="329"/>
      <c r="AH214" s="329"/>
      <c r="AI214" s="329"/>
      <c r="AJ214" s="329"/>
      <c r="AK214" s="329"/>
      <c r="AL214" s="329"/>
      <c r="AM214" s="329"/>
      <c r="AN214" s="329"/>
      <c r="AO214" s="329"/>
      <c r="AP214" s="329"/>
      <c r="AQ214" s="329"/>
      <c r="AR214" s="329"/>
      <c r="AS214" s="329"/>
      <c r="AT214" s="329"/>
      <c r="AU214" s="329"/>
      <c r="AV214" s="329"/>
      <c r="AW214" s="329"/>
      <c r="AX214" s="329"/>
      <c r="AY214" s="329"/>
      <c r="AZ214" s="329"/>
      <c r="BA214" s="329"/>
      <c r="BB214" s="329"/>
      <c r="BC214" s="329"/>
      <c r="BD214" s="329"/>
      <c r="BE214" s="329"/>
      <c r="BF214" s="329"/>
      <c r="BG214" s="329"/>
      <c r="BH214" s="329"/>
      <c r="BI214" s="329"/>
      <c r="BJ214" s="329"/>
      <c r="BK214" s="329"/>
      <c r="BL214" s="329"/>
      <c r="BM214" s="329"/>
      <c r="BN214" s="329"/>
      <c r="BO214" s="329"/>
      <c r="BP214" s="329"/>
      <c r="BQ214" s="329"/>
      <c r="BR214" s="329"/>
      <c r="BS214" s="329"/>
      <c r="BT214" s="329"/>
      <c r="BU214" s="329"/>
      <c r="BV214" s="329"/>
      <c r="BW214" s="329"/>
      <c r="BX214" s="329"/>
      <c r="BY214" s="329"/>
      <c r="BZ214" s="329"/>
      <c r="CA214" s="329"/>
      <c r="CB214" s="329"/>
      <c r="CC214" s="329"/>
      <c r="CD214" s="329"/>
      <c r="CE214" s="329"/>
      <c r="CF214" s="329"/>
      <c r="CG214" s="329"/>
      <c r="CH214" s="329"/>
      <c r="CI214" s="329"/>
      <c r="CJ214" s="329"/>
      <c r="CK214" s="329"/>
      <c r="CL214" s="329"/>
      <c r="CM214" s="329"/>
      <c r="CN214" s="329"/>
      <c r="CO214" s="329"/>
      <c r="CP214" s="329"/>
      <c r="CQ214" s="329"/>
      <c r="CR214" s="329"/>
      <c r="CS214" s="329"/>
      <c r="CT214" s="329"/>
      <c r="CU214" s="329"/>
      <c r="CV214" s="329"/>
      <c r="CW214" s="329"/>
      <c r="CX214" s="329"/>
      <c r="CY214" s="329"/>
      <c r="CZ214" s="329"/>
      <c r="DA214" s="329"/>
      <c r="DB214" s="329"/>
      <c r="DC214" s="329"/>
      <c r="DD214" s="329"/>
      <c r="DE214" s="329"/>
      <c r="DF214" s="329"/>
      <c r="DG214" s="329"/>
      <c r="DH214" s="329"/>
      <c r="DI214" s="329"/>
      <c r="DJ214" s="329"/>
      <c r="DK214" s="329"/>
      <c r="DL214" s="329"/>
      <c r="DM214" s="329"/>
      <c r="DN214" s="329"/>
      <c r="DO214" s="329"/>
      <c r="DP214" s="329"/>
      <c r="DQ214" s="329"/>
      <c r="DR214" s="329"/>
      <c r="DS214" s="329"/>
      <c r="DT214" s="329"/>
      <c r="DU214" s="329"/>
      <c r="DV214" s="329"/>
      <c r="DW214" s="329"/>
      <c r="DX214" s="329"/>
      <c r="DY214" s="329"/>
      <c r="DZ214" s="329"/>
      <c r="EA214" s="329"/>
      <c r="EB214" s="329"/>
      <c r="EC214" s="329"/>
      <c r="ED214" s="329"/>
      <c r="EE214" s="329"/>
      <c r="EF214" s="329"/>
      <c r="EG214" s="329"/>
      <c r="EH214" s="329"/>
      <c r="EI214" s="329"/>
      <c r="EJ214" s="329"/>
      <c r="EK214" s="329"/>
      <c r="EL214" s="329"/>
      <c r="EM214" s="329"/>
      <c r="EN214" s="329"/>
      <c r="EO214" s="329"/>
      <c r="EP214" s="329"/>
      <c r="EQ214" s="329"/>
      <c r="ER214" s="329"/>
      <c r="ES214" s="329"/>
      <c r="ET214" s="329"/>
      <c r="EU214" s="329"/>
      <c r="EV214" s="329"/>
      <c r="EW214" s="329"/>
      <c r="EX214" s="329"/>
      <c r="EY214" s="329"/>
      <c r="EZ214" s="329"/>
      <c r="FA214" s="329"/>
      <c r="FB214" s="329"/>
      <c r="FC214" s="329"/>
      <c r="FD214" s="329"/>
      <c r="FE214" s="329"/>
      <c r="FF214" s="329"/>
      <c r="FG214" s="329"/>
      <c r="FH214" s="329"/>
      <c r="FI214" s="329"/>
      <c r="FJ214" s="329"/>
      <c r="FK214" s="329"/>
      <c r="FL214" s="329"/>
      <c r="FM214" s="329"/>
      <c r="FN214" s="329"/>
      <c r="FO214" s="329"/>
      <c r="FP214" s="329"/>
      <c r="FQ214" s="329"/>
      <c r="FR214" s="329"/>
      <c r="FS214" s="329"/>
      <c r="FT214" s="329"/>
      <c r="FU214" s="329"/>
      <c r="FV214" s="329"/>
      <c r="FW214" s="329"/>
      <c r="FX214" s="329"/>
      <c r="FY214" s="329"/>
      <c r="FZ214" s="329"/>
      <c r="GA214" s="329"/>
      <c r="GB214" s="329"/>
      <c r="GC214" s="329"/>
      <c r="GD214" s="329"/>
      <c r="GE214" s="329"/>
      <c r="GF214" s="329"/>
      <c r="GG214" s="329"/>
      <c r="GH214" s="329"/>
      <c r="GI214" s="329"/>
      <c r="GJ214" s="329"/>
      <c r="GK214" s="329"/>
      <c r="GL214" s="329"/>
      <c r="GM214" s="329"/>
      <c r="GN214" s="329"/>
      <c r="GO214" s="329"/>
      <c r="GP214" s="329"/>
      <c r="GQ214" s="329"/>
      <c r="GR214" s="329"/>
      <c r="GS214" s="329"/>
      <c r="GT214" s="329"/>
      <c r="GU214" s="329"/>
      <c r="GV214" s="329"/>
      <c r="GW214" s="329"/>
      <c r="GX214" s="329"/>
      <c r="GY214" s="329"/>
      <c r="GZ214" s="329"/>
      <c r="HA214" s="329"/>
      <c r="HB214" s="329"/>
      <c r="HC214" s="329"/>
      <c r="HD214" s="329"/>
      <c r="HE214" s="329"/>
      <c r="HF214" s="329"/>
      <c r="HG214" s="329"/>
      <c r="HH214" s="329"/>
      <c r="HI214" s="329"/>
      <c r="HJ214" s="329"/>
      <c r="HK214" s="329"/>
      <c r="HL214" s="329"/>
      <c r="HM214" s="329"/>
      <c r="HN214" s="329"/>
      <c r="HO214" s="329"/>
      <c r="HP214" s="329"/>
      <c r="HQ214" s="329"/>
      <c r="HR214" s="329"/>
      <c r="HS214" s="329"/>
      <c r="HT214" s="329"/>
      <c r="HU214" s="329"/>
      <c r="HV214" s="329"/>
      <c r="HW214" s="329"/>
      <c r="HX214" s="329"/>
      <c r="HY214" s="329"/>
      <c r="HZ214" s="329"/>
      <c r="IA214" s="329"/>
      <c r="IB214" s="329"/>
      <c r="IC214" s="329"/>
      <c r="ID214" s="329"/>
      <c r="IE214" s="329"/>
      <c r="IF214" s="329"/>
      <c r="IG214" s="329"/>
      <c r="IH214" s="329"/>
      <c r="II214" s="329"/>
      <c r="IJ214" s="329"/>
      <c r="IK214" s="329"/>
      <c r="IL214" s="329"/>
      <c r="IM214" s="329"/>
      <c r="IN214" s="329"/>
      <c r="IO214" s="329"/>
      <c r="IP214" s="329"/>
      <c r="IQ214" s="329"/>
      <c r="IR214" s="329"/>
      <c r="IS214" s="329"/>
      <c r="IT214" s="329"/>
      <c r="IU214" s="329"/>
      <c r="IV214" s="329"/>
    </row>
    <row r="215" s="524" customFormat="1" ht="31.5" hidden="1" spans="1:256">
      <c r="A215" s="353" t="s">
        <v>4363</v>
      </c>
      <c r="B215" s="307" t="s">
        <v>462</v>
      </c>
      <c r="C215" s="365">
        <f ca="1">SUMIF(表1.2024年公共财政收入决算表!$A$6:$A$387,A215,表1.2024年公共财政收入决算表!$E$6:$E$387)</f>
        <v>0</v>
      </c>
      <c r="D215" s="365">
        <f t="shared" si="63"/>
        <v>0</v>
      </c>
      <c r="E215" s="542"/>
      <c r="F215" s="348"/>
      <c r="G215" s="348">
        <f ca="1" t="shared" si="64"/>
        <v>0</v>
      </c>
      <c r="H215" s="348" t="str">
        <f ca="1" t="shared" si="60"/>
        <v/>
      </c>
      <c r="I215" s="22" t="str">
        <f ca="1" t="shared" si="61"/>
        <v>否</v>
      </c>
      <c r="J215" s="547" t="str">
        <f t="shared" si="65"/>
        <v>10304</v>
      </c>
      <c r="K215" s="93" t="str">
        <f t="shared" si="62"/>
        <v>项</v>
      </c>
      <c r="L215" s="329"/>
      <c r="M215" s="329"/>
      <c r="N215" s="329"/>
      <c r="O215" s="329"/>
      <c r="P215" s="329"/>
      <c r="Q215" s="329"/>
      <c r="R215" s="329"/>
      <c r="S215" s="329"/>
      <c r="T215" s="329"/>
      <c r="U215" s="329"/>
      <c r="V215" s="329"/>
      <c r="W215" s="329"/>
      <c r="X215" s="329"/>
      <c r="Y215" s="329"/>
      <c r="Z215" s="329"/>
      <c r="AA215" s="329"/>
      <c r="AB215" s="329"/>
      <c r="AC215" s="329"/>
      <c r="AD215" s="329"/>
      <c r="AE215" s="329"/>
      <c r="AF215" s="329"/>
      <c r="AG215" s="329"/>
      <c r="AH215" s="329"/>
      <c r="AI215" s="329"/>
      <c r="AJ215" s="329"/>
      <c r="AK215" s="329"/>
      <c r="AL215" s="329"/>
      <c r="AM215" s="329"/>
      <c r="AN215" s="329"/>
      <c r="AO215" s="329"/>
      <c r="AP215" s="329"/>
      <c r="AQ215" s="329"/>
      <c r="AR215" s="329"/>
      <c r="AS215" s="329"/>
      <c r="AT215" s="329"/>
      <c r="AU215" s="329"/>
      <c r="AV215" s="329"/>
      <c r="AW215" s="329"/>
      <c r="AX215" s="329"/>
      <c r="AY215" s="329"/>
      <c r="AZ215" s="329"/>
      <c r="BA215" s="329"/>
      <c r="BB215" s="329"/>
      <c r="BC215" s="329"/>
      <c r="BD215" s="329"/>
      <c r="BE215" s="329"/>
      <c r="BF215" s="329"/>
      <c r="BG215" s="329"/>
      <c r="BH215" s="329"/>
      <c r="BI215" s="329"/>
      <c r="BJ215" s="329"/>
      <c r="BK215" s="329"/>
      <c r="BL215" s="329"/>
      <c r="BM215" s="329"/>
      <c r="BN215" s="329"/>
      <c r="BO215" s="329"/>
      <c r="BP215" s="329"/>
      <c r="BQ215" s="329"/>
      <c r="BR215" s="329"/>
      <c r="BS215" s="329"/>
      <c r="BT215" s="329"/>
      <c r="BU215" s="329"/>
      <c r="BV215" s="329"/>
      <c r="BW215" s="329"/>
      <c r="BX215" s="329"/>
      <c r="BY215" s="329"/>
      <c r="BZ215" s="329"/>
      <c r="CA215" s="329"/>
      <c r="CB215" s="329"/>
      <c r="CC215" s="329"/>
      <c r="CD215" s="329"/>
      <c r="CE215" s="329"/>
      <c r="CF215" s="329"/>
      <c r="CG215" s="329"/>
      <c r="CH215" s="329"/>
      <c r="CI215" s="329"/>
      <c r="CJ215" s="329"/>
      <c r="CK215" s="329"/>
      <c r="CL215" s="329"/>
      <c r="CM215" s="329"/>
      <c r="CN215" s="329"/>
      <c r="CO215" s="329"/>
      <c r="CP215" s="329"/>
      <c r="CQ215" s="329"/>
      <c r="CR215" s="329"/>
      <c r="CS215" s="329"/>
      <c r="CT215" s="329"/>
      <c r="CU215" s="329"/>
      <c r="CV215" s="329"/>
      <c r="CW215" s="329"/>
      <c r="CX215" s="329"/>
      <c r="CY215" s="329"/>
      <c r="CZ215" s="329"/>
      <c r="DA215" s="329"/>
      <c r="DB215" s="329"/>
      <c r="DC215" s="329"/>
      <c r="DD215" s="329"/>
      <c r="DE215" s="329"/>
      <c r="DF215" s="329"/>
      <c r="DG215" s="329"/>
      <c r="DH215" s="329"/>
      <c r="DI215" s="329"/>
      <c r="DJ215" s="329"/>
      <c r="DK215" s="329"/>
      <c r="DL215" s="329"/>
      <c r="DM215" s="329"/>
      <c r="DN215" s="329"/>
      <c r="DO215" s="329"/>
      <c r="DP215" s="329"/>
      <c r="DQ215" s="329"/>
      <c r="DR215" s="329"/>
      <c r="DS215" s="329"/>
      <c r="DT215" s="329"/>
      <c r="DU215" s="329"/>
      <c r="DV215" s="329"/>
      <c r="DW215" s="329"/>
      <c r="DX215" s="329"/>
      <c r="DY215" s="329"/>
      <c r="DZ215" s="329"/>
      <c r="EA215" s="329"/>
      <c r="EB215" s="329"/>
      <c r="EC215" s="329"/>
      <c r="ED215" s="329"/>
      <c r="EE215" s="329"/>
      <c r="EF215" s="329"/>
      <c r="EG215" s="329"/>
      <c r="EH215" s="329"/>
      <c r="EI215" s="329"/>
      <c r="EJ215" s="329"/>
      <c r="EK215" s="329"/>
      <c r="EL215" s="329"/>
      <c r="EM215" s="329"/>
      <c r="EN215" s="329"/>
      <c r="EO215" s="329"/>
      <c r="EP215" s="329"/>
      <c r="EQ215" s="329"/>
      <c r="ER215" s="329"/>
      <c r="ES215" s="329"/>
      <c r="ET215" s="329"/>
      <c r="EU215" s="329"/>
      <c r="EV215" s="329"/>
      <c r="EW215" s="329"/>
      <c r="EX215" s="329"/>
      <c r="EY215" s="329"/>
      <c r="EZ215" s="329"/>
      <c r="FA215" s="329"/>
      <c r="FB215" s="329"/>
      <c r="FC215" s="329"/>
      <c r="FD215" s="329"/>
      <c r="FE215" s="329"/>
      <c r="FF215" s="329"/>
      <c r="FG215" s="329"/>
      <c r="FH215" s="329"/>
      <c r="FI215" s="329"/>
      <c r="FJ215" s="329"/>
      <c r="FK215" s="329"/>
      <c r="FL215" s="329"/>
      <c r="FM215" s="329"/>
      <c r="FN215" s="329"/>
      <c r="FO215" s="329"/>
      <c r="FP215" s="329"/>
      <c r="FQ215" s="329"/>
      <c r="FR215" s="329"/>
      <c r="FS215" s="329"/>
      <c r="FT215" s="329"/>
      <c r="FU215" s="329"/>
      <c r="FV215" s="329"/>
      <c r="FW215" s="329"/>
      <c r="FX215" s="329"/>
      <c r="FY215" s="329"/>
      <c r="FZ215" s="329"/>
      <c r="GA215" s="329"/>
      <c r="GB215" s="329"/>
      <c r="GC215" s="329"/>
      <c r="GD215" s="329"/>
      <c r="GE215" s="329"/>
      <c r="GF215" s="329"/>
      <c r="GG215" s="329"/>
      <c r="GH215" s="329"/>
      <c r="GI215" s="329"/>
      <c r="GJ215" s="329"/>
      <c r="GK215" s="329"/>
      <c r="GL215" s="329"/>
      <c r="GM215" s="329"/>
      <c r="GN215" s="329"/>
      <c r="GO215" s="329"/>
      <c r="GP215" s="329"/>
      <c r="GQ215" s="329"/>
      <c r="GR215" s="329"/>
      <c r="GS215" s="329"/>
      <c r="GT215" s="329"/>
      <c r="GU215" s="329"/>
      <c r="GV215" s="329"/>
      <c r="GW215" s="329"/>
      <c r="GX215" s="329"/>
      <c r="GY215" s="329"/>
      <c r="GZ215" s="329"/>
      <c r="HA215" s="329"/>
      <c r="HB215" s="329"/>
      <c r="HC215" s="329"/>
      <c r="HD215" s="329"/>
      <c r="HE215" s="329"/>
      <c r="HF215" s="329"/>
      <c r="HG215" s="329"/>
      <c r="HH215" s="329"/>
      <c r="HI215" s="329"/>
      <c r="HJ215" s="329"/>
      <c r="HK215" s="329"/>
      <c r="HL215" s="329"/>
      <c r="HM215" s="329"/>
      <c r="HN215" s="329"/>
      <c r="HO215" s="329"/>
      <c r="HP215" s="329"/>
      <c r="HQ215" s="329"/>
      <c r="HR215" s="329"/>
      <c r="HS215" s="329"/>
      <c r="HT215" s="329"/>
      <c r="HU215" s="329"/>
      <c r="HV215" s="329"/>
      <c r="HW215" s="329"/>
      <c r="HX215" s="329"/>
      <c r="HY215" s="329"/>
      <c r="HZ215" s="329"/>
      <c r="IA215" s="329"/>
      <c r="IB215" s="329"/>
      <c r="IC215" s="329"/>
      <c r="ID215" s="329"/>
      <c r="IE215" s="329"/>
      <c r="IF215" s="329"/>
      <c r="IG215" s="329"/>
      <c r="IH215" s="329"/>
      <c r="II215" s="329"/>
      <c r="IJ215" s="329"/>
      <c r="IK215" s="329"/>
      <c r="IL215" s="329"/>
      <c r="IM215" s="329"/>
      <c r="IN215" s="329"/>
      <c r="IO215" s="329"/>
      <c r="IP215" s="329"/>
      <c r="IQ215" s="329"/>
      <c r="IR215" s="329"/>
      <c r="IS215" s="329"/>
      <c r="IT215" s="329"/>
      <c r="IU215" s="329"/>
      <c r="IV215" s="329"/>
    </row>
    <row r="216" s="524" customFormat="1" ht="31.5" hidden="1" spans="1:256">
      <c r="A216" s="353" t="s">
        <v>4364</v>
      </c>
      <c r="B216" s="307" t="s">
        <v>467</v>
      </c>
      <c r="C216" s="365">
        <f ca="1">SUMIF(表1.2024年公共财政收入决算表!$A$6:$A$387,A216,表1.2024年公共财政收入决算表!$E$6:$E$387)</f>
        <v>0</v>
      </c>
      <c r="D216" s="365">
        <f t="shared" si="63"/>
        <v>0</v>
      </c>
      <c r="E216" s="542"/>
      <c r="F216" s="348"/>
      <c r="G216" s="348">
        <f ca="1" t="shared" si="64"/>
        <v>0</v>
      </c>
      <c r="H216" s="348" t="str">
        <f ca="1" t="shared" si="60"/>
        <v/>
      </c>
      <c r="I216" s="22" t="str">
        <f ca="1" t="shared" si="61"/>
        <v>否</v>
      </c>
      <c r="J216" s="547" t="str">
        <f t="shared" si="65"/>
        <v>10304</v>
      </c>
      <c r="K216" s="93" t="str">
        <f t="shared" si="62"/>
        <v>项</v>
      </c>
      <c r="L216" s="329"/>
      <c r="M216" s="329"/>
      <c r="N216" s="329"/>
      <c r="O216" s="329"/>
      <c r="P216" s="329"/>
      <c r="Q216" s="329"/>
      <c r="R216" s="329"/>
      <c r="S216" s="329"/>
      <c r="T216" s="329"/>
      <c r="U216" s="329"/>
      <c r="V216" s="329"/>
      <c r="W216" s="329"/>
      <c r="X216" s="329"/>
      <c r="Y216" s="329"/>
      <c r="Z216" s="329"/>
      <c r="AA216" s="329"/>
      <c r="AB216" s="329"/>
      <c r="AC216" s="329"/>
      <c r="AD216" s="329"/>
      <c r="AE216" s="329"/>
      <c r="AF216" s="329"/>
      <c r="AG216" s="329"/>
      <c r="AH216" s="329"/>
      <c r="AI216" s="329"/>
      <c r="AJ216" s="329"/>
      <c r="AK216" s="329"/>
      <c r="AL216" s="329"/>
      <c r="AM216" s="329"/>
      <c r="AN216" s="329"/>
      <c r="AO216" s="329"/>
      <c r="AP216" s="329"/>
      <c r="AQ216" s="329"/>
      <c r="AR216" s="329"/>
      <c r="AS216" s="329"/>
      <c r="AT216" s="329"/>
      <c r="AU216" s="329"/>
      <c r="AV216" s="329"/>
      <c r="AW216" s="329"/>
      <c r="AX216" s="329"/>
      <c r="AY216" s="329"/>
      <c r="AZ216" s="329"/>
      <c r="BA216" s="329"/>
      <c r="BB216" s="329"/>
      <c r="BC216" s="329"/>
      <c r="BD216" s="329"/>
      <c r="BE216" s="329"/>
      <c r="BF216" s="329"/>
      <c r="BG216" s="329"/>
      <c r="BH216" s="329"/>
      <c r="BI216" s="329"/>
      <c r="BJ216" s="329"/>
      <c r="BK216" s="329"/>
      <c r="BL216" s="329"/>
      <c r="BM216" s="329"/>
      <c r="BN216" s="329"/>
      <c r="BO216" s="329"/>
      <c r="BP216" s="329"/>
      <c r="BQ216" s="329"/>
      <c r="BR216" s="329"/>
      <c r="BS216" s="329"/>
      <c r="BT216" s="329"/>
      <c r="BU216" s="329"/>
      <c r="BV216" s="329"/>
      <c r="BW216" s="329"/>
      <c r="BX216" s="329"/>
      <c r="BY216" s="329"/>
      <c r="BZ216" s="329"/>
      <c r="CA216" s="329"/>
      <c r="CB216" s="329"/>
      <c r="CC216" s="329"/>
      <c r="CD216" s="329"/>
      <c r="CE216" s="329"/>
      <c r="CF216" s="329"/>
      <c r="CG216" s="329"/>
      <c r="CH216" s="329"/>
      <c r="CI216" s="329"/>
      <c r="CJ216" s="329"/>
      <c r="CK216" s="329"/>
      <c r="CL216" s="329"/>
      <c r="CM216" s="329"/>
      <c r="CN216" s="329"/>
      <c r="CO216" s="329"/>
      <c r="CP216" s="329"/>
      <c r="CQ216" s="329"/>
      <c r="CR216" s="329"/>
      <c r="CS216" s="329"/>
      <c r="CT216" s="329"/>
      <c r="CU216" s="329"/>
      <c r="CV216" s="329"/>
      <c r="CW216" s="329"/>
      <c r="CX216" s="329"/>
      <c r="CY216" s="329"/>
      <c r="CZ216" s="329"/>
      <c r="DA216" s="329"/>
      <c r="DB216" s="329"/>
      <c r="DC216" s="329"/>
      <c r="DD216" s="329"/>
      <c r="DE216" s="329"/>
      <c r="DF216" s="329"/>
      <c r="DG216" s="329"/>
      <c r="DH216" s="329"/>
      <c r="DI216" s="329"/>
      <c r="DJ216" s="329"/>
      <c r="DK216" s="329"/>
      <c r="DL216" s="329"/>
      <c r="DM216" s="329"/>
      <c r="DN216" s="329"/>
      <c r="DO216" s="329"/>
      <c r="DP216" s="329"/>
      <c r="DQ216" s="329"/>
      <c r="DR216" s="329"/>
      <c r="DS216" s="329"/>
      <c r="DT216" s="329"/>
      <c r="DU216" s="329"/>
      <c r="DV216" s="329"/>
      <c r="DW216" s="329"/>
      <c r="DX216" s="329"/>
      <c r="DY216" s="329"/>
      <c r="DZ216" s="329"/>
      <c r="EA216" s="329"/>
      <c r="EB216" s="329"/>
      <c r="EC216" s="329"/>
      <c r="ED216" s="329"/>
      <c r="EE216" s="329"/>
      <c r="EF216" s="329"/>
      <c r="EG216" s="329"/>
      <c r="EH216" s="329"/>
      <c r="EI216" s="329"/>
      <c r="EJ216" s="329"/>
      <c r="EK216" s="329"/>
      <c r="EL216" s="329"/>
      <c r="EM216" s="329"/>
      <c r="EN216" s="329"/>
      <c r="EO216" s="329"/>
      <c r="EP216" s="329"/>
      <c r="EQ216" s="329"/>
      <c r="ER216" s="329"/>
      <c r="ES216" s="329"/>
      <c r="ET216" s="329"/>
      <c r="EU216" s="329"/>
      <c r="EV216" s="329"/>
      <c r="EW216" s="329"/>
      <c r="EX216" s="329"/>
      <c r="EY216" s="329"/>
      <c r="EZ216" s="329"/>
      <c r="FA216" s="329"/>
      <c r="FB216" s="329"/>
      <c r="FC216" s="329"/>
      <c r="FD216" s="329"/>
      <c r="FE216" s="329"/>
      <c r="FF216" s="329"/>
      <c r="FG216" s="329"/>
      <c r="FH216" s="329"/>
      <c r="FI216" s="329"/>
      <c r="FJ216" s="329"/>
      <c r="FK216" s="329"/>
      <c r="FL216" s="329"/>
      <c r="FM216" s="329"/>
      <c r="FN216" s="329"/>
      <c r="FO216" s="329"/>
      <c r="FP216" s="329"/>
      <c r="FQ216" s="329"/>
      <c r="FR216" s="329"/>
      <c r="FS216" s="329"/>
      <c r="FT216" s="329"/>
      <c r="FU216" s="329"/>
      <c r="FV216" s="329"/>
      <c r="FW216" s="329"/>
      <c r="FX216" s="329"/>
      <c r="FY216" s="329"/>
      <c r="FZ216" s="329"/>
      <c r="GA216" s="329"/>
      <c r="GB216" s="329"/>
      <c r="GC216" s="329"/>
      <c r="GD216" s="329"/>
      <c r="GE216" s="329"/>
      <c r="GF216" s="329"/>
      <c r="GG216" s="329"/>
      <c r="GH216" s="329"/>
      <c r="GI216" s="329"/>
      <c r="GJ216" s="329"/>
      <c r="GK216" s="329"/>
      <c r="GL216" s="329"/>
      <c r="GM216" s="329"/>
      <c r="GN216" s="329"/>
      <c r="GO216" s="329"/>
      <c r="GP216" s="329"/>
      <c r="GQ216" s="329"/>
      <c r="GR216" s="329"/>
      <c r="GS216" s="329"/>
      <c r="GT216" s="329"/>
      <c r="GU216" s="329"/>
      <c r="GV216" s="329"/>
      <c r="GW216" s="329"/>
      <c r="GX216" s="329"/>
      <c r="GY216" s="329"/>
      <c r="GZ216" s="329"/>
      <c r="HA216" s="329"/>
      <c r="HB216" s="329"/>
      <c r="HC216" s="329"/>
      <c r="HD216" s="329"/>
      <c r="HE216" s="329"/>
      <c r="HF216" s="329"/>
      <c r="HG216" s="329"/>
      <c r="HH216" s="329"/>
      <c r="HI216" s="329"/>
      <c r="HJ216" s="329"/>
      <c r="HK216" s="329"/>
      <c r="HL216" s="329"/>
      <c r="HM216" s="329"/>
      <c r="HN216" s="329"/>
      <c r="HO216" s="329"/>
      <c r="HP216" s="329"/>
      <c r="HQ216" s="329"/>
      <c r="HR216" s="329"/>
      <c r="HS216" s="329"/>
      <c r="HT216" s="329"/>
      <c r="HU216" s="329"/>
      <c r="HV216" s="329"/>
      <c r="HW216" s="329"/>
      <c r="HX216" s="329"/>
      <c r="HY216" s="329"/>
      <c r="HZ216" s="329"/>
      <c r="IA216" s="329"/>
      <c r="IB216" s="329"/>
      <c r="IC216" s="329"/>
      <c r="ID216" s="329"/>
      <c r="IE216" s="329"/>
      <c r="IF216" s="329"/>
      <c r="IG216" s="329"/>
      <c r="IH216" s="329"/>
      <c r="II216" s="329"/>
      <c r="IJ216" s="329"/>
      <c r="IK216" s="329"/>
      <c r="IL216" s="329"/>
      <c r="IM216" s="329"/>
      <c r="IN216" s="329"/>
      <c r="IO216" s="329"/>
      <c r="IP216" s="329"/>
      <c r="IQ216" s="329"/>
      <c r="IR216" s="329"/>
      <c r="IS216" s="329"/>
      <c r="IT216" s="329"/>
      <c r="IU216" s="329"/>
      <c r="IV216" s="329"/>
    </row>
    <row r="217" s="524" customFormat="1" ht="15.75" hidden="1" spans="1:256">
      <c r="A217" s="353" t="s">
        <v>4365</v>
      </c>
      <c r="B217" s="307" t="s">
        <v>472</v>
      </c>
      <c r="C217" s="365">
        <f ca="1">SUMIF(表1.2024年公共财政收入决算表!$A$6:$A$387,A217,表1.2024年公共财政收入决算表!$E$6:$E$387)</f>
        <v>0</v>
      </c>
      <c r="D217" s="365">
        <f t="shared" si="63"/>
        <v>0</v>
      </c>
      <c r="E217" s="542"/>
      <c r="F217" s="348"/>
      <c r="G217" s="348">
        <f ca="1" t="shared" si="64"/>
        <v>0</v>
      </c>
      <c r="H217" s="348" t="str">
        <f ca="1" t="shared" si="60"/>
        <v/>
      </c>
      <c r="I217" s="22" t="str">
        <f ca="1" t="shared" si="61"/>
        <v>否</v>
      </c>
      <c r="J217" s="547" t="str">
        <f t="shared" si="65"/>
        <v>10304</v>
      </c>
      <c r="K217" s="93" t="str">
        <f t="shared" si="62"/>
        <v>项</v>
      </c>
      <c r="L217" s="329"/>
      <c r="M217" s="329"/>
      <c r="N217" s="329"/>
      <c r="O217" s="329"/>
      <c r="P217" s="329"/>
      <c r="Q217" s="329"/>
      <c r="R217" s="329"/>
      <c r="S217" s="329"/>
      <c r="T217" s="329"/>
      <c r="U217" s="329"/>
      <c r="V217" s="329"/>
      <c r="W217" s="329"/>
      <c r="X217" s="329"/>
      <c r="Y217" s="329"/>
      <c r="Z217" s="329"/>
      <c r="AA217" s="329"/>
      <c r="AB217" s="329"/>
      <c r="AC217" s="329"/>
      <c r="AD217" s="329"/>
      <c r="AE217" s="329"/>
      <c r="AF217" s="329"/>
      <c r="AG217" s="329"/>
      <c r="AH217" s="329"/>
      <c r="AI217" s="329"/>
      <c r="AJ217" s="329"/>
      <c r="AK217" s="329"/>
      <c r="AL217" s="329"/>
      <c r="AM217" s="329"/>
      <c r="AN217" s="329"/>
      <c r="AO217" s="329"/>
      <c r="AP217" s="329"/>
      <c r="AQ217" s="329"/>
      <c r="AR217" s="329"/>
      <c r="AS217" s="329"/>
      <c r="AT217" s="329"/>
      <c r="AU217" s="329"/>
      <c r="AV217" s="329"/>
      <c r="AW217" s="329"/>
      <c r="AX217" s="329"/>
      <c r="AY217" s="329"/>
      <c r="AZ217" s="329"/>
      <c r="BA217" s="329"/>
      <c r="BB217" s="329"/>
      <c r="BC217" s="329"/>
      <c r="BD217" s="329"/>
      <c r="BE217" s="329"/>
      <c r="BF217" s="329"/>
      <c r="BG217" s="329"/>
      <c r="BH217" s="329"/>
      <c r="BI217" s="329"/>
      <c r="BJ217" s="329"/>
      <c r="BK217" s="329"/>
      <c r="BL217" s="329"/>
      <c r="BM217" s="329"/>
      <c r="BN217" s="329"/>
      <c r="BO217" s="329"/>
      <c r="BP217" s="329"/>
      <c r="BQ217" s="329"/>
      <c r="BR217" s="329"/>
      <c r="BS217" s="329"/>
      <c r="BT217" s="329"/>
      <c r="BU217" s="329"/>
      <c r="BV217" s="329"/>
      <c r="BW217" s="329"/>
      <c r="BX217" s="329"/>
      <c r="BY217" s="329"/>
      <c r="BZ217" s="329"/>
      <c r="CA217" s="329"/>
      <c r="CB217" s="329"/>
      <c r="CC217" s="329"/>
      <c r="CD217" s="329"/>
      <c r="CE217" s="329"/>
      <c r="CF217" s="329"/>
      <c r="CG217" s="329"/>
      <c r="CH217" s="329"/>
      <c r="CI217" s="329"/>
      <c r="CJ217" s="329"/>
      <c r="CK217" s="329"/>
      <c r="CL217" s="329"/>
      <c r="CM217" s="329"/>
      <c r="CN217" s="329"/>
      <c r="CO217" s="329"/>
      <c r="CP217" s="329"/>
      <c r="CQ217" s="329"/>
      <c r="CR217" s="329"/>
      <c r="CS217" s="329"/>
      <c r="CT217" s="329"/>
      <c r="CU217" s="329"/>
      <c r="CV217" s="329"/>
      <c r="CW217" s="329"/>
      <c r="CX217" s="329"/>
      <c r="CY217" s="329"/>
      <c r="CZ217" s="329"/>
      <c r="DA217" s="329"/>
      <c r="DB217" s="329"/>
      <c r="DC217" s="329"/>
      <c r="DD217" s="329"/>
      <c r="DE217" s="329"/>
      <c r="DF217" s="329"/>
      <c r="DG217" s="329"/>
      <c r="DH217" s="329"/>
      <c r="DI217" s="329"/>
      <c r="DJ217" s="329"/>
      <c r="DK217" s="329"/>
      <c r="DL217" s="329"/>
      <c r="DM217" s="329"/>
      <c r="DN217" s="329"/>
      <c r="DO217" s="329"/>
      <c r="DP217" s="329"/>
      <c r="DQ217" s="329"/>
      <c r="DR217" s="329"/>
      <c r="DS217" s="329"/>
      <c r="DT217" s="329"/>
      <c r="DU217" s="329"/>
      <c r="DV217" s="329"/>
      <c r="DW217" s="329"/>
      <c r="DX217" s="329"/>
      <c r="DY217" s="329"/>
      <c r="DZ217" s="329"/>
      <c r="EA217" s="329"/>
      <c r="EB217" s="329"/>
      <c r="EC217" s="329"/>
      <c r="ED217" s="329"/>
      <c r="EE217" s="329"/>
      <c r="EF217" s="329"/>
      <c r="EG217" s="329"/>
      <c r="EH217" s="329"/>
      <c r="EI217" s="329"/>
      <c r="EJ217" s="329"/>
      <c r="EK217" s="329"/>
      <c r="EL217" s="329"/>
      <c r="EM217" s="329"/>
      <c r="EN217" s="329"/>
      <c r="EO217" s="329"/>
      <c r="EP217" s="329"/>
      <c r="EQ217" s="329"/>
      <c r="ER217" s="329"/>
      <c r="ES217" s="329"/>
      <c r="ET217" s="329"/>
      <c r="EU217" s="329"/>
      <c r="EV217" s="329"/>
      <c r="EW217" s="329"/>
      <c r="EX217" s="329"/>
      <c r="EY217" s="329"/>
      <c r="EZ217" s="329"/>
      <c r="FA217" s="329"/>
      <c r="FB217" s="329"/>
      <c r="FC217" s="329"/>
      <c r="FD217" s="329"/>
      <c r="FE217" s="329"/>
      <c r="FF217" s="329"/>
      <c r="FG217" s="329"/>
      <c r="FH217" s="329"/>
      <c r="FI217" s="329"/>
      <c r="FJ217" s="329"/>
      <c r="FK217" s="329"/>
      <c r="FL217" s="329"/>
      <c r="FM217" s="329"/>
      <c r="FN217" s="329"/>
      <c r="FO217" s="329"/>
      <c r="FP217" s="329"/>
      <c r="FQ217" s="329"/>
      <c r="FR217" s="329"/>
      <c r="FS217" s="329"/>
      <c r="FT217" s="329"/>
      <c r="FU217" s="329"/>
      <c r="FV217" s="329"/>
      <c r="FW217" s="329"/>
      <c r="FX217" s="329"/>
      <c r="FY217" s="329"/>
      <c r="FZ217" s="329"/>
      <c r="GA217" s="329"/>
      <c r="GB217" s="329"/>
      <c r="GC217" s="329"/>
      <c r="GD217" s="329"/>
      <c r="GE217" s="329"/>
      <c r="GF217" s="329"/>
      <c r="GG217" s="329"/>
      <c r="GH217" s="329"/>
      <c r="GI217" s="329"/>
      <c r="GJ217" s="329"/>
      <c r="GK217" s="329"/>
      <c r="GL217" s="329"/>
      <c r="GM217" s="329"/>
      <c r="GN217" s="329"/>
      <c r="GO217" s="329"/>
      <c r="GP217" s="329"/>
      <c r="GQ217" s="329"/>
      <c r="GR217" s="329"/>
      <c r="GS217" s="329"/>
      <c r="GT217" s="329"/>
      <c r="GU217" s="329"/>
      <c r="GV217" s="329"/>
      <c r="GW217" s="329"/>
      <c r="GX217" s="329"/>
      <c r="GY217" s="329"/>
      <c r="GZ217" s="329"/>
      <c r="HA217" s="329"/>
      <c r="HB217" s="329"/>
      <c r="HC217" s="329"/>
      <c r="HD217" s="329"/>
      <c r="HE217" s="329"/>
      <c r="HF217" s="329"/>
      <c r="HG217" s="329"/>
      <c r="HH217" s="329"/>
      <c r="HI217" s="329"/>
      <c r="HJ217" s="329"/>
      <c r="HK217" s="329"/>
      <c r="HL217" s="329"/>
      <c r="HM217" s="329"/>
      <c r="HN217" s="329"/>
      <c r="HO217" s="329"/>
      <c r="HP217" s="329"/>
      <c r="HQ217" s="329"/>
      <c r="HR217" s="329"/>
      <c r="HS217" s="329"/>
      <c r="HT217" s="329"/>
      <c r="HU217" s="329"/>
      <c r="HV217" s="329"/>
      <c r="HW217" s="329"/>
      <c r="HX217" s="329"/>
      <c r="HY217" s="329"/>
      <c r="HZ217" s="329"/>
      <c r="IA217" s="329"/>
      <c r="IB217" s="329"/>
      <c r="IC217" s="329"/>
      <c r="ID217" s="329"/>
      <c r="IE217" s="329"/>
      <c r="IF217" s="329"/>
      <c r="IG217" s="329"/>
      <c r="IH217" s="329"/>
      <c r="II217" s="329"/>
      <c r="IJ217" s="329"/>
      <c r="IK217" s="329"/>
      <c r="IL217" s="329"/>
      <c r="IM217" s="329"/>
      <c r="IN217" s="329"/>
      <c r="IO217" s="329"/>
      <c r="IP217" s="329"/>
      <c r="IQ217" s="329"/>
      <c r="IR217" s="329"/>
      <c r="IS217" s="329"/>
      <c r="IT217" s="329"/>
      <c r="IU217" s="329"/>
      <c r="IV217" s="329"/>
    </row>
    <row r="218" s="524" customFormat="1" ht="15.75" hidden="1" spans="1:256">
      <c r="A218" s="353" t="s">
        <v>4366</v>
      </c>
      <c r="B218" s="307" t="s">
        <v>475</v>
      </c>
      <c r="C218" s="365">
        <f ca="1">SUMIF(表1.2024年公共财政收入决算表!$A$6:$A$387,A218,表1.2024年公共财政收入决算表!$E$6:$E$387)</f>
        <v>0</v>
      </c>
      <c r="D218" s="365">
        <f t="shared" si="63"/>
        <v>0</v>
      </c>
      <c r="E218" s="542"/>
      <c r="F218" s="348"/>
      <c r="G218" s="348">
        <f ca="1" t="shared" si="64"/>
        <v>0</v>
      </c>
      <c r="H218" s="348" t="str">
        <f ca="1" t="shared" si="60"/>
        <v/>
      </c>
      <c r="I218" s="22" t="str">
        <f ca="1" t="shared" si="61"/>
        <v>否</v>
      </c>
      <c r="J218" s="547" t="str">
        <f t="shared" si="65"/>
        <v>10304</v>
      </c>
      <c r="K218" s="93" t="str">
        <f t="shared" si="62"/>
        <v>项</v>
      </c>
      <c r="L218" s="329"/>
      <c r="M218" s="329"/>
      <c r="N218" s="329"/>
      <c r="O218" s="329"/>
      <c r="P218" s="329"/>
      <c r="Q218" s="329"/>
      <c r="R218" s="329"/>
      <c r="S218" s="329"/>
      <c r="T218" s="329"/>
      <c r="U218" s="329"/>
      <c r="V218" s="329"/>
      <c r="W218" s="329"/>
      <c r="X218" s="329"/>
      <c r="Y218" s="329"/>
      <c r="Z218" s="329"/>
      <c r="AA218" s="329"/>
      <c r="AB218" s="329"/>
      <c r="AC218" s="329"/>
      <c r="AD218" s="329"/>
      <c r="AE218" s="329"/>
      <c r="AF218" s="329"/>
      <c r="AG218" s="329"/>
      <c r="AH218" s="329"/>
      <c r="AI218" s="329"/>
      <c r="AJ218" s="329"/>
      <c r="AK218" s="329"/>
      <c r="AL218" s="329"/>
      <c r="AM218" s="329"/>
      <c r="AN218" s="329"/>
      <c r="AO218" s="329"/>
      <c r="AP218" s="329"/>
      <c r="AQ218" s="329"/>
      <c r="AR218" s="329"/>
      <c r="AS218" s="329"/>
      <c r="AT218" s="329"/>
      <c r="AU218" s="329"/>
      <c r="AV218" s="329"/>
      <c r="AW218" s="329"/>
      <c r="AX218" s="329"/>
      <c r="AY218" s="329"/>
      <c r="AZ218" s="329"/>
      <c r="BA218" s="329"/>
      <c r="BB218" s="329"/>
      <c r="BC218" s="329"/>
      <c r="BD218" s="329"/>
      <c r="BE218" s="329"/>
      <c r="BF218" s="329"/>
      <c r="BG218" s="329"/>
      <c r="BH218" s="329"/>
      <c r="BI218" s="329"/>
      <c r="BJ218" s="329"/>
      <c r="BK218" s="329"/>
      <c r="BL218" s="329"/>
      <c r="BM218" s="329"/>
      <c r="BN218" s="329"/>
      <c r="BO218" s="329"/>
      <c r="BP218" s="329"/>
      <c r="BQ218" s="329"/>
      <c r="BR218" s="329"/>
      <c r="BS218" s="329"/>
      <c r="BT218" s="329"/>
      <c r="BU218" s="329"/>
      <c r="BV218" s="329"/>
      <c r="BW218" s="329"/>
      <c r="BX218" s="329"/>
      <c r="BY218" s="329"/>
      <c r="BZ218" s="329"/>
      <c r="CA218" s="329"/>
      <c r="CB218" s="329"/>
      <c r="CC218" s="329"/>
      <c r="CD218" s="329"/>
      <c r="CE218" s="329"/>
      <c r="CF218" s="329"/>
      <c r="CG218" s="329"/>
      <c r="CH218" s="329"/>
      <c r="CI218" s="329"/>
      <c r="CJ218" s="329"/>
      <c r="CK218" s="329"/>
      <c r="CL218" s="329"/>
      <c r="CM218" s="329"/>
      <c r="CN218" s="329"/>
      <c r="CO218" s="329"/>
      <c r="CP218" s="329"/>
      <c r="CQ218" s="329"/>
      <c r="CR218" s="329"/>
      <c r="CS218" s="329"/>
      <c r="CT218" s="329"/>
      <c r="CU218" s="329"/>
      <c r="CV218" s="329"/>
      <c r="CW218" s="329"/>
      <c r="CX218" s="329"/>
      <c r="CY218" s="329"/>
      <c r="CZ218" s="329"/>
      <c r="DA218" s="329"/>
      <c r="DB218" s="329"/>
      <c r="DC218" s="329"/>
      <c r="DD218" s="329"/>
      <c r="DE218" s="329"/>
      <c r="DF218" s="329"/>
      <c r="DG218" s="329"/>
      <c r="DH218" s="329"/>
      <c r="DI218" s="329"/>
      <c r="DJ218" s="329"/>
      <c r="DK218" s="329"/>
      <c r="DL218" s="329"/>
      <c r="DM218" s="329"/>
      <c r="DN218" s="329"/>
      <c r="DO218" s="329"/>
      <c r="DP218" s="329"/>
      <c r="DQ218" s="329"/>
      <c r="DR218" s="329"/>
      <c r="DS218" s="329"/>
      <c r="DT218" s="329"/>
      <c r="DU218" s="329"/>
      <c r="DV218" s="329"/>
      <c r="DW218" s="329"/>
      <c r="DX218" s="329"/>
      <c r="DY218" s="329"/>
      <c r="DZ218" s="329"/>
      <c r="EA218" s="329"/>
      <c r="EB218" s="329"/>
      <c r="EC218" s="329"/>
      <c r="ED218" s="329"/>
      <c r="EE218" s="329"/>
      <c r="EF218" s="329"/>
      <c r="EG218" s="329"/>
      <c r="EH218" s="329"/>
      <c r="EI218" s="329"/>
      <c r="EJ218" s="329"/>
      <c r="EK218" s="329"/>
      <c r="EL218" s="329"/>
      <c r="EM218" s="329"/>
      <c r="EN218" s="329"/>
      <c r="EO218" s="329"/>
      <c r="EP218" s="329"/>
      <c r="EQ218" s="329"/>
      <c r="ER218" s="329"/>
      <c r="ES218" s="329"/>
      <c r="ET218" s="329"/>
      <c r="EU218" s="329"/>
      <c r="EV218" s="329"/>
      <c r="EW218" s="329"/>
      <c r="EX218" s="329"/>
      <c r="EY218" s="329"/>
      <c r="EZ218" s="329"/>
      <c r="FA218" s="329"/>
      <c r="FB218" s="329"/>
      <c r="FC218" s="329"/>
      <c r="FD218" s="329"/>
      <c r="FE218" s="329"/>
      <c r="FF218" s="329"/>
      <c r="FG218" s="329"/>
      <c r="FH218" s="329"/>
      <c r="FI218" s="329"/>
      <c r="FJ218" s="329"/>
      <c r="FK218" s="329"/>
      <c r="FL218" s="329"/>
      <c r="FM218" s="329"/>
      <c r="FN218" s="329"/>
      <c r="FO218" s="329"/>
      <c r="FP218" s="329"/>
      <c r="FQ218" s="329"/>
      <c r="FR218" s="329"/>
      <c r="FS218" s="329"/>
      <c r="FT218" s="329"/>
      <c r="FU218" s="329"/>
      <c r="FV218" s="329"/>
      <c r="FW218" s="329"/>
      <c r="FX218" s="329"/>
      <c r="FY218" s="329"/>
      <c r="FZ218" s="329"/>
      <c r="GA218" s="329"/>
      <c r="GB218" s="329"/>
      <c r="GC218" s="329"/>
      <c r="GD218" s="329"/>
      <c r="GE218" s="329"/>
      <c r="GF218" s="329"/>
      <c r="GG218" s="329"/>
      <c r="GH218" s="329"/>
      <c r="GI218" s="329"/>
      <c r="GJ218" s="329"/>
      <c r="GK218" s="329"/>
      <c r="GL218" s="329"/>
      <c r="GM218" s="329"/>
      <c r="GN218" s="329"/>
      <c r="GO218" s="329"/>
      <c r="GP218" s="329"/>
      <c r="GQ218" s="329"/>
      <c r="GR218" s="329"/>
      <c r="GS218" s="329"/>
      <c r="GT218" s="329"/>
      <c r="GU218" s="329"/>
      <c r="GV218" s="329"/>
      <c r="GW218" s="329"/>
      <c r="GX218" s="329"/>
      <c r="GY218" s="329"/>
      <c r="GZ218" s="329"/>
      <c r="HA218" s="329"/>
      <c r="HB218" s="329"/>
      <c r="HC218" s="329"/>
      <c r="HD218" s="329"/>
      <c r="HE218" s="329"/>
      <c r="HF218" s="329"/>
      <c r="HG218" s="329"/>
      <c r="HH218" s="329"/>
      <c r="HI218" s="329"/>
      <c r="HJ218" s="329"/>
      <c r="HK218" s="329"/>
      <c r="HL218" s="329"/>
      <c r="HM218" s="329"/>
      <c r="HN218" s="329"/>
      <c r="HO218" s="329"/>
      <c r="HP218" s="329"/>
      <c r="HQ218" s="329"/>
      <c r="HR218" s="329"/>
      <c r="HS218" s="329"/>
      <c r="HT218" s="329"/>
      <c r="HU218" s="329"/>
      <c r="HV218" s="329"/>
      <c r="HW218" s="329"/>
      <c r="HX218" s="329"/>
      <c r="HY218" s="329"/>
      <c r="HZ218" s="329"/>
      <c r="IA218" s="329"/>
      <c r="IB218" s="329"/>
      <c r="IC218" s="329"/>
      <c r="ID218" s="329"/>
      <c r="IE218" s="329"/>
      <c r="IF218" s="329"/>
      <c r="IG218" s="329"/>
      <c r="IH218" s="329"/>
      <c r="II218" s="329"/>
      <c r="IJ218" s="329"/>
      <c r="IK218" s="329"/>
      <c r="IL218" s="329"/>
      <c r="IM218" s="329"/>
      <c r="IN218" s="329"/>
      <c r="IO218" s="329"/>
      <c r="IP218" s="329"/>
      <c r="IQ218" s="329"/>
      <c r="IR218" s="329"/>
      <c r="IS218" s="329"/>
      <c r="IT218" s="329"/>
      <c r="IU218" s="329"/>
      <c r="IV218" s="329"/>
    </row>
    <row r="219" s="524" customFormat="1" ht="15.75" hidden="1" spans="1:256">
      <c r="A219" s="353" t="s">
        <v>4367</v>
      </c>
      <c r="B219" s="307" t="s">
        <v>478</v>
      </c>
      <c r="C219" s="365">
        <f ca="1">SUMIF(表1.2024年公共财政收入决算表!$A$6:$A$387,A219,表1.2024年公共财政收入决算表!$E$6:$E$387)</f>
        <v>0</v>
      </c>
      <c r="D219" s="365">
        <f t="shared" si="63"/>
        <v>0</v>
      </c>
      <c r="E219" s="542"/>
      <c r="F219" s="348"/>
      <c r="G219" s="348">
        <f ca="1" t="shared" si="64"/>
        <v>0</v>
      </c>
      <c r="H219" s="348" t="str">
        <f ca="1" t="shared" si="60"/>
        <v/>
      </c>
      <c r="I219" s="22" t="str">
        <f ca="1" t="shared" si="61"/>
        <v>否</v>
      </c>
      <c r="J219" s="547" t="str">
        <f t="shared" si="65"/>
        <v>10304</v>
      </c>
      <c r="K219" s="93" t="str">
        <f t="shared" si="62"/>
        <v>项</v>
      </c>
      <c r="L219" s="329"/>
      <c r="M219" s="329"/>
      <c r="N219" s="329"/>
      <c r="O219" s="329"/>
      <c r="P219" s="329"/>
      <c r="Q219" s="329"/>
      <c r="R219" s="329"/>
      <c r="S219" s="329"/>
      <c r="T219" s="329"/>
      <c r="U219" s="329"/>
      <c r="V219" s="329"/>
      <c r="W219" s="329"/>
      <c r="X219" s="329"/>
      <c r="Y219" s="329"/>
      <c r="Z219" s="329"/>
      <c r="AA219" s="329"/>
      <c r="AB219" s="329"/>
      <c r="AC219" s="329"/>
      <c r="AD219" s="329"/>
      <c r="AE219" s="329"/>
      <c r="AF219" s="329"/>
      <c r="AG219" s="329"/>
      <c r="AH219" s="329"/>
      <c r="AI219" s="329"/>
      <c r="AJ219" s="329"/>
      <c r="AK219" s="329"/>
      <c r="AL219" s="329"/>
      <c r="AM219" s="329"/>
      <c r="AN219" s="329"/>
      <c r="AO219" s="329"/>
      <c r="AP219" s="329"/>
      <c r="AQ219" s="329"/>
      <c r="AR219" s="329"/>
      <c r="AS219" s="329"/>
      <c r="AT219" s="329"/>
      <c r="AU219" s="329"/>
      <c r="AV219" s="329"/>
      <c r="AW219" s="329"/>
      <c r="AX219" s="329"/>
      <c r="AY219" s="329"/>
      <c r="AZ219" s="329"/>
      <c r="BA219" s="329"/>
      <c r="BB219" s="329"/>
      <c r="BC219" s="329"/>
      <c r="BD219" s="329"/>
      <c r="BE219" s="329"/>
      <c r="BF219" s="329"/>
      <c r="BG219" s="329"/>
      <c r="BH219" s="329"/>
      <c r="BI219" s="329"/>
      <c r="BJ219" s="329"/>
      <c r="BK219" s="329"/>
      <c r="BL219" s="329"/>
      <c r="BM219" s="329"/>
      <c r="BN219" s="329"/>
      <c r="BO219" s="329"/>
      <c r="BP219" s="329"/>
      <c r="BQ219" s="329"/>
      <c r="BR219" s="329"/>
      <c r="BS219" s="329"/>
      <c r="BT219" s="329"/>
      <c r="BU219" s="329"/>
      <c r="BV219" s="329"/>
      <c r="BW219" s="329"/>
      <c r="BX219" s="329"/>
      <c r="BY219" s="329"/>
      <c r="BZ219" s="329"/>
      <c r="CA219" s="329"/>
      <c r="CB219" s="329"/>
      <c r="CC219" s="329"/>
      <c r="CD219" s="329"/>
      <c r="CE219" s="329"/>
      <c r="CF219" s="329"/>
      <c r="CG219" s="329"/>
      <c r="CH219" s="329"/>
      <c r="CI219" s="329"/>
      <c r="CJ219" s="329"/>
      <c r="CK219" s="329"/>
      <c r="CL219" s="329"/>
      <c r="CM219" s="329"/>
      <c r="CN219" s="329"/>
      <c r="CO219" s="329"/>
      <c r="CP219" s="329"/>
      <c r="CQ219" s="329"/>
      <c r="CR219" s="329"/>
      <c r="CS219" s="329"/>
      <c r="CT219" s="329"/>
      <c r="CU219" s="329"/>
      <c r="CV219" s="329"/>
      <c r="CW219" s="329"/>
      <c r="CX219" s="329"/>
      <c r="CY219" s="329"/>
      <c r="CZ219" s="329"/>
      <c r="DA219" s="329"/>
      <c r="DB219" s="329"/>
      <c r="DC219" s="329"/>
      <c r="DD219" s="329"/>
      <c r="DE219" s="329"/>
      <c r="DF219" s="329"/>
      <c r="DG219" s="329"/>
      <c r="DH219" s="329"/>
      <c r="DI219" s="329"/>
      <c r="DJ219" s="329"/>
      <c r="DK219" s="329"/>
      <c r="DL219" s="329"/>
      <c r="DM219" s="329"/>
      <c r="DN219" s="329"/>
      <c r="DO219" s="329"/>
      <c r="DP219" s="329"/>
      <c r="DQ219" s="329"/>
      <c r="DR219" s="329"/>
      <c r="DS219" s="329"/>
      <c r="DT219" s="329"/>
      <c r="DU219" s="329"/>
      <c r="DV219" s="329"/>
      <c r="DW219" s="329"/>
      <c r="DX219" s="329"/>
      <c r="DY219" s="329"/>
      <c r="DZ219" s="329"/>
      <c r="EA219" s="329"/>
      <c r="EB219" s="329"/>
      <c r="EC219" s="329"/>
      <c r="ED219" s="329"/>
      <c r="EE219" s="329"/>
      <c r="EF219" s="329"/>
      <c r="EG219" s="329"/>
      <c r="EH219" s="329"/>
      <c r="EI219" s="329"/>
      <c r="EJ219" s="329"/>
      <c r="EK219" s="329"/>
      <c r="EL219" s="329"/>
      <c r="EM219" s="329"/>
      <c r="EN219" s="329"/>
      <c r="EO219" s="329"/>
      <c r="EP219" s="329"/>
      <c r="EQ219" s="329"/>
      <c r="ER219" s="329"/>
      <c r="ES219" s="329"/>
      <c r="ET219" s="329"/>
      <c r="EU219" s="329"/>
      <c r="EV219" s="329"/>
      <c r="EW219" s="329"/>
      <c r="EX219" s="329"/>
      <c r="EY219" s="329"/>
      <c r="EZ219" s="329"/>
      <c r="FA219" s="329"/>
      <c r="FB219" s="329"/>
      <c r="FC219" s="329"/>
      <c r="FD219" s="329"/>
      <c r="FE219" s="329"/>
      <c r="FF219" s="329"/>
      <c r="FG219" s="329"/>
      <c r="FH219" s="329"/>
      <c r="FI219" s="329"/>
      <c r="FJ219" s="329"/>
      <c r="FK219" s="329"/>
      <c r="FL219" s="329"/>
      <c r="FM219" s="329"/>
      <c r="FN219" s="329"/>
      <c r="FO219" s="329"/>
      <c r="FP219" s="329"/>
      <c r="FQ219" s="329"/>
      <c r="FR219" s="329"/>
      <c r="FS219" s="329"/>
      <c r="FT219" s="329"/>
      <c r="FU219" s="329"/>
      <c r="FV219" s="329"/>
      <c r="FW219" s="329"/>
      <c r="FX219" s="329"/>
      <c r="FY219" s="329"/>
      <c r="FZ219" s="329"/>
      <c r="GA219" s="329"/>
      <c r="GB219" s="329"/>
      <c r="GC219" s="329"/>
      <c r="GD219" s="329"/>
      <c r="GE219" s="329"/>
      <c r="GF219" s="329"/>
      <c r="GG219" s="329"/>
      <c r="GH219" s="329"/>
      <c r="GI219" s="329"/>
      <c r="GJ219" s="329"/>
      <c r="GK219" s="329"/>
      <c r="GL219" s="329"/>
      <c r="GM219" s="329"/>
      <c r="GN219" s="329"/>
      <c r="GO219" s="329"/>
      <c r="GP219" s="329"/>
      <c r="GQ219" s="329"/>
      <c r="GR219" s="329"/>
      <c r="GS219" s="329"/>
      <c r="GT219" s="329"/>
      <c r="GU219" s="329"/>
      <c r="GV219" s="329"/>
      <c r="GW219" s="329"/>
      <c r="GX219" s="329"/>
      <c r="GY219" s="329"/>
      <c r="GZ219" s="329"/>
      <c r="HA219" s="329"/>
      <c r="HB219" s="329"/>
      <c r="HC219" s="329"/>
      <c r="HD219" s="329"/>
      <c r="HE219" s="329"/>
      <c r="HF219" s="329"/>
      <c r="HG219" s="329"/>
      <c r="HH219" s="329"/>
      <c r="HI219" s="329"/>
      <c r="HJ219" s="329"/>
      <c r="HK219" s="329"/>
      <c r="HL219" s="329"/>
      <c r="HM219" s="329"/>
      <c r="HN219" s="329"/>
      <c r="HO219" s="329"/>
      <c r="HP219" s="329"/>
      <c r="HQ219" s="329"/>
      <c r="HR219" s="329"/>
      <c r="HS219" s="329"/>
      <c r="HT219" s="329"/>
      <c r="HU219" s="329"/>
      <c r="HV219" s="329"/>
      <c r="HW219" s="329"/>
      <c r="HX219" s="329"/>
      <c r="HY219" s="329"/>
      <c r="HZ219" s="329"/>
      <c r="IA219" s="329"/>
      <c r="IB219" s="329"/>
      <c r="IC219" s="329"/>
      <c r="ID219" s="329"/>
      <c r="IE219" s="329"/>
      <c r="IF219" s="329"/>
      <c r="IG219" s="329"/>
      <c r="IH219" s="329"/>
      <c r="II219" s="329"/>
      <c r="IJ219" s="329"/>
      <c r="IK219" s="329"/>
      <c r="IL219" s="329"/>
      <c r="IM219" s="329"/>
      <c r="IN219" s="329"/>
      <c r="IO219" s="329"/>
      <c r="IP219" s="329"/>
      <c r="IQ219" s="329"/>
      <c r="IR219" s="329"/>
      <c r="IS219" s="329"/>
      <c r="IT219" s="329"/>
      <c r="IU219" s="329"/>
      <c r="IV219" s="329"/>
    </row>
    <row r="220" s="525" customFormat="1" spans="1:256">
      <c r="A220" s="353" t="s">
        <v>4368</v>
      </c>
      <c r="B220" s="307" t="s">
        <v>480</v>
      </c>
      <c r="C220" s="365">
        <f ca="1">SUMIF(表1.2024年公共财政收入决算表!$A$6:$A$387,A220,表1.2024年公共财政收入决算表!$E$6:$E$387)</f>
        <v>51</v>
      </c>
      <c r="D220" s="365">
        <f t="shared" si="63"/>
        <v>52</v>
      </c>
      <c r="E220" s="542">
        <v>52</v>
      </c>
      <c r="F220" s="348"/>
      <c r="G220" s="365">
        <f ca="1" t="shared" si="64"/>
        <v>1</v>
      </c>
      <c r="H220" s="365" t="str">
        <f ca="1" t="shared" si="60"/>
        <v>2.0%</v>
      </c>
      <c r="I220" s="22" t="str">
        <f ca="1" t="shared" si="61"/>
        <v>是</v>
      </c>
      <c r="J220" s="547" t="str">
        <f t="shared" si="65"/>
        <v>10304</v>
      </c>
      <c r="K220" s="93" t="str">
        <f t="shared" si="62"/>
        <v>项</v>
      </c>
      <c r="L220" s="545">
        <v>1</v>
      </c>
      <c r="M220" s="329"/>
      <c r="N220" s="329"/>
      <c r="O220" s="329"/>
      <c r="P220" s="329"/>
      <c r="Q220" s="329"/>
      <c r="R220" s="329"/>
      <c r="S220" s="329"/>
      <c r="T220" s="329"/>
      <c r="U220" s="329"/>
      <c r="V220" s="329"/>
      <c r="W220" s="329"/>
      <c r="X220" s="329"/>
      <c r="Y220" s="329"/>
      <c r="Z220" s="329"/>
      <c r="AA220" s="329"/>
      <c r="AB220" s="329"/>
      <c r="AC220" s="329"/>
      <c r="AD220" s="329"/>
      <c r="AE220" s="329"/>
      <c r="AF220" s="329"/>
      <c r="AG220" s="329"/>
      <c r="AH220" s="329"/>
      <c r="AI220" s="329"/>
      <c r="AJ220" s="329"/>
      <c r="AK220" s="329"/>
      <c r="AL220" s="329"/>
      <c r="AM220" s="329"/>
      <c r="AN220" s="329"/>
      <c r="AO220" s="329"/>
      <c r="AP220" s="329"/>
      <c r="AQ220" s="329"/>
      <c r="AR220" s="329"/>
      <c r="AS220" s="329"/>
      <c r="AT220" s="329"/>
      <c r="AU220" s="329"/>
      <c r="AV220" s="329"/>
      <c r="AW220" s="329"/>
      <c r="AX220" s="329"/>
      <c r="AY220" s="329"/>
      <c r="AZ220" s="329"/>
      <c r="BA220" s="329"/>
      <c r="BB220" s="329"/>
      <c r="BC220" s="329"/>
      <c r="BD220" s="329"/>
      <c r="BE220" s="329"/>
      <c r="BF220" s="329"/>
      <c r="BG220" s="329"/>
      <c r="BH220" s="329"/>
      <c r="BI220" s="329"/>
      <c r="BJ220" s="329"/>
      <c r="BK220" s="329"/>
      <c r="BL220" s="329"/>
      <c r="BM220" s="329"/>
      <c r="BN220" s="329"/>
      <c r="BO220" s="329"/>
      <c r="BP220" s="329"/>
      <c r="BQ220" s="329"/>
      <c r="BR220" s="329"/>
      <c r="BS220" s="329"/>
      <c r="BT220" s="329"/>
      <c r="BU220" s="329"/>
      <c r="BV220" s="329"/>
      <c r="BW220" s="329"/>
      <c r="BX220" s="329"/>
      <c r="BY220" s="329"/>
      <c r="BZ220" s="329"/>
      <c r="CA220" s="329"/>
      <c r="CB220" s="329"/>
      <c r="CC220" s="329"/>
      <c r="CD220" s="329"/>
      <c r="CE220" s="329"/>
      <c r="CF220" s="329"/>
      <c r="CG220" s="329"/>
      <c r="CH220" s="329"/>
      <c r="CI220" s="329"/>
      <c r="CJ220" s="329"/>
      <c r="CK220" s="329"/>
      <c r="CL220" s="329"/>
      <c r="CM220" s="329"/>
      <c r="CN220" s="329"/>
      <c r="CO220" s="329"/>
      <c r="CP220" s="329"/>
      <c r="CQ220" s="329"/>
      <c r="CR220" s="329"/>
      <c r="CS220" s="329"/>
      <c r="CT220" s="329"/>
      <c r="CU220" s="329"/>
      <c r="CV220" s="329"/>
      <c r="CW220" s="329"/>
      <c r="CX220" s="329"/>
      <c r="CY220" s="329"/>
      <c r="CZ220" s="329"/>
      <c r="DA220" s="329"/>
      <c r="DB220" s="329"/>
      <c r="DC220" s="329"/>
      <c r="DD220" s="329"/>
      <c r="DE220" s="329"/>
      <c r="DF220" s="329"/>
      <c r="DG220" s="329"/>
      <c r="DH220" s="329"/>
      <c r="DI220" s="329"/>
      <c r="DJ220" s="329"/>
      <c r="DK220" s="329"/>
      <c r="DL220" s="329"/>
      <c r="DM220" s="329"/>
      <c r="DN220" s="329"/>
      <c r="DO220" s="329"/>
      <c r="DP220" s="329"/>
      <c r="DQ220" s="329"/>
      <c r="DR220" s="329"/>
      <c r="DS220" s="329"/>
      <c r="DT220" s="329"/>
      <c r="DU220" s="329"/>
      <c r="DV220" s="329"/>
      <c r="DW220" s="329"/>
      <c r="DX220" s="329"/>
      <c r="DY220" s="329"/>
      <c r="DZ220" s="329"/>
      <c r="EA220" s="329"/>
      <c r="EB220" s="329"/>
      <c r="EC220" s="329"/>
      <c r="ED220" s="329"/>
      <c r="EE220" s="329"/>
      <c r="EF220" s="329"/>
      <c r="EG220" s="329"/>
      <c r="EH220" s="329"/>
      <c r="EI220" s="329"/>
      <c r="EJ220" s="329"/>
      <c r="EK220" s="329"/>
      <c r="EL220" s="329"/>
      <c r="EM220" s="329"/>
      <c r="EN220" s="329"/>
      <c r="EO220" s="329"/>
      <c r="EP220" s="329"/>
      <c r="EQ220" s="329"/>
      <c r="ER220" s="329"/>
      <c r="ES220" s="329"/>
      <c r="ET220" s="329"/>
      <c r="EU220" s="329"/>
      <c r="EV220" s="329"/>
      <c r="EW220" s="329"/>
      <c r="EX220" s="329"/>
      <c r="EY220" s="329"/>
      <c r="EZ220" s="329"/>
      <c r="FA220" s="329"/>
      <c r="FB220" s="329"/>
      <c r="FC220" s="329"/>
      <c r="FD220" s="329"/>
      <c r="FE220" s="329"/>
      <c r="FF220" s="329"/>
      <c r="FG220" s="329"/>
      <c r="FH220" s="329"/>
      <c r="FI220" s="329"/>
      <c r="FJ220" s="329"/>
      <c r="FK220" s="329"/>
      <c r="FL220" s="329"/>
      <c r="FM220" s="329"/>
      <c r="FN220" s="329"/>
      <c r="FO220" s="329"/>
      <c r="FP220" s="329"/>
      <c r="FQ220" s="329"/>
      <c r="FR220" s="329"/>
      <c r="FS220" s="329"/>
      <c r="FT220" s="329"/>
      <c r="FU220" s="329"/>
      <c r="FV220" s="329"/>
      <c r="FW220" s="329"/>
      <c r="FX220" s="329"/>
      <c r="FY220" s="329"/>
      <c r="FZ220" s="329"/>
      <c r="GA220" s="329"/>
      <c r="GB220" s="329"/>
      <c r="GC220" s="329"/>
      <c r="GD220" s="329"/>
      <c r="GE220" s="329"/>
      <c r="GF220" s="329"/>
      <c r="GG220" s="329"/>
      <c r="GH220" s="329"/>
      <c r="GI220" s="329"/>
      <c r="GJ220" s="329"/>
      <c r="GK220" s="329"/>
      <c r="GL220" s="329"/>
      <c r="GM220" s="329"/>
      <c r="GN220" s="329"/>
      <c r="GO220" s="329"/>
      <c r="GP220" s="329"/>
      <c r="GQ220" s="329"/>
      <c r="GR220" s="329"/>
      <c r="GS220" s="329"/>
      <c r="GT220" s="329"/>
      <c r="GU220" s="329"/>
      <c r="GV220" s="329"/>
      <c r="GW220" s="329"/>
      <c r="GX220" s="329"/>
      <c r="GY220" s="329"/>
      <c r="GZ220" s="329"/>
      <c r="HA220" s="329"/>
      <c r="HB220" s="329"/>
      <c r="HC220" s="329"/>
      <c r="HD220" s="329"/>
      <c r="HE220" s="329"/>
      <c r="HF220" s="329"/>
      <c r="HG220" s="329"/>
      <c r="HH220" s="329"/>
      <c r="HI220" s="329"/>
      <c r="HJ220" s="329"/>
      <c r="HK220" s="329"/>
      <c r="HL220" s="329"/>
      <c r="HM220" s="329"/>
      <c r="HN220" s="329"/>
      <c r="HO220" s="329"/>
      <c r="HP220" s="329"/>
      <c r="HQ220" s="329"/>
      <c r="HR220" s="329"/>
      <c r="HS220" s="329"/>
      <c r="HT220" s="329"/>
      <c r="HU220" s="329"/>
      <c r="HV220" s="329"/>
      <c r="HW220" s="329"/>
      <c r="HX220" s="329"/>
      <c r="HY220" s="329"/>
      <c r="HZ220" s="329"/>
      <c r="IA220" s="329"/>
      <c r="IB220" s="329"/>
      <c r="IC220" s="329"/>
      <c r="ID220" s="329"/>
      <c r="IE220" s="329"/>
      <c r="IF220" s="329"/>
      <c r="IG220" s="329"/>
      <c r="IH220" s="329"/>
      <c r="II220" s="329"/>
      <c r="IJ220" s="329"/>
      <c r="IK220" s="329"/>
      <c r="IL220" s="329"/>
      <c r="IM220" s="329"/>
      <c r="IN220" s="329"/>
      <c r="IO220" s="329"/>
      <c r="IP220" s="329"/>
      <c r="IQ220" s="329"/>
      <c r="IR220" s="329"/>
      <c r="IS220" s="329"/>
      <c r="IT220" s="329"/>
      <c r="IU220" s="329"/>
      <c r="IV220" s="329"/>
    </row>
    <row r="221" s="524" customFormat="1" ht="31.5" hidden="1" spans="1:256">
      <c r="A221" s="353" t="s">
        <v>4369</v>
      </c>
      <c r="B221" s="307" t="s">
        <v>485</v>
      </c>
      <c r="C221" s="365">
        <f ca="1">SUMIF(表1.2024年公共财政收入决算表!$A$6:$A$387,A221,表1.2024年公共财政收入决算表!$E$6:$E$387)</f>
        <v>0</v>
      </c>
      <c r="D221" s="365">
        <f t="shared" si="63"/>
        <v>0</v>
      </c>
      <c r="E221" s="542"/>
      <c r="F221" s="348"/>
      <c r="G221" s="348">
        <f ca="1" t="shared" si="64"/>
        <v>0</v>
      </c>
      <c r="H221" s="348" t="str">
        <f ca="1" t="shared" si="60"/>
        <v/>
      </c>
      <c r="I221" s="22" t="str">
        <f ca="1" t="shared" si="61"/>
        <v>否</v>
      </c>
      <c r="J221" s="547" t="str">
        <f t="shared" si="65"/>
        <v>10304</v>
      </c>
      <c r="K221" s="93" t="str">
        <f t="shared" si="62"/>
        <v>项</v>
      </c>
      <c r="L221" s="329"/>
      <c r="M221" s="329"/>
      <c r="N221" s="329"/>
      <c r="O221" s="329"/>
      <c r="P221" s="329"/>
      <c r="Q221" s="329"/>
      <c r="R221" s="329"/>
      <c r="S221" s="329"/>
      <c r="T221" s="329"/>
      <c r="U221" s="329"/>
      <c r="V221" s="329"/>
      <c r="W221" s="329"/>
      <c r="X221" s="329"/>
      <c r="Y221" s="329"/>
      <c r="Z221" s="329"/>
      <c r="AA221" s="329"/>
      <c r="AB221" s="329"/>
      <c r="AC221" s="329"/>
      <c r="AD221" s="329"/>
      <c r="AE221" s="329"/>
      <c r="AF221" s="329"/>
      <c r="AG221" s="329"/>
      <c r="AH221" s="329"/>
      <c r="AI221" s="329"/>
      <c r="AJ221" s="329"/>
      <c r="AK221" s="329"/>
      <c r="AL221" s="329"/>
      <c r="AM221" s="329"/>
      <c r="AN221" s="329"/>
      <c r="AO221" s="329"/>
      <c r="AP221" s="329"/>
      <c r="AQ221" s="329"/>
      <c r="AR221" s="329"/>
      <c r="AS221" s="329"/>
      <c r="AT221" s="329"/>
      <c r="AU221" s="329"/>
      <c r="AV221" s="329"/>
      <c r="AW221" s="329"/>
      <c r="AX221" s="329"/>
      <c r="AY221" s="329"/>
      <c r="AZ221" s="329"/>
      <c r="BA221" s="329"/>
      <c r="BB221" s="329"/>
      <c r="BC221" s="329"/>
      <c r="BD221" s="329"/>
      <c r="BE221" s="329"/>
      <c r="BF221" s="329"/>
      <c r="BG221" s="329"/>
      <c r="BH221" s="329"/>
      <c r="BI221" s="329"/>
      <c r="BJ221" s="329"/>
      <c r="BK221" s="329"/>
      <c r="BL221" s="329"/>
      <c r="BM221" s="329"/>
      <c r="BN221" s="329"/>
      <c r="BO221" s="329"/>
      <c r="BP221" s="329"/>
      <c r="BQ221" s="329"/>
      <c r="BR221" s="329"/>
      <c r="BS221" s="329"/>
      <c r="BT221" s="329"/>
      <c r="BU221" s="329"/>
      <c r="BV221" s="329"/>
      <c r="BW221" s="329"/>
      <c r="BX221" s="329"/>
      <c r="BY221" s="329"/>
      <c r="BZ221" s="329"/>
      <c r="CA221" s="329"/>
      <c r="CB221" s="329"/>
      <c r="CC221" s="329"/>
      <c r="CD221" s="329"/>
      <c r="CE221" s="329"/>
      <c r="CF221" s="329"/>
      <c r="CG221" s="329"/>
      <c r="CH221" s="329"/>
      <c r="CI221" s="329"/>
      <c r="CJ221" s="329"/>
      <c r="CK221" s="329"/>
      <c r="CL221" s="329"/>
      <c r="CM221" s="329"/>
      <c r="CN221" s="329"/>
      <c r="CO221" s="329"/>
      <c r="CP221" s="329"/>
      <c r="CQ221" s="329"/>
      <c r="CR221" s="329"/>
      <c r="CS221" s="329"/>
      <c r="CT221" s="329"/>
      <c r="CU221" s="329"/>
      <c r="CV221" s="329"/>
      <c r="CW221" s="329"/>
      <c r="CX221" s="329"/>
      <c r="CY221" s="329"/>
      <c r="CZ221" s="329"/>
      <c r="DA221" s="329"/>
      <c r="DB221" s="329"/>
      <c r="DC221" s="329"/>
      <c r="DD221" s="329"/>
      <c r="DE221" s="329"/>
      <c r="DF221" s="329"/>
      <c r="DG221" s="329"/>
      <c r="DH221" s="329"/>
      <c r="DI221" s="329"/>
      <c r="DJ221" s="329"/>
      <c r="DK221" s="329"/>
      <c r="DL221" s="329"/>
      <c r="DM221" s="329"/>
      <c r="DN221" s="329"/>
      <c r="DO221" s="329"/>
      <c r="DP221" s="329"/>
      <c r="DQ221" s="329"/>
      <c r="DR221" s="329"/>
      <c r="DS221" s="329"/>
      <c r="DT221" s="329"/>
      <c r="DU221" s="329"/>
      <c r="DV221" s="329"/>
      <c r="DW221" s="329"/>
      <c r="DX221" s="329"/>
      <c r="DY221" s="329"/>
      <c r="DZ221" s="329"/>
      <c r="EA221" s="329"/>
      <c r="EB221" s="329"/>
      <c r="EC221" s="329"/>
      <c r="ED221" s="329"/>
      <c r="EE221" s="329"/>
      <c r="EF221" s="329"/>
      <c r="EG221" s="329"/>
      <c r="EH221" s="329"/>
      <c r="EI221" s="329"/>
      <c r="EJ221" s="329"/>
      <c r="EK221" s="329"/>
      <c r="EL221" s="329"/>
      <c r="EM221" s="329"/>
      <c r="EN221" s="329"/>
      <c r="EO221" s="329"/>
      <c r="EP221" s="329"/>
      <c r="EQ221" s="329"/>
      <c r="ER221" s="329"/>
      <c r="ES221" s="329"/>
      <c r="ET221" s="329"/>
      <c r="EU221" s="329"/>
      <c r="EV221" s="329"/>
      <c r="EW221" s="329"/>
      <c r="EX221" s="329"/>
      <c r="EY221" s="329"/>
      <c r="EZ221" s="329"/>
      <c r="FA221" s="329"/>
      <c r="FB221" s="329"/>
      <c r="FC221" s="329"/>
      <c r="FD221" s="329"/>
      <c r="FE221" s="329"/>
      <c r="FF221" s="329"/>
      <c r="FG221" s="329"/>
      <c r="FH221" s="329"/>
      <c r="FI221" s="329"/>
      <c r="FJ221" s="329"/>
      <c r="FK221" s="329"/>
      <c r="FL221" s="329"/>
      <c r="FM221" s="329"/>
      <c r="FN221" s="329"/>
      <c r="FO221" s="329"/>
      <c r="FP221" s="329"/>
      <c r="FQ221" s="329"/>
      <c r="FR221" s="329"/>
      <c r="FS221" s="329"/>
      <c r="FT221" s="329"/>
      <c r="FU221" s="329"/>
      <c r="FV221" s="329"/>
      <c r="FW221" s="329"/>
      <c r="FX221" s="329"/>
      <c r="FY221" s="329"/>
      <c r="FZ221" s="329"/>
      <c r="GA221" s="329"/>
      <c r="GB221" s="329"/>
      <c r="GC221" s="329"/>
      <c r="GD221" s="329"/>
      <c r="GE221" s="329"/>
      <c r="GF221" s="329"/>
      <c r="GG221" s="329"/>
      <c r="GH221" s="329"/>
      <c r="GI221" s="329"/>
      <c r="GJ221" s="329"/>
      <c r="GK221" s="329"/>
      <c r="GL221" s="329"/>
      <c r="GM221" s="329"/>
      <c r="GN221" s="329"/>
      <c r="GO221" s="329"/>
      <c r="GP221" s="329"/>
      <c r="GQ221" s="329"/>
      <c r="GR221" s="329"/>
      <c r="GS221" s="329"/>
      <c r="GT221" s="329"/>
      <c r="GU221" s="329"/>
      <c r="GV221" s="329"/>
      <c r="GW221" s="329"/>
      <c r="GX221" s="329"/>
      <c r="GY221" s="329"/>
      <c r="GZ221" s="329"/>
      <c r="HA221" s="329"/>
      <c r="HB221" s="329"/>
      <c r="HC221" s="329"/>
      <c r="HD221" s="329"/>
      <c r="HE221" s="329"/>
      <c r="HF221" s="329"/>
      <c r="HG221" s="329"/>
      <c r="HH221" s="329"/>
      <c r="HI221" s="329"/>
      <c r="HJ221" s="329"/>
      <c r="HK221" s="329"/>
      <c r="HL221" s="329"/>
      <c r="HM221" s="329"/>
      <c r="HN221" s="329"/>
      <c r="HO221" s="329"/>
      <c r="HP221" s="329"/>
      <c r="HQ221" s="329"/>
      <c r="HR221" s="329"/>
      <c r="HS221" s="329"/>
      <c r="HT221" s="329"/>
      <c r="HU221" s="329"/>
      <c r="HV221" s="329"/>
      <c r="HW221" s="329"/>
      <c r="HX221" s="329"/>
      <c r="HY221" s="329"/>
      <c r="HZ221" s="329"/>
      <c r="IA221" s="329"/>
      <c r="IB221" s="329"/>
      <c r="IC221" s="329"/>
      <c r="ID221" s="329"/>
      <c r="IE221" s="329"/>
      <c r="IF221" s="329"/>
      <c r="IG221" s="329"/>
      <c r="IH221" s="329"/>
      <c r="II221" s="329"/>
      <c r="IJ221" s="329"/>
      <c r="IK221" s="329"/>
      <c r="IL221" s="329"/>
      <c r="IM221" s="329"/>
      <c r="IN221" s="329"/>
      <c r="IO221" s="329"/>
      <c r="IP221" s="329"/>
      <c r="IQ221" s="329"/>
      <c r="IR221" s="329"/>
      <c r="IS221" s="329"/>
      <c r="IT221" s="329"/>
      <c r="IU221" s="329"/>
      <c r="IV221" s="329"/>
    </row>
    <row r="222" s="524" customFormat="1" ht="31.5" hidden="1" spans="1:256">
      <c r="A222" s="353" t="s">
        <v>4370</v>
      </c>
      <c r="B222" s="307" t="s">
        <v>494</v>
      </c>
      <c r="C222" s="365">
        <f ca="1">SUMIF(表1.2024年公共财政收入决算表!$A$6:$A$387,A222,表1.2024年公共财政收入决算表!$E$6:$E$387)</f>
        <v>0</v>
      </c>
      <c r="D222" s="365">
        <f t="shared" si="63"/>
        <v>0</v>
      </c>
      <c r="E222" s="542"/>
      <c r="F222" s="348"/>
      <c r="G222" s="348">
        <f ca="1" t="shared" si="64"/>
        <v>0</v>
      </c>
      <c r="H222" s="348" t="str">
        <f ca="1" t="shared" si="60"/>
        <v/>
      </c>
      <c r="I222" s="22" t="str">
        <f ca="1" t="shared" si="61"/>
        <v>否</v>
      </c>
      <c r="J222" s="547" t="str">
        <f t="shared" si="65"/>
        <v>10304</v>
      </c>
      <c r="K222" s="93" t="str">
        <f t="shared" si="62"/>
        <v>项</v>
      </c>
      <c r="L222" s="329"/>
      <c r="M222" s="329"/>
      <c r="N222" s="329"/>
      <c r="O222" s="329"/>
      <c r="P222" s="329"/>
      <c r="Q222" s="329"/>
      <c r="R222" s="329"/>
      <c r="S222" s="329"/>
      <c r="T222" s="329"/>
      <c r="U222" s="329"/>
      <c r="V222" s="329"/>
      <c r="W222" s="329"/>
      <c r="X222" s="329"/>
      <c r="Y222" s="329"/>
      <c r="Z222" s="329"/>
      <c r="AA222" s="329"/>
      <c r="AB222" s="329"/>
      <c r="AC222" s="329"/>
      <c r="AD222" s="329"/>
      <c r="AE222" s="329"/>
      <c r="AF222" s="329"/>
      <c r="AG222" s="329"/>
      <c r="AH222" s="329"/>
      <c r="AI222" s="329"/>
      <c r="AJ222" s="329"/>
      <c r="AK222" s="329"/>
      <c r="AL222" s="329"/>
      <c r="AM222" s="329"/>
      <c r="AN222" s="329"/>
      <c r="AO222" s="329"/>
      <c r="AP222" s="329"/>
      <c r="AQ222" s="329"/>
      <c r="AR222" s="329"/>
      <c r="AS222" s="329"/>
      <c r="AT222" s="329"/>
      <c r="AU222" s="329"/>
      <c r="AV222" s="329"/>
      <c r="AW222" s="329"/>
      <c r="AX222" s="329"/>
      <c r="AY222" s="329"/>
      <c r="AZ222" s="329"/>
      <c r="BA222" s="329"/>
      <c r="BB222" s="329"/>
      <c r="BC222" s="329"/>
      <c r="BD222" s="329"/>
      <c r="BE222" s="329"/>
      <c r="BF222" s="329"/>
      <c r="BG222" s="329"/>
      <c r="BH222" s="329"/>
      <c r="BI222" s="329"/>
      <c r="BJ222" s="329"/>
      <c r="BK222" s="329"/>
      <c r="BL222" s="329"/>
      <c r="BM222" s="329"/>
      <c r="BN222" s="329"/>
      <c r="BO222" s="329"/>
      <c r="BP222" s="329"/>
      <c r="BQ222" s="329"/>
      <c r="BR222" s="329"/>
      <c r="BS222" s="329"/>
      <c r="BT222" s="329"/>
      <c r="BU222" s="329"/>
      <c r="BV222" s="329"/>
      <c r="BW222" s="329"/>
      <c r="BX222" s="329"/>
      <c r="BY222" s="329"/>
      <c r="BZ222" s="329"/>
      <c r="CA222" s="329"/>
      <c r="CB222" s="329"/>
      <c r="CC222" s="329"/>
      <c r="CD222" s="329"/>
      <c r="CE222" s="329"/>
      <c r="CF222" s="329"/>
      <c r="CG222" s="329"/>
      <c r="CH222" s="329"/>
      <c r="CI222" s="329"/>
      <c r="CJ222" s="329"/>
      <c r="CK222" s="329"/>
      <c r="CL222" s="329"/>
      <c r="CM222" s="329"/>
      <c r="CN222" s="329"/>
      <c r="CO222" s="329"/>
      <c r="CP222" s="329"/>
      <c r="CQ222" s="329"/>
      <c r="CR222" s="329"/>
      <c r="CS222" s="329"/>
      <c r="CT222" s="329"/>
      <c r="CU222" s="329"/>
      <c r="CV222" s="329"/>
      <c r="CW222" s="329"/>
      <c r="CX222" s="329"/>
      <c r="CY222" s="329"/>
      <c r="CZ222" s="329"/>
      <c r="DA222" s="329"/>
      <c r="DB222" s="329"/>
      <c r="DC222" s="329"/>
      <c r="DD222" s="329"/>
      <c r="DE222" s="329"/>
      <c r="DF222" s="329"/>
      <c r="DG222" s="329"/>
      <c r="DH222" s="329"/>
      <c r="DI222" s="329"/>
      <c r="DJ222" s="329"/>
      <c r="DK222" s="329"/>
      <c r="DL222" s="329"/>
      <c r="DM222" s="329"/>
      <c r="DN222" s="329"/>
      <c r="DO222" s="329"/>
      <c r="DP222" s="329"/>
      <c r="DQ222" s="329"/>
      <c r="DR222" s="329"/>
      <c r="DS222" s="329"/>
      <c r="DT222" s="329"/>
      <c r="DU222" s="329"/>
      <c r="DV222" s="329"/>
      <c r="DW222" s="329"/>
      <c r="DX222" s="329"/>
      <c r="DY222" s="329"/>
      <c r="DZ222" s="329"/>
      <c r="EA222" s="329"/>
      <c r="EB222" s="329"/>
      <c r="EC222" s="329"/>
      <c r="ED222" s="329"/>
      <c r="EE222" s="329"/>
      <c r="EF222" s="329"/>
      <c r="EG222" s="329"/>
      <c r="EH222" s="329"/>
      <c r="EI222" s="329"/>
      <c r="EJ222" s="329"/>
      <c r="EK222" s="329"/>
      <c r="EL222" s="329"/>
      <c r="EM222" s="329"/>
      <c r="EN222" s="329"/>
      <c r="EO222" s="329"/>
      <c r="EP222" s="329"/>
      <c r="EQ222" s="329"/>
      <c r="ER222" s="329"/>
      <c r="ES222" s="329"/>
      <c r="ET222" s="329"/>
      <c r="EU222" s="329"/>
      <c r="EV222" s="329"/>
      <c r="EW222" s="329"/>
      <c r="EX222" s="329"/>
      <c r="EY222" s="329"/>
      <c r="EZ222" s="329"/>
      <c r="FA222" s="329"/>
      <c r="FB222" s="329"/>
      <c r="FC222" s="329"/>
      <c r="FD222" s="329"/>
      <c r="FE222" s="329"/>
      <c r="FF222" s="329"/>
      <c r="FG222" s="329"/>
      <c r="FH222" s="329"/>
      <c r="FI222" s="329"/>
      <c r="FJ222" s="329"/>
      <c r="FK222" s="329"/>
      <c r="FL222" s="329"/>
      <c r="FM222" s="329"/>
      <c r="FN222" s="329"/>
      <c r="FO222" s="329"/>
      <c r="FP222" s="329"/>
      <c r="FQ222" s="329"/>
      <c r="FR222" s="329"/>
      <c r="FS222" s="329"/>
      <c r="FT222" s="329"/>
      <c r="FU222" s="329"/>
      <c r="FV222" s="329"/>
      <c r="FW222" s="329"/>
      <c r="FX222" s="329"/>
      <c r="FY222" s="329"/>
      <c r="FZ222" s="329"/>
      <c r="GA222" s="329"/>
      <c r="GB222" s="329"/>
      <c r="GC222" s="329"/>
      <c r="GD222" s="329"/>
      <c r="GE222" s="329"/>
      <c r="GF222" s="329"/>
      <c r="GG222" s="329"/>
      <c r="GH222" s="329"/>
      <c r="GI222" s="329"/>
      <c r="GJ222" s="329"/>
      <c r="GK222" s="329"/>
      <c r="GL222" s="329"/>
      <c r="GM222" s="329"/>
      <c r="GN222" s="329"/>
      <c r="GO222" s="329"/>
      <c r="GP222" s="329"/>
      <c r="GQ222" s="329"/>
      <c r="GR222" s="329"/>
      <c r="GS222" s="329"/>
      <c r="GT222" s="329"/>
      <c r="GU222" s="329"/>
      <c r="GV222" s="329"/>
      <c r="GW222" s="329"/>
      <c r="GX222" s="329"/>
      <c r="GY222" s="329"/>
      <c r="GZ222" s="329"/>
      <c r="HA222" s="329"/>
      <c r="HB222" s="329"/>
      <c r="HC222" s="329"/>
      <c r="HD222" s="329"/>
      <c r="HE222" s="329"/>
      <c r="HF222" s="329"/>
      <c r="HG222" s="329"/>
      <c r="HH222" s="329"/>
      <c r="HI222" s="329"/>
      <c r="HJ222" s="329"/>
      <c r="HK222" s="329"/>
      <c r="HL222" s="329"/>
      <c r="HM222" s="329"/>
      <c r="HN222" s="329"/>
      <c r="HO222" s="329"/>
      <c r="HP222" s="329"/>
      <c r="HQ222" s="329"/>
      <c r="HR222" s="329"/>
      <c r="HS222" s="329"/>
      <c r="HT222" s="329"/>
      <c r="HU222" s="329"/>
      <c r="HV222" s="329"/>
      <c r="HW222" s="329"/>
      <c r="HX222" s="329"/>
      <c r="HY222" s="329"/>
      <c r="HZ222" s="329"/>
      <c r="IA222" s="329"/>
      <c r="IB222" s="329"/>
      <c r="IC222" s="329"/>
      <c r="ID222" s="329"/>
      <c r="IE222" s="329"/>
      <c r="IF222" s="329"/>
      <c r="IG222" s="329"/>
      <c r="IH222" s="329"/>
      <c r="II222" s="329"/>
      <c r="IJ222" s="329"/>
      <c r="IK222" s="329"/>
      <c r="IL222" s="329"/>
      <c r="IM222" s="329"/>
      <c r="IN222" s="329"/>
      <c r="IO222" s="329"/>
      <c r="IP222" s="329"/>
      <c r="IQ222" s="329"/>
      <c r="IR222" s="329"/>
      <c r="IS222" s="329"/>
      <c r="IT222" s="329"/>
      <c r="IU222" s="329"/>
      <c r="IV222" s="329"/>
    </row>
    <row r="223" s="525" customFormat="1" spans="1:256">
      <c r="A223" s="353" t="s">
        <v>4371</v>
      </c>
      <c r="B223" s="307" t="s">
        <v>497</v>
      </c>
      <c r="C223" s="365">
        <f ca="1">SUMIF(表1.2024年公共财政收入决算表!$A$6:$A$387,A223,表1.2024年公共财政收入决算表!$E$6:$E$387)</f>
        <v>1543</v>
      </c>
      <c r="D223" s="365">
        <f t="shared" si="63"/>
        <v>1290</v>
      </c>
      <c r="E223" s="542">
        <v>1290</v>
      </c>
      <c r="F223" s="348"/>
      <c r="G223" s="365">
        <f ca="1" t="shared" si="64"/>
        <v>-253</v>
      </c>
      <c r="H223" s="365" t="str">
        <f ca="1" t="shared" si="60"/>
        <v>-16.4%</v>
      </c>
      <c r="I223" s="22" t="str">
        <f ca="1" t="shared" si="61"/>
        <v>是</v>
      </c>
      <c r="J223" s="547" t="str">
        <f t="shared" si="65"/>
        <v>10304</v>
      </c>
      <c r="K223" s="93" t="str">
        <f t="shared" si="62"/>
        <v>项</v>
      </c>
      <c r="L223" s="545">
        <v>1</v>
      </c>
      <c r="M223" s="329"/>
      <c r="N223" s="329"/>
      <c r="O223" s="329"/>
      <c r="P223" s="329"/>
      <c r="Q223" s="329"/>
      <c r="R223" s="329"/>
      <c r="S223" s="329"/>
      <c r="T223" s="329"/>
      <c r="U223" s="329"/>
      <c r="V223" s="329"/>
      <c r="W223" s="329"/>
      <c r="X223" s="329"/>
      <c r="Y223" s="329"/>
      <c r="Z223" s="329"/>
      <c r="AA223" s="329"/>
      <c r="AB223" s="329"/>
      <c r="AC223" s="329"/>
      <c r="AD223" s="329"/>
      <c r="AE223" s="329"/>
      <c r="AF223" s="329"/>
      <c r="AG223" s="329"/>
      <c r="AH223" s="329"/>
      <c r="AI223" s="329"/>
      <c r="AJ223" s="329"/>
      <c r="AK223" s="329"/>
      <c r="AL223" s="329"/>
      <c r="AM223" s="329"/>
      <c r="AN223" s="329"/>
      <c r="AO223" s="329"/>
      <c r="AP223" s="329"/>
      <c r="AQ223" s="329"/>
      <c r="AR223" s="329"/>
      <c r="AS223" s="329"/>
      <c r="AT223" s="329"/>
      <c r="AU223" s="329"/>
      <c r="AV223" s="329"/>
      <c r="AW223" s="329"/>
      <c r="AX223" s="329"/>
      <c r="AY223" s="329"/>
      <c r="AZ223" s="329"/>
      <c r="BA223" s="329"/>
      <c r="BB223" s="329"/>
      <c r="BC223" s="329"/>
      <c r="BD223" s="329"/>
      <c r="BE223" s="329"/>
      <c r="BF223" s="329"/>
      <c r="BG223" s="329"/>
      <c r="BH223" s="329"/>
      <c r="BI223" s="329"/>
      <c r="BJ223" s="329"/>
      <c r="BK223" s="329"/>
      <c r="BL223" s="329"/>
      <c r="BM223" s="329"/>
      <c r="BN223" s="329"/>
      <c r="BO223" s="329"/>
      <c r="BP223" s="329"/>
      <c r="BQ223" s="329"/>
      <c r="BR223" s="329"/>
      <c r="BS223" s="329"/>
      <c r="BT223" s="329"/>
      <c r="BU223" s="329"/>
      <c r="BV223" s="329"/>
      <c r="BW223" s="329"/>
      <c r="BX223" s="329"/>
      <c r="BY223" s="329"/>
      <c r="BZ223" s="329"/>
      <c r="CA223" s="329"/>
      <c r="CB223" s="329"/>
      <c r="CC223" s="329"/>
      <c r="CD223" s="329"/>
      <c r="CE223" s="329"/>
      <c r="CF223" s="329"/>
      <c r="CG223" s="329"/>
      <c r="CH223" s="329"/>
      <c r="CI223" s="329"/>
      <c r="CJ223" s="329"/>
      <c r="CK223" s="329"/>
      <c r="CL223" s="329"/>
      <c r="CM223" s="329"/>
      <c r="CN223" s="329"/>
      <c r="CO223" s="329"/>
      <c r="CP223" s="329"/>
      <c r="CQ223" s="329"/>
      <c r="CR223" s="329"/>
      <c r="CS223" s="329"/>
      <c r="CT223" s="329"/>
      <c r="CU223" s="329"/>
      <c r="CV223" s="329"/>
      <c r="CW223" s="329"/>
      <c r="CX223" s="329"/>
      <c r="CY223" s="329"/>
      <c r="CZ223" s="329"/>
      <c r="DA223" s="329"/>
      <c r="DB223" s="329"/>
      <c r="DC223" s="329"/>
      <c r="DD223" s="329"/>
      <c r="DE223" s="329"/>
      <c r="DF223" s="329"/>
      <c r="DG223" s="329"/>
      <c r="DH223" s="329"/>
      <c r="DI223" s="329"/>
      <c r="DJ223" s="329"/>
      <c r="DK223" s="329"/>
      <c r="DL223" s="329"/>
      <c r="DM223" s="329"/>
      <c r="DN223" s="329"/>
      <c r="DO223" s="329"/>
      <c r="DP223" s="329"/>
      <c r="DQ223" s="329"/>
      <c r="DR223" s="329"/>
      <c r="DS223" s="329"/>
      <c r="DT223" s="329"/>
      <c r="DU223" s="329"/>
      <c r="DV223" s="329"/>
      <c r="DW223" s="329"/>
      <c r="DX223" s="329"/>
      <c r="DY223" s="329"/>
      <c r="DZ223" s="329"/>
      <c r="EA223" s="329"/>
      <c r="EB223" s="329"/>
      <c r="EC223" s="329"/>
      <c r="ED223" s="329"/>
      <c r="EE223" s="329"/>
      <c r="EF223" s="329"/>
      <c r="EG223" s="329"/>
      <c r="EH223" s="329"/>
      <c r="EI223" s="329"/>
      <c r="EJ223" s="329"/>
      <c r="EK223" s="329"/>
      <c r="EL223" s="329"/>
      <c r="EM223" s="329"/>
      <c r="EN223" s="329"/>
      <c r="EO223" s="329"/>
      <c r="EP223" s="329"/>
      <c r="EQ223" s="329"/>
      <c r="ER223" s="329"/>
      <c r="ES223" s="329"/>
      <c r="ET223" s="329"/>
      <c r="EU223" s="329"/>
      <c r="EV223" s="329"/>
      <c r="EW223" s="329"/>
      <c r="EX223" s="329"/>
      <c r="EY223" s="329"/>
      <c r="EZ223" s="329"/>
      <c r="FA223" s="329"/>
      <c r="FB223" s="329"/>
      <c r="FC223" s="329"/>
      <c r="FD223" s="329"/>
      <c r="FE223" s="329"/>
      <c r="FF223" s="329"/>
      <c r="FG223" s="329"/>
      <c r="FH223" s="329"/>
      <c r="FI223" s="329"/>
      <c r="FJ223" s="329"/>
      <c r="FK223" s="329"/>
      <c r="FL223" s="329"/>
      <c r="FM223" s="329"/>
      <c r="FN223" s="329"/>
      <c r="FO223" s="329"/>
      <c r="FP223" s="329"/>
      <c r="FQ223" s="329"/>
      <c r="FR223" s="329"/>
      <c r="FS223" s="329"/>
      <c r="FT223" s="329"/>
      <c r="FU223" s="329"/>
      <c r="FV223" s="329"/>
      <c r="FW223" s="329"/>
      <c r="FX223" s="329"/>
      <c r="FY223" s="329"/>
      <c r="FZ223" s="329"/>
      <c r="GA223" s="329"/>
      <c r="GB223" s="329"/>
      <c r="GC223" s="329"/>
      <c r="GD223" s="329"/>
      <c r="GE223" s="329"/>
      <c r="GF223" s="329"/>
      <c r="GG223" s="329"/>
      <c r="GH223" s="329"/>
      <c r="GI223" s="329"/>
      <c r="GJ223" s="329"/>
      <c r="GK223" s="329"/>
      <c r="GL223" s="329"/>
      <c r="GM223" s="329"/>
      <c r="GN223" s="329"/>
      <c r="GO223" s="329"/>
      <c r="GP223" s="329"/>
      <c r="GQ223" s="329"/>
      <c r="GR223" s="329"/>
      <c r="GS223" s="329"/>
      <c r="GT223" s="329"/>
      <c r="GU223" s="329"/>
      <c r="GV223" s="329"/>
      <c r="GW223" s="329"/>
      <c r="GX223" s="329"/>
      <c r="GY223" s="329"/>
      <c r="GZ223" s="329"/>
      <c r="HA223" s="329"/>
      <c r="HB223" s="329"/>
      <c r="HC223" s="329"/>
      <c r="HD223" s="329"/>
      <c r="HE223" s="329"/>
      <c r="HF223" s="329"/>
      <c r="HG223" s="329"/>
      <c r="HH223" s="329"/>
      <c r="HI223" s="329"/>
      <c r="HJ223" s="329"/>
      <c r="HK223" s="329"/>
      <c r="HL223" s="329"/>
      <c r="HM223" s="329"/>
      <c r="HN223" s="329"/>
      <c r="HO223" s="329"/>
      <c r="HP223" s="329"/>
      <c r="HQ223" s="329"/>
      <c r="HR223" s="329"/>
      <c r="HS223" s="329"/>
      <c r="HT223" s="329"/>
      <c r="HU223" s="329"/>
      <c r="HV223" s="329"/>
      <c r="HW223" s="329"/>
      <c r="HX223" s="329"/>
      <c r="HY223" s="329"/>
      <c r="HZ223" s="329"/>
      <c r="IA223" s="329"/>
      <c r="IB223" s="329"/>
      <c r="IC223" s="329"/>
      <c r="ID223" s="329"/>
      <c r="IE223" s="329"/>
      <c r="IF223" s="329"/>
      <c r="IG223" s="329"/>
      <c r="IH223" s="329"/>
      <c r="II223" s="329"/>
      <c r="IJ223" s="329"/>
      <c r="IK223" s="329"/>
      <c r="IL223" s="329"/>
      <c r="IM223" s="329"/>
      <c r="IN223" s="329"/>
      <c r="IO223" s="329"/>
      <c r="IP223" s="329"/>
      <c r="IQ223" s="329"/>
      <c r="IR223" s="329"/>
      <c r="IS223" s="329"/>
      <c r="IT223" s="329"/>
      <c r="IU223" s="329"/>
      <c r="IV223" s="329"/>
    </row>
    <row r="224" s="524" customFormat="1" ht="15.75" hidden="1" spans="1:256">
      <c r="A224" s="353" t="s">
        <v>4372</v>
      </c>
      <c r="B224" s="307" t="s">
        <v>505</v>
      </c>
      <c r="C224" s="365">
        <f ca="1">SUMIF(表1.2024年公共财政收入决算表!$A$6:$A$387,A224,表1.2024年公共财政收入决算表!$E$6:$E$387)</f>
        <v>0</v>
      </c>
      <c r="D224" s="365">
        <f t="shared" si="63"/>
        <v>0</v>
      </c>
      <c r="E224" s="542"/>
      <c r="F224" s="348"/>
      <c r="G224" s="348">
        <f ca="1" t="shared" si="64"/>
        <v>0</v>
      </c>
      <c r="H224" s="348" t="str">
        <f ca="1" t="shared" si="60"/>
        <v/>
      </c>
      <c r="I224" s="22" t="str">
        <f ca="1" t="shared" si="61"/>
        <v>否</v>
      </c>
      <c r="J224" s="547" t="str">
        <f t="shared" si="65"/>
        <v>10304</v>
      </c>
      <c r="K224" s="93" t="str">
        <f t="shared" si="62"/>
        <v>项</v>
      </c>
      <c r="L224" s="329"/>
      <c r="M224" s="329"/>
      <c r="N224" s="329"/>
      <c r="O224" s="329"/>
      <c r="P224" s="329"/>
      <c r="Q224" s="329"/>
      <c r="R224" s="329"/>
      <c r="S224" s="329"/>
      <c r="T224" s="329"/>
      <c r="U224" s="329"/>
      <c r="V224" s="329"/>
      <c r="W224" s="329"/>
      <c r="X224" s="329"/>
      <c r="Y224" s="329"/>
      <c r="Z224" s="329"/>
      <c r="AA224" s="329"/>
      <c r="AB224" s="329"/>
      <c r="AC224" s="329"/>
      <c r="AD224" s="329"/>
      <c r="AE224" s="329"/>
      <c r="AF224" s="329"/>
      <c r="AG224" s="329"/>
      <c r="AH224" s="329"/>
      <c r="AI224" s="329"/>
      <c r="AJ224" s="329"/>
      <c r="AK224" s="329"/>
      <c r="AL224" s="329"/>
      <c r="AM224" s="329"/>
      <c r="AN224" s="329"/>
      <c r="AO224" s="329"/>
      <c r="AP224" s="329"/>
      <c r="AQ224" s="329"/>
      <c r="AR224" s="329"/>
      <c r="AS224" s="329"/>
      <c r="AT224" s="329"/>
      <c r="AU224" s="329"/>
      <c r="AV224" s="329"/>
      <c r="AW224" s="329"/>
      <c r="AX224" s="329"/>
      <c r="AY224" s="329"/>
      <c r="AZ224" s="329"/>
      <c r="BA224" s="329"/>
      <c r="BB224" s="329"/>
      <c r="BC224" s="329"/>
      <c r="BD224" s="329"/>
      <c r="BE224" s="329"/>
      <c r="BF224" s="329"/>
      <c r="BG224" s="329"/>
      <c r="BH224" s="329"/>
      <c r="BI224" s="329"/>
      <c r="BJ224" s="329"/>
      <c r="BK224" s="329"/>
      <c r="BL224" s="329"/>
      <c r="BM224" s="329"/>
      <c r="BN224" s="329"/>
      <c r="BO224" s="329"/>
      <c r="BP224" s="329"/>
      <c r="BQ224" s="329"/>
      <c r="BR224" s="329"/>
      <c r="BS224" s="329"/>
      <c r="BT224" s="329"/>
      <c r="BU224" s="329"/>
      <c r="BV224" s="329"/>
      <c r="BW224" s="329"/>
      <c r="BX224" s="329"/>
      <c r="BY224" s="329"/>
      <c r="BZ224" s="329"/>
      <c r="CA224" s="329"/>
      <c r="CB224" s="329"/>
      <c r="CC224" s="329"/>
      <c r="CD224" s="329"/>
      <c r="CE224" s="329"/>
      <c r="CF224" s="329"/>
      <c r="CG224" s="329"/>
      <c r="CH224" s="329"/>
      <c r="CI224" s="329"/>
      <c r="CJ224" s="329"/>
      <c r="CK224" s="329"/>
      <c r="CL224" s="329"/>
      <c r="CM224" s="329"/>
      <c r="CN224" s="329"/>
      <c r="CO224" s="329"/>
      <c r="CP224" s="329"/>
      <c r="CQ224" s="329"/>
      <c r="CR224" s="329"/>
      <c r="CS224" s="329"/>
      <c r="CT224" s="329"/>
      <c r="CU224" s="329"/>
      <c r="CV224" s="329"/>
      <c r="CW224" s="329"/>
      <c r="CX224" s="329"/>
      <c r="CY224" s="329"/>
      <c r="CZ224" s="329"/>
      <c r="DA224" s="329"/>
      <c r="DB224" s="329"/>
      <c r="DC224" s="329"/>
      <c r="DD224" s="329"/>
      <c r="DE224" s="329"/>
      <c r="DF224" s="329"/>
      <c r="DG224" s="329"/>
      <c r="DH224" s="329"/>
      <c r="DI224" s="329"/>
      <c r="DJ224" s="329"/>
      <c r="DK224" s="329"/>
      <c r="DL224" s="329"/>
      <c r="DM224" s="329"/>
      <c r="DN224" s="329"/>
      <c r="DO224" s="329"/>
      <c r="DP224" s="329"/>
      <c r="DQ224" s="329"/>
      <c r="DR224" s="329"/>
      <c r="DS224" s="329"/>
      <c r="DT224" s="329"/>
      <c r="DU224" s="329"/>
      <c r="DV224" s="329"/>
      <c r="DW224" s="329"/>
      <c r="DX224" s="329"/>
      <c r="DY224" s="329"/>
      <c r="DZ224" s="329"/>
      <c r="EA224" s="329"/>
      <c r="EB224" s="329"/>
      <c r="EC224" s="329"/>
      <c r="ED224" s="329"/>
      <c r="EE224" s="329"/>
      <c r="EF224" s="329"/>
      <c r="EG224" s="329"/>
      <c r="EH224" s="329"/>
      <c r="EI224" s="329"/>
      <c r="EJ224" s="329"/>
      <c r="EK224" s="329"/>
      <c r="EL224" s="329"/>
      <c r="EM224" s="329"/>
      <c r="EN224" s="329"/>
      <c r="EO224" s="329"/>
      <c r="EP224" s="329"/>
      <c r="EQ224" s="329"/>
      <c r="ER224" s="329"/>
      <c r="ES224" s="329"/>
      <c r="ET224" s="329"/>
      <c r="EU224" s="329"/>
      <c r="EV224" s="329"/>
      <c r="EW224" s="329"/>
      <c r="EX224" s="329"/>
      <c r="EY224" s="329"/>
      <c r="EZ224" s="329"/>
      <c r="FA224" s="329"/>
      <c r="FB224" s="329"/>
      <c r="FC224" s="329"/>
      <c r="FD224" s="329"/>
      <c r="FE224" s="329"/>
      <c r="FF224" s="329"/>
      <c r="FG224" s="329"/>
      <c r="FH224" s="329"/>
      <c r="FI224" s="329"/>
      <c r="FJ224" s="329"/>
      <c r="FK224" s="329"/>
      <c r="FL224" s="329"/>
      <c r="FM224" s="329"/>
      <c r="FN224" s="329"/>
      <c r="FO224" s="329"/>
      <c r="FP224" s="329"/>
      <c r="FQ224" s="329"/>
      <c r="FR224" s="329"/>
      <c r="FS224" s="329"/>
      <c r="FT224" s="329"/>
      <c r="FU224" s="329"/>
      <c r="FV224" s="329"/>
      <c r="FW224" s="329"/>
      <c r="FX224" s="329"/>
      <c r="FY224" s="329"/>
      <c r="FZ224" s="329"/>
      <c r="GA224" s="329"/>
      <c r="GB224" s="329"/>
      <c r="GC224" s="329"/>
      <c r="GD224" s="329"/>
      <c r="GE224" s="329"/>
      <c r="GF224" s="329"/>
      <c r="GG224" s="329"/>
      <c r="GH224" s="329"/>
      <c r="GI224" s="329"/>
      <c r="GJ224" s="329"/>
      <c r="GK224" s="329"/>
      <c r="GL224" s="329"/>
      <c r="GM224" s="329"/>
      <c r="GN224" s="329"/>
      <c r="GO224" s="329"/>
      <c r="GP224" s="329"/>
      <c r="GQ224" s="329"/>
      <c r="GR224" s="329"/>
      <c r="GS224" s="329"/>
      <c r="GT224" s="329"/>
      <c r="GU224" s="329"/>
      <c r="GV224" s="329"/>
      <c r="GW224" s="329"/>
      <c r="GX224" s="329"/>
      <c r="GY224" s="329"/>
      <c r="GZ224" s="329"/>
      <c r="HA224" s="329"/>
      <c r="HB224" s="329"/>
      <c r="HC224" s="329"/>
      <c r="HD224" s="329"/>
      <c r="HE224" s="329"/>
      <c r="HF224" s="329"/>
      <c r="HG224" s="329"/>
      <c r="HH224" s="329"/>
      <c r="HI224" s="329"/>
      <c r="HJ224" s="329"/>
      <c r="HK224" s="329"/>
      <c r="HL224" s="329"/>
      <c r="HM224" s="329"/>
      <c r="HN224" s="329"/>
      <c r="HO224" s="329"/>
      <c r="HP224" s="329"/>
      <c r="HQ224" s="329"/>
      <c r="HR224" s="329"/>
      <c r="HS224" s="329"/>
      <c r="HT224" s="329"/>
      <c r="HU224" s="329"/>
      <c r="HV224" s="329"/>
      <c r="HW224" s="329"/>
      <c r="HX224" s="329"/>
      <c r="HY224" s="329"/>
      <c r="HZ224" s="329"/>
      <c r="IA224" s="329"/>
      <c r="IB224" s="329"/>
      <c r="IC224" s="329"/>
      <c r="ID224" s="329"/>
      <c r="IE224" s="329"/>
      <c r="IF224" s="329"/>
      <c r="IG224" s="329"/>
      <c r="IH224" s="329"/>
      <c r="II224" s="329"/>
      <c r="IJ224" s="329"/>
      <c r="IK224" s="329"/>
      <c r="IL224" s="329"/>
      <c r="IM224" s="329"/>
      <c r="IN224" s="329"/>
      <c r="IO224" s="329"/>
      <c r="IP224" s="329"/>
      <c r="IQ224" s="329"/>
      <c r="IR224" s="329"/>
      <c r="IS224" s="329"/>
      <c r="IT224" s="329"/>
      <c r="IU224" s="329"/>
      <c r="IV224" s="329"/>
    </row>
    <row r="225" s="524" customFormat="1" ht="31.5" hidden="1" spans="1:256">
      <c r="A225" s="353" t="s">
        <v>4373</v>
      </c>
      <c r="B225" s="307" t="s">
        <v>4374</v>
      </c>
      <c r="C225" s="365">
        <f ca="1">SUMIF(表1.2024年公共财政收入决算表!$A$6:$A$387,A225,表1.2024年公共财政收入决算表!$E$6:$E$387)</f>
        <v>0</v>
      </c>
      <c r="D225" s="365">
        <f t="shared" si="63"/>
        <v>0</v>
      </c>
      <c r="E225" s="542"/>
      <c r="F225" s="348"/>
      <c r="G225" s="348">
        <f ca="1" t="shared" si="64"/>
        <v>0</v>
      </c>
      <c r="H225" s="348" t="str">
        <f ca="1" t="shared" si="60"/>
        <v/>
      </c>
      <c r="I225" s="22" t="str">
        <f ca="1" t="shared" si="61"/>
        <v>否</v>
      </c>
      <c r="J225" s="547" t="str">
        <f t="shared" si="65"/>
        <v>10304</v>
      </c>
      <c r="K225" s="93" t="str">
        <f t="shared" si="62"/>
        <v>项</v>
      </c>
      <c r="L225" s="329"/>
      <c r="M225" s="329"/>
      <c r="N225" s="329"/>
      <c r="O225" s="329"/>
      <c r="P225" s="329"/>
      <c r="Q225" s="329"/>
      <c r="R225" s="329"/>
      <c r="S225" s="329"/>
      <c r="T225" s="329"/>
      <c r="U225" s="329"/>
      <c r="V225" s="329"/>
      <c r="W225" s="329"/>
      <c r="X225" s="329"/>
      <c r="Y225" s="329"/>
      <c r="Z225" s="329"/>
      <c r="AA225" s="329"/>
      <c r="AB225" s="329"/>
      <c r="AC225" s="329"/>
      <c r="AD225" s="329"/>
      <c r="AE225" s="329"/>
      <c r="AF225" s="329"/>
      <c r="AG225" s="329"/>
      <c r="AH225" s="329"/>
      <c r="AI225" s="329"/>
      <c r="AJ225" s="329"/>
      <c r="AK225" s="329"/>
      <c r="AL225" s="329"/>
      <c r="AM225" s="329"/>
      <c r="AN225" s="329"/>
      <c r="AO225" s="329"/>
      <c r="AP225" s="329"/>
      <c r="AQ225" s="329"/>
      <c r="AR225" s="329"/>
      <c r="AS225" s="329"/>
      <c r="AT225" s="329"/>
      <c r="AU225" s="329"/>
      <c r="AV225" s="329"/>
      <c r="AW225" s="329"/>
      <c r="AX225" s="329"/>
      <c r="AY225" s="329"/>
      <c r="AZ225" s="329"/>
      <c r="BA225" s="329"/>
      <c r="BB225" s="329"/>
      <c r="BC225" s="329"/>
      <c r="BD225" s="329"/>
      <c r="BE225" s="329"/>
      <c r="BF225" s="329"/>
      <c r="BG225" s="329"/>
      <c r="BH225" s="329"/>
      <c r="BI225" s="329"/>
      <c r="BJ225" s="329"/>
      <c r="BK225" s="329"/>
      <c r="BL225" s="329"/>
      <c r="BM225" s="329"/>
      <c r="BN225" s="329"/>
      <c r="BO225" s="329"/>
      <c r="BP225" s="329"/>
      <c r="BQ225" s="329"/>
      <c r="BR225" s="329"/>
      <c r="BS225" s="329"/>
      <c r="BT225" s="329"/>
      <c r="BU225" s="329"/>
      <c r="BV225" s="329"/>
      <c r="BW225" s="329"/>
      <c r="BX225" s="329"/>
      <c r="BY225" s="329"/>
      <c r="BZ225" s="329"/>
      <c r="CA225" s="329"/>
      <c r="CB225" s="329"/>
      <c r="CC225" s="329"/>
      <c r="CD225" s="329"/>
      <c r="CE225" s="329"/>
      <c r="CF225" s="329"/>
      <c r="CG225" s="329"/>
      <c r="CH225" s="329"/>
      <c r="CI225" s="329"/>
      <c r="CJ225" s="329"/>
      <c r="CK225" s="329"/>
      <c r="CL225" s="329"/>
      <c r="CM225" s="329"/>
      <c r="CN225" s="329"/>
      <c r="CO225" s="329"/>
      <c r="CP225" s="329"/>
      <c r="CQ225" s="329"/>
      <c r="CR225" s="329"/>
      <c r="CS225" s="329"/>
      <c r="CT225" s="329"/>
      <c r="CU225" s="329"/>
      <c r="CV225" s="329"/>
      <c r="CW225" s="329"/>
      <c r="CX225" s="329"/>
      <c r="CY225" s="329"/>
      <c r="CZ225" s="329"/>
      <c r="DA225" s="329"/>
      <c r="DB225" s="329"/>
      <c r="DC225" s="329"/>
      <c r="DD225" s="329"/>
      <c r="DE225" s="329"/>
      <c r="DF225" s="329"/>
      <c r="DG225" s="329"/>
      <c r="DH225" s="329"/>
      <c r="DI225" s="329"/>
      <c r="DJ225" s="329"/>
      <c r="DK225" s="329"/>
      <c r="DL225" s="329"/>
      <c r="DM225" s="329"/>
      <c r="DN225" s="329"/>
      <c r="DO225" s="329"/>
      <c r="DP225" s="329"/>
      <c r="DQ225" s="329"/>
      <c r="DR225" s="329"/>
      <c r="DS225" s="329"/>
      <c r="DT225" s="329"/>
      <c r="DU225" s="329"/>
      <c r="DV225" s="329"/>
      <c r="DW225" s="329"/>
      <c r="DX225" s="329"/>
      <c r="DY225" s="329"/>
      <c r="DZ225" s="329"/>
      <c r="EA225" s="329"/>
      <c r="EB225" s="329"/>
      <c r="EC225" s="329"/>
      <c r="ED225" s="329"/>
      <c r="EE225" s="329"/>
      <c r="EF225" s="329"/>
      <c r="EG225" s="329"/>
      <c r="EH225" s="329"/>
      <c r="EI225" s="329"/>
      <c r="EJ225" s="329"/>
      <c r="EK225" s="329"/>
      <c r="EL225" s="329"/>
      <c r="EM225" s="329"/>
      <c r="EN225" s="329"/>
      <c r="EO225" s="329"/>
      <c r="EP225" s="329"/>
      <c r="EQ225" s="329"/>
      <c r="ER225" s="329"/>
      <c r="ES225" s="329"/>
      <c r="ET225" s="329"/>
      <c r="EU225" s="329"/>
      <c r="EV225" s="329"/>
      <c r="EW225" s="329"/>
      <c r="EX225" s="329"/>
      <c r="EY225" s="329"/>
      <c r="EZ225" s="329"/>
      <c r="FA225" s="329"/>
      <c r="FB225" s="329"/>
      <c r="FC225" s="329"/>
      <c r="FD225" s="329"/>
      <c r="FE225" s="329"/>
      <c r="FF225" s="329"/>
      <c r="FG225" s="329"/>
      <c r="FH225" s="329"/>
      <c r="FI225" s="329"/>
      <c r="FJ225" s="329"/>
      <c r="FK225" s="329"/>
      <c r="FL225" s="329"/>
      <c r="FM225" s="329"/>
      <c r="FN225" s="329"/>
      <c r="FO225" s="329"/>
      <c r="FP225" s="329"/>
      <c r="FQ225" s="329"/>
      <c r="FR225" s="329"/>
      <c r="FS225" s="329"/>
      <c r="FT225" s="329"/>
      <c r="FU225" s="329"/>
      <c r="FV225" s="329"/>
      <c r="FW225" s="329"/>
      <c r="FX225" s="329"/>
      <c r="FY225" s="329"/>
      <c r="FZ225" s="329"/>
      <c r="GA225" s="329"/>
      <c r="GB225" s="329"/>
      <c r="GC225" s="329"/>
      <c r="GD225" s="329"/>
      <c r="GE225" s="329"/>
      <c r="GF225" s="329"/>
      <c r="GG225" s="329"/>
      <c r="GH225" s="329"/>
      <c r="GI225" s="329"/>
      <c r="GJ225" s="329"/>
      <c r="GK225" s="329"/>
      <c r="GL225" s="329"/>
      <c r="GM225" s="329"/>
      <c r="GN225" s="329"/>
      <c r="GO225" s="329"/>
      <c r="GP225" s="329"/>
      <c r="GQ225" s="329"/>
      <c r="GR225" s="329"/>
      <c r="GS225" s="329"/>
      <c r="GT225" s="329"/>
      <c r="GU225" s="329"/>
      <c r="GV225" s="329"/>
      <c r="GW225" s="329"/>
      <c r="GX225" s="329"/>
      <c r="GY225" s="329"/>
      <c r="GZ225" s="329"/>
      <c r="HA225" s="329"/>
      <c r="HB225" s="329"/>
      <c r="HC225" s="329"/>
      <c r="HD225" s="329"/>
      <c r="HE225" s="329"/>
      <c r="HF225" s="329"/>
      <c r="HG225" s="329"/>
      <c r="HH225" s="329"/>
      <c r="HI225" s="329"/>
      <c r="HJ225" s="329"/>
      <c r="HK225" s="329"/>
      <c r="HL225" s="329"/>
      <c r="HM225" s="329"/>
      <c r="HN225" s="329"/>
      <c r="HO225" s="329"/>
      <c r="HP225" s="329"/>
      <c r="HQ225" s="329"/>
      <c r="HR225" s="329"/>
      <c r="HS225" s="329"/>
      <c r="HT225" s="329"/>
      <c r="HU225" s="329"/>
      <c r="HV225" s="329"/>
      <c r="HW225" s="329"/>
      <c r="HX225" s="329"/>
      <c r="HY225" s="329"/>
      <c r="HZ225" s="329"/>
      <c r="IA225" s="329"/>
      <c r="IB225" s="329"/>
      <c r="IC225" s="329"/>
      <c r="ID225" s="329"/>
      <c r="IE225" s="329"/>
      <c r="IF225" s="329"/>
      <c r="IG225" s="329"/>
      <c r="IH225" s="329"/>
      <c r="II225" s="329"/>
      <c r="IJ225" s="329"/>
      <c r="IK225" s="329"/>
      <c r="IL225" s="329"/>
      <c r="IM225" s="329"/>
      <c r="IN225" s="329"/>
      <c r="IO225" s="329"/>
      <c r="IP225" s="329"/>
      <c r="IQ225" s="329"/>
      <c r="IR225" s="329"/>
      <c r="IS225" s="329"/>
      <c r="IT225" s="329"/>
      <c r="IU225" s="329"/>
      <c r="IV225" s="329"/>
    </row>
    <row r="226" s="524" customFormat="1" ht="15.75" hidden="1" spans="1:256">
      <c r="A226" s="353" t="s">
        <v>4375</v>
      </c>
      <c r="B226" s="307" t="s">
        <v>514</v>
      </c>
      <c r="C226" s="365">
        <f ca="1">SUMIF(表1.2024年公共财政收入决算表!$A$6:$A$387,A226,表1.2024年公共财政收入决算表!$E$6:$E$387)</f>
        <v>0</v>
      </c>
      <c r="D226" s="365">
        <f t="shared" si="63"/>
        <v>0</v>
      </c>
      <c r="E226" s="542"/>
      <c r="F226" s="348"/>
      <c r="G226" s="348">
        <f ca="1" t="shared" si="64"/>
        <v>0</v>
      </c>
      <c r="H226" s="348" t="str">
        <f ca="1" t="shared" si="60"/>
        <v/>
      </c>
      <c r="I226" s="22" t="str">
        <f ca="1" t="shared" si="61"/>
        <v>否</v>
      </c>
      <c r="J226" s="547" t="str">
        <f t="shared" si="65"/>
        <v>10304</v>
      </c>
      <c r="K226" s="93" t="str">
        <f t="shared" si="62"/>
        <v>项</v>
      </c>
      <c r="L226" s="329"/>
      <c r="M226" s="329"/>
      <c r="N226" s="329"/>
      <c r="O226" s="329"/>
      <c r="P226" s="329"/>
      <c r="Q226" s="329"/>
      <c r="R226" s="329"/>
      <c r="S226" s="329"/>
      <c r="T226" s="329"/>
      <c r="U226" s="329"/>
      <c r="V226" s="329"/>
      <c r="W226" s="329"/>
      <c r="X226" s="329"/>
      <c r="Y226" s="329"/>
      <c r="Z226" s="329"/>
      <c r="AA226" s="329"/>
      <c r="AB226" s="329"/>
      <c r="AC226" s="329"/>
      <c r="AD226" s="329"/>
      <c r="AE226" s="329"/>
      <c r="AF226" s="329"/>
      <c r="AG226" s="329"/>
      <c r="AH226" s="329"/>
      <c r="AI226" s="329"/>
      <c r="AJ226" s="329"/>
      <c r="AK226" s="329"/>
      <c r="AL226" s="329"/>
      <c r="AM226" s="329"/>
      <c r="AN226" s="329"/>
      <c r="AO226" s="329"/>
      <c r="AP226" s="329"/>
      <c r="AQ226" s="329"/>
      <c r="AR226" s="329"/>
      <c r="AS226" s="329"/>
      <c r="AT226" s="329"/>
      <c r="AU226" s="329"/>
      <c r="AV226" s="329"/>
      <c r="AW226" s="329"/>
      <c r="AX226" s="329"/>
      <c r="AY226" s="329"/>
      <c r="AZ226" s="329"/>
      <c r="BA226" s="329"/>
      <c r="BB226" s="329"/>
      <c r="BC226" s="329"/>
      <c r="BD226" s="329"/>
      <c r="BE226" s="329"/>
      <c r="BF226" s="329"/>
      <c r="BG226" s="329"/>
      <c r="BH226" s="329"/>
      <c r="BI226" s="329"/>
      <c r="BJ226" s="329"/>
      <c r="BK226" s="329"/>
      <c r="BL226" s="329"/>
      <c r="BM226" s="329"/>
      <c r="BN226" s="329"/>
      <c r="BO226" s="329"/>
      <c r="BP226" s="329"/>
      <c r="BQ226" s="329"/>
      <c r="BR226" s="329"/>
      <c r="BS226" s="329"/>
      <c r="BT226" s="329"/>
      <c r="BU226" s="329"/>
      <c r="BV226" s="329"/>
      <c r="BW226" s="329"/>
      <c r="BX226" s="329"/>
      <c r="BY226" s="329"/>
      <c r="BZ226" s="329"/>
      <c r="CA226" s="329"/>
      <c r="CB226" s="329"/>
      <c r="CC226" s="329"/>
      <c r="CD226" s="329"/>
      <c r="CE226" s="329"/>
      <c r="CF226" s="329"/>
      <c r="CG226" s="329"/>
      <c r="CH226" s="329"/>
      <c r="CI226" s="329"/>
      <c r="CJ226" s="329"/>
      <c r="CK226" s="329"/>
      <c r="CL226" s="329"/>
      <c r="CM226" s="329"/>
      <c r="CN226" s="329"/>
      <c r="CO226" s="329"/>
      <c r="CP226" s="329"/>
      <c r="CQ226" s="329"/>
      <c r="CR226" s="329"/>
      <c r="CS226" s="329"/>
      <c r="CT226" s="329"/>
      <c r="CU226" s="329"/>
      <c r="CV226" s="329"/>
      <c r="CW226" s="329"/>
      <c r="CX226" s="329"/>
      <c r="CY226" s="329"/>
      <c r="CZ226" s="329"/>
      <c r="DA226" s="329"/>
      <c r="DB226" s="329"/>
      <c r="DC226" s="329"/>
      <c r="DD226" s="329"/>
      <c r="DE226" s="329"/>
      <c r="DF226" s="329"/>
      <c r="DG226" s="329"/>
      <c r="DH226" s="329"/>
      <c r="DI226" s="329"/>
      <c r="DJ226" s="329"/>
      <c r="DK226" s="329"/>
      <c r="DL226" s="329"/>
      <c r="DM226" s="329"/>
      <c r="DN226" s="329"/>
      <c r="DO226" s="329"/>
      <c r="DP226" s="329"/>
      <c r="DQ226" s="329"/>
      <c r="DR226" s="329"/>
      <c r="DS226" s="329"/>
      <c r="DT226" s="329"/>
      <c r="DU226" s="329"/>
      <c r="DV226" s="329"/>
      <c r="DW226" s="329"/>
      <c r="DX226" s="329"/>
      <c r="DY226" s="329"/>
      <c r="DZ226" s="329"/>
      <c r="EA226" s="329"/>
      <c r="EB226" s="329"/>
      <c r="EC226" s="329"/>
      <c r="ED226" s="329"/>
      <c r="EE226" s="329"/>
      <c r="EF226" s="329"/>
      <c r="EG226" s="329"/>
      <c r="EH226" s="329"/>
      <c r="EI226" s="329"/>
      <c r="EJ226" s="329"/>
      <c r="EK226" s="329"/>
      <c r="EL226" s="329"/>
      <c r="EM226" s="329"/>
      <c r="EN226" s="329"/>
      <c r="EO226" s="329"/>
      <c r="EP226" s="329"/>
      <c r="EQ226" s="329"/>
      <c r="ER226" s="329"/>
      <c r="ES226" s="329"/>
      <c r="ET226" s="329"/>
      <c r="EU226" s="329"/>
      <c r="EV226" s="329"/>
      <c r="EW226" s="329"/>
      <c r="EX226" s="329"/>
      <c r="EY226" s="329"/>
      <c r="EZ226" s="329"/>
      <c r="FA226" s="329"/>
      <c r="FB226" s="329"/>
      <c r="FC226" s="329"/>
      <c r="FD226" s="329"/>
      <c r="FE226" s="329"/>
      <c r="FF226" s="329"/>
      <c r="FG226" s="329"/>
      <c r="FH226" s="329"/>
      <c r="FI226" s="329"/>
      <c r="FJ226" s="329"/>
      <c r="FK226" s="329"/>
      <c r="FL226" s="329"/>
      <c r="FM226" s="329"/>
      <c r="FN226" s="329"/>
      <c r="FO226" s="329"/>
      <c r="FP226" s="329"/>
      <c r="FQ226" s="329"/>
      <c r="FR226" s="329"/>
      <c r="FS226" s="329"/>
      <c r="FT226" s="329"/>
      <c r="FU226" s="329"/>
      <c r="FV226" s="329"/>
      <c r="FW226" s="329"/>
      <c r="FX226" s="329"/>
      <c r="FY226" s="329"/>
      <c r="FZ226" s="329"/>
      <c r="GA226" s="329"/>
      <c r="GB226" s="329"/>
      <c r="GC226" s="329"/>
      <c r="GD226" s="329"/>
      <c r="GE226" s="329"/>
      <c r="GF226" s="329"/>
      <c r="GG226" s="329"/>
      <c r="GH226" s="329"/>
      <c r="GI226" s="329"/>
      <c r="GJ226" s="329"/>
      <c r="GK226" s="329"/>
      <c r="GL226" s="329"/>
      <c r="GM226" s="329"/>
      <c r="GN226" s="329"/>
      <c r="GO226" s="329"/>
      <c r="GP226" s="329"/>
      <c r="GQ226" s="329"/>
      <c r="GR226" s="329"/>
      <c r="GS226" s="329"/>
      <c r="GT226" s="329"/>
      <c r="GU226" s="329"/>
      <c r="GV226" s="329"/>
      <c r="GW226" s="329"/>
      <c r="GX226" s="329"/>
      <c r="GY226" s="329"/>
      <c r="GZ226" s="329"/>
      <c r="HA226" s="329"/>
      <c r="HB226" s="329"/>
      <c r="HC226" s="329"/>
      <c r="HD226" s="329"/>
      <c r="HE226" s="329"/>
      <c r="HF226" s="329"/>
      <c r="HG226" s="329"/>
      <c r="HH226" s="329"/>
      <c r="HI226" s="329"/>
      <c r="HJ226" s="329"/>
      <c r="HK226" s="329"/>
      <c r="HL226" s="329"/>
      <c r="HM226" s="329"/>
      <c r="HN226" s="329"/>
      <c r="HO226" s="329"/>
      <c r="HP226" s="329"/>
      <c r="HQ226" s="329"/>
      <c r="HR226" s="329"/>
      <c r="HS226" s="329"/>
      <c r="HT226" s="329"/>
      <c r="HU226" s="329"/>
      <c r="HV226" s="329"/>
      <c r="HW226" s="329"/>
      <c r="HX226" s="329"/>
      <c r="HY226" s="329"/>
      <c r="HZ226" s="329"/>
      <c r="IA226" s="329"/>
      <c r="IB226" s="329"/>
      <c r="IC226" s="329"/>
      <c r="ID226" s="329"/>
      <c r="IE226" s="329"/>
      <c r="IF226" s="329"/>
      <c r="IG226" s="329"/>
      <c r="IH226" s="329"/>
      <c r="II226" s="329"/>
      <c r="IJ226" s="329"/>
      <c r="IK226" s="329"/>
      <c r="IL226" s="329"/>
      <c r="IM226" s="329"/>
      <c r="IN226" s="329"/>
      <c r="IO226" s="329"/>
      <c r="IP226" s="329"/>
      <c r="IQ226" s="329"/>
      <c r="IR226" s="329"/>
      <c r="IS226" s="329"/>
      <c r="IT226" s="329"/>
      <c r="IU226" s="329"/>
      <c r="IV226" s="329"/>
    </row>
    <row r="227" s="525" customFormat="1" ht="31.5" spans="1:256">
      <c r="A227" s="353" t="s">
        <v>4376</v>
      </c>
      <c r="B227" s="307" t="s">
        <v>518</v>
      </c>
      <c r="C227" s="365">
        <f ca="1">SUMIF(表1.2024年公共财政收入决算表!$A$6:$A$387,A227,表1.2024年公共财政收入决算表!$E$6:$E$387)</f>
        <v>888</v>
      </c>
      <c r="D227" s="365">
        <f t="shared" si="63"/>
        <v>850</v>
      </c>
      <c r="E227" s="542">
        <v>850</v>
      </c>
      <c r="F227" s="348"/>
      <c r="G227" s="365">
        <f ca="1" t="shared" si="64"/>
        <v>-38</v>
      </c>
      <c r="H227" s="365" t="str">
        <f ca="1" t="shared" si="60"/>
        <v>-4.3%</v>
      </c>
      <c r="I227" s="22" t="str">
        <f ca="1" t="shared" si="61"/>
        <v>是</v>
      </c>
      <c r="J227" s="547" t="str">
        <f t="shared" si="65"/>
        <v>10304</v>
      </c>
      <c r="K227" s="93" t="str">
        <f t="shared" si="62"/>
        <v>项</v>
      </c>
      <c r="L227" s="545">
        <v>1</v>
      </c>
      <c r="M227" s="329"/>
      <c r="N227" s="329"/>
      <c r="O227" s="329"/>
      <c r="P227" s="329"/>
      <c r="Q227" s="329"/>
      <c r="R227" s="329"/>
      <c r="S227" s="329"/>
      <c r="T227" s="329"/>
      <c r="U227" s="329"/>
      <c r="V227" s="329"/>
      <c r="W227" s="329"/>
      <c r="X227" s="329"/>
      <c r="Y227" s="329"/>
      <c r="Z227" s="329"/>
      <c r="AA227" s="329"/>
      <c r="AB227" s="329"/>
      <c r="AC227" s="329"/>
      <c r="AD227" s="329"/>
      <c r="AE227" s="329"/>
      <c r="AF227" s="329"/>
      <c r="AG227" s="329"/>
      <c r="AH227" s="329"/>
      <c r="AI227" s="329"/>
      <c r="AJ227" s="329"/>
      <c r="AK227" s="329"/>
      <c r="AL227" s="329"/>
      <c r="AM227" s="329"/>
      <c r="AN227" s="329"/>
      <c r="AO227" s="329"/>
      <c r="AP227" s="329"/>
      <c r="AQ227" s="329"/>
      <c r="AR227" s="329"/>
      <c r="AS227" s="329"/>
      <c r="AT227" s="329"/>
      <c r="AU227" s="329"/>
      <c r="AV227" s="329"/>
      <c r="AW227" s="329"/>
      <c r="AX227" s="329"/>
      <c r="AY227" s="329"/>
      <c r="AZ227" s="329"/>
      <c r="BA227" s="329"/>
      <c r="BB227" s="329"/>
      <c r="BC227" s="329"/>
      <c r="BD227" s="329"/>
      <c r="BE227" s="329"/>
      <c r="BF227" s="329"/>
      <c r="BG227" s="329"/>
      <c r="BH227" s="329"/>
      <c r="BI227" s="329"/>
      <c r="BJ227" s="329"/>
      <c r="BK227" s="329"/>
      <c r="BL227" s="329"/>
      <c r="BM227" s="329"/>
      <c r="BN227" s="329"/>
      <c r="BO227" s="329"/>
      <c r="BP227" s="329"/>
      <c r="BQ227" s="329"/>
      <c r="BR227" s="329"/>
      <c r="BS227" s="329"/>
      <c r="BT227" s="329"/>
      <c r="BU227" s="329"/>
      <c r="BV227" s="329"/>
      <c r="BW227" s="329"/>
      <c r="BX227" s="329"/>
      <c r="BY227" s="329"/>
      <c r="BZ227" s="329"/>
      <c r="CA227" s="329"/>
      <c r="CB227" s="329"/>
      <c r="CC227" s="329"/>
      <c r="CD227" s="329"/>
      <c r="CE227" s="329"/>
      <c r="CF227" s="329"/>
      <c r="CG227" s="329"/>
      <c r="CH227" s="329"/>
      <c r="CI227" s="329"/>
      <c r="CJ227" s="329"/>
      <c r="CK227" s="329"/>
      <c r="CL227" s="329"/>
      <c r="CM227" s="329"/>
      <c r="CN227" s="329"/>
      <c r="CO227" s="329"/>
      <c r="CP227" s="329"/>
      <c r="CQ227" s="329"/>
      <c r="CR227" s="329"/>
      <c r="CS227" s="329"/>
      <c r="CT227" s="329"/>
      <c r="CU227" s="329"/>
      <c r="CV227" s="329"/>
      <c r="CW227" s="329"/>
      <c r="CX227" s="329"/>
      <c r="CY227" s="329"/>
      <c r="CZ227" s="329"/>
      <c r="DA227" s="329"/>
      <c r="DB227" s="329"/>
      <c r="DC227" s="329"/>
      <c r="DD227" s="329"/>
      <c r="DE227" s="329"/>
      <c r="DF227" s="329"/>
      <c r="DG227" s="329"/>
      <c r="DH227" s="329"/>
      <c r="DI227" s="329"/>
      <c r="DJ227" s="329"/>
      <c r="DK227" s="329"/>
      <c r="DL227" s="329"/>
      <c r="DM227" s="329"/>
      <c r="DN227" s="329"/>
      <c r="DO227" s="329"/>
      <c r="DP227" s="329"/>
      <c r="DQ227" s="329"/>
      <c r="DR227" s="329"/>
      <c r="DS227" s="329"/>
      <c r="DT227" s="329"/>
      <c r="DU227" s="329"/>
      <c r="DV227" s="329"/>
      <c r="DW227" s="329"/>
      <c r="DX227" s="329"/>
      <c r="DY227" s="329"/>
      <c r="DZ227" s="329"/>
      <c r="EA227" s="329"/>
      <c r="EB227" s="329"/>
      <c r="EC227" s="329"/>
      <c r="ED227" s="329"/>
      <c r="EE227" s="329"/>
      <c r="EF227" s="329"/>
      <c r="EG227" s="329"/>
      <c r="EH227" s="329"/>
      <c r="EI227" s="329"/>
      <c r="EJ227" s="329"/>
      <c r="EK227" s="329"/>
      <c r="EL227" s="329"/>
      <c r="EM227" s="329"/>
      <c r="EN227" s="329"/>
      <c r="EO227" s="329"/>
      <c r="EP227" s="329"/>
      <c r="EQ227" s="329"/>
      <c r="ER227" s="329"/>
      <c r="ES227" s="329"/>
      <c r="ET227" s="329"/>
      <c r="EU227" s="329"/>
      <c r="EV227" s="329"/>
      <c r="EW227" s="329"/>
      <c r="EX227" s="329"/>
      <c r="EY227" s="329"/>
      <c r="EZ227" s="329"/>
      <c r="FA227" s="329"/>
      <c r="FB227" s="329"/>
      <c r="FC227" s="329"/>
      <c r="FD227" s="329"/>
      <c r="FE227" s="329"/>
      <c r="FF227" s="329"/>
      <c r="FG227" s="329"/>
      <c r="FH227" s="329"/>
      <c r="FI227" s="329"/>
      <c r="FJ227" s="329"/>
      <c r="FK227" s="329"/>
      <c r="FL227" s="329"/>
      <c r="FM227" s="329"/>
      <c r="FN227" s="329"/>
      <c r="FO227" s="329"/>
      <c r="FP227" s="329"/>
      <c r="FQ227" s="329"/>
      <c r="FR227" s="329"/>
      <c r="FS227" s="329"/>
      <c r="FT227" s="329"/>
      <c r="FU227" s="329"/>
      <c r="FV227" s="329"/>
      <c r="FW227" s="329"/>
      <c r="FX227" s="329"/>
      <c r="FY227" s="329"/>
      <c r="FZ227" s="329"/>
      <c r="GA227" s="329"/>
      <c r="GB227" s="329"/>
      <c r="GC227" s="329"/>
      <c r="GD227" s="329"/>
      <c r="GE227" s="329"/>
      <c r="GF227" s="329"/>
      <c r="GG227" s="329"/>
      <c r="GH227" s="329"/>
      <c r="GI227" s="329"/>
      <c r="GJ227" s="329"/>
      <c r="GK227" s="329"/>
      <c r="GL227" s="329"/>
      <c r="GM227" s="329"/>
      <c r="GN227" s="329"/>
      <c r="GO227" s="329"/>
      <c r="GP227" s="329"/>
      <c r="GQ227" s="329"/>
      <c r="GR227" s="329"/>
      <c r="GS227" s="329"/>
      <c r="GT227" s="329"/>
      <c r="GU227" s="329"/>
      <c r="GV227" s="329"/>
      <c r="GW227" s="329"/>
      <c r="GX227" s="329"/>
      <c r="GY227" s="329"/>
      <c r="GZ227" s="329"/>
      <c r="HA227" s="329"/>
      <c r="HB227" s="329"/>
      <c r="HC227" s="329"/>
      <c r="HD227" s="329"/>
      <c r="HE227" s="329"/>
      <c r="HF227" s="329"/>
      <c r="HG227" s="329"/>
      <c r="HH227" s="329"/>
      <c r="HI227" s="329"/>
      <c r="HJ227" s="329"/>
      <c r="HK227" s="329"/>
      <c r="HL227" s="329"/>
      <c r="HM227" s="329"/>
      <c r="HN227" s="329"/>
      <c r="HO227" s="329"/>
      <c r="HP227" s="329"/>
      <c r="HQ227" s="329"/>
      <c r="HR227" s="329"/>
      <c r="HS227" s="329"/>
      <c r="HT227" s="329"/>
      <c r="HU227" s="329"/>
      <c r="HV227" s="329"/>
      <c r="HW227" s="329"/>
      <c r="HX227" s="329"/>
      <c r="HY227" s="329"/>
      <c r="HZ227" s="329"/>
      <c r="IA227" s="329"/>
      <c r="IB227" s="329"/>
      <c r="IC227" s="329"/>
      <c r="ID227" s="329"/>
      <c r="IE227" s="329"/>
      <c r="IF227" s="329"/>
      <c r="IG227" s="329"/>
      <c r="IH227" s="329"/>
      <c r="II227" s="329"/>
      <c r="IJ227" s="329"/>
      <c r="IK227" s="329"/>
      <c r="IL227" s="329"/>
      <c r="IM227" s="329"/>
      <c r="IN227" s="329"/>
      <c r="IO227" s="329"/>
      <c r="IP227" s="329"/>
      <c r="IQ227" s="329"/>
      <c r="IR227" s="329"/>
      <c r="IS227" s="329"/>
      <c r="IT227" s="329"/>
      <c r="IU227" s="329"/>
      <c r="IV227" s="329"/>
    </row>
    <row r="228" s="524" customFormat="1" ht="15.75" hidden="1" spans="1:256">
      <c r="A228" s="353" t="s">
        <v>4377</v>
      </c>
      <c r="B228" s="307" t="s">
        <v>528</v>
      </c>
      <c r="C228" s="365">
        <f ca="1">SUMIF(表1.2024年公共财政收入决算表!$A$6:$A$387,A228,表1.2024年公共财政收入决算表!$E$6:$E$387)</f>
        <v>0</v>
      </c>
      <c r="D228" s="365">
        <f t="shared" si="63"/>
        <v>0</v>
      </c>
      <c r="E228" s="542"/>
      <c r="F228" s="348"/>
      <c r="G228" s="348">
        <f ca="1" t="shared" si="64"/>
        <v>0</v>
      </c>
      <c r="H228" s="348" t="str">
        <f ca="1" t="shared" si="60"/>
        <v/>
      </c>
      <c r="I228" s="22" t="str">
        <f ca="1" t="shared" si="61"/>
        <v>否</v>
      </c>
      <c r="J228" s="547" t="str">
        <f t="shared" si="65"/>
        <v>10304</v>
      </c>
      <c r="K228" s="93" t="str">
        <f t="shared" si="62"/>
        <v>项</v>
      </c>
      <c r="L228" s="329"/>
      <c r="M228" s="329"/>
      <c r="N228" s="329"/>
      <c r="O228" s="329"/>
      <c r="P228" s="329"/>
      <c r="Q228" s="329"/>
      <c r="R228" s="329"/>
      <c r="S228" s="329"/>
      <c r="T228" s="329"/>
      <c r="U228" s="329"/>
      <c r="V228" s="329"/>
      <c r="W228" s="329"/>
      <c r="X228" s="329"/>
      <c r="Y228" s="329"/>
      <c r="Z228" s="329"/>
      <c r="AA228" s="329"/>
      <c r="AB228" s="329"/>
      <c r="AC228" s="329"/>
      <c r="AD228" s="329"/>
      <c r="AE228" s="329"/>
      <c r="AF228" s="329"/>
      <c r="AG228" s="329"/>
      <c r="AH228" s="329"/>
      <c r="AI228" s="329"/>
      <c r="AJ228" s="329"/>
      <c r="AK228" s="329"/>
      <c r="AL228" s="329"/>
      <c r="AM228" s="329"/>
      <c r="AN228" s="329"/>
      <c r="AO228" s="329"/>
      <c r="AP228" s="329"/>
      <c r="AQ228" s="329"/>
      <c r="AR228" s="329"/>
      <c r="AS228" s="329"/>
      <c r="AT228" s="329"/>
      <c r="AU228" s="329"/>
      <c r="AV228" s="329"/>
      <c r="AW228" s="329"/>
      <c r="AX228" s="329"/>
      <c r="AY228" s="329"/>
      <c r="AZ228" s="329"/>
      <c r="BA228" s="329"/>
      <c r="BB228" s="329"/>
      <c r="BC228" s="329"/>
      <c r="BD228" s="329"/>
      <c r="BE228" s="329"/>
      <c r="BF228" s="329"/>
      <c r="BG228" s="329"/>
      <c r="BH228" s="329"/>
      <c r="BI228" s="329"/>
      <c r="BJ228" s="329"/>
      <c r="BK228" s="329"/>
      <c r="BL228" s="329"/>
      <c r="BM228" s="329"/>
      <c r="BN228" s="329"/>
      <c r="BO228" s="329"/>
      <c r="BP228" s="329"/>
      <c r="BQ228" s="329"/>
      <c r="BR228" s="329"/>
      <c r="BS228" s="329"/>
      <c r="BT228" s="329"/>
      <c r="BU228" s="329"/>
      <c r="BV228" s="329"/>
      <c r="BW228" s="329"/>
      <c r="BX228" s="329"/>
      <c r="BY228" s="329"/>
      <c r="BZ228" s="329"/>
      <c r="CA228" s="329"/>
      <c r="CB228" s="329"/>
      <c r="CC228" s="329"/>
      <c r="CD228" s="329"/>
      <c r="CE228" s="329"/>
      <c r="CF228" s="329"/>
      <c r="CG228" s="329"/>
      <c r="CH228" s="329"/>
      <c r="CI228" s="329"/>
      <c r="CJ228" s="329"/>
      <c r="CK228" s="329"/>
      <c r="CL228" s="329"/>
      <c r="CM228" s="329"/>
      <c r="CN228" s="329"/>
      <c r="CO228" s="329"/>
      <c r="CP228" s="329"/>
      <c r="CQ228" s="329"/>
      <c r="CR228" s="329"/>
      <c r="CS228" s="329"/>
      <c r="CT228" s="329"/>
      <c r="CU228" s="329"/>
      <c r="CV228" s="329"/>
      <c r="CW228" s="329"/>
      <c r="CX228" s="329"/>
      <c r="CY228" s="329"/>
      <c r="CZ228" s="329"/>
      <c r="DA228" s="329"/>
      <c r="DB228" s="329"/>
      <c r="DC228" s="329"/>
      <c r="DD228" s="329"/>
      <c r="DE228" s="329"/>
      <c r="DF228" s="329"/>
      <c r="DG228" s="329"/>
      <c r="DH228" s="329"/>
      <c r="DI228" s="329"/>
      <c r="DJ228" s="329"/>
      <c r="DK228" s="329"/>
      <c r="DL228" s="329"/>
      <c r="DM228" s="329"/>
      <c r="DN228" s="329"/>
      <c r="DO228" s="329"/>
      <c r="DP228" s="329"/>
      <c r="DQ228" s="329"/>
      <c r="DR228" s="329"/>
      <c r="DS228" s="329"/>
      <c r="DT228" s="329"/>
      <c r="DU228" s="329"/>
      <c r="DV228" s="329"/>
      <c r="DW228" s="329"/>
      <c r="DX228" s="329"/>
      <c r="DY228" s="329"/>
      <c r="DZ228" s="329"/>
      <c r="EA228" s="329"/>
      <c r="EB228" s="329"/>
      <c r="EC228" s="329"/>
      <c r="ED228" s="329"/>
      <c r="EE228" s="329"/>
      <c r="EF228" s="329"/>
      <c r="EG228" s="329"/>
      <c r="EH228" s="329"/>
      <c r="EI228" s="329"/>
      <c r="EJ228" s="329"/>
      <c r="EK228" s="329"/>
      <c r="EL228" s="329"/>
      <c r="EM228" s="329"/>
      <c r="EN228" s="329"/>
      <c r="EO228" s="329"/>
      <c r="EP228" s="329"/>
      <c r="EQ228" s="329"/>
      <c r="ER228" s="329"/>
      <c r="ES228" s="329"/>
      <c r="ET228" s="329"/>
      <c r="EU228" s="329"/>
      <c r="EV228" s="329"/>
      <c r="EW228" s="329"/>
      <c r="EX228" s="329"/>
      <c r="EY228" s="329"/>
      <c r="EZ228" s="329"/>
      <c r="FA228" s="329"/>
      <c r="FB228" s="329"/>
      <c r="FC228" s="329"/>
      <c r="FD228" s="329"/>
      <c r="FE228" s="329"/>
      <c r="FF228" s="329"/>
      <c r="FG228" s="329"/>
      <c r="FH228" s="329"/>
      <c r="FI228" s="329"/>
      <c r="FJ228" s="329"/>
      <c r="FK228" s="329"/>
      <c r="FL228" s="329"/>
      <c r="FM228" s="329"/>
      <c r="FN228" s="329"/>
      <c r="FO228" s="329"/>
      <c r="FP228" s="329"/>
      <c r="FQ228" s="329"/>
      <c r="FR228" s="329"/>
      <c r="FS228" s="329"/>
      <c r="FT228" s="329"/>
      <c r="FU228" s="329"/>
      <c r="FV228" s="329"/>
      <c r="FW228" s="329"/>
      <c r="FX228" s="329"/>
      <c r="FY228" s="329"/>
      <c r="FZ228" s="329"/>
      <c r="GA228" s="329"/>
      <c r="GB228" s="329"/>
      <c r="GC228" s="329"/>
      <c r="GD228" s="329"/>
      <c r="GE228" s="329"/>
      <c r="GF228" s="329"/>
      <c r="GG228" s="329"/>
      <c r="GH228" s="329"/>
      <c r="GI228" s="329"/>
      <c r="GJ228" s="329"/>
      <c r="GK228" s="329"/>
      <c r="GL228" s="329"/>
      <c r="GM228" s="329"/>
      <c r="GN228" s="329"/>
      <c r="GO228" s="329"/>
      <c r="GP228" s="329"/>
      <c r="GQ228" s="329"/>
      <c r="GR228" s="329"/>
      <c r="GS228" s="329"/>
      <c r="GT228" s="329"/>
      <c r="GU228" s="329"/>
      <c r="GV228" s="329"/>
      <c r="GW228" s="329"/>
      <c r="GX228" s="329"/>
      <c r="GY228" s="329"/>
      <c r="GZ228" s="329"/>
      <c r="HA228" s="329"/>
      <c r="HB228" s="329"/>
      <c r="HC228" s="329"/>
      <c r="HD228" s="329"/>
      <c r="HE228" s="329"/>
      <c r="HF228" s="329"/>
      <c r="HG228" s="329"/>
      <c r="HH228" s="329"/>
      <c r="HI228" s="329"/>
      <c r="HJ228" s="329"/>
      <c r="HK228" s="329"/>
      <c r="HL228" s="329"/>
      <c r="HM228" s="329"/>
      <c r="HN228" s="329"/>
      <c r="HO228" s="329"/>
      <c r="HP228" s="329"/>
      <c r="HQ228" s="329"/>
      <c r="HR228" s="329"/>
      <c r="HS228" s="329"/>
      <c r="HT228" s="329"/>
      <c r="HU228" s="329"/>
      <c r="HV228" s="329"/>
      <c r="HW228" s="329"/>
      <c r="HX228" s="329"/>
      <c r="HY228" s="329"/>
      <c r="HZ228" s="329"/>
      <c r="IA228" s="329"/>
      <c r="IB228" s="329"/>
      <c r="IC228" s="329"/>
      <c r="ID228" s="329"/>
      <c r="IE228" s="329"/>
      <c r="IF228" s="329"/>
      <c r="IG228" s="329"/>
      <c r="IH228" s="329"/>
      <c r="II228" s="329"/>
      <c r="IJ228" s="329"/>
      <c r="IK228" s="329"/>
      <c r="IL228" s="329"/>
      <c r="IM228" s="329"/>
      <c r="IN228" s="329"/>
      <c r="IO228" s="329"/>
      <c r="IP228" s="329"/>
      <c r="IQ228" s="329"/>
      <c r="IR228" s="329"/>
      <c r="IS228" s="329"/>
      <c r="IT228" s="329"/>
      <c r="IU228" s="329"/>
      <c r="IV228" s="329"/>
    </row>
    <row r="229" s="524" customFormat="1" ht="31.5" hidden="1" spans="1:256">
      <c r="A229" s="353" t="s">
        <v>4378</v>
      </c>
      <c r="B229" s="307" t="s">
        <v>534</v>
      </c>
      <c r="C229" s="365">
        <f ca="1">SUMIF(表1.2024年公共财政收入决算表!$A$6:$A$387,A229,表1.2024年公共财政收入决算表!$E$6:$E$387)</f>
        <v>0</v>
      </c>
      <c r="D229" s="365">
        <f t="shared" si="63"/>
        <v>0</v>
      </c>
      <c r="E229" s="542"/>
      <c r="F229" s="348"/>
      <c r="G229" s="348">
        <f ca="1" t="shared" si="64"/>
        <v>0</v>
      </c>
      <c r="H229" s="348" t="str">
        <f ca="1" t="shared" si="60"/>
        <v/>
      </c>
      <c r="I229" s="22" t="str">
        <f ca="1" t="shared" si="61"/>
        <v>否</v>
      </c>
      <c r="J229" s="547" t="str">
        <f t="shared" si="65"/>
        <v>10304</v>
      </c>
      <c r="K229" s="93" t="str">
        <f t="shared" si="62"/>
        <v>项</v>
      </c>
      <c r="L229" s="329"/>
      <c r="M229" s="329"/>
      <c r="N229" s="329"/>
      <c r="O229" s="329"/>
      <c r="P229" s="329"/>
      <c r="Q229" s="329"/>
      <c r="R229" s="329"/>
      <c r="S229" s="329"/>
      <c r="T229" s="329"/>
      <c r="U229" s="329"/>
      <c r="V229" s="329"/>
      <c r="W229" s="329"/>
      <c r="X229" s="329"/>
      <c r="Y229" s="329"/>
      <c r="Z229" s="329"/>
      <c r="AA229" s="329"/>
      <c r="AB229" s="329"/>
      <c r="AC229" s="329"/>
      <c r="AD229" s="329"/>
      <c r="AE229" s="329"/>
      <c r="AF229" s="329"/>
      <c r="AG229" s="329"/>
      <c r="AH229" s="329"/>
      <c r="AI229" s="329"/>
      <c r="AJ229" s="329"/>
      <c r="AK229" s="329"/>
      <c r="AL229" s="329"/>
      <c r="AM229" s="329"/>
      <c r="AN229" s="329"/>
      <c r="AO229" s="329"/>
      <c r="AP229" s="329"/>
      <c r="AQ229" s="329"/>
      <c r="AR229" s="329"/>
      <c r="AS229" s="329"/>
      <c r="AT229" s="329"/>
      <c r="AU229" s="329"/>
      <c r="AV229" s="329"/>
      <c r="AW229" s="329"/>
      <c r="AX229" s="329"/>
      <c r="AY229" s="329"/>
      <c r="AZ229" s="329"/>
      <c r="BA229" s="329"/>
      <c r="BB229" s="329"/>
      <c r="BC229" s="329"/>
      <c r="BD229" s="329"/>
      <c r="BE229" s="329"/>
      <c r="BF229" s="329"/>
      <c r="BG229" s="329"/>
      <c r="BH229" s="329"/>
      <c r="BI229" s="329"/>
      <c r="BJ229" s="329"/>
      <c r="BK229" s="329"/>
      <c r="BL229" s="329"/>
      <c r="BM229" s="329"/>
      <c r="BN229" s="329"/>
      <c r="BO229" s="329"/>
      <c r="BP229" s="329"/>
      <c r="BQ229" s="329"/>
      <c r="BR229" s="329"/>
      <c r="BS229" s="329"/>
      <c r="BT229" s="329"/>
      <c r="BU229" s="329"/>
      <c r="BV229" s="329"/>
      <c r="BW229" s="329"/>
      <c r="BX229" s="329"/>
      <c r="BY229" s="329"/>
      <c r="BZ229" s="329"/>
      <c r="CA229" s="329"/>
      <c r="CB229" s="329"/>
      <c r="CC229" s="329"/>
      <c r="CD229" s="329"/>
      <c r="CE229" s="329"/>
      <c r="CF229" s="329"/>
      <c r="CG229" s="329"/>
      <c r="CH229" s="329"/>
      <c r="CI229" s="329"/>
      <c r="CJ229" s="329"/>
      <c r="CK229" s="329"/>
      <c r="CL229" s="329"/>
      <c r="CM229" s="329"/>
      <c r="CN229" s="329"/>
      <c r="CO229" s="329"/>
      <c r="CP229" s="329"/>
      <c r="CQ229" s="329"/>
      <c r="CR229" s="329"/>
      <c r="CS229" s="329"/>
      <c r="CT229" s="329"/>
      <c r="CU229" s="329"/>
      <c r="CV229" s="329"/>
      <c r="CW229" s="329"/>
      <c r="CX229" s="329"/>
      <c r="CY229" s="329"/>
      <c r="CZ229" s="329"/>
      <c r="DA229" s="329"/>
      <c r="DB229" s="329"/>
      <c r="DC229" s="329"/>
      <c r="DD229" s="329"/>
      <c r="DE229" s="329"/>
      <c r="DF229" s="329"/>
      <c r="DG229" s="329"/>
      <c r="DH229" s="329"/>
      <c r="DI229" s="329"/>
      <c r="DJ229" s="329"/>
      <c r="DK229" s="329"/>
      <c r="DL229" s="329"/>
      <c r="DM229" s="329"/>
      <c r="DN229" s="329"/>
      <c r="DO229" s="329"/>
      <c r="DP229" s="329"/>
      <c r="DQ229" s="329"/>
      <c r="DR229" s="329"/>
      <c r="DS229" s="329"/>
      <c r="DT229" s="329"/>
      <c r="DU229" s="329"/>
      <c r="DV229" s="329"/>
      <c r="DW229" s="329"/>
      <c r="DX229" s="329"/>
      <c r="DY229" s="329"/>
      <c r="DZ229" s="329"/>
      <c r="EA229" s="329"/>
      <c r="EB229" s="329"/>
      <c r="EC229" s="329"/>
      <c r="ED229" s="329"/>
      <c r="EE229" s="329"/>
      <c r="EF229" s="329"/>
      <c r="EG229" s="329"/>
      <c r="EH229" s="329"/>
      <c r="EI229" s="329"/>
      <c r="EJ229" s="329"/>
      <c r="EK229" s="329"/>
      <c r="EL229" s="329"/>
      <c r="EM229" s="329"/>
      <c r="EN229" s="329"/>
      <c r="EO229" s="329"/>
      <c r="EP229" s="329"/>
      <c r="EQ229" s="329"/>
      <c r="ER229" s="329"/>
      <c r="ES229" s="329"/>
      <c r="ET229" s="329"/>
      <c r="EU229" s="329"/>
      <c r="EV229" s="329"/>
      <c r="EW229" s="329"/>
      <c r="EX229" s="329"/>
      <c r="EY229" s="329"/>
      <c r="EZ229" s="329"/>
      <c r="FA229" s="329"/>
      <c r="FB229" s="329"/>
      <c r="FC229" s="329"/>
      <c r="FD229" s="329"/>
      <c r="FE229" s="329"/>
      <c r="FF229" s="329"/>
      <c r="FG229" s="329"/>
      <c r="FH229" s="329"/>
      <c r="FI229" s="329"/>
      <c r="FJ229" s="329"/>
      <c r="FK229" s="329"/>
      <c r="FL229" s="329"/>
      <c r="FM229" s="329"/>
      <c r="FN229" s="329"/>
      <c r="FO229" s="329"/>
      <c r="FP229" s="329"/>
      <c r="FQ229" s="329"/>
      <c r="FR229" s="329"/>
      <c r="FS229" s="329"/>
      <c r="FT229" s="329"/>
      <c r="FU229" s="329"/>
      <c r="FV229" s="329"/>
      <c r="FW229" s="329"/>
      <c r="FX229" s="329"/>
      <c r="FY229" s="329"/>
      <c r="FZ229" s="329"/>
      <c r="GA229" s="329"/>
      <c r="GB229" s="329"/>
      <c r="GC229" s="329"/>
      <c r="GD229" s="329"/>
      <c r="GE229" s="329"/>
      <c r="GF229" s="329"/>
      <c r="GG229" s="329"/>
      <c r="GH229" s="329"/>
      <c r="GI229" s="329"/>
      <c r="GJ229" s="329"/>
      <c r="GK229" s="329"/>
      <c r="GL229" s="329"/>
      <c r="GM229" s="329"/>
      <c r="GN229" s="329"/>
      <c r="GO229" s="329"/>
      <c r="GP229" s="329"/>
      <c r="GQ229" s="329"/>
      <c r="GR229" s="329"/>
      <c r="GS229" s="329"/>
      <c r="GT229" s="329"/>
      <c r="GU229" s="329"/>
      <c r="GV229" s="329"/>
      <c r="GW229" s="329"/>
      <c r="GX229" s="329"/>
      <c r="GY229" s="329"/>
      <c r="GZ229" s="329"/>
      <c r="HA229" s="329"/>
      <c r="HB229" s="329"/>
      <c r="HC229" s="329"/>
      <c r="HD229" s="329"/>
      <c r="HE229" s="329"/>
      <c r="HF229" s="329"/>
      <c r="HG229" s="329"/>
      <c r="HH229" s="329"/>
      <c r="HI229" s="329"/>
      <c r="HJ229" s="329"/>
      <c r="HK229" s="329"/>
      <c r="HL229" s="329"/>
      <c r="HM229" s="329"/>
      <c r="HN229" s="329"/>
      <c r="HO229" s="329"/>
      <c r="HP229" s="329"/>
      <c r="HQ229" s="329"/>
      <c r="HR229" s="329"/>
      <c r="HS229" s="329"/>
      <c r="HT229" s="329"/>
      <c r="HU229" s="329"/>
      <c r="HV229" s="329"/>
      <c r="HW229" s="329"/>
      <c r="HX229" s="329"/>
      <c r="HY229" s="329"/>
      <c r="HZ229" s="329"/>
      <c r="IA229" s="329"/>
      <c r="IB229" s="329"/>
      <c r="IC229" s="329"/>
      <c r="ID229" s="329"/>
      <c r="IE229" s="329"/>
      <c r="IF229" s="329"/>
      <c r="IG229" s="329"/>
      <c r="IH229" s="329"/>
      <c r="II229" s="329"/>
      <c r="IJ229" s="329"/>
      <c r="IK229" s="329"/>
      <c r="IL229" s="329"/>
      <c r="IM229" s="329"/>
      <c r="IN229" s="329"/>
      <c r="IO229" s="329"/>
      <c r="IP229" s="329"/>
      <c r="IQ229" s="329"/>
      <c r="IR229" s="329"/>
      <c r="IS229" s="329"/>
      <c r="IT229" s="329"/>
      <c r="IU229" s="329"/>
      <c r="IV229" s="329"/>
    </row>
    <row r="230" s="524" customFormat="1" ht="31.5" hidden="1" spans="1:256">
      <c r="A230" s="353" t="s">
        <v>4379</v>
      </c>
      <c r="B230" s="307" t="s">
        <v>546</v>
      </c>
      <c r="C230" s="365">
        <f ca="1">SUMIF(表1.2024年公共财政收入决算表!$A$6:$A$387,A230,表1.2024年公共财政收入决算表!$E$6:$E$387)</f>
        <v>0</v>
      </c>
      <c r="D230" s="365">
        <f t="shared" si="63"/>
        <v>0</v>
      </c>
      <c r="E230" s="542"/>
      <c r="F230" s="348"/>
      <c r="G230" s="348">
        <f ca="1" t="shared" si="64"/>
        <v>0</v>
      </c>
      <c r="H230" s="348" t="str">
        <f ca="1" t="shared" si="60"/>
        <v/>
      </c>
      <c r="I230" s="22" t="str">
        <f ca="1" t="shared" si="61"/>
        <v>否</v>
      </c>
      <c r="J230" s="547" t="str">
        <f t="shared" si="65"/>
        <v>10304</v>
      </c>
      <c r="K230" s="93" t="str">
        <f t="shared" si="62"/>
        <v>项</v>
      </c>
      <c r="L230" s="329"/>
      <c r="M230" s="329"/>
      <c r="N230" s="329"/>
      <c r="O230" s="329"/>
      <c r="P230" s="329"/>
      <c r="Q230" s="329"/>
      <c r="R230" s="329"/>
      <c r="S230" s="329"/>
      <c r="T230" s="329"/>
      <c r="U230" s="329"/>
      <c r="V230" s="329"/>
      <c r="W230" s="329"/>
      <c r="X230" s="329"/>
      <c r="Y230" s="329"/>
      <c r="Z230" s="329"/>
      <c r="AA230" s="329"/>
      <c r="AB230" s="329"/>
      <c r="AC230" s="329"/>
      <c r="AD230" s="329"/>
      <c r="AE230" s="329"/>
      <c r="AF230" s="329"/>
      <c r="AG230" s="329"/>
      <c r="AH230" s="329"/>
      <c r="AI230" s="329"/>
      <c r="AJ230" s="329"/>
      <c r="AK230" s="329"/>
      <c r="AL230" s="329"/>
      <c r="AM230" s="329"/>
      <c r="AN230" s="329"/>
      <c r="AO230" s="329"/>
      <c r="AP230" s="329"/>
      <c r="AQ230" s="329"/>
      <c r="AR230" s="329"/>
      <c r="AS230" s="329"/>
      <c r="AT230" s="329"/>
      <c r="AU230" s="329"/>
      <c r="AV230" s="329"/>
      <c r="AW230" s="329"/>
      <c r="AX230" s="329"/>
      <c r="AY230" s="329"/>
      <c r="AZ230" s="329"/>
      <c r="BA230" s="329"/>
      <c r="BB230" s="329"/>
      <c r="BC230" s="329"/>
      <c r="BD230" s="329"/>
      <c r="BE230" s="329"/>
      <c r="BF230" s="329"/>
      <c r="BG230" s="329"/>
      <c r="BH230" s="329"/>
      <c r="BI230" s="329"/>
      <c r="BJ230" s="329"/>
      <c r="BK230" s="329"/>
      <c r="BL230" s="329"/>
      <c r="BM230" s="329"/>
      <c r="BN230" s="329"/>
      <c r="BO230" s="329"/>
      <c r="BP230" s="329"/>
      <c r="BQ230" s="329"/>
      <c r="BR230" s="329"/>
      <c r="BS230" s="329"/>
      <c r="BT230" s="329"/>
      <c r="BU230" s="329"/>
      <c r="BV230" s="329"/>
      <c r="BW230" s="329"/>
      <c r="BX230" s="329"/>
      <c r="BY230" s="329"/>
      <c r="BZ230" s="329"/>
      <c r="CA230" s="329"/>
      <c r="CB230" s="329"/>
      <c r="CC230" s="329"/>
      <c r="CD230" s="329"/>
      <c r="CE230" s="329"/>
      <c r="CF230" s="329"/>
      <c r="CG230" s="329"/>
      <c r="CH230" s="329"/>
      <c r="CI230" s="329"/>
      <c r="CJ230" s="329"/>
      <c r="CK230" s="329"/>
      <c r="CL230" s="329"/>
      <c r="CM230" s="329"/>
      <c r="CN230" s="329"/>
      <c r="CO230" s="329"/>
      <c r="CP230" s="329"/>
      <c r="CQ230" s="329"/>
      <c r="CR230" s="329"/>
      <c r="CS230" s="329"/>
      <c r="CT230" s="329"/>
      <c r="CU230" s="329"/>
      <c r="CV230" s="329"/>
      <c r="CW230" s="329"/>
      <c r="CX230" s="329"/>
      <c r="CY230" s="329"/>
      <c r="CZ230" s="329"/>
      <c r="DA230" s="329"/>
      <c r="DB230" s="329"/>
      <c r="DC230" s="329"/>
      <c r="DD230" s="329"/>
      <c r="DE230" s="329"/>
      <c r="DF230" s="329"/>
      <c r="DG230" s="329"/>
      <c r="DH230" s="329"/>
      <c r="DI230" s="329"/>
      <c r="DJ230" s="329"/>
      <c r="DK230" s="329"/>
      <c r="DL230" s="329"/>
      <c r="DM230" s="329"/>
      <c r="DN230" s="329"/>
      <c r="DO230" s="329"/>
      <c r="DP230" s="329"/>
      <c r="DQ230" s="329"/>
      <c r="DR230" s="329"/>
      <c r="DS230" s="329"/>
      <c r="DT230" s="329"/>
      <c r="DU230" s="329"/>
      <c r="DV230" s="329"/>
      <c r="DW230" s="329"/>
      <c r="DX230" s="329"/>
      <c r="DY230" s="329"/>
      <c r="DZ230" s="329"/>
      <c r="EA230" s="329"/>
      <c r="EB230" s="329"/>
      <c r="EC230" s="329"/>
      <c r="ED230" s="329"/>
      <c r="EE230" s="329"/>
      <c r="EF230" s="329"/>
      <c r="EG230" s="329"/>
      <c r="EH230" s="329"/>
      <c r="EI230" s="329"/>
      <c r="EJ230" s="329"/>
      <c r="EK230" s="329"/>
      <c r="EL230" s="329"/>
      <c r="EM230" s="329"/>
      <c r="EN230" s="329"/>
      <c r="EO230" s="329"/>
      <c r="EP230" s="329"/>
      <c r="EQ230" s="329"/>
      <c r="ER230" s="329"/>
      <c r="ES230" s="329"/>
      <c r="ET230" s="329"/>
      <c r="EU230" s="329"/>
      <c r="EV230" s="329"/>
      <c r="EW230" s="329"/>
      <c r="EX230" s="329"/>
      <c r="EY230" s="329"/>
      <c r="EZ230" s="329"/>
      <c r="FA230" s="329"/>
      <c r="FB230" s="329"/>
      <c r="FC230" s="329"/>
      <c r="FD230" s="329"/>
      <c r="FE230" s="329"/>
      <c r="FF230" s="329"/>
      <c r="FG230" s="329"/>
      <c r="FH230" s="329"/>
      <c r="FI230" s="329"/>
      <c r="FJ230" s="329"/>
      <c r="FK230" s="329"/>
      <c r="FL230" s="329"/>
      <c r="FM230" s="329"/>
      <c r="FN230" s="329"/>
      <c r="FO230" s="329"/>
      <c r="FP230" s="329"/>
      <c r="FQ230" s="329"/>
      <c r="FR230" s="329"/>
      <c r="FS230" s="329"/>
      <c r="FT230" s="329"/>
      <c r="FU230" s="329"/>
      <c r="FV230" s="329"/>
      <c r="FW230" s="329"/>
      <c r="FX230" s="329"/>
      <c r="FY230" s="329"/>
      <c r="FZ230" s="329"/>
      <c r="GA230" s="329"/>
      <c r="GB230" s="329"/>
      <c r="GC230" s="329"/>
      <c r="GD230" s="329"/>
      <c r="GE230" s="329"/>
      <c r="GF230" s="329"/>
      <c r="GG230" s="329"/>
      <c r="GH230" s="329"/>
      <c r="GI230" s="329"/>
      <c r="GJ230" s="329"/>
      <c r="GK230" s="329"/>
      <c r="GL230" s="329"/>
      <c r="GM230" s="329"/>
      <c r="GN230" s="329"/>
      <c r="GO230" s="329"/>
      <c r="GP230" s="329"/>
      <c r="GQ230" s="329"/>
      <c r="GR230" s="329"/>
      <c r="GS230" s="329"/>
      <c r="GT230" s="329"/>
      <c r="GU230" s="329"/>
      <c r="GV230" s="329"/>
      <c r="GW230" s="329"/>
      <c r="GX230" s="329"/>
      <c r="GY230" s="329"/>
      <c r="GZ230" s="329"/>
      <c r="HA230" s="329"/>
      <c r="HB230" s="329"/>
      <c r="HC230" s="329"/>
      <c r="HD230" s="329"/>
      <c r="HE230" s="329"/>
      <c r="HF230" s="329"/>
      <c r="HG230" s="329"/>
      <c r="HH230" s="329"/>
      <c r="HI230" s="329"/>
      <c r="HJ230" s="329"/>
      <c r="HK230" s="329"/>
      <c r="HL230" s="329"/>
      <c r="HM230" s="329"/>
      <c r="HN230" s="329"/>
      <c r="HO230" s="329"/>
      <c r="HP230" s="329"/>
      <c r="HQ230" s="329"/>
      <c r="HR230" s="329"/>
      <c r="HS230" s="329"/>
      <c r="HT230" s="329"/>
      <c r="HU230" s="329"/>
      <c r="HV230" s="329"/>
      <c r="HW230" s="329"/>
      <c r="HX230" s="329"/>
      <c r="HY230" s="329"/>
      <c r="HZ230" s="329"/>
      <c r="IA230" s="329"/>
      <c r="IB230" s="329"/>
      <c r="IC230" s="329"/>
      <c r="ID230" s="329"/>
      <c r="IE230" s="329"/>
      <c r="IF230" s="329"/>
      <c r="IG230" s="329"/>
      <c r="IH230" s="329"/>
      <c r="II230" s="329"/>
      <c r="IJ230" s="329"/>
      <c r="IK230" s="329"/>
      <c r="IL230" s="329"/>
      <c r="IM230" s="329"/>
      <c r="IN230" s="329"/>
      <c r="IO230" s="329"/>
      <c r="IP230" s="329"/>
      <c r="IQ230" s="329"/>
      <c r="IR230" s="329"/>
      <c r="IS230" s="329"/>
      <c r="IT230" s="329"/>
      <c r="IU230" s="329"/>
      <c r="IV230" s="329"/>
    </row>
    <row r="231" s="524" customFormat="1" ht="15.75" hidden="1" spans="1:256">
      <c r="A231" s="353" t="s">
        <v>4380</v>
      </c>
      <c r="B231" s="307" t="s">
        <v>551</v>
      </c>
      <c r="C231" s="365">
        <f ca="1">SUMIF(表1.2024年公共财政收入决算表!$A$6:$A$387,A231,表1.2024年公共财政收入决算表!$E$6:$E$387)</f>
        <v>0</v>
      </c>
      <c r="D231" s="365">
        <f t="shared" si="63"/>
        <v>0</v>
      </c>
      <c r="E231" s="542"/>
      <c r="F231" s="348"/>
      <c r="G231" s="348">
        <f ca="1" t="shared" si="64"/>
        <v>0</v>
      </c>
      <c r="H231" s="348" t="str">
        <f ca="1" t="shared" si="60"/>
        <v/>
      </c>
      <c r="I231" s="22" t="str">
        <f ca="1" t="shared" si="61"/>
        <v>否</v>
      </c>
      <c r="J231" s="547" t="str">
        <f t="shared" si="65"/>
        <v>10304</v>
      </c>
      <c r="K231" s="93" t="str">
        <f t="shared" si="62"/>
        <v>项</v>
      </c>
      <c r="L231" s="329"/>
      <c r="M231" s="329"/>
      <c r="N231" s="329"/>
      <c r="O231" s="329"/>
      <c r="P231" s="329"/>
      <c r="Q231" s="329"/>
      <c r="R231" s="329"/>
      <c r="S231" s="329"/>
      <c r="T231" s="329"/>
      <c r="U231" s="329"/>
      <c r="V231" s="329"/>
      <c r="W231" s="329"/>
      <c r="X231" s="329"/>
      <c r="Y231" s="329"/>
      <c r="Z231" s="329"/>
      <c r="AA231" s="329"/>
      <c r="AB231" s="329"/>
      <c r="AC231" s="329"/>
      <c r="AD231" s="329"/>
      <c r="AE231" s="329"/>
      <c r="AF231" s="329"/>
      <c r="AG231" s="329"/>
      <c r="AH231" s="329"/>
      <c r="AI231" s="329"/>
      <c r="AJ231" s="329"/>
      <c r="AK231" s="329"/>
      <c r="AL231" s="329"/>
      <c r="AM231" s="329"/>
      <c r="AN231" s="329"/>
      <c r="AO231" s="329"/>
      <c r="AP231" s="329"/>
      <c r="AQ231" s="329"/>
      <c r="AR231" s="329"/>
      <c r="AS231" s="329"/>
      <c r="AT231" s="329"/>
      <c r="AU231" s="329"/>
      <c r="AV231" s="329"/>
      <c r="AW231" s="329"/>
      <c r="AX231" s="329"/>
      <c r="AY231" s="329"/>
      <c r="AZ231" s="329"/>
      <c r="BA231" s="329"/>
      <c r="BB231" s="329"/>
      <c r="BC231" s="329"/>
      <c r="BD231" s="329"/>
      <c r="BE231" s="329"/>
      <c r="BF231" s="329"/>
      <c r="BG231" s="329"/>
      <c r="BH231" s="329"/>
      <c r="BI231" s="329"/>
      <c r="BJ231" s="329"/>
      <c r="BK231" s="329"/>
      <c r="BL231" s="329"/>
      <c r="BM231" s="329"/>
      <c r="BN231" s="329"/>
      <c r="BO231" s="329"/>
      <c r="BP231" s="329"/>
      <c r="BQ231" s="329"/>
      <c r="BR231" s="329"/>
      <c r="BS231" s="329"/>
      <c r="BT231" s="329"/>
      <c r="BU231" s="329"/>
      <c r="BV231" s="329"/>
      <c r="BW231" s="329"/>
      <c r="BX231" s="329"/>
      <c r="BY231" s="329"/>
      <c r="BZ231" s="329"/>
      <c r="CA231" s="329"/>
      <c r="CB231" s="329"/>
      <c r="CC231" s="329"/>
      <c r="CD231" s="329"/>
      <c r="CE231" s="329"/>
      <c r="CF231" s="329"/>
      <c r="CG231" s="329"/>
      <c r="CH231" s="329"/>
      <c r="CI231" s="329"/>
      <c r="CJ231" s="329"/>
      <c r="CK231" s="329"/>
      <c r="CL231" s="329"/>
      <c r="CM231" s="329"/>
      <c r="CN231" s="329"/>
      <c r="CO231" s="329"/>
      <c r="CP231" s="329"/>
      <c r="CQ231" s="329"/>
      <c r="CR231" s="329"/>
      <c r="CS231" s="329"/>
      <c r="CT231" s="329"/>
      <c r="CU231" s="329"/>
      <c r="CV231" s="329"/>
      <c r="CW231" s="329"/>
      <c r="CX231" s="329"/>
      <c r="CY231" s="329"/>
      <c r="CZ231" s="329"/>
      <c r="DA231" s="329"/>
      <c r="DB231" s="329"/>
      <c r="DC231" s="329"/>
      <c r="DD231" s="329"/>
      <c r="DE231" s="329"/>
      <c r="DF231" s="329"/>
      <c r="DG231" s="329"/>
      <c r="DH231" s="329"/>
      <c r="DI231" s="329"/>
      <c r="DJ231" s="329"/>
      <c r="DK231" s="329"/>
      <c r="DL231" s="329"/>
      <c r="DM231" s="329"/>
      <c r="DN231" s="329"/>
      <c r="DO231" s="329"/>
      <c r="DP231" s="329"/>
      <c r="DQ231" s="329"/>
      <c r="DR231" s="329"/>
      <c r="DS231" s="329"/>
      <c r="DT231" s="329"/>
      <c r="DU231" s="329"/>
      <c r="DV231" s="329"/>
      <c r="DW231" s="329"/>
      <c r="DX231" s="329"/>
      <c r="DY231" s="329"/>
      <c r="DZ231" s="329"/>
      <c r="EA231" s="329"/>
      <c r="EB231" s="329"/>
      <c r="EC231" s="329"/>
      <c r="ED231" s="329"/>
      <c r="EE231" s="329"/>
      <c r="EF231" s="329"/>
      <c r="EG231" s="329"/>
      <c r="EH231" s="329"/>
      <c r="EI231" s="329"/>
      <c r="EJ231" s="329"/>
      <c r="EK231" s="329"/>
      <c r="EL231" s="329"/>
      <c r="EM231" s="329"/>
      <c r="EN231" s="329"/>
      <c r="EO231" s="329"/>
      <c r="EP231" s="329"/>
      <c r="EQ231" s="329"/>
      <c r="ER231" s="329"/>
      <c r="ES231" s="329"/>
      <c r="ET231" s="329"/>
      <c r="EU231" s="329"/>
      <c r="EV231" s="329"/>
      <c r="EW231" s="329"/>
      <c r="EX231" s="329"/>
      <c r="EY231" s="329"/>
      <c r="EZ231" s="329"/>
      <c r="FA231" s="329"/>
      <c r="FB231" s="329"/>
      <c r="FC231" s="329"/>
      <c r="FD231" s="329"/>
      <c r="FE231" s="329"/>
      <c r="FF231" s="329"/>
      <c r="FG231" s="329"/>
      <c r="FH231" s="329"/>
      <c r="FI231" s="329"/>
      <c r="FJ231" s="329"/>
      <c r="FK231" s="329"/>
      <c r="FL231" s="329"/>
      <c r="FM231" s="329"/>
      <c r="FN231" s="329"/>
      <c r="FO231" s="329"/>
      <c r="FP231" s="329"/>
      <c r="FQ231" s="329"/>
      <c r="FR231" s="329"/>
      <c r="FS231" s="329"/>
      <c r="FT231" s="329"/>
      <c r="FU231" s="329"/>
      <c r="FV231" s="329"/>
      <c r="FW231" s="329"/>
      <c r="FX231" s="329"/>
      <c r="FY231" s="329"/>
      <c r="FZ231" s="329"/>
      <c r="GA231" s="329"/>
      <c r="GB231" s="329"/>
      <c r="GC231" s="329"/>
      <c r="GD231" s="329"/>
      <c r="GE231" s="329"/>
      <c r="GF231" s="329"/>
      <c r="GG231" s="329"/>
      <c r="GH231" s="329"/>
      <c r="GI231" s="329"/>
      <c r="GJ231" s="329"/>
      <c r="GK231" s="329"/>
      <c r="GL231" s="329"/>
      <c r="GM231" s="329"/>
      <c r="GN231" s="329"/>
      <c r="GO231" s="329"/>
      <c r="GP231" s="329"/>
      <c r="GQ231" s="329"/>
      <c r="GR231" s="329"/>
      <c r="GS231" s="329"/>
      <c r="GT231" s="329"/>
      <c r="GU231" s="329"/>
      <c r="GV231" s="329"/>
      <c r="GW231" s="329"/>
      <c r="GX231" s="329"/>
      <c r="GY231" s="329"/>
      <c r="GZ231" s="329"/>
      <c r="HA231" s="329"/>
      <c r="HB231" s="329"/>
      <c r="HC231" s="329"/>
      <c r="HD231" s="329"/>
      <c r="HE231" s="329"/>
      <c r="HF231" s="329"/>
      <c r="HG231" s="329"/>
      <c r="HH231" s="329"/>
      <c r="HI231" s="329"/>
      <c r="HJ231" s="329"/>
      <c r="HK231" s="329"/>
      <c r="HL231" s="329"/>
      <c r="HM231" s="329"/>
      <c r="HN231" s="329"/>
      <c r="HO231" s="329"/>
      <c r="HP231" s="329"/>
      <c r="HQ231" s="329"/>
      <c r="HR231" s="329"/>
      <c r="HS231" s="329"/>
      <c r="HT231" s="329"/>
      <c r="HU231" s="329"/>
      <c r="HV231" s="329"/>
      <c r="HW231" s="329"/>
      <c r="HX231" s="329"/>
      <c r="HY231" s="329"/>
      <c r="HZ231" s="329"/>
      <c r="IA231" s="329"/>
      <c r="IB231" s="329"/>
      <c r="IC231" s="329"/>
      <c r="ID231" s="329"/>
      <c r="IE231" s="329"/>
      <c r="IF231" s="329"/>
      <c r="IG231" s="329"/>
      <c r="IH231" s="329"/>
      <c r="II231" s="329"/>
      <c r="IJ231" s="329"/>
      <c r="IK231" s="329"/>
      <c r="IL231" s="329"/>
      <c r="IM231" s="329"/>
      <c r="IN231" s="329"/>
      <c r="IO231" s="329"/>
      <c r="IP231" s="329"/>
      <c r="IQ231" s="329"/>
      <c r="IR231" s="329"/>
      <c r="IS231" s="329"/>
      <c r="IT231" s="329"/>
      <c r="IU231" s="329"/>
      <c r="IV231" s="329"/>
    </row>
    <row r="232" s="524" customFormat="1" ht="31.5" hidden="1" spans="1:256">
      <c r="A232" s="353" t="s">
        <v>4381</v>
      </c>
      <c r="B232" s="307" t="s">
        <v>553</v>
      </c>
      <c r="C232" s="365">
        <f ca="1">SUMIF(表1.2024年公共财政收入决算表!$A$6:$A$387,A232,表1.2024年公共财政收入决算表!$E$6:$E$387)</f>
        <v>0</v>
      </c>
      <c r="D232" s="365">
        <f t="shared" si="63"/>
        <v>0</v>
      </c>
      <c r="E232" s="542"/>
      <c r="F232" s="348"/>
      <c r="G232" s="348">
        <f ca="1" t="shared" si="64"/>
        <v>0</v>
      </c>
      <c r="H232" s="348" t="str">
        <f ca="1" t="shared" si="60"/>
        <v/>
      </c>
      <c r="I232" s="22" t="str">
        <f ca="1" t="shared" si="61"/>
        <v>否</v>
      </c>
      <c r="J232" s="547" t="str">
        <f t="shared" si="65"/>
        <v>10304</v>
      </c>
      <c r="K232" s="93" t="str">
        <f t="shared" si="62"/>
        <v>项</v>
      </c>
      <c r="L232" s="329"/>
      <c r="M232" s="329"/>
      <c r="N232" s="329"/>
      <c r="O232" s="329"/>
      <c r="P232" s="329"/>
      <c r="Q232" s="329"/>
      <c r="R232" s="329"/>
      <c r="S232" s="329"/>
      <c r="T232" s="329"/>
      <c r="U232" s="329"/>
      <c r="V232" s="329"/>
      <c r="W232" s="329"/>
      <c r="X232" s="329"/>
      <c r="Y232" s="329"/>
      <c r="Z232" s="329"/>
      <c r="AA232" s="329"/>
      <c r="AB232" s="329"/>
      <c r="AC232" s="329"/>
      <c r="AD232" s="329"/>
      <c r="AE232" s="329"/>
      <c r="AF232" s="329"/>
      <c r="AG232" s="329"/>
      <c r="AH232" s="329"/>
      <c r="AI232" s="329"/>
      <c r="AJ232" s="329"/>
      <c r="AK232" s="329"/>
      <c r="AL232" s="329"/>
      <c r="AM232" s="329"/>
      <c r="AN232" s="329"/>
      <c r="AO232" s="329"/>
      <c r="AP232" s="329"/>
      <c r="AQ232" s="329"/>
      <c r="AR232" s="329"/>
      <c r="AS232" s="329"/>
      <c r="AT232" s="329"/>
      <c r="AU232" s="329"/>
      <c r="AV232" s="329"/>
      <c r="AW232" s="329"/>
      <c r="AX232" s="329"/>
      <c r="AY232" s="329"/>
      <c r="AZ232" s="329"/>
      <c r="BA232" s="329"/>
      <c r="BB232" s="329"/>
      <c r="BC232" s="329"/>
      <c r="BD232" s="329"/>
      <c r="BE232" s="329"/>
      <c r="BF232" s="329"/>
      <c r="BG232" s="329"/>
      <c r="BH232" s="329"/>
      <c r="BI232" s="329"/>
      <c r="BJ232" s="329"/>
      <c r="BK232" s="329"/>
      <c r="BL232" s="329"/>
      <c r="BM232" s="329"/>
      <c r="BN232" s="329"/>
      <c r="BO232" s="329"/>
      <c r="BP232" s="329"/>
      <c r="BQ232" s="329"/>
      <c r="BR232" s="329"/>
      <c r="BS232" s="329"/>
      <c r="BT232" s="329"/>
      <c r="BU232" s="329"/>
      <c r="BV232" s="329"/>
      <c r="BW232" s="329"/>
      <c r="BX232" s="329"/>
      <c r="BY232" s="329"/>
      <c r="BZ232" s="329"/>
      <c r="CA232" s="329"/>
      <c r="CB232" s="329"/>
      <c r="CC232" s="329"/>
      <c r="CD232" s="329"/>
      <c r="CE232" s="329"/>
      <c r="CF232" s="329"/>
      <c r="CG232" s="329"/>
      <c r="CH232" s="329"/>
      <c r="CI232" s="329"/>
      <c r="CJ232" s="329"/>
      <c r="CK232" s="329"/>
      <c r="CL232" s="329"/>
      <c r="CM232" s="329"/>
      <c r="CN232" s="329"/>
      <c r="CO232" s="329"/>
      <c r="CP232" s="329"/>
      <c r="CQ232" s="329"/>
      <c r="CR232" s="329"/>
      <c r="CS232" s="329"/>
      <c r="CT232" s="329"/>
      <c r="CU232" s="329"/>
      <c r="CV232" s="329"/>
      <c r="CW232" s="329"/>
      <c r="CX232" s="329"/>
      <c r="CY232" s="329"/>
      <c r="CZ232" s="329"/>
      <c r="DA232" s="329"/>
      <c r="DB232" s="329"/>
      <c r="DC232" s="329"/>
      <c r="DD232" s="329"/>
      <c r="DE232" s="329"/>
      <c r="DF232" s="329"/>
      <c r="DG232" s="329"/>
      <c r="DH232" s="329"/>
      <c r="DI232" s="329"/>
      <c r="DJ232" s="329"/>
      <c r="DK232" s="329"/>
      <c r="DL232" s="329"/>
      <c r="DM232" s="329"/>
      <c r="DN232" s="329"/>
      <c r="DO232" s="329"/>
      <c r="DP232" s="329"/>
      <c r="DQ232" s="329"/>
      <c r="DR232" s="329"/>
      <c r="DS232" s="329"/>
      <c r="DT232" s="329"/>
      <c r="DU232" s="329"/>
      <c r="DV232" s="329"/>
      <c r="DW232" s="329"/>
      <c r="DX232" s="329"/>
      <c r="DY232" s="329"/>
      <c r="DZ232" s="329"/>
      <c r="EA232" s="329"/>
      <c r="EB232" s="329"/>
      <c r="EC232" s="329"/>
      <c r="ED232" s="329"/>
      <c r="EE232" s="329"/>
      <c r="EF232" s="329"/>
      <c r="EG232" s="329"/>
      <c r="EH232" s="329"/>
      <c r="EI232" s="329"/>
      <c r="EJ232" s="329"/>
      <c r="EK232" s="329"/>
      <c r="EL232" s="329"/>
      <c r="EM232" s="329"/>
      <c r="EN232" s="329"/>
      <c r="EO232" s="329"/>
      <c r="EP232" s="329"/>
      <c r="EQ232" s="329"/>
      <c r="ER232" s="329"/>
      <c r="ES232" s="329"/>
      <c r="ET232" s="329"/>
      <c r="EU232" s="329"/>
      <c r="EV232" s="329"/>
      <c r="EW232" s="329"/>
      <c r="EX232" s="329"/>
      <c r="EY232" s="329"/>
      <c r="EZ232" s="329"/>
      <c r="FA232" s="329"/>
      <c r="FB232" s="329"/>
      <c r="FC232" s="329"/>
      <c r="FD232" s="329"/>
      <c r="FE232" s="329"/>
      <c r="FF232" s="329"/>
      <c r="FG232" s="329"/>
      <c r="FH232" s="329"/>
      <c r="FI232" s="329"/>
      <c r="FJ232" s="329"/>
      <c r="FK232" s="329"/>
      <c r="FL232" s="329"/>
      <c r="FM232" s="329"/>
      <c r="FN232" s="329"/>
      <c r="FO232" s="329"/>
      <c r="FP232" s="329"/>
      <c r="FQ232" s="329"/>
      <c r="FR232" s="329"/>
      <c r="FS232" s="329"/>
      <c r="FT232" s="329"/>
      <c r="FU232" s="329"/>
      <c r="FV232" s="329"/>
      <c r="FW232" s="329"/>
      <c r="FX232" s="329"/>
      <c r="FY232" s="329"/>
      <c r="FZ232" s="329"/>
      <c r="GA232" s="329"/>
      <c r="GB232" s="329"/>
      <c r="GC232" s="329"/>
      <c r="GD232" s="329"/>
      <c r="GE232" s="329"/>
      <c r="GF232" s="329"/>
      <c r="GG232" s="329"/>
      <c r="GH232" s="329"/>
      <c r="GI232" s="329"/>
      <c r="GJ232" s="329"/>
      <c r="GK232" s="329"/>
      <c r="GL232" s="329"/>
      <c r="GM232" s="329"/>
      <c r="GN232" s="329"/>
      <c r="GO232" s="329"/>
      <c r="GP232" s="329"/>
      <c r="GQ232" s="329"/>
      <c r="GR232" s="329"/>
      <c r="GS232" s="329"/>
      <c r="GT232" s="329"/>
      <c r="GU232" s="329"/>
      <c r="GV232" s="329"/>
      <c r="GW232" s="329"/>
      <c r="GX232" s="329"/>
      <c r="GY232" s="329"/>
      <c r="GZ232" s="329"/>
      <c r="HA232" s="329"/>
      <c r="HB232" s="329"/>
      <c r="HC232" s="329"/>
      <c r="HD232" s="329"/>
      <c r="HE232" s="329"/>
      <c r="HF232" s="329"/>
      <c r="HG232" s="329"/>
      <c r="HH232" s="329"/>
      <c r="HI232" s="329"/>
      <c r="HJ232" s="329"/>
      <c r="HK232" s="329"/>
      <c r="HL232" s="329"/>
      <c r="HM232" s="329"/>
      <c r="HN232" s="329"/>
      <c r="HO232" s="329"/>
      <c r="HP232" s="329"/>
      <c r="HQ232" s="329"/>
      <c r="HR232" s="329"/>
      <c r="HS232" s="329"/>
      <c r="HT232" s="329"/>
      <c r="HU232" s="329"/>
      <c r="HV232" s="329"/>
      <c r="HW232" s="329"/>
      <c r="HX232" s="329"/>
      <c r="HY232" s="329"/>
      <c r="HZ232" s="329"/>
      <c r="IA232" s="329"/>
      <c r="IB232" s="329"/>
      <c r="IC232" s="329"/>
      <c r="ID232" s="329"/>
      <c r="IE232" s="329"/>
      <c r="IF232" s="329"/>
      <c r="IG232" s="329"/>
      <c r="IH232" s="329"/>
      <c r="II232" s="329"/>
      <c r="IJ232" s="329"/>
      <c r="IK232" s="329"/>
      <c r="IL232" s="329"/>
      <c r="IM232" s="329"/>
      <c r="IN232" s="329"/>
      <c r="IO232" s="329"/>
      <c r="IP232" s="329"/>
      <c r="IQ232" s="329"/>
      <c r="IR232" s="329"/>
      <c r="IS232" s="329"/>
      <c r="IT232" s="329"/>
      <c r="IU232" s="329"/>
      <c r="IV232" s="329"/>
    </row>
    <row r="233" s="524" customFormat="1" ht="31.5" hidden="1" spans="1:256">
      <c r="A233" s="353" t="s">
        <v>4382</v>
      </c>
      <c r="B233" s="307" t="s">
        <v>564</v>
      </c>
      <c r="C233" s="365">
        <f ca="1">SUMIF(表1.2024年公共财政收入决算表!$A$6:$A$387,A233,表1.2024年公共财政收入决算表!$E$6:$E$387)</f>
        <v>0</v>
      </c>
      <c r="D233" s="365">
        <f t="shared" si="63"/>
        <v>0</v>
      </c>
      <c r="E233" s="542"/>
      <c r="F233" s="348"/>
      <c r="G233" s="348">
        <f ca="1" t="shared" si="64"/>
        <v>0</v>
      </c>
      <c r="H233" s="348" t="str">
        <f ca="1" t="shared" si="60"/>
        <v/>
      </c>
      <c r="I233" s="22" t="str">
        <f ca="1" t="shared" si="61"/>
        <v>否</v>
      </c>
      <c r="J233" s="547" t="str">
        <f t="shared" si="65"/>
        <v>10304</v>
      </c>
      <c r="K233" s="93" t="str">
        <f t="shared" si="62"/>
        <v>项</v>
      </c>
      <c r="L233" s="329"/>
      <c r="M233" s="329"/>
      <c r="N233" s="329"/>
      <c r="O233" s="329"/>
      <c r="P233" s="329"/>
      <c r="Q233" s="329"/>
      <c r="R233" s="329"/>
      <c r="S233" s="329"/>
      <c r="T233" s="329"/>
      <c r="U233" s="329"/>
      <c r="V233" s="329"/>
      <c r="W233" s="329"/>
      <c r="X233" s="329"/>
      <c r="Y233" s="329"/>
      <c r="Z233" s="329"/>
      <c r="AA233" s="329"/>
      <c r="AB233" s="329"/>
      <c r="AC233" s="329"/>
      <c r="AD233" s="329"/>
      <c r="AE233" s="329"/>
      <c r="AF233" s="329"/>
      <c r="AG233" s="329"/>
      <c r="AH233" s="329"/>
      <c r="AI233" s="329"/>
      <c r="AJ233" s="329"/>
      <c r="AK233" s="329"/>
      <c r="AL233" s="329"/>
      <c r="AM233" s="329"/>
      <c r="AN233" s="329"/>
      <c r="AO233" s="329"/>
      <c r="AP233" s="329"/>
      <c r="AQ233" s="329"/>
      <c r="AR233" s="329"/>
      <c r="AS233" s="329"/>
      <c r="AT233" s="329"/>
      <c r="AU233" s="329"/>
      <c r="AV233" s="329"/>
      <c r="AW233" s="329"/>
      <c r="AX233" s="329"/>
      <c r="AY233" s="329"/>
      <c r="AZ233" s="329"/>
      <c r="BA233" s="329"/>
      <c r="BB233" s="329"/>
      <c r="BC233" s="329"/>
      <c r="BD233" s="329"/>
      <c r="BE233" s="329"/>
      <c r="BF233" s="329"/>
      <c r="BG233" s="329"/>
      <c r="BH233" s="329"/>
      <c r="BI233" s="329"/>
      <c r="BJ233" s="329"/>
      <c r="BK233" s="329"/>
      <c r="BL233" s="329"/>
      <c r="BM233" s="329"/>
      <c r="BN233" s="329"/>
      <c r="BO233" s="329"/>
      <c r="BP233" s="329"/>
      <c r="BQ233" s="329"/>
      <c r="BR233" s="329"/>
      <c r="BS233" s="329"/>
      <c r="BT233" s="329"/>
      <c r="BU233" s="329"/>
      <c r="BV233" s="329"/>
      <c r="BW233" s="329"/>
      <c r="BX233" s="329"/>
      <c r="BY233" s="329"/>
      <c r="BZ233" s="329"/>
      <c r="CA233" s="329"/>
      <c r="CB233" s="329"/>
      <c r="CC233" s="329"/>
      <c r="CD233" s="329"/>
      <c r="CE233" s="329"/>
      <c r="CF233" s="329"/>
      <c r="CG233" s="329"/>
      <c r="CH233" s="329"/>
      <c r="CI233" s="329"/>
      <c r="CJ233" s="329"/>
      <c r="CK233" s="329"/>
      <c r="CL233" s="329"/>
      <c r="CM233" s="329"/>
      <c r="CN233" s="329"/>
      <c r="CO233" s="329"/>
      <c r="CP233" s="329"/>
      <c r="CQ233" s="329"/>
      <c r="CR233" s="329"/>
      <c r="CS233" s="329"/>
      <c r="CT233" s="329"/>
      <c r="CU233" s="329"/>
      <c r="CV233" s="329"/>
      <c r="CW233" s="329"/>
      <c r="CX233" s="329"/>
      <c r="CY233" s="329"/>
      <c r="CZ233" s="329"/>
      <c r="DA233" s="329"/>
      <c r="DB233" s="329"/>
      <c r="DC233" s="329"/>
      <c r="DD233" s="329"/>
      <c r="DE233" s="329"/>
      <c r="DF233" s="329"/>
      <c r="DG233" s="329"/>
      <c r="DH233" s="329"/>
      <c r="DI233" s="329"/>
      <c r="DJ233" s="329"/>
      <c r="DK233" s="329"/>
      <c r="DL233" s="329"/>
      <c r="DM233" s="329"/>
      <c r="DN233" s="329"/>
      <c r="DO233" s="329"/>
      <c r="DP233" s="329"/>
      <c r="DQ233" s="329"/>
      <c r="DR233" s="329"/>
      <c r="DS233" s="329"/>
      <c r="DT233" s="329"/>
      <c r="DU233" s="329"/>
      <c r="DV233" s="329"/>
      <c r="DW233" s="329"/>
      <c r="DX233" s="329"/>
      <c r="DY233" s="329"/>
      <c r="DZ233" s="329"/>
      <c r="EA233" s="329"/>
      <c r="EB233" s="329"/>
      <c r="EC233" s="329"/>
      <c r="ED233" s="329"/>
      <c r="EE233" s="329"/>
      <c r="EF233" s="329"/>
      <c r="EG233" s="329"/>
      <c r="EH233" s="329"/>
      <c r="EI233" s="329"/>
      <c r="EJ233" s="329"/>
      <c r="EK233" s="329"/>
      <c r="EL233" s="329"/>
      <c r="EM233" s="329"/>
      <c r="EN233" s="329"/>
      <c r="EO233" s="329"/>
      <c r="EP233" s="329"/>
      <c r="EQ233" s="329"/>
      <c r="ER233" s="329"/>
      <c r="ES233" s="329"/>
      <c r="ET233" s="329"/>
      <c r="EU233" s="329"/>
      <c r="EV233" s="329"/>
      <c r="EW233" s="329"/>
      <c r="EX233" s="329"/>
      <c r="EY233" s="329"/>
      <c r="EZ233" s="329"/>
      <c r="FA233" s="329"/>
      <c r="FB233" s="329"/>
      <c r="FC233" s="329"/>
      <c r="FD233" s="329"/>
      <c r="FE233" s="329"/>
      <c r="FF233" s="329"/>
      <c r="FG233" s="329"/>
      <c r="FH233" s="329"/>
      <c r="FI233" s="329"/>
      <c r="FJ233" s="329"/>
      <c r="FK233" s="329"/>
      <c r="FL233" s="329"/>
      <c r="FM233" s="329"/>
      <c r="FN233" s="329"/>
      <c r="FO233" s="329"/>
      <c r="FP233" s="329"/>
      <c r="FQ233" s="329"/>
      <c r="FR233" s="329"/>
      <c r="FS233" s="329"/>
      <c r="FT233" s="329"/>
      <c r="FU233" s="329"/>
      <c r="FV233" s="329"/>
      <c r="FW233" s="329"/>
      <c r="FX233" s="329"/>
      <c r="FY233" s="329"/>
      <c r="FZ233" s="329"/>
      <c r="GA233" s="329"/>
      <c r="GB233" s="329"/>
      <c r="GC233" s="329"/>
      <c r="GD233" s="329"/>
      <c r="GE233" s="329"/>
      <c r="GF233" s="329"/>
      <c r="GG233" s="329"/>
      <c r="GH233" s="329"/>
      <c r="GI233" s="329"/>
      <c r="GJ233" s="329"/>
      <c r="GK233" s="329"/>
      <c r="GL233" s="329"/>
      <c r="GM233" s="329"/>
      <c r="GN233" s="329"/>
      <c r="GO233" s="329"/>
      <c r="GP233" s="329"/>
      <c r="GQ233" s="329"/>
      <c r="GR233" s="329"/>
      <c r="GS233" s="329"/>
      <c r="GT233" s="329"/>
      <c r="GU233" s="329"/>
      <c r="GV233" s="329"/>
      <c r="GW233" s="329"/>
      <c r="GX233" s="329"/>
      <c r="GY233" s="329"/>
      <c r="GZ233" s="329"/>
      <c r="HA233" s="329"/>
      <c r="HB233" s="329"/>
      <c r="HC233" s="329"/>
      <c r="HD233" s="329"/>
      <c r="HE233" s="329"/>
      <c r="HF233" s="329"/>
      <c r="HG233" s="329"/>
      <c r="HH233" s="329"/>
      <c r="HI233" s="329"/>
      <c r="HJ233" s="329"/>
      <c r="HK233" s="329"/>
      <c r="HL233" s="329"/>
      <c r="HM233" s="329"/>
      <c r="HN233" s="329"/>
      <c r="HO233" s="329"/>
      <c r="HP233" s="329"/>
      <c r="HQ233" s="329"/>
      <c r="HR233" s="329"/>
      <c r="HS233" s="329"/>
      <c r="HT233" s="329"/>
      <c r="HU233" s="329"/>
      <c r="HV233" s="329"/>
      <c r="HW233" s="329"/>
      <c r="HX233" s="329"/>
      <c r="HY233" s="329"/>
      <c r="HZ233" s="329"/>
      <c r="IA233" s="329"/>
      <c r="IB233" s="329"/>
      <c r="IC233" s="329"/>
      <c r="ID233" s="329"/>
      <c r="IE233" s="329"/>
      <c r="IF233" s="329"/>
      <c r="IG233" s="329"/>
      <c r="IH233" s="329"/>
      <c r="II233" s="329"/>
      <c r="IJ233" s="329"/>
      <c r="IK233" s="329"/>
      <c r="IL233" s="329"/>
      <c r="IM233" s="329"/>
      <c r="IN233" s="329"/>
      <c r="IO233" s="329"/>
      <c r="IP233" s="329"/>
      <c r="IQ233" s="329"/>
      <c r="IR233" s="329"/>
      <c r="IS233" s="329"/>
      <c r="IT233" s="329"/>
      <c r="IU233" s="329"/>
      <c r="IV233" s="329"/>
    </row>
    <row r="234" s="524" customFormat="1" ht="31.5" hidden="1" spans="1:256">
      <c r="A234" s="353" t="s">
        <v>4383</v>
      </c>
      <c r="B234" s="307" t="s">
        <v>570</v>
      </c>
      <c r="C234" s="365">
        <f ca="1">SUMIF(表1.2024年公共财政收入决算表!$A$6:$A$387,A234,表1.2024年公共财政收入决算表!$E$6:$E$387)</f>
        <v>0</v>
      </c>
      <c r="D234" s="365">
        <f t="shared" si="63"/>
        <v>0</v>
      </c>
      <c r="E234" s="542"/>
      <c r="F234" s="348"/>
      <c r="G234" s="348">
        <f ca="1" t="shared" si="64"/>
        <v>0</v>
      </c>
      <c r="H234" s="348" t="str">
        <f ca="1" t="shared" si="60"/>
        <v/>
      </c>
      <c r="I234" s="22" t="str">
        <f ca="1" t="shared" si="61"/>
        <v>否</v>
      </c>
      <c r="J234" s="547" t="str">
        <f t="shared" si="65"/>
        <v>10304</v>
      </c>
      <c r="K234" s="93" t="str">
        <f t="shared" si="62"/>
        <v>项</v>
      </c>
      <c r="L234" s="329"/>
      <c r="M234" s="329"/>
      <c r="N234" s="329"/>
      <c r="O234" s="329"/>
      <c r="P234" s="329"/>
      <c r="Q234" s="329"/>
      <c r="R234" s="329"/>
      <c r="S234" s="329"/>
      <c r="T234" s="329"/>
      <c r="U234" s="329"/>
      <c r="V234" s="329"/>
      <c r="W234" s="329"/>
      <c r="X234" s="329"/>
      <c r="Y234" s="329"/>
      <c r="Z234" s="329"/>
      <c r="AA234" s="329"/>
      <c r="AB234" s="329"/>
      <c r="AC234" s="329"/>
      <c r="AD234" s="329"/>
      <c r="AE234" s="329"/>
      <c r="AF234" s="329"/>
      <c r="AG234" s="329"/>
      <c r="AH234" s="329"/>
      <c r="AI234" s="329"/>
      <c r="AJ234" s="329"/>
      <c r="AK234" s="329"/>
      <c r="AL234" s="329"/>
      <c r="AM234" s="329"/>
      <c r="AN234" s="329"/>
      <c r="AO234" s="329"/>
      <c r="AP234" s="329"/>
      <c r="AQ234" s="329"/>
      <c r="AR234" s="329"/>
      <c r="AS234" s="329"/>
      <c r="AT234" s="329"/>
      <c r="AU234" s="329"/>
      <c r="AV234" s="329"/>
      <c r="AW234" s="329"/>
      <c r="AX234" s="329"/>
      <c r="AY234" s="329"/>
      <c r="AZ234" s="329"/>
      <c r="BA234" s="329"/>
      <c r="BB234" s="329"/>
      <c r="BC234" s="329"/>
      <c r="BD234" s="329"/>
      <c r="BE234" s="329"/>
      <c r="BF234" s="329"/>
      <c r="BG234" s="329"/>
      <c r="BH234" s="329"/>
      <c r="BI234" s="329"/>
      <c r="BJ234" s="329"/>
      <c r="BK234" s="329"/>
      <c r="BL234" s="329"/>
      <c r="BM234" s="329"/>
      <c r="BN234" s="329"/>
      <c r="BO234" s="329"/>
      <c r="BP234" s="329"/>
      <c r="BQ234" s="329"/>
      <c r="BR234" s="329"/>
      <c r="BS234" s="329"/>
      <c r="BT234" s="329"/>
      <c r="BU234" s="329"/>
      <c r="BV234" s="329"/>
      <c r="BW234" s="329"/>
      <c r="BX234" s="329"/>
      <c r="BY234" s="329"/>
      <c r="BZ234" s="329"/>
      <c r="CA234" s="329"/>
      <c r="CB234" s="329"/>
      <c r="CC234" s="329"/>
      <c r="CD234" s="329"/>
      <c r="CE234" s="329"/>
      <c r="CF234" s="329"/>
      <c r="CG234" s="329"/>
      <c r="CH234" s="329"/>
      <c r="CI234" s="329"/>
      <c r="CJ234" s="329"/>
      <c r="CK234" s="329"/>
      <c r="CL234" s="329"/>
      <c r="CM234" s="329"/>
      <c r="CN234" s="329"/>
      <c r="CO234" s="329"/>
      <c r="CP234" s="329"/>
      <c r="CQ234" s="329"/>
      <c r="CR234" s="329"/>
      <c r="CS234" s="329"/>
      <c r="CT234" s="329"/>
      <c r="CU234" s="329"/>
      <c r="CV234" s="329"/>
      <c r="CW234" s="329"/>
      <c r="CX234" s="329"/>
      <c r="CY234" s="329"/>
      <c r="CZ234" s="329"/>
      <c r="DA234" s="329"/>
      <c r="DB234" s="329"/>
      <c r="DC234" s="329"/>
      <c r="DD234" s="329"/>
      <c r="DE234" s="329"/>
      <c r="DF234" s="329"/>
      <c r="DG234" s="329"/>
      <c r="DH234" s="329"/>
      <c r="DI234" s="329"/>
      <c r="DJ234" s="329"/>
      <c r="DK234" s="329"/>
      <c r="DL234" s="329"/>
      <c r="DM234" s="329"/>
      <c r="DN234" s="329"/>
      <c r="DO234" s="329"/>
      <c r="DP234" s="329"/>
      <c r="DQ234" s="329"/>
      <c r="DR234" s="329"/>
      <c r="DS234" s="329"/>
      <c r="DT234" s="329"/>
      <c r="DU234" s="329"/>
      <c r="DV234" s="329"/>
      <c r="DW234" s="329"/>
      <c r="DX234" s="329"/>
      <c r="DY234" s="329"/>
      <c r="DZ234" s="329"/>
      <c r="EA234" s="329"/>
      <c r="EB234" s="329"/>
      <c r="EC234" s="329"/>
      <c r="ED234" s="329"/>
      <c r="EE234" s="329"/>
      <c r="EF234" s="329"/>
      <c r="EG234" s="329"/>
      <c r="EH234" s="329"/>
      <c r="EI234" s="329"/>
      <c r="EJ234" s="329"/>
      <c r="EK234" s="329"/>
      <c r="EL234" s="329"/>
      <c r="EM234" s="329"/>
      <c r="EN234" s="329"/>
      <c r="EO234" s="329"/>
      <c r="EP234" s="329"/>
      <c r="EQ234" s="329"/>
      <c r="ER234" s="329"/>
      <c r="ES234" s="329"/>
      <c r="ET234" s="329"/>
      <c r="EU234" s="329"/>
      <c r="EV234" s="329"/>
      <c r="EW234" s="329"/>
      <c r="EX234" s="329"/>
      <c r="EY234" s="329"/>
      <c r="EZ234" s="329"/>
      <c r="FA234" s="329"/>
      <c r="FB234" s="329"/>
      <c r="FC234" s="329"/>
      <c r="FD234" s="329"/>
      <c r="FE234" s="329"/>
      <c r="FF234" s="329"/>
      <c r="FG234" s="329"/>
      <c r="FH234" s="329"/>
      <c r="FI234" s="329"/>
      <c r="FJ234" s="329"/>
      <c r="FK234" s="329"/>
      <c r="FL234" s="329"/>
      <c r="FM234" s="329"/>
      <c r="FN234" s="329"/>
      <c r="FO234" s="329"/>
      <c r="FP234" s="329"/>
      <c r="FQ234" s="329"/>
      <c r="FR234" s="329"/>
      <c r="FS234" s="329"/>
      <c r="FT234" s="329"/>
      <c r="FU234" s="329"/>
      <c r="FV234" s="329"/>
      <c r="FW234" s="329"/>
      <c r="FX234" s="329"/>
      <c r="FY234" s="329"/>
      <c r="FZ234" s="329"/>
      <c r="GA234" s="329"/>
      <c r="GB234" s="329"/>
      <c r="GC234" s="329"/>
      <c r="GD234" s="329"/>
      <c r="GE234" s="329"/>
      <c r="GF234" s="329"/>
      <c r="GG234" s="329"/>
      <c r="GH234" s="329"/>
      <c r="GI234" s="329"/>
      <c r="GJ234" s="329"/>
      <c r="GK234" s="329"/>
      <c r="GL234" s="329"/>
      <c r="GM234" s="329"/>
      <c r="GN234" s="329"/>
      <c r="GO234" s="329"/>
      <c r="GP234" s="329"/>
      <c r="GQ234" s="329"/>
      <c r="GR234" s="329"/>
      <c r="GS234" s="329"/>
      <c r="GT234" s="329"/>
      <c r="GU234" s="329"/>
      <c r="GV234" s="329"/>
      <c r="GW234" s="329"/>
      <c r="GX234" s="329"/>
      <c r="GY234" s="329"/>
      <c r="GZ234" s="329"/>
      <c r="HA234" s="329"/>
      <c r="HB234" s="329"/>
      <c r="HC234" s="329"/>
      <c r="HD234" s="329"/>
      <c r="HE234" s="329"/>
      <c r="HF234" s="329"/>
      <c r="HG234" s="329"/>
      <c r="HH234" s="329"/>
      <c r="HI234" s="329"/>
      <c r="HJ234" s="329"/>
      <c r="HK234" s="329"/>
      <c r="HL234" s="329"/>
      <c r="HM234" s="329"/>
      <c r="HN234" s="329"/>
      <c r="HO234" s="329"/>
      <c r="HP234" s="329"/>
      <c r="HQ234" s="329"/>
      <c r="HR234" s="329"/>
      <c r="HS234" s="329"/>
      <c r="HT234" s="329"/>
      <c r="HU234" s="329"/>
      <c r="HV234" s="329"/>
      <c r="HW234" s="329"/>
      <c r="HX234" s="329"/>
      <c r="HY234" s="329"/>
      <c r="HZ234" s="329"/>
      <c r="IA234" s="329"/>
      <c r="IB234" s="329"/>
      <c r="IC234" s="329"/>
      <c r="ID234" s="329"/>
      <c r="IE234" s="329"/>
      <c r="IF234" s="329"/>
      <c r="IG234" s="329"/>
      <c r="IH234" s="329"/>
      <c r="II234" s="329"/>
      <c r="IJ234" s="329"/>
      <c r="IK234" s="329"/>
      <c r="IL234" s="329"/>
      <c r="IM234" s="329"/>
      <c r="IN234" s="329"/>
      <c r="IO234" s="329"/>
      <c r="IP234" s="329"/>
      <c r="IQ234" s="329"/>
      <c r="IR234" s="329"/>
      <c r="IS234" s="329"/>
      <c r="IT234" s="329"/>
      <c r="IU234" s="329"/>
      <c r="IV234" s="329"/>
    </row>
    <row r="235" s="525" customFormat="1" ht="31.5" hidden="1" spans="1:256">
      <c r="A235" s="353" t="s">
        <v>4384</v>
      </c>
      <c r="B235" s="307" t="s">
        <v>580</v>
      </c>
      <c r="C235" s="365">
        <f ca="1">SUMIF(表1.2024年公共财政收入决算表!$A$6:$A$387,A235,表1.2024年公共财政收入决算表!$E$6:$E$387)</f>
        <v>0</v>
      </c>
      <c r="D235" s="365">
        <f t="shared" si="63"/>
        <v>0</v>
      </c>
      <c r="E235" s="542"/>
      <c r="F235" s="348"/>
      <c r="G235" s="365">
        <f ca="1" t="shared" si="64"/>
        <v>0</v>
      </c>
      <c r="H235" s="365" t="str">
        <f ca="1" t="shared" si="60"/>
        <v/>
      </c>
      <c r="I235" s="22" t="str">
        <f ca="1" t="shared" si="61"/>
        <v>否</v>
      </c>
      <c r="J235" s="547" t="str">
        <f t="shared" si="65"/>
        <v>10304</v>
      </c>
      <c r="K235" s="93" t="str">
        <f t="shared" si="62"/>
        <v>项</v>
      </c>
      <c r="L235" s="329"/>
      <c r="M235" s="329"/>
      <c r="N235" s="329"/>
      <c r="O235" s="329"/>
      <c r="P235" s="329"/>
      <c r="Q235" s="329"/>
      <c r="R235" s="329"/>
      <c r="S235" s="329"/>
      <c r="T235" s="329"/>
      <c r="U235" s="329"/>
      <c r="V235" s="329"/>
      <c r="W235" s="329"/>
      <c r="X235" s="329"/>
      <c r="Y235" s="329"/>
      <c r="Z235" s="329"/>
      <c r="AA235" s="329"/>
      <c r="AB235" s="329"/>
      <c r="AC235" s="329"/>
      <c r="AD235" s="329"/>
      <c r="AE235" s="329"/>
      <c r="AF235" s="329"/>
      <c r="AG235" s="329"/>
      <c r="AH235" s="329"/>
      <c r="AI235" s="329"/>
      <c r="AJ235" s="329"/>
      <c r="AK235" s="329"/>
      <c r="AL235" s="329"/>
      <c r="AM235" s="329"/>
      <c r="AN235" s="329"/>
      <c r="AO235" s="329"/>
      <c r="AP235" s="329"/>
      <c r="AQ235" s="329"/>
      <c r="AR235" s="329"/>
      <c r="AS235" s="329"/>
      <c r="AT235" s="329"/>
      <c r="AU235" s="329"/>
      <c r="AV235" s="329"/>
      <c r="AW235" s="329"/>
      <c r="AX235" s="329"/>
      <c r="AY235" s="329"/>
      <c r="AZ235" s="329"/>
      <c r="BA235" s="329"/>
      <c r="BB235" s="329"/>
      <c r="BC235" s="329"/>
      <c r="BD235" s="329"/>
      <c r="BE235" s="329"/>
      <c r="BF235" s="329"/>
      <c r="BG235" s="329"/>
      <c r="BH235" s="329"/>
      <c r="BI235" s="329"/>
      <c r="BJ235" s="329"/>
      <c r="BK235" s="329"/>
      <c r="BL235" s="329"/>
      <c r="BM235" s="329"/>
      <c r="BN235" s="329"/>
      <c r="BO235" s="329"/>
      <c r="BP235" s="329"/>
      <c r="BQ235" s="329"/>
      <c r="BR235" s="329"/>
      <c r="BS235" s="329"/>
      <c r="BT235" s="329"/>
      <c r="BU235" s="329"/>
      <c r="BV235" s="329"/>
      <c r="BW235" s="329"/>
      <c r="BX235" s="329"/>
      <c r="BY235" s="329"/>
      <c r="BZ235" s="329"/>
      <c r="CA235" s="329"/>
      <c r="CB235" s="329"/>
      <c r="CC235" s="329"/>
      <c r="CD235" s="329"/>
      <c r="CE235" s="329"/>
      <c r="CF235" s="329"/>
      <c r="CG235" s="329"/>
      <c r="CH235" s="329"/>
      <c r="CI235" s="329"/>
      <c r="CJ235" s="329"/>
      <c r="CK235" s="329"/>
      <c r="CL235" s="329"/>
      <c r="CM235" s="329"/>
      <c r="CN235" s="329"/>
      <c r="CO235" s="329"/>
      <c r="CP235" s="329"/>
      <c r="CQ235" s="329"/>
      <c r="CR235" s="329"/>
      <c r="CS235" s="329"/>
      <c r="CT235" s="329"/>
      <c r="CU235" s="329"/>
      <c r="CV235" s="329"/>
      <c r="CW235" s="329"/>
      <c r="CX235" s="329"/>
      <c r="CY235" s="329"/>
      <c r="CZ235" s="329"/>
      <c r="DA235" s="329"/>
      <c r="DB235" s="329"/>
      <c r="DC235" s="329"/>
      <c r="DD235" s="329"/>
      <c r="DE235" s="329"/>
      <c r="DF235" s="329"/>
      <c r="DG235" s="329"/>
      <c r="DH235" s="329"/>
      <c r="DI235" s="329"/>
      <c r="DJ235" s="329"/>
      <c r="DK235" s="329"/>
      <c r="DL235" s="329"/>
      <c r="DM235" s="329"/>
      <c r="DN235" s="329"/>
      <c r="DO235" s="329"/>
      <c r="DP235" s="329"/>
      <c r="DQ235" s="329"/>
      <c r="DR235" s="329"/>
      <c r="DS235" s="329"/>
      <c r="DT235" s="329"/>
      <c r="DU235" s="329"/>
      <c r="DV235" s="329"/>
      <c r="DW235" s="329"/>
      <c r="DX235" s="329"/>
      <c r="DY235" s="329"/>
      <c r="DZ235" s="329"/>
      <c r="EA235" s="329"/>
      <c r="EB235" s="329"/>
      <c r="EC235" s="329"/>
      <c r="ED235" s="329"/>
      <c r="EE235" s="329"/>
      <c r="EF235" s="329"/>
      <c r="EG235" s="329"/>
      <c r="EH235" s="329"/>
      <c r="EI235" s="329"/>
      <c r="EJ235" s="329"/>
      <c r="EK235" s="329"/>
      <c r="EL235" s="329"/>
      <c r="EM235" s="329"/>
      <c r="EN235" s="329"/>
      <c r="EO235" s="329"/>
      <c r="EP235" s="329"/>
      <c r="EQ235" s="329"/>
      <c r="ER235" s="329"/>
      <c r="ES235" s="329"/>
      <c r="ET235" s="329"/>
      <c r="EU235" s="329"/>
      <c r="EV235" s="329"/>
      <c r="EW235" s="329"/>
      <c r="EX235" s="329"/>
      <c r="EY235" s="329"/>
      <c r="EZ235" s="329"/>
      <c r="FA235" s="329"/>
      <c r="FB235" s="329"/>
      <c r="FC235" s="329"/>
      <c r="FD235" s="329"/>
      <c r="FE235" s="329"/>
      <c r="FF235" s="329"/>
      <c r="FG235" s="329"/>
      <c r="FH235" s="329"/>
      <c r="FI235" s="329"/>
      <c r="FJ235" s="329"/>
      <c r="FK235" s="329"/>
      <c r="FL235" s="329"/>
      <c r="FM235" s="329"/>
      <c r="FN235" s="329"/>
      <c r="FO235" s="329"/>
      <c r="FP235" s="329"/>
      <c r="FQ235" s="329"/>
      <c r="FR235" s="329"/>
      <c r="FS235" s="329"/>
      <c r="FT235" s="329"/>
      <c r="FU235" s="329"/>
      <c r="FV235" s="329"/>
      <c r="FW235" s="329"/>
      <c r="FX235" s="329"/>
      <c r="FY235" s="329"/>
      <c r="FZ235" s="329"/>
      <c r="GA235" s="329"/>
      <c r="GB235" s="329"/>
      <c r="GC235" s="329"/>
      <c r="GD235" s="329"/>
      <c r="GE235" s="329"/>
      <c r="GF235" s="329"/>
      <c r="GG235" s="329"/>
      <c r="GH235" s="329"/>
      <c r="GI235" s="329"/>
      <c r="GJ235" s="329"/>
      <c r="GK235" s="329"/>
      <c r="GL235" s="329"/>
      <c r="GM235" s="329"/>
      <c r="GN235" s="329"/>
      <c r="GO235" s="329"/>
      <c r="GP235" s="329"/>
      <c r="GQ235" s="329"/>
      <c r="GR235" s="329"/>
      <c r="GS235" s="329"/>
      <c r="GT235" s="329"/>
      <c r="GU235" s="329"/>
      <c r="GV235" s="329"/>
      <c r="GW235" s="329"/>
      <c r="GX235" s="329"/>
      <c r="GY235" s="329"/>
      <c r="GZ235" s="329"/>
      <c r="HA235" s="329"/>
      <c r="HB235" s="329"/>
      <c r="HC235" s="329"/>
      <c r="HD235" s="329"/>
      <c r="HE235" s="329"/>
      <c r="HF235" s="329"/>
      <c r="HG235" s="329"/>
      <c r="HH235" s="329"/>
      <c r="HI235" s="329"/>
      <c r="HJ235" s="329"/>
      <c r="HK235" s="329"/>
      <c r="HL235" s="329"/>
      <c r="HM235" s="329"/>
      <c r="HN235" s="329"/>
      <c r="HO235" s="329"/>
      <c r="HP235" s="329"/>
      <c r="HQ235" s="329"/>
      <c r="HR235" s="329"/>
      <c r="HS235" s="329"/>
      <c r="HT235" s="329"/>
      <c r="HU235" s="329"/>
      <c r="HV235" s="329"/>
      <c r="HW235" s="329"/>
      <c r="HX235" s="329"/>
      <c r="HY235" s="329"/>
      <c r="HZ235" s="329"/>
      <c r="IA235" s="329"/>
      <c r="IB235" s="329"/>
      <c r="IC235" s="329"/>
      <c r="ID235" s="329"/>
      <c r="IE235" s="329"/>
      <c r="IF235" s="329"/>
      <c r="IG235" s="329"/>
      <c r="IH235" s="329"/>
      <c r="II235" s="329"/>
      <c r="IJ235" s="329"/>
      <c r="IK235" s="329"/>
      <c r="IL235" s="329"/>
      <c r="IM235" s="329"/>
      <c r="IN235" s="329"/>
      <c r="IO235" s="329"/>
      <c r="IP235" s="329"/>
      <c r="IQ235" s="329"/>
      <c r="IR235" s="329"/>
      <c r="IS235" s="329"/>
      <c r="IT235" s="329"/>
      <c r="IU235" s="329"/>
      <c r="IV235" s="329"/>
    </row>
    <row r="236" s="525" customFormat="1" spans="1:256">
      <c r="A236" s="353" t="s">
        <v>4385</v>
      </c>
      <c r="B236" s="307" t="s">
        <v>585</v>
      </c>
      <c r="C236" s="365">
        <f ca="1">SUMIF(表1.2024年公共财政收入决算表!$A$6:$A$387,A236,表1.2024年公共财政收入决算表!$E$6:$E$387)</f>
        <v>65</v>
      </c>
      <c r="D236" s="365">
        <f t="shared" si="63"/>
        <v>125</v>
      </c>
      <c r="E236" s="542">
        <v>125</v>
      </c>
      <c r="F236" s="348"/>
      <c r="G236" s="365">
        <f ca="1" t="shared" si="64"/>
        <v>60</v>
      </c>
      <c r="H236" s="365" t="str">
        <f ca="1" t="shared" si="60"/>
        <v>92.3%</v>
      </c>
      <c r="I236" s="22" t="str">
        <f ca="1" t="shared" si="61"/>
        <v>是</v>
      </c>
      <c r="J236" s="547" t="str">
        <f t="shared" si="65"/>
        <v>10304</v>
      </c>
      <c r="K236" s="93" t="str">
        <f t="shared" si="62"/>
        <v>项</v>
      </c>
      <c r="L236" s="545">
        <v>1</v>
      </c>
      <c r="M236" s="329"/>
      <c r="N236" s="329"/>
      <c r="O236" s="329"/>
      <c r="P236" s="329"/>
      <c r="Q236" s="329"/>
      <c r="R236" s="329"/>
      <c r="S236" s="329"/>
      <c r="T236" s="329"/>
      <c r="U236" s="329"/>
      <c r="V236" s="329"/>
      <c r="W236" s="329"/>
      <c r="X236" s="329"/>
      <c r="Y236" s="329"/>
      <c r="Z236" s="329"/>
      <c r="AA236" s="329"/>
      <c r="AB236" s="329"/>
      <c r="AC236" s="329"/>
      <c r="AD236" s="329"/>
      <c r="AE236" s="329"/>
      <c r="AF236" s="329"/>
      <c r="AG236" s="329"/>
      <c r="AH236" s="329"/>
      <c r="AI236" s="329"/>
      <c r="AJ236" s="329"/>
      <c r="AK236" s="329"/>
      <c r="AL236" s="329"/>
      <c r="AM236" s="329"/>
      <c r="AN236" s="329"/>
      <c r="AO236" s="329"/>
      <c r="AP236" s="329"/>
      <c r="AQ236" s="329"/>
      <c r="AR236" s="329"/>
      <c r="AS236" s="329"/>
      <c r="AT236" s="329"/>
      <c r="AU236" s="329"/>
      <c r="AV236" s="329"/>
      <c r="AW236" s="329"/>
      <c r="AX236" s="329"/>
      <c r="AY236" s="329"/>
      <c r="AZ236" s="329"/>
      <c r="BA236" s="329"/>
      <c r="BB236" s="329"/>
      <c r="BC236" s="329"/>
      <c r="BD236" s="329"/>
      <c r="BE236" s="329"/>
      <c r="BF236" s="329"/>
      <c r="BG236" s="329"/>
      <c r="BH236" s="329"/>
      <c r="BI236" s="329"/>
      <c r="BJ236" s="329"/>
      <c r="BK236" s="329"/>
      <c r="BL236" s="329"/>
      <c r="BM236" s="329"/>
      <c r="BN236" s="329"/>
      <c r="BO236" s="329"/>
      <c r="BP236" s="329"/>
      <c r="BQ236" s="329"/>
      <c r="BR236" s="329"/>
      <c r="BS236" s="329"/>
      <c r="BT236" s="329"/>
      <c r="BU236" s="329"/>
      <c r="BV236" s="329"/>
      <c r="BW236" s="329"/>
      <c r="BX236" s="329"/>
      <c r="BY236" s="329"/>
      <c r="BZ236" s="329"/>
      <c r="CA236" s="329"/>
      <c r="CB236" s="329"/>
      <c r="CC236" s="329"/>
      <c r="CD236" s="329"/>
      <c r="CE236" s="329"/>
      <c r="CF236" s="329"/>
      <c r="CG236" s="329"/>
      <c r="CH236" s="329"/>
      <c r="CI236" s="329"/>
      <c r="CJ236" s="329"/>
      <c r="CK236" s="329"/>
      <c r="CL236" s="329"/>
      <c r="CM236" s="329"/>
      <c r="CN236" s="329"/>
      <c r="CO236" s="329"/>
      <c r="CP236" s="329"/>
      <c r="CQ236" s="329"/>
      <c r="CR236" s="329"/>
      <c r="CS236" s="329"/>
      <c r="CT236" s="329"/>
      <c r="CU236" s="329"/>
      <c r="CV236" s="329"/>
      <c r="CW236" s="329"/>
      <c r="CX236" s="329"/>
      <c r="CY236" s="329"/>
      <c r="CZ236" s="329"/>
      <c r="DA236" s="329"/>
      <c r="DB236" s="329"/>
      <c r="DC236" s="329"/>
      <c r="DD236" s="329"/>
      <c r="DE236" s="329"/>
      <c r="DF236" s="329"/>
      <c r="DG236" s="329"/>
      <c r="DH236" s="329"/>
      <c r="DI236" s="329"/>
      <c r="DJ236" s="329"/>
      <c r="DK236" s="329"/>
      <c r="DL236" s="329"/>
      <c r="DM236" s="329"/>
      <c r="DN236" s="329"/>
      <c r="DO236" s="329"/>
      <c r="DP236" s="329"/>
      <c r="DQ236" s="329"/>
      <c r="DR236" s="329"/>
      <c r="DS236" s="329"/>
      <c r="DT236" s="329"/>
      <c r="DU236" s="329"/>
      <c r="DV236" s="329"/>
      <c r="DW236" s="329"/>
      <c r="DX236" s="329"/>
      <c r="DY236" s="329"/>
      <c r="DZ236" s="329"/>
      <c r="EA236" s="329"/>
      <c r="EB236" s="329"/>
      <c r="EC236" s="329"/>
      <c r="ED236" s="329"/>
      <c r="EE236" s="329"/>
      <c r="EF236" s="329"/>
      <c r="EG236" s="329"/>
      <c r="EH236" s="329"/>
      <c r="EI236" s="329"/>
      <c r="EJ236" s="329"/>
      <c r="EK236" s="329"/>
      <c r="EL236" s="329"/>
      <c r="EM236" s="329"/>
      <c r="EN236" s="329"/>
      <c r="EO236" s="329"/>
      <c r="EP236" s="329"/>
      <c r="EQ236" s="329"/>
      <c r="ER236" s="329"/>
      <c r="ES236" s="329"/>
      <c r="ET236" s="329"/>
      <c r="EU236" s="329"/>
      <c r="EV236" s="329"/>
      <c r="EW236" s="329"/>
      <c r="EX236" s="329"/>
      <c r="EY236" s="329"/>
      <c r="EZ236" s="329"/>
      <c r="FA236" s="329"/>
      <c r="FB236" s="329"/>
      <c r="FC236" s="329"/>
      <c r="FD236" s="329"/>
      <c r="FE236" s="329"/>
      <c r="FF236" s="329"/>
      <c r="FG236" s="329"/>
      <c r="FH236" s="329"/>
      <c r="FI236" s="329"/>
      <c r="FJ236" s="329"/>
      <c r="FK236" s="329"/>
      <c r="FL236" s="329"/>
      <c r="FM236" s="329"/>
      <c r="FN236" s="329"/>
      <c r="FO236" s="329"/>
      <c r="FP236" s="329"/>
      <c r="FQ236" s="329"/>
      <c r="FR236" s="329"/>
      <c r="FS236" s="329"/>
      <c r="FT236" s="329"/>
      <c r="FU236" s="329"/>
      <c r="FV236" s="329"/>
      <c r="FW236" s="329"/>
      <c r="FX236" s="329"/>
      <c r="FY236" s="329"/>
      <c r="FZ236" s="329"/>
      <c r="GA236" s="329"/>
      <c r="GB236" s="329"/>
      <c r="GC236" s="329"/>
      <c r="GD236" s="329"/>
      <c r="GE236" s="329"/>
      <c r="GF236" s="329"/>
      <c r="GG236" s="329"/>
      <c r="GH236" s="329"/>
      <c r="GI236" s="329"/>
      <c r="GJ236" s="329"/>
      <c r="GK236" s="329"/>
      <c r="GL236" s="329"/>
      <c r="GM236" s="329"/>
      <c r="GN236" s="329"/>
      <c r="GO236" s="329"/>
      <c r="GP236" s="329"/>
      <c r="GQ236" s="329"/>
      <c r="GR236" s="329"/>
      <c r="GS236" s="329"/>
      <c r="GT236" s="329"/>
      <c r="GU236" s="329"/>
      <c r="GV236" s="329"/>
      <c r="GW236" s="329"/>
      <c r="GX236" s="329"/>
      <c r="GY236" s="329"/>
      <c r="GZ236" s="329"/>
      <c r="HA236" s="329"/>
      <c r="HB236" s="329"/>
      <c r="HC236" s="329"/>
      <c r="HD236" s="329"/>
      <c r="HE236" s="329"/>
      <c r="HF236" s="329"/>
      <c r="HG236" s="329"/>
      <c r="HH236" s="329"/>
      <c r="HI236" s="329"/>
      <c r="HJ236" s="329"/>
      <c r="HK236" s="329"/>
      <c r="HL236" s="329"/>
      <c r="HM236" s="329"/>
      <c r="HN236" s="329"/>
      <c r="HO236" s="329"/>
      <c r="HP236" s="329"/>
      <c r="HQ236" s="329"/>
      <c r="HR236" s="329"/>
      <c r="HS236" s="329"/>
      <c r="HT236" s="329"/>
      <c r="HU236" s="329"/>
      <c r="HV236" s="329"/>
      <c r="HW236" s="329"/>
      <c r="HX236" s="329"/>
      <c r="HY236" s="329"/>
      <c r="HZ236" s="329"/>
      <c r="IA236" s="329"/>
      <c r="IB236" s="329"/>
      <c r="IC236" s="329"/>
      <c r="ID236" s="329"/>
      <c r="IE236" s="329"/>
      <c r="IF236" s="329"/>
      <c r="IG236" s="329"/>
      <c r="IH236" s="329"/>
      <c r="II236" s="329"/>
      <c r="IJ236" s="329"/>
      <c r="IK236" s="329"/>
      <c r="IL236" s="329"/>
      <c r="IM236" s="329"/>
      <c r="IN236" s="329"/>
      <c r="IO236" s="329"/>
      <c r="IP236" s="329"/>
      <c r="IQ236" s="329"/>
      <c r="IR236" s="329"/>
      <c r="IS236" s="329"/>
      <c r="IT236" s="329"/>
      <c r="IU236" s="329"/>
      <c r="IV236" s="329"/>
    </row>
    <row r="237" s="524" customFormat="1" ht="31.5" hidden="1" spans="1:256">
      <c r="A237" s="353" t="s">
        <v>4386</v>
      </c>
      <c r="B237" s="307" t="s">
        <v>590</v>
      </c>
      <c r="C237" s="365">
        <f ca="1">SUMIF(表1.2024年公共财政收入决算表!$A$6:$A$387,A237,表1.2024年公共财政收入决算表!$E$6:$E$387)</f>
        <v>0</v>
      </c>
      <c r="D237" s="365">
        <f t="shared" si="63"/>
        <v>0</v>
      </c>
      <c r="E237" s="542"/>
      <c r="F237" s="348"/>
      <c r="G237" s="348">
        <f ca="1" t="shared" si="64"/>
        <v>0</v>
      </c>
      <c r="H237" s="348" t="str">
        <f ca="1" t="shared" si="60"/>
        <v/>
      </c>
      <c r="I237" s="22" t="str">
        <f ca="1" t="shared" si="61"/>
        <v>否</v>
      </c>
      <c r="J237" s="547" t="str">
        <f t="shared" si="65"/>
        <v>10304</v>
      </c>
      <c r="K237" s="93" t="str">
        <f t="shared" si="62"/>
        <v>项</v>
      </c>
      <c r="L237" s="329"/>
      <c r="M237" s="329"/>
      <c r="N237" s="329"/>
      <c r="O237" s="329"/>
      <c r="P237" s="329"/>
      <c r="Q237" s="329"/>
      <c r="R237" s="329"/>
      <c r="S237" s="329"/>
      <c r="T237" s="329"/>
      <c r="U237" s="329"/>
      <c r="V237" s="329"/>
      <c r="W237" s="329"/>
      <c r="X237" s="329"/>
      <c r="Y237" s="329"/>
      <c r="Z237" s="329"/>
      <c r="AA237" s="329"/>
      <c r="AB237" s="329"/>
      <c r="AC237" s="329"/>
      <c r="AD237" s="329"/>
      <c r="AE237" s="329"/>
      <c r="AF237" s="329"/>
      <c r="AG237" s="329"/>
      <c r="AH237" s="329"/>
      <c r="AI237" s="329"/>
      <c r="AJ237" s="329"/>
      <c r="AK237" s="329"/>
      <c r="AL237" s="329"/>
      <c r="AM237" s="329"/>
      <c r="AN237" s="329"/>
      <c r="AO237" s="329"/>
      <c r="AP237" s="329"/>
      <c r="AQ237" s="329"/>
      <c r="AR237" s="329"/>
      <c r="AS237" s="329"/>
      <c r="AT237" s="329"/>
      <c r="AU237" s="329"/>
      <c r="AV237" s="329"/>
      <c r="AW237" s="329"/>
      <c r="AX237" s="329"/>
      <c r="AY237" s="329"/>
      <c r="AZ237" s="329"/>
      <c r="BA237" s="329"/>
      <c r="BB237" s="329"/>
      <c r="BC237" s="329"/>
      <c r="BD237" s="329"/>
      <c r="BE237" s="329"/>
      <c r="BF237" s="329"/>
      <c r="BG237" s="329"/>
      <c r="BH237" s="329"/>
      <c r="BI237" s="329"/>
      <c r="BJ237" s="329"/>
      <c r="BK237" s="329"/>
      <c r="BL237" s="329"/>
      <c r="BM237" s="329"/>
      <c r="BN237" s="329"/>
      <c r="BO237" s="329"/>
      <c r="BP237" s="329"/>
      <c r="BQ237" s="329"/>
      <c r="BR237" s="329"/>
      <c r="BS237" s="329"/>
      <c r="BT237" s="329"/>
      <c r="BU237" s="329"/>
      <c r="BV237" s="329"/>
      <c r="BW237" s="329"/>
      <c r="BX237" s="329"/>
      <c r="BY237" s="329"/>
      <c r="BZ237" s="329"/>
      <c r="CA237" s="329"/>
      <c r="CB237" s="329"/>
      <c r="CC237" s="329"/>
      <c r="CD237" s="329"/>
      <c r="CE237" s="329"/>
      <c r="CF237" s="329"/>
      <c r="CG237" s="329"/>
      <c r="CH237" s="329"/>
      <c r="CI237" s="329"/>
      <c r="CJ237" s="329"/>
      <c r="CK237" s="329"/>
      <c r="CL237" s="329"/>
      <c r="CM237" s="329"/>
      <c r="CN237" s="329"/>
      <c r="CO237" s="329"/>
      <c r="CP237" s="329"/>
      <c r="CQ237" s="329"/>
      <c r="CR237" s="329"/>
      <c r="CS237" s="329"/>
      <c r="CT237" s="329"/>
      <c r="CU237" s="329"/>
      <c r="CV237" s="329"/>
      <c r="CW237" s="329"/>
      <c r="CX237" s="329"/>
      <c r="CY237" s="329"/>
      <c r="CZ237" s="329"/>
      <c r="DA237" s="329"/>
      <c r="DB237" s="329"/>
      <c r="DC237" s="329"/>
      <c r="DD237" s="329"/>
      <c r="DE237" s="329"/>
      <c r="DF237" s="329"/>
      <c r="DG237" s="329"/>
      <c r="DH237" s="329"/>
      <c r="DI237" s="329"/>
      <c r="DJ237" s="329"/>
      <c r="DK237" s="329"/>
      <c r="DL237" s="329"/>
      <c r="DM237" s="329"/>
      <c r="DN237" s="329"/>
      <c r="DO237" s="329"/>
      <c r="DP237" s="329"/>
      <c r="DQ237" s="329"/>
      <c r="DR237" s="329"/>
      <c r="DS237" s="329"/>
      <c r="DT237" s="329"/>
      <c r="DU237" s="329"/>
      <c r="DV237" s="329"/>
      <c r="DW237" s="329"/>
      <c r="DX237" s="329"/>
      <c r="DY237" s="329"/>
      <c r="DZ237" s="329"/>
      <c r="EA237" s="329"/>
      <c r="EB237" s="329"/>
      <c r="EC237" s="329"/>
      <c r="ED237" s="329"/>
      <c r="EE237" s="329"/>
      <c r="EF237" s="329"/>
      <c r="EG237" s="329"/>
      <c r="EH237" s="329"/>
      <c r="EI237" s="329"/>
      <c r="EJ237" s="329"/>
      <c r="EK237" s="329"/>
      <c r="EL237" s="329"/>
      <c r="EM237" s="329"/>
      <c r="EN237" s="329"/>
      <c r="EO237" s="329"/>
      <c r="EP237" s="329"/>
      <c r="EQ237" s="329"/>
      <c r="ER237" s="329"/>
      <c r="ES237" s="329"/>
      <c r="ET237" s="329"/>
      <c r="EU237" s="329"/>
      <c r="EV237" s="329"/>
      <c r="EW237" s="329"/>
      <c r="EX237" s="329"/>
      <c r="EY237" s="329"/>
      <c r="EZ237" s="329"/>
      <c r="FA237" s="329"/>
      <c r="FB237" s="329"/>
      <c r="FC237" s="329"/>
      <c r="FD237" s="329"/>
      <c r="FE237" s="329"/>
      <c r="FF237" s="329"/>
      <c r="FG237" s="329"/>
      <c r="FH237" s="329"/>
      <c r="FI237" s="329"/>
      <c r="FJ237" s="329"/>
      <c r="FK237" s="329"/>
      <c r="FL237" s="329"/>
      <c r="FM237" s="329"/>
      <c r="FN237" s="329"/>
      <c r="FO237" s="329"/>
      <c r="FP237" s="329"/>
      <c r="FQ237" s="329"/>
      <c r="FR237" s="329"/>
      <c r="FS237" s="329"/>
      <c r="FT237" s="329"/>
      <c r="FU237" s="329"/>
      <c r="FV237" s="329"/>
      <c r="FW237" s="329"/>
      <c r="FX237" s="329"/>
      <c r="FY237" s="329"/>
      <c r="FZ237" s="329"/>
      <c r="GA237" s="329"/>
      <c r="GB237" s="329"/>
      <c r="GC237" s="329"/>
      <c r="GD237" s="329"/>
      <c r="GE237" s="329"/>
      <c r="GF237" s="329"/>
      <c r="GG237" s="329"/>
      <c r="GH237" s="329"/>
      <c r="GI237" s="329"/>
      <c r="GJ237" s="329"/>
      <c r="GK237" s="329"/>
      <c r="GL237" s="329"/>
      <c r="GM237" s="329"/>
      <c r="GN237" s="329"/>
      <c r="GO237" s="329"/>
      <c r="GP237" s="329"/>
      <c r="GQ237" s="329"/>
      <c r="GR237" s="329"/>
      <c r="GS237" s="329"/>
      <c r="GT237" s="329"/>
      <c r="GU237" s="329"/>
      <c r="GV237" s="329"/>
      <c r="GW237" s="329"/>
      <c r="GX237" s="329"/>
      <c r="GY237" s="329"/>
      <c r="GZ237" s="329"/>
      <c r="HA237" s="329"/>
      <c r="HB237" s="329"/>
      <c r="HC237" s="329"/>
      <c r="HD237" s="329"/>
      <c r="HE237" s="329"/>
      <c r="HF237" s="329"/>
      <c r="HG237" s="329"/>
      <c r="HH237" s="329"/>
      <c r="HI237" s="329"/>
      <c r="HJ237" s="329"/>
      <c r="HK237" s="329"/>
      <c r="HL237" s="329"/>
      <c r="HM237" s="329"/>
      <c r="HN237" s="329"/>
      <c r="HO237" s="329"/>
      <c r="HP237" s="329"/>
      <c r="HQ237" s="329"/>
      <c r="HR237" s="329"/>
      <c r="HS237" s="329"/>
      <c r="HT237" s="329"/>
      <c r="HU237" s="329"/>
      <c r="HV237" s="329"/>
      <c r="HW237" s="329"/>
      <c r="HX237" s="329"/>
      <c r="HY237" s="329"/>
      <c r="HZ237" s="329"/>
      <c r="IA237" s="329"/>
      <c r="IB237" s="329"/>
      <c r="IC237" s="329"/>
      <c r="ID237" s="329"/>
      <c r="IE237" s="329"/>
      <c r="IF237" s="329"/>
      <c r="IG237" s="329"/>
      <c r="IH237" s="329"/>
      <c r="II237" s="329"/>
      <c r="IJ237" s="329"/>
      <c r="IK237" s="329"/>
      <c r="IL237" s="329"/>
      <c r="IM237" s="329"/>
      <c r="IN237" s="329"/>
      <c r="IO237" s="329"/>
      <c r="IP237" s="329"/>
      <c r="IQ237" s="329"/>
      <c r="IR237" s="329"/>
      <c r="IS237" s="329"/>
      <c r="IT237" s="329"/>
      <c r="IU237" s="329"/>
      <c r="IV237" s="329"/>
    </row>
    <row r="238" s="524" customFormat="1" ht="31.5" hidden="1" spans="1:256">
      <c r="A238" s="353" t="s">
        <v>4387</v>
      </c>
      <c r="B238" s="307" t="s">
        <v>605</v>
      </c>
      <c r="C238" s="365">
        <f ca="1">SUMIF(表1.2024年公共财政收入决算表!$A$6:$A$387,A238,表1.2024年公共财政收入决算表!$E$6:$E$387)</f>
        <v>0</v>
      </c>
      <c r="D238" s="365">
        <f t="shared" si="63"/>
        <v>0</v>
      </c>
      <c r="E238" s="542"/>
      <c r="F238" s="348"/>
      <c r="G238" s="348">
        <f ca="1" t="shared" si="64"/>
        <v>0</v>
      </c>
      <c r="H238" s="348" t="str">
        <f ca="1" t="shared" si="60"/>
        <v/>
      </c>
      <c r="I238" s="22" t="str">
        <f ca="1" t="shared" si="61"/>
        <v>否</v>
      </c>
      <c r="J238" s="547" t="str">
        <f t="shared" si="65"/>
        <v>10304</v>
      </c>
      <c r="K238" s="93" t="str">
        <f t="shared" si="62"/>
        <v>项</v>
      </c>
      <c r="L238" s="329"/>
      <c r="M238" s="329"/>
      <c r="N238" s="329"/>
      <c r="O238" s="329"/>
      <c r="P238" s="329"/>
      <c r="Q238" s="329"/>
      <c r="R238" s="329"/>
      <c r="S238" s="329"/>
      <c r="T238" s="329"/>
      <c r="U238" s="329"/>
      <c r="V238" s="329"/>
      <c r="W238" s="329"/>
      <c r="X238" s="329"/>
      <c r="Y238" s="329"/>
      <c r="Z238" s="329"/>
      <c r="AA238" s="329"/>
      <c r="AB238" s="329"/>
      <c r="AC238" s="329"/>
      <c r="AD238" s="329"/>
      <c r="AE238" s="329"/>
      <c r="AF238" s="329"/>
      <c r="AG238" s="329"/>
      <c r="AH238" s="329"/>
      <c r="AI238" s="329"/>
      <c r="AJ238" s="329"/>
      <c r="AK238" s="329"/>
      <c r="AL238" s="329"/>
      <c r="AM238" s="329"/>
      <c r="AN238" s="329"/>
      <c r="AO238" s="329"/>
      <c r="AP238" s="329"/>
      <c r="AQ238" s="329"/>
      <c r="AR238" s="329"/>
      <c r="AS238" s="329"/>
      <c r="AT238" s="329"/>
      <c r="AU238" s="329"/>
      <c r="AV238" s="329"/>
      <c r="AW238" s="329"/>
      <c r="AX238" s="329"/>
      <c r="AY238" s="329"/>
      <c r="AZ238" s="329"/>
      <c r="BA238" s="329"/>
      <c r="BB238" s="329"/>
      <c r="BC238" s="329"/>
      <c r="BD238" s="329"/>
      <c r="BE238" s="329"/>
      <c r="BF238" s="329"/>
      <c r="BG238" s="329"/>
      <c r="BH238" s="329"/>
      <c r="BI238" s="329"/>
      <c r="BJ238" s="329"/>
      <c r="BK238" s="329"/>
      <c r="BL238" s="329"/>
      <c r="BM238" s="329"/>
      <c r="BN238" s="329"/>
      <c r="BO238" s="329"/>
      <c r="BP238" s="329"/>
      <c r="BQ238" s="329"/>
      <c r="BR238" s="329"/>
      <c r="BS238" s="329"/>
      <c r="BT238" s="329"/>
      <c r="BU238" s="329"/>
      <c r="BV238" s="329"/>
      <c r="BW238" s="329"/>
      <c r="BX238" s="329"/>
      <c r="BY238" s="329"/>
      <c r="BZ238" s="329"/>
      <c r="CA238" s="329"/>
      <c r="CB238" s="329"/>
      <c r="CC238" s="329"/>
      <c r="CD238" s="329"/>
      <c r="CE238" s="329"/>
      <c r="CF238" s="329"/>
      <c r="CG238" s="329"/>
      <c r="CH238" s="329"/>
      <c r="CI238" s="329"/>
      <c r="CJ238" s="329"/>
      <c r="CK238" s="329"/>
      <c r="CL238" s="329"/>
      <c r="CM238" s="329"/>
      <c r="CN238" s="329"/>
      <c r="CO238" s="329"/>
      <c r="CP238" s="329"/>
      <c r="CQ238" s="329"/>
      <c r="CR238" s="329"/>
      <c r="CS238" s="329"/>
      <c r="CT238" s="329"/>
      <c r="CU238" s="329"/>
      <c r="CV238" s="329"/>
      <c r="CW238" s="329"/>
      <c r="CX238" s="329"/>
      <c r="CY238" s="329"/>
      <c r="CZ238" s="329"/>
      <c r="DA238" s="329"/>
      <c r="DB238" s="329"/>
      <c r="DC238" s="329"/>
      <c r="DD238" s="329"/>
      <c r="DE238" s="329"/>
      <c r="DF238" s="329"/>
      <c r="DG238" s="329"/>
      <c r="DH238" s="329"/>
      <c r="DI238" s="329"/>
      <c r="DJ238" s="329"/>
      <c r="DK238" s="329"/>
      <c r="DL238" s="329"/>
      <c r="DM238" s="329"/>
      <c r="DN238" s="329"/>
      <c r="DO238" s="329"/>
      <c r="DP238" s="329"/>
      <c r="DQ238" s="329"/>
      <c r="DR238" s="329"/>
      <c r="DS238" s="329"/>
      <c r="DT238" s="329"/>
      <c r="DU238" s="329"/>
      <c r="DV238" s="329"/>
      <c r="DW238" s="329"/>
      <c r="DX238" s="329"/>
      <c r="DY238" s="329"/>
      <c r="DZ238" s="329"/>
      <c r="EA238" s="329"/>
      <c r="EB238" s="329"/>
      <c r="EC238" s="329"/>
      <c r="ED238" s="329"/>
      <c r="EE238" s="329"/>
      <c r="EF238" s="329"/>
      <c r="EG238" s="329"/>
      <c r="EH238" s="329"/>
      <c r="EI238" s="329"/>
      <c r="EJ238" s="329"/>
      <c r="EK238" s="329"/>
      <c r="EL238" s="329"/>
      <c r="EM238" s="329"/>
      <c r="EN238" s="329"/>
      <c r="EO238" s="329"/>
      <c r="EP238" s="329"/>
      <c r="EQ238" s="329"/>
      <c r="ER238" s="329"/>
      <c r="ES238" s="329"/>
      <c r="ET238" s="329"/>
      <c r="EU238" s="329"/>
      <c r="EV238" s="329"/>
      <c r="EW238" s="329"/>
      <c r="EX238" s="329"/>
      <c r="EY238" s="329"/>
      <c r="EZ238" s="329"/>
      <c r="FA238" s="329"/>
      <c r="FB238" s="329"/>
      <c r="FC238" s="329"/>
      <c r="FD238" s="329"/>
      <c r="FE238" s="329"/>
      <c r="FF238" s="329"/>
      <c r="FG238" s="329"/>
      <c r="FH238" s="329"/>
      <c r="FI238" s="329"/>
      <c r="FJ238" s="329"/>
      <c r="FK238" s="329"/>
      <c r="FL238" s="329"/>
      <c r="FM238" s="329"/>
      <c r="FN238" s="329"/>
      <c r="FO238" s="329"/>
      <c r="FP238" s="329"/>
      <c r="FQ238" s="329"/>
      <c r="FR238" s="329"/>
      <c r="FS238" s="329"/>
      <c r="FT238" s="329"/>
      <c r="FU238" s="329"/>
      <c r="FV238" s="329"/>
      <c r="FW238" s="329"/>
      <c r="FX238" s="329"/>
      <c r="FY238" s="329"/>
      <c r="FZ238" s="329"/>
      <c r="GA238" s="329"/>
      <c r="GB238" s="329"/>
      <c r="GC238" s="329"/>
      <c r="GD238" s="329"/>
      <c r="GE238" s="329"/>
      <c r="GF238" s="329"/>
      <c r="GG238" s="329"/>
      <c r="GH238" s="329"/>
      <c r="GI238" s="329"/>
      <c r="GJ238" s="329"/>
      <c r="GK238" s="329"/>
      <c r="GL238" s="329"/>
      <c r="GM238" s="329"/>
      <c r="GN238" s="329"/>
      <c r="GO238" s="329"/>
      <c r="GP238" s="329"/>
      <c r="GQ238" s="329"/>
      <c r="GR238" s="329"/>
      <c r="GS238" s="329"/>
      <c r="GT238" s="329"/>
      <c r="GU238" s="329"/>
      <c r="GV238" s="329"/>
      <c r="GW238" s="329"/>
      <c r="GX238" s="329"/>
      <c r="GY238" s="329"/>
      <c r="GZ238" s="329"/>
      <c r="HA238" s="329"/>
      <c r="HB238" s="329"/>
      <c r="HC238" s="329"/>
      <c r="HD238" s="329"/>
      <c r="HE238" s="329"/>
      <c r="HF238" s="329"/>
      <c r="HG238" s="329"/>
      <c r="HH238" s="329"/>
      <c r="HI238" s="329"/>
      <c r="HJ238" s="329"/>
      <c r="HK238" s="329"/>
      <c r="HL238" s="329"/>
      <c r="HM238" s="329"/>
      <c r="HN238" s="329"/>
      <c r="HO238" s="329"/>
      <c r="HP238" s="329"/>
      <c r="HQ238" s="329"/>
      <c r="HR238" s="329"/>
      <c r="HS238" s="329"/>
      <c r="HT238" s="329"/>
      <c r="HU238" s="329"/>
      <c r="HV238" s="329"/>
      <c r="HW238" s="329"/>
      <c r="HX238" s="329"/>
      <c r="HY238" s="329"/>
      <c r="HZ238" s="329"/>
      <c r="IA238" s="329"/>
      <c r="IB238" s="329"/>
      <c r="IC238" s="329"/>
      <c r="ID238" s="329"/>
      <c r="IE238" s="329"/>
      <c r="IF238" s="329"/>
      <c r="IG238" s="329"/>
      <c r="IH238" s="329"/>
      <c r="II238" s="329"/>
      <c r="IJ238" s="329"/>
      <c r="IK238" s="329"/>
      <c r="IL238" s="329"/>
      <c r="IM238" s="329"/>
      <c r="IN238" s="329"/>
      <c r="IO238" s="329"/>
      <c r="IP238" s="329"/>
      <c r="IQ238" s="329"/>
      <c r="IR238" s="329"/>
      <c r="IS238" s="329"/>
      <c r="IT238" s="329"/>
      <c r="IU238" s="329"/>
      <c r="IV238" s="329"/>
    </row>
    <row r="239" s="524" customFormat="1" ht="15.75" hidden="1" spans="1:256">
      <c r="A239" s="353" t="s">
        <v>4388</v>
      </c>
      <c r="B239" s="307" t="s">
        <v>610</v>
      </c>
      <c r="C239" s="365">
        <f ca="1">SUMIF(表1.2024年公共财政收入决算表!$A$6:$A$387,A239,表1.2024年公共财政收入决算表!$E$6:$E$387)</f>
        <v>0</v>
      </c>
      <c r="D239" s="365">
        <f t="shared" si="63"/>
        <v>0</v>
      </c>
      <c r="E239" s="542"/>
      <c r="F239" s="348"/>
      <c r="G239" s="348">
        <f ca="1" t="shared" si="64"/>
        <v>0</v>
      </c>
      <c r="H239" s="348" t="str">
        <f ca="1" t="shared" si="60"/>
        <v/>
      </c>
      <c r="I239" s="22" t="str">
        <f ca="1" t="shared" si="61"/>
        <v>否</v>
      </c>
      <c r="J239" s="547" t="str">
        <f t="shared" si="65"/>
        <v>10304</v>
      </c>
      <c r="K239" s="93" t="str">
        <f t="shared" si="62"/>
        <v>项</v>
      </c>
      <c r="L239" s="329"/>
      <c r="M239" s="329"/>
      <c r="N239" s="329"/>
      <c r="O239" s="329"/>
      <c r="P239" s="329"/>
      <c r="Q239" s="329"/>
      <c r="R239" s="329"/>
      <c r="S239" s="329"/>
      <c r="T239" s="329"/>
      <c r="U239" s="329"/>
      <c r="V239" s="329"/>
      <c r="W239" s="329"/>
      <c r="X239" s="329"/>
      <c r="Y239" s="329"/>
      <c r="Z239" s="329"/>
      <c r="AA239" s="329"/>
      <c r="AB239" s="329"/>
      <c r="AC239" s="329"/>
      <c r="AD239" s="329"/>
      <c r="AE239" s="329"/>
      <c r="AF239" s="329"/>
      <c r="AG239" s="329"/>
      <c r="AH239" s="329"/>
      <c r="AI239" s="329"/>
      <c r="AJ239" s="329"/>
      <c r="AK239" s="329"/>
      <c r="AL239" s="329"/>
      <c r="AM239" s="329"/>
      <c r="AN239" s="329"/>
      <c r="AO239" s="329"/>
      <c r="AP239" s="329"/>
      <c r="AQ239" s="329"/>
      <c r="AR239" s="329"/>
      <c r="AS239" s="329"/>
      <c r="AT239" s="329"/>
      <c r="AU239" s="329"/>
      <c r="AV239" s="329"/>
      <c r="AW239" s="329"/>
      <c r="AX239" s="329"/>
      <c r="AY239" s="329"/>
      <c r="AZ239" s="329"/>
      <c r="BA239" s="329"/>
      <c r="BB239" s="329"/>
      <c r="BC239" s="329"/>
      <c r="BD239" s="329"/>
      <c r="BE239" s="329"/>
      <c r="BF239" s="329"/>
      <c r="BG239" s="329"/>
      <c r="BH239" s="329"/>
      <c r="BI239" s="329"/>
      <c r="BJ239" s="329"/>
      <c r="BK239" s="329"/>
      <c r="BL239" s="329"/>
      <c r="BM239" s="329"/>
      <c r="BN239" s="329"/>
      <c r="BO239" s="329"/>
      <c r="BP239" s="329"/>
      <c r="BQ239" s="329"/>
      <c r="BR239" s="329"/>
      <c r="BS239" s="329"/>
      <c r="BT239" s="329"/>
      <c r="BU239" s="329"/>
      <c r="BV239" s="329"/>
      <c r="BW239" s="329"/>
      <c r="BX239" s="329"/>
      <c r="BY239" s="329"/>
      <c r="BZ239" s="329"/>
      <c r="CA239" s="329"/>
      <c r="CB239" s="329"/>
      <c r="CC239" s="329"/>
      <c r="CD239" s="329"/>
      <c r="CE239" s="329"/>
      <c r="CF239" s="329"/>
      <c r="CG239" s="329"/>
      <c r="CH239" s="329"/>
      <c r="CI239" s="329"/>
      <c r="CJ239" s="329"/>
      <c r="CK239" s="329"/>
      <c r="CL239" s="329"/>
      <c r="CM239" s="329"/>
      <c r="CN239" s="329"/>
      <c r="CO239" s="329"/>
      <c r="CP239" s="329"/>
      <c r="CQ239" s="329"/>
      <c r="CR239" s="329"/>
      <c r="CS239" s="329"/>
      <c r="CT239" s="329"/>
      <c r="CU239" s="329"/>
      <c r="CV239" s="329"/>
      <c r="CW239" s="329"/>
      <c r="CX239" s="329"/>
      <c r="CY239" s="329"/>
      <c r="CZ239" s="329"/>
      <c r="DA239" s="329"/>
      <c r="DB239" s="329"/>
      <c r="DC239" s="329"/>
      <c r="DD239" s="329"/>
      <c r="DE239" s="329"/>
      <c r="DF239" s="329"/>
      <c r="DG239" s="329"/>
      <c r="DH239" s="329"/>
      <c r="DI239" s="329"/>
      <c r="DJ239" s="329"/>
      <c r="DK239" s="329"/>
      <c r="DL239" s="329"/>
      <c r="DM239" s="329"/>
      <c r="DN239" s="329"/>
      <c r="DO239" s="329"/>
      <c r="DP239" s="329"/>
      <c r="DQ239" s="329"/>
      <c r="DR239" s="329"/>
      <c r="DS239" s="329"/>
      <c r="DT239" s="329"/>
      <c r="DU239" s="329"/>
      <c r="DV239" s="329"/>
      <c r="DW239" s="329"/>
      <c r="DX239" s="329"/>
      <c r="DY239" s="329"/>
      <c r="DZ239" s="329"/>
      <c r="EA239" s="329"/>
      <c r="EB239" s="329"/>
      <c r="EC239" s="329"/>
      <c r="ED239" s="329"/>
      <c r="EE239" s="329"/>
      <c r="EF239" s="329"/>
      <c r="EG239" s="329"/>
      <c r="EH239" s="329"/>
      <c r="EI239" s="329"/>
      <c r="EJ239" s="329"/>
      <c r="EK239" s="329"/>
      <c r="EL239" s="329"/>
      <c r="EM239" s="329"/>
      <c r="EN239" s="329"/>
      <c r="EO239" s="329"/>
      <c r="EP239" s="329"/>
      <c r="EQ239" s="329"/>
      <c r="ER239" s="329"/>
      <c r="ES239" s="329"/>
      <c r="ET239" s="329"/>
      <c r="EU239" s="329"/>
      <c r="EV239" s="329"/>
      <c r="EW239" s="329"/>
      <c r="EX239" s="329"/>
      <c r="EY239" s="329"/>
      <c r="EZ239" s="329"/>
      <c r="FA239" s="329"/>
      <c r="FB239" s="329"/>
      <c r="FC239" s="329"/>
      <c r="FD239" s="329"/>
      <c r="FE239" s="329"/>
      <c r="FF239" s="329"/>
      <c r="FG239" s="329"/>
      <c r="FH239" s="329"/>
      <c r="FI239" s="329"/>
      <c r="FJ239" s="329"/>
      <c r="FK239" s="329"/>
      <c r="FL239" s="329"/>
      <c r="FM239" s="329"/>
      <c r="FN239" s="329"/>
      <c r="FO239" s="329"/>
      <c r="FP239" s="329"/>
      <c r="FQ239" s="329"/>
      <c r="FR239" s="329"/>
      <c r="FS239" s="329"/>
      <c r="FT239" s="329"/>
      <c r="FU239" s="329"/>
      <c r="FV239" s="329"/>
      <c r="FW239" s="329"/>
      <c r="FX239" s="329"/>
      <c r="FY239" s="329"/>
      <c r="FZ239" s="329"/>
      <c r="GA239" s="329"/>
      <c r="GB239" s="329"/>
      <c r="GC239" s="329"/>
      <c r="GD239" s="329"/>
      <c r="GE239" s="329"/>
      <c r="GF239" s="329"/>
      <c r="GG239" s="329"/>
      <c r="GH239" s="329"/>
      <c r="GI239" s="329"/>
      <c r="GJ239" s="329"/>
      <c r="GK239" s="329"/>
      <c r="GL239" s="329"/>
      <c r="GM239" s="329"/>
      <c r="GN239" s="329"/>
      <c r="GO239" s="329"/>
      <c r="GP239" s="329"/>
      <c r="GQ239" s="329"/>
      <c r="GR239" s="329"/>
      <c r="GS239" s="329"/>
      <c r="GT239" s="329"/>
      <c r="GU239" s="329"/>
      <c r="GV239" s="329"/>
      <c r="GW239" s="329"/>
      <c r="GX239" s="329"/>
      <c r="GY239" s="329"/>
      <c r="GZ239" s="329"/>
      <c r="HA239" s="329"/>
      <c r="HB239" s="329"/>
      <c r="HC239" s="329"/>
      <c r="HD239" s="329"/>
      <c r="HE239" s="329"/>
      <c r="HF239" s="329"/>
      <c r="HG239" s="329"/>
      <c r="HH239" s="329"/>
      <c r="HI239" s="329"/>
      <c r="HJ239" s="329"/>
      <c r="HK239" s="329"/>
      <c r="HL239" s="329"/>
      <c r="HM239" s="329"/>
      <c r="HN239" s="329"/>
      <c r="HO239" s="329"/>
      <c r="HP239" s="329"/>
      <c r="HQ239" s="329"/>
      <c r="HR239" s="329"/>
      <c r="HS239" s="329"/>
      <c r="HT239" s="329"/>
      <c r="HU239" s="329"/>
      <c r="HV239" s="329"/>
      <c r="HW239" s="329"/>
      <c r="HX239" s="329"/>
      <c r="HY239" s="329"/>
      <c r="HZ239" s="329"/>
      <c r="IA239" s="329"/>
      <c r="IB239" s="329"/>
      <c r="IC239" s="329"/>
      <c r="ID239" s="329"/>
      <c r="IE239" s="329"/>
      <c r="IF239" s="329"/>
      <c r="IG239" s="329"/>
      <c r="IH239" s="329"/>
      <c r="II239" s="329"/>
      <c r="IJ239" s="329"/>
      <c r="IK239" s="329"/>
      <c r="IL239" s="329"/>
      <c r="IM239" s="329"/>
      <c r="IN239" s="329"/>
      <c r="IO239" s="329"/>
      <c r="IP239" s="329"/>
      <c r="IQ239" s="329"/>
      <c r="IR239" s="329"/>
      <c r="IS239" s="329"/>
      <c r="IT239" s="329"/>
      <c r="IU239" s="329"/>
      <c r="IV239" s="329"/>
    </row>
    <row r="240" s="524" customFormat="1" ht="31.5" hidden="1" spans="1:256">
      <c r="A240" s="353" t="s">
        <v>4389</v>
      </c>
      <c r="B240" s="307" t="s">
        <v>617</v>
      </c>
      <c r="C240" s="365">
        <f ca="1">SUMIF(表1.2024年公共财政收入决算表!$A$6:$A$387,A240,表1.2024年公共财政收入决算表!$E$6:$E$387)</f>
        <v>0</v>
      </c>
      <c r="D240" s="365">
        <f t="shared" si="63"/>
        <v>0</v>
      </c>
      <c r="E240" s="542"/>
      <c r="F240" s="348"/>
      <c r="G240" s="348">
        <f ca="1" t="shared" si="64"/>
        <v>0</v>
      </c>
      <c r="H240" s="348" t="str">
        <f ca="1" t="shared" si="60"/>
        <v/>
      </c>
      <c r="I240" s="22" t="str">
        <f ca="1" t="shared" si="61"/>
        <v>否</v>
      </c>
      <c r="J240" s="547" t="str">
        <f t="shared" si="65"/>
        <v>10304</v>
      </c>
      <c r="K240" s="93" t="str">
        <f t="shared" si="62"/>
        <v>项</v>
      </c>
      <c r="L240" s="329"/>
      <c r="M240" s="329"/>
      <c r="N240" s="329"/>
      <c r="O240" s="329"/>
      <c r="P240" s="329"/>
      <c r="Q240" s="329"/>
      <c r="R240" s="329"/>
      <c r="S240" s="329"/>
      <c r="T240" s="329"/>
      <c r="U240" s="329"/>
      <c r="V240" s="329"/>
      <c r="W240" s="329"/>
      <c r="X240" s="329"/>
      <c r="Y240" s="329"/>
      <c r="Z240" s="329"/>
      <c r="AA240" s="329"/>
      <c r="AB240" s="329"/>
      <c r="AC240" s="329"/>
      <c r="AD240" s="329"/>
      <c r="AE240" s="329"/>
      <c r="AF240" s="329"/>
      <c r="AG240" s="329"/>
      <c r="AH240" s="329"/>
      <c r="AI240" s="329"/>
      <c r="AJ240" s="329"/>
      <c r="AK240" s="329"/>
      <c r="AL240" s="329"/>
      <c r="AM240" s="329"/>
      <c r="AN240" s="329"/>
      <c r="AO240" s="329"/>
      <c r="AP240" s="329"/>
      <c r="AQ240" s="329"/>
      <c r="AR240" s="329"/>
      <c r="AS240" s="329"/>
      <c r="AT240" s="329"/>
      <c r="AU240" s="329"/>
      <c r="AV240" s="329"/>
      <c r="AW240" s="329"/>
      <c r="AX240" s="329"/>
      <c r="AY240" s="329"/>
      <c r="AZ240" s="329"/>
      <c r="BA240" s="329"/>
      <c r="BB240" s="329"/>
      <c r="BC240" s="329"/>
      <c r="BD240" s="329"/>
      <c r="BE240" s="329"/>
      <c r="BF240" s="329"/>
      <c r="BG240" s="329"/>
      <c r="BH240" s="329"/>
      <c r="BI240" s="329"/>
      <c r="BJ240" s="329"/>
      <c r="BK240" s="329"/>
      <c r="BL240" s="329"/>
      <c r="BM240" s="329"/>
      <c r="BN240" s="329"/>
      <c r="BO240" s="329"/>
      <c r="BP240" s="329"/>
      <c r="BQ240" s="329"/>
      <c r="BR240" s="329"/>
      <c r="BS240" s="329"/>
      <c r="BT240" s="329"/>
      <c r="BU240" s="329"/>
      <c r="BV240" s="329"/>
      <c r="BW240" s="329"/>
      <c r="BX240" s="329"/>
      <c r="BY240" s="329"/>
      <c r="BZ240" s="329"/>
      <c r="CA240" s="329"/>
      <c r="CB240" s="329"/>
      <c r="CC240" s="329"/>
      <c r="CD240" s="329"/>
      <c r="CE240" s="329"/>
      <c r="CF240" s="329"/>
      <c r="CG240" s="329"/>
      <c r="CH240" s="329"/>
      <c r="CI240" s="329"/>
      <c r="CJ240" s="329"/>
      <c r="CK240" s="329"/>
      <c r="CL240" s="329"/>
      <c r="CM240" s="329"/>
      <c r="CN240" s="329"/>
      <c r="CO240" s="329"/>
      <c r="CP240" s="329"/>
      <c r="CQ240" s="329"/>
      <c r="CR240" s="329"/>
      <c r="CS240" s="329"/>
      <c r="CT240" s="329"/>
      <c r="CU240" s="329"/>
      <c r="CV240" s="329"/>
      <c r="CW240" s="329"/>
      <c r="CX240" s="329"/>
      <c r="CY240" s="329"/>
      <c r="CZ240" s="329"/>
      <c r="DA240" s="329"/>
      <c r="DB240" s="329"/>
      <c r="DC240" s="329"/>
      <c r="DD240" s="329"/>
      <c r="DE240" s="329"/>
      <c r="DF240" s="329"/>
      <c r="DG240" s="329"/>
      <c r="DH240" s="329"/>
      <c r="DI240" s="329"/>
      <c r="DJ240" s="329"/>
      <c r="DK240" s="329"/>
      <c r="DL240" s="329"/>
      <c r="DM240" s="329"/>
      <c r="DN240" s="329"/>
      <c r="DO240" s="329"/>
      <c r="DP240" s="329"/>
      <c r="DQ240" s="329"/>
      <c r="DR240" s="329"/>
      <c r="DS240" s="329"/>
      <c r="DT240" s="329"/>
      <c r="DU240" s="329"/>
      <c r="DV240" s="329"/>
      <c r="DW240" s="329"/>
      <c r="DX240" s="329"/>
      <c r="DY240" s="329"/>
      <c r="DZ240" s="329"/>
      <c r="EA240" s="329"/>
      <c r="EB240" s="329"/>
      <c r="EC240" s="329"/>
      <c r="ED240" s="329"/>
      <c r="EE240" s="329"/>
      <c r="EF240" s="329"/>
      <c r="EG240" s="329"/>
      <c r="EH240" s="329"/>
      <c r="EI240" s="329"/>
      <c r="EJ240" s="329"/>
      <c r="EK240" s="329"/>
      <c r="EL240" s="329"/>
      <c r="EM240" s="329"/>
      <c r="EN240" s="329"/>
      <c r="EO240" s="329"/>
      <c r="EP240" s="329"/>
      <c r="EQ240" s="329"/>
      <c r="ER240" s="329"/>
      <c r="ES240" s="329"/>
      <c r="ET240" s="329"/>
      <c r="EU240" s="329"/>
      <c r="EV240" s="329"/>
      <c r="EW240" s="329"/>
      <c r="EX240" s="329"/>
      <c r="EY240" s="329"/>
      <c r="EZ240" s="329"/>
      <c r="FA240" s="329"/>
      <c r="FB240" s="329"/>
      <c r="FC240" s="329"/>
      <c r="FD240" s="329"/>
      <c r="FE240" s="329"/>
      <c r="FF240" s="329"/>
      <c r="FG240" s="329"/>
      <c r="FH240" s="329"/>
      <c r="FI240" s="329"/>
      <c r="FJ240" s="329"/>
      <c r="FK240" s="329"/>
      <c r="FL240" s="329"/>
      <c r="FM240" s="329"/>
      <c r="FN240" s="329"/>
      <c r="FO240" s="329"/>
      <c r="FP240" s="329"/>
      <c r="FQ240" s="329"/>
      <c r="FR240" s="329"/>
      <c r="FS240" s="329"/>
      <c r="FT240" s="329"/>
      <c r="FU240" s="329"/>
      <c r="FV240" s="329"/>
      <c r="FW240" s="329"/>
      <c r="FX240" s="329"/>
      <c r="FY240" s="329"/>
      <c r="FZ240" s="329"/>
      <c r="GA240" s="329"/>
      <c r="GB240" s="329"/>
      <c r="GC240" s="329"/>
      <c r="GD240" s="329"/>
      <c r="GE240" s="329"/>
      <c r="GF240" s="329"/>
      <c r="GG240" s="329"/>
      <c r="GH240" s="329"/>
      <c r="GI240" s="329"/>
      <c r="GJ240" s="329"/>
      <c r="GK240" s="329"/>
      <c r="GL240" s="329"/>
      <c r="GM240" s="329"/>
      <c r="GN240" s="329"/>
      <c r="GO240" s="329"/>
      <c r="GP240" s="329"/>
      <c r="GQ240" s="329"/>
      <c r="GR240" s="329"/>
      <c r="GS240" s="329"/>
      <c r="GT240" s="329"/>
      <c r="GU240" s="329"/>
      <c r="GV240" s="329"/>
      <c r="GW240" s="329"/>
      <c r="GX240" s="329"/>
      <c r="GY240" s="329"/>
      <c r="GZ240" s="329"/>
      <c r="HA240" s="329"/>
      <c r="HB240" s="329"/>
      <c r="HC240" s="329"/>
      <c r="HD240" s="329"/>
      <c r="HE240" s="329"/>
      <c r="HF240" s="329"/>
      <c r="HG240" s="329"/>
      <c r="HH240" s="329"/>
      <c r="HI240" s="329"/>
      <c r="HJ240" s="329"/>
      <c r="HK240" s="329"/>
      <c r="HL240" s="329"/>
      <c r="HM240" s="329"/>
      <c r="HN240" s="329"/>
      <c r="HO240" s="329"/>
      <c r="HP240" s="329"/>
      <c r="HQ240" s="329"/>
      <c r="HR240" s="329"/>
      <c r="HS240" s="329"/>
      <c r="HT240" s="329"/>
      <c r="HU240" s="329"/>
      <c r="HV240" s="329"/>
      <c r="HW240" s="329"/>
      <c r="HX240" s="329"/>
      <c r="HY240" s="329"/>
      <c r="HZ240" s="329"/>
      <c r="IA240" s="329"/>
      <c r="IB240" s="329"/>
      <c r="IC240" s="329"/>
      <c r="ID240" s="329"/>
      <c r="IE240" s="329"/>
      <c r="IF240" s="329"/>
      <c r="IG240" s="329"/>
      <c r="IH240" s="329"/>
      <c r="II240" s="329"/>
      <c r="IJ240" s="329"/>
      <c r="IK240" s="329"/>
      <c r="IL240" s="329"/>
      <c r="IM240" s="329"/>
      <c r="IN240" s="329"/>
      <c r="IO240" s="329"/>
      <c r="IP240" s="329"/>
      <c r="IQ240" s="329"/>
      <c r="IR240" s="329"/>
      <c r="IS240" s="329"/>
      <c r="IT240" s="329"/>
      <c r="IU240" s="329"/>
      <c r="IV240" s="329"/>
    </row>
    <row r="241" s="524" customFormat="1" ht="15.75" hidden="1" spans="1:256">
      <c r="A241" s="353" t="s">
        <v>4390</v>
      </c>
      <c r="B241" s="307" t="s">
        <v>625</v>
      </c>
      <c r="C241" s="365">
        <f ca="1">SUMIF(表1.2024年公共财政收入决算表!$A$6:$A$387,A241,表1.2024年公共财政收入决算表!$E$6:$E$387)</f>
        <v>0</v>
      </c>
      <c r="D241" s="365">
        <f t="shared" si="63"/>
        <v>0</v>
      </c>
      <c r="E241" s="542"/>
      <c r="F241" s="348"/>
      <c r="G241" s="348">
        <f ca="1" t="shared" si="64"/>
        <v>0</v>
      </c>
      <c r="H241" s="348" t="str">
        <f ca="1" t="shared" si="60"/>
        <v/>
      </c>
      <c r="I241" s="22" t="str">
        <f ca="1" t="shared" si="61"/>
        <v>否</v>
      </c>
      <c r="J241" s="547" t="str">
        <f t="shared" si="65"/>
        <v>10304</v>
      </c>
      <c r="K241" s="93" t="str">
        <f t="shared" si="62"/>
        <v>项</v>
      </c>
      <c r="L241" s="329"/>
      <c r="M241" s="329"/>
      <c r="N241" s="329"/>
      <c r="O241" s="329"/>
      <c r="P241" s="329"/>
      <c r="Q241" s="329"/>
      <c r="R241" s="329"/>
      <c r="S241" s="329"/>
      <c r="T241" s="329"/>
      <c r="U241" s="329"/>
      <c r="V241" s="329"/>
      <c r="W241" s="329"/>
      <c r="X241" s="329"/>
      <c r="Y241" s="329"/>
      <c r="Z241" s="329"/>
      <c r="AA241" s="329"/>
      <c r="AB241" s="329"/>
      <c r="AC241" s="329"/>
      <c r="AD241" s="329"/>
      <c r="AE241" s="329"/>
      <c r="AF241" s="329"/>
      <c r="AG241" s="329"/>
      <c r="AH241" s="329"/>
      <c r="AI241" s="329"/>
      <c r="AJ241" s="329"/>
      <c r="AK241" s="329"/>
      <c r="AL241" s="329"/>
      <c r="AM241" s="329"/>
      <c r="AN241" s="329"/>
      <c r="AO241" s="329"/>
      <c r="AP241" s="329"/>
      <c r="AQ241" s="329"/>
      <c r="AR241" s="329"/>
      <c r="AS241" s="329"/>
      <c r="AT241" s="329"/>
      <c r="AU241" s="329"/>
      <c r="AV241" s="329"/>
      <c r="AW241" s="329"/>
      <c r="AX241" s="329"/>
      <c r="AY241" s="329"/>
      <c r="AZ241" s="329"/>
      <c r="BA241" s="329"/>
      <c r="BB241" s="329"/>
      <c r="BC241" s="329"/>
      <c r="BD241" s="329"/>
      <c r="BE241" s="329"/>
      <c r="BF241" s="329"/>
      <c r="BG241" s="329"/>
      <c r="BH241" s="329"/>
      <c r="BI241" s="329"/>
      <c r="BJ241" s="329"/>
      <c r="BK241" s="329"/>
      <c r="BL241" s="329"/>
      <c r="BM241" s="329"/>
      <c r="BN241" s="329"/>
      <c r="BO241" s="329"/>
      <c r="BP241" s="329"/>
      <c r="BQ241" s="329"/>
      <c r="BR241" s="329"/>
      <c r="BS241" s="329"/>
      <c r="BT241" s="329"/>
      <c r="BU241" s="329"/>
      <c r="BV241" s="329"/>
      <c r="BW241" s="329"/>
      <c r="BX241" s="329"/>
      <c r="BY241" s="329"/>
      <c r="BZ241" s="329"/>
      <c r="CA241" s="329"/>
      <c r="CB241" s="329"/>
      <c r="CC241" s="329"/>
      <c r="CD241" s="329"/>
      <c r="CE241" s="329"/>
      <c r="CF241" s="329"/>
      <c r="CG241" s="329"/>
      <c r="CH241" s="329"/>
      <c r="CI241" s="329"/>
      <c r="CJ241" s="329"/>
      <c r="CK241" s="329"/>
      <c r="CL241" s="329"/>
      <c r="CM241" s="329"/>
      <c r="CN241" s="329"/>
      <c r="CO241" s="329"/>
      <c r="CP241" s="329"/>
      <c r="CQ241" s="329"/>
      <c r="CR241" s="329"/>
      <c r="CS241" s="329"/>
      <c r="CT241" s="329"/>
      <c r="CU241" s="329"/>
      <c r="CV241" s="329"/>
      <c r="CW241" s="329"/>
      <c r="CX241" s="329"/>
      <c r="CY241" s="329"/>
      <c r="CZ241" s="329"/>
      <c r="DA241" s="329"/>
      <c r="DB241" s="329"/>
      <c r="DC241" s="329"/>
      <c r="DD241" s="329"/>
      <c r="DE241" s="329"/>
      <c r="DF241" s="329"/>
      <c r="DG241" s="329"/>
      <c r="DH241" s="329"/>
      <c r="DI241" s="329"/>
      <c r="DJ241" s="329"/>
      <c r="DK241" s="329"/>
      <c r="DL241" s="329"/>
      <c r="DM241" s="329"/>
      <c r="DN241" s="329"/>
      <c r="DO241" s="329"/>
      <c r="DP241" s="329"/>
      <c r="DQ241" s="329"/>
      <c r="DR241" s="329"/>
      <c r="DS241" s="329"/>
      <c r="DT241" s="329"/>
      <c r="DU241" s="329"/>
      <c r="DV241" s="329"/>
      <c r="DW241" s="329"/>
      <c r="DX241" s="329"/>
      <c r="DY241" s="329"/>
      <c r="DZ241" s="329"/>
      <c r="EA241" s="329"/>
      <c r="EB241" s="329"/>
      <c r="EC241" s="329"/>
      <c r="ED241" s="329"/>
      <c r="EE241" s="329"/>
      <c r="EF241" s="329"/>
      <c r="EG241" s="329"/>
      <c r="EH241" s="329"/>
      <c r="EI241" s="329"/>
      <c r="EJ241" s="329"/>
      <c r="EK241" s="329"/>
      <c r="EL241" s="329"/>
      <c r="EM241" s="329"/>
      <c r="EN241" s="329"/>
      <c r="EO241" s="329"/>
      <c r="EP241" s="329"/>
      <c r="EQ241" s="329"/>
      <c r="ER241" s="329"/>
      <c r="ES241" s="329"/>
      <c r="ET241" s="329"/>
      <c r="EU241" s="329"/>
      <c r="EV241" s="329"/>
      <c r="EW241" s="329"/>
      <c r="EX241" s="329"/>
      <c r="EY241" s="329"/>
      <c r="EZ241" s="329"/>
      <c r="FA241" s="329"/>
      <c r="FB241" s="329"/>
      <c r="FC241" s="329"/>
      <c r="FD241" s="329"/>
      <c r="FE241" s="329"/>
      <c r="FF241" s="329"/>
      <c r="FG241" s="329"/>
      <c r="FH241" s="329"/>
      <c r="FI241" s="329"/>
      <c r="FJ241" s="329"/>
      <c r="FK241" s="329"/>
      <c r="FL241" s="329"/>
      <c r="FM241" s="329"/>
      <c r="FN241" s="329"/>
      <c r="FO241" s="329"/>
      <c r="FP241" s="329"/>
      <c r="FQ241" s="329"/>
      <c r="FR241" s="329"/>
      <c r="FS241" s="329"/>
      <c r="FT241" s="329"/>
      <c r="FU241" s="329"/>
      <c r="FV241" s="329"/>
      <c r="FW241" s="329"/>
      <c r="FX241" s="329"/>
      <c r="FY241" s="329"/>
      <c r="FZ241" s="329"/>
      <c r="GA241" s="329"/>
      <c r="GB241" s="329"/>
      <c r="GC241" s="329"/>
      <c r="GD241" s="329"/>
      <c r="GE241" s="329"/>
      <c r="GF241" s="329"/>
      <c r="GG241" s="329"/>
      <c r="GH241" s="329"/>
      <c r="GI241" s="329"/>
      <c r="GJ241" s="329"/>
      <c r="GK241" s="329"/>
      <c r="GL241" s="329"/>
      <c r="GM241" s="329"/>
      <c r="GN241" s="329"/>
      <c r="GO241" s="329"/>
      <c r="GP241" s="329"/>
      <c r="GQ241" s="329"/>
      <c r="GR241" s="329"/>
      <c r="GS241" s="329"/>
      <c r="GT241" s="329"/>
      <c r="GU241" s="329"/>
      <c r="GV241" s="329"/>
      <c r="GW241" s="329"/>
      <c r="GX241" s="329"/>
      <c r="GY241" s="329"/>
      <c r="GZ241" s="329"/>
      <c r="HA241" s="329"/>
      <c r="HB241" s="329"/>
      <c r="HC241" s="329"/>
      <c r="HD241" s="329"/>
      <c r="HE241" s="329"/>
      <c r="HF241" s="329"/>
      <c r="HG241" s="329"/>
      <c r="HH241" s="329"/>
      <c r="HI241" s="329"/>
      <c r="HJ241" s="329"/>
      <c r="HK241" s="329"/>
      <c r="HL241" s="329"/>
      <c r="HM241" s="329"/>
      <c r="HN241" s="329"/>
      <c r="HO241" s="329"/>
      <c r="HP241" s="329"/>
      <c r="HQ241" s="329"/>
      <c r="HR241" s="329"/>
      <c r="HS241" s="329"/>
      <c r="HT241" s="329"/>
      <c r="HU241" s="329"/>
      <c r="HV241" s="329"/>
      <c r="HW241" s="329"/>
      <c r="HX241" s="329"/>
      <c r="HY241" s="329"/>
      <c r="HZ241" s="329"/>
      <c r="IA241" s="329"/>
      <c r="IB241" s="329"/>
      <c r="IC241" s="329"/>
      <c r="ID241" s="329"/>
      <c r="IE241" s="329"/>
      <c r="IF241" s="329"/>
      <c r="IG241" s="329"/>
      <c r="IH241" s="329"/>
      <c r="II241" s="329"/>
      <c r="IJ241" s="329"/>
      <c r="IK241" s="329"/>
      <c r="IL241" s="329"/>
      <c r="IM241" s="329"/>
      <c r="IN241" s="329"/>
      <c r="IO241" s="329"/>
      <c r="IP241" s="329"/>
      <c r="IQ241" s="329"/>
      <c r="IR241" s="329"/>
      <c r="IS241" s="329"/>
      <c r="IT241" s="329"/>
      <c r="IU241" s="329"/>
      <c r="IV241" s="329"/>
    </row>
    <row r="242" s="524" customFormat="1" ht="31.5" hidden="1" spans="1:256">
      <c r="A242" s="353" t="s">
        <v>4391</v>
      </c>
      <c r="B242" s="307" t="s">
        <v>4392</v>
      </c>
      <c r="C242" s="365">
        <f ca="1">SUMIF(表1.2024年公共财政收入决算表!$A$6:$A$387,A242,表1.2024年公共财政收入决算表!$E$6:$E$387)</f>
        <v>0</v>
      </c>
      <c r="D242" s="365">
        <f t="shared" si="63"/>
        <v>0</v>
      </c>
      <c r="E242" s="542"/>
      <c r="F242" s="348"/>
      <c r="G242" s="348">
        <f ca="1" t="shared" si="64"/>
        <v>0</v>
      </c>
      <c r="H242" s="348" t="str">
        <f ca="1" t="shared" si="60"/>
        <v/>
      </c>
      <c r="I242" s="22" t="str">
        <f ca="1" t="shared" si="61"/>
        <v>否</v>
      </c>
      <c r="J242" s="547" t="str">
        <f t="shared" si="65"/>
        <v>10304</v>
      </c>
      <c r="K242" s="93" t="str">
        <f t="shared" si="62"/>
        <v>项</v>
      </c>
      <c r="L242" s="329"/>
      <c r="M242" s="329"/>
      <c r="N242" s="329"/>
      <c r="O242" s="329"/>
      <c r="P242" s="329"/>
      <c r="Q242" s="329"/>
      <c r="R242" s="329"/>
      <c r="S242" s="329"/>
      <c r="T242" s="329"/>
      <c r="U242" s="329"/>
      <c r="V242" s="329"/>
      <c r="W242" s="329"/>
      <c r="X242" s="329"/>
      <c r="Y242" s="329"/>
      <c r="Z242" s="329"/>
      <c r="AA242" s="329"/>
      <c r="AB242" s="329"/>
      <c r="AC242" s="329"/>
      <c r="AD242" s="329"/>
      <c r="AE242" s="329"/>
      <c r="AF242" s="329"/>
      <c r="AG242" s="329"/>
      <c r="AH242" s="329"/>
      <c r="AI242" s="329"/>
      <c r="AJ242" s="329"/>
      <c r="AK242" s="329"/>
      <c r="AL242" s="329"/>
      <c r="AM242" s="329"/>
      <c r="AN242" s="329"/>
      <c r="AO242" s="329"/>
      <c r="AP242" s="329"/>
      <c r="AQ242" s="329"/>
      <c r="AR242" s="329"/>
      <c r="AS242" s="329"/>
      <c r="AT242" s="329"/>
      <c r="AU242" s="329"/>
      <c r="AV242" s="329"/>
      <c r="AW242" s="329"/>
      <c r="AX242" s="329"/>
      <c r="AY242" s="329"/>
      <c r="AZ242" s="329"/>
      <c r="BA242" s="329"/>
      <c r="BB242" s="329"/>
      <c r="BC242" s="329"/>
      <c r="BD242" s="329"/>
      <c r="BE242" s="329"/>
      <c r="BF242" s="329"/>
      <c r="BG242" s="329"/>
      <c r="BH242" s="329"/>
      <c r="BI242" s="329"/>
      <c r="BJ242" s="329"/>
      <c r="BK242" s="329"/>
      <c r="BL242" s="329"/>
      <c r="BM242" s="329"/>
      <c r="BN242" s="329"/>
      <c r="BO242" s="329"/>
      <c r="BP242" s="329"/>
      <c r="BQ242" s="329"/>
      <c r="BR242" s="329"/>
      <c r="BS242" s="329"/>
      <c r="BT242" s="329"/>
      <c r="BU242" s="329"/>
      <c r="BV242" s="329"/>
      <c r="BW242" s="329"/>
      <c r="BX242" s="329"/>
      <c r="BY242" s="329"/>
      <c r="BZ242" s="329"/>
      <c r="CA242" s="329"/>
      <c r="CB242" s="329"/>
      <c r="CC242" s="329"/>
      <c r="CD242" s="329"/>
      <c r="CE242" s="329"/>
      <c r="CF242" s="329"/>
      <c r="CG242" s="329"/>
      <c r="CH242" s="329"/>
      <c r="CI242" s="329"/>
      <c r="CJ242" s="329"/>
      <c r="CK242" s="329"/>
      <c r="CL242" s="329"/>
      <c r="CM242" s="329"/>
      <c r="CN242" s="329"/>
      <c r="CO242" s="329"/>
      <c r="CP242" s="329"/>
      <c r="CQ242" s="329"/>
      <c r="CR242" s="329"/>
      <c r="CS242" s="329"/>
      <c r="CT242" s="329"/>
      <c r="CU242" s="329"/>
      <c r="CV242" s="329"/>
      <c r="CW242" s="329"/>
      <c r="CX242" s="329"/>
      <c r="CY242" s="329"/>
      <c r="CZ242" s="329"/>
      <c r="DA242" s="329"/>
      <c r="DB242" s="329"/>
      <c r="DC242" s="329"/>
      <c r="DD242" s="329"/>
      <c r="DE242" s="329"/>
      <c r="DF242" s="329"/>
      <c r="DG242" s="329"/>
      <c r="DH242" s="329"/>
      <c r="DI242" s="329"/>
      <c r="DJ242" s="329"/>
      <c r="DK242" s="329"/>
      <c r="DL242" s="329"/>
      <c r="DM242" s="329"/>
      <c r="DN242" s="329"/>
      <c r="DO242" s="329"/>
      <c r="DP242" s="329"/>
      <c r="DQ242" s="329"/>
      <c r="DR242" s="329"/>
      <c r="DS242" s="329"/>
      <c r="DT242" s="329"/>
      <c r="DU242" s="329"/>
      <c r="DV242" s="329"/>
      <c r="DW242" s="329"/>
      <c r="DX242" s="329"/>
      <c r="DY242" s="329"/>
      <c r="DZ242" s="329"/>
      <c r="EA242" s="329"/>
      <c r="EB242" s="329"/>
      <c r="EC242" s="329"/>
      <c r="ED242" s="329"/>
      <c r="EE242" s="329"/>
      <c r="EF242" s="329"/>
      <c r="EG242" s="329"/>
      <c r="EH242" s="329"/>
      <c r="EI242" s="329"/>
      <c r="EJ242" s="329"/>
      <c r="EK242" s="329"/>
      <c r="EL242" s="329"/>
      <c r="EM242" s="329"/>
      <c r="EN242" s="329"/>
      <c r="EO242" s="329"/>
      <c r="EP242" s="329"/>
      <c r="EQ242" s="329"/>
      <c r="ER242" s="329"/>
      <c r="ES242" s="329"/>
      <c r="ET242" s="329"/>
      <c r="EU242" s="329"/>
      <c r="EV242" s="329"/>
      <c r="EW242" s="329"/>
      <c r="EX242" s="329"/>
      <c r="EY242" s="329"/>
      <c r="EZ242" s="329"/>
      <c r="FA242" s="329"/>
      <c r="FB242" s="329"/>
      <c r="FC242" s="329"/>
      <c r="FD242" s="329"/>
      <c r="FE242" s="329"/>
      <c r="FF242" s="329"/>
      <c r="FG242" s="329"/>
      <c r="FH242" s="329"/>
      <c r="FI242" s="329"/>
      <c r="FJ242" s="329"/>
      <c r="FK242" s="329"/>
      <c r="FL242" s="329"/>
      <c r="FM242" s="329"/>
      <c r="FN242" s="329"/>
      <c r="FO242" s="329"/>
      <c r="FP242" s="329"/>
      <c r="FQ242" s="329"/>
      <c r="FR242" s="329"/>
      <c r="FS242" s="329"/>
      <c r="FT242" s="329"/>
      <c r="FU242" s="329"/>
      <c r="FV242" s="329"/>
      <c r="FW242" s="329"/>
      <c r="FX242" s="329"/>
      <c r="FY242" s="329"/>
      <c r="FZ242" s="329"/>
      <c r="GA242" s="329"/>
      <c r="GB242" s="329"/>
      <c r="GC242" s="329"/>
      <c r="GD242" s="329"/>
      <c r="GE242" s="329"/>
      <c r="GF242" s="329"/>
      <c r="GG242" s="329"/>
      <c r="GH242" s="329"/>
      <c r="GI242" s="329"/>
      <c r="GJ242" s="329"/>
      <c r="GK242" s="329"/>
      <c r="GL242" s="329"/>
      <c r="GM242" s="329"/>
      <c r="GN242" s="329"/>
      <c r="GO242" s="329"/>
      <c r="GP242" s="329"/>
      <c r="GQ242" s="329"/>
      <c r="GR242" s="329"/>
      <c r="GS242" s="329"/>
      <c r="GT242" s="329"/>
      <c r="GU242" s="329"/>
      <c r="GV242" s="329"/>
      <c r="GW242" s="329"/>
      <c r="GX242" s="329"/>
      <c r="GY242" s="329"/>
      <c r="GZ242" s="329"/>
      <c r="HA242" s="329"/>
      <c r="HB242" s="329"/>
      <c r="HC242" s="329"/>
      <c r="HD242" s="329"/>
      <c r="HE242" s="329"/>
      <c r="HF242" s="329"/>
      <c r="HG242" s="329"/>
      <c r="HH242" s="329"/>
      <c r="HI242" s="329"/>
      <c r="HJ242" s="329"/>
      <c r="HK242" s="329"/>
      <c r="HL242" s="329"/>
      <c r="HM242" s="329"/>
      <c r="HN242" s="329"/>
      <c r="HO242" s="329"/>
      <c r="HP242" s="329"/>
      <c r="HQ242" s="329"/>
      <c r="HR242" s="329"/>
      <c r="HS242" s="329"/>
      <c r="HT242" s="329"/>
      <c r="HU242" s="329"/>
      <c r="HV242" s="329"/>
      <c r="HW242" s="329"/>
      <c r="HX242" s="329"/>
      <c r="HY242" s="329"/>
      <c r="HZ242" s="329"/>
      <c r="IA242" s="329"/>
      <c r="IB242" s="329"/>
      <c r="IC242" s="329"/>
      <c r="ID242" s="329"/>
      <c r="IE242" s="329"/>
      <c r="IF242" s="329"/>
      <c r="IG242" s="329"/>
      <c r="IH242" s="329"/>
      <c r="II242" s="329"/>
      <c r="IJ242" s="329"/>
      <c r="IK242" s="329"/>
      <c r="IL242" s="329"/>
      <c r="IM242" s="329"/>
      <c r="IN242" s="329"/>
      <c r="IO242" s="329"/>
      <c r="IP242" s="329"/>
      <c r="IQ242" s="329"/>
      <c r="IR242" s="329"/>
      <c r="IS242" s="329"/>
      <c r="IT242" s="329"/>
      <c r="IU242" s="329"/>
      <c r="IV242" s="329"/>
    </row>
    <row r="243" s="524" customFormat="1" ht="15.75" hidden="1" spans="1:256">
      <c r="A243" s="353" t="s">
        <v>4393</v>
      </c>
      <c r="B243" s="307" t="s">
        <v>644</v>
      </c>
      <c r="C243" s="365">
        <f ca="1">SUMIF(表1.2024年公共财政收入决算表!$A$6:$A$387,A243,表1.2024年公共财政收入决算表!$E$6:$E$387)</f>
        <v>0</v>
      </c>
      <c r="D243" s="365">
        <f t="shared" si="63"/>
        <v>0</v>
      </c>
      <c r="E243" s="542"/>
      <c r="F243" s="348"/>
      <c r="G243" s="348">
        <f ca="1" t="shared" si="64"/>
        <v>0</v>
      </c>
      <c r="H243" s="348" t="str">
        <f ca="1" t="shared" si="60"/>
        <v/>
      </c>
      <c r="I243" s="22" t="str">
        <f ca="1" t="shared" si="61"/>
        <v>否</v>
      </c>
      <c r="J243" s="547" t="str">
        <f t="shared" si="65"/>
        <v>10304</v>
      </c>
      <c r="K243" s="93" t="str">
        <f t="shared" si="62"/>
        <v>项</v>
      </c>
      <c r="L243" s="329"/>
      <c r="M243" s="329"/>
      <c r="N243" s="329"/>
      <c r="O243" s="329"/>
      <c r="P243" s="329"/>
      <c r="Q243" s="329"/>
      <c r="R243" s="329"/>
      <c r="S243" s="329"/>
      <c r="T243" s="329"/>
      <c r="U243" s="329"/>
      <c r="V243" s="329"/>
      <c r="W243" s="329"/>
      <c r="X243" s="329"/>
      <c r="Y243" s="329"/>
      <c r="Z243" s="329"/>
      <c r="AA243" s="329"/>
      <c r="AB243" s="329"/>
      <c r="AC243" s="329"/>
      <c r="AD243" s="329"/>
      <c r="AE243" s="329"/>
      <c r="AF243" s="329"/>
      <c r="AG243" s="329"/>
      <c r="AH243" s="329"/>
      <c r="AI243" s="329"/>
      <c r="AJ243" s="329"/>
      <c r="AK243" s="329"/>
      <c r="AL243" s="329"/>
      <c r="AM243" s="329"/>
      <c r="AN243" s="329"/>
      <c r="AO243" s="329"/>
      <c r="AP243" s="329"/>
      <c r="AQ243" s="329"/>
      <c r="AR243" s="329"/>
      <c r="AS243" s="329"/>
      <c r="AT243" s="329"/>
      <c r="AU243" s="329"/>
      <c r="AV243" s="329"/>
      <c r="AW243" s="329"/>
      <c r="AX243" s="329"/>
      <c r="AY243" s="329"/>
      <c r="AZ243" s="329"/>
      <c r="BA243" s="329"/>
      <c r="BB243" s="329"/>
      <c r="BC243" s="329"/>
      <c r="BD243" s="329"/>
      <c r="BE243" s="329"/>
      <c r="BF243" s="329"/>
      <c r="BG243" s="329"/>
      <c r="BH243" s="329"/>
      <c r="BI243" s="329"/>
      <c r="BJ243" s="329"/>
      <c r="BK243" s="329"/>
      <c r="BL243" s="329"/>
      <c r="BM243" s="329"/>
      <c r="BN243" s="329"/>
      <c r="BO243" s="329"/>
      <c r="BP243" s="329"/>
      <c r="BQ243" s="329"/>
      <c r="BR243" s="329"/>
      <c r="BS243" s="329"/>
      <c r="BT243" s="329"/>
      <c r="BU243" s="329"/>
      <c r="BV243" s="329"/>
      <c r="BW243" s="329"/>
      <c r="BX243" s="329"/>
      <c r="BY243" s="329"/>
      <c r="BZ243" s="329"/>
      <c r="CA243" s="329"/>
      <c r="CB243" s="329"/>
      <c r="CC243" s="329"/>
      <c r="CD243" s="329"/>
      <c r="CE243" s="329"/>
      <c r="CF243" s="329"/>
      <c r="CG243" s="329"/>
      <c r="CH243" s="329"/>
      <c r="CI243" s="329"/>
      <c r="CJ243" s="329"/>
      <c r="CK243" s="329"/>
      <c r="CL243" s="329"/>
      <c r="CM243" s="329"/>
      <c r="CN243" s="329"/>
      <c r="CO243" s="329"/>
      <c r="CP243" s="329"/>
      <c r="CQ243" s="329"/>
      <c r="CR243" s="329"/>
      <c r="CS243" s="329"/>
      <c r="CT243" s="329"/>
      <c r="CU243" s="329"/>
      <c r="CV243" s="329"/>
      <c r="CW243" s="329"/>
      <c r="CX243" s="329"/>
      <c r="CY243" s="329"/>
      <c r="CZ243" s="329"/>
      <c r="DA243" s="329"/>
      <c r="DB243" s="329"/>
      <c r="DC243" s="329"/>
      <c r="DD243" s="329"/>
      <c r="DE243" s="329"/>
      <c r="DF243" s="329"/>
      <c r="DG243" s="329"/>
      <c r="DH243" s="329"/>
      <c r="DI243" s="329"/>
      <c r="DJ243" s="329"/>
      <c r="DK243" s="329"/>
      <c r="DL243" s="329"/>
      <c r="DM243" s="329"/>
      <c r="DN243" s="329"/>
      <c r="DO243" s="329"/>
      <c r="DP243" s="329"/>
      <c r="DQ243" s="329"/>
      <c r="DR243" s="329"/>
      <c r="DS243" s="329"/>
      <c r="DT243" s="329"/>
      <c r="DU243" s="329"/>
      <c r="DV243" s="329"/>
      <c r="DW243" s="329"/>
      <c r="DX243" s="329"/>
      <c r="DY243" s="329"/>
      <c r="DZ243" s="329"/>
      <c r="EA243" s="329"/>
      <c r="EB243" s="329"/>
      <c r="EC243" s="329"/>
      <c r="ED243" s="329"/>
      <c r="EE243" s="329"/>
      <c r="EF243" s="329"/>
      <c r="EG243" s="329"/>
      <c r="EH243" s="329"/>
      <c r="EI243" s="329"/>
      <c r="EJ243" s="329"/>
      <c r="EK243" s="329"/>
      <c r="EL243" s="329"/>
      <c r="EM243" s="329"/>
      <c r="EN243" s="329"/>
      <c r="EO243" s="329"/>
      <c r="EP243" s="329"/>
      <c r="EQ243" s="329"/>
      <c r="ER243" s="329"/>
      <c r="ES243" s="329"/>
      <c r="ET243" s="329"/>
      <c r="EU243" s="329"/>
      <c r="EV243" s="329"/>
      <c r="EW243" s="329"/>
      <c r="EX243" s="329"/>
      <c r="EY243" s="329"/>
      <c r="EZ243" s="329"/>
      <c r="FA243" s="329"/>
      <c r="FB243" s="329"/>
      <c r="FC243" s="329"/>
      <c r="FD243" s="329"/>
      <c r="FE243" s="329"/>
      <c r="FF243" s="329"/>
      <c r="FG243" s="329"/>
      <c r="FH243" s="329"/>
      <c r="FI243" s="329"/>
      <c r="FJ243" s="329"/>
      <c r="FK243" s="329"/>
      <c r="FL243" s="329"/>
      <c r="FM243" s="329"/>
      <c r="FN243" s="329"/>
      <c r="FO243" s="329"/>
      <c r="FP243" s="329"/>
      <c r="FQ243" s="329"/>
      <c r="FR243" s="329"/>
      <c r="FS243" s="329"/>
      <c r="FT243" s="329"/>
      <c r="FU243" s="329"/>
      <c r="FV243" s="329"/>
      <c r="FW243" s="329"/>
      <c r="FX243" s="329"/>
      <c r="FY243" s="329"/>
      <c r="FZ243" s="329"/>
      <c r="GA243" s="329"/>
      <c r="GB243" s="329"/>
      <c r="GC243" s="329"/>
      <c r="GD243" s="329"/>
      <c r="GE243" s="329"/>
      <c r="GF243" s="329"/>
      <c r="GG243" s="329"/>
      <c r="GH243" s="329"/>
      <c r="GI243" s="329"/>
      <c r="GJ243" s="329"/>
      <c r="GK243" s="329"/>
      <c r="GL243" s="329"/>
      <c r="GM243" s="329"/>
      <c r="GN243" s="329"/>
      <c r="GO243" s="329"/>
      <c r="GP243" s="329"/>
      <c r="GQ243" s="329"/>
      <c r="GR243" s="329"/>
      <c r="GS243" s="329"/>
      <c r="GT243" s="329"/>
      <c r="GU243" s="329"/>
      <c r="GV243" s="329"/>
      <c r="GW243" s="329"/>
      <c r="GX243" s="329"/>
      <c r="GY243" s="329"/>
      <c r="GZ243" s="329"/>
      <c r="HA243" s="329"/>
      <c r="HB243" s="329"/>
      <c r="HC243" s="329"/>
      <c r="HD243" s="329"/>
      <c r="HE243" s="329"/>
      <c r="HF243" s="329"/>
      <c r="HG243" s="329"/>
      <c r="HH243" s="329"/>
      <c r="HI243" s="329"/>
      <c r="HJ243" s="329"/>
      <c r="HK243" s="329"/>
      <c r="HL243" s="329"/>
      <c r="HM243" s="329"/>
      <c r="HN243" s="329"/>
      <c r="HO243" s="329"/>
      <c r="HP243" s="329"/>
      <c r="HQ243" s="329"/>
      <c r="HR243" s="329"/>
      <c r="HS243" s="329"/>
      <c r="HT243" s="329"/>
      <c r="HU243" s="329"/>
      <c r="HV243" s="329"/>
      <c r="HW243" s="329"/>
      <c r="HX243" s="329"/>
      <c r="HY243" s="329"/>
      <c r="HZ243" s="329"/>
      <c r="IA243" s="329"/>
      <c r="IB243" s="329"/>
      <c r="IC243" s="329"/>
      <c r="ID243" s="329"/>
      <c r="IE243" s="329"/>
      <c r="IF243" s="329"/>
      <c r="IG243" s="329"/>
      <c r="IH243" s="329"/>
      <c r="II243" s="329"/>
      <c r="IJ243" s="329"/>
      <c r="IK243" s="329"/>
      <c r="IL243" s="329"/>
      <c r="IM243" s="329"/>
      <c r="IN243" s="329"/>
      <c r="IO243" s="329"/>
      <c r="IP243" s="329"/>
      <c r="IQ243" s="329"/>
      <c r="IR243" s="329"/>
      <c r="IS243" s="329"/>
      <c r="IT243" s="329"/>
      <c r="IU243" s="329"/>
      <c r="IV243" s="329"/>
    </row>
    <row r="244" s="524" customFormat="1" ht="15.75" hidden="1" spans="1:256">
      <c r="A244" s="353" t="s">
        <v>4394</v>
      </c>
      <c r="B244" s="307" t="s">
        <v>650</v>
      </c>
      <c r="C244" s="365">
        <f ca="1">SUMIF(表1.2024年公共财政收入决算表!$A$6:$A$387,A244,表1.2024年公共财政收入决算表!$E$6:$E$387)</f>
        <v>0</v>
      </c>
      <c r="D244" s="365">
        <f t="shared" si="63"/>
        <v>0</v>
      </c>
      <c r="E244" s="542"/>
      <c r="F244" s="348"/>
      <c r="G244" s="348">
        <f ca="1" t="shared" si="64"/>
        <v>0</v>
      </c>
      <c r="H244" s="348" t="str">
        <f ca="1" t="shared" si="60"/>
        <v/>
      </c>
      <c r="I244" s="22" t="str">
        <f ca="1" t="shared" si="61"/>
        <v>否</v>
      </c>
      <c r="J244" s="547" t="str">
        <f t="shared" si="65"/>
        <v>10304</v>
      </c>
      <c r="K244" s="93" t="str">
        <f t="shared" si="62"/>
        <v>项</v>
      </c>
      <c r="L244" s="329"/>
      <c r="M244" s="329"/>
      <c r="N244" s="329"/>
      <c r="O244" s="329"/>
      <c r="P244" s="329"/>
      <c r="Q244" s="329"/>
      <c r="R244" s="329"/>
      <c r="S244" s="329"/>
      <c r="T244" s="329"/>
      <c r="U244" s="329"/>
      <c r="V244" s="329"/>
      <c r="W244" s="329"/>
      <c r="X244" s="329"/>
      <c r="Y244" s="329"/>
      <c r="Z244" s="329"/>
      <c r="AA244" s="329"/>
      <c r="AB244" s="329"/>
      <c r="AC244" s="329"/>
      <c r="AD244" s="329"/>
      <c r="AE244" s="329"/>
      <c r="AF244" s="329"/>
      <c r="AG244" s="329"/>
      <c r="AH244" s="329"/>
      <c r="AI244" s="329"/>
      <c r="AJ244" s="329"/>
      <c r="AK244" s="329"/>
      <c r="AL244" s="329"/>
      <c r="AM244" s="329"/>
      <c r="AN244" s="329"/>
      <c r="AO244" s="329"/>
      <c r="AP244" s="329"/>
      <c r="AQ244" s="329"/>
      <c r="AR244" s="329"/>
      <c r="AS244" s="329"/>
      <c r="AT244" s="329"/>
      <c r="AU244" s="329"/>
      <c r="AV244" s="329"/>
      <c r="AW244" s="329"/>
      <c r="AX244" s="329"/>
      <c r="AY244" s="329"/>
      <c r="AZ244" s="329"/>
      <c r="BA244" s="329"/>
      <c r="BB244" s="329"/>
      <c r="BC244" s="329"/>
      <c r="BD244" s="329"/>
      <c r="BE244" s="329"/>
      <c r="BF244" s="329"/>
      <c r="BG244" s="329"/>
      <c r="BH244" s="329"/>
      <c r="BI244" s="329"/>
      <c r="BJ244" s="329"/>
      <c r="BK244" s="329"/>
      <c r="BL244" s="329"/>
      <c r="BM244" s="329"/>
      <c r="BN244" s="329"/>
      <c r="BO244" s="329"/>
      <c r="BP244" s="329"/>
      <c r="BQ244" s="329"/>
      <c r="BR244" s="329"/>
      <c r="BS244" s="329"/>
      <c r="BT244" s="329"/>
      <c r="BU244" s="329"/>
      <c r="BV244" s="329"/>
      <c r="BW244" s="329"/>
      <c r="BX244" s="329"/>
      <c r="BY244" s="329"/>
      <c r="BZ244" s="329"/>
      <c r="CA244" s="329"/>
      <c r="CB244" s="329"/>
      <c r="CC244" s="329"/>
      <c r="CD244" s="329"/>
      <c r="CE244" s="329"/>
      <c r="CF244" s="329"/>
      <c r="CG244" s="329"/>
      <c r="CH244" s="329"/>
      <c r="CI244" s="329"/>
      <c r="CJ244" s="329"/>
      <c r="CK244" s="329"/>
      <c r="CL244" s="329"/>
      <c r="CM244" s="329"/>
      <c r="CN244" s="329"/>
      <c r="CO244" s="329"/>
      <c r="CP244" s="329"/>
      <c r="CQ244" s="329"/>
      <c r="CR244" s="329"/>
      <c r="CS244" s="329"/>
      <c r="CT244" s="329"/>
      <c r="CU244" s="329"/>
      <c r="CV244" s="329"/>
      <c r="CW244" s="329"/>
      <c r="CX244" s="329"/>
      <c r="CY244" s="329"/>
      <c r="CZ244" s="329"/>
      <c r="DA244" s="329"/>
      <c r="DB244" s="329"/>
      <c r="DC244" s="329"/>
      <c r="DD244" s="329"/>
      <c r="DE244" s="329"/>
      <c r="DF244" s="329"/>
      <c r="DG244" s="329"/>
      <c r="DH244" s="329"/>
      <c r="DI244" s="329"/>
      <c r="DJ244" s="329"/>
      <c r="DK244" s="329"/>
      <c r="DL244" s="329"/>
      <c r="DM244" s="329"/>
      <c r="DN244" s="329"/>
      <c r="DO244" s="329"/>
      <c r="DP244" s="329"/>
      <c r="DQ244" s="329"/>
      <c r="DR244" s="329"/>
      <c r="DS244" s="329"/>
      <c r="DT244" s="329"/>
      <c r="DU244" s="329"/>
      <c r="DV244" s="329"/>
      <c r="DW244" s="329"/>
      <c r="DX244" s="329"/>
      <c r="DY244" s="329"/>
      <c r="DZ244" s="329"/>
      <c r="EA244" s="329"/>
      <c r="EB244" s="329"/>
      <c r="EC244" s="329"/>
      <c r="ED244" s="329"/>
      <c r="EE244" s="329"/>
      <c r="EF244" s="329"/>
      <c r="EG244" s="329"/>
      <c r="EH244" s="329"/>
      <c r="EI244" s="329"/>
      <c r="EJ244" s="329"/>
      <c r="EK244" s="329"/>
      <c r="EL244" s="329"/>
      <c r="EM244" s="329"/>
      <c r="EN244" s="329"/>
      <c r="EO244" s="329"/>
      <c r="EP244" s="329"/>
      <c r="EQ244" s="329"/>
      <c r="ER244" s="329"/>
      <c r="ES244" s="329"/>
      <c r="ET244" s="329"/>
      <c r="EU244" s="329"/>
      <c r="EV244" s="329"/>
      <c r="EW244" s="329"/>
      <c r="EX244" s="329"/>
      <c r="EY244" s="329"/>
      <c r="EZ244" s="329"/>
      <c r="FA244" s="329"/>
      <c r="FB244" s="329"/>
      <c r="FC244" s="329"/>
      <c r="FD244" s="329"/>
      <c r="FE244" s="329"/>
      <c r="FF244" s="329"/>
      <c r="FG244" s="329"/>
      <c r="FH244" s="329"/>
      <c r="FI244" s="329"/>
      <c r="FJ244" s="329"/>
      <c r="FK244" s="329"/>
      <c r="FL244" s="329"/>
      <c r="FM244" s="329"/>
      <c r="FN244" s="329"/>
      <c r="FO244" s="329"/>
      <c r="FP244" s="329"/>
      <c r="FQ244" s="329"/>
      <c r="FR244" s="329"/>
      <c r="FS244" s="329"/>
      <c r="FT244" s="329"/>
      <c r="FU244" s="329"/>
      <c r="FV244" s="329"/>
      <c r="FW244" s="329"/>
      <c r="FX244" s="329"/>
      <c r="FY244" s="329"/>
      <c r="FZ244" s="329"/>
      <c r="GA244" s="329"/>
      <c r="GB244" s="329"/>
      <c r="GC244" s="329"/>
      <c r="GD244" s="329"/>
      <c r="GE244" s="329"/>
      <c r="GF244" s="329"/>
      <c r="GG244" s="329"/>
      <c r="GH244" s="329"/>
      <c r="GI244" s="329"/>
      <c r="GJ244" s="329"/>
      <c r="GK244" s="329"/>
      <c r="GL244" s="329"/>
      <c r="GM244" s="329"/>
      <c r="GN244" s="329"/>
      <c r="GO244" s="329"/>
      <c r="GP244" s="329"/>
      <c r="GQ244" s="329"/>
      <c r="GR244" s="329"/>
      <c r="GS244" s="329"/>
      <c r="GT244" s="329"/>
      <c r="GU244" s="329"/>
      <c r="GV244" s="329"/>
      <c r="GW244" s="329"/>
      <c r="GX244" s="329"/>
      <c r="GY244" s="329"/>
      <c r="GZ244" s="329"/>
      <c r="HA244" s="329"/>
      <c r="HB244" s="329"/>
      <c r="HC244" s="329"/>
      <c r="HD244" s="329"/>
      <c r="HE244" s="329"/>
      <c r="HF244" s="329"/>
      <c r="HG244" s="329"/>
      <c r="HH244" s="329"/>
      <c r="HI244" s="329"/>
      <c r="HJ244" s="329"/>
      <c r="HK244" s="329"/>
      <c r="HL244" s="329"/>
      <c r="HM244" s="329"/>
      <c r="HN244" s="329"/>
      <c r="HO244" s="329"/>
      <c r="HP244" s="329"/>
      <c r="HQ244" s="329"/>
      <c r="HR244" s="329"/>
      <c r="HS244" s="329"/>
      <c r="HT244" s="329"/>
      <c r="HU244" s="329"/>
      <c r="HV244" s="329"/>
      <c r="HW244" s="329"/>
      <c r="HX244" s="329"/>
      <c r="HY244" s="329"/>
      <c r="HZ244" s="329"/>
      <c r="IA244" s="329"/>
      <c r="IB244" s="329"/>
      <c r="IC244" s="329"/>
      <c r="ID244" s="329"/>
      <c r="IE244" s="329"/>
      <c r="IF244" s="329"/>
      <c r="IG244" s="329"/>
      <c r="IH244" s="329"/>
      <c r="II244" s="329"/>
      <c r="IJ244" s="329"/>
      <c r="IK244" s="329"/>
      <c r="IL244" s="329"/>
      <c r="IM244" s="329"/>
      <c r="IN244" s="329"/>
      <c r="IO244" s="329"/>
      <c r="IP244" s="329"/>
      <c r="IQ244" s="329"/>
      <c r="IR244" s="329"/>
      <c r="IS244" s="329"/>
      <c r="IT244" s="329"/>
      <c r="IU244" s="329"/>
      <c r="IV244" s="329"/>
    </row>
    <row r="245" s="524" customFormat="1" ht="15.75" hidden="1" spans="1:256">
      <c r="A245" s="353" t="s">
        <v>4395</v>
      </c>
      <c r="B245" s="307" t="s">
        <v>654</v>
      </c>
      <c r="C245" s="365">
        <f ca="1">SUMIF(表1.2024年公共财政收入决算表!$A$6:$A$387,A245,表1.2024年公共财政收入决算表!$E$6:$E$387)</f>
        <v>0</v>
      </c>
      <c r="D245" s="365">
        <f t="shared" si="63"/>
        <v>0</v>
      </c>
      <c r="E245" s="542"/>
      <c r="F245" s="348"/>
      <c r="G245" s="348">
        <f ca="1" t="shared" si="64"/>
        <v>0</v>
      </c>
      <c r="H245" s="348" t="str">
        <f ca="1" t="shared" si="60"/>
        <v/>
      </c>
      <c r="I245" s="22" t="str">
        <f ca="1" t="shared" si="61"/>
        <v>否</v>
      </c>
      <c r="J245" s="547" t="str">
        <f t="shared" si="65"/>
        <v>10304</v>
      </c>
      <c r="K245" s="93" t="str">
        <f t="shared" si="62"/>
        <v>项</v>
      </c>
      <c r="L245" s="329"/>
      <c r="M245" s="329"/>
      <c r="N245" s="329"/>
      <c r="O245" s="329"/>
      <c r="P245" s="329"/>
      <c r="Q245" s="329"/>
      <c r="R245" s="329"/>
      <c r="S245" s="329"/>
      <c r="T245" s="329"/>
      <c r="U245" s="329"/>
      <c r="V245" s="329"/>
      <c r="W245" s="329"/>
      <c r="X245" s="329"/>
      <c r="Y245" s="329"/>
      <c r="Z245" s="329"/>
      <c r="AA245" s="329"/>
      <c r="AB245" s="329"/>
      <c r="AC245" s="329"/>
      <c r="AD245" s="329"/>
      <c r="AE245" s="329"/>
      <c r="AF245" s="329"/>
      <c r="AG245" s="329"/>
      <c r="AH245" s="329"/>
      <c r="AI245" s="329"/>
      <c r="AJ245" s="329"/>
      <c r="AK245" s="329"/>
      <c r="AL245" s="329"/>
      <c r="AM245" s="329"/>
      <c r="AN245" s="329"/>
      <c r="AO245" s="329"/>
      <c r="AP245" s="329"/>
      <c r="AQ245" s="329"/>
      <c r="AR245" s="329"/>
      <c r="AS245" s="329"/>
      <c r="AT245" s="329"/>
      <c r="AU245" s="329"/>
      <c r="AV245" s="329"/>
      <c r="AW245" s="329"/>
      <c r="AX245" s="329"/>
      <c r="AY245" s="329"/>
      <c r="AZ245" s="329"/>
      <c r="BA245" s="329"/>
      <c r="BB245" s="329"/>
      <c r="BC245" s="329"/>
      <c r="BD245" s="329"/>
      <c r="BE245" s="329"/>
      <c r="BF245" s="329"/>
      <c r="BG245" s="329"/>
      <c r="BH245" s="329"/>
      <c r="BI245" s="329"/>
      <c r="BJ245" s="329"/>
      <c r="BK245" s="329"/>
      <c r="BL245" s="329"/>
      <c r="BM245" s="329"/>
      <c r="BN245" s="329"/>
      <c r="BO245" s="329"/>
      <c r="BP245" s="329"/>
      <c r="BQ245" s="329"/>
      <c r="BR245" s="329"/>
      <c r="BS245" s="329"/>
      <c r="BT245" s="329"/>
      <c r="BU245" s="329"/>
      <c r="BV245" s="329"/>
      <c r="BW245" s="329"/>
      <c r="BX245" s="329"/>
      <c r="BY245" s="329"/>
      <c r="BZ245" s="329"/>
      <c r="CA245" s="329"/>
      <c r="CB245" s="329"/>
      <c r="CC245" s="329"/>
      <c r="CD245" s="329"/>
      <c r="CE245" s="329"/>
      <c r="CF245" s="329"/>
      <c r="CG245" s="329"/>
      <c r="CH245" s="329"/>
      <c r="CI245" s="329"/>
      <c r="CJ245" s="329"/>
      <c r="CK245" s="329"/>
      <c r="CL245" s="329"/>
      <c r="CM245" s="329"/>
      <c r="CN245" s="329"/>
      <c r="CO245" s="329"/>
      <c r="CP245" s="329"/>
      <c r="CQ245" s="329"/>
      <c r="CR245" s="329"/>
      <c r="CS245" s="329"/>
      <c r="CT245" s="329"/>
      <c r="CU245" s="329"/>
      <c r="CV245" s="329"/>
      <c r="CW245" s="329"/>
      <c r="CX245" s="329"/>
      <c r="CY245" s="329"/>
      <c r="CZ245" s="329"/>
      <c r="DA245" s="329"/>
      <c r="DB245" s="329"/>
      <c r="DC245" s="329"/>
      <c r="DD245" s="329"/>
      <c r="DE245" s="329"/>
      <c r="DF245" s="329"/>
      <c r="DG245" s="329"/>
      <c r="DH245" s="329"/>
      <c r="DI245" s="329"/>
      <c r="DJ245" s="329"/>
      <c r="DK245" s="329"/>
      <c r="DL245" s="329"/>
      <c r="DM245" s="329"/>
      <c r="DN245" s="329"/>
      <c r="DO245" s="329"/>
      <c r="DP245" s="329"/>
      <c r="DQ245" s="329"/>
      <c r="DR245" s="329"/>
      <c r="DS245" s="329"/>
      <c r="DT245" s="329"/>
      <c r="DU245" s="329"/>
      <c r="DV245" s="329"/>
      <c r="DW245" s="329"/>
      <c r="DX245" s="329"/>
      <c r="DY245" s="329"/>
      <c r="DZ245" s="329"/>
      <c r="EA245" s="329"/>
      <c r="EB245" s="329"/>
      <c r="EC245" s="329"/>
      <c r="ED245" s="329"/>
      <c r="EE245" s="329"/>
      <c r="EF245" s="329"/>
      <c r="EG245" s="329"/>
      <c r="EH245" s="329"/>
      <c r="EI245" s="329"/>
      <c r="EJ245" s="329"/>
      <c r="EK245" s="329"/>
      <c r="EL245" s="329"/>
      <c r="EM245" s="329"/>
      <c r="EN245" s="329"/>
      <c r="EO245" s="329"/>
      <c r="EP245" s="329"/>
      <c r="EQ245" s="329"/>
      <c r="ER245" s="329"/>
      <c r="ES245" s="329"/>
      <c r="ET245" s="329"/>
      <c r="EU245" s="329"/>
      <c r="EV245" s="329"/>
      <c r="EW245" s="329"/>
      <c r="EX245" s="329"/>
      <c r="EY245" s="329"/>
      <c r="EZ245" s="329"/>
      <c r="FA245" s="329"/>
      <c r="FB245" s="329"/>
      <c r="FC245" s="329"/>
      <c r="FD245" s="329"/>
      <c r="FE245" s="329"/>
      <c r="FF245" s="329"/>
      <c r="FG245" s="329"/>
      <c r="FH245" s="329"/>
      <c r="FI245" s="329"/>
      <c r="FJ245" s="329"/>
      <c r="FK245" s="329"/>
      <c r="FL245" s="329"/>
      <c r="FM245" s="329"/>
      <c r="FN245" s="329"/>
      <c r="FO245" s="329"/>
      <c r="FP245" s="329"/>
      <c r="FQ245" s="329"/>
      <c r="FR245" s="329"/>
      <c r="FS245" s="329"/>
      <c r="FT245" s="329"/>
      <c r="FU245" s="329"/>
      <c r="FV245" s="329"/>
      <c r="FW245" s="329"/>
      <c r="FX245" s="329"/>
      <c r="FY245" s="329"/>
      <c r="FZ245" s="329"/>
      <c r="GA245" s="329"/>
      <c r="GB245" s="329"/>
      <c r="GC245" s="329"/>
      <c r="GD245" s="329"/>
      <c r="GE245" s="329"/>
      <c r="GF245" s="329"/>
      <c r="GG245" s="329"/>
      <c r="GH245" s="329"/>
      <c r="GI245" s="329"/>
      <c r="GJ245" s="329"/>
      <c r="GK245" s="329"/>
      <c r="GL245" s="329"/>
      <c r="GM245" s="329"/>
      <c r="GN245" s="329"/>
      <c r="GO245" s="329"/>
      <c r="GP245" s="329"/>
      <c r="GQ245" s="329"/>
      <c r="GR245" s="329"/>
      <c r="GS245" s="329"/>
      <c r="GT245" s="329"/>
      <c r="GU245" s="329"/>
      <c r="GV245" s="329"/>
      <c r="GW245" s="329"/>
      <c r="GX245" s="329"/>
      <c r="GY245" s="329"/>
      <c r="GZ245" s="329"/>
      <c r="HA245" s="329"/>
      <c r="HB245" s="329"/>
      <c r="HC245" s="329"/>
      <c r="HD245" s="329"/>
      <c r="HE245" s="329"/>
      <c r="HF245" s="329"/>
      <c r="HG245" s="329"/>
      <c r="HH245" s="329"/>
      <c r="HI245" s="329"/>
      <c r="HJ245" s="329"/>
      <c r="HK245" s="329"/>
      <c r="HL245" s="329"/>
      <c r="HM245" s="329"/>
      <c r="HN245" s="329"/>
      <c r="HO245" s="329"/>
      <c r="HP245" s="329"/>
      <c r="HQ245" s="329"/>
      <c r="HR245" s="329"/>
      <c r="HS245" s="329"/>
      <c r="HT245" s="329"/>
      <c r="HU245" s="329"/>
      <c r="HV245" s="329"/>
      <c r="HW245" s="329"/>
      <c r="HX245" s="329"/>
      <c r="HY245" s="329"/>
      <c r="HZ245" s="329"/>
      <c r="IA245" s="329"/>
      <c r="IB245" s="329"/>
      <c r="IC245" s="329"/>
      <c r="ID245" s="329"/>
      <c r="IE245" s="329"/>
      <c r="IF245" s="329"/>
      <c r="IG245" s="329"/>
      <c r="IH245" s="329"/>
      <c r="II245" s="329"/>
      <c r="IJ245" s="329"/>
      <c r="IK245" s="329"/>
      <c r="IL245" s="329"/>
      <c r="IM245" s="329"/>
      <c r="IN245" s="329"/>
      <c r="IO245" s="329"/>
      <c r="IP245" s="329"/>
      <c r="IQ245" s="329"/>
      <c r="IR245" s="329"/>
      <c r="IS245" s="329"/>
      <c r="IT245" s="329"/>
      <c r="IU245" s="329"/>
      <c r="IV245" s="329"/>
    </row>
    <row r="246" s="524" customFormat="1" ht="15.75" hidden="1" spans="1:256">
      <c r="A246" s="353" t="s">
        <v>4396</v>
      </c>
      <c r="B246" s="307" t="s">
        <v>658</v>
      </c>
      <c r="C246" s="365">
        <f ca="1">SUMIF(表1.2024年公共财政收入决算表!$A$6:$A$387,A246,表1.2024年公共财政收入决算表!$E$6:$E$387)</f>
        <v>0</v>
      </c>
      <c r="D246" s="365">
        <f t="shared" si="63"/>
        <v>0</v>
      </c>
      <c r="E246" s="542"/>
      <c r="F246" s="348"/>
      <c r="G246" s="348">
        <f ca="1" t="shared" si="64"/>
        <v>0</v>
      </c>
      <c r="H246" s="348" t="str">
        <f ca="1" t="shared" si="60"/>
        <v/>
      </c>
      <c r="I246" s="22" t="str">
        <f ca="1" t="shared" si="61"/>
        <v>否</v>
      </c>
      <c r="J246" s="547" t="str">
        <f t="shared" si="65"/>
        <v>10304</v>
      </c>
      <c r="K246" s="93" t="str">
        <f t="shared" si="62"/>
        <v>项</v>
      </c>
      <c r="L246" s="329"/>
      <c r="M246" s="329"/>
      <c r="N246" s="329"/>
      <c r="O246" s="329"/>
      <c r="P246" s="329"/>
      <c r="Q246" s="329"/>
      <c r="R246" s="329"/>
      <c r="S246" s="329"/>
      <c r="T246" s="329"/>
      <c r="U246" s="329"/>
      <c r="V246" s="329"/>
      <c r="W246" s="329"/>
      <c r="X246" s="329"/>
      <c r="Y246" s="329"/>
      <c r="Z246" s="329"/>
      <c r="AA246" s="329"/>
      <c r="AB246" s="329"/>
      <c r="AC246" s="329"/>
      <c r="AD246" s="329"/>
      <c r="AE246" s="329"/>
      <c r="AF246" s="329"/>
      <c r="AG246" s="329"/>
      <c r="AH246" s="329"/>
      <c r="AI246" s="329"/>
      <c r="AJ246" s="329"/>
      <c r="AK246" s="329"/>
      <c r="AL246" s="329"/>
      <c r="AM246" s="329"/>
      <c r="AN246" s="329"/>
      <c r="AO246" s="329"/>
      <c r="AP246" s="329"/>
      <c r="AQ246" s="329"/>
      <c r="AR246" s="329"/>
      <c r="AS246" s="329"/>
      <c r="AT246" s="329"/>
      <c r="AU246" s="329"/>
      <c r="AV246" s="329"/>
      <c r="AW246" s="329"/>
      <c r="AX246" s="329"/>
      <c r="AY246" s="329"/>
      <c r="AZ246" s="329"/>
      <c r="BA246" s="329"/>
      <c r="BB246" s="329"/>
      <c r="BC246" s="329"/>
      <c r="BD246" s="329"/>
      <c r="BE246" s="329"/>
      <c r="BF246" s="329"/>
      <c r="BG246" s="329"/>
      <c r="BH246" s="329"/>
      <c r="BI246" s="329"/>
      <c r="BJ246" s="329"/>
      <c r="BK246" s="329"/>
      <c r="BL246" s="329"/>
      <c r="BM246" s="329"/>
      <c r="BN246" s="329"/>
      <c r="BO246" s="329"/>
      <c r="BP246" s="329"/>
      <c r="BQ246" s="329"/>
      <c r="BR246" s="329"/>
      <c r="BS246" s="329"/>
      <c r="BT246" s="329"/>
      <c r="BU246" s="329"/>
      <c r="BV246" s="329"/>
      <c r="BW246" s="329"/>
      <c r="BX246" s="329"/>
      <c r="BY246" s="329"/>
      <c r="BZ246" s="329"/>
      <c r="CA246" s="329"/>
      <c r="CB246" s="329"/>
      <c r="CC246" s="329"/>
      <c r="CD246" s="329"/>
      <c r="CE246" s="329"/>
      <c r="CF246" s="329"/>
      <c r="CG246" s="329"/>
      <c r="CH246" s="329"/>
      <c r="CI246" s="329"/>
      <c r="CJ246" s="329"/>
      <c r="CK246" s="329"/>
      <c r="CL246" s="329"/>
      <c r="CM246" s="329"/>
      <c r="CN246" s="329"/>
      <c r="CO246" s="329"/>
      <c r="CP246" s="329"/>
      <c r="CQ246" s="329"/>
      <c r="CR246" s="329"/>
      <c r="CS246" s="329"/>
      <c r="CT246" s="329"/>
      <c r="CU246" s="329"/>
      <c r="CV246" s="329"/>
      <c r="CW246" s="329"/>
      <c r="CX246" s="329"/>
      <c r="CY246" s="329"/>
      <c r="CZ246" s="329"/>
      <c r="DA246" s="329"/>
      <c r="DB246" s="329"/>
      <c r="DC246" s="329"/>
      <c r="DD246" s="329"/>
      <c r="DE246" s="329"/>
      <c r="DF246" s="329"/>
      <c r="DG246" s="329"/>
      <c r="DH246" s="329"/>
      <c r="DI246" s="329"/>
      <c r="DJ246" s="329"/>
      <c r="DK246" s="329"/>
      <c r="DL246" s="329"/>
      <c r="DM246" s="329"/>
      <c r="DN246" s="329"/>
      <c r="DO246" s="329"/>
      <c r="DP246" s="329"/>
      <c r="DQ246" s="329"/>
      <c r="DR246" s="329"/>
      <c r="DS246" s="329"/>
      <c r="DT246" s="329"/>
      <c r="DU246" s="329"/>
      <c r="DV246" s="329"/>
      <c r="DW246" s="329"/>
      <c r="DX246" s="329"/>
      <c r="DY246" s="329"/>
      <c r="DZ246" s="329"/>
      <c r="EA246" s="329"/>
      <c r="EB246" s="329"/>
      <c r="EC246" s="329"/>
      <c r="ED246" s="329"/>
      <c r="EE246" s="329"/>
      <c r="EF246" s="329"/>
      <c r="EG246" s="329"/>
      <c r="EH246" s="329"/>
      <c r="EI246" s="329"/>
      <c r="EJ246" s="329"/>
      <c r="EK246" s="329"/>
      <c r="EL246" s="329"/>
      <c r="EM246" s="329"/>
      <c r="EN246" s="329"/>
      <c r="EO246" s="329"/>
      <c r="EP246" s="329"/>
      <c r="EQ246" s="329"/>
      <c r="ER246" s="329"/>
      <c r="ES246" s="329"/>
      <c r="ET246" s="329"/>
      <c r="EU246" s="329"/>
      <c r="EV246" s="329"/>
      <c r="EW246" s="329"/>
      <c r="EX246" s="329"/>
      <c r="EY246" s="329"/>
      <c r="EZ246" s="329"/>
      <c r="FA246" s="329"/>
      <c r="FB246" s="329"/>
      <c r="FC246" s="329"/>
      <c r="FD246" s="329"/>
      <c r="FE246" s="329"/>
      <c r="FF246" s="329"/>
      <c r="FG246" s="329"/>
      <c r="FH246" s="329"/>
      <c r="FI246" s="329"/>
      <c r="FJ246" s="329"/>
      <c r="FK246" s="329"/>
      <c r="FL246" s="329"/>
      <c r="FM246" s="329"/>
      <c r="FN246" s="329"/>
      <c r="FO246" s="329"/>
      <c r="FP246" s="329"/>
      <c r="FQ246" s="329"/>
      <c r="FR246" s="329"/>
      <c r="FS246" s="329"/>
      <c r="FT246" s="329"/>
      <c r="FU246" s="329"/>
      <c r="FV246" s="329"/>
      <c r="FW246" s="329"/>
      <c r="FX246" s="329"/>
      <c r="FY246" s="329"/>
      <c r="FZ246" s="329"/>
      <c r="GA246" s="329"/>
      <c r="GB246" s="329"/>
      <c r="GC246" s="329"/>
      <c r="GD246" s="329"/>
      <c r="GE246" s="329"/>
      <c r="GF246" s="329"/>
      <c r="GG246" s="329"/>
      <c r="GH246" s="329"/>
      <c r="GI246" s="329"/>
      <c r="GJ246" s="329"/>
      <c r="GK246" s="329"/>
      <c r="GL246" s="329"/>
      <c r="GM246" s="329"/>
      <c r="GN246" s="329"/>
      <c r="GO246" s="329"/>
      <c r="GP246" s="329"/>
      <c r="GQ246" s="329"/>
      <c r="GR246" s="329"/>
      <c r="GS246" s="329"/>
      <c r="GT246" s="329"/>
      <c r="GU246" s="329"/>
      <c r="GV246" s="329"/>
      <c r="GW246" s="329"/>
      <c r="GX246" s="329"/>
      <c r="GY246" s="329"/>
      <c r="GZ246" s="329"/>
      <c r="HA246" s="329"/>
      <c r="HB246" s="329"/>
      <c r="HC246" s="329"/>
      <c r="HD246" s="329"/>
      <c r="HE246" s="329"/>
      <c r="HF246" s="329"/>
      <c r="HG246" s="329"/>
      <c r="HH246" s="329"/>
      <c r="HI246" s="329"/>
      <c r="HJ246" s="329"/>
      <c r="HK246" s="329"/>
      <c r="HL246" s="329"/>
      <c r="HM246" s="329"/>
      <c r="HN246" s="329"/>
      <c r="HO246" s="329"/>
      <c r="HP246" s="329"/>
      <c r="HQ246" s="329"/>
      <c r="HR246" s="329"/>
      <c r="HS246" s="329"/>
      <c r="HT246" s="329"/>
      <c r="HU246" s="329"/>
      <c r="HV246" s="329"/>
      <c r="HW246" s="329"/>
      <c r="HX246" s="329"/>
      <c r="HY246" s="329"/>
      <c r="HZ246" s="329"/>
      <c r="IA246" s="329"/>
      <c r="IB246" s="329"/>
      <c r="IC246" s="329"/>
      <c r="ID246" s="329"/>
      <c r="IE246" s="329"/>
      <c r="IF246" s="329"/>
      <c r="IG246" s="329"/>
      <c r="IH246" s="329"/>
      <c r="II246" s="329"/>
      <c r="IJ246" s="329"/>
      <c r="IK246" s="329"/>
      <c r="IL246" s="329"/>
      <c r="IM246" s="329"/>
      <c r="IN246" s="329"/>
      <c r="IO246" s="329"/>
      <c r="IP246" s="329"/>
      <c r="IQ246" s="329"/>
      <c r="IR246" s="329"/>
      <c r="IS246" s="329"/>
      <c r="IT246" s="329"/>
      <c r="IU246" s="329"/>
      <c r="IV246" s="329"/>
    </row>
    <row r="247" s="524" customFormat="1" ht="15.75" hidden="1" spans="1:256">
      <c r="A247" s="353" t="s">
        <v>4397</v>
      </c>
      <c r="B247" s="307" t="s">
        <v>662</v>
      </c>
      <c r="C247" s="365">
        <f ca="1">SUMIF(表1.2024年公共财政收入决算表!$A$6:$A$387,A247,表1.2024年公共财政收入决算表!$E$6:$E$387)</f>
        <v>0</v>
      </c>
      <c r="D247" s="365">
        <f t="shared" si="63"/>
        <v>0</v>
      </c>
      <c r="E247" s="542"/>
      <c r="F247" s="348"/>
      <c r="G247" s="348">
        <f ca="1" t="shared" si="64"/>
        <v>0</v>
      </c>
      <c r="H247" s="348" t="str">
        <f ca="1" t="shared" si="60"/>
        <v/>
      </c>
      <c r="I247" s="22" t="str">
        <f ca="1" t="shared" si="61"/>
        <v>否</v>
      </c>
      <c r="J247" s="547" t="str">
        <f t="shared" si="65"/>
        <v>10304</v>
      </c>
      <c r="K247" s="93" t="str">
        <f t="shared" si="62"/>
        <v>项</v>
      </c>
      <c r="L247" s="329"/>
      <c r="M247" s="329"/>
      <c r="N247" s="329"/>
      <c r="O247" s="329"/>
      <c r="P247" s="329"/>
      <c r="Q247" s="329"/>
      <c r="R247" s="329"/>
      <c r="S247" s="329"/>
      <c r="T247" s="329"/>
      <c r="U247" s="329"/>
      <c r="V247" s="329"/>
      <c r="W247" s="329"/>
      <c r="X247" s="329"/>
      <c r="Y247" s="329"/>
      <c r="Z247" s="329"/>
      <c r="AA247" s="329"/>
      <c r="AB247" s="329"/>
      <c r="AC247" s="329"/>
      <c r="AD247" s="329"/>
      <c r="AE247" s="329"/>
      <c r="AF247" s="329"/>
      <c r="AG247" s="329"/>
      <c r="AH247" s="329"/>
      <c r="AI247" s="329"/>
      <c r="AJ247" s="329"/>
      <c r="AK247" s="329"/>
      <c r="AL247" s="329"/>
      <c r="AM247" s="329"/>
      <c r="AN247" s="329"/>
      <c r="AO247" s="329"/>
      <c r="AP247" s="329"/>
      <c r="AQ247" s="329"/>
      <c r="AR247" s="329"/>
      <c r="AS247" s="329"/>
      <c r="AT247" s="329"/>
      <c r="AU247" s="329"/>
      <c r="AV247" s="329"/>
      <c r="AW247" s="329"/>
      <c r="AX247" s="329"/>
      <c r="AY247" s="329"/>
      <c r="AZ247" s="329"/>
      <c r="BA247" s="329"/>
      <c r="BB247" s="329"/>
      <c r="BC247" s="329"/>
      <c r="BD247" s="329"/>
      <c r="BE247" s="329"/>
      <c r="BF247" s="329"/>
      <c r="BG247" s="329"/>
      <c r="BH247" s="329"/>
      <c r="BI247" s="329"/>
      <c r="BJ247" s="329"/>
      <c r="BK247" s="329"/>
      <c r="BL247" s="329"/>
      <c r="BM247" s="329"/>
      <c r="BN247" s="329"/>
      <c r="BO247" s="329"/>
      <c r="BP247" s="329"/>
      <c r="BQ247" s="329"/>
      <c r="BR247" s="329"/>
      <c r="BS247" s="329"/>
      <c r="BT247" s="329"/>
      <c r="BU247" s="329"/>
      <c r="BV247" s="329"/>
      <c r="BW247" s="329"/>
      <c r="BX247" s="329"/>
      <c r="BY247" s="329"/>
      <c r="BZ247" s="329"/>
      <c r="CA247" s="329"/>
      <c r="CB247" s="329"/>
      <c r="CC247" s="329"/>
      <c r="CD247" s="329"/>
      <c r="CE247" s="329"/>
      <c r="CF247" s="329"/>
      <c r="CG247" s="329"/>
      <c r="CH247" s="329"/>
      <c r="CI247" s="329"/>
      <c r="CJ247" s="329"/>
      <c r="CK247" s="329"/>
      <c r="CL247" s="329"/>
      <c r="CM247" s="329"/>
      <c r="CN247" s="329"/>
      <c r="CO247" s="329"/>
      <c r="CP247" s="329"/>
      <c r="CQ247" s="329"/>
      <c r="CR247" s="329"/>
      <c r="CS247" s="329"/>
      <c r="CT247" s="329"/>
      <c r="CU247" s="329"/>
      <c r="CV247" s="329"/>
      <c r="CW247" s="329"/>
      <c r="CX247" s="329"/>
      <c r="CY247" s="329"/>
      <c r="CZ247" s="329"/>
      <c r="DA247" s="329"/>
      <c r="DB247" s="329"/>
      <c r="DC247" s="329"/>
      <c r="DD247" s="329"/>
      <c r="DE247" s="329"/>
      <c r="DF247" s="329"/>
      <c r="DG247" s="329"/>
      <c r="DH247" s="329"/>
      <c r="DI247" s="329"/>
      <c r="DJ247" s="329"/>
      <c r="DK247" s="329"/>
      <c r="DL247" s="329"/>
      <c r="DM247" s="329"/>
      <c r="DN247" s="329"/>
      <c r="DO247" s="329"/>
      <c r="DP247" s="329"/>
      <c r="DQ247" s="329"/>
      <c r="DR247" s="329"/>
      <c r="DS247" s="329"/>
      <c r="DT247" s="329"/>
      <c r="DU247" s="329"/>
      <c r="DV247" s="329"/>
      <c r="DW247" s="329"/>
      <c r="DX247" s="329"/>
      <c r="DY247" s="329"/>
      <c r="DZ247" s="329"/>
      <c r="EA247" s="329"/>
      <c r="EB247" s="329"/>
      <c r="EC247" s="329"/>
      <c r="ED247" s="329"/>
      <c r="EE247" s="329"/>
      <c r="EF247" s="329"/>
      <c r="EG247" s="329"/>
      <c r="EH247" s="329"/>
      <c r="EI247" s="329"/>
      <c r="EJ247" s="329"/>
      <c r="EK247" s="329"/>
      <c r="EL247" s="329"/>
      <c r="EM247" s="329"/>
      <c r="EN247" s="329"/>
      <c r="EO247" s="329"/>
      <c r="EP247" s="329"/>
      <c r="EQ247" s="329"/>
      <c r="ER247" s="329"/>
      <c r="ES247" s="329"/>
      <c r="ET247" s="329"/>
      <c r="EU247" s="329"/>
      <c r="EV247" s="329"/>
      <c r="EW247" s="329"/>
      <c r="EX247" s="329"/>
      <c r="EY247" s="329"/>
      <c r="EZ247" s="329"/>
      <c r="FA247" s="329"/>
      <c r="FB247" s="329"/>
      <c r="FC247" s="329"/>
      <c r="FD247" s="329"/>
      <c r="FE247" s="329"/>
      <c r="FF247" s="329"/>
      <c r="FG247" s="329"/>
      <c r="FH247" s="329"/>
      <c r="FI247" s="329"/>
      <c r="FJ247" s="329"/>
      <c r="FK247" s="329"/>
      <c r="FL247" s="329"/>
      <c r="FM247" s="329"/>
      <c r="FN247" s="329"/>
      <c r="FO247" s="329"/>
      <c r="FP247" s="329"/>
      <c r="FQ247" s="329"/>
      <c r="FR247" s="329"/>
      <c r="FS247" s="329"/>
      <c r="FT247" s="329"/>
      <c r="FU247" s="329"/>
      <c r="FV247" s="329"/>
      <c r="FW247" s="329"/>
      <c r="FX247" s="329"/>
      <c r="FY247" s="329"/>
      <c r="FZ247" s="329"/>
      <c r="GA247" s="329"/>
      <c r="GB247" s="329"/>
      <c r="GC247" s="329"/>
      <c r="GD247" s="329"/>
      <c r="GE247" s="329"/>
      <c r="GF247" s="329"/>
      <c r="GG247" s="329"/>
      <c r="GH247" s="329"/>
      <c r="GI247" s="329"/>
      <c r="GJ247" s="329"/>
      <c r="GK247" s="329"/>
      <c r="GL247" s="329"/>
      <c r="GM247" s="329"/>
      <c r="GN247" s="329"/>
      <c r="GO247" s="329"/>
      <c r="GP247" s="329"/>
      <c r="GQ247" s="329"/>
      <c r="GR247" s="329"/>
      <c r="GS247" s="329"/>
      <c r="GT247" s="329"/>
      <c r="GU247" s="329"/>
      <c r="GV247" s="329"/>
      <c r="GW247" s="329"/>
      <c r="GX247" s="329"/>
      <c r="GY247" s="329"/>
      <c r="GZ247" s="329"/>
      <c r="HA247" s="329"/>
      <c r="HB247" s="329"/>
      <c r="HC247" s="329"/>
      <c r="HD247" s="329"/>
      <c r="HE247" s="329"/>
      <c r="HF247" s="329"/>
      <c r="HG247" s="329"/>
      <c r="HH247" s="329"/>
      <c r="HI247" s="329"/>
      <c r="HJ247" s="329"/>
      <c r="HK247" s="329"/>
      <c r="HL247" s="329"/>
      <c r="HM247" s="329"/>
      <c r="HN247" s="329"/>
      <c r="HO247" s="329"/>
      <c r="HP247" s="329"/>
      <c r="HQ247" s="329"/>
      <c r="HR247" s="329"/>
      <c r="HS247" s="329"/>
      <c r="HT247" s="329"/>
      <c r="HU247" s="329"/>
      <c r="HV247" s="329"/>
      <c r="HW247" s="329"/>
      <c r="HX247" s="329"/>
      <c r="HY247" s="329"/>
      <c r="HZ247" s="329"/>
      <c r="IA247" s="329"/>
      <c r="IB247" s="329"/>
      <c r="IC247" s="329"/>
      <c r="ID247" s="329"/>
      <c r="IE247" s="329"/>
      <c r="IF247" s="329"/>
      <c r="IG247" s="329"/>
      <c r="IH247" s="329"/>
      <c r="II247" s="329"/>
      <c r="IJ247" s="329"/>
      <c r="IK247" s="329"/>
      <c r="IL247" s="329"/>
      <c r="IM247" s="329"/>
      <c r="IN247" s="329"/>
      <c r="IO247" s="329"/>
      <c r="IP247" s="329"/>
      <c r="IQ247" s="329"/>
      <c r="IR247" s="329"/>
      <c r="IS247" s="329"/>
      <c r="IT247" s="329"/>
      <c r="IU247" s="329"/>
      <c r="IV247" s="329"/>
    </row>
    <row r="248" s="524" customFormat="1" ht="15.75" hidden="1" spans="1:256">
      <c r="A248" s="353" t="s">
        <v>4398</v>
      </c>
      <c r="B248" s="307" t="s">
        <v>668</v>
      </c>
      <c r="C248" s="365">
        <f ca="1">SUMIF(表1.2024年公共财政收入决算表!$A$6:$A$387,A248,表1.2024年公共财政收入决算表!$E$6:$E$387)</f>
        <v>0</v>
      </c>
      <c r="D248" s="365">
        <f t="shared" si="63"/>
        <v>0</v>
      </c>
      <c r="E248" s="542"/>
      <c r="F248" s="348"/>
      <c r="G248" s="348">
        <f ca="1" t="shared" si="64"/>
        <v>0</v>
      </c>
      <c r="H248" s="348" t="str">
        <f ca="1" t="shared" si="60"/>
        <v/>
      </c>
      <c r="I248" s="22" t="str">
        <f ca="1" t="shared" si="61"/>
        <v>否</v>
      </c>
      <c r="J248" s="547" t="str">
        <f t="shared" si="65"/>
        <v>10304</v>
      </c>
      <c r="K248" s="93" t="str">
        <f t="shared" si="62"/>
        <v>项</v>
      </c>
      <c r="L248" s="329"/>
      <c r="M248" s="329"/>
      <c r="N248" s="329"/>
      <c r="O248" s="329"/>
      <c r="P248" s="329"/>
      <c r="Q248" s="329"/>
      <c r="R248" s="329"/>
      <c r="S248" s="329"/>
      <c r="T248" s="329"/>
      <c r="U248" s="329"/>
      <c r="V248" s="329"/>
      <c r="W248" s="329"/>
      <c r="X248" s="329"/>
      <c r="Y248" s="329"/>
      <c r="Z248" s="329"/>
      <c r="AA248" s="329"/>
      <c r="AB248" s="329"/>
      <c r="AC248" s="329"/>
      <c r="AD248" s="329"/>
      <c r="AE248" s="329"/>
      <c r="AF248" s="329"/>
      <c r="AG248" s="329"/>
      <c r="AH248" s="329"/>
      <c r="AI248" s="329"/>
      <c r="AJ248" s="329"/>
      <c r="AK248" s="329"/>
      <c r="AL248" s="329"/>
      <c r="AM248" s="329"/>
      <c r="AN248" s="329"/>
      <c r="AO248" s="329"/>
      <c r="AP248" s="329"/>
      <c r="AQ248" s="329"/>
      <c r="AR248" s="329"/>
      <c r="AS248" s="329"/>
      <c r="AT248" s="329"/>
      <c r="AU248" s="329"/>
      <c r="AV248" s="329"/>
      <c r="AW248" s="329"/>
      <c r="AX248" s="329"/>
      <c r="AY248" s="329"/>
      <c r="AZ248" s="329"/>
      <c r="BA248" s="329"/>
      <c r="BB248" s="329"/>
      <c r="BC248" s="329"/>
      <c r="BD248" s="329"/>
      <c r="BE248" s="329"/>
      <c r="BF248" s="329"/>
      <c r="BG248" s="329"/>
      <c r="BH248" s="329"/>
      <c r="BI248" s="329"/>
      <c r="BJ248" s="329"/>
      <c r="BK248" s="329"/>
      <c r="BL248" s="329"/>
      <c r="BM248" s="329"/>
      <c r="BN248" s="329"/>
      <c r="BO248" s="329"/>
      <c r="BP248" s="329"/>
      <c r="BQ248" s="329"/>
      <c r="BR248" s="329"/>
      <c r="BS248" s="329"/>
      <c r="BT248" s="329"/>
      <c r="BU248" s="329"/>
      <c r="BV248" s="329"/>
      <c r="BW248" s="329"/>
      <c r="BX248" s="329"/>
      <c r="BY248" s="329"/>
      <c r="BZ248" s="329"/>
      <c r="CA248" s="329"/>
      <c r="CB248" s="329"/>
      <c r="CC248" s="329"/>
      <c r="CD248" s="329"/>
      <c r="CE248" s="329"/>
      <c r="CF248" s="329"/>
      <c r="CG248" s="329"/>
      <c r="CH248" s="329"/>
      <c r="CI248" s="329"/>
      <c r="CJ248" s="329"/>
      <c r="CK248" s="329"/>
      <c r="CL248" s="329"/>
      <c r="CM248" s="329"/>
      <c r="CN248" s="329"/>
      <c r="CO248" s="329"/>
      <c r="CP248" s="329"/>
      <c r="CQ248" s="329"/>
      <c r="CR248" s="329"/>
      <c r="CS248" s="329"/>
      <c r="CT248" s="329"/>
      <c r="CU248" s="329"/>
      <c r="CV248" s="329"/>
      <c r="CW248" s="329"/>
      <c r="CX248" s="329"/>
      <c r="CY248" s="329"/>
      <c r="CZ248" s="329"/>
      <c r="DA248" s="329"/>
      <c r="DB248" s="329"/>
      <c r="DC248" s="329"/>
      <c r="DD248" s="329"/>
      <c r="DE248" s="329"/>
      <c r="DF248" s="329"/>
      <c r="DG248" s="329"/>
      <c r="DH248" s="329"/>
      <c r="DI248" s="329"/>
      <c r="DJ248" s="329"/>
      <c r="DK248" s="329"/>
      <c r="DL248" s="329"/>
      <c r="DM248" s="329"/>
      <c r="DN248" s="329"/>
      <c r="DO248" s="329"/>
      <c r="DP248" s="329"/>
      <c r="DQ248" s="329"/>
      <c r="DR248" s="329"/>
      <c r="DS248" s="329"/>
      <c r="DT248" s="329"/>
      <c r="DU248" s="329"/>
      <c r="DV248" s="329"/>
      <c r="DW248" s="329"/>
      <c r="DX248" s="329"/>
      <c r="DY248" s="329"/>
      <c r="DZ248" s="329"/>
      <c r="EA248" s="329"/>
      <c r="EB248" s="329"/>
      <c r="EC248" s="329"/>
      <c r="ED248" s="329"/>
      <c r="EE248" s="329"/>
      <c r="EF248" s="329"/>
      <c r="EG248" s="329"/>
      <c r="EH248" s="329"/>
      <c r="EI248" s="329"/>
      <c r="EJ248" s="329"/>
      <c r="EK248" s="329"/>
      <c r="EL248" s="329"/>
      <c r="EM248" s="329"/>
      <c r="EN248" s="329"/>
      <c r="EO248" s="329"/>
      <c r="EP248" s="329"/>
      <c r="EQ248" s="329"/>
      <c r="ER248" s="329"/>
      <c r="ES248" s="329"/>
      <c r="ET248" s="329"/>
      <c r="EU248" s="329"/>
      <c r="EV248" s="329"/>
      <c r="EW248" s="329"/>
      <c r="EX248" s="329"/>
      <c r="EY248" s="329"/>
      <c r="EZ248" s="329"/>
      <c r="FA248" s="329"/>
      <c r="FB248" s="329"/>
      <c r="FC248" s="329"/>
      <c r="FD248" s="329"/>
      <c r="FE248" s="329"/>
      <c r="FF248" s="329"/>
      <c r="FG248" s="329"/>
      <c r="FH248" s="329"/>
      <c r="FI248" s="329"/>
      <c r="FJ248" s="329"/>
      <c r="FK248" s="329"/>
      <c r="FL248" s="329"/>
      <c r="FM248" s="329"/>
      <c r="FN248" s="329"/>
      <c r="FO248" s="329"/>
      <c r="FP248" s="329"/>
      <c r="FQ248" s="329"/>
      <c r="FR248" s="329"/>
      <c r="FS248" s="329"/>
      <c r="FT248" s="329"/>
      <c r="FU248" s="329"/>
      <c r="FV248" s="329"/>
      <c r="FW248" s="329"/>
      <c r="FX248" s="329"/>
      <c r="FY248" s="329"/>
      <c r="FZ248" s="329"/>
      <c r="GA248" s="329"/>
      <c r="GB248" s="329"/>
      <c r="GC248" s="329"/>
      <c r="GD248" s="329"/>
      <c r="GE248" s="329"/>
      <c r="GF248" s="329"/>
      <c r="GG248" s="329"/>
      <c r="GH248" s="329"/>
      <c r="GI248" s="329"/>
      <c r="GJ248" s="329"/>
      <c r="GK248" s="329"/>
      <c r="GL248" s="329"/>
      <c r="GM248" s="329"/>
      <c r="GN248" s="329"/>
      <c r="GO248" s="329"/>
      <c r="GP248" s="329"/>
      <c r="GQ248" s="329"/>
      <c r="GR248" s="329"/>
      <c r="GS248" s="329"/>
      <c r="GT248" s="329"/>
      <c r="GU248" s="329"/>
      <c r="GV248" s="329"/>
      <c r="GW248" s="329"/>
      <c r="GX248" s="329"/>
      <c r="GY248" s="329"/>
      <c r="GZ248" s="329"/>
      <c r="HA248" s="329"/>
      <c r="HB248" s="329"/>
      <c r="HC248" s="329"/>
      <c r="HD248" s="329"/>
      <c r="HE248" s="329"/>
      <c r="HF248" s="329"/>
      <c r="HG248" s="329"/>
      <c r="HH248" s="329"/>
      <c r="HI248" s="329"/>
      <c r="HJ248" s="329"/>
      <c r="HK248" s="329"/>
      <c r="HL248" s="329"/>
      <c r="HM248" s="329"/>
      <c r="HN248" s="329"/>
      <c r="HO248" s="329"/>
      <c r="HP248" s="329"/>
      <c r="HQ248" s="329"/>
      <c r="HR248" s="329"/>
      <c r="HS248" s="329"/>
      <c r="HT248" s="329"/>
      <c r="HU248" s="329"/>
      <c r="HV248" s="329"/>
      <c r="HW248" s="329"/>
      <c r="HX248" s="329"/>
      <c r="HY248" s="329"/>
      <c r="HZ248" s="329"/>
      <c r="IA248" s="329"/>
      <c r="IB248" s="329"/>
      <c r="IC248" s="329"/>
      <c r="ID248" s="329"/>
      <c r="IE248" s="329"/>
      <c r="IF248" s="329"/>
      <c r="IG248" s="329"/>
      <c r="IH248" s="329"/>
      <c r="II248" s="329"/>
      <c r="IJ248" s="329"/>
      <c r="IK248" s="329"/>
      <c r="IL248" s="329"/>
      <c r="IM248" s="329"/>
      <c r="IN248" s="329"/>
      <c r="IO248" s="329"/>
      <c r="IP248" s="329"/>
      <c r="IQ248" s="329"/>
      <c r="IR248" s="329"/>
      <c r="IS248" s="329"/>
      <c r="IT248" s="329"/>
      <c r="IU248" s="329"/>
      <c r="IV248" s="329"/>
    </row>
    <row r="249" s="524" customFormat="1" ht="15.75" hidden="1" spans="1:256">
      <c r="A249" s="353" t="s">
        <v>4399</v>
      </c>
      <c r="B249" s="307" t="s">
        <v>673</v>
      </c>
      <c r="C249" s="365">
        <f ca="1">SUMIF(表1.2024年公共财政收入决算表!$A$6:$A$387,A249,表1.2024年公共财政收入决算表!$E$6:$E$387)</f>
        <v>0</v>
      </c>
      <c r="D249" s="365">
        <f t="shared" si="63"/>
        <v>0</v>
      </c>
      <c r="E249" s="542"/>
      <c r="F249" s="348"/>
      <c r="G249" s="348">
        <f ca="1" t="shared" si="64"/>
        <v>0</v>
      </c>
      <c r="H249" s="348" t="str">
        <f ca="1" t="shared" si="60"/>
        <v/>
      </c>
      <c r="I249" s="22" t="str">
        <f ca="1" t="shared" si="61"/>
        <v>否</v>
      </c>
      <c r="J249" s="547" t="str">
        <f t="shared" si="65"/>
        <v>10304</v>
      </c>
      <c r="K249" s="93" t="str">
        <f t="shared" si="62"/>
        <v>项</v>
      </c>
      <c r="L249" s="329"/>
      <c r="M249" s="329"/>
      <c r="N249" s="329"/>
      <c r="O249" s="329"/>
      <c r="P249" s="329"/>
      <c r="Q249" s="329"/>
      <c r="R249" s="329"/>
      <c r="S249" s="329"/>
      <c r="T249" s="329"/>
      <c r="U249" s="329"/>
      <c r="V249" s="329"/>
      <c r="W249" s="329"/>
      <c r="X249" s="329"/>
      <c r="Y249" s="329"/>
      <c r="Z249" s="329"/>
      <c r="AA249" s="329"/>
      <c r="AB249" s="329"/>
      <c r="AC249" s="329"/>
      <c r="AD249" s="329"/>
      <c r="AE249" s="329"/>
      <c r="AF249" s="329"/>
      <c r="AG249" s="329"/>
      <c r="AH249" s="329"/>
      <c r="AI249" s="329"/>
      <c r="AJ249" s="329"/>
      <c r="AK249" s="329"/>
      <c r="AL249" s="329"/>
      <c r="AM249" s="329"/>
      <c r="AN249" s="329"/>
      <c r="AO249" s="329"/>
      <c r="AP249" s="329"/>
      <c r="AQ249" s="329"/>
      <c r="AR249" s="329"/>
      <c r="AS249" s="329"/>
      <c r="AT249" s="329"/>
      <c r="AU249" s="329"/>
      <c r="AV249" s="329"/>
      <c r="AW249" s="329"/>
      <c r="AX249" s="329"/>
      <c r="AY249" s="329"/>
      <c r="AZ249" s="329"/>
      <c r="BA249" s="329"/>
      <c r="BB249" s="329"/>
      <c r="BC249" s="329"/>
      <c r="BD249" s="329"/>
      <c r="BE249" s="329"/>
      <c r="BF249" s="329"/>
      <c r="BG249" s="329"/>
      <c r="BH249" s="329"/>
      <c r="BI249" s="329"/>
      <c r="BJ249" s="329"/>
      <c r="BK249" s="329"/>
      <c r="BL249" s="329"/>
      <c r="BM249" s="329"/>
      <c r="BN249" s="329"/>
      <c r="BO249" s="329"/>
      <c r="BP249" s="329"/>
      <c r="BQ249" s="329"/>
      <c r="BR249" s="329"/>
      <c r="BS249" s="329"/>
      <c r="BT249" s="329"/>
      <c r="BU249" s="329"/>
      <c r="BV249" s="329"/>
      <c r="BW249" s="329"/>
      <c r="BX249" s="329"/>
      <c r="BY249" s="329"/>
      <c r="BZ249" s="329"/>
      <c r="CA249" s="329"/>
      <c r="CB249" s="329"/>
      <c r="CC249" s="329"/>
      <c r="CD249" s="329"/>
      <c r="CE249" s="329"/>
      <c r="CF249" s="329"/>
      <c r="CG249" s="329"/>
      <c r="CH249" s="329"/>
      <c r="CI249" s="329"/>
      <c r="CJ249" s="329"/>
      <c r="CK249" s="329"/>
      <c r="CL249" s="329"/>
      <c r="CM249" s="329"/>
      <c r="CN249" s="329"/>
      <c r="CO249" s="329"/>
      <c r="CP249" s="329"/>
      <c r="CQ249" s="329"/>
      <c r="CR249" s="329"/>
      <c r="CS249" s="329"/>
      <c r="CT249" s="329"/>
      <c r="CU249" s="329"/>
      <c r="CV249" s="329"/>
      <c r="CW249" s="329"/>
      <c r="CX249" s="329"/>
      <c r="CY249" s="329"/>
      <c r="CZ249" s="329"/>
      <c r="DA249" s="329"/>
      <c r="DB249" s="329"/>
      <c r="DC249" s="329"/>
      <c r="DD249" s="329"/>
      <c r="DE249" s="329"/>
      <c r="DF249" s="329"/>
      <c r="DG249" s="329"/>
      <c r="DH249" s="329"/>
      <c r="DI249" s="329"/>
      <c r="DJ249" s="329"/>
      <c r="DK249" s="329"/>
      <c r="DL249" s="329"/>
      <c r="DM249" s="329"/>
      <c r="DN249" s="329"/>
      <c r="DO249" s="329"/>
      <c r="DP249" s="329"/>
      <c r="DQ249" s="329"/>
      <c r="DR249" s="329"/>
      <c r="DS249" s="329"/>
      <c r="DT249" s="329"/>
      <c r="DU249" s="329"/>
      <c r="DV249" s="329"/>
      <c r="DW249" s="329"/>
      <c r="DX249" s="329"/>
      <c r="DY249" s="329"/>
      <c r="DZ249" s="329"/>
      <c r="EA249" s="329"/>
      <c r="EB249" s="329"/>
      <c r="EC249" s="329"/>
      <c r="ED249" s="329"/>
      <c r="EE249" s="329"/>
      <c r="EF249" s="329"/>
      <c r="EG249" s="329"/>
      <c r="EH249" s="329"/>
      <c r="EI249" s="329"/>
      <c r="EJ249" s="329"/>
      <c r="EK249" s="329"/>
      <c r="EL249" s="329"/>
      <c r="EM249" s="329"/>
      <c r="EN249" s="329"/>
      <c r="EO249" s="329"/>
      <c r="EP249" s="329"/>
      <c r="EQ249" s="329"/>
      <c r="ER249" s="329"/>
      <c r="ES249" s="329"/>
      <c r="ET249" s="329"/>
      <c r="EU249" s="329"/>
      <c r="EV249" s="329"/>
      <c r="EW249" s="329"/>
      <c r="EX249" s="329"/>
      <c r="EY249" s="329"/>
      <c r="EZ249" s="329"/>
      <c r="FA249" s="329"/>
      <c r="FB249" s="329"/>
      <c r="FC249" s="329"/>
      <c r="FD249" s="329"/>
      <c r="FE249" s="329"/>
      <c r="FF249" s="329"/>
      <c r="FG249" s="329"/>
      <c r="FH249" s="329"/>
      <c r="FI249" s="329"/>
      <c r="FJ249" s="329"/>
      <c r="FK249" s="329"/>
      <c r="FL249" s="329"/>
      <c r="FM249" s="329"/>
      <c r="FN249" s="329"/>
      <c r="FO249" s="329"/>
      <c r="FP249" s="329"/>
      <c r="FQ249" s="329"/>
      <c r="FR249" s="329"/>
      <c r="FS249" s="329"/>
      <c r="FT249" s="329"/>
      <c r="FU249" s="329"/>
      <c r="FV249" s="329"/>
      <c r="FW249" s="329"/>
      <c r="FX249" s="329"/>
      <c r="FY249" s="329"/>
      <c r="FZ249" s="329"/>
      <c r="GA249" s="329"/>
      <c r="GB249" s="329"/>
      <c r="GC249" s="329"/>
      <c r="GD249" s="329"/>
      <c r="GE249" s="329"/>
      <c r="GF249" s="329"/>
      <c r="GG249" s="329"/>
      <c r="GH249" s="329"/>
      <c r="GI249" s="329"/>
      <c r="GJ249" s="329"/>
      <c r="GK249" s="329"/>
      <c r="GL249" s="329"/>
      <c r="GM249" s="329"/>
      <c r="GN249" s="329"/>
      <c r="GO249" s="329"/>
      <c r="GP249" s="329"/>
      <c r="GQ249" s="329"/>
      <c r="GR249" s="329"/>
      <c r="GS249" s="329"/>
      <c r="GT249" s="329"/>
      <c r="GU249" s="329"/>
      <c r="GV249" s="329"/>
      <c r="GW249" s="329"/>
      <c r="GX249" s="329"/>
      <c r="GY249" s="329"/>
      <c r="GZ249" s="329"/>
      <c r="HA249" s="329"/>
      <c r="HB249" s="329"/>
      <c r="HC249" s="329"/>
      <c r="HD249" s="329"/>
      <c r="HE249" s="329"/>
      <c r="HF249" s="329"/>
      <c r="HG249" s="329"/>
      <c r="HH249" s="329"/>
      <c r="HI249" s="329"/>
      <c r="HJ249" s="329"/>
      <c r="HK249" s="329"/>
      <c r="HL249" s="329"/>
      <c r="HM249" s="329"/>
      <c r="HN249" s="329"/>
      <c r="HO249" s="329"/>
      <c r="HP249" s="329"/>
      <c r="HQ249" s="329"/>
      <c r="HR249" s="329"/>
      <c r="HS249" s="329"/>
      <c r="HT249" s="329"/>
      <c r="HU249" s="329"/>
      <c r="HV249" s="329"/>
      <c r="HW249" s="329"/>
      <c r="HX249" s="329"/>
      <c r="HY249" s="329"/>
      <c r="HZ249" s="329"/>
      <c r="IA249" s="329"/>
      <c r="IB249" s="329"/>
      <c r="IC249" s="329"/>
      <c r="ID249" s="329"/>
      <c r="IE249" s="329"/>
      <c r="IF249" s="329"/>
      <c r="IG249" s="329"/>
      <c r="IH249" s="329"/>
      <c r="II249" s="329"/>
      <c r="IJ249" s="329"/>
      <c r="IK249" s="329"/>
      <c r="IL249" s="329"/>
      <c r="IM249" s="329"/>
      <c r="IN249" s="329"/>
      <c r="IO249" s="329"/>
      <c r="IP249" s="329"/>
      <c r="IQ249" s="329"/>
      <c r="IR249" s="329"/>
      <c r="IS249" s="329"/>
      <c r="IT249" s="329"/>
      <c r="IU249" s="329"/>
      <c r="IV249" s="329"/>
    </row>
    <row r="250" s="70" customFormat="1" spans="1:256">
      <c r="A250" s="553" t="s">
        <v>4400</v>
      </c>
      <c r="B250" s="279" t="s">
        <v>679</v>
      </c>
      <c r="C250" s="541">
        <f ca="1">表1.2024年公共财政收入决算表!E250</f>
        <v>4017</v>
      </c>
      <c r="D250" s="541">
        <f ca="1">SUMIF($J251:$J$390,$A250,D251:D$390)</f>
        <v>4518</v>
      </c>
      <c r="E250" s="541">
        <f ca="1">SUMIF($J251:$J$390,$A250,E251:E$390)</f>
        <v>4518</v>
      </c>
      <c r="F250" s="541">
        <f ca="1">SUMIF($J251:$J$390,$A250,F251:F$390)</f>
        <v>0</v>
      </c>
      <c r="G250" s="541">
        <f ca="1">SUMIF($J251:$J$390,$A250,G251:G$390)</f>
        <v>501</v>
      </c>
      <c r="H250" s="541" t="str">
        <f ca="1" t="shared" si="60"/>
        <v>12.5%</v>
      </c>
      <c r="I250" s="22" t="str">
        <f ca="1" t="shared" si="61"/>
        <v>是</v>
      </c>
      <c r="J250" s="546" t="str">
        <f>LEFT(A250,3)</f>
        <v>103</v>
      </c>
      <c r="K250" s="93" t="str">
        <f t="shared" si="62"/>
        <v>款</v>
      </c>
      <c r="L250" s="545">
        <v>1</v>
      </c>
      <c r="M250" s="230"/>
      <c r="N250" s="230"/>
      <c r="O250" s="230"/>
      <c r="P250" s="230"/>
      <c r="Q250" s="230"/>
      <c r="R250" s="230"/>
      <c r="S250" s="230"/>
      <c r="T250" s="230"/>
      <c r="U250" s="230"/>
      <c r="V250" s="230"/>
      <c r="W250" s="230"/>
      <c r="X250" s="230"/>
      <c r="Y250" s="230"/>
      <c r="Z250" s="230"/>
      <c r="AA250" s="230"/>
      <c r="AB250" s="230"/>
      <c r="AC250" s="230"/>
      <c r="AD250" s="230"/>
      <c r="AE250" s="230"/>
      <c r="AF250" s="230"/>
      <c r="AG250" s="230"/>
      <c r="AH250" s="230"/>
      <c r="AI250" s="230"/>
      <c r="AJ250" s="230"/>
      <c r="AK250" s="230"/>
      <c r="AL250" s="230"/>
      <c r="AM250" s="230"/>
      <c r="AN250" s="230"/>
      <c r="AO250" s="230"/>
      <c r="AP250" s="230"/>
      <c r="AQ250" s="230"/>
      <c r="AR250" s="230"/>
      <c r="AS250" s="230"/>
      <c r="AT250" s="230"/>
      <c r="AU250" s="230"/>
      <c r="AV250" s="230"/>
      <c r="AW250" s="230"/>
      <c r="AX250" s="230"/>
      <c r="AY250" s="230"/>
      <c r="AZ250" s="230"/>
      <c r="BA250" s="230"/>
      <c r="BB250" s="230"/>
      <c r="BC250" s="230"/>
      <c r="BD250" s="230"/>
      <c r="BE250" s="230"/>
      <c r="BF250" s="230"/>
      <c r="BG250" s="230"/>
      <c r="BH250" s="230"/>
      <c r="BI250" s="230"/>
      <c r="BJ250" s="230"/>
      <c r="BK250" s="230"/>
      <c r="BL250" s="230"/>
      <c r="BM250" s="230"/>
      <c r="BN250" s="230"/>
      <c r="BO250" s="230"/>
      <c r="BP250" s="230"/>
      <c r="BQ250" s="230"/>
      <c r="BR250" s="230"/>
      <c r="BS250" s="230"/>
      <c r="BT250" s="230"/>
      <c r="BU250" s="230"/>
      <c r="BV250" s="230"/>
      <c r="BW250" s="230"/>
      <c r="BX250" s="230"/>
      <c r="BY250" s="230"/>
      <c r="BZ250" s="230"/>
      <c r="CA250" s="230"/>
      <c r="CB250" s="230"/>
      <c r="CC250" s="230"/>
      <c r="CD250" s="230"/>
      <c r="CE250" s="230"/>
      <c r="CF250" s="230"/>
      <c r="CG250" s="230"/>
      <c r="CH250" s="230"/>
      <c r="CI250" s="230"/>
      <c r="CJ250" s="230"/>
      <c r="CK250" s="230"/>
      <c r="CL250" s="230"/>
      <c r="CM250" s="230"/>
      <c r="CN250" s="230"/>
      <c r="CO250" s="230"/>
      <c r="CP250" s="230"/>
      <c r="CQ250" s="230"/>
      <c r="CR250" s="230"/>
      <c r="CS250" s="230"/>
      <c r="CT250" s="230"/>
      <c r="CU250" s="230"/>
      <c r="CV250" s="230"/>
      <c r="CW250" s="230"/>
      <c r="CX250" s="230"/>
      <c r="CY250" s="230"/>
      <c r="CZ250" s="230"/>
      <c r="DA250" s="230"/>
      <c r="DB250" s="230"/>
      <c r="DC250" s="230"/>
      <c r="DD250" s="230"/>
      <c r="DE250" s="230"/>
      <c r="DF250" s="230"/>
      <c r="DG250" s="230"/>
      <c r="DH250" s="230"/>
      <c r="DI250" s="230"/>
      <c r="DJ250" s="230"/>
      <c r="DK250" s="230"/>
      <c r="DL250" s="230"/>
      <c r="DM250" s="230"/>
      <c r="DN250" s="230"/>
      <c r="DO250" s="230"/>
      <c r="DP250" s="230"/>
      <c r="DQ250" s="230"/>
      <c r="DR250" s="230"/>
      <c r="DS250" s="230"/>
      <c r="DT250" s="230"/>
      <c r="DU250" s="230"/>
      <c r="DV250" s="230"/>
      <c r="DW250" s="230"/>
      <c r="DX250" s="230"/>
      <c r="DY250" s="230"/>
      <c r="DZ250" s="230"/>
      <c r="EA250" s="230"/>
      <c r="EB250" s="230"/>
      <c r="EC250" s="230"/>
      <c r="ED250" s="230"/>
      <c r="EE250" s="230"/>
      <c r="EF250" s="230"/>
      <c r="EG250" s="230"/>
      <c r="EH250" s="230"/>
      <c r="EI250" s="230"/>
      <c r="EJ250" s="230"/>
      <c r="EK250" s="230"/>
      <c r="EL250" s="230"/>
      <c r="EM250" s="230"/>
      <c r="EN250" s="230"/>
      <c r="EO250" s="230"/>
      <c r="EP250" s="230"/>
      <c r="EQ250" s="230"/>
      <c r="ER250" s="230"/>
      <c r="ES250" s="230"/>
      <c r="ET250" s="230"/>
      <c r="EU250" s="230"/>
      <c r="EV250" s="230"/>
      <c r="EW250" s="230"/>
      <c r="EX250" s="230"/>
      <c r="EY250" s="230"/>
      <c r="EZ250" s="230"/>
      <c r="FA250" s="230"/>
      <c r="FB250" s="230"/>
      <c r="FC250" s="230"/>
      <c r="FD250" s="230"/>
      <c r="FE250" s="230"/>
      <c r="FF250" s="230"/>
      <c r="FG250" s="230"/>
      <c r="FH250" s="230"/>
      <c r="FI250" s="230"/>
      <c r="FJ250" s="230"/>
      <c r="FK250" s="230"/>
      <c r="FL250" s="230"/>
      <c r="FM250" s="230"/>
      <c r="FN250" s="230"/>
      <c r="FO250" s="230"/>
      <c r="FP250" s="230"/>
      <c r="FQ250" s="230"/>
      <c r="FR250" s="230"/>
      <c r="FS250" s="230"/>
      <c r="FT250" s="230"/>
      <c r="FU250" s="230"/>
      <c r="FV250" s="230"/>
      <c r="FW250" s="230"/>
      <c r="FX250" s="230"/>
      <c r="FY250" s="230"/>
      <c r="FZ250" s="230"/>
      <c r="GA250" s="230"/>
      <c r="GB250" s="230"/>
      <c r="GC250" s="230"/>
      <c r="GD250" s="230"/>
      <c r="GE250" s="230"/>
      <c r="GF250" s="230"/>
      <c r="GG250" s="230"/>
      <c r="GH250" s="230"/>
      <c r="GI250" s="230"/>
      <c r="GJ250" s="230"/>
      <c r="GK250" s="230"/>
      <c r="GL250" s="230"/>
      <c r="GM250" s="230"/>
      <c r="GN250" s="230"/>
      <c r="GO250" s="230"/>
      <c r="GP250" s="230"/>
      <c r="GQ250" s="230"/>
      <c r="GR250" s="230"/>
      <c r="GS250" s="230"/>
      <c r="GT250" s="230"/>
      <c r="GU250" s="230"/>
      <c r="GV250" s="230"/>
      <c r="GW250" s="230"/>
      <c r="GX250" s="230"/>
      <c r="GY250" s="230"/>
      <c r="GZ250" s="230"/>
      <c r="HA250" s="230"/>
      <c r="HB250" s="230"/>
      <c r="HC250" s="230"/>
      <c r="HD250" s="230"/>
      <c r="HE250" s="230"/>
      <c r="HF250" s="230"/>
      <c r="HG250" s="230"/>
      <c r="HH250" s="230"/>
      <c r="HI250" s="230"/>
      <c r="HJ250" s="230"/>
      <c r="HK250" s="230"/>
      <c r="HL250" s="230"/>
      <c r="HM250" s="230"/>
      <c r="HN250" s="230"/>
      <c r="HO250" s="230"/>
      <c r="HP250" s="230"/>
      <c r="HQ250" s="230"/>
      <c r="HR250" s="230"/>
      <c r="HS250" s="230"/>
      <c r="HT250" s="230"/>
      <c r="HU250" s="230"/>
      <c r="HV250" s="230"/>
      <c r="HW250" s="230"/>
      <c r="HX250" s="230"/>
      <c r="HY250" s="230"/>
      <c r="HZ250" s="230"/>
      <c r="IA250" s="230"/>
      <c r="IB250" s="230"/>
      <c r="IC250" s="230"/>
      <c r="ID250" s="230"/>
      <c r="IE250" s="230"/>
      <c r="IF250" s="230"/>
      <c r="IG250" s="230"/>
      <c r="IH250" s="230"/>
      <c r="II250" s="230"/>
      <c r="IJ250" s="230"/>
      <c r="IK250" s="230"/>
      <c r="IL250" s="230"/>
      <c r="IM250" s="230"/>
      <c r="IN250" s="230"/>
      <c r="IO250" s="230"/>
      <c r="IP250" s="230"/>
      <c r="IQ250" s="230"/>
      <c r="IR250" s="230"/>
      <c r="IS250" s="230"/>
      <c r="IT250" s="230"/>
      <c r="IU250" s="230"/>
      <c r="IV250" s="230"/>
    </row>
    <row r="251" s="525" customFormat="1" spans="1:256">
      <c r="A251" s="353" t="s">
        <v>4402</v>
      </c>
      <c r="B251" s="307" t="s">
        <v>681</v>
      </c>
      <c r="C251" s="365">
        <f ca="1">SUMIF(表1.2024年公共财政收入决算表!$A$6:$A$387,A251,表1.2024年公共财政收入决算表!$E$6:$E$387)</f>
        <v>4017</v>
      </c>
      <c r="D251" s="365">
        <f t="shared" ref="D251:D254" si="66">SUM(E251:F251)</f>
        <v>4518</v>
      </c>
      <c r="E251" s="542">
        <v>4518</v>
      </c>
      <c r="F251" s="348"/>
      <c r="G251" s="365">
        <f ca="1" t="shared" ref="G251:G254" si="67">D251-C251</f>
        <v>501</v>
      </c>
      <c r="H251" s="365" t="str">
        <f ca="1" t="shared" si="60"/>
        <v>12.5%</v>
      </c>
      <c r="I251" s="22" t="str">
        <f ca="1" t="shared" si="61"/>
        <v>是</v>
      </c>
      <c r="J251" s="547" t="str">
        <f t="shared" ref="J251:J254" si="68">LEFT(A251,5)</f>
        <v>10305</v>
      </c>
      <c r="K251" s="93" t="str">
        <f t="shared" si="62"/>
        <v>项</v>
      </c>
      <c r="L251" s="545">
        <v>1</v>
      </c>
      <c r="M251" s="329"/>
      <c r="N251" s="329"/>
      <c r="O251" s="329"/>
      <c r="P251" s="329"/>
      <c r="Q251" s="329"/>
      <c r="R251" s="329"/>
      <c r="S251" s="329"/>
      <c r="T251" s="329"/>
      <c r="U251" s="329"/>
      <c r="V251" s="329"/>
      <c r="W251" s="329"/>
      <c r="X251" s="329"/>
      <c r="Y251" s="329"/>
      <c r="Z251" s="329"/>
      <c r="AA251" s="329"/>
      <c r="AB251" s="329"/>
      <c r="AC251" s="329"/>
      <c r="AD251" s="329"/>
      <c r="AE251" s="329"/>
      <c r="AF251" s="329"/>
      <c r="AG251" s="329"/>
      <c r="AH251" s="329"/>
      <c r="AI251" s="329"/>
      <c r="AJ251" s="329"/>
      <c r="AK251" s="329"/>
      <c r="AL251" s="329"/>
      <c r="AM251" s="329"/>
      <c r="AN251" s="329"/>
      <c r="AO251" s="329"/>
      <c r="AP251" s="329"/>
      <c r="AQ251" s="329"/>
      <c r="AR251" s="329"/>
      <c r="AS251" s="329"/>
      <c r="AT251" s="329"/>
      <c r="AU251" s="329"/>
      <c r="AV251" s="329"/>
      <c r="AW251" s="329"/>
      <c r="AX251" s="329"/>
      <c r="AY251" s="329"/>
      <c r="AZ251" s="329"/>
      <c r="BA251" s="329"/>
      <c r="BB251" s="329"/>
      <c r="BC251" s="329"/>
      <c r="BD251" s="329"/>
      <c r="BE251" s="329"/>
      <c r="BF251" s="329"/>
      <c r="BG251" s="329"/>
      <c r="BH251" s="329"/>
      <c r="BI251" s="329"/>
      <c r="BJ251" s="329"/>
      <c r="BK251" s="329"/>
      <c r="BL251" s="329"/>
      <c r="BM251" s="329"/>
      <c r="BN251" s="329"/>
      <c r="BO251" s="329"/>
      <c r="BP251" s="329"/>
      <c r="BQ251" s="329"/>
      <c r="BR251" s="329"/>
      <c r="BS251" s="329"/>
      <c r="BT251" s="329"/>
      <c r="BU251" s="329"/>
      <c r="BV251" s="329"/>
      <c r="BW251" s="329"/>
      <c r="BX251" s="329"/>
      <c r="BY251" s="329"/>
      <c r="BZ251" s="329"/>
      <c r="CA251" s="329"/>
      <c r="CB251" s="329"/>
      <c r="CC251" s="329"/>
      <c r="CD251" s="329"/>
      <c r="CE251" s="329"/>
      <c r="CF251" s="329"/>
      <c r="CG251" s="329"/>
      <c r="CH251" s="329"/>
      <c r="CI251" s="329"/>
      <c r="CJ251" s="329"/>
      <c r="CK251" s="329"/>
      <c r="CL251" s="329"/>
      <c r="CM251" s="329"/>
      <c r="CN251" s="329"/>
      <c r="CO251" s="329"/>
      <c r="CP251" s="329"/>
      <c r="CQ251" s="329"/>
      <c r="CR251" s="329"/>
      <c r="CS251" s="329"/>
      <c r="CT251" s="329"/>
      <c r="CU251" s="329"/>
      <c r="CV251" s="329"/>
      <c r="CW251" s="329"/>
      <c r="CX251" s="329"/>
      <c r="CY251" s="329"/>
      <c r="CZ251" s="329"/>
      <c r="DA251" s="329"/>
      <c r="DB251" s="329"/>
      <c r="DC251" s="329"/>
      <c r="DD251" s="329"/>
      <c r="DE251" s="329"/>
      <c r="DF251" s="329"/>
      <c r="DG251" s="329"/>
      <c r="DH251" s="329"/>
      <c r="DI251" s="329"/>
      <c r="DJ251" s="329"/>
      <c r="DK251" s="329"/>
      <c r="DL251" s="329"/>
      <c r="DM251" s="329"/>
      <c r="DN251" s="329"/>
      <c r="DO251" s="329"/>
      <c r="DP251" s="329"/>
      <c r="DQ251" s="329"/>
      <c r="DR251" s="329"/>
      <c r="DS251" s="329"/>
      <c r="DT251" s="329"/>
      <c r="DU251" s="329"/>
      <c r="DV251" s="329"/>
      <c r="DW251" s="329"/>
      <c r="DX251" s="329"/>
      <c r="DY251" s="329"/>
      <c r="DZ251" s="329"/>
      <c r="EA251" s="329"/>
      <c r="EB251" s="329"/>
      <c r="EC251" s="329"/>
      <c r="ED251" s="329"/>
      <c r="EE251" s="329"/>
      <c r="EF251" s="329"/>
      <c r="EG251" s="329"/>
      <c r="EH251" s="329"/>
      <c r="EI251" s="329"/>
      <c r="EJ251" s="329"/>
      <c r="EK251" s="329"/>
      <c r="EL251" s="329"/>
      <c r="EM251" s="329"/>
      <c r="EN251" s="329"/>
      <c r="EO251" s="329"/>
      <c r="EP251" s="329"/>
      <c r="EQ251" s="329"/>
      <c r="ER251" s="329"/>
      <c r="ES251" s="329"/>
      <c r="ET251" s="329"/>
      <c r="EU251" s="329"/>
      <c r="EV251" s="329"/>
      <c r="EW251" s="329"/>
      <c r="EX251" s="329"/>
      <c r="EY251" s="329"/>
      <c r="EZ251" s="329"/>
      <c r="FA251" s="329"/>
      <c r="FB251" s="329"/>
      <c r="FC251" s="329"/>
      <c r="FD251" s="329"/>
      <c r="FE251" s="329"/>
      <c r="FF251" s="329"/>
      <c r="FG251" s="329"/>
      <c r="FH251" s="329"/>
      <c r="FI251" s="329"/>
      <c r="FJ251" s="329"/>
      <c r="FK251" s="329"/>
      <c r="FL251" s="329"/>
      <c r="FM251" s="329"/>
      <c r="FN251" s="329"/>
      <c r="FO251" s="329"/>
      <c r="FP251" s="329"/>
      <c r="FQ251" s="329"/>
      <c r="FR251" s="329"/>
      <c r="FS251" s="329"/>
      <c r="FT251" s="329"/>
      <c r="FU251" s="329"/>
      <c r="FV251" s="329"/>
      <c r="FW251" s="329"/>
      <c r="FX251" s="329"/>
      <c r="FY251" s="329"/>
      <c r="FZ251" s="329"/>
      <c r="GA251" s="329"/>
      <c r="GB251" s="329"/>
      <c r="GC251" s="329"/>
      <c r="GD251" s="329"/>
      <c r="GE251" s="329"/>
      <c r="GF251" s="329"/>
      <c r="GG251" s="329"/>
      <c r="GH251" s="329"/>
      <c r="GI251" s="329"/>
      <c r="GJ251" s="329"/>
      <c r="GK251" s="329"/>
      <c r="GL251" s="329"/>
      <c r="GM251" s="329"/>
      <c r="GN251" s="329"/>
      <c r="GO251" s="329"/>
      <c r="GP251" s="329"/>
      <c r="GQ251" s="329"/>
      <c r="GR251" s="329"/>
      <c r="GS251" s="329"/>
      <c r="GT251" s="329"/>
      <c r="GU251" s="329"/>
      <c r="GV251" s="329"/>
      <c r="GW251" s="329"/>
      <c r="GX251" s="329"/>
      <c r="GY251" s="329"/>
      <c r="GZ251" s="329"/>
      <c r="HA251" s="329"/>
      <c r="HB251" s="329"/>
      <c r="HC251" s="329"/>
      <c r="HD251" s="329"/>
      <c r="HE251" s="329"/>
      <c r="HF251" s="329"/>
      <c r="HG251" s="329"/>
      <c r="HH251" s="329"/>
      <c r="HI251" s="329"/>
      <c r="HJ251" s="329"/>
      <c r="HK251" s="329"/>
      <c r="HL251" s="329"/>
      <c r="HM251" s="329"/>
      <c r="HN251" s="329"/>
      <c r="HO251" s="329"/>
      <c r="HP251" s="329"/>
      <c r="HQ251" s="329"/>
      <c r="HR251" s="329"/>
      <c r="HS251" s="329"/>
      <c r="HT251" s="329"/>
      <c r="HU251" s="329"/>
      <c r="HV251" s="329"/>
      <c r="HW251" s="329"/>
      <c r="HX251" s="329"/>
      <c r="HY251" s="329"/>
      <c r="HZ251" s="329"/>
      <c r="IA251" s="329"/>
      <c r="IB251" s="329"/>
      <c r="IC251" s="329"/>
      <c r="ID251" s="329"/>
      <c r="IE251" s="329"/>
      <c r="IF251" s="329"/>
      <c r="IG251" s="329"/>
      <c r="IH251" s="329"/>
      <c r="II251" s="329"/>
      <c r="IJ251" s="329"/>
      <c r="IK251" s="329"/>
      <c r="IL251" s="329"/>
      <c r="IM251" s="329"/>
      <c r="IN251" s="329"/>
      <c r="IO251" s="329"/>
      <c r="IP251" s="329"/>
      <c r="IQ251" s="329"/>
      <c r="IR251" s="329"/>
      <c r="IS251" s="329"/>
      <c r="IT251" s="329"/>
      <c r="IU251" s="329"/>
      <c r="IV251" s="329"/>
    </row>
    <row r="252" s="524" customFormat="1" ht="15.75" hidden="1" spans="1:256">
      <c r="A252" s="353" t="s">
        <v>4403</v>
      </c>
      <c r="B252" s="307" t="s">
        <v>738</v>
      </c>
      <c r="C252" s="365">
        <f ca="1">SUMIF(表1.2024年公共财政收入决算表!$A$6:$A$387,A252,表1.2024年公共财政收入决算表!$E$6:$E$387)</f>
        <v>0</v>
      </c>
      <c r="D252" s="365">
        <f t="shared" si="66"/>
        <v>0</v>
      </c>
      <c r="E252" s="542"/>
      <c r="F252" s="348"/>
      <c r="G252" s="348">
        <f ca="1" t="shared" si="67"/>
        <v>0</v>
      </c>
      <c r="H252" s="348" t="str">
        <f ca="1" t="shared" si="60"/>
        <v/>
      </c>
      <c r="I252" s="22" t="str">
        <f ca="1" t="shared" si="61"/>
        <v>否</v>
      </c>
      <c r="J252" s="547" t="str">
        <f t="shared" si="68"/>
        <v>10305</v>
      </c>
      <c r="K252" s="93" t="str">
        <f t="shared" si="62"/>
        <v>项</v>
      </c>
      <c r="L252" s="329"/>
      <c r="M252" s="329"/>
      <c r="N252" s="329"/>
      <c r="O252" s="329"/>
      <c r="P252" s="329"/>
      <c r="Q252" s="329"/>
      <c r="R252" s="329"/>
      <c r="S252" s="329"/>
      <c r="T252" s="329"/>
      <c r="U252" s="329"/>
      <c r="V252" s="329"/>
      <c r="W252" s="329"/>
      <c r="X252" s="329"/>
      <c r="Y252" s="329"/>
      <c r="Z252" s="329"/>
      <c r="AA252" s="329"/>
      <c r="AB252" s="329"/>
      <c r="AC252" s="329"/>
      <c r="AD252" s="329"/>
      <c r="AE252" s="329"/>
      <c r="AF252" s="329"/>
      <c r="AG252" s="329"/>
      <c r="AH252" s="329"/>
      <c r="AI252" s="329"/>
      <c r="AJ252" s="329"/>
      <c r="AK252" s="329"/>
      <c r="AL252" s="329"/>
      <c r="AM252" s="329"/>
      <c r="AN252" s="329"/>
      <c r="AO252" s="329"/>
      <c r="AP252" s="329"/>
      <c r="AQ252" s="329"/>
      <c r="AR252" s="329"/>
      <c r="AS252" s="329"/>
      <c r="AT252" s="329"/>
      <c r="AU252" s="329"/>
      <c r="AV252" s="329"/>
      <c r="AW252" s="329"/>
      <c r="AX252" s="329"/>
      <c r="AY252" s="329"/>
      <c r="AZ252" s="329"/>
      <c r="BA252" s="329"/>
      <c r="BB252" s="329"/>
      <c r="BC252" s="329"/>
      <c r="BD252" s="329"/>
      <c r="BE252" s="329"/>
      <c r="BF252" s="329"/>
      <c r="BG252" s="329"/>
      <c r="BH252" s="329"/>
      <c r="BI252" s="329"/>
      <c r="BJ252" s="329"/>
      <c r="BK252" s="329"/>
      <c r="BL252" s="329"/>
      <c r="BM252" s="329"/>
      <c r="BN252" s="329"/>
      <c r="BO252" s="329"/>
      <c r="BP252" s="329"/>
      <c r="BQ252" s="329"/>
      <c r="BR252" s="329"/>
      <c r="BS252" s="329"/>
      <c r="BT252" s="329"/>
      <c r="BU252" s="329"/>
      <c r="BV252" s="329"/>
      <c r="BW252" s="329"/>
      <c r="BX252" s="329"/>
      <c r="BY252" s="329"/>
      <c r="BZ252" s="329"/>
      <c r="CA252" s="329"/>
      <c r="CB252" s="329"/>
      <c r="CC252" s="329"/>
      <c r="CD252" s="329"/>
      <c r="CE252" s="329"/>
      <c r="CF252" s="329"/>
      <c r="CG252" s="329"/>
      <c r="CH252" s="329"/>
      <c r="CI252" s="329"/>
      <c r="CJ252" s="329"/>
      <c r="CK252" s="329"/>
      <c r="CL252" s="329"/>
      <c r="CM252" s="329"/>
      <c r="CN252" s="329"/>
      <c r="CO252" s="329"/>
      <c r="CP252" s="329"/>
      <c r="CQ252" s="329"/>
      <c r="CR252" s="329"/>
      <c r="CS252" s="329"/>
      <c r="CT252" s="329"/>
      <c r="CU252" s="329"/>
      <c r="CV252" s="329"/>
      <c r="CW252" s="329"/>
      <c r="CX252" s="329"/>
      <c r="CY252" s="329"/>
      <c r="CZ252" s="329"/>
      <c r="DA252" s="329"/>
      <c r="DB252" s="329"/>
      <c r="DC252" s="329"/>
      <c r="DD252" s="329"/>
      <c r="DE252" s="329"/>
      <c r="DF252" s="329"/>
      <c r="DG252" s="329"/>
      <c r="DH252" s="329"/>
      <c r="DI252" s="329"/>
      <c r="DJ252" s="329"/>
      <c r="DK252" s="329"/>
      <c r="DL252" s="329"/>
      <c r="DM252" s="329"/>
      <c r="DN252" s="329"/>
      <c r="DO252" s="329"/>
      <c r="DP252" s="329"/>
      <c r="DQ252" s="329"/>
      <c r="DR252" s="329"/>
      <c r="DS252" s="329"/>
      <c r="DT252" s="329"/>
      <c r="DU252" s="329"/>
      <c r="DV252" s="329"/>
      <c r="DW252" s="329"/>
      <c r="DX252" s="329"/>
      <c r="DY252" s="329"/>
      <c r="DZ252" s="329"/>
      <c r="EA252" s="329"/>
      <c r="EB252" s="329"/>
      <c r="EC252" s="329"/>
      <c r="ED252" s="329"/>
      <c r="EE252" s="329"/>
      <c r="EF252" s="329"/>
      <c r="EG252" s="329"/>
      <c r="EH252" s="329"/>
      <c r="EI252" s="329"/>
      <c r="EJ252" s="329"/>
      <c r="EK252" s="329"/>
      <c r="EL252" s="329"/>
      <c r="EM252" s="329"/>
      <c r="EN252" s="329"/>
      <c r="EO252" s="329"/>
      <c r="EP252" s="329"/>
      <c r="EQ252" s="329"/>
      <c r="ER252" s="329"/>
      <c r="ES252" s="329"/>
      <c r="ET252" s="329"/>
      <c r="EU252" s="329"/>
      <c r="EV252" s="329"/>
      <c r="EW252" s="329"/>
      <c r="EX252" s="329"/>
      <c r="EY252" s="329"/>
      <c r="EZ252" s="329"/>
      <c r="FA252" s="329"/>
      <c r="FB252" s="329"/>
      <c r="FC252" s="329"/>
      <c r="FD252" s="329"/>
      <c r="FE252" s="329"/>
      <c r="FF252" s="329"/>
      <c r="FG252" s="329"/>
      <c r="FH252" s="329"/>
      <c r="FI252" s="329"/>
      <c r="FJ252" s="329"/>
      <c r="FK252" s="329"/>
      <c r="FL252" s="329"/>
      <c r="FM252" s="329"/>
      <c r="FN252" s="329"/>
      <c r="FO252" s="329"/>
      <c r="FP252" s="329"/>
      <c r="FQ252" s="329"/>
      <c r="FR252" s="329"/>
      <c r="FS252" s="329"/>
      <c r="FT252" s="329"/>
      <c r="FU252" s="329"/>
      <c r="FV252" s="329"/>
      <c r="FW252" s="329"/>
      <c r="FX252" s="329"/>
      <c r="FY252" s="329"/>
      <c r="FZ252" s="329"/>
      <c r="GA252" s="329"/>
      <c r="GB252" s="329"/>
      <c r="GC252" s="329"/>
      <c r="GD252" s="329"/>
      <c r="GE252" s="329"/>
      <c r="GF252" s="329"/>
      <c r="GG252" s="329"/>
      <c r="GH252" s="329"/>
      <c r="GI252" s="329"/>
      <c r="GJ252" s="329"/>
      <c r="GK252" s="329"/>
      <c r="GL252" s="329"/>
      <c r="GM252" s="329"/>
      <c r="GN252" s="329"/>
      <c r="GO252" s="329"/>
      <c r="GP252" s="329"/>
      <c r="GQ252" s="329"/>
      <c r="GR252" s="329"/>
      <c r="GS252" s="329"/>
      <c r="GT252" s="329"/>
      <c r="GU252" s="329"/>
      <c r="GV252" s="329"/>
      <c r="GW252" s="329"/>
      <c r="GX252" s="329"/>
      <c r="GY252" s="329"/>
      <c r="GZ252" s="329"/>
      <c r="HA252" s="329"/>
      <c r="HB252" s="329"/>
      <c r="HC252" s="329"/>
      <c r="HD252" s="329"/>
      <c r="HE252" s="329"/>
      <c r="HF252" s="329"/>
      <c r="HG252" s="329"/>
      <c r="HH252" s="329"/>
      <c r="HI252" s="329"/>
      <c r="HJ252" s="329"/>
      <c r="HK252" s="329"/>
      <c r="HL252" s="329"/>
      <c r="HM252" s="329"/>
      <c r="HN252" s="329"/>
      <c r="HO252" s="329"/>
      <c r="HP252" s="329"/>
      <c r="HQ252" s="329"/>
      <c r="HR252" s="329"/>
      <c r="HS252" s="329"/>
      <c r="HT252" s="329"/>
      <c r="HU252" s="329"/>
      <c r="HV252" s="329"/>
      <c r="HW252" s="329"/>
      <c r="HX252" s="329"/>
      <c r="HY252" s="329"/>
      <c r="HZ252" s="329"/>
      <c r="IA252" s="329"/>
      <c r="IB252" s="329"/>
      <c r="IC252" s="329"/>
      <c r="ID252" s="329"/>
      <c r="IE252" s="329"/>
      <c r="IF252" s="329"/>
      <c r="IG252" s="329"/>
      <c r="IH252" s="329"/>
      <c r="II252" s="329"/>
      <c r="IJ252" s="329"/>
      <c r="IK252" s="329"/>
      <c r="IL252" s="329"/>
      <c r="IM252" s="329"/>
      <c r="IN252" s="329"/>
      <c r="IO252" s="329"/>
      <c r="IP252" s="329"/>
      <c r="IQ252" s="329"/>
      <c r="IR252" s="329"/>
      <c r="IS252" s="329"/>
      <c r="IT252" s="329"/>
      <c r="IU252" s="329"/>
      <c r="IV252" s="329"/>
    </row>
    <row r="253" s="524" customFormat="1" ht="15.75" hidden="1" spans="1:256">
      <c r="A253" s="353" t="s">
        <v>4404</v>
      </c>
      <c r="B253" s="307" t="s">
        <v>747</v>
      </c>
      <c r="C253" s="365">
        <f ca="1">SUMIF(表1.2024年公共财政收入决算表!$A$6:$A$387,A253,表1.2024年公共财政收入决算表!$E$6:$E$387)</f>
        <v>0</v>
      </c>
      <c r="D253" s="365">
        <f t="shared" si="66"/>
        <v>0</v>
      </c>
      <c r="E253" s="542"/>
      <c r="F253" s="348"/>
      <c r="G253" s="348">
        <f ca="1" t="shared" si="67"/>
        <v>0</v>
      </c>
      <c r="H253" s="348" t="str">
        <f ca="1" t="shared" si="60"/>
        <v/>
      </c>
      <c r="I253" s="22" t="str">
        <f ca="1" t="shared" si="61"/>
        <v>否</v>
      </c>
      <c r="J253" s="547" t="str">
        <f t="shared" si="68"/>
        <v>10305</v>
      </c>
      <c r="K253" s="93" t="str">
        <f t="shared" si="62"/>
        <v>项</v>
      </c>
      <c r="L253" s="329"/>
      <c r="M253" s="329"/>
      <c r="N253" s="329"/>
      <c r="O253" s="329"/>
      <c r="P253" s="329"/>
      <c r="Q253" s="329"/>
      <c r="R253" s="329"/>
      <c r="S253" s="329"/>
      <c r="T253" s="329"/>
      <c r="U253" s="329"/>
      <c r="V253" s="329"/>
      <c r="W253" s="329"/>
      <c r="X253" s="329"/>
      <c r="Y253" s="329"/>
      <c r="Z253" s="329"/>
      <c r="AA253" s="329"/>
      <c r="AB253" s="329"/>
      <c r="AC253" s="329"/>
      <c r="AD253" s="329"/>
      <c r="AE253" s="329"/>
      <c r="AF253" s="329"/>
      <c r="AG253" s="329"/>
      <c r="AH253" s="329"/>
      <c r="AI253" s="329"/>
      <c r="AJ253" s="329"/>
      <c r="AK253" s="329"/>
      <c r="AL253" s="329"/>
      <c r="AM253" s="329"/>
      <c r="AN253" s="329"/>
      <c r="AO253" s="329"/>
      <c r="AP253" s="329"/>
      <c r="AQ253" s="329"/>
      <c r="AR253" s="329"/>
      <c r="AS253" s="329"/>
      <c r="AT253" s="329"/>
      <c r="AU253" s="329"/>
      <c r="AV253" s="329"/>
      <c r="AW253" s="329"/>
      <c r="AX253" s="329"/>
      <c r="AY253" s="329"/>
      <c r="AZ253" s="329"/>
      <c r="BA253" s="329"/>
      <c r="BB253" s="329"/>
      <c r="BC253" s="329"/>
      <c r="BD253" s="329"/>
      <c r="BE253" s="329"/>
      <c r="BF253" s="329"/>
      <c r="BG253" s="329"/>
      <c r="BH253" s="329"/>
      <c r="BI253" s="329"/>
      <c r="BJ253" s="329"/>
      <c r="BK253" s="329"/>
      <c r="BL253" s="329"/>
      <c r="BM253" s="329"/>
      <c r="BN253" s="329"/>
      <c r="BO253" s="329"/>
      <c r="BP253" s="329"/>
      <c r="BQ253" s="329"/>
      <c r="BR253" s="329"/>
      <c r="BS253" s="329"/>
      <c r="BT253" s="329"/>
      <c r="BU253" s="329"/>
      <c r="BV253" s="329"/>
      <c r="BW253" s="329"/>
      <c r="BX253" s="329"/>
      <c r="BY253" s="329"/>
      <c r="BZ253" s="329"/>
      <c r="CA253" s="329"/>
      <c r="CB253" s="329"/>
      <c r="CC253" s="329"/>
      <c r="CD253" s="329"/>
      <c r="CE253" s="329"/>
      <c r="CF253" s="329"/>
      <c r="CG253" s="329"/>
      <c r="CH253" s="329"/>
      <c r="CI253" s="329"/>
      <c r="CJ253" s="329"/>
      <c r="CK253" s="329"/>
      <c r="CL253" s="329"/>
      <c r="CM253" s="329"/>
      <c r="CN253" s="329"/>
      <c r="CO253" s="329"/>
      <c r="CP253" s="329"/>
      <c r="CQ253" s="329"/>
      <c r="CR253" s="329"/>
      <c r="CS253" s="329"/>
      <c r="CT253" s="329"/>
      <c r="CU253" s="329"/>
      <c r="CV253" s="329"/>
      <c r="CW253" s="329"/>
      <c r="CX253" s="329"/>
      <c r="CY253" s="329"/>
      <c r="CZ253" s="329"/>
      <c r="DA253" s="329"/>
      <c r="DB253" s="329"/>
      <c r="DC253" s="329"/>
      <c r="DD253" s="329"/>
      <c r="DE253" s="329"/>
      <c r="DF253" s="329"/>
      <c r="DG253" s="329"/>
      <c r="DH253" s="329"/>
      <c r="DI253" s="329"/>
      <c r="DJ253" s="329"/>
      <c r="DK253" s="329"/>
      <c r="DL253" s="329"/>
      <c r="DM253" s="329"/>
      <c r="DN253" s="329"/>
      <c r="DO253" s="329"/>
      <c r="DP253" s="329"/>
      <c r="DQ253" s="329"/>
      <c r="DR253" s="329"/>
      <c r="DS253" s="329"/>
      <c r="DT253" s="329"/>
      <c r="DU253" s="329"/>
      <c r="DV253" s="329"/>
      <c r="DW253" s="329"/>
      <c r="DX253" s="329"/>
      <c r="DY253" s="329"/>
      <c r="DZ253" s="329"/>
      <c r="EA253" s="329"/>
      <c r="EB253" s="329"/>
      <c r="EC253" s="329"/>
      <c r="ED253" s="329"/>
      <c r="EE253" s="329"/>
      <c r="EF253" s="329"/>
      <c r="EG253" s="329"/>
      <c r="EH253" s="329"/>
      <c r="EI253" s="329"/>
      <c r="EJ253" s="329"/>
      <c r="EK253" s="329"/>
      <c r="EL253" s="329"/>
      <c r="EM253" s="329"/>
      <c r="EN253" s="329"/>
      <c r="EO253" s="329"/>
      <c r="EP253" s="329"/>
      <c r="EQ253" s="329"/>
      <c r="ER253" s="329"/>
      <c r="ES253" s="329"/>
      <c r="ET253" s="329"/>
      <c r="EU253" s="329"/>
      <c r="EV253" s="329"/>
      <c r="EW253" s="329"/>
      <c r="EX253" s="329"/>
      <c r="EY253" s="329"/>
      <c r="EZ253" s="329"/>
      <c r="FA253" s="329"/>
      <c r="FB253" s="329"/>
      <c r="FC253" s="329"/>
      <c r="FD253" s="329"/>
      <c r="FE253" s="329"/>
      <c r="FF253" s="329"/>
      <c r="FG253" s="329"/>
      <c r="FH253" s="329"/>
      <c r="FI253" s="329"/>
      <c r="FJ253" s="329"/>
      <c r="FK253" s="329"/>
      <c r="FL253" s="329"/>
      <c r="FM253" s="329"/>
      <c r="FN253" s="329"/>
      <c r="FO253" s="329"/>
      <c r="FP253" s="329"/>
      <c r="FQ253" s="329"/>
      <c r="FR253" s="329"/>
      <c r="FS253" s="329"/>
      <c r="FT253" s="329"/>
      <c r="FU253" s="329"/>
      <c r="FV253" s="329"/>
      <c r="FW253" s="329"/>
      <c r="FX253" s="329"/>
      <c r="FY253" s="329"/>
      <c r="FZ253" s="329"/>
      <c r="GA253" s="329"/>
      <c r="GB253" s="329"/>
      <c r="GC253" s="329"/>
      <c r="GD253" s="329"/>
      <c r="GE253" s="329"/>
      <c r="GF253" s="329"/>
      <c r="GG253" s="329"/>
      <c r="GH253" s="329"/>
      <c r="GI253" s="329"/>
      <c r="GJ253" s="329"/>
      <c r="GK253" s="329"/>
      <c r="GL253" s="329"/>
      <c r="GM253" s="329"/>
      <c r="GN253" s="329"/>
      <c r="GO253" s="329"/>
      <c r="GP253" s="329"/>
      <c r="GQ253" s="329"/>
      <c r="GR253" s="329"/>
      <c r="GS253" s="329"/>
      <c r="GT253" s="329"/>
      <c r="GU253" s="329"/>
      <c r="GV253" s="329"/>
      <c r="GW253" s="329"/>
      <c r="GX253" s="329"/>
      <c r="GY253" s="329"/>
      <c r="GZ253" s="329"/>
      <c r="HA253" s="329"/>
      <c r="HB253" s="329"/>
      <c r="HC253" s="329"/>
      <c r="HD253" s="329"/>
      <c r="HE253" s="329"/>
      <c r="HF253" s="329"/>
      <c r="HG253" s="329"/>
      <c r="HH253" s="329"/>
      <c r="HI253" s="329"/>
      <c r="HJ253" s="329"/>
      <c r="HK253" s="329"/>
      <c r="HL253" s="329"/>
      <c r="HM253" s="329"/>
      <c r="HN253" s="329"/>
      <c r="HO253" s="329"/>
      <c r="HP253" s="329"/>
      <c r="HQ253" s="329"/>
      <c r="HR253" s="329"/>
      <c r="HS253" s="329"/>
      <c r="HT253" s="329"/>
      <c r="HU253" s="329"/>
      <c r="HV253" s="329"/>
      <c r="HW253" s="329"/>
      <c r="HX253" s="329"/>
      <c r="HY253" s="329"/>
      <c r="HZ253" s="329"/>
      <c r="IA253" s="329"/>
      <c r="IB253" s="329"/>
      <c r="IC253" s="329"/>
      <c r="ID253" s="329"/>
      <c r="IE253" s="329"/>
      <c r="IF253" s="329"/>
      <c r="IG253" s="329"/>
      <c r="IH253" s="329"/>
      <c r="II253" s="329"/>
      <c r="IJ253" s="329"/>
      <c r="IK253" s="329"/>
      <c r="IL253" s="329"/>
      <c r="IM253" s="329"/>
      <c r="IN253" s="329"/>
      <c r="IO253" s="329"/>
      <c r="IP253" s="329"/>
      <c r="IQ253" s="329"/>
      <c r="IR253" s="329"/>
      <c r="IS253" s="329"/>
      <c r="IT253" s="329"/>
      <c r="IU253" s="329"/>
      <c r="IV253" s="329"/>
    </row>
    <row r="254" s="524" customFormat="1" ht="15.75" hidden="1" spans="1:256">
      <c r="A254" s="353" t="s">
        <v>4405</v>
      </c>
      <c r="B254" s="307" t="s">
        <v>748</v>
      </c>
      <c r="C254" s="365">
        <f ca="1">SUMIF(表1.2024年公共财政收入决算表!$A$6:$A$387,A254,表1.2024年公共财政收入决算表!$E$6:$E$387)</f>
        <v>0</v>
      </c>
      <c r="D254" s="365">
        <f t="shared" si="66"/>
        <v>0</v>
      </c>
      <c r="E254" s="542"/>
      <c r="F254" s="348"/>
      <c r="G254" s="348">
        <f ca="1" t="shared" si="67"/>
        <v>0</v>
      </c>
      <c r="H254" s="348" t="str">
        <f ca="1" t="shared" si="60"/>
        <v/>
      </c>
      <c r="I254" s="22" t="str">
        <f ca="1" t="shared" si="61"/>
        <v>否</v>
      </c>
      <c r="J254" s="547" t="str">
        <f t="shared" si="68"/>
        <v>10305</v>
      </c>
      <c r="K254" s="93" t="str">
        <f t="shared" si="62"/>
        <v>项</v>
      </c>
      <c r="L254" s="329"/>
      <c r="M254" s="329"/>
      <c r="N254" s="329"/>
      <c r="O254" s="329"/>
      <c r="P254" s="329"/>
      <c r="Q254" s="329"/>
      <c r="R254" s="329"/>
      <c r="S254" s="329"/>
      <c r="T254" s="329"/>
      <c r="U254" s="329"/>
      <c r="V254" s="329"/>
      <c r="W254" s="329"/>
      <c r="X254" s="329"/>
      <c r="Y254" s="329"/>
      <c r="Z254" s="329"/>
      <c r="AA254" s="329"/>
      <c r="AB254" s="329"/>
      <c r="AC254" s="329"/>
      <c r="AD254" s="329"/>
      <c r="AE254" s="329"/>
      <c r="AF254" s="329"/>
      <c r="AG254" s="329"/>
      <c r="AH254" s="329"/>
      <c r="AI254" s="329"/>
      <c r="AJ254" s="329"/>
      <c r="AK254" s="329"/>
      <c r="AL254" s="329"/>
      <c r="AM254" s="329"/>
      <c r="AN254" s="329"/>
      <c r="AO254" s="329"/>
      <c r="AP254" s="329"/>
      <c r="AQ254" s="329"/>
      <c r="AR254" s="329"/>
      <c r="AS254" s="329"/>
      <c r="AT254" s="329"/>
      <c r="AU254" s="329"/>
      <c r="AV254" s="329"/>
      <c r="AW254" s="329"/>
      <c r="AX254" s="329"/>
      <c r="AY254" s="329"/>
      <c r="AZ254" s="329"/>
      <c r="BA254" s="329"/>
      <c r="BB254" s="329"/>
      <c r="BC254" s="329"/>
      <c r="BD254" s="329"/>
      <c r="BE254" s="329"/>
      <c r="BF254" s="329"/>
      <c r="BG254" s="329"/>
      <c r="BH254" s="329"/>
      <c r="BI254" s="329"/>
      <c r="BJ254" s="329"/>
      <c r="BK254" s="329"/>
      <c r="BL254" s="329"/>
      <c r="BM254" s="329"/>
      <c r="BN254" s="329"/>
      <c r="BO254" s="329"/>
      <c r="BP254" s="329"/>
      <c r="BQ254" s="329"/>
      <c r="BR254" s="329"/>
      <c r="BS254" s="329"/>
      <c r="BT254" s="329"/>
      <c r="BU254" s="329"/>
      <c r="BV254" s="329"/>
      <c r="BW254" s="329"/>
      <c r="BX254" s="329"/>
      <c r="BY254" s="329"/>
      <c r="BZ254" s="329"/>
      <c r="CA254" s="329"/>
      <c r="CB254" s="329"/>
      <c r="CC254" s="329"/>
      <c r="CD254" s="329"/>
      <c r="CE254" s="329"/>
      <c r="CF254" s="329"/>
      <c r="CG254" s="329"/>
      <c r="CH254" s="329"/>
      <c r="CI254" s="329"/>
      <c r="CJ254" s="329"/>
      <c r="CK254" s="329"/>
      <c r="CL254" s="329"/>
      <c r="CM254" s="329"/>
      <c r="CN254" s="329"/>
      <c r="CO254" s="329"/>
      <c r="CP254" s="329"/>
      <c r="CQ254" s="329"/>
      <c r="CR254" s="329"/>
      <c r="CS254" s="329"/>
      <c r="CT254" s="329"/>
      <c r="CU254" s="329"/>
      <c r="CV254" s="329"/>
      <c r="CW254" s="329"/>
      <c r="CX254" s="329"/>
      <c r="CY254" s="329"/>
      <c r="CZ254" s="329"/>
      <c r="DA254" s="329"/>
      <c r="DB254" s="329"/>
      <c r="DC254" s="329"/>
      <c r="DD254" s="329"/>
      <c r="DE254" s="329"/>
      <c r="DF254" s="329"/>
      <c r="DG254" s="329"/>
      <c r="DH254" s="329"/>
      <c r="DI254" s="329"/>
      <c r="DJ254" s="329"/>
      <c r="DK254" s="329"/>
      <c r="DL254" s="329"/>
      <c r="DM254" s="329"/>
      <c r="DN254" s="329"/>
      <c r="DO254" s="329"/>
      <c r="DP254" s="329"/>
      <c r="DQ254" s="329"/>
      <c r="DR254" s="329"/>
      <c r="DS254" s="329"/>
      <c r="DT254" s="329"/>
      <c r="DU254" s="329"/>
      <c r="DV254" s="329"/>
      <c r="DW254" s="329"/>
      <c r="DX254" s="329"/>
      <c r="DY254" s="329"/>
      <c r="DZ254" s="329"/>
      <c r="EA254" s="329"/>
      <c r="EB254" s="329"/>
      <c r="EC254" s="329"/>
      <c r="ED254" s="329"/>
      <c r="EE254" s="329"/>
      <c r="EF254" s="329"/>
      <c r="EG254" s="329"/>
      <c r="EH254" s="329"/>
      <c r="EI254" s="329"/>
      <c r="EJ254" s="329"/>
      <c r="EK254" s="329"/>
      <c r="EL254" s="329"/>
      <c r="EM254" s="329"/>
      <c r="EN254" s="329"/>
      <c r="EO254" s="329"/>
      <c r="EP254" s="329"/>
      <c r="EQ254" s="329"/>
      <c r="ER254" s="329"/>
      <c r="ES254" s="329"/>
      <c r="ET254" s="329"/>
      <c r="EU254" s="329"/>
      <c r="EV254" s="329"/>
      <c r="EW254" s="329"/>
      <c r="EX254" s="329"/>
      <c r="EY254" s="329"/>
      <c r="EZ254" s="329"/>
      <c r="FA254" s="329"/>
      <c r="FB254" s="329"/>
      <c r="FC254" s="329"/>
      <c r="FD254" s="329"/>
      <c r="FE254" s="329"/>
      <c r="FF254" s="329"/>
      <c r="FG254" s="329"/>
      <c r="FH254" s="329"/>
      <c r="FI254" s="329"/>
      <c r="FJ254" s="329"/>
      <c r="FK254" s="329"/>
      <c r="FL254" s="329"/>
      <c r="FM254" s="329"/>
      <c r="FN254" s="329"/>
      <c r="FO254" s="329"/>
      <c r="FP254" s="329"/>
      <c r="FQ254" s="329"/>
      <c r="FR254" s="329"/>
      <c r="FS254" s="329"/>
      <c r="FT254" s="329"/>
      <c r="FU254" s="329"/>
      <c r="FV254" s="329"/>
      <c r="FW254" s="329"/>
      <c r="FX254" s="329"/>
      <c r="FY254" s="329"/>
      <c r="FZ254" s="329"/>
      <c r="GA254" s="329"/>
      <c r="GB254" s="329"/>
      <c r="GC254" s="329"/>
      <c r="GD254" s="329"/>
      <c r="GE254" s="329"/>
      <c r="GF254" s="329"/>
      <c r="GG254" s="329"/>
      <c r="GH254" s="329"/>
      <c r="GI254" s="329"/>
      <c r="GJ254" s="329"/>
      <c r="GK254" s="329"/>
      <c r="GL254" s="329"/>
      <c r="GM254" s="329"/>
      <c r="GN254" s="329"/>
      <c r="GO254" s="329"/>
      <c r="GP254" s="329"/>
      <c r="GQ254" s="329"/>
      <c r="GR254" s="329"/>
      <c r="GS254" s="329"/>
      <c r="GT254" s="329"/>
      <c r="GU254" s="329"/>
      <c r="GV254" s="329"/>
      <c r="GW254" s="329"/>
      <c r="GX254" s="329"/>
      <c r="GY254" s="329"/>
      <c r="GZ254" s="329"/>
      <c r="HA254" s="329"/>
      <c r="HB254" s="329"/>
      <c r="HC254" s="329"/>
      <c r="HD254" s="329"/>
      <c r="HE254" s="329"/>
      <c r="HF254" s="329"/>
      <c r="HG254" s="329"/>
      <c r="HH254" s="329"/>
      <c r="HI254" s="329"/>
      <c r="HJ254" s="329"/>
      <c r="HK254" s="329"/>
      <c r="HL254" s="329"/>
      <c r="HM254" s="329"/>
      <c r="HN254" s="329"/>
      <c r="HO254" s="329"/>
      <c r="HP254" s="329"/>
      <c r="HQ254" s="329"/>
      <c r="HR254" s="329"/>
      <c r="HS254" s="329"/>
      <c r="HT254" s="329"/>
      <c r="HU254" s="329"/>
      <c r="HV254" s="329"/>
      <c r="HW254" s="329"/>
      <c r="HX254" s="329"/>
      <c r="HY254" s="329"/>
      <c r="HZ254" s="329"/>
      <c r="IA254" s="329"/>
      <c r="IB254" s="329"/>
      <c r="IC254" s="329"/>
      <c r="ID254" s="329"/>
      <c r="IE254" s="329"/>
      <c r="IF254" s="329"/>
      <c r="IG254" s="329"/>
      <c r="IH254" s="329"/>
      <c r="II254" s="329"/>
      <c r="IJ254" s="329"/>
      <c r="IK254" s="329"/>
      <c r="IL254" s="329"/>
      <c r="IM254" s="329"/>
      <c r="IN254" s="329"/>
      <c r="IO254" s="329"/>
      <c r="IP254" s="329"/>
      <c r="IQ254" s="329"/>
      <c r="IR254" s="329"/>
      <c r="IS254" s="329"/>
      <c r="IT254" s="329"/>
      <c r="IU254" s="329"/>
      <c r="IV254" s="329"/>
    </row>
    <row r="255" s="70" customFormat="1" ht="31.5" spans="1:256">
      <c r="A255" s="553" t="s">
        <v>4406</v>
      </c>
      <c r="B255" s="279" t="s">
        <v>7667</v>
      </c>
      <c r="C255" s="541">
        <f ca="1">表1.2024年公共财政收入决算表!E255</f>
        <v>24781</v>
      </c>
      <c r="D255" s="541">
        <f ca="1">SUMIF($J256:$J$390,$A255,D256:D$390)</f>
        <v>23314</v>
      </c>
      <c r="E255" s="541">
        <f ca="1">SUMIF($J256:$J$390,$A255,E256:E$390)</f>
        <v>23314</v>
      </c>
      <c r="F255" s="541">
        <f ca="1">SUMIF($J256:$J$390,$A255,F256:F$390)</f>
        <v>0</v>
      </c>
      <c r="G255" s="541">
        <f ca="1">SUMIF($J256:$J$390,$A255,G256:G$390)</f>
        <v>-1467</v>
      </c>
      <c r="H255" s="541" t="str">
        <f ca="1" t="shared" si="60"/>
        <v>-5.9%</v>
      </c>
      <c r="I255" s="22" t="str">
        <f ca="1" t="shared" si="61"/>
        <v>是</v>
      </c>
      <c r="J255" s="546" t="str">
        <f>LEFT(A255,3)</f>
        <v>103</v>
      </c>
      <c r="K255" s="93" t="str">
        <f t="shared" si="62"/>
        <v>款</v>
      </c>
      <c r="L255" s="545">
        <v>1</v>
      </c>
      <c r="M255" s="230"/>
      <c r="N255" s="230"/>
      <c r="O255" s="230"/>
      <c r="P255" s="230"/>
      <c r="Q255" s="230"/>
      <c r="R255" s="230"/>
      <c r="S255" s="230"/>
      <c r="T255" s="230"/>
      <c r="U255" s="230"/>
      <c r="V255" s="230"/>
      <c r="W255" s="230"/>
      <c r="X255" s="230"/>
      <c r="Y255" s="230"/>
      <c r="Z255" s="230"/>
      <c r="AA255" s="230"/>
      <c r="AB255" s="230"/>
      <c r="AC255" s="230"/>
      <c r="AD255" s="230"/>
      <c r="AE255" s="230"/>
      <c r="AF255" s="230"/>
      <c r="AG255" s="230"/>
      <c r="AH255" s="230"/>
      <c r="AI255" s="230"/>
      <c r="AJ255" s="230"/>
      <c r="AK255" s="230"/>
      <c r="AL255" s="230"/>
      <c r="AM255" s="230"/>
      <c r="AN255" s="230"/>
      <c r="AO255" s="230"/>
      <c r="AP255" s="230"/>
      <c r="AQ255" s="230"/>
      <c r="AR255" s="230"/>
      <c r="AS255" s="230"/>
      <c r="AT255" s="230"/>
      <c r="AU255" s="230"/>
      <c r="AV255" s="230"/>
      <c r="AW255" s="230"/>
      <c r="AX255" s="230"/>
      <c r="AY255" s="230"/>
      <c r="AZ255" s="230"/>
      <c r="BA255" s="230"/>
      <c r="BB255" s="230"/>
      <c r="BC255" s="230"/>
      <c r="BD255" s="230"/>
      <c r="BE255" s="230"/>
      <c r="BF255" s="230"/>
      <c r="BG255" s="230"/>
      <c r="BH255" s="230"/>
      <c r="BI255" s="230"/>
      <c r="BJ255" s="230"/>
      <c r="BK255" s="230"/>
      <c r="BL255" s="230"/>
      <c r="BM255" s="230"/>
      <c r="BN255" s="230"/>
      <c r="BO255" s="230"/>
      <c r="BP255" s="230"/>
      <c r="BQ255" s="230"/>
      <c r="BR255" s="230"/>
      <c r="BS255" s="230"/>
      <c r="BT255" s="230"/>
      <c r="BU255" s="230"/>
      <c r="BV255" s="230"/>
      <c r="BW255" s="230"/>
      <c r="BX255" s="230"/>
      <c r="BY255" s="230"/>
      <c r="BZ255" s="230"/>
      <c r="CA255" s="230"/>
      <c r="CB255" s="230"/>
      <c r="CC255" s="230"/>
      <c r="CD255" s="230"/>
      <c r="CE255" s="230"/>
      <c r="CF255" s="230"/>
      <c r="CG255" s="230"/>
      <c r="CH255" s="230"/>
      <c r="CI255" s="230"/>
      <c r="CJ255" s="230"/>
      <c r="CK255" s="230"/>
      <c r="CL255" s="230"/>
      <c r="CM255" s="230"/>
      <c r="CN255" s="230"/>
      <c r="CO255" s="230"/>
      <c r="CP255" s="230"/>
      <c r="CQ255" s="230"/>
      <c r="CR255" s="230"/>
      <c r="CS255" s="230"/>
      <c r="CT255" s="230"/>
      <c r="CU255" s="230"/>
      <c r="CV255" s="230"/>
      <c r="CW255" s="230"/>
      <c r="CX255" s="230"/>
      <c r="CY255" s="230"/>
      <c r="CZ255" s="230"/>
      <c r="DA255" s="230"/>
      <c r="DB255" s="230"/>
      <c r="DC255" s="230"/>
      <c r="DD255" s="230"/>
      <c r="DE255" s="230"/>
      <c r="DF255" s="230"/>
      <c r="DG255" s="230"/>
      <c r="DH255" s="230"/>
      <c r="DI255" s="230"/>
      <c r="DJ255" s="230"/>
      <c r="DK255" s="230"/>
      <c r="DL255" s="230"/>
      <c r="DM255" s="230"/>
      <c r="DN255" s="230"/>
      <c r="DO255" s="230"/>
      <c r="DP255" s="230"/>
      <c r="DQ255" s="230"/>
      <c r="DR255" s="230"/>
      <c r="DS255" s="230"/>
      <c r="DT255" s="230"/>
      <c r="DU255" s="230"/>
      <c r="DV255" s="230"/>
      <c r="DW255" s="230"/>
      <c r="DX255" s="230"/>
      <c r="DY255" s="230"/>
      <c r="DZ255" s="230"/>
      <c r="EA255" s="230"/>
      <c r="EB255" s="230"/>
      <c r="EC255" s="230"/>
      <c r="ED255" s="230"/>
      <c r="EE255" s="230"/>
      <c r="EF255" s="230"/>
      <c r="EG255" s="230"/>
      <c r="EH255" s="230"/>
      <c r="EI255" s="230"/>
      <c r="EJ255" s="230"/>
      <c r="EK255" s="230"/>
      <c r="EL255" s="230"/>
      <c r="EM255" s="230"/>
      <c r="EN255" s="230"/>
      <c r="EO255" s="230"/>
      <c r="EP255" s="230"/>
      <c r="EQ255" s="230"/>
      <c r="ER255" s="230"/>
      <c r="ES255" s="230"/>
      <c r="ET255" s="230"/>
      <c r="EU255" s="230"/>
      <c r="EV255" s="230"/>
      <c r="EW255" s="230"/>
      <c r="EX255" s="230"/>
      <c r="EY255" s="230"/>
      <c r="EZ255" s="230"/>
      <c r="FA255" s="230"/>
      <c r="FB255" s="230"/>
      <c r="FC255" s="230"/>
      <c r="FD255" s="230"/>
      <c r="FE255" s="230"/>
      <c r="FF255" s="230"/>
      <c r="FG255" s="230"/>
      <c r="FH255" s="230"/>
      <c r="FI255" s="230"/>
      <c r="FJ255" s="230"/>
      <c r="FK255" s="230"/>
      <c r="FL255" s="230"/>
      <c r="FM255" s="230"/>
      <c r="FN255" s="230"/>
      <c r="FO255" s="230"/>
      <c r="FP255" s="230"/>
      <c r="FQ255" s="230"/>
      <c r="FR255" s="230"/>
      <c r="FS255" s="230"/>
      <c r="FT255" s="230"/>
      <c r="FU255" s="230"/>
      <c r="FV255" s="230"/>
      <c r="FW255" s="230"/>
      <c r="FX255" s="230"/>
      <c r="FY255" s="230"/>
      <c r="FZ255" s="230"/>
      <c r="GA255" s="230"/>
      <c r="GB255" s="230"/>
      <c r="GC255" s="230"/>
      <c r="GD255" s="230"/>
      <c r="GE255" s="230"/>
      <c r="GF255" s="230"/>
      <c r="GG255" s="230"/>
      <c r="GH255" s="230"/>
      <c r="GI255" s="230"/>
      <c r="GJ255" s="230"/>
      <c r="GK255" s="230"/>
      <c r="GL255" s="230"/>
      <c r="GM255" s="230"/>
      <c r="GN255" s="230"/>
      <c r="GO255" s="230"/>
      <c r="GP255" s="230"/>
      <c r="GQ255" s="230"/>
      <c r="GR255" s="230"/>
      <c r="GS255" s="230"/>
      <c r="GT255" s="230"/>
      <c r="GU255" s="230"/>
      <c r="GV255" s="230"/>
      <c r="GW255" s="230"/>
      <c r="GX255" s="230"/>
      <c r="GY255" s="230"/>
      <c r="GZ255" s="230"/>
      <c r="HA255" s="230"/>
      <c r="HB255" s="230"/>
      <c r="HC255" s="230"/>
      <c r="HD255" s="230"/>
      <c r="HE255" s="230"/>
      <c r="HF255" s="230"/>
      <c r="HG255" s="230"/>
      <c r="HH255" s="230"/>
      <c r="HI255" s="230"/>
      <c r="HJ255" s="230"/>
      <c r="HK255" s="230"/>
      <c r="HL255" s="230"/>
      <c r="HM255" s="230"/>
      <c r="HN255" s="230"/>
      <c r="HO255" s="230"/>
      <c r="HP255" s="230"/>
      <c r="HQ255" s="230"/>
      <c r="HR255" s="230"/>
      <c r="HS255" s="230"/>
      <c r="HT255" s="230"/>
      <c r="HU255" s="230"/>
      <c r="HV255" s="230"/>
      <c r="HW255" s="230"/>
      <c r="HX255" s="230"/>
      <c r="HY255" s="230"/>
      <c r="HZ255" s="230"/>
      <c r="IA255" s="230"/>
      <c r="IB255" s="230"/>
      <c r="IC255" s="230"/>
      <c r="ID255" s="230"/>
      <c r="IE255" s="230"/>
      <c r="IF255" s="230"/>
      <c r="IG255" s="230"/>
      <c r="IH255" s="230"/>
      <c r="II255" s="230"/>
      <c r="IJ255" s="230"/>
      <c r="IK255" s="230"/>
      <c r="IL255" s="230"/>
      <c r="IM255" s="230"/>
      <c r="IN255" s="230"/>
      <c r="IO255" s="230"/>
      <c r="IP255" s="230"/>
      <c r="IQ255" s="230"/>
      <c r="IR255" s="230"/>
      <c r="IS255" s="230"/>
      <c r="IT255" s="230"/>
      <c r="IU255" s="230"/>
      <c r="IV255" s="230"/>
    </row>
    <row r="256" s="524" customFormat="1" ht="15.75" hidden="1" spans="1:256">
      <c r="A256" s="353" t="s">
        <v>4408</v>
      </c>
      <c r="B256" s="307" t="s">
        <v>789</v>
      </c>
      <c r="C256" s="365">
        <f ca="1">SUMIF(表1.2024年公共财政收入决算表!$A$6:$A$387,A256,表1.2024年公共财政收入决算表!$E$6:$E$387)</f>
        <v>0</v>
      </c>
      <c r="D256" s="365">
        <f t="shared" ref="D256:D277" si="69">SUM(E256:F256)</f>
        <v>0</v>
      </c>
      <c r="E256" s="542"/>
      <c r="F256" s="348"/>
      <c r="G256" s="348">
        <f ca="1" t="shared" ref="G256:G277" si="70">D256-C256</f>
        <v>0</v>
      </c>
      <c r="H256" s="348" t="str">
        <f ca="1" t="shared" si="60"/>
        <v/>
      </c>
      <c r="I256" s="22" t="str">
        <f ca="1" t="shared" si="61"/>
        <v>否</v>
      </c>
      <c r="J256" s="547" t="str">
        <f t="shared" ref="J256:J277" si="71">LEFT(A256,5)</f>
        <v>10307</v>
      </c>
      <c r="K256" s="93" t="str">
        <f t="shared" si="62"/>
        <v>项</v>
      </c>
      <c r="L256" s="329"/>
      <c r="M256" s="329"/>
      <c r="N256" s="329"/>
      <c r="O256" s="329"/>
      <c r="P256" s="329"/>
      <c r="Q256" s="329"/>
      <c r="R256" s="329"/>
      <c r="S256" s="329"/>
      <c r="T256" s="329"/>
      <c r="U256" s="329"/>
      <c r="V256" s="329"/>
      <c r="W256" s="329"/>
      <c r="X256" s="329"/>
      <c r="Y256" s="329"/>
      <c r="Z256" s="329"/>
      <c r="AA256" s="329"/>
      <c r="AB256" s="329"/>
      <c r="AC256" s="329"/>
      <c r="AD256" s="329"/>
      <c r="AE256" s="329"/>
      <c r="AF256" s="329"/>
      <c r="AG256" s="329"/>
      <c r="AH256" s="329"/>
      <c r="AI256" s="329"/>
      <c r="AJ256" s="329"/>
      <c r="AK256" s="329"/>
      <c r="AL256" s="329"/>
      <c r="AM256" s="329"/>
      <c r="AN256" s="329"/>
      <c r="AO256" s="329"/>
      <c r="AP256" s="329"/>
      <c r="AQ256" s="329"/>
      <c r="AR256" s="329"/>
      <c r="AS256" s="329"/>
      <c r="AT256" s="329"/>
      <c r="AU256" s="329"/>
      <c r="AV256" s="329"/>
      <c r="AW256" s="329"/>
      <c r="AX256" s="329"/>
      <c r="AY256" s="329"/>
      <c r="AZ256" s="329"/>
      <c r="BA256" s="329"/>
      <c r="BB256" s="329"/>
      <c r="BC256" s="329"/>
      <c r="BD256" s="329"/>
      <c r="BE256" s="329"/>
      <c r="BF256" s="329"/>
      <c r="BG256" s="329"/>
      <c r="BH256" s="329"/>
      <c r="BI256" s="329"/>
      <c r="BJ256" s="329"/>
      <c r="BK256" s="329"/>
      <c r="BL256" s="329"/>
      <c r="BM256" s="329"/>
      <c r="BN256" s="329"/>
      <c r="BO256" s="329"/>
      <c r="BP256" s="329"/>
      <c r="BQ256" s="329"/>
      <c r="BR256" s="329"/>
      <c r="BS256" s="329"/>
      <c r="BT256" s="329"/>
      <c r="BU256" s="329"/>
      <c r="BV256" s="329"/>
      <c r="BW256" s="329"/>
      <c r="BX256" s="329"/>
      <c r="BY256" s="329"/>
      <c r="BZ256" s="329"/>
      <c r="CA256" s="329"/>
      <c r="CB256" s="329"/>
      <c r="CC256" s="329"/>
      <c r="CD256" s="329"/>
      <c r="CE256" s="329"/>
      <c r="CF256" s="329"/>
      <c r="CG256" s="329"/>
      <c r="CH256" s="329"/>
      <c r="CI256" s="329"/>
      <c r="CJ256" s="329"/>
      <c r="CK256" s="329"/>
      <c r="CL256" s="329"/>
      <c r="CM256" s="329"/>
      <c r="CN256" s="329"/>
      <c r="CO256" s="329"/>
      <c r="CP256" s="329"/>
      <c r="CQ256" s="329"/>
      <c r="CR256" s="329"/>
      <c r="CS256" s="329"/>
      <c r="CT256" s="329"/>
      <c r="CU256" s="329"/>
      <c r="CV256" s="329"/>
      <c r="CW256" s="329"/>
      <c r="CX256" s="329"/>
      <c r="CY256" s="329"/>
      <c r="CZ256" s="329"/>
      <c r="DA256" s="329"/>
      <c r="DB256" s="329"/>
      <c r="DC256" s="329"/>
      <c r="DD256" s="329"/>
      <c r="DE256" s="329"/>
      <c r="DF256" s="329"/>
      <c r="DG256" s="329"/>
      <c r="DH256" s="329"/>
      <c r="DI256" s="329"/>
      <c r="DJ256" s="329"/>
      <c r="DK256" s="329"/>
      <c r="DL256" s="329"/>
      <c r="DM256" s="329"/>
      <c r="DN256" s="329"/>
      <c r="DO256" s="329"/>
      <c r="DP256" s="329"/>
      <c r="DQ256" s="329"/>
      <c r="DR256" s="329"/>
      <c r="DS256" s="329"/>
      <c r="DT256" s="329"/>
      <c r="DU256" s="329"/>
      <c r="DV256" s="329"/>
      <c r="DW256" s="329"/>
      <c r="DX256" s="329"/>
      <c r="DY256" s="329"/>
      <c r="DZ256" s="329"/>
      <c r="EA256" s="329"/>
      <c r="EB256" s="329"/>
      <c r="EC256" s="329"/>
      <c r="ED256" s="329"/>
      <c r="EE256" s="329"/>
      <c r="EF256" s="329"/>
      <c r="EG256" s="329"/>
      <c r="EH256" s="329"/>
      <c r="EI256" s="329"/>
      <c r="EJ256" s="329"/>
      <c r="EK256" s="329"/>
      <c r="EL256" s="329"/>
      <c r="EM256" s="329"/>
      <c r="EN256" s="329"/>
      <c r="EO256" s="329"/>
      <c r="EP256" s="329"/>
      <c r="EQ256" s="329"/>
      <c r="ER256" s="329"/>
      <c r="ES256" s="329"/>
      <c r="ET256" s="329"/>
      <c r="EU256" s="329"/>
      <c r="EV256" s="329"/>
      <c r="EW256" s="329"/>
      <c r="EX256" s="329"/>
      <c r="EY256" s="329"/>
      <c r="EZ256" s="329"/>
      <c r="FA256" s="329"/>
      <c r="FB256" s="329"/>
      <c r="FC256" s="329"/>
      <c r="FD256" s="329"/>
      <c r="FE256" s="329"/>
      <c r="FF256" s="329"/>
      <c r="FG256" s="329"/>
      <c r="FH256" s="329"/>
      <c r="FI256" s="329"/>
      <c r="FJ256" s="329"/>
      <c r="FK256" s="329"/>
      <c r="FL256" s="329"/>
      <c r="FM256" s="329"/>
      <c r="FN256" s="329"/>
      <c r="FO256" s="329"/>
      <c r="FP256" s="329"/>
      <c r="FQ256" s="329"/>
      <c r="FR256" s="329"/>
      <c r="FS256" s="329"/>
      <c r="FT256" s="329"/>
      <c r="FU256" s="329"/>
      <c r="FV256" s="329"/>
      <c r="FW256" s="329"/>
      <c r="FX256" s="329"/>
      <c r="FY256" s="329"/>
      <c r="FZ256" s="329"/>
      <c r="GA256" s="329"/>
      <c r="GB256" s="329"/>
      <c r="GC256" s="329"/>
      <c r="GD256" s="329"/>
      <c r="GE256" s="329"/>
      <c r="GF256" s="329"/>
      <c r="GG256" s="329"/>
      <c r="GH256" s="329"/>
      <c r="GI256" s="329"/>
      <c r="GJ256" s="329"/>
      <c r="GK256" s="329"/>
      <c r="GL256" s="329"/>
      <c r="GM256" s="329"/>
      <c r="GN256" s="329"/>
      <c r="GO256" s="329"/>
      <c r="GP256" s="329"/>
      <c r="GQ256" s="329"/>
      <c r="GR256" s="329"/>
      <c r="GS256" s="329"/>
      <c r="GT256" s="329"/>
      <c r="GU256" s="329"/>
      <c r="GV256" s="329"/>
      <c r="GW256" s="329"/>
      <c r="GX256" s="329"/>
      <c r="GY256" s="329"/>
      <c r="GZ256" s="329"/>
      <c r="HA256" s="329"/>
      <c r="HB256" s="329"/>
      <c r="HC256" s="329"/>
      <c r="HD256" s="329"/>
      <c r="HE256" s="329"/>
      <c r="HF256" s="329"/>
      <c r="HG256" s="329"/>
      <c r="HH256" s="329"/>
      <c r="HI256" s="329"/>
      <c r="HJ256" s="329"/>
      <c r="HK256" s="329"/>
      <c r="HL256" s="329"/>
      <c r="HM256" s="329"/>
      <c r="HN256" s="329"/>
      <c r="HO256" s="329"/>
      <c r="HP256" s="329"/>
      <c r="HQ256" s="329"/>
      <c r="HR256" s="329"/>
      <c r="HS256" s="329"/>
      <c r="HT256" s="329"/>
      <c r="HU256" s="329"/>
      <c r="HV256" s="329"/>
      <c r="HW256" s="329"/>
      <c r="HX256" s="329"/>
      <c r="HY256" s="329"/>
      <c r="HZ256" s="329"/>
      <c r="IA256" s="329"/>
      <c r="IB256" s="329"/>
      <c r="IC256" s="329"/>
      <c r="ID256" s="329"/>
      <c r="IE256" s="329"/>
      <c r="IF256" s="329"/>
      <c r="IG256" s="329"/>
      <c r="IH256" s="329"/>
      <c r="II256" s="329"/>
      <c r="IJ256" s="329"/>
      <c r="IK256" s="329"/>
      <c r="IL256" s="329"/>
      <c r="IM256" s="329"/>
      <c r="IN256" s="329"/>
      <c r="IO256" s="329"/>
      <c r="IP256" s="329"/>
      <c r="IQ256" s="329"/>
      <c r="IR256" s="329"/>
      <c r="IS256" s="329"/>
      <c r="IT256" s="329"/>
      <c r="IU256" s="329"/>
      <c r="IV256" s="329"/>
    </row>
    <row r="257" s="524" customFormat="1" ht="15.75" hidden="1" spans="1:256">
      <c r="A257" s="353" t="s">
        <v>4409</v>
      </c>
      <c r="B257" s="307" t="s">
        <v>795</v>
      </c>
      <c r="C257" s="365">
        <f ca="1">SUMIF(表1.2024年公共财政收入决算表!$A$6:$A$387,A257,表1.2024年公共财政收入决算表!$E$6:$E$387)</f>
        <v>0</v>
      </c>
      <c r="D257" s="365">
        <f t="shared" si="69"/>
        <v>0</v>
      </c>
      <c r="E257" s="542"/>
      <c r="F257" s="348"/>
      <c r="G257" s="348">
        <f ca="1" t="shared" si="70"/>
        <v>0</v>
      </c>
      <c r="H257" s="348" t="str">
        <f ca="1" t="shared" si="60"/>
        <v/>
      </c>
      <c r="I257" s="22" t="str">
        <f ca="1" t="shared" si="61"/>
        <v>否</v>
      </c>
      <c r="J257" s="547" t="str">
        <f t="shared" si="71"/>
        <v>10307</v>
      </c>
      <c r="K257" s="93" t="str">
        <f t="shared" si="62"/>
        <v>项</v>
      </c>
      <c r="L257" s="329"/>
      <c r="M257" s="329"/>
      <c r="N257" s="329"/>
      <c r="O257" s="329"/>
      <c r="P257" s="329"/>
      <c r="Q257" s="329"/>
      <c r="R257" s="329"/>
      <c r="S257" s="329"/>
      <c r="T257" s="329"/>
      <c r="U257" s="329"/>
      <c r="V257" s="329"/>
      <c r="W257" s="329"/>
      <c r="X257" s="329"/>
      <c r="Y257" s="329"/>
      <c r="Z257" s="329"/>
      <c r="AA257" s="329"/>
      <c r="AB257" s="329"/>
      <c r="AC257" s="329"/>
      <c r="AD257" s="329"/>
      <c r="AE257" s="329"/>
      <c r="AF257" s="329"/>
      <c r="AG257" s="329"/>
      <c r="AH257" s="329"/>
      <c r="AI257" s="329"/>
      <c r="AJ257" s="329"/>
      <c r="AK257" s="329"/>
      <c r="AL257" s="329"/>
      <c r="AM257" s="329"/>
      <c r="AN257" s="329"/>
      <c r="AO257" s="329"/>
      <c r="AP257" s="329"/>
      <c r="AQ257" s="329"/>
      <c r="AR257" s="329"/>
      <c r="AS257" s="329"/>
      <c r="AT257" s="329"/>
      <c r="AU257" s="329"/>
      <c r="AV257" s="329"/>
      <c r="AW257" s="329"/>
      <c r="AX257" s="329"/>
      <c r="AY257" s="329"/>
      <c r="AZ257" s="329"/>
      <c r="BA257" s="329"/>
      <c r="BB257" s="329"/>
      <c r="BC257" s="329"/>
      <c r="BD257" s="329"/>
      <c r="BE257" s="329"/>
      <c r="BF257" s="329"/>
      <c r="BG257" s="329"/>
      <c r="BH257" s="329"/>
      <c r="BI257" s="329"/>
      <c r="BJ257" s="329"/>
      <c r="BK257" s="329"/>
      <c r="BL257" s="329"/>
      <c r="BM257" s="329"/>
      <c r="BN257" s="329"/>
      <c r="BO257" s="329"/>
      <c r="BP257" s="329"/>
      <c r="BQ257" s="329"/>
      <c r="BR257" s="329"/>
      <c r="BS257" s="329"/>
      <c r="BT257" s="329"/>
      <c r="BU257" s="329"/>
      <c r="BV257" s="329"/>
      <c r="BW257" s="329"/>
      <c r="BX257" s="329"/>
      <c r="BY257" s="329"/>
      <c r="BZ257" s="329"/>
      <c r="CA257" s="329"/>
      <c r="CB257" s="329"/>
      <c r="CC257" s="329"/>
      <c r="CD257" s="329"/>
      <c r="CE257" s="329"/>
      <c r="CF257" s="329"/>
      <c r="CG257" s="329"/>
      <c r="CH257" s="329"/>
      <c r="CI257" s="329"/>
      <c r="CJ257" s="329"/>
      <c r="CK257" s="329"/>
      <c r="CL257" s="329"/>
      <c r="CM257" s="329"/>
      <c r="CN257" s="329"/>
      <c r="CO257" s="329"/>
      <c r="CP257" s="329"/>
      <c r="CQ257" s="329"/>
      <c r="CR257" s="329"/>
      <c r="CS257" s="329"/>
      <c r="CT257" s="329"/>
      <c r="CU257" s="329"/>
      <c r="CV257" s="329"/>
      <c r="CW257" s="329"/>
      <c r="CX257" s="329"/>
      <c r="CY257" s="329"/>
      <c r="CZ257" s="329"/>
      <c r="DA257" s="329"/>
      <c r="DB257" s="329"/>
      <c r="DC257" s="329"/>
      <c r="DD257" s="329"/>
      <c r="DE257" s="329"/>
      <c r="DF257" s="329"/>
      <c r="DG257" s="329"/>
      <c r="DH257" s="329"/>
      <c r="DI257" s="329"/>
      <c r="DJ257" s="329"/>
      <c r="DK257" s="329"/>
      <c r="DL257" s="329"/>
      <c r="DM257" s="329"/>
      <c r="DN257" s="329"/>
      <c r="DO257" s="329"/>
      <c r="DP257" s="329"/>
      <c r="DQ257" s="329"/>
      <c r="DR257" s="329"/>
      <c r="DS257" s="329"/>
      <c r="DT257" s="329"/>
      <c r="DU257" s="329"/>
      <c r="DV257" s="329"/>
      <c r="DW257" s="329"/>
      <c r="DX257" s="329"/>
      <c r="DY257" s="329"/>
      <c r="DZ257" s="329"/>
      <c r="EA257" s="329"/>
      <c r="EB257" s="329"/>
      <c r="EC257" s="329"/>
      <c r="ED257" s="329"/>
      <c r="EE257" s="329"/>
      <c r="EF257" s="329"/>
      <c r="EG257" s="329"/>
      <c r="EH257" s="329"/>
      <c r="EI257" s="329"/>
      <c r="EJ257" s="329"/>
      <c r="EK257" s="329"/>
      <c r="EL257" s="329"/>
      <c r="EM257" s="329"/>
      <c r="EN257" s="329"/>
      <c r="EO257" s="329"/>
      <c r="EP257" s="329"/>
      <c r="EQ257" s="329"/>
      <c r="ER257" s="329"/>
      <c r="ES257" s="329"/>
      <c r="ET257" s="329"/>
      <c r="EU257" s="329"/>
      <c r="EV257" s="329"/>
      <c r="EW257" s="329"/>
      <c r="EX257" s="329"/>
      <c r="EY257" s="329"/>
      <c r="EZ257" s="329"/>
      <c r="FA257" s="329"/>
      <c r="FB257" s="329"/>
      <c r="FC257" s="329"/>
      <c r="FD257" s="329"/>
      <c r="FE257" s="329"/>
      <c r="FF257" s="329"/>
      <c r="FG257" s="329"/>
      <c r="FH257" s="329"/>
      <c r="FI257" s="329"/>
      <c r="FJ257" s="329"/>
      <c r="FK257" s="329"/>
      <c r="FL257" s="329"/>
      <c r="FM257" s="329"/>
      <c r="FN257" s="329"/>
      <c r="FO257" s="329"/>
      <c r="FP257" s="329"/>
      <c r="FQ257" s="329"/>
      <c r="FR257" s="329"/>
      <c r="FS257" s="329"/>
      <c r="FT257" s="329"/>
      <c r="FU257" s="329"/>
      <c r="FV257" s="329"/>
      <c r="FW257" s="329"/>
      <c r="FX257" s="329"/>
      <c r="FY257" s="329"/>
      <c r="FZ257" s="329"/>
      <c r="GA257" s="329"/>
      <c r="GB257" s="329"/>
      <c r="GC257" s="329"/>
      <c r="GD257" s="329"/>
      <c r="GE257" s="329"/>
      <c r="GF257" s="329"/>
      <c r="GG257" s="329"/>
      <c r="GH257" s="329"/>
      <c r="GI257" s="329"/>
      <c r="GJ257" s="329"/>
      <c r="GK257" s="329"/>
      <c r="GL257" s="329"/>
      <c r="GM257" s="329"/>
      <c r="GN257" s="329"/>
      <c r="GO257" s="329"/>
      <c r="GP257" s="329"/>
      <c r="GQ257" s="329"/>
      <c r="GR257" s="329"/>
      <c r="GS257" s="329"/>
      <c r="GT257" s="329"/>
      <c r="GU257" s="329"/>
      <c r="GV257" s="329"/>
      <c r="GW257" s="329"/>
      <c r="GX257" s="329"/>
      <c r="GY257" s="329"/>
      <c r="GZ257" s="329"/>
      <c r="HA257" s="329"/>
      <c r="HB257" s="329"/>
      <c r="HC257" s="329"/>
      <c r="HD257" s="329"/>
      <c r="HE257" s="329"/>
      <c r="HF257" s="329"/>
      <c r="HG257" s="329"/>
      <c r="HH257" s="329"/>
      <c r="HI257" s="329"/>
      <c r="HJ257" s="329"/>
      <c r="HK257" s="329"/>
      <c r="HL257" s="329"/>
      <c r="HM257" s="329"/>
      <c r="HN257" s="329"/>
      <c r="HO257" s="329"/>
      <c r="HP257" s="329"/>
      <c r="HQ257" s="329"/>
      <c r="HR257" s="329"/>
      <c r="HS257" s="329"/>
      <c r="HT257" s="329"/>
      <c r="HU257" s="329"/>
      <c r="HV257" s="329"/>
      <c r="HW257" s="329"/>
      <c r="HX257" s="329"/>
      <c r="HY257" s="329"/>
      <c r="HZ257" s="329"/>
      <c r="IA257" s="329"/>
      <c r="IB257" s="329"/>
      <c r="IC257" s="329"/>
      <c r="ID257" s="329"/>
      <c r="IE257" s="329"/>
      <c r="IF257" s="329"/>
      <c r="IG257" s="329"/>
      <c r="IH257" s="329"/>
      <c r="II257" s="329"/>
      <c r="IJ257" s="329"/>
      <c r="IK257" s="329"/>
      <c r="IL257" s="329"/>
      <c r="IM257" s="329"/>
      <c r="IN257" s="329"/>
      <c r="IO257" s="329"/>
      <c r="IP257" s="329"/>
      <c r="IQ257" s="329"/>
      <c r="IR257" s="329"/>
      <c r="IS257" s="329"/>
      <c r="IT257" s="329"/>
      <c r="IU257" s="329"/>
      <c r="IV257" s="329"/>
    </row>
    <row r="258" s="524" customFormat="1" ht="15.75" hidden="1" spans="1:256">
      <c r="A258" s="353" t="s">
        <v>4410</v>
      </c>
      <c r="B258" s="307" t="s">
        <v>807</v>
      </c>
      <c r="C258" s="365">
        <f ca="1">SUMIF(表1.2024年公共财政收入决算表!$A$6:$A$387,A258,表1.2024年公共财政收入决算表!$E$6:$E$387)</f>
        <v>0</v>
      </c>
      <c r="D258" s="365">
        <f t="shared" si="69"/>
        <v>0</v>
      </c>
      <c r="E258" s="542"/>
      <c r="F258" s="348"/>
      <c r="G258" s="348">
        <f ca="1" t="shared" si="70"/>
        <v>0</v>
      </c>
      <c r="H258" s="348" t="str">
        <f ca="1" t="shared" si="60"/>
        <v/>
      </c>
      <c r="I258" s="22" t="str">
        <f ca="1" t="shared" si="61"/>
        <v>否</v>
      </c>
      <c r="J258" s="547" t="str">
        <f t="shared" si="71"/>
        <v>10307</v>
      </c>
      <c r="K258" s="93" t="str">
        <f t="shared" si="62"/>
        <v>项</v>
      </c>
      <c r="L258" s="329"/>
      <c r="M258" s="329"/>
      <c r="N258" s="329"/>
      <c r="O258" s="329"/>
      <c r="P258" s="329"/>
      <c r="Q258" s="329"/>
      <c r="R258" s="329"/>
      <c r="S258" s="329"/>
      <c r="T258" s="329"/>
      <c r="U258" s="329"/>
      <c r="V258" s="329"/>
      <c r="W258" s="329"/>
      <c r="X258" s="329"/>
      <c r="Y258" s="329"/>
      <c r="Z258" s="329"/>
      <c r="AA258" s="329"/>
      <c r="AB258" s="329"/>
      <c r="AC258" s="329"/>
      <c r="AD258" s="329"/>
      <c r="AE258" s="329"/>
      <c r="AF258" s="329"/>
      <c r="AG258" s="329"/>
      <c r="AH258" s="329"/>
      <c r="AI258" s="329"/>
      <c r="AJ258" s="329"/>
      <c r="AK258" s="329"/>
      <c r="AL258" s="329"/>
      <c r="AM258" s="329"/>
      <c r="AN258" s="329"/>
      <c r="AO258" s="329"/>
      <c r="AP258" s="329"/>
      <c r="AQ258" s="329"/>
      <c r="AR258" s="329"/>
      <c r="AS258" s="329"/>
      <c r="AT258" s="329"/>
      <c r="AU258" s="329"/>
      <c r="AV258" s="329"/>
      <c r="AW258" s="329"/>
      <c r="AX258" s="329"/>
      <c r="AY258" s="329"/>
      <c r="AZ258" s="329"/>
      <c r="BA258" s="329"/>
      <c r="BB258" s="329"/>
      <c r="BC258" s="329"/>
      <c r="BD258" s="329"/>
      <c r="BE258" s="329"/>
      <c r="BF258" s="329"/>
      <c r="BG258" s="329"/>
      <c r="BH258" s="329"/>
      <c r="BI258" s="329"/>
      <c r="BJ258" s="329"/>
      <c r="BK258" s="329"/>
      <c r="BL258" s="329"/>
      <c r="BM258" s="329"/>
      <c r="BN258" s="329"/>
      <c r="BO258" s="329"/>
      <c r="BP258" s="329"/>
      <c r="BQ258" s="329"/>
      <c r="BR258" s="329"/>
      <c r="BS258" s="329"/>
      <c r="BT258" s="329"/>
      <c r="BU258" s="329"/>
      <c r="BV258" s="329"/>
      <c r="BW258" s="329"/>
      <c r="BX258" s="329"/>
      <c r="BY258" s="329"/>
      <c r="BZ258" s="329"/>
      <c r="CA258" s="329"/>
      <c r="CB258" s="329"/>
      <c r="CC258" s="329"/>
      <c r="CD258" s="329"/>
      <c r="CE258" s="329"/>
      <c r="CF258" s="329"/>
      <c r="CG258" s="329"/>
      <c r="CH258" s="329"/>
      <c r="CI258" s="329"/>
      <c r="CJ258" s="329"/>
      <c r="CK258" s="329"/>
      <c r="CL258" s="329"/>
      <c r="CM258" s="329"/>
      <c r="CN258" s="329"/>
      <c r="CO258" s="329"/>
      <c r="CP258" s="329"/>
      <c r="CQ258" s="329"/>
      <c r="CR258" s="329"/>
      <c r="CS258" s="329"/>
      <c r="CT258" s="329"/>
      <c r="CU258" s="329"/>
      <c r="CV258" s="329"/>
      <c r="CW258" s="329"/>
      <c r="CX258" s="329"/>
      <c r="CY258" s="329"/>
      <c r="CZ258" s="329"/>
      <c r="DA258" s="329"/>
      <c r="DB258" s="329"/>
      <c r="DC258" s="329"/>
      <c r="DD258" s="329"/>
      <c r="DE258" s="329"/>
      <c r="DF258" s="329"/>
      <c r="DG258" s="329"/>
      <c r="DH258" s="329"/>
      <c r="DI258" s="329"/>
      <c r="DJ258" s="329"/>
      <c r="DK258" s="329"/>
      <c r="DL258" s="329"/>
      <c r="DM258" s="329"/>
      <c r="DN258" s="329"/>
      <c r="DO258" s="329"/>
      <c r="DP258" s="329"/>
      <c r="DQ258" s="329"/>
      <c r="DR258" s="329"/>
      <c r="DS258" s="329"/>
      <c r="DT258" s="329"/>
      <c r="DU258" s="329"/>
      <c r="DV258" s="329"/>
      <c r="DW258" s="329"/>
      <c r="DX258" s="329"/>
      <c r="DY258" s="329"/>
      <c r="DZ258" s="329"/>
      <c r="EA258" s="329"/>
      <c r="EB258" s="329"/>
      <c r="EC258" s="329"/>
      <c r="ED258" s="329"/>
      <c r="EE258" s="329"/>
      <c r="EF258" s="329"/>
      <c r="EG258" s="329"/>
      <c r="EH258" s="329"/>
      <c r="EI258" s="329"/>
      <c r="EJ258" s="329"/>
      <c r="EK258" s="329"/>
      <c r="EL258" s="329"/>
      <c r="EM258" s="329"/>
      <c r="EN258" s="329"/>
      <c r="EO258" s="329"/>
      <c r="EP258" s="329"/>
      <c r="EQ258" s="329"/>
      <c r="ER258" s="329"/>
      <c r="ES258" s="329"/>
      <c r="ET258" s="329"/>
      <c r="EU258" s="329"/>
      <c r="EV258" s="329"/>
      <c r="EW258" s="329"/>
      <c r="EX258" s="329"/>
      <c r="EY258" s="329"/>
      <c r="EZ258" s="329"/>
      <c r="FA258" s="329"/>
      <c r="FB258" s="329"/>
      <c r="FC258" s="329"/>
      <c r="FD258" s="329"/>
      <c r="FE258" s="329"/>
      <c r="FF258" s="329"/>
      <c r="FG258" s="329"/>
      <c r="FH258" s="329"/>
      <c r="FI258" s="329"/>
      <c r="FJ258" s="329"/>
      <c r="FK258" s="329"/>
      <c r="FL258" s="329"/>
      <c r="FM258" s="329"/>
      <c r="FN258" s="329"/>
      <c r="FO258" s="329"/>
      <c r="FP258" s="329"/>
      <c r="FQ258" s="329"/>
      <c r="FR258" s="329"/>
      <c r="FS258" s="329"/>
      <c r="FT258" s="329"/>
      <c r="FU258" s="329"/>
      <c r="FV258" s="329"/>
      <c r="FW258" s="329"/>
      <c r="FX258" s="329"/>
      <c r="FY258" s="329"/>
      <c r="FZ258" s="329"/>
      <c r="GA258" s="329"/>
      <c r="GB258" s="329"/>
      <c r="GC258" s="329"/>
      <c r="GD258" s="329"/>
      <c r="GE258" s="329"/>
      <c r="GF258" s="329"/>
      <c r="GG258" s="329"/>
      <c r="GH258" s="329"/>
      <c r="GI258" s="329"/>
      <c r="GJ258" s="329"/>
      <c r="GK258" s="329"/>
      <c r="GL258" s="329"/>
      <c r="GM258" s="329"/>
      <c r="GN258" s="329"/>
      <c r="GO258" s="329"/>
      <c r="GP258" s="329"/>
      <c r="GQ258" s="329"/>
      <c r="GR258" s="329"/>
      <c r="GS258" s="329"/>
      <c r="GT258" s="329"/>
      <c r="GU258" s="329"/>
      <c r="GV258" s="329"/>
      <c r="GW258" s="329"/>
      <c r="GX258" s="329"/>
      <c r="GY258" s="329"/>
      <c r="GZ258" s="329"/>
      <c r="HA258" s="329"/>
      <c r="HB258" s="329"/>
      <c r="HC258" s="329"/>
      <c r="HD258" s="329"/>
      <c r="HE258" s="329"/>
      <c r="HF258" s="329"/>
      <c r="HG258" s="329"/>
      <c r="HH258" s="329"/>
      <c r="HI258" s="329"/>
      <c r="HJ258" s="329"/>
      <c r="HK258" s="329"/>
      <c r="HL258" s="329"/>
      <c r="HM258" s="329"/>
      <c r="HN258" s="329"/>
      <c r="HO258" s="329"/>
      <c r="HP258" s="329"/>
      <c r="HQ258" s="329"/>
      <c r="HR258" s="329"/>
      <c r="HS258" s="329"/>
      <c r="HT258" s="329"/>
      <c r="HU258" s="329"/>
      <c r="HV258" s="329"/>
      <c r="HW258" s="329"/>
      <c r="HX258" s="329"/>
      <c r="HY258" s="329"/>
      <c r="HZ258" s="329"/>
      <c r="IA258" s="329"/>
      <c r="IB258" s="329"/>
      <c r="IC258" s="329"/>
      <c r="ID258" s="329"/>
      <c r="IE258" s="329"/>
      <c r="IF258" s="329"/>
      <c r="IG258" s="329"/>
      <c r="IH258" s="329"/>
      <c r="II258" s="329"/>
      <c r="IJ258" s="329"/>
      <c r="IK258" s="329"/>
      <c r="IL258" s="329"/>
      <c r="IM258" s="329"/>
      <c r="IN258" s="329"/>
      <c r="IO258" s="329"/>
      <c r="IP258" s="329"/>
      <c r="IQ258" s="329"/>
      <c r="IR258" s="329"/>
      <c r="IS258" s="329"/>
      <c r="IT258" s="329"/>
      <c r="IU258" s="329"/>
      <c r="IV258" s="329"/>
    </row>
    <row r="259" s="524" customFormat="1" ht="15.75" hidden="1" spans="1:256">
      <c r="A259" s="353" t="s">
        <v>4411</v>
      </c>
      <c r="B259" s="307" t="s">
        <v>808</v>
      </c>
      <c r="C259" s="365">
        <f ca="1">SUMIF(表1.2024年公共财政收入决算表!$A$6:$A$387,A259,表1.2024年公共财政收入决算表!$E$6:$E$387)</f>
        <v>0</v>
      </c>
      <c r="D259" s="365">
        <f t="shared" si="69"/>
        <v>0</v>
      </c>
      <c r="E259" s="542"/>
      <c r="F259" s="348"/>
      <c r="G259" s="348">
        <f ca="1" t="shared" si="70"/>
        <v>0</v>
      </c>
      <c r="H259" s="348" t="str">
        <f ca="1" t="shared" si="60"/>
        <v/>
      </c>
      <c r="I259" s="22" t="str">
        <f ca="1" t="shared" si="61"/>
        <v>否</v>
      </c>
      <c r="J259" s="547" t="str">
        <f t="shared" si="71"/>
        <v>10307</v>
      </c>
      <c r="K259" s="93" t="str">
        <f t="shared" si="62"/>
        <v>项</v>
      </c>
      <c r="L259" s="329"/>
      <c r="M259" s="329"/>
      <c r="N259" s="329"/>
      <c r="O259" s="329"/>
      <c r="P259" s="329"/>
      <c r="Q259" s="329"/>
      <c r="R259" s="329"/>
      <c r="S259" s="329"/>
      <c r="T259" s="329"/>
      <c r="U259" s="329"/>
      <c r="V259" s="329"/>
      <c r="W259" s="329"/>
      <c r="X259" s="329"/>
      <c r="Y259" s="329"/>
      <c r="Z259" s="329"/>
      <c r="AA259" s="329"/>
      <c r="AB259" s="329"/>
      <c r="AC259" s="329"/>
      <c r="AD259" s="329"/>
      <c r="AE259" s="329"/>
      <c r="AF259" s="329"/>
      <c r="AG259" s="329"/>
      <c r="AH259" s="329"/>
      <c r="AI259" s="329"/>
      <c r="AJ259" s="329"/>
      <c r="AK259" s="329"/>
      <c r="AL259" s="329"/>
      <c r="AM259" s="329"/>
      <c r="AN259" s="329"/>
      <c r="AO259" s="329"/>
      <c r="AP259" s="329"/>
      <c r="AQ259" s="329"/>
      <c r="AR259" s="329"/>
      <c r="AS259" s="329"/>
      <c r="AT259" s="329"/>
      <c r="AU259" s="329"/>
      <c r="AV259" s="329"/>
      <c r="AW259" s="329"/>
      <c r="AX259" s="329"/>
      <c r="AY259" s="329"/>
      <c r="AZ259" s="329"/>
      <c r="BA259" s="329"/>
      <c r="BB259" s="329"/>
      <c r="BC259" s="329"/>
      <c r="BD259" s="329"/>
      <c r="BE259" s="329"/>
      <c r="BF259" s="329"/>
      <c r="BG259" s="329"/>
      <c r="BH259" s="329"/>
      <c r="BI259" s="329"/>
      <c r="BJ259" s="329"/>
      <c r="BK259" s="329"/>
      <c r="BL259" s="329"/>
      <c r="BM259" s="329"/>
      <c r="BN259" s="329"/>
      <c r="BO259" s="329"/>
      <c r="BP259" s="329"/>
      <c r="BQ259" s="329"/>
      <c r="BR259" s="329"/>
      <c r="BS259" s="329"/>
      <c r="BT259" s="329"/>
      <c r="BU259" s="329"/>
      <c r="BV259" s="329"/>
      <c r="BW259" s="329"/>
      <c r="BX259" s="329"/>
      <c r="BY259" s="329"/>
      <c r="BZ259" s="329"/>
      <c r="CA259" s="329"/>
      <c r="CB259" s="329"/>
      <c r="CC259" s="329"/>
      <c r="CD259" s="329"/>
      <c r="CE259" s="329"/>
      <c r="CF259" s="329"/>
      <c r="CG259" s="329"/>
      <c r="CH259" s="329"/>
      <c r="CI259" s="329"/>
      <c r="CJ259" s="329"/>
      <c r="CK259" s="329"/>
      <c r="CL259" s="329"/>
      <c r="CM259" s="329"/>
      <c r="CN259" s="329"/>
      <c r="CO259" s="329"/>
      <c r="CP259" s="329"/>
      <c r="CQ259" s="329"/>
      <c r="CR259" s="329"/>
      <c r="CS259" s="329"/>
      <c r="CT259" s="329"/>
      <c r="CU259" s="329"/>
      <c r="CV259" s="329"/>
      <c r="CW259" s="329"/>
      <c r="CX259" s="329"/>
      <c r="CY259" s="329"/>
      <c r="CZ259" s="329"/>
      <c r="DA259" s="329"/>
      <c r="DB259" s="329"/>
      <c r="DC259" s="329"/>
      <c r="DD259" s="329"/>
      <c r="DE259" s="329"/>
      <c r="DF259" s="329"/>
      <c r="DG259" s="329"/>
      <c r="DH259" s="329"/>
      <c r="DI259" s="329"/>
      <c r="DJ259" s="329"/>
      <c r="DK259" s="329"/>
      <c r="DL259" s="329"/>
      <c r="DM259" s="329"/>
      <c r="DN259" s="329"/>
      <c r="DO259" s="329"/>
      <c r="DP259" s="329"/>
      <c r="DQ259" s="329"/>
      <c r="DR259" s="329"/>
      <c r="DS259" s="329"/>
      <c r="DT259" s="329"/>
      <c r="DU259" s="329"/>
      <c r="DV259" s="329"/>
      <c r="DW259" s="329"/>
      <c r="DX259" s="329"/>
      <c r="DY259" s="329"/>
      <c r="DZ259" s="329"/>
      <c r="EA259" s="329"/>
      <c r="EB259" s="329"/>
      <c r="EC259" s="329"/>
      <c r="ED259" s="329"/>
      <c r="EE259" s="329"/>
      <c r="EF259" s="329"/>
      <c r="EG259" s="329"/>
      <c r="EH259" s="329"/>
      <c r="EI259" s="329"/>
      <c r="EJ259" s="329"/>
      <c r="EK259" s="329"/>
      <c r="EL259" s="329"/>
      <c r="EM259" s="329"/>
      <c r="EN259" s="329"/>
      <c r="EO259" s="329"/>
      <c r="EP259" s="329"/>
      <c r="EQ259" s="329"/>
      <c r="ER259" s="329"/>
      <c r="ES259" s="329"/>
      <c r="ET259" s="329"/>
      <c r="EU259" s="329"/>
      <c r="EV259" s="329"/>
      <c r="EW259" s="329"/>
      <c r="EX259" s="329"/>
      <c r="EY259" s="329"/>
      <c r="EZ259" s="329"/>
      <c r="FA259" s="329"/>
      <c r="FB259" s="329"/>
      <c r="FC259" s="329"/>
      <c r="FD259" s="329"/>
      <c r="FE259" s="329"/>
      <c r="FF259" s="329"/>
      <c r="FG259" s="329"/>
      <c r="FH259" s="329"/>
      <c r="FI259" s="329"/>
      <c r="FJ259" s="329"/>
      <c r="FK259" s="329"/>
      <c r="FL259" s="329"/>
      <c r="FM259" s="329"/>
      <c r="FN259" s="329"/>
      <c r="FO259" s="329"/>
      <c r="FP259" s="329"/>
      <c r="FQ259" s="329"/>
      <c r="FR259" s="329"/>
      <c r="FS259" s="329"/>
      <c r="FT259" s="329"/>
      <c r="FU259" s="329"/>
      <c r="FV259" s="329"/>
      <c r="FW259" s="329"/>
      <c r="FX259" s="329"/>
      <c r="FY259" s="329"/>
      <c r="FZ259" s="329"/>
      <c r="GA259" s="329"/>
      <c r="GB259" s="329"/>
      <c r="GC259" s="329"/>
      <c r="GD259" s="329"/>
      <c r="GE259" s="329"/>
      <c r="GF259" s="329"/>
      <c r="GG259" s="329"/>
      <c r="GH259" s="329"/>
      <c r="GI259" s="329"/>
      <c r="GJ259" s="329"/>
      <c r="GK259" s="329"/>
      <c r="GL259" s="329"/>
      <c r="GM259" s="329"/>
      <c r="GN259" s="329"/>
      <c r="GO259" s="329"/>
      <c r="GP259" s="329"/>
      <c r="GQ259" s="329"/>
      <c r="GR259" s="329"/>
      <c r="GS259" s="329"/>
      <c r="GT259" s="329"/>
      <c r="GU259" s="329"/>
      <c r="GV259" s="329"/>
      <c r="GW259" s="329"/>
      <c r="GX259" s="329"/>
      <c r="GY259" s="329"/>
      <c r="GZ259" s="329"/>
      <c r="HA259" s="329"/>
      <c r="HB259" s="329"/>
      <c r="HC259" s="329"/>
      <c r="HD259" s="329"/>
      <c r="HE259" s="329"/>
      <c r="HF259" s="329"/>
      <c r="HG259" s="329"/>
      <c r="HH259" s="329"/>
      <c r="HI259" s="329"/>
      <c r="HJ259" s="329"/>
      <c r="HK259" s="329"/>
      <c r="HL259" s="329"/>
      <c r="HM259" s="329"/>
      <c r="HN259" s="329"/>
      <c r="HO259" s="329"/>
      <c r="HP259" s="329"/>
      <c r="HQ259" s="329"/>
      <c r="HR259" s="329"/>
      <c r="HS259" s="329"/>
      <c r="HT259" s="329"/>
      <c r="HU259" s="329"/>
      <c r="HV259" s="329"/>
      <c r="HW259" s="329"/>
      <c r="HX259" s="329"/>
      <c r="HY259" s="329"/>
      <c r="HZ259" s="329"/>
      <c r="IA259" s="329"/>
      <c r="IB259" s="329"/>
      <c r="IC259" s="329"/>
      <c r="ID259" s="329"/>
      <c r="IE259" s="329"/>
      <c r="IF259" s="329"/>
      <c r="IG259" s="329"/>
      <c r="IH259" s="329"/>
      <c r="II259" s="329"/>
      <c r="IJ259" s="329"/>
      <c r="IK259" s="329"/>
      <c r="IL259" s="329"/>
      <c r="IM259" s="329"/>
      <c r="IN259" s="329"/>
      <c r="IO259" s="329"/>
      <c r="IP259" s="329"/>
      <c r="IQ259" s="329"/>
      <c r="IR259" s="329"/>
      <c r="IS259" s="329"/>
      <c r="IT259" s="329"/>
      <c r="IU259" s="329"/>
      <c r="IV259" s="329"/>
    </row>
    <row r="260" s="525" customFormat="1" spans="1:256">
      <c r="A260" s="353" t="s">
        <v>4412</v>
      </c>
      <c r="B260" s="307" t="s">
        <v>809</v>
      </c>
      <c r="C260" s="365">
        <f ca="1">SUMIF(表1.2024年公共财政收入决算表!$A$6:$A$387,A260,表1.2024年公共财政收入决算表!$E$6:$E$387)</f>
        <v>170</v>
      </c>
      <c r="D260" s="365">
        <f t="shared" si="69"/>
        <v>160</v>
      </c>
      <c r="E260" s="542">
        <v>160</v>
      </c>
      <c r="F260" s="348"/>
      <c r="G260" s="365">
        <f ca="1" t="shared" si="70"/>
        <v>-10</v>
      </c>
      <c r="H260" s="365" t="str">
        <f ca="1" t="shared" si="60"/>
        <v>-5.9%</v>
      </c>
      <c r="I260" s="22" t="str">
        <f ca="1" t="shared" si="61"/>
        <v>是</v>
      </c>
      <c r="J260" s="547" t="str">
        <f t="shared" si="71"/>
        <v>10307</v>
      </c>
      <c r="K260" s="93" t="str">
        <f t="shared" si="62"/>
        <v>项</v>
      </c>
      <c r="L260" s="545">
        <v>1</v>
      </c>
      <c r="M260" s="329"/>
      <c r="N260" s="329"/>
      <c r="O260" s="329"/>
      <c r="P260" s="329"/>
      <c r="Q260" s="329"/>
      <c r="R260" s="329"/>
      <c r="S260" s="329"/>
      <c r="T260" s="329"/>
      <c r="U260" s="329"/>
      <c r="V260" s="329"/>
      <c r="W260" s="329"/>
      <c r="X260" s="329"/>
      <c r="Y260" s="329"/>
      <c r="Z260" s="329"/>
      <c r="AA260" s="329"/>
      <c r="AB260" s="329"/>
      <c r="AC260" s="329"/>
      <c r="AD260" s="329"/>
      <c r="AE260" s="329"/>
      <c r="AF260" s="329"/>
      <c r="AG260" s="329"/>
      <c r="AH260" s="329"/>
      <c r="AI260" s="329"/>
      <c r="AJ260" s="329"/>
      <c r="AK260" s="329"/>
      <c r="AL260" s="329"/>
      <c r="AM260" s="329"/>
      <c r="AN260" s="329"/>
      <c r="AO260" s="329"/>
      <c r="AP260" s="329"/>
      <c r="AQ260" s="329"/>
      <c r="AR260" s="329"/>
      <c r="AS260" s="329"/>
      <c r="AT260" s="329"/>
      <c r="AU260" s="329"/>
      <c r="AV260" s="329"/>
      <c r="AW260" s="329"/>
      <c r="AX260" s="329"/>
      <c r="AY260" s="329"/>
      <c r="AZ260" s="329"/>
      <c r="BA260" s="329"/>
      <c r="BB260" s="329"/>
      <c r="BC260" s="329"/>
      <c r="BD260" s="329"/>
      <c r="BE260" s="329"/>
      <c r="BF260" s="329"/>
      <c r="BG260" s="329"/>
      <c r="BH260" s="329"/>
      <c r="BI260" s="329"/>
      <c r="BJ260" s="329"/>
      <c r="BK260" s="329"/>
      <c r="BL260" s="329"/>
      <c r="BM260" s="329"/>
      <c r="BN260" s="329"/>
      <c r="BO260" s="329"/>
      <c r="BP260" s="329"/>
      <c r="BQ260" s="329"/>
      <c r="BR260" s="329"/>
      <c r="BS260" s="329"/>
      <c r="BT260" s="329"/>
      <c r="BU260" s="329"/>
      <c r="BV260" s="329"/>
      <c r="BW260" s="329"/>
      <c r="BX260" s="329"/>
      <c r="BY260" s="329"/>
      <c r="BZ260" s="329"/>
      <c r="CA260" s="329"/>
      <c r="CB260" s="329"/>
      <c r="CC260" s="329"/>
      <c r="CD260" s="329"/>
      <c r="CE260" s="329"/>
      <c r="CF260" s="329"/>
      <c r="CG260" s="329"/>
      <c r="CH260" s="329"/>
      <c r="CI260" s="329"/>
      <c r="CJ260" s="329"/>
      <c r="CK260" s="329"/>
      <c r="CL260" s="329"/>
      <c r="CM260" s="329"/>
      <c r="CN260" s="329"/>
      <c r="CO260" s="329"/>
      <c r="CP260" s="329"/>
      <c r="CQ260" s="329"/>
      <c r="CR260" s="329"/>
      <c r="CS260" s="329"/>
      <c r="CT260" s="329"/>
      <c r="CU260" s="329"/>
      <c r="CV260" s="329"/>
      <c r="CW260" s="329"/>
      <c r="CX260" s="329"/>
      <c r="CY260" s="329"/>
      <c r="CZ260" s="329"/>
      <c r="DA260" s="329"/>
      <c r="DB260" s="329"/>
      <c r="DC260" s="329"/>
      <c r="DD260" s="329"/>
      <c r="DE260" s="329"/>
      <c r="DF260" s="329"/>
      <c r="DG260" s="329"/>
      <c r="DH260" s="329"/>
      <c r="DI260" s="329"/>
      <c r="DJ260" s="329"/>
      <c r="DK260" s="329"/>
      <c r="DL260" s="329"/>
      <c r="DM260" s="329"/>
      <c r="DN260" s="329"/>
      <c r="DO260" s="329"/>
      <c r="DP260" s="329"/>
      <c r="DQ260" s="329"/>
      <c r="DR260" s="329"/>
      <c r="DS260" s="329"/>
      <c r="DT260" s="329"/>
      <c r="DU260" s="329"/>
      <c r="DV260" s="329"/>
      <c r="DW260" s="329"/>
      <c r="DX260" s="329"/>
      <c r="DY260" s="329"/>
      <c r="DZ260" s="329"/>
      <c r="EA260" s="329"/>
      <c r="EB260" s="329"/>
      <c r="EC260" s="329"/>
      <c r="ED260" s="329"/>
      <c r="EE260" s="329"/>
      <c r="EF260" s="329"/>
      <c r="EG260" s="329"/>
      <c r="EH260" s="329"/>
      <c r="EI260" s="329"/>
      <c r="EJ260" s="329"/>
      <c r="EK260" s="329"/>
      <c r="EL260" s="329"/>
      <c r="EM260" s="329"/>
      <c r="EN260" s="329"/>
      <c r="EO260" s="329"/>
      <c r="EP260" s="329"/>
      <c r="EQ260" s="329"/>
      <c r="ER260" s="329"/>
      <c r="ES260" s="329"/>
      <c r="ET260" s="329"/>
      <c r="EU260" s="329"/>
      <c r="EV260" s="329"/>
      <c r="EW260" s="329"/>
      <c r="EX260" s="329"/>
      <c r="EY260" s="329"/>
      <c r="EZ260" s="329"/>
      <c r="FA260" s="329"/>
      <c r="FB260" s="329"/>
      <c r="FC260" s="329"/>
      <c r="FD260" s="329"/>
      <c r="FE260" s="329"/>
      <c r="FF260" s="329"/>
      <c r="FG260" s="329"/>
      <c r="FH260" s="329"/>
      <c r="FI260" s="329"/>
      <c r="FJ260" s="329"/>
      <c r="FK260" s="329"/>
      <c r="FL260" s="329"/>
      <c r="FM260" s="329"/>
      <c r="FN260" s="329"/>
      <c r="FO260" s="329"/>
      <c r="FP260" s="329"/>
      <c r="FQ260" s="329"/>
      <c r="FR260" s="329"/>
      <c r="FS260" s="329"/>
      <c r="FT260" s="329"/>
      <c r="FU260" s="329"/>
      <c r="FV260" s="329"/>
      <c r="FW260" s="329"/>
      <c r="FX260" s="329"/>
      <c r="FY260" s="329"/>
      <c r="FZ260" s="329"/>
      <c r="GA260" s="329"/>
      <c r="GB260" s="329"/>
      <c r="GC260" s="329"/>
      <c r="GD260" s="329"/>
      <c r="GE260" s="329"/>
      <c r="GF260" s="329"/>
      <c r="GG260" s="329"/>
      <c r="GH260" s="329"/>
      <c r="GI260" s="329"/>
      <c r="GJ260" s="329"/>
      <c r="GK260" s="329"/>
      <c r="GL260" s="329"/>
      <c r="GM260" s="329"/>
      <c r="GN260" s="329"/>
      <c r="GO260" s="329"/>
      <c r="GP260" s="329"/>
      <c r="GQ260" s="329"/>
      <c r="GR260" s="329"/>
      <c r="GS260" s="329"/>
      <c r="GT260" s="329"/>
      <c r="GU260" s="329"/>
      <c r="GV260" s="329"/>
      <c r="GW260" s="329"/>
      <c r="GX260" s="329"/>
      <c r="GY260" s="329"/>
      <c r="GZ260" s="329"/>
      <c r="HA260" s="329"/>
      <c r="HB260" s="329"/>
      <c r="HC260" s="329"/>
      <c r="HD260" s="329"/>
      <c r="HE260" s="329"/>
      <c r="HF260" s="329"/>
      <c r="HG260" s="329"/>
      <c r="HH260" s="329"/>
      <c r="HI260" s="329"/>
      <c r="HJ260" s="329"/>
      <c r="HK260" s="329"/>
      <c r="HL260" s="329"/>
      <c r="HM260" s="329"/>
      <c r="HN260" s="329"/>
      <c r="HO260" s="329"/>
      <c r="HP260" s="329"/>
      <c r="HQ260" s="329"/>
      <c r="HR260" s="329"/>
      <c r="HS260" s="329"/>
      <c r="HT260" s="329"/>
      <c r="HU260" s="329"/>
      <c r="HV260" s="329"/>
      <c r="HW260" s="329"/>
      <c r="HX260" s="329"/>
      <c r="HY260" s="329"/>
      <c r="HZ260" s="329"/>
      <c r="IA260" s="329"/>
      <c r="IB260" s="329"/>
      <c r="IC260" s="329"/>
      <c r="ID260" s="329"/>
      <c r="IE260" s="329"/>
      <c r="IF260" s="329"/>
      <c r="IG260" s="329"/>
      <c r="IH260" s="329"/>
      <c r="II260" s="329"/>
      <c r="IJ260" s="329"/>
      <c r="IK260" s="329"/>
      <c r="IL260" s="329"/>
      <c r="IM260" s="329"/>
      <c r="IN260" s="329"/>
      <c r="IO260" s="329"/>
      <c r="IP260" s="329"/>
      <c r="IQ260" s="329"/>
      <c r="IR260" s="329"/>
      <c r="IS260" s="329"/>
      <c r="IT260" s="329"/>
      <c r="IU260" s="329"/>
      <c r="IV260" s="329"/>
    </row>
    <row r="261" s="525" customFormat="1" spans="1:256">
      <c r="A261" s="353" t="s">
        <v>4413</v>
      </c>
      <c r="B261" s="307" t="s">
        <v>819</v>
      </c>
      <c r="C261" s="365">
        <f ca="1">SUMIF(表1.2024年公共财政收入决算表!$A$6:$A$387,A261,表1.2024年公共财政收入决算表!$E$6:$E$387)</f>
        <v>11204</v>
      </c>
      <c r="D261" s="365">
        <f t="shared" si="69"/>
        <v>17648</v>
      </c>
      <c r="E261" s="542">
        <v>17648</v>
      </c>
      <c r="F261" s="348"/>
      <c r="G261" s="365">
        <f ca="1" t="shared" si="70"/>
        <v>6444</v>
      </c>
      <c r="H261" s="365" t="str">
        <f ca="1" t="shared" si="60"/>
        <v>57.5%</v>
      </c>
      <c r="I261" s="22" t="str">
        <f ca="1" t="shared" si="61"/>
        <v>是</v>
      </c>
      <c r="J261" s="547" t="str">
        <f t="shared" si="71"/>
        <v>10307</v>
      </c>
      <c r="K261" s="93" t="str">
        <f t="shared" si="62"/>
        <v>项</v>
      </c>
      <c r="L261" s="545">
        <v>1</v>
      </c>
      <c r="M261" s="329"/>
      <c r="N261" s="329"/>
      <c r="O261" s="329"/>
      <c r="P261" s="329"/>
      <c r="Q261" s="329"/>
      <c r="R261" s="329"/>
      <c r="S261" s="329"/>
      <c r="T261" s="329"/>
      <c r="U261" s="329"/>
      <c r="V261" s="329"/>
      <c r="W261" s="329"/>
      <c r="X261" s="329"/>
      <c r="Y261" s="329"/>
      <c r="Z261" s="329"/>
      <c r="AA261" s="329"/>
      <c r="AB261" s="329"/>
      <c r="AC261" s="329"/>
      <c r="AD261" s="329"/>
      <c r="AE261" s="329"/>
      <c r="AF261" s="329"/>
      <c r="AG261" s="329"/>
      <c r="AH261" s="329"/>
      <c r="AI261" s="329"/>
      <c r="AJ261" s="329"/>
      <c r="AK261" s="329"/>
      <c r="AL261" s="329"/>
      <c r="AM261" s="329"/>
      <c r="AN261" s="329"/>
      <c r="AO261" s="329"/>
      <c r="AP261" s="329"/>
      <c r="AQ261" s="329"/>
      <c r="AR261" s="329"/>
      <c r="AS261" s="329"/>
      <c r="AT261" s="329"/>
      <c r="AU261" s="329"/>
      <c r="AV261" s="329"/>
      <c r="AW261" s="329"/>
      <c r="AX261" s="329"/>
      <c r="AY261" s="329"/>
      <c r="AZ261" s="329"/>
      <c r="BA261" s="329"/>
      <c r="BB261" s="329"/>
      <c r="BC261" s="329"/>
      <c r="BD261" s="329"/>
      <c r="BE261" s="329"/>
      <c r="BF261" s="329"/>
      <c r="BG261" s="329"/>
      <c r="BH261" s="329"/>
      <c r="BI261" s="329"/>
      <c r="BJ261" s="329"/>
      <c r="BK261" s="329"/>
      <c r="BL261" s="329"/>
      <c r="BM261" s="329"/>
      <c r="BN261" s="329"/>
      <c r="BO261" s="329"/>
      <c r="BP261" s="329"/>
      <c r="BQ261" s="329"/>
      <c r="BR261" s="329"/>
      <c r="BS261" s="329"/>
      <c r="BT261" s="329"/>
      <c r="BU261" s="329"/>
      <c r="BV261" s="329"/>
      <c r="BW261" s="329"/>
      <c r="BX261" s="329"/>
      <c r="BY261" s="329"/>
      <c r="BZ261" s="329"/>
      <c r="CA261" s="329"/>
      <c r="CB261" s="329"/>
      <c r="CC261" s="329"/>
      <c r="CD261" s="329"/>
      <c r="CE261" s="329"/>
      <c r="CF261" s="329"/>
      <c r="CG261" s="329"/>
      <c r="CH261" s="329"/>
      <c r="CI261" s="329"/>
      <c r="CJ261" s="329"/>
      <c r="CK261" s="329"/>
      <c r="CL261" s="329"/>
      <c r="CM261" s="329"/>
      <c r="CN261" s="329"/>
      <c r="CO261" s="329"/>
      <c r="CP261" s="329"/>
      <c r="CQ261" s="329"/>
      <c r="CR261" s="329"/>
      <c r="CS261" s="329"/>
      <c r="CT261" s="329"/>
      <c r="CU261" s="329"/>
      <c r="CV261" s="329"/>
      <c r="CW261" s="329"/>
      <c r="CX261" s="329"/>
      <c r="CY261" s="329"/>
      <c r="CZ261" s="329"/>
      <c r="DA261" s="329"/>
      <c r="DB261" s="329"/>
      <c r="DC261" s="329"/>
      <c r="DD261" s="329"/>
      <c r="DE261" s="329"/>
      <c r="DF261" s="329"/>
      <c r="DG261" s="329"/>
      <c r="DH261" s="329"/>
      <c r="DI261" s="329"/>
      <c r="DJ261" s="329"/>
      <c r="DK261" s="329"/>
      <c r="DL261" s="329"/>
      <c r="DM261" s="329"/>
      <c r="DN261" s="329"/>
      <c r="DO261" s="329"/>
      <c r="DP261" s="329"/>
      <c r="DQ261" s="329"/>
      <c r="DR261" s="329"/>
      <c r="DS261" s="329"/>
      <c r="DT261" s="329"/>
      <c r="DU261" s="329"/>
      <c r="DV261" s="329"/>
      <c r="DW261" s="329"/>
      <c r="DX261" s="329"/>
      <c r="DY261" s="329"/>
      <c r="DZ261" s="329"/>
      <c r="EA261" s="329"/>
      <c r="EB261" s="329"/>
      <c r="EC261" s="329"/>
      <c r="ED261" s="329"/>
      <c r="EE261" s="329"/>
      <c r="EF261" s="329"/>
      <c r="EG261" s="329"/>
      <c r="EH261" s="329"/>
      <c r="EI261" s="329"/>
      <c r="EJ261" s="329"/>
      <c r="EK261" s="329"/>
      <c r="EL261" s="329"/>
      <c r="EM261" s="329"/>
      <c r="EN261" s="329"/>
      <c r="EO261" s="329"/>
      <c r="EP261" s="329"/>
      <c r="EQ261" s="329"/>
      <c r="ER261" s="329"/>
      <c r="ES261" s="329"/>
      <c r="ET261" s="329"/>
      <c r="EU261" s="329"/>
      <c r="EV261" s="329"/>
      <c r="EW261" s="329"/>
      <c r="EX261" s="329"/>
      <c r="EY261" s="329"/>
      <c r="EZ261" s="329"/>
      <c r="FA261" s="329"/>
      <c r="FB261" s="329"/>
      <c r="FC261" s="329"/>
      <c r="FD261" s="329"/>
      <c r="FE261" s="329"/>
      <c r="FF261" s="329"/>
      <c r="FG261" s="329"/>
      <c r="FH261" s="329"/>
      <c r="FI261" s="329"/>
      <c r="FJ261" s="329"/>
      <c r="FK261" s="329"/>
      <c r="FL261" s="329"/>
      <c r="FM261" s="329"/>
      <c r="FN261" s="329"/>
      <c r="FO261" s="329"/>
      <c r="FP261" s="329"/>
      <c r="FQ261" s="329"/>
      <c r="FR261" s="329"/>
      <c r="FS261" s="329"/>
      <c r="FT261" s="329"/>
      <c r="FU261" s="329"/>
      <c r="FV261" s="329"/>
      <c r="FW261" s="329"/>
      <c r="FX261" s="329"/>
      <c r="FY261" s="329"/>
      <c r="FZ261" s="329"/>
      <c r="GA261" s="329"/>
      <c r="GB261" s="329"/>
      <c r="GC261" s="329"/>
      <c r="GD261" s="329"/>
      <c r="GE261" s="329"/>
      <c r="GF261" s="329"/>
      <c r="GG261" s="329"/>
      <c r="GH261" s="329"/>
      <c r="GI261" s="329"/>
      <c r="GJ261" s="329"/>
      <c r="GK261" s="329"/>
      <c r="GL261" s="329"/>
      <c r="GM261" s="329"/>
      <c r="GN261" s="329"/>
      <c r="GO261" s="329"/>
      <c r="GP261" s="329"/>
      <c r="GQ261" s="329"/>
      <c r="GR261" s="329"/>
      <c r="GS261" s="329"/>
      <c r="GT261" s="329"/>
      <c r="GU261" s="329"/>
      <c r="GV261" s="329"/>
      <c r="GW261" s="329"/>
      <c r="GX261" s="329"/>
      <c r="GY261" s="329"/>
      <c r="GZ261" s="329"/>
      <c r="HA261" s="329"/>
      <c r="HB261" s="329"/>
      <c r="HC261" s="329"/>
      <c r="HD261" s="329"/>
      <c r="HE261" s="329"/>
      <c r="HF261" s="329"/>
      <c r="HG261" s="329"/>
      <c r="HH261" s="329"/>
      <c r="HI261" s="329"/>
      <c r="HJ261" s="329"/>
      <c r="HK261" s="329"/>
      <c r="HL261" s="329"/>
      <c r="HM261" s="329"/>
      <c r="HN261" s="329"/>
      <c r="HO261" s="329"/>
      <c r="HP261" s="329"/>
      <c r="HQ261" s="329"/>
      <c r="HR261" s="329"/>
      <c r="HS261" s="329"/>
      <c r="HT261" s="329"/>
      <c r="HU261" s="329"/>
      <c r="HV261" s="329"/>
      <c r="HW261" s="329"/>
      <c r="HX261" s="329"/>
      <c r="HY261" s="329"/>
      <c r="HZ261" s="329"/>
      <c r="IA261" s="329"/>
      <c r="IB261" s="329"/>
      <c r="IC261" s="329"/>
      <c r="ID261" s="329"/>
      <c r="IE261" s="329"/>
      <c r="IF261" s="329"/>
      <c r="IG261" s="329"/>
      <c r="IH261" s="329"/>
      <c r="II261" s="329"/>
      <c r="IJ261" s="329"/>
      <c r="IK261" s="329"/>
      <c r="IL261" s="329"/>
      <c r="IM261" s="329"/>
      <c r="IN261" s="329"/>
      <c r="IO261" s="329"/>
      <c r="IP261" s="329"/>
      <c r="IQ261" s="329"/>
      <c r="IR261" s="329"/>
      <c r="IS261" s="329"/>
      <c r="IT261" s="329"/>
      <c r="IU261" s="329"/>
      <c r="IV261" s="329"/>
    </row>
    <row r="262" s="524" customFormat="1" ht="31.5" hidden="1" spans="1:256">
      <c r="A262" s="353" t="s">
        <v>4414</v>
      </c>
      <c r="B262" s="307" t="s">
        <v>831</v>
      </c>
      <c r="C262" s="365">
        <f ca="1">SUMIF(表1.2024年公共财政收入决算表!$A$6:$A$387,A262,表1.2024年公共财政收入决算表!$E$6:$E$387)</f>
        <v>0</v>
      </c>
      <c r="D262" s="365">
        <f t="shared" si="69"/>
        <v>0</v>
      </c>
      <c r="E262" s="542"/>
      <c r="F262" s="348"/>
      <c r="G262" s="348">
        <f ca="1" t="shared" si="70"/>
        <v>0</v>
      </c>
      <c r="H262" s="348" t="str">
        <f ca="1" t="shared" ref="H262:H325" si="72">IFERROR(TEXT(G262/C262,"0.0%"),"")</f>
        <v/>
      </c>
      <c r="I262" s="22" t="str">
        <f ca="1" t="shared" si="61"/>
        <v>否</v>
      </c>
      <c r="J262" s="547" t="str">
        <f t="shared" si="71"/>
        <v>10307</v>
      </c>
      <c r="K262" s="93" t="str">
        <f t="shared" si="62"/>
        <v>项</v>
      </c>
      <c r="L262" s="329"/>
      <c r="M262" s="329"/>
      <c r="N262" s="329"/>
      <c r="O262" s="329"/>
      <c r="P262" s="329"/>
      <c r="Q262" s="329"/>
      <c r="R262" s="329"/>
      <c r="S262" s="329"/>
      <c r="T262" s="329"/>
      <c r="U262" s="329"/>
      <c r="V262" s="329"/>
      <c r="W262" s="329"/>
      <c r="X262" s="329"/>
      <c r="Y262" s="329"/>
      <c r="Z262" s="329"/>
      <c r="AA262" s="329"/>
      <c r="AB262" s="329"/>
      <c r="AC262" s="329"/>
      <c r="AD262" s="329"/>
      <c r="AE262" s="329"/>
      <c r="AF262" s="329"/>
      <c r="AG262" s="329"/>
      <c r="AH262" s="329"/>
      <c r="AI262" s="329"/>
      <c r="AJ262" s="329"/>
      <c r="AK262" s="329"/>
      <c r="AL262" s="329"/>
      <c r="AM262" s="329"/>
      <c r="AN262" s="329"/>
      <c r="AO262" s="329"/>
      <c r="AP262" s="329"/>
      <c r="AQ262" s="329"/>
      <c r="AR262" s="329"/>
      <c r="AS262" s="329"/>
      <c r="AT262" s="329"/>
      <c r="AU262" s="329"/>
      <c r="AV262" s="329"/>
      <c r="AW262" s="329"/>
      <c r="AX262" s="329"/>
      <c r="AY262" s="329"/>
      <c r="AZ262" s="329"/>
      <c r="BA262" s="329"/>
      <c r="BB262" s="329"/>
      <c r="BC262" s="329"/>
      <c r="BD262" s="329"/>
      <c r="BE262" s="329"/>
      <c r="BF262" s="329"/>
      <c r="BG262" s="329"/>
      <c r="BH262" s="329"/>
      <c r="BI262" s="329"/>
      <c r="BJ262" s="329"/>
      <c r="BK262" s="329"/>
      <c r="BL262" s="329"/>
      <c r="BM262" s="329"/>
      <c r="BN262" s="329"/>
      <c r="BO262" s="329"/>
      <c r="BP262" s="329"/>
      <c r="BQ262" s="329"/>
      <c r="BR262" s="329"/>
      <c r="BS262" s="329"/>
      <c r="BT262" s="329"/>
      <c r="BU262" s="329"/>
      <c r="BV262" s="329"/>
      <c r="BW262" s="329"/>
      <c r="BX262" s="329"/>
      <c r="BY262" s="329"/>
      <c r="BZ262" s="329"/>
      <c r="CA262" s="329"/>
      <c r="CB262" s="329"/>
      <c r="CC262" s="329"/>
      <c r="CD262" s="329"/>
      <c r="CE262" s="329"/>
      <c r="CF262" s="329"/>
      <c r="CG262" s="329"/>
      <c r="CH262" s="329"/>
      <c r="CI262" s="329"/>
      <c r="CJ262" s="329"/>
      <c r="CK262" s="329"/>
      <c r="CL262" s="329"/>
      <c r="CM262" s="329"/>
      <c r="CN262" s="329"/>
      <c r="CO262" s="329"/>
      <c r="CP262" s="329"/>
      <c r="CQ262" s="329"/>
      <c r="CR262" s="329"/>
      <c r="CS262" s="329"/>
      <c r="CT262" s="329"/>
      <c r="CU262" s="329"/>
      <c r="CV262" s="329"/>
      <c r="CW262" s="329"/>
      <c r="CX262" s="329"/>
      <c r="CY262" s="329"/>
      <c r="CZ262" s="329"/>
      <c r="DA262" s="329"/>
      <c r="DB262" s="329"/>
      <c r="DC262" s="329"/>
      <c r="DD262" s="329"/>
      <c r="DE262" s="329"/>
      <c r="DF262" s="329"/>
      <c r="DG262" s="329"/>
      <c r="DH262" s="329"/>
      <c r="DI262" s="329"/>
      <c r="DJ262" s="329"/>
      <c r="DK262" s="329"/>
      <c r="DL262" s="329"/>
      <c r="DM262" s="329"/>
      <c r="DN262" s="329"/>
      <c r="DO262" s="329"/>
      <c r="DP262" s="329"/>
      <c r="DQ262" s="329"/>
      <c r="DR262" s="329"/>
      <c r="DS262" s="329"/>
      <c r="DT262" s="329"/>
      <c r="DU262" s="329"/>
      <c r="DV262" s="329"/>
      <c r="DW262" s="329"/>
      <c r="DX262" s="329"/>
      <c r="DY262" s="329"/>
      <c r="DZ262" s="329"/>
      <c r="EA262" s="329"/>
      <c r="EB262" s="329"/>
      <c r="EC262" s="329"/>
      <c r="ED262" s="329"/>
      <c r="EE262" s="329"/>
      <c r="EF262" s="329"/>
      <c r="EG262" s="329"/>
      <c r="EH262" s="329"/>
      <c r="EI262" s="329"/>
      <c r="EJ262" s="329"/>
      <c r="EK262" s="329"/>
      <c r="EL262" s="329"/>
      <c r="EM262" s="329"/>
      <c r="EN262" s="329"/>
      <c r="EO262" s="329"/>
      <c r="EP262" s="329"/>
      <c r="EQ262" s="329"/>
      <c r="ER262" s="329"/>
      <c r="ES262" s="329"/>
      <c r="ET262" s="329"/>
      <c r="EU262" s="329"/>
      <c r="EV262" s="329"/>
      <c r="EW262" s="329"/>
      <c r="EX262" s="329"/>
      <c r="EY262" s="329"/>
      <c r="EZ262" s="329"/>
      <c r="FA262" s="329"/>
      <c r="FB262" s="329"/>
      <c r="FC262" s="329"/>
      <c r="FD262" s="329"/>
      <c r="FE262" s="329"/>
      <c r="FF262" s="329"/>
      <c r="FG262" s="329"/>
      <c r="FH262" s="329"/>
      <c r="FI262" s="329"/>
      <c r="FJ262" s="329"/>
      <c r="FK262" s="329"/>
      <c r="FL262" s="329"/>
      <c r="FM262" s="329"/>
      <c r="FN262" s="329"/>
      <c r="FO262" s="329"/>
      <c r="FP262" s="329"/>
      <c r="FQ262" s="329"/>
      <c r="FR262" s="329"/>
      <c r="FS262" s="329"/>
      <c r="FT262" s="329"/>
      <c r="FU262" s="329"/>
      <c r="FV262" s="329"/>
      <c r="FW262" s="329"/>
      <c r="FX262" s="329"/>
      <c r="FY262" s="329"/>
      <c r="FZ262" s="329"/>
      <c r="GA262" s="329"/>
      <c r="GB262" s="329"/>
      <c r="GC262" s="329"/>
      <c r="GD262" s="329"/>
      <c r="GE262" s="329"/>
      <c r="GF262" s="329"/>
      <c r="GG262" s="329"/>
      <c r="GH262" s="329"/>
      <c r="GI262" s="329"/>
      <c r="GJ262" s="329"/>
      <c r="GK262" s="329"/>
      <c r="GL262" s="329"/>
      <c r="GM262" s="329"/>
      <c r="GN262" s="329"/>
      <c r="GO262" s="329"/>
      <c r="GP262" s="329"/>
      <c r="GQ262" s="329"/>
      <c r="GR262" s="329"/>
      <c r="GS262" s="329"/>
      <c r="GT262" s="329"/>
      <c r="GU262" s="329"/>
      <c r="GV262" s="329"/>
      <c r="GW262" s="329"/>
      <c r="GX262" s="329"/>
      <c r="GY262" s="329"/>
      <c r="GZ262" s="329"/>
      <c r="HA262" s="329"/>
      <c r="HB262" s="329"/>
      <c r="HC262" s="329"/>
      <c r="HD262" s="329"/>
      <c r="HE262" s="329"/>
      <c r="HF262" s="329"/>
      <c r="HG262" s="329"/>
      <c r="HH262" s="329"/>
      <c r="HI262" s="329"/>
      <c r="HJ262" s="329"/>
      <c r="HK262" s="329"/>
      <c r="HL262" s="329"/>
      <c r="HM262" s="329"/>
      <c r="HN262" s="329"/>
      <c r="HO262" s="329"/>
      <c r="HP262" s="329"/>
      <c r="HQ262" s="329"/>
      <c r="HR262" s="329"/>
      <c r="HS262" s="329"/>
      <c r="HT262" s="329"/>
      <c r="HU262" s="329"/>
      <c r="HV262" s="329"/>
      <c r="HW262" s="329"/>
      <c r="HX262" s="329"/>
      <c r="HY262" s="329"/>
      <c r="HZ262" s="329"/>
      <c r="IA262" s="329"/>
      <c r="IB262" s="329"/>
      <c r="IC262" s="329"/>
      <c r="ID262" s="329"/>
      <c r="IE262" s="329"/>
      <c r="IF262" s="329"/>
      <c r="IG262" s="329"/>
      <c r="IH262" s="329"/>
      <c r="II262" s="329"/>
      <c r="IJ262" s="329"/>
      <c r="IK262" s="329"/>
      <c r="IL262" s="329"/>
      <c r="IM262" s="329"/>
      <c r="IN262" s="329"/>
      <c r="IO262" s="329"/>
      <c r="IP262" s="329"/>
      <c r="IQ262" s="329"/>
      <c r="IR262" s="329"/>
      <c r="IS262" s="329"/>
      <c r="IT262" s="329"/>
      <c r="IU262" s="329"/>
      <c r="IV262" s="329"/>
    </row>
    <row r="263" s="524" customFormat="1" ht="15.75" hidden="1" spans="1:256">
      <c r="A263" s="353" t="s">
        <v>4415</v>
      </c>
      <c r="B263" s="307" t="s">
        <v>833</v>
      </c>
      <c r="C263" s="365">
        <f ca="1">SUMIF(表1.2024年公共财政收入决算表!$A$6:$A$387,A263,表1.2024年公共财政收入决算表!$E$6:$E$387)</f>
        <v>0</v>
      </c>
      <c r="D263" s="365">
        <f t="shared" si="69"/>
        <v>0</v>
      </c>
      <c r="E263" s="542"/>
      <c r="F263" s="348"/>
      <c r="G263" s="348">
        <f ca="1" t="shared" si="70"/>
        <v>0</v>
      </c>
      <c r="H263" s="348" t="str">
        <f ca="1" t="shared" si="72"/>
        <v/>
      </c>
      <c r="I263" s="22" t="str">
        <f ca="1" t="shared" ref="I263:I326" si="73">IF(OR(C263&lt;&gt;0,D263&lt;&gt;0,E263&lt;&gt;0,F263&lt;&gt;0),"是","否")</f>
        <v>否</v>
      </c>
      <c r="J263" s="547" t="str">
        <f t="shared" si="71"/>
        <v>10307</v>
      </c>
      <c r="K263" s="93" t="str">
        <f t="shared" ref="K263:K295" si="74">_xlfn.IFS(LEN(A263)=3,"类",LEN(A263)=5,"款",LEN(A263)=7,"项")</f>
        <v>项</v>
      </c>
      <c r="L263" s="329"/>
      <c r="M263" s="329"/>
      <c r="N263" s="329"/>
      <c r="O263" s="329"/>
      <c r="P263" s="329"/>
      <c r="Q263" s="329"/>
      <c r="R263" s="329"/>
      <c r="S263" s="329"/>
      <c r="T263" s="329"/>
      <c r="U263" s="329"/>
      <c r="V263" s="329"/>
      <c r="W263" s="329"/>
      <c r="X263" s="329"/>
      <c r="Y263" s="329"/>
      <c r="Z263" s="329"/>
      <c r="AA263" s="329"/>
      <c r="AB263" s="329"/>
      <c r="AC263" s="329"/>
      <c r="AD263" s="329"/>
      <c r="AE263" s="329"/>
      <c r="AF263" s="329"/>
      <c r="AG263" s="329"/>
      <c r="AH263" s="329"/>
      <c r="AI263" s="329"/>
      <c r="AJ263" s="329"/>
      <c r="AK263" s="329"/>
      <c r="AL263" s="329"/>
      <c r="AM263" s="329"/>
      <c r="AN263" s="329"/>
      <c r="AO263" s="329"/>
      <c r="AP263" s="329"/>
      <c r="AQ263" s="329"/>
      <c r="AR263" s="329"/>
      <c r="AS263" s="329"/>
      <c r="AT263" s="329"/>
      <c r="AU263" s="329"/>
      <c r="AV263" s="329"/>
      <c r="AW263" s="329"/>
      <c r="AX263" s="329"/>
      <c r="AY263" s="329"/>
      <c r="AZ263" s="329"/>
      <c r="BA263" s="329"/>
      <c r="BB263" s="329"/>
      <c r="BC263" s="329"/>
      <c r="BD263" s="329"/>
      <c r="BE263" s="329"/>
      <c r="BF263" s="329"/>
      <c r="BG263" s="329"/>
      <c r="BH263" s="329"/>
      <c r="BI263" s="329"/>
      <c r="BJ263" s="329"/>
      <c r="BK263" s="329"/>
      <c r="BL263" s="329"/>
      <c r="BM263" s="329"/>
      <c r="BN263" s="329"/>
      <c r="BO263" s="329"/>
      <c r="BP263" s="329"/>
      <c r="BQ263" s="329"/>
      <c r="BR263" s="329"/>
      <c r="BS263" s="329"/>
      <c r="BT263" s="329"/>
      <c r="BU263" s="329"/>
      <c r="BV263" s="329"/>
      <c r="BW263" s="329"/>
      <c r="BX263" s="329"/>
      <c r="BY263" s="329"/>
      <c r="BZ263" s="329"/>
      <c r="CA263" s="329"/>
      <c r="CB263" s="329"/>
      <c r="CC263" s="329"/>
      <c r="CD263" s="329"/>
      <c r="CE263" s="329"/>
      <c r="CF263" s="329"/>
      <c r="CG263" s="329"/>
      <c r="CH263" s="329"/>
      <c r="CI263" s="329"/>
      <c r="CJ263" s="329"/>
      <c r="CK263" s="329"/>
      <c r="CL263" s="329"/>
      <c r="CM263" s="329"/>
      <c r="CN263" s="329"/>
      <c r="CO263" s="329"/>
      <c r="CP263" s="329"/>
      <c r="CQ263" s="329"/>
      <c r="CR263" s="329"/>
      <c r="CS263" s="329"/>
      <c r="CT263" s="329"/>
      <c r="CU263" s="329"/>
      <c r="CV263" s="329"/>
      <c r="CW263" s="329"/>
      <c r="CX263" s="329"/>
      <c r="CY263" s="329"/>
      <c r="CZ263" s="329"/>
      <c r="DA263" s="329"/>
      <c r="DB263" s="329"/>
      <c r="DC263" s="329"/>
      <c r="DD263" s="329"/>
      <c r="DE263" s="329"/>
      <c r="DF263" s="329"/>
      <c r="DG263" s="329"/>
      <c r="DH263" s="329"/>
      <c r="DI263" s="329"/>
      <c r="DJ263" s="329"/>
      <c r="DK263" s="329"/>
      <c r="DL263" s="329"/>
      <c r="DM263" s="329"/>
      <c r="DN263" s="329"/>
      <c r="DO263" s="329"/>
      <c r="DP263" s="329"/>
      <c r="DQ263" s="329"/>
      <c r="DR263" s="329"/>
      <c r="DS263" s="329"/>
      <c r="DT263" s="329"/>
      <c r="DU263" s="329"/>
      <c r="DV263" s="329"/>
      <c r="DW263" s="329"/>
      <c r="DX263" s="329"/>
      <c r="DY263" s="329"/>
      <c r="DZ263" s="329"/>
      <c r="EA263" s="329"/>
      <c r="EB263" s="329"/>
      <c r="EC263" s="329"/>
      <c r="ED263" s="329"/>
      <c r="EE263" s="329"/>
      <c r="EF263" s="329"/>
      <c r="EG263" s="329"/>
      <c r="EH263" s="329"/>
      <c r="EI263" s="329"/>
      <c r="EJ263" s="329"/>
      <c r="EK263" s="329"/>
      <c r="EL263" s="329"/>
      <c r="EM263" s="329"/>
      <c r="EN263" s="329"/>
      <c r="EO263" s="329"/>
      <c r="EP263" s="329"/>
      <c r="EQ263" s="329"/>
      <c r="ER263" s="329"/>
      <c r="ES263" s="329"/>
      <c r="ET263" s="329"/>
      <c r="EU263" s="329"/>
      <c r="EV263" s="329"/>
      <c r="EW263" s="329"/>
      <c r="EX263" s="329"/>
      <c r="EY263" s="329"/>
      <c r="EZ263" s="329"/>
      <c r="FA263" s="329"/>
      <c r="FB263" s="329"/>
      <c r="FC263" s="329"/>
      <c r="FD263" s="329"/>
      <c r="FE263" s="329"/>
      <c r="FF263" s="329"/>
      <c r="FG263" s="329"/>
      <c r="FH263" s="329"/>
      <c r="FI263" s="329"/>
      <c r="FJ263" s="329"/>
      <c r="FK263" s="329"/>
      <c r="FL263" s="329"/>
      <c r="FM263" s="329"/>
      <c r="FN263" s="329"/>
      <c r="FO263" s="329"/>
      <c r="FP263" s="329"/>
      <c r="FQ263" s="329"/>
      <c r="FR263" s="329"/>
      <c r="FS263" s="329"/>
      <c r="FT263" s="329"/>
      <c r="FU263" s="329"/>
      <c r="FV263" s="329"/>
      <c r="FW263" s="329"/>
      <c r="FX263" s="329"/>
      <c r="FY263" s="329"/>
      <c r="FZ263" s="329"/>
      <c r="GA263" s="329"/>
      <c r="GB263" s="329"/>
      <c r="GC263" s="329"/>
      <c r="GD263" s="329"/>
      <c r="GE263" s="329"/>
      <c r="GF263" s="329"/>
      <c r="GG263" s="329"/>
      <c r="GH263" s="329"/>
      <c r="GI263" s="329"/>
      <c r="GJ263" s="329"/>
      <c r="GK263" s="329"/>
      <c r="GL263" s="329"/>
      <c r="GM263" s="329"/>
      <c r="GN263" s="329"/>
      <c r="GO263" s="329"/>
      <c r="GP263" s="329"/>
      <c r="GQ263" s="329"/>
      <c r="GR263" s="329"/>
      <c r="GS263" s="329"/>
      <c r="GT263" s="329"/>
      <c r="GU263" s="329"/>
      <c r="GV263" s="329"/>
      <c r="GW263" s="329"/>
      <c r="GX263" s="329"/>
      <c r="GY263" s="329"/>
      <c r="GZ263" s="329"/>
      <c r="HA263" s="329"/>
      <c r="HB263" s="329"/>
      <c r="HC263" s="329"/>
      <c r="HD263" s="329"/>
      <c r="HE263" s="329"/>
      <c r="HF263" s="329"/>
      <c r="HG263" s="329"/>
      <c r="HH263" s="329"/>
      <c r="HI263" s="329"/>
      <c r="HJ263" s="329"/>
      <c r="HK263" s="329"/>
      <c r="HL263" s="329"/>
      <c r="HM263" s="329"/>
      <c r="HN263" s="329"/>
      <c r="HO263" s="329"/>
      <c r="HP263" s="329"/>
      <c r="HQ263" s="329"/>
      <c r="HR263" s="329"/>
      <c r="HS263" s="329"/>
      <c r="HT263" s="329"/>
      <c r="HU263" s="329"/>
      <c r="HV263" s="329"/>
      <c r="HW263" s="329"/>
      <c r="HX263" s="329"/>
      <c r="HY263" s="329"/>
      <c r="HZ263" s="329"/>
      <c r="IA263" s="329"/>
      <c r="IB263" s="329"/>
      <c r="IC263" s="329"/>
      <c r="ID263" s="329"/>
      <c r="IE263" s="329"/>
      <c r="IF263" s="329"/>
      <c r="IG263" s="329"/>
      <c r="IH263" s="329"/>
      <c r="II263" s="329"/>
      <c r="IJ263" s="329"/>
      <c r="IK263" s="329"/>
      <c r="IL263" s="329"/>
      <c r="IM263" s="329"/>
      <c r="IN263" s="329"/>
      <c r="IO263" s="329"/>
      <c r="IP263" s="329"/>
      <c r="IQ263" s="329"/>
      <c r="IR263" s="329"/>
      <c r="IS263" s="329"/>
      <c r="IT263" s="329"/>
      <c r="IU263" s="329"/>
      <c r="IV263" s="329"/>
    </row>
    <row r="264" s="524" customFormat="1" ht="31.5" hidden="1" spans="1:256">
      <c r="A264" s="353" t="s">
        <v>4416</v>
      </c>
      <c r="B264" s="307" t="s">
        <v>837</v>
      </c>
      <c r="C264" s="365">
        <f ca="1">SUMIF(表1.2024年公共财政收入决算表!$A$6:$A$387,A264,表1.2024年公共财政收入决算表!$E$6:$E$387)</f>
        <v>0</v>
      </c>
      <c r="D264" s="365">
        <f t="shared" si="69"/>
        <v>0</v>
      </c>
      <c r="E264" s="542"/>
      <c r="F264" s="348"/>
      <c r="G264" s="348">
        <f ca="1" t="shared" si="70"/>
        <v>0</v>
      </c>
      <c r="H264" s="348" t="str">
        <f ca="1" t="shared" si="72"/>
        <v/>
      </c>
      <c r="I264" s="22" t="str">
        <f ca="1" t="shared" si="73"/>
        <v>否</v>
      </c>
      <c r="J264" s="547" t="str">
        <f t="shared" si="71"/>
        <v>10307</v>
      </c>
      <c r="K264" s="93" t="str">
        <f t="shared" si="74"/>
        <v>项</v>
      </c>
      <c r="L264" s="329"/>
      <c r="M264" s="329"/>
      <c r="N264" s="329"/>
      <c r="O264" s="329"/>
      <c r="P264" s="329"/>
      <c r="Q264" s="329"/>
      <c r="R264" s="329"/>
      <c r="S264" s="329"/>
      <c r="T264" s="329"/>
      <c r="U264" s="329"/>
      <c r="V264" s="329"/>
      <c r="W264" s="329"/>
      <c r="X264" s="329"/>
      <c r="Y264" s="329"/>
      <c r="Z264" s="329"/>
      <c r="AA264" s="329"/>
      <c r="AB264" s="329"/>
      <c r="AC264" s="329"/>
      <c r="AD264" s="329"/>
      <c r="AE264" s="329"/>
      <c r="AF264" s="329"/>
      <c r="AG264" s="329"/>
      <c r="AH264" s="329"/>
      <c r="AI264" s="329"/>
      <c r="AJ264" s="329"/>
      <c r="AK264" s="329"/>
      <c r="AL264" s="329"/>
      <c r="AM264" s="329"/>
      <c r="AN264" s="329"/>
      <c r="AO264" s="329"/>
      <c r="AP264" s="329"/>
      <c r="AQ264" s="329"/>
      <c r="AR264" s="329"/>
      <c r="AS264" s="329"/>
      <c r="AT264" s="329"/>
      <c r="AU264" s="329"/>
      <c r="AV264" s="329"/>
      <c r="AW264" s="329"/>
      <c r="AX264" s="329"/>
      <c r="AY264" s="329"/>
      <c r="AZ264" s="329"/>
      <c r="BA264" s="329"/>
      <c r="BB264" s="329"/>
      <c r="BC264" s="329"/>
      <c r="BD264" s="329"/>
      <c r="BE264" s="329"/>
      <c r="BF264" s="329"/>
      <c r="BG264" s="329"/>
      <c r="BH264" s="329"/>
      <c r="BI264" s="329"/>
      <c r="BJ264" s="329"/>
      <c r="BK264" s="329"/>
      <c r="BL264" s="329"/>
      <c r="BM264" s="329"/>
      <c r="BN264" s="329"/>
      <c r="BO264" s="329"/>
      <c r="BP264" s="329"/>
      <c r="BQ264" s="329"/>
      <c r="BR264" s="329"/>
      <c r="BS264" s="329"/>
      <c r="BT264" s="329"/>
      <c r="BU264" s="329"/>
      <c r="BV264" s="329"/>
      <c r="BW264" s="329"/>
      <c r="BX264" s="329"/>
      <c r="BY264" s="329"/>
      <c r="BZ264" s="329"/>
      <c r="CA264" s="329"/>
      <c r="CB264" s="329"/>
      <c r="CC264" s="329"/>
      <c r="CD264" s="329"/>
      <c r="CE264" s="329"/>
      <c r="CF264" s="329"/>
      <c r="CG264" s="329"/>
      <c r="CH264" s="329"/>
      <c r="CI264" s="329"/>
      <c r="CJ264" s="329"/>
      <c r="CK264" s="329"/>
      <c r="CL264" s="329"/>
      <c r="CM264" s="329"/>
      <c r="CN264" s="329"/>
      <c r="CO264" s="329"/>
      <c r="CP264" s="329"/>
      <c r="CQ264" s="329"/>
      <c r="CR264" s="329"/>
      <c r="CS264" s="329"/>
      <c r="CT264" s="329"/>
      <c r="CU264" s="329"/>
      <c r="CV264" s="329"/>
      <c r="CW264" s="329"/>
      <c r="CX264" s="329"/>
      <c r="CY264" s="329"/>
      <c r="CZ264" s="329"/>
      <c r="DA264" s="329"/>
      <c r="DB264" s="329"/>
      <c r="DC264" s="329"/>
      <c r="DD264" s="329"/>
      <c r="DE264" s="329"/>
      <c r="DF264" s="329"/>
      <c r="DG264" s="329"/>
      <c r="DH264" s="329"/>
      <c r="DI264" s="329"/>
      <c r="DJ264" s="329"/>
      <c r="DK264" s="329"/>
      <c r="DL264" s="329"/>
      <c r="DM264" s="329"/>
      <c r="DN264" s="329"/>
      <c r="DO264" s="329"/>
      <c r="DP264" s="329"/>
      <c r="DQ264" s="329"/>
      <c r="DR264" s="329"/>
      <c r="DS264" s="329"/>
      <c r="DT264" s="329"/>
      <c r="DU264" s="329"/>
      <c r="DV264" s="329"/>
      <c r="DW264" s="329"/>
      <c r="DX264" s="329"/>
      <c r="DY264" s="329"/>
      <c r="DZ264" s="329"/>
      <c r="EA264" s="329"/>
      <c r="EB264" s="329"/>
      <c r="EC264" s="329"/>
      <c r="ED264" s="329"/>
      <c r="EE264" s="329"/>
      <c r="EF264" s="329"/>
      <c r="EG264" s="329"/>
      <c r="EH264" s="329"/>
      <c r="EI264" s="329"/>
      <c r="EJ264" s="329"/>
      <c r="EK264" s="329"/>
      <c r="EL264" s="329"/>
      <c r="EM264" s="329"/>
      <c r="EN264" s="329"/>
      <c r="EO264" s="329"/>
      <c r="EP264" s="329"/>
      <c r="EQ264" s="329"/>
      <c r="ER264" s="329"/>
      <c r="ES264" s="329"/>
      <c r="ET264" s="329"/>
      <c r="EU264" s="329"/>
      <c r="EV264" s="329"/>
      <c r="EW264" s="329"/>
      <c r="EX264" s="329"/>
      <c r="EY264" s="329"/>
      <c r="EZ264" s="329"/>
      <c r="FA264" s="329"/>
      <c r="FB264" s="329"/>
      <c r="FC264" s="329"/>
      <c r="FD264" s="329"/>
      <c r="FE264" s="329"/>
      <c r="FF264" s="329"/>
      <c r="FG264" s="329"/>
      <c r="FH264" s="329"/>
      <c r="FI264" s="329"/>
      <c r="FJ264" s="329"/>
      <c r="FK264" s="329"/>
      <c r="FL264" s="329"/>
      <c r="FM264" s="329"/>
      <c r="FN264" s="329"/>
      <c r="FO264" s="329"/>
      <c r="FP264" s="329"/>
      <c r="FQ264" s="329"/>
      <c r="FR264" s="329"/>
      <c r="FS264" s="329"/>
      <c r="FT264" s="329"/>
      <c r="FU264" s="329"/>
      <c r="FV264" s="329"/>
      <c r="FW264" s="329"/>
      <c r="FX264" s="329"/>
      <c r="FY264" s="329"/>
      <c r="FZ264" s="329"/>
      <c r="GA264" s="329"/>
      <c r="GB264" s="329"/>
      <c r="GC264" s="329"/>
      <c r="GD264" s="329"/>
      <c r="GE264" s="329"/>
      <c r="GF264" s="329"/>
      <c r="GG264" s="329"/>
      <c r="GH264" s="329"/>
      <c r="GI264" s="329"/>
      <c r="GJ264" s="329"/>
      <c r="GK264" s="329"/>
      <c r="GL264" s="329"/>
      <c r="GM264" s="329"/>
      <c r="GN264" s="329"/>
      <c r="GO264" s="329"/>
      <c r="GP264" s="329"/>
      <c r="GQ264" s="329"/>
      <c r="GR264" s="329"/>
      <c r="GS264" s="329"/>
      <c r="GT264" s="329"/>
      <c r="GU264" s="329"/>
      <c r="GV264" s="329"/>
      <c r="GW264" s="329"/>
      <c r="GX264" s="329"/>
      <c r="GY264" s="329"/>
      <c r="GZ264" s="329"/>
      <c r="HA264" s="329"/>
      <c r="HB264" s="329"/>
      <c r="HC264" s="329"/>
      <c r="HD264" s="329"/>
      <c r="HE264" s="329"/>
      <c r="HF264" s="329"/>
      <c r="HG264" s="329"/>
      <c r="HH264" s="329"/>
      <c r="HI264" s="329"/>
      <c r="HJ264" s="329"/>
      <c r="HK264" s="329"/>
      <c r="HL264" s="329"/>
      <c r="HM264" s="329"/>
      <c r="HN264" s="329"/>
      <c r="HO264" s="329"/>
      <c r="HP264" s="329"/>
      <c r="HQ264" s="329"/>
      <c r="HR264" s="329"/>
      <c r="HS264" s="329"/>
      <c r="HT264" s="329"/>
      <c r="HU264" s="329"/>
      <c r="HV264" s="329"/>
      <c r="HW264" s="329"/>
      <c r="HX264" s="329"/>
      <c r="HY264" s="329"/>
      <c r="HZ264" s="329"/>
      <c r="IA264" s="329"/>
      <c r="IB264" s="329"/>
      <c r="IC264" s="329"/>
      <c r="ID264" s="329"/>
      <c r="IE264" s="329"/>
      <c r="IF264" s="329"/>
      <c r="IG264" s="329"/>
      <c r="IH264" s="329"/>
      <c r="II264" s="329"/>
      <c r="IJ264" s="329"/>
      <c r="IK264" s="329"/>
      <c r="IL264" s="329"/>
      <c r="IM264" s="329"/>
      <c r="IN264" s="329"/>
      <c r="IO264" s="329"/>
      <c r="IP264" s="329"/>
      <c r="IQ264" s="329"/>
      <c r="IR264" s="329"/>
      <c r="IS264" s="329"/>
      <c r="IT264" s="329"/>
      <c r="IU264" s="329"/>
      <c r="IV264" s="329"/>
    </row>
    <row r="265" s="524" customFormat="1" ht="15.75" hidden="1" spans="1:256">
      <c r="A265" s="353" t="s">
        <v>4417</v>
      </c>
      <c r="B265" s="307" t="s">
        <v>838</v>
      </c>
      <c r="C265" s="365">
        <f ca="1">SUMIF(表1.2024年公共财政收入决算表!$A$6:$A$387,A265,表1.2024年公共财政收入决算表!$E$6:$E$387)</f>
        <v>0</v>
      </c>
      <c r="D265" s="365">
        <f t="shared" si="69"/>
        <v>0</v>
      </c>
      <c r="E265" s="542"/>
      <c r="F265" s="348"/>
      <c r="G265" s="348">
        <f ca="1" t="shared" si="70"/>
        <v>0</v>
      </c>
      <c r="H265" s="348" t="str">
        <f ca="1" t="shared" si="72"/>
        <v/>
      </c>
      <c r="I265" s="22" t="str">
        <f ca="1" t="shared" si="73"/>
        <v>否</v>
      </c>
      <c r="J265" s="547" t="str">
        <f t="shared" si="71"/>
        <v>10307</v>
      </c>
      <c r="K265" s="93" t="str">
        <f t="shared" si="74"/>
        <v>项</v>
      </c>
      <c r="L265" s="329"/>
      <c r="M265" s="329"/>
      <c r="N265" s="329"/>
      <c r="O265" s="329"/>
      <c r="P265" s="329"/>
      <c r="Q265" s="329"/>
      <c r="R265" s="329"/>
      <c r="S265" s="329"/>
      <c r="T265" s="329"/>
      <c r="U265" s="329"/>
      <c r="V265" s="329"/>
      <c r="W265" s="329"/>
      <c r="X265" s="329"/>
      <c r="Y265" s="329"/>
      <c r="Z265" s="329"/>
      <c r="AA265" s="329"/>
      <c r="AB265" s="329"/>
      <c r="AC265" s="329"/>
      <c r="AD265" s="329"/>
      <c r="AE265" s="329"/>
      <c r="AF265" s="329"/>
      <c r="AG265" s="329"/>
      <c r="AH265" s="329"/>
      <c r="AI265" s="329"/>
      <c r="AJ265" s="329"/>
      <c r="AK265" s="329"/>
      <c r="AL265" s="329"/>
      <c r="AM265" s="329"/>
      <c r="AN265" s="329"/>
      <c r="AO265" s="329"/>
      <c r="AP265" s="329"/>
      <c r="AQ265" s="329"/>
      <c r="AR265" s="329"/>
      <c r="AS265" s="329"/>
      <c r="AT265" s="329"/>
      <c r="AU265" s="329"/>
      <c r="AV265" s="329"/>
      <c r="AW265" s="329"/>
      <c r="AX265" s="329"/>
      <c r="AY265" s="329"/>
      <c r="AZ265" s="329"/>
      <c r="BA265" s="329"/>
      <c r="BB265" s="329"/>
      <c r="BC265" s="329"/>
      <c r="BD265" s="329"/>
      <c r="BE265" s="329"/>
      <c r="BF265" s="329"/>
      <c r="BG265" s="329"/>
      <c r="BH265" s="329"/>
      <c r="BI265" s="329"/>
      <c r="BJ265" s="329"/>
      <c r="BK265" s="329"/>
      <c r="BL265" s="329"/>
      <c r="BM265" s="329"/>
      <c r="BN265" s="329"/>
      <c r="BO265" s="329"/>
      <c r="BP265" s="329"/>
      <c r="BQ265" s="329"/>
      <c r="BR265" s="329"/>
      <c r="BS265" s="329"/>
      <c r="BT265" s="329"/>
      <c r="BU265" s="329"/>
      <c r="BV265" s="329"/>
      <c r="BW265" s="329"/>
      <c r="BX265" s="329"/>
      <c r="BY265" s="329"/>
      <c r="BZ265" s="329"/>
      <c r="CA265" s="329"/>
      <c r="CB265" s="329"/>
      <c r="CC265" s="329"/>
      <c r="CD265" s="329"/>
      <c r="CE265" s="329"/>
      <c r="CF265" s="329"/>
      <c r="CG265" s="329"/>
      <c r="CH265" s="329"/>
      <c r="CI265" s="329"/>
      <c r="CJ265" s="329"/>
      <c r="CK265" s="329"/>
      <c r="CL265" s="329"/>
      <c r="CM265" s="329"/>
      <c r="CN265" s="329"/>
      <c r="CO265" s="329"/>
      <c r="CP265" s="329"/>
      <c r="CQ265" s="329"/>
      <c r="CR265" s="329"/>
      <c r="CS265" s="329"/>
      <c r="CT265" s="329"/>
      <c r="CU265" s="329"/>
      <c r="CV265" s="329"/>
      <c r="CW265" s="329"/>
      <c r="CX265" s="329"/>
      <c r="CY265" s="329"/>
      <c r="CZ265" s="329"/>
      <c r="DA265" s="329"/>
      <c r="DB265" s="329"/>
      <c r="DC265" s="329"/>
      <c r="DD265" s="329"/>
      <c r="DE265" s="329"/>
      <c r="DF265" s="329"/>
      <c r="DG265" s="329"/>
      <c r="DH265" s="329"/>
      <c r="DI265" s="329"/>
      <c r="DJ265" s="329"/>
      <c r="DK265" s="329"/>
      <c r="DL265" s="329"/>
      <c r="DM265" s="329"/>
      <c r="DN265" s="329"/>
      <c r="DO265" s="329"/>
      <c r="DP265" s="329"/>
      <c r="DQ265" s="329"/>
      <c r="DR265" s="329"/>
      <c r="DS265" s="329"/>
      <c r="DT265" s="329"/>
      <c r="DU265" s="329"/>
      <c r="DV265" s="329"/>
      <c r="DW265" s="329"/>
      <c r="DX265" s="329"/>
      <c r="DY265" s="329"/>
      <c r="DZ265" s="329"/>
      <c r="EA265" s="329"/>
      <c r="EB265" s="329"/>
      <c r="EC265" s="329"/>
      <c r="ED265" s="329"/>
      <c r="EE265" s="329"/>
      <c r="EF265" s="329"/>
      <c r="EG265" s="329"/>
      <c r="EH265" s="329"/>
      <c r="EI265" s="329"/>
      <c r="EJ265" s="329"/>
      <c r="EK265" s="329"/>
      <c r="EL265" s="329"/>
      <c r="EM265" s="329"/>
      <c r="EN265" s="329"/>
      <c r="EO265" s="329"/>
      <c r="EP265" s="329"/>
      <c r="EQ265" s="329"/>
      <c r="ER265" s="329"/>
      <c r="ES265" s="329"/>
      <c r="ET265" s="329"/>
      <c r="EU265" s="329"/>
      <c r="EV265" s="329"/>
      <c r="EW265" s="329"/>
      <c r="EX265" s="329"/>
      <c r="EY265" s="329"/>
      <c r="EZ265" s="329"/>
      <c r="FA265" s="329"/>
      <c r="FB265" s="329"/>
      <c r="FC265" s="329"/>
      <c r="FD265" s="329"/>
      <c r="FE265" s="329"/>
      <c r="FF265" s="329"/>
      <c r="FG265" s="329"/>
      <c r="FH265" s="329"/>
      <c r="FI265" s="329"/>
      <c r="FJ265" s="329"/>
      <c r="FK265" s="329"/>
      <c r="FL265" s="329"/>
      <c r="FM265" s="329"/>
      <c r="FN265" s="329"/>
      <c r="FO265" s="329"/>
      <c r="FP265" s="329"/>
      <c r="FQ265" s="329"/>
      <c r="FR265" s="329"/>
      <c r="FS265" s="329"/>
      <c r="FT265" s="329"/>
      <c r="FU265" s="329"/>
      <c r="FV265" s="329"/>
      <c r="FW265" s="329"/>
      <c r="FX265" s="329"/>
      <c r="FY265" s="329"/>
      <c r="FZ265" s="329"/>
      <c r="GA265" s="329"/>
      <c r="GB265" s="329"/>
      <c r="GC265" s="329"/>
      <c r="GD265" s="329"/>
      <c r="GE265" s="329"/>
      <c r="GF265" s="329"/>
      <c r="GG265" s="329"/>
      <c r="GH265" s="329"/>
      <c r="GI265" s="329"/>
      <c r="GJ265" s="329"/>
      <c r="GK265" s="329"/>
      <c r="GL265" s="329"/>
      <c r="GM265" s="329"/>
      <c r="GN265" s="329"/>
      <c r="GO265" s="329"/>
      <c r="GP265" s="329"/>
      <c r="GQ265" s="329"/>
      <c r="GR265" s="329"/>
      <c r="GS265" s="329"/>
      <c r="GT265" s="329"/>
      <c r="GU265" s="329"/>
      <c r="GV265" s="329"/>
      <c r="GW265" s="329"/>
      <c r="GX265" s="329"/>
      <c r="GY265" s="329"/>
      <c r="GZ265" s="329"/>
      <c r="HA265" s="329"/>
      <c r="HB265" s="329"/>
      <c r="HC265" s="329"/>
      <c r="HD265" s="329"/>
      <c r="HE265" s="329"/>
      <c r="HF265" s="329"/>
      <c r="HG265" s="329"/>
      <c r="HH265" s="329"/>
      <c r="HI265" s="329"/>
      <c r="HJ265" s="329"/>
      <c r="HK265" s="329"/>
      <c r="HL265" s="329"/>
      <c r="HM265" s="329"/>
      <c r="HN265" s="329"/>
      <c r="HO265" s="329"/>
      <c r="HP265" s="329"/>
      <c r="HQ265" s="329"/>
      <c r="HR265" s="329"/>
      <c r="HS265" s="329"/>
      <c r="HT265" s="329"/>
      <c r="HU265" s="329"/>
      <c r="HV265" s="329"/>
      <c r="HW265" s="329"/>
      <c r="HX265" s="329"/>
      <c r="HY265" s="329"/>
      <c r="HZ265" s="329"/>
      <c r="IA265" s="329"/>
      <c r="IB265" s="329"/>
      <c r="IC265" s="329"/>
      <c r="ID265" s="329"/>
      <c r="IE265" s="329"/>
      <c r="IF265" s="329"/>
      <c r="IG265" s="329"/>
      <c r="IH265" s="329"/>
      <c r="II265" s="329"/>
      <c r="IJ265" s="329"/>
      <c r="IK265" s="329"/>
      <c r="IL265" s="329"/>
      <c r="IM265" s="329"/>
      <c r="IN265" s="329"/>
      <c r="IO265" s="329"/>
      <c r="IP265" s="329"/>
      <c r="IQ265" s="329"/>
      <c r="IR265" s="329"/>
      <c r="IS265" s="329"/>
      <c r="IT265" s="329"/>
      <c r="IU265" s="329"/>
      <c r="IV265" s="329"/>
    </row>
    <row r="266" s="524" customFormat="1" ht="31.5" hidden="1" spans="1:256">
      <c r="A266" s="353" t="s">
        <v>4418</v>
      </c>
      <c r="B266" s="307" t="s">
        <v>843</v>
      </c>
      <c r="C266" s="365">
        <f ca="1">SUMIF(表1.2024年公共财政收入决算表!$A$6:$A$387,A266,表1.2024年公共财政收入决算表!$E$6:$E$387)</f>
        <v>0</v>
      </c>
      <c r="D266" s="365">
        <f t="shared" si="69"/>
        <v>0</v>
      </c>
      <c r="E266" s="542"/>
      <c r="F266" s="348"/>
      <c r="G266" s="348">
        <f ca="1" t="shared" si="70"/>
        <v>0</v>
      </c>
      <c r="H266" s="348" t="str">
        <f ca="1" t="shared" si="72"/>
        <v/>
      </c>
      <c r="I266" s="22" t="str">
        <f ca="1" t="shared" si="73"/>
        <v>否</v>
      </c>
      <c r="J266" s="547" t="str">
        <f t="shared" si="71"/>
        <v>10307</v>
      </c>
      <c r="K266" s="93" t="str">
        <f t="shared" si="74"/>
        <v>项</v>
      </c>
      <c r="L266" s="329"/>
      <c r="M266" s="329"/>
      <c r="N266" s="329"/>
      <c r="O266" s="329"/>
      <c r="P266" s="329"/>
      <c r="Q266" s="329"/>
      <c r="R266" s="329"/>
      <c r="S266" s="329"/>
      <c r="T266" s="329"/>
      <c r="U266" s="329"/>
      <c r="V266" s="329"/>
      <c r="W266" s="329"/>
      <c r="X266" s="329"/>
      <c r="Y266" s="329"/>
      <c r="Z266" s="329"/>
      <c r="AA266" s="329"/>
      <c r="AB266" s="329"/>
      <c r="AC266" s="329"/>
      <c r="AD266" s="329"/>
      <c r="AE266" s="329"/>
      <c r="AF266" s="329"/>
      <c r="AG266" s="329"/>
      <c r="AH266" s="329"/>
      <c r="AI266" s="329"/>
      <c r="AJ266" s="329"/>
      <c r="AK266" s="329"/>
      <c r="AL266" s="329"/>
      <c r="AM266" s="329"/>
      <c r="AN266" s="329"/>
      <c r="AO266" s="329"/>
      <c r="AP266" s="329"/>
      <c r="AQ266" s="329"/>
      <c r="AR266" s="329"/>
      <c r="AS266" s="329"/>
      <c r="AT266" s="329"/>
      <c r="AU266" s="329"/>
      <c r="AV266" s="329"/>
      <c r="AW266" s="329"/>
      <c r="AX266" s="329"/>
      <c r="AY266" s="329"/>
      <c r="AZ266" s="329"/>
      <c r="BA266" s="329"/>
      <c r="BB266" s="329"/>
      <c r="BC266" s="329"/>
      <c r="BD266" s="329"/>
      <c r="BE266" s="329"/>
      <c r="BF266" s="329"/>
      <c r="BG266" s="329"/>
      <c r="BH266" s="329"/>
      <c r="BI266" s="329"/>
      <c r="BJ266" s="329"/>
      <c r="BK266" s="329"/>
      <c r="BL266" s="329"/>
      <c r="BM266" s="329"/>
      <c r="BN266" s="329"/>
      <c r="BO266" s="329"/>
      <c r="BP266" s="329"/>
      <c r="BQ266" s="329"/>
      <c r="BR266" s="329"/>
      <c r="BS266" s="329"/>
      <c r="BT266" s="329"/>
      <c r="BU266" s="329"/>
      <c r="BV266" s="329"/>
      <c r="BW266" s="329"/>
      <c r="BX266" s="329"/>
      <c r="BY266" s="329"/>
      <c r="BZ266" s="329"/>
      <c r="CA266" s="329"/>
      <c r="CB266" s="329"/>
      <c r="CC266" s="329"/>
      <c r="CD266" s="329"/>
      <c r="CE266" s="329"/>
      <c r="CF266" s="329"/>
      <c r="CG266" s="329"/>
      <c r="CH266" s="329"/>
      <c r="CI266" s="329"/>
      <c r="CJ266" s="329"/>
      <c r="CK266" s="329"/>
      <c r="CL266" s="329"/>
      <c r="CM266" s="329"/>
      <c r="CN266" s="329"/>
      <c r="CO266" s="329"/>
      <c r="CP266" s="329"/>
      <c r="CQ266" s="329"/>
      <c r="CR266" s="329"/>
      <c r="CS266" s="329"/>
      <c r="CT266" s="329"/>
      <c r="CU266" s="329"/>
      <c r="CV266" s="329"/>
      <c r="CW266" s="329"/>
      <c r="CX266" s="329"/>
      <c r="CY266" s="329"/>
      <c r="CZ266" s="329"/>
      <c r="DA266" s="329"/>
      <c r="DB266" s="329"/>
      <c r="DC266" s="329"/>
      <c r="DD266" s="329"/>
      <c r="DE266" s="329"/>
      <c r="DF266" s="329"/>
      <c r="DG266" s="329"/>
      <c r="DH266" s="329"/>
      <c r="DI266" s="329"/>
      <c r="DJ266" s="329"/>
      <c r="DK266" s="329"/>
      <c r="DL266" s="329"/>
      <c r="DM266" s="329"/>
      <c r="DN266" s="329"/>
      <c r="DO266" s="329"/>
      <c r="DP266" s="329"/>
      <c r="DQ266" s="329"/>
      <c r="DR266" s="329"/>
      <c r="DS266" s="329"/>
      <c r="DT266" s="329"/>
      <c r="DU266" s="329"/>
      <c r="DV266" s="329"/>
      <c r="DW266" s="329"/>
      <c r="DX266" s="329"/>
      <c r="DY266" s="329"/>
      <c r="DZ266" s="329"/>
      <c r="EA266" s="329"/>
      <c r="EB266" s="329"/>
      <c r="EC266" s="329"/>
      <c r="ED266" s="329"/>
      <c r="EE266" s="329"/>
      <c r="EF266" s="329"/>
      <c r="EG266" s="329"/>
      <c r="EH266" s="329"/>
      <c r="EI266" s="329"/>
      <c r="EJ266" s="329"/>
      <c r="EK266" s="329"/>
      <c r="EL266" s="329"/>
      <c r="EM266" s="329"/>
      <c r="EN266" s="329"/>
      <c r="EO266" s="329"/>
      <c r="EP266" s="329"/>
      <c r="EQ266" s="329"/>
      <c r="ER266" s="329"/>
      <c r="ES266" s="329"/>
      <c r="ET266" s="329"/>
      <c r="EU266" s="329"/>
      <c r="EV266" s="329"/>
      <c r="EW266" s="329"/>
      <c r="EX266" s="329"/>
      <c r="EY266" s="329"/>
      <c r="EZ266" s="329"/>
      <c r="FA266" s="329"/>
      <c r="FB266" s="329"/>
      <c r="FC266" s="329"/>
      <c r="FD266" s="329"/>
      <c r="FE266" s="329"/>
      <c r="FF266" s="329"/>
      <c r="FG266" s="329"/>
      <c r="FH266" s="329"/>
      <c r="FI266" s="329"/>
      <c r="FJ266" s="329"/>
      <c r="FK266" s="329"/>
      <c r="FL266" s="329"/>
      <c r="FM266" s="329"/>
      <c r="FN266" s="329"/>
      <c r="FO266" s="329"/>
      <c r="FP266" s="329"/>
      <c r="FQ266" s="329"/>
      <c r="FR266" s="329"/>
      <c r="FS266" s="329"/>
      <c r="FT266" s="329"/>
      <c r="FU266" s="329"/>
      <c r="FV266" s="329"/>
      <c r="FW266" s="329"/>
      <c r="FX266" s="329"/>
      <c r="FY266" s="329"/>
      <c r="FZ266" s="329"/>
      <c r="GA266" s="329"/>
      <c r="GB266" s="329"/>
      <c r="GC266" s="329"/>
      <c r="GD266" s="329"/>
      <c r="GE266" s="329"/>
      <c r="GF266" s="329"/>
      <c r="GG266" s="329"/>
      <c r="GH266" s="329"/>
      <c r="GI266" s="329"/>
      <c r="GJ266" s="329"/>
      <c r="GK266" s="329"/>
      <c r="GL266" s="329"/>
      <c r="GM266" s="329"/>
      <c r="GN266" s="329"/>
      <c r="GO266" s="329"/>
      <c r="GP266" s="329"/>
      <c r="GQ266" s="329"/>
      <c r="GR266" s="329"/>
      <c r="GS266" s="329"/>
      <c r="GT266" s="329"/>
      <c r="GU266" s="329"/>
      <c r="GV266" s="329"/>
      <c r="GW266" s="329"/>
      <c r="GX266" s="329"/>
      <c r="GY266" s="329"/>
      <c r="GZ266" s="329"/>
      <c r="HA266" s="329"/>
      <c r="HB266" s="329"/>
      <c r="HC266" s="329"/>
      <c r="HD266" s="329"/>
      <c r="HE266" s="329"/>
      <c r="HF266" s="329"/>
      <c r="HG266" s="329"/>
      <c r="HH266" s="329"/>
      <c r="HI266" s="329"/>
      <c r="HJ266" s="329"/>
      <c r="HK266" s="329"/>
      <c r="HL266" s="329"/>
      <c r="HM266" s="329"/>
      <c r="HN266" s="329"/>
      <c r="HO266" s="329"/>
      <c r="HP266" s="329"/>
      <c r="HQ266" s="329"/>
      <c r="HR266" s="329"/>
      <c r="HS266" s="329"/>
      <c r="HT266" s="329"/>
      <c r="HU266" s="329"/>
      <c r="HV266" s="329"/>
      <c r="HW266" s="329"/>
      <c r="HX266" s="329"/>
      <c r="HY266" s="329"/>
      <c r="HZ266" s="329"/>
      <c r="IA266" s="329"/>
      <c r="IB266" s="329"/>
      <c r="IC266" s="329"/>
      <c r="ID266" s="329"/>
      <c r="IE266" s="329"/>
      <c r="IF266" s="329"/>
      <c r="IG266" s="329"/>
      <c r="IH266" s="329"/>
      <c r="II266" s="329"/>
      <c r="IJ266" s="329"/>
      <c r="IK266" s="329"/>
      <c r="IL266" s="329"/>
      <c r="IM266" s="329"/>
      <c r="IN266" s="329"/>
      <c r="IO266" s="329"/>
      <c r="IP266" s="329"/>
      <c r="IQ266" s="329"/>
      <c r="IR266" s="329"/>
      <c r="IS266" s="329"/>
      <c r="IT266" s="329"/>
      <c r="IU266" s="329"/>
      <c r="IV266" s="329"/>
    </row>
    <row r="267" s="524" customFormat="1" ht="15.75" hidden="1" spans="1:256">
      <c r="A267" s="353" t="s">
        <v>4419</v>
      </c>
      <c r="B267" s="307" t="s">
        <v>845</v>
      </c>
      <c r="C267" s="365">
        <f ca="1">SUMIF(表1.2024年公共财政收入决算表!$A$6:$A$387,A267,表1.2024年公共财政收入决算表!$E$6:$E$387)</f>
        <v>0</v>
      </c>
      <c r="D267" s="365">
        <f t="shared" si="69"/>
        <v>0</v>
      </c>
      <c r="E267" s="542"/>
      <c r="F267" s="348"/>
      <c r="G267" s="348">
        <f ca="1" t="shared" si="70"/>
        <v>0</v>
      </c>
      <c r="H267" s="348" t="str">
        <f ca="1" t="shared" si="72"/>
        <v/>
      </c>
      <c r="I267" s="22" t="str">
        <f ca="1" t="shared" si="73"/>
        <v>否</v>
      </c>
      <c r="J267" s="547" t="str">
        <f t="shared" si="71"/>
        <v>10307</v>
      </c>
      <c r="K267" s="93" t="str">
        <f t="shared" si="74"/>
        <v>项</v>
      </c>
      <c r="L267" s="329"/>
      <c r="M267" s="329"/>
      <c r="N267" s="329"/>
      <c r="O267" s="329"/>
      <c r="P267" s="329"/>
      <c r="Q267" s="329"/>
      <c r="R267" s="329"/>
      <c r="S267" s="329"/>
      <c r="T267" s="329"/>
      <c r="U267" s="329"/>
      <c r="V267" s="329"/>
      <c r="W267" s="329"/>
      <c r="X267" s="329"/>
      <c r="Y267" s="329"/>
      <c r="Z267" s="329"/>
      <c r="AA267" s="329"/>
      <c r="AB267" s="329"/>
      <c r="AC267" s="329"/>
      <c r="AD267" s="329"/>
      <c r="AE267" s="329"/>
      <c r="AF267" s="329"/>
      <c r="AG267" s="329"/>
      <c r="AH267" s="329"/>
      <c r="AI267" s="329"/>
      <c r="AJ267" s="329"/>
      <c r="AK267" s="329"/>
      <c r="AL267" s="329"/>
      <c r="AM267" s="329"/>
      <c r="AN267" s="329"/>
      <c r="AO267" s="329"/>
      <c r="AP267" s="329"/>
      <c r="AQ267" s="329"/>
      <c r="AR267" s="329"/>
      <c r="AS267" s="329"/>
      <c r="AT267" s="329"/>
      <c r="AU267" s="329"/>
      <c r="AV267" s="329"/>
      <c r="AW267" s="329"/>
      <c r="AX267" s="329"/>
      <c r="AY267" s="329"/>
      <c r="AZ267" s="329"/>
      <c r="BA267" s="329"/>
      <c r="BB267" s="329"/>
      <c r="BC267" s="329"/>
      <c r="BD267" s="329"/>
      <c r="BE267" s="329"/>
      <c r="BF267" s="329"/>
      <c r="BG267" s="329"/>
      <c r="BH267" s="329"/>
      <c r="BI267" s="329"/>
      <c r="BJ267" s="329"/>
      <c r="BK267" s="329"/>
      <c r="BL267" s="329"/>
      <c r="BM267" s="329"/>
      <c r="BN267" s="329"/>
      <c r="BO267" s="329"/>
      <c r="BP267" s="329"/>
      <c r="BQ267" s="329"/>
      <c r="BR267" s="329"/>
      <c r="BS267" s="329"/>
      <c r="BT267" s="329"/>
      <c r="BU267" s="329"/>
      <c r="BV267" s="329"/>
      <c r="BW267" s="329"/>
      <c r="BX267" s="329"/>
      <c r="BY267" s="329"/>
      <c r="BZ267" s="329"/>
      <c r="CA267" s="329"/>
      <c r="CB267" s="329"/>
      <c r="CC267" s="329"/>
      <c r="CD267" s="329"/>
      <c r="CE267" s="329"/>
      <c r="CF267" s="329"/>
      <c r="CG267" s="329"/>
      <c r="CH267" s="329"/>
      <c r="CI267" s="329"/>
      <c r="CJ267" s="329"/>
      <c r="CK267" s="329"/>
      <c r="CL267" s="329"/>
      <c r="CM267" s="329"/>
      <c r="CN267" s="329"/>
      <c r="CO267" s="329"/>
      <c r="CP267" s="329"/>
      <c r="CQ267" s="329"/>
      <c r="CR267" s="329"/>
      <c r="CS267" s="329"/>
      <c r="CT267" s="329"/>
      <c r="CU267" s="329"/>
      <c r="CV267" s="329"/>
      <c r="CW267" s="329"/>
      <c r="CX267" s="329"/>
      <c r="CY267" s="329"/>
      <c r="CZ267" s="329"/>
      <c r="DA267" s="329"/>
      <c r="DB267" s="329"/>
      <c r="DC267" s="329"/>
      <c r="DD267" s="329"/>
      <c r="DE267" s="329"/>
      <c r="DF267" s="329"/>
      <c r="DG267" s="329"/>
      <c r="DH267" s="329"/>
      <c r="DI267" s="329"/>
      <c r="DJ267" s="329"/>
      <c r="DK267" s="329"/>
      <c r="DL267" s="329"/>
      <c r="DM267" s="329"/>
      <c r="DN267" s="329"/>
      <c r="DO267" s="329"/>
      <c r="DP267" s="329"/>
      <c r="DQ267" s="329"/>
      <c r="DR267" s="329"/>
      <c r="DS267" s="329"/>
      <c r="DT267" s="329"/>
      <c r="DU267" s="329"/>
      <c r="DV267" s="329"/>
      <c r="DW267" s="329"/>
      <c r="DX267" s="329"/>
      <c r="DY267" s="329"/>
      <c r="DZ267" s="329"/>
      <c r="EA267" s="329"/>
      <c r="EB267" s="329"/>
      <c r="EC267" s="329"/>
      <c r="ED267" s="329"/>
      <c r="EE267" s="329"/>
      <c r="EF267" s="329"/>
      <c r="EG267" s="329"/>
      <c r="EH267" s="329"/>
      <c r="EI267" s="329"/>
      <c r="EJ267" s="329"/>
      <c r="EK267" s="329"/>
      <c r="EL267" s="329"/>
      <c r="EM267" s="329"/>
      <c r="EN267" s="329"/>
      <c r="EO267" s="329"/>
      <c r="EP267" s="329"/>
      <c r="EQ267" s="329"/>
      <c r="ER267" s="329"/>
      <c r="ES267" s="329"/>
      <c r="ET267" s="329"/>
      <c r="EU267" s="329"/>
      <c r="EV267" s="329"/>
      <c r="EW267" s="329"/>
      <c r="EX267" s="329"/>
      <c r="EY267" s="329"/>
      <c r="EZ267" s="329"/>
      <c r="FA267" s="329"/>
      <c r="FB267" s="329"/>
      <c r="FC267" s="329"/>
      <c r="FD267" s="329"/>
      <c r="FE267" s="329"/>
      <c r="FF267" s="329"/>
      <c r="FG267" s="329"/>
      <c r="FH267" s="329"/>
      <c r="FI267" s="329"/>
      <c r="FJ267" s="329"/>
      <c r="FK267" s="329"/>
      <c r="FL267" s="329"/>
      <c r="FM267" s="329"/>
      <c r="FN267" s="329"/>
      <c r="FO267" s="329"/>
      <c r="FP267" s="329"/>
      <c r="FQ267" s="329"/>
      <c r="FR267" s="329"/>
      <c r="FS267" s="329"/>
      <c r="FT267" s="329"/>
      <c r="FU267" s="329"/>
      <c r="FV267" s="329"/>
      <c r="FW267" s="329"/>
      <c r="FX267" s="329"/>
      <c r="FY267" s="329"/>
      <c r="FZ267" s="329"/>
      <c r="GA267" s="329"/>
      <c r="GB267" s="329"/>
      <c r="GC267" s="329"/>
      <c r="GD267" s="329"/>
      <c r="GE267" s="329"/>
      <c r="GF267" s="329"/>
      <c r="GG267" s="329"/>
      <c r="GH267" s="329"/>
      <c r="GI267" s="329"/>
      <c r="GJ267" s="329"/>
      <c r="GK267" s="329"/>
      <c r="GL267" s="329"/>
      <c r="GM267" s="329"/>
      <c r="GN267" s="329"/>
      <c r="GO267" s="329"/>
      <c r="GP267" s="329"/>
      <c r="GQ267" s="329"/>
      <c r="GR267" s="329"/>
      <c r="GS267" s="329"/>
      <c r="GT267" s="329"/>
      <c r="GU267" s="329"/>
      <c r="GV267" s="329"/>
      <c r="GW267" s="329"/>
      <c r="GX267" s="329"/>
      <c r="GY267" s="329"/>
      <c r="GZ267" s="329"/>
      <c r="HA267" s="329"/>
      <c r="HB267" s="329"/>
      <c r="HC267" s="329"/>
      <c r="HD267" s="329"/>
      <c r="HE267" s="329"/>
      <c r="HF267" s="329"/>
      <c r="HG267" s="329"/>
      <c r="HH267" s="329"/>
      <c r="HI267" s="329"/>
      <c r="HJ267" s="329"/>
      <c r="HK267" s="329"/>
      <c r="HL267" s="329"/>
      <c r="HM267" s="329"/>
      <c r="HN267" s="329"/>
      <c r="HO267" s="329"/>
      <c r="HP267" s="329"/>
      <c r="HQ267" s="329"/>
      <c r="HR267" s="329"/>
      <c r="HS267" s="329"/>
      <c r="HT267" s="329"/>
      <c r="HU267" s="329"/>
      <c r="HV267" s="329"/>
      <c r="HW267" s="329"/>
      <c r="HX267" s="329"/>
      <c r="HY267" s="329"/>
      <c r="HZ267" s="329"/>
      <c r="IA267" s="329"/>
      <c r="IB267" s="329"/>
      <c r="IC267" s="329"/>
      <c r="ID267" s="329"/>
      <c r="IE267" s="329"/>
      <c r="IF267" s="329"/>
      <c r="IG267" s="329"/>
      <c r="IH267" s="329"/>
      <c r="II267" s="329"/>
      <c r="IJ267" s="329"/>
      <c r="IK267" s="329"/>
      <c r="IL267" s="329"/>
      <c r="IM267" s="329"/>
      <c r="IN267" s="329"/>
      <c r="IO267" s="329"/>
      <c r="IP267" s="329"/>
      <c r="IQ267" s="329"/>
      <c r="IR267" s="329"/>
      <c r="IS267" s="329"/>
      <c r="IT267" s="329"/>
      <c r="IU267" s="329"/>
      <c r="IV267" s="329"/>
    </row>
    <row r="268" s="524" customFormat="1" ht="15.75" hidden="1" spans="1:256">
      <c r="A268" s="353" t="s">
        <v>4420</v>
      </c>
      <c r="B268" s="307" t="s">
        <v>847</v>
      </c>
      <c r="C268" s="365">
        <f ca="1">SUMIF(表1.2024年公共财政收入决算表!$A$6:$A$387,A268,表1.2024年公共财政收入决算表!$E$6:$E$387)</f>
        <v>0</v>
      </c>
      <c r="D268" s="365">
        <f t="shared" si="69"/>
        <v>0</v>
      </c>
      <c r="E268" s="542"/>
      <c r="F268" s="348"/>
      <c r="G268" s="348">
        <f ca="1" t="shared" si="70"/>
        <v>0</v>
      </c>
      <c r="H268" s="348" t="str">
        <f ca="1" t="shared" si="72"/>
        <v/>
      </c>
      <c r="I268" s="22" t="str">
        <f ca="1" t="shared" si="73"/>
        <v>否</v>
      </c>
      <c r="J268" s="547" t="str">
        <f t="shared" si="71"/>
        <v>10307</v>
      </c>
      <c r="K268" s="93" t="str">
        <f t="shared" si="74"/>
        <v>项</v>
      </c>
      <c r="L268" s="329"/>
      <c r="M268" s="329"/>
      <c r="N268" s="329"/>
      <c r="O268" s="329"/>
      <c r="P268" s="329"/>
      <c r="Q268" s="329"/>
      <c r="R268" s="329"/>
      <c r="S268" s="329"/>
      <c r="T268" s="329"/>
      <c r="U268" s="329"/>
      <c r="V268" s="329"/>
      <c r="W268" s="329"/>
      <c r="X268" s="329"/>
      <c r="Y268" s="329"/>
      <c r="Z268" s="329"/>
      <c r="AA268" s="329"/>
      <c r="AB268" s="329"/>
      <c r="AC268" s="329"/>
      <c r="AD268" s="329"/>
      <c r="AE268" s="329"/>
      <c r="AF268" s="329"/>
      <c r="AG268" s="329"/>
      <c r="AH268" s="329"/>
      <c r="AI268" s="329"/>
      <c r="AJ268" s="329"/>
      <c r="AK268" s="329"/>
      <c r="AL268" s="329"/>
      <c r="AM268" s="329"/>
      <c r="AN268" s="329"/>
      <c r="AO268" s="329"/>
      <c r="AP268" s="329"/>
      <c r="AQ268" s="329"/>
      <c r="AR268" s="329"/>
      <c r="AS268" s="329"/>
      <c r="AT268" s="329"/>
      <c r="AU268" s="329"/>
      <c r="AV268" s="329"/>
      <c r="AW268" s="329"/>
      <c r="AX268" s="329"/>
      <c r="AY268" s="329"/>
      <c r="AZ268" s="329"/>
      <c r="BA268" s="329"/>
      <c r="BB268" s="329"/>
      <c r="BC268" s="329"/>
      <c r="BD268" s="329"/>
      <c r="BE268" s="329"/>
      <c r="BF268" s="329"/>
      <c r="BG268" s="329"/>
      <c r="BH268" s="329"/>
      <c r="BI268" s="329"/>
      <c r="BJ268" s="329"/>
      <c r="BK268" s="329"/>
      <c r="BL268" s="329"/>
      <c r="BM268" s="329"/>
      <c r="BN268" s="329"/>
      <c r="BO268" s="329"/>
      <c r="BP268" s="329"/>
      <c r="BQ268" s="329"/>
      <c r="BR268" s="329"/>
      <c r="BS268" s="329"/>
      <c r="BT268" s="329"/>
      <c r="BU268" s="329"/>
      <c r="BV268" s="329"/>
      <c r="BW268" s="329"/>
      <c r="BX268" s="329"/>
      <c r="BY268" s="329"/>
      <c r="BZ268" s="329"/>
      <c r="CA268" s="329"/>
      <c r="CB268" s="329"/>
      <c r="CC268" s="329"/>
      <c r="CD268" s="329"/>
      <c r="CE268" s="329"/>
      <c r="CF268" s="329"/>
      <c r="CG268" s="329"/>
      <c r="CH268" s="329"/>
      <c r="CI268" s="329"/>
      <c r="CJ268" s="329"/>
      <c r="CK268" s="329"/>
      <c r="CL268" s="329"/>
      <c r="CM268" s="329"/>
      <c r="CN268" s="329"/>
      <c r="CO268" s="329"/>
      <c r="CP268" s="329"/>
      <c r="CQ268" s="329"/>
      <c r="CR268" s="329"/>
      <c r="CS268" s="329"/>
      <c r="CT268" s="329"/>
      <c r="CU268" s="329"/>
      <c r="CV268" s="329"/>
      <c r="CW268" s="329"/>
      <c r="CX268" s="329"/>
      <c r="CY268" s="329"/>
      <c r="CZ268" s="329"/>
      <c r="DA268" s="329"/>
      <c r="DB268" s="329"/>
      <c r="DC268" s="329"/>
      <c r="DD268" s="329"/>
      <c r="DE268" s="329"/>
      <c r="DF268" s="329"/>
      <c r="DG268" s="329"/>
      <c r="DH268" s="329"/>
      <c r="DI268" s="329"/>
      <c r="DJ268" s="329"/>
      <c r="DK268" s="329"/>
      <c r="DL268" s="329"/>
      <c r="DM268" s="329"/>
      <c r="DN268" s="329"/>
      <c r="DO268" s="329"/>
      <c r="DP268" s="329"/>
      <c r="DQ268" s="329"/>
      <c r="DR268" s="329"/>
      <c r="DS268" s="329"/>
      <c r="DT268" s="329"/>
      <c r="DU268" s="329"/>
      <c r="DV268" s="329"/>
      <c r="DW268" s="329"/>
      <c r="DX268" s="329"/>
      <c r="DY268" s="329"/>
      <c r="DZ268" s="329"/>
      <c r="EA268" s="329"/>
      <c r="EB268" s="329"/>
      <c r="EC268" s="329"/>
      <c r="ED268" s="329"/>
      <c r="EE268" s="329"/>
      <c r="EF268" s="329"/>
      <c r="EG268" s="329"/>
      <c r="EH268" s="329"/>
      <c r="EI268" s="329"/>
      <c r="EJ268" s="329"/>
      <c r="EK268" s="329"/>
      <c r="EL268" s="329"/>
      <c r="EM268" s="329"/>
      <c r="EN268" s="329"/>
      <c r="EO268" s="329"/>
      <c r="EP268" s="329"/>
      <c r="EQ268" s="329"/>
      <c r="ER268" s="329"/>
      <c r="ES268" s="329"/>
      <c r="ET268" s="329"/>
      <c r="EU268" s="329"/>
      <c r="EV268" s="329"/>
      <c r="EW268" s="329"/>
      <c r="EX268" s="329"/>
      <c r="EY268" s="329"/>
      <c r="EZ268" s="329"/>
      <c r="FA268" s="329"/>
      <c r="FB268" s="329"/>
      <c r="FC268" s="329"/>
      <c r="FD268" s="329"/>
      <c r="FE268" s="329"/>
      <c r="FF268" s="329"/>
      <c r="FG268" s="329"/>
      <c r="FH268" s="329"/>
      <c r="FI268" s="329"/>
      <c r="FJ268" s="329"/>
      <c r="FK268" s="329"/>
      <c r="FL268" s="329"/>
      <c r="FM268" s="329"/>
      <c r="FN268" s="329"/>
      <c r="FO268" s="329"/>
      <c r="FP268" s="329"/>
      <c r="FQ268" s="329"/>
      <c r="FR268" s="329"/>
      <c r="FS268" s="329"/>
      <c r="FT268" s="329"/>
      <c r="FU268" s="329"/>
      <c r="FV268" s="329"/>
      <c r="FW268" s="329"/>
      <c r="FX268" s="329"/>
      <c r="FY268" s="329"/>
      <c r="FZ268" s="329"/>
      <c r="GA268" s="329"/>
      <c r="GB268" s="329"/>
      <c r="GC268" s="329"/>
      <c r="GD268" s="329"/>
      <c r="GE268" s="329"/>
      <c r="GF268" s="329"/>
      <c r="GG268" s="329"/>
      <c r="GH268" s="329"/>
      <c r="GI268" s="329"/>
      <c r="GJ268" s="329"/>
      <c r="GK268" s="329"/>
      <c r="GL268" s="329"/>
      <c r="GM268" s="329"/>
      <c r="GN268" s="329"/>
      <c r="GO268" s="329"/>
      <c r="GP268" s="329"/>
      <c r="GQ268" s="329"/>
      <c r="GR268" s="329"/>
      <c r="GS268" s="329"/>
      <c r="GT268" s="329"/>
      <c r="GU268" s="329"/>
      <c r="GV268" s="329"/>
      <c r="GW268" s="329"/>
      <c r="GX268" s="329"/>
      <c r="GY268" s="329"/>
      <c r="GZ268" s="329"/>
      <c r="HA268" s="329"/>
      <c r="HB268" s="329"/>
      <c r="HC268" s="329"/>
      <c r="HD268" s="329"/>
      <c r="HE268" s="329"/>
      <c r="HF268" s="329"/>
      <c r="HG268" s="329"/>
      <c r="HH268" s="329"/>
      <c r="HI268" s="329"/>
      <c r="HJ268" s="329"/>
      <c r="HK268" s="329"/>
      <c r="HL268" s="329"/>
      <c r="HM268" s="329"/>
      <c r="HN268" s="329"/>
      <c r="HO268" s="329"/>
      <c r="HP268" s="329"/>
      <c r="HQ268" s="329"/>
      <c r="HR268" s="329"/>
      <c r="HS268" s="329"/>
      <c r="HT268" s="329"/>
      <c r="HU268" s="329"/>
      <c r="HV268" s="329"/>
      <c r="HW268" s="329"/>
      <c r="HX268" s="329"/>
      <c r="HY268" s="329"/>
      <c r="HZ268" s="329"/>
      <c r="IA268" s="329"/>
      <c r="IB268" s="329"/>
      <c r="IC268" s="329"/>
      <c r="ID268" s="329"/>
      <c r="IE268" s="329"/>
      <c r="IF268" s="329"/>
      <c r="IG268" s="329"/>
      <c r="IH268" s="329"/>
      <c r="II268" s="329"/>
      <c r="IJ268" s="329"/>
      <c r="IK268" s="329"/>
      <c r="IL268" s="329"/>
      <c r="IM268" s="329"/>
      <c r="IN268" s="329"/>
      <c r="IO268" s="329"/>
      <c r="IP268" s="329"/>
      <c r="IQ268" s="329"/>
      <c r="IR268" s="329"/>
      <c r="IS268" s="329"/>
      <c r="IT268" s="329"/>
      <c r="IU268" s="329"/>
      <c r="IV268" s="329"/>
    </row>
    <row r="269" s="525" customFormat="1" spans="1:256">
      <c r="A269" s="353" t="s">
        <v>4421</v>
      </c>
      <c r="B269" s="307" t="s">
        <v>848</v>
      </c>
      <c r="C269" s="365">
        <f ca="1">SUMIF(表1.2024年公共财政收入决算表!$A$6:$A$387,A269,表1.2024年公共财政收入决算表!$E$6:$E$387)</f>
        <v>106</v>
      </c>
      <c r="D269" s="365">
        <f t="shared" si="69"/>
        <v>50</v>
      </c>
      <c r="E269" s="542">
        <v>50</v>
      </c>
      <c r="F269" s="348"/>
      <c r="G269" s="365">
        <f ca="1" t="shared" si="70"/>
        <v>-56</v>
      </c>
      <c r="H269" s="365" t="str">
        <f ca="1" t="shared" si="72"/>
        <v>-52.8%</v>
      </c>
      <c r="I269" s="22" t="str">
        <f ca="1" t="shared" si="73"/>
        <v>是</v>
      </c>
      <c r="J269" s="547" t="str">
        <f t="shared" si="71"/>
        <v>10307</v>
      </c>
      <c r="K269" s="93" t="str">
        <f t="shared" si="74"/>
        <v>项</v>
      </c>
      <c r="L269" s="545">
        <v>1</v>
      </c>
      <c r="M269" s="329"/>
      <c r="N269" s="329"/>
      <c r="O269" s="329"/>
      <c r="P269" s="329"/>
      <c r="Q269" s="329"/>
      <c r="R269" s="329"/>
      <c r="S269" s="329"/>
      <c r="T269" s="329"/>
      <c r="U269" s="329"/>
      <c r="V269" s="329"/>
      <c r="W269" s="329"/>
      <c r="X269" s="329"/>
      <c r="Y269" s="329"/>
      <c r="Z269" s="329"/>
      <c r="AA269" s="329"/>
      <c r="AB269" s="329"/>
      <c r="AC269" s="329"/>
      <c r="AD269" s="329"/>
      <c r="AE269" s="329"/>
      <c r="AF269" s="329"/>
      <c r="AG269" s="329"/>
      <c r="AH269" s="329"/>
      <c r="AI269" s="329"/>
      <c r="AJ269" s="329"/>
      <c r="AK269" s="329"/>
      <c r="AL269" s="329"/>
      <c r="AM269" s="329"/>
      <c r="AN269" s="329"/>
      <c r="AO269" s="329"/>
      <c r="AP269" s="329"/>
      <c r="AQ269" s="329"/>
      <c r="AR269" s="329"/>
      <c r="AS269" s="329"/>
      <c r="AT269" s="329"/>
      <c r="AU269" s="329"/>
      <c r="AV269" s="329"/>
      <c r="AW269" s="329"/>
      <c r="AX269" s="329"/>
      <c r="AY269" s="329"/>
      <c r="AZ269" s="329"/>
      <c r="BA269" s="329"/>
      <c r="BB269" s="329"/>
      <c r="BC269" s="329"/>
      <c r="BD269" s="329"/>
      <c r="BE269" s="329"/>
      <c r="BF269" s="329"/>
      <c r="BG269" s="329"/>
      <c r="BH269" s="329"/>
      <c r="BI269" s="329"/>
      <c r="BJ269" s="329"/>
      <c r="BK269" s="329"/>
      <c r="BL269" s="329"/>
      <c r="BM269" s="329"/>
      <c r="BN269" s="329"/>
      <c r="BO269" s="329"/>
      <c r="BP269" s="329"/>
      <c r="BQ269" s="329"/>
      <c r="BR269" s="329"/>
      <c r="BS269" s="329"/>
      <c r="BT269" s="329"/>
      <c r="BU269" s="329"/>
      <c r="BV269" s="329"/>
      <c r="BW269" s="329"/>
      <c r="BX269" s="329"/>
      <c r="BY269" s="329"/>
      <c r="BZ269" s="329"/>
      <c r="CA269" s="329"/>
      <c r="CB269" s="329"/>
      <c r="CC269" s="329"/>
      <c r="CD269" s="329"/>
      <c r="CE269" s="329"/>
      <c r="CF269" s="329"/>
      <c r="CG269" s="329"/>
      <c r="CH269" s="329"/>
      <c r="CI269" s="329"/>
      <c r="CJ269" s="329"/>
      <c r="CK269" s="329"/>
      <c r="CL269" s="329"/>
      <c r="CM269" s="329"/>
      <c r="CN269" s="329"/>
      <c r="CO269" s="329"/>
      <c r="CP269" s="329"/>
      <c r="CQ269" s="329"/>
      <c r="CR269" s="329"/>
      <c r="CS269" s="329"/>
      <c r="CT269" s="329"/>
      <c r="CU269" s="329"/>
      <c r="CV269" s="329"/>
      <c r="CW269" s="329"/>
      <c r="CX269" s="329"/>
      <c r="CY269" s="329"/>
      <c r="CZ269" s="329"/>
      <c r="DA269" s="329"/>
      <c r="DB269" s="329"/>
      <c r="DC269" s="329"/>
      <c r="DD269" s="329"/>
      <c r="DE269" s="329"/>
      <c r="DF269" s="329"/>
      <c r="DG269" s="329"/>
      <c r="DH269" s="329"/>
      <c r="DI269" s="329"/>
      <c r="DJ269" s="329"/>
      <c r="DK269" s="329"/>
      <c r="DL269" s="329"/>
      <c r="DM269" s="329"/>
      <c r="DN269" s="329"/>
      <c r="DO269" s="329"/>
      <c r="DP269" s="329"/>
      <c r="DQ269" s="329"/>
      <c r="DR269" s="329"/>
      <c r="DS269" s="329"/>
      <c r="DT269" s="329"/>
      <c r="DU269" s="329"/>
      <c r="DV269" s="329"/>
      <c r="DW269" s="329"/>
      <c r="DX269" s="329"/>
      <c r="DY269" s="329"/>
      <c r="DZ269" s="329"/>
      <c r="EA269" s="329"/>
      <c r="EB269" s="329"/>
      <c r="EC269" s="329"/>
      <c r="ED269" s="329"/>
      <c r="EE269" s="329"/>
      <c r="EF269" s="329"/>
      <c r="EG269" s="329"/>
      <c r="EH269" s="329"/>
      <c r="EI269" s="329"/>
      <c r="EJ269" s="329"/>
      <c r="EK269" s="329"/>
      <c r="EL269" s="329"/>
      <c r="EM269" s="329"/>
      <c r="EN269" s="329"/>
      <c r="EO269" s="329"/>
      <c r="EP269" s="329"/>
      <c r="EQ269" s="329"/>
      <c r="ER269" s="329"/>
      <c r="ES269" s="329"/>
      <c r="ET269" s="329"/>
      <c r="EU269" s="329"/>
      <c r="EV269" s="329"/>
      <c r="EW269" s="329"/>
      <c r="EX269" s="329"/>
      <c r="EY269" s="329"/>
      <c r="EZ269" s="329"/>
      <c r="FA269" s="329"/>
      <c r="FB269" s="329"/>
      <c r="FC269" s="329"/>
      <c r="FD269" s="329"/>
      <c r="FE269" s="329"/>
      <c r="FF269" s="329"/>
      <c r="FG269" s="329"/>
      <c r="FH269" s="329"/>
      <c r="FI269" s="329"/>
      <c r="FJ269" s="329"/>
      <c r="FK269" s="329"/>
      <c r="FL269" s="329"/>
      <c r="FM269" s="329"/>
      <c r="FN269" s="329"/>
      <c r="FO269" s="329"/>
      <c r="FP269" s="329"/>
      <c r="FQ269" s="329"/>
      <c r="FR269" s="329"/>
      <c r="FS269" s="329"/>
      <c r="FT269" s="329"/>
      <c r="FU269" s="329"/>
      <c r="FV269" s="329"/>
      <c r="FW269" s="329"/>
      <c r="FX269" s="329"/>
      <c r="FY269" s="329"/>
      <c r="FZ269" s="329"/>
      <c r="GA269" s="329"/>
      <c r="GB269" s="329"/>
      <c r="GC269" s="329"/>
      <c r="GD269" s="329"/>
      <c r="GE269" s="329"/>
      <c r="GF269" s="329"/>
      <c r="GG269" s="329"/>
      <c r="GH269" s="329"/>
      <c r="GI269" s="329"/>
      <c r="GJ269" s="329"/>
      <c r="GK269" s="329"/>
      <c r="GL269" s="329"/>
      <c r="GM269" s="329"/>
      <c r="GN269" s="329"/>
      <c r="GO269" s="329"/>
      <c r="GP269" s="329"/>
      <c r="GQ269" s="329"/>
      <c r="GR269" s="329"/>
      <c r="GS269" s="329"/>
      <c r="GT269" s="329"/>
      <c r="GU269" s="329"/>
      <c r="GV269" s="329"/>
      <c r="GW269" s="329"/>
      <c r="GX269" s="329"/>
      <c r="GY269" s="329"/>
      <c r="GZ269" s="329"/>
      <c r="HA269" s="329"/>
      <c r="HB269" s="329"/>
      <c r="HC269" s="329"/>
      <c r="HD269" s="329"/>
      <c r="HE269" s="329"/>
      <c r="HF269" s="329"/>
      <c r="HG269" s="329"/>
      <c r="HH269" s="329"/>
      <c r="HI269" s="329"/>
      <c r="HJ269" s="329"/>
      <c r="HK269" s="329"/>
      <c r="HL269" s="329"/>
      <c r="HM269" s="329"/>
      <c r="HN269" s="329"/>
      <c r="HO269" s="329"/>
      <c r="HP269" s="329"/>
      <c r="HQ269" s="329"/>
      <c r="HR269" s="329"/>
      <c r="HS269" s="329"/>
      <c r="HT269" s="329"/>
      <c r="HU269" s="329"/>
      <c r="HV269" s="329"/>
      <c r="HW269" s="329"/>
      <c r="HX269" s="329"/>
      <c r="HY269" s="329"/>
      <c r="HZ269" s="329"/>
      <c r="IA269" s="329"/>
      <c r="IB269" s="329"/>
      <c r="IC269" s="329"/>
      <c r="ID269" s="329"/>
      <c r="IE269" s="329"/>
      <c r="IF269" s="329"/>
      <c r="IG269" s="329"/>
      <c r="IH269" s="329"/>
      <c r="II269" s="329"/>
      <c r="IJ269" s="329"/>
      <c r="IK269" s="329"/>
      <c r="IL269" s="329"/>
      <c r="IM269" s="329"/>
      <c r="IN269" s="329"/>
      <c r="IO269" s="329"/>
      <c r="IP269" s="329"/>
      <c r="IQ269" s="329"/>
      <c r="IR269" s="329"/>
      <c r="IS269" s="329"/>
      <c r="IT269" s="329"/>
      <c r="IU269" s="329"/>
      <c r="IV269" s="329"/>
    </row>
    <row r="270" s="524" customFormat="1" ht="15.75" hidden="1" spans="1:256">
      <c r="A270" s="353" t="s">
        <v>4422</v>
      </c>
      <c r="B270" s="307" t="s">
        <v>856</v>
      </c>
      <c r="C270" s="365">
        <f ca="1">SUMIF(表1.2024年公共财政收入决算表!$A$6:$A$387,A270,表1.2024年公共财政收入决算表!$E$6:$E$387)</f>
        <v>0</v>
      </c>
      <c r="D270" s="365">
        <f t="shared" si="69"/>
        <v>0</v>
      </c>
      <c r="E270" s="542"/>
      <c r="F270" s="348"/>
      <c r="G270" s="348">
        <f ca="1" t="shared" si="70"/>
        <v>0</v>
      </c>
      <c r="H270" s="348" t="str">
        <f ca="1" t="shared" si="72"/>
        <v/>
      </c>
      <c r="I270" s="22" t="str">
        <f ca="1" t="shared" si="73"/>
        <v>否</v>
      </c>
      <c r="J270" s="547" t="str">
        <f t="shared" si="71"/>
        <v>10307</v>
      </c>
      <c r="K270" s="93" t="str">
        <f t="shared" si="74"/>
        <v>项</v>
      </c>
      <c r="L270" s="329"/>
      <c r="M270" s="329"/>
      <c r="N270" s="329"/>
      <c r="O270" s="329"/>
      <c r="P270" s="329"/>
      <c r="Q270" s="329"/>
      <c r="R270" s="329"/>
      <c r="S270" s="329"/>
      <c r="T270" s="329"/>
      <c r="U270" s="329"/>
      <c r="V270" s="329"/>
      <c r="W270" s="329"/>
      <c r="X270" s="329"/>
      <c r="Y270" s="329"/>
      <c r="Z270" s="329"/>
      <c r="AA270" s="329"/>
      <c r="AB270" s="329"/>
      <c r="AC270" s="329"/>
      <c r="AD270" s="329"/>
      <c r="AE270" s="329"/>
      <c r="AF270" s="329"/>
      <c r="AG270" s="329"/>
      <c r="AH270" s="329"/>
      <c r="AI270" s="329"/>
      <c r="AJ270" s="329"/>
      <c r="AK270" s="329"/>
      <c r="AL270" s="329"/>
      <c r="AM270" s="329"/>
      <c r="AN270" s="329"/>
      <c r="AO270" s="329"/>
      <c r="AP270" s="329"/>
      <c r="AQ270" s="329"/>
      <c r="AR270" s="329"/>
      <c r="AS270" s="329"/>
      <c r="AT270" s="329"/>
      <c r="AU270" s="329"/>
      <c r="AV270" s="329"/>
      <c r="AW270" s="329"/>
      <c r="AX270" s="329"/>
      <c r="AY270" s="329"/>
      <c r="AZ270" s="329"/>
      <c r="BA270" s="329"/>
      <c r="BB270" s="329"/>
      <c r="BC270" s="329"/>
      <c r="BD270" s="329"/>
      <c r="BE270" s="329"/>
      <c r="BF270" s="329"/>
      <c r="BG270" s="329"/>
      <c r="BH270" s="329"/>
      <c r="BI270" s="329"/>
      <c r="BJ270" s="329"/>
      <c r="BK270" s="329"/>
      <c r="BL270" s="329"/>
      <c r="BM270" s="329"/>
      <c r="BN270" s="329"/>
      <c r="BO270" s="329"/>
      <c r="BP270" s="329"/>
      <c r="BQ270" s="329"/>
      <c r="BR270" s="329"/>
      <c r="BS270" s="329"/>
      <c r="BT270" s="329"/>
      <c r="BU270" s="329"/>
      <c r="BV270" s="329"/>
      <c r="BW270" s="329"/>
      <c r="BX270" s="329"/>
      <c r="BY270" s="329"/>
      <c r="BZ270" s="329"/>
      <c r="CA270" s="329"/>
      <c r="CB270" s="329"/>
      <c r="CC270" s="329"/>
      <c r="CD270" s="329"/>
      <c r="CE270" s="329"/>
      <c r="CF270" s="329"/>
      <c r="CG270" s="329"/>
      <c r="CH270" s="329"/>
      <c r="CI270" s="329"/>
      <c r="CJ270" s="329"/>
      <c r="CK270" s="329"/>
      <c r="CL270" s="329"/>
      <c r="CM270" s="329"/>
      <c r="CN270" s="329"/>
      <c r="CO270" s="329"/>
      <c r="CP270" s="329"/>
      <c r="CQ270" s="329"/>
      <c r="CR270" s="329"/>
      <c r="CS270" s="329"/>
      <c r="CT270" s="329"/>
      <c r="CU270" s="329"/>
      <c r="CV270" s="329"/>
      <c r="CW270" s="329"/>
      <c r="CX270" s="329"/>
      <c r="CY270" s="329"/>
      <c r="CZ270" s="329"/>
      <c r="DA270" s="329"/>
      <c r="DB270" s="329"/>
      <c r="DC270" s="329"/>
      <c r="DD270" s="329"/>
      <c r="DE270" s="329"/>
      <c r="DF270" s="329"/>
      <c r="DG270" s="329"/>
      <c r="DH270" s="329"/>
      <c r="DI270" s="329"/>
      <c r="DJ270" s="329"/>
      <c r="DK270" s="329"/>
      <c r="DL270" s="329"/>
      <c r="DM270" s="329"/>
      <c r="DN270" s="329"/>
      <c r="DO270" s="329"/>
      <c r="DP270" s="329"/>
      <c r="DQ270" s="329"/>
      <c r="DR270" s="329"/>
      <c r="DS270" s="329"/>
      <c r="DT270" s="329"/>
      <c r="DU270" s="329"/>
      <c r="DV270" s="329"/>
      <c r="DW270" s="329"/>
      <c r="DX270" s="329"/>
      <c r="DY270" s="329"/>
      <c r="DZ270" s="329"/>
      <c r="EA270" s="329"/>
      <c r="EB270" s="329"/>
      <c r="EC270" s="329"/>
      <c r="ED270" s="329"/>
      <c r="EE270" s="329"/>
      <c r="EF270" s="329"/>
      <c r="EG270" s="329"/>
      <c r="EH270" s="329"/>
      <c r="EI270" s="329"/>
      <c r="EJ270" s="329"/>
      <c r="EK270" s="329"/>
      <c r="EL270" s="329"/>
      <c r="EM270" s="329"/>
      <c r="EN270" s="329"/>
      <c r="EO270" s="329"/>
      <c r="EP270" s="329"/>
      <c r="EQ270" s="329"/>
      <c r="ER270" s="329"/>
      <c r="ES270" s="329"/>
      <c r="ET270" s="329"/>
      <c r="EU270" s="329"/>
      <c r="EV270" s="329"/>
      <c r="EW270" s="329"/>
      <c r="EX270" s="329"/>
      <c r="EY270" s="329"/>
      <c r="EZ270" s="329"/>
      <c r="FA270" s="329"/>
      <c r="FB270" s="329"/>
      <c r="FC270" s="329"/>
      <c r="FD270" s="329"/>
      <c r="FE270" s="329"/>
      <c r="FF270" s="329"/>
      <c r="FG270" s="329"/>
      <c r="FH270" s="329"/>
      <c r="FI270" s="329"/>
      <c r="FJ270" s="329"/>
      <c r="FK270" s="329"/>
      <c r="FL270" s="329"/>
      <c r="FM270" s="329"/>
      <c r="FN270" s="329"/>
      <c r="FO270" s="329"/>
      <c r="FP270" s="329"/>
      <c r="FQ270" s="329"/>
      <c r="FR270" s="329"/>
      <c r="FS270" s="329"/>
      <c r="FT270" s="329"/>
      <c r="FU270" s="329"/>
      <c r="FV270" s="329"/>
      <c r="FW270" s="329"/>
      <c r="FX270" s="329"/>
      <c r="FY270" s="329"/>
      <c r="FZ270" s="329"/>
      <c r="GA270" s="329"/>
      <c r="GB270" s="329"/>
      <c r="GC270" s="329"/>
      <c r="GD270" s="329"/>
      <c r="GE270" s="329"/>
      <c r="GF270" s="329"/>
      <c r="GG270" s="329"/>
      <c r="GH270" s="329"/>
      <c r="GI270" s="329"/>
      <c r="GJ270" s="329"/>
      <c r="GK270" s="329"/>
      <c r="GL270" s="329"/>
      <c r="GM270" s="329"/>
      <c r="GN270" s="329"/>
      <c r="GO270" s="329"/>
      <c r="GP270" s="329"/>
      <c r="GQ270" s="329"/>
      <c r="GR270" s="329"/>
      <c r="GS270" s="329"/>
      <c r="GT270" s="329"/>
      <c r="GU270" s="329"/>
      <c r="GV270" s="329"/>
      <c r="GW270" s="329"/>
      <c r="GX270" s="329"/>
      <c r="GY270" s="329"/>
      <c r="GZ270" s="329"/>
      <c r="HA270" s="329"/>
      <c r="HB270" s="329"/>
      <c r="HC270" s="329"/>
      <c r="HD270" s="329"/>
      <c r="HE270" s="329"/>
      <c r="HF270" s="329"/>
      <c r="HG270" s="329"/>
      <c r="HH270" s="329"/>
      <c r="HI270" s="329"/>
      <c r="HJ270" s="329"/>
      <c r="HK270" s="329"/>
      <c r="HL270" s="329"/>
      <c r="HM270" s="329"/>
      <c r="HN270" s="329"/>
      <c r="HO270" s="329"/>
      <c r="HP270" s="329"/>
      <c r="HQ270" s="329"/>
      <c r="HR270" s="329"/>
      <c r="HS270" s="329"/>
      <c r="HT270" s="329"/>
      <c r="HU270" s="329"/>
      <c r="HV270" s="329"/>
      <c r="HW270" s="329"/>
      <c r="HX270" s="329"/>
      <c r="HY270" s="329"/>
      <c r="HZ270" s="329"/>
      <c r="IA270" s="329"/>
      <c r="IB270" s="329"/>
      <c r="IC270" s="329"/>
      <c r="ID270" s="329"/>
      <c r="IE270" s="329"/>
      <c r="IF270" s="329"/>
      <c r="IG270" s="329"/>
      <c r="IH270" s="329"/>
      <c r="II270" s="329"/>
      <c r="IJ270" s="329"/>
      <c r="IK270" s="329"/>
      <c r="IL270" s="329"/>
      <c r="IM270" s="329"/>
      <c r="IN270" s="329"/>
      <c r="IO270" s="329"/>
      <c r="IP270" s="329"/>
      <c r="IQ270" s="329"/>
      <c r="IR270" s="329"/>
      <c r="IS270" s="329"/>
      <c r="IT270" s="329"/>
      <c r="IU270" s="329"/>
      <c r="IV270" s="329"/>
    </row>
    <row r="271" s="524" customFormat="1" ht="15.75" hidden="1" spans="1:256">
      <c r="A271" s="353" t="s">
        <v>4423</v>
      </c>
      <c r="B271" s="307" t="s">
        <v>858</v>
      </c>
      <c r="C271" s="365">
        <f ca="1">SUMIF(表1.2024年公共财政收入决算表!$A$6:$A$387,A271,表1.2024年公共财政收入决算表!$E$6:$E$387)</f>
        <v>0</v>
      </c>
      <c r="D271" s="365">
        <f t="shared" si="69"/>
        <v>0</v>
      </c>
      <c r="E271" s="542"/>
      <c r="F271" s="348"/>
      <c r="G271" s="348">
        <f ca="1" t="shared" si="70"/>
        <v>0</v>
      </c>
      <c r="H271" s="348" t="str">
        <f ca="1" t="shared" si="72"/>
        <v/>
      </c>
      <c r="I271" s="22" t="str">
        <f ca="1" t="shared" si="73"/>
        <v>否</v>
      </c>
      <c r="J271" s="547" t="str">
        <f t="shared" si="71"/>
        <v>10307</v>
      </c>
      <c r="K271" s="93" t="str">
        <f t="shared" si="74"/>
        <v>项</v>
      </c>
      <c r="L271" s="329"/>
      <c r="M271" s="329"/>
      <c r="N271" s="329"/>
      <c r="O271" s="329"/>
      <c r="P271" s="329"/>
      <c r="Q271" s="329"/>
      <c r="R271" s="329"/>
      <c r="S271" s="329"/>
      <c r="T271" s="329"/>
      <c r="U271" s="329"/>
      <c r="V271" s="329"/>
      <c r="W271" s="329"/>
      <c r="X271" s="329"/>
      <c r="Y271" s="329"/>
      <c r="Z271" s="329"/>
      <c r="AA271" s="329"/>
      <c r="AB271" s="329"/>
      <c r="AC271" s="329"/>
      <c r="AD271" s="329"/>
      <c r="AE271" s="329"/>
      <c r="AF271" s="329"/>
      <c r="AG271" s="329"/>
      <c r="AH271" s="329"/>
      <c r="AI271" s="329"/>
      <c r="AJ271" s="329"/>
      <c r="AK271" s="329"/>
      <c r="AL271" s="329"/>
      <c r="AM271" s="329"/>
      <c r="AN271" s="329"/>
      <c r="AO271" s="329"/>
      <c r="AP271" s="329"/>
      <c r="AQ271" s="329"/>
      <c r="AR271" s="329"/>
      <c r="AS271" s="329"/>
      <c r="AT271" s="329"/>
      <c r="AU271" s="329"/>
      <c r="AV271" s="329"/>
      <c r="AW271" s="329"/>
      <c r="AX271" s="329"/>
      <c r="AY271" s="329"/>
      <c r="AZ271" s="329"/>
      <c r="BA271" s="329"/>
      <c r="BB271" s="329"/>
      <c r="BC271" s="329"/>
      <c r="BD271" s="329"/>
      <c r="BE271" s="329"/>
      <c r="BF271" s="329"/>
      <c r="BG271" s="329"/>
      <c r="BH271" s="329"/>
      <c r="BI271" s="329"/>
      <c r="BJ271" s="329"/>
      <c r="BK271" s="329"/>
      <c r="BL271" s="329"/>
      <c r="BM271" s="329"/>
      <c r="BN271" s="329"/>
      <c r="BO271" s="329"/>
      <c r="BP271" s="329"/>
      <c r="BQ271" s="329"/>
      <c r="BR271" s="329"/>
      <c r="BS271" s="329"/>
      <c r="BT271" s="329"/>
      <c r="BU271" s="329"/>
      <c r="BV271" s="329"/>
      <c r="BW271" s="329"/>
      <c r="BX271" s="329"/>
      <c r="BY271" s="329"/>
      <c r="BZ271" s="329"/>
      <c r="CA271" s="329"/>
      <c r="CB271" s="329"/>
      <c r="CC271" s="329"/>
      <c r="CD271" s="329"/>
      <c r="CE271" s="329"/>
      <c r="CF271" s="329"/>
      <c r="CG271" s="329"/>
      <c r="CH271" s="329"/>
      <c r="CI271" s="329"/>
      <c r="CJ271" s="329"/>
      <c r="CK271" s="329"/>
      <c r="CL271" s="329"/>
      <c r="CM271" s="329"/>
      <c r="CN271" s="329"/>
      <c r="CO271" s="329"/>
      <c r="CP271" s="329"/>
      <c r="CQ271" s="329"/>
      <c r="CR271" s="329"/>
      <c r="CS271" s="329"/>
      <c r="CT271" s="329"/>
      <c r="CU271" s="329"/>
      <c r="CV271" s="329"/>
      <c r="CW271" s="329"/>
      <c r="CX271" s="329"/>
      <c r="CY271" s="329"/>
      <c r="CZ271" s="329"/>
      <c r="DA271" s="329"/>
      <c r="DB271" s="329"/>
      <c r="DC271" s="329"/>
      <c r="DD271" s="329"/>
      <c r="DE271" s="329"/>
      <c r="DF271" s="329"/>
      <c r="DG271" s="329"/>
      <c r="DH271" s="329"/>
      <c r="DI271" s="329"/>
      <c r="DJ271" s="329"/>
      <c r="DK271" s="329"/>
      <c r="DL271" s="329"/>
      <c r="DM271" s="329"/>
      <c r="DN271" s="329"/>
      <c r="DO271" s="329"/>
      <c r="DP271" s="329"/>
      <c r="DQ271" s="329"/>
      <c r="DR271" s="329"/>
      <c r="DS271" s="329"/>
      <c r="DT271" s="329"/>
      <c r="DU271" s="329"/>
      <c r="DV271" s="329"/>
      <c r="DW271" s="329"/>
      <c r="DX271" s="329"/>
      <c r="DY271" s="329"/>
      <c r="DZ271" s="329"/>
      <c r="EA271" s="329"/>
      <c r="EB271" s="329"/>
      <c r="EC271" s="329"/>
      <c r="ED271" s="329"/>
      <c r="EE271" s="329"/>
      <c r="EF271" s="329"/>
      <c r="EG271" s="329"/>
      <c r="EH271" s="329"/>
      <c r="EI271" s="329"/>
      <c r="EJ271" s="329"/>
      <c r="EK271" s="329"/>
      <c r="EL271" s="329"/>
      <c r="EM271" s="329"/>
      <c r="EN271" s="329"/>
      <c r="EO271" s="329"/>
      <c r="EP271" s="329"/>
      <c r="EQ271" s="329"/>
      <c r="ER271" s="329"/>
      <c r="ES271" s="329"/>
      <c r="ET271" s="329"/>
      <c r="EU271" s="329"/>
      <c r="EV271" s="329"/>
      <c r="EW271" s="329"/>
      <c r="EX271" s="329"/>
      <c r="EY271" s="329"/>
      <c r="EZ271" s="329"/>
      <c r="FA271" s="329"/>
      <c r="FB271" s="329"/>
      <c r="FC271" s="329"/>
      <c r="FD271" s="329"/>
      <c r="FE271" s="329"/>
      <c r="FF271" s="329"/>
      <c r="FG271" s="329"/>
      <c r="FH271" s="329"/>
      <c r="FI271" s="329"/>
      <c r="FJ271" s="329"/>
      <c r="FK271" s="329"/>
      <c r="FL271" s="329"/>
      <c r="FM271" s="329"/>
      <c r="FN271" s="329"/>
      <c r="FO271" s="329"/>
      <c r="FP271" s="329"/>
      <c r="FQ271" s="329"/>
      <c r="FR271" s="329"/>
      <c r="FS271" s="329"/>
      <c r="FT271" s="329"/>
      <c r="FU271" s="329"/>
      <c r="FV271" s="329"/>
      <c r="FW271" s="329"/>
      <c r="FX271" s="329"/>
      <c r="FY271" s="329"/>
      <c r="FZ271" s="329"/>
      <c r="GA271" s="329"/>
      <c r="GB271" s="329"/>
      <c r="GC271" s="329"/>
      <c r="GD271" s="329"/>
      <c r="GE271" s="329"/>
      <c r="GF271" s="329"/>
      <c r="GG271" s="329"/>
      <c r="GH271" s="329"/>
      <c r="GI271" s="329"/>
      <c r="GJ271" s="329"/>
      <c r="GK271" s="329"/>
      <c r="GL271" s="329"/>
      <c r="GM271" s="329"/>
      <c r="GN271" s="329"/>
      <c r="GO271" s="329"/>
      <c r="GP271" s="329"/>
      <c r="GQ271" s="329"/>
      <c r="GR271" s="329"/>
      <c r="GS271" s="329"/>
      <c r="GT271" s="329"/>
      <c r="GU271" s="329"/>
      <c r="GV271" s="329"/>
      <c r="GW271" s="329"/>
      <c r="GX271" s="329"/>
      <c r="GY271" s="329"/>
      <c r="GZ271" s="329"/>
      <c r="HA271" s="329"/>
      <c r="HB271" s="329"/>
      <c r="HC271" s="329"/>
      <c r="HD271" s="329"/>
      <c r="HE271" s="329"/>
      <c r="HF271" s="329"/>
      <c r="HG271" s="329"/>
      <c r="HH271" s="329"/>
      <c r="HI271" s="329"/>
      <c r="HJ271" s="329"/>
      <c r="HK271" s="329"/>
      <c r="HL271" s="329"/>
      <c r="HM271" s="329"/>
      <c r="HN271" s="329"/>
      <c r="HO271" s="329"/>
      <c r="HP271" s="329"/>
      <c r="HQ271" s="329"/>
      <c r="HR271" s="329"/>
      <c r="HS271" s="329"/>
      <c r="HT271" s="329"/>
      <c r="HU271" s="329"/>
      <c r="HV271" s="329"/>
      <c r="HW271" s="329"/>
      <c r="HX271" s="329"/>
      <c r="HY271" s="329"/>
      <c r="HZ271" s="329"/>
      <c r="IA271" s="329"/>
      <c r="IB271" s="329"/>
      <c r="IC271" s="329"/>
      <c r="ID271" s="329"/>
      <c r="IE271" s="329"/>
      <c r="IF271" s="329"/>
      <c r="IG271" s="329"/>
      <c r="IH271" s="329"/>
      <c r="II271" s="329"/>
      <c r="IJ271" s="329"/>
      <c r="IK271" s="329"/>
      <c r="IL271" s="329"/>
      <c r="IM271" s="329"/>
      <c r="IN271" s="329"/>
      <c r="IO271" s="329"/>
      <c r="IP271" s="329"/>
      <c r="IQ271" s="329"/>
      <c r="IR271" s="329"/>
      <c r="IS271" s="329"/>
      <c r="IT271" s="329"/>
      <c r="IU271" s="329"/>
      <c r="IV271" s="329"/>
    </row>
    <row r="272" s="524" customFormat="1" ht="31.5" hidden="1" spans="1:256">
      <c r="A272" s="353" t="s">
        <v>4424</v>
      </c>
      <c r="B272" s="307" t="s">
        <v>860</v>
      </c>
      <c r="C272" s="365">
        <f ca="1">SUMIF(表1.2024年公共财政收入决算表!$A$6:$A$387,A272,表1.2024年公共财政收入决算表!$E$6:$E$387)</f>
        <v>0</v>
      </c>
      <c r="D272" s="365">
        <f t="shared" si="69"/>
        <v>0</v>
      </c>
      <c r="E272" s="542"/>
      <c r="F272" s="348"/>
      <c r="G272" s="348">
        <f ca="1" t="shared" si="70"/>
        <v>0</v>
      </c>
      <c r="H272" s="348" t="str">
        <f ca="1" t="shared" si="72"/>
        <v/>
      </c>
      <c r="I272" s="22" t="str">
        <f ca="1" t="shared" si="73"/>
        <v>否</v>
      </c>
      <c r="J272" s="547" t="str">
        <f t="shared" si="71"/>
        <v>10307</v>
      </c>
      <c r="K272" s="93" t="str">
        <f t="shared" si="74"/>
        <v>项</v>
      </c>
      <c r="L272" s="329"/>
      <c r="M272" s="329"/>
      <c r="N272" s="329"/>
      <c r="O272" s="329"/>
      <c r="P272" s="329"/>
      <c r="Q272" s="329"/>
      <c r="R272" s="329"/>
      <c r="S272" s="329"/>
      <c r="T272" s="329"/>
      <c r="U272" s="329"/>
      <c r="V272" s="329"/>
      <c r="W272" s="329"/>
      <c r="X272" s="329"/>
      <c r="Y272" s="329"/>
      <c r="Z272" s="329"/>
      <c r="AA272" s="329"/>
      <c r="AB272" s="329"/>
      <c r="AC272" s="329"/>
      <c r="AD272" s="329"/>
      <c r="AE272" s="329"/>
      <c r="AF272" s="329"/>
      <c r="AG272" s="329"/>
      <c r="AH272" s="329"/>
      <c r="AI272" s="329"/>
      <c r="AJ272" s="329"/>
      <c r="AK272" s="329"/>
      <c r="AL272" s="329"/>
      <c r="AM272" s="329"/>
      <c r="AN272" s="329"/>
      <c r="AO272" s="329"/>
      <c r="AP272" s="329"/>
      <c r="AQ272" s="329"/>
      <c r="AR272" s="329"/>
      <c r="AS272" s="329"/>
      <c r="AT272" s="329"/>
      <c r="AU272" s="329"/>
      <c r="AV272" s="329"/>
      <c r="AW272" s="329"/>
      <c r="AX272" s="329"/>
      <c r="AY272" s="329"/>
      <c r="AZ272" s="329"/>
      <c r="BA272" s="329"/>
      <c r="BB272" s="329"/>
      <c r="BC272" s="329"/>
      <c r="BD272" s="329"/>
      <c r="BE272" s="329"/>
      <c r="BF272" s="329"/>
      <c r="BG272" s="329"/>
      <c r="BH272" s="329"/>
      <c r="BI272" s="329"/>
      <c r="BJ272" s="329"/>
      <c r="BK272" s="329"/>
      <c r="BL272" s="329"/>
      <c r="BM272" s="329"/>
      <c r="BN272" s="329"/>
      <c r="BO272" s="329"/>
      <c r="BP272" s="329"/>
      <c r="BQ272" s="329"/>
      <c r="BR272" s="329"/>
      <c r="BS272" s="329"/>
      <c r="BT272" s="329"/>
      <c r="BU272" s="329"/>
      <c r="BV272" s="329"/>
      <c r="BW272" s="329"/>
      <c r="BX272" s="329"/>
      <c r="BY272" s="329"/>
      <c r="BZ272" s="329"/>
      <c r="CA272" s="329"/>
      <c r="CB272" s="329"/>
      <c r="CC272" s="329"/>
      <c r="CD272" s="329"/>
      <c r="CE272" s="329"/>
      <c r="CF272" s="329"/>
      <c r="CG272" s="329"/>
      <c r="CH272" s="329"/>
      <c r="CI272" s="329"/>
      <c r="CJ272" s="329"/>
      <c r="CK272" s="329"/>
      <c r="CL272" s="329"/>
      <c r="CM272" s="329"/>
      <c r="CN272" s="329"/>
      <c r="CO272" s="329"/>
      <c r="CP272" s="329"/>
      <c r="CQ272" s="329"/>
      <c r="CR272" s="329"/>
      <c r="CS272" s="329"/>
      <c r="CT272" s="329"/>
      <c r="CU272" s="329"/>
      <c r="CV272" s="329"/>
      <c r="CW272" s="329"/>
      <c r="CX272" s="329"/>
      <c r="CY272" s="329"/>
      <c r="CZ272" s="329"/>
      <c r="DA272" s="329"/>
      <c r="DB272" s="329"/>
      <c r="DC272" s="329"/>
      <c r="DD272" s="329"/>
      <c r="DE272" s="329"/>
      <c r="DF272" s="329"/>
      <c r="DG272" s="329"/>
      <c r="DH272" s="329"/>
      <c r="DI272" s="329"/>
      <c r="DJ272" s="329"/>
      <c r="DK272" s="329"/>
      <c r="DL272" s="329"/>
      <c r="DM272" s="329"/>
      <c r="DN272" s="329"/>
      <c r="DO272" s="329"/>
      <c r="DP272" s="329"/>
      <c r="DQ272" s="329"/>
      <c r="DR272" s="329"/>
      <c r="DS272" s="329"/>
      <c r="DT272" s="329"/>
      <c r="DU272" s="329"/>
      <c r="DV272" s="329"/>
      <c r="DW272" s="329"/>
      <c r="DX272" s="329"/>
      <c r="DY272" s="329"/>
      <c r="DZ272" s="329"/>
      <c r="EA272" s="329"/>
      <c r="EB272" s="329"/>
      <c r="EC272" s="329"/>
      <c r="ED272" s="329"/>
      <c r="EE272" s="329"/>
      <c r="EF272" s="329"/>
      <c r="EG272" s="329"/>
      <c r="EH272" s="329"/>
      <c r="EI272" s="329"/>
      <c r="EJ272" s="329"/>
      <c r="EK272" s="329"/>
      <c r="EL272" s="329"/>
      <c r="EM272" s="329"/>
      <c r="EN272" s="329"/>
      <c r="EO272" s="329"/>
      <c r="EP272" s="329"/>
      <c r="EQ272" s="329"/>
      <c r="ER272" s="329"/>
      <c r="ES272" s="329"/>
      <c r="ET272" s="329"/>
      <c r="EU272" s="329"/>
      <c r="EV272" s="329"/>
      <c r="EW272" s="329"/>
      <c r="EX272" s="329"/>
      <c r="EY272" s="329"/>
      <c r="EZ272" s="329"/>
      <c r="FA272" s="329"/>
      <c r="FB272" s="329"/>
      <c r="FC272" s="329"/>
      <c r="FD272" s="329"/>
      <c r="FE272" s="329"/>
      <c r="FF272" s="329"/>
      <c r="FG272" s="329"/>
      <c r="FH272" s="329"/>
      <c r="FI272" s="329"/>
      <c r="FJ272" s="329"/>
      <c r="FK272" s="329"/>
      <c r="FL272" s="329"/>
      <c r="FM272" s="329"/>
      <c r="FN272" s="329"/>
      <c r="FO272" s="329"/>
      <c r="FP272" s="329"/>
      <c r="FQ272" s="329"/>
      <c r="FR272" s="329"/>
      <c r="FS272" s="329"/>
      <c r="FT272" s="329"/>
      <c r="FU272" s="329"/>
      <c r="FV272" s="329"/>
      <c r="FW272" s="329"/>
      <c r="FX272" s="329"/>
      <c r="FY272" s="329"/>
      <c r="FZ272" s="329"/>
      <c r="GA272" s="329"/>
      <c r="GB272" s="329"/>
      <c r="GC272" s="329"/>
      <c r="GD272" s="329"/>
      <c r="GE272" s="329"/>
      <c r="GF272" s="329"/>
      <c r="GG272" s="329"/>
      <c r="GH272" s="329"/>
      <c r="GI272" s="329"/>
      <c r="GJ272" s="329"/>
      <c r="GK272" s="329"/>
      <c r="GL272" s="329"/>
      <c r="GM272" s="329"/>
      <c r="GN272" s="329"/>
      <c r="GO272" s="329"/>
      <c r="GP272" s="329"/>
      <c r="GQ272" s="329"/>
      <c r="GR272" s="329"/>
      <c r="GS272" s="329"/>
      <c r="GT272" s="329"/>
      <c r="GU272" s="329"/>
      <c r="GV272" s="329"/>
      <c r="GW272" s="329"/>
      <c r="GX272" s="329"/>
      <c r="GY272" s="329"/>
      <c r="GZ272" s="329"/>
      <c r="HA272" s="329"/>
      <c r="HB272" s="329"/>
      <c r="HC272" s="329"/>
      <c r="HD272" s="329"/>
      <c r="HE272" s="329"/>
      <c r="HF272" s="329"/>
      <c r="HG272" s="329"/>
      <c r="HH272" s="329"/>
      <c r="HI272" s="329"/>
      <c r="HJ272" s="329"/>
      <c r="HK272" s="329"/>
      <c r="HL272" s="329"/>
      <c r="HM272" s="329"/>
      <c r="HN272" s="329"/>
      <c r="HO272" s="329"/>
      <c r="HP272" s="329"/>
      <c r="HQ272" s="329"/>
      <c r="HR272" s="329"/>
      <c r="HS272" s="329"/>
      <c r="HT272" s="329"/>
      <c r="HU272" s="329"/>
      <c r="HV272" s="329"/>
      <c r="HW272" s="329"/>
      <c r="HX272" s="329"/>
      <c r="HY272" s="329"/>
      <c r="HZ272" s="329"/>
      <c r="IA272" s="329"/>
      <c r="IB272" s="329"/>
      <c r="IC272" s="329"/>
      <c r="ID272" s="329"/>
      <c r="IE272" s="329"/>
      <c r="IF272" s="329"/>
      <c r="IG272" s="329"/>
      <c r="IH272" s="329"/>
      <c r="II272" s="329"/>
      <c r="IJ272" s="329"/>
      <c r="IK272" s="329"/>
      <c r="IL272" s="329"/>
      <c r="IM272" s="329"/>
      <c r="IN272" s="329"/>
      <c r="IO272" s="329"/>
      <c r="IP272" s="329"/>
      <c r="IQ272" s="329"/>
      <c r="IR272" s="329"/>
      <c r="IS272" s="329"/>
      <c r="IT272" s="329"/>
      <c r="IU272" s="329"/>
      <c r="IV272" s="329"/>
    </row>
    <row r="273" s="524" customFormat="1" ht="31.5" hidden="1" spans="1:256">
      <c r="A273" s="353" t="s">
        <v>2933</v>
      </c>
      <c r="B273" s="307" t="s">
        <v>862</v>
      </c>
      <c r="C273" s="365">
        <f ca="1">SUMIF(表1.2024年公共财政收入决算表!$A$6:$A$387,A273,表1.2024年公共财政收入决算表!$E$6:$E$387)</f>
        <v>0</v>
      </c>
      <c r="D273" s="365">
        <f t="shared" si="69"/>
        <v>0</v>
      </c>
      <c r="E273" s="542"/>
      <c r="F273" s="348"/>
      <c r="G273" s="348">
        <f ca="1" t="shared" si="70"/>
        <v>0</v>
      </c>
      <c r="H273" s="348" t="str">
        <f ca="1" t="shared" si="72"/>
        <v/>
      </c>
      <c r="I273" s="22" t="str">
        <f ca="1" t="shared" si="73"/>
        <v>否</v>
      </c>
      <c r="J273" s="547" t="str">
        <f t="shared" si="71"/>
        <v>10307</v>
      </c>
      <c r="K273" s="93" t="str">
        <f t="shared" si="74"/>
        <v>项</v>
      </c>
      <c r="L273" s="329"/>
      <c r="M273" s="329"/>
      <c r="N273" s="329"/>
      <c r="O273" s="329"/>
      <c r="P273" s="329"/>
      <c r="Q273" s="329"/>
      <c r="R273" s="329"/>
      <c r="S273" s="329"/>
      <c r="T273" s="329"/>
      <c r="U273" s="329"/>
      <c r="V273" s="329"/>
      <c r="W273" s="329"/>
      <c r="X273" s="329"/>
      <c r="Y273" s="329"/>
      <c r="Z273" s="329"/>
      <c r="AA273" s="329"/>
      <c r="AB273" s="329"/>
      <c r="AC273" s="329"/>
      <c r="AD273" s="329"/>
      <c r="AE273" s="329"/>
      <c r="AF273" s="329"/>
      <c r="AG273" s="329"/>
      <c r="AH273" s="329"/>
      <c r="AI273" s="329"/>
      <c r="AJ273" s="329"/>
      <c r="AK273" s="329"/>
      <c r="AL273" s="329"/>
      <c r="AM273" s="329"/>
      <c r="AN273" s="329"/>
      <c r="AO273" s="329"/>
      <c r="AP273" s="329"/>
      <c r="AQ273" s="329"/>
      <c r="AR273" s="329"/>
      <c r="AS273" s="329"/>
      <c r="AT273" s="329"/>
      <c r="AU273" s="329"/>
      <c r="AV273" s="329"/>
      <c r="AW273" s="329"/>
      <c r="AX273" s="329"/>
      <c r="AY273" s="329"/>
      <c r="AZ273" s="329"/>
      <c r="BA273" s="329"/>
      <c r="BB273" s="329"/>
      <c r="BC273" s="329"/>
      <c r="BD273" s="329"/>
      <c r="BE273" s="329"/>
      <c r="BF273" s="329"/>
      <c r="BG273" s="329"/>
      <c r="BH273" s="329"/>
      <c r="BI273" s="329"/>
      <c r="BJ273" s="329"/>
      <c r="BK273" s="329"/>
      <c r="BL273" s="329"/>
      <c r="BM273" s="329"/>
      <c r="BN273" s="329"/>
      <c r="BO273" s="329"/>
      <c r="BP273" s="329"/>
      <c r="BQ273" s="329"/>
      <c r="BR273" s="329"/>
      <c r="BS273" s="329"/>
      <c r="BT273" s="329"/>
      <c r="BU273" s="329"/>
      <c r="BV273" s="329"/>
      <c r="BW273" s="329"/>
      <c r="BX273" s="329"/>
      <c r="BY273" s="329"/>
      <c r="BZ273" s="329"/>
      <c r="CA273" s="329"/>
      <c r="CB273" s="329"/>
      <c r="CC273" s="329"/>
      <c r="CD273" s="329"/>
      <c r="CE273" s="329"/>
      <c r="CF273" s="329"/>
      <c r="CG273" s="329"/>
      <c r="CH273" s="329"/>
      <c r="CI273" s="329"/>
      <c r="CJ273" s="329"/>
      <c r="CK273" s="329"/>
      <c r="CL273" s="329"/>
      <c r="CM273" s="329"/>
      <c r="CN273" s="329"/>
      <c r="CO273" s="329"/>
      <c r="CP273" s="329"/>
      <c r="CQ273" s="329"/>
      <c r="CR273" s="329"/>
      <c r="CS273" s="329"/>
      <c r="CT273" s="329"/>
      <c r="CU273" s="329"/>
      <c r="CV273" s="329"/>
      <c r="CW273" s="329"/>
      <c r="CX273" s="329"/>
      <c r="CY273" s="329"/>
      <c r="CZ273" s="329"/>
      <c r="DA273" s="329"/>
      <c r="DB273" s="329"/>
      <c r="DC273" s="329"/>
      <c r="DD273" s="329"/>
      <c r="DE273" s="329"/>
      <c r="DF273" s="329"/>
      <c r="DG273" s="329"/>
      <c r="DH273" s="329"/>
      <c r="DI273" s="329"/>
      <c r="DJ273" s="329"/>
      <c r="DK273" s="329"/>
      <c r="DL273" s="329"/>
      <c r="DM273" s="329"/>
      <c r="DN273" s="329"/>
      <c r="DO273" s="329"/>
      <c r="DP273" s="329"/>
      <c r="DQ273" s="329"/>
      <c r="DR273" s="329"/>
      <c r="DS273" s="329"/>
      <c r="DT273" s="329"/>
      <c r="DU273" s="329"/>
      <c r="DV273" s="329"/>
      <c r="DW273" s="329"/>
      <c r="DX273" s="329"/>
      <c r="DY273" s="329"/>
      <c r="DZ273" s="329"/>
      <c r="EA273" s="329"/>
      <c r="EB273" s="329"/>
      <c r="EC273" s="329"/>
      <c r="ED273" s="329"/>
      <c r="EE273" s="329"/>
      <c r="EF273" s="329"/>
      <c r="EG273" s="329"/>
      <c r="EH273" s="329"/>
      <c r="EI273" s="329"/>
      <c r="EJ273" s="329"/>
      <c r="EK273" s="329"/>
      <c r="EL273" s="329"/>
      <c r="EM273" s="329"/>
      <c r="EN273" s="329"/>
      <c r="EO273" s="329"/>
      <c r="EP273" s="329"/>
      <c r="EQ273" s="329"/>
      <c r="ER273" s="329"/>
      <c r="ES273" s="329"/>
      <c r="ET273" s="329"/>
      <c r="EU273" s="329"/>
      <c r="EV273" s="329"/>
      <c r="EW273" s="329"/>
      <c r="EX273" s="329"/>
      <c r="EY273" s="329"/>
      <c r="EZ273" s="329"/>
      <c r="FA273" s="329"/>
      <c r="FB273" s="329"/>
      <c r="FC273" s="329"/>
      <c r="FD273" s="329"/>
      <c r="FE273" s="329"/>
      <c r="FF273" s="329"/>
      <c r="FG273" s="329"/>
      <c r="FH273" s="329"/>
      <c r="FI273" s="329"/>
      <c r="FJ273" s="329"/>
      <c r="FK273" s="329"/>
      <c r="FL273" s="329"/>
      <c r="FM273" s="329"/>
      <c r="FN273" s="329"/>
      <c r="FO273" s="329"/>
      <c r="FP273" s="329"/>
      <c r="FQ273" s="329"/>
      <c r="FR273" s="329"/>
      <c r="FS273" s="329"/>
      <c r="FT273" s="329"/>
      <c r="FU273" s="329"/>
      <c r="FV273" s="329"/>
      <c r="FW273" s="329"/>
      <c r="FX273" s="329"/>
      <c r="FY273" s="329"/>
      <c r="FZ273" s="329"/>
      <c r="GA273" s="329"/>
      <c r="GB273" s="329"/>
      <c r="GC273" s="329"/>
      <c r="GD273" s="329"/>
      <c r="GE273" s="329"/>
      <c r="GF273" s="329"/>
      <c r="GG273" s="329"/>
      <c r="GH273" s="329"/>
      <c r="GI273" s="329"/>
      <c r="GJ273" s="329"/>
      <c r="GK273" s="329"/>
      <c r="GL273" s="329"/>
      <c r="GM273" s="329"/>
      <c r="GN273" s="329"/>
      <c r="GO273" s="329"/>
      <c r="GP273" s="329"/>
      <c r="GQ273" s="329"/>
      <c r="GR273" s="329"/>
      <c r="GS273" s="329"/>
      <c r="GT273" s="329"/>
      <c r="GU273" s="329"/>
      <c r="GV273" s="329"/>
      <c r="GW273" s="329"/>
      <c r="GX273" s="329"/>
      <c r="GY273" s="329"/>
      <c r="GZ273" s="329"/>
      <c r="HA273" s="329"/>
      <c r="HB273" s="329"/>
      <c r="HC273" s="329"/>
      <c r="HD273" s="329"/>
      <c r="HE273" s="329"/>
      <c r="HF273" s="329"/>
      <c r="HG273" s="329"/>
      <c r="HH273" s="329"/>
      <c r="HI273" s="329"/>
      <c r="HJ273" s="329"/>
      <c r="HK273" s="329"/>
      <c r="HL273" s="329"/>
      <c r="HM273" s="329"/>
      <c r="HN273" s="329"/>
      <c r="HO273" s="329"/>
      <c r="HP273" s="329"/>
      <c r="HQ273" s="329"/>
      <c r="HR273" s="329"/>
      <c r="HS273" s="329"/>
      <c r="HT273" s="329"/>
      <c r="HU273" s="329"/>
      <c r="HV273" s="329"/>
      <c r="HW273" s="329"/>
      <c r="HX273" s="329"/>
      <c r="HY273" s="329"/>
      <c r="HZ273" s="329"/>
      <c r="IA273" s="329"/>
      <c r="IB273" s="329"/>
      <c r="IC273" s="329"/>
      <c r="ID273" s="329"/>
      <c r="IE273" s="329"/>
      <c r="IF273" s="329"/>
      <c r="IG273" s="329"/>
      <c r="IH273" s="329"/>
      <c r="II273" s="329"/>
      <c r="IJ273" s="329"/>
      <c r="IK273" s="329"/>
      <c r="IL273" s="329"/>
      <c r="IM273" s="329"/>
      <c r="IN273" s="329"/>
      <c r="IO273" s="329"/>
      <c r="IP273" s="329"/>
      <c r="IQ273" s="329"/>
      <c r="IR273" s="329"/>
      <c r="IS273" s="329"/>
      <c r="IT273" s="329"/>
      <c r="IU273" s="329"/>
      <c r="IV273" s="329"/>
    </row>
    <row r="274" s="525" customFormat="1" spans="1:256">
      <c r="A274" s="353" t="s">
        <v>2936</v>
      </c>
      <c r="B274" s="307" t="s">
        <v>864</v>
      </c>
      <c r="C274" s="365">
        <f ca="1">SUMIF(表1.2024年公共财政收入决算表!$A$6:$A$387,A274,表1.2024年公共财政收入决算表!$E$6:$E$387)</f>
        <v>1110</v>
      </c>
      <c r="D274" s="365">
        <f t="shared" si="69"/>
        <v>0</v>
      </c>
      <c r="E274" s="542"/>
      <c r="F274" s="348"/>
      <c r="G274" s="365">
        <f ca="1" t="shared" si="70"/>
        <v>-1110</v>
      </c>
      <c r="H274" s="365" t="str">
        <f ca="1" t="shared" si="72"/>
        <v>-100.0%</v>
      </c>
      <c r="I274" s="22" t="str">
        <f ca="1" t="shared" si="73"/>
        <v>是</v>
      </c>
      <c r="J274" s="547" t="str">
        <f t="shared" si="71"/>
        <v>10307</v>
      </c>
      <c r="K274" s="93" t="str">
        <f t="shared" si="74"/>
        <v>项</v>
      </c>
      <c r="L274" s="545">
        <v>1</v>
      </c>
      <c r="M274" s="329"/>
      <c r="N274" s="329"/>
      <c r="O274" s="329"/>
      <c r="P274" s="329"/>
      <c r="Q274" s="329"/>
      <c r="R274" s="329"/>
      <c r="S274" s="329"/>
      <c r="T274" s="329"/>
      <c r="U274" s="329"/>
      <c r="V274" s="329"/>
      <c r="W274" s="329"/>
      <c r="X274" s="329"/>
      <c r="Y274" s="329"/>
      <c r="Z274" s="329"/>
      <c r="AA274" s="329"/>
      <c r="AB274" s="329"/>
      <c r="AC274" s="329"/>
      <c r="AD274" s="329"/>
      <c r="AE274" s="329"/>
      <c r="AF274" s="329"/>
      <c r="AG274" s="329"/>
      <c r="AH274" s="329"/>
      <c r="AI274" s="329"/>
      <c r="AJ274" s="329"/>
      <c r="AK274" s="329"/>
      <c r="AL274" s="329"/>
      <c r="AM274" s="329"/>
      <c r="AN274" s="329"/>
      <c r="AO274" s="329"/>
      <c r="AP274" s="329"/>
      <c r="AQ274" s="329"/>
      <c r="AR274" s="329"/>
      <c r="AS274" s="329"/>
      <c r="AT274" s="329"/>
      <c r="AU274" s="329"/>
      <c r="AV274" s="329"/>
      <c r="AW274" s="329"/>
      <c r="AX274" s="329"/>
      <c r="AY274" s="329"/>
      <c r="AZ274" s="329"/>
      <c r="BA274" s="329"/>
      <c r="BB274" s="329"/>
      <c r="BC274" s="329"/>
      <c r="BD274" s="329"/>
      <c r="BE274" s="329"/>
      <c r="BF274" s="329"/>
      <c r="BG274" s="329"/>
      <c r="BH274" s="329"/>
      <c r="BI274" s="329"/>
      <c r="BJ274" s="329"/>
      <c r="BK274" s="329"/>
      <c r="BL274" s="329"/>
      <c r="BM274" s="329"/>
      <c r="BN274" s="329"/>
      <c r="BO274" s="329"/>
      <c r="BP274" s="329"/>
      <c r="BQ274" s="329"/>
      <c r="BR274" s="329"/>
      <c r="BS274" s="329"/>
      <c r="BT274" s="329"/>
      <c r="BU274" s="329"/>
      <c r="BV274" s="329"/>
      <c r="BW274" s="329"/>
      <c r="BX274" s="329"/>
      <c r="BY274" s="329"/>
      <c r="BZ274" s="329"/>
      <c r="CA274" s="329"/>
      <c r="CB274" s="329"/>
      <c r="CC274" s="329"/>
      <c r="CD274" s="329"/>
      <c r="CE274" s="329"/>
      <c r="CF274" s="329"/>
      <c r="CG274" s="329"/>
      <c r="CH274" s="329"/>
      <c r="CI274" s="329"/>
      <c r="CJ274" s="329"/>
      <c r="CK274" s="329"/>
      <c r="CL274" s="329"/>
      <c r="CM274" s="329"/>
      <c r="CN274" s="329"/>
      <c r="CO274" s="329"/>
      <c r="CP274" s="329"/>
      <c r="CQ274" s="329"/>
      <c r="CR274" s="329"/>
      <c r="CS274" s="329"/>
      <c r="CT274" s="329"/>
      <c r="CU274" s="329"/>
      <c r="CV274" s="329"/>
      <c r="CW274" s="329"/>
      <c r="CX274" s="329"/>
      <c r="CY274" s="329"/>
      <c r="CZ274" s="329"/>
      <c r="DA274" s="329"/>
      <c r="DB274" s="329"/>
      <c r="DC274" s="329"/>
      <c r="DD274" s="329"/>
      <c r="DE274" s="329"/>
      <c r="DF274" s="329"/>
      <c r="DG274" s="329"/>
      <c r="DH274" s="329"/>
      <c r="DI274" s="329"/>
      <c r="DJ274" s="329"/>
      <c r="DK274" s="329"/>
      <c r="DL274" s="329"/>
      <c r="DM274" s="329"/>
      <c r="DN274" s="329"/>
      <c r="DO274" s="329"/>
      <c r="DP274" s="329"/>
      <c r="DQ274" s="329"/>
      <c r="DR274" s="329"/>
      <c r="DS274" s="329"/>
      <c r="DT274" s="329"/>
      <c r="DU274" s="329"/>
      <c r="DV274" s="329"/>
      <c r="DW274" s="329"/>
      <c r="DX274" s="329"/>
      <c r="DY274" s="329"/>
      <c r="DZ274" s="329"/>
      <c r="EA274" s="329"/>
      <c r="EB274" s="329"/>
      <c r="EC274" s="329"/>
      <c r="ED274" s="329"/>
      <c r="EE274" s="329"/>
      <c r="EF274" s="329"/>
      <c r="EG274" s="329"/>
      <c r="EH274" s="329"/>
      <c r="EI274" s="329"/>
      <c r="EJ274" s="329"/>
      <c r="EK274" s="329"/>
      <c r="EL274" s="329"/>
      <c r="EM274" s="329"/>
      <c r="EN274" s="329"/>
      <c r="EO274" s="329"/>
      <c r="EP274" s="329"/>
      <c r="EQ274" s="329"/>
      <c r="ER274" s="329"/>
      <c r="ES274" s="329"/>
      <c r="ET274" s="329"/>
      <c r="EU274" s="329"/>
      <c r="EV274" s="329"/>
      <c r="EW274" s="329"/>
      <c r="EX274" s="329"/>
      <c r="EY274" s="329"/>
      <c r="EZ274" s="329"/>
      <c r="FA274" s="329"/>
      <c r="FB274" s="329"/>
      <c r="FC274" s="329"/>
      <c r="FD274" s="329"/>
      <c r="FE274" s="329"/>
      <c r="FF274" s="329"/>
      <c r="FG274" s="329"/>
      <c r="FH274" s="329"/>
      <c r="FI274" s="329"/>
      <c r="FJ274" s="329"/>
      <c r="FK274" s="329"/>
      <c r="FL274" s="329"/>
      <c r="FM274" s="329"/>
      <c r="FN274" s="329"/>
      <c r="FO274" s="329"/>
      <c r="FP274" s="329"/>
      <c r="FQ274" s="329"/>
      <c r="FR274" s="329"/>
      <c r="FS274" s="329"/>
      <c r="FT274" s="329"/>
      <c r="FU274" s="329"/>
      <c r="FV274" s="329"/>
      <c r="FW274" s="329"/>
      <c r="FX274" s="329"/>
      <c r="FY274" s="329"/>
      <c r="FZ274" s="329"/>
      <c r="GA274" s="329"/>
      <c r="GB274" s="329"/>
      <c r="GC274" s="329"/>
      <c r="GD274" s="329"/>
      <c r="GE274" s="329"/>
      <c r="GF274" s="329"/>
      <c r="GG274" s="329"/>
      <c r="GH274" s="329"/>
      <c r="GI274" s="329"/>
      <c r="GJ274" s="329"/>
      <c r="GK274" s="329"/>
      <c r="GL274" s="329"/>
      <c r="GM274" s="329"/>
      <c r="GN274" s="329"/>
      <c r="GO274" s="329"/>
      <c r="GP274" s="329"/>
      <c r="GQ274" s="329"/>
      <c r="GR274" s="329"/>
      <c r="GS274" s="329"/>
      <c r="GT274" s="329"/>
      <c r="GU274" s="329"/>
      <c r="GV274" s="329"/>
      <c r="GW274" s="329"/>
      <c r="GX274" s="329"/>
      <c r="GY274" s="329"/>
      <c r="GZ274" s="329"/>
      <c r="HA274" s="329"/>
      <c r="HB274" s="329"/>
      <c r="HC274" s="329"/>
      <c r="HD274" s="329"/>
      <c r="HE274" s="329"/>
      <c r="HF274" s="329"/>
      <c r="HG274" s="329"/>
      <c r="HH274" s="329"/>
      <c r="HI274" s="329"/>
      <c r="HJ274" s="329"/>
      <c r="HK274" s="329"/>
      <c r="HL274" s="329"/>
      <c r="HM274" s="329"/>
      <c r="HN274" s="329"/>
      <c r="HO274" s="329"/>
      <c r="HP274" s="329"/>
      <c r="HQ274" s="329"/>
      <c r="HR274" s="329"/>
      <c r="HS274" s="329"/>
      <c r="HT274" s="329"/>
      <c r="HU274" s="329"/>
      <c r="HV274" s="329"/>
      <c r="HW274" s="329"/>
      <c r="HX274" s="329"/>
      <c r="HY274" s="329"/>
      <c r="HZ274" s="329"/>
      <c r="IA274" s="329"/>
      <c r="IB274" s="329"/>
      <c r="IC274" s="329"/>
      <c r="ID274" s="329"/>
      <c r="IE274" s="329"/>
      <c r="IF274" s="329"/>
      <c r="IG274" s="329"/>
      <c r="IH274" s="329"/>
      <c r="II274" s="329"/>
      <c r="IJ274" s="329"/>
      <c r="IK274" s="329"/>
      <c r="IL274" s="329"/>
      <c r="IM274" s="329"/>
      <c r="IN274" s="329"/>
      <c r="IO274" s="329"/>
      <c r="IP274" s="329"/>
      <c r="IQ274" s="329"/>
      <c r="IR274" s="329"/>
      <c r="IS274" s="329"/>
      <c r="IT274" s="329"/>
      <c r="IU274" s="329"/>
      <c r="IV274" s="329"/>
    </row>
    <row r="275" s="524" customFormat="1" ht="15.75" hidden="1" spans="1:256">
      <c r="A275" s="353" t="s">
        <v>2945</v>
      </c>
      <c r="B275" s="307" t="s">
        <v>868</v>
      </c>
      <c r="C275" s="365">
        <f ca="1">SUMIF(表1.2024年公共财政收入决算表!$A$6:$A$387,A275,表1.2024年公共财政收入决算表!$E$6:$E$387)</f>
        <v>0</v>
      </c>
      <c r="D275" s="365">
        <f t="shared" si="69"/>
        <v>0</v>
      </c>
      <c r="E275" s="542"/>
      <c r="F275" s="348"/>
      <c r="G275" s="348">
        <f ca="1" t="shared" si="70"/>
        <v>0</v>
      </c>
      <c r="H275" s="348" t="str">
        <f ca="1" t="shared" si="72"/>
        <v/>
      </c>
      <c r="I275" s="22" t="str">
        <f ca="1" t="shared" si="73"/>
        <v>否</v>
      </c>
      <c r="J275" s="547" t="str">
        <f t="shared" si="71"/>
        <v>10307</v>
      </c>
      <c r="K275" s="93" t="str">
        <f t="shared" si="74"/>
        <v>项</v>
      </c>
      <c r="L275" s="329"/>
      <c r="M275" s="329"/>
      <c r="N275" s="329"/>
      <c r="O275" s="329"/>
      <c r="P275" s="329"/>
      <c r="Q275" s="329"/>
      <c r="R275" s="329"/>
      <c r="S275" s="329"/>
      <c r="T275" s="329"/>
      <c r="U275" s="329"/>
      <c r="V275" s="329"/>
      <c r="W275" s="329"/>
      <c r="X275" s="329"/>
      <c r="Y275" s="329"/>
      <c r="Z275" s="329"/>
      <c r="AA275" s="329"/>
      <c r="AB275" s="329"/>
      <c r="AC275" s="329"/>
      <c r="AD275" s="329"/>
      <c r="AE275" s="329"/>
      <c r="AF275" s="329"/>
      <c r="AG275" s="329"/>
      <c r="AH275" s="329"/>
      <c r="AI275" s="329"/>
      <c r="AJ275" s="329"/>
      <c r="AK275" s="329"/>
      <c r="AL275" s="329"/>
      <c r="AM275" s="329"/>
      <c r="AN275" s="329"/>
      <c r="AO275" s="329"/>
      <c r="AP275" s="329"/>
      <c r="AQ275" s="329"/>
      <c r="AR275" s="329"/>
      <c r="AS275" s="329"/>
      <c r="AT275" s="329"/>
      <c r="AU275" s="329"/>
      <c r="AV275" s="329"/>
      <c r="AW275" s="329"/>
      <c r="AX275" s="329"/>
      <c r="AY275" s="329"/>
      <c r="AZ275" s="329"/>
      <c r="BA275" s="329"/>
      <c r="BB275" s="329"/>
      <c r="BC275" s="329"/>
      <c r="BD275" s="329"/>
      <c r="BE275" s="329"/>
      <c r="BF275" s="329"/>
      <c r="BG275" s="329"/>
      <c r="BH275" s="329"/>
      <c r="BI275" s="329"/>
      <c r="BJ275" s="329"/>
      <c r="BK275" s="329"/>
      <c r="BL275" s="329"/>
      <c r="BM275" s="329"/>
      <c r="BN275" s="329"/>
      <c r="BO275" s="329"/>
      <c r="BP275" s="329"/>
      <c r="BQ275" s="329"/>
      <c r="BR275" s="329"/>
      <c r="BS275" s="329"/>
      <c r="BT275" s="329"/>
      <c r="BU275" s="329"/>
      <c r="BV275" s="329"/>
      <c r="BW275" s="329"/>
      <c r="BX275" s="329"/>
      <c r="BY275" s="329"/>
      <c r="BZ275" s="329"/>
      <c r="CA275" s="329"/>
      <c r="CB275" s="329"/>
      <c r="CC275" s="329"/>
      <c r="CD275" s="329"/>
      <c r="CE275" s="329"/>
      <c r="CF275" s="329"/>
      <c r="CG275" s="329"/>
      <c r="CH275" s="329"/>
      <c r="CI275" s="329"/>
      <c r="CJ275" s="329"/>
      <c r="CK275" s="329"/>
      <c r="CL275" s="329"/>
      <c r="CM275" s="329"/>
      <c r="CN275" s="329"/>
      <c r="CO275" s="329"/>
      <c r="CP275" s="329"/>
      <c r="CQ275" s="329"/>
      <c r="CR275" s="329"/>
      <c r="CS275" s="329"/>
      <c r="CT275" s="329"/>
      <c r="CU275" s="329"/>
      <c r="CV275" s="329"/>
      <c r="CW275" s="329"/>
      <c r="CX275" s="329"/>
      <c r="CY275" s="329"/>
      <c r="CZ275" s="329"/>
      <c r="DA275" s="329"/>
      <c r="DB275" s="329"/>
      <c r="DC275" s="329"/>
      <c r="DD275" s="329"/>
      <c r="DE275" s="329"/>
      <c r="DF275" s="329"/>
      <c r="DG275" s="329"/>
      <c r="DH275" s="329"/>
      <c r="DI275" s="329"/>
      <c r="DJ275" s="329"/>
      <c r="DK275" s="329"/>
      <c r="DL275" s="329"/>
      <c r="DM275" s="329"/>
      <c r="DN275" s="329"/>
      <c r="DO275" s="329"/>
      <c r="DP275" s="329"/>
      <c r="DQ275" s="329"/>
      <c r="DR275" s="329"/>
      <c r="DS275" s="329"/>
      <c r="DT275" s="329"/>
      <c r="DU275" s="329"/>
      <c r="DV275" s="329"/>
      <c r="DW275" s="329"/>
      <c r="DX275" s="329"/>
      <c r="DY275" s="329"/>
      <c r="DZ275" s="329"/>
      <c r="EA275" s="329"/>
      <c r="EB275" s="329"/>
      <c r="EC275" s="329"/>
      <c r="ED275" s="329"/>
      <c r="EE275" s="329"/>
      <c r="EF275" s="329"/>
      <c r="EG275" s="329"/>
      <c r="EH275" s="329"/>
      <c r="EI275" s="329"/>
      <c r="EJ275" s="329"/>
      <c r="EK275" s="329"/>
      <c r="EL275" s="329"/>
      <c r="EM275" s="329"/>
      <c r="EN275" s="329"/>
      <c r="EO275" s="329"/>
      <c r="EP275" s="329"/>
      <c r="EQ275" s="329"/>
      <c r="ER275" s="329"/>
      <c r="ES275" s="329"/>
      <c r="ET275" s="329"/>
      <c r="EU275" s="329"/>
      <c r="EV275" s="329"/>
      <c r="EW275" s="329"/>
      <c r="EX275" s="329"/>
      <c r="EY275" s="329"/>
      <c r="EZ275" s="329"/>
      <c r="FA275" s="329"/>
      <c r="FB275" s="329"/>
      <c r="FC275" s="329"/>
      <c r="FD275" s="329"/>
      <c r="FE275" s="329"/>
      <c r="FF275" s="329"/>
      <c r="FG275" s="329"/>
      <c r="FH275" s="329"/>
      <c r="FI275" s="329"/>
      <c r="FJ275" s="329"/>
      <c r="FK275" s="329"/>
      <c r="FL275" s="329"/>
      <c r="FM275" s="329"/>
      <c r="FN275" s="329"/>
      <c r="FO275" s="329"/>
      <c r="FP275" s="329"/>
      <c r="FQ275" s="329"/>
      <c r="FR275" s="329"/>
      <c r="FS275" s="329"/>
      <c r="FT275" s="329"/>
      <c r="FU275" s="329"/>
      <c r="FV275" s="329"/>
      <c r="FW275" s="329"/>
      <c r="FX275" s="329"/>
      <c r="FY275" s="329"/>
      <c r="FZ275" s="329"/>
      <c r="GA275" s="329"/>
      <c r="GB275" s="329"/>
      <c r="GC275" s="329"/>
      <c r="GD275" s="329"/>
      <c r="GE275" s="329"/>
      <c r="GF275" s="329"/>
      <c r="GG275" s="329"/>
      <c r="GH275" s="329"/>
      <c r="GI275" s="329"/>
      <c r="GJ275" s="329"/>
      <c r="GK275" s="329"/>
      <c r="GL275" s="329"/>
      <c r="GM275" s="329"/>
      <c r="GN275" s="329"/>
      <c r="GO275" s="329"/>
      <c r="GP275" s="329"/>
      <c r="GQ275" s="329"/>
      <c r="GR275" s="329"/>
      <c r="GS275" s="329"/>
      <c r="GT275" s="329"/>
      <c r="GU275" s="329"/>
      <c r="GV275" s="329"/>
      <c r="GW275" s="329"/>
      <c r="GX275" s="329"/>
      <c r="GY275" s="329"/>
      <c r="GZ275" s="329"/>
      <c r="HA275" s="329"/>
      <c r="HB275" s="329"/>
      <c r="HC275" s="329"/>
      <c r="HD275" s="329"/>
      <c r="HE275" s="329"/>
      <c r="HF275" s="329"/>
      <c r="HG275" s="329"/>
      <c r="HH275" s="329"/>
      <c r="HI275" s="329"/>
      <c r="HJ275" s="329"/>
      <c r="HK275" s="329"/>
      <c r="HL275" s="329"/>
      <c r="HM275" s="329"/>
      <c r="HN275" s="329"/>
      <c r="HO275" s="329"/>
      <c r="HP275" s="329"/>
      <c r="HQ275" s="329"/>
      <c r="HR275" s="329"/>
      <c r="HS275" s="329"/>
      <c r="HT275" s="329"/>
      <c r="HU275" s="329"/>
      <c r="HV275" s="329"/>
      <c r="HW275" s="329"/>
      <c r="HX275" s="329"/>
      <c r="HY275" s="329"/>
      <c r="HZ275" s="329"/>
      <c r="IA275" s="329"/>
      <c r="IB275" s="329"/>
      <c r="IC275" s="329"/>
      <c r="ID275" s="329"/>
      <c r="IE275" s="329"/>
      <c r="IF275" s="329"/>
      <c r="IG275" s="329"/>
      <c r="IH275" s="329"/>
      <c r="II275" s="329"/>
      <c r="IJ275" s="329"/>
      <c r="IK275" s="329"/>
      <c r="IL275" s="329"/>
      <c r="IM275" s="329"/>
      <c r="IN275" s="329"/>
      <c r="IO275" s="329"/>
      <c r="IP275" s="329"/>
      <c r="IQ275" s="329"/>
      <c r="IR275" s="329"/>
      <c r="IS275" s="329"/>
      <c r="IT275" s="329"/>
      <c r="IU275" s="329"/>
      <c r="IV275" s="329"/>
    </row>
    <row r="276" s="525" customFormat="1" spans="1:256">
      <c r="A276" s="353" t="s">
        <v>4425</v>
      </c>
      <c r="B276" s="307" t="s">
        <v>869</v>
      </c>
      <c r="C276" s="365">
        <f ca="1">SUMIF(表1.2024年公共财政收入决算表!$A$6:$A$387,A276,表1.2024年公共财政收入决算表!$E$6:$E$387)</f>
        <v>148</v>
      </c>
      <c r="D276" s="365">
        <f t="shared" si="69"/>
        <v>150</v>
      </c>
      <c r="E276" s="542">
        <v>150</v>
      </c>
      <c r="F276" s="348"/>
      <c r="G276" s="365">
        <f ca="1" t="shared" si="70"/>
        <v>2</v>
      </c>
      <c r="H276" s="365" t="str">
        <f ca="1" t="shared" si="72"/>
        <v>1.4%</v>
      </c>
      <c r="I276" s="22" t="str">
        <f ca="1" t="shared" si="73"/>
        <v>是</v>
      </c>
      <c r="J276" s="547" t="str">
        <f t="shared" si="71"/>
        <v>10307</v>
      </c>
      <c r="K276" s="93" t="str">
        <f t="shared" si="74"/>
        <v>项</v>
      </c>
      <c r="L276" s="545">
        <v>1</v>
      </c>
      <c r="M276" s="329"/>
      <c r="N276" s="329"/>
      <c r="O276" s="329"/>
      <c r="P276" s="329"/>
      <c r="Q276" s="329"/>
      <c r="R276" s="329"/>
      <c r="S276" s="329"/>
      <c r="T276" s="329"/>
      <c r="U276" s="329"/>
      <c r="V276" s="329"/>
      <c r="W276" s="329"/>
      <c r="X276" s="329"/>
      <c r="Y276" s="329"/>
      <c r="Z276" s="329"/>
      <c r="AA276" s="329"/>
      <c r="AB276" s="329"/>
      <c r="AC276" s="329"/>
      <c r="AD276" s="329"/>
      <c r="AE276" s="329"/>
      <c r="AF276" s="329"/>
      <c r="AG276" s="329"/>
      <c r="AH276" s="329"/>
      <c r="AI276" s="329"/>
      <c r="AJ276" s="329"/>
      <c r="AK276" s="329"/>
      <c r="AL276" s="329"/>
      <c r="AM276" s="329"/>
      <c r="AN276" s="329"/>
      <c r="AO276" s="329"/>
      <c r="AP276" s="329"/>
      <c r="AQ276" s="329"/>
      <c r="AR276" s="329"/>
      <c r="AS276" s="329"/>
      <c r="AT276" s="329"/>
      <c r="AU276" s="329"/>
      <c r="AV276" s="329"/>
      <c r="AW276" s="329"/>
      <c r="AX276" s="329"/>
      <c r="AY276" s="329"/>
      <c r="AZ276" s="329"/>
      <c r="BA276" s="329"/>
      <c r="BB276" s="329"/>
      <c r="BC276" s="329"/>
      <c r="BD276" s="329"/>
      <c r="BE276" s="329"/>
      <c r="BF276" s="329"/>
      <c r="BG276" s="329"/>
      <c r="BH276" s="329"/>
      <c r="BI276" s="329"/>
      <c r="BJ276" s="329"/>
      <c r="BK276" s="329"/>
      <c r="BL276" s="329"/>
      <c r="BM276" s="329"/>
      <c r="BN276" s="329"/>
      <c r="BO276" s="329"/>
      <c r="BP276" s="329"/>
      <c r="BQ276" s="329"/>
      <c r="BR276" s="329"/>
      <c r="BS276" s="329"/>
      <c r="BT276" s="329"/>
      <c r="BU276" s="329"/>
      <c r="BV276" s="329"/>
      <c r="BW276" s="329"/>
      <c r="BX276" s="329"/>
      <c r="BY276" s="329"/>
      <c r="BZ276" s="329"/>
      <c r="CA276" s="329"/>
      <c r="CB276" s="329"/>
      <c r="CC276" s="329"/>
      <c r="CD276" s="329"/>
      <c r="CE276" s="329"/>
      <c r="CF276" s="329"/>
      <c r="CG276" s="329"/>
      <c r="CH276" s="329"/>
      <c r="CI276" s="329"/>
      <c r="CJ276" s="329"/>
      <c r="CK276" s="329"/>
      <c r="CL276" s="329"/>
      <c r="CM276" s="329"/>
      <c r="CN276" s="329"/>
      <c r="CO276" s="329"/>
      <c r="CP276" s="329"/>
      <c r="CQ276" s="329"/>
      <c r="CR276" s="329"/>
      <c r="CS276" s="329"/>
      <c r="CT276" s="329"/>
      <c r="CU276" s="329"/>
      <c r="CV276" s="329"/>
      <c r="CW276" s="329"/>
      <c r="CX276" s="329"/>
      <c r="CY276" s="329"/>
      <c r="CZ276" s="329"/>
      <c r="DA276" s="329"/>
      <c r="DB276" s="329"/>
      <c r="DC276" s="329"/>
      <c r="DD276" s="329"/>
      <c r="DE276" s="329"/>
      <c r="DF276" s="329"/>
      <c r="DG276" s="329"/>
      <c r="DH276" s="329"/>
      <c r="DI276" s="329"/>
      <c r="DJ276" s="329"/>
      <c r="DK276" s="329"/>
      <c r="DL276" s="329"/>
      <c r="DM276" s="329"/>
      <c r="DN276" s="329"/>
      <c r="DO276" s="329"/>
      <c r="DP276" s="329"/>
      <c r="DQ276" s="329"/>
      <c r="DR276" s="329"/>
      <c r="DS276" s="329"/>
      <c r="DT276" s="329"/>
      <c r="DU276" s="329"/>
      <c r="DV276" s="329"/>
      <c r="DW276" s="329"/>
      <c r="DX276" s="329"/>
      <c r="DY276" s="329"/>
      <c r="DZ276" s="329"/>
      <c r="EA276" s="329"/>
      <c r="EB276" s="329"/>
      <c r="EC276" s="329"/>
      <c r="ED276" s="329"/>
      <c r="EE276" s="329"/>
      <c r="EF276" s="329"/>
      <c r="EG276" s="329"/>
      <c r="EH276" s="329"/>
      <c r="EI276" s="329"/>
      <c r="EJ276" s="329"/>
      <c r="EK276" s="329"/>
      <c r="EL276" s="329"/>
      <c r="EM276" s="329"/>
      <c r="EN276" s="329"/>
      <c r="EO276" s="329"/>
      <c r="EP276" s="329"/>
      <c r="EQ276" s="329"/>
      <c r="ER276" s="329"/>
      <c r="ES276" s="329"/>
      <c r="ET276" s="329"/>
      <c r="EU276" s="329"/>
      <c r="EV276" s="329"/>
      <c r="EW276" s="329"/>
      <c r="EX276" s="329"/>
      <c r="EY276" s="329"/>
      <c r="EZ276" s="329"/>
      <c r="FA276" s="329"/>
      <c r="FB276" s="329"/>
      <c r="FC276" s="329"/>
      <c r="FD276" s="329"/>
      <c r="FE276" s="329"/>
      <c r="FF276" s="329"/>
      <c r="FG276" s="329"/>
      <c r="FH276" s="329"/>
      <c r="FI276" s="329"/>
      <c r="FJ276" s="329"/>
      <c r="FK276" s="329"/>
      <c r="FL276" s="329"/>
      <c r="FM276" s="329"/>
      <c r="FN276" s="329"/>
      <c r="FO276" s="329"/>
      <c r="FP276" s="329"/>
      <c r="FQ276" s="329"/>
      <c r="FR276" s="329"/>
      <c r="FS276" s="329"/>
      <c r="FT276" s="329"/>
      <c r="FU276" s="329"/>
      <c r="FV276" s="329"/>
      <c r="FW276" s="329"/>
      <c r="FX276" s="329"/>
      <c r="FY276" s="329"/>
      <c r="FZ276" s="329"/>
      <c r="GA276" s="329"/>
      <c r="GB276" s="329"/>
      <c r="GC276" s="329"/>
      <c r="GD276" s="329"/>
      <c r="GE276" s="329"/>
      <c r="GF276" s="329"/>
      <c r="GG276" s="329"/>
      <c r="GH276" s="329"/>
      <c r="GI276" s="329"/>
      <c r="GJ276" s="329"/>
      <c r="GK276" s="329"/>
      <c r="GL276" s="329"/>
      <c r="GM276" s="329"/>
      <c r="GN276" s="329"/>
      <c r="GO276" s="329"/>
      <c r="GP276" s="329"/>
      <c r="GQ276" s="329"/>
      <c r="GR276" s="329"/>
      <c r="GS276" s="329"/>
      <c r="GT276" s="329"/>
      <c r="GU276" s="329"/>
      <c r="GV276" s="329"/>
      <c r="GW276" s="329"/>
      <c r="GX276" s="329"/>
      <c r="GY276" s="329"/>
      <c r="GZ276" s="329"/>
      <c r="HA276" s="329"/>
      <c r="HB276" s="329"/>
      <c r="HC276" s="329"/>
      <c r="HD276" s="329"/>
      <c r="HE276" s="329"/>
      <c r="HF276" s="329"/>
      <c r="HG276" s="329"/>
      <c r="HH276" s="329"/>
      <c r="HI276" s="329"/>
      <c r="HJ276" s="329"/>
      <c r="HK276" s="329"/>
      <c r="HL276" s="329"/>
      <c r="HM276" s="329"/>
      <c r="HN276" s="329"/>
      <c r="HO276" s="329"/>
      <c r="HP276" s="329"/>
      <c r="HQ276" s="329"/>
      <c r="HR276" s="329"/>
      <c r="HS276" s="329"/>
      <c r="HT276" s="329"/>
      <c r="HU276" s="329"/>
      <c r="HV276" s="329"/>
      <c r="HW276" s="329"/>
      <c r="HX276" s="329"/>
      <c r="HY276" s="329"/>
      <c r="HZ276" s="329"/>
      <c r="IA276" s="329"/>
      <c r="IB276" s="329"/>
      <c r="IC276" s="329"/>
      <c r="ID276" s="329"/>
      <c r="IE276" s="329"/>
      <c r="IF276" s="329"/>
      <c r="IG276" s="329"/>
      <c r="IH276" s="329"/>
      <c r="II276" s="329"/>
      <c r="IJ276" s="329"/>
      <c r="IK276" s="329"/>
      <c r="IL276" s="329"/>
      <c r="IM276" s="329"/>
      <c r="IN276" s="329"/>
      <c r="IO276" s="329"/>
      <c r="IP276" s="329"/>
      <c r="IQ276" s="329"/>
      <c r="IR276" s="329"/>
      <c r="IS276" s="329"/>
      <c r="IT276" s="329"/>
      <c r="IU276" s="329"/>
      <c r="IV276" s="329"/>
    </row>
    <row r="277" s="525" customFormat="1" ht="31.5" spans="1:256">
      <c r="A277" s="353" t="s">
        <v>4426</v>
      </c>
      <c r="B277" s="307" t="s">
        <v>4427</v>
      </c>
      <c r="C277" s="365">
        <f ca="1">SUMIF(表1.2024年公共财政收入决算表!$A$6:$A$387,A277,表1.2024年公共财政收入决算表!$E$6:$E$387)</f>
        <v>12043</v>
      </c>
      <c r="D277" s="365">
        <f t="shared" si="69"/>
        <v>5306</v>
      </c>
      <c r="E277" s="542">
        <v>5306</v>
      </c>
      <c r="F277" s="348"/>
      <c r="G277" s="365">
        <f ca="1" t="shared" si="70"/>
        <v>-6737</v>
      </c>
      <c r="H277" s="365" t="str">
        <f ca="1" t="shared" si="72"/>
        <v>-55.9%</v>
      </c>
      <c r="I277" s="22" t="str">
        <f ca="1" t="shared" si="73"/>
        <v>是</v>
      </c>
      <c r="J277" s="547" t="str">
        <f t="shared" si="71"/>
        <v>10307</v>
      </c>
      <c r="K277" s="93" t="str">
        <f t="shared" si="74"/>
        <v>项</v>
      </c>
      <c r="L277" s="545">
        <v>1</v>
      </c>
      <c r="M277" s="329"/>
      <c r="N277" s="329"/>
      <c r="O277" s="329"/>
      <c r="P277" s="329"/>
      <c r="Q277" s="329"/>
      <c r="R277" s="329"/>
      <c r="S277" s="329"/>
      <c r="T277" s="329"/>
      <c r="U277" s="329"/>
      <c r="V277" s="329"/>
      <c r="W277" s="329"/>
      <c r="X277" s="329"/>
      <c r="Y277" s="329"/>
      <c r="Z277" s="329"/>
      <c r="AA277" s="329"/>
      <c r="AB277" s="329"/>
      <c r="AC277" s="329"/>
      <c r="AD277" s="329"/>
      <c r="AE277" s="329"/>
      <c r="AF277" s="329"/>
      <c r="AG277" s="329"/>
      <c r="AH277" s="329"/>
      <c r="AI277" s="329"/>
      <c r="AJ277" s="329"/>
      <c r="AK277" s="329"/>
      <c r="AL277" s="329"/>
      <c r="AM277" s="329"/>
      <c r="AN277" s="329"/>
      <c r="AO277" s="329"/>
      <c r="AP277" s="329"/>
      <c r="AQ277" s="329"/>
      <c r="AR277" s="329"/>
      <c r="AS277" s="329"/>
      <c r="AT277" s="329"/>
      <c r="AU277" s="329"/>
      <c r="AV277" s="329"/>
      <c r="AW277" s="329"/>
      <c r="AX277" s="329"/>
      <c r="AY277" s="329"/>
      <c r="AZ277" s="329"/>
      <c r="BA277" s="329"/>
      <c r="BB277" s="329"/>
      <c r="BC277" s="329"/>
      <c r="BD277" s="329"/>
      <c r="BE277" s="329"/>
      <c r="BF277" s="329"/>
      <c r="BG277" s="329"/>
      <c r="BH277" s="329"/>
      <c r="BI277" s="329"/>
      <c r="BJ277" s="329"/>
      <c r="BK277" s="329"/>
      <c r="BL277" s="329"/>
      <c r="BM277" s="329"/>
      <c r="BN277" s="329"/>
      <c r="BO277" s="329"/>
      <c r="BP277" s="329"/>
      <c r="BQ277" s="329"/>
      <c r="BR277" s="329"/>
      <c r="BS277" s="329"/>
      <c r="BT277" s="329"/>
      <c r="BU277" s="329"/>
      <c r="BV277" s="329"/>
      <c r="BW277" s="329"/>
      <c r="BX277" s="329"/>
      <c r="BY277" s="329"/>
      <c r="BZ277" s="329"/>
      <c r="CA277" s="329"/>
      <c r="CB277" s="329"/>
      <c r="CC277" s="329"/>
      <c r="CD277" s="329"/>
      <c r="CE277" s="329"/>
      <c r="CF277" s="329"/>
      <c r="CG277" s="329"/>
      <c r="CH277" s="329"/>
      <c r="CI277" s="329"/>
      <c r="CJ277" s="329"/>
      <c r="CK277" s="329"/>
      <c r="CL277" s="329"/>
      <c r="CM277" s="329"/>
      <c r="CN277" s="329"/>
      <c r="CO277" s="329"/>
      <c r="CP277" s="329"/>
      <c r="CQ277" s="329"/>
      <c r="CR277" s="329"/>
      <c r="CS277" s="329"/>
      <c r="CT277" s="329"/>
      <c r="CU277" s="329"/>
      <c r="CV277" s="329"/>
      <c r="CW277" s="329"/>
      <c r="CX277" s="329"/>
      <c r="CY277" s="329"/>
      <c r="CZ277" s="329"/>
      <c r="DA277" s="329"/>
      <c r="DB277" s="329"/>
      <c r="DC277" s="329"/>
      <c r="DD277" s="329"/>
      <c r="DE277" s="329"/>
      <c r="DF277" s="329"/>
      <c r="DG277" s="329"/>
      <c r="DH277" s="329"/>
      <c r="DI277" s="329"/>
      <c r="DJ277" s="329"/>
      <c r="DK277" s="329"/>
      <c r="DL277" s="329"/>
      <c r="DM277" s="329"/>
      <c r="DN277" s="329"/>
      <c r="DO277" s="329"/>
      <c r="DP277" s="329"/>
      <c r="DQ277" s="329"/>
      <c r="DR277" s="329"/>
      <c r="DS277" s="329"/>
      <c r="DT277" s="329"/>
      <c r="DU277" s="329"/>
      <c r="DV277" s="329"/>
      <c r="DW277" s="329"/>
      <c r="DX277" s="329"/>
      <c r="DY277" s="329"/>
      <c r="DZ277" s="329"/>
      <c r="EA277" s="329"/>
      <c r="EB277" s="329"/>
      <c r="EC277" s="329"/>
      <c r="ED277" s="329"/>
      <c r="EE277" s="329"/>
      <c r="EF277" s="329"/>
      <c r="EG277" s="329"/>
      <c r="EH277" s="329"/>
      <c r="EI277" s="329"/>
      <c r="EJ277" s="329"/>
      <c r="EK277" s="329"/>
      <c r="EL277" s="329"/>
      <c r="EM277" s="329"/>
      <c r="EN277" s="329"/>
      <c r="EO277" s="329"/>
      <c r="EP277" s="329"/>
      <c r="EQ277" s="329"/>
      <c r="ER277" s="329"/>
      <c r="ES277" s="329"/>
      <c r="ET277" s="329"/>
      <c r="EU277" s="329"/>
      <c r="EV277" s="329"/>
      <c r="EW277" s="329"/>
      <c r="EX277" s="329"/>
      <c r="EY277" s="329"/>
      <c r="EZ277" s="329"/>
      <c r="FA277" s="329"/>
      <c r="FB277" s="329"/>
      <c r="FC277" s="329"/>
      <c r="FD277" s="329"/>
      <c r="FE277" s="329"/>
      <c r="FF277" s="329"/>
      <c r="FG277" s="329"/>
      <c r="FH277" s="329"/>
      <c r="FI277" s="329"/>
      <c r="FJ277" s="329"/>
      <c r="FK277" s="329"/>
      <c r="FL277" s="329"/>
      <c r="FM277" s="329"/>
      <c r="FN277" s="329"/>
      <c r="FO277" s="329"/>
      <c r="FP277" s="329"/>
      <c r="FQ277" s="329"/>
      <c r="FR277" s="329"/>
      <c r="FS277" s="329"/>
      <c r="FT277" s="329"/>
      <c r="FU277" s="329"/>
      <c r="FV277" s="329"/>
      <c r="FW277" s="329"/>
      <c r="FX277" s="329"/>
      <c r="FY277" s="329"/>
      <c r="FZ277" s="329"/>
      <c r="GA277" s="329"/>
      <c r="GB277" s="329"/>
      <c r="GC277" s="329"/>
      <c r="GD277" s="329"/>
      <c r="GE277" s="329"/>
      <c r="GF277" s="329"/>
      <c r="GG277" s="329"/>
      <c r="GH277" s="329"/>
      <c r="GI277" s="329"/>
      <c r="GJ277" s="329"/>
      <c r="GK277" s="329"/>
      <c r="GL277" s="329"/>
      <c r="GM277" s="329"/>
      <c r="GN277" s="329"/>
      <c r="GO277" s="329"/>
      <c r="GP277" s="329"/>
      <c r="GQ277" s="329"/>
      <c r="GR277" s="329"/>
      <c r="GS277" s="329"/>
      <c r="GT277" s="329"/>
      <c r="GU277" s="329"/>
      <c r="GV277" s="329"/>
      <c r="GW277" s="329"/>
      <c r="GX277" s="329"/>
      <c r="GY277" s="329"/>
      <c r="GZ277" s="329"/>
      <c r="HA277" s="329"/>
      <c r="HB277" s="329"/>
      <c r="HC277" s="329"/>
      <c r="HD277" s="329"/>
      <c r="HE277" s="329"/>
      <c r="HF277" s="329"/>
      <c r="HG277" s="329"/>
      <c r="HH277" s="329"/>
      <c r="HI277" s="329"/>
      <c r="HJ277" s="329"/>
      <c r="HK277" s="329"/>
      <c r="HL277" s="329"/>
      <c r="HM277" s="329"/>
      <c r="HN277" s="329"/>
      <c r="HO277" s="329"/>
      <c r="HP277" s="329"/>
      <c r="HQ277" s="329"/>
      <c r="HR277" s="329"/>
      <c r="HS277" s="329"/>
      <c r="HT277" s="329"/>
      <c r="HU277" s="329"/>
      <c r="HV277" s="329"/>
      <c r="HW277" s="329"/>
      <c r="HX277" s="329"/>
      <c r="HY277" s="329"/>
      <c r="HZ277" s="329"/>
      <c r="IA277" s="329"/>
      <c r="IB277" s="329"/>
      <c r="IC277" s="329"/>
      <c r="ID277" s="329"/>
      <c r="IE277" s="329"/>
      <c r="IF277" s="329"/>
      <c r="IG277" s="329"/>
      <c r="IH277" s="329"/>
      <c r="II277" s="329"/>
      <c r="IJ277" s="329"/>
      <c r="IK277" s="329"/>
      <c r="IL277" s="329"/>
      <c r="IM277" s="329"/>
      <c r="IN277" s="329"/>
      <c r="IO277" s="329"/>
      <c r="IP277" s="329"/>
      <c r="IQ277" s="329"/>
      <c r="IR277" s="329"/>
      <c r="IS277" s="329"/>
      <c r="IT277" s="329"/>
      <c r="IU277" s="329"/>
      <c r="IV277" s="329"/>
    </row>
    <row r="278" s="70" customFormat="1" spans="1:256">
      <c r="A278" s="553" t="s">
        <v>4428</v>
      </c>
      <c r="B278" s="279" t="s">
        <v>879</v>
      </c>
      <c r="C278" s="541">
        <f ca="1">表1.2024年公共财政收入决算表!E278</f>
        <v>114</v>
      </c>
      <c r="D278" s="541">
        <f ca="1">SUMIF($J279:$J$390,$A278,D279:D$390)</f>
        <v>104</v>
      </c>
      <c r="E278" s="541">
        <f ca="1">SUMIF($J279:$J$390,$A278,E279:E$390)</f>
        <v>104</v>
      </c>
      <c r="F278" s="541">
        <f ca="1">SUMIF($J279:$J$390,$A278,F279:F$390)</f>
        <v>0</v>
      </c>
      <c r="G278" s="541">
        <f ca="1">SUMIF($J279:$J$390,$A278,G279:G$390)</f>
        <v>-10</v>
      </c>
      <c r="H278" s="541" t="str">
        <f ca="1" t="shared" si="72"/>
        <v>-8.8%</v>
      </c>
      <c r="I278" s="22" t="str">
        <f ca="1" t="shared" si="73"/>
        <v>是</v>
      </c>
      <c r="J278" s="546" t="str">
        <f>LEFT(A278,3)</f>
        <v>103</v>
      </c>
      <c r="K278" s="93" t="str">
        <f t="shared" si="74"/>
        <v>款</v>
      </c>
      <c r="L278" s="545">
        <v>1</v>
      </c>
      <c r="M278" s="230"/>
      <c r="N278" s="230"/>
      <c r="O278" s="230"/>
      <c r="P278" s="230"/>
      <c r="Q278" s="230"/>
      <c r="R278" s="230"/>
      <c r="S278" s="230"/>
      <c r="T278" s="230"/>
      <c r="U278" s="230"/>
      <c r="V278" s="230"/>
      <c r="W278" s="230"/>
      <c r="X278" s="230"/>
      <c r="Y278" s="230"/>
      <c r="Z278" s="230"/>
      <c r="AA278" s="230"/>
      <c r="AB278" s="230"/>
      <c r="AC278" s="230"/>
      <c r="AD278" s="230"/>
      <c r="AE278" s="230"/>
      <c r="AF278" s="230"/>
      <c r="AG278" s="230"/>
      <c r="AH278" s="230"/>
      <c r="AI278" s="230"/>
      <c r="AJ278" s="230"/>
      <c r="AK278" s="230"/>
      <c r="AL278" s="230"/>
      <c r="AM278" s="230"/>
      <c r="AN278" s="230"/>
      <c r="AO278" s="230"/>
      <c r="AP278" s="230"/>
      <c r="AQ278" s="230"/>
      <c r="AR278" s="230"/>
      <c r="AS278" s="230"/>
      <c r="AT278" s="230"/>
      <c r="AU278" s="230"/>
      <c r="AV278" s="230"/>
      <c r="AW278" s="230"/>
      <c r="AX278" s="230"/>
      <c r="AY278" s="230"/>
      <c r="AZ278" s="230"/>
      <c r="BA278" s="230"/>
      <c r="BB278" s="230"/>
      <c r="BC278" s="230"/>
      <c r="BD278" s="230"/>
      <c r="BE278" s="230"/>
      <c r="BF278" s="230"/>
      <c r="BG278" s="230"/>
      <c r="BH278" s="230"/>
      <c r="BI278" s="230"/>
      <c r="BJ278" s="230"/>
      <c r="BK278" s="230"/>
      <c r="BL278" s="230"/>
      <c r="BM278" s="230"/>
      <c r="BN278" s="230"/>
      <c r="BO278" s="230"/>
      <c r="BP278" s="230"/>
      <c r="BQ278" s="230"/>
      <c r="BR278" s="230"/>
      <c r="BS278" s="230"/>
      <c r="BT278" s="230"/>
      <c r="BU278" s="230"/>
      <c r="BV278" s="230"/>
      <c r="BW278" s="230"/>
      <c r="BX278" s="230"/>
      <c r="BY278" s="230"/>
      <c r="BZ278" s="230"/>
      <c r="CA278" s="230"/>
      <c r="CB278" s="230"/>
      <c r="CC278" s="230"/>
      <c r="CD278" s="230"/>
      <c r="CE278" s="230"/>
      <c r="CF278" s="230"/>
      <c r="CG278" s="230"/>
      <c r="CH278" s="230"/>
      <c r="CI278" s="230"/>
      <c r="CJ278" s="230"/>
      <c r="CK278" s="230"/>
      <c r="CL278" s="230"/>
      <c r="CM278" s="230"/>
      <c r="CN278" s="230"/>
      <c r="CO278" s="230"/>
      <c r="CP278" s="230"/>
      <c r="CQ278" s="230"/>
      <c r="CR278" s="230"/>
      <c r="CS278" s="230"/>
      <c r="CT278" s="230"/>
      <c r="CU278" s="230"/>
      <c r="CV278" s="230"/>
      <c r="CW278" s="230"/>
      <c r="CX278" s="230"/>
      <c r="CY278" s="230"/>
      <c r="CZ278" s="230"/>
      <c r="DA278" s="230"/>
      <c r="DB278" s="230"/>
      <c r="DC278" s="230"/>
      <c r="DD278" s="230"/>
      <c r="DE278" s="230"/>
      <c r="DF278" s="230"/>
      <c r="DG278" s="230"/>
      <c r="DH278" s="230"/>
      <c r="DI278" s="230"/>
      <c r="DJ278" s="230"/>
      <c r="DK278" s="230"/>
      <c r="DL278" s="230"/>
      <c r="DM278" s="230"/>
      <c r="DN278" s="230"/>
      <c r="DO278" s="230"/>
      <c r="DP278" s="230"/>
      <c r="DQ278" s="230"/>
      <c r="DR278" s="230"/>
      <c r="DS278" s="230"/>
      <c r="DT278" s="230"/>
      <c r="DU278" s="230"/>
      <c r="DV278" s="230"/>
      <c r="DW278" s="230"/>
      <c r="DX278" s="230"/>
      <c r="DY278" s="230"/>
      <c r="DZ278" s="230"/>
      <c r="EA278" s="230"/>
      <c r="EB278" s="230"/>
      <c r="EC278" s="230"/>
      <c r="ED278" s="230"/>
      <c r="EE278" s="230"/>
      <c r="EF278" s="230"/>
      <c r="EG278" s="230"/>
      <c r="EH278" s="230"/>
      <c r="EI278" s="230"/>
      <c r="EJ278" s="230"/>
      <c r="EK278" s="230"/>
      <c r="EL278" s="230"/>
      <c r="EM278" s="230"/>
      <c r="EN278" s="230"/>
      <c r="EO278" s="230"/>
      <c r="EP278" s="230"/>
      <c r="EQ278" s="230"/>
      <c r="ER278" s="230"/>
      <c r="ES278" s="230"/>
      <c r="ET278" s="230"/>
      <c r="EU278" s="230"/>
      <c r="EV278" s="230"/>
      <c r="EW278" s="230"/>
      <c r="EX278" s="230"/>
      <c r="EY278" s="230"/>
      <c r="EZ278" s="230"/>
      <c r="FA278" s="230"/>
      <c r="FB278" s="230"/>
      <c r="FC278" s="230"/>
      <c r="FD278" s="230"/>
      <c r="FE278" s="230"/>
      <c r="FF278" s="230"/>
      <c r="FG278" s="230"/>
      <c r="FH278" s="230"/>
      <c r="FI278" s="230"/>
      <c r="FJ278" s="230"/>
      <c r="FK278" s="230"/>
      <c r="FL278" s="230"/>
      <c r="FM278" s="230"/>
      <c r="FN278" s="230"/>
      <c r="FO278" s="230"/>
      <c r="FP278" s="230"/>
      <c r="FQ278" s="230"/>
      <c r="FR278" s="230"/>
      <c r="FS278" s="230"/>
      <c r="FT278" s="230"/>
      <c r="FU278" s="230"/>
      <c r="FV278" s="230"/>
      <c r="FW278" s="230"/>
      <c r="FX278" s="230"/>
      <c r="FY278" s="230"/>
      <c r="FZ278" s="230"/>
      <c r="GA278" s="230"/>
      <c r="GB278" s="230"/>
      <c r="GC278" s="230"/>
      <c r="GD278" s="230"/>
      <c r="GE278" s="230"/>
      <c r="GF278" s="230"/>
      <c r="GG278" s="230"/>
      <c r="GH278" s="230"/>
      <c r="GI278" s="230"/>
      <c r="GJ278" s="230"/>
      <c r="GK278" s="230"/>
      <c r="GL278" s="230"/>
      <c r="GM278" s="230"/>
      <c r="GN278" s="230"/>
      <c r="GO278" s="230"/>
      <c r="GP278" s="230"/>
      <c r="GQ278" s="230"/>
      <c r="GR278" s="230"/>
      <c r="GS278" s="230"/>
      <c r="GT278" s="230"/>
      <c r="GU278" s="230"/>
      <c r="GV278" s="230"/>
      <c r="GW278" s="230"/>
      <c r="GX278" s="230"/>
      <c r="GY278" s="230"/>
      <c r="GZ278" s="230"/>
      <c r="HA278" s="230"/>
      <c r="HB278" s="230"/>
      <c r="HC278" s="230"/>
      <c r="HD278" s="230"/>
      <c r="HE278" s="230"/>
      <c r="HF278" s="230"/>
      <c r="HG278" s="230"/>
      <c r="HH278" s="230"/>
      <c r="HI278" s="230"/>
      <c r="HJ278" s="230"/>
      <c r="HK278" s="230"/>
      <c r="HL278" s="230"/>
      <c r="HM278" s="230"/>
      <c r="HN278" s="230"/>
      <c r="HO278" s="230"/>
      <c r="HP278" s="230"/>
      <c r="HQ278" s="230"/>
      <c r="HR278" s="230"/>
      <c r="HS278" s="230"/>
      <c r="HT278" s="230"/>
      <c r="HU278" s="230"/>
      <c r="HV278" s="230"/>
      <c r="HW278" s="230"/>
      <c r="HX278" s="230"/>
      <c r="HY278" s="230"/>
      <c r="HZ278" s="230"/>
      <c r="IA278" s="230"/>
      <c r="IB278" s="230"/>
      <c r="IC278" s="230"/>
      <c r="ID278" s="230"/>
      <c r="IE278" s="230"/>
      <c r="IF278" s="230"/>
      <c r="IG278" s="230"/>
      <c r="IH278" s="230"/>
      <c r="II278" s="230"/>
      <c r="IJ278" s="230"/>
      <c r="IK278" s="230"/>
      <c r="IL278" s="230"/>
      <c r="IM278" s="230"/>
      <c r="IN278" s="230"/>
      <c r="IO278" s="230"/>
      <c r="IP278" s="230"/>
      <c r="IQ278" s="230"/>
      <c r="IR278" s="230"/>
      <c r="IS278" s="230"/>
      <c r="IT278" s="230"/>
      <c r="IU278" s="230"/>
      <c r="IV278" s="230"/>
    </row>
    <row r="279" s="524" customFormat="1" ht="15.75" hidden="1" spans="1:256">
      <c r="A279" s="353" t="s">
        <v>4430</v>
      </c>
      <c r="B279" s="307" t="s">
        <v>881</v>
      </c>
      <c r="C279" s="365">
        <f ca="1">SUMIF(表1.2024年公共财政收入决算表!$A$6:$A$387,A279,表1.2024年公共财政收入决算表!$E$6:$E$387)</f>
        <v>0</v>
      </c>
      <c r="D279" s="365">
        <f t="shared" ref="D279:D286" si="75">SUM(E279:F279)</f>
        <v>0</v>
      </c>
      <c r="E279" s="542"/>
      <c r="F279" s="348"/>
      <c r="G279" s="348">
        <f ca="1" t="shared" ref="G279:G286" si="76">D279-C279</f>
        <v>0</v>
      </c>
      <c r="H279" s="348" t="str">
        <f ca="1" t="shared" si="72"/>
        <v/>
      </c>
      <c r="I279" s="22" t="str">
        <f ca="1" t="shared" si="73"/>
        <v>否</v>
      </c>
      <c r="J279" s="547" t="str">
        <f t="shared" ref="J279:J286" si="77">LEFT(A279,5)</f>
        <v>10308</v>
      </c>
      <c r="K279" s="93" t="str">
        <f t="shared" si="74"/>
        <v>项</v>
      </c>
      <c r="L279" s="329"/>
      <c r="M279" s="329"/>
      <c r="N279" s="329"/>
      <c r="O279" s="329"/>
      <c r="P279" s="329"/>
      <c r="Q279" s="329"/>
      <c r="R279" s="329"/>
      <c r="S279" s="329"/>
      <c r="T279" s="329"/>
      <c r="U279" s="329"/>
      <c r="V279" s="329"/>
      <c r="W279" s="329"/>
      <c r="X279" s="329"/>
      <c r="Y279" s="329"/>
      <c r="Z279" s="329"/>
      <c r="AA279" s="329"/>
      <c r="AB279" s="329"/>
      <c r="AC279" s="329"/>
      <c r="AD279" s="329"/>
      <c r="AE279" s="329"/>
      <c r="AF279" s="329"/>
      <c r="AG279" s="329"/>
      <c r="AH279" s="329"/>
      <c r="AI279" s="329"/>
      <c r="AJ279" s="329"/>
      <c r="AK279" s="329"/>
      <c r="AL279" s="329"/>
      <c r="AM279" s="329"/>
      <c r="AN279" s="329"/>
      <c r="AO279" s="329"/>
      <c r="AP279" s="329"/>
      <c r="AQ279" s="329"/>
      <c r="AR279" s="329"/>
      <c r="AS279" s="329"/>
      <c r="AT279" s="329"/>
      <c r="AU279" s="329"/>
      <c r="AV279" s="329"/>
      <c r="AW279" s="329"/>
      <c r="AX279" s="329"/>
      <c r="AY279" s="329"/>
      <c r="AZ279" s="329"/>
      <c r="BA279" s="329"/>
      <c r="BB279" s="329"/>
      <c r="BC279" s="329"/>
      <c r="BD279" s="329"/>
      <c r="BE279" s="329"/>
      <c r="BF279" s="329"/>
      <c r="BG279" s="329"/>
      <c r="BH279" s="329"/>
      <c r="BI279" s="329"/>
      <c r="BJ279" s="329"/>
      <c r="BK279" s="329"/>
      <c r="BL279" s="329"/>
      <c r="BM279" s="329"/>
      <c r="BN279" s="329"/>
      <c r="BO279" s="329"/>
      <c r="BP279" s="329"/>
      <c r="BQ279" s="329"/>
      <c r="BR279" s="329"/>
      <c r="BS279" s="329"/>
      <c r="BT279" s="329"/>
      <c r="BU279" s="329"/>
      <c r="BV279" s="329"/>
      <c r="BW279" s="329"/>
      <c r="BX279" s="329"/>
      <c r="BY279" s="329"/>
      <c r="BZ279" s="329"/>
      <c r="CA279" s="329"/>
      <c r="CB279" s="329"/>
      <c r="CC279" s="329"/>
      <c r="CD279" s="329"/>
      <c r="CE279" s="329"/>
      <c r="CF279" s="329"/>
      <c r="CG279" s="329"/>
      <c r="CH279" s="329"/>
      <c r="CI279" s="329"/>
      <c r="CJ279" s="329"/>
      <c r="CK279" s="329"/>
      <c r="CL279" s="329"/>
      <c r="CM279" s="329"/>
      <c r="CN279" s="329"/>
      <c r="CO279" s="329"/>
      <c r="CP279" s="329"/>
      <c r="CQ279" s="329"/>
      <c r="CR279" s="329"/>
      <c r="CS279" s="329"/>
      <c r="CT279" s="329"/>
      <c r="CU279" s="329"/>
      <c r="CV279" s="329"/>
      <c r="CW279" s="329"/>
      <c r="CX279" s="329"/>
      <c r="CY279" s="329"/>
      <c r="CZ279" s="329"/>
      <c r="DA279" s="329"/>
      <c r="DB279" s="329"/>
      <c r="DC279" s="329"/>
      <c r="DD279" s="329"/>
      <c r="DE279" s="329"/>
      <c r="DF279" s="329"/>
      <c r="DG279" s="329"/>
      <c r="DH279" s="329"/>
      <c r="DI279" s="329"/>
      <c r="DJ279" s="329"/>
      <c r="DK279" s="329"/>
      <c r="DL279" s="329"/>
      <c r="DM279" s="329"/>
      <c r="DN279" s="329"/>
      <c r="DO279" s="329"/>
      <c r="DP279" s="329"/>
      <c r="DQ279" s="329"/>
      <c r="DR279" s="329"/>
      <c r="DS279" s="329"/>
      <c r="DT279" s="329"/>
      <c r="DU279" s="329"/>
      <c r="DV279" s="329"/>
      <c r="DW279" s="329"/>
      <c r="DX279" s="329"/>
      <c r="DY279" s="329"/>
      <c r="DZ279" s="329"/>
      <c r="EA279" s="329"/>
      <c r="EB279" s="329"/>
      <c r="EC279" s="329"/>
      <c r="ED279" s="329"/>
      <c r="EE279" s="329"/>
      <c r="EF279" s="329"/>
      <c r="EG279" s="329"/>
      <c r="EH279" s="329"/>
      <c r="EI279" s="329"/>
      <c r="EJ279" s="329"/>
      <c r="EK279" s="329"/>
      <c r="EL279" s="329"/>
      <c r="EM279" s="329"/>
      <c r="EN279" s="329"/>
      <c r="EO279" s="329"/>
      <c r="EP279" s="329"/>
      <c r="EQ279" s="329"/>
      <c r="ER279" s="329"/>
      <c r="ES279" s="329"/>
      <c r="ET279" s="329"/>
      <c r="EU279" s="329"/>
      <c r="EV279" s="329"/>
      <c r="EW279" s="329"/>
      <c r="EX279" s="329"/>
      <c r="EY279" s="329"/>
      <c r="EZ279" s="329"/>
      <c r="FA279" s="329"/>
      <c r="FB279" s="329"/>
      <c r="FC279" s="329"/>
      <c r="FD279" s="329"/>
      <c r="FE279" s="329"/>
      <c r="FF279" s="329"/>
      <c r="FG279" s="329"/>
      <c r="FH279" s="329"/>
      <c r="FI279" s="329"/>
      <c r="FJ279" s="329"/>
      <c r="FK279" s="329"/>
      <c r="FL279" s="329"/>
      <c r="FM279" s="329"/>
      <c r="FN279" s="329"/>
      <c r="FO279" s="329"/>
      <c r="FP279" s="329"/>
      <c r="FQ279" s="329"/>
      <c r="FR279" s="329"/>
      <c r="FS279" s="329"/>
      <c r="FT279" s="329"/>
      <c r="FU279" s="329"/>
      <c r="FV279" s="329"/>
      <c r="FW279" s="329"/>
      <c r="FX279" s="329"/>
      <c r="FY279" s="329"/>
      <c r="FZ279" s="329"/>
      <c r="GA279" s="329"/>
      <c r="GB279" s="329"/>
      <c r="GC279" s="329"/>
      <c r="GD279" s="329"/>
      <c r="GE279" s="329"/>
      <c r="GF279" s="329"/>
      <c r="GG279" s="329"/>
      <c r="GH279" s="329"/>
      <c r="GI279" s="329"/>
      <c r="GJ279" s="329"/>
      <c r="GK279" s="329"/>
      <c r="GL279" s="329"/>
      <c r="GM279" s="329"/>
      <c r="GN279" s="329"/>
      <c r="GO279" s="329"/>
      <c r="GP279" s="329"/>
      <c r="GQ279" s="329"/>
      <c r="GR279" s="329"/>
      <c r="GS279" s="329"/>
      <c r="GT279" s="329"/>
      <c r="GU279" s="329"/>
      <c r="GV279" s="329"/>
      <c r="GW279" s="329"/>
      <c r="GX279" s="329"/>
      <c r="GY279" s="329"/>
      <c r="GZ279" s="329"/>
      <c r="HA279" s="329"/>
      <c r="HB279" s="329"/>
      <c r="HC279" s="329"/>
      <c r="HD279" s="329"/>
      <c r="HE279" s="329"/>
      <c r="HF279" s="329"/>
      <c r="HG279" s="329"/>
      <c r="HH279" s="329"/>
      <c r="HI279" s="329"/>
      <c r="HJ279" s="329"/>
      <c r="HK279" s="329"/>
      <c r="HL279" s="329"/>
      <c r="HM279" s="329"/>
      <c r="HN279" s="329"/>
      <c r="HO279" s="329"/>
      <c r="HP279" s="329"/>
      <c r="HQ279" s="329"/>
      <c r="HR279" s="329"/>
      <c r="HS279" s="329"/>
      <c r="HT279" s="329"/>
      <c r="HU279" s="329"/>
      <c r="HV279" s="329"/>
      <c r="HW279" s="329"/>
      <c r="HX279" s="329"/>
      <c r="HY279" s="329"/>
      <c r="HZ279" s="329"/>
      <c r="IA279" s="329"/>
      <c r="IB279" s="329"/>
      <c r="IC279" s="329"/>
      <c r="ID279" s="329"/>
      <c r="IE279" s="329"/>
      <c r="IF279" s="329"/>
      <c r="IG279" s="329"/>
      <c r="IH279" s="329"/>
      <c r="II279" s="329"/>
      <c r="IJ279" s="329"/>
      <c r="IK279" s="329"/>
      <c r="IL279" s="329"/>
      <c r="IM279" s="329"/>
      <c r="IN279" s="329"/>
      <c r="IO279" s="329"/>
      <c r="IP279" s="329"/>
      <c r="IQ279" s="329"/>
      <c r="IR279" s="329"/>
      <c r="IS279" s="329"/>
      <c r="IT279" s="329"/>
      <c r="IU279" s="329"/>
      <c r="IV279" s="329"/>
    </row>
    <row r="280" s="525" customFormat="1" spans="1:256">
      <c r="A280" s="353" t="s">
        <v>4431</v>
      </c>
      <c r="B280" s="307" t="s">
        <v>882</v>
      </c>
      <c r="C280" s="365">
        <f ca="1">SUMIF(表1.2024年公共财政收入决算表!$A$6:$A$387,A280,表1.2024年公共财政收入决算表!$E$6:$E$387)</f>
        <v>114</v>
      </c>
      <c r="D280" s="365">
        <f t="shared" si="75"/>
        <v>104</v>
      </c>
      <c r="E280" s="542">
        <v>104</v>
      </c>
      <c r="F280" s="348"/>
      <c r="G280" s="365">
        <f ca="1" t="shared" si="76"/>
        <v>-10</v>
      </c>
      <c r="H280" s="365" t="str">
        <f ca="1" t="shared" si="72"/>
        <v>-8.8%</v>
      </c>
      <c r="I280" s="22" t="str">
        <f ca="1" t="shared" si="73"/>
        <v>是</v>
      </c>
      <c r="J280" s="547" t="str">
        <f t="shared" si="77"/>
        <v>10308</v>
      </c>
      <c r="K280" s="93" t="str">
        <f t="shared" si="74"/>
        <v>项</v>
      </c>
      <c r="L280" s="545">
        <v>1</v>
      </c>
      <c r="M280" s="329"/>
      <c r="N280" s="329"/>
      <c r="O280" s="329"/>
      <c r="P280" s="329"/>
      <c r="Q280" s="329"/>
      <c r="R280" s="329"/>
      <c r="S280" s="329"/>
      <c r="T280" s="329"/>
      <c r="U280" s="329"/>
      <c r="V280" s="329"/>
      <c r="W280" s="329"/>
      <c r="X280" s="329"/>
      <c r="Y280" s="329"/>
      <c r="Z280" s="329"/>
      <c r="AA280" s="329"/>
      <c r="AB280" s="329"/>
      <c r="AC280" s="329"/>
      <c r="AD280" s="329"/>
      <c r="AE280" s="329"/>
      <c r="AF280" s="329"/>
      <c r="AG280" s="329"/>
      <c r="AH280" s="329"/>
      <c r="AI280" s="329"/>
      <c r="AJ280" s="329"/>
      <c r="AK280" s="329"/>
      <c r="AL280" s="329"/>
      <c r="AM280" s="329"/>
      <c r="AN280" s="329"/>
      <c r="AO280" s="329"/>
      <c r="AP280" s="329"/>
      <c r="AQ280" s="329"/>
      <c r="AR280" s="329"/>
      <c r="AS280" s="329"/>
      <c r="AT280" s="329"/>
      <c r="AU280" s="329"/>
      <c r="AV280" s="329"/>
      <c r="AW280" s="329"/>
      <c r="AX280" s="329"/>
      <c r="AY280" s="329"/>
      <c r="AZ280" s="329"/>
      <c r="BA280" s="329"/>
      <c r="BB280" s="329"/>
      <c r="BC280" s="329"/>
      <c r="BD280" s="329"/>
      <c r="BE280" s="329"/>
      <c r="BF280" s="329"/>
      <c r="BG280" s="329"/>
      <c r="BH280" s="329"/>
      <c r="BI280" s="329"/>
      <c r="BJ280" s="329"/>
      <c r="BK280" s="329"/>
      <c r="BL280" s="329"/>
      <c r="BM280" s="329"/>
      <c r="BN280" s="329"/>
      <c r="BO280" s="329"/>
      <c r="BP280" s="329"/>
      <c r="BQ280" s="329"/>
      <c r="BR280" s="329"/>
      <c r="BS280" s="329"/>
      <c r="BT280" s="329"/>
      <c r="BU280" s="329"/>
      <c r="BV280" s="329"/>
      <c r="BW280" s="329"/>
      <c r="BX280" s="329"/>
      <c r="BY280" s="329"/>
      <c r="BZ280" s="329"/>
      <c r="CA280" s="329"/>
      <c r="CB280" s="329"/>
      <c r="CC280" s="329"/>
      <c r="CD280" s="329"/>
      <c r="CE280" s="329"/>
      <c r="CF280" s="329"/>
      <c r="CG280" s="329"/>
      <c r="CH280" s="329"/>
      <c r="CI280" s="329"/>
      <c r="CJ280" s="329"/>
      <c r="CK280" s="329"/>
      <c r="CL280" s="329"/>
      <c r="CM280" s="329"/>
      <c r="CN280" s="329"/>
      <c r="CO280" s="329"/>
      <c r="CP280" s="329"/>
      <c r="CQ280" s="329"/>
      <c r="CR280" s="329"/>
      <c r="CS280" s="329"/>
      <c r="CT280" s="329"/>
      <c r="CU280" s="329"/>
      <c r="CV280" s="329"/>
      <c r="CW280" s="329"/>
      <c r="CX280" s="329"/>
      <c r="CY280" s="329"/>
      <c r="CZ280" s="329"/>
      <c r="DA280" s="329"/>
      <c r="DB280" s="329"/>
      <c r="DC280" s="329"/>
      <c r="DD280" s="329"/>
      <c r="DE280" s="329"/>
      <c r="DF280" s="329"/>
      <c r="DG280" s="329"/>
      <c r="DH280" s="329"/>
      <c r="DI280" s="329"/>
      <c r="DJ280" s="329"/>
      <c r="DK280" s="329"/>
      <c r="DL280" s="329"/>
      <c r="DM280" s="329"/>
      <c r="DN280" s="329"/>
      <c r="DO280" s="329"/>
      <c r="DP280" s="329"/>
      <c r="DQ280" s="329"/>
      <c r="DR280" s="329"/>
      <c r="DS280" s="329"/>
      <c r="DT280" s="329"/>
      <c r="DU280" s="329"/>
      <c r="DV280" s="329"/>
      <c r="DW280" s="329"/>
      <c r="DX280" s="329"/>
      <c r="DY280" s="329"/>
      <c r="DZ280" s="329"/>
      <c r="EA280" s="329"/>
      <c r="EB280" s="329"/>
      <c r="EC280" s="329"/>
      <c r="ED280" s="329"/>
      <c r="EE280" s="329"/>
      <c r="EF280" s="329"/>
      <c r="EG280" s="329"/>
      <c r="EH280" s="329"/>
      <c r="EI280" s="329"/>
      <c r="EJ280" s="329"/>
      <c r="EK280" s="329"/>
      <c r="EL280" s="329"/>
      <c r="EM280" s="329"/>
      <c r="EN280" s="329"/>
      <c r="EO280" s="329"/>
      <c r="EP280" s="329"/>
      <c r="EQ280" s="329"/>
      <c r="ER280" s="329"/>
      <c r="ES280" s="329"/>
      <c r="ET280" s="329"/>
      <c r="EU280" s="329"/>
      <c r="EV280" s="329"/>
      <c r="EW280" s="329"/>
      <c r="EX280" s="329"/>
      <c r="EY280" s="329"/>
      <c r="EZ280" s="329"/>
      <c r="FA280" s="329"/>
      <c r="FB280" s="329"/>
      <c r="FC280" s="329"/>
      <c r="FD280" s="329"/>
      <c r="FE280" s="329"/>
      <c r="FF280" s="329"/>
      <c r="FG280" s="329"/>
      <c r="FH280" s="329"/>
      <c r="FI280" s="329"/>
      <c r="FJ280" s="329"/>
      <c r="FK280" s="329"/>
      <c r="FL280" s="329"/>
      <c r="FM280" s="329"/>
      <c r="FN280" s="329"/>
      <c r="FO280" s="329"/>
      <c r="FP280" s="329"/>
      <c r="FQ280" s="329"/>
      <c r="FR280" s="329"/>
      <c r="FS280" s="329"/>
      <c r="FT280" s="329"/>
      <c r="FU280" s="329"/>
      <c r="FV280" s="329"/>
      <c r="FW280" s="329"/>
      <c r="FX280" s="329"/>
      <c r="FY280" s="329"/>
      <c r="FZ280" s="329"/>
      <c r="GA280" s="329"/>
      <c r="GB280" s="329"/>
      <c r="GC280" s="329"/>
      <c r="GD280" s="329"/>
      <c r="GE280" s="329"/>
      <c r="GF280" s="329"/>
      <c r="GG280" s="329"/>
      <c r="GH280" s="329"/>
      <c r="GI280" s="329"/>
      <c r="GJ280" s="329"/>
      <c r="GK280" s="329"/>
      <c r="GL280" s="329"/>
      <c r="GM280" s="329"/>
      <c r="GN280" s="329"/>
      <c r="GO280" s="329"/>
      <c r="GP280" s="329"/>
      <c r="GQ280" s="329"/>
      <c r="GR280" s="329"/>
      <c r="GS280" s="329"/>
      <c r="GT280" s="329"/>
      <c r="GU280" s="329"/>
      <c r="GV280" s="329"/>
      <c r="GW280" s="329"/>
      <c r="GX280" s="329"/>
      <c r="GY280" s="329"/>
      <c r="GZ280" s="329"/>
      <c r="HA280" s="329"/>
      <c r="HB280" s="329"/>
      <c r="HC280" s="329"/>
      <c r="HD280" s="329"/>
      <c r="HE280" s="329"/>
      <c r="HF280" s="329"/>
      <c r="HG280" s="329"/>
      <c r="HH280" s="329"/>
      <c r="HI280" s="329"/>
      <c r="HJ280" s="329"/>
      <c r="HK280" s="329"/>
      <c r="HL280" s="329"/>
      <c r="HM280" s="329"/>
      <c r="HN280" s="329"/>
      <c r="HO280" s="329"/>
      <c r="HP280" s="329"/>
      <c r="HQ280" s="329"/>
      <c r="HR280" s="329"/>
      <c r="HS280" s="329"/>
      <c r="HT280" s="329"/>
      <c r="HU280" s="329"/>
      <c r="HV280" s="329"/>
      <c r="HW280" s="329"/>
      <c r="HX280" s="329"/>
      <c r="HY280" s="329"/>
      <c r="HZ280" s="329"/>
      <c r="IA280" s="329"/>
      <c r="IB280" s="329"/>
      <c r="IC280" s="329"/>
      <c r="ID280" s="329"/>
      <c r="IE280" s="329"/>
      <c r="IF280" s="329"/>
      <c r="IG280" s="329"/>
      <c r="IH280" s="329"/>
      <c r="II280" s="329"/>
      <c r="IJ280" s="329"/>
      <c r="IK280" s="329"/>
      <c r="IL280" s="329"/>
      <c r="IM280" s="329"/>
      <c r="IN280" s="329"/>
      <c r="IO280" s="329"/>
      <c r="IP280" s="329"/>
      <c r="IQ280" s="329"/>
      <c r="IR280" s="329"/>
      <c r="IS280" s="329"/>
      <c r="IT280" s="329"/>
      <c r="IU280" s="329"/>
      <c r="IV280" s="329"/>
    </row>
    <row r="281" customFormat="1" ht="15.75" hidden="1" spans="1:256">
      <c r="A281" s="543" t="s">
        <v>4432</v>
      </c>
      <c r="B281" s="270" t="s">
        <v>883</v>
      </c>
      <c r="C281" s="346">
        <f ca="1">表1.2024年公共财政收入决算表!E281</f>
        <v>0</v>
      </c>
      <c r="D281" s="541">
        <f ca="1">SUMIF($J282:$J$390,$A281,D282:D$390)</f>
        <v>0</v>
      </c>
      <c r="E281" s="541">
        <f ca="1">SUMIF($J282:$J$390,$A281,E282:E$390)</f>
        <v>0</v>
      </c>
      <c r="F281" s="541">
        <f ca="1">SUMIF($J282:$J$390,$A281,F282:F$390)</f>
        <v>0</v>
      </c>
      <c r="G281" s="541">
        <f ca="1">SUMIF($J282:$J$390,$A281,G282:G$390)</f>
        <v>0</v>
      </c>
      <c r="H281" s="541" t="str">
        <f ca="1" t="shared" si="72"/>
        <v/>
      </c>
      <c r="I281" s="22" t="str">
        <f ca="1" t="shared" si="73"/>
        <v>否</v>
      </c>
      <c r="J281" s="548" t="str">
        <f>LEFT(A281,3)</f>
        <v>103</v>
      </c>
      <c r="K281" s="93" t="str">
        <f t="shared" si="74"/>
        <v>款</v>
      </c>
      <c r="L281" s="250"/>
      <c r="M281" s="250"/>
      <c r="N281" s="250"/>
      <c r="O281" s="250"/>
      <c r="P281" s="250"/>
      <c r="Q281" s="250"/>
      <c r="R281" s="250"/>
      <c r="S281" s="250"/>
      <c r="T281" s="250"/>
      <c r="U281" s="250"/>
      <c r="V281" s="250"/>
      <c r="W281" s="250"/>
      <c r="X281" s="250"/>
      <c r="Y281" s="250"/>
      <c r="Z281" s="250"/>
      <c r="AA281" s="250"/>
      <c r="AB281" s="250"/>
      <c r="AC281" s="250"/>
      <c r="AD281" s="250"/>
      <c r="AE281" s="250"/>
      <c r="AF281" s="250"/>
      <c r="AG281" s="250"/>
      <c r="AH281" s="250"/>
      <c r="AI281" s="250"/>
      <c r="AJ281" s="250"/>
      <c r="AK281" s="250"/>
      <c r="AL281" s="250"/>
      <c r="AM281" s="250"/>
      <c r="AN281" s="250"/>
      <c r="AO281" s="250"/>
      <c r="AP281" s="250"/>
      <c r="AQ281" s="250"/>
      <c r="AR281" s="250"/>
      <c r="AS281" s="250"/>
      <c r="AT281" s="250"/>
      <c r="AU281" s="250"/>
      <c r="AV281" s="250"/>
      <c r="AW281" s="250"/>
      <c r="AX281" s="250"/>
      <c r="AY281" s="250"/>
      <c r="AZ281" s="250"/>
      <c r="BA281" s="250"/>
      <c r="BB281" s="250"/>
      <c r="BC281" s="250"/>
      <c r="BD281" s="250"/>
      <c r="BE281" s="250"/>
      <c r="BF281" s="250"/>
      <c r="BG281" s="250"/>
      <c r="BH281" s="250"/>
      <c r="BI281" s="250"/>
      <c r="BJ281" s="250"/>
      <c r="BK281" s="250"/>
      <c r="BL281" s="250"/>
      <c r="BM281" s="250"/>
      <c r="BN281" s="250"/>
      <c r="BO281" s="250"/>
      <c r="BP281" s="250"/>
      <c r="BQ281" s="250"/>
      <c r="BR281" s="250"/>
      <c r="BS281" s="250"/>
      <c r="BT281" s="250"/>
      <c r="BU281" s="250"/>
      <c r="BV281" s="250"/>
      <c r="BW281" s="250"/>
      <c r="BX281" s="250"/>
      <c r="BY281" s="250"/>
      <c r="BZ281" s="250"/>
      <c r="CA281" s="250"/>
      <c r="CB281" s="250"/>
      <c r="CC281" s="250"/>
      <c r="CD281" s="250"/>
      <c r="CE281" s="250"/>
      <c r="CF281" s="250"/>
      <c r="CG281" s="250"/>
      <c r="CH281" s="250"/>
      <c r="CI281" s="250"/>
      <c r="CJ281" s="250"/>
      <c r="CK281" s="250"/>
      <c r="CL281" s="250"/>
      <c r="CM281" s="250"/>
      <c r="CN281" s="250"/>
      <c r="CO281" s="250"/>
      <c r="CP281" s="250"/>
      <c r="CQ281" s="250"/>
      <c r="CR281" s="250"/>
      <c r="CS281" s="250"/>
      <c r="CT281" s="250"/>
      <c r="CU281" s="250"/>
      <c r="CV281" s="250"/>
      <c r="CW281" s="250"/>
      <c r="CX281" s="250"/>
      <c r="CY281" s="250"/>
      <c r="CZ281" s="250"/>
      <c r="DA281" s="250"/>
      <c r="DB281" s="250"/>
      <c r="DC281" s="250"/>
      <c r="DD281" s="250"/>
      <c r="DE281" s="250"/>
      <c r="DF281" s="250"/>
      <c r="DG281" s="250"/>
      <c r="DH281" s="250"/>
      <c r="DI281" s="250"/>
      <c r="DJ281" s="250"/>
      <c r="DK281" s="250"/>
      <c r="DL281" s="250"/>
      <c r="DM281" s="250"/>
      <c r="DN281" s="250"/>
      <c r="DO281" s="250"/>
      <c r="DP281" s="250"/>
      <c r="DQ281" s="250"/>
      <c r="DR281" s="250"/>
      <c r="DS281" s="250"/>
      <c r="DT281" s="250"/>
      <c r="DU281" s="250"/>
      <c r="DV281" s="250"/>
      <c r="DW281" s="250"/>
      <c r="DX281" s="250"/>
      <c r="DY281" s="250"/>
      <c r="DZ281" s="250"/>
      <c r="EA281" s="250"/>
      <c r="EB281" s="250"/>
      <c r="EC281" s="250"/>
      <c r="ED281" s="250"/>
      <c r="EE281" s="250"/>
      <c r="EF281" s="250"/>
      <c r="EG281" s="250"/>
      <c r="EH281" s="250"/>
      <c r="EI281" s="250"/>
      <c r="EJ281" s="250"/>
      <c r="EK281" s="250"/>
      <c r="EL281" s="250"/>
      <c r="EM281" s="250"/>
      <c r="EN281" s="250"/>
      <c r="EO281" s="250"/>
      <c r="EP281" s="250"/>
      <c r="EQ281" s="250"/>
      <c r="ER281" s="250"/>
      <c r="ES281" s="250"/>
      <c r="ET281" s="250"/>
      <c r="EU281" s="250"/>
      <c r="EV281" s="250"/>
      <c r="EW281" s="250"/>
      <c r="EX281" s="250"/>
      <c r="EY281" s="250"/>
      <c r="EZ281" s="250"/>
      <c r="FA281" s="250"/>
      <c r="FB281" s="250"/>
      <c r="FC281" s="250"/>
      <c r="FD281" s="250"/>
      <c r="FE281" s="250"/>
      <c r="FF281" s="250"/>
      <c r="FG281" s="250"/>
      <c r="FH281" s="250"/>
      <c r="FI281" s="250"/>
      <c r="FJ281" s="250"/>
      <c r="FK281" s="250"/>
      <c r="FL281" s="250"/>
      <c r="FM281" s="250"/>
      <c r="FN281" s="250"/>
      <c r="FO281" s="250"/>
      <c r="FP281" s="250"/>
      <c r="FQ281" s="250"/>
      <c r="FR281" s="250"/>
      <c r="FS281" s="250"/>
      <c r="FT281" s="250"/>
      <c r="FU281" s="250"/>
      <c r="FV281" s="250"/>
      <c r="FW281" s="250"/>
      <c r="FX281" s="250"/>
      <c r="FY281" s="250"/>
      <c r="FZ281" s="250"/>
      <c r="GA281" s="250"/>
      <c r="GB281" s="250"/>
      <c r="GC281" s="250"/>
      <c r="GD281" s="250"/>
      <c r="GE281" s="250"/>
      <c r="GF281" s="250"/>
      <c r="GG281" s="250"/>
      <c r="GH281" s="250"/>
      <c r="GI281" s="250"/>
      <c r="GJ281" s="250"/>
      <c r="GK281" s="250"/>
      <c r="GL281" s="250"/>
      <c r="GM281" s="250"/>
      <c r="GN281" s="250"/>
      <c r="GO281" s="250"/>
      <c r="GP281" s="250"/>
      <c r="GQ281" s="250"/>
      <c r="GR281" s="250"/>
      <c r="GS281" s="250"/>
      <c r="GT281" s="250"/>
      <c r="GU281" s="250"/>
      <c r="GV281" s="250"/>
      <c r="GW281" s="250"/>
      <c r="GX281" s="250"/>
      <c r="GY281" s="250"/>
      <c r="GZ281" s="250"/>
      <c r="HA281" s="250"/>
      <c r="HB281" s="250"/>
      <c r="HC281" s="250"/>
      <c r="HD281" s="250"/>
      <c r="HE281" s="250"/>
      <c r="HF281" s="250"/>
      <c r="HG281" s="250"/>
      <c r="HH281" s="250"/>
      <c r="HI281" s="250"/>
      <c r="HJ281" s="250"/>
      <c r="HK281" s="250"/>
      <c r="HL281" s="250"/>
      <c r="HM281" s="250"/>
      <c r="HN281" s="250"/>
      <c r="HO281" s="250"/>
      <c r="HP281" s="250"/>
      <c r="HQ281" s="250"/>
      <c r="HR281" s="250"/>
      <c r="HS281" s="250"/>
      <c r="HT281" s="250"/>
      <c r="HU281" s="250"/>
      <c r="HV281" s="250"/>
      <c r="HW281" s="250"/>
      <c r="HX281" s="250"/>
      <c r="HY281" s="250"/>
      <c r="HZ281" s="250"/>
      <c r="IA281" s="250"/>
      <c r="IB281" s="250"/>
      <c r="IC281" s="250"/>
      <c r="ID281" s="250"/>
      <c r="IE281" s="250"/>
      <c r="IF281" s="250"/>
      <c r="IG281" s="250"/>
      <c r="IH281" s="250"/>
      <c r="II281" s="250"/>
      <c r="IJ281" s="250"/>
      <c r="IK281" s="250"/>
      <c r="IL281" s="250"/>
      <c r="IM281" s="250"/>
      <c r="IN281" s="250"/>
      <c r="IO281" s="250"/>
      <c r="IP281" s="250"/>
      <c r="IQ281" s="250"/>
      <c r="IR281" s="250"/>
      <c r="IS281" s="250"/>
      <c r="IT281" s="250"/>
      <c r="IU281" s="250"/>
      <c r="IV281" s="250"/>
    </row>
    <row r="282" s="524" customFormat="1" ht="15.75" hidden="1" spans="1:256">
      <c r="A282" s="353" t="s">
        <v>4433</v>
      </c>
      <c r="B282" s="307" t="s">
        <v>884</v>
      </c>
      <c r="C282" s="365">
        <f ca="1">SUMIF(表1.2024年公共财政收入决算表!$A$6:$A$387,A282,表1.2024年公共财政收入决算表!$E$6:$E$387)</f>
        <v>0</v>
      </c>
      <c r="D282" s="365">
        <f t="shared" si="75"/>
        <v>0</v>
      </c>
      <c r="E282" s="542"/>
      <c r="F282" s="348"/>
      <c r="G282" s="348">
        <f ca="1" t="shared" si="76"/>
        <v>0</v>
      </c>
      <c r="H282" s="348" t="str">
        <f ca="1" t="shared" si="72"/>
        <v/>
      </c>
      <c r="I282" s="22" t="str">
        <f ca="1" t="shared" si="73"/>
        <v>否</v>
      </c>
      <c r="J282" s="547" t="str">
        <f t="shared" si="77"/>
        <v>10309</v>
      </c>
      <c r="K282" s="93" t="str">
        <f t="shared" si="74"/>
        <v>项</v>
      </c>
      <c r="L282" s="329"/>
      <c r="M282" s="329"/>
      <c r="N282" s="329"/>
      <c r="O282" s="329"/>
      <c r="P282" s="329"/>
      <c r="Q282" s="329"/>
      <c r="R282" s="329"/>
      <c r="S282" s="329"/>
      <c r="T282" s="329"/>
      <c r="U282" s="329"/>
      <c r="V282" s="329"/>
      <c r="W282" s="329"/>
      <c r="X282" s="329"/>
      <c r="Y282" s="329"/>
      <c r="Z282" s="329"/>
      <c r="AA282" s="329"/>
      <c r="AB282" s="329"/>
      <c r="AC282" s="329"/>
      <c r="AD282" s="329"/>
      <c r="AE282" s="329"/>
      <c r="AF282" s="329"/>
      <c r="AG282" s="329"/>
      <c r="AH282" s="329"/>
      <c r="AI282" s="329"/>
      <c r="AJ282" s="329"/>
      <c r="AK282" s="329"/>
      <c r="AL282" s="329"/>
      <c r="AM282" s="329"/>
      <c r="AN282" s="329"/>
      <c r="AO282" s="329"/>
      <c r="AP282" s="329"/>
      <c r="AQ282" s="329"/>
      <c r="AR282" s="329"/>
      <c r="AS282" s="329"/>
      <c r="AT282" s="329"/>
      <c r="AU282" s="329"/>
      <c r="AV282" s="329"/>
      <c r="AW282" s="329"/>
      <c r="AX282" s="329"/>
      <c r="AY282" s="329"/>
      <c r="AZ282" s="329"/>
      <c r="BA282" s="329"/>
      <c r="BB282" s="329"/>
      <c r="BC282" s="329"/>
      <c r="BD282" s="329"/>
      <c r="BE282" s="329"/>
      <c r="BF282" s="329"/>
      <c r="BG282" s="329"/>
      <c r="BH282" s="329"/>
      <c r="BI282" s="329"/>
      <c r="BJ282" s="329"/>
      <c r="BK282" s="329"/>
      <c r="BL282" s="329"/>
      <c r="BM282" s="329"/>
      <c r="BN282" s="329"/>
      <c r="BO282" s="329"/>
      <c r="BP282" s="329"/>
      <c r="BQ282" s="329"/>
      <c r="BR282" s="329"/>
      <c r="BS282" s="329"/>
      <c r="BT282" s="329"/>
      <c r="BU282" s="329"/>
      <c r="BV282" s="329"/>
      <c r="BW282" s="329"/>
      <c r="BX282" s="329"/>
      <c r="BY282" s="329"/>
      <c r="BZ282" s="329"/>
      <c r="CA282" s="329"/>
      <c r="CB282" s="329"/>
      <c r="CC282" s="329"/>
      <c r="CD282" s="329"/>
      <c r="CE282" s="329"/>
      <c r="CF282" s="329"/>
      <c r="CG282" s="329"/>
      <c r="CH282" s="329"/>
      <c r="CI282" s="329"/>
      <c r="CJ282" s="329"/>
      <c r="CK282" s="329"/>
      <c r="CL282" s="329"/>
      <c r="CM282" s="329"/>
      <c r="CN282" s="329"/>
      <c r="CO282" s="329"/>
      <c r="CP282" s="329"/>
      <c r="CQ282" s="329"/>
      <c r="CR282" s="329"/>
      <c r="CS282" s="329"/>
      <c r="CT282" s="329"/>
      <c r="CU282" s="329"/>
      <c r="CV282" s="329"/>
      <c r="CW282" s="329"/>
      <c r="CX282" s="329"/>
      <c r="CY282" s="329"/>
      <c r="CZ282" s="329"/>
      <c r="DA282" s="329"/>
      <c r="DB282" s="329"/>
      <c r="DC282" s="329"/>
      <c r="DD282" s="329"/>
      <c r="DE282" s="329"/>
      <c r="DF282" s="329"/>
      <c r="DG282" s="329"/>
      <c r="DH282" s="329"/>
      <c r="DI282" s="329"/>
      <c r="DJ282" s="329"/>
      <c r="DK282" s="329"/>
      <c r="DL282" s="329"/>
      <c r="DM282" s="329"/>
      <c r="DN282" s="329"/>
      <c r="DO282" s="329"/>
      <c r="DP282" s="329"/>
      <c r="DQ282" s="329"/>
      <c r="DR282" s="329"/>
      <c r="DS282" s="329"/>
      <c r="DT282" s="329"/>
      <c r="DU282" s="329"/>
      <c r="DV282" s="329"/>
      <c r="DW282" s="329"/>
      <c r="DX282" s="329"/>
      <c r="DY282" s="329"/>
      <c r="DZ282" s="329"/>
      <c r="EA282" s="329"/>
      <c r="EB282" s="329"/>
      <c r="EC282" s="329"/>
      <c r="ED282" s="329"/>
      <c r="EE282" s="329"/>
      <c r="EF282" s="329"/>
      <c r="EG282" s="329"/>
      <c r="EH282" s="329"/>
      <c r="EI282" s="329"/>
      <c r="EJ282" s="329"/>
      <c r="EK282" s="329"/>
      <c r="EL282" s="329"/>
      <c r="EM282" s="329"/>
      <c r="EN282" s="329"/>
      <c r="EO282" s="329"/>
      <c r="EP282" s="329"/>
      <c r="EQ282" s="329"/>
      <c r="ER282" s="329"/>
      <c r="ES282" s="329"/>
      <c r="ET282" s="329"/>
      <c r="EU282" s="329"/>
      <c r="EV282" s="329"/>
      <c r="EW282" s="329"/>
      <c r="EX282" s="329"/>
      <c r="EY282" s="329"/>
      <c r="EZ282" s="329"/>
      <c r="FA282" s="329"/>
      <c r="FB282" s="329"/>
      <c r="FC282" s="329"/>
      <c r="FD282" s="329"/>
      <c r="FE282" s="329"/>
      <c r="FF282" s="329"/>
      <c r="FG282" s="329"/>
      <c r="FH282" s="329"/>
      <c r="FI282" s="329"/>
      <c r="FJ282" s="329"/>
      <c r="FK282" s="329"/>
      <c r="FL282" s="329"/>
      <c r="FM282" s="329"/>
      <c r="FN282" s="329"/>
      <c r="FO282" s="329"/>
      <c r="FP282" s="329"/>
      <c r="FQ282" s="329"/>
      <c r="FR282" s="329"/>
      <c r="FS282" s="329"/>
      <c r="FT282" s="329"/>
      <c r="FU282" s="329"/>
      <c r="FV282" s="329"/>
      <c r="FW282" s="329"/>
      <c r="FX282" s="329"/>
      <c r="FY282" s="329"/>
      <c r="FZ282" s="329"/>
      <c r="GA282" s="329"/>
      <c r="GB282" s="329"/>
      <c r="GC282" s="329"/>
      <c r="GD282" s="329"/>
      <c r="GE282" s="329"/>
      <c r="GF282" s="329"/>
      <c r="GG282" s="329"/>
      <c r="GH282" s="329"/>
      <c r="GI282" s="329"/>
      <c r="GJ282" s="329"/>
      <c r="GK282" s="329"/>
      <c r="GL282" s="329"/>
      <c r="GM282" s="329"/>
      <c r="GN282" s="329"/>
      <c r="GO282" s="329"/>
      <c r="GP282" s="329"/>
      <c r="GQ282" s="329"/>
      <c r="GR282" s="329"/>
      <c r="GS282" s="329"/>
      <c r="GT282" s="329"/>
      <c r="GU282" s="329"/>
      <c r="GV282" s="329"/>
      <c r="GW282" s="329"/>
      <c r="GX282" s="329"/>
      <c r="GY282" s="329"/>
      <c r="GZ282" s="329"/>
      <c r="HA282" s="329"/>
      <c r="HB282" s="329"/>
      <c r="HC282" s="329"/>
      <c r="HD282" s="329"/>
      <c r="HE282" s="329"/>
      <c r="HF282" s="329"/>
      <c r="HG282" s="329"/>
      <c r="HH282" s="329"/>
      <c r="HI282" s="329"/>
      <c r="HJ282" s="329"/>
      <c r="HK282" s="329"/>
      <c r="HL282" s="329"/>
      <c r="HM282" s="329"/>
      <c r="HN282" s="329"/>
      <c r="HO282" s="329"/>
      <c r="HP282" s="329"/>
      <c r="HQ282" s="329"/>
      <c r="HR282" s="329"/>
      <c r="HS282" s="329"/>
      <c r="HT282" s="329"/>
      <c r="HU282" s="329"/>
      <c r="HV282" s="329"/>
      <c r="HW282" s="329"/>
      <c r="HX282" s="329"/>
      <c r="HY282" s="329"/>
      <c r="HZ282" s="329"/>
      <c r="IA282" s="329"/>
      <c r="IB282" s="329"/>
      <c r="IC282" s="329"/>
      <c r="ID282" s="329"/>
      <c r="IE282" s="329"/>
      <c r="IF282" s="329"/>
      <c r="IG282" s="329"/>
      <c r="IH282" s="329"/>
      <c r="II282" s="329"/>
      <c r="IJ282" s="329"/>
      <c r="IK282" s="329"/>
      <c r="IL282" s="329"/>
      <c r="IM282" s="329"/>
      <c r="IN282" s="329"/>
      <c r="IO282" s="329"/>
      <c r="IP282" s="329"/>
      <c r="IQ282" s="329"/>
      <c r="IR282" s="329"/>
      <c r="IS282" s="329"/>
      <c r="IT282" s="329"/>
      <c r="IU282" s="329"/>
      <c r="IV282" s="329"/>
    </row>
    <row r="283" s="524" customFormat="1" ht="15.75" hidden="1" spans="1:256">
      <c r="A283" s="353" t="s">
        <v>4434</v>
      </c>
      <c r="B283" s="307" t="s">
        <v>886</v>
      </c>
      <c r="C283" s="365">
        <f ca="1">SUMIF(表1.2024年公共财政收入决算表!$A$6:$A$387,A283,表1.2024年公共财政收入决算表!$E$6:$E$387)</f>
        <v>0</v>
      </c>
      <c r="D283" s="365">
        <f t="shared" si="75"/>
        <v>0</v>
      </c>
      <c r="E283" s="542"/>
      <c r="F283" s="348"/>
      <c r="G283" s="348">
        <f ca="1" t="shared" si="76"/>
        <v>0</v>
      </c>
      <c r="H283" s="348" t="str">
        <f ca="1" t="shared" si="72"/>
        <v/>
      </c>
      <c r="I283" s="22" t="str">
        <f ca="1" t="shared" si="73"/>
        <v>否</v>
      </c>
      <c r="J283" s="547" t="str">
        <f t="shared" si="77"/>
        <v>10309</v>
      </c>
      <c r="K283" s="93" t="str">
        <f t="shared" si="74"/>
        <v>项</v>
      </c>
      <c r="L283" s="329"/>
      <c r="M283" s="329"/>
      <c r="N283" s="329"/>
      <c r="O283" s="329"/>
      <c r="P283" s="329"/>
      <c r="Q283" s="329"/>
      <c r="R283" s="329"/>
      <c r="S283" s="329"/>
      <c r="T283" s="329"/>
      <c r="U283" s="329"/>
      <c r="V283" s="329"/>
      <c r="W283" s="329"/>
      <c r="X283" s="329"/>
      <c r="Y283" s="329"/>
      <c r="Z283" s="329"/>
      <c r="AA283" s="329"/>
      <c r="AB283" s="329"/>
      <c r="AC283" s="329"/>
      <c r="AD283" s="329"/>
      <c r="AE283" s="329"/>
      <c r="AF283" s="329"/>
      <c r="AG283" s="329"/>
      <c r="AH283" s="329"/>
      <c r="AI283" s="329"/>
      <c r="AJ283" s="329"/>
      <c r="AK283" s="329"/>
      <c r="AL283" s="329"/>
      <c r="AM283" s="329"/>
      <c r="AN283" s="329"/>
      <c r="AO283" s="329"/>
      <c r="AP283" s="329"/>
      <c r="AQ283" s="329"/>
      <c r="AR283" s="329"/>
      <c r="AS283" s="329"/>
      <c r="AT283" s="329"/>
      <c r="AU283" s="329"/>
      <c r="AV283" s="329"/>
      <c r="AW283" s="329"/>
      <c r="AX283" s="329"/>
      <c r="AY283" s="329"/>
      <c r="AZ283" s="329"/>
      <c r="BA283" s="329"/>
      <c r="BB283" s="329"/>
      <c r="BC283" s="329"/>
      <c r="BD283" s="329"/>
      <c r="BE283" s="329"/>
      <c r="BF283" s="329"/>
      <c r="BG283" s="329"/>
      <c r="BH283" s="329"/>
      <c r="BI283" s="329"/>
      <c r="BJ283" s="329"/>
      <c r="BK283" s="329"/>
      <c r="BL283" s="329"/>
      <c r="BM283" s="329"/>
      <c r="BN283" s="329"/>
      <c r="BO283" s="329"/>
      <c r="BP283" s="329"/>
      <c r="BQ283" s="329"/>
      <c r="BR283" s="329"/>
      <c r="BS283" s="329"/>
      <c r="BT283" s="329"/>
      <c r="BU283" s="329"/>
      <c r="BV283" s="329"/>
      <c r="BW283" s="329"/>
      <c r="BX283" s="329"/>
      <c r="BY283" s="329"/>
      <c r="BZ283" s="329"/>
      <c r="CA283" s="329"/>
      <c r="CB283" s="329"/>
      <c r="CC283" s="329"/>
      <c r="CD283" s="329"/>
      <c r="CE283" s="329"/>
      <c r="CF283" s="329"/>
      <c r="CG283" s="329"/>
      <c r="CH283" s="329"/>
      <c r="CI283" s="329"/>
      <c r="CJ283" s="329"/>
      <c r="CK283" s="329"/>
      <c r="CL283" s="329"/>
      <c r="CM283" s="329"/>
      <c r="CN283" s="329"/>
      <c r="CO283" s="329"/>
      <c r="CP283" s="329"/>
      <c r="CQ283" s="329"/>
      <c r="CR283" s="329"/>
      <c r="CS283" s="329"/>
      <c r="CT283" s="329"/>
      <c r="CU283" s="329"/>
      <c r="CV283" s="329"/>
      <c r="CW283" s="329"/>
      <c r="CX283" s="329"/>
      <c r="CY283" s="329"/>
      <c r="CZ283" s="329"/>
      <c r="DA283" s="329"/>
      <c r="DB283" s="329"/>
      <c r="DC283" s="329"/>
      <c r="DD283" s="329"/>
      <c r="DE283" s="329"/>
      <c r="DF283" s="329"/>
      <c r="DG283" s="329"/>
      <c r="DH283" s="329"/>
      <c r="DI283" s="329"/>
      <c r="DJ283" s="329"/>
      <c r="DK283" s="329"/>
      <c r="DL283" s="329"/>
      <c r="DM283" s="329"/>
      <c r="DN283" s="329"/>
      <c r="DO283" s="329"/>
      <c r="DP283" s="329"/>
      <c r="DQ283" s="329"/>
      <c r="DR283" s="329"/>
      <c r="DS283" s="329"/>
      <c r="DT283" s="329"/>
      <c r="DU283" s="329"/>
      <c r="DV283" s="329"/>
      <c r="DW283" s="329"/>
      <c r="DX283" s="329"/>
      <c r="DY283" s="329"/>
      <c r="DZ283" s="329"/>
      <c r="EA283" s="329"/>
      <c r="EB283" s="329"/>
      <c r="EC283" s="329"/>
      <c r="ED283" s="329"/>
      <c r="EE283" s="329"/>
      <c r="EF283" s="329"/>
      <c r="EG283" s="329"/>
      <c r="EH283" s="329"/>
      <c r="EI283" s="329"/>
      <c r="EJ283" s="329"/>
      <c r="EK283" s="329"/>
      <c r="EL283" s="329"/>
      <c r="EM283" s="329"/>
      <c r="EN283" s="329"/>
      <c r="EO283" s="329"/>
      <c r="EP283" s="329"/>
      <c r="EQ283" s="329"/>
      <c r="ER283" s="329"/>
      <c r="ES283" s="329"/>
      <c r="ET283" s="329"/>
      <c r="EU283" s="329"/>
      <c r="EV283" s="329"/>
      <c r="EW283" s="329"/>
      <c r="EX283" s="329"/>
      <c r="EY283" s="329"/>
      <c r="EZ283" s="329"/>
      <c r="FA283" s="329"/>
      <c r="FB283" s="329"/>
      <c r="FC283" s="329"/>
      <c r="FD283" s="329"/>
      <c r="FE283" s="329"/>
      <c r="FF283" s="329"/>
      <c r="FG283" s="329"/>
      <c r="FH283" s="329"/>
      <c r="FI283" s="329"/>
      <c r="FJ283" s="329"/>
      <c r="FK283" s="329"/>
      <c r="FL283" s="329"/>
      <c r="FM283" s="329"/>
      <c r="FN283" s="329"/>
      <c r="FO283" s="329"/>
      <c r="FP283" s="329"/>
      <c r="FQ283" s="329"/>
      <c r="FR283" s="329"/>
      <c r="FS283" s="329"/>
      <c r="FT283" s="329"/>
      <c r="FU283" s="329"/>
      <c r="FV283" s="329"/>
      <c r="FW283" s="329"/>
      <c r="FX283" s="329"/>
      <c r="FY283" s="329"/>
      <c r="FZ283" s="329"/>
      <c r="GA283" s="329"/>
      <c r="GB283" s="329"/>
      <c r="GC283" s="329"/>
      <c r="GD283" s="329"/>
      <c r="GE283" s="329"/>
      <c r="GF283" s="329"/>
      <c r="GG283" s="329"/>
      <c r="GH283" s="329"/>
      <c r="GI283" s="329"/>
      <c r="GJ283" s="329"/>
      <c r="GK283" s="329"/>
      <c r="GL283" s="329"/>
      <c r="GM283" s="329"/>
      <c r="GN283" s="329"/>
      <c r="GO283" s="329"/>
      <c r="GP283" s="329"/>
      <c r="GQ283" s="329"/>
      <c r="GR283" s="329"/>
      <c r="GS283" s="329"/>
      <c r="GT283" s="329"/>
      <c r="GU283" s="329"/>
      <c r="GV283" s="329"/>
      <c r="GW283" s="329"/>
      <c r="GX283" s="329"/>
      <c r="GY283" s="329"/>
      <c r="GZ283" s="329"/>
      <c r="HA283" s="329"/>
      <c r="HB283" s="329"/>
      <c r="HC283" s="329"/>
      <c r="HD283" s="329"/>
      <c r="HE283" s="329"/>
      <c r="HF283" s="329"/>
      <c r="HG283" s="329"/>
      <c r="HH283" s="329"/>
      <c r="HI283" s="329"/>
      <c r="HJ283" s="329"/>
      <c r="HK283" s="329"/>
      <c r="HL283" s="329"/>
      <c r="HM283" s="329"/>
      <c r="HN283" s="329"/>
      <c r="HO283" s="329"/>
      <c r="HP283" s="329"/>
      <c r="HQ283" s="329"/>
      <c r="HR283" s="329"/>
      <c r="HS283" s="329"/>
      <c r="HT283" s="329"/>
      <c r="HU283" s="329"/>
      <c r="HV283" s="329"/>
      <c r="HW283" s="329"/>
      <c r="HX283" s="329"/>
      <c r="HY283" s="329"/>
      <c r="HZ283" s="329"/>
      <c r="IA283" s="329"/>
      <c r="IB283" s="329"/>
      <c r="IC283" s="329"/>
      <c r="ID283" s="329"/>
      <c r="IE283" s="329"/>
      <c r="IF283" s="329"/>
      <c r="IG283" s="329"/>
      <c r="IH283" s="329"/>
      <c r="II283" s="329"/>
      <c r="IJ283" s="329"/>
      <c r="IK283" s="329"/>
      <c r="IL283" s="329"/>
      <c r="IM283" s="329"/>
      <c r="IN283" s="329"/>
      <c r="IO283" s="329"/>
      <c r="IP283" s="329"/>
      <c r="IQ283" s="329"/>
      <c r="IR283" s="329"/>
      <c r="IS283" s="329"/>
      <c r="IT283" s="329"/>
      <c r="IU283" s="329"/>
      <c r="IV283" s="329"/>
    </row>
    <row r="284" s="524" customFormat="1" ht="15.75" hidden="1" spans="1:256">
      <c r="A284" s="353" t="s">
        <v>4435</v>
      </c>
      <c r="B284" s="307" t="s">
        <v>888</v>
      </c>
      <c r="C284" s="365">
        <f ca="1">SUMIF(表1.2024年公共财政收入决算表!$A$6:$A$387,A284,表1.2024年公共财政收入决算表!$E$6:$E$387)</f>
        <v>0</v>
      </c>
      <c r="D284" s="365">
        <f t="shared" si="75"/>
        <v>0</v>
      </c>
      <c r="E284" s="542"/>
      <c r="F284" s="348"/>
      <c r="G284" s="348">
        <f ca="1" t="shared" si="76"/>
        <v>0</v>
      </c>
      <c r="H284" s="348" t="str">
        <f ca="1" t="shared" si="72"/>
        <v/>
      </c>
      <c r="I284" s="22" t="str">
        <f ca="1" t="shared" si="73"/>
        <v>否</v>
      </c>
      <c r="J284" s="547" t="str">
        <f t="shared" si="77"/>
        <v>10309</v>
      </c>
      <c r="K284" s="93" t="str">
        <f t="shared" si="74"/>
        <v>项</v>
      </c>
      <c r="L284" s="329"/>
      <c r="M284" s="329"/>
      <c r="N284" s="329"/>
      <c r="O284" s="329"/>
      <c r="P284" s="329"/>
      <c r="Q284" s="329"/>
      <c r="R284" s="329"/>
      <c r="S284" s="329"/>
      <c r="T284" s="329"/>
      <c r="U284" s="329"/>
      <c r="V284" s="329"/>
      <c r="W284" s="329"/>
      <c r="X284" s="329"/>
      <c r="Y284" s="329"/>
      <c r="Z284" s="329"/>
      <c r="AA284" s="329"/>
      <c r="AB284" s="329"/>
      <c r="AC284" s="329"/>
      <c r="AD284" s="329"/>
      <c r="AE284" s="329"/>
      <c r="AF284" s="329"/>
      <c r="AG284" s="329"/>
      <c r="AH284" s="329"/>
      <c r="AI284" s="329"/>
      <c r="AJ284" s="329"/>
      <c r="AK284" s="329"/>
      <c r="AL284" s="329"/>
      <c r="AM284" s="329"/>
      <c r="AN284" s="329"/>
      <c r="AO284" s="329"/>
      <c r="AP284" s="329"/>
      <c r="AQ284" s="329"/>
      <c r="AR284" s="329"/>
      <c r="AS284" s="329"/>
      <c r="AT284" s="329"/>
      <c r="AU284" s="329"/>
      <c r="AV284" s="329"/>
      <c r="AW284" s="329"/>
      <c r="AX284" s="329"/>
      <c r="AY284" s="329"/>
      <c r="AZ284" s="329"/>
      <c r="BA284" s="329"/>
      <c r="BB284" s="329"/>
      <c r="BC284" s="329"/>
      <c r="BD284" s="329"/>
      <c r="BE284" s="329"/>
      <c r="BF284" s="329"/>
      <c r="BG284" s="329"/>
      <c r="BH284" s="329"/>
      <c r="BI284" s="329"/>
      <c r="BJ284" s="329"/>
      <c r="BK284" s="329"/>
      <c r="BL284" s="329"/>
      <c r="BM284" s="329"/>
      <c r="BN284" s="329"/>
      <c r="BO284" s="329"/>
      <c r="BP284" s="329"/>
      <c r="BQ284" s="329"/>
      <c r="BR284" s="329"/>
      <c r="BS284" s="329"/>
      <c r="BT284" s="329"/>
      <c r="BU284" s="329"/>
      <c r="BV284" s="329"/>
      <c r="BW284" s="329"/>
      <c r="BX284" s="329"/>
      <c r="BY284" s="329"/>
      <c r="BZ284" s="329"/>
      <c r="CA284" s="329"/>
      <c r="CB284" s="329"/>
      <c r="CC284" s="329"/>
      <c r="CD284" s="329"/>
      <c r="CE284" s="329"/>
      <c r="CF284" s="329"/>
      <c r="CG284" s="329"/>
      <c r="CH284" s="329"/>
      <c r="CI284" s="329"/>
      <c r="CJ284" s="329"/>
      <c r="CK284" s="329"/>
      <c r="CL284" s="329"/>
      <c r="CM284" s="329"/>
      <c r="CN284" s="329"/>
      <c r="CO284" s="329"/>
      <c r="CP284" s="329"/>
      <c r="CQ284" s="329"/>
      <c r="CR284" s="329"/>
      <c r="CS284" s="329"/>
      <c r="CT284" s="329"/>
      <c r="CU284" s="329"/>
      <c r="CV284" s="329"/>
      <c r="CW284" s="329"/>
      <c r="CX284" s="329"/>
      <c r="CY284" s="329"/>
      <c r="CZ284" s="329"/>
      <c r="DA284" s="329"/>
      <c r="DB284" s="329"/>
      <c r="DC284" s="329"/>
      <c r="DD284" s="329"/>
      <c r="DE284" s="329"/>
      <c r="DF284" s="329"/>
      <c r="DG284" s="329"/>
      <c r="DH284" s="329"/>
      <c r="DI284" s="329"/>
      <c r="DJ284" s="329"/>
      <c r="DK284" s="329"/>
      <c r="DL284" s="329"/>
      <c r="DM284" s="329"/>
      <c r="DN284" s="329"/>
      <c r="DO284" s="329"/>
      <c r="DP284" s="329"/>
      <c r="DQ284" s="329"/>
      <c r="DR284" s="329"/>
      <c r="DS284" s="329"/>
      <c r="DT284" s="329"/>
      <c r="DU284" s="329"/>
      <c r="DV284" s="329"/>
      <c r="DW284" s="329"/>
      <c r="DX284" s="329"/>
      <c r="DY284" s="329"/>
      <c r="DZ284" s="329"/>
      <c r="EA284" s="329"/>
      <c r="EB284" s="329"/>
      <c r="EC284" s="329"/>
      <c r="ED284" s="329"/>
      <c r="EE284" s="329"/>
      <c r="EF284" s="329"/>
      <c r="EG284" s="329"/>
      <c r="EH284" s="329"/>
      <c r="EI284" s="329"/>
      <c r="EJ284" s="329"/>
      <c r="EK284" s="329"/>
      <c r="EL284" s="329"/>
      <c r="EM284" s="329"/>
      <c r="EN284" s="329"/>
      <c r="EO284" s="329"/>
      <c r="EP284" s="329"/>
      <c r="EQ284" s="329"/>
      <c r="ER284" s="329"/>
      <c r="ES284" s="329"/>
      <c r="ET284" s="329"/>
      <c r="EU284" s="329"/>
      <c r="EV284" s="329"/>
      <c r="EW284" s="329"/>
      <c r="EX284" s="329"/>
      <c r="EY284" s="329"/>
      <c r="EZ284" s="329"/>
      <c r="FA284" s="329"/>
      <c r="FB284" s="329"/>
      <c r="FC284" s="329"/>
      <c r="FD284" s="329"/>
      <c r="FE284" s="329"/>
      <c r="FF284" s="329"/>
      <c r="FG284" s="329"/>
      <c r="FH284" s="329"/>
      <c r="FI284" s="329"/>
      <c r="FJ284" s="329"/>
      <c r="FK284" s="329"/>
      <c r="FL284" s="329"/>
      <c r="FM284" s="329"/>
      <c r="FN284" s="329"/>
      <c r="FO284" s="329"/>
      <c r="FP284" s="329"/>
      <c r="FQ284" s="329"/>
      <c r="FR284" s="329"/>
      <c r="FS284" s="329"/>
      <c r="FT284" s="329"/>
      <c r="FU284" s="329"/>
      <c r="FV284" s="329"/>
      <c r="FW284" s="329"/>
      <c r="FX284" s="329"/>
      <c r="FY284" s="329"/>
      <c r="FZ284" s="329"/>
      <c r="GA284" s="329"/>
      <c r="GB284" s="329"/>
      <c r="GC284" s="329"/>
      <c r="GD284" s="329"/>
      <c r="GE284" s="329"/>
      <c r="GF284" s="329"/>
      <c r="GG284" s="329"/>
      <c r="GH284" s="329"/>
      <c r="GI284" s="329"/>
      <c r="GJ284" s="329"/>
      <c r="GK284" s="329"/>
      <c r="GL284" s="329"/>
      <c r="GM284" s="329"/>
      <c r="GN284" s="329"/>
      <c r="GO284" s="329"/>
      <c r="GP284" s="329"/>
      <c r="GQ284" s="329"/>
      <c r="GR284" s="329"/>
      <c r="GS284" s="329"/>
      <c r="GT284" s="329"/>
      <c r="GU284" s="329"/>
      <c r="GV284" s="329"/>
      <c r="GW284" s="329"/>
      <c r="GX284" s="329"/>
      <c r="GY284" s="329"/>
      <c r="GZ284" s="329"/>
      <c r="HA284" s="329"/>
      <c r="HB284" s="329"/>
      <c r="HC284" s="329"/>
      <c r="HD284" s="329"/>
      <c r="HE284" s="329"/>
      <c r="HF284" s="329"/>
      <c r="HG284" s="329"/>
      <c r="HH284" s="329"/>
      <c r="HI284" s="329"/>
      <c r="HJ284" s="329"/>
      <c r="HK284" s="329"/>
      <c r="HL284" s="329"/>
      <c r="HM284" s="329"/>
      <c r="HN284" s="329"/>
      <c r="HO284" s="329"/>
      <c r="HP284" s="329"/>
      <c r="HQ284" s="329"/>
      <c r="HR284" s="329"/>
      <c r="HS284" s="329"/>
      <c r="HT284" s="329"/>
      <c r="HU284" s="329"/>
      <c r="HV284" s="329"/>
      <c r="HW284" s="329"/>
      <c r="HX284" s="329"/>
      <c r="HY284" s="329"/>
      <c r="HZ284" s="329"/>
      <c r="IA284" s="329"/>
      <c r="IB284" s="329"/>
      <c r="IC284" s="329"/>
      <c r="ID284" s="329"/>
      <c r="IE284" s="329"/>
      <c r="IF284" s="329"/>
      <c r="IG284" s="329"/>
      <c r="IH284" s="329"/>
      <c r="II284" s="329"/>
      <c r="IJ284" s="329"/>
      <c r="IK284" s="329"/>
      <c r="IL284" s="329"/>
      <c r="IM284" s="329"/>
      <c r="IN284" s="329"/>
      <c r="IO284" s="329"/>
      <c r="IP284" s="329"/>
      <c r="IQ284" s="329"/>
      <c r="IR284" s="329"/>
      <c r="IS284" s="329"/>
      <c r="IT284" s="329"/>
      <c r="IU284" s="329"/>
      <c r="IV284" s="329"/>
    </row>
    <row r="285" s="524" customFormat="1" ht="15.75" hidden="1" spans="1:256">
      <c r="A285" s="353" t="s">
        <v>4436</v>
      </c>
      <c r="B285" s="307" t="s">
        <v>890</v>
      </c>
      <c r="C285" s="365">
        <f ca="1">SUMIF(表1.2024年公共财政收入决算表!$A$6:$A$387,A285,表1.2024年公共财政收入决算表!$E$6:$E$387)</f>
        <v>0</v>
      </c>
      <c r="D285" s="365">
        <f t="shared" si="75"/>
        <v>0</v>
      </c>
      <c r="E285" s="542"/>
      <c r="F285" s="348"/>
      <c r="G285" s="348">
        <f ca="1" t="shared" si="76"/>
        <v>0</v>
      </c>
      <c r="H285" s="348" t="str">
        <f ca="1" t="shared" si="72"/>
        <v/>
      </c>
      <c r="I285" s="22" t="str">
        <f ca="1" t="shared" si="73"/>
        <v>否</v>
      </c>
      <c r="J285" s="547" t="str">
        <f t="shared" si="77"/>
        <v>10309</v>
      </c>
      <c r="K285" s="93" t="str">
        <f t="shared" si="74"/>
        <v>项</v>
      </c>
      <c r="L285" s="329"/>
      <c r="M285" s="329"/>
      <c r="N285" s="329"/>
      <c r="O285" s="329"/>
      <c r="P285" s="329"/>
      <c r="Q285" s="329"/>
      <c r="R285" s="329"/>
      <c r="S285" s="329"/>
      <c r="T285" s="329"/>
      <c r="U285" s="329"/>
      <c r="V285" s="329"/>
      <c r="W285" s="329"/>
      <c r="X285" s="329"/>
      <c r="Y285" s="329"/>
      <c r="Z285" s="329"/>
      <c r="AA285" s="329"/>
      <c r="AB285" s="329"/>
      <c r="AC285" s="329"/>
      <c r="AD285" s="329"/>
      <c r="AE285" s="329"/>
      <c r="AF285" s="329"/>
      <c r="AG285" s="329"/>
      <c r="AH285" s="329"/>
      <c r="AI285" s="329"/>
      <c r="AJ285" s="329"/>
      <c r="AK285" s="329"/>
      <c r="AL285" s="329"/>
      <c r="AM285" s="329"/>
      <c r="AN285" s="329"/>
      <c r="AO285" s="329"/>
      <c r="AP285" s="329"/>
      <c r="AQ285" s="329"/>
      <c r="AR285" s="329"/>
      <c r="AS285" s="329"/>
      <c r="AT285" s="329"/>
      <c r="AU285" s="329"/>
      <c r="AV285" s="329"/>
      <c r="AW285" s="329"/>
      <c r="AX285" s="329"/>
      <c r="AY285" s="329"/>
      <c r="AZ285" s="329"/>
      <c r="BA285" s="329"/>
      <c r="BB285" s="329"/>
      <c r="BC285" s="329"/>
      <c r="BD285" s="329"/>
      <c r="BE285" s="329"/>
      <c r="BF285" s="329"/>
      <c r="BG285" s="329"/>
      <c r="BH285" s="329"/>
      <c r="BI285" s="329"/>
      <c r="BJ285" s="329"/>
      <c r="BK285" s="329"/>
      <c r="BL285" s="329"/>
      <c r="BM285" s="329"/>
      <c r="BN285" s="329"/>
      <c r="BO285" s="329"/>
      <c r="BP285" s="329"/>
      <c r="BQ285" s="329"/>
      <c r="BR285" s="329"/>
      <c r="BS285" s="329"/>
      <c r="BT285" s="329"/>
      <c r="BU285" s="329"/>
      <c r="BV285" s="329"/>
      <c r="BW285" s="329"/>
      <c r="BX285" s="329"/>
      <c r="BY285" s="329"/>
      <c r="BZ285" s="329"/>
      <c r="CA285" s="329"/>
      <c r="CB285" s="329"/>
      <c r="CC285" s="329"/>
      <c r="CD285" s="329"/>
      <c r="CE285" s="329"/>
      <c r="CF285" s="329"/>
      <c r="CG285" s="329"/>
      <c r="CH285" s="329"/>
      <c r="CI285" s="329"/>
      <c r="CJ285" s="329"/>
      <c r="CK285" s="329"/>
      <c r="CL285" s="329"/>
      <c r="CM285" s="329"/>
      <c r="CN285" s="329"/>
      <c r="CO285" s="329"/>
      <c r="CP285" s="329"/>
      <c r="CQ285" s="329"/>
      <c r="CR285" s="329"/>
      <c r="CS285" s="329"/>
      <c r="CT285" s="329"/>
      <c r="CU285" s="329"/>
      <c r="CV285" s="329"/>
      <c r="CW285" s="329"/>
      <c r="CX285" s="329"/>
      <c r="CY285" s="329"/>
      <c r="CZ285" s="329"/>
      <c r="DA285" s="329"/>
      <c r="DB285" s="329"/>
      <c r="DC285" s="329"/>
      <c r="DD285" s="329"/>
      <c r="DE285" s="329"/>
      <c r="DF285" s="329"/>
      <c r="DG285" s="329"/>
      <c r="DH285" s="329"/>
      <c r="DI285" s="329"/>
      <c r="DJ285" s="329"/>
      <c r="DK285" s="329"/>
      <c r="DL285" s="329"/>
      <c r="DM285" s="329"/>
      <c r="DN285" s="329"/>
      <c r="DO285" s="329"/>
      <c r="DP285" s="329"/>
      <c r="DQ285" s="329"/>
      <c r="DR285" s="329"/>
      <c r="DS285" s="329"/>
      <c r="DT285" s="329"/>
      <c r="DU285" s="329"/>
      <c r="DV285" s="329"/>
      <c r="DW285" s="329"/>
      <c r="DX285" s="329"/>
      <c r="DY285" s="329"/>
      <c r="DZ285" s="329"/>
      <c r="EA285" s="329"/>
      <c r="EB285" s="329"/>
      <c r="EC285" s="329"/>
      <c r="ED285" s="329"/>
      <c r="EE285" s="329"/>
      <c r="EF285" s="329"/>
      <c r="EG285" s="329"/>
      <c r="EH285" s="329"/>
      <c r="EI285" s="329"/>
      <c r="EJ285" s="329"/>
      <c r="EK285" s="329"/>
      <c r="EL285" s="329"/>
      <c r="EM285" s="329"/>
      <c r="EN285" s="329"/>
      <c r="EO285" s="329"/>
      <c r="EP285" s="329"/>
      <c r="EQ285" s="329"/>
      <c r="ER285" s="329"/>
      <c r="ES285" s="329"/>
      <c r="ET285" s="329"/>
      <c r="EU285" s="329"/>
      <c r="EV285" s="329"/>
      <c r="EW285" s="329"/>
      <c r="EX285" s="329"/>
      <c r="EY285" s="329"/>
      <c r="EZ285" s="329"/>
      <c r="FA285" s="329"/>
      <c r="FB285" s="329"/>
      <c r="FC285" s="329"/>
      <c r="FD285" s="329"/>
      <c r="FE285" s="329"/>
      <c r="FF285" s="329"/>
      <c r="FG285" s="329"/>
      <c r="FH285" s="329"/>
      <c r="FI285" s="329"/>
      <c r="FJ285" s="329"/>
      <c r="FK285" s="329"/>
      <c r="FL285" s="329"/>
      <c r="FM285" s="329"/>
      <c r="FN285" s="329"/>
      <c r="FO285" s="329"/>
      <c r="FP285" s="329"/>
      <c r="FQ285" s="329"/>
      <c r="FR285" s="329"/>
      <c r="FS285" s="329"/>
      <c r="FT285" s="329"/>
      <c r="FU285" s="329"/>
      <c r="FV285" s="329"/>
      <c r="FW285" s="329"/>
      <c r="FX285" s="329"/>
      <c r="FY285" s="329"/>
      <c r="FZ285" s="329"/>
      <c r="GA285" s="329"/>
      <c r="GB285" s="329"/>
      <c r="GC285" s="329"/>
      <c r="GD285" s="329"/>
      <c r="GE285" s="329"/>
      <c r="GF285" s="329"/>
      <c r="GG285" s="329"/>
      <c r="GH285" s="329"/>
      <c r="GI285" s="329"/>
      <c r="GJ285" s="329"/>
      <c r="GK285" s="329"/>
      <c r="GL285" s="329"/>
      <c r="GM285" s="329"/>
      <c r="GN285" s="329"/>
      <c r="GO285" s="329"/>
      <c r="GP285" s="329"/>
      <c r="GQ285" s="329"/>
      <c r="GR285" s="329"/>
      <c r="GS285" s="329"/>
      <c r="GT285" s="329"/>
      <c r="GU285" s="329"/>
      <c r="GV285" s="329"/>
      <c r="GW285" s="329"/>
      <c r="GX285" s="329"/>
      <c r="GY285" s="329"/>
      <c r="GZ285" s="329"/>
      <c r="HA285" s="329"/>
      <c r="HB285" s="329"/>
      <c r="HC285" s="329"/>
      <c r="HD285" s="329"/>
      <c r="HE285" s="329"/>
      <c r="HF285" s="329"/>
      <c r="HG285" s="329"/>
      <c r="HH285" s="329"/>
      <c r="HI285" s="329"/>
      <c r="HJ285" s="329"/>
      <c r="HK285" s="329"/>
      <c r="HL285" s="329"/>
      <c r="HM285" s="329"/>
      <c r="HN285" s="329"/>
      <c r="HO285" s="329"/>
      <c r="HP285" s="329"/>
      <c r="HQ285" s="329"/>
      <c r="HR285" s="329"/>
      <c r="HS285" s="329"/>
      <c r="HT285" s="329"/>
      <c r="HU285" s="329"/>
      <c r="HV285" s="329"/>
      <c r="HW285" s="329"/>
      <c r="HX285" s="329"/>
      <c r="HY285" s="329"/>
      <c r="HZ285" s="329"/>
      <c r="IA285" s="329"/>
      <c r="IB285" s="329"/>
      <c r="IC285" s="329"/>
      <c r="ID285" s="329"/>
      <c r="IE285" s="329"/>
      <c r="IF285" s="329"/>
      <c r="IG285" s="329"/>
      <c r="IH285" s="329"/>
      <c r="II285" s="329"/>
      <c r="IJ285" s="329"/>
      <c r="IK285" s="329"/>
      <c r="IL285" s="329"/>
      <c r="IM285" s="329"/>
      <c r="IN285" s="329"/>
      <c r="IO285" s="329"/>
      <c r="IP285" s="329"/>
      <c r="IQ285" s="329"/>
      <c r="IR285" s="329"/>
      <c r="IS285" s="329"/>
      <c r="IT285" s="329"/>
      <c r="IU285" s="329"/>
      <c r="IV285" s="329"/>
    </row>
    <row r="286" s="524" customFormat="1" ht="15.75" hidden="1" spans="1:256">
      <c r="A286" s="353" t="s">
        <v>4437</v>
      </c>
      <c r="B286" s="307" t="s">
        <v>892</v>
      </c>
      <c r="C286" s="365">
        <f ca="1">SUMIF(表1.2024年公共财政收入决算表!$A$6:$A$387,A286,表1.2024年公共财政收入决算表!$E$6:$E$387)</f>
        <v>0</v>
      </c>
      <c r="D286" s="365">
        <f t="shared" si="75"/>
        <v>0</v>
      </c>
      <c r="E286" s="542"/>
      <c r="F286" s="348"/>
      <c r="G286" s="348">
        <f ca="1" t="shared" si="76"/>
        <v>0</v>
      </c>
      <c r="H286" s="348" t="str">
        <f ca="1" t="shared" si="72"/>
        <v/>
      </c>
      <c r="I286" s="22" t="str">
        <f ca="1" t="shared" si="73"/>
        <v>否</v>
      </c>
      <c r="J286" s="547" t="str">
        <f t="shared" si="77"/>
        <v>10309</v>
      </c>
      <c r="K286" s="93" t="str">
        <f t="shared" si="74"/>
        <v>项</v>
      </c>
      <c r="L286" s="329"/>
      <c r="M286" s="329"/>
      <c r="N286" s="329"/>
      <c r="O286" s="329"/>
      <c r="P286" s="329"/>
      <c r="Q286" s="329"/>
      <c r="R286" s="329"/>
      <c r="S286" s="329"/>
      <c r="T286" s="329"/>
      <c r="U286" s="329"/>
      <c r="V286" s="329"/>
      <c r="W286" s="329"/>
      <c r="X286" s="329"/>
      <c r="Y286" s="329"/>
      <c r="Z286" s="329"/>
      <c r="AA286" s="329"/>
      <c r="AB286" s="329"/>
      <c r="AC286" s="329"/>
      <c r="AD286" s="329"/>
      <c r="AE286" s="329"/>
      <c r="AF286" s="329"/>
      <c r="AG286" s="329"/>
      <c r="AH286" s="329"/>
      <c r="AI286" s="329"/>
      <c r="AJ286" s="329"/>
      <c r="AK286" s="329"/>
      <c r="AL286" s="329"/>
      <c r="AM286" s="329"/>
      <c r="AN286" s="329"/>
      <c r="AO286" s="329"/>
      <c r="AP286" s="329"/>
      <c r="AQ286" s="329"/>
      <c r="AR286" s="329"/>
      <c r="AS286" s="329"/>
      <c r="AT286" s="329"/>
      <c r="AU286" s="329"/>
      <c r="AV286" s="329"/>
      <c r="AW286" s="329"/>
      <c r="AX286" s="329"/>
      <c r="AY286" s="329"/>
      <c r="AZ286" s="329"/>
      <c r="BA286" s="329"/>
      <c r="BB286" s="329"/>
      <c r="BC286" s="329"/>
      <c r="BD286" s="329"/>
      <c r="BE286" s="329"/>
      <c r="BF286" s="329"/>
      <c r="BG286" s="329"/>
      <c r="BH286" s="329"/>
      <c r="BI286" s="329"/>
      <c r="BJ286" s="329"/>
      <c r="BK286" s="329"/>
      <c r="BL286" s="329"/>
      <c r="BM286" s="329"/>
      <c r="BN286" s="329"/>
      <c r="BO286" s="329"/>
      <c r="BP286" s="329"/>
      <c r="BQ286" s="329"/>
      <c r="BR286" s="329"/>
      <c r="BS286" s="329"/>
      <c r="BT286" s="329"/>
      <c r="BU286" s="329"/>
      <c r="BV286" s="329"/>
      <c r="BW286" s="329"/>
      <c r="BX286" s="329"/>
      <c r="BY286" s="329"/>
      <c r="BZ286" s="329"/>
      <c r="CA286" s="329"/>
      <c r="CB286" s="329"/>
      <c r="CC286" s="329"/>
      <c r="CD286" s="329"/>
      <c r="CE286" s="329"/>
      <c r="CF286" s="329"/>
      <c r="CG286" s="329"/>
      <c r="CH286" s="329"/>
      <c r="CI286" s="329"/>
      <c r="CJ286" s="329"/>
      <c r="CK286" s="329"/>
      <c r="CL286" s="329"/>
      <c r="CM286" s="329"/>
      <c r="CN286" s="329"/>
      <c r="CO286" s="329"/>
      <c r="CP286" s="329"/>
      <c r="CQ286" s="329"/>
      <c r="CR286" s="329"/>
      <c r="CS286" s="329"/>
      <c r="CT286" s="329"/>
      <c r="CU286" s="329"/>
      <c r="CV286" s="329"/>
      <c r="CW286" s="329"/>
      <c r="CX286" s="329"/>
      <c r="CY286" s="329"/>
      <c r="CZ286" s="329"/>
      <c r="DA286" s="329"/>
      <c r="DB286" s="329"/>
      <c r="DC286" s="329"/>
      <c r="DD286" s="329"/>
      <c r="DE286" s="329"/>
      <c r="DF286" s="329"/>
      <c r="DG286" s="329"/>
      <c r="DH286" s="329"/>
      <c r="DI286" s="329"/>
      <c r="DJ286" s="329"/>
      <c r="DK286" s="329"/>
      <c r="DL286" s="329"/>
      <c r="DM286" s="329"/>
      <c r="DN286" s="329"/>
      <c r="DO286" s="329"/>
      <c r="DP286" s="329"/>
      <c r="DQ286" s="329"/>
      <c r="DR286" s="329"/>
      <c r="DS286" s="329"/>
      <c r="DT286" s="329"/>
      <c r="DU286" s="329"/>
      <c r="DV286" s="329"/>
      <c r="DW286" s="329"/>
      <c r="DX286" s="329"/>
      <c r="DY286" s="329"/>
      <c r="DZ286" s="329"/>
      <c r="EA286" s="329"/>
      <c r="EB286" s="329"/>
      <c r="EC286" s="329"/>
      <c r="ED286" s="329"/>
      <c r="EE286" s="329"/>
      <c r="EF286" s="329"/>
      <c r="EG286" s="329"/>
      <c r="EH286" s="329"/>
      <c r="EI286" s="329"/>
      <c r="EJ286" s="329"/>
      <c r="EK286" s="329"/>
      <c r="EL286" s="329"/>
      <c r="EM286" s="329"/>
      <c r="EN286" s="329"/>
      <c r="EO286" s="329"/>
      <c r="EP286" s="329"/>
      <c r="EQ286" s="329"/>
      <c r="ER286" s="329"/>
      <c r="ES286" s="329"/>
      <c r="ET286" s="329"/>
      <c r="EU286" s="329"/>
      <c r="EV286" s="329"/>
      <c r="EW286" s="329"/>
      <c r="EX286" s="329"/>
      <c r="EY286" s="329"/>
      <c r="EZ286" s="329"/>
      <c r="FA286" s="329"/>
      <c r="FB286" s="329"/>
      <c r="FC286" s="329"/>
      <c r="FD286" s="329"/>
      <c r="FE286" s="329"/>
      <c r="FF286" s="329"/>
      <c r="FG286" s="329"/>
      <c r="FH286" s="329"/>
      <c r="FI286" s="329"/>
      <c r="FJ286" s="329"/>
      <c r="FK286" s="329"/>
      <c r="FL286" s="329"/>
      <c r="FM286" s="329"/>
      <c r="FN286" s="329"/>
      <c r="FO286" s="329"/>
      <c r="FP286" s="329"/>
      <c r="FQ286" s="329"/>
      <c r="FR286" s="329"/>
      <c r="FS286" s="329"/>
      <c r="FT286" s="329"/>
      <c r="FU286" s="329"/>
      <c r="FV286" s="329"/>
      <c r="FW286" s="329"/>
      <c r="FX286" s="329"/>
      <c r="FY286" s="329"/>
      <c r="FZ286" s="329"/>
      <c r="GA286" s="329"/>
      <c r="GB286" s="329"/>
      <c r="GC286" s="329"/>
      <c r="GD286" s="329"/>
      <c r="GE286" s="329"/>
      <c r="GF286" s="329"/>
      <c r="GG286" s="329"/>
      <c r="GH286" s="329"/>
      <c r="GI286" s="329"/>
      <c r="GJ286" s="329"/>
      <c r="GK286" s="329"/>
      <c r="GL286" s="329"/>
      <c r="GM286" s="329"/>
      <c r="GN286" s="329"/>
      <c r="GO286" s="329"/>
      <c r="GP286" s="329"/>
      <c r="GQ286" s="329"/>
      <c r="GR286" s="329"/>
      <c r="GS286" s="329"/>
      <c r="GT286" s="329"/>
      <c r="GU286" s="329"/>
      <c r="GV286" s="329"/>
      <c r="GW286" s="329"/>
      <c r="GX286" s="329"/>
      <c r="GY286" s="329"/>
      <c r="GZ286" s="329"/>
      <c r="HA286" s="329"/>
      <c r="HB286" s="329"/>
      <c r="HC286" s="329"/>
      <c r="HD286" s="329"/>
      <c r="HE286" s="329"/>
      <c r="HF286" s="329"/>
      <c r="HG286" s="329"/>
      <c r="HH286" s="329"/>
      <c r="HI286" s="329"/>
      <c r="HJ286" s="329"/>
      <c r="HK286" s="329"/>
      <c r="HL286" s="329"/>
      <c r="HM286" s="329"/>
      <c r="HN286" s="329"/>
      <c r="HO286" s="329"/>
      <c r="HP286" s="329"/>
      <c r="HQ286" s="329"/>
      <c r="HR286" s="329"/>
      <c r="HS286" s="329"/>
      <c r="HT286" s="329"/>
      <c r="HU286" s="329"/>
      <c r="HV286" s="329"/>
      <c r="HW286" s="329"/>
      <c r="HX286" s="329"/>
      <c r="HY286" s="329"/>
      <c r="HZ286" s="329"/>
      <c r="IA286" s="329"/>
      <c r="IB286" s="329"/>
      <c r="IC286" s="329"/>
      <c r="ID286" s="329"/>
      <c r="IE286" s="329"/>
      <c r="IF286" s="329"/>
      <c r="IG286" s="329"/>
      <c r="IH286" s="329"/>
      <c r="II286" s="329"/>
      <c r="IJ286" s="329"/>
      <c r="IK286" s="329"/>
      <c r="IL286" s="329"/>
      <c r="IM286" s="329"/>
      <c r="IN286" s="329"/>
      <c r="IO286" s="329"/>
      <c r="IP286" s="329"/>
      <c r="IQ286" s="329"/>
      <c r="IR286" s="329"/>
      <c r="IS286" s="329"/>
      <c r="IT286" s="329"/>
      <c r="IU286" s="329"/>
      <c r="IV286" s="329"/>
    </row>
    <row r="287" s="70" customFormat="1" spans="1:256">
      <c r="A287" s="553" t="s">
        <v>4438</v>
      </c>
      <c r="B287" s="279" t="s">
        <v>894</v>
      </c>
      <c r="C287" s="541">
        <f ca="1">表1.2024年公共财政收入决算表!E287</f>
        <v>110</v>
      </c>
      <c r="D287" s="541">
        <f ca="1">SUMIF($J288:$J$390,$A287,D288:D$390)</f>
        <v>0</v>
      </c>
      <c r="E287" s="541">
        <f ca="1">SUMIF($J288:$J$390,$A287,E288:E$390)</f>
        <v>0</v>
      </c>
      <c r="F287" s="541">
        <f ca="1">SUMIF($J288:$J$390,$A287,F288:F$390)</f>
        <v>0</v>
      </c>
      <c r="G287" s="541">
        <f ca="1">SUMIF($J288:$J$390,$A287,G288:G$390)</f>
        <v>-110</v>
      </c>
      <c r="H287" s="541" t="str">
        <f ca="1" t="shared" si="72"/>
        <v>-100.0%</v>
      </c>
      <c r="I287" s="22" t="str">
        <f ca="1" t="shared" si="73"/>
        <v>是</v>
      </c>
      <c r="J287" s="546" t="str">
        <f>LEFT(A287,3)</f>
        <v>103</v>
      </c>
      <c r="K287" s="93" t="str">
        <f t="shared" si="74"/>
        <v>款</v>
      </c>
      <c r="L287" s="545">
        <v>1</v>
      </c>
      <c r="M287" s="230"/>
      <c r="N287" s="230"/>
      <c r="O287" s="230"/>
      <c r="P287" s="230"/>
      <c r="Q287" s="230"/>
      <c r="R287" s="230"/>
      <c r="S287" s="230"/>
      <c r="T287" s="230"/>
      <c r="U287" s="230"/>
      <c r="V287" s="230"/>
      <c r="W287" s="230"/>
      <c r="X287" s="230"/>
      <c r="Y287" s="230"/>
      <c r="Z287" s="230"/>
      <c r="AA287" s="230"/>
      <c r="AB287" s="230"/>
      <c r="AC287" s="230"/>
      <c r="AD287" s="230"/>
      <c r="AE287" s="230"/>
      <c r="AF287" s="230"/>
      <c r="AG287" s="230"/>
      <c r="AH287" s="230"/>
      <c r="AI287" s="230"/>
      <c r="AJ287" s="230"/>
      <c r="AK287" s="230"/>
      <c r="AL287" s="230"/>
      <c r="AM287" s="230"/>
      <c r="AN287" s="230"/>
      <c r="AO287" s="230"/>
      <c r="AP287" s="230"/>
      <c r="AQ287" s="230"/>
      <c r="AR287" s="230"/>
      <c r="AS287" s="230"/>
      <c r="AT287" s="230"/>
      <c r="AU287" s="230"/>
      <c r="AV287" s="230"/>
      <c r="AW287" s="230"/>
      <c r="AX287" s="230"/>
      <c r="AY287" s="230"/>
      <c r="AZ287" s="230"/>
      <c r="BA287" s="230"/>
      <c r="BB287" s="230"/>
      <c r="BC287" s="230"/>
      <c r="BD287" s="230"/>
      <c r="BE287" s="230"/>
      <c r="BF287" s="230"/>
      <c r="BG287" s="230"/>
      <c r="BH287" s="230"/>
      <c r="BI287" s="230"/>
      <c r="BJ287" s="230"/>
      <c r="BK287" s="230"/>
      <c r="BL287" s="230"/>
      <c r="BM287" s="230"/>
      <c r="BN287" s="230"/>
      <c r="BO287" s="230"/>
      <c r="BP287" s="230"/>
      <c r="BQ287" s="230"/>
      <c r="BR287" s="230"/>
      <c r="BS287" s="230"/>
      <c r="BT287" s="230"/>
      <c r="BU287" s="230"/>
      <c r="BV287" s="230"/>
      <c r="BW287" s="230"/>
      <c r="BX287" s="230"/>
      <c r="BY287" s="230"/>
      <c r="BZ287" s="230"/>
      <c r="CA287" s="230"/>
      <c r="CB287" s="230"/>
      <c r="CC287" s="230"/>
      <c r="CD287" s="230"/>
      <c r="CE287" s="230"/>
      <c r="CF287" s="230"/>
      <c r="CG287" s="230"/>
      <c r="CH287" s="230"/>
      <c r="CI287" s="230"/>
      <c r="CJ287" s="230"/>
      <c r="CK287" s="230"/>
      <c r="CL287" s="230"/>
      <c r="CM287" s="230"/>
      <c r="CN287" s="230"/>
      <c r="CO287" s="230"/>
      <c r="CP287" s="230"/>
      <c r="CQ287" s="230"/>
      <c r="CR287" s="230"/>
      <c r="CS287" s="230"/>
      <c r="CT287" s="230"/>
      <c r="CU287" s="230"/>
      <c r="CV287" s="230"/>
      <c r="CW287" s="230"/>
      <c r="CX287" s="230"/>
      <c r="CY287" s="230"/>
      <c r="CZ287" s="230"/>
      <c r="DA287" s="230"/>
      <c r="DB287" s="230"/>
      <c r="DC287" s="230"/>
      <c r="DD287" s="230"/>
      <c r="DE287" s="230"/>
      <c r="DF287" s="230"/>
      <c r="DG287" s="230"/>
      <c r="DH287" s="230"/>
      <c r="DI287" s="230"/>
      <c r="DJ287" s="230"/>
      <c r="DK287" s="230"/>
      <c r="DL287" s="230"/>
      <c r="DM287" s="230"/>
      <c r="DN287" s="230"/>
      <c r="DO287" s="230"/>
      <c r="DP287" s="230"/>
      <c r="DQ287" s="230"/>
      <c r="DR287" s="230"/>
      <c r="DS287" s="230"/>
      <c r="DT287" s="230"/>
      <c r="DU287" s="230"/>
      <c r="DV287" s="230"/>
      <c r="DW287" s="230"/>
      <c r="DX287" s="230"/>
      <c r="DY287" s="230"/>
      <c r="DZ287" s="230"/>
      <c r="EA287" s="230"/>
      <c r="EB287" s="230"/>
      <c r="EC287" s="230"/>
      <c r="ED287" s="230"/>
      <c r="EE287" s="230"/>
      <c r="EF287" s="230"/>
      <c r="EG287" s="230"/>
      <c r="EH287" s="230"/>
      <c r="EI287" s="230"/>
      <c r="EJ287" s="230"/>
      <c r="EK287" s="230"/>
      <c r="EL287" s="230"/>
      <c r="EM287" s="230"/>
      <c r="EN287" s="230"/>
      <c r="EO287" s="230"/>
      <c r="EP287" s="230"/>
      <c r="EQ287" s="230"/>
      <c r="ER287" s="230"/>
      <c r="ES287" s="230"/>
      <c r="ET287" s="230"/>
      <c r="EU287" s="230"/>
      <c r="EV287" s="230"/>
      <c r="EW287" s="230"/>
      <c r="EX287" s="230"/>
      <c r="EY287" s="230"/>
      <c r="EZ287" s="230"/>
      <c r="FA287" s="230"/>
      <c r="FB287" s="230"/>
      <c r="FC287" s="230"/>
      <c r="FD287" s="230"/>
      <c r="FE287" s="230"/>
      <c r="FF287" s="230"/>
      <c r="FG287" s="230"/>
      <c r="FH287" s="230"/>
      <c r="FI287" s="230"/>
      <c r="FJ287" s="230"/>
      <c r="FK287" s="230"/>
      <c r="FL287" s="230"/>
      <c r="FM287" s="230"/>
      <c r="FN287" s="230"/>
      <c r="FO287" s="230"/>
      <c r="FP287" s="230"/>
      <c r="FQ287" s="230"/>
      <c r="FR287" s="230"/>
      <c r="FS287" s="230"/>
      <c r="FT287" s="230"/>
      <c r="FU287" s="230"/>
      <c r="FV287" s="230"/>
      <c r="FW287" s="230"/>
      <c r="FX287" s="230"/>
      <c r="FY287" s="230"/>
      <c r="FZ287" s="230"/>
      <c r="GA287" s="230"/>
      <c r="GB287" s="230"/>
      <c r="GC287" s="230"/>
      <c r="GD287" s="230"/>
      <c r="GE287" s="230"/>
      <c r="GF287" s="230"/>
      <c r="GG287" s="230"/>
      <c r="GH287" s="230"/>
      <c r="GI287" s="230"/>
      <c r="GJ287" s="230"/>
      <c r="GK287" s="230"/>
      <c r="GL287" s="230"/>
      <c r="GM287" s="230"/>
      <c r="GN287" s="230"/>
      <c r="GO287" s="230"/>
      <c r="GP287" s="230"/>
      <c r="GQ287" s="230"/>
      <c r="GR287" s="230"/>
      <c r="GS287" s="230"/>
      <c r="GT287" s="230"/>
      <c r="GU287" s="230"/>
      <c r="GV287" s="230"/>
      <c r="GW287" s="230"/>
      <c r="GX287" s="230"/>
      <c r="GY287" s="230"/>
      <c r="GZ287" s="230"/>
      <c r="HA287" s="230"/>
      <c r="HB287" s="230"/>
      <c r="HC287" s="230"/>
      <c r="HD287" s="230"/>
      <c r="HE287" s="230"/>
      <c r="HF287" s="230"/>
      <c r="HG287" s="230"/>
      <c r="HH287" s="230"/>
      <c r="HI287" s="230"/>
      <c r="HJ287" s="230"/>
      <c r="HK287" s="230"/>
      <c r="HL287" s="230"/>
      <c r="HM287" s="230"/>
      <c r="HN287" s="230"/>
      <c r="HO287" s="230"/>
      <c r="HP287" s="230"/>
      <c r="HQ287" s="230"/>
      <c r="HR287" s="230"/>
      <c r="HS287" s="230"/>
      <c r="HT287" s="230"/>
      <c r="HU287" s="230"/>
      <c r="HV287" s="230"/>
      <c r="HW287" s="230"/>
      <c r="HX287" s="230"/>
      <c r="HY287" s="230"/>
      <c r="HZ287" s="230"/>
      <c r="IA287" s="230"/>
      <c r="IB287" s="230"/>
      <c r="IC287" s="230"/>
      <c r="ID287" s="230"/>
      <c r="IE287" s="230"/>
      <c r="IF287" s="230"/>
      <c r="IG287" s="230"/>
      <c r="IH287" s="230"/>
      <c r="II287" s="230"/>
      <c r="IJ287" s="230"/>
      <c r="IK287" s="230"/>
      <c r="IL287" s="230"/>
      <c r="IM287" s="230"/>
      <c r="IN287" s="230"/>
      <c r="IO287" s="230"/>
      <c r="IP287" s="230"/>
      <c r="IQ287" s="230"/>
      <c r="IR287" s="230"/>
      <c r="IS287" s="230"/>
      <c r="IT287" s="230"/>
      <c r="IU287" s="230"/>
      <c r="IV287" s="230"/>
    </row>
    <row r="288" s="524" customFormat="1" ht="15.75" hidden="1" spans="1:256">
      <c r="A288" s="353" t="s">
        <v>4440</v>
      </c>
      <c r="B288" s="307" t="s">
        <v>896</v>
      </c>
      <c r="C288" s="365">
        <f ca="1">SUMIF(表1.2024年公共财政收入决算表!$A$6:$A$387,A288,表1.2024年公共财政收入决算表!$E$6:$E$387)</f>
        <v>0</v>
      </c>
      <c r="D288" s="365">
        <f t="shared" ref="D288:D295" si="78">SUM(E288:F288)</f>
        <v>0</v>
      </c>
      <c r="E288" s="542"/>
      <c r="F288" s="348"/>
      <c r="G288" s="348">
        <f ca="1" t="shared" ref="G288:G295" si="79">D288-C288</f>
        <v>0</v>
      </c>
      <c r="H288" s="348" t="str">
        <f ca="1" t="shared" si="72"/>
        <v/>
      </c>
      <c r="I288" s="22" t="str">
        <f ca="1" t="shared" si="73"/>
        <v>否</v>
      </c>
      <c r="J288" s="547" t="str">
        <f t="shared" ref="J288:J295" si="80">LEFT(A288,5)</f>
        <v>10399</v>
      </c>
      <c r="K288" s="93" t="str">
        <f t="shared" si="74"/>
        <v>项</v>
      </c>
      <c r="L288" s="329"/>
      <c r="M288" s="329"/>
      <c r="N288" s="329"/>
      <c r="O288" s="329"/>
      <c r="P288" s="329"/>
      <c r="Q288" s="329"/>
      <c r="R288" s="329"/>
      <c r="S288" s="329"/>
      <c r="T288" s="329"/>
      <c r="U288" s="329"/>
      <c r="V288" s="329"/>
      <c r="W288" s="329"/>
      <c r="X288" s="329"/>
      <c r="Y288" s="329"/>
      <c r="Z288" s="329"/>
      <c r="AA288" s="329"/>
      <c r="AB288" s="329"/>
      <c r="AC288" s="329"/>
      <c r="AD288" s="329"/>
      <c r="AE288" s="329"/>
      <c r="AF288" s="329"/>
      <c r="AG288" s="329"/>
      <c r="AH288" s="329"/>
      <c r="AI288" s="329"/>
      <c r="AJ288" s="329"/>
      <c r="AK288" s="329"/>
      <c r="AL288" s="329"/>
      <c r="AM288" s="329"/>
      <c r="AN288" s="329"/>
      <c r="AO288" s="329"/>
      <c r="AP288" s="329"/>
      <c r="AQ288" s="329"/>
      <c r="AR288" s="329"/>
      <c r="AS288" s="329"/>
      <c r="AT288" s="329"/>
      <c r="AU288" s="329"/>
      <c r="AV288" s="329"/>
      <c r="AW288" s="329"/>
      <c r="AX288" s="329"/>
      <c r="AY288" s="329"/>
      <c r="AZ288" s="329"/>
      <c r="BA288" s="329"/>
      <c r="BB288" s="329"/>
      <c r="BC288" s="329"/>
      <c r="BD288" s="329"/>
      <c r="BE288" s="329"/>
      <c r="BF288" s="329"/>
      <c r="BG288" s="329"/>
      <c r="BH288" s="329"/>
      <c r="BI288" s="329"/>
      <c r="BJ288" s="329"/>
      <c r="BK288" s="329"/>
      <c r="BL288" s="329"/>
      <c r="BM288" s="329"/>
      <c r="BN288" s="329"/>
      <c r="BO288" s="329"/>
      <c r="BP288" s="329"/>
      <c r="BQ288" s="329"/>
      <c r="BR288" s="329"/>
      <c r="BS288" s="329"/>
      <c r="BT288" s="329"/>
      <c r="BU288" s="329"/>
      <c r="BV288" s="329"/>
      <c r="BW288" s="329"/>
      <c r="BX288" s="329"/>
      <c r="BY288" s="329"/>
      <c r="BZ288" s="329"/>
      <c r="CA288" s="329"/>
      <c r="CB288" s="329"/>
      <c r="CC288" s="329"/>
      <c r="CD288" s="329"/>
      <c r="CE288" s="329"/>
      <c r="CF288" s="329"/>
      <c r="CG288" s="329"/>
      <c r="CH288" s="329"/>
      <c r="CI288" s="329"/>
      <c r="CJ288" s="329"/>
      <c r="CK288" s="329"/>
      <c r="CL288" s="329"/>
      <c r="CM288" s="329"/>
      <c r="CN288" s="329"/>
      <c r="CO288" s="329"/>
      <c r="CP288" s="329"/>
      <c r="CQ288" s="329"/>
      <c r="CR288" s="329"/>
      <c r="CS288" s="329"/>
      <c r="CT288" s="329"/>
      <c r="CU288" s="329"/>
      <c r="CV288" s="329"/>
      <c r="CW288" s="329"/>
      <c r="CX288" s="329"/>
      <c r="CY288" s="329"/>
      <c r="CZ288" s="329"/>
      <c r="DA288" s="329"/>
      <c r="DB288" s="329"/>
      <c r="DC288" s="329"/>
      <c r="DD288" s="329"/>
      <c r="DE288" s="329"/>
      <c r="DF288" s="329"/>
      <c r="DG288" s="329"/>
      <c r="DH288" s="329"/>
      <c r="DI288" s="329"/>
      <c r="DJ288" s="329"/>
      <c r="DK288" s="329"/>
      <c r="DL288" s="329"/>
      <c r="DM288" s="329"/>
      <c r="DN288" s="329"/>
      <c r="DO288" s="329"/>
      <c r="DP288" s="329"/>
      <c r="DQ288" s="329"/>
      <c r="DR288" s="329"/>
      <c r="DS288" s="329"/>
      <c r="DT288" s="329"/>
      <c r="DU288" s="329"/>
      <c r="DV288" s="329"/>
      <c r="DW288" s="329"/>
      <c r="DX288" s="329"/>
      <c r="DY288" s="329"/>
      <c r="DZ288" s="329"/>
      <c r="EA288" s="329"/>
      <c r="EB288" s="329"/>
      <c r="EC288" s="329"/>
      <c r="ED288" s="329"/>
      <c r="EE288" s="329"/>
      <c r="EF288" s="329"/>
      <c r="EG288" s="329"/>
      <c r="EH288" s="329"/>
      <c r="EI288" s="329"/>
      <c r="EJ288" s="329"/>
      <c r="EK288" s="329"/>
      <c r="EL288" s="329"/>
      <c r="EM288" s="329"/>
      <c r="EN288" s="329"/>
      <c r="EO288" s="329"/>
      <c r="EP288" s="329"/>
      <c r="EQ288" s="329"/>
      <c r="ER288" s="329"/>
      <c r="ES288" s="329"/>
      <c r="ET288" s="329"/>
      <c r="EU288" s="329"/>
      <c r="EV288" s="329"/>
      <c r="EW288" s="329"/>
      <c r="EX288" s="329"/>
      <c r="EY288" s="329"/>
      <c r="EZ288" s="329"/>
      <c r="FA288" s="329"/>
      <c r="FB288" s="329"/>
      <c r="FC288" s="329"/>
      <c r="FD288" s="329"/>
      <c r="FE288" s="329"/>
      <c r="FF288" s="329"/>
      <c r="FG288" s="329"/>
      <c r="FH288" s="329"/>
      <c r="FI288" s="329"/>
      <c r="FJ288" s="329"/>
      <c r="FK288" s="329"/>
      <c r="FL288" s="329"/>
      <c r="FM288" s="329"/>
      <c r="FN288" s="329"/>
      <c r="FO288" s="329"/>
      <c r="FP288" s="329"/>
      <c r="FQ288" s="329"/>
      <c r="FR288" s="329"/>
      <c r="FS288" s="329"/>
      <c r="FT288" s="329"/>
      <c r="FU288" s="329"/>
      <c r="FV288" s="329"/>
      <c r="FW288" s="329"/>
      <c r="FX288" s="329"/>
      <c r="FY288" s="329"/>
      <c r="FZ288" s="329"/>
      <c r="GA288" s="329"/>
      <c r="GB288" s="329"/>
      <c r="GC288" s="329"/>
      <c r="GD288" s="329"/>
      <c r="GE288" s="329"/>
      <c r="GF288" s="329"/>
      <c r="GG288" s="329"/>
      <c r="GH288" s="329"/>
      <c r="GI288" s="329"/>
      <c r="GJ288" s="329"/>
      <c r="GK288" s="329"/>
      <c r="GL288" s="329"/>
      <c r="GM288" s="329"/>
      <c r="GN288" s="329"/>
      <c r="GO288" s="329"/>
      <c r="GP288" s="329"/>
      <c r="GQ288" s="329"/>
      <c r="GR288" s="329"/>
      <c r="GS288" s="329"/>
      <c r="GT288" s="329"/>
      <c r="GU288" s="329"/>
      <c r="GV288" s="329"/>
      <c r="GW288" s="329"/>
      <c r="GX288" s="329"/>
      <c r="GY288" s="329"/>
      <c r="GZ288" s="329"/>
      <c r="HA288" s="329"/>
      <c r="HB288" s="329"/>
      <c r="HC288" s="329"/>
      <c r="HD288" s="329"/>
      <c r="HE288" s="329"/>
      <c r="HF288" s="329"/>
      <c r="HG288" s="329"/>
      <c r="HH288" s="329"/>
      <c r="HI288" s="329"/>
      <c r="HJ288" s="329"/>
      <c r="HK288" s="329"/>
      <c r="HL288" s="329"/>
      <c r="HM288" s="329"/>
      <c r="HN288" s="329"/>
      <c r="HO288" s="329"/>
      <c r="HP288" s="329"/>
      <c r="HQ288" s="329"/>
      <c r="HR288" s="329"/>
      <c r="HS288" s="329"/>
      <c r="HT288" s="329"/>
      <c r="HU288" s="329"/>
      <c r="HV288" s="329"/>
      <c r="HW288" s="329"/>
      <c r="HX288" s="329"/>
      <c r="HY288" s="329"/>
      <c r="HZ288" s="329"/>
      <c r="IA288" s="329"/>
      <c r="IB288" s="329"/>
      <c r="IC288" s="329"/>
      <c r="ID288" s="329"/>
      <c r="IE288" s="329"/>
      <c r="IF288" s="329"/>
      <c r="IG288" s="329"/>
      <c r="IH288" s="329"/>
      <c r="II288" s="329"/>
      <c r="IJ288" s="329"/>
      <c r="IK288" s="329"/>
      <c r="IL288" s="329"/>
      <c r="IM288" s="329"/>
      <c r="IN288" s="329"/>
      <c r="IO288" s="329"/>
      <c r="IP288" s="329"/>
      <c r="IQ288" s="329"/>
      <c r="IR288" s="329"/>
      <c r="IS288" s="329"/>
      <c r="IT288" s="329"/>
      <c r="IU288" s="329"/>
      <c r="IV288" s="329"/>
    </row>
    <row r="289" s="524" customFormat="1" ht="15.75" hidden="1" spans="1:256">
      <c r="A289" s="353" t="s">
        <v>4441</v>
      </c>
      <c r="B289" s="307" t="s">
        <v>898</v>
      </c>
      <c r="C289" s="365">
        <f ca="1">SUMIF(表1.2024年公共财政收入决算表!$A$6:$A$387,A289,表1.2024年公共财政收入决算表!$E$6:$E$387)</f>
        <v>0</v>
      </c>
      <c r="D289" s="365">
        <f t="shared" si="78"/>
        <v>0</v>
      </c>
      <c r="E289" s="542"/>
      <c r="F289" s="348"/>
      <c r="G289" s="348">
        <f ca="1" t="shared" si="79"/>
        <v>0</v>
      </c>
      <c r="H289" s="348" t="str">
        <f ca="1" t="shared" si="72"/>
        <v/>
      </c>
      <c r="I289" s="22" t="str">
        <f ca="1" t="shared" si="73"/>
        <v>否</v>
      </c>
      <c r="J289" s="547" t="str">
        <f t="shared" si="80"/>
        <v>10399</v>
      </c>
      <c r="K289" s="93" t="str">
        <f t="shared" si="74"/>
        <v>项</v>
      </c>
      <c r="L289" s="329"/>
      <c r="M289" s="329"/>
      <c r="N289" s="329"/>
      <c r="O289" s="329"/>
      <c r="P289" s="329"/>
      <c r="Q289" s="329"/>
      <c r="R289" s="329"/>
      <c r="S289" s="329"/>
      <c r="T289" s="329"/>
      <c r="U289" s="329"/>
      <c r="V289" s="329"/>
      <c r="W289" s="329"/>
      <c r="X289" s="329"/>
      <c r="Y289" s="329"/>
      <c r="Z289" s="329"/>
      <c r="AA289" s="329"/>
      <c r="AB289" s="329"/>
      <c r="AC289" s="329"/>
      <c r="AD289" s="329"/>
      <c r="AE289" s="329"/>
      <c r="AF289" s="329"/>
      <c r="AG289" s="329"/>
      <c r="AH289" s="329"/>
      <c r="AI289" s="329"/>
      <c r="AJ289" s="329"/>
      <c r="AK289" s="329"/>
      <c r="AL289" s="329"/>
      <c r="AM289" s="329"/>
      <c r="AN289" s="329"/>
      <c r="AO289" s="329"/>
      <c r="AP289" s="329"/>
      <c r="AQ289" s="329"/>
      <c r="AR289" s="329"/>
      <c r="AS289" s="329"/>
      <c r="AT289" s="329"/>
      <c r="AU289" s="329"/>
      <c r="AV289" s="329"/>
      <c r="AW289" s="329"/>
      <c r="AX289" s="329"/>
      <c r="AY289" s="329"/>
      <c r="AZ289" s="329"/>
      <c r="BA289" s="329"/>
      <c r="BB289" s="329"/>
      <c r="BC289" s="329"/>
      <c r="BD289" s="329"/>
      <c r="BE289" s="329"/>
      <c r="BF289" s="329"/>
      <c r="BG289" s="329"/>
      <c r="BH289" s="329"/>
      <c r="BI289" s="329"/>
      <c r="BJ289" s="329"/>
      <c r="BK289" s="329"/>
      <c r="BL289" s="329"/>
      <c r="BM289" s="329"/>
      <c r="BN289" s="329"/>
      <c r="BO289" s="329"/>
      <c r="BP289" s="329"/>
      <c r="BQ289" s="329"/>
      <c r="BR289" s="329"/>
      <c r="BS289" s="329"/>
      <c r="BT289" s="329"/>
      <c r="BU289" s="329"/>
      <c r="BV289" s="329"/>
      <c r="BW289" s="329"/>
      <c r="BX289" s="329"/>
      <c r="BY289" s="329"/>
      <c r="BZ289" s="329"/>
      <c r="CA289" s="329"/>
      <c r="CB289" s="329"/>
      <c r="CC289" s="329"/>
      <c r="CD289" s="329"/>
      <c r="CE289" s="329"/>
      <c r="CF289" s="329"/>
      <c r="CG289" s="329"/>
      <c r="CH289" s="329"/>
      <c r="CI289" s="329"/>
      <c r="CJ289" s="329"/>
      <c r="CK289" s="329"/>
      <c r="CL289" s="329"/>
      <c r="CM289" s="329"/>
      <c r="CN289" s="329"/>
      <c r="CO289" s="329"/>
      <c r="CP289" s="329"/>
      <c r="CQ289" s="329"/>
      <c r="CR289" s="329"/>
      <c r="CS289" s="329"/>
      <c r="CT289" s="329"/>
      <c r="CU289" s="329"/>
      <c r="CV289" s="329"/>
      <c r="CW289" s="329"/>
      <c r="CX289" s="329"/>
      <c r="CY289" s="329"/>
      <c r="CZ289" s="329"/>
      <c r="DA289" s="329"/>
      <c r="DB289" s="329"/>
      <c r="DC289" s="329"/>
      <c r="DD289" s="329"/>
      <c r="DE289" s="329"/>
      <c r="DF289" s="329"/>
      <c r="DG289" s="329"/>
      <c r="DH289" s="329"/>
      <c r="DI289" s="329"/>
      <c r="DJ289" s="329"/>
      <c r="DK289" s="329"/>
      <c r="DL289" s="329"/>
      <c r="DM289" s="329"/>
      <c r="DN289" s="329"/>
      <c r="DO289" s="329"/>
      <c r="DP289" s="329"/>
      <c r="DQ289" s="329"/>
      <c r="DR289" s="329"/>
      <c r="DS289" s="329"/>
      <c r="DT289" s="329"/>
      <c r="DU289" s="329"/>
      <c r="DV289" s="329"/>
      <c r="DW289" s="329"/>
      <c r="DX289" s="329"/>
      <c r="DY289" s="329"/>
      <c r="DZ289" s="329"/>
      <c r="EA289" s="329"/>
      <c r="EB289" s="329"/>
      <c r="EC289" s="329"/>
      <c r="ED289" s="329"/>
      <c r="EE289" s="329"/>
      <c r="EF289" s="329"/>
      <c r="EG289" s="329"/>
      <c r="EH289" s="329"/>
      <c r="EI289" s="329"/>
      <c r="EJ289" s="329"/>
      <c r="EK289" s="329"/>
      <c r="EL289" s="329"/>
      <c r="EM289" s="329"/>
      <c r="EN289" s="329"/>
      <c r="EO289" s="329"/>
      <c r="EP289" s="329"/>
      <c r="EQ289" s="329"/>
      <c r="ER289" s="329"/>
      <c r="ES289" s="329"/>
      <c r="ET289" s="329"/>
      <c r="EU289" s="329"/>
      <c r="EV289" s="329"/>
      <c r="EW289" s="329"/>
      <c r="EX289" s="329"/>
      <c r="EY289" s="329"/>
      <c r="EZ289" s="329"/>
      <c r="FA289" s="329"/>
      <c r="FB289" s="329"/>
      <c r="FC289" s="329"/>
      <c r="FD289" s="329"/>
      <c r="FE289" s="329"/>
      <c r="FF289" s="329"/>
      <c r="FG289" s="329"/>
      <c r="FH289" s="329"/>
      <c r="FI289" s="329"/>
      <c r="FJ289" s="329"/>
      <c r="FK289" s="329"/>
      <c r="FL289" s="329"/>
      <c r="FM289" s="329"/>
      <c r="FN289" s="329"/>
      <c r="FO289" s="329"/>
      <c r="FP289" s="329"/>
      <c r="FQ289" s="329"/>
      <c r="FR289" s="329"/>
      <c r="FS289" s="329"/>
      <c r="FT289" s="329"/>
      <c r="FU289" s="329"/>
      <c r="FV289" s="329"/>
      <c r="FW289" s="329"/>
      <c r="FX289" s="329"/>
      <c r="FY289" s="329"/>
      <c r="FZ289" s="329"/>
      <c r="GA289" s="329"/>
      <c r="GB289" s="329"/>
      <c r="GC289" s="329"/>
      <c r="GD289" s="329"/>
      <c r="GE289" s="329"/>
      <c r="GF289" s="329"/>
      <c r="GG289" s="329"/>
      <c r="GH289" s="329"/>
      <c r="GI289" s="329"/>
      <c r="GJ289" s="329"/>
      <c r="GK289" s="329"/>
      <c r="GL289" s="329"/>
      <c r="GM289" s="329"/>
      <c r="GN289" s="329"/>
      <c r="GO289" s="329"/>
      <c r="GP289" s="329"/>
      <c r="GQ289" s="329"/>
      <c r="GR289" s="329"/>
      <c r="GS289" s="329"/>
      <c r="GT289" s="329"/>
      <c r="GU289" s="329"/>
      <c r="GV289" s="329"/>
      <c r="GW289" s="329"/>
      <c r="GX289" s="329"/>
      <c r="GY289" s="329"/>
      <c r="GZ289" s="329"/>
      <c r="HA289" s="329"/>
      <c r="HB289" s="329"/>
      <c r="HC289" s="329"/>
      <c r="HD289" s="329"/>
      <c r="HE289" s="329"/>
      <c r="HF289" s="329"/>
      <c r="HG289" s="329"/>
      <c r="HH289" s="329"/>
      <c r="HI289" s="329"/>
      <c r="HJ289" s="329"/>
      <c r="HK289" s="329"/>
      <c r="HL289" s="329"/>
      <c r="HM289" s="329"/>
      <c r="HN289" s="329"/>
      <c r="HO289" s="329"/>
      <c r="HP289" s="329"/>
      <c r="HQ289" s="329"/>
      <c r="HR289" s="329"/>
      <c r="HS289" s="329"/>
      <c r="HT289" s="329"/>
      <c r="HU289" s="329"/>
      <c r="HV289" s="329"/>
      <c r="HW289" s="329"/>
      <c r="HX289" s="329"/>
      <c r="HY289" s="329"/>
      <c r="HZ289" s="329"/>
      <c r="IA289" s="329"/>
      <c r="IB289" s="329"/>
      <c r="IC289" s="329"/>
      <c r="ID289" s="329"/>
      <c r="IE289" s="329"/>
      <c r="IF289" s="329"/>
      <c r="IG289" s="329"/>
      <c r="IH289" s="329"/>
      <c r="II289" s="329"/>
      <c r="IJ289" s="329"/>
      <c r="IK289" s="329"/>
      <c r="IL289" s="329"/>
      <c r="IM289" s="329"/>
      <c r="IN289" s="329"/>
      <c r="IO289" s="329"/>
      <c r="IP289" s="329"/>
      <c r="IQ289" s="329"/>
      <c r="IR289" s="329"/>
      <c r="IS289" s="329"/>
      <c r="IT289" s="329"/>
      <c r="IU289" s="329"/>
      <c r="IV289" s="329"/>
    </row>
    <row r="290" s="524" customFormat="1" ht="15.75" hidden="1" spans="1:256">
      <c r="A290" s="353" t="s">
        <v>4442</v>
      </c>
      <c r="B290" s="307" t="s">
        <v>899</v>
      </c>
      <c r="C290" s="365">
        <f ca="1">SUMIF(表1.2024年公共财政收入决算表!$A$6:$A$387,A290,表1.2024年公共财政收入决算表!$E$6:$E$387)</f>
        <v>0</v>
      </c>
      <c r="D290" s="365">
        <f t="shared" si="78"/>
        <v>0</v>
      </c>
      <c r="E290" s="542"/>
      <c r="F290" s="348"/>
      <c r="G290" s="348">
        <f ca="1" t="shared" si="79"/>
        <v>0</v>
      </c>
      <c r="H290" s="348" t="str">
        <f ca="1" t="shared" si="72"/>
        <v/>
      </c>
      <c r="I290" s="22" t="str">
        <f ca="1" t="shared" si="73"/>
        <v>否</v>
      </c>
      <c r="J290" s="547" t="str">
        <f t="shared" si="80"/>
        <v>10399</v>
      </c>
      <c r="K290" s="93" t="str">
        <f t="shared" si="74"/>
        <v>项</v>
      </c>
      <c r="L290" s="329"/>
      <c r="M290" s="329"/>
      <c r="N290" s="329"/>
      <c r="O290" s="329"/>
      <c r="P290" s="329"/>
      <c r="Q290" s="329"/>
      <c r="R290" s="329"/>
      <c r="S290" s="329"/>
      <c r="T290" s="329"/>
      <c r="U290" s="329"/>
      <c r="V290" s="329"/>
      <c r="W290" s="329"/>
      <c r="X290" s="329"/>
      <c r="Y290" s="329"/>
      <c r="Z290" s="329"/>
      <c r="AA290" s="329"/>
      <c r="AB290" s="329"/>
      <c r="AC290" s="329"/>
      <c r="AD290" s="329"/>
      <c r="AE290" s="329"/>
      <c r="AF290" s="329"/>
      <c r="AG290" s="329"/>
      <c r="AH290" s="329"/>
      <c r="AI290" s="329"/>
      <c r="AJ290" s="329"/>
      <c r="AK290" s="329"/>
      <c r="AL290" s="329"/>
      <c r="AM290" s="329"/>
      <c r="AN290" s="329"/>
      <c r="AO290" s="329"/>
      <c r="AP290" s="329"/>
      <c r="AQ290" s="329"/>
      <c r="AR290" s="329"/>
      <c r="AS290" s="329"/>
      <c r="AT290" s="329"/>
      <c r="AU290" s="329"/>
      <c r="AV290" s="329"/>
      <c r="AW290" s="329"/>
      <c r="AX290" s="329"/>
      <c r="AY290" s="329"/>
      <c r="AZ290" s="329"/>
      <c r="BA290" s="329"/>
      <c r="BB290" s="329"/>
      <c r="BC290" s="329"/>
      <c r="BD290" s="329"/>
      <c r="BE290" s="329"/>
      <c r="BF290" s="329"/>
      <c r="BG290" s="329"/>
      <c r="BH290" s="329"/>
      <c r="BI290" s="329"/>
      <c r="BJ290" s="329"/>
      <c r="BK290" s="329"/>
      <c r="BL290" s="329"/>
      <c r="BM290" s="329"/>
      <c r="BN290" s="329"/>
      <c r="BO290" s="329"/>
      <c r="BP290" s="329"/>
      <c r="BQ290" s="329"/>
      <c r="BR290" s="329"/>
      <c r="BS290" s="329"/>
      <c r="BT290" s="329"/>
      <c r="BU290" s="329"/>
      <c r="BV290" s="329"/>
      <c r="BW290" s="329"/>
      <c r="BX290" s="329"/>
      <c r="BY290" s="329"/>
      <c r="BZ290" s="329"/>
      <c r="CA290" s="329"/>
      <c r="CB290" s="329"/>
      <c r="CC290" s="329"/>
      <c r="CD290" s="329"/>
      <c r="CE290" s="329"/>
      <c r="CF290" s="329"/>
      <c r="CG290" s="329"/>
      <c r="CH290" s="329"/>
      <c r="CI290" s="329"/>
      <c r="CJ290" s="329"/>
      <c r="CK290" s="329"/>
      <c r="CL290" s="329"/>
      <c r="CM290" s="329"/>
      <c r="CN290" s="329"/>
      <c r="CO290" s="329"/>
      <c r="CP290" s="329"/>
      <c r="CQ290" s="329"/>
      <c r="CR290" s="329"/>
      <c r="CS290" s="329"/>
      <c r="CT290" s="329"/>
      <c r="CU290" s="329"/>
      <c r="CV290" s="329"/>
      <c r="CW290" s="329"/>
      <c r="CX290" s="329"/>
      <c r="CY290" s="329"/>
      <c r="CZ290" s="329"/>
      <c r="DA290" s="329"/>
      <c r="DB290" s="329"/>
      <c r="DC290" s="329"/>
      <c r="DD290" s="329"/>
      <c r="DE290" s="329"/>
      <c r="DF290" s="329"/>
      <c r="DG290" s="329"/>
      <c r="DH290" s="329"/>
      <c r="DI290" s="329"/>
      <c r="DJ290" s="329"/>
      <c r="DK290" s="329"/>
      <c r="DL290" s="329"/>
      <c r="DM290" s="329"/>
      <c r="DN290" s="329"/>
      <c r="DO290" s="329"/>
      <c r="DP290" s="329"/>
      <c r="DQ290" s="329"/>
      <c r="DR290" s="329"/>
      <c r="DS290" s="329"/>
      <c r="DT290" s="329"/>
      <c r="DU290" s="329"/>
      <c r="DV290" s="329"/>
      <c r="DW290" s="329"/>
      <c r="DX290" s="329"/>
      <c r="DY290" s="329"/>
      <c r="DZ290" s="329"/>
      <c r="EA290" s="329"/>
      <c r="EB290" s="329"/>
      <c r="EC290" s="329"/>
      <c r="ED290" s="329"/>
      <c r="EE290" s="329"/>
      <c r="EF290" s="329"/>
      <c r="EG290" s="329"/>
      <c r="EH290" s="329"/>
      <c r="EI290" s="329"/>
      <c r="EJ290" s="329"/>
      <c r="EK290" s="329"/>
      <c r="EL290" s="329"/>
      <c r="EM290" s="329"/>
      <c r="EN290" s="329"/>
      <c r="EO290" s="329"/>
      <c r="EP290" s="329"/>
      <c r="EQ290" s="329"/>
      <c r="ER290" s="329"/>
      <c r="ES290" s="329"/>
      <c r="ET290" s="329"/>
      <c r="EU290" s="329"/>
      <c r="EV290" s="329"/>
      <c r="EW290" s="329"/>
      <c r="EX290" s="329"/>
      <c r="EY290" s="329"/>
      <c r="EZ290" s="329"/>
      <c r="FA290" s="329"/>
      <c r="FB290" s="329"/>
      <c r="FC290" s="329"/>
      <c r="FD290" s="329"/>
      <c r="FE290" s="329"/>
      <c r="FF290" s="329"/>
      <c r="FG290" s="329"/>
      <c r="FH290" s="329"/>
      <c r="FI290" s="329"/>
      <c r="FJ290" s="329"/>
      <c r="FK290" s="329"/>
      <c r="FL290" s="329"/>
      <c r="FM290" s="329"/>
      <c r="FN290" s="329"/>
      <c r="FO290" s="329"/>
      <c r="FP290" s="329"/>
      <c r="FQ290" s="329"/>
      <c r="FR290" s="329"/>
      <c r="FS290" s="329"/>
      <c r="FT290" s="329"/>
      <c r="FU290" s="329"/>
      <c r="FV290" s="329"/>
      <c r="FW290" s="329"/>
      <c r="FX290" s="329"/>
      <c r="FY290" s="329"/>
      <c r="FZ290" s="329"/>
      <c r="GA290" s="329"/>
      <c r="GB290" s="329"/>
      <c r="GC290" s="329"/>
      <c r="GD290" s="329"/>
      <c r="GE290" s="329"/>
      <c r="GF290" s="329"/>
      <c r="GG290" s="329"/>
      <c r="GH290" s="329"/>
      <c r="GI290" s="329"/>
      <c r="GJ290" s="329"/>
      <c r="GK290" s="329"/>
      <c r="GL290" s="329"/>
      <c r="GM290" s="329"/>
      <c r="GN290" s="329"/>
      <c r="GO290" s="329"/>
      <c r="GP290" s="329"/>
      <c r="GQ290" s="329"/>
      <c r="GR290" s="329"/>
      <c r="GS290" s="329"/>
      <c r="GT290" s="329"/>
      <c r="GU290" s="329"/>
      <c r="GV290" s="329"/>
      <c r="GW290" s="329"/>
      <c r="GX290" s="329"/>
      <c r="GY290" s="329"/>
      <c r="GZ290" s="329"/>
      <c r="HA290" s="329"/>
      <c r="HB290" s="329"/>
      <c r="HC290" s="329"/>
      <c r="HD290" s="329"/>
      <c r="HE290" s="329"/>
      <c r="HF290" s="329"/>
      <c r="HG290" s="329"/>
      <c r="HH290" s="329"/>
      <c r="HI290" s="329"/>
      <c r="HJ290" s="329"/>
      <c r="HK290" s="329"/>
      <c r="HL290" s="329"/>
      <c r="HM290" s="329"/>
      <c r="HN290" s="329"/>
      <c r="HO290" s="329"/>
      <c r="HP290" s="329"/>
      <c r="HQ290" s="329"/>
      <c r="HR290" s="329"/>
      <c r="HS290" s="329"/>
      <c r="HT290" s="329"/>
      <c r="HU290" s="329"/>
      <c r="HV290" s="329"/>
      <c r="HW290" s="329"/>
      <c r="HX290" s="329"/>
      <c r="HY290" s="329"/>
      <c r="HZ290" s="329"/>
      <c r="IA290" s="329"/>
      <c r="IB290" s="329"/>
      <c r="IC290" s="329"/>
      <c r="ID290" s="329"/>
      <c r="IE290" s="329"/>
      <c r="IF290" s="329"/>
      <c r="IG290" s="329"/>
      <c r="IH290" s="329"/>
      <c r="II290" s="329"/>
      <c r="IJ290" s="329"/>
      <c r="IK290" s="329"/>
      <c r="IL290" s="329"/>
      <c r="IM290" s="329"/>
      <c r="IN290" s="329"/>
      <c r="IO290" s="329"/>
      <c r="IP290" s="329"/>
      <c r="IQ290" s="329"/>
      <c r="IR290" s="329"/>
      <c r="IS290" s="329"/>
      <c r="IT290" s="329"/>
      <c r="IU290" s="329"/>
      <c r="IV290" s="329"/>
    </row>
    <row r="291" s="524" customFormat="1" ht="15.75" hidden="1" spans="1:256">
      <c r="A291" s="353" t="s">
        <v>4443</v>
      </c>
      <c r="B291" s="307" t="s">
        <v>901</v>
      </c>
      <c r="C291" s="365">
        <f ca="1">SUMIF(表1.2024年公共财政收入决算表!$A$6:$A$387,A291,表1.2024年公共财政收入决算表!$E$6:$E$387)</f>
        <v>0</v>
      </c>
      <c r="D291" s="365">
        <f t="shared" si="78"/>
        <v>0</v>
      </c>
      <c r="E291" s="542"/>
      <c r="F291" s="348"/>
      <c r="G291" s="348">
        <f ca="1" t="shared" si="79"/>
        <v>0</v>
      </c>
      <c r="H291" s="348" t="str">
        <f ca="1" t="shared" si="72"/>
        <v/>
      </c>
      <c r="I291" s="22" t="str">
        <f ca="1" t="shared" si="73"/>
        <v>否</v>
      </c>
      <c r="J291" s="547" t="str">
        <f t="shared" si="80"/>
        <v>10399</v>
      </c>
      <c r="K291" s="93" t="str">
        <f t="shared" si="74"/>
        <v>项</v>
      </c>
      <c r="L291" s="329"/>
      <c r="M291" s="329"/>
      <c r="N291" s="329"/>
      <c r="O291" s="329"/>
      <c r="P291" s="329"/>
      <c r="Q291" s="329"/>
      <c r="R291" s="329"/>
      <c r="S291" s="329"/>
      <c r="T291" s="329"/>
      <c r="U291" s="329"/>
      <c r="V291" s="329"/>
      <c r="W291" s="329"/>
      <c r="X291" s="329"/>
      <c r="Y291" s="329"/>
      <c r="Z291" s="329"/>
      <c r="AA291" s="329"/>
      <c r="AB291" s="329"/>
      <c r="AC291" s="329"/>
      <c r="AD291" s="329"/>
      <c r="AE291" s="329"/>
      <c r="AF291" s="329"/>
      <c r="AG291" s="329"/>
      <c r="AH291" s="329"/>
      <c r="AI291" s="329"/>
      <c r="AJ291" s="329"/>
      <c r="AK291" s="329"/>
      <c r="AL291" s="329"/>
      <c r="AM291" s="329"/>
      <c r="AN291" s="329"/>
      <c r="AO291" s="329"/>
      <c r="AP291" s="329"/>
      <c r="AQ291" s="329"/>
      <c r="AR291" s="329"/>
      <c r="AS291" s="329"/>
      <c r="AT291" s="329"/>
      <c r="AU291" s="329"/>
      <c r="AV291" s="329"/>
      <c r="AW291" s="329"/>
      <c r="AX291" s="329"/>
      <c r="AY291" s="329"/>
      <c r="AZ291" s="329"/>
      <c r="BA291" s="329"/>
      <c r="BB291" s="329"/>
      <c r="BC291" s="329"/>
      <c r="BD291" s="329"/>
      <c r="BE291" s="329"/>
      <c r="BF291" s="329"/>
      <c r="BG291" s="329"/>
      <c r="BH291" s="329"/>
      <c r="BI291" s="329"/>
      <c r="BJ291" s="329"/>
      <c r="BK291" s="329"/>
      <c r="BL291" s="329"/>
      <c r="BM291" s="329"/>
      <c r="BN291" s="329"/>
      <c r="BO291" s="329"/>
      <c r="BP291" s="329"/>
      <c r="BQ291" s="329"/>
      <c r="BR291" s="329"/>
      <c r="BS291" s="329"/>
      <c r="BT291" s="329"/>
      <c r="BU291" s="329"/>
      <c r="BV291" s="329"/>
      <c r="BW291" s="329"/>
      <c r="BX291" s="329"/>
      <c r="BY291" s="329"/>
      <c r="BZ291" s="329"/>
      <c r="CA291" s="329"/>
      <c r="CB291" s="329"/>
      <c r="CC291" s="329"/>
      <c r="CD291" s="329"/>
      <c r="CE291" s="329"/>
      <c r="CF291" s="329"/>
      <c r="CG291" s="329"/>
      <c r="CH291" s="329"/>
      <c r="CI291" s="329"/>
      <c r="CJ291" s="329"/>
      <c r="CK291" s="329"/>
      <c r="CL291" s="329"/>
      <c r="CM291" s="329"/>
      <c r="CN291" s="329"/>
      <c r="CO291" s="329"/>
      <c r="CP291" s="329"/>
      <c r="CQ291" s="329"/>
      <c r="CR291" s="329"/>
      <c r="CS291" s="329"/>
      <c r="CT291" s="329"/>
      <c r="CU291" s="329"/>
      <c r="CV291" s="329"/>
      <c r="CW291" s="329"/>
      <c r="CX291" s="329"/>
      <c r="CY291" s="329"/>
      <c r="CZ291" s="329"/>
      <c r="DA291" s="329"/>
      <c r="DB291" s="329"/>
      <c r="DC291" s="329"/>
      <c r="DD291" s="329"/>
      <c r="DE291" s="329"/>
      <c r="DF291" s="329"/>
      <c r="DG291" s="329"/>
      <c r="DH291" s="329"/>
      <c r="DI291" s="329"/>
      <c r="DJ291" s="329"/>
      <c r="DK291" s="329"/>
      <c r="DL291" s="329"/>
      <c r="DM291" s="329"/>
      <c r="DN291" s="329"/>
      <c r="DO291" s="329"/>
      <c r="DP291" s="329"/>
      <c r="DQ291" s="329"/>
      <c r="DR291" s="329"/>
      <c r="DS291" s="329"/>
      <c r="DT291" s="329"/>
      <c r="DU291" s="329"/>
      <c r="DV291" s="329"/>
      <c r="DW291" s="329"/>
      <c r="DX291" s="329"/>
      <c r="DY291" s="329"/>
      <c r="DZ291" s="329"/>
      <c r="EA291" s="329"/>
      <c r="EB291" s="329"/>
      <c r="EC291" s="329"/>
      <c r="ED291" s="329"/>
      <c r="EE291" s="329"/>
      <c r="EF291" s="329"/>
      <c r="EG291" s="329"/>
      <c r="EH291" s="329"/>
      <c r="EI291" s="329"/>
      <c r="EJ291" s="329"/>
      <c r="EK291" s="329"/>
      <c r="EL291" s="329"/>
      <c r="EM291" s="329"/>
      <c r="EN291" s="329"/>
      <c r="EO291" s="329"/>
      <c r="EP291" s="329"/>
      <c r="EQ291" s="329"/>
      <c r="ER291" s="329"/>
      <c r="ES291" s="329"/>
      <c r="ET291" s="329"/>
      <c r="EU291" s="329"/>
      <c r="EV291" s="329"/>
      <c r="EW291" s="329"/>
      <c r="EX291" s="329"/>
      <c r="EY291" s="329"/>
      <c r="EZ291" s="329"/>
      <c r="FA291" s="329"/>
      <c r="FB291" s="329"/>
      <c r="FC291" s="329"/>
      <c r="FD291" s="329"/>
      <c r="FE291" s="329"/>
      <c r="FF291" s="329"/>
      <c r="FG291" s="329"/>
      <c r="FH291" s="329"/>
      <c r="FI291" s="329"/>
      <c r="FJ291" s="329"/>
      <c r="FK291" s="329"/>
      <c r="FL291" s="329"/>
      <c r="FM291" s="329"/>
      <c r="FN291" s="329"/>
      <c r="FO291" s="329"/>
      <c r="FP291" s="329"/>
      <c r="FQ291" s="329"/>
      <c r="FR291" s="329"/>
      <c r="FS291" s="329"/>
      <c r="FT291" s="329"/>
      <c r="FU291" s="329"/>
      <c r="FV291" s="329"/>
      <c r="FW291" s="329"/>
      <c r="FX291" s="329"/>
      <c r="FY291" s="329"/>
      <c r="FZ291" s="329"/>
      <c r="GA291" s="329"/>
      <c r="GB291" s="329"/>
      <c r="GC291" s="329"/>
      <c r="GD291" s="329"/>
      <c r="GE291" s="329"/>
      <c r="GF291" s="329"/>
      <c r="GG291" s="329"/>
      <c r="GH291" s="329"/>
      <c r="GI291" s="329"/>
      <c r="GJ291" s="329"/>
      <c r="GK291" s="329"/>
      <c r="GL291" s="329"/>
      <c r="GM291" s="329"/>
      <c r="GN291" s="329"/>
      <c r="GO291" s="329"/>
      <c r="GP291" s="329"/>
      <c r="GQ291" s="329"/>
      <c r="GR291" s="329"/>
      <c r="GS291" s="329"/>
      <c r="GT291" s="329"/>
      <c r="GU291" s="329"/>
      <c r="GV291" s="329"/>
      <c r="GW291" s="329"/>
      <c r="GX291" s="329"/>
      <c r="GY291" s="329"/>
      <c r="GZ291" s="329"/>
      <c r="HA291" s="329"/>
      <c r="HB291" s="329"/>
      <c r="HC291" s="329"/>
      <c r="HD291" s="329"/>
      <c r="HE291" s="329"/>
      <c r="HF291" s="329"/>
      <c r="HG291" s="329"/>
      <c r="HH291" s="329"/>
      <c r="HI291" s="329"/>
      <c r="HJ291" s="329"/>
      <c r="HK291" s="329"/>
      <c r="HL291" s="329"/>
      <c r="HM291" s="329"/>
      <c r="HN291" s="329"/>
      <c r="HO291" s="329"/>
      <c r="HP291" s="329"/>
      <c r="HQ291" s="329"/>
      <c r="HR291" s="329"/>
      <c r="HS291" s="329"/>
      <c r="HT291" s="329"/>
      <c r="HU291" s="329"/>
      <c r="HV291" s="329"/>
      <c r="HW291" s="329"/>
      <c r="HX291" s="329"/>
      <c r="HY291" s="329"/>
      <c r="HZ291" s="329"/>
      <c r="IA291" s="329"/>
      <c r="IB291" s="329"/>
      <c r="IC291" s="329"/>
      <c r="ID291" s="329"/>
      <c r="IE291" s="329"/>
      <c r="IF291" s="329"/>
      <c r="IG291" s="329"/>
      <c r="IH291" s="329"/>
      <c r="II291" s="329"/>
      <c r="IJ291" s="329"/>
      <c r="IK291" s="329"/>
      <c r="IL291" s="329"/>
      <c r="IM291" s="329"/>
      <c r="IN291" s="329"/>
      <c r="IO291" s="329"/>
      <c r="IP291" s="329"/>
      <c r="IQ291" s="329"/>
      <c r="IR291" s="329"/>
      <c r="IS291" s="329"/>
      <c r="IT291" s="329"/>
      <c r="IU291" s="329"/>
      <c r="IV291" s="329"/>
    </row>
    <row r="292" s="524" customFormat="1" ht="15.75" hidden="1" spans="1:256">
      <c r="A292" s="353" t="s">
        <v>4444</v>
      </c>
      <c r="B292" s="307" t="s">
        <v>903</v>
      </c>
      <c r="C292" s="365">
        <f ca="1">SUMIF(表1.2024年公共财政收入决算表!$A$6:$A$387,A292,表1.2024年公共财政收入决算表!$E$6:$E$387)</f>
        <v>0</v>
      </c>
      <c r="D292" s="365">
        <f t="shared" si="78"/>
        <v>0</v>
      </c>
      <c r="E292" s="542"/>
      <c r="F292" s="348"/>
      <c r="G292" s="348">
        <f ca="1" t="shared" si="79"/>
        <v>0</v>
      </c>
      <c r="H292" s="348" t="str">
        <f ca="1" t="shared" si="72"/>
        <v/>
      </c>
      <c r="I292" s="22" t="str">
        <f ca="1" t="shared" si="73"/>
        <v>否</v>
      </c>
      <c r="J292" s="547" t="str">
        <f t="shared" si="80"/>
        <v>10399</v>
      </c>
      <c r="K292" s="93" t="str">
        <f t="shared" si="74"/>
        <v>项</v>
      </c>
      <c r="L292" s="329"/>
      <c r="M292" s="329"/>
      <c r="N292" s="329"/>
      <c r="O292" s="329"/>
      <c r="P292" s="329"/>
      <c r="Q292" s="329"/>
      <c r="R292" s="329"/>
      <c r="S292" s="329"/>
      <c r="T292" s="329"/>
      <c r="U292" s="329"/>
      <c r="V292" s="329"/>
      <c r="W292" s="329"/>
      <c r="X292" s="329"/>
      <c r="Y292" s="329"/>
      <c r="Z292" s="329"/>
      <c r="AA292" s="329"/>
      <c r="AB292" s="329"/>
      <c r="AC292" s="329"/>
      <c r="AD292" s="329"/>
      <c r="AE292" s="329"/>
      <c r="AF292" s="329"/>
      <c r="AG292" s="329"/>
      <c r="AH292" s="329"/>
      <c r="AI292" s="329"/>
      <c r="AJ292" s="329"/>
      <c r="AK292" s="329"/>
      <c r="AL292" s="329"/>
      <c r="AM292" s="329"/>
      <c r="AN292" s="329"/>
      <c r="AO292" s="329"/>
      <c r="AP292" s="329"/>
      <c r="AQ292" s="329"/>
      <c r="AR292" s="329"/>
      <c r="AS292" s="329"/>
      <c r="AT292" s="329"/>
      <c r="AU292" s="329"/>
      <c r="AV292" s="329"/>
      <c r="AW292" s="329"/>
      <c r="AX292" s="329"/>
      <c r="AY292" s="329"/>
      <c r="AZ292" s="329"/>
      <c r="BA292" s="329"/>
      <c r="BB292" s="329"/>
      <c r="BC292" s="329"/>
      <c r="BD292" s="329"/>
      <c r="BE292" s="329"/>
      <c r="BF292" s="329"/>
      <c r="BG292" s="329"/>
      <c r="BH292" s="329"/>
      <c r="BI292" s="329"/>
      <c r="BJ292" s="329"/>
      <c r="BK292" s="329"/>
      <c r="BL292" s="329"/>
      <c r="BM292" s="329"/>
      <c r="BN292" s="329"/>
      <c r="BO292" s="329"/>
      <c r="BP292" s="329"/>
      <c r="BQ292" s="329"/>
      <c r="BR292" s="329"/>
      <c r="BS292" s="329"/>
      <c r="BT292" s="329"/>
      <c r="BU292" s="329"/>
      <c r="BV292" s="329"/>
      <c r="BW292" s="329"/>
      <c r="BX292" s="329"/>
      <c r="BY292" s="329"/>
      <c r="BZ292" s="329"/>
      <c r="CA292" s="329"/>
      <c r="CB292" s="329"/>
      <c r="CC292" s="329"/>
      <c r="CD292" s="329"/>
      <c r="CE292" s="329"/>
      <c r="CF292" s="329"/>
      <c r="CG292" s="329"/>
      <c r="CH292" s="329"/>
      <c r="CI292" s="329"/>
      <c r="CJ292" s="329"/>
      <c r="CK292" s="329"/>
      <c r="CL292" s="329"/>
      <c r="CM292" s="329"/>
      <c r="CN292" s="329"/>
      <c r="CO292" s="329"/>
      <c r="CP292" s="329"/>
      <c r="CQ292" s="329"/>
      <c r="CR292" s="329"/>
      <c r="CS292" s="329"/>
      <c r="CT292" s="329"/>
      <c r="CU292" s="329"/>
      <c r="CV292" s="329"/>
      <c r="CW292" s="329"/>
      <c r="CX292" s="329"/>
      <c r="CY292" s="329"/>
      <c r="CZ292" s="329"/>
      <c r="DA292" s="329"/>
      <c r="DB292" s="329"/>
      <c r="DC292" s="329"/>
      <c r="DD292" s="329"/>
      <c r="DE292" s="329"/>
      <c r="DF292" s="329"/>
      <c r="DG292" s="329"/>
      <c r="DH292" s="329"/>
      <c r="DI292" s="329"/>
      <c r="DJ292" s="329"/>
      <c r="DK292" s="329"/>
      <c r="DL292" s="329"/>
      <c r="DM292" s="329"/>
      <c r="DN292" s="329"/>
      <c r="DO292" s="329"/>
      <c r="DP292" s="329"/>
      <c r="DQ292" s="329"/>
      <c r="DR292" s="329"/>
      <c r="DS292" s="329"/>
      <c r="DT292" s="329"/>
      <c r="DU292" s="329"/>
      <c r="DV292" s="329"/>
      <c r="DW292" s="329"/>
      <c r="DX292" s="329"/>
      <c r="DY292" s="329"/>
      <c r="DZ292" s="329"/>
      <c r="EA292" s="329"/>
      <c r="EB292" s="329"/>
      <c r="EC292" s="329"/>
      <c r="ED292" s="329"/>
      <c r="EE292" s="329"/>
      <c r="EF292" s="329"/>
      <c r="EG292" s="329"/>
      <c r="EH292" s="329"/>
      <c r="EI292" s="329"/>
      <c r="EJ292" s="329"/>
      <c r="EK292" s="329"/>
      <c r="EL292" s="329"/>
      <c r="EM292" s="329"/>
      <c r="EN292" s="329"/>
      <c r="EO292" s="329"/>
      <c r="EP292" s="329"/>
      <c r="EQ292" s="329"/>
      <c r="ER292" s="329"/>
      <c r="ES292" s="329"/>
      <c r="ET292" s="329"/>
      <c r="EU292" s="329"/>
      <c r="EV292" s="329"/>
      <c r="EW292" s="329"/>
      <c r="EX292" s="329"/>
      <c r="EY292" s="329"/>
      <c r="EZ292" s="329"/>
      <c r="FA292" s="329"/>
      <c r="FB292" s="329"/>
      <c r="FC292" s="329"/>
      <c r="FD292" s="329"/>
      <c r="FE292" s="329"/>
      <c r="FF292" s="329"/>
      <c r="FG292" s="329"/>
      <c r="FH292" s="329"/>
      <c r="FI292" s="329"/>
      <c r="FJ292" s="329"/>
      <c r="FK292" s="329"/>
      <c r="FL292" s="329"/>
      <c r="FM292" s="329"/>
      <c r="FN292" s="329"/>
      <c r="FO292" s="329"/>
      <c r="FP292" s="329"/>
      <c r="FQ292" s="329"/>
      <c r="FR292" s="329"/>
      <c r="FS292" s="329"/>
      <c r="FT292" s="329"/>
      <c r="FU292" s="329"/>
      <c r="FV292" s="329"/>
      <c r="FW292" s="329"/>
      <c r="FX292" s="329"/>
      <c r="FY292" s="329"/>
      <c r="FZ292" s="329"/>
      <c r="GA292" s="329"/>
      <c r="GB292" s="329"/>
      <c r="GC292" s="329"/>
      <c r="GD292" s="329"/>
      <c r="GE292" s="329"/>
      <c r="GF292" s="329"/>
      <c r="GG292" s="329"/>
      <c r="GH292" s="329"/>
      <c r="GI292" s="329"/>
      <c r="GJ292" s="329"/>
      <c r="GK292" s="329"/>
      <c r="GL292" s="329"/>
      <c r="GM292" s="329"/>
      <c r="GN292" s="329"/>
      <c r="GO292" s="329"/>
      <c r="GP292" s="329"/>
      <c r="GQ292" s="329"/>
      <c r="GR292" s="329"/>
      <c r="GS292" s="329"/>
      <c r="GT292" s="329"/>
      <c r="GU292" s="329"/>
      <c r="GV292" s="329"/>
      <c r="GW292" s="329"/>
      <c r="GX292" s="329"/>
      <c r="GY292" s="329"/>
      <c r="GZ292" s="329"/>
      <c r="HA292" s="329"/>
      <c r="HB292" s="329"/>
      <c r="HC292" s="329"/>
      <c r="HD292" s="329"/>
      <c r="HE292" s="329"/>
      <c r="HF292" s="329"/>
      <c r="HG292" s="329"/>
      <c r="HH292" s="329"/>
      <c r="HI292" s="329"/>
      <c r="HJ292" s="329"/>
      <c r="HK292" s="329"/>
      <c r="HL292" s="329"/>
      <c r="HM292" s="329"/>
      <c r="HN292" s="329"/>
      <c r="HO292" s="329"/>
      <c r="HP292" s="329"/>
      <c r="HQ292" s="329"/>
      <c r="HR292" s="329"/>
      <c r="HS292" s="329"/>
      <c r="HT292" s="329"/>
      <c r="HU292" s="329"/>
      <c r="HV292" s="329"/>
      <c r="HW292" s="329"/>
      <c r="HX292" s="329"/>
      <c r="HY292" s="329"/>
      <c r="HZ292" s="329"/>
      <c r="IA292" s="329"/>
      <c r="IB292" s="329"/>
      <c r="IC292" s="329"/>
      <c r="ID292" s="329"/>
      <c r="IE292" s="329"/>
      <c r="IF292" s="329"/>
      <c r="IG292" s="329"/>
      <c r="IH292" s="329"/>
      <c r="II292" s="329"/>
      <c r="IJ292" s="329"/>
      <c r="IK292" s="329"/>
      <c r="IL292" s="329"/>
      <c r="IM292" s="329"/>
      <c r="IN292" s="329"/>
      <c r="IO292" s="329"/>
      <c r="IP292" s="329"/>
      <c r="IQ292" s="329"/>
      <c r="IR292" s="329"/>
      <c r="IS292" s="329"/>
      <c r="IT292" s="329"/>
      <c r="IU292" s="329"/>
      <c r="IV292" s="329"/>
    </row>
    <row r="293" s="524" customFormat="1" ht="15.75" hidden="1" spans="1:256">
      <c r="A293" s="353" t="s">
        <v>4445</v>
      </c>
      <c r="B293" s="307" t="s">
        <v>904</v>
      </c>
      <c r="C293" s="365">
        <f ca="1">SUMIF(表1.2024年公共财政收入决算表!$A$6:$A$387,A293,表1.2024年公共财政收入决算表!$E$6:$E$387)</f>
        <v>0</v>
      </c>
      <c r="D293" s="365">
        <f t="shared" si="78"/>
        <v>0</v>
      </c>
      <c r="E293" s="542"/>
      <c r="F293" s="348"/>
      <c r="G293" s="348">
        <f ca="1" t="shared" si="79"/>
        <v>0</v>
      </c>
      <c r="H293" s="348" t="str">
        <f ca="1" t="shared" si="72"/>
        <v/>
      </c>
      <c r="I293" s="22" t="str">
        <f ca="1" t="shared" si="73"/>
        <v>否</v>
      </c>
      <c r="J293" s="547" t="str">
        <f t="shared" si="80"/>
        <v>10399</v>
      </c>
      <c r="K293" s="93" t="str">
        <f t="shared" si="74"/>
        <v>项</v>
      </c>
      <c r="L293" s="329"/>
      <c r="M293" s="329"/>
      <c r="N293" s="329"/>
      <c r="O293" s="329"/>
      <c r="P293" s="329"/>
      <c r="Q293" s="329"/>
      <c r="R293" s="329"/>
      <c r="S293" s="329"/>
      <c r="T293" s="329"/>
      <c r="U293" s="329"/>
      <c r="V293" s="329"/>
      <c r="W293" s="329"/>
      <c r="X293" s="329"/>
      <c r="Y293" s="329"/>
      <c r="Z293" s="329"/>
      <c r="AA293" s="329"/>
      <c r="AB293" s="329"/>
      <c r="AC293" s="329"/>
      <c r="AD293" s="329"/>
      <c r="AE293" s="329"/>
      <c r="AF293" s="329"/>
      <c r="AG293" s="329"/>
      <c r="AH293" s="329"/>
      <c r="AI293" s="329"/>
      <c r="AJ293" s="329"/>
      <c r="AK293" s="329"/>
      <c r="AL293" s="329"/>
      <c r="AM293" s="329"/>
      <c r="AN293" s="329"/>
      <c r="AO293" s="329"/>
      <c r="AP293" s="329"/>
      <c r="AQ293" s="329"/>
      <c r="AR293" s="329"/>
      <c r="AS293" s="329"/>
      <c r="AT293" s="329"/>
      <c r="AU293" s="329"/>
      <c r="AV293" s="329"/>
      <c r="AW293" s="329"/>
      <c r="AX293" s="329"/>
      <c r="AY293" s="329"/>
      <c r="AZ293" s="329"/>
      <c r="BA293" s="329"/>
      <c r="BB293" s="329"/>
      <c r="BC293" s="329"/>
      <c r="BD293" s="329"/>
      <c r="BE293" s="329"/>
      <c r="BF293" s="329"/>
      <c r="BG293" s="329"/>
      <c r="BH293" s="329"/>
      <c r="BI293" s="329"/>
      <c r="BJ293" s="329"/>
      <c r="BK293" s="329"/>
      <c r="BL293" s="329"/>
      <c r="BM293" s="329"/>
      <c r="BN293" s="329"/>
      <c r="BO293" s="329"/>
      <c r="BP293" s="329"/>
      <c r="BQ293" s="329"/>
      <c r="BR293" s="329"/>
      <c r="BS293" s="329"/>
      <c r="BT293" s="329"/>
      <c r="BU293" s="329"/>
      <c r="BV293" s="329"/>
      <c r="BW293" s="329"/>
      <c r="BX293" s="329"/>
      <c r="BY293" s="329"/>
      <c r="BZ293" s="329"/>
      <c r="CA293" s="329"/>
      <c r="CB293" s="329"/>
      <c r="CC293" s="329"/>
      <c r="CD293" s="329"/>
      <c r="CE293" s="329"/>
      <c r="CF293" s="329"/>
      <c r="CG293" s="329"/>
      <c r="CH293" s="329"/>
      <c r="CI293" s="329"/>
      <c r="CJ293" s="329"/>
      <c r="CK293" s="329"/>
      <c r="CL293" s="329"/>
      <c r="CM293" s="329"/>
      <c r="CN293" s="329"/>
      <c r="CO293" s="329"/>
      <c r="CP293" s="329"/>
      <c r="CQ293" s="329"/>
      <c r="CR293" s="329"/>
      <c r="CS293" s="329"/>
      <c r="CT293" s="329"/>
      <c r="CU293" s="329"/>
      <c r="CV293" s="329"/>
      <c r="CW293" s="329"/>
      <c r="CX293" s="329"/>
      <c r="CY293" s="329"/>
      <c r="CZ293" s="329"/>
      <c r="DA293" s="329"/>
      <c r="DB293" s="329"/>
      <c r="DC293" s="329"/>
      <c r="DD293" s="329"/>
      <c r="DE293" s="329"/>
      <c r="DF293" s="329"/>
      <c r="DG293" s="329"/>
      <c r="DH293" s="329"/>
      <c r="DI293" s="329"/>
      <c r="DJ293" s="329"/>
      <c r="DK293" s="329"/>
      <c r="DL293" s="329"/>
      <c r="DM293" s="329"/>
      <c r="DN293" s="329"/>
      <c r="DO293" s="329"/>
      <c r="DP293" s="329"/>
      <c r="DQ293" s="329"/>
      <c r="DR293" s="329"/>
      <c r="DS293" s="329"/>
      <c r="DT293" s="329"/>
      <c r="DU293" s="329"/>
      <c r="DV293" s="329"/>
      <c r="DW293" s="329"/>
      <c r="DX293" s="329"/>
      <c r="DY293" s="329"/>
      <c r="DZ293" s="329"/>
      <c r="EA293" s="329"/>
      <c r="EB293" s="329"/>
      <c r="EC293" s="329"/>
      <c r="ED293" s="329"/>
      <c r="EE293" s="329"/>
      <c r="EF293" s="329"/>
      <c r="EG293" s="329"/>
      <c r="EH293" s="329"/>
      <c r="EI293" s="329"/>
      <c r="EJ293" s="329"/>
      <c r="EK293" s="329"/>
      <c r="EL293" s="329"/>
      <c r="EM293" s="329"/>
      <c r="EN293" s="329"/>
      <c r="EO293" s="329"/>
      <c r="EP293" s="329"/>
      <c r="EQ293" s="329"/>
      <c r="ER293" s="329"/>
      <c r="ES293" s="329"/>
      <c r="ET293" s="329"/>
      <c r="EU293" s="329"/>
      <c r="EV293" s="329"/>
      <c r="EW293" s="329"/>
      <c r="EX293" s="329"/>
      <c r="EY293" s="329"/>
      <c r="EZ293" s="329"/>
      <c r="FA293" s="329"/>
      <c r="FB293" s="329"/>
      <c r="FC293" s="329"/>
      <c r="FD293" s="329"/>
      <c r="FE293" s="329"/>
      <c r="FF293" s="329"/>
      <c r="FG293" s="329"/>
      <c r="FH293" s="329"/>
      <c r="FI293" s="329"/>
      <c r="FJ293" s="329"/>
      <c r="FK293" s="329"/>
      <c r="FL293" s="329"/>
      <c r="FM293" s="329"/>
      <c r="FN293" s="329"/>
      <c r="FO293" s="329"/>
      <c r="FP293" s="329"/>
      <c r="FQ293" s="329"/>
      <c r="FR293" s="329"/>
      <c r="FS293" s="329"/>
      <c r="FT293" s="329"/>
      <c r="FU293" s="329"/>
      <c r="FV293" s="329"/>
      <c r="FW293" s="329"/>
      <c r="FX293" s="329"/>
      <c r="FY293" s="329"/>
      <c r="FZ293" s="329"/>
      <c r="GA293" s="329"/>
      <c r="GB293" s="329"/>
      <c r="GC293" s="329"/>
      <c r="GD293" s="329"/>
      <c r="GE293" s="329"/>
      <c r="GF293" s="329"/>
      <c r="GG293" s="329"/>
      <c r="GH293" s="329"/>
      <c r="GI293" s="329"/>
      <c r="GJ293" s="329"/>
      <c r="GK293" s="329"/>
      <c r="GL293" s="329"/>
      <c r="GM293" s="329"/>
      <c r="GN293" s="329"/>
      <c r="GO293" s="329"/>
      <c r="GP293" s="329"/>
      <c r="GQ293" s="329"/>
      <c r="GR293" s="329"/>
      <c r="GS293" s="329"/>
      <c r="GT293" s="329"/>
      <c r="GU293" s="329"/>
      <c r="GV293" s="329"/>
      <c r="GW293" s="329"/>
      <c r="GX293" s="329"/>
      <c r="GY293" s="329"/>
      <c r="GZ293" s="329"/>
      <c r="HA293" s="329"/>
      <c r="HB293" s="329"/>
      <c r="HC293" s="329"/>
      <c r="HD293" s="329"/>
      <c r="HE293" s="329"/>
      <c r="HF293" s="329"/>
      <c r="HG293" s="329"/>
      <c r="HH293" s="329"/>
      <c r="HI293" s="329"/>
      <c r="HJ293" s="329"/>
      <c r="HK293" s="329"/>
      <c r="HL293" s="329"/>
      <c r="HM293" s="329"/>
      <c r="HN293" s="329"/>
      <c r="HO293" s="329"/>
      <c r="HP293" s="329"/>
      <c r="HQ293" s="329"/>
      <c r="HR293" s="329"/>
      <c r="HS293" s="329"/>
      <c r="HT293" s="329"/>
      <c r="HU293" s="329"/>
      <c r="HV293" s="329"/>
      <c r="HW293" s="329"/>
      <c r="HX293" s="329"/>
      <c r="HY293" s="329"/>
      <c r="HZ293" s="329"/>
      <c r="IA293" s="329"/>
      <c r="IB293" s="329"/>
      <c r="IC293" s="329"/>
      <c r="ID293" s="329"/>
      <c r="IE293" s="329"/>
      <c r="IF293" s="329"/>
      <c r="IG293" s="329"/>
      <c r="IH293" s="329"/>
      <c r="II293" s="329"/>
      <c r="IJ293" s="329"/>
      <c r="IK293" s="329"/>
      <c r="IL293" s="329"/>
      <c r="IM293" s="329"/>
      <c r="IN293" s="329"/>
      <c r="IO293" s="329"/>
      <c r="IP293" s="329"/>
      <c r="IQ293" s="329"/>
      <c r="IR293" s="329"/>
      <c r="IS293" s="329"/>
      <c r="IT293" s="329"/>
      <c r="IU293" s="329"/>
      <c r="IV293" s="329"/>
    </row>
    <row r="294" s="524" customFormat="1" ht="15.75" hidden="1" spans="1:256">
      <c r="A294" s="353" t="s">
        <v>4446</v>
      </c>
      <c r="B294" s="307" t="s">
        <v>905</v>
      </c>
      <c r="C294" s="365">
        <f ca="1">SUMIF(表1.2024年公共财政收入决算表!$A$6:$A$387,A294,表1.2024年公共财政收入决算表!$E$6:$E$387)</f>
        <v>0</v>
      </c>
      <c r="D294" s="365">
        <f t="shared" si="78"/>
        <v>0</v>
      </c>
      <c r="E294" s="542"/>
      <c r="F294" s="348"/>
      <c r="G294" s="348">
        <f ca="1" t="shared" si="79"/>
        <v>0</v>
      </c>
      <c r="H294" s="348" t="str">
        <f ca="1" t="shared" si="72"/>
        <v/>
      </c>
      <c r="I294" s="22" t="str">
        <f ca="1" t="shared" si="73"/>
        <v>否</v>
      </c>
      <c r="J294" s="547" t="str">
        <f t="shared" si="80"/>
        <v>10399</v>
      </c>
      <c r="K294" s="93" t="str">
        <f t="shared" si="74"/>
        <v>项</v>
      </c>
      <c r="L294" s="329"/>
      <c r="M294" s="329"/>
      <c r="N294" s="329"/>
      <c r="O294" s="329"/>
      <c r="P294" s="329"/>
      <c r="Q294" s="329"/>
      <c r="R294" s="329"/>
      <c r="S294" s="329"/>
      <c r="T294" s="329"/>
      <c r="U294" s="329"/>
      <c r="V294" s="329"/>
      <c r="W294" s="329"/>
      <c r="X294" s="329"/>
      <c r="Y294" s="329"/>
      <c r="Z294" s="329"/>
      <c r="AA294" s="329"/>
      <c r="AB294" s="329"/>
      <c r="AC294" s="329"/>
      <c r="AD294" s="329"/>
      <c r="AE294" s="329"/>
      <c r="AF294" s="329"/>
      <c r="AG294" s="329"/>
      <c r="AH294" s="329"/>
      <c r="AI294" s="329"/>
      <c r="AJ294" s="329"/>
      <c r="AK294" s="329"/>
      <c r="AL294" s="329"/>
      <c r="AM294" s="329"/>
      <c r="AN294" s="329"/>
      <c r="AO294" s="329"/>
      <c r="AP294" s="329"/>
      <c r="AQ294" s="329"/>
      <c r="AR294" s="329"/>
      <c r="AS294" s="329"/>
      <c r="AT294" s="329"/>
      <c r="AU294" s="329"/>
      <c r="AV294" s="329"/>
      <c r="AW294" s="329"/>
      <c r="AX294" s="329"/>
      <c r="AY294" s="329"/>
      <c r="AZ294" s="329"/>
      <c r="BA294" s="329"/>
      <c r="BB294" s="329"/>
      <c r="BC294" s="329"/>
      <c r="BD294" s="329"/>
      <c r="BE294" s="329"/>
      <c r="BF294" s="329"/>
      <c r="BG294" s="329"/>
      <c r="BH294" s="329"/>
      <c r="BI294" s="329"/>
      <c r="BJ294" s="329"/>
      <c r="BK294" s="329"/>
      <c r="BL294" s="329"/>
      <c r="BM294" s="329"/>
      <c r="BN294" s="329"/>
      <c r="BO294" s="329"/>
      <c r="BP294" s="329"/>
      <c r="BQ294" s="329"/>
      <c r="BR294" s="329"/>
      <c r="BS294" s="329"/>
      <c r="BT294" s="329"/>
      <c r="BU294" s="329"/>
      <c r="BV294" s="329"/>
      <c r="BW294" s="329"/>
      <c r="BX294" s="329"/>
      <c r="BY294" s="329"/>
      <c r="BZ294" s="329"/>
      <c r="CA294" s="329"/>
      <c r="CB294" s="329"/>
      <c r="CC294" s="329"/>
      <c r="CD294" s="329"/>
      <c r="CE294" s="329"/>
      <c r="CF294" s="329"/>
      <c r="CG294" s="329"/>
      <c r="CH294" s="329"/>
      <c r="CI294" s="329"/>
      <c r="CJ294" s="329"/>
      <c r="CK294" s="329"/>
      <c r="CL294" s="329"/>
      <c r="CM294" s="329"/>
      <c r="CN294" s="329"/>
      <c r="CO294" s="329"/>
      <c r="CP294" s="329"/>
      <c r="CQ294" s="329"/>
      <c r="CR294" s="329"/>
      <c r="CS294" s="329"/>
      <c r="CT294" s="329"/>
      <c r="CU294" s="329"/>
      <c r="CV294" s="329"/>
      <c r="CW294" s="329"/>
      <c r="CX294" s="329"/>
      <c r="CY294" s="329"/>
      <c r="CZ294" s="329"/>
      <c r="DA294" s="329"/>
      <c r="DB294" s="329"/>
      <c r="DC294" s="329"/>
      <c r="DD294" s="329"/>
      <c r="DE294" s="329"/>
      <c r="DF294" s="329"/>
      <c r="DG294" s="329"/>
      <c r="DH294" s="329"/>
      <c r="DI294" s="329"/>
      <c r="DJ294" s="329"/>
      <c r="DK294" s="329"/>
      <c r="DL294" s="329"/>
      <c r="DM294" s="329"/>
      <c r="DN294" s="329"/>
      <c r="DO294" s="329"/>
      <c r="DP294" s="329"/>
      <c r="DQ294" s="329"/>
      <c r="DR294" s="329"/>
      <c r="DS294" s="329"/>
      <c r="DT294" s="329"/>
      <c r="DU294" s="329"/>
      <c r="DV294" s="329"/>
      <c r="DW294" s="329"/>
      <c r="DX294" s="329"/>
      <c r="DY294" s="329"/>
      <c r="DZ294" s="329"/>
      <c r="EA294" s="329"/>
      <c r="EB294" s="329"/>
      <c r="EC294" s="329"/>
      <c r="ED294" s="329"/>
      <c r="EE294" s="329"/>
      <c r="EF294" s="329"/>
      <c r="EG294" s="329"/>
      <c r="EH294" s="329"/>
      <c r="EI294" s="329"/>
      <c r="EJ294" s="329"/>
      <c r="EK294" s="329"/>
      <c r="EL294" s="329"/>
      <c r="EM294" s="329"/>
      <c r="EN294" s="329"/>
      <c r="EO294" s="329"/>
      <c r="EP294" s="329"/>
      <c r="EQ294" s="329"/>
      <c r="ER294" s="329"/>
      <c r="ES294" s="329"/>
      <c r="ET294" s="329"/>
      <c r="EU294" s="329"/>
      <c r="EV294" s="329"/>
      <c r="EW294" s="329"/>
      <c r="EX294" s="329"/>
      <c r="EY294" s="329"/>
      <c r="EZ294" s="329"/>
      <c r="FA294" s="329"/>
      <c r="FB294" s="329"/>
      <c r="FC294" s="329"/>
      <c r="FD294" s="329"/>
      <c r="FE294" s="329"/>
      <c r="FF294" s="329"/>
      <c r="FG294" s="329"/>
      <c r="FH294" s="329"/>
      <c r="FI294" s="329"/>
      <c r="FJ294" s="329"/>
      <c r="FK294" s="329"/>
      <c r="FL294" s="329"/>
      <c r="FM294" s="329"/>
      <c r="FN294" s="329"/>
      <c r="FO294" s="329"/>
      <c r="FP294" s="329"/>
      <c r="FQ294" s="329"/>
      <c r="FR294" s="329"/>
      <c r="FS294" s="329"/>
      <c r="FT294" s="329"/>
      <c r="FU294" s="329"/>
      <c r="FV294" s="329"/>
      <c r="FW294" s="329"/>
      <c r="FX294" s="329"/>
      <c r="FY294" s="329"/>
      <c r="FZ294" s="329"/>
      <c r="GA294" s="329"/>
      <c r="GB294" s="329"/>
      <c r="GC294" s="329"/>
      <c r="GD294" s="329"/>
      <c r="GE294" s="329"/>
      <c r="GF294" s="329"/>
      <c r="GG294" s="329"/>
      <c r="GH294" s="329"/>
      <c r="GI294" s="329"/>
      <c r="GJ294" s="329"/>
      <c r="GK294" s="329"/>
      <c r="GL294" s="329"/>
      <c r="GM294" s="329"/>
      <c r="GN294" s="329"/>
      <c r="GO294" s="329"/>
      <c r="GP294" s="329"/>
      <c r="GQ294" s="329"/>
      <c r="GR294" s="329"/>
      <c r="GS294" s="329"/>
      <c r="GT294" s="329"/>
      <c r="GU294" s="329"/>
      <c r="GV294" s="329"/>
      <c r="GW294" s="329"/>
      <c r="GX294" s="329"/>
      <c r="GY294" s="329"/>
      <c r="GZ294" s="329"/>
      <c r="HA294" s="329"/>
      <c r="HB294" s="329"/>
      <c r="HC294" s="329"/>
      <c r="HD294" s="329"/>
      <c r="HE294" s="329"/>
      <c r="HF294" s="329"/>
      <c r="HG294" s="329"/>
      <c r="HH294" s="329"/>
      <c r="HI294" s="329"/>
      <c r="HJ294" s="329"/>
      <c r="HK294" s="329"/>
      <c r="HL294" s="329"/>
      <c r="HM294" s="329"/>
      <c r="HN294" s="329"/>
      <c r="HO294" s="329"/>
      <c r="HP294" s="329"/>
      <c r="HQ294" s="329"/>
      <c r="HR294" s="329"/>
      <c r="HS294" s="329"/>
      <c r="HT294" s="329"/>
      <c r="HU294" s="329"/>
      <c r="HV294" s="329"/>
      <c r="HW294" s="329"/>
      <c r="HX294" s="329"/>
      <c r="HY294" s="329"/>
      <c r="HZ294" s="329"/>
      <c r="IA294" s="329"/>
      <c r="IB294" s="329"/>
      <c r="IC294" s="329"/>
      <c r="ID294" s="329"/>
      <c r="IE294" s="329"/>
      <c r="IF294" s="329"/>
      <c r="IG294" s="329"/>
      <c r="IH294" s="329"/>
      <c r="II294" s="329"/>
      <c r="IJ294" s="329"/>
      <c r="IK294" s="329"/>
      <c r="IL294" s="329"/>
      <c r="IM294" s="329"/>
      <c r="IN294" s="329"/>
      <c r="IO294" s="329"/>
      <c r="IP294" s="329"/>
      <c r="IQ294" s="329"/>
      <c r="IR294" s="329"/>
      <c r="IS294" s="329"/>
      <c r="IT294" s="329"/>
      <c r="IU294" s="329"/>
      <c r="IV294" s="329"/>
    </row>
    <row r="295" s="525" customFormat="1" spans="1:256">
      <c r="A295" s="353" t="s">
        <v>4447</v>
      </c>
      <c r="B295" s="307" t="s">
        <v>894</v>
      </c>
      <c r="C295" s="365">
        <f ca="1">SUMIF(表1.2024年公共财政收入决算表!$A$6:$A$387,A295,表1.2024年公共财政收入决算表!$E$6:$E$387)</f>
        <v>110</v>
      </c>
      <c r="D295" s="365">
        <f t="shared" si="78"/>
        <v>0</v>
      </c>
      <c r="E295" s="542"/>
      <c r="F295" s="348"/>
      <c r="G295" s="365">
        <f ca="1" t="shared" si="79"/>
        <v>-110</v>
      </c>
      <c r="H295" s="365" t="str">
        <f ca="1" t="shared" si="72"/>
        <v>-100.0%</v>
      </c>
      <c r="I295" s="22" t="str">
        <f ca="1" t="shared" si="73"/>
        <v>是</v>
      </c>
      <c r="J295" s="547" t="str">
        <f t="shared" si="80"/>
        <v>10399</v>
      </c>
      <c r="K295" s="93" t="str">
        <f t="shared" si="74"/>
        <v>项</v>
      </c>
      <c r="L295" s="545">
        <v>1</v>
      </c>
      <c r="M295" s="329"/>
      <c r="N295" s="329"/>
      <c r="O295" s="329"/>
      <c r="P295" s="329"/>
      <c r="Q295" s="329"/>
      <c r="R295" s="329"/>
      <c r="S295" s="329"/>
      <c r="T295" s="329"/>
      <c r="U295" s="329"/>
      <c r="V295" s="329"/>
      <c r="W295" s="329"/>
      <c r="X295" s="329"/>
      <c r="Y295" s="329"/>
      <c r="Z295" s="329"/>
      <c r="AA295" s="329"/>
      <c r="AB295" s="329"/>
      <c r="AC295" s="329"/>
      <c r="AD295" s="329"/>
      <c r="AE295" s="329"/>
      <c r="AF295" s="329"/>
      <c r="AG295" s="329"/>
      <c r="AH295" s="329"/>
      <c r="AI295" s="329"/>
      <c r="AJ295" s="329"/>
      <c r="AK295" s="329"/>
      <c r="AL295" s="329"/>
      <c r="AM295" s="329"/>
      <c r="AN295" s="329"/>
      <c r="AO295" s="329"/>
      <c r="AP295" s="329"/>
      <c r="AQ295" s="329"/>
      <c r="AR295" s="329"/>
      <c r="AS295" s="329"/>
      <c r="AT295" s="329"/>
      <c r="AU295" s="329"/>
      <c r="AV295" s="329"/>
      <c r="AW295" s="329"/>
      <c r="AX295" s="329"/>
      <c r="AY295" s="329"/>
      <c r="AZ295" s="329"/>
      <c r="BA295" s="329"/>
      <c r="BB295" s="329"/>
      <c r="BC295" s="329"/>
      <c r="BD295" s="329"/>
      <c r="BE295" s="329"/>
      <c r="BF295" s="329"/>
      <c r="BG295" s="329"/>
      <c r="BH295" s="329"/>
      <c r="BI295" s="329"/>
      <c r="BJ295" s="329"/>
      <c r="BK295" s="329"/>
      <c r="BL295" s="329"/>
      <c r="BM295" s="329"/>
      <c r="BN295" s="329"/>
      <c r="BO295" s="329"/>
      <c r="BP295" s="329"/>
      <c r="BQ295" s="329"/>
      <c r="BR295" s="329"/>
      <c r="BS295" s="329"/>
      <c r="BT295" s="329"/>
      <c r="BU295" s="329"/>
      <c r="BV295" s="329"/>
      <c r="BW295" s="329"/>
      <c r="BX295" s="329"/>
      <c r="BY295" s="329"/>
      <c r="BZ295" s="329"/>
      <c r="CA295" s="329"/>
      <c r="CB295" s="329"/>
      <c r="CC295" s="329"/>
      <c r="CD295" s="329"/>
      <c r="CE295" s="329"/>
      <c r="CF295" s="329"/>
      <c r="CG295" s="329"/>
      <c r="CH295" s="329"/>
      <c r="CI295" s="329"/>
      <c r="CJ295" s="329"/>
      <c r="CK295" s="329"/>
      <c r="CL295" s="329"/>
      <c r="CM295" s="329"/>
      <c r="CN295" s="329"/>
      <c r="CO295" s="329"/>
      <c r="CP295" s="329"/>
      <c r="CQ295" s="329"/>
      <c r="CR295" s="329"/>
      <c r="CS295" s="329"/>
      <c r="CT295" s="329"/>
      <c r="CU295" s="329"/>
      <c r="CV295" s="329"/>
      <c r="CW295" s="329"/>
      <c r="CX295" s="329"/>
      <c r="CY295" s="329"/>
      <c r="CZ295" s="329"/>
      <c r="DA295" s="329"/>
      <c r="DB295" s="329"/>
      <c r="DC295" s="329"/>
      <c r="DD295" s="329"/>
      <c r="DE295" s="329"/>
      <c r="DF295" s="329"/>
      <c r="DG295" s="329"/>
      <c r="DH295" s="329"/>
      <c r="DI295" s="329"/>
      <c r="DJ295" s="329"/>
      <c r="DK295" s="329"/>
      <c r="DL295" s="329"/>
      <c r="DM295" s="329"/>
      <c r="DN295" s="329"/>
      <c r="DO295" s="329"/>
      <c r="DP295" s="329"/>
      <c r="DQ295" s="329"/>
      <c r="DR295" s="329"/>
      <c r="DS295" s="329"/>
      <c r="DT295" s="329"/>
      <c r="DU295" s="329"/>
      <c r="DV295" s="329"/>
      <c r="DW295" s="329"/>
      <c r="DX295" s="329"/>
      <c r="DY295" s="329"/>
      <c r="DZ295" s="329"/>
      <c r="EA295" s="329"/>
      <c r="EB295" s="329"/>
      <c r="EC295" s="329"/>
      <c r="ED295" s="329"/>
      <c r="EE295" s="329"/>
      <c r="EF295" s="329"/>
      <c r="EG295" s="329"/>
      <c r="EH295" s="329"/>
      <c r="EI295" s="329"/>
      <c r="EJ295" s="329"/>
      <c r="EK295" s="329"/>
      <c r="EL295" s="329"/>
      <c r="EM295" s="329"/>
      <c r="EN295" s="329"/>
      <c r="EO295" s="329"/>
      <c r="EP295" s="329"/>
      <c r="EQ295" s="329"/>
      <c r="ER295" s="329"/>
      <c r="ES295" s="329"/>
      <c r="ET295" s="329"/>
      <c r="EU295" s="329"/>
      <c r="EV295" s="329"/>
      <c r="EW295" s="329"/>
      <c r="EX295" s="329"/>
      <c r="EY295" s="329"/>
      <c r="EZ295" s="329"/>
      <c r="FA295" s="329"/>
      <c r="FB295" s="329"/>
      <c r="FC295" s="329"/>
      <c r="FD295" s="329"/>
      <c r="FE295" s="329"/>
      <c r="FF295" s="329"/>
      <c r="FG295" s="329"/>
      <c r="FH295" s="329"/>
      <c r="FI295" s="329"/>
      <c r="FJ295" s="329"/>
      <c r="FK295" s="329"/>
      <c r="FL295" s="329"/>
      <c r="FM295" s="329"/>
      <c r="FN295" s="329"/>
      <c r="FO295" s="329"/>
      <c r="FP295" s="329"/>
      <c r="FQ295" s="329"/>
      <c r="FR295" s="329"/>
      <c r="FS295" s="329"/>
      <c r="FT295" s="329"/>
      <c r="FU295" s="329"/>
      <c r="FV295" s="329"/>
      <c r="FW295" s="329"/>
      <c r="FX295" s="329"/>
      <c r="FY295" s="329"/>
      <c r="FZ295" s="329"/>
      <c r="GA295" s="329"/>
      <c r="GB295" s="329"/>
      <c r="GC295" s="329"/>
      <c r="GD295" s="329"/>
      <c r="GE295" s="329"/>
      <c r="GF295" s="329"/>
      <c r="GG295" s="329"/>
      <c r="GH295" s="329"/>
      <c r="GI295" s="329"/>
      <c r="GJ295" s="329"/>
      <c r="GK295" s="329"/>
      <c r="GL295" s="329"/>
      <c r="GM295" s="329"/>
      <c r="GN295" s="329"/>
      <c r="GO295" s="329"/>
      <c r="GP295" s="329"/>
      <c r="GQ295" s="329"/>
      <c r="GR295" s="329"/>
      <c r="GS295" s="329"/>
      <c r="GT295" s="329"/>
      <c r="GU295" s="329"/>
      <c r="GV295" s="329"/>
      <c r="GW295" s="329"/>
      <c r="GX295" s="329"/>
      <c r="GY295" s="329"/>
      <c r="GZ295" s="329"/>
      <c r="HA295" s="329"/>
      <c r="HB295" s="329"/>
      <c r="HC295" s="329"/>
      <c r="HD295" s="329"/>
      <c r="HE295" s="329"/>
      <c r="HF295" s="329"/>
      <c r="HG295" s="329"/>
      <c r="HH295" s="329"/>
      <c r="HI295" s="329"/>
      <c r="HJ295" s="329"/>
      <c r="HK295" s="329"/>
      <c r="HL295" s="329"/>
      <c r="HM295" s="329"/>
      <c r="HN295" s="329"/>
      <c r="HO295" s="329"/>
      <c r="HP295" s="329"/>
      <c r="HQ295" s="329"/>
      <c r="HR295" s="329"/>
      <c r="HS295" s="329"/>
      <c r="HT295" s="329"/>
      <c r="HU295" s="329"/>
      <c r="HV295" s="329"/>
      <c r="HW295" s="329"/>
      <c r="HX295" s="329"/>
      <c r="HY295" s="329"/>
      <c r="HZ295" s="329"/>
      <c r="IA295" s="329"/>
      <c r="IB295" s="329"/>
      <c r="IC295" s="329"/>
      <c r="ID295" s="329"/>
      <c r="IE295" s="329"/>
      <c r="IF295" s="329"/>
      <c r="IG295" s="329"/>
      <c r="IH295" s="329"/>
      <c r="II295" s="329"/>
      <c r="IJ295" s="329"/>
      <c r="IK295" s="329"/>
      <c r="IL295" s="329"/>
      <c r="IM295" s="329"/>
      <c r="IN295" s="329"/>
      <c r="IO295" s="329"/>
      <c r="IP295" s="329"/>
      <c r="IQ295" s="329"/>
      <c r="IR295" s="329"/>
      <c r="IS295" s="329"/>
      <c r="IT295" s="329"/>
      <c r="IU295" s="329"/>
      <c r="IV295" s="329"/>
    </row>
    <row r="296" s="526" customFormat="1" spans="1:256">
      <c r="A296" s="555" t="s">
        <v>5</v>
      </c>
      <c r="B296" s="556"/>
      <c r="C296" s="355">
        <f ca="1">SUMIF($J$6:$J$295,"",C$6:C$295)</f>
        <v>63206</v>
      </c>
      <c r="D296" s="355">
        <f ca="1">SUMIF($J$6:$J$295,"",D$6:D$295)</f>
        <v>65100</v>
      </c>
      <c r="E296" s="355">
        <f ca="1">SUMIF($J$6:$J$295,"",E$6:E$295)</f>
        <v>65100</v>
      </c>
      <c r="F296" s="355">
        <f ca="1">SUMIF($J$6:$J$295,"",F$6:F$295)</f>
        <v>0</v>
      </c>
      <c r="G296" s="345">
        <f ca="1">SUMIF($J$6:$J$295,"",G$6:G$295)</f>
        <v>1894</v>
      </c>
      <c r="H296" s="345" t="str">
        <f ca="1" t="shared" si="72"/>
        <v>3.0%</v>
      </c>
      <c r="I296" s="22" t="str">
        <f ca="1" t="shared" si="73"/>
        <v>是</v>
      </c>
      <c r="J296" s="560"/>
      <c r="K296" s="93" t="e">
        <f t="shared" ref="K296:K301" si="81">_xlfn.IFS(LEN(A296)=3,"类",LEN(A296)=5,"款",LEN(A296)=7,"项")</f>
        <v>#N/A</v>
      </c>
      <c r="L296" s="545">
        <v>1</v>
      </c>
      <c r="M296" s="561"/>
      <c r="N296" s="561"/>
      <c r="O296" s="561"/>
      <c r="P296" s="561"/>
      <c r="Q296" s="561"/>
      <c r="R296" s="561"/>
      <c r="S296" s="561"/>
      <c r="T296" s="561"/>
      <c r="U296" s="561"/>
      <c r="V296" s="561"/>
      <c r="W296" s="561"/>
      <c r="X296" s="561"/>
      <c r="Y296" s="561"/>
      <c r="Z296" s="561"/>
      <c r="AA296" s="561"/>
      <c r="AB296" s="561"/>
      <c r="AC296" s="561"/>
      <c r="AD296" s="561"/>
      <c r="AE296" s="561"/>
      <c r="AF296" s="561"/>
      <c r="AG296" s="561"/>
      <c r="AH296" s="561"/>
      <c r="AI296" s="561"/>
      <c r="AJ296" s="561"/>
      <c r="AK296" s="561"/>
      <c r="AL296" s="561"/>
      <c r="AM296" s="561"/>
      <c r="AN296" s="561"/>
      <c r="AO296" s="561"/>
      <c r="AP296" s="561"/>
      <c r="AQ296" s="561"/>
      <c r="AR296" s="561"/>
      <c r="AS296" s="561"/>
      <c r="AT296" s="561"/>
      <c r="AU296" s="561"/>
      <c r="AV296" s="561"/>
      <c r="AW296" s="561"/>
      <c r="AX296" s="561"/>
      <c r="AY296" s="561"/>
      <c r="AZ296" s="561"/>
      <c r="BA296" s="561"/>
      <c r="BB296" s="561"/>
      <c r="BC296" s="561"/>
      <c r="BD296" s="561"/>
      <c r="BE296" s="561"/>
      <c r="BF296" s="561"/>
      <c r="BG296" s="561"/>
      <c r="BH296" s="561"/>
      <c r="BI296" s="561"/>
      <c r="BJ296" s="561"/>
      <c r="BK296" s="561"/>
      <c r="BL296" s="561"/>
      <c r="BM296" s="561"/>
      <c r="BN296" s="561"/>
      <c r="BO296" s="561"/>
      <c r="BP296" s="561"/>
      <c r="BQ296" s="561"/>
      <c r="BR296" s="561"/>
      <c r="BS296" s="561"/>
      <c r="BT296" s="561"/>
      <c r="BU296" s="561"/>
      <c r="BV296" s="561"/>
      <c r="BW296" s="561"/>
      <c r="BX296" s="561"/>
      <c r="BY296" s="561"/>
      <c r="BZ296" s="561"/>
      <c r="CA296" s="561"/>
      <c r="CB296" s="561"/>
      <c r="CC296" s="561"/>
      <c r="CD296" s="561"/>
      <c r="CE296" s="561"/>
      <c r="CF296" s="561"/>
      <c r="CG296" s="561"/>
      <c r="CH296" s="561"/>
      <c r="CI296" s="561"/>
      <c r="CJ296" s="561"/>
      <c r="CK296" s="561"/>
      <c r="CL296" s="561"/>
      <c r="CM296" s="561"/>
      <c r="CN296" s="561"/>
      <c r="CO296" s="561"/>
      <c r="CP296" s="561"/>
      <c r="CQ296" s="561"/>
      <c r="CR296" s="561"/>
      <c r="CS296" s="561"/>
      <c r="CT296" s="561"/>
      <c r="CU296" s="561"/>
      <c r="CV296" s="561"/>
      <c r="CW296" s="561"/>
      <c r="CX296" s="561"/>
      <c r="CY296" s="561"/>
      <c r="CZ296" s="561"/>
      <c r="DA296" s="561"/>
      <c r="DB296" s="561"/>
      <c r="DC296" s="561"/>
      <c r="DD296" s="561"/>
      <c r="DE296" s="561"/>
      <c r="DF296" s="561"/>
      <c r="DG296" s="561"/>
      <c r="DH296" s="561"/>
      <c r="DI296" s="561"/>
      <c r="DJ296" s="561"/>
      <c r="DK296" s="561"/>
      <c r="DL296" s="561"/>
      <c r="DM296" s="561"/>
      <c r="DN296" s="561"/>
      <c r="DO296" s="561"/>
      <c r="DP296" s="561"/>
      <c r="DQ296" s="561"/>
      <c r="DR296" s="561"/>
      <c r="DS296" s="561"/>
      <c r="DT296" s="561"/>
      <c r="DU296" s="561"/>
      <c r="DV296" s="561"/>
      <c r="DW296" s="561"/>
      <c r="DX296" s="561"/>
      <c r="DY296" s="561"/>
      <c r="DZ296" s="561"/>
      <c r="EA296" s="561"/>
      <c r="EB296" s="561"/>
      <c r="EC296" s="561"/>
      <c r="ED296" s="561"/>
      <c r="EE296" s="561"/>
      <c r="EF296" s="561"/>
      <c r="EG296" s="561"/>
      <c r="EH296" s="561"/>
      <c r="EI296" s="561"/>
      <c r="EJ296" s="561"/>
      <c r="EK296" s="561"/>
      <c r="EL296" s="561"/>
      <c r="EM296" s="561"/>
      <c r="EN296" s="561"/>
      <c r="EO296" s="561"/>
      <c r="EP296" s="561"/>
      <c r="EQ296" s="561"/>
      <c r="ER296" s="561"/>
      <c r="ES296" s="561"/>
      <c r="ET296" s="561"/>
      <c r="EU296" s="561"/>
      <c r="EV296" s="561"/>
      <c r="EW296" s="561"/>
      <c r="EX296" s="561"/>
      <c r="EY296" s="561"/>
      <c r="EZ296" s="561"/>
      <c r="FA296" s="561"/>
      <c r="FB296" s="561"/>
      <c r="FC296" s="561"/>
      <c r="FD296" s="561"/>
      <c r="FE296" s="561"/>
      <c r="FF296" s="561"/>
      <c r="FG296" s="561"/>
      <c r="FH296" s="561"/>
      <c r="FI296" s="561"/>
      <c r="FJ296" s="561"/>
      <c r="FK296" s="561"/>
      <c r="FL296" s="561"/>
      <c r="FM296" s="561"/>
      <c r="FN296" s="561"/>
      <c r="FO296" s="561"/>
      <c r="FP296" s="561"/>
      <c r="FQ296" s="561"/>
      <c r="FR296" s="561"/>
      <c r="FS296" s="561"/>
      <c r="FT296" s="561"/>
      <c r="FU296" s="561"/>
      <c r="FV296" s="561"/>
      <c r="FW296" s="561"/>
      <c r="FX296" s="561"/>
      <c r="FY296" s="561"/>
      <c r="FZ296" s="561"/>
      <c r="GA296" s="561"/>
      <c r="GB296" s="561"/>
      <c r="GC296" s="561"/>
      <c r="GD296" s="561"/>
      <c r="GE296" s="561"/>
      <c r="GF296" s="561"/>
      <c r="GG296" s="561"/>
      <c r="GH296" s="561"/>
      <c r="GI296" s="561"/>
      <c r="GJ296" s="561"/>
      <c r="GK296" s="561"/>
      <c r="GL296" s="561"/>
      <c r="GM296" s="561"/>
      <c r="GN296" s="561"/>
      <c r="GO296" s="561"/>
      <c r="GP296" s="561"/>
      <c r="GQ296" s="561"/>
      <c r="GR296" s="561"/>
      <c r="GS296" s="561"/>
      <c r="GT296" s="561"/>
      <c r="GU296" s="561"/>
      <c r="GV296" s="561"/>
      <c r="GW296" s="561"/>
      <c r="GX296" s="561"/>
      <c r="GY296" s="561"/>
      <c r="GZ296" s="561"/>
      <c r="HA296" s="561"/>
      <c r="HB296" s="561"/>
      <c r="HC296" s="561"/>
      <c r="HD296" s="561"/>
      <c r="HE296" s="561"/>
      <c r="HF296" s="561"/>
      <c r="HG296" s="561"/>
      <c r="HH296" s="561"/>
      <c r="HI296" s="561"/>
      <c r="HJ296" s="561"/>
      <c r="HK296" s="561"/>
      <c r="HL296" s="561"/>
      <c r="HM296" s="561"/>
      <c r="HN296" s="561"/>
      <c r="HO296" s="561"/>
      <c r="HP296" s="561"/>
      <c r="HQ296" s="561"/>
      <c r="HR296" s="561"/>
      <c r="HS296" s="561"/>
      <c r="HT296" s="561"/>
      <c r="HU296" s="561"/>
      <c r="HV296" s="561"/>
      <c r="HW296" s="561"/>
      <c r="HX296" s="561"/>
      <c r="HY296" s="561"/>
      <c r="HZ296" s="561"/>
      <c r="IA296" s="561"/>
      <c r="IB296" s="561"/>
      <c r="IC296" s="561"/>
      <c r="ID296" s="561"/>
      <c r="IE296" s="561"/>
      <c r="IF296" s="561"/>
      <c r="IG296" s="561"/>
      <c r="IH296" s="561"/>
      <c r="II296" s="561"/>
      <c r="IJ296" s="561"/>
      <c r="IK296" s="561"/>
      <c r="IL296" s="561"/>
      <c r="IM296" s="561"/>
      <c r="IN296" s="561"/>
      <c r="IO296" s="561"/>
      <c r="IP296" s="561"/>
      <c r="IQ296" s="561"/>
      <c r="IR296" s="561"/>
      <c r="IS296" s="561"/>
      <c r="IT296" s="561"/>
      <c r="IU296" s="561"/>
      <c r="IV296" s="561"/>
    </row>
    <row r="297" customFormat="1" ht="15.75" hidden="1" spans="1:256">
      <c r="A297" s="557" t="s">
        <v>4449</v>
      </c>
      <c r="B297" s="558" t="s">
        <v>3212</v>
      </c>
      <c r="C297" s="559">
        <f ca="1">表1.2024年公共财政收入决算表!E297</f>
        <v>0</v>
      </c>
      <c r="D297" s="538">
        <f ca="1">SUMIF($J298:$J$390,$A297,D298:D$390)</f>
        <v>0</v>
      </c>
      <c r="E297" s="538">
        <f ca="1">SUMIF($J298:$J$390,$A297,E298:E$390)</f>
        <v>0</v>
      </c>
      <c r="F297" s="538">
        <f ca="1">SUMIF($J298:$J$390,$A297,F298:F$390)</f>
        <v>0</v>
      </c>
      <c r="G297" s="538">
        <f ca="1">SUMIF($J298:$J$390,$A297,G298:G$390)</f>
        <v>0</v>
      </c>
      <c r="H297" s="538" t="str">
        <f ca="1" t="shared" si="72"/>
        <v/>
      </c>
      <c r="I297" s="22" t="str">
        <f ca="1" t="shared" si="73"/>
        <v>否</v>
      </c>
      <c r="J297" s="548"/>
      <c r="K297" s="93" t="str">
        <f t="shared" si="81"/>
        <v>类</v>
      </c>
      <c r="L297" s="250"/>
      <c r="M297" s="250"/>
      <c r="N297" s="250"/>
      <c r="O297" s="250"/>
      <c r="P297" s="250"/>
      <c r="Q297" s="250"/>
      <c r="R297" s="250"/>
      <c r="S297" s="250"/>
      <c r="T297" s="250"/>
      <c r="U297" s="250"/>
      <c r="V297" s="250"/>
      <c r="W297" s="250"/>
      <c r="X297" s="250"/>
      <c r="Y297" s="250"/>
      <c r="Z297" s="250"/>
      <c r="AA297" s="250"/>
      <c r="AB297" s="250"/>
      <c r="AC297" s="250"/>
      <c r="AD297" s="250"/>
      <c r="AE297" s="250"/>
      <c r="AF297" s="250"/>
      <c r="AG297" s="250"/>
      <c r="AH297" s="250"/>
      <c r="AI297" s="250"/>
      <c r="AJ297" s="250"/>
      <c r="AK297" s="250"/>
      <c r="AL297" s="250"/>
      <c r="AM297" s="250"/>
      <c r="AN297" s="250"/>
      <c r="AO297" s="250"/>
      <c r="AP297" s="250"/>
      <c r="AQ297" s="250"/>
      <c r="AR297" s="250"/>
      <c r="AS297" s="250"/>
      <c r="AT297" s="250"/>
      <c r="AU297" s="250"/>
      <c r="AV297" s="250"/>
      <c r="AW297" s="250"/>
      <c r="AX297" s="250"/>
      <c r="AY297" s="250"/>
      <c r="AZ297" s="250"/>
      <c r="BA297" s="250"/>
      <c r="BB297" s="250"/>
      <c r="BC297" s="250"/>
      <c r="BD297" s="250"/>
      <c r="BE297" s="250"/>
      <c r="BF297" s="250"/>
      <c r="BG297" s="250"/>
      <c r="BH297" s="250"/>
      <c r="BI297" s="250"/>
      <c r="BJ297" s="250"/>
      <c r="BK297" s="250"/>
      <c r="BL297" s="250"/>
      <c r="BM297" s="250"/>
      <c r="BN297" s="250"/>
      <c r="BO297" s="250"/>
      <c r="BP297" s="250"/>
      <c r="BQ297" s="250"/>
      <c r="BR297" s="250"/>
      <c r="BS297" s="250"/>
      <c r="BT297" s="250"/>
      <c r="BU297" s="250"/>
      <c r="BV297" s="250"/>
      <c r="BW297" s="250"/>
      <c r="BX297" s="250"/>
      <c r="BY297" s="250"/>
      <c r="BZ297" s="250"/>
      <c r="CA297" s="250"/>
      <c r="CB297" s="250"/>
      <c r="CC297" s="250"/>
      <c r="CD297" s="250"/>
      <c r="CE297" s="250"/>
      <c r="CF297" s="250"/>
      <c r="CG297" s="250"/>
      <c r="CH297" s="250"/>
      <c r="CI297" s="250"/>
      <c r="CJ297" s="250"/>
      <c r="CK297" s="250"/>
      <c r="CL297" s="250"/>
      <c r="CM297" s="250"/>
      <c r="CN297" s="250"/>
      <c r="CO297" s="250"/>
      <c r="CP297" s="250"/>
      <c r="CQ297" s="250"/>
      <c r="CR297" s="250"/>
      <c r="CS297" s="250"/>
      <c r="CT297" s="250"/>
      <c r="CU297" s="250"/>
      <c r="CV297" s="250"/>
      <c r="CW297" s="250"/>
      <c r="CX297" s="250"/>
      <c r="CY297" s="250"/>
      <c r="CZ297" s="250"/>
      <c r="DA297" s="250"/>
      <c r="DB297" s="250"/>
      <c r="DC297" s="250"/>
      <c r="DD297" s="250"/>
      <c r="DE297" s="250"/>
      <c r="DF297" s="250"/>
      <c r="DG297" s="250"/>
      <c r="DH297" s="250"/>
      <c r="DI297" s="250"/>
      <c r="DJ297" s="250"/>
      <c r="DK297" s="250"/>
      <c r="DL297" s="250"/>
      <c r="DM297" s="250"/>
      <c r="DN297" s="250"/>
      <c r="DO297" s="250"/>
      <c r="DP297" s="250"/>
      <c r="DQ297" s="250"/>
      <c r="DR297" s="250"/>
      <c r="DS297" s="250"/>
      <c r="DT297" s="250"/>
      <c r="DU297" s="250"/>
      <c r="DV297" s="250"/>
      <c r="DW297" s="250"/>
      <c r="DX297" s="250"/>
      <c r="DY297" s="250"/>
      <c r="DZ297" s="250"/>
      <c r="EA297" s="250"/>
      <c r="EB297" s="250"/>
      <c r="EC297" s="250"/>
      <c r="ED297" s="250"/>
      <c r="EE297" s="250"/>
      <c r="EF297" s="250"/>
      <c r="EG297" s="250"/>
      <c r="EH297" s="250"/>
      <c r="EI297" s="250"/>
      <c r="EJ297" s="250"/>
      <c r="EK297" s="250"/>
      <c r="EL297" s="250"/>
      <c r="EM297" s="250"/>
      <c r="EN297" s="250"/>
      <c r="EO297" s="250"/>
      <c r="EP297" s="250"/>
      <c r="EQ297" s="250"/>
      <c r="ER297" s="250"/>
      <c r="ES297" s="250"/>
      <c r="ET297" s="250"/>
      <c r="EU297" s="250"/>
      <c r="EV297" s="250"/>
      <c r="EW297" s="250"/>
      <c r="EX297" s="250"/>
      <c r="EY297" s="250"/>
      <c r="EZ297" s="250"/>
      <c r="FA297" s="250"/>
      <c r="FB297" s="250"/>
      <c r="FC297" s="250"/>
      <c r="FD297" s="250"/>
      <c r="FE297" s="250"/>
      <c r="FF297" s="250"/>
      <c r="FG297" s="250"/>
      <c r="FH297" s="250"/>
      <c r="FI297" s="250"/>
      <c r="FJ297" s="250"/>
      <c r="FK297" s="250"/>
      <c r="FL297" s="250"/>
      <c r="FM297" s="250"/>
      <c r="FN297" s="250"/>
      <c r="FO297" s="250"/>
      <c r="FP297" s="250"/>
      <c r="FQ297" s="250"/>
      <c r="FR297" s="250"/>
      <c r="FS297" s="250"/>
      <c r="FT297" s="250"/>
      <c r="FU297" s="250"/>
      <c r="FV297" s="250"/>
      <c r="FW297" s="250"/>
      <c r="FX297" s="250"/>
      <c r="FY297" s="250"/>
      <c r="FZ297" s="250"/>
      <c r="GA297" s="250"/>
      <c r="GB297" s="250"/>
      <c r="GC297" s="250"/>
      <c r="GD297" s="250"/>
      <c r="GE297" s="250"/>
      <c r="GF297" s="250"/>
      <c r="GG297" s="250"/>
      <c r="GH297" s="250"/>
      <c r="GI297" s="250"/>
      <c r="GJ297" s="250"/>
      <c r="GK297" s="250"/>
      <c r="GL297" s="250"/>
      <c r="GM297" s="250"/>
      <c r="GN297" s="250"/>
      <c r="GO297" s="250"/>
      <c r="GP297" s="250"/>
      <c r="GQ297" s="250"/>
      <c r="GR297" s="250"/>
      <c r="GS297" s="250"/>
      <c r="GT297" s="250"/>
      <c r="GU297" s="250"/>
      <c r="GV297" s="250"/>
      <c r="GW297" s="250"/>
      <c r="GX297" s="250"/>
      <c r="GY297" s="250"/>
      <c r="GZ297" s="250"/>
      <c r="HA297" s="250"/>
      <c r="HB297" s="250"/>
      <c r="HC297" s="250"/>
      <c r="HD297" s="250"/>
      <c r="HE297" s="250"/>
      <c r="HF297" s="250"/>
      <c r="HG297" s="250"/>
      <c r="HH297" s="250"/>
      <c r="HI297" s="250"/>
      <c r="HJ297" s="250"/>
      <c r="HK297" s="250"/>
      <c r="HL297" s="250"/>
      <c r="HM297" s="250"/>
      <c r="HN297" s="250"/>
      <c r="HO297" s="250"/>
      <c r="HP297" s="250"/>
      <c r="HQ297" s="250"/>
      <c r="HR297" s="250"/>
      <c r="HS297" s="250"/>
      <c r="HT297" s="250"/>
      <c r="HU297" s="250"/>
      <c r="HV297" s="250"/>
      <c r="HW297" s="250"/>
      <c r="HX297" s="250"/>
      <c r="HY297" s="250"/>
      <c r="HZ297" s="250"/>
      <c r="IA297" s="250"/>
      <c r="IB297" s="250"/>
      <c r="IC297" s="250"/>
      <c r="ID297" s="250"/>
      <c r="IE297" s="250"/>
      <c r="IF297" s="250"/>
      <c r="IG297" s="250"/>
      <c r="IH297" s="250"/>
      <c r="II297" s="250"/>
      <c r="IJ297" s="250"/>
      <c r="IK297" s="250"/>
      <c r="IL297" s="250"/>
      <c r="IM297" s="250"/>
      <c r="IN297" s="250"/>
      <c r="IO297" s="250"/>
      <c r="IP297" s="250"/>
      <c r="IQ297" s="250"/>
      <c r="IR297" s="250"/>
      <c r="IS297" s="250"/>
      <c r="IT297" s="250"/>
      <c r="IU297" s="250"/>
      <c r="IV297" s="250"/>
    </row>
    <row r="298" customFormat="1" ht="15.75" hidden="1" spans="1:256">
      <c r="A298" s="543" t="s">
        <v>4451</v>
      </c>
      <c r="B298" s="270" t="s">
        <v>4452</v>
      </c>
      <c r="C298" s="346">
        <f ca="1">表1.2024年公共财政收入决算表!E298</f>
        <v>0</v>
      </c>
      <c r="D298" s="541">
        <f ca="1">SUMIF($J299:$J$390,$A298,D299:D$390)</f>
        <v>0</v>
      </c>
      <c r="E298" s="541">
        <f ca="1">SUMIF($J299:$J$390,$A298,E299:E$390)</f>
        <v>0</v>
      </c>
      <c r="F298" s="541">
        <f ca="1">SUMIF($J299:$J$390,$A298,F299:F$390)</f>
        <v>0</v>
      </c>
      <c r="G298" s="541">
        <f ca="1">SUMIF($J299:$J$390,$A298,G299:G$390)</f>
        <v>0</v>
      </c>
      <c r="H298" s="541" t="str">
        <f ca="1" t="shared" si="72"/>
        <v/>
      </c>
      <c r="I298" s="22" t="str">
        <f ca="1" t="shared" si="73"/>
        <v>否</v>
      </c>
      <c r="J298" s="548" t="str">
        <f>LEFT(A298,3)</f>
        <v>105</v>
      </c>
      <c r="K298" s="93" t="str">
        <f t="shared" si="81"/>
        <v>款</v>
      </c>
      <c r="L298" s="250"/>
      <c r="M298" s="250"/>
      <c r="N298" s="250"/>
      <c r="O298" s="250"/>
      <c r="P298" s="250"/>
      <c r="Q298" s="250"/>
      <c r="R298" s="250"/>
      <c r="S298" s="250"/>
      <c r="T298" s="250"/>
      <c r="U298" s="250"/>
      <c r="V298" s="250"/>
      <c r="W298" s="250"/>
      <c r="X298" s="250"/>
      <c r="Y298" s="250"/>
      <c r="Z298" s="250"/>
      <c r="AA298" s="250"/>
      <c r="AB298" s="250"/>
      <c r="AC298" s="250"/>
      <c r="AD298" s="250"/>
      <c r="AE298" s="250"/>
      <c r="AF298" s="250"/>
      <c r="AG298" s="250"/>
      <c r="AH298" s="250"/>
      <c r="AI298" s="250"/>
      <c r="AJ298" s="250"/>
      <c r="AK298" s="250"/>
      <c r="AL298" s="250"/>
      <c r="AM298" s="250"/>
      <c r="AN298" s="250"/>
      <c r="AO298" s="250"/>
      <c r="AP298" s="250"/>
      <c r="AQ298" s="250"/>
      <c r="AR298" s="250"/>
      <c r="AS298" s="250"/>
      <c r="AT298" s="250"/>
      <c r="AU298" s="250"/>
      <c r="AV298" s="250"/>
      <c r="AW298" s="250"/>
      <c r="AX298" s="250"/>
      <c r="AY298" s="250"/>
      <c r="AZ298" s="250"/>
      <c r="BA298" s="250"/>
      <c r="BB298" s="250"/>
      <c r="BC298" s="250"/>
      <c r="BD298" s="250"/>
      <c r="BE298" s="250"/>
      <c r="BF298" s="250"/>
      <c r="BG298" s="250"/>
      <c r="BH298" s="250"/>
      <c r="BI298" s="250"/>
      <c r="BJ298" s="250"/>
      <c r="BK298" s="250"/>
      <c r="BL298" s="250"/>
      <c r="BM298" s="250"/>
      <c r="BN298" s="250"/>
      <c r="BO298" s="250"/>
      <c r="BP298" s="250"/>
      <c r="BQ298" s="250"/>
      <c r="BR298" s="250"/>
      <c r="BS298" s="250"/>
      <c r="BT298" s="250"/>
      <c r="BU298" s="250"/>
      <c r="BV298" s="250"/>
      <c r="BW298" s="250"/>
      <c r="BX298" s="250"/>
      <c r="BY298" s="250"/>
      <c r="BZ298" s="250"/>
      <c r="CA298" s="250"/>
      <c r="CB298" s="250"/>
      <c r="CC298" s="250"/>
      <c r="CD298" s="250"/>
      <c r="CE298" s="250"/>
      <c r="CF298" s="250"/>
      <c r="CG298" s="250"/>
      <c r="CH298" s="250"/>
      <c r="CI298" s="250"/>
      <c r="CJ298" s="250"/>
      <c r="CK298" s="250"/>
      <c r="CL298" s="250"/>
      <c r="CM298" s="250"/>
      <c r="CN298" s="250"/>
      <c r="CO298" s="250"/>
      <c r="CP298" s="250"/>
      <c r="CQ298" s="250"/>
      <c r="CR298" s="250"/>
      <c r="CS298" s="250"/>
      <c r="CT298" s="250"/>
      <c r="CU298" s="250"/>
      <c r="CV298" s="250"/>
      <c r="CW298" s="250"/>
      <c r="CX298" s="250"/>
      <c r="CY298" s="250"/>
      <c r="CZ298" s="250"/>
      <c r="DA298" s="250"/>
      <c r="DB298" s="250"/>
      <c r="DC298" s="250"/>
      <c r="DD298" s="250"/>
      <c r="DE298" s="250"/>
      <c r="DF298" s="250"/>
      <c r="DG298" s="250"/>
      <c r="DH298" s="250"/>
      <c r="DI298" s="250"/>
      <c r="DJ298" s="250"/>
      <c r="DK298" s="250"/>
      <c r="DL298" s="250"/>
      <c r="DM298" s="250"/>
      <c r="DN298" s="250"/>
      <c r="DO298" s="250"/>
      <c r="DP298" s="250"/>
      <c r="DQ298" s="250"/>
      <c r="DR298" s="250"/>
      <c r="DS298" s="250"/>
      <c r="DT298" s="250"/>
      <c r="DU298" s="250"/>
      <c r="DV298" s="250"/>
      <c r="DW298" s="250"/>
      <c r="DX298" s="250"/>
      <c r="DY298" s="250"/>
      <c r="DZ298" s="250"/>
      <c r="EA298" s="250"/>
      <c r="EB298" s="250"/>
      <c r="EC298" s="250"/>
      <c r="ED298" s="250"/>
      <c r="EE298" s="250"/>
      <c r="EF298" s="250"/>
      <c r="EG298" s="250"/>
      <c r="EH298" s="250"/>
      <c r="EI298" s="250"/>
      <c r="EJ298" s="250"/>
      <c r="EK298" s="250"/>
      <c r="EL298" s="250"/>
      <c r="EM298" s="250"/>
      <c r="EN298" s="250"/>
      <c r="EO298" s="250"/>
      <c r="EP298" s="250"/>
      <c r="EQ298" s="250"/>
      <c r="ER298" s="250"/>
      <c r="ES298" s="250"/>
      <c r="ET298" s="250"/>
      <c r="EU298" s="250"/>
      <c r="EV298" s="250"/>
      <c r="EW298" s="250"/>
      <c r="EX298" s="250"/>
      <c r="EY298" s="250"/>
      <c r="EZ298" s="250"/>
      <c r="FA298" s="250"/>
      <c r="FB298" s="250"/>
      <c r="FC298" s="250"/>
      <c r="FD298" s="250"/>
      <c r="FE298" s="250"/>
      <c r="FF298" s="250"/>
      <c r="FG298" s="250"/>
      <c r="FH298" s="250"/>
      <c r="FI298" s="250"/>
      <c r="FJ298" s="250"/>
      <c r="FK298" s="250"/>
      <c r="FL298" s="250"/>
      <c r="FM298" s="250"/>
      <c r="FN298" s="250"/>
      <c r="FO298" s="250"/>
      <c r="FP298" s="250"/>
      <c r="FQ298" s="250"/>
      <c r="FR298" s="250"/>
      <c r="FS298" s="250"/>
      <c r="FT298" s="250"/>
      <c r="FU298" s="250"/>
      <c r="FV298" s="250"/>
      <c r="FW298" s="250"/>
      <c r="FX298" s="250"/>
      <c r="FY298" s="250"/>
      <c r="FZ298" s="250"/>
      <c r="GA298" s="250"/>
      <c r="GB298" s="250"/>
      <c r="GC298" s="250"/>
      <c r="GD298" s="250"/>
      <c r="GE298" s="250"/>
      <c r="GF298" s="250"/>
      <c r="GG298" s="250"/>
      <c r="GH298" s="250"/>
      <c r="GI298" s="250"/>
      <c r="GJ298" s="250"/>
      <c r="GK298" s="250"/>
      <c r="GL298" s="250"/>
      <c r="GM298" s="250"/>
      <c r="GN298" s="250"/>
      <c r="GO298" s="250"/>
      <c r="GP298" s="250"/>
      <c r="GQ298" s="250"/>
      <c r="GR298" s="250"/>
      <c r="GS298" s="250"/>
      <c r="GT298" s="250"/>
      <c r="GU298" s="250"/>
      <c r="GV298" s="250"/>
      <c r="GW298" s="250"/>
      <c r="GX298" s="250"/>
      <c r="GY298" s="250"/>
      <c r="GZ298" s="250"/>
      <c r="HA298" s="250"/>
      <c r="HB298" s="250"/>
      <c r="HC298" s="250"/>
      <c r="HD298" s="250"/>
      <c r="HE298" s="250"/>
      <c r="HF298" s="250"/>
      <c r="HG298" s="250"/>
      <c r="HH298" s="250"/>
      <c r="HI298" s="250"/>
      <c r="HJ298" s="250"/>
      <c r="HK298" s="250"/>
      <c r="HL298" s="250"/>
      <c r="HM298" s="250"/>
      <c r="HN298" s="250"/>
      <c r="HO298" s="250"/>
      <c r="HP298" s="250"/>
      <c r="HQ298" s="250"/>
      <c r="HR298" s="250"/>
      <c r="HS298" s="250"/>
      <c r="HT298" s="250"/>
      <c r="HU298" s="250"/>
      <c r="HV298" s="250"/>
      <c r="HW298" s="250"/>
      <c r="HX298" s="250"/>
      <c r="HY298" s="250"/>
      <c r="HZ298" s="250"/>
      <c r="IA298" s="250"/>
      <c r="IB298" s="250"/>
      <c r="IC298" s="250"/>
      <c r="ID298" s="250"/>
      <c r="IE298" s="250"/>
      <c r="IF298" s="250"/>
      <c r="IG298" s="250"/>
      <c r="IH298" s="250"/>
      <c r="II298" s="250"/>
      <c r="IJ298" s="250"/>
      <c r="IK298" s="250"/>
      <c r="IL298" s="250"/>
      <c r="IM298" s="250"/>
      <c r="IN298" s="250"/>
      <c r="IO298" s="250"/>
      <c r="IP298" s="250"/>
      <c r="IQ298" s="250"/>
      <c r="IR298" s="250"/>
      <c r="IS298" s="250"/>
      <c r="IT298" s="250"/>
      <c r="IU298" s="250"/>
      <c r="IV298" s="250"/>
    </row>
    <row r="299" s="524" customFormat="1" ht="15.75" hidden="1" spans="1:256">
      <c r="A299" s="353" t="s">
        <v>4453</v>
      </c>
      <c r="B299" s="307" t="s">
        <v>1131</v>
      </c>
      <c r="C299" s="365">
        <f ca="1">SUMIF(表1.2024年公共财政收入决算表!$A$6:$A$387,A299,表1.2024年公共财政收入决算表!$E$6:$E$387)</f>
        <v>0</v>
      </c>
      <c r="D299" s="365">
        <f t="shared" ref="D299:D302" si="82">SUM(E299:F299)</f>
        <v>0</v>
      </c>
      <c r="E299" s="542"/>
      <c r="F299" s="348"/>
      <c r="G299" s="348">
        <f ca="1">D299-C299</f>
        <v>0</v>
      </c>
      <c r="H299" s="348" t="str">
        <f ca="1" t="shared" si="72"/>
        <v/>
      </c>
      <c r="I299" s="22" t="str">
        <f ca="1" t="shared" si="73"/>
        <v>否</v>
      </c>
      <c r="J299" s="547" t="str">
        <f t="shared" ref="J299:J302" si="83">LEFT(A299,5)</f>
        <v>10503</v>
      </c>
      <c r="K299" s="93" t="str">
        <f t="shared" si="81"/>
        <v>项</v>
      </c>
      <c r="L299" s="329"/>
      <c r="M299" s="329"/>
      <c r="N299" s="329"/>
      <c r="O299" s="329"/>
      <c r="P299" s="329"/>
      <c r="Q299" s="329"/>
      <c r="R299" s="329"/>
      <c r="S299" s="329"/>
      <c r="T299" s="329"/>
      <c r="U299" s="329"/>
      <c r="V299" s="329"/>
      <c r="W299" s="329"/>
      <c r="X299" s="329"/>
      <c r="Y299" s="329"/>
      <c r="Z299" s="329"/>
      <c r="AA299" s="329"/>
      <c r="AB299" s="329"/>
      <c r="AC299" s="329"/>
      <c r="AD299" s="329"/>
      <c r="AE299" s="329"/>
      <c r="AF299" s="329"/>
      <c r="AG299" s="329"/>
      <c r="AH299" s="329"/>
      <c r="AI299" s="329"/>
      <c r="AJ299" s="329"/>
      <c r="AK299" s="329"/>
      <c r="AL299" s="329"/>
      <c r="AM299" s="329"/>
      <c r="AN299" s="329"/>
      <c r="AO299" s="329"/>
      <c r="AP299" s="329"/>
      <c r="AQ299" s="329"/>
      <c r="AR299" s="329"/>
      <c r="AS299" s="329"/>
      <c r="AT299" s="329"/>
      <c r="AU299" s="329"/>
      <c r="AV299" s="329"/>
      <c r="AW299" s="329"/>
      <c r="AX299" s="329"/>
      <c r="AY299" s="329"/>
      <c r="AZ299" s="329"/>
      <c r="BA299" s="329"/>
      <c r="BB299" s="329"/>
      <c r="BC299" s="329"/>
      <c r="BD299" s="329"/>
      <c r="BE299" s="329"/>
      <c r="BF299" s="329"/>
      <c r="BG299" s="329"/>
      <c r="BH299" s="329"/>
      <c r="BI299" s="329"/>
      <c r="BJ299" s="329"/>
      <c r="BK299" s="329"/>
      <c r="BL299" s="329"/>
      <c r="BM299" s="329"/>
      <c r="BN299" s="329"/>
      <c r="BO299" s="329"/>
      <c r="BP299" s="329"/>
      <c r="BQ299" s="329"/>
      <c r="BR299" s="329"/>
      <c r="BS299" s="329"/>
      <c r="BT299" s="329"/>
      <c r="BU299" s="329"/>
      <c r="BV299" s="329"/>
      <c r="BW299" s="329"/>
      <c r="BX299" s="329"/>
      <c r="BY299" s="329"/>
      <c r="BZ299" s="329"/>
      <c r="CA299" s="329"/>
      <c r="CB299" s="329"/>
      <c r="CC299" s="329"/>
      <c r="CD299" s="329"/>
      <c r="CE299" s="329"/>
      <c r="CF299" s="329"/>
      <c r="CG299" s="329"/>
      <c r="CH299" s="329"/>
      <c r="CI299" s="329"/>
      <c r="CJ299" s="329"/>
      <c r="CK299" s="329"/>
      <c r="CL299" s="329"/>
      <c r="CM299" s="329"/>
      <c r="CN299" s="329"/>
      <c r="CO299" s="329"/>
      <c r="CP299" s="329"/>
      <c r="CQ299" s="329"/>
      <c r="CR299" s="329"/>
      <c r="CS299" s="329"/>
      <c r="CT299" s="329"/>
      <c r="CU299" s="329"/>
      <c r="CV299" s="329"/>
      <c r="CW299" s="329"/>
      <c r="CX299" s="329"/>
      <c r="CY299" s="329"/>
      <c r="CZ299" s="329"/>
      <c r="DA299" s="329"/>
      <c r="DB299" s="329"/>
      <c r="DC299" s="329"/>
      <c r="DD299" s="329"/>
      <c r="DE299" s="329"/>
      <c r="DF299" s="329"/>
      <c r="DG299" s="329"/>
      <c r="DH299" s="329"/>
      <c r="DI299" s="329"/>
      <c r="DJ299" s="329"/>
      <c r="DK299" s="329"/>
      <c r="DL299" s="329"/>
      <c r="DM299" s="329"/>
      <c r="DN299" s="329"/>
      <c r="DO299" s="329"/>
      <c r="DP299" s="329"/>
      <c r="DQ299" s="329"/>
      <c r="DR299" s="329"/>
      <c r="DS299" s="329"/>
      <c r="DT299" s="329"/>
      <c r="DU299" s="329"/>
      <c r="DV299" s="329"/>
      <c r="DW299" s="329"/>
      <c r="DX299" s="329"/>
      <c r="DY299" s="329"/>
      <c r="DZ299" s="329"/>
      <c r="EA299" s="329"/>
      <c r="EB299" s="329"/>
      <c r="EC299" s="329"/>
      <c r="ED299" s="329"/>
      <c r="EE299" s="329"/>
      <c r="EF299" s="329"/>
      <c r="EG299" s="329"/>
      <c r="EH299" s="329"/>
      <c r="EI299" s="329"/>
      <c r="EJ299" s="329"/>
      <c r="EK299" s="329"/>
      <c r="EL299" s="329"/>
      <c r="EM299" s="329"/>
      <c r="EN299" s="329"/>
      <c r="EO299" s="329"/>
      <c r="EP299" s="329"/>
      <c r="EQ299" s="329"/>
      <c r="ER299" s="329"/>
      <c r="ES299" s="329"/>
      <c r="ET299" s="329"/>
      <c r="EU299" s="329"/>
      <c r="EV299" s="329"/>
      <c r="EW299" s="329"/>
      <c r="EX299" s="329"/>
      <c r="EY299" s="329"/>
      <c r="EZ299" s="329"/>
      <c r="FA299" s="329"/>
      <c r="FB299" s="329"/>
      <c r="FC299" s="329"/>
      <c r="FD299" s="329"/>
      <c r="FE299" s="329"/>
      <c r="FF299" s="329"/>
      <c r="FG299" s="329"/>
      <c r="FH299" s="329"/>
      <c r="FI299" s="329"/>
      <c r="FJ299" s="329"/>
      <c r="FK299" s="329"/>
      <c r="FL299" s="329"/>
      <c r="FM299" s="329"/>
      <c r="FN299" s="329"/>
      <c r="FO299" s="329"/>
      <c r="FP299" s="329"/>
      <c r="FQ299" s="329"/>
      <c r="FR299" s="329"/>
      <c r="FS299" s="329"/>
      <c r="FT299" s="329"/>
      <c r="FU299" s="329"/>
      <c r="FV299" s="329"/>
      <c r="FW299" s="329"/>
      <c r="FX299" s="329"/>
      <c r="FY299" s="329"/>
      <c r="FZ299" s="329"/>
      <c r="GA299" s="329"/>
      <c r="GB299" s="329"/>
      <c r="GC299" s="329"/>
      <c r="GD299" s="329"/>
      <c r="GE299" s="329"/>
      <c r="GF299" s="329"/>
      <c r="GG299" s="329"/>
      <c r="GH299" s="329"/>
      <c r="GI299" s="329"/>
      <c r="GJ299" s="329"/>
      <c r="GK299" s="329"/>
      <c r="GL299" s="329"/>
      <c r="GM299" s="329"/>
      <c r="GN299" s="329"/>
      <c r="GO299" s="329"/>
      <c r="GP299" s="329"/>
      <c r="GQ299" s="329"/>
      <c r="GR299" s="329"/>
      <c r="GS299" s="329"/>
      <c r="GT299" s="329"/>
      <c r="GU299" s="329"/>
      <c r="GV299" s="329"/>
      <c r="GW299" s="329"/>
      <c r="GX299" s="329"/>
      <c r="GY299" s="329"/>
      <c r="GZ299" s="329"/>
      <c r="HA299" s="329"/>
      <c r="HB299" s="329"/>
      <c r="HC299" s="329"/>
      <c r="HD299" s="329"/>
      <c r="HE299" s="329"/>
      <c r="HF299" s="329"/>
      <c r="HG299" s="329"/>
      <c r="HH299" s="329"/>
      <c r="HI299" s="329"/>
      <c r="HJ299" s="329"/>
      <c r="HK299" s="329"/>
      <c r="HL299" s="329"/>
      <c r="HM299" s="329"/>
      <c r="HN299" s="329"/>
      <c r="HO299" s="329"/>
      <c r="HP299" s="329"/>
      <c r="HQ299" s="329"/>
      <c r="HR299" s="329"/>
      <c r="HS299" s="329"/>
      <c r="HT299" s="329"/>
      <c r="HU299" s="329"/>
      <c r="HV299" s="329"/>
      <c r="HW299" s="329"/>
      <c r="HX299" s="329"/>
      <c r="HY299" s="329"/>
      <c r="HZ299" s="329"/>
      <c r="IA299" s="329"/>
      <c r="IB299" s="329"/>
      <c r="IC299" s="329"/>
      <c r="ID299" s="329"/>
      <c r="IE299" s="329"/>
      <c r="IF299" s="329"/>
      <c r="IG299" s="329"/>
      <c r="IH299" s="329"/>
      <c r="II299" s="329"/>
      <c r="IJ299" s="329"/>
      <c r="IK299" s="329"/>
      <c r="IL299" s="329"/>
      <c r="IM299" s="329"/>
      <c r="IN299" s="329"/>
      <c r="IO299" s="329"/>
      <c r="IP299" s="329"/>
      <c r="IQ299" s="329"/>
      <c r="IR299" s="329"/>
      <c r="IS299" s="329"/>
      <c r="IT299" s="329"/>
      <c r="IU299" s="329"/>
      <c r="IV299" s="329"/>
    </row>
    <row r="300" s="524" customFormat="1" ht="15.75" hidden="1" spans="1:256">
      <c r="A300" s="353" t="s">
        <v>4454</v>
      </c>
      <c r="B300" s="307" t="s">
        <v>1132</v>
      </c>
      <c r="C300" s="365">
        <f ca="1">SUMIF(表1.2024年公共财政收入决算表!$A$6:$A$387,A300,表1.2024年公共财政收入决算表!$E$6:$E$387)</f>
        <v>0</v>
      </c>
      <c r="D300" s="365">
        <f t="shared" si="82"/>
        <v>0</v>
      </c>
      <c r="E300" s="542"/>
      <c r="F300" s="348"/>
      <c r="G300" s="348">
        <f ca="1">D300-C300</f>
        <v>0</v>
      </c>
      <c r="H300" s="348" t="str">
        <f ca="1" t="shared" si="72"/>
        <v/>
      </c>
      <c r="I300" s="22" t="str">
        <f ca="1" t="shared" si="73"/>
        <v>否</v>
      </c>
      <c r="J300" s="547" t="str">
        <f t="shared" si="83"/>
        <v>10503</v>
      </c>
      <c r="K300" s="93" t="str">
        <f t="shared" si="81"/>
        <v>项</v>
      </c>
      <c r="L300" s="329"/>
      <c r="M300" s="329"/>
      <c r="N300" s="329"/>
      <c r="O300" s="329"/>
      <c r="P300" s="329"/>
      <c r="Q300" s="329"/>
      <c r="R300" s="329"/>
      <c r="S300" s="329"/>
      <c r="T300" s="329"/>
      <c r="U300" s="329"/>
      <c r="V300" s="329"/>
      <c r="W300" s="329"/>
      <c r="X300" s="329"/>
      <c r="Y300" s="329"/>
      <c r="Z300" s="329"/>
      <c r="AA300" s="329"/>
      <c r="AB300" s="329"/>
      <c r="AC300" s="329"/>
      <c r="AD300" s="329"/>
      <c r="AE300" s="329"/>
      <c r="AF300" s="329"/>
      <c r="AG300" s="329"/>
      <c r="AH300" s="329"/>
      <c r="AI300" s="329"/>
      <c r="AJ300" s="329"/>
      <c r="AK300" s="329"/>
      <c r="AL300" s="329"/>
      <c r="AM300" s="329"/>
      <c r="AN300" s="329"/>
      <c r="AO300" s="329"/>
      <c r="AP300" s="329"/>
      <c r="AQ300" s="329"/>
      <c r="AR300" s="329"/>
      <c r="AS300" s="329"/>
      <c r="AT300" s="329"/>
      <c r="AU300" s="329"/>
      <c r="AV300" s="329"/>
      <c r="AW300" s="329"/>
      <c r="AX300" s="329"/>
      <c r="AY300" s="329"/>
      <c r="AZ300" s="329"/>
      <c r="BA300" s="329"/>
      <c r="BB300" s="329"/>
      <c r="BC300" s="329"/>
      <c r="BD300" s="329"/>
      <c r="BE300" s="329"/>
      <c r="BF300" s="329"/>
      <c r="BG300" s="329"/>
      <c r="BH300" s="329"/>
      <c r="BI300" s="329"/>
      <c r="BJ300" s="329"/>
      <c r="BK300" s="329"/>
      <c r="BL300" s="329"/>
      <c r="BM300" s="329"/>
      <c r="BN300" s="329"/>
      <c r="BO300" s="329"/>
      <c r="BP300" s="329"/>
      <c r="BQ300" s="329"/>
      <c r="BR300" s="329"/>
      <c r="BS300" s="329"/>
      <c r="BT300" s="329"/>
      <c r="BU300" s="329"/>
      <c r="BV300" s="329"/>
      <c r="BW300" s="329"/>
      <c r="BX300" s="329"/>
      <c r="BY300" s="329"/>
      <c r="BZ300" s="329"/>
      <c r="CA300" s="329"/>
      <c r="CB300" s="329"/>
      <c r="CC300" s="329"/>
      <c r="CD300" s="329"/>
      <c r="CE300" s="329"/>
      <c r="CF300" s="329"/>
      <c r="CG300" s="329"/>
      <c r="CH300" s="329"/>
      <c r="CI300" s="329"/>
      <c r="CJ300" s="329"/>
      <c r="CK300" s="329"/>
      <c r="CL300" s="329"/>
      <c r="CM300" s="329"/>
      <c r="CN300" s="329"/>
      <c r="CO300" s="329"/>
      <c r="CP300" s="329"/>
      <c r="CQ300" s="329"/>
      <c r="CR300" s="329"/>
      <c r="CS300" s="329"/>
      <c r="CT300" s="329"/>
      <c r="CU300" s="329"/>
      <c r="CV300" s="329"/>
      <c r="CW300" s="329"/>
      <c r="CX300" s="329"/>
      <c r="CY300" s="329"/>
      <c r="CZ300" s="329"/>
      <c r="DA300" s="329"/>
      <c r="DB300" s="329"/>
      <c r="DC300" s="329"/>
      <c r="DD300" s="329"/>
      <c r="DE300" s="329"/>
      <c r="DF300" s="329"/>
      <c r="DG300" s="329"/>
      <c r="DH300" s="329"/>
      <c r="DI300" s="329"/>
      <c r="DJ300" s="329"/>
      <c r="DK300" s="329"/>
      <c r="DL300" s="329"/>
      <c r="DM300" s="329"/>
      <c r="DN300" s="329"/>
      <c r="DO300" s="329"/>
      <c r="DP300" s="329"/>
      <c r="DQ300" s="329"/>
      <c r="DR300" s="329"/>
      <c r="DS300" s="329"/>
      <c r="DT300" s="329"/>
      <c r="DU300" s="329"/>
      <c r="DV300" s="329"/>
      <c r="DW300" s="329"/>
      <c r="DX300" s="329"/>
      <c r="DY300" s="329"/>
      <c r="DZ300" s="329"/>
      <c r="EA300" s="329"/>
      <c r="EB300" s="329"/>
      <c r="EC300" s="329"/>
      <c r="ED300" s="329"/>
      <c r="EE300" s="329"/>
      <c r="EF300" s="329"/>
      <c r="EG300" s="329"/>
      <c r="EH300" s="329"/>
      <c r="EI300" s="329"/>
      <c r="EJ300" s="329"/>
      <c r="EK300" s="329"/>
      <c r="EL300" s="329"/>
      <c r="EM300" s="329"/>
      <c r="EN300" s="329"/>
      <c r="EO300" s="329"/>
      <c r="EP300" s="329"/>
      <c r="EQ300" s="329"/>
      <c r="ER300" s="329"/>
      <c r="ES300" s="329"/>
      <c r="ET300" s="329"/>
      <c r="EU300" s="329"/>
      <c r="EV300" s="329"/>
      <c r="EW300" s="329"/>
      <c r="EX300" s="329"/>
      <c r="EY300" s="329"/>
      <c r="EZ300" s="329"/>
      <c r="FA300" s="329"/>
      <c r="FB300" s="329"/>
      <c r="FC300" s="329"/>
      <c r="FD300" s="329"/>
      <c r="FE300" s="329"/>
      <c r="FF300" s="329"/>
      <c r="FG300" s="329"/>
      <c r="FH300" s="329"/>
      <c r="FI300" s="329"/>
      <c r="FJ300" s="329"/>
      <c r="FK300" s="329"/>
      <c r="FL300" s="329"/>
      <c r="FM300" s="329"/>
      <c r="FN300" s="329"/>
      <c r="FO300" s="329"/>
      <c r="FP300" s="329"/>
      <c r="FQ300" s="329"/>
      <c r="FR300" s="329"/>
      <c r="FS300" s="329"/>
      <c r="FT300" s="329"/>
      <c r="FU300" s="329"/>
      <c r="FV300" s="329"/>
      <c r="FW300" s="329"/>
      <c r="FX300" s="329"/>
      <c r="FY300" s="329"/>
      <c r="FZ300" s="329"/>
      <c r="GA300" s="329"/>
      <c r="GB300" s="329"/>
      <c r="GC300" s="329"/>
      <c r="GD300" s="329"/>
      <c r="GE300" s="329"/>
      <c r="GF300" s="329"/>
      <c r="GG300" s="329"/>
      <c r="GH300" s="329"/>
      <c r="GI300" s="329"/>
      <c r="GJ300" s="329"/>
      <c r="GK300" s="329"/>
      <c r="GL300" s="329"/>
      <c r="GM300" s="329"/>
      <c r="GN300" s="329"/>
      <c r="GO300" s="329"/>
      <c r="GP300" s="329"/>
      <c r="GQ300" s="329"/>
      <c r="GR300" s="329"/>
      <c r="GS300" s="329"/>
      <c r="GT300" s="329"/>
      <c r="GU300" s="329"/>
      <c r="GV300" s="329"/>
      <c r="GW300" s="329"/>
      <c r="GX300" s="329"/>
      <c r="GY300" s="329"/>
      <c r="GZ300" s="329"/>
      <c r="HA300" s="329"/>
      <c r="HB300" s="329"/>
      <c r="HC300" s="329"/>
      <c r="HD300" s="329"/>
      <c r="HE300" s="329"/>
      <c r="HF300" s="329"/>
      <c r="HG300" s="329"/>
      <c r="HH300" s="329"/>
      <c r="HI300" s="329"/>
      <c r="HJ300" s="329"/>
      <c r="HK300" s="329"/>
      <c r="HL300" s="329"/>
      <c r="HM300" s="329"/>
      <c r="HN300" s="329"/>
      <c r="HO300" s="329"/>
      <c r="HP300" s="329"/>
      <c r="HQ300" s="329"/>
      <c r="HR300" s="329"/>
      <c r="HS300" s="329"/>
      <c r="HT300" s="329"/>
      <c r="HU300" s="329"/>
      <c r="HV300" s="329"/>
      <c r="HW300" s="329"/>
      <c r="HX300" s="329"/>
      <c r="HY300" s="329"/>
      <c r="HZ300" s="329"/>
      <c r="IA300" s="329"/>
      <c r="IB300" s="329"/>
      <c r="IC300" s="329"/>
      <c r="ID300" s="329"/>
      <c r="IE300" s="329"/>
      <c r="IF300" s="329"/>
      <c r="IG300" s="329"/>
      <c r="IH300" s="329"/>
      <c r="II300" s="329"/>
      <c r="IJ300" s="329"/>
      <c r="IK300" s="329"/>
      <c r="IL300" s="329"/>
      <c r="IM300" s="329"/>
      <c r="IN300" s="329"/>
      <c r="IO300" s="329"/>
      <c r="IP300" s="329"/>
      <c r="IQ300" s="329"/>
      <c r="IR300" s="329"/>
      <c r="IS300" s="329"/>
      <c r="IT300" s="329"/>
      <c r="IU300" s="329"/>
      <c r="IV300" s="329"/>
    </row>
    <row r="301" customFormat="1" ht="15.75" hidden="1" spans="1:256">
      <c r="A301" s="543" t="s">
        <v>4455</v>
      </c>
      <c r="B301" s="270" t="s">
        <v>7668</v>
      </c>
      <c r="C301" s="346">
        <f ca="1">表1.2024年公共财政收入决算表!E301</f>
        <v>0</v>
      </c>
      <c r="D301" s="541">
        <f ca="1">SUMIF($J302:$J$390,$A301,D302:D$390)</f>
        <v>0</v>
      </c>
      <c r="E301" s="541">
        <f ca="1">SUMIF($J302:$J$390,$A301,E302:E$390)</f>
        <v>0</v>
      </c>
      <c r="F301" s="541">
        <f ca="1">SUMIF($J302:$J$390,$A301,F302:F$390)</f>
        <v>0</v>
      </c>
      <c r="G301" s="541">
        <f ca="1">SUMIF($J302:$J$390,$A301,G302:G$390)</f>
        <v>0</v>
      </c>
      <c r="H301" s="541" t="str">
        <f ca="1" t="shared" si="72"/>
        <v/>
      </c>
      <c r="I301" s="22" t="str">
        <f ca="1" t="shared" si="73"/>
        <v>否</v>
      </c>
      <c r="J301" s="548" t="str">
        <f>LEFT(A301,3)</f>
        <v>105</v>
      </c>
      <c r="K301" s="93" t="str">
        <f t="shared" si="81"/>
        <v>款</v>
      </c>
      <c r="L301" s="250"/>
      <c r="M301" s="250"/>
      <c r="N301" s="250"/>
      <c r="O301" s="250"/>
      <c r="P301" s="250"/>
      <c r="Q301" s="250"/>
      <c r="R301" s="250"/>
      <c r="S301" s="250"/>
      <c r="T301" s="250"/>
      <c r="U301" s="250"/>
      <c r="V301" s="250"/>
      <c r="W301" s="250"/>
      <c r="X301" s="250"/>
      <c r="Y301" s="250"/>
      <c r="Z301" s="250"/>
      <c r="AA301" s="250"/>
      <c r="AB301" s="250"/>
      <c r="AC301" s="250"/>
      <c r="AD301" s="250"/>
      <c r="AE301" s="250"/>
      <c r="AF301" s="250"/>
      <c r="AG301" s="250"/>
      <c r="AH301" s="250"/>
      <c r="AI301" s="250"/>
      <c r="AJ301" s="250"/>
      <c r="AK301" s="250"/>
      <c r="AL301" s="250"/>
      <c r="AM301" s="250"/>
      <c r="AN301" s="250"/>
      <c r="AO301" s="250"/>
      <c r="AP301" s="250"/>
      <c r="AQ301" s="250"/>
      <c r="AR301" s="250"/>
      <c r="AS301" s="250"/>
      <c r="AT301" s="250"/>
      <c r="AU301" s="250"/>
      <c r="AV301" s="250"/>
      <c r="AW301" s="250"/>
      <c r="AX301" s="250"/>
      <c r="AY301" s="250"/>
      <c r="AZ301" s="250"/>
      <c r="BA301" s="250"/>
      <c r="BB301" s="250"/>
      <c r="BC301" s="250"/>
      <c r="BD301" s="250"/>
      <c r="BE301" s="250"/>
      <c r="BF301" s="250"/>
      <c r="BG301" s="250"/>
      <c r="BH301" s="250"/>
      <c r="BI301" s="250"/>
      <c r="BJ301" s="250"/>
      <c r="BK301" s="250"/>
      <c r="BL301" s="250"/>
      <c r="BM301" s="250"/>
      <c r="BN301" s="250"/>
      <c r="BO301" s="250"/>
      <c r="BP301" s="250"/>
      <c r="BQ301" s="250"/>
      <c r="BR301" s="250"/>
      <c r="BS301" s="250"/>
      <c r="BT301" s="250"/>
      <c r="BU301" s="250"/>
      <c r="BV301" s="250"/>
      <c r="BW301" s="250"/>
      <c r="BX301" s="250"/>
      <c r="BY301" s="250"/>
      <c r="BZ301" s="250"/>
      <c r="CA301" s="250"/>
      <c r="CB301" s="250"/>
      <c r="CC301" s="250"/>
      <c r="CD301" s="250"/>
      <c r="CE301" s="250"/>
      <c r="CF301" s="250"/>
      <c r="CG301" s="250"/>
      <c r="CH301" s="250"/>
      <c r="CI301" s="250"/>
      <c r="CJ301" s="250"/>
      <c r="CK301" s="250"/>
      <c r="CL301" s="250"/>
      <c r="CM301" s="250"/>
      <c r="CN301" s="250"/>
      <c r="CO301" s="250"/>
      <c r="CP301" s="250"/>
      <c r="CQ301" s="250"/>
      <c r="CR301" s="250"/>
      <c r="CS301" s="250"/>
      <c r="CT301" s="250"/>
      <c r="CU301" s="250"/>
      <c r="CV301" s="250"/>
      <c r="CW301" s="250"/>
      <c r="CX301" s="250"/>
      <c r="CY301" s="250"/>
      <c r="CZ301" s="250"/>
      <c r="DA301" s="250"/>
      <c r="DB301" s="250"/>
      <c r="DC301" s="250"/>
      <c r="DD301" s="250"/>
      <c r="DE301" s="250"/>
      <c r="DF301" s="250"/>
      <c r="DG301" s="250"/>
      <c r="DH301" s="250"/>
      <c r="DI301" s="250"/>
      <c r="DJ301" s="250"/>
      <c r="DK301" s="250"/>
      <c r="DL301" s="250"/>
      <c r="DM301" s="250"/>
      <c r="DN301" s="250"/>
      <c r="DO301" s="250"/>
      <c r="DP301" s="250"/>
      <c r="DQ301" s="250"/>
      <c r="DR301" s="250"/>
      <c r="DS301" s="250"/>
      <c r="DT301" s="250"/>
      <c r="DU301" s="250"/>
      <c r="DV301" s="250"/>
      <c r="DW301" s="250"/>
      <c r="DX301" s="250"/>
      <c r="DY301" s="250"/>
      <c r="DZ301" s="250"/>
      <c r="EA301" s="250"/>
      <c r="EB301" s="250"/>
      <c r="EC301" s="250"/>
      <c r="ED301" s="250"/>
      <c r="EE301" s="250"/>
      <c r="EF301" s="250"/>
      <c r="EG301" s="250"/>
      <c r="EH301" s="250"/>
      <c r="EI301" s="250"/>
      <c r="EJ301" s="250"/>
      <c r="EK301" s="250"/>
      <c r="EL301" s="250"/>
      <c r="EM301" s="250"/>
      <c r="EN301" s="250"/>
      <c r="EO301" s="250"/>
      <c r="EP301" s="250"/>
      <c r="EQ301" s="250"/>
      <c r="ER301" s="250"/>
      <c r="ES301" s="250"/>
      <c r="ET301" s="250"/>
      <c r="EU301" s="250"/>
      <c r="EV301" s="250"/>
      <c r="EW301" s="250"/>
      <c r="EX301" s="250"/>
      <c r="EY301" s="250"/>
      <c r="EZ301" s="250"/>
      <c r="FA301" s="250"/>
      <c r="FB301" s="250"/>
      <c r="FC301" s="250"/>
      <c r="FD301" s="250"/>
      <c r="FE301" s="250"/>
      <c r="FF301" s="250"/>
      <c r="FG301" s="250"/>
      <c r="FH301" s="250"/>
      <c r="FI301" s="250"/>
      <c r="FJ301" s="250"/>
      <c r="FK301" s="250"/>
      <c r="FL301" s="250"/>
      <c r="FM301" s="250"/>
      <c r="FN301" s="250"/>
      <c r="FO301" s="250"/>
      <c r="FP301" s="250"/>
      <c r="FQ301" s="250"/>
      <c r="FR301" s="250"/>
      <c r="FS301" s="250"/>
      <c r="FT301" s="250"/>
      <c r="FU301" s="250"/>
      <c r="FV301" s="250"/>
      <c r="FW301" s="250"/>
      <c r="FX301" s="250"/>
      <c r="FY301" s="250"/>
      <c r="FZ301" s="250"/>
      <c r="GA301" s="250"/>
      <c r="GB301" s="250"/>
      <c r="GC301" s="250"/>
      <c r="GD301" s="250"/>
      <c r="GE301" s="250"/>
      <c r="GF301" s="250"/>
      <c r="GG301" s="250"/>
      <c r="GH301" s="250"/>
      <c r="GI301" s="250"/>
      <c r="GJ301" s="250"/>
      <c r="GK301" s="250"/>
      <c r="GL301" s="250"/>
      <c r="GM301" s="250"/>
      <c r="GN301" s="250"/>
      <c r="GO301" s="250"/>
      <c r="GP301" s="250"/>
      <c r="GQ301" s="250"/>
      <c r="GR301" s="250"/>
      <c r="GS301" s="250"/>
      <c r="GT301" s="250"/>
      <c r="GU301" s="250"/>
      <c r="GV301" s="250"/>
      <c r="GW301" s="250"/>
      <c r="GX301" s="250"/>
      <c r="GY301" s="250"/>
      <c r="GZ301" s="250"/>
      <c r="HA301" s="250"/>
      <c r="HB301" s="250"/>
      <c r="HC301" s="250"/>
      <c r="HD301" s="250"/>
      <c r="HE301" s="250"/>
      <c r="HF301" s="250"/>
      <c r="HG301" s="250"/>
      <c r="HH301" s="250"/>
      <c r="HI301" s="250"/>
      <c r="HJ301" s="250"/>
      <c r="HK301" s="250"/>
      <c r="HL301" s="250"/>
      <c r="HM301" s="250"/>
      <c r="HN301" s="250"/>
      <c r="HO301" s="250"/>
      <c r="HP301" s="250"/>
      <c r="HQ301" s="250"/>
      <c r="HR301" s="250"/>
      <c r="HS301" s="250"/>
      <c r="HT301" s="250"/>
      <c r="HU301" s="250"/>
      <c r="HV301" s="250"/>
      <c r="HW301" s="250"/>
      <c r="HX301" s="250"/>
      <c r="HY301" s="250"/>
      <c r="HZ301" s="250"/>
      <c r="IA301" s="250"/>
      <c r="IB301" s="250"/>
      <c r="IC301" s="250"/>
      <c r="ID301" s="250"/>
      <c r="IE301" s="250"/>
      <c r="IF301" s="250"/>
      <c r="IG301" s="250"/>
      <c r="IH301" s="250"/>
      <c r="II301" s="250"/>
      <c r="IJ301" s="250"/>
      <c r="IK301" s="250"/>
      <c r="IL301" s="250"/>
      <c r="IM301" s="250"/>
      <c r="IN301" s="250"/>
      <c r="IO301" s="250"/>
      <c r="IP301" s="250"/>
      <c r="IQ301" s="250"/>
      <c r="IR301" s="250"/>
      <c r="IS301" s="250"/>
      <c r="IT301" s="250"/>
      <c r="IU301" s="250"/>
      <c r="IV301" s="250"/>
    </row>
    <row r="302" s="524" customFormat="1" ht="15.75" hidden="1" spans="1:256">
      <c r="A302" s="353" t="s">
        <v>4457</v>
      </c>
      <c r="B302" s="307" t="s">
        <v>1142</v>
      </c>
      <c r="C302" s="365">
        <f ca="1">SUMIF(表1.2024年公共财政收入决算表!$A$6:$A$387,A302,表1.2024年公共财政收入决算表!$E$6:$E$387)</f>
        <v>0</v>
      </c>
      <c r="D302" s="365">
        <f>SUM(E302:F302)</f>
        <v>0</v>
      </c>
      <c r="E302" s="542"/>
      <c r="F302" s="348"/>
      <c r="G302" s="348">
        <f ca="1">D302-C302</f>
        <v>0</v>
      </c>
      <c r="H302" s="348" t="str">
        <f ca="1" t="shared" si="72"/>
        <v/>
      </c>
      <c r="I302" s="22" t="str">
        <f ca="1" t="shared" si="73"/>
        <v>否</v>
      </c>
      <c r="J302" s="547" t="str">
        <f t="shared" si="83"/>
        <v>10504</v>
      </c>
      <c r="K302" s="93" t="str">
        <f t="shared" ref="K302:K333" si="84">_xlfn.IFS(LEN(A302)=3,"类",LEN(A302)=5,"款",LEN(A302)=7,"项")</f>
        <v>项</v>
      </c>
      <c r="L302" s="329"/>
      <c r="M302" s="329"/>
      <c r="N302" s="329"/>
      <c r="O302" s="329"/>
      <c r="P302" s="329"/>
      <c r="Q302" s="329"/>
      <c r="R302" s="329"/>
      <c r="S302" s="329"/>
      <c r="T302" s="329"/>
      <c r="U302" s="329"/>
      <c r="V302" s="329"/>
      <c r="W302" s="329"/>
      <c r="X302" s="329"/>
      <c r="Y302" s="329"/>
      <c r="Z302" s="329"/>
      <c r="AA302" s="329"/>
      <c r="AB302" s="329"/>
      <c r="AC302" s="329"/>
      <c r="AD302" s="329"/>
      <c r="AE302" s="329"/>
      <c r="AF302" s="329"/>
      <c r="AG302" s="329"/>
      <c r="AH302" s="329"/>
      <c r="AI302" s="329"/>
      <c r="AJ302" s="329"/>
      <c r="AK302" s="329"/>
      <c r="AL302" s="329"/>
      <c r="AM302" s="329"/>
      <c r="AN302" s="329"/>
      <c r="AO302" s="329"/>
      <c r="AP302" s="329"/>
      <c r="AQ302" s="329"/>
      <c r="AR302" s="329"/>
      <c r="AS302" s="329"/>
      <c r="AT302" s="329"/>
      <c r="AU302" s="329"/>
      <c r="AV302" s="329"/>
      <c r="AW302" s="329"/>
      <c r="AX302" s="329"/>
      <c r="AY302" s="329"/>
      <c r="AZ302" s="329"/>
      <c r="BA302" s="329"/>
      <c r="BB302" s="329"/>
      <c r="BC302" s="329"/>
      <c r="BD302" s="329"/>
      <c r="BE302" s="329"/>
      <c r="BF302" s="329"/>
      <c r="BG302" s="329"/>
      <c r="BH302" s="329"/>
      <c r="BI302" s="329"/>
      <c r="BJ302" s="329"/>
      <c r="BK302" s="329"/>
      <c r="BL302" s="329"/>
      <c r="BM302" s="329"/>
      <c r="BN302" s="329"/>
      <c r="BO302" s="329"/>
      <c r="BP302" s="329"/>
      <c r="BQ302" s="329"/>
      <c r="BR302" s="329"/>
      <c r="BS302" s="329"/>
      <c r="BT302" s="329"/>
      <c r="BU302" s="329"/>
      <c r="BV302" s="329"/>
      <c r="BW302" s="329"/>
      <c r="BX302" s="329"/>
      <c r="BY302" s="329"/>
      <c r="BZ302" s="329"/>
      <c r="CA302" s="329"/>
      <c r="CB302" s="329"/>
      <c r="CC302" s="329"/>
      <c r="CD302" s="329"/>
      <c r="CE302" s="329"/>
      <c r="CF302" s="329"/>
      <c r="CG302" s="329"/>
      <c r="CH302" s="329"/>
      <c r="CI302" s="329"/>
      <c r="CJ302" s="329"/>
      <c r="CK302" s="329"/>
      <c r="CL302" s="329"/>
      <c r="CM302" s="329"/>
      <c r="CN302" s="329"/>
      <c r="CO302" s="329"/>
      <c r="CP302" s="329"/>
      <c r="CQ302" s="329"/>
      <c r="CR302" s="329"/>
      <c r="CS302" s="329"/>
      <c r="CT302" s="329"/>
      <c r="CU302" s="329"/>
      <c r="CV302" s="329"/>
      <c r="CW302" s="329"/>
      <c r="CX302" s="329"/>
      <c r="CY302" s="329"/>
      <c r="CZ302" s="329"/>
      <c r="DA302" s="329"/>
      <c r="DB302" s="329"/>
      <c r="DC302" s="329"/>
      <c r="DD302" s="329"/>
      <c r="DE302" s="329"/>
      <c r="DF302" s="329"/>
      <c r="DG302" s="329"/>
      <c r="DH302" s="329"/>
      <c r="DI302" s="329"/>
      <c r="DJ302" s="329"/>
      <c r="DK302" s="329"/>
      <c r="DL302" s="329"/>
      <c r="DM302" s="329"/>
      <c r="DN302" s="329"/>
      <c r="DO302" s="329"/>
      <c r="DP302" s="329"/>
      <c r="DQ302" s="329"/>
      <c r="DR302" s="329"/>
      <c r="DS302" s="329"/>
      <c r="DT302" s="329"/>
      <c r="DU302" s="329"/>
      <c r="DV302" s="329"/>
      <c r="DW302" s="329"/>
      <c r="DX302" s="329"/>
      <c r="DY302" s="329"/>
      <c r="DZ302" s="329"/>
      <c r="EA302" s="329"/>
      <c r="EB302" s="329"/>
      <c r="EC302" s="329"/>
      <c r="ED302" s="329"/>
      <c r="EE302" s="329"/>
      <c r="EF302" s="329"/>
      <c r="EG302" s="329"/>
      <c r="EH302" s="329"/>
      <c r="EI302" s="329"/>
      <c r="EJ302" s="329"/>
      <c r="EK302" s="329"/>
      <c r="EL302" s="329"/>
      <c r="EM302" s="329"/>
      <c r="EN302" s="329"/>
      <c r="EO302" s="329"/>
      <c r="EP302" s="329"/>
      <c r="EQ302" s="329"/>
      <c r="ER302" s="329"/>
      <c r="ES302" s="329"/>
      <c r="ET302" s="329"/>
      <c r="EU302" s="329"/>
      <c r="EV302" s="329"/>
      <c r="EW302" s="329"/>
      <c r="EX302" s="329"/>
      <c r="EY302" s="329"/>
      <c r="EZ302" s="329"/>
      <c r="FA302" s="329"/>
      <c r="FB302" s="329"/>
      <c r="FC302" s="329"/>
      <c r="FD302" s="329"/>
      <c r="FE302" s="329"/>
      <c r="FF302" s="329"/>
      <c r="FG302" s="329"/>
      <c r="FH302" s="329"/>
      <c r="FI302" s="329"/>
      <c r="FJ302" s="329"/>
      <c r="FK302" s="329"/>
      <c r="FL302" s="329"/>
      <c r="FM302" s="329"/>
      <c r="FN302" s="329"/>
      <c r="FO302" s="329"/>
      <c r="FP302" s="329"/>
      <c r="FQ302" s="329"/>
      <c r="FR302" s="329"/>
      <c r="FS302" s="329"/>
      <c r="FT302" s="329"/>
      <c r="FU302" s="329"/>
      <c r="FV302" s="329"/>
      <c r="FW302" s="329"/>
      <c r="FX302" s="329"/>
      <c r="FY302" s="329"/>
      <c r="FZ302" s="329"/>
      <c r="GA302" s="329"/>
      <c r="GB302" s="329"/>
      <c r="GC302" s="329"/>
      <c r="GD302" s="329"/>
      <c r="GE302" s="329"/>
      <c r="GF302" s="329"/>
      <c r="GG302" s="329"/>
      <c r="GH302" s="329"/>
      <c r="GI302" s="329"/>
      <c r="GJ302" s="329"/>
      <c r="GK302" s="329"/>
      <c r="GL302" s="329"/>
      <c r="GM302" s="329"/>
      <c r="GN302" s="329"/>
      <c r="GO302" s="329"/>
      <c r="GP302" s="329"/>
      <c r="GQ302" s="329"/>
      <c r="GR302" s="329"/>
      <c r="GS302" s="329"/>
      <c r="GT302" s="329"/>
      <c r="GU302" s="329"/>
      <c r="GV302" s="329"/>
      <c r="GW302" s="329"/>
      <c r="GX302" s="329"/>
      <c r="GY302" s="329"/>
      <c r="GZ302" s="329"/>
      <c r="HA302" s="329"/>
      <c r="HB302" s="329"/>
      <c r="HC302" s="329"/>
      <c r="HD302" s="329"/>
      <c r="HE302" s="329"/>
      <c r="HF302" s="329"/>
      <c r="HG302" s="329"/>
      <c r="HH302" s="329"/>
      <c r="HI302" s="329"/>
      <c r="HJ302" s="329"/>
      <c r="HK302" s="329"/>
      <c r="HL302" s="329"/>
      <c r="HM302" s="329"/>
      <c r="HN302" s="329"/>
      <c r="HO302" s="329"/>
      <c r="HP302" s="329"/>
      <c r="HQ302" s="329"/>
      <c r="HR302" s="329"/>
      <c r="HS302" s="329"/>
      <c r="HT302" s="329"/>
      <c r="HU302" s="329"/>
      <c r="HV302" s="329"/>
      <c r="HW302" s="329"/>
      <c r="HX302" s="329"/>
      <c r="HY302" s="329"/>
      <c r="HZ302" s="329"/>
      <c r="IA302" s="329"/>
      <c r="IB302" s="329"/>
      <c r="IC302" s="329"/>
      <c r="ID302" s="329"/>
      <c r="IE302" s="329"/>
      <c r="IF302" s="329"/>
      <c r="IG302" s="329"/>
      <c r="IH302" s="329"/>
      <c r="II302" s="329"/>
      <c r="IJ302" s="329"/>
      <c r="IK302" s="329"/>
      <c r="IL302" s="329"/>
      <c r="IM302" s="329"/>
      <c r="IN302" s="329"/>
      <c r="IO302" s="329"/>
      <c r="IP302" s="329"/>
      <c r="IQ302" s="329"/>
      <c r="IR302" s="329"/>
      <c r="IS302" s="329"/>
      <c r="IT302" s="329"/>
      <c r="IU302" s="329"/>
      <c r="IV302" s="329"/>
    </row>
    <row r="303" s="70" customFormat="1" spans="1:256">
      <c r="A303" s="536" t="s">
        <v>4459</v>
      </c>
      <c r="B303" s="537" t="s">
        <v>7669</v>
      </c>
      <c r="C303" s="538">
        <f ca="1">SUMIF($J304:$J$390,$A303,C304:C$390)</f>
        <v>219917</v>
      </c>
      <c r="D303" s="538">
        <f ca="1">SUMIF($J304:$J$390,$A303,D304:D$390)</f>
        <v>232024</v>
      </c>
      <c r="E303" s="538">
        <f ca="1">SUMIF($J304:$J$390,$A303,E304:E$390)</f>
        <v>102133</v>
      </c>
      <c r="F303" s="538">
        <f ca="1">SUMIF($J304:$J$390,$A303,F304:F$390)</f>
        <v>129891</v>
      </c>
      <c r="G303" s="538">
        <f ca="1">SUMIF($J304:$J$390,$A303,G304:G$390)</f>
        <v>12107</v>
      </c>
      <c r="H303" s="538" t="str">
        <f ca="1" t="shared" si="72"/>
        <v>5.5%</v>
      </c>
      <c r="I303" s="22" t="str">
        <f ca="1" t="shared" si="73"/>
        <v>是</v>
      </c>
      <c r="J303" s="554"/>
      <c r="K303" s="93" t="str">
        <f t="shared" si="84"/>
        <v>类</v>
      </c>
      <c r="L303" s="545">
        <v>1</v>
      </c>
      <c r="M303" s="230"/>
      <c r="N303" s="230"/>
      <c r="O303" s="230"/>
      <c r="P303" s="230"/>
      <c r="Q303" s="230"/>
      <c r="R303" s="230"/>
      <c r="S303" s="230"/>
      <c r="T303" s="230"/>
      <c r="U303" s="230"/>
      <c r="V303" s="230"/>
      <c r="W303" s="230"/>
      <c r="X303" s="230"/>
      <c r="Y303" s="230"/>
      <c r="Z303" s="230"/>
      <c r="AA303" s="230"/>
      <c r="AB303" s="230"/>
      <c r="AC303" s="230"/>
      <c r="AD303" s="230"/>
      <c r="AE303" s="230"/>
      <c r="AF303" s="230"/>
      <c r="AG303" s="230"/>
      <c r="AH303" s="230"/>
      <c r="AI303" s="230"/>
      <c r="AJ303" s="230"/>
      <c r="AK303" s="230"/>
      <c r="AL303" s="230"/>
      <c r="AM303" s="230"/>
      <c r="AN303" s="230"/>
      <c r="AO303" s="230"/>
      <c r="AP303" s="230"/>
      <c r="AQ303" s="230"/>
      <c r="AR303" s="230"/>
      <c r="AS303" s="230"/>
      <c r="AT303" s="230"/>
      <c r="AU303" s="230"/>
      <c r="AV303" s="230"/>
      <c r="AW303" s="230"/>
      <c r="AX303" s="230"/>
      <c r="AY303" s="230"/>
      <c r="AZ303" s="230"/>
      <c r="BA303" s="230"/>
      <c r="BB303" s="230"/>
      <c r="BC303" s="230"/>
      <c r="BD303" s="230"/>
      <c r="BE303" s="230"/>
      <c r="BF303" s="230"/>
      <c r="BG303" s="230"/>
      <c r="BH303" s="230"/>
      <c r="BI303" s="230"/>
      <c r="BJ303" s="230"/>
      <c r="BK303" s="230"/>
      <c r="BL303" s="230"/>
      <c r="BM303" s="230"/>
      <c r="BN303" s="230"/>
      <c r="BO303" s="230"/>
      <c r="BP303" s="230"/>
      <c r="BQ303" s="230"/>
      <c r="BR303" s="230"/>
      <c r="BS303" s="230"/>
      <c r="BT303" s="230"/>
      <c r="BU303" s="230"/>
      <c r="BV303" s="230"/>
      <c r="BW303" s="230"/>
      <c r="BX303" s="230"/>
      <c r="BY303" s="230"/>
      <c r="BZ303" s="230"/>
      <c r="CA303" s="230"/>
      <c r="CB303" s="230"/>
      <c r="CC303" s="230"/>
      <c r="CD303" s="230"/>
      <c r="CE303" s="230"/>
      <c r="CF303" s="230"/>
      <c r="CG303" s="230"/>
      <c r="CH303" s="230"/>
      <c r="CI303" s="230"/>
      <c r="CJ303" s="230"/>
      <c r="CK303" s="230"/>
      <c r="CL303" s="230"/>
      <c r="CM303" s="230"/>
      <c r="CN303" s="230"/>
      <c r="CO303" s="230"/>
      <c r="CP303" s="230"/>
      <c r="CQ303" s="230"/>
      <c r="CR303" s="230"/>
      <c r="CS303" s="230"/>
      <c r="CT303" s="230"/>
      <c r="CU303" s="230"/>
      <c r="CV303" s="230"/>
      <c r="CW303" s="230"/>
      <c r="CX303" s="230"/>
      <c r="CY303" s="230"/>
      <c r="CZ303" s="230"/>
      <c r="DA303" s="230"/>
      <c r="DB303" s="230"/>
      <c r="DC303" s="230"/>
      <c r="DD303" s="230"/>
      <c r="DE303" s="230"/>
      <c r="DF303" s="230"/>
      <c r="DG303" s="230"/>
      <c r="DH303" s="230"/>
      <c r="DI303" s="230"/>
      <c r="DJ303" s="230"/>
      <c r="DK303" s="230"/>
      <c r="DL303" s="230"/>
      <c r="DM303" s="230"/>
      <c r="DN303" s="230"/>
      <c r="DO303" s="230"/>
      <c r="DP303" s="230"/>
      <c r="DQ303" s="230"/>
      <c r="DR303" s="230"/>
      <c r="DS303" s="230"/>
      <c r="DT303" s="230"/>
      <c r="DU303" s="230"/>
      <c r="DV303" s="230"/>
      <c r="DW303" s="230"/>
      <c r="DX303" s="230"/>
      <c r="DY303" s="230"/>
      <c r="DZ303" s="230"/>
      <c r="EA303" s="230"/>
      <c r="EB303" s="230"/>
      <c r="EC303" s="230"/>
      <c r="ED303" s="230"/>
      <c r="EE303" s="230"/>
      <c r="EF303" s="230"/>
      <c r="EG303" s="230"/>
      <c r="EH303" s="230"/>
      <c r="EI303" s="230"/>
      <c r="EJ303" s="230"/>
      <c r="EK303" s="230"/>
      <c r="EL303" s="230"/>
      <c r="EM303" s="230"/>
      <c r="EN303" s="230"/>
      <c r="EO303" s="230"/>
      <c r="EP303" s="230"/>
      <c r="EQ303" s="230"/>
      <c r="ER303" s="230"/>
      <c r="ES303" s="230"/>
      <c r="ET303" s="230"/>
      <c r="EU303" s="230"/>
      <c r="EV303" s="230"/>
      <c r="EW303" s="230"/>
      <c r="EX303" s="230"/>
      <c r="EY303" s="230"/>
      <c r="EZ303" s="230"/>
      <c r="FA303" s="230"/>
      <c r="FB303" s="230"/>
      <c r="FC303" s="230"/>
      <c r="FD303" s="230"/>
      <c r="FE303" s="230"/>
      <c r="FF303" s="230"/>
      <c r="FG303" s="230"/>
      <c r="FH303" s="230"/>
      <c r="FI303" s="230"/>
      <c r="FJ303" s="230"/>
      <c r="FK303" s="230"/>
      <c r="FL303" s="230"/>
      <c r="FM303" s="230"/>
      <c r="FN303" s="230"/>
      <c r="FO303" s="230"/>
      <c r="FP303" s="230"/>
      <c r="FQ303" s="230"/>
      <c r="FR303" s="230"/>
      <c r="FS303" s="230"/>
      <c r="FT303" s="230"/>
      <c r="FU303" s="230"/>
      <c r="FV303" s="230"/>
      <c r="FW303" s="230"/>
      <c r="FX303" s="230"/>
      <c r="FY303" s="230"/>
      <c r="FZ303" s="230"/>
      <c r="GA303" s="230"/>
      <c r="GB303" s="230"/>
      <c r="GC303" s="230"/>
      <c r="GD303" s="230"/>
      <c r="GE303" s="230"/>
      <c r="GF303" s="230"/>
      <c r="GG303" s="230"/>
      <c r="GH303" s="230"/>
      <c r="GI303" s="230"/>
      <c r="GJ303" s="230"/>
      <c r="GK303" s="230"/>
      <c r="GL303" s="230"/>
      <c r="GM303" s="230"/>
      <c r="GN303" s="230"/>
      <c r="GO303" s="230"/>
      <c r="GP303" s="230"/>
      <c r="GQ303" s="230"/>
      <c r="GR303" s="230"/>
      <c r="GS303" s="230"/>
      <c r="GT303" s="230"/>
      <c r="GU303" s="230"/>
      <c r="GV303" s="230"/>
      <c r="GW303" s="230"/>
      <c r="GX303" s="230"/>
      <c r="GY303" s="230"/>
      <c r="GZ303" s="230"/>
      <c r="HA303" s="230"/>
      <c r="HB303" s="230"/>
      <c r="HC303" s="230"/>
      <c r="HD303" s="230"/>
      <c r="HE303" s="230"/>
      <c r="HF303" s="230"/>
      <c r="HG303" s="230"/>
      <c r="HH303" s="230"/>
      <c r="HI303" s="230"/>
      <c r="HJ303" s="230"/>
      <c r="HK303" s="230"/>
      <c r="HL303" s="230"/>
      <c r="HM303" s="230"/>
      <c r="HN303" s="230"/>
      <c r="HO303" s="230"/>
      <c r="HP303" s="230"/>
      <c r="HQ303" s="230"/>
      <c r="HR303" s="230"/>
      <c r="HS303" s="230"/>
      <c r="HT303" s="230"/>
      <c r="HU303" s="230"/>
      <c r="HV303" s="230"/>
      <c r="HW303" s="230"/>
      <c r="HX303" s="230"/>
      <c r="HY303" s="230"/>
      <c r="HZ303" s="230"/>
      <c r="IA303" s="230"/>
      <c r="IB303" s="230"/>
      <c r="IC303" s="230"/>
      <c r="ID303" s="230"/>
      <c r="IE303" s="230"/>
      <c r="IF303" s="230"/>
      <c r="IG303" s="230"/>
      <c r="IH303" s="230"/>
      <c r="II303" s="230"/>
      <c r="IJ303" s="230"/>
      <c r="IK303" s="230"/>
      <c r="IL303" s="230"/>
      <c r="IM303" s="230"/>
      <c r="IN303" s="230"/>
      <c r="IO303" s="230"/>
      <c r="IP303" s="230"/>
      <c r="IQ303" s="230"/>
      <c r="IR303" s="230"/>
      <c r="IS303" s="230"/>
      <c r="IT303" s="230"/>
      <c r="IU303" s="230"/>
      <c r="IV303" s="230"/>
    </row>
    <row r="304" s="70" customFormat="1" spans="1:256">
      <c r="A304" s="553" t="s">
        <v>4461</v>
      </c>
      <c r="B304" s="279" t="s">
        <v>7670</v>
      </c>
      <c r="C304" s="541">
        <f ca="1">表1.2024年公共财政收入决算表!E304</f>
        <v>3628</v>
      </c>
      <c r="D304" s="541">
        <f ca="1">SUMIF($J305:$J$390,$A304,D305:D$390)</f>
        <v>2819</v>
      </c>
      <c r="E304" s="541">
        <f ca="1">SUMIF($J305:$J$390,$A304,E305:E$390)</f>
        <v>2819</v>
      </c>
      <c r="F304" s="541">
        <f ca="1">SUMIF($J305:$J$390,$A304,F305:F$390)</f>
        <v>0</v>
      </c>
      <c r="G304" s="541">
        <f ca="1">SUMIF($J305:$J$390,$A304,G305:G$390)</f>
        <v>-809</v>
      </c>
      <c r="H304" s="541" t="str">
        <f ca="1" t="shared" si="72"/>
        <v>-22.3%</v>
      </c>
      <c r="I304" s="22" t="str">
        <f ca="1" t="shared" si="73"/>
        <v>是</v>
      </c>
      <c r="J304" s="546" t="str">
        <f>LEFT(A304,3)</f>
        <v>110</v>
      </c>
      <c r="K304" s="93" t="str">
        <f t="shared" si="84"/>
        <v>款</v>
      </c>
      <c r="L304" s="545">
        <v>1</v>
      </c>
      <c r="M304" s="230"/>
      <c r="N304" s="230"/>
      <c r="O304" s="230"/>
      <c r="P304" s="230"/>
      <c r="Q304" s="230"/>
      <c r="R304" s="230"/>
      <c r="S304" s="230"/>
      <c r="T304" s="230"/>
      <c r="U304" s="230"/>
      <c r="V304" s="230"/>
      <c r="W304" s="230"/>
      <c r="X304" s="230"/>
      <c r="Y304" s="230"/>
      <c r="Z304" s="230"/>
      <c r="AA304" s="230"/>
      <c r="AB304" s="230"/>
      <c r="AC304" s="230"/>
      <c r="AD304" s="230"/>
      <c r="AE304" s="230"/>
      <c r="AF304" s="230"/>
      <c r="AG304" s="230"/>
      <c r="AH304" s="230"/>
      <c r="AI304" s="230"/>
      <c r="AJ304" s="230"/>
      <c r="AK304" s="230"/>
      <c r="AL304" s="230"/>
      <c r="AM304" s="230"/>
      <c r="AN304" s="230"/>
      <c r="AO304" s="230"/>
      <c r="AP304" s="230"/>
      <c r="AQ304" s="230"/>
      <c r="AR304" s="230"/>
      <c r="AS304" s="230"/>
      <c r="AT304" s="230"/>
      <c r="AU304" s="230"/>
      <c r="AV304" s="230"/>
      <c r="AW304" s="230"/>
      <c r="AX304" s="230"/>
      <c r="AY304" s="230"/>
      <c r="AZ304" s="230"/>
      <c r="BA304" s="230"/>
      <c r="BB304" s="230"/>
      <c r="BC304" s="230"/>
      <c r="BD304" s="230"/>
      <c r="BE304" s="230"/>
      <c r="BF304" s="230"/>
      <c r="BG304" s="230"/>
      <c r="BH304" s="230"/>
      <c r="BI304" s="230"/>
      <c r="BJ304" s="230"/>
      <c r="BK304" s="230"/>
      <c r="BL304" s="230"/>
      <c r="BM304" s="230"/>
      <c r="BN304" s="230"/>
      <c r="BO304" s="230"/>
      <c r="BP304" s="230"/>
      <c r="BQ304" s="230"/>
      <c r="BR304" s="230"/>
      <c r="BS304" s="230"/>
      <c r="BT304" s="230"/>
      <c r="BU304" s="230"/>
      <c r="BV304" s="230"/>
      <c r="BW304" s="230"/>
      <c r="BX304" s="230"/>
      <c r="BY304" s="230"/>
      <c r="BZ304" s="230"/>
      <c r="CA304" s="230"/>
      <c r="CB304" s="230"/>
      <c r="CC304" s="230"/>
      <c r="CD304" s="230"/>
      <c r="CE304" s="230"/>
      <c r="CF304" s="230"/>
      <c r="CG304" s="230"/>
      <c r="CH304" s="230"/>
      <c r="CI304" s="230"/>
      <c r="CJ304" s="230"/>
      <c r="CK304" s="230"/>
      <c r="CL304" s="230"/>
      <c r="CM304" s="230"/>
      <c r="CN304" s="230"/>
      <c r="CO304" s="230"/>
      <c r="CP304" s="230"/>
      <c r="CQ304" s="230"/>
      <c r="CR304" s="230"/>
      <c r="CS304" s="230"/>
      <c r="CT304" s="230"/>
      <c r="CU304" s="230"/>
      <c r="CV304" s="230"/>
      <c r="CW304" s="230"/>
      <c r="CX304" s="230"/>
      <c r="CY304" s="230"/>
      <c r="CZ304" s="230"/>
      <c r="DA304" s="230"/>
      <c r="DB304" s="230"/>
      <c r="DC304" s="230"/>
      <c r="DD304" s="230"/>
      <c r="DE304" s="230"/>
      <c r="DF304" s="230"/>
      <c r="DG304" s="230"/>
      <c r="DH304" s="230"/>
      <c r="DI304" s="230"/>
      <c r="DJ304" s="230"/>
      <c r="DK304" s="230"/>
      <c r="DL304" s="230"/>
      <c r="DM304" s="230"/>
      <c r="DN304" s="230"/>
      <c r="DO304" s="230"/>
      <c r="DP304" s="230"/>
      <c r="DQ304" s="230"/>
      <c r="DR304" s="230"/>
      <c r="DS304" s="230"/>
      <c r="DT304" s="230"/>
      <c r="DU304" s="230"/>
      <c r="DV304" s="230"/>
      <c r="DW304" s="230"/>
      <c r="DX304" s="230"/>
      <c r="DY304" s="230"/>
      <c r="DZ304" s="230"/>
      <c r="EA304" s="230"/>
      <c r="EB304" s="230"/>
      <c r="EC304" s="230"/>
      <c r="ED304" s="230"/>
      <c r="EE304" s="230"/>
      <c r="EF304" s="230"/>
      <c r="EG304" s="230"/>
      <c r="EH304" s="230"/>
      <c r="EI304" s="230"/>
      <c r="EJ304" s="230"/>
      <c r="EK304" s="230"/>
      <c r="EL304" s="230"/>
      <c r="EM304" s="230"/>
      <c r="EN304" s="230"/>
      <c r="EO304" s="230"/>
      <c r="EP304" s="230"/>
      <c r="EQ304" s="230"/>
      <c r="ER304" s="230"/>
      <c r="ES304" s="230"/>
      <c r="ET304" s="230"/>
      <c r="EU304" s="230"/>
      <c r="EV304" s="230"/>
      <c r="EW304" s="230"/>
      <c r="EX304" s="230"/>
      <c r="EY304" s="230"/>
      <c r="EZ304" s="230"/>
      <c r="FA304" s="230"/>
      <c r="FB304" s="230"/>
      <c r="FC304" s="230"/>
      <c r="FD304" s="230"/>
      <c r="FE304" s="230"/>
      <c r="FF304" s="230"/>
      <c r="FG304" s="230"/>
      <c r="FH304" s="230"/>
      <c r="FI304" s="230"/>
      <c r="FJ304" s="230"/>
      <c r="FK304" s="230"/>
      <c r="FL304" s="230"/>
      <c r="FM304" s="230"/>
      <c r="FN304" s="230"/>
      <c r="FO304" s="230"/>
      <c r="FP304" s="230"/>
      <c r="FQ304" s="230"/>
      <c r="FR304" s="230"/>
      <c r="FS304" s="230"/>
      <c r="FT304" s="230"/>
      <c r="FU304" s="230"/>
      <c r="FV304" s="230"/>
      <c r="FW304" s="230"/>
      <c r="FX304" s="230"/>
      <c r="FY304" s="230"/>
      <c r="FZ304" s="230"/>
      <c r="GA304" s="230"/>
      <c r="GB304" s="230"/>
      <c r="GC304" s="230"/>
      <c r="GD304" s="230"/>
      <c r="GE304" s="230"/>
      <c r="GF304" s="230"/>
      <c r="GG304" s="230"/>
      <c r="GH304" s="230"/>
      <c r="GI304" s="230"/>
      <c r="GJ304" s="230"/>
      <c r="GK304" s="230"/>
      <c r="GL304" s="230"/>
      <c r="GM304" s="230"/>
      <c r="GN304" s="230"/>
      <c r="GO304" s="230"/>
      <c r="GP304" s="230"/>
      <c r="GQ304" s="230"/>
      <c r="GR304" s="230"/>
      <c r="GS304" s="230"/>
      <c r="GT304" s="230"/>
      <c r="GU304" s="230"/>
      <c r="GV304" s="230"/>
      <c r="GW304" s="230"/>
      <c r="GX304" s="230"/>
      <c r="GY304" s="230"/>
      <c r="GZ304" s="230"/>
      <c r="HA304" s="230"/>
      <c r="HB304" s="230"/>
      <c r="HC304" s="230"/>
      <c r="HD304" s="230"/>
      <c r="HE304" s="230"/>
      <c r="HF304" s="230"/>
      <c r="HG304" s="230"/>
      <c r="HH304" s="230"/>
      <c r="HI304" s="230"/>
      <c r="HJ304" s="230"/>
      <c r="HK304" s="230"/>
      <c r="HL304" s="230"/>
      <c r="HM304" s="230"/>
      <c r="HN304" s="230"/>
      <c r="HO304" s="230"/>
      <c r="HP304" s="230"/>
      <c r="HQ304" s="230"/>
      <c r="HR304" s="230"/>
      <c r="HS304" s="230"/>
      <c r="HT304" s="230"/>
      <c r="HU304" s="230"/>
      <c r="HV304" s="230"/>
      <c r="HW304" s="230"/>
      <c r="HX304" s="230"/>
      <c r="HY304" s="230"/>
      <c r="HZ304" s="230"/>
      <c r="IA304" s="230"/>
      <c r="IB304" s="230"/>
      <c r="IC304" s="230"/>
      <c r="ID304" s="230"/>
      <c r="IE304" s="230"/>
      <c r="IF304" s="230"/>
      <c r="IG304" s="230"/>
      <c r="IH304" s="230"/>
      <c r="II304" s="230"/>
      <c r="IJ304" s="230"/>
      <c r="IK304" s="230"/>
      <c r="IL304" s="230"/>
      <c r="IM304" s="230"/>
      <c r="IN304" s="230"/>
      <c r="IO304" s="230"/>
      <c r="IP304" s="230"/>
      <c r="IQ304" s="230"/>
      <c r="IR304" s="230"/>
      <c r="IS304" s="230"/>
      <c r="IT304" s="230"/>
      <c r="IU304" s="230"/>
      <c r="IV304" s="230"/>
    </row>
    <row r="305" s="525" customFormat="1" spans="1:256">
      <c r="A305" s="353" t="s">
        <v>4463</v>
      </c>
      <c r="B305" s="307" t="s">
        <v>7671</v>
      </c>
      <c r="C305" s="365">
        <f ca="1">SUMIF(表1.2024年公共财政收入决算表!$A$6:$A$387,A305,表1.2024年公共财政收入决算表!$E$6:$E$387)</f>
        <v>406</v>
      </c>
      <c r="D305" s="365">
        <f t="shared" ref="D305:D310" si="85">SUM(E305:F305)</f>
        <v>406</v>
      </c>
      <c r="E305" s="348">
        <v>406</v>
      </c>
      <c r="F305" s="348"/>
      <c r="G305" s="365">
        <f ca="1" t="shared" ref="G305:G310" si="86">D305-C305</f>
        <v>0</v>
      </c>
      <c r="H305" s="365" t="str">
        <f ca="1" t="shared" si="72"/>
        <v>0.0%</v>
      </c>
      <c r="I305" s="22" t="str">
        <f ca="1" t="shared" si="73"/>
        <v>是</v>
      </c>
      <c r="J305" s="547" t="str">
        <f t="shared" ref="J305:J310" si="87">LEFT(A305,5)</f>
        <v>11001</v>
      </c>
      <c r="K305" s="93" t="str">
        <f t="shared" si="84"/>
        <v>项</v>
      </c>
      <c r="L305" s="545">
        <v>1</v>
      </c>
      <c r="M305" s="329"/>
      <c r="N305" s="329"/>
      <c r="O305" s="329"/>
      <c r="P305" s="329"/>
      <c r="Q305" s="329"/>
      <c r="R305" s="329"/>
      <c r="S305" s="329"/>
      <c r="T305" s="329"/>
      <c r="U305" s="329"/>
      <c r="V305" s="329"/>
      <c r="W305" s="329"/>
      <c r="X305" s="329"/>
      <c r="Y305" s="329"/>
      <c r="Z305" s="329"/>
      <c r="AA305" s="329"/>
      <c r="AB305" s="329"/>
      <c r="AC305" s="329"/>
      <c r="AD305" s="329"/>
      <c r="AE305" s="329"/>
      <c r="AF305" s="329"/>
      <c r="AG305" s="329"/>
      <c r="AH305" s="329"/>
      <c r="AI305" s="329"/>
      <c r="AJ305" s="329"/>
      <c r="AK305" s="329"/>
      <c r="AL305" s="329"/>
      <c r="AM305" s="329"/>
      <c r="AN305" s="329"/>
      <c r="AO305" s="329"/>
      <c r="AP305" s="329"/>
      <c r="AQ305" s="329"/>
      <c r="AR305" s="329"/>
      <c r="AS305" s="329"/>
      <c r="AT305" s="329"/>
      <c r="AU305" s="329"/>
      <c r="AV305" s="329"/>
      <c r="AW305" s="329"/>
      <c r="AX305" s="329"/>
      <c r="AY305" s="329"/>
      <c r="AZ305" s="329"/>
      <c r="BA305" s="329"/>
      <c r="BB305" s="329"/>
      <c r="BC305" s="329"/>
      <c r="BD305" s="329"/>
      <c r="BE305" s="329"/>
      <c r="BF305" s="329"/>
      <c r="BG305" s="329"/>
      <c r="BH305" s="329"/>
      <c r="BI305" s="329"/>
      <c r="BJ305" s="329"/>
      <c r="BK305" s="329"/>
      <c r="BL305" s="329"/>
      <c r="BM305" s="329"/>
      <c r="BN305" s="329"/>
      <c r="BO305" s="329"/>
      <c r="BP305" s="329"/>
      <c r="BQ305" s="329"/>
      <c r="BR305" s="329"/>
      <c r="BS305" s="329"/>
      <c r="BT305" s="329"/>
      <c r="BU305" s="329"/>
      <c r="BV305" s="329"/>
      <c r="BW305" s="329"/>
      <c r="BX305" s="329"/>
      <c r="BY305" s="329"/>
      <c r="BZ305" s="329"/>
      <c r="CA305" s="329"/>
      <c r="CB305" s="329"/>
      <c r="CC305" s="329"/>
      <c r="CD305" s="329"/>
      <c r="CE305" s="329"/>
      <c r="CF305" s="329"/>
      <c r="CG305" s="329"/>
      <c r="CH305" s="329"/>
      <c r="CI305" s="329"/>
      <c r="CJ305" s="329"/>
      <c r="CK305" s="329"/>
      <c r="CL305" s="329"/>
      <c r="CM305" s="329"/>
      <c r="CN305" s="329"/>
      <c r="CO305" s="329"/>
      <c r="CP305" s="329"/>
      <c r="CQ305" s="329"/>
      <c r="CR305" s="329"/>
      <c r="CS305" s="329"/>
      <c r="CT305" s="329"/>
      <c r="CU305" s="329"/>
      <c r="CV305" s="329"/>
      <c r="CW305" s="329"/>
      <c r="CX305" s="329"/>
      <c r="CY305" s="329"/>
      <c r="CZ305" s="329"/>
      <c r="DA305" s="329"/>
      <c r="DB305" s="329"/>
      <c r="DC305" s="329"/>
      <c r="DD305" s="329"/>
      <c r="DE305" s="329"/>
      <c r="DF305" s="329"/>
      <c r="DG305" s="329"/>
      <c r="DH305" s="329"/>
      <c r="DI305" s="329"/>
      <c r="DJ305" s="329"/>
      <c r="DK305" s="329"/>
      <c r="DL305" s="329"/>
      <c r="DM305" s="329"/>
      <c r="DN305" s="329"/>
      <c r="DO305" s="329"/>
      <c r="DP305" s="329"/>
      <c r="DQ305" s="329"/>
      <c r="DR305" s="329"/>
      <c r="DS305" s="329"/>
      <c r="DT305" s="329"/>
      <c r="DU305" s="329"/>
      <c r="DV305" s="329"/>
      <c r="DW305" s="329"/>
      <c r="DX305" s="329"/>
      <c r="DY305" s="329"/>
      <c r="DZ305" s="329"/>
      <c r="EA305" s="329"/>
      <c r="EB305" s="329"/>
      <c r="EC305" s="329"/>
      <c r="ED305" s="329"/>
      <c r="EE305" s="329"/>
      <c r="EF305" s="329"/>
      <c r="EG305" s="329"/>
      <c r="EH305" s="329"/>
      <c r="EI305" s="329"/>
      <c r="EJ305" s="329"/>
      <c r="EK305" s="329"/>
      <c r="EL305" s="329"/>
      <c r="EM305" s="329"/>
      <c r="EN305" s="329"/>
      <c r="EO305" s="329"/>
      <c r="EP305" s="329"/>
      <c r="EQ305" s="329"/>
      <c r="ER305" s="329"/>
      <c r="ES305" s="329"/>
      <c r="ET305" s="329"/>
      <c r="EU305" s="329"/>
      <c r="EV305" s="329"/>
      <c r="EW305" s="329"/>
      <c r="EX305" s="329"/>
      <c r="EY305" s="329"/>
      <c r="EZ305" s="329"/>
      <c r="FA305" s="329"/>
      <c r="FB305" s="329"/>
      <c r="FC305" s="329"/>
      <c r="FD305" s="329"/>
      <c r="FE305" s="329"/>
      <c r="FF305" s="329"/>
      <c r="FG305" s="329"/>
      <c r="FH305" s="329"/>
      <c r="FI305" s="329"/>
      <c r="FJ305" s="329"/>
      <c r="FK305" s="329"/>
      <c r="FL305" s="329"/>
      <c r="FM305" s="329"/>
      <c r="FN305" s="329"/>
      <c r="FO305" s="329"/>
      <c r="FP305" s="329"/>
      <c r="FQ305" s="329"/>
      <c r="FR305" s="329"/>
      <c r="FS305" s="329"/>
      <c r="FT305" s="329"/>
      <c r="FU305" s="329"/>
      <c r="FV305" s="329"/>
      <c r="FW305" s="329"/>
      <c r="FX305" s="329"/>
      <c r="FY305" s="329"/>
      <c r="FZ305" s="329"/>
      <c r="GA305" s="329"/>
      <c r="GB305" s="329"/>
      <c r="GC305" s="329"/>
      <c r="GD305" s="329"/>
      <c r="GE305" s="329"/>
      <c r="GF305" s="329"/>
      <c r="GG305" s="329"/>
      <c r="GH305" s="329"/>
      <c r="GI305" s="329"/>
      <c r="GJ305" s="329"/>
      <c r="GK305" s="329"/>
      <c r="GL305" s="329"/>
      <c r="GM305" s="329"/>
      <c r="GN305" s="329"/>
      <c r="GO305" s="329"/>
      <c r="GP305" s="329"/>
      <c r="GQ305" s="329"/>
      <c r="GR305" s="329"/>
      <c r="GS305" s="329"/>
      <c r="GT305" s="329"/>
      <c r="GU305" s="329"/>
      <c r="GV305" s="329"/>
      <c r="GW305" s="329"/>
      <c r="GX305" s="329"/>
      <c r="GY305" s="329"/>
      <c r="GZ305" s="329"/>
      <c r="HA305" s="329"/>
      <c r="HB305" s="329"/>
      <c r="HC305" s="329"/>
      <c r="HD305" s="329"/>
      <c r="HE305" s="329"/>
      <c r="HF305" s="329"/>
      <c r="HG305" s="329"/>
      <c r="HH305" s="329"/>
      <c r="HI305" s="329"/>
      <c r="HJ305" s="329"/>
      <c r="HK305" s="329"/>
      <c r="HL305" s="329"/>
      <c r="HM305" s="329"/>
      <c r="HN305" s="329"/>
      <c r="HO305" s="329"/>
      <c r="HP305" s="329"/>
      <c r="HQ305" s="329"/>
      <c r="HR305" s="329"/>
      <c r="HS305" s="329"/>
      <c r="HT305" s="329"/>
      <c r="HU305" s="329"/>
      <c r="HV305" s="329"/>
      <c r="HW305" s="329"/>
      <c r="HX305" s="329"/>
      <c r="HY305" s="329"/>
      <c r="HZ305" s="329"/>
      <c r="IA305" s="329"/>
      <c r="IB305" s="329"/>
      <c r="IC305" s="329"/>
      <c r="ID305" s="329"/>
      <c r="IE305" s="329"/>
      <c r="IF305" s="329"/>
      <c r="IG305" s="329"/>
      <c r="IH305" s="329"/>
      <c r="II305" s="329"/>
      <c r="IJ305" s="329"/>
      <c r="IK305" s="329"/>
      <c r="IL305" s="329"/>
      <c r="IM305" s="329"/>
      <c r="IN305" s="329"/>
      <c r="IO305" s="329"/>
      <c r="IP305" s="329"/>
      <c r="IQ305" s="329"/>
      <c r="IR305" s="329"/>
      <c r="IS305" s="329"/>
      <c r="IT305" s="329"/>
      <c r="IU305" s="329"/>
      <c r="IV305" s="329"/>
    </row>
    <row r="306" s="524" customFormat="1" ht="31.5" hidden="1" spans="1:256">
      <c r="A306" s="353" t="s">
        <v>4465</v>
      </c>
      <c r="B306" s="307" t="s">
        <v>4466</v>
      </c>
      <c r="C306" s="365">
        <f ca="1">SUMIF(表1.2024年公共财政收入决算表!$A$6:$A$387,A306,表1.2024年公共财政收入决算表!$E$6:$E$387)</f>
        <v>0</v>
      </c>
      <c r="D306" s="365">
        <f t="shared" si="85"/>
        <v>0</v>
      </c>
      <c r="E306" s="348">
        <v>0</v>
      </c>
      <c r="F306" s="348"/>
      <c r="G306" s="348">
        <f ca="1" t="shared" si="86"/>
        <v>0</v>
      </c>
      <c r="H306" s="348" t="str">
        <f ca="1" t="shared" si="72"/>
        <v/>
      </c>
      <c r="I306" s="22" t="str">
        <f ca="1" t="shared" si="73"/>
        <v>否</v>
      </c>
      <c r="J306" s="547" t="str">
        <f t="shared" si="87"/>
        <v>11001</v>
      </c>
      <c r="K306" s="93" t="str">
        <f t="shared" si="84"/>
        <v>项</v>
      </c>
      <c r="L306" s="329"/>
      <c r="M306" s="329"/>
      <c r="N306" s="329"/>
      <c r="O306" s="329"/>
      <c r="P306" s="329"/>
      <c r="Q306" s="329"/>
      <c r="R306" s="329"/>
      <c r="S306" s="329"/>
      <c r="T306" s="329"/>
      <c r="U306" s="329"/>
      <c r="V306" s="329"/>
      <c r="W306" s="329"/>
      <c r="X306" s="329"/>
      <c r="Y306" s="329"/>
      <c r="Z306" s="329"/>
      <c r="AA306" s="329"/>
      <c r="AB306" s="329"/>
      <c r="AC306" s="329"/>
      <c r="AD306" s="329"/>
      <c r="AE306" s="329"/>
      <c r="AF306" s="329"/>
      <c r="AG306" s="329"/>
      <c r="AH306" s="329"/>
      <c r="AI306" s="329"/>
      <c r="AJ306" s="329"/>
      <c r="AK306" s="329"/>
      <c r="AL306" s="329"/>
      <c r="AM306" s="329"/>
      <c r="AN306" s="329"/>
      <c r="AO306" s="329"/>
      <c r="AP306" s="329"/>
      <c r="AQ306" s="329"/>
      <c r="AR306" s="329"/>
      <c r="AS306" s="329"/>
      <c r="AT306" s="329"/>
      <c r="AU306" s="329"/>
      <c r="AV306" s="329"/>
      <c r="AW306" s="329"/>
      <c r="AX306" s="329"/>
      <c r="AY306" s="329"/>
      <c r="AZ306" s="329"/>
      <c r="BA306" s="329"/>
      <c r="BB306" s="329"/>
      <c r="BC306" s="329"/>
      <c r="BD306" s="329"/>
      <c r="BE306" s="329"/>
      <c r="BF306" s="329"/>
      <c r="BG306" s="329"/>
      <c r="BH306" s="329"/>
      <c r="BI306" s="329"/>
      <c r="BJ306" s="329"/>
      <c r="BK306" s="329"/>
      <c r="BL306" s="329"/>
      <c r="BM306" s="329"/>
      <c r="BN306" s="329"/>
      <c r="BO306" s="329"/>
      <c r="BP306" s="329"/>
      <c r="BQ306" s="329"/>
      <c r="BR306" s="329"/>
      <c r="BS306" s="329"/>
      <c r="BT306" s="329"/>
      <c r="BU306" s="329"/>
      <c r="BV306" s="329"/>
      <c r="BW306" s="329"/>
      <c r="BX306" s="329"/>
      <c r="BY306" s="329"/>
      <c r="BZ306" s="329"/>
      <c r="CA306" s="329"/>
      <c r="CB306" s="329"/>
      <c r="CC306" s="329"/>
      <c r="CD306" s="329"/>
      <c r="CE306" s="329"/>
      <c r="CF306" s="329"/>
      <c r="CG306" s="329"/>
      <c r="CH306" s="329"/>
      <c r="CI306" s="329"/>
      <c r="CJ306" s="329"/>
      <c r="CK306" s="329"/>
      <c r="CL306" s="329"/>
      <c r="CM306" s="329"/>
      <c r="CN306" s="329"/>
      <c r="CO306" s="329"/>
      <c r="CP306" s="329"/>
      <c r="CQ306" s="329"/>
      <c r="CR306" s="329"/>
      <c r="CS306" s="329"/>
      <c r="CT306" s="329"/>
      <c r="CU306" s="329"/>
      <c r="CV306" s="329"/>
      <c r="CW306" s="329"/>
      <c r="CX306" s="329"/>
      <c r="CY306" s="329"/>
      <c r="CZ306" s="329"/>
      <c r="DA306" s="329"/>
      <c r="DB306" s="329"/>
      <c r="DC306" s="329"/>
      <c r="DD306" s="329"/>
      <c r="DE306" s="329"/>
      <c r="DF306" s="329"/>
      <c r="DG306" s="329"/>
      <c r="DH306" s="329"/>
      <c r="DI306" s="329"/>
      <c r="DJ306" s="329"/>
      <c r="DK306" s="329"/>
      <c r="DL306" s="329"/>
      <c r="DM306" s="329"/>
      <c r="DN306" s="329"/>
      <c r="DO306" s="329"/>
      <c r="DP306" s="329"/>
      <c r="DQ306" s="329"/>
      <c r="DR306" s="329"/>
      <c r="DS306" s="329"/>
      <c r="DT306" s="329"/>
      <c r="DU306" s="329"/>
      <c r="DV306" s="329"/>
      <c r="DW306" s="329"/>
      <c r="DX306" s="329"/>
      <c r="DY306" s="329"/>
      <c r="DZ306" s="329"/>
      <c r="EA306" s="329"/>
      <c r="EB306" s="329"/>
      <c r="EC306" s="329"/>
      <c r="ED306" s="329"/>
      <c r="EE306" s="329"/>
      <c r="EF306" s="329"/>
      <c r="EG306" s="329"/>
      <c r="EH306" s="329"/>
      <c r="EI306" s="329"/>
      <c r="EJ306" s="329"/>
      <c r="EK306" s="329"/>
      <c r="EL306" s="329"/>
      <c r="EM306" s="329"/>
      <c r="EN306" s="329"/>
      <c r="EO306" s="329"/>
      <c r="EP306" s="329"/>
      <c r="EQ306" s="329"/>
      <c r="ER306" s="329"/>
      <c r="ES306" s="329"/>
      <c r="ET306" s="329"/>
      <c r="EU306" s="329"/>
      <c r="EV306" s="329"/>
      <c r="EW306" s="329"/>
      <c r="EX306" s="329"/>
      <c r="EY306" s="329"/>
      <c r="EZ306" s="329"/>
      <c r="FA306" s="329"/>
      <c r="FB306" s="329"/>
      <c r="FC306" s="329"/>
      <c r="FD306" s="329"/>
      <c r="FE306" s="329"/>
      <c r="FF306" s="329"/>
      <c r="FG306" s="329"/>
      <c r="FH306" s="329"/>
      <c r="FI306" s="329"/>
      <c r="FJ306" s="329"/>
      <c r="FK306" s="329"/>
      <c r="FL306" s="329"/>
      <c r="FM306" s="329"/>
      <c r="FN306" s="329"/>
      <c r="FO306" s="329"/>
      <c r="FP306" s="329"/>
      <c r="FQ306" s="329"/>
      <c r="FR306" s="329"/>
      <c r="FS306" s="329"/>
      <c r="FT306" s="329"/>
      <c r="FU306" s="329"/>
      <c r="FV306" s="329"/>
      <c r="FW306" s="329"/>
      <c r="FX306" s="329"/>
      <c r="FY306" s="329"/>
      <c r="FZ306" s="329"/>
      <c r="GA306" s="329"/>
      <c r="GB306" s="329"/>
      <c r="GC306" s="329"/>
      <c r="GD306" s="329"/>
      <c r="GE306" s="329"/>
      <c r="GF306" s="329"/>
      <c r="GG306" s="329"/>
      <c r="GH306" s="329"/>
      <c r="GI306" s="329"/>
      <c r="GJ306" s="329"/>
      <c r="GK306" s="329"/>
      <c r="GL306" s="329"/>
      <c r="GM306" s="329"/>
      <c r="GN306" s="329"/>
      <c r="GO306" s="329"/>
      <c r="GP306" s="329"/>
      <c r="GQ306" s="329"/>
      <c r="GR306" s="329"/>
      <c r="GS306" s="329"/>
      <c r="GT306" s="329"/>
      <c r="GU306" s="329"/>
      <c r="GV306" s="329"/>
      <c r="GW306" s="329"/>
      <c r="GX306" s="329"/>
      <c r="GY306" s="329"/>
      <c r="GZ306" s="329"/>
      <c r="HA306" s="329"/>
      <c r="HB306" s="329"/>
      <c r="HC306" s="329"/>
      <c r="HD306" s="329"/>
      <c r="HE306" s="329"/>
      <c r="HF306" s="329"/>
      <c r="HG306" s="329"/>
      <c r="HH306" s="329"/>
      <c r="HI306" s="329"/>
      <c r="HJ306" s="329"/>
      <c r="HK306" s="329"/>
      <c r="HL306" s="329"/>
      <c r="HM306" s="329"/>
      <c r="HN306" s="329"/>
      <c r="HO306" s="329"/>
      <c r="HP306" s="329"/>
      <c r="HQ306" s="329"/>
      <c r="HR306" s="329"/>
      <c r="HS306" s="329"/>
      <c r="HT306" s="329"/>
      <c r="HU306" s="329"/>
      <c r="HV306" s="329"/>
      <c r="HW306" s="329"/>
      <c r="HX306" s="329"/>
      <c r="HY306" s="329"/>
      <c r="HZ306" s="329"/>
      <c r="IA306" s="329"/>
      <c r="IB306" s="329"/>
      <c r="IC306" s="329"/>
      <c r="ID306" s="329"/>
      <c r="IE306" s="329"/>
      <c r="IF306" s="329"/>
      <c r="IG306" s="329"/>
      <c r="IH306" s="329"/>
      <c r="II306" s="329"/>
      <c r="IJ306" s="329"/>
      <c r="IK306" s="329"/>
      <c r="IL306" s="329"/>
      <c r="IM306" s="329"/>
      <c r="IN306" s="329"/>
      <c r="IO306" s="329"/>
      <c r="IP306" s="329"/>
      <c r="IQ306" s="329"/>
      <c r="IR306" s="329"/>
      <c r="IS306" s="329"/>
      <c r="IT306" s="329"/>
      <c r="IU306" s="329"/>
      <c r="IV306" s="329"/>
    </row>
    <row r="307" s="525" customFormat="1" spans="1:256">
      <c r="A307" s="353" t="s">
        <v>4467</v>
      </c>
      <c r="B307" s="307" t="s">
        <v>7672</v>
      </c>
      <c r="C307" s="365">
        <f ca="1">SUMIF(表1.2024年公共财政收入决算表!$A$6:$A$387,A307,表1.2024年公共财政收入决算表!$E$6:$E$387)</f>
        <v>1233</v>
      </c>
      <c r="D307" s="365">
        <f t="shared" si="85"/>
        <v>1233</v>
      </c>
      <c r="E307" s="348">
        <v>1233</v>
      </c>
      <c r="F307" s="348"/>
      <c r="G307" s="365">
        <f ca="1" t="shared" si="86"/>
        <v>0</v>
      </c>
      <c r="H307" s="365" t="str">
        <f ca="1" t="shared" si="72"/>
        <v>0.0%</v>
      </c>
      <c r="I307" s="22" t="str">
        <f ca="1" t="shared" si="73"/>
        <v>是</v>
      </c>
      <c r="J307" s="547" t="str">
        <f t="shared" si="87"/>
        <v>11001</v>
      </c>
      <c r="K307" s="93" t="str">
        <f t="shared" si="84"/>
        <v>项</v>
      </c>
      <c r="L307" s="545">
        <v>1</v>
      </c>
      <c r="M307" s="329"/>
      <c r="N307" s="329"/>
      <c r="O307" s="329"/>
      <c r="P307" s="329"/>
      <c r="Q307" s="329"/>
      <c r="R307" s="329"/>
      <c r="S307" s="329"/>
      <c r="T307" s="329"/>
      <c r="U307" s="329"/>
      <c r="V307" s="329"/>
      <c r="W307" s="329"/>
      <c r="X307" s="329"/>
      <c r="Y307" s="329"/>
      <c r="Z307" s="329"/>
      <c r="AA307" s="329"/>
      <c r="AB307" s="329"/>
      <c r="AC307" s="329"/>
      <c r="AD307" s="329"/>
      <c r="AE307" s="329"/>
      <c r="AF307" s="329"/>
      <c r="AG307" s="329"/>
      <c r="AH307" s="329"/>
      <c r="AI307" s="329"/>
      <c r="AJ307" s="329"/>
      <c r="AK307" s="329"/>
      <c r="AL307" s="329"/>
      <c r="AM307" s="329"/>
      <c r="AN307" s="329"/>
      <c r="AO307" s="329"/>
      <c r="AP307" s="329"/>
      <c r="AQ307" s="329"/>
      <c r="AR307" s="329"/>
      <c r="AS307" s="329"/>
      <c r="AT307" s="329"/>
      <c r="AU307" s="329"/>
      <c r="AV307" s="329"/>
      <c r="AW307" s="329"/>
      <c r="AX307" s="329"/>
      <c r="AY307" s="329"/>
      <c r="AZ307" s="329"/>
      <c r="BA307" s="329"/>
      <c r="BB307" s="329"/>
      <c r="BC307" s="329"/>
      <c r="BD307" s="329"/>
      <c r="BE307" s="329"/>
      <c r="BF307" s="329"/>
      <c r="BG307" s="329"/>
      <c r="BH307" s="329"/>
      <c r="BI307" s="329"/>
      <c r="BJ307" s="329"/>
      <c r="BK307" s="329"/>
      <c r="BL307" s="329"/>
      <c r="BM307" s="329"/>
      <c r="BN307" s="329"/>
      <c r="BO307" s="329"/>
      <c r="BP307" s="329"/>
      <c r="BQ307" s="329"/>
      <c r="BR307" s="329"/>
      <c r="BS307" s="329"/>
      <c r="BT307" s="329"/>
      <c r="BU307" s="329"/>
      <c r="BV307" s="329"/>
      <c r="BW307" s="329"/>
      <c r="BX307" s="329"/>
      <c r="BY307" s="329"/>
      <c r="BZ307" s="329"/>
      <c r="CA307" s="329"/>
      <c r="CB307" s="329"/>
      <c r="CC307" s="329"/>
      <c r="CD307" s="329"/>
      <c r="CE307" s="329"/>
      <c r="CF307" s="329"/>
      <c r="CG307" s="329"/>
      <c r="CH307" s="329"/>
      <c r="CI307" s="329"/>
      <c r="CJ307" s="329"/>
      <c r="CK307" s="329"/>
      <c r="CL307" s="329"/>
      <c r="CM307" s="329"/>
      <c r="CN307" s="329"/>
      <c r="CO307" s="329"/>
      <c r="CP307" s="329"/>
      <c r="CQ307" s="329"/>
      <c r="CR307" s="329"/>
      <c r="CS307" s="329"/>
      <c r="CT307" s="329"/>
      <c r="CU307" s="329"/>
      <c r="CV307" s="329"/>
      <c r="CW307" s="329"/>
      <c r="CX307" s="329"/>
      <c r="CY307" s="329"/>
      <c r="CZ307" s="329"/>
      <c r="DA307" s="329"/>
      <c r="DB307" s="329"/>
      <c r="DC307" s="329"/>
      <c r="DD307" s="329"/>
      <c r="DE307" s="329"/>
      <c r="DF307" s="329"/>
      <c r="DG307" s="329"/>
      <c r="DH307" s="329"/>
      <c r="DI307" s="329"/>
      <c r="DJ307" s="329"/>
      <c r="DK307" s="329"/>
      <c r="DL307" s="329"/>
      <c r="DM307" s="329"/>
      <c r="DN307" s="329"/>
      <c r="DO307" s="329"/>
      <c r="DP307" s="329"/>
      <c r="DQ307" s="329"/>
      <c r="DR307" s="329"/>
      <c r="DS307" s="329"/>
      <c r="DT307" s="329"/>
      <c r="DU307" s="329"/>
      <c r="DV307" s="329"/>
      <c r="DW307" s="329"/>
      <c r="DX307" s="329"/>
      <c r="DY307" s="329"/>
      <c r="DZ307" s="329"/>
      <c r="EA307" s="329"/>
      <c r="EB307" s="329"/>
      <c r="EC307" s="329"/>
      <c r="ED307" s="329"/>
      <c r="EE307" s="329"/>
      <c r="EF307" s="329"/>
      <c r="EG307" s="329"/>
      <c r="EH307" s="329"/>
      <c r="EI307" s="329"/>
      <c r="EJ307" s="329"/>
      <c r="EK307" s="329"/>
      <c r="EL307" s="329"/>
      <c r="EM307" s="329"/>
      <c r="EN307" s="329"/>
      <c r="EO307" s="329"/>
      <c r="EP307" s="329"/>
      <c r="EQ307" s="329"/>
      <c r="ER307" s="329"/>
      <c r="ES307" s="329"/>
      <c r="ET307" s="329"/>
      <c r="EU307" s="329"/>
      <c r="EV307" s="329"/>
      <c r="EW307" s="329"/>
      <c r="EX307" s="329"/>
      <c r="EY307" s="329"/>
      <c r="EZ307" s="329"/>
      <c r="FA307" s="329"/>
      <c r="FB307" s="329"/>
      <c r="FC307" s="329"/>
      <c r="FD307" s="329"/>
      <c r="FE307" s="329"/>
      <c r="FF307" s="329"/>
      <c r="FG307" s="329"/>
      <c r="FH307" s="329"/>
      <c r="FI307" s="329"/>
      <c r="FJ307" s="329"/>
      <c r="FK307" s="329"/>
      <c r="FL307" s="329"/>
      <c r="FM307" s="329"/>
      <c r="FN307" s="329"/>
      <c r="FO307" s="329"/>
      <c r="FP307" s="329"/>
      <c r="FQ307" s="329"/>
      <c r="FR307" s="329"/>
      <c r="FS307" s="329"/>
      <c r="FT307" s="329"/>
      <c r="FU307" s="329"/>
      <c r="FV307" s="329"/>
      <c r="FW307" s="329"/>
      <c r="FX307" s="329"/>
      <c r="FY307" s="329"/>
      <c r="FZ307" s="329"/>
      <c r="GA307" s="329"/>
      <c r="GB307" s="329"/>
      <c r="GC307" s="329"/>
      <c r="GD307" s="329"/>
      <c r="GE307" s="329"/>
      <c r="GF307" s="329"/>
      <c r="GG307" s="329"/>
      <c r="GH307" s="329"/>
      <c r="GI307" s="329"/>
      <c r="GJ307" s="329"/>
      <c r="GK307" s="329"/>
      <c r="GL307" s="329"/>
      <c r="GM307" s="329"/>
      <c r="GN307" s="329"/>
      <c r="GO307" s="329"/>
      <c r="GP307" s="329"/>
      <c r="GQ307" s="329"/>
      <c r="GR307" s="329"/>
      <c r="GS307" s="329"/>
      <c r="GT307" s="329"/>
      <c r="GU307" s="329"/>
      <c r="GV307" s="329"/>
      <c r="GW307" s="329"/>
      <c r="GX307" s="329"/>
      <c r="GY307" s="329"/>
      <c r="GZ307" s="329"/>
      <c r="HA307" s="329"/>
      <c r="HB307" s="329"/>
      <c r="HC307" s="329"/>
      <c r="HD307" s="329"/>
      <c r="HE307" s="329"/>
      <c r="HF307" s="329"/>
      <c r="HG307" s="329"/>
      <c r="HH307" s="329"/>
      <c r="HI307" s="329"/>
      <c r="HJ307" s="329"/>
      <c r="HK307" s="329"/>
      <c r="HL307" s="329"/>
      <c r="HM307" s="329"/>
      <c r="HN307" s="329"/>
      <c r="HO307" s="329"/>
      <c r="HP307" s="329"/>
      <c r="HQ307" s="329"/>
      <c r="HR307" s="329"/>
      <c r="HS307" s="329"/>
      <c r="HT307" s="329"/>
      <c r="HU307" s="329"/>
      <c r="HV307" s="329"/>
      <c r="HW307" s="329"/>
      <c r="HX307" s="329"/>
      <c r="HY307" s="329"/>
      <c r="HZ307" s="329"/>
      <c r="IA307" s="329"/>
      <c r="IB307" s="329"/>
      <c r="IC307" s="329"/>
      <c r="ID307" s="329"/>
      <c r="IE307" s="329"/>
      <c r="IF307" s="329"/>
      <c r="IG307" s="329"/>
      <c r="IH307" s="329"/>
      <c r="II307" s="329"/>
      <c r="IJ307" s="329"/>
      <c r="IK307" s="329"/>
      <c r="IL307" s="329"/>
      <c r="IM307" s="329"/>
      <c r="IN307" s="329"/>
      <c r="IO307" s="329"/>
      <c r="IP307" s="329"/>
      <c r="IQ307" s="329"/>
      <c r="IR307" s="329"/>
      <c r="IS307" s="329"/>
      <c r="IT307" s="329"/>
      <c r="IU307" s="329"/>
      <c r="IV307" s="329"/>
    </row>
    <row r="308" s="525" customFormat="1" spans="1:256">
      <c r="A308" s="353" t="s">
        <v>4469</v>
      </c>
      <c r="B308" s="307" t="s">
        <v>7673</v>
      </c>
      <c r="C308" s="365">
        <f ca="1">SUMIF(表1.2024年公共财政收入决算表!$A$6:$A$387,A308,表1.2024年公共财政收入决算表!$E$6:$E$387)</f>
        <v>1</v>
      </c>
      <c r="D308" s="365">
        <f t="shared" si="85"/>
        <v>1</v>
      </c>
      <c r="E308" s="348">
        <v>1</v>
      </c>
      <c r="F308" s="348"/>
      <c r="G308" s="365">
        <f ca="1" t="shared" si="86"/>
        <v>0</v>
      </c>
      <c r="H308" s="365" t="str">
        <f ca="1" t="shared" si="72"/>
        <v>0.0%</v>
      </c>
      <c r="I308" s="22" t="str">
        <f ca="1" t="shared" si="73"/>
        <v>是</v>
      </c>
      <c r="J308" s="547" t="str">
        <f t="shared" si="87"/>
        <v>11001</v>
      </c>
      <c r="K308" s="93" t="str">
        <f t="shared" si="84"/>
        <v>项</v>
      </c>
      <c r="L308" s="545">
        <v>1</v>
      </c>
      <c r="M308" s="329"/>
      <c r="N308" s="329"/>
      <c r="O308" s="329"/>
      <c r="P308" s="329"/>
      <c r="Q308" s="329"/>
      <c r="R308" s="329"/>
      <c r="S308" s="329"/>
      <c r="T308" s="329"/>
      <c r="U308" s="329"/>
      <c r="V308" s="329"/>
      <c r="W308" s="329"/>
      <c r="X308" s="329"/>
      <c r="Y308" s="329"/>
      <c r="Z308" s="329"/>
      <c r="AA308" s="329"/>
      <c r="AB308" s="329"/>
      <c r="AC308" s="329"/>
      <c r="AD308" s="329"/>
      <c r="AE308" s="329"/>
      <c r="AF308" s="329"/>
      <c r="AG308" s="329"/>
      <c r="AH308" s="329"/>
      <c r="AI308" s="329"/>
      <c r="AJ308" s="329"/>
      <c r="AK308" s="329"/>
      <c r="AL308" s="329"/>
      <c r="AM308" s="329"/>
      <c r="AN308" s="329"/>
      <c r="AO308" s="329"/>
      <c r="AP308" s="329"/>
      <c r="AQ308" s="329"/>
      <c r="AR308" s="329"/>
      <c r="AS308" s="329"/>
      <c r="AT308" s="329"/>
      <c r="AU308" s="329"/>
      <c r="AV308" s="329"/>
      <c r="AW308" s="329"/>
      <c r="AX308" s="329"/>
      <c r="AY308" s="329"/>
      <c r="AZ308" s="329"/>
      <c r="BA308" s="329"/>
      <c r="BB308" s="329"/>
      <c r="BC308" s="329"/>
      <c r="BD308" s="329"/>
      <c r="BE308" s="329"/>
      <c r="BF308" s="329"/>
      <c r="BG308" s="329"/>
      <c r="BH308" s="329"/>
      <c r="BI308" s="329"/>
      <c r="BJ308" s="329"/>
      <c r="BK308" s="329"/>
      <c r="BL308" s="329"/>
      <c r="BM308" s="329"/>
      <c r="BN308" s="329"/>
      <c r="BO308" s="329"/>
      <c r="BP308" s="329"/>
      <c r="BQ308" s="329"/>
      <c r="BR308" s="329"/>
      <c r="BS308" s="329"/>
      <c r="BT308" s="329"/>
      <c r="BU308" s="329"/>
      <c r="BV308" s="329"/>
      <c r="BW308" s="329"/>
      <c r="BX308" s="329"/>
      <c r="BY308" s="329"/>
      <c r="BZ308" s="329"/>
      <c r="CA308" s="329"/>
      <c r="CB308" s="329"/>
      <c r="CC308" s="329"/>
      <c r="CD308" s="329"/>
      <c r="CE308" s="329"/>
      <c r="CF308" s="329"/>
      <c r="CG308" s="329"/>
      <c r="CH308" s="329"/>
      <c r="CI308" s="329"/>
      <c r="CJ308" s="329"/>
      <c r="CK308" s="329"/>
      <c r="CL308" s="329"/>
      <c r="CM308" s="329"/>
      <c r="CN308" s="329"/>
      <c r="CO308" s="329"/>
      <c r="CP308" s="329"/>
      <c r="CQ308" s="329"/>
      <c r="CR308" s="329"/>
      <c r="CS308" s="329"/>
      <c r="CT308" s="329"/>
      <c r="CU308" s="329"/>
      <c r="CV308" s="329"/>
      <c r="CW308" s="329"/>
      <c r="CX308" s="329"/>
      <c r="CY308" s="329"/>
      <c r="CZ308" s="329"/>
      <c r="DA308" s="329"/>
      <c r="DB308" s="329"/>
      <c r="DC308" s="329"/>
      <c r="DD308" s="329"/>
      <c r="DE308" s="329"/>
      <c r="DF308" s="329"/>
      <c r="DG308" s="329"/>
      <c r="DH308" s="329"/>
      <c r="DI308" s="329"/>
      <c r="DJ308" s="329"/>
      <c r="DK308" s="329"/>
      <c r="DL308" s="329"/>
      <c r="DM308" s="329"/>
      <c r="DN308" s="329"/>
      <c r="DO308" s="329"/>
      <c r="DP308" s="329"/>
      <c r="DQ308" s="329"/>
      <c r="DR308" s="329"/>
      <c r="DS308" s="329"/>
      <c r="DT308" s="329"/>
      <c r="DU308" s="329"/>
      <c r="DV308" s="329"/>
      <c r="DW308" s="329"/>
      <c r="DX308" s="329"/>
      <c r="DY308" s="329"/>
      <c r="DZ308" s="329"/>
      <c r="EA308" s="329"/>
      <c r="EB308" s="329"/>
      <c r="EC308" s="329"/>
      <c r="ED308" s="329"/>
      <c r="EE308" s="329"/>
      <c r="EF308" s="329"/>
      <c r="EG308" s="329"/>
      <c r="EH308" s="329"/>
      <c r="EI308" s="329"/>
      <c r="EJ308" s="329"/>
      <c r="EK308" s="329"/>
      <c r="EL308" s="329"/>
      <c r="EM308" s="329"/>
      <c r="EN308" s="329"/>
      <c r="EO308" s="329"/>
      <c r="EP308" s="329"/>
      <c r="EQ308" s="329"/>
      <c r="ER308" s="329"/>
      <c r="ES308" s="329"/>
      <c r="ET308" s="329"/>
      <c r="EU308" s="329"/>
      <c r="EV308" s="329"/>
      <c r="EW308" s="329"/>
      <c r="EX308" s="329"/>
      <c r="EY308" s="329"/>
      <c r="EZ308" s="329"/>
      <c r="FA308" s="329"/>
      <c r="FB308" s="329"/>
      <c r="FC308" s="329"/>
      <c r="FD308" s="329"/>
      <c r="FE308" s="329"/>
      <c r="FF308" s="329"/>
      <c r="FG308" s="329"/>
      <c r="FH308" s="329"/>
      <c r="FI308" s="329"/>
      <c r="FJ308" s="329"/>
      <c r="FK308" s="329"/>
      <c r="FL308" s="329"/>
      <c r="FM308" s="329"/>
      <c r="FN308" s="329"/>
      <c r="FO308" s="329"/>
      <c r="FP308" s="329"/>
      <c r="FQ308" s="329"/>
      <c r="FR308" s="329"/>
      <c r="FS308" s="329"/>
      <c r="FT308" s="329"/>
      <c r="FU308" s="329"/>
      <c r="FV308" s="329"/>
      <c r="FW308" s="329"/>
      <c r="FX308" s="329"/>
      <c r="FY308" s="329"/>
      <c r="FZ308" s="329"/>
      <c r="GA308" s="329"/>
      <c r="GB308" s="329"/>
      <c r="GC308" s="329"/>
      <c r="GD308" s="329"/>
      <c r="GE308" s="329"/>
      <c r="GF308" s="329"/>
      <c r="GG308" s="329"/>
      <c r="GH308" s="329"/>
      <c r="GI308" s="329"/>
      <c r="GJ308" s="329"/>
      <c r="GK308" s="329"/>
      <c r="GL308" s="329"/>
      <c r="GM308" s="329"/>
      <c r="GN308" s="329"/>
      <c r="GO308" s="329"/>
      <c r="GP308" s="329"/>
      <c r="GQ308" s="329"/>
      <c r="GR308" s="329"/>
      <c r="GS308" s="329"/>
      <c r="GT308" s="329"/>
      <c r="GU308" s="329"/>
      <c r="GV308" s="329"/>
      <c r="GW308" s="329"/>
      <c r="GX308" s="329"/>
      <c r="GY308" s="329"/>
      <c r="GZ308" s="329"/>
      <c r="HA308" s="329"/>
      <c r="HB308" s="329"/>
      <c r="HC308" s="329"/>
      <c r="HD308" s="329"/>
      <c r="HE308" s="329"/>
      <c r="HF308" s="329"/>
      <c r="HG308" s="329"/>
      <c r="HH308" s="329"/>
      <c r="HI308" s="329"/>
      <c r="HJ308" s="329"/>
      <c r="HK308" s="329"/>
      <c r="HL308" s="329"/>
      <c r="HM308" s="329"/>
      <c r="HN308" s="329"/>
      <c r="HO308" s="329"/>
      <c r="HP308" s="329"/>
      <c r="HQ308" s="329"/>
      <c r="HR308" s="329"/>
      <c r="HS308" s="329"/>
      <c r="HT308" s="329"/>
      <c r="HU308" s="329"/>
      <c r="HV308" s="329"/>
      <c r="HW308" s="329"/>
      <c r="HX308" s="329"/>
      <c r="HY308" s="329"/>
      <c r="HZ308" s="329"/>
      <c r="IA308" s="329"/>
      <c r="IB308" s="329"/>
      <c r="IC308" s="329"/>
      <c r="ID308" s="329"/>
      <c r="IE308" s="329"/>
      <c r="IF308" s="329"/>
      <c r="IG308" s="329"/>
      <c r="IH308" s="329"/>
      <c r="II308" s="329"/>
      <c r="IJ308" s="329"/>
      <c r="IK308" s="329"/>
      <c r="IL308" s="329"/>
      <c r="IM308" s="329"/>
      <c r="IN308" s="329"/>
      <c r="IO308" s="329"/>
      <c r="IP308" s="329"/>
      <c r="IQ308" s="329"/>
      <c r="IR308" s="329"/>
      <c r="IS308" s="329"/>
      <c r="IT308" s="329"/>
      <c r="IU308" s="329"/>
      <c r="IV308" s="329"/>
    </row>
    <row r="309" s="525" customFormat="1" ht="31.5" spans="1:256">
      <c r="A309" s="353" t="s">
        <v>4471</v>
      </c>
      <c r="B309" s="307" t="s">
        <v>4472</v>
      </c>
      <c r="C309" s="365">
        <f ca="1">SUMIF(表1.2024年公共财政收入决算表!$A$6:$A$387,A309,表1.2024年公共财政收入决算表!$E$6:$E$387)</f>
        <v>1179</v>
      </c>
      <c r="D309" s="365">
        <f t="shared" si="85"/>
        <v>1179</v>
      </c>
      <c r="E309" s="348">
        <v>1179</v>
      </c>
      <c r="F309" s="348"/>
      <c r="G309" s="365">
        <f ca="1" t="shared" si="86"/>
        <v>0</v>
      </c>
      <c r="H309" s="365" t="str">
        <f ca="1" t="shared" si="72"/>
        <v>0.0%</v>
      </c>
      <c r="I309" s="22" t="str">
        <f ca="1" t="shared" si="73"/>
        <v>是</v>
      </c>
      <c r="J309" s="547" t="str">
        <f t="shared" si="87"/>
        <v>11001</v>
      </c>
      <c r="K309" s="93" t="str">
        <f t="shared" si="84"/>
        <v>项</v>
      </c>
      <c r="L309" s="545">
        <v>1</v>
      </c>
      <c r="M309" s="329"/>
      <c r="N309" s="329"/>
      <c r="O309" s="329"/>
      <c r="P309" s="329"/>
      <c r="Q309" s="329"/>
      <c r="R309" s="329"/>
      <c r="S309" s="329"/>
      <c r="T309" s="329"/>
      <c r="U309" s="329"/>
      <c r="V309" s="329"/>
      <c r="W309" s="329"/>
      <c r="X309" s="329"/>
      <c r="Y309" s="329"/>
      <c r="Z309" s="329"/>
      <c r="AA309" s="329"/>
      <c r="AB309" s="329"/>
      <c r="AC309" s="329"/>
      <c r="AD309" s="329"/>
      <c r="AE309" s="329"/>
      <c r="AF309" s="329"/>
      <c r="AG309" s="329"/>
      <c r="AH309" s="329"/>
      <c r="AI309" s="329"/>
      <c r="AJ309" s="329"/>
      <c r="AK309" s="329"/>
      <c r="AL309" s="329"/>
      <c r="AM309" s="329"/>
      <c r="AN309" s="329"/>
      <c r="AO309" s="329"/>
      <c r="AP309" s="329"/>
      <c r="AQ309" s="329"/>
      <c r="AR309" s="329"/>
      <c r="AS309" s="329"/>
      <c r="AT309" s="329"/>
      <c r="AU309" s="329"/>
      <c r="AV309" s="329"/>
      <c r="AW309" s="329"/>
      <c r="AX309" s="329"/>
      <c r="AY309" s="329"/>
      <c r="AZ309" s="329"/>
      <c r="BA309" s="329"/>
      <c r="BB309" s="329"/>
      <c r="BC309" s="329"/>
      <c r="BD309" s="329"/>
      <c r="BE309" s="329"/>
      <c r="BF309" s="329"/>
      <c r="BG309" s="329"/>
      <c r="BH309" s="329"/>
      <c r="BI309" s="329"/>
      <c r="BJ309" s="329"/>
      <c r="BK309" s="329"/>
      <c r="BL309" s="329"/>
      <c r="BM309" s="329"/>
      <c r="BN309" s="329"/>
      <c r="BO309" s="329"/>
      <c r="BP309" s="329"/>
      <c r="BQ309" s="329"/>
      <c r="BR309" s="329"/>
      <c r="BS309" s="329"/>
      <c r="BT309" s="329"/>
      <c r="BU309" s="329"/>
      <c r="BV309" s="329"/>
      <c r="BW309" s="329"/>
      <c r="BX309" s="329"/>
      <c r="BY309" s="329"/>
      <c r="BZ309" s="329"/>
      <c r="CA309" s="329"/>
      <c r="CB309" s="329"/>
      <c r="CC309" s="329"/>
      <c r="CD309" s="329"/>
      <c r="CE309" s="329"/>
      <c r="CF309" s="329"/>
      <c r="CG309" s="329"/>
      <c r="CH309" s="329"/>
      <c r="CI309" s="329"/>
      <c r="CJ309" s="329"/>
      <c r="CK309" s="329"/>
      <c r="CL309" s="329"/>
      <c r="CM309" s="329"/>
      <c r="CN309" s="329"/>
      <c r="CO309" s="329"/>
      <c r="CP309" s="329"/>
      <c r="CQ309" s="329"/>
      <c r="CR309" s="329"/>
      <c r="CS309" s="329"/>
      <c r="CT309" s="329"/>
      <c r="CU309" s="329"/>
      <c r="CV309" s="329"/>
      <c r="CW309" s="329"/>
      <c r="CX309" s="329"/>
      <c r="CY309" s="329"/>
      <c r="CZ309" s="329"/>
      <c r="DA309" s="329"/>
      <c r="DB309" s="329"/>
      <c r="DC309" s="329"/>
      <c r="DD309" s="329"/>
      <c r="DE309" s="329"/>
      <c r="DF309" s="329"/>
      <c r="DG309" s="329"/>
      <c r="DH309" s="329"/>
      <c r="DI309" s="329"/>
      <c r="DJ309" s="329"/>
      <c r="DK309" s="329"/>
      <c r="DL309" s="329"/>
      <c r="DM309" s="329"/>
      <c r="DN309" s="329"/>
      <c r="DO309" s="329"/>
      <c r="DP309" s="329"/>
      <c r="DQ309" s="329"/>
      <c r="DR309" s="329"/>
      <c r="DS309" s="329"/>
      <c r="DT309" s="329"/>
      <c r="DU309" s="329"/>
      <c r="DV309" s="329"/>
      <c r="DW309" s="329"/>
      <c r="DX309" s="329"/>
      <c r="DY309" s="329"/>
      <c r="DZ309" s="329"/>
      <c r="EA309" s="329"/>
      <c r="EB309" s="329"/>
      <c r="EC309" s="329"/>
      <c r="ED309" s="329"/>
      <c r="EE309" s="329"/>
      <c r="EF309" s="329"/>
      <c r="EG309" s="329"/>
      <c r="EH309" s="329"/>
      <c r="EI309" s="329"/>
      <c r="EJ309" s="329"/>
      <c r="EK309" s="329"/>
      <c r="EL309" s="329"/>
      <c r="EM309" s="329"/>
      <c r="EN309" s="329"/>
      <c r="EO309" s="329"/>
      <c r="EP309" s="329"/>
      <c r="EQ309" s="329"/>
      <c r="ER309" s="329"/>
      <c r="ES309" s="329"/>
      <c r="ET309" s="329"/>
      <c r="EU309" s="329"/>
      <c r="EV309" s="329"/>
      <c r="EW309" s="329"/>
      <c r="EX309" s="329"/>
      <c r="EY309" s="329"/>
      <c r="EZ309" s="329"/>
      <c r="FA309" s="329"/>
      <c r="FB309" s="329"/>
      <c r="FC309" s="329"/>
      <c r="FD309" s="329"/>
      <c r="FE309" s="329"/>
      <c r="FF309" s="329"/>
      <c r="FG309" s="329"/>
      <c r="FH309" s="329"/>
      <c r="FI309" s="329"/>
      <c r="FJ309" s="329"/>
      <c r="FK309" s="329"/>
      <c r="FL309" s="329"/>
      <c r="FM309" s="329"/>
      <c r="FN309" s="329"/>
      <c r="FO309" s="329"/>
      <c r="FP309" s="329"/>
      <c r="FQ309" s="329"/>
      <c r="FR309" s="329"/>
      <c r="FS309" s="329"/>
      <c r="FT309" s="329"/>
      <c r="FU309" s="329"/>
      <c r="FV309" s="329"/>
      <c r="FW309" s="329"/>
      <c r="FX309" s="329"/>
      <c r="FY309" s="329"/>
      <c r="FZ309" s="329"/>
      <c r="GA309" s="329"/>
      <c r="GB309" s="329"/>
      <c r="GC309" s="329"/>
      <c r="GD309" s="329"/>
      <c r="GE309" s="329"/>
      <c r="GF309" s="329"/>
      <c r="GG309" s="329"/>
      <c r="GH309" s="329"/>
      <c r="GI309" s="329"/>
      <c r="GJ309" s="329"/>
      <c r="GK309" s="329"/>
      <c r="GL309" s="329"/>
      <c r="GM309" s="329"/>
      <c r="GN309" s="329"/>
      <c r="GO309" s="329"/>
      <c r="GP309" s="329"/>
      <c r="GQ309" s="329"/>
      <c r="GR309" s="329"/>
      <c r="GS309" s="329"/>
      <c r="GT309" s="329"/>
      <c r="GU309" s="329"/>
      <c r="GV309" s="329"/>
      <c r="GW309" s="329"/>
      <c r="GX309" s="329"/>
      <c r="GY309" s="329"/>
      <c r="GZ309" s="329"/>
      <c r="HA309" s="329"/>
      <c r="HB309" s="329"/>
      <c r="HC309" s="329"/>
      <c r="HD309" s="329"/>
      <c r="HE309" s="329"/>
      <c r="HF309" s="329"/>
      <c r="HG309" s="329"/>
      <c r="HH309" s="329"/>
      <c r="HI309" s="329"/>
      <c r="HJ309" s="329"/>
      <c r="HK309" s="329"/>
      <c r="HL309" s="329"/>
      <c r="HM309" s="329"/>
      <c r="HN309" s="329"/>
      <c r="HO309" s="329"/>
      <c r="HP309" s="329"/>
      <c r="HQ309" s="329"/>
      <c r="HR309" s="329"/>
      <c r="HS309" s="329"/>
      <c r="HT309" s="329"/>
      <c r="HU309" s="329"/>
      <c r="HV309" s="329"/>
      <c r="HW309" s="329"/>
      <c r="HX309" s="329"/>
      <c r="HY309" s="329"/>
      <c r="HZ309" s="329"/>
      <c r="IA309" s="329"/>
      <c r="IB309" s="329"/>
      <c r="IC309" s="329"/>
      <c r="ID309" s="329"/>
      <c r="IE309" s="329"/>
      <c r="IF309" s="329"/>
      <c r="IG309" s="329"/>
      <c r="IH309" s="329"/>
      <c r="II309" s="329"/>
      <c r="IJ309" s="329"/>
      <c r="IK309" s="329"/>
      <c r="IL309" s="329"/>
      <c r="IM309" s="329"/>
      <c r="IN309" s="329"/>
      <c r="IO309" s="329"/>
      <c r="IP309" s="329"/>
      <c r="IQ309" s="329"/>
      <c r="IR309" s="329"/>
      <c r="IS309" s="329"/>
      <c r="IT309" s="329"/>
      <c r="IU309" s="329"/>
      <c r="IV309" s="329"/>
    </row>
    <row r="310" s="524" customFormat="1" spans="1:256">
      <c r="A310" s="353" t="s">
        <v>4473</v>
      </c>
      <c r="B310" s="307" t="s">
        <v>7674</v>
      </c>
      <c r="C310" s="365">
        <f ca="1">SUMIF(表1.2024年公共财政收入决算表!$A$6:$A$387,A310,表1.2024年公共财政收入决算表!$E$6:$E$387)</f>
        <v>809</v>
      </c>
      <c r="D310" s="365">
        <f t="shared" si="85"/>
        <v>0</v>
      </c>
      <c r="E310" s="348"/>
      <c r="F310" s="348"/>
      <c r="G310" s="348">
        <f ca="1" t="shared" si="86"/>
        <v>-809</v>
      </c>
      <c r="H310" s="348" t="str">
        <f ca="1" t="shared" si="72"/>
        <v>-100.0%</v>
      </c>
      <c r="I310" s="22" t="str">
        <f ca="1" t="shared" si="73"/>
        <v>是</v>
      </c>
      <c r="J310" s="547" t="str">
        <f t="shared" si="87"/>
        <v>11001</v>
      </c>
      <c r="K310" s="93" t="str">
        <f t="shared" si="84"/>
        <v>项</v>
      </c>
      <c r="L310" s="545">
        <v>1</v>
      </c>
      <c r="M310" s="329"/>
      <c r="N310" s="329"/>
      <c r="O310" s="329"/>
      <c r="P310" s="329"/>
      <c r="Q310" s="329"/>
      <c r="R310" s="329"/>
      <c r="S310" s="329"/>
      <c r="T310" s="329"/>
      <c r="U310" s="329"/>
      <c r="V310" s="329"/>
      <c r="W310" s="329"/>
      <c r="X310" s="329"/>
      <c r="Y310" s="329"/>
      <c r="Z310" s="329"/>
      <c r="AA310" s="329"/>
      <c r="AB310" s="329"/>
      <c r="AC310" s="329"/>
      <c r="AD310" s="329"/>
      <c r="AE310" s="329"/>
      <c r="AF310" s="329"/>
      <c r="AG310" s="329"/>
      <c r="AH310" s="329"/>
      <c r="AI310" s="329"/>
      <c r="AJ310" s="329"/>
      <c r="AK310" s="329"/>
      <c r="AL310" s="329"/>
      <c r="AM310" s="329"/>
      <c r="AN310" s="329"/>
      <c r="AO310" s="329"/>
      <c r="AP310" s="329"/>
      <c r="AQ310" s="329"/>
      <c r="AR310" s="329"/>
      <c r="AS310" s="329"/>
      <c r="AT310" s="329"/>
      <c r="AU310" s="329"/>
      <c r="AV310" s="329"/>
      <c r="AW310" s="329"/>
      <c r="AX310" s="329"/>
      <c r="AY310" s="329"/>
      <c r="AZ310" s="329"/>
      <c r="BA310" s="329"/>
      <c r="BB310" s="329"/>
      <c r="BC310" s="329"/>
      <c r="BD310" s="329"/>
      <c r="BE310" s="329"/>
      <c r="BF310" s="329"/>
      <c r="BG310" s="329"/>
      <c r="BH310" s="329"/>
      <c r="BI310" s="329"/>
      <c r="BJ310" s="329"/>
      <c r="BK310" s="329"/>
      <c r="BL310" s="329"/>
      <c r="BM310" s="329"/>
      <c r="BN310" s="329"/>
      <c r="BO310" s="329"/>
      <c r="BP310" s="329"/>
      <c r="BQ310" s="329"/>
      <c r="BR310" s="329"/>
      <c r="BS310" s="329"/>
      <c r="BT310" s="329"/>
      <c r="BU310" s="329"/>
      <c r="BV310" s="329"/>
      <c r="BW310" s="329"/>
      <c r="BX310" s="329"/>
      <c r="BY310" s="329"/>
      <c r="BZ310" s="329"/>
      <c r="CA310" s="329"/>
      <c r="CB310" s="329"/>
      <c r="CC310" s="329"/>
      <c r="CD310" s="329"/>
      <c r="CE310" s="329"/>
      <c r="CF310" s="329"/>
      <c r="CG310" s="329"/>
      <c r="CH310" s="329"/>
      <c r="CI310" s="329"/>
      <c r="CJ310" s="329"/>
      <c r="CK310" s="329"/>
      <c r="CL310" s="329"/>
      <c r="CM310" s="329"/>
      <c r="CN310" s="329"/>
      <c r="CO310" s="329"/>
      <c r="CP310" s="329"/>
      <c r="CQ310" s="329"/>
      <c r="CR310" s="329"/>
      <c r="CS310" s="329"/>
      <c r="CT310" s="329"/>
      <c r="CU310" s="329"/>
      <c r="CV310" s="329"/>
      <c r="CW310" s="329"/>
      <c r="CX310" s="329"/>
      <c r="CY310" s="329"/>
      <c r="CZ310" s="329"/>
      <c r="DA310" s="329"/>
      <c r="DB310" s="329"/>
      <c r="DC310" s="329"/>
      <c r="DD310" s="329"/>
      <c r="DE310" s="329"/>
      <c r="DF310" s="329"/>
      <c r="DG310" s="329"/>
      <c r="DH310" s="329"/>
      <c r="DI310" s="329"/>
      <c r="DJ310" s="329"/>
      <c r="DK310" s="329"/>
      <c r="DL310" s="329"/>
      <c r="DM310" s="329"/>
      <c r="DN310" s="329"/>
      <c r="DO310" s="329"/>
      <c r="DP310" s="329"/>
      <c r="DQ310" s="329"/>
      <c r="DR310" s="329"/>
      <c r="DS310" s="329"/>
      <c r="DT310" s="329"/>
      <c r="DU310" s="329"/>
      <c r="DV310" s="329"/>
      <c r="DW310" s="329"/>
      <c r="DX310" s="329"/>
      <c r="DY310" s="329"/>
      <c r="DZ310" s="329"/>
      <c r="EA310" s="329"/>
      <c r="EB310" s="329"/>
      <c r="EC310" s="329"/>
      <c r="ED310" s="329"/>
      <c r="EE310" s="329"/>
      <c r="EF310" s="329"/>
      <c r="EG310" s="329"/>
      <c r="EH310" s="329"/>
      <c r="EI310" s="329"/>
      <c r="EJ310" s="329"/>
      <c r="EK310" s="329"/>
      <c r="EL310" s="329"/>
      <c r="EM310" s="329"/>
      <c r="EN310" s="329"/>
      <c r="EO310" s="329"/>
      <c r="EP310" s="329"/>
      <c r="EQ310" s="329"/>
      <c r="ER310" s="329"/>
      <c r="ES310" s="329"/>
      <c r="ET310" s="329"/>
      <c r="EU310" s="329"/>
      <c r="EV310" s="329"/>
      <c r="EW310" s="329"/>
      <c r="EX310" s="329"/>
      <c r="EY310" s="329"/>
      <c r="EZ310" s="329"/>
      <c r="FA310" s="329"/>
      <c r="FB310" s="329"/>
      <c r="FC310" s="329"/>
      <c r="FD310" s="329"/>
      <c r="FE310" s="329"/>
      <c r="FF310" s="329"/>
      <c r="FG310" s="329"/>
      <c r="FH310" s="329"/>
      <c r="FI310" s="329"/>
      <c r="FJ310" s="329"/>
      <c r="FK310" s="329"/>
      <c r="FL310" s="329"/>
      <c r="FM310" s="329"/>
      <c r="FN310" s="329"/>
      <c r="FO310" s="329"/>
      <c r="FP310" s="329"/>
      <c r="FQ310" s="329"/>
      <c r="FR310" s="329"/>
      <c r="FS310" s="329"/>
      <c r="FT310" s="329"/>
      <c r="FU310" s="329"/>
      <c r="FV310" s="329"/>
      <c r="FW310" s="329"/>
      <c r="FX310" s="329"/>
      <c r="FY310" s="329"/>
      <c r="FZ310" s="329"/>
      <c r="GA310" s="329"/>
      <c r="GB310" s="329"/>
      <c r="GC310" s="329"/>
      <c r="GD310" s="329"/>
      <c r="GE310" s="329"/>
      <c r="GF310" s="329"/>
      <c r="GG310" s="329"/>
      <c r="GH310" s="329"/>
      <c r="GI310" s="329"/>
      <c r="GJ310" s="329"/>
      <c r="GK310" s="329"/>
      <c r="GL310" s="329"/>
      <c r="GM310" s="329"/>
      <c r="GN310" s="329"/>
      <c r="GO310" s="329"/>
      <c r="GP310" s="329"/>
      <c r="GQ310" s="329"/>
      <c r="GR310" s="329"/>
      <c r="GS310" s="329"/>
      <c r="GT310" s="329"/>
      <c r="GU310" s="329"/>
      <c r="GV310" s="329"/>
      <c r="GW310" s="329"/>
      <c r="GX310" s="329"/>
      <c r="GY310" s="329"/>
      <c r="GZ310" s="329"/>
      <c r="HA310" s="329"/>
      <c r="HB310" s="329"/>
      <c r="HC310" s="329"/>
      <c r="HD310" s="329"/>
      <c r="HE310" s="329"/>
      <c r="HF310" s="329"/>
      <c r="HG310" s="329"/>
      <c r="HH310" s="329"/>
      <c r="HI310" s="329"/>
      <c r="HJ310" s="329"/>
      <c r="HK310" s="329"/>
      <c r="HL310" s="329"/>
      <c r="HM310" s="329"/>
      <c r="HN310" s="329"/>
      <c r="HO310" s="329"/>
      <c r="HP310" s="329"/>
      <c r="HQ310" s="329"/>
      <c r="HR310" s="329"/>
      <c r="HS310" s="329"/>
      <c r="HT310" s="329"/>
      <c r="HU310" s="329"/>
      <c r="HV310" s="329"/>
      <c r="HW310" s="329"/>
      <c r="HX310" s="329"/>
      <c r="HY310" s="329"/>
      <c r="HZ310" s="329"/>
      <c r="IA310" s="329"/>
      <c r="IB310" s="329"/>
      <c r="IC310" s="329"/>
      <c r="ID310" s="329"/>
      <c r="IE310" s="329"/>
      <c r="IF310" s="329"/>
      <c r="IG310" s="329"/>
      <c r="IH310" s="329"/>
      <c r="II310" s="329"/>
      <c r="IJ310" s="329"/>
      <c r="IK310" s="329"/>
      <c r="IL310" s="329"/>
      <c r="IM310" s="329"/>
      <c r="IN310" s="329"/>
      <c r="IO310" s="329"/>
      <c r="IP310" s="329"/>
      <c r="IQ310" s="329"/>
      <c r="IR310" s="329"/>
      <c r="IS310" s="329"/>
      <c r="IT310" s="329"/>
      <c r="IU310" s="329"/>
      <c r="IV310" s="329"/>
    </row>
    <row r="311" s="70" customFormat="1" spans="1:256">
      <c r="A311" s="553" t="s">
        <v>4475</v>
      </c>
      <c r="B311" s="279" t="s">
        <v>7675</v>
      </c>
      <c r="C311" s="541">
        <f ca="1">表1.2024年公共财政收入决算表!E311</f>
        <v>145694</v>
      </c>
      <c r="D311" s="541">
        <f ca="1">SUMIF($J312:$J$390,$A311,D312:D$390)</f>
        <v>158778</v>
      </c>
      <c r="E311" s="541">
        <f ca="1">SUMIF($J312:$J$390,$A311,E312:E$390)</f>
        <v>88664</v>
      </c>
      <c r="F311" s="541">
        <f ca="1">SUMIF($J312:$J$390,$A311,F312:F$390)</f>
        <v>70114</v>
      </c>
      <c r="G311" s="541">
        <f ca="1">SUMIF($J312:$J$390,$A311,G312:G$390)</f>
        <v>13084</v>
      </c>
      <c r="H311" s="541" t="str">
        <f ca="1" t="shared" si="72"/>
        <v>9.0%</v>
      </c>
      <c r="I311" s="22" t="str">
        <f ca="1" t="shared" si="73"/>
        <v>是</v>
      </c>
      <c r="J311" s="546" t="str">
        <f>LEFT(A311,3)</f>
        <v>110</v>
      </c>
      <c r="K311" s="93" t="str">
        <f t="shared" si="84"/>
        <v>款</v>
      </c>
      <c r="L311" s="545">
        <v>1</v>
      </c>
      <c r="M311" s="230">
        <f ca="1">G311-L311</f>
        <v>13083</v>
      </c>
      <c r="N311" s="230"/>
      <c r="O311" s="230"/>
      <c r="P311" s="230"/>
      <c r="Q311" s="230"/>
      <c r="R311" s="230"/>
      <c r="S311" s="230"/>
      <c r="T311" s="230"/>
      <c r="U311" s="230"/>
      <c r="V311" s="230"/>
      <c r="W311" s="230"/>
      <c r="X311" s="230"/>
      <c r="Y311" s="230"/>
      <c r="Z311" s="230"/>
      <c r="AA311" s="230"/>
      <c r="AB311" s="230"/>
      <c r="AC311" s="230"/>
      <c r="AD311" s="230"/>
      <c r="AE311" s="230"/>
      <c r="AF311" s="230"/>
      <c r="AG311" s="230"/>
      <c r="AH311" s="230"/>
      <c r="AI311" s="230"/>
      <c r="AJ311" s="230"/>
      <c r="AK311" s="230"/>
      <c r="AL311" s="230"/>
      <c r="AM311" s="230"/>
      <c r="AN311" s="230"/>
      <c r="AO311" s="230"/>
      <c r="AP311" s="230"/>
      <c r="AQ311" s="230"/>
      <c r="AR311" s="230"/>
      <c r="AS311" s="230"/>
      <c r="AT311" s="230"/>
      <c r="AU311" s="230"/>
      <c r="AV311" s="230"/>
      <c r="AW311" s="230"/>
      <c r="AX311" s="230"/>
      <c r="AY311" s="230"/>
      <c r="AZ311" s="230"/>
      <c r="BA311" s="230"/>
      <c r="BB311" s="230"/>
      <c r="BC311" s="230"/>
      <c r="BD311" s="230"/>
      <c r="BE311" s="230"/>
      <c r="BF311" s="230"/>
      <c r="BG311" s="230"/>
      <c r="BH311" s="230"/>
      <c r="BI311" s="230"/>
      <c r="BJ311" s="230"/>
      <c r="BK311" s="230"/>
      <c r="BL311" s="230"/>
      <c r="BM311" s="230"/>
      <c r="BN311" s="230"/>
      <c r="BO311" s="230"/>
      <c r="BP311" s="230"/>
      <c r="BQ311" s="230"/>
      <c r="BR311" s="230"/>
      <c r="BS311" s="230"/>
      <c r="BT311" s="230"/>
      <c r="BU311" s="230"/>
      <c r="BV311" s="230"/>
      <c r="BW311" s="230"/>
      <c r="BX311" s="230"/>
      <c r="BY311" s="230"/>
      <c r="BZ311" s="230"/>
      <c r="CA311" s="230"/>
      <c r="CB311" s="230"/>
      <c r="CC311" s="230"/>
      <c r="CD311" s="230"/>
      <c r="CE311" s="230"/>
      <c r="CF311" s="230"/>
      <c r="CG311" s="230"/>
      <c r="CH311" s="230"/>
      <c r="CI311" s="230"/>
      <c r="CJ311" s="230"/>
      <c r="CK311" s="230"/>
      <c r="CL311" s="230"/>
      <c r="CM311" s="230"/>
      <c r="CN311" s="230"/>
      <c r="CO311" s="230"/>
      <c r="CP311" s="230"/>
      <c r="CQ311" s="230"/>
      <c r="CR311" s="230"/>
      <c r="CS311" s="230"/>
      <c r="CT311" s="230"/>
      <c r="CU311" s="230"/>
      <c r="CV311" s="230"/>
      <c r="CW311" s="230"/>
      <c r="CX311" s="230"/>
      <c r="CY311" s="230"/>
      <c r="CZ311" s="230"/>
      <c r="DA311" s="230"/>
      <c r="DB311" s="230"/>
      <c r="DC311" s="230"/>
      <c r="DD311" s="230"/>
      <c r="DE311" s="230"/>
      <c r="DF311" s="230"/>
      <c r="DG311" s="230"/>
      <c r="DH311" s="230"/>
      <c r="DI311" s="230"/>
      <c r="DJ311" s="230"/>
      <c r="DK311" s="230"/>
      <c r="DL311" s="230"/>
      <c r="DM311" s="230"/>
      <c r="DN311" s="230"/>
      <c r="DO311" s="230"/>
      <c r="DP311" s="230"/>
      <c r="DQ311" s="230"/>
      <c r="DR311" s="230"/>
      <c r="DS311" s="230"/>
      <c r="DT311" s="230"/>
      <c r="DU311" s="230"/>
      <c r="DV311" s="230"/>
      <c r="DW311" s="230"/>
      <c r="DX311" s="230"/>
      <c r="DY311" s="230"/>
      <c r="DZ311" s="230"/>
      <c r="EA311" s="230"/>
      <c r="EB311" s="230"/>
      <c r="EC311" s="230"/>
      <c r="ED311" s="230"/>
      <c r="EE311" s="230"/>
      <c r="EF311" s="230"/>
      <c r="EG311" s="230"/>
      <c r="EH311" s="230"/>
      <c r="EI311" s="230"/>
      <c r="EJ311" s="230"/>
      <c r="EK311" s="230"/>
      <c r="EL311" s="230"/>
      <c r="EM311" s="230"/>
      <c r="EN311" s="230"/>
      <c r="EO311" s="230"/>
      <c r="EP311" s="230"/>
      <c r="EQ311" s="230"/>
      <c r="ER311" s="230"/>
      <c r="ES311" s="230"/>
      <c r="ET311" s="230"/>
      <c r="EU311" s="230"/>
      <c r="EV311" s="230"/>
      <c r="EW311" s="230"/>
      <c r="EX311" s="230"/>
      <c r="EY311" s="230"/>
      <c r="EZ311" s="230"/>
      <c r="FA311" s="230"/>
      <c r="FB311" s="230"/>
      <c r="FC311" s="230"/>
      <c r="FD311" s="230"/>
      <c r="FE311" s="230"/>
      <c r="FF311" s="230"/>
      <c r="FG311" s="230"/>
      <c r="FH311" s="230"/>
      <c r="FI311" s="230"/>
      <c r="FJ311" s="230"/>
      <c r="FK311" s="230"/>
      <c r="FL311" s="230"/>
      <c r="FM311" s="230"/>
      <c r="FN311" s="230"/>
      <c r="FO311" s="230"/>
      <c r="FP311" s="230"/>
      <c r="FQ311" s="230"/>
      <c r="FR311" s="230"/>
      <c r="FS311" s="230"/>
      <c r="FT311" s="230"/>
      <c r="FU311" s="230"/>
      <c r="FV311" s="230"/>
      <c r="FW311" s="230"/>
      <c r="FX311" s="230"/>
      <c r="FY311" s="230"/>
      <c r="FZ311" s="230"/>
      <c r="GA311" s="230"/>
      <c r="GB311" s="230"/>
      <c r="GC311" s="230"/>
      <c r="GD311" s="230"/>
      <c r="GE311" s="230"/>
      <c r="GF311" s="230"/>
      <c r="GG311" s="230"/>
      <c r="GH311" s="230"/>
      <c r="GI311" s="230"/>
      <c r="GJ311" s="230"/>
      <c r="GK311" s="230"/>
      <c r="GL311" s="230"/>
      <c r="GM311" s="230"/>
      <c r="GN311" s="230"/>
      <c r="GO311" s="230"/>
      <c r="GP311" s="230"/>
      <c r="GQ311" s="230"/>
      <c r="GR311" s="230"/>
      <c r="GS311" s="230"/>
      <c r="GT311" s="230"/>
      <c r="GU311" s="230"/>
      <c r="GV311" s="230"/>
      <c r="GW311" s="230"/>
      <c r="GX311" s="230"/>
      <c r="GY311" s="230"/>
      <c r="GZ311" s="230"/>
      <c r="HA311" s="230"/>
      <c r="HB311" s="230"/>
      <c r="HC311" s="230"/>
      <c r="HD311" s="230"/>
      <c r="HE311" s="230"/>
      <c r="HF311" s="230"/>
      <c r="HG311" s="230"/>
      <c r="HH311" s="230"/>
      <c r="HI311" s="230"/>
      <c r="HJ311" s="230"/>
      <c r="HK311" s="230"/>
      <c r="HL311" s="230"/>
      <c r="HM311" s="230"/>
      <c r="HN311" s="230"/>
      <c r="HO311" s="230"/>
      <c r="HP311" s="230"/>
      <c r="HQ311" s="230"/>
      <c r="HR311" s="230"/>
      <c r="HS311" s="230"/>
      <c r="HT311" s="230"/>
      <c r="HU311" s="230"/>
      <c r="HV311" s="230"/>
      <c r="HW311" s="230"/>
      <c r="HX311" s="230"/>
      <c r="HY311" s="230"/>
      <c r="HZ311" s="230"/>
      <c r="IA311" s="230"/>
      <c r="IB311" s="230"/>
      <c r="IC311" s="230"/>
      <c r="ID311" s="230"/>
      <c r="IE311" s="230"/>
      <c r="IF311" s="230"/>
      <c r="IG311" s="230"/>
      <c r="IH311" s="230"/>
      <c r="II311" s="230"/>
      <c r="IJ311" s="230"/>
      <c r="IK311" s="230"/>
      <c r="IL311" s="230"/>
      <c r="IM311" s="230"/>
      <c r="IN311" s="230"/>
      <c r="IO311" s="230"/>
      <c r="IP311" s="230"/>
      <c r="IQ311" s="230"/>
      <c r="IR311" s="230"/>
      <c r="IS311" s="230"/>
      <c r="IT311" s="230"/>
      <c r="IU311" s="230"/>
      <c r="IV311" s="230"/>
    </row>
    <row r="312" s="525" customFormat="1" spans="1:256">
      <c r="A312" s="353" t="s">
        <v>4477</v>
      </c>
      <c r="B312" s="307" t="s">
        <v>7676</v>
      </c>
      <c r="C312" s="365">
        <f ca="1">SUMIF(表1.2024年公共财政收入决算表!$A$6:$A$387,A312,表1.2024年公共财政收入决算表!$E$6:$E$387)</f>
        <v>3143</v>
      </c>
      <c r="D312" s="365">
        <f t="shared" ref="D312:D349" si="88">SUM(E312:F312)</f>
        <v>3143</v>
      </c>
      <c r="E312" s="348">
        <v>3143</v>
      </c>
      <c r="F312" s="348"/>
      <c r="G312" s="365">
        <f ca="1" t="shared" ref="G312:G349" si="89">D312-C312</f>
        <v>0</v>
      </c>
      <c r="H312" s="365" t="str">
        <f ca="1" t="shared" si="72"/>
        <v>0.0%</v>
      </c>
      <c r="I312" s="22" t="str">
        <f ca="1" t="shared" si="73"/>
        <v>是</v>
      </c>
      <c r="J312" s="547" t="str">
        <f t="shared" ref="J312:J349" si="90">LEFT(A312,5)</f>
        <v>11002</v>
      </c>
      <c r="K312" s="93" t="str">
        <f t="shared" si="84"/>
        <v>项</v>
      </c>
      <c r="L312" s="545">
        <v>1</v>
      </c>
      <c r="M312" s="329"/>
      <c r="N312" s="329"/>
      <c r="O312" s="329"/>
      <c r="P312" s="329"/>
      <c r="Q312" s="329"/>
      <c r="R312" s="329"/>
      <c r="S312" s="329"/>
      <c r="T312" s="329"/>
      <c r="U312" s="329"/>
      <c r="V312" s="329"/>
      <c r="W312" s="329"/>
      <c r="X312" s="329"/>
      <c r="Y312" s="329"/>
      <c r="Z312" s="329"/>
      <c r="AA312" s="329"/>
      <c r="AB312" s="329"/>
      <c r="AC312" s="329"/>
      <c r="AD312" s="329"/>
      <c r="AE312" s="329"/>
      <c r="AF312" s="329"/>
      <c r="AG312" s="329"/>
      <c r="AH312" s="329"/>
      <c r="AI312" s="329"/>
      <c r="AJ312" s="329"/>
      <c r="AK312" s="329"/>
      <c r="AL312" s="329"/>
      <c r="AM312" s="329"/>
      <c r="AN312" s="329"/>
      <c r="AO312" s="329"/>
      <c r="AP312" s="329"/>
      <c r="AQ312" s="329"/>
      <c r="AR312" s="329"/>
      <c r="AS312" s="329"/>
      <c r="AT312" s="329"/>
      <c r="AU312" s="329"/>
      <c r="AV312" s="329"/>
      <c r="AW312" s="329"/>
      <c r="AX312" s="329"/>
      <c r="AY312" s="329"/>
      <c r="AZ312" s="329"/>
      <c r="BA312" s="329"/>
      <c r="BB312" s="329"/>
      <c r="BC312" s="329"/>
      <c r="BD312" s="329"/>
      <c r="BE312" s="329"/>
      <c r="BF312" s="329"/>
      <c r="BG312" s="329"/>
      <c r="BH312" s="329"/>
      <c r="BI312" s="329"/>
      <c r="BJ312" s="329"/>
      <c r="BK312" s="329"/>
      <c r="BL312" s="329"/>
      <c r="BM312" s="329"/>
      <c r="BN312" s="329"/>
      <c r="BO312" s="329"/>
      <c r="BP312" s="329"/>
      <c r="BQ312" s="329"/>
      <c r="BR312" s="329"/>
      <c r="BS312" s="329"/>
      <c r="BT312" s="329"/>
      <c r="BU312" s="329"/>
      <c r="BV312" s="329"/>
      <c r="BW312" s="329"/>
      <c r="BX312" s="329"/>
      <c r="BY312" s="329"/>
      <c r="BZ312" s="329"/>
      <c r="CA312" s="329"/>
      <c r="CB312" s="329"/>
      <c r="CC312" s="329"/>
      <c r="CD312" s="329"/>
      <c r="CE312" s="329"/>
      <c r="CF312" s="329"/>
      <c r="CG312" s="329"/>
      <c r="CH312" s="329"/>
      <c r="CI312" s="329"/>
      <c r="CJ312" s="329"/>
      <c r="CK312" s="329"/>
      <c r="CL312" s="329"/>
      <c r="CM312" s="329"/>
      <c r="CN312" s="329"/>
      <c r="CO312" s="329"/>
      <c r="CP312" s="329"/>
      <c r="CQ312" s="329"/>
      <c r="CR312" s="329"/>
      <c r="CS312" s="329"/>
      <c r="CT312" s="329"/>
      <c r="CU312" s="329"/>
      <c r="CV312" s="329"/>
      <c r="CW312" s="329"/>
      <c r="CX312" s="329"/>
      <c r="CY312" s="329"/>
      <c r="CZ312" s="329"/>
      <c r="DA312" s="329"/>
      <c r="DB312" s="329"/>
      <c r="DC312" s="329"/>
      <c r="DD312" s="329"/>
      <c r="DE312" s="329"/>
      <c r="DF312" s="329"/>
      <c r="DG312" s="329"/>
      <c r="DH312" s="329"/>
      <c r="DI312" s="329"/>
      <c r="DJ312" s="329"/>
      <c r="DK312" s="329"/>
      <c r="DL312" s="329"/>
      <c r="DM312" s="329"/>
      <c r="DN312" s="329"/>
      <c r="DO312" s="329"/>
      <c r="DP312" s="329"/>
      <c r="DQ312" s="329"/>
      <c r="DR312" s="329"/>
      <c r="DS312" s="329"/>
      <c r="DT312" s="329"/>
      <c r="DU312" s="329"/>
      <c r="DV312" s="329"/>
      <c r="DW312" s="329"/>
      <c r="DX312" s="329"/>
      <c r="DY312" s="329"/>
      <c r="DZ312" s="329"/>
      <c r="EA312" s="329"/>
      <c r="EB312" s="329"/>
      <c r="EC312" s="329"/>
      <c r="ED312" s="329"/>
      <c r="EE312" s="329"/>
      <c r="EF312" s="329"/>
      <c r="EG312" s="329"/>
      <c r="EH312" s="329"/>
      <c r="EI312" s="329"/>
      <c r="EJ312" s="329"/>
      <c r="EK312" s="329"/>
      <c r="EL312" s="329"/>
      <c r="EM312" s="329"/>
      <c r="EN312" s="329"/>
      <c r="EO312" s="329"/>
      <c r="EP312" s="329"/>
      <c r="EQ312" s="329"/>
      <c r="ER312" s="329"/>
      <c r="ES312" s="329"/>
      <c r="ET312" s="329"/>
      <c r="EU312" s="329"/>
      <c r="EV312" s="329"/>
      <c r="EW312" s="329"/>
      <c r="EX312" s="329"/>
      <c r="EY312" s="329"/>
      <c r="EZ312" s="329"/>
      <c r="FA312" s="329"/>
      <c r="FB312" s="329"/>
      <c r="FC312" s="329"/>
      <c r="FD312" s="329"/>
      <c r="FE312" s="329"/>
      <c r="FF312" s="329"/>
      <c r="FG312" s="329"/>
      <c r="FH312" s="329"/>
      <c r="FI312" s="329"/>
      <c r="FJ312" s="329"/>
      <c r="FK312" s="329"/>
      <c r="FL312" s="329"/>
      <c r="FM312" s="329"/>
      <c r="FN312" s="329"/>
      <c r="FO312" s="329"/>
      <c r="FP312" s="329"/>
      <c r="FQ312" s="329"/>
      <c r="FR312" s="329"/>
      <c r="FS312" s="329"/>
      <c r="FT312" s="329"/>
      <c r="FU312" s="329"/>
      <c r="FV312" s="329"/>
      <c r="FW312" s="329"/>
      <c r="FX312" s="329"/>
      <c r="FY312" s="329"/>
      <c r="FZ312" s="329"/>
      <c r="GA312" s="329"/>
      <c r="GB312" s="329"/>
      <c r="GC312" s="329"/>
      <c r="GD312" s="329"/>
      <c r="GE312" s="329"/>
      <c r="GF312" s="329"/>
      <c r="GG312" s="329"/>
      <c r="GH312" s="329"/>
      <c r="GI312" s="329"/>
      <c r="GJ312" s="329"/>
      <c r="GK312" s="329"/>
      <c r="GL312" s="329"/>
      <c r="GM312" s="329"/>
      <c r="GN312" s="329"/>
      <c r="GO312" s="329"/>
      <c r="GP312" s="329"/>
      <c r="GQ312" s="329"/>
      <c r="GR312" s="329"/>
      <c r="GS312" s="329"/>
      <c r="GT312" s="329"/>
      <c r="GU312" s="329"/>
      <c r="GV312" s="329"/>
      <c r="GW312" s="329"/>
      <c r="GX312" s="329"/>
      <c r="GY312" s="329"/>
      <c r="GZ312" s="329"/>
      <c r="HA312" s="329"/>
      <c r="HB312" s="329"/>
      <c r="HC312" s="329"/>
      <c r="HD312" s="329"/>
      <c r="HE312" s="329"/>
      <c r="HF312" s="329"/>
      <c r="HG312" s="329"/>
      <c r="HH312" s="329"/>
      <c r="HI312" s="329"/>
      <c r="HJ312" s="329"/>
      <c r="HK312" s="329"/>
      <c r="HL312" s="329"/>
      <c r="HM312" s="329"/>
      <c r="HN312" s="329"/>
      <c r="HO312" s="329"/>
      <c r="HP312" s="329"/>
      <c r="HQ312" s="329"/>
      <c r="HR312" s="329"/>
      <c r="HS312" s="329"/>
      <c r="HT312" s="329"/>
      <c r="HU312" s="329"/>
      <c r="HV312" s="329"/>
      <c r="HW312" s="329"/>
      <c r="HX312" s="329"/>
      <c r="HY312" s="329"/>
      <c r="HZ312" s="329"/>
      <c r="IA312" s="329"/>
      <c r="IB312" s="329"/>
      <c r="IC312" s="329"/>
      <c r="ID312" s="329"/>
      <c r="IE312" s="329"/>
      <c r="IF312" s="329"/>
      <c r="IG312" s="329"/>
      <c r="IH312" s="329"/>
      <c r="II312" s="329"/>
      <c r="IJ312" s="329"/>
      <c r="IK312" s="329"/>
      <c r="IL312" s="329"/>
      <c r="IM312" s="329"/>
      <c r="IN312" s="329"/>
      <c r="IO312" s="329"/>
      <c r="IP312" s="329"/>
      <c r="IQ312" s="329"/>
      <c r="IR312" s="329"/>
      <c r="IS312" s="329"/>
      <c r="IT312" s="329"/>
      <c r="IU312" s="329"/>
      <c r="IV312" s="329"/>
    </row>
    <row r="313" s="525" customFormat="1" spans="1:256">
      <c r="A313" s="353" t="s">
        <v>4479</v>
      </c>
      <c r="B313" s="307" t="s">
        <v>7677</v>
      </c>
      <c r="C313" s="365">
        <f ca="1">SUMIF(表1.2024年公共财政收入决算表!$A$6:$A$387,A313,表1.2024年公共财政收入决算表!$E$6:$E$387)</f>
        <v>38239</v>
      </c>
      <c r="D313" s="365">
        <f t="shared" si="88"/>
        <v>39953</v>
      </c>
      <c r="E313" s="348">
        <v>39953</v>
      </c>
      <c r="F313" s="348"/>
      <c r="G313" s="365">
        <f ca="1" t="shared" si="89"/>
        <v>1714</v>
      </c>
      <c r="H313" s="365" t="str">
        <f ca="1" t="shared" si="72"/>
        <v>4.5%</v>
      </c>
      <c r="I313" s="22" t="str">
        <f ca="1" t="shared" si="73"/>
        <v>是</v>
      </c>
      <c r="J313" s="547" t="str">
        <f t="shared" si="90"/>
        <v>11002</v>
      </c>
      <c r="K313" s="93" t="str">
        <f t="shared" si="84"/>
        <v>项</v>
      </c>
      <c r="L313" s="545">
        <v>1</v>
      </c>
      <c r="M313" s="329"/>
      <c r="N313" s="329"/>
      <c r="O313" s="329"/>
      <c r="P313" s="329"/>
      <c r="Q313" s="329"/>
      <c r="R313" s="329"/>
      <c r="S313" s="329"/>
      <c r="T313" s="329"/>
      <c r="U313" s="329"/>
      <c r="V313" s="329"/>
      <c r="W313" s="329"/>
      <c r="X313" s="329"/>
      <c r="Y313" s="329"/>
      <c r="Z313" s="329"/>
      <c r="AA313" s="329"/>
      <c r="AB313" s="329"/>
      <c r="AC313" s="329"/>
      <c r="AD313" s="329"/>
      <c r="AE313" s="329"/>
      <c r="AF313" s="329"/>
      <c r="AG313" s="329"/>
      <c r="AH313" s="329"/>
      <c r="AI313" s="329"/>
      <c r="AJ313" s="329"/>
      <c r="AK313" s="329"/>
      <c r="AL313" s="329"/>
      <c r="AM313" s="329"/>
      <c r="AN313" s="329"/>
      <c r="AO313" s="329"/>
      <c r="AP313" s="329"/>
      <c r="AQ313" s="329"/>
      <c r="AR313" s="329"/>
      <c r="AS313" s="329"/>
      <c r="AT313" s="329"/>
      <c r="AU313" s="329"/>
      <c r="AV313" s="329"/>
      <c r="AW313" s="329"/>
      <c r="AX313" s="329"/>
      <c r="AY313" s="329"/>
      <c r="AZ313" s="329"/>
      <c r="BA313" s="329"/>
      <c r="BB313" s="329"/>
      <c r="BC313" s="329"/>
      <c r="BD313" s="329"/>
      <c r="BE313" s="329"/>
      <c r="BF313" s="329"/>
      <c r="BG313" s="329"/>
      <c r="BH313" s="329"/>
      <c r="BI313" s="329"/>
      <c r="BJ313" s="329"/>
      <c r="BK313" s="329"/>
      <c r="BL313" s="329"/>
      <c r="BM313" s="329"/>
      <c r="BN313" s="329"/>
      <c r="BO313" s="329"/>
      <c r="BP313" s="329"/>
      <c r="BQ313" s="329"/>
      <c r="BR313" s="329"/>
      <c r="BS313" s="329"/>
      <c r="BT313" s="329"/>
      <c r="BU313" s="329"/>
      <c r="BV313" s="329"/>
      <c r="BW313" s="329"/>
      <c r="BX313" s="329"/>
      <c r="BY313" s="329"/>
      <c r="BZ313" s="329"/>
      <c r="CA313" s="329"/>
      <c r="CB313" s="329"/>
      <c r="CC313" s="329"/>
      <c r="CD313" s="329"/>
      <c r="CE313" s="329"/>
      <c r="CF313" s="329"/>
      <c r="CG313" s="329"/>
      <c r="CH313" s="329"/>
      <c r="CI313" s="329"/>
      <c r="CJ313" s="329"/>
      <c r="CK313" s="329"/>
      <c r="CL313" s="329"/>
      <c r="CM313" s="329"/>
      <c r="CN313" s="329"/>
      <c r="CO313" s="329"/>
      <c r="CP313" s="329"/>
      <c r="CQ313" s="329"/>
      <c r="CR313" s="329"/>
      <c r="CS313" s="329"/>
      <c r="CT313" s="329"/>
      <c r="CU313" s="329"/>
      <c r="CV313" s="329"/>
      <c r="CW313" s="329"/>
      <c r="CX313" s="329"/>
      <c r="CY313" s="329"/>
      <c r="CZ313" s="329"/>
      <c r="DA313" s="329"/>
      <c r="DB313" s="329"/>
      <c r="DC313" s="329"/>
      <c r="DD313" s="329"/>
      <c r="DE313" s="329"/>
      <c r="DF313" s="329"/>
      <c r="DG313" s="329"/>
      <c r="DH313" s="329"/>
      <c r="DI313" s="329"/>
      <c r="DJ313" s="329"/>
      <c r="DK313" s="329"/>
      <c r="DL313" s="329"/>
      <c r="DM313" s="329"/>
      <c r="DN313" s="329"/>
      <c r="DO313" s="329"/>
      <c r="DP313" s="329"/>
      <c r="DQ313" s="329"/>
      <c r="DR313" s="329"/>
      <c r="DS313" s="329"/>
      <c r="DT313" s="329"/>
      <c r="DU313" s="329"/>
      <c r="DV313" s="329"/>
      <c r="DW313" s="329"/>
      <c r="DX313" s="329"/>
      <c r="DY313" s="329"/>
      <c r="DZ313" s="329"/>
      <c r="EA313" s="329"/>
      <c r="EB313" s="329"/>
      <c r="EC313" s="329"/>
      <c r="ED313" s="329"/>
      <c r="EE313" s="329"/>
      <c r="EF313" s="329"/>
      <c r="EG313" s="329"/>
      <c r="EH313" s="329"/>
      <c r="EI313" s="329"/>
      <c r="EJ313" s="329"/>
      <c r="EK313" s="329"/>
      <c r="EL313" s="329"/>
      <c r="EM313" s="329"/>
      <c r="EN313" s="329"/>
      <c r="EO313" s="329"/>
      <c r="EP313" s="329"/>
      <c r="EQ313" s="329"/>
      <c r="ER313" s="329"/>
      <c r="ES313" s="329"/>
      <c r="ET313" s="329"/>
      <c r="EU313" s="329"/>
      <c r="EV313" s="329"/>
      <c r="EW313" s="329"/>
      <c r="EX313" s="329"/>
      <c r="EY313" s="329"/>
      <c r="EZ313" s="329"/>
      <c r="FA313" s="329"/>
      <c r="FB313" s="329"/>
      <c r="FC313" s="329"/>
      <c r="FD313" s="329"/>
      <c r="FE313" s="329"/>
      <c r="FF313" s="329"/>
      <c r="FG313" s="329"/>
      <c r="FH313" s="329"/>
      <c r="FI313" s="329"/>
      <c r="FJ313" s="329"/>
      <c r="FK313" s="329"/>
      <c r="FL313" s="329"/>
      <c r="FM313" s="329"/>
      <c r="FN313" s="329"/>
      <c r="FO313" s="329"/>
      <c r="FP313" s="329"/>
      <c r="FQ313" s="329"/>
      <c r="FR313" s="329"/>
      <c r="FS313" s="329"/>
      <c r="FT313" s="329"/>
      <c r="FU313" s="329"/>
      <c r="FV313" s="329"/>
      <c r="FW313" s="329"/>
      <c r="FX313" s="329"/>
      <c r="FY313" s="329"/>
      <c r="FZ313" s="329"/>
      <c r="GA313" s="329"/>
      <c r="GB313" s="329"/>
      <c r="GC313" s="329"/>
      <c r="GD313" s="329"/>
      <c r="GE313" s="329"/>
      <c r="GF313" s="329"/>
      <c r="GG313" s="329"/>
      <c r="GH313" s="329"/>
      <c r="GI313" s="329"/>
      <c r="GJ313" s="329"/>
      <c r="GK313" s="329"/>
      <c r="GL313" s="329"/>
      <c r="GM313" s="329"/>
      <c r="GN313" s="329"/>
      <c r="GO313" s="329"/>
      <c r="GP313" s="329"/>
      <c r="GQ313" s="329"/>
      <c r="GR313" s="329"/>
      <c r="GS313" s="329"/>
      <c r="GT313" s="329"/>
      <c r="GU313" s="329"/>
      <c r="GV313" s="329"/>
      <c r="GW313" s="329"/>
      <c r="GX313" s="329"/>
      <c r="GY313" s="329"/>
      <c r="GZ313" s="329"/>
      <c r="HA313" s="329"/>
      <c r="HB313" s="329"/>
      <c r="HC313" s="329"/>
      <c r="HD313" s="329"/>
      <c r="HE313" s="329"/>
      <c r="HF313" s="329"/>
      <c r="HG313" s="329"/>
      <c r="HH313" s="329"/>
      <c r="HI313" s="329"/>
      <c r="HJ313" s="329"/>
      <c r="HK313" s="329"/>
      <c r="HL313" s="329"/>
      <c r="HM313" s="329"/>
      <c r="HN313" s="329"/>
      <c r="HO313" s="329"/>
      <c r="HP313" s="329"/>
      <c r="HQ313" s="329"/>
      <c r="HR313" s="329"/>
      <c r="HS313" s="329"/>
      <c r="HT313" s="329"/>
      <c r="HU313" s="329"/>
      <c r="HV313" s="329"/>
      <c r="HW313" s="329"/>
      <c r="HX313" s="329"/>
      <c r="HY313" s="329"/>
      <c r="HZ313" s="329"/>
      <c r="IA313" s="329"/>
      <c r="IB313" s="329"/>
      <c r="IC313" s="329"/>
      <c r="ID313" s="329"/>
      <c r="IE313" s="329"/>
      <c r="IF313" s="329"/>
      <c r="IG313" s="329"/>
      <c r="IH313" s="329"/>
      <c r="II313" s="329"/>
      <c r="IJ313" s="329"/>
      <c r="IK313" s="329"/>
      <c r="IL313" s="329"/>
      <c r="IM313" s="329"/>
      <c r="IN313" s="329"/>
      <c r="IO313" s="329"/>
      <c r="IP313" s="329"/>
      <c r="IQ313" s="329"/>
      <c r="IR313" s="329"/>
      <c r="IS313" s="329"/>
      <c r="IT313" s="329"/>
      <c r="IU313" s="329"/>
      <c r="IV313" s="329"/>
    </row>
    <row r="314" s="525" customFormat="1" ht="31.5" spans="1:256">
      <c r="A314" s="353" t="s">
        <v>4481</v>
      </c>
      <c r="B314" s="307" t="s">
        <v>7678</v>
      </c>
      <c r="C314" s="365">
        <f ca="1">SUMIF(表1.2024年公共财政收入决算表!$A$6:$A$387,A314,表1.2024年公共财政收入决算表!$E$6:$E$387)</f>
        <v>10793</v>
      </c>
      <c r="D314" s="365">
        <f t="shared" si="88"/>
        <v>13383</v>
      </c>
      <c r="E314" s="348">
        <v>13383</v>
      </c>
      <c r="F314" s="348"/>
      <c r="G314" s="365">
        <f ca="1" t="shared" si="89"/>
        <v>2590</v>
      </c>
      <c r="H314" s="365" t="str">
        <f ca="1" t="shared" si="72"/>
        <v>24.0%</v>
      </c>
      <c r="I314" s="22" t="str">
        <f ca="1" t="shared" si="73"/>
        <v>是</v>
      </c>
      <c r="J314" s="547" t="str">
        <f t="shared" si="90"/>
        <v>11002</v>
      </c>
      <c r="K314" s="93" t="str">
        <f t="shared" si="84"/>
        <v>项</v>
      </c>
      <c r="L314" s="545">
        <v>1</v>
      </c>
      <c r="M314" s="329"/>
      <c r="N314" s="329"/>
      <c r="O314" s="329"/>
      <c r="P314" s="329"/>
      <c r="Q314" s="329"/>
      <c r="R314" s="329"/>
      <c r="S314" s="329"/>
      <c r="T314" s="329"/>
      <c r="U314" s="329"/>
      <c r="V314" s="329"/>
      <c r="W314" s="329"/>
      <c r="X314" s="329"/>
      <c r="Y314" s="329"/>
      <c r="Z314" s="329"/>
      <c r="AA314" s="329"/>
      <c r="AB314" s="329"/>
      <c r="AC314" s="329"/>
      <c r="AD314" s="329"/>
      <c r="AE314" s="329"/>
      <c r="AF314" s="329"/>
      <c r="AG314" s="329"/>
      <c r="AH314" s="329"/>
      <c r="AI314" s="329"/>
      <c r="AJ314" s="329"/>
      <c r="AK314" s="329"/>
      <c r="AL314" s="329"/>
      <c r="AM314" s="329"/>
      <c r="AN314" s="329"/>
      <c r="AO314" s="329"/>
      <c r="AP314" s="329"/>
      <c r="AQ314" s="329"/>
      <c r="AR314" s="329"/>
      <c r="AS314" s="329"/>
      <c r="AT314" s="329"/>
      <c r="AU314" s="329"/>
      <c r="AV314" s="329"/>
      <c r="AW314" s="329"/>
      <c r="AX314" s="329"/>
      <c r="AY314" s="329"/>
      <c r="AZ314" s="329"/>
      <c r="BA314" s="329"/>
      <c r="BB314" s="329"/>
      <c r="BC314" s="329"/>
      <c r="BD314" s="329"/>
      <c r="BE314" s="329"/>
      <c r="BF314" s="329"/>
      <c r="BG314" s="329"/>
      <c r="BH314" s="329"/>
      <c r="BI314" s="329"/>
      <c r="BJ314" s="329"/>
      <c r="BK314" s="329"/>
      <c r="BL314" s="329"/>
      <c r="BM314" s="329"/>
      <c r="BN314" s="329"/>
      <c r="BO314" s="329"/>
      <c r="BP314" s="329"/>
      <c r="BQ314" s="329"/>
      <c r="BR314" s="329"/>
      <c r="BS314" s="329"/>
      <c r="BT314" s="329"/>
      <c r="BU314" s="329"/>
      <c r="BV314" s="329"/>
      <c r="BW314" s="329"/>
      <c r="BX314" s="329"/>
      <c r="BY314" s="329"/>
      <c r="BZ314" s="329"/>
      <c r="CA314" s="329"/>
      <c r="CB314" s="329"/>
      <c r="CC314" s="329"/>
      <c r="CD314" s="329"/>
      <c r="CE314" s="329"/>
      <c r="CF314" s="329"/>
      <c r="CG314" s="329"/>
      <c r="CH314" s="329"/>
      <c r="CI314" s="329"/>
      <c r="CJ314" s="329"/>
      <c r="CK314" s="329"/>
      <c r="CL314" s="329"/>
      <c r="CM314" s="329"/>
      <c r="CN314" s="329"/>
      <c r="CO314" s="329"/>
      <c r="CP314" s="329"/>
      <c r="CQ314" s="329"/>
      <c r="CR314" s="329"/>
      <c r="CS314" s="329"/>
      <c r="CT314" s="329"/>
      <c r="CU314" s="329"/>
      <c r="CV314" s="329"/>
      <c r="CW314" s="329"/>
      <c r="CX314" s="329"/>
      <c r="CY314" s="329"/>
      <c r="CZ314" s="329"/>
      <c r="DA314" s="329"/>
      <c r="DB314" s="329"/>
      <c r="DC314" s="329"/>
      <c r="DD314" s="329"/>
      <c r="DE314" s="329"/>
      <c r="DF314" s="329"/>
      <c r="DG314" s="329"/>
      <c r="DH314" s="329"/>
      <c r="DI314" s="329"/>
      <c r="DJ314" s="329"/>
      <c r="DK314" s="329"/>
      <c r="DL314" s="329"/>
      <c r="DM314" s="329"/>
      <c r="DN314" s="329"/>
      <c r="DO314" s="329"/>
      <c r="DP314" s="329"/>
      <c r="DQ314" s="329"/>
      <c r="DR314" s="329"/>
      <c r="DS314" s="329"/>
      <c r="DT314" s="329"/>
      <c r="DU314" s="329"/>
      <c r="DV314" s="329"/>
      <c r="DW314" s="329"/>
      <c r="DX314" s="329"/>
      <c r="DY314" s="329"/>
      <c r="DZ314" s="329"/>
      <c r="EA314" s="329"/>
      <c r="EB314" s="329"/>
      <c r="EC314" s="329"/>
      <c r="ED314" s="329"/>
      <c r="EE314" s="329"/>
      <c r="EF314" s="329"/>
      <c r="EG314" s="329"/>
      <c r="EH314" s="329"/>
      <c r="EI314" s="329"/>
      <c r="EJ314" s="329"/>
      <c r="EK314" s="329"/>
      <c r="EL314" s="329"/>
      <c r="EM314" s="329"/>
      <c r="EN314" s="329"/>
      <c r="EO314" s="329"/>
      <c r="EP314" s="329"/>
      <c r="EQ314" s="329"/>
      <c r="ER314" s="329"/>
      <c r="ES314" s="329"/>
      <c r="ET314" s="329"/>
      <c r="EU314" s="329"/>
      <c r="EV314" s="329"/>
      <c r="EW314" s="329"/>
      <c r="EX314" s="329"/>
      <c r="EY314" s="329"/>
      <c r="EZ314" s="329"/>
      <c r="FA314" s="329"/>
      <c r="FB314" s="329"/>
      <c r="FC314" s="329"/>
      <c r="FD314" s="329"/>
      <c r="FE314" s="329"/>
      <c r="FF314" s="329"/>
      <c r="FG314" s="329"/>
      <c r="FH314" s="329"/>
      <c r="FI314" s="329"/>
      <c r="FJ314" s="329"/>
      <c r="FK314" s="329"/>
      <c r="FL314" s="329"/>
      <c r="FM314" s="329"/>
      <c r="FN314" s="329"/>
      <c r="FO314" s="329"/>
      <c r="FP314" s="329"/>
      <c r="FQ314" s="329"/>
      <c r="FR314" s="329"/>
      <c r="FS314" s="329"/>
      <c r="FT314" s="329"/>
      <c r="FU314" s="329"/>
      <c r="FV314" s="329"/>
      <c r="FW314" s="329"/>
      <c r="FX314" s="329"/>
      <c r="FY314" s="329"/>
      <c r="FZ314" s="329"/>
      <c r="GA314" s="329"/>
      <c r="GB314" s="329"/>
      <c r="GC314" s="329"/>
      <c r="GD314" s="329"/>
      <c r="GE314" s="329"/>
      <c r="GF314" s="329"/>
      <c r="GG314" s="329"/>
      <c r="GH314" s="329"/>
      <c r="GI314" s="329"/>
      <c r="GJ314" s="329"/>
      <c r="GK314" s="329"/>
      <c r="GL314" s="329"/>
      <c r="GM314" s="329"/>
      <c r="GN314" s="329"/>
      <c r="GO314" s="329"/>
      <c r="GP314" s="329"/>
      <c r="GQ314" s="329"/>
      <c r="GR314" s="329"/>
      <c r="GS314" s="329"/>
      <c r="GT314" s="329"/>
      <c r="GU314" s="329"/>
      <c r="GV314" s="329"/>
      <c r="GW314" s="329"/>
      <c r="GX314" s="329"/>
      <c r="GY314" s="329"/>
      <c r="GZ314" s="329"/>
      <c r="HA314" s="329"/>
      <c r="HB314" s="329"/>
      <c r="HC314" s="329"/>
      <c r="HD314" s="329"/>
      <c r="HE314" s="329"/>
      <c r="HF314" s="329"/>
      <c r="HG314" s="329"/>
      <c r="HH314" s="329"/>
      <c r="HI314" s="329"/>
      <c r="HJ314" s="329"/>
      <c r="HK314" s="329"/>
      <c r="HL314" s="329"/>
      <c r="HM314" s="329"/>
      <c r="HN314" s="329"/>
      <c r="HO314" s="329"/>
      <c r="HP314" s="329"/>
      <c r="HQ314" s="329"/>
      <c r="HR314" s="329"/>
      <c r="HS314" s="329"/>
      <c r="HT314" s="329"/>
      <c r="HU314" s="329"/>
      <c r="HV314" s="329"/>
      <c r="HW314" s="329"/>
      <c r="HX314" s="329"/>
      <c r="HY314" s="329"/>
      <c r="HZ314" s="329"/>
      <c r="IA314" s="329"/>
      <c r="IB314" s="329"/>
      <c r="IC314" s="329"/>
      <c r="ID314" s="329"/>
      <c r="IE314" s="329"/>
      <c r="IF314" s="329"/>
      <c r="IG314" s="329"/>
      <c r="IH314" s="329"/>
      <c r="II314" s="329"/>
      <c r="IJ314" s="329"/>
      <c r="IK314" s="329"/>
      <c r="IL314" s="329"/>
      <c r="IM314" s="329"/>
      <c r="IN314" s="329"/>
      <c r="IO314" s="329"/>
      <c r="IP314" s="329"/>
      <c r="IQ314" s="329"/>
      <c r="IR314" s="329"/>
      <c r="IS314" s="329"/>
      <c r="IT314" s="329"/>
      <c r="IU314" s="329"/>
      <c r="IV314" s="329"/>
    </row>
    <row r="315" s="525" customFormat="1" spans="1:256">
      <c r="A315" s="353" t="s">
        <v>4483</v>
      </c>
      <c r="B315" s="307" t="s">
        <v>7679</v>
      </c>
      <c r="C315" s="365">
        <f ca="1">SUMIF(表1.2024年公共财政收入决算表!$A$6:$A$387,A315,表1.2024年公共财政收入决算表!$E$6:$E$387)</f>
        <v>5354</v>
      </c>
      <c r="D315" s="365">
        <f t="shared" si="88"/>
        <v>5413</v>
      </c>
      <c r="E315" s="348">
        <v>2975</v>
      </c>
      <c r="F315" s="348">
        <v>2438</v>
      </c>
      <c r="G315" s="365">
        <f ca="1" t="shared" si="89"/>
        <v>59</v>
      </c>
      <c r="H315" s="365" t="str">
        <f ca="1" t="shared" si="72"/>
        <v>1.1%</v>
      </c>
      <c r="I315" s="22" t="str">
        <f ca="1" t="shared" si="73"/>
        <v>是</v>
      </c>
      <c r="J315" s="547" t="str">
        <f t="shared" si="90"/>
        <v>11002</v>
      </c>
      <c r="K315" s="93" t="str">
        <f t="shared" si="84"/>
        <v>项</v>
      </c>
      <c r="L315" s="545">
        <v>1</v>
      </c>
      <c r="M315" s="329"/>
      <c r="N315" s="329"/>
      <c r="O315" s="329"/>
      <c r="P315" s="329"/>
      <c r="Q315" s="329"/>
      <c r="R315" s="329"/>
      <c r="S315" s="329"/>
      <c r="T315" s="329"/>
      <c r="U315" s="329"/>
      <c r="V315" s="329"/>
      <c r="W315" s="329"/>
      <c r="X315" s="329"/>
      <c r="Y315" s="329"/>
      <c r="Z315" s="329"/>
      <c r="AA315" s="329"/>
      <c r="AB315" s="329"/>
      <c r="AC315" s="329"/>
      <c r="AD315" s="329"/>
      <c r="AE315" s="329"/>
      <c r="AF315" s="329"/>
      <c r="AG315" s="329"/>
      <c r="AH315" s="329"/>
      <c r="AI315" s="329"/>
      <c r="AJ315" s="329"/>
      <c r="AK315" s="329"/>
      <c r="AL315" s="329"/>
      <c r="AM315" s="329"/>
      <c r="AN315" s="329"/>
      <c r="AO315" s="329"/>
      <c r="AP315" s="329"/>
      <c r="AQ315" s="329"/>
      <c r="AR315" s="329"/>
      <c r="AS315" s="329"/>
      <c r="AT315" s="329"/>
      <c r="AU315" s="329"/>
      <c r="AV315" s="329"/>
      <c r="AW315" s="329"/>
      <c r="AX315" s="329"/>
      <c r="AY315" s="329"/>
      <c r="AZ315" s="329"/>
      <c r="BA315" s="329"/>
      <c r="BB315" s="329"/>
      <c r="BC315" s="329"/>
      <c r="BD315" s="329"/>
      <c r="BE315" s="329"/>
      <c r="BF315" s="329"/>
      <c r="BG315" s="329"/>
      <c r="BH315" s="329"/>
      <c r="BI315" s="329"/>
      <c r="BJ315" s="329"/>
      <c r="BK315" s="329"/>
      <c r="BL315" s="329"/>
      <c r="BM315" s="329"/>
      <c r="BN315" s="329"/>
      <c r="BO315" s="329"/>
      <c r="BP315" s="329"/>
      <c r="BQ315" s="329"/>
      <c r="BR315" s="329"/>
      <c r="BS315" s="329"/>
      <c r="BT315" s="329"/>
      <c r="BU315" s="329"/>
      <c r="BV315" s="329"/>
      <c r="BW315" s="329"/>
      <c r="BX315" s="329"/>
      <c r="BY315" s="329"/>
      <c r="BZ315" s="329"/>
      <c r="CA315" s="329"/>
      <c r="CB315" s="329"/>
      <c r="CC315" s="329"/>
      <c r="CD315" s="329"/>
      <c r="CE315" s="329"/>
      <c r="CF315" s="329"/>
      <c r="CG315" s="329"/>
      <c r="CH315" s="329"/>
      <c r="CI315" s="329"/>
      <c r="CJ315" s="329"/>
      <c r="CK315" s="329"/>
      <c r="CL315" s="329"/>
      <c r="CM315" s="329"/>
      <c r="CN315" s="329"/>
      <c r="CO315" s="329"/>
      <c r="CP315" s="329"/>
      <c r="CQ315" s="329"/>
      <c r="CR315" s="329"/>
      <c r="CS315" s="329"/>
      <c r="CT315" s="329"/>
      <c r="CU315" s="329"/>
      <c r="CV315" s="329"/>
      <c r="CW315" s="329"/>
      <c r="CX315" s="329"/>
      <c r="CY315" s="329"/>
      <c r="CZ315" s="329"/>
      <c r="DA315" s="329"/>
      <c r="DB315" s="329"/>
      <c r="DC315" s="329"/>
      <c r="DD315" s="329"/>
      <c r="DE315" s="329"/>
      <c r="DF315" s="329"/>
      <c r="DG315" s="329"/>
      <c r="DH315" s="329"/>
      <c r="DI315" s="329"/>
      <c r="DJ315" s="329"/>
      <c r="DK315" s="329"/>
      <c r="DL315" s="329"/>
      <c r="DM315" s="329"/>
      <c r="DN315" s="329"/>
      <c r="DO315" s="329"/>
      <c r="DP315" s="329"/>
      <c r="DQ315" s="329"/>
      <c r="DR315" s="329"/>
      <c r="DS315" s="329"/>
      <c r="DT315" s="329"/>
      <c r="DU315" s="329"/>
      <c r="DV315" s="329"/>
      <c r="DW315" s="329"/>
      <c r="DX315" s="329"/>
      <c r="DY315" s="329"/>
      <c r="DZ315" s="329"/>
      <c r="EA315" s="329"/>
      <c r="EB315" s="329"/>
      <c r="EC315" s="329"/>
      <c r="ED315" s="329"/>
      <c r="EE315" s="329"/>
      <c r="EF315" s="329"/>
      <c r="EG315" s="329"/>
      <c r="EH315" s="329"/>
      <c r="EI315" s="329"/>
      <c r="EJ315" s="329"/>
      <c r="EK315" s="329"/>
      <c r="EL315" s="329"/>
      <c r="EM315" s="329"/>
      <c r="EN315" s="329"/>
      <c r="EO315" s="329"/>
      <c r="EP315" s="329"/>
      <c r="EQ315" s="329"/>
      <c r="ER315" s="329"/>
      <c r="ES315" s="329"/>
      <c r="ET315" s="329"/>
      <c r="EU315" s="329"/>
      <c r="EV315" s="329"/>
      <c r="EW315" s="329"/>
      <c r="EX315" s="329"/>
      <c r="EY315" s="329"/>
      <c r="EZ315" s="329"/>
      <c r="FA315" s="329"/>
      <c r="FB315" s="329"/>
      <c r="FC315" s="329"/>
      <c r="FD315" s="329"/>
      <c r="FE315" s="329"/>
      <c r="FF315" s="329"/>
      <c r="FG315" s="329"/>
      <c r="FH315" s="329"/>
      <c r="FI315" s="329"/>
      <c r="FJ315" s="329"/>
      <c r="FK315" s="329"/>
      <c r="FL315" s="329"/>
      <c r="FM315" s="329"/>
      <c r="FN315" s="329"/>
      <c r="FO315" s="329"/>
      <c r="FP315" s="329"/>
      <c r="FQ315" s="329"/>
      <c r="FR315" s="329"/>
      <c r="FS315" s="329"/>
      <c r="FT315" s="329"/>
      <c r="FU315" s="329"/>
      <c r="FV315" s="329"/>
      <c r="FW315" s="329"/>
      <c r="FX315" s="329"/>
      <c r="FY315" s="329"/>
      <c r="FZ315" s="329"/>
      <c r="GA315" s="329"/>
      <c r="GB315" s="329"/>
      <c r="GC315" s="329"/>
      <c r="GD315" s="329"/>
      <c r="GE315" s="329"/>
      <c r="GF315" s="329"/>
      <c r="GG315" s="329"/>
      <c r="GH315" s="329"/>
      <c r="GI315" s="329"/>
      <c r="GJ315" s="329"/>
      <c r="GK315" s="329"/>
      <c r="GL315" s="329"/>
      <c r="GM315" s="329"/>
      <c r="GN315" s="329"/>
      <c r="GO315" s="329"/>
      <c r="GP315" s="329"/>
      <c r="GQ315" s="329"/>
      <c r="GR315" s="329"/>
      <c r="GS315" s="329"/>
      <c r="GT315" s="329"/>
      <c r="GU315" s="329"/>
      <c r="GV315" s="329"/>
      <c r="GW315" s="329"/>
      <c r="GX315" s="329"/>
      <c r="GY315" s="329"/>
      <c r="GZ315" s="329"/>
      <c r="HA315" s="329"/>
      <c r="HB315" s="329"/>
      <c r="HC315" s="329"/>
      <c r="HD315" s="329"/>
      <c r="HE315" s="329"/>
      <c r="HF315" s="329"/>
      <c r="HG315" s="329"/>
      <c r="HH315" s="329"/>
      <c r="HI315" s="329"/>
      <c r="HJ315" s="329"/>
      <c r="HK315" s="329"/>
      <c r="HL315" s="329"/>
      <c r="HM315" s="329"/>
      <c r="HN315" s="329"/>
      <c r="HO315" s="329"/>
      <c r="HP315" s="329"/>
      <c r="HQ315" s="329"/>
      <c r="HR315" s="329"/>
      <c r="HS315" s="329"/>
      <c r="HT315" s="329"/>
      <c r="HU315" s="329"/>
      <c r="HV315" s="329"/>
      <c r="HW315" s="329"/>
      <c r="HX315" s="329"/>
      <c r="HY315" s="329"/>
      <c r="HZ315" s="329"/>
      <c r="IA315" s="329"/>
      <c r="IB315" s="329"/>
      <c r="IC315" s="329"/>
      <c r="ID315" s="329"/>
      <c r="IE315" s="329"/>
      <c r="IF315" s="329"/>
      <c r="IG315" s="329"/>
      <c r="IH315" s="329"/>
      <c r="II315" s="329"/>
      <c r="IJ315" s="329"/>
      <c r="IK315" s="329"/>
      <c r="IL315" s="329"/>
      <c r="IM315" s="329"/>
      <c r="IN315" s="329"/>
      <c r="IO315" s="329"/>
      <c r="IP315" s="329"/>
      <c r="IQ315" s="329"/>
      <c r="IR315" s="329"/>
      <c r="IS315" s="329"/>
      <c r="IT315" s="329"/>
      <c r="IU315" s="329"/>
      <c r="IV315" s="329"/>
    </row>
    <row r="316" s="524" customFormat="1" ht="31.5" hidden="1" spans="1:256">
      <c r="A316" s="353" t="s">
        <v>4485</v>
      </c>
      <c r="B316" s="307" t="s">
        <v>4486</v>
      </c>
      <c r="C316" s="365">
        <f ca="1">SUMIF(表1.2024年公共财政收入决算表!$A$6:$A$387,A316,表1.2024年公共财政收入决算表!$E$6:$E$387)</f>
        <v>0</v>
      </c>
      <c r="D316" s="365">
        <f t="shared" si="88"/>
        <v>0</v>
      </c>
      <c r="E316" s="348"/>
      <c r="F316" s="348"/>
      <c r="G316" s="348">
        <f ca="1" t="shared" si="89"/>
        <v>0</v>
      </c>
      <c r="H316" s="348" t="str">
        <f ca="1" t="shared" si="72"/>
        <v/>
      </c>
      <c r="I316" s="22" t="str">
        <f ca="1" t="shared" si="73"/>
        <v>否</v>
      </c>
      <c r="J316" s="547" t="str">
        <f t="shared" si="90"/>
        <v>11002</v>
      </c>
      <c r="K316" s="93" t="str">
        <f t="shared" si="84"/>
        <v>项</v>
      </c>
      <c r="L316" s="329"/>
      <c r="M316" s="329"/>
      <c r="N316" s="329"/>
      <c r="O316" s="329"/>
      <c r="P316" s="329"/>
      <c r="Q316" s="329"/>
      <c r="R316" s="329"/>
      <c r="S316" s="329"/>
      <c r="T316" s="329"/>
      <c r="U316" s="329"/>
      <c r="V316" s="329"/>
      <c r="W316" s="329"/>
      <c r="X316" s="329"/>
      <c r="Y316" s="329"/>
      <c r="Z316" s="329"/>
      <c r="AA316" s="329"/>
      <c r="AB316" s="329"/>
      <c r="AC316" s="329"/>
      <c r="AD316" s="329"/>
      <c r="AE316" s="329"/>
      <c r="AF316" s="329"/>
      <c r="AG316" s="329"/>
      <c r="AH316" s="329"/>
      <c r="AI316" s="329"/>
      <c r="AJ316" s="329"/>
      <c r="AK316" s="329"/>
      <c r="AL316" s="329"/>
      <c r="AM316" s="329"/>
      <c r="AN316" s="329"/>
      <c r="AO316" s="329"/>
      <c r="AP316" s="329"/>
      <c r="AQ316" s="329"/>
      <c r="AR316" s="329"/>
      <c r="AS316" s="329"/>
      <c r="AT316" s="329"/>
      <c r="AU316" s="329"/>
      <c r="AV316" s="329"/>
      <c r="AW316" s="329"/>
      <c r="AX316" s="329"/>
      <c r="AY316" s="329"/>
      <c r="AZ316" s="329"/>
      <c r="BA316" s="329"/>
      <c r="BB316" s="329"/>
      <c r="BC316" s="329"/>
      <c r="BD316" s="329"/>
      <c r="BE316" s="329"/>
      <c r="BF316" s="329"/>
      <c r="BG316" s="329"/>
      <c r="BH316" s="329"/>
      <c r="BI316" s="329"/>
      <c r="BJ316" s="329"/>
      <c r="BK316" s="329"/>
      <c r="BL316" s="329"/>
      <c r="BM316" s="329"/>
      <c r="BN316" s="329"/>
      <c r="BO316" s="329"/>
      <c r="BP316" s="329"/>
      <c r="BQ316" s="329"/>
      <c r="BR316" s="329"/>
      <c r="BS316" s="329"/>
      <c r="BT316" s="329"/>
      <c r="BU316" s="329"/>
      <c r="BV316" s="329"/>
      <c r="BW316" s="329"/>
      <c r="BX316" s="329"/>
      <c r="BY316" s="329"/>
      <c r="BZ316" s="329"/>
      <c r="CA316" s="329"/>
      <c r="CB316" s="329"/>
      <c r="CC316" s="329"/>
      <c r="CD316" s="329"/>
      <c r="CE316" s="329"/>
      <c r="CF316" s="329"/>
      <c r="CG316" s="329"/>
      <c r="CH316" s="329"/>
      <c r="CI316" s="329"/>
      <c r="CJ316" s="329"/>
      <c r="CK316" s="329"/>
      <c r="CL316" s="329"/>
      <c r="CM316" s="329"/>
      <c r="CN316" s="329"/>
      <c r="CO316" s="329"/>
      <c r="CP316" s="329"/>
      <c r="CQ316" s="329"/>
      <c r="CR316" s="329"/>
      <c r="CS316" s="329"/>
      <c r="CT316" s="329"/>
      <c r="CU316" s="329"/>
      <c r="CV316" s="329"/>
      <c r="CW316" s="329"/>
      <c r="CX316" s="329"/>
      <c r="CY316" s="329"/>
      <c r="CZ316" s="329"/>
      <c r="DA316" s="329"/>
      <c r="DB316" s="329"/>
      <c r="DC316" s="329"/>
      <c r="DD316" s="329"/>
      <c r="DE316" s="329"/>
      <c r="DF316" s="329"/>
      <c r="DG316" s="329"/>
      <c r="DH316" s="329"/>
      <c r="DI316" s="329"/>
      <c r="DJ316" s="329"/>
      <c r="DK316" s="329"/>
      <c r="DL316" s="329"/>
      <c r="DM316" s="329"/>
      <c r="DN316" s="329"/>
      <c r="DO316" s="329"/>
      <c r="DP316" s="329"/>
      <c r="DQ316" s="329"/>
      <c r="DR316" s="329"/>
      <c r="DS316" s="329"/>
      <c r="DT316" s="329"/>
      <c r="DU316" s="329"/>
      <c r="DV316" s="329"/>
      <c r="DW316" s="329"/>
      <c r="DX316" s="329"/>
      <c r="DY316" s="329"/>
      <c r="DZ316" s="329"/>
      <c r="EA316" s="329"/>
      <c r="EB316" s="329"/>
      <c r="EC316" s="329"/>
      <c r="ED316" s="329"/>
      <c r="EE316" s="329"/>
      <c r="EF316" s="329"/>
      <c r="EG316" s="329"/>
      <c r="EH316" s="329"/>
      <c r="EI316" s="329"/>
      <c r="EJ316" s="329"/>
      <c r="EK316" s="329"/>
      <c r="EL316" s="329"/>
      <c r="EM316" s="329"/>
      <c r="EN316" s="329"/>
      <c r="EO316" s="329"/>
      <c r="EP316" s="329"/>
      <c r="EQ316" s="329"/>
      <c r="ER316" s="329"/>
      <c r="ES316" s="329"/>
      <c r="ET316" s="329"/>
      <c r="EU316" s="329"/>
      <c r="EV316" s="329"/>
      <c r="EW316" s="329"/>
      <c r="EX316" s="329"/>
      <c r="EY316" s="329"/>
      <c r="EZ316" s="329"/>
      <c r="FA316" s="329"/>
      <c r="FB316" s="329"/>
      <c r="FC316" s="329"/>
      <c r="FD316" s="329"/>
      <c r="FE316" s="329"/>
      <c r="FF316" s="329"/>
      <c r="FG316" s="329"/>
      <c r="FH316" s="329"/>
      <c r="FI316" s="329"/>
      <c r="FJ316" s="329"/>
      <c r="FK316" s="329"/>
      <c r="FL316" s="329"/>
      <c r="FM316" s="329"/>
      <c r="FN316" s="329"/>
      <c r="FO316" s="329"/>
      <c r="FP316" s="329"/>
      <c r="FQ316" s="329"/>
      <c r="FR316" s="329"/>
      <c r="FS316" s="329"/>
      <c r="FT316" s="329"/>
      <c r="FU316" s="329"/>
      <c r="FV316" s="329"/>
      <c r="FW316" s="329"/>
      <c r="FX316" s="329"/>
      <c r="FY316" s="329"/>
      <c r="FZ316" s="329"/>
      <c r="GA316" s="329"/>
      <c r="GB316" s="329"/>
      <c r="GC316" s="329"/>
      <c r="GD316" s="329"/>
      <c r="GE316" s="329"/>
      <c r="GF316" s="329"/>
      <c r="GG316" s="329"/>
      <c r="GH316" s="329"/>
      <c r="GI316" s="329"/>
      <c r="GJ316" s="329"/>
      <c r="GK316" s="329"/>
      <c r="GL316" s="329"/>
      <c r="GM316" s="329"/>
      <c r="GN316" s="329"/>
      <c r="GO316" s="329"/>
      <c r="GP316" s="329"/>
      <c r="GQ316" s="329"/>
      <c r="GR316" s="329"/>
      <c r="GS316" s="329"/>
      <c r="GT316" s="329"/>
      <c r="GU316" s="329"/>
      <c r="GV316" s="329"/>
      <c r="GW316" s="329"/>
      <c r="GX316" s="329"/>
      <c r="GY316" s="329"/>
      <c r="GZ316" s="329"/>
      <c r="HA316" s="329"/>
      <c r="HB316" s="329"/>
      <c r="HC316" s="329"/>
      <c r="HD316" s="329"/>
      <c r="HE316" s="329"/>
      <c r="HF316" s="329"/>
      <c r="HG316" s="329"/>
      <c r="HH316" s="329"/>
      <c r="HI316" s="329"/>
      <c r="HJ316" s="329"/>
      <c r="HK316" s="329"/>
      <c r="HL316" s="329"/>
      <c r="HM316" s="329"/>
      <c r="HN316" s="329"/>
      <c r="HO316" s="329"/>
      <c r="HP316" s="329"/>
      <c r="HQ316" s="329"/>
      <c r="HR316" s="329"/>
      <c r="HS316" s="329"/>
      <c r="HT316" s="329"/>
      <c r="HU316" s="329"/>
      <c r="HV316" s="329"/>
      <c r="HW316" s="329"/>
      <c r="HX316" s="329"/>
      <c r="HY316" s="329"/>
      <c r="HZ316" s="329"/>
      <c r="IA316" s="329"/>
      <c r="IB316" s="329"/>
      <c r="IC316" s="329"/>
      <c r="ID316" s="329"/>
      <c r="IE316" s="329"/>
      <c r="IF316" s="329"/>
      <c r="IG316" s="329"/>
      <c r="IH316" s="329"/>
      <c r="II316" s="329"/>
      <c r="IJ316" s="329"/>
      <c r="IK316" s="329"/>
      <c r="IL316" s="329"/>
      <c r="IM316" s="329"/>
      <c r="IN316" s="329"/>
      <c r="IO316" s="329"/>
      <c r="IP316" s="329"/>
      <c r="IQ316" s="329"/>
      <c r="IR316" s="329"/>
      <c r="IS316" s="329"/>
      <c r="IT316" s="329"/>
      <c r="IU316" s="329"/>
      <c r="IV316" s="329"/>
    </row>
    <row r="317" s="525" customFormat="1" spans="1:256">
      <c r="A317" s="353" t="s">
        <v>4487</v>
      </c>
      <c r="B317" s="307" t="s">
        <v>7680</v>
      </c>
      <c r="C317" s="365">
        <f ca="1">SUMIF(表1.2024年公共财政收入决算表!$A$6:$A$387,A317,表1.2024年公共财政收入决算表!$E$6:$E$387)</f>
        <v>1078</v>
      </c>
      <c r="D317" s="365">
        <f t="shared" si="88"/>
        <v>1078</v>
      </c>
      <c r="E317" s="348">
        <v>1078</v>
      </c>
      <c r="F317" s="348"/>
      <c r="G317" s="365">
        <f ca="1" t="shared" si="89"/>
        <v>0</v>
      </c>
      <c r="H317" s="365" t="str">
        <f ca="1" t="shared" si="72"/>
        <v>0.0%</v>
      </c>
      <c r="I317" s="22" t="str">
        <f ca="1" t="shared" si="73"/>
        <v>是</v>
      </c>
      <c r="J317" s="547" t="str">
        <f t="shared" si="90"/>
        <v>11002</v>
      </c>
      <c r="K317" s="93" t="str">
        <f t="shared" si="84"/>
        <v>项</v>
      </c>
      <c r="L317" s="545">
        <v>1</v>
      </c>
      <c r="M317" s="329"/>
      <c r="N317" s="329"/>
      <c r="O317" s="329"/>
      <c r="P317" s="329"/>
      <c r="Q317" s="329"/>
      <c r="R317" s="329"/>
      <c r="S317" s="329"/>
      <c r="T317" s="329"/>
      <c r="U317" s="329"/>
      <c r="V317" s="329"/>
      <c r="W317" s="329"/>
      <c r="X317" s="329"/>
      <c r="Y317" s="329"/>
      <c r="Z317" s="329"/>
      <c r="AA317" s="329"/>
      <c r="AB317" s="329"/>
      <c r="AC317" s="329"/>
      <c r="AD317" s="329"/>
      <c r="AE317" s="329"/>
      <c r="AF317" s="329"/>
      <c r="AG317" s="329"/>
      <c r="AH317" s="329"/>
      <c r="AI317" s="329"/>
      <c r="AJ317" s="329"/>
      <c r="AK317" s="329"/>
      <c r="AL317" s="329"/>
      <c r="AM317" s="329"/>
      <c r="AN317" s="329"/>
      <c r="AO317" s="329"/>
      <c r="AP317" s="329"/>
      <c r="AQ317" s="329"/>
      <c r="AR317" s="329"/>
      <c r="AS317" s="329"/>
      <c r="AT317" s="329"/>
      <c r="AU317" s="329"/>
      <c r="AV317" s="329"/>
      <c r="AW317" s="329"/>
      <c r="AX317" s="329"/>
      <c r="AY317" s="329"/>
      <c r="AZ317" s="329"/>
      <c r="BA317" s="329"/>
      <c r="BB317" s="329"/>
      <c r="BC317" s="329"/>
      <c r="BD317" s="329"/>
      <c r="BE317" s="329"/>
      <c r="BF317" s="329"/>
      <c r="BG317" s="329"/>
      <c r="BH317" s="329"/>
      <c r="BI317" s="329"/>
      <c r="BJ317" s="329"/>
      <c r="BK317" s="329"/>
      <c r="BL317" s="329"/>
      <c r="BM317" s="329"/>
      <c r="BN317" s="329"/>
      <c r="BO317" s="329"/>
      <c r="BP317" s="329"/>
      <c r="BQ317" s="329"/>
      <c r="BR317" s="329"/>
      <c r="BS317" s="329"/>
      <c r="BT317" s="329"/>
      <c r="BU317" s="329"/>
      <c r="BV317" s="329"/>
      <c r="BW317" s="329"/>
      <c r="BX317" s="329"/>
      <c r="BY317" s="329"/>
      <c r="BZ317" s="329"/>
      <c r="CA317" s="329"/>
      <c r="CB317" s="329"/>
      <c r="CC317" s="329"/>
      <c r="CD317" s="329"/>
      <c r="CE317" s="329"/>
      <c r="CF317" s="329"/>
      <c r="CG317" s="329"/>
      <c r="CH317" s="329"/>
      <c r="CI317" s="329"/>
      <c r="CJ317" s="329"/>
      <c r="CK317" s="329"/>
      <c r="CL317" s="329"/>
      <c r="CM317" s="329"/>
      <c r="CN317" s="329"/>
      <c r="CO317" s="329"/>
      <c r="CP317" s="329"/>
      <c r="CQ317" s="329"/>
      <c r="CR317" s="329"/>
      <c r="CS317" s="329"/>
      <c r="CT317" s="329"/>
      <c r="CU317" s="329"/>
      <c r="CV317" s="329"/>
      <c r="CW317" s="329"/>
      <c r="CX317" s="329"/>
      <c r="CY317" s="329"/>
      <c r="CZ317" s="329"/>
      <c r="DA317" s="329"/>
      <c r="DB317" s="329"/>
      <c r="DC317" s="329"/>
      <c r="DD317" s="329"/>
      <c r="DE317" s="329"/>
      <c r="DF317" s="329"/>
      <c r="DG317" s="329"/>
      <c r="DH317" s="329"/>
      <c r="DI317" s="329"/>
      <c r="DJ317" s="329"/>
      <c r="DK317" s="329"/>
      <c r="DL317" s="329"/>
      <c r="DM317" s="329"/>
      <c r="DN317" s="329"/>
      <c r="DO317" s="329"/>
      <c r="DP317" s="329"/>
      <c r="DQ317" s="329"/>
      <c r="DR317" s="329"/>
      <c r="DS317" s="329"/>
      <c r="DT317" s="329"/>
      <c r="DU317" s="329"/>
      <c r="DV317" s="329"/>
      <c r="DW317" s="329"/>
      <c r="DX317" s="329"/>
      <c r="DY317" s="329"/>
      <c r="DZ317" s="329"/>
      <c r="EA317" s="329"/>
      <c r="EB317" s="329"/>
      <c r="EC317" s="329"/>
      <c r="ED317" s="329"/>
      <c r="EE317" s="329"/>
      <c r="EF317" s="329"/>
      <c r="EG317" s="329"/>
      <c r="EH317" s="329"/>
      <c r="EI317" s="329"/>
      <c r="EJ317" s="329"/>
      <c r="EK317" s="329"/>
      <c r="EL317" s="329"/>
      <c r="EM317" s="329"/>
      <c r="EN317" s="329"/>
      <c r="EO317" s="329"/>
      <c r="EP317" s="329"/>
      <c r="EQ317" s="329"/>
      <c r="ER317" s="329"/>
      <c r="ES317" s="329"/>
      <c r="ET317" s="329"/>
      <c r="EU317" s="329"/>
      <c r="EV317" s="329"/>
      <c r="EW317" s="329"/>
      <c r="EX317" s="329"/>
      <c r="EY317" s="329"/>
      <c r="EZ317" s="329"/>
      <c r="FA317" s="329"/>
      <c r="FB317" s="329"/>
      <c r="FC317" s="329"/>
      <c r="FD317" s="329"/>
      <c r="FE317" s="329"/>
      <c r="FF317" s="329"/>
      <c r="FG317" s="329"/>
      <c r="FH317" s="329"/>
      <c r="FI317" s="329"/>
      <c r="FJ317" s="329"/>
      <c r="FK317" s="329"/>
      <c r="FL317" s="329"/>
      <c r="FM317" s="329"/>
      <c r="FN317" s="329"/>
      <c r="FO317" s="329"/>
      <c r="FP317" s="329"/>
      <c r="FQ317" s="329"/>
      <c r="FR317" s="329"/>
      <c r="FS317" s="329"/>
      <c r="FT317" s="329"/>
      <c r="FU317" s="329"/>
      <c r="FV317" s="329"/>
      <c r="FW317" s="329"/>
      <c r="FX317" s="329"/>
      <c r="FY317" s="329"/>
      <c r="FZ317" s="329"/>
      <c r="GA317" s="329"/>
      <c r="GB317" s="329"/>
      <c r="GC317" s="329"/>
      <c r="GD317" s="329"/>
      <c r="GE317" s="329"/>
      <c r="GF317" s="329"/>
      <c r="GG317" s="329"/>
      <c r="GH317" s="329"/>
      <c r="GI317" s="329"/>
      <c r="GJ317" s="329"/>
      <c r="GK317" s="329"/>
      <c r="GL317" s="329"/>
      <c r="GM317" s="329"/>
      <c r="GN317" s="329"/>
      <c r="GO317" s="329"/>
      <c r="GP317" s="329"/>
      <c r="GQ317" s="329"/>
      <c r="GR317" s="329"/>
      <c r="GS317" s="329"/>
      <c r="GT317" s="329"/>
      <c r="GU317" s="329"/>
      <c r="GV317" s="329"/>
      <c r="GW317" s="329"/>
      <c r="GX317" s="329"/>
      <c r="GY317" s="329"/>
      <c r="GZ317" s="329"/>
      <c r="HA317" s="329"/>
      <c r="HB317" s="329"/>
      <c r="HC317" s="329"/>
      <c r="HD317" s="329"/>
      <c r="HE317" s="329"/>
      <c r="HF317" s="329"/>
      <c r="HG317" s="329"/>
      <c r="HH317" s="329"/>
      <c r="HI317" s="329"/>
      <c r="HJ317" s="329"/>
      <c r="HK317" s="329"/>
      <c r="HL317" s="329"/>
      <c r="HM317" s="329"/>
      <c r="HN317" s="329"/>
      <c r="HO317" s="329"/>
      <c r="HP317" s="329"/>
      <c r="HQ317" s="329"/>
      <c r="HR317" s="329"/>
      <c r="HS317" s="329"/>
      <c r="HT317" s="329"/>
      <c r="HU317" s="329"/>
      <c r="HV317" s="329"/>
      <c r="HW317" s="329"/>
      <c r="HX317" s="329"/>
      <c r="HY317" s="329"/>
      <c r="HZ317" s="329"/>
      <c r="IA317" s="329"/>
      <c r="IB317" s="329"/>
      <c r="IC317" s="329"/>
      <c r="ID317" s="329"/>
      <c r="IE317" s="329"/>
      <c r="IF317" s="329"/>
      <c r="IG317" s="329"/>
      <c r="IH317" s="329"/>
      <c r="II317" s="329"/>
      <c r="IJ317" s="329"/>
      <c r="IK317" s="329"/>
      <c r="IL317" s="329"/>
      <c r="IM317" s="329"/>
      <c r="IN317" s="329"/>
      <c r="IO317" s="329"/>
      <c r="IP317" s="329"/>
      <c r="IQ317" s="329"/>
      <c r="IR317" s="329"/>
      <c r="IS317" s="329"/>
      <c r="IT317" s="329"/>
      <c r="IU317" s="329"/>
      <c r="IV317" s="329"/>
    </row>
    <row r="318" s="525" customFormat="1" ht="31.5" spans="1:256">
      <c r="A318" s="353" t="s">
        <v>4489</v>
      </c>
      <c r="B318" s="307" t="s">
        <v>7681</v>
      </c>
      <c r="C318" s="365">
        <f ca="1">SUMIF(表1.2024年公共财政收入决算表!$A$6:$A$387,A318,表1.2024年公共财政收入决算表!$E$6:$E$387)</f>
        <v>119</v>
      </c>
      <c r="D318" s="365">
        <f t="shared" si="88"/>
        <v>135</v>
      </c>
      <c r="E318" s="348"/>
      <c r="F318" s="348">
        <v>135</v>
      </c>
      <c r="G318" s="365">
        <f ca="1" t="shared" si="89"/>
        <v>16</v>
      </c>
      <c r="H318" s="365" t="str">
        <f ca="1" t="shared" si="72"/>
        <v>13.4%</v>
      </c>
      <c r="I318" s="22" t="str">
        <f ca="1" t="shared" si="73"/>
        <v>是</v>
      </c>
      <c r="J318" s="547" t="str">
        <f t="shared" si="90"/>
        <v>11002</v>
      </c>
      <c r="K318" s="93" t="str">
        <f t="shared" si="84"/>
        <v>项</v>
      </c>
      <c r="L318" s="545">
        <v>1</v>
      </c>
      <c r="M318" s="329"/>
      <c r="N318" s="329"/>
      <c r="O318" s="329"/>
      <c r="P318" s="329"/>
      <c r="Q318" s="329"/>
      <c r="R318" s="329"/>
      <c r="S318" s="329"/>
      <c r="T318" s="329"/>
      <c r="U318" s="329"/>
      <c r="V318" s="329"/>
      <c r="W318" s="329"/>
      <c r="X318" s="329"/>
      <c r="Y318" s="329"/>
      <c r="Z318" s="329"/>
      <c r="AA318" s="329"/>
      <c r="AB318" s="329"/>
      <c r="AC318" s="329"/>
      <c r="AD318" s="329"/>
      <c r="AE318" s="329"/>
      <c r="AF318" s="329"/>
      <c r="AG318" s="329"/>
      <c r="AH318" s="329"/>
      <c r="AI318" s="329"/>
      <c r="AJ318" s="329"/>
      <c r="AK318" s="329"/>
      <c r="AL318" s="329"/>
      <c r="AM318" s="329"/>
      <c r="AN318" s="329"/>
      <c r="AO318" s="329"/>
      <c r="AP318" s="329"/>
      <c r="AQ318" s="329"/>
      <c r="AR318" s="329"/>
      <c r="AS318" s="329"/>
      <c r="AT318" s="329"/>
      <c r="AU318" s="329"/>
      <c r="AV318" s="329"/>
      <c r="AW318" s="329"/>
      <c r="AX318" s="329"/>
      <c r="AY318" s="329"/>
      <c r="AZ318" s="329"/>
      <c r="BA318" s="329"/>
      <c r="BB318" s="329"/>
      <c r="BC318" s="329"/>
      <c r="BD318" s="329"/>
      <c r="BE318" s="329"/>
      <c r="BF318" s="329"/>
      <c r="BG318" s="329"/>
      <c r="BH318" s="329"/>
      <c r="BI318" s="329"/>
      <c r="BJ318" s="329"/>
      <c r="BK318" s="329"/>
      <c r="BL318" s="329"/>
      <c r="BM318" s="329"/>
      <c r="BN318" s="329"/>
      <c r="BO318" s="329"/>
      <c r="BP318" s="329"/>
      <c r="BQ318" s="329"/>
      <c r="BR318" s="329"/>
      <c r="BS318" s="329"/>
      <c r="BT318" s="329"/>
      <c r="BU318" s="329"/>
      <c r="BV318" s="329"/>
      <c r="BW318" s="329"/>
      <c r="BX318" s="329"/>
      <c r="BY318" s="329"/>
      <c r="BZ318" s="329"/>
      <c r="CA318" s="329"/>
      <c r="CB318" s="329"/>
      <c r="CC318" s="329"/>
      <c r="CD318" s="329"/>
      <c r="CE318" s="329"/>
      <c r="CF318" s="329"/>
      <c r="CG318" s="329"/>
      <c r="CH318" s="329"/>
      <c r="CI318" s="329"/>
      <c r="CJ318" s="329"/>
      <c r="CK318" s="329"/>
      <c r="CL318" s="329"/>
      <c r="CM318" s="329"/>
      <c r="CN318" s="329"/>
      <c r="CO318" s="329"/>
      <c r="CP318" s="329"/>
      <c r="CQ318" s="329"/>
      <c r="CR318" s="329"/>
      <c r="CS318" s="329"/>
      <c r="CT318" s="329"/>
      <c r="CU318" s="329"/>
      <c r="CV318" s="329"/>
      <c r="CW318" s="329"/>
      <c r="CX318" s="329"/>
      <c r="CY318" s="329"/>
      <c r="CZ318" s="329"/>
      <c r="DA318" s="329"/>
      <c r="DB318" s="329"/>
      <c r="DC318" s="329"/>
      <c r="DD318" s="329"/>
      <c r="DE318" s="329"/>
      <c r="DF318" s="329"/>
      <c r="DG318" s="329"/>
      <c r="DH318" s="329"/>
      <c r="DI318" s="329"/>
      <c r="DJ318" s="329"/>
      <c r="DK318" s="329"/>
      <c r="DL318" s="329"/>
      <c r="DM318" s="329"/>
      <c r="DN318" s="329"/>
      <c r="DO318" s="329"/>
      <c r="DP318" s="329"/>
      <c r="DQ318" s="329"/>
      <c r="DR318" s="329"/>
      <c r="DS318" s="329"/>
      <c r="DT318" s="329"/>
      <c r="DU318" s="329"/>
      <c r="DV318" s="329"/>
      <c r="DW318" s="329"/>
      <c r="DX318" s="329"/>
      <c r="DY318" s="329"/>
      <c r="DZ318" s="329"/>
      <c r="EA318" s="329"/>
      <c r="EB318" s="329"/>
      <c r="EC318" s="329"/>
      <c r="ED318" s="329"/>
      <c r="EE318" s="329"/>
      <c r="EF318" s="329"/>
      <c r="EG318" s="329"/>
      <c r="EH318" s="329"/>
      <c r="EI318" s="329"/>
      <c r="EJ318" s="329"/>
      <c r="EK318" s="329"/>
      <c r="EL318" s="329"/>
      <c r="EM318" s="329"/>
      <c r="EN318" s="329"/>
      <c r="EO318" s="329"/>
      <c r="EP318" s="329"/>
      <c r="EQ318" s="329"/>
      <c r="ER318" s="329"/>
      <c r="ES318" s="329"/>
      <c r="ET318" s="329"/>
      <c r="EU318" s="329"/>
      <c r="EV318" s="329"/>
      <c r="EW318" s="329"/>
      <c r="EX318" s="329"/>
      <c r="EY318" s="329"/>
      <c r="EZ318" s="329"/>
      <c r="FA318" s="329"/>
      <c r="FB318" s="329"/>
      <c r="FC318" s="329"/>
      <c r="FD318" s="329"/>
      <c r="FE318" s="329"/>
      <c r="FF318" s="329"/>
      <c r="FG318" s="329"/>
      <c r="FH318" s="329"/>
      <c r="FI318" s="329"/>
      <c r="FJ318" s="329"/>
      <c r="FK318" s="329"/>
      <c r="FL318" s="329"/>
      <c r="FM318" s="329"/>
      <c r="FN318" s="329"/>
      <c r="FO318" s="329"/>
      <c r="FP318" s="329"/>
      <c r="FQ318" s="329"/>
      <c r="FR318" s="329"/>
      <c r="FS318" s="329"/>
      <c r="FT318" s="329"/>
      <c r="FU318" s="329"/>
      <c r="FV318" s="329"/>
      <c r="FW318" s="329"/>
      <c r="FX318" s="329"/>
      <c r="FY318" s="329"/>
      <c r="FZ318" s="329"/>
      <c r="GA318" s="329"/>
      <c r="GB318" s="329"/>
      <c r="GC318" s="329"/>
      <c r="GD318" s="329"/>
      <c r="GE318" s="329"/>
      <c r="GF318" s="329"/>
      <c r="GG318" s="329"/>
      <c r="GH318" s="329"/>
      <c r="GI318" s="329"/>
      <c r="GJ318" s="329"/>
      <c r="GK318" s="329"/>
      <c r="GL318" s="329"/>
      <c r="GM318" s="329"/>
      <c r="GN318" s="329"/>
      <c r="GO318" s="329"/>
      <c r="GP318" s="329"/>
      <c r="GQ318" s="329"/>
      <c r="GR318" s="329"/>
      <c r="GS318" s="329"/>
      <c r="GT318" s="329"/>
      <c r="GU318" s="329"/>
      <c r="GV318" s="329"/>
      <c r="GW318" s="329"/>
      <c r="GX318" s="329"/>
      <c r="GY318" s="329"/>
      <c r="GZ318" s="329"/>
      <c r="HA318" s="329"/>
      <c r="HB318" s="329"/>
      <c r="HC318" s="329"/>
      <c r="HD318" s="329"/>
      <c r="HE318" s="329"/>
      <c r="HF318" s="329"/>
      <c r="HG318" s="329"/>
      <c r="HH318" s="329"/>
      <c r="HI318" s="329"/>
      <c r="HJ318" s="329"/>
      <c r="HK318" s="329"/>
      <c r="HL318" s="329"/>
      <c r="HM318" s="329"/>
      <c r="HN318" s="329"/>
      <c r="HO318" s="329"/>
      <c r="HP318" s="329"/>
      <c r="HQ318" s="329"/>
      <c r="HR318" s="329"/>
      <c r="HS318" s="329"/>
      <c r="HT318" s="329"/>
      <c r="HU318" s="329"/>
      <c r="HV318" s="329"/>
      <c r="HW318" s="329"/>
      <c r="HX318" s="329"/>
      <c r="HY318" s="329"/>
      <c r="HZ318" s="329"/>
      <c r="IA318" s="329"/>
      <c r="IB318" s="329"/>
      <c r="IC318" s="329"/>
      <c r="ID318" s="329"/>
      <c r="IE318" s="329"/>
      <c r="IF318" s="329"/>
      <c r="IG318" s="329"/>
      <c r="IH318" s="329"/>
      <c r="II318" s="329"/>
      <c r="IJ318" s="329"/>
      <c r="IK318" s="329"/>
      <c r="IL318" s="329"/>
      <c r="IM318" s="329"/>
      <c r="IN318" s="329"/>
      <c r="IO318" s="329"/>
      <c r="IP318" s="329"/>
      <c r="IQ318" s="329"/>
      <c r="IR318" s="329"/>
      <c r="IS318" s="329"/>
      <c r="IT318" s="329"/>
      <c r="IU318" s="329"/>
      <c r="IV318" s="329"/>
    </row>
    <row r="319" s="525" customFormat="1" ht="31.5" spans="1:256">
      <c r="A319" s="353" t="s">
        <v>4491</v>
      </c>
      <c r="B319" s="307" t="s">
        <v>7682</v>
      </c>
      <c r="C319" s="365">
        <f ca="1">SUMIF(表1.2024年公共财政收入决算表!$A$6:$A$387,A319,表1.2024年公共财政收入决算表!$E$6:$E$387)</f>
        <v>5745</v>
      </c>
      <c r="D319" s="365">
        <f t="shared" si="88"/>
        <v>9200</v>
      </c>
      <c r="E319" s="348">
        <v>8950</v>
      </c>
      <c r="F319" s="348">
        <v>250</v>
      </c>
      <c r="G319" s="365">
        <f ca="1" t="shared" si="89"/>
        <v>3455</v>
      </c>
      <c r="H319" s="365" t="str">
        <f ca="1" t="shared" si="72"/>
        <v>60.1%</v>
      </c>
      <c r="I319" s="22" t="str">
        <f ca="1" t="shared" si="73"/>
        <v>是</v>
      </c>
      <c r="J319" s="547" t="str">
        <f t="shared" si="90"/>
        <v>11002</v>
      </c>
      <c r="K319" s="93" t="str">
        <f t="shared" si="84"/>
        <v>项</v>
      </c>
      <c r="L319" s="545">
        <v>1</v>
      </c>
      <c r="M319" s="329"/>
      <c r="N319" s="329"/>
      <c r="O319" s="329"/>
      <c r="P319" s="329"/>
      <c r="Q319" s="329"/>
      <c r="R319" s="329"/>
      <c r="S319" s="329"/>
      <c r="T319" s="329"/>
      <c r="U319" s="329"/>
      <c r="V319" s="329"/>
      <c r="W319" s="329"/>
      <c r="X319" s="329"/>
      <c r="Y319" s="329"/>
      <c r="Z319" s="329"/>
      <c r="AA319" s="329"/>
      <c r="AB319" s="329"/>
      <c r="AC319" s="329"/>
      <c r="AD319" s="329"/>
      <c r="AE319" s="329"/>
      <c r="AF319" s="329"/>
      <c r="AG319" s="329"/>
      <c r="AH319" s="329"/>
      <c r="AI319" s="329"/>
      <c r="AJ319" s="329"/>
      <c r="AK319" s="329"/>
      <c r="AL319" s="329"/>
      <c r="AM319" s="329"/>
      <c r="AN319" s="329"/>
      <c r="AO319" s="329"/>
      <c r="AP319" s="329"/>
      <c r="AQ319" s="329"/>
      <c r="AR319" s="329"/>
      <c r="AS319" s="329"/>
      <c r="AT319" s="329"/>
      <c r="AU319" s="329"/>
      <c r="AV319" s="329"/>
      <c r="AW319" s="329"/>
      <c r="AX319" s="329"/>
      <c r="AY319" s="329"/>
      <c r="AZ319" s="329"/>
      <c r="BA319" s="329"/>
      <c r="BB319" s="329"/>
      <c r="BC319" s="329"/>
      <c r="BD319" s="329"/>
      <c r="BE319" s="329"/>
      <c r="BF319" s="329"/>
      <c r="BG319" s="329"/>
      <c r="BH319" s="329"/>
      <c r="BI319" s="329"/>
      <c r="BJ319" s="329"/>
      <c r="BK319" s="329"/>
      <c r="BL319" s="329"/>
      <c r="BM319" s="329"/>
      <c r="BN319" s="329"/>
      <c r="BO319" s="329"/>
      <c r="BP319" s="329"/>
      <c r="BQ319" s="329"/>
      <c r="BR319" s="329"/>
      <c r="BS319" s="329"/>
      <c r="BT319" s="329"/>
      <c r="BU319" s="329"/>
      <c r="BV319" s="329"/>
      <c r="BW319" s="329"/>
      <c r="BX319" s="329"/>
      <c r="BY319" s="329"/>
      <c r="BZ319" s="329"/>
      <c r="CA319" s="329"/>
      <c r="CB319" s="329"/>
      <c r="CC319" s="329"/>
      <c r="CD319" s="329"/>
      <c r="CE319" s="329"/>
      <c r="CF319" s="329"/>
      <c r="CG319" s="329"/>
      <c r="CH319" s="329"/>
      <c r="CI319" s="329"/>
      <c r="CJ319" s="329"/>
      <c r="CK319" s="329"/>
      <c r="CL319" s="329"/>
      <c r="CM319" s="329"/>
      <c r="CN319" s="329"/>
      <c r="CO319" s="329"/>
      <c r="CP319" s="329"/>
      <c r="CQ319" s="329"/>
      <c r="CR319" s="329"/>
      <c r="CS319" s="329"/>
      <c r="CT319" s="329"/>
      <c r="CU319" s="329"/>
      <c r="CV319" s="329"/>
      <c r="CW319" s="329"/>
      <c r="CX319" s="329"/>
      <c r="CY319" s="329"/>
      <c r="CZ319" s="329"/>
      <c r="DA319" s="329"/>
      <c r="DB319" s="329"/>
      <c r="DC319" s="329"/>
      <c r="DD319" s="329"/>
      <c r="DE319" s="329"/>
      <c r="DF319" s="329"/>
      <c r="DG319" s="329"/>
      <c r="DH319" s="329"/>
      <c r="DI319" s="329"/>
      <c r="DJ319" s="329"/>
      <c r="DK319" s="329"/>
      <c r="DL319" s="329"/>
      <c r="DM319" s="329"/>
      <c r="DN319" s="329"/>
      <c r="DO319" s="329"/>
      <c r="DP319" s="329"/>
      <c r="DQ319" s="329"/>
      <c r="DR319" s="329"/>
      <c r="DS319" s="329"/>
      <c r="DT319" s="329"/>
      <c r="DU319" s="329"/>
      <c r="DV319" s="329"/>
      <c r="DW319" s="329"/>
      <c r="DX319" s="329"/>
      <c r="DY319" s="329"/>
      <c r="DZ319" s="329"/>
      <c r="EA319" s="329"/>
      <c r="EB319" s="329"/>
      <c r="EC319" s="329"/>
      <c r="ED319" s="329"/>
      <c r="EE319" s="329"/>
      <c r="EF319" s="329"/>
      <c r="EG319" s="329"/>
      <c r="EH319" s="329"/>
      <c r="EI319" s="329"/>
      <c r="EJ319" s="329"/>
      <c r="EK319" s="329"/>
      <c r="EL319" s="329"/>
      <c r="EM319" s="329"/>
      <c r="EN319" s="329"/>
      <c r="EO319" s="329"/>
      <c r="EP319" s="329"/>
      <c r="EQ319" s="329"/>
      <c r="ER319" s="329"/>
      <c r="ES319" s="329"/>
      <c r="ET319" s="329"/>
      <c r="EU319" s="329"/>
      <c r="EV319" s="329"/>
      <c r="EW319" s="329"/>
      <c r="EX319" s="329"/>
      <c r="EY319" s="329"/>
      <c r="EZ319" s="329"/>
      <c r="FA319" s="329"/>
      <c r="FB319" s="329"/>
      <c r="FC319" s="329"/>
      <c r="FD319" s="329"/>
      <c r="FE319" s="329"/>
      <c r="FF319" s="329"/>
      <c r="FG319" s="329"/>
      <c r="FH319" s="329"/>
      <c r="FI319" s="329"/>
      <c r="FJ319" s="329"/>
      <c r="FK319" s="329"/>
      <c r="FL319" s="329"/>
      <c r="FM319" s="329"/>
      <c r="FN319" s="329"/>
      <c r="FO319" s="329"/>
      <c r="FP319" s="329"/>
      <c r="FQ319" s="329"/>
      <c r="FR319" s="329"/>
      <c r="FS319" s="329"/>
      <c r="FT319" s="329"/>
      <c r="FU319" s="329"/>
      <c r="FV319" s="329"/>
      <c r="FW319" s="329"/>
      <c r="FX319" s="329"/>
      <c r="FY319" s="329"/>
      <c r="FZ319" s="329"/>
      <c r="GA319" s="329"/>
      <c r="GB319" s="329"/>
      <c r="GC319" s="329"/>
      <c r="GD319" s="329"/>
      <c r="GE319" s="329"/>
      <c r="GF319" s="329"/>
      <c r="GG319" s="329"/>
      <c r="GH319" s="329"/>
      <c r="GI319" s="329"/>
      <c r="GJ319" s="329"/>
      <c r="GK319" s="329"/>
      <c r="GL319" s="329"/>
      <c r="GM319" s="329"/>
      <c r="GN319" s="329"/>
      <c r="GO319" s="329"/>
      <c r="GP319" s="329"/>
      <c r="GQ319" s="329"/>
      <c r="GR319" s="329"/>
      <c r="GS319" s="329"/>
      <c r="GT319" s="329"/>
      <c r="GU319" s="329"/>
      <c r="GV319" s="329"/>
      <c r="GW319" s="329"/>
      <c r="GX319" s="329"/>
      <c r="GY319" s="329"/>
      <c r="GZ319" s="329"/>
      <c r="HA319" s="329"/>
      <c r="HB319" s="329"/>
      <c r="HC319" s="329"/>
      <c r="HD319" s="329"/>
      <c r="HE319" s="329"/>
      <c r="HF319" s="329"/>
      <c r="HG319" s="329"/>
      <c r="HH319" s="329"/>
      <c r="HI319" s="329"/>
      <c r="HJ319" s="329"/>
      <c r="HK319" s="329"/>
      <c r="HL319" s="329"/>
      <c r="HM319" s="329"/>
      <c r="HN319" s="329"/>
      <c r="HO319" s="329"/>
      <c r="HP319" s="329"/>
      <c r="HQ319" s="329"/>
      <c r="HR319" s="329"/>
      <c r="HS319" s="329"/>
      <c r="HT319" s="329"/>
      <c r="HU319" s="329"/>
      <c r="HV319" s="329"/>
      <c r="HW319" s="329"/>
      <c r="HX319" s="329"/>
      <c r="HY319" s="329"/>
      <c r="HZ319" s="329"/>
      <c r="IA319" s="329"/>
      <c r="IB319" s="329"/>
      <c r="IC319" s="329"/>
      <c r="ID319" s="329"/>
      <c r="IE319" s="329"/>
      <c r="IF319" s="329"/>
      <c r="IG319" s="329"/>
      <c r="IH319" s="329"/>
      <c r="II319" s="329"/>
      <c r="IJ319" s="329"/>
      <c r="IK319" s="329"/>
      <c r="IL319" s="329"/>
      <c r="IM319" s="329"/>
      <c r="IN319" s="329"/>
      <c r="IO319" s="329"/>
      <c r="IP319" s="329"/>
      <c r="IQ319" s="329"/>
      <c r="IR319" s="329"/>
      <c r="IS319" s="329"/>
      <c r="IT319" s="329"/>
      <c r="IU319" s="329"/>
      <c r="IV319" s="329"/>
    </row>
    <row r="320" s="525" customFormat="1" spans="1:256">
      <c r="A320" s="353" t="s">
        <v>4493</v>
      </c>
      <c r="B320" s="307" t="s">
        <v>7683</v>
      </c>
      <c r="C320" s="365">
        <f ca="1">SUMIF(表1.2024年公共财政收入决算表!$A$6:$A$387,A320,表1.2024年公共财政收入决算表!$E$6:$E$387)</f>
        <v>12279</v>
      </c>
      <c r="D320" s="365">
        <f t="shared" si="88"/>
        <v>13360</v>
      </c>
      <c r="E320" s="348">
        <v>12803</v>
      </c>
      <c r="F320" s="348">
        <v>557</v>
      </c>
      <c r="G320" s="365">
        <f ca="1" t="shared" si="89"/>
        <v>1081</v>
      </c>
      <c r="H320" s="365" t="str">
        <f ca="1" t="shared" si="72"/>
        <v>8.8%</v>
      </c>
      <c r="I320" s="22" t="str">
        <f ca="1" t="shared" si="73"/>
        <v>是</v>
      </c>
      <c r="J320" s="547" t="str">
        <f t="shared" si="90"/>
        <v>11002</v>
      </c>
      <c r="K320" s="93" t="str">
        <f t="shared" si="84"/>
        <v>项</v>
      </c>
      <c r="L320" s="545">
        <v>1</v>
      </c>
      <c r="M320" s="329"/>
      <c r="N320" s="329"/>
      <c r="O320" s="329"/>
      <c r="P320" s="329"/>
      <c r="Q320" s="329"/>
      <c r="R320" s="329"/>
      <c r="S320" s="329"/>
      <c r="T320" s="329"/>
      <c r="U320" s="329"/>
      <c r="V320" s="329"/>
      <c r="W320" s="329"/>
      <c r="X320" s="329"/>
      <c r="Y320" s="329"/>
      <c r="Z320" s="329"/>
      <c r="AA320" s="329"/>
      <c r="AB320" s="329"/>
      <c r="AC320" s="329"/>
      <c r="AD320" s="329"/>
      <c r="AE320" s="329"/>
      <c r="AF320" s="329"/>
      <c r="AG320" s="329"/>
      <c r="AH320" s="329"/>
      <c r="AI320" s="329"/>
      <c r="AJ320" s="329"/>
      <c r="AK320" s="329"/>
      <c r="AL320" s="329"/>
      <c r="AM320" s="329"/>
      <c r="AN320" s="329"/>
      <c r="AO320" s="329"/>
      <c r="AP320" s="329"/>
      <c r="AQ320" s="329"/>
      <c r="AR320" s="329"/>
      <c r="AS320" s="329"/>
      <c r="AT320" s="329"/>
      <c r="AU320" s="329"/>
      <c r="AV320" s="329"/>
      <c r="AW320" s="329"/>
      <c r="AX320" s="329"/>
      <c r="AY320" s="329"/>
      <c r="AZ320" s="329"/>
      <c r="BA320" s="329"/>
      <c r="BB320" s="329"/>
      <c r="BC320" s="329"/>
      <c r="BD320" s="329"/>
      <c r="BE320" s="329"/>
      <c r="BF320" s="329"/>
      <c r="BG320" s="329"/>
      <c r="BH320" s="329"/>
      <c r="BI320" s="329"/>
      <c r="BJ320" s="329"/>
      <c r="BK320" s="329"/>
      <c r="BL320" s="329"/>
      <c r="BM320" s="329"/>
      <c r="BN320" s="329"/>
      <c r="BO320" s="329"/>
      <c r="BP320" s="329"/>
      <c r="BQ320" s="329"/>
      <c r="BR320" s="329"/>
      <c r="BS320" s="329"/>
      <c r="BT320" s="329"/>
      <c r="BU320" s="329"/>
      <c r="BV320" s="329"/>
      <c r="BW320" s="329"/>
      <c r="BX320" s="329"/>
      <c r="BY320" s="329"/>
      <c r="BZ320" s="329"/>
      <c r="CA320" s="329"/>
      <c r="CB320" s="329"/>
      <c r="CC320" s="329"/>
      <c r="CD320" s="329"/>
      <c r="CE320" s="329"/>
      <c r="CF320" s="329"/>
      <c r="CG320" s="329"/>
      <c r="CH320" s="329"/>
      <c r="CI320" s="329"/>
      <c r="CJ320" s="329"/>
      <c r="CK320" s="329"/>
      <c r="CL320" s="329"/>
      <c r="CM320" s="329"/>
      <c r="CN320" s="329"/>
      <c r="CO320" s="329"/>
      <c r="CP320" s="329"/>
      <c r="CQ320" s="329"/>
      <c r="CR320" s="329"/>
      <c r="CS320" s="329"/>
      <c r="CT320" s="329"/>
      <c r="CU320" s="329"/>
      <c r="CV320" s="329"/>
      <c r="CW320" s="329"/>
      <c r="CX320" s="329"/>
      <c r="CY320" s="329"/>
      <c r="CZ320" s="329"/>
      <c r="DA320" s="329"/>
      <c r="DB320" s="329"/>
      <c r="DC320" s="329"/>
      <c r="DD320" s="329"/>
      <c r="DE320" s="329"/>
      <c r="DF320" s="329"/>
      <c r="DG320" s="329"/>
      <c r="DH320" s="329"/>
      <c r="DI320" s="329"/>
      <c r="DJ320" s="329"/>
      <c r="DK320" s="329"/>
      <c r="DL320" s="329"/>
      <c r="DM320" s="329"/>
      <c r="DN320" s="329"/>
      <c r="DO320" s="329"/>
      <c r="DP320" s="329"/>
      <c r="DQ320" s="329"/>
      <c r="DR320" s="329"/>
      <c r="DS320" s="329"/>
      <c r="DT320" s="329"/>
      <c r="DU320" s="329"/>
      <c r="DV320" s="329"/>
      <c r="DW320" s="329"/>
      <c r="DX320" s="329"/>
      <c r="DY320" s="329"/>
      <c r="DZ320" s="329"/>
      <c r="EA320" s="329"/>
      <c r="EB320" s="329"/>
      <c r="EC320" s="329"/>
      <c r="ED320" s="329"/>
      <c r="EE320" s="329"/>
      <c r="EF320" s="329"/>
      <c r="EG320" s="329"/>
      <c r="EH320" s="329"/>
      <c r="EI320" s="329"/>
      <c r="EJ320" s="329"/>
      <c r="EK320" s="329"/>
      <c r="EL320" s="329"/>
      <c r="EM320" s="329"/>
      <c r="EN320" s="329"/>
      <c r="EO320" s="329"/>
      <c r="EP320" s="329"/>
      <c r="EQ320" s="329"/>
      <c r="ER320" s="329"/>
      <c r="ES320" s="329"/>
      <c r="ET320" s="329"/>
      <c r="EU320" s="329"/>
      <c r="EV320" s="329"/>
      <c r="EW320" s="329"/>
      <c r="EX320" s="329"/>
      <c r="EY320" s="329"/>
      <c r="EZ320" s="329"/>
      <c r="FA320" s="329"/>
      <c r="FB320" s="329"/>
      <c r="FC320" s="329"/>
      <c r="FD320" s="329"/>
      <c r="FE320" s="329"/>
      <c r="FF320" s="329"/>
      <c r="FG320" s="329"/>
      <c r="FH320" s="329"/>
      <c r="FI320" s="329"/>
      <c r="FJ320" s="329"/>
      <c r="FK320" s="329"/>
      <c r="FL320" s="329"/>
      <c r="FM320" s="329"/>
      <c r="FN320" s="329"/>
      <c r="FO320" s="329"/>
      <c r="FP320" s="329"/>
      <c r="FQ320" s="329"/>
      <c r="FR320" s="329"/>
      <c r="FS320" s="329"/>
      <c r="FT320" s="329"/>
      <c r="FU320" s="329"/>
      <c r="FV320" s="329"/>
      <c r="FW320" s="329"/>
      <c r="FX320" s="329"/>
      <c r="FY320" s="329"/>
      <c r="FZ320" s="329"/>
      <c r="GA320" s="329"/>
      <c r="GB320" s="329"/>
      <c r="GC320" s="329"/>
      <c r="GD320" s="329"/>
      <c r="GE320" s="329"/>
      <c r="GF320" s="329"/>
      <c r="GG320" s="329"/>
      <c r="GH320" s="329"/>
      <c r="GI320" s="329"/>
      <c r="GJ320" s="329"/>
      <c r="GK320" s="329"/>
      <c r="GL320" s="329"/>
      <c r="GM320" s="329"/>
      <c r="GN320" s="329"/>
      <c r="GO320" s="329"/>
      <c r="GP320" s="329"/>
      <c r="GQ320" s="329"/>
      <c r="GR320" s="329"/>
      <c r="GS320" s="329"/>
      <c r="GT320" s="329"/>
      <c r="GU320" s="329"/>
      <c r="GV320" s="329"/>
      <c r="GW320" s="329"/>
      <c r="GX320" s="329"/>
      <c r="GY320" s="329"/>
      <c r="GZ320" s="329"/>
      <c r="HA320" s="329"/>
      <c r="HB320" s="329"/>
      <c r="HC320" s="329"/>
      <c r="HD320" s="329"/>
      <c r="HE320" s="329"/>
      <c r="HF320" s="329"/>
      <c r="HG320" s="329"/>
      <c r="HH320" s="329"/>
      <c r="HI320" s="329"/>
      <c r="HJ320" s="329"/>
      <c r="HK320" s="329"/>
      <c r="HL320" s="329"/>
      <c r="HM320" s="329"/>
      <c r="HN320" s="329"/>
      <c r="HO320" s="329"/>
      <c r="HP320" s="329"/>
      <c r="HQ320" s="329"/>
      <c r="HR320" s="329"/>
      <c r="HS320" s="329"/>
      <c r="HT320" s="329"/>
      <c r="HU320" s="329"/>
      <c r="HV320" s="329"/>
      <c r="HW320" s="329"/>
      <c r="HX320" s="329"/>
      <c r="HY320" s="329"/>
      <c r="HZ320" s="329"/>
      <c r="IA320" s="329"/>
      <c r="IB320" s="329"/>
      <c r="IC320" s="329"/>
      <c r="ID320" s="329"/>
      <c r="IE320" s="329"/>
      <c r="IF320" s="329"/>
      <c r="IG320" s="329"/>
      <c r="IH320" s="329"/>
      <c r="II320" s="329"/>
      <c r="IJ320" s="329"/>
      <c r="IK320" s="329"/>
      <c r="IL320" s="329"/>
      <c r="IM320" s="329"/>
      <c r="IN320" s="329"/>
      <c r="IO320" s="329"/>
      <c r="IP320" s="329"/>
      <c r="IQ320" s="329"/>
      <c r="IR320" s="329"/>
      <c r="IS320" s="329"/>
      <c r="IT320" s="329"/>
      <c r="IU320" s="329"/>
      <c r="IV320" s="329"/>
    </row>
    <row r="321" s="524" customFormat="1" ht="15.75" hidden="1" spans="1:256">
      <c r="A321" s="353" t="s">
        <v>4495</v>
      </c>
      <c r="B321" s="307" t="s">
        <v>4496</v>
      </c>
      <c r="C321" s="365">
        <f ca="1">SUMIF(表1.2024年公共财政收入决算表!$A$6:$A$387,A321,表1.2024年公共财政收入决算表!$E$6:$E$387)</f>
        <v>0</v>
      </c>
      <c r="D321" s="365">
        <f t="shared" si="88"/>
        <v>0</v>
      </c>
      <c r="E321" s="348"/>
      <c r="F321" s="348"/>
      <c r="G321" s="348">
        <f ca="1" t="shared" si="89"/>
        <v>0</v>
      </c>
      <c r="H321" s="348" t="str">
        <f ca="1" t="shared" si="72"/>
        <v/>
      </c>
      <c r="I321" s="22" t="str">
        <f ca="1" t="shared" si="73"/>
        <v>否</v>
      </c>
      <c r="J321" s="547" t="str">
        <f t="shared" si="90"/>
        <v>11002</v>
      </c>
      <c r="K321" s="93" t="str">
        <f t="shared" si="84"/>
        <v>项</v>
      </c>
      <c r="L321" s="329"/>
      <c r="M321" s="329"/>
      <c r="N321" s="329"/>
      <c r="O321" s="329"/>
      <c r="P321" s="329"/>
      <c r="Q321" s="329"/>
      <c r="R321" s="329"/>
      <c r="S321" s="329"/>
      <c r="T321" s="329"/>
      <c r="U321" s="329"/>
      <c r="V321" s="329"/>
      <c r="W321" s="329"/>
      <c r="X321" s="329"/>
      <c r="Y321" s="329"/>
      <c r="Z321" s="329"/>
      <c r="AA321" s="329"/>
      <c r="AB321" s="329"/>
      <c r="AC321" s="329"/>
      <c r="AD321" s="329"/>
      <c r="AE321" s="329"/>
      <c r="AF321" s="329"/>
      <c r="AG321" s="329"/>
      <c r="AH321" s="329"/>
      <c r="AI321" s="329"/>
      <c r="AJ321" s="329"/>
      <c r="AK321" s="329"/>
      <c r="AL321" s="329"/>
      <c r="AM321" s="329"/>
      <c r="AN321" s="329"/>
      <c r="AO321" s="329"/>
      <c r="AP321" s="329"/>
      <c r="AQ321" s="329"/>
      <c r="AR321" s="329"/>
      <c r="AS321" s="329"/>
      <c r="AT321" s="329"/>
      <c r="AU321" s="329"/>
      <c r="AV321" s="329"/>
      <c r="AW321" s="329"/>
      <c r="AX321" s="329"/>
      <c r="AY321" s="329"/>
      <c r="AZ321" s="329"/>
      <c r="BA321" s="329"/>
      <c r="BB321" s="329"/>
      <c r="BC321" s="329"/>
      <c r="BD321" s="329"/>
      <c r="BE321" s="329"/>
      <c r="BF321" s="329"/>
      <c r="BG321" s="329"/>
      <c r="BH321" s="329"/>
      <c r="BI321" s="329"/>
      <c r="BJ321" s="329"/>
      <c r="BK321" s="329"/>
      <c r="BL321" s="329"/>
      <c r="BM321" s="329"/>
      <c r="BN321" s="329"/>
      <c r="BO321" s="329"/>
      <c r="BP321" s="329"/>
      <c r="BQ321" s="329"/>
      <c r="BR321" s="329"/>
      <c r="BS321" s="329"/>
      <c r="BT321" s="329"/>
      <c r="BU321" s="329"/>
      <c r="BV321" s="329"/>
      <c r="BW321" s="329"/>
      <c r="BX321" s="329"/>
      <c r="BY321" s="329"/>
      <c r="BZ321" s="329"/>
      <c r="CA321" s="329"/>
      <c r="CB321" s="329"/>
      <c r="CC321" s="329"/>
      <c r="CD321" s="329"/>
      <c r="CE321" s="329"/>
      <c r="CF321" s="329"/>
      <c r="CG321" s="329"/>
      <c r="CH321" s="329"/>
      <c r="CI321" s="329"/>
      <c r="CJ321" s="329"/>
      <c r="CK321" s="329"/>
      <c r="CL321" s="329"/>
      <c r="CM321" s="329"/>
      <c r="CN321" s="329"/>
      <c r="CO321" s="329"/>
      <c r="CP321" s="329"/>
      <c r="CQ321" s="329"/>
      <c r="CR321" s="329"/>
      <c r="CS321" s="329"/>
      <c r="CT321" s="329"/>
      <c r="CU321" s="329"/>
      <c r="CV321" s="329"/>
      <c r="CW321" s="329"/>
      <c r="CX321" s="329"/>
      <c r="CY321" s="329"/>
      <c r="CZ321" s="329"/>
      <c r="DA321" s="329"/>
      <c r="DB321" s="329"/>
      <c r="DC321" s="329"/>
      <c r="DD321" s="329"/>
      <c r="DE321" s="329"/>
      <c r="DF321" s="329"/>
      <c r="DG321" s="329"/>
      <c r="DH321" s="329"/>
      <c r="DI321" s="329"/>
      <c r="DJ321" s="329"/>
      <c r="DK321" s="329"/>
      <c r="DL321" s="329"/>
      <c r="DM321" s="329"/>
      <c r="DN321" s="329"/>
      <c r="DO321" s="329"/>
      <c r="DP321" s="329"/>
      <c r="DQ321" s="329"/>
      <c r="DR321" s="329"/>
      <c r="DS321" s="329"/>
      <c r="DT321" s="329"/>
      <c r="DU321" s="329"/>
      <c r="DV321" s="329"/>
      <c r="DW321" s="329"/>
      <c r="DX321" s="329"/>
      <c r="DY321" s="329"/>
      <c r="DZ321" s="329"/>
      <c r="EA321" s="329"/>
      <c r="EB321" s="329"/>
      <c r="EC321" s="329"/>
      <c r="ED321" s="329"/>
      <c r="EE321" s="329"/>
      <c r="EF321" s="329"/>
      <c r="EG321" s="329"/>
      <c r="EH321" s="329"/>
      <c r="EI321" s="329"/>
      <c r="EJ321" s="329"/>
      <c r="EK321" s="329"/>
      <c r="EL321" s="329"/>
      <c r="EM321" s="329"/>
      <c r="EN321" s="329"/>
      <c r="EO321" s="329"/>
      <c r="EP321" s="329"/>
      <c r="EQ321" s="329"/>
      <c r="ER321" s="329"/>
      <c r="ES321" s="329"/>
      <c r="ET321" s="329"/>
      <c r="EU321" s="329"/>
      <c r="EV321" s="329"/>
      <c r="EW321" s="329"/>
      <c r="EX321" s="329"/>
      <c r="EY321" s="329"/>
      <c r="EZ321" s="329"/>
      <c r="FA321" s="329"/>
      <c r="FB321" s="329"/>
      <c r="FC321" s="329"/>
      <c r="FD321" s="329"/>
      <c r="FE321" s="329"/>
      <c r="FF321" s="329"/>
      <c r="FG321" s="329"/>
      <c r="FH321" s="329"/>
      <c r="FI321" s="329"/>
      <c r="FJ321" s="329"/>
      <c r="FK321" s="329"/>
      <c r="FL321" s="329"/>
      <c r="FM321" s="329"/>
      <c r="FN321" s="329"/>
      <c r="FO321" s="329"/>
      <c r="FP321" s="329"/>
      <c r="FQ321" s="329"/>
      <c r="FR321" s="329"/>
      <c r="FS321" s="329"/>
      <c r="FT321" s="329"/>
      <c r="FU321" s="329"/>
      <c r="FV321" s="329"/>
      <c r="FW321" s="329"/>
      <c r="FX321" s="329"/>
      <c r="FY321" s="329"/>
      <c r="FZ321" s="329"/>
      <c r="GA321" s="329"/>
      <c r="GB321" s="329"/>
      <c r="GC321" s="329"/>
      <c r="GD321" s="329"/>
      <c r="GE321" s="329"/>
      <c r="GF321" s="329"/>
      <c r="GG321" s="329"/>
      <c r="GH321" s="329"/>
      <c r="GI321" s="329"/>
      <c r="GJ321" s="329"/>
      <c r="GK321" s="329"/>
      <c r="GL321" s="329"/>
      <c r="GM321" s="329"/>
      <c r="GN321" s="329"/>
      <c r="GO321" s="329"/>
      <c r="GP321" s="329"/>
      <c r="GQ321" s="329"/>
      <c r="GR321" s="329"/>
      <c r="GS321" s="329"/>
      <c r="GT321" s="329"/>
      <c r="GU321" s="329"/>
      <c r="GV321" s="329"/>
      <c r="GW321" s="329"/>
      <c r="GX321" s="329"/>
      <c r="GY321" s="329"/>
      <c r="GZ321" s="329"/>
      <c r="HA321" s="329"/>
      <c r="HB321" s="329"/>
      <c r="HC321" s="329"/>
      <c r="HD321" s="329"/>
      <c r="HE321" s="329"/>
      <c r="HF321" s="329"/>
      <c r="HG321" s="329"/>
      <c r="HH321" s="329"/>
      <c r="HI321" s="329"/>
      <c r="HJ321" s="329"/>
      <c r="HK321" s="329"/>
      <c r="HL321" s="329"/>
      <c r="HM321" s="329"/>
      <c r="HN321" s="329"/>
      <c r="HO321" s="329"/>
      <c r="HP321" s="329"/>
      <c r="HQ321" s="329"/>
      <c r="HR321" s="329"/>
      <c r="HS321" s="329"/>
      <c r="HT321" s="329"/>
      <c r="HU321" s="329"/>
      <c r="HV321" s="329"/>
      <c r="HW321" s="329"/>
      <c r="HX321" s="329"/>
      <c r="HY321" s="329"/>
      <c r="HZ321" s="329"/>
      <c r="IA321" s="329"/>
      <c r="IB321" s="329"/>
      <c r="IC321" s="329"/>
      <c r="ID321" s="329"/>
      <c r="IE321" s="329"/>
      <c r="IF321" s="329"/>
      <c r="IG321" s="329"/>
      <c r="IH321" s="329"/>
      <c r="II321" s="329"/>
      <c r="IJ321" s="329"/>
      <c r="IK321" s="329"/>
      <c r="IL321" s="329"/>
      <c r="IM321" s="329"/>
      <c r="IN321" s="329"/>
      <c r="IO321" s="329"/>
      <c r="IP321" s="329"/>
      <c r="IQ321" s="329"/>
      <c r="IR321" s="329"/>
      <c r="IS321" s="329"/>
      <c r="IT321" s="329"/>
      <c r="IU321" s="329"/>
      <c r="IV321" s="329"/>
    </row>
    <row r="322" s="525" customFormat="1" spans="1:256">
      <c r="A322" s="353" t="s">
        <v>4497</v>
      </c>
      <c r="B322" s="307" t="s">
        <v>7684</v>
      </c>
      <c r="C322" s="365">
        <f ca="1">SUMIF(表1.2024年公共财政收入决算表!$A$6:$A$387,A322,表1.2024年公共财政收入决算表!$E$6:$E$387)</f>
        <v>2725</v>
      </c>
      <c r="D322" s="365">
        <f t="shared" si="88"/>
        <v>4450</v>
      </c>
      <c r="E322" s="348">
        <v>4450</v>
      </c>
      <c r="F322" s="348"/>
      <c r="G322" s="365">
        <f ca="1" t="shared" si="89"/>
        <v>1725</v>
      </c>
      <c r="H322" s="365" t="str">
        <f ca="1" t="shared" si="72"/>
        <v>63.3%</v>
      </c>
      <c r="I322" s="22" t="str">
        <f ca="1" t="shared" si="73"/>
        <v>是</v>
      </c>
      <c r="J322" s="547" t="str">
        <f t="shared" si="90"/>
        <v>11002</v>
      </c>
      <c r="K322" s="93" t="str">
        <f t="shared" si="84"/>
        <v>项</v>
      </c>
      <c r="L322" s="545">
        <v>1</v>
      </c>
      <c r="M322" s="329"/>
      <c r="N322" s="329"/>
      <c r="O322" s="329"/>
      <c r="P322" s="329"/>
      <c r="Q322" s="329"/>
      <c r="R322" s="329"/>
      <c r="S322" s="329"/>
      <c r="T322" s="329"/>
      <c r="U322" s="329"/>
      <c r="V322" s="329"/>
      <c r="W322" s="329"/>
      <c r="X322" s="329"/>
      <c r="Y322" s="329"/>
      <c r="Z322" s="329"/>
      <c r="AA322" s="329"/>
      <c r="AB322" s="329"/>
      <c r="AC322" s="329"/>
      <c r="AD322" s="329"/>
      <c r="AE322" s="329"/>
      <c r="AF322" s="329"/>
      <c r="AG322" s="329"/>
      <c r="AH322" s="329"/>
      <c r="AI322" s="329"/>
      <c r="AJ322" s="329"/>
      <c r="AK322" s="329"/>
      <c r="AL322" s="329"/>
      <c r="AM322" s="329"/>
      <c r="AN322" s="329"/>
      <c r="AO322" s="329"/>
      <c r="AP322" s="329"/>
      <c r="AQ322" s="329"/>
      <c r="AR322" s="329"/>
      <c r="AS322" s="329"/>
      <c r="AT322" s="329"/>
      <c r="AU322" s="329"/>
      <c r="AV322" s="329"/>
      <c r="AW322" s="329"/>
      <c r="AX322" s="329"/>
      <c r="AY322" s="329"/>
      <c r="AZ322" s="329"/>
      <c r="BA322" s="329"/>
      <c r="BB322" s="329"/>
      <c r="BC322" s="329"/>
      <c r="BD322" s="329"/>
      <c r="BE322" s="329"/>
      <c r="BF322" s="329"/>
      <c r="BG322" s="329"/>
      <c r="BH322" s="329"/>
      <c r="BI322" s="329"/>
      <c r="BJ322" s="329"/>
      <c r="BK322" s="329"/>
      <c r="BL322" s="329"/>
      <c r="BM322" s="329"/>
      <c r="BN322" s="329"/>
      <c r="BO322" s="329"/>
      <c r="BP322" s="329"/>
      <c r="BQ322" s="329"/>
      <c r="BR322" s="329"/>
      <c r="BS322" s="329"/>
      <c r="BT322" s="329"/>
      <c r="BU322" s="329"/>
      <c r="BV322" s="329"/>
      <c r="BW322" s="329"/>
      <c r="BX322" s="329"/>
      <c r="BY322" s="329"/>
      <c r="BZ322" s="329"/>
      <c r="CA322" s="329"/>
      <c r="CB322" s="329"/>
      <c r="CC322" s="329"/>
      <c r="CD322" s="329"/>
      <c r="CE322" s="329"/>
      <c r="CF322" s="329"/>
      <c r="CG322" s="329"/>
      <c r="CH322" s="329"/>
      <c r="CI322" s="329"/>
      <c r="CJ322" s="329"/>
      <c r="CK322" s="329"/>
      <c r="CL322" s="329"/>
      <c r="CM322" s="329"/>
      <c r="CN322" s="329"/>
      <c r="CO322" s="329"/>
      <c r="CP322" s="329"/>
      <c r="CQ322" s="329"/>
      <c r="CR322" s="329"/>
      <c r="CS322" s="329"/>
      <c r="CT322" s="329"/>
      <c r="CU322" s="329"/>
      <c r="CV322" s="329"/>
      <c r="CW322" s="329"/>
      <c r="CX322" s="329"/>
      <c r="CY322" s="329"/>
      <c r="CZ322" s="329"/>
      <c r="DA322" s="329"/>
      <c r="DB322" s="329"/>
      <c r="DC322" s="329"/>
      <c r="DD322" s="329"/>
      <c r="DE322" s="329"/>
      <c r="DF322" s="329"/>
      <c r="DG322" s="329"/>
      <c r="DH322" s="329"/>
      <c r="DI322" s="329"/>
      <c r="DJ322" s="329"/>
      <c r="DK322" s="329"/>
      <c r="DL322" s="329"/>
      <c r="DM322" s="329"/>
      <c r="DN322" s="329"/>
      <c r="DO322" s="329"/>
      <c r="DP322" s="329"/>
      <c r="DQ322" s="329"/>
      <c r="DR322" s="329"/>
      <c r="DS322" s="329"/>
      <c r="DT322" s="329"/>
      <c r="DU322" s="329"/>
      <c r="DV322" s="329"/>
      <c r="DW322" s="329"/>
      <c r="DX322" s="329"/>
      <c r="DY322" s="329"/>
      <c r="DZ322" s="329"/>
      <c r="EA322" s="329"/>
      <c r="EB322" s="329"/>
      <c r="EC322" s="329"/>
      <c r="ED322" s="329"/>
      <c r="EE322" s="329"/>
      <c r="EF322" s="329"/>
      <c r="EG322" s="329"/>
      <c r="EH322" s="329"/>
      <c r="EI322" s="329"/>
      <c r="EJ322" s="329"/>
      <c r="EK322" s="329"/>
      <c r="EL322" s="329"/>
      <c r="EM322" s="329"/>
      <c r="EN322" s="329"/>
      <c r="EO322" s="329"/>
      <c r="EP322" s="329"/>
      <c r="EQ322" s="329"/>
      <c r="ER322" s="329"/>
      <c r="ES322" s="329"/>
      <c r="ET322" s="329"/>
      <c r="EU322" s="329"/>
      <c r="EV322" s="329"/>
      <c r="EW322" s="329"/>
      <c r="EX322" s="329"/>
      <c r="EY322" s="329"/>
      <c r="EZ322" s="329"/>
      <c r="FA322" s="329"/>
      <c r="FB322" s="329"/>
      <c r="FC322" s="329"/>
      <c r="FD322" s="329"/>
      <c r="FE322" s="329"/>
      <c r="FF322" s="329"/>
      <c r="FG322" s="329"/>
      <c r="FH322" s="329"/>
      <c r="FI322" s="329"/>
      <c r="FJ322" s="329"/>
      <c r="FK322" s="329"/>
      <c r="FL322" s="329"/>
      <c r="FM322" s="329"/>
      <c r="FN322" s="329"/>
      <c r="FO322" s="329"/>
      <c r="FP322" s="329"/>
      <c r="FQ322" s="329"/>
      <c r="FR322" s="329"/>
      <c r="FS322" s="329"/>
      <c r="FT322" s="329"/>
      <c r="FU322" s="329"/>
      <c r="FV322" s="329"/>
      <c r="FW322" s="329"/>
      <c r="FX322" s="329"/>
      <c r="FY322" s="329"/>
      <c r="FZ322" s="329"/>
      <c r="GA322" s="329"/>
      <c r="GB322" s="329"/>
      <c r="GC322" s="329"/>
      <c r="GD322" s="329"/>
      <c r="GE322" s="329"/>
      <c r="GF322" s="329"/>
      <c r="GG322" s="329"/>
      <c r="GH322" s="329"/>
      <c r="GI322" s="329"/>
      <c r="GJ322" s="329"/>
      <c r="GK322" s="329"/>
      <c r="GL322" s="329"/>
      <c r="GM322" s="329"/>
      <c r="GN322" s="329"/>
      <c r="GO322" s="329"/>
      <c r="GP322" s="329"/>
      <c r="GQ322" s="329"/>
      <c r="GR322" s="329"/>
      <c r="GS322" s="329"/>
      <c r="GT322" s="329"/>
      <c r="GU322" s="329"/>
      <c r="GV322" s="329"/>
      <c r="GW322" s="329"/>
      <c r="GX322" s="329"/>
      <c r="GY322" s="329"/>
      <c r="GZ322" s="329"/>
      <c r="HA322" s="329"/>
      <c r="HB322" s="329"/>
      <c r="HC322" s="329"/>
      <c r="HD322" s="329"/>
      <c r="HE322" s="329"/>
      <c r="HF322" s="329"/>
      <c r="HG322" s="329"/>
      <c r="HH322" s="329"/>
      <c r="HI322" s="329"/>
      <c r="HJ322" s="329"/>
      <c r="HK322" s="329"/>
      <c r="HL322" s="329"/>
      <c r="HM322" s="329"/>
      <c r="HN322" s="329"/>
      <c r="HO322" s="329"/>
      <c r="HP322" s="329"/>
      <c r="HQ322" s="329"/>
      <c r="HR322" s="329"/>
      <c r="HS322" s="329"/>
      <c r="HT322" s="329"/>
      <c r="HU322" s="329"/>
      <c r="HV322" s="329"/>
      <c r="HW322" s="329"/>
      <c r="HX322" s="329"/>
      <c r="HY322" s="329"/>
      <c r="HZ322" s="329"/>
      <c r="IA322" s="329"/>
      <c r="IB322" s="329"/>
      <c r="IC322" s="329"/>
      <c r="ID322" s="329"/>
      <c r="IE322" s="329"/>
      <c r="IF322" s="329"/>
      <c r="IG322" s="329"/>
      <c r="IH322" s="329"/>
      <c r="II322" s="329"/>
      <c r="IJ322" s="329"/>
      <c r="IK322" s="329"/>
      <c r="IL322" s="329"/>
      <c r="IM322" s="329"/>
      <c r="IN322" s="329"/>
      <c r="IO322" s="329"/>
      <c r="IP322" s="329"/>
      <c r="IQ322" s="329"/>
      <c r="IR322" s="329"/>
      <c r="IS322" s="329"/>
      <c r="IT322" s="329"/>
      <c r="IU322" s="329"/>
      <c r="IV322" s="329"/>
    </row>
    <row r="323" s="524" customFormat="1" ht="15.75" hidden="1" spans="1:256">
      <c r="A323" s="353" t="s">
        <v>4499</v>
      </c>
      <c r="B323" s="307" t="s">
        <v>4500</v>
      </c>
      <c r="C323" s="365">
        <f ca="1">SUMIF(表1.2024年公共财政收入决算表!$A$6:$A$387,A323,表1.2024年公共财政收入决算表!$E$6:$E$387)</f>
        <v>0</v>
      </c>
      <c r="D323" s="365">
        <f t="shared" si="88"/>
        <v>0</v>
      </c>
      <c r="E323" s="348"/>
      <c r="F323" s="348"/>
      <c r="G323" s="348">
        <f ca="1" t="shared" si="89"/>
        <v>0</v>
      </c>
      <c r="H323" s="348" t="str">
        <f ca="1" t="shared" si="72"/>
        <v/>
      </c>
      <c r="I323" s="22" t="str">
        <f ca="1" t="shared" si="73"/>
        <v>否</v>
      </c>
      <c r="J323" s="547" t="str">
        <f t="shared" si="90"/>
        <v>11002</v>
      </c>
      <c r="K323" s="93" t="str">
        <f t="shared" si="84"/>
        <v>项</v>
      </c>
      <c r="L323" s="329"/>
      <c r="M323" s="329"/>
      <c r="N323" s="329"/>
      <c r="O323" s="329"/>
      <c r="P323" s="329"/>
      <c r="Q323" s="329"/>
      <c r="R323" s="329"/>
      <c r="S323" s="329"/>
      <c r="T323" s="329"/>
      <c r="U323" s="329"/>
      <c r="V323" s="329"/>
      <c r="W323" s="329"/>
      <c r="X323" s="329"/>
      <c r="Y323" s="329"/>
      <c r="Z323" s="329"/>
      <c r="AA323" s="329"/>
      <c r="AB323" s="329"/>
      <c r="AC323" s="329"/>
      <c r="AD323" s="329"/>
      <c r="AE323" s="329"/>
      <c r="AF323" s="329"/>
      <c r="AG323" s="329"/>
      <c r="AH323" s="329"/>
      <c r="AI323" s="329"/>
      <c r="AJ323" s="329"/>
      <c r="AK323" s="329"/>
      <c r="AL323" s="329"/>
      <c r="AM323" s="329"/>
      <c r="AN323" s="329"/>
      <c r="AO323" s="329"/>
      <c r="AP323" s="329"/>
      <c r="AQ323" s="329"/>
      <c r="AR323" s="329"/>
      <c r="AS323" s="329"/>
      <c r="AT323" s="329"/>
      <c r="AU323" s="329"/>
      <c r="AV323" s="329"/>
      <c r="AW323" s="329"/>
      <c r="AX323" s="329"/>
      <c r="AY323" s="329"/>
      <c r="AZ323" s="329"/>
      <c r="BA323" s="329"/>
      <c r="BB323" s="329"/>
      <c r="BC323" s="329"/>
      <c r="BD323" s="329"/>
      <c r="BE323" s="329"/>
      <c r="BF323" s="329"/>
      <c r="BG323" s="329"/>
      <c r="BH323" s="329"/>
      <c r="BI323" s="329"/>
      <c r="BJ323" s="329"/>
      <c r="BK323" s="329"/>
      <c r="BL323" s="329"/>
      <c r="BM323" s="329"/>
      <c r="BN323" s="329"/>
      <c r="BO323" s="329"/>
      <c r="BP323" s="329"/>
      <c r="BQ323" s="329"/>
      <c r="BR323" s="329"/>
      <c r="BS323" s="329"/>
      <c r="BT323" s="329"/>
      <c r="BU323" s="329"/>
      <c r="BV323" s="329"/>
      <c r="BW323" s="329"/>
      <c r="BX323" s="329"/>
      <c r="BY323" s="329"/>
      <c r="BZ323" s="329"/>
      <c r="CA323" s="329"/>
      <c r="CB323" s="329"/>
      <c r="CC323" s="329"/>
      <c r="CD323" s="329"/>
      <c r="CE323" s="329"/>
      <c r="CF323" s="329"/>
      <c r="CG323" s="329"/>
      <c r="CH323" s="329"/>
      <c r="CI323" s="329"/>
      <c r="CJ323" s="329"/>
      <c r="CK323" s="329"/>
      <c r="CL323" s="329"/>
      <c r="CM323" s="329"/>
      <c r="CN323" s="329"/>
      <c r="CO323" s="329"/>
      <c r="CP323" s="329"/>
      <c r="CQ323" s="329"/>
      <c r="CR323" s="329"/>
      <c r="CS323" s="329"/>
      <c r="CT323" s="329"/>
      <c r="CU323" s="329"/>
      <c r="CV323" s="329"/>
      <c r="CW323" s="329"/>
      <c r="CX323" s="329"/>
      <c r="CY323" s="329"/>
      <c r="CZ323" s="329"/>
      <c r="DA323" s="329"/>
      <c r="DB323" s="329"/>
      <c r="DC323" s="329"/>
      <c r="DD323" s="329"/>
      <c r="DE323" s="329"/>
      <c r="DF323" s="329"/>
      <c r="DG323" s="329"/>
      <c r="DH323" s="329"/>
      <c r="DI323" s="329"/>
      <c r="DJ323" s="329"/>
      <c r="DK323" s="329"/>
      <c r="DL323" s="329"/>
      <c r="DM323" s="329"/>
      <c r="DN323" s="329"/>
      <c r="DO323" s="329"/>
      <c r="DP323" s="329"/>
      <c r="DQ323" s="329"/>
      <c r="DR323" s="329"/>
      <c r="DS323" s="329"/>
      <c r="DT323" s="329"/>
      <c r="DU323" s="329"/>
      <c r="DV323" s="329"/>
      <c r="DW323" s="329"/>
      <c r="DX323" s="329"/>
      <c r="DY323" s="329"/>
      <c r="DZ323" s="329"/>
      <c r="EA323" s="329"/>
      <c r="EB323" s="329"/>
      <c r="EC323" s="329"/>
      <c r="ED323" s="329"/>
      <c r="EE323" s="329"/>
      <c r="EF323" s="329"/>
      <c r="EG323" s="329"/>
      <c r="EH323" s="329"/>
      <c r="EI323" s="329"/>
      <c r="EJ323" s="329"/>
      <c r="EK323" s="329"/>
      <c r="EL323" s="329"/>
      <c r="EM323" s="329"/>
      <c r="EN323" s="329"/>
      <c r="EO323" s="329"/>
      <c r="EP323" s="329"/>
      <c r="EQ323" s="329"/>
      <c r="ER323" s="329"/>
      <c r="ES323" s="329"/>
      <c r="ET323" s="329"/>
      <c r="EU323" s="329"/>
      <c r="EV323" s="329"/>
      <c r="EW323" s="329"/>
      <c r="EX323" s="329"/>
      <c r="EY323" s="329"/>
      <c r="EZ323" s="329"/>
      <c r="FA323" s="329"/>
      <c r="FB323" s="329"/>
      <c r="FC323" s="329"/>
      <c r="FD323" s="329"/>
      <c r="FE323" s="329"/>
      <c r="FF323" s="329"/>
      <c r="FG323" s="329"/>
      <c r="FH323" s="329"/>
      <c r="FI323" s="329"/>
      <c r="FJ323" s="329"/>
      <c r="FK323" s="329"/>
      <c r="FL323" s="329"/>
      <c r="FM323" s="329"/>
      <c r="FN323" s="329"/>
      <c r="FO323" s="329"/>
      <c r="FP323" s="329"/>
      <c r="FQ323" s="329"/>
      <c r="FR323" s="329"/>
      <c r="FS323" s="329"/>
      <c r="FT323" s="329"/>
      <c r="FU323" s="329"/>
      <c r="FV323" s="329"/>
      <c r="FW323" s="329"/>
      <c r="FX323" s="329"/>
      <c r="FY323" s="329"/>
      <c r="FZ323" s="329"/>
      <c r="GA323" s="329"/>
      <c r="GB323" s="329"/>
      <c r="GC323" s="329"/>
      <c r="GD323" s="329"/>
      <c r="GE323" s="329"/>
      <c r="GF323" s="329"/>
      <c r="GG323" s="329"/>
      <c r="GH323" s="329"/>
      <c r="GI323" s="329"/>
      <c r="GJ323" s="329"/>
      <c r="GK323" s="329"/>
      <c r="GL323" s="329"/>
      <c r="GM323" s="329"/>
      <c r="GN323" s="329"/>
      <c r="GO323" s="329"/>
      <c r="GP323" s="329"/>
      <c r="GQ323" s="329"/>
      <c r="GR323" s="329"/>
      <c r="GS323" s="329"/>
      <c r="GT323" s="329"/>
      <c r="GU323" s="329"/>
      <c r="GV323" s="329"/>
      <c r="GW323" s="329"/>
      <c r="GX323" s="329"/>
      <c r="GY323" s="329"/>
      <c r="GZ323" s="329"/>
      <c r="HA323" s="329"/>
      <c r="HB323" s="329"/>
      <c r="HC323" s="329"/>
      <c r="HD323" s="329"/>
      <c r="HE323" s="329"/>
      <c r="HF323" s="329"/>
      <c r="HG323" s="329"/>
      <c r="HH323" s="329"/>
      <c r="HI323" s="329"/>
      <c r="HJ323" s="329"/>
      <c r="HK323" s="329"/>
      <c r="HL323" s="329"/>
      <c r="HM323" s="329"/>
      <c r="HN323" s="329"/>
      <c r="HO323" s="329"/>
      <c r="HP323" s="329"/>
      <c r="HQ323" s="329"/>
      <c r="HR323" s="329"/>
      <c r="HS323" s="329"/>
      <c r="HT323" s="329"/>
      <c r="HU323" s="329"/>
      <c r="HV323" s="329"/>
      <c r="HW323" s="329"/>
      <c r="HX323" s="329"/>
      <c r="HY323" s="329"/>
      <c r="HZ323" s="329"/>
      <c r="IA323" s="329"/>
      <c r="IB323" s="329"/>
      <c r="IC323" s="329"/>
      <c r="ID323" s="329"/>
      <c r="IE323" s="329"/>
      <c r="IF323" s="329"/>
      <c r="IG323" s="329"/>
      <c r="IH323" s="329"/>
      <c r="II323" s="329"/>
      <c r="IJ323" s="329"/>
      <c r="IK323" s="329"/>
      <c r="IL323" s="329"/>
      <c r="IM323" s="329"/>
      <c r="IN323" s="329"/>
      <c r="IO323" s="329"/>
      <c r="IP323" s="329"/>
      <c r="IQ323" s="329"/>
      <c r="IR323" s="329"/>
      <c r="IS323" s="329"/>
      <c r="IT323" s="329"/>
      <c r="IU323" s="329"/>
      <c r="IV323" s="329"/>
    </row>
    <row r="324" s="525" customFormat="1" ht="31.5" spans="1:256">
      <c r="A324" s="353" t="s">
        <v>4501</v>
      </c>
      <c r="B324" s="307" t="s">
        <v>7685</v>
      </c>
      <c r="C324" s="365">
        <f ca="1">SUMIF(表1.2024年公共财政收入决算表!$A$6:$A$387,A324,表1.2024年公共财政收入决算表!$E$6:$E$387)</f>
        <v>8535</v>
      </c>
      <c r="D324" s="365">
        <f t="shared" si="88"/>
        <v>8926</v>
      </c>
      <c r="E324" s="348"/>
      <c r="F324" s="348">
        <v>8926</v>
      </c>
      <c r="G324" s="365">
        <f ca="1" t="shared" si="89"/>
        <v>391</v>
      </c>
      <c r="H324" s="365" t="str">
        <f ca="1" t="shared" si="72"/>
        <v>4.6%</v>
      </c>
      <c r="I324" s="22" t="str">
        <f ca="1" t="shared" si="73"/>
        <v>是</v>
      </c>
      <c r="J324" s="547" t="str">
        <f t="shared" si="90"/>
        <v>11002</v>
      </c>
      <c r="K324" s="93" t="str">
        <f t="shared" si="84"/>
        <v>项</v>
      </c>
      <c r="L324" s="545">
        <v>1</v>
      </c>
      <c r="M324" s="329"/>
      <c r="N324" s="329"/>
      <c r="O324" s="329"/>
      <c r="P324" s="329"/>
      <c r="Q324" s="329"/>
      <c r="R324" s="329"/>
      <c r="S324" s="329"/>
      <c r="T324" s="329"/>
      <c r="U324" s="329"/>
      <c r="V324" s="329"/>
      <c r="W324" s="329"/>
      <c r="X324" s="329"/>
      <c r="Y324" s="329"/>
      <c r="Z324" s="329"/>
      <c r="AA324" s="329"/>
      <c r="AB324" s="329"/>
      <c r="AC324" s="329"/>
      <c r="AD324" s="329"/>
      <c r="AE324" s="329"/>
      <c r="AF324" s="329"/>
      <c r="AG324" s="329"/>
      <c r="AH324" s="329"/>
      <c r="AI324" s="329"/>
      <c r="AJ324" s="329"/>
      <c r="AK324" s="329"/>
      <c r="AL324" s="329"/>
      <c r="AM324" s="329"/>
      <c r="AN324" s="329"/>
      <c r="AO324" s="329"/>
      <c r="AP324" s="329"/>
      <c r="AQ324" s="329"/>
      <c r="AR324" s="329"/>
      <c r="AS324" s="329"/>
      <c r="AT324" s="329"/>
      <c r="AU324" s="329"/>
      <c r="AV324" s="329"/>
      <c r="AW324" s="329"/>
      <c r="AX324" s="329"/>
      <c r="AY324" s="329"/>
      <c r="AZ324" s="329"/>
      <c r="BA324" s="329"/>
      <c r="BB324" s="329"/>
      <c r="BC324" s="329"/>
      <c r="BD324" s="329"/>
      <c r="BE324" s="329"/>
      <c r="BF324" s="329"/>
      <c r="BG324" s="329"/>
      <c r="BH324" s="329"/>
      <c r="BI324" s="329"/>
      <c r="BJ324" s="329"/>
      <c r="BK324" s="329"/>
      <c r="BL324" s="329"/>
      <c r="BM324" s="329"/>
      <c r="BN324" s="329"/>
      <c r="BO324" s="329"/>
      <c r="BP324" s="329"/>
      <c r="BQ324" s="329"/>
      <c r="BR324" s="329"/>
      <c r="BS324" s="329"/>
      <c r="BT324" s="329"/>
      <c r="BU324" s="329"/>
      <c r="BV324" s="329"/>
      <c r="BW324" s="329"/>
      <c r="BX324" s="329"/>
      <c r="BY324" s="329"/>
      <c r="BZ324" s="329"/>
      <c r="CA324" s="329"/>
      <c r="CB324" s="329"/>
      <c r="CC324" s="329"/>
      <c r="CD324" s="329"/>
      <c r="CE324" s="329"/>
      <c r="CF324" s="329"/>
      <c r="CG324" s="329"/>
      <c r="CH324" s="329"/>
      <c r="CI324" s="329"/>
      <c r="CJ324" s="329"/>
      <c r="CK324" s="329"/>
      <c r="CL324" s="329"/>
      <c r="CM324" s="329"/>
      <c r="CN324" s="329"/>
      <c r="CO324" s="329"/>
      <c r="CP324" s="329"/>
      <c r="CQ324" s="329"/>
      <c r="CR324" s="329"/>
      <c r="CS324" s="329"/>
      <c r="CT324" s="329"/>
      <c r="CU324" s="329"/>
      <c r="CV324" s="329"/>
      <c r="CW324" s="329"/>
      <c r="CX324" s="329"/>
      <c r="CY324" s="329"/>
      <c r="CZ324" s="329"/>
      <c r="DA324" s="329"/>
      <c r="DB324" s="329"/>
      <c r="DC324" s="329"/>
      <c r="DD324" s="329"/>
      <c r="DE324" s="329"/>
      <c r="DF324" s="329"/>
      <c r="DG324" s="329"/>
      <c r="DH324" s="329"/>
      <c r="DI324" s="329"/>
      <c r="DJ324" s="329"/>
      <c r="DK324" s="329"/>
      <c r="DL324" s="329"/>
      <c r="DM324" s="329"/>
      <c r="DN324" s="329"/>
      <c r="DO324" s="329"/>
      <c r="DP324" s="329"/>
      <c r="DQ324" s="329"/>
      <c r="DR324" s="329"/>
      <c r="DS324" s="329"/>
      <c r="DT324" s="329"/>
      <c r="DU324" s="329"/>
      <c r="DV324" s="329"/>
      <c r="DW324" s="329"/>
      <c r="DX324" s="329"/>
      <c r="DY324" s="329"/>
      <c r="DZ324" s="329"/>
      <c r="EA324" s="329"/>
      <c r="EB324" s="329"/>
      <c r="EC324" s="329"/>
      <c r="ED324" s="329"/>
      <c r="EE324" s="329"/>
      <c r="EF324" s="329"/>
      <c r="EG324" s="329"/>
      <c r="EH324" s="329"/>
      <c r="EI324" s="329"/>
      <c r="EJ324" s="329"/>
      <c r="EK324" s="329"/>
      <c r="EL324" s="329"/>
      <c r="EM324" s="329"/>
      <c r="EN324" s="329"/>
      <c r="EO324" s="329"/>
      <c r="EP324" s="329"/>
      <c r="EQ324" s="329"/>
      <c r="ER324" s="329"/>
      <c r="ES324" s="329"/>
      <c r="ET324" s="329"/>
      <c r="EU324" s="329"/>
      <c r="EV324" s="329"/>
      <c r="EW324" s="329"/>
      <c r="EX324" s="329"/>
      <c r="EY324" s="329"/>
      <c r="EZ324" s="329"/>
      <c r="FA324" s="329"/>
      <c r="FB324" s="329"/>
      <c r="FC324" s="329"/>
      <c r="FD324" s="329"/>
      <c r="FE324" s="329"/>
      <c r="FF324" s="329"/>
      <c r="FG324" s="329"/>
      <c r="FH324" s="329"/>
      <c r="FI324" s="329"/>
      <c r="FJ324" s="329"/>
      <c r="FK324" s="329"/>
      <c r="FL324" s="329"/>
      <c r="FM324" s="329"/>
      <c r="FN324" s="329"/>
      <c r="FO324" s="329"/>
      <c r="FP324" s="329"/>
      <c r="FQ324" s="329"/>
      <c r="FR324" s="329"/>
      <c r="FS324" s="329"/>
      <c r="FT324" s="329"/>
      <c r="FU324" s="329"/>
      <c r="FV324" s="329"/>
      <c r="FW324" s="329"/>
      <c r="FX324" s="329"/>
      <c r="FY324" s="329"/>
      <c r="FZ324" s="329"/>
      <c r="GA324" s="329"/>
      <c r="GB324" s="329"/>
      <c r="GC324" s="329"/>
      <c r="GD324" s="329"/>
      <c r="GE324" s="329"/>
      <c r="GF324" s="329"/>
      <c r="GG324" s="329"/>
      <c r="GH324" s="329"/>
      <c r="GI324" s="329"/>
      <c r="GJ324" s="329"/>
      <c r="GK324" s="329"/>
      <c r="GL324" s="329"/>
      <c r="GM324" s="329"/>
      <c r="GN324" s="329"/>
      <c r="GO324" s="329"/>
      <c r="GP324" s="329"/>
      <c r="GQ324" s="329"/>
      <c r="GR324" s="329"/>
      <c r="GS324" s="329"/>
      <c r="GT324" s="329"/>
      <c r="GU324" s="329"/>
      <c r="GV324" s="329"/>
      <c r="GW324" s="329"/>
      <c r="GX324" s="329"/>
      <c r="GY324" s="329"/>
      <c r="GZ324" s="329"/>
      <c r="HA324" s="329"/>
      <c r="HB324" s="329"/>
      <c r="HC324" s="329"/>
      <c r="HD324" s="329"/>
      <c r="HE324" s="329"/>
      <c r="HF324" s="329"/>
      <c r="HG324" s="329"/>
      <c r="HH324" s="329"/>
      <c r="HI324" s="329"/>
      <c r="HJ324" s="329"/>
      <c r="HK324" s="329"/>
      <c r="HL324" s="329"/>
      <c r="HM324" s="329"/>
      <c r="HN324" s="329"/>
      <c r="HO324" s="329"/>
      <c r="HP324" s="329"/>
      <c r="HQ324" s="329"/>
      <c r="HR324" s="329"/>
      <c r="HS324" s="329"/>
      <c r="HT324" s="329"/>
      <c r="HU324" s="329"/>
      <c r="HV324" s="329"/>
      <c r="HW324" s="329"/>
      <c r="HX324" s="329"/>
      <c r="HY324" s="329"/>
      <c r="HZ324" s="329"/>
      <c r="IA324" s="329"/>
      <c r="IB324" s="329"/>
      <c r="IC324" s="329"/>
      <c r="ID324" s="329"/>
      <c r="IE324" s="329"/>
      <c r="IF324" s="329"/>
      <c r="IG324" s="329"/>
      <c r="IH324" s="329"/>
      <c r="II324" s="329"/>
      <c r="IJ324" s="329"/>
      <c r="IK324" s="329"/>
      <c r="IL324" s="329"/>
      <c r="IM324" s="329"/>
      <c r="IN324" s="329"/>
      <c r="IO324" s="329"/>
      <c r="IP324" s="329"/>
      <c r="IQ324" s="329"/>
      <c r="IR324" s="329"/>
      <c r="IS324" s="329"/>
      <c r="IT324" s="329"/>
      <c r="IU324" s="329"/>
      <c r="IV324" s="329"/>
    </row>
    <row r="325" s="524" customFormat="1" ht="31.5" hidden="1" spans="1:256">
      <c r="A325" s="353" t="s">
        <v>4503</v>
      </c>
      <c r="B325" s="307" t="s">
        <v>4504</v>
      </c>
      <c r="C325" s="365">
        <f ca="1">SUMIF(表1.2024年公共财政收入决算表!$A$6:$A$387,A325,表1.2024年公共财政收入决算表!$E$6:$E$387)</f>
        <v>0</v>
      </c>
      <c r="D325" s="365">
        <f t="shared" si="88"/>
        <v>0</v>
      </c>
      <c r="E325" s="348"/>
      <c r="F325" s="348"/>
      <c r="G325" s="348">
        <f ca="1" t="shared" si="89"/>
        <v>0</v>
      </c>
      <c r="H325" s="348" t="str">
        <f ca="1" t="shared" si="72"/>
        <v/>
      </c>
      <c r="I325" s="22" t="str">
        <f ca="1" t="shared" si="73"/>
        <v>否</v>
      </c>
      <c r="J325" s="547" t="str">
        <f t="shared" si="90"/>
        <v>11002</v>
      </c>
      <c r="K325" s="93" t="str">
        <f t="shared" si="84"/>
        <v>项</v>
      </c>
      <c r="L325" s="329"/>
      <c r="M325" s="329"/>
      <c r="N325" s="329"/>
      <c r="O325" s="329"/>
      <c r="P325" s="329"/>
      <c r="Q325" s="329"/>
      <c r="R325" s="329"/>
      <c r="S325" s="329"/>
      <c r="T325" s="329"/>
      <c r="U325" s="329"/>
      <c r="V325" s="329"/>
      <c r="W325" s="329"/>
      <c r="X325" s="329"/>
      <c r="Y325" s="329"/>
      <c r="Z325" s="329"/>
      <c r="AA325" s="329"/>
      <c r="AB325" s="329"/>
      <c r="AC325" s="329"/>
      <c r="AD325" s="329"/>
      <c r="AE325" s="329"/>
      <c r="AF325" s="329"/>
      <c r="AG325" s="329"/>
      <c r="AH325" s="329"/>
      <c r="AI325" s="329"/>
      <c r="AJ325" s="329"/>
      <c r="AK325" s="329"/>
      <c r="AL325" s="329"/>
      <c r="AM325" s="329"/>
      <c r="AN325" s="329"/>
      <c r="AO325" s="329"/>
      <c r="AP325" s="329"/>
      <c r="AQ325" s="329"/>
      <c r="AR325" s="329"/>
      <c r="AS325" s="329"/>
      <c r="AT325" s="329"/>
      <c r="AU325" s="329"/>
      <c r="AV325" s="329"/>
      <c r="AW325" s="329"/>
      <c r="AX325" s="329"/>
      <c r="AY325" s="329"/>
      <c r="AZ325" s="329"/>
      <c r="BA325" s="329"/>
      <c r="BB325" s="329"/>
      <c r="BC325" s="329"/>
      <c r="BD325" s="329"/>
      <c r="BE325" s="329"/>
      <c r="BF325" s="329"/>
      <c r="BG325" s="329"/>
      <c r="BH325" s="329"/>
      <c r="BI325" s="329"/>
      <c r="BJ325" s="329"/>
      <c r="BK325" s="329"/>
      <c r="BL325" s="329"/>
      <c r="BM325" s="329"/>
      <c r="BN325" s="329"/>
      <c r="BO325" s="329"/>
      <c r="BP325" s="329"/>
      <c r="BQ325" s="329"/>
      <c r="BR325" s="329"/>
      <c r="BS325" s="329"/>
      <c r="BT325" s="329"/>
      <c r="BU325" s="329"/>
      <c r="BV325" s="329"/>
      <c r="BW325" s="329"/>
      <c r="BX325" s="329"/>
      <c r="BY325" s="329"/>
      <c r="BZ325" s="329"/>
      <c r="CA325" s="329"/>
      <c r="CB325" s="329"/>
      <c r="CC325" s="329"/>
      <c r="CD325" s="329"/>
      <c r="CE325" s="329"/>
      <c r="CF325" s="329"/>
      <c r="CG325" s="329"/>
      <c r="CH325" s="329"/>
      <c r="CI325" s="329"/>
      <c r="CJ325" s="329"/>
      <c r="CK325" s="329"/>
      <c r="CL325" s="329"/>
      <c r="CM325" s="329"/>
      <c r="CN325" s="329"/>
      <c r="CO325" s="329"/>
      <c r="CP325" s="329"/>
      <c r="CQ325" s="329"/>
      <c r="CR325" s="329"/>
      <c r="CS325" s="329"/>
      <c r="CT325" s="329"/>
      <c r="CU325" s="329"/>
      <c r="CV325" s="329"/>
      <c r="CW325" s="329"/>
      <c r="CX325" s="329"/>
      <c r="CY325" s="329"/>
      <c r="CZ325" s="329"/>
      <c r="DA325" s="329"/>
      <c r="DB325" s="329"/>
      <c r="DC325" s="329"/>
      <c r="DD325" s="329"/>
      <c r="DE325" s="329"/>
      <c r="DF325" s="329"/>
      <c r="DG325" s="329"/>
      <c r="DH325" s="329"/>
      <c r="DI325" s="329"/>
      <c r="DJ325" s="329"/>
      <c r="DK325" s="329"/>
      <c r="DL325" s="329"/>
      <c r="DM325" s="329"/>
      <c r="DN325" s="329"/>
      <c r="DO325" s="329"/>
      <c r="DP325" s="329"/>
      <c r="DQ325" s="329"/>
      <c r="DR325" s="329"/>
      <c r="DS325" s="329"/>
      <c r="DT325" s="329"/>
      <c r="DU325" s="329"/>
      <c r="DV325" s="329"/>
      <c r="DW325" s="329"/>
      <c r="DX325" s="329"/>
      <c r="DY325" s="329"/>
      <c r="DZ325" s="329"/>
      <c r="EA325" s="329"/>
      <c r="EB325" s="329"/>
      <c r="EC325" s="329"/>
      <c r="ED325" s="329"/>
      <c r="EE325" s="329"/>
      <c r="EF325" s="329"/>
      <c r="EG325" s="329"/>
      <c r="EH325" s="329"/>
      <c r="EI325" s="329"/>
      <c r="EJ325" s="329"/>
      <c r="EK325" s="329"/>
      <c r="EL325" s="329"/>
      <c r="EM325" s="329"/>
      <c r="EN325" s="329"/>
      <c r="EO325" s="329"/>
      <c r="EP325" s="329"/>
      <c r="EQ325" s="329"/>
      <c r="ER325" s="329"/>
      <c r="ES325" s="329"/>
      <c r="ET325" s="329"/>
      <c r="EU325" s="329"/>
      <c r="EV325" s="329"/>
      <c r="EW325" s="329"/>
      <c r="EX325" s="329"/>
      <c r="EY325" s="329"/>
      <c r="EZ325" s="329"/>
      <c r="FA325" s="329"/>
      <c r="FB325" s="329"/>
      <c r="FC325" s="329"/>
      <c r="FD325" s="329"/>
      <c r="FE325" s="329"/>
      <c r="FF325" s="329"/>
      <c r="FG325" s="329"/>
      <c r="FH325" s="329"/>
      <c r="FI325" s="329"/>
      <c r="FJ325" s="329"/>
      <c r="FK325" s="329"/>
      <c r="FL325" s="329"/>
      <c r="FM325" s="329"/>
      <c r="FN325" s="329"/>
      <c r="FO325" s="329"/>
      <c r="FP325" s="329"/>
      <c r="FQ325" s="329"/>
      <c r="FR325" s="329"/>
      <c r="FS325" s="329"/>
      <c r="FT325" s="329"/>
      <c r="FU325" s="329"/>
      <c r="FV325" s="329"/>
      <c r="FW325" s="329"/>
      <c r="FX325" s="329"/>
      <c r="FY325" s="329"/>
      <c r="FZ325" s="329"/>
      <c r="GA325" s="329"/>
      <c r="GB325" s="329"/>
      <c r="GC325" s="329"/>
      <c r="GD325" s="329"/>
      <c r="GE325" s="329"/>
      <c r="GF325" s="329"/>
      <c r="GG325" s="329"/>
      <c r="GH325" s="329"/>
      <c r="GI325" s="329"/>
      <c r="GJ325" s="329"/>
      <c r="GK325" s="329"/>
      <c r="GL325" s="329"/>
      <c r="GM325" s="329"/>
      <c r="GN325" s="329"/>
      <c r="GO325" s="329"/>
      <c r="GP325" s="329"/>
      <c r="GQ325" s="329"/>
      <c r="GR325" s="329"/>
      <c r="GS325" s="329"/>
      <c r="GT325" s="329"/>
      <c r="GU325" s="329"/>
      <c r="GV325" s="329"/>
      <c r="GW325" s="329"/>
      <c r="GX325" s="329"/>
      <c r="GY325" s="329"/>
      <c r="GZ325" s="329"/>
      <c r="HA325" s="329"/>
      <c r="HB325" s="329"/>
      <c r="HC325" s="329"/>
      <c r="HD325" s="329"/>
      <c r="HE325" s="329"/>
      <c r="HF325" s="329"/>
      <c r="HG325" s="329"/>
      <c r="HH325" s="329"/>
      <c r="HI325" s="329"/>
      <c r="HJ325" s="329"/>
      <c r="HK325" s="329"/>
      <c r="HL325" s="329"/>
      <c r="HM325" s="329"/>
      <c r="HN325" s="329"/>
      <c r="HO325" s="329"/>
      <c r="HP325" s="329"/>
      <c r="HQ325" s="329"/>
      <c r="HR325" s="329"/>
      <c r="HS325" s="329"/>
      <c r="HT325" s="329"/>
      <c r="HU325" s="329"/>
      <c r="HV325" s="329"/>
      <c r="HW325" s="329"/>
      <c r="HX325" s="329"/>
      <c r="HY325" s="329"/>
      <c r="HZ325" s="329"/>
      <c r="IA325" s="329"/>
      <c r="IB325" s="329"/>
      <c r="IC325" s="329"/>
      <c r="ID325" s="329"/>
      <c r="IE325" s="329"/>
      <c r="IF325" s="329"/>
      <c r="IG325" s="329"/>
      <c r="IH325" s="329"/>
      <c r="II325" s="329"/>
      <c r="IJ325" s="329"/>
      <c r="IK325" s="329"/>
      <c r="IL325" s="329"/>
      <c r="IM325" s="329"/>
      <c r="IN325" s="329"/>
      <c r="IO325" s="329"/>
      <c r="IP325" s="329"/>
      <c r="IQ325" s="329"/>
      <c r="IR325" s="329"/>
      <c r="IS325" s="329"/>
      <c r="IT325" s="329"/>
      <c r="IU325" s="329"/>
      <c r="IV325" s="329"/>
    </row>
    <row r="326" s="524" customFormat="1" ht="31.5" hidden="1" spans="1:256">
      <c r="A326" s="353" t="s">
        <v>4505</v>
      </c>
      <c r="B326" s="307" t="s">
        <v>4506</v>
      </c>
      <c r="C326" s="365">
        <f ca="1">SUMIF(表1.2024年公共财政收入决算表!$A$6:$A$387,A326,表1.2024年公共财政收入决算表!$E$6:$E$387)</f>
        <v>0</v>
      </c>
      <c r="D326" s="365">
        <f t="shared" si="88"/>
        <v>0</v>
      </c>
      <c r="E326" s="348"/>
      <c r="F326" s="348"/>
      <c r="G326" s="348">
        <f ca="1" t="shared" si="89"/>
        <v>0</v>
      </c>
      <c r="H326" s="348" t="str">
        <f ca="1" t="shared" ref="H326:H385" si="91">IFERROR(TEXT(G326/C326,"0.0%"),"")</f>
        <v/>
      </c>
      <c r="I326" s="22" t="str">
        <f ca="1" t="shared" si="73"/>
        <v>否</v>
      </c>
      <c r="J326" s="547" t="str">
        <f t="shared" si="90"/>
        <v>11002</v>
      </c>
      <c r="K326" s="93" t="str">
        <f t="shared" si="84"/>
        <v>项</v>
      </c>
      <c r="L326" s="329"/>
      <c r="M326" s="329"/>
      <c r="N326" s="329"/>
      <c r="O326" s="329"/>
      <c r="P326" s="329"/>
      <c r="Q326" s="329"/>
      <c r="R326" s="329"/>
      <c r="S326" s="329"/>
      <c r="T326" s="329"/>
      <c r="U326" s="329"/>
      <c r="V326" s="329"/>
      <c r="W326" s="329"/>
      <c r="X326" s="329"/>
      <c r="Y326" s="329"/>
      <c r="Z326" s="329"/>
      <c r="AA326" s="329"/>
      <c r="AB326" s="329"/>
      <c r="AC326" s="329"/>
      <c r="AD326" s="329"/>
      <c r="AE326" s="329"/>
      <c r="AF326" s="329"/>
      <c r="AG326" s="329"/>
      <c r="AH326" s="329"/>
      <c r="AI326" s="329"/>
      <c r="AJ326" s="329"/>
      <c r="AK326" s="329"/>
      <c r="AL326" s="329"/>
      <c r="AM326" s="329"/>
      <c r="AN326" s="329"/>
      <c r="AO326" s="329"/>
      <c r="AP326" s="329"/>
      <c r="AQ326" s="329"/>
      <c r="AR326" s="329"/>
      <c r="AS326" s="329"/>
      <c r="AT326" s="329"/>
      <c r="AU326" s="329"/>
      <c r="AV326" s="329"/>
      <c r="AW326" s="329"/>
      <c r="AX326" s="329"/>
      <c r="AY326" s="329"/>
      <c r="AZ326" s="329"/>
      <c r="BA326" s="329"/>
      <c r="BB326" s="329"/>
      <c r="BC326" s="329"/>
      <c r="BD326" s="329"/>
      <c r="BE326" s="329"/>
      <c r="BF326" s="329"/>
      <c r="BG326" s="329"/>
      <c r="BH326" s="329"/>
      <c r="BI326" s="329"/>
      <c r="BJ326" s="329"/>
      <c r="BK326" s="329"/>
      <c r="BL326" s="329"/>
      <c r="BM326" s="329"/>
      <c r="BN326" s="329"/>
      <c r="BO326" s="329"/>
      <c r="BP326" s="329"/>
      <c r="BQ326" s="329"/>
      <c r="BR326" s="329"/>
      <c r="BS326" s="329"/>
      <c r="BT326" s="329"/>
      <c r="BU326" s="329"/>
      <c r="BV326" s="329"/>
      <c r="BW326" s="329"/>
      <c r="BX326" s="329"/>
      <c r="BY326" s="329"/>
      <c r="BZ326" s="329"/>
      <c r="CA326" s="329"/>
      <c r="CB326" s="329"/>
      <c r="CC326" s="329"/>
      <c r="CD326" s="329"/>
      <c r="CE326" s="329"/>
      <c r="CF326" s="329"/>
      <c r="CG326" s="329"/>
      <c r="CH326" s="329"/>
      <c r="CI326" s="329"/>
      <c r="CJ326" s="329"/>
      <c r="CK326" s="329"/>
      <c r="CL326" s="329"/>
      <c r="CM326" s="329"/>
      <c r="CN326" s="329"/>
      <c r="CO326" s="329"/>
      <c r="CP326" s="329"/>
      <c r="CQ326" s="329"/>
      <c r="CR326" s="329"/>
      <c r="CS326" s="329"/>
      <c r="CT326" s="329"/>
      <c r="CU326" s="329"/>
      <c r="CV326" s="329"/>
      <c r="CW326" s="329"/>
      <c r="CX326" s="329"/>
      <c r="CY326" s="329"/>
      <c r="CZ326" s="329"/>
      <c r="DA326" s="329"/>
      <c r="DB326" s="329"/>
      <c r="DC326" s="329"/>
      <c r="DD326" s="329"/>
      <c r="DE326" s="329"/>
      <c r="DF326" s="329"/>
      <c r="DG326" s="329"/>
      <c r="DH326" s="329"/>
      <c r="DI326" s="329"/>
      <c r="DJ326" s="329"/>
      <c r="DK326" s="329"/>
      <c r="DL326" s="329"/>
      <c r="DM326" s="329"/>
      <c r="DN326" s="329"/>
      <c r="DO326" s="329"/>
      <c r="DP326" s="329"/>
      <c r="DQ326" s="329"/>
      <c r="DR326" s="329"/>
      <c r="DS326" s="329"/>
      <c r="DT326" s="329"/>
      <c r="DU326" s="329"/>
      <c r="DV326" s="329"/>
      <c r="DW326" s="329"/>
      <c r="DX326" s="329"/>
      <c r="DY326" s="329"/>
      <c r="DZ326" s="329"/>
      <c r="EA326" s="329"/>
      <c r="EB326" s="329"/>
      <c r="EC326" s="329"/>
      <c r="ED326" s="329"/>
      <c r="EE326" s="329"/>
      <c r="EF326" s="329"/>
      <c r="EG326" s="329"/>
      <c r="EH326" s="329"/>
      <c r="EI326" s="329"/>
      <c r="EJ326" s="329"/>
      <c r="EK326" s="329"/>
      <c r="EL326" s="329"/>
      <c r="EM326" s="329"/>
      <c r="EN326" s="329"/>
      <c r="EO326" s="329"/>
      <c r="EP326" s="329"/>
      <c r="EQ326" s="329"/>
      <c r="ER326" s="329"/>
      <c r="ES326" s="329"/>
      <c r="ET326" s="329"/>
      <c r="EU326" s="329"/>
      <c r="EV326" s="329"/>
      <c r="EW326" s="329"/>
      <c r="EX326" s="329"/>
      <c r="EY326" s="329"/>
      <c r="EZ326" s="329"/>
      <c r="FA326" s="329"/>
      <c r="FB326" s="329"/>
      <c r="FC326" s="329"/>
      <c r="FD326" s="329"/>
      <c r="FE326" s="329"/>
      <c r="FF326" s="329"/>
      <c r="FG326" s="329"/>
      <c r="FH326" s="329"/>
      <c r="FI326" s="329"/>
      <c r="FJ326" s="329"/>
      <c r="FK326" s="329"/>
      <c r="FL326" s="329"/>
      <c r="FM326" s="329"/>
      <c r="FN326" s="329"/>
      <c r="FO326" s="329"/>
      <c r="FP326" s="329"/>
      <c r="FQ326" s="329"/>
      <c r="FR326" s="329"/>
      <c r="FS326" s="329"/>
      <c r="FT326" s="329"/>
      <c r="FU326" s="329"/>
      <c r="FV326" s="329"/>
      <c r="FW326" s="329"/>
      <c r="FX326" s="329"/>
      <c r="FY326" s="329"/>
      <c r="FZ326" s="329"/>
      <c r="GA326" s="329"/>
      <c r="GB326" s="329"/>
      <c r="GC326" s="329"/>
      <c r="GD326" s="329"/>
      <c r="GE326" s="329"/>
      <c r="GF326" s="329"/>
      <c r="GG326" s="329"/>
      <c r="GH326" s="329"/>
      <c r="GI326" s="329"/>
      <c r="GJ326" s="329"/>
      <c r="GK326" s="329"/>
      <c r="GL326" s="329"/>
      <c r="GM326" s="329"/>
      <c r="GN326" s="329"/>
      <c r="GO326" s="329"/>
      <c r="GP326" s="329"/>
      <c r="GQ326" s="329"/>
      <c r="GR326" s="329"/>
      <c r="GS326" s="329"/>
      <c r="GT326" s="329"/>
      <c r="GU326" s="329"/>
      <c r="GV326" s="329"/>
      <c r="GW326" s="329"/>
      <c r="GX326" s="329"/>
      <c r="GY326" s="329"/>
      <c r="GZ326" s="329"/>
      <c r="HA326" s="329"/>
      <c r="HB326" s="329"/>
      <c r="HC326" s="329"/>
      <c r="HD326" s="329"/>
      <c r="HE326" s="329"/>
      <c r="HF326" s="329"/>
      <c r="HG326" s="329"/>
      <c r="HH326" s="329"/>
      <c r="HI326" s="329"/>
      <c r="HJ326" s="329"/>
      <c r="HK326" s="329"/>
      <c r="HL326" s="329"/>
      <c r="HM326" s="329"/>
      <c r="HN326" s="329"/>
      <c r="HO326" s="329"/>
      <c r="HP326" s="329"/>
      <c r="HQ326" s="329"/>
      <c r="HR326" s="329"/>
      <c r="HS326" s="329"/>
      <c r="HT326" s="329"/>
      <c r="HU326" s="329"/>
      <c r="HV326" s="329"/>
      <c r="HW326" s="329"/>
      <c r="HX326" s="329"/>
      <c r="HY326" s="329"/>
      <c r="HZ326" s="329"/>
      <c r="IA326" s="329"/>
      <c r="IB326" s="329"/>
      <c r="IC326" s="329"/>
      <c r="ID326" s="329"/>
      <c r="IE326" s="329"/>
      <c r="IF326" s="329"/>
      <c r="IG326" s="329"/>
      <c r="IH326" s="329"/>
      <c r="II326" s="329"/>
      <c r="IJ326" s="329"/>
      <c r="IK326" s="329"/>
      <c r="IL326" s="329"/>
      <c r="IM326" s="329"/>
      <c r="IN326" s="329"/>
      <c r="IO326" s="329"/>
      <c r="IP326" s="329"/>
      <c r="IQ326" s="329"/>
      <c r="IR326" s="329"/>
      <c r="IS326" s="329"/>
      <c r="IT326" s="329"/>
      <c r="IU326" s="329"/>
      <c r="IV326" s="329"/>
    </row>
    <row r="327" s="524" customFormat="1" ht="31.5" hidden="1" spans="1:256">
      <c r="A327" s="353" t="s">
        <v>4507</v>
      </c>
      <c r="B327" s="307" t="s">
        <v>4508</v>
      </c>
      <c r="C327" s="365">
        <f ca="1">SUMIF(表1.2024年公共财政收入决算表!$A$6:$A$387,A327,表1.2024年公共财政收入决算表!$E$6:$E$387)</f>
        <v>0</v>
      </c>
      <c r="D327" s="365">
        <f t="shared" si="88"/>
        <v>0</v>
      </c>
      <c r="E327" s="348"/>
      <c r="F327" s="348"/>
      <c r="G327" s="348">
        <f ca="1" t="shared" si="89"/>
        <v>0</v>
      </c>
      <c r="H327" s="348" t="str">
        <f ca="1" t="shared" si="91"/>
        <v/>
      </c>
      <c r="I327" s="22" t="str">
        <f ca="1" t="shared" ref="I327:I390" si="92">IF(OR(C327&lt;&gt;0,D327&lt;&gt;0,E327&lt;&gt;0,F327&lt;&gt;0),"是","否")</f>
        <v>否</v>
      </c>
      <c r="J327" s="547" t="str">
        <f t="shared" si="90"/>
        <v>11002</v>
      </c>
      <c r="K327" s="93" t="str">
        <f t="shared" si="84"/>
        <v>项</v>
      </c>
      <c r="L327" s="329"/>
      <c r="M327" s="329"/>
      <c r="N327" s="329"/>
      <c r="O327" s="329"/>
      <c r="P327" s="329"/>
      <c r="Q327" s="329"/>
      <c r="R327" s="329"/>
      <c r="S327" s="329"/>
      <c r="T327" s="329"/>
      <c r="U327" s="329"/>
      <c r="V327" s="329"/>
      <c r="W327" s="329"/>
      <c r="X327" s="329"/>
      <c r="Y327" s="329"/>
      <c r="Z327" s="329"/>
      <c r="AA327" s="329"/>
      <c r="AB327" s="329"/>
      <c r="AC327" s="329"/>
      <c r="AD327" s="329"/>
      <c r="AE327" s="329"/>
      <c r="AF327" s="329"/>
      <c r="AG327" s="329"/>
      <c r="AH327" s="329"/>
      <c r="AI327" s="329"/>
      <c r="AJ327" s="329"/>
      <c r="AK327" s="329"/>
      <c r="AL327" s="329"/>
      <c r="AM327" s="329"/>
      <c r="AN327" s="329"/>
      <c r="AO327" s="329"/>
      <c r="AP327" s="329"/>
      <c r="AQ327" s="329"/>
      <c r="AR327" s="329"/>
      <c r="AS327" s="329"/>
      <c r="AT327" s="329"/>
      <c r="AU327" s="329"/>
      <c r="AV327" s="329"/>
      <c r="AW327" s="329"/>
      <c r="AX327" s="329"/>
      <c r="AY327" s="329"/>
      <c r="AZ327" s="329"/>
      <c r="BA327" s="329"/>
      <c r="BB327" s="329"/>
      <c r="BC327" s="329"/>
      <c r="BD327" s="329"/>
      <c r="BE327" s="329"/>
      <c r="BF327" s="329"/>
      <c r="BG327" s="329"/>
      <c r="BH327" s="329"/>
      <c r="BI327" s="329"/>
      <c r="BJ327" s="329"/>
      <c r="BK327" s="329"/>
      <c r="BL327" s="329"/>
      <c r="BM327" s="329"/>
      <c r="BN327" s="329"/>
      <c r="BO327" s="329"/>
      <c r="BP327" s="329"/>
      <c r="BQ327" s="329"/>
      <c r="BR327" s="329"/>
      <c r="BS327" s="329"/>
      <c r="BT327" s="329"/>
      <c r="BU327" s="329"/>
      <c r="BV327" s="329"/>
      <c r="BW327" s="329"/>
      <c r="BX327" s="329"/>
      <c r="BY327" s="329"/>
      <c r="BZ327" s="329"/>
      <c r="CA327" s="329"/>
      <c r="CB327" s="329"/>
      <c r="CC327" s="329"/>
      <c r="CD327" s="329"/>
      <c r="CE327" s="329"/>
      <c r="CF327" s="329"/>
      <c r="CG327" s="329"/>
      <c r="CH327" s="329"/>
      <c r="CI327" s="329"/>
      <c r="CJ327" s="329"/>
      <c r="CK327" s="329"/>
      <c r="CL327" s="329"/>
      <c r="CM327" s="329"/>
      <c r="CN327" s="329"/>
      <c r="CO327" s="329"/>
      <c r="CP327" s="329"/>
      <c r="CQ327" s="329"/>
      <c r="CR327" s="329"/>
      <c r="CS327" s="329"/>
      <c r="CT327" s="329"/>
      <c r="CU327" s="329"/>
      <c r="CV327" s="329"/>
      <c r="CW327" s="329"/>
      <c r="CX327" s="329"/>
      <c r="CY327" s="329"/>
      <c r="CZ327" s="329"/>
      <c r="DA327" s="329"/>
      <c r="DB327" s="329"/>
      <c r="DC327" s="329"/>
      <c r="DD327" s="329"/>
      <c r="DE327" s="329"/>
      <c r="DF327" s="329"/>
      <c r="DG327" s="329"/>
      <c r="DH327" s="329"/>
      <c r="DI327" s="329"/>
      <c r="DJ327" s="329"/>
      <c r="DK327" s="329"/>
      <c r="DL327" s="329"/>
      <c r="DM327" s="329"/>
      <c r="DN327" s="329"/>
      <c r="DO327" s="329"/>
      <c r="DP327" s="329"/>
      <c r="DQ327" s="329"/>
      <c r="DR327" s="329"/>
      <c r="DS327" s="329"/>
      <c r="DT327" s="329"/>
      <c r="DU327" s="329"/>
      <c r="DV327" s="329"/>
      <c r="DW327" s="329"/>
      <c r="DX327" s="329"/>
      <c r="DY327" s="329"/>
      <c r="DZ327" s="329"/>
      <c r="EA327" s="329"/>
      <c r="EB327" s="329"/>
      <c r="EC327" s="329"/>
      <c r="ED327" s="329"/>
      <c r="EE327" s="329"/>
      <c r="EF327" s="329"/>
      <c r="EG327" s="329"/>
      <c r="EH327" s="329"/>
      <c r="EI327" s="329"/>
      <c r="EJ327" s="329"/>
      <c r="EK327" s="329"/>
      <c r="EL327" s="329"/>
      <c r="EM327" s="329"/>
      <c r="EN327" s="329"/>
      <c r="EO327" s="329"/>
      <c r="EP327" s="329"/>
      <c r="EQ327" s="329"/>
      <c r="ER327" s="329"/>
      <c r="ES327" s="329"/>
      <c r="ET327" s="329"/>
      <c r="EU327" s="329"/>
      <c r="EV327" s="329"/>
      <c r="EW327" s="329"/>
      <c r="EX327" s="329"/>
      <c r="EY327" s="329"/>
      <c r="EZ327" s="329"/>
      <c r="FA327" s="329"/>
      <c r="FB327" s="329"/>
      <c r="FC327" s="329"/>
      <c r="FD327" s="329"/>
      <c r="FE327" s="329"/>
      <c r="FF327" s="329"/>
      <c r="FG327" s="329"/>
      <c r="FH327" s="329"/>
      <c r="FI327" s="329"/>
      <c r="FJ327" s="329"/>
      <c r="FK327" s="329"/>
      <c r="FL327" s="329"/>
      <c r="FM327" s="329"/>
      <c r="FN327" s="329"/>
      <c r="FO327" s="329"/>
      <c r="FP327" s="329"/>
      <c r="FQ327" s="329"/>
      <c r="FR327" s="329"/>
      <c r="FS327" s="329"/>
      <c r="FT327" s="329"/>
      <c r="FU327" s="329"/>
      <c r="FV327" s="329"/>
      <c r="FW327" s="329"/>
      <c r="FX327" s="329"/>
      <c r="FY327" s="329"/>
      <c r="FZ327" s="329"/>
      <c r="GA327" s="329"/>
      <c r="GB327" s="329"/>
      <c r="GC327" s="329"/>
      <c r="GD327" s="329"/>
      <c r="GE327" s="329"/>
      <c r="GF327" s="329"/>
      <c r="GG327" s="329"/>
      <c r="GH327" s="329"/>
      <c r="GI327" s="329"/>
      <c r="GJ327" s="329"/>
      <c r="GK327" s="329"/>
      <c r="GL327" s="329"/>
      <c r="GM327" s="329"/>
      <c r="GN327" s="329"/>
      <c r="GO327" s="329"/>
      <c r="GP327" s="329"/>
      <c r="GQ327" s="329"/>
      <c r="GR327" s="329"/>
      <c r="GS327" s="329"/>
      <c r="GT327" s="329"/>
      <c r="GU327" s="329"/>
      <c r="GV327" s="329"/>
      <c r="GW327" s="329"/>
      <c r="GX327" s="329"/>
      <c r="GY327" s="329"/>
      <c r="GZ327" s="329"/>
      <c r="HA327" s="329"/>
      <c r="HB327" s="329"/>
      <c r="HC327" s="329"/>
      <c r="HD327" s="329"/>
      <c r="HE327" s="329"/>
      <c r="HF327" s="329"/>
      <c r="HG327" s="329"/>
      <c r="HH327" s="329"/>
      <c r="HI327" s="329"/>
      <c r="HJ327" s="329"/>
      <c r="HK327" s="329"/>
      <c r="HL327" s="329"/>
      <c r="HM327" s="329"/>
      <c r="HN327" s="329"/>
      <c r="HO327" s="329"/>
      <c r="HP327" s="329"/>
      <c r="HQ327" s="329"/>
      <c r="HR327" s="329"/>
      <c r="HS327" s="329"/>
      <c r="HT327" s="329"/>
      <c r="HU327" s="329"/>
      <c r="HV327" s="329"/>
      <c r="HW327" s="329"/>
      <c r="HX327" s="329"/>
      <c r="HY327" s="329"/>
      <c r="HZ327" s="329"/>
      <c r="IA327" s="329"/>
      <c r="IB327" s="329"/>
      <c r="IC327" s="329"/>
      <c r="ID327" s="329"/>
      <c r="IE327" s="329"/>
      <c r="IF327" s="329"/>
      <c r="IG327" s="329"/>
      <c r="IH327" s="329"/>
      <c r="II327" s="329"/>
      <c r="IJ327" s="329"/>
      <c r="IK327" s="329"/>
      <c r="IL327" s="329"/>
      <c r="IM327" s="329"/>
      <c r="IN327" s="329"/>
      <c r="IO327" s="329"/>
      <c r="IP327" s="329"/>
      <c r="IQ327" s="329"/>
      <c r="IR327" s="329"/>
      <c r="IS327" s="329"/>
      <c r="IT327" s="329"/>
      <c r="IU327" s="329"/>
      <c r="IV327" s="329"/>
    </row>
    <row r="328" s="525" customFormat="1" ht="31.5" spans="1:256">
      <c r="A328" s="353" t="s">
        <v>4509</v>
      </c>
      <c r="B328" s="307" t="s">
        <v>7686</v>
      </c>
      <c r="C328" s="365">
        <f ca="1">SUMIF(表1.2024年公共财政收入决算表!$A$6:$A$387,A328,表1.2024年公共财政收入决算表!$E$6:$E$387)</f>
        <v>1008</v>
      </c>
      <c r="D328" s="365">
        <f t="shared" si="88"/>
        <v>846</v>
      </c>
      <c r="E328" s="348"/>
      <c r="F328" s="348">
        <v>846</v>
      </c>
      <c r="G328" s="365">
        <f ca="1" t="shared" si="89"/>
        <v>-162</v>
      </c>
      <c r="H328" s="365" t="str">
        <f ca="1" t="shared" si="91"/>
        <v>-16.1%</v>
      </c>
      <c r="I328" s="22" t="str">
        <f ca="1" t="shared" si="92"/>
        <v>是</v>
      </c>
      <c r="J328" s="547" t="str">
        <f t="shared" si="90"/>
        <v>11002</v>
      </c>
      <c r="K328" s="93" t="str">
        <f t="shared" si="84"/>
        <v>项</v>
      </c>
      <c r="L328" s="545">
        <v>1</v>
      </c>
      <c r="M328" s="329"/>
      <c r="N328" s="329"/>
      <c r="O328" s="329"/>
      <c r="P328" s="329"/>
      <c r="Q328" s="329"/>
      <c r="R328" s="329"/>
      <c r="S328" s="329"/>
      <c r="T328" s="329"/>
      <c r="U328" s="329"/>
      <c r="V328" s="329"/>
      <c r="W328" s="329"/>
      <c r="X328" s="329"/>
      <c r="Y328" s="329"/>
      <c r="Z328" s="329"/>
      <c r="AA328" s="329"/>
      <c r="AB328" s="329"/>
      <c r="AC328" s="329"/>
      <c r="AD328" s="329"/>
      <c r="AE328" s="329"/>
      <c r="AF328" s="329"/>
      <c r="AG328" s="329"/>
      <c r="AH328" s="329"/>
      <c r="AI328" s="329"/>
      <c r="AJ328" s="329"/>
      <c r="AK328" s="329"/>
      <c r="AL328" s="329"/>
      <c r="AM328" s="329"/>
      <c r="AN328" s="329"/>
      <c r="AO328" s="329"/>
      <c r="AP328" s="329"/>
      <c r="AQ328" s="329"/>
      <c r="AR328" s="329"/>
      <c r="AS328" s="329"/>
      <c r="AT328" s="329"/>
      <c r="AU328" s="329"/>
      <c r="AV328" s="329"/>
      <c r="AW328" s="329"/>
      <c r="AX328" s="329"/>
      <c r="AY328" s="329"/>
      <c r="AZ328" s="329"/>
      <c r="BA328" s="329"/>
      <c r="BB328" s="329"/>
      <c r="BC328" s="329"/>
      <c r="BD328" s="329"/>
      <c r="BE328" s="329"/>
      <c r="BF328" s="329"/>
      <c r="BG328" s="329"/>
      <c r="BH328" s="329"/>
      <c r="BI328" s="329"/>
      <c r="BJ328" s="329"/>
      <c r="BK328" s="329"/>
      <c r="BL328" s="329"/>
      <c r="BM328" s="329"/>
      <c r="BN328" s="329"/>
      <c r="BO328" s="329"/>
      <c r="BP328" s="329"/>
      <c r="BQ328" s="329"/>
      <c r="BR328" s="329"/>
      <c r="BS328" s="329"/>
      <c r="BT328" s="329"/>
      <c r="BU328" s="329"/>
      <c r="BV328" s="329"/>
      <c r="BW328" s="329"/>
      <c r="BX328" s="329"/>
      <c r="BY328" s="329"/>
      <c r="BZ328" s="329"/>
      <c r="CA328" s="329"/>
      <c r="CB328" s="329"/>
      <c r="CC328" s="329"/>
      <c r="CD328" s="329"/>
      <c r="CE328" s="329"/>
      <c r="CF328" s="329"/>
      <c r="CG328" s="329"/>
      <c r="CH328" s="329"/>
      <c r="CI328" s="329"/>
      <c r="CJ328" s="329"/>
      <c r="CK328" s="329"/>
      <c r="CL328" s="329"/>
      <c r="CM328" s="329"/>
      <c r="CN328" s="329"/>
      <c r="CO328" s="329"/>
      <c r="CP328" s="329"/>
      <c r="CQ328" s="329"/>
      <c r="CR328" s="329"/>
      <c r="CS328" s="329"/>
      <c r="CT328" s="329"/>
      <c r="CU328" s="329"/>
      <c r="CV328" s="329"/>
      <c r="CW328" s="329"/>
      <c r="CX328" s="329"/>
      <c r="CY328" s="329"/>
      <c r="CZ328" s="329"/>
      <c r="DA328" s="329"/>
      <c r="DB328" s="329"/>
      <c r="DC328" s="329"/>
      <c r="DD328" s="329"/>
      <c r="DE328" s="329"/>
      <c r="DF328" s="329"/>
      <c r="DG328" s="329"/>
      <c r="DH328" s="329"/>
      <c r="DI328" s="329"/>
      <c r="DJ328" s="329"/>
      <c r="DK328" s="329"/>
      <c r="DL328" s="329"/>
      <c r="DM328" s="329"/>
      <c r="DN328" s="329"/>
      <c r="DO328" s="329"/>
      <c r="DP328" s="329"/>
      <c r="DQ328" s="329"/>
      <c r="DR328" s="329"/>
      <c r="DS328" s="329"/>
      <c r="DT328" s="329"/>
      <c r="DU328" s="329"/>
      <c r="DV328" s="329"/>
      <c r="DW328" s="329"/>
      <c r="DX328" s="329"/>
      <c r="DY328" s="329"/>
      <c r="DZ328" s="329"/>
      <c r="EA328" s="329"/>
      <c r="EB328" s="329"/>
      <c r="EC328" s="329"/>
      <c r="ED328" s="329"/>
      <c r="EE328" s="329"/>
      <c r="EF328" s="329"/>
      <c r="EG328" s="329"/>
      <c r="EH328" s="329"/>
      <c r="EI328" s="329"/>
      <c r="EJ328" s="329"/>
      <c r="EK328" s="329"/>
      <c r="EL328" s="329"/>
      <c r="EM328" s="329"/>
      <c r="EN328" s="329"/>
      <c r="EO328" s="329"/>
      <c r="EP328" s="329"/>
      <c r="EQ328" s="329"/>
      <c r="ER328" s="329"/>
      <c r="ES328" s="329"/>
      <c r="ET328" s="329"/>
      <c r="EU328" s="329"/>
      <c r="EV328" s="329"/>
      <c r="EW328" s="329"/>
      <c r="EX328" s="329"/>
      <c r="EY328" s="329"/>
      <c r="EZ328" s="329"/>
      <c r="FA328" s="329"/>
      <c r="FB328" s="329"/>
      <c r="FC328" s="329"/>
      <c r="FD328" s="329"/>
      <c r="FE328" s="329"/>
      <c r="FF328" s="329"/>
      <c r="FG328" s="329"/>
      <c r="FH328" s="329"/>
      <c r="FI328" s="329"/>
      <c r="FJ328" s="329"/>
      <c r="FK328" s="329"/>
      <c r="FL328" s="329"/>
      <c r="FM328" s="329"/>
      <c r="FN328" s="329"/>
      <c r="FO328" s="329"/>
      <c r="FP328" s="329"/>
      <c r="FQ328" s="329"/>
      <c r="FR328" s="329"/>
      <c r="FS328" s="329"/>
      <c r="FT328" s="329"/>
      <c r="FU328" s="329"/>
      <c r="FV328" s="329"/>
      <c r="FW328" s="329"/>
      <c r="FX328" s="329"/>
      <c r="FY328" s="329"/>
      <c r="FZ328" s="329"/>
      <c r="GA328" s="329"/>
      <c r="GB328" s="329"/>
      <c r="GC328" s="329"/>
      <c r="GD328" s="329"/>
      <c r="GE328" s="329"/>
      <c r="GF328" s="329"/>
      <c r="GG328" s="329"/>
      <c r="GH328" s="329"/>
      <c r="GI328" s="329"/>
      <c r="GJ328" s="329"/>
      <c r="GK328" s="329"/>
      <c r="GL328" s="329"/>
      <c r="GM328" s="329"/>
      <c r="GN328" s="329"/>
      <c r="GO328" s="329"/>
      <c r="GP328" s="329"/>
      <c r="GQ328" s="329"/>
      <c r="GR328" s="329"/>
      <c r="GS328" s="329"/>
      <c r="GT328" s="329"/>
      <c r="GU328" s="329"/>
      <c r="GV328" s="329"/>
      <c r="GW328" s="329"/>
      <c r="GX328" s="329"/>
      <c r="GY328" s="329"/>
      <c r="GZ328" s="329"/>
      <c r="HA328" s="329"/>
      <c r="HB328" s="329"/>
      <c r="HC328" s="329"/>
      <c r="HD328" s="329"/>
      <c r="HE328" s="329"/>
      <c r="HF328" s="329"/>
      <c r="HG328" s="329"/>
      <c r="HH328" s="329"/>
      <c r="HI328" s="329"/>
      <c r="HJ328" s="329"/>
      <c r="HK328" s="329"/>
      <c r="HL328" s="329"/>
      <c r="HM328" s="329"/>
      <c r="HN328" s="329"/>
      <c r="HO328" s="329"/>
      <c r="HP328" s="329"/>
      <c r="HQ328" s="329"/>
      <c r="HR328" s="329"/>
      <c r="HS328" s="329"/>
      <c r="HT328" s="329"/>
      <c r="HU328" s="329"/>
      <c r="HV328" s="329"/>
      <c r="HW328" s="329"/>
      <c r="HX328" s="329"/>
      <c r="HY328" s="329"/>
      <c r="HZ328" s="329"/>
      <c r="IA328" s="329"/>
      <c r="IB328" s="329"/>
      <c r="IC328" s="329"/>
      <c r="ID328" s="329"/>
      <c r="IE328" s="329"/>
      <c r="IF328" s="329"/>
      <c r="IG328" s="329"/>
      <c r="IH328" s="329"/>
      <c r="II328" s="329"/>
      <c r="IJ328" s="329"/>
      <c r="IK328" s="329"/>
      <c r="IL328" s="329"/>
      <c r="IM328" s="329"/>
      <c r="IN328" s="329"/>
      <c r="IO328" s="329"/>
      <c r="IP328" s="329"/>
      <c r="IQ328" s="329"/>
      <c r="IR328" s="329"/>
      <c r="IS328" s="329"/>
      <c r="IT328" s="329"/>
      <c r="IU328" s="329"/>
      <c r="IV328" s="329"/>
    </row>
    <row r="329" s="525" customFormat="1" ht="31.5" spans="1:256">
      <c r="A329" s="353" t="s">
        <v>4511</v>
      </c>
      <c r="B329" s="307" t="s">
        <v>7687</v>
      </c>
      <c r="C329" s="365">
        <f ca="1">SUMIF(表1.2024年公共财政收入决算表!$A$6:$A$387,A329,表1.2024年公共财政收入决算表!$E$6:$E$387)</f>
        <v>12225</v>
      </c>
      <c r="D329" s="365">
        <f t="shared" si="88"/>
        <v>12023</v>
      </c>
      <c r="E329" s="348">
        <v>1590</v>
      </c>
      <c r="F329" s="348">
        <v>10433</v>
      </c>
      <c r="G329" s="365">
        <f ca="1" t="shared" si="89"/>
        <v>-202</v>
      </c>
      <c r="H329" s="365" t="str">
        <f ca="1" t="shared" si="91"/>
        <v>-1.7%</v>
      </c>
      <c r="I329" s="22" t="str">
        <f ca="1" t="shared" si="92"/>
        <v>是</v>
      </c>
      <c r="J329" s="547" t="str">
        <f t="shared" si="90"/>
        <v>11002</v>
      </c>
      <c r="K329" s="93" t="str">
        <f t="shared" si="84"/>
        <v>项</v>
      </c>
      <c r="L329" s="545">
        <v>1</v>
      </c>
      <c r="M329" s="329"/>
      <c r="N329" s="329"/>
      <c r="O329" s="329"/>
      <c r="P329" s="329"/>
      <c r="Q329" s="329"/>
      <c r="R329" s="329"/>
      <c r="S329" s="329"/>
      <c r="T329" s="329"/>
      <c r="U329" s="329"/>
      <c r="V329" s="329"/>
      <c r="W329" s="329"/>
      <c r="X329" s="329"/>
      <c r="Y329" s="329"/>
      <c r="Z329" s="329"/>
      <c r="AA329" s="329"/>
      <c r="AB329" s="329"/>
      <c r="AC329" s="329"/>
      <c r="AD329" s="329"/>
      <c r="AE329" s="329"/>
      <c r="AF329" s="329"/>
      <c r="AG329" s="329"/>
      <c r="AH329" s="329"/>
      <c r="AI329" s="329"/>
      <c r="AJ329" s="329"/>
      <c r="AK329" s="329"/>
      <c r="AL329" s="329"/>
      <c r="AM329" s="329"/>
      <c r="AN329" s="329"/>
      <c r="AO329" s="329"/>
      <c r="AP329" s="329"/>
      <c r="AQ329" s="329"/>
      <c r="AR329" s="329"/>
      <c r="AS329" s="329"/>
      <c r="AT329" s="329"/>
      <c r="AU329" s="329"/>
      <c r="AV329" s="329"/>
      <c r="AW329" s="329"/>
      <c r="AX329" s="329"/>
      <c r="AY329" s="329"/>
      <c r="AZ329" s="329"/>
      <c r="BA329" s="329"/>
      <c r="BB329" s="329"/>
      <c r="BC329" s="329"/>
      <c r="BD329" s="329"/>
      <c r="BE329" s="329"/>
      <c r="BF329" s="329"/>
      <c r="BG329" s="329"/>
      <c r="BH329" s="329"/>
      <c r="BI329" s="329"/>
      <c r="BJ329" s="329"/>
      <c r="BK329" s="329"/>
      <c r="BL329" s="329"/>
      <c r="BM329" s="329"/>
      <c r="BN329" s="329"/>
      <c r="BO329" s="329"/>
      <c r="BP329" s="329"/>
      <c r="BQ329" s="329"/>
      <c r="BR329" s="329"/>
      <c r="BS329" s="329"/>
      <c r="BT329" s="329"/>
      <c r="BU329" s="329"/>
      <c r="BV329" s="329"/>
      <c r="BW329" s="329"/>
      <c r="BX329" s="329"/>
      <c r="BY329" s="329"/>
      <c r="BZ329" s="329"/>
      <c r="CA329" s="329"/>
      <c r="CB329" s="329"/>
      <c r="CC329" s="329"/>
      <c r="CD329" s="329"/>
      <c r="CE329" s="329"/>
      <c r="CF329" s="329"/>
      <c r="CG329" s="329"/>
      <c r="CH329" s="329"/>
      <c r="CI329" s="329"/>
      <c r="CJ329" s="329"/>
      <c r="CK329" s="329"/>
      <c r="CL329" s="329"/>
      <c r="CM329" s="329"/>
      <c r="CN329" s="329"/>
      <c r="CO329" s="329"/>
      <c r="CP329" s="329"/>
      <c r="CQ329" s="329"/>
      <c r="CR329" s="329"/>
      <c r="CS329" s="329"/>
      <c r="CT329" s="329"/>
      <c r="CU329" s="329"/>
      <c r="CV329" s="329"/>
      <c r="CW329" s="329"/>
      <c r="CX329" s="329"/>
      <c r="CY329" s="329"/>
      <c r="CZ329" s="329"/>
      <c r="DA329" s="329"/>
      <c r="DB329" s="329"/>
      <c r="DC329" s="329"/>
      <c r="DD329" s="329"/>
      <c r="DE329" s="329"/>
      <c r="DF329" s="329"/>
      <c r="DG329" s="329"/>
      <c r="DH329" s="329"/>
      <c r="DI329" s="329"/>
      <c r="DJ329" s="329"/>
      <c r="DK329" s="329"/>
      <c r="DL329" s="329"/>
      <c r="DM329" s="329"/>
      <c r="DN329" s="329"/>
      <c r="DO329" s="329"/>
      <c r="DP329" s="329"/>
      <c r="DQ329" s="329"/>
      <c r="DR329" s="329"/>
      <c r="DS329" s="329"/>
      <c r="DT329" s="329"/>
      <c r="DU329" s="329"/>
      <c r="DV329" s="329"/>
      <c r="DW329" s="329"/>
      <c r="DX329" s="329"/>
      <c r="DY329" s="329"/>
      <c r="DZ329" s="329"/>
      <c r="EA329" s="329"/>
      <c r="EB329" s="329"/>
      <c r="EC329" s="329"/>
      <c r="ED329" s="329"/>
      <c r="EE329" s="329"/>
      <c r="EF329" s="329"/>
      <c r="EG329" s="329"/>
      <c r="EH329" s="329"/>
      <c r="EI329" s="329"/>
      <c r="EJ329" s="329"/>
      <c r="EK329" s="329"/>
      <c r="EL329" s="329"/>
      <c r="EM329" s="329"/>
      <c r="EN329" s="329"/>
      <c r="EO329" s="329"/>
      <c r="EP329" s="329"/>
      <c r="EQ329" s="329"/>
      <c r="ER329" s="329"/>
      <c r="ES329" s="329"/>
      <c r="ET329" s="329"/>
      <c r="EU329" s="329"/>
      <c r="EV329" s="329"/>
      <c r="EW329" s="329"/>
      <c r="EX329" s="329"/>
      <c r="EY329" s="329"/>
      <c r="EZ329" s="329"/>
      <c r="FA329" s="329"/>
      <c r="FB329" s="329"/>
      <c r="FC329" s="329"/>
      <c r="FD329" s="329"/>
      <c r="FE329" s="329"/>
      <c r="FF329" s="329"/>
      <c r="FG329" s="329"/>
      <c r="FH329" s="329"/>
      <c r="FI329" s="329"/>
      <c r="FJ329" s="329"/>
      <c r="FK329" s="329"/>
      <c r="FL329" s="329"/>
      <c r="FM329" s="329"/>
      <c r="FN329" s="329"/>
      <c r="FO329" s="329"/>
      <c r="FP329" s="329"/>
      <c r="FQ329" s="329"/>
      <c r="FR329" s="329"/>
      <c r="FS329" s="329"/>
      <c r="FT329" s="329"/>
      <c r="FU329" s="329"/>
      <c r="FV329" s="329"/>
      <c r="FW329" s="329"/>
      <c r="FX329" s="329"/>
      <c r="FY329" s="329"/>
      <c r="FZ329" s="329"/>
      <c r="GA329" s="329"/>
      <c r="GB329" s="329"/>
      <c r="GC329" s="329"/>
      <c r="GD329" s="329"/>
      <c r="GE329" s="329"/>
      <c r="GF329" s="329"/>
      <c r="GG329" s="329"/>
      <c r="GH329" s="329"/>
      <c r="GI329" s="329"/>
      <c r="GJ329" s="329"/>
      <c r="GK329" s="329"/>
      <c r="GL329" s="329"/>
      <c r="GM329" s="329"/>
      <c r="GN329" s="329"/>
      <c r="GO329" s="329"/>
      <c r="GP329" s="329"/>
      <c r="GQ329" s="329"/>
      <c r="GR329" s="329"/>
      <c r="GS329" s="329"/>
      <c r="GT329" s="329"/>
      <c r="GU329" s="329"/>
      <c r="GV329" s="329"/>
      <c r="GW329" s="329"/>
      <c r="GX329" s="329"/>
      <c r="GY329" s="329"/>
      <c r="GZ329" s="329"/>
      <c r="HA329" s="329"/>
      <c r="HB329" s="329"/>
      <c r="HC329" s="329"/>
      <c r="HD329" s="329"/>
      <c r="HE329" s="329"/>
      <c r="HF329" s="329"/>
      <c r="HG329" s="329"/>
      <c r="HH329" s="329"/>
      <c r="HI329" s="329"/>
      <c r="HJ329" s="329"/>
      <c r="HK329" s="329"/>
      <c r="HL329" s="329"/>
      <c r="HM329" s="329"/>
      <c r="HN329" s="329"/>
      <c r="HO329" s="329"/>
      <c r="HP329" s="329"/>
      <c r="HQ329" s="329"/>
      <c r="HR329" s="329"/>
      <c r="HS329" s="329"/>
      <c r="HT329" s="329"/>
      <c r="HU329" s="329"/>
      <c r="HV329" s="329"/>
      <c r="HW329" s="329"/>
      <c r="HX329" s="329"/>
      <c r="HY329" s="329"/>
      <c r="HZ329" s="329"/>
      <c r="IA329" s="329"/>
      <c r="IB329" s="329"/>
      <c r="IC329" s="329"/>
      <c r="ID329" s="329"/>
      <c r="IE329" s="329"/>
      <c r="IF329" s="329"/>
      <c r="IG329" s="329"/>
      <c r="IH329" s="329"/>
      <c r="II329" s="329"/>
      <c r="IJ329" s="329"/>
      <c r="IK329" s="329"/>
      <c r="IL329" s="329"/>
      <c r="IM329" s="329"/>
      <c r="IN329" s="329"/>
      <c r="IO329" s="329"/>
      <c r="IP329" s="329"/>
      <c r="IQ329" s="329"/>
      <c r="IR329" s="329"/>
      <c r="IS329" s="329"/>
      <c r="IT329" s="329"/>
      <c r="IU329" s="329"/>
      <c r="IV329" s="329"/>
    </row>
    <row r="330" s="525" customFormat="1" ht="31.5" hidden="1" spans="1:256">
      <c r="A330" s="353" t="s">
        <v>4513</v>
      </c>
      <c r="B330" s="307" t="s">
        <v>7688</v>
      </c>
      <c r="C330" s="365">
        <f ca="1">SUMIF(表1.2024年公共财政收入决算表!$A$6:$A$387,A330,表1.2024年公共财政收入决算表!$E$6:$E$387)</f>
        <v>0</v>
      </c>
      <c r="D330" s="365">
        <f t="shared" si="88"/>
        <v>0</v>
      </c>
      <c r="E330" s="348"/>
      <c r="F330" s="348"/>
      <c r="G330" s="365">
        <f ca="1" t="shared" si="89"/>
        <v>0</v>
      </c>
      <c r="H330" s="365" t="str">
        <f ca="1" t="shared" si="91"/>
        <v/>
      </c>
      <c r="I330" s="22" t="str">
        <f ca="1" t="shared" si="92"/>
        <v>否</v>
      </c>
      <c r="J330" s="547" t="str">
        <f t="shared" si="90"/>
        <v>11002</v>
      </c>
      <c r="K330" s="93" t="str">
        <f t="shared" si="84"/>
        <v>项</v>
      </c>
      <c r="L330" s="329"/>
      <c r="M330" s="329"/>
      <c r="N330" s="329"/>
      <c r="O330" s="329"/>
      <c r="P330" s="329"/>
      <c r="Q330" s="329"/>
      <c r="R330" s="329"/>
      <c r="S330" s="329"/>
      <c r="T330" s="329"/>
      <c r="U330" s="329"/>
      <c r="V330" s="329"/>
      <c r="W330" s="329"/>
      <c r="X330" s="329"/>
      <c r="Y330" s="329"/>
      <c r="Z330" s="329"/>
      <c r="AA330" s="329"/>
      <c r="AB330" s="329"/>
      <c r="AC330" s="329"/>
      <c r="AD330" s="329"/>
      <c r="AE330" s="329"/>
      <c r="AF330" s="329"/>
      <c r="AG330" s="329"/>
      <c r="AH330" s="329"/>
      <c r="AI330" s="329"/>
      <c r="AJ330" s="329"/>
      <c r="AK330" s="329"/>
      <c r="AL330" s="329"/>
      <c r="AM330" s="329"/>
      <c r="AN330" s="329"/>
      <c r="AO330" s="329"/>
      <c r="AP330" s="329"/>
      <c r="AQ330" s="329"/>
      <c r="AR330" s="329"/>
      <c r="AS330" s="329"/>
      <c r="AT330" s="329"/>
      <c r="AU330" s="329"/>
      <c r="AV330" s="329"/>
      <c r="AW330" s="329"/>
      <c r="AX330" s="329"/>
      <c r="AY330" s="329"/>
      <c r="AZ330" s="329"/>
      <c r="BA330" s="329"/>
      <c r="BB330" s="329"/>
      <c r="BC330" s="329"/>
      <c r="BD330" s="329"/>
      <c r="BE330" s="329"/>
      <c r="BF330" s="329"/>
      <c r="BG330" s="329"/>
      <c r="BH330" s="329"/>
      <c r="BI330" s="329"/>
      <c r="BJ330" s="329"/>
      <c r="BK330" s="329"/>
      <c r="BL330" s="329"/>
      <c r="BM330" s="329"/>
      <c r="BN330" s="329"/>
      <c r="BO330" s="329"/>
      <c r="BP330" s="329"/>
      <c r="BQ330" s="329"/>
      <c r="BR330" s="329"/>
      <c r="BS330" s="329"/>
      <c r="BT330" s="329"/>
      <c r="BU330" s="329"/>
      <c r="BV330" s="329"/>
      <c r="BW330" s="329"/>
      <c r="BX330" s="329"/>
      <c r="BY330" s="329"/>
      <c r="BZ330" s="329"/>
      <c r="CA330" s="329"/>
      <c r="CB330" s="329"/>
      <c r="CC330" s="329"/>
      <c r="CD330" s="329"/>
      <c r="CE330" s="329"/>
      <c r="CF330" s="329"/>
      <c r="CG330" s="329"/>
      <c r="CH330" s="329"/>
      <c r="CI330" s="329"/>
      <c r="CJ330" s="329"/>
      <c r="CK330" s="329"/>
      <c r="CL330" s="329"/>
      <c r="CM330" s="329"/>
      <c r="CN330" s="329"/>
      <c r="CO330" s="329"/>
      <c r="CP330" s="329"/>
      <c r="CQ330" s="329"/>
      <c r="CR330" s="329"/>
      <c r="CS330" s="329"/>
      <c r="CT330" s="329"/>
      <c r="CU330" s="329"/>
      <c r="CV330" s="329"/>
      <c r="CW330" s="329"/>
      <c r="CX330" s="329"/>
      <c r="CY330" s="329"/>
      <c r="CZ330" s="329"/>
      <c r="DA330" s="329"/>
      <c r="DB330" s="329"/>
      <c r="DC330" s="329"/>
      <c r="DD330" s="329"/>
      <c r="DE330" s="329"/>
      <c r="DF330" s="329"/>
      <c r="DG330" s="329"/>
      <c r="DH330" s="329"/>
      <c r="DI330" s="329"/>
      <c r="DJ330" s="329"/>
      <c r="DK330" s="329"/>
      <c r="DL330" s="329"/>
      <c r="DM330" s="329"/>
      <c r="DN330" s="329"/>
      <c r="DO330" s="329"/>
      <c r="DP330" s="329"/>
      <c r="DQ330" s="329"/>
      <c r="DR330" s="329"/>
      <c r="DS330" s="329"/>
      <c r="DT330" s="329"/>
      <c r="DU330" s="329"/>
      <c r="DV330" s="329"/>
      <c r="DW330" s="329"/>
      <c r="DX330" s="329"/>
      <c r="DY330" s="329"/>
      <c r="DZ330" s="329"/>
      <c r="EA330" s="329"/>
      <c r="EB330" s="329"/>
      <c r="EC330" s="329"/>
      <c r="ED330" s="329"/>
      <c r="EE330" s="329"/>
      <c r="EF330" s="329"/>
      <c r="EG330" s="329"/>
      <c r="EH330" s="329"/>
      <c r="EI330" s="329"/>
      <c r="EJ330" s="329"/>
      <c r="EK330" s="329"/>
      <c r="EL330" s="329"/>
      <c r="EM330" s="329"/>
      <c r="EN330" s="329"/>
      <c r="EO330" s="329"/>
      <c r="EP330" s="329"/>
      <c r="EQ330" s="329"/>
      <c r="ER330" s="329"/>
      <c r="ES330" s="329"/>
      <c r="ET330" s="329"/>
      <c r="EU330" s="329"/>
      <c r="EV330" s="329"/>
      <c r="EW330" s="329"/>
      <c r="EX330" s="329"/>
      <c r="EY330" s="329"/>
      <c r="EZ330" s="329"/>
      <c r="FA330" s="329"/>
      <c r="FB330" s="329"/>
      <c r="FC330" s="329"/>
      <c r="FD330" s="329"/>
      <c r="FE330" s="329"/>
      <c r="FF330" s="329"/>
      <c r="FG330" s="329"/>
      <c r="FH330" s="329"/>
      <c r="FI330" s="329"/>
      <c r="FJ330" s="329"/>
      <c r="FK330" s="329"/>
      <c r="FL330" s="329"/>
      <c r="FM330" s="329"/>
      <c r="FN330" s="329"/>
      <c r="FO330" s="329"/>
      <c r="FP330" s="329"/>
      <c r="FQ330" s="329"/>
      <c r="FR330" s="329"/>
      <c r="FS330" s="329"/>
      <c r="FT330" s="329"/>
      <c r="FU330" s="329"/>
      <c r="FV330" s="329"/>
      <c r="FW330" s="329"/>
      <c r="FX330" s="329"/>
      <c r="FY330" s="329"/>
      <c r="FZ330" s="329"/>
      <c r="GA330" s="329"/>
      <c r="GB330" s="329"/>
      <c r="GC330" s="329"/>
      <c r="GD330" s="329"/>
      <c r="GE330" s="329"/>
      <c r="GF330" s="329"/>
      <c r="GG330" s="329"/>
      <c r="GH330" s="329"/>
      <c r="GI330" s="329"/>
      <c r="GJ330" s="329"/>
      <c r="GK330" s="329"/>
      <c r="GL330" s="329"/>
      <c r="GM330" s="329"/>
      <c r="GN330" s="329"/>
      <c r="GO330" s="329"/>
      <c r="GP330" s="329"/>
      <c r="GQ330" s="329"/>
      <c r="GR330" s="329"/>
      <c r="GS330" s="329"/>
      <c r="GT330" s="329"/>
      <c r="GU330" s="329"/>
      <c r="GV330" s="329"/>
      <c r="GW330" s="329"/>
      <c r="GX330" s="329"/>
      <c r="GY330" s="329"/>
      <c r="GZ330" s="329"/>
      <c r="HA330" s="329"/>
      <c r="HB330" s="329"/>
      <c r="HC330" s="329"/>
      <c r="HD330" s="329"/>
      <c r="HE330" s="329"/>
      <c r="HF330" s="329"/>
      <c r="HG330" s="329"/>
      <c r="HH330" s="329"/>
      <c r="HI330" s="329"/>
      <c r="HJ330" s="329"/>
      <c r="HK330" s="329"/>
      <c r="HL330" s="329"/>
      <c r="HM330" s="329"/>
      <c r="HN330" s="329"/>
      <c r="HO330" s="329"/>
      <c r="HP330" s="329"/>
      <c r="HQ330" s="329"/>
      <c r="HR330" s="329"/>
      <c r="HS330" s="329"/>
      <c r="HT330" s="329"/>
      <c r="HU330" s="329"/>
      <c r="HV330" s="329"/>
      <c r="HW330" s="329"/>
      <c r="HX330" s="329"/>
      <c r="HY330" s="329"/>
      <c r="HZ330" s="329"/>
      <c r="IA330" s="329"/>
      <c r="IB330" s="329"/>
      <c r="IC330" s="329"/>
      <c r="ID330" s="329"/>
      <c r="IE330" s="329"/>
      <c r="IF330" s="329"/>
      <c r="IG330" s="329"/>
      <c r="IH330" s="329"/>
      <c r="II330" s="329"/>
      <c r="IJ330" s="329"/>
      <c r="IK330" s="329"/>
      <c r="IL330" s="329"/>
      <c r="IM330" s="329"/>
      <c r="IN330" s="329"/>
      <c r="IO330" s="329"/>
      <c r="IP330" s="329"/>
      <c r="IQ330" s="329"/>
      <c r="IR330" s="329"/>
      <c r="IS330" s="329"/>
      <c r="IT330" s="329"/>
      <c r="IU330" s="329"/>
      <c r="IV330" s="329"/>
    </row>
    <row r="331" s="525" customFormat="1" ht="31.5" spans="1:256">
      <c r="A331" s="353" t="s">
        <v>4515</v>
      </c>
      <c r="B331" s="307" t="s">
        <v>7689</v>
      </c>
      <c r="C331" s="365">
        <f ca="1">SUMIF(表1.2024年公共财政收入决算表!$A$6:$A$387,A331,表1.2024年公共财政收入决算表!$E$6:$E$387)</f>
        <v>770</v>
      </c>
      <c r="D331" s="365">
        <f t="shared" si="88"/>
        <v>700</v>
      </c>
      <c r="E331" s="348"/>
      <c r="F331" s="348">
        <v>700</v>
      </c>
      <c r="G331" s="365">
        <f ca="1" t="shared" si="89"/>
        <v>-70</v>
      </c>
      <c r="H331" s="365" t="str">
        <f ca="1" t="shared" si="91"/>
        <v>-9.1%</v>
      </c>
      <c r="I331" s="22" t="str">
        <f ca="1" t="shared" si="92"/>
        <v>是</v>
      </c>
      <c r="J331" s="547" t="str">
        <f t="shared" si="90"/>
        <v>11002</v>
      </c>
      <c r="K331" s="93" t="str">
        <f t="shared" si="84"/>
        <v>项</v>
      </c>
      <c r="L331" s="545">
        <v>1</v>
      </c>
      <c r="M331" s="329"/>
      <c r="N331" s="329"/>
      <c r="O331" s="329"/>
      <c r="P331" s="329"/>
      <c r="Q331" s="329"/>
      <c r="R331" s="329"/>
      <c r="S331" s="329"/>
      <c r="T331" s="329"/>
      <c r="U331" s="329"/>
      <c r="V331" s="329"/>
      <c r="W331" s="329"/>
      <c r="X331" s="329"/>
      <c r="Y331" s="329"/>
      <c r="Z331" s="329"/>
      <c r="AA331" s="329"/>
      <c r="AB331" s="329"/>
      <c r="AC331" s="329"/>
      <c r="AD331" s="329"/>
      <c r="AE331" s="329"/>
      <c r="AF331" s="329"/>
      <c r="AG331" s="329"/>
      <c r="AH331" s="329"/>
      <c r="AI331" s="329"/>
      <c r="AJ331" s="329"/>
      <c r="AK331" s="329"/>
      <c r="AL331" s="329"/>
      <c r="AM331" s="329"/>
      <c r="AN331" s="329"/>
      <c r="AO331" s="329"/>
      <c r="AP331" s="329"/>
      <c r="AQ331" s="329"/>
      <c r="AR331" s="329"/>
      <c r="AS331" s="329"/>
      <c r="AT331" s="329"/>
      <c r="AU331" s="329"/>
      <c r="AV331" s="329"/>
      <c r="AW331" s="329"/>
      <c r="AX331" s="329"/>
      <c r="AY331" s="329"/>
      <c r="AZ331" s="329"/>
      <c r="BA331" s="329"/>
      <c r="BB331" s="329"/>
      <c r="BC331" s="329"/>
      <c r="BD331" s="329"/>
      <c r="BE331" s="329"/>
      <c r="BF331" s="329"/>
      <c r="BG331" s="329"/>
      <c r="BH331" s="329"/>
      <c r="BI331" s="329"/>
      <c r="BJ331" s="329"/>
      <c r="BK331" s="329"/>
      <c r="BL331" s="329"/>
      <c r="BM331" s="329"/>
      <c r="BN331" s="329"/>
      <c r="BO331" s="329"/>
      <c r="BP331" s="329"/>
      <c r="BQ331" s="329"/>
      <c r="BR331" s="329"/>
      <c r="BS331" s="329"/>
      <c r="BT331" s="329"/>
      <c r="BU331" s="329"/>
      <c r="BV331" s="329"/>
      <c r="BW331" s="329"/>
      <c r="BX331" s="329"/>
      <c r="BY331" s="329"/>
      <c r="BZ331" s="329"/>
      <c r="CA331" s="329"/>
      <c r="CB331" s="329"/>
      <c r="CC331" s="329"/>
      <c r="CD331" s="329"/>
      <c r="CE331" s="329"/>
      <c r="CF331" s="329"/>
      <c r="CG331" s="329"/>
      <c r="CH331" s="329"/>
      <c r="CI331" s="329"/>
      <c r="CJ331" s="329"/>
      <c r="CK331" s="329"/>
      <c r="CL331" s="329"/>
      <c r="CM331" s="329"/>
      <c r="CN331" s="329"/>
      <c r="CO331" s="329"/>
      <c r="CP331" s="329"/>
      <c r="CQ331" s="329"/>
      <c r="CR331" s="329"/>
      <c r="CS331" s="329"/>
      <c r="CT331" s="329"/>
      <c r="CU331" s="329"/>
      <c r="CV331" s="329"/>
      <c r="CW331" s="329"/>
      <c r="CX331" s="329"/>
      <c r="CY331" s="329"/>
      <c r="CZ331" s="329"/>
      <c r="DA331" s="329"/>
      <c r="DB331" s="329"/>
      <c r="DC331" s="329"/>
      <c r="DD331" s="329"/>
      <c r="DE331" s="329"/>
      <c r="DF331" s="329"/>
      <c r="DG331" s="329"/>
      <c r="DH331" s="329"/>
      <c r="DI331" s="329"/>
      <c r="DJ331" s="329"/>
      <c r="DK331" s="329"/>
      <c r="DL331" s="329"/>
      <c r="DM331" s="329"/>
      <c r="DN331" s="329"/>
      <c r="DO331" s="329"/>
      <c r="DP331" s="329"/>
      <c r="DQ331" s="329"/>
      <c r="DR331" s="329"/>
      <c r="DS331" s="329"/>
      <c r="DT331" s="329"/>
      <c r="DU331" s="329"/>
      <c r="DV331" s="329"/>
      <c r="DW331" s="329"/>
      <c r="DX331" s="329"/>
      <c r="DY331" s="329"/>
      <c r="DZ331" s="329"/>
      <c r="EA331" s="329"/>
      <c r="EB331" s="329"/>
      <c r="EC331" s="329"/>
      <c r="ED331" s="329"/>
      <c r="EE331" s="329"/>
      <c r="EF331" s="329"/>
      <c r="EG331" s="329"/>
      <c r="EH331" s="329"/>
      <c r="EI331" s="329"/>
      <c r="EJ331" s="329"/>
      <c r="EK331" s="329"/>
      <c r="EL331" s="329"/>
      <c r="EM331" s="329"/>
      <c r="EN331" s="329"/>
      <c r="EO331" s="329"/>
      <c r="EP331" s="329"/>
      <c r="EQ331" s="329"/>
      <c r="ER331" s="329"/>
      <c r="ES331" s="329"/>
      <c r="ET331" s="329"/>
      <c r="EU331" s="329"/>
      <c r="EV331" s="329"/>
      <c r="EW331" s="329"/>
      <c r="EX331" s="329"/>
      <c r="EY331" s="329"/>
      <c r="EZ331" s="329"/>
      <c r="FA331" s="329"/>
      <c r="FB331" s="329"/>
      <c r="FC331" s="329"/>
      <c r="FD331" s="329"/>
      <c r="FE331" s="329"/>
      <c r="FF331" s="329"/>
      <c r="FG331" s="329"/>
      <c r="FH331" s="329"/>
      <c r="FI331" s="329"/>
      <c r="FJ331" s="329"/>
      <c r="FK331" s="329"/>
      <c r="FL331" s="329"/>
      <c r="FM331" s="329"/>
      <c r="FN331" s="329"/>
      <c r="FO331" s="329"/>
      <c r="FP331" s="329"/>
      <c r="FQ331" s="329"/>
      <c r="FR331" s="329"/>
      <c r="FS331" s="329"/>
      <c r="FT331" s="329"/>
      <c r="FU331" s="329"/>
      <c r="FV331" s="329"/>
      <c r="FW331" s="329"/>
      <c r="FX331" s="329"/>
      <c r="FY331" s="329"/>
      <c r="FZ331" s="329"/>
      <c r="GA331" s="329"/>
      <c r="GB331" s="329"/>
      <c r="GC331" s="329"/>
      <c r="GD331" s="329"/>
      <c r="GE331" s="329"/>
      <c r="GF331" s="329"/>
      <c r="GG331" s="329"/>
      <c r="GH331" s="329"/>
      <c r="GI331" s="329"/>
      <c r="GJ331" s="329"/>
      <c r="GK331" s="329"/>
      <c r="GL331" s="329"/>
      <c r="GM331" s="329"/>
      <c r="GN331" s="329"/>
      <c r="GO331" s="329"/>
      <c r="GP331" s="329"/>
      <c r="GQ331" s="329"/>
      <c r="GR331" s="329"/>
      <c r="GS331" s="329"/>
      <c r="GT331" s="329"/>
      <c r="GU331" s="329"/>
      <c r="GV331" s="329"/>
      <c r="GW331" s="329"/>
      <c r="GX331" s="329"/>
      <c r="GY331" s="329"/>
      <c r="GZ331" s="329"/>
      <c r="HA331" s="329"/>
      <c r="HB331" s="329"/>
      <c r="HC331" s="329"/>
      <c r="HD331" s="329"/>
      <c r="HE331" s="329"/>
      <c r="HF331" s="329"/>
      <c r="HG331" s="329"/>
      <c r="HH331" s="329"/>
      <c r="HI331" s="329"/>
      <c r="HJ331" s="329"/>
      <c r="HK331" s="329"/>
      <c r="HL331" s="329"/>
      <c r="HM331" s="329"/>
      <c r="HN331" s="329"/>
      <c r="HO331" s="329"/>
      <c r="HP331" s="329"/>
      <c r="HQ331" s="329"/>
      <c r="HR331" s="329"/>
      <c r="HS331" s="329"/>
      <c r="HT331" s="329"/>
      <c r="HU331" s="329"/>
      <c r="HV331" s="329"/>
      <c r="HW331" s="329"/>
      <c r="HX331" s="329"/>
      <c r="HY331" s="329"/>
      <c r="HZ331" s="329"/>
      <c r="IA331" s="329"/>
      <c r="IB331" s="329"/>
      <c r="IC331" s="329"/>
      <c r="ID331" s="329"/>
      <c r="IE331" s="329"/>
      <c r="IF331" s="329"/>
      <c r="IG331" s="329"/>
      <c r="IH331" s="329"/>
      <c r="II331" s="329"/>
      <c r="IJ331" s="329"/>
      <c r="IK331" s="329"/>
      <c r="IL331" s="329"/>
      <c r="IM331" s="329"/>
      <c r="IN331" s="329"/>
      <c r="IO331" s="329"/>
      <c r="IP331" s="329"/>
      <c r="IQ331" s="329"/>
      <c r="IR331" s="329"/>
      <c r="IS331" s="329"/>
      <c r="IT331" s="329"/>
      <c r="IU331" s="329"/>
      <c r="IV331" s="329"/>
    </row>
    <row r="332" s="525" customFormat="1" ht="31.5" spans="1:256">
      <c r="A332" s="353" t="s">
        <v>4517</v>
      </c>
      <c r="B332" s="307" t="s">
        <v>7690</v>
      </c>
      <c r="C332" s="365">
        <f ca="1">SUMIF(表1.2024年公共财政收入决算表!$A$6:$A$387,A332,表1.2024年公共财政收入决算表!$E$6:$E$387)</f>
        <v>16846</v>
      </c>
      <c r="D332" s="365">
        <f t="shared" si="88"/>
        <v>17688</v>
      </c>
      <c r="E332" s="348"/>
      <c r="F332" s="348">
        <v>17688</v>
      </c>
      <c r="G332" s="365">
        <f ca="1" t="shared" si="89"/>
        <v>842</v>
      </c>
      <c r="H332" s="365" t="str">
        <f ca="1" t="shared" si="91"/>
        <v>5.0%</v>
      </c>
      <c r="I332" s="22" t="str">
        <f ca="1" t="shared" si="92"/>
        <v>是</v>
      </c>
      <c r="J332" s="547" t="str">
        <f t="shared" si="90"/>
        <v>11002</v>
      </c>
      <c r="K332" s="93" t="str">
        <f t="shared" si="84"/>
        <v>项</v>
      </c>
      <c r="L332" s="545">
        <v>1</v>
      </c>
      <c r="M332" s="329"/>
      <c r="N332" s="329"/>
      <c r="O332" s="329"/>
      <c r="P332" s="329"/>
      <c r="Q332" s="329"/>
      <c r="R332" s="329"/>
      <c r="S332" s="329"/>
      <c r="T332" s="329"/>
      <c r="U332" s="329"/>
      <c r="V332" s="329"/>
      <c r="W332" s="329"/>
      <c r="X332" s="329"/>
      <c r="Y332" s="329"/>
      <c r="Z332" s="329"/>
      <c r="AA332" s="329"/>
      <c r="AB332" s="329"/>
      <c r="AC332" s="329"/>
      <c r="AD332" s="329"/>
      <c r="AE332" s="329"/>
      <c r="AF332" s="329"/>
      <c r="AG332" s="329"/>
      <c r="AH332" s="329"/>
      <c r="AI332" s="329"/>
      <c r="AJ332" s="329"/>
      <c r="AK332" s="329"/>
      <c r="AL332" s="329"/>
      <c r="AM332" s="329"/>
      <c r="AN332" s="329"/>
      <c r="AO332" s="329"/>
      <c r="AP332" s="329"/>
      <c r="AQ332" s="329"/>
      <c r="AR332" s="329"/>
      <c r="AS332" s="329"/>
      <c r="AT332" s="329"/>
      <c r="AU332" s="329"/>
      <c r="AV332" s="329"/>
      <c r="AW332" s="329"/>
      <c r="AX332" s="329"/>
      <c r="AY332" s="329"/>
      <c r="AZ332" s="329"/>
      <c r="BA332" s="329"/>
      <c r="BB332" s="329"/>
      <c r="BC332" s="329"/>
      <c r="BD332" s="329"/>
      <c r="BE332" s="329"/>
      <c r="BF332" s="329"/>
      <c r="BG332" s="329"/>
      <c r="BH332" s="329"/>
      <c r="BI332" s="329"/>
      <c r="BJ332" s="329"/>
      <c r="BK332" s="329"/>
      <c r="BL332" s="329"/>
      <c r="BM332" s="329"/>
      <c r="BN332" s="329"/>
      <c r="BO332" s="329"/>
      <c r="BP332" s="329"/>
      <c r="BQ332" s="329"/>
      <c r="BR332" s="329"/>
      <c r="BS332" s="329"/>
      <c r="BT332" s="329"/>
      <c r="BU332" s="329"/>
      <c r="BV332" s="329"/>
      <c r="BW332" s="329"/>
      <c r="BX332" s="329"/>
      <c r="BY332" s="329"/>
      <c r="BZ332" s="329"/>
      <c r="CA332" s="329"/>
      <c r="CB332" s="329"/>
      <c r="CC332" s="329"/>
      <c r="CD332" s="329"/>
      <c r="CE332" s="329"/>
      <c r="CF332" s="329"/>
      <c r="CG332" s="329"/>
      <c r="CH332" s="329"/>
      <c r="CI332" s="329"/>
      <c r="CJ332" s="329"/>
      <c r="CK332" s="329"/>
      <c r="CL332" s="329"/>
      <c r="CM332" s="329"/>
      <c r="CN332" s="329"/>
      <c r="CO332" s="329"/>
      <c r="CP332" s="329"/>
      <c r="CQ332" s="329"/>
      <c r="CR332" s="329"/>
      <c r="CS332" s="329"/>
      <c r="CT332" s="329"/>
      <c r="CU332" s="329"/>
      <c r="CV332" s="329"/>
      <c r="CW332" s="329"/>
      <c r="CX332" s="329"/>
      <c r="CY332" s="329"/>
      <c r="CZ332" s="329"/>
      <c r="DA332" s="329"/>
      <c r="DB332" s="329"/>
      <c r="DC332" s="329"/>
      <c r="DD332" s="329"/>
      <c r="DE332" s="329"/>
      <c r="DF332" s="329"/>
      <c r="DG332" s="329"/>
      <c r="DH332" s="329"/>
      <c r="DI332" s="329"/>
      <c r="DJ332" s="329"/>
      <c r="DK332" s="329"/>
      <c r="DL332" s="329"/>
      <c r="DM332" s="329"/>
      <c r="DN332" s="329"/>
      <c r="DO332" s="329"/>
      <c r="DP332" s="329"/>
      <c r="DQ332" s="329"/>
      <c r="DR332" s="329"/>
      <c r="DS332" s="329"/>
      <c r="DT332" s="329"/>
      <c r="DU332" s="329"/>
      <c r="DV332" s="329"/>
      <c r="DW332" s="329"/>
      <c r="DX332" s="329"/>
      <c r="DY332" s="329"/>
      <c r="DZ332" s="329"/>
      <c r="EA332" s="329"/>
      <c r="EB332" s="329"/>
      <c r="EC332" s="329"/>
      <c r="ED332" s="329"/>
      <c r="EE332" s="329"/>
      <c r="EF332" s="329"/>
      <c r="EG332" s="329"/>
      <c r="EH332" s="329"/>
      <c r="EI332" s="329"/>
      <c r="EJ332" s="329"/>
      <c r="EK332" s="329"/>
      <c r="EL332" s="329"/>
      <c r="EM332" s="329"/>
      <c r="EN332" s="329"/>
      <c r="EO332" s="329"/>
      <c r="EP332" s="329"/>
      <c r="EQ332" s="329"/>
      <c r="ER332" s="329"/>
      <c r="ES332" s="329"/>
      <c r="ET332" s="329"/>
      <c r="EU332" s="329"/>
      <c r="EV332" s="329"/>
      <c r="EW332" s="329"/>
      <c r="EX332" s="329"/>
      <c r="EY332" s="329"/>
      <c r="EZ332" s="329"/>
      <c r="FA332" s="329"/>
      <c r="FB332" s="329"/>
      <c r="FC332" s="329"/>
      <c r="FD332" s="329"/>
      <c r="FE332" s="329"/>
      <c r="FF332" s="329"/>
      <c r="FG332" s="329"/>
      <c r="FH332" s="329"/>
      <c r="FI332" s="329"/>
      <c r="FJ332" s="329"/>
      <c r="FK332" s="329"/>
      <c r="FL332" s="329"/>
      <c r="FM332" s="329"/>
      <c r="FN332" s="329"/>
      <c r="FO332" s="329"/>
      <c r="FP332" s="329"/>
      <c r="FQ332" s="329"/>
      <c r="FR332" s="329"/>
      <c r="FS332" s="329"/>
      <c r="FT332" s="329"/>
      <c r="FU332" s="329"/>
      <c r="FV332" s="329"/>
      <c r="FW332" s="329"/>
      <c r="FX332" s="329"/>
      <c r="FY332" s="329"/>
      <c r="FZ332" s="329"/>
      <c r="GA332" s="329"/>
      <c r="GB332" s="329"/>
      <c r="GC332" s="329"/>
      <c r="GD332" s="329"/>
      <c r="GE332" s="329"/>
      <c r="GF332" s="329"/>
      <c r="GG332" s="329"/>
      <c r="GH332" s="329"/>
      <c r="GI332" s="329"/>
      <c r="GJ332" s="329"/>
      <c r="GK332" s="329"/>
      <c r="GL332" s="329"/>
      <c r="GM332" s="329"/>
      <c r="GN332" s="329"/>
      <c r="GO332" s="329"/>
      <c r="GP332" s="329"/>
      <c r="GQ332" s="329"/>
      <c r="GR332" s="329"/>
      <c r="GS332" s="329"/>
      <c r="GT332" s="329"/>
      <c r="GU332" s="329"/>
      <c r="GV332" s="329"/>
      <c r="GW332" s="329"/>
      <c r="GX332" s="329"/>
      <c r="GY332" s="329"/>
      <c r="GZ332" s="329"/>
      <c r="HA332" s="329"/>
      <c r="HB332" s="329"/>
      <c r="HC332" s="329"/>
      <c r="HD332" s="329"/>
      <c r="HE332" s="329"/>
      <c r="HF332" s="329"/>
      <c r="HG332" s="329"/>
      <c r="HH332" s="329"/>
      <c r="HI332" s="329"/>
      <c r="HJ332" s="329"/>
      <c r="HK332" s="329"/>
      <c r="HL332" s="329"/>
      <c r="HM332" s="329"/>
      <c r="HN332" s="329"/>
      <c r="HO332" s="329"/>
      <c r="HP332" s="329"/>
      <c r="HQ332" s="329"/>
      <c r="HR332" s="329"/>
      <c r="HS332" s="329"/>
      <c r="HT332" s="329"/>
      <c r="HU332" s="329"/>
      <c r="HV332" s="329"/>
      <c r="HW332" s="329"/>
      <c r="HX332" s="329"/>
      <c r="HY332" s="329"/>
      <c r="HZ332" s="329"/>
      <c r="IA332" s="329"/>
      <c r="IB332" s="329"/>
      <c r="IC332" s="329"/>
      <c r="ID332" s="329"/>
      <c r="IE332" s="329"/>
      <c r="IF332" s="329"/>
      <c r="IG332" s="329"/>
      <c r="IH332" s="329"/>
      <c r="II332" s="329"/>
      <c r="IJ332" s="329"/>
      <c r="IK332" s="329"/>
      <c r="IL332" s="329"/>
      <c r="IM332" s="329"/>
      <c r="IN332" s="329"/>
      <c r="IO332" s="329"/>
      <c r="IP332" s="329"/>
      <c r="IQ332" s="329"/>
      <c r="IR332" s="329"/>
      <c r="IS332" s="329"/>
      <c r="IT332" s="329"/>
      <c r="IU332" s="329"/>
      <c r="IV332" s="329"/>
    </row>
    <row r="333" s="525" customFormat="1" ht="31.5" spans="1:256">
      <c r="A333" s="353" t="s">
        <v>4519</v>
      </c>
      <c r="B333" s="307" t="s">
        <v>7691</v>
      </c>
      <c r="C333" s="365">
        <f ca="1">SUMIF(表1.2024年公共财政收入决算表!$A$6:$A$387,A333,表1.2024年公共财政收入决算表!$E$6:$E$387)</f>
        <v>6190</v>
      </c>
      <c r="D333" s="365">
        <f t="shared" si="88"/>
        <v>6400</v>
      </c>
      <c r="E333" s="348">
        <v>165</v>
      </c>
      <c r="F333" s="348">
        <v>6235</v>
      </c>
      <c r="G333" s="365">
        <f ca="1" t="shared" si="89"/>
        <v>210</v>
      </c>
      <c r="H333" s="365" t="str">
        <f ca="1" t="shared" si="91"/>
        <v>3.4%</v>
      </c>
      <c r="I333" s="22" t="str">
        <f ca="1" t="shared" si="92"/>
        <v>是</v>
      </c>
      <c r="J333" s="547" t="str">
        <f t="shared" si="90"/>
        <v>11002</v>
      </c>
      <c r="K333" s="93" t="str">
        <f t="shared" si="84"/>
        <v>项</v>
      </c>
      <c r="L333" s="545">
        <v>1</v>
      </c>
      <c r="M333" s="329"/>
      <c r="N333" s="329"/>
      <c r="O333" s="329"/>
      <c r="P333" s="329"/>
      <c r="Q333" s="329"/>
      <c r="R333" s="329"/>
      <c r="S333" s="329"/>
      <c r="T333" s="329"/>
      <c r="U333" s="329"/>
      <c r="V333" s="329"/>
      <c r="W333" s="329"/>
      <c r="X333" s="329"/>
      <c r="Y333" s="329"/>
      <c r="Z333" s="329"/>
      <c r="AA333" s="329"/>
      <c r="AB333" s="329"/>
      <c r="AC333" s="329"/>
      <c r="AD333" s="329"/>
      <c r="AE333" s="329"/>
      <c r="AF333" s="329"/>
      <c r="AG333" s="329"/>
      <c r="AH333" s="329"/>
      <c r="AI333" s="329"/>
      <c r="AJ333" s="329"/>
      <c r="AK333" s="329"/>
      <c r="AL333" s="329"/>
      <c r="AM333" s="329"/>
      <c r="AN333" s="329"/>
      <c r="AO333" s="329"/>
      <c r="AP333" s="329"/>
      <c r="AQ333" s="329"/>
      <c r="AR333" s="329"/>
      <c r="AS333" s="329"/>
      <c r="AT333" s="329"/>
      <c r="AU333" s="329"/>
      <c r="AV333" s="329"/>
      <c r="AW333" s="329"/>
      <c r="AX333" s="329"/>
      <c r="AY333" s="329"/>
      <c r="AZ333" s="329"/>
      <c r="BA333" s="329"/>
      <c r="BB333" s="329"/>
      <c r="BC333" s="329"/>
      <c r="BD333" s="329"/>
      <c r="BE333" s="329"/>
      <c r="BF333" s="329"/>
      <c r="BG333" s="329"/>
      <c r="BH333" s="329"/>
      <c r="BI333" s="329"/>
      <c r="BJ333" s="329"/>
      <c r="BK333" s="329"/>
      <c r="BL333" s="329"/>
      <c r="BM333" s="329"/>
      <c r="BN333" s="329"/>
      <c r="BO333" s="329"/>
      <c r="BP333" s="329"/>
      <c r="BQ333" s="329"/>
      <c r="BR333" s="329"/>
      <c r="BS333" s="329"/>
      <c r="BT333" s="329"/>
      <c r="BU333" s="329"/>
      <c r="BV333" s="329"/>
      <c r="BW333" s="329"/>
      <c r="BX333" s="329"/>
      <c r="BY333" s="329"/>
      <c r="BZ333" s="329"/>
      <c r="CA333" s="329"/>
      <c r="CB333" s="329"/>
      <c r="CC333" s="329"/>
      <c r="CD333" s="329"/>
      <c r="CE333" s="329"/>
      <c r="CF333" s="329"/>
      <c r="CG333" s="329"/>
      <c r="CH333" s="329"/>
      <c r="CI333" s="329"/>
      <c r="CJ333" s="329"/>
      <c r="CK333" s="329"/>
      <c r="CL333" s="329"/>
      <c r="CM333" s="329"/>
      <c r="CN333" s="329"/>
      <c r="CO333" s="329"/>
      <c r="CP333" s="329"/>
      <c r="CQ333" s="329"/>
      <c r="CR333" s="329"/>
      <c r="CS333" s="329"/>
      <c r="CT333" s="329"/>
      <c r="CU333" s="329"/>
      <c r="CV333" s="329"/>
      <c r="CW333" s="329"/>
      <c r="CX333" s="329"/>
      <c r="CY333" s="329"/>
      <c r="CZ333" s="329"/>
      <c r="DA333" s="329"/>
      <c r="DB333" s="329"/>
      <c r="DC333" s="329"/>
      <c r="DD333" s="329"/>
      <c r="DE333" s="329"/>
      <c r="DF333" s="329"/>
      <c r="DG333" s="329"/>
      <c r="DH333" s="329"/>
      <c r="DI333" s="329"/>
      <c r="DJ333" s="329"/>
      <c r="DK333" s="329"/>
      <c r="DL333" s="329"/>
      <c r="DM333" s="329"/>
      <c r="DN333" s="329"/>
      <c r="DO333" s="329"/>
      <c r="DP333" s="329"/>
      <c r="DQ333" s="329"/>
      <c r="DR333" s="329"/>
      <c r="DS333" s="329"/>
      <c r="DT333" s="329"/>
      <c r="DU333" s="329"/>
      <c r="DV333" s="329"/>
      <c r="DW333" s="329"/>
      <c r="DX333" s="329"/>
      <c r="DY333" s="329"/>
      <c r="DZ333" s="329"/>
      <c r="EA333" s="329"/>
      <c r="EB333" s="329"/>
      <c r="EC333" s="329"/>
      <c r="ED333" s="329"/>
      <c r="EE333" s="329"/>
      <c r="EF333" s="329"/>
      <c r="EG333" s="329"/>
      <c r="EH333" s="329"/>
      <c r="EI333" s="329"/>
      <c r="EJ333" s="329"/>
      <c r="EK333" s="329"/>
      <c r="EL333" s="329"/>
      <c r="EM333" s="329"/>
      <c r="EN333" s="329"/>
      <c r="EO333" s="329"/>
      <c r="EP333" s="329"/>
      <c r="EQ333" s="329"/>
      <c r="ER333" s="329"/>
      <c r="ES333" s="329"/>
      <c r="ET333" s="329"/>
      <c r="EU333" s="329"/>
      <c r="EV333" s="329"/>
      <c r="EW333" s="329"/>
      <c r="EX333" s="329"/>
      <c r="EY333" s="329"/>
      <c r="EZ333" s="329"/>
      <c r="FA333" s="329"/>
      <c r="FB333" s="329"/>
      <c r="FC333" s="329"/>
      <c r="FD333" s="329"/>
      <c r="FE333" s="329"/>
      <c r="FF333" s="329"/>
      <c r="FG333" s="329"/>
      <c r="FH333" s="329"/>
      <c r="FI333" s="329"/>
      <c r="FJ333" s="329"/>
      <c r="FK333" s="329"/>
      <c r="FL333" s="329"/>
      <c r="FM333" s="329"/>
      <c r="FN333" s="329"/>
      <c r="FO333" s="329"/>
      <c r="FP333" s="329"/>
      <c r="FQ333" s="329"/>
      <c r="FR333" s="329"/>
      <c r="FS333" s="329"/>
      <c r="FT333" s="329"/>
      <c r="FU333" s="329"/>
      <c r="FV333" s="329"/>
      <c r="FW333" s="329"/>
      <c r="FX333" s="329"/>
      <c r="FY333" s="329"/>
      <c r="FZ333" s="329"/>
      <c r="GA333" s="329"/>
      <c r="GB333" s="329"/>
      <c r="GC333" s="329"/>
      <c r="GD333" s="329"/>
      <c r="GE333" s="329"/>
      <c r="GF333" s="329"/>
      <c r="GG333" s="329"/>
      <c r="GH333" s="329"/>
      <c r="GI333" s="329"/>
      <c r="GJ333" s="329"/>
      <c r="GK333" s="329"/>
      <c r="GL333" s="329"/>
      <c r="GM333" s="329"/>
      <c r="GN333" s="329"/>
      <c r="GO333" s="329"/>
      <c r="GP333" s="329"/>
      <c r="GQ333" s="329"/>
      <c r="GR333" s="329"/>
      <c r="GS333" s="329"/>
      <c r="GT333" s="329"/>
      <c r="GU333" s="329"/>
      <c r="GV333" s="329"/>
      <c r="GW333" s="329"/>
      <c r="GX333" s="329"/>
      <c r="GY333" s="329"/>
      <c r="GZ333" s="329"/>
      <c r="HA333" s="329"/>
      <c r="HB333" s="329"/>
      <c r="HC333" s="329"/>
      <c r="HD333" s="329"/>
      <c r="HE333" s="329"/>
      <c r="HF333" s="329"/>
      <c r="HG333" s="329"/>
      <c r="HH333" s="329"/>
      <c r="HI333" s="329"/>
      <c r="HJ333" s="329"/>
      <c r="HK333" s="329"/>
      <c r="HL333" s="329"/>
      <c r="HM333" s="329"/>
      <c r="HN333" s="329"/>
      <c r="HO333" s="329"/>
      <c r="HP333" s="329"/>
      <c r="HQ333" s="329"/>
      <c r="HR333" s="329"/>
      <c r="HS333" s="329"/>
      <c r="HT333" s="329"/>
      <c r="HU333" s="329"/>
      <c r="HV333" s="329"/>
      <c r="HW333" s="329"/>
      <c r="HX333" s="329"/>
      <c r="HY333" s="329"/>
      <c r="HZ333" s="329"/>
      <c r="IA333" s="329"/>
      <c r="IB333" s="329"/>
      <c r="IC333" s="329"/>
      <c r="ID333" s="329"/>
      <c r="IE333" s="329"/>
      <c r="IF333" s="329"/>
      <c r="IG333" s="329"/>
      <c r="IH333" s="329"/>
      <c r="II333" s="329"/>
      <c r="IJ333" s="329"/>
      <c r="IK333" s="329"/>
      <c r="IL333" s="329"/>
      <c r="IM333" s="329"/>
      <c r="IN333" s="329"/>
      <c r="IO333" s="329"/>
      <c r="IP333" s="329"/>
      <c r="IQ333" s="329"/>
      <c r="IR333" s="329"/>
      <c r="IS333" s="329"/>
      <c r="IT333" s="329"/>
      <c r="IU333" s="329"/>
      <c r="IV333" s="329"/>
    </row>
    <row r="334" s="525" customFormat="1" ht="31.5" spans="1:256">
      <c r="A334" s="353" t="s">
        <v>4521</v>
      </c>
      <c r="B334" s="307" t="s">
        <v>7692</v>
      </c>
      <c r="C334" s="365">
        <f ca="1">SUMIF(表1.2024年公共财政收入决算表!$A$6:$A$387,A334,表1.2024年公共财政收入决算表!$E$6:$E$387)</f>
        <v>4369</v>
      </c>
      <c r="D334" s="365">
        <f t="shared" si="88"/>
        <v>2150</v>
      </c>
      <c r="E334" s="348"/>
      <c r="F334" s="348">
        <v>2150</v>
      </c>
      <c r="G334" s="365">
        <f ca="1" t="shared" si="89"/>
        <v>-2219</v>
      </c>
      <c r="H334" s="365" t="str">
        <f ca="1" t="shared" si="91"/>
        <v>-50.8%</v>
      </c>
      <c r="I334" s="22" t="str">
        <f ca="1" t="shared" si="92"/>
        <v>是</v>
      </c>
      <c r="J334" s="547" t="str">
        <f t="shared" si="90"/>
        <v>11002</v>
      </c>
      <c r="K334" s="93" t="str">
        <f t="shared" ref="K334:K365" si="93">_xlfn.IFS(LEN(A334)=3,"类",LEN(A334)=5,"款",LEN(A334)=7,"项")</f>
        <v>项</v>
      </c>
      <c r="L334" s="545">
        <v>1</v>
      </c>
      <c r="M334" s="329"/>
      <c r="N334" s="329"/>
      <c r="O334" s="329"/>
      <c r="P334" s="329"/>
      <c r="Q334" s="329"/>
      <c r="R334" s="329"/>
      <c r="S334" s="329"/>
      <c r="T334" s="329"/>
      <c r="U334" s="329"/>
      <c r="V334" s="329"/>
      <c r="W334" s="329"/>
      <c r="X334" s="329"/>
      <c r="Y334" s="329"/>
      <c r="Z334" s="329"/>
      <c r="AA334" s="329"/>
      <c r="AB334" s="329"/>
      <c r="AC334" s="329"/>
      <c r="AD334" s="329"/>
      <c r="AE334" s="329"/>
      <c r="AF334" s="329"/>
      <c r="AG334" s="329"/>
      <c r="AH334" s="329"/>
      <c r="AI334" s="329"/>
      <c r="AJ334" s="329"/>
      <c r="AK334" s="329"/>
      <c r="AL334" s="329"/>
      <c r="AM334" s="329"/>
      <c r="AN334" s="329"/>
      <c r="AO334" s="329"/>
      <c r="AP334" s="329"/>
      <c r="AQ334" s="329"/>
      <c r="AR334" s="329"/>
      <c r="AS334" s="329"/>
      <c r="AT334" s="329"/>
      <c r="AU334" s="329"/>
      <c r="AV334" s="329"/>
      <c r="AW334" s="329"/>
      <c r="AX334" s="329"/>
      <c r="AY334" s="329"/>
      <c r="AZ334" s="329"/>
      <c r="BA334" s="329"/>
      <c r="BB334" s="329"/>
      <c r="BC334" s="329"/>
      <c r="BD334" s="329"/>
      <c r="BE334" s="329"/>
      <c r="BF334" s="329"/>
      <c r="BG334" s="329"/>
      <c r="BH334" s="329"/>
      <c r="BI334" s="329"/>
      <c r="BJ334" s="329"/>
      <c r="BK334" s="329"/>
      <c r="BL334" s="329"/>
      <c r="BM334" s="329"/>
      <c r="BN334" s="329"/>
      <c r="BO334" s="329"/>
      <c r="BP334" s="329"/>
      <c r="BQ334" s="329"/>
      <c r="BR334" s="329"/>
      <c r="BS334" s="329"/>
      <c r="BT334" s="329"/>
      <c r="BU334" s="329"/>
      <c r="BV334" s="329"/>
      <c r="BW334" s="329"/>
      <c r="BX334" s="329"/>
      <c r="BY334" s="329"/>
      <c r="BZ334" s="329"/>
      <c r="CA334" s="329"/>
      <c r="CB334" s="329"/>
      <c r="CC334" s="329"/>
      <c r="CD334" s="329"/>
      <c r="CE334" s="329"/>
      <c r="CF334" s="329"/>
      <c r="CG334" s="329"/>
      <c r="CH334" s="329"/>
      <c r="CI334" s="329"/>
      <c r="CJ334" s="329"/>
      <c r="CK334" s="329"/>
      <c r="CL334" s="329"/>
      <c r="CM334" s="329"/>
      <c r="CN334" s="329"/>
      <c r="CO334" s="329"/>
      <c r="CP334" s="329"/>
      <c r="CQ334" s="329"/>
      <c r="CR334" s="329"/>
      <c r="CS334" s="329"/>
      <c r="CT334" s="329"/>
      <c r="CU334" s="329"/>
      <c r="CV334" s="329"/>
      <c r="CW334" s="329"/>
      <c r="CX334" s="329"/>
      <c r="CY334" s="329"/>
      <c r="CZ334" s="329"/>
      <c r="DA334" s="329"/>
      <c r="DB334" s="329"/>
      <c r="DC334" s="329"/>
      <c r="DD334" s="329"/>
      <c r="DE334" s="329"/>
      <c r="DF334" s="329"/>
      <c r="DG334" s="329"/>
      <c r="DH334" s="329"/>
      <c r="DI334" s="329"/>
      <c r="DJ334" s="329"/>
      <c r="DK334" s="329"/>
      <c r="DL334" s="329"/>
      <c r="DM334" s="329"/>
      <c r="DN334" s="329"/>
      <c r="DO334" s="329"/>
      <c r="DP334" s="329"/>
      <c r="DQ334" s="329"/>
      <c r="DR334" s="329"/>
      <c r="DS334" s="329"/>
      <c r="DT334" s="329"/>
      <c r="DU334" s="329"/>
      <c r="DV334" s="329"/>
      <c r="DW334" s="329"/>
      <c r="DX334" s="329"/>
      <c r="DY334" s="329"/>
      <c r="DZ334" s="329"/>
      <c r="EA334" s="329"/>
      <c r="EB334" s="329"/>
      <c r="EC334" s="329"/>
      <c r="ED334" s="329"/>
      <c r="EE334" s="329"/>
      <c r="EF334" s="329"/>
      <c r="EG334" s="329"/>
      <c r="EH334" s="329"/>
      <c r="EI334" s="329"/>
      <c r="EJ334" s="329"/>
      <c r="EK334" s="329"/>
      <c r="EL334" s="329"/>
      <c r="EM334" s="329"/>
      <c r="EN334" s="329"/>
      <c r="EO334" s="329"/>
      <c r="EP334" s="329"/>
      <c r="EQ334" s="329"/>
      <c r="ER334" s="329"/>
      <c r="ES334" s="329"/>
      <c r="ET334" s="329"/>
      <c r="EU334" s="329"/>
      <c r="EV334" s="329"/>
      <c r="EW334" s="329"/>
      <c r="EX334" s="329"/>
      <c r="EY334" s="329"/>
      <c r="EZ334" s="329"/>
      <c r="FA334" s="329"/>
      <c r="FB334" s="329"/>
      <c r="FC334" s="329"/>
      <c r="FD334" s="329"/>
      <c r="FE334" s="329"/>
      <c r="FF334" s="329"/>
      <c r="FG334" s="329"/>
      <c r="FH334" s="329"/>
      <c r="FI334" s="329"/>
      <c r="FJ334" s="329"/>
      <c r="FK334" s="329"/>
      <c r="FL334" s="329"/>
      <c r="FM334" s="329"/>
      <c r="FN334" s="329"/>
      <c r="FO334" s="329"/>
      <c r="FP334" s="329"/>
      <c r="FQ334" s="329"/>
      <c r="FR334" s="329"/>
      <c r="FS334" s="329"/>
      <c r="FT334" s="329"/>
      <c r="FU334" s="329"/>
      <c r="FV334" s="329"/>
      <c r="FW334" s="329"/>
      <c r="FX334" s="329"/>
      <c r="FY334" s="329"/>
      <c r="FZ334" s="329"/>
      <c r="GA334" s="329"/>
      <c r="GB334" s="329"/>
      <c r="GC334" s="329"/>
      <c r="GD334" s="329"/>
      <c r="GE334" s="329"/>
      <c r="GF334" s="329"/>
      <c r="GG334" s="329"/>
      <c r="GH334" s="329"/>
      <c r="GI334" s="329"/>
      <c r="GJ334" s="329"/>
      <c r="GK334" s="329"/>
      <c r="GL334" s="329"/>
      <c r="GM334" s="329"/>
      <c r="GN334" s="329"/>
      <c r="GO334" s="329"/>
      <c r="GP334" s="329"/>
      <c r="GQ334" s="329"/>
      <c r="GR334" s="329"/>
      <c r="GS334" s="329"/>
      <c r="GT334" s="329"/>
      <c r="GU334" s="329"/>
      <c r="GV334" s="329"/>
      <c r="GW334" s="329"/>
      <c r="GX334" s="329"/>
      <c r="GY334" s="329"/>
      <c r="GZ334" s="329"/>
      <c r="HA334" s="329"/>
      <c r="HB334" s="329"/>
      <c r="HC334" s="329"/>
      <c r="HD334" s="329"/>
      <c r="HE334" s="329"/>
      <c r="HF334" s="329"/>
      <c r="HG334" s="329"/>
      <c r="HH334" s="329"/>
      <c r="HI334" s="329"/>
      <c r="HJ334" s="329"/>
      <c r="HK334" s="329"/>
      <c r="HL334" s="329"/>
      <c r="HM334" s="329"/>
      <c r="HN334" s="329"/>
      <c r="HO334" s="329"/>
      <c r="HP334" s="329"/>
      <c r="HQ334" s="329"/>
      <c r="HR334" s="329"/>
      <c r="HS334" s="329"/>
      <c r="HT334" s="329"/>
      <c r="HU334" s="329"/>
      <c r="HV334" s="329"/>
      <c r="HW334" s="329"/>
      <c r="HX334" s="329"/>
      <c r="HY334" s="329"/>
      <c r="HZ334" s="329"/>
      <c r="IA334" s="329"/>
      <c r="IB334" s="329"/>
      <c r="IC334" s="329"/>
      <c r="ID334" s="329"/>
      <c r="IE334" s="329"/>
      <c r="IF334" s="329"/>
      <c r="IG334" s="329"/>
      <c r="IH334" s="329"/>
      <c r="II334" s="329"/>
      <c r="IJ334" s="329"/>
      <c r="IK334" s="329"/>
      <c r="IL334" s="329"/>
      <c r="IM334" s="329"/>
      <c r="IN334" s="329"/>
      <c r="IO334" s="329"/>
      <c r="IP334" s="329"/>
      <c r="IQ334" s="329"/>
      <c r="IR334" s="329"/>
      <c r="IS334" s="329"/>
      <c r="IT334" s="329"/>
      <c r="IU334" s="329"/>
      <c r="IV334" s="329"/>
    </row>
    <row r="335" s="524" customFormat="1" ht="31.5" hidden="1" spans="1:256">
      <c r="A335" s="353" t="s">
        <v>4523</v>
      </c>
      <c r="B335" s="307" t="s">
        <v>4524</v>
      </c>
      <c r="C335" s="365">
        <f ca="1">SUMIF(表1.2024年公共财政收入决算表!$A$6:$A$387,A335,表1.2024年公共财政收入决算表!$E$6:$E$387)</f>
        <v>0</v>
      </c>
      <c r="D335" s="365">
        <f t="shared" si="88"/>
        <v>0</v>
      </c>
      <c r="E335" s="348"/>
      <c r="F335" s="348"/>
      <c r="G335" s="348">
        <f ca="1" t="shared" si="89"/>
        <v>0</v>
      </c>
      <c r="H335" s="348" t="str">
        <f ca="1" t="shared" si="91"/>
        <v/>
      </c>
      <c r="I335" s="22" t="str">
        <f ca="1" t="shared" si="92"/>
        <v>否</v>
      </c>
      <c r="J335" s="547" t="str">
        <f t="shared" si="90"/>
        <v>11002</v>
      </c>
      <c r="K335" s="93" t="str">
        <f t="shared" si="93"/>
        <v>项</v>
      </c>
      <c r="L335" s="329"/>
      <c r="M335" s="329"/>
      <c r="N335" s="329"/>
      <c r="O335" s="329"/>
      <c r="P335" s="329"/>
      <c r="Q335" s="329"/>
      <c r="R335" s="329"/>
      <c r="S335" s="329"/>
      <c r="T335" s="329"/>
      <c r="U335" s="329"/>
      <c r="V335" s="329"/>
      <c r="W335" s="329"/>
      <c r="X335" s="329"/>
      <c r="Y335" s="329"/>
      <c r="Z335" s="329"/>
      <c r="AA335" s="329"/>
      <c r="AB335" s="329"/>
      <c r="AC335" s="329"/>
      <c r="AD335" s="329"/>
      <c r="AE335" s="329"/>
      <c r="AF335" s="329"/>
      <c r="AG335" s="329"/>
      <c r="AH335" s="329"/>
      <c r="AI335" s="329"/>
      <c r="AJ335" s="329"/>
      <c r="AK335" s="329"/>
      <c r="AL335" s="329"/>
      <c r="AM335" s="329"/>
      <c r="AN335" s="329"/>
      <c r="AO335" s="329"/>
      <c r="AP335" s="329"/>
      <c r="AQ335" s="329"/>
      <c r="AR335" s="329"/>
      <c r="AS335" s="329"/>
      <c r="AT335" s="329"/>
      <c r="AU335" s="329"/>
      <c r="AV335" s="329"/>
      <c r="AW335" s="329"/>
      <c r="AX335" s="329"/>
      <c r="AY335" s="329"/>
      <c r="AZ335" s="329"/>
      <c r="BA335" s="329"/>
      <c r="BB335" s="329"/>
      <c r="BC335" s="329"/>
      <c r="BD335" s="329"/>
      <c r="BE335" s="329"/>
      <c r="BF335" s="329"/>
      <c r="BG335" s="329"/>
      <c r="BH335" s="329"/>
      <c r="BI335" s="329"/>
      <c r="BJ335" s="329"/>
      <c r="BK335" s="329"/>
      <c r="BL335" s="329"/>
      <c r="BM335" s="329"/>
      <c r="BN335" s="329"/>
      <c r="BO335" s="329"/>
      <c r="BP335" s="329"/>
      <c r="BQ335" s="329"/>
      <c r="BR335" s="329"/>
      <c r="BS335" s="329"/>
      <c r="BT335" s="329"/>
      <c r="BU335" s="329"/>
      <c r="BV335" s="329"/>
      <c r="BW335" s="329"/>
      <c r="BX335" s="329"/>
      <c r="BY335" s="329"/>
      <c r="BZ335" s="329"/>
      <c r="CA335" s="329"/>
      <c r="CB335" s="329"/>
      <c r="CC335" s="329"/>
      <c r="CD335" s="329"/>
      <c r="CE335" s="329"/>
      <c r="CF335" s="329"/>
      <c r="CG335" s="329"/>
      <c r="CH335" s="329"/>
      <c r="CI335" s="329"/>
      <c r="CJ335" s="329"/>
      <c r="CK335" s="329"/>
      <c r="CL335" s="329"/>
      <c r="CM335" s="329"/>
      <c r="CN335" s="329"/>
      <c r="CO335" s="329"/>
      <c r="CP335" s="329"/>
      <c r="CQ335" s="329"/>
      <c r="CR335" s="329"/>
      <c r="CS335" s="329"/>
      <c r="CT335" s="329"/>
      <c r="CU335" s="329"/>
      <c r="CV335" s="329"/>
      <c r="CW335" s="329"/>
      <c r="CX335" s="329"/>
      <c r="CY335" s="329"/>
      <c r="CZ335" s="329"/>
      <c r="DA335" s="329"/>
      <c r="DB335" s="329"/>
      <c r="DC335" s="329"/>
      <c r="DD335" s="329"/>
      <c r="DE335" s="329"/>
      <c r="DF335" s="329"/>
      <c r="DG335" s="329"/>
      <c r="DH335" s="329"/>
      <c r="DI335" s="329"/>
      <c r="DJ335" s="329"/>
      <c r="DK335" s="329"/>
      <c r="DL335" s="329"/>
      <c r="DM335" s="329"/>
      <c r="DN335" s="329"/>
      <c r="DO335" s="329"/>
      <c r="DP335" s="329"/>
      <c r="DQ335" s="329"/>
      <c r="DR335" s="329"/>
      <c r="DS335" s="329"/>
      <c r="DT335" s="329"/>
      <c r="DU335" s="329"/>
      <c r="DV335" s="329"/>
      <c r="DW335" s="329"/>
      <c r="DX335" s="329"/>
      <c r="DY335" s="329"/>
      <c r="DZ335" s="329"/>
      <c r="EA335" s="329"/>
      <c r="EB335" s="329"/>
      <c r="EC335" s="329"/>
      <c r="ED335" s="329"/>
      <c r="EE335" s="329"/>
      <c r="EF335" s="329"/>
      <c r="EG335" s="329"/>
      <c r="EH335" s="329"/>
      <c r="EI335" s="329"/>
      <c r="EJ335" s="329"/>
      <c r="EK335" s="329"/>
      <c r="EL335" s="329"/>
      <c r="EM335" s="329"/>
      <c r="EN335" s="329"/>
      <c r="EO335" s="329"/>
      <c r="EP335" s="329"/>
      <c r="EQ335" s="329"/>
      <c r="ER335" s="329"/>
      <c r="ES335" s="329"/>
      <c r="ET335" s="329"/>
      <c r="EU335" s="329"/>
      <c r="EV335" s="329"/>
      <c r="EW335" s="329"/>
      <c r="EX335" s="329"/>
      <c r="EY335" s="329"/>
      <c r="EZ335" s="329"/>
      <c r="FA335" s="329"/>
      <c r="FB335" s="329"/>
      <c r="FC335" s="329"/>
      <c r="FD335" s="329"/>
      <c r="FE335" s="329"/>
      <c r="FF335" s="329"/>
      <c r="FG335" s="329"/>
      <c r="FH335" s="329"/>
      <c r="FI335" s="329"/>
      <c r="FJ335" s="329"/>
      <c r="FK335" s="329"/>
      <c r="FL335" s="329"/>
      <c r="FM335" s="329"/>
      <c r="FN335" s="329"/>
      <c r="FO335" s="329"/>
      <c r="FP335" s="329"/>
      <c r="FQ335" s="329"/>
      <c r="FR335" s="329"/>
      <c r="FS335" s="329"/>
      <c r="FT335" s="329"/>
      <c r="FU335" s="329"/>
      <c r="FV335" s="329"/>
      <c r="FW335" s="329"/>
      <c r="FX335" s="329"/>
      <c r="FY335" s="329"/>
      <c r="FZ335" s="329"/>
      <c r="GA335" s="329"/>
      <c r="GB335" s="329"/>
      <c r="GC335" s="329"/>
      <c r="GD335" s="329"/>
      <c r="GE335" s="329"/>
      <c r="GF335" s="329"/>
      <c r="GG335" s="329"/>
      <c r="GH335" s="329"/>
      <c r="GI335" s="329"/>
      <c r="GJ335" s="329"/>
      <c r="GK335" s="329"/>
      <c r="GL335" s="329"/>
      <c r="GM335" s="329"/>
      <c r="GN335" s="329"/>
      <c r="GO335" s="329"/>
      <c r="GP335" s="329"/>
      <c r="GQ335" s="329"/>
      <c r="GR335" s="329"/>
      <c r="GS335" s="329"/>
      <c r="GT335" s="329"/>
      <c r="GU335" s="329"/>
      <c r="GV335" s="329"/>
      <c r="GW335" s="329"/>
      <c r="GX335" s="329"/>
      <c r="GY335" s="329"/>
      <c r="GZ335" s="329"/>
      <c r="HA335" s="329"/>
      <c r="HB335" s="329"/>
      <c r="HC335" s="329"/>
      <c r="HD335" s="329"/>
      <c r="HE335" s="329"/>
      <c r="HF335" s="329"/>
      <c r="HG335" s="329"/>
      <c r="HH335" s="329"/>
      <c r="HI335" s="329"/>
      <c r="HJ335" s="329"/>
      <c r="HK335" s="329"/>
      <c r="HL335" s="329"/>
      <c r="HM335" s="329"/>
      <c r="HN335" s="329"/>
      <c r="HO335" s="329"/>
      <c r="HP335" s="329"/>
      <c r="HQ335" s="329"/>
      <c r="HR335" s="329"/>
      <c r="HS335" s="329"/>
      <c r="HT335" s="329"/>
      <c r="HU335" s="329"/>
      <c r="HV335" s="329"/>
      <c r="HW335" s="329"/>
      <c r="HX335" s="329"/>
      <c r="HY335" s="329"/>
      <c r="HZ335" s="329"/>
      <c r="IA335" s="329"/>
      <c r="IB335" s="329"/>
      <c r="IC335" s="329"/>
      <c r="ID335" s="329"/>
      <c r="IE335" s="329"/>
      <c r="IF335" s="329"/>
      <c r="IG335" s="329"/>
      <c r="IH335" s="329"/>
      <c r="II335" s="329"/>
      <c r="IJ335" s="329"/>
      <c r="IK335" s="329"/>
      <c r="IL335" s="329"/>
      <c r="IM335" s="329"/>
      <c r="IN335" s="329"/>
      <c r="IO335" s="329"/>
      <c r="IP335" s="329"/>
      <c r="IQ335" s="329"/>
      <c r="IR335" s="329"/>
      <c r="IS335" s="329"/>
      <c r="IT335" s="329"/>
      <c r="IU335" s="329"/>
      <c r="IV335" s="329"/>
    </row>
    <row r="336" s="525" customFormat="1" ht="31.5" spans="1:256">
      <c r="A336" s="353" t="s">
        <v>4525</v>
      </c>
      <c r="B336" s="307" t="s">
        <v>7693</v>
      </c>
      <c r="C336" s="365">
        <f ca="1">SUMIF(表1.2024年公共财政收入决算表!$A$6:$A$387,A336,表1.2024年公共财政收入决算表!$E$6:$E$387)</f>
        <v>11244</v>
      </c>
      <c r="D336" s="365">
        <f t="shared" si="88"/>
        <v>14530</v>
      </c>
      <c r="E336" s="348"/>
      <c r="F336" s="348">
        <v>14530</v>
      </c>
      <c r="G336" s="365">
        <f ca="1" t="shared" si="89"/>
        <v>3286</v>
      </c>
      <c r="H336" s="365" t="str">
        <f ca="1" t="shared" si="91"/>
        <v>29.2%</v>
      </c>
      <c r="I336" s="22" t="str">
        <f ca="1" t="shared" si="92"/>
        <v>是</v>
      </c>
      <c r="J336" s="547" t="str">
        <f t="shared" si="90"/>
        <v>11002</v>
      </c>
      <c r="K336" s="93" t="str">
        <f t="shared" si="93"/>
        <v>项</v>
      </c>
      <c r="L336" s="545">
        <v>1</v>
      </c>
      <c r="M336" s="329"/>
      <c r="N336" s="329"/>
      <c r="O336" s="329"/>
      <c r="P336" s="329"/>
      <c r="Q336" s="329"/>
      <c r="R336" s="329"/>
      <c r="S336" s="329"/>
      <c r="T336" s="329"/>
      <c r="U336" s="329"/>
      <c r="V336" s="329"/>
      <c r="W336" s="329"/>
      <c r="X336" s="329"/>
      <c r="Y336" s="329"/>
      <c r="Z336" s="329"/>
      <c r="AA336" s="329"/>
      <c r="AB336" s="329"/>
      <c r="AC336" s="329"/>
      <c r="AD336" s="329"/>
      <c r="AE336" s="329"/>
      <c r="AF336" s="329"/>
      <c r="AG336" s="329"/>
      <c r="AH336" s="329"/>
      <c r="AI336" s="329"/>
      <c r="AJ336" s="329"/>
      <c r="AK336" s="329"/>
      <c r="AL336" s="329"/>
      <c r="AM336" s="329"/>
      <c r="AN336" s="329"/>
      <c r="AO336" s="329"/>
      <c r="AP336" s="329"/>
      <c r="AQ336" s="329"/>
      <c r="AR336" s="329"/>
      <c r="AS336" s="329"/>
      <c r="AT336" s="329"/>
      <c r="AU336" s="329"/>
      <c r="AV336" s="329"/>
      <c r="AW336" s="329"/>
      <c r="AX336" s="329"/>
      <c r="AY336" s="329"/>
      <c r="AZ336" s="329"/>
      <c r="BA336" s="329"/>
      <c r="BB336" s="329"/>
      <c r="BC336" s="329"/>
      <c r="BD336" s="329"/>
      <c r="BE336" s="329"/>
      <c r="BF336" s="329"/>
      <c r="BG336" s="329"/>
      <c r="BH336" s="329"/>
      <c r="BI336" s="329"/>
      <c r="BJ336" s="329"/>
      <c r="BK336" s="329"/>
      <c r="BL336" s="329"/>
      <c r="BM336" s="329"/>
      <c r="BN336" s="329"/>
      <c r="BO336" s="329"/>
      <c r="BP336" s="329"/>
      <c r="BQ336" s="329"/>
      <c r="BR336" s="329"/>
      <c r="BS336" s="329"/>
      <c r="BT336" s="329"/>
      <c r="BU336" s="329"/>
      <c r="BV336" s="329"/>
      <c r="BW336" s="329"/>
      <c r="BX336" s="329"/>
      <c r="BY336" s="329"/>
      <c r="BZ336" s="329"/>
      <c r="CA336" s="329"/>
      <c r="CB336" s="329"/>
      <c r="CC336" s="329"/>
      <c r="CD336" s="329"/>
      <c r="CE336" s="329"/>
      <c r="CF336" s="329"/>
      <c r="CG336" s="329"/>
      <c r="CH336" s="329"/>
      <c r="CI336" s="329"/>
      <c r="CJ336" s="329"/>
      <c r="CK336" s="329"/>
      <c r="CL336" s="329"/>
      <c r="CM336" s="329"/>
      <c r="CN336" s="329"/>
      <c r="CO336" s="329"/>
      <c r="CP336" s="329"/>
      <c r="CQ336" s="329"/>
      <c r="CR336" s="329"/>
      <c r="CS336" s="329"/>
      <c r="CT336" s="329"/>
      <c r="CU336" s="329"/>
      <c r="CV336" s="329"/>
      <c r="CW336" s="329"/>
      <c r="CX336" s="329"/>
      <c r="CY336" s="329"/>
      <c r="CZ336" s="329"/>
      <c r="DA336" s="329"/>
      <c r="DB336" s="329"/>
      <c r="DC336" s="329"/>
      <c r="DD336" s="329"/>
      <c r="DE336" s="329"/>
      <c r="DF336" s="329"/>
      <c r="DG336" s="329"/>
      <c r="DH336" s="329"/>
      <c r="DI336" s="329"/>
      <c r="DJ336" s="329"/>
      <c r="DK336" s="329"/>
      <c r="DL336" s="329"/>
      <c r="DM336" s="329"/>
      <c r="DN336" s="329"/>
      <c r="DO336" s="329"/>
      <c r="DP336" s="329"/>
      <c r="DQ336" s="329"/>
      <c r="DR336" s="329"/>
      <c r="DS336" s="329"/>
      <c r="DT336" s="329"/>
      <c r="DU336" s="329"/>
      <c r="DV336" s="329"/>
      <c r="DW336" s="329"/>
      <c r="DX336" s="329"/>
      <c r="DY336" s="329"/>
      <c r="DZ336" s="329"/>
      <c r="EA336" s="329"/>
      <c r="EB336" s="329"/>
      <c r="EC336" s="329"/>
      <c r="ED336" s="329"/>
      <c r="EE336" s="329"/>
      <c r="EF336" s="329"/>
      <c r="EG336" s="329"/>
      <c r="EH336" s="329"/>
      <c r="EI336" s="329"/>
      <c r="EJ336" s="329"/>
      <c r="EK336" s="329"/>
      <c r="EL336" s="329"/>
      <c r="EM336" s="329"/>
      <c r="EN336" s="329"/>
      <c r="EO336" s="329"/>
      <c r="EP336" s="329"/>
      <c r="EQ336" s="329"/>
      <c r="ER336" s="329"/>
      <c r="ES336" s="329"/>
      <c r="ET336" s="329"/>
      <c r="EU336" s="329"/>
      <c r="EV336" s="329"/>
      <c r="EW336" s="329"/>
      <c r="EX336" s="329"/>
      <c r="EY336" s="329"/>
      <c r="EZ336" s="329"/>
      <c r="FA336" s="329"/>
      <c r="FB336" s="329"/>
      <c r="FC336" s="329"/>
      <c r="FD336" s="329"/>
      <c r="FE336" s="329"/>
      <c r="FF336" s="329"/>
      <c r="FG336" s="329"/>
      <c r="FH336" s="329"/>
      <c r="FI336" s="329"/>
      <c r="FJ336" s="329"/>
      <c r="FK336" s="329"/>
      <c r="FL336" s="329"/>
      <c r="FM336" s="329"/>
      <c r="FN336" s="329"/>
      <c r="FO336" s="329"/>
      <c r="FP336" s="329"/>
      <c r="FQ336" s="329"/>
      <c r="FR336" s="329"/>
      <c r="FS336" s="329"/>
      <c r="FT336" s="329"/>
      <c r="FU336" s="329"/>
      <c r="FV336" s="329"/>
      <c r="FW336" s="329"/>
      <c r="FX336" s="329"/>
      <c r="FY336" s="329"/>
      <c r="FZ336" s="329"/>
      <c r="GA336" s="329"/>
      <c r="GB336" s="329"/>
      <c r="GC336" s="329"/>
      <c r="GD336" s="329"/>
      <c r="GE336" s="329"/>
      <c r="GF336" s="329"/>
      <c r="GG336" s="329"/>
      <c r="GH336" s="329"/>
      <c r="GI336" s="329"/>
      <c r="GJ336" s="329"/>
      <c r="GK336" s="329"/>
      <c r="GL336" s="329"/>
      <c r="GM336" s="329"/>
      <c r="GN336" s="329"/>
      <c r="GO336" s="329"/>
      <c r="GP336" s="329"/>
      <c r="GQ336" s="329"/>
      <c r="GR336" s="329"/>
      <c r="GS336" s="329"/>
      <c r="GT336" s="329"/>
      <c r="GU336" s="329"/>
      <c r="GV336" s="329"/>
      <c r="GW336" s="329"/>
      <c r="GX336" s="329"/>
      <c r="GY336" s="329"/>
      <c r="GZ336" s="329"/>
      <c r="HA336" s="329"/>
      <c r="HB336" s="329"/>
      <c r="HC336" s="329"/>
      <c r="HD336" s="329"/>
      <c r="HE336" s="329"/>
      <c r="HF336" s="329"/>
      <c r="HG336" s="329"/>
      <c r="HH336" s="329"/>
      <c r="HI336" s="329"/>
      <c r="HJ336" s="329"/>
      <c r="HK336" s="329"/>
      <c r="HL336" s="329"/>
      <c r="HM336" s="329"/>
      <c r="HN336" s="329"/>
      <c r="HO336" s="329"/>
      <c r="HP336" s="329"/>
      <c r="HQ336" s="329"/>
      <c r="HR336" s="329"/>
      <c r="HS336" s="329"/>
      <c r="HT336" s="329"/>
      <c r="HU336" s="329"/>
      <c r="HV336" s="329"/>
      <c r="HW336" s="329"/>
      <c r="HX336" s="329"/>
      <c r="HY336" s="329"/>
      <c r="HZ336" s="329"/>
      <c r="IA336" s="329"/>
      <c r="IB336" s="329"/>
      <c r="IC336" s="329"/>
      <c r="ID336" s="329"/>
      <c r="IE336" s="329"/>
      <c r="IF336" s="329"/>
      <c r="IG336" s="329"/>
      <c r="IH336" s="329"/>
      <c r="II336" s="329"/>
      <c r="IJ336" s="329"/>
      <c r="IK336" s="329"/>
      <c r="IL336" s="329"/>
      <c r="IM336" s="329"/>
      <c r="IN336" s="329"/>
      <c r="IO336" s="329"/>
      <c r="IP336" s="329"/>
      <c r="IQ336" s="329"/>
      <c r="IR336" s="329"/>
      <c r="IS336" s="329"/>
      <c r="IT336" s="329"/>
      <c r="IU336" s="329"/>
      <c r="IV336" s="329"/>
    </row>
    <row r="337" s="525" customFormat="1" ht="31.5" spans="1:256">
      <c r="A337" s="353" t="s">
        <v>4527</v>
      </c>
      <c r="B337" s="307" t="s">
        <v>7694</v>
      </c>
      <c r="C337" s="365">
        <f ca="1">SUMIF(表1.2024年公共财政收入决算表!$A$6:$A$387,A337,表1.2024年公共财政收入决算表!$E$6:$E$387)</f>
        <v>3744</v>
      </c>
      <c r="D337" s="365">
        <f t="shared" si="88"/>
        <v>4371</v>
      </c>
      <c r="E337" s="348"/>
      <c r="F337" s="348">
        <v>4371</v>
      </c>
      <c r="G337" s="365">
        <f ca="1" t="shared" si="89"/>
        <v>627</v>
      </c>
      <c r="H337" s="365" t="str">
        <f ca="1" t="shared" si="91"/>
        <v>16.7%</v>
      </c>
      <c r="I337" s="22" t="str">
        <f ca="1" t="shared" si="92"/>
        <v>是</v>
      </c>
      <c r="J337" s="547" t="str">
        <f t="shared" si="90"/>
        <v>11002</v>
      </c>
      <c r="K337" s="93" t="str">
        <f t="shared" si="93"/>
        <v>项</v>
      </c>
      <c r="L337" s="545">
        <v>1</v>
      </c>
      <c r="M337" s="329"/>
      <c r="N337" s="329"/>
      <c r="O337" s="329"/>
      <c r="P337" s="329"/>
      <c r="Q337" s="329"/>
      <c r="R337" s="329"/>
      <c r="S337" s="329"/>
      <c r="T337" s="329"/>
      <c r="U337" s="329"/>
      <c r="V337" s="329"/>
      <c r="W337" s="329"/>
      <c r="X337" s="329"/>
      <c r="Y337" s="329"/>
      <c r="Z337" s="329"/>
      <c r="AA337" s="329"/>
      <c r="AB337" s="329"/>
      <c r="AC337" s="329"/>
      <c r="AD337" s="329"/>
      <c r="AE337" s="329"/>
      <c r="AF337" s="329"/>
      <c r="AG337" s="329"/>
      <c r="AH337" s="329"/>
      <c r="AI337" s="329"/>
      <c r="AJ337" s="329"/>
      <c r="AK337" s="329"/>
      <c r="AL337" s="329"/>
      <c r="AM337" s="329"/>
      <c r="AN337" s="329"/>
      <c r="AO337" s="329"/>
      <c r="AP337" s="329"/>
      <c r="AQ337" s="329"/>
      <c r="AR337" s="329"/>
      <c r="AS337" s="329"/>
      <c r="AT337" s="329"/>
      <c r="AU337" s="329"/>
      <c r="AV337" s="329"/>
      <c r="AW337" s="329"/>
      <c r="AX337" s="329"/>
      <c r="AY337" s="329"/>
      <c r="AZ337" s="329"/>
      <c r="BA337" s="329"/>
      <c r="BB337" s="329"/>
      <c r="BC337" s="329"/>
      <c r="BD337" s="329"/>
      <c r="BE337" s="329"/>
      <c r="BF337" s="329"/>
      <c r="BG337" s="329"/>
      <c r="BH337" s="329"/>
      <c r="BI337" s="329"/>
      <c r="BJ337" s="329"/>
      <c r="BK337" s="329"/>
      <c r="BL337" s="329"/>
      <c r="BM337" s="329"/>
      <c r="BN337" s="329"/>
      <c r="BO337" s="329"/>
      <c r="BP337" s="329"/>
      <c r="BQ337" s="329"/>
      <c r="BR337" s="329"/>
      <c r="BS337" s="329"/>
      <c r="BT337" s="329"/>
      <c r="BU337" s="329"/>
      <c r="BV337" s="329"/>
      <c r="BW337" s="329"/>
      <c r="BX337" s="329"/>
      <c r="BY337" s="329"/>
      <c r="BZ337" s="329"/>
      <c r="CA337" s="329"/>
      <c r="CB337" s="329"/>
      <c r="CC337" s="329"/>
      <c r="CD337" s="329"/>
      <c r="CE337" s="329"/>
      <c r="CF337" s="329"/>
      <c r="CG337" s="329"/>
      <c r="CH337" s="329"/>
      <c r="CI337" s="329"/>
      <c r="CJ337" s="329"/>
      <c r="CK337" s="329"/>
      <c r="CL337" s="329"/>
      <c r="CM337" s="329"/>
      <c r="CN337" s="329"/>
      <c r="CO337" s="329"/>
      <c r="CP337" s="329"/>
      <c r="CQ337" s="329"/>
      <c r="CR337" s="329"/>
      <c r="CS337" s="329"/>
      <c r="CT337" s="329"/>
      <c r="CU337" s="329"/>
      <c r="CV337" s="329"/>
      <c r="CW337" s="329"/>
      <c r="CX337" s="329"/>
      <c r="CY337" s="329"/>
      <c r="CZ337" s="329"/>
      <c r="DA337" s="329"/>
      <c r="DB337" s="329"/>
      <c r="DC337" s="329"/>
      <c r="DD337" s="329"/>
      <c r="DE337" s="329"/>
      <c r="DF337" s="329"/>
      <c r="DG337" s="329"/>
      <c r="DH337" s="329"/>
      <c r="DI337" s="329"/>
      <c r="DJ337" s="329"/>
      <c r="DK337" s="329"/>
      <c r="DL337" s="329"/>
      <c r="DM337" s="329"/>
      <c r="DN337" s="329"/>
      <c r="DO337" s="329"/>
      <c r="DP337" s="329"/>
      <c r="DQ337" s="329"/>
      <c r="DR337" s="329"/>
      <c r="DS337" s="329"/>
      <c r="DT337" s="329"/>
      <c r="DU337" s="329"/>
      <c r="DV337" s="329"/>
      <c r="DW337" s="329"/>
      <c r="DX337" s="329"/>
      <c r="DY337" s="329"/>
      <c r="DZ337" s="329"/>
      <c r="EA337" s="329"/>
      <c r="EB337" s="329"/>
      <c r="EC337" s="329"/>
      <c r="ED337" s="329"/>
      <c r="EE337" s="329"/>
      <c r="EF337" s="329"/>
      <c r="EG337" s="329"/>
      <c r="EH337" s="329"/>
      <c r="EI337" s="329"/>
      <c r="EJ337" s="329"/>
      <c r="EK337" s="329"/>
      <c r="EL337" s="329"/>
      <c r="EM337" s="329"/>
      <c r="EN337" s="329"/>
      <c r="EO337" s="329"/>
      <c r="EP337" s="329"/>
      <c r="EQ337" s="329"/>
      <c r="ER337" s="329"/>
      <c r="ES337" s="329"/>
      <c r="ET337" s="329"/>
      <c r="EU337" s="329"/>
      <c r="EV337" s="329"/>
      <c r="EW337" s="329"/>
      <c r="EX337" s="329"/>
      <c r="EY337" s="329"/>
      <c r="EZ337" s="329"/>
      <c r="FA337" s="329"/>
      <c r="FB337" s="329"/>
      <c r="FC337" s="329"/>
      <c r="FD337" s="329"/>
      <c r="FE337" s="329"/>
      <c r="FF337" s="329"/>
      <c r="FG337" s="329"/>
      <c r="FH337" s="329"/>
      <c r="FI337" s="329"/>
      <c r="FJ337" s="329"/>
      <c r="FK337" s="329"/>
      <c r="FL337" s="329"/>
      <c r="FM337" s="329"/>
      <c r="FN337" s="329"/>
      <c r="FO337" s="329"/>
      <c r="FP337" s="329"/>
      <c r="FQ337" s="329"/>
      <c r="FR337" s="329"/>
      <c r="FS337" s="329"/>
      <c r="FT337" s="329"/>
      <c r="FU337" s="329"/>
      <c r="FV337" s="329"/>
      <c r="FW337" s="329"/>
      <c r="FX337" s="329"/>
      <c r="FY337" s="329"/>
      <c r="FZ337" s="329"/>
      <c r="GA337" s="329"/>
      <c r="GB337" s="329"/>
      <c r="GC337" s="329"/>
      <c r="GD337" s="329"/>
      <c r="GE337" s="329"/>
      <c r="GF337" s="329"/>
      <c r="GG337" s="329"/>
      <c r="GH337" s="329"/>
      <c r="GI337" s="329"/>
      <c r="GJ337" s="329"/>
      <c r="GK337" s="329"/>
      <c r="GL337" s="329"/>
      <c r="GM337" s="329"/>
      <c r="GN337" s="329"/>
      <c r="GO337" s="329"/>
      <c r="GP337" s="329"/>
      <c r="GQ337" s="329"/>
      <c r="GR337" s="329"/>
      <c r="GS337" s="329"/>
      <c r="GT337" s="329"/>
      <c r="GU337" s="329"/>
      <c r="GV337" s="329"/>
      <c r="GW337" s="329"/>
      <c r="GX337" s="329"/>
      <c r="GY337" s="329"/>
      <c r="GZ337" s="329"/>
      <c r="HA337" s="329"/>
      <c r="HB337" s="329"/>
      <c r="HC337" s="329"/>
      <c r="HD337" s="329"/>
      <c r="HE337" s="329"/>
      <c r="HF337" s="329"/>
      <c r="HG337" s="329"/>
      <c r="HH337" s="329"/>
      <c r="HI337" s="329"/>
      <c r="HJ337" s="329"/>
      <c r="HK337" s="329"/>
      <c r="HL337" s="329"/>
      <c r="HM337" s="329"/>
      <c r="HN337" s="329"/>
      <c r="HO337" s="329"/>
      <c r="HP337" s="329"/>
      <c r="HQ337" s="329"/>
      <c r="HR337" s="329"/>
      <c r="HS337" s="329"/>
      <c r="HT337" s="329"/>
      <c r="HU337" s="329"/>
      <c r="HV337" s="329"/>
      <c r="HW337" s="329"/>
      <c r="HX337" s="329"/>
      <c r="HY337" s="329"/>
      <c r="HZ337" s="329"/>
      <c r="IA337" s="329"/>
      <c r="IB337" s="329"/>
      <c r="IC337" s="329"/>
      <c r="ID337" s="329"/>
      <c r="IE337" s="329"/>
      <c r="IF337" s="329"/>
      <c r="IG337" s="329"/>
      <c r="IH337" s="329"/>
      <c r="II337" s="329"/>
      <c r="IJ337" s="329"/>
      <c r="IK337" s="329"/>
      <c r="IL337" s="329"/>
      <c r="IM337" s="329"/>
      <c r="IN337" s="329"/>
      <c r="IO337" s="329"/>
      <c r="IP337" s="329"/>
      <c r="IQ337" s="329"/>
      <c r="IR337" s="329"/>
      <c r="IS337" s="329"/>
      <c r="IT337" s="329"/>
      <c r="IU337" s="329"/>
      <c r="IV337" s="329"/>
    </row>
    <row r="338" s="524" customFormat="1" ht="31.5" hidden="1" spans="1:256">
      <c r="A338" s="353" t="s">
        <v>4529</v>
      </c>
      <c r="B338" s="307" t="s">
        <v>4530</v>
      </c>
      <c r="C338" s="365">
        <f ca="1">SUMIF(表1.2024年公共财政收入决算表!$A$6:$A$387,A338,表1.2024年公共财政收入决算表!$E$6:$E$387)</f>
        <v>0</v>
      </c>
      <c r="D338" s="365">
        <f t="shared" si="88"/>
        <v>0</v>
      </c>
      <c r="E338" s="348"/>
      <c r="F338" s="348"/>
      <c r="G338" s="348">
        <f ca="1" t="shared" si="89"/>
        <v>0</v>
      </c>
      <c r="H338" s="348" t="str">
        <f ca="1" t="shared" si="91"/>
        <v/>
      </c>
      <c r="I338" s="22" t="str">
        <f ca="1" t="shared" si="92"/>
        <v>否</v>
      </c>
      <c r="J338" s="547" t="str">
        <f t="shared" si="90"/>
        <v>11002</v>
      </c>
      <c r="K338" s="93" t="str">
        <f t="shared" si="93"/>
        <v>项</v>
      </c>
      <c r="L338" s="329"/>
      <c r="M338" s="329"/>
      <c r="N338" s="329"/>
      <c r="O338" s="329"/>
      <c r="P338" s="329"/>
      <c r="Q338" s="329"/>
      <c r="R338" s="329"/>
      <c r="S338" s="329"/>
      <c r="T338" s="329"/>
      <c r="U338" s="329"/>
      <c r="V338" s="329"/>
      <c r="W338" s="329"/>
      <c r="X338" s="329"/>
      <c r="Y338" s="329"/>
      <c r="Z338" s="329"/>
      <c r="AA338" s="329"/>
      <c r="AB338" s="329"/>
      <c r="AC338" s="329"/>
      <c r="AD338" s="329"/>
      <c r="AE338" s="329"/>
      <c r="AF338" s="329"/>
      <c r="AG338" s="329"/>
      <c r="AH338" s="329"/>
      <c r="AI338" s="329"/>
      <c r="AJ338" s="329"/>
      <c r="AK338" s="329"/>
      <c r="AL338" s="329"/>
      <c r="AM338" s="329"/>
      <c r="AN338" s="329"/>
      <c r="AO338" s="329"/>
      <c r="AP338" s="329"/>
      <c r="AQ338" s="329"/>
      <c r="AR338" s="329"/>
      <c r="AS338" s="329"/>
      <c r="AT338" s="329"/>
      <c r="AU338" s="329"/>
      <c r="AV338" s="329"/>
      <c r="AW338" s="329"/>
      <c r="AX338" s="329"/>
      <c r="AY338" s="329"/>
      <c r="AZ338" s="329"/>
      <c r="BA338" s="329"/>
      <c r="BB338" s="329"/>
      <c r="BC338" s="329"/>
      <c r="BD338" s="329"/>
      <c r="BE338" s="329"/>
      <c r="BF338" s="329"/>
      <c r="BG338" s="329"/>
      <c r="BH338" s="329"/>
      <c r="BI338" s="329"/>
      <c r="BJ338" s="329"/>
      <c r="BK338" s="329"/>
      <c r="BL338" s="329"/>
      <c r="BM338" s="329"/>
      <c r="BN338" s="329"/>
      <c r="BO338" s="329"/>
      <c r="BP338" s="329"/>
      <c r="BQ338" s="329"/>
      <c r="BR338" s="329"/>
      <c r="BS338" s="329"/>
      <c r="BT338" s="329"/>
      <c r="BU338" s="329"/>
      <c r="BV338" s="329"/>
      <c r="BW338" s="329"/>
      <c r="BX338" s="329"/>
      <c r="BY338" s="329"/>
      <c r="BZ338" s="329"/>
      <c r="CA338" s="329"/>
      <c r="CB338" s="329"/>
      <c r="CC338" s="329"/>
      <c r="CD338" s="329"/>
      <c r="CE338" s="329"/>
      <c r="CF338" s="329"/>
      <c r="CG338" s="329"/>
      <c r="CH338" s="329"/>
      <c r="CI338" s="329"/>
      <c r="CJ338" s="329"/>
      <c r="CK338" s="329"/>
      <c r="CL338" s="329"/>
      <c r="CM338" s="329"/>
      <c r="CN338" s="329"/>
      <c r="CO338" s="329"/>
      <c r="CP338" s="329"/>
      <c r="CQ338" s="329"/>
      <c r="CR338" s="329"/>
      <c r="CS338" s="329"/>
      <c r="CT338" s="329"/>
      <c r="CU338" s="329"/>
      <c r="CV338" s="329"/>
      <c r="CW338" s="329"/>
      <c r="CX338" s="329"/>
      <c r="CY338" s="329"/>
      <c r="CZ338" s="329"/>
      <c r="DA338" s="329"/>
      <c r="DB338" s="329"/>
      <c r="DC338" s="329"/>
      <c r="DD338" s="329"/>
      <c r="DE338" s="329"/>
      <c r="DF338" s="329"/>
      <c r="DG338" s="329"/>
      <c r="DH338" s="329"/>
      <c r="DI338" s="329"/>
      <c r="DJ338" s="329"/>
      <c r="DK338" s="329"/>
      <c r="DL338" s="329"/>
      <c r="DM338" s="329"/>
      <c r="DN338" s="329"/>
      <c r="DO338" s="329"/>
      <c r="DP338" s="329"/>
      <c r="DQ338" s="329"/>
      <c r="DR338" s="329"/>
      <c r="DS338" s="329"/>
      <c r="DT338" s="329"/>
      <c r="DU338" s="329"/>
      <c r="DV338" s="329"/>
      <c r="DW338" s="329"/>
      <c r="DX338" s="329"/>
      <c r="DY338" s="329"/>
      <c r="DZ338" s="329"/>
      <c r="EA338" s="329"/>
      <c r="EB338" s="329"/>
      <c r="EC338" s="329"/>
      <c r="ED338" s="329"/>
      <c r="EE338" s="329"/>
      <c r="EF338" s="329"/>
      <c r="EG338" s="329"/>
      <c r="EH338" s="329"/>
      <c r="EI338" s="329"/>
      <c r="EJ338" s="329"/>
      <c r="EK338" s="329"/>
      <c r="EL338" s="329"/>
      <c r="EM338" s="329"/>
      <c r="EN338" s="329"/>
      <c r="EO338" s="329"/>
      <c r="EP338" s="329"/>
      <c r="EQ338" s="329"/>
      <c r="ER338" s="329"/>
      <c r="ES338" s="329"/>
      <c r="ET338" s="329"/>
      <c r="EU338" s="329"/>
      <c r="EV338" s="329"/>
      <c r="EW338" s="329"/>
      <c r="EX338" s="329"/>
      <c r="EY338" s="329"/>
      <c r="EZ338" s="329"/>
      <c r="FA338" s="329"/>
      <c r="FB338" s="329"/>
      <c r="FC338" s="329"/>
      <c r="FD338" s="329"/>
      <c r="FE338" s="329"/>
      <c r="FF338" s="329"/>
      <c r="FG338" s="329"/>
      <c r="FH338" s="329"/>
      <c r="FI338" s="329"/>
      <c r="FJ338" s="329"/>
      <c r="FK338" s="329"/>
      <c r="FL338" s="329"/>
      <c r="FM338" s="329"/>
      <c r="FN338" s="329"/>
      <c r="FO338" s="329"/>
      <c r="FP338" s="329"/>
      <c r="FQ338" s="329"/>
      <c r="FR338" s="329"/>
      <c r="FS338" s="329"/>
      <c r="FT338" s="329"/>
      <c r="FU338" s="329"/>
      <c r="FV338" s="329"/>
      <c r="FW338" s="329"/>
      <c r="FX338" s="329"/>
      <c r="FY338" s="329"/>
      <c r="FZ338" s="329"/>
      <c r="GA338" s="329"/>
      <c r="GB338" s="329"/>
      <c r="GC338" s="329"/>
      <c r="GD338" s="329"/>
      <c r="GE338" s="329"/>
      <c r="GF338" s="329"/>
      <c r="GG338" s="329"/>
      <c r="GH338" s="329"/>
      <c r="GI338" s="329"/>
      <c r="GJ338" s="329"/>
      <c r="GK338" s="329"/>
      <c r="GL338" s="329"/>
      <c r="GM338" s="329"/>
      <c r="GN338" s="329"/>
      <c r="GO338" s="329"/>
      <c r="GP338" s="329"/>
      <c r="GQ338" s="329"/>
      <c r="GR338" s="329"/>
      <c r="GS338" s="329"/>
      <c r="GT338" s="329"/>
      <c r="GU338" s="329"/>
      <c r="GV338" s="329"/>
      <c r="GW338" s="329"/>
      <c r="GX338" s="329"/>
      <c r="GY338" s="329"/>
      <c r="GZ338" s="329"/>
      <c r="HA338" s="329"/>
      <c r="HB338" s="329"/>
      <c r="HC338" s="329"/>
      <c r="HD338" s="329"/>
      <c r="HE338" s="329"/>
      <c r="HF338" s="329"/>
      <c r="HG338" s="329"/>
      <c r="HH338" s="329"/>
      <c r="HI338" s="329"/>
      <c r="HJ338" s="329"/>
      <c r="HK338" s="329"/>
      <c r="HL338" s="329"/>
      <c r="HM338" s="329"/>
      <c r="HN338" s="329"/>
      <c r="HO338" s="329"/>
      <c r="HP338" s="329"/>
      <c r="HQ338" s="329"/>
      <c r="HR338" s="329"/>
      <c r="HS338" s="329"/>
      <c r="HT338" s="329"/>
      <c r="HU338" s="329"/>
      <c r="HV338" s="329"/>
      <c r="HW338" s="329"/>
      <c r="HX338" s="329"/>
      <c r="HY338" s="329"/>
      <c r="HZ338" s="329"/>
      <c r="IA338" s="329"/>
      <c r="IB338" s="329"/>
      <c r="IC338" s="329"/>
      <c r="ID338" s="329"/>
      <c r="IE338" s="329"/>
      <c r="IF338" s="329"/>
      <c r="IG338" s="329"/>
      <c r="IH338" s="329"/>
      <c r="II338" s="329"/>
      <c r="IJ338" s="329"/>
      <c r="IK338" s="329"/>
      <c r="IL338" s="329"/>
      <c r="IM338" s="329"/>
      <c r="IN338" s="329"/>
      <c r="IO338" s="329"/>
      <c r="IP338" s="329"/>
      <c r="IQ338" s="329"/>
      <c r="IR338" s="329"/>
      <c r="IS338" s="329"/>
      <c r="IT338" s="329"/>
      <c r="IU338" s="329"/>
      <c r="IV338" s="329"/>
    </row>
    <row r="339" s="524" customFormat="1" ht="31.5" hidden="1" spans="1:256">
      <c r="A339" s="353" t="s">
        <v>4531</v>
      </c>
      <c r="B339" s="307" t="s">
        <v>4532</v>
      </c>
      <c r="C339" s="365">
        <f ca="1">SUMIF(表1.2024年公共财政收入决算表!$A$6:$A$387,A339,表1.2024年公共财政收入决算表!$E$6:$E$387)</f>
        <v>0</v>
      </c>
      <c r="D339" s="365">
        <f t="shared" si="88"/>
        <v>0</v>
      </c>
      <c r="E339" s="348"/>
      <c r="F339" s="348"/>
      <c r="G339" s="348">
        <f ca="1" t="shared" si="89"/>
        <v>0</v>
      </c>
      <c r="H339" s="348" t="str">
        <f ca="1" t="shared" si="91"/>
        <v/>
      </c>
      <c r="I339" s="22" t="str">
        <f ca="1" t="shared" si="92"/>
        <v>否</v>
      </c>
      <c r="J339" s="547" t="str">
        <f t="shared" si="90"/>
        <v>11002</v>
      </c>
      <c r="K339" s="93" t="str">
        <f t="shared" si="93"/>
        <v>项</v>
      </c>
      <c r="L339" s="329"/>
      <c r="M339" s="329"/>
      <c r="N339" s="329"/>
      <c r="O339" s="329"/>
      <c r="P339" s="329"/>
      <c r="Q339" s="329"/>
      <c r="R339" s="329"/>
      <c r="S339" s="329"/>
      <c r="T339" s="329"/>
      <c r="U339" s="329"/>
      <c r="V339" s="329"/>
      <c r="W339" s="329"/>
      <c r="X339" s="329"/>
      <c r="Y339" s="329"/>
      <c r="Z339" s="329"/>
      <c r="AA339" s="329"/>
      <c r="AB339" s="329"/>
      <c r="AC339" s="329"/>
      <c r="AD339" s="329"/>
      <c r="AE339" s="329"/>
      <c r="AF339" s="329"/>
      <c r="AG339" s="329"/>
      <c r="AH339" s="329"/>
      <c r="AI339" s="329"/>
      <c r="AJ339" s="329"/>
      <c r="AK339" s="329"/>
      <c r="AL339" s="329"/>
      <c r="AM339" s="329"/>
      <c r="AN339" s="329"/>
      <c r="AO339" s="329"/>
      <c r="AP339" s="329"/>
      <c r="AQ339" s="329"/>
      <c r="AR339" s="329"/>
      <c r="AS339" s="329"/>
      <c r="AT339" s="329"/>
      <c r="AU339" s="329"/>
      <c r="AV339" s="329"/>
      <c r="AW339" s="329"/>
      <c r="AX339" s="329"/>
      <c r="AY339" s="329"/>
      <c r="AZ339" s="329"/>
      <c r="BA339" s="329"/>
      <c r="BB339" s="329"/>
      <c r="BC339" s="329"/>
      <c r="BD339" s="329"/>
      <c r="BE339" s="329"/>
      <c r="BF339" s="329"/>
      <c r="BG339" s="329"/>
      <c r="BH339" s="329"/>
      <c r="BI339" s="329"/>
      <c r="BJ339" s="329"/>
      <c r="BK339" s="329"/>
      <c r="BL339" s="329"/>
      <c r="BM339" s="329"/>
      <c r="BN339" s="329"/>
      <c r="BO339" s="329"/>
      <c r="BP339" s="329"/>
      <c r="BQ339" s="329"/>
      <c r="BR339" s="329"/>
      <c r="BS339" s="329"/>
      <c r="BT339" s="329"/>
      <c r="BU339" s="329"/>
      <c r="BV339" s="329"/>
      <c r="BW339" s="329"/>
      <c r="BX339" s="329"/>
      <c r="BY339" s="329"/>
      <c r="BZ339" s="329"/>
      <c r="CA339" s="329"/>
      <c r="CB339" s="329"/>
      <c r="CC339" s="329"/>
      <c r="CD339" s="329"/>
      <c r="CE339" s="329"/>
      <c r="CF339" s="329"/>
      <c r="CG339" s="329"/>
      <c r="CH339" s="329"/>
      <c r="CI339" s="329"/>
      <c r="CJ339" s="329"/>
      <c r="CK339" s="329"/>
      <c r="CL339" s="329"/>
      <c r="CM339" s="329"/>
      <c r="CN339" s="329"/>
      <c r="CO339" s="329"/>
      <c r="CP339" s="329"/>
      <c r="CQ339" s="329"/>
      <c r="CR339" s="329"/>
      <c r="CS339" s="329"/>
      <c r="CT339" s="329"/>
      <c r="CU339" s="329"/>
      <c r="CV339" s="329"/>
      <c r="CW339" s="329"/>
      <c r="CX339" s="329"/>
      <c r="CY339" s="329"/>
      <c r="CZ339" s="329"/>
      <c r="DA339" s="329"/>
      <c r="DB339" s="329"/>
      <c r="DC339" s="329"/>
      <c r="DD339" s="329"/>
      <c r="DE339" s="329"/>
      <c r="DF339" s="329"/>
      <c r="DG339" s="329"/>
      <c r="DH339" s="329"/>
      <c r="DI339" s="329"/>
      <c r="DJ339" s="329"/>
      <c r="DK339" s="329"/>
      <c r="DL339" s="329"/>
      <c r="DM339" s="329"/>
      <c r="DN339" s="329"/>
      <c r="DO339" s="329"/>
      <c r="DP339" s="329"/>
      <c r="DQ339" s="329"/>
      <c r="DR339" s="329"/>
      <c r="DS339" s="329"/>
      <c r="DT339" s="329"/>
      <c r="DU339" s="329"/>
      <c r="DV339" s="329"/>
      <c r="DW339" s="329"/>
      <c r="DX339" s="329"/>
      <c r="DY339" s="329"/>
      <c r="DZ339" s="329"/>
      <c r="EA339" s="329"/>
      <c r="EB339" s="329"/>
      <c r="EC339" s="329"/>
      <c r="ED339" s="329"/>
      <c r="EE339" s="329"/>
      <c r="EF339" s="329"/>
      <c r="EG339" s="329"/>
      <c r="EH339" s="329"/>
      <c r="EI339" s="329"/>
      <c r="EJ339" s="329"/>
      <c r="EK339" s="329"/>
      <c r="EL339" s="329"/>
      <c r="EM339" s="329"/>
      <c r="EN339" s="329"/>
      <c r="EO339" s="329"/>
      <c r="EP339" s="329"/>
      <c r="EQ339" s="329"/>
      <c r="ER339" s="329"/>
      <c r="ES339" s="329"/>
      <c r="ET339" s="329"/>
      <c r="EU339" s="329"/>
      <c r="EV339" s="329"/>
      <c r="EW339" s="329"/>
      <c r="EX339" s="329"/>
      <c r="EY339" s="329"/>
      <c r="EZ339" s="329"/>
      <c r="FA339" s="329"/>
      <c r="FB339" s="329"/>
      <c r="FC339" s="329"/>
      <c r="FD339" s="329"/>
      <c r="FE339" s="329"/>
      <c r="FF339" s="329"/>
      <c r="FG339" s="329"/>
      <c r="FH339" s="329"/>
      <c r="FI339" s="329"/>
      <c r="FJ339" s="329"/>
      <c r="FK339" s="329"/>
      <c r="FL339" s="329"/>
      <c r="FM339" s="329"/>
      <c r="FN339" s="329"/>
      <c r="FO339" s="329"/>
      <c r="FP339" s="329"/>
      <c r="FQ339" s="329"/>
      <c r="FR339" s="329"/>
      <c r="FS339" s="329"/>
      <c r="FT339" s="329"/>
      <c r="FU339" s="329"/>
      <c r="FV339" s="329"/>
      <c r="FW339" s="329"/>
      <c r="FX339" s="329"/>
      <c r="FY339" s="329"/>
      <c r="FZ339" s="329"/>
      <c r="GA339" s="329"/>
      <c r="GB339" s="329"/>
      <c r="GC339" s="329"/>
      <c r="GD339" s="329"/>
      <c r="GE339" s="329"/>
      <c r="GF339" s="329"/>
      <c r="GG339" s="329"/>
      <c r="GH339" s="329"/>
      <c r="GI339" s="329"/>
      <c r="GJ339" s="329"/>
      <c r="GK339" s="329"/>
      <c r="GL339" s="329"/>
      <c r="GM339" s="329"/>
      <c r="GN339" s="329"/>
      <c r="GO339" s="329"/>
      <c r="GP339" s="329"/>
      <c r="GQ339" s="329"/>
      <c r="GR339" s="329"/>
      <c r="GS339" s="329"/>
      <c r="GT339" s="329"/>
      <c r="GU339" s="329"/>
      <c r="GV339" s="329"/>
      <c r="GW339" s="329"/>
      <c r="GX339" s="329"/>
      <c r="GY339" s="329"/>
      <c r="GZ339" s="329"/>
      <c r="HA339" s="329"/>
      <c r="HB339" s="329"/>
      <c r="HC339" s="329"/>
      <c r="HD339" s="329"/>
      <c r="HE339" s="329"/>
      <c r="HF339" s="329"/>
      <c r="HG339" s="329"/>
      <c r="HH339" s="329"/>
      <c r="HI339" s="329"/>
      <c r="HJ339" s="329"/>
      <c r="HK339" s="329"/>
      <c r="HL339" s="329"/>
      <c r="HM339" s="329"/>
      <c r="HN339" s="329"/>
      <c r="HO339" s="329"/>
      <c r="HP339" s="329"/>
      <c r="HQ339" s="329"/>
      <c r="HR339" s="329"/>
      <c r="HS339" s="329"/>
      <c r="HT339" s="329"/>
      <c r="HU339" s="329"/>
      <c r="HV339" s="329"/>
      <c r="HW339" s="329"/>
      <c r="HX339" s="329"/>
      <c r="HY339" s="329"/>
      <c r="HZ339" s="329"/>
      <c r="IA339" s="329"/>
      <c r="IB339" s="329"/>
      <c r="IC339" s="329"/>
      <c r="ID339" s="329"/>
      <c r="IE339" s="329"/>
      <c r="IF339" s="329"/>
      <c r="IG339" s="329"/>
      <c r="IH339" s="329"/>
      <c r="II339" s="329"/>
      <c r="IJ339" s="329"/>
      <c r="IK339" s="329"/>
      <c r="IL339" s="329"/>
      <c r="IM339" s="329"/>
      <c r="IN339" s="329"/>
      <c r="IO339" s="329"/>
      <c r="IP339" s="329"/>
      <c r="IQ339" s="329"/>
      <c r="IR339" s="329"/>
      <c r="IS339" s="329"/>
      <c r="IT339" s="329"/>
      <c r="IU339" s="329"/>
      <c r="IV339" s="329"/>
    </row>
    <row r="340" s="524" customFormat="1" ht="31.5" hidden="1" spans="1:256">
      <c r="A340" s="353" t="s">
        <v>4533</v>
      </c>
      <c r="B340" s="307" t="s">
        <v>4534</v>
      </c>
      <c r="C340" s="365">
        <f ca="1">SUMIF(表1.2024年公共财政收入决算表!$A$6:$A$387,A340,表1.2024年公共财政收入决算表!$E$6:$E$387)</f>
        <v>0</v>
      </c>
      <c r="D340" s="365">
        <f t="shared" si="88"/>
        <v>0</v>
      </c>
      <c r="E340" s="348"/>
      <c r="F340" s="348"/>
      <c r="G340" s="348">
        <f ca="1" t="shared" si="89"/>
        <v>0</v>
      </c>
      <c r="H340" s="348" t="str">
        <f ca="1" t="shared" si="91"/>
        <v/>
      </c>
      <c r="I340" s="22" t="str">
        <f ca="1" t="shared" si="92"/>
        <v>否</v>
      </c>
      <c r="J340" s="547" t="str">
        <f t="shared" si="90"/>
        <v>11002</v>
      </c>
      <c r="K340" s="93" t="str">
        <f t="shared" si="93"/>
        <v>项</v>
      </c>
      <c r="L340" s="329"/>
      <c r="M340" s="329"/>
      <c r="N340" s="329"/>
      <c r="O340" s="329"/>
      <c r="P340" s="329"/>
      <c r="Q340" s="329"/>
      <c r="R340" s="329"/>
      <c r="S340" s="329"/>
      <c r="T340" s="329"/>
      <c r="U340" s="329"/>
      <c r="V340" s="329"/>
      <c r="W340" s="329"/>
      <c r="X340" s="329"/>
      <c r="Y340" s="329"/>
      <c r="Z340" s="329"/>
      <c r="AA340" s="329"/>
      <c r="AB340" s="329"/>
      <c r="AC340" s="329"/>
      <c r="AD340" s="329"/>
      <c r="AE340" s="329"/>
      <c r="AF340" s="329"/>
      <c r="AG340" s="329"/>
      <c r="AH340" s="329"/>
      <c r="AI340" s="329"/>
      <c r="AJ340" s="329"/>
      <c r="AK340" s="329"/>
      <c r="AL340" s="329"/>
      <c r="AM340" s="329"/>
      <c r="AN340" s="329"/>
      <c r="AO340" s="329"/>
      <c r="AP340" s="329"/>
      <c r="AQ340" s="329"/>
      <c r="AR340" s="329"/>
      <c r="AS340" s="329"/>
      <c r="AT340" s="329"/>
      <c r="AU340" s="329"/>
      <c r="AV340" s="329"/>
      <c r="AW340" s="329"/>
      <c r="AX340" s="329"/>
      <c r="AY340" s="329"/>
      <c r="AZ340" s="329"/>
      <c r="BA340" s="329"/>
      <c r="BB340" s="329"/>
      <c r="BC340" s="329"/>
      <c r="BD340" s="329"/>
      <c r="BE340" s="329"/>
      <c r="BF340" s="329"/>
      <c r="BG340" s="329"/>
      <c r="BH340" s="329"/>
      <c r="BI340" s="329"/>
      <c r="BJ340" s="329"/>
      <c r="BK340" s="329"/>
      <c r="BL340" s="329"/>
      <c r="BM340" s="329"/>
      <c r="BN340" s="329"/>
      <c r="BO340" s="329"/>
      <c r="BP340" s="329"/>
      <c r="BQ340" s="329"/>
      <c r="BR340" s="329"/>
      <c r="BS340" s="329"/>
      <c r="BT340" s="329"/>
      <c r="BU340" s="329"/>
      <c r="BV340" s="329"/>
      <c r="BW340" s="329"/>
      <c r="BX340" s="329"/>
      <c r="BY340" s="329"/>
      <c r="BZ340" s="329"/>
      <c r="CA340" s="329"/>
      <c r="CB340" s="329"/>
      <c r="CC340" s="329"/>
      <c r="CD340" s="329"/>
      <c r="CE340" s="329"/>
      <c r="CF340" s="329"/>
      <c r="CG340" s="329"/>
      <c r="CH340" s="329"/>
      <c r="CI340" s="329"/>
      <c r="CJ340" s="329"/>
      <c r="CK340" s="329"/>
      <c r="CL340" s="329"/>
      <c r="CM340" s="329"/>
      <c r="CN340" s="329"/>
      <c r="CO340" s="329"/>
      <c r="CP340" s="329"/>
      <c r="CQ340" s="329"/>
      <c r="CR340" s="329"/>
      <c r="CS340" s="329"/>
      <c r="CT340" s="329"/>
      <c r="CU340" s="329"/>
      <c r="CV340" s="329"/>
      <c r="CW340" s="329"/>
      <c r="CX340" s="329"/>
      <c r="CY340" s="329"/>
      <c r="CZ340" s="329"/>
      <c r="DA340" s="329"/>
      <c r="DB340" s="329"/>
      <c r="DC340" s="329"/>
      <c r="DD340" s="329"/>
      <c r="DE340" s="329"/>
      <c r="DF340" s="329"/>
      <c r="DG340" s="329"/>
      <c r="DH340" s="329"/>
      <c r="DI340" s="329"/>
      <c r="DJ340" s="329"/>
      <c r="DK340" s="329"/>
      <c r="DL340" s="329"/>
      <c r="DM340" s="329"/>
      <c r="DN340" s="329"/>
      <c r="DO340" s="329"/>
      <c r="DP340" s="329"/>
      <c r="DQ340" s="329"/>
      <c r="DR340" s="329"/>
      <c r="DS340" s="329"/>
      <c r="DT340" s="329"/>
      <c r="DU340" s="329"/>
      <c r="DV340" s="329"/>
      <c r="DW340" s="329"/>
      <c r="DX340" s="329"/>
      <c r="DY340" s="329"/>
      <c r="DZ340" s="329"/>
      <c r="EA340" s="329"/>
      <c r="EB340" s="329"/>
      <c r="EC340" s="329"/>
      <c r="ED340" s="329"/>
      <c r="EE340" s="329"/>
      <c r="EF340" s="329"/>
      <c r="EG340" s="329"/>
      <c r="EH340" s="329"/>
      <c r="EI340" s="329"/>
      <c r="EJ340" s="329"/>
      <c r="EK340" s="329"/>
      <c r="EL340" s="329"/>
      <c r="EM340" s="329"/>
      <c r="EN340" s="329"/>
      <c r="EO340" s="329"/>
      <c r="EP340" s="329"/>
      <c r="EQ340" s="329"/>
      <c r="ER340" s="329"/>
      <c r="ES340" s="329"/>
      <c r="ET340" s="329"/>
      <c r="EU340" s="329"/>
      <c r="EV340" s="329"/>
      <c r="EW340" s="329"/>
      <c r="EX340" s="329"/>
      <c r="EY340" s="329"/>
      <c r="EZ340" s="329"/>
      <c r="FA340" s="329"/>
      <c r="FB340" s="329"/>
      <c r="FC340" s="329"/>
      <c r="FD340" s="329"/>
      <c r="FE340" s="329"/>
      <c r="FF340" s="329"/>
      <c r="FG340" s="329"/>
      <c r="FH340" s="329"/>
      <c r="FI340" s="329"/>
      <c r="FJ340" s="329"/>
      <c r="FK340" s="329"/>
      <c r="FL340" s="329"/>
      <c r="FM340" s="329"/>
      <c r="FN340" s="329"/>
      <c r="FO340" s="329"/>
      <c r="FP340" s="329"/>
      <c r="FQ340" s="329"/>
      <c r="FR340" s="329"/>
      <c r="FS340" s="329"/>
      <c r="FT340" s="329"/>
      <c r="FU340" s="329"/>
      <c r="FV340" s="329"/>
      <c r="FW340" s="329"/>
      <c r="FX340" s="329"/>
      <c r="FY340" s="329"/>
      <c r="FZ340" s="329"/>
      <c r="GA340" s="329"/>
      <c r="GB340" s="329"/>
      <c r="GC340" s="329"/>
      <c r="GD340" s="329"/>
      <c r="GE340" s="329"/>
      <c r="GF340" s="329"/>
      <c r="GG340" s="329"/>
      <c r="GH340" s="329"/>
      <c r="GI340" s="329"/>
      <c r="GJ340" s="329"/>
      <c r="GK340" s="329"/>
      <c r="GL340" s="329"/>
      <c r="GM340" s="329"/>
      <c r="GN340" s="329"/>
      <c r="GO340" s="329"/>
      <c r="GP340" s="329"/>
      <c r="GQ340" s="329"/>
      <c r="GR340" s="329"/>
      <c r="GS340" s="329"/>
      <c r="GT340" s="329"/>
      <c r="GU340" s="329"/>
      <c r="GV340" s="329"/>
      <c r="GW340" s="329"/>
      <c r="GX340" s="329"/>
      <c r="GY340" s="329"/>
      <c r="GZ340" s="329"/>
      <c r="HA340" s="329"/>
      <c r="HB340" s="329"/>
      <c r="HC340" s="329"/>
      <c r="HD340" s="329"/>
      <c r="HE340" s="329"/>
      <c r="HF340" s="329"/>
      <c r="HG340" s="329"/>
      <c r="HH340" s="329"/>
      <c r="HI340" s="329"/>
      <c r="HJ340" s="329"/>
      <c r="HK340" s="329"/>
      <c r="HL340" s="329"/>
      <c r="HM340" s="329"/>
      <c r="HN340" s="329"/>
      <c r="HO340" s="329"/>
      <c r="HP340" s="329"/>
      <c r="HQ340" s="329"/>
      <c r="HR340" s="329"/>
      <c r="HS340" s="329"/>
      <c r="HT340" s="329"/>
      <c r="HU340" s="329"/>
      <c r="HV340" s="329"/>
      <c r="HW340" s="329"/>
      <c r="HX340" s="329"/>
      <c r="HY340" s="329"/>
      <c r="HZ340" s="329"/>
      <c r="IA340" s="329"/>
      <c r="IB340" s="329"/>
      <c r="IC340" s="329"/>
      <c r="ID340" s="329"/>
      <c r="IE340" s="329"/>
      <c r="IF340" s="329"/>
      <c r="IG340" s="329"/>
      <c r="IH340" s="329"/>
      <c r="II340" s="329"/>
      <c r="IJ340" s="329"/>
      <c r="IK340" s="329"/>
      <c r="IL340" s="329"/>
      <c r="IM340" s="329"/>
      <c r="IN340" s="329"/>
      <c r="IO340" s="329"/>
      <c r="IP340" s="329"/>
      <c r="IQ340" s="329"/>
      <c r="IR340" s="329"/>
      <c r="IS340" s="329"/>
      <c r="IT340" s="329"/>
      <c r="IU340" s="329"/>
      <c r="IV340" s="329"/>
    </row>
    <row r="341" s="524" customFormat="1" ht="31.5" hidden="1" spans="1:256">
      <c r="A341" s="353" t="s">
        <v>4535</v>
      </c>
      <c r="B341" s="307" t="s">
        <v>4536</v>
      </c>
      <c r="C341" s="365">
        <f ca="1">SUMIF(表1.2024年公共财政收入决算表!$A$6:$A$387,A341,表1.2024年公共财政收入决算表!$E$6:$E$387)</f>
        <v>0</v>
      </c>
      <c r="D341" s="365">
        <f t="shared" si="88"/>
        <v>0</v>
      </c>
      <c r="E341" s="348"/>
      <c r="F341" s="348"/>
      <c r="G341" s="348">
        <f ca="1" t="shared" si="89"/>
        <v>0</v>
      </c>
      <c r="H341" s="348" t="str">
        <f ca="1" t="shared" si="91"/>
        <v/>
      </c>
      <c r="I341" s="22" t="str">
        <f ca="1" t="shared" si="92"/>
        <v>否</v>
      </c>
      <c r="J341" s="547" t="str">
        <f t="shared" si="90"/>
        <v>11002</v>
      </c>
      <c r="K341" s="93" t="str">
        <f t="shared" si="93"/>
        <v>项</v>
      </c>
      <c r="L341" s="329"/>
      <c r="M341" s="329"/>
      <c r="N341" s="329"/>
      <c r="O341" s="329"/>
      <c r="P341" s="329"/>
      <c r="Q341" s="329"/>
      <c r="R341" s="329"/>
      <c r="S341" s="329"/>
      <c r="T341" s="329"/>
      <c r="U341" s="329"/>
      <c r="V341" s="329"/>
      <c r="W341" s="329"/>
      <c r="X341" s="329"/>
      <c r="Y341" s="329"/>
      <c r="Z341" s="329"/>
      <c r="AA341" s="329"/>
      <c r="AB341" s="329"/>
      <c r="AC341" s="329"/>
      <c r="AD341" s="329"/>
      <c r="AE341" s="329"/>
      <c r="AF341" s="329"/>
      <c r="AG341" s="329"/>
      <c r="AH341" s="329"/>
      <c r="AI341" s="329"/>
      <c r="AJ341" s="329"/>
      <c r="AK341" s="329"/>
      <c r="AL341" s="329"/>
      <c r="AM341" s="329"/>
      <c r="AN341" s="329"/>
      <c r="AO341" s="329"/>
      <c r="AP341" s="329"/>
      <c r="AQ341" s="329"/>
      <c r="AR341" s="329"/>
      <c r="AS341" s="329"/>
      <c r="AT341" s="329"/>
      <c r="AU341" s="329"/>
      <c r="AV341" s="329"/>
      <c r="AW341" s="329"/>
      <c r="AX341" s="329"/>
      <c r="AY341" s="329"/>
      <c r="AZ341" s="329"/>
      <c r="BA341" s="329"/>
      <c r="BB341" s="329"/>
      <c r="BC341" s="329"/>
      <c r="BD341" s="329"/>
      <c r="BE341" s="329"/>
      <c r="BF341" s="329"/>
      <c r="BG341" s="329"/>
      <c r="BH341" s="329"/>
      <c r="BI341" s="329"/>
      <c r="BJ341" s="329"/>
      <c r="BK341" s="329"/>
      <c r="BL341" s="329"/>
      <c r="BM341" s="329"/>
      <c r="BN341" s="329"/>
      <c r="BO341" s="329"/>
      <c r="BP341" s="329"/>
      <c r="BQ341" s="329"/>
      <c r="BR341" s="329"/>
      <c r="BS341" s="329"/>
      <c r="BT341" s="329"/>
      <c r="BU341" s="329"/>
      <c r="BV341" s="329"/>
      <c r="BW341" s="329"/>
      <c r="BX341" s="329"/>
      <c r="BY341" s="329"/>
      <c r="BZ341" s="329"/>
      <c r="CA341" s="329"/>
      <c r="CB341" s="329"/>
      <c r="CC341" s="329"/>
      <c r="CD341" s="329"/>
      <c r="CE341" s="329"/>
      <c r="CF341" s="329"/>
      <c r="CG341" s="329"/>
      <c r="CH341" s="329"/>
      <c r="CI341" s="329"/>
      <c r="CJ341" s="329"/>
      <c r="CK341" s="329"/>
      <c r="CL341" s="329"/>
      <c r="CM341" s="329"/>
      <c r="CN341" s="329"/>
      <c r="CO341" s="329"/>
      <c r="CP341" s="329"/>
      <c r="CQ341" s="329"/>
      <c r="CR341" s="329"/>
      <c r="CS341" s="329"/>
      <c r="CT341" s="329"/>
      <c r="CU341" s="329"/>
      <c r="CV341" s="329"/>
      <c r="CW341" s="329"/>
      <c r="CX341" s="329"/>
      <c r="CY341" s="329"/>
      <c r="CZ341" s="329"/>
      <c r="DA341" s="329"/>
      <c r="DB341" s="329"/>
      <c r="DC341" s="329"/>
      <c r="DD341" s="329"/>
      <c r="DE341" s="329"/>
      <c r="DF341" s="329"/>
      <c r="DG341" s="329"/>
      <c r="DH341" s="329"/>
      <c r="DI341" s="329"/>
      <c r="DJ341" s="329"/>
      <c r="DK341" s="329"/>
      <c r="DL341" s="329"/>
      <c r="DM341" s="329"/>
      <c r="DN341" s="329"/>
      <c r="DO341" s="329"/>
      <c r="DP341" s="329"/>
      <c r="DQ341" s="329"/>
      <c r="DR341" s="329"/>
      <c r="DS341" s="329"/>
      <c r="DT341" s="329"/>
      <c r="DU341" s="329"/>
      <c r="DV341" s="329"/>
      <c r="DW341" s="329"/>
      <c r="DX341" s="329"/>
      <c r="DY341" s="329"/>
      <c r="DZ341" s="329"/>
      <c r="EA341" s="329"/>
      <c r="EB341" s="329"/>
      <c r="EC341" s="329"/>
      <c r="ED341" s="329"/>
      <c r="EE341" s="329"/>
      <c r="EF341" s="329"/>
      <c r="EG341" s="329"/>
      <c r="EH341" s="329"/>
      <c r="EI341" s="329"/>
      <c r="EJ341" s="329"/>
      <c r="EK341" s="329"/>
      <c r="EL341" s="329"/>
      <c r="EM341" s="329"/>
      <c r="EN341" s="329"/>
      <c r="EO341" s="329"/>
      <c r="EP341" s="329"/>
      <c r="EQ341" s="329"/>
      <c r="ER341" s="329"/>
      <c r="ES341" s="329"/>
      <c r="ET341" s="329"/>
      <c r="EU341" s="329"/>
      <c r="EV341" s="329"/>
      <c r="EW341" s="329"/>
      <c r="EX341" s="329"/>
      <c r="EY341" s="329"/>
      <c r="EZ341" s="329"/>
      <c r="FA341" s="329"/>
      <c r="FB341" s="329"/>
      <c r="FC341" s="329"/>
      <c r="FD341" s="329"/>
      <c r="FE341" s="329"/>
      <c r="FF341" s="329"/>
      <c r="FG341" s="329"/>
      <c r="FH341" s="329"/>
      <c r="FI341" s="329"/>
      <c r="FJ341" s="329"/>
      <c r="FK341" s="329"/>
      <c r="FL341" s="329"/>
      <c r="FM341" s="329"/>
      <c r="FN341" s="329"/>
      <c r="FO341" s="329"/>
      <c r="FP341" s="329"/>
      <c r="FQ341" s="329"/>
      <c r="FR341" s="329"/>
      <c r="FS341" s="329"/>
      <c r="FT341" s="329"/>
      <c r="FU341" s="329"/>
      <c r="FV341" s="329"/>
      <c r="FW341" s="329"/>
      <c r="FX341" s="329"/>
      <c r="FY341" s="329"/>
      <c r="FZ341" s="329"/>
      <c r="GA341" s="329"/>
      <c r="GB341" s="329"/>
      <c r="GC341" s="329"/>
      <c r="GD341" s="329"/>
      <c r="GE341" s="329"/>
      <c r="GF341" s="329"/>
      <c r="GG341" s="329"/>
      <c r="GH341" s="329"/>
      <c r="GI341" s="329"/>
      <c r="GJ341" s="329"/>
      <c r="GK341" s="329"/>
      <c r="GL341" s="329"/>
      <c r="GM341" s="329"/>
      <c r="GN341" s="329"/>
      <c r="GO341" s="329"/>
      <c r="GP341" s="329"/>
      <c r="GQ341" s="329"/>
      <c r="GR341" s="329"/>
      <c r="GS341" s="329"/>
      <c r="GT341" s="329"/>
      <c r="GU341" s="329"/>
      <c r="GV341" s="329"/>
      <c r="GW341" s="329"/>
      <c r="GX341" s="329"/>
      <c r="GY341" s="329"/>
      <c r="GZ341" s="329"/>
      <c r="HA341" s="329"/>
      <c r="HB341" s="329"/>
      <c r="HC341" s="329"/>
      <c r="HD341" s="329"/>
      <c r="HE341" s="329"/>
      <c r="HF341" s="329"/>
      <c r="HG341" s="329"/>
      <c r="HH341" s="329"/>
      <c r="HI341" s="329"/>
      <c r="HJ341" s="329"/>
      <c r="HK341" s="329"/>
      <c r="HL341" s="329"/>
      <c r="HM341" s="329"/>
      <c r="HN341" s="329"/>
      <c r="HO341" s="329"/>
      <c r="HP341" s="329"/>
      <c r="HQ341" s="329"/>
      <c r="HR341" s="329"/>
      <c r="HS341" s="329"/>
      <c r="HT341" s="329"/>
      <c r="HU341" s="329"/>
      <c r="HV341" s="329"/>
      <c r="HW341" s="329"/>
      <c r="HX341" s="329"/>
      <c r="HY341" s="329"/>
      <c r="HZ341" s="329"/>
      <c r="IA341" s="329"/>
      <c r="IB341" s="329"/>
      <c r="IC341" s="329"/>
      <c r="ID341" s="329"/>
      <c r="IE341" s="329"/>
      <c r="IF341" s="329"/>
      <c r="IG341" s="329"/>
      <c r="IH341" s="329"/>
      <c r="II341" s="329"/>
      <c r="IJ341" s="329"/>
      <c r="IK341" s="329"/>
      <c r="IL341" s="329"/>
      <c r="IM341" s="329"/>
      <c r="IN341" s="329"/>
      <c r="IO341" s="329"/>
      <c r="IP341" s="329"/>
      <c r="IQ341" s="329"/>
      <c r="IR341" s="329"/>
      <c r="IS341" s="329"/>
      <c r="IT341" s="329"/>
      <c r="IU341" s="329"/>
      <c r="IV341" s="329"/>
    </row>
    <row r="342" s="525" customFormat="1" ht="31.5" spans="1:256">
      <c r="A342" s="353" t="s">
        <v>4537</v>
      </c>
      <c r="B342" s="307" t="s">
        <v>7695</v>
      </c>
      <c r="C342" s="365">
        <f ca="1">SUMIF(表1.2024年公共财政收入决算表!$A$6:$A$387,A342,表1.2024年公共财政收入决算表!$E$6:$E$387)</f>
        <v>688</v>
      </c>
      <c r="D342" s="365">
        <f t="shared" si="88"/>
        <v>681</v>
      </c>
      <c r="E342" s="348"/>
      <c r="F342" s="348">
        <v>681</v>
      </c>
      <c r="G342" s="365">
        <f ca="1" t="shared" si="89"/>
        <v>-7</v>
      </c>
      <c r="H342" s="365" t="str">
        <f ca="1" t="shared" si="91"/>
        <v>-1.0%</v>
      </c>
      <c r="I342" s="22" t="str">
        <f ca="1" t="shared" si="92"/>
        <v>是</v>
      </c>
      <c r="J342" s="547" t="str">
        <f t="shared" si="90"/>
        <v>11002</v>
      </c>
      <c r="K342" s="93" t="str">
        <f t="shared" si="93"/>
        <v>项</v>
      </c>
      <c r="L342" s="545">
        <v>1</v>
      </c>
      <c r="M342" s="329"/>
      <c r="N342" s="329"/>
      <c r="O342" s="329"/>
      <c r="P342" s="329"/>
      <c r="Q342" s="329"/>
      <c r="R342" s="329"/>
      <c r="S342" s="329"/>
      <c r="T342" s="329"/>
      <c r="U342" s="329"/>
      <c r="V342" s="329"/>
      <c r="W342" s="329"/>
      <c r="X342" s="329"/>
      <c r="Y342" s="329"/>
      <c r="Z342" s="329"/>
      <c r="AA342" s="329"/>
      <c r="AB342" s="329"/>
      <c r="AC342" s="329"/>
      <c r="AD342" s="329"/>
      <c r="AE342" s="329"/>
      <c r="AF342" s="329"/>
      <c r="AG342" s="329"/>
      <c r="AH342" s="329"/>
      <c r="AI342" s="329"/>
      <c r="AJ342" s="329"/>
      <c r="AK342" s="329"/>
      <c r="AL342" s="329"/>
      <c r="AM342" s="329"/>
      <c r="AN342" s="329"/>
      <c r="AO342" s="329"/>
      <c r="AP342" s="329"/>
      <c r="AQ342" s="329"/>
      <c r="AR342" s="329"/>
      <c r="AS342" s="329"/>
      <c r="AT342" s="329"/>
      <c r="AU342" s="329"/>
      <c r="AV342" s="329"/>
      <c r="AW342" s="329"/>
      <c r="AX342" s="329"/>
      <c r="AY342" s="329"/>
      <c r="AZ342" s="329"/>
      <c r="BA342" s="329"/>
      <c r="BB342" s="329"/>
      <c r="BC342" s="329"/>
      <c r="BD342" s="329"/>
      <c r="BE342" s="329"/>
      <c r="BF342" s="329"/>
      <c r="BG342" s="329"/>
      <c r="BH342" s="329"/>
      <c r="BI342" s="329"/>
      <c r="BJ342" s="329"/>
      <c r="BK342" s="329"/>
      <c r="BL342" s="329"/>
      <c r="BM342" s="329"/>
      <c r="BN342" s="329"/>
      <c r="BO342" s="329"/>
      <c r="BP342" s="329"/>
      <c r="BQ342" s="329"/>
      <c r="BR342" s="329"/>
      <c r="BS342" s="329"/>
      <c r="BT342" s="329"/>
      <c r="BU342" s="329"/>
      <c r="BV342" s="329"/>
      <c r="BW342" s="329"/>
      <c r="BX342" s="329"/>
      <c r="BY342" s="329"/>
      <c r="BZ342" s="329"/>
      <c r="CA342" s="329"/>
      <c r="CB342" s="329"/>
      <c r="CC342" s="329"/>
      <c r="CD342" s="329"/>
      <c r="CE342" s="329"/>
      <c r="CF342" s="329"/>
      <c r="CG342" s="329"/>
      <c r="CH342" s="329"/>
      <c r="CI342" s="329"/>
      <c r="CJ342" s="329"/>
      <c r="CK342" s="329"/>
      <c r="CL342" s="329"/>
      <c r="CM342" s="329"/>
      <c r="CN342" s="329"/>
      <c r="CO342" s="329"/>
      <c r="CP342" s="329"/>
      <c r="CQ342" s="329"/>
      <c r="CR342" s="329"/>
      <c r="CS342" s="329"/>
      <c r="CT342" s="329"/>
      <c r="CU342" s="329"/>
      <c r="CV342" s="329"/>
      <c r="CW342" s="329"/>
      <c r="CX342" s="329"/>
      <c r="CY342" s="329"/>
      <c r="CZ342" s="329"/>
      <c r="DA342" s="329"/>
      <c r="DB342" s="329"/>
      <c r="DC342" s="329"/>
      <c r="DD342" s="329"/>
      <c r="DE342" s="329"/>
      <c r="DF342" s="329"/>
      <c r="DG342" s="329"/>
      <c r="DH342" s="329"/>
      <c r="DI342" s="329"/>
      <c r="DJ342" s="329"/>
      <c r="DK342" s="329"/>
      <c r="DL342" s="329"/>
      <c r="DM342" s="329"/>
      <c r="DN342" s="329"/>
      <c r="DO342" s="329"/>
      <c r="DP342" s="329"/>
      <c r="DQ342" s="329"/>
      <c r="DR342" s="329"/>
      <c r="DS342" s="329"/>
      <c r="DT342" s="329"/>
      <c r="DU342" s="329"/>
      <c r="DV342" s="329"/>
      <c r="DW342" s="329"/>
      <c r="DX342" s="329"/>
      <c r="DY342" s="329"/>
      <c r="DZ342" s="329"/>
      <c r="EA342" s="329"/>
      <c r="EB342" s="329"/>
      <c r="EC342" s="329"/>
      <c r="ED342" s="329"/>
      <c r="EE342" s="329"/>
      <c r="EF342" s="329"/>
      <c r="EG342" s="329"/>
      <c r="EH342" s="329"/>
      <c r="EI342" s="329"/>
      <c r="EJ342" s="329"/>
      <c r="EK342" s="329"/>
      <c r="EL342" s="329"/>
      <c r="EM342" s="329"/>
      <c r="EN342" s="329"/>
      <c r="EO342" s="329"/>
      <c r="EP342" s="329"/>
      <c r="EQ342" s="329"/>
      <c r="ER342" s="329"/>
      <c r="ES342" s="329"/>
      <c r="ET342" s="329"/>
      <c r="EU342" s="329"/>
      <c r="EV342" s="329"/>
      <c r="EW342" s="329"/>
      <c r="EX342" s="329"/>
      <c r="EY342" s="329"/>
      <c r="EZ342" s="329"/>
      <c r="FA342" s="329"/>
      <c r="FB342" s="329"/>
      <c r="FC342" s="329"/>
      <c r="FD342" s="329"/>
      <c r="FE342" s="329"/>
      <c r="FF342" s="329"/>
      <c r="FG342" s="329"/>
      <c r="FH342" s="329"/>
      <c r="FI342" s="329"/>
      <c r="FJ342" s="329"/>
      <c r="FK342" s="329"/>
      <c r="FL342" s="329"/>
      <c r="FM342" s="329"/>
      <c r="FN342" s="329"/>
      <c r="FO342" s="329"/>
      <c r="FP342" s="329"/>
      <c r="FQ342" s="329"/>
      <c r="FR342" s="329"/>
      <c r="FS342" s="329"/>
      <c r="FT342" s="329"/>
      <c r="FU342" s="329"/>
      <c r="FV342" s="329"/>
      <c r="FW342" s="329"/>
      <c r="FX342" s="329"/>
      <c r="FY342" s="329"/>
      <c r="FZ342" s="329"/>
      <c r="GA342" s="329"/>
      <c r="GB342" s="329"/>
      <c r="GC342" s="329"/>
      <c r="GD342" s="329"/>
      <c r="GE342" s="329"/>
      <c r="GF342" s="329"/>
      <c r="GG342" s="329"/>
      <c r="GH342" s="329"/>
      <c r="GI342" s="329"/>
      <c r="GJ342" s="329"/>
      <c r="GK342" s="329"/>
      <c r="GL342" s="329"/>
      <c r="GM342" s="329"/>
      <c r="GN342" s="329"/>
      <c r="GO342" s="329"/>
      <c r="GP342" s="329"/>
      <c r="GQ342" s="329"/>
      <c r="GR342" s="329"/>
      <c r="GS342" s="329"/>
      <c r="GT342" s="329"/>
      <c r="GU342" s="329"/>
      <c r="GV342" s="329"/>
      <c r="GW342" s="329"/>
      <c r="GX342" s="329"/>
      <c r="GY342" s="329"/>
      <c r="GZ342" s="329"/>
      <c r="HA342" s="329"/>
      <c r="HB342" s="329"/>
      <c r="HC342" s="329"/>
      <c r="HD342" s="329"/>
      <c r="HE342" s="329"/>
      <c r="HF342" s="329"/>
      <c r="HG342" s="329"/>
      <c r="HH342" s="329"/>
      <c r="HI342" s="329"/>
      <c r="HJ342" s="329"/>
      <c r="HK342" s="329"/>
      <c r="HL342" s="329"/>
      <c r="HM342" s="329"/>
      <c r="HN342" s="329"/>
      <c r="HO342" s="329"/>
      <c r="HP342" s="329"/>
      <c r="HQ342" s="329"/>
      <c r="HR342" s="329"/>
      <c r="HS342" s="329"/>
      <c r="HT342" s="329"/>
      <c r="HU342" s="329"/>
      <c r="HV342" s="329"/>
      <c r="HW342" s="329"/>
      <c r="HX342" s="329"/>
      <c r="HY342" s="329"/>
      <c r="HZ342" s="329"/>
      <c r="IA342" s="329"/>
      <c r="IB342" s="329"/>
      <c r="IC342" s="329"/>
      <c r="ID342" s="329"/>
      <c r="IE342" s="329"/>
      <c r="IF342" s="329"/>
      <c r="IG342" s="329"/>
      <c r="IH342" s="329"/>
      <c r="II342" s="329"/>
      <c r="IJ342" s="329"/>
      <c r="IK342" s="329"/>
      <c r="IL342" s="329"/>
      <c r="IM342" s="329"/>
      <c r="IN342" s="329"/>
      <c r="IO342" s="329"/>
      <c r="IP342" s="329"/>
      <c r="IQ342" s="329"/>
      <c r="IR342" s="329"/>
      <c r="IS342" s="329"/>
      <c r="IT342" s="329"/>
      <c r="IU342" s="329"/>
      <c r="IV342" s="329"/>
    </row>
    <row r="343" s="525" customFormat="1" ht="31.5" spans="1:256">
      <c r="A343" s="353" t="s">
        <v>4539</v>
      </c>
      <c r="B343" s="307" t="s">
        <v>7696</v>
      </c>
      <c r="C343" s="365">
        <f ca="1">SUMIF(表1.2024年公共财政收入决算表!$A$6:$A$387,A343,表1.2024年公共财政收入决算表!$E$6:$E$387)</f>
        <v>74</v>
      </c>
      <c r="D343" s="365">
        <f t="shared" si="88"/>
        <v>74</v>
      </c>
      <c r="E343" s="348"/>
      <c r="F343" s="348">
        <v>74</v>
      </c>
      <c r="G343" s="365">
        <f ca="1" t="shared" si="89"/>
        <v>0</v>
      </c>
      <c r="H343" s="365" t="str">
        <f ca="1" t="shared" si="91"/>
        <v>0.0%</v>
      </c>
      <c r="I343" s="22" t="str">
        <f ca="1" t="shared" si="92"/>
        <v>是</v>
      </c>
      <c r="J343" s="547" t="str">
        <f t="shared" si="90"/>
        <v>11002</v>
      </c>
      <c r="K343" s="93" t="str">
        <f t="shared" si="93"/>
        <v>项</v>
      </c>
      <c r="L343" s="545">
        <v>1</v>
      </c>
      <c r="M343" s="329"/>
      <c r="N343" s="329"/>
      <c r="O343" s="329"/>
      <c r="P343" s="329"/>
      <c r="Q343" s="329"/>
      <c r="R343" s="329"/>
      <c r="S343" s="329"/>
      <c r="T343" s="329"/>
      <c r="U343" s="329"/>
      <c r="V343" s="329"/>
      <c r="W343" s="329"/>
      <c r="X343" s="329"/>
      <c r="Y343" s="329"/>
      <c r="Z343" s="329"/>
      <c r="AA343" s="329"/>
      <c r="AB343" s="329"/>
      <c r="AC343" s="329"/>
      <c r="AD343" s="329"/>
      <c r="AE343" s="329"/>
      <c r="AF343" s="329"/>
      <c r="AG343" s="329"/>
      <c r="AH343" s="329"/>
      <c r="AI343" s="329"/>
      <c r="AJ343" s="329"/>
      <c r="AK343" s="329"/>
      <c r="AL343" s="329"/>
      <c r="AM343" s="329"/>
      <c r="AN343" s="329"/>
      <c r="AO343" s="329"/>
      <c r="AP343" s="329"/>
      <c r="AQ343" s="329"/>
      <c r="AR343" s="329"/>
      <c r="AS343" s="329"/>
      <c r="AT343" s="329"/>
      <c r="AU343" s="329"/>
      <c r="AV343" s="329"/>
      <c r="AW343" s="329"/>
      <c r="AX343" s="329"/>
      <c r="AY343" s="329"/>
      <c r="AZ343" s="329"/>
      <c r="BA343" s="329"/>
      <c r="BB343" s="329"/>
      <c r="BC343" s="329"/>
      <c r="BD343" s="329"/>
      <c r="BE343" s="329"/>
      <c r="BF343" s="329"/>
      <c r="BG343" s="329"/>
      <c r="BH343" s="329"/>
      <c r="BI343" s="329"/>
      <c r="BJ343" s="329"/>
      <c r="BK343" s="329"/>
      <c r="BL343" s="329"/>
      <c r="BM343" s="329"/>
      <c r="BN343" s="329"/>
      <c r="BO343" s="329"/>
      <c r="BP343" s="329"/>
      <c r="BQ343" s="329"/>
      <c r="BR343" s="329"/>
      <c r="BS343" s="329"/>
      <c r="BT343" s="329"/>
      <c r="BU343" s="329"/>
      <c r="BV343" s="329"/>
      <c r="BW343" s="329"/>
      <c r="BX343" s="329"/>
      <c r="BY343" s="329"/>
      <c r="BZ343" s="329"/>
      <c r="CA343" s="329"/>
      <c r="CB343" s="329"/>
      <c r="CC343" s="329"/>
      <c r="CD343" s="329"/>
      <c r="CE343" s="329"/>
      <c r="CF343" s="329"/>
      <c r="CG343" s="329"/>
      <c r="CH343" s="329"/>
      <c r="CI343" s="329"/>
      <c r="CJ343" s="329"/>
      <c r="CK343" s="329"/>
      <c r="CL343" s="329"/>
      <c r="CM343" s="329"/>
      <c r="CN343" s="329"/>
      <c r="CO343" s="329"/>
      <c r="CP343" s="329"/>
      <c r="CQ343" s="329"/>
      <c r="CR343" s="329"/>
      <c r="CS343" s="329"/>
      <c r="CT343" s="329"/>
      <c r="CU343" s="329"/>
      <c r="CV343" s="329"/>
      <c r="CW343" s="329"/>
      <c r="CX343" s="329"/>
      <c r="CY343" s="329"/>
      <c r="CZ343" s="329"/>
      <c r="DA343" s="329"/>
      <c r="DB343" s="329"/>
      <c r="DC343" s="329"/>
      <c r="DD343" s="329"/>
      <c r="DE343" s="329"/>
      <c r="DF343" s="329"/>
      <c r="DG343" s="329"/>
      <c r="DH343" s="329"/>
      <c r="DI343" s="329"/>
      <c r="DJ343" s="329"/>
      <c r="DK343" s="329"/>
      <c r="DL343" s="329"/>
      <c r="DM343" s="329"/>
      <c r="DN343" s="329"/>
      <c r="DO343" s="329"/>
      <c r="DP343" s="329"/>
      <c r="DQ343" s="329"/>
      <c r="DR343" s="329"/>
      <c r="DS343" s="329"/>
      <c r="DT343" s="329"/>
      <c r="DU343" s="329"/>
      <c r="DV343" s="329"/>
      <c r="DW343" s="329"/>
      <c r="DX343" s="329"/>
      <c r="DY343" s="329"/>
      <c r="DZ343" s="329"/>
      <c r="EA343" s="329"/>
      <c r="EB343" s="329"/>
      <c r="EC343" s="329"/>
      <c r="ED343" s="329"/>
      <c r="EE343" s="329"/>
      <c r="EF343" s="329"/>
      <c r="EG343" s="329"/>
      <c r="EH343" s="329"/>
      <c r="EI343" s="329"/>
      <c r="EJ343" s="329"/>
      <c r="EK343" s="329"/>
      <c r="EL343" s="329"/>
      <c r="EM343" s="329"/>
      <c r="EN343" s="329"/>
      <c r="EO343" s="329"/>
      <c r="EP343" s="329"/>
      <c r="EQ343" s="329"/>
      <c r="ER343" s="329"/>
      <c r="ES343" s="329"/>
      <c r="ET343" s="329"/>
      <c r="EU343" s="329"/>
      <c r="EV343" s="329"/>
      <c r="EW343" s="329"/>
      <c r="EX343" s="329"/>
      <c r="EY343" s="329"/>
      <c r="EZ343" s="329"/>
      <c r="FA343" s="329"/>
      <c r="FB343" s="329"/>
      <c r="FC343" s="329"/>
      <c r="FD343" s="329"/>
      <c r="FE343" s="329"/>
      <c r="FF343" s="329"/>
      <c r="FG343" s="329"/>
      <c r="FH343" s="329"/>
      <c r="FI343" s="329"/>
      <c r="FJ343" s="329"/>
      <c r="FK343" s="329"/>
      <c r="FL343" s="329"/>
      <c r="FM343" s="329"/>
      <c r="FN343" s="329"/>
      <c r="FO343" s="329"/>
      <c r="FP343" s="329"/>
      <c r="FQ343" s="329"/>
      <c r="FR343" s="329"/>
      <c r="FS343" s="329"/>
      <c r="FT343" s="329"/>
      <c r="FU343" s="329"/>
      <c r="FV343" s="329"/>
      <c r="FW343" s="329"/>
      <c r="FX343" s="329"/>
      <c r="FY343" s="329"/>
      <c r="FZ343" s="329"/>
      <c r="GA343" s="329"/>
      <c r="GB343" s="329"/>
      <c r="GC343" s="329"/>
      <c r="GD343" s="329"/>
      <c r="GE343" s="329"/>
      <c r="GF343" s="329"/>
      <c r="GG343" s="329"/>
      <c r="GH343" s="329"/>
      <c r="GI343" s="329"/>
      <c r="GJ343" s="329"/>
      <c r="GK343" s="329"/>
      <c r="GL343" s="329"/>
      <c r="GM343" s="329"/>
      <c r="GN343" s="329"/>
      <c r="GO343" s="329"/>
      <c r="GP343" s="329"/>
      <c r="GQ343" s="329"/>
      <c r="GR343" s="329"/>
      <c r="GS343" s="329"/>
      <c r="GT343" s="329"/>
      <c r="GU343" s="329"/>
      <c r="GV343" s="329"/>
      <c r="GW343" s="329"/>
      <c r="GX343" s="329"/>
      <c r="GY343" s="329"/>
      <c r="GZ343" s="329"/>
      <c r="HA343" s="329"/>
      <c r="HB343" s="329"/>
      <c r="HC343" s="329"/>
      <c r="HD343" s="329"/>
      <c r="HE343" s="329"/>
      <c r="HF343" s="329"/>
      <c r="HG343" s="329"/>
      <c r="HH343" s="329"/>
      <c r="HI343" s="329"/>
      <c r="HJ343" s="329"/>
      <c r="HK343" s="329"/>
      <c r="HL343" s="329"/>
      <c r="HM343" s="329"/>
      <c r="HN343" s="329"/>
      <c r="HO343" s="329"/>
      <c r="HP343" s="329"/>
      <c r="HQ343" s="329"/>
      <c r="HR343" s="329"/>
      <c r="HS343" s="329"/>
      <c r="HT343" s="329"/>
      <c r="HU343" s="329"/>
      <c r="HV343" s="329"/>
      <c r="HW343" s="329"/>
      <c r="HX343" s="329"/>
      <c r="HY343" s="329"/>
      <c r="HZ343" s="329"/>
      <c r="IA343" s="329"/>
      <c r="IB343" s="329"/>
      <c r="IC343" s="329"/>
      <c r="ID343" s="329"/>
      <c r="IE343" s="329"/>
      <c r="IF343" s="329"/>
      <c r="IG343" s="329"/>
      <c r="IH343" s="329"/>
      <c r="II343" s="329"/>
      <c r="IJ343" s="329"/>
      <c r="IK343" s="329"/>
      <c r="IL343" s="329"/>
      <c r="IM343" s="329"/>
      <c r="IN343" s="329"/>
      <c r="IO343" s="329"/>
      <c r="IP343" s="329"/>
      <c r="IQ343" s="329"/>
      <c r="IR343" s="329"/>
      <c r="IS343" s="329"/>
      <c r="IT343" s="329"/>
      <c r="IU343" s="329"/>
      <c r="IV343" s="329"/>
    </row>
    <row r="344" s="525" customFormat="1" ht="31.5" spans="1:256">
      <c r="A344" s="353" t="s">
        <v>4541</v>
      </c>
      <c r="B344" s="307" t="s">
        <v>7697</v>
      </c>
      <c r="C344" s="365">
        <f ca="1">SUMIF(表1.2024年公共财政收入决算表!$A$6:$A$387,A344,表1.2024年公共财政收入决算表!$E$6:$E$387)</f>
        <v>334</v>
      </c>
      <c r="D344" s="365">
        <f t="shared" si="88"/>
        <v>100</v>
      </c>
      <c r="E344" s="348"/>
      <c r="F344" s="348">
        <v>100</v>
      </c>
      <c r="G344" s="365">
        <f ca="1" t="shared" si="89"/>
        <v>-234</v>
      </c>
      <c r="H344" s="365" t="str">
        <f ca="1" t="shared" si="91"/>
        <v>-70.1%</v>
      </c>
      <c r="I344" s="22" t="str">
        <f ca="1" t="shared" si="92"/>
        <v>是</v>
      </c>
      <c r="J344" s="547" t="str">
        <f t="shared" si="90"/>
        <v>11002</v>
      </c>
      <c r="K344" s="93" t="str">
        <f t="shared" si="93"/>
        <v>项</v>
      </c>
      <c r="L344" s="545">
        <v>1</v>
      </c>
      <c r="M344" s="329"/>
      <c r="N344" s="329"/>
      <c r="O344" s="329"/>
      <c r="P344" s="329"/>
      <c r="Q344" s="329"/>
      <c r="R344" s="329"/>
      <c r="S344" s="329"/>
      <c r="T344" s="329"/>
      <c r="U344" s="329"/>
      <c r="V344" s="329"/>
      <c r="W344" s="329"/>
      <c r="X344" s="329"/>
      <c r="Y344" s="329"/>
      <c r="Z344" s="329"/>
      <c r="AA344" s="329"/>
      <c r="AB344" s="329"/>
      <c r="AC344" s="329"/>
      <c r="AD344" s="329"/>
      <c r="AE344" s="329"/>
      <c r="AF344" s="329"/>
      <c r="AG344" s="329"/>
      <c r="AH344" s="329"/>
      <c r="AI344" s="329"/>
      <c r="AJ344" s="329"/>
      <c r="AK344" s="329"/>
      <c r="AL344" s="329"/>
      <c r="AM344" s="329"/>
      <c r="AN344" s="329"/>
      <c r="AO344" s="329"/>
      <c r="AP344" s="329"/>
      <c r="AQ344" s="329"/>
      <c r="AR344" s="329"/>
      <c r="AS344" s="329"/>
      <c r="AT344" s="329"/>
      <c r="AU344" s="329"/>
      <c r="AV344" s="329"/>
      <c r="AW344" s="329"/>
      <c r="AX344" s="329"/>
      <c r="AY344" s="329"/>
      <c r="AZ344" s="329"/>
      <c r="BA344" s="329"/>
      <c r="BB344" s="329"/>
      <c r="BC344" s="329"/>
      <c r="BD344" s="329"/>
      <c r="BE344" s="329"/>
      <c r="BF344" s="329"/>
      <c r="BG344" s="329"/>
      <c r="BH344" s="329"/>
      <c r="BI344" s="329"/>
      <c r="BJ344" s="329"/>
      <c r="BK344" s="329"/>
      <c r="BL344" s="329"/>
      <c r="BM344" s="329"/>
      <c r="BN344" s="329"/>
      <c r="BO344" s="329"/>
      <c r="BP344" s="329"/>
      <c r="BQ344" s="329"/>
      <c r="BR344" s="329"/>
      <c r="BS344" s="329"/>
      <c r="BT344" s="329"/>
      <c r="BU344" s="329"/>
      <c r="BV344" s="329"/>
      <c r="BW344" s="329"/>
      <c r="BX344" s="329"/>
      <c r="BY344" s="329"/>
      <c r="BZ344" s="329"/>
      <c r="CA344" s="329"/>
      <c r="CB344" s="329"/>
      <c r="CC344" s="329"/>
      <c r="CD344" s="329"/>
      <c r="CE344" s="329"/>
      <c r="CF344" s="329"/>
      <c r="CG344" s="329"/>
      <c r="CH344" s="329"/>
      <c r="CI344" s="329"/>
      <c r="CJ344" s="329"/>
      <c r="CK344" s="329"/>
      <c r="CL344" s="329"/>
      <c r="CM344" s="329"/>
      <c r="CN344" s="329"/>
      <c r="CO344" s="329"/>
      <c r="CP344" s="329"/>
      <c r="CQ344" s="329"/>
      <c r="CR344" s="329"/>
      <c r="CS344" s="329"/>
      <c r="CT344" s="329"/>
      <c r="CU344" s="329"/>
      <c r="CV344" s="329"/>
      <c r="CW344" s="329"/>
      <c r="CX344" s="329"/>
      <c r="CY344" s="329"/>
      <c r="CZ344" s="329"/>
      <c r="DA344" s="329"/>
      <c r="DB344" s="329"/>
      <c r="DC344" s="329"/>
      <c r="DD344" s="329"/>
      <c r="DE344" s="329"/>
      <c r="DF344" s="329"/>
      <c r="DG344" s="329"/>
      <c r="DH344" s="329"/>
      <c r="DI344" s="329"/>
      <c r="DJ344" s="329"/>
      <c r="DK344" s="329"/>
      <c r="DL344" s="329"/>
      <c r="DM344" s="329"/>
      <c r="DN344" s="329"/>
      <c r="DO344" s="329"/>
      <c r="DP344" s="329"/>
      <c r="DQ344" s="329"/>
      <c r="DR344" s="329"/>
      <c r="DS344" s="329"/>
      <c r="DT344" s="329"/>
      <c r="DU344" s="329"/>
      <c r="DV344" s="329"/>
      <c r="DW344" s="329"/>
      <c r="DX344" s="329"/>
      <c r="DY344" s="329"/>
      <c r="DZ344" s="329"/>
      <c r="EA344" s="329"/>
      <c r="EB344" s="329"/>
      <c r="EC344" s="329"/>
      <c r="ED344" s="329"/>
      <c r="EE344" s="329"/>
      <c r="EF344" s="329"/>
      <c r="EG344" s="329"/>
      <c r="EH344" s="329"/>
      <c r="EI344" s="329"/>
      <c r="EJ344" s="329"/>
      <c r="EK344" s="329"/>
      <c r="EL344" s="329"/>
      <c r="EM344" s="329"/>
      <c r="EN344" s="329"/>
      <c r="EO344" s="329"/>
      <c r="EP344" s="329"/>
      <c r="EQ344" s="329"/>
      <c r="ER344" s="329"/>
      <c r="ES344" s="329"/>
      <c r="ET344" s="329"/>
      <c r="EU344" s="329"/>
      <c r="EV344" s="329"/>
      <c r="EW344" s="329"/>
      <c r="EX344" s="329"/>
      <c r="EY344" s="329"/>
      <c r="EZ344" s="329"/>
      <c r="FA344" s="329"/>
      <c r="FB344" s="329"/>
      <c r="FC344" s="329"/>
      <c r="FD344" s="329"/>
      <c r="FE344" s="329"/>
      <c r="FF344" s="329"/>
      <c r="FG344" s="329"/>
      <c r="FH344" s="329"/>
      <c r="FI344" s="329"/>
      <c r="FJ344" s="329"/>
      <c r="FK344" s="329"/>
      <c r="FL344" s="329"/>
      <c r="FM344" s="329"/>
      <c r="FN344" s="329"/>
      <c r="FO344" s="329"/>
      <c r="FP344" s="329"/>
      <c r="FQ344" s="329"/>
      <c r="FR344" s="329"/>
      <c r="FS344" s="329"/>
      <c r="FT344" s="329"/>
      <c r="FU344" s="329"/>
      <c r="FV344" s="329"/>
      <c r="FW344" s="329"/>
      <c r="FX344" s="329"/>
      <c r="FY344" s="329"/>
      <c r="FZ344" s="329"/>
      <c r="GA344" s="329"/>
      <c r="GB344" s="329"/>
      <c r="GC344" s="329"/>
      <c r="GD344" s="329"/>
      <c r="GE344" s="329"/>
      <c r="GF344" s="329"/>
      <c r="GG344" s="329"/>
      <c r="GH344" s="329"/>
      <c r="GI344" s="329"/>
      <c r="GJ344" s="329"/>
      <c r="GK344" s="329"/>
      <c r="GL344" s="329"/>
      <c r="GM344" s="329"/>
      <c r="GN344" s="329"/>
      <c r="GO344" s="329"/>
      <c r="GP344" s="329"/>
      <c r="GQ344" s="329"/>
      <c r="GR344" s="329"/>
      <c r="GS344" s="329"/>
      <c r="GT344" s="329"/>
      <c r="GU344" s="329"/>
      <c r="GV344" s="329"/>
      <c r="GW344" s="329"/>
      <c r="GX344" s="329"/>
      <c r="GY344" s="329"/>
      <c r="GZ344" s="329"/>
      <c r="HA344" s="329"/>
      <c r="HB344" s="329"/>
      <c r="HC344" s="329"/>
      <c r="HD344" s="329"/>
      <c r="HE344" s="329"/>
      <c r="HF344" s="329"/>
      <c r="HG344" s="329"/>
      <c r="HH344" s="329"/>
      <c r="HI344" s="329"/>
      <c r="HJ344" s="329"/>
      <c r="HK344" s="329"/>
      <c r="HL344" s="329"/>
      <c r="HM344" s="329"/>
      <c r="HN344" s="329"/>
      <c r="HO344" s="329"/>
      <c r="HP344" s="329"/>
      <c r="HQ344" s="329"/>
      <c r="HR344" s="329"/>
      <c r="HS344" s="329"/>
      <c r="HT344" s="329"/>
      <c r="HU344" s="329"/>
      <c r="HV344" s="329"/>
      <c r="HW344" s="329"/>
      <c r="HX344" s="329"/>
      <c r="HY344" s="329"/>
      <c r="HZ344" s="329"/>
      <c r="IA344" s="329"/>
      <c r="IB344" s="329"/>
      <c r="IC344" s="329"/>
      <c r="ID344" s="329"/>
      <c r="IE344" s="329"/>
      <c r="IF344" s="329"/>
      <c r="IG344" s="329"/>
      <c r="IH344" s="329"/>
      <c r="II344" s="329"/>
      <c r="IJ344" s="329"/>
      <c r="IK344" s="329"/>
      <c r="IL344" s="329"/>
      <c r="IM344" s="329"/>
      <c r="IN344" s="329"/>
      <c r="IO344" s="329"/>
      <c r="IP344" s="329"/>
      <c r="IQ344" s="329"/>
      <c r="IR344" s="329"/>
      <c r="IS344" s="329"/>
      <c r="IT344" s="329"/>
      <c r="IU344" s="329"/>
      <c r="IV344" s="329"/>
    </row>
    <row r="345" s="524" customFormat="1" ht="31.5" hidden="1" spans="1:256">
      <c r="A345" s="353" t="s">
        <v>4543</v>
      </c>
      <c r="B345" s="307" t="s">
        <v>4544</v>
      </c>
      <c r="C345" s="365">
        <f ca="1">SUMIF(表1.2024年公共财政收入决算表!$A$6:$A$387,A345,表1.2024年公共财政收入决算表!$E$6:$E$387)</f>
        <v>0</v>
      </c>
      <c r="D345" s="365">
        <f t="shared" si="88"/>
        <v>0</v>
      </c>
      <c r="E345" s="348"/>
      <c r="F345" s="348"/>
      <c r="G345" s="348">
        <f ca="1" t="shared" si="89"/>
        <v>0</v>
      </c>
      <c r="H345" s="348" t="str">
        <f ca="1" t="shared" si="91"/>
        <v/>
      </c>
      <c r="I345" s="22" t="str">
        <f ca="1" t="shared" si="92"/>
        <v>否</v>
      </c>
      <c r="J345" s="547" t="str">
        <f t="shared" si="90"/>
        <v>11002</v>
      </c>
      <c r="K345" s="93" t="str">
        <f t="shared" si="93"/>
        <v>项</v>
      </c>
      <c r="L345" s="329"/>
      <c r="M345" s="329"/>
      <c r="N345" s="329"/>
      <c r="O345" s="329"/>
      <c r="P345" s="329"/>
      <c r="Q345" s="329"/>
      <c r="R345" s="329"/>
      <c r="S345" s="329"/>
      <c r="T345" s="329"/>
      <c r="U345" s="329"/>
      <c r="V345" s="329"/>
      <c r="W345" s="329"/>
      <c r="X345" s="329"/>
      <c r="Y345" s="329"/>
      <c r="Z345" s="329"/>
      <c r="AA345" s="329"/>
      <c r="AB345" s="329"/>
      <c r="AC345" s="329"/>
      <c r="AD345" s="329"/>
      <c r="AE345" s="329"/>
      <c r="AF345" s="329"/>
      <c r="AG345" s="329"/>
      <c r="AH345" s="329"/>
      <c r="AI345" s="329"/>
      <c r="AJ345" s="329"/>
      <c r="AK345" s="329"/>
      <c r="AL345" s="329"/>
      <c r="AM345" s="329"/>
      <c r="AN345" s="329"/>
      <c r="AO345" s="329"/>
      <c r="AP345" s="329"/>
      <c r="AQ345" s="329"/>
      <c r="AR345" s="329"/>
      <c r="AS345" s="329"/>
      <c r="AT345" s="329"/>
      <c r="AU345" s="329"/>
      <c r="AV345" s="329"/>
      <c r="AW345" s="329"/>
      <c r="AX345" s="329"/>
      <c r="AY345" s="329"/>
      <c r="AZ345" s="329"/>
      <c r="BA345" s="329"/>
      <c r="BB345" s="329"/>
      <c r="BC345" s="329"/>
      <c r="BD345" s="329"/>
      <c r="BE345" s="329"/>
      <c r="BF345" s="329"/>
      <c r="BG345" s="329"/>
      <c r="BH345" s="329"/>
      <c r="BI345" s="329"/>
      <c r="BJ345" s="329"/>
      <c r="BK345" s="329"/>
      <c r="BL345" s="329"/>
      <c r="BM345" s="329"/>
      <c r="BN345" s="329"/>
      <c r="BO345" s="329"/>
      <c r="BP345" s="329"/>
      <c r="BQ345" s="329"/>
      <c r="BR345" s="329"/>
      <c r="BS345" s="329"/>
      <c r="BT345" s="329"/>
      <c r="BU345" s="329"/>
      <c r="BV345" s="329"/>
      <c r="BW345" s="329"/>
      <c r="BX345" s="329"/>
      <c r="BY345" s="329"/>
      <c r="BZ345" s="329"/>
      <c r="CA345" s="329"/>
      <c r="CB345" s="329"/>
      <c r="CC345" s="329"/>
      <c r="CD345" s="329"/>
      <c r="CE345" s="329"/>
      <c r="CF345" s="329"/>
      <c r="CG345" s="329"/>
      <c r="CH345" s="329"/>
      <c r="CI345" s="329"/>
      <c r="CJ345" s="329"/>
      <c r="CK345" s="329"/>
      <c r="CL345" s="329"/>
      <c r="CM345" s="329"/>
      <c r="CN345" s="329"/>
      <c r="CO345" s="329"/>
      <c r="CP345" s="329"/>
      <c r="CQ345" s="329"/>
      <c r="CR345" s="329"/>
      <c r="CS345" s="329"/>
      <c r="CT345" s="329"/>
      <c r="CU345" s="329"/>
      <c r="CV345" s="329"/>
      <c r="CW345" s="329"/>
      <c r="CX345" s="329"/>
      <c r="CY345" s="329"/>
      <c r="CZ345" s="329"/>
      <c r="DA345" s="329"/>
      <c r="DB345" s="329"/>
      <c r="DC345" s="329"/>
      <c r="DD345" s="329"/>
      <c r="DE345" s="329"/>
      <c r="DF345" s="329"/>
      <c r="DG345" s="329"/>
      <c r="DH345" s="329"/>
      <c r="DI345" s="329"/>
      <c r="DJ345" s="329"/>
      <c r="DK345" s="329"/>
      <c r="DL345" s="329"/>
      <c r="DM345" s="329"/>
      <c r="DN345" s="329"/>
      <c r="DO345" s="329"/>
      <c r="DP345" s="329"/>
      <c r="DQ345" s="329"/>
      <c r="DR345" s="329"/>
      <c r="DS345" s="329"/>
      <c r="DT345" s="329"/>
      <c r="DU345" s="329"/>
      <c r="DV345" s="329"/>
      <c r="DW345" s="329"/>
      <c r="DX345" s="329"/>
      <c r="DY345" s="329"/>
      <c r="DZ345" s="329"/>
      <c r="EA345" s="329"/>
      <c r="EB345" s="329"/>
      <c r="EC345" s="329"/>
      <c r="ED345" s="329"/>
      <c r="EE345" s="329"/>
      <c r="EF345" s="329"/>
      <c r="EG345" s="329"/>
      <c r="EH345" s="329"/>
      <c r="EI345" s="329"/>
      <c r="EJ345" s="329"/>
      <c r="EK345" s="329"/>
      <c r="EL345" s="329"/>
      <c r="EM345" s="329"/>
      <c r="EN345" s="329"/>
      <c r="EO345" s="329"/>
      <c r="EP345" s="329"/>
      <c r="EQ345" s="329"/>
      <c r="ER345" s="329"/>
      <c r="ES345" s="329"/>
      <c r="ET345" s="329"/>
      <c r="EU345" s="329"/>
      <c r="EV345" s="329"/>
      <c r="EW345" s="329"/>
      <c r="EX345" s="329"/>
      <c r="EY345" s="329"/>
      <c r="EZ345" s="329"/>
      <c r="FA345" s="329"/>
      <c r="FB345" s="329"/>
      <c r="FC345" s="329"/>
      <c r="FD345" s="329"/>
      <c r="FE345" s="329"/>
      <c r="FF345" s="329"/>
      <c r="FG345" s="329"/>
      <c r="FH345" s="329"/>
      <c r="FI345" s="329"/>
      <c r="FJ345" s="329"/>
      <c r="FK345" s="329"/>
      <c r="FL345" s="329"/>
      <c r="FM345" s="329"/>
      <c r="FN345" s="329"/>
      <c r="FO345" s="329"/>
      <c r="FP345" s="329"/>
      <c r="FQ345" s="329"/>
      <c r="FR345" s="329"/>
      <c r="FS345" s="329"/>
      <c r="FT345" s="329"/>
      <c r="FU345" s="329"/>
      <c r="FV345" s="329"/>
      <c r="FW345" s="329"/>
      <c r="FX345" s="329"/>
      <c r="FY345" s="329"/>
      <c r="FZ345" s="329"/>
      <c r="GA345" s="329"/>
      <c r="GB345" s="329"/>
      <c r="GC345" s="329"/>
      <c r="GD345" s="329"/>
      <c r="GE345" s="329"/>
      <c r="GF345" s="329"/>
      <c r="GG345" s="329"/>
      <c r="GH345" s="329"/>
      <c r="GI345" s="329"/>
      <c r="GJ345" s="329"/>
      <c r="GK345" s="329"/>
      <c r="GL345" s="329"/>
      <c r="GM345" s="329"/>
      <c r="GN345" s="329"/>
      <c r="GO345" s="329"/>
      <c r="GP345" s="329"/>
      <c r="GQ345" s="329"/>
      <c r="GR345" s="329"/>
      <c r="GS345" s="329"/>
      <c r="GT345" s="329"/>
      <c r="GU345" s="329"/>
      <c r="GV345" s="329"/>
      <c r="GW345" s="329"/>
      <c r="GX345" s="329"/>
      <c r="GY345" s="329"/>
      <c r="GZ345" s="329"/>
      <c r="HA345" s="329"/>
      <c r="HB345" s="329"/>
      <c r="HC345" s="329"/>
      <c r="HD345" s="329"/>
      <c r="HE345" s="329"/>
      <c r="HF345" s="329"/>
      <c r="HG345" s="329"/>
      <c r="HH345" s="329"/>
      <c r="HI345" s="329"/>
      <c r="HJ345" s="329"/>
      <c r="HK345" s="329"/>
      <c r="HL345" s="329"/>
      <c r="HM345" s="329"/>
      <c r="HN345" s="329"/>
      <c r="HO345" s="329"/>
      <c r="HP345" s="329"/>
      <c r="HQ345" s="329"/>
      <c r="HR345" s="329"/>
      <c r="HS345" s="329"/>
      <c r="HT345" s="329"/>
      <c r="HU345" s="329"/>
      <c r="HV345" s="329"/>
      <c r="HW345" s="329"/>
      <c r="HX345" s="329"/>
      <c r="HY345" s="329"/>
      <c r="HZ345" s="329"/>
      <c r="IA345" s="329"/>
      <c r="IB345" s="329"/>
      <c r="IC345" s="329"/>
      <c r="ID345" s="329"/>
      <c r="IE345" s="329"/>
      <c r="IF345" s="329"/>
      <c r="IG345" s="329"/>
      <c r="IH345" s="329"/>
      <c r="II345" s="329"/>
      <c r="IJ345" s="329"/>
      <c r="IK345" s="329"/>
      <c r="IL345" s="329"/>
      <c r="IM345" s="329"/>
      <c r="IN345" s="329"/>
      <c r="IO345" s="329"/>
      <c r="IP345" s="329"/>
      <c r="IQ345" s="329"/>
      <c r="IR345" s="329"/>
      <c r="IS345" s="329"/>
      <c r="IT345" s="329"/>
      <c r="IU345" s="329"/>
      <c r="IV345" s="329"/>
    </row>
    <row r="346" s="525" customFormat="1" ht="31.5" hidden="1" spans="1:256">
      <c r="A346" s="353">
        <v>1100298</v>
      </c>
      <c r="B346" s="307" t="s">
        <v>7698</v>
      </c>
      <c r="C346" s="365">
        <f ca="1">SUMIF(表1.2024年公共财政收入决算表!$A$6:$A$387,A346,表1.2024年公共财政收入决算表!$E$6:$E$387)</f>
        <v>0</v>
      </c>
      <c r="D346" s="365">
        <f t="shared" si="88"/>
        <v>0</v>
      </c>
      <c r="E346" s="348"/>
      <c r="F346" s="348">
        <v>0</v>
      </c>
      <c r="G346" s="365">
        <f ca="1" t="shared" si="89"/>
        <v>0</v>
      </c>
      <c r="H346" s="365" t="str">
        <f ca="1" t="shared" si="91"/>
        <v/>
      </c>
      <c r="I346" s="22" t="str">
        <f ca="1" t="shared" si="92"/>
        <v>否</v>
      </c>
      <c r="J346" s="547" t="str">
        <f t="shared" si="90"/>
        <v>11002</v>
      </c>
      <c r="K346" s="93" t="str">
        <f t="shared" si="93"/>
        <v>项</v>
      </c>
      <c r="L346" s="329"/>
      <c r="M346" s="329"/>
      <c r="N346" s="329"/>
      <c r="O346" s="329"/>
      <c r="P346" s="329"/>
      <c r="Q346" s="329"/>
      <c r="R346" s="329"/>
      <c r="S346" s="329"/>
      <c r="T346" s="329"/>
      <c r="U346" s="329"/>
      <c r="V346" s="329"/>
      <c r="W346" s="329"/>
      <c r="X346" s="329"/>
      <c r="Y346" s="329"/>
      <c r="Z346" s="329"/>
      <c r="AA346" s="329"/>
      <c r="AB346" s="329"/>
      <c r="AC346" s="329"/>
      <c r="AD346" s="329"/>
      <c r="AE346" s="329"/>
      <c r="AF346" s="329"/>
      <c r="AG346" s="329"/>
      <c r="AH346" s="329"/>
      <c r="AI346" s="329"/>
      <c r="AJ346" s="329"/>
      <c r="AK346" s="329"/>
      <c r="AL346" s="329"/>
      <c r="AM346" s="329"/>
      <c r="AN346" s="329"/>
      <c r="AO346" s="329"/>
      <c r="AP346" s="329"/>
      <c r="AQ346" s="329"/>
      <c r="AR346" s="329"/>
      <c r="AS346" s="329"/>
      <c r="AT346" s="329"/>
      <c r="AU346" s="329"/>
      <c r="AV346" s="329"/>
      <c r="AW346" s="329"/>
      <c r="AX346" s="329"/>
      <c r="AY346" s="329"/>
      <c r="AZ346" s="329"/>
      <c r="BA346" s="329"/>
      <c r="BB346" s="329"/>
      <c r="BC346" s="329"/>
      <c r="BD346" s="329"/>
      <c r="BE346" s="329"/>
      <c r="BF346" s="329"/>
      <c r="BG346" s="329"/>
      <c r="BH346" s="329"/>
      <c r="BI346" s="329"/>
      <c r="BJ346" s="329"/>
      <c r="BK346" s="329"/>
      <c r="BL346" s="329"/>
      <c r="BM346" s="329"/>
      <c r="BN346" s="329"/>
      <c r="BO346" s="329"/>
      <c r="BP346" s="329"/>
      <c r="BQ346" s="329"/>
      <c r="BR346" s="329"/>
      <c r="BS346" s="329"/>
      <c r="BT346" s="329"/>
      <c r="BU346" s="329"/>
      <c r="BV346" s="329"/>
      <c r="BW346" s="329"/>
      <c r="BX346" s="329"/>
      <c r="BY346" s="329"/>
      <c r="BZ346" s="329"/>
      <c r="CA346" s="329"/>
      <c r="CB346" s="329"/>
      <c r="CC346" s="329"/>
      <c r="CD346" s="329"/>
      <c r="CE346" s="329"/>
      <c r="CF346" s="329"/>
      <c r="CG346" s="329"/>
      <c r="CH346" s="329"/>
      <c r="CI346" s="329"/>
      <c r="CJ346" s="329"/>
      <c r="CK346" s="329"/>
      <c r="CL346" s="329"/>
      <c r="CM346" s="329"/>
      <c r="CN346" s="329"/>
      <c r="CO346" s="329"/>
      <c r="CP346" s="329"/>
      <c r="CQ346" s="329"/>
      <c r="CR346" s="329"/>
      <c r="CS346" s="329"/>
      <c r="CT346" s="329"/>
      <c r="CU346" s="329"/>
      <c r="CV346" s="329"/>
      <c r="CW346" s="329"/>
      <c r="CX346" s="329"/>
      <c r="CY346" s="329"/>
      <c r="CZ346" s="329"/>
      <c r="DA346" s="329"/>
      <c r="DB346" s="329"/>
      <c r="DC346" s="329"/>
      <c r="DD346" s="329"/>
      <c r="DE346" s="329"/>
      <c r="DF346" s="329"/>
      <c r="DG346" s="329"/>
      <c r="DH346" s="329"/>
      <c r="DI346" s="329"/>
      <c r="DJ346" s="329"/>
      <c r="DK346" s="329"/>
      <c r="DL346" s="329"/>
      <c r="DM346" s="329"/>
      <c r="DN346" s="329"/>
      <c r="DO346" s="329"/>
      <c r="DP346" s="329"/>
      <c r="DQ346" s="329"/>
      <c r="DR346" s="329"/>
      <c r="DS346" s="329"/>
      <c r="DT346" s="329"/>
      <c r="DU346" s="329"/>
      <c r="DV346" s="329"/>
      <c r="DW346" s="329"/>
      <c r="DX346" s="329"/>
      <c r="DY346" s="329"/>
      <c r="DZ346" s="329"/>
      <c r="EA346" s="329"/>
      <c r="EB346" s="329"/>
      <c r="EC346" s="329"/>
      <c r="ED346" s="329"/>
      <c r="EE346" s="329"/>
      <c r="EF346" s="329"/>
      <c r="EG346" s="329"/>
      <c r="EH346" s="329"/>
      <c r="EI346" s="329"/>
      <c r="EJ346" s="329"/>
      <c r="EK346" s="329"/>
      <c r="EL346" s="329"/>
      <c r="EM346" s="329"/>
      <c r="EN346" s="329"/>
      <c r="EO346" s="329"/>
      <c r="EP346" s="329"/>
      <c r="EQ346" s="329"/>
      <c r="ER346" s="329"/>
      <c r="ES346" s="329"/>
      <c r="ET346" s="329"/>
      <c r="EU346" s="329"/>
      <c r="EV346" s="329"/>
      <c r="EW346" s="329"/>
      <c r="EX346" s="329"/>
      <c r="EY346" s="329"/>
      <c r="EZ346" s="329"/>
      <c r="FA346" s="329"/>
      <c r="FB346" s="329"/>
      <c r="FC346" s="329"/>
      <c r="FD346" s="329"/>
      <c r="FE346" s="329"/>
      <c r="FF346" s="329"/>
      <c r="FG346" s="329"/>
      <c r="FH346" s="329"/>
      <c r="FI346" s="329"/>
      <c r="FJ346" s="329"/>
      <c r="FK346" s="329"/>
      <c r="FL346" s="329"/>
      <c r="FM346" s="329"/>
      <c r="FN346" s="329"/>
      <c r="FO346" s="329"/>
      <c r="FP346" s="329"/>
      <c r="FQ346" s="329"/>
      <c r="FR346" s="329"/>
      <c r="FS346" s="329"/>
      <c r="FT346" s="329"/>
      <c r="FU346" s="329"/>
      <c r="FV346" s="329"/>
      <c r="FW346" s="329"/>
      <c r="FX346" s="329"/>
      <c r="FY346" s="329"/>
      <c r="FZ346" s="329"/>
      <c r="GA346" s="329"/>
      <c r="GB346" s="329"/>
      <c r="GC346" s="329"/>
      <c r="GD346" s="329"/>
      <c r="GE346" s="329"/>
      <c r="GF346" s="329"/>
      <c r="GG346" s="329"/>
      <c r="GH346" s="329"/>
      <c r="GI346" s="329"/>
      <c r="GJ346" s="329"/>
      <c r="GK346" s="329"/>
      <c r="GL346" s="329"/>
      <c r="GM346" s="329"/>
      <c r="GN346" s="329"/>
      <c r="GO346" s="329"/>
      <c r="GP346" s="329"/>
      <c r="GQ346" s="329"/>
      <c r="GR346" s="329"/>
      <c r="GS346" s="329"/>
      <c r="GT346" s="329"/>
      <c r="GU346" s="329"/>
      <c r="GV346" s="329"/>
      <c r="GW346" s="329"/>
      <c r="GX346" s="329"/>
      <c r="GY346" s="329"/>
      <c r="GZ346" s="329"/>
      <c r="HA346" s="329"/>
      <c r="HB346" s="329"/>
      <c r="HC346" s="329"/>
      <c r="HD346" s="329"/>
      <c r="HE346" s="329"/>
      <c r="HF346" s="329"/>
      <c r="HG346" s="329"/>
      <c r="HH346" s="329"/>
      <c r="HI346" s="329"/>
      <c r="HJ346" s="329"/>
      <c r="HK346" s="329"/>
      <c r="HL346" s="329"/>
      <c r="HM346" s="329"/>
      <c r="HN346" s="329"/>
      <c r="HO346" s="329"/>
      <c r="HP346" s="329"/>
      <c r="HQ346" s="329"/>
      <c r="HR346" s="329"/>
      <c r="HS346" s="329"/>
      <c r="HT346" s="329"/>
      <c r="HU346" s="329"/>
      <c r="HV346" s="329"/>
      <c r="HW346" s="329"/>
      <c r="HX346" s="329"/>
      <c r="HY346" s="329"/>
      <c r="HZ346" s="329"/>
      <c r="IA346" s="329"/>
      <c r="IB346" s="329"/>
      <c r="IC346" s="329"/>
      <c r="ID346" s="329"/>
      <c r="IE346" s="329"/>
      <c r="IF346" s="329"/>
      <c r="IG346" s="329"/>
      <c r="IH346" s="329"/>
      <c r="II346" s="329"/>
      <c r="IJ346" s="329"/>
      <c r="IK346" s="329"/>
      <c r="IL346" s="329"/>
      <c r="IM346" s="329"/>
      <c r="IN346" s="329"/>
      <c r="IO346" s="329"/>
      <c r="IP346" s="329"/>
      <c r="IQ346" s="329"/>
      <c r="IR346" s="329"/>
      <c r="IS346" s="329"/>
      <c r="IT346" s="329"/>
      <c r="IU346" s="329"/>
      <c r="IV346" s="329"/>
    </row>
    <row r="347" s="525" customFormat="1" ht="31.5" hidden="1" spans="1:256">
      <c r="A347" s="353">
        <v>1100299</v>
      </c>
      <c r="B347" s="307" t="s">
        <v>7699</v>
      </c>
      <c r="C347" s="365"/>
      <c r="D347" s="365">
        <f t="shared" si="88"/>
        <v>0</v>
      </c>
      <c r="E347" s="348"/>
      <c r="F347" s="348">
        <v>0</v>
      </c>
      <c r="G347" s="365">
        <f t="shared" si="89"/>
        <v>0</v>
      </c>
      <c r="H347" s="365" t="str">
        <f t="shared" si="91"/>
        <v/>
      </c>
      <c r="I347" s="22" t="str">
        <f t="shared" si="92"/>
        <v>否</v>
      </c>
      <c r="J347" s="547" t="str">
        <f t="shared" si="90"/>
        <v>11002</v>
      </c>
      <c r="K347" s="93" t="str">
        <f t="shared" si="93"/>
        <v>项</v>
      </c>
      <c r="L347" s="561">
        <v>1</v>
      </c>
      <c r="M347" s="329"/>
      <c r="N347" s="329"/>
      <c r="O347" s="329"/>
      <c r="P347" s="329"/>
      <c r="Q347" s="329"/>
      <c r="R347" s="329"/>
      <c r="S347" s="329"/>
      <c r="T347" s="329"/>
      <c r="U347" s="329"/>
      <c r="V347" s="329"/>
      <c r="W347" s="329"/>
      <c r="X347" s="329"/>
      <c r="Y347" s="329"/>
      <c r="Z347" s="329"/>
      <c r="AA347" s="329"/>
      <c r="AB347" s="329"/>
      <c r="AC347" s="329"/>
      <c r="AD347" s="329"/>
      <c r="AE347" s="329"/>
      <c r="AF347" s="329"/>
      <c r="AG347" s="329"/>
      <c r="AH347" s="329"/>
      <c r="AI347" s="329"/>
      <c r="AJ347" s="329"/>
      <c r="AK347" s="329"/>
      <c r="AL347" s="329"/>
      <c r="AM347" s="329"/>
      <c r="AN347" s="329"/>
      <c r="AO347" s="329"/>
      <c r="AP347" s="329"/>
      <c r="AQ347" s="329"/>
      <c r="AR347" s="329"/>
      <c r="AS347" s="329"/>
      <c r="AT347" s="329"/>
      <c r="AU347" s="329"/>
      <c r="AV347" s="329"/>
      <c r="AW347" s="329"/>
      <c r="AX347" s="329"/>
      <c r="AY347" s="329"/>
      <c r="AZ347" s="329"/>
      <c r="BA347" s="329"/>
      <c r="BB347" s="329"/>
      <c r="BC347" s="329"/>
      <c r="BD347" s="329"/>
      <c r="BE347" s="329"/>
      <c r="BF347" s="329"/>
      <c r="BG347" s="329"/>
      <c r="BH347" s="329"/>
      <c r="BI347" s="329"/>
      <c r="BJ347" s="329"/>
      <c r="BK347" s="329"/>
      <c r="BL347" s="329"/>
      <c r="BM347" s="329"/>
      <c r="BN347" s="329"/>
      <c r="BO347" s="329"/>
      <c r="BP347" s="329"/>
      <c r="BQ347" s="329"/>
      <c r="BR347" s="329"/>
      <c r="BS347" s="329"/>
      <c r="BT347" s="329"/>
      <c r="BU347" s="329"/>
      <c r="BV347" s="329"/>
      <c r="BW347" s="329"/>
      <c r="BX347" s="329"/>
      <c r="BY347" s="329"/>
      <c r="BZ347" s="329"/>
      <c r="CA347" s="329"/>
      <c r="CB347" s="329"/>
      <c r="CC347" s="329"/>
      <c r="CD347" s="329"/>
      <c r="CE347" s="329"/>
      <c r="CF347" s="329"/>
      <c r="CG347" s="329"/>
      <c r="CH347" s="329"/>
      <c r="CI347" s="329"/>
      <c r="CJ347" s="329"/>
      <c r="CK347" s="329"/>
      <c r="CL347" s="329"/>
      <c r="CM347" s="329"/>
      <c r="CN347" s="329"/>
      <c r="CO347" s="329"/>
      <c r="CP347" s="329"/>
      <c r="CQ347" s="329"/>
      <c r="CR347" s="329"/>
      <c r="CS347" s="329"/>
      <c r="CT347" s="329"/>
      <c r="CU347" s="329"/>
      <c r="CV347" s="329"/>
      <c r="CW347" s="329"/>
      <c r="CX347" s="329"/>
      <c r="CY347" s="329"/>
      <c r="CZ347" s="329"/>
      <c r="DA347" s="329"/>
      <c r="DB347" s="329"/>
      <c r="DC347" s="329"/>
      <c r="DD347" s="329"/>
      <c r="DE347" s="329"/>
      <c r="DF347" s="329"/>
      <c r="DG347" s="329"/>
      <c r="DH347" s="329"/>
      <c r="DI347" s="329"/>
      <c r="DJ347" s="329"/>
      <c r="DK347" s="329"/>
      <c r="DL347" s="329"/>
      <c r="DM347" s="329"/>
      <c r="DN347" s="329"/>
      <c r="DO347" s="329"/>
      <c r="DP347" s="329"/>
      <c r="DQ347" s="329"/>
      <c r="DR347" s="329"/>
      <c r="DS347" s="329"/>
      <c r="DT347" s="329"/>
      <c r="DU347" s="329"/>
      <c r="DV347" s="329"/>
      <c r="DW347" s="329"/>
      <c r="DX347" s="329"/>
      <c r="DY347" s="329"/>
      <c r="DZ347" s="329"/>
      <c r="EA347" s="329"/>
      <c r="EB347" s="329"/>
      <c r="EC347" s="329"/>
      <c r="ED347" s="329"/>
      <c r="EE347" s="329"/>
      <c r="EF347" s="329"/>
      <c r="EG347" s="329"/>
      <c r="EH347" s="329"/>
      <c r="EI347" s="329"/>
      <c r="EJ347" s="329"/>
      <c r="EK347" s="329"/>
      <c r="EL347" s="329"/>
      <c r="EM347" s="329"/>
      <c r="EN347" s="329"/>
      <c r="EO347" s="329"/>
      <c r="EP347" s="329"/>
      <c r="EQ347" s="329"/>
      <c r="ER347" s="329"/>
      <c r="ES347" s="329"/>
      <c r="ET347" s="329"/>
      <c r="EU347" s="329"/>
      <c r="EV347" s="329"/>
      <c r="EW347" s="329"/>
      <c r="EX347" s="329"/>
      <c r="EY347" s="329"/>
      <c r="EZ347" s="329"/>
      <c r="FA347" s="329"/>
      <c r="FB347" s="329"/>
      <c r="FC347" s="329"/>
      <c r="FD347" s="329"/>
      <c r="FE347" s="329"/>
      <c r="FF347" s="329"/>
      <c r="FG347" s="329"/>
      <c r="FH347" s="329"/>
      <c r="FI347" s="329"/>
      <c r="FJ347" s="329"/>
      <c r="FK347" s="329"/>
      <c r="FL347" s="329"/>
      <c r="FM347" s="329"/>
      <c r="FN347" s="329"/>
      <c r="FO347" s="329"/>
      <c r="FP347" s="329"/>
      <c r="FQ347" s="329"/>
      <c r="FR347" s="329"/>
      <c r="FS347" s="329"/>
      <c r="FT347" s="329"/>
      <c r="FU347" s="329"/>
      <c r="FV347" s="329"/>
      <c r="FW347" s="329"/>
      <c r="FX347" s="329"/>
      <c r="FY347" s="329"/>
      <c r="FZ347" s="329"/>
      <c r="GA347" s="329"/>
      <c r="GB347" s="329"/>
      <c r="GC347" s="329"/>
      <c r="GD347" s="329"/>
      <c r="GE347" s="329"/>
      <c r="GF347" s="329"/>
      <c r="GG347" s="329"/>
      <c r="GH347" s="329"/>
      <c r="GI347" s="329"/>
      <c r="GJ347" s="329"/>
      <c r="GK347" s="329"/>
      <c r="GL347" s="329"/>
      <c r="GM347" s="329"/>
      <c r="GN347" s="329"/>
      <c r="GO347" s="329"/>
      <c r="GP347" s="329"/>
      <c r="GQ347" s="329"/>
      <c r="GR347" s="329"/>
      <c r="GS347" s="329"/>
      <c r="GT347" s="329"/>
      <c r="GU347" s="329"/>
      <c r="GV347" s="329"/>
      <c r="GW347" s="329"/>
      <c r="GX347" s="329"/>
      <c r="GY347" s="329"/>
      <c r="GZ347" s="329"/>
      <c r="HA347" s="329"/>
      <c r="HB347" s="329"/>
      <c r="HC347" s="329"/>
      <c r="HD347" s="329"/>
      <c r="HE347" s="329"/>
      <c r="HF347" s="329"/>
      <c r="HG347" s="329"/>
      <c r="HH347" s="329"/>
      <c r="HI347" s="329"/>
      <c r="HJ347" s="329"/>
      <c r="HK347" s="329"/>
      <c r="HL347" s="329"/>
      <c r="HM347" s="329"/>
      <c r="HN347" s="329"/>
      <c r="HO347" s="329"/>
      <c r="HP347" s="329"/>
      <c r="HQ347" s="329"/>
      <c r="HR347" s="329"/>
      <c r="HS347" s="329"/>
      <c r="HT347" s="329"/>
      <c r="HU347" s="329"/>
      <c r="HV347" s="329"/>
      <c r="HW347" s="329"/>
      <c r="HX347" s="329"/>
      <c r="HY347" s="329"/>
      <c r="HZ347" s="329"/>
      <c r="IA347" s="329"/>
      <c r="IB347" s="329"/>
      <c r="IC347" s="329"/>
      <c r="ID347" s="329"/>
      <c r="IE347" s="329"/>
      <c r="IF347" s="329"/>
      <c r="IG347" s="329"/>
      <c r="IH347" s="329"/>
      <c r="II347" s="329"/>
      <c r="IJ347" s="329"/>
      <c r="IK347" s="329"/>
      <c r="IL347" s="329"/>
      <c r="IM347" s="329"/>
      <c r="IN347" s="329"/>
      <c r="IO347" s="329"/>
      <c r="IP347" s="329"/>
      <c r="IQ347" s="329"/>
      <c r="IR347" s="329"/>
      <c r="IS347" s="329"/>
      <c r="IT347" s="329"/>
      <c r="IU347" s="329"/>
      <c r="IV347" s="329"/>
    </row>
    <row r="348" s="524" customFormat="1" ht="18.75" hidden="1" spans="1:256">
      <c r="A348" s="353">
        <v>1100299</v>
      </c>
      <c r="B348" s="307" t="s">
        <v>7700</v>
      </c>
      <c r="C348" s="365"/>
      <c r="D348" s="365">
        <f t="shared" si="88"/>
        <v>0</v>
      </c>
      <c r="E348" s="348"/>
      <c r="F348" s="348">
        <v>0</v>
      </c>
      <c r="G348" s="348">
        <f t="shared" si="89"/>
        <v>0</v>
      </c>
      <c r="H348" s="348" t="str">
        <f t="shared" si="91"/>
        <v/>
      </c>
      <c r="I348" s="22" t="str">
        <f t="shared" si="92"/>
        <v>否</v>
      </c>
      <c r="J348" s="547" t="str">
        <f t="shared" si="90"/>
        <v>11002</v>
      </c>
      <c r="K348" s="93" t="str">
        <f t="shared" si="93"/>
        <v>项</v>
      </c>
      <c r="L348" s="561">
        <v>1</v>
      </c>
      <c r="M348" s="329"/>
      <c r="N348" s="329"/>
      <c r="O348" s="329"/>
      <c r="P348" s="329"/>
      <c r="Q348" s="329"/>
      <c r="R348" s="329"/>
      <c r="S348" s="329"/>
      <c r="T348" s="329"/>
      <c r="U348" s="329"/>
      <c r="V348" s="329"/>
      <c r="W348" s="329"/>
      <c r="X348" s="329"/>
      <c r="Y348" s="329"/>
      <c r="Z348" s="329"/>
      <c r="AA348" s="329"/>
      <c r="AB348" s="329"/>
      <c r="AC348" s="329"/>
      <c r="AD348" s="329"/>
      <c r="AE348" s="329"/>
      <c r="AF348" s="329"/>
      <c r="AG348" s="329"/>
      <c r="AH348" s="329"/>
      <c r="AI348" s="329"/>
      <c r="AJ348" s="329"/>
      <c r="AK348" s="329"/>
      <c r="AL348" s="329"/>
      <c r="AM348" s="329"/>
      <c r="AN348" s="329"/>
      <c r="AO348" s="329"/>
      <c r="AP348" s="329"/>
      <c r="AQ348" s="329"/>
      <c r="AR348" s="329"/>
      <c r="AS348" s="329"/>
      <c r="AT348" s="329"/>
      <c r="AU348" s="329"/>
      <c r="AV348" s="329"/>
      <c r="AW348" s="329"/>
      <c r="AX348" s="329"/>
      <c r="AY348" s="329"/>
      <c r="AZ348" s="329"/>
      <c r="BA348" s="329"/>
      <c r="BB348" s="329"/>
      <c r="BC348" s="329"/>
      <c r="BD348" s="329"/>
      <c r="BE348" s="329"/>
      <c r="BF348" s="329"/>
      <c r="BG348" s="329"/>
      <c r="BH348" s="329"/>
      <c r="BI348" s="329"/>
      <c r="BJ348" s="329"/>
      <c r="BK348" s="329"/>
      <c r="BL348" s="329"/>
      <c r="BM348" s="329"/>
      <c r="BN348" s="329"/>
      <c r="BO348" s="329"/>
      <c r="BP348" s="329"/>
      <c r="BQ348" s="329"/>
      <c r="BR348" s="329"/>
      <c r="BS348" s="329"/>
      <c r="BT348" s="329"/>
      <c r="BU348" s="329"/>
      <c r="BV348" s="329"/>
      <c r="BW348" s="329"/>
      <c r="BX348" s="329"/>
      <c r="BY348" s="329"/>
      <c r="BZ348" s="329"/>
      <c r="CA348" s="329"/>
      <c r="CB348" s="329"/>
      <c r="CC348" s="329"/>
      <c r="CD348" s="329"/>
      <c r="CE348" s="329"/>
      <c r="CF348" s="329"/>
      <c r="CG348" s="329"/>
      <c r="CH348" s="329"/>
      <c r="CI348" s="329"/>
      <c r="CJ348" s="329"/>
      <c r="CK348" s="329"/>
      <c r="CL348" s="329"/>
      <c r="CM348" s="329"/>
      <c r="CN348" s="329"/>
      <c r="CO348" s="329"/>
      <c r="CP348" s="329"/>
      <c r="CQ348" s="329"/>
      <c r="CR348" s="329"/>
      <c r="CS348" s="329"/>
      <c r="CT348" s="329"/>
      <c r="CU348" s="329"/>
      <c r="CV348" s="329"/>
      <c r="CW348" s="329"/>
      <c r="CX348" s="329"/>
      <c r="CY348" s="329"/>
      <c r="CZ348" s="329"/>
      <c r="DA348" s="329"/>
      <c r="DB348" s="329"/>
      <c r="DC348" s="329"/>
      <c r="DD348" s="329"/>
      <c r="DE348" s="329"/>
      <c r="DF348" s="329"/>
      <c r="DG348" s="329"/>
      <c r="DH348" s="329"/>
      <c r="DI348" s="329"/>
      <c r="DJ348" s="329"/>
      <c r="DK348" s="329"/>
      <c r="DL348" s="329"/>
      <c r="DM348" s="329"/>
      <c r="DN348" s="329"/>
      <c r="DO348" s="329"/>
      <c r="DP348" s="329"/>
      <c r="DQ348" s="329"/>
      <c r="DR348" s="329"/>
      <c r="DS348" s="329"/>
      <c r="DT348" s="329"/>
      <c r="DU348" s="329"/>
      <c r="DV348" s="329"/>
      <c r="DW348" s="329"/>
      <c r="DX348" s="329"/>
      <c r="DY348" s="329"/>
      <c r="DZ348" s="329"/>
      <c r="EA348" s="329"/>
      <c r="EB348" s="329"/>
      <c r="EC348" s="329"/>
      <c r="ED348" s="329"/>
      <c r="EE348" s="329"/>
      <c r="EF348" s="329"/>
      <c r="EG348" s="329"/>
      <c r="EH348" s="329"/>
      <c r="EI348" s="329"/>
      <c r="EJ348" s="329"/>
      <c r="EK348" s="329"/>
      <c r="EL348" s="329"/>
      <c r="EM348" s="329"/>
      <c r="EN348" s="329"/>
      <c r="EO348" s="329"/>
      <c r="EP348" s="329"/>
      <c r="EQ348" s="329"/>
      <c r="ER348" s="329"/>
      <c r="ES348" s="329"/>
      <c r="ET348" s="329"/>
      <c r="EU348" s="329"/>
      <c r="EV348" s="329"/>
      <c r="EW348" s="329"/>
      <c r="EX348" s="329"/>
      <c r="EY348" s="329"/>
      <c r="EZ348" s="329"/>
      <c r="FA348" s="329"/>
      <c r="FB348" s="329"/>
      <c r="FC348" s="329"/>
      <c r="FD348" s="329"/>
      <c r="FE348" s="329"/>
      <c r="FF348" s="329"/>
      <c r="FG348" s="329"/>
      <c r="FH348" s="329"/>
      <c r="FI348" s="329"/>
      <c r="FJ348" s="329"/>
      <c r="FK348" s="329"/>
      <c r="FL348" s="329"/>
      <c r="FM348" s="329"/>
      <c r="FN348" s="329"/>
      <c r="FO348" s="329"/>
      <c r="FP348" s="329"/>
      <c r="FQ348" s="329"/>
      <c r="FR348" s="329"/>
      <c r="FS348" s="329"/>
      <c r="FT348" s="329"/>
      <c r="FU348" s="329"/>
      <c r="FV348" s="329"/>
      <c r="FW348" s="329"/>
      <c r="FX348" s="329"/>
      <c r="FY348" s="329"/>
      <c r="FZ348" s="329"/>
      <c r="GA348" s="329"/>
      <c r="GB348" s="329"/>
      <c r="GC348" s="329"/>
      <c r="GD348" s="329"/>
      <c r="GE348" s="329"/>
      <c r="GF348" s="329"/>
      <c r="GG348" s="329"/>
      <c r="GH348" s="329"/>
      <c r="GI348" s="329"/>
      <c r="GJ348" s="329"/>
      <c r="GK348" s="329"/>
      <c r="GL348" s="329"/>
      <c r="GM348" s="329"/>
      <c r="GN348" s="329"/>
      <c r="GO348" s="329"/>
      <c r="GP348" s="329"/>
      <c r="GQ348" s="329"/>
      <c r="GR348" s="329"/>
      <c r="GS348" s="329"/>
      <c r="GT348" s="329"/>
      <c r="GU348" s="329"/>
      <c r="GV348" s="329"/>
      <c r="GW348" s="329"/>
      <c r="GX348" s="329"/>
      <c r="GY348" s="329"/>
      <c r="GZ348" s="329"/>
      <c r="HA348" s="329"/>
      <c r="HB348" s="329"/>
      <c r="HC348" s="329"/>
      <c r="HD348" s="329"/>
      <c r="HE348" s="329"/>
      <c r="HF348" s="329"/>
      <c r="HG348" s="329"/>
      <c r="HH348" s="329"/>
      <c r="HI348" s="329"/>
      <c r="HJ348" s="329"/>
      <c r="HK348" s="329"/>
      <c r="HL348" s="329"/>
      <c r="HM348" s="329"/>
      <c r="HN348" s="329"/>
      <c r="HO348" s="329"/>
      <c r="HP348" s="329"/>
      <c r="HQ348" s="329"/>
      <c r="HR348" s="329"/>
      <c r="HS348" s="329"/>
      <c r="HT348" s="329"/>
      <c r="HU348" s="329"/>
      <c r="HV348" s="329"/>
      <c r="HW348" s="329"/>
      <c r="HX348" s="329"/>
      <c r="HY348" s="329"/>
      <c r="HZ348" s="329"/>
      <c r="IA348" s="329"/>
      <c r="IB348" s="329"/>
      <c r="IC348" s="329"/>
      <c r="ID348" s="329"/>
      <c r="IE348" s="329"/>
      <c r="IF348" s="329"/>
      <c r="IG348" s="329"/>
      <c r="IH348" s="329"/>
      <c r="II348" s="329"/>
      <c r="IJ348" s="329"/>
      <c r="IK348" s="329"/>
      <c r="IL348" s="329"/>
      <c r="IM348" s="329"/>
      <c r="IN348" s="329"/>
      <c r="IO348" s="329"/>
      <c r="IP348" s="329"/>
      <c r="IQ348" s="329"/>
      <c r="IR348" s="329"/>
      <c r="IS348" s="329"/>
      <c r="IT348" s="329"/>
      <c r="IU348" s="329"/>
      <c r="IV348" s="329"/>
    </row>
    <row r="349" s="525" customFormat="1" spans="1:256">
      <c r="A349" s="353" t="s">
        <v>4546</v>
      </c>
      <c r="B349" s="307" t="s">
        <v>7701</v>
      </c>
      <c r="C349" s="365">
        <f ca="1">SUMIF(表1.2024年公共财政收入决算表!$A$6:$A$387,A349,表1.2024年公共财政收入决算表!$E$6:$E$387)</f>
        <v>192</v>
      </c>
      <c r="D349" s="365">
        <f t="shared" si="88"/>
        <v>174</v>
      </c>
      <c r="E349" s="348">
        <v>174</v>
      </c>
      <c r="F349" s="348">
        <v>0</v>
      </c>
      <c r="G349" s="365">
        <f ca="1" t="shared" si="89"/>
        <v>-18</v>
      </c>
      <c r="H349" s="365" t="str">
        <f ca="1" t="shared" si="91"/>
        <v>-9.4%</v>
      </c>
      <c r="I349" s="22" t="str">
        <f ca="1" t="shared" si="92"/>
        <v>是</v>
      </c>
      <c r="J349" s="547" t="str">
        <f t="shared" si="90"/>
        <v>11002</v>
      </c>
      <c r="K349" s="93" t="str">
        <f t="shared" si="93"/>
        <v>项</v>
      </c>
      <c r="L349" s="545">
        <v>1</v>
      </c>
      <c r="M349" s="329"/>
      <c r="N349" s="329"/>
      <c r="O349" s="329"/>
      <c r="P349" s="329"/>
      <c r="Q349" s="329"/>
      <c r="R349" s="329"/>
      <c r="S349" s="329"/>
      <c r="T349" s="329"/>
      <c r="U349" s="329"/>
      <c r="V349" s="329"/>
      <c r="W349" s="329"/>
      <c r="X349" s="329"/>
      <c r="Y349" s="329"/>
      <c r="Z349" s="329"/>
      <c r="AA349" s="329"/>
      <c r="AB349" s="329"/>
      <c r="AC349" s="329"/>
      <c r="AD349" s="329"/>
      <c r="AE349" s="329"/>
      <c r="AF349" s="329"/>
      <c r="AG349" s="329"/>
      <c r="AH349" s="329"/>
      <c r="AI349" s="329"/>
      <c r="AJ349" s="329"/>
      <c r="AK349" s="329"/>
      <c r="AL349" s="329"/>
      <c r="AM349" s="329"/>
      <c r="AN349" s="329"/>
      <c r="AO349" s="329"/>
      <c r="AP349" s="329"/>
      <c r="AQ349" s="329"/>
      <c r="AR349" s="329"/>
      <c r="AS349" s="329"/>
      <c r="AT349" s="329"/>
      <c r="AU349" s="329"/>
      <c r="AV349" s="329"/>
      <c r="AW349" s="329"/>
      <c r="AX349" s="329"/>
      <c r="AY349" s="329"/>
      <c r="AZ349" s="329"/>
      <c r="BA349" s="329"/>
      <c r="BB349" s="329"/>
      <c r="BC349" s="329"/>
      <c r="BD349" s="329"/>
      <c r="BE349" s="329"/>
      <c r="BF349" s="329"/>
      <c r="BG349" s="329"/>
      <c r="BH349" s="329"/>
      <c r="BI349" s="329"/>
      <c r="BJ349" s="329"/>
      <c r="BK349" s="329"/>
      <c r="BL349" s="329"/>
      <c r="BM349" s="329"/>
      <c r="BN349" s="329"/>
      <c r="BO349" s="329"/>
      <c r="BP349" s="329"/>
      <c r="BQ349" s="329"/>
      <c r="BR349" s="329"/>
      <c r="BS349" s="329"/>
      <c r="BT349" s="329"/>
      <c r="BU349" s="329"/>
      <c r="BV349" s="329"/>
      <c r="BW349" s="329"/>
      <c r="BX349" s="329"/>
      <c r="BY349" s="329"/>
      <c r="BZ349" s="329"/>
      <c r="CA349" s="329"/>
      <c r="CB349" s="329"/>
      <c r="CC349" s="329"/>
      <c r="CD349" s="329"/>
      <c r="CE349" s="329"/>
      <c r="CF349" s="329"/>
      <c r="CG349" s="329"/>
      <c r="CH349" s="329"/>
      <c r="CI349" s="329"/>
      <c r="CJ349" s="329"/>
      <c r="CK349" s="329"/>
      <c r="CL349" s="329"/>
      <c r="CM349" s="329"/>
      <c r="CN349" s="329"/>
      <c r="CO349" s="329"/>
      <c r="CP349" s="329"/>
      <c r="CQ349" s="329"/>
      <c r="CR349" s="329"/>
      <c r="CS349" s="329"/>
      <c r="CT349" s="329"/>
      <c r="CU349" s="329"/>
      <c r="CV349" s="329"/>
      <c r="CW349" s="329"/>
      <c r="CX349" s="329"/>
      <c r="CY349" s="329"/>
      <c r="CZ349" s="329"/>
      <c r="DA349" s="329"/>
      <c r="DB349" s="329"/>
      <c r="DC349" s="329"/>
      <c r="DD349" s="329"/>
      <c r="DE349" s="329"/>
      <c r="DF349" s="329"/>
      <c r="DG349" s="329"/>
      <c r="DH349" s="329"/>
      <c r="DI349" s="329"/>
      <c r="DJ349" s="329"/>
      <c r="DK349" s="329"/>
      <c r="DL349" s="329"/>
      <c r="DM349" s="329"/>
      <c r="DN349" s="329"/>
      <c r="DO349" s="329"/>
      <c r="DP349" s="329"/>
      <c r="DQ349" s="329"/>
      <c r="DR349" s="329"/>
      <c r="DS349" s="329"/>
      <c r="DT349" s="329"/>
      <c r="DU349" s="329"/>
      <c r="DV349" s="329"/>
      <c r="DW349" s="329"/>
      <c r="DX349" s="329"/>
      <c r="DY349" s="329"/>
      <c r="DZ349" s="329"/>
      <c r="EA349" s="329"/>
      <c r="EB349" s="329"/>
      <c r="EC349" s="329"/>
      <c r="ED349" s="329"/>
      <c r="EE349" s="329"/>
      <c r="EF349" s="329"/>
      <c r="EG349" s="329"/>
      <c r="EH349" s="329"/>
      <c r="EI349" s="329"/>
      <c r="EJ349" s="329"/>
      <c r="EK349" s="329"/>
      <c r="EL349" s="329"/>
      <c r="EM349" s="329"/>
      <c r="EN349" s="329"/>
      <c r="EO349" s="329"/>
      <c r="EP349" s="329"/>
      <c r="EQ349" s="329"/>
      <c r="ER349" s="329"/>
      <c r="ES349" s="329"/>
      <c r="ET349" s="329"/>
      <c r="EU349" s="329"/>
      <c r="EV349" s="329"/>
      <c r="EW349" s="329"/>
      <c r="EX349" s="329"/>
      <c r="EY349" s="329"/>
      <c r="EZ349" s="329"/>
      <c r="FA349" s="329"/>
      <c r="FB349" s="329"/>
      <c r="FC349" s="329"/>
      <c r="FD349" s="329"/>
      <c r="FE349" s="329"/>
      <c r="FF349" s="329"/>
      <c r="FG349" s="329"/>
      <c r="FH349" s="329"/>
      <c r="FI349" s="329"/>
      <c r="FJ349" s="329"/>
      <c r="FK349" s="329"/>
      <c r="FL349" s="329"/>
      <c r="FM349" s="329"/>
      <c r="FN349" s="329"/>
      <c r="FO349" s="329"/>
      <c r="FP349" s="329"/>
      <c r="FQ349" s="329"/>
      <c r="FR349" s="329"/>
      <c r="FS349" s="329"/>
      <c r="FT349" s="329"/>
      <c r="FU349" s="329"/>
      <c r="FV349" s="329"/>
      <c r="FW349" s="329"/>
      <c r="FX349" s="329"/>
      <c r="FY349" s="329"/>
      <c r="FZ349" s="329"/>
      <c r="GA349" s="329"/>
      <c r="GB349" s="329"/>
      <c r="GC349" s="329"/>
      <c r="GD349" s="329"/>
      <c r="GE349" s="329"/>
      <c r="GF349" s="329"/>
      <c r="GG349" s="329"/>
      <c r="GH349" s="329"/>
      <c r="GI349" s="329"/>
      <c r="GJ349" s="329"/>
      <c r="GK349" s="329"/>
      <c r="GL349" s="329"/>
      <c r="GM349" s="329"/>
      <c r="GN349" s="329"/>
      <c r="GO349" s="329"/>
      <c r="GP349" s="329"/>
      <c r="GQ349" s="329"/>
      <c r="GR349" s="329"/>
      <c r="GS349" s="329"/>
      <c r="GT349" s="329"/>
      <c r="GU349" s="329"/>
      <c r="GV349" s="329"/>
      <c r="GW349" s="329"/>
      <c r="GX349" s="329"/>
      <c r="GY349" s="329"/>
      <c r="GZ349" s="329"/>
      <c r="HA349" s="329"/>
      <c r="HB349" s="329"/>
      <c r="HC349" s="329"/>
      <c r="HD349" s="329"/>
      <c r="HE349" s="329"/>
      <c r="HF349" s="329"/>
      <c r="HG349" s="329"/>
      <c r="HH349" s="329"/>
      <c r="HI349" s="329"/>
      <c r="HJ349" s="329"/>
      <c r="HK349" s="329"/>
      <c r="HL349" s="329"/>
      <c r="HM349" s="329"/>
      <c r="HN349" s="329"/>
      <c r="HO349" s="329"/>
      <c r="HP349" s="329"/>
      <c r="HQ349" s="329"/>
      <c r="HR349" s="329"/>
      <c r="HS349" s="329"/>
      <c r="HT349" s="329"/>
      <c r="HU349" s="329"/>
      <c r="HV349" s="329"/>
      <c r="HW349" s="329"/>
      <c r="HX349" s="329"/>
      <c r="HY349" s="329"/>
      <c r="HZ349" s="329"/>
      <c r="IA349" s="329"/>
      <c r="IB349" s="329"/>
      <c r="IC349" s="329"/>
      <c r="ID349" s="329"/>
      <c r="IE349" s="329"/>
      <c r="IF349" s="329"/>
      <c r="IG349" s="329"/>
      <c r="IH349" s="329"/>
      <c r="II349" s="329"/>
      <c r="IJ349" s="329"/>
      <c r="IK349" s="329"/>
      <c r="IL349" s="329"/>
      <c r="IM349" s="329"/>
      <c r="IN349" s="329"/>
      <c r="IO349" s="329"/>
      <c r="IP349" s="329"/>
      <c r="IQ349" s="329"/>
      <c r="IR349" s="329"/>
      <c r="IS349" s="329"/>
      <c r="IT349" s="329"/>
      <c r="IU349" s="329"/>
      <c r="IV349" s="329"/>
    </row>
    <row r="350" s="70" customFormat="1" spans="1:256">
      <c r="A350" s="553" t="s">
        <v>4548</v>
      </c>
      <c r="B350" s="279" t="s">
        <v>7702</v>
      </c>
      <c r="C350" s="541">
        <f ca="1">SUMIF($J351:J$384,$A350,C351:C$384)</f>
        <v>37447</v>
      </c>
      <c r="D350" s="541">
        <f ca="1">SUMIF($J351:$J$390,$A350,D351:D$390)</f>
        <v>34423</v>
      </c>
      <c r="E350" s="541">
        <f ca="1">SUMIF($J351:$J$390,$A350,E351:E$390)</f>
        <v>0</v>
      </c>
      <c r="F350" s="541">
        <f ca="1">SUMIF($J351:$J$390,$A350,F351:F$390)</f>
        <v>34423</v>
      </c>
      <c r="G350" s="541">
        <f ca="1">SUMIF($J351:$J$390,$A350,G351:G$390)</f>
        <v>-3024</v>
      </c>
      <c r="H350" s="541" t="str">
        <f ca="1" t="shared" si="91"/>
        <v>-8.1%</v>
      </c>
      <c r="I350" s="22" t="str">
        <f ca="1" t="shared" si="92"/>
        <v>是</v>
      </c>
      <c r="J350" s="546" t="str">
        <f>LEFT(A350,3)</f>
        <v>110</v>
      </c>
      <c r="K350" s="93" t="str">
        <f t="shared" si="93"/>
        <v>款</v>
      </c>
      <c r="L350" s="545">
        <v>1</v>
      </c>
      <c r="M350" s="230"/>
      <c r="N350" s="230"/>
      <c r="O350" s="230"/>
      <c r="P350" s="230"/>
      <c r="Q350" s="230"/>
      <c r="R350" s="230"/>
      <c r="S350" s="230"/>
      <c r="T350" s="230"/>
      <c r="U350" s="230"/>
      <c r="V350" s="230"/>
      <c r="W350" s="230"/>
      <c r="X350" s="230"/>
      <c r="Y350" s="230"/>
      <c r="Z350" s="230"/>
      <c r="AA350" s="230"/>
      <c r="AB350" s="230"/>
      <c r="AC350" s="230"/>
      <c r="AD350" s="230"/>
      <c r="AE350" s="230"/>
      <c r="AF350" s="230"/>
      <c r="AG350" s="230"/>
      <c r="AH350" s="230"/>
      <c r="AI350" s="230"/>
      <c r="AJ350" s="230"/>
      <c r="AK350" s="230"/>
      <c r="AL350" s="230"/>
      <c r="AM350" s="230"/>
      <c r="AN350" s="230"/>
      <c r="AO350" s="230"/>
      <c r="AP350" s="230"/>
      <c r="AQ350" s="230"/>
      <c r="AR350" s="230"/>
      <c r="AS350" s="230"/>
      <c r="AT350" s="230"/>
      <c r="AU350" s="230"/>
      <c r="AV350" s="230"/>
      <c r="AW350" s="230"/>
      <c r="AX350" s="230"/>
      <c r="AY350" s="230"/>
      <c r="AZ350" s="230"/>
      <c r="BA350" s="230"/>
      <c r="BB350" s="230"/>
      <c r="BC350" s="230"/>
      <c r="BD350" s="230"/>
      <c r="BE350" s="230"/>
      <c r="BF350" s="230"/>
      <c r="BG350" s="230"/>
      <c r="BH350" s="230"/>
      <c r="BI350" s="230"/>
      <c r="BJ350" s="230"/>
      <c r="BK350" s="230"/>
      <c r="BL350" s="230"/>
      <c r="BM350" s="230"/>
      <c r="BN350" s="230"/>
      <c r="BO350" s="230"/>
      <c r="BP350" s="230"/>
      <c r="BQ350" s="230"/>
      <c r="BR350" s="230"/>
      <c r="BS350" s="230"/>
      <c r="BT350" s="230"/>
      <c r="BU350" s="230"/>
      <c r="BV350" s="230"/>
      <c r="BW350" s="230"/>
      <c r="BX350" s="230"/>
      <c r="BY350" s="230"/>
      <c r="BZ350" s="230"/>
      <c r="CA350" s="230"/>
      <c r="CB350" s="230"/>
      <c r="CC350" s="230"/>
      <c r="CD350" s="230"/>
      <c r="CE350" s="230"/>
      <c r="CF350" s="230"/>
      <c r="CG350" s="230"/>
      <c r="CH350" s="230"/>
      <c r="CI350" s="230"/>
      <c r="CJ350" s="230"/>
      <c r="CK350" s="230"/>
      <c r="CL350" s="230"/>
      <c r="CM350" s="230"/>
      <c r="CN350" s="230"/>
      <c r="CO350" s="230"/>
      <c r="CP350" s="230"/>
      <c r="CQ350" s="230"/>
      <c r="CR350" s="230"/>
      <c r="CS350" s="230"/>
      <c r="CT350" s="230"/>
      <c r="CU350" s="230"/>
      <c r="CV350" s="230"/>
      <c r="CW350" s="230"/>
      <c r="CX350" s="230"/>
      <c r="CY350" s="230"/>
      <c r="CZ350" s="230"/>
      <c r="DA350" s="230"/>
      <c r="DB350" s="230"/>
      <c r="DC350" s="230"/>
      <c r="DD350" s="230"/>
      <c r="DE350" s="230"/>
      <c r="DF350" s="230"/>
      <c r="DG350" s="230"/>
      <c r="DH350" s="230"/>
      <c r="DI350" s="230"/>
      <c r="DJ350" s="230"/>
      <c r="DK350" s="230"/>
      <c r="DL350" s="230"/>
      <c r="DM350" s="230"/>
      <c r="DN350" s="230"/>
      <c r="DO350" s="230"/>
      <c r="DP350" s="230"/>
      <c r="DQ350" s="230"/>
      <c r="DR350" s="230"/>
      <c r="DS350" s="230"/>
      <c r="DT350" s="230"/>
      <c r="DU350" s="230"/>
      <c r="DV350" s="230"/>
      <c r="DW350" s="230"/>
      <c r="DX350" s="230"/>
      <c r="DY350" s="230"/>
      <c r="DZ350" s="230"/>
      <c r="EA350" s="230"/>
      <c r="EB350" s="230"/>
      <c r="EC350" s="230"/>
      <c r="ED350" s="230"/>
      <c r="EE350" s="230"/>
      <c r="EF350" s="230"/>
      <c r="EG350" s="230"/>
      <c r="EH350" s="230"/>
      <c r="EI350" s="230"/>
      <c r="EJ350" s="230"/>
      <c r="EK350" s="230"/>
      <c r="EL350" s="230"/>
      <c r="EM350" s="230"/>
      <c r="EN350" s="230"/>
      <c r="EO350" s="230"/>
      <c r="EP350" s="230"/>
      <c r="EQ350" s="230"/>
      <c r="ER350" s="230"/>
      <c r="ES350" s="230"/>
      <c r="ET350" s="230"/>
      <c r="EU350" s="230"/>
      <c r="EV350" s="230"/>
      <c r="EW350" s="230"/>
      <c r="EX350" s="230"/>
      <c r="EY350" s="230"/>
      <c r="EZ350" s="230"/>
      <c r="FA350" s="230"/>
      <c r="FB350" s="230"/>
      <c r="FC350" s="230"/>
      <c r="FD350" s="230"/>
      <c r="FE350" s="230"/>
      <c r="FF350" s="230"/>
      <c r="FG350" s="230"/>
      <c r="FH350" s="230"/>
      <c r="FI350" s="230"/>
      <c r="FJ350" s="230"/>
      <c r="FK350" s="230"/>
      <c r="FL350" s="230"/>
      <c r="FM350" s="230"/>
      <c r="FN350" s="230"/>
      <c r="FO350" s="230"/>
      <c r="FP350" s="230"/>
      <c r="FQ350" s="230"/>
      <c r="FR350" s="230"/>
      <c r="FS350" s="230"/>
      <c r="FT350" s="230"/>
      <c r="FU350" s="230"/>
      <c r="FV350" s="230"/>
      <c r="FW350" s="230"/>
      <c r="FX350" s="230"/>
      <c r="FY350" s="230"/>
      <c r="FZ350" s="230"/>
      <c r="GA350" s="230"/>
      <c r="GB350" s="230"/>
      <c r="GC350" s="230"/>
      <c r="GD350" s="230"/>
      <c r="GE350" s="230"/>
      <c r="GF350" s="230"/>
      <c r="GG350" s="230"/>
      <c r="GH350" s="230"/>
      <c r="GI350" s="230"/>
      <c r="GJ350" s="230"/>
      <c r="GK350" s="230"/>
      <c r="GL350" s="230"/>
      <c r="GM350" s="230"/>
      <c r="GN350" s="230"/>
      <c r="GO350" s="230"/>
      <c r="GP350" s="230"/>
      <c r="GQ350" s="230"/>
      <c r="GR350" s="230"/>
      <c r="GS350" s="230"/>
      <c r="GT350" s="230"/>
      <c r="GU350" s="230"/>
      <c r="GV350" s="230"/>
      <c r="GW350" s="230"/>
      <c r="GX350" s="230"/>
      <c r="GY350" s="230"/>
      <c r="GZ350" s="230"/>
      <c r="HA350" s="230"/>
      <c r="HB350" s="230"/>
      <c r="HC350" s="230"/>
      <c r="HD350" s="230"/>
      <c r="HE350" s="230"/>
      <c r="HF350" s="230"/>
      <c r="HG350" s="230"/>
      <c r="HH350" s="230"/>
      <c r="HI350" s="230"/>
      <c r="HJ350" s="230"/>
      <c r="HK350" s="230"/>
      <c r="HL350" s="230"/>
      <c r="HM350" s="230"/>
      <c r="HN350" s="230"/>
      <c r="HO350" s="230"/>
      <c r="HP350" s="230"/>
      <c r="HQ350" s="230"/>
      <c r="HR350" s="230"/>
      <c r="HS350" s="230"/>
      <c r="HT350" s="230"/>
      <c r="HU350" s="230"/>
      <c r="HV350" s="230"/>
      <c r="HW350" s="230"/>
      <c r="HX350" s="230"/>
      <c r="HY350" s="230"/>
      <c r="HZ350" s="230"/>
      <c r="IA350" s="230"/>
      <c r="IB350" s="230"/>
      <c r="IC350" s="230"/>
      <c r="ID350" s="230"/>
      <c r="IE350" s="230"/>
      <c r="IF350" s="230"/>
      <c r="IG350" s="230"/>
      <c r="IH350" s="230"/>
      <c r="II350" s="230"/>
      <c r="IJ350" s="230"/>
      <c r="IK350" s="230"/>
      <c r="IL350" s="230"/>
      <c r="IM350" s="230"/>
      <c r="IN350" s="230"/>
      <c r="IO350" s="230"/>
      <c r="IP350" s="230"/>
      <c r="IQ350" s="230"/>
      <c r="IR350" s="230"/>
      <c r="IS350" s="230"/>
      <c r="IT350" s="230"/>
      <c r="IU350" s="230"/>
      <c r="IV350" s="230"/>
    </row>
    <row r="351" s="525" customFormat="1" spans="1:256">
      <c r="A351" s="353" t="s">
        <v>4550</v>
      </c>
      <c r="B351" s="307" t="s">
        <v>1548</v>
      </c>
      <c r="C351" s="365">
        <f ca="1">SUMIF(表1.2024年公共财政收入决算表!$A$6:$A$387,A351,表1.2024年公共财政收入决算表!$E$6:$E$387)</f>
        <v>713</v>
      </c>
      <c r="D351" s="365">
        <f t="shared" ref="D351:D371" si="94">SUM(E351:F351)</f>
        <v>637</v>
      </c>
      <c r="E351" s="348"/>
      <c r="F351" s="365">
        <v>637</v>
      </c>
      <c r="G351" s="365">
        <f ca="1" t="shared" ref="G351:G371" si="95">D351-C351</f>
        <v>-76</v>
      </c>
      <c r="H351" s="365" t="str">
        <f ca="1" t="shared" si="91"/>
        <v>-10.7%</v>
      </c>
      <c r="I351" s="22" t="str">
        <f ca="1" t="shared" si="92"/>
        <v>是</v>
      </c>
      <c r="J351" s="547" t="str">
        <f t="shared" ref="J351:J371" si="96">LEFT(A351,5)</f>
        <v>11003</v>
      </c>
      <c r="K351" s="93" t="str">
        <f t="shared" si="93"/>
        <v>项</v>
      </c>
      <c r="L351" s="545">
        <v>1</v>
      </c>
      <c r="M351" s="329"/>
      <c r="N351" s="329"/>
      <c r="O351" s="329"/>
      <c r="P351" s="329"/>
      <c r="Q351" s="329"/>
      <c r="R351" s="329"/>
      <c r="S351" s="329"/>
      <c r="T351" s="329"/>
      <c r="U351" s="329"/>
      <c r="V351" s="329"/>
      <c r="W351" s="329"/>
      <c r="X351" s="329"/>
      <c r="Y351" s="329"/>
      <c r="Z351" s="329"/>
      <c r="AA351" s="329"/>
      <c r="AB351" s="329"/>
      <c r="AC351" s="329"/>
      <c r="AD351" s="329"/>
      <c r="AE351" s="329"/>
      <c r="AF351" s="329"/>
      <c r="AG351" s="329"/>
      <c r="AH351" s="329"/>
      <c r="AI351" s="329"/>
      <c r="AJ351" s="329"/>
      <c r="AK351" s="329"/>
      <c r="AL351" s="329"/>
      <c r="AM351" s="329"/>
      <c r="AN351" s="329"/>
      <c r="AO351" s="329"/>
      <c r="AP351" s="329"/>
      <c r="AQ351" s="329"/>
      <c r="AR351" s="329"/>
      <c r="AS351" s="329"/>
      <c r="AT351" s="329"/>
      <c r="AU351" s="329"/>
      <c r="AV351" s="329"/>
      <c r="AW351" s="329"/>
      <c r="AX351" s="329"/>
      <c r="AY351" s="329"/>
      <c r="AZ351" s="329"/>
      <c r="BA351" s="329"/>
      <c r="BB351" s="329"/>
      <c r="BC351" s="329"/>
      <c r="BD351" s="329"/>
      <c r="BE351" s="329"/>
      <c r="BF351" s="329"/>
      <c r="BG351" s="329"/>
      <c r="BH351" s="329"/>
      <c r="BI351" s="329"/>
      <c r="BJ351" s="329"/>
      <c r="BK351" s="329"/>
      <c r="BL351" s="329"/>
      <c r="BM351" s="329"/>
      <c r="BN351" s="329"/>
      <c r="BO351" s="329"/>
      <c r="BP351" s="329"/>
      <c r="BQ351" s="329"/>
      <c r="BR351" s="329"/>
      <c r="BS351" s="329"/>
      <c r="BT351" s="329"/>
      <c r="BU351" s="329"/>
      <c r="BV351" s="329"/>
      <c r="BW351" s="329"/>
      <c r="BX351" s="329"/>
      <c r="BY351" s="329"/>
      <c r="BZ351" s="329"/>
      <c r="CA351" s="329"/>
      <c r="CB351" s="329"/>
      <c r="CC351" s="329"/>
      <c r="CD351" s="329"/>
      <c r="CE351" s="329"/>
      <c r="CF351" s="329"/>
      <c r="CG351" s="329"/>
      <c r="CH351" s="329"/>
      <c r="CI351" s="329"/>
      <c r="CJ351" s="329"/>
      <c r="CK351" s="329"/>
      <c r="CL351" s="329"/>
      <c r="CM351" s="329"/>
      <c r="CN351" s="329"/>
      <c r="CO351" s="329"/>
      <c r="CP351" s="329"/>
      <c r="CQ351" s="329"/>
      <c r="CR351" s="329"/>
      <c r="CS351" s="329"/>
      <c r="CT351" s="329"/>
      <c r="CU351" s="329"/>
      <c r="CV351" s="329"/>
      <c r="CW351" s="329"/>
      <c r="CX351" s="329"/>
      <c r="CY351" s="329"/>
      <c r="CZ351" s="329"/>
      <c r="DA351" s="329"/>
      <c r="DB351" s="329"/>
      <c r="DC351" s="329"/>
      <c r="DD351" s="329"/>
      <c r="DE351" s="329"/>
      <c r="DF351" s="329"/>
      <c r="DG351" s="329"/>
      <c r="DH351" s="329"/>
      <c r="DI351" s="329"/>
      <c r="DJ351" s="329"/>
      <c r="DK351" s="329"/>
      <c r="DL351" s="329"/>
      <c r="DM351" s="329"/>
      <c r="DN351" s="329"/>
      <c r="DO351" s="329"/>
      <c r="DP351" s="329"/>
      <c r="DQ351" s="329"/>
      <c r="DR351" s="329"/>
      <c r="DS351" s="329"/>
      <c r="DT351" s="329"/>
      <c r="DU351" s="329"/>
      <c r="DV351" s="329"/>
      <c r="DW351" s="329"/>
      <c r="DX351" s="329"/>
      <c r="DY351" s="329"/>
      <c r="DZ351" s="329"/>
      <c r="EA351" s="329"/>
      <c r="EB351" s="329"/>
      <c r="EC351" s="329"/>
      <c r="ED351" s="329"/>
      <c r="EE351" s="329"/>
      <c r="EF351" s="329"/>
      <c r="EG351" s="329"/>
      <c r="EH351" s="329"/>
      <c r="EI351" s="329"/>
      <c r="EJ351" s="329"/>
      <c r="EK351" s="329"/>
      <c r="EL351" s="329"/>
      <c r="EM351" s="329"/>
      <c r="EN351" s="329"/>
      <c r="EO351" s="329"/>
      <c r="EP351" s="329"/>
      <c r="EQ351" s="329"/>
      <c r="ER351" s="329"/>
      <c r="ES351" s="329"/>
      <c r="ET351" s="329"/>
      <c r="EU351" s="329"/>
      <c r="EV351" s="329"/>
      <c r="EW351" s="329"/>
      <c r="EX351" s="329"/>
      <c r="EY351" s="329"/>
      <c r="EZ351" s="329"/>
      <c r="FA351" s="329"/>
      <c r="FB351" s="329"/>
      <c r="FC351" s="329"/>
      <c r="FD351" s="329"/>
      <c r="FE351" s="329"/>
      <c r="FF351" s="329"/>
      <c r="FG351" s="329"/>
      <c r="FH351" s="329"/>
      <c r="FI351" s="329"/>
      <c r="FJ351" s="329"/>
      <c r="FK351" s="329"/>
      <c r="FL351" s="329"/>
      <c r="FM351" s="329"/>
      <c r="FN351" s="329"/>
      <c r="FO351" s="329"/>
      <c r="FP351" s="329"/>
      <c r="FQ351" s="329"/>
      <c r="FR351" s="329"/>
      <c r="FS351" s="329"/>
      <c r="FT351" s="329"/>
      <c r="FU351" s="329"/>
      <c r="FV351" s="329"/>
      <c r="FW351" s="329"/>
      <c r="FX351" s="329"/>
      <c r="FY351" s="329"/>
      <c r="FZ351" s="329"/>
      <c r="GA351" s="329"/>
      <c r="GB351" s="329"/>
      <c r="GC351" s="329"/>
      <c r="GD351" s="329"/>
      <c r="GE351" s="329"/>
      <c r="GF351" s="329"/>
      <c r="GG351" s="329"/>
      <c r="GH351" s="329"/>
      <c r="GI351" s="329"/>
      <c r="GJ351" s="329"/>
      <c r="GK351" s="329"/>
      <c r="GL351" s="329"/>
      <c r="GM351" s="329"/>
      <c r="GN351" s="329"/>
      <c r="GO351" s="329"/>
      <c r="GP351" s="329"/>
      <c r="GQ351" s="329"/>
      <c r="GR351" s="329"/>
      <c r="GS351" s="329"/>
      <c r="GT351" s="329"/>
      <c r="GU351" s="329"/>
      <c r="GV351" s="329"/>
      <c r="GW351" s="329"/>
      <c r="GX351" s="329"/>
      <c r="GY351" s="329"/>
      <c r="GZ351" s="329"/>
      <c r="HA351" s="329"/>
      <c r="HB351" s="329"/>
      <c r="HC351" s="329"/>
      <c r="HD351" s="329"/>
      <c r="HE351" s="329"/>
      <c r="HF351" s="329"/>
      <c r="HG351" s="329"/>
      <c r="HH351" s="329"/>
      <c r="HI351" s="329"/>
      <c r="HJ351" s="329"/>
      <c r="HK351" s="329"/>
      <c r="HL351" s="329"/>
      <c r="HM351" s="329"/>
      <c r="HN351" s="329"/>
      <c r="HO351" s="329"/>
      <c r="HP351" s="329"/>
      <c r="HQ351" s="329"/>
      <c r="HR351" s="329"/>
      <c r="HS351" s="329"/>
      <c r="HT351" s="329"/>
      <c r="HU351" s="329"/>
      <c r="HV351" s="329"/>
      <c r="HW351" s="329"/>
      <c r="HX351" s="329"/>
      <c r="HY351" s="329"/>
      <c r="HZ351" s="329"/>
      <c r="IA351" s="329"/>
      <c r="IB351" s="329"/>
      <c r="IC351" s="329"/>
      <c r="ID351" s="329"/>
      <c r="IE351" s="329"/>
      <c r="IF351" s="329"/>
      <c r="IG351" s="329"/>
      <c r="IH351" s="329"/>
      <c r="II351" s="329"/>
      <c r="IJ351" s="329"/>
      <c r="IK351" s="329"/>
      <c r="IL351" s="329"/>
      <c r="IM351" s="329"/>
      <c r="IN351" s="329"/>
      <c r="IO351" s="329"/>
      <c r="IP351" s="329"/>
      <c r="IQ351" s="329"/>
      <c r="IR351" s="329"/>
      <c r="IS351" s="329"/>
      <c r="IT351" s="329"/>
      <c r="IU351" s="329"/>
      <c r="IV351" s="329"/>
    </row>
    <row r="352" s="524" customFormat="1" ht="15.75" hidden="1" spans="1:256">
      <c r="A352" s="353" t="s">
        <v>4552</v>
      </c>
      <c r="B352" s="307" t="s">
        <v>4553</v>
      </c>
      <c r="C352" s="365">
        <f ca="1">SUMIF(表1.2024年公共财政收入决算表!$A$6:$A$387,A352,表1.2024年公共财政收入决算表!$E$6:$E$387)</f>
        <v>0</v>
      </c>
      <c r="D352" s="365">
        <f t="shared" si="94"/>
        <v>0</v>
      </c>
      <c r="E352" s="348"/>
      <c r="F352" s="365"/>
      <c r="G352" s="348">
        <f ca="1" t="shared" si="95"/>
        <v>0</v>
      </c>
      <c r="H352" s="348" t="str">
        <f ca="1" t="shared" si="91"/>
        <v/>
      </c>
      <c r="I352" s="22" t="str">
        <f ca="1" t="shared" si="92"/>
        <v>否</v>
      </c>
      <c r="J352" s="547" t="str">
        <f t="shared" si="96"/>
        <v>11003</v>
      </c>
      <c r="K352" s="93" t="str">
        <f t="shared" si="93"/>
        <v>项</v>
      </c>
      <c r="L352" s="329"/>
      <c r="M352" s="329"/>
      <c r="N352" s="329"/>
      <c r="O352" s="329"/>
      <c r="P352" s="329"/>
      <c r="Q352" s="329"/>
      <c r="R352" s="329"/>
      <c r="S352" s="329"/>
      <c r="T352" s="329"/>
      <c r="U352" s="329"/>
      <c r="V352" s="329"/>
      <c r="W352" s="329"/>
      <c r="X352" s="329"/>
      <c r="Y352" s="329"/>
      <c r="Z352" s="329"/>
      <c r="AA352" s="329"/>
      <c r="AB352" s="329"/>
      <c r="AC352" s="329"/>
      <c r="AD352" s="329"/>
      <c r="AE352" s="329"/>
      <c r="AF352" s="329"/>
      <c r="AG352" s="329"/>
      <c r="AH352" s="329"/>
      <c r="AI352" s="329"/>
      <c r="AJ352" s="329"/>
      <c r="AK352" s="329"/>
      <c r="AL352" s="329"/>
      <c r="AM352" s="329"/>
      <c r="AN352" s="329"/>
      <c r="AO352" s="329"/>
      <c r="AP352" s="329"/>
      <c r="AQ352" s="329"/>
      <c r="AR352" s="329"/>
      <c r="AS352" s="329"/>
      <c r="AT352" s="329"/>
      <c r="AU352" s="329"/>
      <c r="AV352" s="329"/>
      <c r="AW352" s="329"/>
      <c r="AX352" s="329"/>
      <c r="AY352" s="329"/>
      <c r="AZ352" s="329"/>
      <c r="BA352" s="329"/>
      <c r="BB352" s="329"/>
      <c r="BC352" s="329"/>
      <c r="BD352" s="329"/>
      <c r="BE352" s="329"/>
      <c r="BF352" s="329"/>
      <c r="BG352" s="329"/>
      <c r="BH352" s="329"/>
      <c r="BI352" s="329"/>
      <c r="BJ352" s="329"/>
      <c r="BK352" s="329"/>
      <c r="BL352" s="329"/>
      <c r="BM352" s="329"/>
      <c r="BN352" s="329"/>
      <c r="BO352" s="329"/>
      <c r="BP352" s="329"/>
      <c r="BQ352" s="329"/>
      <c r="BR352" s="329"/>
      <c r="BS352" s="329"/>
      <c r="BT352" s="329"/>
      <c r="BU352" s="329"/>
      <c r="BV352" s="329"/>
      <c r="BW352" s="329"/>
      <c r="BX352" s="329"/>
      <c r="BY352" s="329"/>
      <c r="BZ352" s="329"/>
      <c r="CA352" s="329"/>
      <c r="CB352" s="329"/>
      <c r="CC352" s="329"/>
      <c r="CD352" s="329"/>
      <c r="CE352" s="329"/>
      <c r="CF352" s="329"/>
      <c r="CG352" s="329"/>
      <c r="CH352" s="329"/>
      <c r="CI352" s="329"/>
      <c r="CJ352" s="329"/>
      <c r="CK352" s="329"/>
      <c r="CL352" s="329"/>
      <c r="CM352" s="329"/>
      <c r="CN352" s="329"/>
      <c r="CO352" s="329"/>
      <c r="CP352" s="329"/>
      <c r="CQ352" s="329"/>
      <c r="CR352" s="329"/>
      <c r="CS352" s="329"/>
      <c r="CT352" s="329"/>
      <c r="CU352" s="329"/>
      <c r="CV352" s="329"/>
      <c r="CW352" s="329"/>
      <c r="CX352" s="329"/>
      <c r="CY352" s="329"/>
      <c r="CZ352" s="329"/>
      <c r="DA352" s="329"/>
      <c r="DB352" s="329"/>
      <c r="DC352" s="329"/>
      <c r="DD352" s="329"/>
      <c r="DE352" s="329"/>
      <c r="DF352" s="329"/>
      <c r="DG352" s="329"/>
      <c r="DH352" s="329"/>
      <c r="DI352" s="329"/>
      <c r="DJ352" s="329"/>
      <c r="DK352" s="329"/>
      <c r="DL352" s="329"/>
      <c r="DM352" s="329"/>
      <c r="DN352" s="329"/>
      <c r="DO352" s="329"/>
      <c r="DP352" s="329"/>
      <c r="DQ352" s="329"/>
      <c r="DR352" s="329"/>
      <c r="DS352" s="329"/>
      <c r="DT352" s="329"/>
      <c r="DU352" s="329"/>
      <c r="DV352" s="329"/>
      <c r="DW352" s="329"/>
      <c r="DX352" s="329"/>
      <c r="DY352" s="329"/>
      <c r="DZ352" s="329"/>
      <c r="EA352" s="329"/>
      <c r="EB352" s="329"/>
      <c r="EC352" s="329"/>
      <c r="ED352" s="329"/>
      <c r="EE352" s="329"/>
      <c r="EF352" s="329"/>
      <c r="EG352" s="329"/>
      <c r="EH352" s="329"/>
      <c r="EI352" s="329"/>
      <c r="EJ352" s="329"/>
      <c r="EK352" s="329"/>
      <c r="EL352" s="329"/>
      <c r="EM352" s="329"/>
      <c r="EN352" s="329"/>
      <c r="EO352" s="329"/>
      <c r="EP352" s="329"/>
      <c r="EQ352" s="329"/>
      <c r="ER352" s="329"/>
      <c r="ES352" s="329"/>
      <c r="ET352" s="329"/>
      <c r="EU352" s="329"/>
      <c r="EV352" s="329"/>
      <c r="EW352" s="329"/>
      <c r="EX352" s="329"/>
      <c r="EY352" s="329"/>
      <c r="EZ352" s="329"/>
      <c r="FA352" s="329"/>
      <c r="FB352" s="329"/>
      <c r="FC352" s="329"/>
      <c r="FD352" s="329"/>
      <c r="FE352" s="329"/>
      <c r="FF352" s="329"/>
      <c r="FG352" s="329"/>
      <c r="FH352" s="329"/>
      <c r="FI352" s="329"/>
      <c r="FJ352" s="329"/>
      <c r="FK352" s="329"/>
      <c r="FL352" s="329"/>
      <c r="FM352" s="329"/>
      <c r="FN352" s="329"/>
      <c r="FO352" s="329"/>
      <c r="FP352" s="329"/>
      <c r="FQ352" s="329"/>
      <c r="FR352" s="329"/>
      <c r="FS352" s="329"/>
      <c r="FT352" s="329"/>
      <c r="FU352" s="329"/>
      <c r="FV352" s="329"/>
      <c r="FW352" s="329"/>
      <c r="FX352" s="329"/>
      <c r="FY352" s="329"/>
      <c r="FZ352" s="329"/>
      <c r="GA352" s="329"/>
      <c r="GB352" s="329"/>
      <c r="GC352" s="329"/>
      <c r="GD352" s="329"/>
      <c r="GE352" s="329"/>
      <c r="GF352" s="329"/>
      <c r="GG352" s="329"/>
      <c r="GH352" s="329"/>
      <c r="GI352" s="329"/>
      <c r="GJ352" s="329"/>
      <c r="GK352" s="329"/>
      <c r="GL352" s="329"/>
      <c r="GM352" s="329"/>
      <c r="GN352" s="329"/>
      <c r="GO352" s="329"/>
      <c r="GP352" s="329"/>
      <c r="GQ352" s="329"/>
      <c r="GR352" s="329"/>
      <c r="GS352" s="329"/>
      <c r="GT352" s="329"/>
      <c r="GU352" s="329"/>
      <c r="GV352" s="329"/>
      <c r="GW352" s="329"/>
      <c r="GX352" s="329"/>
      <c r="GY352" s="329"/>
      <c r="GZ352" s="329"/>
      <c r="HA352" s="329"/>
      <c r="HB352" s="329"/>
      <c r="HC352" s="329"/>
      <c r="HD352" s="329"/>
      <c r="HE352" s="329"/>
      <c r="HF352" s="329"/>
      <c r="HG352" s="329"/>
      <c r="HH352" s="329"/>
      <c r="HI352" s="329"/>
      <c r="HJ352" s="329"/>
      <c r="HK352" s="329"/>
      <c r="HL352" s="329"/>
      <c r="HM352" s="329"/>
      <c r="HN352" s="329"/>
      <c r="HO352" s="329"/>
      <c r="HP352" s="329"/>
      <c r="HQ352" s="329"/>
      <c r="HR352" s="329"/>
      <c r="HS352" s="329"/>
      <c r="HT352" s="329"/>
      <c r="HU352" s="329"/>
      <c r="HV352" s="329"/>
      <c r="HW352" s="329"/>
      <c r="HX352" s="329"/>
      <c r="HY352" s="329"/>
      <c r="HZ352" s="329"/>
      <c r="IA352" s="329"/>
      <c r="IB352" s="329"/>
      <c r="IC352" s="329"/>
      <c r="ID352" s="329"/>
      <c r="IE352" s="329"/>
      <c r="IF352" s="329"/>
      <c r="IG352" s="329"/>
      <c r="IH352" s="329"/>
      <c r="II352" s="329"/>
      <c r="IJ352" s="329"/>
      <c r="IK352" s="329"/>
      <c r="IL352" s="329"/>
      <c r="IM352" s="329"/>
      <c r="IN352" s="329"/>
      <c r="IO352" s="329"/>
      <c r="IP352" s="329"/>
      <c r="IQ352" s="329"/>
      <c r="IR352" s="329"/>
      <c r="IS352" s="329"/>
      <c r="IT352" s="329"/>
      <c r="IU352" s="329"/>
      <c r="IV352" s="329"/>
    </row>
    <row r="353" s="525" customFormat="1" spans="1:256">
      <c r="A353" s="353" t="s">
        <v>4554</v>
      </c>
      <c r="B353" s="307" t="s">
        <v>7703</v>
      </c>
      <c r="C353" s="365">
        <f ca="1">SUMIF(表1.2024年公共财政收入决算表!$A$6:$A$387,A353,表1.2024年公共财政收入决算表!$E$6:$E$387)</f>
        <v>55</v>
      </c>
      <c r="D353" s="365">
        <f t="shared" si="94"/>
        <v>10</v>
      </c>
      <c r="E353" s="348"/>
      <c r="F353" s="365">
        <v>10</v>
      </c>
      <c r="G353" s="365">
        <f ca="1" t="shared" si="95"/>
        <v>-45</v>
      </c>
      <c r="H353" s="365" t="str">
        <f ca="1" t="shared" si="91"/>
        <v>-81.8%</v>
      </c>
      <c r="I353" s="22" t="str">
        <f ca="1" t="shared" si="92"/>
        <v>是</v>
      </c>
      <c r="J353" s="547" t="str">
        <f t="shared" si="96"/>
        <v>11003</v>
      </c>
      <c r="K353" s="93" t="str">
        <f t="shared" si="93"/>
        <v>项</v>
      </c>
      <c r="L353" s="545">
        <v>1</v>
      </c>
      <c r="M353" s="329"/>
      <c r="N353" s="329"/>
      <c r="O353" s="329"/>
      <c r="P353" s="329"/>
      <c r="Q353" s="329"/>
      <c r="R353" s="329"/>
      <c r="S353" s="329"/>
      <c r="T353" s="329"/>
      <c r="U353" s="329"/>
      <c r="V353" s="329"/>
      <c r="W353" s="329"/>
      <c r="X353" s="329"/>
      <c r="Y353" s="329"/>
      <c r="Z353" s="329"/>
      <c r="AA353" s="329"/>
      <c r="AB353" s="329"/>
      <c r="AC353" s="329"/>
      <c r="AD353" s="329"/>
      <c r="AE353" s="329"/>
      <c r="AF353" s="329"/>
      <c r="AG353" s="329"/>
      <c r="AH353" s="329"/>
      <c r="AI353" s="329"/>
      <c r="AJ353" s="329"/>
      <c r="AK353" s="329"/>
      <c r="AL353" s="329"/>
      <c r="AM353" s="329"/>
      <c r="AN353" s="329"/>
      <c r="AO353" s="329"/>
      <c r="AP353" s="329"/>
      <c r="AQ353" s="329"/>
      <c r="AR353" s="329"/>
      <c r="AS353" s="329"/>
      <c r="AT353" s="329"/>
      <c r="AU353" s="329"/>
      <c r="AV353" s="329"/>
      <c r="AW353" s="329"/>
      <c r="AX353" s="329"/>
      <c r="AY353" s="329"/>
      <c r="AZ353" s="329"/>
      <c r="BA353" s="329"/>
      <c r="BB353" s="329"/>
      <c r="BC353" s="329"/>
      <c r="BD353" s="329"/>
      <c r="BE353" s="329"/>
      <c r="BF353" s="329"/>
      <c r="BG353" s="329"/>
      <c r="BH353" s="329"/>
      <c r="BI353" s="329"/>
      <c r="BJ353" s="329"/>
      <c r="BK353" s="329"/>
      <c r="BL353" s="329"/>
      <c r="BM353" s="329"/>
      <c r="BN353" s="329"/>
      <c r="BO353" s="329"/>
      <c r="BP353" s="329"/>
      <c r="BQ353" s="329"/>
      <c r="BR353" s="329"/>
      <c r="BS353" s="329"/>
      <c r="BT353" s="329"/>
      <c r="BU353" s="329"/>
      <c r="BV353" s="329"/>
      <c r="BW353" s="329"/>
      <c r="BX353" s="329"/>
      <c r="BY353" s="329"/>
      <c r="BZ353" s="329"/>
      <c r="CA353" s="329"/>
      <c r="CB353" s="329"/>
      <c r="CC353" s="329"/>
      <c r="CD353" s="329"/>
      <c r="CE353" s="329"/>
      <c r="CF353" s="329"/>
      <c r="CG353" s="329"/>
      <c r="CH353" s="329"/>
      <c r="CI353" s="329"/>
      <c r="CJ353" s="329"/>
      <c r="CK353" s="329"/>
      <c r="CL353" s="329"/>
      <c r="CM353" s="329"/>
      <c r="CN353" s="329"/>
      <c r="CO353" s="329"/>
      <c r="CP353" s="329"/>
      <c r="CQ353" s="329"/>
      <c r="CR353" s="329"/>
      <c r="CS353" s="329"/>
      <c r="CT353" s="329"/>
      <c r="CU353" s="329"/>
      <c r="CV353" s="329"/>
      <c r="CW353" s="329"/>
      <c r="CX353" s="329"/>
      <c r="CY353" s="329"/>
      <c r="CZ353" s="329"/>
      <c r="DA353" s="329"/>
      <c r="DB353" s="329"/>
      <c r="DC353" s="329"/>
      <c r="DD353" s="329"/>
      <c r="DE353" s="329"/>
      <c r="DF353" s="329"/>
      <c r="DG353" s="329"/>
      <c r="DH353" s="329"/>
      <c r="DI353" s="329"/>
      <c r="DJ353" s="329"/>
      <c r="DK353" s="329"/>
      <c r="DL353" s="329"/>
      <c r="DM353" s="329"/>
      <c r="DN353" s="329"/>
      <c r="DO353" s="329"/>
      <c r="DP353" s="329"/>
      <c r="DQ353" s="329"/>
      <c r="DR353" s="329"/>
      <c r="DS353" s="329"/>
      <c r="DT353" s="329"/>
      <c r="DU353" s="329"/>
      <c r="DV353" s="329"/>
      <c r="DW353" s="329"/>
      <c r="DX353" s="329"/>
      <c r="DY353" s="329"/>
      <c r="DZ353" s="329"/>
      <c r="EA353" s="329"/>
      <c r="EB353" s="329"/>
      <c r="EC353" s="329"/>
      <c r="ED353" s="329"/>
      <c r="EE353" s="329"/>
      <c r="EF353" s="329"/>
      <c r="EG353" s="329"/>
      <c r="EH353" s="329"/>
      <c r="EI353" s="329"/>
      <c r="EJ353" s="329"/>
      <c r="EK353" s="329"/>
      <c r="EL353" s="329"/>
      <c r="EM353" s="329"/>
      <c r="EN353" s="329"/>
      <c r="EO353" s="329"/>
      <c r="EP353" s="329"/>
      <c r="EQ353" s="329"/>
      <c r="ER353" s="329"/>
      <c r="ES353" s="329"/>
      <c r="ET353" s="329"/>
      <c r="EU353" s="329"/>
      <c r="EV353" s="329"/>
      <c r="EW353" s="329"/>
      <c r="EX353" s="329"/>
      <c r="EY353" s="329"/>
      <c r="EZ353" s="329"/>
      <c r="FA353" s="329"/>
      <c r="FB353" s="329"/>
      <c r="FC353" s="329"/>
      <c r="FD353" s="329"/>
      <c r="FE353" s="329"/>
      <c r="FF353" s="329"/>
      <c r="FG353" s="329"/>
      <c r="FH353" s="329"/>
      <c r="FI353" s="329"/>
      <c r="FJ353" s="329"/>
      <c r="FK353" s="329"/>
      <c r="FL353" s="329"/>
      <c r="FM353" s="329"/>
      <c r="FN353" s="329"/>
      <c r="FO353" s="329"/>
      <c r="FP353" s="329"/>
      <c r="FQ353" s="329"/>
      <c r="FR353" s="329"/>
      <c r="FS353" s="329"/>
      <c r="FT353" s="329"/>
      <c r="FU353" s="329"/>
      <c r="FV353" s="329"/>
      <c r="FW353" s="329"/>
      <c r="FX353" s="329"/>
      <c r="FY353" s="329"/>
      <c r="FZ353" s="329"/>
      <c r="GA353" s="329"/>
      <c r="GB353" s="329"/>
      <c r="GC353" s="329"/>
      <c r="GD353" s="329"/>
      <c r="GE353" s="329"/>
      <c r="GF353" s="329"/>
      <c r="GG353" s="329"/>
      <c r="GH353" s="329"/>
      <c r="GI353" s="329"/>
      <c r="GJ353" s="329"/>
      <c r="GK353" s="329"/>
      <c r="GL353" s="329"/>
      <c r="GM353" s="329"/>
      <c r="GN353" s="329"/>
      <c r="GO353" s="329"/>
      <c r="GP353" s="329"/>
      <c r="GQ353" s="329"/>
      <c r="GR353" s="329"/>
      <c r="GS353" s="329"/>
      <c r="GT353" s="329"/>
      <c r="GU353" s="329"/>
      <c r="GV353" s="329"/>
      <c r="GW353" s="329"/>
      <c r="GX353" s="329"/>
      <c r="GY353" s="329"/>
      <c r="GZ353" s="329"/>
      <c r="HA353" s="329"/>
      <c r="HB353" s="329"/>
      <c r="HC353" s="329"/>
      <c r="HD353" s="329"/>
      <c r="HE353" s="329"/>
      <c r="HF353" s="329"/>
      <c r="HG353" s="329"/>
      <c r="HH353" s="329"/>
      <c r="HI353" s="329"/>
      <c r="HJ353" s="329"/>
      <c r="HK353" s="329"/>
      <c r="HL353" s="329"/>
      <c r="HM353" s="329"/>
      <c r="HN353" s="329"/>
      <c r="HO353" s="329"/>
      <c r="HP353" s="329"/>
      <c r="HQ353" s="329"/>
      <c r="HR353" s="329"/>
      <c r="HS353" s="329"/>
      <c r="HT353" s="329"/>
      <c r="HU353" s="329"/>
      <c r="HV353" s="329"/>
      <c r="HW353" s="329"/>
      <c r="HX353" s="329"/>
      <c r="HY353" s="329"/>
      <c r="HZ353" s="329"/>
      <c r="IA353" s="329"/>
      <c r="IB353" s="329"/>
      <c r="IC353" s="329"/>
      <c r="ID353" s="329"/>
      <c r="IE353" s="329"/>
      <c r="IF353" s="329"/>
      <c r="IG353" s="329"/>
      <c r="IH353" s="329"/>
      <c r="II353" s="329"/>
      <c r="IJ353" s="329"/>
      <c r="IK353" s="329"/>
      <c r="IL353" s="329"/>
      <c r="IM353" s="329"/>
      <c r="IN353" s="329"/>
      <c r="IO353" s="329"/>
      <c r="IP353" s="329"/>
      <c r="IQ353" s="329"/>
      <c r="IR353" s="329"/>
      <c r="IS353" s="329"/>
      <c r="IT353" s="329"/>
      <c r="IU353" s="329"/>
      <c r="IV353" s="329"/>
    </row>
    <row r="354" s="525" customFormat="1" spans="1:256">
      <c r="A354" s="353" t="s">
        <v>4556</v>
      </c>
      <c r="B354" s="307" t="s">
        <v>7704</v>
      </c>
      <c r="C354" s="365">
        <f ca="1">SUMIF(表1.2024年公共财政收入决算表!$A$6:$A$387,A354,表1.2024年公共财政收入决算表!$E$6:$E$387)</f>
        <v>70</v>
      </c>
      <c r="D354" s="365">
        <f t="shared" si="94"/>
        <v>20</v>
      </c>
      <c r="E354" s="348"/>
      <c r="F354" s="365">
        <v>20</v>
      </c>
      <c r="G354" s="365">
        <f ca="1" t="shared" si="95"/>
        <v>-50</v>
      </c>
      <c r="H354" s="365" t="str">
        <f ca="1" t="shared" si="91"/>
        <v>-71.4%</v>
      </c>
      <c r="I354" s="22" t="str">
        <f ca="1" t="shared" si="92"/>
        <v>是</v>
      </c>
      <c r="J354" s="547" t="str">
        <f t="shared" si="96"/>
        <v>11003</v>
      </c>
      <c r="K354" s="93" t="str">
        <f t="shared" si="93"/>
        <v>项</v>
      </c>
      <c r="L354" s="545">
        <v>1</v>
      </c>
      <c r="M354" s="329"/>
      <c r="N354" s="329"/>
      <c r="O354" s="329"/>
      <c r="P354" s="329"/>
      <c r="Q354" s="329"/>
      <c r="R354" s="329"/>
      <c r="S354" s="329"/>
      <c r="T354" s="329"/>
      <c r="U354" s="329"/>
      <c r="V354" s="329"/>
      <c r="W354" s="329"/>
      <c r="X354" s="329"/>
      <c r="Y354" s="329"/>
      <c r="Z354" s="329"/>
      <c r="AA354" s="329"/>
      <c r="AB354" s="329"/>
      <c r="AC354" s="329"/>
      <c r="AD354" s="329"/>
      <c r="AE354" s="329"/>
      <c r="AF354" s="329"/>
      <c r="AG354" s="329"/>
      <c r="AH354" s="329"/>
      <c r="AI354" s="329"/>
      <c r="AJ354" s="329"/>
      <c r="AK354" s="329"/>
      <c r="AL354" s="329"/>
      <c r="AM354" s="329"/>
      <c r="AN354" s="329"/>
      <c r="AO354" s="329"/>
      <c r="AP354" s="329"/>
      <c r="AQ354" s="329"/>
      <c r="AR354" s="329"/>
      <c r="AS354" s="329"/>
      <c r="AT354" s="329"/>
      <c r="AU354" s="329"/>
      <c r="AV354" s="329"/>
      <c r="AW354" s="329"/>
      <c r="AX354" s="329"/>
      <c r="AY354" s="329"/>
      <c r="AZ354" s="329"/>
      <c r="BA354" s="329"/>
      <c r="BB354" s="329"/>
      <c r="BC354" s="329"/>
      <c r="BD354" s="329"/>
      <c r="BE354" s="329"/>
      <c r="BF354" s="329"/>
      <c r="BG354" s="329"/>
      <c r="BH354" s="329"/>
      <c r="BI354" s="329"/>
      <c r="BJ354" s="329"/>
      <c r="BK354" s="329"/>
      <c r="BL354" s="329"/>
      <c r="BM354" s="329"/>
      <c r="BN354" s="329"/>
      <c r="BO354" s="329"/>
      <c r="BP354" s="329"/>
      <c r="BQ354" s="329"/>
      <c r="BR354" s="329"/>
      <c r="BS354" s="329"/>
      <c r="BT354" s="329"/>
      <c r="BU354" s="329"/>
      <c r="BV354" s="329"/>
      <c r="BW354" s="329"/>
      <c r="BX354" s="329"/>
      <c r="BY354" s="329"/>
      <c r="BZ354" s="329"/>
      <c r="CA354" s="329"/>
      <c r="CB354" s="329"/>
      <c r="CC354" s="329"/>
      <c r="CD354" s="329"/>
      <c r="CE354" s="329"/>
      <c r="CF354" s="329"/>
      <c r="CG354" s="329"/>
      <c r="CH354" s="329"/>
      <c r="CI354" s="329"/>
      <c r="CJ354" s="329"/>
      <c r="CK354" s="329"/>
      <c r="CL354" s="329"/>
      <c r="CM354" s="329"/>
      <c r="CN354" s="329"/>
      <c r="CO354" s="329"/>
      <c r="CP354" s="329"/>
      <c r="CQ354" s="329"/>
      <c r="CR354" s="329"/>
      <c r="CS354" s="329"/>
      <c r="CT354" s="329"/>
      <c r="CU354" s="329"/>
      <c r="CV354" s="329"/>
      <c r="CW354" s="329"/>
      <c r="CX354" s="329"/>
      <c r="CY354" s="329"/>
      <c r="CZ354" s="329"/>
      <c r="DA354" s="329"/>
      <c r="DB354" s="329"/>
      <c r="DC354" s="329"/>
      <c r="DD354" s="329"/>
      <c r="DE354" s="329"/>
      <c r="DF354" s="329"/>
      <c r="DG354" s="329"/>
      <c r="DH354" s="329"/>
      <c r="DI354" s="329"/>
      <c r="DJ354" s="329"/>
      <c r="DK354" s="329"/>
      <c r="DL354" s="329"/>
      <c r="DM354" s="329"/>
      <c r="DN354" s="329"/>
      <c r="DO354" s="329"/>
      <c r="DP354" s="329"/>
      <c r="DQ354" s="329"/>
      <c r="DR354" s="329"/>
      <c r="DS354" s="329"/>
      <c r="DT354" s="329"/>
      <c r="DU354" s="329"/>
      <c r="DV354" s="329"/>
      <c r="DW354" s="329"/>
      <c r="DX354" s="329"/>
      <c r="DY354" s="329"/>
      <c r="DZ354" s="329"/>
      <c r="EA354" s="329"/>
      <c r="EB354" s="329"/>
      <c r="EC354" s="329"/>
      <c r="ED354" s="329"/>
      <c r="EE354" s="329"/>
      <c r="EF354" s="329"/>
      <c r="EG354" s="329"/>
      <c r="EH354" s="329"/>
      <c r="EI354" s="329"/>
      <c r="EJ354" s="329"/>
      <c r="EK354" s="329"/>
      <c r="EL354" s="329"/>
      <c r="EM354" s="329"/>
      <c r="EN354" s="329"/>
      <c r="EO354" s="329"/>
      <c r="EP354" s="329"/>
      <c r="EQ354" s="329"/>
      <c r="ER354" s="329"/>
      <c r="ES354" s="329"/>
      <c r="ET354" s="329"/>
      <c r="EU354" s="329"/>
      <c r="EV354" s="329"/>
      <c r="EW354" s="329"/>
      <c r="EX354" s="329"/>
      <c r="EY354" s="329"/>
      <c r="EZ354" s="329"/>
      <c r="FA354" s="329"/>
      <c r="FB354" s="329"/>
      <c r="FC354" s="329"/>
      <c r="FD354" s="329"/>
      <c r="FE354" s="329"/>
      <c r="FF354" s="329"/>
      <c r="FG354" s="329"/>
      <c r="FH354" s="329"/>
      <c r="FI354" s="329"/>
      <c r="FJ354" s="329"/>
      <c r="FK354" s="329"/>
      <c r="FL354" s="329"/>
      <c r="FM354" s="329"/>
      <c r="FN354" s="329"/>
      <c r="FO354" s="329"/>
      <c r="FP354" s="329"/>
      <c r="FQ354" s="329"/>
      <c r="FR354" s="329"/>
      <c r="FS354" s="329"/>
      <c r="FT354" s="329"/>
      <c r="FU354" s="329"/>
      <c r="FV354" s="329"/>
      <c r="FW354" s="329"/>
      <c r="FX354" s="329"/>
      <c r="FY354" s="329"/>
      <c r="FZ354" s="329"/>
      <c r="GA354" s="329"/>
      <c r="GB354" s="329"/>
      <c r="GC354" s="329"/>
      <c r="GD354" s="329"/>
      <c r="GE354" s="329"/>
      <c r="GF354" s="329"/>
      <c r="GG354" s="329"/>
      <c r="GH354" s="329"/>
      <c r="GI354" s="329"/>
      <c r="GJ354" s="329"/>
      <c r="GK354" s="329"/>
      <c r="GL354" s="329"/>
      <c r="GM354" s="329"/>
      <c r="GN354" s="329"/>
      <c r="GO354" s="329"/>
      <c r="GP354" s="329"/>
      <c r="GQ354" s="329"/>
      <c r="GR354" s="329"/>
      <c r="GS354" s="329"/>
      <c r="GT354" s="329"/>
      <c r="GU354" s="329"/>
      <c r="GV354" s="329"/>
      <c r="GW354" s="329"/>
      <c r="GX354" s="329"/>
      <c r="GY354" s="329"/>
      <c r="GZ354" s="329"/>
      <c r="HA354" s="329"/>
      <c r="HB354" s="329"/>
      <c r="HC354" s="329"/>
      <c r="HD354" s="329"/>
      <c r="HE354" s="329"/>
      <c r="HF354" s="329"/>
      <c r="HG354" s="329"/>
      <c r="HH354" s="329"/>
      <c r="HI354" s="329"/>
      <c r="HJ354" s="329"/>
      <c r="HK354" s="329"/>
      <c r="HL354" s="329"/>
      <c r="HM354" s="329"/>
      <c r="HN354" s="329"/>
      <c r="HO354" s="329"/>
      <c r="HP354" s="329"/>
      <c r="HQ354" s="329"/>
      <c r="HR354" s="329"/>
      <c r="HS354" s="329"/>
      <c r="HT354" s="329"/>
      <c r="HU354" s="329"/>
      <c r="HV354" s="329"/>
      <c r="HW354" s="329"/>
      <c r="HX354" s="329"/>
      <c r="HY354" s="329"/>
      <c r="HZ354" s="329"/>
      <c r="IA354" s="329"/>
      <c r="IB354" s="329"/>
      <c r="IC354" s="329"/>
      <c r="ID354" s="329"/>
      <c r="IE354" s="329"/>
      <c r="IF354" s="329"/>
      <c r="IG354" s="329"/>
      <c r="IH354" s="329"/>
      <c r="II354" s="329"/>
      <c r="IJ354" s="329"/>
      <c r="IK354" s="329"/>
      <c r="IL354" s="329"/>
      <c r="IM354" s="329"/>
      <c r="IN354" s="329"/>
      <c r="IO354" s="329"/>
      <c r="IP354" s="329"/>
      <c r="IQ354" s="329"/>
      <c r="IR354" s="329"/>
      <c r="IS354" s="329"/>
      <c r="IT354" s="329"/>
      <c r="IU354" s="329"/>
      <c r="IV354" s="329"/>
    </row>
    <row r="355" s="525" customFormat="1" spans="1:256">
      <c r="A355" s="353" t="s">
        <v>4558</v>
      </c>
      <c r="B355" s="307" t="s">
        <v>1549</v>
      </c>
      <c r="C355" s="365">
        <f ca="1">SUMIF(表1.2024年公共财政收入决算表!$A$6:$A$387,A355,表1.2024年公共财政收入决算表!$E$6:$E$387)</f>
        <v>1789</v>
      </c>
      <c r="D355" s="365">
        <f t="shared" si="94"/>
        <v>1733</v>
      </c>
      <c r="E355" s="348"/>
      <c r="F355" s="365">
        <v>1733</v>
      </c>
      <c r="G355" s="365">
        <f ca="1" t="shared" si="95"/>
        <v>-56</v>
      </c>
      <c r="H355" s="365" t="str">
        <f ca="1" t="shared" si="91"/>
        <v>-3.1%</v>
      </c>
      <c r="I355" s="22" t="str">
        <f ca="1" t="shared" si="92"/>
        <v>是</v>
      </c>
      <c r="J355" s="547" t="str">
        <f t="shared" si="96"/>
        <v>11003</v>
      </c>
      <c r="K355" s="93" t="str">
        <f t="shared" si="93"/>
        <v>项</v>
      </c>
      <c r="L355" s="545">
        <v>1</v>
      </c>
      <c r="M355" s="329"/>
      <c r="N355" s="329"/>
      <c r="O355" s="329"/>
      <c r="P355" s="329"/>
      <c r="Q355" s="329"/>
      <c r="R355" s="329"/>
      <c r="S355" s="329"/>
      <c r="T355" s="329"/>
      <c r="U355" s="329"/>
      <c r="V355" s="329"/>
      <c r="W355" s="329"/>
      <c r="X355" s="329"/>
      <c r="Y355" s="329"/>
      <c r="Z355" s="329"/>
      <c r="AA355" s="329"/>
      <c r="AB355" s="329"/>
      <c r="AC355" s="329"/>
      <c r="AD355" s="329"/>
      <c r="AE355" s="329"/>
      <c r="AF355" s="329"/>
      <c r="AG355" s="329"/>
      <c r="AH355" s="329"/>
      <c r="AI355" s="329"/>
      <c r="AJ355" s="329"/>
      <c r="AK355" s="329"/>
      <c r="AL355" s="329"/>
      <c r="AM355" s="329"/>
      <c r="AN355" s="329"/>
      <c r="AO355" s="329"/>
      <c r="AP355" s="329"/>
      <c r="AQ355" s="329"/>
      <c r="AR355" s="329"/>
      <c r="AS355" s="329"/>
      <c r="AT355" s="329"/>
      <c r="AU355" s="329"/>
      <c r="AV355" s="329"/>
      <c r="AW355" s="329"/>
      <c r="AX355" s="329"/>
      <c r="AY355" s="329"/>
      <c r="AZ355" s="329"/>
      <c r="BA355" s="329"/>
      <c r="BB355" s="329"/>
      <c r="BC355" s="329"/>
      <c r="BD355" s="329"/>
      <c r="BE355" s="329"/>
      <c r="BF355" s="329"/>
      <c r="BG355" s="329"/>
      <c r="BH355" s="329"/>
      <c r="BI355" s="329"/>
      <c r="BJ355" s="329"/>
      <c r="BK355" s="329"/>
      <c r="BL355" s="329"/>
      <c r="BM355" s="329"/>
      <c r="BN355" s="329"/>
      <c r="BO355" s="329"/>
      <c r="BP355" s="329"/>
      <c r="BQ355" s="329"/>
      <c r="BR355" s="329"/>
      <c r="BS355" s="329"/>
      <c r="BT355" s="329"/>
      <c r="BU355" s="329"/>
      <c r="BV355" s="329"/>
      <c r="BW355" s="329"/>
      <c r="BX355" s="329"/>
      <c r="BY355" s="329"/>
      <c r="BZ355" s="329"/>
      <c r="CA355" s="329"/>
      <c r="CB355" s="329"/>
      <c r="CC355" s="329"/>
      <c r="CD355" s="329"/>
      <c r="CE355" s="329"/>
      <c r="CF355" s="329"/>
      <c r="CG355" s="329"/>
      <c r="CH355" s="329"/>
      <c r="CI355" s="329"/>
      <c r="CJ355" s="329"/>
      <c r="CK355" s="329"/>
      <c r="CL355" s="329"/>
      <c r="CM355" s="329"/>
      <c r="CN355" s="329"/>
      <c r="CO355" s="329"/>
      <c r="CP355" s="329"/>
      <c r="CQ355" s="329"/>
      <c r="CR355" s="329"/>
      <c r="CS355" s="329"/>
      <c r="CT355" s="329"/>
      <c r="CU355" s="329"/>
      <c r="CV355" s="329"/>
      <c r="CW355" s="329"/>
      <c r="CX355" s="329"/>
      <c r="CY355" s="329"/>
      <c r="CZ355" s="329"/>
      <c r="DA355" s="329"/>
      <c r="DB355" s="329"/>
      <c r="DC355" s="329"/>
      <c r="DD355" s="329"/>
      <c r="DE355" s="329"/>
      <c r="DF355" s="329"/>
      <c r="DG355" s="329"/>
      <c r="DH355" s="329"/>
      <c r="DI355" s="329"/>
      <c r="DJ355" s="329"/>
      <c r="DK355" s="329"/>
      <c r="DL355" s="329"/>
      <c r="DM355" s="329"/>
      <c r="DN355" s="329"/>
      <c r="DO355" s="329"/>
      <c r="DP355" s="329"/>
      <c r="DQ355" s="329"/>
      <c r="DR355" s="329"/>
      <c r="DS355" s="329"/>
      <c r="DT355" s="329"/>
      <c r="DU355" s="329"/>
      <c r="DV355" s="329"/>
      <c r="DW355" s="329"/>
      <c r="DX355" s="329"/>
      <c r="DY355" s="329"/>
      <c r="DZ355" s="329"/>
      <c r="EA355" s="329"/>
      <c r="EB355" s="329"/>
      <c r="EC355" s="329"/>
      <c r="ED355" s="329"/>
      <c r="EE355" s="329"/>
      <c r="EF355" s="329"/>
      <c r="EG355" s="329"/>
      <c r="EH355" s="329"/>
      <c r="EI355" s="329"/>
      <c r="EJ355" s="329"/>
      <c r="EK355" s="329"/>
      <c r="EL355" s="329"/>
      <c r="EM355" s="329"/>
      <c r="EN355" s="329"/>
      <c r="EO355" s="329"/>
      <c r="EP355" s="329"/>
      <c r="EQ355" s="329"/>
      <c r="ER355" s="329"/>
      <c r="ES355" s="329"/>
      <c r="ET355" s="329"/>
      <c r="EU355" s="329"/>
      <c r="EV355" s="329"/>
      <c r="EW355" s="329"/>
      <c r="EX355" s="329"/>
      <c r="EY355" s="329"/>
      <c r="EZ355" s="329"/>
      <c r="FA355" s="329"/>
      <c r="FB355" s="329"/>
      <c r="FC355" s="329"/>
      <c r="FD355" s="329"/>
      <c r="FE355" s="329"/>
      <c r="FF355" s="329"/>
      <c r="FG355" s="329"/>
      <c r="FH355" s="329"/>
      <c r="FI355" s="329"/>
      <c r="FJ355" s="329"/>
      <c r="FK355" s="329"/>
      <c r="FL355" s="329"/>
      <c r="FM355" s="329"/>
      <c r="FN355" s="329"/>
      <c r="FO355" s="329"/>
      <c r="FP355" s="329"/>
      <c r="FQ355" s="329"/>
      <c r="FR355" s="329"/>
      <c r="FS355" s="329"/>
      <c r="FT355" s="329"/>
      <c r="FU355" s="329"/>
      <c r="FV355" s="329"/>
      <c r="FW355" s="329"/>
      <c r="FX355" s="329"/>
      <c r="FY355" s="329"/>
      <c r="FZ355" s="329"/>
      <c r="GA355" s="329"/>
      <c r="GB355" s="329"/>
      <c r="GC355" s="329"/>
      <c r="GD355" s="329"/>
      <c r="GE355" s="329"/>
      <c r="GF355" s="329"/>
      <c r="GG355" s="329"/>
      <c r="GH355" s="329"/>
      <c r="GI355" s="329"/>
      <c r="GJ355" s="329"/>
      <c r="GK355" s="329"/>
      <c r="GL355" s="329"/>
      <c r="GM355" s="329"/>
      <c r="GN355" s="329"/>
      <c r="GO355" s="329"/>
      <c r="GP355" s="329"/>
      <c r="GQ355" s="329"/>
      <c r="GR355" s="329"/>
      <c r="GS355" s="329"/>
      <c r="GT355" s="329"/>
      <c r="GU355" s="329"/>
      <c r="GV355" s="329"/>
      <c r="GW355" s="329"/>
      <c r="GX355" s="329"/>
      <c r="GY355" s="329"/>
      <c r="GZ355" s="329"/>
      <c r="HA355" s="329"/>
      <c r="HB355" s="329"/>
      <c r="HC355" s="329"/>
      <c r="HD355" s="329"/>
      <c r="HE355" s="329"/>
      <c r="HF355" s="329"/>
      <c r="HG355" s="329"/>
      <c r="HH355" s="329"/>
      <c r="HI355" s="329"/>
      <c r="HJ355" s="329"/>
      <c r="HK355" s="329"/>
      <c r="HL355" s="329"/>
      <c r="HM355" s="329"/>
      <c r="HN355" s="329"/>
      <c r="HO355" s="329"/>
      <c r="HP355" s="329"/>
      <c r="HQ355" s="329"/>
      <c r="HR355" s="329"/>
      <c r="HS355" s="329"/>
      <c r="HT355" s="329"/>
      <c r="HU355" s="329"/>
      <c r="HV355" s="329"/>
      <c r="HW355" s="329"/>
      <c r="HX355" s="329"/>
      <c r="HY355" s="329"/>
      <c r="HZ355" s="329"/>
      <c r="IA355" s="329"/>
      <c r="IB355" s="329"/>
      <c r="IC355" s="329"/>
      <c r="ID355" s="329"/>
      <c r="IE355" s="329"/>
      <c r="IF355" s="329"/>
      <c r="IG355" s="329"/>
      <c r="IH355" s="329"/>
      <c r="II355" s="329"/>
      <c r="IJ355" s="329"/>
      <c r="IK355" s="329"/>
      <c r="IL355" s="329"/>
      <c r="IM355" s="329"/>
      <c r="IN355" s="329"/>
      <c r="IO355" s="329"/>
      <c r="IP355" s="329"/>
      <c r="IQ355" s="329"/>
      <c r="IR355" s="329"/>
      <c r="IS355" s="329"/>
      <c r="IT355" s="329"/>
      <c r="IU355" s="329"/>
      <c r="IV355" s="329"/>
    </row>
    <row r="356" s="525" customFormat="1" spans="1:256">
      <c r="A356" s="353" t="s">
        <v>4560</v>
      </c>
      <c r="B356" s="307" t="s">
        <v>7705</v>
      </c>
      <c r="C356" s="365">
        <f ca="1">SUMIF(表1.2024年公共财政收入决算表!$A$6:$A$387,A356,表1.2024年公共财政收入决算表!$E$6:$E$387)</f>
        <v>214</v>
      </c>
      <c r="D356" s="365">
        <f t="shared" si="94"/>
        <v>200</v>
      </c>
      <c r="E356" s="348"/>
      <c r="F356" s="365">
        <v>200</v>
      </c>
      <c r="G356" s="365">
        <f ca="1" t="shared" si="95"/>
        <v>-14</v>
      </c>
      <c r="H356" s="365" t="str">
        <f ca="1" t="shared" si="91"/>
        <v>-6.5%</v>
      </c>
      <c r="I356" s="22" t="str">
        <f ca="1" t="shared" si="92"/>
        <v>是</v>
      </c>
      <c r="J356" s="547" t="str">
        <f t="shared" si="96"/>
        <v>11003</v>
      </c>
      <c r="K356" s="93" t="str">
        <f t="shared" si="93"/>
        <v>项</v>
      </c>
      <c r="L356" s="545">
        <v>1</v>
      </c>
      <c r="M356" s="329"/>
      <c r="N356" s="329"/>
      <c r="O356" s="329"/>
      <c r="P356" s="329"/>
      <c r="Q356" s="329"/>
      <c r="R356" s="329"/>
      <c r="S356" s="329"/>
      <c r="T356" s="329"/>
      <c r="U356" s="329"/>
      <c r="V356" s="329"/>
      <c r="W356" s="329"/>
      <c r="X356" s="329"/>
      <c r="Y356" s="329"/>
      <c r="Z356" s="329"/>
      <c r="AA356" s="329"/>
      <c r="AB356" s="329"/>
      <c r="AC356" s="329"/>
      <c r="AD356" s="329"/>
      <c r="AE356" s="329"/>
      <c r="AF356" s="329"/>
      <c r="AG356" s="329"/>
      <c r="AH356" s="329"/>
      <c r="AI356" s="329"/>
      <c r="AJ356" s="329"/>
      <c r="AK356" s="329"/>
      <c r="AL356" s="329"/>
      <c r="AM356" s="329"/>
      <c r="AN356" s="329"/>
      <c r="AO356" s="329"/>
      <c r="AP356" s="329"/>
      <c r="AQ356" s="329"/>
      <c r="AR356" s="329"/>
      <c r="AS356" s="329"/>
      <c r="AT356" s="329"/>
      <c r="AU356" s="329"/>
      <c r="AV356" s="329"/>
      <c r="AW356" s="329"/>
      <c r="AX356" s="329"/>
      <c r="AY356" s="329"/>
      <c r="AZ356" s="329"/>
      <c r="BA356" s="329"/>
      <c r="BB356" s="329"/>
      <c r="BC356" s="329"/>
      <c r="BD356" s="329"/>
      <c r="BE356" s="329"/>
      <c r="BF356" s="329"/>
      <c r="BG356" s="329"/>
      <c r="BH356" s="329"/>
      <c r="BI356" s="329"/>
      <c r="BJ356" s="329"/>
      <c r="BK356" s="329"/>
      <c r="BL356" s="329"/>
      <c r="BM356" s="329"/>
      <c r="BN356" s="329"/>
      <c r="BO356" s="329"/>
      <c r="BP356" s="329"/>
      <c r="BQ356" s="329"/>
      <c r="BR356" s="329"/>
      <c r="BS356" s="329"/>
      <c r="BT356" s="329"/>
      <c r="BU356" s="329"/>
      <c r="BV356" s="329"/>
      <c r="BW356" s="329"/>
      <c r="BX356" s="329"/>
      <c r="BY356" s="329"/>
      <c r="BZ356" s="329"/>
      <c r="CA356" s="329"/>
      <c r="CB356" s="329"/>
      <c r="CC356" s="329"/>
      <c r="CD356" s="329"/>
      <c r="CE356" s="329"/>
      <c r="CF356" s="329"/>
      <c r="CG356" s="329"/>
      <c r="CH356" s="329"/>
      <c r="CI356" s="329"/>
      <c r="CJ356" s="329"/>
      <c r="CK356" s="329"/>
      <c r="CL356" s="329"/>
      <c r="CM356" s="329"/>
      <c r="CN356" s="329"/>
      <c r="CO356" s="329"/>
      <c r="CP356" s="329"/>
      <c r="CQ356" s="329"/>
      <c r="CR356" s="329"/>
      <c r="CS356" s="329"/>
      <c r="CT356" s="329"/>
      <c r="CU356" s="329"/>
      <c r="CV356" s="329"/>
      <c r="CW356" s="329"/>
      <c r="CX356" s="329"/>
      <c r="CY356" s="329"/>
      <c r="CZ356" s="329"/>
      <c r="DA356" s="329"/>
      <c r="DB356" s="329"/>
      <c r="DC356" s="329"/>
      <c r="DD356" s="329"/>
      <c r="DE356" s="329"/>
      <c r="DF356" s="329"/>
      <c r="DG356" s="329"/>
      <c r="DH356" s="329"/>
      <c r="DI356" s="329"/>
      <c r="DJ356" s="329"/>
      <c r="DK356" s="329"/>
      <c r="DL356" s="329"/>
      <c r="DM356" s="329"/>
      <c r="DN356" s="329"/>
      <c r="DO356" s="329"/>
      <c r="DP356" s="329"/>
      <c r="DQ356" s="329"/>
      <c r="DR356" s="329"/>
      <c r="DS356" s="329"/>
      <c r="DT356" s="329"/>
      <c r="DU356" s="329"/>
      <c r="DV356" s="329"/>
      <c r="DW356" s="329"/>
      <c r="DX356" s="329"/>
      <c r="DY356" s="329"/>
      <c r="DZ356" s="329"/>
      <c r="EA356" s="329"/>
      <c r="EB356" s="329"/>
      <c r="EC356" s="329"/>
      <c r="ED356" s="329"/>
      <c r="EE356" s="329"/>
      <c r="EF356" s="329"/>
      <c r="EG356" s="329"/>
      <c r="EH356" s="329"/>
      <c r="EI356" s="329"/>
      <c r="EJ356" s="329"/>
      <c r="EK356" s="329"/>
      <c r="EL356" s="329"/>
      <c r="EM356" s="329"/>
      <c r="EN356" s="329"/>
      <c r="EO356" s="329"/>
      <c r="EP356" s="329"/>
      <c r="EQ356" s="329"/>
      <c r="ER356" s="329"/>
      <c r="ES356" s="329"/>
      <c r="ET356" s="329"/>
      <c r="EU356" s="329"/>
      <c r="EV356" s="329"/>
      <c r="EW356" s="329"/>
      <c r="EX356" s="329"/>
      <c r="EY356" s="329"/>
      <c r="EZ356" s="329"/>
      <c r="FA356" s="329"/>
      <c r="FB356" s="329"/>
      <c r="FC356" s="329"/>
      <c r="FD356" s="329"/>
      <c r="FE356" s="329"/>
      <c r="FF356" s="329"/>
      <c r="FG356" s="329"/>
      <c r="FH356" s="329"/>
      <c r="FI356" s="329"/>
      <c r="FJ356" s="329"/>
      <c r="FK356" s="329"/>
      <c r="FL356" s="329"/>
      <c r="FM356" s="329"/>
      <c r="FN356" s="329"/>
      <c r="FO356" s="329"/>
      <c r="FP356" s="329"/>
      <c r="FQ356" s="329"/>
      <c r="FR356" s="329"/>
      <c r="FS356" s="329"/>
      <c r="FT356" s="329"/>
      <c r="FU356" s="329"/>
      <c r="FV356" s="329"/>
      <c r="FW356" s="329"/>
      <c r="FX356" s="329"/>
      <c r="FY356" s="329"/>
      <c r="FZ356" s="329"/>
      <c r="GA356" s="329"/>
      <c r="GB356" s="329"/>
      <c r="GC356" s="329"/>
      <c r="GD356" s="329"/>
      <c r="GE356" s="329"/>
      <c r="GF356" s="329"/>
      <c r="GG356" s="329"/>
      <c r="GH356" s="329"/>
      <c r="GI356" s="329"/>
      <c r="GJ356" s="329"/>
      <c r="GK356" s="329"/>
      <c r="GL356" s="329"/>
      <c r="GM356" s="329"/>
      <c r="GN356" s="329"/>
      <c r="GO356" s="329"/>
      <c r="GP356" s="329"/>
      <c r="GQ356" s="329"/>
      <c r="GR356" s="329"/>
      <c r="GS356" s="329"/>
      <c r="GT356" s="329"/>
      <c r="GU356" s="329"/>
      <c r="GV356" s="329"/>
      <c r="GW356" s="329"/>
      <c r="GX356" s="329"/>
      <c r="GY356" s="329"/>
      <c r="GZ356" s="329"/>
      <c r="HA356" s="329"/>
      <c r="HB356" s="329"/>
      <c r="HC356" s="329"/>
      <c r="HD356" s="329"/>
      <c r="HE356" s="329"/>
      <c r="HF356" s="329"/>
      <c r="HG356" s="329"/>
      <c r="HH356" s="329"/>
      <c r="HI356" s="329"/>
      <c r="HJ356" s="329"/>
      <c r="HK356" s="329"/>
      <c r="HL356" s="329"/>
      <c r="HM356" s="329"/>
      <c r="HN356" s="329"/>
      <c r="HO356" s="329"/>
      <c r="HP356" s="329"/>
      <c r="HQ356" s="329"/>
      <c r="HR356" s="329"/>
      <c r="HS356" s="329"/>
      <c r="HT356" s="329"/>
      <c r="HU356" s="329"/>
      <c r="HV356" s="329"/>
      <c r="HW356" s="329"/>
      <c r="HX356" s="329"/>
      <c r="HY356" s="329"/>
      <c r="HZ356" s="329"/>
      <c r="IA356" s="329"/>
      <c r="IB356" s="329"/>
      <c r="IC356" s="329"/>
      <c r="ID356" s="329"/>
      <c r="IE356" s="329"/>
      <c r="IF356" s="329"/>
      <c r="IG356" s="329"/>
      <c r="IH356" s="329"/>
      <c r="II356" s="329"/>
      <c r="IJ356" s="329"/>
      <c r="IK356" s="329"/>
      <c r="IL356" s="329"/>
      <c r="IM356" s="329"/>
      <c r="IN356" s="329"/>
      <c r="IO356" s="329"/>
      <c r="IP356" s="329"/>
      <c r="IQ356" s="329"/>
      <c r="IR356" s="329"/>
      <c r="IS356" s="329"/>
      <c r="IT356" s="329"/>
      <c r="IU356" s="329"/>
      <c r="IV356" s="329"/>
    </row>
    <row r="357" s="525" customFormat="1" spans="1:256">
      <c r="A357" s="353" t="s">
        <v>4562</v>
      </c>
      <c r="B357" s="307" t="s">
        <v>1550</v>
      </c>
      <c r="C357" s="365">
        <f ca="1">SUMIF(表1.2024年公共财政收入决算表!$A$6:$A$387,A357,表1.2024年公共财政收入决算表!$E$6:$E$387)</f>
        <v>124</v>
      </c>
      <c r="D357" s="365">
        <f t="shared" si="94"/>
        <v>283</v>
      </c>
      <c r="E357" s="348"/>
      <c r="F357" s="365">
        <v>283</v>
      </c>
      <c r="G357" s="365">
        <f ca="1" t="shared" si="95"/>
        <v>159</v>
      </c>
      <c r="H357" s="365" t="str">
        <f ca="1" t="shared" si="91"/>
        <v>128.2%</v>
      </c>
      <c r="I357" s="22" t="str">
        <f ca="1" t="shared" si="92"/>
        <v>是</v>
      </c>
      <c r="J357" s="547" t="str">
        <f t="shared" si="96"/>
        <v>11003</v>
      </c>
      <c r="K357" s="93" t="str">
        <f t="shared" si="93"/>
        <v>项</v>
      </c>
      <c r="L357" s="545">
        <v>1</v>
      </c>
      <c r="M357" s="329"/>
      <c r="N357" s="329"/>
      <c r="O357" s="329"/>
      <c r="P357" s="329"/>
      <c r="Q357" s="329"/>
      <c r="R357" s="329"/>
      <c r="S357" s="329"/>
      <c r="T357" s="329"/>
      <c r="U357" s="329"/>
      <c r="V357" s="329"/>
      <c r="W357" s="329"/>
      <c r="X357" s="329"/>
      <c r="Y357" s="329"/>
      <c r="Z357" s="329"/>
      <c r="AA357" s="329"/>
      <c r="AB357" s="329"/>
      <c r="AC357" s="329"/>
      <c r="AD357" s="329"/>
      <c r="AE357" s="329"/>
      <c r="AF357" s="329"/>
      <c r="AG357" s="329"/>
      <c r="AH357" s="329"/>
      <c r="AI357" s="329"/>
      <c r="AJ357" s="329"/>
      <c r="AK357" s="329"/>
      <c r="AL357" s="329"/>
      <c r="AM357" s="329"/>
      <c r="AN357" s="329"/>
      <c r="AO357" s="329"/>
      <c r="AP357" s="329"/>
      <c r="AQ357" s="329"/>
      <c r="AR357" s="329"/>
      <c r="AS357" s="329"/>
      <c r="AT357" s="329"/>
      <c r="AU357" s="329"/>
      <c r="AV357" s="329"/>
      <c r="AW357" s="329"/>
      <c r="AX357" s="329"/>
      <c r="AY357" s="329"/>
      <c r="AZ357" s="329"/>
      <c r="BA357" s="329"/>
      <c r="BB357" s="329"/>
      <c r="BC357" s="329"/>
      <c r="BD357" s="329"/>
      <c r="BE357" s="329"/>
      <c r="BF357" s="329"/>
      <c r="BG357" s="329"/>
      <c r="BH357" s="329"/>
      <c r="BI357" s="329"/>
      <c r="BJ357" s="329"/>
      <c r="BK357" s="329"/>
      <c r="BL357" s="329"/>
      <c r="BM357" s="329"/>
      <c r="BN357" s="329"/>
      <c r="BO357" s="329"/>
      <c r="BP357" s="329"/>
      <c r="BQ357" s="329"/>
      <c r="BR357" s="329"/>
      <c r="BS357" s="329"/>
      <c r="BT357" s="329"/>
      <c r="BU357" s="329"/>
      <c r="BV357" s="329"/>
      <c r="BW357" s="329"/>
      <c r="BX357" s="329"/>
      <c r="BY357" s="329"/>
      <c r="BZ357" s="329"/>
      <c r="CA357" s="329"/>
      <c r="CB357" s="329"/>
      <c r="CC357" s="329"/>
      <c r="CD357" s="329"/>
      <c r="CE357" s="329"/>
      <c r="CF357" s="329"/>
      <c r="CG357" s="329"/>
      <c r="CH357" s="329"/>
      <c r="CI357" s="329"/>
      <c r="CJ357" s="329"/>
      <c r="CK357" s="329"/>
      <c r="CL357" s="329"/>
      <c r="CM357" s="329"/>
      <c r="CN357" s="329"/>
      <c r="CO357" s="329"/>
      <c r="CP357" s="329"/>
      <c r="CQ357" s="329"/>
      <c r="CR357" s="329"/>
      <c r="CS357" s="329"/>
      <c r="CT357" s="329"/>
      <c r="CU357" s="329"/>
      <c r="CV357" s="329"/>
      <c r="CW357" s="329"/>
      <c r="CX357" s="329"/>
      <c r="CY357" s="329"/>
      <c r="CZ357" s="329"/>
      <c r="DA357" s="329"/>
      <c r="DB357" s="329"/>
      <c r="DC357" s="329"/>
      <c r="DD357" s="329"/>
      <c r="DE357" s="329"/>
      <c r="DF357" s="329"/>
      <c r="DG357" s="329"/>
      <c r="DH357" s="329"/>
      <c r="DI357" s="329"/>
      <c r="DJ357" s="329"/>
      <c r="DK357" s="329"/>
      <c r="DL357" s="329"/>
      <c r="DM357" s="329"/>
      <c r="DN357" s="329"/>
      <c r="DO357" s="329"/>
      <c r="DP357" s="329"/>
      <c r="DQ357" s="329"/>
      <c r="DR357" s="329"/>
      <c r="DS357" s="329"/>
      <c r="DT357" s="329"/>
      <c r="DU357" s="329"/>
      <c r="DV357" s="329"/>
      <c r="DW357" s="329"/>
      <c r="DX357" s="329"/>
      <c r="DY357" s="329"/>
      <c r="DZ357" s="329"/>
      <c r="EA357" s="329"/>
      <c r="EB357" s="329"/>
      <c r="EC357" s="329"/>
      <c r="ED357" s="329"/>
      <c r="EE357" s="329"/>
      <c r="EF357" s="329"/>
      <c r="EG357" s="329"/>
      <c r="EH357" s="329"/>
      <c r="EI357" s="329"/>
      <c r="EJ357" s="329"/>
      <c r="EK357" s="329"/>
      <c r="EL357" s="329"/>
      <c r="EM357" s="329"/>
      <c r="EN357" s="329"/>
      <c r="EO357" s="329"/>
      <c r="EP357" s="329"/>
      <c r="EQ357" s="329"/>
      <c r="ER357" s="329"/>
      <c r="ES357" s="329"/>
      <c r="ET357" s="329"/>
      <c r="EU357" s="329"/>
      <c r="EV357" s="329"/>
      <c r="EW357" s="329"/>
      <c r="EX357" s="329"/>
      <c r="EY357" s="329"/>
      <c r="EZ357" s="329"/>
      <c r="FA357" s="329"/>
      <c r="FB357" s="329"/>
      <c r="FC357" s="329"/>
      <c r="FD357" s="329"/>
      <c r="FE357" s="329"/>
      <c r="FF357" s="329"/>
      <c r="FG357" s="329"/>
      <c r="FH357" s="329"/>
      <c r="FI357" s="329"/>
      <c r="FJ357" s="329"/>
      <c r="FK357" s="329"/>
      <c r="FL357" s="329"/>
      <c r="FM357" s="329"/>
      <c r="FN357" s="329"/>
      <c r="FO357" s="329"/>
      <c r="FP357" s="329"/>
      <c r="FQ357" s="329"/>
      <c r="FR357" s="329"/>
      <c r="FS357" s="329"/>
      <c r="FT357" s="329"/>
      <c r="FU357" s="329"/>
      <c r="FV357" s="329"/>
      <c r="FW357" s="329"/>
      <c r="FX357" s="329"/>
      <c r="FY357" s="329"/>
      <c r="FZ357" s="329"/>
      <c r="GA357" s="329"/>
      <c r="GB357" s="329"/>
      <c r="GC357" s="329"/>
      <c r="GD357" s="329"/>
      <c r="GE357" s="329"/>
      <c r="GF357" s="329"/>
      <c r="GG357" s="329"/>
      <c r="GH357" s="329"/>
      <c r="GI357" s="329"/>
      <c r="GJ357" s="329"/>
      <c r="GK357" s="329"/>
      <c r="GL357" s="329"/>
      <c r="GM357" s="329"/>
      <c r="GN357" s="329"/>
      <c r="GO357" s="329"/>
      <c r="GP357" s="329"/>
      <c r="GQ357" s="329"/>
      <c r="GR357" s="329"/>
      <c r="GS357" s="329"/>
      <c r="GT357" s="329"/>
      <c r="GU357" s="329"/>
      <c r="GV357" s="329"/>
      <c r="GW357" s="329"/>
      <c r="GX357" s="329"/>
      <c r="GY357" s="329"/>
      <c r="GZ357" s="329"/>
      <c r="HA357" s="329"/>
      <c r="HB357" s="329"/>
      <c r="HC357" s="329"/>
      <c r="HD357" s="329"/>
      <c r="HE357" s="329"/>
      <c r="HF357" s="329"/>
      <c r="HG357" s="329"/>
      <c r="HH357" s="329"/>
      <c r="HI357" s="329"/>
      <c r="HJ357" s="329"/>
      <c r="HK357" s="329"/>
      <c r="HL357" s="329"/>
      <c r="HM357" s="329"/>
      <c r="HN357" s="329"/>
      <c r="HO357" s="329"/>
      <c r="HP357" s="329"/>
      <c r="HQ357" s="329"/>
      <c r="HR357" s="329"/>
      <c r="HS357" s="329"/>
      <c r="HT357" s="329"/>
      <c r="HU357" s="329"/>
      <c r="HV357" s="329"/>
      <c r="HW357" s="329"/>
      <c r="HX357" s="329"/>
      <c r="HY357" s="329"/>
      <c r="HZ357" s="329"/>
      <c r="IA357" s="329"/>
      <c r="IB357" s="329"/>
      <c r="IC357" s="329"/>
      <c r="ID357" s="329"/>
      <c r="IE357" s="329"/>
      <c r="IF357" s="329"/>
      <c r="IG357" s="329"/>
      <c r="IH357" s="329"/>
      <c r="II357" s="329"/>
      <c r="IJ357" s="329"/>
      <c r="IK357" s="329"/>
      <c r="IL357" s="329"/>
      <c r="IM357" s="329"/>
      <c r="IN357" s="329"/>
      <c r="IO357" s="329"/>
      <c r="IP357" s="329"/>
      <c r="IQ357" s="329"/>
      <c r="IR357" s="329"/>
      <c r="IS357" s="329"/>
      <c r="IT357" s="329"/>
      <c r="IU357" s="329"/>
      <c r="IV357" s="329"/>
    </row>
    <row r="358" s="525" customFormat="1" spans="1:256">
      <c r="A358" s="353" t="s">
        <v>4564</v>
      </c>
      <c r="B358" s="307" t="s">
        <v>6955</v>
      </c>
      <c r="C358" s="365">
        <f ca="1">SUMIF(表1.2024年公共财政收入决算表!$A$6:$A$387,A358,表1.2024年公共财政收入决算表!$E$6:$E$387)</f>
        <v>44</v>
      </c>
      <c r="D358" s="365">
        <f t="shared" si="94"/>
        <v>100</v>
      </c>
      <c r="E358" s="348"/>
      <c r="F358" s="365">
        <v>100</v>
      </c>
      <c r="G358" s="365">
        <f ca="1" t="shared" si="95"/>
        <v>56</v>
      </c>
      <c r="H358" s="365" t="str">
        <f ca="1" t="shared" si="91"/>
        <v>127.3%</v>
      </c>
      <c r="I358" s="22" t="str">
        <f ca="1" t="shared" si="92"/>
        <v>是</v>
      </c>
      <c r="J358" s="547" t="str">
        <f t="shared" si="96"/>
        <v>11003</v>
      </c>
      <c r="K358" s="93" t="str">
        <f t="shared" si="93"/>
        <v>项</v>
      </c>
      <c r="L358" s="545">
        <v>1</v>
      </c>
      <c r="M358" s="329"/>
      <c r="N358" s="329"/>
      <c r="O358" s="329"/>
      <c r="P358" s="329"/>
      <c r="Q358" s="329"/>
      <c r="R358" s="329"/>
      <c r="S358" s="329"/>
      <c r="T358" s="329"/>
      <c r="U358" s="329"/>
      <c r="V358" s="329"/>
      <c r="W358" s="329"/>
      <c r="X358" s="329"/>
      <c r="Y358" s="329"/>
      <c r="Z358" s="329"/>
      <c r="AA358" s="329"/>
      <c r="AB358" s="329"/>
      <c r="AC358" s="329"/>
      <c r="AD358" s="329"/>
      <c r="AE358" s="329"/>
      <c r="AF358" s="329"/>
      <c r="AG358" s="329"/>
      <c r="AH358" s="329"/>
      <c r="AI358" s="329"/>
      <c r="AJ358" s="329"/>
      <c r="AK358" s="329"/>
      <c r="AL358" s="329"/>
      <c r="AM358" s="329"/>
      <c r="AN358" s="329"/>
      <c r="AO358" s="329"/>
      <c r="AP358" s="329"/>
      <c r="AQ358" s="329"/>
      <c r="AR358" s="329"/>
      <c r="AS358" s="329"/>
      <c r="AT358" s="329"/>
      <c r="AU358" s="329"/>
      <c r="AV358" s="329"/>
      <c r="AW358" s="329"/>
      <c r="AX358" s="329"/>
      <c r="AY358" s="329"/>
      <c r="AZ358" s="329"/>
      <c r="BA358" s="329"/>
      <c r="BB358" s="329"/>
      <c r="BC358" s="329"/>
      <c r="BD358" s="329"/>
      <c r="BE358" s="329"/>
      <c r="BF358" s="329"/>
      <c r="BG358" s="329"/>
      <c r="BH358" s="329"/>
      <c r="BI358" s="329"/>
      <c r="BJ358" s="329"/>
      <c r="BK358" s="329"/>
      <c r="BL358" s="329"/>
      <c r="BM358" s="329"/>
      <c r="BN358" s="329"/>
      <c r="BO358" s="329"/>
      <c r="BP358" s="329"/>
      <c r="BQ358" s="329"/>
      <c r="BR358" s="329"/>
      <c r="BS358" s="329"/>
      <c r="BT358" s="329"/>
      <c r="BU358" s="329"/>
      <c r="BV358" s="329"/>
      <c r="BW358" s="329"/>
      <c r="BX358" s="329"/>
      <c r="BY358" s="329"/>
      <c r="BZ358" s="329"/>
      <c r="CA358" s="329"/>
      <c r="CB358" s="329"/>
      <c r="CC358" s="329"/>
      <c r="CD358" s="329"/>
      <c r="CE358" s="329"/>
      <c r="CF358" s="329"/>
      <c r="CG358" s="329"/>
      <c r="CH358" s="329"/>
      <c r="CI358" s="329"/>
      <c r="CJ358" s="329"/>
      <c r="CK358" s="329"/>
      <c r="CL358" s="329"/>
      <c r="CM358" s="329"/>
      <c r="CN358" s="329"/>
      <c r="CO358" s="329"/>
      <c r="CP358" s="329"/>
      <c r="CQ358" s="329"/>
      <c r="CR358" s="329"/>
      <c r="CS358" s="329"/>
      <c r="CT358" s="329"/>
      <c r="CU358" s="329"/>
      <c r="CV358" s="329"/>
      <c r="CW358" s="329"/>
      <c r="CX358" s="329"/>
      <c r="CY358" s="329"/>
      <c r="CZ358" s="329"/>
      <c r="DA358" s="329"/>
      <c r="DB358" s="329"/>
      <c r="DC358" s="329"/>
      <c r="DD358" s="329"/>
      <c r="DE358" s="329"/>
      <c r="DF358" s="329"/>
      <c r="DG358" s="329"/>
      <c r="DH358" s="329"/>
      <c r="DI358" s="329"/>
      <c r="DJ358" s="329"/>
      <c r="DK358" s="329"/>
      <c r="DL358" s="329"/>
      <c r="DM358" s="329"/>
      <c r="DN358" s="329"/>
      <c r="DO358" s="329"/>
      <c r="DP358" s="329"/>
      <c r="DQ358" s="329"/>
      <c r="DR358" s="329"/>
      <c r="DS358" s="329"/>
      <c r="DT358" s="329"/>
      <c r="DU358" s="329"/>
      <c r="DV358" s="329"/>
      <c r="DW358" s="329"/>
      <c r="DX358" s="329"/>
      <c r="DY358" s="329"/>
      <c r="DZ358" s="329"/>
      <c r="EA358" s="329"/>
      <c r="EB358" s="329"/>
      <c r="EC358" s="329"/>
      <c r="ED358" s="329"/>
      <c r="EE358" s="329"/>
      <c r="EF358" s="329"/>
      <c r="EG358" s="329"/>
      <c r="EH358" s="329"/>
      <c r="EI358" s="329"/>
      <c r="EJ358" s="329"/>
      <c r="EK358" s="329"/>
      <c r="EL358" s="329"/>
      <c r="EM358" s="329"/>
      <c r="EN358" s="329"/>
      <c r="EO358" s="329"/>
      <c r="EP358" s="329"/>
      <c r="EQ358" s="329"/>
      <c r="ER358" s="329"/>
      <c r="ES358" s="329"/>
      <c r="ET358" s="329"/>
      <c r="EU358" s="329"/>
      <c r="EV358" s="329"/>
      <c r="EW358" s="329"/>
      <c r="EX358" s="329"/>
      <c r="EY358" s="329"/>
      <c r="EZ358" s="329"/>
      <c r="FA358" s="329"/>
      <c r="FB358" s="329"/>
      <c r="FC358" s="329"/>
      <c r="FD358" s="329"/>
      <c r="FE358" s="329"/>
      <c r="FF358" s="329"/>
      <c r="FG358" s="329"/>
      <c r="FH358" s="329"/>
      <c r="FI358" s="329"/>
      <c r="FJ358" s="329"/>
      <c r="FK358" s="329"/>
      <c r="FL358" s="329"/>
      <c r="FM358" s="329"/>
      <c r="FN358" s="329"/>
      <c r="FO358" s="329"/>
      <c r="FP358" s="329"/>
      <c r="FQ358" s="329"/>
      <c r="FR358" s="329"/>
      <c r="FS358" s="329"/>
      <c r="FT358" s="329"/>
      <c r="FU358" s="329"/>
      <c r="FV358" s="329"/>
      <c r="FW358" s="329"/>
      <c r="FX358" s="329"/>
      <c r="FY358" s="329"/>
      <c r="FZ358" s="329"/>
      <c r="GA358" s="329"/>
      <c r="GB358" s="329"/>
      <c r="GC358" s="329"/>
      <c r="GD358" s="329"/>
      <c r="GE358" s="329"/>
      <c r="GF358" s="329"/>
      <c r="GG358" s="329"/>
      <c r="GH358" s="329"/>
      <c r="GI358" s="329"/>
      <c r="GJ358" s="329"/>
      <c r="GK358" s="329"/>
      <c r="GL358" s="329"/>
      <c r="GM358" s="329"/>
      <c r="GN358" s="329"/>
      <c r="GO358" s="329"/>
      <c r="GP358" s="329"/>
      <c r="GQ358" s="329"/>
      <c r="GR358" s="329"/>
      <c r="GS358" s="329"/>
      <c r="GT358" s="329"/>
      <c r="GU358" s="329"/>
      <c r="GV358" s="329"/>
      <c r="GW358" s="329"/>
      <c r="GX358" s="329"/>
      <c r="GY358" s="329"/>
      <c r="GZ358" s="329"/>
      <c r="HA358" s="329"/>
      <c r="HB358" s="329"/>
      <c r="HC358" s="329"/>
      <c r="HD358" s="329"/>
      <c r="HE358" s="329"/>
      <c r="HF358" s="329"/>
      <c r="HG358" s="329"/>
      <c r="HH358" s="329"/>
      <c r="HI358" s="329"/>
      <c r="HJ358" s="329"/>
      <c r="HK358" s="329"/>
      <c r="HL358" s="329"/>
      <c r="HM358" s="329"/>
      <c r="HN358" s="329"/>
      <c r="HO358" s="329"/>
      <c r="HP358" s="329"/>
      <c r="HQ358" s="329"/>
      <c r="HR358" s="329"/>
      <c r="HS358" s="329"/>
      <c r="HT358" s="329"/>
      <c r="HU358" s="329"/>
      <c r="HV358" s="329"/>
      <c r="HW358" s="329"/>
      <c r="HX358" s="329"/>
      <c r="HY358" s="329"/>
      <c r="HZ358" s="329"/>
      <c r="IA358" s="329"/>
      <c r="IB358" s="329"/>
      <c r="IC358" s="329"/>
      <c r="ID358" s="329"/>
      <c r="IE358" s="329"/>
      <c r="IF358" s="329"/>
      <c r="IG358" s="329"/>
      <c r="IH358" s="329"/>
      <c r="II358" s="329"/>
      <c r="IJ358" s="329"/>
      <c r="IK358" s="329"/>
      <c r="IL358" s="329"/>
      <c r="IM358" s="329"/>
      <c r="IN358" s="329"/>
      <c r="IO358" s="329"/>
      <c r="IP358" s="329"/>
      <c r="IQ358" s="329"/>
      <c r="IR358" s="329"/>
      <c r="IS358" s="329"/>
      <c r="IT358" s="329"/>
      <c r="IU358" s="329"/>
      <c r="IV358" s="329"/>
    </row>
    <row r="359" s="525" customFormat="1" spans="1:256">
      <c r="A359" s="353" t="s">
        <v>4566</v>
      </c>
      <c r="B359" s="307" t="s">
        <v>1551</v>
      </c>
      <c r="C359" s="365">
        <f ca="1">SUMIF(表1.2024年公共财政收入决算表!$A$6:$A$387,A359,表1.2024年公共财政收入决算表!$E$6:$E$387)</f>
        <v>413</v>
      </c>
      <c r="D359" s="365">
        <v>569</v>
      </c>
      <c r="E359" s="348"/>
      <c r="F359" s="365">
        <v>569</v>
      </c>
      <c r="G359" s="365">
        <f ca="1" t="shared" si="95"/>
        <v>156</v>
      </c>
      <c r="H359" s="365" t="str">
        <f ca="1" t="shared" si="91"/>
        <v>37.8%</v>
      </c>
      <c r="I359" s="22" t="str">
        <f ca="1" t="shared" si="92"/>
        <v>是</v>
      </c>
      <c r="J359" s="547" t="str">
        <f t="shared" si="96"/>
        <v>11003</v>
      </c>
      <c r="K359" s="93" t="str">
        <f t="shared" si="93"/>
        <v>项</v>
      </c>
      <c r="L359" s="545">
        <v>1</v>
      </c>
      <c r="M359" s="329"/>
      <c r="N359" s="329"/>
      <c r="O359" s="329"/>
      <c r="P359" s="329"/>
      <c r="Q359" s="329"/>
      <c r="R359" s="329"/>
      <c r="S359" s="329"/>
      <c r="T359" s="329"/>
      <c r="U359" s="329"/>
      <c r="V359" s="329"/>
      <c r="W359" s="329"/>
      <c r="X359" s="329"/>
      <c r="Y359" s="329"/>
      <c r="Z359" s="329"/>
      <c r="AA359" s="329"/>
      <c r="AB359" s="329"/>
      <c r="AC359" s="329"/>
      <c r="AD359" s="329"/>
      <c r="AE359" s="329"/>
      <c r="AF359" s="329"/>
      <c r="AG359" s="329"/>
      <c r="AH359" s="329"/>
      <c r="AI359" s="329"/>
      <c r="AJ359" s="329"/>
      <c r="AK359" s="329"/>
      <c r="AL359" s="329"/>
      <c r="AM359" s="329"/>
      <c r="AN359" s="329"/>
      <c r="AO359" s="329"/>
      <c r="AP359" s="329"/>
      <c r="AQ359" s="329"/>
      <c r="AR359" s="329"/>
      <c r="AS359" s="329"/>
      <c r="AT359" s="329"/>
      <c r="AU359" s="329"/>
      <c r="AV359" s="329"/>
      <c r="AW359" s="329"/>
      <c r="AX359" s="329"/>
      <c r="AY359" s="329"/>
      <c r="AZ359" s="329"/>
      <c r="BA359" s="329"/>
      <c r="BB359" s="329"/>
      <c r="BC359" s="329"/>
      <c r="BD359" s="329"/>
      <c r="BE359" s="329"/>
      <c r="BF359" s="329"/>
      <c r="BG359" s="329"/>
      <c r="BH359" s="329"/>
      <c r="BI359" s="329"/>
      <c r="BJ359" s="329"/>
      <c r="BK359" s="329"/>
      <c r="BL359" s="329"/>
      <c r="BM359" s="329"/>
      <c r="BN359" s="329"/>
      <c r="BO359" s="329"/>
      <c r="BP359" s="329"/>
      <c r="BQ359" s="329"/>
      <c r="BR359" s="329"/>
      <c r="BS359" s="329"/>
      <c r="BT359" s="329"/>
      <c r="BU359" s="329"/>
      <c r="BV359" s="329"/>
      <c r="BW359" s="329"/>
      <c r="BX359" s="329"/>
      <c r="BY359" s="329"/>
      <c r="BZ359" s="329"/>
      <c r="CA359" s="329"/>
      <c r="CB359" s="329"/>
      <c r="CC359" s="329"/>
      <c r="CD359" s="329"/>
      <c r="CE359" s="329"/>
      <c r="CF359" s="329"/>
      <c r="CG359" s="329"/>
      <c r="CH359" s="329"/>
      <c r="CI359" s="329"/>
      <c r="CJ359" s="329"/>
      <c r="CK359" s="329"/>
      <c r="CL359" s="329"/>
      <c r="CM359" s="329"/>
      <c r="CN359" s="329"/>
      <c r="CO359" s="329"/>
      <c r="CP359" s="329"/>
      <c r="CQ359" s="329"/>
      <c r="CR359" s="329"/>
      <c r="CS359" s="329"/>
      <c r="CT359" s="329"/>
      <c r="CU359" s="329"/>
      <c r="CV359" s="329"/>
      <c r="CW359" s="329"/>
      <c r="CX359" s="329"/>
      <c r="CY359" s="329"/>
      <c r="CZ359" s="329"/>
      <c r="DA359" s="329"/>
      <c r="DB359" s="329"/>
      <c r="DC359" s="329"/>
      <c r="DD359" s="329"/>
      <c r="DE359" s="329"/>
      <c r="DF359" s="329"/>
      <c r="DG359" s="329"/>
      <c r="DH359" s="329"/>
      <c r="DI359" s="329"/>
      <c r="DJ359" s="329"/>
      <c r="DK359" s="329"/>
      <c r="DL359" s="329"/>
      <c r="DM359" s="329"/>
      <c r="DN359" s="329"/>
      <c r="DO359" s="329"/>
      <c r="DP359" s="329"/>
      <c r="DQ359" s="329"/>
      <c r="DR359" s="329"/>
      <c r="DS359" s="329"/>
      <c r="DT359" s="329"/>
      <c r="DU359" s="329"/>
      <c r="DV359" s="329"/>
      <c r="DW359" s="329"/>
      <c r="DX359" s="329"/>
      <c r="DY359" s="329"/>
      <c r="DZ359" s="329"/>
      <c r="EA359" s="329"/>
      <c r="EB359" s="329"/>
      <c r="EC359" s="329"/>
      <c r="ED359" s="329"/>
      <c r="EE359" s="329"/>
      <c r="EF359" s="329"/>
      <c r="EG359" s="329"/>
      <c r="EH359" s="329"/>
      <c r="EI359" s="329"/>
      <c r="EJ359" s="329"/>
      <c r="EK359" s="329"/>
      <c r="EL359" s="329"/>
      <c r="EM359" s="329"/>
      <c r="EN359" s="329"/>
      <c r="EO359" s="329"/>
      <c r="EP359" s="329"/>
      <c r="EQ359" s="329"/>
      <c r="ER359" s="329"/>
      <c r="ES359" s="329"/>
      <c r="ET359" s="329"/>
      <c r="EU359" s="329"/>
      <c r="EV359" s="329"/>
      <c r="EW359" s="329"/>
      <c r="EX359" s="329"/>
      <c r="EY359" s="329"/>
      <c r="EZ359" s="329"/>
      <c r="FA359" s="329"/>
      <c r="FB359" s="329"/>
      <c r="FC359" s="329"/>
      <c r="FD359" s="329"/>
      <c r="FE359" s="329"/>
      <c r="FF359" s="329"/>
      <c r="FG359" s="329"/>
      <c r="FH359" s="329"/>
      <c r="FI359" s="329"/>
      <c r="FJ359" s="329"/>
      <c r="FK359" s="329"/>
      <c r="FL359" s="329"/>
      <c r="FM359" s="329"/>
      <c r="FN359" s="329"/>
      <c r="FO359" s="329"/>
      <c r="FP359" s="329"/>
      <c r="FQ359" s="329"/>
      <c r="FR359" s="329"/>
      <c r="FS359" s="329"/>
      <c r="FT359" s="329"/>
      <c r="FU359" s="329"/>
      <c r="FV359" s="329"/>
      <c r="FW359" s="329"/>
      <c r="FX359" s="329"/>
      <c r="FY359" s="329"/>
      <c r="FZ359" s="329"/>
      <c r="GA359" s="329"/>
      <c r="GB359" s="329"/>
      <c r="GC359" s="329"/>
      <c r="GD359" s="329"/>
      <c r="GE359" s="329"/>
      <c r="GF359" s="329"/>
      <c r="GG359" s="329"/>
      <c r="GH359" s="329"/>
      <c r="GI359" s="329"/>
      <c r="GJ359" s="329"/>
      <c r="GK359" s="329"/>
      <c r="GL359" s="329"/>
      <c r="GM359" s="329"/>
      <c r="GN359" s="329"/>
      <c r="GO359" s="329"/>
      <c r="GP359" s="329"/>
      <c r="GQ359" s="329"/>
      <c r="GR359" s="329"/>
      <c r="GS359" s="329"/>
      <c r="GT359" s="329"/>
      <c r="GU359" s="329"/>
      <c r="GV359" s="329"/>
      <c r="GW359" s="329"/>
      <c r="GX359" s="329"/>
      <c r="GY359" s="329"/>
      <c r="GZ359" s="329"/>
      <c r="HA359" s="329"/>
      <c r="HB359" s="329"/>
      <c r="HC359" s="329"/>
      <c r="HD359" s="329"/>
      <c r="HE359" s="329"/>
      <c r="HF359" s="329"/>
      <c r="HG359" s="329"/>
      <c r="HH359" s="329"/>
      <c r="HI359" s="329"/>
      <c r="HJ359" s="329"/>
      <c r="HK359" s="329"/>
      <c r="HL359" s="329"/>
      <c r="HM359" s="329"/>
      <c r="HN359" s="329"/>
      <c r="HO359" s="329"/>
      <c r="HP359" s="329"/>
      <c r="HQ359" s="329"/>
      <c r="HR359" s="329"/>
      <c r="HS359" s="329"/>
      <c r="HT359" s="329"/>
      <c r="HU359" s="329"/>
      <c r="HV359" s="329"/>
      <c r="HW359" s="329"/>
      <c r="HX359" s="329"/>
      <c r="HY359" s="329"/>
      <c r="HZ359" s="329"/>
      <c r="IA359" s="329"/>
      <c r="IB359" s="329"/>
      <c r="IC359" s="329"/>
      <c r="ID359" s="329"/>
      <c r="IE359" s="329"/>
      <c r="IF359" s="329"/>
      <c r="IG359" s="329"/>
      <c r="IH359" s="329"/>
      <c r="II359" s="329"/>
      <c r="IJ359" s="329"/>
      <c r="IK359" s="329"/>
      <c r="IL359" s="329"/>
      <c r="IM359" s="329"/>
      <c r="IN359" s="329"/>
      <c r="IO359" s="329"/>
      <c r="IP359" s="329"/>
      <c r="IQ359" s="329"/>
      <c r="IR359" s="329"/>
      <c r="IS359" s="329"/>
      <c r="IT359" s="329"/>
      <c r="IU359" s="329"/>
      <c r="IV359" s="329"/>
    </row>
    <row r="360" s="525" customFormat="1" spans="1:256">
      <c r="A360" s="353" t="s">
        <v>4568</v>
      </c>
      <c r="B360" s="307" t="s">
        <v>1552</v>
      </c>
      <c r="C360" s="365">
        <f ca="1">SUMIF(表1.2024年公共财政收入决算表!$A$6:$A$387,A360,表1.2024年公共财政收入决算表!$E$6:$E$387)</f>
        <v>1000</v>
      </c>
      <c r="D360" s="365">
        <f t="shared" si="94"/>
        <v>1100</v>
      </c>
      <c r="E360" s="348"/>
      <c r="F360" s="365">
        <v>1100</v>
      </c>
      <c r="G360" s="365">
        <f ca="1" t="shared" si="95"/>
        <v>100</v>
      </c>
      <c r="H360" s="365" t="str">
        <f ca="1" t="shared" si="91"/>
        <v>10.0%</v>
      </c>
      <c r="I360" s="22" t="str">
        <f ca="1" t="shared" si="92"/>
        <v>是</v>
      </c>
      <c r="J360" s="547" t="str">
        <f t="shared" si="96"/>
        <v>11003</v>
      </c>
      <c r="K360" s="93" t="str">
        <f t="shared" si="93"/>
        <v>项</v>
      </c>
      <c r="L360" s="545">
        <v>1</v>
      </c>
      <c r="M360" s="329"/>
      <c r="N360" s="329"/>
      <c r="O360" s="329"/>
      <c r="P360" s="329"/>
      <c r="Q360" s="329"/>
      <c r="R360" s="329"/>
      <c r="S360" s="329"/>
      <c r="T360" s="329"/>
      <c r="U360" s="329"/>
      <c r="V360" s="329"/>
      <c r="W360" s="329"/>
      <c r="X360" s="329"/>
      <c r="Y360" s="329"/>
      <c r="Z360" s="329"/>
      <c r="AA360" s="329"/>
      <c r="AB360" s="329"/>
      <c r="AC360" s="329"/>
      <c r="AD360" s="329"/>
      <c r="AE360" s="329"/>
      <c r="AF360" s="329"/>
      <c r="AG360" s="329"/>
      <c r="AH360" s="329"/>
      <c r="AI360" s="329"/>
      <c r="AJ360" s="329"/>
      <c r="AK360" s="329"/>
      <c r="AL360" s="329"/>
      <c r="AM360" s="329"/>
      <c r="AN360" s="329"/>
      <c r="AO360" s="329"/>
      <c r="AP360" s="329"/>
      <c r="AQ360" s="329"/>
      <c r="AR360" s="329"/>
      <c r="AS360" s="329"/>
      <c r="AT360" s="329"/>
      <c r="AU360" s="329"/>
      <c r="AV360" s="329"/>
      <c r="AW360" s="329"/>
      <c r="AX360" s="329"/>
      <c r="AY360" s="329"/>
      <c r="AZ360" s="329"/>
      <c r="BA360" s="329"/>
      <c r="BB360" s="329"/>
      <c r="BC360" s="329"/>
      <c r="BD360" s="329"/>
      <c r="BE360" s="329"/>
      <c r="BF360" s="329"/>
      <c r="BG360" s="329"/>
      <c r="BH360" s="329"/>
      <c r="BI360" s="329"/>
      <c r="BJ360" s="329"/>
      <c r="BK360" s="329"/>
      <c r="BL360" s="329"/>
      <c r="BM360" s="329"/>
      <c r="BN360" s="329"/>
      <c r="BO360" s="329"/>
      <c r="BP360" s="329"/>
      <c r="BQ360" s="329"/>
      <c r="BR360" s="329"/>
      <c r="BS360" s="329"/>
      <c r="BT360" s="329"/>
      <c r="BU360" s="329"/>
      <c r="BV360" s="329"/>
      <c r="BW360" s="329"/>
      <c r="BX360" s="329"/>
      <c r="BY360" s="329"/>
      <c r="BZ360" s="329"/>
      <c r="CA360" s="329"/>
      <c r="CB360" s="329"/>
      <c r="CC360" s="329"/>
      <c r="CD360" s="329"/>
      <c r="CE360" s="329"/>
      <c r="CF360" s="329"/>
      <c r="CG360" s="329"/>
      <c r="CH360" s="329"/>
      <c r="CI360" s="329"/>
      <c r="CJ360" s="329"/>
      <c r="CK360" s="329"/>
      <c r="CL360" s="329"/>
      <c r="CM360" s="329"/>
      <c r="CN360" s="329"/>
      <c r="CO360" s="329"/>
      <c r="CP360" s="329"/>
      <c r="CQ360" s="329"/>
      <c r="CR360" s="329"/>
      <c r="CS360" s="329"/>
      <c r="CT360" s="329"/>
      <c r="CU360" s="329"/>
      <c r="CV360" s="329"/>
      <c r="CW360" s="329"/>
      <c r="CX360" s="329"/>
      <c r="CY360" s="329"/>
      <c r="CZ360" s="329"/>
      <c r="DA360" s="329"/>
      <c r="DB360" s="329"/>
      <c r="DC360" s="329"/>
      <c r="DD360" s="329"/>
      <c r="DE360" s="329"/>
      <c r="DF360" s="329"/>
      <c r="DG360" s="329"/>
      <c r="DH360" s="329"/>
      <c r="DI360" s="329"/>
      <c r="DJ360" s="329"/>
      <c r="DK360" s="329"/>
      <c r="DL360" s="329"/>
      <c r="DM360" s="329"/>
      <c r="DN360" s="329"/>
      <c r="DO360" s="329"/>
      <c r="DP360" s="329"/>
      <c r="DQ360" s="329"/>
      <c r="DR360" s="329"/>
      <c r="DS360" s="329"/>
      <c r="DT360" s="329"/>
      <c r="DU360" s="329"/>
      <c r="DV360" s="329"/>
      <c r="DW360" s="329"/>
      <c r="DX360" s="329"/>
      <c r="DY360" s="329"/>
      <c r="DZ360" s="329"/>
      <c r="EA360" s="329"/>
      <c r="EB360" s="329"/>
      <c r="EC360" s="329"/>
      <c r="ED360" s="329"/>
      <c r="EE360" s="329"/>
      <c r="EF360" s="329"/>
      <c r="EG360" s="329"/>
      <c r="EH360" s="329"/>
      <c r="EI360" s="329"/>
      <c r="EJ360" s="329"/>
      <c r="EK360" s="329"/>
      <c r="EL360" s="329"/>
      <c r="EM360" s="329"/>
      <c r="EN360" s="329"/>
      <c r="EO360" s="329"/>
      <c r="EP360" s="329"/>
      <c r="EQ360" s="329"/>
      <c r="ER360" s="329"/>
      <c r="ES360" s="329"/>
      <c r="ET360" s="329"/>
      <c r="EU360" s="329"/>
      <c r="EV360" s="329"/>
      <c r="EW360" s="329"/>
      <c r="EX360" s="329"/>
      <c r="EY360" s="329"/>
      <c r="EZ360" s="329"/>
      <c r="FA360" s="329"/>
      <c r="FB360" s="329"/>
      <c r="FC360" s="329"/>
      <c r="FD360" s="329"/>
      <c r="FE360" s="329"/>
      <c r="FF360" s="329"/>
      <c r="FG360" s="329"/>
      <c r="FH360" s="329"/>
      <c r="FI360" s="329"/>
      <c r="FJ360" s="329"/>
      <c r="FK360" s="329"/>
      <c r="FL360" s="329"/>
      <c r="FM360" s="329"/>
      <c r="FN360" s="329"/>
      <c r="FO360" s="329"/>
      <c r="FP360" s="329"/>
      <c r="FQ360" s="329"/>
      <c r="FR360" s="329"/>
      <c r="FS360" s="329"/>
      <c r="FT360" s="329"/>
      <c r="FU360" s="329"/>
      <c r="FV360" s="329"/>
      <c r="FW360" s="329"/>
      <c r="FX360" s="329"/>
      <c r="FY360" s="329"/>
      <c r="FZ360" s="329"/>
      <c r="GA360" s="329"/>
      <c r="GB360" s="329"/>
      <c r="GC360" s="329"/>
      <c r="GD360" s="329"/>
      <c r="GE360" s="329"/>
      <c r="GF360" s="329"/>
      <c r="GG360" s="329"/>
      <c r="GH360" s="329"/>
      <c r="GI360" s="329"/>
      <c r="GJ360" s="329"/>
      <c r="GK360" s="329"/>
      <c r="GL360" s="329"/>
      <c r="GM360" s="329"/>
      <c r="GN360" s="329"/>
      <c r="GO360" s="329"/>
      <c r="GP360" s="329"/>
      <c r="GQ360" s="329"/>
      <c r="GR360" s="329"/>
      <c r="GS360" s="329"/>
      <c r="GT360" s="329"/>
      <c r="GU360" s="329"/>
      <c r="GV360" s="329"/>
      <c r="GW360" s="329"/>
      <c r="GX360" s="329"/>
      <c r="GY360" s="329"/>
      <c r="GZ360" s="329"/>
      <c r="HA360" s="329"/>
      <c r="HB360" s="329"/>
      <c r="HC360" s="329"/>
      <c r="HD360" s="329"/>
      <c r="HE360" s="329"/>
      <c r="HF360" s="329"/>
      <c r="HG360" s="329"/>
      <c r="HH360" s="329"/>
      <c r="HI360" s="329"/>
      <c r="HJ360" s="329"/>
      <c r="HK360" s="329"/>
      <c r="HL360" s="329"/>
      <c r="HM360" s="329"/>
      <c r="HN360" s="329"/>
      <c r="HO360" s="329"/>
      <c r="HP360" s="329"/>
      <c r="HQ360" s="329"/>
      <c r="HR360" s="329"/>
      <c r="HS360" s="329"/>
      <c r="HT360" s="329"/>
      <c r="HU360" s="329"/>
      <c r="HV360" s="329"/>
      <c r="HW360" s="329"/>
      <c r="HX360" s="329"/>
      <c r="HY360" s="329"/>
      <c r="HZ360" s="329"/>
      <c r="IA360" s="329"/>
      <c r="IB360" s="329"/>
      <c r="IC360" s="329"/>
      <c r="ID360" s="329"/>
      <c r="IE360" s="329"/>
      <c r="IF360" s="329"/>
      <c r="IG360" s="329"/>
      <c r="IH360" s="329"/>
      <c r="II360" s="329"/>
      <c r="IJ360" s="329"/>
      <c r="IK360" s="329"/>
      <c r="IL360" s="329"/>
      <c r="IM360" s="329"/>
      <c r="IN360" s="329"/>
      <c r="IO360" s="329"/>
      <c r="IP360" s="329"/>
      <c r="IQ360" s="329"/>
      <c r="IR360" s="329"/>
      <c r="IS360" s="329"/>
      <c r="IT360" s="329"/>
      <c r="IU360" s="329"/>
      <c r="IV360" s="329"/>
    </row>
    <row r="361" s="525" customFormat="1" spans="1:256">
      <c r="A361" s="353" t="s">
        <v>4570</v>
      </c>
      <c r="B361" s="307" t="s">
        <v>6958</v>
      </c>
      <c r="C361" s="365">
        <f ca="1">SUMIF(表1.2024年公共财政收入决算表!$A$6:$A$387,A361,表1.2024年公共财政收入决算表!$E$6:$E$387)</f>
        <v>2435</v>
      </c>
      <c r="D361" s="365">
        <f t="shared" si="94"/>
        <v>1680</v>
      </c>
      <c r="E361" s="348"/>
      <c r="F361" s="365">
        <v>1680</v>
      </c>
      <c r="G361" s="365">
        <f ca="1" t="shared" si="95"/>
        <v>-755</v>
      </c>
      <c r="H361" s="365" t="str">
        <f ca="1" t="shared" si="91"/>
        <v>-31.0%</v>
      </c>
      <c r="I361" s="22" t="str">
        <f ca="1" t="shared" si="92"/>
        <v>是</v>
      </c>
      <c r="J361" s="547" t="str">
        <f t="shared" si="96"/>
        <v>11003</v>
      </c>
      <c r="K361" s="93" t="str">
        <f t="shared" si="93"/>
        <v>项</v>
      </c>
      <c r="L361" s="545">
        <v>1</v>
      </c>
      <c r="M361" s="329"/>
      <c r="N361" s="329"/>
      <c r="O361" s="329"/>
      <c r="P361" s="329"/>
      <c r="Q361" s="329"/>
      <c r="R361" s="329"/>
      <c r="S361" s="329"/>
      <c r="T361" s="329"/>
      <c r="U361" s="329"/>
      <c r="V361" s="329"/>
      <c r="W361" s="329"/>
      <c r="X361" s="329"/>
      <c r="Y361" s="329"/>
      <c r="Z361" s="329"/>
      <c r="AA361" s="329"/>
      <c r="AB361" s="329"/>
      <c r="AC361" s="329"/>
      <c r="AD361" s="329"/>
      <c r="AE361" s="329"/>
      <c r="AF361" s="329"/>
      <c r="AG361" s="329"/>
      <c r="AH361" s="329"/>
      <c r="AI361" s="329"/>
      <c r="AJ361" s="329"/>
      <c r="AK361" s="329"/>
      <c r="AL361" s="329"/>
      <c r="AM361" s="329"/>
      <c r="AN361" s="329"/>
      <c r="AO361" s="329"/>
      <c r="AP361" s="329"/>
      <c r="AQ361" s="329"/>
      <c r="AR361" s="329"/>
      <c r="AS361" s="329"/>
      <c r="AT361" s="329"/>
      <c r="AU361" s="329"/>
      <c r="AV361" s="329"/>
      <c r="AW361" s="329"/>
      <c r="AX361" s="329"/>
      <c r="AY361" s="329"/>
      <c r="AZ361" s="329"/>
      <c r="BA361" s="329"/>
      <c r="BB361" s="329"/>
      <c r="BC361" s="329"/>
      <c r="BD361" s="329"/>
      <c r="BE361" s="329"/>
      <c r="BF361" s="329"/>
      <c r="BG361" s="329"/>
      <c r="BH361" s="329"/>
      <c r="BI361" s="329"/>
      <c r="BJ361" s="329"/>
      <c r="BK361" s="329"/>
      <c r="BL361" s="329"/>
      <c r="BM361" s="329"/>
      <c r="BN361" s="329"/>
      <c r="BO361" s="329"/>
      <c r="BP361" s="329"/>
      <c r="BQ361" s="329"/>
      <c r="BR361" s="329"/>
      <c r="BS361" s="329"/>
      <c r="BT361" s="329"/>
      <c r="BU361" s="329"/>
      <c r="BV361" s="329"/>
      <c r="BW361" s="329"/>
      <c r="BX361" s="329"/>
      <c r="BY361" s="329"/>
      <c r="BZ361" s="329"/>
      <c r="CA361" s="329"/>
      <c r="CB361" s="329"/>
      <c r="CC361" s="329"/>
      <c r="CD361" s="329"/>
      <c r="CE361" s="329"/>
      <c r="CF361" s="329"/>
      <c r="CG361" s="329"/>
      <c r="CH361" s="329"/>
      <c r="CI361" s="329"/>
      <c r="CJ361" s="329"/>
      <c r="CK361" s="329"/>
      <c r="CL361" s="329"/>
      <c r="CM361" s="329"/>
      <c r="CN361" s="329"/>
      <c r="CO361" s="329"/>
      <c r="CP361" s="329"/>
      <c r="CQ361" s="329"/>
      <c r="CR361" s="329"/>
      <c r="CS361" s="329"/>
      <c r="CT361" s="329"/>
      <c r="CU361" s="329"/>
      <c r="CV361" s="329"/>
      <c r="CW361" s="329"/>
      <c r="CX361" s="329"/>
      <c r="CY361" s="329"/>
      <c r="CZ361" s="329"/>
      <c r="DA361" s="329"/>
      <c r="DB361" s="329"/>
      <c r="DC361" s="329"/>
      <c r="DD361" s="329"/>
      <c r="DE361" s="329"/>
      <c r="DF361" s="329"/>
      <c r="DG361" s="329"/>
      <c r="DH361" s="329"/>
      <c r="DI361" s="329"/>
      <c r="DJ361" s="329"/>
      <c r="DK361" s="329"/>
      <c r="DL361" s="329"/>
      <c r="DM361" s="329"/>
      <c r="DN361" s="329"/>
      <c r="DO361" s="329"/>
      <c r="DP361" s="329"/>
      <c r="DQ361" s="329"/>
      <c r="DR361" s="329"/>
      <c r="DS361" s="329"/>
      <c r="DT361" s="329"/>
      <c r="DU361" s="329"/>
      <c r="DV361" s="329"/>
      <c r="DW361" s="329"/>
      <c r="DX361" s="329"/>
      <c r="DY361" s="329"/>
      <c r="DZ361" s="329"/>
      <c r="EA361" s="329"/>
      <c r="EB361" s="329"/>
      <c r="EC361" s="329"/>
      <c r="ED361" s="329"/>
      <c r="EE361" s="329"/>
      <c r="EF361" s="329"/>
      <c r="EG361" s="329"/>
      <c r="EH361" s="329"/>
      <c r="EI361" s="329"/>
      <c r="EJ361" s="329"/>
      <c r="EK361" s="329"/>
      <c r="EL361" s="329"/>
      <c r="EM361" s="329"/>
      <c r="EN361" s="329"/>
      <c r="EO361" s="329"/>
      <c r="EP361" s="329"/>
      <c r="EQ361" s="329"/>
      <c r="ER361" s="329"/>
      <c r="ES361" s="329"/>
      <c r="ET361" s="329"/>
      <c r="EU361" s="329"/>
      <c r="EV361" s="329"/>
      <c r="EW361" s="329"/>
      <c r="EX361" s="329"/>
      <c r="EY361" s="329"/>
      <c r="EZ361" s="329"/>
      <c r="FA361" s="329"/>
      <c r="FB361" s="329"/>
      <c r="FC361" s="329"/>
      <c r="FD361" s="329"/>
      <c r="FE361" s="329"/>
      <c r="FF361" s="329"/>
      <c r="FG361" s="329"/>
      <c r="FH361" s="329"/>
      <c r="FI361" s="329"/>
      <c r="FJ361" s="329"/>
      <c r="FK361" s="329"/>
      <c r="FL361" s="329"/>
      <c r="FM361" s="329"/>
      <c r="FN361" s="329"/>
      <c r="FO361" s="329"/>
      <c r="FP361" s="329"/>
      <c r="FQ361" s="329"/>
      <c r="FR361" s="329"/>
      <c r="FS361" s="329"/>
      <c r="FT361" s="329"/>
      <c r="FU361" s="329"/>
      <c r="FV361" s="329"/>
      <c r="FW361" s="329"/>
      <c r="FX361" s="329"/>
      <c r="FY361" s="329"/>
      <c r="FZ361" s="329"/>
      <c r="GA361" s="329"/>
      <c r="GB361" s="329"/>
      <c r="GC361" s="329"/>
      <c r="GD361" s="329"/>
      <c r="GE361" s="329"/>
      <c r="GF361" s="329"/>
      <c r="GG361" s="329"/>
      <c r="GH361" s="329"/>
      <c r="GI361" s="329"/>
      <c r="GJ361" s="329"/>
      <c r="GK361" s="329"/>
      <c r="GL361" s="329"/>
      <c r="GM361" s="329"/>
      <c r="GN361" s="329"/>
      <c r="GO361" s="329"/>
      <c r="GP361" s="329"/>
      <c r="GQ361" s="329"/>
      <c r="GR361" s="329"/>
      <c r="GS361" s="329"/>
      <c r="GT361" s="329"/>
      <c r="GU361" s="329"/>
      <c r="GV361" s="329"/>
      <c r="GW361" s="329"/>
      <c r="GX361" s="329"/>
      <c r="GY361" s="329"/>
      <c r="GZ361" s="329"/>
      <c r="HA361" s="329"/>
      <c r="HB361" s="329"/>
      <c r="HC361" s="329"/>
      <c r="HD361" s="329"/>
      <c r="HE361" s="329"/>
      <c r="HF361" s="329"/>
      <c r="HG361" s="329"/>
      <c r="HH361" s="329"/>
      <c r="HI361" s="329"/>
      <c r="HJ361" s="329"/>
      <c r="HK361" s="329"/>
      <c r="HL361" s="329"/>
      <c r="HM361" s="329"/>
      <c r="HN361" s="329"/>
      <c r="HO361" s="329"/>
      <c r="HP361" s="329"/>
      <c r="HQ361" s="329"/>
      <c r="HR361" s="329"/>
      <c r="HS361" s="329"/>
      <c r="HT361" s="329"/>
      <c r="HU361" s="329"/>
      <c r="HV361" s="329"/>
      <c r="HW361" s="329"/>
      <c r="HX361" s="329"/>
      <c r="HY361" s="329"/>
      <c r="HZ361" s="329"/>
      <c r="IA361" s="329"/>
      <c r="IB361" s="329"/>
      <c r="IC361" s="329"/>
      <c r="ID361" s="329"/>
      <c r="IE361" s="329"/>
      <c r="IF361" s="329"/>
      <c r="IG361" s="329"/>
      <c r="IH361" s="329"/>
      <c r="II361" s="329"/>
      <c r="IJ361" s="329"/>
      <c r="IK361" s="329"/>
      <c r="IL361" s="329"/>
      <c r="IM361" s="329"/>
      <c r="IN361" s="329"/>
      <c r="IO361" s="329"/>
      <c r="IP361" s="329"/>
      <c r="IQ361" s="329"/>
      <c r="IR361" s="329"/>
      <c r="IS361" s="329"/>
      <c r="IT361" s="329"/>
      <c r="IU361" s="329"/>
      <c r="IV361" s="329"/>
    </row>
    <row r="362" s="525" customFormat="1" spans="1:256">
      <c r="A362" s="353" t="s">
        <v>4572</v>
      </c>
      <c r="B362" s="307" t="s">
        <v>6960</v>
      </c>
      <c r="C362" s="365">
        <f ca="1">SUMIF(表1.2024年公共财政收入决算表!$A$6:$A$387,A362,表1.2024年公共财政收入决算表!$E$6:$E$387)</f>
        <v>24613</v>
      </c>
      <c r="D362" s="365">
        <f t="shared" si="94"/>
        <v>22200</v>
      </c>
      <c r="E362" s="348"/>
      <c r="F362" s="365">
        <v>22200</v>
      </c>
      <c r="G362" s="365">
        <f ca="1" t="shared" si="95"/>
        <v>-2413</v>
      </c>
      <c r="H362" s="365" t="str">
        <f ca="1" t="shared" si="91"/>
        <v>-9.8%</v>
      </c>
      <c r="I362" s="22" t="str">
        <f ca="1" t="shared" si="92"/>
        <v>是</v>
      </c>
      <c r="J362" s="547" t="str">
        <f t="shared" si="96"/>
        <v>11003</v>
      </c>
      <c r="K362" s="93" t="str">
        <f t="shared" si="93"/>
        <v>项</v>
      </c>
      <c r="L362" s="545">
        <v>1</v>
      </c>
      <c r="M362" s="329"/>
      <c r="N362" s="329"/>
      <c r="O362" s="329"/>
      <c r="P362" s="329"/>
      <c r="Q362" s="329"/>
      <c r="R362" s="329"/>
      <c r="S362" s="329"/>
      <c r="T362" s="329"/>
      <c r="U362" s="329"/>
      <c r="V362" s="329"/>
      <c r="W362" s="329"/>
      <c r="X362" s="329"/>
      <c r="Y362" s="329"/>
      <c r="Z362" s="329"/>
      <c r="AA362" s="329"/>
      <c r="AB362" s="329"/>
      <c r="AC362" s="329"/>
      <c r="AD362" s="329"/>
      <c r="AE362" s="329"/>
      <c r="AF362" s="329"/>
      <c r="AG362" s="329"/>
      <c r="AH362" s="329"/>
      <c r="AI362" s="329"/>
      <c r="AJ362" s="329"/>
      <c r="AK362" s="329"/>
      <c r="AL362" s="329"/>
      <c r="AM362" s="329"/>
      <c r="AN362" s="329"/>
      <c r="AO362" s="329"/>
      <c r="AP362" s="329"/>
      <c r="AQ362" s="329"/>
      <c r="AR362" s="329"/>
      <c r="AS362" s="329"/>
      <c r="AT362" s="329"/>
      <c r="AU362" s="329"/>
      <c r="AV362" s="329"/>
      <c r="AW362" s="329"/>
      <c r="AX362" s="329"/>
      <c r="AY362" s="329"/>
      <c r="AZ362" s="329"/>
      <c r="BA362" s="329"/>
      <c r="BB362" s="329"/>
      <c r="BC362" s="329"/>
      <c r="BD362" s="329"/>
      <c r="BE362" s="329"/>
      <c r="BF362" s="329"/>
      <c r="BG362" s="329"/>
      <c r="BH362" s="329"/>
      <c r="BI362" s="329"/>
      <c r="BJ362" s="329"/>
      <c r="BK362" s="329"/>
      <c r="BL362" s="329"/>
      <c r="BM362" s="329"/>
      <c r="BN362" s="329"/>
      <c r="BO362" s="329"/>
      <c r="BP362" s="329"/>
      <c r="BQ362" s="329"/>
      <c r="BR362" s="329"/>
      <c r="BS362" s="329"/>
      <c r="BT362" s="329"/>
      <c r="BU362" s="329"/>
      <c r="BV362" s="329"/>
      <c r="BW362" s="329"/>
      <c r="BX362" s="329"/>
      <c r="BY362" s="329"/>
      <c r="BZ362" s="329"/>
      <c r="CA362" s="329"/>
      <c r="CB362" s="329"/>
      <c r="CC362" s="329"/>
      <c r="CD362" s="329"/>
      <c r="CE362" s="329"/>
      <c r="CF362" s="329"/>
      <c r="CG362" s="329"/>
      <c r="CH362" s="329"/>
      <c r="CI362" s="329"/>
      <c r="CJ362" s="329"/>
      <c r="CK362" s="329"/>
      <c r="CL362" s="329"/>
      <c r="CM362" s="329"/>
      <c r="CN362" s="329"/>
      <c r="CO362" s="329"/>
      <c r="CP362" s="329"/>
      <c r="CQ362" s="329"/>
      <c r="CR362" s="329"/>
      <c r="CS362" s="329"/>
      <c r="CT362" s="329"/>
      <c r="CU362" s="329"/>
      <c r="CV362" s="329"/>
      <c r="CW362" s="329"/>
      <c r="CX362" s="329"/>
      <c r="CY362" s="329"/>
      <c r="CZ362" s="329"/>
      <c r="DA362" s="329"/>
      <c r="DB362" s="329"/>
      <c r="DC362" s="329"/>
      <c r="DD362" s="329"/>
      <c r="DE362" s="329"/>
      <c r="DF362" s="329"/>
      <c r="DG362" s="329"/>
      <c r="DH362" s="329"/>
      <c r="DI362" s="329"/>
      <c r="DJ362" s="329"/>
      <c r="DK362" s="329"/>
      <c r="DL362" s="329"/>
      <c r="DM362" s="329"/>
      <c r="DN362" s="329"/>
      <c r="DO362" s="329"/>
      <c r="DP362" s="329"/>
      <c r="DQ362" s="329"/>
      <c r="DR362" s="329"/>
      <c r="DS362" s="329"/>
      <c r="DT362" s="329"/>
      <c r="DU362" s="329"/>
      <c r="DV362" s="329"/>
      <c r="DW362" s="329"/>
      <c r="DX362" s="329"/>
      <c r="DY362" s="329"/>
      <c r="DZ362" s="329"/>
      <c r="EA362" s="329"/>
      <c r="EB362" s="329"/>
      <c r="EC362" s="329"/>
      <c r="ED362" s="329"/>
      <c r="EE362" s="329"/>
      <c r="EF362" s="329"/>
      <c r="EG362" s="329"/>
      <c r="EH362" s="329"/>
      <c r="EI362" s="329"/>
      <c r="EJ362" s="329"/>
      <c r="EK362" s="329"/>
      <c r="EL362" s="329"/>
      <c r="EM362" s="329"/>
      <c r="EN362" s="329"/>
      <c r="EO362" s="329"/>
      <c r="EP362" s="329"/>
      <c r="EQ362" s="329"/>
      <c r="ER362" s="329"/>
      <c r="ES362" s="329"/>
      <c r="ET362" s="329"/>
      <c r="EU362" s="329"/>
      <c r="EV362" s="329"/>
      <c r="EW362" s="329"/>
      <c r="EX362" s="329"/>
      <c r="EY362" s="329"/>
      <c r="EZ362" s="329"/>
      <c r="FA362" s="329"/>
      <c r="FB362" s="329"/>
      <c r="FC362" s="329"/>
      <c r="FD362" s="329"/>
      <c r="FE362" s="329"/>
      <c r="FF362" s="329"/>
      <c r="FG362" s="329"/>
      <c r="FH362" s="329"/>
      <c r="FI362" s="329"/>
      <c r="FJ362" s="329"/>
      <c r="FK362" s="329"/>
      <c r="FL362" s="329"/>
      <c r="FM362" s="329"/>
      <c r="FN362" s="329"/>
      <c r="FO362" s="329"/>
      <c r="FP362" s="329"/>
      <c r="FQ362" s="329"/>
      <c r="FR362" s="329"/>
      <c r="FS362" s="329"/>
      <c r="FT362" s="329"/>
      <c r="FU362" s="329"/>
      <c r="FV362" s="329"/>
      <c r="FW362" s="329"/>
      <c r="FX362" s="329"/>
      <c r="FY362" s="329"/>
      <c r="FZ362" s="329"/>
      <c r="GA362" s="329"/>
      <c r="GB362" s="329"/>
      <c r="GC362" s="329"/>
      <c r="GD362" s="329"/>
      <c r="GE362" s="329"/>
      <c r="GF362" s="329"/>
      <c r="GG362" s="329"/>
      <c r="GH362" s="329"/>
      <c r="GI362" s="329"/>
      <c r="GJ362" s="329"/>
      <c r="GK362" s="329"/>
      <c r="GL362" s="329"/>
      <c r="GM362" s="329"/>
      <c r="GN362" s="329"/>
      <c r="GO362" s="329"/>
      <c r="GP362" s="329"/>
      <c r="GQ362" s="329"/>
      <c r="GR362" s="329"/>
      <c r="GS362" s="329"/>
      <c r="GT362" s="329"/>
      <c r="GU362" s="329"/>
      <c r="GV362" s="329"/>
      <c r="GW362" s="329"/>
      <c r="GX362" s="329"/>
      <c r="GY362" s="329"/>
      <c r="GZ362" s="329"/>
      <c r="HA362" s="329"/>
      <c r="HB362" s="329"/>
      <c r="HC362" s="329"/>
      <c r="HD362" s="329"/>
      <c r="HE362" s="329"/>
      <c r="HF362" s="329"/>
      <c r="HG362" s="329"/>
      <c r="HH362" s="329"/>
      <c r="HI362" s="329"/>
      <c r="HJ362" s="329"/>
      <c r="HK362" s="329"/>
      <c r="HL362" s="329"/>
      <c r="HM362" s="329"/>
      <c r="HN362" s="329"/>
      <c r="HO362" s="329"/>
      <c r="HP362" s="329"/>
      <c r="HQ362" s="329"/>
      <c r="HR362" s="329"/>
      <c r="HS362" s="329"/>
      <c r="HT362" s="329"/>
      <c r="HU362" s="329"/>
      <c r="HV362" s="329"/>
      <c r="HW362" s="329"/>
      <c r="HX362" s="329"/>
      <c r="HY362" s="329"/>
      <c r="HZ362" s="329"/>
      <c r="IA362" s="329"/>
      <c r="IB362" s="329"/>
      <c r="IC362" s="329"/>
      <c r="ID362" s="329"/>
      <c r="IE362" s="329"/>
      <c r="IF362" s="329"/>
      <c r="IG362" s="329"/>
      <c r="IH362" s="329"/>
      <c r="II362" s="329"/>
      <c r="IJ362" s="329"/>
      <c r="IK362" s="329"/>
      <c r="IL362" s="329"/>
      <c r="IM362" s="329"/>
      <c r="IN362" s="329"/>
      <c r="IO362" s="329"/>
      <c r="IP362" s="329"/>
      <c r="IQ362" s="329"/>
      <c r="IR362" s="329"/>
      <c r="IS362" s="329"/>
      <c r="IT362" s="329"/>
      <c r="IU362" s="329"/>
      <c r="IV362" s="329"/>
    </row>
    <row r="363" s="525" customFormat="1" spans="1:256">
      <c r="A363" s="353" t="s">
        <v>4574</v>
      </c>
      <c r="B363" s="307" t="s">
        <v>1553</v>
      </c>
      <c r="C363" s="365">
        <f ca="1">SUMIF(表1.2024年公共财政收入决算表!$A$6:$A$387,A363,表1.2024年公共财政收入决算表!$E$6:$E$387)</f>
        <v>3098</v>
      </c>
      <c r="D363" s="365">
        <f t="shared" si="94"/>
        <v>3269</v>
      </c>
      <c r="E363" s="348"/>
      <c r="F363" s="365">
        <v>3269</v>
      </c>
      <c r="G363" s="365">
        <f ca="1" t="shared" si="95"/>
        <v>171</v>
      </c>
      <c r="H363" s="365" t="str">
        <f ca="1" t="shared" si="91"/>
        <v>5.5%</v>
      </c>
      <c r="I363" s="22" t="str">
        <f ca="1" t="shared" si="92"/>
        <v>是</v>
      </c>
      <c r="J363" s="547" t="str">
        <f t="shared" si="96"/>
        <v>11003</v>
      </c>
      <c r="K363" s="93" t="str">
        <f t="shared" si="93"/>
        <v>项</v>
      </c>
      <c r="L363" s="545">
        <v>1</v>
      </c>
      <c r="M363" s="329"/>
      <c r="N363" s="329"/>
      <c r="O363" s="329"/>
      <c r="P363" s="329"/>
      <c r="Q363" s="329"/>
      <c r="R363" s="329"/>
      <c r="S363" s="329"/>
      <c r="T363" s="329"/>
      <c r="U363" s="329"/>
      <c r="V363" s="329"/>
      <c r="W363" s="329"/>
      <c r="X363" s="329"/>
      <c r="Y363" s="329"/>
      <c r="Z363" s="329"/>
      <c r="AA363" s="329"/>
      <c r="AB363" s="329"/>
      <c r="AC363" s="329"/>
      <c r="AD363" s="329"/>
      <c r="AE363" s="329"/>
      <c r="AF363" s="329"/>
      <c r="AG363" s="329"/>
      <c r="AH363" s="329"/>
      <c r="AI363" s="329"/>
      <c r="AJ363" s="329"/>
      <c r="AK363" s="329"/>
      <c r="AL363" s="329"/>
      <c r="AM363" s="329"/>
      <c r="AN363" s="329"/>
      <c r="AO363" s="329"/>
      <c r="AP363" s="329"/>
      <c r="AQ363" s="329"/>
      <c r="AR363" s="329"/>
      <c r="AS363" s="329"/>
      <c r="AT363" s="329"/>
      <c r="AU363" s="329"/>
      <c r="AV363" s="329"/>
      <c r="AW363" s="329"/>
      <c r="AX363" s="329"/>
      <c r="AY363" s="329"/>
      <c r="AZ363" s="329"/>
      <c r="BA363" s="329"/>
      <c r="BB363" s="329"/>
      <c r="BC363" s="329"/>
      <c r="BD363" s="329"/>
      <c r="BE363" s="329"/>
      <c r="BF363" s="329"/>
      <c r="BG363" s="329"/>
      <c r="BH363" s="329"/>
      <c r="BI363" s="329"/>
      <c r="BJ363" s="329"/>
      <c r="BK363" s="329"/>
      <c r="BL363" s="329"/>
      <c r="BM363" s="329"/>
      <c r="BN363" s="329"/>
      <c r="BO363" s="329"/>
      <c r="BP363" s="329"/>
      <c r="BQ363" s="329"/>
      <c r="BR363" s="329"/>
      <c r="BS363" s="329"/>
      <c r="BT363" s="329"/>
      <c r="BU363" s="329"/>
      <c r="BV363" s="329"/>
      <c r="BW363" s="329"/>
      <c r="BX363" s="329"/>
      <c r="BY363" s="329"/>
      <c r="BZ363" s="329"/>
      <c r="CA363" s="329"/>
      <c r="CB363" s="329"/>
      <c r="CC363" s="329"/>
      <c r="CD363" s="329"/>
      <c r="CE363" s="329"/>
      <c r="CF363" s="329"/>
      <c r="CG363" s="329"/>
      <c r="CH363" s="329"/>
      <c r="CI363" s="329"/>
      <c r="CJ363" s="329"/>
      <c r="CK363" s="329"/>
      <c r="CL363" s="329"/>
      <c r="CM363" s="329"/>
      <c r="CN363" s="329"/>
      <c r="CO363" s="329"/>
      <c r="CP363" s="329"/>
      <c r="CQ363" s="329"/>
      <c r="CR363" s="329"/>
      <c r="CS363" s="329"/>
      <c r="CT363" s="329"/>
      <c r="CU363" s="329"/>
      <c r="CV363" s="329"/>
      <c r="CW363" s="329"/>
      <c r="CX363" s="329"/>
      <c r="CY363" s="329"/>
      <c r="CZ363" s="329"/>
      <c r="DA363" s="329"/>
      <c r="DB363" s="329"/>
      <c r="DC363" s="329"/>
      <c r="DD363" s="329"/>
      <c r="DE363" s="329"/>
      <c r="DF363" s="329"/>
      <c r="DG363" s="329"/>
      <c r="DH363" s="329"/>
      <c r="DI363" s="329"/>
      <c r="DJ363" s="329"/>
      <c r="DK363" s="329"/>
      <c r="DL363" s="329"/>
      <c r="DM363" s="329"/>
      <c r="DN363" s="329"/>
      <c r="DO363" s="329"/>
      <c r="DP363" s="329"/>
      <c r="DQ363" s="329"/>
      <c r="DR363" s="329"/>
      <c r="DS363" s="329"/>
      <c r="DT363" s="329"/>
      <c r="DU363" s="329"/>
      <c r="DV363" s="329"/>
      <c r="DW363" s="329"/>
      <c r="DX363" s="329"/>
      <c r="DY363" s="329"/>
      <c r="DZ363" s="329"/>
      <c r="EA363" s="329"/>
      <c r="EB363" s="329"/>
      <c r="EC363" s="329"/>
      <c r="ED363" s="329"/>
      <c r="EE363" s="329"/>
      <c r="EF363" s="329"/>
      <c r="EG363" s="329"/>
      <c r="EH363" s="329"/>
      <c r="EI363" s="329"/>
      <c r="EJ363" s="329"/>
      <c r="EK363" s="329"/>
      <c r="EL363" s="329"/>
      <c r="EM363" s="329"/>
      <c r="EN363" s="329"/>
      <c r="EO363" s="329"/>
      <c r="EP363" s="329"/>
      <c r="EQ363" s="329"/>
      <c r="ER363" s="329"/>
      <c r="ES363" s="329"/>
      <c r="ET363" s="329"/>
      <c r="EU363" s="329"/>
      <c r="EV363" s="329"/>
      <c r="EW363" s="329"/>
      <c r="EX363" s="329"/>
      <c r="EY363" s="329"/>
      <c r="EZ363" s="329"/>
      <c r="FA363" s="329"/>
      <c r="FB363" s="329"/>
      <c r="FC363" s="329"/>
      <c r="FD363" s="329"/>
      <c r="FE363" s="329"/>
      <c r="FF363" s="329"/>
      <c r="FG363" s="329"/>
      <c r="FH363" s="329"/>
      <c r="FI363" s="329"/>
      <c r="FJ363" s="329"/>
      <c r="FK363" s="329"/>
      <c r="FL363" s="329"/>
      <c r="FM363" s="329"/>
      <c r="FN363" s="329"/>
      <c r="FO363" s="329"/>
      <c r="FP363" s="329"/>
      <c r="FQ363" s="329"/>
      <c r="FR363" s="329"/>
      <c r="FS363" s="329"/>
      <c r="FT363" s="329"/>
      <c r="FU363" s="329"/>
      <c r="FV363" s="329"/>
      <c r="FW363" s="329"/>
      <c r="FX363" s="329"/>
      <c r="FY363" s="329"/>
      <c r="FZ363" s="329"/>
      <c r="GA363" s="329"/>
      <c r="GB363" s="329"/>
      <c r="GC363" s="329"/>
      <c r="GD363" s="329"/>
      <c r="GE363" s="329"/>
      <c r="GF363" s="329"/>
      <c r="GG363" s="329"/>
      <c r="GH363" s="329"/>
      <c r="GI363" s="329"/>
      <c r="GJ363" s="329"/>
      <c r="GK363" s="329"/>
      <c r="GL363" s="329"/>
      <c r="GM363" s="329"/>
      <c r="GN363" s="329"/>
      <c r="GO363" s="329"/>
      <c r="GP363" s="329"/>
      <c r="GQ363" s="329"/>
      <c r="GR363" s="329"/>
      <c r="GS363" s="329"/>
      <c r="GT363" s="329"/>
      <c r="GU363" s="329"/>
      <c r="GV363" s="329"/>
      <c r="GW363" s="329"/>
      <c r="GX363" s="329"/>
      <c r="GY363" s="329"/>
      <c r="GZ363" s="329"/>
      <c r="HA363" s="329"/>
      <c r="HB363" s="329"/>
      <c r="HC363" s="329"/>
      <c r="HD363" s="329"/>
      <c r="HE363" s="329"/>
      <c r="HF363" s="329"/>
      <c r="HG363" s="329"/>
      <c r="HH363" s="329"/>
      <c r="HI363" s="329"/>
      <c r="HJ363" s="329"/>
      <c r="HK363" s="329"/>
      <c r="HL363" s="329"/>
      <c r="HM363" s="329"/>
      <c r="HN363" s="329"/>
      <c r="HO363" s="329"/>
      <c r="HP363" s="329"/>
      <c r="HQ363" s="329"/>
      <c r="HR363" s="329"/>
      <c r="HS363" s="329"/>
      <c r="HT363" s="329"/>
      <c r="HU363" s="329"/>
      <c r="HV363" s="329"/>
      <c r="HW363" s="329"/>
      <c r="HX363" s="329"/>
      <c r="HY363" s="329"/>
      <c r="HZ363" s="329"/>
      <c r="IA363" s="329"/>
      <c r="IB363" s="329"/>
      <c r="IC363" s="329"/>
      <c r="ID363" s="329"/>
      <c r="IE363" s="329"/>
      <c r="IF363" s="329"/>
      <c r="IG363" s="329"/>
      <c r="IH363" s="329"/>
      <c r="II363" s="329"/>
      <c r="IJ363" s="329"/>
      <c r="IK363" s="329"/>
      <c r="IL363" s="329"/>
      <c r="IM363" s="329"/>
      <c r="IN363" s="329"/>
      <c r="IO363" s="329"/>
      <c r="IP363" s="329"/>
      <c r="IQ363" s="329"/>
      <c r="IR363" s="329"/>
      <c r="IS363" s="329"/>
      <c r="IT363" s="329"/>
      <c r="IU363" s="329"/>
      <c r="IV363" s="329"/>
    </row>
    <row r="364" s="525" customFormat="1" spans="1:256">
      <c r="A364" s="353" t="s">
        <v>4576</v>
      </c>
      <c r="B364" s="307" t="s">
        <v>7706</v>
      </c>
      <c r="C364" s="365">
        <f ca="1">SUMIF(表1.2024年公共财政收入决算表!$A$6:$A$387,A364,表1.2024年公共财政收入决算表!$E$6:$E$387)</f>
        <v>165</v>
      </c>
      <c r="D364" s="365">
        <f t="shared" si="94"/>
        <v>200</v>
      </c>
      <c r="E364" s="348"/>
      <c r="F364" s="365">
        <v>200</v>
      </c>
      <c r="G364" s="365">
        <f ca="1" t="shared" si="95"/>
        <v>35</v>
      </c>
      <c r="H364" s="365" t="str">
        <f ca="1" t="shared" si="91"/>
        <v>21.2%</v>
      </c>
      <c r="I364" s="22" t="str">
        <f ca="1" t="shared" si="92"/>
        <v>是</v>
      </c>
      <c r="J364" s="547" t="str">
        <f t="shared" si="96"/>
        <v>11003</v>
      </c>
      <c r="K364" s="93" t="str">
        <f t="shared" si="93"/>
        <v>项</v>
      </c>
      <c r="L364" s="545">
        <v>1</v>
      </c>
      <c r="M364" s="329"/>
      <c r="N364" s="329"/>
      <c r="O364" s="329"/>
      <c r="P364" s="329"/>
      <c r="Q364" s="329"/>
      <c r="R364" s="329"/>
      <c r="S364" s="329"/>
      <c r="T364" s="329"/>
      <c r="U364" s="329"/>
      <c r="V364" s="329"/>
      <c r="W364" s="329"/>
      <c r="X364" s="329"/>
      <c r="Y364" s="329"/>
      <c r="Z364" s="329"/>
      <c r="AA364" s="329"/>
      <c r="AB364" s="329"/>
      <c r="AC364" s="329"/>
      <c r="AD364" s="329"/>
      <c r="AE364" s="329"/>
      <c r="AF364" s="329"/>
      <c r="AG364" s="329"/>
      <c r="AH364" s="329"/>
      <c r="AI364" s="329"/>
      <c r="AJ364" s="329"/>
      <c r="AK364" s="329"/>
      <c r="AL364" s="329"/>
      <c r="AM364" s="329"/>
      <c r="AN364" s="329"/>
      <c r="AO364" s="329"/>
      <c r="AP364" s="329"/>
      <c r="AQ364" s="329"/>
      <c r="AR364" s="329"/>
      <c r="AS364" s="329"/>
      <c r="AT364" s="329"/>
      <c r="AU364" s="329"/>
      <c r="AV364" s="329"/>
      <c r="AW364" s="329"/>
      <c r="AX364" s="329"/>
      <c r="AY364" s="329"/>
      <c r="AZ364" s="329"/>
      <c r="BA364" s="329"/>
      <c r="BB364" s="329"/>
      <c r="BC364" s="329"/>
      <c r="BD364" s="329"/>
      <c r="BE364" s="329"/>
      <c r="BF364" s="329"/>
      <c r="BG364" s="329"/>
      <c r="BH364" s="329"/>
      <c r="BI364" s="329"/>
      <c r="BJ364" s="329"/>
      <c r="BK364" s="329"/>
      <c r="BL364" s="329"/>
      <c r="BM364" s="329"/>
      <c r="BN364" s="329"/>
      <c r="BO364" s="329"/>
      <c r="BP364" s="329"/>
      <c r="BQ364" s="329"/>
      <c r="BR364" s="329"/>
      <c r="BS364" s="329"/>
      <c r="BT364" s="329"/>
      <c r="BU364" s="329"/>
      <c r="BV364" s="329"/>
      <c r="BW364" s="329"/>
      <c r="BX364" s="329"/>
      <c r="BY364" s="329"/>
      <c r="BZ364" s="329"/>
      <c r="CA364" s="329"/>
      <c r="CB364" s="329"/>
      <c r="CC364" s="329"/>
      <c r="CD364" s="329"/>
      <c r="CE364" s="329"/>
      <c r="CF364" s="329"/>
      <c r="CG364" s="329"/>
      <c r="CH364" s="329"/>
      <c r="CI364" s="329"/>
      <c r="CJ364" s="329"/>
      <c r="CK364" s="329"/>
      <c r="CL364" s="329"/>
      <c r="CM364" s="329"/>
      <c r="CN364" s="329"/>
      <c r="CO364" s="329"/>
      <c r="CP364" s="329"/>
      <c r="CQ364" s="329"/>
      <c r="CR364" s="329"/>
      <c r="CS364" s="329"/>
      <c r="CT364" s="329"/>
      <c r="CU364" s="329"/>
      <c r="CV364" s="329"/>
      <c r="CW364" s="329"/>
      <c r="CX364" s="329"/>
      <c r="CY364" s="329"/>
      <c r="CZ364" s="329"/>
      <c r="DA364" s="329"/>
      <c r="DB364" s="329"/>
      <c r="DC364" s="329"/>
      <c r="DD364" s="329"/>
      <c r="DE364" s="329"/>
      <c r="DF364" s="329"/>
      <c r="DG364" s="329"/>
      <c r="DH364" s="329"/>
      <c r="DI364" s="329"/>
      <c r="DJ364" s="329"/>
      <c r="DK364" s="329"/>
      <c r="DL364" s="329"/>
      <c r="DM364" s="329"/>
      <c r="DN364" s="329"/>
      <c r="DO364" s="329"/>
      <c r="DP364" s="329"/>
      <c r="DQ364" s="329"/>
      <c r="DR364" s="329"/>
      <c r="DS364" s="329"/>
      <c r="DT364" s="329"/>
      <c r="DU364" s="329"/>
      <c r="DV364" s="329"/>
      <c r="DW364" s="329"/>
      <c r="DX364" s="329"/>
      <c r="DY364" s="329"/>
      <c r="DZ364" s="329"/>
      <c r="EA364" s="329"/>
      <c r="EB364" s="329"/>
      <c r="EC364" s="329"/>
      <c r="ED364" s="329"/>
      <c r="EE364" s="329"/>
      <c r="EF364" s="329"/>
      <c r="EG364" s="329"/>
      <c r="EH364" s="329"/>
      <c r="EI364" s="329"/>
      <c r="EJ364" s="329"/>
      <c r="EK364" s="329"/>
      <c r="EL364" s="329"/>
      <c r="EM364" s="329"/>
      <c r="EN364" s="329"/>
      <c r="EO364" s="329"/>
      <c r="EP364" s="329"/>
      <c r="EQ364" s="329"/>
      <c r="ER364" s="329"/>
      <c r="ES364" s="329"/>
      <c r="ET364" s="329"/>
      <c r="EU364" s="329"/>
      <c r="EV364" s="329"/>
      <c r="EW364" s="329"/>
      <c r="EX364" s="329"/>
      <c r="EY364" s="329"/>
      <c r="EZ364" s="329"/>
      <c r="FA364" s="329"/>
      <c r="FB364" s="329"/>
      <c r="FC364" s="329"/>
      <c r="FD364" s="329"/>
      <c r="FE364" s="329"/>
      <c r="FF364" s="329"/>
      <c r="FG364" s="329"/>
      <c r="FH364" s="329"/>
      <c r="FI364" s="329"/>
      <c r="FJ364" s="329"/>
      <c r="FK364" s="329"/>
      <c r="FL364" s="329"/>
      <c r="FM364" s="329"/>
      <c r="FN364" s="329"/>
      <c r="FO364" s="329"/>
      <c r="FP364" s="329"/>
      <c r="FQ364" s="329"/>
      <c r="FR364" s="329"/>
      <c r="FS364" s="329"/>
      <c r="FT364" s="329"/>
      <c r="FU364" s="329"/>
      <c r="FV364" s="329"/>
      <c r="FW364" s="329"/>
      <c r="FX364" s="329"/>
      <c r="FY364" s="329"/>
      <c r="FZ364" s="329"/>
      <c r="GA364" s="329"/>
      <c r="GB364" s="329"/>
      <c r="GC364" s="329"/>
      <c r="GD364" s="329"/>
      <c r="GE364" s="329"/>
      <c r="GF364" s="329"/>
      <c r="GG364" s="329"/>
      <c r="GH364" s="329"/>
      <c r="GI364" s="329"/>
      <c r="GJ364" s="329"/>
      <c r="GK364" s="329"/>
      <c r="GL364" s="329"/>
      <c r="GM364" s="329"/>
      <c r="GN364" s="329"/>
      <c r="GO364" s="329"/>
      <c r="GP364" s="329"/>
      <c r="GQ364" s="329"/>
      <c r="GR364" s="329"/>
      <c r="GS364" s="329"/>
      <c r="GT364" s="329"/>
      <c r="GU364" s="329"/>
      <c r="GV364" s="329"/>
      <c r="GW364" s="329"/>
      <c r="GX364" s="329"/>
      <c r="GY364" s="329"/>
      <c r="GZ364" s="329"/>
      <c r="HA364" s="329"/>
      <c r="HB364" s="329"/>
      <c r="HC364" s="329"/>
      <c r="HD364" s="329"/>
      <c r="HE364" s="329"/>
      <c r="HF364" s="329"/>
      <c r="HG364" s="329"/>
      <c r="HH364" s="329"/>
      <c r="HI364" s="329"/>
      <c r="HJ364" s="329"/>
      <c r="HK364" s="329"/>
      <c r="HL364" s="329"/>
      <c r="HM364" s="329"/>
      <c r="HN364" s="329"/>
      <c r="HO364" s="329"/>
      <c r="HP364" s="329"/>
      <c r="HQ364" s="329"/>
      <c r="HR364" s="329"/>
      <c r="HS364" s="329"/>
      <c r="HT364" s="329"/>
      <c r="HU364" s="329"/>
      <c r="HV364" s="329"/>
      <c r="HW364" s="329"/>
      <c r="HX364" s="329"/>
      <c r="HY364" s="329"/>
      <c r="HZ364" s="329"/>
      <c r="IA364" s="329"/>
      <c r="IB364" s="329"/>
      <c r="IC364" s="329"/>
      <c r="ID364" s="329"/>
      <c r="IE364" s="329"/>
      <c r="IF364" s="329"/>
      <c r="IG364" s="329"/>
      <c r="IH364" s="329"/>
      <c r="II364" s="329"/>
      <c r="IJ364" s="329"/>
      <c r="IK364" s="329"/>
      <c r="IL364" s="329"/>
      <c r="IM364" s="329"/>
      <c r="IN364" s="329"/>
      <c r="IO364" s="329"/>
      <c r="IP364" s="329"/>
      <c r="IQ364" s="329"/>
      <c r="IR364" s="329"/>
      <c r="IS364" s="329"/>
      <c r="IT364" s="329"/>
      <c r="IU364" s="329"/>
      <c r="IV364" s="329"/>
    </row>
    <row r="365" s="525" customFormat="1" spans="1:256">
      <c r="A365" s="353" t="s">
        <v>4578</v>
      </c>
      <c r="B365" s="307" t="s">
        <v>7707</v>
      </c>
      <c r="C365" s="365">
        <f ca="1">SUMIF(表1.2024年公共财政收入决算表!$A$6:$A$387,A365,表1.2024年公共财政收入决算表!$E$6:$E$387)</f>
        <v>27</v>
      </c>
      <c r="D365" s="365">
        <f t="shared" si="94"/>
        <v>0</v>
      </c>
      <c r="E365" s="348"/>
      <c r="F365" s="365"/>
      <c r="G365" s="365">
        <f ca="1" t="shared" si="95"/>
        <v>-27</v>
      </c>
      <c r="H365" s="365" t="str">
        <f ca="1" t="shared" si="91"/>
        <v>-100.0%</v>
      </c>
      <c r="I365" s="22" t="str">
        <f ca="1" t="shared" si="92"/>
        <v>是</v>
      </c>
      <c r="J365" s="547" t="str">
        <f t="shared" si="96"/>
        <v>11003</v>
      </c>
      <c r="K365" s="93" t="str">
        <f t="shared" si="93"/>
        <v>项</v>
      </c>
      <c r="L365" s="545">
        <v>1</v>
      </c>
      <c r="M365" s="329"/>
      <c r="N365" s="329"/>
      <c r="O365" s="329"/>
      <c r="P365" s="329"/>
      <c r="Q365" s="329"/>
      <c r="R365" s="329"/>
      <c r="S365" s="329"/>
      <c r="T365" s="329"/>
      <c r="U365" s="329"/>
      <c r="V365" s="329"/>
      <c r="W365" s="329"/>
      <c r="X365" s="329"/>
      <c r="Y365" s="329"/>
      <c r="Z365" s="329"/>
      <c r="AA365" s="329"/>
      <c r="AB365" s="329"/>
      <c r="AC365" s="329"/>
      <c r="AD365" s="329"/>
      <c r="AE365" s="329"/>
      <c r="AF365" s="329"/>
      <c r="AG365" s="329"/>
      <c r="AH365" s="329"/>
      <c r="AI365" s="329"/>
      <c r="AJ365" s="329"/>
      <c r="AK365" s="329"/>
      <c r="AL365" s="329"/>
      <c r="AM365" s="329"/>
      <c r="AN365" s="329"/>
      <c r="AO365" s="329"/>
      <c r="AP365" s="329"/>
      <c r="AQ365" s="329"/>
      <c r="AR365" s="329"/>
      <c r="AS365" s="329"/>
      <c r="AT365" s="329"/>
      <c r="AU365" s="329"/>
      <c r="AV365" s="329"/>
      <c r="AW365" s="329"/>
      <c r="AX365" s="329"/>
      <c r="AY365" s="329"/>
      <c r="AZ365" s="329"/>
      <c r="BA365" s="329"/>
      <c r="BB365" s="329"/>
      <c r="BC365" s="329"/>
      <c r="BD365" s="329"/>
      <c r="BE365" s="329"/>
      <c r="BF365" s="329"/>
      <c r="BG365" s="329"/>
      <c r="BH365" s="329"/>
      <c r="BI365" s="329"/>
      <c r="BJ365" s="329"/>
      <c r="BK365" s="329"/>
      <c r="BL365" s="329"/>
      <c r="BM365" s="329"/>
      <c r="BN365" s="329"/>
      <c r="BO365" s="329"/>
      <c r="BP365" s="329"/>
      <c r="BQ365" s="329"/>
      <c r="BR365" s="329"/>
      <c r="BS365" s="329"/>
      <c r="BT365" s="329"/>
      <c r="BU365" s="329"/>
      <c r="BV365" s="329"/>
      <c r="BW365" s="329"/>
      <c r="BX365" s="329"/>
      <c r="BY365" s="329"/>
      <c r="BZ365" s="329"/>
      <c r="CA365" s="329"/>
      <c r="CB365" s="329"/>
      <c r="CC365" s="329"/>
      <c r="CD365" s="329"/>
      <c r="CE365" s="329"/>
      <c r="CF365" s="329"/>
      <c r="CG365" s="329"/>
      <c r="CH365" s="329"/>
      <c r="CI365" s="329"/>
      <c r="CJ365" s="329"/>
      <c r="CK365" s="329"/>
      <c r="CL365" s="329"/>
      <c r="CM365" s="329"/>
      <c r="CN365" s="329"/>
      <c r="CO365" s="329"/>
      <c r="CP365" s="329"/>
      <c r="CQ365" s="329"/>
      <c r="CR365" s="329"/>
      <c r="CS365" s="329"/>
      <c r="CT365" s="329"/>
      <c r="CU365" s="329"/>
      <c r="CV365" s="329"/>
      <c r="CW365" s="329"/>
      <c r="CX365" s="329"/>
      <c r="CY365" s="329"/>
      <c r="CZ365" s="329"/>
      <c r="DA365" s="329"/>
      <c r="DB365" s="329"/>
      <c r="DC365" s="329"/>
      <c r="DD365" s="329"/>
      <c r="DE365" s="329"/>
      <c r="DF365" s="329"/>
      <c r="DG365" s="329"/>
      <c r="DH365" s="329"/>
      <c r="DI365" s="329"/>
      <c r="DJ365" s="329"/>
      <c r="DK365" s="329"/>
      <c r="DL365" s="329"/>
      <c r="DM365" s="329"/>
      <c r="DN365" s="329"/>
      <c r="DO365" s="329"/>
      <c r="DP365" s="329"/>
      <c r="DQ365" s="329"/>
      <c r="DR365" s="329"/>
      <c r="DS365" s="329"/>
      <c r="DT365" s="329"/>
      <c r="DU365" s="329"/>
      <c r="DV365" s="329"/>
      <c r="DW365" s="329"/>
      <c r="DX365" s="329"/>
      <c r="DY365" s="329"/>
      <c r="DZ365" s="329"/>
      <c r="EA365" s="329"/>
      <c r="EB365" s="329"/>
      <c r="EC365" s="329"/>
      <c r="ED365" s="329"/>
      <c r="EE365" s="329"/>
      <c r="EF365" s="329"/>
      <c r="EG365" s="329"/>
      <c r="EH365" s="329"/>
      <c r="EI365" s="329"/>
      <c r="EJ365" s="329"/>
      <c r="EK365" s="329"/>
      <c r="EL365" s="329"/>
      <c r="EM365" s="329"/>
      <c r="EN365" s="329"/>
      <c r="EO365" s="329"/>
      <c r="EP365" s="329"/>
      <c r="EQ365" s="329"/>
      <c r="ER365" s="329"/>
      <c r="ES365" s="329"/>
      <c r="ET365" s="329"/>
      <c r="EU365" s="329"/>
      <c r="EV365" s="329"/>
      <c r="EW365" s="329"/>
      <c r="EX365" s="329"/>
      <c r="EY365" s="329"/>
      <c r="EZ365" s="329"/>
      <c r="FA365" s="329"/>
      <c r="FB365" s="329"/>
      <c r="FC365" s="329"/>
      <c r="FD365" s="329"/>
      <c r="FE365" s="329"/>
      <c r="FF365" s="329"/>
      <c r="FG365" s="329"/>
      <c r="FH365" s="329"/>
      <c r="FI365" s="329"/>
      <c r="FJ365" s="329"/>
      <c r="FK365" s="329"/>
      <c r="FL365" s="329"/>
      <c r="FM365" s="329"/>
      <c r="FN365" s="329"/>
      <c r="FO365" s="329"/>
      <c r="FP365" s="329"/>
      <c r="FQ365" s="329"/>
      <c r="FR365" s="329"/>
      <c r="FS365" s="329"/>
      <c r="FT365" s="329"/>
      <c r="FU365" s="329"/>
      <c r="FV365" s="329"/>
      <c r="FW365" s="329"/>
      <c r="FX365" s="329"/>
      <c r="FY365" s="329"/>
      <c r="FZ365" s="329"/>
      <c r="GA365" s="329"/>
      <c r="GB365" s="329"/>
      <c r="GC365" s="329"/>
      <c r="GD365" s="329"/>
      <c r="GE365" s="329"/>
      <c r="GF365" s="329"/>
      <c r="GG365" s="329"/>
      <c r="GH365" s="329"/>
      <c r="GI365" s="329"/>
      <c r="GJ365" s="329"/>
      <c r="GK365" s="329"/>
      <c r="GL365" s="329"/>
      <c r="GM365" s="329"/>
      <c r="GN365" s="329"/>
      <c r="GO365" s="329"/>
      <c r="GP365" s="329"/>
      <c r="GQ365" s="329"/>
      <c r="GR365" s="329"/>
      <c r="GS365" s="329"/>
      <c r="GT365" s="329"/>
      <c r="GU365" s="329"/>
      <c r="GV365" s="329"/>
      <c r="GW365" s="329"/>
      <c r="GX365" s="329"/>
      <c r="GY365" s="329"/>
      <c r="GZ365" s="329"/>
      <c r="HA365" s="329"/>
      <c r="HB365" s="329"/>
      <c r="HC365" s="329"/>
      <c r="HD365" s="329"/>
      <c r="HE365" s="329"/>
      <c r="HF365" s="329"/>
      <c r="HG365" s="329"/>
      <c r="HH365" s="329"/>
      <c r="HI365" s="329"/>
      <c r="HJ365" s="329"/>
      <c r="HK365" s="329"/>
      <c r="HL365" s="329"/>
      <c r="HM365" s="329"/>
      <c r="HN365" s="329"/>
      <c r="HO365" s="329"/>
      <c r="HP365" s="329"/>
      <c r="HQ365" s="329"/>
      <c r="HR365" s="329"/>
      <c r="HS365" s="329"/>
      <c r="HT365" s="329"/>
      <c r="HU365" s="329"/>
      <c r="HV365" s="329"/>
      <c r="HW365" s="329"/>
      <c r="HX365" s="329"/>
      <c r="HY365" s="329"/>
      <c r="HZ365" s="329"/>
      <c r="IA365" s="329"/>
      <c r="IB365" s="329"/>
      <c r="IC365" s="329"/>
      <c r="ID365" s="329"/>
      <c r="IE365" s="329"/>
      <c r="IF365" s="329"/>
      <c r="IG365" s="329"/>
      <c r="IH365" s="329"/>
      <c r="II365" s="329"/>
      <c r="IJ365" s="329"/>
      <c r="IK365" s="329"/>
      <c r="IL365" s="329"/>
      <c r="IM365" s="329"/>
      <c r="IN365" s="329"/>
      <c r="IO365" s="329"/>
      <c r="IP365" s="329"/>
      <c r="IQ365" s="329"/>
      <c r="IR365" s="329"/>
      <c r="IS365" s="329"/>
      <c r="IT365" s="329"/>
      <c r="IU365" s="329"/>
      <c r="IV365" s="329"/>
    </row>
    <row r="366" s="525" customFormat="1" spans="1:256">
      <c r="A366" s="353" t="s">
        <v>4580</v>
      </c>
      <c r="B366" s="307" t="s">
        <v>7708</v>
      </c>
      <c r="C366" s="365">
        <f ca="1">SUMIF(表1.2024年公共财政收入决算表!$A$6:$A$387,A366,表1.2024年公共财政收入决算表!$E$6:$E$387)</f>
        <v>8</v>
      </c>
      <c r="D366" s="365">
        <f t="shared" si="94"/>
        <v>10</v>
      </c>
      <c r="E366" s="348"/>
      <c r="F366" s="365">
        <v>10</v>
      </c>
      <c r="G366" s="365">
        <f ca="1" t="shared" si="95"/>
        <v>2</v>
      </c>
      <c r="H366" s="365" t="str">
        <f ca="1" t="shared" si="91"/>
        <v>25.0%</v>
      </c>
      <c r="I366" s="22" t="str">
        <f ca="1" t="shared" si="92"/>
        <v>是</v>
      </c>
      <c r="J366" s="547" t="str">
        <f t="shared" si="96"/>
        <v>11003</v>
      </c>
      <c r="K366" s="93" t="str">
        <f t="shared" ref="K366:K390" si="97">_xlfn.IFS(LEN(A366)=3,"类",LEN(A366)=5,"款",LEN(A366)=7,"项")</f>
        <v>项</v>
      </c>
      <c r="L366" s="545">
        <v>1</v>
      </c>
      <c r="M366" s="329"/>
      <c r="N366" s="329"/>
      <c r="O366" s="329"/>
      <c r="P366" s="329"/>
      <c r="Q366" s="329"/>
      <c r="R366" s="329"/>
      <c r="S366" s="329"/>
      <c r="T366" s="329"/>
      <c r="U366" s="329"/>
      <c r="V366" s="329"/>
      <c r="W366" s="329"/>
      <c r="X366" s="329"/>
      <c r="Y366" s="329"/>
      <c r="Z366" s="329"/>
      <c r="AA366" s="329"/>
      <c r="AB366" s="329"/>
      <c r="AC366" s="329"/>
      <c r="AD366" s="329"/>
      <c r="AE366" s="329"/>
      <c r="AF366" s="329"/>
      <c r="AG366" s="329"/>
      <c r="AH366" s="329"/>
      <c r="AI366" s="329"/>
      <c r="AJ366" s="329"/>
      <c r="AK366" s="329"/>
      <c r="AL366" s="329"/>
      <c r="AM366" s="329"/>
      <c r="AN366" s="329"/>
      <c r="AO366" s="329"/>
      <c r="AP366" s="329"/>
      <c r="AQ366" s="329"/>
      <c r="AR366" s="329"/>
      <c r="AS366" s="329"/>
      <c r="AT366" s="329"/>
      <c r="AU366" s="329"/>
      <c r="AV366" s="329"/>
      <c r="AW366" s="329"/>
      <c r="AX366" s="329"/>
      <c r="AY366" s="329"/>
      <c r="AZ366" s="329"/>
      <c r="BA366" s="329"/>
      <c r="BB366" s="329"/>
      <c r="BC366" s="329"/>
      <c r="BD366" s="329"/>
      <c r="BE366" s="329"/>
      <c r="BF366" s="329"/>
      <c r="BG366" s="329"/>
      <c r="BH366" s="329"/>
      <c r="BI366" s="329"/>
      <c r="BJ366" s="329"/>
      <c r="BK366" s="329"/>
      <c r="BL366" s="329"/>
      <c r="BM366" s="329"/>
      <c r="BN366" s="329"/>
      <c r="BO366" s="329"/>
      <c r="BP366" s="329"/>
      <c r="BQ366" s="329"/>
      <c r="BR366" s="329"/>
      <c r="BS366" s="329"/>
      <c r="BT366" s="329"/>
      <c r="BU366" s="329"/>
      <c r="BV366" s="329"/>
      <c r="BW366" s="329"/>
      <c r="BX366" s="329"/>
      <c r="BY366" s="329"/>
      <c r="BZ366" s="329"/>
      <c r="CA366" s="329"/>
      <c r="CB366" s="329"/>
      <c r="CC366" s="329"/>
      <c r="CD366" s="329"/>
      <c r="CE366" s="329"/>
      <c r="CF366" s="329"/>
      <c r="CG366" s="329"/>
      <c r="CH366" s="329"/>
      <c r="CI366" s="329"/>
      <c r="CJ366" s="329"/>
      <c r="CK366" s="329"/>
      <c r="CL366" s="329"/>
      <c r="CM366" s="329"/>
      <c r="CN366" s="329"/>
      <c r="CO366" s="329"/>
      <c r="CP366" s="329"/>
      <c r="CQ366" s="329"/>
      <c r="CR366" s="329"/>
      <c r="CS366" s="329"/>
      <c r="CT366" s="329"/>
      <c r="CU366" s="329"/>
      <c r="CV366" s="329"/>
      <c r="CW366" s="329"/>
      <c r="CX366" s="329"/>
      <c r="CY366" s="329"/>
      <c r="CZ366" s="329"/>
      <c r="DA366" s="329"/>
      <c r="DB366" s="329"/>
      <c r="DC366" s="329"/>
      <c r="DD366" s="329"/>
      <c r="DE366" s="329"/>
      <c r="DF366" s="329"/>
      <c r="DG366" s="329"/>
      <c r="DH366" s="329"/>
      <c r="DI366" s="329"/>
      <c r="DJ366" s="329"/>
      <c r="DK366" s="329"/>
      <c r="DL366" s="329"/>
      <c r="DM366" s="329"/>
      <c r="DN366" s="329"/>
      <c r="DO366" s="329"/>
      <c r="DP366" s="329"/>
      <c r="DQ366" s="329"/>
      <c r="DR366" s="329"/>
      <c r="DS366" s="329"/>
      <c r="DT366" s="329"/>
      <c r="DU366" s="329"/>
      <c r="DV366" s="329"/>
      <c r="DW366" s="329"/>
      <c r="DX366" s="329"/>
      <c r="DY366" s="329"/>
      <c r="DZ366" s="329"/>
      <c r="EA366" s="329"/>
      <c r="EB366" s="329"/>
      <c r="EC366" s="329"/>
      <c r="ED366" s="329"/>
      <c r="EE366" s="329"/>
      <c r="EF366" s="329"/>
      <c r="EG366" s="329"/>
      <c r="EH366" s="329"/>
      <c r="EI366" s="329"/>
      <c r="EJ366" s="329"/>
      <c r="EK366" s="329"/>
      <c r="EL366" s="329"/>
      <c r="EM366" s="329"/>
      <c r="EN366" s="329"/>
      <c r="EO366" s="329"/>
      <c r="EP366" s="329"/>
      <c r="EQ366" s="329"/>
      <c r="ER366" s="329"/>
      <c r="ES366" s="329"/>
      <c r="ET366" s="329"/>
      <c r="EU366" s="329"/>
      <c r="EV366" s="329"/>
      <c r="EW366" s="329"/>
      <c r="EX366" s="329"/>
      <c r="EY366" s="329"/>
      <c r="EZ366" s="329"/>
      <c r="FA366" s="329"/>
      <c r="FB366" s="329"/>
      <c r="FC366" s="329"/>
      <c r="FD366" s="329"/>
      <c r="FE366" s="329"/>
      <c r="FF366" s="329"/>
      <c r="FG366" s="329"/>
      <c r="FH366" s="329"/>
      <c r="FI366" s="329"/>
      <c r="FJ366" s="329"/>
      <c r="FK366" s="329"/>
      <c r="FL366" s="329"/>
      <c r="FM366" s="329"/>
      <c r="FN366" s="329"/>
      <c r="FO366" s="329"/>
      <c r="FP366" s="329"/>
      <c r="FQ366" s="329"/>
      <c r="FR366" s="329"/>
      <c r="FS366" s="329"/>
      <c r="FT366" s="329"/>
      <c r="FU366" s="329"/>
      <c r="FV366" s="329"/>
      <c r="FW366" s="329"/>
      <c r="FX366" s="329"/>
      <c r="FY366" s="329"/>
      <c r="FZ366" s="329"/>
      <c r="GA366" s="329"/>
      <c r="GB366" s="329"/>
      <c r="GC366" s="329"/>
      <c r="GD366" s="329"/>
      <c r="GE366" s="329"/>
      <c r="GF366" s="329"/>
      <c r="GG366" s="329"/>
      <c r="GH366" s="329"/>
      <c r="GI366" s="329"/>
      <c r="GJ366" s="329"/>
      <c r="GK366" s="329"/>
      <c r="GL366" s="329"/>
      <c r="GM366" s="329"/>
      <c r="GN366" s="329"/>
      <c r="GO366" s="329"/>
      <c r="GP366" s="329"/>
      <c r="GQ366" s="329"/>
      <c r="GR366" s="329"/>
      <c r="GS366" s="329"/>
      <c r="GT366" s="329"/>
      <c r="GU366" s="329"/>
      <c r="GV366" s="329"/>
      <c r="GW366" s="329"/>
      <c r="GX366" s="329"/>
      <c r="GY366" s="329"/>
      <c r="GZ366" s="329"/>
      <c r="HA366" s="329"/>
      <c r="HB366" s="329"/>
      <c r="HC366" s="329"/>
      <c r="HD366" s="329"/>
      <c r="HE366" s="329"/>
      <c r="HF366" s="329"/>
      <c r="HG366" s="329"/>
      <c r="HH366" s="329"/>
      <c r="HI366" s="329"/>
      <c r="HJ366" s="329"/>
      <c r="HK366" s="329"/>
      <c r="HL366" s="329"/>
      <c r="HM366" s="329"/>
      <c r="HN366" s="329"/>
      <c r="HO366" s="329"/>
      <c r="HP366" s="329"/>
      <c r="HQ366" s="329"/>
      <c r="HR366" s="329"/>
      <c r="HS366" s="329"/>
      <c r="HT366" s="329"/>
      <c r="HU366" s="329"/>
      <c r="HV366" s="329"/>
      <c r="HW366" s="329"/>
      <c r="HX366" s="329"/>
      <c r="HY366" s="329"/>
      <c r="HZ366" s="329"/>
      <c r="IA366" s="329"/>
      <c r="IB366" s="329"/>
      <c r="IC366" s="329"/>
      <c r="ID366" s="329"/>
      <c r="IE366" s="329"/>
      <c r="IF366" s="329"/>
      <c r="IG366" s="329"/>
      <c r="IH366" s="329"/>
      <c r="II366" s="329"/>
      <c r="IJ366" s="329"/>
      <c r="IK366" s="329"/>
      <c r="IL366" s="329"/>
      <c r="IM366" s="329"/>
      <c r="IN366" s="329"/>
      <c r="IO366" s="329"/>
      <c r="IP366" s="329"/>
      <c r="IQ366" s="329"/>
      <c r="IR366" s="329"/>
      <c r="IS366" s="329"/>
      <c r="IT366" s="329"/>
      <c r="IU366" s="329"/>
      <c r="IV366" s="329"/>
    </row>
    <row r="367" s="525" customFormat="1" spans="1:256">
      <c r="A367" s="353" t="s">
        <v>4582</v>
      </c>
      <c r="B367" s="307" t="s">
        <v>7709</v>
      </c>
      <c r="C367" s="365">
        <f ca="1">SUMIF(表1.2024年公共财政收入决算表!$A$6:$A$387,A367,表1.2024年公共财政收入决算表!$E$6:$E$387)</f>
        <v>44</v>
      </c>
      <c r="D367" s="365">
        <f t="shared" si="94"/>
        <v>50</v>
      </c>
      <c r="E367" s="348"/>
      <c r="F367" s="365">
        <v>50</v>
      </c>
      <c r="G367" s="365">
        <f ca="1" t="shared" si="95"/>
        <v>6</v>
      </c>
      <c r="H367" s="365" t="str">
        <f ca="1" t="shared" si="91"/>
        <v>13.6%</v>
      </c>
      <c r="I367" s="22" t="str">
        <f ca="1" t="shared" si="92"/>
        <v>是</v>
      </c>
      <c r="J367" s="547" t="str">
        <f t="shared" si="96"/>
        <v>11003</v>
      </c>
      <c r="K367" s="93" t="str">
        <f t="shared" si="97"/>
        <v>项</v>
      </c>
      <c r="L367" s="545">
        <v>1</v>
      </c>
      <c r="M367" s="329"/>
      <c r="N367" s="329"/>
      <c r="O367" s="329"/>
      <c r="P367" s="329"/>
      <c r="Q367" s="329"/>
      <c r="R367" s="329"/>
      <c r="S367" s="329"/>
      <c r="T367" s="329"/>
      <c r="U367" s="329"/>
      <c r="V367" s="329"/>
      <c r="W367" s="329"/>
      <c r="X367" s="329"/>
      <c r="Y367" s="329"/>
      <c r="Z367" s="329"/>
      <c r="AA367" s="329"/>
      <c r="AB367" s="329"/>
      <c r="AC367" s="329"/>
      <c r="AD367" s="329"/>
      <c r="AE367" s="329"/>
      <c r="AF367" s="329"/>
      <c r="AG367" s="329"/>
      <c r="AH367" s="329"/>
      <c r="AI367" s="329"/>
      <c r="AJ367" s="329"/>
      <c r="AK367" s="329"/>
      <c r="AL367" s="329"/>
      <c r="AM367" s="329"/>
      <c r="AN367" s="329"/>
      <c r="AO367" s="329"/>
      <c r="AP367" s="329"/>
      <c r="AQ367" s="329"/>
      <c r="AR367" s="329"/>
      <c r="AS367" s="329"/>
      <c r="AT367" s="329"/>
      <c r="AU367" s="329"/>
      <c r="AV367" s="329"/>
      <c r="AW367" s="329"/>
      <c r="AX367" s="329"/>
      <c r="AY367" s="329"/>
      <c r="AZ367" s="329"/>
      <c r="BA367" s="329"/>
      <c r="BB367" s="329"/>
      <c r="BC367" s="329"/>
      <c r="BD367" s="329"/>
      <c r="BE367" s="329"/>
      <c r="BF367" s="329"/>
      <c r="BG367" s="329"/>
      <c r="BH367" s="329"/>
      <c r="BI367" s="329"/>
      <c r="BJ367" s="329"/>
      <c r="BK367" s="329"/>
      <c r="BL367" s="329"/>
      <c r="BM367" s="329"/>
      <c r="BN367" s="329"/>
      <c r="BO367" s="329"/>
      <c r="BP367" s="329"/>
      <c r="BQ367" s="329"/>
      <c r="BR367" s="329"/>
      <c r="BS367" s="329"/>
      <c r="BT367" s="329"/>
      <c r="BU367" s="329"/>
      <c r="BV367" s="329"/>
      <c r="BW367" s="329"/>
      <c r="BX367" s="329"/>
      <c r="BY367" s="329"/>
      <c r="BZ367" s="329"/>
      <c r="CA367" s="329"/>
      <c r="CB367" s="329"/>
      <c r="CC367" s="329"/>
      <c r="CD367" s="329"/>
      <c r="CE367" s="329"/>
      <c r="CF367" s="329"/>
      <c r="CG367" s="329"/>
      <c r="CH367" s="329"/>
      <c r="CI367" s="329"/>
      <c r="CJ367" s="329"/>
      <c r="CK367" s="329"/>
      <c r="CL367" s="329"/>
      <c r="CM367" s="329"/>
      <c r="CN367" s="329"/>
      <c r="CO367" s="329"/>
      <c r="CP367" s="329"/>
      <c r="CQ367" s="329"/>
      <c r="CR367" s="329"/>
      <c r="CS367" s="329"/>
      <c r="CT367" s="329"/>
      <c r="CU367" s="329"/>
      <c r="CV367" s="329"/>
      <c r="CW367" s="329"/>
      <c r="CX367" s="329"/>
      <c r="CY367" s="329"/>
      <c r="CZ367" s="329"/>
      <c r="DA367" s="329"/>
      <c r="DB367" s="329"/>
      <c r="DC367" s="329"/>
      <c r="DD367" s="329"/>
      <c r="DE367" s="329"/>
      <c r="DF367" s="329"/>
      <c r="DG367" s="329"/>
      <c r="DH367" s="329"/>
      <c r="DI367" s="329"/>
      <c r="DJ367" s="329"/>
      <c r="DK367" s="329"/>
      <c r="DL367" s="329"/>
      <c r="DM367" s="329"/>
      <c r="DN367" s="329"/>
      <c r="DO367" s="329"/>
      <c r="DP367" s="329"/>
      <c r="DQ367" s="329"/>
      <c r="DR367" s="329"/>
      <c r="DS367" s="329"/>
      <c r="DT367" s="329"/>
      <c r="DU367" s="329"/>
      <c r="DV367" s="329"/>
      <c r="DW367" s="329"/>
      <c r="DX367" s="329"/>
      <c r="DY367" s="329"/>
      <c r="DZ367" s="329"/>
      <c r="EA367" s="329"/>
      <c r="EB367" s="329"/>
      <c r="EC367" s="329"/>
      <c r="ED367" s="329"/>
      <c r="EE367" s="329"/>
      <c r="EF367" s="329"/>
      <c r="EG367" s="329"/>
      <c r="EH367" s="329"/>
      <c r="EI367" s="329"/>
      <c r="EJ367" s="329"/>
      <c r="EK367" s="329"/>
      <c r="EL367" s="329"/>
      <c r="EM367" s="329"/>
      <c r="EN367" s="329"/>
      <c r="EO367" s="329"/>
      <c r="EP367" s="329"/>
      <c r="EQ367" s="329"/>
      <c r="ER367" s="329"/>
      <c r="ES367" s="329"/>
      <c r="ET367" s="329"/>
      <c r="EU367" s="329"/>
      <c r="EV367" s="329"/>
      <c r="EW367" s="329"/>
      <c r="EX367" s="329"/>
      <c r="EY367" s="329"/>
      <c r="EZ367" s="329"/>
      <c r="FA367" s="329"/>
      <c r="FB367" s="329"/>
      <c r="FC367" s="329"/>
      <c r="FD367" s="329"/>
      <c r="FE367" s="329"/>
      <c r="FF367" s="329"/>
      <c r="FG367" s="329"/>
      <c r="FH367" s="329"/>
      <c r="FI367" s="329"/>
      <c r="FJ367" s="329"/>
      <c r="FK367" s="329"/>
      <c r="FL367" s="329"/>
      <c r="FM367" s="329"/>
      <c r="FN367" s="329"/>
      <c r="FO367" s="329"/>
      <c r="FP367" s="329"/>
      <c r="FQ367" s="329"/>
      <c r="FR367" s="329"/>
      <c r="FS367" s="329"/>
      <c r="FT367" s="329"/>
      <c r="FU367" s="329"/>
      <c r="FV367" s="329"/>
      <c r="FW367" s="329"/>
      <c r="FX367" s="329"/>
      <c r="FY367" s="329"/>
      <c r="FZ367" s="329"/>
      <c r="GA367" s="329"/>
      <c r="GB367" s="329"/>
      <c r="GC367" s="329"/>
      <c r="GD367" s="329"/>
      <c r="GE367" s="329"/>
      <c r="GF367" s="329"/>
      <c r="GG367" s="329"/>
      <c r="GH367" s="329"/>
      <c r="GI367" s="329"/>
      <c r="GJ367" s="329"/>
      <c r="GK367" s="329"/>
      <c r="GL367" s="329"/>
      <c r="GM367" s="329"/>
      <c r="GN367" s="329"/>
      <c r="GO367" s="329"/>
      <c r="GP367" s="329"/>
      <c r="GQ367" s="329"/>
      <c r="GR367" s="329"/>
      <c r="GS367" s="329"/>
      <c r="GT367" s="329"/>
      <c r="GU367" s="329"/>
      <c r="GV367" s="329"/>
      <c r="GW367" s="329"/>
      <c r="GX367" s="329"/>
      <c r="GY367" s="329"/>
      <c r="GZ367" s="329"/>
      <c r="HA367" s="329"/>
      <c r="HB367" s="329"/>
      <c r="HC367" s="329"/>
      <c r="HD367" s="329"/>
      <c r="HE367" s="329"/>
      <c r="HF367" s="329"/>
      <c r="HG367" s="329"/>
      <c r="HH367" s="329"/>
      <c r="HI367" s="329"/>
      <c r="HJ367" s="329"/>
      <c r="HK367" s="329"/>
      <c r="HL367" s="329"/>
      <c r="HM367" s="329"/>
      <c r="HN367" s="329"/>
      <c r="HO367" s="329"/>
      <c r="HP367" s="329"/>
      <c r="HQ367" s="329"/>
      <c r="HR367" s="329"/>
      <c r="HS367" s="329"/>
      <c r="HT367" s="329"/>
      <c r="HU367" s="329"/>
      <c r="HV367" s="329"/>
      <c r="HW367" s="329"/>
      <c r="HX367" s="329"/>
      <c r="HY367" s="329"/>
      <c r="HZ367" s="329"/>
      <c r="IA367" s="329"/>
      <c r="IB367" s="329"/>
      <c r="IC367" s="329"/>
      <c r="ID367" s="329"/>
      <c r="IE367" s="329"/>
      <c r="IF367" s="329"/>
      <c r="IG367" s="329"/>
      <c r="IH367" s="329"/>
      <c r="II367" s="329"/>
      <c r="IJ367" s="329"/>
      <c r="IK367" s="329"/>
      <c r="IL367" s="329"/>
      <c r="IM367" s="329"/>
      <c r="IN367" s="329"/>
      <c r="IO367" s="329"/>
      <c r="IP367" s="329"/>
      <c r="IQ367" s="329"/>
      <c r="IR367" s="329"/>
      <c r="IS367" s="329"/>
      <c r="IT367" s="329"/>
      <c r="IU367" s="329"/>
      <c r="IV367" s="329"/>
    </row>
    <row r="368" s="525" customFormat="1" spans="1:256">
      <c r="A368" s="353" t="s">
        <v>4584</v>
      </c>
      <c r="B368" s="307" t="s">
        <v>1554</v>
      </c>
      <c r="C368" s="365">
        <f ca="1">SUMIF(表1.2024年公共财政收入决算表!$A$6:$A$387,A368,表1.2024年公共财政收入决算表!$E$6:$E$387)</f>
        <v>1329</v>
      </c>
      <c r="D368" s="365">
        <f t="shared" si="94"/>
        <v>1200</v>
      </c>
      <c r="E368" s="348"/>
      <c r="F368" s="365">
        <v>1200</v>
      </c>
      <c r="G368" s="365">
        <f ca="1" t="shared" si="95"/>
        <v>-129</v>
      </c>
      <c r="H368" s="365" t="str">
        <f ca="1" t="shared" si="91"/>
        <v>-9.7%</v>
      </c>
      <c r="I368" s="22" t="str">
        <f ca="1" t="shared" si="92"/>
        <v>是</v>
      </c>
      <c r="J368" s="547" t="str">
        <f t="shared" si="96"/>
        <v>11003</v>
      </c>
      <c r="K368" s="93" t="str">
        <f t="shared" si="97"/>
        <v>项</v>
      </c>
      <c r="L368" s="545">
        <v>1</v>
      </c>
      <c r="M368" s="329"/>
      <c r="N368" s="329"/>
      <c r="O368" s="329"/>
      <c r="P368" s="329"/>
      <c r="Q368" s="329"/>
      <c r="R368" s="329"/>
      <c r="S368" s="329"/>
      <c r="T368" s="329"/>
      <c r="U368" s="329"/>
      <c r="V368" s="329"/>
      <c r="W368" s="329"/>
      <c r="X368" s="329"/>
      <c r="Y368" s="329"/>
      <c r="Z368" s="329"/>
      <c r="AA368" s="329"/>
      <c r="AB368" s="329"/>
      <c r="AC368" s="329"/>
      <c r="AD368" s="329"/>
      <c r="AE368" s="329"/>
      <c r="AF368" s="329"/>
      <c r="AG368" s="329"/>
      <c r="AH368" s="329"/>
      <c r="AI368" s="329"/>
      <c r="AJ368" s="329"/>
      <c r="AK368" s="329"/>
      <c r="AL368" s="329"/>
      <c r="AM368" s="329"/>
      <c r="AN368" s="329"/>
      <c r="AO368" s="329"/>
      <c r="AP368" s="329"/>
      <c r="AQ368" s="329"/>
      <c r="AR368" s="329"/>
      <c r="AS368" s="329"/>
      <c r="AT368" s="329"/>
      <c r="AU368" s="329"/>
      <c r="AV368" s="329"/>
      <c r="AW368" s="329"/>
      <c r="AX368" s="329"/>
      <c r="AY368" s="329"/>
      <c r="AZ368" s="329"/>
      <c r="BA368" s="329"/>
      <c r="BB368" s="329"/>
      <c r="BC368" s="329"/>
      <c r="BD368" s="329"/>
      <c r="BE368" s="329"/>
      <c r="BF368" s="329"/>
      <c r="BG368" s="329"/>
      <c r="BH368" s="329"/>
      <c r="BI368" s="329"/>
      <c r="BJ368" s="329"/>
      <c r="BK368" s="329"/>
      <c r="BL368" s="329"/>
      <c r="BM368" s="329"/>
      <c r="BN368" s="329"/>
      <c r="BO368" s="329"/>
      <c r="BP368" s="329"/>
      <c r="BQ368" s="329"/>
      <c r="BR368" s="329"/>
      <c r="BS368" s="329"/>
      <c r="BT368" s="329"/>
      <c r="BU368" s="329"/>
      <c r="BV368" s="329"/>
      <c r="BW368" s="329"/>
      <c r="BX368" s="329"/>
      <c r="BY368" s="329"/>
      <c r="BZ368" s="329"/>
      <c r="CA368" s="329"/>
      <c r="CB368" s="329"/>
      <c r="CC368" s="329"/>
      <c r="CD368" s="329"/>
      <c r="CE368" s="329"/>
      <c r="CF368" s="329"/>
      <c r="CG368" s="329"/>
      <c r="CH368" s="329"/>
      <c r="CI368" s="329"/>
      <c r="CJ368" s="329"/>
      <c r="CK368" s="329"/>
      <c r="CL368" s="329"/>
      <c r="CM368" s="329"/>
      <c r="CN368" s="329"/>
      <c r="CO368" s="329"/>
      <c r="CP368" s="329"/>
      <c r="CQ368" s="329"/>
      <c r="CR368" s="329"/>
      <c r="CS368" s="329"/>
      <c r="CT368" s="329"/>
      <c r="CU368" s="329"/>
      <c r="CV368" s="329"/>
      <c r="CW368" s="329"/>
      <c r="CX368" s="329"/>
      <c r="CY368" s="329"/>
      <c r="CZ368" s="329"/>
      <c r="DA368" s="329"/>
      <c r="DB368" s="329"/>
      <c r="DC368" s="329"/>
      <c r="DD368" s="329"/>
      <c r="DE368" s="329"/>
      <c r="DF368" s="329"/>
      <c r="DG368" s="329"/>
      <c r="DH368" s="329"/>
      <c r="DI368" s="329"/>
      <c r="DJ368" s="329"/>
      <c r="DK368" s="329"/>
      <c r="DL368" s="329"/>
      <c r="DM368" s="329"/>
      <c r="DN368" s="329"/>
      <c r="DO368" s="329"/>
      <c r="DP368" s="329"/>
      <c r="DQ368" s="329"/>
      <c r="DR368" s="329"/>
      <c r="DS368" s="329"/>
      <c r="DT368" s="329"/>
      <c r="DU368" s="329"/>
      <c r="DV368" s="329"/>
      <c r="DW368" s="329"/>
      <c r="DX368" s="329"/>
      <c r="DY368" s="329"/>
      <c r="DZ368" s="329"/>
      <c r="EA368" s="329"/>
      <c r="EB368" s="329"/>
      <c r="EC368" s="329"/>
      <c r="ED368" s="329"/>
      <c r="EE368" s="329"/>
      <c r="EF368" s="329"/>
      <c r="EG368" s="329"/>
      <c r="EH368" s="329"/>
      <c r="EI368" s="329"/>
      <c r="EJ368" s="329"/>
      <c r="EK368" s="329"/>
      <c r="EL368" s="329"/>
      <c r="EM368" s="329"/>
      <c r="EN368" s="329"/>
      <c r="EO368" s="329"/>
      <c r="EP368" s="329"/>
      <c r="EQ368" s="329"/>
      <c r="ER368" s="329"/>
      <c r="ES368" s="329"/>
      <c r="ET368" s="329"/>
      <c r="EU368" s="329"/>
      <c r="EV368" s="329"/>
      <c r="EW368" s="329"/>
      <c r="EX368" s="329"/>
      <c r="EY368" s="329"/>
      <c r="EZ368" s="329"/>
      <c r="FA368" s="329"/>
      <c r="FB368" s="329"/>
      <c r="FC368" s="329"/>
      <c r="FD368" s="329"/>
      <c r="FE368" s="329"/>
      <c r="FF368" s="329"/>
      <c r="FG368" s="329"/>
      <c r="FH368" s="329"/>
      <c r="FI368" s="329"/>
      <c r="FJ368" s="329"/>
      <c r="FK368" s="329"/>
      <c r="FL368" s="329"/>
      <c r="FM368" s="329"/>
      <c r="FN368" s="329"/>
      <c r="FO368" s="329"/>
      <c r="FP368" s="329"/>
      <c r="FQ368" s="329"/>
      <c r="FR368" s="329"/>
      <c r="FS368" s="329"/>
      <c r="FT368" s="329"/>
      <c r="FU368" s="329"/>
      <c r="FV368" s="329"/>
      <c r="FW368" s="329"/>
      <c r="FX368" s="329"/>
      <c r="FY368" s="329"/>
      <c r="FZ368" s="329"/>
      <c r="GA368" s="329"/>
      <c r="GB368" s="329"/>
      <c r="GC368" s="329"/>
      <c r="GD368" s="329"/>
      <c r="GE368" s="329"/>
      <c r="GF368" s="329"/>
      <c r="GG368" s="329"/>
      <c r="GH368" s="329"/>
      <c r="GI368" s="329"/>
      <c r="GJ368" s="329"/>
      <c r="GK368" s="329"/>
      <c r="GL368" s="329"/>
      <c r="GM368" s="329"/>
      <c r="GN368" s="329"/>
      <c r="GO368" s="329"/>
      <c r="GP368" s="329"/>
      <c r="GQ368" s="329"/>
      <c r="GR368" s="329"/>
      <c r="GS368" s="329"/>
      <c r="GT368" s="329"/>
      <c r="GU368" s="329"/>
      <c r="GV368" s="329"/>
      <c r="GW368" s="329"/>
      <c r="GX368" s="329"/>
      <c r="GY368" s="329"/>
      <c r="GZ368" s="329"/>
      <c r="HA368" s="329"/>
      <c r="HB368" s="329"/>
      <c r="HC368" s="329"/>
      <c r="HD368" s="329"/>
      <c r="HE368" s="329"/>
      <c r="HF368" s="329"/>
      <c r="HG368" s="329"/>
      <c r="HH368" s="329"/>
      <c r="HI368" s="329"/>
      <c r="HJ368" s="329"/>
      <c r="HK368" s="329"/>
      <c r="HL368" s="329"/>
      <c r="HM368" s="329"/>
      <c r="HN368" s="329"/>
      <c r="HO368" s="329"/>
      <c r="HP368" s="329"/>
      <c r="HQ368" s="329"/>
      <c r="HR368" s="329"/>
      <c r="HS368" s="329"/>
      <c r="HT368" s="329"/>
      <c r="HU368" s="329"/>
      <c r="HV368" s="329"/>
      <c r="HW368" s="329"/>
      <c r="HX368" s="329"/>
      <c r="HY368" s="329"/>
      <c r="HZ368" s="329"/>
      <c r="IA368" s="329"/>
      <c r="IB368" s="329"/>
      <c r="IC368" s="329"/>
      <c r="ID368" s="329"/>
      <c r="IE368" s="329"/>
      <c r="IF368" s="329"/>
      <c r="IG368" s="329"/>
      <c r="IH368" s="329"/>
      <c r="II368" s="329"/>
      <c r="IJ368" s="329"/>
      <c r="IK368" s="329"/>
      <c r="IL368" s="329"/>
      <c r="IM368" s="329"/>
      <c r="IN368" s="329"/>
      <c r="IO368" s="329"/>
      <c r="IP368" s="329"/>
      <c r="IQ368" s="329"/>
      <c r="IR368" s="329"/>
      <c r="IS368" s="329"/>
      <c r="IT368" s="329"/>
      <c r="IU368" s="329"/>
      <c r="IV368" s="329"/>
    </row>
    <row r="369" s="525" customFormat="1" spans="1:256">
      <c r="A369" s="353" t="s">
        <v>4586</v>
      </c>
      <c r="B369" s="307" t="s">
        <v>7710</v>
      </c>
      <c r="C369" s="365">
        <f ca="1">SUMIF(表1.2024年公共财政收入决算表!$A$6:$A$387,A369,表1.2024年公共财政收入决算表!$E$6:$E$387)</f>
        <v>5</v>
      </c>
      <c r="D369" s="365">
        <f t="shared" si="94"/>
        <v>12</v>
      </c>
      <c r="E369" s="348"/>
      <c r="F369" s="365">
        <v>12</v>
      </c>
      <c r="G369" s="365">
        <f ca="1" t="shared" si="95"/>
        <v>7</v>
      </c>
      <c r="H369" s="365" t="str">
        <f ca="1" t="shared" si="91"/>
        <v>140.0%</v>
      </c>
      <c r="I369" s="22" t="str">
        <f ca="1" t="shared" si="92"/>
        <v>是</v>
      </c>
      <c r="J369" s="547" t="str">
        <f t="shared" si="96"/>
        <v>11003</v>
      </c>
      <c r="K369" s="93" t="str">
        <f t="shared" si="97"/>
        <v>项</v>
      </c>
      <c r="L369" s="545">
        <v>1</v>
      </c>
      <c r="M369" s="329"/>
      <c r="N369" s="329"/>
      <c r="O369" s="329"/>
      <c r="P369" s="329"/>
      <c r="Q369" s="329"/>
      <c r="R369" s="329"/>
      <c r="S369" s="329"/>
      <c r="T369" s="329"/>
      <c r="U369" s="329"/>
      <c r="V369" s="329"/>
      <c r="W369" s="329"/>
      <c r="X369" s="329"/>
      <c r="Y369" s="329"/>
      <c r="Z369" s="329"/>
      <c r="AA369" s="329"/>
      <c r="AB369" s="329"/>
      <c r="AC369" s="329"/>
      <c r="AD369" s="329"/>
      <c r="AE369" s="329"/>
      <c r="AF369" s="329"/>
      <c r="AG369" s="329"/>
      <c r="AH369" s="329"/>
      <c r="AI369" s="329"/>
      <c r="AJ369" s="329"/>
      <c r="AK369" s="329"/>
      <c r="AL369" s="329"/>
      <c r="AM369" s="329"/>
      <c r="AN369" s="329"/>
      <c r="AO369" s="329"/>
      <c r="AP369" s="329"/>
      <c r="AQ369" s="329"/>
      <c r="AR369" s="329"/>
      <c r="AS369" s="329"/>
      <c r="AT369" s="329"/>
      <c r="AU369" s="329"/>
      <c r="AV369" s="329"/>
      <c r="AW369" s="329"/>
      <c r="AX369" s="329"/>
      <c r="AY369" s="329"/>
      <c r="AZ369" s="329"/>
      <c r="BA369" s="329"/>
      <c r="BB369" s="329"/>
      <c r="BC369" s="329"/>
      <c r="BD369" s="329"/>
      <c r="BE369" s="329"/>
      <c r="BF369" s="329"/>
      <c r="BG369" s="329"/>
      <c r="BH369" s="329"/>
      <c r="BI369" s="329"/>
      <c r="BJ369" s="329"/>
      <c r="BK369" s="329"/>
      <c r="BL369" s="329"/>
      <c r="BM369" s="329"/>
      <c r="BN369" s="329"/>
      <c r="BO369" s="329"/>
      <c r="BP369" s="329"/>
      <c r="BQ369" s="329"/>
      <c r="BR369" s="329"/>
      <c r="BS369" s="329"/>
      <c r="BT369" s="329"/>
      <c r="BU369" s="329"/>
      <c r="BV369" s="329"/>
      <c r="BW369" s="329"/>
      <c r="BX369" s="329"/>
      <c r="BY369" s="329"/>
      <c r="BZ369" s="329"/>
      <c r="CA369" s="329"/>
      <c r="CB369" s="329"/>
      <c r="CC369" s="329"/>
      <c r="CD369" s="329"/>
      <c r="CE369" s="329"/>
      <c r="CF369" s="329"/>
      <c r="CG369" s="329"/>
      <c r="CH369" s="329"/>
      <c r="CI369" s="329"/>
      <c r="CJ369" s="329"/>
      <c r="CK369" s="329"/>
      <c r="CL369" s="329"/>
      <c r="CM369" s="329"/>
      <c r="CN369" s="329"/>
      <c r="CO369" s="329"/>
      <c r="CP369" s="329"/>
      <c r="CQ369" s="329"/>
      <c r="CR369" s="329"/>
      <c r="CS369" s="329"/>
      <c r="CT369" s="329"/>
      <c r="CU369" s="329"/>
      <c r="CV369" s="329"/>
      <c r="CW369" s="329"/>
      <c r="CX369" s="329"/>
      <c r="CY369" s="329"/>
      <c r="CZ369" s="329"/>
      <c r="DA369" s="329"/>
      <c r="DB369" s="329"/>
      <c r="DC369" s="329"/>
      <c r="DD369" s="329"/>
      <c r="DE369" s="329"/>
      <c r="DF369" s="329"/>
      <c r="DG369" s="329"/>
      <c r="DH369" s="329"/>
      <c r="DI369" s="329"/>
      <c r="DJ369" s="329"/>
      <c r="DK369" s="329"/>
      <c r="DL369" s="329"/>
      <c r="DM369" s="329"/>
      <c r="DN369" s="329"/>
      <c r="DO369" s="329"/>
      <c r="DP369" s="329"/>
      <c r="DQ369" s="329"/>
      <c r="DR369" s="329"/>
      <c r="DS369" s="329"/>
      <c r="DT369" s="329"/>
      <c r="DU369" s="329"/>
      <c r="DV369" s="329"/>
      <c r="DW369" s="329"/>
      <c r="DX369" s="329"/>
      <c r="DY369" s="329"/>
      <c r="DZ369" s="329"/>
      <c r="EA369" s="329"/>
      <c r="EB369" s="329"/>
      <c r="EC369" s="329"/>
      <c r="ED369" s="329"/>
      <c r="EE369" s="329"/>
      <c r="EF369" s="329"/>
      <c r="EG369" s="329"/>
      <c r="EH369" s="329"/>
      <c r="EI369" s="329"/>
      <c r="EJ369" s="329"/>
      <c r="EK369" s="329"/>
      <c r="EL369" s="329"/>
      <c r="EM369" s="329"/>
      <c r="EN369" s="329"/>
      <c r="EO369" s="329"/>
      <c r="EP369" s="329"/>
      <c r="EQ369" s="329"/>
      <c r="ER369" s="329"/>
      <c r="ES369" s="329"/>
      <c r="ET369" s="329"/>
      <c r="EU369" s="329"/>
      <c r="EV369" s="329"/>
      <c r="EW369" s="329"/>
      <c r="EX369" s="329"/>
      <c r="EY369" s="329"/>
      <c r="EZ369" s="329"/>
      <c r="FA369" s="329"/>
      <c r="FB369" s="329"/>
      <c r="FC369" s="329"/>
      <c r="FD369" s="329"/>
      <c r="FE369" s="329"/>
      <c r="FF369" s="329"/>
      <c r="FG369" s="329"/>
      <c r="FH369" s="329"/>
      <c r="FI369" s="329"/>
      <c r="FJ369" s="329"/>
      <c r="FK369" s="329"/>
      <c r="FL369" s="329"/>
      <c r="FM369" s="329"/>
      <c r="FN369" s="329"/>
      <c r="FO369" s="329"/>
      <c r="FP369" s="329"/>
      <c r="FQ369" s="329"/>
      <c r="FR369" s="329"/>
      <c r="FS369" s="329"/>
      <c r="FT369" s="329"/>
      <c r="FU369" s="329"/>
      <c r="FV369" s="329"/>
      <c r="FW369" s="329"/>
      <c r="FX369" s="329"/>
      <c r="FY369" s="329"/>
      <c r="FZ369" s="329"/>
      <c r="GA369" s="329"/>
      <c r="GB369" s="329"/>
      <c r="GC369" s="329"/>
      <c r="GD369" s="329"/>
      <c r="GE369" s="329"/>
      <c r="GF369" s="329"/>
      <c r="GG369" s="329"/>
      <c r="GH369" s="329"/>
      <c r="GI369" s="329"/>
      <c r="GJ369" s="329"/>
      <c r="GK369" s="329"/>
      <c r="GL369" s="329"/>
      <c r="GM369" s="329"/>
      <c r="GN369" s="329"/>
      <c r="GO369" s="329"/>
      <c r="GP369" s="329"/>
      <c r="GQ369" s="329"/>
      <c r="GR369" s="329"/>
      <c r="GS369" s="329"/>
      <c r="GT369" s="329"/>
      <c r="GU369" s="329"/>
      <c r="GV369" s="329"/>
      <c r="GW369" s="329"/>
      <c r="GX369" s="329"/>
      <c r="GY369" s="329"/>
      <c r="GZ369" s="329"/>
      <c r="HA369" s="329"/>
      <c r="HB369" s="329"/>
      <c r="HC369" s="329"/>
      <c r="HD369" s="329"/>
      <c r="HE369" s="329"/>
      <c r="HF369" s="329"/>
      <c r="HG369" s="329"/>
      <c r="HH369" s="329"/>
      <c r="HI369" s="329"/>
      <c r="HJ369" s="329"/>
      <c r="HK369" s="329"/>
      <c r="HL369" s="329"/>
      <c r="HM369" s="329"/>
      <c r="HN369" s="329"/>
      <c r="HO369" s="329"/>
      <c r="HP369" s="329"/>
      <c r="HQ369" s="329"/>
      <c r="HR369" s="329"/>
      <c r="HS369" s="329"/>
      <c r="HT369" s="329"/>
      <c r="HU369" s="329"/>
      <c r="HV369" s="329"/>
      <c r="HW369" s="329"/>
      <c r="HX369" s="329"/>
      <c r="HY369" s="329"/>
      <c r="HZ369" s="329"/>
      <c r="IA369" s="329"/>
      <c r="IB369" s="329"/>
      <c r="IC369" s="329"/>
      <c r="ID369" s="329"/>
      <c r="IE369" s="329"/>
      <c r="IF369" s="329"/>
      <c r="IG369" s="329"/>
      <c r="IH369" s="329"/>
      <c r="II369" s="329"/>
      <c r="IJ369" s="329"/>
      <c r="IK369" s="329"/>
      <c r="IL369" s="329"/>
      <c r="IM369" s="329"/>
      <c r="IN369" s="329"/>
      <c r="IO369" s="329"/>
      <c r="IP369" s="329"/>
      <c r="IQ369" s="329"/>
      <c r="IR369" s="329"/>
      <c r="IS369" s="329"/>
      <c r="IT369" s="329"/>
      <c r="IU369" s="329"/>
      <c r="IV369" s="329"/>
    </row>
    <row r="370" s="525" customFormat="1" spans="1:256">
      <c r="A370" s="353" t="s">
        <v>4588</v>
      </c>
      <c r="B370" s="307" t="s">
        <v>7711</v>
      </c>
      <c r="C370" s="365">
        <f ca="1">SUMIF(表1.2024年公共财政收入决算表!$A$6:$A$387,A370,表1.2024年公共财政收入决算表!$E$6:$E$387)</f>
        <v>1301</v>
      </c>
      <c r="D370" s="365">
        <f t="shared" si="94"/>
        <v>1150</v>
      </c>
      <c r="E370" s="348"/>
      <c r="F370" s="365">
        <v>1150</v>
      </c>
      <c r="G370" s="365">
        <f ca="1" t="shared" si="95"/>
        <v>-151</v>
      </c>
      <c r="H370" s="365" t="str">
        <f ca="1" t="shared" si="91"/>
        <v>-11.6%</v>
      </c>
      <c r="I370" s="22" t="str">
        <f ca="1" t="shared" si="92"/>
        <v>是</v>
      </c>
      <c r="J370" s="547" t="str">
        <f t="shared" si="96"/>
        <v>11003</v>
      </c>
      <c r="K370" s="93" t="str">
        <f t="shared" si="97"/>
        <v>项</v>
      </c>
      <c r="L370" s="545">
        <v>1</v>
      </c>
      <c r="M370" s="329"/>
      <c r="N370" s="329"/>
      <c r="O370" s="329"/>
      <c r="P370" s="329"/>
      <c r="Q370" s="329"/>
      <c r="R370" s="329"/>
      <c r="S370" s="329"/>
      <c r="T370" s="329"/>
      <c r="U370" s="329"/>
      <c r="V370" s="329"/>
      <c r="W370" s="329"/>
      <c r="X370" s="329"/>
      <c r="Y370" s="329"/>
      <c r="Z370" s="329"/>
      <c r="AA370" s="329"/>
      <c r="AB370" s="329"/>
      <c r="AC370" s="329"/>
      <c r="AD370" s="329"/>
      <c r="AE370" s="329"/>
      <c r="AF370" s="329"/>
      <c r="AG370" s="329"/>
      <c r="AH370" s="329"/>
      <c r="AI370" s="329"/>
      <c r="AJ370" s="329"/>
      <c r="AK370" s="329"/>
      <c r="AL370" s="329"/>
      <c r="AM370" s="329"/>
      <c r="AN370" s="329"/>
      <c r="AO370" s="329"/>
      <c r="AP370" s="329"/>
      <c r="AQ370" s="329"/>
      <c r="AR370" s="329"/>
      <c r="AS370" s="329"/>
      <c r="AT370" s="329"/>
      <c r="AU370" s="329"/>
      <c r="AV370" s="329"/>
      <c r="AW370" s="329"/>
      <c r="AX370" s="329"/>
      <c r="AY370" s="329"/>
      <c r="AZ370" s="329"/>
      <c r="BA370" s="329"/>
      <c r="BB370" s="329"/>
      <c r="BC370" s="329"/>
      <c r="BD370" s="329"/>
      <c r="BE370" s="329"/>
      <c r="BF370" s="329"/>
      <c r="BG370" s="329"/>
      <c r="BH370" s="329"/>
      <c r="BI370" s="329"/>
      <c r="BJ370" s="329"/>
      <c r="BK370" s="329"/>
      <c r="BL370" s="329"/>
      <c r="BM370" s="329"/>
      <c r="BN370" s="329"/>
      <c r="BO370" s="329"/>
      <c r="BP370" s="329"/>
      <c r="BQ370" s="329"/>
      <c r="BR370" s="329"/>
      <c r="BS370" s="329"/>
      <c r="BT370" s="329"/>
      <c r="BU370" s="329"/>
      <c r="BV370" s="329"/>
      <c r="BW370" s="329"/>
      <c r="BX370" s="329"/>
      <c r="BY370" s="329"/>
      <c r="BZ370" s="329"/>
      <c r="CA370" s="329"/>
      <c r="CB370" s="329"/>
      <c r="CC370" s="329"/>
      <c r="CD370" s="329"/>
      <c r="CE370" s="329"/>
      <c r="CF370" s="329"/>
      <c r="CG370" s="329"/>
      <c r="CH370" s="329"/>
      <c r="CI370" s="329"/>
      <c r="CJ370" s="329"/>
      <c r="CK370" s="329"/>
      <c r="CL370" s="329"/>
      <c r="CM370" s="329"/>
      <c r="CN370" s="329"/>
      <c r="CO370" s="329"/>
      <c r="CP370" s="329"/>
      <c r="CQ370" s="329"/>
      <c r="CR370" s="329"/>
      <c r="CS370" s="329"/>
      <c r="CT370" s="329"/>
      <c r="CU370" s="329"/>
      <c r="CV370" s="329"/>
      <c r="CW370" s="329"/>
      <c r="CX370" s="329"/>
      <c r="CY370" s="329"/>
      <c r="CZ370" s="329"/>
      <c r="DA370" s="329"/>
      <c r="DB370" s="329"/>
      <c r="DC370" s="329"/>
      <c r="DD370" s="329"/>
      <c r="DE370" s="329"/>
      <c r="DF370" s="329"/>
      <c r="DG370" s="329"/>
      <c r="DH370" s="329"/>
      <c r="DI370" s="329"/>
      <c r="DJ370" s="329"/>
      <c r="DK370" s="329"/>
      <c r="DL370" s="329"/>
      <c r="DM370" s="329"/>
      <c r="DN370" s="329"/>
      <c r="DO370" s="329"/>
      <c r="DP370" s="329"/>
      <c r="DQ370" s="329"/>
      <c r="DR370" s="329"/>
      <c r="DS370" s="329"/>
      <c r="DT370" s="329"/>
      <c r="DU370" s="329"/>
      <c r="DV370" s="329"/>
      <c r="DW370" s="329"/>
      <c r="DX370" s="329"/>
      <c r="DY370" s="329"/>
      <c r="DZ370" s="329"/>
      <c r="EA370" s="329"/>
      <c r="EB370" s="329"/>
      <c r="EC370" s="329"/>
      <c r="ED370" s="329"/>
      <c r="EE370" s="329"/>
      <c r="EF370" s="329"/>
      <c r="EG370" s="329"/>
      <c r="EH370" s="329"/>
      <c r="EI370" s="329"/>
      <c r="EJ370" s="329"/>
      <c r="EK370" s="329"/>
      <c r="EL370" s="329"/>
      <c r="EM370" s="329"/>
      <c r="EN370" s="329"/>
      <c r="EO370" s="329"/>
      <c r="EP370" s="329"/>
      <c r="EQ370" s="329"/>
      <c r="ER370" s="329"/>
      <c r="ES370" s="329"/>
      <c r="ET370" s="329"/>
      <c r="EU370" s="329"/>
      <c r="EV370" s="329"/>
      <c r="EW370" s="329"/>
      <c r="EX370" s="329"/>
      <c r="EY370" s="329"/>
      <c r="EZ370" s="329"/>
      <c r="FA370" s="329"/>
      <c r="FB370" s="329"/>
      <c r="FC370" s="329"/>
      <c r="FD370" s="329"/>
      <c r="FE370" s="329"/>
      <c r="FF370" s="329"/>
      <c r="FG370" s="329"/>
      <c r="FH370" s="329"/>
      <c r="FI370" s="329"/>
      <c r="FJ370" s="329"/>
      <c r="FK370" s="329"/>
      <c r="FL370" s="329"/>
      <c r="FM370" s="329"/>
      <c r="FN370" s="329"/>
      <c r="FO370" s="329"/>
      <c r="FP370" s="329"/>
      <c r="FQ370" s="329"/>
      <c r="FR370" s="329"/>
      <c r="FS370" s="329"/>
      <c r="FT370" s="329"/>
      <c r="FU370" s="329"/>
      <c r="FV370" s="329"/>
      <c r="FW370" s="329"/>
      <c r="FX370" s="329"/>
      <c r="FY370" s="329"/>
      <c r="FZ370" s="329"/>
      <c r="GA370" s="329"/>
      <c r="GB370" s="329"/>
      <c r="GC370" s="329"/>
      <c r="GD370" s="329"/>
      <c r="GE370" s="329"/>
      <c r="GF370" s="329"/>
      <c r="GG370" s="329"/>
      <c r="GH370" s="329"/>
      <c r="GI370" s="329"/>
      <c r="GJ370" s="329"/>
      <c r="GK370" s="329"/>
      <c r="GL370" s="329"/>
      <c r="GM370" s="329"/>
      <c r="GN370" s="329"/>
      <c r="GO370" s="329"/>
      <c r="GP370" s="329"/>
      <c r="GQ370" s="329"/>
      <c r="GR370" s="329"/>
      <c r="GS370" s="329"/>
      <c r="GT370" s="329"/>
      <c r="GU370" s="329"/>
      <c r="GV370" s="329"/>
      <c r="GW370" s="329"/>
      <c r="GX370" s="329"/>
      <c r="GY370" s="329"/>
      <c r="GZ370" s="329"/>
      <c r="HA370" s="329"/>
      <c r="HB370" s="329"/>
      <c r="HC370" s="329"/>
      <c r="HD370" s="329"/>
      <c r="HE370" s="329"/>
      <c r="HF370" s="329"/>
      <c r="HG370" s="329"/>
      <c r="HH370" s="329"/>
      <c r="HI370" s="329"/>
      <c r="HJ370" s="329"/>
      <c r="HK370" s="329"/>
      <c r="HL370" s="329"/>
      <c r="HM370" s="329"/>
      <c r="HN370" s="329"/>
      <c r="HO370" s="329"/>
      <c r="HP370" s="329"/>
      <c r="HQ370" s="329"/>
      <c r="HR370" s="329"/>
      <c r="HS370" s="329"/>
      <c r="HT370" s="329"/>
      <c r="HU370" s="329"/>
      <c r="HV370" s="329"/>
      <c r="HW370" s="329"/>
      <c r="HX370" s="329"/>
      <c r="HY370" s="329"/>
      <c r="HZ370" s="329"/>
      <c r="IA370" s="329"/>
      <c r="IB370" s="329"/>
      <c r="IC370" s="329"/>
      <c r="ID370" s="329"/>
      <c r="IE370" s="329"/>
      <c r="IF370" s="329"/>
      <c r="IG370" s="329"/>
      <c r="IH370" s="329"/>
      <c r="II370" s="329"/>
      <c r="IJ370" s="329"/>
      <c r="IK370" s="329"/>
      <c r="IL370" s="329"/>
      <c r="IM370" s="329"/>
      <c r="IN370" s="329"/>
      <c r="IO370" s="329"/>
      <c r="IP370" s="329"/>
      <c r="IQ370" s="329"/>
      <c r="IR370" s="329"/>
      <c r="IS370" s="329"/>
      <c r="IT370" s="329"/>
      <c r="IU370" s="329"/>
      <c r="IV370" s="329"/>
    </row>
    <row r="371" s="524" customFormat="1" ht="15.75" hidden="1" spans="1:256">
      <c r="A371" s="353" t="s">
        <v>4590</v>
      </c>
      <c r="B371" s="307" t="s">
        <v>894</v>
      </c>
      <c r="C371" s="365">
        <f ca="1">SUMIF(表1.2024年公共财政收入决算表!$A$6:$A$387,A371,表1.2024年公共财政收入决算表!$E$6:$E$387)</f>
        <v>0</v>
      </c>
      <c r="D371" s="365">
        <f t="shared" si="94"/>
        <v>0</v>
      </c>
      <c r="E371" s="348"/>
      <c r="F371" s="365">
        <v>0</v>
      </c>
      <c r="G371" s="348">
        <f ca="1" t="shared" si="95"/>
        <v>0</v>
      </c>
      <c r="H371" s="348" t="str">
        <f ca="1" t="shared" si="91"/>
        <v/>
      </c>
      <c r="I371" s="22" t="str">
        <f ca="1" t="shared" si="92"/>
        <v>否</v>
      </c>
      <c r="J371" s="547" t="str">
        <f t="shared" si="96"/>
        <v>11003</v>
      </c>
      <c r="K371" s="93" t="str">
        <f t="shared" si="97"/>
        <v>项</v>
      </c>
      <c r="L371" s="329"/>
      <c r="M371" s="329"/>
      <c r="N371" s="329"/>
      <c r="O371" s="329"/>
      <c r="P371" s="329"/>
      <c r="Q371" s="329"/>
      <c r="R371" s="329"/>
      <c r="S371" s="329"/>
      <c r="T371" s="329"/>
      <c r="U371" s="329"/>
      <c r="V371" s="329"/>
      <c r="W371" s="329"/>
      <c r="X371" s="329"/>
      <c r="Y371" s="329"/>
      <c r="Z371" s="329"/>
      <c r="AA371" s="329"/>
      <c r="AB371" s="329"/>
      <c r="AC371" s="329"/>
      <c r="AD371" s="329"/>
      <c r="AE371" s="329"/>
      <c r="AF371" s="329"/>
      <c r="AG371" s="329"/>
      <c r="AH371" s="329"/>
      <c r="AI371" s="329"/>
      <c r="AJ371" s="329"/>
      <c r="AK371" s="329"/>
      <c r="AL371" s="329"/>
      <c r="AM371" s="329"/>
      <c r="AN371" s="329"/>
      <c r="AO371" s="329"/>
      <c r="AP371" s="329"/>
      <c r="AQ371" s="329"/>
      <c r="AR371" s="329"/>
      <c r="AS371" s="329"/>
      <c r="AT371" s="329"/>
      <c r="AU371" s="329"/>
      <c r="AV371" s="329"/>
      <c r="AW371" s="329"/>
      <c r="AX371" s="329"/>
      <c r="AY371" s="329"/>
      <c r="AZ371" s="329"/>
      <c r="BA371" s="329"/>
      <c r="BB371" s="329"/>
      <c r="BC371" s="329"/>
      <c r="BD371" s="329"/>
      <c r="BE371" s="329"/>
      <c r="BF371" s="329"/>
      <c r="BG371" s="329"/>
      <c r="BH371" s="329"/>
      <c r="BI371" s="329"/>
      <c r="BJ371" s="329"/>
      <c r="BK371" s="329"/>
      <c r="BL371" s="329"/>
      <c r="BM371" s="329"/>
      <c r="BN371" s="329"/>
      <c r="BO371" s="329"/>
      <c r="BP371" s="329"/>
      <c r="BQ371" s="329"/>
      <c r="BR371" s="329"/>
      <c r="BS371" s="329"/>
      <c r="BT371" s="329"/>
      <c r="BU371" s="329"/>
      <c r="BV371" s="329"/>
      <c r="BW371" s="329"/>
      <c r="BX371" s="329"/>
      <c r="BY371" s="329"/>
      <c r="BZ371" s="329"/>
      <c r="CA371" s="329"/>
      <c r="CB371" s="329"/>
      <c r="CC371" s="329"/>
      <c r="CD371" s="329"/>
      <c r="CE371" s="329"/>
      <c r="CF371" s="329"/>
      <c r="CG371" s="329"/>
      <c r="CH371" s="329"/>
      <c r="CI371" s="329"/>
      <c r="CJ371" s="329"/>
      <c r="CK371" s="329"/>
      <c r="CL371" s="329"/>
      <c r="CM371" s="329"/>
      <c r="CN371" s="329"/>
      <c r="CO371" s="329"/>
      <c r="CP371" s="329"/>
      <c r="CQ371" s="329"/>
      <c r="CR371" s="329"/>
      <c r="CS371" s="329"/>
      <c r="CT371" s="329"/>
      <c r="CU371" s="329"/>
      <c r="CV371" s="329"/>
      <c r="CW371" s="329"/>
      <c r="CX371" s="329"/>
      <c r="CY371" s="329"/>
      <c r="CZ371" s="329"/>
      <c r="DA371" s="329"/>
      <c r="DB371" s="329"/>
      <c r="DC371" s="329"/>
      <c r="DD371" s="329"/>
      <c r="DE371" s="329"/>
      <c r="DF371" s="329"/>
      <c r="DG371" s="329"/>
      <c r="DH371" s="329"/>
      <c r="DI371" s="329"/>
      <c r="DJ371" s="329"/>
      <c r="DK371" s="329"/>
      <c r="DL371" s="329"/>
      <c r="DM371" s="329"/>
      <c r="DN371" s="329"/>
      <c r="DO371" s="329"/>
      <c r="DP371" s="329"/>
      <c r="DQ371" s="329"/>
      <c r="DR371" s="329"/>
      <c r="DS371" s="329"/>
      <c r="DT371" s="329"/>
      <c r="DU371" s="329"/>
      <c r="DV371" s="329"/>
      <c r="DW371" s="329"/>
      <c r="DX371" s="329"/>
      <c r="DY371" s="329"/>
      <c r="DZ371" s="329"/>
      <c r="EA371" s="329"/>
      <c r="EB371" s="329"/>
      <c r="EC371" s="329"/>
      <c r="ED371" s="329"/>
      <c r="EE371" s="329"/>
      <c r="EF371" s="329"/>
      <c r="EG371" s="329"/>
      <c r="EH371" s="329"/>
      <c r="EI371" s="329"/>
      <c r="EJ371" s="329"/>
      <c r="EK371" s="329"/>
      <c r="EL371" s="329"/>
      <c r="EM371" s="329"/>
      <c r="EN371" s="329"/>
      <c r="EO371" s="329"/>
      <c r="EP371" s="329"/>
      <c r="EQ371" s="329"/>
      <c r="ER371" s="329"/>
      <c r="ES371" s="329"/>
      <c r="ET371" s="329"/>
      <c r="EU371" s="329"/>
      <c r="EV371" s="329"/>
      <c r="EW371" s="329"/>
      <c r="EX371" s="329"/>
      <c r="EY371" s="329"/>
      <c r="EZ371" s="329"/>
      <c r="FA371" s="329"/>
      <c r="FB371" s="329"/>
      <c r="FC371" s="329"/>
      <c r="FD371" s="329"/>
      <c r="FE371" s="329"/>
      <c r="FF371" s="329"/>
      <c r="FG371" s="329"/>
      <c r="FH371" s="329"/>
      <c r="FI371" s="329"/>
      <c r="FJ371" s="329"/>
      <c r="FK371" s="329"/>
      <c r="FL371" s="329"/>
      <c r="FM371" s="329"/>
      <c r="FN371" s="329"/>
      <c r="FO371" s="329"/>
      <c r="FP371" s="329"/>
      <c r="FQ371" s="329"/>
      <c r="FR371" s="329"/>
      <c r="FS371" s="329"/>
      <c r="FT371" s="329"/>
      <c r="FU371" s="329"/>
      <c r="FV371" s="329"/>
      <c r="FW371" s="329"/>
      <c r="FX371" s="329"/>
      <c r="FY371" s="329"/>
      <c r="FZ371" s="329"/>
      <c r="GA371" s="329"/>
      <c r="GB371" s="329"/>
      <c r="GC371" s="329"/>
      <c r="GD371" s="329"/>
      <c r="GE371" s="329"/>
      <c r="GF371" s="329"/>
      <c r="GG371" s="329"/>
      <c r="GH371" s="329"/>
      <c r="GI371" s="329"/>
      <c r="GJ371" s="329"/>
      <c r="GK371" s="329"/>
      <c r="GL371" s="329"/>
      <c r="GM371" s="329"/>
      <c r="GN371" s="329"/>
      <c r="GO371" s="329"/>
      <c r="GP371" s="329"/>
      <c r="GQ371" s="329"/>
      <c r="GR371" s="329"/>
      <c r="GS371" s="329"/>
      <c r="GT371" s="329"/>
      <c r="GU371" s="329"/>
      <c r="GV371" s="329"/>
      <c r="GW371" s="329"/>
      <c r="GX371" s="329"/>
      <c r="GY371" s="329"/>
      <c r="GZ371" s="329"/>
      <c r="HA371" s="329"/>
      <c r="HB371" s="329"/>
      <c r="HC371" s="329"/>
      <c r="HD371" s="329"/>
      <c r="HE371" s="329"/>
      <c r="HF371" s="329"/>
      <c r="HG371" s="329"/>
      <c r="HH371" s="329"/>
      <c r="HI371" s="329"/>
      <c r="HJ371" s="329"/>
      <c r="HK371" s="329"/>
      <c r="HL371" s="329"/>
      <c r="HM371" s="329"/>
      <c r="HN371" s="329"/>
      <c r="HO371" s="329"/>
      <c r="HP371" s="329"/>
      <c r="HQ371" s="329"/>
      <c r="HR371" s="329"/>
      <c r="HS371" s="329"/>
      <c r="HT371" s="329"/>
      <c r="HU371" s="329"/>
      <c r="HV371" s="329"/>
      <c r="HW371" s="329"/>
      <c r="HX371" s="329"/>
      <c r="HY371" s="329"/>
      <c r="HZ371" s="329"/>
      <c r="IA371" s="329"/>
      <c r="IB371" s="329"/>
      <c r="IC371" s="329"/>
      <c r="ID371" s="329"/>
      <c r="IE371" s="329"/>
      <c r="IF371" s="329"/>
      <c r="IG371" s="329"/>
      <c r="IH371" s="329"/>
      <c r="II371" s="329"/>
      <c r="IJ371" s="329"/>
      <c r="IK371" s="329"/>
      <c r="IL371" s="329"/>
      <c r="IM371" s="329"/>
      <c r="IN371" s="329"/>
      <c r="IO371" s="329"/>
      <c r="IP371" s="329"/>
      <c r="IQ371" s="329"/>
      <c r="IR371" s="329"/>
      <c r="IS371" s="329"/>
      <c r="IT371" s="329"/>
      <c r="IU371" s="329"/>
      <c r="IV371" s="329"/>
    </row>
    <row r="372" customFormat="1" ht="15.75" hidden="1" spans="1:256">
      <c r="A372" s="543" t="s">
        <v>4591</v>
      </c>
      <c r="B372" s="270" t="s">
        <v>4592</v>
      </c>
      <c r="C372" s="346">
        <f ca="1">表1.2024年公共财政收入决算表!E370</f>
        <v>0</v>
      </c>
      <c r="D372" s="541">
        <f ca="1">SUMIF($J373:$J$390,$A372,D373:D$390)</f>
        <v>0</v>
      </c>
      <c r="E372" s="541">
        <f ca="1">SUMIF($J373:$J$390,$A372,E373:E$390)</f>
        <v>0</v>
      </c>
      <c r="F372" s="541">
        <f ca="1">SUMIF($J373:$J$390,$A372,F373:F$390)</f>
        <v>0</v>
      </c>
      <c r="G372" s="541">
        <f ca="1">SUMIF($J373:$J$390,$A372,G373:G$390)</f>
        <v>0</v>
      </c>
      <c r="H372" s="541" t="str">
        <f ca="1" t="shared" si="91"/>
        <v/>
      </c>
      <c r="I372" s="22" t="str">
        <f ca="1" t="shared" si="92"/>
        <v>否</v>
      </c>
      <c r="J372" s="548" t="str">
        <f t="shared" ref="J372:J377" si="98">LEFT(A372,3)</f>
        <v>110</v>
      </c>
      <c r="K372" s="93" t="str">
        <f t="shared" si="97"/>
        <v>款</v>
      </c>
      <c r="L372" s="250"/>
      <c r="M372" s="250"/>
      <c r="N372" s="250"/>
      <c r="O372" s="250"/>
      <c r="P372" s="250"/>
      <c r="Q372" s="250"/>
      <c r="R372" s="250"/>
      <c r="S372" s="250"/>
      <c r="T372" s="250"/>
      <c r="U372" s="250"/>
      <c r="V372" s="250"/>
      <c r="W372" s="250"/>
      <c r="X372" s="250"/>
      <c r="Y372" s="250"/>
      <c r="Z372" s="250"/>
      <c r="AA372" s="250"/>
      <c r="AB372" s="250"/>
      <c r="AC372" s="250"/>
      <c r="AD372" s="250"/>
      <c r="AE372" s="250"/>
      <c r="AF372" s="250"/>
      <c r="AG372" s="250"/>
      <c r="AH372" s="250"/>
      <c r="AI372" s="250"/>
      <c r="AJ372" s="250"/>
      <c r="AK372" s="250"/>
      <c r="AL372" s="250"/>
      <c r="AM372" s="250"/>
      <c r="AN372" s="250"/>
      <c r="AO372" s="250"/>
      <c r="AP372" s="250"/>
      <c r="AQ372" s="250"/>
      <c r="AR372" s="250"/>
      <c r="AS372" s="250"/>
      <c r="AT372" s="250"/>
      <c r="AU372" s="250"/>
      <c r="AV372" s="250"/>
      <c r="AW372" s="250"/>
      <c r="AX372" s="250"/>
      <c r="AY372" s="250"/>
      <c r="AZ372" s="250"/>
      <c r="BA372" s="250"/>
      <c r="BB372" s="250"/>
      <c r="BC372" s="250"/>
      <c r="BD372" s="250"/>
      <c r="BE372" s="250"/>
      <c r="BF372" s="250"/>
      <c r="BG372" s="250"/>
      <c r="BH372" s="250"/>
      <c r="BI372" s="250"/>
      <c r="BJ372" s="250"/>
      <c r="BK372" s="250"/>
      <c r="BL372" s="250"/>
      <c r="BM372" s="250"/>
      <c r="BN372" s="250"/>
      <c r="BO372" s="250"/>
      <c r="BP372" s="250"/>
      <c r="BQ372" s="250"/>
      <c r="BR372" s="250"/>
      <c r="BS372" s="250"/>
      <c r="BT372" s="250"/>
      <c r="BU372" s="250"/>
      <c r="BV372" s="250"/>
      <c r="BW372" s="250"/>
      <c r="BX372" s="250"/>
      <c r="BY372" s="250"/>
      <c r="BZ372" s="250"/>
      <c r="CA372" s="250"/>
      <c r="CB372" s="250"/>
      <c r="CC372" s="250"/>
      <c r="CD372" s="250"/>
      <c r="CE372" s="250"/>
      <c r="CF372" s="250"/>
      <c r="CG372" s="250"/>
      <c r="CH372" s="250"/>
      <c r="CI372" s="250"/>
      <c r="CJ372" s="250"/>
      <c r="CK372" s="250"/>
      <c r="CL372" s="250"/>
      <c r="CM372" s="250"/>
      <c r="CN372" s="250"/>
      <c r="CO372" s="250"/>
      <c r="CP372" s="250"/>
      <c r="CQ372" s="250"/>
      <c r="CR372" s="250"/>
      <c r="CS372" s="250"/>
      <c r="CT372" s="250"/>
      <c r="CU372" s="250"/>
      <c r="CV372" s="250"/>
      <c r="CW372" s="250"/>
      <c r="CX372" s="250"/>
      <c r="CY372" s="250"/>
      <c r="CZ372" s="250"/>
      <c r="DA372" s="250"/>
      <c r="DB372" s="250"/>
      <c r="DC372" s="250"/>
      <c r="DD372" s="250"/>
      <c r="DE372" s="250"/>
      <c r="DF372" s="250"/>
      <c r="DG372" s="250"/>
      <c r="DH372" s="250"/>
      <c r="DI372" s="250"/>
      <c r="DJ372" s="250"/>
      <c r="DK372" s="250"/>
      <c r="DL372" s="250"/>
      <c r="DM372" s="250"/>
      <c r="DN372" s="250"/>
      <c r="DO372" s="250"/>
      <c r="DP372" s="250"/>
      <c r="DQ372" s="250"/>
      <c r="DR372" s="250"/>
      <c r="DS372" s="250"/>
      <c r="DT372" s="250"/>
      <c r="DU372" s="250"/>
      <c r="DV372" s="250"/>
      <c r="DW372" s="250"/>
      <c r="DX372" s="250"/>
      <c r="DY372" s="250"/>
      <c r="DZ372" s="250"/>
      <c r="EA372" s="250"/>
      <c r="EB372" s="250"/>
      <c r="EC372" s="250"/>
      <c r="ED372" s="250"/>
      <c r="EE372" s="250"/>
      <c r="EF372" s="250"/>
      <c r="EG372" s="250"/>
      <c r="EH372" s="250"/>
      <c r="EI372" s="250"/>
      <c r="EJ372" s="250"/>
      <c r="EK372" s="250"/>
      <c r="EL372" s="250"/>
      <c r="EM372" s="250"/>
      <c r="EN372" s="250"/>
      <c r="EO372" s="250"/>
      <c r="EP372" s="250"/>
      <c r="EQ372" s="250"/>
      <c r="ER372" s="250"/>
      <c r="ES372" s="250"/>
      <c r="ET372" s="250"/>
      <c r="EU372" s="250"/>
      <c r="EV372" s="250"/>
      <c r="EW372" s="250"/>
      <c r="EX372" s="250"/>
      <c r="EY372" s="250"/>
      <c r="EZ372" s="250"/>
      <c r="FA372" s="250"/>
      <c r="FB372" s="250"/>
      <c r="FC372" s="250"/>
      <c r="FD372" s="250"/>
      <c r="FE372" s="250"/>
      <c r="FF372" s="250"/>
      <c r="FG372" s="250"/>
      <c r="FH372" s="250"/>
      <c r="FI372" s="250"/>
      <c r="FJ372" s="250"/>
      <c r="FK372" s="250"/>
      <c r="FL372" s="250"/>
      <c r="FM372" s="250"/>
      <c r="FN372" s="250"/>
      <c r="FO372" s="250"/>
      <c r="FP372" s="250"/>
      <c r="FQ372" s="250"/>
      <c r="FR372" s="250"/>
      <c r="FS372" s="250"/>
      <c r="FT372" s="250"/>
      <c r="FU372" s="250"/>
      <c r="FV372" s="250"/>
      <c r="FW372" s="250"/>
      <c r="FX372" s="250"/>
      <c r="FY372" s="250"/>
      <c r="FZ372" s="250"/>
      <c r="GA372" s="250"/>
      <c r="GB372" s="250"/>
      <c r="GC372" s="250"/>
      <c r="GD372" s="250"/>
      <c r="GE372" s="250"/>
      <c r="GF372" s="250"/>
      <c r="GG372" s="250"/>
      <c r="GH372" s="250"/>
      <c r="GI372" s="250"/>
      <c r="GJ372" s="250"/>
      <c r="GK372" s="250"/>
      <c r="GL372" s="250"/>
      <c r="GM372" s="250"/>
      <c r="GN372" s="250"/>
      <c r="GO372" s="250"/>
      <c r="GP372" s="250"/>
      <c r="GQ372" s="250"/>
      <c r="GR372" s="250"/>
      <c r="GS372" s="250"/>
      <c r="GT372" s="250"/>
      <c r="GU372" s="250"/>
      <c r="GV372" s="250"/>
      <c r="GW372" s="250"/>
      <c r="GX372" s="250"/>
      <c r="GY372" s="250"/>
      <c r="GZ372" s="250"/>
      <c r="HA372" s="250"/>
      <c r="HB372" s="250"/>
      <c r="HC372" s="250"/>
      <c r="HD372" s="250"/>
      <c r="HE372" s="250"/>
      <c r="HF372" s="250"/>
      <c r="HG372" s="250"/>
      <c r="HH372" s="250"/>
      <c r="HI372" s="250"/>
      <c r="HJ372" s="250"/>
      <c r="HK372" s="250"/>
      <c r="HL372" s="250"/>
      <c r="HM372" s="250"/>
      <c r="HN372" s="250"/>
      <c r="HO372" s="250"/>
      <c r="HP372" s="250"/>
      <c r="HQ372" s="250"/>
      <c r="HR372" s="250"/>
      <c r="HS372" s="250"/>
      <c r="HT372" s="250"/>
      <c r="HU372" s="250"/>
      <c r="HV372" s="250"/>
      <c r="HW372" s="250"/>
      <c r="HX372" s="250"/>
      <c r="HY372" s="250"/>
      <c r="HZ372" s="250"/>
      <c r="IA372" s="250"/>
      <c r="IB372" s="250"/>
      <c r="IC372" s="250"/>
      <c r="ID372" s="250"/>
      <c r="IE372" s="250"/>
      <c r="IF372" s="250"/>
      <c r="IG372" s="250"/>
      <c r="IH372" s="250"/>
      <c r="II372" s="250"/>
      <c r="IJ372" s="250"/>
      <c r="IK372" s="250"/>
      <c r="IL372" s="250"/>
      <c r="IM372" s="250"/>
      <c r="IN372" s="250"/>
      <c r="IO372" s="250"/>
      <c r="IP372" s="250"/>
      <c r="IQ372" s="250"/>
      <c r="IR372" s="250"/>
      <c r="IS372" s="250"/>
      <c r="IT372" s="250"/>
      <c r="IU372" s="250"/>
      <c r="IV372" s="250"/>
    </row>
    <row r="373" s="524" customFormat="1" ht="15.75" hidden="1" spans="1:256">
      <c r="A373" s="353" t="s">
        <v>4593</v>
      </c>
      <c r="B373" s="307" t="s">
        <v>4594</v>
      </c>
      <c r="C373" s="365">
        <f ca="1">SUMIF(表1.2024年公共财政收入决算表!$A$6:$A$387,A373,表1.2024年公共财政收入决算表!$E$6:$E$387)</f>
        <v>0</v>
      </c>
      <c r="D373" s="365">
        <f t="shared" ref="D373:D376" si="99">SUM(E373:F373)</f>
        <v>0</v>
      </c>
      <c r="E373" s="365"/>
      <c r="F373" s="365"/>
      <c r="G373" s="348">
        <f ca="1" t="shared" ref="G373:G376" si="100">D373-C373</f>
        <v>0</v>
      </c>
      <c r="H373" s="348" t="str">
        <f ca="1" t="shared" si="91"/>
        <v/>
      </c>
      <c r="I373" s="22" t="str">
        <f ca="1" t="shared" si="92"/>
        <v>否</v>
      </c>
      <c r="J373" s="547" t="str">
        <f t="shared" ref="J373:J376" si="101">LEFT(A373,5)</f>
        <v>11006</v>
      </c>
      <c r="K373" s="93" t="str">
        <f t="shared" si="97"/>
        <v>项</v>
      </c>
      <c r="L373" s="329"/>
      <c r="M373" s="329"/>
      <c r="N373" s="329"/>
      <c r="O373" s="329"/>
      <c r="P373" s="329"/>
      <c r="Q373" s="329"/>
      <c r="R373" s="329"/>
      <c r="S373" s="329"/>
      <c r="T373" s="329"/>
      <c r="U373" s="329"/>
      <c r="V373" s="329"/>
      <c r="W373" s="329"/>
      <c r="X373" s="329"/>
      <c r="Y373" s="329"/>
      <c r="Z373" s="329"/>
      <c r="AA373" s="329"/>
      <c r="AB373" s="329"/>
      <c r="AC373" s="329"/>
      <c r="AD373" s="329"/>
      <c r="AE373" s="329"/>
      <c r="AF373" s="329"/>
      <c r="AG373" s="329"/>
      <c r="AH373" s="329"/>
      <c r="AI373" s="329"/>
      <c r="AJ373" s="329"/>
      <c r="AK373" s="329"/>
      <c r="AL373" s="329"/>
      <c r="AM373" s="329"/>
      <c r="AN373" s="329"/>
      <c r="AO373" s="329"/>
      <c r="AP373" s="329"/>
      <c r="AQ373" s="329"/>
      <c r="AR373" s="329"/>
      <c r="AS373" s="329"/>
      <c r="AT373" s="329"/>
      <c r="AU373" s="329"/>
      <c r="AV373" s="329"/>
      <c r="AW373" s="329"/>
      <c r="AX373" s="329"/>
      <c r="AY373" s="329"/>
      <c r="AZ373" s="329"/>
      <c r="BA373" s="329"/>
      <c r="BB373" s="329"/>
      <c r="BC373" s="329"/>
      <c r="BD373" s="329"/>
      <c r="BE373" s="329"/>
      <c r="BF373" s="329"/>
      <c r="BG373" s="329"/>
      <c r="BH373" s="329"/>
      <c r="BI373" s="329"/>
      <c r="BJ373" s="329"/>
      <c r="BK373" s="329"/>
      <c r="BL373" s="329"/>
      <c r="BM373" s="329"/>
      <c r="BN373" s="329"/>
      <c r="BO373" s="329"/>
      <c r="BP373" s="329"/>
      <c r="BQ373" s="329"/>
      <c r="BR373" s="329"/>
      <c r="BS373" s="329"/>
      <c r="BT373" s="329"/>
      <c r="BU373" s="329"/>
      <c r="BV373" s="329"/>
      <c r="BW373" s="329"/>
      <c r="BX373" s="329"/>
      <c r="BY373" s="329"/>
      <c r="BZ373" s="329"/>
      <c r="CA373" s="329"/>
      <c r="CB373" s="329"/>
      <c r="CC373" s="329"/>
      <c r="CD373" s="329"/>
      <c r="CE373" s="329"/>
      <c r="CF373" s="329"/>
      <c r="CG373" s="329"/>
      <c r="CH373" s="329"/>
      <c r="CI373" s="329"/>
      <c r="CJ373" s="329"/>
      <c r="CK373" s="329"/>
      <c r="CL373" s="329"/>
      <c r="CM373" s="329"/>
      <c r="CN373" s="329"/>
      <c r="CO373" s="329"/>
      <c r="CP373" s="329"/>
      <c r="CQ373" s="329"/>
      <c r="CR373" s="329"/>
      <c r="CS373" s="329"/>
      <c r="CT373" s="329"/>
      <c r="CU373" s="329"/>
      <c r="CV373" s="329"/>
      <c r="CW373" s="329"/>
      <c r="CX373" s="329"/>
      <c r="CY373" s="329"/>
      <c r="CZ373" s="329"/>
      <c r="DA373" s="329"/>
      <c r="DB373" s="329"/>
      <c r="DC373" s="329"/>
      <c r="DD373" s="329"/>
      <c r="DE373" s="329"/>
      <c r="DF373" s="329"/>
      <c r="DG373" s="329"/>
      <c r="DH373" s="329"/>
      <c r="DI373" s="329"/>
      <c r="DJ373" s="329"/>
      <c r="DK373" s="329"/>
      <c r="DL373" s="329"/>
      <c r="DM373" s="329"/>
      <c r="DN373" s="329"/>
      <c r="DO373" s="329"/>
      <c r="DP373" s="329"/>
      <c r="DQ373" s="329"/>
      <c r="DR373" s="329"/>
      <c r="DS373" s="329"/>
      <c r="DT373" s="329"/>
      <c r="DU373" s="329"/>
      <c r="DV373" s="329"/>
      <c r="DW373" s="329"/>
      <c r="DX373" s="329"/>
      <c r="DY373" s="329"/>
      <c r="DZ373" s="329"/>
      <c r="EA373" s="329"/>
      <c r="EB373" s="329"/>
      <c r="EC373" s="329"/>
      <c r="ED373" s="329"/>
      <c r="EE373" s="329"/>
      <c r="EF373" s="329"/>
      <c r="EG373" s="329"/>
      <c r="EH373" s="329"/>
      <c r="EI373" s="329"/>
      <c r="EJ373" s="329"/>
      <c r="EK373" s="329"/>
      <c r="EL373" s="329"/>
      <c r="EM373" s="329"/>
      <c r="EN373" s="329"/>
      <c r="EO373" s="329"/>
      <c r="EP373" s="329"/>
      <c r="EQ373" s="329"/>
      <c r="ER373" s="329"/>
      <c r="ES373" s="329"/>
      <c r="ET373" s="329"/>
      <c r="EU373" s="329"/>
      <c r="EV373" s="329"/>
      <c r="EW373" s="329"/>
      <c r="EX373" s="329"/>
      <c r="EY373" s="329"/>
      <c r="EZ373" s="329"/>
      <c r="FA373" s="329"/>
      <c r="FB373" s="329"/>
      <c r="FC373" s="329"/>
      <c r="FD373" s="329"/>
      <c r="FE373" s="329"/>
      <c r="FF373" s="329"/>
      <c r="FG373" s="329"/>
      <c r="FH373" s="329"/>
      <c r="FI373" s="329"/>
      <c r="FJ373" s="329"/>
      <c r="FK373" s="329"/>
      <c r="FL373" s="329"/>
      <c r="FM373" s="329"/>
      <c r="FN373" s="329"/>
      <c r="FO373" s="329"/>
      <c r="FP373" s="329"/>
      <c r="FQ373" s="329"/>
      <c r="FR373" s="329"/>
      <c r="FS373" s="329"/>
      <c r="FT373" s="329"/>
      <c r="FU373" s="329"/>
      <c r="FV373" s="329"/>
      <c r="FW373" s="329"/>
      <c r="FX373" s="329"/>
      <c r="FY373" s="329"/>
      <c r="FZ373" s="329"/>
      <c r="GA373" s="329"/>
      <c r="GB373" s="329"/>
      <c r="GC373" s="329"/>
      <c r="GD373" s="329"/>
      <c r="GE373" s="329"/>
      <c r="GF373" s="329"/>
      <c r="GG373" s="329"/>
      <c r="GH373" s="329"/>
      <c r="GI373" s="329"/>
      <c r="GJ373" s="329"/>
      <c r="GK373" s="329"/>
      <c r="GL373" s="329"/>
      <c r="GM373" s="329"/>
      <c r="GN373" s="329"/>
      <c r="GO373" s="329"/>
      <c r="GP373" s="329"/>
      <c r="GQ373" s="329"/>
      <c r="GR373" s="329"/>
      <c r="GS373" s="329"/>
      <c r="GT373" s="329"/>
      <c r="GU373" s="329"/>
      <c r="GV373" s="329"/>
      <c r="GW373" s="329"/>
      <c r="GX373" s="329"/>
      <c r="GY373" s="329"/>
      <c r="GZ373" s="329"/>
      <c r="HA373" s="329"/>
      <c r="HB373" s="329"/>
      <c r="HC373" s="329"/>
      <c r="HD373" s="329"/>
      <c r="HE373" s="329"/>
      <c r="HF373" s="329"/>
      <c r="HG373" s="329"/>
      <c r="HH373" s="329"/>
      <c r="HI373" s="329"/>
      <c r="HJ373" s="329"/>
      <c r="HK373" s="329"/>
      <c r="HL373" s="329"/>
      <c r="HM373" s="329"/>
      <c r="HN373" s="329"/>
      <c r="HO373" s="329"/>
      <c r="HP373" s="329"/>
      <c r="HQ373" s="329"/>
      <c r="HR373" s="329"/>
      <c r="HS373" s="329"/>
      <c r="HT373" s="329"/>
      <c r="HU373" s="329"/>
      <c r="HV373" s="329"/>
      <c r="HW373" s="329"/>
      <c r="HX373" s="329"/>
      <c r="HY373" s="329"/>
      <c r="HZ373" s="329"/>
      <c r="IA373" s="329"/>
      <c r="IB373" s="329"/>
      <c r="IC373" s="329"/>
      <c r="ID373" s="329"/>
      <c r="IE373" s="329"/>
      <c r="IF373" s="329"/>
      <c r="IG373" s="329"/>
      <c r="IH373" s="329"/>
      <c r="II373" s="329"/>
      <c r="IJ373" s="329"/>
      <c r="IK373" s="329"/>
      <c r="IL373" s="329"/>
      <c r="IM373" s="329"/>
      <c r="IN373" s="329"/>
      <c r="IO373" s="329"/>
      <c r="IP373" s="329"/>
      <c r="IQ373" s="329"/>
      <c r="IR373" s="329"/>
      <c r="IS373" s="329"/>
      <c r="IT373" s="329"/>
      <c r="IU373" s="329"/>
      <c r="IV373" s="329"/>
    </row>
    <row r="374" s="524" customFormat="1" ht="15.75" hidden="1" spans="1:256">
      <c r="A374" s="353" t="s">
        <v>4595</v>
      </c>
      <c r="B374" s="307" t="s">
        <v>4596</v>
      </c>
      <c r="C374" s="365">
        <f ca="1">SUMIF(表1.2024年公共财政收入决算表!$A$6:$A$387,A374,表1.2024年公共财政收入决算表!$E$6:$E$387)</f>
        <v>0</v>
      </c>
      <c r="D374" s="365">
        <f t="shared" si="99"/>
        <v>0</v>
      </c>
      <c r="E374" s="365"/>
      <c r="F374" s="365"/>
      <c r="G374" s="348">
        <f ca="1" t="shared" si="100"/>
        <v>0</v>
      </c>
      <c r="H374" s="348" t="str">
        <f ca="1" t="shared" si="91"/>
        <v/>
      </c>
      <c r="I374" s="22" t="str">
        <f ca="1" t="shared" si="92"/>
        <v>否</v>
      </c>
      <c r="J374" s="547" t="str">
        <f t="shared" si="101"/>
        <v>11006</v>
      </c>
      <c r="K374" s="93" t="str">
        <f t="shared" si="97"/>
        <v>项</v>
      </c>
      <c r="L374" s="329"/>
      <c r="M374" s="329"/>
      <c r="N374" s="329"/>
      <c r="O374" s="329"/>
      <c r="P374" s="329"/>
      <c r="Q374" s="329"/>
      <c r="R374" s="329"/>
      <c r="S374" s="329"/>
      <c r="T374" s="329"/>
      <c r="U374" s="329"/>
      <c r="V374" s="329"/>
      <c r="W374" s="329"/>
      <c r="X374" s="329"/>
      <c r="Y374" s="329"/>
      <c r="Z374" s="329"/>
      <c r="AA374" s="329"/>
      <c r="AB374" s="329"/>
      <c r="AC374" s="329"/>
      <c r="AD374" s="329"/>
      <c r="AE374" s="329"/>
      <c r="AF374" s="329"/>
      <c r="AG374" s="329"/>
      <c r="AH374" s="329"/>
      <c r="AI374" s="329"/>
      <c r="AJ374" s="329"/>
      <c r="AK374" s="329"/>
      <c r="AL374" s="329"/>
      <c r="AM374" s="329"/>
      <c r="AN374" s="329"/>
      <c r="AO374" s="329"/>
      <c r="AP374" s="329"/>
      <c r="AQ374" s="329"/>
      <c r="AR374" s="329"/>
      <c r="AS374" s="329"/>
      <c r="AT374" s="329"/>
      <c r="AU374" s="329"/>
      <c r="AV374" s="329"/>
      <c r="AW374" s="329"/>
      <c r="AX374" s="329"/>
      <c r="AY374" s="329"/>
      <c r="AZ374" s="329"/>
      <c r="BA374" s="329"/>
      <c r="BB374" s="329"/>
      <c r="BC374" s="329"/>
      <c r="BD374" s="329"/>
      <c r="BE374" s="329"/>
      <c r="BF374" s="329"/>
      <c r="BG374" s="329"/>
      <c r="BH374" s="329"/>
      <c r="BI374" s="329"/>
      <c r="BJ374" s="329"/>
      <c r="BK374" s="329"/>
      <c r="BL374" s="329"/>
      <c r="BM374" s="329"/>
      <c r="BN374" s="329"/>
      <c r="BO374" s="329"/>
      <c r="BP374" s="329"/>
      <c r="BQ374" s="329"/>
      <c r="BR374" s="329"/>
      <c r="BS374" s="329"/>
      <c r="BT374" s="329"/>
      <c r="BU374" s="329"/>
      <c r="BV374" s="329"/>
      <c r="BW374" s="329"/>
      <c r="BX374" s="329"/>
      <c r="BY374" s="329"/>
      <c r="BZ374" s="329"/>
      <c r="CA374" s="329"/>
      <c r="CB374" s="329"/>
      <c r="CC374" s="329"/>
      <c r="CD374" s="329"/>
      <c r="CE374" s="329"/>
      <c r="CF374" s="329"/>
      <c r="CG374" s="329"/>
      <c r="CH374" s="329"/>
      <c r="CI374" s="329"/>
      <c r="CJ374" s="329"/>
      <c r="CK374" s="329"/>
      <c r="CL374" s="329"/>
      <c r="CM374" s="329"/>
      <c r="CN374" s="329"/>
      <c r="CO374" s="329"/>
      <c r="CP374" s="329"/>
      <c r="CQ374" s="329"/>
      <c r="CR374" s="329"/>
      <c r="CS374" s="329"/>
      <c r="CT374" s="329"/>
      <c r="CU374" s="329"/>
      <c r="CV374" s="329"/>
      <c r="CW374" s="329"/>
      <c r="CX374" s="329"/>
      <c r="CY374" s="329"/>
      <c r="CZ374" s="329"/>
      <c r="DA374" s="329"/>
      <c r="DB374" s="329"/>
      <c r="DC374" s="329"/>
      <c r="DD374" s="329"/>
      <c r="DE374" s="329"/>
      <c r="DF374" s="329"/>
      <c r="DG374" s="329"/>
      <c r="DH374" s="329"/>
      <c r="DI374" s="329"/>
      <c r="DJ374" s="329"/>
      <c r="DK374" s="329"/>
      <c r="DL374" s="329"/>
      <c r="DM374" s="329"/>
      <c r="DN374" s="329"/>
      <c r="DO374" s="329"/>
      <c r="DP374" s="329"/>
      <c r="DQ374" s="329"/>
      <c r="DR374" s="329"/>
      <c r="DS374" s="329"/>
      <c r="DT374" s="329"/>
      <c r="DU374" s="329"/>
      <c r="DV374" s="329"/>
      <c r="DW374" s="329"/>
      <c r="DX374" s="329"/>
      <c r="DY374" s="329"/>
      <c r="DZ374" s="329"/>
      <c r="EA374" s="329"/>
      <c r="EB374" s="329"/>
      <c r="EC374" s="329"/>
      <c r="ED374" s="329"/>
      <c r="EE374" s="329"/>
      <c r="EF374" s="329"/>
      <c r="EG374" s="329"/>
      <c r="EH374" s="329"/>
      <c r="EI374" s="329"/>
      <c r="EJ374" s="329"/>
      <c r="EK374" s="329"/>
      <c r="EL374" s="329"/>
      <c r="EM374" s="329"/>
      <c r="EN374" s="329"/>
      <c r="EO374" s="329"/>
      <c r="EP374" s="329"/>
      <c r="EQ374" s="329"/>
      <c r="ER374" s="329"/>
      <c r="ES374" s="329"/>
      <c r="ET374" s="329"/>
      <c r="EU374" s="329"/>
      <c r="EV374" s="329"/>
      <c r="EW374" s="329"/>
      <c r="EX374" s="329"/>
      <c r="EY374" s="329"/>
      <c r="EZ374" s="329"/>
      <c r="FA374" s="329"/>
      <c r="FB374" s="329"/>
      <c r="FC374" s="329"/>
      <c r="FD374" s="329"/>
      <c r="FE374" s="329"/>
      <c r="FF374" s="329"/>
      <c r="FG374" s="329"/>
      <c r="FH374" s="329"/>
      <c r="FI374" s="329"/>
      <c r="FJ374" s="329"/>
      <c r="FK374" s="329"/>
      <c r="FL374" s="329"/>
      <c r="FM374" s="329"/>
      <c r="FN374" s="329"/>
      <c r="FO374" s="329"/>
      <c r="FP374" s="329"/>
      <c r="FQ374" s="329"/>
      <c r="FR374" s="329"/>
      <c r="FS374" s="329"/>
      <c r="FT374" s="329"/>
      <c r="FU374" s="329"/>
      <c r="FV374" s="329"/>
      <c r="FW374" s="329"/>
      <c r="FX374" s="329"/>
      <c r="FY374" s="329"/>
      <c r="FZ374" s="329"/>
      <c r="GA374" s="329"/>
      <c r="GB374" s="329"/>
      <c r="GC374" s="329"/>
      <c r="GD374" s="329"/>
      <c r="GE374" s="329"/>
      <c r="GF374" s="329"/>
      <c r="GG374" s="329"/>
      <c r="GH374" s="329"/>
      <c r="GI374" s="329"/>
      <c r="GJ374" s="329"/>
      <c r="GK374" s="329"/>
      <c r="GL374" s="329"/>
      <c r="GM374" s="329"/>
      <c r="GN374" s="329"/>
      <c r="GO374" s="329"/>
      <c r="GP374" s="329"/>
      <c r="GQ374" s="329"/>
      <c r="GR374" s="329"/>
      <c r="GS374" s="329"/>
      <c r="GT374" s="329"/>
      <c r="GU374" s="329"/>
      <c r="GV374" s="329"/>
      <c r="GW374" s="329"/>
      <c r="GX374" s="329"/>
      <c r="GY374" s="329"/>
      <c r="GZ374" s="329"/>
      <c r="HA374" s="329"/>
      <c r="HB374" s="329"/>
      <c r="HC374" s="329"/>
      <c r="HD374" s="329"/>
      <c r="HE374" s="329"/>
      <c r="HF374" s="329"/>
      <c r="HG374" s="329"/>
      <c r="HH374" s="329"/>
      <c r="HI374" s="329"/>
      <c r="HJ374" s="329"/>
      <c r="HK374" s="329"/>
      <c r="HL374" s="329"/>
      <c r="HM374" s="329"/>
      <c r="HN374" s="329"/>
      <c r="HO374" s="329"/>
      <c r="HP374" s="329"/>
      <c r="HQ374" s="329"/>
      <c r="HR374" s="329"/>
      <c r="HS374" s="329"/>
      <c r="HT374" s="329"/>
      <c r="HU374" s="329"/>
      <c r="HV374" s="329"/>
      <c r="HW374" s="329"/>
      <c r="HX374" s="329"/>
      <c r="HY374" s="329"/>
      <c r="HZ374" s="329"/>
      <c r="IA374" s="329"/>
      <c r="IB374" s="329"/>
      <c r="IC374" s="329"/>
      <c r="ID374" s="329"/>
      <c r="IE374" s="329"/>
      <c r="IF374" s="329"/>
      <c r="IG374" s="329"/>
      <c r="IH374" s="329"/>
      <c r="II374" s="329"/>
      <c r="IJ374" s="329"/>
      <c r="IK374" s="329"/>
      <c r="IL374" s="329"/>
      <c r="IM374" s="329"/>
      <c r="IN374" s="329"/>
      <c r="IO374" s="329"/>
      <c r="IP374" s="329"/>
      <c r="IQ374" s="329"/>
      <c r="IR374" s="329"/>
      <c r="IS374" s="329"/>
      <c r="IT374" s="329"/>
      <c r="IU374" s="329"/>
      <c r="IV374" s="329"/>
    </row>
    <row r="375" s="70" customFormat="1" spans="1:256">
      <c r="A375" s="553" t="s">
        <v>4597</v>
      </c>
      <c r="B375" s="279" t="s">
        <v>6966</v>
      </c>
      <c r="C375" s="541">
        <f ca="1">表1.2024年公共财政收入决算表!E373</f>
        <v>2981</v>
      </c>
      <c r="D375" s="541">
        <f ca="1">SUMIF($J376:$J$390,$A375,D376:D$390)</f>
        <v>1254</v>
      </c>
      <c r="E375" s="541">
        <f ca="1">SUMIF($J376:$J$390,$A375,E376:E$390)</f>
        <v>0</v>
      </c>
      <c r="F375" s="541">
        <f ca="1">SUMIF($J376:$J$390,$A375,F376:F$390)</f>
        <v>1254</v>
      </c>
      <c r="G375" s="541">
        <f ca="1">SUMIF($J376:$J$390,$A375,G376:G$390)</f>
        <v>-1727</v>
      </c>
      <c r="H375" s="541" t="str">
        <f ca="1" t="shared" si="91"/>
        <v>-57.9%</v>
      </c>
      <c r="I375" s="22" t="str">
        <f ca="1" t="shared" si="92"/>
        <v>是</v>
      </c>
      <c r="J375" s="546" t="str">
        <f t="shared" si="98"/>
        <v>110</v>
      </c>
      <c r="K375" s="93" t="str">
        <f t="shared" si="97"/>
        <v>款</v>
      </c>
      <c r="L375" s="545">
        <v>1</v>
      </c>
      <c r="M375" s="230"/>
      <c r="N375" s="230"/>
      <c r="O375" s="230"/>
      <c r="P375" s="230"/>
      <c r="Q375" s="230"/>
      <c r="R375" s="230"/>
      <c r="S375" s="230"/>
      <c r="T375" s="230"/>
      <c r="U375" s="230"/>
      <c r="V375" s="230"/>
      <c r="W375" s="230"/>
      <c r="X375" s="230"/>
      <c r="Y375" s="230"/>
      <c r="Z375" s="230"/>
      <c r="AA375" s="230"/>
      <c r="AB375" s="230"/>
      <c r="AC375" s="230"/>
      <c r="AD375" s="230"/>
      <c r="AE375" s="230"/>
      <c r="AF375" s="230"/>
      <c r="AG375" s="230"/>
      <c r="AH375" s="230"/>
      <c r="AI375" s="230"/>
      <c r="AJ375" s="230"/>
      <c r="AK375" s="230"/>
      <c r="AL375" s="230"/>
      <c r="AM375" s="230"/>
      <c r="AN375" s="230"/>
      <c r="AO375" s="230"/>
      <c r="AP375" s="230"/>
      <c r="AQ375" s="230"/>
      <c r="AR375" s="230"/>
      <c r="AS375" s="230"/>
      <c r="AT375" s="230"/>
      <c r="AU375" s="230"/>
      <c r="AV375" s="230"/>
      <c r="AW375" s="230"/>
      <c r="AX375" s="230"/>
      <c r="AY375" s="230"/>
      <c r="AZ375" s="230"/>
      <c r="BA375" s="230"/>
      <c r="BB375" s="230"/>
      <c r="BC375" s="230"/>
      <c r="BD375" s="230"/>
      <c r="BE375" s="230"/>
      <c r="BF375" s="230"/>
      <c r="BG375" s="230"/>
      <c r="BH375" s="230"/>
      <c r="BI375" s="230"/>
      <c r="BJ375" s="230"/>
      <c r="BK375" s="230"/>
      <c r="BL375" s="230"/>
      <c r="BM375" s="230"/>
      <c r="BN375" s="230"/>
      <c r="BO375" s="230"/>
      <c r="BP375" s="230"/>
      <c r="BQ375" s="230"/>
      <c r="BR375" s="230"/>
      <c r="BS375" s="230"/>
      <c r="BT375" s="230"/>
      <c r="BU375" s="230"/>
      <c r="BV375" s="230"/>
      <c r="BW375" s="230"/>
      <c r="BX375" s="230"/>
      <c r="BY375" s="230"/>
      <c r="BZ375" s="230"/>
      <c r="CA375" s="230"/>
      <c r="CB375" s="230"/>
      <c r="CC375" s="230"/>
      <c r="CD375" s="230"/>
      <c r="CE375" s="230"/>
      <c r="CF375" s="230"/>
      <c r="CG375" s="230"/>
      <c r="CH375" s="230"/>
      <c r="CI375" s="230"/>
      <c r="CJ375" s="230"/>
      <c r="CK375" s="230"/>
      <c r="CL375" s="230"/>
      <c r="CM375" s="230"/>
      <c r="CN375" s="230"/>
      <c r="CO375" s="230"/>
      <c r="CP375" s="230"/>
      <c r="CQ375" s="230"/>
      <c r="CR375" s="230"/>
      <c r="CS375" s="230"/>
      <c r="CT375" s="230"/>
      <c r="CU375" s="230"/>
      <c r="CV375" s="230"/>
      <c r="CW375" s="230"/>
      <c r="CX375" s="230"/>
      <c r="CY375" s="230"/>
      <c r="CZ375" s="230"/>
      <c r="DA375" s="230"/>
      <c r="DB375" s="230"/>
      <c r="DC375" s="230"/>
      <c r="DD375" s="230"/>
      <c r="DE375" s="230"/>
      <c r="DF375" s="230"/>
      <c r="DG375" s="230"/>
      <c r="DH375" s="230"/>
      <c r="DI375" s="230"/>
      <c r="DJ375" s="230"/>
      <c r="DK375" s="230"/>
      <c r="DL375" s="230"/>
      <c r="DM375" s="230"/>
      <c r="DN375" s="230"/>
      <c r="DO375" s="230"/>
      <c r="DP375" s="230"/>
      <c r="DQ375" s="230"/>
      <c r="DR375" s="230"/>
      <c r="DS375" s="230"/>
      <c r="DT375" s="230"/>
      <c r="DU375" s="230"/>
      <c r="DV375" s="230"/>
      <c r="DW375" s="230"/>
      <c r="DX375" s="230"/>
      <c r="DY375" s="230"/>
      <c r="DZ375" s="230"/>
      <c r="EA375" s="230"/>
      <c r="EB375" s="230"/>
      <c r="EC375" s="230"/>
      <c r="ED375" s="230"/>
      <c r="EE375" s="230"/>
      <c r="EF375" s="230"/>
      <c r="EG375" s="230"/>
      <c r="EH375" s="230"/>
      <c r="EI375" s="230"/>
      <c r="EJ375" s="230"/>
      <c r="EK375" s="230"/>
      <c r="EL375" s="230"/>
      <c r="EM375" s="230"/>
      <c r="EN375" s="230"/>
      <c r="EO375" s="230"/>
      <c r="EP375" s="230"/>
      <c r="EQ375" s="230"/>
      <c r="ER375" s="230"/>
      <c r="ES375" s="230"/>
      <c r="ET375" s="230"/>
      <c r="EU375" s="230"/>
      <c r="EV375" s="230"/>
      <c r="EW375" s="230"/>
      <c r="EX375" s="230"/>
      <c r="EY375" s="230"/>
      <c r="EZ375" s="230"/>
      <c r="FA375" s="230"/>
      <c r="FB375" s="230"/>
      <c r="FC375" s="230"/>
      <c r="FD375" s="230"/>
      <c r="FE375" s="230"/>
      <c r="FF375" s="230"/>
      <c r="FG375" s="230"/>
      <c r="FH375" s="230"/>
      <c r="FI375" s="230"/>
      <c r="FJ375" s="230"/>
      <c r="FK375" s="230"/>
      <c r="FL375" s="230"/>
      <c r="FM375" s="230"/>
      <c r="FN375" s="230"/>
      <c r="FO375" s="230"/>
      <c r="FP375" s="230"/>
      <c r="FQ375" s="230"/>
      <c r="FR375" s="230"/>
      <c r="FS375" s="230"/>
      <c r="FT375" s="230"/>
      <c r="FU375" s="230"/>
      <c r="FV375" s="230"/>
      <c r="FW375" s="230"/>
      <c r="FX375" s="230"/>
      <c r="FY375" s="230"/>
      <c r="FZ375" s="230"/>
      <c r="GA375" s="230"/>
      <c r="GB375" s="230"/>
      <c r="GC375" s="230"/>
      <c r="GD375" s="230"/>
      <c r="GE375" s="230"/>
      <c r="GF375" s="230"/>
      <c r="GG375" s="230"/>
      <c r="GH375" s="230"/>
      <c r="GI375" s="230"/>
      <c r="GJ375" s="230"/>
      <c r="GK375" s="230"/>
      <c r="GL375" s="230"/>
      <c r="GM375" s="230"/>
      <c r="GN375" s="230"/>
      <c r="GO375" s="230"/>
      <c r="GP375" s="230"/>
      <c r="GQ375" s="230"/>
      <c r="GR375" s="230"/>
      <c r="GS375" s="230"/>
      <c r="GT375" s="230"/>
      <c r="GU375" s="230"/>
      <c r="GV375" s="230"/>
      <c r="GW375" s="230"/>
      <c r="GX375" s="230"/>
      <c r="GY375" s="230"/>
      <c r="GZ375" s="230"/>
      <c r="HA375" s="230"/>
      <c r="HB375" s="230"/>
      <c r="HC375" s="230"/>
      <c r="HD375" s="230"/>
      <c r="HE375" s="230"/>
      <c r="HF375" s="230"/>
      <c r="HG375" s="230"/>
      <c r="HH375" s="230"/>
      <c r="HI375" s="230"/>
      <c r="HJ375" s="230"/>
      <c r="HK375" s="230"/>
      <c r="HL375" s="230"/>
      <c r="HM375" s="230"/>
      <c r="HN375" s="230"/>
      <c r="HO375" s="230"/>
      <c r="HP375" s="230"/>
      <c r="HQ375" s="230"/>
      <c r="HR375" s="230"/>
      <c r="HS375" s="230"/>
      <c r="HT375" s="230"/>
      <c r="HU375" s="230"/>
      <c r="HV375" s="230"/>
      <c r="HW375" s="230"/>
      <c r="HX375" s="230"/>
      <c r="HY375" s="230"/>
      <c r="HZ375" s="230"/>
      <c r="IA375" s="230"/>
      <c r="IB375" s="230"/>
      <c r="IC375" s="230"/>
      <c r="ID375" s="230"/>
      <c r="IE375" s="230"/>
      <c r="IF375" s="230"/>
      <c r="IG375" s="230"/>
      <c r="IH375" s="230"/>
      <c r="II375" s="230"/>
      <c r="IJ375" s="230"/>
      <c r="IK375" s="230"/>
      <c r="IL375" s="230"/>
      <c r="IM375" s="230"/>
      <c r="IN375" s="230"/>
      <c r="IO375" s="230"/>
      <c r="IP375" s="230"/>
      <c r="IQ375" s="230"/>
      <c r="IR375" s="230"/>
      <c r="IS375" s="230"/>
      <c r="IT375" s="230"/>
      <c r="IU375" s="230"/>
      <c r="IV375" s="230"/>
    </row>
    <row r="376" s="525" customFormat="1" spans="1:256">
      <c r="A376" s="353" t="s">
        <v>4599</v>
      </c>
      <c r="B376" s="357" t="s">
        <v>6966</v>
      </c>
      <c r="C376" s="365">
        <f ca="1">SUMIF(表1.2024年公共财政收入决算表!$A$6:$A$387,A376,表1.2024年公共财政收入决算表!$E$6:$E$387)</f>
        <v>2981</v>
      </c>
      <c r="D376" s="365">
        <f>SUM(E376:F376)</f>
        <v>1254</v>
      </c>
      <c r="E376" s="365"/>
      <c r="F376" s="365">
        <v>1254</v>
      </c>
      <c r="G376" s="365">
        <f ca="1" t="shared" si="100"/>
        <v>-1727</v>
      </c>
      <c r="H376" s="365" t="str">
        <f ca="1" t="shared" si="91"/>
        <v>-57.9%</v>
      </c>
      <c r="I376" s="22" t="str">
        <f ca="1" t="shared" si="92"/>
        <v>是</v>
      </c>
      <c r="J376" s="566" t="str">
        <f t="shared" si="101"/>
        <v>11008</v>
      </c>
      <c r="K376" s="93" t="str">
        <f t="shared" si="97"/>
        <v>项</v>
      </c>
      <c r="L376" s="545">
        <v>1</v>
      </c>
      <c r="M376" s="329"/>
      <c r="N376" s="329"/>
      <c r="O376" s="329"/>
      <c r="P376" s="329"/>
      <c r="Q376" s="329"/>
      <c r="R376" s="329"/>
      <c r="S376" s="329"/>
      <c r="T376" s="329"/>
      <c r="U376" s="329"/>
      <c r="V376" s="329"/>
      <c r="W376" s="329"/>
      <c r="X376" s="329"/>
      <c r="Y376" s="329"/>
      <c r="Z376" s="329"/>
      <c r="AA376" s="329"/>
      <c r="AB376" s="329"/>
      <c r="AC376" s="329"/>
      <c r="AD376" s="329"/>
      <c r="AE376" s="329"/>
      <c r="AF376" s="329"/>
      <c r="AG376" s="329"/>
      <c r="AH376" s="329"/>
      <c r="AI376" s="329"/>
      <c r="AJ376" s="329"/>
      <c r="AK376" s="329"/>
      <c r="AL376" s="329"/>
      <c r="AM376" s="329"/>
      <c r="AN376" s="329"/>
      <c r="AO376" s="329"/>
      <c r="AP376" s="329"/>
      <c r="AQ376" s="329"/>
      <c r="AR376" s="329"/>
      <c r="AS376" s="329"/>
      <c r="AT376" s="329"/>
      <c r="AU376" s="329"/>
      <c r="AV376" s="329"/>
      <c r="AW376" s="329"/>
      <c r="AX376" s="329"/>
      <c r="AY376" s="329"/>
      <c r="AZ376" s="329"/>
      <c r="BA376" s="329"/>
      <c r="BB376" s="329"/>
      <c r="BC376" s="329"/>
      <c r="BD376" s="329"/>
      <c r="BE376" s="329"/>
      <c r="BF376" s="329"/>
      <c r="BG376" s="329"/>
      <c r="BH376" s="329"/>
      <c r="BI376" s="329"/>
      <c r="BJ376" s="329"/>
      <c r="BK376" s="329"/>
      <c r="BL376" s="329"/>
      <c r="BM376" s="329"/>
      <c r="BN376" s="329"/>
      <c r="BO376" s="329"/>
      <c r="BP376" s="329"/>
      <c r="BQ376" s="329"/>
      <c r="BR376" s="329"/>
      <c r="BS376" s="329"/>
      <c r="BT376" s="329"/>
      <c r="BU376" s="329"/>
      <c r="BV376" s="329"/>
      <c r="BW376" s="329"/>
      <c r="BX376" s="329"/>
      <c r="BY376" s="329"/>
      <c r="BZ376" s="329"/>
      <c r="CA376" s="329"/>
      <c r="CB376" s="329"/>
      <c r="CC376" s="329"/>
      <c r="CD376" s="329"/>
      <c r="CE376" s="329"/>
      <c r="CF376" s="329"/>
      <c r="CG376" s="329"/>
      <c r="CH376" s="329"/>
      <c r="CI376" s="329"/>
      <c r="CJ376" s="329"/>
      <c r="CK376" s="329"/>
      <c r="CL376" s="329"/>
      <c r="CM376" s="329"/>
      <c r="CN376" s="329"/>
      <c r="CO376" s="329"/>
      <c r="CP376" s="329"/>
      <c r="CQ376" s="329"/>
      <c r="CR376" s="329"/>
      <c r="CS376" s="329"/>
      <c r="CT376" s="329"/>
      <c r="CU376" s="329"/>
      <c r="CV376" s="329"/>
      <c r="CW376" s="329"/>
      <c r="CX376" s="329"/>
      <c r="CY376" s="329"/>
      <c r="CZ376" s="329"/>
      <c r="DA376" s="329"/>
      <c r="DB376" s="329"/>
      <c r="DC376" s="329"/>
      <c r="DD376" s="329"/>
      <c r="DE376" s="329"/>
      <c r="DF376" s="329"/>
      <c r="DG376" s="329"/>
      <c r="DH376" s="329"/>
      <c r="DI376" s="329"/>
      <c r="DJ376" s="329"/>
      <c r="DK376" s="329"/>
      <c r="DL376" s="329"/>
      <c r="DM376" s="329"/>
      <c r="DN376" s="329"/>
      <c r="DO376" s="329"/>
      <c r="DP376" s="329"/>
      <c r="DQ376" s="329"/>
      <c r="DR376" s="329"/>
      <c r="DS376" s="329"/>
      <c r="DT376" s="329"/>
      <c r="DU376" s="329"/>
      <c r="DV376" s="329"/>
      <c r="DW376" s="329"/>
      <c r="DX376" s="329"/>
      <c r="DY376" s="329"/>
      <c r="DZ376" s="329"/>
      <c r="EA376" s="329"/>
      <c r="EB376" s="329"/>
      <c r="EC376" s="329"/>
      <c r="ED376" s="329"/>
      <c r="EE376" s="329"/>
      <c r="EF376" s="329"/>
      <c r="EG376" s="329"/>
      <c r="EH376" s="329"/>
      <c r="EI376" s="329"/>
      <c r="EJ376" s="329"/>
      <c r="EK376" s="329"/>
      <c r="EL376" s="329"/>
      <c r="EM376" s="329"/>
      <c r="EN376" s="329"/>
      <c r="EO376" s="329"/>
      <c r="EP376" s="329"/>
      <c r="EQ376" s="329"/>
      <c r="ER376" s="329"/>
      <c r="ES376" s="329"/>
      <c r="ET376" s="329"/>
      <c r="EU376" s="329"/>
      <c r="EV376" s="329"/>
      <c r="EW376" s="329"/>
      <c r="EX376" s="329"/>
      <c r="EY376" s="329"/>
      <c r="EZ376" s="329"/>
      <c r="FA376" s="329"/>
      <c r="FB376" s="329"/>
      <c r="FC376" s="329"/>
      <c r="FD376" s="329"/>
      <c r="FE376" s="329"/>
      <c r="FF376" s="329"/>
      <c r="FG376" s="329"/>
      <c r="FH376" s="329"/>
      <c r="FI376" s="329"/>
      <c r="FJ376" s="329"/>
      <c r="FK376" s="329"/>
      <c r="FL376" s="329"/>
      <c r="FM376" s="329"/>
      <c r="FN376" s="329"/>
      <c r="FO376" s="329"/>
      <c r="FP376" s="329"/>
      <c r="FQ376" s="329"/>
      <c r="FR376" s="329"/>
      <c r="FS376" s="329"/>
      <c r="FT376" s="329"/>
      <c r="FU376" s="329"/>
      <c r="FV376" s="329"/>
      <c r="FW376" s="329"/>
      <c r="FX376" s="329"/>
      <c r="FY376" s="329"/>
      <c r="FZ376" s="329"/>
      <c r="GA376" s="329"/>
      <c r="GB376" s="329"/>
      <c r="GC376" s="329"/>
      <c r="GD376" s="329"/>
      <c r="GE376" s="329"/>
      <c r="GF376" s="329"/>
      <c r="GG376" s="329"/>
      <c r="GH376" s="329"/>
      <c r="GI376" s="329"/>
      <c r="GJ376" s="329"/>
      <c r="GK376" s="329"/>
      <c r="GL376" s="329"/>
      <c r="GM376" s="329"/>
      <c r="GN376" s="329"/>
      <c r="GO376" s="329"/>
      <c r="GP376" s="329"/>
      <c r="GQ376" s="329"/>
      <c r="GR376" s="329"/>
      <c r="GS376" s="329"/>
      <c r="GT376" s="329"/>
      <c r="GU376" s="329"/>
      <c r="GV376" s="329"/>
      <c r="GW376" s="329"/>
      <c r="GX376" s="329"/>
      <c r="GY376" s="329"/>
      <c r="GZ376" s="329"/>
      <c r="HA376" s="329"/>
      <c r="HB376" s="329"/>
      <c r="HC376" s="329"/>
      <c r="HD376" s="329"/>
      <c r="HE376" s="329"/>
      <c r="HF376" s="329"/>
      <c r="HG376" s="329"/>
      <c r="HH376" s="329"/>
      <c r="HI376" s="329"/>
      <c r="HJ376" s="329"/>
      <c r="HK376" s="329"/>
      <c r="HL376" s="329"/>
      <c r="HM376" s="329"/>
      <c r="HN376" s="329"/>
      <c r="HO376" s="329"/>
      <c r="HP376" s="329"/>
      <c r="HQ376" s="329"/>
      <c r="HR376" s="329"/>
      <c r="HS376" s="329"/>
      <c r="HT376" s="329"/>
      <c r="HU376" s="329"/>
      <c r="HV376" s="329"/>
      <c r="HW376" s="329"/>
      <c r="HX376" s="329"/>
      <c r="HY376" s="329"/>
      <c r="HZ376" s="329"/>
      <c r="IA376" s="329"/>
      <c r="IB376" s="329"/>
      <c r="IC376" s="329"/>
      <c r="ID376" s="329"/>
      <c r="IE376" s="329"/>
      <c r="IF376" s="329"/>
      <c r="IG376" s="329"/>
      <c r="IH376" s="329"/>
      <c r="II376" s="329"/>
      <c r="IJ376" s="329"/>
      <c r="IK376" s="329"/>
      <c r="IL376" s="329"/>
      <c r="IM376" s="329"/>
      <c r="IN376" s="329"/>
      <c r="IO376" s="329"/>
      <c r="IP376" s="329"/>
      <c r="IQ376" s="329"/>
      <c r="IR376" s="329"/>
      <c r="IS376" s="329"/>
      <c r="IT376" s="329"/>
      <c r="IU376" s="329"/>
      <c r="IV376" s="329"/>
    </row>
    <row r="377" s="70" customFormat="1" spans="1:256">
      <c r="A377" s="553" t="s">
        <v>4601</v>
      </c>
      <c r="B377" s="279" t="s">
        <v>6967</v>
      </c>
      <c r="C377" s="541">
        <f ca="1">表1.2024年公共财政收入决算表!E375</f>
        <v>19026</v>
      </c>
      <c r="D377" s="541">
        <f ca="1">SUMIF($J378:$J$390,$A377,D378:D$390)</f>
        <v>7650</v>
      </c>
      <c r="E377" s="541">
        <f ca="1">SUMIF($J378:$J$390,$A377,E378:E$390)</f>
        <v>7650</v>
      </c>
      <c r="F377" s="541">
        <f ca="1">SUMIF($J378:$J$390,$A377,F378:F$390)</f>
        <v>0</v>
      </c>
      <c r="G377" s="541">
        <f ca="1">SUMIF($J378:$J$390,$A377,G378:G$390)</f>
        <v>-11376</v>
      </c>
      <c r="H377" s="541" t="str">
        <f ca="1" t="shared" si="91"/>
        <v>-59.8%</v>
      </c>
      <c r="I377" s="22" t="str">
        <f ca="1" t="shared" si="92"/>
        <v>是</v>
      </c>
      <c r="J377" s="546" t="str">
        <f t="shared" si="98"/>
        <v>110</v>
      </c>
      <c r="K377" s="93" t="str">
        <f t="shared" si="97"/>
        <v>款</v>
      </c>
      <c r="L377" s="545">
        <v>1</v>
      </c>
      <c r="M377" s="230"/>
      <c r="N377" s="230"/>
      <c r="O377" s="230"/>
      <c r="P377" s="230"/>
      <c r="Q377" s="230"/>
      <c r="R377" s="230"/>
      <c r="S377" s="230"/>
      <c r="T377" s="230"/>
      <c r="U377" s="230"/>
      <c r="V377" s="230"/>
      <c r="W377" s="230"/>
      <c r="X377" s="230"/>
      <c r="Y377" s="230"/>
      <c r="Z377" s="230"/>
      <c r="AA377" s="230"/>
      <c r="AB377" s="230"/>
      <c r="AC377" s="230"/>
      <c r="AD377" s="230"/>
      <c r="AE377" s="230"/>
      <c r="AF377" s="230"/>
      <c r="AG377" s="230"/>
      <c r="AH377" s="230"/>
      <c r="AI377" s="230"/>
      <c r="AJ377" s="230"/>
      <c r="AK377" s="230"/>
      <c r="AL377" s="230"/>
      <c r="AM377" s="230"/>
      <c r="AN377" s="230"/>
      <c r="AO377" s="230"/>
      <c r="AP377" s="230"/>
      <c r="AQ377" s="230"/>
      <c r="AR377" s="230"/>
      <c r="AS377" s="230"/>
      <c r="AT377" s="230"/>
      <c r="AU377" s="230"/>
      <c r="AV377" s="230"/>
      <c r="AW377" s="230"/>
      <c r="AX377" s="230"/>
      <c r="AY377" s="230"/>
      <c r="AZ377" s="230"/>
      <c r="BA377" s="230"/>
      <c r="BB377" s="230"/>
      <c r="BC377" s="230"/>
      <c r="BD377" s="230"/>
      <c r="BE377" s="230"/>
      <c r="BF377" s="230"/>
      <c r="BG377" s="230"/>
      <c r="BH377" s="230"/>
      <c r="BI377" s="230"/>
      <c r="BJ377" s="230"/>
      <c r="BK377" s="230"/>
      <c r="BL377" s="230"/>
      <c r="BM377" s="230"/>
      <c r="BN377" s="230"/>
      <c r="BO377" s="230"/>
      <c r="BP377" s="230"/>
      <c r="BQ377" s="230"/>
      <c r="BR377" s="230"/>
      <c r="BS377" s="230"/>
      <c r="BT377" s="230"/>
      <c r="BU377" s="230"/>
      <c r="BV377" s="230"/>
      <c r="BW377" s="230"/>
      <c r="BX377" s="230"/>
      <c r="BY377" s="230"/>
      <c r="BZ377" s="230"/>
      <c r="CA377" s="230"/>
      <c r="CB377" s="230"/>
      <c r="CC377" s="230"/>
      <c r="CD377" s="230"/>
      <c r="CE377" s="230"/>
      <c r="CF377" s="230"/>
      <c r="CG377" s="230"/>
      <c r="CH377" s="230"/>
      <c r="CI377" s="230"/>
      <c r="CJ377" s="230"/>
      <c r="CK377" s="230"/>
      <c r="CL377" s="230"/>
      <c r="CM377" s="230"/>
      <c r="CN377" s="230"/>
      <c r="CO377" s="230"/>
      <c r="CP377" s="230"/>
      <c r="CQ377" s="230"/>
      <c r="CR377" s="230"/>
      <c r="CS377" s="230"/>
      <c r="CT377" s="230"/>
      <c r="CU377" s="230"/>
      <c r="CV377" s="230"/>
      <c r="CW377" s="230"/>
      <c r="CX377" s="230"/>
      <c r="CY377" s="230"/>
      <c r="CZ377" s="230"/>
      <c r="DA377" s="230"/>
      <c r="DB377" s="230"/>
      <c r="DC377" s="230"/>
      <c r="DD377" s="230"/>
      <c r="DE377" s="230"/>
      <c r="DF377" s="230"/>
      <c r="DG377" s="230"/>
      <c r="DH377" s="230"/>
      <c r="DI377" s="230"/>
      <c r="DJ377" s="230"/>
      <c r="DK377" s="230"/>
      <c r="DL377" s="230"/>
      <c r="DM377" s="230"/>
      <c r="DN377" s="230"/>
      <c r="DO377" s="230"/>
      <c r="DP377" s="230"/>
      <c r="DQ377" s="230"/>
      <c r="DR377" s="230"/>
      <c r="DS377" s="230"/>
      <c r="DT377" s="230"/>
      <c r="DU377" s="230"/>
      <c r="DV377" s="230"/>
      <c r="DW377" s="230"/>
      <c r="DX377" s="230"/>
      <c r="DY377" s="230"/>
      <c r="DZ377" s="230"/>
      <c r="EA377" s="230"/>
      <c r="EB377" s="230"/>
      <c r="EC377" s="230"/>
      <c r="ED377" s="230"/>
      <c r="EE377" s="230"/>
      <c r="EF377" s="230"/>
      <c r="EG377" s="230"/>
      <c r="EH377" s="230"/>
      <c r="EI377" s="230"/>
      <c r="EJ377" s="230"/>
      <c r="EK377" s="230"/>
      <c r="EL377" s="230"/>
      <c r="EM377" s="230"/>
      <c r="EN377" s="230"/>
      <c r="EO377" s="230"/>
      <c r="EP377" s="230"/>
      <c r="EQ377" s="230"/>
      <c r="ER377" s="230"/>
      <c r="ES377" s="230"/>
      <c r="ET377" s="230"/>
      <c r="EU377" s="230"/>
      <c r="EV377" s="230"/>
      <c r="EW377" s="230"/>
      <c r="EX377" s="230"/>
      <c r="EY377" s="230"/>
      <c r="EZ377" s="230"/>
      <c r="FA377" s="230"/>
      <c r="FB377" s="230"/>
      <c r="FC377" s="230"/>
      <c r="FD377" s="230"/>
      <c r="FE377" s="230"/>
      <c r="FF377" s="230"/>
      <c r="FG377" s="230"/>
      <c r="FH377" s="230"/>
      <c r="FI377" s="230"/>
      <c r="FJ377" s="230"/>
      <c r="FK377" s="230"/>
      <c r="FL377" s="230"/>
      <c r="FM377" s="230"/>
      <c r="FN377" s="230"/>
      <c r="FO377" s="230"/>
      <c r="FP377" s="230"/>
      <c r="FQ377" s="230"/>
      <c r="FR377" s="230"/>
      <c r="FS377" s="230"/>
      <c r="FT377" s="230"/>
      <c r="FU377" s="230"/>
      <c r="FV377" s="230"/>
      <c r="FW377" s="230"/>
      <c r="FX377" s="230"/>
      <c r="FY377" s="230"/>
      <c r="FZ377" s="230"/>
      <c r="GA377" s="230"/>
      <c r="GB377" s="230"/>
      <c r="GC377" s="230"/>
      <c r="GD377" s="230"/>
      <c r="GE377" s="230"/>
      <c r="GF377" s="230"/>
      <c r="GG377" s="230"/>
      <c r="GH377" s="230"/>
      <c r="GI377" s="230"/>
      <c r="GJ377" s="230"/>
      <c r="GK377" s="230"/>
      <c r="GL377" s="230"/>
      <c r="GM377" s="230"/>
      <c r="GN377" s="230"/>
      <c r="GO377" s="230"/>
      <c r="GP377" s="230"/>
      <c r="GQ377" s="230"/>
      <c r="GR377" s="230"/>
      <c r="GS377" s="230"/>
      <c r="GT377" s="230"/>
      <c r="GU377" s="230"/>
      <c r="GV377" s="230"/>
      <c r="GW377" s="230"/>
      <c r="GX377" s="230"/>
      <c r="GY377" s="230"/>
      <c r="GZ377" s="230"/>
      <c r="HA377" s="230"/>
      <c r="HB377" s="230"/>
      <c r="HC377" s="230"/>
      <c r="HD377" s="230"/>
      <c r="HE377" s="230"/>
      <c r="HF377" s="230"/>
      <c r="HG377" s="230"/>
      <c r="HH377" s="230"/>
      <c r="HI377" s="230"/>
      <c r="HJ377" s="230"/>
      <c r="HK377" s="230"/>
      <c r="HL377" s="230"/>
      <c r="HM377" s="230"/>
      <c r="HN377" s="230"/>
      <c r="HO377" s="230"/>
      <c r="HP377" s="230"/>
      <c r="HQ377" s="230"/>
      <c r="HR377" s="230"/>
      <c r="HS377" s="230"/>
      <c r="HT377" s="230"/>
      <c r="HU377" s="230"/>
      <c r="HV377" s="230"/>
      <c r="HW377" s="230"/>
      <c r="HX377" s="230"/>
      <c r="HY377" s="230"/>
      <c r="HZ377" s="230"/>
      <c r="IA377" s="230"/>
      <c r="IB377" s="230"/>
      <c r="IC377" s="230"/>
      <c r="ID377" s="230"/>
      <c r="IE377" s="230"/>
      <c r="IF377" s="230"/>
      <c r="IG377" s="230"/>
      <c r="IH377" s="230"/>
      <c r="II377" s="230"/>
      <c r="IJ377" s="230"/>
      <c r="IK377" s="230"/>
      <c r="IL377" s="230"/>
      <c r="IM377" s="230"/>
      <c r="IN377" s="230"/>
      <c r="IO377" s="230"/>
      <c r="IP377" s="230"/>
      <c r="IQ377" s="230"/>
      <c r="IR377" s="230"/>
      <c r="IS377" s="230"/>
      <c r="IT377" s="230"/>
      <c r="IU377" s="230"/>
      <c r="IV377" s="230"/>
    </row>
    <row r="378" s="527" customFormat="1" spans="1:256">
      <c r="A378" s="562" t="s">
        <v>4603</v>
      </c>
      <c r="B378" s="563" t="s">
        <v>7712</v>
      </c>
      <c r="C378" s="365">
        <f ca="1">SUMIF(表1.2024年公共财政收入决算表!$A$6:$A$387,A378,表1.2024年公共财政收入决算表!$E$6:$E$387)</f>
        <v>19026</v>
      </c>
      <c r="D378" s="345">
        <f ca="1">SUMIF($J$8:K$384,$A378,D$8:D$384)</f>
        <v>7650</v>
      </c>
      <c r="E378" s="345">
        <f ca="1">SUMIF($J$8:L$384,$A378,E$8:E$384)</f>
        <v>7650</v>
      </c>
      <c r="F378" s="345">
        <f ca="1">SUMIF($J$8:M$384,$A378,F$8:F$384)</f>
        <v>0</v>
      </c>
      <c r="G378" s="345">
        <f ca="1">SUMIF($J$8:N$384,$A378,G$8:G$384)</f>
        <v>-11376</v>
      </c>
      <c r="H378" s="358" t="str">
        <f ca="1" t="shared" si="91"/>
        <v>-59.8%</v>
      </c>
      <c r="I378" s="22" t="str">
        <f ca="1" t="shared" si="92"/>
        <v>是</v>
      </c>
      <c r="J378" s="566" t="str">
        <f>LEFT(A378,5)</f>
        <v>11009</v>
      </c>
      <c r="K378" s="93" t="str">
        <f t="shared" si="97"/>
        <v>项</v>
      </c>
      <c r="L378" s="545">
        <v>1</v>
      </c>
      <c r="M378" s="250"/>
      <c r="N378" s="250"/>
      <c r="O378" s="250"/>
      <c r="P378" s="250"/>
      <c r="Q378" s="250"/>
      <c r="R378" s="250"/>
      <c r="S378" s="250"/>
      <c r="T378" s="250"/>
      <c r="U378" s="250"/>
      <c r="V378" s="250"/>
      <c r="W378" s="250"/>
      <c r="X378" s="250"/>
      <c r="Y378" s="250"/>
      <c r="Z378" s="250"/>
      <c r="AA378" s="250"/>
      <c r="AB378" s="250"/>
      <c r="AC378" s="250"/>
      <c r="AD378" s="250"/>
      <c r="AE378" s="250"/>
      <c r="AF378" s="250"/>
      <c r="AG378" s="250"/>
      <c r="AH378" s="250"/>
      <c r="AI378" s="250"/>
      <c r="AJ378" s="250"/>
      <c r="AK378" s="250"/>
      <c r="AL378" s="250"/>
      <c r="AM378" s="250"/>
      <c r="AN378" s="250"/>
      <c r="AO378" s="250"/>
      <c r="AP378" s="250"/>
      <c r="AQ378" s="250"/>
      <c r="AR378" s="250"/>
      <c r="AS378" s="250"/>
      <c r="AT378" s="250"/>
      <c r="AU378" s="250"/>
      <c r="AV378" s="250"/>
      <c r="AW378" s="250"/>
      <c r="AX378" s="250"/>
      <c r="AY378" s="250"/>
      <c r="AZ378" s="250"/>
      <c r="BA378" s="250"/>
      <c r="BB378" s="250"/>
      <c r="BC378" s="250"/>
      <c r="BD378" s="250"/>
      <c r="BE378" s="250"/>
      <c r="BF378" s="250"/>
      <c r="BG378" s="250"/>
      <c r="BH378" s="250"/>
      <c r="BI378" s="250"/>
      <c r="BJ378" s="250"/>
      <c r="BK378" s="250"/>
      <c r="BL378" s="250"/>
      <c r="BM378" s="250"/>
      <c r="BN378" s="250"/>
      <c r="BO378" s="250"/>
      <c r="BP378" s="250"/>
      <c r="BQ378" s="250"/>
      <c r="BR378" s="250"/>
      <c r="BS378" s="250"/>
      <c r="BT378" s="250"/>
      <c r="BU378" s="250"/>
      <c r="BV378" s="250"/>
      <c r="BW378" s="250"/>
      <c r="BX378" s="250"/>
      <c r="BY378" s="250"/>
      <c r="BZ378" s="250"/>
      <c r="CA378" s="250"/>
      <c r="CB378" s="250"/>
      <c r="CC378" s="250"/>
      <c r="CD378" s="250"/>
      <c r="CE378" s="250"/>
      <c r="CF378" s="250"/>
      <c r="CG378" s="250"/>
      <c r="CH378" s="250"/>
      <c r="CI378" s="250"/>
      <c r="CJ378" s="250"/>
      <c r="CK378" s="250"/>
      <c r="CL378" s="250"/>
      <c r="CM378" s="250"/>
      <c r="CN378" s="250"/>
      <c r="CO378" s="250"/>
      <c r="CP378" s="250"/>
      <c r="CQ378" s="250"/>
      <c r="CR378" s="250"/>
      <c r="CS378" s="250"/>
      <c r="CT378" s="250"/>
      <c r="CU378" s="250"/>
      <c r="CV378" s="250"/>
      <c r="CW378" s="250"/>
      <c r="CX378" s="250"/>
      <c r="CY378" s="250"/>
      <c r="CZ378" s="250"/>
      <c r="DA378" s="250"/>
      <c r="DB378" s="250"/>
      <c r="DC378" s="250"/>
      <c r="DD378" s="250"/>
      <c r="DE378" s="250"/>
      <c r="DF378" s="250"/>
      <c r="DG378" s="250"/>
      <c r="DH378" s="250"/>
      <c r="DI378" s="250"/>
      <c r="DJ378" s="250"/>
      <c r="DK378" s="250"/>
      <c r="DL378" s="250"/>
      <c r="DM378" s="250"/>
      <c r="DN378" s="250"/>
      <c r="DO378" s="250"/>
      <c r="DP378" s="250"/>
      <c r="DQ378" s="250"/>
      <c r="DR378" s="250"/>
      <c r="DS378" s="250"/>
      <c r="DT378" s="250"/>
      <c r="DU378" s="250"/>
      <c r="DV378" s="250"/>
      <c r="DW378" s="250"/>
      <c r="DX378" s="250"/>
      <c r="DY378" s="250"/>
      <c r="DZ378" s="250"/>
      <c r="EA378" s="250"/>
      <c r="EB378" s="250"/>
      <c r="EC378" s="250"/>
      <c r="ED378" s="250"/>
      <c r="EE378" s="250"/>
      <c r="EF378" s="250"/>
      <c r="EG378" s="250"/>
      <c r="EH378" s="250"/>
      <c r="EI378" s="250"/>
      <c r="EJ378" s="250"/>
      <c r="EK378" s="250"/>
      <c r="EL378" s="250"/>
      <c r="EM378" s="250"/>
      <c r="EN378" s="250"/>
      <c r="EO378" s="250"/>
      <c r="EP378" s="250"/>
      <c r="EQ378" s="250"/>
      <c r="ER378" s="250"/>
      <c r="ES378" s="250"/>
      <c r="ET378" s="250"/>
      <c r="EU378" s="250"/>
      <c r="EV378" s="250"/>
      <c r="EW378" s="250"/>
      <c r="EX378" s="250"/>
      <c r="EY378" s="250"/>
      <c r="EZ378" s="250"/>
      <c r="FA378" s="250"/>
      <c r="FB378" s="250"/>
      <c r="FC378" s="250"/>
      <c r="FD378" s="250"/>
      <c r="FE378" s="250"/>
      <c r="FF378" s="250"/>
      <c r="FG378" s="250"/>
      <c r="FH378" s="250"/>
      <c r="FI378" s="250"/>
      <c r="FJ378" s="250"/>
      <c r="FK378" s="250"/>
      <c r="FL378" s="250"/>
      <c r="FM378" s="250"/>
      <c r="FN378" s="250"/>
      <c r="FO378" s="250"/>
      <c r="FP378" s="250"/>
      <c r="FQ378" s="250"/>
      <c r="FR378" s="250"/>
      <c r="FS378" s="250"/>
      <c r="FT378" s="250"/>
      <c r="FU378" s="250"/>
      <c r="FV378" s="250"/>
      <c r="FW378" s="250"/>
      <c r="FX378" s="250"/>
      <c r="FY378" s="250"/>
      <c r="FZ378" s="250"/>
      <c r="GA378" s="250"/>
      <c r="GB378" s="250"/>
      <c r="GC378" s="250"/>
      <c r="GD378" s="250"/>
      <c r="GE378" s="250"/>
      <c r="GF378" s="250"/>
      <c r="GG378" s="250"/>
      <c r="GH378" s="250"/>
      <c r="GI378" s="250"/>
      <c r="GJ378" s="250"/>
      <c r="GK378" s="250"/>
      <c r="GL378" s="250"/>
      <c r="GM378" s="250"/>
      <c r="GN378" s="250"/>
      <c r="GO378" s="250"/>
      <c r="GP378" s="250"/>
      <c r="GQ378" s="250"/>
      <c r="GR378" s="250"/>
      <c r="GS378" s="250"/>
      <c r="GT378" s="250"/>
      <c r="GU378" s="250"/>
      <c r="GV378" s="250"/>
      <c r="GW378" s="250"/>
      <c r="GX378" s="250"/>
      <c r="GY378" s="250"/>
      <c r="GZ378" s="250"/>
      <c r="HA378" s="250"/>
      <c r="HB378" s="250"/>
      <c r="HC378" s="250"/>
      <c r="HD378" s="250"/>
      <c r="HE378" s="250"/>
      <c r="HF378" s="250"/>
      <c r="HG378" s="250"/>
      <c r="HH378" s="250"/>
      <c r="HI378" s="250"/>
      <c r="HJ378" s="250"/>
      <c r="HK378" s="250"/>
      <c r="HL378" s="250"/>
      <c r="HM378" s="250"/>
      <c r="HN378" s="250"/>
      <c r="HO378" s="250"/>
      <c r="HP378" s="250"/>
      <c r="HQ378" s="250"/>
      <c r="HR378" s="250"/>
      <c r="HS378" s="250"/>
      <c r="HT378" s="250"/>
      <c r="HU378" s="250"/>
      <c r="HV378" s="250"/>
      <c r="HW378" s="250"/>
      <c r="HX378" s="250"/>
      <c r="HY378" s="250"/>
      <c r="HZ378" s="250"/>
      <c r="IA378" s="250"/>
      <c r="IB378" s="250"/>
      <c r="IC378" s="250"/>
      <c r="ID378" s="250"/>
      <c r="IE378" s="250"/>
      <c r="IF378" s="250"/>
      <c r="IG378" s="250"/>
      <c r="IH378" s="250"/>
      <c r="II378" s="250"/>
      <c r="IJ378" s="250"/>
      <c r="IK378" s="250"/>
      <c r="IL378" s="250"/>
      <c r="IM378" s="250"/>
      <c r="IN378" s="250"/>
      <c r="IO378" s="250"/>
      <c r="IP378" s="250"/>
      <c r="IQ378" s="250"/>
      <c r="IR378" s="250"/>
      <c r="IS378" s="250"/>
      <c r="IT378" s="250"/>
      <c r="IU378" s="250"/>
      <c r="IV378" s="250"/>
    </row>
    <row r="379" s="525" customFormat="1" spans="1:256">
      <c r="A379" s="353" t="s">
        <v>4605</v>
      </c>
      <c r="B379" s="307" t="s">
        <v>7713</v>
      </c>
      <c r="C379" s="365">
        <f ca="1">SUMIF(表1.2024年公共财政收入决算表!$A$6:$A$387,A379,表1.2024年公共财政收入决算表!$E$6:$E$387)</f>
        <v>7858</v>
      </c>
      <c r="D379" s="365">
        <f t="shared" ref="D379:D381" si="102">SUM(E379:F379)</f>
        <v>0</v>
      </c>
      <c r="E379" s="365"/>
      <c r="F379" s="365"/>
      <c r="G379" s="365">
        <f ca="1" t="shared" ref="G379:G381" si="103">D379-C379</f>
        <v>-7858</v>
      </c>
      <c r="H379" s="365" t="str">
        <f ca="1" t="shared" si="91"/>
        <v>-100.0%</v>
      </c>
      <c r="I379" s="22" t="str">
        <f ca="1" t="shared" si="92"/>
        <v>是</v>
      </c>
      <c r="J379" s="547" t="str">
        <f t="shared" ref="J379:J381" si="104">LEFT(A379,7)</f>
        <v>1100901</v>
      </c>
      <c r="K379" s="93" t="e">
        <f t="shared" si="97"/>
        <v>#N/A</v>
      </c>
      <c r="L379" s="545">
        <v>1</v>
      </c>
      <c r="M379" s="329"/>
      <c r="N379" s="329"/>
      <c r="O379" s="329"/>
      <c r="P379" s="329"/>
      <c r="Q379" s="329"/>
      <c r="R379" s="329"/>
      <c r="S379" s="329"/>
      <c r="T379" s="329"/>
      <c r="U379" s="329"/>
      <c r="V379" s="329"/>
      <c r="W379" s="329"/>
      <c r="X379" s="329"/>
      <c r="Y379" s="329"/>
      <c r="Z379" s="329"/>
      <c r="AA379" s="329"/>
      <c r="AB379" s="329"/>
      <c r="AC379" s="329"/>
      <c r="AD379" s="329"/>
      <c r="AE379" s="329"/>
      <c r="AF379" s="329"/>
      <c r="AG379" s="329"/>
      <c r="AH379" s="329"/>
      <c r="AI379" s="329"/>
      <c r="AJ379" s="329"/>
      <c r="AK379" s="329"/>
      <c r="AL379" s="329"/>
      <c r="AM379" s="329"/>
      <c r="AN379" s="329"/>
      <c r="AO379" s="329"/>
      <c r="AP379" s="329"/>
      <c r="AQ379" s="329"/>
      <c r="AR379" s="329"/>
      <c r="AS379" s="329"/>
      <c r="AT379" s="329"/>
      <c r="AU379" s="329"/>
      <c r="AV379" s="329"/>
      <c r="AW379" s="329"/>
      <c r="AX379" s="329"/>
      <c r="AY379" s="329"/>
      <c r="AZ379" s="329"/>
      <c r="BA379" s="329"/>
      <c r="BB379" s="329"/>
      <c r="BC379" s="329"/>
      <c r="BD379" s="329"/>
      <c r="BE379" s="329"/>
      <c r="BF379" s="329"/>
      <c r="BG379" s="329"/>
      <c r="BH379" s="329"/>
      <c r="BI379" s="329"/>
      <c r="BJ379" s="329"/>
      <c r="BK379" s="329"/>
      <c r="BL379" s="329"/>
      <c r="BM379" s="329"/>
      <c r="BN379" s="329"/>
      <c r="BO379" s="329"/>
      <c r="BP379" s="329"/>
      <c r="BQ379" s="329"/>
      <c r="BR379" s="329"/>
      <c r="BS379" s="329"/>
      <c r="BT379" s="329"/>
      <c r="BU379" s="329"/>
      <c r="BV379" s="329"/>
      <c r="BW379" s="329"/>
      <c r="BX379" s="329"/>
      <c r="BY379" s="329"/>
      <c r="BZ379" s="329"/>
      <c r="CA379" s="329"/>
      <c r="CB379" s="329"/>
      <c r="CC379" s="329"/>
      <c r="CD379" s="329"/>
      <c r="CE379" s="329"/>
      <c r="CF379" s="329"/>
      <c r="CG379" s="329"/>
      <c r="CH379" s="329"/>
      <c r="CI379" s="329"/>
      <c r="CJ379" s="329"/>
      <c r="CK379" s="329"/>
      <c r="CL379" s="329"/>
      <c r="CM379" s="329"/>
      <c r="CN379" s="329"/>
      <c r="CO379" s="329"/>
      <c r="CP379" s="329"/>
      <c r="CQ379" s="329"/>
      <c r="CR379" s="329"/>
      <c r="CS379" s="329"/>
      <c r="CT379" s="329"/>
      <c r="CU379" s="329"/>
      <c r="CV379" s="329"/>
      <c r="CW379" s="329"/>
      <c r="CX379" s="329"/>
      <c r="CY379" s="329"/>
      <c r="CZ379" s="329"/>
      <c r="DA379" s="329"/>
      <c r="DB379" s="329"/>
      <c r="DC379" s="329"/>
      <c r="DD379" s="329"/>
      <c r="DE379" s="329"/>
      <c r="DF379" s="329"/>
      <c r="DG379" s="329"/>
      <c r="DH379" s="329"/>
      <c r="DI379" s="329"/>
      <c r="DJ379" s="329"/>
      <c r="DK379" s="329"/>
      <c r="DL379" s="329"/>
      <c r="DM379" s="329"/>
      <c r="DN379" s="329"/>
      <c r="DO379" s="329"/>
      <c r="DP379" s="329"/>
      <c r="DQ379" s="329"/>
      <c r="DR379" s="329"/>
      <c r="DS379" s="329"/>
      <c r="DT379" s="329"/>
      <c r="DU379" s="329"/>
      <c r="DV379" s="329"/>
      <c r="DW379" s="329"/>
      <c r="DX379" s="329"/>
      <c r="DY379" s="329"/>
      <c r="DZ379" s="329"/>
      <c r="EA379" s="329"/>
      <c r="EB379" s="329"/>
      <c r="EC379" s="329"/>
      <c r="ED379" s="329"/>
      <c r="EE379" s="329"/>
      <c r="EF379" s="329"/>
      <c r="EG379" s="329"/>
      <c r="EH379" s="329"/>
      <c r="EI379" s="329"/>
      <c r="EJ379" s="329"/>
      <c r="EK379" s="329"/>
      <c r="EL379" s="329"/>
      <c r="EM379" s="329"/>
      <c r="EN379" s="329"/>
      <c r="EO379" s="329"/>
      <c r="EP379" s="329"/>
      <c r="EQ379" s="329"/>
      <c r="ER379" s="329"/>
      <c r="ES379" s="329"/>
      <c r="ET379" s="329"/>
      <c r="EU379" s="329"/>
      <c r="EV379" s="329"/>
      <c r="EW379" s="329"/>
      <c r="EX379" s="329"/>
      <c r="EY379" s="329"/>
      <c r="EZ379" s="329"/>
      <c r="FA379" s="329"/>
      <c r="FB379" s="329"/>
      <c r="FC379" s="329"/>
      <c r="FD379" s="329"/>
      <c r="FE379" s="329"/>
      <c r="FF379" s="329"/>
      <c r="FG379" s="329"/>
      <c r="FH379" s="329"/>
      <c r="FI379" s="329"/>
      <c r="FJ379" s="329"/>
      <c r="FK379" s="329"/>
      <c r="FL379" s="329"/>
      <c r="FM379" s="329"/>
      <c r="FN379" s="329"/>
      <c r="FO379" s="329"/>
      <c r="FP379" s="329"/>
      <c r="FQ379" s="329"/>
      <c r="FR379" s="329"/>
      <c r="FS379" s="329"/>
      <c r="FT379" s="329"/>
      <c r="FU379" s="329"/>
      <c r="FV379" s="329"/>
      <c r="FW379" s="329"/>
      <c r="FX379" s="329"/>
      <c r="FY379" s="329"/>
      <c r="FZ379" s="329"/>
      <c r="GA379" s="329"/>
      <c r="GB379" s="329"/>
      <c r="GC379" s="329"/>
      <c r="GD379" s="329"/>
      <c r="GE379" s="329"/>
      <c r="GF379" s="329"/>
      <c r="GG379" s="329"/>
      <c r="GH379" s="329"/>
      <c r="GI379" s="329"/>
      <c r="GJ379" s="329"/>
      <c r="GK379" s="329"/>
      <c r="GL379" s="329"/>
      <c r="GM379" s="329"/>
      <c r="GN379" s="329"/>
      <c r="GO379" s="329"/>
      <c r="GP379" s="329"/>
      <c r="GQ379" s="329"/>
      <c r="GR379" s="329"/>
      <c r="GS379" s="329"/>
      <c r="GT379" s="329"/>
      <c r="GU379" s="329"/>
      <c r="GV379" s="329"/>
      <c r="GW379" s="329"/>
      <c r="GX379" s="329"/>
      <c r="GY379" s="329"/>
      <c r="GZ379" s="329"/>
      <c r="HA379" s="329"/>
      <c r="HB379" s="329"/>
      <c r="HC379" s="329"/>
      <c r="HD379" s="329"/>
      <c r="HE379" s="329"/>
      <c r="HF379" s="329"/>
      <c r="HG379" s="329"/>
      <c r="HH379" s="329"/>
      <c r="HI379" s="329"/>
      <c r="HJ379" s="329"/>
      <c r="HK379" s="329"/>
      <c r="HL379" s="329"/>
      <c r="HM379" s="329"/>
      <c r="HN379" s="329"/>
      <c r="HO379" s="329"/>
      <c r="HP379" s="329"/>
      <c r="HQ379" s="329"/>
      <c r="HR379" s="329"/>
      <c r="HS379" s="329"/>
      <c r="HT379" s="329"/>
      <c r="HU379" s="329"/>
      <c r="HV379" s="329"/>
      <c r="HW379" s="329"/>
      <c r="HX379" s="329"/>
      <c r="HY379" s="329"/>
      <c r="HZ379" s="329"/>
      <c r="IA379" s="329"/>
      <c r="IB379" s="329"/>
      <c r="IC379" s="329"/>
      <c r="ID379" s="329"/>
      <c r="IE379" s="329"/>
      <c r="IF379" s="329"/>
      <c r="IG379" s="329"/>
      <c r="IH379" s="329"/>
      <c r="II379" s="329"/>
      <c r="IJ379" s="329"/>
      <c r="IK379" s="329"/>
      <c r="IL379" s="329"/>
      <c r="IM379" s="329"/>
      <c r="IN379" s="329"/>
      <c r="IO379" s="329"/>
      <c r="IP379" s="329"/>
      <c r="IQ379" s="329"/>
      <c r="IR379" s="329"/>
      <c r="IS379" s="329"/>
      <c r="IT379" s="329"/>
      <c r="IU379" s="329"/>
      <c r="IV379" s="329"/>
    </row>
    <row r="380" s="525" customFormat="1" spans="1:256">
      <c r="A380" s="353" t="s">
        <v>4607</v>
      </c>
      <c r="B380" s="307" t="s">
        <v>7714</v>
      </c>
      <c r="C380" s="365">
        <f ca="1">SUMIF(表1.2024年公共财政收入决算表!$A$6:$A$387,A380,表1.2024年公共财政收入决算表!$E$6:$E$387)</f>
        <v>155</v>
      </c>
      <c r="D380" s="365">
        <f t="shared" si="102"/>
        <v>150</v>
      </c>
      <c r="E380" s="365">
        <v>150</v>
      </c>
      <c r="F380" s="365"/>
      <c r="G380" s="365">
        <f ca="1" t="shared" si="103"/>
        <v>-5</v>
      </c>
      <c r="H380" s="365" t="str">
        <f ca="1" t="shared" si="91"/>
        <v>-3.2%</v>
      </c>
      <c r="I380" s="22" t="str">
        <f ca="1" t="shared" si="92"/>
        <v>是</v>
      </c>
      <c r="J380" s="547" t="str">
        <f t="shared" si="104"/>
        <v>1100901</v>
      </c>
      <c r="K380" s="93" t="e">
        <f t="shared" si="97"/>
        <v>#N/A</v>
      </c>
      <c r="L380" s="545">
        <v>1</v>
      </c>
      <c r="M380" s="329"/>
      <c r="N380" s="329"/>
      <c r="O380" s="329"/>
      <c r="P380" s="329"/>
      <c r="Q380" s="329"/>
      <c r="R380" s="329"/>
      <c r="S380" s="329"/>
      <c r="T380" s="329"/>
      <c r="U380" s="329"/>
      <c r="V380" s="329"/>
      <c r="W380" s="329"/>
      <c r="X380" s="329"/>
      <c r="Y380" s="329"/>
      <c r="Z380" s="329"/>
      <c r="AA380" s="329"/>
      <c r="AB380" s="329"/>
      <c r="AC380" s="329"/>
      <c r="AD380" s="329"/>
      <c r="AE380" s="329"/>
      <c r="AF380" s="329"/>
      <c r="AG380" s="329"/>
      <c r="AH380" s="329"/>
      <c r="AI380" s="329"/>
      <c r="AJ380" s="329"/>
      <c r="AK380" s="329"/>
      <c r="AL380" s="329"/>
      <c r="AM380" s="329"/>
      <c r="AN380" s="329"/>
      <c r="AO380" s="329"/>
      <c r="AP380" s="329"/>
      <c r="AQ380" s="329"/>
      <c r="AR380" s="329"/>
      <c r="AS380" s="329"/>
      <c r="AT380" s="329"/>
      <c r="AU380" s="329"/>
      <c r="AV380" s="329"/>
      <c r="AW380" s="329"/>
      <c r="AX380" s="329"/>
      <c r="AY380" s="329"/>
      <c r="AZ380" s="329"/>
      <c r="BA380" s="329"/>
      <c r="BB380" s="329"/>
      <c r="BC380" s="329"/>
      <c r="BD380" s="329"/>
      <c r="BE380" s="329"/>
      <c r="BF380" s="329"/>
      <c r="BG380" s="329"/>
      <c r="BH380" s="329"/>
      <c r="BI380" s="329"/>
      <c r="BJ380" s="329"/>
      <c r="BK380" s="329"/>
      <c r="BL380" s="329"/>
      <c r="BM380" s="329"/>
      <c r="BN380" s="329"/>
      <c r="BO380" s="329"/>
      <c r="BP380" s="329"/>
      <c r="BQ380" s="329"/>
      <c r="BR380" s="329"/>
      <c r="BS380" s="329"/>
      <c r="BT380" s="329"/>
      <c r="BU380" s="329"/>
      <c r="BV380" s="329"/>
      <c r="BW380" s="329"/>
      <c r="BX380" s="329"/>
      <c r="BY380" s="329"/>
      <c r="BZ380" s="329"/>
      <c r="CA380" s="329"/>
      <c r="CB380" s="329"/>
      <c r="CC380" s="329"/>
      <c r="CD380" s="329"/>
      <c r="CE380" s="329"/>
      <c r="CF380" s="329"/>
      <c r="CG380" s="329"/>
      <c r="CH380" s="329"/>
      <c r="CI380" s="329"/>
      <c r="CJ380" s="329"/>
      <c r="CK380" s="329"/>
      <c r="CL380" s="329"/>
      <c r="CM380" s="329"/>
      <c r="CN380" s="329"/>
      <c r="CO380" s="329"/>
      <c r="CP380" s="329"/>
      <c r="CQ380" s="329"/>
      <c r="CR380" s="329"/>
      <c r="CS380" s="329"/>
      <c r="CT380" s="329"/>
      <c r="CU380" s="329"/>
      <c r="CV380" s="329"/>
      <c r="CW380" s="329"/>
      <c r="CX380" s="329"/>
      <c r="CY380" s="329"/>
      <c r="CZ380" s="329"/>
      <c r="DA380" s="329"/>
      <c r="DB380" s="329"/>
      <c r="DC380" s="329"/>
      <c r="DD380" s="329"/>
      <c r="DE380" s="329"/>
      <c r="DF380" s="329"/>
      <c r="DG380" s="329"/>
      <c r="DH380" s="329"/>
      <c r="DI380" s="329"/>
      <c r="DJ380" s="329"/>
      <c r="DK380" s="329"/>
      <c r="DL380" s="329"/>
      <c r="DM380" s="329"/>
      <c r="DN380" s="329"/>
      <c r="DO380" s="329"/>
      <c r="DP380" s="329"/>
      <c r="DQ380" s="329"/>
      <c r="DR380" s="329"/>
      <c r="DS380" s="329"/>
      <c r="DT380" s="329"/>
      <c r="DU380" s="329"/>
      <c r="DV380" s="329"/>
      <c r="DW380" s="329"/>
      <c r="DX380" s="329"/>
      <c r="DY380" s="329"/>
      <c r="DZ380" s="329"/>
      <c r="EA380" s="329"/>
      <c r="EB380" s="329"/>
      <c r="EC380" s="329"/>
      <c r="ED380" s="329"/>
      <c r="EE380" s="329"/>
      <c r="EF380" s="329"/>
      <c r="EG380" s="329"/>
      <c r="EH380" s="329"/>
      <c r="EI380" s="329"/>
      <c r="EJ380" s="329"/>
      <c r="EK380" s="329"/>
      <c r="EL380" s="329"/>
      <c r="EM380" s="329"/>
      <c r="EN380" s="329"/>
      <c r="EO380" s="329"/>
      <c r="EP380" s="329"/>
      <c r="EQ380" s="329"/>
      <c r="ER380" s="329"/>
      <c r="ES380" s="329"/>
      <c r="ET380" s="329"/>
      <c r="EU380" s="329"/>
      <c r="EV380" s="329"/>
      <c r="EW380" s="329"/>
      <c r="EX380" s="329"/>
      <c r="EY380" s="329"/>
      <c r="EZ380" s="329"/>
      <c r="FA380" s="329"/>
      <c r="FB380" s="329"/>
      <c r="FC380" s="329"/>
      <c r="FD380" s="329"/>
      <c r="FE380" s="329"/>
      <c r="FF380" s="329"/>
      <c r="FG380" s="329"/>
      <c r="FH380" s="329"/>
      <c r="FI380" s="329"/>
      <c r="FJ380" s="329"/>
      <c r="FK380" s="329"/>
      <c r="FL380" s="329"/>
      <c r="FM380" s="329"/>
      <c r="FN380" s="329"/>
      <c r="FO380" s="329"/>
      <c r="FP380" s="329"/>
      <c r="FQ380" s="329"/>
      <c r="FR380" s="329"/>
      <c r="FS380" s="329"/>
      <c r="FT380" s="329"/>
      <c r="FU380" s="329"/>
      <c r="FV380" s="329"/>
      <c r="FW380" s="329"/>
      <c r="FX380" s="329"/>
      <c r="FY380" s="329"/>
      <c r="FZ380" s="329"/>
      <c r="GA380" s="329"/>
      <c r="GB380" s="329"/>
      <c r="GC380" s="329"/>
      <c r="GD380" s="329"/>
      <c r="GE380" s="329"/>
      <c r="GF380" s="329"/>
      <c r="GG380" s="329"/>
      <c r="GH380" s="329"/>
      <c r="GI380" s="329"/>
      <c r="GJ380" s="329"/>
      <c r="GK380" s="329"/>
      <c r="GL380" s="329"/>
      <c r="GM380" s="329"/>
      <c r="GN380" s="329"/>
      <c r="GO380" s="329"/>
      <c r="GP380" s="329"/>
      <c r="GQ380" s="329"/>
      <c r="GR380" s="329"/>
      <c r="GS380" s="329"/>
      <c r="GT380" s="329"/>
      <c r="GU380" s="329"/>
      <c r="GV380" s="329"/>
      <c r="GW380" s="329"/>
      <c r="GX380" s="329"/>
      <c r="GY380" s="329"/>
      <c r="GZ380" s="329"/>
      <c r="HA380" s="329"/>
      <c r="HB380" s="329"/>
      <c r="HC380" s="329"/>
      <c r="HD380" s="329"/>
      <c r="HE380" s="329"/>
      <c r="HF380" s="329"/>
      <c r="HG380" s="329"/>
      <c r="HH380" s="329"/>
      <c r="HI380" s="329"/>
      <c r="HJ380" s="329"/>
      <c r="HK380" s="329"/>
      <c r="HL380" s="329"/>
      <c r="HM380" s="329"/>
      <c r="HN380" s="329"/>
      <c r="HO380" s="329"/>
      <c r="HP380" s="329"/>
      <c r="HQ380" s="329"/>
      <c r="HR380" s="329"/>
      <c r="HS380" s="329"/>
      <c r="HT380" s="329"/>
      <c r="HU380" s="329"/>
      <c r="HV380" s="329"/>
      <c r="HW380" s="329"/>
      <c r="HX380" s="329"/>
      <c r="HY380" s="329"/>
      <c r="HZ380" s="329"/>
      <c r="IA380" s="329"/>
      <c r="IB380" s="329"/>
      <c r="IC380" s="329"/>
      <c r="ID380" s="329"/>
      <c r="IE380" s="329"/>
      <c r="IF380" s="329"/>
      <c r="IG380" s="329"/>
      <c r="IH380" s="329"/>
      <c r="II380" s="329"/>
      <c r="IJ380" s="329"/>
      <c r="IK380" s="329"/>
      <c r="IL380" s="329"/>
      <c r="IM380" s="329"/>
      <c r="IN380" s="329"/>
      <c r="IO380" s="329"/>
      <c r="IP380" s="329"/>
      <c r="IQ380" s="329"/>
      <c r="IR380" s="329"/>
      <c r="IS380" s="329"/>
      <c r="IT380" s="329"/>
      <c r="IU380" s="329"/>
      <c r="IV380" s="329"/>
    </row>
    <row r="381" s="525" customFormat="1" spans="1:256">
      <c r="A381" s="353" t="s">
        <v>4609</v>
      </c>
      <c r="B381" s="307" t="s">
        <v>7715</v>
      </c>
      <c r="C381" s="365">
        <f ca="1">SUMIF(表1.2024年公共财政收入决算表!$A$6:$A$387,A381,表1.2024年公共财政收入决算表!$E$6:$E$387)</f>
        <v>11013</v>
      </c>
      <c r="D381" s="365">
        <f t="shared" si="102"/>
        <v>7500</v>
      </c>
      <c r="E381" s="348">
        <v>7500</v>
      </c>
      <c r="F381" s="348"/>
      <c r="G381" s="365">
        <f ca="1" t="shared" si="103"/>
        <v>-3513</v>
      </c>
      <c r="H381" s="365" t="str">
        <f ca="1" t="shared" si="91"/>
        <v>-31.9%</v>
      </c>
      <c r="I381" s="22" t="str">
        <f ca="1" t="shared" si="92"/>
        <v>是</v>
      </c>
      <c r="J381" s="547" t="str">
        <f t="shared" si="104"/>
        <v>1100901</v>
      </c>
      <c r="K381" s="93" t="e">
        <f t="shared" si="97"/>
        <v>#N/A</v>
      </c>
      <c r="L381" s="545">
        <v>1</v>
      </c>
      <c r="M381" s="329"/>
      <c r="N381" s="329"/>
      <c r="O381" s="329"/>
      <c r="P381" s="329"/>
      <c r="Q381" s="329"/>
      <c r="R381" s="329"/>
      <c r="S381" s="329"/>
      <c r="T381" s="329"/>
      <c r="U381" s="329"/>
      <c r="V381" s="329"/>
      <c r="W381" s="329"/>
      <c r="X381" s="329"/>
      <c r="Y381" s="329"/>
      <c r="Z381" s="329"/>
      <c r="AA381" s="329"/>
      <c r="AB381" s="329"/>
      <c r="AC381" s="329"/>
      <c r="AD381" s="329"/>
      <c r="AE381" s="329"/>
      <c r="AF381" s="329"/>
      <c r="AG381" s="329"/>
      <c r="AH381" s="329"/>
      <c r="AI381" s="329"/>
      <c r="AJ381" s="329"/>
      <c r="AK381" s="329"/>
      <c r="AL381" s="329"/>
      <c r="AM381" s="329"/>
      <c r="AN381" s="329"/>
      <c r="AO381" s="329"/>
      <c r="AP381" s="329"/>
      <c r="AQ381" s="329"/>
      <c r="AR381" s="329"/>
      <c r="AS381" s="329"/>
      <c r="AT381" s="329"/>
      <c r="AU381" s="329"/>
      <c r="AV381" s="329"/>
      <c r="AW381" s="329"/>
      <c r="AX381" s="329"/>
      <c r="AY381" s="329"/>
      <c r="AZ381" s="329"/>
      <c r="BA381" s="329"/>
      <c r="BB381" s="329"/>
      <c r="BC381" s="329"/>
      <c r="BD381" s="329"/>
      <c r="BE381" s="329"/>
      <c r="BF381" s="329"/>
      <c r="BG381" s="329"/>
      <c r="BH381" s="329"/>
      <c r="BI381" s="329"/>
      <c r="BJ381" s="329"/>
      <c r="BK381" s="329"/>
      <c r="BL381" s="329"/>
      <c r="BM381" s="329"/>
      <c r="BN381" s="329"/>
      <c r="BO381" s="329"/>
      <c r="BP381" s="329"/>
      <c r="BQ381" s="329"/>
      <c r="BR381" s="329"/>
      <c r="BS381" s="329"/>
      <c r="BT381" s="329"/>
      <c r="BU381" s="329"/>
      <c r="BV381" s="329"/>
      <c r="BW381" s="329"/>
      <c r="BX381" s="329"/>
      <c r="BY381" s="329"/>
      <c r="BZ381" s="329"/>
      <c r="CA381" s="329"/>
      <c r="CB381" s="329"/>
      <c r="CC381" s="329"/>
      <c r="CD381" s="329"/>
      <c r="CE381" s="329"/>
      <c r="CF381" s="329"/>
      <c r="CG381" s="329"/>
      <c r="CH381" s="329"/>
      <c r="CI381" s="329"/>
      <c r="CJ381" s="329"/>
      <c r="CK381" s="329"/>
      <c r="CL381" s="329"/>
      <c r="CM381" s="329"/>
      <c r="CN381" s="329"/>
      <c r="CO381" s="329"/>
      <c r="CP381" s="329"/>
      <c r="CQ381" s="329"/>
      <c r="CR381" s="329"/>
      <c r="CS381" s="329"/>
      <c r="CT381" s="329"/>
      <c r="CU381" s="329"/>
      <c r="CV381" s="329"/>
      <c r="CW381" s="329"/>
      <c r="CX381" s="329"/>
      <c r="CY381" s="329"/>
      <c r="CZ381" s="329"/>
      <c r="DA381" s="329"/>
      <c r="DB381" s="329"/>
      <c r="DC381" s="329"/>
      <c r="DD381" s="329"/>
      <c r="DE381" s="329"/>
      <c r="DF381" s="329"/>
      <c r="DG381" s="329"/>
      <c r="DH381" s="329"/>
      <c r="DI381" s="329"/>
      <c r="DJ381" s="329"/>
      <c r="DK381" s="329"/>
      <c r="DL381" s="329"/>
      <c r="DM381" s="329"/>
      <c r="DN381" s="329"/>
      <c r="DO381" s="329"/>
      <c r="DP381" s="329"/>
      <c r="DQ381" s="329"/>
      <c r="DR381" s="329"/>
      <c r="DS381" s="329"/>
      <c r="DT381" s="329"/>
      <c r="DU381" s="329"/>
      <c r="DV381" s="329"/>
      <c r="DW381" s="329"/>
      <c r="DX381" s="329"/>
      <c r="DY381" s="329"/>
      <c r="DZ381" s="329"/>
      <c r="EA381" s="329"/>
      <c r="EB381" s="329"/>
      <c r="EC381" s="329"/>
      <c r="ED381" s="329"/>
      <c r="EE381" s="329"/>
      <c r="EF381" s="329"/>
      <c r="EG381" s="329"/>
      <c r="EH381" s="329"/>
      <c r="EI381" s="329"/>
      <c r="EJ381" s="329"/>
      <c r="EK381" s="329"/>
      <c r="EL381" s="329"/>
      <c r="EM381" s="329"/>
      <c r="EN381" s="329"/>
      <c r="EO381" s="329"/>
      <c r="EP381" s="329"/>
      <c r="EQ381" s="329"/>
      <c r="ER381" s="329"/>
      <c r="ES381" s="329"/>
      <c r="ET381" s="329"/>
      <c r="EU381" s="329"/>
      <c r="EV381" s="329"/>
      <c r="EW381" s="329"/>
      <c r="EX381" s="329"/>
      <c r="EY381" s="329"/>
      <c r="EZ381" s="329"/>
      <c r="FA381" s="329"/>
      <c r="FB381" s="329"/>
      <c r="FC381" s="329"/>
      <c r="FD381" s="329"/>
      <c r="FE381" s="329"/>
      <c r="FF381" s="329"/>
      <c r="FG381" s="329"/>
      <c r="FH381" s="329"/>
      <c r="FI381" s="329"/>
      <c r="FJ381" s="329"/>
      <c r="FK381" s="329"/>
      <c r="FL381" s="329"/>
      <c r="FM381" s="329"/>
      <c r="FN381" s="329"/>
      <c r="FO381" s="329"/>
      <c r="FP381" s="329"/>
      <c r="FQ381" s="329"/>
      <c r="FR381" s="329"/>
      <c r="FS381" s="329"/>
      <c r="FT381" s="329"/>
      <c r="FU381" s="329"/>
      <c r="FV381" s="329"/>
      <c r="FW381" s="329"/>
      <c r="FX381" s="329"/>
      <c r="FY381" s="329"/>
      <c r="FZ381" s="329"/>
      <c r="GA381" s="329"/>
      <c r="GB381" s="329"/>
      <c r="GC381" s="329"/>
      <c r="GD381" s="329"/>
      <c r="GE381" s="329"/>
      <c r="GF381" s="329"/>
      <c r="GG381" s="329"/>
      <c r="GH381" s="329"/>
      <c r="GI381" s="329"/>
      <c r="GJ381" s="329"/>
      <c r="GK381" s="329"/>
      <c r="GL381" s="329"/>
      <c r="GM381" s="329"/>
      <c r="GN381" s="329"/>
      <c r="GO381" s="329"/>
      <c r="GP381" s="329"/>
      <c r="GQ381" s="329"/>
      <c r="GR381" s="329"/>
      <c r="GS381" s="329"/>
      <c r="GT381" s="329"/>
      <c r="GU381" s="329"/>
      <c r="GV381" s="329"/>
      <c r="GW381" s="329"/>
      <c r="GX381" s="329"/>
      <c r="GY381" s="329"/>
      <c r="GZ381" s="329"/>
      <c r="HA381" s="329"/>
      <c r="HB381" s="329"/>
      <c r="HC381" s="329"/>
      <c r="HD381" s="329"/>
      <c r="HE381" s="329"/>
      <c r="HF381" s="329"/>
      <c r="HG381" s="329"/>
      <c r="HH381" s="329"/>
      <c r="HI381" s="329"/>
      <c r="HJ381" s="329"/>
      <c r="HK381" s="329"/>
      <c r="HL381" s="329"/>
      <c r="HM381" s="329"/>
      <c r="HN381" s="329"/>
      <c r="HO381" s="329"/>
      <c r="HP381" s="329"/>
      <c r="HQ381" s="329"/>
      <c r="HR381" s="329"/>
      <c r="HS381" s="329"/>
      <c r="HT381" s="329"/>
      <c r="HU381" s="329"/>
      <c r="HV381" s="329"/>
      <c r="HW381" s="329"/>
      <c r="HX381" s="329"/>
      <c r="HY381" s="329"/>
      <c r="HZ381" s="329"/>
      <c r="IA381" s="329"/>
      <c r="IB381" s="329"/>
      <c r="IC381" s="329"/>
      <c r="ID381" s="329"/>
      <c r="IE381" s="329"/>
      <c r="IF381" s="329"/>
      <c r="IG381" s="329"/>
      <c r="IH381" s="329"/>
      <c r="II381" s="329"/>
      <c r="IJ381" s="329"/>
      <c r="IK381" s="329"/>
      <c r="IL381" s="329"/>
      <c r="IM381" s="329"/>
      <c r="IN381" s="329"/>
      <c r="IO381" s="329"/>
      <c r="IP381" s="329"/>
      <c r="IQ381" s="329"/>
      <c r="IR381" s="329"/>
      <c r="IS381" s="329"/>
      <c r="IT381" s="329"/>
      <c r="IU381" s="329"/>
      <c r="IV381" s="329"/>
    </row>
    <row r="382" s="70" customFormat="1" spans="1:256">
      <c r="A382" s="564" t="s">
        <v>4611</v>
      </c>
      <c r="B382" s="565" t="s">
        <v>6970</v>
      </c>
      <c r="C382" s="541">
        <f ca="1">SUMIF($J383:$J$390,$A382,C383:C$390)</f>
        <v>8424</v>
      </c>
      <c r="D382" s="541">
        <f ca="1">SUMIF($J383:$J$390,$A382,D383:D$390)</f>
        <v>24100</v>
      </c>
      <c r="E382" s="541">
        <f ca="1">SUMIF($J383:$J$390,$A382,E383:E$390)</f>
        <v>0</v>
      </c>
      <c r="F382" s="541">
        <f ca="1">SUMIF($J383:$J$390,$A382,F383:F$390)</f>
        <v>24100</v>
      </c>
      <c r="G382" s="541">
        <f ca="1">SUMIF($J383:$J$390,$A382,G383:G$390)</f>
        <v>15676</v>
      </c>
      <c r="H382" s="541" t="str">
        <f ca="1" t="shared" si="91"/>
        <v>186.1%</v>
      </c>
      <c r="I382" s="22" t="str">
        <f ca="1" t="shared" si="92"/>
        <v>是</v>
      </c>
      <c r="J382" s="546" t="str">
        <f t="shared" ref="J382:J385" si="105">LEFT(A382,3)</f>
        <v>110</v>
      </c>
      <c r="K382" s="93" t="str">
        <f t="shared" si="97"/>
        <v>款</v>
      </c>
      <c r="L382" s="545">
        <v>1</v>
      </c>
      <c r="M382" s="230"/>
      <c r="N382" s="230"/>
      <c r="O382" s="230"/>
      <c r="P382" s="230"/>
      <c r="Q382" s="230"/>
      <c r="R382" s="230"/>
      <c r="S382" s="230"/>
      <c r="T382" s="230"/>
      <c r="U382" s="230"/>
      <c r="V382" s="230"/>
      <c r="W382" s="230"/>
      <c r="X382" s="230"/>
      <c r="Y382" s="230"/>
      <c r="Z382" s="230"/>
      <c r="AA382" s="230"/>
      <c r="AB382" s="230"/>
      <c r="AC382" s="230"/>
      <c r="AD382" s="230"/>
      <c r="AE382" s="230"/>
      <c r="AF382" s="230"/>
      <c r="AG382" s="230"/>
      <c r="AH382" s="230"/>
      <c r="AI382" s="230"/>
      <c r="AJ382" s="230"/>
      <c r="AK382" s="230"/>
      <c r="AL382" s="230"/>
      <c r="AM382" s="230"/>
      <c r="AN382" s="230"/>
      <c r="AO382" s="230"/>
      <c r="AP382" s="230"/>
      <c r="AQ382" s="230"/>
      <c r="AR382" s="230"/>
      <c r="AS382" s="230"/>
      <c r="AT382" s="230"/>
      <c r="AU382" s="230"/>
      <c r="AV382" s="230"/>
      <c r="AW382" s="230"/>
      <c r="AX382" s="230"/>
      <c r="AY382" s="230"/>
      <c r="AZ382" s="230"/>
      <c r="BA382" s="230"/>
      <c r="BB382" s="230"/>
      <c r="BC382" s="230"/>
      <c r="BD382" s="230"/>
      <c r="BE382" s="230"/>
      <c r="BF382" s="230"/>
      <c r="BG382" s="230"/>
      <c r="BH382" s="230"/>
      <c r="BI382" s="230"/>
      <c r="BJ382" s="230"/>
      <c r="BK382" s="230"/>
      <c r="BL382" s="230"/>
      <c r="BM382" s="230"/>
      <c r="BN382" s="230"/>
      <c r="BO382" s="230"/>
      <c r="BP382" s="230"/>
      <c r="BQ382" s="230"/>
      <c r="BR382" s="230"/>
      <c r="BS382" s="230"/>
      <c r="BT382" s="230"/>
      <c r="BU382" s="230"/>
      <c r="BV382" s="230"/>
      <c r="BW382" s="230"/>
      <c r="BX382" s="230"/>
      <c r="BY382" s="230"/>
      <c r="BZ382" s="230"/>
      <c r="CA382" s="230"/>
      <c r="CB382" s="230"/>
      <c r="CC382" s="230"/>
      <c r="CD382" s="230"/>
      <c r="CE382" s="230"/>
      <c r="CF382" s="230"/>
      <c r="CG382" s="230"/>
      <c r="CH382" s="230"/>
      <c r="CI382" s="230"/>
      <c r="CJ382" s="230"/>
      <c r="CK382" s="230"/>
      <c r="CL382" s="230"/>
      <c r="CM382" s="230"/>
      <c r="CN382" s="230"/>
      <c r="CO382" s="230"/>
      <c r="CP382" s="230"/>
      <c r="CQ382" s="230"/>
      <c r="CR382" s="230"/>
      <c r="CS382" s="230"/>
      <c r="CT382" s="230"/>
      <c r="CU382" s="230"/>
      <c r="CV382" s="230"/>
      <c r="CW382" s="230"/>
      <c r="CX382" s="230"/>
      <c r="CY382" s="230"/>
      <c r="CZ382" s="230"/>
      <c r="DA382" s="230"/>
      <c r="DB382" s="230"/>
      <c r="DC382" s="230"/>
      <c r="DD382" s="230"/>
      <c r="DE382" s="230"/>
      <c r="DF382" s="230"/>
      <c r="DG382" s="230"/>
      <c r="DH382" s="230"/>
      <c r="DI382" s="230"/>
      <c r="DJ382" s="230"/>
      <c r="DK382" s="230"/>
      <c r="DL382" s="230"/>
      <c r="DM382" s="230"/>
      <c r="DN382" s="230"/>
      <c r="DO382" s="230"/>
      <c r="DP382" s="230"/>
      <c r="DQ382" s="230"/>
      <c r="DR382" s="230"/>
      <c r="DS382" s="230"/>
      <c r="DT382" s="230"/>
      <c r="DU382" s="230"/>
      <c r="DV382" s="230"/>
      <c r="DW382" s="230"/>
      <c r="DX382" s="230"/>
      <c r="DY382" s="230"/>
      <c r="DZ382" s="230"/>
      <c r="EA382" s="230"/>
      <c r="EB382" s="230"/>
      <c r="EC382" s="230"/>
      <c r="ED382" s="230"/>
      <c r="EE382" s="230"/>
      <c r="EF382" s="230"/>
      <c r="EG382" s="230"/>
      <c r="EH382" s="230"/>
      <c r="EI382" s="230"/>
      <c r="EJ382" s="230"/>
      <c r="EK382" s="230"/>
      <c r="EL382" s="230"/>
      <c r="EM382" s="230"/>
      <c r="EN382" s="230"/>
      <c r="EO382" s="230"/>
      <c r="EP382" s="230"/>
      <c r="EQ382" s="230"/>
      <c r="ER382" s="230"/>
      <c r="ES382" s="230"/>
      <c r="ET382" s="230"/>
      <c r="EU382" s="230"/>
      <c r="EV382" s="230"/>
      <c r="EW382" s="230"/>
      <c r="EX382" s="230"/>
      <c r="EY382" s="230"/>
      <c r="EZ382" s="230"/>
      <c r="FA382" s="230"/>
      <c r="FB382" s="230"/>
      <c r="FC382" s="230"/>
      <c r="FD382" s="230"/>
      <c r="FE382" s="230"/>
      <c r="FF382" s="230"/>
      <c r="FG382" s="230"/>
      <c r="FH382" s="230"/>
      <c r="FI382" s="230"/>
      <c r="FJ382" s="230"/>
      <c r="FK382" s="230"/>
      <c r="FL382" s="230"/>
      <c r="FM382" s="230"/>
      <c r="FN382" s="230"/>
      <c r="FO382" s="230"/>
      <c r="FP382" s="230"/>
      <c r="FQ382" s="230"/>
      <c r="FR382" s="230"/>
      <c r="FS382" s="230"/>
      <c r="FT382" s="230"/>
      <c r="FU382" s="230"/>
      <c r="FV382" s="230"/>
      <c r="FW382" s="230"/>
      <c r="FX382" s="230"/>
      <c r="FY382" s="230"/>
      <c r="FZ382" s="230"/>
      <c r="GA382" s="230"/>
      <c r="GB382" s="230"/>
      <c r="GC382" s="230"/>
      <c r="GD382" s="230"/>
      <c r="GE382" s="230"/>
      <c r="GF382" s="230"/>
      <c r="GG382" s="230"/>
      <c r="GH382" s="230"/>
      <c r="GI382" s="230"/>
      <c r="GJ382" s="230"/>
      <c r="GK382" s="230"/>
      <c r="GL382" s="230"/>
      <c r="GM382" s="230"/>
      <c r="GN382" s="230"/>
      <c r="GO382" s="230"/>
      <c r="GP382" s="230"/>
      <c r="GQ382" s="230"/>
      <c r="GR382" s="230"/>
      <c r="GS382" s="230"/>
      <c r="GT382" s="230"/>
      <c r="GU382" s="230"/>
      <c r="GV382" s="230"/>
      <c r="GW382" s="230"/>
      <c r="GX382" s="230"/>
      <c r="GY382" s="230"/>
      <c r="GZ382" s="230"/>
      <c r="HA382" s="230"/>
      <c r="HB382" s="230"/>
      <c r="HC382" s="230"/>
      <c r="HD382" s="230"/>
      <c r="HE382" s="230"/>
      <c r="HF382" s="230"/>
      <c r="HG382" s="230"/>
      <c r="HH382" s="230"/>
      <c r="HI382" s="230"/>
      <c r="HJ382" s="230"/>
      <c r="HK382" s="230"/>
      <c r="HL382" s="230"/>
      <c r="HM382" s="230"/>
      <c r="HN382" s="230"/>
      <c r="HO382" s="230"/>
      <c r="HP382" s="230"/>
      <c r="HQ382" s="230"/>
      <c r="HR382" s="230"/>
      <c r="HS382" s="230"/>
      <c r="HT382" s="230"/>
      <c r="HU382" s="230"/>
      <c r="HV382" s="230"/>
      <c r="HW382" s="230"/>
      <c r="HX382" s="230"/>
      <c r="HY382" s="230"/>
      <c r="HZ382" s="230"/>
      <c r="IA382" s="230"/>
      <c r="IB382" s="230"/>
      <c r="IC382" s="230"/>
      <c r="ID382" s="230"/>
      <c r="IE382" s="230"/>
      <c r="IF382" s="230"/>
      <c r="IG382" s="230"/>
      <c r="IH382" s="230"/>
      <c r="II382" s="230"/>
      <c r="IJ382" s="230"/>
      <c r="IK382" s="230"/>
      <c r="IL382" s="230"/>
      <c r="IM382" s="230"/>
      <c r="IN382" s="230"/>
      <c r="IO382" s="230"/>
      <c r="IP382" s="230"/>
      <c r="IQ382" s="230"/>
      <c r="IR382" s="230"/>
      <c r="IS382" s="230"/>
      <c r="IT382" s="230"/>
      <c r="IU382" s="230"/>
      <c r="IV382" s="230"/>
    </row>
    <row r="383" s="525" customFormat="1" spans="1:256">
      <c r="A383" s="353" t="s">
        <v>4613</v>
      </c>
      <c r="B383" s="307" t="s">
        <v>7716</v>
      </c>
      <c r="C383" s="365">
        <f ca="1">SUMIF(表1.2024年公共财政收入决算表!$A$6:$A$387,A383,表1.2024年公共财政收入决算表!$E$6:$E$387)</f>
        <v>8424</v>
      </c>
      <c r="D383" s="365">
        <f>SUM(E383:F383)</f>
        <v>24100</v>
      </c>
      <c r="E383" s="348"/>
      <c r="F383" s="348">
        <v>24100</v>
      </c>
      <c r="G383" s="365">
        <f ca="1" t="shared" ref="G383:G389" si="106">D383-C383</f>
        <v>15676</v>
      </c>
      <c r="H383" s="365" t="str">
        <f ca="1" t="shared" si="91"/>
        <v>186.1%</v>
      </c>
      <c r="I383" s="22" t="str">
        <f ca="1" t="shared" si="92"/>
        <v>是</v>
      </c>
      <c r="J383" s="547" t="str">
        <f t="shared" ref="J383:J390" si="107">LEFT(A383,5)</f>
        <v>11011</v>
      </c>
      <c r="K383" s="93" t="str">
        <f t="shared" si="97"/>
        <v>项</v>
      </c>
      <c r="L383" s="545">
        <v>1</v>
      </c>
      <c r="M383" s="329"/>
      <c r="N383" s="329"/>
      <c r="O383" s="329"/>
      <c r="P383" s="329"/>
      <c r="Q383" s="329"/>
      <c r="R383" s="329"/>
      <c r="S383" s="329"/>
      <c r="T383" s="329"/>
      <c r="U383" s="329"/>
      <c r="V383" s="329"/>
      <c r="W383" s="329"/>
      <c r="X383" s="329"/>
      <c r="Y383" s="329"/>
      <c r="Z383" s="329"/>
      <c r="AA383" s="329"/>
      <c r="AB383" s="329"/>
      <c r="AC383" s="329"/>
      <c r="AD383" s="329"/>
      <c r="AE383" s="329"/>
      <c r="AF383" s="329"/>
      <c r="AG383" s="329"/>
      <c r="AH383" s="329"/>
      <c r="AI383" s="329"/>
      <c r="AJ383" s="329"/>
      <c r="AK383" s="329"/>
      <c r="AL383" s="329"/>
      <c r="AM383" s="329"/>
      <c r="AN383" s="329"/>
      <c r="AO383" s="329"/>
      <c r="AP383" s="329"/>
      <c r="AQ383" s="329"/>
      <c r="AR383" s="329"/>
      <c r="AS383" s="329"/>
      <c r="AT383" s="329"/>
      <c r="AU383" s="329"/>
      <c r="AV383" s="329"/>
      <c r="AW383" s="329"/>
      <c r="AX383" s="329"/>
      <c r="AY383" s="329"/>
      <c r="AZ383" s="329"/>
      <c r="BA383" s="329"/>
      <c r="BB383" s="329"/>
      <c r="BC383" s="329"/>
      <c r="BD383" s="329"/>
      <c r="BE383" s="329"/>
      <c r="BF383" s="329"/>
      <c r="BG383" s="329"/>
      <c r="BH383" s="329"/>
      <c r="BI383" s="329"/>
      <c r="BJ383" s="329"/>
      <c r="BK383" s="329"/>
      <c r="BL383" s="329"/>
      <c r="BM383" s="329"/>
      <c r="BN383" s="329"/>
      <c r="BO383" s="329"/>
      <c r="BP383" s="329"/>
      <c r="BQ383" s="329"/>
      <c r="BR383" s="329"/>
      <c r="BS383" s="329"/>
      <c r="BT383" s="329"/>
      <c r="BU383" s="329"/>
      <c r="BV383" s="329"/>
      <c r="BW383" s="329"/>
      <c r="BX383" s="329"/>
      <c r="BY383" s="329"/>
      <c r="BZ383" s="329"/>
      <c r="CA383" s="329"/>
      <c r="CB383" s="329"/>
      <c r="CC383" s="329"/>
      <c r="CD383" s="329"/>
      <c r="CE383" s="329"/>
      <c r="CF383" s="329"/>
      <c r="CG383" s="329"/>
      <c r="CH383" s="329"/>
      <c r="CI383" s="329"/>
      <c r="CJ383" s="329"/>
      <c r="CK383" s="329"/>
      <c r="CL383" s="329"/>
      <c r="CM383" s="329"/>
      <c r="CN383" s="329"/>
      <c r="CO383" s="329"/>
      <c r="CP383" s="329"/>
      <c r="CQ383" s="329"/>
      <c r="CR383" s="329"/>
      <c r="CS383" s="329"/>
      <c r="CT383" s="329"/>
      <c r="CU383" s="329"/>
      <c r="CV383" s="329"/>
      <c r="CW383" s="329"/>
      <c r="CX383" s="329"/>
      <c r="CY383" s="329"/>
      <c r="CZ383" s="329"/>
      <c r="DA383" s="329"/>
      <c r="DB383" s="329"/>
      <c r="DC383" s="329"/>
      <c r="DD383" s="329"/>
      <c r="DE383" s="329"/>
      <c r="DF383" s="329"/>
      <c r="DG383" s="329"/>
      <c r="DH383" s="329"/>
      <c r="DI383" s="329"/>
      <c r="DJ383" s="329"/>
      <c r="DK383" s="329"/>
      <c r="DL383" s="329"/>
      <c r="DM383" s="329"/>
      <c r="DN383" s="329"/>
      <c r="DO383" s="329"/>
      <c r="DP383" s="329"/>
      <c r="DQ383" s="329"/>
      <c r="DR383" s="329"/>
      <c r="DS383" s="329"/>
      <c r="DT383" s="329"/>
      <c r="DU383" s="329"/>
      <c r="DV383" s="329"/>
      <c r="DW383" s="329"/>
      <c r="DX383" s="329"/>
      <c r="DY383" s="329"/>
      <c r="DZ383" s="329"/>
      <c r="EA383" s="329"/>
      <c r="EB383" s="329"/>
      <c r="EC383" s="329"/>
      <c r="ED383" s="329"/>
      <c r="EE383" s="329"/>
      <c r="EF383" s="329"/>
      <c r="EG383" s="329"/>
      <c r="EH383" s="329"/>
      <c r="EI383" s="329"/>
      <c r="EJ383" s="329"/>
      <c r="EK383" s="329"/>
      <c r="EL383" s="329"/>
      <c r="EM383" s="329"/>
      <c r="EN383" s="329"/>
      <c r="EO383" s="329"/>
      <c r="EP383" s="329"/>
      <c r="EQ383" s="329"/>
      <c r="ER383" s="329"/>
      <c r="ES383" s="329"/>
      <c r="ET383" s="329"/>
      <c r="EU383" s="329"/>
      <c r="EV383" s="329"/>
      <c r="EW383" s="329"/>
      <c r="EX383" s="329"/>
      <c r="EY383" s="329"/>
      <c r="EZ383" s="329"/>
      <c r="FA383" s="329"/>
      <c r="FB383" s="329"/>
      <c r="FC383" s="329"/>
      <c r="FD383" s="329"/>
      <c r="FE383" s="329"/>
      <c r="FF383" s="329"/>
      <c r="FG383" s="329"/>
      <c r="FH383" s="329"/>
      <c r="FI383" s="329"/>
      <c r="FJ383" s="329"/>
      <c r="FK383" s="329"/>
      <c r="FL383" s="329"/>
      <c r="FM383" s="329"/>
      <c r="FN383" s="329"/>
      <c r="FO383" s="329"/>
      <c r="FP383" s="329"/>
      <c r="FQ383" s="329"/>
      <c r="FR383" s="329"/>
      <c r="FS383" s="329"/>
      <c r="FT383" s="329"/>
      <c r="FU383" s="329"/>
      <c r="FV383" s="329"/>
      <c r="FW383" s="329"/>
      <c r="FX383" s="329"/>
      <c r="FY383" s="329"/>
      <c r="FZ383" s="329"/>
      <c r="GA383" s="329"/>
      <c r="GB383" s="329"/>
      <c r="GC383" s="329"/>
      <c r="GD383" s="329"/>
      <c r="GE383" s="329"/>
      <c r="GF383" s="329"/>
      <c r="GG383" s="329"/>
      <c r="GH383" s="329"/>
      <c r="GI383" s="329"/>
      <c r="GJ383" s="329"/>
      <c r="GK383" s="329"/>
      <c r="GL383" s="329"/>
      <c r="GM383" s="329"/>
      <c r="GN383" s="329"/>
      <c r="GO383" s="329"/>
      <c r="GP383" s="329"/>
      <c r="GQ383" s="329"/>
      <c r="GR383" s="329"/>
      <c r="GS383" s="329"/>
      <c r="GT383" s="329"/>
      <c r="GU383" s="329"/>
      <c r="GV383" s="329"/>
      <c r="GW383" s="329"/>
      <c r="GX383" s="329"/>
      <c r="GY383" s="329"/>
      <c r="GZ383" s="329"/>
      <c r="HA383" s="329"/>
      <c r="HB383" s="329"/>
      <c r="HC383" s="329"/>
      <c r="HD383" s="329"/>
      <c r="HE383" s="329"/>
      <c r="HF383" s="329"/>
      <c r="HG383" s="329"/>
      <c r="HH383" s="329"/>
      <c r="HI383" s="329"/>
      <c r="HJ383" s="329"/>
      <c r="HK383" s="329"/>
      <c r="HL383" s="329"/>
      <c r="HM383" s="329"/>
      <c r="HN383" s="329"/>
      <c r="HO383" s="329"/>
      <c r="HP383" s="329"/>
      <c r="HQ383" s="329"/>
      <c r="HR383" s="329"/>
      <c r="HS383" s="329"/>
      <c r="HT383" s="329"/>
      <c r="HU383" s="329"/>
      <c r="HV383" s="329"/>
      <c r="HW383" s="329"/>
      <c r="HX383" s="329"/>
      <c r="HY383" s="329"/>
      <c r="HZ383" s="329"/>
      <c r="IA383" s="329"/>
      <c r="IB383" s="329"/>
      <c r="IC383" s="329"/>
      <c r="ID383" s="329"/>
      <c r="IE383" s="329"/>
      <c r="IF383" s="329"/>
      <c r="IG383" s="329"/>
      <c r="IH383" s="329"/>
      <c r="II383" s="329"/>
      <c r="IJ383" s="329"/>
      <c r="IK383" s="329"/>
      <c r="IL383" s="329"/>
      <c r="IM383" s="329"/>
      <c r="IN383" s="329"/>
      <c r="IO383" s="329"/>
      <c r="IP383" s="329"/>
      <c r="IQ383" s="329"/>
      <c r="IR383" s="329"/>
      <c r="IS383" s="329"/>
      <c r="IT383" s="329"/>
      <c r="IU383" s="329"/>
      <c r="IV383" s="329"/>
    </row>
    <row r="384" customFormat="1" ht="15.75" hidden="1" spans="1:256">
      <c r="A384" s="543" t="s">
        <v>4615</v>
      </c>
      <c r="B384" s="270" t="s">
        <v>4616</v>
      </c>
      <c r="C384" s="346">
        <f>表1.2024年公共财政收入决算表!E382</f>
        <v>0</v>
      </c>
      <c r="D384" s="541">
        <f ca="1">SUMIF($J385:$J$390,$A384,D385:D$390)</f>
        <v>0</v>
      </c>
      <c r="E384" s="541">
        <f ca="1">SUMIF($J385:$J$390,$A384,E385:E$390)</f>
        <v>0</v>
      </c>
      <c r="F384" s="541">
        <f ca="1">SUMIF($J385:$J$390,$A384,F385:F$390)</f>
        <v>0</v>
      </c>
      <c r="G384" s="541">
        <f ca="1">SUMIF($J385:$J$390,$A384,G385:G$390)</f>
        <v>0</v>
      </c>
      <c r="H384" s="541" t="str">
        <f ca="1" t="shared" si="91"/>
        <v/>
      </c>
      <c r="I384" s="22" t="str">
        <f ca="1" t="shared" si="92"/>
        <v>否</v>
      </c>
      <c r="J384" s="547" t="str">
        <f t="shared" si="105"/>
        <v>110</v>
      </c>
      <c r="K384" s="93" t="str">
        <f t="shared" si="97"/>
        <v>款</v>
      </c>
      <c r="L384" s="250"/>
      <c r="M384" s="250"/>
      <c r="N384" s="250"/>
      <c r="O384" s="250"/>
      <c r="P384" s="250"/>
      <c r="Q384" s="250"/>
      <c r="R384" s="250"/>
      <c r="S384" s="250"/>
      <c r="T384" s="250"/>
      <c r="U384" s="250"/>
      <c r="V384" s="250"/>
      <c r="W384" s="250"/>
      <c r="X384" s="250"/>
      <c r="Y384" s="250"/>
      <c r="Z384" s="250"/>
      <c r="AA384" s="250"/>
      <c r="AB384" s="250"/>
      <c r="AC384" s="250"/>
      <c r="AD384" s="250"/>
      <c r="AE384" s="250"/>
      <c r="AF384" s="250"/>
      <c r="AG384" s="250"/>
      <c r="AH384" s="250"/>
      <c r="AI384" s="250"/>
      <c r="AJ384" s="250"/>
      <c r="AK384" s="250"/>
      <c r="AL384" s="250"/>
      <c r="AM384" s="250"/>
      <c r="AN384" s="250"/>
      <c r="AO384" s="250"/>
      <c r="AP384" s="250"/>
      <c r="AQ384" s="250"/>
      <c r="AR384" s="250"/>
      <c r="AS384" s="250"/>
      <c r="AT384" s="250"/>
      <c r="AU384" s="250"/>
      <c r="AV384" s="250"/>
      <c r="AW384" s="250"/>
      <c r="AX384" s="250"/>
      <c r="AY384" s="250"/>
      <c r="AZ384" s="250"/>
      <c r="BA384" s="250"/>
      <c r="BB384" s="250"/>
      <c r="BC384" s="250"/>
      <c r="BD384" s="250"/>
      <c r="BE384" s="250"/>
      <c r="BF384" s="250"/>
      <c r="BG384" s="250"/>
      <c r="BH384" s="250"/>
      <c r="BI384" s="250"/>
      <c r="BJ384" s="250"/>
      <c r="BK384" s="250"/>
      <c r="BL384" s="250"/>
      <c r="BM384" s="250"/>
      <c r="BN384" s="250"/>
      <c r="BO384" s="250"/>
      <c r="BP384" s="250"/>
      <c r="BQ384" s="250"/>
      <c r="BR384" s="250"/>
      <c r="BS384" s="250"/>
      <c r="BT384" s="250"/>
      <c r="BU384" s="250"/>
      <c r="BV384" s="250"/>
      <c r="BW384" s="250"/>
      <c r="BX384" s="250"/>
      <c r="BY384" s="250"/>
      <c r="BZ384" s="250"/>
      <c r="CA384" s="250"/>
      <c r="CB384" s="250"/>
      <c r="CC384" s="250"/>
      <c r="CD384" s="250"/>
      <c r="CE384" s="250"/>
      <c r="CF384" s="250"/>
      <c r="CG384" s="250"/>
      <c r="CH384" s="250"/>
      <c r="CI384" s="250"/>
      <c r="CJ384" s="250"/>
      <c r="CK384" s="250"/>
      <c r="CL384" s="250"/>
      <c r="CM384" s="250"/>
      <c r="CN384" s="250"/>
      <c r="CO384" s="250"/>
      <c r="CP384" s="250"/>
      <c r="CQ384" s="250"/>
      <c r="CR384" s="250"/>
      <c r="CS384" s="250"/>
      <c r="CT384" s="250"/>
      <c r="CU384" s="250"/>
      <c r="CV384" s="250"/>
      <c r="CW384" s="250"/>
      <c r="CX384" s="250"/>
      <c r="CY384" s="250"/>
      <c r="CZ384" s="250"/>
      <c r="DA384" s="250"/>
      <c r="DB384" s="250"/>
      <c r="DC384" s="250"/>
      <c r="DD384" s="250"/>
      <c r="DE384" s="250"/>
      <c r="DF384" s="250"/>
      <c r="DG384" s="250"/>
      <c r="DH384" s="250"/>
      <c r="DI384" s="250"/>
      <c r="DJ384" s="250"/>
      <c r="DK384" s="250"/>
      <c r="DL384" s="250"/>
      <c r="DM384" s="250"/>
      <c r="DN384" s="250"/>
      <c r="DO384" s="250"/>
      <c r="DP384" s="250"/>
      <c r="DQ384" s="250"/>
      <c r="DR384" s="250"/>
      <c r="DS384" s="250"/>
      <c r="DT384" s="250"/>
      <c r="DU384" s="250"/>
      <c r="DV384" s="250"/>
      <c r="DW384" s="250"/>
      <c r="DX384" s="250"/>
      <c r="DY384" s="250"/>
      <c r="DZ384" s="250"/>
      <c r="EA384" s="250"/>
      <c r="EB384" s="250"/>
      <c r="EC384" s="250"/>
      <c r="ED384" s="250"/>
      <c r="EE384" s="250"/>
      <c r="EF384" s="250"/>
      <c r="EG384" s="250"/>
      <c r="EH384" s="250"/>
      <c r="EI384" s="250"/>
      <c r="EJ384" s="250"/>
      <c r="EK384" s="250"/>
      <c r="EL384" s="250"/>
      <c r="EM384" s="250"/>
      <c r="EN384" s="250"/>
      <c r="EO384" s="250"/>
      <c r="EP384" s="250"/>
      <c r="EQ384" s="250"/>
      <c r="ER384" s="250"/>
      <c r="ES384" s="250"/>
      <c r="ET384" s="250"/>
      <c r="EU384" s="250"/>
      <c r="EV384" s="250"/>
      <c r="EW384" s="250"/>
      <c r="EX384" s="250"/>
      <c r="EY384" s="250"/>
      <c r="EZ384" s="250"/>
      <c r="FA384" s="250"/>
      <c r="FB384" s="250"/>
      <c r="FC384" s="250"/>
      <c r="FD384" s="250"/>
      <c r="FE384" s="250"/>
      <c r="FF384" s="250"/>
      <c r="FG384" s="250"/>
      <c r="FH384" s="250"/>
      <c r="FI384" s="250"/>
      <c r="FJ384" s="250"/>
      <c r="FK384" s="250"/>
      <c r="FL384" s="250"/>
      <c r="FM384" s="250"/>
      <c r="FN384" s="250"/>
      <c r="FO384" s="250"/>
      <c r="FP384" s="250"/>
      <c r="FQ384" s="250"/>
      <c r="FR384" s="250"/>
      <c r="FS384" s="250"/>
      <c r="FT384" s="250"/>
      <c r="FU384" s="250"/>
      <c r="FV384" s="250"/>
      <c r="FW384" s="250"/>
      <c r="FX384" s="250"/>
      <c r="FY384" s="250"/>
      <c r="FZ384" s="250"/>
      <c r="GA384" s="250"/>
      <c r="GB384" s="250"/>
      <c r="GC384" s="250"/>
      <c r="GD384" s="250"/>
      <c r="GE384" s="250"/>
      <c r="GF384" s="250"/>
      <c r="GG384" s="250"/>
      <c r="GH384" s="250"/>
      <c r="GI384" s="250"/>
      <c r="GJ384" s="250"/>
      <c r="GK384" s="250"/>
      <c r="GL384" s="250"/>
      <c r="GM384" s="250"/>
      <c r="GN384" s="250"/>
      <c r="GO384" s="250"/>
      <c r="GP384" s="250"/>
      <c r="GQ384" s="250"/>
      <c r="GR384" s="250"/>
      <c r="GS384" s="250"/>
      <c r="GT384" s="250"/>
      <c r="GU384" s="250"/>
      <c r="GV384" s="250"/>
      <c r="GW384" s="250"/>
      <c r="GX384" s="250"/>
      <c r="GY384" s="250"/>
      <c r="GZ384" s="250"/>
      <c r="HA384" s="250"/>
      <c r="HB384" s="250"/>
      <c r="HC384" s="250"/>
      <c r="HD384" s="250"/>
      <c r="HE384" s="250"/>
      <c r="HF384" s="250"/>
      <c r="HG384" s="250"/>
      <c r="HH384" s="250"/>
      <c r="HI384" s="250"/>
      <c r="HJ384" s="250"/>
      <c r="HK384" s="250"/>
      <c r="HL384" s="250"/>
      <c r="HM384" s="250"/>
      <c r="HN384" s="250"/>
      <c r="HO384" s="250"/>
      <c r="HP384" s="250"/>
      <c r="HQ384" s="250"/>
      <c r="HR384" s="250"/>
      <c r="HS384" s="250"/>
      <c r="HT384" s="250"/>
      <c r="HU384" s="250"/>
      <c r="HV384" s="250"/>
      <c r="HW384" s="250"/>
      <c r="HX384" s="250"/>
      <c r="HY384" s="250"/>
      <c r="HZ384" s="250"/>
      <c r="IA384" s="250"/>
      <c r="IB384" s="250"/>
      <c r="IC384" s="250"/>
      <c r="ID384" s="250"/>
      <c r="IE384" s="250"/>
      <c r="IF384" s="250"/>
      <c r="IG384" s="250"/>
      <c r="IH384" s="250"/>
      <c r="II384" s="250"/>
      <c r="IJ384" s="250"/>
      <c r="IK384" s="250"/>
      <c r="IL384" s="250"/>
      <c r="IM384" s="250"/>
      <c r="IN384" s="250"/>
      <c r="IO384" s="250"/>
      <c r="IP384" s="250"/>
      <c r="IQ384" s="250"/>
      <c r="IR384" s="250"/>
      <c r="IS384" s="250"/>
      <c r="IT384" s="250"/>
      <c r="IU384" s="250"/>
      <c r="IV384" s="250"/>
    </row>
    <row r="385" customFormat="1" spans="1:256">
      <c r="A385" s="543" t="s">
        <v>4617</v>
      </c>
      <c r="B385" s="270" t="s">
        <v>7717</v>
      </c>
      <c r="C385" s="541">
        <f ca="1">SUMIF($J386:$J$390,$A385,C386:C$390)</f>
        <v>2717</v>
      </c>
      <c r="D385" s="541">
        <f ca="1">SUMIF($J386:$J$390,$A385,D386:D$390)</f>
        <v>3000</v>
      </c>
      <c r="E385" s="541">
        <f ca="1">SUMIF($J386:$J$390,$A385,E386:E$390)</f>
        <v>3000</v>
      </c>
      <c r="F385" s="541">
        <f ca="1">SUMIF($J386:$J$390,$A385,F386:F$390)</f>
        <v>0</v>
      </c>
      <c r="G385" s="541">
        <f ca="1">SUMIF($J386:$J$390,$A385,G386:G$390)</f>
        <v>283</v>
      </c>
      <c r="H385" s="541" t="str">
        <f ca="1" t="shared" si="91"/>
        <v>10.4%</v>
      </c>
      <c r="I385" s="22" t="str">
        <f ca="1" t="shared" si="92"/>
        <v>是</v>
      </c>
      <c r="J385" s="547" t="str">
        <f t="shared" si="105"/>
        <v>110</v>
      </c>
      <c r="K385" s="93" t="str">
        <f t="shared" si="97"/>
        <v>款</v>
      </c>
      <c r="L385" s="545">
        <v>1</v>
      </c>
      <c r="M385" s="250"/>
      <c r="N385" s="250"/>
      <c r="O385" s="250"/>
      <c r="P385" s="250"/>
      <c r="Q385" s="250"/>
      <c r="R385" s="250"/>
      <c r="S385" s="250"/>
      <c r="T385" s="250"/>
      <c r="U385" s="250"/>
      <c r="V385" s="250"/>
      <c r="W385" s="250"/>
      <c r="X385" s="250"/>
      <c r="Y385" s="250"/>
      <c r="Z385" s="250"/>
      <c r="AA385" s="250"/>
      <c r="AB385" s="250"/>
      <c r="AC385" s="250"/>
      <c r="AD385" s="250"/>
      <c r="AE385" s="250"/>
      <c r="AF385" s="250"/>
      <c r="AG385" s="250"/>
      <c r="AH385" s="250"/>
      <c r="AI385" s="250"/>
      <c r="AJ385" s="250"/>
      <c r="AK385" s="250"/>
      <c r="AL385" s="250"/>
      <c r="AM385" s="250"/>
      <c r="AN385" s="250"/>
      <c r="AO385" s="250"/>
      <c r="AP385" s="250"/>
      <c r="AQ385" s="250"/>
      <c r="AR385" s="250"/>
      <c r="AS385" s="250"/>
      <c r="AT385" s="250"/>
      <c r="AU385" s="250"/>
      <c r="AV385" s="250"/>
      <c r="AW385" s="250"/>
      <c r="AX385" s="250"/>
      <c r="AY385" s="250"/>
      <c r="AZ385" s="250"/>
      <c r="BA385" s="250"/>
      <c r="BB385" s="250"/>
      <c r="BC385" s="250"/>
      <c r="BD385" s="250"/>
      <c r="BE385" s="250"/>
      <c r="BF385" s="250"/>
      <c r="BG385" s="250"/>
      <c r="BH385" s="250"/>
      <c r="BI385" s="250"/>
      <c r="BJ385" s="250"/>
      <c r="BK385" s="250"/>
      <c r="BL385" s="250"/>
      <c r="BM385" s="250"/>
      <c r="BN385" s="250"/>
      <c r="BO385" s="250"/>
      <c r="BP385" s="250"/>
      <c r="BQ385" s="250"/>
      <c r="BR385" s="250"/>
      <c r="BS385" s="250"/>
      <c r="BT385" s="250"/>
      <c r="BU385" s="250"/>
      <c r="BV385" s="250"/>
      <c r="BW385" s="250"/>
      <c r="BX385" s="250"/>
      <c r="BY385" s="250"/>
      <c r="BZ385" s="250"/>
      <c r="CA385" s="250"/>
      <c r="CB385" s="250"/>
      <c r="CC385" s="250"/>
      <c r="CD385" s="250"/>
      <c r="CE385" s="250"/>
      <c r="CF385" s="250"/>
      <c r="CG385" s="250"/>
      <c r="CH385" s="250"/>
      <c r="CI385" s="250"/>
      <c r="CJ385" s="250"/>
      <c r="CK385" s="250"/>
      <c r="CL385" s="250"/>
      <c r="CM385" s="250"/>
      <c r="CN385" s="250"/>
      <c r="CO385" s="250"/>
      <c r="CP385" s="250"/>
      <c r="CQ385" s="250"/>
      <c r="CR385" s="250"/>
      <c r="CS385" s="250"/>
      <c r="CT385" s="250"/>
      <c r="CU385" s="250"/>
      <c r="CV385" s="250"/>
      <c r="CW385" s="250"/>
      <c r="CX385" s="250"/>
      <c r="CY385" s="250"/>
      <c r="CZ385" s="250"/>
      <c r="DA385" s="250"/>
      <c r="DB385" s="250"/>
      <c r="DC385" s="250"/>
      <c r="DD385" s="250"/>
      <c r="DE385" s="250"/>
      <c r="DF385" s="250"/>
      <c r="DG385" s="250"/>
      <c r="DH385" s="250"/>
      <c r="DI385" s="250"/>
      <c r="DJ385" s="250"/>
      <c r="DK385" s="250"/>
      <c r="DL385" s="250"/>
      <c r="DM385" s="250"/>
      <c r="DN385" s="250"/>
      <c r="DO385" s="250"/>
      <c r="DP385" s="250"/>
      <c r="DQ385" s="250"/>
      <c r="DR385" s="250"/>
      <c r="DS385" s="250"/>
      <c r="DT385" s="250"/>
      <c r="DU385" s="250"/>
      <c r="DV385" s="250"/>
      <c r="DW385" s="250"/>
      <c r="DX385" s="250"/>
      <c r="DY385" s="250"/>
      <c r="DZ385" s="250"/>
      <c r="EA385" s="250"/>
      <c r="EB385" s="250"/>
      <c r="EC385" s="250"/>
      <c r="ED385" s="250"/>
      <c r="EE385" s="250"/>
      <c r="EF385" s="250"/>
      <c r="EG385" s="250"/>
      <c r="EH385" s="250"/>
      <c r="EI385" s="250"/>
      <c r="EJ385" s="250"/>
      <c r="EK385" s="250"/>
      <c r="EL385" s="250"/>
      <c r="EM385" s="250"/>
      <c r="EN385" s="250"/>
      <c r="EO385" s="250"/>
      <c r="EP385" s="250"/>
      <c r="EQ385" s="250"/>
      <c r="ER385" s="250"/>
      <c r="ES385" s="250"/>
      <c r="ET385" s="250"/>
      <c r="EU385" s="250"/>
      <c r="EV385" s="250"/>
      <c r="EW385" s="250"/>
      <c r="EX385" s="250"/>
      <c r="EY385" s="250"/>
      <c r="EZ385" s="250"/>
      <c r="FA385" s="250"/>
      <c r="FB385" s="250"/>
      <c r="FC385" s="250"/>
      <c r="FD385" s="250"/>
      <c r="FE385" s="250"/>
      <c r="FF385" s="250"/>
      <c r="FG385" s="250"/>
      <c r="FH385" s="250"/>
      <c r="FI385" s="250"/>
      <c r="FJ385" s="250"/>
      <c r="FK385" s="250"/>
      <c r="FL385" s="250"/>
      <c r="FM385" s="250"/>
      <c r="FN385" s="250"/>
      <c r="FO385" s="250"/>
      <c r="FP385" s="250"/>
      <c r="FQ385" s="250"/>
      <c r="FR385" s="250"/>
      <c r="FS385" s="250"/>
      <c r="FT385" s="250"/>
      <c r="FU385" s="250"/>
      <c r="FV385" s="250"/>
      <c r="FW385" s="250"/>
      <c r="FX385" s="250"/>
      <c r="FY385" s="250"/>
      <c r="FZ385" s="250"/>
      <c r="GA385" s="250"/>
      <c r="GB385" s="250"/>
      <c r="GC385" s="250"/>
      <c r="GD385" s="250"/>
      <c r="GE385" s="250"/>
      <c r="GF385" s="250"/>
      <c r="GG385" s="250"/>
      <c r="GH385" s="250"/>
      <c r="GI385" s="250"/>
      <c r="GJ385" s="250"/>
      <c r="GK385" s="250"/>
      <c r="GL385" s="250"/>
      <c r="GM385" s="250"/>
      <c r="GN385" s="250"/>
      <c r="GO385" s="250"/>
      <c r="GP385" s="250"/>
      <c r="GQ385" s="250"/>
      <c r="GR385" s="250"/>
      <c r="GS385" s="250"/>
      <c r="GT385" s="250"/>
      <c r="GU385" s="250"/>
      <c r="GV385" s="250"/>
      <c r="GW385" s="250"/>
      <c r="GX385" s="250"/>
      <c r="GY385" s="250"/>
      <c r="GZ385" s="250"/>
      <c r="HA385" s="250"/>
      <c r="HB385" s="250"/>
      <c r="HC385" s="250"/>
      <c r="HD385" s="250"/>
      <c r="HE385" s="250"/>
      <c r="HF385" s="250"/>
      <c r="HG385" s="250"/>
      <c r="HH385" s="250"/>
      <c r="HI385" s="250"/>
      <c r="HJ385" s="250"/>
      <c r="HK385" s="250"/>
      <c r="HL385" s="250"/>
      <c r="HM385" s="250"/>
      <c r="HN385" s="250"/>
      <c r="HO385" s="250"/>
      <c r="HP385" s="250"/>
      <c r="HQ385" s="250"/>
      <c r="HR385" s="250"/>
      <c r="HS385" s="250"/>
      <c r="HT385" s="250"/>
      <c r="HU385" s="250"/>
      <c r="HV385" s="250"/>
      <c r="HW385" s="250"/>
      <c r="HX385" s="250"/>
      <c r="HY385" s="250"/>
      <c r="HZ385" s="250"/>
      <c r="IA385" s="250"/>
      <c r="IB385" s="250"/>
      <c r="IC385" s="250"/>
      <c r="ID385" s="250"/>
      <c r="IE385" s="250"/>
      <c r="IF385" s="250"/>
      <c r="IG385" s="250"/>
      <c r="IH385" s="250"/>
      <c r="II385" s="250"/>
      <c r="IJ385" s="250"/>
      <c r="IK385" s="250"/>
      <c r="IL385" s="250"/>
      <c r="IM385" s="250"/>
      <c r="IN385" s="250"/>
      <c r="IO385" s="250"/>
      <c r="IP385" s="250"/>
      <c r="IQ385" s="250"/>
      <c r="IR385" s="250"/>
      <c r="IS385" s="250"/>
      <c r="IT385" s="250"/>
      <c r="IU385" s="250"/>
      <c r="IV385" s="250"/>
    </row>
    <row r="386" s="525" customFormat="1" ht="15.75" hidden="1" spans="1:256">
      <c r="A386" s="353" t="s">
        <v>4619</v>
      </c>
      <c r="B386" s="307" t="s">
        <v>4620</v>
      </c>
      <c r="C386" s="365">
        <f ca="1">SUMIF(表1.2024年公共财政收入决算表!$A$6:$A$387,A386,表1.2024年公共财政收入决算表!$E$6:$E$387)</f>
        <v>0</v>
      </c>
      <c r="D386" s="365">
        <f t="shared" ref="D383:D389" si="108">SUM(E386:F386)</f>
        <v>0</v>
      </c>
      <c r="E386" s="348"/>
      <c r="F386" s="348"/>
      <c r="G386" s="365">
        <f ca="1" t="shared" si="106"/>
        <v>0</v>
      </c>
      <c r="H386" s="365" t="str">
        <f ca="1" t="shared" ref="H386:H390" si="109">IFERROR(TEXT(G386/C386,"0.0%"),"")</f>
        <v/>
      </c>
      <c r="I386" s="22" t="str">
        <f ca="1" t="shared" si="92"/>
        <v>否</v>
      </c>
      <c r="J386" s="547" t="str">
        <f t="shared" si="107"/>
        <v>11021</v>
      </c>
      <c r="K386" s="93" t="str">
        <f t="shared" si="97"/>
        <v>项</v>
      </c>
      <c r="L386" s="329"/>
      <c r="M386" s="329"/>
      <c r="N386" s="329"/>
      <c r="O386" s="329"/>
      <c r="P386" s="329"/>
      <c r="Q386" s="329"/>
      <c r="R386" s="329"/>
      <c r="S386" s="329"/>
      <c r="T386" s="329"/>
      <c r="U386" s="329"/>
      <c r="V386" s="329"/>
      <c r="W386" s="329"/>
      <c r="X386" s="329"/>
      <c r="Y386" s="329"/>
      <c r="Z386" s="329"/>
      <c r="AA386" s="329"/>
      <c r="AB386" s="329"/>
      <c r="AC386" s="329"/>
      <c r="AD386" s="329"/>
      <c r="AE386" s="329"/>
      <c r="AF386" s="329"/>
      <c r="AG386" s="329"/>
      <c r="AH386" s="329"/>
      <c r="AI386" s="329"/>
      <c r="AJ386" s="329"/>
      <c r="AK386" s="329"/>
      <c r="AL386" s="329"/>
      <c r="AM386" s="329"/>
      <c r="AN386" s="329"/>
      <c r="AO386" s="329"/>
      <c r="AP386" s="329"/>
      <c r="AQ386" s="329"/>
      <c r="AR386" s="329"/>
      <c r="AS386" s="329"/>
      <c r="AT386" s="329"/>
      <c r="AU386" s="329"/>
      <c r="AV386" s="329"/>
      <c r="AW386" s="329"/>
      <c r="AX386" s="329"/>
      <c r="AY386" s="329"/>
      <c r="AZ386" s="329"/>
      <c r="BA386" s="329"/>
      <c r="BB386" s="329"/>
      <c r="BC386" s="329"/>
      <c r="BD386" s="329"/>
      <c r="BE386" s="329"/>
      <c r="BF386" s="329"/>
      <c r="BG386" s="329"/>
      <c r="BH386" s="329"/>
      <c r="BI386" s="329"/>
      <c r="BJ386" s="329"/>
      <c r="BK386" s="329"/>
      <c r="BL386" s="329"/>
      <c r="BM386" s="329"/>
      <c r="BN386" s="329"/>
      <c r="BO386" s="329"/>
      <c r="BP386" s="329"/>
      <c r="BQ386" s="329"/>
      <c r="BR386" s="329"/>
      <c r="BS386" s="329"/>
      <c r="BT386" s="329"/>
      <c r="BU386" s="329"/>
      <c r="BV386" s="329"/>
      <c r="BW386" s="329"/>
      <c r="BX386" s="329"/>
      <c r="BY386" s="329"/>
      <c r="BZ386" s="329"/>
      <c r="CA386" s="329"/>
      <c r="CB386" s="329"/>
      <c r="CC386" s="329"/>
      <c r="CD386" s="329"/>
      <c r="CE386" s="329"/>
      <c r="CF386" s="329"/>
      <c r="CG386" s="329"/>
      <c r="CH386" s="329"/>
      <c r="CI386" s="329"/>
      <c r="CJ386" s="329"/>
      <c r="CK386" s="329"/>
      <c r="CL386" s="329"/>
      <c r="CM386" s="329"/>
      <c r="CN386" s="329"/>
      <c r="CO386" s="329"/>
      <c r="CP386" s="329"/>
      <c r="CQ386" s="329"/>
      <c r="CR386" s="329"/>
      <c r="CS386" s="329"/>
      <c r="CT386" s="329"/>
      <c r="CU386" s="329"/>
      <c r="CV386" s="329"/>
      <c r="CW386" s="329"/>
      <c r="CX386" s="329"/>
      <c r="CY386" s="329"/>
      <c r="CZ386" s="329"/>
      <c r="DA386" s="329"/>
      <c r="DB386" s="329"/>
      <c r="DC386" s="329"/>
      <c r="DD386" s="329"/>
      <c r="DE386" s="329"/>
      <c r="DF386" s="329"/>
      <c r="DG386" s="329"/>
      <c r="DH386" s="329"/>
      <c r="DI386" s="329"/>
      <c r="DJ386" s="329"/>
      <c r="DK386" s="329"/>
      <c r="DL386" s="329"/>
      <c r="DM386" s="329"/>
      <c r="DN386" s="329"/>
      <c r="DO386" s="329"/>
      <c r="DP386" s="329"/>
      <c r="DQ386" s="329"/>
      <c r="DR386" s="329"/>
      <c r="DS386" s="329"/>
      <c r="DT386" s="329"/>
      <c r="DU386" s="329"/>
      <c r="DV386" s="329"/>
      <c r="DW386" s="329"/>
      <c r="DX386" s="329"/>
      <c r="DY386" s="329"/>
      <c r="DZ386" s="329"/>
      <c r="EA386" s="329"/>
      <c r="EB386" s="329"/>
      <c r="EC386" s="329"/>
      <c r="ED386" s="329"/>
      <c r="EE386" s="329"/>
      <c r="EF386" s="329"/>
      <c r="EG386" s="329"/>
      <c r="EH386" s="329"/>
      <c r="EI386" s="329"/>
      <c r="EJ386" s="329"/>
      <c r="EK386" s="329"/>
      <c r="EL386" s="329"/>
      <c r="EM386" s="329"/>
      <c r="EN386" s="329"/>
      <c r="EO386" s="329"/>
      <c r="EP386" s="329"/>
      <c r="EQ386" s="329"/>
      <c r="ER386" s="329"/>
      <c r="ES386" s="329"/>
      <c r="ET386" s="329"/>
      <c r="EU386" s="329"/>
      <c r="EV386" s="329"/>
      <c r="EW386" s="329"/>
      <c r="EX386" s="329"/>
      <c r="EY386" s="329"/>
      <c r="EZ386" s="329"/>
      <c r="FA386" s="329"/>
      <c r="FB386" s="329"/>
      <c r="FC386" s="329"/>
      <c r="FD386" s="329"/>
      <c r="FE386" s="329"/>
      <c r="FF386" s="329"/>
      <c r="FG386" s="329"/>
      <c r="FH386" s="329"/>
      <c r="FI386" s="329"/>
      <c r="FJ386" s="329"/>
      <c r="FK386" s="329"/>
      <c r="FL386" s="329"/>
      <c r="FM386" s="329"/>
      <c r="FN386" s="329"/>
      <c r="FO386" s="329"/>
      <c r="FP386" s="329"/>
      <c r="FQ386" s="329"/>
      <c r="FR386" s="329"/>
      <c r="FS386" s="329"/>
      <c r="FT386" s="329"/>
      <c r="FU386" s="329"/>
      <c r="FV386" s="329"/>
      <c r="FW386" s="329"/>
      <c r="FX386" s="329"/>
      <c r="FY386" s="329"/>
      <c r="FZ386" s="329"/>
      <c r="GA386" s="329"/>
      <c r="GB386" s="329"/>
      <c r="GC386" s="329"/>
      <c r="GD386" s="329"/>
      <c r="GE386" s="329"/>
      <c r="GF386" s="329"/>
      <c r="GG386" s="329"/>
      <c r="GH386" s="329"/>
      <c r="GI386" s="329"/>
      <c r="GJ386" s="329"/>
      <c r="GK386" s="329"/>
      <c r="GL386" s="329"/>
      <c r="GM386" s="329"/>
      <c r="GN386" s="329"/>
      <c r="GO386" s="329"/>
      <c r="GP386" s="329"/>
      <c r="GQ386" s="329"/>
      <c r="GR386" s="329"/>
      <c r="GS386" s="329"/>
      <c r="GT386" s="329"/>
      <c r="GU386" s="329"/>
      <c r="GV386" s="329"/>
      <c r="GW386" s="329"/>
      <c r="GX386" s="329"/>
      <c r="GY386" s="329"/>
      <c r="GZ386" s="329"/>
      <c r="HA386" s="329"/>
      <c r="HB386" s="329"/>
      <c r="HC386" s="329"/>
      <c r="HD386" s="329"/>
      <c r="HE386" s="329"/>
      <c r="HF386" s="329"/>
      <c r="HG386" s="329"/>
      <c r="HH386" s="329"/>
      <c r="HI386" s="329"/>
      <c r="HJ386" s="329"/>
      <c r="HK386" s="329"/>
      <c r="HL386" s="329"/>
      <c r="HM386" s="329"/>
      <c r="HN386" s="329"/>
      <c r="HO386" s="329"/>
      <c r="HP386" s="329"/>
      <c r="HQ386" s="329"/>
      <c r="HR386" s="329"/>
      <c r="HS386" s="329"/>
      <c r="HT386" s="329"/>
      <c r="HU386" s="329"/>
      <c r="HV386" s="329"/>
      <c r="HW386" s="329"/>
      <c r="HX386" s="329"/>
      <c r="HY386" s="329"/>
      <c r="HZ386" s="329"/>
      <c r="IA386" s="329"/>
      <c r="IB386" s="329"/>
      <c r="IC386" s="329"/>
      <c r="ID386" s="329"/>
      <c r="IE386" s="329"/>
      <c r="IF386" s="329"/>
      <c r="IG386" s="329"/>
      <c r="IH386" s="329"/>
      <c r="II386" s="329"/>
      <c r="IJ386" s="329"/>
      <c r="IK386" s="329"/>
      <c r="IL386" s="329"/>
      <c r="IM386" s="329"/>
      <c r="IN386" s="329"/>
      <c r="IO386" s="329"/>
      <c r="IP386" s="329"/>
      <c r="IQ386" s="329"/>
      <c r="IR386" s="329"/>
      <c r="IS386" s="329"/>
      <c r="IT386" s="329"/>
      <c r="IU386" s="329"/>
      <c r="IV386" s="329"/>
    </row>
    <row r="387" s="525" customFormat="1" ht="15.75" hidden="1" spans="1:256">
      <c r="A387" s="353" t="s">
        <v>4621</v>
      </c>
      <c r="B387" s="307" t="s">
        <v>4622</v>
      </c>
      <c r="C387" s="365">
        <f ca="1">SUMIF(表1.2024年公共财政收入决算表!$A$6:$A$387,A387,表1.2024年公共财政收入决算表!$E$6:$E$387)</f>
        <v>0</v>
      </c>
      <c r="D387" s="365">
        <f t="shared" si="108"/>
        <v>0</v>
      </c>
      <c r="E387" s="348"/>
      <c r="F387" s="348"/>
      <c r="G387" s="365">
        <f ca="1" t="shared" si="106"/>
        <v>0</v>
      </c>
      <c r="H387" s="365" t="str">
        <f ca="1" t="shared" si="109"/>
        <v/>
      </c>
      <c r="I387" s="22" t="str">
        <f ca="1" t="shared" si="92"/>
        <v>否</v>
      </c>
      <c r="J387" s="547" t="str">
        <f t="shared" si="107"/>
        <v>11021</v>
      </c>
      <c r="K387" s="93" t="str">
        <f t="shared" si="97"/>
        <v>项</v>
      </c>
      <c r="L387" s="329"/>
      <c r="M387" s="329"/>
      <c r="N387" s="329"/>
      <c r="O387" s="329"/>
      <c r="P387" s="329"/>
      <c r="Q387" s="329"/>
      <c r="R387" s="329"/>
      <c r="S387" s="329"/>
      <c r="T387" s="329"/>
      <c r="U387" s="329"/>
      <c r="V387" s="329"/>
      <c r="W387" s="329"/>
      <c r="X387" s="329"/>
      <c r="Y387" s="329"/>
      <c r="Z387" s="329"/>
      <c r="AA387" s="329"/>
      <c r="AB387" s="329"/>
      <c r="AC387" s="329"/>
      <c r="AD387" s="329"/>
      <c r="AE387" s="329"/>
      <c r="AF387" s="329"/>
      <c r="AG387" s="329"/>
      <c r="AH387" s="329"/>
      <c r="AI387" s="329"/>
      <c r="AJ387" s="329"/>
      <c r="AK387" s="329"/>
      <c r="AL387" s="329"/>
      <c r="AM387" s="329"/>
      <c r="AN387" s="329"/>
      <c r="AO387" s="329"/>
      <c r="AP387" s="329"/>
      <c r="AQ387" s="329"/>
      <c r="AR387" s="329"/>
      <c r="AS387" s="329"/>
      <c r="AT387" s="329"/>
      <c r="AU387" s="329"/>
      <c r="AV387" s="329"/>
      <c r="AW387" s="329"/>
      <c r="AX387" s="329"/>
      <c r="AY387" s="329"/>
      <c r="AZ387" s="329"/>
      <c r="BA387" s="329"/>
      <c r="BB387" s="329"/>
      <c r="BC387" s="329"/>
      <c r="BD387" s="329"/>
      <c r="BE387" s="329"/>
      <c r="BF387" s="329"/>
      <c r="BG387" s="329"/>
      <c r="BH387" s="329"/>
      <c r="BI387" s="329"/>
      <c r="BJ387" s="329"/>
      <c r="BK387" s="329"/>
      <c r="BL387" s="329"/>
      <c r="BM387" s="329"/>
      <c r="BN387" s="329"/>
      <c r="BO387" s="329"/>
      <c r="BP387" s="329"/>
      <c r="BQ387" s="329"/>
      <c r="BR387" s="329"/>
      <c r="BS387" s="329"/>
      <c r="BT387" s="329"/>
      <c r="BU387" s="329"/>
      <c r="BV387" s="329"/>
      <c r="BW387" s="329"/>
      <c r="BX387" s="329"/>
      <c r="BY387" s="329"/>
      <c r="BZ387" s="329"/>
      <c r="CA387" s="329"/>
      <c r="CB387" s="329"/>
      <c r="CC387" s="329"/>
      <c r="CD387" s="329"/>
      <c r="CE387" s="329"/>
      <c r="CF387" s="329"/>
      <c r="CG387" s="329"/>
      <c r="CH387" s="329"/>
      <c r="CI387" s="329"/>
      <c r="CJ387" s="329"/>
      <c r="CK387" s="329"/>
      <c r="CL387" s="329"/>
      <c r="CM387" s="329"/>
      <c r="CN387" s="329"/>
      <c r="CO387" s="329"/>
      <c r="CP387" s="329"/>
      <c r="CQ387" s="329"/>
      <c r="CR387" s="329"/>
      <c r="CS387" s="329"/>
      <c r="CT387" s="329"/>
      <c r="CU387" s="329"/>
      <c r="CV387" s="329"/>
      <c r="CW387" s="329"/>
      <c r="CX387" s="329"/>
      <c r="CY387" s="329"/>
      <c r="CZ387" s="329"/>
      <c r="DA387" s="329"/>
      <c r="DB387" s="329"/>
      <c r="DC387" s="329"/>
      <c r="DD387" s="329"/>
      <c r="DE387" s="329"/>
      <c r="DF387" s="329"/>
      <c r="DG387" s="329"/>
      <c r="DH387" s="329"/>
      <c r="DI387" s="329"/>
      <c r="DJ387" s="329"/>
      <c r="DK387" s="329"/>
      <c r="DL387" s="329"/>
      <c r="DM387" s="329"/>
      <c r="DN387" s="329"/>
      <c r="DO387" s="329"/>
      <c r="DP387" s="329"/>
      <c r="DQ387" s="329"/>
      <c r="DR387" s="329"/>
      <c r="DS387" s="329"/>
      <c r="DT387" s="329"/>
      <c r="DU387" s="329"/>
      <c r="DV387" s="329"/>
      <c r="DW387" s="329"/>
      <c r="DX387" s="329"/>
      <c r="DY387" s="329"/>
      <c r="DZ387" s="329"/>
      <c r="EA387" s="329"/>
      <c r="EB387" s="329"/>
      <c r="EC387" s="329"/>
      <c r="ED387" s="329"/>
      <c r="EE387" s="329"/>
      <c r="EF387" s="329"/>
      <c r="EG387" s="329"/>
      <c r="EH387" s="329"/>
      <c r="EI387" s="329"/>
      <c r="EJ387" s="329"/>
      <c r="EK387" s="329"/>
      <c r="EL387" s="329"/>
      <c r="EM387" s="329"/>
      <c r="EN387" s="329"/>
      <c r="EO387" s="329"/>
      <c r="EP387" s="329"/>
      <c r="EQ387" s="329"/>
      <c r="ER387" s="329"/>
      <c r="ES387" s="329"/>
      <c r="ET387" s="329"/>
      <c r="EU387" s="329"/>
      <c r="EV387" s="329"/>
      <c r="EW387" s="329"/>
      <c r="EX387" s="329"/>
      <c r="EY387" s="329"/>
      <c r="EZ387" s="329"/>
      <c r="FA387" s="329"/>
      <c r="FB387" s="329"/>
      <c r="FC387" s="329"/>
      <c r="FD387" s="329"/>
      <c r="FE387" s="329"/>
      <c r="FF387" s="329"/>
      <c r="FG387" s="329"/>
      <c r="FH387" s="329"/>
      <c r="FI387" s="329"/>
      <c r="FJ387" s="329"/>
      <c r="FK387" s="329"/>
      <c r="FL387" s="329"/>
      <c r="FM387" s="329"/>
      <c r="FN387" s="329"/>
      <c r="FO387" s="329"/>
      <c r="FP387" s="329"/>
      <c r="FQ387" s="329"/>
      <c r="FR387" s="329"/>
      <c r="FS387" s="329"/>
      <c r="FT387" s="329"/>
      <c r="FU387" s="329"/>
      <c r="FV387" s="329"/>
      <c r="FW387" s="329"/>
      <c r="FX387" s="329"/>
      <c r="FY387" s="329"/>
      <c r="FZ387" s="329"/>
      <c r="GA387" s="329"/>
      <c r="GB387" s="329"/>
      <c r="GC387" s="329"/>
      <c r="GD387" s="329"/>
      <c r="GE387" s="329"/>
      <c r="GF387" s="329"/>
      <c r="GG387" s="329"/>
      <c r="GH387" s="329"/>
      <c r="GI387" s="329"/>
      <c r="GJ387" s="329"/>
      <c r="GK387" s="329"/>
      <c r="GL387" s="329"/>
      <c r="GM387" s="329"/>
      <c r="GN387" s="329"/>
      <c r="GO387" s="329"/>
      <c r="GP387" s="329"/>
      <c r="GQ387" s="329"/>
      <c r="GR387" s="329"/>
      <c r="GS387" s="329"/>
      <c r="GT387" s="329"/>
      <c r="GU387" s="329"/>
      <c r="GV387" s="329"/>
      <c r="GW387" s="329"/>
      <c r="GX387" s="329"/>
      <c r="GY387" s="329"/>
      <c r="GZ387" s="329"/>
      <c r="HA387" s="329"/>
      <c r="HB387" s="329"/>
      <c r="HC387" s="329"/>
      <c r="HD387" s="329"/>
      <c r="HE387" s="329"/>
      <c r="HF387" s="329"/>
      <c r="HG387" s="329"/>
      <c r="HH387" s="329"/>
      <c r="HI387" s="329"/>
      <c r="HJ387" s="329"/>
      <c r="HK387" s="329"/>
      <c r="HL387" s="329"/>
      <c r="HM387" s="329"/>
      <c r="HN387" s="329"/>
      <c r="HO387" s="329"/>
      <c r="HP387" s="329"/>
      <c r="HQ387" s="329"/>
      <c r="HR387" s="329"/>
      <c r="HS387" s="329"/>
      <c r="HT387" s="329"/>
      <c r="HU387" s="329"/>
      <c r="HV387" s="329"/>
      <c r="HW387" s="329"/>
      <c r="HX387" s="329"/>
      <c r="HY387" s="329"/>
      <c r="HZ387" s="329"/>
      <c r="IA387" s="329"/>
      <c r="IB387" s="329"/>
      <c r="IC387" s="329"/>
      <c r="ID387" s="329"/>
      <c r="IE387" s="329"/>
      <c r="IF387" s="329"/>
      <c r="IG387" s="329"/>
      <c r="IH387" s="329"/>
      <c r="II387" s="329"/>
      <c r="IJ387" s="329"/>
      <c r="IK387" s="329"/>
      <c r="IL387" s="329"/>
      <c r="IM387" s="329"/>
      <c r="IN387" s="329"/>
      <c r="IO387" s="329"/>
      <c r="IP387" s="329"/>
      <c r="IQ387" s="329"/>
      <c r="IR387" s="329"/>
      <c r="IS387" s="329"/>
      <c r="IT387" s="329"/>
      <c r="IU387" s="329"/>
      <c r="IV387" s="329"/>
    </row>
    <row r="388" s="525" customFormat="1" spans="1:256">
      <c r="A388" s="353" t="s">
        <v>4623</v>
      </c>
      <c r="B388" s="307" t="s">
        <v>7718</v>
      </c>
      <c r="C388" s="365">
        <f ca="1">SUMIF(表1.2024年公共财政收入决算表!$A$6:$A$387,A388,表1.2024年公共财政收入决算表!$E$6:$E$387)</f>
        <v>2717</v>
      </c>
      <c r="D388" s="365">
        <f t="shared" si="108"/>
        <v>3000</v>
      </c>
      <c r="E388" s="348">
        <v>3000</v>
      </c>
      <c r="F388" s="348"/>
      <c r="G388" s="365">
        <f ca="1" t="shared" si="106"/>
        <v>283</v>
      </c>
      <c r="H388" s="365" t="str">
        <f ca="1" t="shared" si="109"/>
        <v>10.4%</v>
      </c>
      <c r="I388" s="22" t="str">
        <f ca="1" t="shared" si="92"/>
        <v>是</v>
      </c>
      <c r="J388" s="547" t="str">
        <f t="shared" si="107"/>
        <v>11021</v>
      </c>
      <c r="K388" s="93" t="str">
        <f t="shared" si="97"/>
        <v>项</v>
      </c>
      <c r="L388" s="545">
        <v>1</v>
      </c>
      <c r="M388" s="329"/>
      <c r="N388" s="329"/>
      <c r="O388" s="329"/>
      <c r="P388" s="329"/>
      <c r="Q388" s="329"/>
      <c r="R388" s="329"/>
      <c r="S388" s="329"/>
      <c r="T388" s="329"/>
      <c r="U388" s="329"/>
      <c r="V388" s="329"/>
      <c r="W388" s="329"/>
      <c r="X388" s="329"/>
      <c r="Y388" s="329"/>
      <c r="Z388" s="329"/>
      <c r="AA388" s="329"/>
      <c r="AB388" s="329"/>
      <c r="AC388" s="329"/>
      <c r="AD388" s="329"/>
      <c r="AE388" s="329"/>
      <c r="AF388" s="329"/>
      <c r="AG388" s="329"/>
      <c r="AH388" s="329"/>
      <c r="AI388" s="329"/>
      <c r="AJ388" s="329"/>
      <c r="AK388" s="329"/>
      <c r="AL388" s="329"/>
      <c r="AM388" s="329"/>
      <c r="AN388" s="329"/>
      <c r="AO388" s="329"/>
      <c r="AP388" s="329"/>
      <c r="AQ388" s="329"/>
      <c r="AR388" s="329"/>
      <c r="AS388" s="329"/>
      <c r="AT388" s="329"/>
      <c r="AU388" s="329"/>
      <c r="AV388" s="329"/>
      <c r="AW388" s="329"/>
      <c r="AX388" s="329"/>
      <c r="AY388" s="329"/>
      <c r="AZ388" s="329"/>
      <c r="BA388" s="329"/>
      <c r="BB388" s="329"/>
      <c r="BC388" s="329"/>
      <c r="BD388" s="329"/>
      <c r="BE388" s="329"/>
      <c r="BF388" s="329"/>
      <c r="BG388" s="329"/>
      <c r="BH388" s="329"/>
      <c r="BI388" s="329"/>
      <c r="BJ388" s="329"/>
      <c r="BK388" s="329"/>
      <c r="BL388" s="329"/>
      <c r="BM388" s="329"/>
      <c r="BN388" s="329"/>
      <c r="BO388" s="329"/>
      <c r="BP388" s="329"/>
      <c r="BQ388" s="329"/>
      <c r="BR388" s="329"/>
      <c r="BS388" s="329"/>
      <c r="BT388" s="329"/>
      <c r="BU388" s="329"/>
      <c r="BV388" s="329"/>
      <c r="BW388" s="329"/>
      <c r="BX388" s="329"/>
      <c r="BY388" s="329"/>
      <c r="BZ388" s="329"/>
      <c r="CA388" s="329"/>
      <c r="CB388" s="329"/>
      <c r="CC388" s="329"/>
      <c r="CD388" s="329"/>
      <c r="CE388" s="329"/>
      <c r="CF388" s="329"/>
      <c r="CG388" s="329"/>
      <c r="CH388" s="329"/>
      <c r="CI388" s="329"/>
      <c r="CJ388" s="329"/>
      <c r="CK388" s="329"/>
      <c r="CL388" s="329"/>
      <c r="CM388" s="329"/>
      <c r="CN388" s="329"/>
      <c r="CO388" s="329"/>
      <c r="CP388" s="329"/>
      <c r="CQ388" s="329"/>
      <c r="CR388" s="329"/>
      <c r="CS388" s="329"/>
      <c r="CT388" s="329"/>
      <c r="CU388" s="329"/>
      <c r="CV388" s="329"/>
      <c r="CW388" s="329"/>
      <c r="CX388" s="329"/>
      <c r="CY388" s="329"/>
      <c r="CZ388" s="329"/>
      <c r="DA388" s="329"/>
      <c r="DB388" s="329"/>
      <c r="DC388" s="329"/>
      <c r="DD388" s="329"/>
      <c r="DE388" s="329"/>
      <c r="DF388" s="329"/>
      <c r="DG388" s="329"/>
      <c r="DH388" s="329"/>
      <c r="DI388" s="329"/>
      <c r="DJ388" s="329"/>
      <c r="DK388" s="329"/>
      <c r="DL388" s="329"/>
      <c r="DM388" s="329"/>
      <c r="DN388" s="329"/>
      <c r="DO388" s="329"/>
      <c r="DP388" s="329"/>
      <c r="DQ388" s="329"/>
      <c r="DR388" s="329"/>
      <c r="DS388" s="329"/>
      <c r="DT388" s="329"/>
      <c r="DU388" s="329"/>
      <c r="DV388" s="329"/>
      <c r="DW388" s="329"/>
      <c r="DX388" s="329"/>
      <c r="DY388" s="329"/>
      <c r="DZ388" s="329"/>
      <c r="EA388" s="329"/>
      <c r="EB388" s="329"/>
      <c r="EC388" s="329"/>
      <c r="ED388" s="329"/>
      <c r="EE388" s="329"/>
      <c r="EF388" s="329"/>
      <c r="EG388" s="329"/>
      <c r="EH388" s="329"/>
      <c r="EI388" s="329"/>
      <c r="EJ388" s="329"/>
      <c r="EK388" s="329"/>
      <c r="EL388" s="329"/>
      <c r="EM388" s="329"/>
      <c r="EN388" s="329"/>
      <c r="EO388" s="329"/>
      <c r="EP388" s="329"/>
      <c r="EQ388" s="329"/>
      <c r="ER388" s="329"/>
      <c r="ES388" s="329"/>
      <c r="ET388" s="329"/>
      <c r="EU388" s="329"/>
      <c r="EV388" s="329"/>
      <c r="EW388" s="329"/>
      <c r="EX388" s="329"/>
      <c r="EY388" s="329"/>
      <c r="EZ388" s="329"/>
      <c r="FA388" s="329"/>
      <c r="FB388" s="329"/>
      <c r="FC388" s="329"/>
      <c r="FD388" s="329"/>
      <c r="FE388" s="329"/>
      <c r="FF388" s="329"/>
      <c r="FG388" s="329"/>
      <c r="FH388" s="329"/>
      <c r="FI388" s="329"/>
      <c r="FJ388" s="329"/>
      <c r="FK388" s="329"/>
      <c r="FL388" s="329"/>
      <c r="FM388" s="329"/>
      <c r="FN388" s="329"/>
      <c r="FO388" s="329"/>
      <c r="FP388" s="329"/>
      <c r="FQ388" s="329"/>
      <c r="FR388" s="329"/>
      <c r="FS388" s="329"/>
      <c r="FT388" s="329"/>
      <c r="FU388" s="329"/>
      <c r="FV388" s="329"/>
      <c r="FW388" s="329"/>
      <c r="FX388" s="329"/>
      <c r="FY388" s="329"/>
      <c r="FZ388" s="329"/>
      <c r="GA388" s="329"/>
      <c r="GB388" s="329"/>
      <c r="GC388" s="329"/>
      <c r="GD388" s="329"/>
      <c r="GE388" s="329"/>
      <c r="GF388" s="329"/>
      <c r="GG388" s="329"/>
      <c r="GH388" s="329"/>
      <c r="GI388" s="329"/>
      <c r="GJ388" s="329"/>
      <c r="GK388" s="329"/>
      <c r="GL388" s="329"/>
      <c r="GM388" s="329"/>
      <c r="GN388" s="329"/>
      <c r="GO388" s="329"/>
      <c r="GP388" s="329"/>
      <c r="GQ388" s="329"/>
      <c r="GR388" s="329"/>
      <c r="GS388" s="329"/>
      <c r="GT388" s="329"/>
      <c r="GU388" s="329"/>
      <c r="GV388" s="329"/>
      <c r="GW388" s="329"/>
      <c r="GX388" s="329"/>
      <c r="GY388" s="329"/>
      <c r="GZ388" s="329"/>
      <c r="HA388" s="329"/>
      <c r="HB388" s="329"/>
      <c r="HC388" s="329"/>
      <c r="HD388" s="329"/>
      <c r="HE388" s="329"/>
      <c r="HF388" s="329"/>
      <c r="HG388" s="329"/>
      <c r="HH388" s="329"/>
      <c r="HI388" s="329"/>
      <c r="HJ388" s="329"/>
      <c r="HK388" s="329"/>
      <c r="HL388" s="329"/>
      <c r="HM388" s="329"/>
      <c r="HN388" s="329"/>
      <c r="HO388" s="329"/>
      <c r="HP388" s="329"/>
      <c r="HQ388" s="329"/>
      <c r="HR388" s="329"/>
      <c r="HS388" s="329"/>
      <c r="HT388" s="329"/>
      <c r="HU388" s="329"/>
      <c r="HV388" s="329"/>
      <c r="HW388" s="329"/>
      <c r="HX388" s="329"/>
      <c r="HY388" s="329"/>
      <c r="HZ388" s="329"/>
      <c r="IA388" s="329"/>
      <c r="IB388" s="329"/>
      <c r="IC388" s="329"/>
      <c r="ID388" s="329"/>
      <c r="IE388" s="329"/>
      <c r="IF388" s="329"/>
      <c r="IG388" s="329"/>
      <c r="IH388" s="329"/>
      <c r="II388" s="329"/>
      <c r="IJ388" s="329"/>
      <c r="IK388" s="329"/>
      <c r="IL388" s="329"/>
      <c r="IM388" s="329"/>
      <c r="IN388" s="329"/>
      <c r="IO388" s="329"/>
      <c r="IP388" s="329"/>
      <c r="IQ388" s="329"/>
      <c r="IR388" s="329"/>
      <c r="IS388" s="329"/>
      <c r="IT388" s="329"/>
      <c r="IU388" s="329"/>
      <c r="IV388" s="329"/>
    </row>
    <row r="389" s="525" customFormat="1" ht="15.75" hidden="1" spans="1:256">
      <c r="A389" s="353" t="s">
        <v>4625</v>
      </c>
      <c r="B389" s="307" t="s">
        <v>4626</v>
      </c>
      <c r="C389" s="365">
        <f ca="1">SUMIF(表1.2024年公共财政收入决算表!$A$6:$A$387,A389,表1.2024年公共财政收入决算表!$E$6:$E$387)</f>
        <v>0</v>
      </c>
      <c r="D389" s="365">
        <f t="shared" si="108"/>
        <v>0</v>
      </c>
      <c r="E389" s="348"/>
      <c r="F389" s="348"/>
      <c r="G389" s="365">
        <f ca="1" t="shared" si="106"/>
        <v>0</v>
      </c>
      <c r="H389" s="365" t="str">
        <f ca="1" t="shared" si="109"/>
        <v/>
      </c>
      <c r="I389" s="22" t="str">
        <f ca="1" t="shared" si="92"/>
        <v>否</v>
      </c>
      <c r="J389" s="547" t="str">
        <f t="shared" si="107"/>
        <v>11021</v>
      </c>
      <c r="K389" s="93" t="str">
        <f t="shared" si="97"/>
        <v>项</v>
      </c>
      <c r="L389" s="329"/>
      <c r="M389" s="329"/>
      <c r="N389" s="329"/>
      <c r="O389" s="329"/>
      <c r="P389" s="329"/>
      <c r="Q389" s="329"/>
      <c r="R389" s="329"/>
      <c r="S389" s="329"/>
      <c r="T389" s="329"/>
      <c r="U389" s="329"/>
      <c r="V389" s="329"/>
      <c r="W389" s="329"/>
      <c r="X389" s="329"/>
      <c r="Y389" s="329"/>
      <c r="Z389" s="329"/>
      <c r="AA389" s="329"/>
      <c r="AB389" s="329"/>
      <c r="AC389" s="329"/>
      <c r="AD389" s="329"/>
      <c r="AE389" s="329"/>
      <c r="AF389" s="329"/>
      <c r="AG389" s="329"/>
      <c r="AH389" s="329"/>
      <c r="AI389" s="329"/>
      <c r="AJ389" s="329"/>
      <c r="AK389" s="329"/>
      <c r="AL389" s="329"/>
      <c r="AM389" s="329"/>
      <c r="AN389" s="329"/>
      <c r="AO389" s="329"/>
      <c r="AP389" s="329"/>
      <c r="AQ389" s="329"/>
      <c r="AR389" s="329"/>
      <c r="AS389" s="329"/>
      <c r="AT389" s="329"/>
      <c r="AU389" s="329"/>
      <c r="AV389" s="329"/>
      <c r="AW389" s="329"/>
      <c r="AX389" s="329"/>
      <c r="AY389" s="329"/>
      <c r="AZ389" s="329"/>
      <c r="BA389" s="329"/>
      <c r="BB389" s="329"/>
      <c r="BC389" s="329"/>
      <c r="BD389" s="329"/>
      <c r="BE389" s="329"/>
      <c r="BF389" s="329"/>
      <c r="BG389" s="329"/>
      <c r="BH389" s="329"/>
      <c r="BI389" s="329"/>
      <c r="BJ389" s="329"/>
      <c r="BK389" s="329"/>
      <c r="BL389" s="329"/>
      <c r="BM389" s="329"/>
      <c r="BN389" s="329"/>
      <c r="BO389" s="329"/>
      <c r="BP389" s="329"/>
      <c r="BQ389" s="329"/>
      <c r="BR389" s="329"/>
      <c r="BS389" s="329"/>
      <c r="BT389" s="329"/>
      <c r="BU389" s="329"/>
      <c r="BV389" s="329"/>
      <c r="BW389" s="329"/>
      <c r="BX389" s="329"/>
      <c r="BY389" s="329"/>
      <c r="BZ389" s="329"/>
      <c r="CA389" s="329"/>
      <c r="CB389" s="329"/>
      <c r="CC389" s="329"/>
      <c r="CD389" s="329"/>
      <c r="CE389" s="329"/>
      <c r="CF389" s="329"/>
      <c r="CG389" s="329"/>
      <c r="CH389" s="329"/>
      <c r="CI389" s="329"/>
      <c r="CJ389" s="329"/>
      <c r="CK389" s="329"/>
      <c r="CL389" s="329"/>
      <c r="CM389" s="329"/>
      <c r="CN389" s="329"/>
      <c r="CO389" s="329"/>
      <c r="CP389" s="329"/>
      <c r="CQ389" s="329"/>
      <c r="CR389" s="329"/>
      <c r="CS389" s="329"/>
      <c r="CT389" s="329"/>
      <c r="CU389" s="329"/>
      <c r="CV389" s="329"/>
      <c r="CW389" s="329"/>
      <c r="CX389" s="329"/>
      <c r="CY389" s="329"/>
      <c r="CZ389" s="329"/>
      <c r="DA389" s="329"/>
      <c r="DB389" s="329"/>
      <c r="DC389" s="329"/>
      <c r="DD389" s="329"/>
      <c r="DE389" s="329"/>
      <c r="DF389" s="329"/>
      <c r="DG389" s="329"/>
      <c r="DH389" s="329"/>
      <c r="DI389" s="329"/>
      <c r="DJ389" s="329"/>
      <c r="DK389" s="329"/>
      <c r="DL389" s="329"/>
      <c r="DM389" s="329"/>
      <c r="DN389" s="329"/>
      <c r="DO389" s="329"/>
      <c r="DP389" s="329"/>
      <c r="DQ389" s="329"/>
      <c r="DR389" s="329"/>
      <c r="DS389" s="329"/>
      <c r="DT389" s="329"/>
      <c r="DU389" s="329"/>
      <c r="DV389" s="329"/>
      <c r="DW389" s="329"/>
      <c r="DX389" s="329"/>
      <c r="DY389" s="329"/>
      <c r="DZ389" s="329"/>
      <c r="EA389" s="329"/>
      <c r="EB389" s="329"/>
      <c r="EC389" s="329"/>
      <c r="ED389" s="329"/>
      <c r="EE389" s="329"/>
      <c r="EF389" s="329"/>
      <c r="EG389" s="329"/>
      <c r="EH389" s="329"/>
      <c r="EI389" s="329"/>
      <c r="EJ389" s="329"/>
      <c r="EK389" s="329"/>
      <c r="EL389" s="329"/>
      <c r="EM389" s="329"/>
      <c r="EN389" s="329"/>
      <c r="EO389" s="329"/>
      <c r="EP389" s="329"/>
      <c r="EQ389" s="329"/>
      <c r="ER389" s="329"/>
      <c r="ES389" s="329"/>
      <c r="ET389" s="329"/>
      <c r="EU389" s="329"/>
      <c r="EV389" s="329"/>
      <c r="EW389" s="329"/>
      <c r="EX389" s="329"/>
      <c r="EY389" s="329"/>
      <c r="EZ389" s="329"/>
      <c r="FA389" s="329"/>
      <c r="FB389" s="329"/>
      <c r="FC389" s="329"/>
      <c r="FD389" s="329"/>
      <c r="FE389" s="329"/>
      <c r="FF389" s="329"/>
      <c r="FG389" s="329"/>
      <c r="FH389" s="329"/>
      <c r="FI389" s="329"/>
      <c r="FJ389" s="329"/>
      <c r="FK389" s="329"/>
      <c r="FL389" s="329"/>
      <c r="FM389" s="329"/>
      <c r="FN389" s="329"/>
      <c r="FO389" s="329"/>
      <c r="FP389" s="329"/>
      <c r="FQ389" s="329"/>
      <c r="FR389" s="329"/>
      <c r="FS389" s="329"/>
      <c r="FT389" s="329"/>
      <c r="FU389" s="329"/>
      <c r="FV389" s="329"/>
      <c r="FW389" s="329"/>
      <c r="FX389" s="329"/>
      <c r="FY389" s="329"/>
      <c r="FZ389" s="329"/>
      <c r="GA389" s="329"/>
      <c r="GB389" s="329"/>
      <c r="GC389" s="329"/>
      <c r="GD389" s="329"/>
      <c r="GE389" s="329"/>
      <c r="GF389" s="329"/>
      <c r="GG389" s="329"/>
      <c r="GH389" s="329"/>
      <c r="GI389" s="329"/>
      <c r="GJ389" s="329"/>
      <c r="GK389" s="329"/>
      <c r="GL389" s="329"/>
      <c r="GM389" s="329"/>
      <c r="GN389" s="329"/>
      <c r="GO389" s="329"/>
      <c r="GP389" s="329"/>
      <c r="GQ389" s="329"/>
      <c r="GR389" s="329"/>
      <c r="GS389" s="329"/>
      <c r="GT389" s="329"/>
      <c r="GU389" s="329"/>
      <c r="GV389" s="329"/>
      <c r="GW389" s="329"/>
      <c r="GX389" s="329"/>
      <c r="GY389" s="329"/>
      <c r="GZ389" s="329"/>
      <c r="HA389" s="329"/>
      <c r="HB389" s="329"/>
      <c r="HC389" s="329"/>
      <c r="HD389" s="329"/>
      <c r="HE389" s="329"/>
      <c r="HF389" s="329"/>
      <c r="HG389" s="329"/>
      <c r="HH389" s="329"/>
      <c r="HI389" s="329"/>
      <c r="HJ389" s="329"/>
      <c r="HK389" s="329"/>
      <c r="HL389" s="329"/>
      <c r="HM389" s="329"/>
      <c r="HN389" s="329"/>
      <c r="HO389" s="329"/>
      <c r="HP389" s="329"/>
      <c r="HQ389" s="329"/>
      <c r="HR389" s="329"/>
      <c r="HS389" s="329"/>
      <c r="HT389" s="329"/>
      <c r="HU389" s="329"/>
      <c r="HV389" s="329"/>
      <c r="HW389" s="329"/>
      <c r="HX389" s="329"/>
      <c r="HY389" s="329"/>
      <c r="HZ389" s="329"/>
      <c r="IA389" s="329"/>
      <c r="IB389" s="329"/>
      <c r="IC389" s="329"/>
      <c r="ID389" s="329"/>
      <c r="IE389" s="329"/>
      <c r="IF389" s="329"/>
      <c r="IG389" s="329"/>
      <c r="IH389" s="329"/>
      <c r="II389" s="329"/>
      <c r="IJ389" s="329"/>
      <c r="IK389" s="329"/>
      <c r="IL389" s="329"/>
      <c r="IM389" s="329"/>
      <c r="IN389" s="329"/>
      <c r="IO389" s="329"/>
      <c r="IP389" s="329"/>
      <c r="IQ389" s="329"/>
      <c r="IR389" s="329"/>
      <c r="IS389" s="329"/>
      <c r="IT389" s="329"/>
      <c r="IU389" s="329"/>
      <c r="IV389" s="329"/>
    </row>
    <row r="390" s="70" customFormat="1" spans="1:256">
      <c r="A390" s="13" t="s">
        <v>4627</v>
      </c>
      <c r="B390" s="20"/>
      <c r="C390" s="17">
        <f ca="1">C296+C303</f>
        <v>283123</v>
      </c>
      <c r="D390" s="17">
        <f ca="1">D296+D303</f>
        <v>297124</v>
      </c>
      <c r="E390" s="17">
        <f ca="1">E296+E303</f>
        <v>167233</v>
      </c>
      <c r="F390" s="17">
        <f ca="1">F296+F303</f>
        <v>129891</v>
      </c>
      <c r="G390" s="17">
        <f ca="1">G296+G303</f>
        <v>14001</v>
      </c>
      <c r="H390" s="345" t="str">
        <f ca="1" t="shared" si="109"/>
        <v>4.9%</v>
      </c>
      <c r="I390" s="22" t="str">
        <f ca="1" t="shared" si="92"/>
        <v>是</v>
      </c>
      <c r="J390" s="546" t="str">
        <f t="shared" si="107"/>
        <v>收  入 </v>
      </c>
      <c r="K390" s="529" t="e">
        <f t="shared" si="97"/>
        <v>#N/A</v>
      </c>
      <c r="L390" s="545">
        <v>1</v>
      </c>
      <c r="M390" s="230"/>
      <c r="N390" s="230"/>
      <c r="O390" s="230"/>
      <c r="P390" s="230"/>
      <c r="Q390" s="230"/>
      <c r="R390" s="230"/>
      <c r="S390" s="230"/>
      <c r="T390" s="230"/>
      <c r="U390" s="230"/>
      <c r="V390" s="230"/>
      <c r="W390" s="230"/>
      <c r="X390" s="230"/>
      <c r="Y390" s="230"/>
      <c r="Z390" s="230"/>
      <c r="AA390" s="230"/>
      <c r="AB390" s="230"/>
      <c r="AC390" s="230"/>
      <c r="AD390" s="230"/>
      <c r="AE390" s="230"/>
      <c r="AF390" s="230"/>
      <c r="AG390" s="230"/>
      <c r="AH390" s="230"/>
      <c r="AI390" s="230"/>
      <c r="AJ390" s="230"/>
      <c r="AK390" s="230"/>
      <c r="AL390" s="230"/>
      <c r="AM390" s="230"/>
      <c r="AN390" s="230"/>
      <c r="AO390" s="230"/>
      <c r="AP390" s="230"/>
      <c r="AQ390" s="230"/>
      <c r="AR390" s="230"/>
      <c r="AS390" s="230"/>
      <c r="AT390" s="230"/>
      <c r="AU390" s="230"/>
      <c r="AV390" s="230"/>
      <c r="AW390" s="230"/>
      <c r="AX390" s="230"/>
      <c r="AY390" s="230"/>
      <c r="AZ390" s="230"/>
      <c r="BA390" s="230"/>
      <c r="BB390" s="230"/>
      <c r="BC390" s="230"/>
      <c r="BD390" s="230"/>
      <c r="BE390" s="230"/>
      <c r="BF390" s="230"/>
      <c r="BG390" s="230"/>
      <c r="BH390" s="230"/>
      <c r="BI390" s="230"/>
      <c r="BJ390" s="230"/>
      <c r="BK390" s="230"/>
      <c r="BL390" s="230"/>
      <c r="BM390" s="230"/>
      <c r="BN390" s="230"/>
      <c r="BO390" s="230"/>
      <c r="BP390" s="230"/>
      <c r="BQ390" s="230"/>
      <c r="BR390" s="230"/>
      <c r="BS390" s="230"/>
      <c r="BT390" s="230"/>
      <c r="BU390" s="230"/>
      <c r="BV390" s="230"/>
      <c r="BW390" s="230"/>
      <c r="BX390" s="230"/>
      <c r="BY390" s="230"/>
      <c r="BZ390" s="230"/>
      <c r="CA390" s="230"/>
      <c r="CB390" s="230"/>
      <c r="CC390" s="230"/>
      <c r="CD390" s="230"/>
      <c r="CE390" s="230"/>
      <c r="CF390" s="230"/>
      <c r="CG390" s="230"/>
      <c r="CH390" s="230"/>
      <c r="CI390" s="230"/>
      <c r="CJ390" s="230"/>
      <c r="CK390" s="230"/>
      <c r="CL390" s="230"/>
      <c r="CM390" s="230"/>
      <c r="CN390" s="230"/>
      <c r="CO390" s="230"/>
      <c r="CP390" s="230"/>
      <c r="CQ390" s="230"/>
      <c r="CR390" s="230"/>
      <c r="CS390" s="230"/>
      <c r="CT390" s="230"/>
      <c r="CU390" s="230"/>
      <c r="CV390" s="230"/>
      <c r="CW390" s="230"/>
      <c r="CX390" s="230"/>
      <c r="CY390" s="230"/>
      <c r="CZ390" s="230"/>
      <c r="DA390" s="230"/>
      <c r="DB390" s="230"/>
      <c r="DC390" s="230"/>
      <c r="DD390" s="230"/>
      <c r="DE390" s="230"/>
      <c r="DF390" s="230"/>
      <c r="DG390" s="230"/>
      <c r="DH390" s="230"/>
      <c r="DI390" s="230"/>
      <c r="DJ390" s="230"/>
      <c r="DK390" s="230"/>
      <c r="DL390" s="230"/>
      <c r="DM390" s="230"/>
      <c r="DN390" s="230"/>
      <c r="DO390" s="230"/>
      <c r="DP390" s="230"/>
      <c r="DQ390" s="230"/>
      <c r="DR390" s="230"/>
      <c r="DS390" s="230"/>
      <c r="DT390" s="230"/>
      <c r="DU390" s="230"/>
      <c r="DV390" s="230"/>
      <c r="DW390" s="230"/>
      <c r="DX390" s="230"/>
      <c r="DY390" s="230"/>
      <c r="DZ390" s="230"/>
      <c r="EA390" s="230"/>
      <c r="EB390" s="230"/>
      <c r="EC390" s="230"/>
      <c r="ED390" s="230"/>
      <c r="EE390" s="230"/>
      <c r="EF390" s="230"/>
      <c r="EG390" s="230"/>
      <c r="EH390" s="230"/>
      <c r="EI390" s="230"/>
      <c r="EJ390" s="230"/>
      <c r="EK390" s="230"/>
      <c r="EL390" s="230"/>
      <c r="EM390" s="230"/>
      <c r="EN390" s="230"/>
      <c r="EO390" s="230"/>
      <c r="EP390" s="230"/>
      <c r="EQ390" s="230"/>
      <c r="ER390" s="230"/>
      <c r="ES390" s="230"/>
      <c r="ET390" s="230"/>
      <c r="EU390" s="230"/>
      <c r="EV390" s="230"/>
      <c r="EW390" s="230"/>
      <c r="EX390" s="230"/>
      <c r="EY390" s="230"/>
      <c r="EZ390" s="230"/>
      <c r="FA390" s="230"/>
      <c r="FB390" s="230"/>
      <c r="FC390" s="230"/>
      <c r="FD390" s="230"/>
      <c r="FE390" s="230"/>
      <c r="FF390" s="230"/>
      <c r="FG390" s="230"/>
      <c r="FH390" s="230"/>
      <c r="FI390" s="230"/>
      <c r="FJ390" s="230"/>
      <c r="FK390" s="230"/>
      <c r="FL390" s="230"/>
      <c r="FM390" s="230"/>
      <c r="FN390" s="230"/>
      <c r="FO390" s="230"/>
      <c r="FP390" s="230"/>
      <c r="FQ390" s="230"/>
      <c r="FR390" s="230"/>
      <c r="FS390" s="230"/>
      <c r="FT390" s="230"/>
      <c r="FU390" s="230"/>
      <c r="FV390" s="230"/>
      <c r="FW390" s="230"/>
      <c r="FX390" s="230"/>
      <c r="FY390" s="230"/>
      <c r="FZ390" s="230"/>
      <c r="GA390" s="230"/>
      <c r="GB390" s="230"/>
      <c r="GC390" s="230"/>
      <c r="GD390" s="230"/>
      <c r="GE390" s="230"/>
      <c r="GF390" s="230"/>
      <c r="GG390" s="230"/>
      <c r="GH390" s="230"/>
      <c r="GI390" s="230"/>
      <c r="GJ390" s="230"/>
      <c r="GK390" s="230"/>
      <c r="GL390" s="230"/>
      <c r="GM390" s="230"/>
      <c r="GN390" s="230"/>
      <c r="GO390" s="230"/>
      <c r="GP390" s="230"/>
      <c r="GQ390" s="230"/>
      <c r="GR390" s="230"/>
      <c r="GS390" s="230"/>
      <c r="GT390" s="230"/>
      <c r="GU390" s="230"/>
      <c r="GV390" s="230"/>
      <c r="GW390" s="230"/>
      <c r="GX390" s="230"/>
      <c r="GY390" s="230"/>
      <c r="GZ390" s="230"/>
      <c r="HA390" s="230"/>
      <c r="HB390" s="230"/>
      <c r="HC390" s="230"/>
      <c r="HD390" s="230"/>
      <c r="HE390" s="230"/>
      <c r="HF390" s="230"/>
      <c r="HG390" s="230"/>
      <c r="HH390" s="230"/>
      <c r="HI390" s="230"/>
      <c r="HJ390" s="230"/>
      <c r="HK390" s="230"/>
      <c r="HL390" s="230"/>
      <c r="HM390" s="230"/>
      <c r="HN390" s="230"/>
      <c r="HO390" s="230"/>
      <c r="HP390" s="230"/>
      <c r="HQ390" s="230"/>
      <c r="HR390" s="230"/>
      <c r="HS390" s="230"/>
      <c r="HT390" s="230"/>
      <c r="HU390" s="230"/>
      <c r="HV390" s="230"/>
      <c r="HW390" s="230"/>
      <c r="HX390" s="230"/>
      <c r="HY390" s="230"/>
      <c r="HZ390" s="230"/>
      <c r="IA390" s="230"/>
      <c r="IB390" s="230"/>
      <c r="IC390" s="230"/>
      <c r="ID390" s="230"/>
      <c r="IE390" s="230"/>
      <c r="IF390" s="230"/>
      <c r="IG390" s="230"/>
      <c r="IH390" s="230"/>
      <c r="II390" s="230"/>
      <c r="IJ390" s="230"/>
      <c r="IK390" s="230"/>
      <c r="IL390" s="230"/>
      <c r="IM390" s="230"/>
      <c r="IN390" s="230"/>
      <c r="IO390" s="230"/>
      <c r="IP390" s="230"/>
      <c r="IQ390" s="230"/>
      <c r="IR390" s="230"/>
      <c r="IS390" s="230"/>
      <c r="IT390" s="230"/>
      <c r="IU390" s="230"/>
      <c r="IV390" s="230"/>
    </row>
    <row r="391" spans="1:8">
      <c r="A391" s="529"/>
      <c r="B391" s="567"/>
      <c r="C391" s="529"/>
      <c r="D391" s="529"/>
      <c r="E391" s="524"/>
      <c r="F391" s="524"/>
      <c r="G391" s="529"/>
      <c r="H391" s="529"/>
    </row>
    <row r="392" spans="1:8">
      <c r="A392" s="529"/>
      <c r="B392" s="567"/>
      <c r="C392" s="529"/>
      <c r="D392" s="529"/>
      <c r="E392" s="524"/>
      <c r="F392" s="524"/>
      <c r="G392" s="529"/>
      <c r="H392" s="529"/>
    </row>
    <row r="393" spans="1:8">
      <c r="A393" s="529"/>
      <c r="B393" s="567"/>
      <c r="C393" s="529"/>
      <c r="D393" s="529"/>
      <c r="E393" s="524"/>
      <c r="F393" s="524"/>
      <c r="G393" s="529"/>
      <c r="H393" s="529"/>
    </row>
    <row r="394" spans="1:8">
      <c r="A394" s="529"/>
      <c r="B394" s="567"/>
      <c r="C394" s="529"/>
      <c r="D394" s="529"/>
      <c r="E394" s="524"/>
      <c r="F394" s="524"/>
      <c r="G394" s="529"/>
      <c r="H394" s="529"/>
    </row>
    <row r="395" spans="1:8">
      <c r="A395" s="529"/>
      <c r="B395" s="567"/>
      <c r="C395" s="529"/>
      <c r="D395" s="529"/>
      <c r="E395" s="524"/>
      <c r="F395" s="524"/>
      <c r="G395" s="529"/>
      <c r="H395" s="529"/>
    </row>
    <row r="396" spans="1:8">
      <c r="A396" s="529"/>
      <c r="B396" s="567"/>
      <c r="C396" s="529"/>
      <c r="D396" s="529"/>
      <c r="E396" s="524"/>
      <c r="F396" s="524"/>
      <c r="G396" s="529"/>
      <c r="H396" s="529"/>
    </row>
    <row r="397" spans="1:8">
      <c r="A397" s="529"/>
      <c r="B397" s="567"/>
      <c r="C397" s="529"/>
      <c r="D397" s="529"/>
      <c r="E397" s="524"/>
      <c r="F397" s="524"/>
      <c r="G397" s="529">
        <v>12726</v>
      </c>
      <c r="H397" s="529"/>
    </row>
    <row r="398" spans="1:8">
      <c r="A398" s="529"/>
      <c r="B398" s="567"/>
      <c r="C398" s="529"/>
      <c r="D398" s="529"/>
      <c r="E398" s="524"/>
      <c r="F398" s="524"/>
      <c r="G398" s="529"/>
      <c r="H398" s="529"/>
    </row>
    <row r="399" spans="1:8">
      <c r="A399" s="529"/>
      <c r="B399" s="567"/>
      <c r="C399" s="529"/>
      <c r="D399" s="529"/>
      <c r="E399" s="524"/>
      <c r="F399" s="524"/>
      <c r="G399" s="529"/>
      <c r="H399" s="529"/>
    </row>
    <row r="400" spans="1:8">
      <c r="A400" s="529"/>
      <c r="B400" s="567"/>
      <c r="C400" s="529"/>
      <c r="D400" s="529"/>
      <c r="E400" s="524"/>
      <c r="F400" s="524"/>
      <c r="G400" s="529"/>
      <c r="H400" s="529"/>
    </row>
    <row r="401" spans="1:8">
      <c r="A401" s="529"/>
      <c r="B401" s="567"/>
      <c r="C401" s="529"/>
      <c r="D401" s="529"/>
      <c r="E401" s="524"/>
      <c r="F401" s="524"/>
      <c r="G401" s="529"/>
      <c r="H401" s="529"/>
    </row>
    <row r="402" spans="1:8">
      <c r="A402" s="529"/>
      <c r="B402" s="567"/>
      <c r="C402" s="529"/>
      <c r="D402" s="529"/>
      <c r="E402" s="524"/>
      <c r="F402" s="524"/>
      <c r="G402" s="529"/>
      <c r="H402" s="529"/>
    </row>
    <row r="403" spans="1:8">
      <c r="A403" s="529"/>
      <c r="B403" s="567"/>
      <c r="C403" s="529"/>
      <c r="D403" s="529"/>
      <c r="E403" s="524"/>
      <c r="F403" s="524"/>
      <c r="G403" s="529"/>
      <c r="H403" s="529"/>
    </row>
    <row r="404" spans="1:8">
      <c r="A404" s="529"/>
      <c r="B404" s="567"/>
      <c r="C404" s="529"/>
      <c r="D404" s="529"/>
      <c r="E404" s="524"/>
      <c r="F404" s="524"/>
      <c r="G404" s="529"/>
      <c r="H404" s="529"/>
    </row>
    <row r="405" spans="1:8">
      <c r="A405" s="529"/>
      <c r="B405" s="567"/>
      <c r="C405" s="529"/>
      <c r="D405" s="529"/>
      <c r="E405" s="524"/>
      <c r="F405" s="524"/>
      <c r="G405" s="529"/>
      <c r="H405" s="529"/>
    </row>
    <row r="406" spans="1:8">
      <c r="A406" s="529"/>
      <c r="B406" s="567"/>
      <c r="C406" s="529"/>
      <c r="D406" s="529"/>
      <c r="E406" s="524"/>
      <c r="F406" s="524"/>
      <c r="G406" s="529"/>
      <c r="H406" s="529"/>
    </row>
    <row r="407" spans="1:8">
      <c r="A407" s="529"/>
      <c r="B407" s="567"/>
      <c r="C407" s="529"/>
      <c r="D407" s="529"/>
      <c r="E407" s="524"/>
      <c r="F407" s="524"/>
      <c r="G407" s="529"/>
      <c r="H407" s="529"/>
    </row>
    <row r="408" spans="1:8">
      <c r="A408" s="529"/>
      <c r="B408" s="567"/>
      <c r="C408" s="529"/>
      <c r="D408" s="529"/>
      <c r="E408" s="524"/>
      <c r="F408" s="524"/>
      <c r="G408" s="529"/>
      <c r="H408" s="529"/>
    </row>
    <row r="409" spans="1:8">
      <c r="A409" s="529"/>
      <c r="B409" s="567"/>
      <c r="C409" s="529"/>
      <c r="D409" s="529"/>
      <c r="E409" s="524"/>
      <c r="F409" s="524"/>
      <c r="G409" s="529"/>
      <c r="H409" s="529"/>
    </row>
    <row r="410" spans="1:8">
      <c r="A410" s="529"/>
      <c r="B410" s="567"/>
      <c r="C410" s="529"/>
      <c r="D410" s="529"/>
      <c r="E410" s="524"/>
      <c r="F410" s="524"/>
      <c r="G410" s="529"/>
      <c r="H410" s="529"/>
    </row>
    <row r="411" spans="1:8">
      <c r="A411" s="529"/>
      <c r="B411" s="567"/>
      <c r="C411" s="529"/>
      <c r="D411" s="529"/>
      <c r="E411" s="524"/>
      <c r="F411" s="524"/>
      <c r="G411" s="529"/>
      <c r="H411" s="529"/>
    </row>
    <row r="412" spans="1:8">
      <c r="A412" s="529"/>
      <c r="B412" s="567"/>
      <c r="C412" s="529"/>
      <c r="D412" s="529"/>
      <c r="E412" s="524"/>
      <c r="F412" s="524"/>
      <c r="G412" s="529"/>
      <c r="H412" s="529"/>
    </row>
    <row r="413" spans="1:8">
      <c r="A413" s="529"/>
      <c r="B413" s="567"/>
      <c r="C413" s="529"/>
      <c r="D413" s="529"/>
      <c r="E413" s="524"/>
      <c r="F413" s="524"/>
      <c r="G413" s="529"/>
      <c r="H413" s="529"/>
    </row>
    <row r="414" spans="1:8">
      <c r="A414" s="529"/>
      <c r="B414" s="567"/>
      <c r="C414" s="529"/>
      <c r="D414" s="529"/>
      <c r="E414" s="524"/>
      <c r="F414" s="524"/>
      <c r="G414" s="529"/>
      <c r="H414" s="529"/>
    </row>
    <row r="415" spans="1:8">
      <c r="A415" s="529"/>
      <c r="B415" s="567"/>
      <c r="C415" s="529"/>
      <c r="D415" s="529"/>
      <c r="E415" s="524"/>
      <c r="F415" s="524"/>
      <c r="G415" s="529"/>
      <c r="H415" s="529"/>
    </row>
    <row r="416" spans="1:8">
      <c r="A416" s="529"/>
      <c r="B416" s="567"/>
      <c r="C416" s="529"/>
      <c r="D416" s="529"/>
      <c r="E416" s="524"/>
      <c r="F416" s="524"/>
      <c r="G416" s="529"/>
      <c r="H416" s="529"/>
    </row>
    <row r="417" spans="1:8">
      <c r="A417" s="529"/>
      <c r="B417" s="567"/>
      <c r="C417" s="529"/>
      <c r="D417" s="529"/>
      <c r="E417" s="524"/>
      <c r="F417" s="524"/>
      <c r="G417" s="529"/>
      <c r="H417" s="529"/>
    </row>
  </sheetData>
  <autoFilter ref="A5:IW390">
    <filterColumn colId="8">
      <customFilters>
        <customFilter operator="equal" val="是"/>
      </customFilters>
    </filterColumn>
    <extLst/>
  </autoFilter>
  <mergeCells count="8">
    <mergeCell ref="A2:H2"/>
    <mergeCell ref="G3:H3"/>
    <mergeCell ref="D4:F4"/>
    <mergeCell ref="G4:H4"/>
    <mergeCell ref="A296:B296"/>
    <mergeCell ref="A390:B390"/>
    <mergeCell ref="A4:A5"/>
    <mergeCell ref="B4:B5"/>
  </mergeCells>
  <printOptions horizontalCentered="1"/>
  <pageMargins left="0.511805555555556" right="0.511805555555556" top="0.708333333333333" bottom="0.708333333333333" header="0" footer="0"/>
  <pageSetup paperSize="9" firstPageNumber="18" orientation="portrait" blackAndWhite="1" useFirstPageNumber="1" horizontalDpi="600" verticalDpi="600"/>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4"/>
  <dimension ref="A1:XEN1457"/>
  <sheetViews>
    <sheetView showGridLines="0" showZeros="0" view="pageBreakPreview" zoomScale="85" zoomScaleNormal="100" workbookViewId="0">
      <pane xSplit="2" ySplit="6" topLeftCell="C1427" activePane="bottomRight" state="frozen"/>
      <selection/>
      <selection pane="topRight"/>
      <selection pane="bottomLeft"/>
      <selection pane="bottomRight" activeCell="L355" sqref="L355:L388"/>
    </sheetView>
  </sheetViews>
  <sheetFormatPr defaultColWidth="8.75" defaultRowHeight="18" customHeight="1"/>
  <cols>
    <col min="1" max="1" width="13.7833333333333" style="429" customWidth="1"/>
    <col min="2" max="2" width="31.6416666666667" style="260" customWidth="1"/>
    <col min="3" max="3" width="9.5" style="338" customWidth="1"/>
    <col min="4" max="4" width="11.375" style="466" customWidth="1"/>
    <col min="5" max="5" width="10.625" style="338" customWidth="1"/>
    <col min="6" max="6" width="9.5" style="229" customWidth="1"/>
    <col min="7" max="12" width="9" style="229" customWidth="1"/>
    <col min="13" max="13" width="9" style="467" customWidth="1"/>
    <col min="14" max="19" width="9" style="229"/>
    <col min="20" max="24" width="9" style="429"/>
    <col min="25" max="16384" width="8.75" style="429"/>
  </cols>
  <sheetData>
    <row r="1" s="229" customFormat="1" ht="17" customHeight="1" spans="1:26">
      <c r="A1" s="468" t="s">
        <v>7719</v>
      </c>
      <c r="B1" s="469"/>
      <c r="C1" s="338"/>
      <c r="D1" s="466"/>
      <c r="E1" s="338"/>
      <c r="M1" s="467"/>
      <c r="T1" s="429"/>
      <c r="U1" s="429"/>
      <c r="V1" s="429"/>
      <c r="W1" s="429"/>
      <c r="X1" s="429"/>
      <c r="Y1" s="429"/>
      <c r="Z1" s="429"/>
    </row>
    <row r="2" s="229" customFormat="1" ht="22" customHeight="1" spans="1:26">
      <c r="A2" s="100" t="s">
        <v>7720</v>
      </c>
      <c r="B2" s="99"/>
      <c r="C2" s="100"/>
      <c r="D2" s="470"/>
      <c r="E2" s="471"/>
      <c r="F2" s="471"/>
      <c r="M2" s="467"/>
      <c r="T2" s="429"/>
      <c r="U2" s="429"/>
      <c r="V2" s="429"/>
      <c r="W2" s="429"/>
      <c r="X2" s="429"/>
      <c r="Y2" s="429"/>
      <c r="Z2" s="429"/>
    </row>
    <row r="3" s="229" customFormat="1" ht="17" customHeight="1" spans="1:26">
      <c r="A3" s="429"/>
      <c r="B3" s="260"/>
      <c r="C3" s="338"/>
      <c r="D3" s="466"/>
      <c r="E3" s="472" t="s">
        <v>4036</v>
      </c>
      <c r="F3" s="472"/>
      <c r="M3" s="467"/>
      <c r="T3" s="429"/>
      <c r="U3" s="429"/>
      <c r="V3" s="429"/>
      <c r="W3" s="429"/>
      <c r="X3" s="429"/>
      <c r="Y3" s="429"/>
      <c r="Z3" s="429"/>
    </row>
    <row r="4" s="429" customFormat="1" ht="22" customHeight="1" spans="1:19">
      <c r="A4" s="263" t="s">
        <v>4630</v>
      </c>
      <c r="B4" s="13" t="s">
        <v>4079</v>
      </c>
      <c r="C4" s="14" t="s">
        <v>4081</v>
      </c>
      <c r="D4" s="473" t="s">
        <v>7721</v>
      </c>
      <c r="E4" s="15" t="s">
        <v>7652</v>
      </c>
      <c r="F4" s="111"/>
      <c r="G4" s="245" t="s">
        <v>4083</v>
      </c>
      <c r="I4" s="229"/>
      <c r="J4" s="229"/>
      <c r="K4" s="229"/>
      <c r="L4" s="229"/>
      <c r="M4" s="467"/>
      <c r="N4" s="229"/>
      <c r="O4" s="229"/>
      <c r="P4" s="229"/>
      <c r="Q4" s="229"/>
      <c r="R4" s="229"/>
      <c r="S4" s="229"/>
    </row>
    <row r="5" s="429" customFormat="1" ht="17" customHeight="1" spans="1:19">
      <c r="A5" s="474"/>
      <c r="B5" s="14"/>
      <c r="C5" s="13" t="s">
        <v>4632</v>
      </c>
      <c r="D5" s="475" t="s">
        <v>4633</v>
      </c>
      <c r="E5" s="476" t="s">
        <v>7655</v>
      </c>
      <c r="F5" s="476" t="s">
        <v>4088</v>
      </c>
      <c r="G5" s="245"/>
      <c r="I5" s="229"/>
      <c r="J5" s="229"/>
      <c r="K5" s="229"/>
      <c r="L5" s="229"/>
      <c r="M5" s="467"/>
      <c r="N5" s="229"/>
      <c r="O5" s="229"/>
      <c r="P5" s="229"/>
      <c r="Q5" s="229"/>
      <c r="R5" s="229"/>
      <c r="S5" s="229"/>
    </row>
    <row r="6" s="429" customFormat="1" ht="17" customHeight="1" spans="1:19">
      <c r="A6" s="114"/>
      <c r="B6" s="14"/>
      <c r="C6" s="14"/>
      <c r="D6" s="473"/>
      <c r="E6" s="477"/>
      <c r="F6" s="477"/>
      <c r="G6" s="245"/>
      <c r="H6" s="478" t="s">
        <v>7007</v>
      </c>
      <c r="I6" s="229"/>
      <c r="J6" s="229"/>
      <c r="K6" s="229"/>
      <c r="L6" s="229"/>
      <c r="M6" s="467"/>
      <c r="N6" s="229"/>
      <c r="O6" s="229"/>
      <c r="P6" s="229"/>
      <c r="Q6" s="229"/>
      <c r="R6" s="229"/>
      <c r="S6" s="229"/>
    </row>
    <row r="7" s="430" customFormat="1" ht="25.5" spans="1:20">
      <c r="A7" s="479" t="s">
        <v>4635</v>
      </c>
      <c r="B7" s="480" t="s">
        <v>4636</v>
      </c>
      <c r="C7" s="295">
        <f ca="1">SUMIF($I8:$I$1455,$A7,C8:C$1455)</f>
        <v>16874</v>
      </c>
      <c r="D7" s="295">
        <f>SUMIF($I8:$I$1455,$A7,D8:D$1455)</f>
        <v>19742</v>
      </c>
      <c r="E7" s="295">
        <f ca="1">SUMIF($I8:$I$1455,$A7,E8:E$1455)</f>
        <v>2868</v>
      </c>
      <c r="F7" s="481" t="str">
        <f ca="1">IFERROR(TEXT(E7/C7,"0.0%"),"")</f>
        <v>17.0%</v>
      </c>
      <c r="G7" s="22" t="str">
        <f ca="1">IF(OR(C7&lt;&gt;0,D7&lt;&gt;0,E7&lt;&gt;0),"是","否")</f>
        <v>是</v>
      </c>
      <c r="H7" s="482" t="str">
        <f t="shared" ref="H7:H70" si="0">IF(LEN(A7)=3,"类",IF(LEN(A7)=5,"款","项"))</f>
        <v>类</v>
      </c>
      <c r="I7" s="482">
        <f>_xlfn.IFS(LEN(A7)=3,0,LEN(A7)=5,LEFT(A7,3),LEN(A7)=7,LEFT(A7,5))</f>
        <v>0</v>
      </c>
      <c r="J7" s="465"/>
      <c r="K7" s="465"/>
      <c r="L7" s="465"/>
      <c r="M7" s="489">
        <v>1</v>
      </c>
      <c r="N7" s="490">
        <v>16874</v>
      </c>
      <c r="O7" s="465">
        <f ca="1">C7-N7</f>
        <v>0</v>
      </c>
      <c r="P7" s="465"/>
      <c r="Q7" s="465"/>
      <c r="R7" s="465"/>
      <c r="S7" s="465"/>
      <c r="T7" s="491"/>
    </row>
    <row r="8" s="431" customFormat="1" ht="25.5" spans="1:20">
      <c r="A8" s="278" t="s">
        <v>4637</v>
      </c>
      <c r="B8" s="279" t="s">
        <v>4638</v>
      </c>
      <c r="C8" s="299">
        <f ca="1">SUMIF($I9:$I$1455,$A8,C9:C$1455)</f>
        <v>888</v>
      </c>
      <c r="D8" s="299">
        <f>SUMIF($I9:$I$1455,$A8,D9:D$1455)</f>
        <v>818</v>
      </c>
      <c r="E8" s="299">
        <f ca="1">SUMIF($I9:$I$1455,$A8,E9:E$1455)</f>
        <v>-70</v>
      </c>
      <c r="F8" s="483" t="str">
        <f ca="1" t="shared" ref="F7:F70" si="1">IFERROR(TEXT(E8/C8,"0.0%"),"")</f>
        <v>-7.9%</v>
      </c>
      <c r="G8" s="22" t="str">
        <f ca="1" t="shared" ref="G8:G71" si="2">IF(OR(C8&lt;&gt;0,D8&lt;&gt;0,E8&lt;&gt;0),"是","否")</f>
        <v>是</v>
      </c>
      <c r="H8" s="484" t="str">
        <f t="shared" si="0"/>
        <v>款</v>
      </c>
      <c r="I8" s="484" t="str">
        <f t="shared" ref="I8:I71" si="3">_xlfn.IFS(LEN(A8)=3,0,LEN(A8)=5,LEFT(A8,3),LEN(A8)=7,LEFT(A8,5))</f>
        <v>201</v>
      </c>
      <c r="J8" s="457"/>
      <c r="K8" s="457"/>
      <c r="L8" s="457"/>
      <c r="M8" s="489">
        <v>1</v>
      </c>
      <c r="N8" s="457"/>
      <c r="O8" s="457"/>
      <c r="P8" s="457"/>
      <c r="Q8" s="457"/>
      <c r="R8" s="457"/>
      <c r="S8" s="457"/>
      <c r="T8" s="437"/>
    </row>
    <row r="9" s="432" customFormat="1" ht="25.5" spans="1:20">
      <c r="A9" s="280" t="s">
        <v>4639</v>
      </c>
      <c r="B9" s="281" t="s">
        <v>12</v>
      </c>
      <c r="C9" s="302">
        <f>SUMIF(表2.2024年公共财政支出决算表!$A$6:$A$1340,A9,表2.2024年公共财政支出决算表!$E$6:$E$1340)</f>
        <v>655</v>
      </c>
      <c r="D9" s="302">
        <f>ROUND(SUMIF('表10-1.政府预算科目明细表'!$A$3:$A$375,A9,'表10-1.政府预算科目明细表'!$C$3:$C$375)/10000,0)</f>
        <v>652</v>
      </c>
      <c r="E9" s="352">
        <f t="shared" ref="E9:E19" si="4">D9-C9</f>
        <v>-3</v>
      </c>
      <c r="F9" s="352" t="str">
        <f t="shared" si="1"/>
        <v>-0.5%</v>
      </c>
      <c r="G9" s="22" t="str">
        <f t="shared" si="2"/>
        <v>是</v>
      </c>
      <c r="H9" s="485" t="str">
        <f t="shared" si="0"/>
        <v>项</v>
      </c>
      <c r="I9" s="485" t="str">
        <f t="shared" si="3"/>
        <v>20101</v>
      </c>
      <c r="J9" s="229"/>
      <c r="K9" s="229"/>
      <c r="L9" s="229"/>
      <c r="M9" s="489">
        <v>1</v>
      </c>
      <c r="N9" s="229"/>
      <c r="O9" s="229"/>
      <c r="P9" s="229"/>
      <c r="Q9" s="229"/>
      <c r="R9" s="229"/>
      <c r="S9" s="229"/>
      <c r="T9" s="429"/>
    </row>
    <row r="10" s="432" customFormat="1" ht="25.5" spans="1:20">
      <c r="A10" s="280" t="s">
        <v>4640</v>
      </c>
      <c r="B10" s="281" t="s">
        <v>14</v>
      </c>
      <c r="C10" s="302">
        <f>SUMIF(表2.2024年公共财政支出决算表!$A$6:$A$1340,A10,表2.2024年公共财政支出决算表!$E$6:$E$1340)</f>
        <v>55</v>
      </c>
      <c r="D10" s="302">
        <f>ROUND(SUMIF('表10-1.政府预算科目明细表'!$A$3:$A$375,A10,'表10-1.政府预算科目明细表'!$C$3:$C$375)/10000,0)</f>
        <v>20</v>
      </c>
      <c r="E10" s="352">
        <f t="shared" si="4"/>
        <v>-35</v>
      </c>
      <c r="F10" s="352" t="str">
        <f t="shared" si="1"/>
        <v>-63.6%</v>
      </c>
      <c r="G10" s="22" t="str">
        <f t="shared" si="2"/>
        <v>是</v>
      </c>
      <c r="H10" s="485" t="str">
        <f t="shared" si="0"/>
        <v>项</v>
      </c>
      <c r="I10" s="485" t="str">
        <f t="shared" si="3"/>
        <v>20101</v>
      </c>
      <c r="J10" s="229"/>
      <c r="K10" s="229"/>
      <c r="L10" s="229"/>
      <c r="M10" s="489">
        <v>1</v>
      </c>
      <c r="N10" s="229"/>
      <c r="O10" s="229"/>
      <c r="P10" s="229"/>
      <c r="Q10" s="229"/>
      <c r="R10" s="229"/>
      <c r="S10" s="229"/>
      <c r="T10" s="429"/>
    </row>
    <row r="11" s="433" customFormat="1" ht="15.75" hidden="1" spans="1:20">
      <c r="A11" s="306" t="s">
        <v>4641</v>
      </c>
      <c r="B11" s="307" t="s">
        <v>16</v>
      </c>
      <c r="C11" s="302">
        <f>SUMIF(表2.2024年公共财政支出决算表!$A$6:$A$1340,A11,表2.2024年公共财政支出决算表!$E$6:$E$1340)</f>
        <v>0</v>
      </c>
      <c r="D11" s="302">
        <f>ROUND(SUMIF('表10-1.政府预算科目明细表'!$A$3:$A$375,A11,'表10-1.政府预算科目明细表'!$C$3:$C$375)/10000,0)</f>
        <v>0</v>
      </c>
      <c r="E11" s="486">
        <f t="shared" si="4"/>
        <v>0</v>
      </c>
      <c r="F11" s="487" t="str">
        <f t="shared" si="1"/>
        <v/>
      </c>
      <c r="G11" s="22" t="str">
        <f t="shared" si="2"/>
        <v>否</v>
      </c>
      <c r="H11" s="488" t="str">
        <f t="shared" si="0"/>
        <v>项</v>
      </c>
      <c r="I11" s="488" t="str">
        <f t="shared" si="3"/>
        <v>20101</v>
      </c>
      <c r="J11" s="229"/>
      <c r="K11" s="229"/>
      <c r="L11" s="229"/>
      <c r="M11" s="449"/>
      <c r="N11" s="449"/>
      <c r="O11" s="449"/>
      <c r="P11" s="449"/>
      <c r="Q11" s="449"/>
      <c r="R11" s="449"/>
      <c r="S11" s="449"/>
      <c r="T11" s="435"/>
    </row>
    <row r="12" s="432" customFormat="1" ht="25.5" spans="1:20">
      <c r="A12" s="280" t="s">
        <v>4643</v>
      </c>
      <c r="B12" s="281" t="s">
        <v>18</v>
      </c>
      <c r="C12" s="302">
        <f>SUMIF(表2.2024年公共财政支出决算表!$A$6:$A$1340,A12,表2.2024年公共财政支出决算表!$E$6:$E$1340)</f>
        <v>35</v>
      </c>
      <c r="D12" s="302">
        <f>ROUND(SUMIF('表10-1.政府预算科目明细表'!$A$3:$A$375,A12,'表10-1.政府预算科目明细表'!$C$3:$C$375)/10000,0)</f>
        <v>35</v>
      </c>
      <c r="E12" s="352">
        <f t="shared" si="4"/>
        <v>0</v>
      </c>
      <c r="F12" s="352" t="str">
        <f t="shared" si="1"/>
        <v>0.0%</v>
      </c>
      <c r="G12" s="22" t="str">
        <f t="shared" si="2"/>
        <v>是</v>
      </c>
      <c r="H12" s="485" t="str">
        <f t="shared" si="0"/>
        <v>项</v>
      </c>
      <c r="I12" s="485" t="str">
        <f t="shared" si="3"/>
        <v>20101</v>
      </c>
      <c r="J12" s="229"/>
      <c r="K12" s="229"/>
      <c r="L12" s="229"/>
      <c r="M12" s="489">
        <v>1</v>
      </c>
      <c r="N12" s="229"/>
      <c r="O12" s="229"/>
      <c r="P12" s="229"/>
      <c r="Q12" s="229"/>
      <c r="R12" s="229"/>
      <c r="S12" s="229"/>
      <c r="T12" s="429"/>
    </row>
    <row r="13" s="433" customFormat="1" ht="15.75" hidden="1" spans="1:20">
      <c r="A13" s="306" t="s">
        <v>4644</v>
      </c>
      <c r="B13" s="307" t="s">
        <v>20</v>
      </c>
      <c r="C13" s="302">
        <f>SUMIF(表2.2024年公共财政支出决算表!$A$6:$A$1340,A13,表2.2024年公共财政支出决算表!$E$6:$E$1340)</f>
        <v>0</v>
      </c>
      <c r="D13" s="302">
        <f>ROUND(SUMIF('表10-1.政府预算科目明细表'!$A$3:$A$375,A13,'表10-1.政府预算科目明细表'!$C$3:$C$375)/10000,0)</f>
        <v>0</v>
      </c>
      <c r="E13" s="486">
        <f t="shared" si="4"/>
        <v>0</v>
      </c>
      <c r="F13" s="487" t="str">
        <f t="shared" si="1"/>
        <v/>
      </c>
      <c r="G13" s="22" t="str">
        <f t="shared" si="2"/>
        <v>否</v>
      </c>
      <c r="H13" s="488" t="str">
        <f t="shared" si="0"/>
        <v>项</v>
      </c>
      <c r="I13" s="488" t="str">
        <f t="shared" si="3"/>
        <v>20101</v>
      </c>
      <c r="J13" s="229"/>
      <c r="K13" s="229"/>
      <c r="L13" s="229"/>
      <c r="M13" s="449"/>
      <c r="N13" s="449"/>
      <c r="O13" s="449"/>
      <c r="P13" s="449"/>
      <c r="Q13" s="449"/>
      <c r="R13" s="449"/>
      <c r="S13" s="449"/>
      <c r="T13" s="435"/>
    </row>
    <row r="14" s="433" customFormat="1" ht="15.75" hidden="1" spans="1:20">
      <c r="A14" s="306" t="s">
        <v>4646</v>
      </c>
      <c r="B14" s="307" t="s">
        <v>22</v>
      </c>
      <c r="C14" s="302">
        <f>SUMIF(表2.2024年公共财政支出决算表!$A$6:$A$1340,A14,表2.2024年公共财政支出决算表!$E$6:$E$1340)</f>
        <v>0</v>
      </c>
      <c r="D14" s="302">
        <f>ROUND(SUMIF('表10-1.政府预算科目明细表'!$A$3:$A$375,A14,'表10-1.政府预算科目明细表'!$C$3:$C$375)/10000,0)</f>
        <v>0</v>
      </c>
      <c r="E14" s="486">
        <f t="shared" si="4"/>
        <v>0</v>
      </c>
      <c r="F14" s="487" t="str">
        <f t="shared" si="1"/>
        <v/>
      </c>
      <c r="G14" s="22" t="str">
        <f t="shared" si="2"/>
        <v>否</v>
      </c>
      <c r="H14" s="488" t="str">
        <f t="shared" si="0"/>
        <v>项</v>
      </c>
      <c r="I14" s="488" t="str">
        <f t="shared" si="3"/>
        <v>20101</v>
      </c>
      <c r="J14" s="229"/>
      <c r="K14" s="229"/>
      <c r="L14" s="229"/>
      <c r="M14" s="449"/>
      <c r="N14" s="449"/>
      <c r="O14" s="449"/>
      <c r="P14" s="449"/>
      <c r="Q14" s="449"/>
      <c r="R14" s="449"/>
      <c r="S14" s="449"/>
      <c r="T14" s="435"/>
    </row>
    <row r="15" s="433" customFormat="1" ht="25.5" spans="1:20">
      <c r="A15" s="306" t="s">
        <v>4648</v>
      </c>
      <c r="B15" s="307" t="s">
        <v>24</v>
      </c>
      <c r="C15" s="302">
        <f>SUMIF(表2.2024年公共财政支出决算表!$A$6:$A$1340,A15,表2.2024年公共财政支出决算表!$E$6:$E$1340)</f>
        <v>14</v>
      </c>
      <c r="D15" s="302">
        <f>ROUND(SUMIF('表10-1.政府预算科目明细表'!$A$3:$A$375,A15,'表10-1.政府预算科目明细表'!$C$3:$C$375)/10000,0)</f>
        <v>0</v>
      </c>
      <c r="E15" s="486">
        <f t="shared" si="4"/>
        <v>-14</v>
      </c>
      <c r="F15" s="487" t="str">
        <f t="shared" si="1"/>
        <v>-100.0%</v>
      </c>
      <c r="G15" s="22" t="str">
        <f t="shared" si="2"/>
        <v>是</v>
      </c>
      <c r="H15" s="488" t="str">
        <f t="shared" si="0"/>
        <v>项</v>
      </c>
      <c r="I15" s="488" t="str">
        <f t="shared" si="3"/>
        <v>20101</v>
      </c>
      <c r="J15" s="229"/>
      <c r="K15" s="229"/>
      <c r="L15" s="229"/>
      <c r="M15" s="489">
        <v>1</v>
      </c>
      <c r="N15" s="449"/>
      <c r="O15" s="449"/>
      <c r="P15" s="449"/>
      <c r="Q15" s="449"/>
      <c r="R15" s="449"/>
      <c r="S15" s="449"/>
      <c r="T15" s="435"/>
    </row>
    <row r="16" s="432" customFormat="1" ht="25.5" spans="1:20">
      <c r="A16" s="280" t="s">
        <v>4649</v>
      </c>
      <c r="B16" s="281" t="s">
        <v>26</v>
      </c>
      <c r="C16" s="302">
        <f>SUMIF(表2.2024年公共财政支出决算表!$A$6:$A$1340,A16,表2.2024年公共财政支出决算表!$E$6:$E$1340)</f>
        <v>129</v>
      </c>
      <c r="D16" s="302">
        <f>ROUND(SUMIF('表10-1.政府预算科目明细表'!$A$3:$A$375,A16,'表10-1.政府预算科目明细表'!$C$3:$C$375)/10000,0)</f>
        <v>111</v>
      </c>
      <c r="E16" s="352">
        <f t="shared" si="4"/>
        <v>-18</v>
      </c>
      <c r="F16" s="352" t="str">
        <f t="shared" si="1"/>
        <v>-14.0%</v>
      </c>
      <c r="G16" s="22" t="str">
        <f t="shared" si="2"/>
        <v>是</v>
      </c>
      <c r="H16" s="485" t="str">
        <f t="shared" si="0"/>
        <v>项</v>
      </c>
      <c r="I16" s="485" t="str">
        <f t="shared" si="3"/>
        <v>20101</v>
      </c>
      <c r="J16" s="229"/>
      <c r="K16" s="229"/>
      <c r="L16" s="229"/>
      <c r="M16" s="489">
        <v>1</v>
      </c>
      <c r="N16" s="229"/>
      <c r="O16" s="229"/>
      <c r="P16" s="229"/>
      <c r="Q16" s="229"/>
      <c r="R16" s="229"/>
      <c r="S16" s="229"/>
      <c r="T16" s="429"/>
    </row>
    <row r="17" s="433" customFormat="1" ht="15.75" hidden="1" spans="1:20">
      <c r="A17" s="306" t="s">
        <v>4650</v>
      </c>
      <c r="B17" s="307" t="s">
        <v>28</v>
      </c>
      <c r="C17" s="302">
        <f>SUMIF(表2.2024年公共财政支出决算表!$A$6:$A$1340,A17,表2.2024年公共财政支出决算表!$E$6:$E$1340)</f>
        <v>0</v>
      </c>
      <c r="D17" s="302">
        <f>ROUND(SUMIF('表10-1.政府预算科目明细表'!$A$3:$A$375,A17,'表10-1.政府预算科目明细表'!$C$3:$C$375)/10000,0)</f>
        <v>0</v>
      </c>
      <c r="E17" s="486">
        <f t="shared" si="4"/>
        <v>0</v>
      </c>
      <c r="F17" s="487" t="str">
        <f t="shared" si="1"/>
        <v/>
      </c>
      <c r="G17" s="22" t="str">
        <f t="shared" si="2"/>
        <v>否</v>
      </c>
      <c r="H17" s="488" t="str">
        <f t="shared" si="0"/>
        <v>项</v>
      </c>
      <c r="I17" s="488" t="str">
        <f t="shared" si="3"/>
        <v>20101</v>
      </c>
      <c r="J17" s="229"/>
      <c r="K17" s="229"/>
      <c r="L17" s="229"/>
      <c r="M17" s="449"/>
      <c r="N17" s="449"/>
      <c r="O17" s="449"/>
      <c r="P17" s="449"/>
      <c r="Q17" s="449"/>
      <c r="R17" s="449"/>
      <c r="S17" s="449"/>
      <c r="T17" s="435"/>
    </row>
    <row r="18" s="433" customFormat="1" ht="15.75" hidden="1" spans="1:20">
      <c r="A18" s="306" t="s">
        <v>4652</v>
      </c>
      <c r="B18" s="307" t="s">
        <v>30</v>
      </c>
      <c r="C18" s="302">
        <f>SUMIF(表2.2024年公共财政支出决算表!$A$6:$A$1340,A18,表2.2024年公共财政支出决算表!$E$6:$E$1340)</f>
        <v>0</v>
      </c>
      <c r="D18" s="302">
        <f>ROUND(SUMIF('表10-1.政府预算科目明细表'!$A$3:$A$375,A18,'表10-1.政府预算科目明细表'!$C$3:$C$375)/10000,0)</f>
        <v>0</v>
      </c>
      <c r="E18" s="486">
        <f t="shared" si="4"/>
        <v>0</v>
      </c>
      <c r="F18" s="487" t="str">
        <f t="shared" si="1"/>
        <v/>
      </c>
      <c r="G18" s="22" t="str">
        <f t="shared" si="2"/>
        <v>否</v>
      </c>
      <c r="H18" s="488" t="str">
        <f t="shared" si="0"/>
        <v>项</v>
      </c>
      <c r="I18" s="488" t="str">
        <f t="shared" si="3"/>
        <v>20101</v>
      </c>
      <c r="J18" s="229"/>
      <c r="K18" s="229"/>
      <c r="L18" s="229"/>
      <c r="M18" s="449"/>
      <c r="N18" s="449"/>
      <c r="O18" s="449"/>
      <c r="P18" s="449"/>
      <c r="Q18" s="449"/>
      <c r="R18" s="449"/>
      <c r="S18" s="449"/>
      <c r="T18" s="435"/>
    </row>
    <row r="19" s="433" customFormat="1" ht="15.75" hidden="1" spans="1:20">
      <c r="A19" s="306" t="s">
        <v>4654</v>
      </c>
      <c r="B19" s="307" t="s">
        <v>32</v>
      </c>
      <c r="C19" s="302">
        <f>SUMIF(表2.2024年公共财政支出决算表!$A$6:$A$1340,A19,表2.2024年公共财政支出决算表!$E$6:$E$1340)</f>
        <v>0</v>
      </c>
      <c r="D19" s="302">
        <f>ROUND(SUMIF('表10-1.政府预算科目明细表'!$A$3:$A$375,A19,'表10-1.政府预算科目明细表'!$C$3:$C$375)/10000,0)</f>
        <v>0</v>
      </c>
      <c r="E19" s="486">
        <f t="shared" si="4"/>
        <v>0</v>
      </c>
      <c r="F19" s="487" t="str">
        <f t="shared" si="1"/>
        <v/>
      </c>
      <c r="G19" s="22" t="str">
        <f t="shared" si="2"/>
        <v>否</v>
      </c>
      <c r="H19" s="488" t="str">
        <f t="shared" si="0"/>
        <v>项</v>
      </c>
      <c r="I19" s="488" t="str">
        <f t="shared" si="3"/>
        <v>20101</v>
      </c>
      <c r="J19" s="229"/>
      <c r="K19" s="229"/>
      <c r="L19" s="229"/>
      <c r="M19" s="449"/>
      <c r="N19" s="449"/>
      <c r="O19" s="449"/>
      <c r="P19" s="449"/>
      <c r="Q19" s="449"/>
      <c r="R19" s="449"/>
      <c r="S19" s="449"/>
      <c r="T19" s="435"/>
    </row>
    <row r="20" s="431" customFormat="1" ht="25.5" spans="1:20">
      <c r="A20" s="278" t="s">
        <v>4656</v>
      </c>
      <c r="B20" s="279" t="s">
        <v>34</v>
      </c>
      <c r="C20" s="299">
        <f ca="1">SUMIF($I21:$I$1455,$A20,C21:C$1455)</f>
        <v>689</v>
      </c>
      <c r="D20" s="299">
        <f>SUMIF($I21:$I$1455,$A20,D21:D$1455)</f>
        <v>640</v>
      </c>
      <c r="E20" s="299">
        <f ca="1">SUMIF($I21:$I$1455,$A20,E21:E$1455)</f>
        <v>-49</v>
      </c>
      <c r="F20" s="483" t="str">
        <f ca="1" t="shared" si="1"/>
        <v>-7.1%</v>
      </c>
      <c r="G20" s="22" t="str">
        <f ca="1" t="shared" si="2"/>
        <v>是</v>
      </c>
      <c r="H20" s="484" t="str">
        <f t="shared" si="0"/>
        <v>款</v>
      </c>
      <c r="I20" s="484" t="str">
        <f t="shared" si="3"/>
        <v>201</v>
      </c>
      <c r="J20" s="457"/>
      <c r="K20" s="457"/>
      <c r="L20" s="457"/>
      <c r="M20" s="489">
        <v>1</v>
      </c>
      <c r="N20" s="457"/>
      <c r="O20" s="457"/>
      <c r="P20" s="457"/>
      <c r="Q20" s="457"/>
      <c r="R20" s="457"/>
      <c r="S20" s="457"/>
      <c r="T20" s="437"/>
    </row>
    <row r="21" s="432" customFormat="1" ht="25.5" spans="1:20">
      <c r="A21" s="280" t="s">
        <v>4657</v>
      </c>
      <c r="B21" s="281" t="s">
        <v>12</v>
      </c>
      <c r="C21" s="302">
        <f>SUMIF(表2.2024年公共财政支出决算表!$A$6:$A$1340,A21,表2.2024年公共财政支出决算表!$E$6:$E$1340)</f>
        <v>590</v>
      </c>
      <c r="D21" s="302">
        <f>ROUND(SUMIF('表10-1.政府预算科目明细表'!$A$3:$A$375,A21,'表10-1.政府预算科目明细表'!$C$3:$C$375)/10000,0)</f>
        <v>553</v>
      </c>
      <c r="E21" s="352">
        <f t="shared" ref="E21:E28" si="5">D21-C21</f>
        <v>-37</v>
      </c>
      <c r="F21" s="352" t="str">
        <f t="shared" si="1"/>
        <v>-6.3%</v>
      </c>
      <c r="G21" s="22" t="str">
        <f t="shared" si="2"/>
        <v>是</v>
      </c>
      <c r="H21" s="485" t="str">
        <f t="shared" si="0"/>
        <v>项</v>
      </c>
      <c r="I21" s="485" t="str">
        <f t="shared" si="3"/>
        <v>20102</v>
      </c>
      <c r="J21" s="229"/>
      <c r="K21" s="229"/>
      <c r="L21" s="229"/>
      <c r="M21" s="489">
        <v>1</v>
      </c>
      <c r="N21" s="229"/>
      <c r="O21" s="229"/>
      <c r="P21" s="229"/>
      <c r="Q21" s="229"/>
      <c r="R21" s="229"/>
      <c r="S21" s="229"/>
      <c r="T21" s="429"/>
    </row>
    <row r="22" s="432" customFormat="1" ht="25.5" spans="1:20">
      <c r="A22" s="280" t="s">
        <v>4658</v>
      </c>
      <c r="B22" s="281" t="s">
        <v>14</v>
      </c>
      <c r="C22" s="302">
        <f>SUMIF(表2.2024年公共财政支出决算表!$A$6:$A$1340,A22,表2.2024年公共财政支出决算表!$E$6:$E$1340)</f>
        <v>32</v>
      </c>
      <c r="D22" s="302">
        <f>ROUND(SUMIF('表10-1.政府预算科目明细表'!$A$3:$A$375,A22,'表10-1.政府预算科目明细表'!$C$3:$C$375)/10000,0)</f>
        <v>20</v>
      </c>
      <c r="E22" s="352">
        <f t="shared" si="5"/>
        <v>-12</v>
      </c>
      <c r="F22" s="352" t="str">
        <f t="shared" si="1"/>
        <v>-37.5%</v>
      </c>
      <c r="G22" s="22" t="str">
        <f t="shared" si="2"/>
        <v>是</v>
      </c>
      <c r="H22" s="485" t="str">
        <f t="shared" si="0"/>
        <v>项</v>
      </c>
      <c r="I22" s="485" t="str">
        <f t="shared" si="3"/>
        <v>20102</v>
      </c>
      <c r="J22" s="229"/>
      <c r="K22" s="229"/>
      <c r="L22" s="229"/>
      <c r="M22" s="489">
        <v>1</v>
      </c>
      <c r="N22" s="229"/>
      <c r="O22" s="229"/>
      <c r="P22" s="229"/>
      <c r="Q22" s="229"/>
      <c r="R22" s="229"/>
      <c r="S22" s="229"/>
      <c r="T22" s="429"/>
    </row>
    <row r="23" s="433" customFormat="1" ht="15.75" hidden="1" spans="1:20">
      <c r="A23" s="306" t="s">
        <v>4659</v>
      </c>
      <c r="B23" s="307" t="s">
        <v>16</v>
      </c>
      <c r="C23" s="302">
        <f>SUMIF(表2.2024年公共财政支出决算表!$A$6:$A$1340,A23,表2.2024年公共财政支出决算表!$E$6:$E$1340)</f>
        <v>0</v>
      </c>
      <c r="D23" s="302">
        <f>ROUND(SUMIF('表10-1.政府预算科目明细表'!$A$3:$A$375,A23,'表10-1.政府预算科目明细表'!$C$3:$C$375)/10000,0)</f>
        <v>0</v>
      </c>
      <c r="E23" s="486">
        <f t="shared" si="5"/>
        <v>0</v>
      </c>
      <c r="F23" s="487" t="str">
        <f t="shared" si="1"/>
        <v/>
      </c>
      <c r="G23" s="22" t="str">
        <f t="shared" si="2"/>
        <v>否</v>
      </c>
      <c r="H23" s="488" t="str">
        <f t="shared" si="0"/>
        <v>项</v>
      </c>
      <c r="I23" s="488" t="str">
        <f t="shared" si="3"/>
        <v>20102</v>
      </c>
      <c r="J23" s="229"/>
      <c r="K23" s="229"/>
      <c r="L23" s="229"/>
      <c r="M23" s="449"/>
      <c r="N23" s="449"/>
      <c r="O23" s="449"/>
      <c r="P23" s="449"/>
      <c r="Q23" s="449"/>
      <c r="R23" s="449"/>
      <c r="S23" s="449"/>
      <c r="T23" s="435"/>
    </row>
    <row r="24" s="432" customFormat="1" ht="25.5" spans="1:20">
      <c r="A24" s="280" t="s">
        <v>4660</v>
      </c>
      <c r="B24" s="281" t="s">
        <v>39</v>
      </c>
      <c r="C24" s="302">
        <f>SUMIF(表2.2024年公共财政支出决算表!$A$6:$A$1340,A24,表2.2024年公共财政支出决算表!$E$6:$E$1340)</f>
        <v>30</v>
      </c>
      <c r="D24" s="302">
        <f>ROUND(SUMIF('表10-1.政府预算科目明细表'!$A$3:$A$375,A24,'表10-1.政府预算科目明细表'!$C$3:$C$375)/10000,0)</f>
        <v>30</v>
      </c>
      <c r="E24" s="352">
        <f t="shared" si="5"/>
        <v>0</v>
      </c>
      <c r="F24" s="352" t="str">
        <f t="shared" si="1"/>
        <v>0.0%</v>
      </c>
      <c r="G24" s="22" t="str">
        <f t="shared" si="2"/>
        <v>是</v>
      </c>
      <c r="H24" s="485" t="str">
        <f t="shared" si="0"/>
        <v>项</v>
      </c>
      <c r="I24" s="485" t="str">
        <f t="shared" si="3"/>
        <v>20102</v>
      </c>
      <c r="J24" s="229"/>
      <c r="K24" s="229"/>
      <c r="L24" s="229"/>
      <c r="M24" s="489">
        <v>1</v>
      </c>
      <c r="N24" s="229"/>
      <c r="O24" s="229"/>
      <c r="P24" s="229"/>
      <c r="Q24" s="229"/>
      <c r="R24" s="229"/>
      <c r="S24" s="229"/>
      <c r="T24" s="429"/>
    </row>
    <row r="25" s="432" customFormat="1" ht="25.5" spans="1:20">
      <c r="A25" s="280" t="s">
        <v>4661</v>
      </c>
      <c r="B25" s="281" t="s">
        <v>41</v>
      </c>
      <c r="C25" s="302">
        <f>SUMIF(表2.2024年公共财政支出决算表!$A$6:$A$1340,A25,表2.2024年公共财政支出决算表!$E$6:$E$1340)</f>
        <v>37</v>
      </c>
      <c r="D25" s="302">
        <f>ROUND(SUMIF('表10-1.政府预算科目明细表'!$A$3:$A$375,A25,'表10-1.政府预算科目明细表'!$C$3:$C$375)/10000,0)</f>
        <v>37</v>
      </c>
      <c r="E25" s="352">
        <f t="shared" si="5"/>
        <v>0</v>
      </c>
      <c r="F25" s="352" t="str">
        <f t="shared" si="1"/>
        <v>0.0%</v>
      </c>
      <c r="G25" s="22" t="str">
        <f t="shared" si="2"/>
        <v>是</v>
      </c>
      <c r="H25" s="485" t="str">
        <f t="shared" si="0"/>
        <v>项</v>
      </c>
      <c r="I25" s="485" t="str">
        <f t="shared" si="3"/>
        <v>20102</v>
      </c>
      <c r="J25" s="229"/>
      <c r="K25" s="229"/>
      <c r="L25" s="229"/>
      <c r="M25" s="489">
        <v>1</v>
      </c>
      <c r="N25" s="229"/>
      <c r="O25" s="229"/>
      <c r="P25" s="229"/>
      <c r="Q25" s="229"/>
      <c r="R25" s="229"/>
      <c r="S25" s="229"/>
      <c r="T25" s="429"/>
    </row>
    <row r="26" s="433" customFormat="1" ht="15.75" hidden="1" spans="1:20">
      <c r="A26" s="306" t="s">
        <v>4662</v>
      </c>
      <c r="B26" s="307" t="s">
        <v>43</v>
      </c>
      <c r="C26" s="302">
        <f>SUMIF(表2.2024年公共财政支出决算表!$A$6:$A$1340,A26,表2.2024年公共财政支出决算表!$E$6:$E$1340)</f>
        <v>0</v>
      </c>
      <c r="D26" s="302">
        <f>ROUND(SUMIF('表10-1.政府预算科目明细表'!$A$3:$A$375,A26,'表10-1.政府预算科目明细表'!$C$3:$C$375)/10000,0)</f>
        <v>0</v>
      </c>
      <c r="E26" s="486">
        <f t="shared" si="5"/>
        <v>0</v>
      </c>
      <c r="F26" s="487" t="str">
        <f t="shared" si="1"/>
        <v/>
      </c>
      <c r="G26" s="22" t="str">
        <f t="shared" si="2"/>
        <v>否</v>
      </c>
      <c r="H26" s="488" t="str">
        <f t="shared" si="0"/>
        <v>项</v>
      </c>
      <c r="I26" s="488" t="str">
        <f t="shared" si="3"/>
        <v>20102</v>
      </c>
      <c r="J26" s="229"/>
      <c r="K26" s="229"/>
      <c r="L26" s="229"/>
      <c r="M26" s="449"/>
      <c r="N26" s="449"/>
      <c r="O26" s="449"/>
      <c r="P26" s="449"/>
      <c r="Q26" s="449"/>
      <c r="R26" s="449"/>
      <c r="S26" s="449"/>
      <c r="T26" s="435"/>
    </row>
    <row r="27" s="433" customFormat="1" ht="15.75" hidden="1" spans="1:20">
      <c r="A27" s="306" t="s">
        <v>4664</v>
      </c>
      <c r="B27" s="307" t="s">
        <v>30</v>
      </c>
      <c r="C27" s="302">
        <f>SUMIF(表2.2024年公共财政支出决算表!$A$6:$A$1340,A27,表2.2024年公共财政支出决算表!$E$6:$E$1340)</f>
        <v>0</v>
      </c>
      <c r="D27" s="302">
        <f>ROUND(SUMIF('表10-1.政府预算科目明细表'!$A$3:$A$375,A27,'表10-1.政府预算科目明细表'!$C$3:$C$375)/10000,0)</f>
        <v>0</v>
      </c>
      <c r="E27" s="486">
        <f t="shared" si="5"/>
        <v>0</v>
      </c>
      <c r="F27" s="487" t="str">
        <f t="shared" si="1"/>
        <v/>
      </c>
      <c r="G27" s="22" t="str">
        <f t="shared" si="2"/>
        <v>否</v>
      </c>
      <c r="H27" s="488" t="str">
        <f t="shared" si="0"/>
        <v>项</v>
      </c>
      <c r="I27" s="488" t="str">
        <f t="shared" si="3"/>
        <v>20102</v>
      </c>
      <c r="J27" s="229"/>
      <c r="K27" s="229"/>
      <c r="L27" s="229"/>
      <c r="M27" s="449"/>
      <c r="N27" s="449"/>
      <c r="O27" s="449"/>
      <c r="P27" s="449"/>
      <c r="Q27" s="449"/>
      <c r="R27" s="449"/>
      <c r="S27" s="449"/>
      <c r="T27" s="435"/>
    </row>
    <row r="28" s="433" customFormat="1" ht="15.75" hidden="1" spans="1:20">
      <c r="A28" s="306" t="s">
        <v>4665</v>
      </c>
      <c r="B28" s="307" t="s">
        <v>46</v>
      </c>
      <c r="C28" s="302">
        <f>SUMIF(表2.2024年公共财政支出决算表!$A$6:$A$1340,A28,表2.2024年公共财政支出决算表!$E$6:$E$1340)</f>
        <v>0</v>
      </c>
      <c r="D28" s="302">
        <f>ROUND(SUMIF('表10-1.政府预算科目明细表'!$A$3:$A$375,A28,'表10-1.政府预算科目明细表'!$C$3:$C$375)/10000,0)</f>
        <v>0</v>
      </c>
      <c r="E28" s="486">
        <f t="shared" si="5"/>
        <v>0</v>
      </c>
      <c r="F28" s="487" t="str">
        <f t="shared" si="1"/>
        <v/>
      </c>
      <c r="G28" s="22" t="str">
        <f t="shared" si="2"/>
        <v>否</v>
      </c>
      <c r="H28" s="488" t="str">
        <f t="shared" si="0"/>
        <v>项</v>
      </c>
      <c r="I28" s="488" t="str">
        <f t="shared" si="3"/>
        <v>20102</v>
      </c>
      <c r="J28" s="229"/>
      <c r="K28" s="229"/>
      <c r="L28" s="229"/>
      <c r="M28" s="449"/>
      <c r="N28" s="449"/>
      <c r="O28" s="449"/>
      <c r="P28" s="449"/>
      <c r="Q28" s="449"/>
      <c r="R28" s="449"/>
      <c r="S28" s="449"/>
      <c r="T28" s="435"/>
    </row>
    <row r="29" s="431" customFormat="1" ht="31.5" spans="1:20">
      <c r="A29" s="278" t="s">
        <v>4667</v>
      </c>
      <c r="B29" s="279" t="s">
        <v>4668</v>
      </c>
      <c r="C29" s="299">
        <f ca="1">SUMIF($I30:$I$1455,$A29,C30:C$1455)</f>
        <v>5116</v>
      </c>
      <c r="D29" s="299">
        <f>SUMIF($I30:$I$1455,$A29,D30:D$1455)</f>
        <v>5298</v>
      </c>
      <c r="E29" s="299">
        <f ca="1">SUMIF($I30:$I$1455,$A29,E30:E$1455)</f>
        <v>182</v>
      </c>
      <c r="F29" s="483" t="str">
        <f ca="1" t="shared" si="1"/>
        <v>3.6%</v>
      </c>
      <c r="G29" s="22" t="str">
        <f ca="1" t="shared" si="2"/>
        <v>是</v>
      </c>
      <c r="H29" s="484" t="str">
        <f t="shared" si="0"/>
        <v>款</v>
      </c>
      <c r="I29" s="484" t="str">
        <f t="shared" si="3"/>
        <v>201</v>
      </c>
      <c r="J29" s="457"/>
      <c r="K29" s="457"/>
      <c r="L29" s="457"/>
      <c r="M29" s="489">
        <v>1</v>
      </c>
      <c r="N29" s="457"/>
      <c r="O29" s="457"/>
      <c r="P29" s="457"/>
      <c r="Q29" s="457"/>
      <c r="R29" s="457"/>
      <c r="S29" s="457"/>
      <c r="T29" s="437"/>
    </row>
    <row r="30" s="432" customFormat="1" ht="25.5" spans="1:20">
      <c r="A30" s="280" t="s">
        <v>4669</v>
      </c>
      <c r="B30" s="281" t="s">
        <v>12</v>
      </c>
      <c r="C30" s="302">
        <f>SUMIF(表2.2024年公共财政支出决算表!$A$6:$A$1340,A30,表2.2024年公共财政支出决算表!$E$6:$E$1340)</f>
        <v>4403</v>
      </c>
      <c r="D30" s="302">
        <f>ROUND(SUMIF('表10-1.政府预算科目明细表'!$A$3:$A$375,A30,'表10-1.政府预算科目明细表'!$C$3:$C$375)/10000,0)</f>
        <v>4429</v>
      </c>
      <c r="E30" s="352">
        <f t="shared" ref="E30:E39" si="6">D30-C30</f>
        <v>26</v>
      </c>
      <c r="F30" s="352" t="str">
        <f t="shared" si="1"/>
        <v>0.6%</v>
      </c>
      <c r="G30" s="22" t="str">
        <f t="shared" si="2"/>
        <v>是</v>
      </c>
      <c r="H30" s="485" t="str">
        <f t="shared" si="0"/>
        <v>项</v>
      </c>
      <c r="I30" s="485" t="str">
        <f t="shared" si="3"/>
        <v>20103</v>
      </c>
      <c r="J30" s="229"/>
      <c r="K30" s="229"/>
      <c r="L30" s="229"/>
      <c r="M30" s="489">
        <v>1</v>
      </c>
      <c r="N30" s="229"/>
      <c r="O30" s="229"/>
      <c r="P30" s="229"/>
      <c r="Q30" s="229"/>
      <c r="R30" s="229"/>
      <c r="S30" s="229"/>
      <c r="T30" s="429"/>
    </row>
    <row r="31" s="432" customFormat="1" ht="25.5" spans="1:20">
      <c r="A31" s="280" t="s">
        <v>4670</v>
      </c>
      <c r="B31" s="281" t="s">
        <v>14</v>
      </c>
      <c r="C31" s="302">
        <f>SUMIF(表2.2024年公共财政支出决算表!$A$6:$A$1340,A31,表2.2024年公共财政支出决算表!$E$6:$E$1340)</f>
        <v>712</v>
      </c>
      <c r="D31" s="302">
        <f>ROUND(SUMIF('表10-1.政府预算科目明细表'!$A$3:$A$375,A31,'表10-1.政府预算科目明细表'!$C$3:$C$375)/10000,0)</f>
        <v>869</v>
      </c>
      <c r="E31" s="352">
        <f t="shared" si="6"/>
        <v>157</v>
      </c>
      <c r="F31" s="352" t="str">
        <f t="shared" si="1"/>
        <v>22.1%</v>
      </c>
      <c r="G31" s="22" t="str">
        <f t="shared" si="2"/>
        <v>是</v>
      </c>
      <c r="H31" s="485" t="str">
        <f t="shared" si="0"/>
        <v>项</v>
      </c>
      <c r="I31" s="485" t="str">
        <f t="shared" si="3"/>
        <v>20103</v>
      </c>
      <c r="J31" s="229"/>
      <c r="K31" s="229"/>
      <c r="L31" s="229"/>
      <c r="M31" s="489">
        <v>1</v>
      </c>
      <c r="N31" s="229"/>
      <c r="O31" s="229"/>
      <c r="P31" s="229"/>
      <c r="Q31" s="229"/>
      <c r="R31" s="229"/>
      <c r="S31" s="229"/>
      <c r="T31" s="429"/>
    </row>
    <row r="32" s="433" customFormat="1" ht="15.75" hidden="1" spans="1:20">
      <c r="A32" s="306" t="s">
        <v>4671</v>
      </c>
      <c r="B32" s="307" t="s">
        <v>16</v>
      </c>
      <c r="C32" s="302">
        <f>SUMIF(表2.2024年公共财政支出决算表!$A$6:$A$1340,A32,表2.2024年公共财政支出决算表!$E$6:$E$1340)</f>
        <v>0</v>
      </c>
      <c r="D32" s="302">
        <f>ROUND(SUMIF('表10-1.政府预算科目明细表'!$A$3:$A$375,A32,'表10-1.政府预算科目明细表'!$C$3:$C$375)/10000,0)</f>
        <v>0</v>
      </c>
      <c r="E32" s="486">
        <f t="shared" si="6"/>
        <v>0</v>
      </c>
      <c r="F32" s="487" t="str">
        <f t="shared" si="1"/>
        <v/>
      </c>
      <c r="G32" s="22" t="str">
        <f t="shared" si="2"/>
        <v>否</v>
      </c>
      <c r="H32" s="488" t="str">
        <f t="shared" si="0"/>
        <v>项</v>
      </c>
      <c r="I32" s="488" t="str">
        <f t="shared" si="3"/>
        <v>20103</v>
      </c>
      <c r="J32" s="229"/>
      <c r="K32" s="229"/>
      <c r="L32" s="229"/>
      <c r="M32" s="449"/>
      <c r="N32" s="449"/>
      <c r="O32" s="449"/>
      <c r="P32" s="449"/>
      <c r="Q32" s="449"/>
      <c r="R32" s="449"/>
      <c r="S32" s="449"/>
      <c r="T32" s="435"/>
    </row>
    <row r="33" s="433" customFormat="1" ht="15.75" hidden="1" spans="1:20">
      <c r="A33" s="306" t="s">
        <v>4672</v>
      </c>
      <c r="B33" s="307" t="s">
        <v>53</v>
      </c>
      <c r="C33" s="302">
        <f>SUMIF(表2.2024年公共财政支出决算表!$A$6:$A$1340,A33,表2.2024年公共财政支出决算表!$E$6:$E$1340)</f>
        <v>0</v>
      </c>
      <c r="D33" s="302">
        <f>ROUND(SUMIF('表10-1.政府预算科目明细表'!$A$3:$A$375,A33,'表10-1.政府预算科目明细表'!$C$3:$C$375)/10000,0)</f>
        <v>0</v>
      </c>
      <c r="E33" s="486">
        <f t="shared" si="6"/>
        <v>0</v>
      </c>
      <c r="F33" s="487" t="str">
        <f t="shared" si="1"/>
        <v/>
      </c>
      <c r="G33" s="22" t="str">
        <f t="shared" si="2"/>
        <v>否</v>
      </c>
      <c r="H33" s="488" t="str">
        <f t="shared" si="0"/>
        <v>项</v>
      </c>
      <c r="I33" s="488" t="str">
        <f t="shared" si="3"/>
        <v>20103</v>
      </c>
      <c r="J33" s="229"/>
      <c r="K33" s="229"/>
      <c r="L33" s="229"/>
      <c r="M33" s="449"/>
      <c r="N33" s="449"/>
      <c r="O33" s="449"/>
      <c r="P33" s="449"/>
      <c r="Q33" s="449"/>
      <c r="R33" s="449"/>
      <c r="S33" s="449"/>
      <c r="T33" s="435"/>
    </row>
    <row r="34" s="433" customFormat="1" ht="15.75" hidden="1" spans="1:20">
      <c r="A34" s="306" t="s">
        <v>4674</v>
      </c>
      <c r="B34" s="307" t="s">
        <v>55</v>
      </c>
      <c r="C34" s="302">
        <f>SUMIF(表2.2024年公共财政支出决算表!$A$6:$A$1340,A34,表2.2024年公共财政支出决算表!$E$6:$E$1340)</f>
        <v>0</v>
      </c>
      <c r="D34" s="302">
        <f>ROUND(SUMIF('表10-1.政府预算科目明细表'!$A$3:$A$375,A34,'表10-1.政府预算科目明细表'!$C$3:$C$375)/10000,0)</f>
        <v>0</v>
      </c>
      <c r="E34" s="486">
        <f t="shared" si="6"/>
        <v>0</v>
      </c>
      <c r="F34" s="487" t="str">
        <f t="shared" si="1"/>
        <v/>
      </c>
      <c r="G34" s="22" t="str">
        <f t="shared" si="2"/>
        <v>否</v>
      </c>
      <c r="H34" s="488" t="str">
        <f t="shared" si="0"/>
        <v>项</v>
      </c>
      <c r="I34" s="488" t="str">
        <f t="shared" si="3"/>
        <v>20103</v>
      </c>
      <c r="J34" s="229"/>
      <c r="K34" s="229"/>
      <c r="L34" s="229"/>
      <c r="M34" s="449"/>
      <c r="N34" s="449"/>
      <c r="O34" s="449"/>
      <c r="P34" s="449"/>
      <c r="Q34" s="449"/>
      <c r="R34" s="449"/>
      <c r="S34" s="449"/>
      <c r="T34" s="435"/>
    </row>
    <row r="35" s="433" customFormat="1" ht="25.5" spans="1:20">
      <c r="A35" s="306" t="s">
        <v>4676</v>
      </c>
      <c r="B35" s="307" t="s">
        <v>57</v>
      </c>
      <c r="C35" s="302">
        <f>SUMIF(表2.2024年公共财政支出决算表!$A$6:$A$1340,A35,表2.2024年公共财政支出决算表!$E$6:$E$1340)</f>
        <v>1</v>
      </c>
      <c r="D35" s="302">
        <f>ROUND(SUMIF('表10-1.政府预算科目明细表'!$A$3:$A$375,A35,'表10-1.政府预算科目明细表'!$C$3:$C$375)/10000,0)</f>
        <v>0</v>
      </c>
      <c r="E35" s="486">
        <f t="shared" si="6"/>
        <v>-1</v>
      </c>
      <c r="F35" s="487" t="str">
        <f t="shared" si="1"/>
        <v>-100.0%</v>
      </c>
      <c r="G35" s="22" t="str">
        <f t="shared" si="2"/>
        <v>是</v>
      </c>
      <c r="H35" s="488" t="str">
        <f t="shared" si="0"/>
        <v>项</v>
      </c>
      <c r="I35" s="488" t="str">
        <f t="shared" si="3"/>
        <v>20103</v>
      </c>
      <c r="J35" s="229"/>
      <c r="K35" s="229"/>
      <c r="L35" s="229"/>
      <c r="M35" s="489">
        <v>1</v>
      </c>
      <c r="N35" s="449"/>
      <c r="O35" s="449"/>
      <c r="P35" s="449"/>
      <c r="Q35" s="449"/>
      <c r="R35" s="449"/>
      <c r="S35" s="449"/>
      <c r="T35" s="435"/>
    </row>
    <row r="36" s="432" customFormat="1" ht="15.75" hidden="1" spans="1:20">
      <c r="A36" s="280">
        <v>2010308</v>
      </c>
      <c r="B36" s="281" t="s">
        <v>59</v>
      </c>
      <c r="C36" s="302">
        <f>SUMIF(表2.2024年公共财政支出决算表!$A$6:$A$1340,A36,表2.2024年公共财政支出决算表!$E$6:$E$1340)</f>
        <v>0</v>
      </c>
      <c r="D36" s="302">
        <f>ROUND(SUMIF('表10-1.政府预算科目明细表'!$A$3:$A$375,A36,'表10-1.政府预算科目明细表'!$C$3:$C$375)/10000,0)</f>
        <v>0</v>
      </c>
      <c r="E36" s="352">
        <f t="shared" si="6"/>
        <v>0</v>
      </c>
      <c r="F36" s="352" t="str">
        <f t="shared" si="1"/>
        <v/>
      </c>
      <c r="G36" s="22" t="str">
        <f t="shared" si="2"/>
        <v>否</v>
      </c>
      <c r="H36" s="485" t="str">
        <f t="shared" si="0"/>
        <v>项</v>
      </c>
      <c r="I36" s="485" t="str">
        <f t="shared" si="3"/>
        <v>20103</v>
      </c>
      <c r="J36" s="229"/>
      <c r="K36" s="229"/>
      <c r="L36" s="229"/>
      <c r="M36" s="229"/>
      <c r="N36" s="229"/>
      <c r="O36" s="229"/>
      <c r="P36" s="229"/>
      <c r="Q36" s="229"/>
      <c r="R36" s="229"/>
      <c r="S36" s="229"/>
      <c r="T36" s="429"/>
    </row>
    <row r="37" s="433" customFormat="1" ht="15.75" hidden="1" spans="1:20">
      <c r="A37" s="306" t="s">
        <v>4677</v>
      </c>
      <c r="B37" s="307" t="s">
        <v>61</v>
      </c>
      <c r="C37" s="302">
        <f>SUMIF(表2.2024年公共财政支出决算表!$A$6:$A$1340,A37,表2.2024年公共财政支出决算表!$E$6:$E$1340)</f>
        <v>0</v>
      </c>
      <c r="D37" s="302">
        <f>ROUND(SUMIF('表10-1.政府预算科目明细表'!$A$3:$A$375,A37,'表10-1.政府预算科目明细表'!$C$3:$C$375)/10000,0)</f>
        <v>0</v>
      </c>
      <c r="E37" s="486">
        <f t="shared" si="6"/>
        <v>0</v>
      </c>
      <c r="F37" s="487" t="str">
        <f t="shared" si="1"/>
        <v/>
      </c>
      <c r="G37" s="22" t="str">
        <f t="shared" si="2"/>
        <v>否</v>
      </c>
      <c r="H37" s="488" t="str">
        <f t="shared" si="0"/>
        <v>项</v>
      </c>
      <c r="I37" s="488" t="str">
        <f t="shared" si="3"/>
        <v>20103</v>
      </c>
      <c r="J37" s="229"/>
      <c r="K37" s="229"/>
      <c r="L37" s="229"/>
      <c r="M37" s="449"/>
      <c r="N37" s="449"/>
      <c r="O37" s="449"/>
      <c r="P37" s="449"/>
      <c r="Q37" s="449"/>
      <c r="R37" s="449"/>
      <c r="S37" s="449"/>
      <c r="T37" s="435"/>
    </row>
    <row r="38" s="433" customFormat="1" ht="15.75" hidden="1" spans="1:20">
      <c r="A38" s="306" t="s">
        <v>4679</v>
      </c>
      <c r="B38" s="307" t="s">
        <v>30</v>
      </c>
      <c r="C38" s="302">
        <f>SUMIF(表2.2024年公共财政支出决算表!$A$6:$A$1340,A38,表2.2024年公共财政支出决算表!$E$6:$E$1340)</f>
        <v>0</v>
      </c>
      <c r="D38" s="302">
        <f>ROUND(SUMIF('表10-1.政府预算科目明细表'!$A$3:$A$375,A38,'表10-1.政府预算科目明细表'!$C$3:$C$375)/10000,0)</f>
        <v>0</v>
      </c>
      <c r="E38" s="486">
        <f t="shared" si="6"/>
        <v>0</v>
      </c>
      <c r="F38" s="487" t="str">
        <f t="shared" si="1"/>
        <v/>
      </c>
      <c r="G38" s="22" t="str">
        <f t="shared" si="2"/>
        <v>否</v>
      </c>
      <c r="H38" s="488" t="str">
        <f t="shared" si="0"/>
        <v>项</v>
      </c>
      <c r="I38" s="488" t="str">
        <f t="shared" si="3"/>
        <v>20103</v>
      </c>
      <c r="J38" s="229"/>
      <c r="K38" s="229"/>
      <c r="L38" s="229"/>
      <c r="M38" s="449"/>
      <c r="N38" s="449"/>
      <c r="O38" s="449"/>
      <c r="P38" s="449"/>
      <c r="Q38" s="449"/>
      <c r="R38" s="449"/>
      <c r="S38" s="449"/>
      <c r="T38" s="435"/>
    </row>
    <row r="39" s="433" customFormat="1" ht="31.5" hidden="1" spans="1:20">
      <c r="A39" s="306" t="s">
        <v>4680</v>
      </c>
      <c r="B39" s="307" t="s">
        <v>7722</v>
      </c>
      <c r="C39" s="302">
        <f>SUMIF(表2.2024年公共财政支出决算表!$A$6:$A$1340,A39,表2.2024年公共财政支出决算表!$E$6:$E$1340)</f>
        <v>0</v>
      </c>
      <c r="D39" s="302">
        <f>ROUND(SUMIF('表10-1.政府预算科目明细表'!$A$3:$A$375,A39,'表10-1.政府预算科目明细表'!$C$3:$C$375)/10000,0)</f>
        <v>0</v>
      </c>
      <c r="E39" s="486">
        <f t="shared" si="6"/>
        <v>0</v>
      </c>
      <c r="F39" s="487" t="str">
        <f t="shared" si="1"/>
        <v/>
      </c>
      <c r="G39" s="22" t="str">
        <f t="shared" si="2"/>
        <v>否</v>
      </c>
      <c r="H39" s="488" t="str">
        <f t="shared" si="0"/>
        <v>项</v>
      </c>
      <c r="I39" s="488" t="str">
        <f t="shared" si="3"/>
        <v>20103</v>
      </c>
      <c r="J39" s="229"/>
      <c r="K39" s="229"/>
      <c r="L39" s="229"/>
      <c r="M39" s="449"/>
      <c r="N39" s="449"/>
      <c r="O39" s="449"/>
      <c r="P39" s="449"/>
      <c r="Q39" s="449"/>
      <c r="R39" s="449"/>
      <c r="S39" s="449"/>
      <c r="T39" s="435"/>
    </row>
    <row r="40" s="431" customFormat="1" ht="25.5" spans="1:20">
      <c r="A40" s="278" t="s">
        <v>4682</v>
      </c>
      <c r="B40" s="279" t="s">
        <v>66</v>
      </c>
      <c r="C40" s="299">
        <f ca="1">SUMIF($I41:$I$1455,$A40,C41:C$1455)</f>
        <v>1036</v>
      </c>
      <c r="D40" s="299">
        <f>SUMIF($I41:$I$1455,$A40,D41:D$1455)</f>
        <v>3132</v>
      </c>
      <c r="E40" s="299">
        <f ca="1">SUMIF($I41:$I$1455,$A40,E41:E$1455)</f>
        <v>2096</v>
      </c>
      <c r="F40" s="483" t="str">
        <f ca="1" t="shared" si="1"/>
        <v>202.3%</v>
      </c>
      <c r="G40" s="22" t="str">
        <f ca="1" t="shared" si="2"/>
        <v>是</v>
      </c>
      <c r="H40" s="484" t="str">
        <f t="shared" si="0"/>
        <v>款</v>
      </c>
      <c r="I40" s="484" t="str">
        <f t="shared" si="3"/>
        <v>201</v>
      </c>
      <c r="J40" s="457"/>
      <c r="K40" s="457"/>
      <c r="L40" s="457"/>
      <c r="M40" s="489">
        <v>1</v>
      </c>
      <c r="N40" s="457"/>
      <c r="O40" s="457"/>
      <c r="P40" s="457"/>
      <c r="Q40" s="457"/>
      <c r="R40" s="457"/>
      <c r="S40" s="457"/>
      <c r="T40" s="437"/>
    </row>
    <row r="41" s="432" customFormat="1" ht="25.5" spans="1:20">
      <c r="A41" s="280" t="s">
        <v>4683</v>
      </c>
      <c r="B41" s="281" t="s">
        <v>12</v>
      </c>
      <c r="C41" s="302">
        <f>SUMIF(表2.2024年公共财政支出决算表!$A$6:$A$1340,A41,表2.2024年公共财政支出决算表!$E$6:$E$1340)</f>
        <v>842</v>
      </c>
      <c r="D41" s="302">
        <f>ROUND(SUMIF('表10-1.政府预算科目明细表'!$A$3:$A$375,A41,'表10-1.政府预算科目明细表'!$C$3:$C$375)/10000,0)</f>
        <v>951</v>
      </c>
      <c r="E41" s="352">
        <f t="shared" ref="E41:E50" si="7">D41-C41</f>
        <v>109</v>
      </c>
      <c r="F41" s="352" t="str">
        <f t="shared" si="1"/>
        <v>12.9%</v>
      </c>
      <c r="G41" s="22" t="str">
        <f t="shared" si="2"/>
        <v>是</v>
      </c>
      <c r="H41" s="485" t="str">
        <f t="shared" si="0"/>
        <v>项</v>
      </c>
      <c r="I41" s="485" t="str">
        <f t="shared" si="3"/>
        <v>20104</v>
      </c>
      <c r="J41" s="229"/>
      <c r="K41" s="229"/>
      <c r="L41" s="229"/>
      <c r="M41" s="489">
        <v>1</v>
      </c>
      <c r="N41" s="229"/>
      <c r="O41" s="229"/>
      <c r="P41" s="229"/>
      <c r="Q41" s="229"/>
      <c r="R41" s="229"/>
      <c r="S41" s="229"/>
      <c r="T41" s="429"/>
    </row>
    <row r="42" s="432" customFormat="1" ht="25.5" spans="1:20">
      <c r="A42" s="280" t="s">
        <v>4684</v>
      </c>
      <c r="B42" s="281" t="s">
        <v>14</v>
      </c>
      <c r="C42" s="302">
        <f>SUMIF(表2.2024年公共财政支出决算表!$A$6:$A$1340,A42,表2.2024年公共财政支出决算表!$E$6:$E$1340)</f>
        <v>184</v>
      </c>
      <c r="D42" s="302">
        <f>ROUND(SUMIF('表10-1.政府预算科目明细表'!$A$3:$A$375,A42,'表10-1.政府预算科目明细表'!$C$3:$C$375)/10000,0)</f>
        <v>2176</v>
      </c>
      <c r="E42" s="352">
        <f t="shared" si="7"/>
        <v>1992</v>
      </c>
      <c r="F42" s="352" t="str">
        <f t="shared" si="1"/>
        <v>1082.6%</v>
      </c>
      <c r="G42" s="22" t="str">
        <f t="shared" si="2"/>
        <v>是</v>
      </c>
      <c r="H42" s="485" t="str">
        <f t="shared" si="0"/>
        <v>项</v>
      </c>
      <c r="I42" s="485" t="str">
        <f t="shared" si="3"/>
        <v>20104</v>
      </c>
      <c r="J42" s="229"/>
      <c r="K42" s="229"/>
      <c r="L42" s="229"/>
      <c r="M42" s="489">
        <v>1</v>
      </c>
      <c r="N42" s="229"/>
      <c r="O42" s="229"/>
      <c r="P42" s="229"/>
      <c r="Q42" s="229"/>
      <c r="R42" s="229"/>
      <c r="S42" s="229"/>
      <c r="T42" s="429"/>
    </row>
    <row r="43" s="433" customFormat="1" ht="15.75" hidden="1" spans="1:20">
      <c r="A43" s="306" t="s">
        <v>4685</v>
      </c>
      <c r="B43" s="307" t="s">
        <v>16</v>
      </c>
      <c r="C43" s="302">
        <f>SUMIF(表2.2024年公共财政支出决算表!$A$6:$A$1340,A43,表2.2024年公共财政支出决算表!$E$6:$E$1340)</f>
        <v>0</v>
      </c>
      <c r="D43" s="302">
        <f>ROUND(SUMIF('表10-1.政府预算科目明细表'!$A$3:$A$375,A43,'表10-1.政府预算科目明细表'!$C$3:$C$375)/10000,0)</f>
        <v>0</v>
      </c>
      <c r="E43" s="486">
        <f t="shared" si="7"/>
        <v>0</v>
      </c>
      <c r="F43" s="487" t="str">
        <f t="shared" si="1"/>
        <v/>
      </c>
      <c r="G43" s="22" t="str">
        <f t="shared" si="2"/>
        <v>否</v>
      </c>
      <c r="H43" s="488" t="str">
        <f t="shared" si="0"/>
        <v>项</v>
      </c>
      <c r="I43" s="488" t="str">
        <f t="shared" si="3"/>
        <v>20104</v>
      </c>
      <c r="J43" s="229"/>
      <c r="K43" s="229"/>
      <c r="L43" s="229"/>
      <c r="M43" s="449"/>
      <c r="N43" s="449"/>
      <c r="O43" s="449"/>
      <c r="P43" s="449"/>
      <c r="Q43" s="449"/>
      <c r="R43" s="449"/>
      <c r="S43" s="449"/>
      <c r="T43" s="435"/>
    </row>
    <row r="44" s="433" customFormat="1" ht="15.75" hidden="1" spans="1:20">
      <c r="A44" s="306" t="s">
        <v>4686</v>
      </c>
      <c r="B44" s="307" t="s">
        <v>71</v>
      </c>
      <c r="C44" s="302">
        <f>SUMIF(表2.2024年公共财政支出决算表!$A$6:$A$1340,A44,表2.2024年公共财政支出决算表!$E$6:$E$1340)</f>
        <v>0</v>
      </c>
      <c r="D44" s="302">
        <f>ROUND(SUMIF('表10-1.政府预算科目明细表'!$A$3:$A$375,A44,'表10-1.政府预算科目明细表'!$C$3:$C$375)/10000,0)</f>
        <v>0</v>
      </c>
      <c r="E44" s="486">
        <f t="shared" si="7"/>
        <v>0</v>
      </c>
      <c r="F44" s="487" t="str">
        <f t="shared" si="1"/>
        <v/>
      </c>
      <c r="G44" s="22" t="str">
        <f t="shared" si="2"/>
        <v>否</v>
      </c>
      <c r="H44" s="488" t="str">
        <f t="shared" si="0"/>
        <v>项</v>
      </c>
      <c r="I44" s="488" t="str">
        <f t="shared" si="3"/>
        <v>20104</v>
      </c>
      <c r="J44" s="229"/>
      <c r="K44" s="229"/>
      <c r="L44" s="229"/>
      <c r="M44" s="449"/>
      <c r="N44" s="449"/>
      <c r="O44" s="449"/>
      <c r="P44" s="449"/>
      <c r="Q44" s="449"/>
      <c r="R44" s="449"/>
      <c r="S44" s="449"/>
      <c r="T44" s="435"/>
    </row>
    <row r="45" s="433" customFormat="1" ht="15.75" hidden="1" spans="1:20">
      <c r="A45" s="306" t="s">
        <v>4688</v>
      </c>
      <c r="B45" s="307" t="s">
        <v>73</v>
      </c>
      <c r="C45" s="302">
        <f>SUMIF(表2.2024年公共财政支出决算表!$A$6:$A$1340,A45,表2.2024年公共财政支出决算表!$E$6:$E$1340)</f>
        <v>0</v>
      </c>
      <c r="D45" s="302">
        <f>ROUND(SUMIF('表10-1.政府预算科目明细表'!$A$3:$A$375,A45,'表10-1.政府预算科目明细表'!$C$3:$C$375)/10000,0)</f>
        <v>0</v>
      </c>
      <c r="E45" s="486">
        <f t="shared" si="7"/>
        <v>0</v>
      </c>
      <c r="F45" s="487" t="str">
        <f t="shared" si="1"/>
        <v/>
      </c>
      <c r="G45" s="22" t="str">
        <f t="shared" si="2"/>
        <v>否</v>
      </c>
      <c r="H45" s="488" t="str">
        <f t="shared" si="0"/>
        <v>项</v>
      </c>
      <c r="I45" s="488" t="str">
        <f t="shared" si="3"/>
        <v>20104</v>
      </c>
      <c r="J45" s="229"/>
      <c r="K45" s="229"/>
      <c r="L45" s="229"/>
      <c r="M45" s="449"/>
      <c r="N45" s="449"/>
      <c r="O45" s="449"/>
      <c r="P45" s="449"/>
      <c r="Q45" s="449"/>
      <c r="R45" s="449"/>
      <c r="S45" s="449"/>
      <c r="T45" s="435"/>
    </row>
    <row r="46" s="433" customFormat="1" ht="15.75" hidden="1" spans="1:20">
      <c r="A46" s="306" t="s">
        <v>4690</v>
      </c>
      <c r="B46" s="307" t="s">
        <v>75</v>
      </c>
      <c r="C46" s="302">
        <f>SUMIF(表2.2024年公共财政支出决算表!$A$6:$A$1340,A46,表2.2024年公共财政支出决算表!$E$6:$E$1340)</f>
        <v>0</v>
      </c>
      <c r="D46" s="302">
        <f>ROUND(SUMIF('表10-1.政府预算科目明细表'!$A$3:$A$375,A46,'表10-1.政府预算科目明细表'!$C$3:$C$375)/10000,0)</f>
        <v>0</v>
      </c>
      <c r="E46" s="486">
        <f t="shared" si="7"/>
        <v>0</v>
      </c>
      <c r="F46" s="487" t="str">
        <f t="shared" si="1"/>
        <v/>
      </c>
      <c r="G46" s="22" t="str">
        <f t="shared" si="2"/>
        <v>否</v>
      </c>
      <c r="H46" s="488" t="str">
        <f t="shared" si="0"/>
        <v>项</v>
      </c>
      <c r="I46" s="488" t="str">
        <f t="shared" si="3"/>
        <v>20104</v>
      </c>
      <c r="J46" s="229"/>
      <c r="K46" s="229"/>
      <c r="L46" s="229"/>
      <c r="M46" s="449"/>
      <c r="N46" s="449"/>
      <c r="O46" s="449"/>
      <c r="P46" s="449"/>
      <c r="Q46" s="449"/>
      <c r="R46" s="449"/>
      <c r="S46" s="449"/>
      <c r="T46" s="435"/>
    </row>
    <row r="47" s="433" customFormat="1" ht="15.75" hidden="1" spans="1:20">
      <c r="A47" s="306" t="s">
        <v>4692</v>
      </c>
      <c r="B47" s="307" t="s">
        <v>77</v>
      </c>
      <c r="C47" s="302">
        <f>SUMIF(表2.2024年公共财政支出决算表!$A$6:$A$1340,A47,表2.2024年公共财政支出决算表!$E$6:$E$1340)</f>
        <v>0</v>
      </c>
      <c r="D47" s="302">
        <f>ROUND(SUMIF('表10-1.政府预算科目明细表'!$A$3:$A$375,A47,'表10-1.政府预算科目明细表'!$C$3:$C$375)/10000,0)</f>
        <v>0</v>
      </c>
      <c r="E47" s="486">
        <f t="shared" si="7"/>
        <v>0</v>
      </c>
      <c r="F47" s="487" t="str">
        <f t="shared" si="1"/>
        <v/>
      </c>
      <c r="G47" s="22" t="str">
        <f t="shared" si="2"/>
        <v>否</v>
      </c>
      <c r="H47" s="488" t="str">
        <f t="shared" si="0"/>
        <v>项</v>
      </c>
      <c r="I47" s="488" t="str">
        <f t="shared" si="3"/>
        <v>20104</v>
      </c>
      <c r="J47" s="229"/>
      <c r="K47" s="229"/>
      <c r="L47" s="229"/>
      <c r="M47" s="449"/>
      <c r="N47" s="449"/>
      <c r="O47" s="449"/>
      <c r="P47" s="449"/>
      <c r="Q47" s="449"/>
      <c r="R47" s="449"/>
      <c r="S47" s="449"/>
      <c r="T47" s="435"/>
    </row>
    <row r="48" s="432" customFormat="1" ht="25.5" spans="1:20">
      <c r="A48" s="280" t="s">
        <v>4694</v>
      </c>
      <c r="B48" s="281" t="s">
        <v>79</v>
      </c>
      <c r="C48" s="302">
        <f>SUMIF(表2.2024年公共财政支出决算表!$A$6:$A$1340,A48,表2.2024年公共财政支出决算表!$E$6:$E$1340)</f>
        <v>10</v>
      </c>
      <c r="D48" s="302">
        <f>ROUND(SUMIF('表10-1.政府预算科目明细表'!$A$3:$A$375,A48,'表10-1.政府预算科目明细表'!$C$3:$C$375)/10000,0)</f>
        <v>5</v>
      </c>
      <c r="E48" s="352">
        <f t="shared" si="7"/>
        <v>-5</v>
      </c>
      <c r="F48" s="352" t="str">
        <f t="shared" si="1"/>
        <v>-50.0%</v>
      </c>
      <c r="G48" s="22" t="str">
        <f t="shared" si="2"/>
        <v>是</v>
      </c>
      <c r="H48" s="485" t="str">
        <f t="shared" si="0"/>
        <v>项</v>
      </c>
      <c r="I48" s="485" t="str">
        <f t="shared" si="3"/>
        <v>20104</v>
      </c>
      <c r="J48" s="229"/>
      <c r="K48" s="229"/>
      <c r="L48" s="229"/>
      <c r="M48" s="489">
        <v>1</v>
      </c>
      <c r="N48" s="229"/>
      <c r="O48" s="229"/>
      <c r="P48" s="229"/>
      <c r="Q48" s="229"/>
      <c r="R48" s="229"/>
      <c r="S48" s="229"/>
      <c r="T48" s="429"/>
    </row>
    <row r="49" s="433" customFormat="1" ht="15.75" hidden="1" spans="1:20">
      <c r="A49" s="306" t="s">
        <v>4695</v>
      </c>
      <c r="B49" s="307" t="s">
        <v>30</v>
      </c>
      <c r="C49" s="302">
        <f>SUMIF(表2.2024年公共财政支出决算表!$A$6:$A$1340,A49,表2.2024年公共财政支出决算表!$E$6:$E$1340)</f>
        <v>0</v>
      </c>
      <c r="D49" s="302">
        <f>ROUND(SUMIF('表10-1.政府预算科目明细表'!$A$3:$A$375,A49,'表10-1.政府预算科目明细表'!$C$3:$C$375)/10000,0)</f>
        <v>0</v>
      </c>
      <c r="E49" s="486">
        <f t="shared" si="7"/>
        <v>0</v>
      </c>
      <c r="F49" s="487" t="str">
        <f t="shared" si="1"/>
        <v/>
      </c>
      <c r="G49" s="22" t="str">
        <f t="shared" si="2"/>
        <v>否</v>
      </c>
      <c r="H49" s="488" t="str">
        <f t="shared" si="0"/>
        <v>项</v>
      </c>
      <c r="I49" s="488" t="str">
        <f t="shared" si="3"/>
        <v>20104</v>
      </c>
      <c r="J49" s="229"/>
      <c r="K49" s="229"/>
      <c r="L49" s="229"/>
      <c r="M49" s="449"/>
      <c r="N49" s="449"/>
      <c r="O49" s="449"/>
      <c r="P49" s="449"/>
      <c r="Q49" s="449"/>
      <c r="R49" s="449"/>
      <c r="S49" s="449"/>
      <c r="T49" s="435"/>
    </row>
    <row r="50" s="433" customFormat="1" ht="15.75" hidden="1" spans="1:20">
      <c r="A50" s="306" t="s">
        <v>4696</v>
      </c>
      <c r="B50" s="307" t="s">
        <v>82</v>
      </c>
      <c r="C50" s="302">
        <f>SUMIF(表2.2024年公共财政支出决算表!$A$6:$A$1340,A50,表2.2024年公共财政支出决算表!$E$6:$E$1340)</f>
        <v>0</v>
      </c>
      <c r="D50" s="302">
        <f>ROUND(SUMIF('表10-1.政府预算科目明细表'!$A$3:$A$375,A50,'表10-1.政府预算科目明细表'!$C$3:$C$375)/10000,0)</f>
        <v>0</v>
      </c>
      <c r="E50" s="486">
        <f t="shared" si="7"/>
        <v>0</v>
      </c>
      <c r="F50" s="487" t="str">
        <f t="shared" si="1"/>
        <v/>
      </c>
      <c r="G50" s="22" t="str">
        <f t="shared" si="2"/>
        <v>否</v>
      </c>
      <c r="H50" s="488" t="str">
        <f t="shared" si="0"/>
        <v>项</v>
      </c>
      <c r="I50" s="488" t="str">
        <f t="shared" si="3"/>
        <v>20104</v>
      </c>
      <c r="J50" s="229"/>
      <c r="K50" s="229"/>
      <c r="L50" s="229"/>
      <c r="M50" s="449"/>
      <c r="N50" s="449"/>
      <c r="O50" s="449"/>
      <c r="P50" s="449"/>
      <c r="Q50" s="449"/>
      <c r="R50" s="449"/>
      <c r="S50" s="449"/>
      <c r="T50" s="435"/>
    </row>
    <row r="51" s="431" customFormat="1" ht="25.5" spans="1:20">
      <c r="A51" s="278" t="s">
        <v>4698</v>
      </c>
      <c r="B51" s="279" t="s">
        <v>84</v>
      </c>
      <c r="C51" s="299">
        <f ca="1">SUMIF($I52:$I$1455,$A51,C52:C$1455)</f>
        <v>350</v>
      </c>
      <c r="D51" s="299">
        <f>SUMIF($I52:$I$1455,$A51,D52:D$1455)</f>
        <v>423</v>
      </c>
      <c r="E51" s="299">
        <f ca="1">SUMIF($I52:$I$1455,$A51,E52:E$1455)</f>
        <v>73</v>
      </c>
      <c r="F51" s="483" t="str">
        <f ca="1" t="shared" si="1"/>
        <v>20.9%</v>
      </c>
      <c r="G51" s="22" t="str">
        <f ca="1" t="shared" si="2"/>
        <v>是</v>
      </c>
      <c r="H51" s="484" t="str">
        <f t="shared" si="0"/>
        <v>款</v>
      </c>
      <c r="I51" s="484" t="str">
        <f t="shared" si="3"/>
        <v>201</v>
      </c>
      <c r="J51" s="457"/>
      <c r="K51" s="457"/>
      <c r="L51" s="457"/>
      <c r="M51" s="489">
        <v>1</v>
      </c>
      <c r="N51" s="457"/>
      <c r="O51" s="457"/>
      <c r="P51" s="457"/>
      <c r="Q51" s="457"/>
      <c r="R51" s="457"/>
      <c r="S51" s="457"/>
      <c r="T51" s="437"/>
    </row>
    <row r="52" s="432" customFormat="1" ht="25.5" spans="1:20">
      <c r="A52" s="280" t="s">
        <v>4699</v>
      </c>
      <c r="B52" s="281" t="s">
        <v>12</v>
      </c>
      <c r="C52" s="302">
        <f>SUMIF(表2.2024年公共财政支出决算表!$A$6:$A$1340,A52,表2.2024年公共财政支出决算表!$E$6:$E$1340)</f>
        <v>254</v>
      </c>
      <c r="D52" s="302">
        <f>ROUND(SUMIF('表10-1.政府预算科目明细表'!$A$3:$A$375,A52,'表10-1.政府预算科目明细表'!$C$3:$C$375)/10000,0)</f>
        <v>246</v>
      </c>
      <c r="E52" s="352">
        <f t="shared" ref="E52:E61" si="8">D52-C52</f>
        <v>-8</v>
      </c>
      <c r="F52" s="352" t="str">
        <f t="shared" si="1"/>
        <v>-3.1%</v>
      </c>
      <c r="G52" s="22" t="str">
        <f t="shared" si="2"/>
        <v>是</v>
      </c>
      <c r="H52" s="485" t="str">
        <f t="shared" si="0"/>
        <v>项</v>
      </c>
      <c r="I52" s="485" t="str">
        <f t="shared" si="3"/>
        <v>20105</v>
      </c>
      <c r="J52" s="229"/>
      <c r="K52" s="229"/>
      <c r="L52" s="229"/>
      <c r="M52" s="489">
        <v>1</v>
      </c>
      <c r="N52" s="229"/>
      <c r="O52" s="229"/>
      <c r="P52" s="229"/>
      <c r="Q52" s="229"/>
      <c r="R52" s="229"/>
      <c r="S52" s="229"/>
      <c r="T52" s="429"/>
    </row>
    <row r="53" s="432" customFormat="1" ht="25.5" spans="1:20">
      <c r="A53" s="280" t="s">
        <v>4700</v>
      </c>
      <c r="B53" s="281" t="s">
        <v>14</v>
      </c>
      <c r="C53" s="302">
        <f>SUMIF(表2.2024年公共财政支出决算表!$A$6:$A$1340,A53,表2.2024年公共财政支出决算表!$E$6:$E$1340)</f>
        <v>0</v>
      </c>
      <c r="D53" s="302">
        <f>ROUND(SUMIF('表10-1.政府预算科目明细表'!$A$3:$A$375,A53,'表10-1.政府预算科目明细表'!$C$3:$C$375)/10000,0)</f>
        <v>10</v>
      </c>
      <c r="E53" s="352">
        <f t="shared" si="8"/>
        <v>10</v>
      </c>
      <c r="F53" s="352" t="str">
        <f t="shared" si="1"/>
        <v/>
      </c>
      <c r="G53" s="22" t="str">
        <f t="shared" si="2"/>
        <v>是</v>
      </c>
      <c r="H53" s="485" t="str">
        <f t="shared" si="0"/>
        <v>项</v>
      </c>
      <c r="I53" s="485" t="str">
        <f t="shared" si="3"/>
        <v>20105</v>
      </c>
      <c r="J53" s="229"/>
      <c r="K53" s="229"/>
      <c r="L53" s="229"/>
      <c r="M53" s="489">
        <v>1</v>
      </c>
      <c r="T53" s="429"/>
    </row>
    <row r="54" s="433" customFormat="1" ht="15.75" hidden="1" spans="1:20">
      <c r="A54" s="306" t="s">
        <v>4701</v>
      </c>
      <c r="B54" s="307" t="s">
        <v>16</v>
      </c>
      <c r="C54" s="302">
        <f>SUMIF(表2.2024年公共财政支出决算表!$A$6:$A$1340,A54,表2.2024年公共财政支出决算表!$E$6:$E$1340)</f>
        <v>0</v>
      </c>
      <c r="D54" s="302">
        <f>ROUND(SUMIF('表10-1.政府预算科目明细表'!$A$3:$A$375,A54,'表10-1.政府预算科目明细表'!$C$3:$C$375)/10000,0)</f>
        <v>0</v>
      </c>
      <c r="E54" s="486">
        <f t="shared" si="8"/>
        <v>0</v>
      </c>
      <c r="F54" s="487" t="str">
        <f t="shared" si="1"/>
        <v/>
      </c>
      <c r="G54" s="22" t="str">
        <f t="shared" si="2"/>
        <v>否</v>
      </c>
      <c r="H54" s="488" t="str">
        <f t="shared" si="0"/>
        <v>项</v>
      </c>
      <c r="I54" s="488" t="str">
        <f t="shared" si="3"/>
        <v>20105</v>
      </c>
      <c r="J54" s="229"/>
      <c r="K54" s="229"/>
      <c r="L54" s="229"/>
      <c r="T54" s="435"/>
    </row>
    <row r="55" s="433" customFormat="1" ht="15.75" hidden="1" spans="1:20">
      <c r="A55" s="306" t="s">
        <v>4702</v>
      </c>
      <c r="B55" s="307" t="s">
        <v>89</v>
      </c>
      <c r="C55" s="302">
        <f>SUMIF(表2.2024年公共财政支出决算表!$A$6:$A$1340,A55,表2.2024年公共财政支出决算表!$E$6:$E$1340)</f>
        <v>0</v>
      </c>
      <c r="D55" s="302">
        <f>ROUND(SUMIF('表10-1.政府预算科目明细表'!$A$3:$A$375,A55,'表10-1.政府预算科目明细表'!$C$3:$C$375)/10000,0)</f>
        <v>0</v>
      </c>
      <c r="E55" s="486">
        <f t="shared" si="8"/>
        <v>0</v>
      </c>
      <c r="F55" s="487" t="str">
        <f t="shared" si="1"/>
        <v/>
      </c>
      <c r="G55" s="22" t="str">
        <f t="shared" si="2"/>
        <v>否</v>
      </c>
      <c r="H55" s="488" t="str">
        <f t="shared" si="0"/>
        <v>项</v>
      </c>
      <c r="I55" s="488" t="str">
        <f t="shared" si="3"/>
        <v>20105</v>
      </c>
      <c r="J55" s="229"/>
      <c r="K55" s="229"/>
      <c r="L55" s="229"/>
      <c r="T55" s="435"/>
    </row>
    <row r="56" s="433" customFormat="1" ht="15.75" hidden="1" spans="1:20">
      <c r="A56" s="306" t="s">
        <v>4704</v>
      </c>
      <c r="B56" s="307" t="s">
        <v>91</v>
      </c>
      <c r="C56" s="302">
        <f>SUMIF(表2.2024年公共财政支出决算表!$A$6:$A$1340,A56,表2.2024年公共财政支出决算表!$E$6:$E$1340)</f>
        <v>0</v>
      </c>
      <c r="D56" s="302">
        <f>ROUND(SUMIF('表10-1.政府预算科目明细表'!$A$3:$A$375,A56,'表10-1.政府预算科目明细表'!$C$3:$C$375)/10000,0)</f>
        <v>0</v>
      </c>
      <c r="E56" s="486">
        <f t="shared" si="8"/>
        <v>0</v>
      </c>
      <c r="F56" s="487" t="str">
        <f t="shared" si="1"/>
        <v/>
      </c>
      <c r="G56" s="22" t="str">
        <f t="shared" si="2"/>
        <v>否</v>
      </c>
      <c r="H56" s="488" t="str">
        <f t="shared" si="0"/>
        <v>项</v>
      </c>
      <c r="I56" s="488" t="str">
        <f t="shared" si="3"/>
        <v>20105</v>
      </c>
      <c r="J56" s="229"/>
      <c r="K56" s="229"/>
      <c r="L56" s="229"/>
      <c r="T56" s="435"/>
    </row>
    <row r="57" s="433" customFormat="1" ht="15.75" hidden="1" spans="1:20">
      <c r="A57" s="306" t="s">
        <v>4705</v>
      </c>
      <c r="B57" s="307" t="s">
        <v>93</v>
      </c>
      <c r="C57" s="302">
        <f>SUMIF(表2.2024年公共财政支出决算表!$A$6:$A$1340,A57,表2.2024年公共财政支出决算表!$E$6:$E$1340)</f>
        <v>0</v>
      </c>
      <c r="D57" s="302">
        <f>ROUND(SUMIF('表10-1.政府预算科目明细表'!$A$3:$A$375,A57,'表10-1.政府预算科目明细表'!$C$3:$C$375)/10000,0)</f>
        <v>0</v>
      </c>
      <c r="E57" s="486">
        <f t="shared" si="8"/>
        <v>0</v>
      </c>
      <c r="F57" s="487" t="str">
        <f t="shared" si="1"/>
        <v/>
      </c>
      <c r="G57" s="22" t="str">
        <f t="shared" si="2"/>
        <v>否</v>
      </c>
      <c r="H57" s="488" t="str">
        <f t="shared" si="0"/>
        <v>项</v>
      </c>
      <c r="I57" s="488" t="str">
        <f t="shared" si="3"/>
        <v>20105</v>
      </c>
      <c r="J57" s="229"/>
      <c r="K57" s="229"/>
      <c r="L57" s="229"/>
      <c r="T57" s="435"/>
    </row>
    <row r="58" s="432" customFormat="1" ht="25.5" spans="1:20">
      <c r="A58" s="280" t="s">
        <v>4707</v>
      </c>
      <c r="B58" s="281" t="s">
        <v>95</v>
      </c>
      <c r="C58" s="302">
        <f>SUMIF(表2.2024年公共财政支出决算表!$A$6:$A$1340,A58,表2.2024年公共财政支出决算表!$E$6:$E$1340)</f>
        <v>96</v>
      </c>
      <c r="D58" s="302">
        <f>ROUND(SUMIF('表10-1.政府预算科目明细表'!$A$3:$A$375,A58,'表10-1.政府预算科目明细表'!$C$3:$C$375)/10000,0)</f>
        <v>130</v>
      </c>
      <c r="E58" s="352">
        <f t="shared" si="8"/>
        <v>34</v>
      </c>
      <c r="F58" s="352" t="str">
        <f t="shared" si="1"/>
        <v>35.4%</v>
      </c>
      <c r="G58" s="22" t="str">
        <f t="shared" si="2"/>
        <v>是</v>
      </c>
      <c r="H58" s="485" t="str">
        <f t="shared" si="0"/>
        <v>项</v>
      </c>
      <c r="I58" s="485" t="str">
        <f t="shared" si="3"/>
        <v>20105</v>
      </c>
      <c r="J58" s="229"/>
      <c r="K58" s="229"/>
      <c r="L58" s="229"/>
      <c r="M58" s="489">
        <v>1</v>
      </c>
      <c r="T58" s="429"/>
    </row>
    <row r="59" s="433" customFormat="1" ht="25.5" spans="1:20">
      <c r="A59" s="306" t="s">
        <v>4708</v>
      </c>
      <c r="B59" s="307" t="s">
        <v>97</v>
      </c>
      <c r="C59" s="302">
        <f>SUMIF(表2.2024年公共财政支出决算表!$A$6:$A$1340,A59,表2.2024年公共财政支出决算表!$E$6:$E$1340)</f>
        <v>0</v>
      </c>
      <c r="D59" s="302">
        <f>ROUND(SUMIF('表10-1.政府预算科目明细表'!$A$3:$A$375,A59,'表10-1.政府预算科目明细表'!$C$3:$C$375)/10000,0)</f>
        <v>37</v>
      </c>
      <c r="E59" s="486">
        <f t="shared" si="8"/>
        <v>37</v>
      </c>
      <c r="F59" s="487" t="str">
        <f t="shared" si="1"/>
        <v/>
      </c>
      <c r="G59" s="22" t="str">
        <f t="shared" si="2"/>
        <v>是</v>
      </c>
      <c r="H59" s="488" t="str">
        <f t="shared" si="0"/>
        <v>项</v>
      </c>
      <c r="I59" s="488" t="str">
        <f t="shared" si="3"/>
        <v>20105</v>
      </c>
      <c r="J59" s="229"/>
      <c r="K59" s="229"/>
      <c r="L59" s="229"/>
      <c r="M59" s="489">
        <v>1</v>
      </c>
      <c r="T59" s="435"/>
    </row>
    <row r="60" s="432" customFormat="1" ht="15.75" hidden="1" spans="1:20">
      <c r="A60" s="280" t="s">
        <v>4710</v>
      </c>
      <c r="B60" s="281" t="s">
        <v>30</v>
      </c>
      <c r="C60" s="302">
        <f>SUMIF(表2.2024年公共财政支出决算表!$A$6:$A$1340,A60,表2.2024年公共财政支出决算表!$E$6:$E$1340)</f>
        <v>0</v>
      </c>
      <c r="D60" s="302">
        <f>ROUND(SUMIF('表10-1.政府预算科目明细表'!$A$3:$A$375,A60,'表10-1.政府预算科目明细表'!$C$3:$C$375)/10000,0)</f>
        <v>0</v>
      </c>
      <c r="E60" s="352">
        <f t="shared" si="8"/>
        <v>0</v>
      </c>
      <c r="F60" s="352" t="str">
        <f t="shared" si="1"/>
        <v/>
      </c>
      <c r="G60" s="22" t="str">
        <f t="shared" si="2"/>
        <v>否</v>
      </c>
      <c r="H60" s="485" t="str">
        <f t="shared" si="0"/>
        <v>项</v>
      </c>
      <c r="I60" s="485" t="str">
        <f t="shared" si="3"/>
        <v>20105</v>
      </c>
      <c r="J60" s="229"/>
      <c r="K60" s="229"/>
      <c r="L60" s="229"/>
      <c r="T60" s="429"/>
    </row>
    <row r="61" s="433" customFormat="1" ht="15.75" hidden="1" spans="1:20">
      <c r="A61" s="306" t="s">
        <v>4711</v>
      </c>
      <c r="B61" s="307" t="s">
        <v>100</v>
      </c>
      <c r="C61" s="302">
        <f>SUMIF(表2.2024年公共财政支出决算表!$A$6:$A$1340,A61,表2.2024年公共财政支出决算表!$E$6:$E$1340)</f>
        <v>0</v>
      </c>
      <c r="D61" s="302">
        <f>ROUND(SUMIF('表10-1.政府预算科目明细表'!$A$3:$A$375,A61,'表10-1.政府预算科目明细表'!$C$3:$C$375)/10000,0)</f>
        <v>0</v>
      </c>
      <c r="E61" s="486">
        <f t="shared" si="8"/>
        <v>0</v>
      </c>
      <c r="F61" s="487" t="str">
        <f t="shared" si="1"/>
        <v/>
      </c>
      <c r="G61" s="22" t="str">
        <f t="shared" si="2"/>
        <v>否</v>
      </c>
      <c r="H61" s="488" t="str">
        <f t="shared" si="0"/>
        <v>项</v>
      </c>
      <c r="I61" s="488" t="str">
        <f t="shared" si="3"/>
        <v>20105</v>
      </c>
      <c r="J61" s="229"/>
      <c r="K61" s="229"/>
      <c r="L61" s="229"/>
      <c r="T61" s="435"/>
    </row>
    <row r="62" s="431" customFormat="1" ht="25.5" spans="1:20">
      <c r="A62" s="278" t="s">
        <v>4713</v>
      </c>
      <c r="B62" s="279" t="s">
        <v>102</v>
      </c>
      <c r="C62" s="299">
        <f ca="1">SUMIF($I63:$I$1455,$A62,C63:C$1455)</f>
        <v>1076</v>
      </c>
      <c r="D62" s="299">
        <f>SUMIF($I63:$I$1455,$A62,D63:D$1455)</f>
        <v>1060</v>
      </c>
      <c r="E62" s="299">
        <f ca="1">SUMIF($I63:$I$1455,$A62,E63:E$1455)</f>
        <v>-16</v>
      </c>
      <c r="F62" s="483" t="str">
        <f ca="1" t="shared" si="1"/>
        <v>-1.5%</v>
      </c>
      <c r="G62" s="22" t="str">
        <f ca="1" t="shared" si="2"/>
        <v>是</v>
      </c>
      <c r="H62" s="484" t="str">
        <f t="shared" si="0"/>
        <v>款</v>
      </c>
      <c r="I62" s="484" t="str">
        <f t="shared" si="3"/>
        <v>201</v>
      </c>
      <c r="M62" s="489">
        <v>1</v>
      </c>
      <c r="T62" s="437"/>
    </row>
    <row r="63" s="432" customFormat="1" ht="25.5" spans="1:20">
      <c r="A63" s="280" t="s">
        <v>4714</v>
      </c>
      <c r="B63" s="281" t="s">
        <v>12</v>
      </c>
      <c r="C63" s="302">
        <f>SUMIF(表2.2024年公共财政支出决算表!$A$6:$A$1340,A63,表2.2024年公共财政支出决算表!$E$6:$E$1340)</f>
        <v>973</v>
      </c>
      <c r="D63" s="302">
        <f>ROUND(SUMIF('表10-1.政府预算科目明细表'!$A$3:$A$375,A63,'表10-1.政府预算科目明细表'!$C$3:$C$375)/10000,0)</f>
        <v>990</v>
      </c>
      <c r="E63" s="352">
        <f t="shared" ref="E63:E72" si="9">D63-C63</f>
        <v>17</v>
      </c>
      <c r="F63" s="352" t="str">
        <f t="shared" si="1"/>
        <v>1.7%</v>
      </c>
      <c r="G63" s="22" t="str">
        <f t="shared" si="2"/>
        <v>是</v>
      </c>
      <c r="H63" s="485" t="str">
        <f t="shared" si="0"/>
        <v>项</v>
      </c>
      <c r="I63" s="485" t="str">
        <f t="shared" si="3"/>
        <v>20106</v>
      </c>
      <c r="J63" s="229"/>
      <c r="K63" s="229"/>
      <c r="L63" s="229"/>
      <c r="M63" s="489">
        <v>1</v>
      </c>
      <c r="T63" s="429"/>
    </row>
    <row r="64" s="432" customFormat="1" ht="25.5" spans="1:20">
      <c r="A64" s="280" t="s">
        <v>4715</v>
      </c>
      <c r="B64" s="281" t="s">
        <v>14</v>
      </c>
      <c r="C64" s="302">
        <f>SUMIF(表2.2024年公共财政支出决算表!$A$6:$A$1340,A64,表2.2024年公共财政支出决算表!$E$6:$E$1340)</f>
        <v>103</v>
      </c>
      <c r="D64" s="302">
        <f>ROUND(SUMIF('表10-1.政府预算科目明细表'!$A$3:$A$375,A64,'表10-1.政府预算科目明细表'!$C$3:$C$375)/10000,0)</f>
        <v>70</v>
      </c>
      <c r="E64" s="352">
        <f t="shared" si="9"/>
        <v>-33</v>
      </c>
      <c r="F64" s="352" t="str">
        <f t="shared" si="1"/>
        <v>-32.0%</v>
      </c>
      <c r="G64" s="22" t="str">
        <f t="shared" si="2"/>
        <v>是</v>
      </c>
      <c r="H64" s="485" t="str">
        <f t="shared" si="0"/>
        <v>项</v>
      </c>
      <c r="I64" s="485" t="str">
        <f t="shared" si="3"/>
        <v>20106</v>
      </c>
      <c r="J64" s="229"/>
      <c r="K64" s="229"/>
      <c r="L64" s="229"/>
      <c r="M64" s="489">
        <v>1</v>
      </c>
      <c r="T64" s="429"/>
    </row>
    <row r="65" s="433" customFormat="1" ht="15.75" hidden="1" spans="1:20">
      <c r="A65" s="306" t="s">
        <v>4716</v>
      </c>
      <c r="B65" s="307" t="s">
        <v>16</v>
      </c>
      <c r="C65" s="302">
        <f>SUMIF(表2.2024年公共财政支出决算表!$A$6:$A$1340,A65,表2.2024年公共财政支出决算表!$E$6:$E$1340)</f>
        <v>0</v>
      </c>
      <c r="D65" s="302">
        <f>ROUND(SUMIF('表10-1.政府预算科目明细表'!$A$3:$A$375,A65,'表10-1.政府预算科目明细表'!$C$3:$C$375)/10000,0)</f>
        <v>0</v>
      </c>
      <c r="E65" s="486">
        <f t="shared" si="9"/>
        <v>0</v>
      </c>
      <c r="F65" s="487" t="str">
        <f t="shared" si="1"/>
        <v/>
      </c>
      <c r="G65" s="22" t="str">
        <f t="shared" si="2"/>
        <v>否</v>
      </c>
      <c r="H65" s="488" t="str">
        <f t="shared" si="0"/>
        <v>项</v>
      </c>
      <c r="I65" s="488" t="str">
        <f t="shared" si="3"/>
        <v>20106</v>
      </c>
      <c r="J65" s="229"/>
      <c r="K65" s="229"/>
      <c r="L65" s="229"/>
      <c r="T65" s="435"/>
    </row>
    <row r="66" s="433" customFormat="1" ht="15.75" hidden="1" spans="1:20">
      <c r="A66" s="306" t="s">
        <v>4717</v>
      </c>
      <c r="B66" s="307" t="s">
        <v>106</v>
      </c>
      <c r="C66" s="302">
        <f>SUMIF(表2.2024年公共财政支出决算表!$A$6:$A$1340,A66,表2.2024年公共财政支出决算表!$E$6:$E$1340)</f>
        <v>0</v>
      </c>
      <c r="D66" s="302">
        <f>ROUND(SUMIF('表10-1.政府预算科目明细表'!$A$3:$A$375,A66,'表10-1.政府预算科目明细表'!$C$3:$C$375)/10000,0)</f>
        <v>0</v>
      </c>
      <c r="E66" s="486">
        <f t="shared" si="9"/>
        <v>0</v>
      </c>
      <c r="F66" s="487" t="str">
        <f t="shared" si="1"/>
        <v/>
      </c>
      <c r="G66" s="22" t="str">
        <f t="shared" si="2"/>
        <v>否</v>
      </c>
      <c r="H66" s="488" t="str">
        <f t="shared" si="0"/>
        <v>项</v>
      </c>
      <c r="I66" s="488" t="str">
        <f t="shared" si="3"/>
        <v>20106</v>
      </c>
      <c r="J66" s="229"/>
      <c r="K66" s="229"/>
      <c r="L66" s="229"/>
      <c r="T66" s="435"/>
    </row>
    <row r="67" s="433" customFormat="1" ht="15.75" hidden="1" spans="1:20">
      <c r="A67" s="306" t="s">
        <v>4719</v>
      </c>
      <c r="B67" s="307" t="s">
        <v>108</v>
      </c>
      <c r="C67" s="302">
        <f>SUMIF(表2.2024年公共财政支出决算表!$A$6:$A$1340,A67,表2.2024年公共财政支出决算表!$E$6:$E$1340)</f>
        <v>0</v>
      </c>
      <c r="D67" s="302">
        <f>ROUND(SUMIF('表10-1.政府预算科目明细表'!$A$3:$A$375,A67,'表10-1.政府预算科目明细表'!$C$3:$C$375)/10000,0)</f>
        <v>0</v>
      </c>
      <c r="E67" s="486">
        <f t="shared" si="9"/>
        <v>0</v>
      </c>
      <c r="F67" s="487" t="str">
        <f t="shared" si="1"/>
        <v/>
      </c>
      <c r="G67" s="22" t="str">
        <f t="shared" si="2"/>
        <v>否</v>
      </c>
      <c r="H67" s="488" t="str">
        <f t="shared" si="0"/>
        <v>项</v>
      </c>
      <c r="I67" s="488" t="str">
        <f t="shared" si="3"/>
        <v>20106</v>
      </c>
      <c r="J67" s="229"/>
      <c r="K67" s="229"/>
      <c r="L67" s="229"/>
      <c r="T67" s="435"/>
    </row>
    <row r="68" s="433" customFormat="1" ht="15.75" hidden="1" spans="1:20">
      <c r="A68" s="306" t="s">
        <v>4721</v>
      </c>
      <c r="B68" s="307" t="s">
        <v>110</v>
      </c>
      <c r="C68" s="302">
        <f>SUMIF(表2.2024年公共财政支出决算表!$A$6:$A$1340,A68,表2.2024年公共财政支出决算表!$E$6:$E$1340)</f>
        <v>0</v>
      </c>
      <c r="D68" s="302">
        <f>ROUND(SUMIF('表10-1.政府预算科目明细表'!$A$3:$A$375,A68,'表10-1.政府预算科目明细表'!$C$3:$C$375)/10000,0)</f>
        <v>0</v>
      </c>
      <c r="E68" s="486">
        <f t="shared" si="9"/>
        <v>0</v>
      </c>
      <c r="F68" s="487" t="str">
        <f t="shared" si="1"/>
        <v/>
      </c>
      <c r="G68" s="22" t="str">
        <f t="shared" si="2"/>
        <v>否</v>
      </c>
      <c r="H68" s="488" t="str">
        <f t="shared" si="0"/>
        <v>项</v>
      </c>
      <c r="I68" s="488" t="str">
        <f t="shared" si="3"/>
        <v>20106</v>
      </c>
      <c r="J68" s="229"/>
      <c r="K68" s="229"/>
      <c r="L68" s="229"/>
      <c r="T68" s="435"/>
    </row>
    <row r="69" s="432" customFormat="1" ht="15.75" hidden="1" spans="1:20">
      <c r="A69" s="280" t="s">
        <v>4723</v>
      </c>
      <c r="B69" s="281" t="s">
        <v>112</v>
      </c>
      <c r="C69" s="302">
        <f>SUMIF(表2.2024年公共财政支出决算表!$A$6:$A$1340,A69,表2.2024年公共财政支出决算表!$E$6:$E$1340)</f>
        <v>0</v>
      </c>
      <c r="D69" s="302">
        <f>ROUND(SUMIF('表10-1.政府预算科目明细表'!$A$3:$A$375,A69,'表10-1.政府预算科目明细表'!$C$3:$C$375)/10000,0)</f>
        <v>0</v>
      </c>
      <c r="E69" s="352">
        <f t="shared" si="9"/>
        <v>0</v>
      </c>
      <c r="F69" s="352" t="str">
        <f t="shared" si="1"/>
        <v/>
      </c>
      <c r="G69" s="22" t="str">
        <f t="shared" si="2"/>
        <v>否</v>
      </c>
      <c r="H69" s="485" t="str">
        <f t="shared" si="0"/>
        <v>项</v>
      </c>
      <c r="I69" s="485" t="str">
        <f t="shared" si="3"/>
        <v>20106</v>
      </c>
      <c r="J69" s="229"/>
      <c r="K69" s="229"/>
      <c r="L69" s="229"/>
      <c r="T69" s="429"/>
    </row>
    <row r="70" s="433" customFormat="1" ht="15.75" hidden="1" spans="1:20">
      <c r="A70" s="306" t="s">
        <v>4724</v>
      </c>
      <c r="B70" s="307" t="s">
        <v>114</v>
      </c>
      <c r="C70" s="302">
        <f>SUMIF(表2.2024年公共财政支出决算表!$A$6:$A$1340,A70,表2.2024年公共财政支出决算表!$E$6:$E$1340)</f>
        <v>0</v>
      </c>
      <c r="D70" s="302">
        <f>ROUND(SUMIF('表10-1.政府预算科目明细表'!$A$3:$A$375,A70,'表10-1.政府预算科目明细表'!$C$3:$C$375)/10000,0)</f>
        <v>0</v>
      </c>
      <c r="E70" s="486">
        <f t="shared" si="9"/>
        <v>0</v>
      </c>
      <c r="F70" s="487" t="str">
        <f t="shared" si="1"/>
        <v/>
      </c>
      <c r="G70" s="22" t="str">
        <f t="shared" si="2"/>
        <v>否</v>
      </c>
      <c r="H70" s="488" t="str">
        <f t="shared" si="0"/>
        <v>项</v>
      </c>
      <c r="I70" s="488" t="str">
        <f t="shared" si="3"/>
        <v>20106</v>
      </c>
      <c r="J70" s="229"/>
      <c r="K70" s="229"/>
      <c r="L70" s="229"/>
      <c r="T70" s="435"/>
    </row>
    <row r="71" s="433" customFormat="1" ht="15.75" hidden="1" spans="1:20">
      <c r="A71" s="306" t="s">
        <v>4726</v>
      </c>
      <c r="B71" s="307" t="s">
        <v>30</v>
      </c>
      <c r="C71" s="302">
        <f>SUMIF(表2.2024年公共财政支出决算表!$A$6:$A$1340,A71,表2.2024年公共财政支出决算表!$E$6:$E$1340)</f>
        <v>0</v>
      </c>
      <c r="D71" s="302">
        <f>ROUND(SUMIF('表10-1.政府预算科目明细表'!$A$3:$A$375,A71,'表10-1.政府预算科目明细表'!$C$3:$C$375)/10000,0)</f>
        <v>0</v>
      </c>
      <c r="E71" s="486">
        <f t="shared" si="9"/>
        <v>0</v>
      </c>
      <c r="F71" s="487" t="str">
        <f t="shared" ref="F71:F134" si="10">IFERROR(TEXT(E71/C71,"0.0%"),"")</f>
        <v/>
      </c>
      <c r="G71" s="22" t="str">
        <f t="shared" si="2"/>
        <v>否</v>
      </c>
      <c r="H71" s="488" t="str">
        <f t="shared" ref="H71:H134" si="11">IF(LEN(A71)=3,"类",IF(LEN(A71)=5,"款","项"))</f>
        <v>项</v>
      </c>
      <c r="I71" s="488" t="str">
        <f t="shared" si="3"/>
        <v>20106</v>
      </c>
      <c r="J71" s="229"/>
      <c r="K71" s="229"/>
      <c r="L71" s="229"/>
      <c r="T71" s="435"/>
    </row>
    <row r="72" s="432" customFormat="1" ht="15.75" hidden="1" spans="1:20">
      <c r="A72" s="280" t="s">
        <v>4727</v>
      </c>
      <c r="B72" s="281" t="s">
        <v>117</v>
      </c>
      <c r="C72" s="302">
        <f>SUMIF(表2.2024年公共财政支出决算表!$A$6:$A$1340,A72,表2.2024年公共财政支出决算表!$E$6:$E$1340)</f>
        <v>0</v>
      </c>
      <c r="D72" s="302">
        <f>ROUND(SUMIF('表10-1.政府预算科目明细表'!$A$3:$A$375,A72,'表10-1.政府预算科目明细表'!$C$3:$C$375)/10000,0)</f>
        <v>0</v>
      </c>
      <c r="E72" s="352">
        <f t="shared" si="9"/>
        <v>0</v>
      </c>
      <c r="F72" s="352" t="str">
        <f t="shared" si="10"/>
        <v/>
      </c>
      <c r="G72" s="22" t="str">
        <f t="shared" ref="G72:G135" si="12">IF(OR(C72&lt;&gt;0,D72&lt;&gt;0,E72&lt;&gt;0),"是","否")</f>
        <v>否</v>
      </c>
      <c r="H72" s="485" t="str">
        <f t="shared" si="11"/>
        <v>项</v>
      </c>
      <c r="I72" s="485" t="str">
        <f t="shared" ref="I72:I135" si="13">_xlfn.IFS(LEN(A72)=3,0,LEN(A72)=5,LEFT(A72,3),LEN(A72)=7,LEFT(A72,5))</f>
        <v>20106</v>
      </c>
      <c r="J72" s="229"/>
      <c r="K72" s="229"/>
      <c r="L72" s="229"/>
      <c r="T72" s="429"/>
    </row>
    <row r="73" s="431" customFormat="1" ht="25.5" spans="1:20">
      <c r="A73" s="278" t="s">
        <v>4728</v>
      </c>
      <c r="B73" s="279" t="s">
        <v>119</v>
      </c>
      <c r="C73" s="299">
        <f ca="1">SUMIF($I74:$I$1455,$A73,C74:C$1455)</f>
        <v>0</v>
      </c>
      <c r="D73" s="299">
        <f>SUMIF($I74:$I$1455,$A73,D74:D$1455)</f>
        <v>60</v>
      </c>
      <c r="E73" s="299">
        <f ca="1">SUMIF($I74:$I$1455,$A73,E74:E$1455)</f>
        <v>60</v>
      </c>
      <c r="F73" s="483" t="str">
        <f ca="1" t="shared" si="10"/>
        <v/>
      </c>
      <c r="G73" s="22" t="str">
        <f ca="1" t="shared" si="12"/>
        <v>是</v>
      </c>
      <c r="H73" s="484" t="str">
        <f t="shared" si="11"/>
        <v>款</v>
      </c>
      <c r="I73" s="484" t="str">
        <f t="shared" si="13"/>
        <v>201</v>
      </c>
      <c r="M73" s="489">
        <v>1</v>
      </c>
      <c r="T73" s="437"/>
    </row>
    <row r="74" s="433" customFormat="1" ht="15.75" hidden="1" spans="1:20">
      <c r="A74" s="306" t="s">
        <v>4729</v>
      </c>
      <c r="B74" s="307" t="s">
        <v>12</v>
      </c>
      <c r="C74" s="302">
        <f>SUMIF(表2.2024年公共财政支出决算表!$A$6:$A$1340,A74,表2.2024年公共财政支出决算表!$E$6:$E$1340)</f>
        <v>0</v>
      </c>
      <c r="D74" s="302">
        <f>ROUND(SUMIF('表10-1.政府预算科目明细表'!$A$3:$A$375,A74,'表10-1.政府预算科目明细表'!$C$3:$C$375)/10000,0)</f>
        <v>0</v>
      </c>
      <c r="E74" s="486">
        <f t="shared" ref="E74:E80" si="14">D74-C74</f>
        <v>0</v>
      </c>
      <c r="F74" s="487" t="str">
        <f t="shared" si="10"/>
        <v/>
      </c>
      <c r="G74" s="22" t="str">
        <f t="shared" si="12"/>
        <v>否</v>
      </c>
      <c r="H74" s="488" t="str">
        <f t="shared" si="11"/>
        <v>项</v>
      </c>
      <c r="I74" s="488" t="str">
        <f t="shared" si="13"/>
        <v>20107</v>
      </c>
      <c r="J74" s="229"/>
      <c r="K74" s="229"/>
      <c r="L74" s="229"/>
      <c r="T74" s="435"/>
    </row>
    <row r="75" s="433" customFormat="1" ht="15.75" hidden="1" spans="1:20">
      <c r="A75" s="306" t="s">
        <v>4731</v>
      </c>
      <c r="B75" s="307" t="s">
        <v>14</v>
      </c>
      <c r="C75" s="302">
        <f>SUMIF(表2.2024年公共财政支出决算表!$A$6:$A$1340,A75,表2.2024年公共财政支出决算表!$E$6:$E$1340)</f>
        <v>0</v>
      </c>
      <c r="D75" s="302">
        <f>ROUND(SUMIF('表10-1.政府预算科目明细表'!$A$3:$A$375,A75,'表10-1.政府预算科目明细表'!$C$3:$C$375)/10000,0)</f>
        <v>0</v>
      </c>
      <c r="E75" s="486">
        <f t="shared" si="14"/>
        <v>0</v>
      </c>
      <c r="F75" s="487" t="str">
        <f t="shared" si="10"/>
        <v/>
      </c>
      <c r="G75" s="22" t="str">
        <f t="shared" si="12"/>
        <v>否</v>
      </c>
      <c r="H75" s="488" t="str">
        <f t="shared" si="11"/>
        <v>项</v>
      </c>
      <c r="I75" s="488" t="str">
        <f t="shared" si="13"/>
        <v>20107</v>
      </c>
      <c r="J75" s="229"/>
      <c r="K75" s="229"/>
      <c r="L75" s="229"/>
      <c r="T75" s="435"/>
    </row>
    <row r="76" s="433" customFormat="1" ht="15.75" hidden="1" spans="1:20">
      <c r="A76" s="306" t="s">
        <v>4733</v>
      </c>
      <c r="B76" s="307" t="s">
        <v>16</v>
      </c>
      <c r="C76" s="302">
        <f>SUMIF(表2.2024年公共财政支出决算表!$A$6:$A$1340,A76,表2.2024年公共财政支出决算表!$E$6:$E$1340)</f>
        <v>0</v>
      </c>
      <c r="D76" s="302">
        <f>ROUND(SUMIF('表10-1.政府预算科目明细表'!$A$3:$A$375,A76,'表10-1.政府预算科目明细表'!$C$3:$C$375)/10000,0)</f>
        <v>0</v>
      </c>
      <c r="E76" s="486">
        <f t="shared" si="14"/>
        <v>0</v>
      </c>
      <c r="F76" s="487" t="str">
        <f t="shared" si="10"/>
        <v/>
      </c>
      <c r="G76" s="22" t="str">
        <f t="shared" si="12"/>
        <v>否</v>
      </c>
      <c r="H76" s="488" t="str">
        <f t="shared" si="11"/>
        <v>项</v>
      </c>
      <c r="I76" s="488" t="str">
        <f t="shared" si="13"/>
        <v>20107</v>
      </c>
      <c r="J76" s="229"/>
      <c r="K76" s="229"/>
      <c r="L76" s="229"/>
      <c r="T76" s="435"/>
    </row>
    <row r="77" s="433" customFormat="1" ht="15.75" hidden="1" spans="1:20">
      <c r="A77" s="306" t="s">
        <v>4734</v>
      </c>
      <c r="B77" s="307" t="s">
        <v>112</v>
      </c>
      <c r="C77" s="302">
        <f>SUMIF(表2.2024年公共财政支出决算表!$A$6:$A$1340,A77,表2.2024年公共财政支出决算表!$E$6:$E$1340)</f>
        <v>0</v>
      </c>
      <c r="D77" s="302">
        <f>ROUND(SUMIF('表10-1.政府预算科目明细表'!$A$3:$A$375,A77,'表10-1.政府预算科目明细表'!$C$3:$C$375)/10000,0)</f>
        <v>0</v>
      </c>
      <c r="E77" s="486">
        <f t="shared" si="14"/>
        <v>0</v>
      </c>
      <c r="F77" s="487" t="str">
        <f t="shared" si="10"/>
        <v/>
      </c>
      <c r="G77" s="22" t="str">
        <f t="shared" si="12"/>
        <v>否</v>
      </c>
      <c r="H77" s="488" t="str">
        <f t="shared" si="11"/>
        <v>项</v>
      </c>
      <c r="I77" s="488" t="str">
        <f t="shared" si="13"/>
        <v>20107</v>
      </c>
      <c r="J77" s="229"/>
      <c r="K77" s="229"/>
      <c r="L77" s="229"/>
      <c r="T77" s="435"/>
    </row>
    <row r="78" s="432" customFormat="1" ht="25.5" spans="1:20">
      <c r="A78" s="280" t="s">
        <v>4736</v>
      </c>
      <c r="B78" s="281" t="s">
        <v>125</v>
      </c>
      <c r="C78" s="302">
        <f>SUMIF(表2.2024年公共财政支出决算表!$A$6:$A$1340,A78,表2.2024年公共财政支出决算表!$E$6:$E$1340)</f>
        <v>0</v>
      </c>
      <c r="D78" s="302">
        <f>ROUND(SUMIF('表10-1.政府预算科目明细表'!$A$3:$A$375,A78,'表10-1.政府预算科目明细表'!$C$3:$C$375)/10000,0)</f>
        <v>60</v>
      </c>
      <c r="E78" s="352">
        <f t="shared" si="14"/>
        <v>60</v>
      </c>
      <c r="F78" s="352" t="str">
        <f t="shared" si="10"/>
        <v/>
      </c>
      <c r="G78" s="22" t="str">
        <f t="shared" si="12"/>
        <v>是</v>
      </c>
      <c r="H78" s="485" t="str">
        <f t="shared" si="11"/>
        <v>项</v>
      </c>
      <c r="I78" s="485" t="str">
        <f t="shared" si="13"/>
        <v>20107</v>
      </c>
      <c r="J78" s="229"/>
      <c r="K78" s="229"/>
      <c r="L78" s="229"/>
      <c r="M78" s="489">
        <v>1</v>
      </c>
      <c r="T78" s="429"/>
    </row>
    <row r="79" s="433" customFormat="1" ht="15.75" hidden="1" spans="1:20">
      <c r="A79" s="306" t="s">
        <v>4737</v>
      </c>
      <c r="B79" s="307" t="s">
        <v>30</v>
      </c>
      <c r="C79" s="302">
        <f>SUMIF(表2.2024年公共财政支出决算表!$A$6:$A$1340,A79,表2.2024年公共财政支出决算表!$E$6:$E$1340)</f>
        <v>0</v>
      </c>
      <c r="D79" s="302">
        <f>ROUND(SUMIF('表10-1.政府预算科目明细表'!$A$3:$A$375,A79,'表10-1.政府预算科目明细表'!$C$3:$C$375)/10000,0)</f>
        <v>0</v>
      </c>
      <c r="E79" s="486">
        <f t="shared" si="14"/>
        <v>0</v>
      </c>
      <c r="F79" s="487" t="str">
        <f t="shared" si="10"/>
        <v/>
      </c>
      <c r="G79" s="22" t="str">
        <f t="shared" si="12"/>
        <v>否</v>
      </c>
      <c r="H79" s="488" t="str">
        <f t="shared" si="11"/>
        <v>项</v>
      </c>
      <c r="I79" s="488" t="str">
        <f t="shared" si="13"/>
        <v>20107</v>
      </c>
      <c r="J79" s="229"/>
      <c r="K79" s="229"/>
      <c r="L79" s="229"/>
      <c r="T79" s="435"/>
    </row>
    <row r="80" s="433" customFormat="1" ht="15.75" hidden="1" spans="1:20">
      <c r="A80" s="306" t="s">
        <v>4738</v>
      </c>
      <c r="B80" s="307" t="s">
        <v>128</v>
      </c>
      <c r="C80" s="302">
        <f>SUMIF(表2.2024年公共财政支出决算表!$A$6:$A$1340,A80,表2.2024年公共财政支出决算表!$E$6:$E$1340)</f>
        <v>0</v>
      </c>
      <c r="D80" s="302">
        <f>ROUND(SUMIF('表10-1.政府预算科目明细表'!$A$3:$A$375,A80,'表10-1.政府预算科目明细表'!$C$3:$C$375)/10000,0)</f>
        <v>0</v>
      </c>
      <c r="E80" s="486">
        <f t="shared" si="14"/>
        <v>0</v>
      </c>
      <c r="F80" s="487" t="str">
        <f t="shared" si="10"/>
        <v/>
      </c>
      <c r="G80" s="22" t="str">
        <f t="shared" si="12"/>
        <v>否</v>
      </c>
      <c r="H80" s="488" t="str">
        <f t="shared" si="11"/>
        <v>项</v>
      </c>
      <c r="I80" s="488" t="str">
        <f t="shared" si="13"/>
        <v>20107</v>
      </c>
      <c r="J80" s="229"/>
      <c r="K80" s="229"/>
      <c r="L80" s="229"/>
      <c r="T80" s="435"/>
    </row>
    <row r="81" s="431" customFormat="1" ht="25.5" spans="1:20">
      <c r="A81" s="278" t="s">
        <v>4740</v>
      </c>
      <c r="B81" s="279" t="s">
        <v>130</v>
      </c>
      <c r="C81" s="299">
        <f ca="1">SUMIF($I82:$I$1455,$A81,C82:C$1455)</f>
        <v>48</v>
      </c>
      <c r="D81" s="299">
        <f>SUMIF($I82:$I$1455,$A81,D82:D$1455)</f>
        <v>51</v>
      </c>
      <c r="E81" s="299">
        <f ca="1">SUMIF($I82:$I$1455,$A81,E82:E$1455)</f>
        <v>3</v>
      </c>
      <c r="F81" s="483" t="str">
        <f ca="1" t="shared" si="10"/>
        <v>6.3%</v>
      </c>
      <c r="G81" s="22" t="str">
        <f ca="1" t="shared" si="12"/>
        <v>是</v>
      </c>
      <c r="H81" s="484" t="str">
        <f t="shared" si="11"/>
        <v>款</v>
      </c>
      <c r="I81" s="484" t="str">
        <f t="shared" si="13"/>
        <v>201</v>
      </c>
      <c r="M81" s="489">
        <v>1</v>
      </c>
      <c r="T81" s="437"/>
    </row>
    <row r="82" s="432" customFormat="1" ht="25.5" spans="1:20">
      <c r="A82" s="280" t="s">
        <v>4741</v>
      </c>
      <c r="B82" s="281" t="s">
        <v>12</v>
      </c>
      <c r="C82" s="302">
        <f>SUMIF(表2.2024年公共财政支出决算表!$A$6:$A$1340,A82,表2.2024年公共财政支出决算表!$E$6:$E$1340)</f>
        <v>6</v>
      </c>
      <c r="D82" s="302">
        <f>ROUND(SUMIF('表10-1.政府预算科目明细表'!$A$3:$A$375,A82,'表10-1.政府预算科目明细表'!$C$3:$C$375)/10000,0)</f>
        <v>1</v>
      </c>
      <c r="E82" s="352">
        <f t="shared" ref="E82:E89" si="15">D82-C82</f>
        <v>-5</v>
      </c>
      <c r="F82" s="352" t="str">
        <f t="shared" si="10"/>
        <v>-83.3%</v>
      </c>
      <c r="G82" s="22" t="str">
        <f t="shared" si="12"/>
        <v>是</v>
      </c>
      <c r="H82" s="485" t="str">
        <f t="shared" si="11"/>
        <v>项</v>
      </c>
      <c r="I82" s="485" t="str">
        <f t="shared" si="13"/>
        <v>20108</v>
      </c>
      <c r="J82" s="229"/>
      <c r="K82" s="229"/>
      <c r="L82" s="229"/>
      <c r="M82" s="489">
        <v>1</v>
      </c>
      <c r="T82" s="429"/>
    </row>
    <row r="83" s="433" customFormat="1" ht="15.75" hidden="1" spans="1:20">
      <c r="A83" s="306" t="s">
        <v>4742</v>
      </c>
      <c r="B83" s="307" t="s">
        <v>14</v>
      </c>
      <c r="C83" s="302">
        <f>SUMIF(表2.2024年公共财政支出决算表!$A$6:$A$1340,A83,表2.2024年公共财政支出决算表!$E$6:$E$1340)</f>
        <v>0</v>
      </c>
      <c r="D83" s="302">
        <f>ROUND(SUMIF('表10-1.政府预算科目明细表'!$A$3:$A$375,A83,'表10-1.政府预算科目明细表'!$C$3:$C$375)/10000,0)</f>
        <v>0</v>
      </c>
      <c r="E83" s="486">
        <f t="shared" si="15"/>
        <v>0</v>
      </c>
      <c r="F83" s="487" t="str">
        <f t="shared" si="10"/>
        <v/>
      </c>
      <c r="G83" s="22" t="str">
        <f t="shared" si="12"/>
        <v>否</v>
      </c>
      <c r="H83" s="488" t="str">
        <f t="shared" si="11"/>
        <v>项</v>
      </c>
      <c r="I83" s="488" t="str">
        <f t="shared" si="13"/>
        <v>20108</v>
      </c>
      <c r="J83" s="229"/>
      <c r="K83" s="229"/>
      <c r="L83" s="229"/>
      <c r="T83" s="435"/>
    </row>
    <row r="84" s="433" customFormat="1" ht="15.75" hidden="1" spans="1:20">
      <c r="A84" s="306" t="s">
        <v>4743</v>
      </c>
      <c r="B84" s="307" t="s">
        <v>16</v>
      </c>
      <c r="C84" s="302">
        <f>SUMIF(表2.2024年公共财政支出决算表!$A$6:$A$1340,A84,表2.2024年公共财政支出决算表!$E$6:$E$1340)</f>
        <v>0</v>
      </c>
      <c r="D84" s="302">
        <f>ROUND(SUMIF('表10-1.政府预算科目明细表'!$A$3:$A$375,A84,'表10-1.政府预算科目明细表'!$C$3:$C$375)/10000,0)</f>
        <v>0</v>
      </c>
      <c r="E84" s="486">
        <f t="shared" si="15"/>
        <v>0</v>
      </c>
      <c r="F84" s="487" t="str">
        <f t="shared" si="10"/>
        <v/>
      </c>
      <c r="G84" s="22" t="str">
        <f t="shared" si="12"/>
        <v>否</v>
      </c>
      <c r="H84" s="488" t="str">
        <f t="shared" si="11"/>
        <v>项</v>
      </c>
      <c r="I84" s="488" t="str">
        <f t="shared" si="13"/>
        <v>20108</v>
      </c>
      <c r="J84" s="229"/>
      <c r="K84" s="229"/>
      <c r="L84" s="229"/>
      <c r="T84" s="435"/>
    </row>
    <row r="85" s="432" customFormat="1" ht="25.5" spans="1:20">
      <c r="A85" s="280" t="s">
        <v>4744</v>
      </c>
      <c r="B85" s="281" t="s">
        <v>135</v>
      </c>
      <c r="C85" s="302">
        <f>SUMIF(表2.2024年公共财政支出决算表!$A$6:$A$1340,A85,表2.2024年公共财政支出决算表!$E$6:$E$1340)</f>
        <v>42</v>
      </c>
      <c r="D85" s="302">
        <f>ROUND(SUMIF('表10-1.政府预算科目明细表'!$A$3:$A$375,A85,'表10-1.政府预算科目明细表'!$C$3:$C$375)/10000,0)</f>
        <v>50</v>
      </c>
      <c r="E85" s="352">
        <f t="shared" si="15"/>
        <v>8</v>
      </c>
      <c r="F85" s="352" t="str">
        <f t="shared" si="10"/>
        <v>19.0%</v>
      </c>
      <c r="G85" s="22" t="str">
        <f t="shared" si="12"/>
        <v>是</v>
      </c>
      <c r="H85" s="485" t="str">
        <f t="shared" si="11"/>
        <v>项</v>
      </c>
      <c r="I85" s="485" t="str">
        <f t="shared" si="13"/>
        <v>20108</v>
      </c>
      <c r="J85" s="229"/>
      <c r="K85" s="229"/>
      <c r="L85" s="229"/>
      <c r="M85" s="489">
        <v>1</v>
      </c>
      <c r="T85" s="429"/>
    </row>
    <row r="86" s="433" customFormat="1" ht="15.75" hidden="1" spans="1:20">
      <c r="A86" s="306" t="s">
        <v>4745</v>
      </c>
      <c r="B86" s="307" t="s">
        <v>137</v>
      </c>
      <c r="C86" s="302">
        <f>SUMIF(表2.2024年公共财政支出决算表!$A$6:$A$1340,A86,表2.2024年公共财政支出决算表!$E$6:$E$1340)</f>
        <v>0</v>
      </c>
      <c r="D86" s="302">
        <f>ROUND(SUMIF('表10-1.政府预算科目明细表'!$A$3:$A$375,A86,'表10-1.政府预算科目明细表'!$C$3:$C$375)/10000,0)</f>
        <v>0</v>
      </c>
      <c r="E86" s="486">
        <f t="shared" si="15"/>
        <v>0</v>
      </c>
      <c r="F86" s="487" t="str">
        <f t="shared" si="10"/>
        <v/>
      </c>
      <c r="G86" s="22" t="str">
        <f t="shared" si="12"/>
        <v>否</v>
      </c>
      <c r="H86" s="488" t="str">
        <f t="shared" si="11"/>
        <v>项</v>
      </c>
      <c r="I86" s="488" t="str">
        <f t="shared" si="13"/>
        <v>20108</v>
      </c>
      <c r="J86" s="229"/>
      <c r="K86" s="229"/>
      <c r="L86" s="229"/>
      <c r="T86" s="435"/>
    </row>
    <row r="87" s="433" customFormat="1" ht="15.75" hidden="1" spans="1:20">
      <c r="A87" s="306" t="s">
        <v>4747</v>
      </c>
      <c r="B87" s="307" t="s">
        <v>112</v>
      </c>
      <c r="C87" s="302">
        <f>SUMIF(表2.2024年公共财政支出决算表!$A$6:$A$1340,A87,表2.2024年公共财政支出决算表!$E$6:$E$1340)</f>
        <v>0</v>
      </c>
      <c r="D87" s="302">
        <f>ROUND(SUMIF('表10-1.政府预算科目明细表'!$A$3:$A$375,A87,'表10-1.政府预算科目明细表'!$C$3:$C$375)/10000,0)</f>
        <v>0</v>
      </c>
      <c r="E87" s="486">
        <f t="shared" si="15"/>
        <v>0</v>
      </c>
      <c r="F87" s="487" t="str">
        <f t="shared" si="10"/>
        <v/>
      </c>
      <c r="G87" s="22" t="str">
        <f t="shared" si="12"/>
        <v>否</v>
      </c>
      <c r="H87" s="488" t="str">
        <f t="shared" si="11"/>
        <v>项</v>
      </c>
      <c r="I87" s="488" t="str">
        <f t="shared" si="13"/>
        <v>20108</v>
      </c>
      <c r="J87" s="229"/>
      <c r="K87" s="229"/>
      <c r="L87" s="229"/>
      <c r="T87" s="435"/>
    </row>
    <row r="88" s="433" customFormat="1" ht="15.75" hidden="1" spans="1:20">
      <c r="A88" s="306" t="s">
        <v>4748</v>
      </c>
      <c r="B88" s="307" t="s">
        <v>30</v>
      </c>
      <c r="C88" s="302">
        <f>SUMIF(表2.2024年公共财政支出决算表!$A$6:$A$1340,A88,表2.2024年公共财政支出决算表!$E$6:$E$1340)</f>
        <v>0</v>
      </c>
      <c r="D88" s="302">
        <f>ROUND(SUMIF('表10-1.政府预算科目明细表'!$A$3:$A$375,A88,'表10-1.政府预算科目明细表'!$C$3:$C$375)/10000,0)</f>
        <v>0</v>
      </c>
      <c r="E88" s="486">
        <f t="shared" si="15"/>
        <v>0</v>
      </c>
      <c r="F88" s="487" t="str">
        <f t="shared" si="10"/>
        <v/>
      </c>
      <c r="G88" s="22" t="str">
        <f t="shared" si="12"/>
        <v>否</v>
      </c>
      <c r="H88" s="488" t="str">
        <f t="shared" si="11"/>
        <v>项</v>
      </c>
      <c r="I88" s="488" t="str">
        <f t="shared" si="13"/>
        <v>20108</v>
      </c>
      <c r="J88" s="229"/>
      <c r="K88" s="229"/>
      <c r="L88" s="229"/>
      <c r="T88" s="435"/>
    </row>
    <row r="89" s="433" customFormat="1" ht="15.75" hidden="1" spans="1:20">
      <c r="A89" s="306" t="s">
        <v>4749</v>
      </c>
      <c r="B89" s="307" t="s">
        <v>141</v>
      </c>
      <c r="C89" s="302">
        <f>SUMIF(表2.2024年公共财政支出决算表!$A$6:$A$1340,A89,表2.2024年公共财政支出决算表!$E$6:$E$1340)</f>
        <v>0</v>
      </c>
      <c r="D89" s="302">
        <f>ROUND(SUMIF('表10-1.政府预算科目明细表'!$A$3:$A$375,A89,'表10-1.政府预算科目明细表'!$C$3:$C$375)/10000,0)</f>
        <v>0</v>
      </c>
      <c r="E89" s="486">
        <f t="shared" si="15"/>
        <v>0</v>
      </c>
      <c r="F89" s="487" t="str">
        <f t="shared" si="10"/>
        <v/>
      </c>
      <c r="G89" s="22" t="str">
        <f t="shared" si="12"/>
        <v>否</v>
      </c>
      <c r="H89" s="488" t="str">
        <f t="shared" si="11"/>
        <v>项</v>
      </c>
      <c r="I89" s="488" t="str">
        <f t="shared" si="13"/>
        <v>20108</v>
      </c>
      <c r="J89" s="229"/>
      <c r="K89" s="229"/>
      <c r="L89" s="229"/>
      <c r="T89" s="435"/>
    </row>
    <row r="90" s="434" customFormat="1" ht="15.75" hidden="1" spans="1:20">
      <c r="A90" s="269" t="s">
        <v>4751</v>
      </c>
      <c r="B90" s="270" t="s">
        <v>143</v>
      </c>
      <c r="C90" s="299">
        <f ca="1">SUMIF($I91:$I$1455,$A90,C91:C$1455)</f>
        <v>0</v>
      </c>
      <c r="D90" s="299">
        <f>SUMIF($I91:$I$1455,$A90,D91:D$1455)</f>
        <v>0</v>
      </c>
      <c r="E90" s="299">
        <f ca="1">SUMIF($I91:$I$1455,$A90,E91:E$1455)</f>
        <v>0</v>
      </c>
      <c r="F90" s="483" t="str">
        <f ca="1" t="shared" si="10"/>
        <v/>
      </c>
      <c r="G90" s="22" t="str">
        <f ca="1" t="shared" si="12"/>
        <v>否</v>
      </c>
      <c r="H90" s="492" t="str">
        <f t="shared" si="11"/>
        <v>款</v>
      </c>
      <c r="I90" s="492" t="str">
        <f t="shared" si="13"/>
        <v>201</v>
      </c>
      <c r="T90" s="436"/>
    </row>
    <row r="91" s="433" customFormat="1" ht="15.75" hidden="1" spans="1:20">
      <c r="A91" s="306" t="s">
        <v>4753</v>
      </c>
      <c r="B91" s="307" t="s">
        <v>12</v>
      </c>
      <c r="C91" s="302">
        <f>SUMIF(表2.2024年公共财政支出决算表!$A$6:$A$1340,A91,表2.2024年公共财政支出决算表!$E$6:$E$1340)</f>
        <v>0</v>
      </c>
      <c r="D91" s="302">
        <f>ROUND(SUMIF('表10-1.政府预算科目明细表'!$A$3:$A$375,A91,'表10-1.政府预算科目明细表'!$C$3:$C$375)/10000,0)</f>
        <v>0</v>
      </c>
      <c r="E91" s="486">
        <f t="shared" ref="E91:E102" si="16">D91-C91</f>
        <v>0</v>
      </c>
      <c r="F91" s="487" t="str">
        <f t="shared" si="10"/>
        <v/>
      </c>
      <c r="G91" s="22" t="str">
        <f t="shared" si="12"/>
        <v>否</v>
      </c>
      <c r="H91" s="488" t="str">
        <f t="shared" si="11"/>
        <v>项</v>
      </c>
      <c r="I91" s="488" t="str">
        <f t="shared" si="13"/>
        <v>20109</v>
      </c>
      <c r="J91" s="229"/>
      <c r="K91" s="229"/>
      <c r="L91" s="229"/>
      <c r="T91" s="435"/>
    </row>
    <row r="92" s="433" customFormat="1" ht="15.75" hidden="1" spans="1:20">
      <c r="A92" s="306" t="s">
        <v>4754</v>
      </c>
      <c r="B92" s="307" t="s">
        <v>14</v>
      </c>
      <c r="C92" s="302">
        <f>SUMIF(表2.2024年公共财政支出决算表!$A$6:$A$1340,A92,表2.2024年公共财政支出决算表!$E$6:$E$1340)</f>
        <v>0</v>
      </c>
      <c r="D92" s="302">
        <f>ROUND(SUMIF('表10-1.政府预算科目明细表'!$A$3:$A$375,A92,'表10-1.政府预算科目明细表'!$C$3:$C$375)/10000,0)</f>
        <v>0</v>
      </c>
      <c r="E92" s="486">
        <f t="shared" si="16"/>
        <v>0</v>
      </c>
      <c r="F92" s="487" t="str">
        <f t="shared" si="10"/>
        <v/>
      </c>
      <c r="G92" s="22" t="str">
        <f t="shared" si="12"/>
        <v>否</v>
      </c>
      <c r="H92" s="488" t="str">
        <f t="shared" si="11"/>
        <v>项</v>
      </c>
      <c r="I92" s="488" t="str">
        <f t="shared" si="13"/>
        <v>20109</v>
      </c>
      <c r="J92" s="229"/>
      <c r="K92" s="229"/>
      <c r="L92" s="229"/>
      <c r="T92" s="435"/>
    </row>
    <row r="93" s="433" customFormat="1" ht="15.75" hidden="1" spans="1:20">
      <c r="A93" s="306" t="s">
        <v>4755</v>
      </c>
      <c r="B93" s="307" t="s">
        <v>16</v>
      </c>
      <c r="C93" s="302">
        <f>SUMIF(表2.2024年公共财政支出决算表!$A$6:$A$1340,A93,表2.2024年公共财政支出决算表!$E$6:$E$1340)</f>
        <v>0</v>
      </c>
      <c r="D93" s="302">
        <f>ROUND(SUMIF('表10-1.政府预算科目明细表'!$A$3:$A$375,A93,'表10-1.政府预算科目明细表'!$C$3:$C$375)/10000,0)</f>
        <v>0</v>
      </c>
      <c r="E93" s="486">
        <f t="shared" si="16"/>
        <v>0</v>
      </c>
      <c r="F93" s="487" t="str">
        <f t="shared" si="10"/>
        <v/>
      </c>
      <c r="G93" s="22" t="str">
        <f t="shared" si="12"/>
        <v>否</v>
      </c>
      <c r="H93" s="488" t="str">
        <f t="shared" si="11"/>
        <v>项</v>
      </c>
      <c r="I93" s="488" t="str">
        <f t="shared" si="13"/>
        <v>20109</v>
      </c>
      <c r="J93" s="229"/>
      <c r="K93" s="229"/>
      <c r="L93" s="229"/>
      <c r="T93" s="435"/>
    </row>
    <row r="94" s="433" customFormat="1" ht="15.75" hidden="1" spans="1:20">
      <c r="A94" s="306" t="s">
        <v>4756</v>
      </c>
      <c r="B94" s="307" t="s">
        <v>148</v>
      </c>
      <c r="C94" s="302">
        <f>SUMIF(表2.2024年公共财政支出决算表!$A$6:$A$1340,A94,表2.2024年公共财政支出决算表!$E$6:$E$1340)</f>
        <v>0</v>
      </c>
      <c r="D94" s="302">
        <f>ROUND(SUMIF('表10-1.政府预算科目明细表'!$A$3:$A$375,A94,'表10-1.政府预算科目明细表'!$C$3:$C$375)/10000,0)</f>
        <v>0</v>
      </c>
      <c r="E94" s="486">
        <f t="shared" si="16"/>
        <v>0</v>
      </c>
      <c r="F94" s="487" t="str">
        <f t="shared" si="10"/>
        <v/>
      </c>
      <c r="G94" s="22" t="str">
        <f t="shared" si="12"/>
        <v>否</v>
      </c>
      <c r="H94" s="488" t="str">
        <f t="shared" si="11"/>
        <v>项</v>
      </c>
      <c r="I94" s="488" t="str">
        <f t="shared" si="13"/>
        <v>20109</v>
      </c>
      <c r="J94" s="229"/>
      <c r="K94" s="229"/>
      <c r="L94" s="229"/>
      <c r="T94" s="435"/>
    </row>
    <row r="95" s="433" customFormat="1" ht="15.75" hidden="1" spans="1:20">
      <c r="A95" s="306" t="s">
        <v>4758</v>
      </c>
      <c r="B95" s="307" t="s">
        <v>150</v>
      </c>
      <c r="C95" s="302">
        <f>SUMIF(表2.2024年公共财政支出决算表!$A$6:$A$1340,A95,表2.2024年公共财政支出决算表!$E$6:$E$1340)</f>
        <v>0</v>
      </c>
      <c r="D95" s="302">
        <f>ROUND(SUMIF('表10-1.政府预算科目明细表'!$A$3:$A$375,A95,'表10-1.政府预算科目明细表'!$C$3:$C$375)/10000,0)</f>
        <v>0</v>
      </c>
      <c r="E95" s="486">
        <f t="shared" si="16"/>
        <v>0</v>
      </c>
      <c r="F95" s="487" t="str">
        <f t="shared" si="10"/>
        <v/>
      </c>
      <c r="G95" s="22" t="str">
        <f t="shared" si="12"/>
        <v>否</v>
      </c>
      <c r="H95" s="488" t="str">
        <f t="shared" si="11"/>
        <v>项</v>
      </c>
      <c r="I95" s="488" t="str">
        <f t="shared" si="13"/>
        <v>20109</v>
      </c>
      <c r="J95" s="229"/>
      <c r="K95" s="229"/>
      <c r="L95" s="229"/>
      <c r="T95" s="435"/>
    </row>
    <row r="96" s="433" customFormat="1" ht="15.75" hidden="1" spans="1:20">
      <c r="A96" s="306" t="s">
        <v>4760</v>
      </c>
      <c r="B96" s="307" t="s">
        <v>112</v>
      </c>
      <c r="C96" s="302">
        <f>SUMIF(表2.2024年公共财政支出决算表!$A$6:$A$1340,A96,表2.2024年公共财政支出决算表!$E$6:$E$1340)</f>
        <v>0</v>
      </c>
      <c r="D96" s="302">
        <f>ROUND(SUMIF('表10-1.政府预算科目明细表'!$A$3:$A$375,A96,'表10-1.政府预算科目明细表'!$C$3:$C$375)/10000,0)</f>
        <v>0</v>
      </c>
      <c r="E96" s="486">
        <f t="shared" si="16"/>
        <v>0</v>
      </c>
      <c r="F96" s="487" t="str">
        <f t="shared" si="10"/>
        <v/>
      </c>
      <c r="G96" s="22" t="str">
        <f t="shared" si="12"/>
        <v>否</v>
      </c>
      <c r="H96" s="488" t="str">
        <f t="shared" si="11"/>
        <v>项</v>
      </c>
      <c r="I96" s="488" t="str">
        <f t="shared" si="13"/>
        <v>20109</v>
      </c>
      <c r="J96" s="229"/>
      <c r="K96" s="229"/>
      <c r="L96" s="229"/>
      <c r="T96" s="435"/>
    </row>
    <row r="97" s="433" customFormat="1" ht="15.75" hidden="1" spans="1:20">
      <c r="A97" s="306" t="s">
        <v>4761</v>
      </c>
      <c r="B97" s="307" t="s">
        <v>153</v>
      </c>
      <c r="C97" s="302">
        <f>SUMIF(表2.2024年公共财政支出决算表!$A$6:$A$1340,A97,表2.2024年公共财政支出决算表!$E$6:$E$1340)</f>
        <v>0</v>
      </c>
      <c r="D97" s="302">
        <f>ROUND(SUMIF('表10-1.政府预算科目明细表'!$A$3:$A$375,A97,'表10-1.政府预算科目明细表'!$C$3:$C$375)/10000,0)</f>
        <v>0</v>
      </c>
      <c r="E97" s="486">
        <f t="shared" si="16"/>
        <v>0</v>
      </c>
      <c r="F97" s="487" t="str">
        <f t="shared" si="10"/>
        <v/>
      </c>
      <c r="G97" s="22" t="str">
        <f t="shared" si="12"/>
        <v>否</v>
      </c>
      <c r="H97" s="488" t="str">
        <f t="shared" si="11"/>
        <v>项</v>
      </c>
      <c r="I97" s="488" t="str">
        <f t="shared" si="13"/>
        <v>20109</v>
      </c>
      <c r="J97" s="229"/>
      <c r="K97" s="229"/>
      <c r="L97" s="229"/>
      <c r="T97" s="435"/>
    </row>
    <row r="98" s="433" customFormat="1" ht="15.75" hidden="1" spans="1:20">
      <c r="A98" s="306" t="s">
        <v>4763</v>
      </c>
      <c r="B98" s="307" t="s">
        <v>155</v>
      </c>
      <c r="C98" s="302">
        <f>SUMIF(表2.2024年公共财政支出决算表!$A$6:$A$1340,A98,表2.2024年公共财政支出决算表!$E$6:$E$1340)</f>
        <v>0</v>
      </c>
      <c r="D98" s="302">
        <f>ROUND(SUMIF('表10-1.政府预算科目明细表'!$A$3:$A$375,A98,'表10-1.政府预算科目明细表'!$C$3:$C$375)/10000,0)</f>
        <v>0</v>
      </c>
      <c r="E98" s="486">
        <f t="shared" si="16"/>
        <v>0</v>
      </c>
      <c r="F98" s="487" t="str">
        <f t="shared" si="10"/>
        <v/>
      </c>
      <c r="G98" s="22" t="str">
        <f t="shared" si="12"/>
        <v>否</v>
      </c>
      <c r="H98" s="488" t="str">
        <f t="shared" si="11"/>
        <v>项</v>
      </c>
      <c r="I98" s="488" t="str">
        <f t="shared" si="13"/>
        <v>20109</v>
      </c>
      <c r="J98" s="229"/>
      <c r="K98" s="229"/>
      <c r="L98" s="229"/>
      <c r="T98" s="435"/>
    </row>
    <row r="99" s="433" customFormat="1" ht="15.75" hidden="1" spans="1:20">
      <c r="A99" s="306" t="s">
        <v>4765</v>
      </c>
      <c r="B99" s="307" t="s">
        <v>157</v>
      </c>
      <c r="C99" s="302">
        <f>SUMIF(表2.2024年公共财政支出决算表!$A$6:$A$1340,A99,表2.2024年公共财政支出决算表!$E$6:$E$1340)</f>
        <v>0</v>
      </c>
      <c r="D99" s="302">
        <f>ROUND(SUMIF('表10-1.政府预算科目明细表'!$A$3:$A$375,A99,'表10-1.政府预算科目明细表'!$C$3:$C$375)/10000,0)</f>
        <v>0</v>
      </c>
      <c r="E99" s="486">
        <f t="shared" si="16"/>
        <v>0</v>
      </c>
      <c r="F99" s="487" t="str">
        <f t="shared" si="10"/>
        <v/>
      </c>
      <c r="G99" s="22" t="str">
        <f t="shared" si="12"/>
        <v>否</v>
      </c>
      <c r="H99" s="488" t="str">
        <f t="shared" si="11"/>
        <v>项</v>
      </c>
      <c r="I99" s="488" t="str">
        <f t="shared" si="13"/>
        <v>20109</v>
      </c>
      <c r="J99" s="229"/>
      <c r="K99" s="229"/>
      <c r="L99" s="229"/>
      <c r="T99" s="435"/>
    </row>
    <row r="100" s="433" customFormat="1" ht="15.75" hidden="1" spans="1:20">
      <c r="A100" s="306" t="s">
        <v>4767</v>
      </c>
      <c r="B100" s="307" t="s">
        <v>159</v>
      </c>
      <c r="C100" s="302">
        <f>SUMIF(表2.2024年公共财政支出决算表!$A$6:$A$1340,A100,表2.2024年公共财政支出决算表!$E$6:$E$1340)</f>
        <v>0</v>
      </c>
      <c r="D100" s="302">
        <f>ROUND(SUMIF('表10-1.政府预算科目明细表'!$A$3:$A$375,A100,'表10-1.政府预算科目明细表'!$C$3:$C$375)/10000,0)</f>
        <v>0</v>
      </c>
      <c r="E100" s="486">
        <f t="shared" si="16"/>
        <v>0</v>
      </c>
      <c r="F100" s="487" t="str">
        <f t="shared" si="10"/>
        <v/>
      </c>
      <c r="G100" s="22" t="str">
        <f t="shared" si="12"/>
        <v>否</v>
      </c>
      <c r="H100" s="488" t="str">
        <f t="shared" si="11"/>
        <v>项</v>
      </c>
      <c r="I100" s="488" t="str">
        <f t="shared" si="13"/>
        <v>20109</v>
      </c>
      <c r="J100" s="229"/>
      <c r="K100" s="229"/>
      <c r="L100" s="229"/>
      <c r="T100" s="435"/>
    </row>
    <row r="101" s="433" customFormat="1" ht="15.75" hidden="1" spans="1:20">
      <c r="A101" s="306" t="s">
        <v>4769</v>
      </c>
      <c r="B101" s="307" t="s">
        <v>30</v>
      </c>
      <c r="C101" s="302">
        <f>SUMIF(表2.2024年公共财政支出决算表!$A$6:$A$1340,A101,表2.2024年公共财政支出决算表!$E$6:$E$1340)</f>
        <v>0</v>
      </c>
      <c r="D101" s="302">
        <f>ROUND(SUMIF('表10-1.政府预算科目明细表'!$A$3:$A$375,A101,'表10-1.政府预算科目明细表'!$C$3:$C$375)/10000,0)</f>
        <v>0</v>
      </c>
      <c r="E101" s="486">
        <f t="shared" si="16"/>
        <v>0</v>
      </c>
      <c r="F101" s="487" t="str">
        <f t="shared" si="10"/>
        <v/>
      </c>
      <c r="G101" s="22" t="str">
        <f t="shared" si="12"/>
        <v>否</v>
      </c>
      <c r="H101" s="488" t="str">
        <f t="shared" si="11"/>
        <v>项</v>
      </c>
      <c r="I101" s="488" t="str">
        <f t="shared" si="13"/>
        <v>20109</v>
      </c>
      <c r="J101" s="229"/>
      <c r="K101" s="229"/>
      <c r="L101" s="229"/>
      <c r="T101" s="435"/>
    </row>
    <row r="102" s="433" customFormat="1" ht="15.75" hidden="1" spans="1:20">
      <c r="A102" s="306" t="s">
        <v>4770</v>
      </c>
      <c r="B102" s="307" t="s">
        <v>162</v>
      </c>
      <c r="C102" s="302">
        <f>SUMIF(表2.2024年公共财政支出决算表!$A$6:$A$1340,A102,表2.2024年公共财政支出决算表!$E$6:$E$1340)</f>
        <v>0</v>
      </c>
      <c r="D102" s="302">
        <f>ROUND(SUMIF('表10-1.政府预算科目明细表'!$A$3:$A$375,A102,'表10-1.政府预算科目明细表'!$C$3:$C$375)/10000,0)</f>
        <v>0</v>
      </c>
      <c r="E102" s="486">
        <f t="shared" si="16"/>
        <v>0</v>
      </c>
      <c r="F102" s="487" t="str">
        <f t="shared" si="10"/>
        <v/>
      </c>
      <c r="G102" s="22" t="str">
        <f t="shared" si="12"/>
        <v>否</v>
      </c>
      <c r="H102" s="488" t="str">
        <f t="shared" si="11"/>
        <v>项</v>
      </c>
      <c r="I102" s="488" t="str">
        <f t="shared" si="13"/>
        <v>20109</v>
      </c>
      <c r="J102" s="229"/>
      <c r="K102" s="229"/>
      <c r="L102" s="229"/>
      <c r="T102" s="435"/>
    </row>
    <row r="103" s="431" customFormat="1" ht="25.5" spans="1:20">
      <c r="A103" s="278" t="s">
        <v>4772</v>
      </c>
      <c r="B103" s="279" t="s">
        <v>164</v>
      </c>
      <c r="C103" s="299">
        <f ca="1">SUMIF($I104:$I$1455,$A103,C104:C$1455)</f>
        <v>1547</v>
      </c>
      <c r="D103" s="299">
        <f>SUMIF($I104:$I$1455,$A103,D104:D$1455)</f>
        <v>1876</v>
      </c>
      <c r="E103" s="299">
        <f ca="1">SUMIF($I104:$I$1455,$A103,E104:E$1455)</f>
        <v>329</v>
      </c>
      <c r="F103" s="483" t="str">
        <f ca="1" t="shared" si="10"/>
        <v>21.3%</v>
      </c>
      <c r="G103" s="22" t="str">
        <f ca="1" t="shared" si="12"/>
        <v>是</v>
      </c>
      <c r="H103" s="484" t="str">
        <f t="shared" si="11"/>
        <v>款</v>
      </c>
      <c r="I103" s="484" t="str">
        <f t="shared" si="13"/>
        <v>201</v>
      </c>
      <c r="M103" s="489">
        <v>1</v>
      </c>
      <c r="T103" s="437"/>
    </row>
    <row r="104" s="432" customFormat="1" ht="25.5" spans="1:20">
      <c r="A104" s="280" t="s">
        <v>4773</v>
      </c>
      <c r="B104" s="281" t="s">
        <v>12</v>
      </c>
      <c r="C104" s="302">
        <f>SUMIF(表2.2024年公共财政支出决算表!$A$6:$A$1340,A104,表2.2024年公共财政支出决算表!$E$6:$E$1340)</f>
        <v>1422</v>
      </c>
      <c r="D104" s="302">
        <f>ROUND(SUMIF('表10-1.政府预算科目明细表'!$A$3:$A$375,A104,'表10-1.政府预算科目明细表'!$C$3:$C$375)/10000,0)</f>
        <v>1466</v>
      </c>
      <c r="E104" s="352">
        <f t="shared" ref="E104:E111" si="17">D104-C104</f>
        <v>44</v>
      </c>
      <c r="F104" s="352" t="str">
        <f t="shared" si="10"/>
        <v>3.1%</v>
      </c>
      <c r="G104" s="22" t="str">
        <f t="shared" si="12"/>
        <v>是</v>
      </c>
      <c r="H104" s="485" t="str">
        <f t="shared" si="11"/>
        <v>项</v>
      </c>
      <c r="I104" s="485" t="str">
        <f t="shared" si="13"/>
        <v>20111</v>
      </c>
      <c r="J104" s="229"/>
      <c r="K104" s="229"/>
      <c r="L104" s="229"/>
      <c r="M104" s="489">
        <v>1</v>
      </c>
      <c r="T104" s="429"/>
    </row>
    <row r="105" s="432" customFormat="1" ht="25.5" spans="1:20">
      <c r="A105" s="280" t="s">
        <v>4774</v>
      </c>
      <c r="B105" s="281" t="s">
        <v>14</v>
      </c>
      <c r="C105" s="302">
        <f>SUMIF(表2.2024年公共财政支出决算表!$A$6:$A$1340,A105,表2.2024年公共财政支出决算表!$E$6:$E$1340)</f>
        <v>125</v>
      </c>
      <c r="D105" s="302">
        <f>ROUND(SUMIF('表10-1.政府预算科目明细表'!$A$3:$A$375,A105,'表10-1.政府预算科目明细表'!$C$3:$C$375)/10000,0)</f>
        <v>410</v>
      </c>
      <c r="E105" s="352">
        <f t="shared" si="17"/>
        <v>285</v>
      </c>
      <c r="F105" s="352" t="str">
        <f t="shared" si="10"/>
        <v>228.0%</v>
      </c>
      <c r="G105" s="22" t="str">
        <f t="shared" si="12"/>
        <v>是</v>
      </c>
      <c r="H105" s="485" t="str">
        <f t="shared" si="11"/>
        <v>项</v>
      </c>
      <c r="I105" s="485" t="str">
        <f t="shared" si="13"/>
        <v>20111</v>
      </c>
      <c r="J105" s="229"/>
      <c r="K105" s="229"/>
      <c r="L105" s="229"/>
      <c r="M105" s="489">
        <v>1</v>
      </c>
      <c r="T105" s="429"/>
    </row>
    <row r="106" s="433" customFormat="1" ht="15.75" hidden="1" spans="1:20">
      <c r="A106" s="306" t="s">
        <v>4775</v>
      </c>
      <c r="B106" s="307" t="s">
        <v>16</v>
      </c>
      <c r="C106" s="302">
        <f>SUMIF(表2.2024年公共财政支出决算表!$A$6:$A$1340,A106,表2.2024年公共财政支出决算表!$E$6:$E$1340)</f>
        <v>0</v>
      </c>
      <c r="D106" s="302">
        <f>ROUND(SUMIF('表10-1.政府预算科目明细表'!$A$3:$A$375,A106,'表10-1.政府预算科目明细表'!$C$3:$C$375)/10000,0)</f>
        <v>0</v>
      </c>
      <c r="E106" s="486">
        <f t="shared" si="17"/>
        <v>0</v>
      </c>
      <c r="F106" s="487" t="str">
        <f t="shared" si="10"/>
        <v/>
      </c>
      <c r="G106" s="22" t="str">
        <f t="shared" si="12"/>
        <v>否</v>
      </c>
      <c r="H106" s="488" t="str">
        <f t="shared" si="11"/>
        <v>项</v>
      </c>
      <c r="I106" s="488" t="str">
        <f t="shared" si="13"/>
        <v>20111</v>
      </c>
      <c r="J106" s="229"/>
      <c r="K106" s="229"/>
      <c r="L106" s="229"/>
      <c r="T106" s="435"/>
    </row>
    <row r="107" s="432" customFormat="1" ht="15.75" hidden="1" spans="1:20">
      <c r="A107" s="280" t="s">
        <v>4776</v>
      </c>
      <c r="B107" s="281" t="s">
        <v>169</v>
      </c>
      <c r="C107" s="302">
        <f>SUMIF(表2.2024年公共财政支出决算表!$A$6:$A$1340,A107,表2.2024年公共财政支出决算表!$E$6:$E$1340)</f>
        <v>0</v>
      </c>
      <c r="D107" s="302">
        <f>ROUND(SUMIF('表10-1.政府预算科目明细表'!$A$3:$A$375,A107,'表10-1.政府预算科目明细表'!$C$3:$C$375)/10000,0)</f>
        <v>0</v>
      </c>
      <c r="E107" s="352">
        <f t="shared" si="17"/>
        <v>0</v>
      </c>
      <c r="F107" s="352" t="str">
        <f t="shared" si="10"/>
        <v/>
      </c>
      <c r="G107" s="22" t="str">
        <f t="shared" si="12"/>
        <v>否</v>
      </c>
      <c r="H107" s="485" t="str">
        <f t="shared" si="11"/>
        <v>项</v>
      </c>
      <c r="I107" s="485" t="str">
        <f t="shared" si="13"/>
        <v>20111</v>
      </c>
      <c r="J107" s="229"/>
      <c r="K107" s="229"/>
      <c r="L107" s="229"/>
      <c r="T107" s="429"/>
    </row>
    <row r="108" s="433" customFormat="1" ht="15.75" hidden="1" spans="1:20">
      <c r="A108" s="306" t="s">
        <v>4777</v>
      </c>
      <c r="B108" s="307" t="s">
        <v>171</v>
      </c>
      <c r="C108" s="302">
        <f>SUMIF(表2.2024年公共财政支出决算表!$A$6:$A$1340,A108,表2.2024年公共财政支出决算表!$E$6:$E$1340)</f>
        <v>0</v>
      </c>
      <c r="D108" s="302">
        <f>ROUND(SUMIF('表10-1.政府预算科目明细表'!$A$3:$A$375,A108,'表10-1.政府预算科目明细表'!$C$3:$C$375)/10000,0)</f>
        <v>0</v>
      </c>
      <c r="E108" s="486">
        <f t="shared" si="17"/>
        <v>0</v>
      </c>
      <c r="F108" s="487" t="str">
        <f t="shared" si="10"/>
        <v/>
      </c>
      <c r="G108" s="22" t="str">
        <f t="shared" si="12"/>
        <v>否</v>
      </c>
      <c r="H108" s="488" t="str">
        <f t="shared" si="11"/>
        <v>项</v>
      </c>
      <c r="I108" s="488" t="str">
        <f t="shared" si="13"/>
        <v>20111</v>
      </c>
      <c r="J108" s="229"/>
      <c r="K108" s="229"/>
      <c r="L108" s="229"/>
      <c r="T108" s="435"/>
    </row>
    <row r="109" s="433" customFormat="1" ht="15.75" hidden="1" spans="1:20">
      <c r="A109" s="306" t="s">
        <v>4779</v>
      </c>
      <c r="B109" s="307" t="s">
        <v>173</v>
      </c>
      <c r="C109" s="302">
        <f>SUMIF(表2.2024年公共财政支出决算表!$A$6:$A$1340,A109,表2.2024年公共财政支出决算表!$E$6:$E$1340)</f>
        <v>0</v>
      </c>
      <c r="D109" s="302">
        <f>ROUND(SUMIF('表10-1.政府预算科目明细表'!$A$3:$A$375,A109,'表10-1.政府预算科目明细表'!$C$3:$C$375)/10000,0)</f>
        <v>0</v>
      </c>
      <c r="E109" s="486">
        <f t="shared" si="17"/>
        <v>0</v>
      </c>
      <c r="F109" s="487" t="str">
        <f t="shared" si="10"/>
        <v/>
      </c>
      <c r="G109" s="22" t="str">
        <f t="shared" si="12"/>
        <v>否</v>
      </c>
      <c r="H109" s="488" t="str">
        <f t="shared" si="11"/>
        <v>项</v>
      </c>
      <c r="I109" s="488" t="str">
        <f t="shared" si="13"/>
        <v>20111</v>
      </c>
      <c r="J109" s="229"/>
      <c r="K109" s="229"/>
      <c r="L109" s="229"/>
      <c r="T109" s="435"/>
    </row>
    <row r="110" s="433" customFormat="1" ht="15.75" hidden="1" spans="1:20">
      <c r="A110" s="306" t="s">
        <v>4781</v>
      </c>
      <c r="B110" s="307" t="s">
        <v>30</v>
      </c>
      <c r="C110" s="302">
        <f>SUMIF(表2.2024年公共财政支出决算表!$A$6:$A$1340,A110,表2.2024年公共财政支出决算表!$E$6:$E$1340)</f>
        <v>0</v>
      </c>
      <c r="D110" s="302">
        <f>ROUND(SUMIF('表10-1.政府预算科目明细表'!$A$3:$A$375,A110,'表10-1.政府预算科目明细表'!$C$3:$C$375)/10000,0)</f>
        <v>0</v>
      </c>
      <c r="E110" s="486">
        <f t="shared" si="17"/>
        <v>0</v>
      </c>
      <c r="F110" s="487" t="str">
        <f t="shared" si="10"/>
        <v/>
      </c>
      <c r="G110" s="22" t="str">
        <f t="shared" si="12"/>
        <v>否</v>
      </c>
      <c r="H110" s="488" t="str">
        <f t="shared" si="11"/>
        <v>项</v>
      </c>
      <c r="I110" s="488" t="str">
        <f t="shared" si="13"/>
        <v>20111</v>
      </c>
      <c r="J110" s="229"/>
      <c r="K110" s="229"/>
      <c r="L110" s="229"/>
      <c r="T110" s="435"/>
    </row>
    <row r="111" s="433" customFormat="1" ht="15.75" hidden="1" spans="1:20">
      <c r="A111" s="306" t="s">
        <v>4782</v>
      </c>
      <c r="B111" s="307" t="s">
        <v>176</v>
      </c>
      <c r="C111" s="302">
        <f>SUMIF(表2.2024年公共财政支出决算表!$A$6:$A$1340,A111,表2.2024年公共财政支出决算表!$E$6:$E$1340)</f>
        <v>0</v>
      </c>
      <c r="D111" s="302">
        <f>ROUND(SUMIF('表10-1.政府预算科目明细表'!$A$3:$A$375,A111,'表10-1.政府预算科目明细表'!$C$3:$C$375)/10000,0)</f>
        <v>0</v>
      </c>
      <c r="E111" s="486">
        <f t="shared" si="17"/>
        <v>0</v>
      </c>
      <c r="F111" s="487" t="str">
        <f t="shared" si="10"/>
        <v/>
      </c>
      <c r="G111" s="22" t="str">
        <f t="shared" si="12"/>
        <v>否</v>
      </c>
      <c r="H111" s="488" t="str">
        <f t="shared" si="11"/>
        <v>项</v>
      </c>
      <c r="I111" s="488" t="str">
        <f t="shared" si="13"/>
        <v>20111</v>
      </c>
      <c r="J111" s="229"/>
      <c r="K111" s="229"/>
      <c r="L111" s="229"/>
      <c r="T111" s="435"/>
    </row>
    <row r="112" s="431" customFormat="1" ht="25.5" spans="1:20">
      <c r="A112" s="278" t="s">
        <v>4784</v>
      </c>
      <c r="B112" s="279" t="s">
        <v>178</v>
      </c>
      <c r="C112" s="299">
        <f ca="1">SUMIF($I113:$I$1455,$A112,C113:C$1455)</f>
        <v>275</v>
      </c>
      <c r="D112" s="299">
        <f>SUMIF($I113:$I$1455,$A112,D113:D$1455)</f>
        <v>310</v>
      </c>
      <c r="E112" s="299">
        <f ca="1">SUMIF($I113:$I$1455,$A112,E113:E$1455)</f>
        <v>35</v>
      </c>
      <c r="F112" s="483" t="str">
        <f ca="1" t="shared" si="10"/>
        <v>12.7%</v>
      </c>
      <c r="G112" s="22" t="str">
        <f ca="1" t="shared" si="12"/>
        <v>是</v>
      </c>
      <c r="H112" s="484" t="str">
        <f t="shared" si="11"/>
        <v>款</v>
      </c>
      <c r="I112" s="484" t="str">
        <f t="shared" si="13"/>
        <v>201</v>
      </c>
      <c r="M112" s="489">
        <v>1</v>
      </c>
      <c r="T112" s="437"/>
    </row>
    <row r="113" s="432" customFormat="1" ht="25.5" spans="1:20">
      <c r="A113" s="280" t="s">
        <v>4785</v>
      </c>
      <c r="B113" s="281" t="s">
        <v>12</v>
      </c>
      <c r="C113" s="302">
        <f>SUMIF(表2.2024年公共财政支出决算表!$A$6:$A$1340,A113,表2.2024年公共财政支出决算表!$E$6:$E$1340)</f>
        <v>116</v>
      </c>
      <c r="D113" s="302">
        <f>ROUND(SUMIF('表10-1.政府预算科目明细表'!$A$3:$A$375,A113,'表10-1.政府预算科目明细表'!$C$3:$C$375)/10000,0)</f>
        <v>117</v>
      </c>
      <c r="E113" s="352">
        <f t="shared" ref="E113:E122" si="18">D113-C113</f>
        <v>1</v>
      </c>
      <c r="F113" s="352" t="str">
        <f t="shared" si="10"/>
        <v>0.9%</v>
      </c>
      <c r="G113" s="22" t="str">
        <f t="shared" si="12"/>
        <v>是</v>
      </c>
      <c r="H113" s="485" t="str">
        <f t="shared" si="11"/>
        <v>项</v>
      </c>
      <c r="I113" s="485" t="str">
        <f t="shared" si="13"/>
        <v>20113</v>
      </c>
      <c r="J113" s="229"/>
      <c r="K113" s="229"/>
      <c r="L113" s="229"/>
      <c r="M113" s="489">
        <v>1</v>
      </c>
      <c r="T113" s="429"/>
    </row>
    <row r="114" s="432" customFormat="1" ht="25.5" spans="1:20">
      <c r="A114" s="280" t="s">
        <v>4786</v>
      </c>
      <c r="B114" s="281" t="s">
        <v>14</v>
      </c>
      <c r="C114" s="302">
        <f>SUMIF(表2.2024年公共财政支出决算表!$A$6:$A$1340,A114,表2.2024年公共财政支出决算表!$E$6:$E$1340)</f>
        <v>75</v>
      </c>
      <c r="D114" s="302">
        <f>ROUND(SUMIF('表10-1.政府预算科目明细表'!$A$3:$A$375,A114,'表10-1.政府预算科目明细表'!$C$3:$C$375)/10000,0)</f>
        <v>0</v>
      </c>
      <c r="E114" s="352">
        <f t="shared" si="18"/>
        <v>-75</v>
      </c>
      <c r="F114" s="352" t="str">
        <f t="shared" si="10"/>
        <v>-100.0%</v>
      </c>
      <c r="G114" s="22" t="str">
        <f t="shared" si="12"/>
        <v>是</v>
      </c>
      <c r="H114" s="485" t="str">
        <f t="shared" si="11"/>
        <v>项</v>
      </c>
      <c r="I114" s="485" t="str">
        <f t="shared" si="13"/>
        <v>20113</v>
      </c>
      <c r="J114" s="229"/>
      <c r="K114" s="229"/>
      <c r="L114" s="229"/>
      <c r="M114" s="489">
        <v>1</v>
      </c>
      <c r="T114" s="429"/>
    </row>
    <row r="115" s="433" customFormat="1" ht="15.75" hidden="1" spans="1:20">
      <c r="A115" s="306" t="s">
        <v>4787</v>
      </c>
      <c r="B115" s="307" t="s">
        <v>16</v>
      </c>
      <c r="C115" s="302">
        <f>SUMIF(表2.2024年公共财政支出决算表!$A$6:$A$1340,A115,表2.2024年公共财政支出决算表!$E$6:$E$1340)</f>
        <v>0</v>
      </c>
      <c r="D115" s="302">
        <f>ROUND(SUMIF('表10-1.政府预算科目明细表'!$A$3:$A$375,A115,'表10-1.政府预算科目明细表'!$C$3:$C$375)/10000,0)</f>
        <v>0</v>
      </c>
      <c r="E115" s="486">
        <f t="shared" si="18"/>
        <v>0</v>
      </c>
      <c r="F115" s="487" t="str">
        <f t="shared" si="10"/>
        <v/>
      </c>
      <c r="G115" s="22" t="str">
        <f t="shared" si="12"/>
        <v>否</v>
      </c>
      <c r="H115" s="488" t="str">
        <f t="shared" si="11"/>
        <v>项</v>
      </c>
      <c r="I115" s="488" t="str">
        <f t="shared" si="13"/>
        <v>20113</v>
      </c>
      <c r="J115" s="229"/>
      <c r="K115" s="229"/>
      <c r="L115" s="229"/>
      <c r="T115" s="435"/>
    </row>
    <row r="116" s="433" customFormat="1" ht="15.75" hidden="1" spans="1:20">
      <c r="A116" s="306" t="s">
        <v>4788</v>
      </c>
      <c r="B116" s="307" t="s">
        <v>183</v>
      </c>
      <c r="C116" s="302">
        <f>SUMIF(表2.2024年公共财政支出决算表!$A$6:$A$1340,A116,表2.2024年公共财政支出决算表!$E$6:$E$1340)</f>
        <v>0</v>
      </c>
      <c r="D116" s="302">
        <f>ROUND(SUMIF('表10-1.政府预算科目明细表'!$A$3:$A$375,A116,'表10-1.政府预算科目明细表'!$C$3:$C$375)/10000,0)</f>
        <v>0</v>
      </c>
      <c r="E116" s="486">
        <f t="shared" si="18"/>
        <v>0</v>
      </c>
      <c r="F116" s="487" t="str">
        <f t="shared" si="10"/>
        <v/>
      </c>
      <c r="G116" s="22" t="str">
        <f t="shared" si="12"/>
        <v>否</v>
      </c>
      <c r="H116" s="488" t="str">
        <f t="shared" si="11"/>
        <v>项</v>
      </c>
      <c r="I116" s="488" t="str">
        <f t="shared" si="13"/>
        <v>20113</v>
      </c>
      <c r="J116" s="229"/>
      <c r="K116" s="229"/>
      <c r="L116" s="229"/>
      <c r="T116" s="435"/>
    </row>
    <row r="117" s="433" customFormat="1" ht="15.75" hidden="1" spans="1:20">
      <c r="A117" s="306" t="s">
        <v>4789</v>
      </c>
      <c r="B117" s="307" t="s">
        <v>185</v>
      </c>
      <c r="C117" s="302">
        <f>SUMIF(表2.2024年公共财政支出决算表!$A$6:$A$1340,A117,表2.2024年公共财政支出决算表!$E$6:$E$1340)</f>
        <v>0</v>
      </c>
      <c r="D117" s="302">
        <f>ROUND(SUMIF('表10-1.政府预算科目明细表'!$A$3:$A$375,A117,'表10-1.政府预算科目明细表'!$C$3:$C$375)/10000,0)</f>
        <v>0</v>
      </c>
      <c r="E117" s="486">
        <f t="shared" si="18"/>
        <v>0</v>
      </c>
      <c r="F117" s="487" t="str">
        <f t="shared" si="10"/>
        <v/>
      </c>
      <c r="G117" s="22" t="str">
        <f t="shared" si="12"/>
        <v>否</v>
      </c>
      <c r="H117" s="488" t="str">
        <f t="shared" si="11"/>
        <v>项</v>
      </c>
      <c r="I117" s="488" t="str">
        <f t="shared" si="13"/>
        <v>20113</v>
      </c>
      <c r="J117" s="229"/>
      <c r="K117" s="229"/>
      <c r="L117" s="229"/>
      <c r="T117" s="435"/>
    </row>
    <row r="118" s="433" customFormat="1" ht="15.75" hidden="1" spans="1:20">
      <c r="A118" s="306" t="s">
        <v>4791</v>
      </c>
      <c r="B118" s="307" t="s">
        <v>187</v>
      </c>
      <c r="C118" s="302">
        <f>SUMIF(表2.2024年公共财政支出决算表!$A$6:$A$1340,A118,表2.2024年公共财政支出决算表!$E$6:$E$1340)</f>
        <v>0</v>
      </c>
      <c r="D118" s="302">
        <f>ROUND(SUMIF('表10-1.政府预算科目明细表'!$A$3:$A$375,A118,'表10-1.政府预算科目明细表'!$C$3:$C$375)/10000,0)</f>
        <v>0</v>
      </c>
      <c r="E118" s="486">
        <f t="shared" si="18"/>
        <v>0</v>
      </c>
      <c r="F118" s="487" t="str">
        <f t="shared" si="10"/>
        <v/>
      </c>
      <c r="G118" s="22" t="str">
        <f t="shared" si="12"/>
        <v>否</v>
      </c>
      <c r="H118" s="488" t="str">
        <f t="shared" si="11"/>
        <v>项</v>
      </c>
      <c r="I118" s="488" t="str">
        <f t="shared" si="13"/>
        <v>20113</v>
      </c>
      <c r="J118" s="229"/>
      <c r="K118" s="229"/>
      <c r="L118" s="229"/>
      <c r="T118" s="435"/>
    </row>
    <row r="119" s="433" customFormat="1" ht="15.75" hidden="1" spans="1:20">
      <c r="A119" s="306" t="s">
        <v>4793</v>
      </c>
      <c r="B119" s="307" t="s">
        <v>189</v>
      </c>
      <c r="C119" s="302">
        <f>SUMIF(表2.2024年公共财政支出决算表!$A$6:$A$1340,A119,表2.2024年公共财政支出决算表!$E$6:$E$1340)</f>
        <v>0</v>
      </c>
      <c r="D119" s="302">
        <f>ROUND(SUMIF('表10-1.政府预算科目明细表'!$A$3:$A$375,A119,'表10-1.政府预算科目明细表'!$C$3:$C$375)/10000,0)</f>
        <v>0</v>
      </c>
      <c r="E119" s="486">
        <f t="shared" si="18"/>
        <v>0</v>
      </c>
      <c r="F119" s="487" t="str">
        <f t="shared" si="10"/>
        <v/>
      </c>
      <c r="G119" s="22" t="str">
        <f t="shared" si="12"/>
        <v>否</v>
      </c>
      <c r="H119" s="488" t="str">
        <f t="shared" si="11"/>
        <v>项</v>
      </c>
      <c r="I119" s="488" t="str">
        <f t="shared" si="13"/>
        <v>20113</v>
      </c>
      <c r="J119" s="229"/>
      <c r="K119" s="229"/>
      <c r="L119" s="229"/>
      <c r="T119" s="435"/>
    </row>
    <row r="120" s="432" customFormat="1" ht="25.5" spans="1:20">
      <c r="A120" s="280" t="s">
        <v>4795</v>
      </c>
      <c r="B120" s="281" t="s">
        <v>191</v>
      </c>
      <c r="C120" s="302">
        <f>SUMIF(表2.2024年公共财政支出决算表!$A$6:$A$1340,A120,表2.2024年公共财政支出决算表!$E$6:$E$1340)</f>
        <v>84</v>
      </c>
      <c r="D120" s="302">
        <f>ROUND(SUMIF('表10-1.政府预算科目明细表'!$A$3:$A$375,A120,'表10-1.政府预算科目明细表'!$C$3:$C$375)/10000,0)</f>
        <v>193</v>
      </c>
      <c r="E120" s="352">
        <f t="shared" si="18"/>
        <v>109</v>
      </c>
      <c r="F120" s="352" t="str">
        <f t="shared" si="10"/>
        <v>129.8%</v>
      </c>
      <c r="G120" s="22" t="str">
        <f t="shared" si="12"/>
        <v>是</v>
      </c>
      <c r="H120" s="485" t="str">
        <f t="shared" si="11"/>
        <v>项</v>
      </c>
      <c r="I120" s="485" t="str">
        <f t="shared" si="13"/>
        <v>20113</v>
      </c>
      <c r="J120" s="229"/>
      <c r="K120" s="229"/>
      <c r="L120" s="229"/>
      <c r="M120" s="489">
        <v>1</v>
      </c>
      <c r="T120" s="429"/>
    </row>
    <row r="121" s="433" customFormat="1" ht="15.75" hidden="1" spans="1:20">
      <c r="A121" s="306" t="s">
        <v>4796</v>
      </c>
      <c r="B121" s="307" t="s">
        <v>30</v>
      </c>
      <c r="C121" s="302">
        <f>SUMIF(表2.2024年公共财政支出决算表!$A$6:$A$1340,A121,表2.2024年公共财政支出决算表!$E$6:$E$1340)</f>
        <v>0</v>
      </c>
      <c r="D121" s="302">
        <f>ROUND(SUMIF('表10-1.政府预算科目明细表'!$A$3:$A$375,A121,'表10-1.政府预算科目明细表'!$C$3:$C$375)/10000,0)</f>
        <v>0</v>
      </c>
      <c r="E121" s="486">
        <f t="shared" si="18"/>
        <v>0</v>
      </c>
      <c r="F121" s="487" t="str">
        <f t="shared" si="10"/>
        <v/>
      </c>
      <c r="G121" s="22" t="str">
        <f t="shared" si="12"/>
        <v>否</v>
      </c>
      <c r="H121" s="488" t="str">
        <f t="shared" si="11"/>
        <v>项</v>
      </c>
      <c r="I121" s="488" t="str">
        <f t="shared" si="13"/>
        <v>20113</v>
      </c>
      <c r="J121" s="229"/>
      <c r="K121" s="229"/>
      <c r="L121" s="229"/>
      <c r="T121" s="435"/>
    </row>
    <row r="122" s="433" customFormat="1" ht="15.75" hidden="1" spans="1:20">
      <c r="A122" s="306" t="s">
        <v>4797</v>
      </c>
      <c r="B122" s="307" t="s">
        <v>193</v>
      </c>
      <c r="C122" s="302">
        <f>SUMIF(表2.2024年公共财政支出决算表!$A$6:$A$1340,A122,表2.2024年公共财政支出决算表!$E$6:$E$1340)</f>
        <v>0</v>
      </c>
      <c r="D122" s="302">
        <f>ROUND(SUMIF('表10-1.政府预算科目明细表'!$A$3:$A$375,A122,'表10-1.政府预算科目明细表'!$C$3:$C$375)/10000,0)</f>
        <v>0</v>
      </c>
      <c r="E122" s="486">
        <f t="shared" si="18"/>
        <v>0</v>
      </c>
      <c r="F122" s="487" t="str">
        <f t="shared" si="10"/>
        <v/>
      </c>
      <c r="G122" s="22" t="str">
        <f t="shared" si="12"/>
        <v>否</v>
      </c>
      <c r="H122" s="488" t="str">
        <f t="shared" si="11"/>
        <v>项</v>
      </c>
      <c r="I122" s="488" t="str">
        <f t="shared" si="13"/>
        <v>20113</v>
      </c>
      <c r="J122" s="229"/>
      <c r="K122" s="229"/>
      <c r="L122" s="229"/>
      <c r="T122" s="435"/>
    </row>
    <row r="123" s="431" customFormat="1" ht="25.5" spans="1:20">
      <c r="A123" s="278" t="s">
        <v>4799</v>
      </c>
      <c r="B123" s="279" t="s">
        <v>195</v>
      </c>
      <c r="C123" s="299">
        <f ca="1">SUMIF($I124:$I$1455,$A123,C124:C$1455)</f>
        <v>20</v>
      </c>
      <c r="D123" s="299">
        <f>SUMIF($I124:$I$1455,$A123,D124:D$1455)</f>
        <v>0</v>
      </c>
      <c r="E123" s="299">
        <f ca="1">SUMIF($I124:$I$1455,$A123,E124:E$1455)</f>
        <v>-20</v>
      </c>
      <c r="F123" s="483" t="str">
        <f ca="1" t="shared" si="10"/>
        <v>-100.0%</v>
      </c>
      <c r="G123" s="22" t="str">
        <f ca="1" t="shared" si="12"/>
        <v>是</v>
      </c>
      <c r="H123" s="484" t="str">
        <f t="shared" si="11"/>
        <v>款</v>
      </c>
      <c r="I123" s="484" t="str">
        <f t="shared" si="13"/>
        <v>201</v>
      </c>
      <c r="M123" s="489">
        <v>1</v>
      </c>
      <c r="T123" s="437"/>
    </row>
    <row r="124" s="433" customFormat="1" ht="15.75" hidden="1" spans="1:20">
      <c r="A124" s="306" t="s">
        <v>4800</v>
      </c>
      <c r="B124" s="307" t="s">
        <v>12</v>
      </c>
      <c r="C124" s="302">
        <f>SUMIF(表2.2024年公共财政支出决算表!$A$6:$A$1340,A124,表2.2024年公共财政支出决算表!$E$6:$E$1340)</f>
        <v>0</v>
      </c>
      <c r="D124" s="302">
        <f>ROUND(SUMIF('表10-1.政府预算科目明细表'!$A$3:$A$375,A124,'表10-1.政府预算科目明细表'!$C$3:$C$375)/10000,0)</f>
        <v>0</v>
      </c>
      <c r="E124" s="486">
        <f t="shared" ref="E124:E134" si="19">D124-C124</f>
        <v>0</v>
      </c>
      <c r="F124" s="487" t="str">
        <f t="shared" si="10"/>
        <v/>
      </c>
      <c r="G124" s="22" t="str">
        <f t="shared" si="12"/>
        <v>否</v>
      </c>
      <c r="H124" s="488" t="str">
        <f t="shared" si="11"/>
        <v>项</v>
      </c>
      <c r="I124" s="488" t="str">
        <f t="shared" si="13"/>
        <v>20114</v>
      </c>
      <c r="J124" s="229"/>
      <c r="K124" s="229"/>
      <c r="L124" s="229"/>
      <c r="T124" s="435"/>
    </row>
    <row r="125" s="433" customFormat="1" ht="15.75" hidden="1" spans="1:20">
      <c r="A125" s="306" t="s">
        <v>4801</v>
      </c>
      <c r="B125" s="307" t="s">
        <v>14</v>
      </c>
      <c r="C125" s="302">
        <f>SUMIF(表2.2024年公共财政支出决算表!$A$6:$A$1340,A125,表2.2024年公共财政支出决算表!$E$6:$E$1340)</f>
        <v>0</v>
      </c>
      <c r="D125" s="302">
        <f>ROUND(SUMIF('表10-1.政府预算科目明细表'!$A$3:$A$375,A125,'表10-1.政府预算科目明细表'!$C$3:$C$375)/10000,0)</f>
        <v>0</v>
      </c>
      <c r="E125" s="486">
        <f t="shared" si="19"/>
        <v>0</v>
      </c>
      <c r="F125" s="487" t="str">
        <f t="shared" si="10"/>
        <v/>
      </c>
      <c r="G125" s="22" t="str">
        <f t="shared" si="12"/>
        <v>否</v>
      </c>
      <c r="H125" s="488" t="str">
        <f t="shared" si="11"/>
        <v>项</v>
      </c>
      <c r="I125" s="488" t="str">
        <f t="shared" si="13"/>
        <v>20114</v>
      </c>
      <c r="J125" s="229"/>
      <c r="K125" s="229"/>
      <c r="L125" s="229"/>
      <c r="T125" s="435"/>
    </row>
    <row r="126" s="433" customFormat="1" ht="15.75" hidden="1" spans="1:20">
      <c r="A126" s="306" t="s">
        <v>4802</v>
      </c>
      <c r="B126" s="307" t="s">
        <v>16</v>
      </c>
      <c r="C126" s="302">
        <f>SUMIF(表2.2024年公共财政支出决算表!$A$6:$A$1340,A126,表2.2024年公共财政支出决算表!$E$6:$E$1340)</f>
        <v>0</v>
      </c>
      <c r="D126" s="302">
        <f>ROUND(SUMIF('表10-1.政府预算科目明细表'!$A$3:$A$375,A126,'表10-1.政府预算科目明细表'!$C$3:$C$375)/10000,0)</f>
        <v>0</v>
      </c>
      <c r="E126" s="486">
        <f t="shared" si="19"/>
        <v>0</v>
      </c>
      <c r="F126" s="487" t="str">
        <f t="shared" si="10"/>
        <v/>
      </c>
      <c r="G126" s="22" t="str">
        <f t="shared" si="12"/>
        <v>否</v>
      </c>
      <c r="H126" s="488" t="str">
        <f t="shared" si="11"/>
        <v>项</v>
      </c>
      <c r="I126" s="488" t="str">
        <f t="shared" si="13"/>
        <v>20114</v>
      </c>
      <c r="J126" s="229"/>
      <c r="K126" s="229"/>
      <c r="L126" s="229"/>
      <c r="T126" s="435"/>
    </row>
    <row r="127" s="433" customFormat="1" ht="15.75" hidden="1" spans="1:20">
      <c r="A127" s="306" t="s">
        <v>4803</v>
      </c>
      <c r="B127" s="307" t="s">
        <v>200</v>
      </c>
      <c r="C127" s="302">
        <f>SUMIF(表2.2024年公共财政支出决算表!$A$6:$A$1340,A127,表2.2024年公共财政支出决算表!$E$6:$E$1340)</f>
        <v>0</v>
      </c>
      <c r="D127" s="302">
        <f>ROUND(SUMIF('表10-1.政府预算科目明细表'!$A$3:$A$375,A127,'表10-1.政府预算科目明细表'!$C$3:$C$375)/10000,0)</f>
        <v>0</v>
      </c>
      <c r="E127" s="486">
        <f t="shared" si="19"/>
        <v>0</v>
      </c>
      <c r="F127" s="487" t="str">
        <f t="shared" si="10"/>
        <v/>
      </c>
      <c r="G127" s="22" t="str">
        <f t="shared" si="12"/>
        <v>否</v>
      </c>
      <c r="H127" s="488" t="str">
        <f t="shared" si="11"/>
        <v>项</v>
      </c>
      <c r="I127" s="488" t="str">
        <f t="shared" si="13"/>
        <v>20114</v>
      </c>
      <c r="J127" s="229"/>
      <c r="K127" s="229"/>
      <c r="L127" s="229"/>
      <c r="T127" s="435"/>
    </row>
    <row r="128" s="433" customFormat="1" ht="15.75" hidden="1" spans="1:20">
      <c r="A128" s="306" t="s">
        <v>4805</v>
      </c>
      <c r="B128" s="307" t="s">
        <v>202</v>
      </c>
      <c r="C128" s="302">
        <f>SUMIF(表2.2024年公共财政支出决算表!$A$6:$A$1340,A128,表2.2024年公共财政支出决算表!$E$6:$E$1340)</f>
        <v>0</v>
      </c>
      <c r="D128" s="302">
        <f>ROUND(SUMIF('表10-1.政府预算科目明细表'!$A$3:$A$375,A128,'表10-1.政府预算科目明细表'!$C$3:$C$375)/10000,0)</f>
        <v>0</v>
      </c>
      <c r="E128" s="486">
        <f t="shared" si="19"/>
        <v>0</v>
      </c>
      <c r="F128" s="487" t="str">
        <f t="shared" si="10"/>
        <v/>
      </c>
      <c r="G128" s="22" t="str">
        <f t="shared" si="12"/>
        <v>否</v>
      </c>
      <c r="H128" s="488" t="str">
        <f t="shared" si="11"/>
        <v>项</v>
      </c>
      <c r="I128" s="488" t="str">
        <f t="shared" si="13"/>
        <v>20114</v>
      </c>
      <c r="J128" s="229"/>
      <c r="K128" s="229"/>
      <c r="L128" s="229"/>
      <c r="T128" s="435"/>
    </row>
    <row r="129" s="433" customFormat="1" ht="15.75" hidden="1" spans="1:20">
      <c r="A129" s="306" t="s">
        <v>4807</v>
      </c>
      <c r="B129" s="307" t="s">
        <v>204</v>
      </c>
      <c r="C129" s="302">
        <f>SUMIF(表2.2024年公共财政支出决算表!$A$6:$A$1340,A129,表2.2024年公共财政支出决算表!$E$6:$E$1340)</f>
        <v>0</v>
      </c>
      <c r="D129" s="302">
        <f>ROUND(SUMIF('表10-1.政府预算科目明细表'!$A$3:$A$375,A129,'表10-1.政府预算科目明细表'!$C$3:$C$375)/10000,0)</f>
        <v>0</v>
      </c>
      <c r="E129" s="486">
        <f t="shared" si="19"/>
        <v>0</v>
      </c>
      <c r="F129" s="487" t="str">
        <f t="shared" si="10"/>
        <v/>
      </c>
      <c r="G129" s="22" t="str">
        <f t="shared" si="12"/>
        <v>否</v>
      </c>
      <c r="H129" s="488" t="str">
        <f t="shared" si="11"/>
        <v>项</v>
      </c>
      <c r="I129" s="488" t="str">
        <f t="shared" si="13"/>
        <v>20114</v>
      </c>
      <c r="J129" s="229"/>
      <c r="K129" s="229"/>
      <c r="L129" s="229"/>
      <c r="T129" s="435"/>
    </row>
    <row r="130" s="432" customFormat="1" ht="25.5" spans="1:20">
      <c r="A130" s="280" t="s">
        <v>4809</v>
      </c>
      <c r="B130" s="281" t="s">
        <v>206</v>
      </c>
      <c r="C130" s="302">
        <f>SUMIF(表2.2024年公共财政支出决算表!$A$6:$A$1340,A130,表2.2024年公共财政支出决算表!$E$6:$E$1340)</f>
        <v>20</v>
      </c>
      <c r="D130" s="302">
        <f>ROUND(SUMIF('表10-1.政府预算科目明细表'!$A$3:$A$375,A130,'表10-1.政府预算科目明细表'!$C$3:$C$375)/10000,0)</f>
        <v>0</v>
      </c>
      <c r="E130" s="352">
        <f t="shared" si="19"/>
        <v>-20</v>
      </c>
      <c r="F130" s="352" t="str">
        <f t="shared" si="10"/>
        <v>-100.0%</v>
      </c>
      <c r="G130" s="22" t="str">
        <f t="shared" si="12"/>
        <v>是</v>
      </c>
      <c r="H130" s="485" t="str">
        <f t="shared" si="11"/>
        <v>项</v>
      </c>
      <c r="I130" s="485" t="str">
        <f t="shared" si="13"/>
        <v>20114</v>
      </c>
      <c r="J130" s="229"/>
      <c r="K130" s="229"/>
      <c r="L130" s="229"/>
      <c r="M130" s="489">
        <v>1</v>
      </c>
      <c r="T130" s="429"/>
    </row>
    <row r="131" s="433" customFormat="1" ht="15.75" hidden="1" spans="1:20">
      <c r="A131" s="306" t="s">
        <v>4810</v>
      </c>
      <c r="B131" s="307" t="s">
        <v>208</v>
      </c>
      <c r="C131" s="302">
        <f>SUMIF(表2.2024年公共财政支出决算表!$A$6:$A$1340,A131,表2.2024年公共财政支出决算表!$E$6:$E$1340)</f>
        <v>0</v>
      </c>
      <c r="D131" s="302">
        <f>ROUND(SUMIF('表10-1.政府预算科目明细表'!$A$3:$A$375,A131,'表10-1.政府预算科目明细表'!$C$3:$C$375)/10000,0)</f>
        <v>0</v>
      </c>
      <c r="E131" s="486">
        <f t="shared" si="19"/>
        <v>0</v>
      </c>
      <c r="F131" s="487" t="str">
        <f t="shared" si="10"/>
        <v/>
      </c>
      <c r="G131" s="22" t="str">
        <f t="shared" si="12"/>
        <v>否</v>
      </c>
      <c r="H131" s="488" t="str">
        <f t="shared" si="11"/>
        <v>项</v>
      </c>
      <c r="I131" s="488" t="str">
        <f t="shared" si="13"/>
        <v>20114</v>
      </c>
      <c r="J131" s="229"/>
      <c r="K131" s="229"/>
      <c r="L131" s="229"/>
      <c r="T131" s="435"/>
    </row>
    <row r="132" s="433" customFormat="1" ht="15.75" hidden="1" spans="1:20">
      <c r="A132" s="306" t="s">
        <v>4812</v>
      </c>
      <c r="B132" s="307" t="s">
        <v>210</v>
      </c>
      <c r="C132" s="302">
        <f>SUMIF(表2.2024年公共财政支出决算表!$A$6:$A$1340,A132,表2.2024年公共财政支出决算表!$E$6:$E$1340)</f>
        <v>0</v>
      </c>
      <c r="D132" s="302">
        <f>ROUND(SUMIF('表10-1.政府预算科目明细表'!$A$3:$A$375,A132,'表10-1.政府预算科目明细表'!$C$3:$C$375)/10000,0)</f>
        <v>0</v>
      </c>
      <c r="E132" s="486">
        <f t="shared" si="19"/>
        <v>0</v>
      </c>
      <c r="F132" s="487" t="str">
        <f t="shared" si="10"/>
        <v/>
      </c>
      <c r="G132" s="22" t="str">
        <f t="shared" si="12"/>
        <v>否</v>
      </c>
      <c r="H132" s="488" t="str">
        <f t="shared" si="11"/>
        <v>项</v>
      </c>
      <c r="I132" s="488" t="str">
        <f t="shared" si="13"/>
        <v>20114</v>
      </c>
      <c r="J132" s="229"/>
      <c r="K132" s="229"/>
      <c r="L132" s="229"/>
      <c r="T132" s="435"/>
    </row>
    <row r="133" s="433" customFormat="1" ht="15.75" hidden="1" spans="1:20">
      <c r="A133" s="306" t="s">
        <v>4814</v>
      </c>
      <c r="B133" s="307" t="s">
        <v>30</v>
      </c>
      <c r="C133" s="302">
        <f>SUMIF(表2.2024年公共财政支出决算表!$A$6:$A$1340,A133,表2.2024年公共财政支出决算表!$E$6:$E$1340)</f>
        <v>0</v>
      </c>
      <c r="D133" s="302">
        <f>ROUND(SUMIF('表10-1.政府预算科目明细表'!$A$3:$A$375,A133,'表10-1.政府预算科目明细表'!$C$3:$C$375)/10000,0)</f>
        <v>0</v>
      </c>
      <c r="E133" s="486">
        <f t="shared" si="19"/>
        <v>0</v>
      </c>
      <c r="F133" s="487" t="str">
        <f t="shared" si="10"/>
        <v/>
      </c>
      <c r="G133" s="22" t="str">
        <f t="shared" si="12"/>
        <v>否</v>
      </c>
      <c r="H133" s="488" t="str">
        <f t="shared" si="11"/>
        <v>项</v>
      </c>
      <c r="I133" s="488" t="str">
        <f t="shared" si="13"/>
        <v>20114</v>
      </c>
      <c r="J133" s="229"/>
      <c r="K133" s="229"/>
      <c r="L133" s="229"/>
      <c r="T133" s="435"/>
    </row>
    <row r="134" s="433" customFormat="1" ht="15.75" hidden="1" spans="1:20">
      <c r="A134" s="306" t="s">
        <v>4815</v>
      </c>
      <c r="B134" s="307" t="s">
        <v>213</v>
      </c>
      <c r="C134" s="302">
        <f>SUMIF(表2.2024年公共财政支出决算表!$A$6:$A$1340,A134,表2.2024年公共财政支出决算表!$E$6:$E$1340)</f>
        <v>0</v>
      </c>
      <c r="D134" s="302">
        <f>ROUND(SUMIF('表10-1.政府预算科目明细表'!$A$3:$A$375,A134,'表10-1.政府预算科目明细表'!$C$3:$C$375)/10000,0)</f>
        <v>0</v>
      </c>
      <c r="E134" s="486">
        <f t="shared" si="19"/>
        <v>0</v>
      </c>
      <c r="F134" s="487" t="str">
        <f t="shared" si="10"/>
        <v/>
      </c>
      <c r="G134" s="22" t="str">
        <f t="shared" si="12"/>
        <v>否</v>
      </c>
      <c r="H134" s="488" t="str">
        <f t="shared" si="11"/>
        <v>项</v>
      </c>
      <c r="I134" s="488" t="str">
        <f t="shared" si="13"/>
        <v>20114</v>
      </c>
      <c r="J134" s="229"/>
      <c r="K134" s="229"/>
      <c r="L134" s="229"/>
      <c r="T134" s="435"/>
    </row>
    <row r="135" s="431" customFormat="1" ht="25.5" spans="1:20">
      <c r="A135" s="278" t="s">
        <v>4817</v>
      </c>
      <c r="B135" s="279" t="s">
        <v>215</v>
      </c>
      <c r="C135" s="299">
        <f ca="1">SUMIF($I136:$I$1455,$A135,C136:C$1455)</f>
        <v>126</v>
      </c>
      <c r="D135" s="299">
        <f>SUMIF($I136:$I$1455,$A135,D136:D$1455)</f>
        <v>125</v>
      </c>
      <c r="E135" s="299">
        <f ca="1">SUMIF($I136:$I$1455,$A135,E136:E$1455)</f>
        <v>-1</v>
      </c>
      <c r="F135" s="483" t="str">
        <f ca="1">IFERROR(TEXT(E135/C135,"0.0%"),"")</f>
        <v>-0.8%</v>
      </c>
      <c r="G135" s="22" t="str">
        <f ca="1" t="shared" si="12"/>
        <v>是</v>
      </c>
      <c r="H135" s="484" t="str">
        <f t="shared" ref="H135:H198" si="20">IF(LEN(A135)=3,"类",IF(LEN(A135)=5,"款","项"))</f>
        <v>款</v>
      </c>
      <c r="I135" s="484" t="str">
        <f t="shared" si="13"/>
        <v>201</v>
      </c>
      <c r="M135" s="489">
        <v>1</v>
      </c>
      <c r="T135" s="437"/>
    </row>
    <row r="136" s="432" customFormat="1" ht="25.5" spans="1:20">
      <c r="A136" s="280" t="s">
        <v>4818</v>
      </c>
      <c r="B136" s="281" t="s">
        <v>12</v>
      </c>
      <c r="C136" s="302">
        <f>SUMIF(表2.2024年公共财政支出决算表!$A$6:$A$1340,A136,表2.2024年公共财政支出决算表!$E$6:$E$1340)</f>
        <v>120</v>
      </c>
      <c r="D136" s="302">
        <f>ROUND(SUMIF('表10-1.政府预算科目明细表'!$A$3:$A$375,A136,'表10-1.政府预算科目明细表'!$C$3:$C$375)/10000,0)</f>
        <v>125</v>
      </c>
      <c r="E136" s="352">
        <f t="shared" ref="E136:E141" si="21">D136-C136</f>
        <v>5</v>
      </c>
      <c r="F136" s="352" t="str">
        <f t="shared" ref="F135:F199" si="22">IFERROR(TEXT(E136/C136,"0.0%"),"")</f>
        <v>4.2%</v>
      </c>
      <c r="G136" s="22" t="str">
        <f t="shared" ref="G136:G199" si="23">IF(OR(C136&lt;&gt;0,D136&lt;&gt;0,E136&lt;&gt;0),"是","否")</f>
        <v>是</v>
      </c>
      <c r="H136" s="485" t="str">
        <f t="shared" si="20"/>
        <v>项</v>
      </c>
      <c r="I136" s="485" t="str">
        <f t="shared" ref="I136:I199" si="24">_xlfn.IFS(LEN(A136)=3,0,LEN(A136)=5,LEFT(A136,3),LEN(A136)=7,LEFT(A136,5))</f>
        <v>20123</v>
      </c>
      <c r="J136" s="229"/>
      <c r="K136" s="229"/>
      <c r="L136" s="229"/>
      <c r="M136" s="489">
        <v>1</v>
      </c>
      <c r="N136" s="493"/>
      <c r="O136" s="493"/>
      <c r="P136" s="493"/>
      <c r="Q136" s="493"/>
      <c r="R136" s="493"/>
      <c r="S136" s="493"/>
      <c r="T136" s="440"/>
    </row>
    <row r="137" s="432" customFormat="1" ht="15.75" hidden="1" spans="1:20">
      <c r="A137" s="280" t="s">
        <v>4819</v>
      </c>
      <c r="B137" s="281" t="s">
        <v>14</v>
      </c>
      <c r="C137" s="302">
        <f>SUMIF(表2.2024年公共财政支出决算表!$A$6:$A$1340,A137,表2.2024年公共财政支出决算表!$E$6:$E$1340)</f>
        <v>0</v>
      </c>
      <c r="D137" s="302">
        <f>ROUND(SUMIF('表10-1.政府预算科目明细表'!$A$3:$A$375,A137,'表10-1.政府预算科目明细表'!$C$3:$C$375)/10000,0)</f>
        <v>0</v>
      </c>
      <c r="E137" s="352">
        <f t="shared" si="21"/>
        <v>0</v>
      </c>
      <c r="F137" s="352" t="str">
        <f t="shared" si="22"/>
        <v/>
      </c>
      <c r="G137" s="22" t="str">
        <f t="shared" si="23"/>
        <v>否</v>
      </c>
      <c r="H137" s="485" t="str">
        <f t="shared" si="20"/>
        <v>项</v>
      </c>
      <c r="I137" s="485" t="str">
        <f t="shared" si="24"/>
        <v>20123</v>
      </c>
      <c r="J137" s="229"/>
      <c r="K137" s="229"/>
      <c r="L137" s="229"/>
      <c r="T137" s="429"/>
    </row>
    <row r="138" s="433" customFormat="1" ht="15.75" hidden="1" spans="1:20">
      <c r="A138" s="306" t="s">
        <v>4820</v>
      </c>
      <c r="B138" s="307" t="s">
        <v>16</v>
      </c>
      <c r="C138" s="302">
        <f>SUMIF(表2.2024年公共财政支出决算表!$A$6:$A$1340,A138,表2.2024年公共财政支出决算表!$E$6:$E$1340)</f>
        <v>0</v>
      </c>
      <c r="D138" s="302">
        <f>ROUND(SUMIF('表10-1.政府预算科目明细表'!$A$3:$A$375,A138,'表10-1.政府预算科目明细表'!$C$3:$C$375)/10000,0)</f>
        <v>0</v>
      </c>
      <c r="E138" s="486">
        <f t="shared" si="21"/>
        <v>0</v>
      </c>
      <c r="F138" s="487" t="str">
        <f t="shared" si="22"/>
        <v/>
      </c>
      <c r="G138" s="22" t="str">
        <f t="shared" si="23"/>
        <v>否</v>
      </c>
      <c r="H138" s="488" t="str">
        <f t="shared" si="20"/>
        <v>项</v>
      </c>
      <c r="I138" s="488" t="str">
        <f t="shared" si="24"/>
        <v>20123</v>
      </c>
      <c r="J138" s="229"/>
      <c r="K138" s="229"/>
      <c r="L138" s="229"/>
      <c r="T138" s="435"/>
    </row>
    <row r="139" s="432" customFormat="1" ht="25.5" spans="1:20">
      <c r="A139" s="280" t="s">
        <v>4821</v>
      </c>
      <c r="B139" s="281" t="s">
        <v>220</v>
      </c>
      <c r="C139" s="302">
        <f>SUMIF(表2.2024年公共财政支出决算表!$A$6:$A$1340,A139,表2.2024年公共财政支出决算表!$E$6:$E$1340)</f>
        <v>6</v>
      </c>
      <c r="D139" s="302">
        <f>ROUND(SUMIF('表10-1.政府预算科目明细表'!$A$3:$A$375,A139,'表10-1.政府预算科目明细表'!$C$3:$C$375)/10000,0)</f>
        <v>0</v>
      </c>
      <c r="E139" s="352">
        <f t="shared" si="21"/>
        <v>-6</v>
      </c>
      <c r="F139" s="352" t="str">
        <f t="shared" si="22"/>
        <v>-100.0%</v>
      </c>
      <c r="G139" s="22" t="str">
        <f t="shared" si="23"/>
        <v>是</v>
      </c>
      <c r="H139" s="485" t="str">
        <f t="shared" si="20"/>
        <v>项</v>
      </c>
      <c r="I139" s="485" t="str">
        <f t="shared" si="24"/>
        <v>20123</v>
      </c>
      <c r="J139" s="229"/>
      <c r="K139" s="229"/>
      <c r="L139" s="229"/>
      <c r="M139" s="489">
        <v>1</v>
      </c>
      <c r="T139" s="429"/>
    </row>
    <row r="140" s="435" customFormat="1" ht="15.75" hidden="1" spans="1:12">
      <c r="A140" s="306" t="s">
        <v>4822</v>
      </c>
      <c r="B140" s="307" t="s">
        <v>30</v>
      </c>
      <c r="C140" s="302">
        <f>SUMIF(表2.2024年公共财政支出决算表!$A$6:$A$1340,A140,表2.2024年公共财政支出决算表!$E$6:$E$1340)</f>
        <v>0</v>
      </c>
      <c r="D140" s="302">
        <f>ROUND(SUMIF('表10-1.政府预算科目明细表'!$A$3:$A$375,A140,'表10-1.政府预算科目明细表'!$C$3:$C$375)/10000,0)</f>
        <v>0</v>
      </c>
      <c r="E140" s="486">
        <f t="shared" si="21"/>
        <v>0</v>
      </c>
      <c r="F140" s="487" t="str">
        <f t="shared" si="22"/>
        <v/>
      </c>
      <c r="G140" s="22" t="str">
        <f t="shared" si="23"/>
        <v>否</v>
      </c>
      <c r="H140" s="488" t="str">
        <f t="shared" si="20"/>
        <v>项</v>
      </c>
      <c r="I140" s="488" t="str">
        <f t="shared" si="24"/>
        <v>20123</v>
      </c>
      <c r="J140" s="229"/>
      <c r="K140" s="229"/>
      <c r="L140" s="229"/>
    </row>
    <row r="141" s="435" customFormat="1" ht="15.75" hidden="1" spans="1:12">
      <c r="A141" s="306" t="s">
        <v>4823</v>
      </c>
      <c r="B141" s="307" t="s">
        <v>223</v>
      </c>
      <c r="C141" s="302">
        <f>SUMIF(表2.2024年公共财政支出决算表!$A$6:$A$1340,A141,表2.2024年公共财政支出决算表!$E$6:$E$1340)</f>
        <v>0</v>
      </c>
      <c r="D141" s="302">
        <f>ROUND(SUMIF('表10-1.政府预算科目明细表'!$A$3:$A$375,A141,'表10-1.政府预算科目明细表'!$C$3:$C$375)/10000,0)</f>
        <v>0</v>
      </c>
      <c r="E141" s="486">
        <f t="shared" si="21"/>
        <v>0</v>
      </c>
      <c r="F141" s="487" t="str">
        <f t="shared" si="22"/>
        <v/>
      </c>
      <c r="G141" s="22" t="str">
        <f t="shared" si="23"/>
        <v>否</v>
      </c>
      <c r="H141" s="488" t="str">
        <f t="shared" si="20"/>
        <v>项</v>
      </c>
      <c r="I141" s="488" t="str">
        <f t="shared" si="24"/>
        <v>20123</v>
      </c>
      <c r="J141" s="229"/>
      <c r="K141" s="229"/>
      <c r="L141" s="229"/>
    </row>
    <row r="142" s="436" customFormat="1" ht="15.75" hidden="1" spans="1:9">
      <c r="A142" s="269" t="s">
        <v>4825</v>
      </c>
      <c r="B142" s="270" t="s">
        <v>225</v>
      </c>
      <c r="C142" s="299">
        <f ca="1">SUMIF($I143:$I$1455,$A142,C143:C$1455)</f>
        <v>0</v>
      </c>
      <c r="D142" s="299">
        <f>SUMIF($I143:$I$1455,$A142,D143:D$1455)</f>
        <v>0</v>
      </c>
      <c r="E142" s="299">
        <f ca="1">SUMIF($I143:$I$1455,$A142,E143:E$1455)</f>
        <v>0</v>
      </c>
      <c r="F142" s="483" t="str">
        <f ca="1" t="shared" si="22"/>
        <v/>
      </c>
      <c r="G142" s="22" t="str">
        <f ca="1" t="shared" si="23"/>
        <v>否</v>
      </c>
      <c r="H142" s="492" t="str">
        <f t="shared" si="20"/>
        <v>款</v>
      </c>
      <c r="I142" s="492" t="str">
        <f t="shared" si="24"/>
        <v>201</v>
      </c>
    </row>
    <row r="143" s="435" customFormat="1" ht="15.75" hidden="1" spans="1:12">
      <c r="A143" s="306" t="s">
        <v>4827</v>
      </c>
      <c r="B143" s="307" t="s">
        <v>12</v>
      </c>
      <c r="C143" s="302">
        <f>SUMIF(表2.2024年公共财政支出决算表!$A$6:$A$1340,A143,表2.2024年公共财政支出决算表!$E$6:$E$1340)</f>
        <v>0</v>
      </c>
      <c r="D143" s="302">
        <f>ROUND(SUMIF('表10-1.政府预算科目明细表'!$A$3:$A$375,A143,'表10-1.政府预算科目明细表'!$C$3:$C$375)/10000,0)</f>
        <v>0</v>
      </c>
      <c r="E143" s="486">
        <f t="shared" ref="E143:E149" si="25">D143-C143</f>
        <v>0</v>
      </c>
      <c r="F143" s="487" t="str">
        <f t="shared" si="22"/>
        <v/>
      </c>
      <c r="G143" s="22" t="str">
        <f t="shared" si="23"/>
        <v>否</v>
      </c>
      <c r="H143" s="488" t="str">
        <f t="shared" si="20"/>
        <v>项</v>
      </c>
      <c r="I143" s="488" t="str">
        <f t="shared" si="24"/>
        <v>20125</v>
      </c>
      <c r="J143" s="229"/>
      <c r="K143" s="229"/>
      <c r="L143" s="229"/>
    </row>
    <row r="144" s="435" customFormat="1" ht="15.75" hidden="1" spans="1:12">
      <c r="A144" s="306" t="s">
        <v>4828</v>
      </c>
      <c r="B144" s="307" t="s">
        <v>14</v>
      </c>
      <c r="C144" s="302">
        <f>SUMIF(表2.2024年公共财政支出决算表!$A$6:$A$1340,A144,表2.2024年公共财政支出决算表!$E$6:$E$1340)</f>
        <v>0</v>
      </c>
      <c r="D144" s="302">
        <f>ROUND(SUMIF('表10-1.政府预算科目明细表'!$A$3:$A$375,A144,'表10-1.政府预算科目明细表'!$C$3:$C$375)/10000,0)</f>
        <v>0</v>
      </c>
      <c r="E144" s="486">
        <f t="shared" si="25"/>
        <v>0</v>
      </c>
      <c r="F144" s="487" t="str">
        <f t="shared" si="22"/>
        <v/>
      </c>
      <c r="G144" s="22" t="str">
        <f t="shared" si="23"/>
        <v>否</v>
      </c>
      <c r="H144" s="488" t="str">
        <f t="shared" si="20"/>
        <v>项</v>
      </c>
      <c r="I144" s="488" t="str">
        <f t="shared" si="24"/>
        <v>20125</v>
      </c>
      <c r="J144" s="229"/>
      <c r="K144" s="229"/>
      <c r="L144" s="229"/>
    </row>
    <row r="145" s="435" customFormat="1" ht="15.75" hidden="1" spans="1:12">
      <c r="A145" s="306" t="s">
        <v>4829</v>
      </c>
      <c r="B145" s="307" t="s">
        <v>16</v>
      </c>
      <c r="C145" s="302">
        <f>SUMIF(表2.2024年公共财政支出决算表!$A$6:$A$1340,A145,表2.2024年公共财政支出决算表!$E$6:$E$1340)</f>
        <v>0</v>
      </c>
      <c r="D145" s="302">
        <f>ROUND(SUMIF('表10-1.政府预算科目明细表'!$A$3:$A$375,A145,'表10-1.政府预算科目明细表'!$C$3:$C$375)/10000,0)</f>
        <v>0</v>
      </c>
      <c r="E145" s="486">
        <f t="shared" si="25"/>
        <v>0</v>
      </c>
      <c r="F145" s="487" t="str">
        <f t="shared" si="22"/>
        <v/>
      </c>
      <c r="G145" s="22" t="str">
        <f t="shared" si="23"/>
        <v>否</v>
      </c>
      <c r="H145" s="488" t="str">
        <f t="shared" si="20"/>
        <v>项</v>
      </c>
      <c r="I145" s="488" t="str">
        <f t="shared" si="24"/>
        <v>20125</v>
      </c>
      <c r="J145" s="229"/>
      <c r="K145" s="229"/>
      <c r="L145" s="229"/>
    </row>
    <row r="146" s="435" customFormat="1" ht="15.75" hidden="1" spans="1:12">
      <c r="A146" s="306" t="s">
        <v>4830</v>
      </c>
      <c r="B146" s="307" t="s">
        <v>230</v>
      </c>
      <c r="C146" s="302">
        <f>SUMIF(表2.2024年公共财政支出决算表!$A$6:$A$1340,A146,表2.2024年公共财政支出决算表!$E$6:$E$1340)</f>
        <v>0</v>
      </c>
      <c r="D146" s="302">
        <f>ROUND(SUMIF('表10-1.政府预算科目明细表'!$A$3:$A$375,A146,'表10-1.政府预算科目明细表'!$C$3:$C$375)/10000,0)</f>
        <v>0</v>
      </c>
      <c r="E146" s="486">
        <f t="shared" si="25"/>
        <v>0</v>
      </c>
      <c r="F146" s="487" t="str">
        <f t="shared" si="22"/>
        <v/>
      </c>
      <c r="G146" s="22" t="str">
        <f t="shared" si="23"/>
        <v>否</v>
      </c>
      <c r="H146" s="488" t="str">
        <f t="shared" si="20"/>
        <v>项</v>
      </c>
      <c r="I146" s="488" t="str">
        <f t="shared" si="24"/>
        <v>20125</v>
      </c>
      <c r="J146" s="229"/>
      <c r="K146" s="229"/>
      <c r="L146" s="229"/>
    </row>
    <row r="147" s="435" customFormat="1" ht="15.75" hidden="1" spans="1:12">
      <c r="A147" s="306" t="s">
        <v>4832</v>
      </c>
      <c r="B147" s="307" t="s">
        <v>232</v>
      </c>
      <c r="C147" s="302">
        <f>SUMIF(表2.2024年公共财政支出决算表!$A$6:$A$1340,A147,表2.2024年公共财政支出决算表!$E$6:$E$1340)</f>
        <v>0</v>
      </c>
      <c r="D147" s="302">
        <f>ROUND(SUMIF('表10-1.政府预算科目明细表'!$A$3:$A$375,A147,'表10-1.政府预算科目明细表'!$C$3:$C$375)/10000,0)</f>
        <v>0</v>
      </c>
      <c r="E147" s="486">
        <f t="shared" si="25"/>
        <v>0</v>
      </c>
      <c r="F147" s="487" t="str">
        <f t="shared" si="22"/>
        <v/>
      </c>
      <c r="G147" s="22" t="str">
        <f t="shared" si="23"/>
        <v>否</v>
      </c>
      <c r="H147" s="488" t="str">
        <f t="shared" si="20"/>
        <v>项</v>
      </c>
      <c r="I147" s="488" t="str">
        <f t="shared" si="24"/>
        <v>20125</v>
      </c>
      <c r="J147" s="229"/>
      <c r="K147" s="229"/>
      <c r="L147" s="229"/>
    </row>
    <row r="148" s="435" customFormat="1" ht="15.75" hidden="1" spans="1:12">
      <c r="A148" s="306" t="s">
        <v>4834</v>
      </c>
      <c r="B148" s="307" t="s">
        <v>30</v>
      </c>
      <c r="C148" s="302">
        <f>SUMIF(表2.2024年公共财政支出决算表!$A$6:$A$1340,A148,表2.2024年公共财政支出决算表!$E$6:$E$1340)</f>
        <v>0</v>
      </c>
      <c r="D148" s="302">
        <f>ROUND(SUMIF('表10-1.政府预算科目明细表'!$A$3:$A$375,A148,'表10-1.政府预算科目明细表'!$C$3:$C$375)/10000,0)</f>
        <v>0</v>
      </c>
      <c r="E148" s="486">
        <f t="shared" si="25"/>
        <v>0</v>
      </c>
      <c r="F148" s="487" t="str">
        <f t="shared" si="22"/>
        <v/>
      </c>
      <c r="G148" s="22" t="str">
        <f t="shared" si="23"/>
        <v>否</v>
      </c>
      <c r="H148" s="488" t="str">
        <f t="shared" si="20"/>
        <v>项</v>
      </c>
      <c r="I148" s="488" t="str">
        <f t="shared" si="24"/>
        <v>20125</v>
      </c>
      <c r="J148" s="229"/>
      <c r="K148" s="229"/>
      <c r="L148" s="229"/>
    </row>
    <row r="149" s="435" customFormat="1" ht="15.75" hidden="1" spans="1:12">
      <c r="A149" s="306" t="s">
        <v>4835</v>
      </c>
      <c r="B149" s="307" t="s">
        <v>235</v>
      </c>
      <c r="C149" s="302">
        <f>SUMIF(表2.2024年公共财政支出决算表!$A$6:$A$1340,A149,表2.2024年公共财政支出决算表!$E$6:$E$1340)</f>
        <v>0</v>
      </c>
      <c r="D149" s="302">
        <f>ROUND(SUMIF('表10-1.政府预算科目明细表'!$A$3:$A$375,A149,'表10-1.政府预算科目明细表'!$C$3:$C$375)/10000,0)</f>
        <v>0</v>
      </c>
      <c r="E149" s="486">
        <f t="shared" si="25"/>
        <v>0</v>
      </c>
      <c r="F149" s="487" t="str">
        <f t="shared" si="22"/>
        <v/>
      </c>
      <c r="G149" s="22" t="str">
        <f t="shared" si="23"/>
        <v>否</v>
      </c>
      <c r="H149" s="488" t="str">
        <f t="shared" si="20"/>
        <v>项</v>
      </c>
      <c r="I149" s="488" t="str">
        <f t="shared" si="24"/>
        <v>20125</v>
      </c>
      <c r="J149" s="229"/>
      <c r="K149" s="229"/>
      <c r="L149" s="229"/>
    </row>
    <row r="150" s="437" customFormat="1" ht="25.5" spans="1:13">
      <c r="A150" s="278" t="s">
        <v>4837</v>
      </c>
      <c r="B150" s="279" t="s">
        <v>237</v>
      </c>
      <c r="C150" s="299">
        <f ca="1">SUMIF($I151:$I$1455,$A150,C151:C$1455)</f>
        <v>114</v>
      </c>
      <c r="D150" s="299">
        <f>SUMIF($I151:$I$1455,$A150,D151:D$1455)</f>
        <v>114</v>
      </c>
      <c r="E150" s="299">
        <f ca="1">SUMIF($I151:$I$1455,$A150,E151:E$1455)</f>
        <v>0</v>
      </c>
      <c r="F150" s="483" t="str">
        <f ca="1" t="shared" si="22"/>
        <v>0.0%</v>
      </c>
      <c r="G150" s="22" t="str">
        <f ca="1" t="shared" si="23"/>
        <v>是</v>
      </c>
      <c r="H150" s="484" t="str">
        <f t="shared" si="20"/>
        <v>款</v>
      </c>
      <c r="I150" s="484" t="str">
        <f t="shared" si="24"/>
        <v>201</v>
      </c>
      <c r="M150" s="489">
        <v>1</v>
      </c>
    </row>
    <row r="151" s="435" customFormat="1" ht="15.75" hidden="1" spans="1:20">
      <c r="A151" s="306" t="s">
        <v>4838</v>
      </c>
      <c r="B151" s="307" t="s">
        <v>12</v>
      </c>
      <c r="C151" s="302">
        <f>SUMIF(表2.2024年公共财政支出决算表!$A$6:$A$1340,A151,表2.2024年公共财政支出决算表!$E$6:$E$1340)</f>
        <v>0</v>
      </c>
      <c r="D151" s="302">
        <f>ROUND(SUMIF('表10-1.政府预算科目明细表'!$A$3:$A$375,A151,'表10-1.政府预算科目明细表'!$C$3:$C$375)/10000,0)</f>
        <v>0</v>
      </c>
      <c r="E151" s="486">
        <f t="shared" ref="E151:E155" si="26">D151-C151</f>
        <v>0</v>
      </c>
      <c r="F151" s="487" t="str">
        <f t="shared" si="22"/>
        <v/>
      </c>
      <c r="G151" s="22" t="str">
        <f t="shared" si="23"/>
        <v>否</v>
      </c>
      <c r="H151" s="488" t="str">
        <f t="shared" si="20"/>
        <v>项</v>
      </c>
      <c r="I151" s="488" t="str">
        <f t="shared" si="24"/>
        <v>20126</v>
      </c>
      <c r="J151" s="229"/>
      <c r="K151" s="229"/>
      <c r="L151" s="229"/>
      <c r="M151" s="438"/>
      <c r="N151" s="438"/>
      <c r="O151" s="438"/>
      <c r="P151" s="438"/>
      <c r="Q151" s="438"/>
      <c r="R151" s="438"/>
      <c r="S151" s="438"/>
      <c r="T151" s="438"/>
    </row>
    <row r="152" s="435" customFormat="1" ht="15.75" hidden="1" spans="1:12">
      <c r="A152" s="306" t="s">
        <v>4839</v>
      </c>
      <c r="B152" s="307" t="s">
        <v>14</v>
      </c>
      <c r="C152" s="302">
        <f>SUMIF(表2.2024年公共财政支出决算表!$A$6:$A$1340,A152,表2.2024年公共财政支出决算表!$E$6:$E$1340)</f>
        <v>0</v>
      </c>
      <c r="D152" s="302">
        <f>ROUND(SUMIF('表10-1.政府预算科目明细表'!$A$3:$A$375,A152,'表10-1.政府预算科目明细表'!$C$3:$C$375)/10000,0)</f>
        <v>0</v>
      </c>
      <c r="E152" s="486">
        <f t="shared" si="26"/>
        <v>0</v>
      </c>
      <c r="F152" s="487" t="str">
        <f t="shared" si="22"/>
        <v/>
      </c>
      <c r="G152" s="22" t="str">
        <f t="shared" si="23"/>
        <v>否</v>
      </c>
      <c r="H152" s="488" t="str">
        <f t="shared" si="20"/>
        <v>项</v>
      </c>
      <c r="I152" s="488" t="str">
        <f t="shared" si="24"/>
        <v>20126</v>
      </c>
      <c r="J152" s="229"/>
      <c r="K152" s="229"/>
      <c r="L152" s="229"/>
    </row>
    <row r="153" s="435" customFormat="1" ht="15.75" hidden="1" spans="1:12">
      <c r="A153" s="306" t="s">
        <v>4840</v>
      </c>
      <c r="B153" s="307" t="s">
        <v>16</v>
      </c>
      <c r="C153" s="302">
        <f>SUMIF(表2.2024年公共财政支出决算表!$A$6:$A$1340,A153,表2.2024年公共财政支出决算表!$E$6:$E$1340)</f>
        <v>0</v>
      </c>
      <c r="D153" s="302">
        <f>ROUND(SUMIF('表10-1.政府预算科目明细表'!$A$3:$A$375,A153,'表10-1.政府预算科目明细表'!$C$3:$C$375)/10000,0)</f>
        <v>0</v>
      </c>
      <c r="E153" s="486">
        <f t="shared" si="26"/>
        <v>0</v>
      </c>
      <c r="F153" s="487" t="str">
        <f t="shared" si="22"/>
        <v/>
      </c>
      <c r="G153" s="22" t="str">
        <f t="shared" si="23"/>
        <v>否</v>
      </c>
      <c r="H153" s="488" t="str">
        <f t="shared" si="20"/>
        <v>项</v>
      </c>
      <c r="I153" s="488" t="str">
        <f t="shared" si="24"/>
        <v>20126</v>
      </c>
      <c r="J153" s="229"/>
      <c r="K153" s="229"/>
      <c r="L153" s="229"/>
    </row>
    <row r="154" s="429" customFormat="1" ht="25.5" spans="1:13">
      <c r="A154" s="280" t="s">
        <v>4841</v>
      </c>
      <c r="B154" s="281" t="s">
        <v>242</v>
      </c>
      <c r="C154" s="302">
        <f>SUMIF(表2.2024年公共财政支出决算表!$A$6:$A$1340,A154,表2.2024年公共财政支出决算表!$E$6:$E$1340)</f>
        <v>114</v>
      </c>
      <c r="D154" s="302">
        <f>ROUND(SUMIF('表10-1.政府预算科目明细表'!$A$3:$A$375,A154,'表10-1.政府预算科目明细表'!$C$3:$C$375)/10000,0)</f>
        <v>114</v>
      </c>
      <c r="E154" s="352">
        <f t="shared" si="26"/>
        <v>0</v>
      </c>
      <c r="F154" s="352" t="str">
        <f t="shared" si="22"/>
        <v>0.0%</v>
      </c>
      <c r="G154" s="22" t="str">
        <f t="shared" si="23"/>
        <v>是</v>
      </c>
      <c r="H154" s="485" t="str">
        <f t="shared" si="20"/>
        <v>项</v>
      </c>
      <c r="I154" s="485" t="str">
        <f t="shared" si="24"/>
        <v>20126</v>
      </c>
      <c r="J154" s="229"/>
      <c r="K154" s="229"/>
      <c r="L154" s="229"/>
      <c r="M154" s="489">
        <v>1</v>
      </c>
    </row>
    <row r="155" s="435" customFormat="1" ht="15.75" hidden="1" spans="1:12">
      <c r="A155" s="306" t="s">
        <v>4842</v>
      </c>
      <c r="B155" s="307" t="s">
        <v>244</v>
      </c>
      <c r="C155" s="302">
        <f>SUMIF(表2.2024年公共财政支出决算表!$A$6:$A$1340,A155,表2.2024年公共财政支出决算表!$E$6:$E$1340)</f>
        <v>0</v>
      </c>
      <c r="D155" s="302">
        <f>ROUND(SUMIF('表10-1.政府预算科目明细表'!$A$3:$A$375,A155,'表10-1.政府预算科目明细表'!$C$3:$C$375)/10000,0)</f>
        <v>0</v>
      </c>
      <c r="E155" s="486">
        <f t="shared" si="26"/>
        <v>0</v>
      </c>
      <c r="F155" s="487" t="str">
        <f t="shared" si="22"/>
        <v/>
      </c>
      <c r="G155" s="22" t="str">
        <f t="shared" si="23"/>
        <v>否</v>
      </c>
      <c r="H155" s="488" t="str">
        <f t="shared" si="20"/>
        <v>项</v>
      </c>
      <c r="I155" s="488" t="str">
        <f t="shared" si="24"/>
        <v>20126</v>
      </c>
      <c r="J155" s="229"/>
      <c r="K155" s="229"/>
      <c r="L155" s="229"/>
    </row>
    <row r="156" s="437" customFormat="1" ht="25.5" spans="1:13">
      <c r="A156" s="278" t="s">
        <v>4844</v>
      </c>
      <c r="B156" s="279" t="s">
        <v>246</v>
      </c>
      <c r="C156" s="299">
        <f ca="1">SUMIF($I157:$I$1455,$A156,C157:C$1455)</f>
        <v>98</v>
      </c>
      <c r="D156" s="299">
        <f>SUMIF($I157:$I$1455,$A156,D157:D$1455)</f>
        <v>98</v>
      </c>
      <c r="E156" s="299">
        <f ca="1">SUMIF($I157:$I$1455,$A156,E157:E$1455)</f>
        <v>0</v>
      </c>
      <c r="F156" s="483" t="str">
        <f ca="1" t="shared" si="22"/>
        <v>0.0%</v>
      </c>
      <c r="G156" s="22" t="str">
        <f ca="1" t="shared" si="23"/>
        <v>是</v>
      </c>
      <c r="H156" s="484" t="str">
        <f t="shared" si="20"/>
        <v>款</v>
      </c>
      <c r="I156" s="484" t="str">
        <f t="shared" si="24"/>
        <v>201</v>
      </c>
      <c r="M156" s="489">
        <v>1</v>
      </c>
    </row>
    <row r="157" s="429" customFormat="1" ht="25.5" spans="1:20">
      <c r="A157" s="280" t="s">
        <v>4845</v>
      </c>
      <c r="B157" s="281" t="s">
        <v>12</v>
      </c>
      <c r="C157" s="302">
        <f>SUMIF(表2.2024年公共财政支出决算表!$A$6:$A$1340,A157,表2.2024年公共财政支出决算表!$E$6:$E$1340)</f>
        <v>95</v>
      </c>
      <c r="D157" s="302">
        <f>ROUND(SUMIF('表10-1.政府预算科目明细表'!$A$3:$A$375,A157,'表10-1.政府预算科目明细表'!$C$3:$C$375)/10000,0)</f>
        <v>98</v>
      </c>
      <c r="E157" s="352">
        <f t="shared" ref="E157:E162" si="27">D157-C157</f>
        <v>3</v>
      </c>
      <c r="F157" s="352" t="str">
        <f t="shared" si="22"/>
        <v>3.2%</v>
      </c>
      <c r="G157" s="22" t="str">
        <f t="shared" si="23"/>
        <v>是</v>
      </c>
      <c r="H157" s="485" t="str">
        <f t="shared" si="20"/>
        <v>项</v>
      </c>
      <c r="I157" s="485" t="str">
        <f t="shared" si="24"/>
        <v>20128</v>
      </c>
      <c r="J157" s="229"/>
      <c r="K157" s="229"/>
      <c r="L157" s="229"/>
      <c r="M157" s="489">
        <v>1</v>
      </c>
      <c r="N157" s="440"/>
      <c r="O157" s="440"/>
      <c r="P157" s="440"/>
      <c r="Q157" s="440"/>
      <c r="R157" s="440"/>
      <c r="S157" s="440"/>
      <c r="T157" s="440"/>
    </row>
    <row r="158" s="429" customFormat="1" ht="25.5" spans="1:13">
      <c r="A158" s="280" t="s">
        <v>4846</v>
      </c>
      <c r="B158" s="281" t="s">
        <v>14</v>
      </c>
      <c r="C158" s="302">
        <f>SUMIF(表2.2024年公共财政支出决算表!$A$6:$A$1340,A158,表2.2024年公共财政支出决算表!$E$6:$E$1340)</f>
        <v>3</v>
      </c>
      <c r="D158" s="302">
        <f>ROUND(SUMIF('表10-1.政府预算科目明细表'!$A$3:$A$375,A158,'表10-1.政府预算科目明细表'!$C$3:$C$375)/10000,0)</f>
        <v>0</v>
      </c>
      <c r="E158" s="352">
        <f t="shared" si="27"/>
        <v>-3</v>
      </c>
      <c r="F158" s="352" t="str">
        <f t="shared" si="22"/>
        <v>-100.0%</v>
      </c>
      <c r="G158" s="22" t="str">
        <f t="shared" si="23"/>
        <v>是</v>
      </c>
      <c r="H158" s="485" t="str">
        <f t="shared" si="20"/>
        <v>项</v>
      </c>
      <c r="I158" s="485" t="str">
        <f t="shared" si="24"/>
        <v>20128</v>
      </c>
      <c r="J158" s="229"/>
      <c r="K158" s="229"/>
      <c r="L158" s="229"/>
      <c r="M158" s="489">
        <v>1</v>
      </c>
    </row>
    <row r="159" s="435" customFormat="1" ht="15.75" hidden="1" spans="1:12">
      <c r="A159" s="306" t="s">
        <v>4847</v>
      </c>
      <c r="B159" s="307" t="s">
        <v>16</v>
      </c>
      <c r="C159" s="302">
        <f>SUMIF(表2.2024年公共财政支出决算表!$A$6:$A$1340,A159,表2.2024年公共财政支出决算表!$E$6:$E$1340)</f>
        <v>0</v>
      </c>
      <c r="D159" s="302">
        <f>ROUND(SUMIF('表10-1.政府预算科目明细表'!$A$3:$A$375,A159,'表10-1.政府预算科目明细表'!$C$3:$C$375)/10000,0)</f>
        <v>0</v>
      </c>
      <c r="E159" s="486">
        <f t="shared" si="27"/>
        <v>0</v>
      </c>
      <c r="F159" s="487" t="str">
        <f t="shared" si="22"/>
        <v/>
      </c>
      <c r="G159" s="22" t="str">
        <f t="shared" si="23"/>
        <v>否</v>
      </c>
      <c r="H159" s="488" t="str">
        <f t="shared" si="20"/>
        <v>项</v>
      </c>
      <c r="I159" s="488" t="str">
        <f t="shared" si="24"/>
        <v>20128</v>
      </c>
      <c r="J159" s="229"/>
      <c r="K159" s="229"/>
      <c r="L159" s="229"/>
    </row>
    <row r="160" s="435" customFormat="1" ht="15.75" hidden="1" spans="1:12">
      <c r="A160" s="306" t="s">
        <v>4848</v>
      </c>
      <c r="B160" s="307" t="s">
        <v>43</v>
      </c>
      <c r="C160" s="302">
        <f>SUMIF(表2.2024年公共财政支出决算表!$A$6:$A$1340,A160,表2.2024年公共财政支出决算表!$E$6:$E$1340)</f>
        <v>0</v>
      </c>
      <c r="D160" s="302">
        <f>ROUND(SUMIF('表10-1.政府预算科目明细表'!$A$3:$A$375,A160,'表10-1.政府预算科目明细表'!$C$3:$C$375)/10000,0)</f>
        <v>0</v>
      </c>
      <c r="E160" s="486">
        <f t="shared" si="27"/>
        <v>0</v>
      </c>
      <c r="F160" s="487" t="str">
        <f t="shared" si="22"/>
        <v/>
      </c>
      <c r="G160" s="22" t="str">
        <f t="shared" si="23"/>
        <v>否</v>
      </c>
      <c r="H160" s="488" t="str">
        <f t="shared" si="20"/>
        <v>项</v>
      </c>
      <c r="I160" s="488" t="str">
        <f t="shared" si="24"/>
        <v>20128</v>
      </c>
      <c r="J160" s="229"/>
      <c r="K160" s="229"/>
      <c r="L160" s="229"/>
    </row>
    <row r="161" s="435" customFormat="1" ht="15.75" hidden="1" spans="1:12">
      <c r="A161" s="306" t="s">
        <v>4849</v>
      </c>
      <c r="B161" s="307" t="s">
        <v>30</v>
      </c>
      <c r="C161" s="302">
        <f>SUMIF(表2.2024年公共财政支出决算表!$A$6:$A$1340,A161,表2.2024年公共财政支出决算表!$E$6:$E$1340)</f>
        <v>0</v>
      </c>
      <c r="D161" s="302">
        <f>ROUND(SUMIF('表10-1.政府预算科目明细表'!$A$3:$A$375,A161,'表10-1.政府预算科目明细表'!$C$3:$C$375)/10000,0)</f>
        <v>0</v>
      </c>
      <c r="E161" s="486">
        <f t="shared" si="27"/>
        <v>0</v>
      </c>
      <c r="F161" s="487" t="str">
        <f t="shared" si="22"/>
        <v/>
      </c>
      <c r="G161" s="22" t="str">
        <f t="shared" si="23"/>
        <v>否</v>
      </c>
      <c r="H161" s="488" t="str">
        <f t="shared" si="20"/>
        <v>项</v>
      </c>
      <c r="I161" s="488" t="str">
        <f t="shared" si="24"/>
        <v>20128</v>
      </c>
      <c r="J161" s="229"/>
      <c r="K161" s="229"/>
      <c r="L161" s="229"/>
    </row>
    <row r="162" s="432" customFormat="1" ht="15.75" hidden="1" spans="1:20">
      <c r="A162" s="280" t="s">
        <v>4850</v>
      </c>
      <c r="B162" s="281" t="s">
        <v>252</v>
      </c>
      <c r="C162" s="302">
        <f>SUMIF(表2.2024年公共财政支出决算表!$A$6:$A$1340,A162,表2.2024年公共财政支出决算表!$E$6:$E$1340)</f>
        <v>0</v>
      </c>
      <c r="D162" s="302">
        <f>ROUND(SUMIF('表10-1.政府预算科目明细表'!$A$3:$A$375,A162,'表10-1.政府预算科目明细表'!$C$3:$C$375)/10000,0)</f>
        <v>0</v>
      </c>
      <c r="E162" s="352">
        <f t="shared" si="27"/>
        <v>0</v>
      </c>
      <c r="F162" s="352" t="str">
        <f t="shared" si="22"/>
        <v/>
      </c>
      <c r="G162" s="22" t="str">
        <f t="shared" si="23"/>
        <v>否</v>
      </c>
      <c r="H162" s="485" t="str">
        <f t="shared" si="20"/>
        <v>项</v>
      </c>
      <c r="I162" s="485" t="str">
        <f t="shared" si="24"/>
        <v>20128</v>
      </c>
      <c r="J162" s="229"/>
      <c r="K162" s="229"/>
      <c r="L162" s="229"/>
      <c r="T162" s="429"/>
    </row>
    <row r="163" s="437" customFormat="1" ht="25.5" spans="1:13">
      <c r="A163" s="278" t="s">
        <v>4851</v>
      </c>
      <c r="B163" s="279" t="s">
        <v>4852</v>
      </c>
      <c r="C163" s="299">
        <f ca="1">SUMIF($I164:$I$1455,$A163,C164:C$1455)</f>
        <v>593</v>
      </c>
      <c r="D163" s="299">
        <f>SUMIF($I164:$I$1455,$A163,D164:D$1455)</f>
        <v>628</v>
      </c>
      <c r="E163" s="299">
        <f ca="1">SUMIF($I164:$I$1455,$A163,E164:E$1455)</f>
        <v>35</v>
      </c>
      <c r="F163" s="483" t="str">
        <f ca="1" t="shared" si="22"/>
        <v>5.9%</v>
      </c>
      <c r="G163" s="22" t="str">
        <f ca="1" t="shared" si="23"/>
        <v>是</v>
      </c>
      <c r="H163" s="484" t="str">
        <f t="shared" si="20"/>
        <v>款</v>
      </c>
      <c r="I163" s="484" t="str">
        <f t="shared" si="24"/>
        <v>201</v>
      </c>
      <c r="M163" s="489">
        <v>1</v>
      </c>
    </row>
    <row r="164" s="429" customFormat="1" ht="25.5" spans="1:20">
      <c r="A164" s="280" t="s">
        <v>4853</v>
      </c>
      <c r="B164" s="281" t="s">
        <v>12</v>
      </c>
      <c r="C164" s="302">
        <f>SUMIF(表2.2024年公共财政支出决算表!$A$6:$A$1340,A164,表2.2024年公共财政支出决算表!$E$6:$E$1340)</f>
        <v>492</v>
      </c>
      <c r="D164" s="302">
        <f>ROUND(SUMIF('表10-1.政府预算科目明细表'!$A$3:$A$375,A164,'表10-1.政府预算科目明细表'!$C$3:$C$375)/10000,0)</f>
        <v>504</v>
      </c>
      <c r="E164" s="352">
        <f t="shared" ref="E164:E169" si="28">D164-C164</f>
        <v>12</v>
      </c>
      <c r="F164" s="352" t="str">
        <f t="shared" si="22"/>
        <v>2.4%</v>
      </c>
      <c r="G164" s="22" t="str">
        <f t="shared" si="23"/>
        <v>是</v>
      </c>
      <c r="H164" s="485" t="str">
        <f t="shared" si="20"/>
        <v>项</v>
      </c>
      <c r="I164" s="485" t="str">
        <f t="shared" si="24"/>
        <v>20129</v>
      </c>
      <c r="J164" s="229"/>
      <c r="K164" s="229"/>
      <c r="L164" s="229"/>
      <c r="M164" s="489">
        <v>1</v>
      </c>
      <c r="N164" s="440"/>
      <c r="O164" s="440"/>
      <c r="P164" s="440"/>
      <c r="Q164" s="440"/>
      <c r="R164" s="440"/>
      <c r="S164" s="440"/>
      <c r="T164" s="440"/>
    </row>
    <row r="165" s="429" customFormat="1" ht="25.5" spans="1:13">
      <c r="A165" s="280" t="s">
        <v>4854</v>
      </c>
      <c r="B165" s="281" t="s">
        <v>14</v>
      </c>
      <c r="C165" s="302">
        <f>SUMIF(表2.2024年公共财政支出决算表!$A$6:$A$1340,A165,表2.2024年公共财政支出决算表!$E$6:$E$1340)</f>
        <v>101</v>
      </c>
      <c r="D165" s="302">
        <f>ROUND(SUMIF('表10-1.政府预算科目明细表'!$A$3:$A$375,A165,'表10-1.政府预算科目明细表'!$C$3:$C$375)/10000,0)</f>
        <v>124</v>
      </c>
      <c r="E165" s="352">
        <f t="shared" si="28"/>
        <v>23</v>
      </c>
      <c r="F165" s="352" t="str">
        <f t="shared" si="22"/>
        <v>22.8%</v>
      </c>
      <c r="G165" s="22" t="str">
        <f t="shared" si="23"/>
        <v>是</v>
      </c>
      <c r="H165" s="485" t="str">
        <f t="shared" si="20"/>
        <v>项</v>
      </c>
      <c r="I165" s="485" t="str">
        <f t="shared" si="24"/>
        <v>20129</v>
      </c>
      <c r="J165" s="229"/>
      <c r="K165" s="229"/>
      <c r="L165" s="229"/>
      <c r="M165" s="489">
        <v>1</v>
      </c>
    </row>
    <row r="166" s="435" customFormat="1" ht="15.75" hidden="1" spans="1:12">
      <c r="A166" s="306" t="s">
        <v>4855</v>
      </c>
      <c r="B166" s="307" t="s">
        <v>16</v>
      </c>
      <c r="C166" s="302">
        <f>SUMIF(表2.2024年公共财政支出决算表!$A$6:$A$1340,A166,表2.2024年公共财政支出决算表!$E$6:$E$1340)</f>
        <v>0</v>
      </c>
      <c r="D166" s="302">
        <f>ROUND(SUMIF('表10-1.政府预算科目明细表'!$A$3:$A$375,A166,'表10-1.政府预算科目明细表'!$C$3:$C$375)/10000,0)</f>
        <v>0</v>
      </c>
      <c r="E166" s="486">
        <f t="shared" si="28"/>
        <v>0</v>
      </c>
      <c r="F166" s="487" t="str">
        <f t="shared" si="22"/>
        <v/>
      </c>
      <c r="G166" s="22" t="str">
        <f t="shared" si="23"/>
        <v>否</v>
      </c>
      <c r="H166" s="488" t="str">
        <f t="shared" si="20"/>
        <v>项</v>
      </c>
      <c r="I166" s="488" t="str">
        <f t="shared" si="24"/>
        <v>20129</v>
      </c>
      <c r="J166" s="229"/>
      <c r="K166" s="229"/>
      <c r="L166" s="229"/>
    </row>
    <row r="167" s="435" customFormat="1" ht="15.75" hidden="1" spans="1:12">
      <c r="A167" s="306" t="s">
        <v>4856</v>
      </c>
      <c r="B167" s="307" t="s">
        <v>259</v>
      </c>
      <c r="C167" s="302">
        <f>SUMIF(表2.2024年公共财政支出决算表!$A$6:$A$1340,A167,表2.2024年公共财政支出决算表!$E$6:$E$1340)</f>
        <v>0</v>
      </c>
      <c r="D167" s="302">
        <f>ROUND(SUMIF('表10-1.政府预算科目明细表'!$A$3:$A$375,A167,'表10-1.政府预算科目明细表'!$C$3:$C$375)/10000,0)</f>
        <v>0</v>
      </c>
      <c r="E167" s="486">
        <f t="shared" si="28"/>
        <v>0</v>
      </c>
      <c r="F167" s="487" t="str">
        <f t="shared" si="22"/>
        <v/>
      </c>
      <c r="G167" s="22" t="str">
        <f t="shared" si="23"/>
        <v>否</v>
      </c>
      <c r="H167" s="488" t="str">
        <f t="shared" si="20"/>
        <v>项</v>
      </c>
      <c r="I167" s="488" t="str">
        <f t="shared" si="24"/>
        <v>20129</v>
      </c>
      <c r="J167" s="229"/>
      <c r="K167" s="229"/>
      <c r="L167" s="229"/>
    </row>
    <row r="168" s="435" customFormat="1" ht="15.75" hidden="1" spans="1:12">
      <c r="A168" s="306" t="s">
        <v>4858</v>
      </c>
      <c r="B168" s="307" t="s">
        <v>30</v>
      </c>
      <c r="C168" s="302">
        <f>SUMIF(表2.2024年公共财政支出决算表!$A$6:$A$1340,A168,表2.2024年公共财政支出决算表!$E$6:$E$1340)</f>
        <v>0</v>
      </c>
      <c r="D168" s="302">
        <f>ROUND(SUMIF('表10-1.政府预算科目明细表'!$A$3:$A$375,A168,'表10-1.政府预算科目明细表'!$C$3:$C$375)/10000,0)</f>
        <v>0</v>
      </c>
      <c r="E168" s="486">
        <f t="shared" si="28"/>
        <v>0</v>
      </c>
      <c r="F168" s="487" t="str">
        <f t="shared" si="22"/>
        <v/>
      </c>
      <c r="G168" s="22" t="str">
        <f t="shared" si="23"/>
        <v>否</v>
      </c>
      <c r="H168" s="488" t="str">
        <f t="shared" si="20"/>
        <v>项</v>
      </c>
      <c r="I168" s="488" t="str">
        <f t="shared" si="24"/>
        <v>20129</v>
      </c>
      <c r="J168" s="229"/>
      <c r="K168" s="229"/>
      <c r="L168" s="229"/>
    </row>
    <row r="169" s="435" customFormat="1" ht="15.75" hidden="1" spans="1:12">
      <c r="A169" s="306" t="s">
        <v>4859</v>
      </c>
      <c r="B169" s="307" t="s">
        <v>262</v>
      </c>
      <c r="C169" s="302">
        <f>SUMIF(表2.2024年公共财政支出决算表!$A$6:$A$1340,A169,表2.2024年公共财政支出决算表!$E$6:$E$1340)</f>
        <v>0</v>
      </c>
      <c r="D169" s="302">
        <f>ROUND(SUMIF('表10-1.政府预算科目明细表'!$A$3:$A$375,A169,'表10-1.政府预算科目明细表'!$C$3:$C$375)/10000,0)</f>
        <v>0</v>
      </c>
      <c r="E169" s="486">
        <f t="shared" si="28"/>
        <v>0</v>
      </c>
      <c r="F169" s="487" t="str">
        <f t="shared" si="22"/>
        <v/>
      </c>
      <c r="G169" s="22" t="str">
        <f t="shared" si="23"/>
        <v>否</v>
      </c>
      <c r="H169" s="488" t="str">
        <f t="shared" si="20"/>
        <v>项</v>
      </c>
      <c r="I169" s="488" t="str">
        <f t="shared" si="24"/>
        <v>20129</v>
      </c>
      <c r="J169" s="229"/>
      <c r="K169" s="229"/>
      <c r="L169" s="229"/>
    </row>
    <row r="170" s="437" customFormat="1" ht="31.5" spans="1:13">
      <c r="A170" s="278" t="s">
        <v>4861</v>
      </c>
      <c r="B170" s="279" t="s">
        <v>4862</v>
      </c>
      <c r="C170" s="299">
        <f ca="1">SUMIF($I171:$I$1455,$A170,C171:C$1455)</f>
        <v>2462</v>
      </c>
      <c r="D170" s="299">
        <f>SUMIF($I171:$I$1455,$A170,D171:D$1455)</f>
        <v>2367</v>
      </c>
      <c r="E170" s="299">
        <f ca="1">SUMIF($I171:$I$1455,$A170,E171:E$1455)</f>
        <v>-95</v>
      </c>
      <c r="F170" s="483" t="str">
        <f ca="1" t="shared" si="22"/>
        <v>-3.9%</v>
      </c>
      <c r="G170" s="22" t="str">
        <f ca="1" t="shared" si="23"/>
        <v>是</v>
      </c>
      <c r="H170" s="484" t="str">
        <f t="shared" si="20"/>
        <v>款</v>
      </c>
      <c r="I170" s="484" t="str">
        <f t="shared" si="24"/>
        <v>201</v>
      </c>
      <c r="M170" s="489">
        <v>1</v>
      </c>
    </row>
    <row r="171" s="429" customFormat="1" ht="25.5" spans="1:20">
      <c r="A171" s="280" t="s">
        <v>4863</v>
      </c>
      <c r="B171" s="281" t="s">
        <v>12</v>
      </c>
      <c r="C171" s="302">
        <f>SUMIF(表2.2024年公共财政支出决算表!$A$6:$A$1340,A171,表2.2024年公共财政支出决算表!$E$6:$E$1340)</f>
        <v>2107</v>
      </c>
      <c r="D171" s="302">
        <f>ROUND(SUMIF('表10-1.政府预算科目明细表'!$A$3:$A$375,A171,'表10-1.政府预算科目明细表'!$C$3:$C$375)/10000,0)</f>
        <v>2185</v>
      </c>
      <c r="E171" s="352">
        <f t="shared" ref="E171:E176" si="29">D171-C171</f>
        <v>78</v>
      </c>
      <c r="F171" s="352" t="str">
        <f t="shared" si="22"/>
        <v>3.7%</v>
      </c>
      <c r="G171" s="22" t="str">
        <f t="shared" si="23"/>
        <v>是</v>
      </c>
      <c r="H171" s="485" t="str">
        <f t="shared" si="20"/>
        <v>项</v>
      </c>
      <c r="I171" s="485" t="str">
        <f t="shared" si="24"/>
        <v>20131</v>
      </c>
      <c r="J171" s="229"/>
      <c r="K171" s="229"/>
      <c r="L171" s="229"/>
      <c r="M171" s="489">
        <v>1</v>
      </c>
      <c r="N171" s="440"/>
      <c r="O171" s="440"/>
      <c r="P171" s="440"/>
      <c r="Q171" s="440"/>
      <c r="R171" s="440"/>
      <c r="S171" s="440"/>
      <c r="T171" s="440"/>
    </row>
    <row r="172" s="429" customFormat="1" ht="25.5" spans="1:13">
      <c r="A172" s="280" t="s">
        <v>4864</v>
      </c>
      <c r="B172" s="281" t="s">
        <v>14</v>
      </c>
      <c r="C172" s="302">
        <f>SUMIF(表2.2024年公共财政支出决算表!$A$6:$A$1340,A172,表2.2024年公共财政支出决算表!$E$6:$E$1340)</f>
        <v>275</v>
      </c>
      <c r="D172" s="302">
        <f>ROUND(SUMIF('表10-1.政府预算科目明细表'!$A$3:$A$375,A172,'表10-1.政府预算科目明细表'!$C$3:$C$375)/10000,0)</f>
        <v>182</v>
      </c>
      <c r="E172" s="352">
        <f t="shared" si="29"/>
        <v>-93</v>
      </c>
      <c r="F172" s="352" t="str">
        <f t="shared" si="22"/>
        <v>-33.8%</v>
      </c>
      <c r="G172" s="22" t="str">
        <f t="shared" si="23"/>
        <v>是</v>
      </c>
      <c r="H172" s="485" t="str">
        <f t="shared" si="20"/>
        <v>项</v>
      </c>
      <c r="I172" s="485" t="str">
        <f t="shared" si="24"/>
        <v>20131</v>
      </c>
      <c r="J172" s="229"/>
      <c r="K172" s="229"/>
      <c r="L172" s="229"/>
      <c r="M172" s="489">
        <v>1</v>
      </c>
    </row>
    <row r="173" s="435" customFormat="1" ht="15.75" hidden="1" spans="1:12">
      <c r="A173" s="306" t="s">
        <v>4865</v>
      </c>
      <c r="B173" s="307" t="s">
        <v>16</v>
      </c>
      <c r="C173" s="302">
        <f>SUMIF(表2.2024年公共财政支出决算表!$A$6:$A$1340,A173,表2.2024年公共财政支出决算表!$E$6:$E$1340)</f>
        <v>0</v>
      </c>
      <c r="D173" s="302">
        <f>ROUND(SUMIF('表10-1.政府预算科目明细表'!$A$3:$A$375,A173,'表10-1.政府预算科目明细表'!$C$3:$C$375)/10000,0)</f>
        <v>0</v>
      </c>
      <c r="E173" s="486">
        <f t="shared" si="29"/>
        <v>0</v>
      </c>
      <c r="F173" s="487" t="str">
        <f t="shared" si="22"/>
        <v/>
      </c>
      <c r="G173" s="22" t="str">
        <f t="shared" si="23"/>
        <v>否</v>
      </c>
      <c r="H173" s="488" t="str">
        <f t="shared" si="20"/>
        <v>项</v>
      </c>
      <c r="I173" s="488" t="str">
        <f t="shared" si="24"/>
        <v>20131</v>
      </c>
      <c r="J173" s="229"/>
      <c r="K173" s="229"/>
      <c r="L173" s="229"/>
    </row>
    <row r="174" s="435" customFormat="1" ht="25.5" spans="1:13">
      <c r="A174" s="306" t="s">
        <v>4866</v>
      </c>
      <c r="B174" s="307" t="s">
        <v>269</v>
      </c>
      <c r="C174" s="302">
        <f>SUMIF(表2.2024年公共财政支出决算表!$A$6:$A$1340,A174,表2.2024年公共财政支出决算表!$E$6:$E$1340)</f>
        <v>80</v>
      </c>
      <c r="D174" s="302">
        <f>ROUND(SUMIF('表10-1.政府预算科目明细表'!$A$3:$A$375,A174,'表10-1.政府预算科目明细表'!$C$3:$C$375)/10000,0)</f>
        <v>0</v>
      </c>
      <c r="E174" s="486">
        <f t="shared" si="29"/>
        <v>-80</v>
      </c>
      <c r="F174" s="487" t="str">
        <f t="shared" si="22"/>
        <v>-100.0%</v>
      </c>
      <c r="G174" s="22" t="str">
        <f t="shared" si="23"/>
        <v>是</v>
      </c>
      <c r="H174" s="488" t="str">
        <f t="shared" si="20"/>
        <v>项</v>
      </c>
      <c r="I174" s="488" t="str">
        <f t="shared" si="24"/>
        <v>20131</v>
      </c>
      <c r="J174" s="229"/>
      <c r="K174" s="229"/>
      <c r="L174" s="229"/>
      <c r="M174" s="489">
        <v>1</v>
      </c>
    </row>
    <row r="175" s="435" customFormat="1" ht="15.75" hidden="1" spans="1:12">
      <c r="A175" s="306" t="s">
        <v>4867</v>
      </c>
      <c r="B175" s="307" t="s">
        <v>30</v>
      </c>
      <c r="C175" s="302">
        <f>SUMIF(表2.2024年公共财政支出决算表!$A$6:$A$1340,A175,表2.2024年公共财政支出决算表!$E$6:$E$1340)</f>
        <v>0</v>
      </c>
      <c r="D175" s="302">
        <f>ROUND(SUMIF('表10-1.政府预算科目明细表'!$A$3:$A$375,A175,'表10-1.政府预算科目明细表'!$C$3:$C$375)/10000,0)</f>
        <v>0</v>
      </c>
      <c r="E175" s="486">
        <f t="shared" si="29"/>
        <v>0</v>
      </c>
      <c r="F175" s="487" t="str">
        <f t="shared" si="22"/>
        <v/>
      </c>
      <c r="G175" s="22" t="str">
        <f t="shared" si="23"/>
        <v>否</v>
      </c>
      <c r="H175" s="488" t="str">
        <f t="shared" si="20"/>
        <v>项</v>
      </c>
      <c r="I175" s="488" t="str">
        <f t="shared" si="24"/>
        <v>20131</v>
      </c>
      <c r="J175" s="229"/>
      <c r="K175" s="229"/>
      <c r="L175" s="229"/>
    </row>
    <row r="176" s="435" customFormat="1" ht="31.5" hidden="1" spans="1:12">
      <c r="A176" s="306" t="s">
        <v>4868</v>
      </c>
      <c r="B176" s="307" t="s">
        <v>7723</v>
      </c>
      <c r="C176" s="302">
        <f>SUMIF(表2.2024年公共财政支出决算表!$A$6:$A$1340,A176,表2.2024年公共财政支出决算表!$E$6:$E$1340)</f>
        <v>0</v>
      </c>
      <c r="D176" s="302">
        <f>ROUND(SUMIF('表10-1.政府预算科目明细表'!$A$3:$A$375,A176,'表10-1.政府预算科目明细表'!$C$3:$C$375)/10000,0)</f>
        <v>0</v>
      </c>
      <c r="E176" s="486">
        <f t="shared" si="29"/>
        <v>0</v>
      </c>
      <c r="F176" s="487" t="str">
        <f t="shared" si="22"/>
        <v/>
      </c>
      <c r="G176" s="22" t="str">
        <f t="shared" si="23"/>
        <v>否</v>
      </c>
      <c r="H176" s="488" t="str">
        <f t="shared" si="20"/>
        <v>项</v>
      </c>
      <c r="I176" s="488" t="str">
        <f t="shared" si="24"/>
        <v>20131</v>
      </c>
      <c r="J176" s="229"/>
      <c r="K176" s="229"/>
      <c r="L176" s="229"/>
    </row>
    <row r="177" s="437" customFormat="1" ht="25.5" spans="1:13">
      <c r="A177" s="278" t="s">
        <v>4870</v>
      </c>
      <c r="B177" s="279" t="s">
        <v>274</v>
      </c>
      <c r="C177" s="299">
        <f ca="1">SUMIF($I178:$I$1455,$A177,C178:C$1455)</f>
        <v>528</v>
      </c>
      <c r="D177" s="299">
        <f>SUMIF($I178:$I$1455,$A177,D178:D$1455)</f>
        <v>730</v>
      </c>
      <c r="E177" s="299">
        <f ca="1">SUMIF($I178:$I$1455,$A177,E178:E$1455)</f>
        <v>202</v>
      </c>
      <c r="F177" s="483" t="str">
        <f ca="1" t="shared" si="22"/>
        <v>38.3%</v>
      </c>
      <c r="G177" s="22" t="str">
        <f ca="1" t="shared" si="23"/>
        <v>是</v>
      </c>
      <c r="H177" s="484" t="str">
        <f t="shared" si="20"/>
        <v>款</v>
      </c>
      <c r="I177" s="484" t="str">
        <f t="shared" si="24"/>
        <v>201</v>
      </c>
      <c r="M177" s="489">
        <v>1</v>
      </c>
    </row>
    <row r="178" s="429" customFormat="1" ht="25.5" spans="1:20">
      <c r="A178" s="280" t="s">
        <v>4871</v>
      </c>
      <c r="B178" s="281" t="s">
        <v>12</v>
      </c>
      <c r="C178" s="302">
        <f>SUMIF(表2.2024年公共财政支出决算表!$A$6:$A$1340,A178,表2.2024年公共财政支出决算表!$E$6:$E$1340)</f>
        <v>406</v>
      </c>
      <c r="D178" s="302">
        <f>ROUND(SUMIF('表10-1.政府预算科目明细表'!$A$3:$A$375,A178,'表10-1.政府预算科目明细表'!$C$3:$C$375)/10000,0)</f>
        <v>459</v>
      </c>
      <c r="E178" s="352">
        <f t="shared" ref="E178:E183" si="30">D178-C178</f>
        <v>53</v>
      </c>
      <c r="F178" s="352" t="str">
        <f t="shared" si="22"/>
        <v>13.1%</v>
      </c>
      <c r="G178" s="22" t="str">
        <f t="shared" si="23"/>
        <v>是</v>
      </c>
      <c r="H178" s="485" t="str">
        <f t="shared" si="20"/>
        <v>项</v>
      </c>
      <c r="I178" s="485" t="str">
        <f t="shared" si="24"/>
        <v>20132</v>
      </c>
      <c r="J178" s="229"/>
      <c r="K178" s="229"/>
      <c r="L178" s="229"/>
      <c r="M178" s="489">
        <v>1</v>
      </c>
      <c r="N178" s="440"/>
      <c r="O178" s="440"/>
      <c r="P178" s="440"/>
      <c r="Q178" s="440"/>
      <c r="R178" s="440"/>
      <c r="S178" s="440"/>
      <c r="T178" s="440"/>
    </row>
    <row r="179" s="429" customFormat="1" ht="25.5" spans="1:13">
      <c r="A179" s="280" t="s">
        <v>4872</v>
      </c>
      <c r="B179" s="281" t="s">
        <v>14</v>
      </c>
      <c r="C179" s="302">
        <f>SUMIF(表2.2024年公共财政支出决算表!$A$6:$A$1340,A179,表2.2024年公共财政支出决算表!$E$6:$E$1340)</f>
        <v>122</v>
      </c>
      <c r="D179" s="302">
        <f>ROUND(SUMIF('表10-1.政府预算科目明细表'!$A$3:$A$375,A179,'表10-1.政府预算科目明细表'!$C$3:$C$375)/10000,0)</f>
        <v>271</v>
      </c>
      <c r="E179" s="352">
        <f t="shared" si="30"/>
        <v>149</v>
      </c>
      <c r="F179" s="352" t="str">
        <f t="shared" si="22"/>
        <v>122.1%</v>
      </c>
      <c r="G179" s="22" t="str">
        <f t="shared" si="23"/>
        <v>是</v>
      </c>
      <c r="H179" s="485" t="str">
        <f t="shared" si="20"/>
        <v>项</v>
      </c>
      <c r="I179" s="485" t="str">
        <f t="shared" si="24"/>
        <v>20132</v>
      </c>
      <c r="J179" s="229"/>
      <c r="K179" s="229"/>
      <c r="L179" s="229"/>
      <c r="M179" s="489">
        <v>1</v>
      </c>
    </row>
    <row r="180" s="435" customFormat="1" ht="15.75" hidden="1" spans="1:12">
      <c r="A180" s="306" t="s">
        <v>4873</v>
      </c>
      <c r="B180" s="307" t="s">
        <v>16</v>
      </c>
      <c r="C180" s="302">
        <f>SUMIF(表2.2024年公共财政支出决算表!$A$6:$A$1340,A180,表2.2024年公共财政支出决算表!$E$6:$E$1340)</f>
        <v>0</v>
      </c>
      <c r="D180" s="302">
        <f>ROUND(SUMIF('表10-1.政府预算科目明细表'!$A$3:$A$375,A180,'表10-1.政府预算科目明细表'!$C$3:$C$375)/10000,0)</f>
        <v>0</v>
      </c>
      <c r="E180" s="486">
        <f t="shared" si="30"/>
        <v>0</v>
      </c>
      <c r="F180" s="487" t="str">
        <f t="shared" si="22"/>
        <v/>
      </c>
      <c r="G180" s="22" t="str">
        <f t="shared" si="23"/>
        <v>否</v>
      </c>
      <c r="H180" s="488" t="str">
        <f t="shared" si="20"/>
        <v>项</v>
      </c>
      <c r="I180" s="488" t="str">
        <f t="shared" si="24"/>
        <v>20132</v>
      </c>
      <c r="J180" s="229"/>
      <c r="K180" s="229"/>
      <c r="L180" s="229"/>
    </row>
    <row r="181" s="435" customFormat="1" ht="15.75" hidden="1" spans="1:12">
      <c r="A181" s="306" t="s">
        <v>4874</v>
      </c>
      <c r="B181" s="307" t="s">
        <v>279</v>
      </c>
      <c r="C181" s="302">
        <f>SUMIF(表2.2024年公共财政支出决算表!$A$6:$A$1340,A181,表2.2024年公共财政支出决算表!$E$6:$E$1340)</f>
        <v>0</v>
      </c>
      <c r="D181" s="302">
        <f>ROUND(SUMIF('表10-1.政府预算科目明细表'!$A$3:$A$375,A181,'表10-1.政府预算科目明细表'!$C$3:$C$375)/10000,0)</f>
        <v>0</v>
      </c>
      <c r="E181" s="486">
        <f t="shared" si="30"/>
        <v>0</v>
      </c>
      <c r="F181" s="487" t="str">
        <f t="shared" si="22"/>
        <v/>
      </c>
      <c r="G181" s="22" t="str">
        <f t="shared" si="23"/>
        <v>否</v>
      </c>
      <c r="H181" s="488" t="str">
        <f t="shared" si="20"/>
        <v>项</v>
      </c>
      <c r="I181" s="488" t="str">
        <f t="shared" si="24"/>
        <v>20132</v>
      </c>
      <c r="J181" s="229"/>
      <c r="K181" s="229"/>
      <c r="L181" s="229"/>
    </row>
    <row r="182" s="435" customFormat="1" ht="15.75" hidden="1" spans="1:12">
      <c r="A182" s="306" t="s">
        <v>4876</v>
      </c>
      <c r="B182" s="307" t="s">
        <v>30</v>
      </c>
      <c r="C182" s="302">
        <f>SUMIF(表2.2024年公共财政支出决算表!$A$6:$A$1340,A182,表2.2024年公共财政支出决算表!$E$6:$E$1340)</f>
        <v>0</v>
      </c>
      <c r="D182" s="302">
        <f>ROUND(SUMIF('表10-1.政府预算科目明细表'!$A$3:$A$375,A182,'表10-1.政府预算科目明细表'!$C$3:$C$375)/10000,0)</f>
        <v>0</v>
      </c>
      <c r="E182" s="486">
        <f t="shared" si="30"/>
        <v>0</v>
      </c>
      <c r="F182" s="487" t="str">
        <f t="shared" si="22"/>
        <v/>
      </c>
      <c r="G182" s="22" t="str">
        <f t="shared" si="23"/>
        <v>否</v>
      </c>
      <c r="H182" s="488" t="str">
        <f t="shared" si="20"/>
        <v>项</v>
      </c>
      <c r="I182" s="488" t="str">
        <f t="shared" si="24"/>
        <v>20132</v>
      </c>
      <c r="J182" s="229"/>
      <c r="K182" s="229"/>
      <c r="L182" s="229"/>
    </row>
    <row r="183" s="435" customFormat="1" ht="15.75" hidden="1" spans="1:12">
      <c r="A183" s="306" t="s">
        <v>4877</v>
      </c>
      <c r="B183" s="307" t="s">
        <v>282</v>
      </c>
      <c r="C183" s="302">
        <f>SUMIF(表2.2024年公共财政支出决算表!$A$6:$A$1340,A183,表2.2024年公共财政支出决算表!$E$6:$E$1340)</f>
        <v>0</v>
      </c>
      <c r="D183" s="302">
        <f>ROUND(SUMIF('表10-1.政府预算科目明细表'!$A$3:$A$375,A183,'表10-1.政府预算科目明细表'!$C$3:$C$375)/10000,0)</f>
        <v>0</v>
      </c>
      <c r="E183" s="486">
        <f t="shared" si="30"/>
        <v>0</v>
      </c>
      <c r="F183" s="487" t="str">
        <f t="shared" si="22"/>
        <v/>
      </c>
      <c r="G183" s="22" t="str">
        <f t="shared" si="23"/>
        <v>否</v>
      </c>
      <c r="H183" s="488" t="str">
        <f t="shared" si="20"/>
        <v>项</v>
      </c>
      <c r="I183" s="488" t="str">
        <f t="shared" si="24"/>
        <v>20132</v>
      </c>
      <c r="J183" s="229"/>
      <c r="K183" s="229"/>
      <c r="L183" s="229"/>
    </row>
    <row r="184" s="437" customFormat="1" ht="25.5" spans="1:13">
      <c r="A184" s="278" t="s">
        <v>4878</v>
      </c>
      <c r="B184" s="279" t="s">
        <v>284</v>
      </c>
      <c r="C184" s="299">
        <f ca="1">SUMIF($I185:$I$1455,$A184,C185:C$1455)</f>
        <v>277</v>
      </c>
      <c r="D184" s="299">
        <f>SUMIF($I185:$I$1455,$A184,D185:D$1455)</f>
        <v>262</v>
      </c>
      <c r="E184" s="299">
        <f ca="1">SUMIF($I185:$I$1455,$A184,E185:E$1455)</f>
        <v>-15</v>
      </c>
      <c r="F184" s="483" t="str">
        <f ca="1" t="shared" si="22"/>
        <v>-5.4%</v>
      </c>
      <c r="G184" s="22" t="str">
        <f ca="1" t="shared" si="23"/>
        <v>是</v>
      </c>
      <c r="H184" s="484" t="str">
        <f t="shared" si="20"/>
        <v>款</v>
      </c>
      <c r="I184" s="484" t="str">
        <f t="shared" si="24"/>
        <v>201</v>
      </c>
      <c r="M184" s="489">
        <v>1</v>
      </c>
    </row>
    <row r="185" s="429" customFormat="1" ht="25.5" spans="1:20">
      <c r="A185" s="280" t="s">
        <v>4879</v>
      </c>
      <c r="B185" s="281" t="s">
        <v>12</v>
      </c>
      <c r="C185" s="302">
        <f>SUMIF(表2.2024年公共财政支出决算表!$A$6:$A$1340,A185,表2.2024年公共财政支出决算表!$E$6:$E$1340)</f>
        <v>227</v>
      </c>
      <c r="D185" s="302">
        <f>ROUND(SUMIF('表10-1.政府预算科目明细表'!$A$3:$A$375,A185,'表10-1.政府预算科目明细表'!$C$3:$C$375)/10000,0)</f>
        <v>232</v>
      </c>
      <c r="E185" s="352">
        <f t="shared" ref="E185:E190" si="31">D185-C185</f>
        <v>5</v>
      </c>
      <c r="F185" s="352" t="str">
        <f t="shared" si="22"/>
        <v>2.2%</v>
      </c>
      <c r="G185" s="22" t="str">
        <f t="shared" si="23"/>
        <v>是</v>
      </c>
      <c r="H185" s="485" t="str">
        <f t="shared" si="20"/>
        <v>项</v>
      </c>
      <c r="I185" s="485" t="str">
        <f t="shared" si="24"/>
        <v>20133</v>
      </c>
      <c r="J185" s="229"/>
      <c r="K185" s="229"/>
      <c r="L185" s="229"/>
      <c r="M185" s="489">
        <v>1</v>
      </c>
      <c r="N185" s="440"/>
      <c r="O185" s="440"/>
      <c r="P185" s="440"/>
      <c r="Q185" s="440"/>
      <c r="R185" s="440"/>
      <c r="S185" s="440"/>
      <c r="T185" s="440"/>
    </row>
    <row r="186" s="429" customFormat="1" ht="25.5" spans="1:13">
      <c r="A186" s="280" t="s">
        <v>4880</v>
      </c>
      <c r="B186" s="281" t="s">
        <v>14</v>
      </c>
      <c r="C186" s="302">
        <f>SUMIF(表2.2024年公共财政支出决算表!$A$6:$A$1340,A186,表2.2024年公共财政支出决算表!$E$6:$E$1340)</f>
        <v>50</v>
      </c>
      <c r="D186" s="302">
        <f>ROUND(SUMIF('表10-1.政府预算科目明细表'!$A$3:$A$375,A186,'表10-1.政府预算科目明细表'!$C$3:$C$375)/10000,0)</f>
        <v>30</v>
      </c>
      <c r="E186" s="352">
        <f t="shared" si="31"/>
        <v>-20</v>
      </c>
      <c r="F186" s="352" t="str">
        <f t="shared" si="22"/>
        <v>-40.0%</v>
      </c>
      <c r="G186" s="22" t="str">
        <f t="shared" si="23"/>
        <v>是</v>
      </c>
      <c r="H186" s="485" t="str">
        <f t="shared" si="20"/>
        <v>项</v>
      </c>
      <c r="I186" s="485" t="str">
        <f t="shared" si="24"/>
        <v>20133</v>
      </c>
      <c r="J186" s="229"/>
      <c r="K186" s="229"/>
      <c r="L186" s="229"/>
      <c r="M186" s="489">
        <v>1</v>
      </c>
    </row>
    <row r="187" s="435" customFormat="1" ht="15.75" hidden="1" spans="1:12">
      <c r="A187" s="306" t="s">
        <v>4881</v>
      </c>
      <c r="B187" s="307" t="s">
        <v>16</v>
      </c>
      <c r="C187" s="302">
        <f>SUMIF(表2.2024年公共财政支出决算表!$A$6:$A$1340,A187,表2.2024年公共财政支出决算表!$E$6:$E$1340)</f>
        <v>0</v>
      </c>
      <c r="D187" s="302">
        <f>ROUND(SUMIF('表10-1.政府预算科目明细表'!$A$3:$A$375,A187,'表10-1.政府预算科目明细表'!$C$3:$C$375)/10000,0)</f>
        <v>0</v>
      </c>
      <c r="E187" s="486">
        <f t="shared" si="31"/>
        <v>0</v>
      </c>
      <c r="F187" s="487" t="str">
        <f t="shared" si="22"/>
        <v/>
      </c>
      <c r="G187" s="22" t="str">
        <f t="shared" si="23"/>
        <v>否</v>
      </c>
      <c r="H187" s="488" t="str">
        <f t="shared" si="20"/>
        <v>项</v>
      </c>
      <c r="I187" s="488" t="str">
        <f t="shared" si="24"/>
        <v>20133</v>
      </c>
      <c r="J187" s="229"/>
      <c r="K187" s="229"/>
      <c r="L187" s="229"/>
    </row>
    <row r="188" s="435" customFormat="1" ht="15.75" hidden="1" spans="1:12">
      <c r="A188" s="306" t="s">
        <v>4882</v>
      </c>
      <c r="B188" s="307" t="s">
        <v>289</v>
      </c>
      <c r="C188" s="302">
        <f>SUMIF(表2.2024年公共财政支出决算表!$A$6:$A$1340,A188,表2.2024年公共财政支出决算表!$E$6:$E$1340)</f>
        <v>0</v>
      </c>
      <c r="D188" s="302">
        <f>ROUND(SUMIF('表10-1.政府预算科目明细表'!$A$3:$A$375,A188,'表10-1.政府预算科目明细表'!$C$3:$C$375)/10000,0)</f>
        <v>0</v>
      </c>
      <c r="E188" s="486">
        <f t="shared" si="31"/>
        <v>0</v>
      </c>
      <c r="F188" s="487" t="str">
        <f t="shared" si="22"/>
        <v/>
      </c>
      <c r="G188" s="22" t="str">
        <f t="shared" si="23"/>
        <v>否</v>
      </c>
      <c r="H188" s="488" t="str">
        <f t="shared" si="20"/>
        <v>项</v>
      </c>
      <c r="I188" s="488" t="str">
        <f t="shared" si="24"/>
        <v>20133</v>
      </c>
      <c r="J188" s="229"/>
      <c r="K188" s="229"/>
      <c r="L188" s="229"/>
    </row>
    <row r="189" s="435" customFormat="1" ht="15.75" hidden="1" spans="1:12">
      <c r="A189" s="306" t="s">
        <v>4884</v>
      </c>
      <c r="B189" s="307" t="s">
        <v>30</v>
      </c>
      <c r="C189" s="302">
        <f>SUMIF(表2.2024年公共财政支出决算表!$A$6:$A$1340,A189,表2.2024年公共财政支出决算表!$E$6:$E$1340)</f>
        <v>0</v>
      </c>
      <c r="D189" s="302">
        <f>ROUND(SUMIF('表10-1.政府预算科目明细表'!$A$3:$A$375,A189,'表10-1.政府预算科目明细表'!$C$3:$C$375)/10000,0)</f>
        <v>0</v>
      </c>
      <c r="E189" s="486">
        <f t="shared" si="31"/>
        <v>0</v>
      </c>
      <c r="F189" s="487" t="str">
        <f t="shared" si="22"/>
        <v/>
      </c>
      <c r="G189" s="22" t="str">
        <f t="shared" si="23"/>
        <v>否</v>
      </c>
      <c r="H189" s="488" t="str">
        <f t="shared" si="20"/>
        <v>项</v>
      </c>
      <c r="I189" s="488" t="str">
        <f t="shared" si="24"/>
        <v>20133</v>
      </c>
      <c r="J189" s="229"/>
      <c r="K189" s="229"/>
      <c r="L189" s="229"/>
    </row>
    <row r="190" s="435" customFormat="1" ht="15.75" hidden="1" spans="1:12">
      <c r="A190" s="306" t="s">
        <v>4885</v>
      </c>
      <c r="B190" s="307" t="s">
        <v>292</v>
      </c>
      <c r="C190" s="302">
        <f>SUMIF(表2.2024年公共财政支出决算表!$A$6:$A$1340,A190,表2.2024年公共财政支出决算表!$E$6:$E$1340)</f>
        <v>0</v>
      </c>
      <c r="D190" s="302">
        <f>ROUND(SUMIF('表10-1.政府预算科目明细表'!$A$3:$A$375,A190,'表10-1.政府预算科目明细表'!$C$3:$C$375)/10000,0)</f>
        <v>0</v>
      </c>
      <c r="E190" s="486">
        <f t="shared" si="31"/>
        <v>0</v>
      </c>
      <c r="F190" s="487" t="str">
        <f t="shared" si="22"/>
        <v/>
      </c>
      <c r="G190" s="22" t="str">
        <f t="shared" si="23"/>
        <v>否</v>
      </c>
      <c r="H190" s="488" t="str">
        <f t="shared" si="20"/>
        <v>项</v>
      </c>
      <c r="I190" s="488" t="str">
        <f t="shared" si="24"/>
        <v>20133</v>
      </c>
      <c r="J190" s="229"/>
      <c r="K190" s="229"/>
      <c r="L190" s="229"/>
    </row>
    <row r="191" s="437" customFormat="1" ht="25.5" spans="1:13">
      <c r="A191" s="278" t="s">
        <v>4887</v>
      </c>
      <c r="B191" s="279" t="s">
        <v>293</v>
      </c>
      <c r="C191" s="299">
        <f ca="1">SUMIF($I192:$I$1455,$A191,C192:C$1455)</f>
        <v>202</v>
      </c>
      <c r="D191" s="299">
        <f>SUMIF($I192:$I$1455,$A191,D192:D$1455)</f>
        <v>123</v>
      </c>
      <c r="E191" s="299">
        <f ca="1">SUMIF($I192:$I$1455,$A191,E192:E$1455)</f>
        <v>-79</v>
      </c>
      <c r="F191" s="483" t="str">
        <f ca="1" t="shared" si="22"/>
        <v>-39.1%</v>
      </c>
      <c r="G191" s="22" t="str">
        <f ca="1" t="shared" si="23"/>
        <v>是</v>
      </c>
      <c r="H191" s="484" t="str">
        <f t="shared" si="20"/>
        <v>款</v>
      </c>
      <c r="I191" s="484" t="str">
        <f t="shared" si="24"/>
        <v>201</v>
      </c>
      <c r="M191" s="489">
        <v>1</v>
      </c>
    </row>
    <row r="192" s="429" customFormat="1" ht="25.5" spans="1:13">
      <c r="A192" s="280" t="s">
        <v>4888</v>
      </c>
      <c r="B192" s="281" t="s">
        <v>12</v>
      </c>
      <c r="C192" s="302">
        <f>SUMIF(表2.2024年公共财政支出决算表!$A$6:$A$1340,A192,表2.2024年公共财政支出决算表!$E$6:$E$1340)</f>
        <v>102</v>
      </c>
      <c r="D192" s="302">
        <f>ROUND(SUMIF('表10-1.政府预算科目明细表'!$A$3:$A$375,A192,'表10-1.政府预算科目明细表'!$C$3:$C$375)/10000,0)</f>
        <v>93</v>
      </c>
      <c r="E192" s="352">
        <f t="shared" ref="E192:E198" si="32">D192-C192</f>
        <v>-9</v>
      </c>
      <c r="F192" s="352" t="str">
        <f t="shared" si="22"/>
        <v>-8.8%</v>
      </c>
      <c r="G192" s="22" t="str">
        <f t="shared" si="23"/>
        <v>是</v>
      </c>
      <c r="H192" s="485" t="str">
        <f t="shared" si="20"/>
        <v>项</v>
      </c>
      <c r="I192" s="485" t="str">
        <f t="shared" si="24"/>
        <v>20134</v>
      </c>
      <c r="J192" s="229"/>
      <c r="K192" s="229"/>
      <c r="L192" s="229"/>
      <c r="M192" s="489">
        <v>1</v>
      </c>
    </row>
    <row r="193" s="429" customFormat="1" ht="25.5" spans="1:13">
      <c r="A193" s="280" t="s">
        <v>4889</v>
      </c>
      <c r="B193" s="281" t="s">
        <v>14</v>
      </c>
      <c r="C193" s="302">
        <f>SUMIF(表2.2024年公共财政支出决算表!$A$6:$A$1340,A193,表2.2024年公共财政支出决算表!$E$6:$E$1340)</f>
        <v>15</v>
      </c>
      <c r="D193" s="302">
        <f>ROUND(SUMIF('表10-1.政府预算科目明细表'!$A$3:$A$375,A193,'表10-1.政府预算科目明细表'!$C$3:$C$375)/10000,0)</f>
        <v>27</v>
      </c>
      <c r="E193" s="352">
        <f t="shared" si="32"/>
        <v>12</v>
      </c>
      <c r="F193" s="352" t="str">
        <f t="shared" si="22"/>
        <v>80.0%</v>
      </c>
      <c r="G193" s="22" t="str">
        <f t="shared" si="23"/>
        <v>是</v>
      </c>
      <c r="H193" s="485" t="str">
        <f t="shared" si="20"/>
        <v>项</v>
      </c>
      <c r="I193" s="485" t="str">
        <f t="shared" si="24"/>
        <v>20134</v>
      </c>
      <c r="J193" s="229"/>
      <c r="K193" s="229"/>
      <c r="L193" s="229"/>
      <c r="M193" s="489">
        <v>1</v>
      </c>
    </row>
    <row r="194" s="435" customFormat="1" ht="15.75" hidden="1" spans="1:12">
      <c r="A194" s="306" t="s">
        <v>4890</v>
      </c>
      <c r="B194" s="307" t="s">
        <v>16</v>
      </c>
      <c r="C194" s="302">
        <f>SUMIF(表2.2024年公共财政支出决算表!$A$6:$A$1340,A194,表2.2024年公共财政支出决算表!$E$6:$E$1340)</f>
        <v>0</v>
      </c>
      <c r="D194" s="302">
        <f>ROUND(SUMIF('表10-1.政府预算科目明细表'!$A$3:$A$375,A194,'表10-1.政府预算科目明细表'!$C$3:$C$375)/10000,0)</f>
        <v>0</v>
      </c>
      <c r="E194" s="486">
        <f t="shared" si="32"/>
        <v>0</v>
      </c>
      <c r="F194" s="487" t="str">
        <f t="shared" si="22"/>
        <v/>
      </c>
      <c r="G194" s="22" t="str">
        <f t="shared" si="23"/>
        <v>否</v>
      </c>
      <c r="H194" s="488" t="str">
        <f t="shared" si="20"/>
        <v>项</v>
      </c>
      <c r="I194" s="488" t="str">
        <f t="shared" si="24"/>
        <v>20134</v>
      </c>
      <c r="J194" s="229"/>
      <c r="K194" s="229"/>
      <c r="L194" s="229"/>
    </row>
    <row r="195" s="429" customFormat="1" ht="25.5" spans="1:13">
      <c r="A195" s="280" t="s">
        <v>4891</v>
      </c>
      <c r="B195" s="281" t="s">
        <v>298</v>
      </c>
      <c r="C195" s="302">
        <f>SUMIF(表2.2024年公共财政支出决算表!$A$6:$A$1340,A195,表2.2024年公共财政支出决算表!$E$6:$E$1340)</f>
        <v>78</v>
      </c>
      <c r="D195" s="302">
        <f>ROUND(SUMIF('表10-1.政府预算科目明细表'!$A$3:$A$375,A195,'表10-1.政府预算科目明细表'!$C$3:$C$375)/10000,0)</f>
        <v>0</v>
      </c>
      <c r="E195" s="352">
        <f t="shared" si="32"/>
        <v>-78</v>
      </c>
      <c r="F195" s="352" t="str">
        <f t="shared" si="22"/>
        <v>-100.0%</v>
      </c>
      <c r="G195" s="22" t="str">
        <f t="shared" si="23"/>
        <v>是</v>
      </c>
      <c r="H195" s="485" t="str">
        <f t="shared" si="20"/>
        <v>项</v>
      </c>
      <c r="I195" s="485" t="str">
        <f t="shared" si="24"/>
        <v>20134</v>
      </c>
      <c r="J195" s="229"/>
      <c r="K195" s="229"/>
      <c r="L195" s="229"/>
      <c r="M195" s="489">
        <v>1</v>
      </c>
    </row>
    <row r="196" s="429" customFormat="1" ht="25.5" spans="1:13">
      <c r="A196" s="280" t="s">
        <v>4892</v>
      </c>
      <c r="B196" s="281" t="s">
        <v>300</v>
      </c>
      <c r="C196" s="302">
        <f>SUMIF(表2.2024年公共财政支出决算表!$A$6:$A$1340,A196,表2.2024年公共财政支出决算表!$E$6:$E$1340)</f>
        <v>7</v>
      </c>
      <c r="D196" s="302">
        <f>ROUND(SUMIF('表10-1.政府预算科目明细表'!$A$3:$A$375,A196,'表10-1.政府预算科目明细表'!$C$3:$C$375)/10000,0)</f>
        <v>3</v>
      </c>
      <c r="E196" s="352">
        <f t="shared" si="32"/>
        <v>-4</v>
      </c>
      <c r="F196" s="352" t="str">
        <f t="shared" si="22"/>
        <v>-57.1%</v>
      </c>
      <c r="G196" s="22" t="str">
        <f t="shared" si="23"/>
        <v>是</v>
      </c>
      <c r="H196" s="485" t="str">
        <f t="shared" si="20"/>
        <v>项</v>
      </c>
      <c r="I196" s="485" t="str">
        <f t="shared" si="24"/>
        <v>20134</v>
      </c>
      <c r="J196" s="229"/>
      <c r="K196" s="229"/>
      <c r="L196" s="229"/>
      <c r="M196" s="489">
        <v>1</v>
      </c>
    </row>
    <row r="197" s="435" customFormat="1" ht="15.75" hidden="1" spans="1:12">
      <c r="A197" s="306" t="s">
        <v>4893</v>
      </c>
      <c r="B197" s="307" t="s">
        <v>30</v>
      </c>
      <c r="C197" s="302">
        <f>SUMIF(表2.2024年公共财政支出决算表!$A$6:$A$1340,A197,表2.2024年公共财政支出决算表!$E$6:$E$1340)</f>
        <v>0</v>
      </c>
      <c r="D197" s="302">
        <f>ROUND(SUMIF('表10-1.政府预算科目明细表'!$A$3:$A$375,A197,'表10-1.政府预算科目明细表'!$C$3:$C$375)/10000,0)</f>
        <v>0</v>
      </c>
      <c r="E197" s="486">
        <f t="shared" si="32"/>
        <v>0</v>
      </c>
      <c r="F197" s="487" t="str">
        <f t="shared" si="22"/>
        <v/>
      </c>
      <c r="G197" s="22" t="str">
        <f t="shared" si="23"/>
        <v>否</v>
      </c>
      <c r="H197" s="488" t="str">
        <f t="shared" si="20"/>
        <v>项</v>
      </c>
      <c r="I197" s="488" t="str">
        <f t="shared" si="24"/>
        <v>20134</v>
      </c>
      <c r="J197" s="229"/>
      <c r="K197" s="229"/>
      <c r="L197" s="229"/>
    </row>
    <row r="198" s="435" customFormat="1" ht="15.75" hidden="1" spans="1:12">
      <c r="A198" s="306" t="s">
        <v>4894</v>
      </c>
      <c r="B198" s="307" t="s">
        <v>303</v>
      </c>
      <c r="C198" s="302">
        <f>SUMIF(表2.2024年公共财政支出决算表!$A$6:$A$1340,A198,表2.2024年公共财政支出决算表!$E$6:$E$1340)</f>
        <v>0</v>
      </c>
      <c r="D198" s="302">
        <f>ROUND(SUMIF('表10-1.政府预算科目明细表'!$A$3:$A$375,A198,'表10-1.政府预算科目明细表'!$C$3:$C$375)/10000,0)</f>
        <v>0</v>
      </c>
      <c r="E198" s="486">
        <f t="shared" si="32"/>
        <v>0</v>
      </c>
      <c r="F198" s="487" t="str">
        <f t="shared" si="22"/>
        <v/>
      </c>
      <c r="G198" s="22" t="str">
        <f t="shared" si="23"/>
        <v>否</v>
      </c>
      <c r="H198" s="488" t="str">
        <f t="shared" si="20"/>
        <v>项</v>
      </c>
      <c r="I198" s="488" t="str">
        <f t="shared" si="24"/>
        <v>20134</v>
      </c>
      <c r="J198" s="229"/>
      <c r="K198" s="229"/>
      <c r="L198" s="229"/>
    </row>
    <row r="199" s="436" customFormat="1" ht="15.75" hidden="1" spans="1:9">
      <c r="A199" s="269" t="s">
        <v>4896</v>
      </c>
      <c r="B199" s="270" t="s">
        <v>305</v>
      </c>
      <c r="C199" s="299">
        <f ca="1">SUMIF($I200:$I$1455,$A199,C200:C$1455)</f>
        <v>0</v>
      </c>
      <c r="D199" s="299">
        <f>SUMIF($I200:$I$1455,$A199,D200:D$1455)</f>
        <v>0</v>
      </c>
      <c r="E199" s="299">
        <f ca="1">SUMIF($I200:$I$1455,$A199,E200:E$1455)</f>
        <v>0</v>
      </c>
      <c r="F199" s="483" t="str">
        <f ca="1" t="shared" si="22"/>
        <v/>
      </c>
      <c r="G199" s="22" t="str">
        <f ca="1" t="shared" si="23"/>
        <v>否</v>
      </c>
      <c r="H199" s="492" t="str">
        <f t="shared" ref="H199:H262" si="33">IF(LEN(A199)=3,"类",IF(LEN(A199)=5,"款","项"))</f>
        <v>款</v>
      </c>
      <c r="I199" s="492" t="str">
        <f t="shared" si="24"/>
        <v>201</v>
      </c>
    </row>
    <row r="200" s="435" customFormat="1" ht="15.75" hidden="1" spans="1:12">
      <c r="A200" s="306" t="s">
        <v>4898</v>
      </c>
      <c r="B200" s="307" t="s">
        <v>12</v>
      </c>
      <c r="C200" s="302">
        <f>SUMIF(表2.2024年公共财政支出决算表!$A$6:$A$1340,A200,表2.2024年公共财政支出决算表!$E$6:$E$1340)</f>
        <v>0</v>
      </c>
      <c r="D200" s="302">
        <f>ROUND(SUMIF('表10-1.政府预算科目明细表'!$A$3:$A$375,A200,'表10-1.政府预算科目明细表'!$C$3:$C$375)/10000,0)</f>
        <v>0</v>
      </c>
      <c r="E200" s="486">
        <f t="shared" ref="E200:E204" si="34">D200-C200</f>
        <v>0</v>
      </c>
      <c r="F200" s="487" t="str">
        <f t="shared" ref="F199:F262" si="35">IFERROR(TEXT(E200/C200,"0.0%"),"")</f>
        <v/>
      </c>
      <c r="G200" s="22" t="str">
        <f t="shared" ref="G200:G263" si="36">IF(OR(C200&lt;&gt;0,D200&lt;&gt;0,E200&lt;&gt;0),"是","否")</f>
        <v>否</v>
      </c>
      <c r="H200" s="488" t="str">
        <f t="shared" si="33"/>
        <v>项</v>
      </c>
      <c r="I200" s="488" t="str">
        <f t="shared" ref="I200:I263" si="37">_xlfn.IFS(LEN(A200)=3,0,LEN(A200)=5,LEFT(A200,3),LEN(A200)=7,LEFT(A200,5))</f>
        <v>20135</v>
      </c>
      <c r="J200" s="229"/>
      <c r="K200" s="229"/>
      <c r="L200" s="229"/>
    </row>
    <row r="201" s="435" customFormat="1" ht="15.75" hidden="1" spans="1:12">
      <c r="A201" s="306" t="s">
        <v>4899</v>
      </c>
      <c r="B201" s="307" t="s">
        <v>14</v>
      </c>
      <c r="C201" s="302">
        <f>SUMIF(表2.2024年公共财政支出决算表!$A$6:$A$1340,A201,表2.2024年公共财政支出决算表!$E$6:$E$1340)</f>
        <v>0</v>
      </c>
      <c r="D201" s="302">
        <f>ROUND(SUMIF('表10-1.政府预算科目明细表'!$A$3:$A$375,A201,'表10-1.政府预算科目明细表'!$C$3:$C$375)/10000,0)</f>
        <v>0</v>
      </c>
      <c r="E201" s="486">
        <f t="shared" si="34"/>
        <v>0</v>
      </c>
      <c r="F201" s="487" t="str">
        <f t="shared" si="35"/>
        <v/>
      </c>
      <c r="G201" s="22" t="str">
        <f t="shared" si="36"/>
        <v>否</v>
      </c>
      <c r="H201" s="488" t="str">
        <f t="shared" si="33"/>
        <v>项</v>
      </c>
      <c r="I201" s="488" t="str">
        <f t="shared" si="37"/>
        <v>20135</v>
      </c>
      <c r="J201" s="229"/>
      <c r="K201" s="229"/>
      <c r="L201" s="229"/>
    </row>
    <row r="202" s="435" customFormat="1" ht="15.75" hidden="1" spans="1:12">
      <c r="A202" s="306" t="s">
        <v>4900</v>
      </c>
      <c r="B202" s="307" t="s">
        <v>16</v>
      </c>
      <c r="C202" s="302">
        <f>SUMIF(表2.2024年公共财政支出决算表!$A$6:$A$1340,A202,表2.2024年公共财政支出决算表!$E$6:$E$1340)</f>
        <v>0</v>
      </c>
      <c r="D202" s="302">
        <f>ROUND(SUMIF('表10-1.政府预算科目明细表'!$A$3:$A$375,A202,'表10-1.政府预算科目明细表'!$C$3:$C$375)/10000,0)</f>
        <v>0</v>
      </c>
      <c r="E202" s="486">
        <f t="shared" si="34"/>
        <v>0</v>
      </c>
      <c r="F202" s="487" t="str">
        <f t="shared" si="35"/>
        <v/>
      </c>
      <c r="G202" s="22" t="str">
        <f t="shared" si="36"/>
        <v>否</v>
      </c>
      <c r="H202" s="488" t="str">
        <f t="shared" si="33"/>
        <v>项</v>
      </c>
      <c r="I202" s="488" t="str">
        <f t="shared" si="37"/>
        <v>20135</v>
      </c>
      <c r="J202" s="229"/>
      <c r="K202" s="229"/>
      <c r="L202" s="229"/>
    </row>
    <row r="203" s="435" customFormat="1" ht="15.75" hidden="1" spans="1:12">
      <c r="A203" s="306" t="s">
        <v>4901</v>
      </c>
      <c r="B203" s="307" t="s">
        <v>30</v>
      </c>
      <c r="C203" s="302">
        <f>SUMIF(表2.2024年公共财政支出决算表!$A$6:$A$1340,A203,表2.2024年公共财政支出决算表!$E$6:$E$1340)</f>
        <v>0</v>
      </c>
      <c r="D203" s="302">
        <f>ROUND(SUMIF('表10-1.政府预算科目明细表'!$A$3:$A$375,A203,'表10-1.政府预算科目明细表'!$C$3:$C$375)/10000,0)</f>
        <v>0</v>
      </c>
      <c r="E203" s="486">
        <f t="shared" si="34"/>
        <v>0</v>
      </c>
      <c r="F203" s="487" t="str">
        <f t="shared" si="35"/>
        <v/>
      </c>
      <c r="G203" s="22" t="str">
        <f t="shared" si="36"/>
        <v>否</v>
      </c>
      <c r="H203" s="488" t="str">
        <f t="shared" si="33"/>
        <v>项</v>
      </c>
      <c r="I203" s="488" t="str">
        <f t="shared" si="37"/>
        <v>20135</v>
      </c>
      <c r="J203" s="229"/>
      <c r="K203" s="229"/>
      <c r="L203" s="229"/>
    </row>
    <row r="204" s="435" customFormat="1" ht="15.75" hidden="1" spans="1:12">
      <c r="A204" s="306" t="s">
        <v>4902</v>
      </c>
      <c r="B204" s="307" t="s">
        <v>310</v>
      </c>
      <c r="C204" s="302">
        <f>SUMIF(表2.2024年公共财政支出决算表!$A$6:$A$1340,A204,表2.2024年公共财政支出决算表!$E$6:$E$1340)</f>
        <v>0</v>
      </c>
      <c r="D204" s="302">
        <f>ROUND(SUMIF('表10-1.政府预算科目明细表'!$A$3:$A$375,A204,'表10-1.政府预算科目明细表'!$C$3:$C$375)/10000,0)</f>
        <v>0</v>
      </c>
      <c r="E204" s="486">
        <f t="shared" si="34"/>
        <v>0</v>
      </c>
      <c r="F204" s="487" t="str">
        <f t="shared" si="35"/>
        <v/>
      </c>
      <c r="G204" s="22" t="str">
        <f t="shared" si="36"/>
        <v>否</v>
      </c>
      <c r="H204" s="488" t="str">
        <f t="shared" si="33"/>
        <v>项</v>
      </c>
      <c r="I204" s="488" t="str">
        <f t="shared" si="37"/>
        <v>20135</v>
      </c>
      <c r="J204" s="229"/>
      <c r="K204" s="229"/>
      <c r="L204" s="229"/>
    </row>
    <row r="205" s="436" customFormat="1" ht="15.75" hidden="1" spans="1:9">
      <c r="A205" s="269" t="s">
        <v>4904</v>
      </c>
      <c r="B205" s="270" t="s">
        <v>312</v>
      </c>
      <c r="C205" s="299">
        <f ca="1">SUMIF($I206:$I$1455,$A205,C206:C$1455)</f>
        <v>0</v>
      </c>
      <c r="D205" s="299">
        <f>SUMIF($I206:$I$1455,$A205,D206:D$1455)</f>
        <v>0</v>
      </c>
      <c r="E205" s="299">
        <f ca="1">SUMIF($I206:$I$1455,$A205,E206:E$1455)</f>
        <v>0</v>
      </c>
      <c r="F205" s="483" t="str">
        <f ca="1" t="shared" si="35"/>
        <v/>
      </c>
      <c r="G205" s="22" t="str">
        <f ca="1" t="shared" si="36"/>
        <v>否</v>
      </c>
      <c r="H205" s="492" t="str">
        <f t="shared" si="33"/>
        <v>款</v>
      </c>
      <c r="I205" s="492" t="str">
        <f t="shared" si="37"/>
        <v>201</v>
      </c>
    </row>
    <row r="206" s="435" customFormat="1" ht="15.75" hidden="1" spans="1:12">
      <c r="A206" s="306" t="s">
        <v>4906</v>
      </c>
      <c r="B206" s="307" t="s">
        <v>12</v>
      </c>
      <c r="C206" s="302">
        <f>SUMIF(表2.2024年公共财政支出决算表!$A$6:$A$1340,A206,表2.2024年公共财政支出决算表!$E$6:$E$1340)</f>
        <v>0</v>
      </c>
      <c r="D206" s="302">
        <f>ROUND(SUMIF('表10-1.政府预算科目明细表'!$A$3:$A$375,A206,'表10-1.政府预算科目明细表'!$C$3:$C$375)/10000,0)</f>
        <v>0</v>
      </c>
      <c r="E206" s="486">
        <f t="shared" ref="E206:E210" si="38">D206-C206</f>
        <v>0</v>
      </c>
      <c r="F206" s="487" t="str">
        <f t="shared" si="35"/>
        <v/>
      </c>
      <c r="G206" s="22" t="str">
        <f t="shared" si="36"/>
        <v>否</v>
      </c>
      <c r="H206" s="488" t="str">
        <f t="shared" si="33"/>
        <v>项</v>
      </c>
      <c r="I206" s="488" t="str">
        <f t="shared" si="37"/>
        <v>20136</v>
      </c>
      <c r="J206" s="229"/>
      <c r="K206" s="229"/>
      <c r="L206" s="229"/>
    </row>
    <row r="207" s="435" customFormat="1" ht="15.75" hidden="1" spans="1:12">
      <c r="A207" s="306" t="s">
        <v>4907</v>
      </c>
      <c r="B207" s="307" t="s">
        <v>14</v>
      </c>
      <c r="C207" s="302">
        <f>SUMIF(表2.2024年公共财政支出决算表!$A$6:$A$1340,A207,表2.2024年公共财政支出决算表!$E$6:$E$1340)</f>
        <v>0</v>
      </c>
      <c r="D207" s="302">
        <f>ROUND(SUMIF('表10-1.政府预算科目明细表'!$A$3:$A$375,A207,'表10-1.政府预算科目明细表'!$C$3:$C$375)/10000,0)</f>
        <v>0</v>
      </c>
      <c r="E207" s="486">
        <f t="shared" si="38"/>
        <v>0</v>
      </c>
      <c r="F207" s="487" t="str">
        <f t="shared" si="35"/>
        <v/>
      </c>
      <c r="G207" s="22" t="str">
        <f t="shared" si="36"/>
        <v>否</v>
      </c>
      <c r="H207" s="488" t="str">
        <f t="shared" si="33"/>
        <v>项</v>
      </c>
      <c r="I207" s="488" t="str">
        <f t="shared" si="37"/>
        <v>20136</v>
      </c>
      <c r="J207" s="229"/>
      <c r="K207" s="229"/>
      <c r="L207" s="229"/>
    </row>
    <row r="208" s="435" customFormat="1" ht="15.75" hidden="1" spans="1:12">
      <c r="A208" s="306" t="s">
        <v>4908</v>
      </c>
      <c r="B208" s="307" t="s">
        <v>16</v>
      </c>
      <c r="C208" s="302">
        <f>SUMIF(表2.2024年公共财政支出决算表!$A$6:$A$1340,A208,表2.2024年公共财政支出决算表!$E$6:$E$1340)</f>
        <v>0</v>
      </c>
      <c r="D208" s="302">
        <f>ROUND(SUMIF('表10-1.政府预算科目明细表'!$A$3:$A$375,A208,'表10-1.政府预算科目明细表'!$C$3:$C$375)/10000,0)</f>
        <v>0</v>
      </c>
      <c r="E208" s="486">
        <f t="shared" si="38"/>
        <v>0</v>
      </c>
      <c r="F208" s="487" t="str">
        <f t="shared" si="35"/>
        <v/>
      </c>
      <c r="G208" s="22" t="str">
        <f t="shared" si="36"/>
        <v>否</v>
      </c>
      <c r="H208" s="488" t="str">
        <f t="shared" si="33"/>
        <v>项</v>
      </c>
      <c r="I208" s="488" t="str">
        <f t="shared" si="37"/>
        <v>20136</v>
      </c>
      <c r="J208" s="229"/>
      <c r="K208" s="229"/>
      <c r="L208" s="229"/>
    </row>
    <row r="209" s="435" customFormat="1" ht="15.75" hidden="1" spans="1:12">
      <c r="A209" s="306" t="s">
        <v>4909</v>
      </c>
      <c r="B209" s="307" t="s">
        <v>30</v>
      </c>
      <c r="C209" s="302">
        <f>SUMIF(表2.2024年公共财政支出决算表!$A$6:$A$1340,A209,表2.2024年公共财政支出决算表!$E$6:$E$1340)</f>
        <v>0</v>
      </c>
      <c r="D209" s="302">
        <f>ROUND(SUMIF('表10-1.政府预算科目明细表'!$A$3:$A$375,A209,'表10-1.政府预算科目明细表'!$C$3:$C$375)/10000,0)</f>
        <v>0</v>
      </c>
      <c r="E209" s="486">
        <f t="shared" si="38"/>
        <v>0</v>
      </c>
      <c r="F209" s="487" t="str">
        <f t="shared" si="35"/>
        <v/>
      </c>
      <c r="G209" s="22" t="str">
        <f t="shared" si="36"/>
        <v>否</v>
      </c>
      <c r="H209" s="488" t="str">
        <f t="shared" si="33"/>
        <v>项</v>
      </c>
      <c r="I209" s="488" t="str">
        <f t="shared" si="37"/>
        <v>20136</v>
      </c>
      <c r="J209" s="229"/>
      <c r="K209" s="229"/>
      <c r="L209" s="229"/>
    </row>
    <row r="210" s="435" customFormat="1" ht="15.75" hidden="1" spans="1:12">
      <c r="A210" s="306" t="s">
        <v>4910</v>
      </c>
      <c r="B210" s="307" t="s">
        <v>312</v>
      </c>
      <c r="C210" s="302">
        <f>SUMIF(表2.2024年公共财政支出决算表!$A$6:$A$1340,A210,表2.2024年公共财政支出决算表!$E$6:$E$1340)</f>
        <v>0</v>
      </c>
      <c r="D210" s="302">
        <f>ROUND(SUMIF('表10-1.政府预算科目明细表'!$A$3:$A$375,A210,'表10-1.政府预算科目明细表'!$C$3:$C$375)/10000,0)</f>
        <v>0</v>
      </c>
      <c r="E210" s="486">
        <f t="shared" si="38"/>
        <v>0</v>
      </c>
      <c r="F210" s="487" t="str">
        <f t="shared" si="35"/>
        <v/>
      </c>
      <c r="G210" s="22" t="str">
        <f t="shared" si="36"/>
        <v>否</v>
      </c>
      <c r="H210" s="488" t="str">
        <f t="shared" si="33"/>
        <v>项</v>
      </c>
      <c r="I210" s="488" t="str">
        <f t="shared" si="37"/>
        <v>20136</v>
      </c>
      <c r="J210" s="229"/>
      <c r="K210" s="229"/>
      <c r="L210" s="229"/>
    </row>
    <row r="211" s="436" customFormat="1" ht="15.75" hidden="1" spans="1:9">
      <c r="A211" s="269" t="s">
        <v>4912</v>
      </c>
      <c r="B211" s="270" t="s">
        <v>317</v>
      </c>
      <c r="C211" s="299">
        <f ca="1">SUMIF($I212:$I$1455,$A211,C212:C$1455)</f>
        <v>0</v>
      </c>
      <c r="D211" s="299">
        <f>SUMIF($I212:$I$1455,$A211,D212:D$1455)</f>
        <v>0</v>
      </c>
      <c r="E211" s="299">
        <f ca="1">SUMIF($I212:$I$1455,$A211,E212:E$1455)</f>
        <v>0</v>
      </c>
      <c r="F211" s="483" t="str">
        <f ca="1" t="shared" si="35"/>
        <v/>
      </c>
      <c r="G211" s="22" t="str">
        <f ca="1" t="shared" si="36"/>
        <v>否</v>
      </c>
      <c r="H211" s="492" t="str">
        <f t="shared" si="33"/>
        <v>款</v>
      </c>
      <c r="I211" s="492" t="str">
        <f t="shared" si="37"/>
        <v>201</v>
      </c>
    </row>
    <row r="212" s="435" customFormat="1" ht="15.75" hidden="1" spans="1:12">
      <c r="A212" s="306" t="s">
        <v>4914</v>
      </c>
      <c r="B212" s="307" t="s">
        <v>12</v>
      </c>
      <c r="C212" s="302">
        <f>SUMIF(表2.2024年公共财政支出决算表!$A$6:$A$1340,A212,表2.2024年公共财政支出决算表!$E$6:$E$1340)</f>
        <v>0</v>
      </c>
      <c r="D212" s="302">
        <f>ROUND(SUMIF('表10-1.政府预算科目明细表'!$A$3:$A$375,A212,'表10-1.政府预算科目明细表'!$C$3:$C$375)/10000,0)</f>
        <v>0</v>
      </c>
      <c r="E212" s="486">
        <f t="shared" ref="E212:E217" si="39">D212-C212</f>
        <v>0</v>
      </c>
      <c r="F212" s="487" t="str">
        <f t="shared" si="35"/>
        <v/>
      </c>
      <c r="G212" s="22" t="str">
        <f t="shared" si="36"/>
        <v>否</v>
      </c>
      <c r="H212" s="488" t="str">
        <f t="shared" si="33"/>
        <v>项</v>
      </c>
      <c r="I212" s="488" t="str">
        <f t="shared" si="37"/>
        <v>20137</v>
      </c>
      <c r="J212" s="229"/>
      <c r="K212" s="229"/>
      <c r="L212" s="229"/>
    </row>
    <row r="213" s="435" customFormat="1" ht="15.75" hidden="1" spans="1:12">
      <c r="A213" s="306" t="s">
        <v>4915</v>
      </c>
      <c r="B213" s="307" t="s">
        <v>14</v>
      </c>
      <c r="C213" s="302">
        <f>SUMIF(表2.2024年公共财政支出决算表!$A$6:$A$1340,A213,表2.2024年公共财政支出决算表!$E$6:$E$1340)</f>
        <v>0</v>
      </c>
      <c r="D213" s="302">
        <f>ROUND(SUMIF('表10-1.政府预算科目明细表'!$A$3:$A$375,A213,'表10-1.政府预算科目明细表'!$C$3:$C$375)/10000,0)</f>
        <v>0</v>
      </c>
      <c r="E213" s="486">
        <f t="shared" si="39"/>
        <v>0</v>
      </c>
      <c r="F213" s="487" t="str">
        <f t="shared" si="35"/>
        <v/>
      </c>
      <c r="G213" s="22" t="str">
        <f t="shared" si="36"/>
        <v>否</v>
      </c>
      <c r="H213" s="488" t="str">
        <f t="shared" si="33"/>
        <v>项</v>
      </c>
      <c r="I213" s="488" t="str">
        <f t="shared" si="37"/>
        <v>20137</v>
      </c>
      <c r="J213" s="229"/>
      <c r="K213" s="229"/>
      <c r="L213" s="229"/>
    </row>
    <row r="214" s="435" customFormat="1" ht="15.75" hidden="1" spans="1:12">
      <c r="A214" s="306" t="s">
        <v>4916</v>
      </c>
      <c r="B214" s="307" t="s">
        <v>16</v>
      </c>
      <c r="C214" s="302">
        <f>SUMIF(表2.2024年公共财政支出决算表!$A$6:$A$1340,A214,表2.2024年公共财政支出决算表!$E$6:$E$1340)</f>
        <v>0</v>
      </c>
      <c r="D214" s="302">
        <f>ROUND(SUMIF('表10-1.政府预算科目明细表'!$A$3:$A$375,A214,'表10-1.政府预算科目明细表'!$C$3:$C$375)/10000,0)</f>
        <v>0</v>
      </c>
      <c r="E214" s="486">
        <f t="shared" si="39"/>
        <v>0</v>
      </c>
      <c r="F214" s="487" t="str">
        <f t="shared" si="35"/>
        <v/>
      </c>
      <c r="G214" s="22" t="str">
        <f t="shared" si="36"/>
        <v>否</v>
      </c>
      <c r="H214" s="488" t="str">
        <f t="shared" si="33"/>
        <v>项</v>
      </c>
      <c r="I214" s="488" t="str">
        <f t="shared" si="37"/>
        <v>20137</v>
      </c>
      <c r="J214" s="229"/>
      <c r="K214" s="229"/>
      <c r="L214" s="229"/>
    </row>
    <row r="215" s="435" customFormat="1" ht="15.75" hidden="1" spans="1:12">
      <c r="A215" s="306" t="s">
        <v>4917</v>
      </c>
      <c r="B215" s="307" t="s">
        <v>321</v>
      </c>
      <c r="C215" s="302">
        <f>SUMIF(表2.2024年公共财政支出决算表!$A$6:$A$1340,A215,表2.2024年公共财政支出决算表!$E$6:$E$1340)</f>
        <v>0</v>
      </c>
      <c r="D215" s="302">
        <f>ROUND(SUMIF('表10-1.政府预算科目明细表'!$A$3:$A$375,A215,'表10-1.政府预算科目明细表'!$C$3:$C$375)/10000,0)</f>
        <v>0</v>
      </c>
      <c r="E215" s="486">
        <f t="shared" si="39"/>
        <v>0</v>
      </c>
      <c r="F215" s="487" t="str">
        <f t="shared" si="35"/>
        <v/>
      </c>
      <c r="G215" s="22" t="str">
        <f t="shared" si="36"/>
        <v>否</v>
      </c>
      <c r="H215" s="488" t="str">
        <f t="shared" si="33"/>
        <v>项</v>
      </c>
      <c r="I215" s="488" t="str">
        <f t="shared" si="37"/>
        <v>20137</v>
      </c>
      <c r="J215" s="229"/>
      <c r="K215" s="229"/>
      <c r="L215" s="229"/>
    </row>
    <row r="216" s="435" customFormat="1" ht="15.75" hidden="1" spans="1:12">
      <c r="A216" s="306" t="s">
        <v>4919</v>
      </c>
      <c r="B216" s="307" t="s">
        <v>30</v>
      </c>
      <c r="C216" s="302">
        <f>SUMIF(表2.2024年公共财政支出决算表!$A$6:$A$1340,A216,表2.2024年公共财政支出决算表!$E$6:$E$1340)</f>
        <v>0</v>
      </c>
      <c r="D216" s="302">
        <f>ROUND(SUMIF('表10-1.政府预算科目明细表'!$A$3:$A$375,A216,'表10-1.政府预算科目明细表'!$C$3:$C$375)/10000,0)</f>
        <v>0</v>
      </c>
      <c r="E216" s="486">
        <f t="shared" si="39"/>
        <v>0</v>
      </c>
      <c r="F216" s="487" t="str">
        <f t="shared" si="35"/>
        <v/>
      </c>
      <c r="G216" s="22" t="str">
        <f t="shared" si="36"/>
        <v>否</v>
      </c>
      <c r="H216" s="488" t="str">
        <f t="shared" si="33"/>
        <v>项</v>
      </c>
      <c r="I216" s="488" t="str">
        <f t="shared" si="37"/>
        <v>20137</v>
      </c>
      <c r="J216" s="229"/>
      <c r="K216" s="229"/>
      <c r="L216" s="229"/>
    </row>
    <row r="217" s="435" customFormat="1" ht="15.75" hidden="1" spans="1:20">
      <c r="A217" s="306" t="s">
        <v>4920</v>
      </c>
      <c r="B217" s="307" t="s">
        <v>323</v>
      </c>
      <c r="C217" s="302">
        <f>SUMIF(表2.2024年公共财政支出决算表!$A$6:$A$1340,A217,表2.2024年公共财政支出决算表!$E$6:$E$1340)</f>
        <v>0</v>
      </c>
      <c r="D217" s="302">
        <f>ROUND(SUMIF('表10-1.政府预算科目明细表'!$A$3:$A$375,A217,'表10-1.政府预算科目明细表'!$C$3:$C$375)/10000,0)</f>
        <v>0</v>
      </c>
      <c r="E217" s="486">
        <f t="shared" si="39"/>
        <v>0</v>
      </c>
      <c r="F217" s="487" t="str">
        <f t="shared" si="35"/>
        <v/>
      </c>
      <c r="G217" s="22" t="str">
        <f t="shared" si="36"/>
        <v>否</v>
      </c>
      <c r="H217" s="488" t="str">
        <f t="shared" si="33"/>
        <v>项</v>
      </c>
      <c r="I217" s="488" t="str">
        <f t="shared" si="37"/>
        <v>20137</v>
      </c>
      <c r="J217" s="229"/>
      <c r="K217" s="229"/>
      <c r="L217" s="229"/>
      <c r="M217" s="438"/>
      <c r="N217" s="438"/>
      <c r="O217" s="438"/>
      <c r="P217" s="438"/>
      <c r="Q217" s="438"/>
      <c r="R217" s="438"/>
      <c r="S217" s="438"/>
      <c r="T217" s="438"/>
    </row>
    <row r="218" s="437" customFormat="1" ht="25.5" spans="1:13">
      <c r="A218" s="278" t="s">
        <v>4922</v>
      </c>
      <c r="B218" s="279" t="s">
        <v>325</v>
      </c>
      <c r="C218" s="299">
        <f ca="1">SUMIF($I219:$I$1455,$A218,C219:C$1455)</f>
        <v>1296</v>
      </c>
      <c r="D218" s="299">
        <f>SUMIF($I219:$I$1455,$A218,D219:D$1455)</f>
        <v>1432</v>
      </c>
      <c r="E218" s="299">
        <f ca="1">SUMIF($I219:$I$1455,$A218,E219:E$1455)</f>
        <v>136</v>
      </c>
      <c r="F218" s="483" t="str">
        <f ca="1" t="shared" si="35"/>
        <v>10.5%</v>
      </c>
      <c r="G218" s="22" t="str">
        <f ca="1" t="shared" si="36"/>
        <v>是</v>
      </c>
      <c r="H218" s="484" t="str">
        <f t="shared" si="33"/>
        <v>款</v>
      </c>
      <c r="I218" s="484" t="str">
        <f t="shared" si="37"/>
        <v>201</v>
      </c>
      <c r="M218" s="489">
        <v>1</v>
      </c>
    </row>
    <row r="219" s="429" customFormat="1" ht="25.5" spans="1:13">
      <c r="A219" s="280" t="s">
        <v>4923</v>
      </c>
      <c r="B219" s="281" t="s">
        <v>12</v>
      </c>
      <c r="C219" s="302">
        <f>SUMIF(表2.2024年公共财政支出决算表!$A$6:$A$1340,A219,表2.2024年公共财政支出决算表!$E$6:$E$1340)</f>
        <v>1024</v>
      </c>
      <c r="D219" s="302">
        <f>ROUND(SUMIF('表10-1.政府预算科目明细表'!$A$3:$A$375,A219,'表10-1.政府预算科目明细表'!$C$3:$C$375)/10000,0)</f>
        <v>1017</v>
      </c>
      <c r="E219" s="352">
        <f t="shared" ref="E219:E232" si="40">D219-C219</f>
        <v>-7</v>
      </c>
      <c r="F219" s="352" t="str">
        <f t="shared" si="35"/>
        <v>-0.7%</v>
      </c>
      <c r="G219" s="22" t="str">
        <f t="shared" si="36"/>
        <v>是</v>
      </c>
      <c r="H219" s="485" t="str">
        <f t="shared" si="33"/>
        <v>项</v>
      </c>
      <c r="I219" s="485" t="str">
        <f t="shared" si="37"/>
        <v>20138</v>
      </c>
      <c r="J219" s="229"/>
      <c r="K219" s="229"/>
      <c r="L219" s="229"/>
      <c r="M219" s="489">
        <v>1</v>
      </c>
    </row>
    <row r="220" s="429" customFormat="1" ht="25.5" spans="1:13">
      <c r="A220" s="280" t="s">
        <v>4924</v>
      </c>
      <c r="B220" s="281" t="s">
        <v>14</v>
      </c>
      <c r="C220" s="302">
        <f>SUMIF(表2.2024年公共财政支出决算表!$A$6:$A$1340,A220,表2.2024年公共财政支出决算表!$E$6:$E$1340)</f>
        <v>30</v>
      </c>
      <c r="D220" s="302">
        <f>ROUND(SUMIF('表10-1.政府预算科目明细表'!$A$3:$A$375,A220,'表10-1.政府预算科目明细表'!$C$3:$C$375)/10000,0)</f>
        <v>0</v>
      </c>
      <c r="E220" s="352">
        <f t="shared" si="40"/>
        <v>-30</v>
      </c>
      <c r="F220" s="352" t="str">
        <f t="shared" si="35"/>
        <v>-100.0%</v>
      </c>
      <c r="G220" s="22" t="str">
        <f t="shared" si="36"/>
        <v>是</v>
      </c>
      <c r="H220" s="485" t="str">
        <f t="shared" si="33"/>
        <v>项</v>
      </c>
      <c r="I220" s="485" t="str">
        <f t="shared" si="37"/>
        <v>20138</v>
      </c>
      <c r="J220" s="229"/>
      <c r="K220" s="229"/>
      <c r="L220" s="229"/>
      <c r="M220" s="489">
        <v>1</v>
      </c>
    </row>
    <row r="221" s="435" customFormat="1" ht="15.75" hidden="1" spans="1:12">
      <c r="A221" s="306" t="s">
        <v>4925</v>
      </c>
      <c r="B221" s="307" t="s">
        <v>16</v>
      </c>
      <c r="C221" s="302">
        <f>SUMIF(表2.2024年公共财政支出决算表!$A$6:$A$1340,A221,表2.2024年公共财政支出决算表!$E$6:$E$1340)</f>
        <v>0</v>
      </c>
      <c r="D221" s="302">
        <f>ROUND(SUMIF('表10-1.政府预算科目明细表'!$A$3:$A$375,A221,'表10-1.政府预算科目明细表'!$C$3:$C$375)/10000,0)</f>
        <v>0</v>
      </c>
      <c r="E221" s="486">
        <f t="shared" si="40"/>
        <v>0</v>
      </c>
      <c r="F221" s="487" t="str">
        <f t="shared" si="35"/>
        <v/>
      </c>
      <c r="G221" s="22" t="str">
        <f t="shared" si="36"/>
        <v>否</v>
      </c>
      <c r="H221" s="488" t="str">
        <f t="shared" si="33"/>
        <v>项</v>
      </c>
      <c r="I221" s="488" t="str">
        <f t="shared" si="37"/>
        <v>20138</v>
      </c>
      <c r="J221" s="229"/>
      <c r="K221" s="229"/>
      <c r="L221" s="229"/>
    </row>
    <row r="222" s="435" customFormat="1" ht="15.75" hidden="1" spans="1:12">
      <c r="A222" s="306" t="s">
        <v>4926</v>
      </c>
      <c r="B222" s="307" t="s">
        <v>7724</v>
      </c>
      <c r="C222" s="302">
        <f>SUMIF(表2.2024年公共财政支出决算表!$A$6:$A$1340,A222,表2.2024年公共财政支出决算表!$E$6:$E$1340)</f>
        <v>0</v>
      </c>
      <c r="D222" s="302">
        <f>ROUND(SUMIF('表10-1.政府预算科目明细表'!$A$3:$A$375,A222,'表10-1.政府预算科目明细表'!$C$3:$C$375)/10000,0)</f>
        <v>0</v>
      </c>
      <c r="E222" s="486">
        <f t="shared" si="40"/>
        <v>0</v>
      </c>
      <c r="F222" s="487" t="str">
        <f t="shared" si="35"/>
        <v/>
      </c>
      <c r="G222" s="22" t="str">
        <f t="shared" si="36"/>
        <v>否</v>
      </c>
      <c r="H222" s="488" t="str">
        <f t="shared" si="33"/>
        <v>项</v>
      </c>
      <c r="I222" s="488" t="str">
        <f t="shared" si="37"/>
        <v>20138</v>
      </c>
      <c r="J222" s="229"/>
      <c r="K222" s="229"/>
      <c r="L222" s="229"/>
    </row>
    <row r="223" s="435" customFormat="1" ht="25.5" spans="1:13">
      <c r="A223" s="306" t="s">
        <v>4928</v>
      </c>
      <c r="B223" s="307" t="s">
        <v>331</v>
      </c>
      <c r="C223" s="302">
        <f>SUMIF(表2.2024年公共财政支出决算表!$A$6:$A$1340,A223,表2.2024年公共财政支出决算表!$E$6:$E$1340)</f>
        <v>6</v>
      </c>
      <c r="D223" s="302">
        <f>ROUND(SUMIF('表10-1.政府预算科目明细表'!$A$3:$A$375,A223,'表10-1.政府预算科目明细表'!$C$3:$C$375)/10000,0)</f>
        <v>115</v>
      </c>
      <c r="E223" s="486">
        <f t="shared" si="40"/>
        <v>109</v>
      </c>
      <c r="F223" s="487" t="str">
        <f t="shared" si="35"/>
        <v>1816.7%</v>
      </c>
      <c r="G223" s="22" t="str">
        <f t="shared" si="36"/>
        <v>是</v>
      </c>
      <c r="H223" s="488" t="str">
        <f t="shared" si="33"/>
        <v>项</v>
      </c>
      <c r="I223" s="488" t="str">
        <f t="shared" si="37"/>
        <v>20138</v>
      </c>
      <c r="J223" s="229"/>
      <c r="K223" s="229"/>
      <c r="L223" s="229"/>
      <c r="M223" s="489">
        <v>1</v>
      </c>
    </row>
    <row r="224" s="435" customFormat="1" ht="15.75" hidden="1" spans="1:12">
      <c r="A224" s="306" t="s">
        <v>4929</v>
      </c>
      <c r="B224" s="307" t="s">
        <v>112</v>
      </c>
      <c r="C224" s="302">
        <f>SUMIF(表2.2024年公共财政支出决算表!$A$6:$A$1340,A224,表2.2024年公共财政支出决算表!$E$6:$E$1340)</f>
        <v>0</v>
      </c>
      <c r="D224" s="302">
        <f>ROUND(SUMIF('表10-1.政府预算科目明细表'!$A$3:$A$375,A224,'表10-1.政府预算科目明细表'!$C$3:$C$375)/10000,0)</f>
        <v>0</v>
      </c>
      <c r="E224" s="486">
        <f t="shared" si="40"/>
        <v>0</v>
      </c>
      <c r="F224" s="487" t="str">
        <f t="shared" si="35"/>
        <v/>
      </c>
      <c r="G224" s="22" t="str">
        <f t="shared" si="36"/>
        <v>否</v>
      </c>
      <c r="H224" s="488" t="str">
        <f t="shared" si="33"/>
        <v>项</v>
      </c>
      <c r="I224" s="488" t="str">
        <f t="shared" si="37"/>
        <v>20138</v>
      </c>
      <c r="J224" s="229"/>
      <c r="K224" s="229"/>
      <c r="L224" s="229"/>
    </row>
    <row r="225" s="429" customFormat="1" ht="25.5" spans="1:13">
      <c r="A225" s="280" t="s">
        <v>4930</v>
      </c>
      <c r="B225" s="281" t="s">
        <v>334</v>
      </c>
      <c r="C225" s="302">
        <f>SUMIF(表2.2024年公共财政支出决算表!$A$6:$A$1340,A225,表2.2024年公共财政支出决算表!$E$6:$E$1340)</f>
        <v>2</v>
      </c>
      <c r="D225" s="302">
        <f>ROUND(SUMIF('表10-1.政府预算科目明细表'!$A$3:$A$375,A225,'表10-1.政府预算科目明细表'!$C$3:$C$375)/10000,0)</f>
        <v>0</v>
      </c>
      <c r="E225" s="352">
        <f t="shared" si="40"/>
        <v>-2</v>
      </c>
      <c r="F225" s="352" t="str">
        <f t="shared" si="35"/>
        <v>-100.0%</v>
      </c>
      <c r="G225" s="22" t="str">
        <f t="shared" si="36"/>
        <v>是</v>
      </c>
      <c r="H225" s="485" t="str">
        <f t="shared" si="33"/>
        <v>项</v>
      </c>
      <c r="I225" s="485" t="str">
        <f t="shared" si="37"/>
        <v>20138</v>
      </c>
      <c r="J225" s="229"/>
      <c r="K225" s="229"/>
      <c r="L225" s="229"/>
      <c r="M225" s="489">
        <v>1</v>
      </c>
    </row>
    <row r="226" s="429" customFormat="1" ht="25.5" spans="1:13">
      <c r="A226" s="280" t="s">
        <v>4931</v>
      </c>
      <c r="B226" s="281" t="s">
        <v>336</v>
      </c>
      <c r="C226" s="302">
        <f>SUMIF(表2.2024年公共财政支出决算表!$A$6:$A$1340,A226,表2.2024年公共财政支出决算表!$E$6:$E$1340)</f>
        <v>8</v>
      </c>
      <c r="D226" s="302">
        <f>ROUND(SUMIF('表10-1.政府预算科目明细表'!$A$3:$A$375,A226,'表10-1.政府预算科目明细表'!$C$3:$C$375)/10000,0)</f>
        <v>0</v>
      </c>
      <c r="E226" s="352">
        <f t="shared" si="40"/>
        <v>-8</v>
      </c>
      <c r="F226" s="352" t="str">
        <f t="shared" si="35"/>
        <v>-100.0%</v>
      </c>
      <c r="G226" s="22" t="str">
        <f t="shared" si="36"/>
        <v>是</v>
      </c>
      <c r="H226" s="485" t="str">
        <f t="shared" si="33"/>
        <v>项</v>
      </c>
      <c r="I226" s="485" t="str">
        <f t="shared" si="37"/>
        <v>20138</v>
      </c>
      <c r="J226" s="229"/>
      <c r="K226" s="229"/>
      <c r="L226" s="229"/>
      <c r="M226" s="489">
        <v>1</v>
      </c>
    </row>
    <row r="227" s="435" customFormat="1" ht="15.75" hidden="1" spans="1:12">
      <c r="A227" s="306" t="s">
        <v>4932</v>
      </c>
      <c r="B227" s="307" t="s">
        <v>338</v>
      </c>
      <c r="C227" s="302">
        <f>SUMIF(表2.2024年公共财政支出决算表!$A$6:$A$1340,A227,表2.2024年公共财政支出决算表!$E$6:$E$1340)</f>
        <v>0</v>
      </c>
      <c r="D227" s="302">
        <f>ROUND(SUMIF('表10-1.政府预算科目明细表'!$A$3:$A$375,A227,'表10-1.政府预算科目明细表'!$C$3:$C$375)/10000,0)</f>
        <v>0</v>
      </c>
      <c r="E227" s="486">
        <f t="shared" si="40"/>
        <v>0</v>
      </c>
      <c r="F227" s="487" t="str">
        <f t="shared" si="35"/>
        <v/>
      </c>
      <c r="G227" s="22" t="str">
        <f t="shared" si="36"/>
        <v>否</v>
      </c>
      <c r="H227" s="488" t="str">
        <f t="shared" si="33"/>
        <v>项</v>
      </c>
      <c r="I227" s="488" t="str">
        <f t="shared" si="37"/>
        <v>20138</v>
      </c>
      <c r="J227" s="229"/>
      <c r="K227" s="229"/>
      <c r="L227" s="229"/>
    </row>
    <row r="228" s="435" customFormat="1" ht="15.75" hidden="1" spans="1:12">
      <c r="A228" s="306" t="s">
        <v>4934</v>
      </c>
      <c r="B228" s="307" t="s">
        <v>340</v>
      </c>
      <c r="C228" s="302">
        <f>SUMIF(表2.2024年公共财政支出决算表!$A$6:$A$1340,A228,表2.2024年公共财政支出决算表!$E$6:$E$1340)</f>
        <v>0</v>
      </c>
      <c r="D228" s="302">
        <f>ROUND(SUMIF('表10-1.政府预算科目明细表'!$A$3:$A$375,A228,'表10-1.政府预算科目明细表'!$C$3:$C$375)/10000,0)</f>
        <v>0</v>
      </c>
      <c r="E228" s="486">
        <f t="shared" si="40"/>
        <v>0</v>
      </c>
      <c r="F228" s="487" t="str">
        <f t="shared" si="35"/>
        <v/>
      </c>
      <c r="G228" s="22" t="str">
        <f t="shared" si="36"/>
        <v>否</v>
      </c>
      <c r="H228" s="488" t="str">
        <f t="shared" si="33"/>
        <v>项</v>
      </c>
      <c r="I228" s="488" t="str">
        <f t="shared" si="37"/>
        <v>20138</v>
      </c>
      <c r="J228" s="229"/>
      <c r="K228" s="229"/>
      <c r="L228" s="229"/>
    </row>
    <row r="229" s="435" customFormat="1" ht="15.75" hidden="1" spans="1:12">
      <c r="A229" s="306" t="s">
        <v>4936</v>
      </c>
      <c r="B229" s="307" t="s">
        <v>342</v>
      </c>
      <c r="C229" s="302">
        <f>SUMIF(表2.2024年公共财政支出决算表!$A$6:$A$1340,A229,表2.2024年公共财政支出决算表!$E$6:$E$1340)</f>
        <v>0</v>
      </c>
      <c r="D229" s="302">
        <f>ROUND(SUMIF('表10-1.政府预算科目明细表'!$A$3:$A$375,A229,'表10-1.政府预算科目明细表'!$C$3:$C$375)/10000,0)</f>
        <v>0</v>
      </c>
      <c r="E229" s="486">
        <f t="shared" si="40"/>
        <v>0</v>
      </c>
      <c r="F229" s="487" t="str">
        <f t="shared" si="35"/>
        <v/>
      </c>
      <c r="G229" s="22" t="str">
        <f t="shared" si="36"/>
        <v>否</v>
      </c>
      <c r="H229" s="488" t="str">
        <f t="shared" si="33"/>
        <v>项</v>
      </c>
      <c r="I229" s="488" t="str">
        <f t="shared" si="37"/>
        <v>20138</v>
      </c>
      <c r="J229" s="229"/>
      <c r="K229" s="229"/>
      <c r="L229" s="229"/>
    </row>
    <row r="230" s="429" customFormat="1" ht="25.5" spans="1:13">
      <c r="A230" s="280" t="s">
        <v>4938</v>
      </c>
      <c r="B230" s="281" t="s">
        <v>344</v>
      </c>
      <c r="C230" s="302">
        <f>SUMIF(表2.2024年公共财政支出决算表!$A$6:$A$1340,A230,表2.2024年公共财政支出决算表!$E$6:$E$1340)</f>
        <v>28</v>
      </c>
      <c r="D230" s="302">
        <f>ROUND(SUMIF('表10-1.政府预算科目明细表'!$A$3:$A$375,A230,'表10-1.政府预算科目明细表'!$C$3:$C$375)/10000,0)</f>
        <v>94</v>
      </c>
      <c r="E230" s="352">
        <f t="shared" si="40"/>
        <v>66</v>
      </c>
      <c r="F230" s="352" t="str">
        <f t="shared" si="35"/>
        <v>235.7%</v>
      </c>
      <c r="G230" s="22" t="str">
        <f t="shared" si="36"/>
        <v>是</v>
      </c>
      <c r="H230" s="485" t="str">
        <f t="shared" si="33"/>
        <v>项</v>
      </c>
      <c r="I230" s="485" t="str">
        <f t="shared" si="37"/>
        <v>20138</v>
      </c>
      <c r="J230" s="229"/>
      <c r="K230" s="229"/>
      <c r="L230" s="229"/>
      <c r="M230" s="489">
        <v>1</v>
      </c>
    </row>
    <row r="231" s="429" customFormat="1" ht="25.5" spans="1:13">
      <c r="A231" s="280" t="s">
        <v>4939</v>
      </c>
      <c r="B231" s="281" t="s">
        <v>30</v>
      </c>
      <c r="C231" s="302">
        <f>SUMIF(表2.2024年公共财政支出决算表!$A$6:$A$1340,A231,表2.2024年公共财政支出决算表!$E$6:$E$1340)</f>
        <v>198</v>
      </c>
      <c r="D231" s="302">
        <f>ROUND(SUMIF('表10-1.政府预算科目明细表'!$A$3:$A$375,A231,'表10-1.政府预算科目明细表'!$C$3:$C$375)/10000,0)</f>
        <v>201</v>
      </c>
      <c r="E231" s="352">
        <f t="shared" si="40"/>
        <v>3</v>
      </c>
      <c r="F231" s="352" t="str">
        <f t="shared" si="35"/>
        <v>1.5%</v>
      </c>
      <c r="G231" s="22" t="str">
        <f t="shared" si="36"/>
        <v>是</v>
      </c>
      <c r="H231" s="485" t="str">
        <f t="shared" si="33"/>
        <v>项</v>
      </c>
      <c r="I231" s="485" t="str">
        <f t="shared" si="37"/>
        <v>20138</v>
      </c>
      <c r="J231" s="229"/>
      <c r="K231" s="229"/>
      <c r="L231" s="229"/>
      <c r="M231" s="489">
        <v>1</v>
      </c>
    </row>
    <row r="232" s="435" customFormat="1" ht="25.5" spans="1:13">
      <c r="A232" s="306" t="s">
        <v>4940</v>
      </c>
      <c r="B232" s="307" t="s">
        <v>347</v>
      </c>
      <c r="C232" s="302">
        <f>SUMIF(表2.2024年公共财政支出决算表!$A$6:$A$1340,A232,表2.2024年公共财政支出决算表!$E$6:$E$1340)</f>
        <v>0</v>
      </c>
      <c r="D232" s="302">
        <f>ROUND(SUMIF('表10-1.政府预算科目明细表'!$A$3:$A$375,A232,'表10-1.政府预算科目明细表'!$C$3:$C$375)/10000,0)</f>
        <v>5</v>
      </c>
      <c r="E232" s="486">
        <f t="shared" si="40"/>
        <v>5</v>
      </c>
      <c r="F232" s="487" t="str">
        <f t="shared" si="35"/>
        <v/>
      </c>
      <c r="G232" s="22" t="str">
        <f t="shared" si="36"/>
        <v>是</v>
      </c>
      <c r="H232" s="488" t="str">
        <f t="shared" si="33"/>
        <v>项</v>
      </c>
      <c r="I232" s="488" t="str">
        <f t="shared" si="37"/>
        <v>20138</v>
      </c>
      <c r="J232" s="229"/>
      <c r="K232" s="229"/>
      <c r="L232" s="229"/>
      <c r="M232" s="496"/>
    </row>
    <row r="233" s="436" customFormat="1" ht="25.5" spans="1:13">
      <c r="A233" s="269" t="s">
        <v>4942</v>
      </c>
      <c r="B233" s="270" t="s">
        <v>348</v>
      </c>
      <c r="C233" s="299">
        <f ca="1">SUMIF($I234:$I$1455,$A233,C234:C$1455)</f>
        <v>85</v>
      </c>
      <c r="D233" s="299">
        <f>SUMIF($I234:$I$1455,$A233,D234:D$1455)</f>
        <v>162</v>
      </c>
      <c r="E233" s="299">
        <f ca="1">SUMIF($I234:$I$1455,$A233,E234:E$1455)</f>
        <v>77</v>
      </c>
      <c r="F233" s="483" t="str">
        <f ca="1" t="shared" si="35"/>
        <v>90.6%</v>
      </c>
      <c r="G233" s="22" t="str">
        <f ca="1" t="shared" si="36"/>
        <v>是</v>
      </c>
      <c r="H233" s="492" t="str">
        <f t="shared" si="33"/>
        <v>款</v>
      </c>
      <c r="I233" s="492" t="str">
        <f t="shared" si="37"/>
        <v>201</v>
      </c>
      <c r="M233" s="489">
        <v>1</v>
      </c>
    </row>
    <row r="234" s="435" customFormat="1" ht="25.5" spans="1:20">
      <c r="A234" s="306" t="s">
        <v>4943</v>
      </c>
      <c r="B234" s="307" t="s">
        <v>12</v>
      </c>
      <c r="C234" s="302">
        <f>SUMIF(表2.2024年公共财政支出决算表!$A$6:$A$1340,A234,表2.2024年公共财政支出决算表!$E$6:$E$1340)</f>
        <v>84</v>
      </c>
      <c r="D234" s="302">
        <f>ROUND(SUMIF('表10-1.政府预算科目明细表'!$A$3:$A$375,A234,'表10-1.政府预算科目明细表'!$C$3:$C$375)/10000,0)</f>
        <v>137</v>
      </c>
      <c r="E234" s="486">
        <f t="shared" ref="E234:E239" si="41">D234-C234</f>
        <v>53</v>
      </c>
      <c r="F234" s="487" t="str">
        <f t="shared" si="35"/>
        <v>63.1%</v>
      </c>
      <c r="G234" s="22" t="str">
        <f t="shared" si="36"/>
        <v>是</v>
      </c>
      <c r="H234" s="488" t="str">
        <f t="shared" si="33"/>
        <v>项</v>
      </c>
      <c r="I234" s="488" t="str">
        <f t="shared" si="37"/>
        <v>20139</v>
      </c>
      <c r="J234" s="229"/>
      <c r="K234" s="229"/>
      <c r="L234" s="229"/>
      <c r="M234" s="489">
        <v>1</v>
      </c>
      <c r="N234" s="438"/>
      <c r="O234" s="438"/>
      <c r="P234" s="438"/>
      <c r="Q234" s="438"/>
      <c r="R234" s="438"/>
      <c r="S234" s="438"/>
      <c r="T234" s="438"/>
    </row>
    <row r="235" s="435" customFormat="1" ht="25.5" spans="1:13">
      <c r="A235" s="306" t="s">
        <v>4944</v>
      </c>
      <c r="B235" s="307" t="s">
        <v>14</v>
      </c>
      <c r="C235" s="302">
        <f>SUMIF(表2.2024年公共财政支出决算表!$A$6:$A$1340,A235,表2.2024年公共财政支出决算表!$E$6:$E$1340)</f>
        <v>1</v>
      </c>
      <c r="D235" s="302">
        <f>ROUND(SUMIF('表10-1.政府预算科目明细表'!$A$3:$A$375,A235,'表10-1.政府预算科目明细表'!$C$3:$C$375)/10000,0)</f>
        <v>25</v>
      </c>
      <c r="E235" s="486">
        <f t="shared" si="41"/>
        <v>24</v>
      </c>
      <c r="F235" s="487" t="str">
        <f t="shared" si="35"/>
        <v>2400.0%</v>
      </c>
      <c r="G235" s="22" t="str">
        <f t="shared" si="36"/>
        <v>是</v>
      </c>
      <c r="H235" s="488" t="str">
        <f t="shared" si="33"/>
        <v>项</v>
      </c>
      <c r="I235" s="488" t="str">
        <f t="shared" si="37"/>
        <v>20139</v>
      </c>
      <c r="J235" s="229"/>
      <c r="K235" s="229"/>
      <c r="L235" s="229"/>
      <c r="M235" s="489">
        <v>1</v>
      </c>
    </row>
    <row r="236" s="438" customFormat="1" ht="15.75" hidden="1" spans="1:12">
      <c r="A236" s="306" t="s">
        <v>4945</v>
      </c>
      <c r="B236" s="307" t="s">
        <v>16</v>
      </c>
      <c r="C236" s="302">
        <f>SUMIF(表2.2024年公共财政支出决算表!$A$6:$A$1340,A236,表2.2024年公共财政支出决算表!$E$6:$E$1340)</f>
        <v>0</v>
      </c>
      <c r="D236" s="302">
        <f>ROUND(SUMIF('表10-1.政府预算科目明细表'!$A$3:$A$375,A236,'表10-1.政府预算科目明细表'!$C$3:$C$375)/10000,0)</f>
        <v>0</v>
      </c>
      <c r="E236" s="486">
        <f t="shared" si="41"/>
        <v>0</v>
      </c>
      <c r="F236" s="487" t="str">
        <f t="shared" si="35"/>
        <v/>
      </c>
      <c r="G236" s="22" t="str">
        <f t="shared" si="36"/>
        <v>否</v>
      </c>
      <c r="H236" s="488" t="str">
        <f t="shared" si="33"/>
        <v>项</v>
      </c>
      <c r="I236" s="488" t="str">
        <f t="shared" si="37"/>
        <v>20139</v>
      </c>
      <c r="J236" s="229"/>
      <c r="K236" s="229"/>
      <c r="L236" s="229"/>
    </row>
    <row r="237" s="438" customFormat="1" ht="21.75" hidden="1" spans="1:13">
      <c r="A237" s="306" t="s">
        <v>4946</v>
      </c>
      <c r="B237" s="307" t="s">
        <v>269</v>
      </c>
      <c r="C237" s="302">
        <f>SUMIF(表2.2024年公共财政支出决算表!$A$6:$A$1340,A237,表2.2024年公共财政支出决算表!$E$6:$E$1340)</f>
        <v>0</v>
      </c>
      <c r="D237" s="302">
        <f>ROUND(SUMIF('表10-1.政府预算科目明细表'!$A$3:$A$375,A237,'表10-1.政府预算科目明细表'!$C$3:$C$375)/10000,0)</f>
        <v>0</v>
      </c>
      <c r="E237" s="486">
        <f t="shared" si="41"/>
        <v>0</v>
      </c>
      <c r="F237" s="487" t="str">
        <f t="shared" si="35"/>
        <v/>
      </c>
      <c r="G237" s="22" t="str">
        <f t="shared" si="36"/>
        <v>否</v>
      </c>
      <c r="H237" s="488" t="str">
        <f t="shared" si="33"/>
        <v>项</v>
      </c>
      <c r="I237" s="488" t="str">
        <f t="shared" si="37"/>
        <v>20139</v>
      </c>
      <c r="J237" s="229"/>
      <c r="K237" s="229"/>
      <c r="L237" s="229"/>
      <c r="M237" s="497">
        <v>1</v>
      </c>
    </row>
    <row r="238" s="435" customFormat="1" ht="15.75" hidden="1" spans="1:12">
      <c r="A238" s="306" t="s">
        <v>4948</v>
      </c>
      <c r="B238" s="307" t="s">
        <v>30</v>
      </c>
      <c r="C238" s="302">
        <f>SUMIF(表2.2024年公共财政支出决算表!$A$6:$A$1340,A238,表2.2024年公共财政支出决算表!$E$6:$E$1340)</f>
        <v>0</v>
      </c>
      <c r="D238" s="302">
        <f>ROUND(SUMIF('表10-1.政府预算科目明细表'!$A$3:$A$375,A238,'表10-1.政府预算科目明细表'!$C$3:$C$375)/10000,0)</f>
        <v>0</v>
      </c>
      <c r="E238" s="486">
        <f t="shared" si="41"/>
        <v>0</v>
      </c>
      <c r="F238" s="487" t="str">
        <f t="shared" si="35"/>
        <v/>
      </c>
      <c r="G238" s="22" t="str">
        <f t="shared" si="36"/>
        <v>否</v>
      </c>
      <c r="H238" s="488" t="str">
        <f t="shared" si="33"/>
        <v>项</v>
      </c>
      <c r="I238" s="488" t="str">
        <f t="shared" si="37"/>
        <v>20139</v>
      </c>
      <c r="J238" s="229"/>
      <c r="K238" s="229"/>
      <c r="L238" s="229"/>
    </row>
    <row r="239" s="435" customFormat="1" ht="15.75" hidden="1" spans="1:12">
      <c r="A239" s="306" t="s">
        <v>4949</v>
      </c>
      <c r="B239" s="307" t="s">
        <v>355</v>
      </c>
      <c r="C239" s="302">
        <f>SUMIF(表2.2024年公共财政支出决算表!$A$6:$A$1340,A239,表2.2024年公共财政支出决算表!$E$6:$E$1340)</f>
        <v>0</v>
      </c>
      <c r="D239" s="302">
        <f>ROUND(SUMIF('表10-1.政府预算科目明细表'!$A$3:$A$375,A239,'表10-1.政府预算科目明细表'!$C$3:$C$375)/10000,0)</f>
        <v>0</v>
      </c>
      <c r="E239" s="486">
        <f t="shared" si="41"/>
        <v>0</v>
      </c>
      <c r="F239" s="487" t="str">
        <f t="shared" si="35"/>
        <v/>
      </c>
      <c r="G239" s="22" t="str">
        <f t="shared" si="36"/>
        <v>否</v>
      </c>
      <c r="H239" s="488" t="str">
        <f t="shared" si="33"/>
        <v>项</v>
      </c>
      <c r="I239" s="488" t="str">
        <f t="shared" si="37"/>
        <v>20139</v>
      </c>
      <c r="J239" s="229"/>
      <c r="K239" s="229"/>
      <c r="L239" s="229"/>
    </row>
    <row r="240" s="439" customFormat="1" ht="25.5" spans="1:13">
      <c r="A240" s="278" t="s">
        <v>4951</v>
      </c>
      <c r="B240" s="279" t="s">
        <v>59</v>
      </c>
      <c r="C240" s="299">
        <f ca="1">SUMIF($I241:$I$1455,$A240,C241:C$1455)</f>
        <v>48</v>
      </c>
      <c r="D240" s="299">
        <f>SUMIF($I241:$I$1455,$A240,D241:D$1455)</f>
        <v>33</v>
      </c>
      <c r="E240" s="299">
        <f ca="1">SUMIF($I241:$I$1455,$A240,E241:E$1455)</f>
        <v>-15</v>
      </c>
      <c r="F240" s="483" t="str">
        <f ca="1" t="shared" si="35"/>
        <v>-31.3%</v>
      </c>
      <c r="G240" s="22" t="str">
        <f ca="1" t="shared" si="36"/>
        <v>是</v>
      </c>
      <c r="H240" s="484" t="str">
        <f t="shared" si="33"/>
        <v>款</v>
      </c>
      <c r="I240" s="484" t="str">
        <f t="shared" si="37"/>
        <v>201</v>
      </c>
      <c r="M240" s="489">
        <v>1</v>
      </c>
    </row>
    <row r="241" s="435" customFormat="1" ht="15.75" hidden="1" spans="1:12">
      <c r="A241" s="306" t="s">
        <v>4952</v>
      </c>
      <c r="B241" s="307" t="s">
        <v>12</v>
      </c>
      <c r="C241" s="302">
        <f>SUMIF(表2.2024年公共财政支出决算表!$A$6:$A$1340,A241,表2.2024年公共财政支出决算表!$E$6:$E$1340)</f>
        <v>0</v>
      </c>
      <c r="D241" s="302">
        <f>ROUND(SUMIF('表10-1.政府预算科目明细表'!$A$3:$A$375,A241,'表10-1.政府预算科目明细表'!$C$3:$C$375)/10000,0)</f>
        <v>0</v>
      </c>
      <c r="E241" s="486">
        <f>D241-C241</f>
        <v>0</v>
      </c>
      <c r="F241" s="487" t="str">
        <f t="shared" si="35"/>
        <v/>
      </c>
      <c r="G241" s="22" t="str">
        <f t="shared" si="36"/>
        <v>否</v>
      </c>
      <c r="H241" s="488" t="str">
        <f t="shared" si="33"/>
        <v>项</v>
      </c>
      <c r="I241" s="488" t="str">
        <f t="shared" si="37"/>
        <v>20140</v>
      </c>
      <c r="J241" s="229"/>
      <c r="K241" s="229"/>
      <c r="L241" s="229"/>
    </row>
    <row r="242" s="435" customFormat="1" ht="25.5" spans="1:13">
      <c r="A242" s="306" t="s">
        <v>4953</v>
      </c>
      <c r="B242" s="307" t="s">
        <v>14</v>
      </c>
      <c r="C242" s="302">
        <f>SUMIF(表2.2024年公共财政支出决算表!$A$6:$A$1340,A242,表2.2024年公共财政支出决算表!$E$6:$E$1340)</f>
        <v>16</v>
      </c>
      <c r="D242" s="302">
        <f>ROUND(SUMIF('表10-1.政府预算科目明细表'!$A$3:$A$375,A242,'表10-1.政府预算科目明细表'!$C$3:$C$375)/10000,0)</f>
        <v>0</v>
      </c>
      <c r="E242" s="486">
        <f>D242-C242</f>
        <v>-16</v>
      </c>
      <c r="F242" s="487" t="str">
        <f t="shared" si="35"/>
        <v>-100.0%</v>
      </c>
      <c r="G242" s="22" t="str">
        <f t="shared" si="36"/>
        <v>是</v>
      </c>
      <c r="H242" s="488" t="str">
        <f t="shared" si="33"/>
        <v>项</v>
      </c>
      <c r="I242" s="488" t="str">
        <f t="shared" si="37"/>
        <v>20140</v>
      </c>
      <c r="J242" s="229"/>
      <c r="K242" s="229"/>
      <c r="L242" s="229"/>
      <c r="M242" s="489">
        <v>1</v>
      </c>
    </row>
    <row r="243" s="435" customFormat="1" ht="15.75" hidden="1" spans="1:12">
      <c r="A243" s="306" t="s">
        <v>4954</v>
      </c>
      <c r="B243" s="307" t="s">
        <v>16</v>
      </c>
      <c r="C243" s="302">
        <f>SUMIF(表2.2024年公共财政支出决算表!$A$6:$A$1340,A243,表2.2024年公共财政支出决算表!$E$6:$E$1340)</f>
        <v>0</v>
      </c>
      <c r="D243" s="302">
        <f>ROUND(SUMIF('表10-1.政府预算科目明细表'!$A$3:$A$375,A243,'表10-1.政府预算科目明细表'!$C$3:$C$375)/10000,0)</f>
        <v>0</v>
      </c>
      <c r="E243" s="486">
        <f>D243-C243</f>
        <v>0</v>
      </c>
      <c r="F243" s="487" t="str">
        <f t="shared" si="35"/>
        <v/>
      </c>
      <c r="G243" s="22" t="str">
        <f t="shared" si="36"/>
        <v>否</v>
      </c>
      <c r="H243" s="488" t="str">
        <f t="shared" si="33"/>
        <v>项</v>
      </c>
      <c r="I243" s="488" t="str">
        <f t="shared" si="37"/>
        <v>20140</v>
      </c>
      <c r="J243" s="229"/>
      <c r="K243" s="229"/>
      <c r="L243" s="229"/>
    </row>
    <row r="244" s="440" customFormat="1" ht="25.5" spans="1:13">
      <c r="A244" s="280" t="s">
        <v>4955</v>
      </c>
      <c r="B244" s="281" t="s">
        <v>361</v>
      </c>
      <c r="C244" s="302">
        <f>SUMIF(表2.2024年公共财政支出决算表!$A$6:$A$1340,A244,表2.2024年公共财政支出决算表!$E$6:$E$1340)</f>
        <v>32</v>
      </c>
      <c r="D244" s="302">
        <f>ROUND(SUMIF('表10-1.政府预算科目明细表'!$A$3:$A$375,A244,'表10-1.政府预算科目明细表'!$C$3:$C$375)/10000,0)</f>
        <v>33</v>
      </c>
      <c r="E244" s="352">
        <f>D244-C244</f>
        <v>1</v>
      </c>
      <c r="F244" s="352" t="str">
        <f t="shared" si="35"/>
        <v>3.1%</v>
      </c>
      <c r="G244" s="22" t="str">
        <f t="shared" si="36"/>
        <v>是</v>
      </c>
      <c r="H244" s="485" t="str">
        <f t="shared" si="33"/>
        <v>项</v>
      </c>
      <c r="I244" s="485" t="str">
        <f t="shared" si="37"/>
        <v>20140</v>
      </c>
      <c r="J244" s="229"/>
      <c r="K244" s="229"/>
      <c r="L244" s="229"/>
      <c r="M244" s="489">
        <v>1</v>
      </c>
    </row>
    <row r="245" s="440" customFormat="1" ht="17.25" hidden="1" spans="1:12">
      <c r="A245" s="280">
        <v>2014050</v>
      </c>
      <c r="B245" s="281" t="s">
        <v>7725</v>
      </c>
      <c r="C245" s="302">
        <f>SUMIF(表2.2024年公共财政支出决算表!$A$6:$A$1340,A245,表2.2024年公共财政支出决算表!$E$6:$E$1340)</f>
        <v>0</v>
      </c>
      <c r="D245" s="302">
        <f>ROUND(SUMIF('表10-1.政府预算科目明细表'!$A$3:$A$375,A245,'表10-1.政府预算科目明细表'!$C$3:$C$375)/10000,0)</f>
        <v>0</v>
      </c>
      <c r="E245" s="352"/>
      <c r="F245" s="352"/>
      <c r="G245" s="22" t="str">
        <f t="shared" si="36"/>
        <v>否</v>
      </c>
      <c r="H245" s="485" t="str">
        <f t="shared" ref="H245:H269" si="42">IF(LEN(A245)=3,"类",IF(LEN(A245)=5,"款","项"))</f>
        <v>项</v>
      </c>
      <c r="I245" s="485" t="str">
        <f t="shared" ref="I245:I270" si="43">_xlfn.IFS(LEN(A245)=3,0,LEN(A245)=5,LEFT(A245,3),LEN(A245)=7,LEFT(A245,5))</f>
        <v>20140</v>
      </c>
      <c r="J245" s="229"/>
      <c r="K245" s="229"/>
      <c r="L245" s="229"/>
    </row>
    <row r="246" s="441" customFormat="1" ht="15.75" hidden="1" spans="1:20">
      <c r="A246" s="306" t="s">
        <v>4956</v>
      </c>
      <c r="B246" s="307" t="s">
        <v>362</v>
      </c>
      <c r="C246" s="302">
        <f>SUMIF(表2.2024年公共财政支出决算表!$A$6:$A$1340,A246,表2.2024年公共财政支出决算表!$E$6:$E$1340)</f>
        <v>0</v>
      </c>
      <c r="D246" s="302">
        <f>ROUND(SUMIF('表10-1.政府预算科目明细表'!$A$3:$A$375,A246,'表10-1.政府预算科目明细表'!$C$3:$C$375)/10000,0)</f>
        <v>0</v>
      </c>
      <c r="E246" s="486">
        <f>D246-C246</f>
        <v>0</v>
      </c>
      <c r="F246" s="487" t="str">
        <f>IFERROR(TEXT(E246/C246,"0.0%"),"")</f>
        <v/>
      </c>
      <c r="G246" s="22" t="str">
        <f t="shared" si="36"/>
        <v>否</v>
      </c>
      <c r="H246" s="485" t="str">
        <f t="shared" si="42"/>
        <v>项</v>
      </c>
      <c r="I246" s="485" t="str">
        <f t="shared" si="43"/>
        <v>20140</v>
      </c>
      <c r="J246" s="229"/>
      <c r="K246" s="229"/>
      <c r="L246" s="229"/>
      <c r="M246" s="452"/>
      <c r="N246" s="452"/>
      <c r="O246" s="452"/>
      <c r="P246" s="452"/>
      <c r="Q246" s="452"/>
      <c r="R246" s="452"/>
      <c r="S246" s="452"/>
      <c r="T246" s="438"/>
    </row>
    <row r="247" s="442" customFormat="1" hidden="1" spans="1:20">
      <c r="A247" s="269">
        <v>20140</v>
      </c>
      <c r="B247" s="270" t="s">
        <v>7726</v>
      </c>
      <c r="C247" s="299">
        <f ca="1">SUMIF($I248:$I$1455,$A247,C248:C$1455)</f>
        <v>0</v>
      </c>
      <c r="D247" s="299">
        <f>SUMIF($I248:$I$1455,$A247,D248:D$1455)</f>
        <v>0</v>
      </c>
      <c r="E247" s="299">
        <f ca="1">SUMIF($I248:$I$1455,$A247,E248:E$1455)</f>
        <v>0</v>
      </c>
      <c r="F247" s="483" t="str">
        <f ca="1">IFERROR(TEXT(E247/C247,"0.0%"),"")</f>
        <v/>
      </c>
      <c r="G247" s="22" t="str">
        <f ca="1" t="shared" si="36"/>
        <v>否</v>
      </c>
      <c r="H247" s="492" t="str">
        <f t="shared" si="42"/>
        <v>款</v>
      </c>
      <c r="I247" s="492" t="str">
        <f t="shared" si="43"/>
        <v>201</v>
      </c>
      <c r="T247" s="450"/>
    </row>
    <row r="248" s="441" customFormat="1" ht="17.25" hidden="1" spans="1:20">
      <c r="A248" s="306" t="s">
        <v>7727</v>
      </c>
      <c r="B248" s="307" t="s">
        <v>7728</v>
      </c>
      <c r="C248" s="302">
        <f>SUMIF(表2.2024年公共财政支出决算表!$A$6:$A$1340,A248,表2.2024年公共财政支出决算表!$E$6:$E$1340)</f>
        <v>0</v>
      </c>
      <c r="D248" s="302">
        <f>ROUND(SUMIF('表10-1.政府预算科目明细表'!$A$3:$A$375,A248,'表10-1.政府预算科目明细表'!$C$3:$C$375)/10000,0)</f>
        <v>0</v>
      </c>
      <c r="E248" s="486"/>
      <c r="F248" s="487"/>
      <c r="G248" s="22" t="str">
        <f t="shared" si="36"/>
        <v>否</v>
      </c>
      <c r="H248" s="485" t="str">
        <f t="shared" si="42"/>
        <v>项</v>
      </c>
      <c r="I248" s="485" t="str">
        <f t="shared" si="43"/>
        <v>20141</v>
      </c>
      <c r="J248" s="229"/>
      <c r="K248" s="229"/>
      <c r="L248" s="229"/>
      <c r="M248" s="452"/>
      <c r="N248" s="452"/>
      <c r="O248" s="452"/>
      <c r="P248" s="452"/>
      <c r="Q248" s="452"/>
      <c r="R248" s="452"/>
      <c r="S248" s="452"/>
      <c r="T248" s="438"/>
    </row>
    <row r="249" s="441" customFormat="1" ht="15.75" hidden="1" spans="1:20">
      <c r="A249" s="306" t="s">
        <v>7729</v>
      </c>
      <c r="B249" s="307" t="s">
        <v>7730</v>
      </c>
      <c r="C249" s="302">
        <f>SUMIF(表2.2024年公共财政支出决算表!$A$6:$A$1340,A249,表2.2024年公共财政支出决算表!$E$6:$E$1340)</f>
        <v>0</v>
      </c>
      <c r="D249" s="302">
        <f>ROUND(SUMIF('表10-1.政府预算科目明细表'!$A$3:$A$375,A249,'表10-1.政府预算科目明细表'!$C$3:$C$375)/10000,0)</f>
        <v>0</v>
      </c>
      <c r="E249" s="486"/>
      <c r="F249" s="487"/>
      <c r="G249" s="22" t="str">
        <f t="shared" si="36"/>
        <v>否</v>
      </c>
      <c r="H249" s="485" t="str">
        <f t="shared" si="42"/>
        <v>项</v>
      </c>
      <c r="I249" s="485" t="str">
        <f t="shared" si="43"/>
        <v>20141</v>
      </c>
      <c r="J249" s="229"/>
      <c r="K249" s="229"/>
      <c r="L249" s="229"/>
      <c r="M249" s="452"/>
      <c r="N249" s="452"/>
      <c r="O249" s="452"/>
      <c r="P249" s="452"/>
      <c r="Q249" s="452"/>
      <c r="R249" s="452"/>
      <c r="S249" s="452"/>
      <c r="T249" s="438"/>
    </row>
    <row r="250" s="441" customFormat="1" ht="15.75" hidden="1" spans="1:20">
      <c r="A250" s="306" t="s">
        <v>7731</v>
      </c>
      <c r="B250" s="307" t="s">
        <v>7732</v>
      </c>
      <c r="C250" s="302">
        <f>SUMIF(表2.2024年公共财政支出决算表!$A$6:$A$1340,A250,表2.2024年公共财政支出决算表!$E$6:$E$1340)</f>
        <v>0</v>
      </c>
      <c r="D250" s="302">
        <f>ROUND(SUMIF('表10-1.政府预算科目明细表'!$A$3:$A$375,A250,'表10-1.政府预算科目明细表'!$C$3:$C$375)/10000,0)</f>
        <v>0</v>
      </c>
      <c r="E250" s="486"/>
      <c r="F250" s="487"/>
      <c r="G250" s="22" t="str">
        <f t="shared" si="36"/>
        <v>否</v>
      </c>
      <c r="H250" s="485" t="str">
        <f t="shared" si="42"/>
        <v>项</v>
      </c>
      <c r="I250" s="485" t="str">
        <f t="shared" si="43"/>
        <v>20141</v>
      </c>
      <c r="J250" s="229"/>
      <c r="K250" s="229"/>
      <c r="L250" s="229"/>
      <c r="M250" s="452"/>
      <c r="N250" s="452"/>
      <c r="O250" s="452"/>
      <c r="P250" s="452"/>
      <c r="Q250" s="452"/>
      <c r="R250" s="452"/>
      <c r="S250" s="452"/>
      <c r="T250" s="438"/>
    </row>
    <row r="251" s="441" customFormat="1" ht="15.75" hidden="1" spans="1:20">
      <c r="A251" s="306" t="s">
        <v>7733</v>
      </c>
      <c r="B251" s="307" t="s">
        <v>7734</v>
      </c>
      <c r="C251" s="302">
        <f>SUMIF(表2.2024年公共财政支出决算表!$A$6:$A$1340,A251,表2.2024年公共财政支出决算表!$E$6:$E$1340)</f>
        <v>0</v>
      </c>
      <c r="D251" s="302">
        <f>ROUND(SUMIF('表10-1.政府预算科目明细表'!$A$3:$A$375,A251,'表10-1.政府预算科目明细表'!$C$3:$C$375)/10000,0)</f>
        <v>0</v>
      </c>
      <c r="E251" s="486"/>
      <c r="F251" s="487"/>
      <c r="G251" s="22" t="str">
        <f t="shared" si="36"/>
        <v>否</v>
      </c>
      <c r="H251" s="485" t="str">
        <f t="shared" si="42"/>
        <v>项</v>
      </c>
      <c r="I251" s="485" t="str">
        <f t="shared" si="43"/>
        <v>20141</v>
      </c>
      <c r="J251" s="229"/>
      <c r="K251" s="229"/>
      <c r="L251" s="229"/>
      <c r="M251" s="452"/>
      <c r="N251" s="452"/>
      <c r="O251" s="452"/>
      <c r="P251" s="452"/>
      <c r="Q251" s="452"/>
      <c r="R251" s="452"/>
      <c r="S251" s="452"/>
      <c r="T251" s="438"/>
    </row>
    <row r="252" s="441" customFormat="1" ht="15.75" hidden="1" spans="1:20">
      <c r="A252" s="306" t="s">
        <v>7735</v>
      </c>
      <c r="B252" s="307" t="s">
        <v>7736</v>
      </c>
      <c r="C252" s="302">
        <f>SUMIF(表2.2024年公共财政支出决算表!$A$6:$A$1340,A252,表2.2024年公共财政支出决算表!$E$6:$E$1340)</f>
        <v>0</v>
      </c>
      <c r="D252" s="302">
        <f>ROUND(SUMIF('表10-1.政府预算科目明细表'!$A$3:$A$375,A252,'表10-1.政府预算科目明细表'!$C$3:$C$375)/10000,0)</f>
        <v>0</v>
      </c>
      <c r="E252" s="486"/>
      <c r="F252" s="487"/>
      <c r="G252" s="22" t="str">
        <f t="shared" si="36"/>
        <v>否</v>
      </c>
      <c r="H252" s="485" t="str">
        <f t="shared" si="42"/>
        <v>项</v>
      </c>
      <c r="I252" s="485" t="str">
        <f t="shared" si="43"/>
        <v>20141</v>
      </c>
      <c r="J252" s="229"/>
      <c r="K252" s="229"/>
      <c r="L252" s="229"/>
      <c r="M252" s="452"/>
      <c r="N252" s="452"/>
      <c r="O252" s="452"/>
      <c r="P252" s="452"/>
      <c r="Q252" s="452"/>
      <c r="R252" s="452"/>
      <c r="S252" s="452"/>
      <c r="T252" s="438"/>
    </row>
    <row r="253" s="442" customFormat="1" ht="15.75" hidden="1" spans="1:20">
      <c r="A253" s="269" t="s">
        <v>4958</v>
      </c>
      <c r="B253" s="270" t="s">
        <v>364</v>
      </c>
      <c r="C253" s="299">
        <f ca="1">SUMIF($I254:$I$1455,$A253,C254:C$1455)</f>
        <v>0</v>
      </c>
      <c r="D253" s="299">
        <f>SUMIF($I254:$I$1455,$A253,D254:D$1455)</f>
        <v>0</v>
      </c>
      <c r="E253" s="299">
        <f ca="1">SUMIF($I254:$I$1455,$A253,E254:E$1455)</f>
        <v>0</v>
      </c>
      <c r="F253" s="483" t="str">
        <f ca="1">IFERROR(TEXT(E253/C253,"0.0%"),"")</f>
        <v/>
      </c>
      <c r="G253" s="22" t="str">
        <f ca="1" t="shared" si="36"/>
        <v>否</v>
      </c>
      <c r="H253" s="492" t="str">
        <f t="shared" si="42"/>
        <v>款</v>
      </c>
      <c r="I253" s="492" t="str">
        <f t="shared" si="43"/>
        <v>201</v>
      </c>
      <c r="T253" s="450"/>
    </row>
    <row r="254" s="441" customFormat="1" ht="15.75" hidden="1" spans="1:20">
      <c r="A254" s="306" t="s">
        <v>4960</v>
      </c>
      <c r="B254" s="307" t="s">
        <v>366</v>
      </c>
      <c r="C254" s="302">
        <f>SUMIF(表2.2024年公共财政支出决算表!$A$6:$A$1340,A254,表2.2024年公共财政支出决算表!$E$6:$E$1340)</f>
        <v>0</v>
      </c>
      <c r="D254" s="302">
        <f>ROUND(SUMIF('表10-1.政府预算科目明细表'!$A$3:$A$375,A254,'表10-1.政府预算科目明细表'!$C$3:$C$375)/10000,0)</f>
        <v>0</v>
      </c>
      <c r="E254" s="486">
        <f t="shared" ref="E254:E263" si="44">D254-C254</f>
        <v>0</v>
      </c>
      <c r="F254" s="487" t="str">
        <f t="shared" ref="F253:F270" si="45">IFERROR(TEXT(E254/C254,"0.0%"),"")</f>
        <v/>
      </c>
      <c r="G254" s="22" t="str">
        <f t="shared" si="36"/>
        <v>否</v>
      </c>
      <c r="H254" s="488" t="str">
        <f t="shared" si="42"/>
        <v>项</v>
      </c>
      <c r="I254" s="488" t="str">
        <f t="shared" si="43"/>
        <v>20199</v>
      </c>
      <c r="J254" s="229"/>
      <c r="K254" s="229"/>
      <c r="L254" s="229"/>
      <c r="T254" s="438"/>
    </row>
    <row r="255" s="443" customFormat="1" ht="15.75" hidden="1" spans="1:20">
      <c r="A255" s="306" t="s">
        <v>4962</v>
      </c>
      <c r="B255" s="307" t="s">
        <v>364</v>
      </c>
      <c r="C255" s="302">
        <f>SUMIF(表2.2024年公共财政支出决算表!$A$6:$A$1340,A255,表2.2024年公共财政支出决算表!$E$6:$E$1340)</f>
        <v>0</v>
      </c>
      <c r="D255" s="302">
        <f>ROUND(SUMIF('表10-1.政府预算科目明细表'!$A$3:$A$375,A255,'表10-1.政府预算科目明细表'!$C$3:$C$375)/10000,0)</f>
        <v>0</v>
      </c>
      <c r="E255" s="486">
        <f t="shared" si="44"/>
        <v>0</v>
      </c>
      <c r="F255" s="487" t="str">
        <f t="shared" si="45"/>
        <v/>
      </c>
      <c r="G255" s="22" t="str">
        <f t="shared" si="36"/>
        <v>否</v>
      </c>
      <c r="H255" s="488" t="str">
        <f t="shared" si="42"/>
        <v>项</v>
      </c>
      <c r="I255" s="488" t="str">
        <f t="shared" si="43"/>
        <v>20199</v>
      </c>
      <c r="J255" s="229"/>
      <c r="K255" s="229"/>
      <c r="L255" s="229"/>
      <c r="T255" s="435"/>
    </row>
    <row r="256" s="444" customFormat="1" ht="15.75" hidden="1" spans="1:20">
      <c r="A256" s="354" t="s">
        <v>4964</v>
      </c>
      <c r="B256" s="494" t="s">
        <v>7737</v>
      </c>
      <c r="C256" s="295">
        <f ca="1">SUMIF($I257:$I$1455,$A256,C257:C$1455)</f>
        <v>0</v>
      </c>
      <c r="D256" s="295">
        <f>SUMIF($I257:$I$1455,$A256,D257:D$1455)</f>
        <v>0</v>
      </c>
      <c r="E256" s="295">
        <f ca="1">SUMIF($I257:$I$1455,$A256,E257:E$1455)</f>
        <v>0</v>
      </c>
      <c r="F256" s="481" t="str">
        <f ca="1" t="shared" si="45"/>
        <v/>
      </c>
      <c r="G256" s="22" t="str">
        <f ca="1" t="shared" si="36"/>
        <v>否</v>
      </c>
      <c r="H256" s="495" t="str">
        <f t="shared" si="42"/>
        <v>类</v>
      </c>
      <c r="I256" s="495">
        <f t="shared" si="43"/>
        <v>0</v>
      </c>
      <c r="N256" s="498">
        <v>0</v>
      </c>
      <c r="O256" s="465">
        <f ca="1">C256-N256</f>
        <v>0</v>
      </c>
      <c r="T256" s="499"/>
    </row>
    <row r="257" s="445" customFormat="1" ht="15.75" hidden="1" spans="1:20">
      <c r="A257" s="269" t="s">
        <v>4966</v>
      </c>
      <c r="B257" s="270" t="s">
        <v>7738</v>
      </c>
      <c r="C257" s="299">
        <f ca="1">SUMIF($I258:$I$1455,$A257,C258:C$1455)</f>
        <v>0</v>
      </c>
      <c r="D257" s="299">
        <f>SUMIF($I258:$I$1455,$A257,D258:D$1455)</f>
        <v>0</v>
      </c>
      <c r="E257" s="299">
        <f ca="1">SUMIF($I258:$I$1455,$A257,E258:E$1455)</f>
        <v>0</v>
      </c>
      <c r="F257" s="483" t="str">
        <f ca="1" t="shared" si="45"/>
        <v/>
      </c>
      <c r="G257" s="22" t="str">
        <f ca="1" t="shared" si="36"/>
        <v>否</v>
      </c>
      <c r="H257" s="492" t="str">
        <f t="shared" si="42"/>
        <v>款</v>
      </c>
      <c r="I257" s="492" t="str">
        <f t="shared" si="43"/>
        <v>202</v>
      </c>
      <c r="T257" s="436"/>
    </row>
    <row r="258" s="443" customFormat="1" ht="15.75" hidden="1" spans="1:20">
      <c r="A258" s="306" t="s">
        <v>4968</v>
      </c>
      <c r="B258" s="307" t="s">
        <v>12</v>
      </c>
      <c r="C258" s="302">
        <f>SUMIF(表2.2024年公共财政支出决算表!$A$6:$A$1340,A258,表2.2024年公共财政支出决算表!$E$6:$E$1340)</f>
        <v>0</v>
      </c>
      <c r="D258" s="302">
        <f>ROUND(SUMIF('表10-1.政府预算科目明细表'!$A$3:$A$375,A258,'表10-1.政府预算科目明细表'!$C$3:$C$375)/10000,0)</f>
        <v>0</v>
      </c>
      <c r="E258" s="486">
        <f t="shared" si="44"/>
        <v>0</v>
      </c>
      <c r="F258" s="487" t="str">
        <f t="shared" si="45"/>
        <v/>
      </c>
      <c r="G258" s="22" t="str">
        <f t="shared" si="36"/>
        <v>否</v>
      </c>
      <c r="H258" s="488" t="str">
        <f t="shared" si="42"/>
        <v>项</v>
      </c>
      <c r="I258" s="488" t="str">
        <f t="shared" si="43"/>
        <v>20201</v>
      </c>
      <c r="J258" s="229"/>
      <c r="K258" s="229"/>
      <c r="L258" s="229"/>
      <c r="T258" s="435"/>
    </row>
    <row r="259" s="443" customFormat="1" ht="15.75" hidden="1" spans="1:20">
      <c r="A259" s="306" t="s">
        <v>4969</v>
      </c>
      <c r="B259" s="307" t="s">
        <v>14</v>
      </c>
      <c r="C259" s="302">
        <f>SUMIF(表2.2024年公共财政支出决算表!$A$6:$A$1340,A259,表2.2024年公共财政支出决算表!$E$6:$E$1340)</f>
        <v>0</v>
      </c>
      <c r="D259" s="302">
        <f>ROUND(SUMIF('表10-1.政府预算科目明细表'!$A$3:$A$375,A259,'表10-1.政府预算科目明细表'!$C$3:$C$375)/10000,0)</f>
        <v>0</v>
      </c>
      <c r="E259" s="486">
        <f t="shared" si="44"/>
        <v>0</v>
      </c>
      <c r="F259" s="487" t="str">
        <f t="shared" si="45"/>
        <v/>
      </c>
      <c r="G259" s="22" t="str">
        <f t="shared" si="36"/>
        <v>否</v>
      </c>
      <c r="H259" s="488" t="str">
        <f t="shared" si="42"/>
        <v>项</v>
      </c>
      <c r="I259" s="488" t="str">
        <f t="shared" si="43"/>
        <v>20201</v>
      </c>
      <c r="J259" s="229"/>
      <c r="K259" s="229"/>
      <c r="L259" s="229"/>
      <c r="T259" s="435"/>
    </row>
    <row r="260" s="443" customFormat="1" ht="15.75" hidden="1" spans="1:20">
      <c r="A260" s="306" t="s">
        <v>4970</v>
      </c>
      <c r="B260" s="307" t="s">
        <v>16</v>
      </c>
      <c r="C260" s="302">
        <f>SUMIF(表2.2024年公共财政支出决算表!$A$6:$A$1340,A260,表2.2024年公共财政支出决算表!$E$6:$E$1340)</f>
        <v>0</v>
      </c>
      <c r="D260" s="302">
        <f>ROUND(SUMIF('表10-1.政府预算科目明细表'!$A$3:$A$375,A260,'表10-1.政府预算科目明细表'!$C$3:$C$375)/10000,0)</f>
        <v>0</v>
      </c>
      <c r="E260" s="486">
        <f t="shared" si="44"/>
        <v>0</v>
      </c>
      <c r="F260" s="487" t="str">
        <f t="shared" si="45"/>
        <v/>
      </c>
      <c r="G260" s="22" t="str">
        <f t="shared" si="36"/>
        <v>否</v>
      </c>
      <c r="H260" s="488" t="str">
        <f t="shared" si="42"/>
        <v>项</v>
      </c>
      <c r="I260" s="488" t="str">
        <f t="shared" si="43"/>
        <v>20201</v>
      </c>
      <c r="J260" s="229"/>
      <c r="K260" s="229"/>
      <c r="L260" s="229"/>
      <c r="T260" s="435"/>
    </row>
    <row r="261" s="443" customFormat="1" ht="15.75" hidden="1" spans="1:20">
      <c r="A261" s="306" t="s">
        <v>4971</v>
      </c>
      <c r="B261" s="307" t="s">
        <v>269</v>
      </c>
      <c r="C261" s="302">
        <f>SUMIF(表2.2024年公共财政支出决算表!$A$6:$A$1340,A261,表2.2024年公共财政支出决算表!$E$6:$E$1340)</f>
        <v>0</v>
      </c>
      <c r="D261" s="302">
        <f>ROUND(SUMIF('表10-1.政府预算科目明细表'!$A$3:$A$375,A261,'表10-1.政府预算科目明细表'!$C$3:$C$375)/10000,0)</f>
        <v>0</v>
      </c>
      <c r="E261" s="486">
        <f t="shared" si="44"/>
        <v>0</v>
      </c>
      <c r="F261" s="487" t="str">
        <f t="shared" si="45"/>
        <v/>
      </c>
      <c r="G261" s="22" t="str">
        <f t="shared" si="36"/>
        <v>否</v>
      </c>
      <c r="H261" s="488" t="str">
        <f t="shared" si="42"/>
        <v>项</v>
      </c>
      <c r="I261" s="488" t="str">
        <f t="shared" si="43"/>
        <v>20201</v>
      </c>
      <c r="J261" s="229"/>
      <c r="K261" s="229"/>
      <c r="L261" s="229"/>
      <c r="T261" s="435"/>
    </row>
    <row r="262" s="443" customFormat="1" ht="15.75" hidden="1" spans="1:20">
      <c r="A262" s="306" t="s">
        <v>4972</v>
      </c>
      <c r="B262" s="307" t="s">
        <v>30</v>
      </c>
      <c r="C262" s="302">
        <f>SUMIF(表2.2024年公共财政支出决算表!$A$6:$A$1340,A262,表2.2024年公共财政支出决算表!$E$6:$E$1340)</f>
        <v>0</v>
      </c>
      <c r="D262" s="302">
        <f>ROUND(SUMIF('表10-1.政府预算科目明细表'!$A$3:$A$375,A262,'表10-1.政府预算科目明细表'!$C$3:$C$375)/10000,0)</f>
        <v>0</v>
      </c>
      <c r="E262" s="486">
        <f t="shared" si="44"/>
        <v>0</v>
      </c>
      <c r="F262" s="487" t="str">
        <f t="shared" si="45"/>
        <v/>
      </c>
      <c r="G262" s="22" t="str">
        <f t="shared" si="36"/>
        <v>否</v>
      </c>
      <c r="H262" s="488" t="str">
        <f t="shared" si="42"/>
        <v>项</v>
      </c>
      <c r="I262" s="488" t="str">
        <f t="shared" si="43"/>
        <v>20201</v>
      </c>
      <c r="J262" s="229"/>
      <c r="K262" s="229"/>
      <c r="L262" s="229"/>
      <c r="T262" s="435"/>
    </row>
    <row r="263" s="441" customFormat="1" ht="15.75" hidden="1" spans="1:20">
      <c r="A263" s="306" t="s">
        <v>4973</v>
      </c>
      <c r="B263" s="307" t="s">
        <v>378</v>
      </c>
      <c r="C263" s="302">
        <f>SUMIF(表2.2024年公共财政支出决算表!$A$6:$A$1340,A263,表2.2024年公共财政支出决算表!$E$6:$E$1340)</f>
        <v>0</v>
      </c>
      <c r="D263" s="302">
        <f>ROUND(SUMIF('表10-1.政府预算科目明细表'!$A$3:$A$375,A263,'表10-1.政府预算科目明细表'!$C$3:$C$375)/10000,0)</f>
        <v>0</v>
      </c>
      <c r="E263" s="486">
        <f t="shared" si="44"/>
        <v>0</v>
      </c>
      <c r="F263" s="487" t="str">
        <f t="shared" si="45"/>
        <v/>
      </c>
      <c r="G263" s="22" t="str">
        <f t="shared" si="36"/>
        <v>否</v>
      </c>
      <c r="H263" s="488" t="str">
        <f t="shared" si="42"/>
        <v>项</v>
      </c>
      <c r="I263" s="488" t="str">
        <f t="shared" si="43"/>
        <v>20201</v>
      </c>
      <c r="J263" s="229"/>
      <c r="K263" s="229"/>
      <c r="L263" s="229"/>
      <c r="T263" s="438"/>
    </row>
    <row r="264" s="442" customFormat="1" ht="15.75" hidden="1" spans="1:20">
      <c r="A264" s="269" t="s">
        <v>4975</v>
      </c>
      <c r="B264" s="270" t="s">
        <v>380</v>
      </c>
      <c r="C264" s="299">
        <f ca="1">SUMIF($I265:$I$1455,$A264,C265:C$1455)</f>
        <v>0</v>
      </c>
      <c r="D264" s="299">
        <f>SUMIF($I265:$I$1455,$A264,D265:D$1455)</f>
        <v>0</v>
      </c>
      <c r="E264" s="299">
        <f ca="1">SUMIF($I265:$I$1455,$A264,E265:E$1455)</f>
        <v>0</v>
      </c>
      <c r="F264" s="483" t="str">
        <f ca="1" t="shared" si="45"/>
        <v/>
      </c>
      <c r="G264" s="22" t="str">
        <f ca="1" t="shared" ref="G264:G327" si="46">IF(OR(C264&lt;&gt;0,D264&lt;&gt;0,E264&lt;&gt;0),"是","否")</f>
        <v>否</v>
      </c>
      <c r="H264" s="492" t="str">
        <f t="shared" si="42"/>
        <v>款</v>
      </c>
      <c r="I264" s="492" t="str">
        <f t="shared" si="43"/>
        <v>202</v>
      </c>
      <c r="T264" s="450"/>
    </row>
    <row r="265" s="443" customFormat="1" ht="15.75" hidden="1" spans="1:20">
      <c r="A265" s="306" t="s">
        <v>4977</v>
      </c>
      <c r="B265" s="307" t="s">
        <v>7739</v>
      </c>
      <c r="C265" s="302">
        <f>SUMIF(表2.2024年公共财政支出决算表!$A$6:$A$1340,A265,表2.2024年公共财政支出决算表!$E$6:$E$1340)</f>
        <v>0</v>
      </c>
      <c r="D265" s="302">
        <f>ROUND(SUMIF('表10-1.政府预算科目明细表'!$A$3:$A$375,A265,'表10-1.政府预算科目明细表'!$C$3:$C$375)/10000,0)</f>
        <v>0</v>
      </c>
      <c r="E265" s="486">
        <f t="shared" ref="E265:E269" si="47">D265-C265</f>
        <v>0</v>
      </c>
      <c r="F265" s="487" t="str">
        <f t="shared" si="45"/>
        <v/>
      </c>
      <c r="G265" s="22" t="str">
        <f t="shared" si="46"/>
        <v>否</v>
      </c>
      <c r="H265" s="488" t="str">
        <f t="shared" si="42"/>
        <v>项</v>
      </c>
      <c r="I265" s="488" t="str">
        <f t="shared" si="43"/>
        <v>20202</v>
      </c>
      <c r="J265" s="229"/>
      <c r="K265" s="229"/>
      <c r="L265" s="229"/>
      <c r="T265" s="435"/>
    </row>
    <row r="266" s="443" customFormat="1" ht="15.75" hidden="1" spans="1:20">
      <c r="A266" s="306" t="s">
        <v>4979</v>
      </c>
      <c r="B266" s="307" t="s">
        <v>384</v>
      </c>
      <c r="C266" s="302">
        <f>SUMIF(表2.2024年公共财政支出决算表!$A$6:$A$1340,A266,表2.2024年公共财政支出决算表!$E$6:$E$1340)</f>
        <v>0</v>
      </c>
      <c r="D266" s="302">
        <f>ROUND(SUMIF('表10-1.政府预算科目明细表'!$A$3:$A$375,A266,'表10-1.政府预算科目明细表'!$C$3:$C$375)/10000,0)</f>
        <v>0</v>
      </c>
      <c r="E266" s="486">
        <f t="shared" si="47"/>
        <v>0</v>
      </c>
      <c r="F266" s="487" t="str">
        <f t="shared" si="45"/>
        <v/>
      </c>
      <c r="G266" s="22" t="str">
        <f t="shared" si="46"/>
        <v>否</v>
      </c>
      <c r="H266" s="488" t="str">
        <f t="shared" si="42"/>
        <v>项</v>
      </c>
      <c r="I266" s="488" t="str">
        <f t="shared" si="43"/>
        <v>20202</v>
      </c>
      <c r="J266" s="229"/>
      <c r="K266" s="229"/>
      <c r="L266" s="229"/>
      <c r="T266" s="435"/>
    </row>
    <row r="267" s="442" customFormat="1" ht="15.75" hidden="1" spans="1:20">
      <c r="A267" s="269" t="s">
        <v>4981</v>
      </c>
      <c r="B267" s="270" t="s">
        <v>386</v>
      </c>
      <c r="C267" s="299">
        <f ca="1">SUMIF($I268:$I$1455,$A267,C268:C$1455)</f>
        <v>0</v>
      </c>
      <c r="D267" s="299">
        <f>SUMIF($I268:$I$1455,$A267,D268:D$1455)</f>
        <v>0</v>
      </c>
      <c r="E267" s="299">
        <f ca="1">SUMIF($I268:$I$1455,$A267,E268:E$1455)</f>
        <v>0</v>
      </c>
      <c r="F267" s="483" t="str">
        <f ca="1" t="shared" si="45"/>
        <v/>
      </c>
      <c r="G267" s="22" t="str">
        <f ca="1" t="shared" si="46"/>
        <v>否</v>
      </c>
      <c r="H267" s="492" t="str">
        <f t="shared" si="42"/>
        <v>款</v>
      </c>
      <c r="I267" s="492" t="str">
        <f t="shared" si="43"/>
        <v>202</v>
      </c>
      <c r="T267" s="450"/>
    </row>
    <row r="268" s="441" customFormat="1" ht="15.75" hidden="1" spans="1:20">
      <c r="A268" s="306" t="s">
        <v>4983</v>
      </c>
      <c r="B268" s="307" t="s">
        <v>388</v>
      </c>
      <c r="C268" s="302">
        <f>SUMIF(表2.2024年公共财政支出决算表!$A$6:$A$1340,A268,表2.2024年公共财政支出决算表!$E$6:$E$1340)</f>
        <v>0</v>
      </c>
      <c r="D268" s="302">
        <f>ROUND(SUMIF('表10-1.政府预算科目明细表'!$A$3:$A$375,A268,'表10-1.政府预算科目明细表'!$C$3:$C$375)/10000,0)</f>
        <v>0</v>
      </c>
      <c r="E268" s="486">
        <f t="shared" si="47"/>
        <v>0</v>
      </c>
      <c r="F268" s="487" t="str">
        <f t="shared" si="45"/>
        <v/>
      </c>
      <c r="G268" s="22" t="str">
        <f t="shared" si="46"/>
        <v>否</v>
      </c>
      <c r="H268" s="488" t="str">
        <f t="shared" si="42"/>
        <v>项</v>
      </c>
      <c r="I268" s="488" t="str">
        <f t="shared" si="43"/>
        <v>20203</v>
      </c>
      <c r="J268" s="229"/>
      <c r="K268" s="229"/>
      <c r="L268" s="229"/>
      <c r="T268" s="438"/>
    </row>
    <row r="269" s="443" customFormat="1" ht="15.75" hidden="1" spans="1:20">
      <c r="A269" s="306" t="s">
        <v>4985</v>
      </c>
      <c r="B269" s="307" t="s">
        <v>386</v>
      </c>
      <c r="C269" s="302">
        <f>SUMIF(表2.2024年公共财政支出决算表!$A$6:$A$1340,A269,表2.2024年公共财政支出决算表!$E$6:$E$1340)</f>
        <v>0</v>
      </c>
      <c r="D269" s="302">
        <f>ROUND(SUMIF('表10-1.政府预算科目明细表'!$A$3:$A$375,A269,'表10-1.政府预算科目明细表'!$C$3:$C$375)/10000,0)</f>
        <v>0</v>
      </c>
      <c r="E269" s="486">
        <f t="shared" si="47"/>
        <v>0</v>
      </c>
      <c r="F269" s="487" t="str">
        <f t="shared" si="45"/>
        <v/>
      </c>
      <c r="G269" s="22" t="str">
        <f t="shared" si="46"/>
        <v>否</v>
      </c>
      <c r="H269" s="488" t="str">
        <f t="shared" si="42"/>
        <v>项</v>
      </c>
      <c r="I269" s="488" t="str">
        <f t="shared" si="43"/>
        <v>20203</v>
      </c>
      <c r="J269" s="229"/>
      <c r="K269" s="229"/>
      <c r="L269" s="229"/>
      <c r="T269" s="435"/>
    </row>
    <row r="270" s="445" customFormat="1" ht="15.75" hidden="1" spans="1:20">
      <c r="A270" s="269" t="s">
        <v>4987</v>
      </c>
      <c r="B270" s="270" t="s">
        <v>391</v>
      </c>
      <c r="C270" s="299">
        <f ca="1">SUMIF($I271:$I$1455,$A270,C271:C$1455)</f>
        <v>0</v>
      </c>
      <c r="D270" s="299">
        <f>SUMIF($I271:$I$1455,$A270,D271:D$1455)</f>
        <v>0</v>
      </c>
      <c r="E270" s="299">
        <f ca="1">SUMIF($I271:$I$1455,$A270,E271:E$1455)</f>
        <v>0</v>
      </c>
      <c r="F270" s="483" t="str">
        <f ca="1" t="shared" si="45"/>
        <v/>
      </c>
      <c r="G270" s="22" t="str">
        <f ca="1" t="shared" si="46"/>
        <v>否</v>
      </c>
      <c r="H270" s="492" t="str">
        <f t="shared" ref="H270:H333" si="48">IF(LEN(A270)=3,"类",IF(LEN(A270)=5,"款","项"))</f>
        <v>款</v>
      </c>
      <c r="I270" s="492" t="str">
        <f t="shared" si="43"/>
        <v>202</v>
      </c>
      <c r="T270" s="436"/>
    </row>
    <row r="271" s="443" customFormat="1" ht="15.75" hidden="1" spans="1:20">
      <c r="A271" s="306" t="s">
        <v>4989</v>
      </c>
      <c r="B271" s="307" t="s">
        <v>393</v>
      </c>
      <c r="C271" s="302">
        <f>SUMIF(表2.2024年公共财政支出决算表!$A$6:$A$1340,A271,表2.2024年公共财政支出决算表!$E$6:$E$1340)</f>
        <v>0</v>
      </c>
      <c r="D271" s="302">
        <f>ROUND(SUMIF('表10-1.政府预算科目明细表'!$A$3:$A$375,A271,'表10-1.政府预算科目明细表'!$C$3:$C$375)/10000,0)</f>
        <v>0</v>
      </c>
      <c r="E271" s="486">
        <f t="shared" ref="E271:E275" si="49">D271-C271</f>
        <v>0</v>
      </c>
      <c r="F271" s="487" t="str">
        <f t="shared" ref="F270:F333" si="50">IFERROR(TEXT(E271/C271,"0.0%"),"")</f>
        <v/>
      </c>
      <c r="G271" s="22" t="str">
        <f t="shared" si="46"/>
        <v>否</v>
      </c>
      <c r="H271" s="488" t="str">
        <f t="shared" si="48"/>
        <v>项</v>
      </c>
      <c r="I271" s="488" t="str">
        <f t="shared" ref="I271:I334" si="51">_xlfn.IFS(LEN(A271)=3,0,LEN(A271)=5,LEFT(A271,3),LEN(A271)=7,LEFT(A271,5))</f>
        <v>20204</v>
      </c>
      <c r="J271" s="229"/>
      <c r="K271" s="229"/>
      <c r="L271" s="229"/>
      <c r="T271" s="435"/>
    </row>
    <row r="272" s="443" customFormat="1" ht="15.75" hidden="1" spans="1:20">
      <c r="A272" s="306" t="s">
        <v>4991</v>
      </c>
      <c r="B272" s="307" t="s">
        <v>395</v>
      </c>
      <c r="C272" s="302">
        <f>SUMIF(表2.2024年公共财政支出决算表!$A$6:$A$1340,A272,表2.2024年公共财政支出决算表!$E$6:$E$1340)</f>
        <v>0</v>
      </c>
      <c r="D272" s="302">
        <f>ROUND(SUMIF('表10-1.政府预算科目明细表'!$A$3:$A$375,A272,'表10-1.政府预算科目明细表'!$C$3:$C$375)/10000,0)</f>
        <v>0</v>
      </c>
      <c r="E272" s="486">
        <f t="shared" si="49"/>
        <v>0</v>
      </c>
      <c r="F272" s="487" t="str">
        <f t="shared" si="50"/>
        <v/>
      </c>
      <c r="G272" s="22" t="str">
        <f t="shared" si="46"/>
        <v>否</v>
      </c>
      <c r="H272" s="488" t="str">
        <f t="shared" si="48"/>
        <v>项</v>
      </c>
      <c r="I272" s="488" t="str">
        <f t="shared" si="51"/>
        <v>20204</v>
      </c>
      <c r="J272" s="229"/>
      <c r="K272" s="229"/>
      <c r="L272" s="229"/>
      <c r="T272" s="435"/>
    </row>
    <row r="273" s="443" customFormat="1" ht="15.75" hidden="1" spans="1:20">
      <c r="A273" s="306" t="s">
        <v>4993</v>
      </c>
      <c r="B273" s="307" t="s">
        <v>397</v>
      </c>
      <c r="C273" s="302">
        <f>SUMIF(表2.2024年公共财政支出决算表!$A$6:$A$1340,A273,表2.2024年公共财政支出决算表!$E$6:$E$1340)</f>
        <v>0</v>
      </c>
      <c r="D273" s="302">
        <f>ROUND(SUMIF('表10-1.政府预算科目明细表'!$A$3:$A$375,A273,'表10-1.政府预算科目明细表'!$C$3:$C$375)/10000,0)</f>
        <v>0</v>
      </c>
      <c r="E273" s="486">
        <f t="shared" si="49"/>
        <v>0</v>
      </c>
      <c r="F273" s="487" t="str">
        <f t="shared" si="50"/>
        <v/>
      </c>
      <c r="G273" s="22" t="str">
        <f t="shared" si="46"/>
        <v>否</v>
      </c>
      <c r="H273" s="488" t="str">
        <f t="shared" si="48"/>
        <v>项</v>
      </c>
      <c r="I273" s="488" t="str">
        <f t="shared" si="51"/>
        <v>20204</v>
      </c>
      <c r="J273" s="229"/>
      <c r="K273" s="229"/>
      <c r="L273" s="229"/>
      <c r="T273" s="435"/>
    </row>
    <row r="274" s="443" customFormat="1" ht="15.75" hidden="1" spans="1:20">
      <c r="A274" s="306" t="s">
        <v>4995</v>
      </c>
      <c r="B274" s="307" t="s">
        <v>399</v>
      </c>
      <c r="C274" s="302">
        <f>SUMIF(表2.2024年公共财政支出决算表!$A$6:$A$1340,A274,表2.2024年公共财政支出决算表!$E$6:$E$1340)</f>
        <v>0</v>
      </c>
      <c r="D274" s="302">
        <f>ROUND(SUMIF('表10-1.政府预算科目明细表'!$A$3:$A$375,A274,'表10-1.政府预算科目明细表'!$C$3:$C$375)/10000,0)</f>
        <v>0</v>
      </c>
      <c r="E274" s="486">
        <f t="shared" si="49"/>
        <v>0</v>
      </c>
      <c r="F274" s="487" t="str">
        <f t="shared" si="50"/>
        <v/>
      </c>
      <c r="G274" s="22" t="str">
        <f t="shared" si="46"/>
        <v>否</v>
      </c>
      <c r="H274" s="488" t="str">
        <f t="shared" si="48"/>
        <v>项</v>
      </c>
      <c r="I274" s="488" t="str">
        <f t="shared" si="51"/>
        <v>20204</v>
      </c>
      <c r="J274" s="229"/>
      <c r="K274" s="229"/>
      <c r="L274" s="229"/>
      <c r="T274" s="435"/>
    </row>
    <row r="275" s="441" customFormat="1" ht="15.75" hidden="1" spans="1:20">
      <c r="A275" s="306" t="s">
        <v>4997</v>
      </c>
      <c r="B275" s="307" t="s">
        <v>401</v>
      </c>
      <c r="C275" s="302">
        <f>SUMIF(表2.2024年公共财政支出决算表!$A$6:$A$1340,A275,表2.2024年公共财政支出决算表!$E$6:$E$1340)</f>
        <v>0</v>
      </c>
      <c r="D275" s="302">
        <f>ROUND(SUMIF('表10-1.政府预算科目明细表'!$A$3:$A$375,A275,'表10-1.政府预算科目明细表'!$C$3:$C$375)/10000,0)</f>
        <v>0</v>
      </c>
      <c r="E275" s="486">
        <f t="shared" si="49"/>
        <v>0</v>
      </c>
      <c r="F275" s="487" t="str">
        <f t="shared" si="50"/>
        <v/>
      </c>
      <c r="G275" s="22" t="str">
        <f t="shared" si="46"/>
        <v>否</v>
      </c>
      <c r="H275" s="488" t="str">
        <f t="shared" si="48"/>
        <v>项</v>
      </c>
      <c r="I275" s="488" t="str">
        <f t="shared" si="51"/>
        <v>20204</v>
      </c>
      <c r="J275" s="229"/>
      <c r="K275" s="229"/>
      <c r="L275" s="229"/>
      <c r="T275" s="438"/>
    </row>
    <row r="276" s="442" customFormat="1" ht="15.75" hidden="1" spans="1:20">
      <c r="A276" s="269" t="s">
        <v>4999</v>
      </c>
      <c r="B276" s="270" t="s">
        <v>403</v>
      </c>
      <c r="C276" s="299">
        <f ca="1">SUMIF($I277:$I$1455,$A276,C277:C$1455)</f>
        <v>0</v>
      </c>
      <c r="D276" s="299">
        <f>SUMIF($I277:$I$1455,$A276,D277:D$1455)</f>
        <v>0</v>
      </c>
      <c r="E276" s="299">
        <f ca="1">SUMIF($I277:$I$1455,$A276,E277:E$1455)</f>
        <v>0</v>
      </c>
      <c r="F276" s="483" t="str">
        <f ca="1" t="shared" si="50"/>
        <v/>
      </c>
      <c r="G276" s="22" t="str">
        <f ca="1" t="shared" si="46"/>
        <v>否</v>
      </c>
      <c r="H276" s="492" t="str">
        <f t="shared" si="48"/>
        <v>款</v>
      </c>
      <c r="I276" s="492" t="str">
        <f t="shared" si="51"/>
        <v>202</v>
      </c>
      <c r="T276" s="450"/>
    </row>
    <row r="277" s="443" customFormat="1" ht="15.75" hidden="1" spans="1:20">
      <c r="A277" s="306" t="s">
        <v>5001</v>
      </c>
      <c r="B277" s="307" t="s">
        <v>405</v>
      </c>
      <c r="C277" s="302">
        <f>SUMIF(表2.2024年公共财政支出决算表!$A$6:$A$1340,A277,表2.2024年公共财政支出决算表!$E$6:$E$1340)</f>
        <v>0</v>
      </c>
      <c r="D277" s="302">
        <f>ROUND(SUMIF('表10-1.政府预算科目明细表'!$A$3:$A$375,A277,'表10-1.政府预算科目明细表'!$C$3:$C$375)/10000,0)</f>
        <v>0</v>
      </c>
      <c r="E277" s="486">
        <f t="shared" ref="E277:E280" si="52">D277-C277</f>
        <v>0</v>
      </c>
      <c r="F277" s="487" t="str">
        <f t="shared" si="50"/>
        <v/>
      </c>
      <c r="G277" s="22" t="str">
        <f t="shared" si="46"/>
        <v>否</v>
      </c>
      <c r="H277" s="488" t="str">
        <f t="shared" si="48"/>
        <v>项</v>
      </c>
      <c r="I277" s="488" t="str">
        <f t="shared" si="51"/>
        <v>20205</v>
      </c>
      <c r="J277" s="229"/>
      <c r="K277" s="229"/>
      <c r="L277" s="229"/>
      <c r="T277" s="435"/>
    </row>
    <row r="278" s="443" customFormat="1" ht="15.75" hidden="1" spans="1:20">
      <c r="A278" s="306" t="s">
        <v>5003</v>
      </c>
      <c r="B278" s="307" t="s">
        <v>407</v>
      </c>
      <c r="C278" s="302">
        <f>SUMIF(表2.2024年公共财政支出决算表!$A$6:$A$1340,A278,表2.2024年公共财政支出决算表!$E$6:$E$1340)</f>
        <v>0</v>
      </c>
      <c r="D278" s="302">
        <f>ROUND(SUMIF('表10-1.政府预算科目明细表'!$A$3:$A$375,A278,'表10-1.政府预算科目明细表'!$C$3:$C$375)/10000,0)</f>
        <v>0</v>
      </c>
      <c r="E278" s="486">
        <f t="shared" si="52"/>
        <v>0</v>
      </c>
      <c r="F278" s="487" t="str">
        <f t="shared" si="50"/>
        <v/>
      </c>
      <c r="G278" s="22" t="str">
        <f t="shared" si="46"/>
        <v>否</v>
      </c>
      <c r="H278" s="488" t="str">
        <f t="shared" si="48"/>
        <v>项</v>
      </c>
      <c r="I278" s="488" t="str">
        <f t="shared" si="51"/>
        <v>20205</v>
      </c>
      <c r="J278" s="229"/>
      <c r="K278" s="229"/>
      <c r="L278" s="229"/>
      <c r="T278" s="435"/>
    </row>
    <row r="279" s="443" customFormat="1" ht="15.75" hidden="1" spans="1:20">
      <c r="A279" s="306" t="s">
        <v>5005</v>
      </c>
      <c r="B279" s="307" t="s">
        <v>409</v>
      </c>
      <c r="C279" s="302">
        <f>SUMIF(表2.2024年公共财政支出决算表!$A$6:$A$1340,A279,表2.2024年公共财政支出决算表!$E$6:$E$1340)</f>
        <v>0</v>
      </c>
      <c r="D279" s="302">
        <f>ROUND(SUMIF('表10-1.政府预算科目明细表'!$A$3:$A$375,A279,'表10-1.政府预算科目明细表'!$C$3:$C$375)/10000,0)</f>
        <v>0</v>
      </c>
      <c r="E279" s="486">
        <f t="shared" si="52"/>
        <v>0</v>
      </c>
      <c r="F279" s="487" t="str">
        <f t="shared" si="50"/>
        <v/>
      </c>
      <c r="G279" s="22" t="str">
        <f t="shared" si="46"/>
        <v>否</v>
      </c>
      <c r="H279" s="488" t="str">
        <f t="shared" si="48"/>
        <v>项</v>
      </c>
      <c r="I279" s="488" t="str">
        <f t="shared" si="51"/>
        <v>20205</v>
      </c>
      <c r="J279" s="229"/>
      <c r="K279" s="229"/>
      <c r="L279" s="229"/>
      <c r="T279" s="435"/>
    </row>
    <row r="280" s="443" customFormat="1" ht="15.75" hidden="1" spans="1:20">
      <c r="A280" s="306" t="s">
        <v>5007</v>
      </c>
      <c r="B280" s="307" t="s">
        <v>411</v>
      </c>
      <c r="C280" s="302">
        <f>SUMIF(表2.2024年公共财政支出决算表!$A$6:$A$1340,A280,表2.2024年公共财政支出决算表!$E$6:$E$1340)</f>
        <v>0</v>
      </c>
      <c r="D280" s="302">
        <f>ROUND(SUMIF('表10-1.政府预算科目明细表'!$A$3:$A$375,A280,'表10-1.政府预算科目明细表'!$C$3:$C$375)/10000,0)</f>
        <v>0</v>
      </c>
      <c r="E280" s="486">
        <f t="shared" si="52"/>
        <v>0</v>
      </c>
      <c r="F280" s="487" t="str">
        <f t="shared" si="50"/>
        <v/>
      </c>
      <c r="G280" s="22" t="str">
        <f t="shared" si="46"/>
        <v>否</v>
      </c>
      <c r="H280" s="488" t="str">
        <f t="shared" si="48"/>
        <v>项</v>
      </c>
      <c r="I280" s="488" t="str">
        <f t="shared" si="51"/>
        <v>20205</v>
      </c>
      <c r="J280" s="229"/>
      <c r="K280" s="229"/>
      <c r="L280" s="229"/>
      <c r="T280" s="435"/>
    </row>
    <row r="281" s="445" customFormat="1" ht="15.75" hidden="1" spans="1:20">
      <c r="A281" s="269" t="s">
        <v>5009</v>
      </c>
      <c r="B281" s="270" t="s">
        <v>413</v>
      </c>
      <c r="C281" s="299">
        <f ca="1">SUMIF($I282:$I$1455,$A281,C282:C$1455)</f>
        <v>0</v>
      </c>
      <c r="D281" s="299">
        <f>SUMIF($I282:$I$1455,$A281,D282:D$1455)</f>
        <v>0</v>
      </c>
      <c r="E281" s="299">
        <f ca="1">SUMIF($I282:$I$1455,$A281,E282:E$1455)</f>
        <v>0</v>
      </c>
      <c r="F281" s="483" t="str">
        <f ca="1" t="shared" si="50"/>
        <v/>
      </c>
      <c r="G281" s="22" t="str">
        <f ca="1" t="shared" si="46"/>
        <v>否</v>
      </c>
      <c r="H281" s="492" t="str">
        <f t="shared" si="48"/>
        <v>款</v>
      </c>
      <c r="I281" s="492" t="str">
        <f t="shared" si="51"/>
        <v>202</v>
      </c>
      <c r="T281" s="436"/>
    </row>
    <row r="282" s="443" customFormat="1" ht="15.75" hidden="1" spans="1:26">
      <c r="A282" s="306" t="s">
        <v>5011</v>
      </c>
      <c r="B282" s="307" t="s">
        <v>413</v>
      </c>
      <c r="C282" s="302">
        <f>SUMIF(表2.2024年公共财政支出决算表!$A$6:$A$1340,A282,表2.2024年公共财政支出决算表!$E$6:$E$1340)</f>
        <v>0</v>
      </c>
      <c r="D282" s="302">
        <f>ROUND(SUMIF('表10-1.政府预算科目明细表'!$A$3:$A$375,A282,'表10-1.政府预算科目明细表'!$C$3:$C$375)/10000,0)</f>
        <v>0</v>
      </c>
      <c r="E282" s="486">
        <f t="shared" ref="E282:E287" si="53">D282-C282</f>
        <v>0</v>
      </c>
      <c r="F282" s="487" t="str">
        <f t="shared" si="50"/>
        <v/>
      </c>
      <c r="G282" s="22" t="str">
        <f t="shared" si="46"/>
        <v>否</v>
      </c>
      <c r="H282" s="488" t="str">
        <f t="shared" si="48"/>
        <v>项</v>
      </c>
      <c r="I282" s="488" t="str">
        <f t="shared" si="51"/>
        <v>20206</v>
      </c>
      <c r="J282" s="229"/>
      <c r="K282" s="229"/>
      <c r="L282" s="229"/>
      <c r="M282" s="449"/>
      <c r="N282" s="449"/>
      <c r="O282" s="449"/>
      <c r="P282" s="449"/>
      <c r="Q282" s="449"/>
      <c r="R282" s="449"/>
      <c r="S282" s="449"/>
      <c r="T282" s="435"/>
      <c r="U282" s="435"/>
      <c r="V282" s="435"/>
      <c r="W282" s="435"/>
      <c r="X282" s="435"/>
      <c r="Y282" s="435"/>
      <c r="Z282" s="435"/>
    </row>
    <row r="283" s="445" customFormat="1" ht="15.75" hidden="1" spans="1:20">
      <c r="A283" s="269" t="s">
        <v>5013</v>
      </c>
      <c r="B283" s="270" t="s">
        <v>416</v>
      </c>
      <c r="C283" s="299">
        <f ca="1">SUMIF($I284:$I$1455,$A283,C284:C$1455)</f>
        <v>0</v>
      </c>
      <c r="D283" s="299">
        <f>SUMIF($I284:$I$1455,$A283,D284:D$1455)</f>
        <v>0</v>
      </c>
      <c r="E283" s="299">
        <f ca="1">SUMIF($I284:$I$1455,$A283,E284:E$1455)</f>
        <v>0</v>
      </c>
      <c r="F283" s="483" t="str">
        <f ca="1" t="shared" si="50"/>
        <v/>
      </c>
      <c r="G283" s="22" t="str">
        <f ca="1" t="shared" si="46"/>
        <v>否</v>
      </c>
      <c r="H283" s="492" t="str">
        <f t="shared" si="48"/>
        <v>款</v>
      </c>
      <c r="I283" s="492" t="str">
        <f t="shared" si="51"/>
        <v>202</v>
      </c>
      <c r="T283" s="436"/>
    </row>
    <row r="284" s="441" customFormat="1" ht="15.75" hidden="1" spans="1:20">
      <c r="A284" s="306" t="s">
        <v>5015</v>
      </c>
      <c r="B284" s="307" t="s">
        <v>418</v>
      </c>
      <c r="C284" s="302">
        <f>SUMIF(表2.2024年公共财政支出决算表!$A$6:$A$1340,A284,表2.2024年公共财政支出决算表!$E$6:$E$1340)</f>
        <v>0</v>
      </c>
      <c r="D284" s="302">
        <f>ROUND(SUMIF('表10-1.政府预算科目明细表'!$A$3:$A$375,A284,'表10-1.政府预算科目明细表'!$C$3:$C$375)/10000,0)</f>
        <v>0</v>
      </c>
      <c r="E284" s="486">
        <f t="shared" si="53"/>
        <v>0</v>
      </c>
      <c r="F284" s="487" t="str">
        <f t="shared" si="50"/>
        <v/>
      </c>
      <c r="G284" s="22" t="str">
        <f t="shared" si="46"/>
        <v>否</v>
      </c>
      <c r="H284" s="488" t="str">
        <f t="shared" si="48"/>
        <v>项</v>
      </c>
      <c r="I284" s="488" t="str">
        <f t="shared" si="51"/>
        <v>20207</v>
      </c>
      <c r="J284" s="229"/>
      <c r="K284" s="229"/>
      <c r="L284" s="229"/>
      <c r="T284" s="438"/>
    </row>
    <row r="285" s="441" customFormat="1" ht="15.75" hidden="1" spans="1:20">
      <c r="A285" s="306" t="s">
        <v>5017</v>
      </c>
      <c r="B285" s="307" t="s">
        <v>420</v>
      </c>
      <c r="C285" s="302">
        <f>SUMIF(表2.2024年公共财政支出决算表!$A$6:$A$1340,A285,表2.2024年公共财政支出决算表!$E$6:$E$1340)</f>
        <v>0</v>
      </c>
      <c r="D285" s="302">
        <f>ROUND(SUMIF('表10-1.政府预算科目明细表'!$A$3:$A$375,A285,'表10-1.政府预算科目明细表'!$C$3:$C$375)/10000,0)</f>
        <v>0</v>
      </c>
      <c r="E285" s="486">
        <f t="shared" si="53"/>
        <v>0</v>
      </c>
      <c r="F285" s="487" t="str">
        <f t="shared" si="50"/>
        <v/>
      </c>
      <c r="G285" s="22" t="str">
        <f t="shared" si="46"/>
        <v>否</v>
      </c>
      <c r="H285" s="488" t="str">
        <f t="shared" si="48"/>
        <v>项</v>
      </c>
      <c r="I285" s="488" t="str">
        <f t="shared" si="51"/>
        <v>20207</v>
      </c>
      <c r="J285" s="229"/>
      <c r="K285" s="229"/>
      <c r="L285" s="229"/>
      <c r="M285" s="452"/>
      <c r="N285" s="452"/>
      <c r="O285" s="452"/>
      <c r="P285" s="452"/>
      <c r="Q285" s="452"/>
      <c r="R285" s="452"/>
      <c r="S285" s="452"/>
      <c r="T285" s="438"/>
    </row>
    <row r="286" s="441" customFormat="1" ht="15.75" hidden="1" spans="1:20">
      <c r="A286" s="306" t="s">
        <v>5019</v>
      </c>
      <c r="B286" s="307" t="s">
        <v>422</v>
      </c>
      <c r="C286" s="302">
        <f>SUMIF(表2.2024年公共财政支出决算表!$A$6:$A$1340,A286,表2.2024年公共财政支出决算表!$E$6:$E$1340)</f>
        <v>0</v>
      </c>
      <c r="D286" s="302">
        <f>ROUND(SUMIF('表10-1.政府预算科目明细表'!$A$3:$A$375,A286,'表10-1.政府预算科目明细表'!$C$3:$C$375)/10000,0)</f>
        <v>0</v>
      </c>
      <c r="E286" s="486">
        <f t="shared" si="53"/>
        <v>0</v>
      </c>
      <c r="F286" s="487" t="str">
        <f t="shared" si="50"/>
        <v/>
      </c>
      <c r="G286" s="22" t="str">
        <f t="shared" si="46"/>
        <v>否</v>
      </c>
      <c r="H286" s="488" t="str">
        <f t="shared" si="48"/>
        <v>项</v>
      </c>
      <c r="I286" s="488" t="str">
        <f t="shared" si="51"/>
        <v>20207</v>
      </c>
      <c r="J286" s="229"/>
      <c r="K286" s="229"/>
      <c r="L286" s="229"/>
      <c r="M286" s="452"/>
      <c r="N286" s="452"/>
      <c r="O286" s="452"/>
      <c r="P286" s="452"/>
      <c r="Q286" s="452"/>
      <c r="R286" s="452"/>
      <c r="S286" s="452"/>
      <c r="T286" s="438"/>
    </row>
    <row r="287" s="443" customFormat="1" ht="15.75" hidden="1" spans="1:20">
      <c r="A287" s="306" t="s">
        <v>5021</v>
      </c>
      <c r="B287" s="307" t="s">
        <v>424</v>
      </c>
      <c r="C287" s="302">
        <f>SUMIF(表2.2024年公共财政支出决算表!$A$6:$A$1340,A287,表2.2024年公共财政支出决算表!$E$6:$E$1340)</f>
        <v>0</v>
      </c>
      <c r="D287" s="302">
        <f>ROUND(SUMIF('表10-1.政府预算科目明细表'!$A$3:$A$375,A287,'表10-1.政府预算科目明细表'!$C$3:$C$375)/10000,0)</f>
        <v>0</v>
      </c>
      <c r="E287" s="486">
        <f t="shared" si="53"/>
        <v>0</v>
      </c>
      <c r="F287" s="487" t="str">
        <f t="shared" si="50"/>
        <v/>
      </c>
      <c r="G287" s="22" t="str">
        <f t="shared" si="46"/>
        <v>否</v>
      </c>
      <c r="H287" s="488" t="str">
        <f t="shared" si="48"/>
        <v>项</v>
      </c>
      <c r="I287" s="488" t="str">
        <f t="shared" si="51"/>
        <v>20207</v>
      </c>
      <c r="J287" s="229"/>
      <c r="K287" s="229"/>
      <c r="L287" s="229"/>
      <c r="M287" s="449"/>
      <c r="N287" s="449"/>
      <c r="O287" s="449"/>
      <c r="P287" s="449"/>
      <c r="Q287" s="449"/>
      <c r="R287" s="449"/>
      <c r="S287" s="449"/>
      <c r="T287" s="435"/>
    </row>
    <row r="288" s="445" customFormat="1" ht="15.75" hidden="1" spans="1:20">
      <c r="A288" s="269" t="s">
        <v>5023</v>
      </c>
      <c r="B288" s="270" t="s">
        <v>426</v>
      </c>
      <c r="C288" s="299">
        <f ca="1">SUMIF($I289:$I$1455,$A288,C289:C$1455)</f>
        <v>0</v>
      </c>
      <c r="D288" s="299">
        <f>SUMIF($I289:$I$1455,$A288,D289:D$1455)</f>
        <v>0</v>
      </c>
      <c r="E288" s="299">
        <f ca="1">SUMIF($I289:$I$1455,$A288,E289:E$1455)</f>
        <v>0</v>
      </c>
      <c r="F288" s="483" t="str">
        <f ca="1" t="shared" si="50"/>
        <v/>
      </c>
      <c r="G288" s="22" t="str">
        <f ca="1" t="shared" si="46"/>
        <v>否</v>
      </c>
      <c r="H288" s="492" t="str">
        <f t="shared" si="48"/>
        <v>款</v>
      </c>
      <c r="I288" s="492" t="str">
        <f t="shared" si="51"/>
        <v>202</v>
      </c>
      <c r="J288" s="461"/>
      <c r="K288" s="461"/>
      <c r="L288" s="461"/>
      <c r="M288" s="461"/>
      <c r="N288" s="461"/>
      <c r="O288" s="461"/>
      <c r="P288" s="461"/>
      <c r="Q288" s="461"/>
      <c r="R288" s="461"/>
      <c r="S288" s="461"/>
      <c r="T288" s="436"/>
    </row>
    <row r="289" s="443" customFormat="1" ht="15.75" hidden="1" spans="1:20">
      <c r="A289" s="306" t="s">
        <v>5025</v>
      </c>
      <c r="B289" s="307" t="s">
        <v>12</v>
      </c>
      <c r="C289" s="302">
        <f>SUMIF(表2.2024年公共财政支出决算表!$A$6:$A$1340,A289,表2.2024年公共财政支出决算表!$E$6:$E$1340)</f>
        <v>0</v>
      </c>
      <c r="D289" s="302">
        <f>ROUND(SUMIF('表10-1.政府预算科目明细表'!$A$3:$A$375,A289,'表10-1.政府预算科目明细表'!$C$3:$C$375)/10000,0)</f>
        <v>0</v>
      </c>
      <c r="E289" s="486">
        <f t="shared" ref="E289:E293" si="54">D289-C289</f>
        <v>0</v>
      </c>
      <c r="F289" s="487" t="str">
        <f t="shared" si="50"/>
        <v/>
      </c>
      <c r="G289" s="22" t="str">
        <f t="shared" si="46"/>
        <v>否</v>
      </c>
      <c r="H289" s="488" t="str">
        <f t="shared" si="48"/>
        <v>项</v>
      </c>
      <c r="I289" s="488" t="str">
        <f t="shared" si="51"/>
        <v>20208</v>
      </c>
      <c r="J289" s="229"/>
      <c r="K289" s="229"/>
      <c r="L289" s="229"/>
      <c r="M289" s="449"/>
      <c r="N289" s="449"/>
      <c r="O289" s="449"/>
      <c r="P289" s="449"/>
      <c r="Q289" s="449"/>
      <c r="R289" s="449"/>
      <c r="S289" s="449"/>
      <c r="T289" s="435"/>
    </row>
    <row r="290" s="441" customFormat="1" ht="15.75" hidden="1" spans="1:20">
      <c r="A290" s="306" t="s">
        <v>5026</v>
      </c>
      <c r="B290" s="307" t="s">
        <v>14</v>
      </c>
      <c r="C290" s="302">
        <f>SUMIF(表2.2024年公共财政支出决算表!$A$6:$A$1340,A290,表2.2024年公共财政支出决算表!$E$6:$E$1340)</f>
        <v>0</v>
      </c>
      <c r="D290" s="302">
        <f>ROUND(SUMIF('表10-1.政府预算科目明细表'!$A$3:$A$375,A290,'表10-1.政府预算科目明细表'!$C$3:$C$375)/10000,0)</f>
        <v>0</v>
      </c>
      <c r="E290" s="486">
        <f t="shared" si="54"/>
        <v>0</v>
      </c>
      <c r="F290" s="487" t="str">
        <f t="shared" si="50"/>
        <v/>
      </c>
      <c r="G290" s="22" t="str">
        <f t="shared" si="46"/>
        <v>否</v>
      </c>
      <c r="H290" s="488" t="str">
        <f t="shared" si="48"/>
        <v>项</v>
      </c>
      <c r="I290" s="488" t="str">
        <f t="shared" si="51"/>
        <v>20208</v>
      </c>
      <c r="J290" s="229"/>
      <c r="K290" s="229"/>
      <c r="L290" s="229"/>
      <c r="M290" s="452"/>
      <c r="N290" s="452"/>
      <c r="O290" s="452"/>
      <c r="P290" s="452"/>
      <c r="Q290" s="452"/>
      <c r="R290" s="452"/>
      <c r="S290" s="452"/>
      <c r="T290" s="438"/>
    </row>
    <row r="291" s="443" customFormat="1" ht="15.75" hidden="1" spans="1:20">
      <c r="A291" s="306" t="s">
        <v>5027</v>
      </c>
      <c r="B291" s="307" t="s">
        <v>16</v>
      </c>
      <c r="C291" s="302">
        <f>SUMIF(表2.2024年公共财政支出决算表!$A$6:$A$1340,A291,表2.2024年公共财政支出决算表!$E$6:$E$1340)</f>
        <v>0</v>
      </c>
      <c r="D291" s="302">
        <f>ROUND(SUMIF('表10-1.政府预算科目明细表'!$A$3:$A$375,A291,'表10-1.政府预算科目明细表'!$C$3:$C$375)/10000,0)</f>
        <v>0</v>
      </c>
      <c r="E291" s="486">
        <f t="shared" si="54"/>
        <v>0</v>
      </c>
      <c r="F291" s="487" t="str">
        <f t="shared" si="50"/>
        <v/>
      </c>
      <c r="G291" s="22" t="str">
        <f t="shared" si="46"/>
        <v>否</v>
      </c>
      <c r="H291" s="488" t="str">
        <f t="shared" si="48"/>
        <v>项</v>
      </c>
      <c r="I291" s="488" t="str">
        <f t="shared" si="51"/>
        <v>20208</v>
      </c>
      <c r="J291" s="229"/>
      <c r="K291" s="229"/>
      <c r="L291" s="229"/>
      <c r="M291" s="449"/>
      <c r="N291" s="449"/>
      <c r="O291" s="449"/>
      <c r="P291" s="449"/>
      <c r="Q291" s="449"/>
      <c r="R291" s="449"/>
      <c r="S291" s="449"/>
      <c r="T291" s="435"/>
    </row>
    <row r="292" s="435" customFormat="1" ht="15.75" hidden="1" spans="1:19">
      <c r="A292" s="306" t="s">
        <v>5028</v>
      </c>
      <c r="B292" s="307" t="s">
        <v>30</v>
      </c>
      <c r="C292" s="302">
        <f>SUMIF(表2.2024年公共财政支出决算表!$A$6:$A$1340,A292,表2.2024年公共财政支出决算表!$E$6:$E$1340)</f>
        <v>0</v>
      </c>
      <c r="D292" s="302">
        <f>ROUND(SUMIF('表10-1.政府预算科目明细表'!$A$3:$A$375,A292,'表10-1.政府预算科目明细表'!$C$3:$C$375)/10000,0)</f>
        <v>0</v>
      </c>
      <c r="E292" s="486">
        <f t="shared" si="54"/>
        <v>0</v>
      </c>
      <c r="F292" s="487" t="str">
        <f t="shared" si="50"/>
        <v/>
      </c>
      <c r="G292" s="22" t="str">
        <f t="shared" si="46"/>
        <v>否</v>
      </c>
      <c r="H292" s="488" t="str">
        <f t="shared" si="48"/>
        <v>项</v>
      </c>
      <c r="I292" s="488" t="str">
        <f t="shared" si="51"/>
        <v>20208</v>
      </c>
      <c r="J292" s="229"/>
      <c r="K292" s="229"/>
      <c r="L292" s="229"/>
      <c r="M292" s="449"/>
      <c r="N292" s="449"/>
      <c r="O292" s="449"/>
      <c r="P292" s="449"/>
      <c r="Q292" s="449"/>
      <c r="R292" s="449"/>
      <c r="S292" s="449"/>
    </row>
    <row r="293" s="443" customFormat="1" ht="15.75" hidden="1" spans="1:20">
      <c r="A293" s="306" t="s">
        <v>5029</v>
      </c>
      <c r="B293" s="307" t="s">
        <v>431</v>
      </c>
      <c r="C293" s="302">
        <f>SUMIF(表2.2024年公共财政支出决算表!$A$6:$A$1340,A293,表2.2024年公共财政支出决算表!$E$6:$E$1340)</f>
        <v>0</v>
      </c>
      <c r="D293" s="302">
        <f>ROUND(SUMIF('表10-1.政府预算科目明细表'!$A$3:$A$375,A293,'表10-1.政府预算科目明细表'!$C$3:$C$375)/10000,0)</f>
        <v>0</v>
      </c>
      <c r="E293" s="486">
        <f t="shared" si="54"/>
        <v>0</v>
      </c>
      <c r="F293" s="487" t="str">
        <f t="shared" si="50"/>
        <v/>
      </c>
      <c r="G293" s="22" t="str">
        <f t="shared" si="46"/>
        <v>否</v>
      </c>
      <c r="H293" s="488" t="str">
        <f t="shared" si="48"/>
        <v>项</v>
      </c>
      <c r="I293" s="488" t="str">
        <f t="shared" si="51"/>
        <v>20208</v>
      </c>
      <c r="J293" s="229"/>
      <c r="K293" s="229"/>
      <c r="L293" s="229"/>
      <c r="M293" s="449"/>
      <c r="N293" s="449"/>
      <c r="O293" s="449"/>
      <c r="P293" s="449"/>
      <c r="Q293" s="449"/>
      <c r="R293" s="449"/>
      <c r="S293" s="449"/>
      <c r="T293" s="435"/>
    </row>
    <row r="294" s="442" customFormat="1" ht="15.75" hidden="1" spans="1:20">
      <c r="A294" s="269" t="s">
        <v>5031</v>
      </c>
      <c r="B294" s="270" t="s">
        <v>433</v>
      </c>
      <c r="C294" s="299">
        <f ca="1">SUMIF($I295:$I$1455,$A294,C295:C$1455)</f>
        <v>0</v>
      </c>
      <c r="D294" s="299">
        <f>SUMIF($I295:$I$1455,$A294,D295:D$1455)</f>
        <v>0</v>
      </c>
      <c r="E294" s="299">
        <f ca="1">SUMIF($I295:$I$1455,$A294,E295:E$1455)</f>
        <v>0</v>
      </c>
      <c r="F294" s="483" t="str">
        <f ca="1" t="shared" si="50"/>
        <v/>
      </c>
      <c r="G294" s="22" t="str">
        <f ca="1" t="shared" si="46"/>
        <v>否</v>
      </c>
      <c r="H294" s="492" t="str">
        <f t="shared" si="48"/>
        <v>款</v>
      </c>
      <c r="I294" s="492" t="str">
        <f t="shared" si="51"/>
        <v>202</v>
      </c>
      <c r="J294" s="453"/>
      <c r="K294" s="453"/>
      <c r="L294" s="453"/>
      <c r="M294" s="453"/>
      <c r="N294" s="453"/>
      <c r="O294" s="453"/>
      <c r="P294" s="453"/>
      <c r="Q294" s="453"/>
      <c r="R294" s="453"/>
      <c r="S294" s="453"/>
      <c r="T294" s="450"/>
    </row>
    <row r="295" s="443" customFormat="1" ht="15.75" hidden="1" spans="1:20">
      <c r="A295" s="306" t="s">
        <v>5033</v>
      </c>
      <c r="B295" s="307" t="s">
        <v>433</v>
      </c>
      <c r="C295" s="302">
        <f>SUMIF(表2.2024年公共财政支出决算表!$A$6:$A$1340,A295,表2.2024年公共财政支出决算表!$E$6:$E$1340)</f>
        <v>0</v>
      </c>
      <c r="D295" s="302">
        <f>ROUND(SUMIF('表10-1.政府预算科目明细表'!$A$3:$A$375,A295,'表10-1.政府预算科目明细表'!$C$3:$C$375)/10000,0)</f>
        <v>0</v>
      </c>
      <c r="E295" s="486">
        <f t="shared" ref="E295:E300" si="55">D295-C295</f>
        <v>0</v>
      </c>
      <c r="F295" s="487" t="str">
        <f t="shared" si="50"/>
        <v/>
      </c>
      <c r="G295" s="22" t="str">
        <f t="shared" si="46"/>
        <v>否</v>
      </c>
      <c r="H295" s="488" t="str">
        <f t="shared" si="48"/>
        <v>项</v>
      </c>
      <c r="I295" s="488" t="str">
        <f t="shared" si="51"/>
        <v>20299</v>
      </c>
      <c r="J295" s="229"/>
      <c r="K295" s="229"/>
      <c r="L295" s="229"/>
      <c r="M295" s="449"/>
      <c r="N295" s="449"/>
      <c r="O295" s="449"/>
      <c r="P295" s="449"/>
      <c r="Q295" s="449"/>
      <c r="R295" s="449"/>
      <c r="S295" s="449"/>
      <c r="T295" s="435"/>
    </row>
    <row r="296" s="446" customFormat="1" ht="25.5" spans="1:20">
      <c r="A296" s="479" t="s">
        <v>5035</v>
      </c>
      <c r="B296" s="480" t="s">
        <v>5036</v>
      </c>
      <c r="C296" s="295">
        <f ca="1">SUMIF($I297:$I$1455,$A296,C297:C$1455)</f>
        <v>227</v>
      </c>
      <c r="D296" s="295">
        <f>SUMIF($I297:$I$1455,$A296,D297:D$1455)</f>
        <v>147</v>
      </c>
      <c r="E296" s="295">
        <f ca="1">SUMIF($I297:$I$1455,$A296,E297:E$1455)</f>
        <v>-80</v>
      </c>
      <c r="F296" s="481" t="str">
        <f ca="1" t="shared" si="50"/>
        <v>-35.2%</v>
      </c>
      <c r="G296" s="22" t="str">
        <f ca="1" t="shared" si="46"/>
        <v>是</v>
      </c>
      <c r="H296" s="482" t="str">
        <f t="shared" si="48"/>
        <v>类</v>
      </c>
      <c r="I296" s="482">
        <f t="shared" si="51"/>
        <v>0</v>
      </c>
      <c r="J296" s="458"/>
      <c r="K296" s="458"/>
      <c r="L296" s="458"/>
      <c r="M296" s="489">
        <v>1</v>
      </c>
      <c r="N296" s="500">
        <v>227</v>
      </c>
      <c r="O296" s="465">
        <f ca="1">C296-N296</f>
        <v>0</v>
      </c>
      <c r="P296" s="458"/>
      <c r="Q296" s="458"/>
      <c r="R296" s="458"/>
      <c r="S296" s="458"/>
      <c r="T296" s="451"/>
    </row>
    <row r="297" s="442" customFormat="1" ht="15.75" hidden="1" spans="1:20">
      <c r="A297" s="269" t="s">
        <v>5037</v>
      </c>
      <c r="B297" s="270" t="s">
        <v>438</v>
      </c>
      <c r="C297" s="299">
        <f ca="1">SUMIF($I298:$I$1455,$A297,C298:C$1455)</f>
        <v>0</v>
      </c>
      <c r="D297" s="299">
        <f>SUMIF($I298:$I$1455,$A297,D298:D$1455)</f>
        <v>0</v>
      </c>
      <c r="E297" s="299">
        <f ca="1">SUMIF($I298:$I$1455,$A297,E298:E$1455)</f>
        <v>0</v>
      </c>
      <c r="F297" s="483" t="str">
        <f ca="1" t="shared" si="50"/>
        <v/>
      </c>
      <c r="G297" s="22" t="str">
        <f ca="1" t="shared" si="46"/>
        <v>否</v>
      </c>
      <c r="H297" s="492" t="str">
        <f t="shared" si="48"/>
        <v>款</v>
      </c>
      <c r="I297" s="492" t="str">
        <f t="shared" si="51"/>
        <v>203</v>
      </c>
      <c r="J297" s="453"/>
      <c r="K297" s="453"/>
      <c r="L297" s="453"/>
      <c r="M297" s="453"/>
      <c r="N297" s="453"/>
      <c r="O297" s="453"/>
      <c r="P297" s="453"/>
      <c r="Q297" s="453"/>
      <c r="R297" s="453"/>
      <c r="S297" s="453"/>
      <c r="T297" s="450"/>
    </row>
    <row r="298" s="443" customFormat="1" ht="15.75" hidden="1" spans="1:20">
      <c r="A298" s="306" t="s">
        <v>5039</v>
      </c>
      <c r="B298" s="307" t="s">
        <v>440</v>
      </c>
      <c r="C298" s="302">
        <f>SUMIF(表2.2024年公共财政支出决算表!$A$6:$A$1340,A298,表2.2024年公共财政支出决算表!$E$6:$E$1340)</f>
        <v>0</v>
      </c>
      <c r="D298" s="302">
        <f>ROUND(SUMIF('表10-1.政府预算科目明细表'!$A$3:$A$375,A298,'表10-1.政府预算科目明细表'!$C$3:$C$375)/10000,0)</f>
        <v>0</v>
      </c>
      <c r="E298" s="486">
        <f t="shared" si="55"/>
        <v>0</v>
      </c>
      <c r="F298" s="487" t="str">
        <f t="shared" si="50"/>
        <v/>
      </c>
      <c r="G298" s="22" t="str">
        <f t="shared" si="46"/>
        <v>否</v>
      </c>
      <c r="H298" s="488" t="str">
        <f t="shared" si="48"/>
        <v>项</v>
      </c>
      <c r="I298" s="488" t="str">
        <f t="shared" si="51"/>
        <v>20301</v>
      </c>
      <c r="J298" s="229"/>
      <c r="K298" s="229"/>
      <c r="L298" s="229"/>
      <c r="M298" s="449"/>
      <c r="N298" s="449"/>
      <c r="O298" s="449"/>
      <c r="P298" s="449"/>
      <c r="Q298" s="449"/>
      <c r="R298" s="449"/>
      <c r="S298" s="449"/>
      <c r="T298" s="435"/>
    </row>
    <row r="299" s="443" customFormat="1" ht="15.75" hidden="1" spans="1:20">
      <c r="A299" s="306" t="s">
        <v>5041</v>
      </c>
      <c r="B299" s="307" t="s">
        <v>442</v>
      </c>
      <c r="C299" s="302">
        <f>SUMIF(表2.2024年公共财政支出决算表!$A$6:$A$1340,A299,表2.2024年公共财政支出决算表!$E$6:$E$1340)</f>
        <v>0</v>
      </c>
      <c r="D299" s="302">
        <f>ROUND(SUMIF('表10-1.政府预算科目明细表'!$A$3:$A$375,A299,'表10-1.政府预算科目明细表'!$C$3:$C$375)/10000,0)</f>
        <v>0</v>
      </c>
      <c r="E299" s="486">
        <f t="shared" si="55"/>
        <v>0</v>
      </c>
      <c r="F299" s="487" t="str">
        <f t="shared" si="50"/>
        <v/>
      </c>
      <c r="G299" s="22" t="str">
        <f t="shared" si="46"/>
        <v>否</v>
      </c>
      <c r="H299" s="488" t="str">
        <f t="shared" si="48"/>
        <v>项</v>
      </c>
      <c r="I299" s="488" t="str">
        <f t="shared" si="51"/>
        <v>20301</v>
      </c>
      <c r="J299" s="229"/>
      <c r="K299" s="229"/>
      <c r="L299" s="229"/>
      <c r="M299" s="449"/>
      <c r="N299" s="449"/>
      <c r="O299" s="449"/>
      <c r="P299" s="449"/>
      <c r="Q299" s="449"/>
      <c r="R299" s="449"/>
      <c r="S299" s="449"/>
      <c r="T299" s="435"/>
    </row>
    <row r="300" s="441" customFormat="1" ht="15.75" hidden="1" spans="1:20">
      <c r="A300" s="306" t="s">
        <v>5043</v>
      </c>
      <c r="B300" s="307" t="s">
        <v>444</v>
      </c>
      <c r="C300" s="302">
        <f>SUMIF(表2.2024年公共财政支出决算表!$A$6:$A$1340,A300,表2.2024年公共财政支出决算表!$E$6:$E$1340)</f>
        <v>0</v>
      </c>
      <c r="D300" s="302">
        <f>ROUND(SUMIF('表10-1.政府预算科目明细表'!$A$3:$A$375,A300,'表10-1.政府预算科目明细表'!$C$3:$C$375)/10000,0)</f>
        <v>0</v>
      </c>
      <c r="E300" s="486">
        <f t="shared" si="55"/>
        <v>0</v>
      </c>
      <c r="F300" s="487" t="str">
        <f t="shared" si="50"/>
        <v/>
      </c>
      <c r="G300" s="22" t="str">
        <f t="shared" si="46"/>
        <v>否</v>
      </c>
      <c r="H300" s="488" t="str">
        <f t="shared" si="48"/>
        <v>项</v>
      </c>
      <c r="I300" s="488" t="str">
        <f t="shared" si="51"/>
        <v>20301</v>
      </c>
      <c r="J300" s="229"/>
      <c r="K300" s="229"/>
      <c r="L300" s="229"/>
      <c r="M300" s="452"/>
      <c r="N300" s="452"/>
      <c r="O300" s="452"/>
      <c r="P300" s="452"/>
      <c r="Q300" s="452"/>
      <c r="R300" s="452"/>
      <c r="S300" s="452"/>
      <c r="T300" s="438"/>
    </row>
    <row r="301" s="442" customFormat="1" ht="15.75" hidden="1" spans="1:20">
      <c r="A301" s="269" t="s">
        <v>5045</v>
      </c>
      <c r="B301" s="270" t="s">
        <v>446</v>
      </c>
      <c r="C301" s="299">
        <f ca="1">SUMIF($I302:$I$1455,$A301,C302:C$1455)</f>
        <v>0</v>
      </c>
      <c r="D301" s="299">
        <f>SUMIF($I302:$I$1455,$A301,D302:D$1455)</f>
        <v>0</v>
      </c>
      <c r="E301" s="299">
        <f ca="1">SUMIF($I302:$I$1455,$A301,E302:E$1455)</f>
        <v>0</v>
      </c>
      <c r="F301" s="483" t="str">
        <f ca="1" t="shared" si="50"/>
        <v/>
      </c>
      <c r="G301" s="22" t="str">
        <f ca="1" t="shared" si="46"/>
        <v>否</v>
      </c>
      <c r="H301" s="492" t="str">
        <f t="shared" si="48"/>
        <v>款</v>
      </c>
      <c r="I301" s="492" t="str">
        <f t="shared" si="51"/>
        <v>203</v>
      </c>
      <c r="J301" s="453"/>
      <c r="K301" s="453"/>
      <c r="L301" s="453"/>
      <c r="M301" s="453"/>
      <c r="N301" s="453"/>
      <c r="O301" s="453"/>
      <c r="P301" s="453"/>
      <c r="Q301" s="453"/>
      <c r="R301" s="453"/>
      <c r="S301" s="453"/>
      <c r="T301" s="450"/>
    </row>
    <row r="302" s="438" customFormat="1" ht="15.75" hidden="1" spans="1:19">
      <c r="A302" s="306" t="s">
        <v>5047</v>
      </c>
      <c r="B302" s="307" t="s">
        <v>446</v>
      </c>
      <c r="C302" s="302">
        <f>SUMIF(表2.2024年公共财政支出决算表!$A$6:$A$1340,A302,表2.2024年公共财政支出决算表!$E$6:$E$1340)</f>
        <v>0</v>
      </c>
      <c r="D302" s="302">
        <f>ROUND(SUMIF('表10-1.政府预算科目明细表'!$A$3:$A$375,A302,'表10-1.政府预算科目明细表'!$C$3:$C$375)/10000,0)</f>
        <v>0</v>
      </c>
      <c r="E302" s="486">
        <f t="shared" ref="E302:E312" si="56">D302-C302</f>
        <v>0</v>
      </c>
      <c r="F302" s="487" t="str">
        <f t="shared" si="50"/>
        <v/>
      </c>
      <c r="G302" s="22" t="str">
        <f t="shared" si="46"/>
        <v>否</v>
      </c>
      <c r="H302" s="488" t="str">
        <f t="shared" si="48"/>
        <v>项</v>
      </c>
      <c r="I302" s="488" t="str">
        <f t="shared" si="51"/>
        <v>20304</v>
      </c>
      <c r="J302" s="229"/>
      <c r="K302" s="229"/>
      <c r="L302" s="229"/>
      <c r="M302" s="452"/>
      <c r="N302" s="452"/>
      <c r="O302" s="452"/>
      <c r="P302" s="452"/>
      <c r="Q302" s="452"/>
      <c r="R302" s="452"/>
      <c r="S302" s="452"/>
    </row>
    <row r="303" s="445" customFormat="1" ht="15.75" hidden="1" spans="1:20">
      <c r="A303" s="269" t="s">
        <v>5049</v>
      </c>
      <c r="B303" s="270" t="s">
        <v>449</v>
      </c>
      <c r="C303" s="299">
        <f ca="1">SUMIF($I304:$I$1455,$A303,C304:C$1455)</f>
        <v>0</v>
      </c>
      <c r="D303" s="299">
        <f>SUMIF($I304:$I$1455,$A303,D304:D$1455)</f>
        <v>0</v>
      </c>
      <c r="E303" s="299">
        <f ca="1">SUMIF($I304:$I$1455,$A303,E304:E$1455)</f>
        <v>0</v>
      </c>
      <c r="F303" s="483" t="str">
        <f ca="1" t="shared" si="50"/>
        <v/>
      </c>
      <c r="G303" s="22" t="str">
        <f ca="1" t="shared" si="46"/>
        <v>否</v>
      </c>
      <c r="H303" s="492" t="str">
        <f t="shared" si="48"/>
        <v>款</v>
      </c>
      <c r="I303" s="492" t="str">
        <f t="shared" si="51"/>
        <v>203</v>
      </c>
      <c r="J303" s="461"/>
      <c r="K303" s="461"/>
      <c r="L303" s="461"/>
      <c r="M303" s="461"/>
      <c r="N303" s="461"/>
      <c r="O303" s="461"/>
      <c r="P303" s="461"/>
      <c r="Q303" s="461"/>
      <c r="R303" s="461"/>
      <c r="S303" s="461"/>
      <c r="T303" s="436"/>
    </row>
    <row r="304" s="441" customFormat="1" ht="15.75" hidden="1" spans="1:20">
      <c r="A304" s="306" t="s">
        <v>5051</v>
      </c>
      <c r="B304" s="307" t="s">
        <v>449</v>
      </c>
      <c r="C304" s="302">
        <f>SUMIF(表2.2024年公共财政支出决算表!$A$6:$A$1340,A304,表2.2024年公共财政支出决算表!$E$6:$E$1340)</f>
        <v>0</v>
      </c>
      <c r="D304" s="302">
        <f>ROUND(SUMIF('表10-1.政府预算科目明细表'!$A$3:$A$375,A304,'表10-1.政府预算科目明细表'!$C$3:$C$375)/10000,0)</f>
        <v>0</v>
      </c>
      <c r="E304" s="486">
        <f t="shared" si="56"/>
        <v>0</v>
      </c>
      <c r="F304" s="487" t="str">
        <f t="shared" si="50"/>
        <v/>
      </c>
      <c r="G304" s="22" t="str">
        <f t="shared" si="46"/>
        <v>否</v>
      </c>
      <c r="H304" s="488" t="str">
        <f t="shared" si="48"/>
        <v>项</v>
      </c>
      <c r="I304" s="488" t="str">
        <f t="shared" si="51"/>
        <v>20305</v>
      </c>
      <c r="J304" s="229"/>
      <c r="K304" s="229"/>
      <c r="L304" s="229"/>
      <c r="M304" s="452"/>
      <c r="N304" s="452"/>
      <c r="O304" s="452"/>
      <c r="P304" s="452"/>
      <c r="Q304" s="452"/>
      <c r="R304" s="452"/>
      <c r="S304" s="452"/>
      <c r="T304" s="438"/>
    </row>
    <row r="305" s="447" customFormat="1" ht="25.5" spans="1:26">
      <c r="A305" s="278" t="s">
        <v>5053</v>
      </c>
      <c r="B305" s="279" t="s">
        <v>452</v>
      </c>
      <c r="C305" s="299">
        <f ca="1">SUMIF($I306:$I$1455,$A305,C306:C$1455)</f>
        <v>227</v>
      </c>
      <c r="D305" s="299">
        <f>SUMIF($I306:$I$1455,$A305,D306:D$1455)</f>
        <v>130</v>
      </c>
      <c r="E305" s="299">
        <f ca="1">SUMIF($I306:$I$1455,$A305,E306:E$1455)</f>
        <v>-97</v>
      </c>
      <c r="F305" s="483" t="str">
        <f ca="1" t="shared" si="50"/>
        <v>-42.7%</v>
      </c>
      <c r="G305" s="22" t="str">
        <f ca="1" t="shared" si="46"/>
        <v>是</v>
      </c>
      <c r="H305" s="484" t="str">
        <f t="shared" si="48"/>
        <v>款</v>
      </c>
      <c r="I305" s="484" t="str">
        <f t="shared" si="51"/>
        <v>203</v>
      </c>
      <c r="M305" s="489">
        <v>1</v>
      </c>
      <c r="T305" s="439"/>
      <c r="U305" s="439"/>
      <c r="V305" s="439"/>
      <c r="W305" s="439"/>
      <c r="X305" s="439"/>
      <c r="Y305" s="439"/>
      <c r="Z305" s="439"/>
    </row>
    <row r="306" s="448" customFormat="1" ht="25.5" spans="1:26">
      <c r="A306" s="280" t="s">
        <v>5054</v>
      </c>
      <c r="B306" s="281" t="s">
        <v>454</v>
      </c>
      <c r="C306" s="302">
        <f>SUMIF(表2.2024年公共财政支出决算表!$A$6:$A$1340,A306,表2.2024年公共财政支出决算表!$E$6:$E$1340)</f>
        <v>95</v>
      </c>
      <c r="D306" s="302">
        <f>ROUND(SUMIF('表10-1.政府预算科目明细表'!$A$3:$A$375,A306,'表10-1.政府预算科目明细表'!$C$3:$C$375)/10000,0)</f>
        <v>42</v>
      </c>
      <c r="E306" s="352">
        <f t="shared" si="56"/>
        <v>-53</v>
      </c>
      <c r="F306" s="352" t="str">
        <f t="shared" si="50"/>
        <v>-55.8%</v>
      </c>
      <c r="G306" s="22" t="str">
        <f t="shared" si="46"/>
        <v>是</v>
      </c>
      <c r="H306" s="485" t="str">
        <f t="shared" si="48"/>
        <v>项</v>
      </c>
      <c r="I306" s="485" t="str">
        <f t="shared" si="51"/>
        <v>20306</v>
      </c>
      <c r="J306" s="229"/>
      <c r="K306" s="229"/>
      <c r="L306" s="229"/>
      <c r="M306" s="489">
        <v>1</v>
      </c>
      <c r="T306" s="440"/>
      <c r="U306" s="440"/>
      <c r="V306" s="440"/>
      <c r="W306" s="440"/>
      <c r="X306" s="440"/>
      <c r="Y306" s="440"/>
      <c r="Z306" s="440"/>
    </row>
    <row r="307" s="449" customFormat="1" ht="15.75" hidden="1" spans="1:26">
      <c r="A307" s="306" t="s">
        <v>5055</v>
      </c>
      <c r="B307" s="307" t="s">
        <v>455</v>
      </c>
      <c r="C307" s="302">
        <f>SUMIF(表2.2024年公共财政支出决算表!$A$6:$A$1340,A307,表2.2024年公共财政支出决算表!$E$6:$E$1340)</f>
        <v>0</v>
      </c>
      <c r="D307" s="302">
        <f>ROUND(SUMIF('表10-1.政府预算科目明细表'!$A$3:$A$375,A307,'表10-1.政府预算科目明细表'!$C$3:$C$375)/10000,0)</f>
        <v>0</v>
      </c>
      <c r="E307" s="486">
        <f t="shared" si="56"/>
        <v>0</v>
      </c>
      <c r="F307" s="487" t="str">
        <f t="shared" si="50"/>
        <v/>
      </c>
      <c r="G307" s="22" t="str">
        <f t="shared" si="46"/>
        <v>否</v>
      </c>
      <c r="H307" s="488" t="str">
        <f t="shared" si="48"/>
        <v>项</v>
      </c>
      <c r="I307" s="488" t="str">
        <f t="shared" si="51"/>
        <v>20306</v>
      </c>
      <c r="J307" s="229"/>
      <c r="K307" s="229"/>
      <c r="L307" s="229"/>
      <c r="T307" s="435"/>
      <c r="U307" s="435"/>
      <c r="V307" s="435"/>
      <c r="W307" s="435"/>
      <c r="X307" s="435"/>
      <c r="Y307" s="435"/>
      <c r="Z307" s="435"/>
    </row>
    <row r="308" s="449" customFormat="1" ht="15.75" hidden="1" spans="1:26">
      <c r="A308" s="306" t="s">
        <v>5057</v>
      </c>
      <c r="B308" s="307" t="s">
        <v>457</v>
      </c>
      <c r="C308" s="302">
        <f>SUMIF(表2.2024年公共财政支出决算表!$A$6:$A$1340,A308,表2.2024年公共财政支出决算表!$E$6:$E$1340)</f>
        <v>0</v>
      </c>
      <c r="D308" s="302">
        <f>ROUND(SUMIF('表10-1.政府预算科目明细表'!$A$3:$A$375,A308,'表10-1.政府预算科目明细表'!$C$3:$C$375)/10000,0)</f>
        <v>0</v>
      </c>
      <c r="E308" s="486">
        <f t="shared" si="56"/>
        <v>0</v>
      </c>
      <c r="F308" s="487" t="str">
        <f t="shared" si="50"/>
        <v/>
      </c>
      <c r="G308" s="22" t="str">
        <f t="shared" si="46"/>
        <v>否</v>
      </c>
      <c r="H308" s="488" t="str">
        <f t="shared" si="48"/>
        <v>项</v>
      </c>
      <c r="I308" s="488" t="str">
        <f t="shared" si="51"/>
        <v>20306</v>
      </c>
      <c r="J308" s="229"/>
      <c r="K308" s="229"/>
      <c r="L308" s="229"/>
      <c r="T308" s="435"/>
      <c r="U308" s="435"/>
      <c r="V308" s="435"/>
      <c r="W308" s="435"/>
      <c r="X308" s="435"/>
      <c r="Y308" s="435"/>
      <c r="Z308" s="435"/>
    </row>
    <row r="309" s="449" customFormat="1" ht="15.75" hidden="1" spans="1:26">
      <c r="A309" s="306" t="s">
        <v>5059</v>
      </c>
      <c r="B309" s="307" t="s">
        <v>459</v>
      </c>
      <c r="C309" s="302">
        <f>SUMIF(表2.2024年公共财政支出决算表!$A$6:$A$1340,A309,表2.2024年公共财政支出决算表!$E$6:$E$1340)</f>
        <v>0</v>
      </c>
      <c r="D309" s="302">
        <f>ROUND(SUMIF('表10-1.政府预算科目明细表'!$A$3:$A$375,A309,'表10-1.政府预算科目明细表'!$C$3:$C$375)/10000,0)</f>
        <v>0</v>
      </c>
      <c r="E309" s="486">
        <f t="shared" si="56"/>
        <v>0</v>
      </c>
      <c r="F309" s="487" t="str">
        <f t="shared" si="50"/>
        <v/>
      </c>
      <c r="G309" s="22" t="str">
        <f t="shared" si="46"/>
        <v>否</v>
      </c>
      <c r="H309" s="488" t="str">
        <f t="shared" si="48"/>
        <v>项</v>
      </c>
      <c r="I309" s="488" t="str">
        <f t="shared" si="51"/>
        <v>20306</v>
      </c>
      <c r="J309" s="229"/>
      <c r="K309" s="229"/>
      <c r="L309" s="229"/>
      <c r="T309" s="435"/>
      <c r="U309" s="435"/>
      <c r="V309" s="435"/>
      <c r="W309" s="435"/>
      <c r="X309" s="435"/>
      <c r="Y309" s="435"/>
      <c r="Z309" s="435"/>
    </row>
    <row r="310" s="229" customFormat="1" ht="25.5" spans="1:26">
      <c r="A310" s="280" t="s">
        <v>5061</v>
      </c>
      <c r="B310" s="281" t="s">
        <v>461</v>
      </c>
      <c r="C310" s="302">
        <f>SUMIF(表2.2024年公共财政支出决算表!$A$6:$A$1340,A310,表2.2024年公共财政支出决算表!$E$6:$E$1340)</f>
        <v>132</v>
      </c>
      <c r="D310" s="302">
        <f>ROUND(SUMIF('表10-1.政府预算科目明细表'!$A$3:$A$375,A310,'表10-1.政府预算科目明细表'!$C$3:$C$375)/10000,0)</f>
        <v>88</v>
      </c>
      <c r="E310" s="352">
        <f t="shared" si="56"/>
        <v>-44</v>
      </c>
      <c r="F310" s="352" t="str">
        <f t="shared" si="50"/>
        <v>-33.3%</v>
      </c>
      <c r="G310" s="22" t="str">
        <f t="shared" si="46"/>
        <v>是</v>
      </c>
      <c r="H310" s="485" t="str">
        <f t="shared" si="48"/>
        <v>项</v>
      </c>
      <c r="I310" s="485" t="str">
        <f t="shared" si="51"/>
        <v>20306</v>
      </c>
      <c r="M310" s="489">
        <v>1</v>
      </c>
      <c r="T310" s="429"/>
      <c r="U310" s="429"/>
      <c r="V310" s="429"/>
      <c r="W310" s="429"/>
      <c r="X310" s="429"/>
      <c r="Y310" s="429"/>
      <c r="Z310" s="429"/>
    </row>
    <row r="311" s="449" customFormat="1" ht="15.75" hidden="1" spans="1:26">
      <c r="A311" s="306" t="s">
        <v>5062</v>
      </c>
      <c r="B311" s="306"/>
      <c r="C311" s="302">
        <f>SUMIF(表2.2024年公共财政支出决算表!$A$6:$A$1340,A311,表2.2024年公共财政支出决算表!$E$6:$E$1340)</f>
        <v>0</v>
      </c>
      <c r="D311" s="302">
        <f>ROUND(SUMIF('表10-1.政府预算科目明细表'!$A$3:$A$375,A311,'表10-1.政府预算科目明细表'!$C$3:$C$375)/10000,0)</f>
        <v>0</v>
      </c>
      <c r="E311" s="486">
        <f t="shared" si="56"/>
        <v>0</v>
      </c>
      <c r="F311" s="487" t="str">
        <f t="shared" si="50"/>
        <v/>
      </c>
      <c r="G311" s="22" t="str">
        <f t="shared" si="46"/>
        <v>否</v>
      </c>
      <c r="H311" s="488" t="str">
        <f t="shared" si="48"/>
        <v>项</v>
      </c>
      <c r="I311" s="488" t="str">
        <f t="shared" si="51"/>
        <v>20306</v>
      </c>
      <c r="J311" s="229"/>
      <c r="K311" s="229"/>
      <c r="L311" s="229"/>
      <c r="T311" s="435"/>
      <c r="U311" s="435"/>
      <c r="V311" s="435"/>
      <c r="W311" s="435"/>
      <c r="X311" s="435"/>
      <c r="Y311" s="435"/>
      <c r="Z311" s="435"/>
    </row>
    <row r="312" s="449" customFormat="1" ht="15.75" hidden="1" spans="1:26">
      <c r="A312" s="306" t="s">
        <v>5063</v>
      </c>
      <c r="B312" s="307" t="s">
        <v>464</v>
      </c>
      <c r="C312" s="302">
        <f>SUMIF(表2.2024年公共财政支出决算表!$A$6:$A$1340,A312,表2.2024年公共财政支出决算表!$E$6:$E$1340)</f>
        <v>0</v>
      </c>
      <c r="D312" s="302">
        <f>ROUND(SUMIF('表10-1.政府预算科目明细表'!$A$3:$A$375,A312,'表10-1.政府预算科目明细表'!$C$3:$C$375)/10000,0)</f>
        <v>0</v>
      </c>
      <c r="E312" s="486">
        <f t="shared" si="56"/>
        <v>0</v>
      </c>
      <c r="F312" s="487" t="str">
        <f t="shared" si="50"/>
        <v/>
      </c>
      <c r="G312" s="22" t="str">
        <f t="shared" si="46"/>
        <v>否</v>
      </c>
      <c r="H312" s="488" t="str">
        <f t="shared" si="48"/>
        <v>项</v>
      </c>
      <c r="I312" s="488" t="str">
        <f t="shared" si="51"/>
        <v>20306</v>
      </c>
      <c r="J312" s="229"/>
      <c r="K312" s="229"/>
      <c r="L312" s="229"/>
      <c r="T312" s="435"/>
      <c r="U312" s="435"/>
      <c r="V312" s="435"/>
      <c r="W312" s="435"/>
      <c r="X312" s="435"/>
      <c r="Y312" s="435"/>
      <c r="Z312" s="435"/>
    </row>
    <row r="313" s="450" customFormat="1" ht="25.5" spans="1:19">
      <c r="A313" s="269" t="s">
        <v>5065</v>
      </c>
      <c r="B313" s="270" t="s">
        <v>466</v>
      </c>
      <c r="C313" s="299">
        <f ca="1">SUMIF($I314:$I$1455,$A313,C314:C$1455)</f>
        <v>0</v>
      </c>
      <c r="D313" s="299">
        <f>SUMIF($I314:$I$1455,$A313,D314:D$1455)</f>
        <v>17</v>
      </c>
      <c r="E313" s="299">
        <f ca="1">SUMIF($I314:$I$1455,$A313,E314:E$1455)</f>
        <v>17</v>
      </c>
      <c r="F313" s="483" t="str">
        <f ca="1" t="shared" si="50"/>
        <v/>
      </c>
      <c r="G313" s="22" t="str">
        <f ca="1" t="shared" si="46"/>
        <v>是</v>
      </c>
      <c r="H313" s="492" t="str">
        <f t="shared" si="48"/>
        <v>款</v>
      </c>
      <c r="I313" s="492" t="str">
        <f t="shared" si="51"/>
        <v>203</v>
      </c>
      <c r="J313" s="453"/>
      <c r="K313" s="453"/>
      <c r="L313" s="453"/>
      <c r="M313" s="489">
        <v>1</v>
      </c>
      <c r="N313" s="453"/>
      <c r="O313" s="453"/>
      <c r="P313" s="453"/>
      <c r="Q313" s="453"/>
      <c r="R313" s="453"/>
      <c r="S313" s="453"/>
    </row>
    <row r="314" s="435" customFormat="1" ht="25.5" spans="1:19">
      <c r="A314" s="306" t="s">
        <v>5067</v>
      </c>
      <c r="B314" s="307" t="s">
        <v>466</v>
      </c>
      <c r="C314" s="302">
        <f>SUMIF(表2.2024年公共财政支出决算表!$A$6:$A$1340,A314,表2.2024年公共财政支出决算表!$E$6:$E$1340)</f>
        <v>0</v>
      </c>
      <c r="D314" s="302">
        <f>ROUND(SUMIF('表10-1.政府预算科目明细表'!$A$3:$A$375,A314,'表10-1.政府预算科目明细表'!$C$3:$C$375)/10000,0)</f>
        <v>17</v>
      </c>
      <c r="E314" s="486">
        <f t="shared" ref="E314:E318" si="57">D314-C314</f>
        <v>17</v>
      </c>
      <c r="F314" s="487" t="str">
        <f t="shared" si="50"/>
        <v/>
      </c>
      <c r="G314" s="22" t="str">
        <f t="shared" si="46"/>
        <v>是</v>
      </c>
      <c r="H314" s="488" t="str">
        <f t="shared" si="48"/>
        <v>项</v>
      </c>
      <c r="I314" s="488" t="str">
        <f t="shared" si="51"/>
        <v>20399</v>
      </c>
      <c r="J314" s="229"/>
      <c r="K314" s="229"/>
      <c r="L314" s="229"/>
      <c r="M314" s="489">
        <v>1</v>
      </c>
      <c r="N314" s="449"/>
      <c r="O314" s="449"/>
      <c r="P314" s="449"/>
      <c r="Q314" s="449"/>
      <c r="R314" s="449"/>
      <c r="S314" s="449"/>
    </row>
    <row r="315" s="451" customFormat="1" ht="25.5" spans="1:19">
      <c r="A315" s="479" t="s">
        <v>5069</v>
      </c>
      <c r="B315" s="480" t="s">
        <v>5070</v>
      </c>
      <c r="C315" s="295">
        <f ca="1">SUMIF($I316:$I$1455,$A315,C316:C$1455)</f>
        <v>7061</v>
      </c>
      <c r="D315" s="295">
        <f>SUMIF($I316:$I$1455,$A315,D316:D$1455)</f>
        <v>8796</v>
      </c>
      <c r="E315" s="295">
        <f ca="1">SUMIF($I316:$I$1455,$A315,E316:E$1455)</f>
        <v>1735</v>
      </c>
      <c r="F315" s="481" t="str">
        <f ca="1" t="shared" si="50"/>
        <v>24.6%</v>
      </c>
      <c r="G315" s="22" t="str">
        <f ca="1" t="shared" si="46"/>
        <v>是</v>
      </c>
      <c r="H315" s="482" t="str">
        <f t="shared" si="48"/>
        <v>类</v>
      </c>
      <c r="I315" s="482">
        <f t="shared" si="51"/>
        <v>0</v>
      </c>
      <c r="J315" s="458"/>
      <c r="K315" s="458"/>
      <c r="L315" s="458"/>
      <c r="M315" s="489">
        <v>1</v>
      </c>
      <c r="N315" s="500">
        <v>7062</v>
      </c>
      <c r="O315" s="465">
        <f ca="1">C315-N315</f>
        <v>-1</v>
      </c>
      <c r="P315" s="458"/>
      <c r="Q315" s="458"/>
      <c r="R315" s="458"/>
      <c r="S315" s="458"/>
    </row>
    <row r="316" s="450" customFormat="1" ht="15.75" hidden="1" spans="1:19">
      <c r="A316" s="269" t="s">
        <v>5071</v>
      </c>
      <c r="B316" s="270" t="s">
        <v>471</v>
      </c>
      <c r="C316" s="299">
        <f ca="1">SUMIF($I317:$I$1455,$A316,C317:C$1455)</f>
        <v>0</v>
      </c>
      <c r="D316" s="299">
        <f>SUMIF($I317:$I$1455,$A316,D317:D$1455)</f>
        <v>0</v>
      </c>
      <c r="E316" s="299">
        <f ca="1">SUMIF($I317:$I$1455,$A316,E317:E$1455)</f>
        <v>0</v>
      </c>
      <c r="F316" s="483" t="str">
        <f ca="1" t="shared" si="50"/>
        <v/>
      </c>
      <c r="G316" s="22" t="str">
        <f ca="1" t="shared" si="46"/>
        <v>否</v>
      </c>
      <c r="H316" s="492" t="str">
        <f t="shared" si="48"/>
        <v>款</v>
      </c>
      <c r="I316" s="492" t="str">
        <f t="shared" si="51"/>
        <v>204</v>
      </c>
      <c r="J316" s="453"/>
      <c r="K316" s="453"/>
      <c r="L316" s="453"/>
      <c r="M316" s="453"/>
      <c r="N316" s="453"/>
      <c r="O316" s="453"/>
      <c r="P316" s="453"/>
      <c r="Q316" s="453"/>
      <c r="R316" s="453"/>
      <c r="S316" s="453"/>
    </row>
    <row r="317" s="452" customFormat="1" ht="15.75" hidden="1" spans="1:26">
      <c r="A317" s="306" t="s">
        <v>5073</v>
      </c>
      <c r="B317" s="307" t="s">
        <v>471</v>
      </c>
      <c r="C317" s="302">
        <f>SUMIF(表2.2024年公共财政支出决算表!$A$6:$A$1340,A317,表2.2024年公共财政支出决算表!$E$6:$E$1340)</f>
        <v>0</v>
      </c>
      <c r="D317" s="302">
        <f>ROUND(SUMIF('表10-1.政府预算科目明细表'!$A$3:$A$375,A317,'表10-1.政府预算科目明细表'!$C$3:$C$375)/10000,0)</f>
        <v>0</v>
      </c>
      <c r="E317" s="486">
        <f t="shared" si="57"/>
        <v>0</v>
      </c>
      <c r="F317" s="487" t="str">
        <f t="shared" si="50"/>
        <v/>
      </c>
      <c r="G317" s="22" t="str">
        <f t="shared" si="46"/>
        <v>否</v>
      </c>
      <c r="H317" s="488" t="str">
        <f t="shared" si="48"/>
        <v>项</v>
      </c>
      <c r="I317" s="488" t="str">
        <f t="shared" si="51"/>
        <v>20401</v>
      </c>
      <c r="J317" s="229"/>
      <c r="K317" s="229"/>
      <c r="L317" s="229"/>
      <c r="T317" s="438"/>
      <c r="U317" s="438"/>
      <c r="V317" s="438"/>
      <c r="W317" s="438"/>
      <c r="X317" s="438"/>
      <c r="Y317" s="438"/>
      <c r="Z317" s="438"/>
    </row>
    <row r="318" s="449" customFormat="1" ht="15.75" hidden="1" spans="1:26">
      <c r="A318" s="306" t="s">
        <v>5075</v>
      </c>
      <c r="B318" s="307" t="s">
        <v>474</v>
      </c>
      <c r="C318" s="302">
        <f>SUMIF(表2.2024年公共财政支出决算表!$A$6:$A$1340,A318,表2.2024年公共财政支出决算表!$E$6:$E$1340)</f>
        <v>0</v>
      </c>
      <c r="D318" s="302">
        <f>ROUND(SUMIF('表10-1.政府预算科目明细表'!$A$3:$A$375,A318,'表10-1.政府预算科目明细表'!$C$3:$C$375)/10000,0)</f>
        <v>0</v>
      </c>
      <c r="E318" s="486">
        <f t="shared" si="57"/>
        <v>0</v>
      </c>
      <c r="F318" s="487" t="str">
        <f t="shared" si="50"/>
        <v/>
      </c>
      <c r="G318" s="22" t="str">
        <f t="shared" si="46"/>
        <v>否</v>
      </c>
      <c r="H318" s="488" t="str">
        <f t="shared" si="48"/>
        <v>项</v>
      </c>
      <c r="I318" s="488" t="str">
        <f t="shared" si="51"/>
        <v>20401</v>
      </c>
      <c r="J318" s="229"/>
      <c r="K318" s="229"/>
      <c r="L318" s="229"/>
      <c r="T318" s="435"/>
      <c r="U318" s="435"/>
      <c r="V318" s="435"/>
      <c r="W318" s="435"/>
      <c r="X318" s="435"/>
      <c r="Y318" s="435"/>
      <c r="Z318" s="435"/>
    </row>
    <row r="319" s="447" customFormat="1" ht="25.5" spans="1:26">
      <c r="A319" s="278" t="s">
        <v>5077</v>
      </c>
      <c r="B319" s="279" t="s">
        <v>476</v>
      </c>
      <c r="C319" s="299">
        <f ca="1">SUMIF($I320:$I$1455,$A319,C320:C$1455)</f>
        <v>6105</v>
      </c>
      <c r="D319" s="299">
        <f>SUMIF($I320:$I$1455,$A319,D320:D$1455)</f>
        <v>7273</v>
      </c>
      <c r="E319" s="299">
        <f ca="1">SUMIF($I320:$I$1455,$A319,E320:E$1455)</f>
        <v>1168</v>
      </c>
      <c r="F319" s="483" t="str">
        <f ca="1" t="shared" si="50"/>
        <v>19.1%</v>
      </c>
      <c r="G319" s="22" t="str">
        <f ca="1" t="shared" si="46"/>
        <v>是</v>
      </c>
      <c r="H319" s="484" t="str">
        <f t="shared" si="48"/>
        <v>款</v>
      </c>
      <c r="I319" s="484" t="str">
        <f t="shared" si="51"/>
        <v>204</v>
      </c>
      <c r="M319" s="489">
        <v>1</v>
      </c>
      <c r="T319" s="439"/>
      <c r="U319" s="439"/>
      <c r="V319" s="439"/>
      <c r="W319" s="439"/>
      <c r="X319" s="439"/>
      <c r="Y319" s="439"/>
      <c r="Z319" s="439"/>
    </row>
    <row r="320" s="229" customFormat="1" ht="25.5" spans="1:26">
      <c r="A320" s="280" t="s">
        <v>5078</v>
      </c>
      <c r="B320" s="281" t="s">
        <v>12</v>
      </c>
      <c r="C320" s="302">
        <f>SUMIF(表2.2024年公共财政支出决算表!$A$6:$A$1340,A320,表2.2024年公共财政支出决算表!$E$6:$E$1340)</f>
        <v>5185</v>
      </c>
      <c r="D320" s="302">
        <f>ROUND(SUMIF('表10-1.政府预算科目明细表'!$A$3:$A$375,A320,'表10-1.政府预算科目明细表'!$C$3:$C$375)/10000,0)</f>
        <v>5256</v>
      </c>
      <c r="E320" s="352">
        <f t="shared" ref="E320:E329" si="58">D320-C320</f>
        <v>71</v>
      </c>
      <c r="F320" s="352" t="str">
        <f t="shared" si="50"/>
        <v>1.4%</v>
      </c>
      <c r="G320" s="22" t="str">
        <f t="shared" si="46"/>
        <v>是</v>
      </c>
      <c r="H320" s="485" t="str">
        <f t="shared" si="48"/>
        <v>项</v>
      </c>
      <c r="I320" s="485" t="str">
        <f t="shared" si="51"/>
        <v>20402</v>
      </c>
      <c r="M320" s="489">
        <v>1</v>
      </c>
      <c r="T320" s="429"/>
      <c r="U320" s="429"/>
      <c r="V320" s="429"/>
      <c r="W320" s="429"/>
      <c r="X320" s="429"/>
      <c r="Y320" s="429"/>
      <c r="Z320" s="429"/>
    </row>
    <row r="321" s="229" customFormat="1" ht="25.5" spans="1:26">
      <c r="A321" s="280" t="s">
        <v>5079</v>
      </c>
      <c r="B321" s="281" t="s">
        <v>14</v>
      </c>
      <c r="C321" s="302">
        <f>SUMIF(表2.2024年公共财政支出决算表!$A$6:$A$1340,A321,表2.2024年公共财政支出决算表!$E$6:$E$1340)</f>
        <v>191</v>
      </c>
      <c r="D321" s="302">
        <f>ROUND(SUMIF('表10-1.政府预算科目明细表'!$A$3:$A$375,A321,'表10-1.政府预算科目明细表'!$C$3:$C$375)/10000,0)</f>
        <v>1433</v>
      </c>
      <c r="E321" s="352">
        <f t="shared" si="58"/>
        <v>1242</v>
      </c>
      <c r="F321" s="352" t="str">
        <f t="shared" si="50"/>
        <v>650.3%</v>
      </c>
      <c r="G321" s="22" t="str">
        <f t="shared" si="46"/>
        <v>是</v>
      </c>
      <c r="H321" s="485" t="str">
        <f t="shared" si="48"/>
        <v>项</v>
      </c>
      <c r="I321" s="485" t="str">
        <f t="shared" si="51"/>
        <v>20402</v>
      </c>
      <c r="M321" s="489">
        <v>1</v>
      </c>
      <c r="T321" s="429"/>
      <c r="U321" s="429"/>
      <c r="V321" s="429"/>
      <c r="W321" s="429"/>
      <c r="X321" s="429"/>
      <c r="Y321" s="429"/>
      <c r="Z321" s="429"/>
    </row>
    <row r="322" s="449" customFormat="1" ht="15.75" hidden="1" spans="1:26">
      <c r="A322" s="306" t="s">
        <v>5080</v>
      </c>
      <c r="B322" s="307" t="s">
        <v>16</v>
      </c>
      <c r="C322" s="302">
        <f>SUMIF(表2.2024年公共财政支出决算表!$A$6:$A$1340,A322,表2.2024年公共财政支出决算表!$E$6:$E$1340)</f>
        <v>0</v>
      </c>
      <c r="D322" s="302">
        <f>ROUND(SUMIF('表10-1.政府预算科目明细表'!$A$3:$A$375,A322,'表10-1.政府预算科目明细表'!$C$3:$C$375)/10000,0)</f>
        <v>0</v>
      </c>
      <c r="E322" s="486">
        <f t="shared" si="58"/>
        <v>0</v>
      </c>
      <c r="F322" s="487" t="str">
        <f t="shared" si="50"/>
        <v/>
      </c>
      <c r="G322" s="22" t="str">
        <f t="shared" si="46"/>
        <v>否</v>
      </c>
      <c r="H322" s="488" t="str">
        <f t="shared" si="48"/>
        <v>项</v>
      </c>
      <c r="I322" s="488" t="str">
        <f t="shared" si="51"/>
        <v>20402</v>
      </c>
      <c r="J322" s="229"/>
      <c r="K322" s="229"/>
      <c r="L322" s="229"/>
      <c r="T322" s="435"/>
      <c r="U322" s="435"/>
      <c r="V322" s="435"/>
      <c r="W322" s="435"/>
      <c r="X322" s="435"/>
      <c r="Y322" s="435"/>
      <c r="Z322" s="435"/>
    </row>
    <row r="323" s="449" customFormat="1" ht="15.75" hidden="1" spans="1:26">
      <c r="A323" s="306" t="s">
        <v>5081</v>
      </c>
      <c r="B323" s="307" t="s">
        <v>112</v>
      </c>
      <c r="C323" s="302">
        <f>SUMIF(表2.2024年公共财政支出决算表!$A$6:$A$1340,A323,表2.2024年公共财政支出决算表!$E$6:$E$1340)</f>
        <v>0</v>
      </c>
      <c r="D323" s="302">
        <f>ROUND(SUMIF('表10-1.政府预算科目明细表'!$A$3:$A$375,A323,'表10-1.政府预算科目明细表'!$C$3:$C$375)/10000,0)</f>
        <v>0</v>
      </c>
      <c r="E323" s="486">
        <f t="shared" si="58"/>
        <v>0</v>
      </c>
      <c r="F323" s="487" t="str">
        <f t="shared" si="50"/>
        <v/>
      </c>
      <c r="G323" s="22" t="str">
        <f t="shared" si="46"/>
        <v>否</v>
      </c>
      <c r="H323" s="488" t="str">
        <f t="shared" si="48"/>
        <v>项</v>
      </c>
      <c r="I323" s="488" t="str">
        <f t="shared" si="51"/>
        <v>20402</v>
      </c>
      <c r="J323" s="229"/>
      <c r="K323" s="229"/>
      <c r="L323" s="229"/>
      <c r="T323" s="435"/>
      <c r="U323" s="435"/>
      <c r="V323" s="435"/>
      <c r="W323" s="435"/>
      <c r="X323" s="435"/>
      <c r="Y323" s="435"/>
      <c r="Z323" s="435"/>
    </row>
    <row r="324" s="448" customFormat="1" ht="25.5" spans="1:26">
      <c r="A324" s="280" t="s">
        <v>5082</v>
      </c>
      <c r="B324" s="281" t="s">
        <v>482</v>
      </c>
      <c r="C324" s="302">
        <f>SUMIF(表2.2024年公共财政支出决算表!$A$6:$A$1340,A324,表2.2024年公共财政支出决算表!$E$6:$E$1340)</f>
        <v>728</v>
      </c>
      <c r="D324" s="302">
        <f>ROUND(SUMIF('表10-1.政府预算科目明细表'!$A$3:$A$375,A324,'表10-1.政府预算科目明细表'!$C$3:$C$375)/10000,0)</f>
        <v>584</v>
      </c>
      <c r="E324" s="352">
        <f t="shared" si="58"/>
        <v>-144</v>
      </c>
      <c r="F324" s="352" t="str">
        <f t="shared" si="50"/>
        <v>-19.8%</v>
      </c>
      <c r="G324" s="22" t="str">
        <f t="shared" si="46"/>
        <v>是</v>
      </c>
      <c r="H324" s="485" t="str">
        <f t="shared" si="48"/>
        <v>项</v>
      </c>
      <c r="I324" s="485" t="str">
        <f t="shared" si="51"/>
        <v>20402</v>
      </c>
      <c r="J324" s="229"/>
      <c r="K324" s="229"/>
      <c r="L324" s="229"/>
      <c r="M324" s="489">
        <v>1</v>
      </c>
      <c r="T324" s="440"/>
      <c r="U324" s="440"/>
      <c r="V324" s="440"/>
      <c r="W324" s="440"/>
      <c r="X324" s="440"/>
      <c r="Y324" s="440"/>
      <c r="Z324" s="440"/>
    </row>
    <row r="325" s="449" customFormat="1" ht="15.75" hidden="1" spans="1:26">
      <c r="A325" s="306" t="s">
        <v>5083</v>
      </c>
      <c r="B325" s="307" t="s">
        <v>484</v>
      </c>
      <c r="C325" s="302">
        <f>SUMIF(表2.2024年公共财政支出决算表!$A$6:$A$1340,A325,表2.2024年公共财政支出决算表!$E$6:$E$1340)</f>
        <v>0</v>
      </c>
      <c r="D325" s="302">
        <f>ROUND(SUMIF('表10-1.政府预算科目明细表'!$A$3:$A$375,A325,'表10-1.政府预算科目明细表'!$C$3:$C$375)/10000,0)</f>
        <v>0</v>
      </c>
      <c r="E325" s="486">
        <f t="shared" si="58"/>
        <v>0</v>
      </c>
      <c r="F325" s="487" t="str">
        <f t="shared" si="50"/>
        <v/>
      </c>
      <c r="G325" s="22" t="str">
        <f t="shared" si="46"/>
        <v>否</v>
      </c>
      <c r="H325" s="488" t="str">
        <f t="shared" si="48"/>
        <v>项</v>
      </c>
      <c r="I325" s="488" t="str">
        <f t="shared" si="51"/>
        <v>20402</v>
      </c>
      <c r="J325" s="229"/>
      <c r="K325" s="229"/>
      <c r="L325" s="229"/>
      <c r="T325" s="435"/>
      <c r="U325" s="435"/>
      <c r="V325" s="435"/>
      <c r="W325" s="435"/>
      <c r="X325" s="435"/>
      <c r="Y325" s="435"/>
      <c r="Z325" s="435"/>
    </row>
    <row r="326" s="449" customFormat="1" ht="15.75" hidden="1" spans="1:26">
      <c r="A326" s="306" t="s">
        <v>5085</v>
      </c>
      <c r="B326" s="307" t="s">
        <v>486</v>
      </c>
      <c r="C326" s="302">
        <f>SUMIF(表2.2024年公共财政支出决算表!$A$6:$A$1340,A326,表2.2024年公共财政支出决算表!$E$6:$E$1340)</f>
        <v>0</v>
      </c>
      <c r="D326" s="302">
        <f>ROUND(SUMIF('表10-1.政府预算科目明细表'!$A$3:$A$375,A326,'表10-1.政府预算科目明细表'!$C$3:$C$375)/10000,0)</f>
        <v>0</v>
      </c>
      <c r="E326" s="486">
        <f t="shared" si="58"/>
        <v>0</v>
      </c>
      <c r="F326" s="487" t="str">
        <f t="shared" si="50"/>
        <v/>
      </c>
      <c r="G326" s="22" t="str">
        <f t="shared" si="46"/>
        <v>否</v>
      </c>
      <c r="H326" s="488" t="str">
        <f t="shared" si="48"/>
        <v>项</v>
      </c>
      <c r="I326" s="488" t="str">
        <f t="shared" si="51"/>
        <v>20402</v>
      </c>
      <c r="J326" s="229"/>
      <c r="K326" s="229"/>
      <c r="L326" s="229"/>
      <c r="T326" s="435"/>
      <c r="U326" s="435"/>
      <c r="V326" s="435"/>
      <c r="W326" s="435"/>
      <c r="X326" s="435"/>
      <c r="Y326" s="435"/>
      <c r="Z326" s="435"/>
    </row>
    <row r="327" s="229" customFormat="1" ht="25.5" spans="1:26">
      <c r="A327" s="280" t="s">
        <v>5087</v>
      </c>
      <c r="B327" s="281" t="s">
        <v>488</v>
      </c>
      <c r="C327" s="302">
        <f>SUMIF(表2.2024年公共财政支出决算表!$A$6:$A$1340,A327,表2.2024年公共财政支出决算表!$E$6:$E$1340)</f>
        <v>1</v>
      </c>
      <c r="D327" s="302">
        <f>ROUND(SUMIF('表10-1.政府预算科目明细表'!$A$3:$A$375,A327,'表10-1.政府预算科目明细表'!$C$3:$C$375)/10000,0)</f>
        <v>0</v>
      </c>
      <c r="E327" s="352">
        <f t="shared" si="58"/>
        <v>-1</v>
      </c>
      <c r="F327" s="352" t="str">
        <f t="shared" si="50"/>
        <v>-100.0%</v>
      </c>
      <c r="G327" s="22" t="str">
        <f t="shared" si="46"/>
        <v>是</v>
      </c>
      <c r="H327" s="485" t="str">
        <f t="shared" si="48"/>
        <v>项</v>
      </c>
      <c r="I327" s="485" t="str">
        <f t="shared" si="51"/>
        <v>20402</v>
      </c>
      <c r="M327" s="489">
        <v>1</v>
      </c>
      <c r="T327" s="429"/>
      <c r="U327" s="429"/>
      <c r="V327" s="429"/>
      <c r="W327" s="429"/>
      <c r="X327" s="429"/>
      <c r="Y327" s="429"/>
      <c r="Z327" s="429"/>
    </row>
    <row r="328" s="449" customFormat="1" ht="15.75" hidden="1" spans="1:26">
      <c r="A328" s="306" t="s">
        <v>5088</v>
      </c>
      <c r="B328" s="307" t="s">
        <v>30</v>
      </c>
      <c r="C328" s="302">
        <f>SUMIF(表2.2024年公共财政支出决算表!$A$6:$A$1340,A328,表2.2024年公共财政支出决算表!$E$6:$E$1340)</f>
        <v>0</v>
      </c>
      <c r="D328" s="302">
        <f>ROUND(SUMIF('表10-1.政府预算科目明细表'!$A$3:$A$375,A328,'表10-1.政府预算科目明细表'!$C$3:$C$375)/10000,0)</f>
        <v>0</v>
      </c>
      <c r="E328" s="486">
        <f t="shared" si="58"/>
        <v>0</v>
      </c>
      <c r="F328" s="487" t="str">
        <f t="shared" si="50"/>
        <v/>
      </c>
      <c r="G328" s="22" t="str">
        <f t="shared" ref="G328:G391" si="59">IF(OR(C328&lt;&gt;0,D328&lt;&gt;0,E328&lt;&gt;0),"是","否")</f>
        <v>否</v>
      </c>
      <c r="H328" s="488" t="str">
        <f t="shared" si="48"/>
        <v>项</v>
      </c>
      <c r="I328" s="488" t="str">
        <f t="shared" si="51"/>
        <v>20402</v>
      </c>
      <c r="J328" s="229"/>
      <c r="K328" s="229"/>
      <c r="L328" s="229"/>
      <c r="T328" s="435"/>
      <c r="U328" s="435"/>
      <c r="V328" s="435"/>
      <c r="W328" s="435"/>
      <c r="X328" s="435"/>
      <c r="Y328" s="435"/>
      <c r="Z328" s="435"/>
    </row>
    <row r="329" s="449" customFormat="1" ht="15.75" hidden="1" spans="1:26">
      <c r="A329" s="306" t="s">
        <v>5089</v>
      </c>
      <c r="B329" s="307" t="s">
        <v>491</v>
      </c>
      <c r="C329" s="302">
        <f>SUMIF(表2.2024年公共财政支出决算表!$A$6:$A$1340,A329,表2.2024年公共财政支出决算表!$E$6:$E$1340)</f>
        <v>0</v>
      </c>
      <c r="D329" s="302">
        <f>ROUND(SUMIF('表10-1.政府预算科目明细表'!$A$3:$A$375,A329,'表10-1.政府预算科目明细表'!$C$3:$C$375)/10000,0)</f>
        <v>0</v>
      </c>
      <c r="E329" s="486">
        <f t="shared" si="58"/>
        <v>0</v>
      </c>
      <c r="F329" s="487" t="str">
        <f t="shared" si="50"/>
        <v/>
      </c>
      <c r="G329" s="22" t="str">
        <f t="shared" si="59"/>
        <v>否</v>
      </c>
      <c r="H329" s="488" t="str">
        <f t="shared" si="48"/>
        <v>项</v>
      </c>
      <c r="I329" s="488" t="str">
        <f t="shared" si="51"/>
        <v>20402</v>
      </c>
      <c r="J329" s="229"/>
      <c r="K329" s="229"/>
      <c r="L329" s="229"/>
      <c r="T329" s="435"/>
      <c r="U329" s="435"/>
      <c r="V329" s="435"/>
      <c r="W329" s="435"/>
      <c r="X329" s="435"/>
      <c r="Y329" s="435"/>
      <c r="Z329" s="435"/>
    </row>
    <row r="330" s="453" customFormat="1" ht="25.5" spans="1:26">
      <c r="A330" s="269" t="s">
        <v>5091</v>
      </c>
      <c r="B330" s="270" t="s">
        <v>493</v>
      </c>
      <c r="C330" s="299">
        <f ca="1">SUMIF($I331:$I$1455,$A330,C331:C$1455)</f>
        <v>0</v>
      </c>
      <c r="D330" s="299">
        <f>SUMIF($I331:$I$1455,$A330,D331:D$1455)</f>
        <v>300</v>
      </c>
      <c r="E330" s="299">
        <f ca="1">SUMIF($I331:$I$1455,$A330,E331:E$1455)</f>
        <v>300</v>
      </c>
      <c r="F330" s="483" t="str">
        <f ca="1" t="shared" si="50"/>
        <v/>
      </c>
      <c r="G330" s="22" t="str">
        <f ca="1" t="shared" si="59"/>
        <v>是</v>
      </c>
      <c r="H330" s="492" t="str">
        <f t="shared" si="48"/>
        <v>款</v>
      </c>
      <c r="I330" s="492" t="str">
        <f t="shared" si="51"/>
        <v>204</v>
      </c>
      <c r="M330" s="489">
        <v>1</v>
      </c>
      <c r="T330" s="450"/>
      <c r="U330" s="450"/>
      <c r="V330" s="450"/>
      <c r="W330" s="450"/>
      <c r="X330" s="450"/>
      <c r="Y330" s="450"/>
      <c r="Z330" s="450"/>
    </row>
    <row r="331" s="449" customFormat="1" ht="15.75" hidden="1" spans="1:26">
      <c r="A331" s="306" t="s">
        <v>5093</v>
      </c>
      <c r="B331" s="307" t="s">
        <v>12</v>
      </c>
      <c r="C331" s="302">
        <f>SUMIF(表2.2024年公共财政支出决算表!$A$6:$A$1340,A331,表2.2024年公共财政支出决算表!$E$6:$E$1340)</f>
        <v>0</v>
      </c>
      <c r="D331" s="302">
        <f>ROUND(SUMIF('表10-1.政府预算科目明细表'!$A$3:$A$375,A331,'表10-1.政府预算科目明细表'!$C$3:$C$375)/10000,0)</f>
        <v>0</v>
      </c>
      <c r="E331" s="486">
        <f t="shared" ref="E331:E336" si="60">D331-C331</f>
        <v>0</v>
      </c>
      <c r="F331" s="487" t="str">
        <f t="shared" si="50"/>
        <v/>
      </c>
      <c r="G331" s="22" t="str">
        <f t="shared" si="59"/>
        <v>否</v>
      </c>
      <c r="H331" s="488" t="str">
        <f t="shared" si="48"/>
        <v>项</v>
      </c>
      <c r="I331" s="488" t="str">
        <f t="shared" si="51"/>
        <v>20403</v>
      </c>
      <c r="J331" s="229"/>
      <c r="K331" s="229"/>
      <c r="L331" s="229"/>
      <c r="T331" s="435"/>
      <c r="U331" s="435"/>
      <c r="V331" s="435"/>
      <c r="W331" s="435"/>
      <c r="X331" s="435"/>
      <c r="Y331" s="435"/>
      <c r="Z331" s="435"/>
    </row>
    <row r="332" s="452" customFormat="1" ht="15.75" hidden="1" spans="1:26">
      <c r="A332" s="306" t="s">
        <v>5094</v>
      </c>
      <c r="B332" s="307" t="s">
        <v>14</v>
      </c>
      <c r="C332" s="302">
        <f>SUMIF(表2.2024年公共财政支出决算表!$A$6:$A$1340,A332,表2.2024年公共财政支出决算表!$E$6:$E$1340)</f>
        <v>0</v>
      </c>
      <c r="D332" s="302">
        <f>ROUND(SUMIF('表10-1.政府预算科目明细表'!$A$3:$A$375,A332,'表10-1.政府预算科目明细表'!$C$3:$C$375)/10000,0)</f>
        <v>0</v>
      </c>
      <c r="E332" s="486">
        <f t="shared" si="60"/>
        <v>0</v>
      </c>
      <c r="F332" s="487" t="str">
        <f t="shared" si="50"/>
        <v/>
      </c>
      <c r="G332" s="22" t="str">
        <f t="shared" si="59"/>
        <v>否</v>
      </c>
      <c r="H332" s="488" t="str">
        <f t="shared" si="48"/>
        <v>项</v>
      </c>
      <c r="I332" s="488" t="str">
        <f t="shared" si="51"/>
        <v>20403</v>
      </c>
      <c r="J332" s="229"/>
      <c r="K332" s="229"/>
      <c r="L332" s="229"/>
      <c r="T332" s="438"/>
      <c r="U332" s="438"/>
      <c r="V332" s="438"/>
      <c r="W332" s="438"/>
      <c r="X332" s="438"/>
      <c r="Y332" s="438"/>
      <c r="Z332" s="438"/>
    </row>
    <row r="333" s="449" customFormat="1" ht="15.75" hidden="1" spans="1:26">
      <c r="A333" s="306" t="s">
        <v>5095</v>
      </c>
      <c r="B333" s="307" t="s">
        <v>16</v>
      </c>
      <c r="C333" s="302">
        <f>SUMIF(表2.2024年公共财政支出决算表!$A$6:$A$1340,A333,表2.2024年公共财政支出决算表!$E$6:$E$1340)</f>
        <v>0</v>
      </c>
      <c r="D333" s="302">
        <f>ROUND(SUMIF('表10-1.政府预算科目明细表'!$A$3:$A$375,A333,'表10-1.政府预算科目明细表'!$C$3:$C$375)/10000,0)</f>
        <v>0</v>
      </c>
      <c r="E333" s="486">
        <f t="shared" si="60"/>
        <v>0</v>
      </c>
      <c r="F333" s="487" t="str">
        <f t="shared" si="50"/>
        <v/>
      </c>
      <c r="G333" s="22" t="str">
        <f t="shared" si="59"/>
        <v>否</v>
      </c>
      <c r="H333" s="488" t="str">
        <f t="shared" si="48"/>
        <v>项</v>
      </c>
      <c r="I333" s="488" t="str">
        <f t="shared" si="51"/>
        <v>20403</v>
      </c>
      <c r="J333" s="229"/>
      <c r="K333" s="229"/>
      <c r="L333" s="229"/>
      <c r="T333" s="435"/>
      <c r="U333" s="435"/>
      <c r="V333" s="435"/>
      <c r="W333" s="435"/>
      <c r="X333" s="435"/>
      <c r="Y333" s="435"/>
      <c r="Z333" s="435"/>
    </row>
    <row r="334" s="435" customFormat="1" ht="25.5" spans="1:19">
      <c r="A334" s="306" t="s">
        <v>5096</v>
      </c>
      <c r="B334" s="307" t="s">
        <v>498</v>
      </c>
      <c r="C334" s="302">
        <f>SUMIF(表2.2024年公共财政支出决算表!$A$6:$A$1340,A334,表2.2024年公共财政支出决算表!$E$6:$E$1340)</f>
        <v>0</v>
      </c>
      <c r="D334" s="302">
        <f>ROUND(SUMIF('表10-1.政府预算科目明细表'!$A$3:$A$375,A334,'表10-1.政府预算科目明细表'!$C$3:$C$375)/10000,0)</f>
        <v>300</v>
      </c>
      <c r="E334" s="486">
        <f t="shared" si="60"/>
        <v>300</v>
      </c>
      <c r="F334" s="487" t="str">
        <f t="shared" ref="F334:F397" si="61">IFERROR(TEXT(E334/C334,"0.0%"),"")</f>
        <v/>
      </c>
      <c r="G334" s="22" t="str">
        <f t="shared" si="59"/>
        <v>是</v>
      </c>
      <c r="H334" s="488" t="str">
        <f t="shared" ref="H334:H397" si="62">IF(LEN(A334)=3,"类",IF(LEN(A334)=5,"款","项"))</f>
        <v>项</v>
      </c>
      <c r="I334" s="488" t="str">
        <f t="shared" si="51"/>
        <v>20403</v>
      </c>
      <c r="J334" s="229"/>
      <c r="K334" s="229"/>
      <c r="L334" s="229"/>
      <c r="M334" s="489">
        <v>1</v>
      </c>
      <c r="N334" s="449"/>
      <c r="O334" s="449"/>
      <c r="P334" s="449"/>
      <c r="Q334" s="449"/>
      <c r="R334" s="449"/>
      <c r="S334" s="449"/>
    </row>
    <row r="335" s="449" customFormat="1" ht="15.75" hidden="1" spans="1:26">
      <c r="A335" s="306" t="s">
        <v>5098</v>
      </c>
      <c r="B335" s="307" t="s">
        <v>30</v>
      </c>
      <c r="C335" s="302">
        <f>SUMIF(表2.2024年公共财政支出决算表!$A$6:$A$1340,A335,表2.2024年公共财政支出决算表!$E$6:$E$1340)</f>
        <v>0</v>
      </c>
      <c r="D335" s="302">
        <f>ROUND(SUMIF('表10-1.政府预算科目明细表'!$A$3:$A$375,A335,'表10-1.政府预算科目明细表'!$C$3:$C$375)/10000,0)</f>
        <v>0</v>
      </c>
      <c r="E335" s="486">
        <f t="shared" si="60"/>
        <v>0</v>
      </c>
      <c r="F335" s="487" t="str">
        <f t="shared" si="61"/>
        <v/>
      </c>
      <c r="G335" s="22" t="str">
        <f t="shared" si="59"/>
        <v>否</v>
      </c>
      <c r="H335" s="488" t="str">
        <f t="shared" si="62"/>
        <v>项</v>
      </c>
      <c r="I335" s="488" t="str">
        <f t="shared" ref="I335:I398" si="63">_xlfn.IFS(LEN(A335)=3,0,LEN(A335)=5,LEFT(A335,3),LEN(A335)=7,LEFT(A335,5))</f>
        <v>20403</v>
      </c>
      <c r="J335" s="229"/>
      <c r="K335" s="229"/>
      <c r="L335" s="229"/>
      <c r="T335" s="435"/>
      <c r="U335" s="435"/>
      <c r="V335" s="435"/>
      <c r="W335" s="435"/>
      <c r="X335" s="435"/>
      <c r="Y335" s="435"/>
      <c r="Z335" s="435"/>
    </row>
    <row r="336" s="449" customFormat="1" ht="15.75" hidden="1" spans="1:26">
      <c r="A336" s="306" t="s">
        <v>5099</v>
      </c>
      <c r="B336" s="307" t="s">
        <v>501</v>
      </c>
      <c r="C336" s="302">
        <f>SUMIF(表2.2024年公共财政支出决算表!$A$6:$A$1340,A336,表2.2024年公共财政支出决算表!$E$6:$E$1340)</f>
        <v>0</v>
      </c>
      <c r="D336" s="302">
        <f>ROUND(SUMIF('表10-1.政府预算科目明细表'!$A$3:$A$375,A336,'表10-1.政府预算科目明细表'!$C$3:$C$375)/10000,0)</f>
        <v>0</v>
      </c>
      <c r="E336" s="486">
        <f t="shared" si="60"/>
        <v>0</v>
      </c>
      <c r="F336" s="487" t="str">
        <f t="shared" si="61"/>
        <v/>
      </c>
      <c r="G336" s="22" t="str">
        <f t="shared" si="59"/>
        <v>否</v>
      </c>
      <c r="H336" s="488" t="str">
        <f t="shared" si="62"/>
        <v>项</v>
      </c>
      <c r="I336" s="488" t="str">
        <f t="shared" si="63"/>
        <v>20403</v>
      </c>
      <c r="J336" s="229"/>
      <c r="K336" s="229"/>
      <c r="L336" s="229"/>
      <c r="T336" s="435"/>
      <c r="U336" s="435"/>
      <c r="V336" s="435"/>
      <c r="W336" s="435"/>
      <c r="X336" s="435"/>
      <c r="Y336" s="435"/>
      <c r="Z336" s="435"/>
    </row>
    <row r="337" s="447" customFormat="1" ht="25.5" spans="1:26">
      <c r="A337" s="278" t="s">
        <v>5101</v>
      </c>
      <c r="B337" s="279" t="s">
        <v>503</v>
      </c>
      <c r="C337" s="299">
        <f ca="1">SUMIF($I338:$I$1455,$A337,C338:C$1455)</f>
        <v>23</v>
      </c>
      <c r="D337" s="299">
        <f>SUMIF($I338:$I$1455,$A337,D338:D$1455)</f>
        <v>104</v>
      </c>
      <c r="E337" s="299">
        <f ca="1">SUMIF($I338:$I$1455,$A337,E338:E$1455)</f>
        <v>81</v>
      </c>
      <c r="F337" s="483" t="str">
        <f ca="1" t="shared" si="61"/>
        <v>352.2%</v>
      </c>
      <c r="G337" s="22" t="str">
        <f ca="1" t="shared" si="59"/>
        <v>是</v>
      </c>
      <c r="H337" s="484" t="str">
        <f t="shared" si="62"/>
        <v>款</v>
      </c>
      <c r="I337" s="484" t="str">
        <f t="shared" si="63"/>
        <v>204</v>
      </c>
      <c r="M337" s="489">
        <v>1</v>
      </c>
      <c r="T337" s="439"/>
      <c r="U337" s="439"/>
      <c r="V337" s="439"/>
      <c r="W337" s="439"/>
      <c r="X337" s="439"/>
      <c r="Y337" s="439"/>
      <c r="Z337" s="439"/>
    </row>
    <row r="338" s="229" customFormat="1" ht="25.5" spans="1:26">
      <c r="A338" s="280" t="s">
        <v>5102</v>
      </c>
      <c r="B338" s="281" t="s">
        <v>12</v>
      </c>
      <c r="C338" s="302">
        <f>SUMIF(表2.2024年公共财政支出决算表!$A$6:$A$1340,A338,表2.2024年公共财政支出决算表!$E$6:$E$1340)</f>
        <v>23</v>
      </c>
      <c r="D338" s="302">
        <f>ROUND(SUMIF('表10-1.政府预算科目明细表'!$A$3:$A$375,A338,'表10-1.政府预算科目明细表'!$C$3:$C$375)/10000,0)</f>
        <v>24</v>
      </c>
      <c r="E338" s="352">
        <f t="shared" ref="E338:E344" si="64">D338-C338</f>
        <v>1</v>
      </c>
      <c r="F338" s="352" t="str">
        <f t="shared" si="61"/>
        <v>4.3%</v>
      </c>
      <c r="G338" s="22" t="str">
        <f t="shared" si="59"/>
        <v>是</v>
      </c>
      <c r="H338" s="485" t="str">
        <f t="shared" si="62"/>
        <v>项</v>
      </c>
      <c r="I338" s="485" t="str">
        <f t="shared" si="63"/>
        <v>20404</v>
      </c>
      <c r="M338" s="489">
        <v>1</v>
      </c>
      <c r="T338" s="429"/>
      <c r="U338" s="429"/>
      <c r="V338" s="429"/>
      <c r="W338" s="429"/>
      <c r="X338" s="429"/>
      <c r="Y338" s="429"/>
      <c r="Z338" s="429"/>
    </row>
    <row r="339" s="443" customFormat="1" ht="15.75" hidden="1" spans="1:20">
      <c r="A339" s="306" t="s">
        <v>5103</v>
      </c>
      <c r="B339" s="307" t="s">
        <v>14</v>
      </c>
      <c r="C339" s="302">
        <f>SUMIF(表2.2024年公共财政支出决算表!$A$6:$A$1340,A339,表2.2024年公共财政支出决算表!$E$6:$E$1340)</f>
        <v>0</v>
      </c>
      <c r="D339" s="302">
        <f>ROUND(SUMIF('表10-1.政府预算科目明细表'!$A$3:$A$375,A339,'表10-1.政府预算科目明细表'!$C$3:$C$375)/10000,0)</f>
        <v>0</v>
      </c>
      <c r="E339" s="486">
        <f t="shared" si="64"/>
        <v>0</v>
      </c>
      <c r="F339" s="487" t="str">
        <f t="shared" si="61"/>
        <v/>
      </c>
      <c r="G339" s="22" t="str">
        <f t="shared" si="59"/>
        <v>否</v>
      </c>
      <c r="H339" s="488" t="str">
        <f t="shared" si="62"/>
        <v>项</v>
      </c>
      <c r="I339" s="488" t="str">
        <f t="shared" si="63"/>
        <v>20404</v>
      </c>
      <c r="J339" s="229"/>
      <c r="K339" s="229"/>
      <c r="L339" s="229"/>
      <c r="T339" s="435"/>
    </row>
    <row r="340" s="449" customFormat="1" ht="15.75" hidden="1" spans="1:26">
      <c r="A340" s="306" t="s">
        <v>5104</v>
      </c>
      <c r="B340" s="307" t="s">
        <v>16</v>
      </c>
      <c r="C340" s="302">
        <f>SUMIF(表2.2024年公共财政支出决算表!$A$6:$A$1340,A340,表2.2024年公共财政支出决算表!$E$6:$E$1340)</f>
        <v>0</v>
      </c>
      <c r="D340" s="302">
        <f>ROUND(SUMIF('表10-1.政府预算科目明细表'!$A$3:$A$375,A340,'表10-1.政府预算科目明细表'!$C$3:$C$375)/10000,0)</f>
        <v>0</v>
      </c>
      <c r="E340" s="486">
        <f t="shared" si="64"/>
        <v>0</v>
      </c>
      <c r="F340" s="487" t="str">
        <f t="shared" si="61"/>
        <v/>
      </c>
      <c r="G340" s="22" t="str">
        <f t="shared" si="59"/>
        <v>否</v>
      </c>
      <c r="H340" s="488" t="str">
        <f t="shared" si="62"/>
        <v>项</v>
      </c>
      <c r="I340" s="488" t="str">
        <f t="shared" si="63"/>
        <v>20404</v>
      </c>
      <c r="J340" s="229"/>
      <c r="K340" s="229"/>
      <c r="L340" s="229"/>
      <c r="T340" s="435"/>
      <c r="U340" s="435"/>
      <c r="V340" s="435"/>
      <c r="W340" s="435"/>
      <c r="X340" s="435"/>
      <c r="Y340" s="435"/>
      <c r="Z340" s="435"/>
    </row>
    <row r="341" s="452" customFormat="1" ht="15.75" hidden="1" spans="1:26">
      <c r="A341" s="306" t="s">
        <v>5105</v>
      </c>
      <c r="B341" s="306" t="s">
        <v>7740</v>
      </c>
      <c r="C341" s="302">
        <f>SUMIF(表2.2024年公共财政支出决算表!$A$6:$A$1340,A341,表2.2024年公共财政支出决算表!$E$6:$E$1340)</f>
        <v>0</v>
      </c>
      <c r="D341" s="302">
        <f>ROUND(SUMIF('表10-1.政府预算科目明细表'!$A$3:$A$375,A341,'表10-1.政府预算科目明细表'!$C$3:$C$375)/10000,0)</f>
        <v>0</v>
      </c>
      <c r="E341" s="486">
        <f t="shared" si="64"/>
        <v>0</v>
      </c>
      <c r="F341" s="487" t="str">
        <f t="shared" si="61"/>
        <v/>
      </c>
      <c r="G341" s="22" t="str">
        <f t="shared" si="59"/>
        <v>否</v>
      </c>
      <c r="H341" s="488" t="str">
        <f t="shared" si="62"/>
        <v>项</v>
      </c>
      <c r="I341" s="488" t="str">
        <f t="shared" si="63"/>
        <v>20404</v>
      </c>
      <c r="J341" s="229"/>
      <c r="K341" s="229"/>
      <c r="L341" s="229"/>
      <c r="T341" s="438"/>
      <c r="U341" s="438"/>
      <c r="V341" s="438"/>
      <c r="W341" s="438"/>
      <c r="X341" s="438"/>
      <c r="Y341" s="438"/>
      <c r="Z341" s="438"/>
    </row>
    <row r="342" s="449" customFormat="1" ht="15.75" hidden="1" spans="1:26">
      <c r="A342" s="306" t="s">
        <v>5107</v>
      </c>
      <c r="B342" s="307" t="s">
        <v>510</v>
      </c>
      <c r="C342" s="302">
        <f>SUMIF(表2.2024年公共财政支出决算表!$A$6:$A$1340,A342,表2.2024年公共财政支出决算表!$E$6:$E$1340)</f>
        <v>0</v>
      </c>
      <c r="D342" s="302">
        <f>ROUND(SUMIF('表10-1.政府预算科目明细表'!$A$3:$A$375,A342,'表10-1.政府预算科目明细表'!$C$3:$C$375)/10000,0)</f>
        <v>0</v>
      </c>
      <c r="E342" s="486">
        <f t="shared" si="64"/>
        <v>0</v>
      </c>
      <c r="F342" s="487" t="str">
        <f t="shared" si="61"/>
        <v/>
      </c>
      <c r="G342" s="22" t="str">
        <f t="shared" si="59"/>
        <v>否</v>
      </c>
      <c r="H342" s="488" t="str">
        <f t="shared" si="62"/>
        <v>项</v>
      </c>
      <c r="I342" s="488" t="str">
        <f t="shared" si="63"/>
        <v>20404</v>
      </c>
      <c r="J342" s="229"/>
      <c r="K342" s="229"/>
      <c r="L342" s="229"/>
      <c r="T342" s="435"/>
      <c r="U342" s="435"/>
      <c r="V342" s="435"/>
      <c r="W342" s="435"/>
      <c r="X342" s="435"/>
      <c r="Y342" s="435"/>
      <c r="Z342" s="435"/>
    </row>
    <row r="343" s="449" customFormat="1" ht="15.75" hidden="1" spans="1:26">
      <c r="A343" s="306" t="s">
        <v>5109</v>
      </c>
      <c r="B343" s="307" t="s">
        <v>30</v>
      </c>
      <c r="C343" s="302">
        <f>SUMIF(表2.2024年公共财政支出决算表!$A$6:$A$1340,A343,表2.2024年公共财政支出决算表!$E$6:$E$1340)</f>
        <v>0</v>
      </c>
      <c r="D343" s="302">
        <f>ROUND(SUMIF('表10-1.政府预算科目明细表'!$A$3:$A$375,A343,'表10-1.政府预算科目明细表'!$C$3:$C$375)/10000,0)</f>
        <v>0</v>
      </c>
      <c r="E343" s="486">
        <f t="shared" si="64"/>
        <v>0</v>
      </c>
      <c r="F343" s="487" t="str">
        <f t="shared" si="61"/>
        <v/>
      </c>
      <c r="G343" s="22" t="str">
        <f t="shared" si="59"/>
        <v>否</v>
      </c>
      <c r="H343" s="488" t="str">
        <f t="shared" si="62"/>
        <v>项</v>
      </c>
      <c r="I343" s="488" t="str">
        <f t="shared" si="63"/>
        <v>20404</v>
      </c>
      <c r="J343" s="229"/>
      <c r="K343" s="229"/>
      <c r="L343" s="229"/>
      <c r="T343" s="435"/>
      <c r="U343" s="435"/>
      <c r="V343" s="435"/>
      <c r="W343" s="435"/>
      <c r="X343" s="435"/>
      <c r="Y343" s="435"/>
      <c r="Z343" s="435"/>
    </row>
    <row r="344" s="449" customFormat="1" ht="25.5" spans="1:26">
      <c r="A344" s="306" t="s">
        <v>5110</v>
      </c>
      <c r="B344" s="307" t="s">
        <v>513</v>
      </c>
      <c r="C344" s="302">
        <f>SUMIF(表2.2024年公共财政支出决算表!$A$6:$A$1340,A344,表2.2024年公共财政支出决算表!$E$6:$E$1340)</f>
        <v>0</v>
      </c>
      <c r="D344" s="302">
        <f>ROUND(SUMIF('表10-1.政府预算科目明细表'!$A$3:$A$375,A344,'表10-1.政府预算科目明细表'!$C$3:$C$375)/10000,0)</f>
        <v>80</v>
      </c>
      <c r="E344" s="486">
        <f t="shared" si="64"/>
        <v>80</v>
      </c>
      <c r="F344" s="487" t="str">
        <f t="shared" si="61"/>
        <v/>
      </c>
      <c r="G344" s="22" t="str">
        <f t="shared" si="59"/>
        <v>是</v>
      </c>
      <c r="H344" s="488" t="str">
        <f t="shared" si="62"/>
        <v>项</v>
      </c>
      <c r="I344" s="488" t="str">
        <f t="shared" si="63"/>
        <v>20404</v>
      </c>
      <c r="J344" s="229"/>
      <c r="K344" s="229"/>
      <c r="L344" s="229"/>
      <c r="M344" s="489">
        <v>1</v>
      </c>
      <c r="T344" s="435"/>
      <c r="U344" s="435"/>
      <c r="V344" s="435"/>
      <c r="W344" s="435"/>
      <c r="X344" s="435"/>
      <c r="Y344" s="435"/>
      <c r="Z344" s="435"/>
    </row>
    <row r="345" s="447" customFormat="1" ht="25.5" spans="1:26">
      <c r="A345" s="278" t="s">
        <v>5112</v>
      </c>
      <c r="B345" s="279" t="s">
        <v>515</v>
      </c>
      <c r="C345" s="299">
        <f ca="1">SUMIF($I346:$I$1455,$A345,C346:C$1455)</f>
        <v>51</v>
      </c>
      <c r="D345" s="299">
        <f>SUMIF($I346:$I$1455,$A345,D346:D$1455)</f>
        <v>142</v>
      </c>
      <c r="E345" s="299">
        <f ca="1">SUMIF($I346:$I$1455,$A345,E346:E$1455)</f>
        <v>91</v>
      </c>
      <c r="F345" s="483" t="str">
        <f ca="1" t="shared" si="61"/>
        <v>178.4%</v>
      </c>
      <c r="G345" s="22" t="str">
        <f ca="1" t="shared" si="59"/>
        <v>是</v>
      </c>
      <c r="H345" s="484" t="str">
        <f t="shared" si="62"/>
        <v>款</v>
      </c>
      <c r="I345" s="484" t="str">
        <f t="shared" si="63"/>
        <v>204</v>
      </c>
      <c r="M345" s="489">
        <v>1</v>
      </c>
      <c r="T345" s="439"/>
      <c r="U345" s="439"/>
      <c r="V345" s="439"/>
      <c r="W345" s="439"/>
      <c r="X345" s="439"/>
      <c r="Y345" s="439"/>
      <c r="Z345" s="439"/>
    </row>
    <row r="346" s="429" customFormat="1" ht="25.5" spans="1:13">
      <c r="A346" s="280" t="s">
        <v>5113</v>
      </c>
      <c r="B346" s="281" t="s">
        <v>12</v>
      </c>
      <c r="C346" s="302">
        <f>SUMIF(表2.2024年公共财政支出决算表!$A$6:$A$1340,A346,表2.2024年公共财政支出决算表!$E$6:$E$1340)</f>
        <v>31</v>
      </c>
      <c r="D346" s="302">
        <f>ROUND(SUMIF('表10-1.政府预算科目明细表'!$A$3:$A$375,A346,'表10-1.政府预算科目明细表'!$C$3:$C$375)/10000,0)</f>
        <v>32</v>
      </c>
      <c r="E346" s="352">
        <f t="shared" ref="E346:E353" si="65">D346-C346</f>
        <v>1</v>
      </c>
      <c r="F346" s="352" t="str">
        <f t="shared" si="61"/>
        <v>3.2%</v>
      </c>
      <c r="G346" s="22" t="str">
        <f t="shared" si="59"/>
        <v>是</v>
      </c>
      <c r="H346" s="485" t="str">
        <f t="shared" si="62"/>
        <v>项</v>
      </c>
      <c r="I346" s="485" t="str">
        <f t="shared" si="63"/>
        <v>20405</v>
      </c>
      <c r="J346" s="229"/>
      <c r="K346" s="229"/>
      <c r="L346" s="229"/>
      <c r="M346" s="489">
        <v>1</v>
      </c>
    </row>
    <row r="347" s="229" customFormat="1" ht="25.5" spans="1:26">
      <c r="A347" s="280" t="s">
        <v>5114</v>
      </c>
      <c r="B347" s="281" t="s">
        <v>14</v>
      </c>
      <c r="C347" s="302">
        <f>SUMIF(表2.2024年公共财政支出决算表!$A$6:$A$1340,A347,表2.2024年公共财政支出决算表!$E$6:$E$1340)</f>
        <v>20</v>
      </c>
      <c r="D347" s="302">
        <f>ROUND(SUMIF('表10-1.政府预算科目明细表'!$A$3:$A$375,A347,'表10-1.政府预算科目明细表'!$C$3:$C$375)/10000,0)</f>
        <v>10</v>
      </c>
      <c r="E347" s="352">
        <f t="shared" si="65"/>
        <v>-10</v>
      </c>
      <c r="F347" s="352" t="str">
        <f t="shared" si="61"/>
        <v>-50.0%</v>
      </c>
      <c r="G347" s="22" t="str">
        <f t="shared" si="59"/>
        <v>是</v>
      </c>
      <c r="H347" s="485" t="str">
        <f t="shared" si="62"/>
        <v>项</v>
      </c>
      <c r="I347" s="485" t="str">
        <f t="shared" si="63"/>
        <v>20405</v>
      </c>
      <c r="M347" s="489">
        <v>1</v>
      </c>
      <c r="T347" s="429"/>
      <c r="U347" s="429"/>
      <c r="V347" s="429"/>
      <c r="W347" s="429"/>
      <c r="X347" s="429"/>
      <c r="Y347" s="429"/>
      <c r="Z347" s="429"/>
    </row>
    <row r="348" s="449" customFormat="1" ht="15.75" hidden="1" spans="1:26">
      <c r="A348" s="306" t="s">
        <v>5115</v>
      </c>
      <c r="B348" s="307" t="s">
        <v>16</v>
      </c>
      <c r="C348" s="302">
        <f>SUMIF(表2.2024年公共财政支出决算表!$A$6:$A$1340,A348,表2.2024年公共财政支出决算表!$E$6:$E$1340)</f>
        <v>0</v>
      </c>
      <c r="D348" s="302">
        <f>ROUND(SUMIF('表10-1.政府预算科目明细表'!$A$3:$A$375,A348,'表10-1.政府预算科目明细表'!$C$3:$C$375)/10000,0)</f>
        <v>0</v>
      </c>
      <c r="E348" s="486">
        <f t="shared" si="65"/>
        <v>0</v>
      </c>
      <c r="F348" s="487" t="str">
        <f t="shared" si="61"/>
        <v/>
      </c>
      <c r="G348" s="22" t="str">
        <f t="shared" si="59"/>
        <v>否</v>
      </c>
      <c r="H348" s="488" t="str">
        <f t="shared" si="62"/>
        <v>项</v>
      </c>
      <c r="I348" s="488" t="str">
        <f t="shared" si="63"/>
        <v>20405</v>
      </c>
      <c r="J348" s="229"/>
      <c r="K348" s="229"/>
      <c r="L348" s="229"/>
      <c r="T348" s="435"/>
      <c r="U348" s="435"/>
      <c r="V348" s="435"/>
      <c r="W348" s="435"/>
      <c r="X348" s="435"/>
      <c r="Y348" s="435"/>
      <c r="Z348" s="435"/>
    </row>
    <row r="349" s="449" customFormat="1" ht="25.5" spans="1:26">
      <c r="A349" s="306" t="s">
        <v>5116</v>
      </c>
      <c r="B349" s="307" t="s">
        <v>520</v>
      </c>
      <c r="C349" s="302">
        <f>SUMIF(表2.2024年公共财政支出决算表!$A$6:$A$1340,A349,表2.2024年公共财政支出决算表!$E$6:$E$1340)</f>
        <v>0</v>
      </c>
      <c r="D349" s="302">
        <f>ROUND(SUMIF('表10-1.政府预算科目明细表'!$A$3:$A$375,A349,'表10-1.政府预算科目明细表'!$C$3:$C$375)/10000,0)</f>
        <v>100</v>
      </c>
      <c r="E349" s="486">
        <f t="shared" si="65"/>
        <v>100</v>
      </c>
      <c r="F349" s="487" t="str">
        <f t="shared" si="61"/>
        <v/>
      </c>
      <c r="G349" s="22" t="str">
        <f t="shared" si="59"/>
        <v>是</v>
      </c>
      <c r="H349" s="488" t="str">
        <f t="shared" si="62"/>
        <v>项</v>
      </c>
      <c r="I349" s="488" t="str">
        <f t="shared" si="63"/>
        <v>20405</v>
      </c>
      <c r="J349" s="229"/>
      <c r="K349" s="229"/>
      <c r="L349" s="229"/>
      <c r="M349" s="489">
        <v>1</v>
      </c>
      <c r="T349" s="435"/>
      <c r="U349" s="435"/>
      <c r="V349" s="435"/>
      <c r="W349" s="435"/>
      <c r="X349" s="435"/>
      <c r="Y349" s="435"/>
      <c r="Z349" s="435"/>
    </row>
    <row r="350" s="449" customFormat="1" ht="15.75" hidden="1" spans="1:26">
      <c r="A350" s="306" t="s">
        <v>5118</v>
      </c>
      <c r="B350" s="307" t="s">
        <v>522</v>
      </c>
      <c r="C350" s="302">
        <f>SUMIF(表2.2024年公共财政支出决算表!$A$6:$A$1340,A350,表2.2024年公共财政支出决算表!$E$6:$E$1340)</f>
        <v>0</v>
      </c>
      <c r="D350" s="302">
        <f>ROUND(SUMIF('表10-1.政府预算科目明细表'!$A$3:$A$375,A350,'表10-1.政府预算科目明细表'!$C$3:$C$375)/10000,0)</f>
        <v>0</v>
      </c>
      <c r="E350" s="486">
        <f t="shared" si="65"/>
        <v>0</v>
      </c>
      <c r="F350" s="487" t="str">
        <f t="shared" si="61"/>
        <v/>
      </c>
      <c r="G350" s="22" t="str">
        <f t="shared" si="59"/>
        <v>否</v>
      </c>
      <c r="H350" s="488" t="str">
        <f t="shared" si="62"/>
        <v>项</v>
      </c>
      <c r="I350" s="488" t="str">
        <f t="shared" si="63"/>
        <v>20405</v>
      </c>
      <c r="J350" s="229"/>
      <c r="K350" s="229"/>
      <c r="L350" s="229"/>
      <c r="T350" s="435"/>
      <c r="U350" s="435"/>
      <c r="V350" s="435"/>
      <c r="W350" s="435"/>
      <c r="X350" s="435"/>
      <c r="Y350" s="435"/>
      <c r="Z350" s="435"/>
    </row>
    <row r="351" s="449" customFormat="1" ht="15.75" hidden="1" spans="1:26">
      <c r="A351" s="306" t="s">
        <v>5120</v>
      </c>
      <c r="B351" s="306" t="s">
        <v>7741</v>
      </c>
      <c r="C351" s="302">
        <f>SUMIF(表2.2024年公共财政支出决算表!$A$6:$A$1340,A351,表2.2024年公共财政支出决算表!$E$6:$E$1340)</f>
        <v>0</v>
      </c>
      <c r="D351" s="302">
        <f>ROUND(SUMIF('表10-1.政府预算科目明细表'!$A$3:$A$375,A351,'表10-1.政府预算科目明细表'!$C$3:$C$375)/10000,0)</f>
        <v>0</v>
      </c>
      <c r="E351" s="486">
        <f t="shared" si="65"/>
        <v>0</v>
      </c>
      <c r="F351" s="487" t="str">
        <f t="shared" si="61"/>
        <v/>
      </c>
      <c r="G351" s="22" t="str">
        <f t="shared" si="59"/>
        <v>否</v>
      </c>
      <c r="H351" s="488" t="str">
        <f t="shared" si="62"/>
        <v>项</v>
      </c>
      <c r="I351" s="488" t="str">
        <f t="shared" si="63"/>
        <v>20405</v>
      </c>
      <c r="J351" s="229"/>
      <c r="K351" s="229"/>
      <c r="L351" s="229"/>
      <c r="T351" s="435"/>
      <c r="U351" s="435"/>
      <c r="V351" s="435"/>
      <c r="W351" s="435"/>
      <c r="X351" s="435"/>
      <c r="Y351" s="435"/>
      <c r="Z351" s="435"/>
    </row>
    <row r="352" s="449" customFormat="1" ht="15.75" hidden="1" spans="1:26">
      <c r="A352" s="306" t="s">
        <v>5122</v>
      </c>
      <c r="B352" s="307" t="s">
        <v>30</v>
      </c>
      <c r="C352" s="302">
        <f>SUMIF(表2.2024年公共财政支出决算表!$A$6:$A$1340,A352,表2.2024年公共财政支出决算表!$E$6:$E$1340)</f>
        <v>0</v>
      </c>
      <c r="D352" s="302">
        <f>ROUND(SUMIF('表10-1.政府预算科目明细表'!$A$3:$A$375,A352,'表10-1.政府预算科目明细表'!$C$3:$C$375)/10000,0)</f>
        <v>0</v>
      </c>
      <c r="E352" s="486">
        <f t="shared" si="65"/>
        <v>0</v>
      </c>
      <c r="F352" s="487" t="str">
        <f t="shared" si="61"/>
        <v/>
      </c>
      <c r="G352" s="22" t="str">
        <f t="shared" si="59"/>
        <v>否</v>
      </c>
      <c r="H352" s="488" t="str">
        <f t="shared" si="62"/>
        <v>项</v>
      </c>
      <c r="I352" s="488" t="str">
        <f t="shared" si="63"/>
        <v>20405</v>
      </c>
      <c r="J352" s="229"/>
      <c r="K352" s="229"/>
      <c r="L352" s="229"/>
      <c r="T352" s="435"/>
      <c r="U352" s="435"/>
      <c r="V352" s="435"/>
      <c r="W352" s="435"/>
      <c r="X352" s="435"/>
      <c r="Y352" s="435"/>
      <c r="Z352" s="435"/>
    </row>
    <row r="353" s="449" customFormat="1" ht="15.75" hidden="1" spans="1:26">
      <c r="A353" s="306" t="s">
        <v>5123</v>
      </c>
      <c r="B353" s="307" t="s">
        <v>527</v>
      </c>
      <c r="C353" s="302">
        <f>SUMIF(表2.2024年公共财政支出决算表!$A$6:$A$1340,A353,表2.2024年公共财政支出决算表!$E$6:$E$1340)</f>
        <v>0</v>
      </c>
      <c r="D353" s="302">
        <f>ROUND(SUMIF('表10-1.政府预算科目明细表'!$A$3:$A$375,A353,'表10-1.政府预算科目明细表'!$C$3:$C$375)/10000,0)</f>
        <v>0</v>
      </c>
      <c r="E353" s="486">
        <f t="shared" si="65"/>
        <v>0</v>
      </c>
      <c r="F353" s="487" t="str">
        <f t="shared" si="61"/>
        <v/>
      </c>
      <c r="G353" s="22" t="str">
        <f t="shared" si="59"/>
        <v>否</v>
      </c>
      <c r="H353" s="488" t="str">
        <f t="shared" si="62"/>
        <v>项</v>
      </c>
      <c r="I353" s="488" t="str">
        <f t="shared" si="63"/>
        <v>20405</v>
      </c>
      <c r="J353" s="229"/>
      <c r="K353" s="229"/>
      <c r="L353" s="229"/>
      <c r="T353" s="435"/>
      <c r="U353" s="435"/>
      <c r="V353" s="435"/>
      <c r="W353" s="435"/>
      <c r="X353" s="435"/>
      <c r="Y353" s="435"/>
      <c r="Z353" s="435"/>
    </row>
    <row r="354" s="439" customFormat="1" ht="25.5" spans="1:19">
      <c r="A354" s="278" t="s">
        <v>5125</v>
      </c>
      <c r="B354" s="279" t="s">
        <v>529</v>
      </c>
      <c r="C354" s="299">
        <f ca="1">SUMIF($I355:$I$1455,$A354,C355:C$1455)</f>
        <v>882</v>
      </c>
      <c r="D354" s="299">
        <f>SUMIF($I355:$I$1455,$A354,D355:D$1455)</f>
        <v>977</v>
      </c>
      <c r="E354" s="299">
        <f ca="1">SUMIF($I355:$I$1455,$A354,E355:E$1455)</f>
        <v>95</v>
      </c>
      <c r="F354" s="483" t="str">
        <f ca="1" t="shared" si="61"/>
        <v>10.8%</v>
      </c>
      <c r="G354" s="22" t="str">
        <f ca="1" t="shared" si="59"/>
        <v>是</v>
      </c>
      <c r="H354" s="484" t="str">
        <f t="shared" si="62"/>
        <v>款</v>
      </c>
      <c r="I354" s="484" t="str">
        <f t="shared" si="63"/>
        <v>204</v>
      </c>
      <c r="J354" s="447"/>
      <c r="K354" s="447"/>
      <c r="L354" s="447"/>
      <c r="M354" s="489">
        <v>1</v>
      </c>
      <c r="N354" s="447"/>
      <c r="O354" s="447"/>
      <c r="P354" s="447"/>
      <c r="Q354" s="447"/>
      <c r="R354" s="447"/>
      <c r="S354" s="447"/>
    </row>
    <row r="355" s="448" customFormat="1" ht="25.5" spans="1:26">
      <c r="A355" s="280" t="s">
        <v>5126</v>
      </c>
      <c r="B355" s="281" t="s">
        <v>12</v>
      </c>
      <c r="C355" s="302">
        <f>SUMIF(表2.2024年公共财政支出决算表!$A$6:$A$1340,A355,表2.2024年公共财政支出决算表!$E$6:$E$1340)</f>
        <v>690</v>
      </c>
      <c r="D355" s="302">
        <f>ROUND(SUMIF('表10-1.政府预算科目明细表'!$A$3:$A$375,A355,'表10-1.政府预算科目明细表'!$C$3:$C$375)/10000,0)</f>
        <v>701</v>
      </c>
      <c r="E355" s="352">
        <f t="shared" ref="E355:E367" si="66">D355-C355</f>
        <v>11</v>
      </c>
      <c r="F355" s="352" t="str">
        <f t="shared" si="61"/>
        <v>1.6%</v>
      </c>
      <c r="G355" s="22" t="str">
        <f t="shared" si="59"/>
        <v>是</v>
      </c>
      <c r="H355" s="485" t="str">
        <f t="shared" si="62"/>
        <v>项</v>
      </c>
      <c r="I355" s="485" t="str">
        <f t="shared" si="63"/>
        <v>20406</v>
      </c>
      <c r="J355" s="229"/>
      <c r="K355" s="229"/>
      <c r="L355" s="229"/>
      <c r="M355" s="489">
        <v>1</v>
      </c>
      <c r="T355" s="440"/>
      <c r="U355" s="440"/>
      <c r="V355" s="440"/>
      <c r="W355" s="440"/>
      <c r="X355" s="440"/>
      <c r="Y355" s="440"/>
      <c r="Z355" s="440"/>
    </row>
    <row r="356" s="449" customFormat="1" ht="25.5" spans="1:26">
      <c r="A356" s="306" t="s">
        <v>5127</v>
      </c>
      <c r="B356" s="307" t="s">
        <v>14</v>
      </c>
      <c r="C356" s="302">
        <f>SUMIF(表2.2024年公共财政支出决算表!$A$6:$A$1340,A356,表2.2024年公共财政支出决算表!$E$6:$E$1340)</f>
        <v>14</v>
      </c>
      <c r="D356" s="302">
        <f>ROUND(SUMIF('表10-1.政府预算科目明细表'!$A$3:$A$375,A356,'表10-1.政府预算科目明细表'!$C$3:$C$375)/10000,0)</f>
        <v>70</v>
      </c>
      <c r="E356" s="486">
        <f t="shared" si="66"/>
        <v>56</v>
      </c>
      <c r="F356" s="487" t="str">
        <f t="shared" si="61"/>
        <v>400.0%</v>
      </c>
      <c r="G356" s="22" t="str">
        <f t="shared" si="59"/>
        <v>是</v>
      </c>
      <c r="H356" s="488" t="str">
        <f t="shared" si="62"/>
        <v>项</v>
      </c>
      <c r="I356" s="488" t="str">
        <f t="shared" si="63"/>
        <v>20406</v>
      </c>
      <c r="J356" s="229"/>
      <c r="K356" s="229"/>
      <c r="L356" s="229"/>
      <c r="M356" s="489">
        <v>1</v>
      </c>
      <c r="T356" s="435"/>
      <c r="U356" s="435"/>
      <c r="V356" s="435"/>
      <c r="W356" s="435"/>
      <c r="X356" s="435"/>
      <c r="Y356" s="435"/>
      <c r="Z356" s="435"/>
    </row>
    <row r="357" s="449" customFormat="1" ht="15.75" hidden="1" spans="1:26">
      <c r="A357" s="306" t="s">
        <v>5128</v>
      </c>
      <c r="B357" s="307" t="s">
        <v>16</v>
      </c>
      <c r="C357" s="302">
        <f>SUMIF(表2.2024年公共财政支出决算表!$A$6:$A$1340,A357,表2.2024年公共财政支出决算表!$E$6:$E$1340)</f>
        <v>0</v>
      </c>
      <c r="D357" s="302">
        <f>ROUND(SUMIF('表10-1.政府预算科目明细表'!$A$3:$A$375,A357,'表10-1.政府预算科目明细表'!$C$3:$C$375)/10000,0)</f>
        <v>0</v>
      </c>
      <c r="E357" s="486">
        <f t="shared" si="66"/>
        <v>0</v>
      </c>
      <c r="F357" s="487" t="str">
        <f t="shared" si="61"/>
        <v/>
      </c>
      <c r="G357" s="22" t="str">
        <f t="shared" si="59"/>
        <v>否</v>
      </c>
      <c r="H357" s="488" t="str">
        <f t="shared" si="62"/>
        <v>项</v>
      </c>
      <c r="I357" s="488" t="str">
        <f t="shared" si="63"/>
        <v>20406</v>
      </c>
      <c r="J357" s="229"/>
      <c r="K357" s="229"/>
      <c r="L357" s="229"/>
      <c r="T357" s="435"/>
      <c r="U357" s="435"/>
      <c r="V357" s="435"/>
      <c r="W357" s="435"/>
      <c r="X357" s="435"/>
      <c r="Y357" s="435"/>
      <c r="Z357" s="435"/>
    </row>
    <row r="358" s="229" customFormat="1" ht="25.5" spans="1:26">
      <c r="A358" s="280" t="s">
        <v>5129</v>
      </c>
      <c r="B358" s="281" t="s">
        <v>533</v>
      </c>
      <c r="C358" s="302">
        <f>SUMIF(表2.2024年公共财政支出决算表!$A$6:$A$1340,A358,表2.2024年公共财政支出决算表!$E$6:$E$1340)</f>
        <v>74</v>
      </c>
      <c r="D358" s="302">
        <f>ROUND(SUMIF('表10-1.政府预算科目明细表'!$A$3:$A$375,A358,'表10-1.政府预算科目明细表'!$C$3:$C$375)/10000,0)</f>
        <v>85</v>
      </c>
      <c r="E358" s="352">
        <f t="shared" si="66"/>
        <v>11</v>
      </c>
      <c r="F358" s="352" t="str">
        <f t="shared" si="61"/>
        <v>14.9%</v>
      </c>
      <c r="G358" s="22" t="str">
        <f t="shared" si="59"/>
        <v>是</v>
      </c>
      <c r="H358" s="485" t="str">
        <f t="shared" si="62"/>
        <v>项</v>
      </c>
      <c r="I358" s="485" t="str">
        <f t="shared" si="63"/>
        <v>20406</v>
      </c>
      <c r="M358" s="489">
        <v>1</v>
      </c>
      <c r="T358" s="429"/>
      <c r="U358" s="429"/>
      <c r="V358" s="429"/>
      <c r="W358" s="429"/>
      <c r="X358" s="429"/>
      <c r="Y358" s="429"/>
      <c r="Z358" s="429"/>
    </row>
    <row r="359" s="229" customFormat="1" ht="25.5" spans="1:26">
      <c r="A359" s="280" t="s">
        <v>5130</v>
      </c>
      <c r="B359" s="281" t="s">
        <v>535</v>
      </c>
      <c r="C359" s="302">
        <f>SUMIF(表2.2024年公共财政支出决算表!$A$6:$A$1340,A359,表2.2024年公共财政支出决算表!$E$6:$E$1340)</f>
        <v>33</v>
      </c>
      <c r="D359" s="302">
        <f>ROUND(SUMIF('表10-1.政府预算科目明细表'!$A$3:$A$375,A359,'表10-1.政府预算科目明细表'!$C$3:$C$375)/10000,0)</f>
        <v>30</v>
      </c>
      <c r="E359" s="352">
        <f t="shared" si="66"/>
        <v>-3</v>
      </c>
      <c r="F359" s="352" t="str">
        <f t="shared" si="61"/>
        <v>-9.1%</v>
      </c>
      <c r="G359" s="22" t="str">
        <f t="shared" si="59"/>
        <v>是</v>
      </c>
      <c r="H359" s="485" t="str">
        <f t="shared" si="62"/>
        <v>项</v>
      </c>
      <c r="I359" s="485" t="str">
        <f t="shared" si="63"/>
        <v>20406</v>
      </c>
      <c r="M359" s="489">
        <v>1</v>
      </c>
      <c r="T359" s="429"/>
      <c r="U359" s="429"/>
      <c r="V359" s="429"/>
      <c r="W359" s="429"/>
      <c r="X359" s="429"/>
      <c r="Y359" s="429"/>
      <c r="Z359" s="429"/>
    </row>
    <row r="360" s="449" customFormat="1" ht="15.75" hidden="1" spans="1:26">
      <c r="A360" s="306" t="s">
        <v>5131</v>
      </c>
      <c r="B360" s="307" t="s">
        <v>537</v>
      </c>
      <c r="C360" s="302">
        <f>SUMIF(表2.2024年公共财政支出决算表!$A$6:$A$1340,A360,表2.2024年公共财政支出决算表!$E$6:$E$1340)</f>
        <v>0</v>
      </c>
      <c r="D360" s="302">
        <f>ROUND(SUMIF('表10-1.政府预算科目明细表'!$A$3:$A$375,A360,'表10-1.政府预算科目明细表'!$C$3:$C$375)/10000,0)</f>
        <v>0</v>
      </c>
      <c r="E360" s="486">
        <f t="shared" si="66"/>
        <v>0</v>
      </c>
      <c r="F360" s="487" t="str">
        <f t="shared" si="61"/>
        <v/>
      </c>
      <c r="G360" s="22" t="str">
        <f t="shared" si="59"/>
        <v>否</v>
      </c>
      <c r="H360" s="488" t="str">
        <f t="shared" si="62"/>
        <v>项</v>
      </c>
      <c r="I360" s="488" t="str">
        <f t="shared" si="63"/>
        <v>20406</v>
      </c>
      <c r="J360" s="229"/>
      <c r="K360" s="229"/>
      <c r="L360" s="229"/>
      <c r="T360" s="435"/>
      <c r="U360" s="435"/>
      <c r="V360" s="435"/>
      <c r="W360" s="435"/>
      <c r="X360" s="435"/>
      <c r="Y360" s="435"/>
      <c r="Z360" s="435"/>
    </row>
    <row r="361" s="229" customFormat="1" ht="25.5" spans="1:26">
      <c r="A361" s="280" t="s">
        <v>5133</v>
      </c>
      <c r="B361" s="281" t="s">
        <v>539</v>
      </c>
      <c r="C361" s="302">
        <f>SUMIF(表2.2024年公共财政支出决算表!$A$6:$A$1340,A361,表2.2024年公共财政支出决算表!$E$6:$E$1340)</f>
        <v>39</v>
      </c>
      <c r="D361" s="302">
        <f>ROUND(SUMIF('表10-1.政府预算科目明细表'!$A$3:$A$375,A361,'表10-1.政府预算科目明细表'!$C$3:$C$375)/10000,0)</f>
        <v>59</v>
      </c>
      <c r="E361" s="352">
        <f t="shared" si="66"/>
        <v>20</v>
      </c>
      <c r="F361" s="352" t="str">
        <f t="shared" si="61"/>
        <v>51.3%</v>
      </c>
      <c r="G361" s="22" t="str">
        <f t="shared" si="59"/>
        <v>是</v>
      </c>
      <c r="H361" s="485" t="str">
        <f t="shared" si="62"/>
        <v>项</v>
      </c>
      <c r="I361" s="485" t="str">
        <f t="shared" si="63"/>
        <v>20406</v>
      </c>
      <c r="M361" s="489">
        <v>1</v>
      </c>
      <c r="T361" s="429"/>
      <c r="U361" s="429"/>
      <c r="V361" s="429"/>
      <c r="W361" s="429"/>
      <c r="X361" s="429"/>
      <c r="Y361" s="429"/>
      <c r="Z361" s="429"/>
    </row>
    <row r="362" s="449" customFormat="1" ht="15.75" hidden="1" spans="1:26">
      <c r="A362" s="306" t="s">
        <v>5134</v>
      </c>
      <c r="B362" s="307" t="s">
        <v>541</v>
      </c>
      <c r="C362" s="302">
        <f>SUMIF(表2.2024年公共财政支出决算表!$A$6:$A$1340,A362,表2.2024年公共财政支出决算表!$E$6:$E$1340)</f>
        <v>0</v>
      </c>
      <c r="D362" s="302">
        <f>ROUND(SUMIF('表10-1.政府预算科目明细表'!$A$3:$A$375,A362,'表10-1.政府预算科目明细表'!$C$3:$C$375)/10000,0)</f>
        <v>0</v>
      </c>
      <c r="E362" s="486">
        <f t="shared" si="66"/>
        <v>0</v>
      </c>
      <c r="F362" s="487" t="str">
        <f t="shared" si="61"/>
        <v/>
      </c>
      <c r="G362" s="22" t="str">
        <f t="shared" si="59"/>
        <v>否</v>
      </c>
      <c r="H362" s="488" t="str">
        <f t="shared" si="62"/>
        <v>项</v>
      </c>
      <c r="I362" s="488" t="str">
        <f t="shared" si="63"/>
        <v>20406</v>
      </c>
      <c r="J362" s="229"/>
      <c r="K362" s="229"/>
      <c r="L362" s="229"/>
      <c r="T362" s="435"/>
      <c r="U362" s="435"/>
      <c r="V362" s="435"/>
      <c r="W362" s="435"/>
      <c r="X362" s="435"/>
      <c r="Y362" s="435"/>
      <c r="Z362" s="435"/>
    </row>
    <row r="363" s="229" customFormat="1" ht="25.5" spans="1:26">
      <c r="A363" s="280" t="s">
        <v>5136</v>
      </c>
      <c r="B363" s="281" t="s">
        <v>543</v>
      </c>
      <c r="C363" s="302">
        <f>SUMIF(表2.2024年公共财政支出决算表!$A$6:$A$1340,A363,表2.2024年公共财政支出决算表!$E$6:$E$1340)</f>
        <v>30</v>
      </c>
      <c r="D363" s="302">
        <f>ROUND(SUMIF('表10-1.政府预算科目明细表'!$A$3:$A$375,A363,'表10-1.政府预算科目明细表'!$C$3:$C$375)/10000,0)</f>
        <v>32</v>
      </c>
      <c r="E363" s="352">
        <f t="shared" si="66"/>
        <v>2</v>
      </c>
      <c r="F363" s="352" t="str">
        <f t="shared" si="61"/>
        <v>6.7%</v>
      </c>
      <c r="G363" s="22" t="str">
        <f t="shared" si="59"/>
        <v>是</v>
      </c>
      <c r="H363" s="485" t="str">
        <f t="shared" si="62"/>
        <v>项</v>
      </c>
      <c r="I363" s="485" t="str">
        <f t="shared" si="63"/>
        <v>20406</v>
      </c>
      <c r="M363" s="489">
        <v>1</v>
      </c>
      <c r="T363" s="429"/>
      <c r="U363" s="429"/>
      <c r="V363" s="429"/>
      <c r="W363" s="429"/>
      <c r="X363" s="429"/>
      <c r="Y363" s="429"/>
      <c r="Z363" s="429"/>
    </row>
    <row r="364" s="449" customFormat="1" ht="25.5" spans="1:26">
      <c r="A364" s="306" t="s">
        <v>5137</v>
      </c>
      <c r="B364" s="307" t="s">
        <v>545</v>
      </c>
      <c r="C364" s="302">
        <f>SUMIF(表2.2024年公共财政支出决算表!$A$6:$A$1340,A364,表2.2024年公共财政支出决算表!$E$6:$E$1340)</f>
        <v>2</v>
      </c>
      <c r="D364" s="302">
        <f>ROUND(SUMIF('表10-1.政府预算科目明细表'!$A$3:$A$375,A364,'表10-1.政府预算科目明细表'!$C$3:$C$375)/10000,0)</f>
        <v>0</v>
      </c>
      <c r="E364" s="486">
        <f t="shared" si="66"/>
        <v>-2</v>
      </c>
      <c r="F364" s="487" t="str">
        <f t="shared" si="61"/>
        <v>-100.0%</v>
      </c>
      <c r="G364" s="22" t="str">
        <f t="shared" si="59"/>
        <v>是</v>
      </c>
      <c r="H364" s="488" t="str">
        <f t="shared" si="62"/>
        <v>项</v>
      </c>
      <c r="I364" s="488" t="str">
        <f t="shared" si="63"/>
        <v>20406</v>
      </c>
      <c r="J364" s="229"/>
      <c r="K364" s="229"/>
      <c r="L364" s="229"/>
      <c r="M364" s="489">
        <v>1</v>
      </c>
      <c r="T364" s="435"/>
      <c r="U364" s="435"/>
      <c r="V364" s="435"/>
      <c r="W364" s="435"/>
      <c r="X364" s="435"/>
      <c r="Y364" s="435"/>
      <c r="Z364" s="435"/>
    </row>
    <row r="365" s="452" customFormat="1" ht="15.75" hidden="1" spans="1:26">
      <c r="A365" s="306" t="s">
        <v>5138</v>
      </c>
      <c r="B365" s="307" t="s">
        <v>112</v>
      </c>
      <c r="C365" s="302">
        <f>SUMIF(表2.2024年公共财政支出决算表!$A$6:$A$1340,A365,表2.2024年公共财政支出决算表!$E$6:$E$1340)</f>
        <v>0</v>
      </c>
      <c r="D365" s="302">
        <f>ROUND(SUMIF('表10-1.政府预算科目明细表'!$A$3:$A$375,A365,'表10-1.政府预算科目明细表'!$C$3:$C$375)/10000,0)</f>
        <v>0</v>
      </c>
      <c r="E365" s="486">
        <f t="shared" si="66"/>
        <v>0</v>
      </c>
      <c r="F365" s="487" t="str">
        <f t="shared" si="61"/>
        <v/>
      </c>
      <c r="G365" s="22" t="str">
        <f t="shared" si="59"/>
        <v>否</v>
      </c>
      <c r="H365" s="488" t="str">
        <f t="shared" si="62"/>
        <v>项</v>
      </c>
      <c r="I365" s="488" t="str">
        <f t="shared" si="63"/>
        <v>20406</v>
      </c>
      <c r="J365" s="229"/>
      <c r="K365" s="229"/>
      <c r="L365" s="229"/>
      <c r="T365" s="438"/>
      <c r="U365" s="438"/>
      <c r="V365" s="438"/>
      <c r="W365" s="438"/>
      <c r="X365" s="438"/>
      <c r="Y365" s="438"/>
      <c r="Z365" s="438"/>
    </row>
    <row r="366" s="449" customFormat="1" ht="15.75" hidden="1" spans="1:26">
      <c r="A366" s="306" t="s">
        <v>5139</v>
      </c>
      <c r="B366" s="307" t="s">
        <v>30</v>
      </c>
      <c r="C366" s="302">
        <f>SUMIF(表2.2024年公共财政支出决算表!$A$6:$A$1340,A366,表2.2024年公共财政支出决算表!$E$6:$E$1340)</f>
        <v>0</v>
      </c>
      <c r="D366" s="302">
        <f>ROUND(SUMIF('表10-1.政府预算科目明细表'!$A$3:$A$375,A366,'表10-1.政府预算科目明细表'!$C$3:$C$375)/10000,0)</f>
        <v>0</v>
      </c>
      <c r="E366" s="486">
        <f t="shared" si="66"/>
        <v>0</v>
      </c>
      <c r="F366" s="487" t="str">
        <f t="shared" si="61"/>
        <v/>
      </c>
      <c r="G366" s="22" t="str">
        <f t="shared" si="59"/>
        <v>否</v>
      </c>
      <c r="H366" s="488" t="str">
        <f t="shared" si="62"/>
        <v>项</v>
      </c>
      <c r="I366" s="488" t="str">
        <f t="shared" si="63"/>
        <v>20406</v>
      </c>
      <c r="J366" s="229"/>
      <c r="K366" s="229"/>
      <c r="L366" s="229"/>
      <c r="T366" s="435"/>
      <c r="U366" s="435"/>
      <c r="V366" s="435"/>
      <c r="W366" s="435"/>
      <c r="X366" s="435"/>
      <c r="Y366" s="435"/>
      <c r="Z366" s="435"/>
    </row>
    <row r="367" s="449" customFormat="1" ht="15.75" hidden="1" spans="1:26">
      <c r="A367" s="306" t="s">
        <v>5140</v>
      </c>
      <c r="B367" s="307" t="s">
        <v>548</v>
      </c>
      <c r="C367" s="302">
        <f>SUMIF(表2.2024年公共财政支出决算表!$A$6:$A$1340,A367,表2.2024年公共财政支出决算表!$E$6:$E$1340)</f>
        <v>0</v>
      </c>
      <c r="D367" s="302">
        <f>ROUND(SUMIF('表10-1.政府预算科目明细表'!$A$3:$A$375,A367,'表10-1.政府预算科目明细表'!$C$3:$C$375)/10000,0)</f>
        <v>0</v>
      </c>
      <c r="E367" s="486">
        <f t="shared" si="66"/>
        <v>0</v>
      </c>
      <c r="F367" s="487" t="str">
        <f t="shared" si="61"/>
        <v/>
      </c>
      <c r="G367" s="22" t="str">
        <f t="shared" si="59"/>
        <v>否</v>
      </c>
      <c r="H367" s="488" t="str">
        <f t="shared" si="62"/>
        <v>项</v>
      </c>
      <c r="I367" s="488" t="str">
        <f t="shared" si="63"/>
        <v>20406</v>
      </c>
      <c r="J367" s="229"/>
      <c r="K367" s="229"/>
      <c r="L367" s="229"/>
      <c r="T367" s="435"/>
      <c r="U367" s="435"/>
      <c r="V367" s="435"/>
      <c r="W367" s="435"/>
      <c r="X367" s="435"/>
      <c r="Y367" s="435"/>
      <c r="Z367" s="435"/>
    </row>
    <row r="368" s="453" customFormat="1" ht="15.75" hidden="1" spans="1:26">
      <c r="A368" s="269" t="s">
        <v>5142</v>
      </c>
      <c r="B368" s="270" t="s">
        <v>550</v>
      </c>
      <c r="C368" s="299">
        <f ca="1">SUMIF($I369:$I$1455,$A368,C369:C$1455)</f>
        <v>0</v>
      </c>
      <c r="D368" s="299">
        <f>SUMIF($I369:$I$1455,$A368,D369:D$1455)</f>
        <v>0</v>
      </c>
      <c r="E368" s="299">
        <f ca="1">SUMIF($I369:$I$1455,$A368,E369:E$1455)</f>
        <v>0</v>
      </c>
      <c r="F368" s="483" t="str">
        <f ca="1" t="shared" si="61"/>
        <v/>
      </c>
      <c r="G368" s="22" t="str">
        <f ca="1" t="shared" si="59"/>
        <v>否</v>
      </c>
      <c r="H368" s="492" t="str">
        <f t="shared" si="62"/>
        <v>款</v>
      </c>
      <c r="I368" s="492" t="str">
        <f t="shared" si="63"/>
        <v>204</v>
      </c>
      <c r="T368" s="450"/>
      <c r="U368" s="450"/>
      <c r="V368" s="450"/>
      <c r="W368" s="450"/>
      <c r="X368" s="450"/>
      <c r="Y368" s="450"/>
      <c r="Z368" s="450"/>
    </row>
    <row r="369" s="449" customFormat="1" ht="15.75" hidden="1" spans="1:26">
      <c r="A369" s="306" t="s">
        <v>5144</v>
      </c>
      <c r="B369" s="307" t="s">
        <v>12</v>
      </c>
      <c r="C369" s="302">
        <f>SUMIF(表2.2024年公共财政支出决算表!$A$6:$A$1340,A369,表2.2024年公共财政支出决算表!$E$6:$E$1340)</f>
        <v>0</v>
      </c>
      <c r="D369" s="302">
        <f>ROUND(SUMIF('表10-1.政府预算科目明细表'!$A$3:$A$375,A369,'表10-1.政府预算科目明细表'!$C$3:$C$375)/10000,0)</f>
        <v>0</v>
      </c>
      <c r="E369" s="486">
        <f t="shared" ref="E369:E377" si="67">D369-C369</f>
        <v>0</v>
      </c>
      <c r="F369" s="487" t="str">
        <f t="shared" si="61"/>
        <v/>
      </c>
      <c r="G369" s="22" t="str">
        <f t="shared" si="59"/>
        <v>否</v>
      </c>
      <c r="H369" s="488" t="str">
        <f t="shared" si="62"/>
        <v>项</v>
      </c>
      <c r="I369" s="488" t="str">
        <f t="shared" si="63"/>
        <v>20407</v>
      </c>
      <c r="J369" s="229"/>
      <c r="K369" s="229"/>
      <c r="L369" s="229"/>
      <c r="T369" s="435"/>
      <c r="U369" s="435"/>
      <c r="V369" s="435"/>
      <c r="W369" s="435"/>
      <c r="X369" s="435"/>
      <c r="Y369" s="435"/>
      <c r="Z369" s="435"/>
    </row>
    <row r="370" s="449" customFormat="1" ht="15.75" hidden="1" spans="1:26">
      <c r="A370" s="306" t="s">
        <v>5145</v>
      </c>
      <c r="B370" s="307" t="s">
        <v>14</v>
      </c>
      <c r="C370" s="302">
        <f>SUMIF(表2.2024年公共财政支出决算表!$A$6:$A$1340,A370,表2.2024年公共财政支出决算表!$E$6:$E$1340)</f>
        <v>0</v>
      </c>
      <c r="D370" s="302">
        <f>ROUND(SUMIF('表10-1.政府预算科目明细表'!$A$3:$A$375,A370,'表10-1.政府预算科目明细表'!$C$3:$C$375)/10000,0)</f>
        <v>0</v>
      </c>
      <c r="E370" s="486">
        <f t="shared" si="67"/>
        <v>0</v>
      </c>
      <c r="F370" s="487" t="str">
        <f t="shared" si="61"/>
        <v/>
      </c>
      <c r="G370" s="22" t="str">
        <f t="shared" si="59"/>
        <v>否</v>
      </c>
      <c r="H370" s="488" t="str">
        <f t="shared" si="62"/>
        <v>项</v>
      </c>
      <c r="I370" s="488" t="str">
        <f t="shared" si="63"/>
        <v>20407</v>
      </c>
      <c r="J370" s="229"/>
      <c r="K370" s="229"/>
      <c r="L370" s="229"/>
      <c r="T370" s="435"/>
      <c r="U370" s="435"/>
      <c r="V370" s="435"/>
      <c r="W370" s="435"/>
      <c r="X370" s="435"/>
      <c r="Y370" s="435"/>
      <c r="Z370" s="435"/>
    </row>
    <row r="371" s="449" customFormat="1" ht="15.75" hidden="1" spans="1:26">
      <c r="A371" s="306" t="s">
        <v>5146</v>
      </c>
      <c r="B371" s="307" t="s">
        <v>16</v>
      </c>
      <c r="C371" s="302">
        <f>SUMIF(表2.2024年公共财政支出决算表!$A$6:$A$1340,A371,表2.2024年公共财政支出决算表!$E$6:$E$1340)</f>
        <v>0</v>
      </c>
      <c r="D371" s="302">
        <f>ROUND(SUMIF('表10-1.政府预算科目明细表'!$A$3:$A$375,A371,'表10-1.政府预算科目明细表'!$C$3:$C$375)/10000,0)</f>
        <v>0</v>
      </c>
      <c r="E371" s="486">
        <f t="shared" si="67"/>
        <v>0</v>
      </c>
      <c r="F371" s="487" t="str">
        <f t="shared" si="61"/>
        <v/>
      </c>
      <c r="G371" s="22" t="str">
        <f t="shared" si="59"/>
        <v>否</v>
      </c>
      <c r="H371" s="488" t="str">
        <f t="shared" si="62"/>
        <v>项</v>
      </c>
      <c r="I371" s="488" t="str">
        <f t="shared" si="63"/>
        <v>20407</v>
      </c>
      <c r="J371" s="229"/>
      <c r="K371" s="229"/>
      <c r="L371" s="229"/>
      <c r="T371" s="435"/>
      <c r="U371" s="435"/>
      <c r="V371" s="435"/>
      <c r="W371" s="435"/>
      <c r="X371" s="435"/>
      <c r="Y371" s="435"/>
      <c r="Z371" s="435"/>
    </row>
    <row r="372" s="449" customFormat="1" ht="15.75" hidden="1" spans="1:26">
      <c r="A372" s="306" t="s">
        <v>5147</v>
      </c>
      <c r="B372" s="307" t="s">
        <v>554</v>
      </c>
      <c r="C372" s="302">
        <f>SUMIF(表2.2024年公共财政支出决算表!$A$6:$A$1340,A372,表2.2024年公共财政支出决算表!$E$6:$E$1340)</f>
        <v>0</v>
      </c>
      <c r="D372" s="302">
        <f>ROUND(SUMIF('表10-1.政府预算科目明细表'!$A$3:$A$375,A372,'表10-1.政府预算科目明细表'!$C$3:$C$375)/10000,0)</f>
        <v>0</v>
      </c>
      <c r="E372" s="486">
        <f t="shared" si="67"/>
        <v>0</v>
      </c>
      <c r="F372" s="487" t="str">
        <f t="shared" si="61"/>
        <v/>
      </c>
      <c r="G372" s="22" t="str">
        <f t="shared" si="59"/>
        <v>否</v>
      </c>
      <c r="H372" s="488" t="str">
        <f t="shared" si="62"/>
        <v>项</v>
      </c>
      <c r="I372" s="488" t="str">
        <f t="shared" si="63"/>
        <v>20407</v>
      </c>
      <c r="J372" s="229"/>
      <c r="K372" s="229"/>
      <c r="L372" s="229"/>
      <c r="T372" s="435"/>
      <c r="U372" s="435"/>
      <c r="V372" s="435"/>
      <c r="W372" s="435"/>
      <c r="X372" s="435"/>
      <c r="Y372" s="435"/>
      <c r="Z372" s="435"/>
    </row>
    <row r="373" s="449" customFormat="1" ht="15.75" hidden="1" spans="1:26">
      <c r="A373" s="306" t="s">
        <v>5149</v>
      </c>
      <c r="B373" s="307" t="s">
        <v>555</v>
      </c>
      <c r="C373" s="302">
        <f>SUMIF(表2.2024年公共财政支出决算表!$A$6:$A$1340,A373,表2.2024年公共财政支出决算表!$E$6:$E$1340)</f>
        <v>0</v>
      </c>
      <c r="D373" s="302">
        <f>ROUND(SUMIF('表10-1.政府预算科目明细表'!$A$3:$A$375,A373,'表10-1.政府预算科目明细表'!$C$3:$C$375)/10000,0)</f>
        <v>0</v>
      </c>
      <c r="E373" s="486">
        <f t="shared" si="67"/>
        <v>0</v>
      </c>
      <c r="F373" s="487" t="str">
        <f t="shared" si="61"/>
        <v/>
      </c>
      <c r="G373" s="22" t="str">
        <f t="shared" si="59"/>
        <v>否</v>
      </c>
      <c r="H373" s="488" t="str">
        <f t="shared" si="62"/>
        <v>项</v>
      </c>
      <c r="I373" s="488" t="str">
        <f t="shared" si="63"/>
        <v>20407</v>
      </c>
      <c r="J373" s="229"/>
      <c r="K373" s="229"/>
      <c r="L373" s="229"/>
      <c r="T373" s="435"/>
      <c r="U373" s="435"/>
      <c r="V373" s="435"/>
      <c r="W373" s="435"/>
      <c r="X373" s="435"/>
      <c r="Y373" s="435"/>
      <c r="Z373" s="435"/>
    </row>
    <row r="374" s="449" customFormat="1" ht="15.75" hidden="1" spans="1:26">
      <c r="A374" s="306" t="s">
        <v>5151</v>
      </c>
      <c r="B374" s="307" t="s">
        <v>557</v>
      </c>
      <c r="C374" s="302">
        <f>SUMIF(表2.2024年公共财政支出决算表!$A$6:$A$1340,A374,表2.2024年公共财政支出决算表!$E$6:$E$1340)</f>
        <v>0</v>
      </c>
      <c r="D374" s="302">
        <f>ROUND(SUMIF('表10-1.政府预算科目明细表'!$A$3:$A$375,A374,'表10-1.政府预算科目明细表'!$C$3:$C$375)/10000,0)</f>
        <v>0</v>
      </c>
      <c r="E374" s="486">
        <f t="shared" si="67"/>
        <v>0</v>
      </c>
      <c r="F374" s="487" t="str">
        <f t="shared" si="61"/>
        <v/>
      </c>
      <c r="G374" s="22" t="str">
        <f t="shared" si="59"/>
        <v>否</v>
      </c>
      <c r="H374" s="488" t="str">
        <f t="shared" si="62"/>
        <v>项</v>
      </c>
      <c r="I374" s="488" t="str">
        <f t="shared" si="63"/>
        <v>20407</v>
      </c>
      <c r="J374" s="229"/>
      <c r="K374" s="229"/>
      <c r="L374" s="229"/>
      <c r="T374" s="435"/>
      <c r="U374" s="435"/>
      <c r="V374" s="435"/>
      <c r="W374" s="435"/>
      <c r="X374" s="435"/>
      <c r="Y374" s="435"/>
      <c r="Z374" s="435"/>
    </row>
    <row r="375" s="452" customFormat="1" ht="15.75" hidden="1" spans="1:26">
      <c r="A375" s="306" t="s">
        <v>5153</v>
      </c>
      <c r="B375" s="307" t="s">
        <v>112</v>
      </c>
      <c r="C375" s="302">
        <f>SUMIF(表2.2024年公共财政支出决算表!$A$6:$A$1340,A375,表2.2024年公共财政支出决算表!$E$6:$E$1340)</f>
        <v>0</v>
      </c>
      <c r="D375" s="302">
        <f>ROUND(SUMIF('表10-1.政府预算科目明细表'!$A$3:$A$375,A375,'表10-1.政府预算科目明细表'!$C$3:$C$375)/10000,0)</f>
        <v>0</v>
      </c>
      <c r="E375" s="486">
        <f t="shared" si="67"/>
        <v>0</v>
      </c>
      <c r="F375" s="487" t="str">
        <f t="shared" si="61"/>
        <v/>
      </c>
      <c r="G375" s="22" t="str">
        <f t="shared" si="59"/>
        <v>否</v>
      </c>
      <c r="H375" s="488" t="str">
        <f t="shared" si="62"/>
        <v>项</v>
      </c>
      <c r="I375" s="488" t="str">
        <f t="shared" si="63"/>
        <v>20407</v>
      </c>
      <c r="J375" s="229"/>
      <c r="K375" s="229"/>
      <c r="L375" s="229"/>
      <c r="T375" s="438"/>
      <c r="U375" s="438"/>
      <c r="V375" s="438"/>
      <c r="W375" s="438"/>
      <c r="X375" s="438"/>
      <c r="Y375" s="438"/>
      <c r="Z375" s="438"/>
    </row>
    <row r="376" s="449" customFormat="1" ht="15.75" hidden="1" spans="1:26">
      <c r="A376" s="306" t="s">
        <v>5154</v>
      </c>
      <c r="B376" s="307" t="s">
        <v>30</v>
      </c>
      <c r="C376" s="302">
        <f>SUMIF(表2.2024年公共财政支出决算表!$A$6:$A$1340,A376,表2.2024年公共财政支出决算表!$E$6:$E$1340)</f>
        <v>0</v>
      </c>
      <c r="D376" s="302">
        <f>ROUND(SUMIF('表10-1.政府预算科目明细表'!$A$3:$A$375,A376,'表10-1.政府预算科目明细表'!$C$3:$C$375)/10000,0)</f>
        <v>0</v>
      </c>
      <c r="E376" s="486">
        <f t="shared" si="67"/>
        <v>0</v>
      </c>
      <c r="F376" s="487" t="str">
        <f t="shared" si="61"/>
        <v/>
      </c>
      <c r="G376" s="22" t="str">
        <f t="shared" si="59"/>
        <v>否</v>
      </c>
      <c r="H376" s="488" t="str">
        <f t="shared" si="62"/>
        <v>项</v>
      </c>
      <c r="I376" s="488" t="str">
        <f t="shared" si="63"/>
        <v>20407</v>
      </c>
      <c r="J376" s="229"/>
      <c r="K376" s="229"/>
      <c r="L376" s="229"/>
      <c r="T376" s="435"/>
      <c r="U376" s="435"/>
      <c r="V376" s="435"/>
      <c r="W376" s="435"/>
      <c r="X376" s="435"/>
      <c r="Y376" s="435"/>
      <c r="Z376" s="435"/>
    </row>
    <row r="377" s="449" customFormat="1" ht="15.75" hidden="1" spans="1:26">
      <c r="A377" s="306" t="s">
        <v>5155</v>
      </c>
      <c r="B377" s="307" t="s">
        <v>561</v>
      </c>
      <c r="C377" s="302">
        <f>SUMIF(表2.2024年公共财政支出决算表!$A$6:$A$1340,A377,表2.2024年公共财政支出决算表!$E$6:$E$1340)</f>
        <v>0</v>
      </c>
      <c r="D377" s="302">
        <f>ROUND(SUMIF('表10-1.政府预算科目明细表'!$A$3:$A$375,A377,'表10-1.政府预算科目明细表'!$C$3:$C$375)/10000,0)</f>
        <v>0</v>
      </c>
      <c r="E377" s="486">
        <f t="shared" si="67"/>
        <v>0</v>
      </c>
      <c r="F377" s="487" t="str">
        <f t="shared" si="61"/>
        <v/>
      </c>
      <c r="G377" s="22" t="str">
        <f t="shared" si="59"/>
        <v>否</v>
      </c>
      <c r="H377" s="488" t="str">
        <f t="shared" si="62"/>
        <v>项</v>
      </c>
      <c r="I377" s="488" t="str">
        <f t="shared" si="63"/>
        <v>20407</v>
      </c>
      <c r="J377" s="229"/>
      <c r="K377" s="229"/>
      <c r="L377" s="229"/>
      <c r="T377" s="435"/>
      <c r="U377" s="435"/>
      <c r="V377" s="435"/>
      <c r="W377" s="435"/>
      <c r="X377" s="435"/>
      <c r="Y377" s="435"/>
      <c r="Z377" s="435"/>
    </row>
    <row r="378" s="453" customFormat="1" ht="15.75" hidden="1" spans="1:26">
      <c r="A378" s="269" t="s">
        <v>5157</v>
      </c>
      <c r="B378" s="270" t="s">
        <v>563</v>
      </c>
      <c r="C378" s="299">
        <f ca="1">SUMIF($I379:$I$1455,$A378,C379:C$1455)</f>
        <v>0</v>
      </c>
      <c r="D378" s="299">
        <f>SUMIF($I379:$I$1455,$A378,D379:D$1455)</f>
        <v>0</v>
      </c>
      <c r="E378" s="299">
        <f ca="1">SUMIF($I379:$I$1455,$A378,E379:E$1455)</f>
        <v>0</v>
      </c>
      <c r="F378" s="483" t="str">
        <f ca="1" t="shared" si="61"/>
        <v/>
      </c>
      <c r="G378" s="22" t="str">
        <f ca="1" t="shared" si="59"/>
        <v>否</v>
      </c>
      <c r="H378" s="492" t="str">
        <f t="shared" si="62"/>
        <v>款</v>
      </c>
      <c r="I378" s="492" t="str">
        <f t="shared" si="63"/>
        <v>204</v>
      </c>
      <c r="T378" s="450"/>
      <c r="U378" s="450"/>
      <c r="V378" s="450"/>
      <c r="W378" s="450"/>
      <c r="X378" s="450"/>
      <c r="Y378" s="450"/>
      <c r="Z378" s="450"/>
    </row>
    <row r="379" s="443" customFormat="1" ht="15.75" hidden="1" spans="1:20">
      <c r="A379" s="306" t="s">
        <v>5159</v>
      </c>
      <c r="B379" s="307" t="s">
        <v>12</v>
      </c>
      <c r="C379" s="302">
        <f>SUMIF(表2.2024年公共财政支出决算表!$A$6:$A$1340,A379,表2.2024年公共财政支出决算表!$E$6:$E$1340)</f>
        <v>0</v>
      </c>
      <c r="D379" s="302">
        <f>ROUND(SUMIF('表10-1.政府预算科目明细表'!$A$3:$A$375,A379,'表10-1.政府预算科目明细表'!$C$3:$C$375)/10000,0)</f>
        <v>0</v>
      </c>
      <c r="E379" s="486">
        <f t="shared" ref="E379:E387" si="68">D379-C379</f>
        <v>0</v>
      </c>
      <c r="F379" s="487" t="str">
        <f t="shared" si="61"/>
        <v/>
      </c>
      <c r="G379" s="22" t="str">
        <f t="shared" si="59"/>
        <v>否</v>
      </c>
      <c r="H379" s="488" t="str">
        <f t="shared" si="62"/>
        <v>项</v>
      </c>
      <c r="I379" s="488" t="str">
        <f t="shared" si="63"/>
        <v>20408</v>
      </c>
      <c r="J379" s="229"/>
      <c r="K379" s="229"/>
      <c r="L379" s="229"/>
      <c r="M379" s="449"/>
      <c r="N379" s="449"/>
      <c r="O379" s="449"/>
      <c r="P379" s="449"/>
      <c r="Q379" s="449"/>
      <c r="R379" s="449"/>
      <c r="S379" s="449"/>
      <c r="T379" s="435"/>
    </row>
    <row r="380" s="443" customFormat="1" ht="15.75" hidden="1" spans="1:20">
      <c r="A380" s="306" t="s">
        <v>5160</v>
      </c>
      <c r="B380" s="307" t="s">
        <v>14</v>
      </c>
      <c r="C380" s="302">
        <f>SUMIF(表2.2024年公共财政支出决算表!$A$6:$A$1340,A380,表2.2024年公共财政支出决算表!$E$6:$E$1340)</f>
        <v>0</v>
      </c>
      <c r="D380" s="302">
        <f>ROUND(SUMIF('表10-1.政府预算科目明细表'!$A$3:$A$375,A380,'表10-1.政府预算科目明细表'!$C$3:$C$375)/10000,0)</f>
        <v>0</v>
      </c>
      <c r="E380" s="486">
        <f t="shared" si="68"/>
        <v>0</v>
      </c>
      <c r="F380" s="487" t="str">
        <f t="shared" si="61"/>
        <v/>
      </c>
      <c r="G380" s="22" t="str">
        <f t="shared" si="59"/>
        <v>否</v>
      </c>
      <c r="H380" s="488" t="str">
        <f t="shared" si="62"/>
        <v>项</v>
      </c>
      <c r="I380" s="488" t="str">
        <f t="shared" si="63"/>
        <v>20408</v>
      </c>
      <c r="J380" s="229"/>
      <c r="K380" s="229"/>
      <c r="L380" s="229"/>
      <c r="M380" s="449"/>
      <c r="N380" s="449"/>
      <c r="O380" s="449"/>
      <c r="P380" s="449"/>
      <c r="Q380" s="449"/>
      <c r="R380" s="449"/>
      <c r="S380" s="449"/>
      <c r="T380" s="435"/>
    </row>
    <row r="381" s="443" customFormat="1" ht="15.75" hidden="1" spans="1:20">
      <c r="A381" s="306" t="s">
        <v>5161</v>
      </c>
      <c r="B381" s="307" t="s">
        <v>16</v>
      </c>
      <c r="C381" s="302">
        <f>SUMIF(表2.2024年公共财政支出决算表!$A$6:$A$1340,A381,表2.2024年公共财政支出决算表!$E$6:$E$1340)</f>
        <v>0</v>
      </c>
      <c r="D381" s="302">
        <f>ROUND(SUMIF('表10-1.政府预算科目明细表'!$A$3:$A$375,A381,'表10-1.政府预算科目明细表'!$C$3:$C$375)/10000,0)</f>
        <v>0</v>
      </c>
      <c r="E381" s="486">
        <f t="shared" si="68"/>
        <v>0</v>
      </c>
      <c r="F381" s="487" t="str">
        <f t="shared" si="61"/>
        <v/>
      </c>
      <c r="G381" s="22" t="str">
        <f t="shared" si="59"/>
        <v>否</v>
      </c>
      <c r="H381" s="488" t="str">
        <f t="shared" si="62"/>
        <v>项</v>
      </c>
      <c r="I381" s="488" t="str">
        <f t="shared" si="63"/>
        <v>20408</v>
      </c>
      <c r="J381" s="229"/>
      <c r="K381" s="229"/>
      <c r="L381" s="229"/>
      <c r="M381" s="449"/>
      <c r="N381" s="449"/>
      <c r="O381" s="449"/>
      <c r="P381" s="449"/>
      <c r="Q381" s="449"/>
      <c r="R381" s="449"/>
      <c r="S381" s="449"/>
      <c r="T381" s="435"/>
    </row>
    <row r="382" s="443" customFormat="1" ht="15.75" hidden="1" spans="1:20">
      <c r="A382" s="306" t="s">
        <v>5162</v>
      </c>
      <c r="B382" s="307" t="s">
        <v>567</v>
      </c>
      <c r="C382" s="302">
        <f>SUMIF(表2.2024年公共财政支出决算表!$A$6:$A$1340,A382,表2.2024年公共财政支出决算表!$E$6:$E$1340)</f>
        <v>0</v>
      </c>
      <c r="D382" s="302">
        <f>ROUND(SUMIF('表10-1.政府预算科目明细表'!$A$3:$A$375,A382,'表10-1.政府预算科目明细表'!$C$3:$C$375)/10000,0)</f>
        <v>0</v>
      </c>
      <c r="E382" s="486">
        <f t="shared" si="68"/>
        <v>0</v>
      </c>
      <c r="F382" s="487" t="str">
        <f t="shared" si="61"/>
        <v/>
      </c>
      <c r="G382" s="22" t="str">
        <f t="shared" si="59"/>
        <v>否</v>
      </c>
      <c r="H382" s="488" t="str">
        <f t="shared" si="62"/>
        <v>项</v>
      </c>
      <c r="I382" s="488" t="str">
        <f t="shared" si="63"/>
        <v>20408</v>
      </c>
      <c r="J382" s="229"/>
      <c r="K382" s="229"/>
      <c r="L382" s="229"/>
      <c r="M382" s="449"/>
      <c r="N382" s="449"/>
      <c r="O382" s="449"/>
      <c r="P382" s="449"/>
      <c r="Q382" s="449"/>
      <c r="R382" s="449"/>
      <c r="S382" s="449"/>
      <c r="T382" s="435"/>
    </row>
    <row r="383" s="438" customFormat="1" ht="15.75" hidden="1" spans="1:19">
      <c r="A383" s="306" t="s">
        <v>5164</v>
      </c>
      <c r="B383" s="307" t="s">
        <v>569</v>
      </c>
      <c r="C383" s="302">
        <f>SUMIF(表2.2024年公共财政支出决算表!$A$6:$A$1340,A383,表2.2024年公共财政支出决算表!$E$6:$E$1340)</f>
        <v>0</v>
      </c>
      <c r="D383" s="302">
        <f>ROUND(SUMIF('表10-1.政府预算科目明细表'!$A$3:$A$375,A383,'表10-1.政府预算科目明细表'!$C$3:$C$375)/10000,0)</f>
        <v>0</v>
      </c>
      <c r="E383" s="486">
        <f t="shared" si="68"/>
        <v>0</v>
      </c>
      <c r="F383" s="487" t="str">
        <f t="shared" si="61"/>
        <v/>
      </c>
      <c r="G383" s="22" t="str">
        <f t="shared" si="59"/>
        <v>否</v>
      </c>
      <c r="H383" s="488" t="str">
        <f t="shared" si="62"/>
        <v>项</v>
      </c>
      <c r="I383" s="488" t="str">
        <f t="shared" si="63"/>
        <v>20408</v>
      </c>
      <c r="J383" s="229"/>
      <c r="K383" s="229"/>
      <c r="L383" s="229"/>
      <c r="M383" s="452"/>
      <c r="N383" s="452"/>
      <c r="O383" s="452"/>
      <c r="P383" s="452"/>
      <c r="Q383" s="452"/>
      <c r="R383" s="452"/>
      <c r="S383" s="452"/>
    </row>
    <row r="384" s="443" customFormat="1" ht="15.75" hidden="1" spans="1:20">
      <c r="A384" s="306" t="s">
        <v>5166</v>
      </c>
      <c r="B384" s="307" t="s">
        <v>571</v>
      </c>
      <c r="C384" s="302">
        <f>SUMIF(表2.2024年公共财政支出决算表!$A$6:$A$1340,A384,表2.2024年公共财政支出决算表!$E$6:$E$1340)</f>
        <v>0</v>
      </c>
      <c r="D384" s="302">
        <f>ROUND(SUMIF('表10-1.政府预算科目明细表'!$A$3:$A$375,A384,'表10-1.政府预算科目明细表'!$C$3:$C$375)/10000,0)</f>
        <v>0</v>
      </c>
      <c r="E384" s="486">
        <f t="shared" si="68"/>
        <v>0</v>
      </c>
      <c r="F384" s="487" t="str">
        <f t="shared" si="61"/>
        <v/>
      </c>
      <c r="G384" s="22" t="str">
        <f t="shared" si="59"/>
        <v>否</v>
      </c>
      <c r="H384" s="488" t="str">
        <f t="shared" si="62"/>
        <v>项</v>
      </c>
      <c r="I384" s="488" t="str">
        <f t="shared" si="63"/>
        <v>20408</v>
      </c>
      <c r="J384" s="229"/>
      <c r="K384" s="229"/>
      <c r="L384" s="229"/>
      <c r="M384" s="449"/>
      <c r="N384" s="449"/>
      <c r="O384" s="449"/>
      <c r="P384" s="449"/>
      <c r="Q384" s="449"/>
      <c r="R384" s="449"/>
      <c r="S384" s="449"/>
      <c r="T384" s="435"/>
    </row>
    <row r="385" s="443" customFormat="1" ht="15.75" hidden="1" spans="1:20">
      <c r="A385" s="306" t="s">
        <v>5168</v>
      </c>
      <c r="B385" s="307" t="s">
        <v>112</v>
      </c>
      <c r="C385" s="302">
        <f>SUMIF(表2.2024年公共财政支出决算表!$A$6:$A$1340,A385,表2.2024年公共财政支出决算表!$E$6:$E$1340)</f>
        <v>0</v>
      </c>
      <c r="D385" s="302">
        <f>ROUND(SUMIF('表10-1.政府预算科目明细表'!$A$3:$A$375,A385,'表10-1.政府预算科目明细表'!$C$3:$C$375)/10000,0)</f>
        <v>0</v>
      </c>
      <c r="E385" s="486">
        <f t="shared" si="68"/>
        <v>0</v>
      </c>
      <c r="F385" s="487" t="str">
        <f t="shared" si="61"/>
        <v/>
      </c>
      <c r="G385" s="22" t="str">
        <f t="shared" si="59"/>
        <v>否</v>
      </c>
      <c r="H385" s="488" t="str">
        <f t="shared" si="62"/>
        <v>项</v>
      </c>
      <c r="I385" s="488" t="str">
        <f t="shared" si="63"/>
        <v>20408</v>
      </c>
      <c r="J385" s="229"/>
      <c r="K385" s="229"/>
      <c r="L385" s="229"/>
      <c r="M385" s="449"/>
      <c r="N385" s="449"/>
      <c r="O385" s="449"/>
      <c r="P385" s="449"/>
      <c r="Q385" s="449"/>
      <c r="R385" s="449"/>
      <c r="S385" s="449"/>
      <c r="T385" s="435"/>
    </row>
    <row r="386" s="443" customFormat="1" ht="15.75" hidden="1" spans="1:20">
      <c r="A386" s="306" t="s">
        <v>5169</v>
      </c>
      <c r="B386" s="307" t="s">
        <v>30</v>
      </c>
      <c r="C386" s="302">
        <f>SUMIF(表2.2024年公共财政支出决算表!$A$6:$A$1340,A386,表2.2024年公共财政支出决算表!$E$6:$E$1340)</f>
        <v>0</v>
      </c>
      <c r="D386" s="302">
        <f>ROUND(SUMIF('表10-1.政府预算科目明细表'!$A$3:$A$375,A386,'表10-1.政府预算科目明细表'!$C$3:$C$375)/10000,0)</f>
        <v>0</v>
      </c>
      <c r="E386" s="486">
        <f t="shared" si="68"/>
        <v>0</v>
      </c>
      <c r="F386" s="487" t="str">
        <f t="shared" si="61"/>
        <v/>
      </c>
      <c r="G386" s="22" t="str">
        <f t="shared" si="59"/>
        <v>否</v>
      </c>
      <c r="H386" s="488" t="str">
        <f t="shared" si="62"/>
        <v>项</v>
      </c>
      <c r="I386" s="488" t="str">
        <f t="shared" si="63"/>
        <v>20408</v>
      </c>
      <c r="J386" s="229"/>
      <c r="K386" s="229"/>
      <c r="L386" s="229"/>
      <c r="M386" s="449"/>
      <c r="N386" s="449"/>
      <c r="O386" s="449"/>
      <c r="P386" s="449"/>
      <c r="Q386" s="449"/>
      <c r="R386" s="449"/>
      <c r="S386" s="449"/>
      <c r="T386" s="435"/>
    </row>
    <row r="387" s="443" customFormat="1" ht="15.75" hidden="1" spans="1:20">
      <c r="A387" s="306" t="s">
        <v>5170</v>
      </c>
      <c r="B387" s="307" t="s">
        <v>575</v>
      </c>
      <c r="C387" s="302">
        <f>SUMIF(表2.2024年公共财政支出决算表!$A$6:$A$1340,A387,表2.2024年公共财政支出决算表!$E$6:$E$1340)</f>
        <v>0</v>
      </c>
      <c r="D387" s="302">
        <f>ROUND(SUMIF('表10-1.政府预算科目明细表'!$A$3:$A$375,A387,'表10-1.政府预算科目明细表'!$C$3:$C$375)/10000,0)</f>
        <v>0</v>
      </c>
      <c r="E387" s="486">
        <f t="shared" si="68"/>
        <v>0</v>
      </c>
      <c r="F387" s="487" t="str">
        <f t="shared" si="61"/>
        <v/>
      </c>
      <c r="G387" s="22" t="str">
        <f t="shared" si="59"/>
        <v>否</v>
      </c>
      <c r="H387" s="488" t="str">
        <f t="shared" si="62"/>
        <v>项</v>
      </c>
      <c r="I387" s="488" t="str">
        <f t="shared" si="63"/>
        <v>20408</v>
      </c>
      <c r="J387" s="229"/>
      <c r="K387" s="229"/>
      <c r="L387" s="229"/>
      <c r="M387" s="449"/>
      <c r="N387" s="449"/>
      <c r="O387" s="449"/>
      <c r="P387" s="449"/>
      <c r="Q387" s="449"/>
      <c r="R387" s="449"/>
      <c r="S387" s="449"/>
      <c r="T387" s="435"/>
    </row>
    <row r="388" s="442" customFormat="1" ht="15.75" hidden="1" spans="1:20">
      <c r="A388" s="269" t="s">
        <v>5172</v>
      </c>
      <c r="B388" s="270" t="s">
        <v>577</v>
      </c>
      <c r="C388" s="299">
        <f ca="1">SUMIF($I389:$I$1455,$A388,C389:C$1455)</f>
        <v>0</v>
      </c>
      <c r="D388" s="299">
        <f>SUMIF($I389:$I$1455,$A388,D389:D$1455)</f>
        <v>0</v>
      </c>
      <c r="E388" s="299">
        <f ca="1">SUMIF($I389:$I$1455,$A388,E389:E$1455)</f>
        <v>0</v>
      </c>
      <c r="F388" s="483" t="str">
        <f ca="1" t="shared" si="61"/>
        <v/>
      </c>
      <c r="G388" s="22" t="str">
        <f ca="1" t="shared" si="59"/>
        <v>否</v>
      </c>
      <c r="H388" s="492" t="str">
        <f t="shared" si="62"/>
        <v>款</v>
      </c>
      <c r="I388" s="492" t="str">
        <f t="shared" si="63"/>
        <v>204</v>
      </c>
      <c r="J388" s="453"/>
      <c r="K388" s="453"/>
      <c r="L388" s="453"/>
      <c r="M388" s="453"/>
      <c r="N388" s="453"/>
      <c r="O388" s="453"/>
      <c r="P388" s="453"/>
      <c r="Q388" s="453"/>
      <c r="R388" s="453"/>
      <c r="S388" s="453"/>
      <c r="T388" s="450"/>
    </row>
    <row r="389" s="441" customFormat="1" ht="15.75" hidden="1" spans="1:20">
      <c r="A389" s="306" t="s">
        <v>5174</v>
      </c>
      <c r="B389" s="307" t="s">
        <v>12</v>
      </c>
      <c r="C389" s="302">
        <f>SUMIF(表2.2024年公共财政支出决算表!$A$6:$A$1340,A389,表2.2024年公共财政支出决算表!$E$6:$E$1340)</f>
        <v>0</v>
      </c>
      <c r="D389" s="302">
        <f>ROUND(SUMIF('表10-1.政府预算科目明细表'!$A$3:$A$375,A389,'表10-1.政府预算科目明细表'!$C$3:$C$375)/10000,0)</f>
        <v>0</v>
      </c>
      <c r="E389" s="486">
        <f t="shared" ref="E389:E395" si="69">D389-C389</f>
        <v>0</v>
      </c>
      <c r="F389" s="487" t="str">
        <f t="shared" si="61"/>
        <v/>
      </c>
      <c r="G389" s="22" t="str">
        <f t="shared" si="59"/>
        <v>否</v>
      </c>
      <c r="H389" s="488" t="str">
        <f t="shared" si="62"/>
        <v>项</v>
      </c>
      <c r="I389" s="488" t="str">
        <f t="shared" si="63"/>
        <v>20409</v>
      </c>
      <c r="J389" s="229"/>
      <c r="K389" s="229"/>
      <c r="L389" s="229"/>
      <c r="M389" s="452"/>
      <c r="N389" s="452"/>
      <c r="O389" s="452"/>
      <c r="P389" s="452"/>
      <c r="Q389" s="452"/>
      <c r="R389" s="452"/>
      <c r="S389" s="452"/>
      <c r="T389" s="438"/>
    </row>
    <row r="390" s="443" customFormat="1" ht="15.75" hidden="1" spans="1:20">
      <c r="A390" s="306" t="s">
        <v>5175</v>
      </c>
      <c r="B390" s="306"/>
      <c r="C390" s="302">
        <f>SUMIF(表2.2024年公共财政支出决算表!$A$6:$A$1340,A390,表2.2024年公共财政支出决算表!$E$6:$E$1340)</f>
        <v>0</v>
      </c>
      <c r="D390" s="302">
        <f>ROUND(SUMIF('表10-1.政府预算科目明细表'!$A$3:$A$375,A390,'表10-1.政府预算科目明细表'!$C$3:$C$375)/10000,0)</f>
        <v>0</v>
      </c>
      <c r="E390" s="486">
        <f t="shared" si="69"/>
        <v>0</v>
      </c>
      <c r="F390" s="487" t="str">
        <f t="shared" si="61"/>
        <v/>
      </c>
      <c r="G390" s="22" t="str">
        <f t="shared" si="59"/>
        <v>否</v>
      </c>
      <c r="H390" s="488" t="str">
        <f t="shared" si="62"/>
        <v>项</v>
      </c>
      <c r="I390" s="488" t="str">
        <f t="shared" si="63"/>
        <v>20409</v>
      </c>
      <c r="J390" s="229"/>
      <c r="K390" s="229"/>
      <c r="L390" s="229"/>
      <c r="M390" s="449"/>
      <c r="N390" s="449"/>
      <c r="O390" s="449"/>
      <c r="P390" s="449"/>
      <c r="Q390" s="449"/>
      <c r="R390" s="449"/>
      <c r="S390" s="449"/>
      <c r="T390" s="435"/>
    </row>
    <row r="391" s="443" customFormat="1" ht="15.75" hidden="1" spans="1:20">
      <c r="A391" s="306" t="s">
        <v>5176</v>
      </c>
      <c r="B391" s="307" t="s">
        <v>16</v>
      </c>
      <c r="C391" s="302">
        <f>SUMIF(表2.2024年公共财政支出决算表!$A$6:$A$1340,A391,表2.2024年公共财政支出决算表!$E$6:$E$1340)</f>
        <v>0</v>
      </c>
      <c r="D391" s="302">
        <f>ROUND(SUMIF('表10-1.政府预算科目明细表'!$A$3:$A$375,A391,'表10-1.政府预算科目明细表'!$C$3:$C$375)/10000,0)</f>
        <v>0</v>
      </c>
      <c r="E391" s="486">
        <f t="shared" si="69"/>
        <v>0</v>
      </c>
      <c r="F391" s="487" t="str">
        <f t="shared" si="61"/>
        <v/>
      </c>
      <c r="G391" s="22" t="str">
        <f t="shared" si="59"/>
        <v>否</v>
      </c>
      <c r="H391" s="488" t="str">
        <f t="shared" si="62"/>
        <v>项</v>
      </c>
      <c r="I391" s="488" t="str">
        <f t="shared" si="63"/>
        <v>20409</v>
      </c>
      <c r="J391" s="229"/>
      <c r="K391" s="229"/>
      <c r="L391" s="229"/>
      <c r="M391" s="449"/>
      <c r="N391" s="449"/>
      <c r="O391" s="449"/>
      <c r="P391" s="449"/>
      <c r="Q391" s="449"/>
      <c r="R391" s="449"/>
      <c r="S391" s="449"/>
      <c r="T391" s="435"/>
    </row>
    <row r="392" s="441" customFormat="1" ht="15.75" hidden="1" spans="1:20">
      <c r="A392" s="306" t="s">
        <v>5177</v>
      </c>
      <c r="B392" s="307" t="s">
        <v>582</v>
      </c>
      <c r="C392" s="302">
        <f>SUMIF(表2.2024年公共财政支出决算表!$A$6:$A$1340,A392,表2.2024年公共财政支出决算表!$E$6:$E$1340)</f>
        <v>0</v>
      </c>
      <c r="D392" s="302">
        <f>ROUND(SUMIF('表10-1.政府预算科目明细表'!$A$3:$A$375,A392,'表10-1.政府预算科目明细表'!$C$3:$C$375)/10000,0)</f>
        <v>0</v>
      </c>
      <c r="E392" s="486">
        <f t="shared" si="69"/>
        <v>0</v>
      </c>
      <c r="F392" s="487" t="str">
        <f t="shared" si="61"/>
        <v/>
      </c>
      <c r="G392" s="22" t="str">
        <f t="shared" ref="G392:G455" si="70">IF(OR(C392&lt;&gt;0,D392&lt;&gt;0,E392&lt;&gt;0),"是","否")</f>
        <v>否</v>
      </c>
      <c r="H392" s="488" t="str">
        <f t="shared" si="62"/>
        <v>项</v>
      </c>
      <c r="I392" s="488" t="str">
        <f t="shared" si="63"/>
        <v>20409</v>
      </c>
      <c r="J392" s="229"/>
      <c r="K392" s="229"/>
      <c r="L392" s="229"/>
      <c r="M392" s="452"/>
      <c r="N392" s="452"/>
      <c r="O392" s="452"/>
      <c r="P392" s="452"/>
      <c r="Q392" s="452"/>
      <c r="R392" s="452"/>
      <c r="S392" s="452"/>
      <c r="T392" s="438"/>
    </row>
    <row r="393" s="441" customFormat="1" ht="15.75" hidden="1" spans="1:20">
      <c r="A393" s="306" t="s">
        <v>5179</v>
      </c>
      <c r="B393" s="307" t="s">
        <v>584</v>
      </c>
      <c r="C393" s="302">
        <f>SUMIF(表2.2024年公共财政支出决算表!$A$6:$A$1340,A393,表2.2024年公共财政支出决算表!$E$6:$E$1340)</f>
        <v>0</v>
      </c>
      <c r="D393" s="302">
        <f>ROUND(SUMIF('表10-1.政府预算科目明细表'!$A$3:$A$375,A393,'表10-1.政府预算科目明细表'!$C$3:$C$375)/10000,0)</f>
        <v>0</v>
      </c>
      <c r="E393" s="486">
        <f t="shared" si="69"/>
        <v>0</v>
      </c>
      <c r="F393" s="487" t="str">
        <f t="shared" si="61"/>
        <v/>
      </c>
      <c r="G393" s="22" t="str">
        <f t="shared" si="70"/>
        <v>否</v>
      </c>
      <c r="H393" s="488" t="str">
        <f t="shared" si="62"/>
        <v>项</v>
      </c>
      <c r="I393" s="488" t="str">
        <f t="shared" si="63"/>
        <v>20409</v>
      </c>
      <c r="J393" s="229"/>
      <c r="K393" s="229"/>
      <c r="L393" s="229"/>
      <c r="M393" s="452"/>
      <c r="N393" s="452"/>
      <c r="O393" s="452"/>
      <c r="P393" s="452"/>
      <c r="Q393" s="452"/>
      <c r="R393" s="452"/>
      <c r="S393" s="452"/>
      <c r="T393" s="438"/>
    </row>
    <row r="394" s="443" customFormat="1" ht="15.75" hidden="1" spans="1:20">
      <c r="A394" s="306" t="s">
        <v>5181</v>
      </c>
      <c r="B394" s="307" t="s">
        <v>30</v>
      </c>
      <c r="C394" s="302">
        <f>SUMIF(表2.2024年公共财政支出决算表!$A$6:$A$1340,A394,表2.2024年公共财政支出决算表!$E$6:$E$1340)</f>
        <v>0</v>
      </c>
      <c r="D394" s="302">
        <f>ROUND(SUMIF('表10-1.政府预算科目明细表'!$A$3:$A$375,A394,'表10-1.政府预算科目明细表'!$C$3:$C$375)/10000,0)</f>
        <v>0</v>
      </c>
      <c r="E394" s="486">
        <f t="shared" si="69"/>
        <v>0</v>
      </c>
      <c r="F394" s="487" t="str">
        <f t="shared" si="61"/>
        <v/>
      </c>
      <c r="G394" s="22" t="str">
        <f t="shared" si="70"/>
        <v>否</v>
      </c>
      <c r="H394" s="488" t="str">
        <f t="shared" si="62"/>
        <v>项</v>
      </c>
      <c r="I394" s="488" t="str">
        <f t="shared" si="63"/>
        <v>20409</v>
      </c>
      <c r="J394" s="229"/>
      <c r="K394" s="229"/>
      <c r="L394" s="229"/>
      <c r="M394" s="449"/>
      <c r="N394" s="449"/>
      <c r="O394" s="449"/>
      <c r="P394" s="449"/>
      <c r="Q394" s="449"/>
      <c r="R394" s="449"/>
      <c r="S394" s="449"/>
      <c r="T394" s="435"/>
    </row>
    <row r="395" s="443" customFormat="1" ht="15.75" hidden="1" spans="1:20">
      <c r="A395" s="306" t="s">
        <v>5182</v>
      </c>
      <c r="B395" s="307" t="s">
        <v>586</v>
      </c>
      <c r="C395" s="302">
        <f>SUMIF(表2.2024年公共财政支出决算表!$A$6:$A$1340,A395,表2.2024年公共财政支出决算表!$E$6:$E$1340)</f>
        <v>0</v>
      </c>
      <c r="D395" s="302">
        <f>ROUND(SUMIF('表10-1.政府预算科目明细表'!$A$3:$A$375,A395,'表10-1.政府预算科目明细表'!$C$3:$C$375)/10000,0)</f>
        <v>0</v>
      </c>
      <c r="E395" s="486">
        <f t="shared" si="69"/>
        <v>0</v>
      </c>
      <c r="F395" s="487" t="str">
        <f t="shared" si="61"/>
        <v/>
      </c>
      <c r="G395" s="22" t="str">
        <f t="shared" si="70"/>
        <v>否</v>
      </c>
      <c r="H395" s="488" t="str">
        <f t="shared" si="62"/>
        <v>项</v>
      </c>
      <c r="I395" s="488" t="str">
        <f t="shared" si="63"/>
        <v>20409</v>
      </c>
      <c r="J395" s="229"/>
      <c r="K395" s="229"/>
      <c r="L395" s="229"/>
      <c r="M395" s="449"/>
      <c r="N395" s="449"/>
      <c r="O395" s="449"/>
      <c r="P395" s="449"/>
      <c r="Q395" s="449"/>
      <c r="R395" s="449"/>
      <c r="S395" s="449"/>
      <c r="T395" s="435"/>
    </row>
    <row r="396" s="450" customFormat="1" ht="15.75" hidden="1" spans="1:19">
      <c r="A396" s="269" t="s">
        <v>5184</v>
      </c>
      <c r="B396" s="270" t="s">
        <v>588</v>
      </c>
      <c r="C396" s="299">
        <f ca="1">SUMIF($I397:$I$1455,$A396,C397:C$1455)</f>
        <v>0</v>
      </c>
      <c r="D396" s="299">
        <f>SUMIF($I397:$I$1455,$A396,D397:D$1455)</f>
        <v>0</v>
      </c>
      <c r="E396" s="299">
        <f ca="1">SUMIF($I397:$I$1455,$A396,E397:E$1455)</f>
        <v>0</v>
      </c>
      <c r="F396" s="483" t="str">
        <f ca="1" t="shared" si="61"/>
        <v/>
      </c>
      <c r="G396" s="22" t="str">
        <f ca="1" t="shared" si="70"/>
        <v>否</v>
      </c>
      <c r="H396" s="492" t="str">
        <f t="shared" si="62"/>
        <v>款</v>
      </c>
      <c r="I396" s="492" t="str">
        <f t="shared" si="63"/>
        <v>204</v>
      </c>
      <c r="J396" s="453"/>
      <c r="K396" s="453"/>
      <c r="L396" s="453"/>
      <c r="M396" s="453"/>
      <c r="N396" s="453"/>
      <c r="O396" s="453"/>
      <c r="P396" s="453"/>
      <c r="Q396" s="453"/>
      <c r="R396" s="453"/>
      <c r="S396" s="453"/>
    </row>
    <row r="397" s="443" customFormat="1" ht="15.75" hidden="1" spans="1:20">
      <c r="A397" s="306" t="s">
        <v>5186</v>
      </c>
      <c r="B397" s="307" t="s">
        <v>12</v>
      </c>
      <c r="C397" s="302">
        <f>SUMIF(表2.2024年公共财政支出决算表!$A$6:$A$1340,A397,表2.2024年公共财政支出决算表!$E$6:$E$1340)</f>
        <v>0</v>
      </c>
      <c r="D397" s="302">
        <f>ROUND(SUMIF('表10-1.政府预算科目明细表'!$A$3:$A$375,A397,'表10-1.政府预算科目明细表'!$C$3:$C$375)/10000,0)</f>
        <v>0</v>
      </c>
      <c r="E397" s="486">
        <f t="shared" ref="E397:E401" si="71">D397-C397</f>
        <v>0</v>
      </c>
      <c r="F397" s="487" t="str">
        <f t="shared" si="61"/>
        <v/>
      </c>
      <c r="G397" s="22" t="str">
        <f t="shared" si="70"/>
        <v>否</v>
      </c>
      <c r="H397" s="488" t="str">
        <f t="shared" si="62"/>
        <v>项</v>
      </c>
      <c r="I397" s="488" t="str">
        <f t="shared" si="63"/>
        <v>20410</v>
      </c>
      <c r="J397" s="229"/>
      <c r="K397" s="229"/>
      <c r="L397" s="229"/>
      <c r="M397" s="449"/>
      <c r="N397" s="449"/>
      <c r="O397" s="449"/>
      <c r="P397" s="449"/>
      <c r="Q397" s="449"/>
      <c r="R397" s="449"/>
      <c r="S397" s="449"/>
      <c r="T397" s="435"/>
    </row>
    <row r="398" s="441" customFormat="1" ht="15.75" hidden="1" spans="1:20">
      <c r="A398" s="306" t="s">
        <v>5187</v>
      </c>
      <c r="B398" s="307" t="s">
        <v>14</v>
      </c>
      <c r="C398" s="302">
        <f>SUMIF(表2.2024年公共财政支出决算表!$A$6:$A$1340,A398,表2.2024年公共财政支出决算表!$E$6:$E$1340)</f>
        <v>0</v>
      </c>
      <c r="D398" s="302">
        <f>ROUND(SUMIF('表10-1.政府预算科目明细表'!$A$3:$A$375,A398,'表10-1.政府预算科目明细表'!$C$3:$C$375)/10000,0)</f>
        <v>0</v>
      </c>
      <c r="E398" s="486">
        <f t="shared" si="71"/>
        <v>0</v>
      </c>
      <c r="F398" s="487" t="str">
        <f t="shared" ref="F398:F461" si="72">IFERROR(TEXT(E398/C398,"0.0%"),"")</f>
        <v/>
      </c>
      <c r="G398" s="22" t="str">
        <f t="shared" si="70"/>
        <v>否</v>
      </c>
      <c r="H398" s="488" t="str">
        <f t="shared" ref="H398:H461" si="73">IF(LEN(A398)=3,"类",IF(LEN(A398)=5,"款","项"))</f>
        <v>项</v>
      </c>
      <c r="I398" s="488" t="str">
        <f t="shared" si="63"/>
        <v>20410</v>
      </c>
      <c r="J398" s="229"/>
      <c r="K398" s="229"/>
      <c r="L398" s="229"/>
      <c r="M398" s="452"/>
      <c r="N398" s="452"/>
      <c r="O398" s="452"/>
      <c r="P398" s="452"/>
      <c r="Q398" s="452"/>
      <c r="R398" s="452"/>
      <c r="S398" s="452"/>
      <c r="T398" s="438"/>
    </row>
    <row r="399" s="443" customFormat="1" ht="15.75" hidden="1" spans="1:20">
      <c r="A399" s="306" t="s">
        <v>5188</v>
      </c>
      <c r="B399" s="307" t="s">
        <v>112</v>
      </c>
      <c r="C399" s="302">
        <f>SUMIF(表2.2024年公共财政支出决算表!$A$6:$A$1340,A399,表2.2024年公共财政支出决算表!$E$6:$E$1340)</f>
        <v>0</v>
      </c>
      <c r="D399" s="302">
        <f>ROUND(SUMIF('表10-1.政府预算科目明细表'!$A$3:$A$375,A399,'表10-1.政府预算科目明细表'!$C$3:$C$375)/10000,0)</f>
        <v>0</v>
      </c>
      <c r="E399" s="486">
        <f t="shared" si="71"/>
        <v>0</v>
      </c>
      <c r="F399" s="487" t="str">
        <f t="shared" si="72"/>
        <v/>
      </c>
      <c r="G399" s="22" t="str">
        <f t="shared" si="70"/>
        <v>否</v>
      </c>
      <c r="H399" s="488" t="str">
        <f t="shared" si="73"/>
        <v>项</v>
      </c>
      <c r="I399" s="488" t="str">
        <f t="shared" ref="I399:I462" si="74">_xlfn.IFS(LEN(A399)=3,0,LEN(A399)=5,LEFT(A399,3),LEN(A399)=7,LEFT(A399,5))</f>
        <v>20410</v>
      </c>
      <c r="J399" s="229"/>
      <c r="K399" s="229"/>
      <c r="L399" s="229"/>
      <c r="M399" s="449"/>
      <c r="N399" s="449"/>
      <c r="O399" s="449"/>
      <c r="P399" s="449"/>
      <c r="Q399" s="449"/>
      <c r="R399" s="449"/>
      <c r="S399" s="449"/>
      <c r="T399" s="435"/>
    </row>
    <row r="400" s="443" customFormat="1" ht="15.75" hidden="1" spans="1:20">
      <c r="A400" s="306" t="s">
        <v>5189</v>
      </c>
      <c r="B400" s="307" t="s">
        <v>593</v>
      </c>
      <c r="C400" s="302">
        <f>SUMIF(表2.2024年公共财政支出决算表!$A$6:$A$1340,A400,表2.2024年公共财政支出决算表!$E$6:$E$1340)</f>
        <v>0</v>
      </c>
      <c r="D400" s="302">
        <f>ROUND(SUMIF('表10-1.政府预算科目明细表'!$A$3:$A$375,A400,'表10-1.政府预算科目明细表'!$C$3:$C$375)/10000,0)</f>
        <v>0</v>
      </c>
      <c r="E400" s="486">
        <f t="shared" si="71"/>
        <v>0</v>
      </c>
      <c r="F400" s="487" t="str">
        <f t="shared" si="72"/>
        <v/>
      </c>
      <c r="G400" s="22" t="str">
        <f t="shared" si="70"/>
        <v>否</v>
      </c>
      <c r="H400" s="488" t="str">
        <f t="shared" si="73"/>
        <v>项</v>
      </c>
      <c r="I400" s="488" t="str">
        <f t="shared" si="74"/>
        <v>20410</v>
      </c>
      <c r="J400" s="229"/>
      <c r="K400" s="229"/>
      <c r="L400" s="229"/>
      <c r="M400" s="449"/>
      <c r="N400" s="449"/>
      <c r="O400" s="449"/>
      <c r="P400" s="449"/>
      <c r="Q400" s="449"/>
      <c r="R400" s="449"/>
      <c r="S400" s="449"/>
      <c r="T400" s="435"/>
    </row>
    <row r="401" s="443" customFormat="1" ht="15.75" hidden="1" spans="1:20">
      <c r="A401" s="306" t="s">
        <v>5191</v>
      </c>
      <c r="B401" s="307" t="s">
        <v>594</v>
      </c>
      <c r="C401" s="302">
        <f>SUMIF(表2.2024年公共财政支出决算表!$A$6:$A$1340,A401,表2.2024年公共财政支出决算表!$E$6:$E$1340)</f>
        <v>0</v>
      </c>
      <c r="D401" s="302">
        <f>ROUND(SUMIF('表10-1.政府预算科目明细表'!$A$3:$A$375,A401,'表10-1.政府预算科目明细表'!$C$3:$C$375)/10000,0)</f>
        <v>0</v>
      </c>
      <c r="E401" s="486">
        <f t="shared" si="71"/>
        <v>0</v>
      </c>
      <c r="F401" s="487" t="str">
        <f t="shared" si="72"/>
        <v/>
      </c>
      <c r="G401" s="22" t="str">
        <f t="shared" si="70"/>
        <v>否</v>
      </c>
      <c r="H401" s="488" t="str">
        <f t="shared" si="73"/>
        <v>项</v>
      </c>
      <c r="I401" s="488" t="str">
        <f t="shared" si="74"/>
        <v>20410</v>
      </c>
      <c r="J401" s="229"/>
      <c r="K401" s="229"/>
      <c r="L401" s="229"/>
      <c r="M401" s="449"/>
      <c r="N401" s="449"/>
      <c r="O401" s="449"/>
      <c r="P401" s="449"/>
      <c r="Q401" s="449"/>
      <c r="R401" s="449"/>
      <c r="S401" s="449"/>
      <c r="T401" s="435"/>
    </row>
    <row r="402" s="442" customFormat="1" ht="15.75" hidden="1" spans="1:20">
      <c r="A402" s="269" t="s">
        <v>5193</v>
      </c>
      <c r="B402" s="270" t="s">
        <v>600</v>
      </c>
      <c r="C402" s="299">
        <f ca="1">SUMIF($I403:$I$1455,$A402,C403:C$1455)</f>
        <v>0</v>
      </c>
      <c r="D402" s="299">
        <f>SUMIF($I403:$I$1455,$A402,D403:D$1455)</f>
        <v>0</v>
      </c>
      <c r="E402" s="299">
        <f ca="1">SUMIF($I403:$I$1455,$A402,E403:E$1455)</f>
        <v>0</v>
      </c>
      <c r="F402" s="483" t="str">
        <f ca="1" t="shared" si="72"/>
        <v/>
      </c>
      <c r="G402" s="22" t="str">
        <f ca="1" t="shared" si="70"/>
        <v>否</v>
      </c>
      <c r="H402" s="492" t="str">
        <f t="shared" si="73"/>
        <v>款</v>
      </c>
      <c r="I402" s="492" t="str">
        <f t="shared" si="74"/>
        <v>204</v>
      </c>
      <c r="J402" s="453"/>
      <c r="K402" s="453"/>
      <c r="L402" s="453"/>
      <c r="M402" s="453"/>
      <c r="N402" s="453"/>
      <c r="O402" s="453"/>
      <c r="P402" s="453"/>
      <c r="Q402" s="453"/>
      <c r="R402" s="453"/>
      <c r="S402" s="453"/>
      <c r="T402" s="450"/>
    </row>
    <row r="403" s="443" customFormat="1" ht="15.75" hidden="1" spans="1:20">
      <c r="A403" s="306" t="s">
        <v>5195</v>
      </c>
      <c r="B403" s="307" t="s">
        <v>598</v>
      </c>
      <c r="C403" s="302">
        <f>SUMIF(表2.2024年公共财政支出决算表!$A$6:$A$1340,A403,表2.2024年公共财政支出决算表!$E$6:$E$1340)</f>
        <v>0</v>
      </c>
      <c r="D403" s="302">
        <f>ROUND(SUMIF('表10-1.政府预算科目明细表'!$A$3:$A$375,A403,'表10-1.政府预算科目明细表'!$C$3:$C$375)/10000,0)</f>
        <v>0</v>
      </c>
      <c r="E403" s="486">
        <f t="shared" ref="E403:E410" si="75">D403-C403</f>
        <v>0</v>
      </c>
      <c r="F403" s="487" t="str">
        <f t="shared" si="72"/>
        <v/>
      </c>
      <c r="G403" s="22" t="str">
        <f t="shared" si="70"/>
        <v>否</v>
      </c>
      <c r="H403" s="488" t="str">
        <f t="shared" si="73"/>
        <v>项</v>
      </c>
      <c r="I403" s="488" t="str">
        <f t="shared" si="74"/>
        <v>20499</v>
      </c>
      <c r="J403" s="229"/>
      <c r="K403" s="229"/>
      <c r="L403" s="229"/>
      <c r="M403" s="449"/>
      <c r="N403" s="449"/>
      <c r="O403" s="449"/>
      <c r="P403" s="449"/>
      <c r="Q403" s="449"/>
      <c r="R403" s="449"/>
      <c r="S403" s="449"/>
      <c r="T403" s="435"/>
    </row>
    <row r="404" s="443" customFormat="1" ht="15.75" hidden="1" spans="1:20">
      <c r="A404" s="306" t="s">
        <v>5197</v>
      </c>
      <c r="B404" s="307" t="s">
        <v>600</v>
      </c>
      <c r="C404" s="302">
        <f>SUMIF(表2.2024年公共财政支出决算表!$A$6:$A$1340,A404,表2.2024年公共财政支出决算表!$E$6:$E$1340)</f>
        <v>0</v>
      </c>
      <c r="D404" s="302">
        <f>ROUND(SUMIF('表10-1.政府预算科目明细表'!$A$3:$A$375,A404,'表10-1.政府预算科目明细表'!$C$3:$C$375)/10000,0)</f>
        <v>0</v>
      </c>
      <c r="E404" s="486">
        <f t="shared" si="75"/>
        <v>0</v>
      </c>
      <c r="F404" s="487" t="str">
        <f t="shared" si="72"/>
        <v/>
      </c>
      <c r="G404" s="22" t="str">
        <f t="shared" si="70"/>
        <v>否</v>
      </c>
      <c r="H404" s="488" t="str">
        <f t="shared" si="73"/>
        <v>项</v>
      </c>
      <c r="I404" s="488" t="str">
        <f t="shared" si="74"/>
        <v>20499</v>
      </c>
      <c r="J404" s="229"/>
      <c r="K404" s="229"/>
      <c r="L404" s="229"/>
      <c r="M404" s="449"/>
      <c r="N404" s="449"/>
      <c r="O404" s="449"/>
      <c r="P404" s="449"/>
      <c r="Q404" s="449"/>
      <c r="R404" s="449"/>
      <c r="S404" s="449"/>
      <c r="T404" s="435"/>
    </row>
    <row r="405" s="454" customFormat="1" ht="25.5" spans="1:20">
      <c r="A405" s="479" t="s">
        <v>5199</v>
      </c>
      <c r="B405" s="480" t="s">
        <v>5200</v>
      </c>
      <c r="C405" s="295">
        <f ca="1">SUMIF($I406:$I$1455,$A405,C406:C$1455)</f>
        <v>46895</v>
      </c>
      <c r="D405" s="295">
        <f>SUMIF($I406:$I$1455,$A405,D406:D$1455)</f>
        <v>48288</v>
      </c>
      <c r="E405" s="295">
        <f ca="1">SUMIF($I406:$I$1455,$A405,E406:E$1455)</f>
        <v>1393</v>
      </c>
      <c r="F405" s="481" t="str">
        <f ca="1" t="shared" si="72"/>
        <v>3.0%</v>
      </c>
      <c r="G405" s="22" t="str">
        <f ca="1" t="shared" si="70"/>
        <v>是</v>
      </c>
      <c r="H405" s="482" t="str">
        <f t="shared" si="73"/>
        <v>类</v>
      </c>
      <c r="I405" s="482">
        <f t="shared" si="74"/>
        <v>0</v>
      </c>
      <c r="J405" s="465"/>
      <c r="K405" s="465"/>
      <c r="L405" s="465"/>
      <c r="M405" s="489">
        <v>1</v>
      </c>
      <c r="N405" s="490">
        <v>46895</v>
      </c>
      <c r="O405" s="465">
        <f ca="1">C405-N405</f>
        <v>0</v>
      </c>
      <c r="P405" s="465"/>
      <c r="Q405" s="465"/>
      <c r="R405" s="465"/>
      <c r="S405" s="465"/>
      <c r="T405" s="491"/>
    </row>
    <row r="406" s="455" customFormat="1" ht="25.5" spans="1:20">
      <c r="A406" s="278" t="s">
        <v>5201</v>
      </c>
      <c r="B406" s="279" t="s">
        <v>604</v>
      </c>
      <c r="C406" s="299">
        <f ca="1">SUMIF($I407:$I$1455,$A406,C407:C$1455)</f>
        <v>845</v>
      </c>
      <c r="D406" s="299">
        <f>SUMIF($I407:$I$1455,$A406,D407:D$1455)</f>
        <v>1062</v>
      </c>
      <c r="E406" s="299">
        <f ca="1">SUMIF($I407:$I$1455,$A406,E407:E$1455)</f>
        <v>217</v>
      </c>
      <c r="F406" s="483" t="str">
        <f ca="1" t="shared" si="72"/>
        <v>25.7%</v>
      </c>
      <c r="G406" s="22" t="str">
        <f ca="1" t="shared" si="70"/>
        <v>是</v>
      </c>
      <c r="H406" s="484" t="str">
        <f t="shared" si="73"/>
        <v>款</v>
      </c>
      <c r="I406" s="484" t="str">
        <f t="shared" si="74"/>
        <v>205</v>
      </c>
      <c r="J406" s="447"/>
      <c r="K406" s="447"/>
      <c r="L406" s="447"/>
      <c r="M406" s="489">
        <v>1</v>
      </c>
      <c r="N406" s="447"/>
      <c r="O406" s="447"/>
      <c r="P406" s="447"/>
      <c r="Q406" s="447"/>
      <c r="R406" s="447"/>
      <c r="S406" s="447"/>
      <c r="T406" s="439"/>
    </row>
    <row r="407" s="70" customFormat="1" ht="25.5" spans="1:20">
      <c r="A407" s="280" t="s">
        <v>5202</v>
      </c>
      <c r="B407" s="281" t="s">
        <v>12</v>
      </c>
      <c r="C407" s="302">
        <f>SUMIF(表2.2024年公共财政支出决算表!$A$6:$A$1340,A407,表2.2024年公共财政支出决算表!$E$6:$E$1340)</f>
        <v>798</v>
      </c>
      <c r="D407" s="302">
        <f>ROUND(SUMIF('表10-1.政府预算科目明细表'!$A$3:$A$375,A407,'表10-1.政府预算科目明细表'!$C$3:$C$375)/10000,0)</f>
        <v>1062</v>
      </c>
      <c r="E407" s="352">
        <f t="shared" si="75"/>
        <v>264</v>
      </c>
      <c r="F407" s="352" t="str">
        <f t="shared" si="72"/>
        <v>33.1%</v>
      </c>
      <c r="G407" s="22" t="str">
        <f t="shared" si="70"/>
        <v>是</v>
      </c>
      <c r="H407" s="485" t="str">
        <f t="shared" si="73"/>
        <v>项</v>
      </c>
      <c r="I407" s="485" t="str">
        <f t="shared" si="74"/>
        <v>20501</v>
      </c>
      <c r="J407" s="229"/>
      <c r="K407" s="229"/>
      <c r="L407" s="229"/>
      <c r="M407" s="489">
        <v>1</v>
      </c>
      <c r="N407" s="229"/>
      <c r="O407" s="229"/>
      <c r="P407" s="229"/>
      <c r="Q407" s="229"/>
      <c r="R407" s="229"/>
      <c r="S407" s="229"/>
      <c r="T407" s="429"/>
    </row>
    <row r="408" s="70" customFormat="1" ht="25.5" spans="1:20">
      <c r="A408" s="280" t="s">
        <v>5203</v>
      </c>
      <c r="B408" s="281" t="s">
        <v>14</v>
      </c>
      <c r="C408" s="302">
        <f>SUMIF(表2.2024年公共财政支出决算表!$A$6:$A$1340,A408,表2.2024年公共财政支出决算表!$E$6:$E$1340)</f>
        <v>47</v>
      </c>
      <c r="D408" s="302">
        <f>ROUND(SUMIF('表10-1.政府预算科目明细表'!$A$3:$A$375,A408,'表10-1.政府预算科目明细表'!$C$3:$C$375)/10000,0)</f>
        <v>0</v>
      </c>
      <c r="E408" s="352">
        <f t="shared" si="75"/>
        <v>-47</v>
      </c>
      <c r="F408" s="352" t="str">
        <f t="shared" si="72"/>
        <v>-100.0%</v>
      </c>
      <c r="G408" s="22" t="str">
        <f t="shared" si="70"/>
        <v>是</v>
      </c>
      <c r="H408" s="485" t="str">
        <f t="shared" si="73"/>
        <v>项</v>
      </c>
      <c r="I408" s="485" t="str">
        <f t="shared" si="74"/>
        <v>20501</v>
      </c>
      <c r="J408" s="229"/>
      <c r="K408" s="229"/>
      <c r="L408" s="229"/>
      <c r="M408" s="489">
        <v>1</v>
      </c>
      <c r="N408" s="229"/>
      <c r="O408" s="229"/>
      <c r="P408" s="229"/>
      <c r="Q408" s="229"/>
      <c r="R408" s="229"/>
      <c r="S408" s="229"/>
      <c r="T408" s="429"/>
    </row>
    <row r="409" s="443" customFormat="1" ht="15.75" hidden="1" spans="1:20">
      <c r="A409" s="306" t="s">
        <v>5204</v>
      </c>
      <c r="B409" s="307" t="s">
        <v>16</v>
      </c>
      <c r="C409" s="302">
        <f>SUMIF(表2.2024年公共财政支出决算表!$A$6:$A$1340,A409,表2.2024年公共财政支出决算表!$E$6:$E$1340)</f>
        <v>0</v>
      </c>
      <c r="D409" s="302">
        <f>ROUND(SUMIF('表10-1.政府预算科目明细表'!$A$3:$A$375,A409,'表10-1.政府预算科目明细表'!$C$3:$C$375)/10000,0)</f>
        <v>0</v>
      </c>
      <c r="E409" s="486">
        <f t="shared" si="75"/>
        <v>0</v>
      </c>
      <c r="F409" s="487" t="str">
        <f t="shared" si="72"/>
        <v/>
      </c>
      <c r="G409" s="22" t="str">
        <f t="shared" si="70"/>
        <v>否</v>
      </c>
      <c r="H409" s="488" t="str">
        <f t="shared" si="73"/>
        <v>项</v>
      </c>
      <c r="I409" s="488" t="str">
        <f t="shared" si="74"/>
        <v>20501</v>
      </c>
      <c r="J409" s="229"/>
      <c r="K409" s="229"/>
      <c r="L409" s="229"/>
      <c r="M409" s="449"/>
      <c r="N409" s="449"/>
      <c r="O409" s="449"/>
      <c r="P409" s="449"/>
      <c r="Q409" s="449"/>
      <c r="R409" s="449"/>
      <c r="S409" s="449"/>
      <c r="T409" s="435"/>
    </row>
    <row r="410" s="443" customFormat="1" ht="15.75" hidden="1" spans="1:20">
      <c r="A410" s="306" t="s">
        <v>5205</v>
      </c>
      <c r="B410" s="307" t="s">
        <v>609</v>
      </c>
      <c r="C410" s="302">
        <f>SUMIF(表2.2024年公共财政支出决算表!$A$6:$A$1340,A410,表2.2024年公共财政支出决算表!$E$6:$E$1340)</f>
        <v>0</v>
      </c>
      <c r="D410" s="302">
        <f>ROUND(SUMIF('表10-1.政府预算科目明细表'!$A$3:$A$375,A410,'表10-1.政府预算科目明细表'!$C$3:$C$375)/10000,0)</f>
        <v>0</v>
      </c>
      <c r="E410" s="486">
        <f t="shared" si="75"/>
        <v>0</v>
      </c>
      <c r="F410" s="487" t="str">
        <f t="shared" si="72"/>
        <v/>
      </c>
      <c r="G410" s="22" t="str">
        <f t="shared" si="70"/>
        <v>否</v>
      </c>
      <c r="H410" s="488" t="str">
        <f t="shared" si="73"/>
        <v>项</v>
      </c>
      <c r="I410" s="488" t="str">
        <f t="shared" si="74"/>
        <v>20501</v>
      </c>
      <c r="J410" s="229"/>
      <c r="K410" s="229"/>
      <c r="L410" s="229"/>
      <c r="M410" s="449"/>
      <c r="N410" s="449"/>
      <c r="O410" s="449"/>
      <c r="P410" s="449"/>
      <c r="Q410" s="449"/>
      <c r="R410" s="449"/>
      <c r="S410" s="449"/>
      <c r="T410" s="435"/>
    </row>
    <row r="411" s="456" customFormat="1" ht="25.5" spans="1:20">
      <c r="A411" s="278" t="s">
        <v>5207</v>
      </c>
      <c r="B411" s="279" t="s">
        <v>611</v>
      </c>
      <c r="C411" s="299">
        <f ca="1">SUMIF($I412:$I$1455,$A411,C412:C$1455)</f>
        <v>43575</v>
      </c>
      <c r="D411" s="299">
        <f>SUMIF($I412:$I$1455,$A411,D412:D$1455)</f>
        <v>45313</v>
      </c>
      <c r="E411" s="299">
        <f ca="1">SUMIF($I412:$I$1455,$A411,E412:E$1455)</f>
        <v>1738</v>
      </c>
      <c r="F411" s="483" t="str">
        <f ca="1" t="shared" si="72"/>
        <v>4.0%</v>
      </c>
      <c r="G411" s="22" t="str">
        <f ca="1" t="shared" si="70"/>
        <v>是</v>
      </c>
      <c r="H411" s="484" t="str">
        <f t="shared" si="73"/>
        <v>款</v>
      </c>
      <c r="I411" s="484" t="str">
        <f t="shared" si="74"/>
        <v>205</v>
      </c>
      <c r="J411" s="457"/>
      <c r="K411" s="457"/>
      <c r="L411" s="457"/>
      <c r="M411" s="489">
        <v>1</v>
      </c>
      <c r="N411" s="457"/>
      <c r="O411" s="457"/>
      <c r="P411" s="457"/>
      <c r="Q411" s="457"/>
      <c r="R411" s="457"/>
      <c r="S411" s="457"/>
      <c r="T411" s="437"/>
    </row>
    <row r="412" s="70" customFormat="1" ht="25.5" spans="1:20">
      <c r="A412" s="280" t="s">
        <v>5208</v>
      </c>
      <c r="B412" s="281" t="s">
        <v>612</v>
      </c>
      <c r="C412" s="302">
        <f>SUMIF(表2.2024年公共财政支出决算表!$A$6:$A$1340,A412,表2.2024年公共财政支出决算表!$E$6:$E$1340)</f>
        <v>2067</v>
      </c>
      <c r="D412" s="302">
        <f>ROUND(SUMIF('表10-1.政府预算科目明细表'!$A$3:$A$375,A412,'表10-1.政府预算科目明细表'!$C$3:$C$375)/10000,0)</f>
        <v>2552</v>
      </c>
      <c r="E412" s="352">
        <f t="shared" ref="E412:E417" si="76">D412-C412</f>
        <v>485</v>
      </c>
      <c r="F412" s="352" t="str">
        <f t="shared" si="72"/>
        <v>23.5%</v>
      </c>
      <c r="G412" s="22" t="str">
        <f t="shared" si="70"/>
        <v>是</v>
      </c>
      <c r="H412" s="485" t="str">
        <f t="shared" si="73"/>
        <v>项</v>
      </c>
      <c r="I412" s="485" t="str">
        <f t="shared" si="74"/>
        <v>20502</v>
      </c>
      <c r="J412" s="229"/>
      <c r="K412" s="229"/>
      <c r="L412" s="229"/>
      <c r="M412" s="489">
        <v>1</v>
      </c>
      <c r="N412" s="229"/>
      <c r="O412" s="229"/>
      <c r="P412" s="229"/>
      <c r="Q412" s="229"/>
      <c r="R412" s="229"/>
      <c r="S412" s="229"/>
      <c r="T412" s="429"/>
    </row>
    <row r="413" s="70" customFormat="1" ht="25.5" spans="1:20">
      <c r="A413" s="280" t="s">
        <v>5209</v>
      </c>
      <c r="B413" s="281" t="s">
        <v>614</v>
      </c>
      <c r="C413" s="302">
        <f>SUMIF(表2.2024年公共财政支出决算表!$A$6:$A$1340,A413,表2.2024年公共财政支出决算表!$E$6:$E$1340)</f>
        <v>22568</v>
      </c>
      <c r="D413" s="302">
        <f>ROUND(SUMIF('表10-1.政府预算科目明细表'!$A$3:$A$375,A413,'表10-1.政府预算科目明细表'!$C$3:$C$375)/10000,0)</f>
        <v>22681</v>
      </c>
      <c r="E413" s="352">
        <f t="shared" si="76"/>
        <v>113</v>
      </c>
      <c r="F413" s="352" t="str">
        <f t="shared" si="72"/>
        <v>0.5%</v>
      </c>
      <c r="G413" s="22" t="str">
        <f t="shared" si="70"/>
        <v>是</v>
      </c>
      <c r="H413" s="485" t="str">
        <f t="shared" si="73"/>
        <v>项</v>
      </c>
      <c r="I413" s="485" t="str">
        <f t="shared" si="74"/>
        <v>20502</v>
      </c>
      <c r="J413" s="229"/>
      <c r="K413" s="229"/>
      <c r="L413" s="229"/>
      <c r="M413" s="489">
        <v>1</v>
      </c>
      <c r="N413" s="229"/>
      <c r="O413" s="229"/>
      <c r="P413" s="229"/>
      <c r="Q413" s="229"/>
      <c r="R413" s="229"/>
      <c r="S413" s="229"/>
      <c r="T413" s="429"/>
    </row>
    <row r="414" s="70" customFormat="1" ht="25.5" spans="1:20">
      <c r="A414" s="280" t="s">
        <v>5210</v>
      </c>
      <c r="B414" s="281" t="s">
        <v>616</v>
      </c>
      <c r="C414" s="302">
        <f>SUMIF(表2.2024年公共财政支出决算表!$A$6:$A$1340,A414,表2.2024年公共财政支出决算表!$E$6:$E$1340)</f>
        <v>11895</v>
      </c>
      <c r="D414" s="302">
        <f>ROUND(SUMIF('表10-1.政府预算科目明细表'!$A$3:$A$375,A414,'表10-1.政府预算科目明细表'!$C$3:$C$375)/10000,0)</f>
        <v>13004</v>
      </c>
      <c r="E414" s="352">
        <f t="shared" si="76"/>
        <v>1109</v>
      </c>
      <c r="F414" s="352" t="str">
        <f t="shared" si="72"/>
        <v>9.3%</v>
      </c>
      <c r="G414" s="22" t="str">
        <f t="shared" si="70"/>
        <v>是</v>
      </c>
      <c r="H414" s="485" t="str">
        <f t="shared" si="73"/>
        <v>项</v>
      </c>
      <c r="I414" s="485" t="str">
        <f t="shared" si="74"/>
        <v>20502</v>
      </c>
      <c r="J414" s="229"/>
      <c r="K414" s="229"/>
      <c r="L414" s="229"/>
      <c r="M414" s="489">
        <v>1</v>
      </c>
      <c r="N414" s="229"/>
      <c r="O414" s="229"/>
      <c r="P414" s="229"/>
      <c r="Q414" s="229"/>
      <c r="R414" s="229"/>
      <c r="S414" s="229"/>
      <c r="T414" s="429"/>
    </row>
    <row r="415" s="70" customFormat="1" ht="25.5" spans="1:20">
      <c r="A415" s="280" t="s">
        <v>5211</v>
      </c>
      <c r="B415" s="281" t="s">
        <v>618</v>
      </c>
      <c r="C415" s="302">
        <f>SUMIF(表2.2024年公共财政支出决算表!$A$6:$A$1340,A415,表2.2024年公共财政支出决算表!$E$6:$E$1340)</f>
        <v>7045</v>
      </c>
      <c r="D415" s="302">
        <f>ROUND(SUMIF('表10-1.政府预算科目明细表'!$A$3:$A$375,A415,'表10-1.政府预算科目明细表'!$C$3:$C$375)/10000,0)</f>
        <v>7076</v>
      </c>
      <c r="E415" s="352">
        <f t="shared" si="76"/>
        <v>31</v>
      </c>
      <c r="F415" s="352" t="str">
        <f t="shared" si="72"/>
        <v>0.4%</v>
      </c>
      <c r="G415" s="22" t="str">
        <f t="shared" si="70"/>
        <v>是</v>
      </c>
      <c r="H415" s="485" t="str">
        <f t="shared" si="73"/>
        <v>项</v>
      </c>
      <c r="I415" s="485" t="str">
        <f t="shared" si="74"/>
        <v>20502</v>
      </c>
      <c r="J415" s="229"/>
      <c r="K415" s="229"/>
      <c r="L415" s="229"/>
      <c r="M415" s="489">
        <v>1</v>
      </c>
      <c r="N415" s="229"/>
      <c r="O415" s="229"/>
      <c r="P415" s="229"/>
      <c r="Q415" s="229"/>
      <c r="R415" s="229"/>
      <c r="S415" s="229"/>
      <c r="T415" s="429"/>
    </row>
    <row r="416" s="443" customFormat="1" ht="15.75" hidden="1" spans="1:20">
      <c r="A416" s="306" t="s">
        <v>5212</v>
      </c>
      <c r="B416" s="307" t="s">
        <v>620</v>
      </c>
      <c r="C416" s="302">
        <f>SUMIF(表2.2024年公共财政支出决算表!$A$6:$A$1340,A416,表2.2024年公共财政支出决算表!$E$6:$E$1340)</f>
        <v>0</v>
      </c>
      <c r="D416" s="302">
        <f>ROUND(SUMIF('表10-1.政府预算科目明细表'!$A$3:$A$375,A416,'表10-1.政府预算科目明细表'!$C$3:$C$375)/10000,0)</f>
        <v>0</v>
      </c>
      <c r="E416" s="486">
        <f t="shared" si="76"/>
        <v>0</v>
      </c>
      <c r="F416" s="487" t="str">
        <f t="shared" si="72"/>
        <v/>
      </c>
      <c r="G416" s="22" t="str">
        <f t="shared" si="70"/>
        <v>否</v>
      </c>
      <c r="H416" s="488" t="str">
        <f t="shared" si="73"/>
        <v>项</v>
      </c>
      <c r="I416" s="488" t="str">
        <f t="shared" si="74"/>
        <v>20502</v>
      </c>
      <c r="J416" s="229"/>
      <c r="K416" s="229"/>
      <c r="L416" s="229"/>
      <c r="M416" s="449"/>
      <c r="N416" s="449"/>
      <c r="O416" s="449"/>
      <c r="P416" s="449"/>
      <c r="Q416" s="449"/>
      <c r="R416" s="449"/>
      <c r="S416" s="449"/>
      <c r="T416" s="435"/>
    </row>
    <row r="417" s="441" customFormat="1" ht="21.75" hidden="1" spans="1:20">
      <c r="A417" s="306" t="s">
        <v>5214</v>
      </c>
      <c r="B417" s="307" t="s">
        <v>622</v>
      </c>
      <c r="C417" s="302">
        <f>SUMIF(表2.2024年公共财政支出决算表!$A$6:$A$1340,A417,表2.2024年公共财政支出决算表!$E$6:$E$1340)</f>
        <v>0</v>
      </c>
      <c r="D417" s="302">
        <f>ROUND(SUMIF('表10-1.政府预算科目明细表'!$A$3:$A$375,A417,'表10-1.政府预算科目明细表'!$C$3:$C$375)/10000,0)</f>
        <v>0</v>
      </c>
      <c r="E417" s="486">
        <f t="shared" si="76"/>
        <v>0</v>
      </c>
      <c r="F417" s="487" t="str">
        <f t="shared" si="72"/>
        <v/>
      </c>
      <c r="G417" s="22" t="str">
        <f t="shared" si="70"/>
        <v>否</v>
      </c>
      <c r="H417" s="488" t="str">
        <f t="shared" si="73"/>
        <v>项</v>
      </c>
      <c r="I417" s="488" t="str">
        <f t="shared" si="74"/>
        <v>20502</v>
      </c>
      <c r="J417" s="229"/>
      <c r="K417" s="229"/>
      <c r="L417" s="229"/>
      <c r="M417" s="497">
        <v>1</v>
      </c>
      <c r="N417" s="452"/>
      <c r="O417" s="452"/>
      <c r="P417" s="452"/>
      <c r="Q417" s="452"/>
      <c r="R417" s="452"/>
      <c r="S417" s="452"/>
      <c r="T417" s="438"/>
    </row>
    <row r="418" s="455" customFormat="1" ht="25.5" spans="1:20">
      <c r="A418" s="278" t="s">
        <v>5216</v>
      </c>
      <c r="B418" s="279" t="s">
        <v>624</v>
      </c>
      <c r="C418" s="299">
        <f ca="1">SUMIF($I419:$I$1455,$A418,C419:C$1455)</f>
        <v>1291</v>
      </c>
      <c r="D418" s="299">
        <f>SUMIF($I419:$I$1455,$A418,D419:D$1455)</f>
        <v>1412</v>
      </c>
      <c r="E418" s="299">
        <f ca="1">SUMIF($I419:$I$1455,$A418,E419:E$1455)</f>
        <v>121</v>
      </c>
      <c r="F418" s="483" t="str">
        <f ca="1" t="shared" si="72"/>
        <v>9.4%</v>
      </c>
      <c r="G418" s="22" t="str">
        <f ca="1" t="shared" si="70"/>
        <v>是</v>
      </c>
      <c r="H418" s="484" t="str">
        <f t="shared" si="73"/>
        <v>款</v>
      </c>
      <c r="I418" s="484" t="str">
        <f t="shared" si="74"/>
        <v>205</v>
      </c>
      <c r="J418" s="447"/>
      <c r="K418" s="447"/>
      <c r="L418" s="447"/>
      <c r="M418" s="489">
        <v>1</v>
      </c>
      <c r="N418" s="447"/>
      <c r="O418" s="447"/>
      <c r="P418" s="447"/>
      <c r="Q418" s="447"/>
      <c r="R418" s="447"/>
      <c r="S418" s="447"/>
      <c r="T418" s="439"/>
    </row>
    <row r="419" s="443" customFormat="1" ht="15.75" hidden="1" spans="1:20">
      <c r="A419" s="306" t="s">
        <v>5217</v>
      </c>
      <c r="B419" s="307" t="s">
        <v>626</v>
      </c>
      <c r="C419" s="302">
        <f>SUMIF(表2.2024年公共财政支出决算表!$A$6:$A$1340,A419,表2.2024年公共财政支出决算表!$E$6:$E$1340)</f>
        <v>0</v>
      </c>
      <c r="D419" s="302">
        <f>ROUND(SUMIF('表10-1.政府预算科目明细表'!$A$3:$A$375,A419,'表10-1.政府预算科目明细表'!$C$3:$C$375)/10000,0)</f>
        <v>0</v>
      </c>
      <c r="E419" s="486">
        <f t="shared" ref="E419:E423" si="77">D419-C419</f>
        <v>0</v>
      </c>
      <c r="F419" s="487" t="str">
        <f t="shared" si="72"/>
        <v/>
      </c>
      <c r="G419" s="22" t="str">
        <f t="shared" si="70"/>
        <v>否</v>
      </c>
      <c r="H419" s="488" t="str">
        <f t="shared" si="73"/>
        <v>项</v>
      </c>
      <c r="I419" s="488" t="str">
        <f t="shared" si="74"/>
        <v>20503</v>
      </c>
      <c r="J419" s="229"/>
      <c r="K419" s="229"/>
      <c r="L419" s="229"/>
      <c r="M419" s="449"/>
      <c r="N419" s="449"/>
      <c r="O419" s="449"/>
      <c r="P419" s="449"/>
      <c r="Q419" s="449"/>
      <c r="R419" s="449"/>
      <c r="S419" s="449"/>
      <c r="T419" s="435"/>
    </row>
    <row r="420" s="70" customFormat="1" ht="25.5" spans="1:20">
      <c r="A420" s="280" t="s">
        <v>5219</v>
      </c>
      <c r="B420" s="281" t="s">
        <v>628</v>
      </c>
      <c r="C420" s="302">
        <f>SUMIF(表2.2024年公共财政支出决算表!$A$6:$A$1340,A420,表2.2024年公共财政支出决算表!$E$6:$E$1340)</f>
        <v>1291</v>
      </c>
      <c r="D420" s="302">
        <f>ROUND(SUMIF('表10-1.政府预算科目明细表'!$A$3:$A$375,A420,'表10-1.政府预算科目明细表'!$C$3:$C$375)/10000,0)</f>
        <v>1412</v>
      </c>
      <c r="E420" s="352">
        <f t="shared" si="77"/>
        <v>121</v>
      </c>
      <c r="F420" s="352" t="str">
        <f t="shared" si="72"/>
        <v>9.4%</v>
      </c>
      <c r="G420" s="22" t="str">
        <f t="shared" si="70"/>
        <v>是</v>
      </c>
      <c r="H420" s="485" t="str">
        <f t="shared" si="73"/>
        <v>项</v>
      </c>
      <c r="I420" s="485" t="str">
        <f t="shared" si="74"/>
        <v>20503</v>
      </c>
      <c r="J420" s="229"/>
      <c r="K420" s="229"/>
      <c r="L420" s="229"/>
      <c r="M420" s="489">
        <v>1</v>
      </c>
      <c r="N420" s="229"/>
      <c r="O420" s="229"/>
      <c r="P420" s="229"/>
      <c r="Q420" s="229"/>
      <c r="R420" s="229"/>
      <c r="S420" s="229"/>
      <c r="T420" s="429"/>
    </row>
    <row r="421" s="441" customFormat="1" ht="15.75" hidden="1" spans="1:20">
      <c r="A421" s="306" t="s">
        <v>5220</v>
      </c>
      <c r="B421" s="307" t="s">
        <v>630</v>
      </c>
      <c r="C421" s="302">
        <f>SUMIF(表2.2024年公共财政支出决算表!$A$6:$A$1340,A421,表2.2024年公共财政支出决算表!$E$6:$E$1340)</f>
        <v>0</v>
      </c>
      <c r="D421" s="302">
        <f>ROUND(SUMIF('表10-1.政府预算科目明细表'!$A$3:$A$375,A421,'表10-1.政府预算科目明细表'!$C$3:$C$375)/10000,0)</f>
        <v>0</v>
      </c>
      <c r="E421" s="486">
        <f t="shared" si="77"/>
        <v>0</v>
      </c>
      <c r="F421" s="487" t="str">
        <f t="shared" si="72"/>
        <v/>
      </c>
      <c r="G421" s="22" t="str">
        <f t="shared" si="70"/>
        <v>否</v>
      </c>
      <c r="H421" s="488" t="str">
        <f t="shared" si="73"/>
        <v>项</v>
      </c>
      <c r="I421" s="488" t="str">
        <f t="shared" si="74"/>
        <v>20503</v>
      </c>
      <c r="J421" s="229"/>
      <c r="K421" s="229"/>
      <c r="L421" s="229"/>
      <c r="M421" s="452"/>
      <c r="N421" s="452"/>
      <c r="O421" s="452"/>
      <c r="P421" s="452"/>
      <c r="Q421" s="452"/>
      <c r="R421" s="452"/>
      <c r="S421" s="452"/>
      <c r="T421" s="438"/>
    </row>
    <row r="422" s="435" customFormat="1" ht="15.75" hidden="1" spans="1:19">
      <c r="A422" s="306" t="s">
        <v>5222</v>
      </c>
      <c r="B422" s="307" t="s">
        <v>632</v>
      </c>
      <c r="C422" s="302">
        <f>SUMIF(表2.2024年公共财政支出决算表!$A$6:$A$1340,A422,表2.2024年公共财政支出决算表!$E$6:$E$1340)</f>
        <v>0</v>
      </c>
      <c r="D422" s="302">
        <f>ROUND(SUMIF('表10-1.政府预算科目明细表'!$A$3:$A$375,A422,'表10-1.政府预算科目明细表'!$C$3:$C$375)/10000,0)</f>
        <v>0</v>
      </c>
      <c r="E422" s="486">
        <f t="shared" si="77"/>
        <v>0</v>
      </c>
      <c r="F422" s="487" t="str">
        <f t="shared" si="72"/>
        <v/>
      </c>
      <c r="G422" s="22" t="str">
        <f t="shared" si="70"/>
        <v>否</v>
      </c>
      <c r="H422" s="488" t="str">
        <f t="shared" si="73"/>
        <v>项</v>
      </c>
      <c r="I422" s="488" t="str">
        <f t="shared" si="74"/>
        <v>20503</v>
      </c>
      <c r="J422" s="229"/>
      <c r="K422" s="229"/>
      <c r="L422" s="229"/>
      <c r="M422" s="449"/>
      <c r="N422" s="449"/>
      <c r="O422" s="449"/>
      <c r="P422" s="449"/>
      <c r="Q422" s="449"/>
      <c r="R422" s="449"/>
      <c r="S422" s="449"/>
    </row>
    <row r="423" s="441" customFormat="1" ht="15.75" hidden="1" spans="1:20">
      <c r="A423" s="306" t="s">
        <v>5224</v>
      </c>
      <c r="B423" s="307" t="s">
        <v>634</v>
      </c>
      <c r="C423" s="302">
        <f>SUMIF(表2.2024年公共财政支出决算表!$A$6:$A$1340,A423,表2.2024年公共财政支出决算表!$E$6:$E$1340)</f>
        <v>0</v>
      </c>
      <c r="D423" s="302">
        <f>ROUND(SUMIF('表10-1.政府预算科目明细表'!$A$3:$A$375,A423,'表10-1.政府预算科目明细表'!$C$3:$C$375)/10000,0)</f>
        <v>0</v>
      </c>
      <c r="E423" s="486">
        <f t="shared" si="77"/>
        <v>0</v>
      </c>
      <c r="F423" s="487" t="str">
        <f t="shared" si="72"/>
        <v/>
      </c>
      <c r="G423" s="22" t="str">
        <f t="shared" si="70"/>
        <v>否</v>
      </c>
      <c r="H423" s="488" t="str">
        <f t="shared" si="73"/>
        <v>项</v>
      </c>
      <c r="I423" s="488" t="str">
        <f t="shared" si="74"/>
        <v>20503</v>
      </c>
      <c r="J423" s="229"/>
      <c r="K423" s="229"/>
      <c r="L423" s="229"/>
      <c r="M423" s="452"/>
      <c r="N423" s="452"/>
      <c r="O423" s="452"/>
      <c r="P423" s="452"/>
      <c r="Q423" s="452"/>
      <c r="R423" s="452"/>
      <c r="S423" s="452"/>
      <c r="T423" s="438"/>
    </row>
    <row r="424" s="453" customFormat="1" ht="15.75" hidden="1" spans="1:26">
      <c r="A424" s="269" t="s">
        <v>5226</v>
      </c>
      <c r="B424" s="270" t="s">
        <v>636</v>
      </c>
      <c r="C424" s="299">
        <f ca="1">SUMIF($I425:$I$1455,$A424,C425:C$1455)</f>
        <v>0</v>
      </c>
      <c r="D424" s="299">
        <f>SUMIF($I425:$I$1455,$A424,D425:D$1455)</f>
        <v>0</v>
      </c>
      <c r="E424" s="299">
        <f ca="1">SUMIF($I425:$I$1455,$A424,E425:E$1455)</f>
        <v>0</v>
      </c>
      <c r="F424" s="483" t="str">
        <f ca="1" t="shared" si="72"/>
        <v/>
      </c>
      <c r="G424" s="22" t="str">
        <f ca="1" t="shared" si="70"/>
        <v>否</v>
      </c>
      <c r="H424" s="492" t="str">
        <f t="shared" si="73"/>
        <v>款</v>
      </c>
      <c r="I424" s="492" t="str">
        <f t="shared" si="74"/>
        <v>205</v>
      </c>
      <c r="T424" s="450"/>
      <c r="U424" s="450"/>
      <c r="V424" s="450"/>
      <c r="W424" s="450"/>
      <c r="X424" s="450"/>
      <c r="Y424" s="450"/>
      <c r="Z424" s="450"/>
    </row>
    <row r="425" s="452" customFormat="1" ht="15.75" hidden="1" spans="1:26">
      <c r="A425" s="306" t="s">
        <v>5228</v>
      </c>
      <c r="B425" s="307" t="s">
        <v>638</v>
      </c>
      <c r="C425" s="302">
        <f>SUMIF(表2.2024年公共财政支出决算表!$A$6:$A$1340,A425,表2.2024年公共财政支出决算表!$E$6:$E$1340)</f>
        <v>0</v>
      </c>
      <c r="D425" s="302">
        <f>ROUND(SUMIF('表10-1.政府预算科目明细表'!$A$3:$A$375,A425,'表10-1.政府预算科目明细表'!$C$3:$C$375)/10000,0)</f>
        <v>0</v>
      </c>
      <c r="E425" s="486">
        <f t="shared" ref="E425:E429" si="78">D425-C425</f>
        <v>0</v>
      </c>
      <c r="F425" s="487" t="str">
        <f t="shared" si="72"/>
        <v/>
      </c>
      <c r="G425" s="22" t="str">
        <f t="shared" si="70"/>
        <v>否</v>
      </c>
      <c r="H425" s="488" t="str">
        <f t="shared" si="73"/>
        <v>项</v>
      </c>
      <c r="I425" s="488" t="str">
        <f t="shared" si="74"/>
        <v>20504</v>
      </c>
      <c r="J425" s="229"/>
      <c r="K425" s="229"/>
      <c r="L425" s="229"/>
      <c r="T425" s="438"/>
      <c r="U425" s="438"/>
      <c r="V425" s="438"/>
      <c r="W425" s="438"/>
      <c r="X425" s="438"/>
      <c r="Y425" s="438"/>
      <c r="Z425" s="438"/>
    </row>
    <row r="426" s="449" customFormat="1" ht="15.75" hidden="1" spans="1:26">
      <c r="A426" s="306" t="s">
        <v>5230</v>
      </c>
      <c r="B426" s="307" t="s">
        <v>640</v>
      </c>
      <c r="C426" s="302">
        <f>SUMIF(表2.2024年公共财政支出决算表!$A$6:$A$1340,A426,表2.2024年公共财政支出决算表!$E$6:$E$1340)</f>
        <v>0</v>
      </c>
      <c r="D426" s="302">
        <f>ROUND(SUMIF('表10-1.政府预算科目明细表'!$A$3:$A$375,A426,'表10-1.政府预算科目明细表'!$C$3:$C$375)/10000,0)</f>
        <v>0</v>
      </c>
      <c r="E426" s="486">
        <f t="shared" si="78"/>
        <v>0</v>
      </c>
      <c r="F426" s="487" t="str">
        <f t="shared" si="72"/>
        <v/>
      </c>
      <c r="G426" s="22" t="str">
        <f t="shared" si="70"/>
        <v>否</v>
      </c>
      <c r="H426" s="488" t="str">
        <f t="shared" si="73"/>
        <v>项</v>
      </c>
      <c r="I426" s="488" t="str">
        <f t="shared" si="74"/>
        <v>20504</v>
      </c>
      <c r="J426" s="229"/>
      <c r="K426" s="229"/>
      <c r="L426" s="229"/>
      <c r="T426" s="435"/>
      <c r="U426" s="435"/>
      <c r="V426" s="435"/>
      <c r="W426" s="435"/>
      <c r="X426" s="435"/>
      <c r="Y426" s="435"/>
      <c r="Z426" s="435"/>
    </row>
    <row r="427" s="449" customFormat="1" ht="15.75" hidden="1" spans="1:26">
      <c r="A427" s="306" t="s">
        <v>5232</v>
      </c>
      <c r="B427" s="307" t="s">
        <v>641</v>
      </c>
      <c r="C427" s="302">
        <f>SUMIF(表2.2024年公共财政支出决算表!$A$6:$A$1340,A427,表2.2024年公共财政支出决算表!$E$6:$E$1340)</f>
        <v>0</v>
      </c>
      <c r="D427" s="302">
        <f>ROUND(SUMIF('表10-1.政府预算科目明细表'!$A$3:$A$375,A427,'表10-1.政府预算科目明细表'!$C$3:$C$375)/10000,0)</f>
        <v>0</v>
      </c>
      <c r="E427" s="486">
        <f t="shared" si="78"/>
        <v>0</v>
      </c>
      <c r="F427" s="487" t="str">
        <f t="shared" si="72"/>
        <v/>
      </c>
      <c r="G427" s="22" t="str">
        <f t="shared" si="70"/>
        <v>否</v>
      </c>
      <c r="H427" s="488" t="str">
        <f t="shared" si="73"/>
        <v>项</v>
      </c>
      <c r="I427" s="488" t="str">
        <f t="shared" si="74"/>
        <v>20504</v>
      </c>
      <c r="J427" s="229"/>
      <c r="K427" s="229"/>
      <c r="L427" s="229"/>
      <c r="T427" s="435"/>
      <c r="U427" s="435"/>
      <c r="V427" s="435"/>
      <c r="W427" s="435"/>
      <c r="X427" s="435"/>
      <c r="Y427" s="435"/>
      <c r="Z427" s="435"/>
    </row>
    <row r="428" s="449" customFormat="1" ht="15.75" hidden="1" spans="1:26">
      <c r="A428" s="306" t="s">
        <v>5234</v>
      </c>
      <c r="B428" s="307" t="s">
        <v>643</v>
      </c>
      <c r="C428" s="302">
        <f>SUMIF(表2.2024年公共财政支出决算表!$A$6:$A$1340,A428,表2.2024年公共财政支出决算表!$E$6:$E$1340)</f>
        <v>0</v>
      </c>
      <c r="D428" s="302">
        <f>ROUND(SUMIF('表10-1.政府预算科目明细表'!$A$3:$A$375,A428,'表10-1.政府预算科目明细表'!$C$3:$C$375)/10000,0)</f>
        <v>0</v>
      </c>
      <c r="E428" s="486">
        <f t="shared" si="78"/>
        <v>0</v>
      </c>
      <c r="F428" s="487" t="str">
        <f t="shared" si="72"/>
        <v/>
      </c>
      <c r="G428" s="22" t="str">
        <f t="shared" si="70"/>
        <v>否</v>
      </c>
      <c r="H428" s="488" t="str">
        <f t="shared" si="73"/>
        <v>项</v>
      </c>
      <c r="I428" s="488" t="str">
        <f t="shared" si="74"/>
        <v>20504</v>
      </c>
      <c r="J428" s="229"/>
      <c r="K428" s="229"/>
      <c r="L428" s="229"/>
      <c r="T428" s="435"/>
      <c r="U428" s="435"/>
      <c r="V428" s="435"/>
      <c r="W428" s="435"/>
      <c r="X428" s="435"/>
      <c r="Y428" s="435"/>
      <c r="Z428" s="435"/>
    </row>
    <row r="429" s="452" customFormat="1" ht="15.75" hidden="1" spans="1:26">
      <c r="A429" s="306" t="s">
        <v>5236</v>
      </c>
      <c r="B429" s="307" t="s">
        <v>645</v>
      </c>
      <c r="C429" s="302">
        <f>SUMIF(表2.2024年公共财政支出决算表!$A$6:$A$1340,A429,表2.2024年公共财政支出决算表!$E$6:$E$1340)</f>
        <v>0</v>
      </c>
      <c r="D429" s="302">
        <f>ROUND(SUMIF('表10-1.政府预算科目明细表'!$A$3:$A$375,A429,'表10-1.政府预算科目明细表'!$C$3:$C$375)/10000,0)</f>
        <v>0</v>
      </c>
      <c r="E429" s="486">
        <f t="shared" si="78"/>
        <v>0</v>
      </c>
      <c r="F429" s="487" t="str">
        <f t="shared" si="72"/>
        <v/>
      </c>
      <c r="G429" s="22" t="str">
        <f t="shared" si="70"/>
        <v>否</v>
      </c>
      <c r="H429" s="488" t="str">
        <f t="shared" si="73"/>
        <v>项</v>
      </c>
      <c r="I429" s="488" t="str">
        <f t="shared" si="74"/>
        <v>20504</v>
      </c>
      <c r="J429" s="229"/>
      <c r="K429" s="229"/>
      <c r="L429" s="229"/>
      <c r="T429" s="438"/>
      <c r="U429" s="438"/>
      <c r="V429" s="438"/>
      <c r="W429" s="438"/>
      <c r="X429" s="438"/>
      <c r="Y429" s="438"/>
      <c r="Z429" s="438"/>
    </row>
    <row r="430" s="453" customFormat="1" ht="15.75" hidden="1" spans="1:26">
      <c r="A430" s="269" t="s">
        <v>5238</v>
      </c>
      <c r="B430" s="270" t="s">
        <v>647</v>
      </c>
      <c r="C430" s="299">
        <f ca="1">SUMIF($I431:$I$1455,$A430,C431:C$1455)</f>
        <v>0</v>
      </c>
      <c r="D430" s="299">
        <f>SUMIF($I431:$I$1455,$A430,D431:D$1455)</f>
        <v>0</v>
      </c>
      <c r="E430" s="299">
        <f ca="1">SUMIF($I431:$I$1455,$A430,E431:E$1455)</f>
        <v>0</v>
      </c>
      <c r="F430" s="483" t="str">
        <f ca="1" t="shared" si="72"/>
        <v/>
      </c>
      <c r="G430" s="22" t="str">
        <f ca="1" t="shared" si="70"/>
        <v>否</v>
      </c>
      <c r="H430" s="492" t="str">
        <f t="shared" si="73"/>
        <v>款</v>
      </c>
      <c r="I430" s="492" t="str">
        <f t="shared" si="74"/>
        <v>205</v>
      </c>
      <c r="T430" s="450"/>
      <c r="U430" s="450"/>
      <c r="V430" s="450"/>
      <c r="W430" s="450"/>
      <c r="X430" s="450"/>
      <c r="Y430" s="450"/>
      <c r="Z430" s="450"/>
    </row>
    <row r="431" s="449" customFormat="1" ht="15.75" hidden="1" spans="1:26">
      <c r="A431" s="306" t="s">
        <v>5240</v>
      </c>
      <c r="B431" s="307" t="s">
        <v>649</v>
      </c>
      <c r="C431" s="302">
        <f>SUMIF(表2.2024年公共财政支出决算表!$A$6:$A$1340,A431,表2.2024年公共财政支出决算表!$E$6:$E$1340)</f>
        <v>0</v>
      </c>
      <c r="D431" s="302">
        <f>ROUND(SUMIF('表10-1.政府预算科目明细表'!$A$3:$A$375,A431,'表10-1.政府预算科目明细表'!$C$3:$C$375)/10000,0)</f>
        <v>0</v>
      </c>
      <c r="E431" s="486">
        <f t="shared" ref="E431:E433" si="79">D431-C431</f>
        <v>0</v>
      </c>
      <c r="F431" s="487" t="str">
        <f t="shared" si="72"/>
        <v/>
      </c>
      <c r="G431" s="22" t="str">
        <f t="shared" si="70"/>
        <v>否</v>
      </c>
      <c r="H431" s="488" t="str">
        <f t="shared" si="73"/>
        <v>项</v>
      </c>
      <c r="I431" s="488" t="str">
        <f t="shared" si="74"/>
        <v>20505</v>
      </c>
      <c r="J431" s="229"/>
      <c r="K431" s="229"/>
      <c r="L431" s="229"/>
      <c r="T431" s="435"/>
      <c r="U431" s="435"/>
      <c r="V431" s="435"/>
      <c r="W431" s="435"/>
      <c r="X431" s="435"/>
      <c r="Y431" s="435"/>
      <c r="Z431" s="435"/>
    </row>
    <row r="432" s="449" customFormat="1" ht="15.75" hidden="1" spans="1:26">
      <c r="A432" s="306" t="s">
        <v>5242</v>
      </c>
      <c r="B432" s="307" t="s">
        <v>651</v>
      </c>
      <c r="C432" s="302">
        <f>SUMIF(表2.2024年公共财政支出决算表!$A$6:$A$1340,A432,表2.2024年公共财政支出决算表!$E$6:$E$1340)</f>
        <v>0</v>
      </c>
      <c r="D432" s="302">
        <f>ROUND(SUMIF('表10-1.政府预算科目明细表'!$A$3:$A$375,A432,'表10-1.政府预算科目明细表'!$C$3:$C$375)/10000,0)</f>
        <v>0</v>
      </c>
      <c r="E432" s="486">
        <f t="shared" si="79"/>
        <v>0</v>
      </c>
      <c r="F432" s="487" t="str">
        <f t="shared" si="72"/>
        <v/>
      </c>
      <c r="G432" s="22" t="str">
        <f t="shared" si="70"/>
        <v>否</v>
      </c>
      <c r="H432" s="488" t="str">
        <f t="shared" si="73"/>
        <v>项</v>
      </c>
      <c r="I432" s="488" t="str">
        <f t="shared" si="74"/>
        <v>20505</v>
      </c>
      <c r="J432" s="229"/>
      <c r="K432" s="229"/>
      <c r="L432" s="229"/>
      <c r="T432" s="435"/>
      <c r="U432" s="435"/>
      <c r="V432" s="435"/>
      <c r="W432" s="435"/>
      <c r="X432" s="435"/>
      <c r="Y432" s="435"/>
      <c r="Z432" s="435"/>
    </row>
    <row r="433" s="449" customFormat="1" ht="15.75" hidden="1" spans="1:26">
      <c r="A433" s="306" t="s">
        <v>5244</v>
      </c>
      <c r="B433" s="307" t="s">
        <v>653</v>
      </c>
      <c r="C433" s="302">
        <f>SUMIF(表2.2024年公共财政支出决算表!$A$6:$A$1340,A433,表2.2024年公共财政支出决算表!$E$6:$E$1340)</f>
        <v>0</v>
      </c>
      <c r="D433" s="302">
        <f>ROUND(SUMIF('表10-1.政府预算科目明细表'!$A$3:$A$375,A433,'表10-1.政府预算科目明细表'!$C$3:$C$375)/10000,0)</f>
        <v>0</v>
      </c>
      <c r="E433" s="486">
        <f t="shared" si="79"/>
        <v>0</v>
      </c>
      <c r="F433" s="487" t="str">
        <f t="shared" si="72"/>
        <v/>
      </c>
      <c r="G433" s="22" t="str">
        <f t="shared" si="70"/>
        <v>否</v>
      </c>
      <c r="H433" s="488" t="str">
        <f t="shared" si="73"/>
        <v>项</v>
      </c>
      <c r="I433" s="488" t="str">
        <f t="shared" si="74"/>
        <v>20505</v>
      </c>
      <c r="J433" s="229"/>
      <c r="K433" s="229"/>
      <c r="L433" s="229"/>
      <c r="T433" s="435"/>
      <c r="U433" s="435"/>
      <c r="V433" s="435"/>
      <c r="W433" s="435"/>
      <c r="X433" s="435"/>
      <c r="Y433" s="435"/>
      <c r="Z433" s="435"/>
    </row>
    <row r="434" s="453" customFormat="1" ht="15.75" hidden="1" spans="1:26">
      <c r="A434" s="269" t="s">
        <v>5246</v>
      </c>
      <c r="B434" s="270" t="s">
        <v>655</v>
      </c>
      <c r="C434" s="299">
        <f ca="1">SUMIF($I435:$I$1455,$A434,C435:C$1455)</f>
        <v>0</v>
      </c>
      <c r="D434" s="299">
        <f>SUMIF($I435:$I$1455,$A434,D435:D$1455)</f>
        <v>0</v>
      </c>
      <c r="E434" s="299">
        <f ca="1">SUMIF($I435:$I$1455,$A434,E435:E$1455)</f>
        <v>0</v>
      </c>
      <c r="F434" s="483" t="str">
        <f ca="1" t="shared" si="72"/>
        <v/>
      </c>
      <c r="G434" s="22" t="str">
        <f ca="1" t="shared" si="70"/>
        <v>否</v>
      </c>
      <c r="H434" s="492" t="str">
        <f t="shared" si="73"/>
        <v>款</v>
      </c>
      <c r="I434" s="492" t="str">
        <f t="shared" si="74"/>
        <v>205</v>
      </c>
      <c r="T434" s="450"/>
      <c r="U434" s="450"/>
      <c r="V434" s="450"/>
      <c r="W434" s="450"/>
      <c r="X434" s="450"/>
      <c r="Y434" s="450"/>
      <c r="Z434" s="450"/>
    </row>
    <row r="435" s="452" customFormat="1" ht="15.75" hidden="1" spans="1:26">
      <c r="A435" s="306" t="s">
        <v>5248</v>
      </c>
      <c r="B435" s="307" t="s">
        <v>657</v>
      </c>
      <c r="C435" s="302">
        <f>SUMIF(表2.2024年公共财政支出决算表!$A$6:$A$1340,A435,表2.2024年公共财政支出决算表!$E$6:$E$1340)</f>
        <v>0</v>
      </c>
      <c r="D435" s="302">
        <f>ROUND(SUMIF('表10-1.政府预算科目明细表'!$A$3:$A$375,A435,'表10-1.政府预算科目明细表'!$C$3:$C$375)/10000,0)</f>
        <v>0</v>
      </c>
      <c r="E435" s="486">
        <f t="shared" ref="E435:E437" si="80">D435-C435</f>
        <v>0</v>
      </c>
      <c r="F435" s="487" t="str">
        <f t="shared" si="72"/>
        <v/>
      </c>
      <c r="G435" s="22" t="str">
        <f t="shared" si="70"/>
        <v>否</v>
      </c>
      <c r="H435" s="488" t="str">
        <f t="shared" si="73"/>
        <v>项</v>
      </c>
      <c r="I435" s="488" t="str">
        <f t="shared" si="74"/>
        <v>20506</v>
      </c>
      <c r="J435" s="229"/>
      <c r="K435" s="229"/>
      <c r="L435" s="229"/>
      <c r="T435" s="438"/>
      <c r="U435" s="438"/>
      <c r="V435" s="438"/>
      <c r="W435" s="438"/>
      <c r="X435" s="438"/>
      <c r="Y435" s="438"/>
      <c r="Z435" s="438"/>
    </row>
    <row r="436" s="449" customFormat="1" ht="15.75" hidden="1" spans="1:26">
      <c r="A436" s="306" t="s">
        <v>5250</v>
      </c>
      <c r="B436" s="307" t="s">
        <v>659</v>
      </c>
      <c r="C436" s="302">
        <f>SUMIF(表2.2024年公共财政支出决算表!$A$6:$A$1340,A436,表2.2024年公共财政支出决算表!$E$6:$E$1340)</f>
        <v>0</v>
      </c>
      <c r="D436" s="302">
        <f>ROUND(SUMIF('表10-1.政府预算科目明细表'!$A$3:$A$375,A436,'表10-1.政府预算科目明细表'!$C$3:$C$375)/10000,0)</f>
        <v>0</v>
      </c>
      <c r="E436" s="486">
        <f t="shared" si="80"/>
        <v>0</v>
      </c>
      <c r="F436" s="487" t="str">
        <f t="shared" si="72"/>
        <v/>
      </c>
      <c r="G436" s="22" t="str">
        <f t="shared" si="70"/>
        <v>否</v>
      </c>
      <c r="H436" s="488" t="str">
        <f t="shared" si="73"/>
        <v>项</v>
      </c>
      <c r="I436" s="488" t="str">
        <f t="shared" si="74"/>
        <v>20506</v>
      </c>
      <c r="J436" s="229"/>
      <c r="K436" s="229"/>
      <c r="L436" s="229"/>
      <c r="T436" s="435"/>
      <c r="U436" s="435"/>
      <c r="V436" s="435"/>
      <c r="W436" s="435"/>
      <c r="X436" s="435"/>
      <c r="Y436" s="435"/>
      <c r="Z436" s="435"/>
    </row>
    <row r="437" s="449" customFormat="1" ht="15.75" hidden="1" spans="1:26">
      <c r="A437" s="306" t="s">
        <v>5252</v>
      </c>
      <c r="B437" s="307" t="s">
        <v>661</v>
      </c>
      <c r="C437" s="302">
        <f>SUMIF(表2.2024年公共财政支出决算表!$A$6:$A$1340,A437,表2.2024年公共财政支出决算表!$E$6:$E$1340)</f>
        <v>0</v>
      </c>
      <c r="D437" s="302">
        <f>ROUND(SUMIF('表10-1.政府预算科目明细表'!$A$3:$A$375,A437,'表10-1.政府预算科目明细表'!$C$3:$C$375)/10000,0)</f>
        <v>0</v>
      </c>
      <c r="E437" s="486">
        <f t="shared" si="80"/>
        <v>0</v>
      </c>
      <c r="F437" s="487" t="str">
        <f t="shared" si="72"/>
        <v/>
      </c>
      <c r="G437" s="22" t="str">
        <f t="shared" si="70"/>
        <v>否</v>
      </c>
      <c r="H437" s="488" t="str">
        <f t="shared" si="73"/>
        <v>项</v>
      </c>
      <c r="I437" s="488" t="str">
        <f t="shared" si="74"/>
        <v>20506</v>
      </c>
      <c r="J437" s="229"/>
      <c r="K437" s="229"/>
      <c r="L437" s="229"/>
      <c r="T437" s="435"/>
      <c r="U437" s="435"/>
      <c r="V437" s="435"/>
      <c r="W437" s="435"/>
      <c r="X437" s="435"/>
      <c r="Y437" s="435"/>
      <c r="Z437" s="435"/>
    </row>
    <row r="438" s="447" customFormat="1" ht="25.5" spans="1:26">
      <c r="A438" s="278" t="s">
        <v>5254</v>
      </c>
      <c r="B438" s="279" t="s">
        <v>663</v>
      </c>
      <c r="C438" s="299">
        <f ca="1">SUMIF($I439:$I$1455,$A438,C439:C$1455)</f>
        <v>252</v>
      </c>
      <c r="D438" s="299">
        <f>SUMIF($I439:$I$1455,$A438,D439:D$1455)</f>
        <v>302</v>
      </c>
      <c r="E438" s="299">
        <f ca="1">SUMIF($I439:$I$1455,$A438,E439:E$1455)</f>
        <v>50</v>
      </c>
      <c r="F438" s="483" t="str">
        <f ca="1" t="shared" si="72"/>
        <v>19.8%</v>
      </c>
      <c r="G438" s="22" t="str">
        <f ca="1" t="shared" si="70"/>
        <v>是</v>
      </c>
      <c r="H438" s="484" t="str">
        <f t="shared" si="73"/>
        <v>款</v>
      </c>
      <c r="I438" s="484" t="str">
        <f t="shared" si="74"/>
        <v>205</v>
      </c>
      <c r="M438" s="489">
        <v>1</v>
      </c>
      <c r="T438" s="439"/>
      <c r="U438" s="439"/>
      <c r="V438" s="439"/>
      <c r="W438" s="439"/>
      <c r="X438" s="439"/>
      <c r="Y438" s="439"/>
      <c r="Z438" s="439"/>
    </row>
    <row r="439" s="229" customFormat="1" ht="25.5" spans="1:26">
      <c r="A439" s="280" t="s">
        <v>5255</v>
      </c>
      <c r="B439" s="281" t="s">
        <v>665</v>
      </c>
      <c r="C439" s="302">
        <f>SUMIF(表2.2024年公共财政支出决算表!$A$6:$A$1340,A439,表2.2024年公共财政支出决算表!$E$6:$E$1340)</f>
        <v>252</v>
      </c>
      <c r="D439" s="302">
        <f>ROUND(SUMIF('表10-1.政府预算科目明细表'!$A$3:$A$375,A439,'表10-1.政府预算科目明细表'!$C$3:$C$375)/10000,0)</f>
        <v>302</v>
      </c>
      <c r="E439" s="352">
        <f t="shared" ref="E439:E441" si="81">D439-C439</f>
        <v>50</v>
      </c>
      <c r="F439" s="352" t="str">
        <f t="shared" si="72"/>
        <v>19.8%</v>
      </c>
      <c r="G439" s="22" t="str">
        <f t="shared" si="70"/>
        <v>是</v>
      </c>
      <c r="H439" s="485" t="str">
        <f t="shared" si="73"/>
        <v>项</v>
      </c>
      <c r="I439" s="485" t="str">
        <f t="shared" si="74"/>
        <v>20507</v>
      </c>
      <c r="M439" s="489">
        <v>1</v>
      </c>
      <c r="T439" s="429"/>
      <c r="U439" s="429"/>
      <c r="V439" s="429"/>
      <c r="W439" s="429"/>
      <c r="X439" s="429"/>
      <c r="Y439" s="429"/>
      <c r="Z439" s="429"/>
    </row>
    <row r="440" s="449" customFormat="1" ht="15.75" hidden="1" spans="1:26">
      <c r="A440" s="306" t="s">
        <v>5256</v>
      </c>
      <c r="B440" s="307" t="s">
        <v>7742</v>
      </c>
      <c r="C440" s="302">
        <f>SUMIF(表2.2024年公共财政支出决算表!$A$6:$A$1340,A440,表2.2024年公共财政支出决算表!$E$6:$E$1340)</f>
        <v>0</v>
      </c>
      <c r="D440" s="302">
        <f>ROUND(SUMIF('表10-1.政府预算科目明细表'!$A$3:$A$375,A440,'表10-1.政府预算科目明细表'!$C$3:$C$375)/10000,0)</f>
        <v>0</v>
      </c>
      <c r="E440" s="486">
        <f t="shared" si="81"/>
        <v>0</v>
      </c>
      <c r="F440" s="487" t="str">
        <f t="shared" si="72"/>
        <v/>
      </c>
      <c r="G440" s="22" t="str">
        <f t="shared" si="70"/>
        <v>否</v>
      </c>
      <c r="H440" s="488" t="str">
        <f t="shared" si="73"/>
        <v>项</v>
      </c>
      <c r="I440" s="488" t="str">
        <f t="shared" si="74"/>
        <v>20507</v>
      </c>
      <c r="J440" s="229"/>
      <c r="K440" s="229"/>
      <c r="L440" s="229"/>
      <c r="T440" s="435"/>
      <c r="U440" s="435"/>
      <c r="V440" s="435"/>
      <c r="W440" s="435"/>
      <c r="X440" s="435"/>
      <c r="Y440" s="435"/>
      <c r="Z440" s="435"/>
    </row>
    <row r="441" s="449" customFormat="1" ht="15.75" hidden="1" spans="1:26">
      <c r="A441" s="306" t="s">
        <v>5258</v>
      </c>
      <c r="B441" s="307" t="s">
        <v>669</v>
      </c>
      <c r="C441" s="302">
        <f>SUMIF(表2.2024年公共财政支出决算表!$A$6:$A$1340,A441,表2.2024年公共财政支出决算表!$E$6:$E$1340)</f>
        <v>0</v>
      </c>
      <c r="D441" s="302">
        <f>ROUND(SUMIF('表10-1.政府预算科目明细表'!$A$3:$A$375,A441,'表10-1.政府预算科目明细表'!$C$3:$C$375)/10000,0)</f>
        <v>0</v>
      </c>
      <c r="E441" s="486">
        <f t="shared" si="81"/>
        <v>0</v>
      </c>
      <c r="F441" s="487" t="str">
        <f t="shared" si="72"/>
        <v/>
      </c>
      <c r="G441" s="22" t="str">
        <f t="shared" si="70"/>
        <v>否</v>
      </c>
      <c r="H441" s="488" t="str">
        <f t="shared" si="73"/>
        <v>项</v>
      </c>
      <c r="I441" s="488" t="str">
        <f t="shared" si="74"/>
        <v>20507</v>
      </c>
      <c r="J441" s="229"/>
      <c r="K441" s="229"/>
      <c r="L441" s="229"/>
      <c r="T441" s="435"/>
      <c r="U441" s="435"/>
      <c r="V441" s="435"/>
      <c r="W441" s="435"/>
      <c r="X441" s="435"/>
      <c r="Y441" s="435"/>
      <c r="Z441" s="435"/>
    </row>
    <row r="442" s="457" customFormat="1" ht="25.5" spans="1:26">
      <c r="A442" s="278" t="s">
        <v>5260</v>
      </c>
      <c r="B442" s="279" t="s">
        <v>670</v>
      </c>
      <c r="C442" s="299">
        <f ca="1">SUMIF($I443:$I$1455,$A442,C443:C$1455)</f>
        <v>331</v>
      </c>
      <c r="D442" s="299">
        <f>SUMIF($I443:$I$1455,$A442,D443:D$1455)</f>
        <v>199</v>
      </c>
      <c r="E442" s="299">
        <f ca="1">SUMIF($I443:$I$1455,$A442,E443:E$1455)</f>
        <v>-132</v>
      </c>
      <c r="F442" s="483" t="str">
        <f ca="1" t="shared" si="72"/>
        <v>-39.9%</v>
      </c>
      <c r="G442" s="22" t="str">
        <f ca="1" t="shared" si="70"/>
        <v>是</v>
      </c>
      <c r="H442" s="484" t="str">
        <f t="shared" si="73"/>
        <v>款</v>
      </c>
      <c r="I442" s="484" t="str">
        <f t="shared" si="74"/>
        <v>205</v>
      </c>
      <c r="M442" s="489">
        <v>1</v>
      </c>
      <c r="T442" s="437"/>
      <c r="U442" s="437"/>
      <c r="V442" s="437"/>
      <c r="W442" s="437"/>
      <c r="X442" s="437"/>
      <c r="Y442" s="437"/>
      <c r="Z442" s="437"/>
    </row>
    <row r="443" s="229" customFormat="1" ht="25.5" spans="1:26">
      <c r="A443" s="280" t="s">
        <v>5261</v>
      </c>
      <c r="B443" s="281" t="s">
        <v>672</v>
      </c>
      <c r="C443" s="302">
        <f>SUMIF(表2.2024年公共财政支出决算表!$A$6:$A$1340,A443,表2.2024年公共财政支出决算表!$E$6:$E$1340)</f>
        <v>139</v>
      </c>
      <c r="D443" s="302">
        <f>ROUND(SUMIF('表10-1.政府预算科目明细表'!$A$3:$A$375,A443,'表10-1.政府预算科目明细表'!$C$3:$C$375)/10000,0)</f>
        <v>0</v>
      </c>
      <c r="E443" s="352">
        <f t="shared" ref="E443:E447" si="82">D443-C443</f>
        <v>-139</v>
      </c>
      <c r="F443" s="352" t="str">
        <f t="shared" si="72"/>
        <v>-100.0%</v>
      </c>
      <c r="G443" s="22" t="str">
        <f t="shared" si="70"/>
        <v>是</v>
      </c>
      <c r="H443" s="485" t="str">
        <f t="shared" si="73"/>
        <v>项</v>
      </c>
      <c r="I443" s="485" t="str">
        <f t="shared" si="74"/>
        <v>20508</v>
      </c>
      <c r="M443" s="489">
        <v>1</v>
      </c>
      <c r="T443" s="429"/>
      <c r="U443" s="429"/>
      <c r="V443" s="429"/>
      <c r="W443" s="429"/>
      <c r="X443" s="429"/>
      <c r="Y443" s="429"/>
      <c r="Z443" s="429"/>
    </row>
    <row r="444" s="74" customFormat="1" ht="25.5" spans="1:26">
      <c r="A444" s="280" t="s">
        <v>5262</v>
      </c>
      <c r="B444" s="281" t="s">
        <v>674</v>
      </c>
      <c r="C444" s="302">
        <f>SUMIF(表2.2024年公共财政支出决算表!$A$6:$A$1340,A444,表2.2024年公共财政支出决算表!$E$6:$E$1340)</f>
        <v>192</v>
      </c>
      <c r="D444" s="302">
        <f>ROUND(SUMIF('表10-1.政府预算科目明细表'!$A$3:$A$375,A444,'表10-1.政府预算科目明细表'!$C$3:$C$375)/10000,0)</f>
        <v>199</v>
      </c>
      <c r="E444" s="352">
        <f t="shared" si="82"/>
        <v>7</v>
      </c>
      <c r="F444" s="352" t="str">
        <f t="shared" si="72"/>
        <v>3.6%</v>
      </c>
      <c r="G444" s="22" t="str">
        <f t="shared" si="70"/>
        <v>是</v>
      </c>
      <c r="H444" s="485" t="str">
        <f t="shared" si="73"/>
        <v>项</v>
      </c>
      <c r="I444" s="485" t="str">
        <f t="shared" si="74"/>
        <v>20508</v>
      </c>
      <c r="J444" s="229"/>
      <c r="K444" s="229"/>
      <c r="L444" s="229"/>
      <c r="M444" s="489">
        <v>1</v>
      </c>
      <c r="N444" s="448"/>
      <c r="O444" s="448"/>
      <c r="P444" s="448"/>
      <c r="Q444" s="448"/>
      <c r="R444" s="448"/>
      <c r="S444" s="448"/>
      <c r="T444" s="440"/>
      <c r="U444" s="440"/>
      <c r="V444" s="440"/>
      <c r="W444" s="440"/>
      <c r="X444" s="440"/>
      <c r="Y444" s="440"/>
      <c r="Z444" s="440"/>
    </row>
    <row r="445" s="441" customFormat="1" ht="15.75" hidden="1" spans="1:20">
      <c r="A445" s="306" t="s">
        <v>5263</v>
      </c>
      <c r="B445" s="307" t="s">
        <v>676</v>
      </c>
      <c r="C445" s="302">
        <f>SUMIF(表2.2024年公共财政支出决算表!$A$6:$A$1340,A445,表2.2024年公共财政支出决算表!$E$6:$E$1340)</f>
        <v>0</v>
      </c>
      <c r="D445" s="302">
        <f>ROUND(SUMIF('表10-1.政府预算科目明细表'!$A$3:$A$375,A445,'表10-1.政府预算科目明细表'!$C$3:$C$375)/10000,0)</f>
        <v>0</v>
      </c>
      <c r="E445" s="486">
        <f t="shared" si="82"/>
        <v>0</v>
      </c>
      <c r="F445" s="487" t="str">
        <f t="shared" si="72"/>
        <v/>
      </c>
      <c r="G445" s="22" t="str">
        <f t="shared" si="70"/>
        <v>否</v>
      </c>
      <c r="H445" s="488" t="str">
        <f t="shared" si="73"/>
        <v>项</v>
      </c>
      <c r="I445" s="488" t="str">
        <f t="shared" si="74"/>
        <v>20508</v>
      </c>
      <c r="J445" s="229"/>
      <c r="K445" s="229"/>
      <c r="L445" s="229"/>
      <c r="M445" s="452"/>
      <c r="N445" s="452"/>
      <c r="O445" s="452"/>
      <c r="P445" s="452"/>
      <c r="Q445" s="452"/>
      <c r="R445" s="452"/>
      <c r="S445" s="452"/>
      <c r="T445" s="438"/>
    </row>
    <row r="446" s="443" customFormat="1" ht="15.75" hidden="1" spans="1:20">
      <c r="A446" s="306" t="s">
        <v>5265</v>
      </c>
      <c r="B446" s="307" t="s">
        <v>678</v>
      </c>
      <c r="C446" s="302">
        <f>SUMIF(表2.2024年公共财政支出决算表!$A$6:$A$1340,A446,表2.2024年公共财政支出决算表!$E$6:$E$1340)</f>
        <v>0</v>
      </c>
      <c r="D446" s="302">
        <f>ROUND(SUMIF('表10-1.政府预算科目明细表'!$A$3:$A$375,A446,'表10-1.政府预算科目明细表'!$C$3:$C$375)/10000,0)</f>
        <v>0</v>
      </c>
      <c r="E446" s="486">
        <f t="shared" si="82"/>
        <v>0</v>
      </c>
      <c r="F446" s="487" t="str">
        <f t="shared" si="72"/>
        <v/>
      </c>
      <c r="G446" s="22" t="str">
        <f t="shared" si="70"/>
        <v>否</v>
      </c>
      <c r="H446" s="488" t="str">
        <f t="shared" si="73"/>
        <v>项</v>
      </c>
      <c r="I446" s="488" t="str">
        <f t="shared" si="74"/>
        <v>20508</v>
      </c>
      <c r="J446" s="229"/>
      <c r="K446" s="229"/>
      <c r="L446" s="229"/>
      <c r="M446" s="449"/>
      <c r="N446" s="449"/>
      <c r="O446" s="449"/>
      <c r="P446" s="449"/>
      <c r="Q446" s="449"/>
      <c r="R446" s="449"/>
      <c r="S446" s="449"/>
      <c r="T446" s="435"/>
    </row>
    <row r="447" s="443" customFormat="1" ht="15.75" hidden="1" spans="1:20">
      <c r="A447" s="306" t="s">
        <v>5267</v>
      </c>
      <c r="B447" s="307" t="s">
        <v>680</v>
      </c>
      <c r="C447" s="302">
        <f>SUMIF(表2.2024年公共财政支出决算表!$A$6:$A$1340,A447,表2.2024年公共财政支出决算表!$E$6:$E$1340)</f>
        <v>0</v>
      </c>
      <c r="D447" s="302">
        <f>ROUND(SUMIF('表10-1.政府预算科目明细表'!$A$3:$A$375,A447,'表10-1.政府预算科目明细表'!$C$3:$C$375)/10000,0)</f>
        <v>0</v>
      </c>
      <c r="E447" s="486">
        <f t="shared" si="82"/>
        <v>0</v>
      </c>
      <c r="F447" s="487" t="str">
        <f t="shared" si="72"/>
        <v/>
      </c>
      <c r="G447" s="22" t="str">
        <f t="shared" si="70"/>
        <v>否</v>
      </c>
      <c r="H447" s="488" t="str">
        <f t="shared" si="73"/>
        <v>项</v>
      </c>
      <c r="I447" s="488" t="str">
        <f t="shared" si="74"/>
        <v>20508</v>
      </c>
      <c r="J447" s="229"/>
      <c r="K447" s="229"/>
      <c r="L447" s="229"/>
      <c r="M447" s="449"/>
      <c r="N447" s="449"/>
      <c r="O447" s="449"/>
      <c r="P447" s="449"/>
      <c r="Q447" s="449"/>
      <c r="R447" s="449"/>
      <c r="S447" s="449"/>
      <c r="T447" s="435"/>
    </row>
    <row r="448" s="455" customFormat="1" ht="25.5" spans="1:20">
      <c r="A448" s="278" t="s">
        <v>5269</v>
      </c>
      <c r="B448" s="279" t="s">
        <v>682</v>
      </c>
      <c r="C448" s="299">
        <f ca="1">SUMIF($I449:$I$1455,$A448,C449:C$1455)</f>
        <v>601</v>
      </c>
      <c r="D448" s="299">
        <f>SUMIF($I449:$I$1455,$A448,D449:D$1455)</f>
        <v>0</v>
      </c>
      <c r="E448" s="299">
        <f ca="1">SUMIF($I449:$I$1455,$A448,E449:E$1455)</f>
        <v>-601</v>
      </c>
      <c r="F448" s="483" t="str">
        <f ca="1" t="shared" si="72"/>
        <v>-100.0%</v>
      </c>
      <c r="G448" s="22" t="str">
        <f ca="1" t="shared" si="70"/>
        <v>是</v>
      </c>
      <c r="H448" s="484" t="str">
        <f t="shared" si="73"/>
        <v>款</v>
      </c>
      <c r="I448" s="484" t="str">
        <f t="shared" si="74"/>
        <v>205</v>
      </c>
      <c r="J448" s="447"/>
      <c r="K448" s="447"/>
      <c r="L448" s="447"/>
      <c r="M448" s="489">
        <v>1</v>
      </c>
      <c r="N448" s="447"/>
      <c r="O448" s="447"/>
      <c r="P448" s="447"/>
      <c r="Q448" s="447"/>
      <c r="R448" s="447"/>
      <c r="S448" s="447"/>
      <c r="T448" s="439"/>
    </row>
    <row r="449" s="443" customFormat="1" ht="15.75" hidden="1" spans="1:20">
      <c r="A449" s="306" t="s">
        <v>5270</v>
      </c>
      <c r="B449" s="307" t="s">
        <v>684</v>
      </c>
      <c r="C449" s="302">
        <f>SUMIF(表2.2024年公共财政支出决算表!$A$6:$A$1340,A449,表2.2024年公共财政支出决算表!$E$6:$E$1340)</f>
        <v>0</v>
      </c>
      <c r="D449" s="302">
        <f>ROUND(SUMIF('表10-1.政府预算科目明细表'!$A$3:$A$375,A449,'表10-1.政府预算科目明细表'!$C$3:$C$375)/10000,0)</f>
        <v>0</v>
      </c>
      <c r="E449" s="486">
        <f t="shared" ref="E449:E454" si="83">D449-C449</f>
        <v>0</v>
      </c>
      <c r="F449" s="487" t="str">
        <f t="shared" si="72"/>
        <v/>
      </c>
      <c r="G449" s="22" t="str">
        <f t="shared" si="70"/>
        <v>否</v>
      </c>
      <c r="H449" s="488" t="str">
        <f t="shared" si="73"/>
        <v>项</v>
      </c>
      <c r="I449" s="488" t="str">
        <f t="shared" si="74"/>
        <v>20509</v>
      </c>
      <c r="J449" s="229"/>
      <c r="K449" s="229"/>
      <c r="L449" s="229"/>
      <c r="M449" s="449"/>
      <c r="N449" s="449"/>
      <c r="O449" s="449"/>
      <c r="P449" s="449"/>
      <c r="Q449" s="449"/>
      <c r="R449" s="449"/>
      <c r="S449" s="449"/>
      <c r="T449" s="435"/>
    </row>
    <row r="450" s="441" customFormat="1" ht="15.75" hidden="1" spans="1:20">
      <c r="A450" s="306" t="s">
        <v>5272</v>
      </c>
      <c r="B450" s="307" t="s">
        <v>686</v>
      </c>
      <c r="C450" s="302">
        <f>SUMIF(表2.2024年公共财政支出决算表!$A$6:$A$1340,A450,表2.2024年公共财政支出决算表!$E$6:$E$1340)</f>
        <v>0</v>
      </c>
      <c r="D450" s="302">
        <f>ROUND(SUMIF('表10-1.政府预算科目明细表'!$A$3:$A$375,A450,'表10-1.政府预算科目明细表'!$C$3:$C$375)/10000,0)</f>
        <v>0</v>
      </c>
      <c r="E450" s="486">
        <f t="shared" si="83"/>
        <v>0</v>
      </c>
      <c r="F450" s="487" t="str">
        <f t="shared" si="72"/>
        <v/>
      </c>
      <c r="G450" s="22" t="str">
        <f t="shared" si="70"/>
        <v>否</v>
      </c>
      <c r="H450" s="488" t="str">
        <f t="shared" si="73"/>
        <v>项</v>
      </c>
      <c r="I450" s="488" t="str">
        <f t="shared" si="74"/>
        <v>20509</v>
      </c>
      <c r="J450" s="229"/>
      <c r="K450" s="229"/>
      <c r="L450" s="229"/>
      <c r="M450" s="452"/>
      <c r="N450" s="452"/>
      <c r="O450" s="452"/>
      <c r="P450" s="452"/>
      <c r="Q450" s="452"/>
      <c r="R450" s="452"/>
      <c r="S450" s="452"/>
      <c r="T450" s="438"/>
    </row>
    <row r="451" s="443" customFormat="1" ht="15.75" hidden="1" spans="1:20">
      <c r="A451" s="306" t="s">
        <v>5274</v>
      </c>
      <c r="B451" s="307" t="s">
        <v>688</v>
      </c>
      <c r="C451" s="302">
        <f>SUMIF(表2.2024年公共财政支出决算表!$A$6:$A$1340,A451,表2.2024年公共财政支出决算表!$E$6:$E$1340)</f>
        <v>0</v>
      </c>
      <c r="D451" s="302">
        <f>ROUND(SUMIF('表10-1.政府预算科目明细表'!$A$3:$A$375,A451,'表10-1.政府预算科目明细表'!$C$3:$C$375)/10000,0)</f>
        <v>0</v>
      </c>
      <c r="E451" s="486">
        <f t="shared" si="83"/>
        <v>0</v>
      </c>
      <c r="F451" s="487" t="str">
        <f t="shared" si="72"/>
        <v/>
      </c>
      <c r="G451" s="22" t="str">
        <f t="shared" si="70"/>
        <v>否</v>
      </c>
      <c r="H451" s="488" t="str">
        <f t="shared" si="73"/>
        <v>项</v>
      </c>
      <c r="I451" s="488" t="str">
        <f t="shared" si="74"/>
        <v>20509</v>
      </c>
      <c r="J451" s="229"/>
      <c r="K451" s="229"/>
      <c r="L451" s="229"/>
      <c r="M451" s="449"/>
      <c r="N451" s="449"/>
      <c r="O451" s="449"/>
      <c r="P451" s="449"/>
      <c r="Q451" s="449"/>
      <c r="R451" s="449"/>
      <c r="S451" s="449"/>
      <c r="T451" s="435"/>
    </row>
    <row r="452" s="443" customFormat="1" ht="15.75" hidden="1" spans="1:20">
      <c r="A452" s="306" t="s">
        <v>5276</v>
      </c>
      <c r="B452" s="307" t="s">
        <v>690</v>
      </c>
      <c r="C452" s="302">
        <f>SUMIF(表2.2024年公共财政支出决算表!$A$6:$A$1340,A452,表2.2024年公共财政支出决算表!$E$6:$E$1340)</f>
        <v>0</v>
      </c>
      <c r="D452" s="302">
        <f>ROUND(SUMIF('表10-1.政府预算科目明细表'!$A$3:$A$375,A452,'表10-1.政府预算科目明细表'!$C$3:$C$375)/10000,0)</f>
        <v>0</v>
      </c>
      <c r="E452" s="486">
        <f t="shared" si="83"/>
        <v>0</v>
      </c>
      <c r="F452" s="487" t="str">
        <f t="shared" si="72"/>
        <v/>
      </c>
      <c r="G452" s="22" t="str">
        <f t="shared" si="70"/>
        <v>否</v>
      </c>
      <c r="H452" s="488" t="str">
        <f t="shared" si="73"/>
        <v>项</v>
      </c>
      <c r="I452" s="488" t="str">
        <f t="shared" si="74"/>
        <v>20509</v>
      </c>
      <c r="J452" s="229"/>
      <c r="K452" s="229"/>
      <c r="L452" s="229"/>
      <c r="M452" s="449"/>
      <c r="N452" s="449"/>
      <c r="O452" s="449"/>
      <c r="P452" s="449"/>
      <c r="Q452" s="449"/>
      <c r="R452" s="449"/>
      <c r="S452" s="449"/>
      <c r="T452" s="435"/>
    </row>
    <row r="453" s="443" customFormat="1" ht="15.75" hidden="1" spans="1:20">
      <c r="A453" s="306" t="s">
        <v>5278</v>
      </c>
      <c r="B453" s="307" t="s">
        <v>692</v>
      </c>
      <c r="C453" s="302">
        <f>SUMIF(表2.2024年公共财政支出决算表!$A$6:$A$1340,A453,表2.2024年公共财政支出决算表!$E$6:$E$1340)</f>
        <v>0</v>
      </c>
      <c r="D453" s="302">
        <f>ROUND(SUMIF('表10-1.政府预算科目明细表'!$A$3:$A$375,A453,'表10-1.政府预算科目明细表'!$C$3:$C$375)/10000,0)</f>
        <v>0</v>
      </c>
      <c r="E453" s="486">
        <f t="shared" si="83"/>
        <v>0</v>
      </c>
      <c r="F453" s="487" t="str">
        <f t="shared" si="72"/>
        <v/>
      </c>
      <c r="G453" s="22" t="str">
        <f t="shared" si="70"/>
        <v>否</v>
      </c>
      <c r="H453" s="488" t="str">
        <f t="shared" si="73"/>
        <v>项</v>
      </c>
      <c r="I453" s="488" t="str">
        <f t="shared" si="74"/>
        <v>20509</v>
      </c>
      <c r="J453" s="229"/>
      <c r="K453" s="229"/>
      <c r="L453" s="229"/>
      <c r="M453" s="449"/>
      <c r="N453" s="449"/>
      <c r="O453" s="449"/>
      <c r="P453" s="449"/>
      <c r="Q453" s="449"/>
      <c r="R453" s="449"/>
      <c r="S453" s="449"/>
      <c r="T453" s="435"/>
    </row>
    <row r="454" s="70" customFormat="1" ht="25.5" spans="1:20">
      <c r="A454" s="280" t="s">
        <v>5279</v>
      </c>
      <c r="B454" s="281" t="s">
        <v>694</v>
      </c>
      <c r="C454" s="302">
        <f>SUMIF(表2.2024年公共财政支出决算表!$A$6:$A$1340,A454,表2.2024年公共财政支出决算表!$E$6:$E$1340)</f>
        <v>601</v>
      </c>
      <c r="D454" s="302">
        <f>ROUND(SUMIF('表10-1.政府预算科目明细表'!$A$3:$A$375,A454,'表10-1.政府预算科目明细表'!$C$3:$C$375)/10000,0)</f>
        <v>0</v>
      </c>
      <c r="E454" s="352">
        <f t="shared" si="83"/>
        <v>-601</v>
      </c>
      <c r="F454" s="352" t="str">
        <f t="shared" si="72"/>
        <v>-100.0%</v>
      </c>
      <c r="G454" s="22" t="str">
        <f t="shared" si="70"/>
        <v>是</v>
      </c>
      <c r="H454" s="485" t="str">
        <f t="shared" si="73"/>
        <v>项</v>
      </c>
      <c r="I454" s="485" t="str">
        <f t="shared" si="74"/>
        <v>20509</v>
      </c>
      <c r="J454" s="229"/>
      <c r="K454" s="229"/>
      <c r="L454" s="229"/>
      <c r="M454" s="489">
        <v>1</v>
      </c>
      <c r="N454" s="229"/>
      <c r="O454" s="229"/>
      <c r="P454" s="229"/>
      <c r="Q454" s="229"/>
      <c r="R454" s="229"/>
      <c r="S454" s="229"/>
      <c r="T454" s="429"/>
    </row>
    <row r="455" s="442" customFormat="1" ht="15.75" hidden="1" spans="1:20">
      <c r="A455" s="269" t="s">
        <v>5280</v>
      </c>
      <c r="B455" s="270" t="s">
        <v>696</v>
      </c>
      <c r="C455" s="299">
        <f ca="1">SUMIF($I456:$I$1455,$A455,C456:C$1455)</f>
        <v>0</v>
      </c>
      <c r="D455" s="299">
        <f>SUMIF($I456:$I$1455,$A455,D456:D$1455)</f>
        <v>0</v>
      </c>
      <c r="E455" s="299">
        <f ca="1">SUMIF($I456:$I$1455,$A455,E456:E$1455)</f>
        <v>0</v>
      </c>
      <c r="F455" s="483" t="str">
        <f ca="1" t="shared" si="72"/>
        <v/>
      </c>
      <c r="G455" s="22" t="str">
        <f ca="1" t="shared" si="70"/>
        <v>否</v>
      </c>
      <c r="H455" s="492" t="str">
        <f t="shared" si="73"/>
        <v>款</v>
      </c>
      <c r="I455" s="492" t="str">
        <f t="shared" si="74"/>
        <v>205</v>
      </c>
      <c r="J455" s="453"/>
      <c r="K455" s="453"/>
      <c r="L455" s="453"/>
      <c r="M455" s="453"/>
      <c r="N455" s="453"/>
      <c r="O455" s="453"/>
      <c r="P455" s="453"/>
      <c r="Q455" s="453"/>
      <c r="R455" s="453"/>
      <c r="S455" s="453"/>
      <c r="T455" s="450"/>
    </row>
    <row r="456" s="443" customFormat="1" ht="15.75" hidden="1" spans="1:20">
      <c r="A456" s="306" t="s">
        <v>5282</v>
      </c>
      <c r="B456" s="307" t="s">
        <v>696</v>
      </c>
      <c r="C456" s="302">
        <f>SUMIF(表2.2024年公共财政支出决算表!$A$6:$A$1340,A456,表2.2024年公共财政支出决算表!$E$6:$E$1340)</f>
        <v>0</v>
      </c>
      <c r="D456" s="302">
        <f>ROUND(SUMIF('表10-1.政府预算科目明细表'!$A$3:$A$375,A456,'表10-1.政府预算科目明细表'!$C$3:$C$375)/10000,0)</f>
        <v>0</v>
      </c>
      <c r="E456" s="486">
        <f t="shared" ref="E456:E462" si="84">D456-C456</f>
        <v>0</v>
      </c>
      <c r="F456" s="487" t="str">
        <f t="shared" si="72"/>
        <v/>
      </c>
      <c r="G456" s="22" t="str">
        <f t="shared" ref="G456:G519" si="85">IF(OR(C456&lt;&gt;0,D456&lt;&gt;0,E456&lt;&gt;0),"是","否")</f>
        <v>否</v>
      </c>
      <c r="H456" s="488" t="str">
        <f t="shared" si="73"/>
        <v>项</v>
      </c>
      <c r="I456" s="488" t="str">
        <f t="shared" si="74"/>
        <v>20599</v>
      </c>
      <c r="J456" s="229"/>
      <c r="K456" s="229"/>
      <c r="L456" s="229"/>
      <c r="M456" s="449"/>
      <c r="N456" s="449"/>
      <c r="O456" s="449"/>
      <c r="P456" s="449"/>
      <c r="Q456" s="449"/>
      <c r="R456" s="449"/>
      <c r="S456" s="449"/>
      <c r="T456" s="435"/>
    </row>
    <row r="457" s="446" customFormat="1" ht="25.5" spans="1:20">
      <c r="A457" s="479" t="s">
        <v>5284</v>
      </c>
      <c r="B457" s="480" t="s">
        <v>1704</v>
      </c>
      <c r="C457" s="295">
        <f ca="1">SUMIF($I458:$I$1455,$A457,C458:C$1455)</f>
        <v>1115</v>
      </c>
      <c r="D457" s="295">
        <f>SUMIF($I458:$I$1455,$A457,D458:D$1455)</f>
        <v>773</v>
      </c>
      <c r="E457" s="295">
        <f ca="1">SUMIF($I458:$I$1455,$A457,E458:E$1455)</f>
        <v>-342</v>
      </c>
      <c r="F457" s="481" t="str">
        <f ca="1" t="shared" si="72"/>
        <v>-30.7%</v>
      </c>
      <c r="G457" s="22" t="str">
        <f ca="1" t="shared" si="85"/>
        <v>是</v>
      </c>
      <c r="H457" s="482" t="str">
        <f t="shared" si="73"/>
        <v>类</v>
      </c>
      <c r="I457" s="482">
        <f t="shared" si="74"/>
        <v>0</v>
      </c>
      <c r="J457" s="458"/>
      <c r="K457" s="458"/>
      <c r="L457" s="458"/>
      <c r="M457" s="489">
        <v>1</v>
      </c>
      <c r="N457" s="500">
        <v>1116</v>
      </c>
      <c r="O457" s="465">
        <f ca="1">C457-N457</f>
        <v>-1</v>
      </c>
      <c r="P457" s="458"/>
      <c r="Q457" s="458"/>
      <c r="R457" s="458"/>
      <c r="S457" s="458"/>
      <c r="T457" s="451"/>
    </row>
    <row r="458" s="455" customFormat="1" ht="25.5" spans="1:20">
      <c r="A458" s="278" t="s">
        <v>5285</v>
      </c>
      <c r="B458" s="279" t="s">
        <v>701</v>
      </c>
      <c r="C458" s="299">
        <f ca="1">SUMIF($I459:$I$1455,$A458,C459:C$1455)</f>
        <v>111</v>
      </c>
      <c r="D458" s="299">
        <f>SUMIF($I459:$I$1455,$A458,D459:D$1455)</f>
        <v>108</v>
      </c>
      <c r="E458" s="299">
        <f ca="1">SUMIF($I459:$I$1455,$A458,E459:E$1455)</f>
        <v>-3</v>
      </c>
      <c r="F458" s="483" t="str">
        <f ca="1" t="shared" si="72"/>
        <v>-2.7%</v>
      </c>
      <c r="G458" s="22" t="str">
        <f ca="1" t="shared" si="85"/>
        <v>是</v>
      </c>
      <c r="H458" s="484" t="str">
        <f t="shared" si="73"/>
        <v>款</v>
      </c>
      <c r="I458" s="484" t="str">
        <f t="shared" si="74"/>
        <v>206</v>
      </c>
      <c r="J458" s="447"/>
      <c r="K458" s="447"/>
      <c r="L458" s="447"/>
      <c r="M458" s="489">
        <v>1</v>
      </c>
      <c r="N458" s="447"/>
      <c r="O458" s="447"/>
      <c r="P458" s="447"/>
      <c r="Q458" s="447"/>
      <c r="R458" s="447"/>
      <c r="S458" s="447"/>
      <c r="T458" s="439"/>
    </row>
    <row r="459" s="440" customFormat="1" ht="25.5" spans="1:19">
      <c r="A459" s="280" t="s">
        <v>5286</v>
      </c>
      <c r="B459" s="281" t="s">
        <v>12</v>
      </c>
      <c r="C459" s="302">
        <f>SUMIF(表2.2024年公共财政支出决算表!$A$6:$A$1340,A459,表2.2024年公共财政支出决算表!$E$6:$E$1340)</f>
        <v>105</v>
      </c>
      <c r="D459" s="302">
        <f>ROUND(SUMIF('表10-1.政府预算科目明细表'!$A$3:$A$375,A459,'表10-1.政府预算科目明细表'!$C$3:$C$375)/10000,0)</f>
        <v>108</v>
      </c>
      <c r="E459" s="352">
        <f t="shared" si="84"/>
        <v>3</v>
      </c>
      <c r="F459" s="352" t="str">
        <f t="shared" si="72"/>
        <v>2.9%</v>
      </c>
      <c r="G459" s="22" t="str">
        <f t="shared" si="85"/>
        <v>是</v>
      </c>
      <c r="H459" s="485" t="str">
        <f t="shared" si="73"/>
        <v>项</v>
      </c>
      <c r="I459" s="485" t="str">
        <f t="shared" si="74"/>
        <v>20601</v>
      </c>
      <c r="J459" s="229"/>
      <c r="K459" s="229"/>
      <c r="L459" s="229"/>
      <c r="M459" s="489">
        <v>1</v>
      </c>
      <c r="N459" s="448"/>
      <c r="O459" s="448"/>
      <c r="P459" s="448"/>
      <c r="Q459" s="448"/>
      <c r="R459" s="448"/>
      <c r="S459" s="448"/>
    </row>
    <row r="460" s="70" customFormat="1" ht="25.5" spans="1:20">
      <c r="A460" s="280" t="s">
        <v>5287</v>
      </c>
      <c r="B460" s="281" t="s">
        <v>14</v>
      </c>
      <c r="C460" s="302">
        <f>SUMIF(表2.2024年公共财政支出决算表!$A$6:$A$1340,A460,表2.2024年公共财政支出决算表!$E$6:$E$1340)</f>
        <v>6</v>
      </c>
      <c r="D460" s="302">
        <f>ROUND(SUMIF('表10-1.政府预算科目明细表'!$A$3:$A$375,A460,'表10-1.政府预算科目明细表'!$C$3:$C$375)/10000,0)</f>
        <v>0</v>
      </c>
      <c r="E460" s="352">
        <f t="shared" si="84"/>
        <v>-6</v>
      </c>
      <c r="F460" s="352" t="str">
        <f t="shared" si="72"/>
        <v>-100.0%</v>
      </c>
      <c r="G460" s="22" t="str">
        <f t="shared" si="85"/>
        <v>是</v>
      </c>
      <c r="H460" s="485" t="str">
        <f t="shared" si="73"/>
        <v>项</v>
      </c>
      <c r="I460" s="485" t="str">
        <f t="shared" si="74"/>
        <v>20601</v>
      </c>
      <c r="J460" s="229"/>
      <c r="K460" s="229"/>
      <c r="L460" s="229"/>
      <c r="M460" s="489">
        <v>1</v>
      </c>
      <c r="N460" s="229"/>
      <c r="O460" s="229"/>
      <c r="P460" s="229"/>
      <c r="Q460" s="229"/>
      <c r="R460" s="229"/>
      <c r="S460" s="229"/>
      <c r="T460" s="429"/>
    </row>
    <row r="461" s="443" customFormat="1" ht="15.75" hidden="1" spans="1:20">
      <c r="A461" s="306" t="s">
        <v>5288</v>
      </c>
      <c r="B461" s="307" t="s">
        <v>16</v>
      </c>
      <c r="C461" s="302">
        <f>SUMIF(表2.2024年公共财政支出决算表!$A$6:$A$1340,A461,表2.2024年公共财政支出决算表!$E$6:$E$1340)</f>
        <v>0</v>
      </c>
      <c r="D461" s="302">
        <f>ROUND(SUMIF('表10-1.政府预算科目明细表'!$A$3:$A$375,A461,'表10-1.政府预算科目明细表'!$C$3:$C$375)/10000,0)</f>
        <v>0</v>
      </c>
      <c r="E461" s="486">
        <f t="shared" si="84"/>
        <v>0</v>
      </c>
      <c r="F461" s="487" t="str">
        <f t="shared" si="72"/>
        <v/>
      </c>
      <c r="G461" s="22" t="str">
        <f t="shared" si="85"/>
        <v>否</v>
      </c>
      <c r="H461" s="488" t="str">
        <f t="shared" si="73"/>
        <v>项</v>
      </c>
      <c r="I461" s="488" t="str">
        <f t="shared" si="74"/>
        <v>20601</v>
      </c>
      <c r="J461" s="229"/>
      <c r="K461" s="229"/>
      <c r="L461" s="229"/>
      <c r="M461" s="449"/>
      <c r="N461" s="449"/>
      <c r="O461" s="449"/>
      <c r="P461" s="449"/>
      <c r="Q461" s="449"/>
      <c r="R461" s="449"/>
      <c r="S461" s="449"/>
      <c r="T461" s="435"/>
    </row>
    <row r="462" s="443" customFormat="1" ht="15.75" hidden="1" spans="1:20">
      <c r="A462" s="306" t="s">
        <v>5289</v>
      </c>
      <c r="B462" s="307" t="s">
        <v>706</v>
      </c>
      <c r="C462" s="302">
        <f>SUMIF(表2.2024年公共财政支出决算表!$A$6:$A$1340,A462,表2.2024年公共财政支出决算表!$E$6:$E$1340)</f>
        <v>0</v>
      </c>
      <c r="D462" s="302">
        <f>ROUND(SUMIF('表10-1.政府预算科目明细表'!$A$3:$A$375,A462,'表10-1.政府预算科目明细表'!$C$3:$C$375)/10000,0)</f>
        <v>0</v>
      </c>
      <c r="E462" s="486">
        <f t="shared" si="84"/>
        <v>0</v>
      </c>
      <c r="F462" s="487" t="str">
        <f t="shared" ref="F462:F525" si="86">IFERROR(TEXT(E462/C462,"0.0%"),"")</f>
        <v/>
      </c>
      <c r="G462" s="22" t="str">
        <f t="shared" si="85"/>
        <v>否</v>
      </c>
      <c r="H462" s="488" t="str">
        <f t="shared" ref="H462:H525" si="87">IF(LEN(A462)=3,"类",IF(LEN(A462)=5,"款","项"))</f>
        <v>项</v>
      </c>
      <c r="I462" s="488" t="str">
        <f t="shared" si="74"/>
        <v>20601</v>
      </c>
      <c r="J462" s="229"/>
      <c r="K462" s="229"/>
      <c r="L462" s="229"/>
      <c r="M462" s="449"/>
      <c r="N462" s="449"/>
      <c r="O462" s="449"/>
      <c r="P462" s="449"/>
      <c r="Q462" s="449"/>
      <c r="R462" s="449"/>
      <c r="S462" s="449"/>
      <c r="T462" s="435"/>
    </row>
    <row r="463" s="450" customFormat="1" ht="25.5" spans="1:19">
      <c r="A463" s="269" t="s">
        <v>5291</v>
      </c>
      <c r="B463" s="270" t="s">
        <v>708</v>
      </c>
      <c r="C463" s="299">
        <f ca="1">SUMIF($I464:$I$1455,$A463,C464:C$1455)</f>
        <v>37</v>
      </c>
      <c r="D463" s="299">
        <f>SUMIF($I464:$I$1455,$A463,D464:D$1455)</f>
        <v>0</v>
      </c>
      <c r="E463" s="299">
        <f ca="1">SUMIF($I464:$I$1455,$A463,E464:E$1455)</f>
        <v>-37</v>
      </c>
      <c r="F463" s="483" t="str">
        <f ca="1" t="shared" si="86"/>
        <v>-100.0%</v>
      </c>
      <c r="G463" s="22" t="str">
        <f ca="1" t="shared" si="85"/>
        <v>是</v>
      </c>
      <c r="H463" s="492" t="str">
        <f t="shared" si="87"/>
        <v>款</v>
      </c>
      <c r="I463" s="492" t="str">
        <f t="shared" ref="I463:I526" si="88">_xlfn.IFS(LEN(A463)=3,0,LEN(A463)=5,LEFT(A463,3),LEN(A463)=7,LEFT(A463,5))</f>
        <v>206</v>
      </c>
      <c r="J463" s="453"/>
      <c r="K463" s="453"/>
      <c r="L463" s="453"/>
      <c r="M463" s="489">
        <v>1</v>
      </c>
      <c r="N463" s="453"/>
      <c r="O463" s="453"/>
      <c r="P463" s="453"/>
      <c r="Q463" s="453"/>
      <c r="R463" s="453"/>
      <c r="S463" s="453"/>
    </row>
    <row r="464" s="443" customFormat="1" ht="15.75" hidden="1" spans="1:20">
      <c r="A464" s="306" t="s">
        <v>5292</v>
      </c>
      <c r="B464" s="307" t="s">
        <v>710</v>
      </c>
      <c r="C464" s="302">
        <f>SUMIF(表2.2024年公共财政支出决算表!$A$6:$A$1340,A464,表2.2024年公共财政支出决算表!$E$6:$E$1340)</f>
        <v>0</v>
      </c>
      <c r="D464" s="302">
        <f>ROUND(SUMIF('表10-1.政府预算科目明细表'!$A$3:$A$375,A464,'表10-1.政府预算科目明细表'!$C$3:$C$375)/10000,0)</f>
        <v>0</v>
      </c>
      <c r="E464" s="486">
        <f t="shared" ref="E464:E471" si="89">D464-C464</f>
        <v>0</v>
      </c>
      <c r="F464" s="487" t="str">
        <f t="shared" si="86"/>
        <v/>
      </c>
      <c r="G464" s="22" t="str">
        <f t="shared" si="85"/>
        <v>否</v>
      </c>
      <c r="H464" s="488" t="str">
        <f t="shared" si="87"/>
        <v>项</v>
      </c>
      <c r="I464" s="488" t="str">
        <f t="shared" si="88"/>
        <v>20602</v>
      </c>
      <c r="J464" s="229"/>
      <c r="K464" s="229"/>
      <c r="L464" s="229"/>
      <c r="M464" s="449"/>
      <c r="N464" s="449"/>
      <c r="O464" s="449"/>
      <c r="P464" s="449"/>
      <c r="Q464" s="449"/>
      <c r="R464" s="449"/>
      <c r="S464" s="449"/>
      <c r="T464" s="435"/>
    </row>
    <row r="465" s="441" customFormat="1" ht="15.75" hidden="1" spans="1:20">
      <c r="A465" s="306" t="s">
        <v>5294</v>
      </c>
      <c r="B465" s="307" t="s">
        <v>712</v>
      </c>
      <c r="C465" s="302">
        <f>SUMIF(表2.2024年公共财政支出决算表!$A$6:$A$1340,A465,表2.2024年公共财政支出决算表!$E$6:$E$1340)</f>
        <v>0</v>
      </c>
      <c r="D465" s="302">
        <f>ROUND(SUMIF('表10-1.政府预算科目明细表'!$A$3:$A$375,A465,'表10-1.政府预算科目明细表'!$C$3:$C$375)/10000,0)</f>
        <v>0</v>
      </c>
      <c r="E465" s="486">
        <f t="shared" si="89"/>
        <v>0</v>
      </c>
      <c r="F465" s="487" t="str">
        <f t="shared" si="86"/>
        <v/>
      </c>
      <c r="G465" s="22" t="str">
        <f t="shared" si="85"/>
        <v>否</v>
      </c>
      <c r="H465" s="488" t="str">
        <f t="shared" si="87"/>
        <v>项</v>
      </c>
      <c r="I465" s="488" t="str">
        <f t="shared" si="88"/>
        <v>20602</v>
      </c>
      <c r="J465" s="229"/>
      <c r="K465" s="229"/>
      <c r="L465" s="229"/>
      <c r="M465" s="452"/>
      <c r="N465" s="452"/>
      <c r="O465" s="452"/>
      <c r="P465" s="452"/>
      <c r="Q465" s="452"/>
      <c r="R465" s="452"/>
      <c r="S465" s="452"/>
      <c r="T465" s="438"/>
    </row>
    <row r="466" s="443" customFormat="1" ht="15.75" hidden="1" spans="1:20">
      <c r="A466" s="306" t="s">
        <v>5296</v>
      </c>
      <c r="B466" s="307" t="s">
        <v>714</v>
      </c>
      <c r="C466" s="302">
        <f>SUMIF(表2.2024年公共财政支出决算表!$A$6:$A$1340,A466,表2.2024年公共财政支出决算表!$E$6:$E$1340)</f>
        <v>0</v>
      </c>
      <c r="D466" s="302">
        <f>ROUND(SUMIF('表10-1.政府预算科目明细表'!$A$3:$A$375,A466,'表10-1.政府预算科目明细表'!$C$3:$C$375)/10000,0)</f>
        <v>0</v>
      </c>
      <c r="E466" s="486">
        <f t="shared" si="89"/>
        <v>0</v>
      </c>
      <c r="F466" s="487" t="str">
        <f t="shared" si="86"/>
        <v/>
      </c>
      <c r="G466" s="22" t="str">
        <f t="shared" si="85"/>
        <v>否</v>
      </c>
      <c r="H466" s="488" t="str">
        <f t="shared" si="87"/>
        <v>项</v>
      </c>
      <c r="I466" s="488" t="str">
        <f t="shared" si="88"/>
        <v>20602</v>
      </c>
      <c r="J466" s="229"/>
      <c r="K466" s="229"/>
      <c r="L466" s="229"/>
      <c r="M466" s="449"/>
      <c r="N466" s="449"/>
      <c r="O466" s="449"/>
      <c r="P466" s="449"/>
      <c r="Q466" s="449"/>
      <c r="R466" s="449"/>
      <c r="S466" s="449"/>
      <c r="T466" s="435"/>
    </row>
    <row r="467" s="443" customFormat="1" ht="15.75" hidden="1" spans="1:20">
      <c r="A467" s="306" t="s">
        <v>5298</v>
      </c>
      <c r="B467" s="307" t="s">
        <v>716</v>
      </c>
      <c r="C467" s="302">
        <f>SUMIF(表2.2024年公共财政支出决算表!$A$6:$A$1340,A467,表2.2024年公共财政支出决算表!$E$6:$E$1340)</f>
        <v>0</v>
      </c>
      <c r="D467" s="302">
        <f>ROUND(SUMIF('表10-1.政府预算科目明细表'!$A$3:$A$375,A467,'表10-1.政府预算科目明细表'!$C$3:$C$375)/10000,0)</f>
        <v>0</v>
      </c>
      <c r="E467" s="486">
        <f t="shared" si="89"/>
        <v>0</v>
      </c>
      <c r="F467" s="487" t="str">
        <f t="shared" si="86"/>
        <v/>
      </c>
      <c r="G467" s="22" t="str">
        <f t="shared" si="85"/>
        <v>否</v>
      </c>
      <c r="H467" s="488" t="str">
        <f t="shared" si="87"/>
        <v>项</v>
      </c>
      <c r="I467" s="488" t="str">
        <f t="shared" si="88"/>
        <v>20602</v>
      </c>
      <c r="J467" s="229"/>
      <c r="K467" s="229"/>
      <c r="L467" s="229"/>
      <c r="M467" s="449"/>
      <c r="N467" s="449"/>
      <c r="O467" s="449"/>
      <c r="P467" s="449"/>
      <c r="Q467" s="449"/>
      <c r="R467" s="449"/>
      <c r="S467" s="449"/>
      <c r="T467" s="435"/>
    </row>
    <row r="468" s="443" customFormat="1" ht="15.75" hidden="1" spans="1:20">
      <c r="A468" s="306" t="s">
        <v>5300</v>
      </c>
      <c r="B468" s="307" t="s">
        <v>718</v>
      </c>
      <c r="C468" s="302">
        <f>SUMIF(表2.2024年公共财政支出决算表!$A$6:$A$1340,A468,表2.2024年公共财政支出决算表!$E$6:$E$1340)</f>
        <v>0</v>
      </c>
      <c r="D468" s="302">
        <f>ROUND(SUMIF('表10-1.政府预算科目明细表'!$A$3:$A$375,A468,'表10-1.政府预算科目明细表'!$C$3:$C$375)/10000,0)</f>
        <v>0</v>
      </c>
      <c r="E468" s="486">
        <f t="shared" si="89"/>
        <v>0</v>
      </c>
      <c r="F468" s="487" t="str">
        <f t="shared" si="86"/>
        <v/>
      </c>
      <c r="G468" s="22" t="str">
        <f t="shared" si="85"/>
        <v>否</v>
      </c>
      <c r="H468" s="488" t="str">
        <f t="shared" si="87"/>
        <v>项</v>
      </c>
      <c r="I468" s="488" t="str">
        <f t="shared" si="88"/>
        <v>20602</v>
      </c>
      <c r="J468" s="229"/>
      <c r="K468" s="229"/>
      <c r="L468" s="229"/>
      <c r="M468" s="449"/>
      <c r="N468" s="449"/>
      <c r="O468" s="449"/>
      <c r="P468" s="449"/>
      <c r="Q468" s="449"/>
      <c r="R468" s="449"/>
      <c r="S468" s="449"/>
      <c r="T468" s="435"/>
    </row>
    <row r="469" s="435" customFormat="1" ht="15.75" hidden="1" spans="1:19">
      <c r="A469" s="306" t="s">
        <v>5302</v>
      </c>
      <c r="B469" s="307" t="s">
        <v>720</v>
      </c>
      <c r="C469" s="302">
        <f>SUMIF(表2.2024年公共财政支出决算表!$A$6:$A$1340,A469,表2.2024年公共财政支出决算表!$E$6:$E$1340)</f>
        <v>0</v>
      </c>
      <c r="D469" s="302">
        <f>ROUND(SUMIF('表10-1.政府预算科目明细表'!$A$3:$A$375,A469,'表10-1.政府预算科目明细表'!$C$3:$C$375)/10000,0)</f>
        <v>0</v>
      </c>
      <c r="E469" s="486">
        <f t="shared" si="89"/>
        <v>0</v>
      </c>
      <c r="F469" s="487" t="str">
        <f t="shared" si="86"/>
        <v/>
      </c>
      <c r="G469" s="22" t="str">
        <f t="shared" si="85"/>
        <v>否</v>
      </c>
      <c r="H469" s="488" t="str">
        <f t="shared" si="87"/>
        <v>项</v>
      </c>
      <c r="I469" s="488" t="str">
        <f t="shared" si="88"/>
        <v>20602</v>
      </c>
      <c r="J469" s="229"/>
      <c r="K469" s="229"/>
      <c r="L469" s="229"/>
      <c r="M469" s="449"/>
      <c r="N469" s="449"/>
      <c r="O469" s="449"/>
      <c r="P469" s="449"/>
      <c r="Q469" s="449"/>
      <c r="R469" s="449"/>
      <c r="S469" s="449"/>
    </row>
    <row r="470" s="441" customFormat="1" ht="25.5" spans="1:20">
      <c r="A470" s="306" t="s">
        <v>5304</v>
      </c>
      <c r="B470" s="307" t="s">
        <v>722</v>
      </c>
      <c r="C470" s="302">
        <f>SUMIF(表2.2024年公共财政支出决算表!$A$6:$A$1340,A470,表2.2024年公共财政支出决算表!$E$6:$E$1340)</f>
        <v>37</v>
      </c>
      <c r="D470" s="302">
        <f>ROUND(SUMIF('表10-1.政府预算科目明细表'!$A$3:$A$375,A470,'表10-1.政府预算科目明细表'!$C$3:$C$375)/10000,0)</f>
        <v>0</v>
      </c>
      <c r="E470" s="486">
        <f t="shared" si="89"/>
        <v>-37</v>
      </c>
      <c r="F470" s="487" t="str">
        <f t="shared" si="86"/>
        <v>-100.0%</v>
      </c>
      <c r="G470" s="22" t="str">
        <f t="shared" si="85"/>
        <v>是</v>
      </c>
      <c r="H470" s="488" t="str">
        <f t="shared" si="87"/>
        <v>项</v>
      </c>
      <c r="I470" s="488" t="str">
        <f t="shared" si="88"/>
        <v>20602</v>
      </c>
      <c r="J470" s="229"/>
      <c r="K470" s="229"/>
      <c r="L470" s="229"/>
      <c r="M470" s="489">
        <v>1</v>
      </c>
      <c r="N470" s="452"/>
      <c r="O470" s="452"/>
      <c r="P470" s="452"/>
      <c r="Q470" s="452"/>
      <c r="R470" s="452"/>
      <c r="S470" s="452"/>
      <c r="T470" s="438"/>
    </row>
    <row r="471" s="443" customFormat="1" ht="15.75" hidden="1" spans="1:20">
      <c r="A471" s="306" t="s">
        <v>5305</v>
      </c>
      <c r="B471" s="307" t="s">
        <v>724</v>
      </c>
      <c r="C471" s="302">
        <f>SUMIF(表2.2024年公共财政支出决算表!$A$6:$A$1340,A471,表2.2024年公共财政支出决算表!$E$6:$E$1340)</f>
        <v>0</v>
      </c>
      <c r="D471" s="302">
        <f>ROUND(SUMIF('表10-1.政府预算科目明细表'!$A$3:$A$375,A471,'表10-1.政府预算科目明细表'!$C$3:$C$375)/10000,0)</f>
        <v>0</v>
      </c>
      <c r="E471" s="486">
        <f t="shared" si="89"/>
        <v>0</v>
      </c>
      <c r="F471" s="487" t="str">
        <f t="shared" si="86"/>
        <v/>
      </c>
      <c r="G471" s="22" t="str">
        <f t="shared" si="85"/>
        <v>否</v>
      </c>
      <c r="H471" s="488" t="str">
        <f t="shared" si="87"/>
        <v>项</v>
      </c>
      <c r="I471" s="488" t="str">
        <f t="shared" si="88"/>
        <v>20602</v>
      </c>
      <c r="J471" s="229"/>
      <c r="K471" s="229"/>
      <c r="L471" s="229"/>
      <c r="M471" s="449"/>
      <c r="N471" s="449"/>
      <c r="O471" s="449"/>
      <c r="P471" s="449"/>
      <c r="Q471" s="449"/>
      <c r="R471" s="449"/>
      <c r="S471" s="449"/>
      <c r="T471" s="435"/>
    </row>
    <row r="472" s="442" customFormat="1" ht="15.75" hidden="1" spans="1:20">
      <c r="A472" s="269" t="s">
        <v>5307</v>
      </c>
      <c r="B472" s="270" t="s">
        <v>726</v>
      </c>
      <c r="C472" s="299">
        <f ca="1">SUMIF($I473:$I$1455,$A472,C473:C$1455)</f>
        <v>0</v>
      </c>
      <c r="D472" s="299">
        <f>SUMIF($I473:$I$1455,$A472,D473:D$1455)</f>
        <v>0</v>
      </c>
      <c r="E472" s="299">
        <f ca="1">SUMIF($I473:$I$1455,$A472,E473:E$1455)</f>
        <v>0</v>
      </c>
      <c r="F472" s="483" t="str">
        <f ca="1" t="shared" si="86"/>
        <v/>
      </c>
      <c r="G472" s="22" t="str">
        <f ca="1" t="shared" si="85"/>
        <v>否</v>
      </c>
      <c r="H472" s="492" t="str">
        <f t="shared" si="87"/>
        <v>款</v>
      </c>
      <c r="I472" s="492" t="str">
        <f t="shared" si="88"/>
        <v>206</v>
      </c>
      <c r="J472" s="453"/>
      <c r="K472" s="453"/>
      <c r="L472" s="453"/>
      <c r="M472" s="453"/>
      <c r="N472" s="453"/>
      <c r="O472" s="453"/>
      <c r="P472" s="453"/>
      <c r="Q472" s="453"/>
      <c r="R472" s="453"/>
      <c r="S472" s="453"/>
      <c r="T472" s="450"/>
    </row>
    <row r="473" s="443" customFormat="1" ht="15.75" hidden="1" spans="1:20">
      <c r="A473" s="306" t="s">
        <v>5309</v>
      </c>
      <c r="B473" s="307" t="s">
        <v>710</v>
      </c>
      <c r="C473" s="302">
        <f>SUMIF(表2.2024年公共财政支出决算表!$A$6:$A$1340,A473,表2.2024年公共财政支出决算表!$E$6:$E$1340)</f>
        <v>0</v>
      </c>
      <c r="D473" s="302">
        <f>ROUND(SUMIF('表10-1.政府预算科目明细表'!$A$3:$A$375,A473,'表10-1.政府预算科目明细表'!$C$3:$C$375)/10000,0)</f>
        <v>0</v>
      </c>
      <c r="E473" s="486">
        <f t="shared" ref="E473:E477" si="90">D473-C473</f>
        <v>0</v>
      </c>
      <c r="F473" s="487" t="str">
        <f t="shared" si="86"/>
        <v/>
      </c>
      <c r="G473" s="22" t="str">
        <f t="shared" si="85"/>
        <v>否</v>
      </c>
      <c r="H473" s="488" t="str">
        <f t="shared" si="87"/>
        <v>项</v>
      </c>
      <c r="I473" s="488" t="str">
        <f t="shared" si="88"/>
        <v>20603</v>
      </c>
      <c r="J473" s="229"/>
      <c r="K473" s="229"/>
      <c r="L473" s="229"/>
      <c r="M473" s="449"/>
      <c r="N473" s="449"/>
      <c r="O473" s="449"/>
      <c r="P473" s="449"/>
      <c r="Q473" s="449"/>
      <c r="R473" s="449"/>
      <c r="S473" s="449"/>
      <c r="T473" s="435"/>
    </row>
    <row r="474" s="443" customFormat="1" ht="15.75" hidden="1" spans="1:20">
      <c r="A474" s="306" t="s">
        <v>5310</v>
      </c>
      <c r="B474" s="307" t="s">
        <v>729</v>
      </c>
      <c r="C474" s="302">
        <f>SUMIF(表2.2024年公共财政支出决算表!$A$6:$A$1340,A474,表2.2024年公共财政支出决算表!$E$6:$E$1340)</f>
        <v>0</v>
      </c>
      <c r="D474" s="302">
        <f>ROUND(SUMIF('表10-1.政府预算科目明细表'!$A$3:$A$375,A474,'表10-1.政府预算科目明细表'!$C$3:$C$375)/10000,0)</f>
        <v>0</v>
      </c>
      <c r="E474" s="486">
        <f t="shared" si="90"/>
        <v>0</v>
      </c>
      <c r="F474" s="487" t="str">
        <f t="shared" si="86"/>
        <v/>
      </c>
      <c r="G474" s="22" t="str">
        <f t="shared" si="85"/>
        <v>否</v>
      </c>
      <c r="H474" s="488" t="str">
        <f t="shared" si="87"/>
        <v>项</v>
      </c>
      <c r="I474" s="488" t="str">
        <f t="shared" si="88"/>
        <v>20603</v>
      </c>
      <c r="J474" s="229"/>
      <c r="K474" s="229"/>
      <c r="L474" s="229"/>
      <c r="M474" s="449"/>
      <c r="N474" s="449"/>
      <c r="O474" s="449"/>
      <c r="P474" s="449"/>
      <c r="Q474" s="449"/>
      <c r="R474" s="449"/>
      <c r="S474" s="449"/>
      <c r="T474" s="435"/>
    </row>
    <row r="475" s="441" customFormat="1" ht="15.75" hidden="1" spans="1:20">
      <c r="A475" s="306" t="s">
        <v>5312</v>
      </c>
      <c r="B475" s="307" t="s">
        <v>731</v>
      </c>
      <c r="C475" s="302">
        <f>SUMIF(表2.2024年公共财政支出决算表!$A$6:$A$1340,A475,表2.2024年公共财政支出决算表!$E$6:$E$1340)</f>
        <v>0</v>
      </c>
      <c r="D475" s="302">
        <f>ROUND(SUMIF('表10-1.政府预算科目明细表'!$A$3:$A$375,A475,'表10-1.政府预算科目明细表'!$C$3:$C$375)/10000,0)</f>
        <v>0</v>
      </c>
      <c r="E475" s="486">
        <f t="shared" si="90"/>
        <v>0</v>
      </c>
      <c r="F475" s="487" t="str">
        <f t="shared" si="86"/>
        <v/>
      </c>
      <c r="G475" s="22" t="str">
        <f t="shared" si="85"/>
        <v>否</v>
      </c>
      <c r="H475" s="488" t="str">
        <f t="shared" si="87"/>
        <v>项</v>
      </c>
      <c r="I475" s="488" t="str">
        <f t="shared" si="88"/>
        <v>20603</v>
      </c>
      <c r="J475" s="229"/>
      <c r="K475" s="229"/>
      <c r="L475" s="229"/>
      <c r="M475" s="452"/>
      <c r="N475" s="452"/>
      <c r="O475" s="452"/>
      <c r="P475" s="452"/>
      <c r="Q475" s="452"/>
      <c r="R475" s="452"/>
      <c r="S475" s="452"/>
      <c r="T475" s="438"/>
    </row>
    <row r="476" s="435" customFormat="1" ht="15.75" hidden="1" spans="1:19">
      <c r="A476" s="306" t="s">
        <v>5314</v>
      </c>
      <c r="B476" s="307" t="s">
        <v>733</v>
      </c>
      <c r="C476" s="302">
        <f>SUMIF(表2.2024年公共财政支出决算表!$A$6:$A$1340,A476,表2.2024年公共财政支出决算表!$E$6:$E$1340)</f>
        <v>0</v>
      </c>
      <c r="D476" s="302">
        <f>ROUND(SUMIF('表10-1.政府预算科目明细表'!$A$3:$A$375,A476,'表10-1.政府预算科目明细表'!$C$3:$C$375)/10000,0)</f>
        <v>0</v>
      </c>
      <c r="E476" s="486">
        <f t="shared" si="90"/>
        <v>0</v>
      </c>
      <c r="F476" s="487" t="str">
        <f t="shared" si="86"/>
        <v/>
      </c>
      <c r="G476" s="22" t="str">
        <f t="shared" si="85"/>
        <v>否</v>
      </c>
      <c r="H476" s="488" t="str">
        <f t="shared" si="87"/>
        <v>项</v>
      </c>
      <c r="I476" s="488" t="str">
        <f t="shared" si="88"/>
        <v>20603</v>
      </c>
      <c r="J476" s="229"/>
      <c r="K476" s="229"/>
      <c r="L476" s="229"/>
      <c r="M476" s="449"/>
      <c r="N476" s="449"/>
      <c r="O476" s="449"/>
      <c r="P476" s="449"/>
      <c r="Q476" s="449"/>
      <c r="R476" s="449"/>
      <c r="S476" s="449"/>
    </row>
    <row r="477" s="441" customFormat="1" ht="15.75" hidden="1" spans="1:20">
      <c r="A477" s="306" t="s">
        <v>5316</v>
      </c>
      <c r="B477" s="307" t="s">
        <v>735</v>
      </c>
      <c r="C477" s="302">
        <f>SUMIF(表2.2024年公共财政支出决算表!$A$6:$A$1340,A477,表2.2024年公共财政支出决算表!$E$6:$E$1340)</f>
        <v>0</v>
      </c>
      <c r="D477" s="302">
        <f>ROUND(SUMIF('表10-1.政府预算科目明细表'!$A$3:$A$375,A477,'表10-1.政府预算科目明细表'!$C$3:$C$375)/10000,0)</f>
        <v>0</v>
      </c>
      <c r="E477" s="486">
        <f t="shared" si="90"/>
        <v>0</v>
      </c>
      <c r="F477" s="487" t="str">
        <f t="shared" si="86"/>
        <v/>
      </c>
      <c r="G477" s="22" t="str">
        <f t="shared" si="85"/>
        <v>否</v>
      </c>
      <c r="H477" s="488" t="str">
        <f t="shared" si="87"/>
        <v>项</v>
      </c>
      <c r="I477" s="488" t="str">
        <f t="shared" si="88"/>
        <v>20603</v>
      </c>
      <c r="J477" s="229"/>
      <c r="K477" s="229"/>
      <c r="L477" s="229"/>
      <c r="M477" s="452"/>
      <c r="N477" s="452"/>
      <c r="O477" s="452"/>
      <c r="P477" s="452"/>
      <c r="Q477" s="452"/>
      <c r="R477" s="452"/>
      <c r="S477" s="452"/>
      <c r="T477" s="438"/>
    </row>
    <row r="478" s="455" customFormat="1" ht="25.5" spans="1:20">
      <c r="A478" s="278" t="s">
        <v>5318</v>
      </c>
      <c r="B478" s="279" t="s">
        <v>737</v>
      </c>
      <c r="C478" s="299">
        <f ca="1">SUMIF($I479:$I$1455,$A478,C479:C$1455)</f>
        <v>811</v>
      </c>
      <c r="D478" s="299">
        <f>SUMIF($I479:$I$1455,$A478,D479:D$1455)</f>
        <v>502</v>
      </c>
      <c r="E478" s="299">
        <f ca="1">SUMIF($I479:$I$1455,$A478,E479:E$1455)</f>
        <v>-309</v>
      </c>
      <c r="F478" s="483" t="str">
        <f ca="1" t="shared" si="86"/>
        <v>-38.1%</v>
      </c>
      <c r="G478" s="22" t="str">
        <f ca="1" t="shared" si="85"/>
        <v>是</v>
      </c>
      <c r="H478" s="484" t="str">
        <f t="shared" si="87"/>
        <v>款</v>
      </c>
      <c r="I478" s="484" t="str">
        <f t="shared" si="88"/>
        <v>206</v>
      </c>
      <c r="J478" s="447"/>
      <c r="K478" s="447"/>
      <c r="L478" s="447"/>
      <c r="M478" s="489">
        <v>1</v>
      </c>
      <c r="N478" s="447"/>
      <c r="O478" s="447"/>
      <c r="P478" s="447"/>
      <c r="Q478" s="447"/>
      <c r="R478" s="447"/>
      <c r="S478" s="447"/>
      <c r="T478" s="439"/>
    </row>
    <row r="479" s="443" customFormat="1" ht="15.75" hidden="1" spans="1:20">
      <c r="A479" s="306" t="s">
        <v>5319</v>
      </c>
      <c r="B479" s="307" t="s">
        <v>710</v>
      </c>
      <c r="C479" s="302">
        <f>SUMIF(表2.2024年公共财政支出决算表!$A$6:$A$1340,A479,表2.2024年公共财政支出决算表!$E$6:$E$1340)</f>
        <v>0</v>
      </c>
      <c r="D479" s="302">
        <f>ROUND(SUMIF('表10-1.政府预算科目明细表'!$A$3:$A$375,A479,'表10-1.政府预算科目明细表'!$C$3:$C$375)/10000,0)</f>
        <v>0</v>
      </c>
      <c r="E479" s="486">
        <f t="shared" ref="E479:E482" si="91">D479-C479</f>
        <v>0</v>
      </c>
      <c r="F479" s="487" t="str">
        <f t="shared" si="86"/>
        <v/>
      </c>
      <c r="G479" s="22" t="str">
        <f t="shared" si="85"/>
        <v>否</v>
      </c>
      <c r="H479" s="488" t="str">
        <f t="shared" si="87"/>
        <v>项</v>
      </c>
      <c r="I479" s="488" t="str">
        <f t="shared" si="88"/>
        <v>20604</v>
      </c>
      <c r="J479" s="229"/>
      <c r="K479" s="229"/>
      <c r="L479" s="229"/>
      <c r="M479" s="449"/>
      <c r="N479" s="449"/>
      <c r="O479" s="449"/>
      <c r="P479" s="449"/>
      <c r="Q479" s="449"/>
      <c r="R479" s="449"/>
      <c r="S479" s="449"/>
      <c r="T479" s="435"/>
    </row>
    <row r="480" s="74" customFormat="1" ht="25.5" spans="1:20">
      <c r="A480" s="280" t="s">
        <v>5320</v>
      </c>
      <c r="B480" s="281" t="s">
        <v>740</v>
      </c>
      <c r="C480" s="302">
        <f>SUMIF(表2.2024年公共财政支出决算表!$A$6:$A$1340,A480,表2.2024年公共财政支出决算表!$E$6:$E$1340)</f>
        <v>811</v>
      </c>
      <c r="D480" s="302">
        <f>ROUND(SUMIF('表10-1.政府预算科目明细表'!$A$3:$A$375,A480,'表10-1.政府预算科目明细表'!$C$3:$C$375)/10000,0)</f>
        <v>502</v>
      </c>
      <c r="E480" s="352">
        <f t="shared" si="91"/>
        <v>-309</v>
      </c>
      <c r="F480" s="352" t="str">
        <f t="shared" si="86"/>
        <v>-38.1%</v>
      </c>
      <c r="G480" s="22" t="str">
        <f t="shared" si="85"/>
        <v>是</v>
      </c>
      <c r="H480" s="485" t="str">
        <f t="shared" si="87"/>
        <v>项</v>
      </c>
      <c r="I480" s="485" t="str">
        <f t="shared" si="88"/>
        <v>20604</v>
      </c>
      <c r="J480" s="229"/>
      <c r="K480" s="229"/>
      <c r="L480" s="229"/>
      <c r="M480" s="489">
        <v>1</v>
      </c>
      <c r="N480" s="448"/>
      <c r="O480" s="448"/>
      <c r="P480" s="448"/>
      <c r="Q480" s="448"/>
      <c r="R480" s="448"/>
      <c r="S480" s="448"/>
      <c r="T480" s="440"/>
    </row>
    <row r="481" s="443" customFormat="1" ht="15.75" hidden="1" spans="1:20">
      <c r="A481" s="306" t="s">
        <v>5321</v>
      </c>
      <c r="B481" s="307" t="s">
        <v>742</v>
      </c>
      <c r="C481" s="302">
        <f>SUMIF(表2.2024年公共财政支出决算表!$A$6:$A$1340,A481,表2.2024年公共财政支出决算表!$E$6:$E$1340)</f>
        <v>0</v>
      </c>
      <c r="D481" s="302">
        <f>ROUND(SUMIF('表10-1.政府预算科目明细表'!$A$3:$A$375,A481,'表10-1.政府预算科目明细表'!$C$3:$C$375)/10000,0)</f>
        <v>0</v>
      </c>
      <c r="E481" s="486">
        <f t="shared" si="91"/>
        <v>0</v>
      </c>
      <c r="F481" s="487" t="str">
        <f t="shared" si="86"/>
        <v/>
      </c>
      <c r="G481" s="22" t="str">
        <f t="shared" si="85"/>
        <v>否</v>
      </c>
      <c r="H481" s="488" t="str">
        <f t="shared" si="87"/>
        <v>项</v>
      </c>
      <c r="I481" s="488" t="str">
        <f t="shared" si="88"/>
        <v>20604</v>
      </c>
      <c r="J481" s="229"/>
      <c r="K481" s="229"/>
      <c r="L481" s="229"/>
      <c r="M481" s="449"/>
      <c r="N481" s="449"/>
      <c r="O481" s="449"/>
      <c r="P481" s="449"/>
      <c r="Q481" s="449"/>
      <c r="R481" s="449"/>
      <c r="S481" s="449"/>
      <c r="T481" s="435"/>
    </row>
    <row r="482" s="443" customFormat="1" ht="15.75" hidden="1" spans="1:20">
      <c r="A482" s="306" t="s">
        <v>5322</v>
      </c>
      <c r="B482" s="307" t="s">
        <v>744</v>
      </c>
      <c r="C482" s="302">
        <f>SUMIF(表2.2024年公共财政支出决算表!$A$6:$A$1340,A482,表2.2024年公共财政支出决算表!$E$6:$E$1340)</f>
        <v>0</v>
      </c>
      <c r="D482" s="302">
        <f>ROUND(SUMIF('表10-1.政府预算科目明细表'!$A$3:$A$375,A482,'表10-1.政府预算科目明细表'!$C$3:$C$375)/10000,0)</f>
        <v>0</v>
      </c>
      <c r="E482" s="486">
        <f t="shared" si="91"/>
        <v>0</v>
      </c>
      <c r="F482" s="487" t="str">
        <f t="shared" si="86"/>
        <v/>
      </c>
      <c r="G482" s="22" t="str">
        <f t="shared" si="85"/>
        <v>否</v>
      </c>
      <c r="H482" s="488" t="str">
        <f t="shared" si="87"/>
        <v>项</v>
      </c>
      <c r="I482" s="488" t="str">
        <f t="shared" si="88"/>
        <v>20604</v>
      </c>
      <c r="J482" s="229"/>
      <c r="K482" s="229"/>
      <c r="L482" s="229"/>
      <c r="M482" s="449"/>
      <c r="N482" s="449"/>
      <c r="O482" s="449"/>
      <c r="P482" s="449"/>
      <c r="Q482" s="449"/>
      <c r="R482" s="449"/>
      <c r="S482" s="449"/>
      <c r="T482" s="435"/>
    </row>
    <row r="483" s="442" customFormat="1" ht="25.5" spans="1:20">
      <c r="A483" s="269" t="s">
        <v>5324</v>
      </c>
      <c r="B483" s="270" t="s">
        <v>746</v>
      </c>
      <c r="C483" s="299">
        <f ca="1">SUMIF($I484:$I$1455,$A483,C484:C$1455)</f>
        <v>10</v>
      </c>
      <c r="D483" s="299">
        <f>SUMIF($I484:$I$1455,$A483,D484:D$1455)</f>
        <v>0</v>
      </c>
      <c r="E483" s="299">
        <f ca="1">SUMIF($I484:$I$1455,$A483,E484:E$1455)</f>
        <v>-10</v>
      </c>
      <c r="F483" s="483" t="str">
        <f ca="1" t="shared" si="86"/>
        <v>-100.0%</v>
      </c>
      <c r="G483" s="22" t="str">
        <f ca="1" t="shared" si="85"/>
        <v>是</v>
      </c>
      <c r="H483" s="492" t="str">
        <f t="shared" si="87"/>
        <v>款</v>
      </c>
      <c r="I483" s="492" t="str">
        <f t="shared" si="88"/>
        <v>206</v>
      </c>
      <c r="J483" s="453"/>
      <c r="K483" s="453"/>
      <c r="L483" s="453"/>
      <c r="M483" s="489">
        <v>1</v>
      </c>
      <c r="N483" s="453"/>
      <c r="O483" s="453"/>
      <c r="P483" s="453"/>
      <c r="Q483" s="453"/>
      <c r="R483" s="453"/>
      <c r="S483" s="453"/>
      <c r="T483" s="450"/>
    </row>
    <row r="484" s="443" customFormat="1" ht="15.75" hidden="1" spans="1:20">
      <c r="A484" s="306" t="s">
        <v>5325</v>
      </c>
      <c r="B484" s="307" t="s">
        <v>710</v>
      </c>
      <c r="C484" s="302">
        <f>SUMIF(表2.2024年公共财政支出决算表!$A$6:$A$1340,A484,表2.2024年公共财政支出决算表!$E$6:$E$1340)</f>
        <v>0</v>
      </c>
      <c r="D484" s="302">
        <f>ROUND(SUMIF('表10-1.政府预算科目明细表'!$A$3:$A$375,A484,'表10-1.政府预算科目明细表'!$C$3:$C$375)/10000,0)</f>
        <v>0</v>
      </c>
      <c r="E484" s="486">
        <f t="shared" ref="E484:E487" si="92">D484-C484</f>
        <v>0</v>
      </c>
      <c r="F484" s="487" t="str">
        <f t="shared" si="86"/>
        <v/>
      </c>
      <c r="G484" s="22" t="str">
        <f t="shared" si="85"/>
        <v>否</v>
      </c>
      <c r="H484" s="488" t="str">
        <f t="shared" si="87"/>
        <v>项</v>
      </c>
      <c r="I484" s="488" t="str">
        <f t="shared" si="88"/>
        <v>20605</v>
      </c>
      <c r="J484" s="229"/>
      <c r="K484" s="229"/>
      <c r="L484" s="229"/>
      <c r="M484" s="449"/>
      <c r="N484" s="449"/>
      <c r="O484" s="449"/>
      <c r="P484" s="449"/>
      <c r="Q484" s="449"/>
      <c r="R484" s="449"/>
      <c r="S484" s="449"/>
      <c r="T484" s="435"/>
    </row>
    <row r="485" s="443" customFormat="1" ht="25.5" spans="1:20">
      <c r="A485" s="306" t="s">
        <v>5326</v>
      </c>
      <c r="B485" s="307" t="s">
        <v>749</v>
      </c>
      <c r="C485" s="302">
        <f>SUMIF(表2.2024年公共财政支出决算表!$A$6:$A$1340,A485,表2.2024年公共财政支出决算表!$E$6:$E$1340)</f>
        <v>10</v>
      </c>
      <c r="D485" s="302">
        <f>ROUND(SUMIF('表10-1.政府预算科目明细表'!$A$3:$A$375,A485,'表10-1.政府预算科目明细表'!$C$3:$C$375)/10000,0)</f>
        <v>0</v>
      </c>
      <c r="E485" s="486">
        <f t="shared" si="92"/>
        <v>-10</v>
      </c>
      <c r="F485" s="487" t="str">
        <f t="shared" si="86"/>
        <v>-100.0%</v>
      </c>
      <c r="G485" s="22" t="str">
        <f t="shared" si="85"/>
        <v>是</v>
      </c>
      <c r="H485" s="488" t="str">
        <f t="shared" si="87"/>
        <v>项</v>
      </c>
      <c r="I485" s="488" t="str">
        <f t="shared" si="88"/>
        <v>20605</v>
      </c>
      <c r="J485" s="229"/>
      <c r="K485" s="229"/>
      <c r="L485" s="229"/>
      <c r="M485" s="489">
        <v>1</v>
      </c>
      <c r="N485" s="449"/>
      <c r="O485" s="449"/>
      <c r="P485" s="449"/>
      <c r="Q485" s="449"/>
      <c r="R485" s="449"/>
      <c r="S485" s="449"/>
      <c r="T485" s="435"/>
    </row>
    <row r="486" s="443" customFormat="1" ht="15.75" hidden="1" spans="1:20">
      <c r="A486" s="306" t="s">
        <v>5327</v>
      </c>
      <c r="B486" s="307" t="s">
        <v>751</v>
      </c>
      <c r="C486" s="302">
        <f>SUMIF(表2.2024年公共财政支出决算表!$A$6:$A$1340,A486,表2.2024年公共财政支出决算表!$E$6:$E$1340)</f>
        <v>0</v>
      </c>
      <c r="D486" s="302">
        <f>ROUND(SUMIF('表10-1.政府预算科目明细表'!$A$3:$A$375,A486,'表10-1.政府预算科目明细表'!$C$3:$C$375)/10000,0)</f>
        <v>0</v>
      </c>
      <c r="E486" s="486">
        <f t="shared" si="92"/>
        <v>0</v>
      </c>
      <c r="F486" s="487" t="str">
        <f t="shared" si="86"/>
        <v/>
      </c>
      <c r="G486" s="22" t="str">
        <f t="shared" si="85"/>
        <v>否</v>
      </c>
      <c r="H486" s="488" t="str">
        <f t="shared" si="87"/>
        <v>项</v>
      </c>
      <c r="I486" s="488" t="str">
        <f t="shared" si="88"/>
        <v>20605</v>
      </c>
      <c r="J486" s="229"/>
      <c r="K486" s="229"/>
      <c r="L486" s="229"/>
      <c r="M486" s="449"/>
      <c r="N486" s="449"/>
      <c r="O486" s="449"/>
      <c r="P486" s="449"/>
      <c r="Q486" s="449"/>
      <c r="R486" s="449"/>
      <c r="S486" s="449"/>
      <c r="T486" s="435"/>
    </row>
    <row r="487" s="441" customFormat="1" ht="15.75" hidden="1" spans="1:20">
      <c r="A487" s="306" t="s">
        <v>5329</v>
      </c>
      <c r="B487" s="307" t="s">
        <v>753</v>
      </c>
      <c r="C487" s="302">
        <f>SUMIF(表2.2024年公共财政支出决算表!$A$6:$A$1340,A487,表2.2024年公共财政支出决算表!$E$6:$E$1340)</f>
        <v>0</v>
      </c>
      <c r="D487" s="302">
        <f>ROUND(SUMIF('表10-1.政府预算科目明细表'!$A$3:$A$375,A487,'表10-1.政府预算科目明细表'!$C$3:$C$375)/10000,0)</f>
        <v>0</v>
      </c>
      <c r="E487" s="486">
        <f t="shared" si="92"/>
        <v>0</v>
      </c>
      <c r="F487" s="487" t="str">
        <f t="shared" si="86"/>
        <v/>
      </c>
      <c r="G487" s="22" t="str">
        <f t="shared" si="85"/>
        <v>否</v>
      </c>
      <c r="H487" s="488" t="str">
        <f t="shared" si="87"/>
        <v>项</v>
      </c>
      <c r="I487" s="488" t="str">
        <f t="shared" si="88"/>
        <v>20605</v>
      </c>
      <c r="J487" s="229"/>
      <c r="K487" s="229"/>
      <c r="L487" s="229"/>
      <c r="M487" s="452"/>
      <c r="N487" s="452"/>
      <c r="O487" s="452"/>
      <c r="P487" s="452"/>
      <c r="Q487" s="452"/>
      <c r="R487" s="452"/>
      <c r="S487" s="452"/>
      <c r="T487" s="438"/>
    </row>
    <row r="488" s="442" customFormat="1" ht="15.75" hidden="1" spans="1:20">
      <c r="A488" s="269" t="s">
        <v>5331</v>
      </c>
      <c r="B488" s="270" t="s">
        <v>755</v>
      </c>
      <c r="C488" s="299">
        <f ca="1">SUMIF($I489:$I$1455,$A488,C489:C$1455)</f>
        <v>0</v>
      </c>
      <c r="D488" s="299">
        <f>SUMIF($I489:$I$1455,$A488,D489:D$1455)</f>
        <v>0</v>
      </c>
      <c r="E488" s="299">
        <f ca="1">SUMIF($I489:$I$1455,$A488,E489:E$1455)</f>
        <v>0</v>
      </c>
      <c r="F488" s="483" t="str">
        <f ca="1" t="shared" si="86"/>
        <v/>
      </c>
      <c r="G488" s="22" t="str">
        <f ca="1" t="shared" si="85"/>
        <v>否</v>
      </c>
      <c r="H488" s="492" t="str">
        <f t="shared" si="87"/>
        <v>款</v>
      </c>
      <c r="I488" s="492" t="str">
        <f t="shared" si="88"/>
        <v>206</v>
      </c>
      <c r="J488" s="453"/>
      <c r="K488" s="453"/>
      <c r="L488" s="453"/>
      <c r="M488" s="453"/>
      <c r="N488" s="453"/>
      <c r="O488" s="453"/>
      <c r="P488" s="453"/>
      <c r="Q488" s="453"/>
      <c r="R488" s="453"/>
      <c r="S488" s="453"/>
      <c r="T488" s="450"/>
    </row>
    <row r="489" s="443" customFormat="1" ht="15.75" hidden="1" spans="1:20">
      <c r="A489" s="306" t="s">
        <v>5333</v>
      </c>
      <c r="B489" s="307" t="s">
        <v>757</v>
      </c>
      <c r="C489" s="302">
        <f>SUMIF(表2.2024年公共财政支出决算表!$A$6:$A$1340,A489,表2.2024年公共财政支出决算表!$E$6:$E$1340)</f>
        <v>0</v>
      </c>
      <c r="D489" s="302">
        <f>ROUND(SUMIF('表10-1.政府预算科目明细表'!$A$3:$A$375,A489,'表10-1.政府预算科目明细表'!$C$3:$C$375)/10000,0)</f>
        <v>0</v>
      </c>
      <c r="E489" s="486">
        <f t="shared" ref="E489:E492" si="93">D489-C489</f>
        <v>0</v>
      </c>
      <c r="F489" s="487" t="str">
        <f t="shared" si="86"/>
        <v/>
      </c>
      <c r="G489" s="22" t="str">
        <f t="shared" si="85"/>
        <v>否</v>
      </c>
      <c r="H489" s="488" t="str">
        <f t="shared" si="87"/>
        <v>项</v>
      </c>
      <c r="I489" s="488" t="str">
        <f t="shared" si="88"/>
        <v>20606</v>
      </c>
      <c r="J489" s="229"/>
      <c r="K489" s="229"/>
      <c r="L489" s="229"/>
      <c r="M489" s="449"/>
      <c r="N489" s="449"/>
      <c r="O489" s="449"/>
      <c r="P489" s="449"/>
      <c r="Q489" s="449"/>
      <c r="R489" s="449"/>
      <c r="S489" s="449"/>
      <c r="T489" s="435"/>
    </row>
    <row r="490" s="443" customFormat="1" ht="15.75" hidden="1" spans="1:20">
      <c r="A490" s="306" t="s">
        <v>5335</v>
      </c>
      <c r="B490" s="307" t="s">
        <v>759</v>
      </c>
      <c r="C490" s="302">
        <f>SUMIF(表2.2024年公共财政支出决算表!$A$6:$A$1340,A490,表2.2024年公共财政支出决算表!$E$6:$E$1340)</f>
        <v>0</v>
      </c>
      <c r="D490" s="302">
        <f>ROUND(SUMIF('表10-1.政府预算科目明细表'!$A$3:$A$375,A490,'表10-1.政府预算科目明细表'!$C$3:$C$375)/10000,0)</f>
        <v>0</v>
      </c>
      <c r="E490" s="486">
        <f t="shared" si="93"/>
        <v>0</v>
      </c>
      <c r="F490" s="487" t="str">
        <f t="shared" si="86"/>
        <v/>
      </c>
      <c r="G490" s="22" t="str">
        <f t="shared" si="85"/>
        <v>否</v>
      </c>
      <c r="H490" s="488" t="str">
        <f t="shared" si="87"/>
        <v>项</v>
      </c>
      <c r="I490" s="488" t="str">
        <f t="shared" si="88"/>
        <v>20606</v>
      </c>
      <c r="J490" s="229"/>
      <c r="K490" s="229"/>
      <c r="L490" s="229"/>
      <c r="M490" s="449"/>
      <c r="N490" s="449"/>
      <c r="O490" s="449"/>
      <c r="P490" s="449"/>
      <c r="Q490" s="449"/>
      <c r="R490" s="449"/>
      <c r="S490" s="449"/>
      <c r="T490" s="435"/>
    </row>
    <row r="491" s="441" customFormat="1" ht="15.75" hidden="1" spans="1:20">
      <c r="A491" s="306" t="s">
        <v>5337</v>
      </c>
      <c r="B491" s="307" t="s">
        <v>761</v>
      </c>
      <c r="C491" s="302">
        <f>SUMIF(表2.2024年公共财政支出决算表!$A$6:$A$1340,A491,表2.2024年公共财政支出决算表!$E$6:$E$1340)</f>
        <v>0</v>
      </c>
      <c r="D491" s="302">
        <f>ROUND(SUMIF('表10-1.政府预算科目明细表'!$A$3:$A$375,A491,'表10-1.政府预算科目明细表'!$C$3:$C$375)/10000,0)</f>
        <v>0</v>
      </c>
      <c r="E491" s="486">
        <f t="shared" si="93"/>
        <v>0</v>
      </c>
      <c r="F491" s="487" t="str">
        <f t="shared" si="86"/>
        <v/>
      </c>
      <c r="G491" s="22" t="str">
        <f t="shared" si="85"/>
        <v>否</v>
      </c>
      <c r="H491" s="488" t="str">
        <f t="shared" si="87"/>
        <v>项</v>
      </c>
      <c r="I491" s="488" t="str">
        <f t="shared" si="88"/>
        <v>20606</v>
      </c>
      <c r="J491" s="229"/>
      <c r="K491" s="229"/>
      <c r="L491" s="229"/>
      <c r="M491" s="452"/>
      <c r="N491" s="452"/>
      <c r="O491" s="452"/>
      <c r="P491" s="452"/>
      <c r="Q491" s="452"/>
      <c r="R491" s="452"/>
      <c r="S491" s="452"/>
      <c r="T491" s="438"/>
    </row>
    <row r="492" s="443" customFormat="1" ht="15.75" hidden="1" spans="1:20">
      <c r="A492" s="306" t="s">
        <v>5339</v>
      </c>
      <c r="B492" s="307" t="s">
        <v>763</v>
      </c>
      <c r="C492" s="302">
        <f>SUMIF(表2.2024年公共财政支出决算表!$A$6:$A$1340,A492,表2.2024年公共财政支出决算表!$E$6:$E$1340)</f>
        <v>0</v>
      </c>
      <c r="D492" s="302">
        <f>ROUND(SUMIF('表10-1.政府预算科目明细表'!$A$3:$A$375,A492,'表10-1.政府预算科目明细表'!$C$3:$C$375)/10000,0)</f>
        <v>0</v>
      </c>
      <c r="E492" s="486">
        <f t="shared" si="93"/>
        <v>0</v>
      </c>
      <c r="F492" s="487" t="str">
        <f t="shared" si="86"/>
        <v/>
      </c>
      <c r="G492" s="22" t="str">
        <f t="shared" si="85"/>
        <v>否</v>
      </c>
      <c r="H492" s="488" t="str">
        <f t="shared" si="87"/>
        <v>项</v>
      </c>
      <c r="I492" s="488" t="str">
        <f t="shared" si="88"/>
        <v>20606</v>
      </c>
      <c r="J492" s="229"/>
      <c r="K492" s="229"/>
      <c r="L492" s="229"/>
      <c r="M492" s="449"/>
      <c r="N492" s="449"/>
      <c r="O492" s="449"/>
      <c r="P492" s="449"/>
      <c r="Q492" s="449"/>
      <c r="R492" s="449"/>
      <c r="S492" s="449"/>
      <c r="T492" s="435"/>
    </row>
    <row r="493" s="455" customFormat="1" ht="25.5" spans="1:20">
      <c r="A493" s="278" t="s">
        <v>5341</v>
      </c>
      <c r="B493" s="279" t="s">
        <v>765</v>
      </c>
      <c r="C493" s="299">
        <f ca="1">SUMIF($I494:$I$1455,$A493,C494:C$1455)</f>
        <v>146</v>
      </c>
      <c r="D493" s="299">
        <f>SUMIF($I494:$I$1455,$A493,D494:D$1455)</f>
        <v>163</v>
      </c>
      <c r="E493" s="299">
        <f ca="1">SUMIF($I494:$I$1455,$A493,E494:E$1455)</f>
        <v>17</v>
      </c>
      <c r="F493" s="483" t="str">
        <f ca="1" t="shared" si="86"/>
        <v>11.6%</v>
      </c>
      <c r="G493" s="22" t="str">
        <f ca="1" t="shared" si="85"/>
        <v>是</v>
      </c>
      <c r="H493" s="484" t="str">
        <f t="shared" si="87"/>
        <v>款</v>
      </c>
      <c r="I493" s="484" t="str">
        <f t="shared" si="88"/>
        <v>206</v>
      </c>
      <c r="J493" s="447"/>
      <c r="K493" s="447"/>
      <c r="L493" s="447"/>
      <c r="M493" s="489">
        <v>1</v>
      </c>
      <c r="N493" s="447"/>
      <c r="O493" s="447"/>
      <c r="P493" s="447"/>
      <c r="Q493" s="447"/>
      <c r="R493" s="447"/>
      <c r="S493" s="447"/>
      <c r="T493" s="439"/>
    </row>
    <row r="494" s="443" customFormat="1" ht="15.75" hidden="1" spans="1:20">
      <c r="A494" s="306" t="s">
        <v>5342</v>
      </c>
      <c r="B494" s="307" t="s">
        <v>710</v>
      </c>
      <c r="C494" s="302">
        <f>SUMIF(表2.2024年公共财政支出决算表!$A$6:$A$1340,A494,表2.2024年公共财政支出决算表!$E$6:$E$1340)</f>
        <v>0</v>
      </c>
      <c r="D494" s="302">
        <f>ROUND(SUMIF('表10-1.政府预算科目明细表'!$A$3:$A$375,A494,'表10-1.政府预算科目明细表'!$C$3:$C$375)/10000,0)</f>
        <v>0</v>
      </c>
      <c r="E494" s="486">
        <f t="shared" ref="E494:E499" si="94">D494-C494</f>
        <v>0</v>
      </c>
      <c r="F494" s="487" t="str">
        <f t="shared" si="86"/>
        <v/>
      </c>
      <c r="G494" s="22" t="str">
        <f t="shared" si="85"/>
        <v>否</v>
      </c>
      <c r="H494" s="488" t="str">
        <f t="shared" si="87"/>
        <v>项</v>
      </c>
      <c r="I494" s="488" t="str">
        <f t="shared" si="88"/>
        <v>20607</v>
      </c>
      <c r="J494" s="229"/>
      <c r="K494" s="229"/>
      <c r="L494" s="229"/>
      <c r="M494" s="449"/>
      <c r="N494" s="449"/>
      <c r="O494" s="449"/>
      <c r="P494" s="449"/>
      <c r="Q494" s="449"/>
      <c r="R494" s="449"/>
      <c r="S494" s="449"/>
      <c r="T494" s="435"/>
    </row>
    <row r="495" s="74" customFormat="1" ht="25.5" spans="1:20">
      <c r="A495" s="280" t="s">
        <v>5343</v>
      </c>
      <c r="B495" s="281" t="s">
        <v>768</v>
      </c>
      <c r="C495" s="302">
        <f>SUMIF(表2.2024年公共财政支出决算表!$A$6:$A$1340,A495,表2.2024年公共财政支出决算表!$E$6:$E$1340)</f>
        <v>146</v>
      </c>
      <c r="D495" s="302">
        <f>ROUND(SUMIF('表10-1.政府预算科目明细表'!$A$3:$A$375,A495,'表10-1.政府预算科目明细表'!$C$3:$C$375)/10000,0)</f>
        <v>163</v>
      </c>
      <c r="E495" s="352">
        <f t="shared" si="94"/>
        <v>17</v>
      </c>
      <c r="F495" s="352" t="str">
        <f t="shared" si="86"/>
        <v>11.6%</v>
      </c>
      <c r="G495" s="22" t="str">
        <f t="shared" si="85"/>
        <v>是</v>
      </c>
      <c r="H495" s="485" t="str">
        <f t="shared" si="87"/>
        <v>项</v>
      </c>
      <c r="I495" s="485" t="str">
        <f t="shared" si="88"/>
        <v>20607</v>
      </c>
      <c r="J495" s="229"/>
      <c r="K495" s="229"/>
      <c r="L495" s="229"/>
      <c r="M495" s="489">
        <v>1</v>
      </c>
      <c r="N495" s="448"/>
      <c r="O495" s="448"/>
      <c r="P495" s="448"/>
      <c r="Q495" s="448"/>
      <c r="R495" s="448"/>
      <c r="S495" s="448"/>
      <c r="T495" s="440"/>
    </row>
    <row r="496" s="443" customFormat="1" ht="15.75" hidden="1" spans="1:20">
      <c r="A496" s="306" t="s">
        <v>5344</v>
      </c>
      <c r="B496" s="307" t="s">
        <v>770</v>
      </c>
      <c r="C496" s="302">
        <f>SUMIF(表2.2024年公共财政支出决算表!$A$6:$A$1340,A496,表2.2024年公共财政支出决算表!$E$6:$E$1340)</f>
        <v>0</v>
      </c>
      <c r="D496" s="302">
        <f>ROUND(SUMIF('表10-1.政府预算科目明细表'!$A$3:$A$375,A496,'表10-1.政府预算科目明细表'!$C$3:$C$375)/10000,0)</f>
        <v>0</v>
      </c>
      <c r="E496" s="486">
        <f t="shared" si="94"/>
        <v>0</v>
      </c>
      <c r="F496" s="487" t="str">
        <f t="shared" si="86"/>
        <v/>
      </c>
      <c r="G496" s="22" t="str">
        <f t="shared" si="85"/>
        <v>否</v>
      </c>
      <c r="H496" s="488" t="str">
        <f t="shared" si="87"/>
        <v>项</v>
      </c>
      <c r="I496" s="488" t="str">
        <f t="shared" si="88"/>
        <v>20607</v>
      </c>
      <c r="J496" s="229"/>
      <c r="K496" s="229"/>
      <c r="L496" s="229"/>
      <c r="M496" s="449"/>
      <c r="N496" s="449"/>
      <c r="O496" s="449"/>
      <c r="P496" s="449"/>
      <c r="Q496" s="449"/>
      <c r="R496" s="449"/>
      <c r="S496" s="449"/>
      <c r="T496" s="435"/>
    </row>
    <row r="497" s="443" customFormat="1" ht="15.75" hidden="1" spans="1:20">
      <c r="A497" s="306" t="s">
        <v>5346</v>
      </c>
      <c r="B497" s="307" t="s">
        <v>772</v>
      </c>
      <c r="C497" s="302">
        <f>SUMIF(表2.2024年公共财政支出决算表!$A$6:$A$1340,A497,表2.2024年公共财政支出决算表!$E$6:$E$1340)</f>
        <v>0</v>
      </c>
      <c r="D497" s="302">
        <f>ROUND(SUMIF('表10-1.政府预算科目明细表'!$A$3:$A$375,A497,'表10-1.政府预算科目明细表'!$C$3:$C$375)/10000,0)</f>
        <v>0</v>
      </c>
      <c r="E497" s="486">
        <f t="shared" si="94"/>
        <v>0</v>
      </c>
      <c r="F497" s="487" t="str">
        <f t="shared" si="86"/>
        <v/>
      </c>
      <c r="G497" s="22" t="str">
        <f t="shared" si="85"/>
        <v>否</v>
      </c>
      <c r="H497" s="488" t="str">
        <f t="shared" si="87"/>
        <v>项</v>
      </c>
      <c r="I497" s="488" t="str">
        <f t="shared" si="88"/>
        <v>20607</v>
      </c>
      <c r="J497" s="229"/>
      <c r="K497" s="229"/>
      <c r="L497" s="229"/>
      <c r="M497" s="449"/>
      <c r="N497" s="449"/>
      <c r="O497" s="449"/>
      <c r="P497" s="449"/>
      <c r="Q497" s="449"/>
      <c r="R497" s="449"/>
      <c r="S497" s="449"/>
      <c r="T497" s="435"/>
    </row>
    <row r="498" s="435" customFormat="1" ht="15.75" hidden="1" spans="1:19">
      <c r="A498" s="306" t="s">
        <v>5348</v>
      </c>
      <c r="B498" s="307" t="s">
        <v>774</v>
      </c>
      <c r="C498" s="302">
        <f>SUMIF(表2.2024年公共财政支出决算表!$A$6:$A$1340,A498,表2.2024年公共财政支出决算表!$E$6:$E$1340)</f>
        <v>0</v>
      </c>
      <c r="D498" s="302">
        <f>ROUND(SUMIF('表10-1.政府预算科目明细表'!$A$3:$A$375,A498,'表10-1.政府预算科目明细表'!$C$3:$C$375)/10000,0)</f>
        <v>0</v>
      </c>
      <c r="E498" s="486">
        <f t="shared" si="94"/>
        <v>0</v>
      </c>
      <c r="F498" s="487" t="str">
        <f t="shared" si="86"/>
        <v/>
      </c>
      <c r="G498" s="22" t="str">
        <f t="shared" si="85"/>
        <v>否</v>
      </c>
      <c r="H498" s="488" t="str">
        <f t="shared" si="87"/>
        <v>项</v>
      </c>
      <c r="I498" s="488" t="str">
        <f t="shared" si="88"/>
        <v>20607</v>
      </c>
      <c r="J498" s="229"/>
      <c r="K498" s="229"/>
      <c r="L498" s="229"/>
      <c r="M498" s="449"/>
      <c r="N498" s="449"/>
      <c r="O498" s="449"/>
      <c r="P498" s="449"/>
      <c r="Q498" s="449"/>
      <c r="R498" s="449"/>
      <c r="S498" s="449"/>
    </row>
    <row r="499" s="443" customFormat="1" ht="15.75" hidden="1" spans="1:20">
      <c r="A499" s="306" t="s">
        <v>5350</v>
      </c>
      <c r="B499" s="307" t="s">
        <v>776</v>
      </c>
      <c r="C499" s="302">
        <f>SUMIF(表2.2024年公共财政支出决算表!$A$6:$A$1340,A499,表2.2024年公共财政支出决算表!$E$6:$E$1340)</f>
        <v>0</v>
      </c>
      <c r="D499" s="302">
        <f>ROUND(SUMIF('表10-1.政府预算科目明细表'!$A$3:$A$375,A499,'表10-1.政府预算科目明细表'!$C$3:$C$375)/10000,0)</f>
        <v>0</v>
      </c>
      <c r="E499" s="486">
        <f t="shared" si="94"/>
        <v>0</v>
      </c>
      <c r="F499" s="487" t="str">
        <f t="shared" si="86"/>
        <v/>
      </c>
      <c r="G499" s="22" t="str">
        <f t="shared" si="85"/>
        <v>否</v>
      </c>
      <c r="H499" s="488" t="str">
        <f t="shared" si="87"/>
        <v>项</v>
      </c>
      <c r="I499" s="488" t="str">
        <f t="shared" si="88"/>
        <v>20607</v>
      </c>
      <c r="J499" s="229"/>
      <c r="K499" s="229"/>
      <c r="L499" s="229"/>
      <c r="M499" s="449"/>
      <c r="N499" s="449"/>
      <c r="O499" s="449"/>
      <c r="P499" s="449"/>
      <c r="Q499" s="449"/>
      <c r="R499" s="449"/>
      <c r="S499" s="449"/>
      <c r="T499" s="435"/>
    </row>
    <row r="500" s="445" customFormat="1" ht="15.75" hidden="1" spans="1:20">
      <c r="A500" s="269" t="s">
        <v>5352</v>
      </c>
      <c r="B500" s="270" t="s">
        <v>778</v>
      </c>
      <c r="C500" s="299">
        <f ca="1">SUMIF($I501:$I$1455,$A500,C501:C$1455)</f>
        <v>0</v>
      </c>
      <c r="D500" s="299">
        <f>SUMIF($I501:$I$1455,$A500,D501:D$1455)</f>
        <v>0</v>
      </c>
      <c r="E500" s="299">
        <f ca="1">SUMIF($I501:$I$1455,$A500,E501:E$1455)</f>
        <v>0</v>
      </c>
      <c r="F500" s="483" t="str">
        <f ca="1" t="shared" si="86"/>
        <v/>
      </c>
      <c r="G500" s="22" t="str">
        <f ca="1" t="shared" si="85"/>
        <v>否</v>
      </c>
      <c r="H500" s="492" t="str">
        <f t="shared" si="87"/>
        <v>款</v>
      </c>
      <c r="I500" s="492" t="str">
        <f t="shared" si="88"/>
        <v>206</v>
      </c>
      <c r="J500" s="461"/>
      <c r="K500" s="461"/>
      <c r="L500" s="461"/>
      <c r="M500" s="461"/>
      <c r="N500" s="461"/>
      <c r="O500" s="461"/>
      <c r="P500" s="461"/>
      <c r="Q500" s="461"/>
      <c r="R500" s="461"/>
      <c r="S500" s="461"/>
      <c r="T500" s="436"/>
    </row>
    <row r="501" s="441" customFormat="1" ht="15.75" hidden="1" spans="1:20">
      <c r="A501" s="306" t="s">
        <v>5354</v>
      </c>
      <c r="B501" s="307" t="s">
        <v>780</v>
      </c>
      <c r="C501" s="302">
        <f>SUMIF(表2.2024年公共财政支出决算表!$A$6:$A$1340,A501,表2.2024年公共财政支出决算表!$E$6:$E$1340)</f>
        <v>0</v>
      </c>
      <c r="D501" s="302">
        <f>ROUND(SUMIF('表10-1.政府预算科目明细表'!$A$3:$A$375,A501,'表10-1.政府预算科目明细表'!$C$3:$C$375)/10000,0)</f>
        <v>0</v>
      </c>
      <c r="E501" s="486">
        <f t="shared" ref="E501:E503" si="95">D501-C501</f>
        <v>0</v>
      </c>
      <c r="F501" s="487" t="str">
        <f t="shared" si="86"/>
        <v/>
      </c>
      <c r="G501" s="22" t="str">
        <f t="shared" si="85"/>
        <v>否</v>
      </c>
      <c r="H501" s="488" t="str">
        <f t="shared" si="87"/>
        <v>项</v>
      </c>
      <c r="I501" s="488" t="str">
        <f t="shared" si="88"/>
        <v>20608</v>
      </c>
      <c r="J501" s="229"/>
      <c r="K501" s="229"/>
      <c r="L501" s="229"/>
      <c r="M501" s="452"/>
      <c r="N501" s="452"/>
      <c r="O501" s="452"/>
      <c r="P501" s="452"/>
      <c r="Q501" s="452"/>
      <c r="R501" s="452"/>
      <c r="S501" s="452"/>
      <c r="T501" s="438"/>
    </row>
    <row r="502" s="435" customFormat="1" ht="15.75" hidden="1" spans="1:19">
      <c r="A502" s="306" t="s">
        <v>5356</v>
      </c>
      <c r="B502" s="307" t="s">
        <v>782</v>
      </c>
      <c r="C502" s="302">
        <f>SUMIF(表2.2024年公共财政支出决算表!$A$6:$A$1340,A502,表2.2024年公共财政支出决算表!$E$6:$E$1340)</f>
        <v>0</v>
      </c>
      <c r="D502" s="302">
        <f>ROUND(SUMIF('表10-1.政府预算科目明细表'!$A$3:$A$375,A502,'表10-1.政府预算科目明细表'!$C$3:$C$375)/10000,0)</f>
        <v>0</v>
      </c>
      <c r="E502" s="486">
        <f t="shared" si="95"/>
        <v>0</v>
      </c>
      <c r="F502" s="487" t="str">
        <f t="shared" si="86"/>
        <v/>
      </c>
      <c r="G502" s="22" t="str">
        <f t="shared" si="85"/>
        <v>否</v>
      </c>
      <c r="H502" s="488" t="str">
        <f t="shared" si="87"/>
        <v>项</v>
      </c>
      <c r="I502" s="488" t="str">
        <f t="shared" si="88"/>
        <v>20608</v>
      </c>
      <c r="J502" s="229"/>
      <c r="K502" s="229"/>
      <c r="L502" s="229"/>
      <c r="M502" s="449"/>
      <c r="N502" s="449"/>
      <c r="O502" s="449"/>
      <c r="P502" s="449"/>
      <c r="Q502" s="449"/>
      <c r="R502" s="449"/>
      <c r="S502" s="449"/>
    </row>
    <row r="503" s="443" customFormat="1" ht="15.75" hidden="1" spans="1:20">
      <c r="A503" s="306" t="s">
        <v>5358</v>
      </c>
      <c r="B503" s="307" t="s">
        <v>784</v>
      </c>
      <c r="C503" s="302">
        <f>SUMIF(表2.2024年公共财政支出决算表!$A$6:$A$1340,A503,表2.2024年公共财政支出决算表!$E$6:$E$1340)</f>
        <v>0</v>
      </c>
      <c r="D503" s="302">
        <f>ROUND(SUMIF('表10-1.政府预算科目明细表'!$A$3:$A$375,A503,'表10-1.政府预算科目明细表'!$C$3:$C$375)/10000,0)</f>
        <v>0</v>
      </c>
      <c r="E503" s="486">
        <f t="shared" si="95"/>
        <v>0</v>
      </c>
      <c r="F503" s="487" t="str">
        <f t="shared" si="86"/>
        <v/>
      </c>
      <c r="G503" s="22" t="str">
        <f t="shared" si="85"/>
        <v>否</v>
      </c>
      <c r="H503" s="488" t="str">
        <f t="shared" si="87"/>
        <v>项</v>
      </c>
      <c r="I503" s="488" t="str">
        <f t="shared" si="88"/>
        <v>20608</v>
      </c>
      <c r="J503" s="229"/>
      <c r="K503" s="229"/>
      <c r="L503" s="229"/>
      <c r="M503" s="449"/>
      <c r="N503" s="449"/>
      <c r="O503" s="449"/>
      <c r="P503" s="449"/>
      <c r="Q503" s="449"/>
      <c r="R503" s="449"/>
      <c r="S503" s="449"/>
      <c r="T503" s="435"/>
    </row>
    <row r="504" s="442" customFormat="1" ht="15.75" hidden="1" spans="1:20">
      <c r="A504" s="269" t="s">
        <v>5360</v>
      </c>
      <c r="B504" s="270" t="s">
        <v>786</v>
      </c>
      <c r="C504" s="299">
        <f ca="1">SUMIF($I505:$I$1455,$A504,C505:C$1455)</f>
        <v>0</v>
      </c>
      <c r="D504" s="299">
        <f>SUMIF($I505:$I$1455,$A504,D505:D$1455)</f>
        <v>0</v>
      </c>
      <c r="E504" s="299">
        <f ca="1">SUMIF($I505:$I$1455,$A504,E505:E$1455)</f>
        <v>0</v>
      </c>
      <c r="F504" s="483" t="str">
        <f ca="1" t="shared" si="86"/>
        <v/>
      </c>
      <c r="G504" s="22" t="str">
        <f ca="1" t="shared" si="85"/>
        <v>否</v>
      </c>
      <c r="H504" s="492" t="str">
        <f t="shared" si="87"/>
        <v>款</v>
      </c>
      <c r="I504" s="492" t="str">
        <f t="shared" si="88"/>
        <v>206</v>
      </c>
      <c r="J504" s="453"/>
      <c r="K504" s="453"/>
      <c r="L504" s="453"/>
      <c r="M504" s="453"/>
      <c r="N504" s="453"/>
      <c r="O504" s="453"/>
      <c r="P504" s="453"/>
      <c r="Q504" s="453"/>
      <c r="R504" s="453"/>
      <c r="S504" s="453"/>
      <c r="T504" s="450"/>
    </row>
    <row r="505" s="443" customFormat="1" ht="15.75" hidden="1" spans="1:20">
      <c r="A505" s="306" t="s">
        <v>5362</v>
      </c>
      <c r="B505" s="307" t="s">
        <v>788</v>
      </c>
      <c r="C505" s="302">
        <f>SUMIF(表2.2024年公共财政支出决算表!$A$6:$A$1340,A505,表2.2024年公共财政支出决算表!$E$6:$E$1340)</f>
        <v>0</v>
      </c>
      <c r="D505" s="302">
        <f>ROUND(SUMIF('表10-1.政府预算科目明细表'!$A$3:$A$375,A505,'表10-1.政府预算科目明细表'!$C$3:$C$375)/10000,0)</f>
        <v>0</v>
      </c>
      <c r="E505" s="486">
        <f t="shared" ref="E505:E507" si="96">D505-C505</f>
        <v>0</v>
      </c>
      <c r="F505" s="487" t="str">
        <f t="shared" si="86"/>
        <v/>
      </c>
      <c r="G505" s="22" t="str">
        <f t="shared" si="85"/>
        <v>否</v>
      </c>
      <c r="H505" s="488" t="str">
        <f t="shared" si="87"/>
        <v>项</v>
      </c>
      <c r="I505" s="488" t="str">
        <f t="shared" si="88"/>
        <v>20609</v>
      </c>
      <c r="J505" s="229"/>
      <c r="K505" s="229"/>
      <c r="L505" s="229"/>
      <c r="M505" s="449"/>
      <c r="N505" s="449"/>
      <c r="O505" s="449"/>
      <c r="P505" s="449"/>
      <c r="Q505" s="449"/>
      <c r="R505" s="449"/>
      <c r="S505" s="449"/>
      <c r="T505" s="435"/>
    </row>
    <row r="506" s="443" customFormat="1" ht="15.75" hidden="1" spans="1:20">
      <c r="A506" s="306" t="s">
        <v>5364</v>
      </c>
      <c r="B506" s="307" t="s">
        <v>790</v>
      </c>
      <c r="C506" s="302">
        <f>SUMIF(表2.2024年公共财政支出决算表!$A$6:$A$1340,A506,表2.2024年公共财政支出决算表!$E$6:$E$1340)</f>
        <v>0</v>
      </c>
      <c r="D506" s="302">
        <f>ROUND(SUMIF('表10-1.政府预算科目明细表'!$A$3:$A$375,A506,'表10-1.政府预算科目明细表'!$C$3:$C$375)/10000,0)</f>
        <v>0</v>
      </c>
      <c r="E506" s="486">
        <f t="shared" si="96"/>
        <v>0</v>
      </c>
      <c r="F506" s="487" t="str">
        <f t="shared" si="86"/>
        <v/>
      </c>
      <c r="G506" s="22" t="str">
        <f t="shared" si="85"/>
        <v>否</v>
      </c>
      <c r="H506" s="488" t="str">
        <f t="shared" si="87"/>
        <v>项</v>
      </c>
      <c r="I506" s="488" t="str">
        <f t="shared" si="88"/>
        <v>20609</v>
      </c>
      <c r="J506" s="229"/>
      <c r="K506" s="229"/>
      <c r="L506" s="229"/>
      <c r="M506" s="449"/>
      <c r="N506" s="449"/>
      <c r="O506" s="449"/>
      <c r="P506" s="449"/>
      <c r="Q506" s="449"/>
      <c r="R506" s="449"/>
      <c r="S506" s="449"/>
      <c r="T506" s="435"/>
    </row>
    <row r="507" s="443" customFormat="1" ht="15.75" hidden="1" spans="1:20">
      <c r="A507" s="306" t="s">
        <v>5366</v>
      </c>
      <c r="B507" s="307" t="s">
        <v>792</v>
      </c>
      <c r="C507" s="302">
        <f>SUMIF(表2.2024年公共财政支出决算表!$A$6:$A$1340,A507,表2.2024年公共财政支出决算表!$E$6:$E$1340)</f>
        <v>0</v>
      </c>
      <c r="D507" s="302">
        <f>ROUND(SUMIF('表10-1.政府预算科目明细表'!$A$3:$A$375,A507,'表10-1.政府预算科目明细表'!$C$3:$C$375)/10000,0)</f>
        <v>0</v>
      </c>
      <c r="E507" s="486">
        <f t="shared" si="96"/>
        <v>0</v>
      </c>
      <c r="F507" s="487" t="str">
        <f t="shared" si="86"/>
        <v/>
      </c>
      <c r="G507" s="22" t="str">
        <f t="shared" si="85"/>
        <v>否</v>
      </c>
      <c r="H507" s="488" t="str">
        <f t="shared" si="87"/>
        <v>项</v>
      </c>
      <c r="I507" s="488" t="str">
        <f t="shared" si="88"/>
        <v>20609</v>
      </c>
      <c r="J507" s="229"/>
      <c r="K507" s="229"/>
      <c r="L507" s="229"/>
      <c r="M507" s="449"/>
      <c r="N507" s="449"/>
      <c r="O507" s="449"/>
      <c r="P507" s="449"/>
      <c r="Q507" s="449"/>
      <c r="R507" s="449"/>
      <c r="S507" s="449"/>
      <c r="T507" s="435"/>
    </row>
    <row r="508" s="450" customFormat="1" ht="15.75" hidden="1" spans="1:19">
      <c r="A508" s="269" t="s">
        <v>5368</v>
      </c>
      <c r="B508" s="270" t="s">
        <v>794</v>
      </c>
      <c r="C508" s="299">
        <f ca="1">SUMIF($I509:$I$1455,$A508,C509:C$1455)</f>
        <v>0</v>
      </c>
      <c r="D508" s="299">
        <f>SUMIF($I509:$I$1455,$A508,D509:D$1455)</f>
        <v>0</v>
      </c>
      <c r="E508" s="299">
        <f ca="1">SUMIF($I509:$I$1455,$A508,E509:E$1455)</f>
        <v>0</v>
      </c>
      <c r="F508" s="483" t="str">
        <f ca="1" t="shared" si="86"/>
        <v/>
      </c>
      <c r="G508" s="22" t="str">
        <f ca="1" t="shared" si="85"/>
        <v>否</v>
      </c>
      <c r="H508" s="492" t="str">
        <f t="shared" si="87"/>
        <v>款</v>
      </c>
      <c r="I508" s="492" t="str">
        <f t="shared" si="88"/>
        <v>206</v>
      </c>
      <c r="J508" s="453"/>
      <c r="K508" s="453"/>
      <c r="L508" s="453"/>
      <c r="M508" s="453"/>
      <c r="N508" s="453"/>
      <c r="O508" s="453"/>
      <c r="P508" s="453"/>
      <c r="Q508" s="453"/>
      <c r="R508" s="453"/>
      <c r="S508" s="453"/>
    </row>
    <row r="509" s="443" customFormat="1" ht="15.75" hidden="1" spans="1:20">
      <c r="A509" s="306" t="s">
        <v>5370</v>
      </c>
      <c r="B509" s="307" t="s">
        <v>796</v>
      </c>
      <c r="C509" s="302">
        <f>SUMIF(表2.2024年公共财政支出决算表!$A$6:$A$1340,A509,表2.2024年公共财政支出决算表!$E$6:$E$1340)</f>
        <v>0</v>
      </c>
      <c r="D509" s="302">
        <f>ROUND(SUMIF('表10-1.政府预算科目明细表'!$A$3:$A$375,A509,'表10-1.政府预算科目明细表'!$C$3:$C$375)/10000,0)</f>
        <v>0</v>
      </c>
      <c r="E509" s="486">
        <f t="shared" ref="E509:E512" si="97">D509-C509</f>
        <v>0</v>
      </c>
      <c r="F509" s="487" t="str">
        <f t="shared" si="86"/>
        <v/>
      </c>
      <c r="G509" s="22" t="str">
        <f t="shared" si="85"/>
        <v>否</v>
      </c>
      <c r="H509" s="488" t="str">
        <f t="shared" si="87"/>
        <v>项</v>
      </c>
      <c r="I509" s="488" t="str">
        <f t="shared" si="88"/>
        <v>20699</v>
      </c>
      <c r="J509" s="229"/>
      <c r="K509" s="229"/>
      <c r="L509" s="229"/>
      <c r="M509" s="449"/>
      <c r="N509" s="449"/>
      <c r="O509" s="449"/>
      <c r="P509" s="449"/>
      <c r="Q509" s="449"/>
      <c r="R509" s="449"/>
      <c r="S509" s="449"/>
      <c r="T509" s="435"/>
    </row>
    <row r="510" s="443" customFormat="1" ht="15.75" hidden="1" spans="1:20">
      <c r="A510" s="306" t="s">
        <v>5372</v>
      </c>
      <c r="B510" s="307" t="s">
        <v>798</v>
      </c>
      <c r="C510" s="302">
        <f>SUMIF(表2.2024年公共财政支出决算表!$A$6:$A$1340,A510,表2.2024年公共财政支出决算表!$E$6:$E$1340)</f>
        <v>0</v>
      </c>
      <c r="D510" s="302">
        <f>ROUND(SUMIF('表10-1.政府预算科目明细表'!$A$3:$A$375,A510,'表10-1.政府预算科目明细表'!$C$3:$C$375)/10000,0)</f>
        <v>0</v>
      </c>
      <c r="E510" s="486">
        <f t="shared" si="97"/>
        <v>0</v>
      </c>
      <c r="F510" s="487" t="str">
        <f t="shared" si="86"/>
        <v/>
      </c>
      <c r="G510" s="22" t="str">
        <f t="shared" si="85"/>
        <v>否</v>
      </c>
      <c r="H510" s="488" t="str">
        <f t="shared" si="87"/>
        <v>项</v>
      </c>
      <c r="I510" s="488" t="str">
        <f t="shared" si="88"/>
        <v>20699</v>
      </c>
      <c r="J510" s="229"/>
      <c r="K510" s="229"/>
      <c r="L510" s="229"/>
      <c r="M510" s="449"/>
      <c r="N510" s="449"/>
      <c r="O510" s="449"/>
      <c r="P510" s="449"/>
      <c r="Q510" s="449"/>
      <c r="R510" s="449"/>
      <c r="S510" s="449"/>
      <c r="T510" s="435"/>
    </row>
    <row r="511" s="443" customFormat="1" ht="15.75" hidden="1" spans="1:20">
      <c r="A511" s="306" t="s">
        <v>5374</v>
      </c>
      <c r="B511" s="307" t="s">
        <v>800</v>
      </c>
      <c r="C511" s="302">
        <f>SUMIF(表2.2024年公共财政支出决算表!$A$6:$A$1340,A511,表2.2024年公共财政支出决算表!$E$6:$E$1340)</f>
        <v>0</v>
      </c>
      <c r="D511" s="302">
        <f>ROUND(SUMIF('表10-1.政府预算科目明细表'!$A$3:$A$375,A511,'表10-1.政府预算科目明细表'!$C$3:$C$375)/10000,0)</f>
        <v>0</v>
      </c>
      <c r="E511" s="486">
        <f t="shared" si="97"/>
        <v>0</v>
      </c>
      <c r="F511" s="487" t="str">
        <f t="shared" si="86"/>
        <v/>
      </c>
      <c r="G511" s="22" t="str">
        <f t="shared" si="85"/>
        <v>否</v>
      </c>
      <c r="H511" s="488" t="str">
        <f t="shared" si="87"/>
        <v>项</v>
      </c>
      <c r="I511" s="488" t="str">
        <f t="shared" si="88"/>
        <v>20699</v>
      </c>
      <c r="J511" s="229"/>
      <c r="K511" s="229"/>
      <c r="L511" s="229"/>
      <c r="M511" s="449"/>
      <c r="N511" s="449"/>
      <c r="O511" s="449"/>
      <c r="P511" s="449"/>
      <c r="Q511" s="449"/>
      <c r="R511" s="449"/>
      <c r="S511" s="449"/>
      <c r="T511" s="435"/>
    </row>
    <row r="512" s="443" customFormat="1" ht="15.75" hidden="1" spans="1:20">
      <c r="A512" s="306" t="s">
        <v>5376</v>
      </c>
      <c r="B512" s="307" t="s">
        <v>794</v>
      </c>
      <c r="C512" s="302">
        <f>SUMIF(表2.2024年公共财政支出决算表!$A$6:$A$1340,A512,表2.2024年公共财政支出决算表!$E$6:$E$1340)</f>
        <v>0</v>
      </c>
      <c r="D512" s="302">
        <f>ROUND(SUMIF('表10-1.政府预算科目明细表'!$A$3:$A$375,A512,'表10-1.政府预算科目明细表'!$C$3:$C$375)/10000,0)</f>
        <v>0</v>
      </c>
      <c r="E512" s="486">
        <f t="shared" si="97"/>
        <v>0</v>
      </c>
      <c r="F512" s="487" t="str">
        <f t="shared" si="86"/>
        <v/>
      </c>
      <c r="G512" s="22" t="str">
        <f t="shared" si="85"/>
        <v>否</v>
      </c>
      <c r="H512" s="488" t="str">
        <f t="shared" si="87"/>
        <v>项</v>
      </c>
      <c r="I512" s="488" t="str">
        <f t="shared" si="88"/>
        <v>20699</v>
      </c>
      <c r="J512" s="229"/>
      <c r="K512" s="229"/>
      <c r="L512" s="229"/>
      <c r="M512" s="449"/>
      <c r="N512" s="449"/>
      <c r="O512" s="449"/>
      <c r="P512" s="449"/>
      <c r="Q512" s="449"/>
      <c r="R512" s="449"/>
      <c r="S512" s="449"/>
      <c r="T512" s="435"/>
    </row>
    <row r="513" s="446" customFormat="1" ht="25.5" spans="1:20">
      <c r="A513" s="479" t="s">
        <v>5378</v>
      </c>
      <c r="B513" s="480" t="s">
        <v>1712</v>
      </c>
      <c r="C513" s="295">
        <f ca="1">SUMIF($I514:$I$1455,$A513,C514:C$1455)</f>
        <v>2389</v>
      </c>
      <c r="D513" s="295">
        <f>SUMIF($I514:$I$1455,$A513,D514:D$1455)</f>
        <v>2242</v>
      </c>
      <c r="E513" s="295">
        <f ca="1">SUMIF($I514:$I$1455,$A513,E514:E$1455)</f>
        <v>-147</v>
      </c>
      <c r="F513" s="481" t="str">
        <f ca="1" t="shared" si="86"/>
        <v>-6.2%</v>
      </c>
      <c r="G513" s="22" t="str">
        <f ca="1" t="shared" si="85"/>
        <v>是</v>
      </c>
      <c r="H513" s="482" t="str">
        <f t="shared" si="87"/>
        <v>类</v>
      </c>
      <c r="I513" s="482">
        <f t="shared" si="88"/>
        <v>0</v>
      </c>
      <c r="J513" s="458"/>
      <c r="K513" s="458"/>
      <c r="L513" s="458"/>
      <c r="M513" s="489">
        <v>1</v>
      </c>
      <c r="N513" s="500">
        <v>2389</v>
      </c>
      <c r="O513" s="465">
        <f ca="1">C513-N513</f>
        <v>0</v>
      </c>
      <c r="P513" s="458"/>
      <c r="Q513" s="458"/>
      <c r="R513" s="458"/>
      <c r="S513" s="458"/>
      <c r="T513" s="451"/>
    </row>
    <row r="514" s="455" customFormat="1" ht="25.5" spans="1:20">
      <c r="A514" s="278" t="s">
        <v>5379</v>
      </c>
      <c r="B514" s="279" t="s">
        <v>805</v>
      </c>
      <c r="C514" s="299">
        <f ca="1">SUMIF($I515:$I$1455,$A514,C515:C$1455)</f>
        <v>1154</v>
      </c>
      <c r="D514" s="299">
        <f>SUMIF($I515:$I$1455,$A514,D515:D$1455)</f>
        <v>1227</v>
      </c>
      <c r="E514" s="299">
        <f ca="1">SUMIF($I515:$I$1455,$A514,E515:E$1455)</f>
        <v>73</v>
      </c>
      <c r="F514" s="483" t="str">
        <f ca="1" t="shared" si="86"/>
        <v>6.3%</v>
      </c>
      <c r="G514" s="22" t="str">
        <f ca="1" t="shared" si="85"/>
        <v>是</v>
      </c>
      <c r="H514" s="484" t="str">
        <f t="shared" si="87"/>
        <v>款</v>
      </c>
      <c r="I514" s="484" t="str">
        <f t="shared" si="88"/>
        <v>207</v>
      </c>
      <c r="J514" s="447"/>
      <c r="K514" s="447"/>
      <c r="L514" s="447"/>
      <c r="M514" s="489">
        <v>1</v>
      </c>
      <c r="N514" s="447"/>
      <c r="O514" s="447"/>
      <c r="P514" s="447"/>
      <c r="Q514" s="447"/>
      <c r="R514" s="447"/>
      <c r="S514" s="447"/>
      <c r="T514" s="439"/>
    </row>
    <row r="515" s="70" customFormat="1" ht="25.5" spans="1:20">
      <c r="A515" s="280" t="s">
        <v>5380</v>
      </c>
      <c r="B515" s="281" t="s">
        <v>12</v>
      </c>
      <c r="C515" s="302">
        <f>SUMIF(表2.2024年公共财政支出决算表!$A$6:$A$1340,A515,表2.2024年公共财政支出决算表!$E$6:$E$1340)</f>
        <v>253</v>
      </c>
      <c r="D515" s="302">
        <f>ROUND(SUMIF('表10-1.政府预算科目明细表'!$A$3:$A$375,A515,'表10-1.政府预算科目明细表'!$C$3:$C$375)/10000,0)</f>
        <v>281</v>
      </c>
      <c r="E515" s="352">
        <f t="shared" ref="E515:E529" si="98">D515-C515</f>
        <v>28</v>
      </c>
      <c r="F515" s="352" t="str">
        <f t="shared" si="86"/>
        <v>11.1%</v>
      </c>
      <c r="G515" s="22" t="str">
        <f t="shared" si="85"/>
        <v>是</v>
      </c>
      <c r="H515" s="485" t="str">
        <f t="shared" si="87"/>
        <v>项</v>
      </c>
      <c r="I515" s="485" t="str">
        <f t="shared" si="88"/>
        <v>20701</v>
      </c>
      <c r="J515" s="229"/>
      <c r="K515" s="229"/>
      <c r="L515" s="229"/>
      <c r="M515" s="489">
        <v>1</v>
      </c>
      <c r="N515" s="229"/>
      <c r="O515" s="229"/>
      <c r="P515" s="229"/>
      <c r="Q515" s="229"/>
      <c r="R515" s="229"/>
      <c r="S515" s="229"/>
      <c r="T515" s="429"/>
    </row>
    <row r="516" s="70" customFormat="1" ht="25.5" spans="1:20">
      <c r="A516" s="280" t="s">
        <v>5381</v>
      </c>
      <c r="B516" s="281" t="s">
        <v>14</v>
      </c>
      <c r="C516" s="302">
        <f>SUMIF(表2.2024年公共财政支出决算表!$A$6:$A$1340,A516,表2.2024年公共财政支出决算表!$E$6:$E$1340)</f>
        <v>58</v>
      </c>
      <c r="D516" s="302">
        <f>ROUND(SUMIF('表10-1.政府预算科目明细表'!$A$3:$A$375,A516,'表10-1.政府预算科目明细表'!$C$3:$C$375)/10000,0)</f>
        <v>0</v>
      </c>
      <c r="E516" s="352">
        <f t="shared" si="98"/>
        <v>-58</v>
      </c>
      <c r="F516" s="352" t="str">
        <f t="shared" si="86"/>
        <v>-100.0%</v>
      </c>
      <c r="G516" s="22" t="str">
        <f t="shared" si="85"/>
        <v>是</v>
      </c>
      <c r="H516" s="485" t="str">
        <f t="shared" si="87"/>
        <v>项</v>
      </c>
      <c r="I516" s="485" t="str">
        <f t="shared" si="88"/>
        <v>20701</v>
      </c>
      <c r="J516" s="229"/>
      <c r="K516" s="229"/>
      <c r="L516" s="229"/>
      <c r="M516" s="489">
        <v>1</v>
      </c>
      <c r="N516" s="229"/>
      <c r="O516" s="229"/>
      <c r="P516" s="229"/>
      <c r="Q516" s="229"/>
      <c r="R516" s="229"/>
      <c r="S516" s="229"/>
      <c r="T516" s="429"/>
    </row>
    <row r="517" s="441" customFormat="1" ht="15.75" hidden="1" spans="1:20">
      <c r="A517" s="306" t="s">
        <v>5382</v>
      </c>
      <c r="B517" s="307" t="s">
        <v>16</v>
      </c>
      <c r="C517" s="302">
        <f>SUMIF(表2.2024年公共财政支出决算表!$A$6:$A$1340,A517,表2.2024年公共财政支出决算表!$E$6:$E$1340)</f>
        <v>0</v>
      </c>
      <c r="D517" s="302">
        <f>ROUND(SUMIF('表10-1.政府预算科目明细表'!$A$3:$A$375,A517,'表10-1.政府预算科目明细表'!$C$3:$C$375)/10000,0)</f>
        <v>0</v>
      </c>
      <c r="E517" s="486">
        <f t="shared" si="98"/>
        <v>0</v>
      </c>
      <c r="F517" s="487" t="str">
        <f t="shared" si="86"/>
        <v/>
      </c>
      <c r="G517" s="22" t="str">
        <f t="shared" si="85"/>
        <v>否</v>
      </c>
      <c r="H517" s="488" t="str">
        <f t="shared" si="87"/>
        <v>项</v>
      </c>
      <c r="I517" s="488" t="str">
        <f t="shared" si="88"/>
        <v>20701</v>
      </c>
      <c r="J517" s="229"/>
      <c r="K517" s="229"/>
      <c r="L517" s="229"/>
      <c r="M517" s="452"/>
      <c r="N517" s="452"/>
      <c r="O517" s="452"/>
      <c r="P517" s="452"/>
      <c r="Q517" s="452"/>
      <c r="R517" s="452"/>
      <c r="S517" s="452"/>
      <c r="T517" s="438"/>
    </row>
    <row r="518" s="429" customFormat="1" ht="25.5" spans="1:19">
      <c r="A518" s="280" t="s">
        <v>5383</v>
      </c>
      <c r="B518" s="281" t="s">
        <v>810</v>
      </c>
      <c r="C518" s="302">
        <f>SUMIF(表2.2024年公共财政支出决算表!$A$6:$A$1340,A518,表2.2024年公共财政支出决算表!$E$6:$E$1340)</f>
        <v>79</v>
      </c>
      <c r="D518" s="302">
        <f>ROUND(SUMIF('表10-1.政府预算科目明细表'!$A$3:$A$375,A518,'表10-1.政府预算科目明细表'!$C$3:$C$375)/10000,0)</f>
        <v>48</v>
      </c>
      <c r="E518" s="352">
        <f t="shared" si="98"/>
        <v>-31</v>
      </c>
      <c r="F518" s="352" t="str">
        <f t="shared" si="86"/>
        <v>-39.2%</v>
      </c>
      <c r="G518" s="22" t="str">
        <f t="shared" si="85"/>
        <v>是</v>
      </c>
      <c r="H518" s="485" t="str">
        <f t="shared" si="87"/>
        <v>项</v>
      </c>
      <c r="I518" s="485" t="str">
        <f t="shared" si="88"/>
        <v>20701</v>
      </c>
      <c r="J518" s="229"/>
      <c r="K518" s="229"/>
      <c r="L518" s="229"/>
      <c r="M518" s="489">
        <v>1</v>
      </c>
      <c r="N518" s="229"/>
      <c r="O518" s="229"/>
      <c r="P518" s="229"/>
      <c r="Q518" s="229"/>
      <c r="R518" s="229"/>
      <c r="S518" s="229"/>
    </row>
    <row r="519" s="443" customFormat="1" ht="15.75" hidden="1" spans="1:20">
      <c r="A519" s="306" t="s">
        <v>5384</v>
      </c>
      <c r="B519" s="307" t="s">
        <v>812</v>
      </c>
      <c r="C519" s="302">
        <f>SUMIF(表2.2024年公共财政支出决算表!$A$6:$A$1340,A519,表2.2024年公共财政支出决算表!$E$6:$E$1340)</f>
        <v>0</v>
      </c>
      <c r="D519" s="302">
        <f>ROUND(SUMIF('表10-1.政府预算科目明细表'!$A$3:$A$375,A519,'表10-1.政府预算科目明细表'!$C$3:$C$375)/10000,0)</f>
        <v>0</v>
      </c>
      <c r="E519" s="486">
        <f t="shared" si="98"/>
        <v>0</v>
      </c>
      <c r="F519" s="487" t="str">
        <f t="shared" si="86"/>
        <v/>
      </c>
      <c r="G519" s="22" t="str">
        <f t="shared" si="85"/>
        <v>否</v>
      </c>
      <c r="H519" s="488" t="str">
        <f t="shared" si="87"/>
        <v>项</v>
      </c>
      <c r="I519" s="488" t="str">
        <f t="shared" si="88"/>
        <v>20701</v>
      </c>
      <c r="J519" s="229"/>
      <c r="K519" s="229"/>
      <c r="L519" s="229"/>
      <c r="M519" s="449"/>
      <c r="N519" s="449"/>
      <c r="O519" s="449"/>
      <c r="P519" s="449"/>
      <c r="Q519" s="449"/>
      <c r="R519" s="449"/>
      <c r="S519" s="449"/>
      <c r="T519" s="435"/>
    </row>
    <row r="520" s="443" customFormat="1" ht="15.75" hidden="1" spans="1:20">
      <c r="A520" s="306" t="s">
        <v>5386</v>
      </c>
      <c r="B520" s="307" t="s">
        <v>814</v>
      </c>
      <c r="C520" s="302">
        <f>SUMIF(表2.2024年公共财政支出决算表!$A$6:$A$1340,A520,表2.2024年公共财政支出决算表!$E$6:$E$1340)</f>
        <v>0</v>
      </c>
      <c r="D520" s="302">
        <f>ROUND(SUMIF('表10-1.政府预算科目明细表'!$A$3:$A$375,A520,'表10-1.政府预算科目明细表'!$C$3:$C$375)/10000,0)</f>
        <v>0</v>
      </c>
      <c r="E520" s="486">
        <f t="shared" si="98"/>
        <v>0</v>
      </c>
      <c r="F520" s="487" t="str">
        <f t="shared" si="86"/>
        <v/>
      </c>
      <c r="G520" s="22" t="str">
        <f t="shared" ref="G520:G583" si="99">IF(OR(C520&lt;&gt;0,D520&lt;&gt;0,E520&lt;&gt;0),"是","否")</f>
        <v>否</v>
      </c>
      <c r="H520" s="488" t="str">
        <f t="shared" si="87"/>
        <v>项</v>
      </c>
      <c r="I520" s="488" t="str">
        <f t="shared" si="88"/>
        <v>20701</v>
      </c>
      <c r="J520" s="229"/>
      <c r="K520" s="229"/>
      <c r="L520" s="229"/>
      <c r="M520" s="449"/>
      <c r="N520" s="449"/>
      <c r="O520" s="449"/>
      <c r="P520" s="449"/>
      <c r="Q520" s="449"/>
      <c r="R520" s="449"/>
      <c r="S520" s="449"/>
      <c r="T520" s="435"/>
    </row>
    <row r="521" s="70" customFormat="1" ht="25.5" spans="1:20">
      <c r="A521" s="280" t="s">
        <v>5388</v>
      </c>
      <c r="B521" s="281" t="s">
        <v>816</v>
      </c>
      <c r="C521" s="302">
        <f>SUMIF(表2.2024年公共财政支出决算表!$A$6:$A$1340,A521,表2.2024年公共财政支出决算表!$E$6:$E$1340)</f>
        <v>174</v>
      </c>
      <c r="D521" s="302">
        <f>ROUND(SUMIF('表10-1.政府预算科目明细表'!$A$3:$A$375,A521,'表10-1.政府预算科目明细表'!$C$3:$C$375)/10000,0)</f>
        <v>169</v>
      </c>
      <c r="E521" s="352">
        <f t="shared" si="98"/>
        <v>-5</v>
      </c>
      <c r="F521" s="352" t="str">
        <f t="shared" si="86"/>
        <v>-2.9%</v>
      </c>
      <c r="G521" s="22" t="str">
        <f t="shared" si="99"/>
        <v>是</v>
      </c>
      <c r="H521" s="485" t="str">
        <f t="shared" si="87"/>
        <v>项</v>
      </c>
      <c r="I521" s="485" t="str">
        <f t="shared" si="88"/>
        <v>20701</v>
      </c>
      <c r="J521" s="229"/>
      <c r="K521" s="229"/>
      <c r="L521" s="229"/>
      <c r="M521" s="489">
        <v>1</v>
      </c>
      <c r="N521" s="229"/>
      <c r="O521" s="229"/>
      <c r="P521" s="229"/>
      <c r="Q521" s="229"/>
      <c r="R521" s="229"/>
      <c r="S521" s="229"/>
      <c r="T521" s="429"/>
    </row>
    <row r="522" s="443" customFormat="1" ht="15.75" hidden="1" spans="1:20">
      <c r="A522" s="306" t="s">
        <v>5389</v>
      </c>
      <c r="B522" s="307" t="s">
        <v>818</v>
      </c>
      <c r="C522" s="302">
        <f>SUMIF(表2.2024年公共财政支出决算表!$A$6:$A$1340,A522,表2.2024年公共财政支出决算表!$E$6:$E$1340)</f>
        <v>0</v>
      </c>
      <c r="D522" s="302">
        <f>ROUND(SUMIF('表10-1.政府预算科目明细表'!$A$3:$A$375,A522,'表10-1.政府预算科目明细表'!$C$3:$C$375)/10000,0)</f>
        <v>0</v>
      </c>
      <c r="E522" s="486">
        <f t="shared" si="98"/>
        <v>0</v>
      </c>
      <c r="F522" s="487" t="str">
        <f t="shared" si="86"/>
        <v/>
      </c>
      <c r="G522" s="22" t="str">
        <f t="shared" si="99"/>
        <v>否</v>
      </c>
      <c r="H522" s="488" t="str">
        <f t="shared" si="87"/>
        <v>项</v>
      </c>
      <c r="I522" s="488" t="str">
        <f t="shared" si="88"/>
        <v>20701</v>
      </c>
      <c r="J522" s="229"/>
      <c r="K522" s="229"/>
      <c r="L522" s="229"/>
      <c r="M522" s="449"/>
      <c r="N522" s="449"/>
      <c r="O522" s="449"/>
      <c r="P522" s="449"/>
      <c r="Q522" s="449"/>
      <c r="R522" s="449"/>
      <c r="S522" s="449"/>
      <c r="T522" s="435"/>
    </row>
    <row r="523" s="70" customFormat="1" ht="25.5" spans="1:20">
      <c r="A523" s="280" t="s">
        <v>5391</v>
      </c>
      <c r="B523" s="281" t="s">
        <v>820</v>
      </c>
      <c r="C523" s="302">
        <f>SUMIF(表2.2024年公共财政支出决算表!$A$6:$A$1340,A523,表2.2024年公共财政支出决算表!$E$6:$E$1340)</f>
        <v>490</v>
      </c>
      <c r="D523" s="302">
        <f>ROUND(SUMIF('表10-1.政府预算科目明细表'!$A$3:$A$375,A523,'表10-1.政府预算科目明细表'!$C$3:$C$375)/10000,0)</f>
        <v>501</v>
      </c>
      <c r="E523" s="352">
        <f t="shared" si="98"/>
        <v>11</v>
      </c>
      <c r="F523" s="352" t="str">
        <f t="shared" si="86"/>
        <v>2.2%</v>
      </c>
      <c r="G523" s="22" t="str">
        <f t="shared" si="99"/>
        <v>是</v>
      </c>
      <c r="H523" s="485" t="str">
        <f t="shared" si="87"/>
        <v>项</v>
      </c>
      <c r="I523" s="485" t="str">
        <f t="shared" si="88"/>
        <v>20701</v>
      </c>
      <c r="J523" s="229"/>
      <c r="K523" s="229"/>
      <c r="L523" s="229"/>
      <c r="M523" s="489">
        <v>1</v>
      </c>
      <c r="N523" s="229"/>
      <c r="O523" s="229"/>
      <c r="P523" s="229"/>
      <c r="Q523" s="229"/>
      <c r="R523" s="229"/>
      <c r="S523" s="229"/>
      <c r="T523" s="429"/>
    </row>
    <row r="524" s="443" customFormat="1" ht="15.75" hidden="1" spans="1:20">
      <c r="A524" s="306" t="s">
        <v>5392</v>
      </c>
      <c r="B524" s="307" t="s">
        <v>822</v>
      </c>
      <c r="C524" s="302">
        <f>SUMIF(表2.2024年公共财政支出决算表!$A$6:$A$1340,A524,表2.2024年公共财政支出决算表!$E$6:$E$1340)</f>
        <v>0</v>
      </c>
      <c r="D524" s="302">
        <f>ROUND(SUMIF('表10-1.政府预算科目明细表'!$A$3:$A$375,A524,'表10-1.政府预算科目明细表'!$C$3:$C$375)/10000,0)</f>
        <v>0</v>
      </c>
      <c r="E524" s="486">
        <f t="shared" si="98"/>
        <v>0</v>
      </c>
      <c r="F524" s="487" t="str">
        <f t="shared" si="86"/>
        <v/>
      </c>
      <c r="G524" s="22" t="str">
        <f t="shared" si="99"/>
        <v>否</v>
      </c>
      <c r="H524" s="488" t="str">
        <f t="shared" si="87"/>
        <v>项</v>
      </c>
      <c r="I524" s="488" t="str">
        <f t="shared" si="88"/>
        <v>20701</v>
      </c>
      <c r="J524" s="229"/>
      <c r="K524" s="229"/>
      <c r="L524" s="229"/>
      <c r="M524" s="449"/>
      <c r="N524" s="449"/>
      <c r="O524" s="449"/>
      <c r="P524" s="449"/>
      <c r="Q524" s="449"/>
      <c r="R524" s="449"/>
      <c r="S524" s="449"/>
      <c r="T524" s="435"/>
    </row>
    <row r="525" s="74" customFormat="1" ht="25.5" spans="1:20">
      <c r="A525" s="280" t="s">
        <v>5394</v>
      </c>
      <c r="B525" s="281" t="s">
        <v>824</v>
      </c>
      <c r="C525" s="302">
        <f>SUMIF(表2.2024年公共财政支出决算表!$A$6:$A$1340,A525,表2.2024年公共财政支出决算表!$E$6:$E$1340)</f>
        <v>80</v>
      </c>
      <c r="D525" s="302">
        <f>ROUND(SUMIF('表10-1.政府预算科目明细表'!$A$3:$A$375,A525,'表10-1.政府预算科目明细表'!$C$3:$C$375)/10000,0)</f>
        <v>159</v>
      </c>
      <c r="E525" s="352">
        <f t="shared" si="98"/>
        <v>79</v>
      </c>
      <c r="F525" s="352" t="str">
        <f t="shared" si="86"/>
        <v>98.8%</v>
      </c>
      <c r="G525" s="22" t="str">
        <f t="shared" si="99"/>
        <v>是</v>
      </c>
      <c r="H525" s="485" t="str">
        <f t="shared" si="87"/>
        <v>项</v>
      </c>
      <c r="I525" s="485" t="str">
        <f t="shared" si="88"/>
        <v>20701</v>
      </c>
      <c r="J525" s="229"/>
      <c r="K525" s="229"/>
      <c r="L525" s="229"/>
      <c r="M525" s="489">
        <v>1</v>
      </c>
      <c r="N525" s="448"/>
      <c r="O525" s="448"/>
      <c r="P525" s="448"/>
      <c r="Q525" s="448"/>
      <c r="R525" s="448"/>
      <c r="S525" s="448"/>
      <c r="T525" s="440"/>
    </row>
    <row r="526" s="443" customFormat="1" ht="15.75" hidden="1" spans="1:20">
      <c r="A526" s="306" t="s">
        <v>5395</v>
      </c>
      <c r="B526" s="307" t="s">
        <v>826</v>
      </c>
      <c r="C526" s="302">
        <f>SUMIF(表2.2024年公共财政支出决算表!$A$6:$A$1340,A526,表2.2024年公共财政支出决算表!$E$6:$E$1340)</f>
        <v>0</v>
      </c>
      <c r="D526" s="302">
        <f>ROUND(SUMIF('表10-1.政府预算科目明细表'!$A$3:$A$375,A526,'表10-1.政府预算科目明细表'!$C$3:$C$375)/10000,0)</f>
        <v>0</v>
      </c>
      <c r="E526" s="486">
        <f t="shared" si="98"/>
        <v>0</v>
      </c>
      <c r="F526" s="487" t="str">
        <f t="shared" ref="F526:F589" si="100">IFERROR(TEXT(E526/C526,"0.0%"),"")</f>
        <v/>
      </c>
      <c r="G526" s="22" t="str">
        <f t="shared" si="99"/>
        <v>否</v>
      </c>
      <c r="H526" s="488" t="str">
        <f t="shared" ref="H526:H589" si="101">IF(LEN(A526)=3,"类",IF(LEN(A526)=5,"款","项"))</f>
        <v>项</v>
      </c>
      <c r="I526" s="488" t="str">
        <f t="shared" si="88"/>
        <v>20701</v>
      </c>
      <c r="J526" s="229"/>
      <c r="K526" s="229"/>
      <c r="L526" s="229"/>
      <c r="M526" s="449"/>
      <c r="N526" s="449"/>
      <c r="O526" s="449"/>
      <c r="P526" s="449"/>
      <c r="Q526" s="449"/>
      <c r="R526" s="449"/>
      <c r="S526" s="449"/>
      <c r="T526" s="435"/>
    </row>
    <row r="527" s="70" customFormat="1" ht="25.5" spans="1:20">
      <c r="A527" s="280" t="s">
        <v>5397</v>
      </c>
      <c r="B527" s="281" t="s">
        <v>828</v>
      </c>
      <c r="C527" s="302">
        <f>SUMIF(表2.2024年公共财政支出决算表!$A$6:$A$1340,A527,表2.2024年公共财政支出决算表!$E$6:$E$1340)</f>
        <v>20</v>
      </c>
      <c r="D527" s="302">
        <f>ROUND(SUMIF('表10-1.政府预算科目明细表'!$A$3:$A$375,A527,'表10-1.政府预算科目明细表'!$C$3:$C$375)/10000,0)</f>
        <v>33</v>
      </c>
      <c r="E527" s="352">
        <f t="shared" si="98"/>
        <v>13</v>
      </c>
      <c r="F527" s="352" t="str">
        <f t="shared" si="100"/>
        <v>65.0%</v>
      </c>
      <c r="G527" s="22" t="str">
        <f t="shared" si="99"/>
        <v>是</v>
      </c>
      <c r="H527" s="485" t="str">
        <f t="shared" si="101"/>
        <v>项</v>
      </c>
      <c r="I527" s="485" t="str">
        <f t="shared" ref="I527:I590" si="102">_xlfn.IFS(LEN(A527)=3,0,LEN(A527)=5,LEFT(A527,3),LEN(A527)=7,LEFT(A527,5))</f>
        <v>20701</v>
      </c>
      <c r="J527" s="229"/>
      <c r="K527" s="229"/>
      <c r="L527" s="229"/>
      <c r="M527" s="489">
        <v>1</v>
      </c>
      <c r="N527" s="229"/>
      <c r="O527" s="229"/>
      <c r="P527" s="229"/>
      <c r="Q527" s="229"/>
      <c r="R527" s="229"/>
      <c r="S527" s="229"/>
      <c r="T527" s="429"/>
    </row>
    <row r="528" s="70" customFormat="1" ht="25.5" spans="1:20">
      <c r="A528" s="280" t="s">
        <v>5398</v>
      </c>
      <c r="B528" s="281" t="s">
        <v>830</v>
      </c>
      <c r="C528" s="302">
        <f>SUMIF(表2.2024年公共财政支出决算表!$A$6:$A$1340,A528,表2.2024年公共财政支出决算表!$E$6:$E$1340)</f>
        <v>0</v>
      </c>
      <c r="D528" s="302">
        <f>ROUND(SUMIF('表10-1.政府预算科目明细表'!$A$3:$A$375,A528,'表10-1.政府预算科目明细表'!$C$3:$C$375)/10000,0)</f>
        <v>36</v>
      </c>
      <c r="E528" s="352">
        <f t="shared" si="98"/>
        <v>36</v>
      </c>
      <c r="F528" s="352" t="str">
        <f t="shared" si="100"/>
        <v/>
      </c>
      <c r="G528" s="22" t="str">
        <f t="shared" si="99"/>
        <v>是</v>
      </c>
      <c r="H528" s="485" t="str">
        <f t="shared" si="101"/>
        <v>项</v>
      </c>
      <c r="I528" s="485" t="str">
        <f t="shared" si="102"/>
        <v>20701</v>
      </c>
      <c r="J528" s="229"/>
      <c r="K528" s="229"/>
      <c r="L528" s="229"/>
      <c r="M528" s="489">
        <v>1</v>
      </c>
      <c r="N528" s="229"/>
      <c r="O528" s="229"/>
      <c r="P528" s="229"/>
      <c r="Q528" s="229"/>
      <c r="R528" s="229"/>
      <c r="S528" s="229"/>
      <c r="T528" s="429"/>
    </row>
    <row r="529" s="443" customFormat="1" ht="15.75" hidden="1" spans="1:20">
      <c r="A529" s="306" t="s">
        <v>5399</v>
      </c>
      <c r="B529" s="307" t="s">
        <v>832</v>
      </c>
      <c r="C529" s="302">
        <f>SUMIF(表2.2024年公共财政支出决算表!$A$6:$A$1340,A529,表2.2024年公共财政支出决算表!$E$6:$E$1340)</f>
        <v>0</v>
      </c>
      <c r="D529" s="302">
        <f>ROUND(SUMIF('表10-1.政府预算科目明细表'!$A$3:$A$375,A529,'表10-1.政府预算科目明细表'!$C$3:$C$375)/10000,0)</f>
        <v>0</v>
      </c>
      <c r="E529" s="486">
        <f t="shared" si="98"/>
        <v>0</v>
      </c>
      <c r="F529" s="487" t="str">
        <f t="shared" si="100"/>
        <v/>
      </c>
      <c r="G529" s="22" t="str">
        <f t="shared" si="99"/>
        <v>否</v>
      </c>
      <c r="H529" s="488" t="str">
        <f t="shared" si="101"/>
        <v>项</v>
      </c>
      <c r="I529" s="488" t="str">
        <f t="shared" si="102"/>
        <v>20701</v>
      </c>
      <c r="J529" s="229"/>
      <c r="K529" s="229"/>
      <c r="L529" s="229"/>
      <c r="M529" s="449"/>
      <c r="N529" s="449"/>
      <c r="O529" s="449"/>
      <c r="P529" s="449"/>
      <c r="Q529" s="449"/>
      <c r="R529" s="449"/>
      <c r="S529" s="449"/>
      <c r="T529" s="435"/>
    </row>
    <row r="530" s="455" customFormat="1" ht="25.5" spans="1:20">
      <c r="A530" s="278" t="s">
        <v>5401</v>
      </c>
      <c r="B530" s="279" t="s">
        <v>834</v>
      </c>
      <c r="C530" s="299">
        <f ca="1">SUMIF($I531:$I$1455,$A530,C531:C$1455)</f>
        <v>468</v>
      </c>
      <c r="D530" s="299">
        <f>SUMIF($I531:$I$1455,$A530,D531:D$1455)</f>
        <v>508</v>
      </c>
      <c r="E530" s="299">
        <f ca="1">SUMIF($I531:$I$1455,$A530,E531:E$1455)</f>
        <v>40</v>
      </c>
      <c r="F530" s="483" t="str">
        <f ca="1" t="shared" si="100"/>
        <v>8.5%</v>
      </c>
      <c r="G530" s="22" t="str">
        <f ca="1" t="shared" si="99"/>
        <v>是</v>
      </c>
      <c r="H530" s="484" t="str">
        <f t="shared" si="101"/>
        <v>款</v>
      </c>
      <c r="I530" s="484" t="str">
        <f t="shared" si="102"/>
        <v>207</v>
      </c>
      <c r="J530" s="447"/>
      <c r="K530" s="447"/>
      <c r="L530" s="447"/>
      <c r="M530" s="489">
        <v>1</v>
      </c>
      <c r="N530" s="447"/>
      <c r="O530" s="447"/>
      <c r="P530" s="447"/>
      <c r="Q530" s="447"/>
      <c r="R530" s="447"/>
      <c r="S530" s="447"/>
      <c r="T530" s="439"/>
    </row>
    <row r="531" s="70" customFormat="1" ht="25.5" spans="1:20">
      <c r="A531" s="280" t="s">
        <v>5402</v>
      </c>
      <c r="B531" s="281" t="s">
        <v>12</v>
      </c>
      <c r="C531" s="302">
        <f>SUMIF(表2.2024年公共财政支出决算表!$A$6:$A$1340,A531,表2.2024年公共财政支出决算表!$E$6:$E$1340)</f>
        <v>46</v>
      </c>
      <c r="D531" s="302">
        <f>ROUND(SUMIF('表10-1.政府预算科目明细表'!$A$3:$A$375,A531,'表10-1.政府预算科目明细表'!$C$3:$C$375)/10000,0)</f>
        <v>46</v>
      </c>
      <c r="E531" s="352">
        <f t="shared" ref="E531:E537" si="103">D531-C531</f>
        <v>0</v>
      </c>
      <c r="F531" s="352" t="str">
        <f t="shared" si="100"/>
        <v>0.0%</v>
      </c>
      <c r="G531" s="22" t="str">
        <f t="shared" si="99"/>
        <v>是</v>
      </c>
      <c r="H531" s="485" t="str">
        <f t="shared" si="101"/>
        <v>项</v>
      </c>
      <c r="I531" s="485" t="str">
        <f t="shared" si="102"/>
        <v>20702</v>
      </c>
      <c r="J531" s="229"/>
      <c r="K531" s="229"/>
      <c r="L531" s="229"/>
      <c r="M531" s="489">
        <v>1</v>
      </c>
      <c r="N531" s="229"/>
      <c r="O531" s="229"/>
      <c r="P531" s="229"/>
      <c r="Q531" s="229"/>
      <c r="R531" s="229"/>
      <c r="S531" s="229"/>
      <c r="T531" s="429"/>
    </row>
    <row r="532" s="443" customFormat="1" ht="15.75" hidden="1" spans="1:20">
      <c r="A532" s="306" t="s">
        <v>5403</v>
      </c>
      <c r="B532" s="307" t="s">
        <v>14</v>
      </c>
      <c r="C532" s="302">
        <f>SUMIF(表2.2024年公共财政支出决算表!$A$6:$A$1340,A532,表2.2024年公共财政支出决算表!$E$6:$E$1340)</f>
        <v>0</v>
      </c>
      <c r="D532" s="302">
        <f>ROUND(SUMIF('表10-1.政府预算科目明细表'!$A$3:$A$375,A532,'表10-1.政府预算科目明细表'!$C$3:$C$375)/10000,0)</f>
        <v>0</v>
      </c>
      <c r="E532" s="486">
        <f t="shared" si="103"/>
        <v>0</v>
      </c>
      <c r="F532" s="487" t="str">
        <f t="shared" si="100"/>
        <v/>
      </c>
      <c r="G532" s="22" t="str">
        <f t="shared" si="99"/>
        <v>否</v>
      </c>
      <c r="H532" s="488" t="str">
        <f t="shared" si="101"/>
        <v>项</v>
      </c>
      <c r="I532" s="488" t="str">
        <f t="shared" si="102"/>
        <v>20702</v>
      </c>
      <c r="J532" s="229"/>
      <c r="K532" s="229"/>
      <c r="L532" s="229"/>
      <c r="M532" s="449"/>
      <c r="N532" s="449"/>
      <c r="O532" s="449"/>
      <c r="P532" s="449"/>
      <c r="Q532" s="449"/>
      <c r="R532" s="449"/>
      <c r="S532" s="449"/>
      <c r="T532" s="435"/>
    </row>
    <row r="533" s="443" customFormat="1" ht="15.75" hidden="1" spans="1:20">
      <c r="A533" s="306" t="s">
        <v>5404</v>
      </c>
      <c r="B533" s="307" t="s">
        <v>16</v>
      </c>
      <c r="C533" s="302">
        <f>SUMIF(表2.2024年公共财政支出决算表!$A$6:$A$1340,A533,表2.2024年公共财政支出决算表!$E$6:$E$1340)</f>
        <v>0</v>
      </c>
      <c r="D533" s="302">
        <f>ROUND(SUMIF('表10-1.政府预算科目明细表'!$A$3:$A$375,A533,'表10-1.政府预算科目明细表'!$C$3:$C$375)/10000,0)</f>
        <v>0</v>
      </c>
      <c r="E533" s="486">
        <f t="shared" si="103"/>
        <v>0</v>
      </c>
      <c r="F533" s="487" t="str">
        <f t="shared" si="100"/>
        <v/>
      </c>
      <c r="G533" s="22" t="str">
        <f t="shared" si="99"/>
        <v>否</v>
      </c>
      <c r="H533" s="488" t="str">
        <f t="shared" si="101"/>
        <v>项</v>
      </c>
      <c r="I533" s="488" t="str">
        <f t="shared" si="102"/>
        <v>20702</v>
      </c>
      <c r="J533" s="229"/>
      <c r="K533" s="229"/>
      <c r="L533" s="229"/>
      <c r="M533" s="449"/>
      <c r="N533" s="449"/>
      <c r="O533" s="449"/>
      <c r="P533" s="449"/>
      <c r="Q533" s="449"/>
      <c r="R533" s="449"/>
      <c r="S533" s="449"/>
      <c r="T533" s="435"/>
    </row>
    <row r="534" s="441" customFormat="1" ht="25.5" spans="1:20">
      <c r="A534" s="306" t="s">
        <v>5405</v>
      </c>
      <c r="B534" s="307" t="s">
        <v>839</v>
      </c>
      <c r="C534" s="302">
        <f>SUMIF(表2.2024年公共财政支出决算表!$A$6:$A$1340,A534,表2.2024年公共财政支出决算表!$E$6:$E$1340)</f>
        <v>419</v>
      </c>
      <c r="D534" s="302">
        <f>ROUND(SUMIF('表10-1.政府预算科目明细表'!$A$3:$A$375,A534,'表10-1.政府预算科目明细表'!$C$3:$C$375)/10000,0)</f>
        <v>362</v>
      </c>
      <c r="E534" s="486">
        <f t="shared" si="103"/>
        <v>-57</v>
      </c>
      <c r="F534" s="487" t="str">
        <f t="shared" si="100"/>
        <v>-13.6%</v>
      </c>
      <c r="G534" s="22" t="str">
        <f t="shared" si="99"/>
        <v>是</v>
      </c>
      <c r="H534" s="488" t="str">
        <f t="shared" si="101"/>
        <v>项</v>
      </c>
      <c r="I534" s="488" t="str">
        <f t="shared" si="102"/>
        <v>20702</v>
      </c>
      <c r="J534" s="229"/>
      <c r="K534" s="229"/>
      <c r="L534" s="229"/>
      <c r="M534" s="489">
        <v>1</v>
      </c>
      <c r="N534" s="452"/>
      <c r="O534" s="452"/>
      <c r="P534" s="452"/>
      <c r="Q534" s="452"/>
      <c r="R534" s="452"/>
      <c r="S534" s="452"/>
      <c r="T534" s="438"/>
    </row>
    <row r="535" s="229" customFormat="1" ht="25.5" spans="1:26">
      <c r="A535" s="280" t="s">
        <v>5406</v>
      </c>
      <c r="B535" s="281" t="s">
        <v>840</v>
      </c>
      <c r="C535" s="302">
        <f>SUMIF(表2.2024年公共财政支出决算表!$A$6:$A$1340,A535,表2.2024年公共财政支出决算表!$E$6:$E$1340)</f>
        <v>3</v>
      </c>
      <c r="D535" s="302">
        <f>ROUND(SUMIF('表10-1.政府预算科目明细表'!$A$3:$A$375,A535,'表10-1.政府预算科目明细表'!$C$3:$C$375)/10000,0)</f>
        <v>100</v>
      </c>
      <c r="E535" s="352">
        <f t="shared" si="103"/>
        <v>97</v>
      </c>
      <c r="F535" s="352" t="str">
        <f t="shared" si="100"/>
        <v>3233.3%</v>
      </c>
      <c r="G535" s="22" t="str">
        <f t="shared" si="99"/>
        <v>是</v>
      </c>
      <c r="H535" s="485" t="str">
        <f t="shared" si="101"/>
        <v>项</v>
      </c>
      <c r="I535" s="485" t="str">
        <f t="shared" si="102"/>
        <v>20702</v>
      </c>
      <c r="M535" s="489">
        <v>1</v>
      </c>
      <c r="T535" s="429"/>
      <c r="U535" s="429"/>
      <c r="V535" s="429"/>
      <c r="W535" s="429"/>
      <c r="X535" s="429"/>
      <c r="Y535" s="429"/>
      <c r="Z535" s="429"/>
    </row>
    <row r="536" s="452" customFormat="1" ht="15.75" hidden="1" spans="1:26">
      <c r="A536" s="306" t="s">
        <v>5407</v>
      </c>
      <c r="B536" s="307" t="s">
        <v>842</v>
      </c>
      <c r="C536" s="302">
        <f>SUMIF(表2.2024年公共财政支出决算表!$A$6:$A$1340,A536,表2.2024年公共财政支出决算表!$E$6:$E$1340)</f>
        <v>0</v>
      </c>
      <c r="D536" s="302">
        <f>ROUND(SUMIF('表10-1.政府预算科目明细表'!$A$3:$A$375,A536,'表10-1.政府预算科目明细表'!$C$3:$C$375)/10000,0)</f>
        <v>0</v>
      </c>
      <c r="E536" s="486">
        <f t="shared" si="103"/>
        <v>0</v>
      </c>
      <c r="F536" s="487" t="str">
        <f t="shared" si="100"/>
        <v/>
      </c>
      <c r="G536" s="22" t="str">
        <f t="shared" si="99"/>
        <v>否</v>
      </c>
      <c r="H536" s="488" t="str">
        <f t="shared" si="101"/>
        <v>项</v>
      </c>
      <c r="I536" s="488" t="str">
        <f t="shared" si="102"/>
        <v>20702</v>
      </c>
      <c r="J536" s="229"/>
      <c r="K536" s="229"/>
      <c r="L536" s="229"/>
      <c r="T536" s="438"/>
      <c r="U536" s="438"/>
      <c r="V536" s="438"/>
      <c r="W536" s="438"/>
      <c r="X536" s="438"/>
      <c r="Y536" s="438"/>
      <c r="Z536" s="438"/>
    </row>
    <row r="537" s="449" customFormat="1" ht="15.75" hidden="1" spans="1:26">
      <c r="A537" s="306" t="s">
        <v>5409</v>
      </c>
      <c r="B537" s="307" t="s">
        <v>844</v>
      </c>
      <c r="C537" s="302">
        <f>SUMIF(表2.2024年公共财政支出决算表!$A$6:$A$1340,A537,表2.2024年公共财政支出决算表!$E$6:$E$1340)</f>
        <v>0</v>
      </c>
      <c r="D537" s="302">
        <f>ROUND(SUMIF('表10-1.政府预算科目明细表'!$A$3:$A$375,A537,'表10-1.政府预算科目明细表'!$C$3:$C$375)/10000,0)</f>
        <v>0</v>
      </c>
      <c r="E537" s="486">
        <f t="shared" si="103"/>
        <v>0</v>
      </c>
      <c r="F537" s="487" t="str">
        <f t="shared" si="100"/>
        <v/>
      </c>
      <c r="G537" s="22" t="str">
        <f t="shared" si="99"/>
        <v>否</v>
      </c>
      <c r="H537" s="488" t="str">
        <f t="shared" si="101"/>
        <v>项</v>
      </c>
      <c r="I537" s="488" t="str">
        <f t="shared" si="102"/>
        <v>20702</v>
      </c>
      <c r="J537" s="229"/>
      <c r="K537" s="229"/>
      <c r="L537" s="229"/>
      <c r="T537" s="435"/>
      <c r="U537" s="435"/>
      <c r="V537" s="435"/>
      <c r="W537" s="435"/>
      <c r="X537" s="435"/>
      <c r="Y537" s="435"/>
      <c r="Z537" s="435"/>
    </row>
    <row r="538" s="439" customFormat="1" ht="25.5" spans="1:13">
      <c r="A538" s="278" t="s">
        <v>5411</v>
      </c>
      <c r="B538" s="279" t="s">
        <v>846</v>
      </c>
      <c r="C538" s="299">
        <f ca="1">SUMIF($I539:$I$1455,$A538,C539:C$1455)</f>
        <v>332</v>
      </c>
      <c r="D538" s="299">
        <f>SUMIF($I539:$I$1455,$A538,D539:D$1455)</f>
        <v>86</v>
      </c>
      <c r="E538" s="299">
        <f ca="1">SUMIF($I539:$I$1455,$A538,E539:E$1455)</f>
        <v>-246</v>
      </c>
      <c r="F538" s="483" t="str">
        <f ca="1" t="shared" si="100"/>
        <v>-74.1%</v>
      </c>
      <c r="G538" s="22" t="str">
        <f ca="1" t="shared" si="99"/>
        <v>是</v>
      </c>
      <c r="H538" s="484" t="str">
        <f t="shared" si="101"/>
        <v>款</v>
      </c>
      <c r="I538" s="484" t="str">
        <f t="shared" si="102"/>
        <v>207</v>
      </c>
      <c r="M538" s="489">
        <v>1</v>
      </c>
    </row>
    <row r="539" s="449" customFormat="1" ht="15.75" hidden="1" spans="1:26">
      <c r="A539" s="306" t="s">
        <v>5412</v>
      </c>
      <c r="B539" s="307" t="s">
        <v>12</v>
      </c>
      <c r="C539" s="302">
        <f>SUMIF(表2.2024年公共财政支出决算表!$A$6:$A$1340,A539,表2.2024年公共财政支出决算表!$E$6:$E$1340)</f>
        <v>0</v>
      </c>
      <c r="D539" s="302">
        <f>ROUND(SUMIF('表10-1.政府预算科目明细表'!$A$3:$A$375,A539,'表10-1.政府预算科目明细表'!$C$3:$C$375)/10000,0)</f>
        <v>0</v>
      </c>
      <c r="E539" s="486">
        <f t="shared" ref="E539:E548" si="104">D539-C539</f>
        <v>0</v>
      </c>
      <c r="F539" s="487" t="str">
        <f t="shared" si="100"/>
        <v/>
      </c>
      <c r="G539" s="22" t="str">
        <f t="shared" si="99"/>
        <v>否</v>
      </c>
      <c r="H539" s="488" t="str">
        <f t="shared" si="101"/>
        <v>项</v>
      </c>
      <c r="I539" s="488" t="str">
        <f t="shared" si="102"/>
        <v>20703</v>
      </c>
      <c r="J539" s="229"/>
      <c r="K539" s="229"/>
      <c r="L539" s="229"/>
      <c r="T539" s="435"/>
      <c r="U539" s="435"/>
      <c r="V539" s="435"/>
      <c r="W539" s="435"/>
      <c r="X539" s="435"/>
      <c r="Y539" s="435"/>
      <c r="Z539" s="435"/>
    </row>
    <row r="540" s="449" customFormat="1" ht="15.75" hidden="1" spans="1:26">
      <c r="A540" s="306" t="s">
        <v>5413</v>
      </c>
      <c r="B540" s="307" t="s">
        <v>14</v>
      </c>
      <c r="C540" s="302">
        <f>SUMIF(表2.2024年公共财政支出决算表!$A$6:$A$1340,A540,表2.2024年公共财政支出决算表!$E$6:$E$1340)</f>
        <v>0</v>
      </c>
      <c r="D540" s="302">
        <f>ROUND(SUMIF('表10-1.政府预算科目明细表'!$A$3:$A$375,A540,'表10-1.政府预算科目明细表'!$C$3:$C$375)/10000,0)</f>
        <v>0</v>
      </c>
      <c r="E540" s="486">
        <f t="shared" si="104"/>
        <v>0</v>
      </c>
      <c r="F540" s="487" t="str">
        <f t="shared" si="100"/>
        <v/>
      </c>
      <c r="G540" s="22" t="str">
        <f t="shared" si="99"/>
        <v>否</v>
      </c>
      <c r="H540" s="488" t="str">
        <f t="shared" si="101"/>
        <v>项</v>
      </c>
      <c r="I540" s="488" t="str">
        <f t="shared" si="102"/>
        <v>20703</v>
      </c>
      <c r="J540" s="229"/>
      <c r="K540" s="229"/>
      <c r="L540" s="229"/>
      <c r="T540" s="435"/>
      <c r="U540" s="435"/>
      <c r="V540" s="435"/>
      <c r="W540" s="435"/>
      <c r="X540" s="435"/>
      <c r="Y540" s="435"/>
      <c r="Z540" s="435"/>
    </row>
    <row r="541" s="449" customFormat="1" ht="15.75" hidden="1" spans="1:26">
      <c r="A541" s="306" t="s">
        <v>5414</v>
      </c>
      <c r="B541" s="307" t="s">
        <v>16</v>
      </c>
      <c r="C541" s="302">
        <f>SUMIF(表2.2024年公共财政支出决算表!$A$6:$A$1340,A541,表2.2024年公共财政支出决算表!$E$6:$E$1340)</f>
        <v>0</v>
      </c>
      <c r="D541" s="302">
        <f>ROUND(SUMIF('表10-1.政府预算科目明细表'!$A$3:$A$375,A541,'表10-1.政府预算科目明细表'!$C$3:$C$375)/10000,0)</f>
        <v>0</v>
      </c>
      <c r="E541" s="486">
        <f t="shared" si="104"/>
        <v>0</v>
      </c>
      <c r="F541" s="487" t="str">
        <f t="shared" si="100"/>
        <v/>
      </c>
      <c r="G541" s="22" t="str">
        <f t="shared" si="99"/>
        <v>否</v>
      </c>
      <c r="H541" s="488" t="str">
        <f t="shared" si="101"/>
        <v>项</v>
      </c>
      <c r="I541" s="488" t="str">
        <f t="shared" si="102"/>
        <v>20703</v>
      </c>
      <c r="J541" s="229"/>
      <c r="K541" s="229"/>
      <c r="L541" s="229"/>
      <c r="T541" s="435"/>
      <c r="U541" s="435"/>
      <c r="V541" s="435"/>
      <c r="W541" s="435"/>
      <c r="X541" s="435"/>
      <c r="Y541" s="435"/>
      <c r="Z541" s="435"/>
    </row>
    <row r="542" s="449" customFormat="1" ht="15.75" hidden="1" spans="1:26">
      <c r="A542" s="306" t="s">
        <v>5415</v>
      </c>
      <c r="B542" s="307" t="s">
        <v>851</v>
      </c>
      <c r="C542" s="302">
        <f>SUMIF(表2.2024年公共财政支出决算表!$A$6:$A$1340,A542,表2.2024年公共财政支出决算表!$E$6:$E$1340)</f>
        <v>0</v>
      </c>
      <c r="D542" s="302">
        <f>ROUND(SUMIF('表10-1.政府预算科目明细表'!$A$3:$A$375,A542,'表10-1.政府预算科目明细表'!$C$3:$C$375)/10000,0)</f>
        <v>0</v>
      </c>
      <c r="E542" s="486">
        <f t="shared" si="104"/>
        <v>0</v>
      </c>
      <c r="F542" s="487" t="str">
        <f t="shared" si="100"/>
        <v/>
      </c>
      <c r="G542" s="22" t="str">
        <f t="shared" si="99"/>
        <v>否</v>
      </c>
      <c r="H542" s="488" t="str">
        <f t="shared" si="101"/>
        <v>项</v>
      </c>
      <c r="I542" s="488" t="str">
        <f t="shared" si="102"/>
        <v>20703</v>
      </c>
      <c r="J542" s="229"/>
      <c r="K542" s="229"/>
      <c r="L542" s="229"/>
      <c r="T542" s="435"/>
      <c r="U542" s="435"/>
      <c r="V542" s="435"/>
      <c r="W542" s="435"/>
      <c r="X542" s="435"/>
      <c r="Y542" s="435"/>
      <c r="Z542" s="435"/>
    </row>
    <row r="543" s="449" customFormat="1" ht="15.75" hidden="1" spans="1:26">
      <c r="A543" s="306" t="s">
        <v>5417</v>
      </c>
      <c r="B543" s="307" t="s">
        <v>853</v>
      </c>
      <c r="C543" s="302">
        <f>SUMIF(表2.2024年公共财政支出决算表!$A$6:$A$1340,A543,表2.2024年公共财政支出决算表!$E$6:$E$1340)</f>
        <v>0</v>
      </c>
      <c r="D543" s="302">
        <f>ROUND(SUMIF('表10-1.政府预算科目明细表'!$A$3:$A$375,A543,'表10-1.政府预算科目明细表'!$C$3:$C$375)/10000,0)</f>
        <v>0</v>
      </c>
      <c r="E543" s="486">
        <f t="shared" si="104"/>
        <v>0</v>
      </c>
      <c r="F543" s="487" t="str">
        <f t="shared" si="100"/>
        <v/>
      </c>
      <c r="G543" s="22" t="str">
        <f t="shared" si="99"/>
        <v>否</v>
      </c>
      <c r="H543" s="488" t="str">
        <f t="shared" si="101"/>
        <v>项</v>
      </c>
      <c r="I543" s="488" t="str">
        <f t="shared" si="102"/>
        <v>20703</v>
      </c>
      <c r="J543" s="229"/>
      <c r="K543" s="229"/>
      <c r="L543" s="229"/>
      <c r="T543" s="435"/>
      <c r="U543" s="435"/>
      <c r="V543" s="435"/>
      <c r="W543" s="435"/>
      <c r="X543" s="435"/>
      <c r="Y543" s="435"/>
      <c r="Z543" s="435"/>
    </row>
    <row r="544" s="449" customFormat="1" ht="15.75" hidden="1" spans="1:26">
      <c r="A544" s="306" t="s">
        <v>5419</v>
      </c>
      <c r="B544" s="307" t="s">
        <v>855</v>
      </c>
      <c r="C544" s="302">
        <f>SUMIF(表2.2024年公共财政支出决算表!$A$6:$A$1340,A544,表2.2024年公共财政支出决算表!$E$6:$E$1340)</f>
        <v>0</v>
      </c>
      <c r="D544" s="302">
        <f>ROUND(SUMIF('表10-1.政府预算科目明细表'!$A$3:$A$375,A544,'表10-1.政府预算科目明细表'!$C$3:$C$375)/10000,0)</f>
        <v>0</v>
      </c>
      <c r="E544" s="486">
        <f t="shared" si="104"/>
        <v>0</v>
      </c>
      <c r="F544" s="487" t="str">
        <f t="shared" si="100"/>
        <v/>
      </c>
      <c r="G544" s="22" t="str">
        <f t="shared" si="99"/>
        <v>否</v>
      </c>
      <c r="H544" s="488" t="str">
        <f t="shared" si="101"/>
        <v>项</v>
      </c>
      <c r="I544" s="488" t="str">
        <f t="shared" si="102"/>
        <v>20703</v>
      </c>
      <c r="J544" s="229"/>
      <c r="K544" s="229"/>
      <c r="L544" s="229"/>
      <c r="T544" s="435"/>
      <c r="U544" s="435"/>
      <c r="V544" s="435"/>
      <c r="W544" s="435"/>
      <c r="X544" s="435"/>
      <c r="Y544" s="435"/>
      <c r="Z544" s="435"/>
    </row>
    <row r="545" s="448" customFormat="1" ht="25.5" spans="1:26">
      <c r="A545" s="280" t="s">
        <v>5421</v>
      </c>
      <c r="B545" s="281" t="s">
        <v>857</v>
      </c>
      <c r="C545" s="302">
        <f>SUMIF(表2.2024年公共财政支出决算表!$A$6:$A$1340,A545,表2.2024年公共财政支出决算表!$E$6:$E$1340)</f>
        <v>62</v>
      </c>
      <c r="D545" s="302">
        <f>ROUND(SUMIF('表10-1.政府预算科目明细表'!$A$3:$A$375,A545,'表10-1.政府预算科目明细表'!$C$3:$C$375)/10000,0)</f>
        <v>86</v>
      </c>
      <c r="E545" s="352">
        <f t="shared" si="104"/>
        <v>24</v>
      </c>
      <c r="F545" s="352" t="str">
        <f t="shared" si="100"/>
        <v>38.7%</v>
      </c>
      <c r="G545" s="22" t="str">
        <f t="shared" si="99"/>
        <v>是</v>
      </c>
      <c r="H545" s="485" t="str">
        <f t="shared" si="101"/>
        <v>项</v>
      </c>
      <c r="I545" s="485" t="str">
        <f t="shared" si="102"/>
        <v>20703</v>
      </c>
      <c r="J545" s="229"/>
      <c r="K545" s="229"/>
      <c r="L545" s="229"/>
      <c r="M545" s="489">
        <v>1</v>
      </c>
      <c r="T545" s="440"/>
      <c r="U545" s="440"/>
      <c r="V545" s="440"/>
      <c r="W545" s="440"/>
      <c r="X545" s="440"/>
      <c r="Y545" s="440"/>
      <c r="Z545" s="440"/>
    </row>
    <row r="546" s="229" customFormat="1" ht="25.5" spans="1:26">
      <c r="A546" s="280" t="s">
        <v>5422</v>
      </c>
      <c r="B546" s="281" t="s">
        <v>859</v>
      </c>
      <c r="C546" s="302">
        <f>SUMIF(表2.2024年公共财政支出决算表!$A$6:$A$1340,A546,表2.2024年公共财政支出决算表!$E$6:$E$1340)</f>
        <v>270</v>
      </c>
      <c r="D546" s="302">
        <f>ROUND(SUMIF('表10-1.政府预算科目明细表'!$A$3:$A$375,A546,'表10-1.政府预算科目明细表'!$C$3:$C$375)/10000,0)</f>
        <v>0</v>
      </c>
      <c r="E546" s="352">
        <f t="shared" si="104"/>
        <v>-270</v>
      </c>
      <c r="F546" s="352" t="str">
        <f t="shared" si="100"/>
        <v>-100.0%</v>
      </c>
      <c r="G546" s="22" t="str">
        <f t="shared" si="99"/>
        <v>是</v>
      </c>
      <c r="H546" s="485" t="str">
        <f t="shared" si="101"/>
        <v>项</v>
      </c>
      <c r="I546" s="485" t="str">
        <f t="shared" si="102"/>
        <v>20703</v>
      </c>
      <c r="M546" s="489">
        <v>1</v>
      </c>
      <c r="T546" s="429"/>
      <c r="U546" s="429"/>
      <c r="V546" s="429"/>
      <c r="W546" s="429"/>
      <c r="X546" s="429"/>
      <c r="Y546" s="429"/>
      <c r="Z546" s="429"/>
    </row>
    <row r="547" s="449" customFormat="1" ht="15.75" hidden="1" spans="1:26">
      <c r="A547" s="306" t="s">
        <v>5423</v>
      </c>
      <c r="B547" s="307" t="s">
        <v>861</v>
      </c>
      <c r="C547" s="302">
        <f>SUMIF(表2.2024年公共财政支出决算表!$A$6:$A$1340,A547,表2.2024年公共财政支出决算表!$E$6:$E$1340)</f>
        <v>0</v>
      </c>
      <c r="D547" s="302">
        <f>ROUND(SUMIF('表10-1.政府预算科目明细表'!$A$3:$A$375,A547,'表10-1.政府预算科目明细表'!$C$3:$C$375)/10000,0)</f>
        <v>0</v>
      </c>
      <c r="E547" s="486">
        <f t="shared" si="104"/>
        <v>0</v>
      </c>
      <c r="F547" s="487" t="str">
        <f t="shared" si="100"/>
        <v/>
      </c>
      <c r="G547" s="22" t="str">
        <f t="shared" si="99"/>
        <v>否</v>
      </c>
      <c r="H547" s="488" t="str">
        <f t="shared" si="101"/>
        <v>项</v>
      </c>
      <c r="I547" s="488" t="str">
        <f t="shared" si="102"/>
        <v>20703</v>
      </c>
      <c r="J547" s="229"/>
      <c r="K547" s="229"/>
      <c r="L547" s="229"/>
      <c r="T547" s="435"/>
      <c r="U547" s="435"/>
      <c r="V547" s="435"/>
      <c r="W547" s="435"/>
      <c r="X547" s="435"/>
      <c r="Y547" s="435"/>
      <c r="Z547" s="435"/>
    </row>
    <row r="548" s="449" customFormat="1" ht="15.75" hidden="1" spans="1:26">
      <c r="A548" s="306" t="s">
        <v>5425</v>
      </c>
      <c r="B548" s="307" t="s">
        <v>863</v>
      </c>
      <c r="C548" s="302">
        <f>SUMIF(表2.2024年公共财政支出决算表!$A$6:$A$1340,A548,表2.2024年公共财政支出决算表!$E$6:$E$1340)</f>
        <v>0</v>
      </c>
      <c r="D548" s="302">
        <f>ROUND(SUMIF('表10-1.政府预算科目明细表'!$A$3:$A$375,A548,'表10-1.政府预算科目明细表'!$C$3:$C$375)/10000,0)</f>
        <v>0</v>
      </c>
      <c r="E548" s="486">
        <f t="shared" si="104"/>
        <v>0</v>
      </c>
      <c r="F548" s="487" t="str">
        <f t="shared" si="100"/>
        <v/>
      </c>
      <c r="G548" s="22" t="str">
        <f t="shared" si="99"/>
        <v>否</v>
      </c>
      <c r="H548" s="488" t="str">
        <f t="shared" si="101"/>
        <v>项</v>
      </c>
      <c r="I548" s="488" t="str">
        <f t="shared" si="102"/>
        <v>20703</v>
      </c>
      <c r="J548" s="229"/>
      <c r="K548" s="229"/>
      <c r="L548" s="229"/>
      <c r="T548" s="435"/>
      <c r="U548" s="435"/>
      <c r="V548" s="435"/>
      <c r="W548" s="435"/>
      <c r="X548" s="435"/>
      <c r="Y548" s="435"/>
      <c r="Z548" s="435"/>
    </row>
    <row r="549" s="453" customFormat="1" ht="15.75" hidden="1" spans="1:26">
      <c r="A549" s="269" t="s">
        <v>5427</v>
      </c>
      <c r="B549" s="270" t="s">
        <v>865</v>
      </c>
      <c r="C549" s="299">
        <f ca="1">SUMIF($I550:$I$1455,$A549,C550:C$1455)</f>
        <v>0</v>
      </c>
      <c r="D549" s="299">
        <f>SUMIF($I550:$I$1455,$A549,D550:D$1455)</f>
        <v>0</v>
      </c>
      <c r="E549" s="299">
        <f ca="1">SUMIF($I550:$I$1455,$A549,E550:E$1455)</f>
        <v>0</v>
      </c>
      <c r="F549" s="483" t="str">
        <f ca="1" t="shared" si="100"/>
        <v/>
      </c>
      <c r="G549" s="22" t="str">
        <f ca="1" t="shared" si="99"/>
        <v>否</v>
      </c>
      <c r="H549" s="492" t="str">
        <f t="shared" si="101"/>
        <v>款</v>
      </c>
      <c r="I549" s="492" t="str">
        <f t="shared" si="102"/>
        <v>207</v>
      </c>
      <c r="T549" s="450"/>
      <c r="U549" s="450"/>
      <c r="V549" s="450"/>
      <c r="W549" s="450"/>
      <c r="X549" s="450"/>
      <c r="Y549" s="450"/>
      <c r="Z549" s="450"/>
    </row>
    <row r="550" s="449" customFormat="1" ht="15.75" hidden="1" spans="1:26">
      <c r="A550" s="306" t="s">
        <v>5429</v>
      </c>
      <c r="B550" s="307" t="s">
        <v>12</v>
      </c>
      <c r="C550" s="302">
        <f>SUMIF(表2.2024年公共财政支出决算表!$A$6:$A$1340,A550,表2.2024年公共财政支出决算表!$E$6:$E$1340)</f>
        <v>0</v>
      </c>
      <c r="D550" s="302">
        <f>ROUND(SUMIF('表10-1.政府预算科目明细表'!$A$3:$A$375,A550,'表10-1.政府预算科目明细表'!$C$3:$C$375)/10000,0)</f>
        <v>0</v>
      </c>
      <c r="E550" s="486">
        <f t="shared" ref="E550:E557" si="105">D550-C550</f>
        <v>0</v>
      </c>
      <c r="F550" s="487" t="str">
        <f t="shared" si="100"/>
        <v/>
      </c>
      <c r="G550" s="22" t="str">
        <f t="shared" si="99"/>
        <v>否</v>
      </c>
      <c r="H550" s="488" t="str">
        <f t="shared" si="101"/>
        <v>项</v>
      </c>
      <c r="I550" s="488" t="str">
        <f t="shared" si="102"/>
        <v>20706</v>
      </c>
      <c r="J550" s="229"/>
      <c r="K550" s="229"/>
      <c r="L550" s="229"/>
      <c r="T550" s="435"/>
      <c r="U550" s="435"/>
      <c r="V550" s="435"/>
      <c r="W550" s="435"/>
      <c r="X550" s="435"/>
      <c r="Y550" s="435"/>
      <c r="Z550" s="435"/>
    </row>
    <row r="551" s="449" customFormat="1" ht="15.75" hidden="1" spans="1:26">
      <c r="A551" s="306" t="s">
        <v>5430</v>
      </c>
      <c r="B551" s="307" t="s">
        <v>14</v>
      </c>
      <c r="C551" s="302">
        <f>SUMIF(表2.2024年公共财政支出决算表!$A$6:$A$1340,A551,表2.2024年公共财政支出决算表!$E$6:$E$1340)</f>
        <v>0</v>
      </c>
      <c r="D551" s="302">
        <f>ROUND(SUMIF('表10-1.政府预算科目明细表'!$A$3:$A$375,A551,'表10-1.政府预算科目明细表'!$C$3:$C$375)/10000,0)</f>
        <v>0</v>
      </c>
      <c r="E551" s="486">
        <f t="shared" si="105"/>
        <v>0</v>
      </c>
      <c r="F551" s="487" t="str">
        <f t="shared" si="100"/>
        <v/>
      </c>
      <c r="G551" s="22" t="str">
        <f t="shared" si="99"/>
        <v>否</v>
      </c>
      <c r="H551" s="488" t="str">
        <f t="shared" si="101"/>
        <v>项</v>
      </c>
      <c r="I551" s="488" t="str">
        <f t="shared" si="102"/>
        <v>20706</v>
      </c>
      <c r="J551" s="229"/>
      <c r="K551" s="229"/>
      <c r="L551" s="229"/>
      <c r="T551" s="435"/>
      <c r="U551" s="435"/>
      <c r="V551" s="435"/>
      <c r="W551" s="435"/>
      <c r="X551" s="435"/>
      <c r="Y551" s="435"/>
      <c r="Z551" s="435"/>
    </row>
    <row r="552" s="449" customFormat="1" ht="15.75" hidden="1" spans="1:26">
      <c r="A552" s="306" t="s">
        <v>5431</v>
      </c>
      <c r="B552" s="307" t="s">
        <v>16</v>
      </c>
      <c r="C552" s="302">
        <f>SUMIF(表2.2024年公共财政支出决算表!$A$6:$A$1340,A552,表2.2024年公共财政支出决算表!$E$6:$E$1340)</f>
        <v>0</v>
      </c>
      <c r="D552" s="302">
        <f>ROUND(SUMIF('表10-1.政府预算科目明细表'!$A$3:$A$375,A552,'表10-1.政府预算科目明细表'!$C$3:$C$375)/10000,0)</f>
        <v>0</v>
      </c>
      <c r="E552" s="486">
        <f t="shared" si="105"/>
        <v>0</v>
      </c>
      <c r="F552" s="487" t="str">
        <f t="shared" si="100"/>
        <v/>
      </c>
      <c r="G552" s="22" t="str">
        <f t="shared" si="99"/>
        <v>否</v>
      </c>
      <c r="H552" s="488" t="str">
        <f t="shared" si="101"/>
        <v>项</v>
      </c>
      <c r="I552" s="488" t="str">
        <f t="shared" si="102"/>
        <v>20706</v>
      </c>
      <c r="J552" s="229"/>
      <c r="K552" s="229"/>
      <c r="L552" s="229"/>
      <c r="T552" s="435"/>
      <c r="U552" s="435"/>
      <c r="V552" s="435"/>
      <c r="W552" s="435"/>
      <c r="X552" s="435"/>
      <c r="Y552" s="435"/>
      <c r="Z552" s="435"/>
    </row>
    <row r="553" s="452" customFormat="1" ht="15.75" hidden="1" spans="1:26">
      <c r="A553" s="306" t="s">
        <v>5432</v>
      </c>
      <c r="B553" s="307" t="s">
        <v>870</v>
      </c>
      <c r="C553" s="302">
        <f>SUMIF(表2.2024年公共财政支出决算表!$A$6:$A$1340,A553,表2.2024年公共财政支出决算表!$E$6:$E$1340)</f>
        <v>0</v>
      </c>
      <c r="D553" s="302">
        <f>ROUND(SUMIF('表10-1.政府预算科目明细表'!$A$3:$A$375,A553,'表10-1.政府预算科目明细表'!$C$3:$C$375)/10000,0)</f>
        <v>0</v>
      </c>
      <c r="E553" s="486">
        <f t="shared" si="105"/>
        <v>0</v>
      </c>
      <c r="F553" s="487" t="str">
        <f t="shared" si="100"/>
        <v/>
      </c>
      <c r="G553" s="22" t="str">
        <f t="shared" si="99"/>
        <v>否</v>
      </c>
      <c r="H553" s="488" t="str">
        <f t="shared" si="101"/>
        <v>项</v>
      </c>
      <c r="I553" s="488" t="str">
        <f t="shared" si="102"/>
        <v>20706</v>
      </c>
      <c r="J553" s="229"/>
      <c r="K553" s="229"/>
      <c r="L553" s="229"/>
      <c r="T553" s="438"/>
      <c r="U553" s="438"/>
      <c r="V553" s="438"/>
      <c r="W553" s="438"/>
      <c r="X553" s="438"/>
      <c r="Y553" s="438"/>
      <c r="Z553" s="438"/>
    </row>
    <row r="554" s="449" customFormat="1" ht="15.75" hidden="1" spans="1:26">
      <c r="A554" s="306" t="s">
        <v>5434</v>
      </c>
      <c r="B554" s="307" t="s">
        <v>872</v>
      </c>
      <c r="C554" s="302">
        <f>SUMIF(表2.2024年公共财政支出决算表!$A$6:$A$1340,A554,表2.2024年公共财政支出决算表!$E$6:$E$1340)</f>
        <v>0</v>
      </c>
      <c r="D554" s="302">
        <f>ROUND(SUMIF('表10-1.政府预算科目明细表'!$A$3:$A$375,A554,'表10-1.政府预算科目明细表'!$C$3:$C$375)/10000,0)</f>
        <v>0</v>
      </c>
      <c r="E554" s="486">
        <f t="shared" si="105"/>
        <v>0</v>
      </c>
      <c r="F554" s="487" t="str">
        <f t="shared" si="100"/>
        <v/>
      </c>
      <c r="G554" s="22" t="str">
        <f t="shared" si="99"/>
        <v>否</v>
      </c>
      <c r="H554" s="488" t="str">
        <f t="shared" si="101"/>
        <v>项</v>
      </c>
      <c r="I554" s="488" t="str">
        <f t="shared" si="102"/>
        <v>20706</v>
      </c>
      <c r="J554" s="229"/>
      <c r="K554" s="229"/>
      <c r="L554" s="229"/>
      <c r="T554" s="435"/>
      <c r="U554" s="435"/>
      <c r="V554" s="435"/>
      <c r="W554" s="435"/>
      <c r="X554" s="435"/>
      <c r="Y554" s="435"/>
      <c r="Z554" s="435"/>
    </row>
    <row r="555" s="435" customFormat="1" ht="15.75" hidden="1" spans="1:12">
      <c r="A555" s="306" t="s">
        <v>5436</v>
      </c>
      <c r="B555" s="307" t="s">
        <v>874</v>
      </c>
      <c r="C555" s="302">
        <f>SUMIF(表2.2024年公共财政支出决算表!$A$6:$A$1340,A555,表2.2024年公共财政支出决算表!$E$6:$E$1340)</f>
        <v>0</v>
      </c>
      <c r="D555" s="302">
        <f>ROUND(SUMIF('表10-1.政府预算科目明细表'!$A$3:$A$375,A555,'表10-1.政府预算科目明细表'!$C$3:$C$375)/10000,0)</f>
        <v>0</v>
      </c>
      <c r="E555" s="486">
        <f t="shared" si="105"/>
        <v>0</v>
      </c>
      <c r="F555" s="487" t="str">
        <f t="shared" si="100"/>
        <v/>
      </c>
      <c r="G555" s="22" t="str">
        <f t="shared" si="99"/>
        <v>否</v>
      </c>
      <c r="H555" s="488" t="str">
        <f t="shared" si="101"/>
        <v>项</v>
      </c>
      <c r="I555" s="488" t="str">
        <f t="shared" si="102"/>
        <v>20706</v>
      </c>
      <c r="J555" s="229"/>
      <c r="K555" s="229"/>
      <c r="L555" s="229"/>
    </row>
    <row r="556" s="449" customFormat="1" ht="15.75" hidden="1" spans="1:26">
      <c r="A556" s="306" t="s">
        <v>5438</v>
      </c>
      <c r="B556" s="307" t="s">
        <v>876</v>
      </c>
      <c r="C556" s="302">
        <f>SUMIF(表2.2024年公共财政支出决算表!$A$6:$A$1340,A556,表2.2024年公共财政支出决算表!$E$6:$E$1340)</f>
        <v>0</v>
      </c>
      <c r="D556" s="302">
        <f>ROUND(SUMIF('表10-1.政府预算科目明细表'!$A$3:$A$375,A556,'表10-1.政府预算科目明细表'!$C$3:$C$375)/10000,0)</f>
        <v>0</v>
      </c>
      <c r="E556" s="486">
        <f t="shared" si="105"/>
        <v>0</v>
      </c>
      <c r="F556" s="487" t="str">
        <f t="shared" si="100"/>
        <v/>
      </c>
      <c r="G556" s="22" t="str">
        <f t="shared" si="99"/>
        <v>否</v>
      </c>
      <c r="H556" s="488" t="str">
        <f t="shared" si="101"/>
        <v>项</v>
      </c>
      <c r="I556" s="488" t="str">
        <f t="shared" si="102"/>
        <v>20706</v>
      </c>
      <c r="J556" s="229"/>
      <c r="K556" s="229"/>
      <c r="L556" s="229"/>
      <c r="T556" s="435"/>
      <c r="U556" s="435"/>
      <c r="V556" s="435"/>
      <c r="W556" s="435"/>
      <c r="X556" s="435"/>
      <c r="Y556" s="435"/>
      <c r="Z556" s="435"/>
    </row>
    <row r="557" s="452" customFormat="1" ht="15.75" hidden="1" spans="1:26">
      <c r="A557" s="306" t="s">
        <v>5440</v>
      </c>
      <c r="B557" s="307" t="s">
        <v>878</v>
      </c>
      <c r="C557" s="302">
        <f>SUMIF(表2.2024年公共财政支出决算表!$A$6:$A$1340,A557,表2.2024年公共财政支出决算表!$E$6:$E$1340)</f>
        <v>0</v>
      </c>
      <c r="D557" s="302">
        <f>ROUND(SUMIF('表10-1.政府预算科目明细表'!$A$3:$A$375,A557,'表10-1.政府预算科目明细表'!$C$3:$C$375)/10000,0)</f>
        <v>0</v>
      </c>
      <c r="E557" s="486">
        <f t="shared" si="105"/>
        <v>0</v>
      </c>
      <c r="F557" s="487" t="str">
        <f t="shared" si="100"/>
        <v/>
      </c>
      <c r="G557" s="22" t="str">
        <f t="shared" si="99"/>
        <v>否</v>
      </c>
      <c r="H557" s="488" t="str">
        <f t="shared" si="101"/>
        <v>项</v>
      </c>
      <c r="I557" s="488" t="str">
        <f t="shared" si="102"/>
        <v>20706</v>
      </c>
      <c r="J557" s="229"/>
      <c r="K557" s="229"/>
      <c r="L557" s="229"/>
      <c r="T557" s="438"/>
      <c r="U557" s="438"/>
      <c r="V557" s="438"/>
      <c r="W557" s="438"/>
      <c r="X557" s="438"/>
      <c r="Y557" s="438"/>
      <c r="Z557" s="438"/>
    </row>
    <row r="558" s="457" customFormat="1" ht="25.5" spans="1:26">
      <c r="A558" s="278" t="s">
        <v>5442</v>
      </c>
      <c r="B558" s="279" t="s">
        <v>880</v>
      </c>
      <c r="C558" s="299">
        <f ca="1">SUMIF($I559:$I$1455,$A558,C559:C$1455)</f>
        <v>435</v>
      </c>
      <c r="D558" s="299">
        <f>SUMIF($I559:$I$1455,$A558,D559:D$1455)</f>
        <v>421</v>
      </c>
      <c r="E558" s="299">
        <f ca="1">SUMIF($I559:$I$1455,$A558,E559:E$1455)</f>
        <v>-14</v>
      </c>
      <c r="F558" s="483" t="str">
        <f ca="1" t="shared" si="100"/>
        <v>-3.2%</v>
      </c>
      <c r="G558" s="22" t="str">
        <f ca="1" t="shared" si="99"/>
        <v>是</v>
      </c>
      <c r="H558" s="484" t="str">
        <f t="shared" si="101"/>
        <v>款</v>
      </c>
      <c r="I558" s="484" t="str">
        <f t="shared" si="102"/>
        <v>207</v>
      </c>
      <c r="M558" s="489">
        <v>1</v>
      </c>
      <c r="T558" s="437"/>
      <c r="U558" s="437"/>
      <c r="V558" s="437"/>
      <c r="W558" s="437"/>
      <c r="X558" s="437"/>
      <c r="Y558" s="437"/>
      <c r="Z558" s="437"/>
    </row>
    <row r="559" s="449" customFormat="1" ht="15.75" hidden="1" spans="1:26">
      <c r="A559" s="306" t="s">
        <v>5443</v>
      </c>
      <c r="B559" s="307" t="s">
        <v>12</v>
      </c>
      <c r="C559" s="302">
        <f>SUMIF(表2.2024年公共财政支出决算表!$A$6:$A$1340,A559,表2.2024年公共财政支出决算表!$E$6:$E$1340)</f>
        <v>0</v>
      </c>
      <c r="D559" s="302">
        <f>ROUND(SUMIF('表10-1.政府预算科目明细表'!$A$3:$A$375,A559,'表10-1.政府预算科目明细表'!$C$3:$C$375)/10000,0)</f>
        <v>0</v>
      </c>
      <c r="E559" s="486">
        <f t="shared" ref="E559:E565" si="106">D559-C559</f>
        <v>0</v>
      </c>
      <c r="F559" s="487" t="str">
        <f t="shared" si="100"/>
        <v/>
      </c>
      <c r="G559" s="22" t="str">
        <f t="shared" si="99"/>
        <v>否</v>
      </c>
      <c r="H559" s="488" t="str">
        <f t="shared" si="101"/>
        <v>项</v>
      </c>
      <c r="I559" s="488" t="str">
        <f t="shared" si="102"/>
        <v>20708</v>
      </c>
      <c r="J559" s="229"/>
      <c r="K559" s="229"/>
      <c r="L559" s="229"/>
      <c r="T559" s="435"/>
      <c r="U559" s="435"/>
      <c r="V559" s="435"/>
      <c r="W559" s="435"/>
      <c r="X559" s="435"/>
      <c r="Y559" s="435"/>
      <c r="Z559" s="435"/>
    </row>
    <row r="560" s="449" customFormat="1" ht="15.75" hidden="1" spans="1:26">
      <c r="A560" s="306" t="s">
        <v>5444</v>
      </c>
      <c r="B560" s="307" t="s">
        <v>14</v>
      </c>
      <c r="C560" s="302">
        <f>SUMIF(表2.2024年公共财政支出决算表!$A$6:$A$1340,A560,表2.2024年公共财政支出决算表!$E$6:$E$1340)</f>
        <v>0</v>
      </c>
      <c r="D560" s="302">
        <f>ROUND(SUMIF('表10-1.政府预算科目明细表'!$A$3:$A$375,A560,'表10-1.政府预算科目明细表'!$C$3:$C$375)/10000,0)</f>
        <v>0</v>
      </c>
      <c r="E560" s="486">
        <f t="shared" si="106"/>
        <v>0</v>
      </c>
      <c r="F560" s="487" t="str">
        <f t="shared" si="100"/>
        <v/>
      </c>
      <c r="G560" s="22" t="str">
        <f t="shared" si="99"/>
        <v>否</v>
      </c>
      <c r="H560" s="488" t="str">
        <f t="shared" si="101"/>
        <v>项</v>
      </c>
      <c r="I560" s="488" t="str">
        <f t="shared" si="102"/>
        <v>20708</v>
      </c>
      <c r="J560" s="229"/>
      <c r="K560" s="229"/>
      <c r="L560" s="229"/>
      <c r="T560" s="435"/>
      <c r="U560" s="435"/>
      <c r="V560" s="435"/>
      <c r="W560" s="435"/>
      <c r="X560" s="435"/>
      <c r="Y560" s="435"/>
      <c r="Z560" s="435"/>
    </row>
    <row r="561" s="449" customFormat="1" ht="15.75" hidden="1" spans="1:26">
      <c r="A561" s="306" t="s">
        <v>5445</v>
      </c>
      <c r="B561" s="307" t="s">
        <v>16</v>
      </c>
      <c r="C561" s="302">
        <f>SUMIF(表2.2024年公共财政支出决算表!$A$6:$A$1340,A561,表2.2024年公共财政支出决算表!$E$6:$E$1340)</f>
        <v>0</v>
      </c>
      <c r="D561" s="302">
        <f>ROUND(SUMIF('表10-1.政府预算科目明细表'!$A$3:$A$375,A561,'表10-1.政府预算科目明细表'!$C$3:$C$375)/10000,0)</f>
        <v>0</v>
      </c>
      <c r="E561" s="486">
        <f t="shared" si="106"/>
        <v>0</v>
      </c>
      <c r="F561" s="487" t="str">
        <f t="shared" si="100"/>
        <v/>
      </c>
      <c r="G561" s="22" t="str">
        <f t="shared" si="99"/>
        <v>否</v>
      </c>
      <c r="H561" s="488" t="str">
        <f t="shared" si="101"/>
        <v>项</v>
      </c>
      <c r="I561" s="488" t="str">
        <f t="shared" si="102"/>
        <v>20708</v>
      </c>
      <c r="J561" s="229"/>
      <c r="K561" s="229"/>
      <c r="L561" s="229"/>
      <c r="T561" s="435"/>
      <c r="U561" s="435"/>
      <c r="V561" s="435"/>
      <c r="W561" s="435"/>
      <c r="X561" s="435"/>
      <c r="Y561" s="435"/>
      <c r="Z561" s="435"/>
    </row>
    <row r="562" s="449" customFormat="1" ht="15.75" hidden="1" spans="1:26">
      <c r="A562" s="306" t="s">
        <v>5446</v>
      </c>
      <c r="B562" s="307" t="s">
        <v>885</v>
      </c>
      <c r="C562" s="302">
        <f>SUMIF(表2.2024年公共财政支出决算表!$A$6:$A$1340,A562,表2.2024年公共财政支出决算表!$E$6:$E$1340)</f>
        <v>0</v>
      </c>
      <c r="D562" s="302">
        <f>ROUND(SUMIF('表10-1.政府预算科目明细表'!$A$3:$A$375,A562,'表10-1.政府预算科目明细表'!$C$3:$C$375)/10000,0)</f>
        <v>0</v>
      </c>
      <c r="E562" s="486">
        <f t="shared" si="106"/>
        <v>0</v>
      </c>
      <c r="F562" s="487" t="str">
        <f t="shared" si="100"/>
        <v/>
      </c>
      <c r="G562" s="22" t="str">
        <f t="shared" si="99"/>
        <v>否</v>
      </c>
      <c r="H562" s="488" t="str">
        <f t="shared" si="101"/>
        <v>项</v>
      </c>
      <c r="I562" s="488" t="str">
        <f t="shared" si="102"/>
        <v>20708</v>
      </c>
      <c r="J562" s="229"/>
      <c r="K562" s="229"/>
      <c r="L562" s="229"/>
      <c r="T562" s="435"/>
      <c r="U562" s="435"/>
      <c r="V562" s="435"/>
      <c r="W562" s="435"/>
      <c r="X562" s="435"/>
      <c r="Y562" s="435"/>
      <c r="Z562" s="435"/>
    </row>
    <row r="563" s="229" customFormat="1" ht="25.5" spans="1:26">
      <c r="A563" s="280" t="s">
        <v>5448</v>
      </c>
      <c r="B563" s="281" t="s">
        <v>887</v>
      </c>
      <c r="C563" s="302">
        <f>SUMIF(表2.2024年公共财政支出决算表!$A$6:$A$1340,A563,表2.2024年公共财政支出决算表!$E$6:$E$1340)</f>
        <v>22</v>
      </c>
      <c r="D563" s="302">
        <f>ROUND(SUMIF('表10-1.政府预算科目明细表'!$A$3:$A$375,A563,'表10-1.政府预算科目明细表'!$C$3:$C$375)/10000,0)</f>
        <v>0</v>
      </c>
      <c r="E563" s="352">
        <f t="shared" si="106"/>
        <v>-22</v>
      </c>
      <c r="F563" s="352" t="str">
        <f t="shared" si="100"/>
        <v>-100.0%</v>
      </c>
      <c r="G563" s="22" t="str">
        <f t="shared" si="99"/>
        <v>是</v>
      </c>
      <c r="H563" s="485" t="str">
        <f t="shared" si="101"/>
        <v>项</v>
      </c>
      <c r="I563" s="485" t="str">
        <f t="shared" si="102"/>
        <v>20708</v>
      </c>
      <c r="M563" s="489">
        <v>1</v>
      </c>
      <c r="T563" s="429"/>
      <c r="U563" s="429"/>
      <c r="V563" s="429"/>
      <c r="W563" s="429"/>
      <c r="X563" s="429"/>
      <c r="Y563" s="429"/>
      <c r="Z563" s="429"/>
    </row>
    <row r="564" s="229" customFormat="1" ht="25.5" spans="1:26">
      <c r="A564" s="280" t="s">
        <v>5449</v>
      </c>
      <c r="B564" s="281" t="s">
        <v>889</v>
      </c>
      <c r="C564" s="302">
        <f>SUMIF(表2.2024年公共财政支出决算表!$A$6:$A$1340,A564,表2.2024年公共财政支出决算表!$E$6:$E$1340)</f>
        <v>413</v>
      </c>
      <c r="D564" s="302">
        <f>ROUND(SUMIF('表10-1.政府预算科目明细表'!$A$3:$A$375,A564,'表10-1.政府预算科目明细表'!$C$3:$C$375)/10000,0)</f>
        <v>421</v>
      </c>
      <c r="E564" s="352">
        <f t="shared" si="106"/>
        <v>8</v>
      </c>
      <c r="F564" s="352" t="str">
        <f t="shared" si="100"/>
        <v>1.9%</v>
      </c>
      <c r="G564" s="22" t="str">
        <f t="shared" si="99"/>
        <v>是</v>
      </c>
      <c r="H564" s="485" t="str">
        <f t="shared" si="101"/>
        <v>项</v>
      </c>
      <c r="I564" s="485" t="str">
        <f t="shared" si="102"/>
        <v>20708</v>
      </c>
      <c r="M564" s="489">
        <v>1</v>
      </c>
      <c r="T564" s="429"/>
      <c r="U564" s="429"/>
      <c r="V564" s="429"/>
      <c r="W564" s="429"/>
      <c r="X564" s="429"/>
      <c r="Y564" s="429"/>
      <c r="Z564" s="429"/>
    </row>
    <row r="565" s="449" customFormat="1" ht="15.75" hidden="1" spans="1:26">
      <c r="A565" s="306" t="s">
        <v>5450</v>
      </c>
      <c r="B565" s="307" t="s">
        <v>891</v>
      </c>
      <c r="C565" s="302">
        <f>SUMIF(表2.2024年公共财政支出决算表!$A$6:$A$1340,A565,表2.2024年公共财政支出决算表!$E$6:$E$1340)</f>
        <v>0</v>
      </c>
      <c r="D565" s="302">
        <f>ROUND(SUMIF('表10-1.政府预算科目明细表'!$A$3:$A$375,A565,'表10-1.政府预算科目明细表'!$C$3:$C$375)/10000,0)</f>
        <v>0</v>
      </c>
      <c r="E565" s="486">
        <f t="shared" si="106"/>
        <v>0</v>
      </c>
      <c r="F565" s="487" t="str">
        <f t="shared" si="100"/>
        <v/>
      </c>
      <c r="G565" s="22" t="str">
        <f t="shared" si="99"/>
        <v>否</v>
      </c>
      <c r="H565" s="488" t="str">
        <f t="shared" si="101"/>
        <v>项</v>
      </c>
      <c r="I565" s="488" t="str">
        <f t="shared" si="102"/>
        <v>20708</v>
      </c>
      <c r="J565" s="229"/>
      <c r="K565" s="229"/>
      <c r="L565" s="229"/>
      <c r="T565" s="435"/>
      <c r="U565" s="435"/>
      <c r="V565" s="435"/>
      <c r="W565" s="435"/>
      <c r="X565" s="435"/>
      <c r="Y565" s="435"/>
      <c r="Z565" s="435"/>
    </row>
    <row r="566" s="453" customFormat="1" ht="15.75" hidden="1" spans="1:26">
      <c r="A566" s="269" t="s">
        <v>5452</v>
      </c>
      <c r="B566" s="270" t="s">
        <v>893</v>
      </c>
      <c r="C566" s="299">
        <f ca="1">SUMIF($I567:$I$1455,$A566,C567:C$1455)</f>
        <v>0</v>
      </c>
      <c r="D566" s="299">
        <f>SUMIF($I567:$I$1455,$A566,D567:D$1455)</f>
        <v>0</v>
      </c>
      <c r="E566" s="299">
        <f ca="1">SUMIF($I567:$I$1455,$A566,E567:E$1455)</f>
        <v>0</v>
      </c>
      <c r="F566" s="483" t="str">
        <f ca="1" t="shared" si="100"/>
        <v/>
      </c>
      <c r="G566" s="22" t="str">
        <f ca="1" t="shared" si="99"/>
        <v>否</v>
      </c>
      <c r="H566" s="492" t="str">
        <f t="shared" si="101"/>
        <v>款</v>
      </c>
      <c r="I566" s="492" t="str">
        <f t="shared" si="102"/>
        <v>207</v>
      </c>
      <c r="T566" s="450"/>
      <c r="U566" s="450"/>
      <c r="V566" s="450"/>
      <c r="W566" s="450"/>
      <c r="X566" s="450"/>
      <c r="Y566" s="450"/>
      <c r="Z566" s="450"/>
    </row>
    <row r="567" s="449" customFormat="1" ht="15.75" hidden="1" spans="1:26">
      <c r="A567" s="306" t="s">
        <v>5454</v>
      </c>
      <c r="B567" s="307" t="s">
        <v>7743</v>
      </c>
      <c r="C567" s="302">
        <f>SUMIF(表2.2024年公共财政支出决算表!$A$6:$A$1340,A567,表2.2024年公共财政支出决算表!$E$6:$E$1340)</f>
        <v>0</v>
      </c>
      <c r="D567" s="302">
        <f>ROUND(SUMIF('表10-1.政府预算科目明细表'!$A$3:$A$375,A567,'表10-1.政府预算科目明细表'!$C$3:$C$375)/10000,0)</f>
        <v>0</v>
      </c>
      <c r="E567" s="486">
        <f t="shared" ref="E567:E569" si="107">D567-C567</f>
        <v>0</v>
      </c>
      <c r="F567" s="487" t="str">
        <f t="shared" si="100"/>
        <v/>
      </c>
      <c r="G567" s="22" t="str">
        <f t="shared" si="99"/>
        <v>否</v>
      </c>
      <c r="H567" s="488" t="str">
        <f t="shared" si="101"/>
        <v>项</v>
      </c>
      <c r="I567" s="488" t="str">
        <f t="shared" si="102"/>
        <v>20799</v>
      </c>
      <c r="J567" s="229"/>
      <c r="K567" s="229"/>
      <c r="L567" s="229"/>
      <c r="T567" s="435"/>
      <c r="U567" s="435"/>
      <c r="V567" s="435"/>
      <c r="W567" s="435"/>
      <c r="X567" s="435"/>
      <c r="Y567" s="435"/>
      <c r="Z567" s="435"/>
    </row>
    <row r="568" s="449" customFormat="1" ht="15.75" hidden="1" spans="1:26">
      <c r="A568" s="306" t="s">
        <v>5456</v>
      </c>
      <c r="B568" s="307" t="s">
        <v>897</v>
      </c>
      <c r="C568" s="302">
        <f>SUMIF(表2.2024年公共财政支出决算表!$A$6:$A$1340,A568,表2.2024年公共财政支出决算表!$E$6:$E$1340)</f>
        <v>0</v>
      </c>
      <c r="D568" s="302">
        <f>ROUND(SUMIF('表10-1.政府预算科目明细表'!$A$3:$A$375,A568,'表10-1.政府预算科目明细表'!$C$3:$C$375)/10000,0)</f>
        <v>0</v>
      </c>
      <c r="E568" s="486">
        <f t="shared" si="107"/>
        <v>0</v>
      </c>
      <c r="F568" s="487" t="str">
        <f t="shared" si="100"/>
        <v/>
      </c>
      <c r="G568" s="22" t="str">
        <f t="shared" si="99"/>
        <v>否</v>
      </c>
      <c r="H568" s="488" t="str">
        <f t="shared" si="101"/>
        <v>项</v>
      </c>
      <c r="I568" s="488" t="str">
        <f t="shared" si="102"/>
        <v>20799</v>
      </c>
      <c r="J568" s="229"/>
      <c r="K568" s="229"/>
      <c r="L568" s="229"/>
      <c r="T568" s="435"/>
      <c r="U568" s="435"/>
      <c r="V568" s="435"/>
      <c r="W568" s="435"/>
      <c r="X568" s="435"/>
      <c r="Y568" s="435"/>
      <c r="Z568" s="435"/>
    </row>
    <row r="569" s="435" customFormat="1" ht="15.75" hidden="1" spans="1:12">
      <c r="A569" s="306" t="s">
        <v>5458</v>
      </c>
      <c r="B569" s="307" t="s">
        <v>893</v>
      </c>
      <c r="C569" s="302">
        <f>SUMIF(表2.2024年公共财政支出决算表!$A$6:$A$1340,A569,表2.2024年公共财政支出决算表!$E$6:$E$1340)</f>
        <v>0</v>
      </c>
      <c r="D569" s="302">
        <f>ROUND(SUMIF('表10-1.政府预算科目明细表'!$A$3:$A$375,A569,'表10-1.政府预算科目明细表'!$C$3:$C$375)/10000,0)</f>
        <v>0</v>
      </c>
      <c r="E569" s="486">
        <f t="shared" si="107"/>
        <v>0</v>
      </c>
      <c r="F569" s="487" t="str">
        <f t="shared" si="100"/>
        <v/>
      </c>
      <c r="G569" s="22" t="str">
        <f t="shared" si="99"/>
        <v>否</v>
      </c>
      <c r="H569" s="488" t="str">
        <f t="shared" si="101"/>
        <v>项</v>
      </c>
      <c r="I569" s="488" t="str">
        <f t="shared" si="102"/>
        <v>20799</v>
      </c>
      <c r="J569" s="229"/>
      <c r="K569" s="229"/>
      <c r="L569" s="229"/>
    </row>
    <row r="570" s="458" customFormat="1" ht="25.5" spans="1:26">
      <c r="A570" s="479" t="s">
        <v>5460</v>
      </c>
      <c r="B570" s="480" t="s">
        <v>900</v>
      </c>
      <c r="C570" s="295">
        <f ca="1">SUMIF($I571:$I$1455,$A570,C571:C$1455)</f>
        <v>46000</v>
      </c>
      <c r="D570" s="295">
        <f>SUMIF($I571:$I$1455,$A570,D571:D$1455)</f>
        <v>47612</v>
      </c>
      <c r="E570" s="295">
        <f ca="1">SUMIF($I571:$I$1455,$A570,E571:E$1455)</f>
        <v>1612</v>
      </c>
      <c r="F570" s="481" t="str">
        <f ca="1" t="shared" si="100"/>
        <v>3.5%</v>
      </c>
      <c r="G570" s="22" t="str">
        <f ca="1" t="shared" si="99"/>
        <v>是</v>
      </c>
      <c r="H570" s="482" t="str">
        <f t="shared" si="101"/>
        <v>类</v>
      </c>
      <c r="I570" s="482">
        <f t="shared" si="102"/>
        <v>0</v>
      </c>
      <c r="M570" s="489">
        <v>1</v>
      </c>
      <c r="N570" s="500">
        <v>46002</v>
      </c>
      <c r="O570" s="465">
        <f ca="1">C570-N570</f>
        <v>-2</v>
      </c>
      <c r="T570" s="451"/>
      <c r="U570" s="451"/>
      <c r="V570" s="451"/>
      <c r="W570" s="451"/>
      <c r="X570" s="451"/>
      <c r="Y570" s="451"/>
      <c r="Z570" s="451"/>
    </row>
    <row r="571" s="447" customFormat="1" ht="25.5" spans="1:26">
      <c r="A571" s="278" t="s">
        <v>5461</v>
      </c>
      <c r="B571" s="279" t="s">
        <v>902</v>
      </c>
      <c r="C571" s="299">
        <f ca="1">SUMIF($I572:$I$1455,$A571,C572:C$1455)</f>
        <v>1117</v>
      </c>
      <c r="D571" s="299">
        <f>SUMIF($I572:$I$1455,$A571,D572:D$1455)</f>
        <v>1087</v>
      </c>
      <c r="E571" s="299">
        <f ca="1">SUMIF($I572:$I$1455,$A571,E572:E$1455)</f>
        <v>-30</v>
      </c>
      <c r="F571" s="483" t="str">
        <f ca="1" t="shared" si="100"/>
        <v>-2.7%</v>
      </c>
      <c r="G571" s="22" t="str">
        <f ca="1" t="shared" si="99"/>
        <v>是</v>
      </c>
      <c r="H571" s="484" t="str">
        <f t="shared" si="101"/>
        <v>款</v>
      </c>
      <c r="I571" s="484" t="str">
        <f t="shared" si="102"/>
        <v>208</v>
      </c>
      <c r="M571" s="489">
        <v>1</v>
      </c>
      <c r="T571" s="439"/>
      <c r="U571" s="439"/>
      <c r="V571" s="439"/>
      <c r="W571" s="439"/>
      <c r="X571" s="439"/>
      <c r="Y571" s="439"/>
      <c r="Z571" s="439"/>
    </row>
    <row r="572" s="229" customFormat="1" ht="25.5" spans="1:26">
      <c r="A572" s="280" t="s">
        <v>5462</v>
      </c>
      <c r="B572" s="281" t="s">
        <v>12</v>
      </c>
      <c r="C572" s="302">
        <f>SUMIF(表2.2024年公共财政支出决算表!$A$6:$A$1340,A572,表2.2024年公共财政支出决算表!$E$6:$E$1340)</f>
        <v>866</v>
      </c>
      <c r="D572" s="302">
        <f>ROUND(SUMIF('表10-1.政府预算科目明细表'!$A$3:$A$375,A572,'表10-1.政府预算科目明细表'!$C$3:$C$375)/10000,0)</f>
        <v>898</v>
      </c>
      <c r="E572" s="352">
        <f t="shared" ref="E572:E589" si="108">D572-C572</f>
        <v>32</v>
      </c>
      <c r="F572" s="352" t="str">
        <f t="shared" si="100"/>
        <v>3.7%</v>
      </c>
      <c r="G572" s="22" t="str">
        <f t="shared" si="99"/>
        <v>是</v>
      </c>
      <c r="H572" s="485" t="str">
        <f t="shared" si="101"/>
        <v>项</v>
      </c>
      <c r="I572" s="485" t="str">
        <f t="shared" si="102"/>
        <v>20801</v>
      </c>
      <c r="M572" s="489">
        <v>1</v>
      </c>
      <c r="T572" s="429"/>
      <c r="U572" s="429"/>
      <c r="V572" s="429"/>
      <c r="W572" s="429"/>
      <c r="X572" s="429"/>
      <c r="Y572" s="429"/>
      <c r="Z572" s="429"/>
    </row>
    <row r="573" s="448" customFormat="1" ht="25.5" spans="1:26">
      <c r="A573" s="280" t="s">
        <v>5463</v>
      </c>
      <c r="B573" s="281" t="s">
        <v>14</v>
      </c>
      <c r="C573" s="302">
        <f>SUMIF(表2.2024年公共财政支出决算表!$A$6:$A$1340,A573,表2.2024年公共财政支出决算表!$E$6:$E$1340)</f>
        <v>65</v>
      </c>
      <c r="D573" s="302">
        <f>ROUND(SUMIF('表10-1.政府预算科目明细表'!$A$3:$A$375,A573,'表10-1.政府预算科目明细表'!$C$3:$C$375)/10000,0)</f>
        <v>3</v>
      </c>
      <c r="E573" s="352">
        <f t="shared" si="108"/>
        <v>-62</v>
      </c>
      <c r="F573" s="352" t="str">
        <f t="shared" si="100"/>
        <v>-95.4%</v>
      </c>
      <c r="G573" s="22" t="str">
        <f t="shared" si="99"/>
        <v>是</v>
      </c>
      <c r="H573" s="485" t="str">
        <f t="shared" si="101"/>
        <v>项</v>
      </c>
      <c r="I573" s="485" t="str">
        <f t="shared" si="102"/>
        <v>20801</v>
      </c>
      <c r="J573" s="229"/>
      <c r="K573" s="229"/>
      <c r="L573" s="229"/>
      <c r="M573" s="489">
        <v>1</v>
      </c>
      <c r="T573" s="440"/>
      <c r="U573" s="440"/>
      <c r="V573" s="440"/>
      <c r="W573" s="440"/>
      <c r="X573" s="440"/>
      <c r="Y573" s="440"/>
      <c r="Z573" s="440"/>
    </row>
    <row r="574" s="449" customFormat="1" ht="15.75" hidden="1" spans="1:26">
      <c r="A574" s="306" t="s">
        <v>5464</v>
      </c>
      <c r="B574" s="307" t="s">
        <v>16</v>
      </c>
      <c r="C574" s="302">
        <f>SUMIF(表2.2024年公共财政支出决算表!$A$6:$A$1340,A574,表2.2024年公共财政支出决算表!$E$6:$E$1340)</f>
        <v>0</v>
      </c>
      <c r="D574" s="302">
        <f>ROUND(SUMIF('表10-1.政府预算科目明细表'!$A$3:$A$375,A574,'表10-1.政府预算科目明细表'!$C$3:$C$375)/10000,0)</f>
        <v>0</v>
      </c>
      <c r="E574" s="486">
        <f t="shared" si="108"/>
        <v>0</v>
      </c>
      <c r="F574" s="487" t="str">
        <f t="shared" si="100"/>
        <v/>
      </c>
      <c r="G574" s="22" t="str">
        <f t="shared" si="99"/>
        <v>否</v>
      </c>
      <c r="H574" s="488" t="str">
        <f t="shared" si="101"/>
        <v>项</v>
      </c>
      <c r="I574" s="488" t="str">
        <f t="shared" si="102"/>
        <v>20801</v>
      </c>
      <c r="J574" s="229"/>
      <c r="K574" s="229"/>
      <c r="L574" s="229"/>
      <c r="T574" s="435"/>
      <c r="U574" s="435"/>
      <c r="V574" s="435"/>
      <c r="W574" s="435"/>
      <c r="X574" s="435"/>
      <c r="Y574" s="435"/>
      <c r="Z574" s="435"/>
    </row>
    <row r="575" s="229" customFormat="1" ht="15.75" hidden="1" spans="1:26">
      <c r="A575" s="280" t="s">
        <v>5465</v>
      </c>
      <c r="B575" s="281" t="s">
        <v>906</v>
      </c>
      <c r="C575" s="302">
        <f>SUMIF(表2.2024年公共财政支出决算表!$A$6:$A$1340,A575,表2.2024年公共财政支出决算表!$E$6:$E$1340)</f>
        <v>0</v>
      </c>
      <c r="D575" s="302">
        <f>ROUND(SUMIF('表10-1.政府预算科目明细表'!$A$3:$A$375,A575,'表10-1.政府预算科目明细表'!$C$3:$C$375)/10000,0)</f>
        <v>0</v>
      </c>
      <c r="E575" s="352">
        <f t="shared" si="108"/>
        <v>0</v>
      </c>
      <c r="F575" s="352" t="str">
        <f t="shared" si="100"/>
        <v/>
      </c>
      <c r="G575" s="22" t="str">
        <f t="shared" si="99"/>
        <v>否</v>
      </c>
      <c r="H575" s="485" t="str">
        <f t="shared" si="101"/>
        <v>项</v>
      </c>
      <c r="I575" s="485" t="str">
        <f t="shared" si="102"/>
        <v>20801</v>
      </c>
      <c r="T575" s="429"/>
      <c r="U575" s="429"/>
      <c r="V575" s="429"/>
      <c r="W575" s="429"/>
      <c r="X575" s="429"/>
      <c r="Y575" s="429"/>
      <c r="Z575" s="429"/>
    </row>
    <row r="576" s="435" customFormat="1" ht="15.75" hidden="1" spans="1:12">
      <c r="A576" s="306" t="s">
        <v>5466</v>
      </c>
      <c r="B576" s="307" t="s">
        <v>907</v>
      </c>
      <c r="C576" s="302">
        <f>SUMIF(表2.2024年公共财政支出决算表!$A$6:$A$1340,A576,表2.2024年公共财政支出决算表!$E$6:$E$1340)</f>
        <v>0</v>
      </c>
      <c r="D576" s="302">
        <f>ROUND(SUMIF('表10-1.政府预算科目明细表'!$A$3:$A$375,A576,'表10-1.政府预算科目明细表'!$C$3:$C$375)/10000,0)</f>
        <v>0</v>
      </c>
      <c r="E576" s="486">
        <f t="shared" si="108"/>
        <v>0</v>
      </c>
      <c r="F576" s="487" t="str">
        <f t="shared" si="100"/>
        <v/>
      </c>
      <c r="G576" s="22" t="str">
        <f t="shared" si="99"/>
        <v>否</v>
      </c>
      <c r="H576" s="488" t="str">
        <f t="shared" si="101"/>
        <v>项</v>
      </c>
      <c r="I576" s="488" t="str">
        <f t="shared" si="102"/>
        <v>20801</v>
      </c>
      <c r="J576" s="229"/>
      <c r="K576" s="229"/>
      <c r="L576" s="229"/>
    </row>
    <row r="577" s="448" customFormat="1" ht="15.75" hidden="1" spans="1:26">
      <c r="A577" s="280" t="s">
        <v>5468</v>
      </c>
      <c r="B577" s="281" t="s">
        <v>909</v>
      </c>
      <c r="C577" s="302">
        <f>SUMIF(表2.2024年公共财政支出决算表!$A$6:$A$1340,A577,表2.2024年公共财政支出决算表!$E$6:$E$1340)</f>
        <v>0</v>
      </c>
      <c r="D577" s="302">
        <f>ROUND(SUMIF('表10-1.政府预算科目明细表'!$A$3:$A$375,A577,'表10-1.政府预算科目明细表'!$C$3:$C$375)/10000,0)</f>
        <v>0</v>
      </c>
      <c r="E577" s="352">
        <f t="shared" si="108"/>
        <v>0</v>
      </c>
      <c r="F577" s="352" t="str">
        <f t="shared" si="100"/>
        <v/>
      </c>
      <c r="G577" s="22" t="str">
        <f t="shared" si="99"/>
        <v>否</v>
      </c>
      <c r="H577" s="485" t="str">
        <f t="shared" si="101"/>
        <v>项</v>
      </c>
      <c r="I577" s="485" t="str">
        <f t="shared" si="102"/>
        <v>20801</v>
      </c>
      <c r="J577" s="229"/>
      <c r="K577" s="229"/>
      <c r="L577" s="229"/>
      <c r="T577" s="440"/>
      <c r="U577" s="440"/>
      <c r="V577" s="440"/>
      <c r="W577" s="440"/>
      <c r="X577" s="440"/>
      <c r="Y577" s="440"/>
      <c r="Z577" s="440"/>
    </row>
    <row r="578" s="449" customFormat="1" ht="15.75" hidden="1" spans="1:26">
      <c r="A578" s="306" t="s">
        <v>5469</v>
      </c>
      <c r="B578" s="307" t="s">
        <v>911</v>
      </c>
      <c r="C578" s="302">
        <f>SUMIF(表2.2024年公共财政支出决算表!$A$6:$A$1340,A578,表2.2024年公共财政支出决算表!$E$6:$E$1340)</f>
        <v>0</v>
      </c>
      <c r="D578" s="302">
        <f>ROUND(SUMIF('表10-1.政府预算科目明细表'!$A$3:$A$375,A578,'表10-1.政府预算科目明细表'!$C$3:$C$375)/10000,0)</f>
        <v>0</v>
      </c>
      <c r="E578" s="486">
        <f t="shared" si="108"/>
        <v>0</v>
      </c>
      <c r="F578" s="487" t="str">
        <f t="shared" si="100"/>
        <v/>
      </c>
      <c r="G578" s="22" t="str">
        <f t="shared" si="99"/>
        <v>否</v>
      </c>
      <c r="H578" s="488" t="str">
        <f t="shared" si="101"/>
        <v>项</v>
      </c>
      <c r="I578" s="488" t="str">
        <f t="shared" si="102"/>
        <v>20801</v>
      </c>
      <c r="J578" s="229"/>
      <c r="K578" s="229"/>
      <c r="L578" s="229"/>
      <c r="T578" s="435"/>
      <c r="U578" s="435"/>
      <c r="V578" s="435"/>
      <c r="W578" s="435"/>
      <c r="X578" s="435"/>
      <c r="Y578" s="435"/>
      <c r="Z578" s="435"/>
    </row>
    <row r="579" s="449" customFormat="1" ht="15.75" hidden="1" spans="1:26">
      <c r="A579" s="306" t="s">
        <v>5471</v>
      </c>
      <c r="B579" s="307" t="s">
        <v>112</v>
      </c>
      <c r="C579" s="302">
        <f>SUMIF(表2.2024年公共财政支出决算表!$A$6:$A$1340,A579,表2.2024年公共财政支出决算表!$E$6:$E$1340)</f>
        <v>0</v>
      </c>
      <c r="D579" s="302">
        <f>ROUND(SUMIF('表10-1.政府预算科目明细表'!$A$3:$A$375,A579,'表10-1.政府预算科目明细表'!$C$3:$C$375)/10000,0)</f>
        <v>0</v>
      </c>
      <c r="E579" s="486">
        <f t="shared" si="108"/>
        <v>0</v>
      </c>
      <c r="F579" s="487" t="str">
        <f t="shared" si="100"/>
        <v/>
      </c>
      <c r="G579" s="22" t="str">
        <f t="shared" si="99"/>
        <v>否</v>
      </c>
      <c r="H579" s="488" t="str">
        <f t="shared" si="101"/>
        <v>项</v>
      </c>
      <c r="I579" s="488" t="str">
        <f t="shared" si="102"/>
        <v>20801</v>
      </c>
      <c r="J579" s="229"/>
      <c r="K579" s="229"/>
      <c r="L579" s="229"/>
      <c r="T579" s="435"/>
      <c r="U579" s="435"/>
      <c r="V579" s="435"/>
      <c r="W579" s="435"/>
      <c r="X579" s="435"/>
      <c r="Y579" s="435"/>
      <c r="Z579" s="435"/>
    </row>
    <row r="580" s="449" customFormat="1" ht="15.75" hidden="1" spans="1:26">
      <c r="A580" s="306" t="s">
        <v>5472</v>
      </c>
      <c r="B580" s="307" t="s">
        <v>914</v>
      </c>
      <c r="C580" s="302">
        <f>SUMIF(表2.2024年公共财政支出决算表!$A$6:$A$1340,A580,表2.2024年公共财政支出决算表!$E$6:$E$1340)</f>
        <v>0</v>
      </c>
      <c r="D580" s="302">
        <f>ROUND(SUMIF('表10-1.政府预算科目明细表'!$A$3:$A$375,A580,'表10-1.政府预算科目明细表'!$C$3:$C$375)/10000,0)</f>
        <v>0</v>
      </c>
      <c r="E580" s="486">
        <f t="shared" si="108"/>
        <v>0</v>
      </c>
      <c r="F580" s="487" t="str">
        <f t="shared" si="100"/>
        <v/>
      </c>
      <c r="G580" s="22" t="str">
        <f t="shared" si="99"/>
        <v>否</v>
      </c>
      <c r="H580" s="488" t="str">
        <f t="shared" si="101"/>
        <v>项</v>
      </c>
      <c r="I580" s="488" t="str">
        <f t="shared" si="102"/>
        <v>20801</v>
      </c>
      <c r="J580" s="229"/>
      <c r="K580" s="229"/>
      <c r="L580" s="229"/>
      <c r="T580" s="435"/>
      <c r="U580" s="435"/>
      <c r="V580" s="435"/>
      <c r="W580" s="435"/>
      <c r="X580" s="435"/>
      <c r="Y580" s="435"/>
      <c r="Z580" s="435"/>
    </row>
    <row r="581" s="443" customFormat="1" ht="15.75" hidden="1" spans="1:20">
      <c r="A581" s="306" t="s">
        <v>5474</v>
      </c>
      <c r="B581" s="307" t="s">
        <v>916</v>
      </c>
      <c r="C581" s="302">
        <f>SUMIF(表2.2024年公共财政支出决算表!$A$6:$A$1340,A581,表2.2024年公共财政支出决算表!$E$6:$E$1340)</f>
        <v>0</v>
      </c>
      <c r="D581" s="302">
        <f>ROUND(SUMIF('表10-1.政府预算科目明细表'!$A$3:$A$375,A581,'表10-1.政府预算科目明细表'!$C$3:$C$375)/10000,0)</f>
        <v>0</v>
      </c>
      <c r="E581" s="486">
        <f t="shared" si="108"/>
        <v>0</v>
      </c>
      <c r="F581" s="487" t="str">
        <f t="shared" si="100"/>
        <v/>
      </c>
      <c r="G581" s="22" t="str">
        <f t="shared" si="99"/>
        <v>否</v>
      </c>
      <c r="H581" s="488" t="str">
        <f t="shared" si="101"/>
        <v>项</v>
      </c>
      <c r="I581" s="488" t="str">
        <f t="shared" si="102"/>
        <v>20801</v>
      </c>
      <c r="J581" s="229"/>
      <c r="K581" s="229"/>
      <c r="L581" s="229"/>
      <c r="T581" s="435"/>
    </row>
    <row r="582" s="449" customFormat="1" ht="15.75" hidden="1" spans="1:26">
      <c r="A582" s="306" t="s">
        <v>5476</v>
      </c>
      <c r="B582" s="307" t="s">
        <v>918</v>
      </c>
      <c r="C582" s="302">
        <f>SUMIF(表2.2024年公共财政支出决算表!$A$6:$A$1340,A582,表2.2024年公共财政支出决算表!$E$6:$E$1340)</f>
        <v>0</v>
      </c>
      <c r="D582" s="302">
        <f>ROUND(SUMIF('表10-1.政府预算科目明细表'!$A$3:$A$375,A582,'表10-1.政府预算科目明细表'!$C$3:$C$375)/10000,0)</f>
        <v>0</v>
      </c>
      <c r="E582" s="486">
        <f t="shared" si="108"/>
        <v>0</v>
      </c>
      <c r="F582" s="487" t="str">
        <f t="shared" si="100"/>
        <v/>
      </c>
      <c r="G582" s="22" t="str">
        <f t="shared" si="99"/>
        <v>否</v>
      </c>
      <c r="H582" s="488" t="str">
        <f t="shared" si="101"/>
        <v>项</v>
      </c>
      <c r="I582" s="488" t="str">
        <f t="shared" si="102"/>
        <v>20801</v>
      </c>
      <c r="J582" s="229"/>
      <c r="K582" s="229"/>
      <c r="L582" s="229"/>
      <c r="T582" s="435"/>
      <c r="U582" s="435"/>
      <c r="V582" s="435"/>
      <c r="W582" s="435"/>
      <c r="X582" s="435"/>
      <c r="Y582" s="435"/>
      <c r="Z582" s="435"/>
    </row>
    <row r="583" s="452" customFormat="1" ht="15.75" hidden="1" spans="1:26">
      <c r="A583" s="306" t="s">
        <v>5478</v>
      </c>
      <c r="B583" s="307" t="s">
        <v>920</v>
      </c>
      <c r="C583" s="302">
        <f>SUMIF(表2.2024年公共财政支出决算表!$A$6:$A$1340,A583,表2.2024年公共财政支出决算表!$E$6:$E$1340)</f>
        <v>0</v>
      </c>
      <c r="D583" s="302">
        <f>ROUND(SUMIF('表10-1.政府预算科目明细表'!$A$3:$A$375,A583,'表10-1.政府预算科目明细表'!$C$3:$C$375)/10000,0)</f>
        <v>0</v>
      </c>
      <c r="E583" s="486">
        <f t="shared" si="108"/>
        <v>0</v>
      </c>
      <c r="F583" s="487" t="str">
        <f t="shared" si="100"/>
        <v/>
      </c>
      <c r="G583" s="22" t="str">
        <f t="shared" si="99"/>
        <v>否</v>
      </c>
      <c r="H583" s="488" t="str">
        <f t="shared" si="101"/>
        <v>项</v>
      </c>
      <c r="I583" s="488" t="str">
        <f t="shared" si="102"/>
        <v>20801</v>
      </c>
      <c r="J583" s="229"/>
      <c r="K583" s="229"/>
      <c r="L583" s="229"/>
      <c r="T583" s="438"/>
      <c r="U583" s="438"/>
      <c r="V583" s="438"/>
      <c r="W583" s="438"/>
      <c r="X583" s="438"/>
      <c r="Y583" s="438"/>
      <c r="Z583" s="438"/>
    </row>
    <row r="584" s="449" customFormat="1" ht="15.75" hidden="1" spans="1:26">
      <c r="A584" s="306" t="s">
        <v>5480</v>
      </c>
      <c r="B584" s="307" t="s">
        <v>922</v>
      </c>
      <c r="C584" s="302">
        <f>SUMIF(表2.2024年公共财政支出决算表!$A$6:$A$1340,A584,表2.2024年公共财政支出决算表!$E$6:$E$1340)</f>
        <v>0</v>
      </c>
      <c r="D584" s="302">
        <f>ROUND(SUMIF('表10-1.政府预算科目明细表'!$A$3:$A$375,A584,'表10-1.政府预算科目明细表'!$C$3:$C$375)/10000,0)</f>
        <v>0</v>
      </c>
      <c r="E584" s="486">
        <f t="shared" si="108"/>
        <v>0</v>
      </c>
      <c r="F584" s="487" t="str">
        <f t="shared" si="100"/>
        <v/>
      </c>
      <c r="G584" s="22" t="str">
        <f t="shared" ref="G584:G596" si="109">IF(OR(C584&lt;&gt;0,D584&lt;&gt;0,E584&lt;&gt;0),"是","否")</f>
        <v>否</v>
      </c>
      <c r="H584" s="488" t="str">
        <f t="shared" si="101"/>
        <v>项</v>
      </c>
      <c r="I584" s="488" t="str">
        <f t="shared" si="102"/>
        <v>20801</v>
      </c>
      <c r="J584" s="229"/>
      <c r="K584" s="229"/>
      <c r="L584" s="229"/>
      <c r="T584" s="435"/>
      <c r="U584" s="435"/>
      <c r="V584" s="435"/>
      <c r="W584" s="435"/>
      <c r="X584" s="435"/>
      <c r="Y584" s="435"/>
      <c r="Z584" s="435"/>
    </row>
    <row r="585" s="441" customFormat="1" ht="15.75" hidden="1" spans="1:20">
      <c r="A585" s="306" t="s">
        <v>5482</v>
      </c>
      <c r="B585" s="307" t="s">
        <v>924</v>
      </c>
      <c r="C585" s="302">
        <f>SUMIF(表2.2024年公共财政支出决算表!$A$6:$A$1340,A585,表2.2024年公共财政支出决算表!$E$6:$E$1340)</f>
        <v>0</v>
      </c>
      <c r="D585" s="302">
        <f>ROUND(SUMIF('表10-1.政府预算科目明细表'!$A$3:$A$375,A585,'表10-1.政府预算科目明细表'!$C$3:$C$375)/10000,0)</f>
        <v>0</v>
      </c>
      <c r="E585" s="486">
        <f t="shared" si="108"/>
        <v>0</v>
      </c>
      <c r="F585" s="487" t="str">
        <f t="shared" si="100"/>
        <v/>
      </c>
      <c r="G585" s="22" t="str">
        <f t="shared" si="109"/>
        <v>否</v>
      </c>
      <c r="H585" s="488" t="str">
        <f t="shared" si="101"/>
        <v>项</v>
      </c>
      <c r="I585" s="488" t="str">
        <f t="shared" si="102"/>
        <v>20801</v>
      </c>
      <c r="J585" s="229"/>
      <c r="K585" s="229"/>
      <c r="L585" s="229"/>
      <c r="M585" s="452"/>
      <c r="N585" s="452"/>
      <c r="O585" s="452"/>
      <c r="P585" s="452"/>
      <c r="Q585" s="452"/>
      <c r="R585" s="452"/>
      <c r="S585" s="452"/>
      <c r="T585" s="438"/>
    </row>
    <row r="586" s="449" customFormat="1" ht="15.75" hidden="1" spans="1:26">
      <c r="A586" s="306" t="s">
        <v>5484</v>
      </c>
      <c r="B586" s="307" t="s">
        <v>926</v>
      </c>
      <c r="C586" s="302">
        <f>SUMIF(表2.2024年公共财政支出决算表!$A$6:$A$1340,A586,表2.2024年公共财政支出决算表!$E$6:$E$1340)</f>
        <v>0</v>
      </c>
      <c r="D586" s="302">
        <f>ROUND(SUMIF('表10-1.政府预算科目明细表'!$A$3:$A$375,A586,'表10-1.政府预算科目明细表'!$C$3:$C$375)/10000,0)</f>
        <v>0</v>
      </c>
      <c r="E586" s="486">
        <f t="shared" si="108"/>
        <v>0</v>
      </c>
      <c r="F586" s="487" t="str">
        <f t="shared" si="100"/>
        <v/>
      </c>
      <c r="G586" s="22" t="str">
        <f t="shared" si="109"/>
        <v>否</v>
      </c>
      <c r="H586" s="488" t="str">
        <f t="shared" si="101"/>
        <v>项</v>
      </c>
      <c r="I586" s="488" t="str">
        <f t="shared" si="102"/>
        <v>20801</v>
      </c>
      <c r="J586" s="229"/>
      <c r="K586" s="229"/>
      <c r="L586" s="229"/>
      <c r="T586" s="435"/>
      <c r="U586" s="435"/>
      <c r="V586" s="435"/>
      <c r="W586" s="435"/>
      <c r="X586" s="435"/>
      <c r="Y586" s="435"/>
      <c r="Z586" s="435"/>
    </row>
    <row r="587" s="452" customFormat="1" ht="15.75" hidden="1" spans="1:26">
      <c r="A587" s="306" t="s">
        <v>5486</v>
      </c>
      <c r="B587" s="307" t="s">
        <v>928</v>
      </c>
      <c r="C587" s="302">
        <f>SUMIF(表2.2024年公共财政支出决算表!$A$6:$A$1340,A587,表2.2024年公共财政支出决算表!$E$6:$E$1340)</f>
        <v>0</v>
      </c>
      <c r="D587" s="302">
        <f>ROUND(SUMIF('表10-1.政府预算科目明细表'!$A$3:$A$375,A587,'表10-1.政府预算科目明细表'!$C$3:$C$375)/10000,0)</f>
        <v>0</v>
      </c>
      <c r="E587" s="486">
        <f t="shared" si="108"/>
        <v>0</v>
      </c>
      <c r="F587" s="487" t="str">
        <f t="shared" si="100"/>
        <v/>
      </c>
      <c r="G587" s="22" t="str">
        <f t="shared" si="109"/>
        <v>否</v>
      </c>
      <c r="H587" s="488" t="str">
        <f t="shared" si="101"/>
        <v>项</v>
      </c>
      <c r="I587" s="488" t="str">
        <f t="shared" si="102"/>
        <v>20801</v>
      </c>
      <c r="J587" s="229"/>
      <c r="K587" s="229"/>
      <c r="L587" s="229"/>
      <c r="T587" s="438"/>
      <c r="U587" s="438"/>
      <c r="V587" s="438"/>
      <c r="W587" s="438"/>
      <c r="X587" s="438"/>
      <c r="Y587" s="438"/>
      <c r="Z587" s="438"/>
    </row>
    <row r="588" s="449" customFormat="1" ht="15.75" hidden="1" spans="1:26">
      <c r="A588" s="306" t="s">
        <v>5488</v>
      </c>
      <c r="B588" s="307" t="s">
        <v>30</v>
      </c>
      <c r="C588" s="302">
        <f>SUMIF(表2.2024年公共财政支出决算表!$A$6:$A$1340,A588,表2.2024年公共财政支出决算表!$E$6:$E$1340)</f>
        <v>0</v>
      </c>
      <c r="D588" s="302">
        <f>ROUND(SUMIF('表10-1.政府预算科目明细表'!$A$3:$A$375,A588,'表10-1.政府预算科目明细表'!$C$3:$C$375)/10000,0)</f>
        <v>0</v>
      </c>
      <c r="E588" s="486">
        <f t="shared" si="108"/>
        <v>0</v>
      </c>
      <c r="F588" s="487" t="str">
        <f t="shared" si="100"/>
        <v/>
      </c>
      <c r="G588" s="22" t="str">
        <f t="shared" si="109"/>
        <v>否</v>
      </c>
      <c r="H588" s="488" t="str">
        <f t="shared" si="101"/>
        <v>项</v>
      </c>
      <c r="I588" s="488" t="str">
        <f t="shared" si="102"/>
        <v>20801</v>
      </c>
      <c r="J588" s="229"/>
      <c r="K588" s="229"/>
      <c r="L588" s="229"/>
      <c r="T588" s="435"/>
      <c r="U588" s="435"/>
      <c r="V588" s="435"/>
      <c r="W588" s="435"/>
      <c r="X588" s="435"/>
      <c r="Y588" s="435"/>
      <c r="Z588" s="435"/>
    </row>
    <row r="589" s="229" customFormat="1" ht="31.5" spans="1:26">
      <c r="A589" s="280" t="s">
        <v>5489</v>
      </c>
      <c r="B589" s="281" t="s">
        <v>931</v>
      </c>
      <c r="C589" s="302">
        <f>SUMIF(表2.2024年公共财政支出决算表!$A$6:$A$1340,A589,表2.2024年公共财政支出决算表!$E$6:$E$1340)</f>
        <v>186</v>
      </c>
      <c r="D589" s="302">
        <f>ROUND(SUMIF('表10-1.政府预算科目明细表'!$A$3:$A$375,A589,'表10-1.政府预算科目明细表'!$C$3:$C$375)/10000,0)</f>
        <v>186</v>
      </c>
      <c r="E589" s="352">
        <f t="shared" si="108"/>
        <v>0</v>
      </c>
      <c r="F589" s="352" t="str">
        <f t="shared" si="100"/>
        <v>0.0%</v>
      </c>
      <c r="G589" s="22" t="str">
        <f t="shared" si="109"/>
        <v>是</v>
      </c>
      <c r="H589" s="485" t="str">
        <f t="shared" si="101"/>
        <v>项</v>
      </c>
      <c r="I589" s="485" t="str">
        <f t="shared" si="102"/>
        <v>20801</v>
      </c>
      <c r="M589" s="489">
        <v>1</v>
      </c>
      <c r="T589" s="429"/>
      <c r="U589" s="429"/>
      <c r="V589" s="429"/>
      <c r="W589" s="429"/>
      <c r="X589" s="429"/>
      <c r="Y589" s="429"/>
      <c r="Z589" s="429"/>
    </row>
    <row r="590" s="455" customFormat="1" ht="25.5" spans="1:20">
      <c r="A590" s="278" t="s">
        <v>5490</v>
      </c>
      <c r="B590" s="279" t="s">
        <v>933</v>
      </c>
      <c r="C590" s="299">
        <f ca="1">SUMIF($I591:$I$1455,$A590,C591:C$1455)</f>
        <v>818</v>
      </c>
      <c r="D590" s="299">
        <f>SUMIF($I591:$I$1455,$A590,D591:D$1455)</f>
        <v>720</v>
      </c>
      <c r="E590" s="299">
        <f ca="1">SUMIF($I591:$I$1455,$A590,E591:E$1455)</f>
        <v>-98</v>
      </c>
      <c r="F590" s="483" t="str">
        <f ca="1">IFERROR(TEXT(E590/C590,"0.0%"),"")</f>
        <v>-12.0%</v>
      </c>
      <c r="G590" s="22" t="str">
        <f ca="1" t="shared" si="109"/>
        <v>是</v>
      </c>
      <c r="H590" s="484" t="str">
        <f t="shared" ref="H590:H596" si="110">IF(LEN(A590)=3,"类",IF(LEN(A590)=5,"款","项"))</f>
        <v>款</v>
      </c>
      <c r="I590" s="484" t="str">
        <f t="shared" si="102"/>
        <v>208</v>
      </c>
      <c r="M590" s="489">
        <v>1</v>
      </c>
      <c r="T590" s="439"/>
    </row>
    <row r="591" s="429" customFormat="1" ht="25.5" spans="1:13">
      <c r="A591" s="280" t="s">
        <v>5491</v>
      </c>
      <c r="B591" s="281" t="s">
        <v>12</v>
      </c>
      <c r="C591" s="302">
        <f>SUMIF(表2.2024年公共财政支出决算表!$A$6:$A$1340,A591,表2.2024年公共财政支出决算表!$E$6:$E$1340)</f>
        <v>785</v>
      </c>
      <c r="D591" s="302">
        <f>ROUND(SUMIF('表10-1.政府预算科目明细表'!$A$3:$A$375,A591,'表10-1.政府预算科目明细表'!$C$3:$C$375)/10000,0)</f>
        <v>705</v>
      </c>
      <c r="E591" s="352">
        <f t="shared" ref="E591:E597" si="111">D591-C591</f>
        <v>-80</v>
      </c>
      <c r="F591" s="352" t="str">
        <f t="shared" ref="F590:F596" si="112">IFERROR(TEXT(E591/C591,"0.0%"),"")</f>
        <v>-10.2%</v>
      </c>
      <c r="G591" s="22" t="str">
        <f t="shared" si="109"/>
        <v>是</v>
      </c>
      <c r="H591" s="485" t="str">
        <f t="shared" si="110"/>
        <v>项</v>
      </c>
      <c r="I591" s="485" t="str">
        <f t="shared" ref="I591:I596" si="113">_xlfn.IFS(LEN(A591)=3,0,LEN(A591)=5,LEFT(A591,3),LEN(A591)=7,LEFT(A591,5))</f>
        <v>20802</v>
      </c>
      <c r="J591" s="229"/>
      <c r="K591" s="229"/>
      <c r="L591" s="229"/>
      <c r="M591" s="489">
        <v>1</v>
      </c>
    </row>
    <row r="592" s="229" customFormat="1" ht="25.5" spans="1:26">
      <c r="A592" s="280" t="s">
        <v>5492</v>
      </c>
      <c r="B592" s="281" t="s">
        <v>14</v>
      </c>
      <c r="C592" s="302">
        <f>SUMIF(表2.2024年公共财政支出决算表!$A$6:$A$1340,A592,表2.2024年公共财政支出决算表!$E$6:$E$1340)</f>
        <v>17</v>
      </c>
      <c r="D592" s="302">
        <f>ROUND(SUMIF('表10-1.政府预算科目明细表'!$A$3:$A$375,A592,'表10-1.政府预算科目明细表'!$C$3:$C$375)/10000,0)</f>
        <v>15</v>
      </c>
      <c r="E592" s="352">
        <f t="shared" si="111"/>
        <v>-2</v>
      </c>
      <c r="F592" s="352" t="str">
        <f t="shared" si="112"/>
        <v>-11.8%</v>
      </c>
      <c r="G592" s="22" t="str">
        <f t="shared" si="109"/>
        <v>是</v>
      </c>
      <c r="H592" s="485" t="str">
        <f t="shared" si="110"/>
        <v>项</v>
      </c>
      <c r="I592" s="485" t="str">
        <f t="shared" si="113"/>
        <v>20802</v>
      </c>
      <c r="M592" s="489">
        <v>1</v>
      </c>
      <c r="T592" s="429"/>
      <c r="U592" s="429"/>
      <c r="V592" s="429"/>
      <c r="W592" s="429"/>
      <c r="X592" s="429"/>
      <c r="Y592" s="429"/>
      <c r="Z592" s="429"/>
    </row>
    <row r="593" s="449" customFormat="1" ht="15.75" hidden="1" spans="1:26">
      <c r="A593" s="306" t="s">
        <v>5493</v>
      </c>
      <c r="B593" s="307" t="s">
        <v>16</v>
      </c>
      <c r="C593" s="302">
        <f>SUMIF(表2.2024年公共财政支出决算表!$A$6:$A$1340,A593,表2.2024年公共财政支出决算表!$E$6:$E$1340)</f>
        <v>0</v>
      </c>
      <c r="D593" s="302">
        <f>ROUND(SUMIF('表10-1.政府预算科目明细表'!$A$3:$A$375,A593,'表10-1.政府预算科目明细表'!$C$3:$C$375)/10000,0)</f>
        <v>0</v>
      </c>
      <c r="E593" s="486">
        <f t="shared" si="111"/>
        <v>0</v>
      </c>
      <c r="F593" s="487" t="str">
        <f t="shared" si="112"/>
        <v/>
      </c>
      <c r="G593" s="22" t="str">
        <f t="shared" si="109"/>
        <v>否</v>
      </c>
      <c r="H593" s="488" t="str">
        <f t="shared" si="110"/>
        <v>项</v>
      </c>
      <c r="I593" s="488" t="str">
        <f t="shared" si="113"/>
        <v>20802</v>
      </c>
      <c r="J593" s="229"/>
      <c r="K593" s="229"/>
      <c r="L593" s="229"/>
      <c r="T593" s="435"/>
      <c r="U593" s="435"/>
      <c r="V593" s="435"/>
      <c r="W593" s="435"/>
      <c r="X593" s="435"/>
      <c r="Y593" s="435"/>
      <c r="Z593" s="435"/>
    </row>
    <row r="594" s="449" customFormat="1" ht="15.75" hidden="1" spans="1:26">
      <c r="A594" s="306" t="s">
        <v>5494</v>
      </c>
      <c r="B594" s="307" t="s">
        <v>938</v>
      </c>
      <c r="C594" s="302">
        <f>SUMIF(表2.2024年公共财政支出决算表!$A$6:$A$1340,A594,表2.2024年公共财政支出决算表!$E$6:$E$1340)</f>
        <v>0</v>
      </c>
      <c r="D594" s="302">
        <f>ROUND(SUMIF('表10-1.政府预算科目明细表'!$A$3:$A$375,A594,'表10-1.政府预算科目明细表'!$C$3:$C$375)/10000,0)</f>
        <v>0</v>
      </c>
      <c r="E594" s="486">
        <f t="shared" si="111"/>
        <v>0</v>
      </c>
      <c r="F594" s="487" t="str">
        <f t="shared" si="112"/>
        <v/>
      </c>
      <c r="G594" s="22" t="str">
        <f t="shared" si="109"/>
        <v>否</v>
      </c>
      <c r="H594" s="488" t="str">
        <f t="shared" si="110"/>
        <v>项</v>
      </c>
      <c r="I594" s="488" t="str">
        <f t="shared" si="113"/>
        <v>20802</v>
      </c>
      <c r="J594" s="229"/>
      <c r="K594" s="229"/>
      <c r="L594" s="229"/>
      <c r="T594" s="435"/>
      <c r="U594" s="435"/>
      <c r="V594" s="435"/>
      <c r="W594" s="435"/>
      <c r="X594" s="435"/>
      <c r="Y594" s="435"/>
      <c r="Z594" s="435"/>
    </row>
    <row r="595" s="449" customFormat="1" ht="15.75" hidden="1" spans="1:26">
      <c r="A595" s="306" t="s">
        <v>5496</v>
      </c>
      <c r="B595" s="307" t="s">
        <v>940</v>
      </c>
      <c r="C595" s="302">
        <f>SUMIF(表2.2024年公共财政支出决算表!$A$6:$A$1340,A595,表2.2024年公共财政支出决算表!$E$6:$E$1340)</f>
        <v>0</v>
      </c>
      <c r="D595" s="302">
        <f>ROUND(SUMIF('表10-1.政府预算科目明细表'!$A$3:$A$375,A595,'表10-1.政府预算科目明细表'!$C$3:$C$375)/10000,0)</f>
        <v>0</v>
      </c>
      <c r="E595" s="486">
        <f t="shared" si="111"/>
        <v>0</v>
      </c>
      <c r="F595" s="487" t="str">
        <f t="shared" si="112"/>
        <v/>
      </c>
      <c r="G595" s="22" t="str">
        <f t="shared" si="109"/>
        <v>否</v>
      </c>
      <c r="H595" s="488" t="str">
        <f t="shared" si="110"/>
        <v>项</v>
      </c>
      <c r="I595" s="488" t="str">
        <f t="shared" si="113"/>
        <v>20802</v>
      </c>
      <c r="J595" s="229"/>
      <c r="K595" s="229"/>
      <c r="L595" s="229"/>
      <c r="T595" s="435"/>
      <c r="U595" s="435"/>
      <c r="V595" s="435"/>
      <c r="W595" s="435"/>
      <c r="X595" s="435"/>
      <c r="Y595" s="435"/>
      <c r="Z595" s="435"/>
    </row>
    <row r="596" s="448" customFormat="1" ht="25.5" spans="1:26">
      <c r="A596" s="280" t="s">
        <v>5498</v>
      </c>
      <c r="B596" s="281" t="s">
        <v>942</v>
      </c>
      <c r="C596" s="302">
        <f>SUMIF(表2.2024年公共财政支出决算表!$A$6:$A$1340,A596,表2.2024年公共财政支出决算表!$E$6:$E$1340)</f>
        <v>16</v>
      </c>
      <c r="D596" s="302">
        <f>ROUND(SUMIF('表10-1.政府预算科目明细表'!$A$3:$A$375,A596,'表10-1.政府预算科目明细表'!$C$3:$C$375)/10000,0)</f>
        <v>0</v>
      </c>
      <c r="E596" s="352">
        <f t="shared" si="111"/>
        <v>-16</v>
      </c>
      <c r="F596" s="352" t="str">
        <f t="shared" si="112"/>
        <v>-100.0%</v>
      </c>
      <c r="G596" s="22" t="str">
        <f t="shared" si="109"/>
        <v>是</v>
      </c>
      <c r="H596" s="485" t="str">
        <f t="shared" si="110"/>
        <v>项</v>
      </c>
      <c r="I596" s="485" t="str">
        <f t="shared" si="113"/>
        <v>20802</v>
      </c>
      <c r="J596" s="229"/>
      <c r="K596" s="229"/>
      <c r="L596" s="229"/>
      <c r="M596" s="489">
        <v>1</v>
      </c>
      <c r="T596" s="440"/>
      <c r="U596" s="440"/>
      <c r="V596" s="440"/>
      <c r="W596" s="440"/>
      <c r="X596" s="440"/>
      <c r="Y596" s="440"/>
      <c r="Z596" s="440"/>
    </row>
    <row r="597" s="448" customFormat="1" ht="17.25" hidden="1" spans="1:26">
      <c r="A597" s="280" t="s">
        <v>7744</v>
      </c>
      <c r="B597" s="281" t="s">
        <v>7745</v>
      </c>
      <c r="C597" s="302">
        <f>SUMIF(表2.2024年公共财政支出决算表!$A$6:$A$1340,A597,表2.2024年公共财政支出决算表!$E$6:$E$1340)</f>
        <v>0</v>
      </c>
      <c r="D597" s="302">
        <f>ROUND(SUMIF('表10-1.政府预算科目明细表'!$A$3:$A$375,A597,'表10-1.政府预算科目明细表'!$C$3:$C$375)/10000,0)</f>
        <v>0</v>
      </c>
      <c r="E597" s="352"/>
      <c r="F597" s="352"/>
      <c r="G597" s="485"/>
      <c r="H597" s="485"/>
      <c r="I597" s="485"/>
      <c r="J597" s="229"/>
      <c r="K597" s="229"/>
      <c r="L597" s="229"/>
      <c r="T597" s="440"/>
      <c r="U597" s="440"/>
      <c r="V597" s="440"/>
      <c r="W597" s="440"/>
      <c r="X597" s="440"/>
      <c r="Y597" s="440"/>
      <c r="Z597" s="440"/>
    </row>
    <row r="598" s="449" customFormat="1" ht="15.75" hidden="1" spans="1:26">
      <c r="A598" s="306" t="s">
        <v>5499</v>
      </c>
      <c r="B598" s="307" t="s">
        <v>944</v>
      </c>
      <c r="C598" s="302">
        <f>SUMIF(表2.2024年公共财政支出决算表!$A$6:$A$1340,A598,表2.2024年公共财政支出决算表!$E$6:$E$1340)</f>
        <v>0</v>
      </c>
      <c r="D598" s="302">
        <f>ROUND(SUMIF('表10-1.政府预算科目明细表'!$A$3:$A$375,A598,'表10-1.政府预算科目明细表'!$C$3:$C$375)/10000,0)</f>
        <v>0</v>
      </c>
      <c r="E598" s="486">
        <f>D598-C598</f>
        <v>0</v>
      </c>
      <c r="F598" s="487" t="str">
        <f t="shared" ref="F598:F654" si="114">IFERROR(TEXT(E598/C598,"0.0%"),"")</f>
        <v/>
      </c>
      <c r="G598" s="488" t="str">
        <f t="shared" ref="G598:G603" si="115">IF(A598&lt;&gt;"",IF(SUM(C598:D598)&lt;&gt;0,"是","否"),"是")</f>
        <v>否</v>
      </c>
      <c r="H598" s="488" t="str">
        <f t="shared" ref="H598:H654" si="116">IF(LEN(A598)=3,"类",IF(LEN(A598)=5,"款","项"))</f>
        <v>项</v>
      </c>
      <c r="I598" s="488" t="str">
        <f t="shared" ref="I598:I655" si="117">_xlfn.IFS(LEN(A598)=3,0,LEN(A598)=5,LEFT(A598,3),LEN(A598)=7,LEFT(A598,5))</f>
        <v>20802</v>
      </c>
      <c r="J598" s="229"/>
      <c r="K598" s="229"/>
      <c r="L598" s="229"/>
      <c r="T598" s="435"/>
      <c r="U598" s="435"/>
      <c r="V598" s="435"/>
      <c r="W598" s="435"/>
      <c r="X598" s="435"/>
      <c r="Y598" s="435"/>
      <c r="Z598" s="435"/>
    </row>
    <row r="599" s="450" customFormat="1" ht="15.75" hidden="1" spans="1:9">
      <c r="A599" s="269" t="s">
        <v>5501</v>
      </c>
      <c r="B599" s="270" t="s">
        <v>946</v>
      </c>
      <c r="C599" s="299">
        <f ca="1">SUMIF($I600:$I$1455,$A599,C600:C$1455)</f>
        <v>0</v>
      </c>
      <c r="D599" s="299">
        <f>SUMIF($I600:$I$1455,$A599,D600:D$1455)</f>
        <v>0</v>
      </c>
      <c r="E599" s="299">
        <f ca="1">SUMIF($I600:$I$1455,$A599,E600:E$1455)</f>
        <v>0</v>
      </c>
      <c r="F599" s="483" t="str">
        <f ca="1" t="shared" si="114"/>
        <v/>
      </c>
      <c r="G599" s="492" t="str">
        <f ca="1" t="shared" si="115"/>
        <v>否</v>
      </c>
      <c r="H599" s="492" t="str">
        <f t="shared" si="116"/>
        <v>款</v>
      </c>
      <c r="I599" s="492" t="str">
        <f t="shared" si="117"/>
        <v>208</v>
      </c>
    </row>
    <row r="600" s="449" customFormat="1" ht="15.75" hidden="1" spans="1:26">
      <c r="A600" s="306" t="s">
        <v>5503</v>
      </c>
      <c r="B600" s="307" t="s">
        <v>948</v>
      </c>
      <c r="C600" s="302">
        <f>SUMIF(表2.2024年公共财政支出决算表!$A$6:$A$1340,A600,表2.2024年公共财政支出决算表!$E$6:$E$1340)</f>
        <v>0</v>
      </c>
      <c r="D600" s="302">
        <f>ROUND(SUMIF('表10-1.政府预算科目明细表'!$A$3:$A$375,A600,'表10-1.政府预算科目明细表'!$C$3:$C$375)/10000,0)</f>
        <v>0</v>
      </c>
      <c r="E600" s="486">
        <f t="shared" ref="E600:E609" si="118">D600-C600</f>
        <v>0</v>
      </c>
      <c r="F600" s="487" t="str">
        <f t="shared" si="114"/>
        <v/>
      </c>
      <c r="G600" s="488" t="str">
        <f t="shared" si="115"/>
        <v>否</v>
      </c>
      <c r="H600" s="488" t="str">
        <f t="shared" si="116"/>
        <v>项</v>
      </c>
      <c r="I600" s="488" t="str">
        <f t="shared" si="117"/>
        <v>20804</v>
      </c>
      <c r="J600" s="229"/>
      <c r="K600" s="229"/>
      <c r="L600" s="229"/>
      <c r="T600" s="435"/>
      <c r="U600" s="435"/>
      <c r="V600" s="435"/>
      <c r="W600" s="435"/>
      <c r="X600" s="435"/>
      <c r="Y600" s="435"/>
      <c r="Z600" s="435"/>
    </row>
    <row r="601" s="457" customFormat="1" ht="25.5" spans="1:26">
      <c r="A601" s="278" t="s">
        <v>5505</v>
      </c>
      <c r="B601" s="279" t="s">
        <v>950</v>
      </c>
      <c r="C601" s="299">
        <f ca="1">SUMIF($I602:$I$1455,$A601,C602:C$1455)</f>
        <v>21676</v>
      </c>
      <c r="D601" s="299">
        <f>SUMIF($I602:$I$1455,$A601,D602:D$1455)</f>
        <v>24252</v>
      </c>
      <c r="E601" s="299">
        <f ca="1">SUMIF($I602:$I$1455,$A601,E602:E$1455)</f>
        <v>2576</v>
      </c>
      <c r="F601" s="483" t="str">
        <f ca="1" t="shared" si="114"/>
        <v>11.9%</v>
      </c>
      <c r="G601" s="484" t="str">
        <f ca="1" t="shared" si="115"/>
        <v>是</v>
      </c>
      <c r="H601" s="484" t="str">
        <f t="shared" si="116"/>
        <v>款</v>
      </c>
      <c r="I601" s="484" t="str">
        <f t="shared" si="117"/>
        <v>208</v>
      </c>
      <c r="M601" s="489">
        <v>1</v>
      </c>
      <c r="T601" s="437"/>
      <c r="U601" s="437"/>
      <c r="V601" s="437"/>
      <c r="W601" s="437"/>
      <c r="X601" s="437"/>
      <c r="Y601" s="437"/>
      <c r="Z601" s="437"/>
    </row>
    <row r="602" s="229" customFormat="1" ht="25.5" spans="1:26">
      <c r="A602" s="280" t="s">
        <v>5506</v>
      </c>
      <c r="B602" s="281" t="s">
        <v>952</v>
      </c>
      <c r="C602" s="302">
        <f>SUMIF(表2.2024年公共财政支出决算表!$A$6:$A$1340,A602,表2.2024年公共财政支出决算表!$E$6:$E$1340)</f>
        <v>2797</v>
      </c>
      <c r="D602" s="302">
        <f>ROUND(SUMIF('表10-1.政府预算科目明细表'!$A$3:$A$375,A602,'表10-1.政府预算科目明细表'!$C$3:$C$375)/10000,0)</f>
        <v>2836</v>
      </c>
      <c r="E602" s="352">
        <f t="shared" si="118"/>
        <v>39</v>
      </c>
      <c r="F602" s="352" t="str">
        <f t="shared" si="114"/>
        <v>1.4%</v>
      </c>
      <c r="G602" s="485" t="str">
        <f t="shared" si="115"/>
        <v>是</v>
      </c>
      <c r="H602" s="485" t="str">
        <f t="shared" si="116"/>
        <v>项</v>
      </c>
      <c r="I602" s="485" t="str">
        <f t="shared" si="117"/>
        <v>20805</v>
      </c>
      <c r="M602" s="489">
        <v>1</v>
      </c>
      <c r="T602" s="429"/>
      <c r="U602" s="429"/>
      <c r="V602" s="429"/>
      <c r="W602" s="429"/>
      <c r="X602" s="429"/>
      <c r="Y602" s="429"/>
      <c r="Z602" s="429"/>
    </row>
    <row r="603" s="229" customFormat="1" ht="25.5" spans="1:26">
      <c r="A603" s="280" t="s">
        <v>5507</v>
      </c>
      <c r="B603" s="281" t="s">
        <v>954</v>
      </c>
      <c r="C603" s="302">
        <f>SUMIF(表2.2024年公共财政支出决算表!$A$6:$A$1340,A603,表2.2024年公共财政支出决算表!$E$6:$E$1340)</f>
        <v>4514</v>
      </c>
      <c r="D603" s="302">
        <f>ROUND(SUMIF('表10-1.政府预算科目明细表'!$A$3:$A$375,A603,'表10-1.政府预算科目明细表'!$C$3:$C$375)/10000,0)</f>
        <v>4688</v>
      </c>
      <c r="E603" s="352">
        <f t="shared" si="118"/>
        <v>174</v>
      </c>
      <c r="F603" s="352" t="str">
        <f t="shared" si="114"/>
        <v>3.9%</v>
      </c>
      <c r="G603" s="485" t="str">
        <f t="shared" si="115"/>
        <v>是</v>
      </c>
      <c r="H603" s="485" t="str">
        <f t="shared" si="116"/>
        <v>项</v>
      </c>
      <c r="I603" s="485" t="str">
        <f t="shared" si="117"/>
        <v>20805</v>
      </c>
      <c r="M603" s="489">
        <v>1</v>
      </c>
      <c r="T603" s="429"/>
      <c r="U603" s="429"/>
      <c r="V603" s="429"/>
      <c r="W603" s="429"/>
      <c r="X603" s="429"/>
      <c r="Y603" s="429"/>
      <c r="Z603" s="429"/>
    </row>
    <row r="604" s="449" customFormat="1" ht="15.75" hidden="1" spans="1:26">
      <c r="A604" s="306" t="s">
        <v>5508</v>
      </c>
      <c r="B604" s="307" t="s">
        <v>956</v>
      </c>
      <c r="C604" s="302">
        <f>SUMIF(表2.2024年公共财政支出决算表!$A$6:$A$1340,A604,表2.2024年公共财政支出决算表!$E$6:$E$1340)</f>
        <v>0</v>
      </c>
      <c r="D604" s="302">
        <f>ROUND(SUMIF('表10-1.政府预算科目明细表'!$A$3:$A$375,A604,'表10-1.政府预算科目明细表'!$C$3:$C$375)/10000,0)</f>
        <v>0</v>
      </c>
      <c r="E604" s="486">
        <f t="shared" si="118"/>
        <v>0</v>
      </c>
      <c r="F604" s="487" t="str">
        <f t="shared" si="114"/>
        <v/>
      </c>
      <c r="G604" s="488" t="str">
        <f t="shared" ref="G604:G667" si="119">IF(A604&lt;&gt;"",IF(SUM(C604:D604)&lt;&gt;0,"是","否"),"是")</f>
        <v>否</v>
      </c>
      <c r="H604" s="488" t="str">
        <f t="shared" si="116"/>
        <v>项</v>
      </c>
      <c r="I604" s="488" t="str">
        <f t="shared" si="117"/>
        <v>20805</v>
      </c>
      <c r="J604" s="229"/>
      <c r="K604" s="229"/>
      <c r="L604" s="229"/>
      <c r="T604" s="435"/>
      <c r="U604" s="435"/>
      <c r="V604" s="435"/>
      <c r="W604" s="435"/>
      <c r="X604" s="435"/>
      <c r="Y604" s="435"/>
      <c r="Z604" s="435"/>
    </row>
    <row r="605" s="229" customFormat="1" ht="31.5" spans="1:26">
      <c r="A605" s="280" t="s">
        <v>5510</v>
      </c>
      <c r="B605" s="281" t="s">
        <v>958</v>
      </c>
      <c r="C605" s="302">
        <f>SUMIF(表2.2024年公共财政支出决算表!$A$6:$A$1340,A605,表2.2024年公共财政支出决算表!$E$6:$E$1340)</f>
        <v>9838</v>
      </c>
      <c r="D605" s="302">
        <f>ROUND(SUMIF('表10-1.政府预算科目明细表'!$A$3:$A$375,A605,'表10-1.政府预算科目明细表'!$C$3:$C$375)/10000,0)</f>
        <v>10126</v>
      </c>
      <c r="E605" s="352">
        <f t="shared" si="118"/>
        <v>288</v>
      </c>
      <c r="F605" s="352" t="str">
        <f t="shared" si="114"/>
        <v>2.9%</v>
      </c>
      <c r="G605" s="485" t="str">
        <f t="shared" si="119"/>
        <v>是</v>
      </c>
      <c r="H605" s="485" t="str">
        <f t="shared" si="116"/>
        <v>项</v>
      </c>
      <c r="I605" s="485" t="str">
        <f t="shared" si="117"/>
        <v>20805</v>
      </c>
      <c r="M605" s="489">
        <v>1</v>
      </c>
      <c r="T605" s="429"/>
      <c r="U605" s="429"/>
      <c r="V605" s="429"/>
      <c r="W605" s="429"/>
      <c r="X605" s="429"/>
      <c r="Y605" s="429"/>
      <c r="Z605" s="429"/>
    </row>
    <row r="606" s="229" customFormat="1" ht="25.5" spans="1:26">
      <c r="A606" s="280" t="s">
        <v>5511</v>
      </c>
      <c r="B606" s="281" t="s">
        <v>960</v>
      </c>
      <c r="C606" s="302">
        <f>SUMIF(表2.2024年公共财政支出决算表!$A$6:$A$1340,A606,表2.2024年公共财政支出决算表!$E$6:$E$1340)</f>
        <v>925</v>
      </c>
      <c r="D606" s="302">
        <f>ROUND(SUMIF('表10-1.政府预算科目明细表'!$A$3:$A$375,A606,'表10-1.政府预算科目明细表'!$C$3:$C$375)/10000,0)</f>
        <v>3000</v>
      </c>
      <c r="E606" s="352">
        <f t="shared" si="118"/>
        <v>2075</v>
      </c>
      <c r="F606" s="352" t="str">
        <f t="shared" si="114"/>
        <v>224.3%</v>
      </c>
      <c r="G606" s="485" t="str">
        <f t="shared" si="119"/>
        <v>是</v>
      </c>
      <c r="H606" s="485" t="str">
        <f t="shared" si="116"/>
        <v>项</v>
      </c>
      <c r="I606" s="485" t="str">
        <f t="shared" si="117"/>
        <v>20805</v>
      </c>
      <c r="M606" s="489">
        <v>1</v>
      </c>
      <c r="T606" s="429"/>
      <c r="U606" s="429"/>
      <c r="V606" s="429"/>
      <c r="W606" s="429"/>
      <c r="X606" s="429"/>
      <c r="Y606" s="429"/>
      <c r="Z606" s="429"/>
    </row>
    <row r="607" s="229" customFormat="1" ht="31.5" spans="1:26">
      <c r="A607" s="280" t="s">
        <v>5512</v>
      </c>
      <c r="B607" s="281" t="s">
        <v>962</v>
      </c>
      <c r="C607" s="302">
        <f>SUMIF(表2.2024年公共财政支出决算表!$A$6:$A$1340,A607,表2.2024年公共财政支出决算表!$E$6:$E$1340)</f>
        <v>3602</v>
      </c>
      <c r="D607" s="302">
        <f>ROUND(SUMIF('表10-1.政府预算科目明细表'!$A$3:$A$375,A607,'表10-1.政府预算科目明细表'!$C$3:$C$375)/10000,0)</f>
        <v>3602</v>
      </c>
      <c r="E607" s="352">
        <f t="shared" si="118"/>
        <v>0</v>
      </c>
      <c r="F607" s="352" t="str">
        <f t="shared" si="114"/>
        <v>0.0%</v>
      </c>
      <c r="G607" s="485" t="str">
        <f t="shared" si="119"/>
        <v>是</v>
      </c>
      <c r="H607" s="485" t="str">
        <f t="shared" si="116"/>
        <v>项</v>
      </c>
      <c r="I607" s="485" t="str">
        <f t="shared" si="117"/>
        <v>20805</v>
      </c>
      <c r="M607" s="489">
        <v>1</v>
      </c>
      <c r="N607" s="448"/>
      <c r="O607" s="448"/>
      <c r="P607" s="448"/>
      <c r="Q607" s="448"/>
      <c r="R607" s="448"/>
      <c r="S607" s="448"/>
      <c r="T607" s="440"/>
      <c r="U607" s="429"/>
      <c r="V607" s="429"/>
      <c r="W607" s="429"/>
      <c r="X607" s="429"/>
      <c r="Y607" s="429"/>
      <c r="Z607" s="429"/>
    </row>
    <row r="608" s="449" customFormat="1" ht="15.75" hidden="1" spans="1:26">
      <c r="A608" s="306" t="s">
        <v>5513</v>
      </c>
      <c r="B608" s="307" t="s">
        <v>964</v>
      </c>
      <c r="C608" s="302">
        <f>SUMIF(表2.2024年公共财政支出决算表!$A$6:$A$1340,A608,表2.2024年公共财政支出决算表!$E$6:$E$1340)</f>
        <v>0</v>
      </c>
      <c r="D608" s="302">
        <f>ROUND(SUMIF('表10-1.政府预算科目明细表'!$A$3:$A$375,A608,'表10-1.政府预算科目明细表'!$C$3:$C$375)/10000,0)</f>
        <v>0</v>
      </c>
      <c r="E608" s="486">
        <f t="shared" si="118"/>
        <v>0</v>
      </c>
      <c r="F608" s="487" t="str">
        <f t="shared" si="114"/>
        <v/>
      </c>
      <c r="G608" s="488" t="str">
        <f t="shared" si="119"/>
        <v>否</v>
      </c>
      <c r="H608" s="488" t="str">
        <f t="shared" si="116"/>
        <v>项</v>
      </c>
      <c r="I608" s="488" t="str">
        <f t="shared" si="117"/>
        <v>20805</v>
      </c>
      <c r="J608" s="229"/>
      <c r="K608" s="229"/>
      <c r="L608" s="229"/>
      <c r="T608" s="435"/>
      <c r="U608" s="435"/>
      <c r="V608" s="435"/>
      <c r="W608" s="435"/>
      <c r="X608" s="435"/>
      <c r="Y608" s="435"/>
      <c r="Z608" s="435"/>
    </row>
    <row r="609" s="449" customFormat="1" ht="15.75" hidden="1" spans="1:26">
      <c r="A609" s="306" t="s">
        <v>5515</v>
      </c>
      <c r="B609" s="307" t="s">
        <v>966</v>
      </c>
      <c r="C609" s="302">
        <f>SUMIF(表2.2024年公共财政支出决算表!$A$6:$A$1340,A609,表2.2024年公共财政支出决算表!$E$6:$E$1340)</f>
        <v>0</v>
      </c>
      <c r="D609" s="302">
        <f>ROUND(SUMIF('表10-1.政府预算科目明细表'!$A$3:$A$375,A609,'表10-1.政府预算科目明细表'!$C$3:$C$375)/10000,0)</f>
        <v>0</v>
      </c>
      <c r="E609" s="486">
        <f t="shared" si="118"/>
        <v>0</v>
      </c>
      <c r="F609" s="487" t="str">
        <f t="shared" si="114"/>
        <v/>
      </c>
      <c r="G609" s="488" t="str">
        <f t="shared" si="119"/>
        <v>否</v>
      </c>
      <c r="H609" s="488" t="str">
        <f t="shared" si="116"/>
        <v>项</v>
      </c>
      <c r="I609" s="488" t="str">
        <f t="shared" si="117"/>
        <v>20805</v>
      </c>
      <c r="J609" s="229"/>
      <c r="K609" s="229"/>
      <c r="L609" s="229"/>
      <c r="T609" s="435"/>
      <c r="U609" s="435"/>
      <c r="V609" s="435"/>
      <c r="W609" s="435"/>
      <c r="X609" s="435"/>
      <c r="Y609" s="435"/>
      <c r="Z609" s="435"/>
    </row>
    <row r="610" s="439" customFormat="1" ht="25.5" spans="1:13">
      <c r="A610" s="278" t="s">
        <v>5517</v>
      </c>
      <c r="B610" s="279" t="s">
        <v>968</v>
      </c>
      <c r="C610" s="299">
        <f ca="1">SUMIF($I611:$I$1455,$A610,C611:C$1455)</f>
        <v>1</v>
      </c>
      <c r="D610" s="299">
        <f>SUMIF($I611:$I$1455,$A610,D611:D$1455)</f>
        <v>1</v>
      </c>
      <c r="E610" s="299">
        <f ca="1">SUMIF($I611:$I$1455,$A610,E611:E$1455)</f>
        <v>0</v>
      </c>
      <c r="F610" s="483" t="str">
        <f ca="1" t="shared" si="114"/>
        <v>0.0%</v>
      </c>
      <c r="G610" s="484" t="str">
        <f ca="1" t="shared" si="119"/>
        <v>是</v>
      </c>
      <c r="H610" s="484" t="str">
        <f t="shared" si="116"/>
        <v>款</v>
      </c>
      <c r="I610" s="484" t="str">
        <f t="shared" si="117"/>
        <v>208</v>
      </c>
      <c r="M610" s="489">
        <v>1</v>
      </c>
    </row>
    <row r="611" s="74" customFormat="1" ht="25.5" spans="1:20">
      <c r="A611" s="280" t="s">
        <v>5518</v>
      </c>
      <c r="B611" s="281" t="s">
        <v>970</v>
      </c>
      <c r="C611" s="302">
        <f>SUMIF(表2.2024年公共财政支出决算表!$A$6:$A$1340,A611,表2.2024年公共财政支出决算表!$E$6:$E$1340)</f>
        <v>1</v>
      </c>
      <c r="D611" s="302">
        <f>ROUND(SUMIF('表10-1.政府预算科目明细表'!$A$3:$A$375,A611,'表10-1.政府预算科目明细表'!$C$3:$C$375)/10000,0)</f>
        <v>1</v>
      </c>
      <c r="E611" s="352">
        <f t="shared" ref="E611:E613" si="120">D611-C611</f>
        <v>0</v>
      </c>
      <c r="F611" s="352" t="str">
        <f t="shared" si="114"/>
        <v>0.0%</v>
      </c>
      <c r="G611" s="485" t="str">
        <f t="shared" si="119"/>
        <v>是</v>
      </c>
      <c r="H611" s="485" t="str">
        <f t="shared" si="116"/>
        <v>项</v>
      </c>
      <c r="I611" s="485" t="str">
        <f t="shared" si="117"/>
        <v>20806</v>
      </c>
      <c r="J611" s="229"/>
      <c r="K611" s="229"/>
      <c r="L611" s="229"/>
      <c r="M611" s="489">
        <v>1</v>
      </c>
      <c r="T611" s="440"/>
    </row>
    <row r="612" s="449" customFormat="1" ht="15.75" hidden="1" spans="1:26">
      <c r="A612" s="306" t="s">
        <v>5519</v>
      </c>
      <c r="B612" s="307" t="s">
        <v>972</v>
      </c>
      <c r="C612" s="302">
        <f>SUMIF(表2.2024年公共财政支出决算表!$A$6:$A$1340,A612,表2.2024年公共财政支出决算表!$E$6:$E$1340)</f>
        <v>0</v>
      </c>
      <c r="D612" s="302">
        <f>ROUND(SUMIF('表10-1.政府预算科目明细表'!$A$3:$A$375,A612,'表10-1.政府预算科目明细表'!$C$3:$C$375)/10000,0)</f>
        <v>0</v>
      </c>
      <c r="E612" s="486">
        <f t="shared" si="120"/>
        <v>0</v>
      </c>
      <c r="F612" s="487" t="str">
        <f t="shared" si="114"/>
        <v/>
      </c>
      <c r="G612" s="488" t="str">
        <f t="shared" si="119"/>
        <v>否</v>
      </c>
      <c r="H612" s="488" t="str">
        <f t="shared" si="116"/>
        <v>项</v>
      </c>
      <c r="I612" s="488" t="str">
        <f t="shared" si="117"/>
        <v>20806</v>
      </c>
      <c r="J612" s="229"/>
      <c r="K612" s="229"/>
      <c r="L612" s="229"/>
      <c r="T612" s="435"/>
      <c r="U612" s="435"/>
      <c r="V612" s="435"/>
      <c r="W612" s="435"/>
      <c r="X612" s="435"/>
      <c r="Y612" s="435"/>
      <c r="Z612" s="435"/>
    </row>
    <row r="613" s="449" customFormat="1" ht="15.75" hidden="1" spans="1:26">
      <c r="A613" s="306" t="s">
        <v>5521</v>
      </c>
      <c r="B613" s="307" t="s">
        <v>974</v>
      </c>
      <c r="C613" s="302">
        <f>SUMIF(表2.2024年公共财政支出决算表!$A$6:$A$1340,A613,表2.2024年公共财政支出决算表!$E$6:$E$1340)</f>
        <v>0</v>
      </c>
      <c r="D613" s="302">
        <f>ROUND(SUMIF('表10-1.政府预算科目明细表'!$A$3:$A$375,A613,'表10-1.政府预算科目明细表'!$C$3:$C$375)/10000,0)</f>
        <v>0</v>
      </c>
      <c r="E613" s="486">
        <f t="shared" si="120"/>
        <v>0</v>
      </c>
      <c r="F613" s="487" t="str">
        <f t="shared" si="114"/>
        <v/>
      </c>
      <c r="G613" s="488" t="str">
        <f t="shared" si="119"/>
        <v>否</v>
      </c>
      <c r="H613" s="488" t="str">
        <f t="shared" si="116"/>
        <v>项</v>
      </c>
      <c r="I613" s="488" t="str">
        <f t="shared" si="117"/>
        <v>20806</v>
      </c>
      <c r="J613" s="229"/>
      <c r="K613" s="229"/>
      <c r="L613" s="229"/>
      <c r="T613" s="435"/>
      <c r="U613" s="435"/>
      <c r="V613" s="435"/>
      <c r="W613" s="435"/>
      <c r="X613" s="435"/>
      <c r="Y613" s="435"/>
      <c r="Z613" s="435"/>
    </row>
    <row r="614" s="447" customFormat="1" ht="25.5" spans="1:26">
      <c r="A614" s="278" t="s">
        <v>5523</v>
      </c>
      <c r="B614" s="279" t="s">
        <v>976</v>
      </c>
      <c r="C614" s="299">
        <f ca="1">SUMIF($I615:$I$1455,$A614,C615:C$1455)</f>
        <v>2617</v>
      </c>
      <c r="D614" s="299">
        <f>SUMIF($I615:$I$1455,$A614,D615:D$1455)</f>
        <v>3202</v>
      </c>
      <c r="E614" s="299">
        <f ca="1">SUMIF($I615:$I$1455,$A614,E615:E$1455)</f>
        <v>585</v>
      </c>
      <c r="F614" s="483" t="str">
        <f ca="1" t="shared" si="114"/>
        <v>22.4%</v>
      </c>
      <c r="G614" s="484" t="str">
        <f ca="1" t="shared" si="119"/>
        <v>是</v>
      </c>
      <c r="H614" s="484" t="str">
        <f t="shared" si="116"/>
        <v>款</v>
      </c>
      <c r="I614" s="484" t="str">
        <f t="shared" si="117"/>
        <v>208</v>
      </c>
      <c r="M614" s="489">
        <v>1</v>
      </c>
      <c r="T614" s="439"/>
      <c r="U614" s="439"/>
      <c r="V614" s="439"/>
      <c r="W614" s="439"/>
      <c r="X614" s="439"/>
      <c r="Y614" s="439"/>
      <c r="Z614" s="439"/>
    </row>
    <row r="615" s="449" customFormat="1" ht="25.5" spans="1:26">
      <c r="A615" s="306" t="s">
        <v>5524</v>
      </c>
      <c r="B615" s="307" t="s">
        <v>7746</v>
      </c>
      <c r="C615" s="302">
        <f>SUMIF(表2.2024年公共财政支出决算表!$A$6:$A$1340,A615,表2.2024年公共财政支出决算表!$E$6:$E$1340)</f>
        <v>0</v>
      </c>
      <c r="D615" s="302">
        <f>ROUND(SUMIF('表10-1.政府预算科目明细表'!$A$3:$A$375,A615,'表10-1.政府预算科目明细表'!$C$3:$C$375)/10000,0)</f>
        <v>1300</v>
      </c>
      <c r="E615" s="486">
        <f t="shared" ref="E615:E623" si="121">D615-C615</f>
        <v>1300</v>
      </c>
      <c r="F615" s="487" t="str">
        <f t="shared" si="114"/>
        <v/>
      </c>
      <c r="G615" s="488" t="str">
        <f t="shared" si="119"/>
        <v>是</v>
      </c>
      <c r="H615" s="488" t="str">
        <f t="shared" si="116"/>
        <v>项</v>
      </c>
      <c r="I615" s="488" t="str">
        <f t="shared" si="117"/>
        <v>20807</v>
      </c>
      <c r="J615" s="229"/>
      <c r="K615" s="229"/>
      <c r="L615" s="229"/>
      <c r="M615" s="501"/>
      <c r="T615" s="435"/>
      <c r="U615" s="435"/>
      <c r="V615" s="435"/>
      <c r="W615" s="435"/>
      <c r="X615" s="435"/>
      <c r="Y615" s="435"/>
      <c r="Z615" s="435"/>
    </row>
    <row r="616" s="448" customFormat="1" ht="25.5" spans="1:26">
      <c r="A616" s="280" t="s">
        <v>5525</v>
      </c>
      <c r="B616" s="281" t="s">
        <v>980</v>
      </c>
      <c r="C616" s="302">
        <f>SUMIF(表2.2024年公共财政支出决算表!$A$6:$A$1340,A616,表2.2024年公共财政支出决算表!$E$6:$E$1340)</f>
        <v>395</v>
      </c>
      <c r="D616" s="302">
        <f>ROUND(SUMIF('表10-1.政府预算科目明细表'!$A$3:$A$375,A616,'表10-1.政府预算科目明细表'!$C$3:$C$375)/10000,0)</f>
        <v>100</v>
      </c>
      <c r="E616" s="352">
        <f t="shared" si="121"/>
        <v>-295</v>
      </c>
      <c r="F616" s="352" t="str">
        <f t="shared" si="114"/>
        <v>-74.7%</v>
      </c>
      <c r="G616" s="485" t="str">
        <f t="shared" si="119"/>
        <v>是</v>
      </c>
      <c r="H616" s="485" t="str">
        <f t="shared" si="116"/>
        <v>项</v>
      </c>
      <c r="I616" s="485" t="str">
        <f t="shared" si="117"/>
        <v>20807</v>
      </c>
      <c r="J616" s="229"/>
      <c r="K616" s="229"/>
      <c r="L616" s="229"/>
      <c r="M616" s="489">
        <v>1</v>
      </c>
      <c r="T616" s="440"/>
      <c r="U616" s="440"/>
      <c r="V616" s="440"/>
      <c r="W616" s="440"/>
      <c r="X616" s="440"/>
      <c r="Y616" s="440"/>
      <c r="Z616" s="440"/>
    </row>
    <row r="617" s="229" customFormat="1" ht="25.5" spans="1:26">
      <c r="A617" s="280" t="s">
        <v>5526</v>
      </c>
      <c r="B617" s="281" t="s">
        <v>982</v>
      </c>
      <c r="C617" s="302">
        <f>SUMIF(表2.2024年公共财政支出决算表!$A$6:$A$1340,A617,表2.2024年公共财政支出决算表!$E$6:$E$1340)</f>
        <v>738</v>
      </c>
      <c r="D617" s="302">
        <f>ROUND(SUMIF('表10-1.政府预算科目明细表'!$A$3:$A$375,A617,'表10-1.政府预算科目明细表'!$C$3:$C$375)/10000,0)</f>
        <v>554</v>
      </c>
      <c r="E617" s="352">
        <f t="shared" si="121"/>
        <v>-184</v>
      </c>
      <c r="F617" s="352" t="str">
        <f t="shared" si="114"/>
        <v>-24.9%</v>
      </c>
      <c r="G617" s="485" t="str">
        <f t="shared" si="119"/>
        <v>是</v>
      </c>
      <c r="H617" s="485" t="str">
        <f t="shared" si="116"/>
        <v>项</v>
      </c>
      <c r="I617" s="485" t="str">
        <f t="shared" si="117"/>
        <v>20807</v>
      </c>
      <c r="M617" s="489">
        <v>1</v>
      </c>
      <c r="T617" s="429"/>
      <c r="U617" s="429"/>
      <c r="V617" s="429"/>
      <c r="W617" s="429"/>
      <c r="X617" s="429"/>
      <c r="Y617" s="429"/>
      <c r="Z617" s="429"/>
    </row>
    <row r="618" s="229" customFormat="1" ht="25.5" spans="1:26">
      <c r="A618" s="280" t="s">
        <v>5527</v>
      </c>
      <c r="B618" s="281" t="s">
        <v>984</v>
      </c>
      <c r="C618" s="302">
        <f>SUMIF(表2.2024年公共财政支出决算表!$A$6:$A$1340,A618,表2.2024年公共财政支出决算表!$E$6:$E$1340)</f>
        <v>1040</v>
      </c>
      <c r="D618" s="302">
        <f>ROUND(SUMIF('表10-1.政府预算科目明细表'!$A$3:$A$375,A618,'表10-1.政府预算科目明细表'!$C$3:$C$375)/10000,0)</f>
        <v>969</v>
      </c>
      <c r="E618" s="352">
        <f t="shared" si="121"/>
        <v>-71</v>
      </c>
      <c r="F618" s="352" t="str">
        <f t="shared" si="114"/>
        <v>-6.8%</v>
      </c>
      <c r="G618" s="485" t="str">
        <f t="shared" si="119"/>
        <v>是</v>
      </c>
      <c r="H618" s="485" t="str">
        <f t="shared" si="116"/>
        <v>项</v>
      </c>
      <c r="I618" s="485" t="str">
        <f t="shared" si="117"/>
        <v>20807</v>
      </c>
      <c r="M618" s="489">
        <v>1</v>
      </c>
      <c r="T618" s="429"/>
      <c r="U618" s="429"/>
      <c r="V618" s="429"/>
      <c r="W618" s="429"/>
      <c r="X618" s="429"/>
      <c r="Y618" s="429"/>
      <c r="Z618" s="429"/>
    </row>
    <row r="619" s="452" customFormat="1" ht="15.75" hidden="1" spans="1:26">
      <c r="A619" s="306" t="s">
        <v>5528</v>
      </c>
      <c r="B619" s="307" t="s">
        <v>7747</v>
      </c>
      <c r="C619" s="302">
        <f>SUMIF(表2.2024年公共财政支出决算表!$A$6:$A$1340,A619,表2.2024年公共财政支出决算表!$E$6:$E$1340)</f>
        <v>0</v>
      </c>
      <c r="D619" s="302">
        <f>ROUND(SUMIF('表10-1.政府预算科目明细表'!$A$3:$A$375,A619,'表10-1.政府预算科目明细表'!$C$3:$C$375)/10000,0)</f>
        <v>0</v>
      </c>
      <c r="E619" s="486">
        <f t="shared" si="121"/>
        <v>0</v>
      </c>
      <c r="F619" s="487" t="str">
        <f t="shared" si="114"/>
        <v/>
      </c>
      <c r="G619" s="488" t="str">
        <f t="shared" si="119"/>
        <v>否</v>
      </c>
      <c r="H619" s="488" t="str">
        <f t="shared" si="116"/>
        <v>项</v>
      </c>
      <c r="I619" s="488" t="str">
        <f t="shared" si="117"/>
        <v>20807</v>
      </c>
      <c r="J619" s="229"/>
      <c r="K619" s="229"/>
      <c r="L619" s="229"/>
      <c r="T619" s="438"/>
      <c r="U619" s="438"/>
      <c r="V619" s="438"/>
      <c r="W619" s="438"/>
      <c r="X619" s="438"/>
      <c r="Y619" s="438"/>
      <c r="Z619" s="438"/>
    </row>
    <row r="620" s="229" customFormat="1" ht="25.5" spans="1:26">
      <c r="A620" s="280" t="s">
        <v>5529</v>
      </c>
      <c r="B620" s="281" t="s">
        <v>988</v>
      </c>
      <c r="C620" s="302">
        <f>SUMIF(表2.2024年公共财政支出决算表!$A$6:$A$1340,A620,表2.2024年公共财政支出决算表!$E$6:$E$1340)</f>
        <v>224</v>
      </c>
      <c r="D620" s="302">
        <f>ROUND(SUMIF('表10-1.政府预算科目明细表'!$A$3:$A$375,A620,'表10-1.政府预算科目明细表'!$C$3:$C$375)/10000,0)</f>
        <v>259</v>
      </c>
      <c r="E620" s="352">
        <f t="shared" si="121"/>
        <v>35</v>
      </c>
      <c r="F620" s="352" t="str">
        <f t="shared" si="114"/>
        <v>15.6%</v>
      </c>
      <c r="G620" s="485" t="str">
        <f t="shared" si="119"/>
        <v>是</v>
      </c>
      <c r="H620" s="485" t="str">
        <f t="shared" si="116"/>
        <v>项</v>
      </c>
      <c r="I620" s="485" t="str">
        <f t="shared" si="117"/>
        <v>20807</v>
      </c>
      <c r="M620" s="489">
        <v>1</v>
      </c>
      <c r="T620" s="429"/>
      <c r="U620" s="429"/>
      <c r="V620" s="429"/>
      <c r="W620" s="429"/>
      <c r="X620" s="429"/>
      <c r="Y620" s="429"/>
      <c r="Z620" s="429"/>
    </row>
    <row r="621" s="229" customFormat="1" ht="25.5" spans="1:26">
      <c r="A621" s="280" t="s">
        <v>5530</v>
      </c>
      <c r="B621" s="281" t="s">
        <v>990</v>
      </c>
      <c r="C621" s="302">
        <f>SUMIF(表2.2024年公共财政支出决算表!$A$6:$A$1340,A621,表2.2024年公共财政支出决算表!$E$6:$E$1340)</f>
        <v>4</v>
      </c>
      <c r="D621" s="302">
        <f>ROUND(SUMIF('表10-1.政府预算科目明细表'!$A$3:$A$375,A621,'表10-1.政府预算科目明细表'!$C$3:$C$375)/10000,0)</f>
        <v>20</v>
      </c>
      <c r="E621" s="352">
        <f t="shared" si="121"/>
        <v>16</v>
      </c>
      <c r="F621" s="352" t="str">
        <f t="shared" si="114"/>
        <v>400.0%</v>
      </c>
      <c r="G621" s="485" t="str">
        <f t="shared" si="119"/>
        <v>是</v>
      </c>
      <c r="H621" s="485" t="str">
        <f t="shared" si="116"/>
        <v>项</v>
      </c>
      <c r="I621" s="485" t="str">
        <f t="shared" si="117"/>
        <v>20807</v>
      </c>
      <c r="M621" s="489">
        <v>1</v>
      </c>
      <c r="T621" s="429"/>
      <c r="U621" s="429"/>
      <c r="V621" s="429"/>
      <c r="W621" s="429"/>
      <c r="X621" s="429"/>
      <c r="Y621" s="429"/>
      <c r="Z621" s="429"/>
    </row>
    <row r="622" s="449" customFormat="1" ht="15.75" hidden="1" spans="1:26">
      <c r="A622" s="306" t="s">
        <v>5531</v>
      </c>
      <c r="B622" s="307" t="s">
        <v>7748</v>
      </c>
      <c r="C622" s="302">
        <f>SUMIF(表2.2024年公共财政支出决算表!$A$6:$A$1340,A622,表2.2024年公共财政支出决算表!$E$6:$E$1340)</f>
        <v>0</v>
      </c>
      <c r="D622" s="302">
        <f>ROUND(SUMIF('表10-1.政府预算科目明细表'!$A$3:$A$375,A622,'表10-1.政府预算科目明细表'!$C$3:$C$375)/10000,0)</f>
        <v>0</v>
      </c>
      <c r="E622" s="486">
        <f t="shared" si="121"/>
        <v>0</v>
      </c>
      <c r="F622" s="487" t="str">
        <f t="shared" si="114"/>
        <v/>
      </c>
      <c r="G622" s="488" t="str">
        <f t="shared" si="119"/>
        <v>否</v>
      </c>
      <c r="H622" s="488" t="str">
        <f t="shared" si="116"/>
        <v>项</v>
      </c>
      <c r="I622" s="488" t="str">
        <f t="shared" si="117"/>
        <v>20807</v>
      </c>
      <c r="J622" s="229"/>
      <c r="K622" s="229"/>
      <c r="L622" s="229"/>
      <c r="T622" s="435"/>
      <c r="U622" s="435"/>
      <c r="V622" s="435"/>
      <c r="W622" s="435"/>
      <c r="X622" s="435"/>
      <c r="Y622" s="435"/>
      <c r="Z622" s="435"/>
    </row>
    <row r="623" s="448" customFormat="1" ht="25.5" spans="1:26">
      <c r="A623" s="280" t="s">
        <v>5533</v>
      </c>
      <c r="B623" s="281" t="s">
        <v>994</v>
      </c>
      <c r="C623" s="302">
        <f>SUMIF(表2.2024年公共财政支出决算表!$A$6:$A$1340,A623,表2.2024年公共财政支出决算表!$E$6:$E$1340)</f>
        <v>216</v>
      </c>
      <c r="D623" s="302">
        <f>ROUND(SUMIF('表10-1.政府预算科目明细表'!$A$3:$A$375,A623,'表10-1.政府预算科目明细表'!$C$3:$C$375)/10000,0)</f>
        <v>0</v>
      </c>
      <c r="E623" s="352">
        <f t="shared" si="121"/>
        <v>-216</v>
      </c>
      <c r="F623" s="352" t="str">
        <f t="shared" si="114"/>
        <v>-100.0%</v>
      </c>
      <c r="G623" s="485" t="str">
        <f t="shared" si="119"/>
        <v>是</v>
      </c>
      <c r="H623" s="485" t="str">
        <f t="shared" si="116"/>
        <v>项</v>
      </c>
      <c r="I623" s="485" t="str">
        <f t="shared" si="117"/>
        <v>20807</v>
      </c>
      <c r="J623" s="229"/>
      <c r="K623" s="229"/>
      <c r="L623" s="229"/>
      <c r="M623" s="489">
        <v>1</v>
      </c>
      <c r="T623" s="440"/>
      <c r="U623" s="440"/>
      <c r="V623" s="440"/>
      <c r="W623" s="440"/>
      <c r="X623" s="440"/>
      <c r="Y623" s="440"/>
      <c r="Z623" s="440"/>
    </row>
    <row r="624" s="455" customFormat="1" ht="25.5" spans="1:20">
      <c r="A624" s="278" t="s">
        <v>5534</v>
      </c>
      <c r="B624" s="279" t="s">
        <v>996</v>
      </c>
      <c r="C624" s="299">
        <f ca="1">SUMIF($I625:$I$1455,$A624,C625:C$1455)</f>
        <v>4281</v>
      </c>
      <c r="D624" s="299">
        <f>SUMIF($I625:$I$1455,$A624,D625:D$1455)</f>
        <v>4731</v>
      </c>
      <c r="E624" s="299">
        <f ca="1">SUMIF($I625:$I$1455,$A624,E625:E$1455)</f>
        <v>450</v>
      </c>
      <c r="F624" s="483" t="str">
        <f ca="1" t="shared" si="114"/>
        <v>10.5%</v>
      </c>
      <c r="G624" s="484" t="str">
        <f ca="1" t="shared" si="119"/>
        <v>是</v>
      </c>
      <c r="H624" s="484" t="str">
        <f t="shared" si="116"/>
        <v>款</v>
      </c>
      <c r="I624" s="484" t="str">
        <f t="shared" si="117"/>
        <v>208</v>
      </c>
      <c r="M624" s="489">
        <v>1</v>
      </c>
      <c r="T624" s="439"/>
    </row>
    <row r="625" s="229" customFormat="1" ht="25.5" spans="1:26">
      <c r="A625" s="280" t="s">
        <v>5535</v>
      </c>
      <c r="B625" s="281" t="s">
        <v>998</v>
      </c>
      <c r="C625" s="302">
        <f>SUMIF(表2.2024年公共财政支出决算表!$A$6:$A$1340,A625,表2.2024年公共财政支出决算表!$E$6:$E$1340)</f>
        <v>1990</v>
      </c>
      <c r="D625" s="302">
        <f>ROUND(SUMIF('表10-1.政府预算科目明细表'!$A$3:$A$375,A625,'表10-1.政府预算科目明细表'!$C$3:$C$375)/10000,0)</f>
        <v>2143</v>
      </c>
      <c r="E625" s="352">
        <f t="shared" ref="E625:E632" si="122">D625-C625</f>
        <v>153</v>
      </c>
      <c r="F625" s="352" t="str">
        <f t="shared" si="114"/>
        <v>7.7%</v>
      </c>
      <c r="G625" s="485" t="str">
        <f t="shared" si="119"/>
        <v>是</v>
      </c>
      <c r="H625" s="485" t="str">
        <f t="shared" si="116"/>
        <v>项</v>
      </c>
      <c r="I625" s="485" t="str">
        <f t="shared" si="117"/>
        <v>20808</v>
      </c>
      <c r="M625" s="489">
        <v>1</v>
      </c>
      <c r="T625" s="429"/>
      <c r="U625" s="429"/>
      <c r="V625" s="429"/>
      <c r="W625" s="429"/>
      <c r="X625" s="429"/>
      <c r="Y625" s="429"/>
      <c r="Z625" s="429"/>
    </row>
    <row r="626" s="448" customFormat="1" ht="25.5" spans="1:26">
      <c r="A626" s="280" t="s">
        <v>5536</v>
      </c>
      <c r="B626" s="281" t="s">
        <v>1000</v>
      </c>
      <c r="C626" s="302">
        <f>SUMIF(表2.2024年公共财政支出决算表!$A$6:$A$1340,A626,表2.2024年公共财政支出决算表!$E$6:$E$1340)</f>
        <v>115</v>
      </c>
      <c r="D626" s="302">
        <f>ROUND(SUMIF('表10-1.政府预算科目明细表'!$A$3:$A$375,A626,'表10-1.政府预算科目明细表'!$C$3:$C$375)/10000,0)</f>
        <v>70</v>
      </c>
      <c r="E626" s="352">
        <f t="shared" si="122"/>
        <v>-45</v>
      </c>
      <c r="F626" s="352" t="str">
        <f t="shared" si="114"/>
        <v>-39.1%</v>
      </c>
      <c r="G626" s="485" t="str">
        <f t="shared" si="119"/>
        <v>是</v>
      </c>
      <c r="H626" s="485" t="str">
        <f t="shared" si="116"/>
        <v>项</v>
      </c>
      <c r="I626" s="485" t="str">
        <f t="shared" si="117"/>
        <v>20808</v>
      </c>
      <c r="J626" s="229"/>
      <c r="K626" s="229"/>
      <c r="L626" s="229"/>
      <c r="M626" s="489">
        <v>1</v>
      </c>
      <c r="T626" s="440"/>
      <c r="U626" s="440"/>
      <c r="V626" s="440"/>
      <c r="W626" s="440"/>
      <c r="X626" s="440"/>
      <c r="Y626" s="440"/>
      <c r="Z626" s="440"/>
    </row>
    <row r="627" s="429" customFormat="1" ht="25.5" spans="1:13">
      <c r="A627" s="280" t="s">
        <v>5537</v>
      </c>
      <c r="B627" s="281" t="s">
        <v>1002</v>
      </c>
      <c r="C627" s="302">
        <f>SUMIF(表2.2024年公共财政支出决算表!$A$6:$A$1340,A627,表2.2024年公共财政支出决算表!$E$6:$E$1340)</f>
        <v>1820</v>
      </c>
      <c r="D627" s="302">
        <f>ROUND(SUMIF('表10-1.政府预算科目明细表'!$A$3:$A$375,A627,'表10-1.政府预算科目明细表'!$C$3:$C$375)/10000,0)</f>
        <v>496</v>
      </c>
      <c r="E627" s="352">
        <f t="shared" si="122"/>
        <v>-1324</v>
      </c>
      <c r="F627" s="352" t="str">
        <f t="shared" si="114"/>
        <v>-72.7%</v>
      </c>
      <c r="G627" s="485" t="str">
        <f t="shared" si="119"/>
        <v>是</v>
      </c>
      <c r="H627" s="485" t="str">
        <f t="shared" si="116"/>
        <v>项</v>
      </c>
      <c r="I627" s="485" t="str">
        <f t="shared" si="117"/>
        <v>20808</v>
      </c>
      <c r="J627" s="229"/>
      <c r="K627" s="229"/>
      <c r="L627" s="229"/>
      <c r="M627" s="489">
        <v>1</v>
      </c>
    </row>
    <row r="628" s="229" customFormat="1" ht="25.5" spans="1:26">
      <c r="A628" s="280" t="s">
        <v>5538</v>
      </c>
      <c r="B628" s="281" t="s">
        <v>1004</v>
      </c>
      <c r="C628" s="302">
        <f>SUMIF(表2.2024年公共财政支出决算表!$A$6:$A$1340,A628,表2.2024年公共财政支出决算表!$E$6:$E$1340)</f>
        <v>175</v>
      </c>
      <c r="D628" s="302">
        <f>ROUND(SUMIF('表10-1.政府预算科目明细表'!$A$3:$A$375,A628,'表10-1.政府预算科目明细表'!$C$3:$C$375)/10000,0)</f>
        <v>242</v>
      </c>
      <c r="E628" s="352">
        <f t="shared" si="122"/>
        <v>67</v>
      </c>
      <c r="F628" s="352" t="str">
        <f t="shared" si="114"/>
        <v>38.3%</v>
      </c>
      <c r="G628" s="485" t="str">
        <f t="shared" si="119"/>
        <v>是</v>
      </c>
      <c r="H628" s="485" t="str">
        <f t="shared" si="116"/>
        <v>项</v>
      </c>
      <c r="I628" s="485" t="str">
        <f t="shared" si="117"/>
        <v>20808</v>
      </c>
      <c r="M628" s="489">
        <v>1</v>
      </c>
      <c r="T628" s="429"/>
      <c r="U628" s="429"/>
      <c r="V628" s="429"/>
      <c r="W628" s="429"/>
      <c r="X628" s="429"/>
      <c r="Y628" s="429"/>
      <c r="Z628" s="429"/>
    </row>
    <row r="629" s="449" customFormat="1" ht="15.75" hidden="1" spans="1:26">
      <c r="A629" s="306" t="s">
        <v>5539</v>
      </c>
      <c r="B629" s="307" t="s">
        <v>1006</v>
      </c>
      <c r="C629" s="302">
        <f>SUMIF(表2.2024年公共财政支出决算表!$A$6:$A$1340,A629,表2.2024年公共财政支出决算表!$E$6:$E$1340)</f>
        <v>0</v>
      </c>
      <c r="D629" s="302">
        <f>ROUND(SUMIF('表10-1.政府预算科目明细表'!$A$3:$A$375,A629,'表10-1.政府预算科目明细表'!$C$3:$C$375)/10000,0)</f>
        <v>0</v>
      </c>
      <c r="E629" s="486">
        <f t="shared" si="122"/>
        <v>0</v>
      </c>
      <c r="F629" s="487" t="str">
        <f t="shared" si="114"/>
        <v/>
      </c>
      <c r="G629" s="488" t="str">
        <f t="shared" si="119"/>
        <v>否</v>
      </c>
      <c r="H629" s="488" t="str">
        <f t="shared" si="116"/>
        <v>项</v>
      </c>
      <c r="I629" s="488" t="str">
        <f t="shared" si="117"/>
        <v>20808</v>
      </c>
      <c r="J629" s="229"/>
      <c r="K629" s="229"/>
      <c r="L629" s="229"/>
      <c r="T629" s="435"/>
      <c r="U629" s="435"/>
      <c r="V629" s="435"/>
      <c r="W629" s="435"/>
      <c r="X629" s="435"/>
      <c r="Y629" s="435"/>
      <c r="Z629" s="435"/>
    </row>
    <row r="630" s="449" customFormat="1" ht="15.75" hidden="1" spans="1:26">
      <c r="A630" s="306" t="s">
        <v>5541</v>
      </c>
      <c r="B630" s="307" t="s">
        <v>1008</v>
      </c>
      <c r="C630" s="302">
        <f>SUMIF(表2.2024年公共财政支出决算表!$A$6:$A$1340,A630,表2.2024年公共财政支出决算表!$E$6:$E$1340)</f>
        <v>0</v>
      </c>
      <c r="D630" s="302">
        <f>ROUND(SUMIF('表10-1.政府预算科目明细表'!$A$3:$A$375,A630,'表10-1.政府预算科目明细表'!$C$3:$C$375)/10000,0)</f>
        <v>0</v>
      </c>
      <c r="E630" s="486">
        <f t="shared" si="122"/>
        <v>0</v>
      </c>
      <c r="F630" s="487" t="str">
        <f t="shared" si="114"/>
        <v/>
      </c>
      <c r="G630" s="488" t="str">
        <f t="shared" si="119"/>
        <v>否</v>
      </c>
      <c r="H630" s="488" t="str">
        <f t="shared" si="116"/>
        <v>项</v>
      </c>
      <c r="I630" s="488" t="str">
        <f t="shared" si="117"/>
        <v>20808</v>
      </c>
      <c r="J630" s="229"/>
      <c r="K630" s="229"/>
      <c r="L630" s="229"/>
      <c r="T630" s="435"/>
      <c r="U630" s="435"/>
      <c r="V630" s="435"/>
      <c r="W630" s="435"/>
      <c r="X630" s="435"/>
      <c r="Y630" s="435"/>
      <c r="Z630" s="435"/>
    </row>
    <row r="631" s="448" customFormat="1" ht="25.5" spans="1:26">
      <c r="A631" s="280" t="s">
        <v>5543</v>
      </c>
      <c r="B631" s="281" t="s">
        <v>5544</v>
      </c>
      <c r="C631" s="302">
        <f>SUMIF(表2.2024年公共财政支出决算表!$A$6:$A$1340,A631,表2.2024年公共财政支出决算表!$E$6:$E$1340)</f>
        <v>11</v>
      </c>
      <c r="D631" s="302">
        <f>ROUND(SUMIF('表10-1.政府预算科目明细表'!$A$3:$A$375,A631,'表10-1.政府预算科目明细表'!$C$3:$C$375)/10000,0)</f>
        <v>0</v>
      </c>
      <c r="E631" s="352">
        <f t="shared" si="122"/>
        <v>-11</v>
      </c>
      <c r="F631" s="352" t="str">
        <f t="shared" si="114"/>
        <v>-100.0%</v>
      </c>
      <c r="G631" s="485" t="str">
        <f t="shared" si="119"/>
        <v>是</v>
      </c>
      <c r="H631" s="485" t="str">
        <f t="shared" si="116"/>
        <v>项</v>
      </c>
      <c r="I631" s="485" t="str">
        <f t="shared" si="117"/>
        <v>20808</v>
      </c>
      <c r="J631" s="229"/>
      <c r="K631" s="229"/>
      <c r="L631" s="229"/>
      <c r="M631" s="489">
        <v>1</v>
      </c>
      <c r="T631" s="440"/>
      <c r="U631" s="440"/>
      <c r="V631" s="440"/>
      <c r="W631" s="440"/>
      <c r="X631" s="440"/>
      <c r="Y631" s="440"/>
      <c r="Z631" s="440"/>
    </row>
    <row r="632" s="229" customFormat="1" ht="25.5" spans="1:26">
      <c r="A632" s="280" t="s">
        <v>5545</v>
      </c>
      <c r="B632" s="281" t="s">
        <v>1012</v>
      </c>
      <c r="C632" s="302">
        <f>SUMIF(表2.2024年公共财政支出决算表!$A$6:$A$1340,A632,表2.2024年公共财政支出决算表!$E$6:$E$1340)</f>
        <v>170</v>
      </c>
      <c r="D632" s="302">
        <f>ROUND(SUMIF('表10-1.政府预算科目明细表'!$A$3:$A$375,A632,'表10-1.政府预算科目明细表'!$C$3:$C$375)/10000,0)</f>
        <v>1780</v>
      </c>
      <c r="E632" s="352">
        <f t="shared" si="122"/>
        <v>1610</v>
      </c>
      <c r="F632" s="352" t="str">
        <f t="shared" si="114"/>
        <v>947.1%</v>
      </c>
      <c r="G632" s="485" t="str">
        <f t="shared" si="119"/>
        <v>是</v>
      </c>
      <c r="H632" s="485" t="str">
        <f t="shared" si="116"/>
        <v>项</v>
      </c>
      <c r="I632" s="485" t="str">
        <f t="shared" si="117"/>
        <v>20808</v>
      </c>
      <c r="M632" s="489">
        <v>1</v>
      </c>
      <c r="T632" s="429"/>
      <c r="U632" s="429"/>
      <c r="V632" s="429"/>
      <c r="W632" s="429"/>
      <c r="X632" s="429"/>
      <c r="Y632" s="429"/>
      <c r="Z632" s="429"/>
    </row>
    <row r="633" s="447" customFormat="1" ht="25.5" spans="1:26">
      <c r="A633" s="278" t="s">
        <v>5546</v>
      </c>
      <c r="B633" s="279" t="s">
        <v>1014</v>
      </c>
      <c r="C633" s="299">
        <f ca="1">SUMIF($I634:$I$1455,$A633,C634:C$1455)</f>
        <v>246</v>
      </c>
      <c r="D633" s="299">
        <f>SUMIF($I634:$I$1455,$A633,D634:D$1455)</f>
        <v>229</v>
      </c>
      <c r="E633" s="299">
        <f ca="1">SUMIF($I634:$I$1455,$A633,E634:E$1455)</f>
        <v>-17</v>
      </c>
      <c r="F633" s="483" t="str">
        <f ca="1" t="shared" si="114"/>
        <v>-6.9%</v>
      </c>
      <c r="G633" s="484" t="str">
        <f ca="1" t="shared" si="119"/>
        <v>是</v>
      </c>
      <c r="H633" s="484" t="str">
        <f t="shared" si="116"/>
        <v>款</v>
      </c>
      <c r="I633" s="484" t="str">
        <f t="shared" si="117"/>
        <v>208</v>
      </c>
      <c r="M633" s="489">
        <v>1</v>
      </c>
      <c r="T633" s="439"/>
      <c r="U633" s="439"/>
      <c r="V633" s="439"/>
      <c r="W633" s="439"/>
      <c r="X633" s="439"/>
      <c r="Y633" s="439"/>
      <c r="Z633" s="439"/>
    </row>
    <row r="634" s="448" customFormat="1" ht="25.5" spans="1:26">
      <c r="A634" s="280" t="s">
        <v>5547</v>
      </c>
      <c r="B634" s="281" t="s">
        <v>1016</v>
      </c>
      <c r="C634" s="302">
        <f>SUMIF(表2.2024年公共财政支出决算表!$A$6:$A$1340,A634,表2.2024年公共财政支出决算表!$E$6:$E$1340)</f>
        <v>115</v>
      </c>
      <c r="D634" s="302">
        <f>ROUND(SUMIF('表10-1.政府预算科目明细表'!$A$3:$A$375,A634,'表10-1.政府预算科目明细表'!$C$3:$C$375)/10000,0)</f>
        <v>116</v>
      </c>
      <c r="E634" s="352">
        <f t="shared" ref="E634:E639" si="123">D634-C634</f>
        <v>1</v>
      </c>
      <c r="F634" s="352" t="str">
        <f t="shared" si="114"/>
        <v>0.9%</v>
      </c>
      <c r="G634" s="485" t="str">
        <f t="shared" si="119"/>
        <v>是</v>
      </c>
      <c r="H634" s="485" t="str">
        <f t="shared" si="116"/>
        <v>项</v>
      </c>
      <c r="I634" s="485" t="str">
        <f t="shared" si="117"/>
        <v>20809</v>
      </c>
      <c r="J634" s="229"/>
      <c r="K634" s="229"/>
      <c r="L634" s="229"/>
      <c r="M634" s="489">
        <v>1</v>
      </c>
      <c r="T634" s="440"/>
      <c r="U634" s="440"/>
      <c r="V634" s="440"/>
      <c r="W634" s="440"/>
      <c r="X634" s="440"/>
      <c r="Y634" s="440"/>
      <c r="Z634" s="440"/>
    </row>
    <row r="635" s="229" customFormat="1" ht="25.5" spans="1:26">
      <c r="A635" s="280" t="s">
        <v>5548</v>
      </c>
      <c r="B635" s="281" t="s">
        <v>1018</v>
      </c>
      <c r="C635" s="302">
        <f>SUMIF(表2.2024年公共财政支出决算表!$A$6:$A$1340,A635,表2.2024年公共财政支出决算表!$E$6:$E$1340)</f>
        <v>65</v>
      </c>
      <c r="D635" s="302">
        <f>ROUND(SUMIF('表10-1.政府预算科目明细表'!$A$3:$A$375,A635,'表10-1.政府预算科目明细表'!$C$3:$C$375)/10000,0)</f>
        <v>82</v>
      </c>
      <c r="E635" s="352">
        <f t="shared" si="123"/>
        <v>17</v>
      </c>
      <c r="F635" s="352" t="str">
        <f t="shared" si="114"/>
        <v>26.2%</v>
      </c>
      <c r="G635" s="485" t="str">
        <f t="shared" si="119"/>
        <v>是</v>
      </c>
      <c r="H635" s="485" t="str">
        <f t="shared" si="116"/>
        <v>项</v>
      </c>
      <c r="I635" s="485" t="str">
        <f t="shared" si="117"/>
        <v>20809</v>
      </c>
      <c r="M635" s="489">
        <v>1</v>
      </c>
      <c r="T635" s="429"/>
      <c r="U635" s="429"/>
      <c r="V635" s="429"/>
      <c r="W635" s="429"/>
      <c r="X635" s="429"/>
      <c r="Y635" s="429"/>
      <c r="Z635" s="429"/>
    </row>
    <row r="636" s="229" customFormat="1" ht="25.5" spans="1:26">
      <c r="A636" s="280" t="s">
        <v>5549</v>
      </c>
      <c r="B636" s="281" t="s">
        <v>1020</v>
      </c>
      <c r="C636" s="302">
        <f>SUMIF(表2.2024年公共财政支出决算表!$A$6:$A$1340,A636,表2.2024年公共财政支出决算表!$E$6:$E$1340)</f>
        <v>19</v>
      </c>
      <c r="D636" s="302">
        <f>ROUND(SUMIF('表10-1.政府预算科目明细表'!$A$3:$A$375,A636,'表10-1.政府预算科目明细表'!$C$3:$C$375)/10000,0)</f>
        <v>0</v>
      </c>
      <c r="E636" s="352">
        <f t="shared" si="123"/>
        <v>-19</v>
      </c>
      <c r="F636" s="352" t="str">
        <f t="shared" si="114"/>
        <v>-100.0%</v>
      </c>
      <c r="G636" s="485" t="str">
        <f t="shared" si="119"/>
        <v>是</v>
      </c>
      <c r="H636" s="485" t="str">
        <f t="shared" si="116"/>
        <v>项</v>
      </c>
      <c r="I636" s="485" t="str">
        <f t="shared" si="117"/>
        <v>20809</v>
      </c>
      <c r="M636" s="489">
        <v>1</v>
      </c>
      <c r="T636" s="429"/>
      <c r="U636" s="429"/>
      <c r="V636" s="429"/>
      <c r="W636" s="429"/>
      <c r="X636" s="429"/>
      <c r="Y636" s="429"/>
      <c r="Z636" s="429"/>
    </row>
    <row r="637" s="229" customFormat="1" ht="25.5" spans="1:26">
      <c r="A637" s="280" t="s">
        <v>5550</v>
      </c>
      <c r="B637" s="281" t="s">
        <v>1022</v>
      </c>
      <c r="C637" s="302">
        <f>SUMIF(表2.2024年公共财政支出决算表!$A$6:$A$1340,A637,表2.2024年公共财政支出决算表!$E$6:$E$1340)</f>
        <v>20</v>
      </c>
      <c r="D637" s="302">
        <f>ROUND(SUMIF('表10-1.政府预算科目明细表'!$A$3:$A$375,A637,'表10-1.政府预算科目明细表'!$C$3:$C$375)/10000,0)</f>
        <v>0</v>
      </c>
      <c r="E637" s="352">
        <f t="shared" si="123"/>
        <v>-20</v>
      </c>
      <c r="F637" s="352" t="str">
        <f t="shared" si="114"/>
        <v>-100.0%</v>
      </c>
      <c r="G637" s="485" t="str">
        <f t="shared" si="119"/>
        <v>是</v>
      </c>
      <c r="H637" s="485" t="str">
        <f t="shared" si="116"/>
        <v>项</v>
      </c>
      <c r="I637" s="485" t="str">
        <f t="shared" si="117"/>
        <v>20809</v>
      </c>
      <c r="M637" s="489">
        <v>1</v>
      </c>
      <c r="T637" s="429"/>
      <c r="U637" s="429"/>
      <c r="V637" s="429"/>
      <c r="W637" s="429"/>
      <c r="X637" s="429"/>
      <c r="Y637" s="429"/>
      <c r="Z637" s="429"/>
    </row>
    <row r="638" s="229" customFormat="1" ht="25.5" spans="1:26">
      <c r="A638" s="280" t="s">
        <v>5551</v>
      </c>
      <c r="B638" s="281" t="s">
        <v>1024</v>
      </c>
      <c r="C638" s="302">
        <f>SUMIF(表2.2024年公共财政支出决算表!$A$6:$A$1340,A638,表2.2024年公共财政支出决算表!$E$6:$E$1340)</f>
        <v>27</v>
      </c>
      <c r="D638" s="302">
        <f>ROUND(SUMIF('表10-1.政府预算科目明细表'!$A$3:$A$375,A638,'表10-1.政府预算科目明细表'!$C$3:$C$375)/10000,0)</f>
        <v>31</v>
      </c>
      <c r="E638" s="352">
        <f t="shared" si="123"/>
        <v>4</v>
      </c>
      <c r="F638" s="352" t="str">
        <f t="shared" si="114"/>
        <v>14.8%</v>
      </c>
      <c r="G638" s="485" t="str">
        <f t="shared" si="119"/>
        <v>是</v>
      </c>
      <c r="H638" s="485" t="str">
        <f t="shared" si="116"/>
        <v>项</v>
      </c>
      <c r="I638" s="485" t="str">
        <f t="shared" si="117"/>
        <v>20809</v>
      </c>
      <c r="M638" s="489">
        <v>1</v>
      </c>
      <c r="T638" s="429"/>
      <c r="U638" s="429"/>
      <c r="V638" s="429"/>
      <c r="W638" s="429"/>
      <c r="X638" s="429"/>
      <c r="Y638" s="429"/>
      <c r="Z638" s="429"/>
    </row>
    <row r="639" s="449" customFormat="1" ht="15.75" hidden="1" spans="1:26">
      <c r="A639" s="306" t="s">
        <v>5552</v>
      </c>
      <c r="B639" s="307" t="s">
        <v>1026</v>
      </c>
      <c r="C639" s="302">
        <f>SUMIF(表2.2024年公共财政支出决算表!$A$6:$A$1340,A639,表2.2024年公共财政支出决算表!$E$6:$E$1340)</f>
        <v>0</v>
      </c>
      <c r="D639" s="302">
        <f>ROUND(SUMIF('表10-1.政府预算科目明细表'!$A$3:$A$375,A639,'表10-1.政府预算科目明细表'!$C$3:$C$375)/10000,0)</f>
        <v>0</v>
      </c>
      <c r="E639" s="486">
        <f t="shared" si="123"/>
        <v>0</v>
      </c>
      <c r="F639" s="487" t="str">
        <f t="shared" si="114"/>
        <v/>
      </c>
      <c r="G639" s="488" t="str">
        <f t="shared" si="119"/>
        <v>否</v>
      </c>
      <c r="H639" s="488" t="str">
        <f t="shared" si="116"/>
        <v>项</v>
      </c>
      <c r="I639" s="488" t="str">
        <f t="shared" si="117"/>
        <v>20809</v>
      </c>
      <c r="J639" s="229"/>
      <c r="K639" s="229"/>
      <c r="L639" s="229"/>
      <c r="T639" s="435"/>
      <c r="U639" s="435"/>
      <c r="V639" s="435"/>
      <c r="W639" s="435"/>
      <c r="X639" s="435"/>
      <c r="Y639" s="435"/>
      <c r="Z639" s="435"/>
    </row>
    <row r="640" s="457" customFormat="1" ht="25.5" spans="1:26">
      <c r="A640" s="278" t="s">
        <v>5554</v>
      </c>
      <c r="B640" s="279" t="s">
        <v>1028</v>
      </c>
      <c r="C640" s="299">
        <f ca="1">SUMIF($I641:$I$1455,$A640,C641:C$1455)</f>
        <v>3467</v>
      </c>
      <c r="D640" s="299">
        <f>SUMIF($I641:$I$1455,$A640,D641:D$1455)</f>
        <v>1218</v>
      </c>
      <c r="E640" s="299">
        <f ca="1">SUMIF($I641:$I$1455,$A640,E641:E$1455)</f>
        <v>-2249</v>
      </c>
      <c r="F640" s="483" t="str">
        <f ca="1" t="shared" si="114"/>
        <v>-64.9%</v>
      </c>
      <c r="G640" s="484" t="str">
        <f ca="1" t="shared" si="119"/>
        <v>是</v>
      </c>
      <c r="H640" s="484" t="str">
        <f t="shared" si="116"/>
        <v>款</v>
      </c>
      <c r="I640" s="484" t="str">
        <f t="shared" si="117"/>
        <v>208</v>
      </c>
      <c r="M640" s="489">
        <v>1</v>
      </c>
      <c r="T640" s="437"/>
      <c r="U640" s="437"/>
      <c r="V640" s="437"/>
      <c r="W640" s="437"/>
      <c r="X640" s="437"/>
      <c r="Y640" s="437"/>
      <c r="Z640" s="437"/>
    </row>
    <row r="641" s="229" customFormat="1" ht="25.5" spans="1:26">
      <c r="A641" s="280" t="s">
        <v>5555</v>
      </c>
      <c r="B641" s="281" t="s">
        <v>1030</v>
      </c>
      <c r="C641" s="302">
        <f>SUMIF(表2.2024年公共财政支出决算表!$A$6:$A$1340,A641,表2.2024年公共财政支出决算表!$E$6:$E$1340)</f>
        <v>97</v>
      </c>
      <c r="D641" s="302">
        <f>ROUND(SUMIF('表10-1.政府预算科目明细表'!$A$3:$A$375,A641,'表10-1.政府预算科目明细表'!$C$3:$C$375)/10000,0)</f>
        <v>110</v>
      </c>
      <c r="E641" s="352">
        <f t="shared" ref="E641:E647" si="124">D641-C641</f>
        <v>13</v>
      </c>
      <c r="F641" s="352" t="str">
        <f t="shared" si="114"/>
        <v>13.4%</v>
      </c>
      <c r="G641" s="485" t="str">
        <f t="shared" si="119"/>
        <v>是</v>
      </c>
      <c r="H641" s="485" t="str">
        <f t="shared" si="116"/>
        <v>项</v>
      </c>
      <c r="I641" s="485" t="str">
        <f t="shared" si="117"/>
        <v>20810</v>
      </c>
      <c r="M641" s="489">
        <v>1</v>
      </c>
      <c r="T641" s="429"/>
      <c r="U641" s="429"/>
      <c r="V641" s="429"/>
      <c r="W641" s="429"/>
      <c r="X641" s="429"/>
      <c r="Y641" s="429"/>
      <c r="Z641" s="429"/>
    </row>
    <row r="642" s="429" customFormat="1" ht="25.5" spans="1:13">
      <c r="A642" s="280" t="s">
        <v>5556</v>
      </c>
      <c r="B642" s="281" t="s">
        <v>1032</v>
      </c>
      <c r="C642" s="302">
        <f>SUMIF(表2.2024年公共财政支出决算表!$A$6:$A$1340,A642,表2.2024年公共财政支出决算表!$E$6:$E$1340)</f>
        <v>463</v>
      </c>
      <c r="D642" s="302">
        <f>ROUND(SUMIF('表10-1.政府预算科目明细表'!$A$3:$A$375,A642,'表10-1.政府预算科目明细表'!$C$3:$C$375)/10000,0)</f>
        <v>498</v>
      </c>
      <c r="E642" s="352">
        <f t="shared" si="124"/>
        <v>35</v>
      </c>
      <c r="F642" s="352" t="str">
        <f t="shared" si="114"/>
        <v>7.6%</v>
      </c>
      <c r="G642" s="485" t="str">
        <f t="shared" si="119"/>
        <v>是</v>
      </c>
      <c r="H642" s="485" t="str">
        <f t="shared" si="116"/>
        <v>项</v>
      </c>
      <c r="I642" s="485" t="str">
        <f t="shared" si="117"/>
        <v>20810</v>
      </c>
      <c r="J642" s="229"/>
      <c r="K642" s="229"/>
      <c r="L642" s="229"/>
      <c r="M642" s="489">
        <v>1</v>
      </c>
    </row>
    <row r="643" s="452" customFormat="1" ht="15.75" hidden="1" spans="1:26">
      <c r="A643" s="306" t="s">
        <v>5557</v>
      </c>
      <c r="B643" s="307" t="s">
        <v>1034</v>
      </c>
      <c r="C643" s="302">
        <f>SUMIF(表2.2024年公共财政支出决算表!$A$6:$A$1340,A643,表2.2024年公共财政支出决算表!$E$6:$E$1340)</f>
        <v>0</v>
      </c>
      <c r="D643" s="302">
        <f>ROUND(SUMIF('表10-1.政府预算科目明细表'!$A$3:$A$375,A643,'表10-1.政府预算科目明细表'!$C$3:$C$375)/10000,0)</f>
        <v>0</v>
      </c>
      <c r="E643" s="486">
        <f t="shared" si="124"/>
        <v>0</v>
      </c>
      <c r="F643" s="487" t="str">
        <f t="shared" si="114"/>
        <v/>
      </c>
      <c r="G643" s="488" t="str">
        <f t="shared" si="119"/>
        <v>否</v>
      </c>
      <c r="H643" s="488" t="str">
        <f t="shared" si="116"/>
        <v>项</v>
      </c>
      <c r="I643" s="488" t="str">
        <f t="shared" si="117"/>
        <v>20810</v>
      </c>
      <c r="J643" s="229"/>
      <c r="K643" s="229"/>
      <c r="L643" s="229"/>
      <c r="T643" s="438"/>
      <c r="U643" s="438"/>
      <c r="V643" s="438"/>
      <c r="W643" s="438"/>
      <c r="X643" s="438"/>
      <c r="Y643" s="438"/>
      <c r="Z643" s="438"/>
    </row>
    <row r="644" s="229" customFormat="1" ht="25.5" spans="1:26">
      <c r="A644" s="280" t="s">
        <v>5559</v>
      </c>
      <c r="B644" s="281" t="s">
        <v>1036</v>
      </c>
      <c r="C644" s="302">
        <f>SUMIF(表2.2024年公共财政支出决算表!$A$6:$A$1340,A644,表2.2024年公共财政支出决算表!$E$6:$E$1340)</f>
        <v>755</v>
      </c>
      <c r="D644" s="302">
        <f>ROUND(SUMIF('表10-1.政府预算科目明细表'!$A$3:$A$375,A644,'表10-1.政府预算科目明细表'!$C$3:$C$375)/10000,0)</f>
        <v>610</v>
      </c>
      <c r="E644" s="352">
        <f t="shared" si="124"/>
        <v>-145</v>
      </c>
      <c r="F644" s="352" t="str">
        <f t="shared" si="114"/>
        <v>-19.2%</v>
      </c>
      <c r="G644" s="485" t="str">
        <f t="shared" si="119"/>
        <v>是</v>
      </c>
      <c r="H644" s="485" t="str">
        <f t="shared" si="116"/>
        <v>项</v>
      </c>
      <c r="I644" s="485" t="str">
        <f t="shared" si="117"/>
        <v>20810</v>
      </c>
      <c r="M644" s="489">
        <v>1</v>
      </c>
      <c r="T644" s="429"/>
      <c r="U644" s="429"/>
      <c r="V644" s="429"/>
      <c r="W644" s="429"/>
      <c r="X644" s="429"/>
      <c r="Y644" s="429"/>
      <c r="Z644" s="429"/>
    </row>
    <row r="645" s="452" customFormat="1" ht="15.75" hidden="1" spans="1:26">
      <c r="A645" s="306" t="s">
        <v>5560</v>
      </c>
      <c r="B645" s="307" t="s">
        <v>1038</v>
      </c>
      <c r="C645" s="302">
        <f>SUMIF(表2.2024年公共财政支出决算表!$A$6:$A$1340,A645,表2.2024年公共财政支出决算表!$E$6:$E$1340)</f>
        <v>0</v>
      </c>
      <c r="D645" s="302">
        <f>ROUND(SUMIF('表10-1.政府预算科目明细表'!$A$3:$A$375,A645,'表10-1.政府预算科目明细表'!$C$3:$C$375)/10000,0)</f>
        <v>0</v>
      </c>
      <c r="E645" s="486">
        <f t="shared" si="124"/>
        <v>0</v>
      </c>
      <c r="F645" s="487" t="str">
        <f t="shared" si="114"/>
        <v/>
      </c>
      <c r="G645" s="488" t="str">
        <f t="shared" si="119"/>
        <v>否</v>
      </c>
      <c r="H645" s="488" t="str">
        <f t="shared" si="116"/>
        <v>项</v>
      </c>
      <c r="I645" s="488" t="str">
        <f t="shared" si="117"/>
        <v>20810</v>
      </c>
      <c r="J645" s="229"/>
      <c r="K645" s="229"/>
      <c r="L645" s="229"/>
      <c r="T645" s="438"/>
      <c r="U645" s="438"/>
      <c r="V645" s="438"/>
      <c r="W645" s="438"/>
      <c r="X645" s="438"/>
      <c r="Y645" s="438"/>
      <c r="Z645" s="438"/>
    </row>
    <row r="646" s="229" customFormat="1" ht="25.5" spans="1:26">
      <c r="A646" s="280" t="s">
        <v>5562</v>
      </c>
      <c r="B646" s="281" t="s">
        <v>1040</v>
      </c>
      <c r="C646" s="302">
        <f>SUMIF(表2.2024年公共财政支出决算表!$A$6:$A$1340,A646,表2.2024年公共财政支出决算表!$E$6:$E$1340)</f>
        <v>2152</v>
      </c>
      <c r="D646" s="302">
        <f>ROUND(SUMIF('表10-1.政府预算科目明细表'!$A$3:$A$375,A646,'表10-1.政府预算科目明细表'!$C$3:$C$375)/10000,0)</f>
        <v>0</v>
      </c>
      <c r="E646" s="352">
        <f t="shared" si="124"/>
        <v>-2152</v>
      </c>
      <c r="F646" s="352" t="str">
        <f t="shared" si="114"/>
        <v>-100.0%</v>
      </c>
      <c r="G646" s="485" t="str">
        <f t="shared" si="119"/>
        <v>是</v>
      </c>
      <c r="H646" s="485" t="str">
        <f t="shared" si="116"/>
        <v>项</v>
      </c>
      <c r="I646" s="485" t="str">
        <f t="shared" si="117"/>
        <v>20810</v>
      </c>
      <c r="M646" s="489">
        <v>1</v>
      </c>
      <c r="T646" s="429"/>
      <c r="U646" s="429"/>
      <c r="V646" s="429"/>
      <c r="W646" s="429"/>
      <c r="X646" s="429"/>
      <c r="Y646" s="429"/>
      <c r="Z646" s="429"/>
    </row>
    <row r="647" s="449" customFormat="1" ht="15.75" hidden="1" spans="1:26">
      <c r="A647" s="306" t="s">
        <v>5563</v>
      </c>
      <c r="B647" s="307" t="s">
        <v>1041</v>
      </c>
      <c r="C647" s="302">
        <f>SUMIF(表2.2024年公共财政支出决算表!$A$6:$A$1340,A647,表2.2024年公共财政支出决算表!$E$6:$E$1340)</f>
        <v>0</v>
      </c>
      <c r="D647" s="302">
        <f>ROUND(SUMIF('表10-1.政府预算科目明细表'!$A$3:$A$375,A647,'表10-1.政府预算科目明细表'!$C$3:$C$375)/10000,0)</f>
        <v>0</v>
      </c>
      <c r="E647" s="486">
        <f t="shared" si="124"/>
        <v>0</v>
      </c>
      <c r="F647" s="487" t="str">
        <f t="shared" si="114"/>
        <v/>
      </c>
      <c r="G647" s="488" t="str">
        <f t="shared" si="119"/>
        <v>否</v>
      </c>
      <c r="H647" s="488" t="str">
        <f t="shared" si="116"/>
        <v>项</v>
      </c>
      <c r="I647" s="488" t="str">
        <f t="shared" si="117"/>
        <v>20810</v>
      </c>
      <c r="J647" s="229"/>
      <c r="K647" s="229"/>
      <c r="L647" s="229"/>
      <c r="T647" s="435"/>
      <c r="U647" s="435"/>
      <c r="V647" s="435"/>
      <c r="W647" s="435"/>
      <c r="X647" s="435"/>
      <c r="Y647" s="435"/>
      <c r="Z647" s="435"/>
    </row>
    <row r="648" s="457" customFormat="1" ht="25.5" spans="1:26">
      <c r="A648" s="278" t="s">
        <v>5565</v>
      </c>
      <c r="B648" s="279" t="s">
        <v>1042</v>
      </c>
      <c r="C648" s="299">
        <f ca="1">SUMIF($I649:$I$1455,$A648,C649:C$1455)</f>
        <v>1393</v>
      </c>
      <c r="D648" s="299">
        <f>SUMIF($I649:$I$1455,$A648,D649:D$1455)</f>
        <v>1172</v>
      </c>
      <c r="E648" s="299">
        <f ca="1">SUMIF($I649:$I$1455,$A648,E649:E$1455)</f>
        <v>-221</v>
      </c>
      <c r="F648" s="483" t="str">
        <f ca="1" t="shared" si="114"/>
        <v>-15.9%</v>
      </c>
      <c r="G648" s="484" t="str">
        <f ca="1" t="shared" si="119"/>
        <v>是</v>
      </c>
      <c r="H648" s="484" t="str">
        <f t="shared" si="116"/>
        <v>款</v>
      </c>
      <c r="I648" s="484" t="str">
        <f t="shared" si="117"/>
        <v>208</v>
      </c>
      <c r="M648" s="489">
        <v>1</v>
      </c>
      <c r="T648" s="437"/>
      <c r="U648" s="437"/>
      <c r="V648" s="437"/>
      <c r="W648" s="437"/>
      <c r="X648" s="437"/>
      <c r="Y648" s="437"/>
      <c r="Z648" s="437"/>
    </row>
    <row r="649" s="229" customFormat="1" ht="25.5" spans="1:26">
      <c r="A649" s="280" t="s">
        <v>5566</v>
      </c>
      <c r="B649" s="281" t="s">
        <v>12</v>
      </c>
      <c r="C649" s="302">
        <f>SUMIF(表2.2024年公共财政支出决算表!$A$6:$A$1340,A649,表2.2024年公共财政支出决算表!$E$6:$E$1340)</f>
        <v>95</v>
      </c>
      <c r="D649" s="302">
        <f>ROUND(SUMIF('表10-1.政府预算科目明细表'!$A$3:$A$375,A649,'表10-1.政府预算科目明细表'!$C$3:$C$375)/10000,0)</f>
        <v>98</v>
      </c>
      <c r="E649" s="352">
        <f t="shared" ref="E649:E656" si="125">D649-C649</f>
        <v>3</v>
      </c>
      <c r="F649" s="352" t="str">
        <f t="shared" si="114"/>
        <v>3.2%</v>
      </c>
      <c r="G649" s="485" t="str">
        <f t="shared" si="119"/>
        <v>是</v>
      </c>
      <c r="H649" s="485" t="str">
        <f t="shared" si="116"/>
        <v>项</v>
      </c>
      <c r="I649" s="485" t="str">
        <f t="shared" si="117"/>
        <v>20811</v>
      </c>
      <c r="M649" s="489">
        <v>1</v>
      </c>
      <c r="T649" s="429"/>
      <c r="U649" s="429"/>
      <c r="V649" s="429"/>
      <c r="W649" s="429"/>
      <c r="X649" s="429"/>
      <c r="Y649" s="429"/>
      <c r="Z649" s="429"/>
    </row>
    <row r="650" s="229" customFormat="1" ht="25.5" spans="1:26">
      <c r="A650" s="280" t="s">
        <v>5567</v>
      </c>
      <c r="B650" s="281" t="s">
        <v>14</v>
      </c>
      <c r="C650" s="302">
        <f>SUMIF(表2.2024年公共财政支出决算表!$A$6:$A$1340,A650,表2.2024年公共财政支出决算表!$E$6:$E$1340)</f>
        <v>6</v>
      </c>
      <c r="D650" s="302">
        <f>ROUND(SUMIF('表10-1.政府预算科目明细表'!$A$3:$A$375,A650,'表10-1.政府预算科目明细表'!$C$3:$C$375)/10000,0)</f>
        <v>25</v>
      </c>
      <c r="E650" s="352">
        <f t="shared" si="125"/>
        <v>19</v>
      </c>
      <c r="F650" s="352" t="str">
        <f t="shared" si="114"/>
        <v>316.7%</v>
      </c>
      <c r="G650" s="485" t="str">
        <f t="shared" si="119"/>
        <v>是</v>
      </c>
      <c r="H650" s="485" t="str">
        <f t="shared" si="116"/>
        <v>项</v>
      </c>
      <c r="I650" s="485" t="str">
        <f t="shared" si="117"/>
        <v>20811</v>
      </c>
      <c r="M650" s="489">
        <v>1</v>
      </c>
      <c r="T650" s="429"/>
      <c r="U650" s="429"/>
      <c r="V650" s="429"/>
      <c r="W650" s="429"/>
      <c r="X650" s="429"/>
      <c r="Y650" s="429"/>
      <c r="Z650" s="429"/>
    </row>
    <row r="651" s="438" customFormat="1" ht="15.75" hidden="1" spans="1:19">
      <c r="A651" s="306" t="s">
        <v>5568</v>
      </c>
      <c r="B651" s="307" t="s">
        <v>16</v>
      </c>
      <c r="C651" s="302">
        <f>SUMIF(表2.2024年公共财政支出决算表!$A$6:$A$1340,A651,表2.2024年公共财政支出决算表!$E$6:$E$1340)</f>
        <v>0</v>
      </c>
      <c r="D651" s="302">
        <f>ROUND(SUMIF('表10-1.政府预算科目明细表'!$A$3:$A$375,A651,'表10-1.政府预算科目明细表'!$C$3:$C$375)/10000,0)</f>
        <v>0</v>
      </c>
      <c r="E651" s="486">
        <f t="shared" si="125"/>
        <v>0</v>
      </c>
      <c r="F651" s="487" t="str">
        <f t="shared" si="114"/>
        <v/>
      </c>
      <c r="G651" s="488" t="str">
        <f t="shared" si="119"/>
        <v>否</v>
      </c>
      <c r="H651" s="488" t="str">
        <f t="shared" si="116"/>
        <v>项</v>
      </c>
      <c r="I651" s="488" t="str">
        <f t="shared" si="117"/>
        <v>20811</v>
      </c>
      <c r="J651" s="229"/>
      <c r="K651" s="229"/>
      <c r="L651" s="229"/>
      <c r="M651" s="452"/>
      <c r="N651" s="452"/>
      <c r="O651" s="452"/>
      <c r="P651" s="452"/>
      <c r="Q651" s="452"/>
      <c r="R651" s="452"/>
      <c r="S651" s="452"/>
    </row>
    <row r="652" s="229" customFormat="1" ht="25.5" spans="1:26">
      <c r="A652" s="280" t="s">
        <v>5569</v>
      </c>
      <c r="B652" s="281" t="s">
        <v>1046</v>
      </c>
      <c r="C652" s="302">
        <f>SUMIF(表2.2024年公共财政支出决算表!$A$6:$A$1340,A652,表2.2024年公共财政支出决算表!$E$6:$E$1340)</f>
        <v>31</v>
      </c>
      <c r="D652" s="302">
        <f>ROUND(SUMIF('表10-1.政府预算科目明细表'!$A$3:$A$375,A652,'表10-1.政府预算科目明细表'!$C$3:$C$375)/10000,0)</f>
        <v>53</v>
      </c>
      <c r="E652" s="352">
        <f t="shared" si="125"/>
        <v>22</v>
      </c>
      <c r="F652" s="352" t="str">
        <f t="shared" si="114"/>
        <v>71.0%</v>
      </c>
      <c r="G652" s="485" t="str">
        <f t="shared" si="119"/>
        <v>是</v>
      </c>
      <c r="H652" s="485" t="str">
        <f t="shared" si="116"/>
        <v>项</v>
      </c>
      <c r="I652" s="485" t="str">
        <f t="shared" si="117"/>
        <v>20811</v>
      </c>
      <c r="M652" s="489">
        <v>1</v>
      </c>
      <c r="T652" s="429"/>
      <c r="U652" s="429"/>
      <c r="V652" s="429"/>
      <c r="W652" s="429"/>
      <c r="X652" s="429"/>
      <c r="Y652" s="429"/>
      <c r="Z652" s="429"/>
    </row>
    <row r="653" s="229" customFormat="1" ht="25.5" spans="1:13">
      <c r="A653" s="280" t="s">
        <v>5570</v>
      </c>
      <c r="B653" s="281" t="s">
        <v>1048</v>
      </c>
      <c r="C653" s="302">
        <f>SUMIF(表2.2024年公共财政支出决算表!$A$6:$A$1340,A653,表2.2024年公共财政支出决算表!$E$6:$E$1340)</f>
        <v>329</v>
      </c>
      <c r="D653" s="302">
        <f>ROUND(SUMIF('表10-1.政府预算科目明细表'!$A$3:$A$375,A653,'表10-1.政府预算科目明细表'!$C$3:$C$375)/10000,0)</f>
        <v>0</v>
      </c>
      <c r="E653" s="352">
        <f t="shared" si="125"/>
        <v>-329</v>
      </c>
      <c r="F653" s="352" t="str">
        <f t="shared" si="114"/>
        <v>-100.0%</v>
      </c>
      <c r="G653" s="485" t="str">
        <f t="shared" si="119"/>
        <v>是</v>
      </c>
      <c r="H653" s="485" t="str">
        <f t="shared" si="116"/>
        <v>项</v>
      </c>
      <c r="I653" s="485" t="str">
        <f t="shared" si="117"/>
        <v>20811</v>
      </c>
      <c r="M653" s="489">
        <v>1</v>
      </c>
    </row>
    <row r="654" s="452" customFormat="1" ht="15.75" hidden="1" spans="1:26">
      <c r="A654" s="306" t="s">
        <v>5571</v>
      </c>
      <c r="B654" s="307" t="s">
        <v>1050</v>
      </c>
      <c r="C654" s="302">
        <f>SUMIF(表2.2024年公共财政支出决算表!$A$6:$A$1340,A654,表2.2024年公共财政支出决算表!$E$6:$E$1340)</f>
        <v>0</v>
      </c>
      <c r="D654" s="302">
        <f>ROUND(SUMIF('表10-1.政府预算科目明细表'!$A$3:$A$375,A654,'表10-1.政府预算科目明细表'!$C$3:$C$375)/10000,0)</f>
        <v>0</v>
      </c>
      <c r="E654" s="486">
        <f t="shared" si="125"/>
        <v>0</v>
      </c>
      <c r="F654" s="487" t="str">
        <f t="shared" si="114"/>
        <v/>
      </c>
      <c r="G654" s="488" t="str">
        <f t="shared" si="119"/>
        <v>否</v>
      </c>
      <c r="H654" s="488" t="str">
        <f t="shared" si="116"/>
        <v>项</v>
      </c>
      <c r="I654" s="488" t="str">
        <f t="shared" si="117"/>
        <v>20811</v>
      </c>
      <c r="J654" s="229"/>
      <c r="K654" s="229"/>
      <c r="L654" s="229"/>
      <c r="T654" s="438"/>
      <c r="U654" s="438"/>
      <c r="V654" s="438"/>
      <c r="W654" s="438"/>
      <c r="X654" s="438"/>
      <c r="Y654" s="438"/>
      <c r="Z654" s="438"/>
    </row>
    <row r="655" s="429" customFormat="1" ht="25.5" spans="1:13">
      <c r="A655" s="280" t="s">
        <v>5572</v>
      </c>
      <c r="B655" s="281" t="s">
        <v>1052</v>
      </c>
      <c r="C655" s="302">
        <f>SUMIF(表2.2024年公共财政支出决算表!$A$6:$A$1340,A655,表2.2024年公共财政支出决算表!$E$6:$E$1340)</f>
        <v>932</v>
      </c>
      <c r="D655" s="302">
        <f>ROUND(SUMIF('表10-1.政府预算科目明细表'!$A$3:$A$375,A655,'表10-1.政府预算科目明细表'!$C$3:$C$375)/10000,0)</f>
        <v>996</v>
      </c>
      <c r="E655" s="352">
        <f t="shared" si="125"/>
        <v>64</v>
      </c>
      <c r="F655" s="352" t="str">
        <f t="shared" ref="F655:F718" si="126">IFERROR(TEXT(E655/C655,"0.0%"),"")</f>
        <v>6.9%</v>
      </c>
      <c r="G655" s="485" t="str">
        <f t="shared" si="119"/>
        <v>是</v>
      </c>
      <c r="H655" s="485" t="str">
        <f t="shared" ref="H655:H718" si="127">IF(LEN(A655)=3,"类",IF(LEN(A655)=5,"款","项"))</f>
        <v>项</v>
      </c>
      <c r="I655" s="485" t="str">
        <f t="shared" si="117"/>
        <v>20811</v>
      </c>
      <c r="J655" s="229"/>
      <c r="K655" s="229"/>
      <c r="L655" s="229"/>
      <c r="M655" s="489">
        <v>1</v>
      </c>
    </row>
    <row r="656" s="449" customFormat="1" ht="15.75" hidden="1" spans="1:26">
      <c r="A656" s="306" t="s">
        <v>5573</v>
      </c>
      <c r="B656" s="307" t="s">
        <v>1054</v>
      </c>
      <c r="C656" s="302">
        <f>SUMIF(表2.2024年公共财政支出决算表!$A$6:$A$1340,A656,表2.2024年公共财政支出决算表!$E$6:$E$1340)</f>
        <v>0</v>
      </c>
      <c r="D656" s="302">
        <f>ROUND(SUMIF('表10-1.政府预算科目明细表'!$A$3:$A$375,A656,'表10-1.政府预算科目明细表'!$C$3:$C$375)/10000,0)</f>
        <v>0</v>
      </c>
      <c r="E656" s="486">
        <f t="shared" si="125"/>
        <v>0</v>
      </c>
      <c r="F656" s="487" t="str">
        <f t="shared" si="126"/>
        <v/>
      </c>
      <c r="G656" s="488" t="str">
        <f t="shared" si="119"/>
        <v>否</v>
      </c>
      <c r="H656" s="488" t="str">
        <f t="shared" si="127"/>
        <v>项</v>
      </c>
      <c r="I656" s="488" t="str">
        <f t="shared" ref="I656:I719" si="128">_xlfn.IFS(LEN(A656)=3,0,LEN(A656)=5,LEFT(A656,3),LEN(A656)=7,LEFT(A656,5))</f>
        <v>20811</v>
      </c>
      <c r="J656" s="229"/>
      <c r="K656" s="229"/>
      <c r="L656" s="229"/>
      <c r="T656" s="435"/>
      <c r="U656" s="435"/>
      <c r="V656" s="435"/>
      <c r="W656" s="435"/>
      <c r="X656" s="435"/>
      <c r="Y656" s="435"/>
      <c r="Z656" s="435"/>
    </row>
    <row r="657" s="457" customFormat="1" ht="25.5" spans="1:26">
      <c r="A657" s="278" t="s">
        <v>5575</v>
      </c>
      <c r="B657" s="279" t="s">
        <v>1056</v>
      </c>
      <c r="C657" s="299">
        <f ca="1">SUMIF($I658:$I$1455,$A657,C658:C$1455)</f>
        <v>106</v>
      </c>
      <c r="D657" s="299">
        <f>SUMIF($I658:$I$1455,$A657,D658:D$1455)</f>
        <v>111</v>
      </c>
      <c r="E657" s="299">
        <f ca="1">SUMIF($I658:$I$1455,$A657,E658:E$1455)</f>
        <v>5</v>
      </c>
      <c r="F657" s="483" t="str">
        <f ca="1" t="shared" si="126"/>
        <v>4.7%</v>
      </c>
      <c r="G657" s="484" t="str">
        <f ca="1" t="shared" si="119"/>
        <v>是</v>
      </c>
      <c r="H657" s="484" t="str">
        <f t="shared" si="127"/>
        <v>款</v>
      </c>
      <c r="I657" s="484" t="str">
        <f t="shared" si="128"/>
        <v>208</v>
      </c>
      <c r="M657" s="489">
        <v>1</v>
      </c>
      <c r="T657" s="437"/>
      <c r="U657" s="437"/>
      <c r="V657" s="437"/>
      <c r="W657" s="437"/>
      <c r="X657" s="437"/>
      <c r="Y657" s="437"/>
      <c r="Z657" s="437"/>
    </row>
    <row r="658" s="229" customFormat="1" ht="25.5" spans="1:26">
      <c r="A658" s="280" t="s">
        <v>5576</v>
      </c>
      <c r="B658" s="281" t="s">
        <v>12</v>
      </c>
      <c r="C658" s="302">
        <f>SUMIF(表2.2024年公共财政支出决算表!$A$6:$A$1340,A658,表2.2024年公共财政支出决算表!$E$6:$E$1340)</f>
        <v>106</v>
      </c>
      <c r="D658" s="302">
        <f>ROUND(SUMIF('表10-1.政府预算科目明细表'!$A$3:$A$375,A658,'表10-1.政府预算科目明细表'!$C$3:$C$375)/10000,0)</f>
        <v>109</v>
      </c>
      <c r="E658" s="352">
        <f t="shared" ref="E658:E662" si="129">D658-C658</f>
        <v>3</v>
      </c>
      <c r="F658" s="352" t="str">
        <f t="shared" si="126"/>
        <v>2.8%</v>
      </c>
      <c r="G658" s="485" t="str">
        <f t="shared" si="119"/>
        <v>是</v>
      </c>
      <c r="H658" s="485" t="str">
        <f t="shared" si="127"/>
        <v>项</v>
      </c>
      <c r="I658" s="485" t="str">
        <f t="shared" si="128"/>
        <v>20816</v>
      </c>
      <c r="M658" s="489">
        <v>1</v>
      </c>
      <c r="T658" s="429"/>
      <c r="U658" s="429"/>
      <c r="V658" s="429"/>
      <c r="W658" s="429"/>
      <c r="X658" s="429"/>
      <c r="Y658" s="429"/>
      <c r="Z658" s="429"/>
    </row>
    <row r="659" s="449" customFormat="1" ht="25.5" spans="1:26">
      <c r="A659" s="306" t="s">
        <v>5577</v>
      </c>
      <c r="B659" s="307" t="s">
        <v>14</v>
      </c>
      <c r="C659" s="302">
        <f>SUMIF(表2.2024年公共财政支出决算表!$A$6:$A$1340,A659,表2.2024年公共财政支出决算表!$E$6:$E$1340)</f>
        <v>0</v>
      </c>
      <c r="D659" s="302">
        <f>ROUND(SUMIF('表10-1.政府预算科目明细表'!$A$3:$A$375,A659,'表10-1.政府预算科目明细表'!$C$3:$C$375)/10000,0)</f>
        <v>2</v>
      </c>
      <c r="E659" s="486">
        <f t="shared" si="129"/>
        <v>2</v>
      </c>
      <c r="F659" s="487" t="str">
        <f t="shared" si="126"/>
        <v/>
      </c>
      <c r="G659" s="488" t="str">
        <f t="shared" si="119"/>
        <v>是</v>
      </c>
      <c r="H659" s="488" t="str">
        <f t="shared" si="127"/>
        <v>项</v>
      </c>
      <c r="I659" s="488" t="str">
        <f t="shared" si="128"/>
        <v>20816</v>
      </c>
      <c r="J659" s="229"/>
      <c r="K659" s="229"/>
      <c r="L659" s="229"/>
      <c r="M659" s="489">
        <v>1</v>
      </c>
      <c r="T659" s="435"/>
      <c r="U659" s="435"/>
      <c r="V659" s="435"/>
      <c r="W659" s="435"/>
      <c r="X659" s="435"/>
      <c r="Y659" s="435"/>
      <c r="Z659" s="435"/>
    </row>
    <row r="660" s="452" customFormat="1" ht="15.75" hidden="1" spans="1:26">
      <c r="A660" s="306" t="s">
        <v>5578</v>
      </c>
      <c r="B660" s="307" t="s">
        <v>16</v>
      </c>
      <c r="C660" s="302">
        <f>SUMIF(表2.2024年公共财政支出决算表!$A$6:$A$1340,A660,表2.2024年公共财政支出决算表!$E$6:$E$1340)</f>
        <v>0</v>
      </c>
      <c r="D660" s="302">
        <f>ROUND(SUMIF('表10-1.政府预算科目明细表'!$A$3:$A$375,A660,'表10-1.政府预算科目明细表'!$C$3:$C$375)/10000,0)</f>
        <v>0</v>
      </c>
      <c r="E660" s="486">
        <f t="shared" si="129"/>
        <v>0</v>
      </c>
      <c r="F660" s="487" t="str">
        <f t="shared" si="126"/>
        <v/>
      </c>
      <c r="G660" s="488" t="str">
        <f t="shared" si="119"/>
        <v>否</v>
      </c>
      <c r="H660" s="488" t="str">
        <f t="shared" si="127"/>
        <v>项</v>
      </c>
      <c r="I660" s="488" t="str">
        <f t="shared" si="128"/>
        <v>20816</v>
      </c>
      <c r="J660" s="229"/>
      <c r="K660" s="229"/>
      <c r="L660" s="229"/>
      <c r="T660" s="438"/>
      <c r="U660" s="438"/>
      <c r="V660" s="438"/>
      <c r="W660" s="438"/>
      <c r="X660" s="438"/>
      <c r="Y660" s="438"/>
      <c r="Z660" s="438"/>
    </row>
    <row r="661" s="459" customFormat="1" ht="15.75" hidden="1" spans="1:26">
      <c r="A661" s="306" t="s">
        <v>5579</v>
      </c>
      <c r="B661" s="307" t="s">
        <v>30</v>
      </c>
      <c r="C661" s="302">
        <f>SUMIF(表2.2024年公共财政支出决算表!$A$6:$A$1340,A661,表2.2024年公共财政支出决算表!$E$6:$E$1340)</f>
        <v>0</v>
      </c>
      <c r="D661" s="302">
        <f>ROUND(SUMIF('表10-1.政府预算科目明细表'!$A$3:$A$375,A661,'表10-1.政府预算科目明细表'!$C$3:$C$375)/10000,0)</f>
        <v>0</v>
      </c>
      <c r="E661" s="486">
        <f t="shared" si="129"/>
        <v>0</v>
      </c>
      <c r="F661" s="487" t="str">
        <f t="shared" si="126"/>
        <v/>
      </c>
      <c r="G661" s="488" t="str">
        <f t="shared" si="119"/>
        <v>否</v>
      </c>
      <c r="H661" s="488" t="str">
        <f t="shared" si="127"/>
        <v>项</v>
      </c>
      <c r="I661" s="488" t="str">
        <f t="shared" si="128"/>
        <v>20816</v>
      </c>
      <c r="J661" s="229"/>
      <c r="K661" s="229"/>
      <c r="L661" s="229"/>
      <c r="T661" s="503"/>
      <c r="U661" s="503"/>
      <c r="V661" s="503"/>
      <c r="W661" s="503"/>
      <c r="X661" s="503"/>
      <c r="Y661" s="503"/>
      <c r="Z661" s="503"/>
    </row>
    <row r="662" s="449" customFormat="1" ht="15.75" hidden="1" spans="1:26">
      <c r="A662" s="306" t="s">
        <v>5580</v>
      </c>
      <c r="B662" s="307" t="s">
        <v>1062</v>
      </c>
      <c r="C662" s="302">
        <f>SUMIF(表2.2024年公共财政支出决算表!$A$6:$A$1340,A662,表2.2024年公共财政支出决算表!$E$6:$E$1340)</f>
        <v>0</v>
      </c>
      <c r="D662" s="302">
        <f>ROUND(SUMIF('表10-1.政府预算科目明细表'!$A$3:$A$375,A662,'表10-1.政府预算科目明细表'!$C$3:$C$375)/10000,0)</f>
        <v>0</v>
      </c>
      <c r="E662" s="486">
        <f t="shared" si="129"/>
        <v>0</v>
      </c>
      <c r="F662" s="487" t="str">
        <f t="shared" si="126"/>
        <v/>
      </c>
      <c r="G662" s="488" t="str">
        <f t="shared" si="119"/>
        <v>否</v>
      </c>
      <c r="H662" s="488" t="str">
        <f t="shared" si="127"/>
        <v>项</v>
      </c>
      <c r="I662" s="488" t="str">
        <f t="shared" si="128"/>
        <v>20816</v>
      </c>
      <c r="J662" s="229"/>
      <c r="K662" s="229"/>
      <c r="L662" s="229"/>
      <c r="T662" s="435"/>
      <c r="U662" s="435"/>
      <c r="V662" s="435"/>
      <c r="W662" s="435"/>
      <c r="X662" s="435"/>
      <c r="Y662" s="435"/>
      <c r="Z662" s="435"/>
    </row>
    <row r="663" s="457" customFormat="1" ht="25.5" spans="1:26">
      <c r="A663" s="278" t="s">
        <v>5582</v>
      </c>
      <c r="B663" s="279" t="s">
        <v>1064</v>
      </c>
      <c r="C663" s="299">
        <f ca="1">SUMIF($I664:$I$1455,$A663,C664:C$1455)</f>
        <v>6224</v>
      </c>
      <c r="D663" s="299">
        <f>SUMIF($I664:$I$1455,$A663,D664:D$1455)</f>
        <v>6744</v>
      </c>
      <c r="E663" s="299">
        <f ca="1">SUMIF($I664:$I$1455,$A663,E664:E$1455)</f>
        <v>520</v>
      </c>
      <c r="F663" s="483" t="str">
        <f ca="1" t="shared" si="126"/>
        <v>8.4%</v>
      </c>
      <c r="G663" s="484" t="str">
        <f ca="1" t="shared" si="119"/>
        <v>是</v>
      </c>
      <c r="H663" s="484" t="str">
        <f t="shared" si="127"/>
        <v>款</v>
      </c>
      <c r="I663" s="484" t="str">
        <f t="shared" si="128"/>
        <v>208</v>
      </c>
      <c r="M663" s="489">
        <v>1</v>
      </c>
      <c r="T663" s="437"/>
      <c r="U663" s="437"/>
      <c r="V663" s="437"/>
      <c r="W663" s="437"/>
      <c r="X663" s="437"/>
      <c r="Y663" s="437"/>
      <c r="Z663" s="437"/>
    </row>
    <row r="664" s="440" customFormat="1" ht="25.5" spans="1:19">
      <c r="A664" s="280" t="s">
        <v>5583</v>
      </c>
      <c r="B664" s="281" t="s">
        <v>1066</v>
      </c>
      <c r="C664" s="302">
        <f>SUMIF(表2.2024年公共财政支出决算表!$A$6:$A$1340,A664,表2.2024年公共财政支出决算表!$E$6:$E$1340)</f>
        <v>931</v>
      </c>
      <c r="D664" s="302">
        <f>ROUND(SUMIF('表10-1.政府预算科目明细表'!$A$3:$A$375,A664,'表10-1.政府预算科目明细表'!$C$3:$C$375)/10000,0)</f>
        <v>925</v>
      </c>
      <c r="E664" s="352">
        <f t="shared" ref="E664:E668" si="130">D664-C664</f>
        <v>-6</v>
      </c>
      <c r="F664" s="352" t="str">
        <f t="shared" si="126"/>
        <v>-0.6%</v>
      </c>
      <c r="G664" s="485" t="str">
        <f t="shared" si="119"/>
        <v>是</v>
      </c>
      <c r="H664" s="485" t="str">
        <f t="shared" si="127"/>
        <v>项</v>
      </c>
      <c r="I664" s="485" t="str">
        <f t="shared" si="128"/>
        <v>20819</v>
      </c>
      <c r="J664" s="229"/>
      <c r="K664" s="229"/>
      <c r="L664" s="229"/>
      <c r="M664" s="489">
        <v>1</v>
      </c>
      <c r="N664" s="448"/>
      <c r="O664" s="448"/>
      <c r="P664" s="448"/>
      <c r="Q664" s="448"/>
      <c r="R664" s="448"/>
      <c r="S664" s="448"/>
    </row>
    <row r="665" s="229" customFormat="1" ht="25.5" spans="1:26">
      <c r="A665" s="280" t="s">
        <v>5584</v>
      </c>
      <c r="B665" s="281" t="s">
        <v>1068</v>
      </c>
      <c r="C665" s="302">
        <f>SUMIF(表2.2024年公共财政支出决算表!$A$6:$A$1340,A665,表2.2024年公共财政支出决算表!$E$6:$E$1340)</f>
        <v>5293</v>
      </c>
      <c r="D665" s="302">
        <f>ROUND(SUMIF('表10-1.政府预算科目明细表'!$A$3:$A$375,A665,'表10-1.政府预算科目明细表'!$C$3:$C$375)/10000,0)</f>
        <v>5819</v>
      </c>
      <c r="E665" s="352">
        <f t="shared" si="130"/>
        <v>526</v>
      </c>
      <c r="F665" s="352" t="str">
        <f t="shared" si="126"/>
        <v>9.9%</v>
      </c>
      <c r="G665" s="485" t="str">
        <f t="shared" si="119"/>
        <v>是</v>
      </c>
      <c r="H665" s="485" t="str">
        <f t="shared" si="127"/>
        <v>项</v>
      </c>
      <c r="I665" s="485" t="str">
        <f t="shared" si="128"/>
        <v>20819</v>
      </c>
      <c r="M665" s="489">
        <v>1</v>
      </c>
      <c r="T665" s="429"/>
      <c r="U665" s="429"/>
      <c r="V665" s="429"/>
      <c r="W665" s="429"/>
      <c r="X665" s="429"/>
      <c r="Y665" s="429"/>
      <c r="Z665" s="429"/>
    </row>
    <row r="666" s="447" customFormat="1" ht="25.5" spans="1:26">
      <c r="A666" s="278" t="s">
        <v>5585</v>
      </c>
      <c r="B666" s="279" t="s">
        <v>1070</v>
      </c>
      <c r="C666" s="299">
        <f ca="1">SUMIF($I667:$I$1455,$A666,C667:C$1455)</f>
        <v>249</v>
      </c>
      <c r="D666" s="299">
        <f>SUMIF($I667:$I$1455,$A666,D667:D$1455)</f>
        <v>403</v>
      </c>
      <c r="E666" s="299">
        <f ca="1">SUMIF($I667:$I$1455,$A666,E667:E$1455)</f>
        <v>154</v>
      </c>
      <c r="F666" s="483" t="str">
        <f ca="1" t="shared" si="126"/>
        <v>61.8%</v>
      </c>
      <c r="G666" s="484" t="str">
        <f ca="1" t="shared" si="119"/>
        <v>是</v>
      </c>
      <c r="H666" s="484" t="str">
        <f t="shared" si="127"/>
        <v>款</v>
      </c>
      <c r="I666" s="484" t="str">
        <f t="shared" si="128"/>
        <v>208</v>
      </c>
      <c r="M666" s="489">
        <v>1</v>
      </c>
      <c r="T666" s="439"/>
      <c r="U666" s="439"/>
      <c r="V666" s="439"/>
      <c r="W666" s="439"/>
      <c r="X666" s="439"/>
      <c r="Y666" s="439"/>
      <c r="Z666" s="439"/>
    </row>
    <row r="667" s="440" customFormat="1" ht="25.5" spans="1:13">
      <c r="A667" s="280" t="s">
        <v>5586</v>
      </c>
      <c r="B667" s="281" t="s">
        <v>1072</v>
      </c>
      <c r="C667" s="302">
        <f>SUMIF(表2.2024年公共财政支出决算表!$A$6:$A$1340,A667,表2.2024年公共财政支出决算表!$E$6:$E$1340)</f>
        <v>249</v>
      </c>
      <c r="D667" s="302">
        <f>ROUND(SUMIF('表10-1.政府预算科目明细表'!$A$3:$A$375,A667,'表10-1.政府预算科目明细表'!$C$3:$C$375)/10000,0)</f>
        <v>365</v>
      </c>
      <c r="E667" s="352">
        <f t="shared" si="130"/>
        <v>116</v>
      </c>
      <c r="F667" s="352" t="str">
        <f t="shared" si="126"/>
        <v>46.6%</v>
      </c>
      <c r="G667" s="485" t="str">
        <f t="shared" si="119"/>
        <v>是</v>
      </c>
      <c r="H667" s="485" t="str">
        <f t="shared" si="127"/>
        <v>项</v>
      </c>
      <c r="I667" s="485" t="str">
        <f t="shared" si="128"/>
        <v>20820</v>
      </c>
      <c r="J667" s="229"/>
      <c r="K667" s="229"/>
      <c r="L667" s="229"/>
      <c r="M667" s="489">
        <v>1</v>
      </c>
    </row>
    <row r="668" s="448" customFormat="1" ht="25.5" spans="1:26">
      <c r="A668" s="280" t="s">
        <v>5587</v>
      </c>
      <c r="B668" s="281" t="s">
        <v>1074</v>
      </c>
      <c r="C668" s="302">
        <f>SUMIF(表2.2024年公共财政支出决算表!$A$6:$A$1340,A668,表2.2024年公共财政支出决算表!$E$6:$E$1340)</f>
        <v>0</v>
      </c>
      <c r="D668" s="302">
        <f>ROUND(SUMIF('表10-1.政府预算科目明细表'!$A$3:$A$375,A668,'表10-1.政府预算科目明细表'!$C$3:$C$375)/10000,0)</f>
        <v>38</v>
      </c>
      <c r="E668" s="352">
        <f t="shared" si="130"/>
        <v>38</v>
      </c>
      <c r="F668" s="352" t="str">
        <f t="shared" si="126"/>
        <v/>
      </c>
      <c r="G668" s="485" t="str">
        <f t="shared" ref="G668:G731" si="131">IF(A668&lt;&gt;"",IF(SUM(C668:D668)&lt;&gt;0,"是","否"),"是")</f>
        <v>是</v>
      </c>
      <c r="H668" s="485" t="str">
        <f t="shared" si="127"/>
        <v>项</v>
      </c>
      <c r="I668" s="485" t="str">
        <f t="shared" si="128"/>
        <v>20820</v>
      </c>
      <c r="J668" s="229"/>
      <c r="K668" s="229"/>
      <c r="L668" s="229"/>
      <c r="M668" s="489">
        <v>1</v>
      </c>
      <c r="T668" s="440"/>
      <c r="U668" s="440"/>
      <c r="V668" s="440"/>
      <c r="W668" s="440"/>
      <c r="X668" s="440"/>
      <c r="Y668" s="440"/>
      <c r="Z668" s="440"/>
    </row>
    <row r="669" s="447" customFormat="1" ht="25.5" spans="1:26">
      <c r="A669" s="278" t="s">
        <v>5588</v>
      </c>
      <c r="B669" s="279" t="s">
        <v>1076</v>
      </c>
      <c r="C669" s="299">
        <f ca="1">SUMIF($I670:$I$1455,$A669,C670:C$1455)</f>
        <v>2260</v>
      </c>
      <c r="D669" s="299">
        <f>SUMIF($I670:$I$1455,$A669,D670:D$1455)</f>
        <v>2219</v>
      </c>
      <c r="E669" s="299">
        <f ca="1">SUMIF($I670:$I$1455,$A669,E670:E$1455)</f>
        <v>-41</v>
      </c>
      <c r="F669" s="483" t="str">
        <f ca="1" t="shared" si="126"/>
        <v>-1.8%</v>
      </c>
      <c r="G669" s="484" t="str">
        <f ca="1" t="shared" si="131"/>
        <v>是</v>
      </c>
      <c r="H669" s="484" t="str">
        <f t="shared" si="127"/>
        <v>款</v>
      </c>
      <c r="I669" s="484" t="str">
        <f t="shared" si="128"/>
        <v>208</v>
      </c>
      <c r="M669" s="489">
        <v>1</v>
      </c>
      <c r="T669" s="439"/>
      <c r="U669" s="439"/>
      <c r="V669" s="439"/>
      <c r="W669" s="439"/>
      <c r="X669" s="439"/>
      <c r="Y669" s="439"/>
      <c r="Z669" s="439"/>
    </row>
    <row r="670" s="229" customFormat="1" ht="25.5" spans="1:26">
      <c r="A670" s="280" t="s">
        <v>5589</v>
      </c>
      <c r="B670" s="281" t="s">
        <v>1078</v>
      </c>
      <c r="C670" s="302">
        <f>SUMIF(表2.2024年公共财政支出决算表!$A$6:$A$1340,A670,表2.2024年公共财政支出决算表!$E$6:$E$1340)</f>
        <v>933</v>
      </c>
      <c r="D670" s="302">
        <f>ROUND(SUMIF('表10-1.政府预算科目明细表'!$A$3:$A$375,A670,'表10-1.政府预算科目明细表'!$C$3:$C$375)/10000,0)</f>
        <v>849</v>
      </c>
      <c r="E670" s="352">
        <f t="shared" ref="E670:E674" si="132">D670-C670</f>
        <v>-84</v>
      </c>
      <c r="F670" s="352" t="str">
        <f t="shared" si="126"/>
        <v>-9.0%</v>
      </c>
      <c r="G670" s="485" t="str">
        <f t="shared" si="131"/>
        <v>是</v>
      </c>
      <c r="H670" s="485" t="str">
        <f t="shared" si="127"/>
        <v>项</v>
      </c>
      <c r="I670" s="485" t="str">
        <f t="shared" si="128"/>
        <v>20821</v>
      </c>
      <c r="M670" s="489">
        <v>1</v>
      </c>
      <c r="T670" s="429"/>
      <c r="U670" s="429"/>
      <c r="V670" s="429"/>
      <c r="W670" s="429"/>
      <c r="X670" s="429"/>
      <c r="Y670" s="429"/>
      <c r="Z670" s="429"/>
    </row>
    <row r="671" s="448" customFormat="1" ht="25.5" spans="1:26">
      <c r="A671" s="280" t="s">
        <v>5590</v>
      </c>
      <c r="B671" s="281" t="s">
        <v>1080</v>
      </c>
      <c r="C671" s="302">
        <f>SUMIF(表2.2024年公共财政支出决算表!$A$6:$A$1340,A671,表2.2024年公共财政支出决算表!$E$6:$E$1340)</f>
        <v>1327</v>
      </c>
      <c r="D671" s="302">
        <f>ROUND(SUMIF('表10-1.政府预算科目明细表'!$A$3:$A$375,A671,'表10-1.政府预算科目明细表'!$C$3:$C$375)/10000,0)</f>
        <v>1370</v>
      </c>
      <c r="E671" s="352">
        <f t="shared" si="132"/>
        <v>43</v>
      </c>
      <c r="F671" s="352" t="str">
        <f t="shared" si="126"/>
        <v>3.2%</v>
      </c>
      <c r="G671" s="485" t="str">
        <f t="shared" si="131"/>
        <v>是</v>
      </c>
      <c r="H671" s="485" t="str">
        <f t="shared" si="127"/>
        <v>项</v>
      </c>
      <c r="I671" s="485" t="str">
        <f t="shared" si="128"/>
        <v>20821</v>
      </c>
      <c r="J671" s="229"/>
      <c r="K671" s="229"/>
      <c r="L671" s="229"/>
      <c r="M671" s="489">
        <v>1</v>
      </c>
      <c r="T671" s="440"/>
      <c r="U671" s="440"/>
      <c r="V671" s="440"/>
      <c r="W671" s="440"/>
      <c r="X671" s="440"/>
      <c r="Y671" s="440"/>
      <c r="Z671" s="440"/>
    </row>
    <row r="672" s="453" customFormat="1" ht="15.75" hidden="1" spans="1:26">
      <c r="A672" s="269" t="s">
        <v>5591</v>
      </c>
      <c r="B672" s="270" t="s">
        <v>1082</v>
      </c>
      <c r="C672" s="299">
        <f ca="1">SUMIF($I673:$I$1455,$A672,C673:C$1455)</f>
        <v>0</v>
      </c>
      <c r="D672" s="299">
        <f>SUMIF($I673:$I$1455,$A672,D673:D$1455)</f>
        <v>0</v>
      </c>
      <c r="E672" s="299">
        <f ca="1">SUMIF($I673:$I$1455,$A672,E673:E$1455)</f>
        <v>0</v>
      </c>
      <c r="F672" s="483" t="str">
        <f ca="1" t="shared" si="126"/>
        <v/>
      </c>
      <c r="G672" s="492" t="str">
        <f ca="1" t="shared" si="131"/>
        <v>否</v>
      </c>
      <c r="H672" s="492" t="str">
        <f t="shared" si="127"/>
        <v>款</v>
      </c>
      <c r="I672" s="492" t="str">
        <f t="shared" si="128"/>
        <v>208</v>
      </c>
      <c r="T672" s="450"/>
      <c r="U672" s="450"/>
      <c r="V672" s="450"/>
      <c r="W672" s="450"/>
      <c r="X672" s="450"/>
      <c r="Y672" s="450"/>
      <c r="Z672" s="450"/>
    </row>
    <row r="673" s="449" customFormat="1" ht="31.5" hidden="1" spans="1:26">
      <c r="A673" s="306" t="s">
        <v>5593</v>
      </c>
      <c r="B673" s="307" t="s">
        <v>7749</v>
      </c>
      <c r="C673" s="302">
        <f>SUMIF(表2.2024年公共财政支出决算表!$A$6:$A$1340,A673,表2.2024年公共财政支出决算表!$E$6:$E$1340)</f>
        <v>0</v>
      </c>
      <c r="D673" s="302">
        <f>ROUND(SUMIF('表10-1.政府预算科目明细表'!$A$3:$A$375,A673,'表10-1.政府预算科目明细表'!$C$3:$C$375)/10000,0)</f>
        <v>0</v>
      </c>
      <c r="E673" s="486">
        <f t="shared" si="132"/>
        <v>0</v>
      </c>
      <c r="F673" s="487" t="str">
        <f t="shared" si="126"/>
        <v/>
      </c>
      <c r="G673" s="488" t="str">
        <f t="shared" si="131"/>
        <v>否</v>
      </c>
      <c r="H673" s="488" t="str">
        <f t="shared" si="127"/>
        <v>项</v>
      </c>
      <c r="I673" s="488" t="str">
        <f t="shared" si="128"/>
        <v>20824</v>
      </c>
      <c r="J673" s="229"/>
      <c r="K673" s="229"/>
      <c r="L673" s="229"/>
      <c r="T673" s="435"/>
      <c r="U673" s="435"/>
      <c r="V673" s="435"/>
      <c r="W673" s="435"/>
      <c r="X673" s="435"/>
      <c r="Y673" s="435"/>
      <c r="Z673" s="435"/>
    </row>
    <row r="674" s="449" customFormat="1" ht="15.75" hidden="1" spans="1:26">
      <c r="A674" s="306" t="s">
        <v>5595</v>
      </c>
      <c r="B674" s="307" t="s">
        <v>1086</v>
      </c>
      <c r="C674" s="302">
        <f>SUMIF(表2.2024年公共财政支出决算表!$A$6:$A$1340,A674,表2.2024年公共财政支出决算表!$E$6:$E$1340)</f>
        <v>0</v>
      </c>
      <c r="D674" s="302">
        <f>ROUND(SUMIF('表10-1.政府预算科目明细表'!$A$3:$A$375,A674,'表10-1.政府预算科目明细表'!$C$3:$C$375)/10000,0)</f>
        <v>0</v>
      </c>
      <c r="E674" s="486">
        <f t="shared" si="132"/>
        <v>0</v>
      </c>
      <c r="F674" s="487" t="str">
        <f t="shared" si="126"/>
        <v/>
      </c>
      <c r="G674" s="488" t="str">
        <f t="shared" si="131"/>
        <v>否</v>
      </c>
      <c r="H674" s="488" t="str">
        <f t="shared" si="127"/>
        <v>项</v>
      </c>
      <c r="I674" s="488" t="str">
        <f t="shared" si="128"/>
        <v>20824</v>
      </c>
      <c r="J674" s="229"/>
      <c r="K674" s="229"/>
      <c r="L674" s="229"/>
      <c r="T674" s="435"/>
      <c r="U674" s="435"/>
      <c r="V674" s="435"/>
      <c r="W674" s="435"/>
      <c r="X674" s="435"/>
      <c r="Y674" s="435"/>
      <c r="Z674" s="435"/>
    </row>
    <row r="675" s="447" customFormat="1" ht="25.5" spans="1:26">
      <c r="A675" s="278" t="s">
        <v>5597</v>
      </c>
      <c r="B675" s="279" t="s">
        <v>1088</v>
      </c>
      <c r="C675" s="299">
        <f ca="1">SUMIF($I676:$I$1455,$A675,C676:C$1455)</f>
        <v>49</v>
      </c>
      <c r="D675" s="299">
        <f>SUMIF($I676:$I$1455,$A675,D676:D$1455)</f>
        <v>10</v>
      </c>
      <c r="E675" s="299">
        <f ca="1">SUMIF($I676:$I$1455,$A675,E676:E$1455)</f>
        <v>-39</v>
      </c>
      <c r="F675" s="483" t="str">
        <f ca="1" t="shared" si="126"/>
        <v>-79.6%</v>
      </c>
      <c r="G675" s="484" t="str">
        <f ca="1" t="shared" si="131"/>
        <v>是</v>
      </c>
      <c r="H675" s="484" t="str">
        <f t="shared" si="127"/>
        <v>款</v>
      </c>
      <c r="I675" s="484" t="str">
        <f t="shared" si="128"/>
        <v>208</v>
      </c>
      <c r="M675" s="489">
        <v>1</v>
      </c>
      <c r="T675" s="439"/>
      <c r="U675" s="439"/>
      <c r="V675" s="439"/>
      <c r="W675" s="439"/>
      <c r="X675" s="439"/>
      <c r="Y675" s="439"/>
      <c r="Z675" s="439"/>
    </row>
    <row r="676" s="452" customFormat="1" ht="15.75" hidden="1" spans="1:26">
      <c r="A676" s="306" t="s">
        <v>5598</v>
      </c>
      <c r="B676" s="307" t="s">
        <v>1090</v>
      </c>
      <c r="C676" s="302">
        <f>SUMIF(表2.2024年公共财政支出决算表!$A$6:$A$1340,A676,表2.2024年公共财政支出决算表!$E$6:$E$1340)</f>
        <v>0</v>
      </c>
      <c r="D676" s="302">
        <f>ROUND(SUMIF('表10-1.政府预算科目明细表'!$A$3:$A$375,A676,'表10-1.政府预算科目明细表'!$C$3:$C$375)/10000,0)</f>
        <v>0</v>
      </c>
      <c r="E676" s="486">
        <f t="shared" ref="E676:E681" si="133">D676-C676</f>
        <v>0</v>
      </c>
      <c r="F676" s="487" t="str">
        <f t="shared" si="126"/>
        <v/>
      </c>
      <c r="G676" s="488" t="str">
        <f t="shared" si="131"/>
        <v>否</v>
      </c>
      <c r="H676" s="488" t="str">
        <f t="shared" si="127"/>
        <v>项</v>
      </c>
      <c r="I676" s="488" t="str">
        <f t="shared" si="128"/>
        <v>20825</v>
      </c>
      <c r="J676" s="229"/>
      <c r="K676" s="229"/>
      <c r="L676" s="229"/>
      <c r="T676" s="438"/>
      <c r="U676" s="438"/>
      <c r="V676" s="438"/>
      <c r="W676" s="438"/>
      <c r="X676" s="438"/>
      <c r="Y676" s="438"/>
      <c r="Z676" s="438"/>
    </row>
    <row r="677" s="229" customFormat="1" ht="25.5" spans="1:26">
      <c r="A677" s="280" t="s">
        <v>5600</v>
      </c>
      <c r="B677" s="281" t="s">
        <v>1092</v>
      </c>
      <c r="C677" s="302">
        <f>SUMIF(表2.2024年公共财政支出决算表!$A$6:$A$1340,A677,表2.2024年公共财政支出决算表!$E$6:$E$1340)</f>
        <v>49</v>
      </c>
      <c r="D677" s="302">
        <f>ROUND(SUMIF('表10-1.政府预算科目明细表'!$A$3:$A$375,A677,'表10-1.政府预算科目明细表'!$C$3:$C$375)/10000,0)</f>
        <v>10</v>
      </c>
      <c r="E677" s="352">
        <f t="shared" si="133"/>
        <v>-39</v>
      </c>
      <c r="F677" s="352" t="str">
        <f t="shared" si="126"/>
        <v>-79.6%</v>
      </c>
      <c r="G677" s="485" t="str">
        <f t="shared" si="131"/>
        <v>是</v>
      </c>
      <c r="H677" s="485" t="str">
        <f t="shared" si="127"/>
        <v>项</v>
      </c>
      <c r="I677" s="485" t="str">
        <f t="shared" si="128"/>
        <v>20825</v>
      </c>
      <c r="M677" s="489">
        <v>1</v>
      </c>
      <c r="T677" s="429"/>
      <c r="U677" s="429"/>
      <c r="V677" s="429"/>
      <c r="W677" s="429"/>
      <c r="X677" s="429"/>
      <c r="Y677" s="429"/>
      <c r="Z677" s="429"/>
    </row>
    <row r="678" s="447" customFormat="1" ht="25.5" spans="1:26">
      <c r="A678" s="278" t="s">
        <v>5601</v>
      </c>
      <c r="B678" s="279" t="s">
        <v>1094</v>
      </c>
      <c r="C678" s="299">
        <f ca="1">SUMIF($I679:$I$1455,$A678,C679:C$1455)</f>
        <v>280</v>
      </c>
      <c r="D678" s="299">
        <f>SUMIF($I679:$I$1455,$A678,D679:D$1455)</f>
        <v>300</v>
      </c>
      <c r="E678" s="299">
        <f ca="1">SUMIF($I679:$I$1455,$A678,E679:E$1455)</f>
        <v>20</v>
      </c>
      <c r="F678" s="483" t="str">
        <f ca="1" t="shared" si="126"/>
        <v>7.1%</v>
      </c>
      <c r="G678" s="484" t="str">
        <f ca="1" t="shared" si="131"/>
        <v>是</v>
      </c>
      <c r="H678" s="484" t="str">
        <f t="shared" si="127"/>
        <v>款</v>
      </c>
      <c r="I678" s="484" t="str">
        <f t="shared" si="128"/>
        <v>208</v>
      </c>
      <c r="M678" s="489">
        <v>1</v>
      </c>
      <c r="T678" s="439"/>
      <c r="U678" s="439"/>
      <c r="V678" s="439"/>
      <c r="W678" s="439"/>
      <c r="X678" s="439"/>
      <c r="Y678" s="439"/>
      <c r="Z678" s="439"/>
    </row>
    <row r="679" s="441" customFormat="1" ht="31.5" hidden="1" spans="1:26">
      <c r="A679" s="306" t="s">
        <v>5602</v>
      </c>
      <c r="B679" s="307" t="s">
        <v>1096</v>
      </c>
      <c r="C679" s="302">
        <f>SUMIF(表2.2024年公共财政支出决算表!$A$6:$A$1340,A679,表2.2024年公共财政支出决算表!$E$6:$E$1340)</f>
        <v>0</v>
      </c>
      <c r="D679" s="302">
        <f>ROUND(SUMIF('表10-1.政府预算科目明细表'!$A$3:$A$375,A679,'表10-1.政府预算科目明细表'!$C$3:$C$375)/10000,0)</f>
        <v>0</v>
      </c>
      <c r="E679" s="486">
        <f t="shared" si="133"/>
        <v>0</v>
      </c>
      <c r="F679" s="487" t="str">
        <f t="shared" si="126"/>
        <v/>
      </c>
      <c r="G679" s="488" t="str">
        <f t="shared" si="131"/>
        <v>否</v>
      </c>
      <c r="H679" s="488" t="str">
        <f t="shared" si="127"/>
        <v>项</v>
      </c>
      <c r="I679" s="488" t="str">
        <f t="shared" si="128"/>
        <v>20826</v>
      </c>
      <c r="J679" s="229"/>
      <c r="K679" s="229"/>
      <c r="L679" s="229"/>
      <c r="M679" s="452"/>
      <c r="N679" s="452"/>
      <c r="O679" s="452"/>
      <c r="P679" s="452"/>
      <c r="Q679" s="452"/>
      <c r="R679" s="452"/>
      <c r="S679" s="452"/>
      <c r="T679" s="438"/>
      <c r="U679" s="438"/>
      <c r="V679" s="438"/>
      <c r="W679" s="438"/>
      <c r="X679" s="438"/>
      <c r="Y679" s="438"/>
      <c r="Z679" s="438"/>
    </row>
    <row r="680" s="429" customFormat="1" ht="31.5" spans="1:13">
      <c r="A680" s="280" t="s">
        <v>5604</v>
      </c>
      <c r="B680" s="281" t="s">
        <v>1098</v>
      </c>
      <c r="C680" s="302">
        <f>SUMIF(表2.2024年公共财政支出决算表!$A$6:$A$1340,A680,表2.2024年公共财政支出决算表!$E$6:$E$1340)</f>
        <v>280</v>
      </c>
      <c r="D680" s="302">
        <f>ROUND(SUMIF('表10-1.政府预算科目明细表'!$A$3:$A$375,A680,'表10-1.政府预算科目明细表'!$C$3:$C$375)/10000,0)</f>
        <v>300</v>
      </c>
      <c r="E680" s="352">
        <f t="shared" si="133"/>
        <v>20</v>
      </c>
      <c r="F680" s="352" t="str">
        <f t="shared" si="126"/>
        <v>7.1%</v>
      </c>
      <c r="G680" s="485" t="str">
        <f t="shared" si="131"/>
        <v>是</v>
      </c>
      <c r="H680" s="485" t="str">
        <f t="shared" si="127"/>
        <v>项</v>
      </c>
      <c r="I680" s="485" t="str">
        <f t="shared" si="128"/>
        <v>20826</v>
      </c>
      <c r="J680" s="229"/>
      <c r="K680" s="229"/>
      <c r="L680" s="229"/>
      <c r="M680" s="489">
        <v>1</v>
      </c>
    </row>
    <row r="681" s="441" customFormat="1" ht="31.5" hidden="1" spans="1:26">
      <c r="A681" s="306" t="s">
        <v>5605</v>
      </c>
      <c r="B681" s="307" t="s">
        <v>1100</v>
      </c>
      <c r="C681" s="302">
        <f>SUMIF(表2.2024年公共财政支出决算表!$A$6:$A$1340,A681,表2.2024年公共财政支出决算表!$E$6:$E$1340)</f>
        <v>0</v>
      </c>
      <c r="D681" s="302">
        <f>ROUND(SUMIF('表10-1.政府预算科目明细表'!$A$3:$A$375,A681,'表10-1.政府预算科目明细表'!$C$3:$C$375)/10000,0)</f>
        <v>0</v>
      </c>
      <c r="E681" s="486">
        <f t="shared" si="133"/>
        <v>0</v>
      </c>
      <c r="F681" s="487" t="str">
        <f t="shared" si="126"/>
        <v/>
      </c>
      <c r="G681" s="488" t="str">
        <f t="shared" si="131"/>
        <v>否</v>
      </c>
      <c r="H681" s="488" t="str">
        <f t="shared" si="127"/>
        <v>项</v>
      </c>
      <c r="I681" s="488" t="str">
        <f t="shared" si="128"/>
        <v>20826</v>
      </c>
      <c r="J681" s="229"/>
      <c r="K681" s="229"/>
      <c r="L681" s="229"/>
      <c r="M681" s="452"/>
      <c r="N681" s="452"/>
      <c r="O681" s="452"/>
      <c r="P681" s="452"/>
      <c r="Q681" s="452"/>
      <c r="R681" s="452"/>
      <c r="S681" s="452"/>
      <c r="T681" s="438"/>
      <c r="U681" s="438"/>
      <c r="V681" s="438"/>
      <c r="W681" s="438"/>
      <c r="X681" s="438"/>
      <c r="Y681" s="438"/>
      <c r="Z681" s="438"/>
    </row>
    <row r="682" s="445" customFormat="1" ht="15.75" hidden="1" spans="1:26">
      <c r="A682" s="269" t="s">
        <v>5607</v>
      </c>
      <c r="B682" s="270" t="s">
        <v>1101</v>
      </c>
      <c r="C682" s="299">
        <f ca="1">SUMIF($I683:$I$1455,$A682,C683:C$1455)</f>
        <v>0</v>
      </c>
      <c r="D682" s="299">
        <f>SUMIF($I683:$I$1455,$A682,D683:D$1455)</f>
        <v>0</v>
      </c>
      <c r="E682" s="299">
        <f ca="1">SUMIF($I683:$I$1455,$A682,E683:E$1455)</f>
        <v>0</v>
      </c>
      <c r="F682" s="483" t="str">
        <f ca="1" t="shared" si="126"/>
        <v/>
      </c>
      <c r="G682" s="492" t="str">
        <f ca="1" t="shared" si="131"/>
        <v>否</v>
      </c>
      <c r="H682" s="492" t="str">
        <f t="shared" si="127"/>
        <v>款</v>
      </c>
      <c r="I682" s="492" t="str">
        <f t="shared" si="128"/>
        <v>208</v>
      </c>
      <c r="J682" s="461"/>
      <c r="K682" s="461"/>
      <c r="L682" s="461"/>
      <c r="M682" s="461"/>
      <c r="N682" s="461"/>
      <c r="O682" s="461"/>
      <c r="P682" s="461"/>
      <c r="Q682" s="461"/>
      <c r="R682" s="461"/>
      <c r="S682" s="461"/>
      <c r="T682" s="436"/>
      <c r="U682" s="436"/>
      <c r="V682" s="436"/>
      <c r="W682" s="436"/>
      <c r="X682" s="436"/>
      <c r="Y682" s="436"/>
      <c r="Z682" s="436"/>
    </row>
    <row r="683" s="449" customFormat="1" ht="15.75" hidden="1" spans="1:26">
      <c r="A683" s="306" t="s">
        <v>5609</v>
      </c>
      <c r="B683" s="307" t="s">
        <v>1103</v>
      </c>
      <c r="C683" s="302">
        <f>SUMIF(表2.2024年公共财政支出决算表!$A$6:$A$1340,A683,表2.2024年公共财政支出决算表!$E$6:$E$1340)</f>
        <v>0</v>
      </c>
      <c r="D683" s="302">
        <f>ROUND(SUMIF('表10-1.政府预算科目明细表'!$A$3:$A$375,A683,'表10-1.政府预算科目明细表'!$C$3:$C$375)/10000,0)</f>
        <v>0</v>
      </c>
      <c r="E683" s="486">
        <f t="shared" ref="E683:E685" si="134">D683-C683</f>
        <v>0</v>
      </c>
      <c r="F683" s="487" t="str">
        <f t="shared" si="126"/>
        <v/>
      </c>
      <c r="G683" s="488" t="str">
        <f t="shared" si="131"/>
        <v>否</v>
      </c>
      <c r="H683" s="488" t="str">
        <f t="shared" si="127"/>
        <v>项</v>
      </c>
      <c r="I683" s="488" t="str">
        <f t="shared" si="128"/>
        <v>20827</v>
      </c>
      <c r="J683" s="229"/>
      <c r="K683" s="229"/>
      <c r="L683" s="229"/>
      <c r="T683" s="435"/>
      <c r="U683" s="435"/>
      <c r="V683" s="435"/>
      <c r="W683" s="435"/>
      <c r="X683" s="435"/>
      <c r="Y683" s="435"/>
      <c r="Z683" s="435"/>
    </row>
    <row r="684" s="452" customFormat="1" ht="15.75" hidden="1" spans="1:26">
      <c r="A684" s="306" t="s">
        <v>5611</v>
      </c>
      <c r="B684" s="307" t="s">
        <v>1105</v>
      </c>
      <c r="C684" s="302">
        <f>SUMIF(表2.2024年公共财政支出决算表!$A$6:$A$1340,A684,表2.2024年公共财政支出决算表!$E$6:$E$1340)</f>
        <v>0</v>
      </c>
      <c r="D684" s="302">
        <f>ROUND(SUMIF('表10-1.政府预算科目明细表'!$A$3:$A$375,A684,'表10-1.政府预算科目明细表'!$C$3:$C$375)/10000,0)</f>
        <v>0</v>
      </c>
      <c r="E684" s="486">
        <f t="shared" si="134"/>
        <v>0</v>
      </c>
      <c r="F684" s="487" t="str">
        <f t="shared" si="126"/>
        <v/>
      </c>
      <c r="G684" s="488" t="str">
        <f t="shared" si="131"/>
        <v>否</v>
      </c>
      <c r="H684" s="488" t="str">
        <f t="shared" si="127"/>
        <v>项</v>
      </c>
      <c r="I684" s="488" t="str">
        <f t="shared" si="128"/>
        <v>20827</v>
      </c>
      <c r="J684" s="229"/>
      <c r="K684" s="229"/>
      <c r="L684" s="229"/>
      <c r="T684" s="438"/>
      <c r="U684" s="438"/>
      <c r="V684" s="438"/>
      <c r="W684" s="438"/>
      <c r="X684" s="438"/>
      <c r="Y684" s="438"/>
      <c r="Z684" s="438"/>
    </row>
    <row r="685" s="452" customFormat="1" ht="15.75" hidden="1" spans="1:26">
      <c r="A685" s="306" t="s">
        <v>5613</v>
      </c>
      <c r="B685" s="307" t="s">
        <v>1107</v>
      </c>
      <c r="C685" s="302">
        <f>SUMIF(表2.2024年公共财政支出决算表!$A$6:$A$1340,A685,表2.2024年公共财政支出决算表!$E$6:$E$1340)</f>
        <v>0</v>
      </c>
      <c r="D685" s="302">
        <f>ROUND(SUMIF('表10-1.政府预算科目明细表'!$A$3:$A$375,A685,'表10-1.政府预算科目明细表'!$C$3:$C$375)/10000,0)</f>
        <v>0</v>
      </c>
      <c r="E685" s="486">
        <f t="shared" si="134"/>
        <v>0</v>
      </c>
      <c r="F685" s="487" t="str">
        <f t="shared" si="126"/>
        <v/>
      </c>
      <c r="G685" s="488" t="str">
        <f t="shared" si="131"/>
        <v>否</v>
      </c>
      <c r="H685" s="488" t="str">
        <f t="shared" si="127"/>
        <v>项</v>
      </c>
      <c r="I685" s="488" t="str">
        <f t="shared" si="128"/>
        <v>20827</v>
      </c>
      <c r="J685" s="229"/>
      <c r="K685" s="229"/>
      <c r="L685" s="229"/>
      <c r="T685" s="438"/>
      <c r="U685" s="438"/>
      <c r="V685" s="438"/>
      <c r="W685" s="438"/>
      <c r="X685" s="438"/>
      <c r="Y685" s="438"/>
      <c r="Z685" s="438"/>
    </row>
    <row r="686" s="447" customFormat="1" ht="25.5" spans="1:26">
      <c r="A686" s="278" t="s">
        <v>5615</v>
      </c>
      <c r="B686" s="279" t="s">
        <v>1109</v>
      </c>
      <c r="C686" s="299">
        <f ca="1">SUMIF($I687:$I$1455,$A686,C687:C$1455)</f>
        <v>220</v>
      </c>
      <c r="D686" s="299">
        <f>SUMIF($I687:$I$1455,$A686,D687:D$1455)</f>
        <v>199</v>
      </c>
      <c r="E686" s="299">
        <f ca="1">SUMIF($I687:$I$1455,$A686,E687:E$1455)</f>
        <v>-21</v>
      </c>
      <c r="F686" s="483" t="str">
        <f ca="1" t="shared" si="126"/>
        <v>-9.5%</v>
      </c>
      <c r="G686" s="484" t="str">
        <f ca="1" t="shared" si="131"/>
        <v>是</v>
      </c>
      <c r="H686" s="484" t="str">
        <f t="shared" si="127"/>
        <v>款</v>
      </c>
      <c r="I686" s="484" t="str">
        <f t="shared" si="128"/>
        <v>208</v>
      </c>
      <c r="M686" s="489">
        <v>1</v>
      </c>
      <c r="T686" s="439"/>
      <c r="U686" s="439"/>
      <c r="V686" s="439"/>
      <c r="W686" s="439"/>
      <c r="X686" s="439"/>
      <c r="Y686" s="439"/>
      <c r="Z686" s="439"/>
    </row>
    <row r="687" s="74" customFormat="1" ht="25.5" spans="1:26">
      <c r="A687" s="280" t="s">
        <v>5616</v>
      </c>
      <c r="B687" s="281" t="s">
        <v>12</v>
      </c>
      <c r="C687" s="302">
        <f>SUMIF(表2.2024年公共财政支出决算表!$A$6:$A$1340,A687,表2.2024年公共财政支出决算表!$E$6:$E$1340)</f>
        <v>148</v>
      </c>
      <c r="D687" s="302">
        <f>ROUND(SUMIF('表10-1.政府预算科目明细表'!$A$3:$A$375,A687,'表10-1.政府预算科目明细表'!$C$3:$C$375)/10000,0)</f>
        <v>157</v>
      </c>
      <c r="E687" s="352">
        <f t="shared" ref="E687:E694" si="135">D687-C687</f>
        <v>9</v>
      </c>
      <c r="F687" s="352" t="str">
        <f t="shared" si="126"/>
        <v>6.1%</v>
      </c>
      <c r="G687" s="485" t="str">
        <f t="shared" si="131"/>
        <v>是</v>
      </c>
      <c r="H687" s="485" t="str">
        <f t="shared" si="127"/>
        <v>项</v>
      </c>
      <c r="I687" s="485" t="str">
        <f t="shared" si="128"/>
        <v>20828</v>
      </c>
      <c r="J687" s="229"/>
      <c r="K687" s="229"/>
      <c r="L687" s="229"/>
      <c r="M687" s="489">
        <v>1</v>
      </c>
      <c r="N687" s="448"/>
      <c r="O687" s="448"/>
      <c r="P687" s="448"/>
      <c r="Q687" s="448"/>
      <c r="R687" s="448"/>
      <c r="S687" s="448"/>
      <c r="T687" s="440"/>
      <c r="U687" s="440"/>
      <c r="V687" s="440"/>
      <c r="W687" s="440"/>
      <c r="X687" s="440"/>
      <c r="Y687" s="440"/>
      <c r="Z687" s="440"/>
    </row>
    <row r="688" s="435" customFormat="1" ht="15.75" hidden="1" spans="1:12">
      <c r="A688" s="306" t="s">
        <v>5617</v>
      </c>
      <c r="B688" s="307" t="s">
        <v>14</v>
      </c>
      <c r="C688" s="302">
        <f>SUMIF(表2.2024年公共财政支出决算表!$A$6:$A$1340,A688,表2.2024年公共财政支出决算表!$E$6:$E$1340)</f>
        <v>0</v>
      </c>
      <c r="D688" s="302">
        <f>ROUND(SUMIF('表10-1.政府预算科目明细表'!$A$3:$A$375,A688,'表10-1.政府预算科目明细表'!$C$3:$C$375)/10000,0)</f>
        <v>0</v>
      </c>
      <c r="E688" s="486">
        <f t="shared" si="135"/>
        <v>0</v>
      </c>
      <c r="F688" s="487" t="str">
        <f t="shared" si="126"/>
        <v/>
      </c>
      <c r="G688" s="488" t="str">
        <f t="shared" si="131"/>
        <v>否</v>
      </c>
      <c r="H688" s="488" t="str">
        <f t="shared" si="127"/>
        <v>项</v>
      </c>
      <c r="I688" s="488" t="str">
        <f t="shared" si="128"/>
        <v>20828</v>
      </c>
      <c r="J688" s="229"/>
      <c r="K688" s="229"/>
      <c r="L688" s="229"/>
    </row>
    <row r="689" s="449" customFormat="1" ht="15.75" hidden="1" spans="1:26">
      <c r="A689" s="306" t="s">
        <v>5618</v>
      </c>
      <c r="B689" s="307" t="s">
        <v>16</v>
      </c>
      <c r="C689" s="302">
        <f>SUMIF(表2.2024年公共财政支出决算表!$A$6:$A$1340,A689,表2.2024年公共财政支出决算表!$E$6:$E$1340)</f>
        <v>0</v>
      </c>
      <c r="D689" s="302">
        <f>ROUND(SUMIF('表10-1.政府预算科目明细表'!$A$3:$A$375,A689,'表10-1.政府预算科目明细表'!$C$3:$C$375)/10000,0)</f>
        <v>0</v>
      </c>
      <c r="E689" s="486">
        <f t="shared" si="135"/>
        <v>0</v>
      </c>
      <c r="F689" s="487" t="str">
        <f t="shared" si="126"/>
        <v/>
      </c>
      <c r="G689" s="488" t="str">
        <f t="shared" si="131"/>
        <v>否</v>
      </c>
      <c r="H689" s="488" t="str">
        <f t="shared" si="127"/>
        <v>项</v>
      </c>
      <c r="I689" s="488" t="str">
        <f t="shared" si="128"/>
        <v>20828</v>
      </c>
      <c r="J689" s="229"/>
      <c r="K689" s="229"/>
      <c r="L689" s="229"/>
      <c r="T689" s="435"/>
      <c r="U689" s="435"/>
      <c r="V689" s="435"/>
      <c r="W689" s="435"/>
      <c r="X689" s="435"/>
      <c r="Y689" s="435"/>
      <c r="Z689" s="435"/>
    </row>
    <row r="690" s="74" customFormat="1" ht="25.5" spans="1:20">
      <c r="A690" s="280" t="s">
        <v>5619</v>
      </c>
      <c r="B690" s="281" t="s">
        <v>1113</v>
      </c>
      <c r="C690" s="302">
        <f>SUMIF(表2.2024年公共财政支出决算表!$A$6:$A$1340,A690,表2.2024年公共财政支出决算表!$E$6:$E$1340)</f>
        <v>72</v>
      </c>
      <c r="D690" s="302">
        <f>ROUND(SUMIF('表10-1.政府预算科目明细表'!$A$3:$A$375,A690,'表10-1.政府预算科目明细表'!$C$3:$C$375)/10000,0)</f>
        <v>42</v>
      </c>
      <c r="E690" s="352">
        <f t="shared" si="135"/>
        <v>-30</v>
      </c>
      <c r="F690" s="352" t="str">
        <f t="shared" si="126"/>
        <v>-41.7%</v>
      </c>
      <c r="G690" s="485" t="str">
        <f t="shared" si="131"/>
        <v>是</v>
      </c>
      <c r="H690" s="485" t="str">
        <f t="shared" si="127"/>
        <v>项</v>
      </c>
      <c r="I690" s="485" t="str">
        <f t="shared" si="128"/>
        <v>20828</v>
      </c>
      <c r="J690" s="229"/>
      <c r="K690" s="229"/>
      <c r="L690" s="229"/>
      <c r="M690" s="489">
        <v>1</v>
      </c>
      <c r="T690" s="440"/>
    </row>
    <row r="691" s="443" customFormat="1" ht="15.75" hidden="1" spans="1:20">
      <c r="A691" s="306" t="s">
        <v>5620</v>
      </c>
      <c r="B691" s="307" t="s">
        <v>1115</v>
      </c>
      <c r="C691" s="302">
        <f>SUMIF(表2.2024年公共财政支出决算表!$A$6:$A$1340,A691,表2.2024年公共财政支出决算表!$E$6:$E$1340)</f>
        <v>0</v>
      </c>
      <c r="D691" s="302">
        <f>ROUND(SUMIF('表10-1.政府预算科目明细表'!$A$3:$A$375,A691,'表10-1.政府预算科目明细表'!$C$3:$C$375)/10000,0)</f>
        <v>0</v>
      </c>
      <c r="E691" s="486">
        <f t="shared" si="135"/>
        <v>0</v>
      </c>
      <c r="F691" s="487" t="str">
        <f t="shared" si="126"/>
        <v/>
      </c>
      <c r="G691" s="488" t="str">
        <f t="shared" si="131"/>
        <v>否</v>
      </c>
      <c r="H691" s="488" t="str">
        <f t="shared" si="127"/>
        <v>项</v>
      </c>
      <c r="I691" s="488" t="str">
        <f t="shared" si="128"/>
        <v>20828</v>
      </c>
      <c r="J691" s="229"/>
      <c r="K691" s="229"/>
      <c r="L691" s="229"/>
      <c r="T691" s="435"/>
    </row>
    <row r="692" s="443" customFormat="1" ht="15.75" hidden="1" spans="1:20">
      <c r="A692" s="306" t="s">
        <v>5622</v>
      </c>
      <c r="B692" s="307" t="s">
        <v>112</v>
      </c>
      <c r="C692" s="302">
        <f>SUMIF(表2.2024年公共财政支出决算表!$A$6:$A$1340,A692,表2.2024年公共财政支出决算表!$E$6:$E$1340)</f>
        <v>0</v>
      </c>
      <c r="D692" s="302">
        <f>ROUND(SUMIF('表10-1.政府预算科目明细表'!$A$3:$A$375,A692,'表10-1.政府预算科目明细表'!$C$3:$C$375)/10000,0)</f>
        <v>0</v>
      </c>
      <c r="E692" s="486">
        <f t="shared" si="135"/>
        <v>0</v>
      </c>
      <c r="F692" s="487" t="str">
        <f t="shared" si="126"/>
        <v/>
      </c>
      <c r="G692" s="488" t="str">
        <f t="shared" si="131"/>
        <v>否</v>
      </c>
      <c r="H692" s="488" t="str">
        <f t="shared" si="127"/>
        <v>项</v>
      </c>
      <c r="I692" s="488" t="str">
        <f t="shared" si="128"/>
        <v>20828</v>
      </c>
      <c r="J692" s="229"/>
      <c r="K692" s="229"/>
      <c r="L692" s="229"/>
      <c r="T692" s="435"/>
    </row>
    <row r="693" s="443" customFormat="1" ht="15.75" hidden="1" spans="1:20">
      <c r="A693" s="306" t="s">
        <v>5623</v>
      </c>
      <c r="B693" s="307" t="s">
        <v>30</v>
      </c>
      <c r="C693" s="302">
        <f>SUMIF(表2.2024年公共财政支出决算表!$A$6:$A$1340,A693,表2.2024年公共财政支出决算表!$E$6:$E$1340)</f>
        <v>0</v>
      </c>
      <c r="D693" s="302">
        <f>ROUND(SUMIF('表10-1.政府预算科目明细表'!$A$3:$A$375,A693,'表10-1.政府预算科目明细表'!$C$3:$C$375)/10000,0)</f>
        <v>0</v>
      </c>
      <c r="E693" s="486">
        <f t="shared" si="135"/>
        <v>0</v>
      </c>
      <c r="F693" s="487" t="str">
        <f t="shared" si="126"/>
        <v/>
      </c>
      <c r="G693" s="488" t="str">
        <f t="shared" si="131"/>
        <v>否</v>
      </c>
      <c r="H693" s="488" t="str">
        <f t="shared" si="127"/>
        <v>项</v>
      </c>
      <c r="I693" s="488" t="str">
        <f t="shared" si="128"/>
        <v>20828</v>
      </c>
      <c r="J693" s="229"/>
      <c r="K693" s="229"/>
      <c r="L693" s="229"/>
      <c r="T693" s="435"/>
    </row>
    <row r="694" s="435" customFormat="1" ht="15.75" hidden="1" spans="1:12">
      <c r="A694" s="306" t="s">
        <v>5624</v>
      </c>
      <c r="B694" s="307" t="s">
        <v>1117</v>
      </c>
      <c r="C694" s="302">
        <f>SUMIF(表2.2024年公共财政支出决算表!$A$6:$A$1340,A694,表2.2024年公共财政支出决算表!$E$6:$E$1340)</f>
        <v>0</v>
      </c>
      <c r="D694" s="302">
        <f>ROUND(SUMIF('表10-1.政府预算科目明细表'!$A$3:$A$375,A694,'表10-1.政府预算科目明细表'!$C$3:$C$375)/10000,0)</f>
        <v>0</v>
      </c>
      <c r="E694" s="486">
        <f t="shared" si="135"/>
        <v>0</v>
      </c>
      <c r="F694" s="487" t="str">
        <f t="shared" si="126"/>
        <v/>
      </c>
      <c r="G694" s="488" t="str">
        <f t="shared" si="131"/>
        <v>否</v>
      </c>
      <c r="H694" s="488" t="str">
        <f t="shared" si="127"/>
        <v>项</v>
      </c>
      <c r="I694" s="488" t="str">
        <f t="shared" si="128"/>
        <v>20828</v>
      </c>
      <c r="J694" s="229"/>
      <c r="K694" s="229"/>
      <c r="L694" s="229"/>
    </row>
    <row r="695" s="455" customFormat="1" ht="25.5" spans="1:20">
      <c r="A695" s="278" t="s">
        <v>5626</v>
      </c>
      <c r="B695" s="279" t="s">
        <v>1119</v>
      </c>
      <c r="C695" s="299">
        <f ca="1">SUMIF($I696:$I$1455,$A695,C696:C$1455)</f>
        <v>78</v>
      </c>
      <c r="D695" s="299">
        <f>SUMIF($I696:$I$1455,$A695,D696:D$1455)</f>
        <v>96</v>
      </c>
      <c r="E695" s="299">
        <f ca="1">SUMIF($I696:$I$1455,$A695,E696:E$1455)</f>
        <v>18</v>
      </c>
      <c r="F695" s="483" t="str">
        <f ca="1" t="shared" si="126"/>
        <v>23.1%</v>
      </c>
      <c r="G695" s="484" t="str">
        <f ca="1" t="shared" si="131"/>
        <v>是</v>
      </c>
      <c r="H695" s="484" t="str">
        <f t="shared" si="127"/>
        <v>款</v>
      </c>
      <c r="I695" s="484" t="str">
        <f t="shared" si="128"/>
        <v>208</v>
      </c>
      <c r="M695" s="489">
        <v>1</v>
      </c>
      <c r="T695" s="439"/>
    </row>
    <row r="696" s="70" customFormat="1" ht="31.5" spans="1:20">
      <c r="A696" s="280" t="s">
        <v>5627</v>
      </c>
      <c r="B696" s="281" t="s">
        <v>1121</v>
      </c>
      <c r="C696" s="302">
        <f>SUMIF(表2.2024年公共财政支出决算表!$A$6:$A$1340,A696,表2.2024年公共财政支出决算表!$E$6:$E$1340)</f>
        <v>78</v>
      </c>
      <c r="D696" s="302">
        <f>ROUND(SUMIF('表10-1.政府预算科目明细表'!$A$3:$A$375,A696,'表10-1.政府预算科目明细表'!$C$3:$C$375)/10000,0)</f>
        <v>76</v>
      </c>
      <c r="E696" s="352">
        <f t="shared" ref="E696:E699" si="136">D696-C696</f>
        <v>-2</v>
      </c>
      <c r="F696" s="352" t="str">
        <f t="shared" si="126"/>
        <v>-2.6%</v>
      </c>
      <c r="G696" s="485" t="str">
        <f t="shared" si="131"/>
        <v>是</v>
      </c>
      <c r="H696" s="485" t="str">
        <f t="shared" si="127"/>
        <v>项</v>
      </c>
      <c r="I696" s="485" t="str">
        <f t="shared" si="128"/>
        <v>20830</v>
      </c>
      <c r="J696" s="229"/>
      <c r="K696" s="229"/>
      <c r="L696" s="229"/>
      <c r="M696" s="489">
        <v>1</v>
      </c>
      <c r="T696" s="429"/>
    </row>
    <row r="697" s="443" customFormat="1" ht="25.5" spans="1:20">
      <c r="A697" s="306" t="s">
        <v>5628</v>
      </c>
      <c r="B697" s="307" t="s">
        <v>1123</v>
      </c>
      <c r="C697" s="302">
        <f>SUMIF(表2.2024年公共财政支出决算表!$A$6:$A$1340,A697,表2.2024年公共财政支出决算表!$E$6:$E$1340)</f>
        <v>0</v>
      </c>
      <c r="D697" s="302">
        <f>ROUND(SUMIF('表10-1.政府预算科目明细表'!$A$3:$A$375,A697,'表10-1.政府预算科目明细表'!$C$3:$C$375)/10000,0)</f>
        <v>20</v>
      </c>
      <c r="E697" s="486">
        <f t="shared" si="136"/>
        <v>20</v>
      </c>
      <c r="F697" s="487" t="str">
        <f t="shared" si="126"/>
        <v/>
      </c>
      <c r="G697" s="488" t="str">
        <f t="shared" si="131"/>
        <v>是</v>
      </c>
      <c r="H697" s="488" t="str">
        <f t="shared" si="127"/>
        <v>项</v>
      </c>
      <c r="I697" s="488" t="str">
        <f t="shared" si="128"/>
        <v>20830</v>
      </c>
      <c r="J697" s="229"/>
      <c r="K697" s="229"/>
      <c r="L697" s="229"/>
      <c r="M697" s="496"/>
      <c r="T697" s="435"/>
    </row>
    <row r="698" s="455" customFormat="1" ht="25.5" spans="1:20">
      <c r="A698" s="278" t="s">
        <v>5630</v>
      </c>
      <c r="B698" s="279" t="s">
        <v>1126</v>
      </c>
      <c r="C698" s="299">
        <f ca="1">SUMIF($I699:$I$1455,$A698,C699:C$1455)</f>
        <v>918</v>
      </c>
      <c r="D698" s="299">
        <f>SUMIF($I699:$I$1455,$A698,D699:D$1455)</f>
        <v>918</v>
      </c>
      <c r="E698" s="299">
        <f ca="1">SUMIF($I699:$I$1455,$A698,E699:E$1455)</f>
        <v>0</v>
      </c>
      <c r="F698" s="483" t="str">
        <f ca="1" t="shared" si="126"/>
        <v>0.0%</v>
      </c>
      <c r="G698" s="484" t="str">
        <f ca="1" t="shared" si="131"/>
        <v>是</v>
      </c>
      <c r="H698" s="484" t="str">
        <f t="shared" si="127"/>
        <v>款</v>
      </c>
      <c r="I698" s="484" t="str">
        <f t="shared" si="128"/>
        <v>208</v>
      </c>
      <c r="M698" s="489">
        <v>1</v>
      </c>
      <c r="T698" s="439"/>
    </row>
    <row r="699" s="70" customFormat="1" ht="25.5" spans="1:20">
      <c r="A699" s="280" t="s">
        <v>5631</v>
      </c>
      <c r="B699" s="281" t="s">
        <v>1126</v>
      </c>
      <c r="C699" s="302">
        <f>SUMIF(表2.2024年公共财政支出决算表!$A$6:$A$1340,A699,表2.2024年公共财政支出决算表!$E$6:$E$1340)</f>
        <v>918</v>
      </c>
      <c r="D699" s="302">
        <f>ROUND(SUMIF('表10-1.政府预算科目明细表'!$A$3:$A$375,A699,'表10-1.政府预算科目明细表'!$C$3:$C$375)/10000,0)</f>
        <v>918</v>
      </c>
      <c r="E699" s="352">
        <f t="shared" si="136"/>
        <v>0</v>
      </c>
      <c r="F699" s="352" t="str">
        <f t="shared" si="126"/>
        <v>0.0%</v>
      </c>
      <c r="G699" s="485" t="str">
        <f t="shared" si="131"/>
        <v>是</v>
      </c>
      <c r="H699" s="485" t="str">
        <f t="shared" si="127"/>
        <v>项</v>
      </c>
      <c r="I699" s="485" t="str">
        <f t="shared" si="128"/>
        <v>20899</v>
      </c>
      <c r="J699" s="229"/>
      <c r="K699" s="229"/>
      <c r="L699" s="229"/>
      <c r="M699" s="489">
        <v>1</v>
      </c>
      <c r="T699" s="429"/>
    </row>
    <row r="700" s="446" customFormat="1" ht="25.5" spans="1:20">
      <c r="A700" s="479" t="s">
        <v>5632</v>
      </c>
      <c r="B700" s="480" t="s">
        <v>1128</v>
      </c>
      <c r="C700" s="295">
        <f ca="1">SUMIF($I701:$I$1455,$A700,C701:C$1455)</f>
        <v>22985</v>
      </c>
      <c r="D700" s="295">
        <f>SUMIF($I701:$I$1455,$A700,D701:D$1455)</f>
        <v>24719</v>
      </c>
      <c r="E700" s="295">
        <f ca="1">SUMIF($I701:$I$1455,$A700,E701:E$1455)</f>
        <v>1534</v>
      </c>
      <c r="F700" s="481" t="str">
        <f ca="1" t="shared" si="126"/>
        <v>6.7%</v>
      </c>
      <c r="G700" s="482" t="str">
        <f ca="1" t="shared" si="131"/>
        <v>是</v>
      </c>
      <c r="H700" s="482" t="str">
        <f t="shared" si="127"/>
        <v>类</v>
      </c>
      <c r="I700" s="482">
        <f t="shared" si="128"/>
        <v>0</v>
      </c>
      <c r="M700" s="489">
        <v>1</v>
      </c>
      <c r="N700" s="502">
        <v>22985</v>
      </c>
      <c r="O700" s="465">
        <f ca="1">C700-N700</f>
        <v>0</v>
      </c>
      <c r="T700" s="451"/>
    </row>
    <row r="701" s="455" customFormat="1" ht="25.5" spans="1:20">
      <c r="A701" s="278" t="s">
        <v>5633</v>
      </c>
      <c r="B701" s="279" t="s">
        <v>1130</v>
      </c>
      <c r="C701" s="299">
        <f ca="1">SUMIF($I702:$I$1455,$A701,C702:C$1455)</f>
        <v>413</v>
      </c>
      <c r="D701" s="299">
        <f>SUMIF($I702:$I$1455,$A701,D702:D$1455)</f>
        <v>295</v>
      </c>
      <c r="E701" s="299">
        <f ca="1">SUMIF($I702:$I$1455,$A701,E702:E$1455)</f>
        <v>-118</v>
      </c>
      <c r="F701" s="483" t="str">
        <f ca="1" t="shared" si="126"/>
        <v>-28.6%</v>
      </c>
      <c r="G701" s="484" t="str">
        <f ca="1" t="shared" si="131"/>
        <v>是</v>
      </c>
      <c r="H701" s="484" t="str">
        <f t="shared" si="127"/>
        <v>款</v>
      </c>
      <c r="I701" s="484" t="str">
        <f t="shared" si="128"/>
        <v>210</v>
      </c>
      <c r="M701" s="489">
        <v>1</v>
      </c>
      <c r="T701" s="439"/>
    </row>
    <row r="702" s="74" customFormat="1" ht="25.5" spans="1:20">
      <c r="A702" s="280" t="s">
        <v>5634</v>
      </c>
      <c r="B702" s="281" t="s">
        <v>12</v>
      </c>
      <c r="C702" s="302">
        <f>SUMIF(表2.2024年公共财政支出决算表!$A$6:$A$1340,A702,表2.2024年公共财政支出决算表!$E$6:$E$1340)</f>
        <v>294</v>
      </c>
      <c r="D702" s="302">
        <f>ROUND(SUMIF('表10-1.政府预算科目明细表'!$A$3:$A$375,A702,'表10-1.政府预算科目明细表'!$C$3:$C$375)/10000,0)</f>
        <v>280</v>
      </c>
      <c r="E702" s="352">
        <f t="shared" ref="E702:E705" si="137">D702-C702</f>
        <v>-14</v>
      </c>
      <c r="F702" s="352" t="str">
        <f t="shared" si="126"/>
        <v>-4.8%</v>
      </c>
      <c r="G702" s="485" t="str">
        <f t="shared" si="131"/>
        <v>是</v>
      </c>
      <c r="H702" s="485" t="str">
        <f t="shared" si="127"/>
        <v>项</v>
      </c>
      <c r="I702" s="485" t="str">
        <f t="shared" si="128"/>
        <v>21001</v>
      </c>
      <c r="J702" s="229"/>
      <c r="K702" s="229"/>
      <c r="L702" s="229"/>
      <c r="M702" s="489">
        <v>1</v>
      </c>
      <c r="T702" s="440"/>
    </row>
    <row r="703" s="429" customFormat="1" ht="25.5" spans="1:13">
      <c r="A703" s="280" t="s">
        <v>5635</v>
      </c>
      <c r="B703" s="281" t="s">
        <v>14</v>
      </c>
      <c r="C703" s="302">
        <f>SUMIF(表2.2024年公共财政支出决算表!$A$6:$A$1340,A703,表2.2024年公共财政支出决算表!$E$6:$E$1340)</f>
        <v>119</v>
      </c>
      <c r="D703" s="302">
        <f>ROUND(SUMIF('表10-1.政府预算科目明细表'!$A$3:$A$375,A703,'表10-1.政府预算科目明细表'!$C$3:$C$375)/10000,0)</f>
        <v>15</v>
      </c>
      <c r="E703" s="352">
        <f t="shared" si="137"/>
        <v>-104</v>
      </c>
      <c r="F703" s="352" t="str">
        <f t="shared" si="126"/>
        <v>-87.4%</v>
      </c>
      <c r="G703" s="485" t="str">
        <f t="shared" si="131"/>
        <v>是</v>
      </c>
      <c r="H703" s="485" t="str">
        <f t="shared" si="127"/>
        <v>项</v>
      </c>
      <c r="I703" s="485" t="str">
        <f t="shared" si="128"/>
        <v>21001</v>
      </c>
      <c r="J703" s="229"/>
      <c r="K703" s="229"/>
      <c r="L703" s="229"/>
      <c r="M703" s="489">
        <v>1</v>
      </c>
    </row>
    <row r="704" s="441" customFormat="1" ht="15.75" hidden="1" spans="1:20">
      <c r="A704" s="306" t="s">
        <v>5636</v>
      </c>
      <c r="B704" s="307" t="s">
        <v>16</v>
      </c>
      <c r="C704" s="302">
        <f>SUMIF(表2.2024年公共财政支出决算表!$A$6:$A$1340,A704,表2.2024年公共财政支出决算表!$E$6:$E$1340)</f>
        <v>0</v>
      </c>
      <c r="D704" s="302">
        <f>ROUND(SUMIF('表10-1.政府预算科目明细表'!$A$3:$A$375,A704,'表10-1.政府预算科目明细表'!$C$3:$C$375)/10000,0)</f>
        <v>0</v>
      </c>
      <c r="E704" s="486">
        <f t="shared" si="137"/>
        <v>0</v>
      </c>
      <c r="F704" s="487" t="str">
        <f t="shared" si="126"/>
        <v/>
      </c>
      <c r="G704" s="488" t="str">
        <f t="shared" si="131"/>
        <v>否</v>
      </c>
      <c r="H704" s="488" t="str">
        <f t="shared" si="127"/>
        <v>项</v>
      </c>
      <c r="I704" s="488" t="str">
        <f t="shared" si="128"/>
        <v>21001</v>
      </c>
      <c r="J704" s="229"/>
      <c r="K704" s="229"/>
      <c r="L704" s="229"/>
      <c r="T704" s="438"/>
    </row>
    <row r="705" s="443" customFormat="1" ht="15.75" hidden="1" spans="1:20">
      <c r="A705" s="306" t="s">
        <v>5637</v>
      </c>
      <c r="B705" s="307" t="s">
        <v>1135</v>
      </c>
      <c r="C705" s="302">
        <f>SUMIF(表2.2024年公共财政支出决算表!$A$6:$A$1340,A705,表2.2024年公共财政支出决算表!$E$6:$E$1340)</f>
        <v>0</v>
      </c>
      <c r="D705" s="302">
        <f>ROUND(SUMIF('表10-1.政府预算科目明细表'!$A$3:$A$375,A705,'表10-1.政府预算科目明细表'!$C$3:$C$375)/10000,0)</f>
        <v>0</v>
      </c>
      <c r="E705" s="486">
        <f t="shared" si="137"/>
        <v>0</v>
      </c>
      <c r="F705" s="487" t="str">
        <f t="shared" si="126"/>
        <v/>
      </c>
      <c r="G705" s="488" t="str">
        <f t="shared" si="131"/>
        <v>否</v>
      </c>
      <c r="H705" s="488" t="str">
        <f t="shared" si="127"/>
        <v>项</v>
      </c>
      <c r="I705" s="488" t="str">
        <f t="shared" si="128"/>
        <v>21001</v>
      </c>
      <c r="J705" s="229"/>
      <c r="K705" s="229"/>
      <c r="L705" s="229"/>
      <c r="T705" s="435"/>
    </row>
    <row r="706" s="456" customFormat="1" ht="25.5" spans="1:20">
      <c r="A706" s="278" t="s">
        <v>5639</v>
      </c>
      <c r="B706" s="279" t="s">
        <v>1137</v>
      </c>
      <c r="C706" s="299">
        <f ca="1">SUMIF($I707:$I$1455,$A706,C707:C$1455)</f>
        <v>4533</v>
      </c>
      <c r="D706" s="299">
        <f>SUMIF($I707:$I$1455,$A706,D707:D$1455)</f>
        <v>4621</v>
      </c>
      <c r="E706" s="299">
        <f ca="1">SUMIF($I707:$I$1455,$A706,E707:E$1455)</f>
        <v>88</v>
      </c>
      <c r="F706" s="483" t="str">
        <f ca="1" t="shared" si="126"/>
        <v>1.9%</v>
      </c>
      <c r="G706" s="484" t="str">
        <f ca="1" t="shared" si="131"/>
        <v>是</v>
      </c>
      <c r="H706" s="484" t="str">
        <f t="shared" si="127"/>
        <v>款</v>
      </c>
      <c r="I706" s="484" t="str">
        <f t="shared" si="128"/>
        <v>210</v>
      </c>
      <c r="M706" s="489">
        <v>1</v>
      </c>
      <c r="T706" s="437"/>
    </row>
    <row r="707" s="70" customFormat="1" ht="25.5" spans="1:20">
      <c r="A707" s="280" t="s">
        <v>5640</v>
      </c>
      <c r="B707" s="281" t="s">
        <v>1139</v>
      </c>
      <c r="C707" s="302">
        <f>SUMIF(表2.2024年公共财政支出决算表!$A$6:$A$1340,A707,表2.2024年公共财政支出决算表!$E$6:$E$1340)</f>
        <v>3649</v>
      </c>
      <c r="D707" s="302">
        <f>ROUND(SUMIF('表10-1.政府预算科目明细表'!$A$3:$A$375,A707,'表10-1.政府预算科目明细表'!$C$3:$C$375)/10000,0)</f>
        <v>3633</v>
      </c>
      <c r="E707" s="352">
        <f t="shared" ref="E707:E720" si="138">D707-C707</f>
        <v>-16</v>
      </c>
      <c r="F707" s="352" t="str">
        <f t="shared" si="126"/>
        <v>-0.4%</v>
      </c>
      <c r="G707" s="485" t="str">
        <f t="shared" si="131"/>
        <v>是</v>
      </c>
      <c r="H707" s="485" t="str">
        <f t="shared" si="127"/>
        <v>项</v>
      </c>
      <c r="I707" s="485" t="str">
        <f t="shared" si="128"/>
        <v>21002</v>
      </c>
      <c r="J707" s="229"/>
      <c r="K707" s="229"/>
      <c r="L707" s="229"/>
      <c r="M707" s="489">
        <v>1</v>
      </c>
      <c r="T707" s="429"/>
    </row>
    <row r="708" s="74" customFormat="1" ht="25.5" spans="1:20">
      <c r="A708" s="280" t="s">
        <v>5641</v>
      </c>
      <c r="B708" s="281" t="s">
        <v>5642</v>
      </c>
      <c r="C708" s="302">
        <f>SUMIF(表2.2024年公共财政支出决算表!$A$6:$A$1340,A708,表2.2024年公共财政支出决算表!$E$6:$E$1340)</f>
        <v>884</v>
      </c>
      <c r="D708" s="302">
        <f>ROUND(SUMIF('表10-1.政府预算科目明细表'!$A$3:$A$375,A708,'表10-1.政府预算科目明细表'!$C$3:$C$375)/10000,0)</f>
        <v>988</v>
      </c>
      <c r="E708" s="352">
        <f t="shared" si="138"/>
        <v>104</v>
      </c>
      <c r="F708" s="352" t="str">
        <f t="shared" si="126"/>
        <v>11.8%</v>
      </c>
      <c r="G708" s="485" t="str">
        <f t="shared" si="131"/>
        <v>是</v>
      </c>
      <c r="H708" s="485" t="str">
        <f t="shared" si="127"/>
        <v>项</v>
      </c>
      <c r="I708" s="485" t="str">
        <f t="shared" si="128"/>
        <v>21002</v>
      </c>
      <c r="J708" s="229"/>
      <c r="K708" s="229"/>
      <c r="L708" s="229"/>
      <c r="M708" s="489">
        <v>1</v>
      </c>
      <c r="T708" s="440"/>
    </row>
    <row r="709" s="443" customFormat="1" ht="15.75" hidden="1" spans="1:20">
      <c r="A709" s="306" t="s">
        <v>5643</v>
      </c>
      <c r="B709" s="307" t="s">
        <v>1143</v>
      </c>
      <c r="C709" s="302">
        <f>SUMIF(表2.2024年公共财政支出决算表!$A$6:$A$1340,A709,表2.2024年公共财政支出决算表!$E$6:$E$1340)</f>
        <v>0</v>
      </c>
      <c r="D709" s="302">
        <f>ROUND(SUMIF('表10-1.政府预算科目明细表'!$A$3:$A$375,A709,'表10-1.政府预算科目明细表'!$C$3:$C$375)/10000,0)</f>
        <v>0</v>
      </c>
      <c r="E709" s="486">
        <f t="shared" si="138"/>
        <v>0</v>
      </c>
      <c r="F709" s="487" t="str">
        <f t="shared" si="126"/>
        <v/>
      </c>
      <c r="G709" s="488" t="str">
        <f t="shared" si="131"/>
        <v>否</v>
      </c>
      <c r="H709" s="488" t="str">
        <f t="shared" si="127"/>
        <v>项</v>
      </c>
      <c r="I709" s="488" t="str">
        <f t="shared" si="128"/>
        <v>21002</v>
      </c>
      <c r="J709" s="229"/>
      <c r="K709" s="229"/>
      <c r="L709" s="229"/>
      <c r="M709" s="449"/>
      <c r="N709" s="449"/>
      <c r="O709" s="449"/>
      <c r="P709" s="449"/>
      <c r="Q709" s="449"/>
      <c r="R709" s="449"/>
      <c r="S709" s="449"/>
      <c r="T709" s="435"/>
    </row>
    <row r="710" s="449" customFormat="1" ht="15.75" hidden="1" spans="1:26">
      <c r="A710" s="306" t="s">
        <v>5645</v>
      </c>
      <c r="B710" s="307" t="s">
        <v>1145</v>
      </c>
      <c r="C710" s="302">
        <f>SUMIF(表2.2024年公共财政支出决算表!$A$6:$A$1340,A710,表2.2024年公共财政支出决算表!$E$6:$E$1340)</f>
        <v>0</v>
      </c>
      <c r="D710" s="302">
        <f>ROUND(SUMIF('表10-1.政府预算科目明细表'!$A$3:$A$375,A710,'表10-1.政府预算科目明细表'!$C$3:$C$375)/10000,0)</f>
        <v>0</v>
      </c>
      <c r="E710" s="486">
        <f t="shared" si="138"/>
        <v>0</v>
      </c>
      <c r="F710" s="487" t="str">
        <f t="shared" si="126"/>
        <v/>
      </c>
      <c r="G710" s="488" t="str">
        <f t="shared" si="131"/>
        <v>否</v>
      </c>
      <c r="H710" s="488" t="str">
        <f t="shared" si="127"/>
        <v>项</v>
      </c>
      <c r="I710" s="488" t="str">
        <f t="shared" si="128"/>
        <v>21002</v>
      </c>
      <c r="J710" s="229"/>
      <c r="K710" s="229"/>
      <c r="L710" s="229"/>
      <c r="T710" s="435"/>
      <c r="U710" s="435"/>
      <c r="V710" s="435"/>
      <c r="W710" s="435"/>
      <c r="X710" s="435"/>
      <c r="Y710" s="435"/>
      <c r="Z710" s="435"/>
    </row>
    <row r="711" s="229" customFormat="1" ht="15.75" hidden="1" spans="1:26">
      <c r="A711" s="280" t="s">
        <v>5647</v>
      </c>
      <c r="B711" s="281" t="s">
        <v>1147</v>
      </c>
      <c r="C711" s="302">
        <f>SUMIF(表2.2024年公共财政支出决算表!$A$6:$A$1340,A711,表2.2024年公共财政支出决算表!$E$6:$E$1340)</f>
        <v>0</v>
      </c>
      <c r="D711" s="302">
        <f>ROUND(SUMIF('表10-1.政府预算科目明细表'!$A$3:$A$375,A711,'表10-1.政府预算科目明细表'!$C$3:$C$375)/10000,0)</f>
        <v>0</v>
      </c>
      <c r="E711" s="352">
        <f t="shared" si="138"/>
        <v>0</v>
      </c>
      <c r="F711" s="352" t="str">
        <f t="shared" si="126"/>
        <v/>
      </c>
      <c r="G711" s="485" t="str">
        <f t="shared" si="131"/>
        <v>否</v>
      </c>
      <c r="H711" s="485" t="str">
        <f t="shared" si="127"/>
        <v>项</v>
      </c>
      <c r="I711" s="485" t="str">
        <f t="shared" si="128"/>
        <v>21002</v>
      </c>
      <c r="T711" s="429"/>
      <c r="U711" s="429"/>
      <c r="V711" s="429"/>
      <c r="W711" s="429"/>
      <c r="X711" s="429"/>
      <c r="Y711" s="429"/>
      <c r="Z711" s="429"/>
    </row>
    <row r="712" s="435" customFormat="1" ht="15.75" hidden="1" spans="1:12">
      <c r="A712" s="306" t="s">
        <v>5648</v>
      </c>
      <c r="B712" s="307" t="s">
        <v>1149</v>
      </c>
      <c r="C712" s="302">
        <f>SUMIF(表2.2024年公共财政支出决算表!$A$6:$A$1340,A712,表2.2024年公共财政支出决算表!$E$6:$E$1340)</f>
        <v>0</v>
      </c>
      <c r="D712" s="302">
        <f>ROUND(SUMIF('表10-1.政府预算科目明细表'!$A$3:$A$375,A712,'表10-1.政府预算科目明细表'!$C$3:$C$375)/10000,0)</f>
        <v>0</v>
      </c>
      <c r="E712" s="486">
        <f t="shared" si="138"/>
        <v>0</v>
      </c>
      <c r="F712" s="487" t="str">
        <f t="shared" si="126"/>
        <v/>
      </c>
      <c r="G712" s="488" t="str">
        <f t="shared" si="131"/>
        <v>否</v>
      </c>
      <c r="H712" s="488" t="str">
        <f t="shared" si="127"/>
        <v>项</v>
      </c>
      <c r="I712" s="488" t="str">
        <f t="shared" si="128"/>
        <v>21002</v>
      </c>
      <c r="J712" s="229"/>
      <c r="K712" s="229"/>
      <c r="L712" s="229"/>
    </row>
    <row r="713" s="449" customFormat="1" ht="15.75" hidden="1" spans="1:26">
      <c r="A713" s="306" t="s">
        <v>5650</v>
      </c>
      <c r="B713" s="307" t="s">
        <v>1151</v>
      </c>
      <c r="C713" s="302">
        <f>SUMIF(表2.2024年公共财政支出决算表!$A$6:$A$1340,A713,表2.2024年公共财政支出决算表!$E$6:$E$1340)</f>
        <v>0</v>
      </c>
      <c r="D713" s="302">
        <f>ROUND(SUMIF('表10-1.政府预算科目明细表'!$A$3:$A$375,A713,'表10-1.政府预算科目明细表'!$C$3:$C$375)/10000,0)</f>
        <v>0</v>
      </c>
      <c r="E713" s="486">
        <f t="shared" si="138"/>
        <v>0</v>
      </c>
      <c r="F713" s="487" t="str">
        <f t="shared" si="126"/>
        <v/>
      </c>
      <c r="G713" s="488" t="str">
        <f t="shared" si="131"/>
        <v>否</v>
      </c>
      <c r="H713" s="488" t="str">
        <f t="shared" si="127"/>
        <v>项</v>
      </c>
      <c r="I713" s="488" t="str">
        <f t="shared" si="128"/>
        <v>21002</v>
      </c>
      <c r="J713" s="229"/>
      <c r="K713" s="229"/>
      <c r="L713" s="229"/>
      <c r="T713" s="435"/>
      <c r="U713" s="435"/>
      <c r="V713" s="435"/>
      <c r="W713" s="435"/>
      <c r="X713" s="435"/>
      <c r="Y713" s="435"/>
      <c r="Z713" s="435"/>
    </row>
    <row r="714" s="449" customFormat="1" ht="15.75" hidden="1" spans="1:26">
      <c r="A714" s="306" t="s">
        <v>5652</v>
      </c>
      <c r="B714" s="307" t="s">
        <v>1153</v>
      </c>
      <c r="C714" s="302">
        <f>SUMIF(表2.2024年公共财政支出决算表!$A$6:$A$1340,A714,表2.2024年公共财政支出决算表!$E$6:$E$1340)</f>
        <v>0</v>
      </c>
      <c r="D714" s="302">
        <f>ROUND(SUMIF('表10-1.政府预算科目明细表'!$A$3:$A$375,A714,'表10-1.政府预算科目明细表'!$C$3:$C$375)/10000,0)</f>
        <v>0</v>
      </c>
      <c r="E714" s="486">
        <f t="shared" si="138"/>
        <v>0</v>
      </c>
      <c r="F714" s="487" t="str">
        <f t="shared" si="126"/>
        <v/>
      </c>
      <c r="G714" s="488" t="str">
        <f t="shared" si="131"/>
        <v>否</v>
      </c>
      <c r="H714" s="488" t="str">
        <f t="shared" si="127"/>
        <v>项</v>
      </c>
      <c r="I714" s="488" t="str">
        <f t="shared" si="128"/>
        <v>21002</v>
      </c>
      <c r="J714" s="229"/>
      <c r="K714" s="229"/>
      <c r="L714" s="229"/>
      <c r="T714" s="435"/>
      <c r="U714" s="435"/>
      <c r="V714" s="435"/>
      <c r="W714" s="435"/>
      <c r="X714" s="435"/>
      <c r="Y714" s="435"/>
      <c r="Z714" s="435"/>
    </row>
    <row r="715" s="449" customFormat="1" ht="15.75" hidden="1" spans="1:26">
      <c r="A715" s="306" t="s">
        <v>5654</v>
      </c>
      <c r="B715" s="307" t="s">
        <v>1155</v>
      </c>
      <c r="C715" s="302">
        <f>SUMIF(表2.2024年公共财政支出决算表!$A$6:$A$1340,A715,表2.2024年公共财政支出决算表!$E$6:$E$1340)</f>
        <v>0</v>
      </c>
      <c r="D715" s="302">
        <f>ROUND(SUMIF('表10-1.政府预算科目明细表'!$A$3:$A$375,A715,'表10-1.政府预算科目明细表'!$C$3:$C$375)/10000,0)</f>
        <v>0</v>
      </c>
      <c r="E715" s="486">
        <f t="shared" si="138"/>
        <v>0</v>
      </c>
      <c r="F715" s="487" t="str">
        <f t="shared" si="126"/>
        <v/>
      </c>
      <c r="G715" s="488" t="str">
        <f t="shared" si="131"/>
        <v>否</v>
      </c>
      <c r="H715" s="488" t="str">
        <f t="shared" si="127"/>
        <v>项</v>
      </c>
      <c r="I715" s="488" t="str">
        <f t="shared" si="128"/>
        <v>21002</v>
      </c>
      <c r="J715" s="229"/>
      <c r="K715" s="229"/>
      <c r="L715" s="229"/>
      <c r="T715" s="435"/>
      <c r="U715" s="435"/>
      <c r="V715" s="435"/>
      <c r="W715" s="435"/>
      <c r="X715" s="435"/>
      <c r="Y715" s="435"/>
      <c r="Z715" s="435"/>
    </row>
    <row r="716" s="449" customFormat="1" ht="15.75" hidden="1" spans="1:26">
      <c r="A716" s="306" t="s">
        <v>5656</v>
      </c>
      <c r="B716" s="307" t="s">
        <v>1157</v>
      </c>
      <c r="C716" s="302">
        <f>SUMIF(表2.2024年公共财政支出决算表!$A$6:$A$1340,A716,表2.2024年公共财政支出决算表!$E$6:$E$1340)</f>
        <v>0</v>
      </c>
      <c r="D716" s="302">
        <f>ROUND(SUMIF('表10-1.政府预算科目明细表'!$A$3:$A$375,A716,'表10-1.政府预算科目明细表'!$C$3:$C$375)/10000,0)</f>
        <v>0</v>
      </c>
      <c r="E716" s="486">
        <f t="shared" si="138"/>
        <v>0</v>
      </c>
      <c r="F716" s="487" t="str">
        <f t="shared" si="126"/>
        <v/>
      </c>
      <c r="G716" s="488" t="str">
        <f t="shared" si="131"/>
        <v>否</v>
      </c>
      <c r="H716" s="488" t="str">
        <f t="shared" si="127"/>
        <v>项</v>
      </c>
      <c r="I716" s="488" t="str">
        <f t="shared" si="128"/>
        <v>21002</v>
      </c>
      <c r="J716" s="229"/>
      <c r="K716" s="229"/>
      <c r="L716" s="229"/>
      <c r="T716" s="435"/>
      <c r="U716" s="435"/>
      <c r="V716" s="435"/>
      <c r="W716" s="435"/>
      <c r="X716" s="435"/>
      <c r="Y716" s="435"/>
      <c r="Z716" s="435"/>
    </row>
    <row r="717" s="435" customFormat="1" ht="15.75" hidden="1" spans="1:12">
      <c r="A717" s="306" t="s">
        <v>5658</v>
      </c>
      <c r="B717" s="307" t="s">
        <v>1159</v>
      </c>
      <c r="C717" s="302">
        <f>SUMIF(表2.2024年公共财政支出决算表!$A$6:$A$1340,A717,表2.2024年公共财政支出决算表!$E$6:$E$1340)</f>
        <v>0</v>
      </c>
      <c r="D717" s="302">
        <f>ROUND(SUMIF('表10-1.政府预算科目明细表'!$A$3:$A$375,A717,'表10-1.政府预算科目明细表'!$C$3:$C$375)/10000,0)</f>
        <v>0</v>
      </c>
      <c r="E717" s="486">
        <f t="shared" si="138"/>
        <v>0</v>
      </c>
      <c r="F717" s="487" t="str">
        <f t="shared" si="126"/>
        <v/>
      </c>
      <c r="G717" s="488" t="str">
        <f t="shared" si="131"/>
        <v>否</v>
      </c>
      <c r="H717" s="488" t="str">
        <f t="shared" si="127"/>
        <v>项</v>
      </c>
      <c r="I717" s="488" t="str">
        <f t="shared" si="128"/>
        <v>21002</v>
      </c>
      <c r="J717" s="229"/>
      <c r="K717" s="229"/>
      <c r="L717" s="229"/>
    </row>
    <row r="718" s="449" customFormat="1" ht="15.75" hidden="1" spans="1:26">
      <c r="A718" s="306" t="s">
        <v>5660</v>
      </c>
      <c r="B718" s="307" t="s">
        <v>1161</v>
      </c>
      <c r="C718" s="302">
        <f>SUMIF(表2.2024年公共财政支出决算表!$A$6:$A$1340,A718,表2.2024年公共财政支出决算表!$E$6:$E$1340)</f>
        <v>0</v>
      </c>
      <c r="D718" s="302">
        <f>ROUND(SUMIF('表10-1.政府预算科目明细表'!$A$3:$A$375,A718,'表10-1.政府预算科目明细表'!$C$3:$C$375)/10000,0)</f>
        <v>0</v>
      </c>
      <c r="E718" s="486">
        <f t="shared" si="138"/>
        <v>0</v>
      </c>
      <c r="F718" s="487" t="str">
        <f t="shared" si="126"/>
        <v/>
      </c>
      <c r="G718" s="488" t="str">
        <f t="shared" si="131"/>
        <v>否</v>
      </c>
      <c r="H718" s="488" t="str">
        <f t="shared" si="127"/>
        <v>项</v>
      </c>
      <c r="I718" s="488" t="str">
        <f t="shared" si="128"/>
        <v>21002</v>
      </c>
      <c r="J718" s="229"/>
      <c r="K718" s="229"/>
      <c r="L718" s="229"/>
      <c r="T718" s="435"/>
      <c r="U718" s="435"/>
      <c r="V718" s="435"/>
      <c r="W718" s="435"/>
      <c r="X718" s="435"/>
      <c r="Y718" s="435"/>
      <c r="Z718" s="435"/>
    </row>
    <row r="719" s="449" customFormat="1" ht="15.75" hidden="1" spans="1:26">
      <c r="A719" s="306" t="s">
        <v>5662</v>
      </c>
      <c r="B719" s="307" t="s">
        <v>1163</v>
      </c>
      <c r="C719" s="302">
        <f>SUMIF(表2.2024年公共财政支出决算表!$A$6:$A$1340,A719,表2.2024年公共财政支出决算表!$E$6:$E$1340)</f>
        <v>0</v>
      </c>
      <c r="D719" s="302">
        <f>ROUND(SUMIF('表10-1.政府预算科目明细表'!$A$3:$A$375,A719,'表10-1.政府预算科目明细表'!$C$3:$C$375)/10000,0)</f>
        <v>0</v>
      </c>
      <c r="E719" s="486">
        <f t="shared" si="138"/>
        <v>0</v>
      </c>
      <c r="F719" s="487" t="str">
        <f t="shared" ref="F719:F782" si="139">IFERROR(TEXT(E719/C719,"0.0%"),"")</f>
        <v/>
      </c>
      <c r="G719" s="488" t="str">
        <f t="shared" si="131"/>
        <v>否</v>
      </c>
      <c r="H719" s="488" t="str">
        <f t="shared" ref="H719:H782" si="140">IF(LEN(A719)=3,"类",IF(LEN(A719)=5,"款","项"))</f>
        <v>项</v>
      </c>
      <c r="I719" s="488" t="str">
        <f t="shared" si="128"/>
        <v>21002</v>
      </c>
      <c r="J719" s="229"/>
      <c r="K719" s="229"/>
      <c r="L719" s="229"/>
      <c r="T719" s="435"/>
      <c r="U719" s="435"/>
      <c r="V719" s="435"/>
      <c r="W719" s="435"/>
      <c r="X719" s="435"/>
      <c r="Y719" s="435"/>
      <c r="Z719" s="435"/>
    </row>
    <row r="720" s="452" customFormat="1" ht="15.75" hidden="1" spans="1:26">
      <c r="A720" s="306" t="s">
        <v>5664</v>
      </c>
      <c r="B720" s="307" t="s">
        <v>1165</v>
      </c>
      <c r="C720" s="302">
        <f>SUMIF(表2.2024年公共财政支出决算表!$A$6:$A$1340,A720,表2.2024年公共财政支出决算表!$E$6:$E$1340)</f>
        <v>0</v>
      </c>
      <c r="D720" s="302">
        <f>ROUND(SUMIF('表10-1.政府预算科目明细表'!$A$3:$A$375,A720,'表10-1.政府预算科目明细表'!$C$3:$C$375)/10000,0)</f>
        <v>0</v>
      </c>
      <c r="E720" s="486">
        <f t="shared" si="138"/>
        <v>0</v>
      </c>
      <c r="F720" s="487" t="str">
        <f t="shared" si="139"/>
        <v/>
      </c>
      <c r="G720" s="488" t="str">
        <f t="shared" si="131"/>
        <v>否</v>
      </c>
      <c r="H720" s="488" t="str">
        <f t="shared" si="140"/>
        <v>项</v>
      </c>
      <c r="I720" s="488" t="str">
        <f t="shared" ref="I720:I783" si="141">_xlfn.IFS(LEN(A720)=3,0,LEN(A720)=5,LEFT(A720,3),LEN(A720)=7,LEFT(A720,5))</f>
        <v>21002</v>
      </c>
      <c r="J720" s="229"/>
      <c r="K720" s="229"/>
      <c r="L720" s="229"/>
      <c r="T720" s="438"/>
      <c r="U720" s="438"/>
      <c r="V720" s="438"/>
      <c r="W720" s="438"/>
      <c r="X720" s="438"/>
      <c r="Y720" s="438"/>
      <c r="Z720" s="438"/>
    </row>
    <row r="721" s="457" customFormat="1" ht="25.5" spans="1:26">
      <c r="A721" s="278" t="s">
        <v>5666</v>
      </c>
      <c r="B721" s="279" t="s">
        <v>1167</v>
      </c>
      <c r="C721" s="299">
        <f ca="1">SUMIF($I722:$I$1455,$A721,C722:C$1455)</f>
        <v>4843</v>
      </c>
      <c r="D721" s="299">
        <f>SUMIF($I722:$I$1455,$A721,D722:D$1455)</f>
        <v>5316</v>
      </c>
      <c r="E721" s="299">
        <f ca="1">SUMIF($I722:$I$1455,$A721,E722:E$1455)</f>
        <v>473</v>
      </c>
      <c r="F721" s="483" t="str">
        <f ca="1" t="shared" si="139"/>
        <v>9.8%</v>
      </c>
      <c r="G721" s="484" t="str">
        <f ca="1" t="shared" si="131"/>
        <v>是</v>
      </c>
      <c r="H721" s="484" t="str">
        <f t="shared" si="140"/>
        <v>款</v>
      </c>
      <c r="I721" s="484" t="str">
        <f t="shared" si="141"/>
        <v>210</v>
      </c>
      <c r="M721" s="489">
        <v>1</v>
      </c>
      <c r="T721" s="437"/>
      <c r="U721" s="437"/>
      <c r="V721" s="437"/>
      <c r="W721" s="437"/>
      <c r="X721" s="437"/>
      <c r="Y721" s="437"/>
      <c r="Z721" s="437"/>
    </row>
    <row r="722" s="435" customFormat="1" ht="15.75" hidden="1" spans="1:12">
      <c r="A722" s="306" t="s">
        <v>5667</v>
      </c>
      <c r="B722" s="307" t="s">
        <v>1169</v>
      </c>
      <c r="C722" s="302">
        <f>SUMIF(表2.2024年公共财政支出决算表!$A$6:$A$1340,A722,表2.2024年公共财政支出决算表!$E$6:$E$1340)</f>
        <v>0</v>
      </c>
      <c r="D722" s="302">
        <f>ROUND(SUMIF('表10-1.政府预算科目明细表'!$A$3:$A$375,A722,'表10-1.政府预算科目明细表'!$C$3:$C$375)/10000,0)</f>
        <v>0</v>
      </c>
      <c r="E722" s="486">
        <f t="shared" ref="E722:E724" si="142">D722-C722</f>
        <v>0</v>
      </c>
      <c r="F722" s="487" t="str">
        <f t="shared" si="139"/>
        <v/>
      </c>
      <c r="G722" s="488" t="str">
        <f t="shared" si="131"/>
        <v>否</v>
      </c>
      <c r="H722" s="488" t="str">
        <f t="shared" si="140"/>
        <v>项</v>
      </c>
      <c r="I722" s="488" t="str">
        <f t="shared" si="141"/>
        <v>21003</v>
      </c>
      <c r="J722" s="229"/>
      <c r="K722" s="229"/>
      <c r="L722" s="229"/>
    </row>
    <row r="723" s="448" customFormat="1" ht="25.5" spans="1:26">
      <c r="A723" s="280" t="s">
        <v>5669</v>
      </c>
      <c r="B723" s="281" t="s">
        <v>1171</v>
      </c>
      <c r="C723" s="302">
        <f>SUMIF(表2.2024年公共财政支出决算表!$A$6:$A$1340,A723,表2.2024年公共财政支出决算表!$E$6:$E$1340)</f>
        <v>4843</v>
      </c>
      <c r="D723" s="302">
        <f>ROUND(SUMIF('表10-1.政府预算科目明细表'!$A$3:$A$375,A723,'表10-1.政府预算科目明细表'!$C$3:$C$375)/10000,0)</f>
        <v>5316</v>
      </c>
      <c r="E723" s="352">
        <f t="shared" si="142"/>
        <v>473</v>
      </c>
      <c r="F723" s="352" t="str">
        <f t="shared" si="139"/>
        <v>9.8%</v>
      </c>
      <c r="G723" s="485" t="str">
        <f t="shared" si="131"/>
        <v>是</v>
      </c>
      <c r="H723" s="485" t="str">
        <f t="shared" si="140"/>
        <v>项</v>
      </c>
      <c r="I723" s="485" t="str">
        <f t="shared" si="141"/>
        <v>21003</v>
      </c>
      <c r="J723" s="229"/>
      <c r="K723" s="229"/>
      <c r="L723" s="229"/>
      <c r="M723" s="489">
        <v>1</v>
      </c>
      <c r="T723" s="440"/>
      <c r="U723" s="440"/>
      <c r="V723" s="440"/>
      <c r="W723" s="440"/>
      <c r="X723" s="440"/>
      <c r="Y723" s="440"/>
      <c r="Z723" s="440"/>
    </row>
    <row r="724" s="449" customFormat="1" ht="15.75" hidden="1" spans="1:26">
      <c r="A724" s="306" t="s">
        <v>5670</v>
      </c>
      <c r="B724" s="307" t="s">
        <v>1173</v>
      </c>
      <c r="C724" s="302">
        <f>SUMIF(表2.2024年公共财政支出决算表!$A$6:$A$1340,A724,表2.2024年公共财政支出决算表!$E$6:$E$1340)</f>
        <v>0</v>
      </c>
      <c r="D724" s="302">
        <f>ROUND(SUMIF('表10-1.政府预算科目明细表'!$A$3:$A$375,A724,'表10-1.政府预算科目明细表'!$C$3:$C$375)/10000,0)</f>
        <v>0</v>
      </c>
      <c r="E724" s="486">
        <f t="shared" si="142"/>
        <v>0</v>
      </c>
      <c r="F724" s="487" t="str">
        <f t="shared" si="139"/>
        <v/>
      </c>
      <c r="G724" s="488" t="str">
        <f t="shared" si="131"/>
        <v>否</v>
      </c>
      <c r="H724" s="488" t="str">
        <f t="shared" si="140"/>
        <v>项</v>
      </c>
      <c r="I724" s="488" t="str">
        <f t="shared" si="141"/>
        <v>21003</v>
      </c>
      <c r="J724" s="229"/>
      <c r="K724" s="229"/>
      <c r="L724" s="229"/>
      <c r="T724" s="435"/>
      <c r="U724" s="435"/>
      <c r="V724" s="435"/>
      <c r="W724" s="435"/>
      <c r="X724" s="435"/>
      <c r="Y724" s="435"/>
      <c r="Z724" s="435"/>
    </row>
    <row r="725" s="437" customFormat="1" ht="25.5" spans="1:13">
      <c r="A725" s="278" t="s">
        <v>5672</v>
      </c>
      <c r="B725" s="279" t="s">
        <v>1175</v>
      </c>
      <c r="C725" s="299">
        <f ca="1">SUMIF($I726:$I$1455,$A725,C726:C$1455)</f>
        <v>4050</v>
      </c>
      <c r="D725" s="299">
        <f>SUMIF($I726:$I$1455,$A725,D726:D$1455)</f>
        <v>4120</v>
      </c>
      <c r="E725" s="299">
        <f ca="1">SUMIF($I726:$I$1455,$A725,E726:E$1455)</f>
        <v>70</v>
      </c>
      <c r="F725" s="483" t="str">
        <f ca="1" t="shared" si="139"/>
        <v>1.7%</v>
      </c>
      <c r="G725" s="484" t="str">
        <f ca="1" t="shared" si="131"/>
        <v>是</v>
      </c>
      <c r="H725" s="484" t="str">
        <f t="shared" si="140"/>
        <v>款</v>
      </c>
      <c r="I725" s="484" t="str">
        <f t="shared" si="141"/>
        <v>210</v>
      </c>
      <c r="M725" s="489">
        <v>1</v>
      </c>
    </row>
    <row r="726" s="229" customFormat="1" ht="25.5" spans="1:26">
      <c r="A726" s="280" t="s">
        <v>5673</v>
      </c>
      <c r="B726" s="281" t="s">
        <v>1177</v>
      </c>
      <c r="C726" s="302">
        <f>SUMIF(表2.2024年公共财政支出决算表!$A$6:$A$1340,A726,表2.2024年公共财政支出决算表!$E$6:$E$1340)</f>
        <v>524</v>
      </c>
      <c r="D726" s="302">
        <f>ROUND(SUMIF('表10-1.政府预算科目明细表'!$A$3:$A$375,A726,'表10-1.政府预算科目明细表'!$C$3:$C$375)/10000,0)</f>
        <v>489</v>
      </c>
      <c r="E726" s="352">
        <f t="shared" ref="E726:E736" si="143">D726-C726</f>
        <v>-35</v>
      </c>
      <c r="F726" s="352" t="str">
        <f t="shared" si="139"/>
        <v>-6.7%</v>
      </c>
      <c r="G726" s="485" t="str">
        <f t="shared" si="131"/>
        <v>是</v>
      </c>
      <c r="H726" s="485" t="str">
        <f t="shared" si="140"/>
        <v>项</v>
      </c>
      <c r="I726" s="485" t="str">
        <f t="shared" si="141"/>
        <v>21004</v>
      </c>
      <c r="M726" s="489">
        <v>1</v>
      </c>
      <c r="T726" s="429"/>
      <c r="U726" s="429"/>
      <c r="V726" s="429"/>
      <c r="W726" s="429"/>
      <c r="X726" s="429"/>
      <c r="Y726" s="429"/>
      <c r="Z726" s="429"/>
    </row>
    <row r="727" s="448" customFormat="1" ht="25.5" spans="1:26">
      <c r="A727" s="280" t="s">
        <v>5674</v>
      </c>
      <c r="B727" s="281" t="s">
        <v>1179</v>
      </c>
      <c r="C727" s="302">
        <f>SUMIF(表2.2024年公共财政支出决算表!$A$6:$A$1340,A727,表2.2024年公共财政支出决算表!$E$6:$E$1340)</f>
        <v>136</v>
      </c>
      <c r="D727" s="302">
        <f>ROUND(SUMIF('表10-1.政府预算科目明细表'!$A$3:$A$375,A727,'表10-1.政府预算科目明细表'!$C$3:$C$375)/10000,0)</f>
        <v>86</v>
      </c>
      <c r="E727" s="352">
        <f t="shared" si="143"/>
        <v>-50</v>
      </c>
      <c r="F727" s="352" t="str">
        <f t="shared" si="139"/>
        <v>-36.8%</v>
      </c>
      <c r="G727" s="485" t="str">
        <f t="shared" si="131"/>
        <v>是</v>
      </c>
      <c r="H727" s="485" t="str">
        <f t="shared" si="140"/>
        <v>项</v>
      </c>
      <c r="I727" s="485" t="str">
        <f t="shared" si="141"/>
        <v>21004</v>
      </c>
      <c r="J727" s="229"/>
      <c r="K727" s="229"/>
      <c r="L727" s="229"/>
      <c r="M727" s="489">
        <v>1</v>
      </c>
      <c r="T727" s="440"/>
      <c r="U727" s="440"/>
      <c r="V727" s="440"/>
      <c r="W727" s="440"/>
      <c r="X727" s="440"/>
      <c r="Y727" s="440"/>
      <c r="Z727" s="440"/>
    </row>
    <row r="728" s="429" customFormat="1" ht="25.5" spans="1:13">
      <c r="A728" s="280" t="s">
        <v>5675</v>
      </c>
      <c r="B728" s="281" t="s">
        <v>1181</v>
      </c>
      <c r="C728" s="302">
        <f>SUMIF(表2.2024年公共财政支出决算表!$A$6:$A$1340,A728,表2.2024年公共财政支出决算表!$E$6:$E$1340)</f>
        <v>588</v>
      </c>
      <c r="D728" s="302">
        <f>ROUND(SUMIF('表10-1.政府预算科目明细表'!$A$3:$A$375,A728,'表10-1.政府预算科目明细表'!$C$3:$C$375)/10000,0)</f>
        <v>561</v>
      </c>
      <c r="E728" s="352">
        <f t="shared" si="143"/>
        <v>-27</v>
      </c>
      <c r="F728" s="352" t="str">
        <f t="shared" si="139"/>
        <v>-4.6%</v>
      </c>
      <c r="G728" s="485" t="str">
        <f t="shared" si="131"/>
        <v>是</v>
      </c>
      <c r="H728" s="485" t="str">
        <f t="shared" si="140"/>
        <v>项</v>
      </c>
      <c r="I728" s="485" t="str">
        <f t="shared" si="141"/>
        <v>21004</v>
      </c>
      <c r="J728" s="229"/>
      <c r="K728" s="229"/>
      <c r="L728" s="229"/>
      <c r="M728" s="489">
        <v>1</v>
      </c>
    </row>
    <row r="729" s="449" customFormat="1" ht="15.75" hidden="1" spans="1:26">
      <c r="A729" s="306" t="s">
        <v>5676</v>
      </c>
      <c r="B729" s="307" t="s">
        <v>1183</v>
      </c>
      <c r="C729" s="302">
        <f>SUMIF(表2.2024年公共财政支出决算表!$A$6:$A$1340,A729,表2.2024年公共财政支出决算表!$E$6:$E$1340)</f>
        <v>0</v>
      </c>
      <c r="D729" s="302">
        <f>ROUND(SUMIF('表10-1.政府预算科目明细表'!$A$3:$A$375,A729,'表10-1.政府预算科目明细表'!$C$3:$C$375)/10000,0)</f>
        <v>0</v>
      </c>
      <c r="E729" s="486">
        <f t="shared" si="143"/>
        <v>0</v>
      </c>
      <c r="F729" s="487" t="str">
        <f t="shared" si="139"/>
        <v/>
      </c>
      <c r="G729" s="488" t="str">
        <f t="shared" si="131"/>
        <v>否</v>
      </c>
      <c r="H729" s="488" t="str">
        <f t="shared" si="140"/>
        <v>项</v>
      </c>
      <c r="I729" s="488" t="str">
        <f t="shared" si="141"/>
        <v>21004</v>
      </c>
      <c r="J729" s="229"/>
      <c r="K729" s="229"/>
      <c r="L729" s="229"/>
      <c r="T729" s="435"/>
      <c r="U729" s="435"/>
      <c r="V729" s="435"/>
      <c r="W729" s="435"/>
      <c r="X729" s="435"/>
      <c r="Y729" s="435"/>
      <c r="Z729" s="435"/>
    </row>
    <row r="730" s="452" customFormat="1" ht="15.75" hidden="1" spans="1:26">
      <c r="A730" s="306" t="s">
        <v>5678</v>
      </c>
      <c r="B730" s="307" t="s">
        <v>1184</v>
      </c>
      <c r="C730" s="302">
        <f>SUMIF(表2.2024年公共财政支出决算表!$A$6:$A$1340,A730,表2.2024年公共财政支出决算表!$E$6:$E$1340)</f>
        <v>0</v>
      </c>
      <c r="D730" s="302">
        <f>ROUND(SUMIF('表10-1.政府预算科目明细表'!$A$3:$A$375,A730,'表10-1.政府预算科目明细表'!$C$3:$C$375)/10000,0)</f>
        <v>0</v>
      </c>
      <c r="E730" s="486">
        <f t="shared" si="143"/>
        <v>0</v>
      </c>
      <c r="F730" s="487" t="str">
        <f t="shared" si="139"/>
        <v/>
      </c>
      <c r="G730" s="488" t="str">
        <f t="shared" si="131"/>
        <v>否</v>
      </c>
      <c r="H730" s="488" t="str">
        <f t="shared" si="140"/>
        <v>项</v>
      </c>
      <c r="I730" s="488" t="str">
        <f t="shared" si="141"/>
        <v>21004</v>
      </c>
      <c r="J730" s="229"/>
      <c r="K730" s="229"/>
      <c r="L730" s="229"/>
      <c r="T730" s="438"/>
      <c r="U730" s="438"/>
      <c r="V730" s="438"/>
      <c r="W730" s="438"/>
      <c r="X730" s="438"/>
      <c r="Y730" s="438"/>
      <c r="Z730" s="438"/>
    </row>
    <row r="731" s="449" customFormat="1" ht="15.75" hidden="1" spans="1:26">
      <c r="A731" s="306" t="s">
        <v>5680</v>
      </c>
      <c r="B731" s="307" t="s">
        <v>1185</v>
      </c>
      <c r="C731" s="302">
        <f>SUMIF(表2.2024年公共财政支出决算表!$A$6:$A$1340,A731,表2.2024年公共财政支出决算表!$E$6:$E$1340)</f>
        <v>0</v>
      </c>
      <c r="D731" s="302">
        <f>ROUND(SUMIF('表10-1.政府预算科目明细表'!$A$3:$A$375,A731,'表10-1.政府预算科目明细表'!$C$3:$C$375)/10000,0)</f>
        <v>0</v>
      </c>
      <c r="E731" s="486">
        <f t="shared" si="143"/>
        <v>0</v>
      </c>
      <c r="F731" s="487" t="str">
        <f t="shared" si="139"/>
        <v/>
      </c>
      <c r="G731" s="488" t="str">
        <f t="shared" si="131"/>
        <v>否</v>
      </c>
      <c r="H731" s="488" t="str">
        <f t="shared" si="140"/>
        <v>项</v>
      </c>
      <c r="I731" s="488" t="str">
        <f t="shared" si="141"/>
        <v>21004</v>
      </c>
      <c r="J731" s="229"/>
      <c r="K731" s="229"/>
      <c r="L731" s="229"/>
      <c r="T731" s="435"/>
      <c r="U731" s="435"/>
      <c r="V731" s="435"/>
      <c r="W731" s="435"/>
      <c r="X731" s="435"/>
      <c r="Y731" s="435"/>
      <c r="Z731" s="435"/>
    </row>
    <row r="732" s="452" customFormat="1" ht="15.75" hidden="1" spans="1:26">
      <c r="A732" s="306" t="s">
        <v>5682</v>
      </c>
      <c r="B732" s="307" t="s">
        <v>1186</v>
      </c>
      <c r="C732" s="302">
        <f>SUMIF(表2.2024年公共财政支出决算表!$A$6:$A$1340,A732,表2.2024年公共财政支出决算表!$E$6:$E$1340)</f>
        <v>0</v>
      </c>
      <c r="D732" s="302">
        <f>ROUND(SUMIF('表10-1.政府预算科目明细表'!$A$3:$A$375,A732,'表10-1.政府预算科目明细表'!$C$3:$C$375)/10000,0)</f>
        <v>0</v>
      </c>
      <c r="E732" s="486">
        <f t="shared" si="143"/>
        <v>0</v>
      </c>
      <c r="F732" s="487" t="str">
        <f t="shared" si="139"/>
        <v/>
      </c>
      <c r="G732" s="488" t="str">
        <f t="shared" ref="G732:G795" si="144">IF(A732&lt;&gt;"",IF(SUM(C732:D732)&lt;&gt;0,"是","否"),"是")</f>
        <v>否</v>
      </c>
      <c r="H732" s="488" t="str">
        <f t="shared" si="140"/>
        <v>项</v>
      </c>
      <c r="I732" s="488" t="str">
        <f t="shared" si="141"/>
        <v>21004</v>
      </c>
      <c r="J732" s="229"/>
      <c r="K732" s="229"/>
      <c r="L732" s="229"/>
      <c r="T732" s="438"/>
      <c r="U732" s="438"/>
      <c r="V732" s="438"/>
      <c r="W732" s="438"/>
      <c r="X732" s="438"/>
      <c r="Y732" s="438"/>
      <c r="Z732" s="438"/>
    </row>
    <row r="733" s="229" customFormat="1" ht="25.5" spans="1:26">
      <c r="A733" s="280" t="s">
        <v>5684</v>
      </c>
      <c r="B733" s="281" t="s">
        <v>1187</v>
      </c>
      <c r="C733" s="302">
        <f>SUMIF(表2.2024年公共财政支出决算表!$A$6:$A$1340,A733,表2.2024年公共财政支出决算表!$E$6:$E$1340)</f>
        <v>1856</v>
      </c>
      <c r="D733" s="302">
        <f>ROUND(SUMIF('表10-1.政府预算科目明细表'!$A$3:$A$375,A733,'表10-1.政府预算科目明细表'!$C$3:$C$375)/10000,0)</f>
        <v>2200</v>
      </c>
      <c r="E733" s="352">
        <f t="shared" si="143"/>
        <v>344</v>
      </c>
      <c r="F733" s="352" t="str">
        <f t="shared" si="139"/>
        <v>18.5%</v>
      </c>
      <c r="G733" s="485" t="str">
        <f t="shared" si="144"/>
        <v>是</v>
      </c>
      <c r="H733" s="485" t="str">
        <f t="shared" si="140"/>
        <v>项</v>
      </c>
      <c r="I733" s="485" t="str">
        <f t="shared" si="141"/>
        <v>21004</v>
      </c>
      <c r="M733" s="489">
        <v>1</v>
      </c>
      <c r="T733" s="429"/>
      <c r="U733" s="429"/>
      <c r="V733" s="429"/>
      <c r="W733" s="429"/>
      <c r="X733" s="429"/>
      <c r="Y733" s="429"/>
      <c r="Z733" s="429"/>
    </row>
    <row r="734" s="440" customFormat="1" ht="25.5" spans="1:13">
      <c r="A734" s="280" t="s">
        <v>5685</v>
      </c>
      <c r="B734" s="281" t="s">
        <v>1188</v>
      </c>
      <c r="C734" s="302">
        <f>SUMIF(表2.2024年公共财政支出决算表!$A$6:$A$1340,A734,表2.2024年公共财政支出决算表!$E$6:$E$1340)</f>
        <v>259</v>
      </c>
      <c r="D734" s="302">
        <f>ROUND(SUMIF('表10-1.政府预算科目明细表'!$A$3:$A$375,A734,'表10-1.政府预算科目明细表'!$C$3:$C$375)/10000,0)</f>
        <v>180</v>
      </c>
      <c r="E734" s="352">
        <f t="shared" si="143"/>
        <v>-79</v>
      </c>
      <c r="F734" s="352" t="str">
        <f t="shared" si="139"/>
        <v>-30.5%</v>
      </c>
      <c r="G734" s="485" t="str">
        <f t="shared" si="144"/>
        <v>是</v>
      </c>
      <c r="H734" s="485" t="str">
        <f t="shared" si="140"/>
        <v>项</v>
      </c>
      <c r="I734" s="485" t="str">
        <f t="shared" si="141"/>
        <v>21004</v>
      </c>
      <c r="J734" s="229"/>
      <c r="K734" s="229"/>
      <c r="L734" s="229"/>
      <c r="M734" s="489">
        <v>1</v>
      </c>
    </row>
    <row r="735" s="229" customFormat="1" ht="25.5" spans="1:26">
      <c r="A735" s="280" t="s">
        <v>5686</v>
      </c>
      <c r="B735" s="281" t="s">
        <v>5687</v>
      </c>
      <c r="C735" s="302">
        <f>SUMIF(表2.2024年公共财政支出决算表!$A$6:$A$1340,A735,表2.2024年公共财政支出决算表!$E$6:$E$1340)</f>
        <v>97</v>
      </c>
      <c r="D735" s="302">
        <f>ROUND(SUMIF('表10-1.政府预算科目明细表'!$A$3:$A$375,A735,'表10-1.政府预算科目明细表'!$C$3:$C$375)/10000,0)</f>
        <v>0</v>
      </c>
      <c r="E735" s="352">
        <f t="shared" si="143"/>
        <v>-97</v>
      </c>
      <c r="F735" s="352" t="str">
        <f t="shared" si="139"/>
        <v>-100.0%</v>
      </c>
      <c r="G735" s="485" t="str">
        <f t="shared" si="144"/>
        <v>是</v>
      </c>
      <c r="H735" s="485" t="str">
        <f t="shared" si="140"/>
        <v>项</v>
      </c>
      <c r="I735" s="485" t="str">
        <f t="shared" si="141"/>
        <v>21004</v>
      </c>
      <c r="M735" s="489">
        <v>1</v>
      </c>
      <c r="T735" s="429"/>
      <c r="U735" s="429"/>
      <c r="V735" s="429"/>
      <c r="W735" s="429"/>
      <c r="X735" s="429"/>
      <c r="Y735" s="429"/>
      <c r="Z735" s="429"/>
    </row>
    <row r="736" s="448" customFormat="1" ht="25.5" spans="1:26">
      <c r="A736" s="280" t="s">
        <v>5688</v>
      </c>
      <c r="B736" s="281" t="s">
        <v>1191</v>
      </c>
      <c r="C736" s="302">
        <f>SUMIF(表2.2024年公共财政支出决算表!$A$6:$A$1340,A736,表2.2024年公共财政支出决算表!$E$6:$E$1340)</f>
        <v>590</v>
      </c>
      <c r="D736" s="302">
        <f>ROUND(SUMIF('表10-1.政府预算科目明细表'!$A$3:$A$375,A736,'表10-1.政府预算科目明细表'!$C$3:$C$375)/10000,0)</f>
        <v>604</v>
      </c>
      <c r="E736" s="352">
        <f t="shared" si="143"/>
        <v>14</v>
      </c>
      <c r="F736" s="352" t="str">
        <f t="shared" si="139"/>
        <v>2.4%</v>
      </c>
      <c r="G736" s="485" t="str">
        <f t="shared" si="144"/>
        <v>是</v>
      </c>
      <c r="H736" s="485" t="str">
        <f t="shared" si="140"/>
        <v>项</v>
      </c>
      <c r="I736" s="485" t="str">
        <f t="shared" si="141"/>
        <v>21004</v>
      </c>
      <c r="J736" s="229"/>
      <c r="K736" s="229"/>
      <c r="L736" s="229"/>
      <c r="M736" s="489">
        <v>1</v>
      </c>
      <c r="T736" s="440"/>
      <c r="U736" s="440"/>
      <c r="V736" s="440"/>
      <c r="W736" s="440"/>
      <c r="X736" s="440"/>
      <c r="Y736" s="440"/>
      <c r="Z736" s="440"/>
    </row>
    <row r="737" s="439" customFormat="1" ht="25.5" spans="1:13">
      <c r="A737" s="278" t="s">
        <v>5689</v>
      </c>
      <c r="B737" s="279" t="s">
        <v>1199</v>
      </c>
      <c r="C737" s="299">
        <f ca="1">SUMIF($I738:$I$1455,$A737,C738:C$1455)</f>
        <v>1571</v>
      </c>
      <c r="D737" s="299">
        <f>SUMIF($I738:$I$1455,$A737,D738:D$1455)</f>
        <v>2122</v>
      </c>
      <c r="E737" s="299">
        <f ca="1">SUMIF($I738:$I$1455,$A737,E738:E$1455)</f>
        <v>551</v>
      </c>
      <c r="F737" s="483" t="str">
        <f ca="1" t="shared" si="139"/>
        <v>35.1%</v>
      </c>
      <c r="G737" s="484" t="str">
        <f ca="1" t="shared" si="144"/>
        <v>是</v>
      </c>
      <c r="H737" s="484" t="str">
        <f t="shared" si="140"/>
        <v>款</v>
      </c>
      <c r="I737" s="484" t="str">
        <f t="shared" si="141"/>
        <v>210</v>
      </c>
      <c r="M737" s="489">
        <v>1</v>
      </c>
    </row>
    <row r="738" s="448" customFormat="1" ht="25.5" spans="1:26">
      <c r="A738" s="280" t="s">
        <v>5690</v>
      </c>
      <c r="B738" s="281" t="s">
        <v>1201</v>
      </c>
      <c r="C738" s="302">
        <f>SUMIF(表2.2024年公共财政支出决算表!$A$6:$A$1340,A738,表2.2024年公共财政支出决算表!$E$6:$E$1340)</f>
        <v>106</v>
      </c>
      <c r="D738" s="302">
        <f>ROUND(SUMIF('表10-1.政府预算科目明细表'!$A$3:$A$375,A738,'表10-1.政府预算科目明细表'!$C$3:$C$375)/10000,0)</f>
        <v>111</v>
      </c>
      <c r="E738" s="352">
        <f t="shared" ref="E738:E741" si="145">D738-C738</f>
        <v>5</v>
      </c>
      <c r="F738" s="352" t="str">
        <f t="shared" si="139"/>
        <v>4.7%</v>
      </c>
      <c r="G738" s="485" t="str">
        <f t="shared" si="144"/>
        <v>是</v>
      </c>
      <c r="H738" s="485" t="str">
        <f t="shared" si="140"/>
        <v>项</v>
      </c>
      <c r="I738" s="485" t="str">
        <f t="shared" si="141"/>
        <v>21007</v>
      </c>
      <c r="J738" s="229"/>
      <c r="K738" s="229"/>
      <c r="L738" s="229"/>
      <c r="M738" s="489">
        <v>1</v>
      </c>
      <c r="T738" s="440"/>
      <c r="U738" s="440"/>
      <c r="V738" s="440"/>
      <c r="W738" s="440"/>
      <c r="X738" s="440"/>
      <c r="Y738" s="440"/>
      <c r="Z738" s="440"/>
    </row>
    <row r="739" s="229" customFormat="1" ht="25.5" spans="1:26">
      <c r="A739" s="280" t="s">
        <v>5691</v>
      </c>
      <c r="B739" s="281" t="s">
        <v>1203</v>
      </c>
      <c r="C739" s="302">
        <f>SUMIF(表2.2024年公共财政支出决算表!$A$6:$A$1340,A739,表2.2024年公共财政支出决算表!$E$6:$E$1340)</f>
        <v>1240</v>
      </c>
      <c r="D739" s="302">
        <f>ROUND(SUMIF('表10-1.政府预算科目明细表'!$A$3:$A$375,A739,'表10-1.政府预算科目明细表'!$C$3:$C$375)/10000,0)</f>
        <v>2011</v>
      </c>
      <c r="E739" s="352">
        <f t="shared" si="145"/>
        <v>771</v>
      </c>
      <c r="F739" s="352" t="str">
        <f t="shared" si="139"/>
        <v>62.2%</v>
      </c>
      <c r="G739" s="485" t="str">
        <f t="shared" si="144"/>
        <v>是</v>
      </c>
      <c r="H739" s="485" t="str">
        <f t="shared" si="140"/>
        <v>项</v>
      </c>
      <c r="I739" s="485" t="str">
        <f t="shared" si="141"/>
        <v>21007</v>
      </c>
      <c r="M739" s="489">
        <v>1</v>
      </c>
      <c r="T739" s="429"/>
      <c r="U739" s="429"/>
      <c r="V739" s="429"/>
      <c r="W739" s="429"/>
      <c r="X739" s="429"/>
      <c r="Y739" s="429"/>
      <c r="Z739" s="429"/>
    </row>
    <row r="740" s="448" customFormat="1" ht="25.5" spans="1:26">
      <c r="A740" s="280" t="s">
        <v>5692</v>
      </c>
      <c r="B740" s="281" t="s">
        <v>1205</v>
      </c>
      <c r="C740" s="302">
        <f>SUMIF(表2.2024年公共财政支出决算表!$A$6:$A$1340,A740,表2.2024年公共财政支出决算表!$E$6:$E$1340)</f>
        <v>225</v>
      </c>
      <c r="D740" s="302">
        <f>ROUND(SUMIF('表10-1.政府预算科目明细表'!$A$3:$A$375,A740,'表10-1.政府预算科目明细表'!$C$3:$C$375)/10000,0)</f>
        <v>0</v>
      </c>
      <c r="E740" s="352">
        <f t="shared" si="145"/>
        <v>-225</v>
      </c>
      <c r="F740" s="352" t="str">
        <f t="shared" si="139"/>
        <v>-100.0%</v>
      </c>
      <c r="G740" s="485" t="str">
        <f t="shared" si="144"/>
        <v>是</v>
      </c>
      <c r="H740" s="485" t="str">
        <f t="shared" si="140"/>
        <v>项</v>
      </c>
      <c r="I740" s="485" t="str">
        <f t="shared" si="141"/>
        <v>21007</v>
      </c>
      <c r="J740" s="229"/>
      <c r="K740" s="229"/>
      <c r="L740" s="229"/>
      <c r="M740" s="489">
        <v>1</v>
      </c>
      <c r="T740" s="440"/>
      <c r="U740" s="440"/>
      <c r="V740" s="440"/>
      <c r="W740" s="440"/>
      <c r="X740" s="440"/>
      <c r="Y740" s="440"/>
      <c r="Z740" s="440"/>
    </row>
    <row r="741" s="438" customFormat="1" ht="15.75" hidden="1" spans="1:12">
      <c r="A741" s="306" t="s">
        <v>5693</v>
      </c>
      <c r="B741" s="307" t="s">
        <v>7750</v>
      </c>
      <c r="C741" s="302">
        <f>SUMIF(表2.2024年公共财政支出决算表!$A$6:$A$1340,A741,表2.2024年公共财政支出决算表!$E$6:$E$1340)</f>
        <v>0</v>
      </c>
      <c r="D741" s="302">
        <f>ROUND(SUMIF('表10-1.政府预算科目明细表'!$A$3:$A$375,A741,'表10-1.政府预算科目明细表'!$C$3:$C$375)/10000,0)</f>
        <v>0</v>
      </c>
      <c r="E741" s="486">
        <f t="shared" si="145"/>
        <v>0</v>
      </c>
      <c r="F741" s="487" t="str">
        <f t="shared" si="139"/>
        <v/>
      </c>
      <c r="G741" s="488" t="str">
        <f t="shared" si="144"/>
        <v>否</v>
      </c>
      <c r="H741" s="488" t="str">
        <f t="shared" si="140"/>
        <v>项</v>
      </c>
      <c r="I741" s="488" t="str">
        <f t="shared" si="141"/>
        <v>21017</v>
      </c>
      <c r="J741" s="229"/>
      <c r="K741" s="229"/>
      <c r="L741" s="229"/>
    </row>
    <row r="742" s="447" customFormat="1" ht="25.5" spans="1:26">
      <c r="A742" s="278" t="s">
        <v>5695</v>
      </c>
      <c r="B742" s="279" t="s">
        <v>1207</v>
      </c>
      <c r="C742" s="299">
        <f ca="1">SUMIF($I743:$I$1455,$A742,C743:C$1455)</f>
        <v>6566</v>
      </c>
      <c r="D742" s="299">
        <f>SUMIF($I743:$I$1455,$A742,D743:D$1455)</f>
        <v>7015</v>
      </c>
      <c r="E742" s="299">
        <f ca="1">SUMIF($I743:$I$1455,$A742,E743:E$1455)</f>
        <v>449</v>
      </c>
      <c r="F742" s="483" t="str">
        <f ca="1" t="shared" si="139"/>
        <v>6.8%</v>
      </c>
      <c r="G742" s="484" t="str">
        <f ca="1" t="shared" si="144"/>
        <v>是</v>
      </c>
      <c r="H742" s="484" t="str">
        <f t="shared" si="140"/>
        <v>款</v>
      </c>
      <c r="I742" s="484" t="str">
        <f t="shared" si="141"/>
        <v>210</v>
      </c>
      <c r="M742" s="489">
        <v>1</v>
      </c>
      <c r="T742" s="439"/>
      <c r="U742" s="439"/>
      <c r="V742" s="439"/>
      <c r="W742" s="439"/>
      <c r="X742" s="439"/>
      <c r="Y742" s="439"/>
      <c r="Z742" s="439"/>
    </row>
    <row r="743" s="448" customFormat="1" ht="25.5" spans="1:26">
      <c r="A743" s="280" t="s">
        <v>5696</v>
      </c>
      <c r="B743" s="281" t="s">
        <v>1209</v>
      </c>
      <c r="C743" s="302">
        <f>SUMIF(表2.2024年公共财政支出决算表!$A$6:$A$1340,A743,表2.2024年公共财政支出决算表!$E$6:$E$1340)</f>
        <v>885</v>
      </c>
      <c r="D743" s="302">
        <f>ROUND(SUMIF('表10-1.政府预算科目明细表'!$A$3:$A$375,A743,'表10-1.政府预算科目明细表'!$C$3:$C$375)/10000,0)</f>
        <v>956</v>
      </c>
      <c r="E743" s="352">
        <f t="shared" ref="E743:E746" si="146">D743-C743</f>
        <v>71</v>
      </c>
      <c r="F743" s="352" t="str">
        <f t="shared" si="139"/>
        <v>8.0%</v>
      </c>
      <c r="G743" s="485" t="str">
        <f t="shared" si="144"/>
        <v>是</v>
      </c>
      <c r="H743" s="485" t="str">
        <f t="shared" si="140"/>
        <v>项</v>
      </c>
      <c r="I743" s="485" t="str">
        <f t="shared" si="141"/>
        <v>21011</v>
      </c>
      <c r="J743" s="229"/>
      <c r="K743" s="229"/>
      <c r="L743" s="229"/>
      <c r="M743" s="489">
        <v>1</v>
      </c>
      <c r="T743" s="440"/>
      <c r="U743" s="440"/>
      <c r="V743" s="440"/>
      <c r="W743" s="440"/>
      <c r="X743" s="440"/>
      <c r="Y743" s="440"/>
      <c r="Z743" s="440"/>
    </row>
    <row r="744" s="229" customFormat="1" ht="25.5" spans="1:26">
      <c r="A744" s="280" t="s">
        <v>5697</v>
      </c>
      <c r="B744" s="281" t="s">
        <v>1211</v>
      </c>
      <c r="C744" s="302">
        <f>SUMIF(表2.2024年公共财政支出决算表!$A$6:$A$1340,A744,表2.2024年公共财政支出决算表!$E$6:$E$1340)</f>
        <v>2650</v>
      </c>
      <c r="D744" s="302">
        <f>ROUND(SUMIF('表10-1.政府预算科目明细表'!$A$3:$A$375,A744,'表10-1.政府预算科目明细表'!$C$3:$C$375)/10000,0)</f>
        <v>2742</v>
      </c>
      <c r="E744" s="352">
        <f t="shared" si="146"/>
        <v>92</v>
      </c>
      <c r="F744" s="352" t="str">
        <f t="shared" si="139"/>
        <v>3.5%</v>
      </c>
      <c r="G744" s="485" t="str">
        <f t="shared" si="144"/>
        <v>是</v>
      </c>
      <c r="H744" s="485" t="str">
        <f t="shared" si="140"/>
        <v>项</v>
      </c>
      <c r="I744" s="485" t="str">
        <f t="shared" si="141"/>
        <v>21011</v>
      </c>
      <c r="M744" s="489">
        <v>1</v>
      </c>
      <c r="T744" s="429"/>
      <c r="U744" s="429"/>
      <c r="V744" s="429"/>
      <c r="W744" s="429"/>
      <c r="X744" s="429"/>
      <c r="Y744" s="429"/>
      <c r="Z744" s="429"/>
    </row>
    <row r="745" s="229" customFormat="1" ht="25.5" spans="1:26">
      <c r="A745" s="280" t="s">
        <v>5698</v>
      </c>
      <c r="B745" s="281" t="s">
        <v>1213</v>
      </c>
      <c r="C745" s="302">
        <f>SUMIF(表2.2024年公共财政支出决算表!$A$6:$A$1340,A745,表2.2024年公共财政支出决算表!$E$6:$E$1340)</f>
        <v>2817</v>
      </c>
      <c r="D745" s="302">
        <f>ROUND(SUMIF('表10-1.政府预算科目明细表'!$A$3:$A$375,A745,'表10-1.政府预算科目明细表'!$C$3:$C$375)/10000,0)</f>
        <v>2982</v>
      </c>
      <c r="E745" s="352">
        <f t="shared" si="146"/>
        <v>165</v>
      </c>
      <c r="F745" s="352" t="str">
        <f t="shared" si="139"/>
        <v>5.9%</v>
      </c>
      <c r="G745" s="485" t="str">
        <f t="shared" si="144"/>
        <v>是</v>
      </c>
      <c r="H745" s="485" t="str">
        <f t="shared" si="140"/>
        <v>项</v>
      </c>
      <c r="I745" s="485" t="str">
        <f t="shared" si="141"/>
        <v>21011</v>
      </c>
      <c r="M745" s="489">
        <v>1</v>
      </c>
      <c r="T745" s="429"/>
      <c r="U745" s="429"/>
      <c r="V745" s="429"/>
      <c r="W745" s="429"/>
      <c r="X745" s="429"/>
      <c r="Y745" s="429"/>
      <c r="Z745" s="429"/>
    </row>
    <row r="746" s="429" customFormat="1" ht="25.5" spans="1:13">
      <c r="A746" s="280" t="s">
        <v>5699</v>
      </c>
      <c r="B746" s="281" t="s">
        <v>1215</v>
      </c>
      <c r="C746" s="302">
        <f>SUMIF(表2.2024年公共财政支出决算表!$A$6:$A$1340,A746,表2.2024年公共财政支出决算表!$E$6:$E$1340)</f>
        <v>214</v>
      </c>
      <c r="D746" s="302">
        <f>ROUND(SUMIF('表10-1.政府预算科目明细表'!$A$3:$A$375,A746,'表10-1.政府预算科目明细表'!$C$3:$C$375)/10000,0)</f>
        <v>335</v>
      </c>
      <c r="E746" s="352">
        <f t="shared" si="146"/>
        <v>121</v>
      </c>
      <c r="F746" s="352" t="str">
        <f t="shared" si="139"/>
        <v>56.5%</v>
      </c>
      <c r="G746" s="485" t="str">
        <f t="shared" si="144"/>
        <v>是</v>
      </c>
      <c r="H746" s="485" t="str">
        <f t="shared" si="140"/>
        <v>项</v>
      </c>
      <c r="I746" s="485" t="str">
        <f t="shared" si="141"/>
        <v>21011</v>
      </c>
      <c r="J746" s="229"/>
      <c r="K746" s="229"/>
      <c r="L746" s="229"/>
      <c r="M746" s="489">
        <v>1</v>
      </c>
    </row>
    <row r="747" s="447" customFormat="1" ht="25.5" spans="1:26">
      <c r="A747" s="278" t="s">
        <v>5700</v>
      </c>
      <c r="B747" s="279" t="s">
        <v>1217</v>
      </c>
      <c r="C747" s="299">
        <f ca="1">SUMIF($I748:$I$1455,$A747,C748:C$1455)</f>
        <v>517</v>
      </c>
      <c r="D747" s="299">
        <f>SUMIF($I748:$I$1455,$A747,D748:D$1455)</f>
        <v>541</v>
      </c>
      <c r="E747" s="299">
        <f ca="1">SUMIF($I748:$I$1455,$A747,E748:E$1455)</f>
        <v>24</v>
      </c>
      <c r="F747" s="483" t="str">
        <f ca="1" t="shared" si="139"/>
        <v>4.6%</v>
      </c>
      <c r="G747" s="484" t="str">
        <f ca="1" t="shared" si="144"/>
        <v>是</v>
      </c>
      <c r="H747" s="484" t="str">
        <f t="shared" si="140"/>
        <v>款</v>
      </c>
      <c r="I747" s="484" t="str">
        <f t="shared" si="141"/>
        <v>210</v>
      </c>
      <c r="M747" s="489">
        <v>1</v>
      </c>
      <c r="T747" s="439"/>
      <c r="U747" s="439"/>
      <c r="V747" s="439"/>
      <c r="W747" s="439"/>
      <c r="X747" s="439"/>
      <c r="Y747" s="439"/>
      <c r="Z747" s="439"/>
    </row>
    <row r="748" s="229" customFormat="1" ht="31.5" hidden="1" spans="1:26">
      <c r="A748" s="280" t="s">
        <v>5701</v>
      </c>
      <c r="B748" s="281" t="s">
        <v>1219</v>
      </c>
      <c r="C748" s="302">
        <f>SUMIF(表2.2024年公共财政支出决算表!$A$6:$A$1340,A748,表2.2024年公共财政支出决算表!$E$6:$E$1340)</f>
        <v>0</v>
      </c>
      <c r="D748" s="302">
        <f>ROUND(SUMIF('表10-1.政府预算科目明细表'!$A$3:$A$375,A748,'表10-1.政府预算科目明细表'!$C$3:$C$375)/10000,0)</f>
        <v>0</v>
      </c>
      <c r="E748" s="352">
        <f t="shared" ref="E748:E750" si="147">D748-C748</f>
        <v>0</v>
      </c>
      <c r="F748" s="352" t="str">
        <f t="shared" si="139"/>
        <v/>
      </c>
      <c r="G748" s="485" t="str">
        <f t="shared" si="144"/>
        <v>否</v>
      </c>
      <c r="H748" s="485" t="str">
        <f t="shared" si="140"/>
        <v>项</v>
      </c>
      <c r="I748" s="485" t="str">
        <f t="shared" si="141"/>
        <v>21012</v>
      </c>
      <c r="T748" s="429"/>
      <c r="U748" s="429"/>
      <c r="V748" s="429"/>
      <c r="W748" s="429"/>
      <c r="X748" s="429"/>
      <c r="Y748" s="429"/>
      <c r="Z748" s="429"/>
    </row>
    <row r="749" s="429" customFormat="1" ht="31.5" spans="1:13">
      <c r="A749" s="280" t="s">
        <v>5702</v>
      </c>
      <c r="B749" s="281" t="s">
        <v>1221</v>
      </c>
      <c r="C749" s="302">
        <f>SUMIF(表2.2024年公共财政支出决算表!$A$6:$A$1340,A749,表2.2024年公共财政支出决算表!$E$6:$E$1340)</f>
        <v>517</v>
      </c>
      <c r="D749" s="302">
        <f>ROUND(SUMIF('表10-1.政府预算科目明细表'!$A$3:$A$375,A749,'表10-1.政府预算科目明细表'!$C$3:$C$375)/10000,0)</f>
        <v>541</v>
      </c>
      <c r="E749" s="352">
        <f t="shared" si="147"/>
        <v>24</v>
      </c>
      <c r="F749" s="352" t="str">
        <f t="shared" si="139"/>
        <v>4.6%</v>
      </c>
      <c r="G749" s="485" t="str">
        <f t="shared" si="144"/>
        <v>是</v>
      </c>
      <c r="H749" s="485" t="str">
        <f t="shared" si="140"/>
        <v>项</v>
      </c>
      <c r="I749" s="485" t="str">
        <f t="shared" si="141"/>
        <v>21012</v>
      </c>
      <c r="J749" s="229"/>
      <c r="K749" s="229"/>
      <c r="L749" s="229"/>
      <c r="M749" s="489">
        <v>1</v>
      </c>
    </row>
    <row r="750" s="452" customFormat="1" ht="31.5" hidden="1" spans="1:26">
      <c r="A750" s="306" t="s">
        <v>5703</v>
      </c>
      <c r="B750" s="307" t="s">
        <v>1223</v>
      </c>
      <c r="C750" s="302">
        <f>SUMIF(表2.2024年公共财政支出决算表!$A$6:$A$1340,A750,表2.2024年公共财政支出决算表!$E$6:$E$1340)</f>
        <v>0</v>
      </c>
      <c r="D750" s="302">
        <f>ROUND(SUMIF('表10-1.政府预算科目明细表'!$A$3:$A$375,A750,'表10-1.政府预算科目明细表'!$C$3:$C$375)/10000,0)</f>
        <v>0</v>
      </c>
      <c r="E750" s="486">
        <f t="shared" si="147"/>
        <v>0</v>
      </c>
      <c r="F750" s="487" t="str">
        <f t="shared" si="139"/>
        <v/>
      </c>
      <c r="G750" s="488" t="str">
        <f t="shared" si="144"/>
        <v>否</v>
      </c>
      <c r="H750" s="488" t="str">
        <f t="shared" si="140"/>
        <v>项</v>
      </c>
      <c r="I750" s="488" t="str">
        <f t="shared" si="141"/>
        <v>21012</v>
      </c>
      <c r="J750" s="229"/>
      <c r="K750" s="229"/>
      <c r="L750" s="229"/>
      <c r="T750" s="438"/>
      <c r="U750" s="438"/>
      <c r="V750" s="438"/>
      <c r="W750" s="438"/>
      <c r="X750" s="438"/>
      <c r="Y750" s="438"/>
      <c r="Z750" s="438"/>
    </row>
    <row r="751" s="447" customFormat="1" ht="25.5" spans="1:26">
      <c r="A751" s="278" t="s">
        <v>5705</v>
      </c>
      <c r="B751" s="279" t="s">
        <v>1225</v>
      </c>
      <c r="C751" s="299">
        <f ca="1">SUMIF($I752:$I$1455,$A751,C752:C$1455)</f>
        <v>104</v>
      </c>
      <c r="D751" s="299">
        <f>SUMIF($I752:$I$1455,$A751,D752:D$1455)</f>
        <v>59</v>
      </c>
      <c r="E751" s="299">
        <f ca="1">SUMIF($I752:$I$1455,$A751,E752:E$1455)</f>
        <v>-45</v>
      </c>
      <c r="F751" s="483" t="str">
        <f ca="1" t="shared" si="139"/>
        <v>-43.3%</v>
      </c>
      <c r="G751" s="484" t="str">
        <f ca="1" t="shared" si="144"/>
        <v>是</v>
      </c>
      <c r="H751" s="484" t="str">
        <f t="shared" si="140"/>
        <v>款</v>
      </c>
      <c r="I751" s="484" t="str">
        <f t="shared" si="141"/>
        <v>210</v>
      </c>
      <c r="M751" s="489">
        <v>1</v>
      </c>
      <c r="T751" s="439"/>
      <c r="U751" s="439"/>
      <c r="V751" s="439"/>
      <c r="W751" s="439"/>
      <c r="X751" s="439"/>
      <c r="Y751" s="439"/>
      <c r="Z751" s="439"/>
    </row>
    <row r="752" s="448" customFormat="1" ht="25.5" spans="1:26">
      <c r="A752" s="280" t="s">
        <v>5706</v>
      </c>
      <c r="B752" s="281" t="s">
        <v>1227</v>
      </c>
      <c r="C752" s="302">
        <f>SUMIF(表2.2024年公共财政支出决算表!$A$6:$A$1340,A752,表2.2024年公共财政支出决算表!$E$6:$E$1340)</f>
        <v>104</v>
      </c>
      <c r="D752" s="302">
        <f>ROUND(SUMIF('表10-1.政府预算科目明细表'!$A$3:$A$375,A752,'表10-1.政府预算科目明细表'!$C$3:$C$375)/10000,0)</f>
        <v>59</v>
      </c>
      <c r="E752" s="352">
        <f t="shared" ref="E752:E754" si="148">D752-C752</f>
        <v>-45</v>
      </c>
      <c r="F752" s="352" t="str">
        <f t="shared" si="139"/>
        <v>-43.3%</v>
      </c>
      <c r="G752" s="485" t="str">
        <f t="shared" si="144"/>
        <v>是</v>
      </c>
      <c r="H752" s="485" t="str">
        <f t="shared" si="140"/>
        <v>项</v>
      </c>
      <c r="I752" s="485" t="str">
        <f t="shared" si="141"/>
        <v>21013</v>
      </c>
      <c r="J752" s="229"/>
      <c r="K752" s="229"/>
      <c r="L752" s="229"/>
      <c r="M752" s="489">
        <v>1</v>
      </c>
      <c r="T752" s="440"/>
      <c r="U752" s="440"/>
      <c r="V752" s="440"/>
      <c r="W752" s="440"/>
      <c r="X752" s="440"/>
      <c r="Y752" s="440"/>
      <c r="Z752" s="440"/>
    </row>
    <row r="753" s="443" customFormat="1" ht="15.75" hidden="1" spans="1:20">
      <c r="A753" s="306" t="s">
        <v>5707</v>
      </c>
      <c r="B753" s="307" t="s">
        <v>1229</v>
      </c>
      <c r="C753" s="302">
        <f>SUMIF(表2.2024年公共财政支出决算表!$A$6:$A$1340,A753,表2.2024年公共财政支出决算表!$E$6:$E$1340)</f>
        <v>0</v>
      </c>
      <c r="D753" s="302">
        <f>ROUND(SUMIF('表10-1.政府预算科目明细表'!$A$3:$A$375,A753,'表10-1.政府预算科目明细表'!$C$3:$C$375)/10000,0)</f>
        <v>0</v>
      </c>
      <c r="E753" s="486">
        <f t="shared" si="148"/>
        <v>0</v>
      </c>
      <c r="F753" s="487" t="str">
        <f t="shared" si="139"/>
        <v/>
      </c>
      <c r="G753" s="488" t="str">
        <f t="shared" si="144"/>
        <v>否</v>
      </c>
      <c r="H753" s="488" t="str">
        <f t="shared" si="140"/>
        <v>项</v>
      </c>
      <c r="I753" s="488" t="str">
        <f t="shared" si="141"/>
        <v>21013</v>
      </c>
      <c r="J753" s="229"/>
      <c r="K753" s="229"/>
      <c r="L753" s="229"/>
      <c r="M753" s="449"/>
      <c r="N753" s="449"/>
      <c r="O753" s="449"/>
      <c r="P753" s="449"/>
      <c r="Q753" s="449"/>
      <c r="R753" s="449"/>
      <c r="S753" s="449"/>
      <c r="T753" s="435"/>
    </row>
    <row r="754" s="438" customFormat="1" ht="15.75" hidden="1" spans="1:12">
      <c r="A754" s="306" t="s">
        <v>5708</v>
      </c>
      <c r="B754" s="307" t="s">
        <v>1231</v>
      </c>
      <c r="C754" s="302">
        <f>SUMIF(表2.2024年公共财政支出决算表!$A$6:$A$1340,A754,表2.2024年公共财政支出决算表!$E$6:$E$1340)</f>
        <v>0</v>
      </c>
      <c r="D754" s="302">
        <f>ROUND(SUMIF('表10-1.政府预算科目明细表'!$A$3:$A$375,A754,'表10-1.政府预算科目明细表'!$C$3:$C$375)/10000,0)</f>
        <v>0</v>
      </c>
      <c r="E754" s="486">
        <f t="shared" si="148"/>
        <v>0</v>
      </c>
      <c r="F754" s="487" t="str">
        <f t="shared" si="139"/>
        <v/>
      </c>
      <c r="G754" s="488" t="str">
        <f t="shared" si="144"/>
        <v>否</v>
      </c>
      <c r="H754" s="488" t="str">
        <f t="shared" si="140"/>
        <v>项</v>
      </c>
      <c r="I754" s="488" t="str">
        <f t="shared" si="141"/>
        <v>21013</v>
      </c>
      <c r="J754" s="229"/>
      <c r="K754" s="229"/>
      <c r="L754" s="229"/>
    </row>
    <row r="755" s="457" customFormat="1" ht="25.5" spans="1:26">
      <c r="A755" s="278" t="s">
        <v>5710</v>
      </c>
      <c r="B755" s="279" t="s">
        <v>1233</v>
      </c>
      <c r="C755" s="299">
        <f ca="1">SUMIF($I756:$I$1455,$A755,C756:C$1455)</f>
        <v>54</v>
      </c>
      <c r="D755" s="299">
        <f>SUMIF($I756:$I$1455,$A755,D756:D$1455)</f>
        <v>98</v>
      </c>
      <c r="E755" s="299">
        <f ca="1">SUMIF($I756:$I$1455,$A755,E756:E$1455)</f>
        <v>44</v>
      </c>
      <c r="F755" s="483" t="str">
        <f ca="1" t="shared" si="139"/>
        <v>81.5%</v>
      </c>
      <c r="G755" s="484" t="str">
        <f ca="1" t="shared" si="144"/>
        <v>是</v>
      </c>
      <c r="H755" s="484" t="str">
        <f t="shared" si="140"/>
        <v>款</v>
      </c>
      <c r="I755" s="484" t="str">
        <f t="shared" si="141"/>
        <v>210</v>
      </c>
      <c r="M755" s="489">
        <v>1</v>
      </c>
      <c r="T755" s="437"/>
      <c r="U755" s="437"/>
      <c r="V755" s="437"/>
      <c r="W755" s="437"/>
      <c r="X755" s="437"/>
      <c r="Y755" s="437"/>
      <c r="Z755" s="437"/>
    </row>
    <row r="756" s="448" customFormat="1" ht="25.5" spans="1:26">
      <c r="A756" s="280" t="s">
        <v>5711</v>
      </c>
      <c r="B756" s="281" t="s">
        <v>1235</v>
      </c>
      <c r="C756" s="302">
        <f>SUMIF(表2.2024年公共财政支出决算表!$A$6:$A$1340,A756,表2.2024年公共财政支出决算表!$E$6:$E$1340)</f>
        <v>54</v>
      </c>
      <c r="D756" s="302">
        <f>ROUND(SUMIF('表10-1.政府预算科目明细表'!$A$3:$A$375,A756,'表10-1.政府预算科目明细表'!$C$3:$C$375)/10000,0)</f>
        <v>98</v>
      </c>
      <c r="E756" s="352">
        <f t="shared" ref="E756:E766" si="149">D756-C756</f>
        <v>44</v>
      </c>
      <c r="F756" s="352" t="str">
        <f t="shared" si="139"/>
        <v>81.5%</v>
      </c>
      <c r="G756" s="485" t="str">
        <f t="shared" si="144"/>
        <v>是</v>
      </c>
      <c r="H756" s="485" t="str">
        <f t="shared" si="140"/>
        <v>项</v>
      </c>
      <c r="I756" s="485" t="str">
        <f t="shared" si="141"/>
        <v>21014</v>
      </c>
      <c r="J756" s="229"/>
      <c r="K756" s="229"/>
      <c r="L756" s="229"/>
      <c r="M756" s="489">
        <v>1</v>
      </c>
      <c r="T756" s="440"/>
      <c r="U756" s="440"/>
      <c r="V756" s="440"/>
      <c r="W756" s="440"/>
      <c r="X756" s="440"/>
      <c r="Y756" s="440"/>
      <c r="Z756" s="440"/>
    </row>
    <row r="757" s="452" customFormat="1" ht="15.75" hidden="1" spans="1:26">
      <c r="A757" s="306" t="s">
        <v>5712</v>
      </c>
      <c r="B757" s="307" t="s">
        <v>1237</v>
      </c>
      <c r="C757" s="302">
        <f>SUMIF(表2.2024年公共财政支出决算表!$A$6:$A$1340,A757,表2.2024年公共财政支出决算表!$E$6:$E$1340)</f>
        <v>0</v>
      </c>
      <c r="D757" s="302">
        <f>ROUND(SUMIF('表10-1.政府预算科目明细表'!$A$3:$A$375,A757,'表10-1.政府预算科目明细表'!$C$3:$C$375)/10000,0)</f>
        <v>0</v>
      </c>
      <c r="E757" s="486">
        <f t="shared" si="149"/>
        <v>0</v>
      </c>
      <c r="F757" s="487" t="str">
        <f t="shared" si="139"/>
        <v/>
      </c>
      <c r="G757" s="488" t="str">
        <f t="shared" si="144"/>
        <v>否</v>
      </c>
      <c r="H757" s="488" t="str">
        <f t="shared" si="140"/>
        <v>项</v>
      </c>
      <c r="I757" s="488" t="str">
        <f t="shared" si="141"/>
        <v>21014</v>
      </c>
      <c r="J757" s="229"/>
      <c r="K757" s="229"/>
      <c r="L757" s="229"/>
      <c r="T757" s="438"/>
      <c r="U757" s="438"/>
      <c r="V757" s="438"/>
      <c r="W757" s="438"/>
      <c r="X757" s="438"/>
      <c r="Y757" s="438"/>
      <c r="Z757" s="438"/>
    </row>
    <row r="758" s="447" customFormat="1" ht="25.5" spans="1:26">
      <c r="A758" s="278" t="s">
        <v>5714</v>
      </c>
      <c r="B758" s="279" t="s">
        <v>1239</v>
      </c>
      <c r="C758" s="299">
        <f ca="1">SUMIF($I759:$I$1455,$A758,C759:C$1455)</f>
        <v>330</v>
      </c>
      <c r="D758" s="299">
        <f>SUMIF($I759:$I$1455,$A758,D759:D$1455)</f>
        <v>332</v>
      </c>
      <c r="E758" s="299">
        <f ca="1">SUMIF($I759:$I$1455,$A758,E759:E$1455)</f>
        <v>2</v>
      </c>
      <c r="F758" s="483" t="str">
        <f ca="1" t="shared" si="139"/>
        <v>0.6%</v>
      </c>
      <c r="G758" s="484" t="str">
        <f ca="1" t="shared" si="144"/>
        <v>是</v>
      </c>
      <c r="H758" s="484" t="str">
        <f t="shared" si="140"/>
        <v>款</v>
      </c>
      <c r="I758" s="484" t="str">
        <f t="shared" si="141"/>
        <v>210</v>
      </c>
      <c r="M758" s="489">
        <v>1</v>
      </c>
      <c r="T758" s="439"/>
      <c r="U758" s="439"/>
      <c r="V758" s="439"/>
      <c r="W758" s="439"/>
      <c r="X758" s="439"/>
      <c r="Y758" s="439"/>
      <c r="Z758" s="439"/>
    </row>
    <row r="759" s="229" customFormat="1" ht="25.5" spans="1:26">
      <c r="A759" s="280" t="s">
        <v>5715</v>
      </c>
      <c r="B759" s="281" t="s">
        <v>12</v>
      </c>
      <c r="C759" s="302">
        <f>SUMIF(表2.2024年公共财政支出决算表!$A$6:$A$1340,A759,表2.2024年公共财政支出决算表!$E$6:$E$1340)</f>
        <v>310</v>
      </c>
      <c r="D759" s="302">
        <f>ROUND(SUMIF('表10-1.政府预算科目明细表'!$A$3:$A$375,A759,'表10-1.政府预算科目明细表'!$C$3:$C$375)/10000,0)</f>
        <v>313</v>
      </c>
      <c r="E759" s="352">
        <f t="shared" si="149"/>
        <v>3</v>
      </c>
      <c r="F759" s="352" t="str">
        <f t="shared" si="139"/>
        <v>1.0%</v>
      </c>
      <c r="G759" s="485" t="str">
        <f t="shared" si="144"/>
        <v>是</v>
      </c>
      <c r="H759" s="485" t="str">
        <f t="shared" si="140"/>
        <v>项</v>
      </c>
      <c r="I759" s="485" t="str">
        <f t="shared" si="141"/>
        <v>21015</v>
      </c>
      <c r="M759" s="489">
        <v>1</v>
      </c>
      <c r="T759" s="429"/>
      <c r="U759" s="429"/>
      <c r="V759" s="429"/>
      <c r="W759" s="429"/>
      <c r="X759" s="429"/>
      <c r="Y759" s="429"/>
      <c r="Z759" s="429"/>
    </row>
    <row r="760" s="449" customFormat="1" ht="15.75" hidden="1" spans="1:26">
      <c r="A760" s="306" t="s">
        <v>5716</v>
      </c>
      <c r="B760" s="307" t="s">
        <v>14</v>
      </c>
      <c r="C760" s="302">
        <f>SUMIF(表2.2024年公共财政支出决算表!$A$6:$A$1340,A760,表2.2024年公共财政支出决算表!$E$6:$E$1340)</f>
        <v>0</v>
      </c>
      <c r="D760" s="302">
        <f>ROUND(SUMIF('表10-1.政府预算科目明细表'!$A$3:$A$375,A760,'表10-1.政府预算科目明细表'!$C$3:$C$375)/10000,0)</f>
        <v>0</v>
      </c>
      <c r="E760" s="486">
        <f t="shared" si="149"/>
        <v>0</v>
      </c>
      <c r="F760" s="487" t="str">
        <f t="shared" si="139"/>
        <v/>
      </c>
      <c r="G760" s="488" t="str">
        <f t="shared" si="144"/>
        <v>否</v>
      </c>
      <c r="H760" s="488" t="str">
        <f t="shared" si="140"/>
        <v>项</v>
      </c>
      <c r="I760" s="488" t="str">
        <f t="shared" si="141"/>
        <v>21015</v>
      </c>
      <c r="J760" s="229"/>
      <c r="K760" s="229"/>
      <c r="L760" s="229"/>
      <c r="T760" s="435"/>
      <c r="U760" s="435"/>
      <c r="V760" s="435"/>
      <c r="W760" s="435"/>
      <c r="X760" s="435"/>
      <c r="Y760" s="435"/>
      <c r="Z760" s="435"/>
    </row>
    <row r="761" s="449" customFormat="1" ht="15.75" hidden="1" spans="1:26">
      <c r="A761" s="306" t="s">
        <v>5717</v>
      </c>
      <c r="B761" s="307" t="s">
        <v>16</v>
      </c>
      <c r="C761" s="302">
        <f>SUMIF(表2.2024年公共财政支出决算表!$A$6:$A$1340,A761,表2.2024年公共财政支出决算表!$E$6:$E$1340)</f>
        <v>0</v>
      </c>
      <c r="D761" s="302">
        <f>ROUND(SUMIF('表10-1.政府预算科目明细表'!$A$3:$A$375,A761,'表10-1.政府预算科目明细表'!$C$3:$C$375)/10000,0)</f>
        <v>0</v>
      </c>
      <c r="E761" s="486">
        <f t="shared" si="149"/>
        <v>0</v>
      </c>
      <c r="F761" s="487" t="str">
        <f t="shared" si="139"/>
        <v/>
      </c>
      <c r="G761" s="488" t="str">
        <f t="shared" si="144"/>
        <v>否</v>
      </c>
      <c r="H761" s="488" t="str">
        <f t="shared" si="140"/>
        <v>项</v>
      </c>
      <c r="I761" s="488" t="str">
        <f t="shared" si="141"/>
        <v>21015</v>
      </c>
      <c r="J761" s="229"/>
      <c r="K761" s="229"/>
      <c r="L761" s="229"/>
      <c r="T761" s="435"/>
      <c r="U761" s="435"/>
      <c r="V761" s="435"/>
      <c r="W761" s="435"/>
      <c r="X761" s="435"/>
      <c r="Y761" s="435"/>
      <c r="Z761" s="435"/>
    </row>
    <row r="762" s="449" customFormat="1" ht="15.75" hidden="1" spans="1:26">
      <c r="A762" s="306" t="s">
        <v>5718</v>
      </c>
      <c r="B762" s="307" t="s">
        <v>112</v>
      </c>
      <c r="C762" s="302">
        <f>SUMIF(表2.2024年公共财政支出决算表!$A$6:$A$1340,A762,表2.2024年公共财政支出决算表!$E$6:$E$1340)</f>
        <v>0</v>
      </c>
      <c r="D762" s="302">
        <f>ROUND(SUMIF('表10-1.政府预算科目明细表'!$A$3:$A$375,A762,'表10-1.政府预算科目明细表'!$C$3:$C$375)/10000,0)</f>
        <v>0</v>
      </c>
      <c r="E762" s="486">
        <f t="shared" si="149"/>
        <v>0</v>
      </c>
      <c r="F762" s="487" t="str">
        <f t="shared" si="139"/>
        <v/>
      </c>
      <c r="G762" s="488" t="str">
        <f t="shared" si="144"/>
        <v>否</v>
      </c>
      <c r="H762" s="488" t="str">
        <f t="shared" si="140"/>
        <v>项</v>
      </c>
      <c r="I762" s="488" t="str">
        <f t="shared" si="141"/>
        <v>21015</v>
      </c>
      <c r="J762" s="229"/>
      <c r="K762" s="229"/>
      <c r="L762" s="229"/>
      <c r="T762" s="435"/>
      <c r="U762" s="435"/>
      <c r="V762" s="435"/>
      <c r="W762" s="435"/>
      <c r="X762" s="435"/>
      <c r="Y762" s="435"/>
      <c r="Z762" s="435"/>
    </row>
    <row r="763" s="229" customFormat="1" ht="25.5" spans="1:26">
      <c r="A763" s="280" t="s">
        <v>5719</v>
      </c>
      <c r="B763" s="281" t="s">
        <v>1245</v>
      </c>
      <c r="C763" s="302">
        <f>SUMIF(表2.2024年公共财政支出决算表!$A$6:$A$1340,A763,表2.2024年公共财政支出决算表!$E$6:$E$1340)</f>
        <v>20</v>
      </c>
      <c r="D763" s="302">
        <f>ROUND(SUMIF('表10-1.政府预算科目明细表'!$A$3:$A$375,A763,'表10-1.政府预算科目明细表'!$C$3:$C$375)/10000,0)</f>
        <v>19</v>
      </c>
      <c r="E763" s="352">
        <f t="shared" si="149"/>
        <v>-1</v>
      </c>
      <c r="F763" s="352" t="str">
        <f t="shared" si="139"/>
        <v>-5.0%</v>
      </c>
      <c r="G763" s="485" t="str">
        <f t="shared" si="144"/>
        <v>是</v>
      </c>
      <c r="H763" s="485" t="str">
        <f t="shared" si="140"/>
        <v>项</v>
      </c>
      <c r="I763" s="485" t="str">
        <f t="shared" si="141"/>
        <v>21015</v>
      </c>
      <c r="M763" s="489">
        <v>1</v>
      </c>
      <c r="T763" s="429"/>
      <c r="U763" s="429"/>
      <c r="V763" s="429"/>
      <c r="W763" s="429"/>
      <c r="X763" s="429"/>
      <c r="Y763" s="429"/>
      <c r="Z763" s="429"/>
    </row>
    <row r="764" s="449" customFormat="1" ht="15.75" hidden="1" spans="1:26">
      <c r="A764" s="306" t="s">
        <v>5720</v>
      </c>
      <c r="B764" s="307" t="s">
        <v>1247</v>
      </c>
      <c r="C764" s="302">
        <f>SUMIF(表2.2024年公共财政支出决算表!$A$6:$A$1340,A764,表2.2024年公共财政支出决算表!$E$6:$E$1340)</f>
        <v>0</v>
      </c>
      <c r="D764" s="302">
        <f>ROUND(SUMIF('表10-1.政府预算科目明细表'!$A$3:$A$375,A764,'表10-1.政府预算科目明细表'!$C$3:$C$375)/10000,0)</f>
        <v>0</v>
      </c>
      <c r="E764" s="486">
        <f t="shared" si="149"/>
        <v>0</v>
      </c>
      <c r="F764" s="487" t="str">
        <f t="shared" si="139"/>
        <v/>
      </c>
      <c r="G764" s="488" t="str">
        <f t="shared" si="144"/>
        <v>否</v>
      </c>
      <c r="H764" s="488" t="str">
        <f t="shared" si="140"/>
        <v>项</v>
      </c>
      <c r="I764" s="488" t="str">
        <f t="shared" si="141"/>
        <v>21015</v>
      </c>
      <c r="J764" s="229"/>
      <c r="K764" s="229"/>
      <c r="L764" s="229"/>
      <c r="T764" s="435"/>
      <c r="U764" s="435"/>
      <c r="V764" s="435"/>
      <c r="W764" s="435"/>
      <c r="X764" s="435"/>
      <c r="Y764" s="435"/>
      <c r="Z764" s="435"/>
    </row>
    <row r="765" s="449" customFormat="1" ht="15.75" hidden="1" spans="1:26">
      <c r="A765" s="306" t="s">
        <v>5722</v>
      </c>
      <c r="B765" s="307" t="s">
        <v>30</v>
      </c>
      <c r="C765" s="302">
        <f>SUMIF(表2.2024年公共财政支出决算表!$A$6:$A$1340,A765,表2.2024年公共财政支出决算表!$E$6:$E$1340)</f>
        <v>0</v>
      </c>
      <c r="D765" s="302">
        <f>ROUND(SUMIF('表10-1.政府预算科目明细表'!$A$3:$A$375,A765,'表10-1.政府预算科目明细表'!$C$3:$C$375)/10000,0)</f>
        <v>0</v>
      </c>
      <c r="E765" s="486">
        <f t="shared" si="149"/>
        <v>0</v>
      </c>
      <c r="F765" s="487" t="str">
        <f t="shared" si="139"/>
        <v/>
      </c>
      <c r="G765" s="488" t="str">
        <f t="shared" si="144"/>
        <v>否</v>
      </c>
      <c r="H765" s="488" t="str">
        <f t="shared" si="140"/>
        <v>项</v>
      </c>
      <c r="I765" s="488" t="str">
        <f t="shared" si="141"/>
        <v>21015</v>
      </c>
      <c r="J765" s="229"/>
      <c r="K765" s="229"/>
      <c r="L765" s="229"/>
      <c r="T765" s="435"/>
      <c r="U765" s="435"/>
      <c r="V765" s="435"/>
      <c r="W765" s="435"/>
      <c r="X765" s="435"/>
      <c r="Y765" s="435"/>
      <c r="Z765" s="435"/>
    </row>
    <row r="766" s="449" customFormat="1" ht="15.75" hidden="1" spans="1:26">
      <c r="A766" s="306" t="s">
        <v>5723</v>
      </c>
      <c r="B766" s="307" t="s">
        <v>1248</v>
      </c>
      <c r="C766" s="302">
        <f>SUMIF(表2.2024年公共财政支出决算表!$A$6:$A$1340,A766,表2.2024年公共财政支出决算表!$E$6:$E$1340)</f>
        <v>0</v>
      </c>
      <c r="D766" s="302">
        <f>ROUND(SUMIF('表10-1.政府预算科目明细表'!$A$3:$A$375,A766,'表10-1.政府预算科目明细表'!$C$3:$C$375)/10000,0)</f>
        <v>0</v>
      </c>
      <c r="E766" s="486">
        <f t="shared" si="149"/>
        <v>0</v>
      </c>
      <c r="F766" s="487" t="str">
        <f t="shared" si="139"/>
        <v/>
      </c>
      <c r="G766" s="488" t="str">
        <f t="shared" si="144"/>
        <v>否</v>
      </c>
      <c r="H766" s="488" t="str">
        <f t="shared" si="140"/>
        <v>项</v>
      </c>
      <c r="I766" s="488" t="str">
        <f t="shared" si="141"/>
        <v>21015</v>
      </c>
      <c r="J766" s="229"/>
      <c r="K766" s="229"/>
      <c r="L766" s="229"/>
      <c r="T766" s="435"/>
      <c r="U766" s="435"/>
      <c r="V766" s="435"/>
      <c r="W766" s="435"/>
      <c r="X766" s="435"/>
      <c r="Y766" s="435"/>
      <c r="Z766" s="435"/>
    </row>
    <row r="767" s="437" customFormat="1" ht="25.5" spans="1:13">
      <c r="A767" s="278" t="s">
        <v>5725</v>
      </c>
      <c r="B767" s="279" t="s">
        <v>1249</v>
      </c>
      <c r="C767" s="299">
        <f ca="1">SUMIF($I768:$I$1455,$A767,C768:C$1455)</f>
        <v>4</v>
      </c>
      <c r="D767" s="299">
        <f>SUMIF($I768:$I$1455,$A767,D768:D$1455)</f>
        <v>0</v>
      </c>
      <c r="E767" s="299">
        <f ca="1">SUMIF($I768:$I$1455,$A767,E768:E$1455)</f>
        <v>-4</v>
      </c>
      <c r="F767" s="483" t="str">
        <f ca="1" t="shared" si="139"/>
        <v>-100.0%</v>
      </c>
      <c r="G767" s="484" t="str">
        <f ca="1" t="shared" si="144"/>
        <v>是</v>
      </c>
      <c r="H767" s="484" t="str">
        <f t="shared" si="140"/>
        <v>款</v>
      </c>
      <c r="I767" s="484" t="str">
        <f t="shared" si="141"/>
        <v>210</v>
      </c>
      <c r="M767" s="489">
        <v>1</v>
      </c>
    </row>
    <row r="768" s="229" customFormat="1" ht="25.5" spans="1:26">
      <c r="A768" s="280" t="s">
        <v>5726</v>
      </c>
      <c r="B768" s="281" t="s">
        <v>1249</v>
      </c>
      <c r="C768" s="302">
        <f>SUMIF(表2.2024年公共财政支出决算表!$A$6:$A$1340,A768,表2.2024年公共财政支出决算表!$E$6:$E$1340)</f>
        <v>4</v>
      </c>
      <c r="D768" s="302">
        <f>ROUND(SUMIF('表10-1.政府预算科目明细表'!$A$3:$A$375,A768,'表10-1.政府预算科目明细表'!$C$3:$C$375)/10000,0)</f>
        <v>0</v>
      </c>
      <c r="E768" s="352">
        <f t="shared" ref="E768:E773" si="150">D768-C768</f>
        <v>-4</v>
      </c>
      <c r="F768" s="352" t="str">
        <f t="shared" si="139"/>
        <v>-100.0%</v>
      </c>
      <c r="G768" s="485" t="str">
        <f t="shared" si="144"/>
        <v>是</v>
      </c>
      <c r="H768" s="485" t="str">
        <f t="shared" si="140"/>
        <v>项</v>
      </c>
      <c r="I768" s="485" t="str">
        <f t="shared" si="141"/>
        <v>21016</v>
      </c>
      <c r="M768" s="489">
        <v>1</v>
      </c>
      <c r="T768" s="429"/>
      <c r="U768" s="429"/>
      <c r="V768" s="429"/>
      <c r="W768" s="429"/>
      <c r="X768" s="429"/>
      <c r="Y768" s="429"/>
      <c r="Z768" s="429"/>
    </row>
    <row r="769" s="445" customFormat="1" ht="15.75" hidden="1" spans="1:26">
      <c r="A769" s="269" t="s">
        <v>5727</v>
      </c>
      <c r="B769" s="270" t="s">
        <v>1250</v>
      </c>
      <c r="C769" s="299">
        <f ca="1">SUMIF($I770:$I$1455,$A769,C770:C$1455)</f>
        <v>0</v>
      </c>
      <c r="D769" s="299">
        <f>SUMIF($I770:$I$1455,$A769,D770:D$1455)</f>
        <v>0</v>
      </c>
      <c r="E769" s="299">
        <f ca="1">SUMIF($I770:$I$1455,$A769,E770:E$1455)</f>
        <v>0</v>
      </c>
      <c r="F769" s="483" t="str">
        <f ca="1" t="shared" si="139"/>
        <v/>
      </c>
      <c r="G769" s="492" t="str">
        <f ca="1" t="shared" si="144"/>
        <v>否</v>
      </c>
      <c r="H769" s="492" t="str">
        <f t="shared" si="140"/>
        <v>款</v>
      </c>
      <c r="I769" s="492" t="str">
        <f t="shared" si="141"/>
        <v>210</v>
      </c>
      <c r="J769" s="461"/>
      <c r="K769" s="461"/>
      <c r="L769" s="461"/>
      <c r="M769" s="461"/>
      <c r="N769" s="461"/>
      <c r="O769" s="461"/>
      <c r="P769" s="461"/>
      <c r="Q769" s="461"/>
      <c r="R769" s="461"/>
      <c r="S769" s="461"/>
      <c r="T769" s="436"/>
      <c r="U769" s="436"/>
      <c r="V769" s="436"/>
      <c r="W769" s="436"/>
      <c r="X769" s="436"/>
      <c r="Y769" s="436"/>
      <c r="Z769" s="436"/>
    </row>
    <row r="770" s="449" customFormat="1" ht="15.75" hidden="1" spans="1:26">
      <c r="A770" s="306" t="s">
        <v>5729</v>
      </c>
      <c r="B770" s="307" t="s">
        <v>12</v>
      </c>
      <c r="C770" s="302">
        <f>SUMIF(表2.2024年公共财政支出决算表!$A$6:$A$1340,A770,表2.2024年公共财政支出决算表!$E$6:$E$1340)</f>
        <v>0</v>
      </c>
      <c r="D770" s="302">
        <f>ROUND(SUMIF('表10-1.政府预算科目明细表'!$A$3:$A$375,A770,'表10-1.政府预算科目明细表'!$C$3:$C$375)/10000,0)</f>
        <v>0</v>
      </c>
      <c r="E770" s="486">
        <f t="shared" si="150"/>
        <v>0</v>
      </c>
      <c r="F770" s="487" t="str">
        <f t="shared" si="139"/>
        <v/>
      </c>
      <c r="G770" s="488" t="str">
        <f t="shared" si="144"/>
        <v>否</v>
      </c>
      <c r="H770" s="488" t="str">
        <f t="shared" si="140"/>
        <v>项</v>
      </c>
      <c r="I770" s="488" t="str">
        <f t="shared" si="141"/>
        <v>21017</v>
      </c>
      <c r="J770" s="229"/>
      <c r="K770" s="229"/>
      <c r="L770" s="229"/>
      <c r="T770" s="435"/>
      <c r="U770" s="435"/>
      <c r="V770" s="435"/>
      <c r="W770" s="435"/>
      <c r="X770" s="435"/>
      <c r="Y770" s="435"/>
      <c r="Z770" s="435"/>
    </row>
    <row r="771" s="438" customFormat="1" ht="15.75" hidden="1" spans="1:12">
      <c r="A771" s="306" t="s">
        <v>5730</v>
      </c>
      <c r="B771" s="307" t="s">
        <v>14</v>
      </c>
      <c r="C771" s="302">
        <f>SUMIF(表2.2024年公共财政支出决算表!$A$6:$A$1340,A771,表2.2024年公共财政支出决算表!$E$6:$E$1340)</f>
        <v>0</v>
      </c>
      <c r="D771" s="302">
        <f>ROUND(SUMIF('表10-1.政府预算科目明细表'!$A$3:$A$375,A771,'表10-1.政府预算科目明细表'!$C$3:$C$375)/10000,0)</f>
        <v>0</v>
      </c>
      <c r="E771" s="486">
        <f t="shared" si="150"/>
        <v>0</v>
      </c>
      <c r="F771" s="487" t="str">
        <f t="shared" si="139"/>
        <v/>
      </c>
      <c r="G771" s="488" t="str">
        <f t="shared" si="144"/>
        <v>否</v>
      </c>
      <c r="H771" s="488" t="str">
        <f t="shared" si="140"/>
        <v>项</v>
      </c>
      <c r="I771" s="488" t="str">
        <f t="shared" si="141"/>
        <v>21017</v>
      </c>
      <c r="J771" s="229"/>
      <c r="K771" s="229"/>
      <c r="L771" s="229"/>
    </row>
    <row r="772" s="449" customFormat="1" ht="15.75" hidden="1" spans="1:26">
      <c r="A772" s="306" t="s">
        <v>5731</v>
      </c>
      <c r="B772" s="307" t="s">
        <v>16</v>
      </c>
      <c r="C772" s="302">
        <f>SUMIF(表2.2024年公共财政支出决算表!$A$6:$A$1340,A772,表2.2024年公共财政支出决算表!$E$6:$E$1340)</f>
        <v>0</v>
      </c>
      <c r="D772" s="302">
        <f>ROUND(SUMIF('表10-1.政府预算科目明细表'!$A$3:$A$375,A772,'表10-1.政府预算科目明细表'!$C$3:$C$375)/10000,0)</f>
        <v>0</v>
      </c>
      <c r="E772" s="486">
        <f t="shared" si="150"/>
        <v>0</v>
      </c>
      <c r="F772" s="487" t="str">
        <f t="shared" si="139"/>
        <v/>
      </c>
      <c r="G772" s="488" t="str">
        <f t="shared" si="144"/>
        <v>否</v>
      </c>
      <c r="H772" s="488" t="str">
        <f t="shared" si="140"/>
        <v>项</v>
      </c>
      <c r="I772" s="488" t="str">
        <f t="shared" si="141"/>
        <v>21017</v>
      </c>
      <c r="J772" s="229"/>
      <c r="K772" s="229"/>
      <c r="L772" s="229"/>
      <c r="T772" s="435"/>
      <c r="U772" s="435"/>
      <c r="V772" s="435"/>
      <c r="W772" s="435"/>
      <c r="X772" s="435"/>
      <c r="Y772" s="435"/>
      <c r="Z772" s="435"/>
    </row>
    <row r="773" s="449" customFormat="1" ht="15.75" hidden="1" spans="1:26">
      <c r="A773" s="306" t="s">
        <v>5732</v>
      </c>
      <c r="B773" s="307" t="s">
        <v>1251</v>
      </c>
      <c r="C773" s="302">
        <f>SUMIF(表2.2024年公共财政支出决算表!$A$6:$A$1340,A773,表2.2024年公共财政支出决算表!$E$6:$E$1340)</f>
        <v>0</v>
      </c>
      <c r="D773" s="302">
        <f>ROUND(SUMIF('表10-1.政府预算科目明细表'!$A$3:$A$375,A773,'表10-1.政府预算科目明细表'!$C$3:$C$375)/10000,0)</f>
        <v>0</v>
      </c>
      <c r="E773" s="486">
        <f t="shared" si="150"/>
        <v>0</v>
      </c>
      <c r="F773" s="487" t="str">
        <f t="shared" si="139"/>
        <v/>
      </c>
      <c r="G773" s="488" t="str">
        <f t="shared" si="144"/>
        <v>否</v>
      </c>
      <c r="H773" s="488" t="str">
        <f t="shared" si="140"/>
        <v>项</v>
      </c>
      <c r="I773" s="488" t="str">
        <f t="shared" si="141"/>
        <v>21017</v>
      </c>
      <c r="J773" s="229"/>
      <c r="K773" s="229"/>
      <c r="L773" s="229"/>
      <c r="T773" s="435"/>
      <c r="U773" s="435"/>
      <c r="V773" s="435"/>
      <c r="W773" s="435"/>
      <c r="X773" s="435"/>
      <c r="Y773" s="435"/>
      <c r="Z773" s="435"/>
    </row>
    <row r="774" s="453" customFormat="1" ht="15.75" hidden="1" spans="1:26">
      <c r="A774" s="269" t="s">
        <v>5734</v>
      </c>
      <c r="B774" s="270" t="s">
        <v>7751</v>
      </c>
      <c r="C774" s="299">
        <f ca="1">SUMIF($I775:$I$1455,$A774,C775:C$1455)</f>
        <v>0</v>
      </c>
      <c r="D774" s="299">
        <f>SUMIF($I775:$I$1455,$A774,D775:D$1455)</f>
        <v>0</v>
      </c>
      <c r="E774" s="299">
        <f ca="1">SUMIF($I775:$I$1455,$A774,E775:E$1455)</f>
        <v>0</v>
      </c>
      <c r="F774" s="483" t="str">
        <f ca="1" t="shared" si="139"/>
        <v/>
      </c>
      <c r="G774" s="492" t="str">
        <f ca="1" t="shared" si="144"/>
        <v>否</v>
      </c>
      <c r="H774" s="492" t="str">
        <f t="shared" si="140"/>
        <v>款</v>
      </c>
      <c r="I774" s="492" t="str">
        <f t="shared" si="141"/>
        <v>210</v>
      </c>
      <c r="T774" s="450"/>
      <c r="U774" s="450"/>
      <c r="V774" s="450"/>
      <c r="W774" s="450"/>
      <c r="X774" s="450"/>
      <c r="Y774" s="450"/>
      <c r="Z774" s="450"/>
    </row>
    <row r="775" s="449" customFormat="1" ht="15.75" hidden="1" spans="1:26">
      <c r="A775" s="306" t="s">
        <v>5736</v>
      </c>
      <c r="B775" s="307" t="s">
        <v>12</v>
      </c>
      <c r="C775" s="302">
        <f>SUMIF(表2.2024年公共财政支出决算表!$A$6:$A$1340,A775,表2.2024年公共财政支出决算表!$E$6:$E$1340)</f>
        <v>0</v>
      </c>
      <c r="D775" s="302">
        <f>ROUND(SUMIF('表10-1.政府预算科目明细表'!$A$3:$A$375,A775,'表10-1.政府预算科目明细表'!$C$3:$C$375)/10000,0)</f>
        <v>0</v>
      </c>
      <c r="E775" s="486">
        <f t="shared" ref="E775:E778" si="151">D775-C775</f>
        <v>0</v>
      </c>
      <c r="F775" s="487" t="str">
        <f t="shared" si="139"/>
        <v/>
      </c>
      <c r="G775" s="488" t="str">
        <f t="shared" si="144"/>
        <v>否</v>
      </c>
      <c r="H775" s="488" t="str">
        <f t="shared" si="140"/>
        <v>项</v>
      </c>
      <c r="I775" s="488" t="str">
        <f t="shared" si="141"/>
        <v>21018</v>
      </c>
      <c r="J775" s="229"/>
      <c r="K775" s="229"/>
      <c r="L775" s="229"/>
      <c r="T775" s="435"/>
      <c r="U775" s="435"/>
      <c r="V775" s="435"/>
      <c r="W775" s="435"/>
      <c r="X775" s="435"/>
      <c r="Y775" s="435"/>
      <c r="Z775" s="435"/>
    </row>
    <row r="776" s="449" customFormat="1" ht="15.75" hidden="1" spans="1:26">
      <c r="A776" s="306" t="s">
        <v>5737</v>
      </c>
      <c r="B776" s="307" t="s">
        <v>14</v>
      </c>
      <c r="C776" s="302">
        <f>SUMIF(表2.2024年公共财政支出决算表!$A$6:$A$1340,A776,表2.2024年公共财政支出决算表!$E$6:$E$1340)</f>
        <v>0</v>
      </c>
      <c r="D776" s="302">
        <f>ROUND(SUMIF('表10-1.政府预算科目明细表'!$A$3:$A$375,A776,'表10-1.政府预算科目明细表'!$C$3:$C$375)/10000,0)</f>
        <v>0</v>
      </c>
      <c r="E776" s="486">
        <f t="shared" si="151"/>
        <v>0</v>
      </c>
      <c r="F776" s="487" t="str">
        <f t="shared" si="139"/>
        <v/>
      </c>
      <c r="G776" s="488" t="str">
        <f t="shared" si="144"/>
        <v>否</v>
      </c>
      <c r="H776" s="488" t="str">
        <f t="shared" si="140"/>
        <v>项</v>
      </c>
      <c r="I776" s="488" t="str">
        <f t="shared" si="141"/>
        <v>21018</v>
      </c>
      <c r="J776" s="229"/>
      <c r="K776" s="229"/>
      <c r="L776" s="229"/>
      <c r="T776" s="435"/>
      <c r="U776" s="435"/>
      <c r="V776" s="435"/>
      <c r="W776" s="435"/>
      <c r="X776" s="435"/>
      <c r="Y776" s="435"/>
      <c r="Z776" s="435"/>
    </row>
    <row r="777" s="449" customFormat="1" ht="15.75" hidden="1" spans="1:26">
      <c r="A777" s="306" t="s">
        <v>5738</v>
      </c>
      <c r="B777" s="307" t="s">
        <v>16</v>
      </c>
      <c r="C777" s="302">
        <f>SUMIF(表2.2024年公共财政支出决算表!$A$6:$A$1340,A777,表2.2024年公共财政支出决算表!$E$6:$E$1340)</f>
        <v>0</v>
      </c>
      <c r="D777" s="302">
        <f>ROUND(SUMIF('表10-1.政府预算科目明细表'!$A$3:$A$375,A777,'表10-1.政府预算科目明细表'!$C$3:$C$375)/10000,0)</f>
        <v>0</v>
      </c>
      <c r="E777" s="486">
        <f t="shared" si="151"/>
        <v>0</v>
      </c>
      <c r="F777" s="487" t="str">
        <f t="shared" si="139"/>
        <v/>
      </c>
      <c r="G777" s="488" t="str">
        <f t="shared" si="144"/>
        <v>否</v>
      </c>
      <c r="H777" s="488" t="str">
        <f t="shared" si="140"/>
        <v>项</v>
      </c>
      <c r="I777" s="488" t="str">
        <f t="shared" si="141"/>
        <v>21018</v>
      </c>
      <c r="J777" s="229"/>
      <c r="K777" s="229"/>
      <c r="L777" s="229"/>
      <c r="T777" s="435"/>
      <c r="U777" s="435"/>
      <c r="V777" s="435"/>
      <c r="W777" s="435"/>
      <c r="X777" s="435"/>
      <c r="Y777" s="435"/>
      <c r="Z777" s="435"/>
    </row>
    <row r="778" s="441" customFormat="1" ht="15.75" hidden="1" spans="1:26">
      <c r="A778" s="306" t="s">
        <v>5739</v>
      </c>
      <c r="B778" s="307" t="s">
        <v>7752</v>
      </c>
      <c r="C778" s="302">
        <f>SUMIF(表2.2024年公共财政支出决算表!$A$6:$A$1340,A778,表2.2024年公共财政支出决算表!$E$6:$E$1340)</f>
        <v>0</v>
      </c>
      <c r="D778" s="302">
        <f>ROUND(SUMIF('表10-1.政府预算科目明细表'!$A$3:$A$375,A778,'表10-1.政府预算科目明细表'!$C$3:$C$375)/10000,0)</f>
        <v>0</v>
      </c>
      <c r="E778" s="486">
        <f t="shared" si="151"/>
        <v>0</v>
      </c>
      <c r="F778" s="487" t="str">
        <f t="shared" si="139"/>
        <v/>
      </c>
      <c r="G778" s="488" t="str">
        <f t="shared" si="144"/>
        <v>否</v>
      </c>
      <c r="H778" s="488" t="str">
        <f t="shared" si="140"/>
        <v>项</v>
      </c>
      <c r="I778" s="488" t="str">
        <f t="shared" si="141"/>
        <v>21018</v>
      </c>
      <c r="J778" s="229"/>
      <c r="K778" s="229"/>
      <c r="L778" s="229"/>
      <c r="M778" s="452"/>
      <c r="N778" s="452"/>
      <c r="O778" s="452"/>
      <c r="P778" s="452"/>
      <c r="Q778" s="452"/>
      <c r="R778" s="452"/>
      <c r="S778" s="452"/>
      <c r="T778" s="438"/>
      <c r="U778" s="438"/>
      <c r="V778" s="438"/>
      <c r="W778" s="438"/>
      <c r="X778" s="438"/>
      <c r="Y778" s="438"/>
      <c r="Z778" s="438"/>
    </row>
    <row r="779" s="453" customFormat="1" ht="25.5" spans="1:16368">
      <c r="A779" s="269" t="s">
        <v>7753</v>
      </c>
      <c r="B779" s="270" t="s">
        <v>7754</v>
      </c>
      <c r="C779" s="299">
        <f ca="1">SUMIF($I780:$I$1455,$A779,C780:C$1455)</f>
        <v>0</v>
      </c>
      <c r="D779" s="299">
        <f>SUMIF($I780:$I$1455,$A779,D780:D$1455)</f>
        <v>200</v>
      </c>
      <c r="E779" s="299">
        <f ca="1">SUMIF($I780:$I$1455,$A779,E780:E$1455)</f>
        <v>0</v>
      </c>
      <c r="F779" s="483" t="str">
        <f ca="1" t="shared" si="139"/>
        <v/>
      </c>
      <c r="G779" s="492" t="str">
        <f ca="1" t="shared" si="144"/>
        <v>是</v>
      </c>
      <c r="H779" s="492" t="str">
        <f t="shared" si="140"/>
        <v>款</v>
      </c>
      <c r="I779" s="492" t="str">
        <f t="shared" si="141"/>
        <v>210</v>
      </c>
      <c r="J779" s="269"/>
      <c r="K779" s="269"/>
      <c r="L779" s="269"/>
      <c r="M779" s="504"/>
      <c r="N779" s="269"/>
      <c r="O779" s="269"/>
      <c r="P779" s="269"/>
      <c r="Q779" s="269"/>
      <c r="R779" s="269"/>
      <c r="S779" s="269"/>
      <c r="T779" s="269"/>
      <c r="U779" s="269"/>
      <c r="V779" s="269"/>
      <c r="W779" s="269"/>
      <c r="X779" s="269"/>
      <c r="Y779" s="269"/>
      <c r="Z779" s="269"/>
      <c r="AA779" s="269"/>
      <c r="AB779" s="269"/>
      <c r="AC779" s="269"/>
      <c r="AD779" s="269"/>
      <c r="AE779" s="269"/>
      <c r="AF779" s="269"/>
      <c r="AG779" s="269"/>
      <c r="AH779" s="269"/>
      <c r="AI779" s="269"/>
      <c r="AJ779" s="269"/>
      <c r="AK779" s="269"/>
      <c r="AL779" s="269"/>
      <c r="AM779" s="269"/>
      <c r="AN779" s="269"/>
      <c r="AO779" s="269"/>
      <c r="AP779" s="269"/>
      <c r="AQ779" s="269"/>
      <c r="AR779" s="269"/>
      <c r="AS779" s="269"/>
      <c r="AT779" s="269"/>
      <c r="AU779" s="269"/>
      <c r="AV779" s="269"/>
      <c r="AW779" s="269"/>
      <c r="AX779" s="269"/>
      <c r="AY779" s="269"/>
      <c r="AZ779" s="269"/>
      <c r="BA779" s="269"/>
      <c r="BB779" s="269"/>
      <c r="BC779" s="269"/>
      <c r="BD779" s="269"/>
      <c r="BE779" s="269"/>
      <c r="BF779" s="269"/>
      <c r="BG779" s="269"/>
      <c r="BH779" s="269"/>
      <c r="BI779" s="269"/>
      <c r="BJ779" s="269"/>
      <c r="BK779" s="269"/>
      <c r="BL779" s="269"/>
      <c r="BM779" s="269"/>
      <c r="BN779" s="269"/>
      <c r="BO779" s="269"/>
      <c r="BP779" s="269"/>
      <c r="BQ779" s="269"/>
      <c r="BR779" s="269"/>
      <c r="BS779" s="269"/>
      <c r="BT779" s="269"/>
      <c r="BU779" s="269"/>
      <c r="BV779" s="269"/>
      <c r="BW779" s="269"/>
      <c r="BX779" s="269"/>
      <c r="BY779" s="269"/>
      <c r="BZ779" s="269"/>
      <c r="CA779" s="269"/>
      <c r="CB779" s="269"/>
      <c r="CC779" s="269"/>
      <c r="CD779" s="269"/>
      <c r="CE779" s="269"/>
      <c r="CF779" s="269"/>
      <c r="CG779" s="269"/>
      <c r="CH779" s="269"/>
      <c r="CI779" s="269"/>
      <c r="CJ779" s="269"/>
      <c r="CK779" s="269"/>
      <c r="CL779" s="269"/>
      <c r="CM779" s="269"/>
      <c r="CN779" s="269"/>
      <c r="CO779" s="269"/>
      <c r="CP779" s="269"/>
      <c r="CQ779" s="269"/>
      <c r="CR779" s="269"/>
      <c r="CS779" s="269"/>
      <c r="CT779" s="269"/>
      <c r="CU779" s="269"/>
      <c r="CV779" s="269"/>
      <c r="CW779" s="269"/>
      <c r="CX779" s="269"/>
      <c r="CY779" s="269"/>
      <c r="CZ779" s="269"/>
      <c r="DA779" s="269"/>
      <c r="DB779" s="269"/>
      <c r="DC779" s="269"/>
      <c r="DD779" s="269"/>
      <c r="DE779" s="269"/>
      <c r="DF779" s="269"/>
      <c r="DG779" s="269"/>
      <c r="DH779" s="269"/>
      <c r="DI779" s="269"/>
      <c r="DJ779" s="269"/>
      <c r="DK779" s="269"/>
      <c r="DL779" s="269"/>
      <c r="DM779" s="269"/>
      <c r="DN779" s="269"/>
      <c r="DO779" s="269"/>
      <c r="DP779" s="269"/>
      <c r="DQ779" s="269"/>
      <c r="DR779" s="269"/>
      <c r="DS779" s="269"/>
      <c r="DT779" s="269"/>
      <c r="DU779" s="269"/>
      <c r="DV779" s="269"/>
      <c r="DW779" s="269"/>
      <c r="DX779" s="269"/>
      <c r="DY779" s="269"/>
      <c r="DZ779" s="269"/>
      <c r="EA779" s="269"/>
      <c r="EB779" s="269"/>
      <c r="EC779" s="269"/>
      <c r="ED779" s="269"/>
      <c r="EE779" s="269"/>
      <c r="EF779" s="269"/>
      <c r="EG779" s="269"/>
      <c r="EH779" s="269"/>
      <c r="EI779" s="269"/>
      <c r="EJ779" s="269"/>
      <c r="EK779" s="269"/>
      <c r="EL779" s="269"/>
      <c r="EM779" s="269"/>
      <c r="EN779" s="269"/>
      <c r="EO779" s="269"/>
      <c r="EP779" s="269"/>
      <c r="EQ779" s="269"/>
      <c r="ER779" s="269"/>
      <c r="ES779" s="269"/>
      <c r="ET779" s="269"/>
      <c r="EU779" s="269"/>
      <c r="EV779" s="269"/>
      <c r="EW779" s="269"/>
      <c r="EX779" s="269"/>
      <c r="EY779" s="269"/>
      <c r="EZ779" s="269"/>
      <c r="FA779" s="269"/>
      <c r="FB779" s="269"/>
      <c r="FC779" s="269"/>
      <c r="FD779" s="269"/>
      <c r="FE779" s="269"/>
      <c r="FF779" s="269"/>
      <c r="FG779" s="269"/>
      <c r="FH779" s="269"/>
      <c r="FI779" s="269"/>
      <c r="FJ779" s="269"/>
      <c r="FK779" s="269"/>
      <c r="FL779" s="269"/>
      <c r="FM779" s="269"/>
      <c r="FN779" s="269"/>
      <c r="FO779" s="269"/>
      <c r="FP779" s="269"/>
      <c r="FQ779" s="269"/>
      <c r="FR779" s="269"/>
      <c r="FS779" s="269"/>
      <c r="FT779" s="269"/>
      <c r="FU779" s="269"/>
      <c r="FV779" s="269"/>
      <c r="FW779" s="269"/>
      <c r="FX779" s="269"/>
      <c r="FY779" s="269"/>
      <c r="FZ779" s="269"/>
      <c r="GA779" s="269"/>
      <c r="GB779" s="269"/>
      <c r="GC779" s="269"/>
      <c r="GD779" s="269"/>
      <c r="GE779" s="269"/>
      <c r="GF779" s="269"/>
      <c r="GG779" s="269"/>
      <c r="GH779" s="269"/>
      <c r="GI779" s="269"/>
      <c r="GJ779" s="269"/>
      <c r="GK779" s="269"/>
      <c r="GL779" s="269"/>
      <c r="GM779" s="269"/>
      <c r="GN779" s="269"/>
      <c r="GO779" s="269"/>
      <c r="GP779" s="269"/>
      <c r="GQ779" s="269"/>
      <c r="GR779" s="269"/>
      <c r="GS779" s="269"/>
      <c r="GT779" s="269"/>
      <c r="GU779" s="269"/>
      <c r="GV779" s="269"/>
      <c r="GW779" s="269"/>
      <c r="GX779" s="269"/>
      <c r="GY779" s="269"/>
      <c r="GZ779" s="269"/>
      <c r="HA779" s="269"/>
      <c r="HB779" s="269"/>
      <c r="HC779" s="269"/>
      <c r="HD779" s="269"/>
      <c r="HE779" s="269"/>
      <c r="HF779" s="269"/>
      <c r="HG779" s="269"/>
      <c r="HH779" s="269"/>
      <c r="HI779" s="269"/>
      <c r="HJ779" s="269"/>
      <c r="HK779" s="269"/>
      <c r="HL779" s="269"/>
      <c r="HM779" s="269"/>
      <c r="HN779" s="269"/>
      <c r="HO779" s="269"/>
      <c r="HP779" s="269"/>
      <c r="HQ779" s="269"/>
      <c r="HR779" s="269"/>
      <c r="HS779" s="269"/>
      <c r="HT779" s="269"/>
      <c r="HU779" s="269"/>
      <c r="HV779" s="269"/>
      <c r="HW779" s="269"/>
      <c r="HX779" s="269"/>
      <c r="HY779" s="269"/>
      <c r="HZ779" s="269"/>
      <c r="IA779" s="269"/>
      <c r="IB779" s="269"/>
      <c r="IC779" s="269"/>
      <c r="ID779" s="269"/>
      <c r="IE779" s="269"/>
      <c r="IF779" s="269"/>
      <c r="IG779" s="269"/>
      <c r="IH779" s="269"/>
      <c r="II779" s="269"/>
      <c r="IJ779" s="269"/>
      <c r="IK779" s="269"/>
      <c r="IL779" s="269"/>
      <c r="IM779" s="269"/>
      <c r="IN779" s="269"/>
      <c r="IO779" s="269"/>
      <c r="IP779" s="269"/>
      <c r="IQ779" s="269"/>
      <c r="IR779" s="269"/>
      <c r="IS779" s="269"/>
      <c r="IT779" s="269"/>
      <c r="IU779" s="269"/>
      <c r="IV779" s="269"/>
      <c r="IW779" s="269"/>
      <c r="IX779" s="269"/>
      <c r="IY779" s="269"/>
      <c r="IZ779" s="269"/>
      <c r="JA779" s="269"/>
      <c r="JB779" s="269"/>
      <c r="JC779" s="269"/>
      <c r="JD779" s="269"/>
      <c r="JE779" s="269"/>
      <c r="JF779" s="269"/>
      <c r="JG779" s="269"/>
      <c r="JH779" s="269"/>
      <c r="JI779" s="269"/>
      <c r="JJ779" s="269"/>
      <c r="JK779" s="269"/>
      <c r="JL779" s="269"/>
      <c r="JM779" s="269"/>
      <c r="JN779" s="269"/>
      <c r="JO779" s="269"/>
      <c r="JP779" s="269"/>
      <c r="JQ779" s="269"/>
      <c r="JR779" s="269"/>
      <c r="JS779" s="269"/>
      <c r="JT779" s="269"/>
      <c r="JU779" s="269"/>
      <c r="JV779" s="269"/>
      <c r="JW779" s="269"/>
      <c r="JX779" s="269"/>
      <c r="JY779" s="269"/>
      <c r="JZ779" s="269"/>
      <c r="KA779" s="269"/>
      <c r="KB779" s="269"/>
      <c r="KC779" s="269"/>
      <c r="KD779" s="269"/>
      <c r="KE779" s="269"/>
      <c r="KF779" s="269"/>
      <c r="KG779" s="269"/>
      <c r="KH779" s="269"/>
      <c r="KI779" s="269"/>
      <c r="KJ779" s="269"/>
      <c r="KK779" s="269"/>
      <c r="KL779" s="269"/>
      <c r="KM779" s="269"/>
      <c r="KN779" s="269"/>
      <c r="KO779" s="269"/>
      <c r="KP779" s="269"/>
      <c r="KQ779" s="269"/>
      <c r="KR779" s="269"/>
      <c r="KS779" s="269"/>
      <c r="KT779" s="269"/>
      <c r="KU779" s="269"/>
      <c r="KV779" s="269"/>
      <c r="KW779" s="269"/>
      <c r="KX779" s="269"/>
      <c r="KY779" s="269"/>
      <c r="KZ779" s="269"/>
      <c r="LA779" s="269"/>
      <c r="LB779" s="269"/>
      <c r="LC779" s="269"/>
      <c r="LD779" s="269"/>
      <c r="LE779" s="269"/>
      <c r="LF779" s="269"/>
      <c r="LG779" s="269"/>
      <c r="LH779" s="269"/>
      <c r="LI779" s="269"/>
      <c r="LJ779" s="269"/>
      <c r="LK779" s="269"/>
      <c r="LL779" s="269"/>
      <c r="LM779" s="269"/>
      <c r="LN779" s="269"/>
      <c r="LO779" s="269"/>
      <c r="LP779" s="269"/>
      <c r="LQ779" s="269"/>
      <c r="LR779" s="269"/>
      <c r="LS779" s="269"/>
      <c r="LT779" s="269"/>
      <c r="LU779" s="269"/>
      <c r="LV779" s="269"/>
      <c r="LW779" s="269"/>
      <c r="LX779" s="269"/>
      <c r="LY779" s="269"/>
      <c r="LZ779" s="269"/>
      <c r="MA779" s="269"/>
      <c r="MB779" s="269"/>
      <c r="MC779" s="269"/>
      <c r="MD779" s="269"/>
      <c r="ME779" s="269"/>
      <c r="MF779" s="269"/>
      <c r="MG779" s="269"/>
      <c r="MH779" s="269"/>
      <c r="MI779" s="269"/>
      <c r="MJ779" s="269"/>
      <c r="MK779" s="269"/>
      <c r="ML779" s="269"/>
      <c r="MM779" s="269"/>
      <c r="MN779" s="269"/>
      <c r="MO779" s="269"/>
      <c r="MP779" s="269"/>
      <c r="MQ779" s="269"/>
      <c r="MR779" s="269"/>
      <c r="MS779" s="269"/>
      <c r="MT779" s="269"/>
      <c r="MU779" s="269"/>
      <c r="MV779" s="269"/>
      <c r="MW779" s="269"/>
      <c r="MX779" s="269"/>
      <c r="MY779" s="269"/>
      <c r="MZ779" s="269"/>
      <c r="NA779" s="269"/>
      <c r="NB779" s="269"/>
      <c r="NC779" s="269"/>
      <c r="ND779" s="269"/>
      <c r="NE779" s="269"/>
      <c r="NF779" s="269"/>
      <c r="NG779" s="269"/>
      <c r="NH779" s="269"/>
      <c r="NI779" s="269"/>
      <c r="NJ779" s="269"/>
      <c r="NK779" s="269"/>
      <c r="NL779" s="269"/>
      <c r="NM779" s="269"/>
      <c r="NN779" s="269"/>
      <c r="NO779" s="269"/>
      <c r="NP779" s="269"/>
      <c r="NQ779" s="269"/>
      <c r="NR779" s="269"/>
      <c r="NS779" s="269"/>
      <c r="NT779" s="269"/>
      <c r="NU779" s="269"/>
      <c r="NV779" s="269"/>
      <c r="NW779" s="269"/>
      <c r="NX779" s="269"/>
      <c r="NY779" s="269"/>
      <c r="NZ779" s="269"/>
      <c r="OA779" s="269"/>
      <c r="OB779" s="269"/>
      <c r="OC779" s="269"/>
      <c r="OD779" s="269"/>
      <c r="OE779" s="269"/>
      <c r="OF779" s="269"/>
      <c r="OG779" s="269"/>
      <c r="OH779" s="269"/>
      <c r="OI779" s="269"/>
      <c r="OJ779" s="269"/>
      <c r="OK779" s="269"/>
      <c r="OL779" s="269"/>
      <c r="OM779" s="269"/>
      <c r="ON779" s="269"/>
      <c r="OO779" s="269"/>
      <c r="OP779" s="269"/>
      <c r="OQ779" s="269"/>
      <c r="OR779" s="269"/>
      <c r="OS779" s="269"/>
      <c r="OT779" s="269"/>
      <c r="OU779" s="269"/>
      <c r="OV779" s="269"/>
      <c r="OW779" s="269"/>
      <c r="OX779" s="269"/>
      <c r="OY779" s="269"/>
      <c r="OZ779" s="269"/>
      <c r="PA779" s="269"/>
      <c r="PB779" s="269"/>
      <c r="PC779" s="269"/>
      <c r="PD779" s="269"/>
      <c r="PE779" s="269"/>
      <c r="PF779" s="269"/>
      <c r="PG779" s="269"/>
      <c r="PH779" s="269"/>
      <c r="PI779" s="269"/>
      <c r="PJ779" s="269"/>
      <c r="PK779" s="269"/>
      <c r="PL779" s="269"/>
      <c r="PM779" s="269"/>
      <c r="PN779" s="269"/>
      <c r="PO779" s="269"/>
      <c r="PP779" s="269"/>
      <c r="PQ779" s="269"/>
      <c r="PR779" s="269"/>
      <c r="PS779" s="269"/>
      <c r="PT779" s="269"/>
      <c r="PU779" s="269"/>
      <c r="PV779" s="269"/>
      <c r="PW779" s="269"/>
      <c r="PX779" s="269"/>
      <c r="PY779" s="269"/>
      <c r="PZ779" s="269"/>
      <c r="QA779" s="269"/>
      <c r="QB779" s="269"/>
      <c r="QC779" s="269"/>
      <c r="QD779" s="269"/>
      <c r="QE779" s="269"/>
      <c r="QF779" s="269"/>
      <c r="QG779" s="269"/>
      <c r="QH779" s="269"/>
      <c r="QI779" s="269"/>
      <c r="QJ779" s="269"/>
      <c r="QK779" s="269"/>
      <c r="QL779" s="269"/>
      <c r="QM779" s="269"/>
      <c r="QN779" s="269"/>
      <c r="QO779" s="269"/>
      <c r="QP779" s="269"/>
      <c r="QQ779" s="269"/>
      <c r="QR779" s="269"/>
      <c r="QS779" s="269"/>
      <c r="QT779" s="269"/>
      <c r="QU779" s="269"/>
      <c r="QV779" s="269"/>
      <c r="QW779" s="269"/>
      <c r="QX779" s="269"/>
      <c r="QY779" s="269"/>
      <c r="QZ779" s="269"/>
      <c r="RA779" s="269"/>
      <c r="RB779" s="269"/>
      <c r="RC779" s="269"/>
      <c r="RD779" s="269"/>
      <c r="RE779" s="269"/>
      <c r="RF779" s="269"/>
      <c r="RG779" s="269"/>
      <c r="RH779" s="269"/>
      <c r="RI779" s="269"/>
      <c r="RJ779" s="269"/>
      <c r="RK779" s="269"/>
      <c r="RL779" s="269"/>
      <c r="RM779" s="269"/>
      <c r="RN779" s="269"/>
      <c r="RO779" s="269"/>
      <c r="RP779" s="269"/>
      <c r="RQ779" s="269"/>
      <c r="RR779" s="269"/>
      <c r="RS779" s="269"/>
      <c r="RT779" s="269"/>
      <c r="RU779" s="269"/>
      <c r="RV779" s="269"/>
      <c r="RW779" s="269"/>
      <c r="RX779" s="269"/>
      <c r="RY779" s="269"/>
      <c r="RZ779" s="269"/>
      <c r="SA779" s="269"/>
      <c r="SB779" s="269"/>
      <c r="SC779" s="269"/>
      <c r="SD779" s="269"/>
      <c r="SE779" s="269"/>
      <c r="SF779" s="269"/>
      <c r="SG779" s="269"/>
      <c r="SH779" s="269"/>
      <c r="SI779" s="269"/>
      <c r="SJ779" s="269"/>
      <c r="SK779" s="269"/>
      <c r="SL779" s="269"/>
      <c r="SM779" s="269"/>
      <c r="SN779" s="269"/>
      <c r="SO779" s="269"/>
      <c r="SP779" s="269"/>
      <c r="SQ779" s="269"/>
      <c r="SR779" s="269"/>
      <c r="SS779" s="269"/>
      <c r="ST779" s="269"/>
      <c r="SU779" s="269"/>
      <c r="SV779" s="269"/>
      <c r="SW779" s="269"/>
      <c r="SX779" s="269"/>
      <c r="SY779" s="269"/>
      <c r="SZ779" s="269"/>
      <c r="TA779" s="269"/>
      <c r="TB779" s="269"/>
      <c r="TC779" s="269"/>
      <c r="TD779" s="269"/>
      <c r="TE779" s="269"/>
      <c r="TF779" s="269"/>
      <c r="TG779" s="269"/>
      <c r="TH779" s="269"/>
      <c r="TI779" s="269"/>
      <c r="TJ779" s="269"/>
      <c r="TK779" s="269"/>
      <c r="TL779" s="269"/>
      <c r="TM779" s="269"/>
      <c r="TN779" s="269"/>
      <c r="TO779" s="269"/>
      <c r="TP779" s="269"/>
      <c r="TQ779" s="269"/>
      <c r="TR779" s="269"/>
      <c r="TS779" s="269"/>
      <c r="TT779" s="269"/>
      <c r="TU779" s="269"/>
      <c r="TV779" s="269"/>
      <c r="TW779" s="269"/>
      <c r="TX779" s="269"/>
      <c r="TY779" s="269"/>
      <c r="TZ779" s="269"/>
      <c r="UA779" s="269"/>
      <c r="UB779" s="269"/>
      <c r="UC779" s="269"/>
      <c r="UD779" s="269"/>
      <c r="UE779" s="269"/>
      <c r="UF779" s="269"/>
      <c r="UG779" s="269"/>
      <c r="UH779" s="269"/>
      <c r="UI779" s="269"/>
      <c r="UJ779" s="269"/>
      <c r="UK779" s="269"/>
      <c r="UL779" s="269"/>
      <c r="UM779" s="269"/>
      <c r="UN779" s="269"/>
      <c r="UO779" s="269"/>
      <c r="UP779" s="269"/>
      <c r="UQ779" s="269"/>
      <c r="UR779" s="269"/>
      <c r="US779" s="269"/>
      <c r="UT779" s="269"/>
      <c r="UU779" s="269"/>
      <c r="UV779" s="269"/>
      <c r="UW779" s="269"/>
      <c r="UX779" s="269"/>
      <c r="UY779" s="269"/>
      <c r="UZ779" s="269"/>
      <c r="VA779" s="269"/>
      <c r="VB779" s="269"/>
      <c r="VC779" s="269"/>
      <c r="VD779" s="269"/>
      <c r="VE779" s="269"/>
      <c r="VF779" s="269"/>
      <c r="VG779" s="269"/>
      <c r="VH779" s="269"/>
      <c r="VI779" s="269"/>
      <c r="VJ779" s="269"/>
      <c r="VK779" s="269"/>
      <c r="VL779" s="269"/>
      <c r="VM779" s="269"/>
      <c r="VN779" s="269"/>
      <c r="VO779" s="269"/>
      <c r="VP779" s="269"/>
      <c r="VQ779" s="269"/>
      <c r="VR779" s="269"/>
      <c r="VS779" s="269"/>
      <c r="VT779" s="269"/>
      <c r="VU779" s="269"/>
      <c r="VV779" s="269"/>
      <c r="VW779" s="269"/>
      <c r="VX779" s="269"/>
      <c r="VY779" s="269"/>
      <c r="VZ779" s="269"/>
      <c r="WA779" s="269"/>
      <c r="WB779" s="269"/>
      <c r="WC779" s="269"/>
      <c r="WD779" s="269"/>
      <c r="WE779" s="269"/>
      <c r="WF779" s="269"/>
      <c r="WG779" s="269"/>
      <c r="WH779" s="269"/>
      <c r="WI779" s="269"/>
      <c r="WJ779" s="269"/>
      <c r="WK779" s="269"/>
      <c r="WL779" s="269"/>
      <c r="WM779" s="269"/>
      <c r="WN779" s="269"/>
      <c r="WO779" s="269"/>
      <c r="WP779" s="269"/>
      <c r="WQ779" s="269"/>
      <c r="WR779" s="269"/>
      <c r="WS779" s="269"/>
      <c r="WT779" s="269"/>
      <c r="WU779" s="269"/>
      <c r="WV779" s="269"/>
      <c r="WW779" s="269"/>
      <c r="WX779" s="269"/>
      <c r="WY779" s="269"/>
      <c r="WZ779" s="269"/>
      <c r="XA779" s="269"/>
      <c r="XB779" s="269"/>
      <c r="XC779" s="269"/>
      <c r="XD779" s="269"/>
      <c r="XE779" s="269"/>
      <c r="XF779" s="269"/>
      <c r="XG779" s="269"/>
      <c r="XH779" s="269"/>
      <c r="XI779" s="269"/>
      <c r="XJ779" s="269"/>
      <c r="XK779" s="269"/>
      <c r="XL779" s="269"/>
      <c r="XM779" s="269"/>
      <c r="XN779" s="269"/>
      <c r="XO779" s="269"/>
      <c r="XP779" s="269"/>
      <c r="XQ779" s="269"/>
      <c r="XR779" s="269"/>
      <c r="XS779" s="269"/>
      <c r="XT779" s="269"/>
      <c r="XU779" s="269"/>
      <c r="XV779" s="269"/>
      <c r="XW779" s="269"/>
      <c r="XX779" s="269"/>
      <c r="XY779" s="269"/>
      <c r="XZ779" s="269"/>
      <c r="YA779" s="269"/>
      <c r="YB779" s="269"/>
      <c r="YC779" s="269"/>
      <c r="YD779" s="269"/>
      <c r="YE779" s="269"/>
      <c r="YF779" s="269"/>
      <c r="YG779" s="269"/>
      <c r="YH779" s="269"/>
      <c r="YI779" s="269"/>
      <c r="YJ779" s="269"/>
      <c r="YK779" s="269"/>
      <c r="YL779" s="269"/>
      <c r="YM779" s="269"/>
      <c r="YN779" s="269"/>
      <c r="YO779" s="269"/>
      <c r="YP779" s="269"/>
      <c r="YQ779" s="269"/>
      <c r="YR779" s="269"/>
      <c r="YS779" s="269"/>
      <c r="YT779" s="269"/>
      <c r="YU779" s="269"/>
      <c r="YV779" s="269"/>
      <c r="YW779" s="269"/>
      <c r="YX779" s="269"/>
      <c r="YY779" s="269"/>
      <c r="YZ779" s="269"/>
      <c r="ZA779" s="269"/>
      <c r="ZB779" s="269"/>
      <c r="ZC779" s="269"/>
      <c r="ZD779" s="269"/>
      <c r="ZE779" s="269"/>
      <c r="ZF779" s="269"/>
      <c r="ZG779" s="269"/>
      <c r="ZH779" s="269"/>
      <c r="ZI779" s="269"/>
      <c r="ZJ779" s="269"/>
      <c r="ZK779" s="269"/>
      <c r="ZL779" s="269"/>
      <c r="ZM779" s="269"/>
      <c r="ZN779" s="269"/>
      <c r="ZO779" s="269"/>
      <c r="ZP779" s="269"/>
      <c r="ZQ779" s="269"/>
      <c r="ZR779" s="269"/>
      <c r="ZS779" s="269"/>
      <c r="ZT779" s="269"/>
      <c r="ZU779" s="269"/>
      <c r="ZV779" s="269"/>
      <c r="ZW779" s="269"/>
      <c r="ZX779" s="269"/>
      <c r="ZY779" s="269"/>
      <c r="ZZ779" s="269"/>
      <c r="AAA779" s="269"/>
      <c r="AAB779" s="269"/>
      <c r="AAC779" s="269"/>
      <c r="AAD779" s="269"/>
      <c r="AAE779" s="269"/>
      <c r="AAF779" s="269"/>
      <c r="AAG779" s="269"/>
      <c r="AAH779" s="269"/>
      <c r="AAI779" s="269"/>
      <c r="AAJ779" s="269"/>
      <c r="AAK779" s="269"/>
      <c r="AAL779" s="269"/>
      <c r="AAM779" s="269"/>
      <c r="AAN779" s="269"/>
      <c r="AAO779" s="269"/>
      <c r="AAP779" s="269"/>
      <c r="AAQ779" s="269"/>
      <c r="AAR779" s="269"/>
      <c r="AAS779" s="269"/>
      <c r="AAT779" s="269"/>
      <c r="AAU779" s="269"/>
      <c r="AAV779" s="269"/>
      <c r="AAW779" s="269"/>
      <c r="AAX779" s="269"/>
      <c r="AAY779" s="269"/>
      <c r="AAZ779" s="269"/>
      <c r="ABA779" s="269"/>
      <c r="ABB779" s="269"/>
      <c r="ABC779" s="269"/>
      <c r="ABD779" s="269"/>
      <c r="ABE779" s="269"/>
      <c r="ABF779" s="269"/>
      <c r="ABG779" s="269"/>
      <c r="ABH779" s="269"/>
      <c r="ABI779" s="269"/>
      <c r="ABJ779" s="269"/>
      <c r="ABK779" s="269"/>
      <c r="ABL779" s="269"/>
      <c r="ABM779" s="269"/>
      <c r="ABN779" s="269"/>
      <c r="ABO779" s="269"/>
      <c r="ABP779" s="269"/>
      <c r="ABQ779" s="269"/>
      <c r="ABR779" s="269"/>
      <c r="ABS779" s="269"/>
      <c r="ABT779" s="269"/>
      <c r="ABU779" s="269"/>
      <c r="ABV779" s="269"/>
      <c r="ABW779" s="269"/>
      <c r="ABX779" s="269"/>
      <c r="ABY779" s="269"/>
      <c r="ABZ779" s="269"/>
      <c r="ACA779" s="269"/>
      <c r="ACB779" s="269"/>
      <c r="ACC779" s="269"/>
      <c r="ACD779" s="269"/>
      <c r="ACE779" s="269"/>
      <c r="ACF779" s="269"/>
      <c r="ACG779" s="269"/>
      <c r="ACH779" s="269"/>
      <c r="ACI779" s="269"/>
      <c r="ACJ779" s="269"/>
      <c r="ACK779" s="269"/>
      <c r="ACL779" s="269"/>
      <c r="ACM779" s="269"/>
      <c r="ACN779" s="269"/>
      <c r="ACO779" s="269"/>
      <c r="ACP779" s="269"/>
      <c r="ACQ779" s="269"/>
      <c r="ACR779" s="269"/>
      <c r="ACS779" s="269"/>
      <c r="ACT779" s="269"/>
      <c r="ACU779" s="269"/>
      <c r="ACV779" s="269"/>
      <c r="ACW779" s="269"/>
      <c r="ACX779" s="269"/>
      <c r="ACY779" s="269"/>
      <c r="ACZ779" s="269"/>
      <c r="ADA779" s="269"/>
      <c r="ADB779" s="269"/>
      <c r="ADC779" s="269"/>
      <c r="ADD779" s="269"/>
      <c r="ADE779" s="269"/>
      <c r="ADF779" s="269"/>
      <c r="ADG779" s="269"/>
      <c r="ADH779" s="269"/>
      <c r="ADI779" s="269"/>
      <c r="ADJ779" s="269"/>
      <c r="ADK779" s="269"/>
      <c r="ADL779" s="269"/>
      <c r="ADM779" s="269"/>
      <c r="ADN779" s="269"/>
      <c r="ADO779" s="269"/>
      <c r="ADP779" s="269"/>
      <c r="ADQ779" s="269"/>
      <c r="ADR779" s="269"/>
      <c r="ADS779" s="269"/>
      <c r="ADT779" s="269"/>
      <c r="ADU779" s="269"/>
      <c r="ADV779" s="269"/>
      <c r="ADW779" s="269"/>
      <c r="ADX779" s="269"/>
      <c r="ADY779" s="269"/>
      <c r="ADZ779" s="269"/>
      <c r="AEA779" s="269"/>
      <c r="AEB779" s="269"/>
      <c r="AEC779" s="269"/>
      <c r="AED779" s="269"/>
      <c r="AEE779" s="269"/>
      <c r="AEF779" s="269"/>
      <c r="AEG779" s="269"/>
      <c r="AEH779" s="269"/>
      <c r="AEI779" s="269"/>
      <c r="AEJ779" s="269"/>
      <c r="AEK779" s="269"/>
      <c r="AEL779" s="269"/>
      <c r="AEM779" s="269"/>
      <c r="AEN779" s="269"/>
      <c r="AEO779" s="269"/>
      <c r="AEP779" s="269"/>
      <c r="AEQ779" s="269"/>
      <c r="AER779" s="269"/>
      <c r="AES779" s="269"/>
      <c r="AET779" s="269"/>
      <c r="AEU779" s="269"/>
      <c r="AEV779" s="269"/>
      <c r="AEW779" s="269"/>
      <c r="AEX779" s="269"/>
      <c r="AEY779" s="269"/>
      <c r="AEZ779" s="269"/>
      <c r="AFA779" s="269"/>
      <c r="AFB779" s="269"/>
      <c r="AFC779" s="269"/>
      <c r="AFD779" s="269"/>
      <c r="AFE779" s="269"/>
      <c r="AFF779" s="269"/>
      <c r="AFG779" s="269"/>
      <c r="AFH779" s="269"/>
      <c r="AFI779" s="269"/>
      <c r="AFJ779" s="269"/>
      <c r="AFK779" s="269"/>
      <c r="AFL779" s="269"/>
      <c r="AFM779" s="269"/>
      <c r="AFN779" s="269"/>
      <c r="AFO779" s="269"/>
      <c r="AFP779" s="269"/>
      <c r="AFQ779" s="269"/>
      <c r="AFR779" s="269"/>
      <c r="AFS779" s="269"/>
      <c r="AFT779" s="269"/>
      <c r="AFU779" s="269"/>
      <c r="AFV779" s="269"/>
      <c r="AFW779" s="269"/>
      <c r="AFX779" s="269"/>
      <c r="AFY779" s="269"/>
      <c r="AFZ779" s="269"/>
      <c r="AGA779" s="269"/>
      <c r="AGB779" s="269"/>
      <c r="AGC779" s="269"/>
      <c r="AGD779" s="269"/>
      <c r="AGE779" s="269"/>
      <c r="AGF779" s="269"/>
      <c r="AGG779" s="269"/>
      <c r="AGH779" s="269"/>
      <c r="AGI779" s="269"/>
      <c r="AGJ779" s="269"/>
      <c r="AGK779" s="269"/>
      <c r="AGL779" s="269"/>
      <c r="AGM779" s="269"/>
      <c r="AGN779" s="269"/>
      <c r="AGO779" s="269"/>
      <c r="AGP779" s="269"/>
      <c r="AGQ779" s="269"/>
      <c r="AGR779" s="269"/>
      <c r="AGS779" s="269"/>
      <c r="AGT779" s="269"/>
      <c r="AGU779" s="269"/>
      <c r="AGV779" s="269"/>
      <c r="AGW779" s="269"/>
      <c r="AGX779" s="269"/>
      <c r="AGY779" s="269"/>
      <c r="AGZ779" s="269"/>
      <c r="AHA779" s="269"/>
      <c r="AHB779" s="269"/>
      <c r="AHC779" s="269"/>
      <c r="AHD779" s="269"/>
      <c r="AHE779" s="269"/>
      <c r="AHF779" s="269"/>
      <c r="AHG779" s="269"/>
      <c r="AHH779" s="269"/>
      <c r="AHI779" s="269"/>
      <c r="AHJ779" s="269"/>
      <c r="AHK779" s="269"/>
      <c r="AHL779" s="269"/>
      <c r="AHM779" s="269"/>
      <c r="AHN779" s="269"/>
      <c r="AHO779" s="269"/>
      <c r="AHP779" s="269"/>
      <c r="AHQ779" s="269"/>
      <c r="AHR779" s="269"/>
      <c r="AHS779" s="269"/>
      <c r="AHT779" s="269"/>
      <c r="AHU779" s="269"/>
      <c r="AHV779" s="269"/>
      <c r="AHW779" s="269"/>
      <c r="AHX779" s="269"/>
      <c r="AHY779" s="269"/>
      <c r="AHZ779" s="269"/>
      <c r="AIA779" s="269"/>
      <c r="AIB779" s="269"/>
      <c r="AIC779" s="269"/>
      <c r="AID779" s="269"/>
      <c r="AIE779" s="269"/>
      <c r="AIF779" s="269"/>
      <c r="AIG779" s="269"/>
      <c r="AIH779" s="269"/>
      <c r="AII779" s="269"/>
      <c r="AIJ779" s="269"/>
      <c r="AIK779" s="269"/>
      <c r="AIL779" s="269"/>
      <c r="AIM779" s="269"/>
      <c r="AIN779" s="269"/>
      <c r="AIO779" s="269"/>
      <c r="AIP779" s="269"/>
      <c r="AIQ779" s="269"/>
      <c r="AIR779" s="269"/>
      <c r="AIS779" s="269"/>
      <c r="AIT779" s="269"/>
      <c r="AIU779" s="269"/>
      <c r="AIV779" s="269"/>
      <c r="AIW779" s="269"/>
      <c r="AIX779" s="269"/>
      <c r="AIY779" s="269"/>
      <c r="AIZ779" s="269"/>
      <c r="AJA779" s="269"/>
      <c r="AJB779" s="269"/>
      <c r="AJC779" s="269"/>
      <c r="AJD779" s="269"/>
      <c r="AJE779" s="269"/>
      <c r="AJF779" s="269"/>
      <c r="AJG779" s="269"/>
      <c r="AJH779" s="269"/>
      <c r="AJI779" s="269"/>
      <c r="AJJ779" s="269"/>
      <c r="AJK779" s="269"/>
      <c r="AJL779" s="269"/>
      <c r="AJM779" s="269"/>
      <c r="AJN779" s="269"/>
      <c r="AJO779" s="269"/>
      <c r="AJP779" s="269"/>
      <c r="AJQ779" s="269"/>
      <c r="AJR779" s="269"/>
      <c r="AJS779" s="269"/>
      <c r="AJT779" s="269"/>
      <c r="AJU779" s="269"/>
      <c r="AJV779" s="269"/>
      <c r="AJW779" s="269"/>
      <c r="AJX779" s="269"/>
      <c r="AJY779" s="269"/>
      <c r="AJZ779" s="269"/>
      <c r="AKA779" s="269"/>
      <c r="AKB779" s="269"/>
      <c r="AKC779" s="269"/>
      <c r="AKD779" s="269"/>
      <c r="AKE779" s="269"/>
      <c r="AKF779" s="269"/>
      <c r="AKG779" s="269"/>
      <c r="AKH779" s="269"/>
      <c r="AKI779" s="269"/>
      <c r="AKJ779" s="269"/>
      <c r="AKK779" s="269"/>
      <c r="AKL779" s="269"/>
      <c r="AKM779" s="269"/>
      <c r="AKN779" s="269"/>
      <c r="AKO779" s="269"/>
      <c r="AKP779" s="269"/>
      <c r="AKQ779" s="269"/>
      <c r="AKR779" s="269"/>
      <c r="AKS779" s="269"/>
      <c r="AKT779" s="269"/>
      <c r="AKU779" s="269"/>
      <c r="AKV779" s="269"/>
      <c r="AKW779" s="269"/>
      <c r="AKX779" s="269"/>
      <c r="AKY779" s="269"/>
      <c r="AKZ779" s="269"/>
      <c r="ALA779" s="269"/>
      <c r="ALB779" s="269"/>
      <c r="ALC779" s="269"/>
      <c r="ALD779" s="269"/>
      <c r="ALE779" s="269"/>
      <c r="ALF779" s="269"/>
      <c r="ALG779" s="269"/>
      <c r="ALH779" s="269"/>
      <c r="ALI779" s="269"/>
      <c r="ALJ779" s="269"/>
      <c r="ALK779" s="269"/>
      <c r="ALL779" s="269"/>
      <c r="ALM779" s="269"/>
      <c r="ALN779" s="269"/>
      <c r="ALO779" s="269"/>
      <c r="ALP779" s="269"/>
      <c r="ALQ779" s="269"/>
      <c r="ALR779" s="269"/>
      <c r="ALS779" s="269"/>
      <c r="ALT779" s="269"/>
      <c r="ALU779" s="269"/>
      <c r="ALV779" s="269"/>
      <c r="ALW779" s="269"/>
      <c r="ALX779" s="269"/>
      <c r="ALY779" s="269"/>
      <c r="ALZ779" s="269"/>
      <c r="AMA779" s="269"/>
      <c r="AMB779" s="269"/>
      <c r="AMC779" s="269"/>
      <c r="AMD779" s="269"/>
      <c r="AME779" s="269"/>
      <c r="AMF779" s="269"/>
      <c r="AMG779" s="269"/>
      <c r="AMH779" s="269"/>
      <c r="AMI779" s="269"/>
      <c r="AMJ779" s="269"/>
      <c r="AMK779" s="269"/>
      <c r="AML779" s="269"/>
      <c r="AMM779" s="269"/>
      <c r="AMN779" s="269"/>
      <c r="AMO779" s="269"/>
      <c r="AMP779" s="269"/>
      <c r="AMQ779" s="269"/>
      <c r="AMR779" s="269"/>
      <c r="AMS779" s="269"/>
      <c r="AMT779" s="269"/>
      <c r="AMU779" s="269"/>
      <c r="AMV779" s="269"/>
      <c r="AMW779" s="269"/>
      <c r="AMX779" s="269"/>
      <c r="AMY779" s="269"/>
      <c r="AMZ779" s="269"/>
      <c r="ANA779" s="269"/>
      <c r="ANB779" s="269"/>
      <c r="ANC779" s="269"/>
      <c r="AND779" s="269"/>
      <c r="ANE779" s="269"/>
      <c r="ANF779" s="269"/>
      <c r="ANG779" s="269"/>
      <c r="ANH779" s="269"/>
      <c r="ANI779" s="269"/>
      <c r="ANJ779" s="269"/>
      <c r="ANK779" s="269"/>
      <c r="ANL779" s="269"/>
      <c r="ANM779" s="269"/>
      <c r="ANN779" s="269"/>
      <c r="ANO779" s="269"/>
      <c r="ANP779" s="269"/>
      <c r="ANQ779" s="269"/>
      <c r="ANR779" s="269"/>
      <c r="ANS779" s="269"/>
      <c r="ANT779" s="269"/>
      <c r="ANU779" s="269"/>
      <c r="ANV779" s="269"/>
      <c r="ANW779" s="269"/>
      <c r="ANX779" s="269"/>
      <c r="ANY779" s="269"/>
      <c r="ANZ779" s="269"/>
      <c r="AOA779" s="269"/>
      <c r="AOB779" s="269"/>
      <c r="AOC779" s="269"/>
      <c r="AOD779" s="269"/>
      <c r="AOE779" s="269"/>
      <c r="AOF779" s="269"/>
      <c r="AOG779" s="269"/>
      <c r="AOH779" s="269"/>
      <c r="AOI779" s="269"/>
      <c r="AOJ779" s="269"/>
      <c r="AOK779" s="269"/>
      <c r="AOL779" s="269"/>
      <c r="AOM779" s="269"/>
      <c r="AON779" s="269"/>
      <c r="AOO779" s="269"/>
      <c r="AOP779" s="269"/>
      <c r="AOQ779" s="269"/>
      <c r="AOR779" s="269"/>
      <c r="AOS779" s="269"/>
      <c r="AOT779" s="269"/>
      <c r="AOU779" s="269"/>
      <c r="AOV779" s="269"/>
      <c r="AOW779" s="269"/>
      <c r="AOX779" s="269"/>
      <c r="AOY779" s="269"/>
      <c r="AOZ779" s="269"/>
      <c r="APA779" s="269"/>
      <c r="APB779" s="269"/>
      <c r="APC779" s="269"/>
      <c r="APD779" s="269"/>
      <c r="APE779" s="269"/>
      <c r="APF779" s="269"/>
      <c r="APG779" s="269"/>
      <c r="APH779" s="269"/>
      <c r="API779" s="269"/>
      <c r="APJ779" s="269"/>
      <c r="APK779" s="269"/>
      <c r="APL779" s="269"/>
      <c r="APM779" s="269"/>
      <c r="APN779" s="269"/>
      <c r="APO779" s="269"/>
      <c r="APP779" s="269"/>
      <c r="APQ779" s="269"/>
      <c r="APR779" s="269"/>
      <c r="APS779" s="269"/>
      <c r="APT779" s="269"/>
      <c r="APU779" s="269"/>
      <c r="APV779" s="269"/>
      <c r="APW779" s="269"/>
      <c r="APX779" s="269"/>
      <c r="APY779" s="269"/>
      <c r="APZ779" s="269"/>
      <c r="AQA779" s="269"/>
      <c r="AQB779" s="269"/>
      <c r="AQC779" s="269"/>
      <c r="AQD779" s="269"/>
      <c r="AQE779" s="269"/>
      <c r="AQF779" s="269"/>
      <c r="AQG779" s="269"/>
      <c r="AQH779" s="269"/>
      <c r="AQI779" s="269"/>
      <c r="AQJ779" s="269"/>
      <c r="AQK779" s="269"/>
      <c r="AQL779" s="269"/>
      <c r="AQM779" s="269"/>
      <c r="AQN779" s="269"/>
      <c r="AQO779" s="269"/>
      <c r="AQP779" s="269"/>
      <c r="AQQ779" s="269"/>
      <c r="AQR779" s="269"/>
      <c r="AQS779" s="269"/>
      <c r="AQT779" s="269"/>
      <c r="AQU779" s="269"/>
      <c r="AQV779" s="269"/>
      <c r="AQW779" s="269"/>
      <c r="AQX779" s="269"/>
      <c r="AQY779" s="269"/>
      <c r="AQZ779" s="269"/>
      <c r="ARA779" s="269"/>
      <c r="ARB779" s="269"/>
      <c r="ARC779" s="269"/>
      <c r="ARD779" s="269"/>
      <c r="ARE779" s="269"/>
      <c r="ARF779" s="269"/>
      <c r="ARG779" s="269"/>
      <c r="ARH779" s="269"/>
      <c r="ARI779" s="269"/>
      <c r="ARJ779" s="269"/>
      <c r="ARK779" s="269"/>
      <c r="ARL779" s="269"/>
      <c r="ARM779" s="269"/>
      <c r="ARN779" s="269"/>
      <c r="ARO779" s="269"/>
      <c r="ARP779" s="269"/>
      <c r="ARQ779" s="269"/>
      <c r="ARR779" s="269"/>
      <c r="ARS779" s="269"/>
      <c r="ART779" s="269"/>
      <c r="ARU779" s="269"/>
      <c r="ARV779" s="269"/>
      <c r="ARW779" s="269"/>
      <c r="ARX779" s="269"/>
      <c r="ARY779" s="269"/>
      <c r="ARZ779" s="269"/>
      <c r="ASA779" s="269"/>
      <c r="ASB779" s="269"/>
      <c r="ASC779" s="269"/>
      <c r="ASD779" s="269"/>
      <c r="ASE779" s="269"/>
      <c r="ASF779" s="269"/>
      <c r="ASG779" s="269"/>
      <c r="ASH779" s="269"/>
      <c r="ASI779" s="269"/>
      <c r="ASJ779" s="269"/>
      <c r="ASK779" s="269"/>
      <c r="ASL779" s="269"/>
      <c r="ASM779" s="269"/>
      <c r="ASN779" s="269"/>
      <c r="ASO779" s="269"/>
      <c r="ASP779" s="269"/>
      <c r="ASQ779" s="269"/>
      <c r="ASR779" s="269"/>
      <c r="ASS779" s="269"/>
      <c r="AST779" s="269"/>
      <c r="ASU779" s="269"/>
      <c r="ASV779" s="269"/>
      <c r="ASW779" s="269"/>
      <c r="ASX779" s="269"/>
      <c r="ASY779" s="269"/>
      <c r="ASZ779" s="269"/>
      <c r="ATA779" s="269"/>
      <c r="ATB779" s="269"/>
      <c r="ATC779" s="269"/>
      <c r="ATD779" s="269"/>
      <c r="ATE779" s="269"/>
      <c r="ATF779" s="269"/>
      <c r="ATG779" s="269"/>
      <c r="ATH779" s="269"/>
      <c r="ATI779" s="269"/>
      <c r="ATJ779" s="269"/>
      <c r="ATK779" s="269"/>
      <c r="ATL779" s="269"/>
      <c r="ATM779" s="269"/>
      <c r="ATN779" s="269"/>
      <c r="ATO779" s="269"/>
      <c r="ATP779" s="269"/>
      <c r="ATQ779" s="269"/>
      <c r="ATR779" s="269"/>
      <c r="ATS779" s="269"/>
      <c r="ATT779" s="269"/>
      <c r="ATU779" s="269"/>
      <c r="ATV779" s="269"/>
      <c r="ATW779" s="269"/>
      <c r="ATX779" s="269"/>
      <c r="ATY779" s="269"/>
      <c r="ATZ779" s="269"/>
      <c r="AUA779" s="269"/>
      <c r="AUB779" s="269"/>
      <c r="AUC779" s="269"/>
      <c r="AUD779" s="269"/>
      <c r="AUE779" s="269"/>
      <c r="AUF779" s="269"/>
      <c r="AUG779" s="269"/>
      <c r="AUH779" s="269"/>
      <c r="AUI779" s="269"/>
      <c r="AUJ779" s="269"/>
      <c r="AUK779" s="269"/>
      <c r="AUL779" s="269"/>
      <c r="AUM779" s="269"/>
      <c r="AUN779" s="269"/>
      <c r="AUO779" s="269"/>
      <c r="AUP779" s="269"/>
      <c r="AUQ779" s="269"/>
      <c r="AUR779" s="269"/>
      <c r="AUS779" s="269"/>
      <c r="AUT779" s="269"/>
      <c r="AUU779" s="269"/>
      <c r="AUV779" s="269"/>
      <c r="AUW779" s="269"/>
      <c r="AUX779" s="269"/>
      <c r="AUY779" s="269"/>
      <c r="AUZ779" s="269"/>
      <c r="AVA779" s="269"/>
      <c r="AVB779" s="269"/>
      <c r="AVC779" s="269"/>
      <c r="AVD779" s="269"/>
      <c r="AVE779" s="269"/>
      <c r="AVF779" s="269"/>
      <c r="AVG779" s="269"/>
      <c r="AVH779" s="269"/>
      <c r="AVI779" s="269"/>
      <c r="AVJ779" s="269"/>
      <c r="AVK779" s="269"/>
      <c r="AVL779" s="269"/>
      <c r="AVM779" s="269"/>
      <c r="AVN779" s="269"/>
      <c r="AVO779" s="269"/>
      <c r="AVP779" s="269"/>
      <c r="AVQ779" s="269"/>
      <c r="AVR779" s="269"/>
      <c r="AVS779" s="269"/>
      <c r="AVT779" s="269"/>
      <c r="AVU779" s="269"/>
      <c r="AVV779" s="269"/>
      <c r="AVW779" s="269"/>
      <c r="AVX779" s="269"/>
      <c r="AVY779" s="269"/>
      <c r="AVZ779" s="269"/>
      <c r="AWA779" s="269"/>
      <c r="AWB779" s="269"/>
      <c r="AWC779" s="269"/>
      <c r="AWD779" s="269"/>
      <c r="AWE779" s="269"/>
      <c r="AWF779" s="269"/>
      <c r="AWG779" s="269"/>
      <c r="AWH779" s="269"/>
      <c r="AWI779" s="269"/>
      <c r="AWJ779" s="269"/>
      <c r="AWK779" s="269"/>
      <c r="AWL779" s="269"/>
      <c r="AWM779" s="269"/>
      <c r="AWN779" s="269"/>
      <c r="AWO779" s="269"/>
      <c r="AWP779" s="269"/>
      <c r="AWQ779" s="269"/>
      <c r="AWR779" s="269"/>
      <c r="AWS779" s="269"/>
      <c r="AWT779" s="269"/>
      <c r="AWU779" s="269"/>
      <c r="AWV779" s="269"/>
      <c r="AWW779" s="269"/>
      <c r="AWX779" s="269"/>
      <c r="AWY779" s="269"/>
      <c r="AWZ779" s="269"/>
      <c r="AXA779" s="269"/>
      <c r="AXB779" s="269"/>
      <c r="AXC779" s="269"/>
      <c r="AXD779" s="269"/>
      <c r="AXE779" s="269"/>
      <c r="AXF779" s="269"/>
      <c r="AXG779" s="269"/>
      <c r="AXH779" s="269"/>
      <c r="AXI779" s="269"/>
      <c r="AXJ779" s="269"/>
      <c r="AXK779" s="269"/>
      <c r="AXL779" s="269"/>
      <c r="AXM779" s="269"/>
      <c r="AXN779" s="269"/>
      <c r="AXO779" s="269"/>
      <c r="AXP779" s="269"/>
      <c r="AXQ779" s="269"/>
      <c r="AXR779" s="269"/>
      <c r="AXS779" s="269"/>
      <c r="AXT779" s="269"/>
      <c r="AXU779" s="269"/>
      <c r="AXV779" s="269"/>
      <c r="AXW779" s="269"/>
      <c r="AXX779" s="269"/>
      <c r="AXY779" s="269"/>
      <c r="AXZ779" s="269"/>
      <c r="AYA779" s="269"/>
      <c r="AYB779" s="269"/>
      <c r="AYC779" s="269"/>
      <c r="AYD779" s="269"/>
      <c r="AYE779" s="269"/>
      <c r="AYF779" s="269"/>
      <c r="AYG779" s="269"/>
      <c r="AYH779" s="269"/>
      <c r="AYI779" s="269"/>
      <c r="AYJ779" s="269"/>
      <c r="AYK779" s="269"/>
      <c r="AYL779" s="269"/>
      <c r="AYM779" s="269"/>
      <c r="AYN779" s="269"/>
      <c r="AYO779" s="269"/>
      <c r="AYP779" s="269"/>
      <c r="AYQ779" s="269"/>
      <c r="AYR779" s="269"/>
      <c r="AYS779" s="269"/>
      <c r="AYT779" s="269"/>
      <c r="AYU779" s="269"/>
      <c r="AYV779" s="269"/>
      <c r="AYW779" s="269"/>
      <c r="AYX779" s="269"/>
      <c r="AYY779" s="269"/>
      <c r="AYZ779" s="269"/>
      <c r="AZA779" s="269"/>
      <c r="AZB779" s="269"/>
      <c r="AZC779" s="269"/>
      <c r="AZD779" s="269"/>
      <c r="AZE779" s="269"/>
      <c r="AZF779" s="269"/>
      <c r="AZG779" s="269"/>
      <c r="AZH779" s="269"/>
      <c r="AZI779" s="269"/>
      <c r="AZJ779" s="269"/>
      <c r="AZK779" s="269"/>
      <c r="AZL779" s="269"/>
      <c r="AZM779" s="269"/>
      <c r="AZN779" s="269"/>
      <c r="AZO779" s="269"/>
      <c r="AZP779" s="269"/>
      <c r="AZQ779" s="269"/>
      <c r="AZR779" s="269"/>
      <c r="AZS779" s="269"/>
      <c r="AZT779" s="269"/>
      <c r="AZU779" s="269"/>
      <c r="AZV779" s="269"/>
      <c r="AZW779" s="269"/>
      <c r="AZX779" s="269"/>
      <c r="AZY779" s="269"/>
      <c r="AZZ779" s="269"/>
      <c r="BAA779" s="269"/>
      <c r="BAB779" s="269"/>
      <c r="BAC779" s="269"/>
      <c r="BAD779" s="269"/>
      <c r="BAE779" s="269"/>
      <c r="BAF779" s="269"/>
      <c r="BAG779" s="269"/>
      <c r="BAH779" s="269"/>
      <c r="BAI779" s="269"/>
      <c r="BAJ779" s="269"/>
      <c r="BAK779" s="269"/>
      <c r="BAL779" s="269"/>
      <c r="BAM779" s="269"/>
      <c r="BAN779" s="269"/>
      <c r="BAO779" s="269"/>
      <c r="BAP779" s="269"/>
      <c r="BAQ779" s="269"/>
      <c r="BAR779" s="269"/>
      <c r="BAS779" s="269"/>
      <c r="BAT779" s="269"/>
      <c r="BAU779" s="269"/>
      <c r="BAV779" s="269"/>
      <c r="BAW779" s="269"/>
      <c r="BAX779" s="269"/>
      <c r="BAY779" s="269"/>
      <c r="BAZ779" s="269"/>
      <c r="BBA779" s="269"/>
      <c r="BBB779" s="269"/>
      <c r="BBC779" s="269"/>
      <c r="BBD779" s="269"/>
      <c r="BBE779" s="269"/>
      <c r="BBF779" s="269"/>
      <c r="BBG779" s="269"/>
      <c r="BBH779" s="269"/>
      <c r="BBI779" s="269"/>
      <c r="BBJ779" s="269"/>
      <c r="BBK779" s="269"/>
      <c r="BBL779" s="269"/>
      <c r="BBM779" s="269"/>
      <c r="BBN779" s="269"/>
      <c r="BBO779" s="269"/>
      <c r="BBP779" s="269"/>
      <c r="BBQ779" s="269"/>
      <c r="BBR779" s="269"/>
      <c r="BBS779" s="269"/>
      <c r="BBT779" s="269"/>
      <c r="BBU779" s="269"/>
      <c r="BBV779" s="269"/>
      <c r="BBW779" s="269"/>
      <c r="BBX779" s="269"/>
      <c r="BBY779" s="269"/>
      <c r="BBZ779" s="269"/>
      <c r="BCA779" s="269"/>
      <c r="BCB779" s="269"/>
      <c r="BCC779" s="269"/>
      <c r="BCD779" s="269"/>
      <c r="BCE779" s="269"/>
      <c r="BCF779" s="269"/>
      <c r="BCG779" s="269"/>
      <c r="BCH779" s="269"/>
      <c r="BCI779" s="269"/>
      <c r="BCJ779" s="269"/>
      <c r="BCK779" s="269"/>
      <c r="BCL779" s="269"/>
      <c r="BCM779" s="269"/>
      <c r="BCN779" s="269"/>
      <c r="BCO779" s="269"/>
      <c r="BCP779" s="269"/>
      <c r="BCQ779" s="269"/>
      <c r="BCR779" s="269"/>
      <c r="BCS779" s="269"/>
      <c r="BCT779" s="269"/>
      <c r="BCU779" s="269"/>
      <c r="BCV779" s="269"/>
      <c r="BCW779" s="269"/>
      <c r="BCX779" s="269"/>
      <c r="BCY779" s="269"/>
      <c r="BCZ779" s="269"/>
      <c r="BDA779" s="269"/>
      <c r="BDB779" s="269"/>
      <c r="BDC779" s="269"/>
      <c r="BDD779" s="269"/>
      <c r="BDE779" s="269"/>
      <c r="BDF779" s="269"/>
      <c r="BDG779" s="269"/>
      <c r="BDH779" s="269"/>
      <c r="BDI779" s="269"/>
      <c r="BDJ779" s="269"/>
      <c r="BDK779" s="269"/>
      <c r="BDL779" s="269"/>
      <c r="BDM779" s="269"/>
      <c r="BDN779" s="269"/>
      <c r="BDO779" s="269"/>
      <c r="BDP779" s="269"/>
      <c r="BDQ779" s="269"/>
      <c r="BDR779" s="269"/>
      <c r="BDS779" s="269"/>
      <c r="BDT779" s="269"/>
      <c r="BDU779" s="269"/>
      <c r="BDV779" s="269"/>
      <c r="BDW779" s="269"/>
      <c r="BDX779" s="269"/>
      <c r="BDY779" s="269"/>
      <c r="BDZ779" s="269"/>
      <c r="BEA779" s="269"/>
      <c r="BEB779" s="269"/>
      <c r="BEC779" s="269"/>
      <c r="BED779" s="269"/>
      <c r="BEE779" s="269"/>
      <c r="BEF779" s="269"/>
      <c r="BEG779" s="269"/>
      <c r="BEH779" s="269"/>
      <c r="BEI779" s="269"/>
      <c r="BEJ779" s="269"/>
      <c r="BEK779" s="269"/>
      <c r="BEL779" s="269"/>
      <c r="BEM779" s="269"/>
      <c r="BEN779" s="269"/>
      <c r="BEO779" s="269"/>
      <c r="BEP779" s="269"/>
      <c r="BEQ779" s="269"/>
      <c r="BER779" s="269"/>
      <c r="BES779" s="269"/>
      <c r="BET779" s="269"/>
      <c r="BEU779" s="269"/>
      <c r="BEV779" s="269"/>
      <c r="BEW779" s="269"/>
      <c r="BEX779" s="269"/>
      <c r="BEY779" s="269"/>
      <c r="BEZ779" s="269"/>
      <c r="BFA779" s="269"/>
      <c r="BFB779" s="269"/>
      <c r="BFC779" s="269"/>
      <c r="BFD779" s="269"/>
      <c r="BFE779" s="269"/>
      <c r="BFF779" s="269"/>
      <c r="BFG779" s="269"/>
      <c r="BFH779" s="269"/>
      <c r="BFI779" s="269"/>
      <c r="BFJ779" s="269"/>
      <c r="BFK779" s="269"/>
      <c r="BFL779" s="269"/>
      <c r="BFM779" s="269"/>
      <c r="BFN779" s="269"/>
      <c r="BFO779" s="269"/>
      <c r="BFP779" s="269"/>
      <c r="BFQ779" s="269"/>
      <c r="BFR779" s="269"/>
      <c r="BFS779" s="269"/>
      <c r="BFT779" s="269"/>
      <c r="BFU779" s="269"/>
      <c r="BFV779" s="269"/>
      <c r="BFW779" s="269"/>
      <c r="BFX779" s="269"/>
      <c r="BFY779" s="269"/>
      <c r="BFZ779" s="269"/>
      <c r="BGA779" s="269"/>
      <c r="BGB779" s="269"/>
      <c r="BGC779" s="269"/>
      <c r="BGD779" s="269"/>
      <c r="BGE779" s="269"/>
      <c r="BGF779" s="269"/>
      <c r="BGG779" s="269"/>
      <c r="BGH779" s="269"/>
      <c r="BGI779" s="269"/>
      <c r="BGJ779" s="269"/>
      <c r="BGK779" s="269"/>
      <c r="BGL779" s="269"/>
      <c r="BGM779" s="269"/>
      <c r="BGN779" s="269"/>
      <c r="BGO779" s="269"/>
      <c r="BGP779" s="269"/>
      <c r="BGQ779" s="269"/>
      <c r="BGR779" s="269"/>
      <c r="BGS779" s="269"/>
      <c r="BGT779" s="269"/>
      <c r="BGU779" s="269"/>
      <c r="BGV779" s="269"/>
      <c r="BGW779" s="269"/>
      <c r="BGX779" s="269"/>
      <c r="BGY779" s="269"/>
      <c r="BGZ779" s="269"/>
      <c r="BHA779" s="269"/>
      <c r="BHB779" s="269"/>
      <c r="BHC779" s="269"/>
      <c r="BHD779" s="269"/>
      <c r="BHE779" s="269"/>
      <c r="BHF779" s="269"/>
      <c r="BHG779" s="269"/>
      <c r="BHH779" s="269"/>
      <c r="BHI779" s="269"/>
      <c r="BHJ779" s="269"/>
      <c r="BHK779" s="269"/>
      <c r="BHL779" s="269"/>
      <c r="BHM779" s="269"/>
      <c r="BHN779" s="269"/>
      <c r="BHO779" s="269"/>
      <c r="BHP779" s="269"/>
      <c r="BHQ779" s="269"/>
      <c r="BHR779" s="269"/>
      <c r="BHS779" s="269"/>
      <c r="BHT779" s="269"/>
      <c r="BHU779" s="269"/>
      <c r="BHV779" s="269"/>
      <c r="BHW779" s="269"/>
      <c r="BHX779" s="269"/>
      <c r="BHY779" s="269"/>
      <c r="BHZ779" s="269"/>
      <c r="BIA779" s="269"/>
      <c r="BIB779" s="269"/>
      <c r="BIC779" s="269"/>
      <c r="BID779" s="269"/>
      <c r="BIE779" s="269"/>
      <c r="BIF779" s="269"/>
      <c r="BIG779" s="269"/>
      <c r="BIH779" s="269"/>
      <c r="BII779" s="269"/>
      <c r="BIJ779" s="269"/>
      <c r="BIK779" s="269"/>
      <c r="BIL779" s="269"/>
      <c r="BIM779" s="269"/>
      <c r="BIN779" s="269"/>
      <c r="BIO779" s="269"/>
      <c r="BIP779" s="269"/>
      <c r="BIQ779" s="269"/>
      <c r="BIR779" s="269"/>
      <c r="BIS779" s="269"/>
      <c r="BIT779" s="269"/>
      <c r="BIU779" s="269"/>
      <c r="BIV779" s="269"/>
      <c r="BIW779" s="269"/>
      <c r="BIX779" s="269"/>
      <c r="BIY779" s="269"/>
      <c r="BIZ779" s="269"/>
      <c r="BJA779" s="269"/>
      <c r="BJB779" s="269"/>
      <c r="BJC779" s="269"/>
      <c r="BJD779" s="269"/>
      <c r="BJE779" s="269"/>
      <c r="BJF779" s="269"/>
      <c r="BJG779" s="269"/>
      <c r="BJH779" s="269"/>
      <c r="BJI779" s="269"/>
      <c r="BJJ779" s="269"/>
      <c r="BJK779" s="269"/>
      <c r="BJL779" s="269"/>
      <c r="BJM779" s="269"/>
      <c r="BJN779" s="269"/>
      <c r="BJO779" s="269"/>
      <c r="BJP779" s="269"/>
      <c r="BJQ779" s="269"/>
      <c r="BJR779" s="269"/>
      <c r="BJS779" s="269"/>
      <c r="BJT779" s="269"/>
      <c r="BJU779" s="269"/>
      <c r="BJV779" s="269"/>
      <c r="BJW779" s="269"/>
      <c r="BJX779" s="269"/>
      <c r="BJY779" s="269"/>
      <c r="BJZ779" s="269"/>
      <c r="BKA779" s="269"/>
      <c r="BKB779" s="269"/>
      <c r="BKC779" s="269"/>
      <c r="BKD779" s="269"/>
      <c r="BKE779" s="269"/>
      <c r="BKF779" s="269"/>
      <c r="BKG779" s="269"/>
      <c r="BKH779" s="269"/>
      <c r="BKI779" s="269"/>
      <c r="BKJ779" s="269"/>
      <c r="BKK779" s="269"/>
      <c r="BKL779" s="269"/>
      <c r="BKM779" s="269"/>
      <c r="BKN779" s="269"/>
      <c r="BKO779" s="269"/>
      <c r="BKP779" s="269"/>
      <c r="BKQ779" s="269"/>
      <c r="BKR779" s="269"/>
      <c r="BKS779" s="269"/>
      <c r="BKT779" s="269"/>
      <c r="BKU779" s="269"/>
      <c r="BKV779" s="269"/>
      <c r="BKW779" s="269"/>
      <c r="BKX779" s="269"/>
      <c r="BKY779" s="269"/>
      <c r="BKZ779" s="269"/>
      <c r="BLA779" s="269"/>
      <c r="BLB779" s="269"/>
      <c r="BLC779" s="269"/>
      <c r="BLD779" s="269"/>
      <c r="BLE779" s="269"/>
      <c r="BLF779" s="269"/>
      <c r="BLG779" s="269"/>
      <c r="BLH779" s="269"/>
      <c r="BLI779" s="269"/>
      <c r="BLJ779" s="269"/>
      <c r="BLK779" s="269"/>
      <c r="BLL779" s="269"/>
      <c r="BLM779" s="269"/>
      <c r="BLN779" s="269"/>
      <c r="BLO779" s="269"/>
      <c r="BLP779" s="269"/>
      <c r="BLQ779" s="269"/>
      <c r="BLR779" s="269"/>
      <c r="BLS779" s="269"/>
      <c r="BLT779" s="269"/>
      <c r="BLU779" s="269"/>
      <c r="BLV779" s="269"/>
      <c r="BLW779" s="269"/>
      <c r="BLX779" s="269"/>
      <c r="BLY779" s="269"/>
      <c r="BLZ779" s="269"/>
      <c r="BMA779" s="269"/>
      <c r="BMB779" s="269"/>
      <c r="BMC779" s="269"/>
      <c r="BMD779" s="269"/>
      <c r="BME779" s="269"/>
      <c r="BMF779" s="269"/>
      <c r="BMG779" s="269"/>
      <c r="BMH779" s="269"/>
      <c r="BMI779" s="269"/>
      <c r="BMJ779" s="269"/>
      <c r="BMK779" s="269"/>
      <c r="BML779" s="269"/>
      <c r="BMM779" s="269"/>
      <c r="BMN779" s="269"/>
      <c r="BMO779" s="269"/>
      <c r="BMP779" s="269"/>
      <c r="BMQ779" s="269"/>
      <c r="BMR779" s="269"/>
      <c r="BMS779" s="269"/>
      <c r="BMT779" s="269"/>
      <c r="BMU779" s="269"/>
      <c r="BMV779" s="269"/>
      <c r="BMW779" s="269"/>
      <c r="BMX779" s="269"/>
      <c r="BMY779" s="269"/>
      <c r="BMZ779" s="269"/>
      <c r="BNA779" s="269"/>
      <c r="BNB779" s="269"/>
      <c r="BNC779" s="269"/>
      <c r="BND779" s="269"/>
      <c r="BNE779" s="269"/>
      <c r="BNF779" s="269"/>
      <c r="BNG779" s="269"/>
      <c r="BNH779" s="269"/>
      <c r="BNI779" s="269"/>
      <c r="BNJ779" s="269"/>
      <c r="BNK779" s="269"/>
      <c r="BNL779" s="269"/>
      <c r="BNM779" s="269"/>
      <c r="BNN779" s="269"/>
      <c r="BNO779" s="269"/>
      <c r="BNP779" s="269"/>
      <c r="BNQ779" s="269"/>
      <c r="BNR779" s="269"/>
      <c r="BNS779" s="269"/>
      <c r="BNT779" s="269"/>
      <c r="BNU779" s="269"/>
      <c r="BNV779" s="269"/>
      <c r="BNW779" s="269"/>
      <c r="BNX779" s="269"/>
      <c r="BNY779" s="269"/>
      <c r="BNZ779" s="269"/>
      <c r="BOA779" s="269"/>
      <c r="BOB779" s="269"/>
      <c r="BOC779" s="269"/>
      <c r="BOD779" s="269"/>
      <c r="BOE779" s="269"/>
      <c r="BOF779" s="269"/>
      <c r="BOG779" s="269"/>
      <c r="BOH779" s="269"/>
      <c r="BOI779" s="269"/>
      <c r="BOJ779" s="269"/>
      <c r="BOK779" s="269"/>
      <c r="BOL779" s="269"/>
      <c r="BOM779" s="269"/>
      <c r="BON779" s="269"/>
      <c r="BOO779" s="269"/>
      <c r="BOP779" s="269"/>
      <c r="BOQ779" s="269"/>
      <c r="BOR779" s="269"/>
      <c r="BOS779" s="269"/>
      <c r="BOT779" s="269"/>
      <c r="BOU779" s="269"/>
      <c r="BOV779" s="269"/>
      <c r="BOW779" s="269"/>
      <c r="BOX779" s="269"/>
      <c r="BOY779" s="269"/>
      <c r="BOZ779" s="269"/>
      <c r="BPA779" s="269"/>
      <c r="BPB779" s="269"/>
      <c r="BPC779" s="269"/>
      <c r="BPD779" s="269"/>
      <c r="BPE779" s="269"/>
      <c r="BPF779" s="269"/>
      <c r="BPG779" s="269"/>
      <c r="BPH779" s="269"/>
      <c r="BPI779" s="269"/>
      <c r="BPJ779" s="269"/>
      <c r="BPK779" s="269"/>
      <c r="BPL779" s="269"/>
      <c r="BPM779" s="269"/>
      <c r="BPN779" s="269"/>
      <c r="BPO779" s="269"/>
      <c r="BPP779" s="269"/>
      <c r="BPQ779" s="269"/>
      <c r="BPR779" s="269"/>
      <c r="BPS779" s="269"/>
      <c r="BPT779" s="269"/>
      <c r="BPU779" s="269"/>
      <c r="BPV779" s="269"/>
      <c r="BPW779" s="269"/>
      <c r="BPX779" s="269"/>
      <c r="BPY779" s="269"/>
      <c r="BPZ779" s="269"/>
      <c r="BQA779" s="269"/>
      <c r="BQB779" s="269"/>
      <c r="BQC779" s="269"/>
      <c r="BQD779" s="269"/>
      <c r="BQE779" s="269"/>
      <c r="BQF779" s="269"/>
      <c r="BQG779" s="269"/>
      <c r="BQH779" s="269"/>
      <c r="BQI779" s="269"/>
      <c r="BQJ779" s="269"/>
      <c r="BQK779" s="269"/>
      <c r="BQL779" s="269"/>
      <c r="BQM779" s="269"/>
      <c r="BQN779" s="269"/>
      <c r="BQO779" s="269"/>
      <c r="BQP779" s="269"/>
      <c r="BQQ779" s="269"/>
      <c r="BQR779" s="269"/>
      <c r="BQS779" s="269"/>
      <c r="BQT779" s="269"/>
      <c r="BQU779" s="269"/>
      <c r="BQV779" s="269"/>
      <c r="BQW779" s="269"/>
      <c r="BQX779" s="269"/>
      <c r="BQY779" s="269"/>
      <c r="BQZ779" s="269"/>
      <c r="BRA779" s="269"/>
      <c r="BRB779" s="269"/>
      <c r="BRC779" s="269"/>
      <c r="BRD779" s="269"/>
      <c r="BRE779" s="269"/>
      <c r="BRF779" s="269"/>
      <c r="BRG779" s="269"/>
      <c r="BRH779" s="269"/>
      <c r="BRI779" s="269"/>
      <c r="BRJ779" s="269"/>
      <c r="BRK779" s="269"/>
      <c r="BRL779" s="269"/>
      <c r="BRM779" s="269"/>
      <c r="BRN779" s="269"/>
      <c r="BRO779" s="269"/>
      <c r="BRP779" s="269"/>
      <c r="BRQ779" s="269"/>
      <c r="BRR779" s="269"/>
      <c r="BRS779" s="269"/>
      <c r="BRT779" s="269"/>
      <c r="BRU779" s="269"/>
      <c r="BRV779" s="269"/>
      <c r="BRW779" s="269"/>
      <c r="BRX779" s="269"/>
      <c r="BRY779" s="269"/>
      <c r="BRZ779" s="269"/>
      <c r="BSA779" s="269"/>
      <c r="BSB779" s="269"/>
      <c r="BSC779" s="269"/>
      <c r="BSD779" s="269"/>
      <c r="BSE779" s="269"/>
      <c r="BSF779" s="269"/>
      <c r="BSG779" s="269"/>
      <c r="BSH779" s="269"/>
      <c r="BSI779" s="269"/>
      <c r="BSJ779" s="269"/>
      <c r="BSK779" s="269"/>
      <c r="BSL779" s="269"/>
      <c r="BSM779" s="269"/>
      <c r="BSN779" s="269"/>
      <c r="BSO779" s="269"/>
      <c r="BSP779" s="269"/>
      <c r="BSQ779" s="269"/>
      <c r="BSR779" s="269"/>
      <c r="BSS779" s="269"/>
      <c r="BST779" s="269"/>
      <c r="BSU779" s="269"/>
      <c r="BSV779" s="269"/>
      <c r="BSW779" s="269"/>
      <c r="BSX779" s="269"/>
      <c r="BSY779" s="269"/>
      <c r="BSZ779" s="269"/>
      <c r="BTA779" s="269"/>
      <c r="BTB779" s="269"/>
      <c r="BTC779" s="269"/>
      <c r="BTD779" s="269"/>
      <c r="BTE779" s="269"/>
      <c r="BTF779" s="269"/>
      <c r="BTG779" s="269"/>
      <c r="BTH779" s="269"/>
      <c r="BTI779" s="269"/>
      <c r="BTJ779" s="269"/>
      <c r="BTK779" s="269"/>
      <c r="BTL779" s="269"/>
      <c r="BTM779" s="269"/>
      <c r="BTN779" s="269"/>
      <c r="BTO779" s="269"/>
      <c r="BTP779" s="269"/>
      <c r="BTQ779" s="269"/>
      <c r="BTR779" s="269"/>
      <c r="BTS779" s="269"/>
      <c r="BTT779" s="269"/>
      <c r="BTU779" s="269"/>
      <c r="BTV779" s="269"/>
      <c r="BTW779" s="269"/>
      <c r="BTX779" s="269"/>
      <c r="BTY779" s="269"/>
      <c r="BTZ779" s="269"/>
      <c r="BUA779" s="269"/>
      <c r="BUB779" s="269"/>
      <c r="BUC779" s="269"/>
      <c r="BUD779" s="269"/>
      <c r="BUE779" s="269"/>
      <c r="BUF779" s="269"/>
      <c r="BUG779" s="269"/>
      <c r="BUH779" s="269"/>
      <c r="BUI779" s="269"/>
      <c r="BUJ779" s="269"/>
      <c r="BUK779" s="269"/>
      <c r="BUL779" s="269"/>
      <c r="BUM779" s="269"/>
      <c r="BUN779" s="269"/>
      <c r="BUO779" s="269"/>
      <c r="BUP779" s="269"/>
      <c r="BUQ779" s="269"/>
      <c r="BUR779" s="269"/>
      <c r="BUS779" s="269"/>
      <c r="BUT779" s="269"/>
      <c r="BUU779" s="269"/>
      <c r="BUV779" s="269"/>
      <c r="BUW779" s="269"/>
      <c r="BUX779" s="269"/>
      <c r="BUY779" s="269"/>
      <c r="BUZ779" s="269"/>
      <c r="BVA779" s="269"/>
      <c r="BVB779" s="269"/>
      <c r="BVC779" s="269"/>
      <c r="BVD779" s="269"/>
      <c r="BVE779" s="269"/>
      <c r="BVF779" s="269"/>
      <c r="BVG779" s="269"/>
      <c r="BVH779" s="269"/>
      <c r="BVI779" s="269"/>
      <c r="BVJ779" s="269"/>
      <c r="BVK779" s="269"/>
      <c r="BVL779" s="269"/>
      <c r="BVM779" s="269"/>
      <c r="BVN779" s="269"/>
      <c r="BVO779" s="269"/>
      <c r="BVP779" s="269"/>
      <c r="BVQ779" s="269"/>
      <c r="BVR779" s="269"/>
      <c r="BVS779" s="269"/>
      <c r="BVT779" s="269"/>
      <c r="BVU779" s="269"/>
      <c r="BVV779" s="269"/>
      <c r="BVW779" s="269"/>
      <c r="BVX779" s="269"/>
      <c r="BVY779" s="269"/>
      <c r="BVZ779" s="269"/>
      <c r="BWA779" s="269"/>
      <c r="BWB779" s="269"/>
      <c r="BWC779" s="269"/>
      <c r="BWD779" s="269"/>
      <c r="BWE779" s="269"/>
      <c r="BWF779" s="269"/>
      <c r="BWG779" s="269"/>
      <c r="BWH779" s="269"/>
      <c r="BWI779" s="269"/>
      <c r="BWJ779" s="269"/>
      <c r="BWK779" s="269"/>
      <c r="BWL779" s="269"/>
      <c r="BWM779" s="269"/>
      <c r="BWN779" s="269"/>
      <c r="BWO779" s="269"/>
      <c r="BWP779" s="269"/>
      <c r="BWQ779" s="269"/>
      <c r="BWR779" s="269"/>
      <c r="BWS779" s="269"/>
      <c r="BWT779" s="269"/>
      <c r="BWU779" s="269"/>
      <c r="BWV779" s="269"/>
      <c r="BWW779" s="269"/>
      <c r="BWX779" s="269"/>
      <c r="BWY779" s="269"/>
      <c r="BWZ779" s="269"/>
      <c r="BXA779" s="269"/>
      <c r="BXB779" s="269"/>
      <c r="BXC779" s="269"/>
      <c r="BXD779" s="269"/>
      <c r="BXE779" s="269"/>
      <c r="BXF779" s="269"/>
      <c r="BXG779" s="269"/>
      <c r="BXH779" s="269"/>
      <c r="BXI779" s="269"/>
      <c r="BXJ779" s="269"/>
      <c r="BXK779" s="269"/>
      <c r="BXL779" s="269"/>
      <c r="BXM779" s="269"/>
      <c r="BXN779" s="269"/>
      <c r="BXO779" s="269"/>
      <c r="BXP779" s="269"/>
      <c r="BXQ779" s="269"/>
      <c r="BXR779" s="269"/>
      <c r="BXS779" s="269"/>
      <c r="BXT779" s="269"/>
      <c r="BXU779" s="269"/>
      <c r="BXV779" s="269"/>
      <c r="BXW779" s="269"/>
      <c r="BXX779" s="269"/>
      <c r="BXY779" s="269"/>
      <c r="BXZ779" s="269"/>
      <c r="BYA779" s="269"/>
      <c r="BYB779" s="269"/>
      <c r="BYC779" s="269"/>
      <c r="BYD779" s="269"/>
      <c r="BYE779" s="269"/>
      <c r="BYF779" s="269"/>
      <c r="BYG779" s="269"/>
      <c r="BYH779" s="269"/>
      <c r="BYI779" s="269"/>
      <c r="BYJ779" s="269"/>
      <c r="BYK779" s="269"/>
      <c r="BYL779" s="269"/>
      <c r="BYM779" s="269"/>
      <c r="BYN779" s="269"/>
      <c r="BYO779" s="269"/>
      <c r="BYP779" s="269"/>
      <c r="BYQ779" s="269"/>
      <c r="BYR779" s="269"/>
      <c r="BYS779" s="269"/>
      <c r="BYT779" s="269"/>
      <c r="BYU779" s="269"/>
      <c r="BYV779" s="269"/>
      <c r="BYW779" s="269"/>
      <c r="BYX779" s="269"/>
      <c r="BYY779" s="269"/>
      <c r="BYZ779" s="269"/>
      <c r="BZA779" s="269"/>
      <c r="BZB779" s="269"/>
      <c r="BZC779" s="269"/>
      <c r="BZD779" s="269"/>
      <c r="BZE779" s="269"/>
      <c r="BZF779" s="269"/>
      <c r="BZG779" s="269"/>
      <c r="BZH779" s="269"/>
      <c r="BZI779" s="269"/>
      <c r="BZJ779" s="269"/>
      <c r="BZK779" s="269"/>
      <c r="BZL779" s="269"/>
      <c r="BZM779" s="269"/>
      <c r="BZN779" s="269"/>
      <c r="BZO779" s="269"/>
      <c r="BZP779" s="269"/>
      <c r="BZQ779" s="269"/>
      <c r="BZR779" s="269"/>
      <c r="BZS779" s="269"/>
      <c r="BZT779" s="269"/>
      <c r="BZU779" s="269"/>
      <c r="BZV779" s="269"/>
      <c r="BZW779" s="269"/>
      <c r="BZX779" s="269"/>
      <c r="BZY779" s="269"/>
      <c r="BZZ779" s="269"/>
      <c r="CAA779" s="269"/>
      <c r="CAB779" s="269"/>
      <c r="CAC779" s="269"/>
      <c r="CAD779" s="269"/>
      <c r="CAE779" s="269"/>
      <c r="CAF779" s="269"/>
      <c r="CAG779" s="269"/>
      <c r="CAH779" s="269"/>
      <c r="CAI779" s="269"/>
      <c r="CAJ779" s="269"/>
      <c r="CAK779" s="269"/>
      <c r="CAL779" s="269"/>
      <c r="CAM779" s="269"/>
      <c r="CAN779" s="269"/>
      <c r="CAO779" s="269"/>
      <c r="CAP779" s="269"/>
      <c r="CAQ779" s="269"/>
      <c r="CAR779" s="269"/>
      <c r="CAS779" s="269"/>
      <c r="CAT779" s="269"/>
      <c r="CAU779" s="269"/>
      <c r="CAV779" s="269"/>
      <c r="CAW779" s="269"/>
      <c r="CAX779" s="269"/>
      <c r="CAY779" s="269"/>
      <c r="CAZ779" s="269"/>
      <c r="CBA779" s="269"/>
      <c r="CBB779" s="269"/>
      <c r="CBC779" s="269"/>
      <c r="CBD779" s="269"/>
      <c r="CBE779" s="269"/>
      <c r="CBF779" s="269"/>
      <c r="CBG779" s="269"/>
      <c r="CBH779" s="269"/>
      <c r="CBI779" s="269"/>
      <c r="CBJ779" s="269"/>
      <c r="CBK779" s="269"/>
      <c r="CBL779" s="269"/>
      <c r="CBM779" s="269"/>
      <c r="CBN779" s="269"/>
      <c r="CBO779" s="269"/>
      <c r="CBP779" s="269"/>
      <c r="CBQ779" s="269"/>
      <c r="CBR779" s="269"/>
      <c r="CBS779" s="269"/>
      <c r="CBT779" s="269"/>
      <c r="CBU779" s="269"/>
      <c r="CBV779" s="269"/>
      <c r="CBW779" s="269"/>
      <c r="CBX779" s="269"/>
      <c r="CBY779" s="269"/>
      <c r="CBZ779" s="269"/>
      <c r="CCA779" s="269"/>
      <c r="CCB779" s="269"/>
      <c r="CCC779" s="269"/>
      <c r="CCD779" s="269"/>
      <c r="CCE779" s="269"/>
      <c r="CCF779" s="269"/>
      <c r="CCG779" s="269"/>
      <c r="CCH779" s="269"/>
      <c r="CCI779" s="269"/>
      <c r="CCJ779" s="269"/>
      <c r="CCK779" s="269"/>
      <c r="CCL779" s="269"/>
      <c r="CCM779" s="269"/>
      <c r="CCN779" s="269"/>
      <c r="CCO779" s="269"/>
      <c r="CCP779" s="269"/>
      <c r="CCQ779" s="269"/>
      <c r="CCR779" s="269"/>
      <c r="CCS779" s="269"/>
      <c r="CCT779" s="269"/>
      <c r="CCU779" s="269"/>
      <c r="CCV779" s="269"/>
      <c r="CCW779" s="269"/>
      <c r="CCX779" s="269"/>
      <c r="CCY779" s="269"/>
      <c r="CCZ779" s="269"/>
      <c r="CDA779" s="269"/>
      <c r="CDB779" s="269"/>
      <c r="CDC779" s="269"/>
      <c r="CDD779" s="269"/>
      <c r="CDE779" s="269"/>
      <c r="CDF779" s="269"/>
      <c r="CDG779" s="269"/>
      <c r="CDH779" s="269"/>
      <c r="CDI779" s="269"/>
      <c r="CDJ779" s="269"/>
      <c r="CDK779" s="269"/>
      <c r="CDL779" s="269"/>
      <c r="CDM779" s="269"/>
      <c r="CDN779" s="269"/>
      <c r="CDO779" s="269"/>
      <c r="CDP779" s="269"/>
      <c r="CDQ779" s="269"/>
      <c r="CDR779" s="269"/>
      <c r="CDS779" s="269"/>
      <c r="CDT779" s="269"/>
      <c r="CDU779" s="269"/>
      <c r="CDV779" s="269"/>
      <c r="CDW779" s="269"/>
      <c r="CDX779" s="269"/>
      <c r="CDY779" s="269"/>
      <c r="CDZ779" s="269"/>
      <c r="CEA779" s="269"/>
      <c r="CEB779" s="269"/>
      <c r="CEC779" s="269"/>
      <c r="CED779" s="269"/>
      <c r="CEE779" s="269"/>
      <c r="CEF779" s="269"/>
      <c r="CEG779" s="269"/>
      <c r="CEH779" s="269"/>
      <c r="CEI779" s="269"/>
      <c r="CEJ779" s="269"/>
      <c r="CEK779" s="269"/>
      <c r="CEL779" s="269"/>
      <c r="CEM779" s="269"/>
      <c r="CEN779" s="269"/>
      <c r="CEO779" s="269"/>
      <c r="CEP779" s="269"/>
      <c r="CEQ779" s="269"/>
      <c r="CER779" s="269"/>
      <c r="CES779" s="269"/>
      <c r="CET779" s="269"/>
      <c r="CEU779" s="269"/>
      <c r="CEV779" s="269"/>
      <c r="CEW779" s="269"/>
      <c r="CEX779" s="269"/>
      <c r="CEY779" s="269"/>
      <c r="CEZ779" s="269"/>
      <c r="CFA779" s="269"/>
      <c r="CFB779" s="269"/>
      <c r="CFC779" s="269"/>
      <c r="CFD779" s="269"/>
      <c r="CFE779" s="269"/>
      <c r="CFF779" s="269"/>
      <c r="CFG779" s="269"/>
      <c r="CFH779" s="269"/>
      <c r="CFI779" s="269"/>
      <c r="CFJ779" s="269"/>
      <c r="CFK779" s="269"/>
      <c r="CFL779" s="269"/>
      <c r="CFM779" s="269"/>
      <c r="CFN779" s="269"/>
      <c r="CFO779" s="269"/>
      <c r="CFP779" s="269"/>
      <c r="CFQ779" s="269"/>
      <c r="CFR779" s="269"/>
      <c r="CFS779" s="269"/>
      <c r="CFT779" s="269"/>
      <c r="CFU779" s="269"/>
      <c r="CFV779" s="269"/>
      <c r="CFW779" s="269"/>
      <c r="CFX779" s="269"/>
      <c r="CFY779" s="269"/>
      <c r="CFZ779" s="269"/>
      <c r="CGA779" s="269"/>
      <c r="CGB779" s="269"/>
      <c r="CGC779" s="269"/>
      <c r="CGD779" s="269"/>
      <c r="CGE779" s="269"/>
      <c r="CGF779" s="269"/>
      <c r="CGG779" s="269"/>
      <c r="CGH779" s="269"/>
      <c r="CGI779" s="269"/>
      <c r="CGJ779" s="269"/>
      <c r="CGK779" s="269"/>
      <c r="CGL779" s="269"/>
      <c r="CGM779" s="269"/>
      <c r="CGN779" s="269"/>
      <c r="CGO779" s="269"/>
      <c r="CGP779" s="269"/>
      <c r="CGQ779" s="269"/>
      <c r="CGR779" s="269"/>
      <c r="CGS779" s="269"/>
      <c r="CGT779" s="269"/>
      <c r="CGU779" s="269"/>
      <c r="CGV779" s="269"/>
      <c r="CGW779" s="269"/>
      <c r="CGX779" s="269"/>
      <c r="CGY779" s="269"/>
      <c r="CGZ779" s="269"/>
      <c r="CHA779" s="269"/>
      <c r="CHB779" s="269"/>
      <c r="CHC779" s="269"/>
      <c r="CHD779" s="269"/>
      <c r="CHE779" s="269"/>
      <c r="CHF779" s="269"/>
      <c r="CHG779" s="269"/>
      <c r="CHH779" s="269"/>
      <c r="CHI779" s="269"/>
      <c r="CHJ779" s="269"/>
      <c r="CHK779" s="269"/>
      <c r="CHL779" s="269"/>
      <c r="CHM779" s="269"/>
      <c r="CHN779" s="269"/>
      <c r="CHO779" s="269"/>
      <c r="CHP779" s="269"/>
      <c r="CHQ779" s="269"/>
      <c r="CHR779" s="269"/>
      <c r="CHS779" s="269"/>
      <c r="CHT779" s="269"/>
      <c r="CHU779" s="269"/>
      <c r="CHV779" s="269"/>
      <c r="CHW779" s="269"/>
      <c r="CHX779" s="269"/>
      <c r="CHY779" s="269"/>
      <c r="CHZ779" s="269"/>
      <c r="CIA779" s="269"/>
      <c r="CIB779" s="269"/>
      <c r="CIC779" s="269"/>
      <c r="CID779" s="269"/>
      <c r="CIE779" s="269"/>
      <c r="CIF779" s="269"/>
      <c r="CIG779" s="269"/>
      <c r="CIH779" s="269"/>
      <c r="CII779" s="269"/>
      <c r="CIJ779" s="269"/>
      <c r="CIK779" s="269"/>
      <c r="CIL779" s="269"/>
      <c r="CIM779" s="269"/>
      <c r="CIN779" s="269"/>
      <c r="CIO779" s="269"/>
      <c r="CIP779" s="269"/>
      <c r="CIQ779" s="269"/>
      <c r="CIR779" s="269"/>
      <c r="CIS779" s="269"/>
      <c r="CIT779" s="269"/>
      <c r="CIU779" s="269"/>
      <c r="CIV779" s="269"/>
      <c r="CIW779" s="269"/>
      <c r="CIX779" s="269"/>
      <c r="CIY779" s="269"/>
      <c r="CIZ779" s="269"/>
      <c r="CJA779" s="269"/>
      <c r="CJB779" s="269"/>
      <c r="CJC779" s="269"/>
      <c r="CJD779" s="269"/>
      <c r="CJE779" s="269"/>
      <c r="CJF779" s="269"/>
      <c r="CJG779" s="269"/>
      <c r="CJH779" s="269"/>
      <c r="CJI779" s="269"/>
      <c r="CJJ779" s="269"/>
      <c r="CJK779" s="269"/>
      <c r="CJL779" s="269"/>
      <c r="CJM779" s="269"/>
      <c r="CJN779" s="269"/>
      <c r="CJO779" s="269"/>
      <c r="CJP779" s="269"/>
      <c r="CJQ779" s="269"/>
      <c r="CJR779" s="269"/>
      <c r="CJS779" s="269"/>
      <c r="CJT779" s="269"/>
      <c r="CJU779" s="269"/>
      <c r="CJV779" s="269"/>
      <c r="CJW779" s="269"/>
      <c r="CJX779" s="269"/>
      <c r="CJY779" s="269"/>
      <c r="CJZ779" s="269"/>
      <c r="CKA779" s="269"/>
      <c r="CKB779" s="269"/>
      <c r="CKC779" s="269"/>
      <c r="CKD779" s="269"/>
      <c r="CKE779" s="269"/>
      <c r="CKF779" s="269"/>
      <c r="CKG779" s="269"/>
      <c r="CKH779" s="269"/>
      <c r="CKI779" s="269"/>
      <c r="CKJ779" s="269"/>
      <c r="CKK779" s="269"/>
      <c r="CKL779" s="269"/>
      <c r="CKM779" s="269"/>
      <c r="CKN779" s="269"/>
      <c r="CKO779" s="269"/>
      <c r="CKP779" s="269"/>
      <c r="CKQ779" s="269"/>
      <c r="CKR779" s="269"/>
      <c r="CKS779" s="269"/>
      <c r="CKT779" s="269"/>
      <c r="CKU779" s="269"/>
      <c r="CKV779" s="269"/>
      <c r="CKW779" s="269"/>
      <c r="CKX779" s="269"/>
      <c r="CKY779" s="269"/>
      <c r="CKZ779" s="269"/>
      <c r="CLA779" s="269"/>
      <c r="CLB779" s="269"/>
      <c r="CLC779" s="269"/>
      <c r="CLD779" s="269"/>
      <c r="CLE779" s="269"/>
      <c r="CLF779" s="269"/>
      <c r="CLG779" s="269"/>
      <c r="CLH779" s="269"/>
      <c r="CLI779" s="269"/>
      <c r="CLJ779" s="269"/>
      <c r="CLK779" s="269"/>
      <c r="CLL779" s="269"/>
      <c r="CLM779" s="269"/>
      <c r="CLN779" s="269"/>
      <c r="CLO779" s="269"/>
      <c r="CLP779" s="269"/>
      <c r="CLQ779" s="269"/>
      <c r="CLR779" s="269"/>
      <c r="CLS779" s="269"/>
      <c r="CLT779" s="269"/>
      <c r="CLU779" s="269"/>
      <c r="CLV779" s="269"/>
      <c r="CLW779" s="269"/>
      <c r="CLX779" s="269"/>
      <c r="CLY779" s="269"/>
      <c r="CLZ779" s="269"/>
      <c r="CMA779" s="269"/>
      <c r="CMB779" s="269"/>
      <c r="CMC779" s="269"/>
      <c r="CMD779" s="269"/>
      <c r="CME779" s="269"/>
      <c r="CMF779" s="269"/>
      <c r="CMG779" s="269"/>
      <c r="CMH779" s="269"/>
      <c r="CMI779" s="269"/>
      <c r="CMJ779" s="269"/>
      <c r="CMK779" s="269"/>
      <c r="CML779" s="269"/>
      <c r="CMM779" s="269"/>
      <c r="CMN779" s="269"/>
      <c r="CMO779" s="269"/>
      <c r="CMP779" s="269"/>
      <c r="CMQ779" s="269"/>
      <c r="CMR779" s="269"/>
      <c r="CMS779" s="269"/>
      <c r="CMT779" s="269"/>
      <c r="CMU779" s="269"/>
      <c r="CMV779" s="269"/>
      <c r="CMW779" s="269"/>
      <c r="CMX779" s="269"/>
      <c r="CMY779" s="269"/>
      <c r="CMZ779" s="269"/>
      <c r="CNA779" s="269"/>
      <c r="CNB779" s="269"/>
      <c r="CNC779" s="269"/>
      <c r="CND779" s="269"/>
      <c r="CNE779" s="269"/>
      <c r="CNF779" s="269"/>
      <c r="CNG779" s="269"/>
      <c r="CNH779" s="269"/>
      <c r="CNI779" s="269"/>
      <c r="CNJ779" s="269"/>
      <c r="CNK779" s="269"/>
      <c r="CNL779" s="269"/>
      <c r="CNM779" s="269"/>
      <c r="CNN779" s="269"/>
      <c r="CNO779" s="269"/>
      <c r="CNP779" s="269"/>
      <c r="CNQ779" s="269"/>
      <c r="CNR779" s="269"/>
      <c r="CNS779" s="269"/>
      <c r="CNT779" s="269"/>
      <c r="CNU779" s="269"/>
      <c r="CNV779" s="269"/>
      <c r="CNW779" s="269"/>
      <c r="CNX779" s="269"/>
      <c r="CNY779" s="269"/>
      <c r="CNZ779" s="269"/>
      <c r="COA779" s="269"/>
      <c r="COB779" s="269"/>
      <c r="COC779" s="269"/>
      <c r="COD779" s="269"/>
      <c r="COE779" s="269"/>
      <c r="COF779" s="269"/>
      <c r="COG779" s="269"/>
      <c r="COH779" s="269"/>
      <c r="COI779" s="269"/>
      <c r="COJ779" s="269"/>
      <c r="COK779" s="269"/>
      <c r="COL779" s="269"/>
      <c r="COM779" s="269"/>
      <c r="CON779" s="269"/>
      <c r="COO779" s="269"/>
      <c r="COP779" s="269"/>
      <c r="COQ779" s="269"/>
      <c r="COR779" s="269"/>
      <c r="COS779" s="269"/>
      <c r="COT779" s="269"/>
      <c r="COU779" s="269"/>
      <c r="COV779" s="269"/>
      <c r="COW779" s="269"/>
      <c r="COX779" s="269"/>
      <c r="COY779" s="269"/>
      <c r="COZ779" s="269"/>
      <c r="CPA779" s="269"/>
      <c r="CPB779" s="269"/>
      <c r="CPC779" s="269"/>
      <c r="CPD779" s="269"/>
      <c r="CPE779" s="269"/>
      <c r="CPF779" s="269"/>
      <c r="CPG779" s="269"/>
      <c r="CPH779" s="269"/>
      <c r="CPI779" s="269"/>
      <c r="CPJ779" s="269"/>
      <c r="CPK779" s="269"/>
      <c r="CPL779" s="269"/>
      <c r="CPM779" s="269"/>
      <c r="CPN779" s="269"/>
      <c r="CPO779" s="269"/>
      <c r="CPP779" s="269"/>
      <c r="CPQ779" s="269"/>
      <c r="CPR779" s="269"/>
      <c r="CPS779" s="269"/>
      <c r="CPT779" s="269"/>
      <c r="CPU779" s="269"/>
      <c r="CPV779" s="269"/>
      <c r="CPW779" s="269"/>
      <c r="CPX779" s="269"/>
      <c r="CPY779" s="269"/>
      <c r="CPZ779" s="269"/>
      <c r="CQA779" s="269"/>
      <c r="CQB779" s="269"/>
      <c r="CQC779" s="269"/>
      <c r="CQD779" s="269"/>
      <c r="CQE779" s="269"/>
      <c r="CQF779" s="269"/>
      <c r="CQG779" s="269"/>
      <c r="CQH779" s="269"/>
      <c r="CQI779" s="269"/>
      <c r="CQJ779" s="269"/>
      <c r="CQK779" s="269"/>
      <c r="CQL779" s="269"/>
      <c r="CQM779" s="269"/>
      <c r="CQN779" s="269"/>
      <c r="CQO779" s="269"/>
      <c r="CQP779" s="269"/>
      <c r="CQQ779" s="269"/>
      <c r="CQR779" s="269"/>
      <c r="CQS779" s="269"/>
      <c r="CQT779" s="269"/>
      <c r="CQU779" s="269"/>
      <c r="CQV779" s="269"/>
      <c r="CQW779" s="269"/>
      <c r="CQX779" s="269"/>
      <c r="CQY779" s="269"/>
      <c r="CQZ779" s="269"/>
      <c r="CRA779" s="269"/>
      <c r="CRB779" s="269"/>
      <c r="CRC779" s="269"/>
      <c r="CRD779" s="269"/>
      <c r="CRE779" s="269"/>
      <c r="CRF779" s="269"/>
      <c r="CRG779" s="269"/>
      <c r="CRH779" s="269"/>
      <c r="CRI779" s="269"/>
      <c r="CRJ779" s="269"/>
      <c r="CRK779" s="269"/>
      <c r="CRL779" s="269"/>
      <c r="CRM779" s="269"/>
      <c r="CRN779" s="269"/>
      <c r="CRO779" s="269"/>
      <c r="CRP779" s="269"/>
      <c r="CRQ779" s="269"/>
      <c r="CRR779" s="269"/>
      <c r="CRS779" s="269"/>
      <c r="CRT779" s="269"/>
      <c r="CRU779" s="269"/>
      <c r="CRV779" s="269"/>
      <c r="CRW779" s="269"/>
      <c r="CRX779" s="269"/>
      <c r="CRY779" s="269"/>
      <c r="CRZ779" s="269"/>
      <c r="CSA779" s="269"/>
      <c r="CSB779" s="269"/>
      <c r="CSC779" s="269"/>
      <c r="CSD779" s="269"/>
      <c r="CSE779" s="269"/>
      <c r="CSF779" s="269"/>
      <c r="CSG779" s="269"/>
      <c r="CSH779" s="269"/>
      <c r="CSI779" s="269"/>
      <c r="CSJ779" s="269"/>
      <c r="CSK779" s="269"/>
      <c r="CSL779" s="269"/>
      <c r="CSM779" s="269"/>
      <c r="CSN779" s="269"/>
      <c r="CSO779" s="269"/>
      <c r="CSP779" s="269"/>
      <c r="CSQ779" s="269"/>
      <c r="CSR779" s="269"/>
      <c r="CSS779" s="269"/>
      <c r="CST779" s="269"/>
      <c r="CSU779" s="269"/>
      <c r="CSV779" s="269"/>
      <c r="CSW779" s="269"/>
      <c r="CSX779" s="269"/>
      <c r="CSY779" s="269"/>
      <c r="CSZ779" s="269"/>
      <c r="CTA779" s="269"/>
      <c r="CTB779" s="269"/>
      <c r="CTC779" s="269"/>
      <c r="CTD779" s="269"/>
      <c r="CTE779" s="269"/>
      <c r="CTF779" s="269"/>
      <c r="CTG779" s="269"/>
      <c r="CTH779" s="269"/>
      <c r="CTI779" s="269"/>
      <c r="CTJ779" s="269"/>
      <c r="CTK779" s="269"/>
      <c r="CTL779" s="269"/>
      <c r="CTM779" s="269"/>
      <c r="CTN779" s="269"/>
      <c r="CTO779" s="269"/>
      <c r="CTP779" s="269"/>
      <c r="CTQ779" s="269"/>
      <c r="CTR779" s="269"/>
      <c r="CTS779" s="269"/>
      <c r="CTT779" s="269"/>
      <c r="CTU779" s="269"/>
      <c r="CTV779" s="269"/>
      <c r="CTW779" s="269"/>
      <c r="CTX779" s="269"/>
      <c r="CTY779" s="269"/>
      <c r="CTZ779" s="269"/>
      <c r="CUA779" s="269"/>
      <c r="CUB779" s="269"/>
      <c r="CUC779" s="269"/>
      <c r="CUD779" s="269"/>
      <c r="CUE779" s="269"/>
      <c r="CUF779" s="269"/>
      <c r="CUG779" s="269"/>
      <c r="CUH779" s="269"/>
      <c r="CUI779" s="269"/>
      <c r="CUJ779" s="269"/>
      <c r="CUK779" s="269"/>
      <c r="CUL779" s="269"/>
      <c r="CUM779" s="269"/>
      <c r="CUN779" s="269"/>
      <c r="CUO779" s="269"/>
      <c r="CUP779" s="269"/>
      <c r="CUQ779" s="269"/>
      <c r="CUR779" s="269"/>
      <c r="CUS779" s="269"/>
      <c r="CUT779" s="269"/>
      <c r="CUU779" s="269"/>
      <c r="CUV779" s="269"/>
      <c r="CUW779" s="269"/>
      <c r="CUX779" s="269"/>
      <c r="CUY779" s="269"/>
      <c r="CUZ779" s="269"/>
      <c r="CVA779" s="269"/>
      <c r="CVB779" s="269"/>
      <c r="CVC779" s="269"/>
      <c r="CVD779" s="269"/>
      <c r="CVE779" s="269"/>
      <c r="CVF779" s="269"/>
      <c r="CVG779" s="269"/>
      <c r="CVH779" s="269"/>
      <c r="CVI779" s="269"/>
      <c r="CVJ779" s="269"/>
      <c r="CVK779" s="269"/>
      <c r="CVL779" s="269"/>
      <c r="CVM779" s="269"/>
      <c r="CVN779" s="269"/>
      <c r="CVO779" s="269"/>
      <c r="CVP779" s="269"/>
      <c r="CVQ779" s="269"/>
      <c r="CVR779" s="269"/>
      <c r="CVS779" s="269"/>
      <c r="CVT779" s="269"/>
      <c r="CVU779" s="269"/>
      <c r="CVV779" s="269"/>
      <c r="CVW779" s="269"/>
      <c r="CVX779" s="269"/>
      <c r="CVY779" s="269"/>
      <c r="CVZ779" s="269"/>
      <c r="CWA779" s="269"/>
      <c r="CWB779" s="269"/>
      <c r="CWC779" s="269"/>
      <c r="CWD779" s="269"/>
      <c r="CWE779" s="269"/>
      <c r="CWF779" s="269"/>
      <c r="CWG779" s="269"/>
      <c r="CWH779" s="269"/>
      <c r="CWI779" s="269"/>
      <c r="CWJ779" s="269"/>
      <c r="CWK779" s="269"/>
      <c r="CWL779" s="269"/>
      <c r="CWM779" s="269"/>
      <c r="CWN779" s="269"/>
      <c r="CWO779" s="269"/>
      <c r="CWP779" s="269"/>
      <c r="CWQ779" s="269"/>
      <c r="CWR779" s="269"/>
      <c r="CWS779" s="269"/>
      <c r="CWT779" s="269"/>
      <c r="CWU779" s="269"/>
      <c r="CWV779" s="269"/>
      <c r="CWW779" s="269"/>
      <c r="CWX779" s="269"/>
      <c r="CWY779" s="269"/>
      <c r="CWZ779" s="269"/>
      <c r="CXA779" s="269"/>
      <c r="CXB779" s="269"/>
      <c r="CXC779" s="269"/>
      <c r="CXD779" s="269"/>
      <c r="CXE779" s="269"/>
      <c r="CXF779" s="269"/>
      <c r="CXG779" s="269"/>
      <c r="CXH779" s="269"/>
      <c r="CXI779" s="269"/>
      <c r="CXJ779" s="269"/>
      <c r="CXK779" s="269"/>
      <c r="CXL779" s="269"/>
      <c r="CXM779" s="269"/>
      <c r="CXN779" s="269"/>
      <c r="CXO779" s="269"/>
      <c r="CXP779" s="269"/>
      <c r="CXQ779" s="269"/>
      <c r="CXR779" s="269"/>
      <c r="CXS779" s="269"/>
      <c r="CXT779" s="269"/>
      <c r="CXU779" s="269"/>
      <c r="CXV779" s="269"/>
      <c r="CXW779" s="269"/>
      <c r="CXX779" s="269"/>
      <c r="CXY779" s="269"/>
      <c r="CXZ779" s="269"/>
      <c r="CYA779" s="269"/>
      <c r="CYB779" s="269"/>
      <c r="CYC779" s="269"/>
      <c r="CYD779" s="269"/>
      <c r="CYE779" s="269"/>
      <c r="CYF779" s="269"/>
      <c r="CYG779" s="269"/>
      <c r="CYH779" s="269"/>
      <c r="CYI779" s="269"/>
      <c r="CYJ779" s="269"/>
      <c r="CYK779" s="269"/>
      <c r="CYL779" s="269"/>
      <c r="CYM779" s="269"/>
      <c r="CYN779" s="269"/>
      <c r="CYO779" s="269"/>
      <c r="CYP779" s="269"/>
      <c r="CYQ779" s="269"/>
      <c r="CYR779" s="269"/>
      <c r="CYS779" s="269"/>
      <c r="CYT779" s="269"/>
      <c r="CYU779" s="269"/>
      <c r="CYV779" s="269"/>
      <c r="CYW779" s="269"/>
      <c r="CYX779" s="269"/>
      <c r="CYY779" s="269"/>
      <c r="CYZ779" s="269"/>
      <c r="CZA779" s="269"/>
      <c r="CZB779" s="269"/>
      <c r="CZC779" s="269"/>
      <c r="CZD779" s="269"/>
      <c r="CZE779" s="269"/>
      <c r="CZF779" s="269"/>
      <c r="CZG779" s="269"/>
      <c r="CZH779" s="269"/>
      <c r="CZI779" s="269"/>
      <c r="CZJ779" s="269"/>
      <c r="CZK779" s="269"/>
      <c r="CZL779" s="269"/>
      <c r="CZM779" s="269"/>
      <c r="CZN779" s="269"/>
      <c r="CZO779" s="269"/>
      <c r="CZP779" s="269"/>
      <c r="CZQ779" s="269"/>
      <c r="CZR779" s="269"/>
      <c r="CZS779" s="269"/>
      <c r="CZT779" s="269"/>
      <c r="CZU779" s="269"/>
      <c r="CZV779" s="269"/>
      <c r="CZW779" s="269"/>
      <c r="CZX779" s="269"/>
      <c r="CZY779" s="269"/>
      <c r="CZZ779" s="269"/>
      <c r="DAA779" s="269"/>
      <c r="DAB779" s="269"/>
      <c r="DAC779" s="269"/>
      <c r="DAD779" s="269"/>
      <c r="DAE779" s="269"/>
      <c r="DAF779" s="269"/>
      <c r="DAG779" s="269"/>
      <c r="DAH779" s="269"/>
      <c r="DAI779" s="269"/>
      <c r="DAJ779" s="269"/>
      <c r="DAK779" s="269"/>
      <c r="DAL779" s="269"/>
      <c r="DAM779" s="269"/>
      <c r="DAN779" s="269"/>
      <c r="DAO779" s="269"/>
      <c r="DAP779" s="269"/>
      <c r="DAQ779" s="269"/>
      <c r="DAR779" s="269"/>
      <c r="DAS779" s="269"/>
      <c r="DAT779" s="269"/>
      <c r="DAU779" s="269"/>
      <c r="DAV779" s="269"/>
      <c r="DAW779" s="269"/>
      <c r="DAX779" s="269"/>
      <c r="DAY779" s="269"/>
      <c r="DAZ779" s="269"/>
      <c r="DBA779" s="269"/>
      <c r="DBB779" s="269"/>
      <c r="DBC779" s="269"/>
      <c r="DBD779" s="269"/>
      <c r="DBE779" s="269"/>
      <c r="DBF779" s="269"/>
      <c r="DBG779" s="269"/>
      <c r="DBH779" s="269"/>
      <c r="DBI779" s="269"/>
      <c r="DBJ779" s="269"/>
      <c r="DBK779" s="269"/>
      <c r="DBL779" s="269"/>
      <c r="DBM779" s="269"/>
      <c r="DBN779" s="269"/>
      <c r="DBO779" s="269"/>
      <c r="DBP779" s="269"/>
      <c r="DBQ779" s="269"/>
      <c r="DBR779" s="269"/>
      <c r="DBS779" s="269"/>
      <c r="DBT779" s="269"/>
      <c r="DBU779" s="269"/>
      <c r="DBV779" s="269"/>
      <c r="DBW779" s="269"/>
      <c r="DBX779" s="269"/>
      <c r="DBY779" s="269"/>
      <c r="DBZ779" s="269"/>
      <c r="DCA779" s="269"/>
      <c r="DCB779" s="269"/>
      <c r="DCC779" s="269"/>
      <c r="DCD779" s="269"/>
      <c r="DCE779" s="269"/>
      <c r="DCF779" s="269"/>
      <c r="DCG779" s="269"/>
      <c r="DCH779" s="269"/>
      <c r="DCI779" s="269"/>
      <c r="DCJ779" s="269"/>
      <c r="DCK779" s="269"/>
      <c r="DCL779" s="269"/>
      <c r="DCM779" s="269"/>
      <c r="DCN779" s="269"/>
      <c r="DCO779" s="269"/>
      <c r="DCP779" s="269"/>
      <c r="DCQ779" s="269"/>
      <c r="DCR779" s="269"/>
      <c r="DCS779" s="269"/>
      <c r="DCT779" s="269"/>
      <c r="DCU779" s="269"/>
      <c r="DCV779" s="269"/>
      <c r="DCW779" s="269"/>
      <c r="DCX779" s="269"/>
      <c r="DCY779" s="269"/>
      <c r="DCZ779" s="269"/>
      <c r="DDA779" s="269"/>
      <c r="DDB779" s="269"/>
      <c r="DDC779" s="269"/>
      <c r="DDD779" s="269"/>
      <c r="DDE779" s="269"/>
      <c r="DDF779" s="269"/>
      <c r="DDG779" s="269"/>
      <c r="DDH779" s="269"/>
      <c r="DDI779" s="269"/>
      <c r="DDJ779" s="269"/>
      <c r="DDK779" s="269"/>
      <c r="DDL779" s="269"/>
      <c r="DDM779" s="269"/>
      <c r="DDN779" s="269"/>
      <c r="DDO779" s="269"/>
      <c r="DDP779" s="269"/>
      <c r="DDQ779" s="269"/>
      <c r="DDR779" s="269"/>
      <c r="DDS779" s="269"/>
      <c r="DDT779" s="269"/>
      <c r="DDU779" s="269"/>
      <c r="DDV779" s="269"/>
      <c r="DDW779" s="269"/>
      <c r="DDX779" s="269"/>
      <c r="DDY779" s="269"/>
      <c r="DDZ779" s="269"/>
      <c r="DEA779" s="269"/>
      <c r="DEB779" s="269"/>
      <c r="DEC779" s="269"/>
      <c r="DED779" s="269"/>
      <c r="DEE779" s="269"/>
      <c r="DEF779" s="269"/>
      <c r="DEG779" s="269"/>
      <c r="DEH779" s="269"/>
      <c r="DEI779" s="269"/>
      <c r="DEJ779" s="269"/>
      <c r="DEK779" s="269"/>
      <c r="DEL779" s="269"/>
      <c r="DEM779" s="269"/>
      <c r="DEN779" s="269"/>
      <c r="DEO779" s="269"/>
      <c r="DEP779" s="269"/>
      <c r="DEQ779" s="269"/>
      <c r="DER779" s="269"/>
      <c r="DES779" s="269"/>
      <c r="DET779" s="269"/>
      <c r="DEU779" s="269"/>
      <c r="DEV779" s="269"/>
      <c r="DEW779" s="269"/>
      <c r="DEX779" s="269"/>
      <c r="DEY779" s="269"/>
      <c r="DEZ779" s="269"/>
      <c r="DFA779" s="269"/>
      <c r="DFB779" s="269"/>
      <c r="DFC779" s="269"/>
      <c r="DFD779" s="269"/>
      <c r="DFE779" s="269"/>
      <c r="DFF779" s="269"/>
      <c r="DFG779" s="269"/>
      <c r="DFH779" s="269"/>
      <c r="DFI779" s="269"/>
      <c r="DFJ779" s="269"/>
      <c r="DFK779" s="269"/>
      <c r="DFL779" s="269"/>
      <c r="DFM779" s="269"/>
      <c r="DFN779" s="269"/>
      <c r="DFO779" s="269"/>
      <c r="DFP779" s="269"/>
      <c r="DFQ779" s="269"/>
      <c r="DFR779" s="269"/>
      <c r="DFS779" s="269"/>
      <c r="DFT779" s="269"/>
      <c r="DFU779" s="269"/>
      <c r="DFV779" s="269"/>
      <c r="DFW779" s="269"/>
      <c r="DFX779" s="269"/>
      <c r="DFY779" s="269"/>
      <c r="DFZ779" s="269"/>
      <c r="DGA779" s="269"/>
      <c r="DGB779" s="269"/>
      <c r="DGC779" s="269"/>
      <c r="DGD779" s="269"/>
      <c r="DGE779" s="269"/>
      <c r="DGF779" s="269"/>
      <c r="DGG779" s="269"/>
      <c r="DGH779" s="269"/>
      <c r="DGI779" s="269"/>
      <c r="DGJ779" s="269"/>
      <c r="DGK779" s="269"/>
      <c r="DGL779" s="269"/>
      <c r="DGM779" s="269"/>
      <c r="DGN779" s="269"/>
      <c r="DGO779" s="269"/>
      <c r="DGP779" s="269"/>
      <c r="DGQ779" s="269"/>
      <c r="DGR779" s="269"/>
      <c r="DGS779" s="269"/>
      <c r="DGT779" s="269"/>
      <c r="DGU779" s="269"/>
      <c r="DGV779" s="269"/>
      <c r="DGW779" s="269"/>
      <c r="DGX779" s="269"/>
      <c r="DGY779" s="269"/>
      <c r="DGZ779" s="269"/>
      <c r="DHA779" s="269"/>
      <c r="DHB779" s="269"/>
      <c r="DHC779" s="269"/>
      <c r="DHD779" s="269"/>
      <c r="DHE779" s="269"/>
      <c r="DHF779" s="269"/>
      <c r="DHG779" s="269"/>
      <c r="DHH779" s="269"/>
      <c r="DHI779" s="269"/>
      <c r="DHJ779" s="269"/>
      <c r="DHK779" s="269"/>
      <c r="DHL779" s="269"/>
      <c r="DHM779" s="269"/>
      <c r="DHN779" s="269"/>
      <c r="DHO779" s="269"/>
      <c r="DHP779" s="269"/>
      <c r="DHQ779" s="269"/>
      <c r="DHR779" s="269"/>
      <c r="DHS779" s="269"/>
      <c r="DHT779" s="269"/>
      <c r="DHU779" s="269"/>
      <c r="DHV779" s="269"/>
      <c r="DHW779" s="269"/>
      <c r="DHX779" s="269"/>
      <c r="DHY779" s="269"/>
      <c r="DHZ779" s="269"/>
      <c r="DIA779" s="269"/>
      <c r="DIB779" s="269"/>
      <c r="DIC779" s="269"/>
      <c r="DID779" s="269"/>
      <c r="DIE779" s="269"/>
      <c r="DIF779" s="269"/>
      <c r="DIG779" s="269"/>
      <c r="DIH779" s="269"/>
      <c r="DII779" s="269"/>
      <c r="DIJ779" s="269"/>
      <c r="DIK779" s="269"/>
      <c r="DIL779" s="269"/>
      <c r="DIM779" s="269"/>
      <c r="DIN779" s="269"/>
      <c r="DIO779" s="269"/>
      <c r="DIP779" s="269"/>
      <c r="DIQ779" s="269"/>
      <c r="DIR779" s="269"/>
      <c r="DIS779" s="269"/>
      <c r="DIT779" s="269"/>
      <c r="DIU779" s="269"/>
      <c r="DIV779" s="269"/>
      <c r="DIW779" s="269"/>
      <c r="DIX779" s="269"/>
      <c r="DIY779" s="269"/>
      <c r="DIZ779" s="269"/>
      <c r="DJA779" s="269"/>
      <c r="DJB779" s="269"/>
      <c r="DJC779" s="269"/>
      <c r="DJD779" s="269"/>
      <c r="DJE779" s="269"/>
      <c r="DJF779" s="269"/>
      <c r="DJG779" s="269"/>
      <c r="DJH779" s="269"/>
      <c r="DJI779" s="269"/>
      <c r="DJJ779" s="269"/>
      <c r="DJK779" s="269"/>
      <c r="DJL779" s="269"/>
      <c r="DJM779" s="269"/>
      <c r="DJN779" s="269"/>
      <c r="DJO779" s="269"/>
      <c r="DJP779" s="269"/>
      <c r="DJQ779" s="269"/>
      <c r="DJR779" s="269"/>
      <c r="DJS779" s="269"/>
      <c r="DJT779" s="269"/>
      <c r="DJU779" s="269"/>
      <c r="DJV779" s="269"/>
      <c r="DJW779" s="269"/>
      <c r="DJX779" s="269"/>
      <c r="DJY779" s="269"/>
      <c r="DJZ779" s="269"/>
      <c r="DKA779" s="269"/>
      <c r="DKB779" s="269"/>
      <c r="DKC779" s="269"/>
      <c r="DKD779" s="269"/>
      <c r="DKE779" s="269"/>
      <c r="DKF779" s="269"/>
      <c r="DKG779" s="269"/>
      <c r="DKH779" s="269"/>
      <c r="DKI779" s="269"/>
      <c r="DKJ779" s="269"/>
      <c r="DKK779" s="269"/>
      <c r="DKL779" s="269"/>
      <c r="DKM779" s="269"/>
      <c r="DKN779" s="269"/>
      <c r="DKO779" s="269"/>
      <c r="DKP779" s="269"/>
      <c r="DKQ779" s="269"/>
      <c r="DKR779" s="269"/>
      <c r="DKS779" s="269"/>
      <c r="DKT779" s="269"/>
      <c r="DKU779" s="269"/>
      <c r="DKV779" s="269"/>
      <c r="DKW779" s="269"/>
      <c r="DKX779" s="269"/>
      <c r="DKY779" s="269"/>
      <c r="DKZ779" s="269"/>
      <c r="DLA779" s="269"/>
      <c r="DLB779" s="269"/>
      <c r="DLC779" s="269"/>
      <c r="DLD779" s="269"/>
      <c r="DLE779" s="269"/>
      <c r="DLF779" s="269"/>
      <c r="DLG779" s="269"/>
      <c r="DLH779" s="269"/>
      <c r="DLI779" s="269"/>
      <c r="DLJ779" s="269"/>
      <c r="DLK779" s="269"/>
      <c r="DLL779" s="269"/>
      <c r="DLM779" s="269"/>
      <c r="DLN779" s="269"/>
      <c r="DLO779" s="269"/>
      <c r="DLP779" s="269"/>
      <c r="DLQ779" s="269"/>
      <c r="DLR779" s="269"/>
      <c r="DLS779" s="269"/>
      <c r="DLT779" s="269"/>
      <c r="DLU779" s="269"/>
      <c r="DLV779" s="269"/>
      <c r="DLW779" s="269"/>
      <c r="DLX779" s="269"/>
      <c r="DLY779" s="269"/>
      <c r="DLZ779" s="269"/>
      <c r="DMA779" s="269"/>
      <c r="DMB779" s="269"/>
      <c r="DMC779" s="269"/>
      <c r="DMD779" s="269"/>
      <c r="DME779" s="269"/>
      <c r="DMF779" s="269"/>
      <c r="DMG779" s="269"/>
      <c r="DMH779" s="269"/>
      <c r="DMI779" s="269"/>
      <c r="DMJ779" s="269"/>
      <c r="DMK779" s="269"/>
      <c r="DML779" s="269"/>
      <c r="DMM779" s="269"/>
      <c r="DMN779" s="269"/>
      <c r="DMO779" s="269"/>
      <c r="DMP779" s="269"/>
      <c r="DMQ779" s="269"/>
      <c r="DMR779" s="269"/>
      <c r="DMS779" s="269"/>
      <c r="DMT779" s="269"/>
      <c r="DMU779" s="269"/>
      <c r="DMV779" s="269"/>
      <c r="DMW779" s="269"/>
      <c r="DMX779" s="269"/>
      <c r="DMY779" s="269"/>
      <c r="DMZ779" s="269"/>
      <c r="DNA779" s="269"/>
      <c r="DNB779" s="269"/>
      <c r="DNC779" s="269"/>
      <c r="DND779" s="269"/>
      <c r="DNE779" s="269"/>
      <c r="DNF779" s="269"/>
      <c r="DNG779" s="269"/>
      <c r="DNH779" s="269"/>
      <c r="DNI779" s="269"/>
      <c r="DNJ779" s="269"/>
      <c r="DNK779" s="269"/>
      <c r="DNL779" s="269"/>
      <c r="DNM779" s="269"/>
      <c r="DNN779" s="269"/>
      <c r="DNO779" s="269"/>
      <c r="DNP779" s="269"/>
      <c r="DNQ779" s="269"/>
      <c r="DNR779" s="269"/>
      <c r="DNS779" s="269"/>
      <c r="DNT779" s="269"/>
      <c r="DNU779" s="269"/>
      <c r="DNV779" s="269"/>
      <c r="DNW779" s="269"/>
      <c r="DNX779" s="269"/>
      <c r="DNY779" s="269"/>
      <c r="DNZ779" s="269"/>
      <c r="DOA779" s="269"/>
      <c r="DOB779" s="269"/>
      <c r="DOC779" s="269"/>
      <c r="DOD779" s="269"/>
      <c r="DOE779" s="269"/>
      <c r="DOF779" s="269"/>
      <c r="DOG779" s="269"/>
      <c r="DOH779" s="269"/>
      <c r="DOI779" s="269"/>
      <c r="DOJ779" s="269"/>
      <c r="DOK779" s="269"/>
      <c r="DOL779" s="269"/>
      <c r="DOM779" s="269"/>
      <c r="DON779" s="269"/>
      <c r="DOO779" s="269"/>
      <c r="DOP779" s="269"/>
      <c r="DOQ779" s="269"/>
      <c r="DOR779" s="269"/>
      <c r="DOS779" s="269"/>
      <c r="DOT779" s="269"/>
      <c r="DOU779" s="269"/>
      <c r="DOV779" s="269"/>
      <c r="DOW779" s="269"/>
      <c r="DOX779" s="269"/>
      <c r="DOY779" s="269"/>
      <c r="DOZ779" s="269"/>
      <c r="DPA779" s="269"/>
      <c r="DPB779" s="269"/>
      <c r="DPC779" s="269"/>
      <c r="DPD779" s="269"/>
      <c r="DPE779" s="269"/>
      <c r="DPF779" s="269"/>
      <c r="DPG779" s="269"/>
      <c r="DPH779" s="269"/>
      <c r="DPI779" s="269"/>
      <c r="DPJ779" s="269"/>
      <c r="DPK779" s="269"/>
      <c r="DPL779" s="269"/>
      <c r="DPM779" s="269"/>
      <c r="DPN779" s="269"/>
      <c r="DPO779" s="269"/>
      <c r="DPP779" s="269"/>
      <c r="DPQ779" s="269"/>
      <c r="DPR779" s="269"/>
      <c r="DPS779" s="269"/>
      <c r="DPT779" s="269"/>
      <c r="DPU779" s="269"/>
      <c r="DPV779" s="269"/>
      <c r="DPW779" s="269"/>
      <c r="DPX779" s="269"/>
      <c r="DPY779" s="269"/>
      <c r="DPZ779" s="269"/>
      <c r="DQA779" s="269"/>
      <c r="DQB779" s="269"/>
      <c r="DQC779" s="269"/>
      <c r="DQD779" s="269"/>
      <c r="DQE779" s="269"/>
      <c r="DQF779" s="269"/>
      <c r="DQG779" s="269"/>
      <c r="DQH779" s="269"/>
      <c r="DQI779" s="269"/>
      <c r="DQJ779" s="269"/>
      <c r="DQK779" s="269"/>
      <c r="DQL779" s="269"/>
      <c r="DQM779" s="269"/>
      <c r="DQN779" s="269"/>
      <c r="DQO779" s="269"/>
      <c r="DQP779" s="269"/>
      <c r="DQQ779" s="269"/>
      <c r="DQR779" s="269"/>
      <c r="DQS779" s="269"/>
      <c r="DQT779" s="269"/>
      <c r="DQU779" s="269"/>
      <c r="DQV779" s="269"/>
      <c r="DQW779" s="269"/>
      <c r="DQX779" s="269"/>
      <c r="DQY779" s="269"/>
      <c r="DQZ779" s="269"/>
      <c r="DRA779" s="269"/>
      <c r="DRB779" s="269"/>
      <c r="DRC779" s="269"/>
      <c r="DRD779" s="269"/>
      <c r="DRE779" s="269"/>
      <c r="DRF779" s="269"/>
      <c r="DRG779" s="269"/>
      <c r="DRH779" s="269"/>
      <c r="DRI779" s="269"/>
      <c r="DRJ779" s="269"/>
      <c r="DRK779" s="269"/>
      <c r="DRL779" s="269"/>
      <c r="DRM779" s="269"/>
      <c r="DRN779" s="269"/>
      <c r="DRO779" s="269"/>
      <c r="DRP779" s="269"/>
      <c r="DRQ779" s="269"/>
      <c r="DRR779" s="269"/>
      <c r="DRS779" s="269"/>
      <c r="DRT779" s="269"/>
      <c r="DRU779" s="269"/>
      <c r="DRV779" s="269"/>
      <c r="DRW779" s="269"/>
      <c r="DRX779" s="269"/>
      <c r="DRY779" s="269"/>
      <c r="DRZ779" s="269"/>
      <c r="DSA779" s="269"/>
      <c r="DSB779" s="269"/>
      <c r="DSC779" s="269"/>
      <c r="DSD779" s="269"/>
      <c r="DSE779" s="269"/>
      <c r="DSF779" s="269"/>
      <c r="DSG779" s="269"/>
      <c r="DSH779" s="269"/>
      <c r="DSI779" s="269"/>
      <c r="DSJ779" s="269"/>
      <c r="DSK779" s="269"/>
      <c r="DSL779" s="269"/>
      <c r="DSM779" s="269"/>
      <c r="DSN779" s="269"/>
      <c r="DSO779" s="269"/>
      <c r="DSP779" s="269"/>
      <c r="DSQ779" s="269"/>
      <c r="DSR779" s="269"/>
      <c r="DSS779" s="269"/>
      <c r="DST779" s="269"/>
      <c r="DSU779" s="269"/>
      <c r="DSV779" s="269"/>
      <c r="DSW779" s="269"/>
      <c r="DSX779" s="269"/>
      <c r="DSY779" s="269"/>
      <c r="DSZ779" s="269"/>
      <c r="DTA779" s="269"/>
      <c r="DTB779" s="269"/>
      <c r="DTC779" s="269"/>
      <c r="DTD779" s="269"/>
      <c r="DTE779" s="269"/>
      <c r="DTF779" s="269"/>
      <c r="DTG779" s="269"/>
      <c r="DTH779" s="269"/>
      <c r="DTI779" s="269"/>
      <c r="DTJ779" s="269"/>
      <c r="DTK779" s="269"/>
      <c r="DTL779" s="269"/>
      <c r="DTM779" s="269"/>
      <c r="DTN779" s="269"/>
      <c r="DTO779" s="269"/>
      <c r="DTP779" s="269"/>
      <c r="DTQ779" s="269"/>
      <c r="DTR779" s="269"/>
      <c r="DTS779" s="269"/>
      <c r="DTT779" s="269"/>
      <c r="DTU779" s="269"/>
      <c r="DTV779" s="269"/>
      <c r="DTW779" s="269"/>
      <c r="DTX779" s="269"/>
      <c r="DTY779" s="269"/>
      <c r="DTZ779" s="269"/>
      <c r="DUA779" s="269"/>
      <c r="DUB779" s="269"/>
      <c r="DUC779" s="269"/>
      <c r="DUD779" s="269"/>
      <c r="DUE779" s="269"/>
      <c r="DUF779" s="269"/>
      <c r="DUG779" s="269"/>
      <c r="DUH779" s="269"/>
      <c r="DUI779" s="269"/>
      <c r="DUJ779" s="269"/>
      <c r="DUK779" s="269"/>
      <c r="DUL779" s="269"/>
      <c r="DUM779" s="269"/>
      <c r="DUN779" s="269"/>
      <c r="DUO779" s="269"/>
      <c r="DUP779" s="269"/>
      <c r="DUQ779" s="269"/>
      <c r="DUR779" s="269"/>
      <c r="DUS779" s="269"/>
      <c r="DUT779" s="269"/>
      <c r="DUU779" s="269"/>
      <c r="DUV779" s="269"/>
      <c r="DUW779" s="269"/>
      <c r="DUX779" s="269"/>
      <c r="DUY779" s="269"/>
      <c r="DUZ779" s="269"/>
      <c r="DVA779" s="269"/>
      <c r="DVB779" s="269"/>
      <c r="DVC779" s="269"/>
      <c r="DVD779" s="269"/>
      <c r="DVE779" s="269"/>
      <c r="DVF779" s="269"/>
      <c r="DVG779" s="269"/>
      <c r="DVH779" s="269"/>
      <c r="DVI779" s="269"/>
      <c r="DVJ779" s="269"/>
      <c r="DVK779" s="269"/>
      <c r="DVL779" s="269"/>
      <c r="DVM779" s="269"/>
      <c r="DVN779" s="269"/>
      <c r="DVO779" s="269"/>
      <c r="DVP779" s="269"/>
      <c r="DVQ779" s="269"/>
      <c r="DVR779" s="269"/>
      <c r="DVS779" s="269"/>
      <c r="DVT779" s="269"/>
      <c r="DVU779" s="269"/>
      <c r="DVV779" s="269"/>
      <c r="DVW779" s="269"/>
      <c r="DVX779" s="269"/>
      <c r="DVY779" s="269"/>
      <c r="DVZ779" s="269"/>
      <c r="DWA779" s="269"/>
      <c r="DWB779" s="269"/>
      <c r="DWC779" s="269"/>
      <c r="DWD779" s="269"/>
      <c r="DWE779" s="269"/>
      <c r="DWF779" s="269"/>
      <c r="DWG779" s="269"/>
      <c r="DWH779" s="269"/>
      <c r="DWI779" s="269"/>
      <c r="DWJ779" s="269"/>
      <c r="DWK779" s="269"/>
      <c r="DWL779" s="269"/>
      <c r="DWM779" s="269"/>
      <c r="DWN779" s="269"/>
      <c r="DWO779" s="269"/>
      <c r="DWP779" s="269"/>
      <c r="DWQ779" s="269"/>
      <c r="DWR779" s="269"/>
      <c r="DWS779" s="269"/>
      <c r="DWT779" s="269"/>
      <c r="DWU779" s="269"/>
      <c r="DWV779" s="269"/>
      <c r="DWW779" s="269"/>
      <c r="DWX779" s="269"/>
      <c r="DWY779" s="269"/>
      <c r="DWZ779" s="269"/>
      <c r="DXA779" s="269"/>
      <c r="DXB779" s="269"/>
      <c r="DXC779" s="269"/>
      <c r="DXD779" s="269"/>
      <c r="DXE779" s="269"/>
      <c r="DXF779" s="269"/>
      <c r="DXG779" s="269"/>
      <c r="DXH779" s="269"/>
      <c r="DXI779" s="269"/>
      <c r="DXJ779" s="269"/>
      <c r="DXK779" s="269"/>
      <c r="DXL779" s="269"/>
      <c r="DXM779" s="269"/>
      <c r="DXN779" s="269"/>
      <c r="DXO779" s="269"/>
      <c r="DXP779" s="269"/>
      <c r="DXQ779" s="269"/>
      <c r="DXR779" s="269"/>
      <c r="DXS779" s="269"/>
      <c r="DXT779" s="269"/>
      <c r="DXU779" s="269"/>
      <c r="DXV779" s="269"/>
      <c r="DXW779" s="269"/>
      <c r="DXX779" s="269"/>
      <c r="DXY779" s="269"/>
      <c r="DXZ779" s="269"/>
      <c r="DYA779" s="269"/>
      <c r="DYB779" s="269"/>
      <c r="DYC779" s="269"/>
      <c r="DYD779" s="269"/>
      <c r="DYE779" s="269"/>
      <c r="DYF779" s="269"/>
      <c r="DYG779" s="269"/>
      <c r="DYH779" s="269"/>
      <c r="DYI779" s="269"/>
      <c r="DYJ779" s="269"/>
      <c r="DYK779" s="269"/>
      <c r="DYL779" s="269"/>
      <c r="DYM779" s="269"/>
      <c r="DYN779" s="269"/>
      <c r="DYO779" s="269"/>
      <c r="DYP779" s="269"/>
      <c r="DYQ779" s="269"/>
      <c r="DYR779" s="269"/>
      <c r="DYS779" s="269"/>
      <c r="DYT779" s="269"/>
      <c r="DYU779" s="269"/>
      <c r="DYV779" s="269"/>
      <c r="DYW779" s="269"/>
      <c r="DYX779" s="269"/>
      <c r="DYY779" s="269"/>
      <c r="DYZ779" s="269"/>
      <c r="DZA779" s="269"/>
      <c r="DZB779" s="269"/>
      <c r="DZC779" s="269"/>
      <c r="DZD779" s="269"/>
      <c r="DZE779" s="269"/>
      <c r="DZF779" s="269"/>
      <c r="DZG779" s="269"/>
      <c r="DZH779" s="269"/>
      <c r="DZI779" s="269"/>
      <c r="DZJ779" s="269"/>
      <c r="DZK779" s="269"/>
      <c r="DZL779" s="269"/>
      <c r="DZM779" s="269"/>
      <c r="DZN779" s="269"/>
      <c r="DZO779" s="269"/>
      <c r="DZP779" s="269"/>
      <c r="DZQ779" s="269"/>
      <c r="DZR779" s="269"/>
      <c r="DZS779" s="269"/>
      <c r="DZT779" s="269"/>
      <c r="DZU779" s="269"/>
      <c r="DZV779" s="269"/>
      <c r="DZW779" s="269"/>
      <c r="DZX779" s="269"/>
      <c r="DZY779" s="269"/>
      <c r="DZZ779" s="269"/>
      <c r="EAA779" s="269"/>
      <c r="EAB779" s="269"/>
      <c r="EAC779" s="269"/>
      <c r="EAD779" s="269"/>
      <c r="EAE779" s="269"/>
      <c r="EAF779" s="269"/>
      <c r="EAG779" s="269"/>
      <c r="EAH779" s="269"/>
      <c r="EAI779" s="269"/>
      <c r="EAJ779" s="269"/>
      <c r="EAK779" s="269"/>
      <c r="EAL779" s="269"/>
      <c r="EAM779" s="269"/>
      <c r="EAN779" s="269"/>
      <c r="EAO779" s="269"/>
      <c r="EAP779" s="269"/>
      <c r="EAQ779" s="269"/>
      <c r="EAR779" s="269"/>
      <c r="EAS779" s="269"/>
      <c r="EAT779" s="269"/>
      <c r="EAU779" s="269"/>
      <c r="EAV779" s="269"/>
      <c r="EAW779" s="269"/>
      <c r="EAX779" s="269"/>
      <c r="EAY779" s="269"/>
      <c r="EAZ779" s="269"/>
      <c r="EBA779" s="269"/>
      <c r="EBB779" s="269"/>
      <c r="EBC779" s="269"/>
      <c r="EBD779" s="269"/>
      <c r="EBE779" s="269"/>
      <c r="EBF779" s="269"/>
      <c r="EBG779" s="269"/>
      <c r="EBH779" s="269"/>
      <c r="EBI779" s="269"/>
      <c r="EBJ779" s="269"/>
      <c r="EBK779" s="269"/>
      <c r="EBL779" s="269"/>
      <c r="EBM779" s="269"/>
      <c r="EBN779" s="269"/>
      <c r="EBO779" s="269"/>
      <c r="EBP779" s="269"/>
      <c r="EBQ779" s="269"/>
      <c r="EBR779" s="269"/>
      <c r="EBS779" s="269"/>
      <c r="EBT779" s="269"/>
      <c r="EBU779" s="269"/>
      <c r="EBV779" s="269"/>
      <c r="EBW779" s="269"/>
      <c r="EBX779" s="269"/>
      <c r="EBY779" s="269"/>
      <c r="EBZ779" s="269"/>
      <c r="ECA779" s="269"/>
      <c r="ECB779" s="269"/>
      <c r="ECC779" s="269"/>
      <c r="ECD779" s="269"/>
      <c r="ECE779" s="269"/>
      <c r="ECF779" s="269"/>
      <c r="ECG779" s="269"/>
      <c r="ECH779" s="269"/>
      <c r="ECI779" s="269"/>
      <c r="ECJ779" s="269"/>
      <c r="ECK779" s="269"/>
      <c r="ECL779" s="269"/>
      <c r="ECM779" s="269"/>
      <c r="ECN779" s="269"/>
      <c r="ECO779" s="269"/>
      <c r="ECP779" s="269"/>
      <c r="ECQ779" s="269"/>
      <c r="ECR779" s="269"/>
      <c r="ECS779" s="269"/>
      <c r="ECT779" s="269"/>
      <c r="ECU779" s="269"/>
      <c r="ECV779" s="269"/>
      <c r="ECW779" s="269"/>
      <c r="ECX779" s="269"/>
      <c r="ECY779" s="269"/>
      <c r="ECZ779" s="269"/>
      <c r="EDA779" s="269"/>
      <c r="EDB779" s="269"/>
      <c r="EDC779" s="269"/>
      <c r="EDD779" s="269"/>
      <c r="EDE779" s="269"/>
      <c r="EDF779" s="269"/>
      <c r="EDG779" s="269"/>
      <c r="EDH779" s="269"/>
      <c r="EDI779" s="269"/>
      <c r="EDJ779" s="269"/>
      <c r="EDK779" s="269"/>
      <c r="EDL779" s="269"/>
      <c r="EDM779" s="269"/>
      <c r="EDN779" s="269"/>
      <c r="EDO779" s="269"/>
      <c r="EDP779" s="269"/>
      <c r="EDQ779" s="269"/>
      <c r="EDR779" s="269"/>
      <c r="EDS779" s="269"/>
      <c r="EDT779" s="269"/>
      <c r="EDU779" s="269"/>
      <c r="EDV779" s="269"/>
      <c r="EDW779" s="269"/>
      <c r="EDX779" s="269"/>
      <c r="EDY779" s="269"/>
      <c r="EDZ779" s="269"/>
      <c r="EEA779" s="269"/>
      <c r="EEB779" s="269"/>
      <c r="EEC779" s="269"/>
      <c r="EED779" s="269"/>
      <c r="EEE779" s="269"/>
      <c r="EEF779" s="269"/>
      <c r="EEG779" s="269"/>
      <c r="EEH779" s="269"/>
      <c r="EEI779" s="269"/>
      <c r="EEJ779" s="269"/>
      <c r="EEK779" s="269"/>
      <c r="EEL779" s="269"/>
      <c r="EEM779" s="269"/>
      <c r="EEN779" s="269"/>
      <c r="EEO779" s="269"/>
      <c r="EEP779" s="269"/>
      <c r="EEQ779" s="269"/>
      <c r="EER779" s="269"/>
      <c r="EES779" s="269"/>
      <c r="EET779" s="269"/>
      <c r="EEU779" s="269"/>
      <c r="EEV779" s="269"/>
      <c r="EEW779" s="269"/>
      <c r="EEX779" s="269"/>
      <c r="EEY779" s="269"/>
      <c r="EEZ779" s="269"/>
      <c r="EFA779" s="269"/>
      <c r="EFB779" s="269"/>
      <c r="EFC779" s="269"/>
      <c r="EFD779" s="269"/>
      <c r="EFE779" s="269"/>
      <c r="EFF779" s="269"/>
      <c r="EFG779" s="269"/>
      <c r="EFH779" s="269"/>
      <c r="EFI779" s="269"/>
      <c r="EFJ779" s="269"/>
      <c r="EFK779" s="269"/>
      <c r="EFL779" s="269"/>
      <c r="EFM779" s="269"/>
      <c r="EFN779" s="269"/>
      <c r="EFO779" s="269"/>
      <c r="EFP779" s="269"/>
      <c r="EFQ779" s="269"/>
      <c r="EFR779" s="269"/>
      <c r="EFS779" s="269"/>
      <c r="EFT779" s="269"/>
      <c r="EFU779" s="269"/>
      <c r="EFV779" s="269"/>
      <c r="EFW779" s="269"/>
      <c r="EFX779" s="269"/>
      <c r="EFY779" s="269"/>
      <c r="EFZ779" s="269"/>
      <c r="EGA779" s="269"/>
      <c r="EGB779" s="269"/>
      <c r="EGC779" s="269"/>
      <c r="EGD779" s="269"/>
      <c r="EGE779" s="269"/>
      <c r="EGF779" s="269"/>
      <c r="EGG779" s="269"/>
      <c r="EGH779" s="269"/>
      <c r="EGI779" s="269"/>
      <c r="EGJ779" s="269"/>
      <c r="EGK779" s="269"/>
      <c r="EGL779" s="269"/>
      <c r="EGM779" s="269"/>
      <c r="EGN779" s="269"/>
      <c r="EGO779" s="269"/>
      <c r="EGP779" s="269"/>
      <c r="EGQ779" s="269"/>
      <c r="EGR779" s="269"/>
      <c r="EGS779" s="269"/>
      <c r="EGT779" s="269"/>
      <c r="EGU779" s="269"/>
      <c r="EGV779" s="269"/>
      <c r="EGW779" s="269"/>
      <c r="EGX779" s="269"/>
      <c r="EGY779" s="269"/>
      <c r="EGZ779" s="269"/>
      <c r="EHA779" s="269"/>
      <c r="EHB779" s="269"/>
      <c r="EHC779" s="269"/>
      <c r="EHD779" s="269"/>
      <c r="EHE779" s="269"/>
      <c r="EHF779" s="269"/>
      <c r="EHG779" s="269"/>
      <c r="EHH779" s="269"/>
      <c r="EHI779" s="269"/>
      <c r="EHJ779" s="269"/>
      <c r="EHK779" s="269"/>
      <c r="EHL779" s="269"/>
      <c r="EHM779" s="269"/>
      <c r="EHN779" s="269"/>
      <c r="EHO779" s="269"/>
      <c r="EHP779" s="269"/>
      <c r="EHQ779" s="269"/>
      <c r="EHR779" s="269"/>
      <c r="EHS779" s="269"/>
      <c r="EHT779" s="269"/>
      <c r="EHU779" s="269"/>
      <c r="EHV779" s="269"/>
      <c r="EHW779" s="269"/>
      <c r="EHX779" s="269"/>
      <c r="EHY779" s="269"/>
      <c r="EHZ779" s="269"/>
      <c r="EIA779" s="269"/>
      <c r="EIB779" s="269"/>
      <c r="EIC779" s="269"/>
      <c r="EID779" s="269"/>
      <c r="EIE779" s="269"/>
      <c r="EIF779" s="269"/>
      <c r="EIG779" s="269"/>
      <c r="EIH779" s="269"/>
      <c r="EII779" s="269"/>
      <c r="EIJ779" s="269"/>
      <c r="EIK779" s="269"/>
      <c r="EIL779" s="269"/>
      <c r="EIM779" s="269"/>
      <c r="EIN779" s="269"/>
      <c r="EIO779" s="269"/>
      <c r="EIP779" s="269"/>
      <c r="EIQ779" s="269"/>
      <c r="EIR779" s="269"/>
      <c r="EIS779" s="269"/>
      <c r="EIT779" s="269"/>
      <c r="EIU779" s="269"/>
      <c r="EIV779" s="269"/>
      <c r="EIW779" s="269"/>
      <c r="EIX779" s="269"/>
      <c r="EIY779" s="269"/>
      <c r="EIZ779" s="269"/>
      <c r="EJA779" s="269"/>
      <c r="EJB779" s="269"/>
      <c r="EJC779" s="269"/>
      <c r="EJD779" s="269"/>
      <c r="EJE779" s="269"/>
      <c r="EJF779" s="269"/>
      <c r="EJG779" s="269"/>
      <c r="EJH779" s="269"/>
      <c r="EJI779" s="269"/>
      <c r="EJJ779" s="269"/>
      <c r="EJK779" s="269"/>
      <c r="EJL779" s="269"/>
      <c r="EJM779" s="269"/>
      <c r="EJN779" s="269"/>
      <c r="EJO779" s="269"/>
      <c r="EJP779" s="269"/>
      <c r="EJQ779" s="269"/>
      <c r="EJR779" s="269"/>
      <c r="EJS779" s="269"/>
      <c r="EJT779" s="269"/>
      <c r="EJU779" s="269"/>
      <c r="EJV779" s="269"/>
      <c r="EJW779" s="269"/>
      <c r="EJX779" s="269"/>
      <c r="EJY779" s="269"/>
      <c r="EJZ779" s="269"/>
      <c r="EKA779" s="269"/>
      <c r="EKB779" s="269"/>
      <c r="EKC779" s="269"/>
      <c r="EKD779" s="269"/>
      <c r="EKE779" s="269"/>
      <c r="EKF779" s="269"/>
      <c r="EKG779" s="269"/>
      <c r="EKH779" s="269"/>
      <c r="EKI779" s="269"/>
      <c r="EKJ779" s="269"/>
      <c r="EKK779" s="269"/>
      <c r="EKL779" s="269"/>
      <c r="EKM779" s="269"/>
      <c r="EKN779" s="269"/>
      <c r="EKO779" s="269"/>
      <c r="EKP779" s="269"/>
      <c r="EKQ779" s="269"/>
      <c r="EKR779" s="269"/>
      <c r="EKS779" s="269"/>
      <c r="EKT779" s="269"/>
      <c r="EKU779" s="269"/>
      <c r="EKV779" s="269"/>
      <c r="EKW779" s="269"/>
      <c r="EKX779" s="269"/>
      <c r="EKY779" s="269"/>
      <c r="EKZ779" s="269"/>
      <c r="ELA779" s="269"/>
      <c r="ELB779" s="269"/>
      <c r="ELC779" s="269"/>
      <c r="ELD779" s="269"/>
      <c r="ELE779" s="269"/>
      <c r="ELF779" s="269"/>
      <c r="ELG779" s="269"/>
      <c r="ELH779" s="269"/>
      <c r="ELI779" s="269"/>
      <c r="ELJ779" s="269"/>
      <c r="ELK779" s="269"/>
      <c r="ELL779" s="269"/>
      <c r="ELM779" s="269"/>
      <c r="ELN779" s="269"/>
      <c r="ELO779" s="269"/>
      <c r="ELP779" s="269"/>
      <c r="ELQ779" s="269"/>
      <c r="ELR779" s="269"/>
      <c r="ELS779" s="269"/>
      <c r="ELT779" s="269"/>
      <c r="ELU779" s="269"/>
      <c r="ELV779" s="269"/>
      <c r="ELW779" s="269"/>
      <c r="ELX779" s="269"/>
      <c r="ELY779" s="269"/>
      <c r="ELZ779" s="269"/>
      <c r="EMA779" s="269"/>
      <c r="EMB779" s="269"/>
      <c r="EMC779" s="269"/>
      <c r="EMD779" s="269"/>
      <c r="EME779" s="269"/>
      <c r="EMF779" s="269"/>
      <c r="EMG779" s="269"/>
      <c r="EMH779" s="269"/>
      <c r="EMI779" s="269"/>
      <c r="EMJ779" s="269"/>
      <c r="EMK779" s="269"/>
      <c r="EML779" s="269"/>
      <c r="EMM779" s="269"/>
      <c r="EMN779" s="269"/>
      <c r="EMO779" s="269"/>
      <c r="EMP779" s="269"/>
      <c r="EMQ779" s="269"/>
      <c r="EMR779" s="269"/>
      <c r="EMS779" s="269"/>
      <c r="EMT779" s="269"/>
      <c r="EMU779" s="269"/>
      <c r="EMV779" s="269"/>
      <c r="EMW779" s="269"/>
      <c r="EMX779" s="269"/>
      <c r="EMY779" s="269"/>
      <c r="EMZ779" s="269"/>
      <c r="ENA779" s="269"/>
      <c r="ENB779" s="269"/>
      <c r="ENC779" s="269"/>
      <c r="END779" s="269"/>
      <c r="ENE779" s="269"/>
      <c r="ENF779" s="269"/>
      <c r="ENG779" s="269"/>
      <c r="ENH779" s="269"/>
      <c r="ENI779" s="269"/>
      <c r="ENJ779" s="269"/>
      <c r="ENK779" s="269"/>
      <c r="ENL779" s="269"/>
      <c r="ENM779" s="269"/>
      <c r="ENN779" s="269"/>
      <c r="ENO779" s="269"/>
      <c r="ENP779" s="269"/>
      <c r="ENQ779" s="269"/>
      <c r="ENR779" s="269"/>
      <c r="ENS779" s="269"/>
      <c r="ENT779" s="269"/>
      <c r="ENU779" s="269"/>
      <c r="ENV779" s="269"/>
      <c r="ENW779" s="269"/>
      <c r="ENX779" s="269"/>
      <c r="ENY779" s="269"/>
      <c r="ENZ779" s="269"/>
      <c r="EOA779" s="269"/>
      <c r="EOB779" s="269"/>
      <c r="EOC779" s="269"/>
      <c r="EOD779" s="269"/>
      <c r="EOE779" s="269"/>
      <c r="EOF779" s="269"/>
      <c r="EOG779" s="269"/>
      <c r="EOH779" s="269"/>
      <c r="EOI779" s="269"/>
      <c r="EOJ779" s="269"/>
      <c r="EOK779" s="269"/>
      <c r="EOL779" s="269"/>
      <c r="EOM779" s="269"/>
      <c r="EON779" s="269"/>
      <c r="EOO779" s="269"/>
      <c r="EOP779" s="269"/>
      <c r="EOQ779" s="269"/>
      <c r="EOR779" s="269"/>
      <c r="EOS779" s="269"/>
      <c r="EOT779" s="269"/>
      <c r="EOU779" s="269"/>
      <c r="EOV779" s="269"/>
      <c r="EOW779" s="269"/>
      <c r="EOX779" s="269"/>
      <c r="EOY779" s="269"/>
      <c r="EOZ779" s="269"/>
      <c r="EPA779" s="269"/>
      <c r="EPB779" s="269"/>
      <c r="EPC779" s="269"/>
      <c r="EPD779" s="269"/>
      <c r="EPE779" s="269"/>
      <c r="EPF779" s="269"/>
      <c r="EPG779" s="269"/>
      <c r="EPH779" s="269"/>
      <c r="EPI779" s="269"/>
      <c r="EPJ779" s="269"/>
      <c r="EPK779" s="269"/>
      <c r="EPL779" s="269"/>
      <c r="EPM779" s="269"/>
      <c r="EPN779" s="269"/>
      <c r="EPO779" s="269"/>
      <c r="EPP779" s="269"/>
      <c r="EPQ779" s="269"/>
      <c r="EPR779" s="269"/>
      <c r="EPS779" s="269"/>
      <c r="EPT779" s="269"/>
      <c r="EPU779" s="269"/>
      <c r="EPV779" s="269"/>
      <c r="EPW779" s="269"/>
      <c r="EPX779" s="269"/>
      <c r="EPY779" s="269"/>
      <c r="EPZ779" s="269"/>
      <c r="EQA779" s="269"/>
      <c r="EQB779" s="269"/>
      <c r="EQC779" s="269"/>
      <c r="EQD779" s="269"/>
      <c r="EQE779" s="269"/>
      <c r="EQF779" s="269"/>
      <c r="EQG779" s="269"/>
      <c r="EQH779" s="269"/>
      <c r="EQI779" s="269"/>
      <c r="EQJ779" s="269"/>
      <c r="EQK779" s="269"/>
      <c r="EQL779" s="269"/>
      <c r="EQM779" s="269"/>
      <c r="EQN779" s="269"/>
      <c r="EQO779" s="269"/>
      <c r="EQP779" s="269"/>
      <c r="EQQ779" s="269"/>
      <c r="EQR779" s="269"/>
      <c r="EQS779" s="269"/>
      <c r="EQT779" s="269"/>
      <c r="EQU779" s="269"/>
      <c r="EQV779" s="269"/>
      <c r="EQW779" s="269"/>
      <c r="EQX779" s="269"/>
      <c r="EQY779" s="269"/>
      <c r="EQZ779" s="269"/>
      <c r="ERA779" s="269"/>
      <c r="ERB779" s="269"/>
      <c r="ERC779" s="269"/>
      <c r="ERD779" s="269"/>
      <c r="ERE779" s="269"/>
      <c r="ERF779" s="269"/>
      <c r="ERG779" s="269"/>
      <c r="ERH779" s="269"/>
      <c r="ERI779" s="269"/>
      <c r="ERJ779" s="269"/>
      <c r="ERK779" s="269"/>
      <c r="ERL779" s="269"/>
      <c r="ERM779" s="269"/>
      <c r="ERN779" s="269"/>
      <c r="ERO779" s="269"/>
      <c r="ERP779" s="269"/>
      <c r="ERQ779" s="269"/>
      <c r="ERR779" s="269"/>
      <c r="ERS779" s="269"/>
      <c r="ERT779" s="269"/>
      <c r="ERU779" s="269"/>
      <c r="ERV779" s="269"/>
      <c r="ERW779" s="269"/>
      <c r="ERX779" s="269"/>
      <c r="ERY779" s="269"/>
      <c r="ERZ779" s="269"/>
      <c r="ESA779" s="269"/>
      <c r="ESB779" s="269"/>
      <c r="ESC779" s="269"/>
      <c r="ESD779" s="269"/>
      <c r="ESE779" s="269"/>
      <c r="ESF779" s="269"/>
      <c r="ESG779" s="269"/>
      <c r="ESH779" s="269"/>
      <c r="ESI779" s="269"/>
      <c r="ESJ779" s="269"/>
      <c r="ESK779" s="269"/>
      <c r="ESL779" s="269"/>
      <c r="ESM779" s="269"/>
      <c r="ESN779" s="269"/>
      <c r="ESO779" s="269"/>
      <c r="ESP779" s="269"/>
      <c r="ESQ779" s="269"/>
      <c r="ESR779" s="269"/>
      <c r="ESS779" s="269"/>
      <c r="EST779" s="269"/>
      <c r="ESU779" s="269"/>
      <c r="ESV779" s="269"/>
      <c r="ESW779" s="269"/>
      <c r="ESX779" s="269"/>
      <c r="ESY779" s="269"/>
      <c r="ESZ779" s="269"/>
      <c r="ETA779" s="269"/>
      <c r="ETB779" s="269"/>
      <c r="ETC779" s="269"/>
      <c r="ETD779" s="269"/>
      <c r="ETE779" s="269"/>
      <c r="ETF779" s="269"/>
      <c r="ETG779" s="269"/>
      <c r="ETH779" s="269"/>
      <c r="ETI779" s="269"/>
      <c r="ETJ779" s="269"/>
      <c r="ETK779" s="269"/>
      <c r="ETL779" s="269"/>
      <c r="ETM779" s="269"/>
      <c r="ETN779" s="269"/>
      <c r="ETO779" s="269"/>
      <c r="ETP779" s="269"/>
      <c r="ETQ779" s="269"/>
      <c r="ETR779" s="269"/>
      <c r="ETS779" s="269"/>
      <c r="ETT779" s="269"/>
      <c r="ETU779" s="269"/>
      <c r="ETV779" s="269"/>
      <c r="ETW779" s="269"/>
      <c r="ETX779" s="269"/>
      <c r="ETY779" s="269"/>
      <c r="ETZ779" s="269"/>
      <c r="EUA779" s="269"/>
      <c r="EUB779" s="269"/>
      <c r="EUC779" s="269"/>
      <c r="EUD779" s="269"/>
      <c r="EUE779" s="269"/>
      <c r="EUF779" s="269"/>
      <c r="EUG779" s="269"/>
      <c r="EUH779" s="269"/>
      <c r="EUI779" s="269"/>
      <c r="EUJ779" s="269"/>
      <c r="EUK779" s="269"/>
      <c r="EUL779" s="269"/>
      <c r="EUM779" s="269"/>
      <c r="EUN779" s="269"/>
      <c r="EUO779" s="269"/>
      <c r="EUP779" s="269"/>
      <c r="EUQ779" s="269"/>
      <c r="EUR779" s="269"/>
      <c r="EUS779" s="269"/>
      <c r="EUT779" s="269"/>
      <c r="EUU779" s="269"/>
      <c r="EUV779" s="269"/>
      <c r="EUW779" s="269"/>
      <c r="EUX779" s="269"/>
      <c r="EUY779" s="269"/>
      <c r="EUZ779" s="269"/>
      <c r="EVA779" s="269"/>
      <c r="EVB779" s="269"/>
      <c r="EVC779" s="269"/>
      <c r="EVD779" s="269"/>
      <c r="EVE779" s="269"/>
      <c r="EVF779" s="269"/>
      <c r="EVG779" s="269"/>
      <c r="EVH779" s="269"/>
      <c r="EVI779" s="269"/>
      <c r="EVJ779" s="269"/>
      <c r="EVK779" s="269"/>
      <c r="EVL779" s="269"/>
      <c r="EVM779" s="269"/>
      <c r="EVN779" s="269"/>
      <c r="EVO779" s="269"/>
      <c r="EVP779" s="269"/>
      <c r="EVQ779" s="269"/>
      <c r="EVR779" s="269"/>
      <c r="EVS779" s="269"/>
      <c r="EVT779" s="269"/>
      <c r="EVU779" s="269"/>
      <c r="EVV779" s="269"/>
      <c r="EVW779" s="269"/>
      <c r="EVX779" s="269"/>
      <c r="EVY779" s="269"/>
      <c r="EVZ779" s="269"/>
      <c r="EWA779" s="269"/>
      <c r="EWB779" s="269"/>
      <c r="EWC779" s="269"/>
      <c r="EWD779" s="269"/>
      <c r="EWE779" s="269"/>
      <c r="EWF779" s="269"/>
      <c r="EWG779" s="269"/>
      <c r="EWH779" s="269"/>
      <c r="EWI779" s="269"/>
      <c r="EWJ779" s="269"/>
      <c r="EWK779" s="269"/>
      <c r="EWL779" s="269"/>
      <c r="EWM779" s="269"/>
      <c r="EWN779" s="269"/>
      <c r="EWO779" s="269"/>
      <c r="EWP779" s="269"/>
      <c r="EWQ779" s="269"/>
      <c r="EWR779" s="269"/>
      <c r="EWS779" s="269"/>
      <c r="EWT779" s="269"/>
      <c r="EWU779" s="269"/>
      <c r="EWV779" s="269"/>
      <c r="EWW779" s="269"/>
      <c r="EWX779" s="269"/>
      <c r="EWY779" s="269"/>
      <c r="EWZ779" s="269"/>
      <c r="EXA779" s="269"/>
      <c r="EXB779" s="269"/>
      <c r="EXC779" s="269"/>
      <c r="EXD779" s="269"/>
      <c r="EXE779" s="269"/>
      <c r="EXF779" s="269"/>
      <c r="EXG779" s="269"/>
      <c r="EXH779" s="269"/>
      <c r="EXI779" s="269"/>
      <c r="EXJ779" s="269"/>
      <c r="EXK779" s="269"/>
      <c r="EXL779" s="269"/>
      <c r="EXM779" s="269"/>
      <c r="EXN779" s="269"/>
      <c r="EXO779" s="269"/>
      <c r="EXP779" s="269"/>
      <c r="EXQ779" s="269"/>
      <c r="EXR779" s="269"/>
      <c r="EXS779" s="269"/>
      <c r="EXT779" s="269"/>
      <c r="EXU779" s="269"/>
      <c r="EXV779" s="269"/>
      <c r="EXW779" s="269"/>
      <c r="EXX779" s="269"/>
      <c r="EXY779" s="269"/>
      <c r="EXZ779" s="269"/>
      <c r="EYA779" s="269"/>
      <c r="EYB779" s="269"/>
      <c r="EYC779" s="269"/>
      <c r="EYD779" s="269"/>
      <c r="EYE779" s="269"/>
      <c r="EYF779" s="269"/>
      <c r="EYG779" s="269"/>
      <c r="EYH779" s="269"/>
      <c r="EYI779" s="269"/>
      <c r="EYJ779" s="269"/>
      <c r="EYK779" s="269"/>
      <c r="EYL779" s="269"/>
      <c r="EYM779" s="269"/>
      <c r="EYN779" s="269"/>
      <c r="EYO779" s="269"/>
      <c r="EYP779" s="269"/>
      <c r="EYQ779" s="269"/>
      <c r="EYR779" s="269"/>
      <c r="EYS779" s="269"/>
      <c r="EYT779" s="269"/>
      <c r="EYU779" s="269"/>
      <c r="EYV779" s="269"/>
      <c r="EYW779" s="269"/>
      <c r="EYX779" s="269"/>
      <c r="EYY779" s="269"/>
      <c r="EYZ779" s="269"/>
      <c r="EZA779" s="269"/>
      <c r="EZB779" s="269"/>
      <c r="EZC779" s="269"/>
      <c r="EZD779" s="269"/>
      <c r="EZE779" s="269"/>
      <c r="EZF779" s="269"/>
      <c r="EZG779" s="269"/>
      <c r="EZH779" s="269"/>
      <c r="EZI779" s="269"/>
      <c r="EZJ779" s="269"/>
      <c r="EZK779" s="269"/>
      <c r="EZL779" s="269"/>
      <c r="EZM779" s="269"/>
      <c r="EZN779" s="269"/>
      <c r="EZO779" s="269"/>
      <c r="EZP779" s="269"/>
      <c r="EZQ779" s="269"/>
      <c r="EZR779" s="269"/>
      <c r="EZS779" s="269"/>
      <c r="EZT779" s="269"/>
      <c r="EZU779" s="269"/>
      <c r="EZV779" s="269"/>
      <c r="EZW779" s="269"/>
      <c r="EZX779" s="269"/>
      <c r="EZY779" s="269"/>
      <c r="EZZ779" s="269"/>
      <c r="FAA779" s="269"/>
      <c r="FAB779" s="269"/>
      <c r="FAC779" s="269"/>
      <c r="FAD779" s="269"/>
      <c r="FAE779" s="269"/>
      <c r="FAF779" s="269"/>
      <c r="FAG779" s="269"/>
      <c r="FAH779" s="269"/>
      <c r="FAI779" s="269"/>
      <c r="FAJ779" s="269"/>
      <c r="FAK779" s="269"/>
      <c r="FAL779" s="269"/>
      <c r="FAM779" s="269"/>
      <c r="FAN779" s="269"/>
      <c r="FAO779" s="269"/>
      <c r="FAP779" s="269"/>
      <c r="FAQ779" s="269"/>
      <c r="FAR779" s="269"/>
      <c r="FAS779" s="269"/>
      <c r="FAT779" s="269"/>
      <c r="FAU779" s="269"/>
      <c r="FAV779" s="269"/>
      <c r="FAW779" s="269"/>
      <c r="FAX779" s="269"/>
      <c r="FAY779" s="269"/>
      <c r="FAZ779" s="269"/>
      <c r="FBA779" s="269"/>
      <c r="FBB779" s="269"/>
      <c r="FBC779" s="269"/>
      <c r="FBD779" s="269"/>
      <c r="FBE779" s="269"/>
      <c r="FBF779" s="269"/>
      <c r="FBG779" s="269"/>
      <c r="FBH779" s="269"/>
      <c r="FBI779" s="269"/>
      <c r="FBJ779" s="269"/>
      <c r="FBK779" s="269"/>
      <c r="FBL779" s="269"/>
      <c r="FBM779" s="269"/>
      <c r="FBN779" s="269"/>
      <c r="FBO779" s="269"/>
      <c r="FBP779" s="269"/>
      <c r="FBQ779" s="269"/>
      <c r="FBR779" s="269"/>
      <c r="FBS779" s="269"/>
      <c r="FBT779" s="269"/>
      <c r="FBU779" s="269"/>
      <c r="FBV779" s="269"/>
      <c r="FBW779" s="269"/>
      <c r="FBX779" s="269"/>
      <c r="FBY779" s="269"/>
      <c r="FBZ779" s="269"/>
      <c r="FCA779" s="269"/>
      <c r="FCB779" s="269"/>
      <c r="FCC779" s="269"/>
      <c r="FCD779" s="269"/>
      <c r="FCE779" s="269"/>
      <c r="FCF779" s="269"/>
      <c r="FCG779" s="269"/>
      <c r="FCH779" s="269"/>
      <c r="FCI779" s="269"/>
      <c r="FCJ779" s="269"/>
      <c r="FCK779" s="269"/>
      <c r="FCL779" s="269"/>
      <c r="FCM779" s="269"/>
      <c r="FCN779" s="269"/>
      <c r="FCO779" s="269"/>
      <c r="FCP779" s="269"/>
      <c r="FCQ779" s="269"/>
      <c r="FCR779" s="269"/>
      <c r="FCS779" s="269"/>
      <c r="FCT779" s="269"/>
      <c r="FCU779" s="269"/>
      <c r="FCV779" s="269"/>
      <c r="FCW779" s="269"/>
      <c r="FCX779" s="269"/>
      <c r="FCY779" s="269"/>
      <c r="FCZ779" s="269"/>
      <c r="FDA779" s="269"/>
      <c r="FDB779" s="269"/>
      <c r="FDC779" s="269"/>
      <c r="FDD779" s="269"/>
      <c r="FDE779" s="269"/>
      <c r="FDF779" s="269"/>
      <c r="FDG779" s="269"/>
      <c r="FDH779" s="269"/>
      <c r="FDI779" s="269"/>
      <c r="FDJ779" s="269"/>
      <c r="FDK779" s="269"/>
      <c r="FDL779" s="269"/>
      <c r="FDM779" s="269"/>
      <c r="FDN779" s="269"/>
      <c r="FDO779" s="269"/>
      <c r="FDP779" s="269"/>
      <c r="FDQ779" s="269"/>
      <c r="FDR779" s="269"/>
      <c r="FDS779" s="269"/>
      <c r="FDT779" s="269"/>
      <c r="FDU779" s="269"/>
      <c r="FDV779" s="269"/>
      <c r="FDW779" s="269"/>
      <c r="FDX779" s="269"/>
      <c r="FDY779" s="269"/>
      <c r="FDZ779" s="269"/>
      <c r="FEA779" s="269"/>
      <c r="FEB779" s="269"/>
      <c r="FEC779" s="269"/>
      <c r="FED779" s="269"/>
      <c r="FEE779" s="269"/>
      <c r="FEF779" s="269"/>
      <c r="FEG779" s="269"/>
      <c r="FEH779" s="269"/>
      <c r="FEI779" s="269"/>
      <c r="FEJ779" s="269"/>
      <c r="FEK779" s="269"/>
      <c r="FEL779" s="269"/>
      <c r="FEM779" s="269"/>
      <c r="FEN779" s="269"/>
      <c r="FEO779" s="269"/>
      <c r="FEP779" s="269"/>
      <c r="FEQ779" s="269"/>
      <c r="FER779" s="269"/>
      <c r="FES779" s="269"/>
      <c r="FET779" s="269"/>
      <c r="FEU779" s="269"/>
      <c r="FEV779" s="269"/>
      <c r="FEW779" s="269"/>
      <c r="FEX779" s="269"/>
      <c r="FEY779" s="269"/>
      <c r="FEZ779" s="269"/>
      <c r="FFA779" s="269"/>
      <c r="FFB779" s="269"/>
      <c r="FFC779" s="269"/>
      <c r="FFD779" s="269"/>
      <c r="FFE779" s="269"/>
      <c r="FFF779" s="269"/>
      <c r="FFG779" s="269"/>
      <c r="FFH779" s="269"/>
      <c r="FFI779" s="269"/>
      <c r="FFJ779" s="269"/>
      <c r="FFK779" s="269"/>
      <c r="FFL779" s="269"/>
      <c r="FFM779" s="269"/>
      <c r="FFN779" s="269"/>
      <c r="FFO779" s="269"/>
      <c r="FFP779" s="269"/>
      <c r="FFQ779" s="269"/>
      <c r="FFR779" s="269"/>
      <c r="FFS779" s="269"/>
      <c r="FFT779" s="269"/>
      <c r="FFU779" s="269"/>
      <c r="FFV779" s="269"/>
      <c r="FFW779" s="269"/>
      <c r="FFX779" s="269"/>
      <c r="FFY779" s="269"/>
      <c r="FFZ779" s="269"/>
      <c r="FGA779" s="269"/>
      <c r="FGB779" s="269"/>
      <c r="FGC779" s="269"/>
      <c r="FGD779" s="269"/>
      <c r="FGE779" s="269"/>
      <c r="FGF779" s="269"/>
      <c r="FGG779" s="269"/>
      <c r="FGH779" s="269"/>
      <c r="FGI779" s="269"/>
      <c r="FGJ779" s="269"/>
      <c r="FGK779" s="269"/>
      <c r="FGL779" s="269"/>
      <c r="FGM779" s="269"/>
      <c r="FGN779" s="269"/>
      <c r="FGO779" s="269"/>
      <c r="FGP779" s="269"/>
      <c r="FGQ779" s="269"/>
      <c r="FGR779" s="269"/>
      <c r="FGS779" s="269"/>
      <c r="FGT779" s="269"/>
      <c r="FGU779" s="269"/>
      <c r="FGV779" s="269"/>
      <c r="FGW779" s="269"/>
      <c r="FGX779" s="269"/>
      <c r="FGY779" s="269"/>
      <c r="FGZ779" s="269"/>
      <c r="FHA779" s="269"/>
      <c r="FHB779" s="269"/>
      <c r="FHC779" s="269"/>
      <c r="FHD779" s="269"/>
      <c r="FHE779" s="269"/>
      <c r="FHF779" s="269"/>
      <c r="FHG779" s="269"/>
      <c r="FHH779" s="269"/>
      <c r="FHI779" s="269"/>
      <c r="FHJ779" s="269"/>
      <c r="FHK779" s="269"/>
      <c r="FHL779" s="269"/>
      <c r="FHM779" s="269"/>
      <c r="FHN779" s="269"/>
      <c r="FHO779" s="269"/>
      <c r="FHP779" s="269"/>
      <c r="FHQ779" s="269"/>
      <c r="FHR779" s="269"/>
      <c r="FHS779" s="269"/>
      <c r="FHT779" s="269"/>
      <c r="FHU779" s="269"/>
      <c r="FHV779" s="269"/>
      <c r="FHW779" s="269"/>
      <c r="FHX779" s="269"/>
      <c r="FHY779" s="269"/>
      <c r="FHZ779" s="269"/>
      <c r="FIA779" s="269"/>
      <c r="FIB779" s="269"/>
      <c r="FIC779" s="269"/>
      <c r="FID779" s="269"/>
      <c r="FIE779" s="269"/>
      <c r="FIF779" s="269"/>
      <c r="FIG779" s="269"/>
      <c r="FIH779" s="269"/>
      <c r="FII779" s="269"/>
      <c r="FIJ779" s="269"/>
      <c r="FIK779" s="269"/>
      <c r="FIL779" s="269"/>
      <c r="FIM779" s="269"/>
      <c r="FIN779" s="269"/>
      <c r="FIO779" s="269"/>
      <c r="FIP779" s="269"/>
      <c r="FIQ779" s="269"/>
      <c r="FIR779" s="269"/>
      <c r="FIS779" s="269"/>
      <c r="FIT779" s="269"/>
      <c r="FIU779" s="269"/>
      <c r="FIV779" s="269"/>
      <c r="FIW779" s="269"/>
      <c r="FIX779" s="269"/>
      <c r="FIY779" s="269"/>
      <c r="FIZ779" s="269"/>
      <c r="FJA779" s="269"/>
      <c r="FJB779" s="269"/>
      <c r="FJC779" s="269"/>
      <c r="FJD779" s="269"/>
      <c r="FJE779" s="269"/>
      <c r="FJF779" s="269"/>
      <c r="FJG779" s="269"/>
      <c r="FJH779" s="269"/>
      <c r="FJI779" s="269"/>
      <c r="FJJ779" s="269"/>
      <c r="FJK779" s="269"/>
      <c r="FJL779" s="269"/>
      <c r="FJM779" s="269"/>
      <c r="FJN779" s="269"/>
      <c r="FJO779" s="269"/>
      <c r="FJP779" s="269"/>
      <c r="FJQ779" s="269"/>
      <c r="FJR779" s="269"/>
      <c r="FJS779" s="269"/>
      <c r="FJT779" s="269"/>
      <c r="FJU779" s="269"/>
      <c r="FJV779" s="269"/>
      <c r="FJW779" s="269"/>
      <c r="FJX779" s="269"/>
      <c r="FJY779" s="269"/>
      <c r="FJZ779" s="269"/>
      <c r="FKA779" s="269"/>
      <c r="FKB779" s="269"/>
      <c r="FKC779" s="269"/>
      <c r="FKD779" s="269"/>
      <c r="FKE779" s="269"/>
      <c r="FKF779" s="269"/>
      <c r="FKG779" s="269"/>
      <c r="FKH779" s="269"/>
      <c r="FKI779" s="269"/>
      <c r="FKJ779" s="269"/>
      <c r="FKK779" s="269"/>
      <c r="FKL779" s="269"/>
      <c r="FKM779" s="269"/>
      <c r="FKN779" s="269"/>
      <c r="FKO779" s="269"/>
      <c r="FKP779" s="269"/>
      <c r="FKQ779" s="269"/>
      <c r="FKR779" s="269"/>
      <c r="FKS779" s="269"/>
      <c r="FKT779" s="269"/>
      <c r="FKU779" s="269"/>
      <c r="FKV779" s="269"/>
      <c r="FKW779" s="269"/>
      <c r="FKX779" s="269"/>
      <c r="FKY779" s="269"/>
      <c r="FKZ779" s="269"/>
      <c r="FLA779" s="269"/>
      <c r="FLB779" s="269"/>
      <c r="FLC779" s="269"/>
      <c r="FLD779" s="269"/>
      <c r="FLE779" s="269"/>
      <c r="FLF779" s="269"/>
      <c r="FLG779" s="269"/>
      <c r="FLH779" s="269"/>
      <c r="FLI779" s="269"/>
      <c r="FLJ779" s="269"/>
      <c r="FLK779" s="269"/>
      <c r="FLL779" s="269"/>
      <c r="FLM779" s="269"/>
      <c r="FLN779" s="269"/>
      <c r="FLO779" s="269"/>
      <c r="FLP779" s="269"/>
      <c r="FLQ779" s="269"/>
      <c r="FLR779" s="269"/>
      <c r="FLS779" s="269"/>
      <c r="FLT779" s="269"/>
      <c r="FLU779" s="269"/>
      <c r="FLV779" s="269"/>
      <c r="FLW779" s="269"/>
      <c r="FLX779" s="269"/>
      <c r="FLY779" s="269"/>
      <c r="FLZ779" s="269"/>
      <c r="FMA779" s="269"/>
      <c r="FMB779" s="269"/>
      <c r="FMC779" s="269"/>
      <c r="FMD779" s="269"/>
      <c r="FME779" s="269"/>
      <c r="FMF779" s="269"/>
      <c r="FMG779" s="269"/>
      <c r="FMH779" s="269"/>
      <c r="FMI779" s="269"/>
      <c r="FMJ779" s="269"/>
      <c r="FMK779" s="269"/>
      <c r="FML779" s="269"/>
      <c r="FMM779" s="269"/>
      <c r="FMN779" s="269"/>
      <c r="FMO779" s="269"/>
      <c r="FMP779" s="269"/>
      <c r="FMQ779" s="269"/>
      <c r="FMR779" s="269"/>
      <c r="FMS779" s="269"/>
      <c r="FMT779" s="269"/>
      <c r="FMU779" s="269"/>
      <c r="FMV779" s="269"/>
      <c r="FMW779" s="269"/>
      <c r="FMX779" s="269"/>
      <c r="FMY779" s="269"/>
      <c r="FMZ779" s="269"/>
      <c r="FNA779" s="269"/>
      <c r="FNB779" s="269"/>
      <c r="FNC779" s="269"/>
      <c r="FND779" s="269"/>
      <c r="FNE779" s="269"/>
      <c r="FNF779" s="269"/>
      <c r="FNG779" s="269"/>
      <c r="FNH779" s="269"/>
      <c r="FNI779" s="269"/>
      <c r="FNJ779" s="269"/>
      <c r="FNK779" s="269"/>
      <c r="FNL779" s="269"/>
      <c r="FNM779" s="269"/>
      <c r="FNN779" s="269"/>
      <c r="FNO779" s="269"/>
      <c r="FNP779" s="269"/>
      <c r="FNQ779" s="269"/>
      <c r="FNR779" s="269"/>
      <c r="FNS779" s="269"/>
      <c r="FNT779" s="269"/>
      <c r="FNU779" s="269"/>
      <c r="FNV779" s="269"/>
      <c r="FNW779" s="269"/>
      <c r="FNX779" s="269"/>
      <c r="FNY779" s="269"/>
      <c r="FNZ779" s="269"/>
      <c r="FOA779" s="269"/>
      <c r="FOB779" s="269"/>
      <c r="FOC779" s="269"/>
      <c r="FOD779" s="269"/>
      <c r="FOE779" s="269"/>
      <c r="FOF779" s="269"/>
      <c r="FOG779" s="269"/>
      <c r="FOH779" s="269"/>
      <c r="FOI779" s="269"/>
      <c r="FOJ779" s="269"/>
      <c r="FOK779" s="269"/>
      <c r="FOL779" s="269"/>
      <c r="FOM779" s="269"/>
      <c r="FON779" s="269"/>
      <c r="FOO779" s="269"/>
      <c r="FOP779" s="269"/>
      <c r="FOQ779" s="269"/>
      <c r="FOR779" s="269"/>
      <c r="FOS779" s="269"/>
      <c r="FOT779" s="269"/>
      <c r="FOU779" s="269"/>
      <c r="FOV779" s="269"/>
      <c r="FOW779" s="269"/>
      <c r="FOX779" s="269"/>
      <c r="FOY779" s="269"/>
      <c r="FOZ779" s="269"/>
      <c r="FPA779" s="269"/>
      <c r="FPB779" s="269"/>
      <c r="FPC779" s="269"/>
      <c r="FPD779" s="269"/>
      <c r="FPE779" s="269"/>
      <c r="FPF779" s="269"/>
      <c r="FPG779" s="269"/>
      <c r="FPH779" s="269"/>
      <c r="FPI779" s="269"/>
      <c r="FPJ779" s="269"/>
      <c r="FPK779" s="269"/>
      <c r="FPL779" s="269"/>
      <c r="FPM779" s="269"/>
      <c r="FPN779" s="269"/>
      <c r="FPO779" s="269"/>
      <c r="FPP779" s="269"/>
      <c r="FPQ779" s="269"/>
      <c r="FPR779" s="269"/>
      <c r="FPS779" s="269"/>
      <c r="FPT779" s="269"/>
      <c r="FPU779" s="269"/>
      <c r="FPV779" s="269"/>
      <c r="FPW779" s="269"/>
      <c r="FPX779" s="269"/>
      <c r="FPY779" s="269"/>
      <c r="FPZ779" s="269"/>
      <c r="FQA779" s="269"/>
      <c r="FQB779" s="269"/>
      <c r="FQC779" s="269"/>
      <c r="FQD779" s="269"/>
      <c r="FQE779" s="269"/>
      <c r="FQF779" s="269"/>
      <c r="FQG779" s="269"/>
      <c r="FQH779" s="269"/>
      <c r="FQI779" s="269"/>
      <c r="FQJ779" s="269"/>
      <c r="FQK779" s="269"/>
      <c r="FQL779" s="269"/>
      <c r="FQM779" s="269"/>
      <c r="FQN779" s="269"/>
      <c r="FQO779" s="269"/>
      <c r="FQP779" s="269"/>
      <c r="FQQ779" s="269"/>
      <c r="FQR779" s="269"/>
      <c r="FQS779" s="269"/>
      <c r="FQT779" s="269"/>
      <c r="FQU779" s="269"/>
      <c r="FQV779" s="269"/>
      <c r="FQW779" s="269"/>
      <c r="FQX779" s="269"/>
      <c r="FQY779" s="269"/>
      <c r="FQZ779" s="269"/>
      <c r="FRA779" s="269"/>
      <c r="FRB779" s="269"/>
      <c r="FRC779" s="269"/>
      <c r="FRD779" s="269"/>
      <c r="FRE779" s="269"/>
      <c r="FRF779" s="269"/>
      <c r="FRG779" s="269"/>
      <c r="FRH779" s="269"/>
      <c r="FRI779" s="269"/>
      <c r="FRJ779" s="269"/>
      <c r="FRK779" s="269"/>
      <c r="FRL779" s="269"/>
      <c r="FRM779" s="269"/>
      <c r="FRN779" s="269"/>
      <c r="FRO779" s="269"/>
      <c r="FRP779" s="269"/>
      <c r="FRQ779" s="269"/>
      <c r="FRR779" s="269"/>
      <c r="FRS779" s="269"/>
      <c r="FRT779" s="269"/>
      <c r="FRU779" s="269"/>
      <c r="FRV779" s="269"/>
      <c r="FRW779" s="269"/>
      <c r="FRX779" s="269"/>
      <c r="FRY779" s="269"/>
      <c r="FRZ779" s="269"/>
      <c r="FSA779" s="269"/>
      <c r="FSB779" s="269"/>
      <c r="FSC779" s="269"/>
      <c r="FSD779" s="269"/>
      <c r="FSE779" s="269"/>
      <c r="FSF779" s="269"/>
      <c r="FSG779" s="269"/>
      <c r="FSH779" s="269"/>
      <c r="FSI779" s="269"/>
      <c r="FSJ779" s="269"/>
      <c r="FSK779" s="269"/>
      <c r="FSL779" s="269"/>
      <c r="FSM779" s="269"/>
      <c r="FSN779" s="269"/>
      <c r="FSO779" s="269"/>
      <c r="FSP779" s="269"/>
      <c r="FSQ779" s="269"/>
      <c r="FSR779" s="269"/>
      <c r="FSS779" s="269"/>
      <c r="FST779" s="269"/>
      <c r="FSU779" s="269"/>
      <c r="FSV779" s="269"/>
      <c r="FSW779" s="269"/>
      <c r="FSX779" s="269"/>
      <c r="FSY779" s="269"/>
      <c r="FSZ779" s="269"/>
      <c r="FTA779" s="269"/>
      <c r="FTB779" s="269"/>
      <c r="FTC779" s="269"/>
      <c r="FTD779" s="269"/>
      <c r="FTE779" s="269"/>
      <c r="FTF779" s="269"/>
      <c r="FTG779" s="269"/>
      <c r="FTH779" s="269"/>
      <c r="FTI779" s="269"/>
      <c r="FTJ779" s="269"/>
      <c r="FTK779" s="269"/>
      <c r="FTL779" s="269"/>
      <c r="FTM779" s="269"/>
      <c r="FTN779" s="269"/>
      <c r="FTO779" s="269"/>
      <c r="FTP779" s="269"/>
      <c r="FTQ779" s="269"/>
      <c r="FTR779" s="269"/>
      <c r="FTS779" s="269"/>
      <c r="FTT779" s="269"/>
      <c r="FTU779" s="269"/>
      <c r="FTV779" s="269"/>
      <c r="FTW779" s="269"/>
      <c r="FTX779" s="269"/>
      <c r="FTY779" s="269"/>
      <c r="FTZ779" s="269"/>
      <c r="FUA779" s="269"/>
      <c r="FUB779" s="269"/>
      <c r="FUC779" s="269"/>
      <c r="FUD779" s="269"/>
      <c r="FUE779" s="269"/>
      <c r="FUF779" s="269"/>
      <c r="FUG779" s="269"/>
      <c r="FUH779" s="269"/>
      <c r="FUI779" s="269"/>
      <c r="FUJ779" s="269"/>
      <c r="FUK779" s="269"/>
      <c r="FUL779" s="269"/>
      <c r="FUM779" s="269"/>
      <c r="FUN779" s="269"/>
      <c r="FUO779" s="269"/>
      <c r="FUP779" s="269"/>
      <c r="FUQ779" s="269"/>
      <c r="FUR779" s="269"/>
      <c r="FUS779" s="269"/>
      <c r="FUT779" s="269"/>
      <c r="FUU779" s="269"/>
      <c r="FUV779" s="269"/>
      <c r="FUW779" s="269"/>
      <c r="FUX779" s="269"/>
      <c r="FUY779" s="269"/>
      <c r="FUZ779" s="269"/>
      <c r="FVA779" s="269"/>
      <c r="FVB779" s="269"/>
      <c r="FVC779" s="269"/>
      <c r="FVD779" s="269"/>
      <c r="FVE779" s="269"/>
      <c r="FVF779" s="269"/>
      <c r="FVG779" s="269"/>
      <c r="FVH779" s="269"/>
      <c r="FVI779" s="269"/>
      <c r="FVJ779" s="269"/>
      <c r="FVK779" s="269"/>
      <c r="FVL779" s="269"/>
      <c r="FVM779" s="269"/>
      <c r="FVN779" s="269"/>
      <c r="FVO779" s="269"/>
      <c r="FVP779" s="269"/>
      <c r="FVQ779" s="269"/>
      <c r="FVR779" s="269"/>
      <c r="FVS779" s="269"/>
      <c r="FVT779" s="269"/>
      <c r="FVU779" s="269"/>
      <c r="FVV779" s="269"/>
      <c r="FVW779" s="269"/>
      <c r="FVX779" s="269"/>
      <c r="FVY779" s="269"/>
      <c r="FVZ779" s="269"/>
      <c r="FWA779" s="269"/>
      <c r="FWB779" s="269"/>
      <c r="FWC779" s="269"/>
      <c r="FWD779" s="269"/>
      <c r="FWE779" s="269"/>
      <c r="FWF779" s="269"/>
      <c r="FWG779" s="269"/>
      <c r="FWH779" s="269"/>
      <c r="FWI779" s="269"/>
      <c r="FWJ779" s="269"/>
      <c r="FWK779" s="269"/>
      <c r="FWL779" s="269"/>
      <c r="FWM779" s="269"/>
      <c r="FWN779" s="269"/>
      <c r="FWO779" s="269"/>
      <c r="FWP779" s="269"/>
      <c r="FWQ779" s="269"/>
      <c r="FWR779" s="269"/>
      <c r="FWS779" s="269"/>
      <c r="FWT779" s="269"/>
      <c r="FWU779" s="269"/>
      <c r="FWV779" s="269"/>
      <c r="FWW779" s="269"/>
      <c r="FWX779" s="269"/>
      <c r="FWY779" s="269"/>
      <c r="FWZ779" s="269"/>
      <c r="FXA779" s="269"/>
      <c r="FXB779" s="269"/>
      <c r="FXC779" s="269"/>
      <c r="FXD779" s="269"/>
      <c r="FXE779" s="269"/>
      <c r="FXF779" s="269"/>
      <c r="FXG779" s="269"/>
      <c r="FXH779" s="269"/>
      <c r="FXI779" s="269"/>
      <c r="FXJ779" s="269"/>
      <c r="FXK779" s="269"/>
      <c r="FXL779" s="269"/>
      <c r="FXM779" s="269"/>
      <c r="FXN779" s="269"/>
      <c r="FXO779" s="269"/>
      <c r="FXP779" s="269"/>
      <c r="FXQ779" s="269"/>
      <c r="FXR779" s="269"/>
      <c r="FXS779" s="269"/>
      <c r="FXT779" s="269"/>
      <c r="FXU779" s="269"/>
      <c r="FXV779" s="269"/>
      <c r="FXW779" s="269"/>
      <c r="FXX779" s="269"/>
      <c r="FXY779" s="269"/>
      <c r="FXZ779" s="269"/>
      <c r="FYA779" s="269"/>
      <c r="FYB779" s="269"/>
      <c r="FYC779" s="269"/>
      <c r="FYD779" s="269"/>
      <c r="FYE779" s="269"/>
      <c r="FYF779" s="269"/>
      <c r="FYG779" s="269"/>
      <c r="FYH779" s="269"/>
      <c r="FYI779" s="269"/>
      <c r="FYJ779" s="269"/>
      <c r="FYK779" s="269"/>
      <c r="FYL779" s="269"/>
      <c r="FYM779" s="269"/>
      <c r="FYN779" s="269"/>
      <c r="FYO779" s="269"/>
      <c r="FYP779" s="269"/>
      <c r="FYQ779" s="269"/>
      <c r="FYR779" s="269"/>
      <c r="FYS779" s="269"/>
      <c r="FYT779" s="269"/>
      <c r="FYU779" s="269"/>
      <c r="FYV779" s="269"/>
      <c r="FYW779" s="269"/>
      <c r="FYX779" s="269"/>
      <c r="FYY779" s="269"/>
      <c r="FYZ779" s="269"/>
      <c r="FZA779" s="269"/>
      <c r="FZB779" s="269"/>
      <c r="FZC779" s="269"/>
      <c r="FZD779" s="269"/>
      <c r="FZE779" s="269"/>
      <c r="FZF779" s="269"/>
      <c r="FZG779" s="269"/>
      <c r="FZH779" s="269"/>
      <c r="FZI779" s="269"/>
      <c r="FZJ779" s="269"/>
      <c r="FZK779" s="269"/>
      <c r="FZL779" s="269"/>
      <c r="FZM779" s="269"/>
      <c r="FZN779" s="269"/>
      <c r="FZO779" s="269"/>
      <c r="FZP779" s="269"/>
      <c r="FZQ779" s="269"/>
      <c r="FZR779" s="269"/>
      <c r="FZS779" s="269"/>
      <c r="FZT779" s="269"/>
      <c r="FZU779" s="269"/>
      <c r="FZV779" s="269"/>
      <c r="FZW779" s="269"/>
      <c r="FZX779" s="269"/>
      <c r="FZY779" s="269"/>
      <c r="FZZ779" s="269"/>
      <c r="GAA779" s="269"/>
      <c r="GAB779" s="269"/>
      <c r="GAC779" s="269"/>
      <c r="GAD779" s="269"/>
      <c r="GAE779" s="269"/>
      <c r="GAF779" s="269"/>
      <c r="GAG779" s="269"/>
      <c r="GAH779" s="269"/>
      <c r="GAI779" s="269"/>
      <c r="GAJ779" s="269"/>
      <c r="GAK779" s="269"/>
      <c r="GAL779" s="269"/>
      <c r="GAM779" s="269"/>
      <c r="GAN779" s="269"/>
      <c r="GAO779" s="269"/>
      <c r="GAP779" s="269"/>
      <c r="GAQ779" s="269"/>
      <c r="GAR779" s="269"/>
      <c r="GAS779" s="269"/>
      <c r="GAT779" s="269"/>
      <c r="GAU779" s="269"/>
      <c r="GAV779" s="269"/>
      <c r="GAW779" s="269"/>
      <c r="GAX779" s="269"/>
      <c r="GAY779" s="269"/>
      <c r="GAZ779" s="269"/>
      <c r="GBA779" s="269"/>
      <c r="GBB779" s="269"/>
      <c r="GBC779" s="269"/>
      <c r="GBD779" s="269"/>
      <c r="GBE779" s="269"/>
      <c r="GBF779" s="269"/>
      <c r="GBG779" s="269"/>
      <c r="GBH779" s="269"/>
      <c r="GBI779" s="269"/>
      <c r="GBJ779" s="269"/>
      <c r="GBK779" s="269"/>
      <c r="GBL779" s="269"/>
      <c r="GBM779" s="269"/>
      <c r="GBN779" s="269"/>
      <c r="GBO779" s="269"/>
      <c r="GBP779" s="269"/>
      <c r="GBQ779" s="269"/>
      <c r="GBR779" s="269"/>
      <c r="GBS779" s="269"/>
      <c r="GBT779" s="269"/>
      <c r="GBU779" s="269"/>
      <c r="GBV779" s="269"/>
      <c r="GBW779" s="269"/>
      <c r="GBX779" s="269"/>
      <c r="GBY779" s="269"/>
      <c r="GBZ779" s="269"/>
      <c r="GCA779" s="269"/>
      <c r="GCB779" s="269"/>
      <c r="GCC779" s="269"/>
      <c r="GCD779" s="269"/>
      <c r="GCE779" s="269"/>
      <c r="GCF779" s="269"/>
      <c r="GCG779" s="269"/>
      <c r="GCH779" s="269"/>
      <c r="GCI779" s="269"/>
      <c r="GCJ779" s="269"/>
      <c r="GCK779" s="269"/>
      <c r="GCL779" s="269"/>
      <c r="GCM779" s="269"/>
      <c r="GCN779" s="269"/>
      <c r="GCO779" s="269"/>
      <c r="GCP779" s="269"/>
      <c r="GCQ779" s="269"/>
      <c r="GCR779" s="269"/>
      <c r="GCS779" s="269"/>
      <c r="GCT779" s="269"/>
      <c r="GCU779" s="269"/>
      <c r="GCV779" s="269"/>
      <c r="GCW779" s="269"/>
      <c r="GCX779" s="269"/>
      <c r="GCY779" s="269"/>
      <c r="GCZ779" s="269"/>
      <c r="GDA779" s="269"/>
      <c r="GDB779" s="269"/>
      <c r="GDC779" s="269"/>
      <c r="GDD779" s="269"/>
      <c r="GDE779" s="269"/>
      <c r="GDF779" s="269"/>
      <c r="GDG779" s="269"/>
      <c r="GDH779" s="269"/>
      <c r="GDI779" s="269"/>
      <c r="GDJ779" s="269"/>
      <c r="GDK779" s="269"/>
      <c r="GDL779" s="269"/>
      <c r="GDM779" s="269"/>
      <c r="GDN779" s="269"/>
      <c r="GDO779" s="269"/>
      <c r="GDP779" s="269"/>
      <c r="GDQ779" s="269"/>
      <c r="GDR779" s="269"/>
      <c r="GDS779" s="269"/>
      <c r="GDT779" s="269"/>
      <c r="GDU779" s="269"/>
      <c r="GDV779" s="269"/>
      <c r="GDW779" s="269"/>
      <c r="GDX779" s="269"/>
      <c r="GDY779" s="269"/>
      <c r="GDZ779" s="269"/>
      <c r="GEA779" s="269"/>
      <c r="GEB779" s="269"/>
      <c r="GEC779" s="269"/>
      <c r="GED779" s="269"/>
      <c r="GEE779" s="269"/>
      <c r="GEF779" s="269"/>
      <c r="GEG779" s="269"/>
      <c r="GEH779" s="269"/>
      <c r="GEI779" s="269"/>
      <c r="GEJ779" s="269"/>
      <c r="GEK779" s="269"/>
      <c r="GEL779" s="269"/>
      <c r="GEM779" s="269"/>
      <c r="GEN779" s="269"/>
      <c r="GEO779" s="269"/>
      <c r="GEP779" s="269"/>
      <c r="GEQ779" s="269"/>
      <c r="GER779" s="269"/>
      <c r="GES779" s="269"/>
      <c r="GET779" s="269"/>
      <c r="GEU779" s="269"/>
      <c r="GEV779" s="269"/>
      <c r="GEW779" s="269"/>
      <c r="GEX779" s="269"/>
      <c r="GEY779" s="269"/>
      <c r="GEZ779" s="269"/>
      <c r="GFA779" s="269"/>
      <c r="GFB779" s="269"/>
      <c r="GFC779" s="269"/>
      <c r="GFD779" s="269"/>
      <c r="GFE779" s="269"/>
      <c r="GFF779" s="269"/>
      <c r="GFG779" s="269"/>
      <c r="GFH779" s="269"/>
      <c r="GFI779" s="269"/>
      <c r="GFJ779" s="269"/>
      <c r="GFK779" s="269"/>
      <c r="GFL779" s="269"/>
      <c r="GFM779" s="269"/>
      <c r="GFN779" s="269"/>
      <c r="GFO779" s="269"/>
      <c r="GFP779" s="269"/>
      <c r="GFQ779" s="269"/>
      <c r="GFR779" s="269"/>
      <c r="GFS779" s="269"/>
      <c r="GFT779" s="269"/>
      <c r="GFU779" s="269"/>
      <c r="GFV779" s="269"/>
      <c r="GFW779" s="269"/>
      <c r="GFX779" s="269"/>
      <c r="GFY779" s="269"/>
      <c r="GFZ779" s="269"/>
      <c r="GGA779" s="269"/>
      <c r="GGB779" s="269"/>
      <c r="GGC779" s="269"/>
      <c r="GGD779" s="269"/>
      <c r="GGE779" s="269"/>
      <c r="GGF779" s="269"/>
      <c r="GGG779" s="269"/>
      <c r="GGH779" s="269"/>
      <c r="GGI779" s="269"/>
      <c r="GGJ779" s="269"/>
      <c r="GGK779" s="269"/>
      <c r="GGL779" s="269"/>
      <c r="GGM779" s="269"/>
      <c r="GGN779" s="269"/>
      <c r="GGO779" s="269"/>
      <c r="GGP779" s="269"/>
      <c r="GGQ779" s="269"/>
      <c r="GGR779" s="269"/>
      <c r="GGS779" s="269"/>
      <c r="GGT779" s="269"/>
      <c r="GGU779" s="269"/>
      <c r="GGV779" s="269"/>
      <c r="GGW779" s="269"/>
      <c r="GGX779" s="269"/>
      <c r="GGY779" s="269"/>
      <c r="GGZ779" s="269"/>
      <c r="GHA779" s="269"/>
      <c r="GHB779" s="269"/>
      <c r="GHC779" s="269"/>
      <c r="GHD779" s="269"/>
      <c r="GHE779" s="269"/>
      <c r="GHF779" s="269"/>
      <c r="GHG779" s="269"/>
      <c r="GHH779" s="269"/>
      <c r="GHI779" s="269"/>
      <c r="GHJ779" s="269"/>
      <c r="GHK779" s="269"/>
      <c r="GHL779" s="269"/>
      <c r="GHM779" s="269"/>
      <c r="GHN779" s="269"/>
      <c r="GHO779" s="269"/>
      <c r="GHP779" s="269"/>
      <c r="GHQ779" s="269"/>
      <c r="GHR779" s="269"/>
      <c r="GHS779" s="269"/>
      <c r="GHT779" s="269"/>
      <c r="GHU779" s="269"/>
      <c r="GHV779" s="269"/>
      <c r="GHW779" s="269"/>
      <c r="GHX779" s="269"/>
      <c r="GHY779" s="269"/>
      <c r="GHZ779" s="269"/>
      <c r="GIA779" s="269"/>
      <c r="GIB779" s="269"/>
      <c r="GIC779" s="269"/>
      <c r="GID779" s="269"/>
      <c r="GIE779" s="269"/>
      <c r="GIF779" s="269"/>
      <c r="GIG779" s="269"/>
      <c r="GIH779" s="269"/>
      <c r="GII779" s="269"/>
      <c r="GIJ779" s="269"/>
      <c r="GIK779" s="269"/>
      <c r="GIL779" s="269"/>
      <c r="GIM779" s="269"/>
      <c r="GIN779" s="269"/>
      <c r="GIO779" s="269"/>
      <c r="GIP779" s="269"/>
      <c r="GIQ779" s="269"/>
      <c r="GIR779" s="269"/>
      <c r="GIS779" s="269"/>
      <c r="GIT779" s="269"/>
      <c r="GIU779" s="269"/>
      <c r="GIV779" s="269"/>
      <c r="GIW779" s="269"/>
      <c r="GIX779" s="269"/>
      <c r="GIY779" s="269"/>
      <c r="GIZ779" s="269"/>
      <c r="GJA779" s="269"/>
      <c r="GJB779" s="269"/>
      <c r="GJC779" s="269"/>
      <c r="GJD779" s="269"/>
      <c r="GJE779" s="269"/>
      <c r="GJF779" s="269"/>
      <c r="GJG779" s="269"/>
      <c r="GJH779" s="269"/>
      <c r="GJI779" s="269"/>
      <c r="GJJ779" s="269"/>
      <c r="GJK779" s="269"/>
      <c r="GJL779" s="269"/>
      <c r="GJM779" s="269"/>
      <c r="GJN779" s="269"/>
      <c r="GJO779" s="269"/>
      <c r="GJP779" s="269"/>
      <c r="GJQ779" s="269"/>
      <c r="GJR779" s="269"/>
      <c r="GJS779" s="269"/>
      <c r="GJT779" s="269"/>
      <c r="GJU779" s="269"/>
      <c r="GJV779" s="269"/>
      <c r="GJW779" s="269"/>
      <c r="GJX779" s="269"/>
      <c r="GJY779" s="269"/>
      <c r="GJZ779" s="269"/>
      <c r="GKA779" s="269"/>
      <c r="GKB779" s="269"/>
      <c r="GKC779" s="269"/>
      <c r="GKD779" s="269"/>
      <c r="GKE779" s="269"/>
      <c r="GKF779" s="269"/>
      <c r="GKG779" s="269"/>
      <c r="GKH779" s="269"/>
      <c r="GKI779" s="269"/>
      <c r="GKJ779" s="269"/>
      <c r="GKK779" s="269"/>
      <c r="GKL779" s="269"/>
      <c r="GKM779" s="269"/>
      <c r="GKN779" s="269"/>
      <c r="GKO779" s="269"/>
      <c r="GKP779" s="269"/>
      <c r="GKQ779" s="269"/>
      <c r="GKR779" s="269"/>
      <c r="GKS779" s="269"/>
      <c r="GKT779" s="269"/>
      <c r="GKU779" s="269"/>
      <c r="GKV779" s="269"/>
      <c r="GKW779" s="269"/>
      <c r="GKX779" s="269"/>
      <c r="GKY779" s="269"/>
      <c r="GKZ779" s="269"/>
      <c r="GLA779" s="269"/>
      <c r="GLB779" s="269"/>
      <c r="GLC779" s="269"/>
      <c r="GLD779" s="269"/>
      <c r="GLE779" s="269"/>
      <c r="GLF779" s="269"/>
      <c r="GLG779" s="269"/>
      <c r="GLH779" s="269"/>
      <c r="GLI779" s="269"/>
      <c r="GLJ779" s="269"/>
      <c r="GLK779" s="269"/>
      <c r="GLL779" s="269"/>
      <c r="GLM779" s="269"/>
      <c r="GLN779" s="269"/>
      <c r="GLO779" s="269"/>
      <c r="GLP779" s="269"/>
      <c r="GLQ779" s="269"/>
      <c r="GLR779" s="269"/>
      <c r="GLS779" s="269"/>
      <c r="GLT779" s="269"/>
      <c r="GLU779" s="269"/>
      <c r="GLV779" s="269"/>
      <c r="GLW779" s="269"/>
      <c r="GLX779" s="269"/>
      <c r="GLY779" s="269"/>
      <c r="GLZ779" s="269"/>
      <c r="GMA779" s="269"/>
      <c r="GMB779" s="269"/>
      <c r="GMC779" s="269"/>
      <c r="GMD779" s="269"/>
      <c r="GME779" s="269"/>
      <c r="GMF779" s="269"/>
      <c r="GMG779" s="269"/>
      <c r="GMH779" s="269"/>
      <c r="GMI779" s="269"/>
      <c r="GMJ779" s="269"/>
      <c r="GMK779" s="269"/>
      <c r="GML779" s="269"/>
      <c r="GMM779" s="269"/>
      <c r="GMN779" s="269"/>
      <c r="GMO779" s="269"/>
      <c r="GMP779" s="269"/>
      <c r="GMQ779" s="269"/>
      <c r="GMR779" s="269"/>
      <c r="GMS779" s="269"/>
      <c r="GMT779" s="269"/>
      <c r="GMU779" s="269"/>
      <c r="GMV779" s="269"/>
      <c r="GMW779" s="269"/>
      <c r="GMX779" s="269"/>
      <c r="GMY779" s="269"/>
      <c r="GMZ779" s="269"/>
      <c r="GNA779" s="269"/>
      <c r="GNB779" s="269"/>
      <c r="GNC779" s="269"/>
      <c r="GND779" s="269"/>
      <c r="GNE779" s="269"/>
      <c r="GNF779" s="269"/>
      <c r="GNG779" s="269"/>
      <c r="GNH779" s="269"/>
      <c r="GNI779" s="269"/>
      <c r="GNJ779" s="269"/>
      <c r="GNK779" s="269"/>
      <c r="GNL779" s="269"/>
      <c r="GNM779" s="269"/>
      <c r="GNN779" s="269"/>
      <c r="GNO779" s="269"/>
      <c r="GNP779" s="269"/>
      <c r="GNQ779" s="269"/>
      <c r="GNR779" s="269"/>
      <c r="GNS779" s="269"/>
      <c r="GNT779" s="269"/>
      <c r="GNU779" s="269"/>
      <c r="GNV779" s="269"/>
      <c r="GNW779" s="269"/>
      <c r="GNX779" s="269"/>
      <c r="GNY779" s="269"/>
      <c r="GNZ779" s="269"/>
      <c r="GOA779" s="269"/>
      <c r="GOB779" s="269"/>
      <c r="GOC779" s="269"/>
      <c r="GOD779" s="269"/>
      <c r="GOE779" s="269"/>
      <c r="GOF779" s="269"/>
      <c r="GOG779" s="269"/>
      <c r="GOH779" s="269"/>
      <c r="GOI779" s="269"/>
      <c r="GOJ779" s="269"/>
      <c r="GOK779" s="269"/>
      <c r="GOL779" s="269"/>
      <c r="GOM779" s="269"/>
      <c r="GON779" s="269"/>
      <c r="GOO779" s="269"/>
      <c r="GOP779" s="269"/>
      <c r="GOQ779" s="269"/>
      <c r="GOR779" s="269"/>
      <c r="GOS779" s="269"/>
      <c r="GOT779" s="269"/>
      <c r="GOU779" s="269"/>
      <c r="GOV779" s="269"/>
      <c r="GOW779" s="269"/>
      <c r="GOX779" s="269"/>
      <c r="GOY779" s="269"/>
      <c r="GOZ779" s="269"/>
      <c r="GPA779" s="269"/>
      <c r="GPB779" s="269"/>
      <c r="GPC779" s="269"/>
      <c r="GPD779" s="269"/>
      <c r="GPE779" s="269"/>
      <c r="GPF779" s="269"/>
      <c r="GPG779" s="269"/>
      <c r="GPH779" s="269"/>
      <c r="GPI779" s="269"/>
      <c r="GPJ779" s="269"/>
      <c r="GPK779" s="269"/>
      <c r="GPL779" s="269"/>
      <c r="GPM779" s="269"/>
      <c r="GPN779" s="269"/>
      <c r="GPO779" s="269"/>
      <c r="GPP779" s="269"/>
      <c r="GPQ779" s="269"/>
      <c r="GPR779" s="269"/>
      <c r="GPS779" s="269"/>
      <c r="GPT779" s="269"/>
      <c r="GPU779" s="269"/>
      <c r="GPV779" s="269"/>
      <c r="GPW779" s="269"/>
      <c r="GPX779" s="269"/>
      <c r="GPY779" s="269"/>
      <c r="GPZ779" s="269"/>
      <c r="GQA779" s="269"/>
      <c r="GQB779" s="269"/>
      <c r="GQC779" s="269"/>
      <c r="GQD779" s="269"/>
      <c r="GQE779" s="269"/>
      <c r="GQF779" s="269"/>
      <c r="GQG779" s="269"/>
      <c r="GQH779" s="269"/>
      <c r="GQI779" s="269"/>
      <c r="GQJ779" s="269"/>
      <c r="GQK779" s="269"/>
      <c r="GQL779" s="269"/>
      <c r="GQM779" s="269"/>
      <c r="GQN779" s="269"/>
      <c r="GQO779" s="269"/>
      <c r="GQP779" s="269"/>
      <c r="GQQ779" s="269"/>
      <c r="GQR779" s="269"/>
      <c r="GQS779" s="269"/>
      <c r="GQT779" s="269"/>
      <c r="GQU779" s="269"/>
      <c r="GQV779" s="269"/>
      <c r="GQW779" s="269"/>
      <c r="GQX779" s="269"/>
      <c r="GQY779" s="269"/>
      <c r="GQZ779" s="269"/>
      <c r="GRA779" s="269"/>
      <c r="GRB779" s="269"/>
      <c r="GRC779" s="269"/>
      <c r="GRD779" s="269"/>
      <c r="GRE779" s="269"/>
      <c r="GRF779" s="269"/>
      <c r="GRG779" s="269"/>
      <c r="GRH779" s="269"/>
      <c r="GRI779" s="269"/>
      <c r="GRJ779" s="269"/>
      <c r="GRK779" s="269"/>
      <c r="GRL779" s="269"/>
      <c r="GRM779" s="269"/>
      <c r="GRN779" s="269"/>
      <c r="GRO779" s="269"/>
      <c r="GRP779" s="269"/>
      <c r="GRQ779" s="269"/>
      <c r="GRR779" s="269"/>
      <c r="GRS779" s="269"/>
      <c r="GRT779" s="269"/>
      <c r="GRU779" s="269"/>
      <c r="GRV779" s="269"/>
      <c r="GRW779" s="269"/>
      <c r="GRX779" s="269"/>
      <c r="GRY779" s="269"/>
      <c r="GRZ779" s="269"/>
      <c r="GSA779" s="269"/>
      <c r="GSB779" s="269"/>
      <c r="GSC779" s="269"/>
      <c r="GSD779" s="269"/>
      <c r="GSE779" s="269"/>
      <c r="GSF779" s="269"/>
      <c r="GSG779" s="269"/>
      <c r="GSH779" s="269"/>
      <c r="GSI779" s="269"/>
      <c r="GSJ779" s="269"/>
      <c r="GSK779" s="269"/>
      <c r="GSL779" s="269"/>
      <c r="GSM779" s="269"/>
      <c r="GSN779" s="269"/>
      <c r="GSO779" s="269"/>
      <c r="GSP779" s="269"/>
      <c r="GSQ779" s="269"/>
      <c r="GSR779" s="269"/>
      <c r="GSS779" s="269"/>
      <c r="GST779" s="269"/>
      <c r="GSU779" s="269"/>
      <c r="GSV779" s="269"/>
      <c r="GSW779" s="269"/>
      <c r="GSX779" s="269"/>
      <c r="GSY779" s="269"/>
      <c r="GSZ779" s="269"/>
      <c r="GTA779" s="269"/>
      <c r="GTB779" s="269"/>
      <c r="GTC779" s="269"/>
      <c r="GTD779" s="269"/>
      <c r="GTE779" s="269"/>
      <c r="GTF779" s="269"/>
      <c r="GTG779" s="269"/>
      <c r="GTH779" s="269"/>
      <c r="GTI779" s="269"/>
      <c r="GTJ779" s="269"/>
      <c r="GTK779" s="269"/>
      <c r="GTL779" s="269"/>
      <c r="GTM779" s="269"/>
      <c r="GTN779" s="269"/>
      <c r="GTO779" s="269"/>
      <c r="GTP779" s="269"/>
      <c r="GTQ779" s="269"/>
      <c r="GTR779" s="269"/>
      <c r="GTS779" s="269"/>
      <c r="GTT779" s="269"/>
      <c r="GTU779" s="269"/>
      <c r="GTV779" s="269"/>
      <c r="GTW779" s="269"/>
      <c r="GTX779" s="269"/>
      <c r="GTY779" s="269"/>
      <c r="GTZ779" s="269"/>
      <c r="GUA779" s="269"/>
      <c r="GUB779" s="269"/>
      <c r="GUC779" s="269"/>
      <c r="GUD779" s="269"/>
      <c r="GUE779" s="269"/>
      <c r="GUF779" s="269"/>
      <c r="GUG779" s="269"/>
      <c r="GUH779" s="269"/>
      <c r="GUI779" s="269"/>
      <c r="GUJ779" s="269"/>
      <c r="GUK779" s="269"/>
      <c r="GUL779" s="269"/>
      <c r="GUM779" s="269"/>
      <c r="GUN779" s="269"/>
      <c r="GUO779" s="269"/>
      <c r="GUP779" s="269"/>
      <c r="GUQ779" s="269"/>
      <c r="GUR779" s="269"/>
      <c r="GUS779" s="269"/>
      <c r="GUT779" s="269"/>
      <c r="GUU779" s="269"/>
      <c r="GUV779" s="269"/>
      <c r="GUW779" s="269"/>
      <c r="GUX779" s="269"/>
      <c r="GUY779" s="269"/>
      <c r="GUZ779" s="269"/>
      <c r="GVA779" s="269"/>
      <c r="GVB779" s="269"/>
      <c r="GVC779" s="269"/>
      <c r="GVD779" s="269"/>
      <c r="GVE779" s="269"/>
      <c r="GVF779" s="269"/>
      <c r="GVG779" s="269"/>
      <c r="GVH779" s="269"/>
      <c r="GVI779" s="269"/>
      <c r="GVJ779" s="269"/>
      <c r="GVK779" s="269"/>
      <c r="GVL779" s="269"/>
      <c r="GVM779" s="269"/>
      <c r="GVN779" s="269"/>
      <c r="GVO779" s="269"/>
      <c r="GVP779" s="269"/>
      <c r="GVQ779" s="269"/>
      <c r="GVR779" s="269"/>
      <c r="GVS779" s="269"/>
      <c r="GVT779" s="269"/>
      <c r="GVU779" s="269"/>
      <c r="GVV779" s="269"/>
      <c r="GVW779" s="269"/>
      <c r="GVX779" s="269"/>
      <c r="GVY779" s="269"/>
      <c r="GVZ779" s="269"/>
      <c r="GWA779" s="269"/>
      <c r="GWB779" s="269"/>
      <c r="GWC779" s="269"/>
      <c r="GWD779" s="269"/>
      <c r="GWE779" s="269"/>
      <c r="GWF779" s="269"/>
      <c r="GWG779" s="269"/>
      <c r="GWH779" s="269"/>
      <c r="GWI779" s="269"/>
      <c r="GWJ779" s="269"/>
      <c r="GWK779" s="269"/>
      <c r="GWL779" s="269"/>
      <c r="GWM779" s="269"/>
      <c r="GWN779" s="269"/>
      <c r="GWO779" s="269"/>
      <c r="GWP779" s="269"/>
      <c r="GWQ779" s="269"/>
      <c r="GWR779" s="269"/>
      <c r="GWS779" s="269"/>
      <c r="GWT779" s="269"/>
      <c r="GWU779" s="269"/>
      <c r="GWV779" s="269"/>
      <c r="GWW779" s="269"/>
      <c r="GWX779" s="269"/>
      <c r="GWY779" s="269"/>
      <c r="GWZ779" s="269"/>
      <c r="GXA779" s="269"/>
      <c r="GXB779" s="269"/>
      <c r="GXC779" s="269"/>
      <c r="GXD779" s="269"/>
      <c r="GXE779" s="269"/>
      <c r="GXF779" s="269"/>
      <c r="GXG779" s="269"/>
      <c r="GXH779" s="269"/>
      <c r="GXI779" s="269"/>
      <c r="GXJ779" s="269"/>
      <c r="GXK779" s="269"/>
      <c r="GXL779" s="269"/>
      <c r="GXM779" s="269"/>
      <c r="GXN779" s="269"/>
      <c r="GXO779" s="269"/>
      <c r="GXP779" s="269"/>
      <c r="GXQ779" s="269"/>
      <c r="GXR779" s="269"/>
      <c r="GXS779" s="269"/>
      <c r="GXT779" s="269"/>
      <c r="GXU779" s="269"/>
      <c r="GXV779" s="269"/>
      <c r="GXW779" s="269"/>
      <c r="GXX779" s="269"/>
      <c r="GXY779" s="269"/>
      <c r="GXZ779" s="269"/>
      <c r="GYA779" s="269"/>
      <c r="GYB779" s="269"/>
      <c r="GYC779" s="269"/>
      <c r="GYD779" s="269"/>
      <c r="GYE779" s="269"/>
      <c r="GYF779" s="269"/>
      <c r="GYG779" s="269"/>
      <c r="GYH779" s="269"/>
      <c r="GYI779" s="269"/>
      <c r="GYJ779" s="269"/>
      <c r="GYK779" s="269"/>
      <c r="GYL779" s="269"/>
      <c r="GYM779" s="269"/>
      <c r="GYN779" s="269"/>
      <c r="GYO779" s="269"/>
      <c r="GYP779" s="269"/>
      <c r="GYQ779" s="269"/>
      <c r="GYR779" s="269"/>
      <c r="GYS779" s="269"/>
      <c r="GYT779" s="269"/>
      <c r="GYU779" s="269"/>
      <c r="GYV779" s="269"/>
      <c r="GYW779" s="269"/>
      <c r="GYX779" s="269"/>
      <c r="GYY779" s="269"/>
      <c r="GYZ779" s="269"/>
      <c r="GZA779" s="269"/>
      <c r="GZB779" s="269"/>
      <c r="GZC779" s="269"/>
      <c r="GZD779" s="269"/>
      <c r="GZE779" s="269"/>
      <c r="GZF779" s="269"/>
      <c r="GZG779" s="269"/>
      <c r="GZH779" s="269"/>
      <c r="GZI779" s="269"/>
      <c r="GZJ779" s="269"/>
      <c r="GZK779" s="269"/>
      <c r="GZL779" s="269"/>
      <c r="GZM779" s="269"/>
      <c r="GZN779" s="269"/>
      <c r="GZO779" s="269"/>
      <c r="GZP779" s="269"/>
      <c r="GZQ779" s="269"/>
      <c r="GZR779" s="269"/>
      <c r="GZS779" s="269"/>
      <c r="GZT779" s="269"/>
      <c r="GZU779" s="269"/>
      <c r="GZV779" s="269"/>
      <c r="GZW779" s="269"/>
      <c r="GZX779" s="269"/>
      <c r="GZY779" s="269"/>
      <c r="GZZ779" s="269"/>
      <c r="HAA779" s="269"/>
      <c r="HAB779" s="269"/>
      <c r="HAC779" s="269"/>
      <c r="HAD779" s="269"/>
      <c r="HAE779" s="269"/>
      <c r="HAF779" s="269"/>
      <c r="HAG779" s="269"/>
      <c r="HAH779" s="269"/>
      <c r="HAI779" s="269"/>
      <c r="HAJ779" s="269"/>
      <c r="HAK779" s="269"/>
      <c r="HAL779" s="269"/>
      <c r="HAM779" s="269"/>
      <c r="HAN779" s="269"/>
      <c r="HAO779" s="269"/>
      <c r="HAP779" s="269"/>
      <c r="HAQ779" s="269"/>
      <c r="HAR779" s="269"/>
      <c r="HAS779" s="269"/>
      <c r="HAT779" s="269"/>
      <c r="HAU779" s="269"/>
      <c r="HAV779" s="269"/>
      <c r="HAW779" s="269"/>
      <c r="HAX779" s="269"/>
      <c r="HAY779" s="269"/>
      <c r="HAZ779" s="269"/>
      <c r="HBA779" s="269"/>
      <c r="HBB779" s="269"/>
      <c r="HBC779" s="269"/>
      <c r="HBD779" s="269"/>
      <c r="HBE779" s="269"/>
      <c r="HBF779" s="269"/>
      <c r="HBG779" s="269"/>
      <c r="HBH779" s="269"/>
      <c r="HBI779" s="269"/>
      <c r="HBJ779" s="269"/>
      <c r="HBK779" s="269"/>
      <c r="HBL779" s="269"/>
      <c r="HBM779" s="269"/>
      <c r="HBN779" s="269"/>
      <c r="HBO779" s="269"/>
      <c r="HBP779" s="269"/>
      <c r="HBQ779" s="269"/>
      <c r="HBR779" s="269"/>
      <c r="HBS779" s="269"/>
      <c r="HBT779" s="269"/>
      <c r="HBU779" s="269"/>
      <c r="HBV779" s="269"/>
      <c r="HBW779" s="269"/>
      <c r="HBX779" s="269"/>
      <c r="HBY779" s="269"/>
      <c r="HBZ779" s="269"/>
      <c r="HCA779" s="269"/>
      <c r="HCB779" s="269"/>
      <c r="HCC779" s="269"/>
      <c r="HCD779" s="269"/>
      <c r="HCE779" s="269"/>
      <c r="HCF779" s="269"/>
      <c r="HCG779" s="269"/>
      <c r="HCH779" s="269"/>
      <c r="HCI779" s="269"/>
      <c r="HCJ779" s="269"/>
      <c r="HCK779" s="269"/>
      <c r="HCL779" s="269"/>
      <c r="HCM779" s="269"/>
      <c r="HCN779" s="269"/>
      <c r="HCO779" s="269"/>
      <c r="HCP779" s="269"/>
      <c r="HCQ779" s="269"/>
      <c r="HCR779" s="269"/>
      <c r="HCS779" s="269"/>
      <c r="HCT779" s="269"/>
      <c r="HCU779" s="269"/>
      <c r="HCV779" s="269"/>
      <c r="HCW779" s="269"/>
      <c r="HCX779" s="269"/>
      <c r="HCY779" s="269"/>
      <c r="HCZ779" s="269"/>
      <c r="HDA779" s="269"/>
      <c r="HDB779" s="269"/>
      <c r="HDC779" s="269"/>
      <c r="HDD779" s="269"/>
      <c r="HDE779" s="269"/>
      <c r="HDF779" s="269"/>
      <c r="HDG779" s="269"/>
      <c r="HDH779" s="269"/>
      <c r="HDI779" s="269"/>
      <c r="HDJ779" s="269"/>
      <c r="HDK779" s="269"/>
      <c r="HDL779" s="269"/>
      <c r="HDM779" s="269"/>
      <c r="HDN779" s="269"/>
      <c r="HDO779" s="269"/>
      <c r="HDP779" s="269"/>
      <c r="HDQ779" s="269"/>
      <c r="HDR779" s="269"/>
      <c r="HDS779" s="269"/>
      <c r="HDT779" s="269"/>
      <c r="HDU779" s="269"/>
      <c r="HDV779" s="269"/>
      <c r="HDW779" s="269"/>
      <c r="HDX779" s="269"/>
      <c r="HDY779" s="269"/>
      <c r="HDZ779" s="269"/>
      <c r="HEA779" s="269"/>
      <c r="HEB779" s="269"/>
      <c r="HEC779" s="269"/>
      <c r="HED779" s="269"/>
      <c r="HEE779" s="269"/>
      <c r="HEF779" s="269"/>
      <c r="HEG779" s="269"/>
      <c r="HEH779" s="269"/>
      <c r="HEI779" s="269"/>
      <c r="HEJ779" s="269"/>
      <c r="HEK779" s="269"/>
      <c r="HEL779" s="269"/>
      <c r="HEM779" s="269"/>
      <c r="HEN779" s="269"/>
      <c r="HEO779" s="269"/>
      <c r="HEP779" s="269"/>
      <c r="HEQ779" s="269"/>
      <c r="HER779" s="269"/>
      <c r="HES779" s="269"/>
      <c r="HET779" s="269"/>
      <c r="HEU779" s="269"/>
      <c r="HEV779" s="269"/>
      <c r="HEW779" s="269"/>
      <c r="HEX779" s="269"/>
      <c r="HEY779" s="269"/>
      <c r="HEZ779" s="269"/>
      <c r="HFA779" s="269"/>
      <c r="HFB779" s="269"/>
      <c r="HFC779" s="269"/>
      <c r="HFD779" s="269"/>
      <c r="HFE779" s="269"/>
      <c r="HFF779" s="269"/>
      <c r="HFG779" s="269"/>
      <c r="HFH779" s="269"/>
      <c r="HFI779" s="269"/>
      <c r="HFJ779" s="269"/>
      <c r="HFK779" s="269"/>
      <c r="HFL779" s="269"/>
      <c r="HFM779" s="269"/>
      <c r="HFN779" s="269"/>
      <c r="HFO779" s="269"/>
      <c r="HFP779" s="269"/>
      <c r="HFQ779" s="269"/>
      <c r="HFR779" s="269"/>
      <c r="HFS779" s="269"/>
      <c r="HFT779" s="269"/>
      <c r="HFU779" s="269"/>
      <c r="HFV779" s="269"/>
      <c r="HFW779" s="269"/>
      <c r="HFX779" s="269"/>
      <c r="HFY779" s="269"/>
      <c r="HFZ779" s="269"/>
      <c r="HGA779" s="269"/>
      <c r="HGB779" s="269"/>
      <c r="HGC779" s="269"/>
      <c r="HGD779" s="269"/>
      <c r="HGE779" s="269"/>
      <c r="HGF779" s="269"/>
      <c r="HGG779" s="269"/>
      <c r="HGH779" s="269"/>
      <c r="HGI779" s="269"/>
      <c r="HGJ779" s="269"/>
      <c r="HGK779" s="269"/>
      <c r="HGL779" s="269"/>
      <c r="HGM779" s="269"/>
      <c r="HGN779" s="269"/>
      <c r="HGO779" s="269"/>
      <c r="HGP779" s="269"/>
      <c r="HGQ779" s="269"/>
      <c r="HGR779" s="269"/>
      <c r="HGS779" s="269"/>
      <c r="HGT779" s="269"/>
      <c r="HGU779" s="269"/>
      <c r="HGV779" s="269"/>
      <c r="HGW779" s="269"/>
      <c r="HGX779" s="269"/>
      <c r="HGY779" s="269"/>
      <c r="HGZ779" s="269"/>
      <c r="HHA779" s="269"/>
      <c r="HHB779" s="269"/>
      <c r="HHC779" s="269"/>
      <c r="HHD779" s="269"/>
      <c r="HHE779" s="269"/>
      <c r="HHF779" s="269"/>
      <c r="HHG779" s="269"/>
      <c r="HHH779" s="269"/>
      <c r="HHI779" s="269"/>
      <c r="HHJ779" s="269"/>
      <c r="HHK779" s="269"/>
      <c r="HHL779" s="269"/>
      <c r="HHM779" s="269"/>
      <c r="HHN779" s="269"/>
      <c r="HHO779" s="269"/>
      <c r="HHP779" s="269"/>
      <c r="HHQ779" s="269"/>
      <c r="HHR779" s="269"/>
      <c r="HHS779" s="269"/>
      <c r="HHT779" s="269"/>
      <c r="HHU779" s="269"/>
      <c r="HHV779" s="269"/>
      <c r="HHW779" s="269"/>
      <c r="HHX779" s="269"/>
      <c r="HHY779" s="269"/>
      <c r="HHZ779" s="269"/>
      <c r="HIA779" s="269"/>
      <c r="HIB779" s="269"/>
      <c r="HIC779" s="269"/>
      <c r="HID779" s="269"/>
      <c r="HIE779" s="269"/>
      <c r="HIF779" s="269"/>
      <c r="HIG779" s="269"/>
      <c r="HIH779" s="269"/>
      <c r="HII779" s="269"/>
      <c r="HIJ779" s="269"/>
      <c r="HIK779" s="269"/>
      <c r="HIL779" s="269"/>
      <c r="HIM779" s="269"/>
      <c r="HIN779" s="269"/>
      <c r="HIO779" s="269"/>
      <c r="HIP779" s="269"/>
      <c r="HIQ779" s="269"/>
      <c r="HIR779" s="269"/>
      <c r="HIS779" s="269"/>
      <c r="HIT779" s="269"/>
      <c r="HIU779" s="269"/>
      <c r="HIV779" s="269"/>
      <c r="HIW779" s="269"/>
      <c r="HIX779" s="269"/>
      <c r="HIY779" s="269"/>
      <c r="HIZ779" s="269"/>
      <c r="HJA779" s="269"/>
      <c r="HJB779" s="269"/>
      <c r="HJC779" s="269"/>
      <c r="HJD779" s="269"/>
      <c r="HJE779" s="269"/>
      <c r="HJF779" s="269"/>
      <c r="HJG779" s="269"/>
      <c r="HJH779" s="269"/>
      <c r="HJI779" s="269"/>
      <c r="HJJ779" s="269"/>
      <c r="HJK779" s="269"/>
      <c r="HJL779" s="269"/>
      <c r="HJM779" s="269"/>
      <c r="HJN779" s="269"/>
      <c r="HJO779" s="269"/>
      <c r="HJP779" s="269"/>
      <c r="HJQ779" s="269"/>
      <c r="HJR779" s="269"/>
      <c r="HJS779" s="269"/>
      <c r="HJT779" s="269"/>
      <c r="HJU779" s="269"/>
      <c r="HJV779" s="269"/>
      <c r="HJW779" s="269"/>
      <c r="HJX779" s="269"/>
      <c r="HJY779" s="269"/>
      <c r="HJZ779" s="269"/>
      <c r="HKA779" s="269"/>
      <c r="HKB779" s="269"/>
      <c r="HKC779" s="269"/>
      <c r="HKD779" s="269"/>
      <c r="HKE779" s="269"/>
      <c r="HKF779" s="269"/>
      <c r="HKG779" s="269"/>
      <c r="HKH779" s="269"/>
      <c r="HKI779" s="269"/>
      <c r="HKJ779" s="269"/>
      <c r="HKK779" s="269"/>
      <c r="HKL779" s="269"/>
      <c r="HKM779" s="269"/>
      <c r="HKN779" s="269"/>
      <c r="HKO779" s="269"/>
      <c r="HKP779" s="269"/>
      <c r="HKQ779" s="269"/>
      <c r="HKR779" s="269"/>
      <c r="HKS779" s="269"/>
      <c r="HKT779" s="269"/>
      <c r="HKU779" s="269"/>
      <c r="HKV779" s="269"/>
      <c r="HKW779" s="269"/>
      <c r="HKX779" s="269"/>
      <c r="HKY779" s="269"/>
      <c r="HKZ779" s="269"/>
      <c r="HLA779" s="269"/>
      <c r="HLB779" s="269"/>
      <c r="HLC779" s="269"/>
      <c r="HLD779" s="269"/>
      <c r="HLE779" s="269"/>
      <c r="HLF779" s="269"/>
      <c r="HLG779" s="269"/>
      <c r="HLH779" s="269"/>
      <c r="HLI779" s="269"/>
      <c r="HLJ779" s="269"/>
      <c r="HLK779" s="269"/>
      <c r="HLL779" s="269"/>
      <c r="HLM779" s="269"/>
      <c r="HLN779" s="269"/>
      <c r="HLO779" s="269"/>
      <c r="HLP779" s="269"/>
      <c r="HLQ779" s="269"/>
      <c r="HLR779" s="269"/>
      <c r="HLS779" s="269"/>
      <c r="HLT779" s="269"/>
      <c r="HLU779" s="269"/>
      <c r="HLV779" s="269"/>
      <c r="HLW779" s="269"/>
      <c r="HLX779" s="269"/>
      <c r="HLY779" s="269"/>
      <c r="HLZ779" s="269"/>
      <c r="HMA779" s="269"/>
      <c r="HMB779" s="269"/>
      <c r="HMC779" s="269"/>
      <c r="HMD779" s="269"/>
      <c r="HME779" s="269"/>
      <c r="HMF779" s="269"/>
      <c r="HMG779" s="269"/>
      <c r="HMH779" s="269"/>
      <c r="HMI779" s="269"/>
      <c r="HMJ779" s="269"/>
      <c r="HMK779" s="269"/>
      <c r="HML779" s="269"/>
      <c r="HMM779" s="269"/>
      <c r="HMN779" s="269"/>
      <c r="HMO779" s="269"/>
      <c r="HMP779" s="269"/>
      <c r="HMQ779" s="269"/>
      <c r="HMR779" s="269"/>
      <c r="HMS779" s="269"/>
      <c r="HMT779" s="269"/>
      <c r="HMU779" s="269"/>
      <c r="HMV779" s="269"/>
      <c r="HMW779" s="269"/>
      <c r="HMX779" s="269"/>
      <c r="HMY779" s="269"/>
      <c r="HMZ779" s="269"/>
      <c r="HNA779" s="269"/>
      <c r="HNB779" s="269"/>
      <c r="HNC779" s="269"/>
      <c r="HND779" s="269"/>
      <c r="HNE779" s="269"/>
      <c r="HNF779" s="269"/>
      <c r="HNG779" s="269"/>
      <c r="HNH779" s="269"/>
      <c r="HNI779" s="269"/>
      <c r="HNJ779" s="269"/>
      <c r="HNK779" s="269"/>
      <c r="HNL779" s="269"/>
      <c r="HNM779" s="269"/>
      <c r="HNN779" s="269"/>
      <c r="HNO779" s="269"/>
      <c r="HNP779" s="269"/>
      <c r="HNQ779" s="269"/>
      <c r="HNR779" s="269"/>
      <c r="HNS779" s="269"/>
      <c r="HNT779" s="269"/>
      <c r="HNU779" s="269"/>
      <c r="HNV779" s="269"/>
      <c r="HNW779" s="269"/>
      <c r="HNX779" s="269"/>
      <c r="HNY779" s="269"/>
      <c r="HNZ779" s="269"/>
      <c r="HOA779" s="269"/>
      <c r="HOB779" s="269"/>
      <c r="HOC779" s="269"/>
      <c r="HOD779" s="269"/>
      <c r="HOE779" s="269"/>
      <c r="HOF779" s="269"/>
      <c r="HOG779" s="269"/>
      <c r="HOH779" s="269"/>
      <c r="HOI779" s="269"/>
      <c r="HOJ779" s="269"/>
      <c r="HOK779" s="269"/>
      <c r="HOL779" s="269"/>
      <c r="HOM779" s="269"/>
      <c r="HON779" s="269"/>
      <c r="HOO779" s="269"/>
      <c r="HOP779" s="269"/>
      <c r="HOQ779" s="269"/>
      <c r="HOR779" s="269"/>
      <c r="HOS779" s="269"/>
      <c r="HOT779" s="269"/>
      <c r="HOU779" s="269"/>
      <c r="HOV779" s="269"/>
      <c r="HOW779" s="269"/>
      <c r="HOX779" s="269"/>
      <c r="HOY779" s="269"/>
      <c r="HOZ779" s="269"/>
      <c r="HPA779" s="269"/>
      <c r="HPB779" s="269"/>
      <c r="HPC779" s="269"/>
      <c r="HPD779" s="269"/>
      <c r="HPE779" s="269"/>
      <c r="HPF779" s="269"/>
      <c r="HPG779" s="269"/>
      <c r="HPH779" s="269"/>
      <c r="HPI779" s="269"/>
      <c r="HPJ779" s="269"/>
      <c r="HPK779" s="269"/>
      <c r="HPL779" s="269"/>
      <c r="HPM779" s="269"/>
      <c r="HPN779" s="269"/>
      <c r="HPO779" s="269"/>
      <c r="HPP779" s="269"/>
      <c r="HPQ779" s="269"/>
      <c r="HPR779" s="269"/>
      <c r="HPS779" s="269"/>
      <c r="HPT779" s="269"/>
      <c r="HPU779" s="269"/>
      <c r="HPV779" s="269"/>
      <c r="HPW779" s="269"/>
      <c r="HPX779" s="269"/>
      <c r="HPY779" s="269"/>
      <c r="HPZ779" s="269"/>
      <c r="HQA779" s="269"/>
      <c r="HQB779" s="269"/>
      <c r="HQC779" s="269"/>
      <c r="HQD779" s="269"/>
      <c r="HQE779" s="269"/>
      <c r="HQF779" s="269"/>
      <c r="HQG779" s="269"/>
      <c r="HQH779" s="269"/>
      <c r="HQI779" s="269"/>
      <c r="HQJ779" s="269"/>
      <c r="HQK779" s="269"/>
      <c r="HQL779" s="269"/>
      <c r="HQM779" s="269"/>
      <c r="HQN779" s="269"/>
      <c r="HQO779" s="269"/>
      <c r="HQP779" s="269"/>
      <c r="HQQ779" s="269"/>
      <c r="HQR779" s="269"/>
      <c r="HQS779" s="269"/>
      <c r="HQT779" s="269"/>
      <c r="HQU779" s="269"/>
      <c r="HQV779" s="269"/>
      <c r="HQW779" s="269"/>
      <c r="HQX779" s="269"/>
      <c r="HQY779" s="269"/>
      <c r="HQZ779" s="269"/>
      <c r="HRA779" s="269"/>
      <c r="HRB779" s="269"/>
      <c r="HRC779" s="269"/>
      <c r="HRD779" s="269"/>
      <c r="HRE779" s="269"/>
      <c r="HRF779" s="269"/>
      <c r="HRG779" s="269"/>
      <c r="HRH779" s="269"/>
      <c r="HRI779" s="269"/>
      <c r="HRJ779" s="269"/>
      <c r="HRK779" s="269"/>
      <c r="HRL779" s="269"/>
      <c r="HRM779" s="269"/>
      <c r="HRN779" s="269"/>
      <c r="HRO779" s="269"/>
      <c r="HRP779" s="269"/>
      <c r="HRQ779" s="269"/>
      <c r="HRR779" s="269"/>
      <c r="HRS779" s="269"/>
      <c r="HRT779" s="269"/>
      <c r="HRU779" s="269"/>
      <c r="HRV779" s="269"/>
      <c r="HRW779" s="269"/>
      <c r="HRX779" s="269"/>
      <c r="HRY779" s="269"/>
      <c r="HRZ779" s="269"/>
      <c r="HSA779" s="269"/>
      <c r="HSB779" s="269"/>
      <c r="HSC779" s="269"/>
      <c r="HSD779" s="269"/>
      <c r="HSE779" s="269"/>
      <c r="HSF779" s="269"/>
      <c r="HSG779" s="269"/>
      <c r="HSH779" s="269"/>
      <c r="HSI779" s="269"/>
      <c r="HSJ779" s="269"/>
      <c r="HSK779" s="269"/>
      <c r="HSL779" s="269"/>
      <c r="HSM779" s="269"/>
      <c r="HSN779" s="269"/>
      <c r="HSO779" s="269"/>
      <c r="HSP779" s="269"/>
      <c r="HSQ779" s="269"/>
      <c r="HSR779" s="269"/>
      <c r="HSS779" s="269"/>
      <c r="HST779" s="269"/>
      <c r="HSU779" s="269"/>
      <c r="HSV779" s="269"/>
      <c r="HSW779" s="269"/>
      <c r="HSX779" s="269"/>
      <c r="HSY779" s="269"/>
      <c r="HSZ779" s="269"/>
      <c r="HTA779" s="269"/>
      <c r="HTB779" s="269"/>
      <c r="HTC779" s="269"/>
      <c r="HTD779" s="269"/>
      <c r="HTE779" s="269"/>
      <c r="HTF779" s="269"/>
      <c r="HTG779" s="269"/>
      <c r="HTH779" s="269"/>
      <c r="HTI779" s="269"/>
      <c r="HTJ779" s="269"/>
      <c r="HTK779" s="269"/>
      <c r="HTL779" s="269"/>
      <c r="HTM779" s="269"/>
      <c r="HTN779" s="269"/>
      <c r="HTO779" s="269"/>
      <c r="HTP779" s="269"/>
      <c r="HTQ779" s="269"/>
      <c r="HTR779" s="269"/>
      <c r="HTS779" s="269"/>
      <c r="HTT779" s="269"/>
      <c r="HTU779" s="269"/>
      <c r="HTV779" s="269"/>
      <c r="HTW779" s="269"/>
      <c r="HTX779" s="269"/>
      <c r="HTY779" s="269"/>
      <c r="HTZ779" s="269"/>
      <c r="HUA779" s="269"/>
      <c r="HUB779" s="269"/>
      <c r="HUC779" s="269"/>
      <c r="HUD779" s="269"/>
      <c r="HUE779" s="269"/>
      <c r="HUF779" s="269"/>
      <c r="HUG779" s="269"/>
      <c r="HUH779" s="269"/>
      <c r="HUI779" s="269"/>
      <c r="HUJ779" s="269"/>
      <c r="HUK779" s="269"/>
      <c r="HUL779" s="269"/>
      <c r="HUM779" s="269"/>
      <c r="HUN779" s="269"/>
      <c r="HUO779" s="269"/>
      <c r="HUP779" s="269"/>
      <c r="HUQ779" s="269"/>
      <c r="HUR779" s="269"/>
      <c r="HUS779" s="269"/>
      <c r="HUT779" s="269"/>
      <c r="HUU779" s="269"/>
      <c r="HUV779" s="269"/>
      <c r="HUW779" s="269"/>
      <c r="HUX779" s="269"/>
      <c r="HUY779" s="269"/>
      <c r="HUZ779" s="269"/>
      <c r="HVA779" s="269"/>
      <c r="HVB779" s="269"/>
      <c r="HVC779" s="269"/>
      <c r="HVD779" s="269"/>
      <c r="HVE779" s="269"/>
      <c r="HVF779" s="269"/>
      <c r="HVG779" s="269"/>
      <c r="HVH779" s="269"/>
      <c r="HVI779" s="269"/>
      <c r="HVJ779" s="269"/>
      <c r="HVK779" s="269"/>
      <c r="HVL779" s="269"/>
      <c r="HVM779" s="269"/>
      <c r="HVN779" s="269"/>
      <c r="HVO779" s="269"/>
      <c r="HVP779" s="269"/>
      <c r="HVQ779" s="269"/>
      <c r="HVR779" s="269"/>
      <c r="HVS779" s="269"/>
      <c r="HVT779" s="269"/>
      <c r="HVU779" s="269"/>
      <c r="HVV779" s="269"/>
      <c r="HVW779" s="269"/>
      <c r="HVX779" s="269"/>
      <c r="HVY779" s="269"/>
      <c r="HVZ779" s="269"/>
      <c r="HWA779" s="269"/>
      <c r="HWB779" s="269"/>
      <c r="HWC779" s="269"/>
      <c r="HWD779" s="269"/>
      <c r="HWE779" s="269"/>
      <c r="HWF779" s="269"/>
      <c r="HWG779" s="269"/>
      <c r="HWH779" s="269"/>
      <c r="HWI779" s="269"/>
      <c r="HWJ779" s="269"/>
      <c r="HWK779" s="269"/>
      <c r="HWL779" s="269"/>
      <c r="HWM779" s="269"/>
      <c r="HWN779" s="269"/>
      <c r="HWO779" s="269"/>
      <c r="HWP779" s="269"/>
      <c r="HWQ779" s="269"/>
      <c r="HWR779" s="269"/>
      <c r="HWS779" s="269"/>
      <c r="HWT779" s="269"/>
      <c r="HWU779" s="269"/>
      <c r="HWV779" s="269"/>
      <c r="HWW779" s="269"/>
      <c r="HWX779" s="269"/>
      <c r="HWY779" s="269"/>
      <c r="HWZ779" s="269"/>
      <c r="HXA779" s="269"/>
      <c r="HXB779" s="269"/>
      <c r="HXC779" s="269"/>
      <c r="HXD779" s="269"/>
      <c r="HXE779" s="269"/>
      <c r="HXF779" s="269"/>
      <c r="HXG779" s="269"/>
      <c r="HXH779" s="269"/>
      <c r="HXI779" s="269"/>
      <c r="HXJ779" s="269"/>
      <c r="HXK779" s="269"/>
      <c r="HXL779" s="269"/>
      <c r="HXM779" s="269"/>
      <c r="HXN779" s="269"/>
      <c r="HXO779" s="269"/>
      <c r="HXP779" s="269"/>
      <c r="HXQ779" s="269"/>
      <c r="HXR779" s="269"/>
      <c r="HXS779" s="269"/>
      <c r="HXT779" s="269"/>
      <c r="HXU779" s="269"/>
      <c r="HXV779" s="269"/>
      <c r="HXW779" s="269"/>
      <c r="HXX779" s="269"/>
      <c r="HXY779" s="269"/>
      <c r="HXZ779" s="269"/>
      <c r="HYA779" s="269"/>
      <c r="HYB779" s="269"/>
      <c r="HYC779" s="269"/>
      <c r="HYD779" s="269"/>
      <c r="HYE779" s="269"/>
      <c r="HYF779" s="269"/>
      <c r="HYG779" s="269"/>
      <c r="HYH779" s="269"/>
      <c r="HYI779" s="269"/>
      <c r="HYJ779" s="269"/>
      <c r="HYK779" s="269"/>
      <c r="HYL779" s="269"/>
      <c r="HYM779" s="269"/>
      <c r="HYN779" s="269"/>
      <c r="HYO779" s="269"/>
      <c r="HYP779" s="269"/>
      <c r="HYQ779" s="269"/>
      <c r="HYR779" s="269"/>
      <c r="HYS779" s="269"/>
      <c r="HYT779" s="269"/>
      <c r="HYU779" s="269"/>
      <c r="HYV779" s="269"/>
      <c r="HYW779" s="269"/>
      <c r="HYX779" s="269"/>
      <c r="HYY779" s="269"/>
      <c r="HYZ779" s="269"/>
      <c r="HZA779" s="269"/>
      <c r="HZB779" s="269"/>
      <c r="HZC779" s="269"/>
      <c r="HZD779" s="269"/>
      <c r="HZE779" s="269"/>
      <c r="HZF779" s="269"/>
      <c r="HZG779" s="269"/>
      <c r="HZH779" s="269"/>
      <c r="HZI779" s="269"/>
      <c r="HZJ779" s="269"/>
      <c r="HZK779" s="269"/>
      <c r="HZL779" s="269"/>
      <c r="HZM779" s="269"/>
      <c r="HZN779" s="269"/>
      <c r="HZO779" s="269"/>
      <c r="HZP779" s="269"/>
      <c r="HZQ779" s="269"/>
      <c r="HZR779" s="269"/>
      <c r="HZS779" s="269"/>
      <c r="HZT779" s="269"/>
      <c r="HZU779" s="269"/>
      <c r="HZV779" s="269"/>
      <c r="HZW779" s="269"/>
      <c r="HZX779" s="269"/>
      <c r="HZY779" s="269"/>
      <c r="HZZ779" s="269"/>
      <c r="IAA779" s="269"/>
      <c r="IAB779" s="269"/>
      <c r="IAC779" s="269"/>
      <c r="IAD779" s="269"/>
      <c r="IAE779" s="269"/>
      <c r="IAF779" s="269"/>
      <c r="IAG779" s="269"/>
      <c r="IAH779" s="269"/>
      <c r="IAI779" s="269"/>
      <c r="IAJ779" s="269"/>
      <c r="IAK779" s="269"/>
      <c r="IAL779" s="269"/>
      <c r="IAM779" s="269"/>
      <c r="IAN779" s="269"/>
      <c r="IAO779" s="269"/>
      <c r="IAP779" s="269"/>
      <c r="IAQ779" s="269"/>
      <c r="IAR779" s="269"/>
      <c r="IAS779" s="269"/>
      <c r="IAT779" s="269"/>
      <c r="IAU779" s="269"/>
      <c r="IAV779" s="269"/>
      <c r="IAW779" s="269"/>
      <c r="IAX779" s="269"/>
      <c r="IAY779" s="269"/>
      <c r="IAZ779" s="269"/>
      <c r="IBA779" s="269"/>
      <c r="IBB779" s="269"/>
      <c r="IBC779" s="269"/>
      <c r="IBD779" s="269"/>
      <c r="IBE779" s="269"/>
      <c r="IBF779" s="269"/>
      <c r="IBG779" s="269"/>
      <c r="IBH779" s="269"/>
      <c r="IBI779" s="269"/>
      <c r="IBJ779" s="269"/>
      <c r="IBK779" s="269"/>
      <c r="IBL779" s="269"/>
      <c r="IBM779" s="269"/>
      <c r="IBN779" s="269"/>
      <c r="IBO779" s="269"/>
      <c r="IBP779" s="269"/>
      <c r="IBQ779" s="269"/>
      <c r="IBR779" s="269"/>
      <c r="IBS779" s="269"/>
      <c r="IBT779" s="269"/>
      <c r="IBU779" s="269"/>
      <c r="IBV779" s="269"/>
      <c r="IBW779" s="269"/>
      <c r="IBX779" s="269"/>
      <c r="IBY779" s="269"/>
      <c r="IBZ779" s="269"/>
      <c r="ICA779" s="269"/>
      <c r="ICB779" s="269"/>
      <c r="ICC779" s="269"/>
      <c r="ICD779" s="269"/>
      <c r="ICE779" s="269"/>
      <c r="ICF779" s="269"/>
      <c r="ICG779" s="269"/>
      <c r="ICH779" s="269"/>
      <c r="ICI779" s="269"/>
      <c r="ICJ779" s="269"/>
      <c r="ICK779" s="269"/>
      <c r="ICL779" s="269"/>
      <c r="ICM779" s="269"/>
      <c r="ICN779" s="269"/>
      <c r="ICO779" s="269"/>
      <c r="ICP779" s="269"/>
      <c r="ICQ779" s="269"/>
      <c r="ICR779" s="269"/>
      <c r="ICS779" s="269"/>
      <c r="ICT779" s="269"/>
      <c r="ICU779" s="269"/>
      <c r="ICV779" s="269"/>
      <c r="ICW779" s="269"/>
      <c r="ICX779" s="269"/>
      <c r="ICY779" s="269"/>
      <c r="ICZ779" s="269"/>
      <c r="IDA779" s="269"/>
      <c r="IDB779" s="269"/>
      <c r="IDC779" s="269"/>
      <c r="IDD779" s="269"/>
      <c r="IDE779" s="269"/>
      <c r="IDF779" s="269"/>
      <c r="IDG779" s="269"/>
      <c r="IDH779" s="269"/>
      <c r="IDI779" s="269"/>
      <c r="IDJ779" s="269"/>
      <c r="IDK779" s="269"/>
      <c r="IDL779" s="269"/>
      <c r="IDM779" s="269"/>
      <c r="IDN779" s="269"/>
      <c r="IDO779" s="269"/>
      <c r="IDP779" s="269"/>
      <c r="IDQ779" s="269"/>
      <c r="IDR779" s="269"/>
      <c r="IDS779" s="269"/>
      <c r="IDT779" s="269"/>
      <c r="IDU779" s="269"/>
      <c r="IDV779" s="269"/>
      <c r="IDW779" s="269"/>
      <c r="IDX779" s="269"/>
      <c r="IDY779" s="269"/>
      <c r="IDZ779" s="269"/>
      <c r="IEA779" s="269"/>
      <c r="IEB779" s="269"/>
      <c r="IEC779" s="269"/>
      <c r="IED779" s="269"/>
      <c r="IEE779" s="269"/>
      <c r="IEF779" s="269"/>
      <c r="IEG779" s="269"/>
      <c r="IEH779" s="269"/>
      <c r="IEI779" s="269"/>
      <c r="IEJ779" s="269"/>
      <c r="IEK779" s="269"/>
      <c r="IEL779" s="269"/>
      <c r="IEM779" s="269"/>
      <c r="IEN779" s="269"/>
      <c r="IEO779" s="269"/>
      <c r="IEP779" s="269"/>
      <c r="IEQ779" s="269"/>
      <c r="IER779" s="269"/>
      <c r="IES779" s="269"/>
      <c r="IET779" s="269"/>
      <c r="IEU779" s="269"/>
      <c r="IEV779" s="269"/>
      <c r="IEW779" s="269"/>
      <c r="IEX779" s="269"/>
      <c r="IEY779" s="269"/>
      <c r="IEZ779" s="269"/>
      <c r="IFA779" s="269"/>
      <c r="IFB779" s="269"/>
      <c r="IFC779" s="269"/>
      <c r="IFD779" s="269"/>
      <c r="IFE779" s="269"/>
      <c r="IFF779" s="269"/>
      <c r="IFG779" s="269"/>
      <c r="IFH779" s="269"/>
      <c r="IFI779" s="269"/>
      <c r="IFJ779" s="269"/>
      <c r="IFK779" s="269"/>
      <c r="IFL779" s="269"/>
      <c r="IFM779" s="269"/>
      <c r="IFN779" s="269"/>
      <c r="IFO779" s="269"/>
      <c r="IFP779" s="269"/>
      <c r="IFQ779" s="269"/>
      <c r="IFR779" s="269"/>
      <c r="IFS779" s="269"/>
      <c r="IFT779" s="269"/>
      <c r="IFU779" s="269"/>
      <c r="IFV779" s="269"/>
      <c r="IFW779" s="269"/>
      <c r="IFX779" s="269"/>
      <c r="IFY779" s="269"/>
      <c r="IFZ779" s="269"/>
      <c r="IGA779" s="269"/>
      <c r="IGB779" s="269"/>
      <c r="IGC779" s="269"/>
      <c r="IGD779" s="269"/>
      <c r="IGE779" s="269"/>
      <c r="IGF779" s="269"/>
      <c r="IGG779" s="269"/>
      <c r="IGH779" s="269"/>
      <c r="IGI779" s="269"/>
      <c r="IGJ779" s="269"/>
      <c r="IGK779" s="269"/>
      <c r="IGL779" s="269"/>
      <c r="IGM779" s="269"/>
      <c r="IGN779" s="269"/>
      <c r="IGO779" s="269"/>
      <c r="IGP779" s="269"/>
      <c r="IGQ779" s="269"/>
      <c r="IGR779" s="269"/>
      <c r="IGS779" s="269"/>
      <c r="IGT779" s="269"/>
      <c r="IGU779" s="269"/>
      <c r="IGV779" s="269"/>
      <c r="IGW779" s="269"/>
      <c r="IGX779" s="269"/>
      <c r="IGY779" s="269"/>
      <c r="IGZ779" s="269"/>
      <c r="IHA779" s="269"/>
      <c r="IHB779" s="269"/>
      <c r="IHC779" s="269"/>
      <c r="IHD779" s="269"/>
      <c r="IHE779" s="269"/>
      <c r="IHF779" s="269"/>
      <c r="IHG779" s="269"/>
      <c r="IHH779" s="269"/>
      <c r="IHI779" s="269"/>
      <c r="IHJ779" s="269"/>
      <c r="IHK779" s="269"/>
      <c r="IHL779" s="269"/>
      <c r="IHM779" s="269"/>
      <c r="IHN779" s="269"/>
      <c r="IHO779" s="269"/>
      <c r="IHP779" s="269"/>
      <c r="IHQ779" s="269"/>
      <c r="IHR779" s="269"/>
      <c r="IHS779" s="269"/>
      <c r="IHT779" s="269"/>
      <c r="IHU779" s="269"/>
      <c r="IHV779" s="269"/>
      <c r="IHW779" s="269"/>
      <c r="IHX779" s="269"/>
      <c r="IHY779" s="269"/>
      <c r="IHZ779" s="269"/>
      <c r="IIA779" s="269"/>
      <c r="IIB779" s="269"/>
      <c r="IIC779" s="269"/>
      <c r="IID779" s="269"/>
      <c r="IIE779" s="269"/>
      <c r="IIF779" s="269"/>
      <c r="IIG779" s="269"/>
      <c r="IIH779" s="269"/>
      <c r="III779" s="269"/>
      <c r="IIJ779" s="269"/>
      <c r="IIK779" s="269"/>
      <c r="IIL779" s="269"/>
      <c r="IIM779" s="269"/>
      <c r="IIN779" s="269"/>
      <c r="IIO779" s="269"/>
      <c r="IIP779" s="269"/>
      <c r="IIQ779" s="269"/>
      <c r="IIR779" s="269"/>
      <c r="IIS779" s="269"/>
      <c r="IIT779" s="269"/>
      <c r="IIU779" s="269"/>
      <c r="IIV779" s="269"/>
      <c r="IIW779" s="269"/>
      <c r="IIX779" s="269"/>
      <c r="IIY779" s="269"/>
      <c r="IIZ779" s="269"/>
      <c r="IJA779" s="269"/>
      <c r="IJB779" s="269"/>
      <c r="IJC779" s="269"/>
      <c r="IJD779" s="269"/>
      <c r="IJE779" s="269"/>
      <c r="IJF779" s="269"/>
      <c r="IJG779" s="269"/>
      <c r="IJH779" s="269"/>
      <c r="IJI779" s="269"/>
      <c r="IJJ779" s="269"/>
      <c r="IJK779" s="269"/>
      <c r="IJL779" s="269"/>
      <c r="IJM779" s="269"/>
      <c r="IJN779" s="269"/>
      <c r="IJO779" s="269"/>
      <c r="IJP779" s="269"/>
      <c r="IJQ779" s="269"/>
      <c r="IJR779" s="269"/>
      <c r="IJS779" s="269"/>
      <c r="IJT779" s="269"/>
      <c r="IJU779" s="269"/>
      <c r="IJV779" s="269"/>
      <c r="IJW779" s="269"/>
      <c r="IJX779" s="269"/>
      <c r="IJY779" s="269"/>
      <c r="IJZ779" s="269"/>
      <c r="IKA779" s="269"/>
      <c r="IKB779" s="269"/>
      <c r="IKC779" s="269"/>
      <c r="IKD779" s="269"/>
      <c r="IKE779" s="269"/>
      <c r="IKF779" s="269"/>
      <c r="IKG779" s="269"/>
      <c r="IKH779" s="269"/>
      <c r="IKI779" s="269"/>
      <c r="IKJ779" s="269"/>
      <c r="IKK779" s="269"/>
      <c r="IKL779" s="269"/>
      <c r="IKM779" s="269"/>
      <c r="IKN779" s="269"/>
      <c r="IKO779" s="269"/>
      <c r="IKP779" s="269"/>
      <c r="IKQ779" s="269"/>
      <c r="IKR779" s="269"/>
      <c r="IKS779" s="269"/>
      <c r="IKT779" s="269"/>
      <c r="IKU779" s="269"/>
      <c r="IKV779" s="269"/>
      <c r="IKW779" s="269"/>
      <c r="IKX779" s="269"/>
      <c r="IKY779" s="269"/>
      <c r="IKZ779" s="269"/>
      <c r="ILA779" s="269"/>
      <c r="ILB779" s="269"/>
      <c r="ILC779" s="269"/>
      <c r="ILD779" s="269"/>
      <c r="ILE779" s="269"/>
      <c r="ILF779" s="269"/>
      <c r="ILG779" s="269"/>
      <c r="ILH779" s="269"/>
      <c r="ILI779" s="269"/>
      <c r="ILJ779" s="269"/>
      <c r="ILK779" s="269"/>
      <c r="ILL779" s="269"/>
      <c r="ILM779" s="269"/>
      <c r="ILN779" s="269"/>
      <c r="ILO779" s="269"/>
      <c r="ILP779" s="269"/>
      <c r="ILQ779" s="269"/>
      <c r="ILR779" s="269"/>
      <c r="ILS779" s="269"/>
      <c r="ILT779" s="269"/>
      <c r="ILU779" s="269"/>
      <c r="ILV779" s="269"/>
      <c r="ILW779" s="269"/>
      <c r="ILX779" s="269"/>
      <c r="ILY779" s="269"/>
      <c r="ILZ779" s="269"/>
      <c r="IMA779" s="269"/>
      <c r="IMB779" s="269"/>
      <c r="IMC779" s="269"/>
      <c r="IMD779" s="269"/>
      <c r="IME779" s="269"/>
      <c r="IMF779" s="269"/>
      <c r="IMG779" s="269"/>
      <c r="IMH779" s="269"/>
      <c r="IMI779" s="269"/>
      <c r="IMJ779" s="269"/>
      <c r="IMK779" s="269"/>
      <c r="IML779" s="269"/>
      <c r="IMM779" s="269"/>
      <c r="IMN779" s="269"/>
      <c r="IMO779" s="269"/>
      <c r="IMP779" s="269"/>
      <c r="IMQ779" s="269"/>
      <c r="IMR779" s="269"/>
      <c r="IMS779" s="269"/>
      <c r="IMT779" s="269"/>
      <c r="IMU779" s="269"/>
      <c r="IMV779" s="269"/>
      <c r="IMW779" s="269"/>
      <c r="IMX779" s="269"/>
      <c r="IMY779" s="269"/>
      <c r="IMZ779" s="269"/>
      <c r="INA779" s="269"/>
      <c r="INB779" s="269"/>
      <c r="INC779" s="269"/>
      <c r="IND779" s="269"/>
      <c r="INE779" s="269"/>
      <c r="INF779" s="269"/>
      <c r="ING779" s="269"/>
      <c r="INH779" s="269"/>
      <c r="INI779" s="269"/>
      <c r="INJ779" s="269"/>
      <c r="INK779" s="269"/>
      <c r="INL779" s="269"/>
      <c r="INM779" s="269"/>
      <c r="INN779" s="269"/>
      <c r="INO779" s="269"/>
      <c r="INP779" s="269"/>
      <c r="INQ779" s="269"/>
      <c r="INR779" s="269"/>
      <c r="INS779" s="269"/>
      <c r="INT779" s="269"/>
      <c r="INU779" s="269"/>
      <c r="INV779" s="269"/>
      <c r="INW779" s="269"/>
      <c r="INX779" s="269"/>
      <c r="INY779" s="269"/>
      <c r="INZ779" s="269"/>
      <c r="IOA779" s="269"/>
      <c r="IOB779" s="269"/>
      <c r="IOC779" s="269"/>
      <c r="IOD779" s="269"/>
      <c r="IOE779" s="269"/>
      <c r="IOF779" s="269"/>
      <c r="IOG779" s="269"/>
      <c r="IOH779" s="269"/>
      <c r="IOI779" s="269"/>
      <c r="IOJ779" s="269"/>
      <c r="IOK779" s="269"/>
      <c r="IOL779" s="269"/>
      <c r="IOM779" s="269"/>
      <c r="ION779" s="269"/>
      <c r="IOO779" s="269"/>
      <c r="IOP779" s="269"/>
      <c r="IOQ779" s="269"/>
      <c r="IOR779" s="269"/>
      <c r="IOS779" s="269"/>
      <c r="IOT779" s="269"/>
      <c r="IOU779" s="269"/>
      <c r="IOV779" s="269"/>
      <c r="IOW779" s="269"/>
      <c r="IOX779" s="269"/>
      <c r="IOY779" s="269"/>
      <c r="IOZ779" s="269"/>
      <c r="IPA779" s="269"/>
      <c r="IPB779" s="269"/>
      <c r="IPC779" s="269"/>
      <c r="IPD779" s="269"/>
      <c r="IPE779" s="269"/>
      <c r="IPF779" s="269"/>
      <c r="IPG779" s="269"/>
      <c r="IPH779" s="269"/>
      <c r="IPI779" s="269"/>
      <c r="IPJ779" s="269"/>
      <c r="IPK779" s="269"/>
      <c r="IPL779" s="269"/>
      <c r="IPM779" s="269"/>
      <c r="IPN779" s="269"/>
      <c r="IPO779" s="269"/>
      <c r="IPP779" s="269"/>
      <c r="IPQ779" s="269"/>
      <c r="IPR779" s="269"/>
      <c r="IPS779" s="269"/>
      <c r="IPT779" s="269"/>
      <c r="IPU779" s="269"/>
      <c r="IPV779" s="269"/>
      <c r="IPW779" s="269"/>
      <c r="IPX779" s="269"/>
      <c r="IPY779" s="269"/>
      <c r="IPZ779" s="269"/>
      <c r="IQA779" s="269"/>
      <c r="IQB779" s="269"/>
      <c r="IQC779" s="269"/>
      <c r="IQD779" s="269"/>
      <c r="IQE779" s="269"/>
      <c r="IQF779" s="269"/>
      <c r="IQG779" s="269"/>
      <c r="IQH779" s="269"/>
      <c r="IQI779" s="269"/>
      <c r="IQJ779" s="269"/>
      <c r="IQK779" s="269"/>
      <c r="IQL779" s="269"/>
      <c r="IQM779" s="269"/>
      <c r="IQN779" s="269"/>
      <c r="IQO779" s="269"/>
      <c r="IQP779" s="269"/>
      <c r="IQQ779" s="269"/>
      <c r="IQR779" s="269"/>
      <c r="IQS779" s="269"/>
      <c r="IQT779" s="269"/>
      <c r="IQU779" s="269"/>
      <c r="IQV779" s="269"/>
      <c r="IQW779" s="269"/>
      <c r="IQX779" s="269"/>
      <c r="IQY779" s="269"/>
      <c r="IQZ779" s="269"/>
      <c r="IRA779" s="269"/>
      <c r="IRB779" s="269"/>
      <c r="IRC779" s="269"/>
      <c r="IRD779" s="269"/>
      <c r="IRE779" s="269"/>
      <c r="IRF779" s="269"/>
      <c r="IRG779" s="269"/>
      <c r="IRH779" s="269"/>
      <c r="IRI779" s="269"/>
      <c r="IRJ779" s="269"/>
      <c r="IRK779" s="269"/>
      <c r="IRL779" s="269"/>
      <c r="IRM779" s="269"/>
      <c r="IRN779" s="269"/>
      <c r="IRO779" s="269"/>
      <c r="IRP779" s="269"/>
      <c r="IRQ779" s="269"/>
      <c r="IRR779" s="269"/>
      <c r="IRS779" s="269"/>
      <c r="IRT779" s="269"/>
      <c r="IRU779" s="269"/>
      <c r="IRV779" s="269"/>
      <c r="IRW779" s="269"/>
      <c r="IRX779" s="269"/>
      <c r="IRY779" s="269"/>
      <c r="IRZ779" s="269"/>
      <c r="ISA779" s="269"/>
      <c r="ISB779" s="269"/>
      <c r="ISC779" s="269"/>
      <c r="ISD779" s="269"/>
      <c r="ISE779" s="269"/>
      <c r="ISF779" s="269"/>
      <c r="ISG779" s="269"/>
      <c r="ISH779" s="269"/>
      <c r="ISI779" s="269"/>
      <c r="ISJ779" s="269"/>
      <c r="ISK779" s="269"/>
      <c r="ISL779" s="269"/>
      <c r="ISM779" s="269"/>
      <c r="ISN779" s="269"/>
      <c r="ISO779" s="269"/>
      <c r="ISP779" s="269"/>
      <c r="ISQ779" s="269"/>
      <c r="ISR779" s="269"/>
      <c r="ISS779" s="269"/>
      <c r="IST779" s="269"/>
      <c r="ISU779" s="269"/>
      <c r="ISV779" s="269"/>
      <c r="ISW779" s="269"/>
      <c r="ISX779" s="269"/>
      <c r="ISY779" s="269"/>
      <c r="ISZ779" s="269"/>
      <c r="ITA779" s="269"/>
      <c r="ITB779" s="269"/>
      <c r="ITC779" s="269"/>
      <c r="ITD779" s="269"/>
      <c r="ITE779" s="269"/>
      <c r="ITF779" s="269"/>
      <c r="ITG779" s="269"/>
      <c r="ITH779" s="269"/>
      <c r="ITI779" s="269"/>
      <c r="ITJ779" s="269"/>
      <c r="ITK779" s="269"/>
      <c r="ITL779" s="269"/>
      <c r="ITM779" s="269"/>
      <c r="ITN779" s="269"/>
      <c r="ITO779" s="269"/>
      <c r="ITP779" s="269"/>
      <c r="ITQ779" s="269"/>
      <c r="ITR779" s="269"/>
      <c r="ITS779" s="269"/>
      <c r="ITT779" s="269"/>
      <c r="ITU779" s="269"/>
      <c r="ITV779" s="269"/>
      <c r="ITW779" s="269"/>
      <c r="ITX779" s="269"/>
      <c r="ITY779" s="269"/>
      <c r="ITZ779" s="269"/>
      <c r="IUA779" s="269"/>
      <c r="IUB779" s="269"/>
      <c r="IUC779" s="269"/>
      <c r="IUD779" s="269"/>
      <c r="IUE779" s="269"/>
      <c r="IUF779" s="269"/>
      <c r="IUG779" s="269"/>
      <c r="IUH779" s="269"/>
      <c r="IUI779" s="269"/>
      <c r="IUJ779" s="269"/>
      <c r="IUK779" s="269"/>
      <c r="IUL779" s="269"/>
      <c r="IUM779" s="269"/>
      <c r="IUN779" s="269"/>
      <c r="IUO779" s="269"/>
      <c r="IUP779" s="269"/>
      <c r="IUQ779" s="269"/>
      <c r="IUR779" s="269"/>
      <c r="IUS779" s="269"/>
      <c r="IUT779" s="269"/>
      <c r="IUU779" s="269"/>
      <c r="IUV779" s="269"/>
      <c r="IUW779" s="269"/>
      <c r="IUX779" s="269"/>
      <c r="IUY779" s="269"/>
      <c r="IUZ779" s="269"/>
      <c r="IVA779" s="269"/>
      <c r="IVB779" s="269"/>
      <c r="IVC779" s="269"/>
      <c r="IVD779" s="269"/>
      <c r="IVE779" s="269"/>
      <c r="IVF779" s="269"/>
      <c r="IVG779" s="269"/>
      <c r="IVH779" s="269"/>
      <c r="IVI779" s="269"/>
      <c r="IVJ779" s="269"/>
      <c r="IVK779" s="269"/>
      <c r="IVL779" s="269"/>
      <c r="IVM779" s="269"/>
      <c r="IVN779" s="269"/>
      <c r="IVO779" s="269"/>
      <c r="IVP779" s="269"/>
      <c r="IVQ779" s="269"/>
      <c r="IVR779" s="269"/>
      <c r="IVS779" s="269"/>
      <c r="IVT779" s="269"/>
      <c r="IVU779" s="269"/>
      <c r="IVV779" s="269"/>
      <c r="IVW779" s="269"/>
      <c r="IVX779" s="269"/>
      <c r="IVY779" s="269"/>
      <c r="IVZ779" s="269"/>
      <c r="IWA779" s="269"/>
      <c r="IWB779" s="269"/>
      <c r="IWC779" s="269"/>
      <c r="IWD779" s="269"/>
      <c r="IWE779" s="269"/>
      <c r="IWF779" s="269"/>
      <c r="IWG779" s="269"/>
      <c r="IWH779" s="269"/>
      <c r="IWI779" s="269"/>
      <c r="IWJ779" s="269"/>
      <c r="IWK779" s="269"/>
      <c r="IWL779" s="269"/>
      <c r="IWM779" s="269"/>
      <c r="IWN779" s="269"/>
      <c r="IWO779" s="269"/>
      <c r="IWP779" s="269"/>
      <c r="IWQ779" s="269"/>
      <c r="IWR779" s="269"/>
      <c r="IWS779" s="269"/>
      <c r="IWT779" s="269"/>
      <c r="IWU779" s="269"/>
      <c r="IWV779" s="269"/>
      <c r="IWW779" s="269"/>
      <c r="IWX779" s="269"/>
      <c r="IWY779" s="269"/>
      <c r="IWZ779" s="269"/>
      <c r="IXA779" s="269"/>
      <c r="IXB779" s="269"/>
      <c r="IXC779" s="269"/>
      <c r="IXD779" s="269"/>
      <c r="IXE779" s="269"/>
      <c r="IXF779" s="269"/>
      <c r="IXG779" s="269"/>
      <c r="IXH779" s="269"/>
      <c r="IXI779" s="269"/>
      <c r="IXJ779" s="269"/>
      <c r="IXK779" s="269"/>
      <c r="IXL779" s="269"/>
      <c r="IXM779" s="269"/>
      <c r="IXN779" s="269"/>
      <c r="IXO779" s="269"/>
      <c r="IXP779" s="269"/>
      <c r="IXQ779" s="269"/>
      <c r="IXR779" s="269"/>
      <c r="IXS779" s="269"/>
      <c r="IXT779" s="269"/>
      <c r="IXU779" s="269"/>
      <c r="IXV779" s="269"/>
      <c r="IXW779" s="269"/>
      <c r="IXX779" s="269"/>
      <c r="IXY779" s="269"/>
      <c r="IXZ779" s="269"/>
      <c r="IYA779" s="269"/>
      <c r="IYB779" s="269"/>
      <c r="IYC779" s="269"/>
      <c r="IYD779" s="269"/>
      <c r="IYE779" s="269"/>
      <c r="IYF779" s="269"/>
      <c r="IYG779" s="269"/>
      <c r="IYH779" s="269"/>
      <c r="IYI779" s="269"/>
      <c r="IYJ779" s="269"/>
      <c r="IYK779" s="269"/>
      <c r="IYL779" s="269"/>
      <c r="IYM779" s="269"/>
      <c r="IYN779" s="269"/>
      <c r="IYO779" s="269"/>
      <c r="IYP779" s="269"/>
      <c r="IYQ779" s="269"/>
      <c r="IYR779" s="269"/>
      <c r="IYS779" s="269"/>
      <c r="IYT779" s="269"/>
      <c r="IYU779" s="269"/>
      <c r="IYV779" s="269"/>
      <c r="IYW779" s="269"/>
      <c r="IYX779" s="269"/>
      <c r="IYY779" s="269"/>
      <c r="IYZ779" s="269"/>
      <c r="IZA779" s="269"/>
      <c r="IZB779" s="269"/>
      <c r="IZC779" s="269"/>
      <c r="IZD779" s="269"/>
      <c r="IZE779" s="269"/>
      <c r="IZF779" s="269"/>
      <c r="IZG779" s="269"/>
      <c r="IZH779" s="269"/>
      <c r="IZI779" s="269"/>
      <c r="IZJ779" s="269"/>
      <c r="IZK779" s="269"/>
      <c r="IZL779" s="269"/>
      <c r="IZM779" s="269"/>
      <c r="IZN779" s="269"/>
      <c r="IZO779" s="269"/>
      <c r="IZP779" s="269"/>
      <c r="IZQ779" s="269"/>
      <c r="IZR779" s="269"/>
      <c r="IZS779" s="269"/>
      <c r="IZT779" s="269"/>
      <c r="IZU779" s="269"/>
      <c r="IZV779" s="269"/>
      <c r="IZW779" s="269"/>
      <c r="IZX779" s="269"/>
      <c r="IZY779" s="269"/>
      <c r="IZZ779" s="269"/>
      <c r="JAA779" s="269"/>
      <c r="JAB779" s="269"/>
      <c r="JAC779" s="269"/>
      <c r="JAD779" s="269"/>
      <c r="JAE779" s="269"/>
      <c r="JAF779" s="269"/>
      <c r="JAG779" s="269"/>
      <c r="JAH779" s="269"/>
      <c r="JAI779" s="269"/>
      <c r="JAJ779" s="269"/>
      <c r="JAK779" s="269"/>
      <c r="JAL779" s="269"/>
      <c r="JAM779" s="269"/>
      <c r="JAN779" s="269"/>
      <c r="JAO779" s="269"/>
      <c r="JAP779" s="269"/>
      <c r="JAQ779" s="269"/>
      <c r="JAR779" s="269"/>
      <c r="JAS779" s="269"/>
      <c r="JAT779" s="269"/>
      <c r="JAU779" s="269"/>
      <c r="JAV779" s="269"/>
      <c r="JAW779" s="269"/>
      <c r="JAX779" s="269"/>
      <c r="JAY779" s="269"/>
      <c r="JAZ779" s="269"/>
      <c r="JBA779" s="269"/>
      <c r="JBB779" s="269"/>
      <c r="JBC779" s="269"/>
      <c r="JBD779" s="269"/>
      <c r="JBE779" s="269"/>
      <c r="JBF779" s="269"/>
      <c r="JBG779" s="269"/>
      <c r="JBH779" s="269"/>
      <c r="JBI779" s="269"/>
      <c r="JBJ779" s="269"/>
      <c r="JBK779" s="269"/>
      <c r="JBL779" s="269"/>
      <c r="JBM779" s="269"/>
      <c r="JBN779" s="269"/>
      <c r="JBO779" s="269"/>
      <c r="JBP779" s="269"/>
      <c r="JBQ779" s="269"/>
      <c r="JBR779" s="269"/>
      <c r="JBS779" s="269"/>
      <c r="JBT779" s="269"/>
      <c r="JBU779" s="269"/>
      <c r="JBV779" s="269"/>
      <c r="JBW779" s="269"/>
      <c r="JBX779" s="269"/>
      <c r="JBY779" s="269"/>
      <c r="JBZ779" s="269"/>
      <c r="JCA779" s="269"/>
      <c r="JCB779" s="269"/>
      <c r="JCC779" s="269"/>
      <c r="JCD779" s="269"/>
      <c r="JCE779" s="269"/>
      <c r="JCF779" s="269"/>
      <c r="JCG779" s="269"/>
      <c r="JCH779" s="269"/>
      <c r="JCI779" s="269"/>
      <c r="JCJ779" s="269"/>
      <c r="JCK779" s="269"/>
      <c r="JCL779" s="269"/>
      <c r="JCM779" s="269"/>
      <c r="JCN779" s="269"/>
      <c r="JCO779" s="269"/>
      <c r="JCP779" s="269"/>
      <c r="JCQ779" s="269"/>
      <c r="JCR779" s="269"/>
      <c r="JCS779" s="269"/>
      <c r="JCT779" s="269"/>
      <c r="JCU779" s="269"/>
      <c r="JCV779" s="269"/>
      <c r="JCW779" s="269"/>
      <c r="JCX779" s="269"/>
      <c r="JCY779" s="269"/>
      <c r="JCZ779" s="269"/>
      <c r="JDA779" s="269"/>
      <c r="JDB779" s="269"/>
      <c r="JDC779" s="269"/>
      <c r="JDD779" s="269"/>
      <c r="JDE779" s="269"/>
      <c r="JDF779" s="269"/>
      <c r="JDG779" s="269"/>
      <c r="JDH779" s="269"/>
      <c r="JDI779" s="269"/>
      <c r="JDJ779" s="269"/>
      <c r="JDK779" s="269"/>
      <c r="JDL779" s="269"/>
      <c r="JDM779" s="269"/>
      <c r="JDN779" s="269"/>
      <c r="JDO779" s="269"/>
      <c r="JDP779" s="269"/>
      <c r="JDQ779" s="269"/>
      <c r="JDR779" s="269"/>
      <c r="JDS779" s="269"/>
      <c r="JDT779" s="269"/>
      <c r="JDU779" s="269"/>
      <c r="JDV779" s="269"/>
      <c r="JDW779" s="269"/>
      <c r="JDX779" s="269"/>
      <c r="JDY779" s="269"/>
      <c r="JDZ779" s="269"/>
      <c r="JEA779" s="269"/>
      <c r="JEB779" s="269"/>
      <c r="JEC779" s="269"/>
      <c r="JED779" s="269"/>
      <c r="JEE779" s="269"/>
      <c r="JEF779" s="269"/>
      <c r="JEG779" s="269"/>
      <c r="JEH779" s="269"/>
      <c r="JEI779" s="269"/>
      <c r="JEJ779" s="269"/>
      <c r="JEK779" s="269"/>
      <c r="JEL779" s="269"/>
      <c r="JEM779" s="269"/>
      <c r="JEN779" s="269"/>
      <c r="JEO779" s="269"/>
      <c r="JEP779" s="269"/>
      <c r="JEQ779" s="269"/>
      <c r="JER779" s="269"/>
      <c r="JES779" s="269"/>
      <c r="JET779" s="269"/>
      <c r="JEU779" s="269"/>
      <c r="JEV779" s="269"/>
      <c r="JEW779" s="269"/>
      <c r="JEX779" s="269"/>
      <c r="JEY779" s="269"/>
      <c r="JEZ779" s="269"/>
      <c r="JFA779" s="269"/>
      <c r="JFB779" s="269"/>
      <c r="JFC779" s="269"/>
      <c r="JFD779" s="269"/>
      <c r="JFE779" s="269"/>
      <c r="JFF779" s="269"/>
      <c r="JFG779" s="269"/>
      <c r="JFH779" s="269"/>
      <c r="JFI779" s="269"/>
      <c r="JFJ779" s="269"/>
      <c r="JFK779" s="269"/>
      <c r="JFL779" s="269"/>
      <c r="JFM779" s="269"/>
      <c r="JFN779" s="269"/>
      <c r="JFO779" s="269"/>
      <c r="JFP779" s="269"/>
      <c r="JFQ779" s="269"/>
      <c r="JFR779" s="269"/>
      <c r="JFS779" s="269"/>
      <c r="JFT779" s="269"/>
      <c r="JFU779" s="269"/>
      <c r="JFV779" s="269"/>
      <c r="JFW779" s="269"/>
      <c r="JFX779" s="269"/>
      <c r="JFY779" s="269"/>
      <c r="JFZ779" s="269"/>
      <c r="JGA779" s="269"/>
      <c r="JGB779" s="269"/>
      <c r="JGC779" s="269"/>
      <c r="JGD779" s="269"/>
      <c r="JGE779" s="269"/>
      <c r="JGF779" s="269"/>
      <c r="JGG779" s="269"/>
      <c r="JGH779" s="269"/>
      <c r="JGI779" s="269"/>
      <c r="JGJ779" s="269"/>
      <c r="JGK779" s="269"/>
      <c r="JGL779" s="269"/>
      <c r="JGM779" s="269"/>
      <c r="JGN779" s="269"/>
      <c r="JGO779" s="269"/>
      <c r="JGP779" s="269"/>
      <c r="JGQ779" s="269"/>
      <c r="JGR779" s="269"/>
      <c r="JGS779" s="269"/>
      <c r="JGT779" s="269"/>
      <c r="JGU779" s="269"/>
      <c r="JGV779" s="269"/>
      <c r="JGW779" s="269"/>
      <c r="JGX779" s="269"/>
      <c r="JGY779" s="269"/>
      <c r="JGZ779" s="269"/>
      <c r="JHA779" s="269"/>
      <c r="JHB779" s="269"/>
      <c r="JHC779" s="269"/>
      <c r="JHD779" s="269"/>
      <c r="JHE779" s="269"/>
      <c r="JHF779" s="269"/>
      <c r="JHG779" s="269"/>
      <c r="JHH779" s="269"/>
      <c r="JHI779" s="269"/>
      <c r="JHJ779" s="269"/>
      <c r="JHK779" s="269"/>
      <c r="JHL779" s="269"/>
      <c r="JHM779" s="269"/>
      <c r="JHN779" s="269"/>
      <c r="JHO779" s="269"/>
      <c r="JHP779" s="269"/>
      <c r="JHQ779" s="269"/>
      <c r="JHR779" s="269"/>
      <c r="JHS779" s="269"/>
      <c r="JHT779" s="269"/>
      <c r="JHU779" s="269"/>
      <c r="JHV779" s="269"/>
      <c r="JHW779" s="269"/>
      <c r="JHX779" s="269"/>
      <c r="JHY779" s="269"/>
      <c r="JHZ779" s="269"/>
      <c r="JIA779" s="269"/>
      <c r="JIB779" s="269"/>
      <c r="JIC779" s="269"/>
      <c r="JID779" s="269"/>
      <c r="JIE779" s="269"/>
      <c r="JIF779" s="269"/>
      <c r="JIG779" s="269"/>
      <c r="JIH779" s="269"/>
      <c r="JII779" s="269"/>
      <c r="JIJ779" s="269"/>
      <c r="JIK779" s="269"/>
      <c r="JIL779" s="269"/>
      <c r="JIM779" s="269"/>
      <c r="JIN779" s="269"/>
      <c r="JIO779" s="269"/>
      <c r="JIP779" s="269"/>
      <c r="JIQ779" s="269"/>
      <c r="JIR779" s="269"/>
      <c r="JIS779" s="269"/>
      <c r="JIT779" s="269"/>
      <c r="JIU779" s="269"/>
      <c r="JIV779" s="269"/>
      <c r="JIW779" s="269"/>
      <c r="JIX779" s="269"/>
      <c r="JIY779" s="269"/>
      <c r="JIZ779" s="269"/>
      <c r="JJA779" s="269"/>
      <c r="JJB779" s="269"/>
      <c r="JJC779" s="269"/>
      <c r="JJD779" s="269"/>
      <c r="JJE779" s="269"/>
      <c r="JJF779" s="269"/>
      <c r="JJG779" s="269"/>
      <c r="JJH779" s="269"/>
      <c r="JJI779" s="269"/>
      <c r="JJJ779" s="269"/>
      <c r="JJK779" s="269"/>
      <c r="JJL779" s="269"/>
      <c r="JJM779" s="269"/>
      <c r="JJN779" s="269"/>
      <c r="JJO779" s="269"/>
      <c r="JJP779" s="269"/>
      <c r="JJQ779" s="269"/>
      <c r="JJR779" s="269"/>
      <c r="JJS779" s="269"/>
      <c r="JJT779" s="269"/>
      <c r="JJU779" s="269"/>
      <c r="JJV779" s="269"/>
      <c r="JJW779" s="269"/>
      <c r="JJX779" s="269"/>
      <c r="JJY779" s="269"/>
      <c r="JJZ779" s="269"/>
      <c r="JKA779" s="269"/>
      <c r="JKB779" s="269"/>
      <c r="JKC779" s="269"/>
      <c r="JKD779" s="269"/>
      <c r="JKE779" s="269"/>
      <c r="JKF779" s="269"/>
      <c r="JKG779" s="269"/>
      <c r="JKH779" s="269"/>
      <c r="JKI779" s="269"/>
      <c r="JKJ779" s="269"/>
      <c r="JKK779" s="269"/>
      <c r="JKL779" s="269"/>
      <c r="JKM779" s="269"/>
      <c r="JKN779" s="269"/>
      <c r="JKO779" s="269"/>
      <c r="JKP779" s="269"/>
      <c r="JKQ779" s="269"/>
      <c r="JKR779" s="269"/>
      <c r="JKS779" s="269"/>
      <c r="JKT779" s="269"/>
      <c r="JKU779" s="269"/>
      <c r="JKV779" s="269"/>
      <c r="JKW779" s="269"/>
      <c r="JKX779" s="269"/>
      <c r="JKY779" s="269"/>
      <c r="JKZ779" s="269"/>
      <c r="JLA779" s="269"/>
      <c r="JLB779" s="269"/>
      <c r="JLC779" s="269"/>
      <c r="JLD779" s="269"/>
      <c r="JLE779" s="269"/>
      <c r="JLF779" s="269"/>
      <c r="JLG779" s="269"/>
      <c r="JLH779" s="269"/>
      <c r="JLI779" s="269"/>
      <c r="JLJ779" s="269"/>
      <c r="JLK779" s="269"/>
      <c r="JLL779" s="269"/>
      <c r="JLM779" s="269"/>
      <c r="JLN779" s="269"/>
      <c r="JLO779" s="269"/>
      <c r="JLP779" s="269"/>
      <c r="JLQ779" s="269"/>
      <c r="JLR779" s="269"/>
      <c r="JLS779" s="269"/>
      <c r="JLT779" s="269"/>
      <c r="JLU779" s="269"/>
      <c r="JLV779" s="269"/>
      <c r="JLW779" s="269"/>
      <c r="JLX779" s="269"/>
      <c r="JLY779" s="269"/>
      <c r="JLZ779" s="269"/>
      <c r="JMA779" s="269"/>
      <c r="JMB779" s="269"/>
      <c r="JMC779" s="269"/>
      <c r="JMD779" s="269"/>
      <c r="JME779" s="269"/>
      <c r="JMF779" s="269"/>
      <c r="JMG779" s="269"/>
      <c r="JMH779" s="269"/>
      <c r="JMI779" s="269"/>
      <c r="JMJ779" s="269"/>
      <c r="JMK779" s="269"/>
      <c r="JML779" s="269"/>
      <c r="JMM779" s="269"/>
      <c r="JMN779" s="269"/>
      <c r="JMO779" s="269"/>
      <c r="JMP779" s="269"/>
      <c r="JMQ779" s="269"/>
      <c r="JMR779" s="269"/>
      <c r="JMS779" s="269"/>
      <c r="JMT779" s="269"/>
      <c r="JMU779" s="269"/>
      <c r="JMV779" s="269"/>
      <c r="JMW779" s="269"/>
      <c r="JMX779" s="269"/>
      <c r="JMY779" s="269"/>
      <c r="JMZ779" s="269"/>
      <c r="JNA779" s="269"/>
      <c r="JNB779" s="269"/>
      <c r="JNC779" s="269"/>
      <c r="JND779" s="269"/>
      <c r="JNE779" s="269"/>
      <c r="JNF779" s="269"/>
      <c r="JNG779" s="269"/>
      <c r="JNH779" s="269"/>
      <c r="JNI779" s="269"/>
      <c r="JNJ779" s="269"/>
      <c r="JNK779" s="269"/>
      <c r="JNL779" s="269"/>
      <c r="JNM779" s="269"/>
      <c r="JNN779" s="269"/>
      <c r="JNO779" s="269"/>
      <c r="JNP779" s="269"/>
      <c r="JNQ779" s="269"/>
      <c r="JNR779" s="269"/>
      <c r="JNS779" s="269"/>
      <c r="JNT779" s="269"/>
      <c r="JNU779" s="269"/>
      <c r="JNV779" s="269"/>
      <c r="JNW779" s="269"/>
      <c r="JNX779" s="269"/>
      <c r="JNY779" s="269"/>
      <c r="JNZ779" s="269"/>
      <c r="JOA779" s="269"/>
      <c r="JOB779" s="269"/>
      <c r="JOC779" s="269"/>
      <c r="JOD779" s="269"/>
      <c r="JOE779" s="269"/>
      <c r="JOF779" s="269"/>
      <c r="JOG779" s="269"/>
      <c r="JOH779" s="269"/>
      <c r="JOI779" s="269"/>
      <c r="JOJ779" s="269"/>
      <c r="JOK779" s="269"/>
      <c r="JOL779" s="269"/>
      <c r="JOM779" s="269"/>
      <c r="JON779" s="269"/>
      <c r="JOO779" s="269"/>
      <c r="JOP779" s="269"/>
      <c r="JOQ779" s="269"/>
      <c r="JOR779" s="269"/>
      <c r="JOS779" s="269"/>
      <c r="JOT779" s="269"/>
      <c r="JOU779" s="269"/>
      <c r="JOV779" s="269"/>
      <c r="JOW779" s="269"/>
      <c r="JOX779" s="269"/>
      <c r="JOY779" s="269"/>
      <c r="JOZ779" s="269"/>
      <c r="JPA779" s="269"/>
      <c r="JPB779" s="269"/>
      <c r="JPC779" s="269"/>
      <c r="JPD779" s="269"/>
      <c r="JPE779" s="269"/>
      <c r="JPF779" s="269"/>
      <c r="JPG779" s="269"/>
      <c r="JPH779" s="269"/>
      <c r="JPI779" s="269"/>
      <c r="JPJ779" s="269"/>
      <c r="JPK779" s="269"/>
      <c r="JPL779" s="269"/>
      <c r="JPM779" s="269"/>
      <c r="JPN779" s="269"/>
      <c r="JPO779" s="269"/>
      <c r="JPP779" s="269"/>
      <c r="JPQ779" s="269"/>
      <c r="JPR779" s="269"/>
      <c r="JPS779" s="269"/>
      <c r="JPT779" s="269"/>
      <c r="JPU779" s="269"/>
      <c r="JPV779" s="269"/>
      <c r="JPW779" s="269"/>
      <c r="JPX779" s="269"/>
      <c r="JPY779" s="269"/>
      <c r="JPZ779" s="269"/>
      <c r="JQA779" s="269"/>
      <c r="JQB779" s="269"/>
      <c r="JQC779" s="269"/>
      <c r="JQD779" s="269"/>
      <c r="JQE779" s="269"/>
      <c r="JQF779" s="269"/>
      <c r="JQG779" s="269"/>
      <c r="JQH779" s="269"/>
      <c r="JQI779" s="269"/>
      <c r="JQJ779" s="269"/>
      <c r="JQK779" s="269"/>
      <c r="JQL779" s="269"/>
      <c r="JQM779" s="269"/>
      <c r="JQN779" s="269"/>
      <c r="JQO779" s="269"/>
      <c r="JQP779" s="269"/>
      <c r="JQQ779" s="269"/>
      <c r="JQR779" s="269"/>
      <c r="JQS779" s="269"/>
      <c r="JQT779" s="269"/>
      <c r="JQU779" s="269"/>
      <c r="JQV779" s="269"/>
      <c r="JQW779" s="269"/>
      <c r="JQX779" s="269"/>
      <c r="JQY779" s="269"/>
      <c r="JQZ779" s="269"/>
      <c r="JRA779" s="269"/>
      <c r="JRB779" s="269"/>
      <c r="JRC779" s="269"/>
      <c r="JRD779" s="269"/>
      <c r="JRE779" s="269"/>
      <c r="JRF779" s="269"/>
      <c r="JRG779" s="269"/>
      <c r="JRH779" s="269"/>
      <c r="JRI779" s="269"/>
      <c r="JRJ779" s="269"/>
      <c r="JRK779" s="269"/>
      <c r="JRL779" s="269"/>
      <c r="JRM779" s="269"/>
      <c r="JRN779" s="269"/>
      <c r="JRO779" s="269"/>
      <c r="JRP779" s="269"/>
      <c r="JRQ779" s="269"/>
      <c r="JRR779" s="269"/>
      <c r="JRS779" s="269"/>
      <c r="JRT779" s="269"/>
      <c r="JRU779" s="269"/>
      <c r="JRV779" s="269"/>
      <c r="JRW779" s="269"/>
      <c r="JRX779" s="269"/>
      <c r="JRY779" s="269"/>
      <c r="JRZ779" s="269"/>
      <c r="JSA779" s="269"/>
      <c r="JSB779" s="269"/>
      <c r="JSC779" s="269"/>
      <c r="JSD779" s="269"/>
      <c r="JSE779" s="269"/>
      <c r="JSF779" s="269"/>
      <c r="JSG779" s="269"/>
      <c r="JSH779" s="269"/>
      <c r="JSI779" s="269"/>
      <c r="JSJ779" s="269"/>
      <c r="JSK779" s="269"/>
      <c r="JSL779" s="269"/>
      <c r="JSM779" s="269"/>
      <c r="JSN779" s="269"/>
      <c r="JSO779" s="269"/>
      <c r="JSP779" s="269"/>
      <c r="JSQ779" s="269"/>
      <c r="JSR779" s="269"/>
      <c r="JSS779" s="269"/>
      <c r="JST779" s="269"/>
      <c r="JSU779" s="269"/>
      <c r="JSV779" s="269"/>
      <c r="JSW779" s="269"/>
      <c r="JSX779" s="269"/>
      <c r="JSY779" s="269"/>
      <c r="JSZ779" s="269"/>
      <c r="JTA779" s="269"/>
      <c r="JTB779" s="269"/>
      <c r="JTC779" s="269"/>
      <c r="JTD779" s="269"/>
      <c r="JTE779" s="269"/>
      <c r="JTF779" s="269"/>
      <c r="JTG779" s="269"/>
      <c r="JTH779" s="269"/>
      <c r="JTI779" s="269"/>
      <c r="JTJ779" s="269"/>
      <c r="JTK779" s="269"/>
      <c r="JTL779" s="269"/>
      <c r="JTM779" s="269"/>
      <c r="JTN779" s="269"/>
      <c r="JTO779" s="269"/>
      <c r="JTP779" s="269"/>
      <c r="JTQ779" s="269"/>
      <c r="JTR779" s="269"/>
      <c r="JTS779" s="269"/>
      <c r="JTT779" s="269"/>
      <c r="JTU779" s="269"/>
      <c r="JTV779" s="269"/>
      <c r="JTW779" s="269"/>
      <c r="JTX779" s="269"/>
      <c r="JTY779" s="269"/>
      <c r="JTZ779" s="269"/>
      <c r="JUA779" s="269"/>
      <c r="JUB779" s="269"/>
      <c r="JUC779" s="269"/>
      <c r="JUD779" s="269"/>
      <c r="JUE779" s="269"/>
      <c r="JUF779" s="269"/>
      <c r="JUG779" s="269"/>
      <c r="JUH779" s="269"/>
      <c r="JUI779" s="269"/>
      <c r="JUJ779" s="269"/>
      <c r="JUK779" s="269"/>
      <c r="JUL779" s="269"/>
      <c r="JUM779" s="269"/>
      <c r="JUN779" s="269"/>
      <c r="JUO779" s="269"/>
      <c r="JUP779" s="269"/>
      <c r="JUQ779" s="269"/>
      <c r="JUR779" s="269"/>
      <c r="JUS779" s="269"/>
      <c r="JUT779" s="269"/>
      <c r="JUU779" s="269"/>
      <c r="JUV779" s="269"/>
      <c r="JUW779" s="269"/>
      <c r="JUX779" s="269"/>
      <c r="JUY779" s="269"/>
      <c r="JUZ779" s="269"/>
      <c r="JVA779" s="269"/>
      <c r="JVB779" s="269"/>
      <c r="JVC779" s="269"/>
      <c r="JVD779" s="269"/>
      <c r="JVE779" s="269"/>
      <c r="JVF779" s="269"/>
      <c r="JVG779" s="269"/>
      <c r="JVH779" s="269"/>
      <c r="JVI779" s="269"/>
      <c r="JVJ779" s="269"/>
      <c r="JVK779" s="269"/>
      <c r="JVL779" s="269"/>
      <c r="JVM779" s="269"/>
      <c r="JVN779" s="269"/>
      <c r="JVO779" s="269"/>
      <c r="JVP779" s="269"/>
      <c r="JVQ779" s="269"/>
      <c r="JVR779" s="269"/>
      <c r="JVS779" s="269"/>
      <c r="JVT779" s="269"/>
      <c r="JVU779" s="269"/>
      <c r="JVV779" s="269"/>
      <c r="JVW779" s="269"/>
      <c r="JVX779" s="269"/>
      <c r="JVY779" s="269"/>
      <c r="JVZ779" s="269"/>
      <c r="JWA779" s="269"/>
      <c r="JWB779" s="269"/>
      <c r="JWC779" s="269"/>
      <c r="JWD779" s="269"/>
      <c r="JWE779" s="269"/>
      <c r="JWF779" s="269"/>
      <c r="JWG779" s="269"/>
      <c r="JWH779" s="269"/>
      <c r="JWI779" s="269"/>
      <c r="JWJ779" s="269"/>
      <c r="JWK779" s="269"/>
      <c r="JWL779" s="269"/>
      <c r="JWM779" s="269"/>
      <c r="JWN779" s="269"/>
      <c r="JWO779" s="269"/>
      <c r="JWP779" s="269"/>
      <c r="JWQ779" s="269"/>
      <c r="JWR779" s="269"/>
      <c r="JWS779" s="269"/>
      <c r="JWT779" s="269"/>
      <c r="JWU779" s="269"/>
      <c r="JWV779" s="269"/>
      <c r="JWW779" s="269"/>
      <c r="JWX779" s="269"/>
      <c r="JWY779" s="269"/>
      <c r="JWZ779" s="269"/>
      <c r="JXA779" s="269"/>
      <c r="JXB779" s="269"/>
      <c r="JXC779" s="269"/>
      <c r="JXD779" s="269"/>
      <c r="JXE779" s="269"/>
      <c r="JXF779" s="269"/>
      <c r="JXG779" s="269"/>
      <c r="JXH779" s="269"/>
      <c r="JXI779" s="269"/>
      <c r="JXJ779" s="269"/>
      <c r="JXK779" s="269"/>
      <c r="JXL779" s="269"/>
      <c r="JXM779" s="269"/>
      <c r="JXN779" s="269"/>
      <c r="JXO779" s="269"/>
      <c r="JXP779" s="269"/>
      <c r="JXQ779" s="269"/>
      <c r="JXR779" s="269"/>
      <c r="JXS779" s="269"/>
      <c r="JXT779" s="269"/>
      <c r="JXU779" s="269"/>
      <c r="JXV779" s="269"/>
      <c r="JXW779" s="269"/>
      <c r="JXX779" s="269"/>
      <c r="JXY779" s="269"/>
      <c r="JXZ779" s="269"/>
      <c r="JYA779" s="269"/>
      <c r="JYB779" s="269"/>
      <c r="JYC779" s="269"/>
      <c r="JYD779" s="269"/>
      <c r="JYE779" s="269"/>
      <c r="JYF779" s="269"/>
      <c r="JYG779" s="269"/>
      <c r="JYH779" s="269"/>
      <c r="JYI779" s="269"/>
      <c r="JYJ779" s="269"/>
      <c r="JYK779" s="269"/>
      <c r="JYL779" s="269"/>
      <c r="JYM779" s="269"/>
      <c r="JYN779" s="269"/>
      <c r="JYO779" s="269"/>
      <c r="JYP779" s="269"/>
      <c r="JYQ779" s="269"/>
      <c r="JYR779" s="269"/>
      <c r="JYS779" s="269"/>
      <c r="JYT779" s="269"/>
      <c r="JYU779" s="269"/>
      <c r="JYV779" s="269"/>
      <c r="JYW779" s="269"/>
      <c r="JYX779" s="269"/>
      <c r="JYY779" s="269"/>
      <c r="JYZ779" s="269"/>
      <c r="JZA779" s="269"/>
      <c r="JZB779" s="269"/>
      <c r="JZC779" s="269"/>
      <c r="JZD779" s="269"/>
      <c r="JZE779" s="269"/>
      <c r="JZF779" s="269"/>
      <c r="JZG779" s="269"/>
      <c r="JZH779" s="269"/>
      <c r="JZI779" s="269"/>
      <c r="JZJ779" s="269"/>
      <c r="JZK779" s="269"/>
      <c r="JZL779" s="269"/>
      <c r="JZM779" s="269"/>
      <c r="JZN779" s="269"/>
      <c r="JZO779" s="269"/>
      <c r="JZP779" s="269"/>
      <c r="JZQ779" s="269"/>
      <c r="JZR779" s="269"/>
      <c r="JZS779" s="269"/>
      <c r="JZT779" s="269"/>
      <c r="JZU779" s="269"/>
      <c r="JZV779" s="269"/>
      <c r="JZW779" s="269"/>
      <c r="JZX779" s="269"/>
      <c r="JZY779" s="269"/>
      <c r="JZZ779" s="269"/>
      <c r="KAA779" s="269"/>
      <c r="KAB779" s="269"/>
      <c r="KAC779" s="269"/>
      <c r="KAD779" s="269"/>
      <c r="KAE779" s="269"/>
      <c r="KAF779" s="269"/>
      <c r="KAG779" s="269"/>
      <c r="KAH779" s="269"/>
      <c r="KAI779" s="269"/>
      <c r="KAJ779" s="269"/>
      <c r="KAK779" s="269"/>
      <c r="KAL779" s="269"/>
      <c r="KAM779" s="269"/>
      <c r="KAN779" s="269"/>
      <c r="KAO779" s="269"/>
      <c r="KAP779" s="269"/>
      <c r="KAQ779" s="269"/>
      <c r="KAR779" s="269"/>
      <c r="KAS779" s="269"/>
      <c r="KAT779" s="269"/>
      <c r="KAU779" s="269"/>
      <c r="KAV779" s="269"/>
      <c r="KAW779" s="269"/>
      <c r="KAX779" s="269"/>
      <c r="KAY779" s="269"/>
      <c r="KAZ779" s="269"/>
      <c r="KBA779" s="269"/>
      <c r="KBB779" s="269"/>
      <c r="KBC779" s="269"/>
      <c r="KBD779" s="269"/>
      <c r="KBE779" s="269"/>
      <c r="KBF779" s="269"/>
      <c r="KBG779" s="269"/>
      <c r="KBH779" s="269"/>
      <c r="KBI779" s="269"/>
      <c r="KBJ779" s="269"/>
      <c r="KBK779" s="269"/>
      <c r="KBL779" s="269"/>
      <c r="KBM779" s="269"/>
      <c r="KBN779" s="269"/>
      <c r="KBO779" s="269"/>
      <c r="KBP779" s="269"/>
      <c r="KBQ779" s="269"/>
      <c r="KBR779" s="269"/>
      <c r="KBS779" s="269"/>
      <c r="KBT779" s="269"/>
      <c r="KBU779" s="269"/>
      <c r="KBV779" s="269"/>
      <c r="KBW779" s="269"/>
      <c r="KBX779" s="269"/>
      <c r="KBY779" s="269"/>
      <c r="KBZ779" s="269"/>
      <c r="KCA779" s="269"/>
      <c r="KCB779" s="269"/>
      <c r="KCC779" s="269"/>
      <c r="KCD779" s="269"/>
      <c r="KCE779" s="269"/>
      <c r="KCF779" s="269"/>
      <c r="KCG779" s="269"/>
      <c r="KCH779" s="269"/>
      <c r="KCI779" s="269"/>
      <c r="KCJ779" s="269"/>
      <c r="KCK779" s="269"/>
      <c r="KCL779" s="269"/>
      <c r="KCM779" s="269"/>
      <c r="KCN779" s="269"/>
      <c r="KCO779" s="269"/>
      <c r="KCP779" s="269"/>
      <c r="KCQ779" s="269"/>
      <c r="KCR779" s="269"/>
      <c r="KCS779" s="269"/>
      <c r="KCT779" s="269"/>
      <c r="KCU779" s="269"/>
      <c r="KCV779" s="269"/>
      <c r="KCW779" s="269"/>
      <c r="KCX779" s="269"/>
      <c r="KCY779" s="269"/>
      <c r="KCZ779" s="269"/>
      <c r="KDA779" s="269"/>
      <c r="KDB779" s="269"/>
      <c r="KDC779" s="269"/>
      <c r="KDD779" s="269"/>
      <c r="KDE779" s="269"/>
      <c r="KDF779" s="269"/>
      <c r="KDG779" s="269"/>
      <c r="KDH779" s="269"/>
      <c r="KDI779" s="269"/>
      <c r="KDJ779" s="269"/>
      <c r="KDK779" s="269"/>
      <c r="KDL779" s="269"/>
      <c r="KDM779" s="269"/>
      <c r="KDN779" s="269"/>
      <c r="KDO779" s="269"/>
      <c r="KDP779" s="269"/>
      <c r="KDQ779" s="269"/>
      <c r="KDR779" s="269"/>
      <c r="KDS779" s="269"/>
      <c r="KDT779" s="269"/>
      <c r="KDU779" s="269"/>
      <c r="KDV779" s="269"/>
      <c r="KDW779" s="269"/>
      <c r="KDX779" s="269"/>
      <c r="KDY779" s="269"/>
      <c r="KDZ779" s="269"/>
      <c r="KEA779" s="269"/>
      <c r="KEB779" s="269"/>
      <c r="KEC779" s="269"/>
      <c r="KED779" s="269"/>
      <c r="KEE779" s="269"/>
      <c r="KEF779" s="269"/>
      <c r="KEG779" s="269"/>
      <c r="KEH779" s="269"/>
      <c r="KEI779" s="269"/>
      <c r="KEJ779" s="269"/>
      <c r="KEK779" s="269"/>
      <c r="KEL779" s="269"/>
      <c r="KEM779" s="269"/>
      <c r="KEN779" s="269"/>
      <c r="KEO779" s="269"/>
      <c r="KEP779" s="269"/>
      <c r="KEQ779" s="269"/>
      <c r="KER779" s="269"/>
      <c r="KES779" s="269"/>
      <c r="KET779" s="269"/>
      <c r="KEU779" s="269"/>
      <c r="KEV779" s="269"/>
      <c r="KEW779" s="269"/>
      <c r="KEX779" s="269"/>
      <c r="KEY779" s="269"/>
      <c r="KEZ779" s="269"/>
      <c r="KFA779" s="269"/>
      <c r="KFB779" s="269"/>
      <c r="KFC779" s="269"/>
      <c r="KFD779" s="269"/>
      <c r="KFE779" s="269"/>
      <c r="KFF779" s="269"/>
      <c r="KFG779" s="269"/>
      <c r="KFH779" s="269"/>
      <c r="KFI779" s="269"/>
      <c r="KFJ779" s="269"/>
      <c r="KFK779" s="269"/>
      <c r="KFL779" s="269"/>
      <c r="KFM779" s="269"/>
      <c r="KFN779" s="269"/>
      <c r="KFO779" s="269"/>
      <c r="KFP779" s="269"/>
      <c r="KFQ779" s="269"/>
      <c r="KFR779" s="269"/>
      <c r="KFS779" s="269"/>
      <c r="KFT779" s="269"/>
      <c r="KFU779" s="269"/>
      <c r="KFV779" s="269"/>
      <c r="KFW779" s="269"/>
      <c r="KFX779" s="269"/>
      <c r="KFY779" s="269"/>
      <c r="KFZ779" s="269"/>
      <c r="KGA779" s="269"/>
      <c r="KGB779" s="269"/>
      <c r="KGC779" s="269"/>
      <c r="KGD779" s="269"/>
      <c r="KGE779" s="269"/>
      <c r="KGF779" s="269"/>
      <c r="KGG779" s="269"/>
      <c r="KGH779" s="269"/>
      <c r="KGI779" s="269"/>
      <c r="KGJ779" s="269"/>
      <c r="KGK779" s="269"/>
      <c r="KGL779" s="269"/>
      <c r="KGM779" s="269"/>
      <c r="KGN779" s="269"/>
      <c r="KGO779" s="269"/>
      <c r="KGP779" s="269"/>
      <c r="KGQ779" s="269"/>
      <c r="KGR779" s="269"/>
      <c r="KGS779" s="269"/>
      <c r="KGT779" s="269"/>
      <c r="KGU779" s="269"/>
      <c r="KGV779" s="269"/>
      <c r="KGW779" s="269"/>
      <c r="KGX779" s="269"/>
      <c r="KGY779" s="269"/>
      <c r="KGZ779" s="269"/>
      <c r="KHA779" s="269"/>
      <c r="KHB779" s="269"/>
      <c r="KHC779" s="269"/>
      <c r="KHD779" s="269"/>
      <c r="KHE779" s="269"/>
      <c r="KHF779" s="269"/>
      <c r="KHG779" s="269"/>
      <c r="KHH779" s="269"/>
      <c r="KHI779" s="269"/>
      <c r="KHJ779" s="269"/>
      <c r="KHK779" s="269"/>
      <c r="KHL779" s="269"/>
      <c r="KHM779" s="269"/>
      <c r="KHN779" s="269"/>
      <c r="KHO779" s="269"/>
      <c r="KHP779" s="269"/>
      <c r="KHQ779" s="269"/>
      <c r="KHR779" s="269"/>
      <c r="KHS779" s="269"/>
      <c r="KHT779" s="269"/>
      <c r="KHU779" s="269"/>
      <c r="KHV779" s="269"/>
      <c r="KHW779" s="269"/>
      <c r="KHX779" s="269"/>
      <c r="KHY779" s="269"/>
      <c r="KHZ779" s="269"/>
      <c r="KIA779" s="269"/>
      <c r="KIB779" s="269"/>
      <c r="KIC779" s="269"/>
      <c r="KID779" s="269"/>
      <c r="KIE779" s="269"/>
      <c r="KIF779" s="269"/>
      <c r="KIG779" s="269"/>
      <c r="KIH779" s="269"/>
      <c r="KII779" s="269"/>
      <c r="KIJ779" s="269"/>
      <c r="KIK779" s="269"/>
      <c r="KIL779" s="269"/>
      <c r="KIM779" s="269"/>
      <c r="KIN779" s="269"/>
      <c r="KIO779" s="269"/>
      <c r="KIP779" s="269"/>
      <c r="KIQ779" s="269"/>
      <c r="KIR779" s="269"/>
      <c r="KIS779" s="269"/>
      <c r="KIT779" s="269"/>
      <c r="KIU779" s="269"/>
      <c r="KIV779" s="269"/>
      <c r="KIW779" s="269"/>
      <c r="KIX779" s="269"/>
      <c r="KIY779" s="269"/>
      <c r="KIZ779" s="269"/>
      <c r="KJA779" s="269"/>
      <c r="KJB779" s="269"/>
      <c r="KJC779" s="269"/>
      <c r="KJD779" s="269"/>
      <c r="KJE779" s="269"/>
      <c r="KJF779" s="269"/>
      <c r="KJG779" s="269"/>
      <c r="KJH779" s="269"/>
      <c r="KJI779" s="269"/>
      <c r="KJJ779" s="269"/>
      <c r="KJK779" s="269"/>
      <c r="KJL779" s="269"/>
      <c r="KJM779" s="269"/>
      <c r="KJN779" s="269"/>
      <c r="KJO779" s="269"/>
      <c r="KJP779" s="269"/>
      <c r="KJQ779" s="269"/>
      <c r="KJR779" s="269"/>
      <c r="KJS779" s="269"/>
      <c r="KJT779" s="269"/>
      <c r="KJU779" s="269"/>
      <c r="KJV779" s="269"/>
      <c r="KJW779" s="269"/>
      <c r="KJX779" s="269"/>
      <c r="KJY779" s="269"/>
      <c r="KJZ779" s="269"/>
      <c r="KKA779" s="269"/>
      <c r="KKB779" s="269"/>
      <c r="KKC779" s="269"/>
      <c r="KKD779" s="269"/>
      <c r="KKE779" s="269"/>
      <c r="KKF779" s="269"/>
      <c r="KKG779" s="269"/>
      <c r="KKH779" s="269"/>
      <c r="KKI779" s="269"/>
      <c r="KKJ779" s="269"/>
      <c r="KKK779" s="269"/>
      <c r="KKL779" s="269"/>
      <c r="KKM779" s="269"/>
      <c r="KKN779" s="269"/>
      <c r="KKO779" s="269"/>
      <c r="KKP779" s="269"/>
      <c r="KKQ779" s="269"/>
      <c r="KKR779" s="269"/>
      <c r="KKS779" s="269"/>
      <c r="KKT779" s="269"/>
      <c r="KKU779" s="269"/>
      <c r="KKV779" s="269"/>
      <c r="KKW779" s="269"/>
      <c r="KKX779" s="269"/>
      <c r="KKY779" s="269"/>
      <c r="KKZ779" s="269"/>
      <c r="KLA779" s="269"/>
      <c r="KLB779" s="269"/>
      <c r="KLC779" s="269"/>
      <c r="KLD779" s="269"/>
      <c r="KLE779" s="269"/>
      <c r="KLF779" s="269"/>
      <c r="KLG779" s="269"/>
      <c r="KLH779" s="269"/>
      <c r="KLI779" s="269"/>
      <c r="KLJ779" s="269"/>
      <c r="KLK779" s="269"/>
      <c r="KLL779" s="269"/>
      <c r="KLM779" s="269"/>
      <c r="KLN779" s="269"/>
      <c r="KLO779" s="269"/>
      <c r="KLP779" s="269"/>
      <c r="KLQ779" s="269"/>
      <c r="KLR779" s="269"/>
      <c r="KLS779" s="269"/>
      <c r="KLT779" s="269"/>
      <c r="KLU779" s="269"/>
      <c r="KLV779" s="269"/>
      <c r="KLW779" s="269"/>
      <c r="KLX779" s="269"/>
      <c r="KLY779" s="269"/>
      <c r="KLZ779" s="269"/>
      <c r="KMA779" s="269"/>
      <c r="KMB779" s="269"/>
      <c r="KMC779" s="269"/>
      <c r="KMD779" s="269"/>
      <c r="KME779" s="269"/>
      <c r="KMF779" s="269"/>
      <c r="KMG779" s="269"/>
      <c r="KMH779" s="269"/>
      <c r="KMI779" s="269"/>
      <c r="KMJ779" s="269"/>
      <c r="KMK779" s="269"/>
      <c r="KML779" s="269"/>
      <c r="KMM779" s="269"/>
      <c r="KMN779" s="269"/>
      <c r="KMO779" s="269"/>
      <c r="KMP779" s="269"/>
      <c r="KMQ779" s="269"/>
      <c r="KMR779" s="269"/>
      <c r="KMS779" s="269"/>
      <c r="KMT779" s="269"/>
      <c r="KMU779" s="269"/>
      <c r="KMV779" s="269"/>
      <c r="KMW779" s="269"/>
      <c r="KMX779" s="269"/>
      <c r="KMY779" s="269"/>
      <c r="KMZ779" s="269"/>
      <c r="KNA779" s="269"/>
      <c r="KNB779" s="269"/>
      <c r="KNC779" s="269"/>
      <c r="KND779" s="269"/>
      <c r="KNE779" s="269"/>
      <c r="KNF779" s="269"/>
      <c r="KNG779" s="269"/>
      <c r="KNH779" s="269"/>
      <c r="KNI779" s="269"/>
      <c r="KNJ779" s="269"/>
      <c r="KNK779" s="269"/>
      <c r="KNL779" s="269"/>
      <c r="KNM779" s="269"/>
      <c r="KNN779" s="269"/>
      <c r="KNO779" s="269"/>
      <c r="KNP779" s="269"/>
      <c r="KNQ779" s="269"/>
      <c r="KNR779" s="269"/>
      <c r="KNS779" s="269"/>
      <c r="KNT779" s="269"/>
      <c r="KNU779" s="269"/>
      <c r="KNV779" s="269"/>
      <c r="KNW779" s="269"/>
      <c r="KNX779" s="269"/>
      <c r="KNY779" s="269"/>
      <c r="KNZ779" s="269"/>
      <c r="KOA779" s="269"/>
      <c r="KOB779" s="269"/>
      <c r="KOC779" s="269"/>
      <c r="KOD779" s="269"/>
      <c r="KOE779" s="269"/>
      <c r="KOF779" s="269"/>
      <c r="KOG779" s="269"/>
      <c r="KOH779" s="269"/>
      <c r="KOI779" s="269"/>
      <c r="KOJ779" s="269"/>
      <c r="KOK779" s="269"/>
      <c r="KOL779" s="269"/>
      <c r="KOM779" s="269"/>
      <c r="KON779" s="269"/>
      <c r="KOO779" s="269"/>
      <c r="KOP779" s="269"/>
      <c r="KOQ779" s="269"/>
      <c r="KOR779" s="269"/>
      <c r="KOS779" s="269"/>
      <c r="KOT779" s="269"/>
      <c r="KOU779" s="269"/>
      <c r="KOV779" s="269"/>
      <c r="KOW779" s="269"/>
      <c r="KOX779" s="269"/>
      <c r="KOY779" s="269"/>
      <c r="KOZ779" s="269"/>
      <c r="KPA779" s="269"/>
      <c r="KPB779" s="269"/>
      <c r="KPC779" s="269"/>
      <c r="KPD779" s="269"/>
      <c r="KPE779" s="269"/>
      <c r="KPF779" s="269"/>
      <c r="KPG779" s="269"/>
      <c r="KPH779" s="269"/>
      <c r="KPI779" s="269"/>
      <c r="KPJ779" s="269"/>
      <c r="KPK779" s="269"/>
      <c r="KPL779" s="269"/>
      <c r="KPM779" s="269"/>
      <c r="KPN779" s="269"/>
      <c r="KPO779" s="269"/>
      <c r="KPP779" s="269"/>
      <c r="KPQ779" s="269"/>
      <c r="KPR779" s="269"/>
      <c r="KPS779" s="269"/>
      <c r="KPT779" s="269"/>
      <c r="KPU779" s="269"/>
      <c r="KPV779" s="269"/>
      <c r="KPW779" s="269"/>
      <c r="KPX779" s="269"/>
      <c r="KPY779" s="269"/>
      <c r="KPZ779" s="269"/>
      <c r="KQA779" s="269"/>
      <c r="KQB779" s="269"/>
      <c r="KQC779" s="269"/>
      <c r="KQD779" s="269"/>
      <c r="KQE779" s="269"/>
      <c r="KQF779" s="269"/>
      <c r="KQG779" s="269"/>
      <c r="KQH779" s="269"/>
      <c r="KQI779" s="269"/>
      <c r="KQJ779" s="269"/>
      <c r="KQK779" s="269"/>
      <c r="KQL779" s="269"/>
      <c r="KQM779" s="269"/>
      <c r="KQN779" s="269"/>
      <c r="KQO779" s="269"/>
      <c r="KQP779" s="269"/>
      <c r="KQQ779" s="269"/>
      <c r="KQR779" s="269"/>
      <c r="KQS779" s="269"/>
      <c r="KQT779" s="269"/>
      <c r="KQU779" s="269"/>
      <c r="KQV779" s="269"/>
      <c r="KQW779" s="269"/>
      <c r="KQX779" s="269"/>
      <c r="KQY779" s="269"/>
      <c r="KQZ779" s="269"/>
      <c r="KRA779" s="269"/>
      <c r="KRB779" s="269"/>
      <c r="KRC779" s="269"/>
      <c r="KRD779" s="269"/>
      <c r="KRE779" s="269"/>
      <c r="KRF779" s="269"/>
      <c r="KRG779" s="269"/>
      <c r="KRH779" s="269"/>
      <c r="KRI779" s="269"/>
      <c r="KRJ779" s="269"/>
      <c r="KRK779" s="269"/>
      <c r="KRL779" s="269"/>
      <c r="KRM779" s="269"/>
      <c r="KRN779" s="269"/>
      <c r="KRO779" s="269"/>
      <c r="KRP779" s="269"/>
      <c r="KRQ779" s="269"/>
      <c r="KRR779" s="269"/>
      <c r="KRS779" s="269"/>
      <c r="KRT779" s="269"/>
      <c r="KRU779" s="269"/>
      <c r="KRV779" s="269"/>
      <c r="KRW779" s="269"/>
      <c r="KRX779" s="269"/>
      <c r="KRY779" s="269"/>
      <c r="KRZ779" s="269"/>
      <c r="KSA779" s="269"/>
      <c r="KSB779" s="269"/>
      <c r="KSC779" s="269"/>
      <c r="KSD779" s="269"/>
      <c r="KSE779" s="269"/>
      <c r="KSF779" s="269"/>
      <c r="KSG779" s="269"/>
      <c r="KSH779" s="269"/>
      <c r="KSI779" s="269"/>
      <c r="KSJ779" s="269"/>
      <c r="KSK779" s="269"/>
      <c r="KSL779" s="269"/>
      <c r="KSM779" s="269"/>
      <c r="KSN779" s="269"/>
      <c r="KSO779" s="269"/>
      <c r="KSP779" s="269"/>
      <c r="KSQ779" s="269"/>
      <c r="KSR779" s="269"/>
      <c r="KSS779" s="269"/>
      <c r="KST779" s="269"/>
      <c r="KSU779" s="269"/>
      <c r="KSV779" s="269"/>
      <c r="KSW779" s="269"/>
      <c r="KSX779" s="269"/>
      <c r="KSY779" s="269"/>
      <c r="KSZ779" s="269"/>
      <c r="KTA779" s="269"/>
      <c r="KTB779" s="269"/>
      <c r="KTC779" s="269"/>
      <c r="KTD779" s="269"/>
      <c r="KTE779" s="269"/>
      <c r="KTF779" s="269"/>
      <c r="KTG779" s="269"/>
      <c r="KTH779" s="269"/>
      <c r="KTI779" s="269"/>
      <c r="KTJ779" s="269"/>
      <c r="KTK779" s="269"/>
      <c r="KTL779" s="269"/>
      <c r="KTM779" s="269"/>
      <c r="KTN779" s="269"/>
      <c r="KTO779" s="269"/>
      <c r="KTP779" s="269"/>
      <c r="KTQ779" s="269"/>
      <c r="KTR779" s="269"/>
      <c r="KTS779" s="269"/>
      <c r="KTT779" s="269"/>
      <c r="KTU779" s="269"/>
      <c r="KTV779" s="269"/>
      <c r="KTW779" s="269"/>
      <c r="KTX779" s="269"/>
      <c r="KTY779" s="269"/>
      <c r="KTZ779" s="269"/>
      <c r="KUA779" s="269"/>
      <c r="KUB779" s="269"/>
      <c r="KUC779" s="269"/>
      <c r="KUD779" s="269"/>
      <c r="KUE779" s="269"/>
      <c r="KUF779" s="269"/>
      <c r="KUG779" s="269"/>
      <c r="KUH779" s="269"/>
      <c r="KUI779" s="269"/>
      <c r="KUJ779" s="269"/>
      <c r="KUK779" s="269"/>
      <c r="KUL779" s="269"/>
      <c r="KUM779" s="269"/>
      <c r="KUN779" s="269"/>
      <c r="KUO779" s="269"/>
      <c r="KUP779" s="269"/>
      <c r="KUQ779" s="269"/>
      <c r="KUR779" s="269"/>
      <c r="KUS779" s="269"/>
      <c r="KUT779" s="269"/>
      <c r="KUU779" s="269"/>
      <c r="KUV779" s="269"/>
      <c r="KUW779" s="269"/>
      <c r="KUX779" s="269"/>
      <c r="KUY779" s="269"/>
      <c r="KUZ779" s="269"/>
      <c r="KVA779" s="269"/>
      <c r="KVB779" s="269"/>
      <c r="KVC779" s="269"/>
      <c r="KVD779" s="269"/>
      <c r="KVE779" s="269"/>
      <c r="KVF779" s="269"/>
      <c r="KVG779" s="269"/>
      <c r="KVH779" s="269"/>
      <c r="KVI779" s="269"/>
      <c r="KVJ779" s="269"/>
      <c r="KVK779" s="269"/>
      <c r="KVL779" s="269"/>
      <c r="KVM779" s="269"/>
      <c r="KVN779" s="269"/>
      <c r="KVO779" s="269"/>
      <c r="KVP779" s="269"/>
      <c r="KVQ779" s="269"/>
      <c r="KVR779" s="269"/>
      <c r="KVS779" s="269"/>
      <c r="KVT779" s="269"/>
      <c r="KVU779" s="269"/>
      <c r="KVV779" s="269"/>
      <c r="KVW779" s="269"/>
      <c r="KVX779" s="269"/>
      <c r="KVY779" s="269"/>
      <c r="KVZ779" s="269"/>
      <c r="KWA779" s="269"/>
      <c r="KWB779" s="269"/>
      <c r="KWC779" s="269"/>
      <c r="KWD779" s="269"/>
      <c r="KWE779" s="269"/>
      <c r="KWF779" s="269"/>
      <c r="KWG779" s="269"/>
      <c r="KWH779" s="269"/>
      <c r="KWI779" s="269"/>
      <c r="KWJ779" s="269"/>
      <c r="KWK779" s="269"/>
      <c r="KWL779" s="269"/>
      <c r="KWM779" s="269"/>
      <c r="KWN779" s="269"/>
      <c r="KWO779" s="269"/>
      <c r="KWP779" s="269"/>
      <c r="KWQ779" s="269"/>
      <c r="KWR779" s="269"/>
      <c r="KWS779" s="269"/>
      <c r="KWT779" s="269"/>
      <c r="KWU779" s="269"/>
      <c r="KWV779" s="269"/>
      <c r="KWW779" s="269"/>
      <c r="KWX779" s="269"/>
      <c r="KWY779" s="269"/>
      <c r="KWZ779" s="269"/>
      <c r="KXA779" s="269"/>
      <c r="KXB779" s="269"/>
      <c r="KXC779" s="269"/>
      <c r="KXD779" s="269"/>
      <c r="KXE779" s="269"/>
      <c r="KXF779" s="269"/>
      <c r="KXG779" s="269"/>
      <c r="KXH779" s="269"/>
      <c r="KXI779" s="269"/>
      <c r="KXJ779" s="269"/>
      <c r="KXK779" s="269"/>
      <c r="KXL779" s="269"/>
      <c r="KXM779" s="269"/>
      <c r="KXN779" s="269"/>
      <c r="KXO779" s="269"/>
      <c r="KXP779" s="269"/>
      <c r="KXQ779" s="269"/>
      <c r="KXR779" s="269"/>
      <c r="KXS779" s="269"/>
      <c r="KXT779" s="269"/>
      <c r="KXU779" s="269"/>
      <c r="KXV779" s="269"/>
      <c r="KXW779" s="269"/>
      <c r="KXX779" s="269"/>
      <c r="KXY779" s="269"/>
      <c r="KXZ779" s="269"/>
      <c r="KYA779" s="269"/>
      <c r="KYB779" s="269"/>
      <c r="KYC779" s="269"/>
      <c r="KYD779" s="269"/>
      <c r="KYE779" s="269"/>
      <c r="KYF779" s="269"/>
      <c r="KYG779" s="269"/>
      <c r="KYH779" s="269"/>
      <c r="KYI779" s="269"/>
      <c r="KYJ779" s="269"/>
      <c r="KYK779" s="269"/>
      <c r="KYL779" s="269"/>
      <c r="KYM779" s="269"/>
      <c r="KYN779" s="269"/>
      <c r="KYO779" s="269"/>
      <c r="KYP779" s="269"/>
      <c r="KYQ779" s="269"/>
      <c r="KYR779" s="269"/>
      <c r="KYS779" s="269"/>
      <c r="KYT779" s="269"/>
      <c r="KYU779" s="269"/>
      <c r="KYV779" s="269"/>
      <c r="KYW779" s="269"/>
      <c r="KYX779" s="269"/>
      <c r="KYY779" s="269"/>
      <c r="KYZ779" s="269"/>
      <c r="KZA779" s="269"/>
      <c r="KZB779" s="269"/>
      <c r="KZC779" s="269"/>
      <c r="KZD779" s="269"/>
      <c r="KZE779" s="269"/>
      <c r="KZF779" s="269"/>
      <c r="KZG779" s="269"/>
      <c r="KZH779" s="269"/>
      <c r="KZI779" s="269"/>
      <c r="KZJ779" s="269"/>
      <c r="KZK779" s="269"/>
      <c r="KZL779" s="269"/>
      <c r="KZM779" s="269"/>
      <c r="KZN779" s="269"/>
      <c r="KZO779" s="269"/>
      <c r="KZP779" s="269"/>
      <c r="KZQ779" s="269"/>
      <c r="KZR779" s="269"/>
      <c r="KZS779" s="269"/>
      <c r="KZT779" s="269"/>
      <c r="KZU779" s="269"/>
      <c r="KZV779" s="269"/>
      <c r="KZW779" s="269"/>
      <c r="KZX779" s="269"/>
      <c r="KZY779" s="269"/>
      <c r="KZZ779" s="269"/>
      <c r="LAA779" s="269"/>
      <c r="LAB779" s="269"/>
      <c r="LAC779" s="269"/>
      <c r="LAD779" s="269"/>
      <c r="LAE779" s="269"/>
      <c r="LAF779" s="269"/>
      <c r="LAG779" s="269"/>
      <c r="LAH779" s="269"/>
      <c r="LAI779" s="269"/>
      <c r="LAJ779" s="269"/>
      <c r="LAK779" s="269"/>
      <c r="LAL779" s="269"/>
      <c r="LAM779" s="269"/>
      <c r="LAN779" s="269"/>
      <c r="LAO779" s="269"/>
      <c r="LAP779" s="269"/>
      <c r="LAQ779" s="269"/>
      <c r="LAR779" s="269"/>
      <c r="LAS779" s="269"/>
      <c r="LAT779" s="269"/>
      <c r="LAU779" s="269"/>
      <c r="LAV779" s="269"/>
      <c r="LAW779" s="269"/>
      <c r="LAX779" s="269"/>
      <c r="LAY779" s="269"/>
      <c r="LAZ779" s="269"/>
      <c r="LBA779" s="269"/>
      <c r="LBB779" s="269"/>
      <c r="LBC779" s="269"/>
      <c r="LBD779" s="269"/>
      <c r="LBE779" s="269"/>
      <c r="LBF779" s="269"/>
      <c r="LBG779" s="269"/>
      <c r="LBH779" s="269"/>
      <c r="LBI779" s="269"/>
      <c r="LBJ779" s="269"/>
      <c r="LBK779" s="269"/>
      <c r="LBL779" s="269"/>
      <c r="LBM779" s="269"/>
      <c r="LBN779" s="269"/>
      <c r="LBO779" s="269"/>
      <c r="LBP779" s="269"/>
      <c r="LBQ779" s="269"/>
      <c r="LBR779" s="269"/>
      <c r="LBS779" s="269"/>
      <c r="LBT779" s="269"/>
      <c r="LBU779" s="269"/>
      <c r="LBV779" s="269"/>
      <c r="LBW779" s="269"/>
      <c r="LBX779" s="269"/>
      <c r="LBY779" s="269"/>
      <c r="LBZ779" s="269"/>
      <c r="LCA779" s="269"/>
      <c r="LCB779" s="269"/>
      <c r="LCC779" s="269"/>
      <c r="LCD779" s="269"/>
      <c r="LCE779" s="269"/>
      <c r="LCF779" s="269"/>
      <c r="LCG779" s="269"/>
      <c r="LCH779" s="269"/>
      <c r="LCI779" s="269"/>
      <c r="LCJ779" s="269"/>
      <c r="LCK779" s="269"/>
      <c r="LCL779" s="269"/>
      <c r="LCM779" s="269"/>
      <c r="LCN779" s="269"/>
      <c r="LCO779" s="269"/>
      <c r="LCP779" s="269"/>
      <c r="LCQ779" s="269"/>
      <c r="LCR779" s="269"/>
      <c r="LCS779" s="269"/>
      <c r="LCT779" s="269"/>
      <c r="LCU779" s="269"/>
      <c r="LCV779" s="269"/>
      <c r="LCW779" s="269"/>
      <c r="LCX779" s="269"/>
      <c r="LCY779" s="269"/>
      <c r="LCZ779" s="269"/>
      <c r="LDA779" s="269"/>
      <c r="LDB779" s="269"/>
      <c r="LDC779" s="269"/>
      <c r="LDD779" s="269"/>
      <c r="LDE779" s="269"/>
      <c r="LDF779" s="269"/>
      <c r="LDG779" s="269"/>
      <c r="LDH779" s="269"/>
      <c r="LDI779" s="269"/>
      <c r="LDJ779" s="269"/>
      <c r="LDK779" s="269"/>
      <c r="LDL779" s="269"/>
      <c r="LDM779" s="269"/>
      <c r="LDN779" s="269"/>
      <c r="LDO779" s="269"/>
      <c r="LDP779" s="269"/>
      <c r="LDQ779" s="269"/>
      <c r="LDR779" s="269"/>
      <c r="LDS779" s="269"/>
      <c r="LDT779" s="269"/>
      <c r="LDU779" s="269"/>
      <c r="LDV779" s="269"/>
      <c r="LDW779" s="269"/>
      <c r="LDX779" s="269"/>
      <c r="LDY779" s="269"/>
      <c r="LDZ779" s="269"/>
      <c r="LEA779" s="269"/>
      <c r="LEB779" s="269"/>
      <c r="LEC779" s="269"/>
      <c r="LED779" s="269"/>
      <c r="LEE779" s="269"/>
      <c r="LEF779" s="269"/>
      <c r="LEG779" s="269"/>
      <c r="LEH779" s="269"/>
      <c r="LEI779" s="269"/>
      <c r="LEJ779" s="269"/>
      <c r="LEK779" s="269"/>
      <c r="LEL779" s="269"/>
      <c r="LEM779" s="269"/>
      <c r="LEN779" s="269"/>
      <c r="LEO779" s="269"/>
      <c r="LEP779" s="269"/>
      <c r="LEQ779" s="269"/>
      <c r="LER779" s="269"/>
      <c r="LES779" s="269"/>
      <c r="LET779" s="269"/>
      <c r="LEU779" s="269"/>
      <c r="LEV779" s="269"/>
      <c r="LEW779" s="269"/>
      <c r="LEX779" s="269"/>
      <c r="LEY779" s="269"/>
      <c r="LEZ779" s="269"/>
      <c r="LFA779" s="269"/>
      <c r="LFB779" s="269"/>
      <c r="LFC779" s="269"/>
      <c r="LFD779" s="269"/>
      <c r="LFE779" s="269"/>
      <c r="LFF779" s="269"/>
      <c r="LFG779" s="269"/>
      <c r="LFH779" s="269"/>
      <c r="LFI779" s="269"/>
      <c r="LFJ779" s="269"/>
      <c r="LFK779" s="269"/>
      <c r="LFL779" s="269"/>
      <c r="LFM779" s="269"/>
      <c r="LFN779" s="269"/>
      <c r="LFO779" s="269"/>
      <c r="LFP779" s="269"/>
      <c r="LFQ779" s="269"/>
      <c r="LFR779" s="269"/>
      <c r="LFS779" s="269"/>
      <c r="LFT779" s="269"/>
      <c r="LFU779" s="269"/>
      <c r="LFV779" s="269"/>
      <c r="LFW779" s="269"/>
      <c r="LFX779" s="269"/>
      <c r="LFY779" s="269"/>
      <c r="LFZ779" s="269"/>
      <c r="LGA779" s="269"/>
      <c r="LGB779" s="269"/>
      <c r="LGC779" s="269"/>
      <c r="LGD779" s="269"/>
      <c r="LGE779" s="269"/>
      <c r="LGF779" s="269"/>
      <c r="LGG779" s="269"/>
      <c r="LGH779" s="269"/>
      <c r="LGI779" s="269"/>
      <c r="LGJ779" s="269"/>
      <c r="LGK779" s="269"/>
      <c r="LGL779" s="269"/>
      <c r="LGM779" s="269"/>
      <c r="LGN779" s="269"/>
      <c r="LGO779" s="269"/>
      <c r="LGP779" s="269"/>
      <c r="LGQ779" s="269"/>
      <c r="LGR779" s="269"/>
      <c r="LGS779" s="269"/>
      <c r="LGT779" s="269"/>
      <c r="LGU779" s="269"/>
      <c r="LGV779" s="269"/>
      <c r="LGW779" s="269"/>
      <c r="LGX779" s="269"/>
      <c r="LGY779" s="269"/>
      <c r="LGZ779" s="269"/>
      <c r="LHA779" s="269"/>
      <c r="LHB779" s="269"/>
      <c r="LHC779" s="269"/>
      <c r="LHD779" s="269"/>
      <c r="LHE779" s="269"/>
      <c r="LHF779" s="269"/>
      <c r="LHG779" s="269"/>
      <c r="LHH779" s="269"/>
      <c r="LHI779" s="269"/>
      <c r="LHJ779" s="269"/>
      <c r="LHK779" s="269"/>
      <c r="LHL779" s="269"/>
      <c r="LHM779" s="269"/>
      <c r="LHN779" s="269"/>
      <c r="LHO779" s="269"/>
      <c r="LHP779" s="269"/>
      <c r="LHQ779" s="269"/>
      <c r="LHR779" s="269"/>
      <c r="LHS779" s="269"/>
      <c r="LHT779" s="269"/>
      <c r="LHU779" s="269"/>
      <c r="LHV779" s="269"/>
      <c r="LHW779" s="269"/>
      <c r="LHX779" s="269"/>
      <c r="LHY779" s="269"/>
      <c r="LHZ779" s="269"/>
      <c r="LIA779" s="269"/>
      <c r="LIB779" s="269"/>
      <c r="LIC779" s="269"/>
      <c r="LID779" s="269"/>
      <c r="LIE779" s="269"/>
      <c r="LIF779" s="269"/>
      <c r="LIG779" s="269"/>
      <c r="LIH779" s="269"/>
      <c r="LII779" s="269"/>
      <c r="LIJ779" s="269"/>
      <c r="LIK779" s="269"/>
      <c r="LIL779" s="269"/>
      <c r="LIM779" s="269"/>
      <c r="LIN779" s="269"/>
      <c r="LIO779" s="269"/>
      <c r="LIP779" s="269"/>
      <c r="LIQ779" s="269"/>
      <c r="LIR779" s="269"/>
      <c r="LIS779" s="269"/>
      <c r="LIT779" s="269"/>
      <c r="LIU779" s="269"/>
      <c r="LIV779" s="269"/>
      <c r="LIW779" s="269"/>
      <c r="LIX779" s="269"/>
      <c r="LIY779" s="269"/>
      <c r="LIZ779" s="269"/>
      <c r="LJA779" s="269"/>
      <c r="LJB779" s="269"/>
      <c r="LJC779" s="269"/>
      <c r="LJD779" s="269"/>
      <c r="LJE779" s="269"/>
      <c r="LJF779" s="269"/>
      <c r="LJG779" s="269"/>
      <c r="LJH779" s="269"/>
      <c r="LJI779" s="269"/>
      <c r="LJJ779" s="269"/>
      <c r="LJK779" s="269"/>
      <c r="LJL779" s="269"/>
      <c r="LJM779" s="269"/>
      <c r="LJN779" s="269"/>
      <c r="LJO779" s="269"/>
      <c r="LJP779" s="269"/>
      <c r="LJQ779" s="269"/>
      <c r="LJR779" s="269"/>
      <c r="LJS779" s="269"/>
      <c r="LJT779" s="269"/>
      <c r="LJU779" s="269"/>
      <c r="LJV779" s="269"/>
      <c r="LJW779" s="269"/>
      <c r="LJX779" s="269"/>
      <c r="LJY779" s="269"/>
      <c r="LJZ779" s="269"/>
      <c r="LKA779" s="269"/>
      <c r="LKB779" s="269"/>
      <c r="LKC779" s="269"/>
      <c r="LKD779" s="269"/>
      <c r="LKE779" s="269"/>
      <c r="LKF779" s="269"/>
      <c r="LKG779" s="269"/>
      <c r="LKH779" s="269"/>
      <c r="LKI779" s="269"/>
      <c r="LKJ779" s="269"/>
      <c r="LKK779" s="269"/>
      <c r="LKL779" s="269"/>
      <c r="LKM779" s="269"/>
      <c r="LKN779" s="269"/>
      <c r="LKO779" s="269"/>
      <c r="LKP779" s="269"/>
      <c r="LKQ779" s="269"/>
      <c r="LKR779" s="269"/>
      <c r="LKS779" s="269"/>
      <c r="LKT779" s="269"/>
      <c r="LKU779" s="269"/>
      <c r="LKV779" s="269"/>
      <c r="LKW779" s="269"/>
      <c r="LKX779" s="269"/>
      <c r="LKY779" s="269"/>
      <c r="LKZ779" s="269"/>
      <c r="LLA779" s="269"/>
      <c r="LLB779" s="269"/>
      <c r="LLC779" s="269"/>
      <c r="LLD779" s="269"/>
      <c r="LLE779" s="269"/>
      <c r="LLF779" s="269"/>
      <c r="LLG779" s="269"/>
      <c r="LLH779" s="269"/>
      <c r="LLI779" s="269"/>
      <c r="LLJ779" s="269"/>
      <c r="LLK779" s="269"/>
      <c r="LLL779" s="269"/>
      <c r="LLM779" s="269"/>
      <c r="LLN779" s="269"/>
      <c r="LLO779" s="269"/>
      <c r="LLP779" s="269"/>
      <c r="LLQ779" s="269"/>
      <c r="LLR779" s="269"/>
      <c r="LLS779" s="269"/>
      <c r="LLT779" s="269"/>
      <c r="LLU779" s="269"/>
      <c r="LLV779" s="269"/>
      <c r="LLW779" s="269"/>
      <c r="LLX779" s="269"/>
      <c r="LLY779" s="269"/>
      <c r="LLZ779" s="269"/>
      <c r="LMA779" s="269"/>
      <c r="LMB779" s="269"/>
      <c r="LMC779" s="269"/>
      <c r="LMD779" s="269"/>
      <c r="LME779" s="269"/>
      <c r="LMF779" s="269"/>
      <c r="LMG779" s="269"/>
      <c r="LMH779" s="269"/>
      <c r="LMI779" s="269"/>
      <c r="LMJ779" s="269"/>
      <c r="LMK779" s="269"/>
      <c r="LML779" s="269"/>
      <c r="LMM779" s="269"/>
      <c r="LMN779" s="269"/>
      <c r="LMO779" s="269"/>
      <c r="LMP779" s="269"/>
      <c r="LMQ779" s="269"/>
      <c r="LMR779" s="269"/>
      <c r="LMS779" s="269"/>
      <c r="LMT779" s="269"/>
      <c r="LMU779" s="269"/>
      <c r="LMV779" s="269"/>
      <c r="LMW779" s="269"/>
      <c r="LMX779" s="269"/>
      <c r="LMY779" s="269"/>
      <c r="LMZ779" s="269"/>
      <c r="LNA779" s="269"/>
      <c r="LNB779" s="269"/>
      <c r="LNC779" s="269"/>
      <c r="LND779" s="269"/>
      <c r="LNE779" s="269"/>
      <c r="LNF779" s="269"/>
      <c r="LNG779" s="269"/>
      <c r="LNH779" s="269"/>
      <c r="LNI779" s="269"/>
      <c r="LNJ779" s="269"/>
      <c r="LNK779" s="269"/>
      <c r="LNL779" s="269"/>
      <c r="LNM779" s="269"/>
      <c r="LNN779" s="269"/>
      <c r="LNO779" s="269"/>
      <c r="LNP779" s="269"/>
      <c r="LNQ779" s="269"/>
      <c r="LNR779" s="269"/>
      <c r="LNS779" s="269"/>
      <c r="LNT779" s="269"/>
      <c r="LNU779" s="269"/>
      <c r="LNV779" s="269"/>
      <c r="LNW779" s="269"/>
      <c r="LNX779" s="269"/>
      <c r="LNY779" s="269"/>
      <c r="LNZ779" s="269"/>
      <c r="LOA779" s="269"/>
      <c r="LOB779" s="269"/>
      <c r="LOC779" s="269"/>
      <c r="LOD779" s="269"/>
      <c r="LOE779" s="269"/>
      <c r="LOF779" s="269"/>
      <c r="LOG779" s="269"/>
      <c r="LOH779" s="269"/>
      <c r="LOI779" s="269"/>
      <c r="LOJ779" s="269"/>
      <c r="LOK779" s="269"/>
      <c r="LOL779" s="269"/>
      <c r="LOM779" s="269"/>
      <c r="LON779" s="269"/>
      <c r="LOO779" s="269"/>
      <c r="LOP779" s="269"/>
      <c r="LOQ779" s="269"/>
      <c r="LOR779" s="269"/>
      <c r="LOS779" s="269"/>
      <c r="LOT779" s="269"/>
      <c r="LOU779" s="269"/>
      <c r="LOV779" s="269"/>
      <c r="LOW779" s="269"/>
      <c r="LOX779" s="269"/>
      <c r="LOY779" s="269"/>
      <c r="LOZ779" s="269"/>
      <c r="LPA779" s="269"/>
      <c r="LPB779" s="269"/>
      <c r="LPC779" s="269"/>
      <c r="LPD779" s="269"/>
      <c r="LPE779" s="269"/>
      <c r="LPF779" s="269"/>
      <c r="LPG779" s="269"/>
      <c r="LPH779" s="269"/>
      <c r="LPI779" s="269"/>
      <c r="LPJ779" s="269"/>
      <c r="LPK779" s="269"/>
      <c r="LPL779" s="269"/>
      <c r="LPM779" s="269"/>
      <c r="LPN779" s="269"/>
      <c r="LPO779" s="269"/>
      <c r="LPP779" s="269"/>
      <c r="LPQ779" s="269"/>
      <c r="LPR779" s="269"/>
      <c r="LPS779" s="269"/>
      <c r="LPT779" s="269"/>
      <c r="LPU779" s="269"/>
      <c r="LPV779" s="269"/>
      <c r="LPW779" s="269"/>
      <c r="LPX779" s="269"/>
      <c r="LPY779" s="269"/>
      <c r="LPZ779" s="269"/>
      <c r="LQA779" s="269"/>
      <c r="LQB779" s="269"/>
      <c r="LQC779" s="269"/>
      <c r="LQD779" s="269"/>
      <c r="LQE779" s="269"/>
      <c r="LQF779" s="269"/>
      <c r="LQG779" s="269"/>
      <c r="LQH779" s="269"/>
      <c r="LQI779" s="269"/>
      <c r="LQJ779" s="269"/>
      <c r="LQK779" s="269"/>
      <c r="LQL779" s="269"/>
      <c r="LQM779" s="269"/>
      <c r="LQN779" s="269"/>
      <c r="LQO779" s="269"/>
      <c r="LQP779" s="269"/>
      <c r="LQQ779" s="269"/>
      <c r="LQR779" s="269"/>
      <c r="LQS779" s="269"/>
      <c r="LQT779" s="269"/>
      <c r="LQU779" s="269"/>
      <c r="LQV779" s="269"/>
      <c r="LQW779" s="269"/>
      <c r="LQX779" s="269"/>
      <c r="LQY779" s="269"/>
      <c r="LQZ779" s="269"/>
      <c r="LRA779" s="269"/>
      <c r="LRB779" s="269"/>
      <c r="LRC779" s="269"/>
      <c r="LRD779" s="269"/>
      <c r="LRE779" s="269"/>
      <c r="LRF779" s="269"/>
      <c r="LRG779" s="269"/>
      <c r="LRH779" s="269"/>
      <c r="LRI779" s="269"/>
      <c r="LRJ779" s="269"/>
      <c r="LRK779" s="269"/>
      <c r="LRL779" s="269"/>
      <c r="LRM779" s="269"/>
      <c r="LRN779" s="269"/>
      <c r="LRO779" s="269"/>
      <c r="LRP779" s="269"/>
      <c r="LRQ779" s="269"/>
      <c r="LRR779" s="269"/>
      <c r="LRS779" s="269"/>
      <c r="LRT779" s="269"/>
      <c r="LRU779" s="269"/>
      <c r="LRV779" s="269"/>
      <c r="LRW779" s="269"/>
      <c r="LRX779" s="269"/>
      <c r="LRY779" s="269"/>
      <c r="LRZ779" s="269"/>
      <c r="LSA779" s="269"/>
      <c r="LSB779" s="269"/>
      <c r="LSC779" s="269"/>
      <c r="LSD779" s="269"/>
      <c r="LSE779" s="269"/>
      <c r="LSF779" s="269"/>
      <c r="LSG779" s="269"/>
      <c r="LSH779" s="269"/>
      <c r="LSI779" s="269"/>
      <c r="LSJ779" s="269"/>
      <c r="LSK779" s="269"/>
      <c r="LSL779" s="269"/>
      <c r="LSM779" s="269"/>
      <c r="LSN779" s="269"/>
      <c r="LSO779" s="269"/>
      <c r="LSP779" s="269"/>
      <c r="LSQ779" s="269"/>
      <c r="LSR779" s="269"/>
      <c r="LSS779" s="269"/>
      <c r="LST779" s="269"/>
      <c r="LSU779" s="269"/>
      <c r="LSV779" s="269"/>
      <c r="LSW779" s="269"/>
      <c r="LSX779" s="269"/>
      <c r="LSY779" s="269"/>
      <c r="LSZ779" s="269"/>
      <c r="LTA779" s="269"/>
      <c r="LTB779" s="269"/>
      <c r="LTC779" s="269"/>
      <c r="LTD779" s="269"/>
      <c r="LTE779" s="269"/>
      <c r="LTF779" s="269"/>
      <c r="LTG779" s="269"/>
      <c r="LTH779" s="269"/>
      <c r="LTI779" s="269"/>
      <c r="LTJ779" s="269"/>
      <c r="LTK779" s="269"/>
      <c r="LTL779" s="269"/>
      <c r="LTM779" s="269"/>
      <c r="LTN779" s="269"/>
      <c r="LTO779" s="269"/>
      <c r="LTP779" s="269"/>
      <c r="LTQ779" s="269"/>
      <c r="LTR779" s="269"/>
      <c r="LTS779" s="269"/>
      <c r="LTT779" s="269"/>
      <c r="LTU779" s="269"/>
      <c r="LTV779" s="269"/>
      <c r="LTW779" s="269"/>
      <c r="LTX779" s="269"/>
      <c r="LTY779" s="269"/>
      <c r="LTZ779" s="269"/>
      <c r="LUA779" s="269"/>
      <c r="LUB779" s="269"/>
      <c r="LUC779" s="269"/>
      <c r="LUD779" s="269"/>
      <c r="LUE779" s="269"/>
      <c r="LUF779" s="269"/>
      <c r="LUG779" s="269"/>
      <c r="LUH779" s="269"/>
      <c r="LUI779" s="269"/>
      <c r="LUJ779" s="269"/>
      <c r="LUK779" s="269"/>
      <c r="LUL779" s="269"/>
      <c r="LUM779" s="269"/>
      <c r="LUN779" s="269"/>
      <c r="LUO779" s="269"/>
      <c r="LUP779" s="269"/>
      <c r="LUQ779" s="269"/>
      <c r="LUR779" s="269"/>
      <c r="LUS779" s="269"/>
      <c r="LUT779" s="269"/>
      <c r="LUU779" s="269"/>
      <c r="LUV779" s="269"/>
      <c r="LUW779" s="269"/>
      <c r="LUX779" s="269"/>
      <c r="LUY779" s="269"/>
      <c r="LUZ779" s="269"/>
      <c r="LVA779" s="269"/>
      <c r="LVB779" s="269"/>
      <c r="LVC779" s="269"/>
      <c r="LVD779" s="269"/>
      <c r="LVE779" s="269"/>
      <c r="LVF779" s="269"/>
      <c r="LVG779" s="269"/>
      <c r="LVH779" s="269"/>
      <c r="LVI779" s="269"/>
      <c r="LVJ779" s="269"/>
      <c r="LVK779" s="269"/>
      <c r="LVL779" s="269"/>
      <c r="LVM779" s="269"/>
      <c r="LVN779" s="269"/>
      <c r="LVO779" s="269"/>
      <c r="LVP779" s="269"/>
      <c r="LVQ779" s="269"/>
      <c r="LVR779" s="269"/>
      <c r="LVS779" s="269"/>
      <c r="LVT779" s="269"/>
      <c r="LVU779" s="269"/>
      <c r="LVV779" s="269"/>
      <c r="LVW779" s="269"/>
      <c r="LVX779" s="269"/>
      <c r="LVY779" s="269"/>
      <c r="LVZ779" s="269"/>
      <c r="LWA779" s="269"/>
      <c r="LWB779" s="269"/>
      <c r="LWC779" s="269"/>
      <c r="LWD779" s="269"/>
      <c r="LWE779" s="269"/>
      <c r="LWF779" s="269"/>
      <c r="LWG779" s="269"/>
      <c r="LWH779" s="269"/>
      <c r="LWI779" s="269"/>
      <c r="LWJ779" s="269"/>
      <c r="LWK779" s="269"/>
      <c r="LWL779" s="269"/>
      <c r="LWM779" s="269"/>
      <c r="LWN779" s="269"/>
      <c r="LWO779" s="269"/>
      <c r="LWP779" s="269"/>
      <c r="LWQ779" s="269"/>
      <c r="LWR779" s="269"/>
      <c r="LWS779" s="269"/>
      <c r="LWT779" s="269"/>
      <c r="LWU779" s="269"/>
      <c r="LWV779" s="269"/>
      <c r="LWW779" s="269"/>
      <c r="LWX779" s="269"/>
      <c r="LWY779" s="269"/>
      <c r="LWZ779" s="269"/>
      <c r="LXA779" s="269"/>
      <c r="LXB779" s="269"/>
      <c r="LXC779" s="269"/>
      <c r="LXD779" s="269"/>
      <c r="LXE779" s="269"/>
      <c r="LXF779" s="269"/>
      <c r="LXG779" s="269"/>
      <c r="LXH779" s="269"/>
      <c r="LXI779" s="269"/>
      <c r="LXJ779" s="269"/>
      <c r="LXK779" s="269"/>
      <c r="LXL779" s="269"/>
      <c r="LXM779" s="269"/>
      <c r="LXN779" s="269"/>
      <c r="LXO779" s="269"/>
      <c r="LXP779" s="269"/>
      <c r="LXQ779" s="269"/>
      <c r="LXR779" s="269"/>
      <c r="LXS779" s="269"/>
      <c r="LXT779" s="269"/>
      <c r="LXU779" s="269"/>
      <c r="LXV779" s="269"/>
      <c r="LXW779" s="269"/>
      <c r="LXX779" s="269"/>
      <c r="LXY779" s="269"/>
      <c r="LXZ779" s="269"/>
      <c r="LYA779" s="269"/>
      <c r="LYB779" s="269"/>
      <c r="LYC779" s="269"/>
      <c r="LYD779" s="269"/>
      <c r="LYE779" s="269"/>
      <c r="LYF779" s="269"/>
      <c r="LYG779" s="269"/>
      <c r="LYH779" s="269"/>
      <c r="LYI779" s="269"/>
      <c r="LYJ779" s="269"/>
      <c r="LYK779" s="269"/>
      <c r="LYL779" s="269"/>
      <c r="LYM779" s="269"/>
      <c r="LYN779" s="269"/>
      <c r="LYO779" s="269"/>
      <c r="LYP779" s="269"/>
      <c r="LYQ779" s="269"/>
      <c r="LYR779" s="269"/>
      <c r="LYS779" s="269"/>
      <c r="LYT779" s="269"/>
      <c r="LYU779" s="269"/>
      <c r="LYV779" s="269"/>
      <c r="LYW779" s="269"/>
      <c r="LYX779" s="269"/>
      <c r="LYY779" s="269"/>
      <c r="LYZ779" s="269"/>
      <c r="LZA779" s="269"/>
      <c r="LZB779" s="269"/>
      <c r="LZC779" s="269"/>
      <c r="LZD779" s="269"/>
      <c r="LZE779" s="269"/>
      <c r="LZF779" s="269"/>
      <c r="LZG779" s="269"/>
      <c r="LZH779" s="269"/>
      <c r="LZI779" s="269"/>
      <c r="LZJ779" s="269"/>
      <c r="LZK779" s="269"/>
      <c r="LZL779" s="269"/>
      <c r="LZM779" s="269"/>
      <c r="LZN779" s="269"/>
      <c r="LZO779" s="269"/>
      <c r="LZP779" s="269"/>
      <c r="LZQ779" s="269"/>
      <c r="LZR779" s="269"/>
      <c r="LZS779" s="269"/>
      <c r="LZT779" s="269"/>
      <c r="LZU779" s="269"/>
      <c r="LZV779" s="269"/>
      <c r="LZW779" s="269"/>
      <c r="LZX779" s="269"/>
      <c r="LZY779" s="269"/>
      <c r="LZZ779" s="269"/>
      <c r="MAA779" s="269"/>
      <c r="MAB779" s="269"/>
      <c r="MAC779" s="269"/>
      <c r="MAD779" s="269"/>
      <c r="MAE779" s="269"/>
      <c r="MAF779" s="269"/>
      <c r="MAG779" s="269"/>
      <c r="MAH779" s="269"/>
      <c r="MAI779" s="269"/>
      <c r="MAJ779" s="269"/>
      <c r="MAK779" s="269"/>
      <c r="MAL779" s="269"/>
      <c r="MAM779" s="269"/>
      <c r="MAN779" s="269"/>
      <c r="MAO779" s="269"/>
      <c r="MAP779" s="269"/>
      <c r="MAQ779" s="269"/>
      <c r="MAR779" s="269"/>
      <c r="MAS779" s="269"/>
      <c r="MAT779" s="269"/>
      <c r="MAU779" s="269"/>
      <c r="MAV779" s="269"/>
      <c r="MAW779" s="269"/>
      <c r="MAX779" s="269"/>
      <c r="MAY779" s="269"/>
      <c r="MAZ779" s="269"/>
      <c r="MBA779" s="269"/>
      <c r="MBB779" s="269"/>
      <c r="MBC779" s="269"/>
      <c r="MBD779" s="269"/>
      <c r="MBE779" s="269"/>
      <c r="MBF779" s="269"/>
      <c r="MBG779" s="269"/>
      <c r="MBH779" s="269"/>
      <c r="MBI779" s="269"/>
      <c r="MBJ779" s="269"/>
      <c r="MBK779" s="269"/>
      <c r="MBL779" s="269"/>
      <c r="MBM779" s="269"/>
      <c r="MBN779" s="269"/>
      <c r="MBO779" s="269"/>
      <c r="MBP779" s="269"/>
      <c r="MBQ779" s="269"/>
      <c r="MBR779" s="269"/>
      <c r="MBS779" s="269"/>
      <c r="MBT779" s="269"/>
      <c r="MBU779" s="269"/>
      <c r="MBV779" s="269"/>
      <c r="MBW779" s="269"/>
      <c r="MBX779" s="269"/>
      <c r="MBY779" s="269"/>
      <c r="MBZ779" s="269"/>
      <c r="MCA779" s="269"/>
      <c r="MCB779" s="269"/>
      <c r="MCC779" s="269"/>
      <c r="MCD779" s="269"/>
      <c r="MCE779" s="269"/>
      <c r="MCF779" s="269"/>
      <c r="MCG779" s="269"/>
      <c r="MCH779" s="269"/>
      <c r="MCI779" s="269"/>
      <c r="MCJ779" s="269"/>
      <c r="MCK779" s="269"/>
      <c r="MCL779" s="269"/>
      <c r="MCM779" s="269"/>
      <c r="MCN779" s="269"/>
      <c r="MCO779" s="269"/>
      <c r="MCP779" s="269"/>
      <c r="MCQ779" s="269"/>
      <c r="MCR779" s="269"/>
      <c r="MCS779" s="269"/>
      <c r="MCT779" s="269"/>
      <c r="MCU779" s="269"/>
      <c r="MCV779" s="269"/>
      <c r="MCW779" s="269"/>
      <c r="MCX779" s="269"/>
      <c r="MCY779" s="269"/>
      <c r="MCZ779" s="269"/>
      <c r="MDA779" s="269"/>
      <c r="MDB779" s="269"/>
      <c r="MDC779" s="269"/>
      <c r="MDD779" s="269"/>
      <c r="MDE779" s="269"/>
      <c r="MDF779" s="269"/>
      <c r="MDG779" s="269"/>
      <c r="MDH779" s="269"/>
      <c r="MDI779" s="269"/>
      <c r="MDJ779" s="269"/>
      <c r="MDK779" s="269"/>
      <c r="MDL779" s="269"/>
      <c r="MDM779" s="269"/>
      <c r="MDN779" s="269"/>
      <c r="MDO779" s="269"/>
      <c r="MDP779" s="269"/>
      <c r="MDQ779" s="269"/>
      <c r="MDR779" s="269"/>
      <c r="MDS779" s="269"/>
      <c r="MDT779" s="269"/>
      <c r="MDU779" s="269"/>
      <c r="MDV779" s="269"/>
      <c r="MDW779" s="269"/>
      <c r="MDX779" s="269"/>
      <c r="MDY779" s="269"/>
      <c r="MDZ779" s="269"/>
      <c r="MEA779" s="269"/>
      <c r="MEB779" s="269"/>
      <c r="MEC779" s="269"/>
      <c r="MED779" s="269"/>
      <c r="MEE779" s="269"/>
      <c r="MEF779" s="269"/>
      <c r="MEG779" s="269"/>
      <c r="MEH779" s="269"/>
      <c r="MEI779" s="269"/>
      <c r="MEJ779" s="269"/>
      <c r="MEK779" s="269"/>
      <c r="MEL779" s="269"/>
      <c r="MEM779" s="269"/>
      <c r="MEN779" s="269"/>
      <c r="MEO779" s="269"/>
      <c r="MEP779" s="269"/>
      <c r="MEQ779" s="269"/>
      <c r="MER779" s="269"/>
      <c r="MES779" s="269"/>
      <c r="MET779" s="269"/>
      <c r="MEU779" s="269"/>
      <c r="MEV779" s="269"/>
      <c r="MEW779" s="269"/>
      <c r="MEX779" s="269"/>
      <c r="MEY779" s="269"/>
      <c r="MEZ779" s="269"/>
      <c r="MFA779" s="269"/>
      <c r="MFB779" s="269"/>
      <c r="MFC779" s="269"/>
      <c r="MFD779" s="269"/>
      <c r="MFE779" s="269"/>
      <c r="MFF779" s="269"/>
      <c r="MFG779" s="269"/>
      <c r="MFH779" s="269"/>
      <c r="MFI779" s="269"/>
      <c r="MFJ779" s="269"/>
      <c r="MFK779" s="269"/>
      <c r="MFL779" s="269"/>
      <c r="MFM779" s="269"/>
      <c r="MFN779" s="269"/>
      <c r="MFO779" s="269"/>
      <c r="MFP779" s="269"/>
      <c r="MFQ779" s="269"/>
      <c r="MFR779" s="269"/>
      <c r="MFS779" s="269"/>
      <c r="MFT779" s="269"/>
      <c r="MFU779" s="269"/>
      <c r="MFV779" s="269"/>
      <c r="MFW779" s="269"/>
      <c r="MFX779" s="269"/>
      <c r="MFY779" s="269"/>
      <c r="MFZ779" s="269"/>
      <c r="MGA779" s="269"/>
      <c r="MGB779" s="269"/>
      <c r="MGC779" s="269"/>
      <c r="MGD779" s="269"/>
      <c r="MGE779" s="269"/>
      <c r="MGF779" s="269"/>
      <c r="MGG779" s="269"/>
      <c r="MGH779" s="269"/>
      <c r="MGI779" s="269"/>
      <c r="MGJ779" s="269"/>
      <c r="MGK779" s="269"/>
      <c r="MGL779" s="269"/>
      <c r="MGM779" s="269"/>
      <c r="MGN779" s="269"/>
      <c r="MGO779" s="269"/>
      <c r="MGP779" s="269"/>
      <c r="MGQ779" s="269"/>
      <c r="MGR779" s="269"/>
      <c r="MGS779" s="269"/>
      <c r="MGT779" s="269"/>
      <c r="MGU779" s="269"/>
      <c r="MGV779" s="269"/>
      <c r="MGW779" s="269"/>
      <c r="MGX779" s="269"/>
      <c r="MGY779" s="269"/>
      <c r="MGZ779" s="269"/>
      <c r="MHA779" s="269"/>
      <c r="MHB779" s="269"/>
      <c r="MHC779" s="269"/>
      <c r="MHD779" s="269"/>
      <c r="MHE779" s="269"/>
      <c r="MHF779" s="269"/>
      <c r="MHG779" s="269"/>
      <c r="MHH779" s="269"/>
      <c r="MHI779" s="269"/>
      <c r="MHJ779" s="269"/>
      <c r="MHK779" s="269"/>
      <c r="MHL779" s="269"/>
      <c r="MHM779" s="269"/>
      <c r="MHN779" s="269"/>
      <c r="MHO779" s="269"/>
      <c r="MHP779" s="269"/>
      <c r="MHQ779" s="269"/>
      <c r="MHR779" s="269"/>
      <c r="MHS779" s="269"/>
      <c r="MHT779" s="269"/>
      <c r="MHU779" s="269"/>
      <c r="MHV779" s="269"/>
      <c r="MHW779" s="269"/>
      <c r="MHX779" s="269"/>
      <c r="MHY779" s="269"/>
      <c r="MHZ779" s="269"/>
      <c r="MIA779" s="269"/>
      <c r="MIB779" s="269"/>
      <c r="MIC779" s="269"/>
      <c r="MID779" s="269"/>
      <c r="MIE779" s="269"/>
      <c r="MIF779" s="269"/>
      <c r="MIG779" s="269"/>
      <c r="MIH779" s="269"/>
      <c r="MII779" s="269"/>
      <c r="MIJ779" s="269"/>
      <c r="MIK779" s="269"/>
      <c r="MIL779" s="269"/>
      <c r="MIM779" s="269"/>
      <c r="MIN779" s="269"/>
      <c r="MIO779" s="269"/>
      <c r="MIP779" s="269"/>
      <c r="MIQ779" s="269"/>
      <c r="MIR779" s="269"/>
      <c r="MIS779" s="269"/>
      <c r="MIT779" s="269"/>
      <c r="MIU779" s="269"/>
      <c r="MIV779" s="269"/>
      <c r="MIW779" s="269"/>
      <c r="MIX779" s="269"/>
      <c r="MIY779" s="269"/>
      <c r="MIZ779" s="269"/>
      <c r="MJA779" s="269"/>
      <c r="MJB779" s="269"/>
      <c r="MJC779" s="269"/>
      <c r="MJD779" s="269"/>
      <c r="MJE779" s="269"/>
      <c r="MJF779" s="269"/>
      <c r="MJG779" s="269"/>
      <c r="MJH779" s="269"/>
      <c r="MJI779" s="269"/>
      <c r="MJJ779" s="269"/>
      <c r="MJK779" s="269"/>
      <c r="MJL779" s="269"/>
      <c r="MJM779" s="269"/>
      <c r="MJN779" s="269"/>
      <c r="MJO779" s="269"/>
      <c r="MJP779" s="269"/>
      <c r="MJQ779" s="269"/>
      <c r="MJR779" s="269"/>
      <c r="MJS779" s="269"/>
      <c r="MJT779" s="269"/>
      <c r="MJU779" s="269"/>
      <c r="MJV779" s="269"/>
      <c r="MJW779" s="269"/>
      <c r="MJX779" s="269"/>
      <c r="MJY779" s="269"/>
      <c r="MJZ779" s="269"/>
      <c r="MKA779" s="269"/>
      <c r="MKB779" s="269"/>
      <c r="MKC779" s="269"/>
      <c r="MKD779" s="269"/>
      <c r="MKE779" s="269"/>
      <c r="MKF779" s="269"/>
      <c r="MKG779" s="269"/>
      <c r="MKH779" s="269"/>
      <c r="MKI779" s="269"/>
      <c r="MKJ779" s="269"/>
      <c r="MKK779" s="269"/>
      <c r="MKL779" s="269"/>
      <c r="MKM779" s="269"/>
      <c r="MKN779" s="269"/>
      <c r="MKO779" s="269"/>
      <c r="MKP779" s="269"/>
      <c r="MKQ779" s="269"/>
      <c r="MKR779" s="269"/>
      <c r="MKS779" s="269"/>
      <c r="MKT779" s="269"/>
      <c r="MKU779" s="269"/>
      <c r="MKV779" s="269"/>
      <c r="MKW779" s="269"/>
      <c r="MKX779" s="269"/>
      <c r="MKY779" s="269"/>
      <c r="MKZ779" s="269"/>
      <c r="MLA779" s="269"/>
      <c r="MLB779" s="269"/>
      <c r="MLC779" s="269"/>
      <c r="MLD779" s="269"/>
      <c r="MLE779" s="269"/>
      <c r="MLF779" s="269"/>
      <c r="MLG779" s="269"/>
      <c r="MLH779" s="269"/>
      <c r="MLI779" s="269"/>
      <c r="MLJ779" s="269"/>
      <c r="MLK779" s="269"/>
      <c r="MLL779" s="269"/>
      <c r="MLM779" s="269"/>
      <c r="MLN779" s="269"/>
      <c r="MLO779" s="269"/>
      <c r="MLP779" s="269"/>
      <c r="MLQ779" s="269"/>
      <c r="MLR779" s="269"/>
      <c r="MLS779" s="269"/>
      <c r="MLT779" s="269"/>
      <c r="MLU779" s="269"/>
      <c r="MLV779" s="269"/>
      <c r="MLW779" s="269"/>
      <c r="MLX779" s="269"/>
      <c r="MLY779" s="269"/>
      <c r="MLZ779" s="269"/>
      <c r="MMA779" s="269"/>
      <c r="MMB779" s="269"/>
      <c r="MMC779" s="269"/>
      <c r="MMD779" s="269"/>
      <c r="MME779" s="269"/>
      <c r="MMF779" s="269"/>
      <c r="MMG779" s="269"/>
      <c r="MMH779" s="269"/>
      <c r="MMI779" s="269"/>
      <c r="MMJ779" s="269"/>
      <c r="MMK779" s="269"/>
      <c r="MML779" s="269"/>
      <c r="MMM779" s="269"/>
      <c r="MMN779" s="269"/>
      <c r="MMO779" s="269"/>
      <c r="MMP779" s="269"/>
      <c r="MMQ779" s="269"/>
      <c r="MMR779" s="269"/>
      <c r="MMS779" s="269"/>
      <c r="MMT779" s="269"/>
      <c r="MMU779" s="269"/>
      <c r="MMV779" s="269"/>
      <c r="MMW779" s="269"/>
      <c r="MMX779" s="269"/>
      <c r="MMY779" s="269"/>
      <c r="MMZ779" s="269"/>
      <c r="MNA779" s="269"/>
      <c r="MNB779" s="269"/>
      <c r="MNC779" s="269"/>
      <c r="MND779" s="269"/>
      <c r="MNE779" s="269"/>
      <c r="MNF779" s="269"/>
      <c r="MNG779" s="269"/>
      <c r="MNH779" s="269"/>
      <c r="MNI779" s="269"/>
      <c r="MNJ779" s="269"/>
      <c r="MNK779" s="269"/>
      <c r="MNL779" s="269"/>
      <c r="MNM779" s="269"/>
      <c r="MNN779" s="269"/>
      <c r="MNO779" s="269"/>
      <c r="MNP779" s="269"/>
      <c r="MNQ779" s="269"/>
      <c r="MNR779" s="269"/>
      <c r="MNS779" s="269"/>
      <c r="MNT779" s="269"/>
      <c r="MNU779" s="269"/>
      <c r="MNV779" s="269"/>
      <c r="MNW779" s="269"/>
      <c r="MNX779" s="269"/>
      <c r="MNY779" s="269"/>
      <c r="MNZ779" s="269"/>
      <c r="MOA779" s="269"/>
      <c r="MOB779" s="269"/>
      <c r="MOC779" s="269"/>
      <c r="MOD779" s="269"/>
      <c r="MOE779" s="269"/>
      <c r="MOF779" s="269"/>
      <c r="MOG779" s="269"/>
      <c r="MOH779" s="269"/>
      <c r="MOI779" s="269"/>
      <c r="MOJ779" s="269"/>
      <c r="MOK779" s="269"/>
      <c r="MOL779" s="269"/>
      <c r="MOM779" s="269"/>
      <c r="MON779" s="269"/>
      <c r="MOO779" s="269"/>
      <c r="MOP779" s="269"/>
      <c r="MOQ779" s="269"/>
      <c r="MOR779" s="269"/>
      <c r="MOS779" s="269"/>
      <c r="MOT779" s="269"/>
      <c r="MOU779" s="269"/>
      <c r="MOV779" s="269"/>
      <c r="MOW779" s="269"/>
      <c r="MOX779" s="269"/>
      <c r="MOY779" s="269"/>
      <c r="MOZ779" s="269"/>
      <c r="MPA779" s="269"/>
      <c r="MPB779" s="269"/>
      <c r="MPC779" s="269"/>
      <c r="MPD779" s="269"/>
      <c r="MPE779" s="269"/>
      <c r="MPF779" s="269"/>
      <c r="MPG779" s="269"/>
      <c r="MPH779" s="269"/>
      <c r="MPI779" s="269"/>
      <c r="MPJ779" s="269"/>
      <c r="MPK779" s="269"/>
      <c r="MPL779" s="269"/>
      <c r="MPM779" s="269"/>
      <c r="MPN779" s="269"/>
      <c r="MPO779" s="269"/>
      <c r="MPP779" s="269"/>
      <c r="MPQ779" s="269"/>
      <c r="MPR779" s="269"/>
      <c r="MPS779" s="269"/>
      <c r="MPT779" s="269"/>
      <c r="MPU779" s="269"/>
      <c r="MPV779" s="269"/>
      <c r="MPW779" s="269"/>
      <c r="MPX779" s="269"/>
      <c r="MPY779" s="269"/>
      <c r="MPZ779" s="269"/>
      <c r="MQA779" s="269"/>
      <c r="MQB779" s="269"/>
      <c r="MQC779" s="269"/>
      <c r="MQD779" s="269"/>
      <c r="MQE779" s="269"/>
      <c r="MQF779" s="269"/>
      <c r="MQG779" s="269"/>
      <c r="MQH779" s="269"/>
      <c r="MQI779" s="269"/>
      <c r="MQJ779" s="269"/>
      <c r="MQK779" s="269"/>
      <c r="MQL779" s="269"/>
      <c r="MQM779" s="269"/>
      <c r="MQN779" s="269"/>
      <c r="MQO779" s="269"/>
      <c r="MQP779" s="269"/>
      <c r="MQQ779" s="269"/>
      <c r="MQR779" s="269"/>
      <c r="MQS779" s="269"/>
      <c r="MQT779" s="269"/>
      <c r="MQU779" s="269"/>
      <c r="MQV779" s="269"/>
      <c r="MQW779" s="269"/>
      <c r="MQX779" s="269"/>
      <c r="MQY779" s="269"/>
      <c r="MQZ779" s="269"/>
      <c r="MRA779" s="269"/>
      <c r="MRB779" s="269"/>
      <c r="MRC779" s="269"/>
      <c r="MRD779" s="269"/>
      <c r="MRE779" s="269"/>
      <c r="MRF779" s="269"/>
      <c r="MRG779" s="269"/>
      <c r="MRH779" s="269"/>
      <c r="MRI779" s="269"/>
      <c r="MRJ779" s="269"/>
      <c r="MRK779" s="269"/>
      <c r="MRL779" s="269"/>
      <c r="MRM779" s="269"/>
      <c r="MRN779" s="269"/>
      <c r="MRO779" s="269"/>
      <c r="MRP779" s="269"/>
      <c r="MRQ779" s="269"/>
      <c r="MRR779" s="269"/>
      <c r="MRS779" s="269"/>
      <c r="MRT779" s="269"/>
      <c r="MRU779" s="269"/>
      <c r="MRV779" s="269"/>
      <c r="MRW779" s="269"/>
      <c r="MRX779" s="269"/>
      <c r="MRY779" s="269"/>
      <c r="MRZ779" s="269"/>
      <c r="MSA779" s="269"/>
      <c r="MSB779" s="269"/>
      <c r="MSC779" s="269"/>
      <c r="MSD779" s="269"/>
      <c r="MSE779" s="269"/>
      <c r="MSF779" s="269"/>
      <c r="MSG779" s="269"/>
      <c r="MSH779" s="269"/>
      <c r="MSI779" s="269"/>
      <c r="MSJ779" s="269"/>
      <c r="MSK779" s="269"/>
      <c r="MSL779" s="269"/>
      <c r="MSM779" s="269"/>
      <c r="MSN779" s="269"/>
      <c r="MSO779" s="269"/>
      <c r="MSP779" s="269"/>
      <c r="MSQ779" s="269"/>
      <c r="MSR779" s="269"/>
      <c r="MSS779" s="269"/>
      <c r="MST779" s="269"/>
      <c r="MSU779" s="269"/>
      <c r="MSV779" s="269"/>
      <c r="MSW779" s="269"/>
      <c r="MSX779" s="269"/>
      <c r="MSY779" s="269"/>
      <c r="MSZ779" s="269"/>
      <c r="MTA779" s="269"/>
      <c r="MTB779" s="269"/>
      <c r="MTC779" s="269"/>
      <c r="MTD779" s="269"/>
      <c r="MTE779" s="269"/>
      <c r="MTF779" s="269"/>
      <c r="MTG779" s="269"/>
      <c r="MTH779" s="269"/>
      <c r="MTI779" s="269"/>
      <c r="MTJ779" s="269"/>
      <c r="MTK779" s="269"/>
      <c r="MTL779" s="269"/>
      <c r="MTM779" s="269"/>
      <c r="MTN779" s="269"/>
      <c r="MTO779" s="269"/>
      <c r="MTP779" s="269"/>
      <c r="MTQ779" s="269"/>
      <c r="MTR779" s="269"/>
      <c r="MTS779" s="269"/>
      <c r="MTT779" s="269"/>
      <c r="MTU779" s="269"/>
      <c r="MTV779" s="269"/>
      <c r="MTW779" s="269"/>
      <c r="MTX779" s="269"/>
      <c r="MTY779" s="269"/>
      <c r="MTZ779" s="269"/>
      <c r="MUA779" s="269"/>
      <c r="MUB779" s="269"/>
      <c r="MUC779" s="269"/>
      <c r="MUD779" s="269"/>
      <c r="MUE779" s="269"/>
      <c r="MUF779" s="269"/>
      <c r="MUG779" s="269"/>
      <c r="MUH779" s="269"/>
      <c r="MUI779" s="269"/>
      <c r="MUJ779" s="269"/>
      <c r="MUK779" s="269"/>
      <c r="MUL779" s="269"/>
      <c r="MUM779" s="269"/>
      <c r="MUN779" s="269"/>
      <c r="MUO779" s="269"/>
      <c r="MUP779" s="269"/>
      <c r="MUQ779" s="269"/>
      <c r="MUR779" s="269"/>
      <c r="MUS779" s="269"/>
      <c r="MUT779" s="269"/>
      <c r="MUU779" s="269"/>
      <c r="MUV779" s="269"/>
      <c r="MUW779" s="269"/>
      <c r="MUX779" s="269"/>
      <c r="MUY779" s="269"/>
      <c r="MUZ779" s="269"/>
      <c r="MVA779" s="269"/>
      <c r="MVB779" s="269"/>
      <c r="MVC779" s="269"/>
      <c r="MVD779" s="269"/>
      <c r="MVE779" s="269"/>
      <c r="MVF779" s="269"/>
      <c r="MVG779" s="269"/>
      <c r="MVH779" s="269"/>
      <c r="MVI779" s="269"/>
      <c r="MVJ779" s="269"/>
      <c r="MVK779" s="269"/>
      <c r="MVL779" s="269"/>
      <c r="MVM779" s="269"/>
      <c r="MVN779" s="269"/>
      <c r="MVO779" s="269"/>
      <c r="MVP779" s="269"/>
      <c r="MVQ779" s="269"/>
      <c r="MVR779" s="269"/>
      <c r="MVS779" s="269"/>
      <c r="MVT779" s="269"/>
      <c r="MVU779" s="269"/>
      <c r="MVV779" s="269"/>
      <c r="MVW779" s="269"/>
      <c r="MVX779" s="269"/>
      <c r="MVY779" s="269"/>
      <c r="MVZ779" s="269"/>
      <c r="MWA779" s="269"/>
      <c r="MWB779" s="269"/>
      <c r="MWC779" s="269"/>
      <c r="MWD779" s="269"/>
      <c r="MWE779" s="269"/>
      <c r="MWF779" s="269"/>
      <c r="MWG779" s="269"/>
      <c r="MWH779" s="269"/>
      <c r="MWI779" s="269"/>
      <c r="MWJ779" s="269"/>
      <c r="MWK779" s="269"/>
      <c r="MWL779" s="269"/>
      <c r="MWM779" s="269"/>
      <c r="MWN779" s="269"/>
      <c r="MWO779" s="269"/>
      <c r="MWP779" s="269"/>
      <c r="MWQ779" s="269"/>
      <c r="MWR779" s="269"/>
      <c r="MWS779" s="269"/>
      <c r="MWT779" s="269"/>
      <c r="MWU779" s="269"/>
      <c r="MWV779" s="269"/>
      <c r="MWW779" s="269"/>
      <c r="MWX779" s="269"/>
      <c r="MWY779" s="269"/>
      <c r="MWZ779" s="269"/>
      <c r="MXA779" s="269"/>
      <c r="MXB779" s="269"/>
      <c r="MXC779" s="269"/>
      <c r="MXD779" s="269"/>
      <c r="MXE779" s="269"/>
      <c r="MXF779" s="269"/>
      <c r="MXG779" s="269"/>
      <c r="MXH779" s="269"/>
      <c r="MXI779" s="269"/>
      <c r="MXJ779" s="269"/>
      <c r="MXK779" s="269"/>
      <c r="MXL779" s="269"/>
      <c r="MXM779" s="269"/>
      <c r="MXN779" s="269"/>
      <c r="MXO779" s="269"/>
      <c r="MXP779" s="269"/>
      <c r="MXQ779" s="269"/>
      <c r="MXR779" s="269"/>
      <c r="MXS779" s="269"/>
      <c r="MXT779" s="269"/>
      <c r="MXU779" s="269"/>
      <c r="MXV779" s="269"/>
      <c r="MXW779" s="269"/>
      <c r="MXX779" s="269"/>
      <c r="MXY779" s="269"/>
      <c r="MXZ779" s="269"/>
      <c r="MYA779" s="269"/>
      <c r="MYB779" s="269"/>
      <c r="MYC779" s="269"/>
      <c r="MYD779" s="269"/>
      <c r="MYE779" s="269"/>
      <c r="MYF779" s="269"/>
      <c r="MYG779" s="269"/>
      <c r="MYH779" s="269"/>
      <c r="MYI779" s="269"/>
      <c r="MYJ779" s="269"/>
      <c r="MYK779" s="269"/>
      <c r="MYL779" s="269"/>
      <c r="MYM779" s="269"/>
      <c r="MYN779" s="269"/>
      <c r="MYO779" s="269"/>
      <c r="MYP779" s="269"/>
      <c r="MYQ779" s="269"/>
      <c r="MYR779" s="269"/>
      <c r="MYS779" s="269"/>
      <c r="MYT779" s="269"/>
      <c r="MYU779" s="269"/>
      <c r="MYV779" s="269"/>
      <c r="MYW779" s="269"/>
      <c r="MYX779" s="269"/>
      <c r="MYY779" s="269"/>
      <c r="MYZ779" s="269"/>
      <c r="MZA779" s="269"/>
      <c r="MZB779" s="269"/>
      <c r="MZC779" s="269"/>
      <c r="MZD779" s="269"/>
      <c r="MZE779" s="269"/>
      <c r="MZF779" s="269"/>
      <c r="MZG779" s="269"/>
      <c r="MZH779" s="269"/>
      <c r="MZI779" s="269"/>
      <c r="MZJ779" s="269"/>
      <c r="MZK779" s="269"/>
      <c r="MZL779" s="269"/>
      <c r="MZM779" s="269"/>
      <c r="MZN779" s="269"/>
      <c r="MZO779" s="269"/>
      <c r="MZP779" s="269"/>
      <c r="MZQ779" s="269"/>
      <c r="MZR779" s="269"/>
      <c r="MZS779" s="269"/>
      <c r="MZT779" s="269"/>
      <c r="MZU779" s="269"/>
      <c r="MZV779" s="269"/>
      <c r="MZW779" s="269"/>
      <c r="MZX779" s="269"/>
      <c r="MZY779" s="269"/>
      <c r="MZZ779" s="269"/>
      <c r="NAA779" s="269"/>
      <c r="NAB779" s="269"/>
      <c r="NAC779" s="269"/>
      <c r="NAD779" s="269"/>
      <c r="NAE779" s="269"/>
      <c r="NAF779" s="269"/>
      <c r="NAG779" s="269"/>
      <c r="NAH779" s="269"/>
      <c r="NAI779" s="269"/>
      <c r="NAJ779" s="269"/>
      <c r="NAK779" s="269"/>
      <c r="NAL779" s="269"/>
      <c r="NAM779" s="269"/>
      <c r="NAN779" s="269"/>
      <c r="NAO779" s="269"/>
      <c r="NAP779" s="269"/>
      <c r="NAQ779" s="269"/>
      <c r="NAR779" s="269"/>
      <c r="NAS779" s="269"/>
      <c r="NAT779" s="269"/>
      <c r="NAU779" s="269"/>
      <c r="NAV779" s="269"/>
      <c r="NAW779" s="269"/>
      <c r="NAX779" s="269"/>
      <c r="NAY779" s="269"/>
      <c r="NAZ779" s="269"/>
      <c r="NBA779" s="269"/>
      <c r="NBB779" s="269"/>
      <c r="NBC779" s="269"/>
      <c r="NBD779" s="269"/>
      <c r="NBE779" s="269"/>
      <c r="NBF779" s="269"/>
      <c r="NBG779" s="269"/>
      <c r="NBH779" s="269"/>
      <c r="NBI779" s="269"/>
      <c r="NBJ779" s="269"/>
      <c r="NBK779" s="269"/>
      <c r="NBL779" s="269"/>
      <c r="NBM779" s="269"/>
      <c r="NBN779" s="269"/>
      <c r="NBO779" s="269"/>
      <c r="NBP779" s="269"/>
      <c r="NBQ779" s="269"/>
      <c r="NBR779" s="269"/>
      <c r="NBS779" s="269"/>
      <c r="NBT779" s="269"/>
      <c r="NBU779" s="269"/>
      <c r="NBV779" s="269"/>
      <c r="NBW779" s="269"/>
      <c r="NBX779" s="269"/>
      <c r="NBY779" s="269"/>
      <c r="NBZ779" s="269"/>
      <c r="NCA779" s="269"/>
      <c r="NCB779" s="269"/>
      <c r="NCC779" s="269"/>
      <c r="NCD779" s="269"/>
      <c r="NCE779" s="269"/>
      <c r="NCF779" s="269"/>
      <c r="NCG779" s="269"/>
      <c r="NCH779" s="269"/>
      <c r="NCI779" s="269"/>
      <c r="NCJ779" s="269"/>
      <c r="NCK779" s="269"/>
      <c r="NCL779" s="269"/>
      <c r="NCM779" s="269"/>
      <c r="NCN779" s="269"/>
      <c r="NCO779" s="269"/>
      <c r="NCP779" s="269"/>
      <c r="NCQ779" s="269"/>
      <c r="NCR779" s="269"/>
      <c r="NCS779" s="269"/>
      <c r="NCT779" s="269"/>
      <c r="NCU779" s="269"/>
      <c r="NCV779" s="269"/>
      <c r="NCW779" s="269"/>
      <c r="NCX779" s="269"/>
      <c r="NCY779" s="269"/>
      <c r="NCZ779" s="269"/>
      <c r="NDA779" s="269"/>
      <c r="NDB779" s="269"/>
      <c r="NDC779" s="269"/>
      <c r="NDD779" s="269"/>
      <c r="NDE779" s="269"/>
      <c r="NDF779" s="269"/>
      <c r="NDG779" s="269"/>
      <c r="NDH779" s="269"/>
      <c r="NDI779" s="269"/>
      <c r="NDJ779" s="269"/>
      <c r="NDK779" s="269"/>
      <c r="NDL779" s="269"/>
      <c r="NDM779" s="269"/>
      <c r="NDN779" s="269"/>
      <c r="NDO779" s="269"/>
      <c r="NDP779" s="269"/>
      <c r="NDQ779" s="269"/>
      <c r="NDR779" s="269"/>
      <c r="NDS779" s="269"/>
      <c r="NDT779" s="269"/>
      <c r="NDU779" s="269"/>
      <c r="NDV779" s="269"/>
      <c r="NDW779" s="269"/>
      <c r="NDX779" s="269"/>
      <c r="NDY779" s="269"/>
      <c r="NDZ779" s="269"/>
      <c r="NEA779" s="269"/>
      <c r="NEB779" s="269"/>
      <c r="NEC779" s="269"/>
      <c r="NED779" s="269"/>
      <c r="NEE779" s="269"/>
      <c r="NEF779" s="269"/>
      <c r="NEG779" s="269"/>
      <c r="NEH779" s="269"/>
      <c r="NEI779" s="269"/>
      <c r="NEJ779" s="269"/>
      <c r="NEK779" s="269"/>
      <c r="NEL779" s="269"/>
      <c r="NEM779" s="269"/>
      <c r="NEN779" s="269"/>
      <c r="NEO779" s="269"/>
      <c r="NEP779" s="269"/>
      <c r="NEQ779" s="269"/>
      <c r="NER779" s="269"/>
      <c r="NES779" s="269"/>
      <c r="NET779" s="269"/>
      <c r="NEU779" s="269"/>
      <c r="NEV779" s="269"/>
      <c r="NEW779" s="269"/>
      <c r="NEX779" s="269"/>
      <c r="NEY779" s="269"/>
      <c r="NEZ779" s="269"/>
      <c r="NFA779" s="269"/>
      <c r="NFB779" s="269"/>
      <c r="NFC779" s="269"/>
      <c r="NFD779" s="269"/>
      <c r="NFE779" s="269"/>
      <c r="NFF779" s="269"/>
      <c r="NFG779" s="269"/>
      <c r="NFH779" s="269"/>
      <c r="NFI779" s="269"/>
      <c r="NFJ779" s="269"/>
      <c r="NFK779" s="269"/>
      <c r="NFL779" s="269"/>
      <c r="NFM779" s="269"/>
      <c r="NFN779" s="269"/>
      <c r="NFO779" s="269"/>
      <c r="NFP779" s="269"/>
      <c r="NFQ779" s="269"/>
      <c r="NFR779" s="269"/>
      <c r="NFS779" s="269"/>
      <c r="NFT779" s="269"/>
      <c r="NFU779" s="269"/>
      <c r="NFV779" s="269"/>
      <c r="NFW779" s="269"/>
      <c r="NFX779" s="269"/>
      <c r="NFY779" s="269"/>
      <c r="NFZ779" s="269"/>
      <c r="NGA779" s="269"/>
      <c r="NGB779" s="269"/>
      <c r="NGC779" s="269"/>
      <c r="NGD779" s="269"/>
      <c r="NGE779" s="269"/>
      <c r="NGF779" s="269"/>
      <c r="NGG779" s="269"/>
      <c r="NGH779" s="269"/>
      <c r="NGI779" s="269"/>
      <c r="NGJ779" s="269"/>
      <c r="NGK779" s="269"/>
      <c r="NGL779" s="269"/>
      <c r="NGM779" s="269"/>
      <c r="NGN779" s="269"/>
      <c r="NGO779" s="269"/>
      <c r="NGP779" s="269"/>
      <c r="NGQ779" s="269"/>
      <c r="NGR779" s="269"/>
      <c r="NGS779" s="269"/>
      <c r="NGT779" s="269"/>
      <c r="NGU779" s="269"/>
      <c r="NGV779" s="269"/>
      <c r="NGW779" s="269"/>
      <c r="NGX779" s="269"/>
      <c r="NGY779" s="269"/>
      <c r="NGZ779" s="269"/>
      <c r="NHA779" s="269"/>
      <c r="NHB779" s="269"/>
      <c r="NHC779" s="269"/>
      <c r="NHD779" s="269"/>
      <c r="NHE779" s="269"/>
      <c r="NHF779" s="269"/>
      <c r="NHG779" s="269"/>
      <c r="NHH779" s="269"/>
      <c r="NHI779" s="269"/>
      <c r="NHJ779" s="269"/>
      <c r="NHK779" s="269"/>
      <c r="NHL779" s="269"/>
      <c r="NHM779" s="269"/>
      <c r="NHN779" s="269"/>
      <c r="NHO779" s="269"/>
      <c r="NHP779" s="269"/>
      <c r="NHQ779" s="269"/>
      <c r="NHR779" s="269"/>
      <c r="NHS779" s="269"/>
      <c r="NHT779" s="269"/>
      <c r="NHU779" s="269"/>
      <c r="NHV779" s="269"/>
      <c r="NHW779" s="269"/>
      <c r="NHX779" s="269"/>
      <c r="NHY779" s="269"/>
      <c r="NHZ779" s="269"/>
      <c r="NIA779" s="269"/>
      <c r="NIB779" s="269"/>
      <c r="NIC779" s="269"/>
      <c r="NID779" s="269"/>
      <c r="NIE779" s="269"/>
      <c r="NIF779" s="269"/>
      <c r="NIG779" s="269"/>
      <c r="NIH779" s="269"/>
      <c r="NII779" s="269"/>
      <c r="NIJ779" s="269"/>
      <c r="NIK779" s="269"/>
      <c r="NIL779" s="269"/>
      <c r="NIM779" s="269"/>
      <c r="NIN779" s="269"/>
      <c r="NIO779" s="269"/>
      <c r="NIP779" s="269"/>
      <c r="NIQ779" s="269"/>
      <c r="NIR779" s="269"/>
      <c r="NIS779" s="269"/>
      <c r="NIT779" s="269"/>
      <c r="NIU779" s="269"/>
      <c r="NIV779" s="269"/>
      <c r="NIW779" s="269"/>
      <c r="NIX779" s="269"/>
      <c r="NIY779" s="269"/>
      <c r="NIZ779" s="269"/>
      <c r="NJA779" s="269"/>
      <c r="NJB779" s="269"/>
      <c r="NJC779" s="269"/>
      <c r="NJD779" s="269"/>
      <c r="NJE779" s="269"/>
      <c r="NJF779" s="269"/>
      <c r="NJG779" s="269"/>
      <c r="NJH779" s="269"/>
      <c r="NJI779" s="269"/>
      <c r="NJJ779" s="269"/>
      <c r="NJK779" s="269"/>
      <c r="NJL779" s="269"/>
      <c r="NJM779" s="269"/>
      <c r="NJN779" s="269"/>
      <c r="NJO779" s="269"/>
      <c r="NJP779" s="269"/>
      <c r="NJQ779" s="269"/>
      <c r="NJR779" s="269"/>
      <c r="NJS779" s="269"/>
      <c r="NJT779" s="269"/>
      <c r="NJU779" s="269"/>
      <c r="NJV779" s="269"/>
      <c r="NJW779" s="269"/>
      <c r="NJX779" s="269"/>
      <c r="NJY779" s="269"/>
      <c r="NJZ779" s="269"/>
      <c r="NKA779" s="269"/>
      <c r="NKB779" s="269"/>
      <c r="NKC779" s="269"/>
      <c r="NKD779" s="269"/>
      <c r="NKE779" s="269"/>
      <c r="NKF779" s="269"/>
      <c r="NKG779" s="269"/>
      <c r="NKH779" s="269"/>
      <c r="NKI779" s="269"/>
      <c r="NKJ779" s="269"/>
      <c r="NKK779" s="269"/>
      <c r="NKL779" s="269"/>
      <c r="NKM779" s="269"/>
      <c r="NKN779" s="269"/>
      <c r="NKO779" s="269"/>
      <c r="NKP779" s="269"/>
      <c r="NKQ779" s="269"/>
      <c r="NKR779" s="269"/>
      <c r="NKS779" s="269"/>
      <c r="NKT779" s="269"/>
      <c r="NKU779" s="269"/>
      <c r="NKV779" s="269"/>
      <c r="NKW779" s="269"/>
      <c r="NKX779" s="269"/>
      <c r="NKY779" s="269"/>
      <c r="NKZ779" s="269"/>
      <c r="NLA779" s="269"/>
      <c r="NLB779" s="269"/>
      <c r="NLC779" s="269"/>
      <c r="NLD779" s="269"/>
      <c r="NLE779" s="269"/>
      <c r="NLF779" s="269"/>
      <c r="NLG779" s="269"/>
      <c r="NLH779" s="269"/>
      <c r="NLI779" s="269"/>
      <c r="NLJ779" s="269"/>
      <c r="NLK779" s="269"/>
      <c r="NLL779" s="269"/>
      <c r="NLM779" s="269"/>
      <c r="NLN779" s="269"/>
      <c r="NLO779" s="269"/>
      <c r="NLP779" s="269"/>
      <c r="NLQ779" s="269"/>
      <c r="NLR779" s="269"/>
      <c r="NLS779" s="269"/>
      <c r="NLT779" s="269"/>
      <c r="NLU779" s="269"/>
      <c r="NLV779" s="269"/>
      <c r="NLW779" s="269"/>
      <c r="NLX779" s="269"/>
      <c r="NLY779" s="269"/>
      <c r="NLZ779" s="269"/>
      <c r="NMA779" s="269"/>
      <c r="NMB779" s="269"/>
      <c r="NMC779" s="269"/>
      <c r="NMD779" s="269"/>
      <c r="NME779" s="269"/>
      <c r="NMF779" s="269"/>
      <c r="NMG779" s="269"/>
      <c r="NMH779" s="269"/>
      <c r="NMI779" s="269"/>
      <c r="NMJ779" s="269"/>
      <c r="NMK779" s="269"/>
      <c r="NML779" s="269"/>
      <c r="NMM779" s="269"/>
      <c r="NMN779" s="269"/>
      <c r="NMO779" s="269"/>
      <c r="NMP779" s="269"/>
      <c r="NMQ779" s="269"/>
      <c r="NMR779" s="269"/>
      <c r="NMS779" s="269"/>
      <c r="NMT779" s="269"/>
      <c r="NMU779" s="269"/>
      <c r="NMV779" s="269"/>
      <c r="NMW779" s="269"/>
      <c r="NMX779" s="269"/>
      <c r="NMY779" s="269"/>
      <c r="NMZ779" s="269"/>
      <c r="NNA779" s="269"/>
      <c r="NNB779" s="269"/>
      <c r="NNC779" s="269"/>
      <c r="NND779" s="269"/>
      <c r="NNE779" s="269"/>
      <c r="NNF779" s="269"/>
      <c r="NNG779" s="269"/>
      <c r="NNH779" s="269"/>
      <c r="NNI779" s="269"/>
      <c r="NNJ779" s="269"/>
      <c r="NNK779" s="269"/>
      <c r="NNL779" s="269"/>
      <c r="NNM779" s="269"/>
      <c r="NNN779" s="269"/>
      <c r="NNO779" s="269"/>
      <c r="NNP779" s="269"/>
      <c r="NNQ779" s="269"/>
      <c r="NNR779" s="269"/>
      <c r="NNS779" s="269"/>
      <c r="NNT779" s="269"/>
      <c r="NNU779" s="269"/>
      <c r="NNV779" s="269"/>
      <c r="NNW779" s="269"/>
      <c r="NNX779" s="269"/>
      <c r="NNY779" s="269"/>
      <c r="NNZ779" s="269"/>
      <c r="NOA779" s="269"/>
      <c r="NOB779" s="269"/>
      <c r="NOC779" s="269"/>
      <c r="NOD779" s="269"/>
      <c r="NOE779" s="269"/>
      <c r="NOF779" s="269"/>
      <c r="NOG779" s="269"/>
      <c r="NOH779" s="269"/>
      <c r="NOI779" s="269"/>
      <c r="NOJ779" s="269"/>
      <c r="NOK779" s="269"/>
      <c r="NOL779" s="269"/>
      <c r="NOM779" s="269"/>
      <c r="NON779" s="269"/>
      <c r="NOO779" s="269"/>
      <c r="NOP779" s="269"/>
      <c r="NOQ779" s="269"/>
      <c r="NOR779" s="269"/>
      <c r="NOS779" s="269"/>
      <c r="NOT779" s="269"/>
      <c r="NOU779" s="269"/>
      <c r="NOV779" s="269"/>
      <c r="NOW779" s="269"/>
      <c r="NOX779" s="269"/>
      <c r="NOY779" s="269"/>
      <c r="NOZ779" s="269"/>
      <c r="NPA779" s="269"/>
      <c r="NPB779" s="269"/>
      <c r="NPC779" s="269"/>
      <c r="NPD779" s="269"/>
      <c r="NPE779" s="269"/>
      <c r="NPF779" s="269"/>
      <c r="NPG779" s="269"/>
      <c r="NPH779" s="269"/>
      <c r="NPI779" s="269"/>
      <c r="NPJ779" s="269"/>
      <c r="NPK779" s="269"/>
      <c r="NPL779" s="269"/>
      <c r="NPM779" s="269"/>
      <c r="NPN779" s="269"/>
      <c r="NPO779" s="269"/>
      <c r="NPP779" s="269"/>
      <c r="NPQ779" s="269"/>
      <c r="NPR779" s="269"/>
      <c r="NPS779" s="269"/>
      <c r="NPT779" s="269"/>
      <c r="NPU779" s="269"/>
      <c r="NPV779" s="269"/>
      <c r="NPW779" s="269"/>
      <c r="NPX779" s="269"/>
      <c r="NPY779" s="269"/>
      <c r="NPZ779" s="269"/>
      <c r="NQA779" s="269"/>
      <c r="NQB779" s="269"/>
      <c r="NQC779" s="269"/>
      <c r="NQD779" s="269"/>
      <c r="NQE779" s="269"/>
      <c r="NQF779" s="269"/>
      <c r="NQG779" s="269"/>
      <c r="NQH779" s="269"/>
      <c r="NQI779" s="269"/>
      <c r="NQJ779" s="269"/>
      <c r="NQK779" s="269"/>
      <c r="NQL779" s="269"/>
      <c r="NQM779" s="269"/>
      <c r="NQN779" s="269"/>
      <c r="NQO779" s="269"/>
      <c r="NQP779" s="269"/>
      <c r="NQQ779" s="269"/>
      <c r="NQR779" s="269"/>
      <c r="NQS779" s="269"/>
      <c r="NQT779" s="269"/>
      <c r="NQU779" s="269"/>
      <c r="NQV779" s="269"/>
      <c r="NQW779" s="269"/>
      <c r="NQX779" s="269"/>
      <c r="NQY779" s="269"/>
      <c r="NQZ779" s="269"/>
      <c r="NRA779" s="269"/>
      <c r="NRB779" s="269"/>
      <c r="NRC779" s="269"/>
      <c r="NRD779" s="269"/>
      <c r="NRE779" s="269"/>
      <c r="NRF779" s="269"/>
      <c r="NRG779" s="269"/>
      <c r="NRH779" s="269"/>
      <c r="NRI779" s="269"/>
      <c r="NRJ779" s="269"/>
      <c r="NRK779" s="269"/>
      <c r="NRL779" s="269"/>
      <c r="NRM779" s="269"/>
      <c r="NRN779" s="269"/>
      <c r="NRO779" s="269"/>
      <c r="NRP779" s="269"/>
      <c r="NRQ779" s="269"/>
      <c r="NRR779" s="269"/>
      <c r="NRS779" s="269"/>
      <c r="NRT779" s="269"/>
      <c r="NRU779" s="269"/>
      <c r="NRV779" s="269"/>
      <c r="NRW779" s="269"/>
      <c r="NRX779" s="269"/>
      <c r="NRY779" s="269"/>
      <c r="NRZ779" s="269"/>
      <c r="NSA779" s="269"/>
      <c r="NSB779" s="269"/>
      <c r="NSC779" s="269"/>
      <c r="NSD779" s="269"/>
      <c r="NSE779" s="269"/>
      <c r="NSF779" s="269"/>
      <c r="NSG779" s="269"/>
      <c r="NSH779" s="269"/>
      <c r="NSI779" s="269"/>
      <c r="NSJ779" s="269"/>
      <c r="NSK779" s="269"/>
      <c r="NSL779" s="269"/>
      <c r="NSM779" s="269"/>
      <c r="NSN779" s="269"/>
      <c r="NSO779" s="269"/>
      <c r="NSP779" s="269"/>
      <c r="NSQ779" s="269"/>
      <c r="NSR779" s="269"/>
      <c r="NSS779" s="269"/>
      <c r="NST779" s="269"/>
      <c r="NSU779" s="269"/>
      <c r="NSV779" s="269"/>
      <c r="NSW779" s="269"/>
      <c r="NSX779" s="269"/>
      <c r="NSY779" s="269"/>
      <c r="NSZ779" s="269"/>
      <c r="NTA779" s="269"/>
      <c r="NTB779" s="269"/>
      <c r="NTC779" s="269"/>
      <c r="NTD779" s="269"/>
      <c r="NTE779" s="269"/>
      <c r="NTF779" s="269"/>
      <c r="NTG779" s="269"/>
      <c r="NTH779" s="269"/>
      <c r="NTI779" s="269"/>
      <c r="NTJ779" s="269"/>
      <c r="NTK779" s="269"/>
      <c r="NTL779" s="269"/>
      <c r="NTM779" s="269"/>
      <c r="NTN779" s="269"/>
      <c r="NTO779" s="269"/>
      <c r="NTP779" s="269"/>
      <c r="NTQ779" s="269"/>
      <c r="NTR779" s="269"/>
      <c r="NTS779" s="269"/>
      <c r="NTT779" s="269"/>
      <c r="NTU779" s="269"/>
      <c r="NTV779" s="269"/>
      <c r="NTW779" s="269"/>
      <c r="NTX779" s="269"/>
      <c r="NTY779" s="269"/>
      <c r="NTZ779" s="269"/>
      <c r="NUA779" s="269"/>
      <c r="NUB779" s="269"/>
      <c r="NUC779" s="269"/>
      <c r="NUD779" s="269"/>
      <c r="NUE779" s="269"/>
      <c r="NUF779" s="269"/>
      <c r="NUG779" s="269"/>
      <c r="NUH779" s="269"/>
      <c r="NUI779" s="269"/>
      <c r="NUJ779" s="269"/>
      <c r="NUK779" s="269"/>
      <c r="NUL779" s="269"/>
      <c r="NUM779" s="269"/>
      <c r="NUN779" s="269"/>
      <c r="NUO779" s="269"/>
      <c r="NUP779" s="269"/>
      <c r="NUQ779" s="269"/>
      <c r="NUR779" s="269"/>
      <c r="NUS779" s="269"/>
      <c r="NUT779" s="269"/>
      <c r="NUU779" s="269"/>
      <c r="NUV779" s="269"/>
      <c r="NUW779" s="269"/>
      <c r="NUX779" s="269"/>
      <c r="NUY779" s="269"/>
      <c r="NUZ779" s="269"/>
      <c r="NVA779" s="269"/>
      <c r="NVB779" s="269"/>
      <c r="NVC779" s="269"/>
      <c r="NVD779" s="269"/>
      <c r="NVE779" s="269"/>
      <c r="NVF779" s="269"/>
      <c r="NVG779" s="269"/>
      <c r="NVH779" s="269"/>
      <c r="NVI779" s="269"/>
      <c r="NVJ779" s="269"/>
      <c r="NVK779" s="269"/>
      <c r="NVL779" s="269"/>
      <c r="NVM779" s="269"/>
      <c r="NVN779" s="269"/>
      <c r="NVO779" s="269"/>
      <c r="NVP779" s="269"/>
      <c r="NVQ779" s="269"/>
      <c r="NVR779" s="269"/>
      <c r="NVS779" s="269"/>
      <c r="NVT779" s="269"/>
      <c r="NVU779" s="269"/>
      <c r="NVV779" s="269"/>
      <c r="NVW779" s="269"/>
      <c r="NVX779" s="269"/>
      <c r="NVY779" s="269"/>
      <c r="NVZ779" s="269"/>
      <c r="NWA779" s="269"/>
      <c r="NWB779" s="269"/>
      <c r="NWC779" s="269"/>
      <c r="NWD779" s="269"/>
      <c r="NWE779" s="269"/>
      <c r="NWF779" s="269"/>
      <c r="NWG779" s="269"/>
      <c r="NWH779" s="269"/>
      <c r="NWI779" s="269"/>
      <c r="NWJ779" s="269"/>
      <c r="NWK779" s="269"/>
      <c r="NWL779" s="269"/>
      <c r="NWM779" s="269"/>
      <c r="NWN779" s="269"/>
      <c r="NWO779" s="269"/>
      <c r="NWP779" s="269"/>
      <c r="NWQ779" s="269"/>
      <c r="NWR779" s="269"/>
      <c r="NWS779" s="269"/>
      <c r="NWT779" s="269"/>
      <c r="NWU779" s="269"/>
      <c r="NWV779" s="269"/>
      <c r="NWW779" s="269"/>
      <c r="NWX779" s="269"/>
      <c r="NWY779" s="269"/>
      <c r="NWZ779" s="269"/>
      <c r="NXA779" s="269"/>
      <c r="NXB779" s="269"/>
      <c r="NXC779" s="269"/>
      <c r="NXD779" s="269"/>
      <c r="NXE779" s="269"/>
      <c r="NXF779" s="269"/>
      <c r="NXG779" s="269"/>
      <c r="NXH779" s="269"/>
      <c r="NXI779" s="269"/>
      <c r="NXJ779" s="269"/>
      <c r="NXK779" s="269"/>
      <c r="NXL779" s="269"/>
      <c r="NXM779" s="269"/>
      <c r="NXN779" s="269"/>
      <c r="NXO779" s="269"/>
      <c r="NXP779" s="269"/>
      <c r="NXQ779" s="269"/>
      <c r="NXR779" s="269"/>
      <c r="NXS779" s="269"/>
      <c r="NXT779" s="269"/>
      <c r="NXU779" s="269"/>
      <c r="NXV779" s="269"/>
      <c r="NXW779" s="269"/>
      <c r="NXX779" s="269"/>
      <c r="NXY779" s="269"/>
      <c r="NXZ779" s="269"/>
      <c r="NYA779" s="269"/>
      <c r="NYB779" s="269"/>
      <c r="NYC779" s="269"/>
      <c r="NYD779" s="269"/>
      <c r="NYE779" s="269"/>
      <c r="NYF779" s="269"/>
      <c r="NYG779" s="269"/>
      <c r="NYH779" s="269"/>
      <c r="NYI779" s="269"/>
      <c r="NYJ779" s="269"/>
      <c r="NYK779" s="269"/>
      <c r="NYL779" s="269"/>
      <c r="NYM779" s="269"/>
      <c r="NYN779" s="269"/>
      <c r="NYO779" s="269"/>
      <c r="NYP779" s="269"/>
      <c r="NYQ779" s="269"/>
      <c r="NYR779" s="269"/>
      <c r="NYS779" s="269"/>
      <c r="NYT779" s="269"/>
      <c r="NYU779" s="269"/>
      <c r="NYV779" s="269"/>
      <c r="NYW779" s="269"/>
      <c r="NYX779" s="269"/>
      <c r="NYY779" s="269"/>
      <c r="NYZ779" s="269"/>
      <c r="NZA779" s="269"/>
      <c r="NZB779" s="269"/>
      <c r="NZC779" s="269"/>
      <c r="NZD779" s="269"/>
      <c r="NZE779" s="269"/>
      <c r="NZF779" s="269"/>
      <c r="NZG779" s="269"/>
      <c r="NZH779" s="269"/>
      <c r="NZI779" s="269"/>
      <c r="NZJ779" s="269"/>
      <c r="NZK779" s="269"/>
      <c r="NZL779" s="269"/>
      <c r="NZM779" s="269"/>
      <c r="NZN779" s="269"/>
      <c r="NZO779" s="269"/>
      <c r="NZP779" s="269"/>
      <c r="NZQ779" s="269"/>
      <c r="NZR779" s="269"/>
      <c r="NZS779" s="269"/>
      <c r="NZT779" s="269"/>
      <c r="NZU779" s="269"/>
      <c r="NZV779" s="269"/>
      <c r="NZW779" s="269"/>
      <c r="NZX779" s="269"/>
      <c r="NZY779" s="269"/>
      <c r="NZZ779" s="269"/>
      <c r="OAA779" s="269"/>
      <c r="OAB779" s="269"/>
      <c r="OAC779" s="269"/>
      <c r="OAD779" s="269"/>
      <c r="OAE779" s="269"/>
      <c r="OAF779" s="269"/>
      <c r="OAG779" s="269"/>
      <c r="OAH779" s="269"/>
      <c r="OAI779" s="269"/>
      <c r="OAJ779" s="269"/>
      <c r="OAK779" s="269"/>
      <c r="OAL779" s="269"/>
      <c r="OAM779" s="269"/>
      <c r="OAN779" s="269"/>
      <c r="OAO779" s="269"/>
      <c r="OAP779" s="269"/>
      <c r="OAQ779" s="269"/>
      <c r="OAR779" s="269"/>
      <c r="OAS779" s="269"/>
      <c r="OAT779" s="269"/>
      <c r="OAU779" s="269"/>
      <c r="OAV779" s="269"/>
      <c r="OAW779" s="269"/>
      <c r="OAX779" s="269"/>
      <c r="OAY779" s="269"/>
      <c r="OAZ779" s="269"/>
      <c r="OBA779" s="269"/>
      <c r="OBB779" s="269"/>
      <c r="OBC779" s="269"/>
      <c r="OBD779" s="269"/>
      <c r="OBE779" s="269"/>
      <c r="OBF779" s="269"/>
      <c r="OBG779" s="269"/>
      <c r="OBH779" s="269"/>
      <c r="OBI779" s="269"/>
      <c r="OBJ779" s="269"/>
      <c r="OBK779" s="269"/>
      <c r="OBL779" s="269"/>
      <c r="OBM779" s="269"/>
      <c r="OBN779" s="269"/>
      <c r="OBO779" s="269"/>
      <c r="OBP779" s="269"/>
      <c r="OBQ779" s="269"/>
      <c r="OBR779" s="269"/>
      <c r="OBS779" s="269"/>
      <c r="OBT779" s="269"/>
      <c r="OBU779" s="269"/>
      <c r="OBV779" s="269"/>
      <c r="OBW779" s="269"/>
      <c r="OBX779" s="269"/>
      <c r="OBY779" s="269"/>
      <c r="OBZ779" s="269"/>
      <c r="OCA779" s="269"/>
      <c r="OCB779" s="269"/>
      <c r="OCC779" s="269"/>
      <c r="OCD779" s="269"/>
      <c r="OCE779" s="269"/>
      <c r="OCF779" s="269"/>
      <c r="OCG779" s="269"/>
      <c r="OCH779" s="269"/>
      <c r="OCI779" s="269"/>
      <c r="OCJ779" s="269"/>
      <c r="OCK779" s="269"/>
      <c r="OCL779" s="269"/>
      <c r="OCM779" s="269"/>
      <c r="OCN779" s="269"/>
      <c r="OCO779" s="269"/>
      <c r="OCP779" s="269"/>
      <c r="OCQ779" s="269"/>
      <c r="OCR779" s="269"/>
      <c r="OCS779" s="269"/>
      <c r="OCT779" s="269"/>
      <c r="OCU779" s="269"/>
      <c r="OCV779" s="269"/>
      <c r="OCW779" s="269"/>
      <c r="OCX779" s="269"/>
      <c r="OCY779" s="269"/>
      <c r="OCZ779" s="269"/>
      <c r="ODA779" s="269"/>
      <c r="ODB779" s="269"/>
      <c r="ODC779" s="269"/>
      <c r="ODD779" s="269"/>
      <c r="ODE779" s="269"/>
      <c r="ODF779" s="269"/>
      <c r="ODG779" s="269"/>
      <c r="ODH779" s="269"/>
      <c r="ODI779" s="269"/>
      <c r="ODJ779" s="269"/>
      <c r="ODK779" s="269"/>
      <c r="ODL779" s="269"/>
      <c r="ODM779" s="269"/>
      <c r="ODN779" s="269"/>
      <c r="ODO779" s="269"/>
      <c r="ODP779" s="269"/>
      <c r="ODQ779" s="269"/>
      <c r="ODR779" s="269"/>
      <c r="ODS779" s="269"/>
      <c r="ODT779" s="269"/>
      <c r="ODU779" s="269"/>
      <c r="ODV779" s="269"/>
      <c r="ODW779" s="269"/>
      <c r="ODX779" s="269"/>
      <c r="ODY779" s="269"/>
      <c r="ODZ779" s="269"/>
      <c r="OEA779" s="269"/>
      <c r="OEB779" s="269"/>
      <c r="OEC779" s="269"/>
      <c r="OED779" s="269"/>
      <c r="OEE779" s="269"/>
      <c r="OEF779" s="269"/>
      <c r="OEG779" s="269"/>
      <c r="OEH779" s="269"/>
      <c r="OEI779" s="269"/>
      <c r="OEJ779" s="269"/>
      <c r="OEK779" s="269"/>
      <c r="OEL779" s="269"/>
      <c r="OEM779" s="269"/>
      <c r="OEN779" s="269"/>
      <c r="OEO779" s="269"/>
      <c r="OEP779" s="269"/>
      <c r="OEQ779" s="269"/>
      <c r="OER779" s="269"/>
      <c r="OES779" s="269"/>
      <c r="OET779" s="269"/>
      <c r="OEU779" s="269"/>
      <c r="OEV779" s="269"/>
      <c r="OEW779" s="269"/>
      <c r="OEX779" s="269"/>
      <c r="OEY779" s="269"/>
      <c r="OEZ779" s="269"/>
      <c r="OFA779" s="269"/>
      <c r="OFB779" s="269"/>
      <c r="OFC779" s="269"/>
      <c r="OFD779" s="269"/>
      <c r="OFE779" s="269"/>
      <c r="OFF779" s="269"/>
      <c r="OFG779" s="269"/>
      <c r="OFH779" s="269"/>
      <c r="OFI779" s="269"/>
      <c r="OFJ779" s="269"/>
      <c r="OFK779" s="269"/>
      <c r="OFL779" s="269"/>
      <c r="OFM779" s="269"/>
      <c r="OFN779" s="269"/>
      <c r="OFO779" s="269"/>
      <c r="OFP779" s="269"/>
      <c r="OFQ779" s="269"/>
      <c r="OFR779" s="269"/>
      <c r="OFS779" s="269"/>
      <c r="OFT779" s="269"/>
      <c r="OFU779" s="269"/>
      <c r="OFV779" s="269"/>
      <c r="OFW779" s="269"/>
      <c r="OFX779" s="269"/>
      <c r="OFY779" s="269"/>
      <c r="OFZ779" s="269"/>
      <c r="OGA779" s="269"/>
      <c r="OGB779" s="269"/>
      <c r="OGC779" s="269"/>
      <c r="OGD779" s="269"/>
      <c r="OGE779" s="269"/>
      <c r="OGF779" s="269"/>
      <c r="OGG779" s="269"/>
      <c r="OGH779" s="269"/>
      <c r="OGI779" s="269"/>
      <c r="OGJ779" s="269"/>
      <c r="OGK779" s="269"/>
      <c r="OGL779" s="269"/>
      <c r="OGM779" s="269"/>
      <c r="OGN779" s="269"/>
      <c r="OGO779" s="269"/>
      <c r="OGP779" s="269"/>
      <c r="OGQ779" s="269"/>
      <c r="OGR779" s="269"/>
      <c r="OGS779" s="269"/>
      <c r="OGT779" s="269"/>
      <c r="OGU779" s="269"/>
      <c r="OGV779" s="269"/>
      <c r="OGW779" s="269"/>
      <c r="OGX779" s="269"/>
      <c r="OGY779" s="269"/>
      <c r="OGZ779" s="269"/>
      <c r="OHA779" s="269"/>
      <c r="OHB779" s="269"/>
      <c r="OHC779" s="269"/>
      <c r="OHD779" s="269"/>
      <c r="OHE779" s="269"/>
      <c r="OHF779" s="269"/>
      <c r="OHG779" s="269"/>
      <c r="OHH779" s="269"/>
      <c r="OHI779" s="269"/>
      <c r="OHJ779" s="269"/>
      <c r="OHK779" s="269"/>
      <c r="OHL779" s="269"/>
      <c r="OHM779" s="269"/>
      <c r="OHN779" s="269"/>
      <c r="OHO779" s="269"/>
      <c r="OHP779" s="269"/>
      <c r="OHQ779" s="269"/>
      <c r="OHR779" s="269"/>
      <c r="OHS779" s="269"/>
      <c r="OHT779" s="269"/>
      <c r="OHU779" s="269"/>
      <c r="OHV779" s="269"/>
      <c r="OHW779" s="269"/>
      <c r="OHX779" s="269"/>
      <c r="OHY779" s="269"/>
      <c r="OHZ779" s="269"/>
      <c r="OIA779" s="269"/>
      <c r="OIB779" s="269"/>
      <c r="OIC779" s="269"/>
      <c r="OID779" s="269"/>
      <c r="OIE779" s="269"/>
      <c r="OIF779" s="269"/>
      <c r="OIG779" s="269"/>
      <c r="OIH779" s="269"/>
      <c r="OII779" s="269"/>
      <c r="OIJ779" s="269"/>
      <c r="OIK779" s="269"/>
      <c r="OIL779" s="269"/>
      <c r="OIM779" s="269"/>
      <c r="OIN779" s="269"/>
      <c r="OIO779" s="269"/>
      <c r="OIP779" s="269"/>
      <c r="OIQ779" s="269"/>
      <c r="OIR779" s="269"/>
      <c r="OIS779" s="269"/>
      <c r="OIT779" s="269"/>
      <c r="OIU779" s="269"/>
      <c r="OIV779" s="269"/>
      <c r="OIW779" s="269"/>
      <c r="OIX779" s="269"/>
      <c r="OIY779" s="269"/>
      <c r="OIZ779" s="269"/>
      <c r="OJA779" s="269"/>
      <c r="OJB779" s="269"/>
      <c r="OJC779" s="269"/>
      <c r="OJD779" s="269"/>
      <c r="OJE779" s="269"/>
      <c r="OJF779" s="269"/>
      <c r="OJG779" s="269"/>
      <c r="OJH779" s="269"/>
      <c r="OJI779" s="269"/>
      <c r="OJJ779" s="269"/>
      <c r="OJK779" s="269"/>
      <c r="OJL779" s="269"/>
      <c r="OJM779" s="269"/>
      <c r="OJN779" s="269"/>
      <c r="OJO779" s="269"/>
      <c r="OJP779" s="269"/>
      <c r="OJQ779" s="269"/>
      <c r="OJR779" s="269"/>
      <c r="OJS779" s="269"/>
      <c r="OJT779" s="269"/>
      <c r="OJU779" s="269"/>
      <c r="OJV779" s="269"/>
      <c r="OJW779" s="269"/>
      <c r="OJX779" s="269"/>
      <c r="OJY779" s="269"/>
      <c r="OJZ779" s="269"/>
      <c r="OKA779" s="269"/>
      <c r="OKB779" s="269"/>
      <c r="OKC779" s="269"/>
      <c r="OKD779" s="269"/>
      <c r="OKE779" s="269"/>
      <c r="OKF779" s="269"/>
      <c r="OKG779" s="269"/>
      <c r="OKH779" s="269"/>
      <c r="OKI779" s="269"/>
      <c r="OKJ779" s="269"/>
      <c r="OKK779" s="269"/>
      <c r="OKL779" s="269"/>
      <c r="OKM779" s="269"/>
      <c r="OKN779" s="269"/>
      <c r="OKO779" s="269"/>
      <c r="OKP779" s="269"/>
      <c r="OKQ779" s="269"/>
      <c r="OKR779" s="269"/>
      <c r="OKS779" s="269"/>
      <c r="OKT779" s="269"/>
      <c r="OKU779" s="269"/>
      <c r="OKV779" s="269"/>
      <c r="OKW779" s="269"/>
      <c r="OKX779" s="269"/>
      <c r="OKY779" s="269"/>
      <c r="OKZ779" s="269"/>
      <c r="OLA779" s="269"/>
      <c r="OLB779" s="269"/>
      <c r="OLC779" s="269"/>
      <c r="OLD779" s="269"/>
      <c r="OLE779" s="269"/>
      <c r="OLF779" s="269"/>
      <c r="OLG779" s="269"/>
      <c r="OLH779" s="269"/>
      <c r="OLI779" s="269"/>
      <c r="OLJ779" s="269"/>
      <c r="OLK779" s="269"/>
      <c r="OLL779" s="269"/>
      <c r="OLM779" s="269"/>
      <c r="OLN779" s="269"/>
      <c r="OLO779" s="269"/>
      <c r="OLP779" s="269"/>
      <c r="OLQ779" s="269"/>
      <c r="OLR779" s="269"/>
      <c r="OLS779" s="269"/>
      <c r="OLT779" s="269"/>
      <c r="OLU779" s="269"/>
      <c r="OLV779" s="269"/>
      <c r="OLW779" s="269"/>
      <c r="OLX779" s="269"/>
      <c r="OLY779" s="269"/>
      <c r="OLZ779" s="269"/>
      <c r="OMA779" s="269"/>
      <c r="OMB779" s="269"/>
      <c r="OMC779" s="269"/>
      <c r="OMD779" s="269"/>
      <c r="OME779" s="269"/>
      <c r="OMF779" s="269"/>
      <c r="OMG779" s="269"/>
      <c r="OMH779" s="269"/>
      <c r="OMI779" s="269"/>
      <c r="OMJ779" s="269"/>
      <c r="OMK779" s="269"/>
      <c r="OML779" s="269"/>
      <c r="OMM779" s="269"/>
      <c r="OMN779" s="269"/>
      <c r="OMO779" s="269"/>
      <c r="OMP779" s="269"/>
      <c r="OMQ779" s="269"/>
      <c r="OMR779" s="269"/>
      <c r="OMS779" s="269"/>
      <c r="OMT779" s="269"/>
      <c r="OMU779" s="269"/>
      <c r="OMV779" s="269"/>
      <c r="OMW779" s="269"/>
      <c r="OMX779" s="269"/>
      <c r="OMY779" s="269"/>
      <c r="OMZ779" s="269"/>
      <c r="ONA779" s="269"/>
      <c r="ONB779" s="269"/>
      <c r="ONC779" s="269"/>
      <c r="OND779" s="269"/>
      <c r="ONE779" s="269"/>
      <c r="ONF779" s="269"/>
      <c r="ONG779" s="269"/>
      <c r="ONH779" s="269"/>
      <c r="ONI779" s="269"/>
      <c r="ONJ779" s="269"/>
      <c r="ONK779" s="269"/>
      <c r="ONL779" s="269"/>
      <c r="ONM779" s="269"/>
      <c r="ONN779" s="269"/>
      <c r="ONO779" s="269"/>
      <c r="ONP779" s="269"/>
      <c r="ONQ779" s="269"/>
      <c r="ONR779" s="269"/>
      <c r="ONS779" s="269"/>
      <c r="ONT779" s="269"/>
      <c r="ONU779" s="269"/>
      <c r="ONV779" s="269"/>
      <c r="ONW779" s="269"/>
      <c r="ONX779" s="269"/>
      <c r="ONY779" s="269"/>
      <c r="ONZ779" s="269"/>
      <c r="OOA779" s="269"/>
      <c r="OOB779" s="269"/>
      <c r="OOC779" s="269"/>
      <c r="OOD779" s="269"/>
      <c r="OOE779" s="269"/>
      <c r="OOF779" s="269"/>
      <c r="OOG779" s="269"/>
      <c r="OOH779" s="269"/>
      <c r="OOI779" s="269"/>
      <c r="OOJ779" s="269"/>
      <c r="OOK779" s="269"/>
      <c r="OOL779" s="269"/>
      <c r="OOM779" s="269"/>
      <c r="OON779" s="269"/>
      <c r="OOO779" s="269"/>
      <c r="OOP779" s="269"/>
      <c r="OOQ779" s="269"/>
      <c r="OOR779" s="269"/>
      <c r="OOS779" s="269"/>
      <c r="OOT779" s="269"/>
      <c r="OOU779" s="269"/>
      <c r="OOV779" s="269"/>
      <c r="OOW779" s="269"/>
      <c r="OOX779" s="269"/>
      <c r="OOY779" s="269"/>
      <c r="OOZ779" s="269"/>
      <c r="OPA779" s="269"/>
      <c r="OPB779" s="269"/>
      <c r="OPC779" s="269"/>
      <c r="OPD779" s="269"/>
      <c r="OPE779" s="269"/>
      <c r="OPF779" s="269"/>
      <c r="OPG779" s="269"/>
      <c r="OPH779" s="269"/>
      <c r="OPI779" s="269"/>
      <c r="OPJ779" s="269"/>
      <c r="OPK779" s="269"/>
      <c r="OPL779" s="269"/>
      <c r="OPM779" s="269"/>
      <c r="OPN779" s="269"/>
      <c r="OPO779" s="269"/>
      <c r="OPP779" s="269"/>
      <c r="OPQ779" s="269"/>
      <c r="OPR779" s="269"/>
      <c r="OPS779" s="269"/>
      <c r="OPT779" s="269"/>
      <c r="OPU779" s="269"/>
      <c r="OPV779" s="269"/>
      <c r="OPW779" s="269"/>
      <c r="OPX779" s="269"/>
      <c r="OPY779" s="269"/>
      <c r="OPZ779" s="269"/>
      <c r="OQA779" s="269"/>
      <c r="OQB779" s="269"/>
      <c r="OQC779" s="269"/>
      <c r="OQD779" s="269"/>
      <c r="OQE779" s="269"/>
      <c r="OQF779" s="269"/>
      <c r="OQG779" s="269"/>
      <c r="OQH779" s="269"/>
      <c r="OQI779" s="269"/>
      <c r="OQJ779" s="269"/>
      <c r="OQK779" s="269"/>
      <c r="OQL779" s="269"/>
      <c r="OQM779" s="269"/>
      <c r="OQN779" s="269"/>
      <c r="OQO779" s="269"/>
      <c r="OQP779" s="269"/>
      <c r="OQQ779" s="269"/>
      <c r="OQR779" s="269"/>
      <c r="OQS779" s="269"/>
      <c r="OQT779" s="269"/>
      <c r="OQU779" s="269"/>
      <c r="OQV779" s="269"/>
      <c r="OQW779" s="269"/>
      <c r="OQX779" s="269"/>
      <c r="OQY779" s="269"/>
      <c r="OQZ779" s="269"/>
      <c r="ORA779" s="269"/>
      <c r="ORB779" s="269"/>
      <c r="ORC779" s="269"/>
      <c r="ORD779" s="269"/>
      <c r="ORE779" s="269"/>
      <c r="ORF779" s="269"/>
      <c r="ORG779" s="269"/>
      <c r="ORH779" s="269"/>
      <c r="ORI779" s="269"/>
      <c r="ORJ779" s="269"/>
      <c r="ORK779" s="269"/>
      <c r="ORL779" s="269"/>
      <c r="ORM779" s="269"/>
      <c r="ORN779" s="269"/>
      <c r="ORO779" s="269"/>
      <c r="ORP779" s="269"/>
      <c r="ORQ779" s="269"/>
      <c r="ORR779" s="269"/>
      <c r="ORS779" s="269"/>
      <c r="ORT779" s="269"/>
      <c r="ORU779" s="269"/>
      <c r="ORV779" s="269"/>
      <c r="ORW779" s="269"/>
      <c r="ORX779" s="269"/>
      <c r="ORY779" s="269"/>
      <c r="ORZ779" s="269"/>
      <c r="OSA779" s="269"/>
      <c r="OSB779" s="269"/>
      <c r="OSC779" s="269"/>
      <c r="OSD779" s="269"/>
      <c r="OSE779" s="269"/>
      <c r="OSF779" s="269"/>
      <c r="OSG779" s="269"/>
      <c r="OSH779" s="269"/>
      <c r="OSI779" s="269"/>
      <c r="OSJ779" s="269"/>
      <c r="OSK779" s="269"/>
      <c r="OSL779" s="269"/>
      <c r="OSM779" s="269"/>
      <c r="OSN779" s="269"/>
      <c r="OSO779" s="269"/>
      <c r="OSP779" s="269"/>
      <c r="OSQ779" s="269"/>
      <c r="OSR779" s="269"/>
      <c r="OSS779" s="269"/>
      <c r="OST779" s="269"/>
      <c r="OSU779" s="269"/>
      <c r="OSV779" s="269"/>
      <c r="OSW779" s="269"/>
      <c r="OSX779" s="269"/>
      <c r="OSY779" s="269"/>
      <c r="OSZ779" s="269"/>
      <c r="OTA779" s="269"/>
      <c r="OTB779" s="269"/>
      <c r="OTC779" s="269"/>
      <c r="OTD779" s="269"/>
      <c r="OTE779" s="269"/>
      <c r="OTF779" s="269"/>
      <c r="OTG779" s="269"/>
      <c r="OTH779" s="269"/>
      <c r="OTI779" s="269"/>
      <c r="OTJ779" s="269"/>
      <c r="OTK779" s="269"/>
      <c r="OTL779" s="269"/>
      <c r="OTM779" s="269"/>
      <c r="OTN779" s="269"/>
      <c r="OTO779" s="269"/>
      <c r="OTP779" s="269"/>
      <c r="OTQ779" s="269"/>
      <c r="OTR779" s="269"/>
      <c r="OTS779" s="269"/>
      <c r="OTT779" s="269"/>
      <c r="OTU779" s="269"/>
      <c r="OTV779" s="269"/>
      <c r="OTW779" s="269"/>
      <c r="OTX779" s="269"/>
      <c r="OTY779" s="269"/>
      <c r="OTZ779" s="269"/>
      <c r="OUA779" s="269"/>
      <c r="OUB779" s="269"/>
      <c r="OUC779" s="269"/>
      <c r="OUD779" s="269"/>
      <c r="OUE779" s="269"/>
      <c r="OUF779" s="269"/>
      <c r="OUG779" s="269"/>
      <c r="OUH779" s="269"/>
      <c r="OUI779" s="269"/>
      <c r="OUJ779" s="269"/>
      <c r="OUK779" s="269"/>
      <c r="OUL779" s="269"/>
      <c r="OUM779" s="269"/>
      <c r="OUN779" s="269"/>
      <c r="OUO779" s="269"/>
      <c r="OUP779" s="269"/>
      <c r="OUQ779" s="269"/>
      <c r="OUR779" s="269"/>
      <c r="OUS779" s="269"/>
      <c r="OUT779" s="269"/>
      <c r="OUU779" s="269"/>
      <c r="OUV779" s="269"/>
      <c r="OUW779" s="269"/>
      <c r="OUX779" s="269"/>
      <c r="OUY779" s="269"/>
      <c r="OUZ779" s="269"/>
      <c r="OVA779" s="269"/>
      <c r="OVB779" s="269"/>
      <c r="OVC779" s="269"/>
      <c r="OVD779" s="269"/>
      <c r="OVE779" s="269"/>
      <c r="OVF779" s="269"/>
      <c r="OVG779" s="269"/>
      <c r="OVH779" s="269"/>
      <c r="OVI779" s="269"/>
      <c r="OVJ779" s="269"/>
      <c r="OVK779" s="269"/>
      <c r="OVL779" s="269"/>
      <c r="OVM779" s="269"/>
      <c r="OVN779" s="269"/>
      <c r="OVO779" s="269"/>
      <c r="OVP779" s="269"/>
      <c r="OVQ779" s="269"/>
      <c r="OVR779" s="269"/>
      <c r="OVS779" s="269"/>
      <c r="OVT779" s="269"/>
      <c r="OVU779" s="269"/>
      <c r="OVV779" s="269"/>
      <c r="OVW779" s="269"/>
      <c r="OVX779" s="269"/>
      <c r="OVY779" s="269"/>
      <c r="OVZ779" s="269"/>
      <c r="OWA779" s="269"/>
      <c r="OWB779" s="269"/>
      <c r="OWC779" s="269"/>
      <c r="OWD779" s="269"/>
      <c r="OWE779" s="269"/>
      <c r="OWF779" s="269"/>
      <c r="OWG779" s="269"/>
      <c r="OWH779" s="269"/>
      <c r="OWI779" s="269"/>
      <c r="OWJ779" s="269"/>
      <c r="OWK779" s="269"/>
      <c r="OWL779" s="269"/>
      <c r="OWM779" s="269"/>
      <c r="OWN779" s="269"/>
      <c r="OWO779" s="269"/>
      <c r="OWP779" s="269"/>
      <c r="OWQ779" s="269"/>
      <c r="OWR779" s="269"/>
      <c r="OWS779" s="269"/>
      <c r="OWT779" s="269"/>
      <c r="OWU779" s="269"/>
      <c r="OWV779" s="269"/>
      <c r="OWW779" s="269"/>
      <c r="OWX779" s="269"/>
      <c r="OWY779" s="269"/>
      <c r="OWZ779" s="269"/>
      <c r="OXA779" s="269"/>
      <c r="OXB779" s="269"/>
      <c r="OXC779" s="269"/>
      <c r="OXD779" s="269"/>
      <c r="OXE779" s="269"/>
      <c r="OXF779" s="269"/>
      <c r="OXG779" s="269"/>
      <c r="OXH779" s="269"/>
      <c r="OXI779" s="269"/>
      <c r="OXJ779" s="269"/>
      <c r="OXK779" s="269"/>
      <c r="OXL779" s="269"/>
      <c r="OXM779" s="269"/>
      <c r="OXN779" s="269"/>
      <c r="OXO779" s="269"/>
      <c r="OXP779" s="269"/>
      <c r="OXQ779" s="269"/>
      <c r="OXR779" s="269"/>
      <c r="OXS779" s="269"/>
      <c r="OXT779" s="269"/>
      <c r="OXU779" s="269"/>
      <c r="OXV779" s="269"/>
      <c r="OXW779" s="269"/>
      <c r="OXX779" s="269"/>
      <c r="OXY779" s="269"/>
      <c r="OXZ779" s="269"/>
      <c r="OYA779" s="269"/>
      <c r="OYB779" s="269"/>
      <c r="OYC779" s="269"/>
      <c r="OYD779" s="269"/>
      <c r="OYE779" s="269"/>
      <c r="OYF779" s="269"/>
      <c r="OYG779" s="269"/>
      <c r="OYH779" s="269"/>
      <c r="OYI779" s="269"/>
      <c r="OYJ779" s="269"/>
      <c r="OYK779" s="269"/>
      <c r="OYL779" s="269"/>
      <c r="OYM779" s="269"/>
      <c r="OYN779" s="269"/>
      <c r="OYO779" s="269"/>
      <c r="OYP779" s="269"/>
      <c r="OYQ779" s="269"/>
      <c r="OYR779" s="269"/>
      <c r="OYS779" s="269"/>
      <c r="OYT779" s="269"/>
      <c r="OYU779" s="269"/>
      <c r="OYV779" s="269"/>
      <c r="OYW779" s="269"/>
      <c r="OYX779" s="269"/>
      <c r="OYY779" s="269"/>
      <c r="OYZ779" s="269"/>
      <c r="OZA779" s="269"/>
      <c r="OZB779" s="269"/>
      <c r="OZC779" s="269"/>
      <c r="OZD779" s="269"/>
      <c r="OZE779" s="269"/>
      <c r="OZF779" s="269"/>
      <c r="OZG779" s="269"/>
      <c r="OZH779" s="269"/>
      <c r="OZI779" s="269"/>
      <c r="OZJ779" s="269"/>
      <c r="OZK779" s="269"/>
      <c r="OZL779" s="269"/>
      <c r="OZM779" s="269"/>
      <c r="OZN779" s="269"/>
      <c r="OZO779" s="269"/>
      <c r="OZP779" s="269"/>
      <c r="OZQ779" s="269"/>
      <c r="OZR779" s="269"/>
      <c r="OZS779" s="269"/>
      <c r="OZT779" s="269"/>
      <c r="OZU779" s="269"/>
      <c r="OZV779" s="269"/>
      <c r="OZW779" s="269"/>
      <c r="OZX779" s="269"/>
      <c r="OZY779" s="269"/>
      <c r="OZZ779" s="269"/>
      <c r="PAA779" s="269"/>
      <c r="PAB779" s="269"/>
      <c r="PAC779" s="269"/>
      <c r="PAD779" s="269"/>
      <c r="PAE779" s="269"/>
      <c r="PAF779" s="269"/>
      <c r="PAG779" s="269"/>
      <c r="PAH779" s="269"/>
      <c r="PAI779" s="269"/>
      <c r="PAJ779" s="269"/>
      <c r="PAK779" s="269"/>
      <c r="PAL779" s="269"/>
      <c r="PAM779" s="269"/>
      <c r="PAN779" s="269"/>
      <c r="PAO779" s="269"/>
      <c r="PAP779" s="269"/>
      <c r="PAQ779" s="269"/>
      <c r="PAR779" s="269"/>
      <c r="PAS779" s="269"/>
      <c r="PAT779" s="269"/>
      <c r="PAU779" s="269"/>
      <c r="PAV779" s="269"/>
      <c r="PAW779" s="269"/>
      <c r="PAX779" s="269"/>
      <c r="PAY779" s="269"/>
      <c r="PAZ779" s="269"/>
      <c r="PBA779" s="269"/>
      <c r="PBB779" s="269"/>
      <c r="PBC779" s="269"/>
      <c r="PBD779" s="269"/>
      <c r="PBE779" s="269"/>
      <c r="PBF779" s="269"/>
      <c r="PBG779" s="269"/>
      <c r="PBH779" s="269"/>
      <c r="PBI779" s="269"/>
      <c r="PBJ779" s="269"/>
      <c r="PBK779" s="269"/>
      <c r="PBL779" s="269"/>
      <c r="PBM779" s="269"/>
      <c r="PBN779" s="269"/>
      <c r="PBO779" s="269"/>
      <c r="PBP779" s="269"/>
      <c r="PBQ779" s="269"/>
      <c r="PBR779" s="269"/>
      <c r="PBS779" s="269"/>
      <c r="PBT779" s="269"/>
      <c r="PBU779" s="269"/>
      <c r="PBV779" s="269"/>
      <c r="PBW779" s="269"/>
      <c r="PBX779" s="269"/>
      <c r="PBY779" s="269"/>
      <c r="PBZ779" s="269"/>
      <c r="PCA779" s="269"/>
      <c r="PCB779" s="269"/>
      <c r="PCC779" s="269"/>
      <c r="PCD779" s="269"/>
      <c r="PCE779" s="269"/>
      <c r="PCF779" s="269"/>
      <c r="PCG779" s="269"/>
      <c r="PCH779" s="269"/>
      <c r="PCI779" s="269"/>
      <c r="PCJ779" s="269"/>
      <c r="PCK779" s="269"/>
      <c r="PCL779" s="269"/>
      <c r="PCM779" s="269"/>
      <c r="PCN779" s="269"/>
      <c r="PCO779" s="269"/>
      <c r="PCP779" s="269"/>
      <c r="PCQ779" s="269"/>
      <c r="PCR779" s="269"/>
      <c r="PCS779" s="269"/>
      <c r="PCT779" s="269"/>
      <c r="PCU779" s="269"/>
      <c r="PCV779" s="269"/>
      <c r="PCW779" s="269"/>
      <c r="PCX779" s="269"/>
      <c r="PCY779" s="269"/>
      <c r="PCZ779" s="269"/>
      <c r="PDA779" s="269"/>
      <c r="PDB779" s="269"/>
      <c r="PDC779" s="269"/>
      <c r="PDD779" s="269"/>
      <c r="PDE779" s="269"/>
      <c r="PDF779" s="269"/>
      <c r="PDG779" s="269"/>
      <c r="PDH779" s="269"/>
      <c r="PDI779" s="269"/>
      <c r="PDJ779" s="269"/>
      <c r="PDK779" s="269"/>
      <c r="PDL779" s="269"/>
      <c r="PDM779" s="269"/>
      <c r="PDN779" s="269"/>
      <c r="PDO779" s="269"/>
      <c r="PDP779" s="269"/>
      <c r="PDQ779" s="269"/>
      <c r="PDR779" s="269"/>
      <c r="PDS779" s="269"/>
      <c r="PDT779" s="269"/>
      <c r="PDU779" s="269"/>
      <c r="PDV779" s="269"/>
      <c r="PDW779" s="269"/>
      <c r="PDX779" s="269"/>
      <c r="PDY779" s="269"/>
      <c r="PDZ779" s="269"/>
      <c r="PEA779" s="269"/>
      <c r="PEB779" s="269"/>
      <c r="PEC779" s="269"/>
      <c r="PED779" s="269"/>
      <c r="PEE779" s="269"/>
      <c r="PEF779" s="269"/>
      <c r="PEG779" s="269"/>
      <c r="PEH779" s="269"/>
      <c r="PEI779" s="269"/>
      <c r="PEJ779" s="269"/>
      <c r="PEK779" s="269"/>
      <c r="PEL779" s="269"/>
      <c r="PEM779" s="269"/>
      <c r="PEN779" s="269"/>
      <c r="PEO779" s="269"/>
      <c r="PEP779" s="269"/>
      <c r="PEQ779" s="269"/>
      <c r="PER779" s="269"/>
      <c r="PES779" s="269"/>
      <c r="PET779" s="269"/>
      <c r="PEU779" s="269"/>
      <c r="PEV779" s="269"/>
      <c r="PEW779" s="269"/>
      <c r="PEX779" s="269"/>
      <c r="PEY779" s="269"/>
      <c r="PEZ779" s="269"/>
      <c r="PFA779" s="269"/>
      <c r="PFB779" s="269"/>
      <c r="PFC779" s="269"/>
      <c r="PFD779" s="269"/>
      <c r="PFE779" s="269"/>
      <c r="PFF779" s="269"/>
      <c r="PFG779" s="269"/>
      <c r="PFH779" s="269"/>
      <c r="PFI779" s="269"/>
      <c r="PFJ779" s="269"/>
      <c r="PFK779" s="269"/>
      <c r="PFL779" s="269"/>
      <c r="PFM779" s="269"/>
      <c r="PFN779" s="269"/>
      <c r="PFO779" s="269"/>
      <c r="PFP779" s="269"/>
      <c r="PFQ779" s="269"/>
      <c r="PFR779" s="269"/>
      <c r="PFS779" s="269"/>
      <c r="PFT779" s="269"/>
      <c r="PFU779" s="269"/>
      <c r="PFV779" s="269"/>
      <c r="PFW779" s="269"/>
      <c r="PFX779" s="269"/>
      <c r="PFY779" s="269"/>
      <c r="PFZ779" s="269"/>
      <c r="PGA779" s="269"/>
      <c r="PGB779" s="269"/>
      <c r="PGC779" s="269"/>
      <c r="PGD779" s="269"/>
      <c r="PGE779" s="269"/>
      <c r="PGF779" s="269"/>
      <c r="PGG779" s="269"/>
      <c r="PGH779" s="269"/>
      <c r="PGI779" s="269"/>
      <c r="PGJ779" s="269"/>
      <c r="PGK779" s="269"/>
      <c r="PGL779" s="269"/>
      <c r="PGM779" s="269"/>
      <c r="PGN779" s="269"/>
      <c r="PGO779" s="269"/>
      <c r="PGP779" s="269"/>
      <c r="PGQ779" s="269"/>
      <c r="PGR779" s="269"/>
      <c r="PGS779" s="269"/>
      <c r="PGT779" s="269"/>
      <c r="PGU779" s="269"/>
      <c r="PGV779" s="269"/>
      <c r="PGW779" s="269"/>
      <c r="PGX779" s="269"/>
      <c r="PGY779" s="269"/>
      <c r="PGZ779" s="269"/>
      <c r="PHA779" s="269"/>
      <c r="PHB779" s="269"/>
      <c r="PHC779" s="269"/>
      <c r="PHD779" s="269"/>
      <c r="PHE779" s="269"/>
      <c r="PHF779" s="269"/>
      <c r="PHG779" s="269"/>
      <c r="PHH779" s="269"/>
      <c r="PHI779" s="269"/>
      <c r="PHJ779" s="269"/>
      <c r="PHK779" s="269"/>
      <c r="PHL779" s="269"/>
      <c r="PHM779" s="269"/>
      <c r="PHN779" s="269"/>
      <c r="PHO779" s="269"/>
      <c r="PHP779" s="269"/>
      <c r="PHQ779" s="269"/>
      <c r="PHR779" s="269"/>
      <c r="PHS779" s="269"/>
      <c r="PHT779" s="269"/>
      <c r="PHU779" s="269"/>
      <c r="PHV779" s="269"/>
      <c r="PHW779" s="269"/>
      <c r="PHX779" s="269"/>
      <c r="PHY779" s="269"/>
      <c r="PHZ779" s="269"/>
      <c r="PIA779" s="269"/>
      <c r="PIB779" s="269"/>
      <c r="PIC779" s="269"/>
      <c r="PID779" s="269"/>
      <c r="PIE779" s="269"/>
      <c r="PIF779" s="269"/>
      <c r="PIG779" s="269"/>
      <c r="PIH779" s="269"/>
      <c r="PII779" s="269"/>
      <c r="PIJ779" s="269"/>
      <c r="PIK779" s="269"/>
      <c r="PIL779" s="269"/>
      <c r="PIM779" s="269"/>
      <c r="PIN779" s="269"/>
      <c r="PIO779" s="269"/>
      <c r="PIP779" s="269"/>
      <c r="PIQ779" s="269"/>
      <c r="PIR779" s="269"/>
      <c r="PIS779" s="269"/>
      <c r="PIT779" s="269"/>
      <c r="PIU779" s="269"/>
      <c r="PIV779" s="269"/>
      <c r="PIW779" s="269"/>
      <c r="PIX779" s="269"/>
      <c r="PIY779" s="269"/>
      <c r="PIZ779" s="269"/>
      <c r="PJA779" s="269"/>
      <c r="PJB779" s="269"/>
      <c r="PJC779" s="269"/>
      <c r="PJD779" s="269"/>
      <c r="PJE779" s="269"/>
      <c r="PJF779" s="269"/>
      <c r="PJG779" s="269"/>
      <c r="PJH779" s="269"/>
      <c r="PJI779" s="269"/>
      <c r="PJJ779" s="269"/>
      <c r="PJK779" s="269"/>
      <c r="PJL779" s="269"/>
      <c r="PJM779" s="269"/>
      <c r="PJN779" s="269"/>
      <c r="PJO779" s="269"/>
      <c r="PJP779" s="269"/>
      <c r="PJQ779" s="269"/>
      <c r="PJR779" s="269"/>
      <c r="PJS779" s="269"/>
      <c r="PJT779" s="269"/>
      <c r="PJU779" s="269"/>
      <c r="PJV779" s="269"/>
      <c r="PJW779" s="269"/>
      <c r="PJX779" s="269"/>
      <c r="PJY779" s="269"/>
      <c r="PJZ779" s="269"/>
      <c r="PKA779" s="269"/>
      <c r="PKB779" s="269"/>
      <c r="PKC779" s="269"/>
      <c r="PKD779" s="269"/>
      <c r="PKE779" s="269"/>
      <c r="PKF779" s="269"/>
      <c r="PKG779" s="269"/>
      <c r="PKH779" s="269"/>
      <c r="PKI779" s="269"/>
      <c r="PKJ779" s="269"/>
      <c r="PKK779" s="269"/>
      <c r="PKL779" s="269"/>
      <c r="PKM779" s="269"/>
      <c r="PKN779" s="269"/>
      <c r="PKO779" s="269"/>
      <c r="PKP779" s="269"/>
      <c r="PKQ779" s="269"/>
      <c r="PKR779" s="269"/>
      <c r="PKS779" s="269"/>
      <c r="PKT779" s="269"/>
      <c r="PKU779" s="269"/>
      <c r="PKV779" s="269"/>
      <c r="PKW779" s="269"/>
      <c r="PKX779" s="269"/>
      <c r="PKY779" s="269"/>
      <c r="PKZ779" s="269"/>
      <c r="PLA779" s="269"/>
      <c r="PLB779" s="269"/>
      <c r="PLC779" s="269"/>
      <c r="PLD779" s="269"/>
      <c r="PLE779" s="269"/>
      <c r="PLF779" s="269"/>
      <c r="PLG779" s="269"/>
      <c r="PLH779" s="269"/>
      <c r="PLI779" s="269"/>
      <c r="PLJ779" s="269"/>
      <c r="PLK779" s="269"/>
      <c r="PLL779" s="269"/>
      <c r="PLM779" s="269"/>
      <c r="PLN779" s="269"/>
      <c r="PLO779" s="269"/>
      <c r="PLP779" s="269"/>
      <c r="PLQ779" s="269"/>
      <c r="PLR779" s="269"/>
      <c r="PLS779" s="269"/>
      <c r="PLT779" s="269"/>
      <c r="PLU779" s="269"/>
      <c r="PLV779" s="269"/>
      <c r="PLW779" s="269"/>
      <c r="PLX779" s="269"/>
      <c r="PLY779" s="269"/>
      <c r="PLZ779" s="269"/>
      <c r="PMA779" s="269"/>
      <c r="PMB779" s="269"/>
      <c r="PMC779" s="269"/>
      <c r="PMD779" s="269"/>
      <c r="PME779" s="269"/>
      <c r="PMF779" s="269"/>
      <c r="PMG779" s="269"/>
      <c r="PMH779" s="269"/>
      <c r="PMI779" s="269"/>
      <c r="PMJ779" s="269"/>
      <c r="PMK779" s="269"/>
      <c r="PML779" s="269"/>
      <c r="PMM779" s="269"/>
      <c r="PMN779" s="269"/>
      <c r="PMO779" s="269"/>
      <c r="PMP779" s="269"/>
      <c r="PMQ779" s="269"/>
      <c r="PMR779" s="269"/>
      <c r="PMS779" s="269"/>
      <c r="PMT779" s="269"/>
      <c r="PMU779" s="269"/>
      <c r="PMV779" s="269"/>
      <c r="PMW779" s="269"/>
      <c r="PMX779" s="269"/>
      <c r="PMY779" s="269"/>
      <c r="PMZ779" s="269"/>
      <c r="PNA779" s="269"/>
      <c r="PNB779" s="269"/>
      <c r="PNC779" s="269"/>
      <c r="PND779" s="269"/>
      <c r="PNE779" s="269"/>
      <c r="PNF779" s="269"/>
      <c r="PNG779" s="269"/>
      <c r="PNH779" s="269"/>
      <c r="PNI779" s="269"/>
      <c r="PNJ779" s="269"/>
      <c r="PNK779" s="269"/>
      <c r="PNL779" s="269"/>
      <c r="PNM779" s="269"/>
      <c r="PNN779" s="269"/>
      <c r="PNO779" s="269"/>
      <c r="PNP779" s="269"/>
      <c r="PNQ779" s="269"/>
      <c r="PNR779" s="269"/>
      <c r="PNS779" s="269"/>
      <c r="PNT779" s="269"/>
      <c r="PNU779" s="269"/>
      <c r="PNV779" s="269"/>
      <c r="PNW779" s="269"/>
      <c r="PNX779" s="269"/>
      <c r="PNY779" s="269"/>
      <c r="PNZ779" s="269"/>
      <c r="POA779" s="269"/>
      <c r="POB779" s="269"/>
      <c r="POC779" s="269"/>
      <c r="POD779" s="269"/>
      <c r="POE779" s="269"/>
      <c r="POF779" s="269"/>
      <c r="POG779" s="269"/>
      <c r="POH779" s="269"/>
      <c r="POI779" s="269"/>
      <c r="POJ779" s="269"/>
      <c r="POK779" s="269"/>
      <c r="POL779" s="269"/>
      <c r="POM779" s="269"/>
      <c r="PON779" s="269"/>
      <c r="POO779" s="269"/>
      <c r="POP779" s="269"/>
      <c r="POQ779" s="269"/>
      <c r="POR779" s="269"/>
      <c r="POS779" s="269"/>
      <c r="POT779" s="269"/>
      <c r="POU779" s="269"/>
      <c r="POV779" s="269"/>
      <c r="POW779" s="269"/>
      <c r="POX779" s="269"/>
      <c r="POY779" s="269"/>
      <c r="POZ779" s="269"/>
      <c r="PPA779" s="269"/>
      <c r="PPB779" s="269"/>
      <c r="PPC779" s="269"/>
      <c r="PPD779" s="269"/>
      <c r="PPE779" s="269"/>
      <c r="PPF779" s="269"/>
      <c r="PPG779" s="269"/>
      <c r="PPH779" s="269"/>
      <c r="PPI779" s="269"/>
      <c r="PPJ779" s="269"/>
      <c r="PPK779" s="269"/>
      <c r="PPL779" s="269"/>
      <c r="PPM779" s="269"/>
      <c r="PPN779" s="269"/>
      <c r="PPO779" s="269"/>
      <c r="PPP779" s="269"/>
      <c r="PPQ779" s="269"/>
      <c r="PPR779" s="269"/>
      <c r="PPS779" s="269"/>
      <c r="PPT779" s="269"/>
      <c r="PPU779" s="269"/>
      <c r="PPV779" s="269"/>
      <c r="PPW779" s="269"/>
      <c r="PPX779" s="269"/>
      <c r="PPY779" s="269"/>
      <c r="PPZ779" s="269"/>
      <c r="PQA779" s="269"/>
      <c r="PQB779" s="269"/>
      <c r="PQC779" s="269"/>
      <c r="PQD779" s="269"/>
      <c r="PQE779" s="269"/>
      <c r="PQF779" s="269"/>
      <c r="PQG779" s="269"/>
      <c r="PQH779" s="269"/>
      <c r="PQI779" s="269"/>
      <c r="PQJ779" s="269"/>
      <c r="PQK779" s="269"/>
      <c r="PQL779" s="269"/>
      <c r="PQM779" s="269"/>
      <c r="PQN779" s="269"/>
      <c r="PQO779" s="269"/>
      <c r="PQP779" s="269"/>
      <c r="PQQ779" s="269"/>
      <c r="PQR779" s="269"/>
      <c r="PQS779" s="269"/>
      <c r="PQT779" s="269"/>
      <c r="PQU779" s="269"/>
      <c r="PQV779" s="269"/>
      <c r="PQW779" s="269"/>
      <c r="PQX779" s="269"/>
      <c r="PQY779" s="269"/>
      <c r="PQZ779" s="269"/>
      <c r="PRA779" s="269"/>
      <c r="PRB779" s="269"/>
      <c r="PRC779" s="269"/>
      <c r="PRD779" s="269"/>
      <c r="PRE779" s="269"/>
      <c r="PRF779" s="269"/>
      <c r="PRG779" s="269"/>
      <c r="PRH779" s="269"/>
      <c r="PRI779" s="269"/>
      <c r="PRJ779" s="269"/>
      <c r="PRK779" s="269"/>
      <c r="PRL779" s="269"/>
      <c r="PRM779" s="269"/>
      <c r="PRN779" s="269"/>
      <c r="PRO779" s="269"/>
      <c r="PRP779" s="269"/>
      <c r="PRQ779" s="269"/>
      <c r="PRR779" s="269"/>
      <c r="PRS779" s="269"/>
      <c r="PRT779" s="269"/>
      <c r="PRU779" s="269"/>
      <c r="PRV779" s="269"/>
      <c r="PRW779" s="269"/>
      <c r="PRX779" s="269"/>
      <c r="PRY779" s="269"/>
      <c r="PRZ779" s="269"/>
      <c r="PSA779" s="269"/>
      <c r="PSB779" s="269"/>
      <c r="PSC779" s="269"/>
      <c r="PSD779" s="269"/>
      <c r="PSE779" s="269"/>
      <c r="PSF779" s="269"/>
      <c r="PSG779" s="269"/>
      <c r="PSH779" s="269"/>
      <c r="PSI779" s="269"/>
      <c r="PSJ779" s="269"/>
      <c r="PSK779" s="269"/>
      <c r="PSL779" s="269"/>
      <c r="PSM779" s="269"/>
      <c r="PSN779" s="269"/>
      <c r="PSO779" s="269"/>
      <c r="PSP779" s="269"/>
      <c r="PSQ779" s="269"/>
      <c r="PSR779" s="269"/>
      <c r="PSS779" s="269"/>
      <c r="PST779" s="269"/>
      <c r="PSU779" s="269"/>
      <c r="PSV779" s="269"/>
      <c r="PSW779" s="269"/>
      <c r="PSX779" s="269"/>
      <c r="PSY779" s="269"/>
      <c r="PSZ779" s="269"/>
      <c r="PTA779" s="269"/>
      <c r="PTB779" s="269"/>
      <c r="PTC779" s="269"/>
      <c r="PTD779" s="269"/>
      <c r="PTE779" s="269"/>
      <c r="PTF779" s="269"/>
      <c r="PTG779" s="269"/>
      <c r="PTH779" s="269"/>
      <c r="PTI779" s="269"/>
      <c r="PTJ779" s="269"/>
      <c r="PTK779" s="269"/>
      <c r="PTL779" s="269"/>
      <c r="PTM779" s="269"/>
      <c r="PTN779" s="269"/>
      <c r="PTO779" s="269"/>
      <c r="PTP779" s="269"/>
      <c r="PTQ779" s="269"/>
      <c r="PTR779" s="269"/>
      <c r="PTS779" s="269"/>
      <c r="PTT779" s="269"/>
      <c r="PTU779" s="269"/>
      <c r="PTV779" s="269"/>
      <c r="PTW779" s="269"/>
      <c r="PTX779" s="269"/>
      <c r="PTY779" s="269"/>
      <c r="PTZ779" s="269"/>
      <c r="PUA779" s="269"/>
      <c r="PUB779" s="269"/>
      <c r="PUC779" s="269"/>
      <c r="PUD779" s="269"/>
      <c r="PUE779" s="269"/>
      <c r="PUF779" s="269"/>
      <c r="PUG779" s="269"/>
      <c r="PUH779" s="269"/>
      <c r="PUI779" s="269"/>
      <c r="PUJ779" s="269"/>
      <c r="PUK779" s="269"/>
      <c r="PUL779" s="269"/>
      <c r="PUM779" s="269"/>
      <c r="PUN779" s="269"/>
      <c r="PUO779" s="269"/>
      <c r="PUP779" s="269"/>
      <c r="PUQ779" s="269"/>
      <c r="PUR779" s="269"/>
      <c r="PUS779" s="269"/>
      <c r="PUT779" s="269"/>
      <c r="PUU779" s="269"/>
      <c r="PUV779" s="269"/>
      <c r="PUW779" s="269"/>
      <c r="PUX779" s="269"/>
      <c r="PUY779" s="269"/>
      <c r="PUZ779" s="269"/>
      <c r="PVA779" s="269"/>
      <c r="PVB779" s="269"/>
      <c r="PVC779" s="269"/>
      <c r="PVD779" s="269"/>
      <c r="PVE779" s="269"/>
      <c r="PVF779" s="269"/>
      <c r="PVG779" s="269"/>
      <c r="PVH779" s="269"/>
      <c r="PVI779" s="269"/>
      <c r="PVJ779" s="269"/>
      <c r="PVK779" s="269"/>
      <c r="PVL779" s="269"/>
      <c r="PVM779" s="269"/>
      <c r="PVN779" s="269"/>
      <c r="PVO779" s="269"/>
      <c r="PVP779" s="269"/>
      <c r="PVQ779" s="269"/>
      <c r="PVR779" s="269"/>
      <c r="PVS779" s="269"/>
      <c r="PVT779" s="269"/>
      <c r="PVU779" s="269"/>
      <c r="PVV779" s="269"/>
      <c r="PVW779" s="269"/>
      <c r="PVX779" s="269"/>
      <c r="PVY779" s="269"/>
      <c r="PVZ779" s="269"/>
      <c r="PWA779" s="269"/>
      <c r="PWB779" s="269"/>
      <c r="PWC779" s="269"/>
      <c r="PWD779" s="269"/>
      <c r="PWE779" s="269"/>
      <c r="PWF779" s="269"/>
      <c r="PWG779" s="269"/>
      <c r="PWH779" s="269"/>
      <c r="PWI779" s="269"/>
      <c r="PWJ779" s="269"/>
      <c r="PWK779" s="269"/>
      <c r="PWL779" s="269"/>
      <c r="PWM779" s="269"/>
      <c r="PWN779" s="269"/>
      <c r="PWO779" s="269"/>
      <c r="PWP779" s="269"/>
      <c r="PWQ779" s="269"/>
      <c r="PWR779" s="269"/>
      <c r="PWS779" s="269"/>
      <c r="PWT779" s="269"/>
      <c r="PWU779" s="269"/>
      <c r="PWV779" s="269"/>
      <c r="PWW779" s="269"/>
      <c r="PWX779" s="269"/>
      <c r="PWY779" s="269"/>
      <c r="PWZ779" s="269"/>
      <c r="PXA779" s="269"/>
      <c r="PXB779" s="269"/>
      <c r="PXC779" s="269"/>
      <c r="PXD779" s="269"/>
      <c r="PXE779" s="269"/>
      <c r="PXF779" s="269"/>
      <c r="PXG779" s="269"/>
      <c r="PXH779" s="269"/>
      <c r="PXI779" s="269"/>
      <c r="PXJ779" s="269"/>
      <c r="PXK779" s="269"/>
      <c r="PXL779" s="269"/>
      <c r="PXM779" s="269"/>
      <c r="PXN779" s="269"/>
      <c r="PXO779" s="269"/>
      <c r="PXP779" s="269"/>
      <c r="PXQ779" s="269"/>
      <c r="PXR779" s="269"/>
      <c r="PXS779" s="269"/>
      <c r="PXT779" s="269"/>
      <c r="PXU779" s="269"/>
      <c r="PXV779" s="269"/>
      <c r="PXW779" s="269"/>
      <c r="PXX779" s="269"/>
      <c r="PXY779" s="269"/>
      <c r="PXZ779" s="269"/>
      <c r="PYA779" s="269"/>
      <c r="PYB779" s="269"/>
      <c r="PYC779" s="269"/>
      <c r="PYD779" s="269"/>
      <c r="PYE779" s="269"/>
      <c r="PYF779" s="269"/>
      <c r="PYG779" s="269"/>
      <c r="PYH779" s="269"/>
      <c r="PYI779" s="269"/>
      <c r="PYJ779" s="269"/>
      <c r="PYK779" s="269"/>
      <c r="PYL779" s="269"/>
      <c r="PYM779" s="269"/>
      <c r="PYN779" s="269"/>
      <c r="PYO779" s="269"/>
      <c r="PYP779" s="269"/>
      <c r="PYQ779" s="269"/>
      <c r="PYR779" s="269"/>
      <c r="PYS779" s="269"/>
      <c r="PYT779" s="269"/>
      <c r="PYU779" s="269"/>
      <c r="PYV779" s="269"/>
      <c r="PYW779" s="269"/>
      <c r="PYX779" s="269"/>
      <c r="PYY779" s="269"/>
      <c r="PYZ779" s="269"/>
      <c r="PZA779" s="269"/>
      <c r="PZB779" s="269"/>
      <c r="PZC779" s="269"/>
      <c r="PZD779" s="269"/>
      <c r="PZE779" s="269"/>
      <c r="PZF779" s="269"/>
      <c r="PZG779" s="269"/>
      <c r="PZH779" s="269"/>
      <c r="PZI779" s="269"/>
      <c r="PZJ779" s="269"/>
      <c r="PZK779" s="269"/>
      <c r="PZL779" s="269"/>
      <c r="PZM779" s="269"/>
      <c r="PZN779" s="269"/>
      <c r="PZO779" s="269"/>
      <c r="PZP779" s="269"/>
      <c r="PZQ779" s="269"/>
      <c r="PZR779" s="269"/>
      <c r="PZS779" s="269"/>
      <c r="PZT779" s="269"/>
      <c r="PZU779" s="269"/>
      <c r="PZV779" s="269"/>
      <c r="PZW779" s="269"/>
      <c r="PZX779" s="269"/>
      <c r="PZY779" s="269"/>
      <c r="PZZ779" s="269"/>
      <c r="QAA779" s="269"/>
      <c r="QAB779" s="269"/>
      <c r="QAC779" s="269"/>
      <c r="QAD779" s="269"/>
      <c r="QAE779" s="269"/>
      <c r="QAF779" s="269"/>
      <c r="QAG779" s="269"/>
      <c r="QAH779" s="269"/>
      <c r="QAI779" s="269"/>
      <c r="QAJ779" s="269"/>
      <c r="QAK779" s="269"/>
      <c r="QAL779" s="269"/>
      <c r="QAM779" s="269"/>
      <c r="QAN779" s="269"/>
      <c r="QAO779" s="269"/>
      <c r="QAP779" s="269"/>
      <c r="QAQ779" s="269"/>
      <c r="QAR779" s="269"/>
      <c r="QAS779" s="269"/>
      <c r="QAT779" s="269"/>
      <c r="QAU779" s="269"/>
      <c r="QAV779" s="269"/>
      <c r="QAW779" s="269"/>
      <c r="QAX779" s="269"/>
      <c r="QAY779" s="269"/>
      <c r="QAZ779" s="269"/>
      <c r="QBA779" s="269"/>
      <c r="QBB779" s="269"/>
      <c r="QBC779" s="269"/>
      <c r="QBD779" s="269"/>
      <c r="QBE779" s="269"/>
      <c r="QBF779" s="269"/>
      <c r="QBG779" s="269"/>
      <c r="QBH779" s="269"/>
      <c r="QBI779" s="269"/>
      <c r="QBJ779" s="269"/>
      <c r="QBK779" s="269"/>
      <c r="QBL779" s="269"/>
      <c r="QBM779" s="269"/>
      <c r="QBN779" s="269"/>
      <c r="QBO779" s="269"/>
      <c r="QBP779" s="269"/>
      <c r="QBQ779" s="269"/>
      <c r="QBR779" s="269"/>
      <c r="QBS779" s="269"/>
      <c r="QBT779" s="269"/>
      <c r="QBU779" s="269"/>
      <c r="QBV779" s="269"/>
      <c r="QBW779" s="269"/>
      <c r="QBX779" s="269"/>
      <c r="QBY779" s="269"/>
      <c r="QBZ779" s="269"/>
      <c r="QCA779" s="269"/>
      <c r="QCB779" s="269"/>
      <c r="QCC779" s="269"/>
      <c r="QCD779" s="269"/>
      <c r="QCE779" s="269"/>
      <c r="QCF779" s="269"/>
      <c r="QCG779" s="269"/>
      <c r="QCH779" s="269"/>
      <c r="QCI779" s="269"/>
      <c r="QCJ779" s="269"/>
      <c r="QCK779" s="269"/>
      <c r="QCL779" s="269"/>
      <c r="QCM779" s="269"/>
      <c r="QCN779" s="269"/>
      <c r="QCO779" s="269"/>
      <c r="QCP779" s="269"/>
      <c r="QCQ779" s="269"/>
      <c r="QCR779" s="269"/>
      <c r="QCS779" s="269"/>
      <c r="QCT779" s="269"/>
      <c r="QCU779" s="269"/>
      <c r="QCV779" s="269"/>
      <c r="QCW779" s="269"/>
      <c r="QCX779" s="269"/>
      <c r="QCY779" s="269"/>
      <c r="QCZ779" s="269"/>
      <c r="QDA779" s="269"/>
      <c r="QDB779" s="269"/>
      <c r="QDC779" s="269"/>
      <c r="QDD779" s="269"/>
      <c r="QDE779" s="269"/>
      <c r="QDF779" s="269"/>
      <c r="QDG779" s="269"/>
      <c r="QDH779" s="269"/>
      <c r="QDI779" s="269"/>
      <c r="QDJ779" s="269"/>
      <c r="QDK779" s="269"/>
      <c r="QDL779" s="269"/>
      <c r="QDM779" s="269"/>
      <c r="QDN779" s="269"/>
      <c r="QDO779" s="269"/>
      <c r="QDP779" s="269"/>
      <c r="QDQ779" s="269"/>
      <c r="QDR779" s="269"/>
      <c r="QDS779" s="269"/>
      <c r="QDT779" s="269"/>
      <c r="QDU779" s="269"/>
      <c r="QDV779" s="269"/>
      <c r="QDW779" s="269"/>
      <c r="QDX779" s="269"/>
      <c r="QDY779" s="269"/>
      <c r="QDZ779" s="269"/>
      <c r="QEA779" s="269"/>
      <c r="QEB779" s="269"/>
      <c r="QEC779" s="269"/>
      <c r="QED779" s="269"/>
      <c r="QEE779" s="269"/>
      <c r="QEF779" s="269"/>
      <c r="QEG779" s="269"/>
      <c r="QEH779" s="269"/>
      <c r="QEI779" s="269"/>
      <c r="QEJ779" s="269"/>
      <c r="QEK779" s="269"/>
      <c r="QEL779" s="269"/>
      <c r="QEM779" s="269"/>
      <c r="QEN779" s="269"/>
      <c r="QEO779" s="269"/>
      <c r="QEP779" s="269"/>
      <c r="QEQ779" s="269"/>
      <c r="QER779" s="269"/>
      <c r="QES779" s="269"/>
      <c r="QET779" s="269"/>
      <c r="QEU779" s="269"/>
      <c r="QEV779" s="269"/>
      <c r="QEW779" s="269"/>
      <c r="QEX779" s="269"/>
      <c r="QEY779" s="269"/>
      <c r="QEZ779" s="269"/>
      <c r="QFA779" s="269"/>
      <c r="QFB779" s="269"/>
      <c r="QFC779" s="269"/>
      <c r="QFD779" s="269"/>
      <c r="QFE779" s="269"/>
      <c r="QFF779" s="269"/>
      <c r="QFG779" s="269"/>
      <c r="QFH779" s="269"/>
      <c r="QFI779" s="269"/>
      <c r="QFJ779" s="269"/>
      <c r="QFK779" s="269"/>
      <c r="QFL779" s="269"/>
      <c r="QFM779" s="269"/>
      <c r="QFN779" s="269"/>
      <c r="QFO779" s="269"/>
      <c r="QFP779" s="269"/>
      <c r="QFQ779" s="269"/>
      <c r="QFR779" s="269"/>
      <c r="QFS779" s="269"/>
      <c r="QFT779" s="269"/>
      <c r="QFU779" s="269"/>
      <c r="QFV779" s="269"/>
      <c r="QFW779" s="269"/>
      <c r="QFX779" s="269"/>
      <c r="QFY779" s="269"/>
      <c r="QFZ779" s="269"/>
      <c r="QGA779" s="269"/>
      <c r="QGB779" s="269"/>
      <c r="QGC779" s="269"/>
      <c r="QGD779" s="269"/>
      <c r="QGE779" s="269"/>
      <c r="QGF779" s="269"/>
      <c r="QGG779" s="269"/>
      <c r="QGH779" s="269"/>
      <c r="QGI779" s="269"/>
      <c r="QGJ779" s="269"/>
      <c r="QGK779" s="269"/>
      <c r="QGL779" s="269"/>
      <c r="QGM779" s="269"/>
      <c r="QGN779" s="269"/>
      <c r="QGO779" s="269"/>
      <c r="QGP779" s="269"/>
      <c r="QGQ779" s="269"/>
      <c r="QGR779" s="269"/>
      <c r="QGS779" s="269"/>
      <c r="QGT779" s="269"/>
      <c r="QGU779" s="269"/>
      <c r="QGV779" s="269"/>
      <c r="QGW779" s="269"/>
      <c r="QGX779" s="269"/>
      <c r="QGY779" s="269"/>
      <c r="QGZ779" s="269"/>
      <c r="QHA779" s="269"/>
      <c r="QHB779" s="269"/>
      <c r="QHC779" s="269"/>
      <c r="QHD779" s="269"/>
      <c r="QHE779" s="269"/>
      <c r="QHF779" s="269"/>
      <c r="QHG779" s="269"/>
      <c r="QHH779" s="269"/>
      <c r="QHI779" s="269"/>
      <c r="QHJ779" s="269"/>
      <c r="QHK779" s="269"/>
      <c r="QHL779" s="269"/>
      <c r="QHM779" s="269"/>
      <c r="QHN779" s="269"/>
      <c r="QHO779" s="269"/>
      <c r="QHP779" s="269"/>
      <c r="QHQ779" s="269"/>
      <c r="QHR779" s="269"/>
      <c r="QHS779" s="269"/>
      <c r="QHT779" s="269"/>
      <c r="QHU779" s="269"/>
      <c r="QHV779" s="269"/>
      <c r="QHW779" s="269"/>
      <c r="QHX779" s="269"/>
      <c r="QHY779" s="269"/>
      <c r="QHZ779" s="269"/>
      <c r="QIA779" s="269"/>
      <c r="QIB779" s="269"/>
      <c r="QIC779" s="269"/>
      <c r="QID779" s="269"/>
      <c r="QIE779" s="269"/>
      <c r="QIF779" s="269"/>
      <c r="QIG779" s="269"/>
      <c r="QIH779" s="269"/>
      <c r="QII779" s="269"/>
      <c r="QIJ779" s="269"/>
      <c r="QIK779" s="269"/>
      <c r="QIL779" s="269"/>
      <c r="QIM779" s="269"/>
      <c r="QIN779" s="269"/>
      <c r="QIO779" s="269"/>
      <c r="QIP779" s="269"/>
      <c r="QIQ779" s="269"/>
      <c r="QIR779" s="269"/>
      <c r="QIS779" s="269"/>
      <c r="QIT779" s="269"/>
      <c r="QIU779" s="269"/>
      <c r="QIV779" s="269"/>
      <c r="QIW779" s="269"/>
      <c r="QIX779" s="269"/>
      <c r="QIY779" s="269"/>
      <c r="QIZ779" s="269"/>
      <c r="QJA779" s="269"/>
      <c r="QJB779" s="269"/>
      <c r="QJC779" s="269"/>
      <c r="QJD779" s="269"/>
      <c r="QJE779" s="269"/>
      <c r="QJF779" s="269"/>
      <c r="QJG779" s="269"/>
      <c r="QJH779" s="269"/>
      <c r="QJI779" s="269"/>
      <c r="QJJ779" s="269"/>
      <c r="QJK779" s="269"/>
      <c r="QJL779" s="269"/>
      <c r="QJM779" s="269"/>
      <c r="QJN779" s="269"/>
      <c r="QJO779" s="269"/>
      <c r="QJP779" s="269"/>
      <c r="QJQ779" s="269"/>
      <c r="QJR779" s="269"/>
      <c r="QJS779" s="269"/>
      <c r="QJT779" s="269"/>
      <c r="QJU779" s="269"/>
      <c r="QJV779" s="269"/>
      <c r="QJW779" s="269"/>
      <c r="QJX779" s="269"/>
      <c r="QJY779" s="269"/>
      <c r="QJZ779" s="269"/>
      <c r="QKA779" s="269"/>
      <c r="QKB779" s="269"/>
      <c r="QKC779" s="269"/>
      <c r="QKD779" s="269"/>
      <c r="QKE779" s="269"/>
      <c r="QKF779" s="269"/>
      <c r="QKG779" s="269"/>
      <c r="QKH779" s="269"/>
      <c r="QKI779" s="269"/>
      <c r="QKJ779" s="269"/>
      <c r="QKK779" s="269"/>
      <c r="QKL779" s="269"/>
      <c r="QKM779" s="269"/>
      <c r="QKN779" s="269"/>
      <c r="QKO779" s="269"/>
      <c r="QKP779" s="269"/>
      <c r="QKQ779" s="269"/>
      <c r="QKR779" s="269"/>
      <c r="QKS779" s="269"/>
      <c r="QKT779" s="269"/>
      <c r="QKU779" s="269"/>
      <c r="QKV779" s="269"/>
      <c r="QKW779" s="269"/>
      <c r="QKX779" s="269"/>
      <c r="QKY779" s="269"/>
      <c r="QKZ779" s="269"/>
      <c r="QLA779" s="269"/>
      <c r="QLB779" s="269"/>
      <c r="QLC779" s="269"/>
      <c r="QLD779" s="269"/>
      <c r="QLE779" s="269"/>
      <c r="QLF779" s="269"/>
      <c r="QLG779" s="269"/>
      <c r="QLH779" s="269"/>
      <c r="QLI779" s="269"/>
      <c r="QLJ779" s="269"/>
      <c r="QLK779" s="269"/>
      <c r="QLL779" s="269"/>
      <c r="QLM779" s="269"/>
      <c r="QLN779" s="269"/>
      <c r="QLO779" s="269"/>
      <c r="QLP779" s="269"/>
      <c r="QLQ779" s="269"/>
      <c r="QLR779" s="269"/>
      <c r="QLS779" s="269"/>
      <c r="QLT779" s="269"/>
      <c r="QLU779" s="269"/>
      <c r="QLV779" s="269"/>
      <c r="QLW779" s="269"/>
      <c r="QLX779" s="269"/>
      <c r="QLY779" s="269"/>
      <c r="QLZ779" s="269"/>
      <c r="QMA779" s="269"/>
      <c r="QMB779" s="269"/>
      <c r="QMC779" s="269"/>
      <c r="QMD779" s="269"/>
      <c r="QME779" s="269"/>
      <c r="QMF779" s="269"/>
      <c r="QMG779" s="269"/>
      <c r="QMH779" s="269"/>
      <c r="QMI779" s="269"/>
      <c r="QMJ779" s="269"/>
      <c r="QMK779" s="269"/>
      <c r="QML779" s="269"/>
      <c r="QMM779" s="269"/>
      <c r="QMN779" s="269"/>
      <c r="QMO779" s="269"/>
      <c r="QMP779" s="269"/>
      <c r="QMQ779" s="269"/>
      <c r="QMR779" s="269"/>
      <c r="QMS779" s="269"/>
      <c r="QMT779" s="269"/>
      <c r="QMU779" s="269"/>
      <c r="QMV779" s="269"/>
      <c r="QMW779" s="269"/>
      <c r="QMX779" s="269"/>
      <c r="QMY779" s="269"/>
      <c r="QMZ779" s="269"/>
      <c r="QNA779" s="269"/>
      <c r="QNB779" s="269"/>
      <c r="QNC779" s="269"/>
      <c r="QND779" s="269"/>
      <c r="QNE779" s="269"/>
      <c r="QNF779" s="269"/>
      <c r="QNG779" s="269"/>
      <c r="QNH779" s="269"/>
      <c r="QNI779" s="269"/>
      <c r="QNJ779" s="269"/>
      <c r="QNK779" s="269"/>
      <c r="QNL779" s="269"/>
      <c r="QNM779" s="269"/>
      <c r="QNN779" s="269"/>
      <c r="QNO779" s="269"/>
      <c r="QNP779" s="269"/>
      <c r="QNQ779" s="269"/>
      <c r="QNR779" s="269"/>
      <c r="QNS779" s="269"/>
      <c r="QNT779" s="269"/>
      <c r="QNU779" s="269"/>
      <c r="QNV779" s="269"/>
      <c r="QNW779" s="269"/>
      <c r="QNX779" s="269"/>
      <c r="QNY779" s="269"/>
      <c r="QNZ779" s="269"/>
      <c r="QOA779" s="269"/>
      <c r="QOB779" s="269"/>
      <c r="QOC779" s="269"/>
      <c r="QOD779" s="269"/>
      <c r="QOE779" s="269"/>
      <c r="QOF779" s="269"/>
      <c r="QOG779" s="269"/>
      <c r="QOH779" s="269"/>
      <c r="QOI779" s="269"/>
      <c r="QOJ779" s="269"/>
      <c r="QOK779" s="269"/>
      <c r="QOL779" s="269"/>
      <c r="QOM779" s="269"/>
      <c r="QON779" s="269"/>
      <c r="QOO779" s="269"/>
      <c r="QOP779" s="269"/>
      <c r="QOQ779" s="269"/>
      <c r="QOR779" s="269"/>
      <c r="QOS779" s="269"/>
      <c r="QOT779" s="269"/>
      <c r="QOU779" s="269"/>
      <c r="QOV779" s="269"/>
      <c r="QOW779" s="269"/>
      <c r="QOX779" s="269"/>
      <c r="QOY779" s="269"/>
      <c r="QOZ779" s="269"/>
      <c r="QPA779" s="269"/>
      <c r="QPB779" s="269"/>
      <c r="QPC779" s="269"/>
      <c r="QPD779" s="269"/>
      <c r="QPE779" s="269"/>
      <c r="QPF779" s="269"/>
      <c r="QPG779" s="269"/>
      <c r="QPH779" s="269"/>
      <c r="QPI779" s="269"/>
      <c r="QPJ779" s="269"/>
      <c r="QPK779" s="269"/>
      <c r="QPL779" s="269"/>
      <c r="QPM779" s="269"/>
      <c r="QPN779" s="269"/>
      <c r="QPO779" s="269"/>
      <c r="QPP779" s="269"/>
      <c r="QPQ779" s="269"/>
      <c r="QPR779" s="269"/>
      <c r="QPS779" s="269"/>
      <c r="QPT779" s="269"/>
      <c r="QPU779" s="269"/>
      <c r="QPV779" s="269"/>
      <c r="QPW779" s="269"/>
      <c r="QPX779" s="269"/>
      <c r="QPY779" s="269"/>
      <c r="QPZ779" s="269"/>
      <c r="QQA779" s="269"/>
      <c r="QQB779" s="269"/>
      <c r="QQC779" s="269"/>
      <c r="QQD779" s="269"/>
      <c r="QQE779" s="269"/>
      <c r="QQF779" s="269"/>
      <c r="QQG779" s="269"/>
      <c r="QQH779" s="269"/>
      <c r="QQI779" s="269"/>
      <c r="QQJ779" s="269"/>
      <c r="QQK779" s="269"/>
      <c r="QQL779" s="269"/>
      <c r="QQM779" s="269"/>
      <c r="QQN779" s="269"/>
      <c r="QQO779" s="269"/>
      <c r="QQP779" s="269"/>
      <c r="QQQ779" s="269"/>
      <c r="QQR779" s="269"/>
      <c r="QQS779" s="269"/>
      <c r="QQT779" s="269"/>
      <c r="QQU779" s="269"/>
      <c r="QQV779" s="269"/>
      <c r="QQW779" s="269"/>
      <c r="QQX779" s="269"/>
      <c r="QQY779" s="269"/>
      <c r="QQZ779" s="269"/>
      <c r="QRA779" s="269"/>
      <c r="QRB779" s="269"/>
      <c r="QRC779" s="269"/>
      <c r="QRD779" s="269"/>
      <c r="QRE779" s="269"/>
      <c r="QRF779" s="269"/>
      <c r="QRG779" s="269"/>
      <c r="QRH779" s="269"/>
      <c r="QRI779" s="269"/>
      <c r="QRJ779" s="269"/>
      <c r="QRK779" s="269"/>
      <c r="QRL779" s="269"/>
      <c r="QRM779" s="269"/>
      <c r="QRN779" s="269"/>
      <c r="QRO779" s="269"/>
      <c r="QRP779" s="269"/>
      <c r="QRQ779" s="269"/>
      <c r="QRR779" s="269"/>
      <c r="QRS779" s="269"/>
      <c r="QRT779" s="269"/>
      <c r="QRU779" s="269"/>
      <c r="QRV779" s="269"/>
      <c r="QRW779" s="269"/>
      <c r="QRX779" s="269"/>
      <c r="QRY779" s="269"/>
      <c r="QRZ779" s="269"/>
      <c r="QSA779" s="269"/>
      <c r="QSB779" s="269"/>
      <c r="QSC779" s="269"/>
      <c r="QSD779" s="269"/>
      <c r="QSE779" s="269"/>
      <c r="QSF779" s="269"/>
      <c r="QSG779" s="269"/>
      <c r="QSH779" s="269"/>
      <c r="QSI779" s="269"/>
      <c r="QSJ779" s="269"/>
      <c r="QSK779" s="269"/>
      <c r="QSL779" s="269"/>
      <c r="QSM779" s="269"/>
      <c r="QSN779" s="269"/>
      <c r="QSO779" s="269"/>
      <c r="QSP779" s="269"/>
      <c r="QSQ779" s="269"/>
      <c r="QSR779" s="269"/>
      <c r="QSS779" s="269"/>
      <c r="QST779" s="269"/>
      <c r="QSU779" s="269"/>
      <c r="QSV779" s="269"/>
      <c r="QSW779" s="269"/>
      <c r="QSX779" s="269"/>
      <c r="QSY779" s="269"/>
      <c r="QSZ779" s="269"/>
      <c r="QTA779" s="269"/>
      <c r="QTB779" s="269"/>
      <c r="QTC779" s="269"/>
      <c r="QTD779" s="269"/>
      <c r="QTE779" s="269"/>
      <c r="QTF779" s="269"/>
      <c r="QTG779" s="269"/>
      <c r="QTH779" s="269"/>
      <c r="QTI779" s="269"/>
      <c r="QTJ779" s="269"/>
      <c r="QTK779" s="269"/>
      <c r="QTL779" s="269"/>
      <c r="QTM779" s="269"/>
      <c r="QTN779" s="269"/>
      <c r="QTO779" s="269"/>
      <c r="QTP779" s="269"/>
      <c r="QTQ779" s="269"/>
      <c r="QTR779" s="269"/>
      <c r="QTS779" s="269"/>
      <c r="QTT779" s="269"/>
      <c r="QTU779" s="269"/>
      <c r="QTV779" s="269"/>
      <c r="QTW779" s="269"/>
      <c r="QTX779" s="269"/>
      <c r="QTY779" s="269"/>
      <c r="QTZ779" s="269"/>
      <c r="QUA779" s="269"/>
      <c r="QUB779" s="269"/>
      <c r="QUC779" s="269"/>
      <c r="QUD779" s="269"/>
      <c r="QUE779" s="269"/>
      <c r="QUF779" s="269"/>
      <c r="QUG779" s="269"/>
      <c r="QUH779" s="269"/>
      <c r="QUI779" s="269"/>
      <c r="QUJ779" s="269"/>
      <c r="QUK779" s="269"/>
      <c r="QUL779" s="269"/>
      <c r="QUM779" s="269"/>
      <c r="QUN779" s="269"/>
      <c r="QUO779" s="269"/>
      <c r="QUP779" s="269"/>
      <c r="QUQ779" s="269"/>
      <c r="QUR779" s="269"/>
      <c r="QUS779" s="269"/>
      <c r="QUT779" s="269"/>
      <c r="QUU779" s="269"/>
      <c r="QUV779" s="269"/>
      <c r="QUW779" s="269"/>
      <c r="QUX779" s="269"/>
      <c r="QUY779" s="269"/>
      <c r="QUZ779" s="269"/>
      <c r="QVA779" s="269"/>
      <c r="QVB779" s="269"/>
      <c r="QVC779" s="269"/>
      <c r="QVD779" s="269"/>
      <c r="QVE779" s="269"/>
      <c r="QVF779" s="269"/>
      <c r="QVG779" s="269"/>
      <c r="QVH779" s="269"/>
      <c r="QVI779" s="269"/>
      <c r="QVJ779" s="269"/>
      <c r="QVK779" s="269"/>
      <c r="QVL779" s="269"/>
      <c r="QVM779" s="269"/>
      <c r="QVN779" s="269"/>
      <c r="QVO779" s="269"/>
      <c r="QVP779" s="269"/>
      <c r="QVQ779" s="269"/>
      <c r="QVR779" s="269"/>
      <c r="QVS779" s="269"/>
      <c r="QVT779" s="269"/>
      <c r="QVU779" s="269"/>
      <c r="QVV779" s="269"/>
      <c r="QVW779" s="269"/>
      <c r="QVX779" s="269"/>
      <c r="QVY779" s="269"/>
      <c r="QVZ779" s="269"/>
      <c r="QWA779" s="269"/>
      <c r="QWB779" s="269"/>
      <c r="QWC779" s="269"/>
      <c r="QWD779" s="269"/>
      <c r="QWE779" s="269"/>
      <c r="QWF779" s="269"/>
      <c r="QWG779" s="269"/>
      <c r="QWH779" s="269"/>
      <c r="QWI779" s="269"/>
      <c r="QWJ779" s="269"/>
      <c r="QWK779" s="269"/>
      <c r="QWL779" s="269"/>
      <c r="QWM779" s="269"/>
      <c r="QWN779" s="269"/>
      <c r="QWO779" s="269"/>
      <c r="QWP779" s="269"/>
      <c r="QWQ779" s="269"/>
      <c r="QWR779" s="269"/>
      <c r="QWS779" s="269"/>
      <c r="QWT779" s="269"/>
      <c r="QWU779" s="269"/>
      <c r="QWV779" s="269"/>
      <c r="QWW779" s="269"/>
      <c r="QWX779" s="269"/>
      <c r="QWY779" s="269"/>
      <c r="QWZ779" s="269"/>
      <c r="QXA779" s="269"/>
      <c r="QXB779" s="269"/>
      <c r="QXC779" s="269"/>
      <c r="QXD779" s="269"/>
      <c r="QXE779" s="269"/>
      <c r="QXF779" s="269"/>
      <c r="QXG779" s="269"/>
      <c r="QXH779" s="269"/>
      <c r="QXI779" s="269"/>
      <c r="QXJ779" s="269"/>
      <c r="QXK779" s="269"/>
      <c r="QXL779" s="269"/>
      <c r="QXM779" s="269"/>
      <c r="QXN779" s="269"/>
      <c r="QXO779" s="269"/>
      <c r="QXP779" s="269"/>
      <c r="QXQ779" s="269"/>
      <c r="QXR779" s="269"/>
      <c r="QXS779" s="269"/>
      <c r="QXT779" s="269"/>
      <c r="QXU779" s="269"/>
      <c r="QXV779" s="269"/>
      <c r="QXW779" s="269"/>
      <c r="QXX779" s="269"/>
      <c r="QXY779" s="269"/>
      <c r="QXZ779" s="269"/>
      <c r="QYA779" s="269"/>
      <c r="QYB779" s="269"/>
      <c r="QYC779" s="269"/>
      <c r="QYD779" s="269"/>
      <c r="QYE779" s="269"/>
      <c r="QYF779" s="269"/>
      <c r="QYG779" s="269"/>
      <c r="QYH779" s="269"/>
      <c r="QYI779" s="269"/>
      <c r="QYJ779" s="269"/>
      <c r="QYK779" s="269"/>
      <c r="QYL779" s="269"/>
      <c r="QYM779" s="269"/>
      <c r="QYN779" s="269"/>
      <c r="QYO779" s="269"/>
      <c r="QYP779" s="269"/>
      <c r="QYQ779" s="269"/>
      <c r="QYR779" s="269"/>
      <c r="QYS779" s="269"/>
      <c r="QYT779" s="269"/>
      <c r="QYU779" s="269"/>
      <c r="QYV779" s="269"/>
      <c r="QYW779" s="269"/>
      <c r="QYX779" s="269"/>
      <c r="QYY779" s="269"/>
      <c r="QYZ779" s="269"/>
      <c r="QZA779" s="269"/>
      <c r="QZB779" s="269"/>
      <c r="QZC779" s="269"/>
      <c r="QZD779" s="269"/>
      <c r="QZE779" s="269"/>
      <c r="QZF779" s="269"/>
      <c r="QZG779" s="269"/>
      <c r="QZH779" s="269"/>
      <c r="QZI779" s="269"/>
      <c r="QZJ779" s="269"/>
      <c r="QZK779" s="269"/>
      <c r="QZL779" s="269"/>
      <c r="QZM779" s="269"/>
      <c r="QZN779" s="269"/>
      <c r="QZO779" s="269"/>
      <c r="QZP779" s="269"/>
      <c r="QZQ779" s="269"/>
      <c r="QZR779" s="269"/>
      <c r="QZS779" s="269"/>
      <c r="QZT779" s="269"/>
      <c r="QZU779" s="269"/>
      <c r="QZV779" s="269"/>
      <c r="QZW779" s="269"/>
      <c r="QZX779" s="269"/>
      <c r="QZY779" s="269"/>
      <c r="QZZ779" s="269"/>
      <c r="RAA779" s="269"/>
      <c r="RAB779" s="269"/>
      <c r="RAC779" s="269"/>
      <c r="RAD779" s="269"/>
      <c r="RAE779" s="269"/>
      <c r="RAF779" s="269"/>
      <c r="RAG779" s="269"/>
      <c r="RAH779" s="269"/>
      <c r="RAI779" s="269"/>
      <c r="RAJ779" s="269"/>
      <c r="RAK779" s="269"/>
      <c r="RAL779" s="269"/>
      <c r="RAM779" s="269"/>
      <c r="RAN779" s="269"/>
      <c r="RAO779" s="269"/>
      <c r="RAP779" s="269"/>
      <c r="RAQ779" s="269"/>
      <c r="RAR779" s="269"/>
      <c r="RAS779" s="269"/>
      <c r="RAT779" s="269"/>
      <c r="RAU779" s="269"/>
      <c r="RAV779" s="269"/>
      <c r="RAW779" s="269"/>
      <c r="RAX779" s="269"/>
      <c r="RAY779" s="269"/>
      <c r="RAZ779" s="269"/>
      <c r="RBA779" s="269"/>
      <c r="RBB779" s="269"/>
      <c r="RBC779" s="269"/>
      <c r="RBD779" s="269"/>
      <c r="RBE779" s="269"/>
      <c r="RBF779" s="269"/>
      <c r="RBG779" s="269"/>
      <c r="RBH779" s="269"/>
      <c r="RBI779" s="269"/>
      <c r="RBJ779" s="269"/>
      <c r="RBK779" s="269"/>
      <c r="RBL779" s="269"/>
      <c r="RBM779" s="269"/>
      <c r="RBN779" s="269"/>
      <c r="RBO779" s="269"/>
      <c r="RBP779" s="269"/>
      <c r="RBQ779" s="269"/>
      <c r="RBR779" s="269"/>
      <c r="RBS779" s="269"/>
      <c r="RBT779" s="269"/>
      <c r="RBU779" s="269"/>
      <c r="RBV779" s="269"/>
      <c r="RBW779" s="269"/>
      <c r="RBX779" s="269"/>
      <c r="RBY779" s="269"/>
      <c r="RBZ779" s="269"/>
      <c r="RCA779" s="269"/>
      <c r="RCB779" s="269"/>
      <c r="RCC779" s="269"/>
      <c r="RCD779" s="269"/>
      <c r="RCE779" s="269"/>
      <c r="RCF779" s="269"/>
      <c r="RCG779" s="269"/>
      <c r="RCH779" s="269"/>
      <c r="RCI779" s="269"/>
      <c r="RCJ779" s="269"/>
      <c r="RCK779" s="269"/>
      <c r="RCL779" s="269"/>
      <c r="RCM779" s="269"/>
      <c r="RCN779" s="269"/>
      <c r="RCO779" s="269"/>
      <c r="RCP779" s="269"/>
      <c r="RCQ779" s="269"/>
      <c r="RCR779" s="269"/>
      <c r="RCS779" s="269"/>
      <c r="RCT779" s="269"/>
      <c r="RCU779" s="269"/>
      <c r="RCV779" s="269"/>
      <c r="RCW779" s="269"/>
      <c r="RCX779" s="269"/>
      <c r="RCY779" s="269"/>
      <c r="RCZ779" s="269"/>
      <c r="RDA779" s="269"/>
      <c r="RDB779" s="269"/>
      <c r="RDC779" s="269"/>
      <c r="RDD779" s="269"/>
      <c r="RDE779" s="269"/>
      <c r="RDF779" s="269"/>
      <c r="RDG779" s="269"/>
      <c r="RDH779" s="269"/>
      <c r="RDI779" s="269"/>
      <c r="RDJ779" s="269"/>
      <c r="RDK779" s="269"/>
      <c r="RDL779" s="269"/>
      <c r="RDM779" s="269"/>
      <c r="RDN779" s="269"/>
      <c r="RDO779" s="269"/>
      <c r="RDP779" s="269"/>
      <c r="RDQ779" s="269"/>
      <c r="RDR779" s="269"/>
      <c r="RDS779" s="269"/>
      <c r="RDT779" s="269"/>
      <c r="RDU779" s="269"/>
      <c r="RDV779" s="269"/>
      <c r="RDW779" s="269"/>
      <c r="RDX779" s="269"/>
      <c r="RDY779" s="269"/>
      <c r="RDZ779" s="269"/>
      <c r="REA779" s="269"/>
      <c r="REB779" s="269"/>
      <c r="REC779" s="269"/>
      <c r="RED779" s="269"/>
      <c r="REE779" s="269"/>
      <c r="REF779" s="269"/>
      <c r="REG779" s="269"/>
      <c r="REH779" s="269"/>
      <c r="REI779" s="269"/>
      <c r="REJ779" s="269"/>
      <c r="REK779" s="269"/>
      <c r="REL779" s="269"/>
      <c r="REM779" s="269"/>
      <c r="REN779" s="269"/>
      <c r="REO779" s="269"/>
      <c r="REP779" s="269"/>
      <c r="REQ779" s="269"/>
      <c r="RER779" s="269"/>
      <c r="RES779" s="269"/>
      <c r="RET779" s="269"/>
      <c r="REU779" s="269"/>
      <c r="REV779" s="269"/>
      <c r="REW779" s="269"/>
      <c r="REX779" s="269"/>
      <c r="REY779" s="269"/>
      <c r="REZ779" s="269"/>
      <c r="RFA779" s="269"/>
      <c r="RFB779" s="269"/>
      <c r="RFC779" s="269"/>
      <c r="RFD779" s="269"/>
      <c r="RFE779" s="269"/>
      <c r="RFF779" s="269"/>
      <c r="RFG779" s="269"/>
      <c r="RFH779" s="269"/>
      <c r="RFI779" s="269"/>
      <c r="RFJ779" s="269"/>
      <c r="RFK779" s="269"/>
      <c r="RFL779" s="269"/>
      <c r="RFM779" s="269"/>
      <c r="RFN779" s="269"/>
      <c r="RFO779" s="269"/>
      <c r="RFP779" s="269"/>
      <c r="RFQ779" s="269"/>
      <c r="RFR779" s="269"/>
      <c r="RFS779" s="269"/>
      <c r="RFT779" s="269"/>
      <c r="RFU779" s="269"/>
      <c r="RFV779" s="269"/>
      <c r="RFW779" s="269"/>
      <c r="RFX779" s="269"/>
      <c r="RFY779" s="269"/>
      <c r="RFZ779" s="269"/>
      <c r="RGA779" s="269"/>
      <c r="RGB779" s="269"/>
      <c r="RGC779" s="269"/>
      <c r="RGD779" s="269"/>
      <c r="RGE779" s="269"/>
      <c r="RGF779" s="269"/>
      <c r="RGG779" s="269"/>
      <c r="RGH779" s="269"/>
      <c r="RGI779" s="269"/>
      <c r="RGJ779" s="269"/>
      <c r="RGK779" s="269"/>
      <c r="RGL779" s="269"/>
      <c r="RGM779" s="269"/>
      <c r="RGN779" s="269"/>
      <c r="RGO779" s="269"/>
      <c r="RGP779" s="269"/>
      <c r="RGQ779" s="269"/>
      <c r="RGR779" s="269"/>
      <c r="RGS779" s="269"/>
      <c r="RGT779" s="269"/>
      <c r="RGU779" s="269"/>
      <c r="RGV779" s="269"/>
      <c r="RGW779" s="269"/>
      <c r="RGX779" s="269"/>
      <c r="RGY779" s="269"/>
      <c r="RGZ779" s="269"/>
      <c r="RHA779" s="269"/>
      <c r="RHB779" s="269"/>
      <c r="RHC779" s="269"/>
      <c r="RHD779" s="269"/>
      <c r="RHE779" s="269"/>
      <c r="RHF779" s="269"/>
      <c r="RHG779" s="269"/>
      <c r="RHH779" s="269"/>
      <c r="RHI779" s="269"/>
      <c r="RHJ779" s="269"/>
      <c r="RHK779" s="269"/>
      <c r="RHL779" s="269"/>
      <c r="RHM779" s="269"/>
      <c r="RHN779" s="269"/>
      <c r="RHO779" s="269"/>
      <c r="RHP779" s="269"/>
      <c r="RHQ779" s="269"/>
      <c r="RHR779" s="269"/>
      <c r="RHS779" s="269"/>
      <c r="RHT779" s="269"/>
      <c r="RHU779" s="269"/>
      <c r="RHV779" s="269"/>
      <c r="RHW779" s="269"/>
      <c r="RHX779" s="269"/>
      <c r="RHY779" s="269"/>
      <c r="RHZ779" s="269"/>
      <c r="RIA779" s="269"/>
      <c r="RIB779" s="269"/>
      <c r="RIC779" s="269"/>
      <c r="RID779" s="269"/>
      <c r="RIE779" s="269"/>
      <c r="RIF779" s="269"/>
      <c r="RIG779" s="269"/>
      <c r="RIH779" s="269"/>
      <c r="RII779" s="269"/>
      <c r="RIJ779" s="269"/>
      <c r="RIK779" s="269"/>
      <c r="RIL779" s="269"/>
      <c r="RIM779" s="269"/>
      <c r="RIN779" s="269"/>
      <c r="RIO779" s="269"/>
      <c r="RIP779" s="269"/>
      <c r="RIQ779" s="269"/>
      <c r="RIR779" s="269"/>
      <c r="RIS779" s="269"/>
      <c r="RIT779" s="269"/>
      <c r="RIU779" s="269"/>
      <c r="RIV779" s="269"/>
      <c r="RIW779" s="269"/>
      <c r="RIX779" s="269"/>
      <c r="RIY779" s="269"/>
      <c r="RIZ779" s="269"/>
      <c r="RJA779" s="269"/>
      <c r="RJB779" s="269"/>
      <c r="RJC779" s="269"/>
      <c r="RJD779" s="269"/>
      <c r="RJE779" s="269"/>
      <c r="RJF779" s="269"/>
      <c r="RJG779" s="269"/>
      <c r="RJH779" s="269"/>
      <c r="RJI779" s="269"/>
      <c r="RJJ779" s="269"/>
      <c r="RJK779" s="269"/>
      <c r="RJL779" s="269"/>
      <c r="RJM779" s="269"/>
      <c r="RJN779" s="269"/>
      <c r="RJO779" s="269"/>
      <c r="RJP779" s="269"/>
      <c r="RJQ779" s="269"/>
      <c r="RJR779" s="269"/>
      <c r="RJS779" s="269"/>
      <c r="RJT779" s="269"/>
      <c r="RJU779" s="269"/>
      <c r="RJV779" s="269"/>
      <c r="RJW779" s="269"/>
      <c r="RJX779" s="269"/>
      <c r="RJY779" s="269"/>
      <c r="RJZ779" s="269"/>
      <c r="RKA779" s="269"/>
      <c r="RKB779" s="269"/>
      <c r="RKC779" s="269"/>
      <c r="RKD779" s="269"/>
      <c r="RKE779" s="269"/>
      <c r="RKF779" s="269"/>
      <c r="RKG779" s="269"/>
      <c r="RKH779" s="269"/>
      <c r="RKI779" s="269"/>
      <c r="RKJ779" s="269"/>
      <c r="RKK779" s="269"/>
      <c r="RKL779" s="269"/>
      <c r="RKM779" s="269"/>
      <c r="RKN779" s="269"/>
      <c r="RKO779" s="269"/>
      <c r="RKP779" s="269"/>
      <c r="RKQ779" s="269"/>
      <c r="RKR779" s="269"/>
      <c r="RKS779" s="269"/>
      <c r="RKT779" s="269"/>
      <c r="RKU779" s="269"/>
      <c r="RKV779" s="269"/>
      <c r="RKW779" s="269"/>
      <c r="RKX779" s="269"/>
      <c r="RKY779" s="269"/>
      <c r="RKZ779" s="269"/>
      <c r="RLA779" s="269"/>
      <c r="RLB779" s="269"/>
      <c r="RLC779" s="269"/>
      <c r="RLD779" s="269"/>
      <c r="RLE779" s="269"/>
      <c r="RLF779" s="269"/>
      <c r="RLG779" s="269"/>
      <c r="RLH779" s="269"/>
      <c r="RLI779" s="269"/>
      <c r="RLJ779" s="269"/>
      <c r="RLK779" s="269"/>
      <c r="RLL779" s="269"/>
      <c r="RLM779" s="269"/>
      <c r="RLN779" s="269"/>
      <c r="RLO779" s="269"/>
      <c r="RLP779" s="269"/>
      <c r="RLQ779" s="269"/>
      <c r="RLR779" s="269"/>
      <c r="RLS779" s="269"/>
      <c r="RLT779" s="269"/>
      <c r="RLU779" s="269"/>
      <c r="RLV779" s="269"/>
      <c r="RLW779" s="269"/>
      <c r="RLX779" s="269"/>
      <c r="RLY779" s="269"/>
      <c r="RLZ779" s="269"/>
      <c r="RMA779" s="269"/>
      <c r="RMB779" s="269"/>
      <c r="RMC779" s="269"/>
      <c r="RMD779" s="269"/>
      <c r="RME779" s="269"/>
      <c r="RMF779" s="269"/>
      <c r="RMG779" s="269"/>
      <c r="RMH779" s="269"/>
      <c r="RMI779" s="269"/>
      <c r="RMJ779" s="269"/>
      <c r="RMK779" s="269"/>
      <c r="RML779" s="269"/>
      <c r="RMM779" s="269"/>
      <c r="RMN779" s="269"/>
      <c r="RMO779" s="269"/>
      <c r="RMP779" s="269"/>
      <c r="RMQ779" s="269"/>
      <c r="RMR779" s="269"/>
      <c r="RMS779" s="269"/>
      <c r="RMT779" s="269"/>
      <c r="RMU779" s="269"/>
      <c r="RMV779" s="269"/>
      <c r="RMW779" s="269"/>
      <c r="RMX779" s="269"/>
      <c r="RMY779" s="269"/>
      <c r="RMZ779" s="269"/>
      <c r="RNA779" s="269"/>
      <c r="RNB779" s="269"/>
      <c r="RNC779" s="269"/>
      <c r="RND779" s="269"/>
      <c r="RNE779" s="269"/>
      <c r="RNF779" s="269"/>
      <c r="RNG779" s="269"/>
      <c r="RNH779" s="269"/>
      <c r="RNI779" s="269"/>
      <c r="RNJ779" s="269"/>
      <c r="RNK779" s="269"/>
      <c r="RNL779" s="269"/>
      <c r="RNM779" s="269"/>
      <c r="RNN779" s="269"/>
      <c r="RNO779" s="269"/>
      <c r="RNP779" s="269"/>
      <c r="RNQ779" s="269"/>
      <c r="RNR779" s="269"/>
      <c r="RNS779" s="269"/>
      <c r="RNT779" s="269"/>
      <c r="RNU779" s="269"/>
      <c r="RNV779" s="269"/>
      <c r="RNW779" s="269"/>
      <c r="RNX779" s="269"/>
      <c r="RNY779" s="269"/>
      <c r="RNZ779" s="269"/>
      <c r="ROA779" s="269"/>
      <c r="ROB779" s="269"/>
      <c r="ROC779" s="269"/>
      <c r="ROD779" s="269"/>
      <c r="ROE779" s="269"/>
      <c r="ROF779" s="269"/>
      <c r="ROG779" s="269"/>
      <c r="ROH779" s="269"/>
      <c r="ROI779" s="269"/>
      <c r="ROJ779" s="269"/>
      <c r="ROK779" s="269"/>
      <c r="ROL779" s="269"/>
      <c r="ROM779" s="269"/>
      <c r="RON779" s="269"/>
      <c r="ROO779" s="269"/>
      <c r="ROP779" s="269"/>
      <c r="ROQ779" s="269"/>
      <c r="ROR779" s="269"/>
      <c r="ROS779" s="269"/>
      <c r="ROT779" s="269"/>
      <c r="ROU779" s="269"/>
      <c r="ROV779" s="269"/>
      <c r="ROW779" s="269"/>
      <c r="ROX779" s="269"/>
      <c r="ROY779" s="269"/>
      <c r="ROZ779" s="269"/>
      <c r="RPA779" s="269"/>
      <c r="RPB779" s="269"/>
      <c r="RPC779" s="269"/>
      <c r="RPD779" s="269"/>
      <c r="RPE779" s="269"/>
      <c r="RPF779" s="269"/>
      <c r="RPG779" s="269"/>
      <c r="RPH779" s="269"/>
      <c r="RPI779" s="269"/>
      <c r="RPJ779" s="269"/>
      <c r="RPK779" s="269"/>
      <c r="RPL779" s="269"/>
      <c r="RPM779" s="269"/>
      <c r="RPN779" s="269"/>
      <c r="RPO779" s="269"/>
      <c r="RPP779" s="269"/>
      <c r="RPQ779" s="269"/>
      <c r="RPR779" s="269"/>
      <c r="RPS779" s="269"/>
      <c r="RPT779" s="269"/>
      <c r="RPU779" s="269"/>
      <c r="RPV779" s="269"/>
      <c r="RPW779" s="269"/>
      <c r="RPX779" s="269"/>
      <c r="RPY779" s="269"/>
      <c r="RPZ779" s="269"/>
      <c r="RQA779" s="269"/>
      <c r="RQB779" s="269"/>
      <c r="RQC779" s="269"/>
      <c r="RQD779" s="269"/>
      <c r="RQE779" s="269"/>
      <c r="RQF779" s="269"/>
      <c r="RQG779" s="269"/>
      <c r="RQH779" s="269"/>
      <c r="RQI779" s="269"/>
      <c r="RQJ779" s="269"/>
      <c r="RQK779" s="269"/>
      <c r="RQL779" s="269"/>
      <c r="RQM779" s="269"/>
      <c r="RQN779" s="269"/>
      <c r="RQO779" s="269"/>
      <c r="RQP779" s="269"/>
      <c r="RQQ779" s="269"/>
      <c r="RQR779" s="269"/>
      <c r="RQS779" s="269"/>
      <c r="RQT779" s="269"/>
      <c r="RQU779" s="269"/>
      <c r="RQV779" s="269"/>
      <c r="RQW779" s="269"/>
      <c r="RQX779" s="269"/>
      <c r="RQY779" s="269"/>
      <c r="RQZ779" s="269"/>
      <c r="RRA779" s="269"/>
      <c r="RRB779" s="269"/>
      <c r="RRC779" s="269"/>
      <c r="RRD779" s="269"/>
      <c r="RRE779" s="269"/>
      <c r="RRF779" s="269"/>
      <c r="RRG779" s="269"/>
      <c r="RRH779" s="269"/>
      <c r="RRI779" s="269"/>
      <c r="RRJ779" s="269"/>
      <c r="RRK779" s="269"/>
      <c r="RRL779" s="269"/>
      <c r="RRM779" s="269"/>
      <c r="RRN779" s="269"/>
      <c r="RRO779" s="269"/>
      <c r="RRP779" s="269"/>
      <c r="RRQ779" s="269"/>
      <c r="RRR779" s="269"/>
      <c r="RRS779" s="269"/>
      <c r="RRT779" s="269"/>
      <c r="RRU779" s="269"/>
      <c r="RRV779" s="269"/>
      <c r="RRW779" s="269"/>
      <c r="RRX779" s="269"/>
      <c r="RRY779" s="269"/>
      <c r="RRZ779" s="269"/>
      <c r="RSA779" s="269"/>
      <c r="RSB779" s="269"/>
      <c r="RSC779" s="269"/>
      <c r="RSD779" s="269"/>
      <c r="RSE779" s="269"/>
      <c r="RSF779" s="269"/>
      <c r="RSG779" s="269"/>
      <c r="RSH779" s="269"/>
      <c r="RSI779" s="269"/>
      <c r="RSJ779" s="269"/>
      <c r="RSK779" s="269"/>
      <c r="RSL779" s="269"/>
      <c r="RSM779" s="269"/>
      <c r="RSN779" s="269"/>
      <c r="RSO779" s="269"/>
      <c r="RSP779" s="269"/>
      <c r="RSQ779" s="269"/>
      <c r="RSR779" s="269"/>
      <c r="RSS779" s="269"/>
      <c r="RST779" s="269"/>
      <c r="RSU779" s="269"/>
      <c r="RSV779" s="269"/>
      <c r="RSW779" s="269"/>
      <c r="RSX779" s="269"/>
      <c r="RSY779" s="269"/>
      <c r="RSZ779" s="269"/>
      <c r="RTA779" s="269"/>
      <c r="RTB779" s="269"/>
      <c r="RTC779" s="269"/>
      <c r="RTD779" s="269"/>
      <c r="RTE779" s="269"/>
      <c r="RTF779" s="269"/>
      <c r="RTG779" s="269"/>
      <c r="RTH779" s="269"/>
      <c r="RTI779" s="269"/>
      <c r="RTJ779" s="269"/>
      <c r="RTK779" s="269"/>
      <c r="RTL779" s="269"/>
      <c r="RTM779" s="269"/>
      <c r="RTN779" s="269"/>
      <c r="RTO779" s="269"/>
      <c r="RTP779" s="269"/>
      <c r="RTQ779" s="269"/>
      <c r="RTR779" s="269"/>
      <c r="RTS779" s="269"/>
      <c r="RTT779" s="269"/>
      <c r="RTU779" s="269"/>
      <c r="RTV779" s="269"/>
      <c r="RTW779" s="269"/>
      <c r="RTX779" s="269"/>
      <c r="RTY779" s="269"/>
      <c r="RTZ779" s="269"/>
      <c r="RUA779" s="269"/>
      <c r="RUB779" s="269"/>
      <c r="RUC779" s="269"/>
      <c r="RUD779" s="269"/>
      <c r="RUE779" s="269"/>
      <c r="RUF779" s="269"/>
      <c r="RUG779" s="269"/>
      <c r="RUH779" s="269"/>
      <c r="RUI779" s="269"/>
      <c r="RUJ779" s="269"/>
      <c r="RUK779" s="269"/>
      <c r="RUL779" s="269"/>
      <c r="RUM779" s="269"/>
      <c r="RUN779" s="269"/>
      <c r="RUO779" s="269"/>
      <c r="RUP779" s="269"/>
      <c r="RUQ779" s="269"/>
      <c r="RUR779" s="269"/>
      <c r="RUS779" s="269"/>
      <c r="RUT779" s="269"/>
      <c r="RUU779" s="269"/>
      <c r="RUV779" s="269"/>
      <c r="RUW779" s="269"/>
      <c r="RUX779" s="269"/>
      <c r="RUY779" s="269"/>
      <c r="RUZ779" s="269"/>
      <c r="RVA779" s="269"/>
      <c r="RVB779" s="269"/>
      <c r="RVC779" s="269"/>
      <c r="RVD779" s="269"/>
      <c r="RVE779" s="269"/>
      <c r="RVF779" s="269"/>
      <c r="RVG779" s="269"/>
      <c r="RVH779" s="269"/>
      <c r="RVI779" s="269"/>
      <c r="RVJ779" s="269"/>
      <c r="RVK779" s="269"/>
      <c r="RVL779" s="269"/>
      <c r="RVM779" s="269"/>
      <c r="RVN779" s="269"/>
      <c r="RVO779" s="269"/>
      <c r="RVP779" s="269"/>
      <c r="RVQ779" s="269"/>
      <c r="RVR779" s="269"/>
      <c r="RVS779" s="269"/>
      <c r="RVT779" s="269"/>
      <c r="RVU779" s="269"/>
      <c r="RVV779" s="269"/>
      <c r="RVW779" s="269"/>
      <c r="RVX779" s="269"/>
      <c r="RVY779" s="269"/>
      <c r="RVZ779" s="269"/>
      <c r="RWA779" s="269"/>
      <c r="RWB779" s="269"/>
      <c r="RWC779" s="269"/>
      <c r="RWD779" s="269"/>
      <c r="RWE779" s="269"/>
      <c r="RWF779" s="269"/>
      <c r="RWG779" s="269"/>
      <c r="RWH779" s="269"/>
      <c r="RWI779" s="269"/>
      <c r="RWJ779" s="269"/>
      <c r="RWK779" s="269"/>
      <c r="RWL779" s="269"/>
      <c r="RWM779" s="269"/>
      <c r="RWN779" s="269"/>
      <c r="RWO779" s="269"/>
      <c r="RWP779" s="269"/>
      <c r="RWQ779" s="269"/>
      <c r="RWR779" s="269"/>
      <c r="RWS779" s="269"/>
      <c r="RWT779" s="269"/>
      <c r="RWU779" s="269"/>
      <c r="RWV779" s="269"/>
      <c r="RWW779" s="269"/>
      <c r="RWX779" s="269"/>
      <c r="RWY779" s="269"/>
      <c r="RWZ779" s="269"/>
      <c r="RXA779" s="269"/>
      <c r="RXB779" s="269"/>
      <c r="RXC779" s="269"/>
      <c r="RXD779" s="269"/>
      <c r="RXE779" s="269"/>
      <c r="RXF779" s="269"/>
      <c r="RXG779" s="269"/>
      <c r="RXH779" s="269"/>
      <c r="RXI779" s="269"/>
      <c r="RXJ779" s="269"/>
      <c r="RXK779" s="269"/>
      <c r="RXL779" s="269"/>
      <c r="RXM779" s="269"/>
      <c r="RXN779" s="269"/>
      <c r="RXO779" s="269"/>
      <c r="RXP779" s="269"/>
      <c r="RXQ779" s="269"/>
      <c r="RXR779" s="269"/>
      <c r="RXS779" s="269"/>
      <c r="RXT779" s="269"/>
      <c r="RXU779" s="269"/>
      <c r="RXV779" s="269"/>
      <c r="RXW779" s="269"/>
      <c r="RXX779" s="269"/>
      <c r="RXY779" s="269"/>
      <c r="RXZ779" s="269"/>
      <c r="RYA779" s="269"/>
      <c r="RYB779" s="269"/>
      <c r="RYC779" s="269"/>
      <c r="RYD779" s="269"/>
      <c r="RYE779" s="269"/>
      <c r="RYF779" s="269"/>
      <c r="RYG779" s="269"/>
      <c r="RYH779" s="269"/>
      <c r="RYI779" s="269"/>
      <c r="RYJ779" s="269"/>
      <c r="RYK779" s="269"/>
      <c r="RYL779" s="269"/>
      <c r="RYM779" s="269"/>
      <c r="RYN779" s="269"/>
      <c r="RYO779" s="269"/>
      <c r="RYP779" s="269"/>
      <c r="RYQ779" s="269"/>
      <c r="RYR779" s="269"/>
      <c r="RYS779" s="269"/>
      <c r="RYT779" s="269"/>
      <c r="RYU779" s="269"/>
      <c r="RYV779" s="269"/>
      <c r="RYW779" s="269"/>
      <c r="RYX779" s="269"/>
      <c r="RYY779" s="269"/>
      <c r="RYZ779" s="269"/>
      <c r="RZA779" s="269"/>
      <c r="RZB779" s="269"/>
      <c r="RZC779" s="269"/>
      <c r="RZD779" s="269"/>
      <c r="RZE779" s="269"/>
      <c r="RZF779" s="269"/>
      <c r="RZG779" s="269"/>
      <c r="RZH779" s="269"/>
      <c r="RZI779" s="269"/>
      <c r="RZJ779" s="269"/>
      <c r="RZK779" s="269"/>
      <c r="RZL779" s="269"/>
      <c r="RZM779" s="269"/>
      <c r="RZN779" s="269"/>
      <c r="RZO779" s="269"/>
      <c r="RZP779" s="269"/>
      <c r="RZQ779" s="269"/>
      <c r="RZR779" s="269"/>
      <c r="RZS779" s="269"/>
      <c r="RZT779" s="269"/>
      <c r="RZU779" s="269"/>
      <c r="RZV779" s="269"/>
      <c r="RZW779" s="269"/>
      <c r="RZX779" s="269"/>
      <c r="RZY779" s="269"/>
      <c r="RZZ779" s="269"/>
      <c r="SAA779" s="269"/>
      <c r="SAB779" s="269"/>
      <c r="SAC779" s="269"/>
      <c r="SAD779" s="269"/>
      <c r="SAE779" s="269"/>
      <c r="SAF779" s="269"/>
      <c r="SAG779" s="269"/>
      <c r="SAH779" s="269"/>
      <c r="SAI779" s="269"/>
      <c r="SAJ779" s="269"/>
      <c r="SAK779" s="269"/>
      <c r="SAL779" s="269"/>
      <c r="SAM779" s="269"/>
      <c r="SAN779" s="269"/>
      <c r="SAO779" s="269"/>
      <c r="SAP779" s="269"/>
      <c r="SAQ779" s="269"/>
      <c r="SAR779" s="269"/>
      <c r="SAS779" s="269"/>
      <c r="SAT779" s="269"/>
      <c r="SAU779" s="269"/>
      <c r="SAV779" s="269"/>
      <c r="SAW779" s="269"/>
      <c r="SAX779" s="269"/>
      <c r="SAY779" s="269"/>
      <c r="SAZ779" s="269"/>
      <c r="SBA779" s="269"/>
      <c r="SBB779" s="269"/>
      <c r="SBC779" s="269"/>
      <c r="SBD779" s="269"/>
      <c r="SBE779" s="269"/>
      <c r="SBF779" s="269"/>
      <c r="SBG779" s="269"/>
      <c r="SBH779" s="269"/>
      <c r="SBI779" s="269"/>
      <c r="SBJ779" s="269"/>
      <c r="SBK779" s="269"/>
      <c r="SBL779" s="269"/>
      <c r="SBM779" s="269"/>
      <c r="SBN779" s="269"/>
      <c r="SBO779" s="269"/>
      <c r="SBP779" s="269"/>
      <c r="SBQ779" s="269"/>
      <c r="SBR779" s="269"/>
      <c r="SBS779" s="269"/>
      <c r="SBT779" s="269"/>
      <c r="SBU779" s="269"/>
      <c r="SBV779" s="269"/>
      <c r="SBW779" s="269"/>
      <c r="SBX779" s="269"/>
      <c r="SBY779" s="269"/>
      <c r="SBZ779" s="269"/>
      <c r="SCA779" s="269"/>
      <c r="SCB779" s="269"/>
      <c r="SCC779" s="269"/>
      <c r="SCD779" s="269"/>
      <c r="SCE779" s="269"/>
      <c r="SCF779" s="269"/>
      <c r="SCG779" s="269"/>
      <c r="SCH779" s="269"/>
      <c r="SCI779" s="269"/>
      <c r="SCJ779" s="269"/>
      <c r="SCK779" s="269"/>
      <c r="SCL779" s="269"/>
      <c r="SCM779" s="269"/>
      <c r="SCN779" s="269"/>
      <c r="SCO779" s="269"/>
      <c r="SCP779" s="269"/>
      <c r="SCQ779" s="269"/>
      <c r="SCR779" s="269"/>
      <c r="SCS779" s="269"/>
      <c r="SCT779" s="269"/>
      <c r="SCU779" s="269"/>
      <c r="SCV779" s="269"/>
      <c r="SCW779" s="269"/>
      <c r="SCX779" s="269"/>
      <c r="SCY779" s="269"/>
      <c r="SCZ779" s="269"/>
      <c r="SDA779" s="269"/>
      <c r="SDB779" s="269"/>
      <c r="SDC779" s="269"/>
      <c r="SDD779" s="269"/>
      <c r="SDE779" s="269"/>
      <c r="SDF779" s="269"/>
      <c r="SDG779" s="269"/>
      <c r="SDH779" s="269"/>
      <c r="SDI779" s="269"/>
      <c r="SDJ779" s="269"/>
      <c r="SDK779" s="269"/>
      <c r="SDL779" s="269"/>
      <c r="SDM779" s="269"/>
      <c r="SDN779" s="269"/>
      <c r="SDO779" s="269"/>
      <c r="SDP779" s="269"/>
      <c r="SDQ779" s="269"/>
      <c r="SDR779" s="269"/>
      <c r="SDS779" s="269"/>
      <c r="SDT779" s="269"/>
      <c r="SDU779" s="269"/>
      <c r="SDV779" s="269"/>
      <c r="SDW779" s="269"/>
      <c r="SDX779" s="269"/>
      <c r="SDY779" s="269"/>
      <c r="SDZ779" s="269"/>
      <c r="SEA779" s="269"/>
      <c r="SEB779" s="269"/>
      <c r="SEC779" s="269"/>
      <c r="SED779" s="269"/>
      <c r="SEE779" s="269"/>
      <c r="SEF779" s="269"/>
      <c r="SEG779" s="269"/>
      <c r="SEH779" s="269"/>
      <c r="SEI779" s="269"/>
      <c r="SEJ779" s="269"/>
      <c r="SEK779" s="269"/>
      <c r="SEL779" s="269"/>
      <c r="SEM779" s="269"/>
      <c r="SEN779" s="269"/>
      <c r="SEO779" s="269"/>
      <c r="SEP779" s="269"/>
      <c r="SEQ779" s="269"/>
      <c r="SER779" s="269"/>
      <c r="SES779" s="269"/>
      <c r="SET779" s="269"/>
      <c r="SEU779" s="269"/>
      <c r="SEV779" s="269"/>
      <c r="SEW779" s="269"/>
      <c r="SEX779" s="269"/>
      <c r="SEY779" s="269"/>
      <c r="SEZ779" s="269"/>
      <c r="SFA779" s="269"/>
      <c r="SFB779" s="269"/>
      <c r="SFC779" s="269"/>
      <c r="SFD779" s="269"/>
      <c r="SFE779" s="269"/>
      <c r="SFF779" s="269"/>
      <c r="SFG779" s="269"/>
      <c r="SFH779" s="269"/>
      <c r="SFI779" s="269"/>
      <c r="SFJ779" s="269"/>
      <c r="SFK779" s="269"/>
      <c r="SFL779" s="269"/>
      <c r="SFM779" s="269"/>
      <c r="SFN779" s="269"/>
      <c r="SFO779" s="269"/>
      <c r="SFP779" s="269"/>
      <c r="SFQ779" s="269"/>
      <c r="SFR779" s="269"/>
      <c r="SFS779" s="269"/>
      <c r="SFT779" s="269"/>
      <c r="SFU779" s="269"/>
      <c r="SFV779" s="269"/>
      <c r="SFW779" s="269"/>
      <c r="SFX779" s="269"/>
      <c r="SFY779" s="269"/>
      <c r="SFZ779" s="269"/>
      <c r="SGA779" s="269"/>
      <c r="SGB779" s="269"/>
      <c r="SGC779" s="269"/>
      <c r="SGD779" s="269"/>
      <c r="SGE779" s="269"/>
      <c r="SGF779" s="269"/>
      <c r="SGG779" s="269"/>
      <c r="SGH779" s="269"/>
      <c r="SGI779" s="269"/>
      <c r="SGJ779" s="269"/>
      <c r="SGK779" s="269"/>
      <c r="SGL779" s="269"/>
      <c r="SGM779" s="269"/>
      <c r="SGN779" s="269"/>
      <c r="SGO779" s="269"/>
      <c r="SGP779" s="269"/>
      <c r="SGQ779" s="269"/>
      <c r="SGR779" s="269"/>
      <c r="SGS779" s="269"/>
      <c r="SGT779" s="269"/>
      <c r="SGU779" s="269"/>
      <c r="SGV779" s="269"/>
      <c r="SGW779" s="269"/>
      <c r="SGX779" s="269"/>
      <c r="SGY779" s="269"/>
      <c r="SGZ779" s="269"/>
      <c r="SHA779" s="269"/>
      <c r="SHB779" s="269"/>
      <c r="SHC779" s="269"/>
      <c r="SHD779" s="269"/>
      <c r="SHE779" s="269"/>
      <c r="SHF779" s="269"/>
      <c r="SHG779" s="269"/>
      <c r="SHH779" s="269"/>
      <c r="SHI779" s="269"/>
      <c r="SHJ779" s="269"/>
      <c r="SHK779" s="269"/>
      <c r="SHL779" s="269"/>
      <c r="SHM779" s="269"/>
      <c r="SHN779" s="269"/>
      <c r="SHO779" s="269"/>
      <c r="SHP779" s="269"/>
      <c r="SHQ779" s="269"/>
      <c r="SHR779" s="269"/>
      <c r="SHS779" s="269"/>
      <c r="SHT779" s="269"/>
      <c r="SHU779" s="269"/>
      <c r="SHV779" s="269"/>
      <c r="SHW779" s="269"/>
      <c r="SHX779" s="269"/>
      <c r="SHY779" s="269"/>
      <c r="SHZ779" s="269"/>
      <c r="SIA779" s="269"/>
      <c r="SIB779" s="269"/>
      <c r="SIC779" s="269"/>
      <c r="SID779" s="269"/>
      <c r="SIE779" s="269"/>
      <c r="SIF779" s="269"/>
      <c r="SIG779" s="269"/>
      <c r="SIH779" s="269"/>
      <c r="SII779" s="269"/>
      <c r="SIJ779" s="269"/>
      <c r="SIK779" s="269"/>
      <c r="SIL779" s="269"/>
      <c r="SIM779" s="269"/>
      <c r="SIN779" s="269"/>
      <c r="SIO779" s="269"/>
      <c r="SIP779" s="269"/>
      <c r="SIQ779" s="269"/>
      <c r="SIR779" s="269"/>
      <c r="SIS779" s="269"/>
      <c r="SIT779" s="269"/>
      <c r="SIU779" s="269"/>
      <c r="SIV779" s="269"/>
      <c r="SIW779" s="269"/>
      <c r="SIX779" s="269"/>
      <c r="SIY779" s="269"/>
      <c r="SIZ779" s="269"/>
      <c r="SJA779" s="269"/>
      <c r="SJB779" s="269"/>
      <c r="SJC779" s="269"/>
      <c r="SJD779" s="269"/>
      <c r="SJE779" s="269"/>
      <c r="SJF779" s="269"/>
      <c r="SJG779" s="269"/>
      <c r="SJH779" s="269"/>
      <c r="SJI779" s="269"/>
      <c r="SJJ779" s="269"/>
      <c r="SJK779" s="269"/>
      <c r="SJL779" s="269"/>
      <c r="SJM779" s="269"/>
      <c r="SJN779" s="269"/>
      <c r="SJO779" s="269"/>
      <c r="SJP779" s="269"/>
      <c r="SJQ779" s="269"/>
      <c r="SJR779" s="269"/>
      <c r="SJS779" s="269"/>
      <c r="SJT779" s="269"/>
      <c r="SJU779" s="269"/>
      <c r="SJV779" s="269"/>
      <c r="SJW779" s="269"/>
      <c r="SJX779" s="269"/>
      <c r="SJY779" s="269"/>
      <c r="SJZ779" s="269"/>
      <c r="SKA779" s="269"/>
      <c r="SKB779" s="269"/>
      <c r="SKC779" s="269"/>
      <c r="SKD779" s="269"/>
      <c r="SKE779" s="269"/>
      <c r="SKF779" s="269"/>
      <c r="SKG779" s="269"/>
      <c r="SKH779" s="269"/>
      <c r="SKI779" s="269"/>
      <c r="SKJ779" s="269"/>
      <c r="SKK779" s="269"/>
      <c r="SKL779" s="269"/>
      <c r="SKM779" s="269"/>
      <c r="SKN779" s="269"/>
      <c r="SKO779" s="269"/>
      <c r="SKP779" s="269"/>
      <c r="SKQ779" s="269"/>
      <c r="SKR779" s="269"/>
      <c r="SKS779" s="269"/>
      <c r="SKT779" s="269"/>
      <c r="SKU779" s="269"/>
      <c r="SKV779" s="269"/>
      <c r="SKW779" s="269"/>
      <c r="SKX779" s="269"/>
      <c r="SKY779" s="269"/>
      <c r="SKZ779" s="269"/>
      <c r="SLA779" s="269"/>
      <c r="SLB779" s="269"/>
      <c r="SLC779" s="269"/>
      <c r="SLD779" s="269"/>
      <c r="SLE779" s="269"/>
      <c r="SLF779" s="269"/>
      <c r="SLG779" s="269"/>
      <c r="SLH779" s="269"/>
      <c r="SLI779" s="269"/>
      <c r="SLJ779" s="269"/>
      <c r="SLK779" s="269"/>
      <c r="SLL779" s="269"/>
      <c r="SLM779" s="269"/>
      <c r="SLN779" s="269"/>
      <c r="SLO779" s="269"/>
      <c r="SLP779" s="269"/>
      <c r="SLQ779" s="269"/>
      <c r="SLR779" s="269"/>
      <c r="SLS779" s="269"/>
      <c r="SLT779" s="269"/>
      <c r="SLU779" s="269"/>
      <c r="SLV779" s="269"/>
      <c r="SLW779" s="269"/>
      <c r="SLX779" s="269"/>
      <c r="SLY779" s="269"/>
      <c r="SLZ779" s="269"/>
      <c r="SMA779" s="269"/>
      <c r="SMB779" s="269"/>
      <c r="SMC779" s="269"/>
      <c r="SMD779" s="269"/>
      <c r="SME779" s="269"/>
      <c r="SMF779" s="269"/>
      <c r="SMG779" s="269"/>
      <c r="SMH779" s="269"/>
      <c r="SMI779" s="269"/>
      <c r="SMJ779" s="269"/>
      <c r="SMK779" s="269"/>
      <c r="SML779" s="269"/>
      <c r="SMM779" s="269"/>
      <c r="SMN779" s="269"/>
      <c r="SMO779" s="269"/>
      <c r="SMP779" s="269"/>
      <c r="SMQ779" s="269"/>
      <c r="SMR779" s="269"/>
      <c r="SMS779" s="269"/>
      <c r="SMT779" s="269"/>
      <c r="SMU779" s="269"/>
      <c r="SMV779" s="269"/>
      <c r="SMW779" s="269"/>
      <c r="SMX779" s="269"/>
      <c r="SMY779" s="269"/>
      <c r="SMZ779" s="269"/>
      <c r="SNA779" s="269"/>
      <c r="SNB779" s="269"/>
      <c r="SNC779" s="269"/>
      <c r="SND779" s="269"/>
      <c r="SNE779" s="269"/>
      <c r="SNF779" s="269"/>
      <c r="SNG779" s="269"/>
      <c r="SNH779" s="269"/>
      <c r="SNI779" s="269"/>
      <c r="SNJ779" s="269"/>
      <c r="SNK779" s="269"/>
      <c r="SNL779" s="269"/>
      <c r="SNM779" s="269"/>
      <c r="SNN779" s="269"/>
      <c r="SNO779" s="269"/>
      <c r="SNP779" s="269"/>
      <c r="SNQ779" s="269"/>
      <c r="SNR779" s="269"/>
      <c r="SNS779" s="269"/>
      <c r="SNT779" s="269"/>
      <c r="SNU779" s="269"/>
      <c r="SNV779" s="269"/>
      <c r="SNW779" s="269"/>
      <c r="SNX779" s="269"/>
      <c r="SNY779" s="269"/>
      <c r="SNZ779" s="269"/>
      <c r="SOA779" s="269"/>
      <c r="SOB779" s="269"/>
      <c r="SOC779" s="269"/>
      <c r="SOD779" s="269"/>
      <c r="SOE779" s="269"/>
      <c r="SOF779" s="269"/>
      <c r="SOG779" s="269"/>
      <c r="SOH779" s="269"/>
      <c r="SOI779" s="269"/>
      <c r="SOJ779" s="269"/>
      <c r="SOK779" s="269"/>
      <c r="SOL779" s="269"/>
      <c r="SOM779" s="269"/>
      <c r="SON779" s="269"/>
      <c r="SOO779" s="269"/>
      <c r="SOP779" s="269"/>
      <c r="SOQ779" s="269"/>
      <c r="SOR779" s="269"/>
      <c r="SOS779" s="269"/>
      <c r="SOT779" s="269"/>
      <c r="SOU779" s="269"/>
      <c r="SOV779" s="269"/>
      <c r="SOW779" s="269"/>
      <c r="SOX779" s="269"/>
      <c r="SOY779" s="269"/>
      <c r="SOZ779" s="269"/>
      <c r="SPA779" s="269"/>
      <c r="SPB779" s="269"/>
      <c r="SPC779" s="269"/>
      <c r="SPD779" s="269"/>
      <c r="SPE779" s="269"/>
      <c r="SPF779" s="269"/>
      <c r="SPG779" s="269"/>
      <c r="SPH779" s="269"/>
      <c r="SPI779" s="269"/>
      <c r="SPJ779" s="269"/>
      <c r="SPK779" s="269"/>
      <c r="SPL779" s="269"/>
      <c r="SPM779" s="269"/>
      <c r="SPN779" s="269"/>
      <c r="SPO779" s="269"/>
      <c r="SPP779" s="269"/>
      <c r="SPQ779" s="269"/>
      <c r="SPR779" s="269"/>
      <c r="SPS779" s="269"/>
      <c r="SPT779" s="269"/>
      <c r="SPU779" s="269"/>
      <c r="SPV779" s="269"/>
      <c r="SPW779" s="269"/>
      <c r="SPX779" s="269"/>
      <c r="SPY779" s="269"/>
      <c r="SPZ779" s="269"/>
      <c r="SQA779" s="269"/>
      <c r="SQB779" s="269"/>
      <c r="SQC779" s="269"/>
      <c r="SQD779" s="269"/>
      <c r="SQE779" s="269"/>
      <c r="SQF779" s="269"/>
      <c r="SQG779" s="269"/>
      <c r="SQH779" s="269"/>
      <c r="SQI779" s="269"/>
      <c r="SQJ779" s="269"/>
      <c r="SQK779" s="269"/>
      <c r="SQL779" s="269"/>
      <c r="SQM779" s="269"/>
      <c r="SQN779" s="269"/>
      <c r="SQO779" s="269"/>
      <c r="SQP779" s="269"/>
      <c r="SQQ779" s="269"/>
      <c r="SQR779" s="269"/>
      <c r="SQS779" s="269"/>
      <c r="SQT779" s="269"/>
      <c r="SQU779" s="269"/>
      <c r="SQV779" s="269"/>
      <c r="SQW779" s="269"/>
      <c r="SQX779" s="269"/>
      <c r="SQY779" s="269"/>
      <c r="SQZ779" s="269"/>
      <c r="SRA779" s="269"/>
      <c r="SRB779" s="269"/>
      <c r="SRC779" s="269"/>
      <c r="SRD779" s="269"/>
      <c r="SRE779" s="269"/>
      <c r="SRF779" s="269"/>
      <c r="SRG779" s="269"/>
      <c r="SRH779" s="269"/>
      <c r="SRI779" s="269"/>
      <c r="SRJ779" s="269"/>
      <c r="SRK779" s="269"/>
      <c r="SRL779" s="269"/>
      <c r="SRM779" s="269"/>
      <c r="SRN779" s="269"/>
      <c r="SRO779" s="269"/>
      <c r="SRP779" s="269"/>
      <c r="SRQ779" s="269"/>
      <c r="SRR779" s="269"/>
      <c r="SRS779" s="269"/>
      <c r="SRT779" s="269"/>
      <c r="SRU779" s="269"/>
      <c r="SRV779" s="269"/>
      <c r="SRW779" s="269"/>
      <c r="SRX779" s="269"/>
      <c r="SRY779" s="269"/>
      <c r="SRZ779" s="269"/>
      <c r="SSA779" s="269"/>
      <c r="SSB779" s="269"/>
      <c r="SSC779" s="269"/>
      <c r="SSD779" s="269"/>
      <c r="SSE779" s="269"/>
      <c r="SSF779" s="269"/>
      <c r="SSG779" s="269"/>
      <c r="SSH779" s="269"/>
      <c r="SSI779" s="269"/>
      <c r="SSJ779" s="269"/>
      <c r="SSK779" s="269"/>
      <c r="SSL779" s="269"/>
      <c r="SSM779" s="269"/>
      <c r="SSN779" s="269"/>
      <c r="SSO779" s="269"/>
      <c r="SSP779" s="269"/>
      <c r="SSQ779" s="269"/>
      <c r="SSR779" s="269"/>
      <c r="SSS779" s="269"/>
      <c r="SST779" s="269"/>
      <c r="SSU779" s="269"/>
      <c r="SSV779" s="269"/>
      <c r="SSW779" s="269"/>
      <c r="SSX779" s="269"/>
      <c r="SSY779" s="269"/>
      <c r="SSZ779" s="269"/>
      <c r="STA779" s="269"/>
      <c r="STB779" s="269"/>
      <c r="STC779" s="269"/>
      <c r="STD779" s="269"/>
      <c r="STE779" s="269"/>
      <c r="STF779" s="269"/>
      <c r="STG779" s="269"/>
      <c r="STH779" s="269"/>
      <c r="STI779" s="269"/>
      <c r="STJ779" s="269"/>
      <c r="STK779" s="269"/>
      <c r="STL779" s="269"/>
      <c r="STM779" s="269"/>
      <c r="STN779" s="269"/>
      <c r="STO779" s="269"/>
      <c r="STP779" s="269"/>
      <c r="STQ779" s="269"/>
      <c r="STR779" s="269"/>
      <c r="STS779" s="269"/>
      <c r="STT779" s="269"/>
      <c r="STU779" s="269"/>
      <c r="STV779" s="269"/>
      <c r="STW779" s="269"/>
      <c r="STX779" s="269"/>
      <c r="STY779" s="269"/>
      <c r="STZ779" s="269"/>
      <c r="SUA779" s="269"/>
      <c r="SUB779" s="269"/>
      <c r="SUC779" s="269"/>
      <c r="SUD779" s="269"/>
      <c r="SUE779" s="269"/>
      <c r="SUF779" s="269"/>
      <c r="SUG779" s="269"/>
      <c r="SUH779" s="269"/>
      <c r="SUI779" s="269"/>
      <c r="SUJ779" s="269"/>
      <c r="SUK779" s="269"/>
      <c r="SUL779" s="269"/>
      <c r="SUM779" s="269"/>
      <c r="SUN779" s="269"/>
      <c r="SUO779" s="269"/>
      <c r="SUP779" s="269"/>
      <c r="SUQ779" s="269"/>
      <c r="SUR779" s="269"/>
      <c r="SUS779" s="269"/>
      <c r="SUT779" s="269"/>
      <c r="SUU779" s="269"/>
      <c r="SUV779" s="269"/>
      <c r="SUW779" s="269"/>
      <c r="SUX779" s="269"/>
      <c r="SUY779" s="269"/>
      <c r="SUZ779" s="269"/>
      <c r="SVA779" s="269"/>
      <c r="SVB779" s="269"/>
      <c r="SVC779" s="269"/>
      <c r="SVD779" s="269"/>
      <c r="SVE779" s="269"/>
      <c r="SVF779" s="269"/>
      <c r="SVG779" s="269"/>
      <c r="SVH779" s="269"/>
      <c r="SVI779" s="269"/>
      <c r="SVJ779" s="269"/>
      <c r="SVK779" s="269"/>
      <c r="SVL779" s="269"/>
      <c r="SVM779" s="269"/>
      <c r="SVN779" s="269"/>
      <c r="SVO779" s="269"/>
      <c r="SVP779" s="269"/>
      <c r="SVQ779" s="269"/>
      <c r="SVR779" s="269"/>
      <c r="SVS779" s="269"/>
      <c r="SVT779" s="269"/>
      <c r="SVU779" s="269"/>
      <c r="SVV779" s="269"/>
      <c r="SVW779" s="269"/>
      <c r="SVX779" s="269"/>
      <c r="SVY779" s="269"/>
      <c r="SVZ779" s="269"/>
      <c r="SWA779" s="269"/>
      <c r="SWB779" s="269"/>
      <c r="SWC779" s="269"/>
      <c r="SWD779" s="269"/>
      <c r="SWE779" s="269"/>
      <c r="SWF779" s="269"/>
      <c r="SWG779" s="269"/>
      <c r="SWH779" s="269"/>
      <c r="SWI779" s="269"/>
      <c r="SWJ779" s="269"/>
      <c r="SWK779" s="269"/>
      <c r="SWL779" s="269"/>
      <c r="SWM779" s="269"/>
      <c r="SWN779" s="269"/>
      <c r="SWO779" s="269"/>
      <c r="SWP779" s="269"/>
      <c r="SWQ779" s="269"/>
      <c r="SWR779" s="269"/>
      <c r="SWS779" s="269"/>
      <c r="SWT779" s="269"/>
      <c r="SWU779" s="269"/>
      <c r="SWV779" s="269"/>
      <c r="SWW779" s="269"/>
      <c r="SWX779" s="269"/>
      <c r="SWY779" s="269"/>
      <c r="SWZ779" s="269"/>
      <c r="SXA779" s="269"/>
      <c r="SXB779" s="269"/>
      <c r="SXC779" s="269"/>
      <c r="SXD779" s="269"/>
      <c r="SXE779" s="269"/>
      <c r="SXF779" s="269"/>
      <c r="SXG779" s="269"/>
      <c r="SXH779" s="269"/>
      <c r="SXI779" s="269"/>
      <c r="SXJ779" s="269"/>
      <c r="SXK779" s="269"/>
      <c r="SXL779" s="269"/>
      <c r="SXM779" s="269"/>
      <c r="SXN779" s="269"/>
      <c r="SXO779" s="269"/>
      <c r="SXP779" s="269"/>
      <c r="SXQ779" s="269"/>
      <c r="SXR779" s="269"/>
      <c r="SXS779" s="269"/>
      <c r="SXT779" s="269"/>
      <c r="SXU779" s="269"/>
      <c r="SXV779" s="269"/>
      <c r="SXW779" s="269"/>
      <c r="SXX779" s="269"/>
      <c r="SXY779" s="269"/>
      <c r="SXZ779" s="269"/>
      <c r="SYA779" s="269"/>
      <c r="SYB779" s="269"/>
      <c r="SYC779" s="269"/>
      <c r="SYD779" s="269"/>
      <c r="SYE779" s="269"/>
      <c r="SYF779" s="269"/>
      <c r="SYG779" s="269"/>
      <c r="SYH779" s="269"/>
      <c r="SYI779" s="269"/>
      <c r="SYJ779" s="269"/>
      <c r="SYK779" s="269"/>
      <c r="SYL779" s="269"/>
      <c r="SYM779" s="269"/>
      <c r="SYN779" s="269"/>
      <c r="SYO779" s="269"/>
      <c r="SYP779" s="269"/>
      <c r="SYQ779" s="269"/>
      <c r="SYR779" s="269"/>
      <c r="SYS779" s="269"/>
      <c r="SYT779" s="269"/>
      <c r="SYU779" s="269"/>
      <c r="SYV779" s="269"/>
      <c r="SYW779" s="269"/>
      <c r="SYX779" s="269"/>
      <c r="SYY779" s="269"/>
      <c r="SYZ779" s="269"/>
      <c r="SZA779" s="269"/>
      <c r="SZB779" s="269"/>
      <c r="SZC779" s="269"/>
      <c r="SZD779" s="269"/>
      <c r="SZE779" s="269"/>
      <c r="SZF779" s="269"/>
      <c r="SZG779" s="269"/>
      <c r="SZH779" s="269"/>
      <c r="SZI779" s="269"/>
      <c r="SZJ779" s="269"/>
      <c r="SZK779" s="269"/>
      <c r="SZL779" s="269"/>
      <c r="SZM779" s="269"/>
      <c r="SZN779" s="269"/>
      <c r="SZO779" s="269"/>
      <c r="SZP779" s="269"/>
      <c r="SZQ779" s="269"/>
      <c r="SZR779" s="269"/>
      <c r="SZS779" s="269"/>
      <c r="SZT779" s="269"/>
      <c r="SZU779" s="269"/>
      <c r="SZV779" s="269"/>
      <c r="SZW779" s="269"/>
      <c r="SZX779" s="269"/>
      <c r="SZY779" s="269"/>
      <c r="SZZ779" s="269"/>
      <c r="TAA779" s="269"/>
      <c r="TAB779" s="269"/>
      <c r="TAC779" s="269"/>
      <c r="TAD779" s="269"/>
      <c r="TAE779" s="269"/>
      <c r="TAF779" s="269"/>
      <c r="TAG779" s="269"/>
      <c r="TAH779" s="269"/>
      <c r="TAI779" s="269"/>
      <c r="TAJ779" s="269"/>
      <c r="TAK779" s="269"/>
      <c r="TAL779" s="269"/>
      <c r="TAM779" s="269"/>
      <c r="TAN779" s="269"/>
      <c r="TAO779" s="269"/>
      <c r="TAP779" s="269"/>
      <c r="TAQ779" s="269"/>
      <c r="TAR779" s="269"/>
      <c r="TAS779" s="269"/>
      <c r="TAT779" s="269"/>
      <c r="TAU779" s="269"/>
      <c r="TAV779" s="269"/>
      <c r="TAW779" s="269"/>
      <c r="TAX779" s="269"/>
      <c r="TAY779" s="269"/>
      <c r="TAZ779" s="269"/>
      <c r="TBA779" s="269"/>
      <c r="TBB779" s="269"/>
      <c r="TBC779" s="269"/>
      <c r="TBD779" s="269"/>
      <c r="TBE779" s="269"/>
      <c r="TBF779" s="269"/>
      <c r="TBG779" s="269"/>
      <c r="TBH779" s="269"/>
      <c r="TBI779" s="269"/>
      <c r="TBJ779" s="269"/>
      <c r="TBK779" s="269"/>
      <c r="TBL779" s="269"/>
      <c r="TBM779" s="269"/>
      <c r="TBN779" s="269"/>
      <c r="TBO779" s="269"/>
      <c r="TBP779" s="269"/>
      <c r="TBQ779" s="269"/>
      <c r="TBR779" s="269"/>
      <c r="TBS779" s="269"/>
      <c r="TBT779" s="269"/>
      <c r="TBU779" s="269"/>
      <c r="TBV779" s="269"/>
      <c r="TBW779" s="269"/>
      <c r="TBX779" s="269"/>
      <c r="TBY779" s="269"/>
      <c r="TBZ779" s="269"/>
      <c r="TCA779" s="269"/>
      <c r="TCB779" s="269"/>
      <c r="TCC779" s="269"/>
      <c r="TCD779" s="269"/>
      <c r="TCE779" s="269"/>
      <c r="TCF779" s="269"/>
      <c r="TCG779" s="269"/>
      <c r="TCH779" s="269"/>
      <c r="TCI779" s="269"/>
      <c r="TCJ779" s="269"/>
      <c r="TCK779" s="269"/>
      <c r="TCL779" s="269"/>
      <c r="TCM779" s="269"/>
      <c r="TCN779" s="269"/>
      <c r="TCO779" s="269"/>
      <c r="TCP779" s="269"/>
      <c r="TCQ779" s="269"/>
      <c r="TCR779" s="269"/>
      <c r="TCS779" s="269"/>
      <c r="TCT779" s="269"/>
      <c r="TCU779" s="269"/>
      <c r="TCV779" s="269"/>
      <c r="TCW779" s="269"/>
      <c r="TCX779" s="269"/>
      <c r="TCY779" s="269"/>
      <c r="TCZ779" s="269"/>
      <c r="TDA779" s="269"/>
      <c r="TDB779" s="269"/>
      <c r="TDC779" s="269"/>
      <c r="TDD779" s="269"/>
      <c r="TDE779" s="269"/>
      <c r="TDF779" s="269"/>
      <c r="TDG779" s="269"/>
      <c r="TDH779" s="269"/>
      <c r="TDI779" s="269"/>
      <c r="TDJ779" s="269"/>
      <c r="TDK779" s="269"/>
      <c r="TDL779" s="269"/>
      <c r="TDM779" s="269"/>
      <c r="TDN779" s="269"/>
      <c r="TDO779" s="269"/>
      <c r="TDP779" s="269"/>
      <c r="TDQ779" s="269"/>
      <c r="TDR779" s="269"/>
      <c r="TDS779" s="269"/>
      <c r="TDT779" s="269"/>
      <c r="TDU779" s="269"/>
      <c r="TDV779" s="269"/>
      <c r="TDW779" s="269"/>
      <c r="TDX779" s="269"/>
      <c r="TDY779" s="269"/>
      <c r="TDZ779" s="269"/>
      <c r="TEA779" s="269"/>
      <c r="TEB779" s="269"/>
      <c r="TEC779" s="269"/>
      <c r="TED779" s="269"/>
      <c r="TEE779" s="269"/>
      <c r="TEF779" s="269"/>
      <c r="TEG779" s="269"/>
      <c r="TEH779" s="269"/>
      <c r="TEI779" s="269"/>
      <c r="TEJ779" s="269"/>
      <c r="TEK779" s="269"/>
      <c r="TEL779" s="269"/>
      <c r="TEM779" s="269"/>
      <c r="TEN779" s="269"/>
      <c r="TEO779" s="269"/>
      <c r="TEP779" s="269"/>
      <c r="TEQ779" s="269"/>
      <c r="TER779" s="269"/>
      <c r="TES779" s="269"/>
      <c r="TET779" s="269"/>
      <c r="TEU779" s="269"/>
      <c r="TEV779" s="269"/>
      <c r="TEW779" s="269"/>
      <c r="TEX779" s="269"/>
      <c r="TEY779" s="269"/>
      <c r="TEZ779" s="269"/>
      <c r="TFA779" s="269"/>
      <c r="TFB779" s="269"/>
      <c r="TFC779" s="269"/>
      <c r="TFD779" s="269"/>
      <c r="TFE779" s="269"/>
      <c r="TFF779" s="269"/>
      <c r="TFG779" s="269"/>
      <c r="TFH779" s="269"/>
      <c r="TFI779" s="269"/>
      <c r="TFJ779" s="269"/>
      <c r="TFK779" s="269"/>
      <c r="TFL779" s="269"/>
      <c r="TFM779" s="269"/>
      <c r="TFN779" s="269"/>
      <c r="TFO779" s="269"/>
      <c r="TFP779" s="269"/>
      <c r="TFQ779" s="269"/>
      <c r="TFR779" s="269"/>
      <c r="TFS779" s="269"/>
      <c r="TFT779" s="269"/>
      <c r="TFU779" s="269"/>
      <c r="TFV779" s="269"/>
      <c r="TFW779" s="269"/>
      <c r="TFX779" s="269"/>
      <c r="TFY779" s="269"/>
      <c r="TFZ779" s="269"/>
      <c r="TGA779" s="269"/>
      <c r="TGB779" s="269"/>
      <c r="TGC779" s="269"/>
      <c r="TGD779" s="269"/>
      <c r="TGE779" s="269"/>
      <c r="TGF779" s="269"/>
      <c r="TGG779" s="269"/>
      <c r="TGH779" s="269"/>
      <c r="TGI779" s="269"/>
      <c r="TGJ779" s="269"/>
      <c r="TGK779" s="269"/>
      <c r="TGL779" s="269"/>
      <c r="TGM779" s="269"/>
      <c r="TGN779" s="269"/>
      <c r="TGO779" s="269"/>
      <c r="TGP779" s="269"/>
      <c r="TGQ779" s="269"/>
      <c r="TGR779" s="269"/>
      <c r="TGS779" s="269"/>
      <c r="TGT779" s="269"/>
      <c r="TGU779" s="269"/>
      <c r="TGV779" s="269"/>
      <c r="TGW779" s="269"/>
      <c r="TGX779" s="269"/>
      <c r="TGY779" s="269"/>
      <c r="TGZ779" s="269"/>
      <c r="THA779" s="269"/>
      <c r="THB779" s="269"/>
      <c r="THC779" s="269"/>
      <c r="THD779" s="269"/>
      <c r="THE779" s="269"/>
      <c r="THF779" s="269"/>
      <c r="THG779" s="269"/>
      <c r="THH779" s="269"/>
      <c r="THI779" s="269"/>
      <c r="THJ779" s="269"/>
      <c r="THK779" s="269"/>
      <c r="THL779" s="269"/>
      <c r="THM779" s="269"/>
      <c r="THN779" s="269"/>
      <c r="THO779" s="269"/>
      <c r="THP779" s="269"/>
      <c r="THQ779" s="269"/>
      <c r="THR779" s="269"/>
      <c r="THS779" s="269"/>
      <c r="THT779" s="269"/>
      <c r="THU779" s="269"/>
      <c r="THV779" s="269"/>
      <c r="THW779" s="269"/>
      <c r="THX779" s="269"/>
      <c r="THY779" s="269"/>
      <c r="THZ779" s="269"/>
      <c r="TIA779" s="269"/>
      <c r="TIB779" s="269"/>
      <c r="TIC779" s="269"/>
      <c r="TID779" s="269"/>
      <c r="TIE779" s="269"/>
      <c r="TIF779" s="269"/>
      <c r="TIG779" s="269"/>
      <c r="TIH779" s="269"/>
      <c r="TII779" s="269"/>
      <c r="TIJ779" s="269"/>
      <c r="TIK779" s="269"/>
      <c r="TIL779" s="269"/>
      <c r="TIM779" s="269"/>
      <c r="TIN779" s="269"/>
      <c r="TIO779" s="269"/>
      <c r="TIP779" s="269"/>
      <c r="TIQ779" s="269"/>
      <c r="TIR779" s="269"/>
      <c r="TIS779" s="269"/>
      <c r="TIT779" s="269"/>
      <c r="TIU779" s="269"/>
      <c r="TIV779" s="269"/>
      <c r="TIW779" s="269"/>
      <c r="TIX779" s="269"/>
      <c r="TIY779" s="269"/>
      <c r="TIZ779" s="269"/>
      <c r="TJA779" s="269"/>
      <c r="TJB779" s="269"/>
      <c r="TJC779" s="269"/>
      <c r="TJD779" s="269"/>
      <c r="TJE779" s="269"/>
      <c r="TJF779" s="269"/>
      <c r="TJG779" s="269"/>
      <c r="TJH779" s="269"/>
      <c r="TJI779" s="269"/>
      <c r="TJJ779" s="269"/>
      <c r="TJK779" s="269"/>
      <c r="TJL779" s="269"/>
      <c r="TJM779" s="269"/>
      <c r="TJN779" s="269"/>
      <c r="TJO779" s="269"/>
      <c r="TJP779" s="269"/>
      <c r="TJQ779" s="269"/>
      <c r="TJR779" s="269"/>
      <c r="TJS779" s="269"/>
      <c r="TJT779" s="269"/>
      <c r="TJU779" s="269"/>
      <c r="TJV779" s="269"/>
      <c r="TJW779" s="269"/>
      <c r="TJX779" s="269"/>
      <c r="TJY779" s="269"/>
      <c r="TJZ779" s="269"/>
      <c r="TKA779" s="269"/>
      <c r="TKB779" s="269"/>
      <c r="TKC779" s="269"/>
      <c r="TKD779" s="269"/>
      <c r="TKE779" s="269"/>
      <c r="TKF779" s="269"/>
      <c r="TKG779" s="269"/>
      <c r="TKH779" s="269"/>
      <c r="TKI779" s="269"/>
      <c r="TKJ779" s="269"/>
      <c r="TKK779" s="269"/>
      <c r="TKL779" s="269"/>
      <c r="TKM779" s="269"/>
      <c r="TKN779" s="269"/>
      <c r="TKO779" s="269"/>
      <c r="TKP779" s="269"/>
      <c r="TKQ779" s="269"/>
      <c r="TKR779" s="269"/>
      <c r="TKS779" s="269"/>
      <c r="TKT779" s="269"/>
      <c r="TKU779" s="269"/>
      <c r="TKV779" s="269"/>
      <c r="TKW779" s="269"/>
      <c r="TKX779" s="269"/>
      <c r="TKY779" s="269"/>
      <c r="TKZ779" s="269"/>
      <c r="TLA779" s="269"/>
      <c r="TLB779" s="269"/>
      <c r="TLC779" s="269"/>
      <c r="TLD779" s="269"/>
      <c r="TLE779" s="269"/>
      <c r="TLF779" s="269"/>
      <c r="TLG779" s="269"/>
      <c r="TLH779" s="269"/>
      <c r="TLI779" s="269"/>
      <c r="TLJ779" s="269"/>
      <c r="TLK779" s="269"/>
      <c r="TLL779" s="269"/>
      <c r="TLM779" s="269"/>
      <c r="TLN779" s="269"/>
      <c r="TLO779" s="269"/>
      <c r="TLP779" s="269"/>
      <c r="TLQ779" s="269"/>
      <c r="TLR779" s="269"/>
      <c r="TLS779" s="269"/>
      <c r="TLT779" s="269"/>
      <c r="TLU779" s="269"/>
      <c r="TLV779" s="269"/>
      <c r="TLW779" s="269"/>
      <c r="TLX779" s="269"/>
      <c r="TLY779" s="269"/>
      <c r="TLZ779" s="269"/>
      <c r="TMA779" s="269"/>
      <c r="TMB779" s="269"/>
      <c r="TMC779" s="269"/>
      <c r="TMD779" s="269"/>
      <c r="TME779" s="269"/>
      <c r="TMF779" s="269"/>
      <c r="TMG779" s="269"/>
      <c r="TMH779" s="269"/>
      <c r="TMI779" s="269"/>
      <c r="TMJ779" s="269"/>
      <c r="TMK779" s="269"/>
      <c r="TML779" s="269"/>
      <c r="TMM779" s="269"/>
      <c r="TMN779" s="269"/>
      <c r="TMO779" s="269"/>
      <c r="TMP779" s="269"/>
      <c r="TMQ779" s="269"/>
      <c r="TMR779" s="269"/>
      <c r="TMS779" s="269"/>
      <c r="TMT779" s="269"/>
      <c r="TMU779" s="269"/>
      <c r="TMV779" s="269"/>
      <c r="TMW779" s="269"/>
      <c r="TMX779" s="269"/>
      <c r="TMY779" s="269"/>
      <c r="TMZ779" s="269"/>
      <c r="TNA779" s="269"/>
      <c r="TNB779" s="269"/>
      <c r="TNC779" s="269"/>
      <c r="TND779" s="269"/>
      <c r="TNE779" s="269"/>
      <c r="TNF779" s="269"/>
      <c r="TNG779" s="269"/>
      <c r="TNH779" s="269"/>
      <c r="TNI779" s="269"/>
      <c r="TNJ779" s="269"/>
      <c r="TNK779" s="269"/>
      <c r="TNL779" s="269"/>
      <c r="TNM779" s="269"/>
      <c r="TNN779" s="269"/>
      <c r="TNO779" s="269"/>
      <c r="TNP779" s="269"/>
      <c r="TNQ779" s="269"/>
      <c r="TNR779" s="269"/>
      <c r="TNS779" s="269"/>
      <c r="TNT779" s="269"/>
      <c r="TNU779" s="269"/>
      <c r="TNV779" s="269"/>
      <c r="TNW779" s="269"/>
      <c r="TNX779" s="269"/>
      <c r="TNY779" s="269"/>
      <c r="TNZ779" s="269"/>
      <c r="TOA779" s="269"/>
      <c r="TOB779" s="269"/>
      <c r="TOC779" s="269"/>
      <c r="TOD779" s="269"/>
      <c r="TOE779" s="269"/>
      <c r="TOF779" s="269"/>
      <c r="TOG779" s="269"/>
      <c r="TOH779" s="269"/>
      <c r="TOI779" s="269"/>
      <c r="TOJ779" s="269"/>
      <c r="TOK779" s="269"/>
      <c r="TOL779" s="269"/>
      <c r="TOM779" s="269"/>
      <c r="TON779" s="269"/>
      <c r="TOO779" s="269"/>
      <c r="TOP779" s="269"/>
      <c r="TOQ779" s="269"/>
      <c r="TOR779" s="269"/>
      <c r="TOS779" s="269"/>
      <c r="TOT779" s="269"/>
      <c r="TOU779" s="269"/>
      <c r="TOV779" s="269"/>
      <c r="TOW779" s="269"/>
      <c r="TOX779" s="269"/>
      <c r="TOY779" s="269"/>
      <c r="TOZ779" s="269"/>
      <c r="TPA779" s="269"/>
      <c r="TPB779" s="269"/>
      <c r="TPC779" s="269"/>
      <c r="TPD779" s="269"/>
      <c r="TPE779" s="269"/>
      <c r="TPF779" s="269"/>
      <c r="TPG779" s="269"/>
      <c r="TPH779" s="269"/>
      <c r="TPI779" s="269"/>
      <c r="TPJ779" s="269"/>
      <c r="TPK779" s="269"/>
      <c r="TPL779" s="269"/>
      <c r="TPM779" s="269"/>
      <c r="TPN779" s="269"/>
      <c r="TPO779" s="269"/>
      <c r="TPP779" s="269"/>
      <c r="TPQ779" s="269"/>
      <c r="TPR779" s="269"/>
      <c r="TPS779" s="269"/>
      <c r="TPT779" s="269"/>
      <c r="TPU779" s="269"/>
      <c r="TPV779" s="269"/>
      <c r="TPW779" s="269"/>
      <c r="TPX779" s="269"/>
      <c r="TPY779" s="269"/>
      <c r="TPZ779" s="269"/>
      <c r="TQA779" s="269"/>
      <c r="TQB779" s="269"/>
      <c r="TQC779" s="269"/>
      <c r="TQD779" s="269"/>
      <c r="TQE779" s="269"/>
      <c r="TQF779" s="269"/>
      <c r="TQG779" s="269"/>
      <c r="TQH779" s="269"/>
      <c r="TQI779" s="269"/>
      <c r="TQJ779" s="269"/>
      <c r="TQK779" s="269"/>
      <c r="TQL779" s="269"/>
      <c r="TQM779" s="269"/>
      <c r="TQN779" s="269"/>
      <c r="TQO779" s="269"/>
      <c r="TQP779" s="269"/>
      <c r="TQQ779" s="269"/>
      <c r="TQR779" s="269"/>
      <c r="TQS779" s="269"/>
      <c r="TQT779" s="269"/>
      <c r="TQU779" s="269"/>
      <c r="TQV779" s="269"/>
      <c r="TQW779" s="269"/>
      <c r="TQX779" s="269"/>
      <c r="TQY779" s="269"/>
      <c r="TQZ779" s="269"/>
      <c r="TRA779" s="269"/>
      <c r="TRB779" s="269"/>
      <c r="TRC779" s="269"/>
      <c r="TRD779" s="269"/>
      <c r="TRE779" s="269"/>
      <c r="TRF779" s="269"/>
      <c r="TRG779" s="269"/>
      <c r="TRH779" s="269"/>
      <c r="TRI779" s="269"/>
      <c r="TRJ779" s="269"/>
      <c r="TRK779" s="269"/>
      <c r="TRL779" s="269"/>
      <c r="TRM779" s="269"/>
      <c r="TRN779" s="269"/>
      <c r="TRO779" s="269"/>
      <c r="TRP779" s="269"/>
      <c r="TRQ779" s="269"/>
      <c r="TRR779" s="269"/>
      <c r="TRS779" s="269"/>
      <c r="TRT779" s="269"/>
      <c r="TRU779" s="269"/>
      <c r="TRV779" s="269"/>
      <c r="TRW779" s="269"/>
      <c r="TRX779" s="269"/>
      <c r="TRY779" s="269"/>
      <c r="TRZ779" s="269"/>
      <c r="TSA779" s="269"/>
      <c r="TSB779" s="269"/>
      <c r="TSC779" s="269"/>
      <c r="TSD779" s="269"/>
      <c r="TSE779" s="269"/>
      <c r="TSF779" s="269"/>
      <c r="TSG779" s="269"/>
      <c r="TSH779" s="269"/>
      <c r="TSI779" s="269"/>
      <c r="TSJ779" s="269"/>
      <c r="TSK779" s="269"/>
      <c r="TSL779" s="269"/>
      <c r="TSM779" s="269"/>
      <c r="TSN779" s="269"/>
      <c r="TSO779" s="269"/>
      <c r="TSP779" s="269"/>
      <c r="TSQ779" s="269"/>
      <c r="TSR779" s="269"/>
      <c r="TSS779" s="269"/>
      <c r="TST779" s="269"/>
      <c r="TSU779" s="269"/>
      <c r="TSV779" s="269"/>
      <c r="TSW779" s="269"/>
      <c r="TSX779" s="269"/>
      <c r="TSY779" s="269"/>
      <c r="TSZ779" s="269"/>
      <c r="TTA779" s="269"/>
      <c r="TTB779" s="269"/>
      <c r="TTC779" s="269"/>
      <c r="TTD779" s="269"/>
      <c r="TTE779" s="269"/>
      <c r="TTF779" s="269"/>
      <c r="TTG779" s="269"/>
      <c r="TTH779" s="269"/>
      <c r="TTI779" s="269"/>
      <c r="TTJ779" s="269"/>
      <c r="TTK779" s="269"/>
      <c r="TTL779" s="269"/>
      <c r="TTM779" s="269"/>
      <c r="TTN779" s="269"/>
      <c r="TTO779" s="269"/>
      <c r="TTP779" s="269"/>
      <c r="TTQ779" s="269"/>
      <c r="TTR779" s="269"/>
      <c r="TTS779" s="269"/>
      <c r="TTT779" s="269"/>
      <c r="TTU779" s="269"/>
      <c r="TTV779" s="269"/>
      <c r="TTW779" s="269"/>
      <c r="TTX779" s="269"/>
      <c r="TTY779" s="269"/>
      <c r="TTZ779" s="269"/>
      <c r="TUA779" s="269"/>
      <c r="TUB779" s="269"/>
      <c r="TUC779" s="269"/>
      <c r="TUD779" s="269"/>
      <c r="TUE779" s="269"/>
      <c r="TUF779" s="269"/>
      <c r="TUG779" s="269"/>
      <c r="TUH779" s="269"/>
      <c r="TUI779" s="269"/>
      <c r="TUJ779" s="269"/>
      <c r="TUK779" s="269"/>
      <c r="TUL779" s="269"/>
      <c r="TUM779" s="269"/>
      <c r="TUN779" s="269"/>
      <c r="TUO779" s="269"/>
      <c r="TUP779" s="269"/>
      <c r="TUQ779" s="269"/>
      <c r="TUR779" s="269"/>
      <c r="TUS779" s="269"/>
      <c r="TUT779" s="269"/>
      <c r="TUU779" s="269"/>
      <c r="TUV779" s="269"/>
      <c r="TUW779" s="269"/>
      <c r="TUX779" s="269"/>
      <c r="TUY779" s="269"/>
      <c r="TUZ779" s="269"/>
      <c r="TVA779" s="269"/>
      <c r="TVB779" s="269"/>
      <c r="TVC779" s="269"/>
      <c r="TVD779" s="269"/>
      <c r="TVE779" s="269"/>
      <c r="TVF779" s="269"/>
      <c r="TVG779" s="269"/>
      <c r="TVH779" s="269"/>
      <c r="TVI779" s="269"/>
      <c r="TVJ779" s="269"/>
      <c r="TVK779" s="269"/>
      <c r="TVL779" s="269"/>
      <c r="TVM779" s="269"/>
      <c r="TVN779" s="269"/>
      <c r="TVO779" s="269"/>
      <c r="TVP779" s="269"/>
      <c r="TVQ779" s="269"/>
      <c r="TVR779" s="269"/>
      <c r="TVS779" s="269"/>
      <c r="TVT779" s="269"/>
      <c r="TVU779" s="269"/>
      <c r="TVV779" s="269"/>
      <c r="TVW779" s="269"/>
      <c r="TVX779" s="269"/>
      <c r="TVY779" s="269"/>
      <c r="TVZ779" s="269"/>
      <c r="TWA779" s="269"/>
      <c r="TWB779" s="269"/>
      <c r="TWC779" s="269"/>
      <c r="TWD779" s="269"/>
      <c r="TWE779" s="269"/>
      <c r="TWF779" s="269"/>
      <c r="TWG779" s="269"/>
      <c r="TWH779" s="269"/>
      <c r="TWI779" s="269"/>
      <c r="TWJ779" s="269"/>
      <c r="TWK779" s="269"/>
      <c r="TWL779" s="269"/>
      <c r="TWM779" s="269"/>
      <c r="TWN779" s="269"/>
      <c r="TWO779" s="269"/>
      <c r="TWP779" s="269"/>
      <c r="TWQ779" s="269"/>
      <c r="TWR779" s="269"/>
      <c r="TWS779" s="269"/>
      <c r="TWT779" s="269"/>
      <c r="TWU779" s="269"/>
      <c r="TWV779" s="269"/>
      <c r="TWW779" s="269"/>
      <c r="TWX779" s="269"/>
      <c r="TWY779" s="269"/>
      <c r="TWZ779" s="269"/>
      <c r="TXA779" s="269"/>
      <c r="TXB779" s="269"/>
      <c r="TXC779" s="269"/>
      <c r="TXD779" s="269"/>
      <c r="TXE779" s="269"/>
      <c r="TXF779" s="269"/>
      <c r="TXG779" s="269"/>
      <c r="TXH779" s="269"/>
      <c r="TXI779" s="269"/>
      <c r="TXJ779" s="269"/>
      <c r="TXK779" s="269"/>
      <c r="TXL779" s="269"/>
      <c r="TXM779" s="269"/>
      <c r="TXN779" s="269"/>
      <c r="TXO779" s="269"/>
      <c r="TXP779" s="269"/>
      <c r="TXQ779" s="269"/>
      <c r="TXR779" s="269"/>
      <c r="TXS779" s="269"/>
      <c r="TXT779" s="269"/>
      <c r="TXU779" s="269"/>
      <c r="TXV779" s="269"/>
      <c r="TXW779" s="269"/>
      <c r="TXX779" s="269"/>
      <c r="TXY779" s="269"/>
      <c r="TXZ779" s="269"/>
      <c r="TYA779" s="269"/>
      <c r="TYB779" s="269"/>
      <c r="TYC779" s="269"/>
      <c r="TYD779" s="269"/>
      <c r="TYE779" s="269"/>
      <c r="TYF779" s="269"/>
      <c r="TYG779" s="269"/>
      <c r="TYH779" s="269"/>
      <c r="TYI779" s="269"/>
      <c r="TYJ779" s="269"/>
      <c r="TYK779" s="269"/>
      <c r="TYL779" s="269"/>
      <c r="TYM779" s="269"/>
      <c r="TYN779" s="269"/>
      <c r="TYO779" s="269"/>
      <c r="TYP779" s="269"/>
      <c r="TYQ779" s="269"/>
      <c r="TYR779" s="269"/>
      <c r="TYS779" s="269"/>
      <c r="TYT779" s="269"/>
      <c r="TYU779" s="269"/>
      <c r="TYV779" s="269"/>
      <c r="TYW779" s="269"/>
      <c r="TYX779" s="269"/>
      <c r="TYY779" s="269"/>
      <c r="TYZ779" s="269"/>
      <c r="TZA779" s="269"/>
      <c r="TZB779" s="269"/>
      <c r="TZC779" s="269"/>
      <c r="TZD779" s="269"/>
      <c r="TZE779" s="269"/>
      <c r="TZF779" s="269"/>
      <c r="TZG779" s="269"/>
      <c r="TZH779" s="269"/>
      <c r="TZI779" s="269"/>
      <c r="TZJ779" s="269"/>
      <c r="TZK779" s="269"/>
      <c r="TZL779" s="269"/>
      <c r="TZM779" s="269"/>
      <c r="TZN779" s="269"/>
      <c r="TZO779" s="269"/>
      <c r="TZP779" s="269"/>
      <c r="TZQ779" s="269"/>
      <c r="TZR779" s="269"/>
      <c r="TZS779" s="269"/>
      <c r="TZT779" s="269"/>
      <c r="TZU779" s="269"/>
      <c r="TZV779" s="269"/>
      <c r="TZW779" s="269"/>
      <c r="TZX779" s="269"/>
      <c r="TZY779" s="269"/>
      <c r="TZZ779" s="269"/>
      <c r="UAA779" s="269"/>
      <c r="UAB779" s="269"/>
      <c r="UAC779" s="269"/>
      <c r="UAD779" s="269"/>
      <c r="UAE779" s="269"/>
      <c r="UAF779" s="269"/>
      <c r="UAG779" s="269"/>
      <c r="UAH779" s="269"/>
      <c r="UAI779" s="269"/>
      <c r="UAJ779" s="269"/>
      <c r="UAK779" s="269"/>
      <c r="UAL779" s="269"/>
      <c r="UAM779" s="269"/>
      <c r="UAN779" s="269"/>
      <c r="UAO779" s="269"/>
      <c r="UAP779" s="269"/>
      <c r="UAQ779" s="269"/>
      <c r="UAR779" s="269"/>
      <c r="UAS779" s="269"/>
      <c r="UAT779" s="269"/>
      <c r="UAU779" s="269"/>
      <c r="UAV779" s="269"/>
      <c r="UAW779" s="269"/>
      <c r="UAX779" s="269"/>
      <c r="UAY779" s="269"/>
      <c r="UAZ779" s="269"/>
      <c r="UBA779" s="269"/>
      <c r="UBB779" s="269"/>
      <c r="UBC779" s="269"/>
      <c r="UBD779" s="269"/>
      <c r="UBE779" s="269"/>
      <c r="UBF779" s="269"/>
      <c r="UBG779" s="269"/>
      <c r="UBH779" s="269"/>
      <c r="UBI779" s="269"/>
      <c r="UBJ779" s="269"/>
      <c r="UBK779" s="269"/>
      <c r="UBL779" s="269"/>
      <c r="UBM779" s="269"/>
      <c r="UBN779" s="269"/>
      <c r="UBO779" s="269"/>
      <c r="UBP779" s="269"/>
      <c r="UBQ779" s="269"/>
      <c r="UBR779" s="269"/>
      <c r="UBS779" s="269"/>
      <c r="UBT779" s="269"/>
      <c r="UBU779" s="269"/>
      <c r="UBV779" s="269"/>
      <c r="UBW779" s="269"/>
      <c r="UBX779" s="269"/>
      <c r="UBY779" s="269"/>
      <c r="UBZ779" s="269"/>
      <c r="UCA779" s="269"/>
      <c r="UCB779" s="269"/>
      <c r="UCC779" s="269"/>
      <c r="UCD779" s="269"/>
      <c r="UCE779" s="269"/>
      <c r="UCF779" s="269"/>
      <c r="UCG779" s="269"/>
      <c r="UCH779" s="269"/>
      <c r="UCI779" s="269"/>
      <c r="UCJ779" s="269"/>
      <c r="UCK779" s="269"/>
      <c r="UCL779" s="269"/>
      <c r="UCM779" s="269"/>
      <c r="UCN779" s="269"/>
      <c r="UCO779" s="269"/>
      <c r="UCP779" s="269"/>
      <c r="UCQ779" s="269"/>
      <c r="UCR779" s="269"/>
      <c r="UCS779" s="269"/>
      <c r="UCT779" s="269"/>
      <c r="UCU779" s="269"/>
      <c r="UCV779" s="269"/>
      <c r="UCW779" s="269"/>
      <c r="UCX779" s="269"/>
      <c r="UCY779" s="269"/>
      <c r="UCZ779" s="269"/>
      <c r="UDA779" s="269"/>
      <c r="UDB779" s="269"/>
      <c r="UDC779" s="269"/>
      <c r="UDD779" s="269"/>
      <c r="UDE779" s="269"/>
      <c r="UDF779" s="269"/>
      <c r="UDG779" s="269"/>
      <c r="UDH779" s="269"/>
      <c r="UDI779" s="269"/>
      <c r="UDJ779" s="269"/>
      <c r="UDK779" s="269"/>
      <c r="UDL779" s="269"/>
      <c r="UDM779" s="269"/>
      <c r="UDN779" s="269"/>
      <c r="UDO779" s="269"/>
      <c r="UDP779" s="269"/>
      <c r="UDQ779" s="269"/>
      <c r="UDR779" s="269"/>
      <c r="UDS779" s="269"/>
      <c r="UDT779" s="269"/>
      <c r="UDU779" s="269"/>
      <c r="UDV779" s="269"/>
      <c r="UDW779" s="269"/>
      <c r="UDX779" s="269"/>
      <c r="UDY779" s="269"/>
      <c r="UDZ779" s="269"/>
      <c r="UEA779" s="269"/>
      <c r="UEB779" s="269"/>
      <c r="UEC779" s="269"/>
      <c r="UED779" s="269"/>
      <c r="UEE779" s="269"/>
      <c r="UEF779" s="269"/>
      <c r="UEG779" s="269"/>
      <c r="UEH779" s="269"/>
      <c r="UEI779" s="269"/>
      <c r="UEJ779" s="269"/>
      <c r="UEK779" s="269"/>
      <c r="UEL779" s="269"/>
      <c r="UEM779" s="269"/>
      <c r="UEN779" s="269"/>
      <c r="UEO779" s="269"/>
      <c r="UEP779" s="269"/>
      <c r="UEQ779" s="269"/>
      <c r="UER779" s="269"/>
      <c r="UES779" s="269"/>
      <c r="UET779" s="269"/>
      <c r="UEU779" s="269"/>
      <c r="UEV779" s="269"/>
      <c r="UEW779" s="269"/>
      <c r="UEX779" s="269"/>
      <c r="UEY779" s="269"/>
      <c r="UEZ779" s="269"/>
      <c r="UFA779" s="269"/>
      <c r="UFB779" s="269"/>
      <c r="UFC779" s="269"/>
      <c r="UFD779" s="269"/>
      <c r="UFE779" s="269"/>
      <c r="UFF779" s="269"/>
      <c r="UFG779" s="269"/>
      <c r="UFH779" s="269"/>
      <c r="UFI779" s="269"/>
      <c r="UFJ779" s="269"/>
      <c r="UFK779" s="269"/>
      <c r="UFL779" s="269"/>
      <c r="UFM779" s="269"/>
      <c r="UFN779" s="269"/>
      <c r="UFO779" s="269"/>
      <c r="UFP779" s="269"/>
      <c r="UFQ779" s="269"/>
      <c r="UFR779" s="269"/>
      <c r="UFS779" s="269"/>
      <c r="UFT779" s="269"/>
      <c r="UFU779" s="269"/>
      <c r="UFV779" s="269"/>
      <c r="UFW779" s="269"/>
      <c r="UFX779" s="269"/>
      <c r="UFY779" s="269"/>
      <c r="UFZ779" s="269"/>
      <c r="UGA779" s="269"/>
      <c r="UGB779" s="269"/>
      <c r="UGC779" s="269"/>
      <c r="UGD779" s="269"/>
      <c r="UGE779" s="269"/>
      <c r="UGF779" s="269"/>
      <c r="UGG779" s="269"/>
      <c r="UGH779" s="269"/>
      <c r="UGI779" s="269"/>
      <c r="UGJ779" s="269"/>
      <c r="UGK779" s="269"/>
      <c r="UGL779" s="269"/>
      <c r="UGM779" s="269"/>
      <c r="UGN779" s="269"/>
      <c r="UGO779" s="269"/>
      <c r="UGP779" s="269"/>
      <c r="UGQ779" s="269"/>
      <c r="UGR779" s="269"/>
      <c r="UGS779" s="269"/>
      <c r="UGT779" s="269"/>
      <c r="UGU779" s="269"/>
      <c r="UGV779" s="269"/>
      <c r="UGW779" s="269"/>
      <c r="UGX779" s="269"/>
      <c r="UGY779" s="269"/>
      <c r="UGZ779" s="269"/>
      <c r="UHA779" s="269"/>
      <c r="UHB779" s="269"/>
      <c r="UHC779" s="269"/>
      <c r="UHD779" s="269"/>
      <c r="UHE779" s="269"/>
      <c r="UHF779" s="269"/>
      <c r="UHG779" s="269"/>
      <c r="UHH779" s="269"/>
      <c r="UHI779" s="269"/>
      <c r="UHJ779" s="269"/>
      <c r="UHK779" s="269"/>
      <c r="UHL779" s="269"/>
      <c r="UHM779" s="269"/>
      <c r="UHN779" s="269"/>
      <c r="UHO779" s="269"/>
      <c r="UHP779" s="269"/>
      <c r="UHQ779" s="269"/>
      <c r="UHR779" s="269"/>
      <c r="UHS779" s="269"/>
      <c r="UHT779" s="269"/>
      <c r="UHU779" s="269"/>
      <c r="UHV779" s="269"/>
      <c r="UHW779" s="269"/>
      <c r="UHX779" s="269"/>
      <c r="UHY779" s="269"/>
      <c r="UHZ779" s="269"/>
      <c r="UIA779" s="269"/>
      <c r="UIB779" s="269"/>
      <c r="UIC779" s="269"/>
      <c r="UID779" s="269"/>
      <c r="UIE779" s="269"/>
      <c r="UIF779" s="269"/>
      <c r="UIG779" s="269"/>
      <c r="UIH779" s="269"/>
      <c r="UII779" s="269"/>
      <c r="UIJ779" s="269"/>
      <c r="UIK779" s="269"/>
      <c r="UIL779" s="269"/>
      <c r="UIM779" s="269"/>
      <c r="UIN779" s="269"/>
      <c r="UIO779" s="269"/>
      <c r="UIP779" s="269"/>
      <c r="UIQ779" s="269"/>
      <c r="UIR779" s="269"/>
      <c r="UIS779" s="269"/>
      <c r="UIT779" s="269"/>
      <c r="UIU779" s="269"/>
      <c r="UIV779" s="269"/>
      <c r="UIW779" s="269"/>
      <c r="UIX779" s="269"/>
      <c r="UIY779" s="269"/>
      <c r="UIZ779" s="269"/>
      <c r="UJA779" s="269"/>
      <c r="UJB779" s="269"/>
      <c r="UJC779" s="269"/>
      <c r="UJD779" s="269"/>
      <c r="UJE779" s="269"/>
      <c r="UJF779" s="269"/>
      <c r="UJG779" s="269"/>
      <c r="UJH779" s="269"/>
      <c r="UJI779" s="269"/>
      <c r="UJJ779" s="269"/>
      <c r="UJK779" s="269"/>
      <c r="UJL779" s="269"/>
      <c r="UJM779" s="269"/>
      <c r="UJN779" s="269"/>
      <c r="UJO779" s="269"/>
      <c r="UJP779" s="269"/>
      <c r="UJQ779" s="269"/>
      <c r="UJR779" s="269"/>
      <c r="UJS779" s="269"/>
      <c r="UJT779" s="269"/>
      <c r="UJU779" s="269"/>
      <c r="UJV779" s="269"/>
      <c r="UJW779" s="269"/>
      <c r="UJX779" s="269"/>
      <c r="UJY779" s="269"/>
      <c r="UJZ779" s="269"/>
      <c r="UKA779" s="269"/>
      <c r="UKB779" s="269"/>
      <c r="UKC779" s="269"/>
      <c r="UKD779" s="269"/>
      <c r="UKE779" s="269"/>
      <c r="UKF779" s="269"/>
      <c r="UKG779" s="269"/>
      <c r="UKH779" s="269"/>
      <c r="UKI779" s="269"/>
      <c r="UKJ779" s="269"/>
      <c r="UKK779" s="269"/>
      <c r="UKL779" s="269"/>
      <c r="UKM779" s="269"/>
      <c r="UKN779" s="269"/>
      <c r="UKO779" s="269"/>
      <c r="UKP779" s="269"/>
      <c r="UKQ779" s="269"/>
      <c r="UKR779" s="269"/>
      <c r="UKS779" s="269"/>
      <c r="UKT779" s="269"/>
      <c r="UKU779" s="269"/>
      <c r="UKV779" s="269"/>
      <c r="UKW779" s="269"/>
      <c r="UKX779" s="269"/>
      <c r="UKY779" s="269"/>
      <c r="UKZ779" s="269"/>
      <c r="ULA779" s="269"/>
      <c r="ULB779" s="269"/>
      <c r="ULC779" s="269"/>
      <c r="ULD779" s="269"/>
      <c r="ULE779" s="269"/>
      <c r="ULF779" s="269"/>
      <c r="ULG779" s="269"/>
      <c r="ULH779" s="269"/>
      <c r="ULI779" s="269"/>
      <c r="ULJ779" s="269"/>
      <c r="ULK779" s="269"/>
      <c r="ULL779" s="269"/>
      <c r="ULM779" s="269"/>
      <c r="ULN779" s="269"/>
      <c r="ULO779" s="269"/>
      <c r="ULP779" s="269"/>
      <c r="ULQ779" s="269"/>
      <c r="ULR779" s="269"/>
      <c r="ULS779" s="269"/>
      <c r="ULT779" s="269"/>
      <c r="ULU779" s="269"/>
      <c r="ULV779" s="269"/>
      <c r="ULW779" s="269"/>
      <c r="ULX779" s="269"/>
      <c r="ULY779" s="269"/>
      <c r="ULZ779" s="269"/>
      <c r="UMA779" s="269"/>
      <c r="UMB779" s="269"/>
      <c r="UMC779" s="269"/>
      <c r="UMD779" s="269"/>
      <c r="UME779" s="269"/>
      <c r="UMF779" s="269"/>
      <c r="UMG779" s="269"/>
      <c r="UMH779" s="269"/>
      <c r="UMI779" s="269"/>
      <c r="UMJ779" s="269"/>
      <c r="UMK779" s="269"/>
      <c r="UML779" s="269"/>
      <c r="UMM779" s="269"/>
      <c r="UMN779" s="269"/>
      <c r="UMO779" s="269"/>
      <c r="UMP779" s="269"/>
      <c r="UMQ779" s="269"/>
      <c r="UMR779" s="269"/>
      <c r="UMS779" s="269"/>
      <c r="UMT779" s="269"/>
      <c r="UMU779" s="269"/>
      <c r="UMV779" s="269"/>
      <c r="UMW779" s="269"/>
      <c r="UMX779" s="269"/>
      <c r="UMY779" s="269"/>
      <c r="UMZ779" s="269"/>
      <c r="UNA779" s="269"/>
      <c r="UNB779" s="269"/>
      <c r="UNC779" s="269"/>
      <c r="UND779" s="269"/>
      <c r="UNE779" s="269"/>
      <c r="UNF779" s="269"/>
      <c r="UNG779" s="269"/>
      <c r="UNH779" s="269"/>
      <c r="UNI779" s="269"/>
      <c r="UNJ779" s="269"/>
      <c r="UNK779" s="269"/>
      <c r="UNL779" s="269"/>
      <c r="UNM779" s="269"/>
      <c r="UNN779" s="269"/>
      <c r="UNO779" s="269"/>
      <c r="UNP779" s="269"/>
      <c r="UNQ779" s="269"/>
      <c r="UNR779" s="269"/>
      <c r="UNS779" s="269"/>
      <c r="UNT779" s="269"/>
      <c r="UNU779" s="269"/>
      <c r="UNV779" s="269"/>
      <c r="UNW779" s="269"/>
      <c r="UNX779" s="269"/>
      <c r="UNY779" s="269"/>
      <c r="UNZ779" s="269"/>
      <c r="UOA779" s="269"/>
      <c r="UOB779" s="269"/>
      <c r="UOC779" s="269"/>
      <c r="UOD779" s="269"/>
      <c r="UOE779" s="269"/>
      <c r="UOF779" s="269"/>
      <c r="UOG779" s="269"/>
      <c r="UOH779" s="269"/>
      <c r="UOI779" s="269"/>
      <c r="UOJ779" s="269"/>
      <c r="UOK779" s="269"/>
      <c r="UOL779" s="269"/>
      <c r="UOM779" s="269"/>
      <c r="UON779" s="269"/>
      <c r="UOO779" s="269"/>
      <c r="UOP779" s="269"/>
      <c r="UOQ779" s="269"/>
      <c r="UOR779" s="269"/>
      <c r="UOS779" s="269"/>
      <c r="UOT779" s="269"/>
      <c r="UOU779" s="269"/>
      <c r="UOV779" s="269"/>
      <c r="UOW779" s="269"/>
      <c r="UOX779" s="269"/>
      <c r="UOY779" s="269"/>
      <c r="UOZ779" s="269"/>
      <c r="UPA779" s="269"/>
      <c r="UPB779" s="269"/>
      <c r="UPC779" s="269"/>
      <c r="UPD779" s="269"/>
      <c r="UPE779" s="269"/>
      <c r="UPF779" s="269"/>
      <c r="UPG779" s="269"/>
      <c r="UPH779" s="269"/>
      <c r="UPI779" s="269"/>
      <c r="UPJ779" s="269"/>
      <c r="UPK779" s="269"/>
      <c r="UPL779" s="269"/>
      <c r="UPM779" s="269"/>
      <c r="UPN779" s="269"/>
      <c r="UPO779" s="269"/>
      <c r="UPP779" s="269"/>
      <c r="UPQ779" s="269"/>
      <c r="UPR779" s="269"/>
      <c r="UPS779" s="269"/>
      <c r="UPT779" s="269"/>
      <c r="UPU779" s="269"/>
      <c r="UPV779" s="269"/>
      <c r="UPW779" s="269"/>
      <c r="UPX779" s="269"/>
      <c r="UPY779" s="269"/>
      <c r="UPZ779" s="269"/>
      <c r="UQA779" s="269"/>
      <c r="UQB779" s="269"/>
      <c r="UQC779" s="269"/>
      <c r="UQD779" s="269"/>
      <c r="UQE779" s="269"/>
      <c r="UQF779" s="269"/>
      <c r="UQG779" s="269"/>
      <c r="UQH779" s="269"/>
      <c r="UQI779" s="269"/>
      <c r="UQJ779" s="269"/>
      <c r="UQK779" s="269"/>
      <c r="UQL779" s="269"/>
      <c r="UQM779" s="269"/>
      <c r="UQN779" s="269"/>
      <c r="UQO779" s="269"/>
      <c r="UQP779" s="269"/>
      <c r="UQQ779" s="269"/>
      <c r="UQR779" s="269"/>
      <c r="UQS779" s="269"/>
      <c r="UQT779" s="269"/>
      <c r="UQU779" s="269"/>
      <c r="UQV779" s="269"/>
      <c r="UQW779" s="269"/>
      <c r="UQX779" s="269"/>
      <c r="UQY779" s="269"/>
      <c r="UQZ779" s="269"/>
      <c r="URA779" s="269"/>
      <c r="URB779" s="269"/>
      <c r="URC779" s="269"/>
      <c r="URD779" s="269"/>
      <c r="URE779" s="269"/>
      <c r="URF779" s="269"/>
      <c r="URG779" s="269"/>
      <c r="URH779" s="269"/>
      <c r="URI779" s="269"/>
      <c r="URJ779" s="269"/>
      <c r="URK779" s="269"/>
      <c r="URL779" s="269"/>
      <c r="URM779" s="269"/>
      <c r="URN779" s="269"/>
      <c r="URO779" s="269"/>
      <c r="URP779" s="269"/>
      <c r="URQ779" s="269"/>
      <c r="URR779" s="269"/>
      <c r="URS779" s="269"/>
      <c r="URT779" s="269"/>
      <c r="URU779" s="269"/>
      <c r="URV779" s="269"/>
      <c r="URW779" s="269"/>
      <c r="URX779" s="269"/>
      <c r="URY779" s="269"/>
      <c r="URZ779" s="269"/>
      <c r="USA779" s="269"/>
      <c r="USB779" s="269"/>
      <c r="USC779" s="269"/>
      <c r="USD779" s="269"/>
      <c r="USE779" s="269"/>
      <c r="USF779" s="269"/>
      <c r="USG779" s="269"/>
      <c r="USH779" s="269"/>
      <c r="USI779" s="269"/>
      <c r="USJ779" s="269"/>
      <c r="USK779" s="269"/>
      <c r="USL779" s="269"/>
      <c r="USM779" s="269"/>
      <c r="USN779" s="269"/>
      <c r="USO779" s="269"/>
      <c r="USP779" s="269"/>
      <c r="USQ779" s="269"/>
      <c r="USR779" s="269"/>
      <c r="USS779" s="269"/>
      <c r="UST779" s="269"/>
      <c r="USU779" s="269"/>
      <c r="USV779" s="269"/>
      <c r="USW779" s="269"/>
      <c r="USX779" s="269"/>
      <c r="USY779" s="269"/>
      <c r="USZ779" s="269"/>
      <c r="UTA779" s="269"/>
      <c r="UTB779" s="269"/>
      <c r="UTC779" s="269"/>
      <c r="UTD779" s="269"/>
      <c r="UTE779" s="269"/>
      <c r="UTF779" s="269"/>
      <c r="UTG779" s="269"/>
      <c r="UTH779" s="269"/>
      <c r="UTI779" s="269"/>
      <c r="UTJ779" s="269"/>
      <c r="UTK779" s="269"/>
      <c r="UTL779" s="269"/>
      <c r="UTM779" s="269"/>
      <c r="UTN779" s="269"/>
      <c r="UTO779" s="269"/>
      <c r="UTP779" s="269"/>
      <c r="UTQ779" s="269"/>
      <c r="UTR779" s="269"/>
      <c r="UTS779" s="269"/>
      <c r="UTT779" s="269"/>
      <c r="UTU779" s="269"/>
      <c r="UTV779" s="269"/>
      <c r="UTW779" s="269"/>
      <c r="UTX779" s="269"/>
      <c r="UTY779" s="269"/>
      <c r="UTZ779" s="269"/>
      <c r="UUA779" s="269"/>
      <c r="UUB779" s="269"/>
      <c r="UUC779" s="269"/>
      <c r="UUD779" s="269"/>
      <c r="UUE779" s="269"/>
      <c r="UUF779" s="269"/>
      <c r="UUG779" s="269"/>
      <c r="UUH779" s="269"/>
      <c r="UUI779" s="269"/>
      <c r="UUJ779" s="269"/>
      <c r="UUK779" s="269"/>
      <c r="UUL779" s="269"/>
      <c r="UUM779" s="269"/>
      <c r="UUN779" s="269"/>
      <c r="UUO779" s="269"/>
      <c r="UUP779" s="269"/>
      <c r="UUQ779" s="269"/>
      <c r="UUR779" s="269"/>
      <c r="UUS779" s="269"/>
      <c r="UUT779" s="269"/>
      <c r="UUU779" s="269"/>
      <c r="UUV779" s="269"/>
      <c r="UUW779" s="269"/>
      <c r="UUX779" s="269"/>
      <c r="UUY779" s="269"/>
      <c r="UUZ779" s="269"/>
      <c r="UVA779" s="269"/>
      <c r="UVB779" s="269"/>
      <c r="UVC779" s="269"/>
      <c r="UVD779" s="269"/>
      <c r="UVE779" s="269"/>
      <c r="UVF779" s="269"/>
      <c r="UVG779" s="269"/>
      <c r="UVH779" s="269"/>
      <c r="UVI779" s="269"/>
      <c r="UVJ779" s="269"/>
      <c r="UVK779" s="269"/>
      <c r="UVL779" s="269"/>
      <c r="UVM779" s="269"/>
      <c r="UVN779" s="269"/>
      <c r="UVO779" s="269"/>
      <c r="UVP779" s="269"/>
      <c r="UVQ779" s="269"/>
      <c r="UVR779" s="269"/>
      <c r="UVS779" s="269"/>
      <c r="UVT779" s="269"/>
      <c r="UVU779" s="269"/>
      <c r="UVV779" s="269"/>
      <c r="UVW779" s="269"/>
      <c r="UVX779" s="269"/>
      <c r="UVY779" s="269"/>
      <c r="UVZ779" s="269"/>
      <c r="UWA779" s="269"/>
      <c r="UWB779" s="269"/>
      <c r="UWC779" s="269"/>
      <c r="UWD779" s="269"/>
      <c r="UWE779" s="269"/>
      <c r="UWF779" s="269"/>
      <c r="UWG779" s="269"/>
      <c r="UWH779" s="269"/>
      <c r="UWI779" s="269"/>
      <c r="UWJ779" s="269"/>
      <c r="UWK779" s="269"/>
      <c r="UWL779" s="269"/>
      <c r="UWM779" s="269"/>
      <c r="UWN779" s="269"/>
      <c r="UWO779" s="269"/>
      <c r="UWP779" s="269"/>
      <c r="UWQ779" s="269"/>
      <c r="UWR779" s="269"/>
      <c r="UWS779" s="269"/>
      <c r="UWT779" s="269"/>
      <c r="UWU779" s="269"/>
      <c r="UWV779" s="269"/>
      <c r="UWW779" s="269"/>
      <c r="UWX779" s="269"/>
      <c r="UWY779" s="269"/>
      <c r="UWZ779" s="269"/>
      <c r="UXA779" s="269"/>
      <c r="UXB779" s="269"/>
      <c r="UXC779" s="269"/>
      <c r="UXD779" s="269"/>
      <c r="UXE779" s="269"/>
      <c r="UXF779" s="269"/>
      <c r="UXG779" s="269"/>
      <c r="UXH779" s="269"/>
      <c r="UXI779" s="269"/>
      <c r="UXJ779" s="269"/>
      <c r="UXK779" s="269"/>
      <c r="UXL779" s="269"/>
      <c r="UXM779" s="269"/>
      <c r="UXN779" s="269"/>
      <c r="UXO779" s="269"/>
      <c r="UXP779" s="269"/>
      <c r="UXQ779" s="269"/>
      <c r="UXR779" s="269"/>
      <c r="UXS779" s="269"/>
      <c r="UXT779" s="269"/>
      <c r="UXU779" s="269"/>
      <c r="UXV779" s="269"/>
      <c r="UXW779" s="269"/>
      <c r="UXX779" s="269"/>
      <c r="UXY779" s="269"/>
      <c r="UXZ779" s="269"/>
      <c r="UYA779" s="269"/>
      <c r="UYB779" s="269"/>
      <c r="UYC779" s="269"/>
      <c r="UYD779" s="269"/>
      <c r="UYE779" s="269"/>
      <c r="UYF779" s="269"/>
      <c r="UYG779" s="269"/>
      <c r="UYH779" s="269"/>
      <c r="UYI779" s="269"/>
      <c r="UYJ779" s="269"/>
      <c r="UYK779" s="269"/>
      <c r="UYL779" s="269"/>
      <c r="UYM779" s="269"/>
      <c r="UYN779" s="269"/>
      <c r="UYO779" s="269"/>
      <c r="UYP779" s="269"/>
      <c r="UYQ779" s="269"/>
      <c r="UYR779" s="269"/>
      <c r="UYS779" s="269"/>
      <c r="UYT779" s="269"/>
      <c r="UYU779" s="269"/>
      <c r="UYV779" s="269"/>
      <c r="UYW779" s="269"/>
      <c r="UYX779" s="269"/>
      <c r="UYY779" s="269"/>
      <c r="UYZ779" s="269"/>
      <c r="UZA779" s="269"/>
      <c r="UZB779" s="269"/>
      <c r="UZC779" s="269"/>
      <c r="UZD779" s="269"/>
      <c r="UZE779" s="269"/>
      <c r="UZF779" s="269"/>
      <c r="UZG779" s="269"/>
      <c r="UZH779" s="269"/>
      <c r="UZI779" s="269"/>
      <c r="UZJ779" s="269"/>
      <c r="UZK779" s="269"/>
      <c r="UZL779" s="269"/>
      <c r="UZM779" s="269"/>
      <c r="UZN779" s="269"/>
      <c r="UZO779" s="269"/>
      <c r="UZP779" s="269"/>
      <c r="UZQ779" s="269"/>
      <c r="UZR779" s="269"/>
      <c r="UZS779" s="269"/>
      <c r="UZT779" s="269"/>
      <c r="UZU779" s="269"/>
      <c r="UZV779" s="269"/>
      <c r="UZW779" s="269"/>
      <c r="UZX779" s="269"/>
      <c r="UZY779" s="269"/>
      <c r="UZZ779" s="269"/>
      <c r="VAA779" s="269"/>
      <c r="VAB779" s="269"/>
      <c r="VAC779" s="269"/>
      <c r="VAD779" s="269"/>
      <c r="VAE779" s="269"/>
      <c r="VAF779" s="269"/>
      <c r="VAG779" s="269"/>
      <c r="VAH779" s="269"/>
      <c r="VAI779" s="269"/>
      <c r="VAJ779" s="269"/>
      <c r="VAK779" s="269"/>
      <c r="VAL779" s="269"/>
      <c r="VAM779" s="269"/>
      <c r="VAN779" s="269"/>
      <c r="VAO779" s="269"/>
      <c r="VAP779" s="269"/>
      <c r="VAQ779" s="269"/>
      <c r="VAR779" s="269"/>
      <c r="VAS779" s="269"/>
      <c r="VAT779" s="269"/>
      <c r="VAU779" s="269"/>
      <c r="VAV779" s="269"/>
      <c r="VAW779" s="269"/>
      <c r="VAX779" s="269"/>
      <c r="VAY779" s="269"/>
      <c r="VAZ779" s="269"/>
      <c r="VBA779" s="269"/>
      <c r="VBB779" s="269"/>
      <c r="VBC779" s="269"/>
      <c r="VBD779" s="269"/>
      <c r="VBE779" s="269"/>
      <c r="VBF779" s="269"/>
      <c r="VBG779" s="269"/>
      <c r="VBH779" s="269"/>
      <c r="VBI779" s="269"/>
      <c r="VBJ779" s="269"/>
      <c r="VBK779" s="269"/>
      <c r="VBL779" s="269"/>
      <c r="VBM779" s="269"/>
      <c r="VBN779" s="269"/>
      <c r="VBO779" s="269"/>
      <c r="VBP779" s="269"/>
      <c r="VBQ779" s="269"/>
      <c r="VBR779" s="269"/>
      <c r="VBS779" s="269"/>
      <c r="VBT779" s="269"/>
      <c r="VBU779" s="269"/>
      <c r="VBV779" s="269"/>
      <c r="VBW779" s="269"/>
      <c r="VBX779" s="269"/>
      <c r="VBY779" s="269"/>
      <c r="VBZ779" s="269"/>
      <c r="VCA779" s="269"/>
      <c r="VCB779" s="269"/>
      <c r="VCC779" s="269"/>
      <c r="VCD779" s="269"/>
      <c r="VCE779" s="269"/>
      <c r="VCF779" s="269"/>
      <c r="VCG779" s="269"/>
      <c r="VCH779" s="269"/>
      <c r="VCI779" s="269"/>
      <c r="VCJ779" s="269"/>
      <c r="VCK779" s="269"/>
      <c r="VCL779" s="269"/>
      <c r="VCM779" s="269"/>
      <c r="VCN779" s="269"/>
      <c r="VCO779" s="269"/>
      <c r="VCP779" s="269"/>
      <c r="VCQ779" s="269"/>
      <c r="VCR779" s="269"/>
      <c r="VCS779" s="269"/>
      <c r="VCT779" s="269"/>
      <c r="VCU779" s="269"/>
      <c r="VCV779" s="269"/>
      <c r="VCW779" s="269"/>
      <c r="VCX779" s="269"/>
      <c r="VCY779" s="269"/>
      <c r="VCZ779" s="269"/>
      <c r="VDA779" s="269"/>
      <c r="VDB779" s="269"/>
      <c r="VDC779" s="269"/>
      <c r="VDD779" s="269"/>
      <c r="VDE779" s="269"/>
      <c r="VDF779" s="269"/>
      <c r="VDG779" s="269"/>
      <c r="VDH779" s="269"/>
      <c r="VDI779" s="269"/>
      <c r="VDJ779" s="269"/>
      <c r="VDK779" s="269"/>
      <c r="VDL779" s="269"/>
      <c r="VDM779" s="269"/>
      <c r="VDN779" s="269"/>
      <c r="VDO779" s="269"/>
      <c r="VDP779" s="269"/>
      <c r="VDQ779" s="269"/>
      <c r="VDR779" s="269"/>
      <c r="VDS779" s="269"/>
      <c r="VDT779" s="269"/>
      <c r="VDU779" s="269"/>
      <c r="VDV779" s="269"/>
      <c r="VDW779" s="269"/>
      <c r="VDX779" s="269"/>
      <c r="VDY779" s="269"/>
      <c r="VDZ779" s="269"/>
      <c r="VEA779" s="269"/>
      <c r="VEB779" s="269"/>
      <c r="VEC779" s="269"/>
      <c r="VED779" s="269"/>
      <c r="VEE779" s="269"/>
      <c r="VEF779" s="269"/>
      <c r="VEG779" s="269"/>
      <c r="VEH779" s="269"/>
      <c r="VEI779" s="269"/>
      <c r="VEJ779" s="269"/>
      <c r="VEK779" s="269"/>
      <c r="VEL779" s="269"/>
      <c r="VEM779" s="269"/>
      <c r="VEN779" s="269"/>
      <c r="VEO779" s="269"/>
      <c r="VEP779" s="269"/>
      <c r="VEQ779" s="269"/>
      <c r="VER779" s="269"/>
      <c r="VES779" s="269"/>
      <c r="VET779" s="269"/>
      <c r="VEU779" s="269"/>
      <c r="VEV779" s="269"/>
      <c r="VEW779" s="269"/>
      <c r="VEX779" s="269"/>
      <c r="VEY779" s="269"/>
      <c r="VEZ779" s="269"/>
      <c r="VFA779" s="269"/>
      <c r="VFB779" s="269"/>
      <c r="VFC779" s="269"/>
      <c r="VFD779" s="269"/>
      <c r="VFE779" s="269"/>
      <c r="VFF779" s="269"/>
      <c r="VFG779" s="269"/>
      <c r="VFH779" s="269"/>
      <c r="VFI779" s="269"/>
      <c r="VFJ779" s="269"/>
      <c r="VFK779" s="269"/>
      <c r="VFL779" s="269"/>
      <c r="VFM779" s="269"/>
      <c r="VFN779" s="269"/>
      <c r="VFO779" s="269"/>
      <c r="VFP779" s="269"/>
      <c r="VFQ779" s="269"/>
      <c r="VFR779" s="269"/>
      <c r="VFS779" s="269"/>
      <c r="VFT779" s="269"/>
      <c r="VFU779" s="269"/>
      <c r="VFV779" s="269"/>
      <c r="VFW779" s="269"/>
      <c r="VFX779" s="269"/>
      <c r="VFY779" s="269"/>
      <c r="VFZ779" s="269"/>
      <c r="VGA779" s="269"/>
      <c r="VGB779" s="269"/>
      <c r="VGC779" s="269"/>
      <c r="VGD779" s="269"/>
      <c r="VGE779" s="269"/>
      <c r="VGF779" s="269"/>
      <c r="VGG779" s="269"/>
      <c r="VGH779" s="269"/>
      <c r="VGI779" s="269"/>
      <c r="VGJ779" s="269"/>
      <c r="VGK779" s="269"/>
      <c r="VGL779" s="269"/>
      <c r="VGM779" s="269"/>
      <c r="VGN779" s="269"/>
      <c r="VGO779" s="269"/>
      <c r="VGP779" s="269"/>
      <c r="VGQ779" s="269"/>
      <c r="VGR779" s="269"/>
      <c r="VGS779" s="269"/>
      <c r="VGT779" s="269"/>
      <c r="VGU779" s="269"/>
      <c r="VGV779" s="269"/>
      <c r="VGW779" s="269"/>
      <c r="VGX779" s="269"/>
      <c r="VGY779" s="269"/>
      <c r="VGZ779" s="269"/>
      <c r="VHA779" s="269"/>
      <c r="VHB779" s="269"/>
      <c r="VHC779" s="269"/>
      <c r="VHD779" s="269"/>
      <c r="VHE779" s="269"/>
      <c r="VHF779" s="269"/>
      <c r="VHG779" s="269"/>
      <c r="VHH779" s="269"/>
      <c r="VHI779" s="269"/>
      <c r="VHJ779" s="269"/>
      <c r="VHK779" s="269"/>
      <c r="VHL779" s="269"/>
      <c r="VHM779" s="269"/>
      <c r="VHN779" s="269"/>
      <c r="VHO779" s="269"/>
      <c r="VHP779" s="269"/>
      <c r="VHQ779" s="269"/>
      <c r="VHR779" s="269"/>
      <c r="VHS779" s="269"/>
      <c r="VHT779" s="269"/>
      <c r="VHU779" s="269"/>
      <c r="VHV779" s="269"/>
      <c r="VHW779" s="269"/>
      <c r="VHX779" s="269"/>
      <c r="VHY779" s="269"/>
      <c r="VHZ779" s="269"/>
      <c r="VIA779" s="269"/>
      <c r="VIB779" s="269"/>
      <c r="VIC779" s="269"/>
      <c r="VID779" s="269"/>
      <c r="VIE779" s="269"/>
      <c r="VIF779" s="269"/>
      <c r="VIG779" s="269"/>
      <c r="VIH779" s="269"/>
      <c r="VII779" s="269"/>
      <c r="VIJ779" s="269"/>
      <c r="VIK779" s="269"/>
      <c r="VIL779" s="269"/>
      <c r="VIM779" s="269"/>
      <c r="VIN779" s="269"/>
      <c r="VIO779" s="269"/>
      <c r="VIP779" s="269"/>
      <c r="VIQ779" s="269"/>
      <c r="VIR779" s="269"/>
      <c r="VIS779" s="269"/>
      <c r="VIT779" s="269"/>
      <c r="VIU779" s="269"/>
      <c r="VIV779" s="269"/>
      <c r="VIW779" s="269"/>
      <c r="VIX779" s="269"/>
      <c r="VIY779" s="269"/>
      <c r="VIZ779" s="269"/>
      <c r="VJA779" s="269"/>
      <c r="VJB779" s="269"/>
      <c r="VJC779" s="269"/>
      <c r="VJD779" s="269"/>
      <c r="VJE779" s="269"/>
      <c r="VJF779" s="269"/>
      <c r="VJG779" s="269"/>
      <c r="VJH779" s="269"/>
      <c r="VJI779" s="269"/>
      <c r="VJJ779" s="269"/>
      <c r="VJK779" s="269"/>
      <c r="VJL779" s="269"/>
      <c r="VJM779" s="269"/>
      <c r="VJN779" s="269"/>
      <c r="VJO779" s="269"/>
      <c r="VJP779" s="269"/>
      <c r="VJQ779" s="269"/>
      <c r="VJR779" s="269"/>
      <c r="VJS779" s="269"/>
      <c r="VJT779" s="269"/>
      <c r="VJU779" s="269"/>
      <c r="VJV779" s="269"/>
      <c r="VJW779" s="269"/>
      <c r="VJX779" s="269"/>
      <c r="VJY779" s="269"/>
      <c r="VJZ779" s="269"/>
      <c r="VKA779" s="269"/>
      <c r="VKB779" s="269"/>
      <c r="VKC779" s="269"/>
      <c r="VKD779" s="269"/>
      <c r="VKE779" s="269"/>
      <c r="VKF779" s="269"/>
      <c r="VKG779" s="269"/>
      <c r="VKH779" s="269"/>
      <c r="VKI779" s="269"/>
      <c r="VKJ779" s="269"/>
      <c r="VKK779" s="269"/>
      <c r="VKL779" s="269"/>
      <c r="VKM779" s="269"/>
      <c r="VKN779" s="269"/>
      <c r="VKO779" s="269"/>
      <c r="VKP779" s="269"/>
      <c r="VKQ779" s="269"/>
      <c r="VKR779" s="269"/>
      <c r="VKS779" s="269"/>
      <c r="VKT779" s="269"/>
      <c r="VKU779" s="269"/>
      <c r="VKV779" s="269"/>
      <c r="VKW779" s="269"/>
      <c r="VKX779" s="269"/>
      <c r="VKY779" s="269"/>
      <c r="VKZ779" s="269"/>
      <c r="VLA779" s="269"/>
      <c r="VLB779" s="269"/>
      <c r="VLC779" s="269"/>
      <c r="VLD779" s="269"/>
      <c r="VLE779" s="269"/>
      <c r="VLF779" s="269"/>
      <c r="VLG779" s="269"/>
      <c r="VLH779" s="269"/>
      <c r="VLI779" s="269"/>
      <c r="VLJ779" s="269"/>
      <c r="VLK779" s="269"/>
      <c r="VLL779" s="269"/>
      <c r="VLM779" s="269"/>
      <c r="VLN779" s="269"/>
      <c r="VLO779" s="269"/>
      <c r="VLP779" s="269"/>
      <c r="VLQ779" s="269"/>
      <c r="VLR779" s="269"/>
      <c r="VLS779" s="269"/>
      <c r="VLT779" s="269"/>
      <c r="VLU779" s="269"/>
      <c r="VLV779" s="269"/>
      <c r="VLW779" s="269"/>
      <c r="VLX779" s="269"/>
      <c r="VLY779" s="269"/>
      <c r="VLZ779" s="269"/>
      <c r="VMA779" s="269"/>
      <c r="VMB779" s="269"/>
      <c r="VMC779" s="269"/>
      <c r="VMD779" s="269"/>
      <c r="VME779" s="269"/>
      <c r="VMF779" s="269"/>
      <c r="VMG779" s="269"/>
      <c r="VMH779" s="269"/>
      <c r="VMI779" s="269"/>
      <c r="VMJ779" s="269"/>
      <c r="VMK779" s="269"/>
      <c r="VML779" s="269"/>
      <c r="VMM779" s="269"/>
      <c r="VMN779" s="269"/>
      <c r="VMO779" s="269"/>
      <c r="VMP779" s="269"/>
      <c r="VMQ779" s="269"/>
      <c r="VMR779" s="269"/>
      <c r="VMS779" s="269"/>
      <c r="VMT779" s="269"/>
      <c r="VMU779" s="269"/>
      <c r="VMV779" s="269"/>
      <c r="VMW779" s="269"/>
      <c r="VMX779" s="269"/>
      <c r="VMY779" s="269"/>
      <c r="VMZ779" s="269"/>
      <c r="VNA779" s="269"/>
      <c r="VNB779" s="269"/>
      <c r="VNC779" s="269"/>
      <c r="VND779" s="269"/>
      <c r="VNE779" s="269"/>
      <c r="VNF779" s="269"/>
      <c r="VNG779" s="269"/>
      <c r="VNH779" s="269"/>
      <c r="VNI779" s="269"/>
      <c r="VNJ779" s="269"/>
      <c r="VNK779" s="269"/>
      <c r="VNL779" s="269"/>
      <c r="VNM779" s="269"/>
      <c r="VNN779" s="269"/>
      <c r="VNO779" s="269"/>
      <c r="VNP779" s="269"/>
      <c r="VNQ779" s="269"/>
      <c r="VNR779" s="269"/>
      <c r="VNS779" s="269"/>
      <c r="VNT779" s="269"/>
      <c r="VNU779" s="269"/>
      <c r="VNV779" s="269"/>
      <c r="VNW779" s="269"/>
      <c r="VNX779" s="269"/>
      <c r="VNY779" s="269"/>
      <c r="VNZ779" s="269"/>
      <c r="VOA779" s="269"/>
      <c r="VOB779" s="269"/>
      <c r="VOC779" s="269"/>
      <c r="VOD779" s="269"/>
      <c r="VOE779" s="269"/>
      <c r="VOF779" s="269"/>
      <c r="VOG779" s="269"/>
      <c r="VOH779" s="269"/>
      <c r="VOI779" s="269"/>
      <c r="VOJ779" s="269"/>
      <c r="VOK779" s="269"/>
      <c r="VOL779" s="269"/>
      <c r="VOM779" s="269"/>
      <c r="VON779" s="269"/>
      <c r="VOO779" s="269"/>
      <c r="VOP779" s="269"/>
      <c r="VOQ779" s="269"/>
      <c r="VOR779" s="269"/>
      <c r="VOS779" s="269"/>
      <c r="VOT779" s="269"/>
      <c r="VOU779" s="269"/>
      <c r="VOV779" s="269"/>
      <c r="VOW779" s="269"/>
      <c r="VOX779" s="269"/>
      <c r="VOY779" s="269"/>
      <c r="VOZ779" s="269"/>
      <c r="VPA779" s="269"/>
      <c r="VPB779" s="269"/>
      <c r="VPC779" s="269"/>
      <c r="VPD779" s="269"/>
      <c r="VPE779" s="269"/>
      <c r="VPF779" s="269"/>
      <c r="VPG779" s="269"/>
      <c r="VPH779" s="269"/>
      <c r="VPI779" s="269"/>
      <c r="VPJ779" s="269"/>
      <c r="VPK779" s="269"/>
      <c r="VPL779" s="269"/>
      <c r="VPM779" s="269"/>
      <c r="VPN779" s="269"/>
      <c r="VPO779" s="269"/>
      <c r="VPP779" s="269"/>
      <c r="VPQ779" s="269"/>
      <c r="VPR779" s="269"/>
      <c r="VPS779" s="269"/>
      <c r="VPT779" s="269"/>
      <c r="VPU779" s="269"/>
      <c r="VPV779" s="269"/>
      <c r="VPW779" s="269"/>
      <c r="VPX779" s="269"/>
      <c r="VPY779" s="269"/>
      <c r="VPZ779" s="269"/>
      <c r="VQA779" s="269"/>
      <c r="VQB779" s="269"/>
      <c r="VQC779" s="269"/>
      <c r="VQD779" s="269"/>
      <c r="VQE779" s="269"/>
      <c r="VQF779" s="269"/>
      <c r="VQG779" s="269"/>
      <c r="VQH779" s="269"/>
      <c r="VQI779" s="269"/>
      <c r="VQJ779" s="269"/>
      <c r="VQK779" s="269"/>
      <c r="VQL779" s="269"/>
      <c r="VQM779" s="269"/>
      <c r="VQN779" s="269"/>
      <c r="VQO779" s="269"/>
      <c r="VQP779" s="269"/>
      <c r="VQQ779" s="269"/>
      <c r="VQR779" s="269"/>
      <c r="VQS779" s="269"/>
      <c r="VQT779" s="269"/>
      <c r="VQU779" s="269"/>
      <c r="VQV779" s="269"/>
      <c r="VQW779" s="269"/>
      <c r="VQX779" s="269"/>
      <c r="VQY779" s="269"/>
      <c r="VQZ779" s="269"/>
      <c r="VRA779" s="269"/>
      <c r="VRB779" s="269"/>
      <c r="VRC779" s="269"/>
      <c r="VRD779" s="269"/>
      <c r="VRE779" s="269"/>
      <c r="VRF779" s="269"/>
      <c r="VRG779" s="269"/>
      <c r="VRH779" s="269"/>
      <c r="VRI779" s="269"/>
      <c r="VRJ779" s="269"/>
      <c r="VRK779" s="269"/>
      <c r="VRL779" s="269"/>
      <c r="VRM779" s="269"/>
      <c r="VRN779" s="269"/>
      <c r="VRO779" s="269"/>
      <c r="VRP779" s="269"/>
      <c r="VRQ779" s="269"/>
      <c r="VRR779" s="269"/>
      <c r="VRS779" s="269"/>
      <c r="VRT779" s="269"/>
      <c r="VRU779" s="269"/>
      <c r="VRV779" s="269"/>
      <c r="VRW779" s="269"/>
      <c r="VRX779" s="269"/>
      <c r="VRY779" s="269"/>
      <c r="VRZ779" s="269"/>
      <c r="VSA779" s="269"/>
      <c r="VSB779" s="269"/>
      <c r="VSC779" s="269"/>
      <c r="VSD779" s="269"/>
      <c r="VSE779" s="269"/>
      <c r="VSF779" s="269"/>
      <c r="VSG779" s="269"/>
      <c r="VSH779" s="269"/>
      <c r="VSI779" s="269"/>
      <c r="VSJ779" s="269"/>
      <c r="VSK779" s="269"/>
      <c r="VSL779" s="269"/>
      <c r="VSM779" s="269"/>
      <c r="VSN779" s="269"/>
      <c r="VSO779" s="269"/>
      <c r="VSP779" s="269"/>
      <c r="VSQ779" s="269"/>
      <c r="VSR779" s="269"/>
      <c r="VSS779" s="269"/>
      <c r="VST779" s="269"/>
      <c r="VSU779" s="269"/>
      <c r="VSV779" s="269"/>
      <c r="VSW779" s="269"/>
      <c r="VSX779" s="269"/>
      <c r="VSY779" s="269"/>
      <c r="VSZ779" s="269"/>
      <c r="VTA779" s="269"/>
      <c r="VTB779" s="269"/>
      <c r="VTC779" s="269"/>
      <c r="VTD779" s="269"/>
      <c r="VTE779" s="269"/>
      <c r="VTF779" s="269"/>
      <c r="VTG779" s="269"/>
      <c r="VTH779" s="269"/>
      <c r="VTI779" s="269"/>
      <c r="VTJ779" s="269"/>
      <c r="VTK779" s="269"/>
      <c r="VTL779" s="269"/>
      <c r="VTM779" s="269"/>
      <c r="VTN779" s="269"/>
      <c r="VTO779" s="269"/>
      <c r="VTP779" s="269"/>
      <c r="VTQ779" s="269"/>
      <c r="VTR779" s="269"/>
      <c r="VTS779" s="269"/>
      <c r="VTT779" s="269"/>
      <c r="VTU779" s="269"/>
      <c r="VTV779" s="269"/>
      <c r="VTW779" s="269"/>
      <c r="VTX779" s="269"/>
      <c r="VTY779" s="269"/>
      <c r="VTZ779" s="269"/>
      <c r="VUA779" s="269"/>
      <c r="VUB779" s="269"/>
      <c r="VUC779" s="269"/>
      <c r="VUD779" s="269"/>
      <c r="VUE779" s="269"/>
      <c r="VUF779" s="269"/>
      <c r="VUG779" s="269"/>
      <c r="VUH779" s="269"/>
      <c r="VUI779" s="269"/>
      <c r="VUJ779" s="269"/>
      <c r="VUK779" s="269"/>
      <c r="VUL779" s="269"/>
      <c r="VUM779" s="269"/>
      <c r="VUN779" s="269"/>
      <c r="VUO779" s="269"/>
      <c r="VUP779" s="269"/>
      <c r="VUQ779" s="269"/>
      <c r="VUR779" s="269"/>
      <c r="VUS779" s="269"/>
      <c r="VUT779" s="269"/>
      <c r="VUU779" s="269"/>
      <c r="VUV779" s="269"/>
      <c r="VUW779" s="269"/>
      <c r="VUX779" s="269"/>
      <c r="VUY779" s="269"/>
      <c r="VUZ779" s="269"/>
      <c r="VVA779" s="269"/>
      <c r="VVB779" s="269"/>
      <c r="VVC779" s="269"/>
      <c r="VVD779" s="269"/>
      <c r="VVE779" s="269"/>
      <c r="VVF779" s="269"/>
      <c r="VVG779" s="269"/>
      <c r="VVH779" s="269"/>
      <c r="VVI779" s="269"/>
      <c r="VVJ779" s="269"/>
      <c r="VVK779" s="269"/>
      <c r="VVL779" s="269"/>
      <c r="VVM779" s="269"/>
      <c r="VVN779" s="269"/>
      <c r="VVO779" s="269"/>
      <c r="VVP779" s="269"/>
      <c r="VVQ779" s="269"/>
      <c r="VVR779" s="269"/>
      <c r="VVS779" s="269"/>
      <c r="VVT779" s="269"/>
      <c r="VVU779" s="269"/>
      <c r="VVV779" s="269"/>
      <c r="VVW779" s="269"/>
      <c r="VVX779" s="269"/>
      <c r="VVY779" s="269"/>
      <c r="VVZ779" s="269"/>
      <c r="VWA779" s="269"/>
      <c r="VWB779" s="269"/>
      <c r="VWC779" s="269"/>
      <c r="VWD779" s="269"/>
      <c r="VWE779" s="269"/>
      <c r="VWF779" s="269"/>
      <c r="VWG779" s="269"/>
      <c r="VWH779" s="269"/>
      <c r="VWI779" s="269"/>
      <c r="VWJ779" s="269"/>
      <c r="VWK779" s="269"/>
      <c r="VWL779" s="269"/>
      <c r="VWM779" s="269"/>
      <c r="VWN779" s="269"/>
      <c r="VWO779" s="269"/>
      <c r="VWP779" s="269"/>
      <c r="VWQ779" s="269"/>
      <c r="VWR779" s="269"/>
      <c r="VWS779" s="269"/>
      <c r="VWT779" s="269"/>
      <c r="VWU779" s="269"/>
      <c r="VWV779" s="269"/>
      <c r="VWW779" s="269"/>
      <c r="VWX779" s="269"/>
      <c r="VWY779" s="269"/>
      <c r="VWZ779" s="269"/>
      <c r="VXA779" s="269"/>
      <c r="VXB779" s="269"/>
      <c r="VXC779" s="269"/>
      <c r="VXD779" s="269"/>
      <c r="VXE779" s="269"/>
      <c r="VXF779" s="269"/>
      <c r="VXG779" s="269"/>
      <c r="VXH779" s="269"/>
      <c r="VXI779" s="269"/>
      <c r="VXJ779" s="269"/>
      <c r="VXK779" s="269"/>
      <c r="VXL779" s="269"/>
      <c r="VXM779" s="269"/>
      <c r="VXN779" s="269"/>
      <c r="VXO779" s="269"/>
      <c r="VXP779" s="269"/>
      <c r="VXQ779" s="269"/>
      <c r="VXR779" s="269"/>
      <c r="VXS779" s="269"/>
      <c r="VXT779" s="269"/>
      <c r="VXU779" s="269"/>
      <c r="VXV779" s="269"/>
      <c r="VXW779" s="269"/>
      <c r="VXX779" s="269"/>
      <c r="VXY779" s="269"/>
      <c r="VXZ779" s="269"/>
      <c r="VYA779" s="269"/>
      <c r="VYB779" s="269"/>
      <c r="VYC779" s="269"/>
      <c r="VYD779" s="269"/>
      <c r="VYE779" s="269"/>
      <c r="VYF779" s="269"/>
      <c r="VYG779" s="269"/>
      <c r="VYH779" s="269"/>
      <c r="VYI779" s="269"/>
      <c r="VYJ779" s="269"/>
      <c r="VYK779" s="269"/>
      <c r="VYL779" s="269"/>
      <c r="VYM779" s="269"/>
      <c r="VYN779" s="269"/>
      <c r="VYO779" s="269"/>
      <c r="VYP779" s="269"/>
      <c r="VYQ779" s="269"/>
      <c r="VYR779" s="269"/>
      <c r="VYS779" s="269"/>
      <c r="VYT779" s="269"/>
      <c r="VYU779" s="269"/>
      <c r="VYV779" s="269"/>
      <c r="VYW779" s="269"/>
      <c r="VYX779" s="269"/>
      <c r="VYY779" s="269"/>
      <c r="VYZ779" s="269"/>
      <c r="VZA779" s="269"/>
      <c r="VZB779" s="269"/>
      <c r="VZC779" s="269"/>
      <c r="VZD779" s="269"/>
      <c r="VZE779" s="269"/>
      <c r="VZF779" s="269"/>
      <c r="VZG779" s="269"/>
      <c r="VZH779" s="269"/>
      <c r="VZI779" s="269"/>
      <c r="VZJ779" s="269"/>
      <c r="VZK779" s="269"/>
      <c r="VZL779" s="269"/>
      <c r="VZM779" s="269"/>
      <c r="VZN779" s="269"/>
      <c r="VZO779" s="269"/>
      <c r="VZP779" s="269"/>
      <c r="VZQ779" s="269"/>
      <c r="VZR779" s="269"/>
      <c r="VZS779" s="269"/>
      <c r="VZT779" s="269"/>
      <c r="VZU779" s="269"/>
      <c r="VZV779" s="269"/>
      <c r="VZW779" s="269"/>
      <c r="VZX779" s="269"/>
      <c r="VZY779" s="269"/>
      <c r="VZZ779" s="269"/>
      <c r="WAA779" s="269"/>
      <c r="WAB779" s="269"/>
      <c r="WAC779" s="269"/>
      <c r="WAD779" s="269"/>
      <c r="WAE779" s="269"/>
      <c r="WAF779" s="269"/>
      <c r="WAG779" s="269"/>
      <c r="WAH779" s="269"/>
      <c r="WAI779" s="269"/>
      <c r="WAJ779" s="269"/>
      <c r="WAK779" s="269"/>
      <c r="WAL779" s="269"/>
      <c r="WAM779" s="269"/>
      <c r="WAN779" s="269"/>
      <c r="WAO779" s="269"/>
      <c r="WAP779" s="269"/>
      <c r="WAQ779" s="269"/>
      <c r="WAR779" s="269"/>
      <c r="WAS779" s="269"/>
      <c r="WAT779" s="269"/>
      <c r="WAU779" s="269"/>
      <c r="WAV779" s="269"/>
      <c r="WAW779" s="269"/>
      <c r="WAX779" s="269"/>
      <c r="WAY779" s="269"/>
      <c r="WAZ779" s="269"/>
      <c r="WBA779" s="269"/>
      <c r="WBB779" s="269"/>
      <c r="WBC779" s="269"/>
      <c r="WBD779" s="269"/>
      <c r="WBE779" s="269"/>
      <c r="WBF779" s="269"/>
      <c r="WBG779" s="269"/>
      <c r="WBH779" s="269"/>
      <c r="WBI779" s="269"/>
      <c r="WBJ779" s="269"/>
      <c r="WBK779" s="269"/>
      <c r="WBL779" s="269"/>
      <c r="WBM779" s="269"/>
      <c r="WBN779" s="269"/>
      <c r="WBO779" s="269"/>
      <c r="WBP779" s="269"/>
      <c r="WBQ779" s="269"/>
      <c r="WBR779" s="269"/>
      <c r="WBS779" s="269"/>
      <c r="WBT779" s="269"/>
      <c r="WBU779" s="269"/>
      <c r="WBV779" s="269"/>
      <c r="WBW779" s="269"/>
      <c r="WBX779" s="269"/>
      <c r="WBY779" s="269"/>
      <c r="WBZ779" s="269"/>
      <c r="WCA779" s="269"/>
      <c r="WCB779" s="269"/>
      <c r="WCC779" s="269"/>
      <c r="WCD779" s="269"/>
      <c r="WCE779" s="269"/>
      <c r="WCF779" s="269"/>
      <c r="WCG779" s="269"/>
      <c r="WCH779" s="269"/>
      <c r="WCI779" s="269"/>
      <c r="WCJ779" s="269"/>
      <c r="WCK779" s="269"/>
      <c r="WCL779" s="269"/>
      <c r="WCM779" s="269"/>
      <c r="WCN779" s="269"/>
      <c r="WCO779" s="269"/>
      <c r="WCP779" s="269"/>
      <c r="WCQ779" s="269"/>
      <c r="WCR779" s="269"/>
      <c r="WCS779" s="269"/>
      <c r="WCT779" s="269"/>
      <c r="WCU779" s="269"/>
      <c r="WCV779" s="269"/>
      <c r="WCW779" s="269"/>
      <c r="WCX779" s="269"/>
      <c r="WCY779" s="269"/>
      <c r="WCZ779" s="269"/>
      <c r="WDA779" s="269"/>
      <c r="WDB779" s="269"/>
      <c r="WDC779" s="269"/>
      <c r="WDD779" s="269"/>
      <c r="WDE779" s="269"/>
      <c r="WDF779" s="269"/>
      <c r="WDG779" s="269"/>
      <c r="WDH779" s="269"/>
      <c r="WDI779" s="269"/>
      <c r="WDJ779" s="269"/>
      <c r="WDK779" s="269"/>
      <c r="WDL779" s="269"/>
      <c r="WDM779" s="269"/>
      <c r="WDN779" s="269"/>
      <c r="WDO779" s="269"/>
      <c r="WDP779" s="269"/>
      <c r="WDQ779" s="269"/>
      <c r="WDR779" s="269"/>
      <c r="WDS779" s="269"/>
      <c r="WDT779" s="269"/>
      <c r="WDU779" s="269"/>
      <c r="WDV779" s="269"/>
      <c r="WDW779" s="269"/>
      <c r="WDX779" s="269"/>
      <c r="WDY779" s="269"/>
      <c r="WDZ779" s="269"/>
      <c r="WEA779" s="269"/>
      <c r="WEB779" s="269"/>
      <c r="WEC779" s="269"/>
      <c r="WED779" s="269"/>
      <c r="WEE779" s="269"/>
      <c r="WEF779" s="269"/>
      <c r="WEG779" s="269"/>
      <c r="WEH779" s="269"/>
      <c r="WEI779" s="269"/>
      <c r="WEJ779" s="269"/>
      <c r="WEK779" s="269"/>
      <c r="WEL779" s="269"/>
      <c r="WEM779" s="269"/>
      <c r="WEN779" s="269"/>
      <c r="WEO779" s="269"/>
      <c r="WEP779" s="269"/>
      <c r="WEQ779" s="269"/>
      <c r="WER779" s="269"/>
      <c r="WES779" s="269"/>
      <c r="WET779" s="269"/>
      <c r="WEU779" s="269"/>
      <c r="WEV779" s="269"/>
      <c r="WEW779" s="269"/>
      <c r="WEX779" s="269"/>
      <c r="WEY779" s="269"/>
      <c r="WEZ779" s="269"/>
      <c r="WFA779" s="269"/>
      <c r="WFB779" s="269"/>
      <c r="WFC779" s="269"/>
      <c r="WFD779" s="269"/>
      <c r="WFE779" s="269"/>
      <c r="WFF779" s="269"/>
      <c r="WFG779" s="269"/>
      <c r="WFH779" s="269"/>
      <c r="WFI779" s="269"/>
      <c r="WFJ779" s="269"/>
      <c r="WFK779" s="269"/>
      <c r="WFL779" s="269"/>
      <c r="WFM779" s="269"/>
      <c r="WFN779" s="269"/>
      <c r="WFO779" s="269"/>
      <c r="WFP779" s="269"/>
      <c r="WFQ779" s="269"/>
      <c r="WFR779" s="269"/>
      <c r="WFS779" s="269"/>
      <c r="WFT779" s="269"/>
      <c r="WFU779" s="269"/>
      <c r="WFV779" s="269"/>
      <c r="WFW779" s="269"/>
      <c r="WFX779" s="269"/>
      <c r="WFY779" s="269"/>
      <c r="WFZ779" s="269"/>
      <c r="WGA779" s="269"/>
      <c r="WGB779" s="269"/>
      <c r="WGC779" s="269"/>
      <c r="WGD779" s="269"/>
      <c r="WGE779" s="269"/>
      <c r="WGF779" s="269"/>
      <c r="WGG779" s="269"/>
      <c r="WGH779" s="269"/>
      <c r="WGI779" s="269"/>
      <c r="WGJ779" s="269"/>
      <c r="WGK779" s="269"/>
      <c r="WGL779" s="269"/>
      <c r="WGM779" s="269"/>
      <c r="WGN779" s="269"/>
      <c r="WGO779" s="269"/>
      <c r="WGP779" s="269"/>
      <c r="WGQ779" s="269"/>
      <c r="WGR779" s="269"/>
      <c r="WGS779" s="269"/>
      <c r="WGT779" s="269"/>
      <c r="WGU779" s="269"/>
      <c r="WGV779" s="269"/>
      <c r="WGW779" s="269"/>
      <c r="WGX779" s="269"/>
      <c r="WGY779" s="269"/>
      <c r="WGZ779" s="269"/>
      <c r="WHA779" s="269"/>
      <c r="WHB779" s="269"/>
      <c r="WHC779" s="269"/>
      <c r="WHD779" s="269"/>
      <c r="WHE779" s="269"/>
      <c r="WHF779" s="269"/>
      <c r="WHG779" s="269"/>
      <c r="WHH779" s="269"/>
      <c r="WHI779" s="269"/>
      <c r="WHJ779" s="269"/>
      <c r="WHK779" s="269"/>
      <c r="WHL779" s="269"/>
      <c r="WHM779" s="269"/>
      <c r="WHN779" s="269"/>
      <c r="WHO779" s="269"/>
      <c r="WHP779" s="269"/>
      <c r="WHQ779" s="269"/>
      <c r="WHR779" s="269"/>
      <c r="WHS779" s="269"/>
      <c r="WHT779" s="269"/>
      <c r="WHU779" s="269"/>
      <c r="WHV779" s="269"/>
      <c r="WHW779" s="269"/>
      <c r="WHX779" s="269"/>
      <c r="WHY779" s="269"/>
      <c r="WHZ779" s="269"/>
      <c r="WIA779" s="269"/>
      <c r="WIB779" s="269"/>
      <c r="WIC779" s="269"/>
      <c r="WID779" s="269"/>
      <c r="WIE779" s="269"/>
      <c r="WIF779" s="269"/>
      <c r="WIG779" s="269"/>
      <c r="WIH779" s="269"/>
      <c r="WII779" s="269"/>
      <c r="WIJ779" s="269"/>
      <c r="WIK779" s="269"/>
      <c r="WIL779" s="269"/>
      <c r="WIM779" s="269"/>
      <c r="WIN779" s="269"/>
      <c r="WIO779" s="269"/>
      <c r="WIP779" s="269"/>
      <c r="WIQ779" s="269"/>
      <c r="WIR779" s="269"/>
      <c r="WIS779" s="269"/>
      <c r="WIT779" s="269"/>
      <c r="WIU779" s="269"/>
      <c r="WIV779" s="269"/>
      <c r="WIW779" s="269"/>
      <c r="WIX779" s="269"/>
      <c r="WIY779" s="269"/>
      <c r="WIZ779" s="269"/>
      <c r="WJA779" s="269"/>
      <c r="WJB779" s="269"/>
      <c r="WJC779" s="269"/>
      <c r="WJD779" s="269"/>
      <c r="WJE779" s="269"/>
      <c r="WJF779" s="269"/>
      <c r="WJG779" s="269"/>
      <c r="WJH779" s="269"/>
      <c r="WJI779" s="269"/>
      <c r="WJJ779" s="269"/>
      <c r="WJK779" s="269"/>
      <c r="WJL779" s="269"/>
      <c r="WJM779" s="269"/>
      <c r="WJN779" s="269"/>
      <c r="WJO779" s="269"/>
      <c r="WJP779" s="269"/>
      <c r="WJQ779" s="269"/>
      <c r="WJR779" s="269"/>
      <c r="WJS779" s="269"/>
      <c r="WJT779" s="269"/>
      <c r="WJU779" s="269"/>
      <c r="WJV779" s="269"/>
      <c r="WJW779" s="269"/>
      <c r="WJX779" s="269"/>
      <c r="WJY779" s="269"/>
      <c r="WJZ779" s="269"/>
      <c r="WKA779" s="269"/>
      <c r="WKB779" s="269"/>
      <c r="WKC779" s="269"/>
      <c r="WKD779" s="269"/>
      <c r="WKE779" s="269"/>
      <c r="WKF779" s="269"/>
      <c r="WKG779" s="269"/>
      <c r="WKH779" s="269"/>
      <c r="WKI779" s="269"/>
      <c r="WKJ779" s="269"/>
      <c r="WKK779" s="269"/>
      <c r="WKL779" s="269"/>
      <c r="WKM779" s="269"/>
      <c r="WKN779" s="269"/>
      <c r="WKO779" s="269"/>
      <c r="WKP779" s="269"/>
      <c r="WKQ779" s="269"/>
      <c r="WKR779" s="269"/>
      <c r="WKS779" s="269"/>
      <c r="WKT779" s="269"/>
      <c r="WKU779" s="269"/>
      <c r="WKV779" s="269"/>
      <c r="WKW779" s="269"/>
      <c r="WKX779" s="269"/>
      <c r="WKY779" s="269"/>
      <c r="WKZ779" s="269"/>
      <c r="WLA779" s="269"/>
      <c r="WLB779" s="269"/>
      <c r="WLC779" s="269"/>
      <c r="WLD779" s="269"/>
      <c r="WLE779" s="269"/>
      <c r="WLF779" s="269"/>
      <c r="WLG779" s="269"/>
      <c r="WLH779" s="269"/>
      <c r="WLI779" s="269"/>
      <c r="WLJ779" s="269"/>
      <c r="WLK779" s="269"/>
      <c r="WLL779" s="269"/>
      <c r="WLM779" s="269"/>
      <c r="WLN779" s="269"/>
      <c r="WLO779" s="269"/>
      <c r="WLP779" s="269"/>
      <c r="WLQ779" s="269"/>
      <c r="WLR779" s="269"/>
      <c r="WLS779" s="269"/>
      <c r="WLT779" s="269"/>
      <c r="WLU779" s="269"/>
      <c r="WLV779" s="269"/>
      <c r="WLW779" s="269"/>
      <c r="WLX779" s="269"/>
      <c r="WLY779" s="269"/>
      <c r="WLZ779" s="269"/>
      <c r="WMA779" s="269"/>
      <c r="WMB779" s="269"/>
      <c r="WMC779" s="269"/>
      <c r="WMD779" s="269"/>
      <c r="WME779" s="269"/>
      <c r="WMF779" s="269"/>
      <c r="WMG779" s="269"/>
      <c r="WMH779" s="269"/>
      <c r="WMI779" s="269"/>
      <c r="WMJ779" s="269"/>
      <c r="WMK779" s="269"/>
      <c r="WML779" s="269"/>
      <c r="WMM779" s="269"/>
      <c r="WMN779" s="269"/>
      <c r="WMO779" s="269"/>
      <c r="WMP779" s="269"/>
      <c r="WMQ779" s="269"/>
      <c r="WMR779" s="269"/>
      <c r="WMS779" s="269"/>
      <c r="WMT779" s="269"/>
      <c r="WMU779" s="269"/>
      <c r="WMV779" s="269"/>
      <c r="WMW779" s="269"/>
      <c r="WMX779" s="269"/>
      <c r="WMY779" s="269"/>
      <c r="WMZ779" s="269"/>
      <c r="WNA779" s="269"/>
      <c r="WNB779" s="269"/>
      <c r="WNC779" s="269"/>
      <c r="WND779" s="269"/>
      <c r="WNE779" s="269"/>
      <c r="WNF779" s="269"/>
      <c r="WNG779" s="269"/>
      <c r="WNH779" s="269"/>
      <c r="WNI779" s="269"/>
      <c r="WNJ779" s="269"/>
      <c r="WNK779" s="269"/>
      <c r="WNL779" s="269"/>
      <c r="WNM779" s="269"/>
      <c r="WNN779" s="269"/>
      <c r="WNO779" s="269"/>
      <c r="WNP779" s="269"/>
      <c r="WNQ779" s="269"/>
      <c r="WNR779" s="269"/>
      <c r="WNS779" s="269"/>
      <c r="WNT779" s="269"/>
      <c r="WNU779" s="269"/>
      <c r="WNV779" s="269"/>
      <c r="WNW779" s="269"/>
      <c r="WNX779" s="269"/>
      <c r="WNY779" s="269"/>
      <c r="WNZ779" s="269"/>
      <c r="WOA779" s="269"/>
      <c r="WOB779" s="269"/>
      <c r="WOC779" s="269"/>
      <c r="WOD779" s="269"/>
      <c r="WOE779" s="269"/>
      <c r="WOF779" s="269"/>
      <c r="WOG779" s="269"/>
      <c r="WOH779" s="269"/>
      <c r="WOI779" s="269"/>
      <c r="WOJ779" s="269"/>
      <c r="WOK779" s="269"/>
      <c r="WOL779" s="269"/>
      <c r="WOM779" s="269"/>
      <c r="WON779" s="269"/>
      <c r="WOO779" s="269"/>
      <c r="WOP779" s="269"/>
      <c r="WOQ779" s="269"/>
      <c r="WOR779" s="269"/>
      <c r="WOS779" s="269"/>
      <c r="WOT779" s="269"/>
      <c r="WOU779" s="269"/>
      <c r="WOV779" s="269"/>
      <c r="WOW779" s="269"/>
      <c r="WOX779" s="269"/>
      <c r="WOY779" s="269"/>
      <c r="WOZ779" s="269"/>
      <c r="WPA779" s="269"/>
      <c r="WPB779" s="269"/>
      <c r="WPC779" s="269"/>
      <c r="WPD779" s="269"/>
      <c r="WPE779" s="269"/>
      <c r="WPF779" s="269"/>
      <c r="WPG779" s="269"/>
      <c r="WPH779" s="269"/>
      <c r="WPI779" s="269"/>
      <c r="WPJ779" s="269"/>
      <c r="WPK779" s="269"/>
      <c r="WPL779" s="269"/>
      <c r="WPM779" s="269"/>
      <c r="WPN779" s="269"/>
      <c r="WPO779" s="269"/>
      <c r="WPP779" s="269"/>
      <c r="WPQ779" s="269"/>
      <c r="WPR779" s="269"/>
      <c r="WPS779" s="269"/>
      <c r="WPT779" s="269"/>
      <c r="WPU779" s="269"/>
      <c r="WPV779" s="269"/>
      <c r="WPW779" s="269"/>
      <c r="WPX779" s="269"/>
      <c r="WPY779" s="269"/>
      <c r="WPZ779" s="269"/>
      <c r="WQA779" s="269"/>
      <c r="WQB779" s="269"/>
      <c r="WQC779" s="269"/>
      <c r="WQD779" s="269"/>
      <c r="WQE779" s="269"/>
      <c r="WQF779" s="269"/>
      <c r="WQG779" s="269"/>
      <c r="WQH779" s="269"/>
      <c r="WQI779" s="269"/>
      <c r="WQJ779" s="269"/>
      <c r="WQK779" s="269"/>
      <c r="WQL779" s="269"/>
      <c r="WQM779" s="269"/>
      <c r="WQN779" s="269"/>
      <c r="WQO779" s="269"/>
      <c r="WQP779" s="269"/>
      <c r="WQQ779" s="269"/>
      <c r="WQR779" s="269"/>
      <c r="WQS779" s="269"/>
      <c r="WQT779" s="269"/>
      <c r="WQU779" s="269"/>
      <c r="WQV779" s="269"/>
      <c r="WQW779" s="269"/>
      <c r="WQX779" s="269"/>
      <c r="WQY779" s="269"/>
      <c r="WQZ779" s="269"/>
      <c r="WRA779" s="269"/>
      <c r="WRB779" s="269"/>
      <c r="WRC779" s="269"/>
      <c r="WRD779" s="269"/>
      <c r="WRE779" s="269"/>
      <c r="WRF779" s="269"/>
      <c r="WRG779" s="269"/>
      <c r="WRH779" s="269"/>
      <c r="WRI779" s="269"/>
      <c r="WRJ779" s="269"/>
      <c r="WRK779" s="269"/>
      <c r="WRL779" s="269"/>
      <c r="WRM779" s="269"/>
      <c r="WRN779" s="269"/>
      <c r="WRO779" s="269"/>
      <c r="WRP779" s="269"/>
      <c r="WRQ779" s="269"/>
      <c r="WRR779" s="269"/>
      <c r="WRS779" s="269"/>
      <c r="WRT779" s="269"/>
      <c r="WRU779" s="269"/>
      <c r="WRV779" s="269"/>
      <c r="WRW779" s="269"/>
      <c r="WRX779" s="269"/>
      <c r="WRY779" s="269"/>
      <c r="WRZ779" s="269"/>
      <c r="WSA779" s="269"/>
      <c r="WSB779" s="269"/>
      <c r="WSC779" s="269"/>
      <c r="WSD779" s="269"/>
      <c r="WSE779" s="269"/>
      <c r="WSF779" s="269"/>
      <c r="WSG779" s="269"/>
      <c r="WSH779" s="269"/>
      <c r="WSI779" s="269"/>
      <c r="WSJ779" s="269"/>
      <c r="WSK779" s="269"/>
      <c r="WSL779" s="269"/>
      <c r="WSM779" s="269"/>
      <c r="WSN779" s="269"/>
      <c r="WSO779" s="269"/>
      <c r="WSP779" s="269"/>
      <c r="WSQ779" s="269"/>
      <c r="WSR779" s="269"/>
      <c r="WSS779" s="269"/>
      <c r="WST779" s="269"/>
      <c r="WSU779" s="269"/>
      <c r="WSV779" s="269"/>
      <c r="WSW779" s="269"/>
      <c r="WSX779" s="269"/>
      <c r="WSY779" s="269"/>
      <c r="WSZ779" s="269"/>
      <c r="WTA779" s="269"/>
      <c r="WTB779" s="269"/>
      <c r="WTC779" s="269"/>
      <c r="WTD779" s="269"/>
      <c r="WTE779" s="269"/>
      <c r="WTF779" s="269"/>
      <c r="WTG779" s="269"/>
      <c r="WTH779" s="269"/>
      <c r="WTI779" s="269"/>
      <c r="WTJ779" s="269"/>
      <c r="WTK779" s="269"/>
      <c r="WTL779" s="269"/>
      <c r="WTM779" s="269"/>
      <c r="WTN779" s="269"/>
      <c r="WTO779" s="269"/>
      <c r="WTP779" s="269"/>
      <c r="WTQ779" s="269"/>
      <c r="WTR779" s="269"/>
      <c r="WTS779" s="269"/>
      <c r="WTT779" s="269"/>
      <c r="WTU779" s="269"/>
      <c r="WTV779" s="269"/>
      <c r="WTW779" s="269"/>
      <c r="WTX779" s="269"/>
      <c r="WTY779" s="269"/>
      <c r="WTZ779" s="269"/>
      <c r="WUA779" s="269"/>
      <c r="WUB779" s="269"/>
      <c r="WUC779" s="269"/>
      <c r="WUD779" s="269"/>
      <c r="WUE779" s="269"/>
      <c r="WUF779" s="269"/>
      <c r="WUG779" s="269"/>
      <c r="WUH779" s="269"/>
      <c r="WUI779" s="269"/>
      <c r="WUJ779" s="269"/>
      <c r="WUK779" s="269"/>
      <c r="WUL779" s="269"/>
      <c r="WUM779" s="269"/>
      <c r="WUN779" s="269"/>
      <c r="WUO779" s="269"/>
      <c r="WUP779" s="269"/>
      <c r="WUQ779" s="269"/>
      <c r="WUR779" s="269"/>
      <c r="WUS779" s="269"/>
      <c r="WUT779" s="269"/>
      <c r="WUU779" s="269"/>
      <c r="WUV779" s="269"/>
      <c r="WUW779" s="269"/>
      <c r="WUX779" s="269"/>
      <c r="WUY779" s="269"/>
      <c r="WUZ779" s="269"/>
      <c r="WVA779" s="269"/>
      <c r="WVB779" s="269"/>
      <c r="WVC779" s="269"/>
      <c r="WVD779" s="269"/>
      <c r="WVE779" s="269"/>
      <c r="WVF779" s="269"/>
      <c r="WVG779" s="269"/>
      <c r="WVH779" s="269"/>
      <c r="WVI779" s="269"/>
      <c r="WVJ779" s="269"/>
      <c r="WVK779" s="269"/>
      <c r="WVL779" s="269"/>
      <c r="WVM779" s="269"/>
      <c r="WVN779" s="269"/>
      <c r="WVO779" s="269"/>
      <c r="WVP779" s="269"/>
      <c r="WVQ779" s="269"/>
      <c r="WVR779" s="269"/>
      <c r="WVS779" s="269"/>
      <c r="WVT779" s="269"/>
      <c r="WVU779" s="269"/>
      <c r="WVV779" s="269"/>
      <c r="WVW779" s="269"/>
      <c r="WVX779" s="269"/>
      <c r="WVY779" s="269"/>
      <c r="WVZ779" s="269"/>
      <c r="WWA779" s="269"/>
      <c r="WWB779" s="269"/>
      <c r="WWC779" s="269"/>
      <c r="WWD779" s="269"/>
      <c r="WWE779" s="269"/>
      <c r="WWF779" s="269"/>
      <c r="WWG779" s="269"/>
      <c r="WWH779" s="269"/>
      <c r="WWI779" s="269"/>
      <c r="WWJ779" s="269"/>
      <c r="WWK779" s="269"/>
      <c r="WWL779" s="269"/>
      <c r="WWM779" s="269"/>
      <c r="WWN779" s="269"/>
      <c r="WWO779" s="269"/>
      <c r="WWP779" s="269"/>
      <c r="WWQ779" s="269"/>
      <c r="WWR779" s="269"/>
      <c r="WWS779" s="269"/>
      <c r="WWT779" s="269"/>
      <c r="WWU779" s="269"/>
      <c r="WWV779" s="269"/>
      <c r="WWW779" s="269"/>
      <c r="WWX779" s="269"/>
      <c r="WWY779" s="269"/>
      <c r="WWZ779" s="269"/>
      <c r="WXA779" s="269"/>
      <c r="WXB779" s="269"/>
      <c r="WXC779" s="269"/>
      <c r="WXD779" s="269"/>
      <c r="WXE779" s="269"/>
      <c r="WXF779" s="269"/>
      <c r="WXG779" s="269"/>
      <c r="WXH779" s="269"/>
      <c r="WXI779" s="269"/>
      <c r="WXJ779" s="269"/>
      <c r="WXK779" s="269"/>
      <c r="WXL779" s="269"/>
      <c r="WXM779" s="269"/>
      <c r="WXN779" s="269"/>
      <c r="WXO779" s="269"/>
      <c r="WXP779" s="269"/>
      <c r="WXQ779" s="269"/>
      <c r="WXR779" s="269"/>
      <c r="WXS779" s="269"/>
      <c r="WXT779" s="269"/>
      <c r="WXU779" s="269"/>
      <c r="WXV779" s="269"/>
      <c r="WXW779" s="269"/>
      <c r="WXX779" s="269"/>
      <c r="WXY779" s="269"/>
      <c r="WXZ779" s="269"/>
      <c r="WYA779" s="269"/>
      <c r="WYB779" s="269"/>
      <c r="WYC779" s="269"/>
      <c r="WYD779" s="269"/>
      <c r="WYE779" s="269"/>
      <c r="WYF779" s="269"/>
      <c r="WYG779" s="269"/>
      <c r="WYH779" s="269"/>
      <c r="WYI779" s="269"/>
      <c r="WYJ779" s="269"/>
      <c r="WYK779" s="269"/>
      <c r="WYL779" s="269"/>
      <c r="WYM779" s="269"/>
      <c r="WYN779" s="269"/>
      <c r="WYO779" s="269"/>
      <c r="WYP779" s="269"/>
      <c r="WYQ779" s="269"/>
      <c r="WYR779" s="269"/>
      <c r="WYS779" s="269"/>
      <c r="WYT779" s="269"/>
      <c r="WYU779" s="269"/>
      <c r="WYV779" s="269"/>
      <c r="WYW779" s="269"/>
      <c r="WYX779" s="269"/>
      <c r="WYY779" s="269"/>
      <c r="WYZ779" s="269"/>
      <c r="WZA779" s="269"/>
      <c r="WZB779" s="269"/>
      <c r="WZC779" s="269"/>
      <c r="WZD779" s="269"/>
      <c r="WZE779" s="269"/>
      <c r="WZF779" s="269"/>
      <c r="WZG779" s="269"/>
      <c r="WZH779" s="269"/>
      <c r="WZI779" s="269"/>
      <c r="WZJ779" s="269"/>
      <c r="WZK779" s="269"/>
      <c r="WZL779" s="269"/>
      <c r="WZM779" s="269"/>
      <c r="WZN779" s="269"/>
      <c r="WZO779" s="269"/>
      <c r="WZP779" s="269"/>
      <c r="WZQ779" s="269"/>
      <c r="WZR779" s="269"/>
      <c r="WZS779" s="269"/>
      <c r="WZT779" s="269"/>
      <c r="WZU779" s="269"/>
      <c r="WZV779" s="269"/>
      <c r="WZW779" s="269"/>
      <c r="WZX779" s="269"/>
      <c r="WZY779" s="269"/>
      <c r="WZZ779" s="269"/>
      <c r="XAA779" s="269"/>
      <c r="XAB779" s="269"/>
      <c r="XAC779" s="269"/>
      <c r="XAD779" s="269"/>
      <c r="XAE779" s="269"/>
      <c r="XAF779" s="269"/>
      <c r="XAG779" s="269"/>
      <c r="XAH779" s="269"/>
      <c r="XAI779" s="269"/>
      <c r="XAJ779" s="269"/>
      <c r="XAK779" s="269"/>
      <c r="XAL779" s="269"/>
      <c r="XAM779" s="269"/>
      <c r="XAN779" s="269"/>
      <c r="XAO779" s="269"/>
      <c r="XAP779" s="269"/>
      <c r="XAQ779" s="269"/>
      <c r="XAR779" s="269"/>
      <c r="XAS779" s="269"/>
      <c r="XAT779" s="269"/>
      <c r="XAU779" s="269"/>
      <c r="XAV779" s="269"/>
      <c r="XAW779" s="269"/>
      <c r="XAX779" s="269"/>
      <c r="XAY779" s="269"/>
      <c r="XAZ779" s="269"/>
      <c r="XBA779" s="269"/>
      <c r="XBB779" s="269"/>
      <c r="XBC779" s="269"/>
      <c r="XBD779" s="269"/>
      <c r="XBE779" s="269"/>
      <c r="XBF779" s="269"/>
      <c r="XBG779" s="269"/>
      <c r="XBH779" s="269"/>
      <c r="XBI779" s="269"/>
      <c r="XBJ779" s="269"/>
      <c r="XBK779" s="269"/>
      <c r="XBL779" s="269"/>
      <c r="XBM779" s="269"/>
      <c r="XBN779" s="269"/>
      <c r="XBO779" s="269"/>
      <c r="XBP779" s="269"/>
      <c r="XBQ779" s="269"/>
      <c r="XBR779" s="269"/>
      <c r="XBS779" s="269"/>
      <c r="XBT779" s="269"/>
      <c r="XBU779" s="269"/>
      <c r="XBV779" s="269"/>
      <c r="XBW779" s="269"/>
      <c r="XBX779" s="269"/>
      <c r="XBY779" s="269"/>
      <c r="XBZ779" s="269"/>
      <c r="XCA779" s="269"/>
      <c r="XCB779" s="269"/>
      <c r="XCC779" s="269"/>
      <c r="XCD779" s="269"/>
      <c r="XCE779" s="269"/>
      <c r="XCF779" s="269"/>
      <c r="XCG779" s="269"/>
      <c r="XCH779" s="269"/>
      <c r="XCI779" s="269"/>
      <c r="XCJ779" s="269"/>
      <c r="XCK779" s="269"/>
      <c r="XCL779" s="269"/>
      <c r="XCM779" s="269"/>
      <c r="XCN779" s="269"/>
      <c r="XCO779" s="269"/>
      <c r="XCP779" s="269"/>
      <c r="XCQ779" s="269"/>
      <c r="XCR779" s="269"/>
      <c r="XCS779" s="269"/>
      <c r="XCT779" s="269"/>
      <c r="XCU779" s="269"/>
      <c r="XCV779" s="269"/>
      <c r="XCW779" s="269"/>
      <c r="XCX779" s="269"/>
      <c r="XCY779" s="269"/>
      <c r="XCZ779" s="269"/>
      <c r="XDA779" s="269"/>
      <c r="XDB779" s="269"/>
      <c r="XDC779" s="269"/>
      <c r="XDD779" s="269"/>
      <c r="XDE779" s="269"/>
      <c r="XDF779" s="269"/>
      <c r="XDG779" s="269"/>
      <c r="XDH779" s="269"/>
      <c r="XDI779" s="269"/>
      <c r="XDJ779" s="269"/>
      <c r="XDK779" s="269"/>
      <c r="XDL779" s="269"/>
      <c r="XDM779" s="269"/>
      <c r="XDN779" s="269"/>
      <c r="XDO779" s="269"/>
      <c r="XDP779" s="269"/>
      <c r="XDQ779" s="269"/>
      <c r="XDR779" s="269"/>
      <c r="XDS779" s="269"/>
      <c r="XDT779" s="269"/>
      <c r="XDU779" s="269"/>
      <c r="XDV779" s="269"/>
      <c r="XDW779" s="269"/>
      <c r="XDX779" s="269"/>
      <c r="XDY779" s="269"/>
      <c r="XDZ779" s="269"/>
      <c r="XEA779" s="269"/>
      <c r="XEB779" s="269"/>
      <c r="XEC779" s="269"/>
      <c r="XED779" s="269"/>
      <c r="XEE779" s="269"/>
      <c r="XEF779" s="269"/>
      <c r="XEG779" s="269"/>
      <c r="XEH779" s="269"/>
      <c r="XEI779" s="269"/>
      <c r="XEJ779" s="269"/>
      <c r="XEK779" s="269"/>
      <c r="XEL779" s="269"/>
      <c r="XEM779" s="269"/>
      <c r="XEN779" s="269"/>
    </row>
    <row r="780" s="441" customFormat="1" ht="25.5" spans="1:26">
      <c r="A780" s="306" t="s">
        <v>7755</v>
      </c>
      <c r="B780" s="307" t="s">
        <v>7756</v>
      </c>
      <c r="C780" s="302">
        <f>SUMIF(表2.2024年公共财政支出决算表!$A$6:$A$1340,A780,表2.2024年公共财政支出决算表!$E$6:$E$1340)</f>
        <v>0</v>
      </c>
      <c r="D780" s="302">
        <f>ROUND(SUMIF('表10-1.政府预算科目明细表'!$A$3:$A$375,A780,'表10-1.政府预算科目明细表'!$C$3:$C$375)/10000,0)</f>
        <v>200</v>
      </c>
      <c r="E780" s="486"/>
      <c r="F780" s="487"/>
      <c r="G780" s="488" t="str">
        <f t="shared" si="144"/>
        <v>是</v>
      </c>
      <c r="H780" s="488" t="str">
        <f t="shared" si="140"/>
        <v>项</v>
      </c>
      <c r="I780" s="488" t="str">
        <f t="shared" si="141"/>
        <v>21019</v>
      </c>
      <c r="J780" s="229"/>
      <c r="K780" s="229"/>
      <c r="L780" s="229"/>
      <c r="M780" s="505"/>
      <c r="N780" s="452"/>
      <c r="O780" s="452"/>
      <c r="P780" s="452"/>
      <c r="Q780" s="452"/>
      <c r="R780" s="452"/>
      <c r="S780" s="452"/>
      <c r="T780" s="438"/>
      <c r="U780" s="438"/>
      <c r="V780" s="438"/>
      <c r="W780" s="438"/>
      <c r="X780" s="438"/>
      <c r="Y780" s="438"/>
      <c r="Z780" s="438"/>
    </row>
    <row r="781" s="441" customFormat="1" ht="15.75" hidden="1" spans="1:26">
      <c r="A781" s="306" t="s">
        <v>7757</v>
      </c>
      <c r="B781" s="307" t="s">
        <v>7758</v>
      </c>
      <c r="C781" s="302">
        <f>SUMIF(表2.2024年公共财政支出决算表!$A$6:$A$1340,A781,表2.2024年公共财政支出决算表!$E$6:$E$1340)</f>
        <v>0</v>
      </c>
      <c r="D781" s="302">
        <f>ROUND(SUMIF('表10-1.政府预算科目明细表'!$A$3:$A$375,A781,'表10-1.政府预算科目明细表'!$C$3:$C$375)/10000,0)</f>
        <v>0</v>
      </c>
      <c r="E781" s="486"/>
      <c r="F781" s="487"/>
      <c r="G781" s="488" t="str">
        <f t="shared" si="144"/>
        <v>否</v>
      </c>
      <c r="H781" s="488" t="str">
        <f t="shared" si="140"/>
        <v>项</v>
      </c>
      <c r="I781" s="488" t="str">
        <f t="shared" si="141"/>
        <v>21019</v>
      </c>
      <c r="J781" s="229"/>
      <c r="K781" s="229"/>
      <c r="L781" s="229"/>
      <c r="M781" s="452"/>
      <c r="N781" s="452"/>
      <c r="O781" s="452"/>
      <c r="P781" s="452"/>
      <c r="Q781" s="452"/>
      <c r="R781" s="452"/>
      <c r="S781" s="452"/>
      <c r="T781" s="438"/>
      <c r="U781" s="438"/>
      <c r="V781" s="438"/>
      <c r="W781" s="438"/>
      <c r="X781" s="438"/>
      <c r="Y781" s="438"/>
      <c r="Z781" s="438"/>
    </row>
    <row r="782" s="453" customFormat="1" ht="15.75" hidden="1" spans="1:26">
      <c r="A782" s="269" t="s">
        <v>5741</v>
      </c>
      <c r="B782" s="270" t="s">
        <v>1252</v>
      </c>
      <c r="C782" s="299">
        <f ca="1">SUMIF($I783:$I$1455,$A782,C783:C$1455)</f>
        <v>0</v>
      </c>
      <c r="D782" s="299">
        <f>SUMIF($I783:$I$1455,$A782,D783:D$1455)</f>
        <v>0</v>
      </c>
      <c r="E782" s="299">
        <f ca="1">SUMIF($I783:$I$1455,$A782,E783:E$1455)</f>
        <v>0</v>
      </c>
      <c r="F782" s="483" t="str">
        <f ca="1">IFERROR(TEXT(E782/C782,"0.0%"),"")</f>
        <v/>
      </c>
      <c r="G782" s="492" t="str">
        <f ca="1" t="shared" si="144"/>
        <v>否</v>
      </c>
      <c r="H782" s="492" t="str">
        <f t="shared" si="140"/>
        <v>款</v>
      </c>
      <c r="I782" s="492" t="str">
        <f t="shared" si="141"/>
        <v>210</v>
      </c>
      <c r="T782" s="450"/>
      <c r="U782" s="450"/>
      <c r="V782" s="450"/>
      <c r="W782" s="450"/>
      <c r="X782" s="450"/>
      <c r="Y782" s="450"/>
      <c r="Z782" s="450"/>
    </row>
    <row r="783" s="452" customFormat="1" ht="15.75" hidden="1" spans="1:26">
      <c r="A783" s="306" t="s">
        <v>5743</v>
      </c>
      <c r="B783" s="307" t="s">
        <v>1252</v>
      </c>
      <c r="C783" s="302">
        <f>SUMIF(表2.2024年公共财政支出决算表!$A$6:$A$1340,A783,表2.2024年公共财政支出决算表!$E$6:$E$1340)</f>
        <v>0</v>
      </c>
      <c r="D783" s="302">
        <f>ROUND(SUMIF('表10-1.政府预算科目明细表'!$A$3:$A$375,A783,'表10-1.政府预算科目明细表'!$C$3:$C$375)/10000,0)</f>
        <v>0</v>
      </c>
      <c r="E783" s="486">
        <f t="shared" ref="E783:E794" si="152">D783-C783</f>
        <v>0</v>
      </c>
      <c r="F783" s="487" t="str">
        <f t="shared" ref="F782:F785" si="153">IFERROR(TEXT(E783/C783,"0.0%"),"")</f>
        <v/>
      </c>
      <c r="G783" s="488" t="str">
        <f t="shared" si="144"/>
        <v>否</v>
      </c>
      <c r="H783" s="488" t="str">
        <f>IF(LEN(A783)=3,"类",IF(LEN(A783)=5,"款","项"))</f>
        <v>项</v>
      </c>
      <c r="I783" s="488" t="str">
        <f t="shared" si="141"/>
        <v>21099</v>
      </c>
      <c r="J783" s="229"/>
      <c r="K783" s="229"/>
      <c r="L783" s="229"/>
      <c r="T783" s="438"/>
      <c r="U783" s="438"/>
      <c r="V783" s="438"/>
      <c r="W783" s="438"/>
      <c r="X783" s="438"/>
      <c r="Y783" s="438"/>
      <c r="Z783" s="438"/>
    </row>
    <row r="784" s="451" customFormat="1" ht="25.5" spans="1:19">
      <c r="A784" s="479" t="s">
        <v>5745</v>
      </c>
      <c r="B784" s="480" t="s">
        <v>1253</v>
      </c>
      <c r="C784" s="295">
        <f ca="1">SUMIF($I785:$I$1455,$A784,C785:C$1455)</f>
        <v>7590</v>
      </c>
      <c r="D784" s="295">
        <f>SUMIF($I785:$I$1455,$A784,D785:D$1455)</f>
        <v>4870</v>
      </c>
      <c r="E784" s="295">
        <f ca="1">SUMIF($I785:$I$1455,$A784,E785:E$1455)</f>
        <v>-2720</v>
      </c>
      <c r="F784" s="481" t="str">
        <f ca="1" t="shared" si="153"/>
        <v>-35.8%</v>
      </c>
      <c r="G784" s="482" t="str">
        <f ca="1" t="shared" si="144"/>
        <v>是</v>
      </c>
      <c r="H784" s="482" t="str">
        <f>IF(LEN(A784)=3,"类",IF(LEN(A784)=5,"款","项"))</f>
        <v>类</v>
      </c>
      <c r="I784" s="482">
        <f>_xlfn.IFS(LEN(A784)=3,0,LEN(A784)=5,LEFT(A784,3),LEN(A784)=7,LEFT(A784,5))</f>
        <v>0</v>
      </c>
      <c r="J784" s="458"/>
      <c r="K784" s="458"/>
      <c r="L784" s="458"/>
      <c r="M784" s="489">
        <v>1</v>
      </c>
      <c r="N784" s="500">
        <v>7589</v>
      </c>
      <c r="O784" s="465">
        <f ca="1">C784-N784</f>
        <v>1</v>
      </c>
      <c r="P784" s="458"/>
      <c r="Q784" s="458"/>
      <c r="R784" s="458"/>
      <c r="S784" s="458"/>
    </row>
    <row r="785" s="439" customFormat="1" ht="15.75" hidden="1" spans="1:19">
      <c r="A785" s="278" t="s">
        <v>5746</v>
      </c>
      <c r="B785" s="279" t="s">
        <v>1254</v>
      </c>
      <c r="C785" s="299">
        <f ca="1">SUMIF($I786:$I$1455,$A785,C786:C$1455)</f>
        <v>0</v>
      </c>
      <c r="D785" s="299">
        <f>SUMIF($I786:$I$1455,$A785,D786:D$1455)</f>
        <v>0</v>
      </c>
      <c r="E785" s="299">
        <f ca="1">SUMIF($I786:$I$1455,$A785,E786:E$1455)</f>
        <v>0</v>
      </c>
      <c r="F785" s="483" t="str">
        <f ca="1" t="shared" si="153"/>
        <v/>
      </c>
      <c r="G785" s="484" t="str">
        <f ca="1" t="shared" si="144"/>
        <v>否</v>
      </c>
      <c r="H785" s="484" t="str">
        <f>IF(LEN(A785)=3,"类",IF(LEN(A785)=5,"款","项"))</f>
        <v>款</v>
      </c>
      <c r="I785" s="484" t="str">
        <f>_xlfn.IFS(LEN(A785)=3,0,LEN(A785)=5,LEFT(A785,3),LEN(A785)=7,LEFT(A785,5))</f>
        <v>211</v>
      </c>
      <c r="J785" s="447"/>
      <c r="K785" s="447"/>
      <c r="L785" s="447"/>
      <c r="M785" s="447"/>
      <c r="N785" s="447"/>
      <c r="O785" s="447"/>
      <c r="P785" s="447"/>
      <c r="Q785" s="447"/>
      <c r="R785" s="447"/>
      <c r="S785" s="447"/>
    </row>
    <row r="786" s="435" customFormat="1" ht="15.75" hidden="1" spans="1:19">
      <c r="A786" s="306" t="s">
        <v>5747</v>
      </c>
      <c r="B786" s="307" t="s">
        <v>12</v>
      </c>
      <c r="C786" s="302">
        <f>SUMIF(表2.2024年公共财政支出决算表!$A$6:$A$1340,A786,表2.2024年公共财政支出决算表!$E$6:$E$1340)</f>
        <v>0</v>
      </c>
      <c r="D786" s="302">
        <f>ROUND(SUMIF('表10-1.政府预算科目明细表'!$A$3:$A$375,A786,'表10-1.政府预算科目明细表'!$C$3:$C$375)/10000,0)</f>
        <v>0</v>
      </c>
      <c r="E786" s="486">
        <f t="shared" si="152"/>
        <v>0</v>
      </c>
      <c r="F786" s="487" t="str">
        <f t="shared" ref="F786:F849" si="154">IFERROR(TEXT(E786/C786,"0.0%"),"")</f>
        <v/>
      </c>
      <c r="G786" s="488" t="str">
        <f t="shared" si="144"/>
        <v>否</v>
      </c>
      <c r="H786" s="488" t="str">
        <f t="shared" ref="H786:H849" si="155">IF(LEN(A786)=3,"类",IF(LEN(A786)=5,"款","项"))</f>
        <v>项</v>
      </c>
      <c r="I786" s="488" t="str">
        <f>_xlfn.IFS(LEN(A786)=3,0,LEN(A786)=5,LEFT(A786,3),LEN(A786)=7,LEFT(A786,5))</f>
        <v>21101</v>
      </c>
      <c r="J786" s="229"/>
      <c r="K786" s="229"/>
      <c r="L786" s="229"/>
      <c r="M786" s="449"/>
      <c r="N786" s="449"/>
      <c r="O786" s="449"/>
      <c r="P786" s="449"/>
      <c r="Q786" s="449"/>
      <c r="R786" s="449"/>
      <c r="S786" s="449"/>
    </row>
    <row r="787" s="429" customFormat="1" ht="15.75" hidden="1" spans="1:19">
      <c r="A787" s="280" t="s">
        <v>5748</v>
      </c>
      <c r="B787" s="281" t="s">
        <v>14</v>
      </c>
      <c r="C787" s="302">
        <f>SUMIF(表2.2024年公共财政支出决算表!$A$6:$A$1340,A787,表2.2024年公共财政支出决算表!$E$6:$E$1340)</f>
        <v>0</v>
      </c>
      <c r="D787" s="302">
        <f>ROUND(SUMIF('表10-1.政府预算科目明细表'!$A$3:$A$375,A787,'表10-1.政府预算科目明细表'!$C$3:$C$375)/10000,0)</f>
        <v>0</v>
      </c>
      <c r="E787" s="352">
        <f t="shared" si="152"/>
        <v>0</v>
      </c>
      <c r="F787" s="352" t="str">
        <f t="shared" si="154"/>
        <v/>
      </c>
      <c r="G787" s="485" t="str">
        <f t="shared" si="144"/>
        <v>否</v>
      </c>
      <c r="H787" s="485" t="str">
        <f t="shared" si="155"/>
        <v>项</v>
      </c>
      <c r="I787" s="485" t="str">
        <f t="shared" ref="I787:I850" si="156">_xlfn.IFS(LEN(A787)=3,0,LEN(A787)=5,LEFT(A787,3),LEN(A787)=7,LEFT(A787,5))</f>
        <v>21101</v>
      </c>
      <c r="J787" s="229"/>
      <c r="K787" s="229"/>
      <c r="L787" s="229"/>
      <c r="M787" s="229"/>
      <c r="N787" s="229"/>
      <c r="O787" s="229"/>
      <c r="P787" s="229"/>
      <c r="Q787" s="229"/>
      <c r="R787" s="229"/>
      <c r="S787" s="229"/>
    </row>
    <row r="788" s="438" customFormat="1" ht="15.75" hidden="1" spans="1:19">
      <c r="A788" s="306" t="s">
        <v>5749</v>
      </c>
      <c r="B788" s="307" t="s">
        <v>16</v>
      </c>
      <c r="C788" s="302">
        <f>SUMIF(表2.2024年公共财政支出决算表!$A$6:$A$1340,A788,表2.2024年公共财政支出决算表!$E$6:$E$1340)</f>
        <v>0</v>
      </c>
      <c r="D788" s="302">
        <f>ROUND(SUMIF('表10-1.政府预算科目明细表'!$A$3:$A$375,A788,'表10-1.政府预算科目明细表'!$C$3:$C$375)/10000,0)</f>
        <v>0</v>
      </c>
      <c r="E788" s="486">
        <f t="shared" si="152"/>
        <v>0</v>
      </c>
      <c r="F788" s="487" t="str">
        <f t="shared" si="154"/>
        <v/>
      </c>
      <c r="G788" s="488" t="str">
        <f t="shared" si="144"/>
        <v>否</v>
      </c>
      <c r="H788" s="488" t="str">
        <f t="shared" si="155"/>
        <v>项</v>
      </c>
      <c r="I788" s="488" t="str">
        <f t="shared" si="156"/>
        <v>21101</v>
      </c>
      <c r="J788" s="229"/>
      <c r="K788" s="229"/>
      <c r="L788" s="229"/>
      <c r="M788" s="452"/>
      <c r="N788" s="452"/>
      <c r="O788" s="452"/>
      <c r="P788" s="452"/>
      <c r="Q788" s="452"/>
      <c r="R788" s="452"/>
      <c r="S788" s="452"/>
    </row>
    <row r="789" s="441" customFormat="1" ht="15.75" hidden="1" spans="1:20">
      <c r="A789" s="306" t="s">
        <v>5750</v>
      </c>
      <c r="B789" s="307" t="s">
        <v>1255</v>
      </c>
      <c r="C789" s="302">
        <f>SUMIF(表2.2024年公共财政支出决算表!$A$6:$A$1340,A789,表2.2024年公共财政支出决算表!$E$6:$E$1340)</f>
        <v>0</v>
      </c>
      <c r="D789" s="302">
        <f>ROUND(SUMIF('表10-1.政府预算科目明细表'!$A$3:$A$375,A789,'表10-1.政府预算科目明细表'!$C$3:$C$375)/10000,0)</f>
        <v>0</v>
      </c>
      <c r="E789" s="486">
        <f t="shared" si="152"/>
        <v>0</v>
      </c>
      <c r="F789" s="487" t="str">
        <f t="shared" si="154"/>
        <v/>
      </c>
      <c r="G789" s="488" t="str">
        <f t="shared" si="144"/>
        <v>否</v>
      </c>
      <c r="H789" s="488" t="str">
        <f t="shared" si="155"/>
        <v>项</v>
      </c>
      <c r="I789" s="488" t="str">
        <f t="shared" si="156"/>
        <v>21101</v>
      </c>
      <c r="J789" s="229"/>
      <c r="K789" s="229"/>
      <c r="L789" s="229"/>
      <c r="M789" s="452"/>
      <c r="N789" s="452"/>
      <c r="O789" s="452"/>
      <c r="P789" s="452"/>
      <c r="Q789" s="452"/>
      <c r="R789" s="452"/>
      <c r="S789" s="452"/>
      <c r="T789" s="438"/>
    </row>
    <row r="790" s="443" customFormat="1" ht="15.75" hidden="1" spans="1:20">
      <c r="A790" s="306" t="s">
        <v>5752</v>
      </c>
      <c r="B790" s="307" t="s">
        <v>1256</v>
      </c>
      <c r="C790" s="302">
        <f>SUMIF(表2.2024年公共财政支出决算表!$A$6:$A$1340,A790,表2.2024年公共财政支出决算表!$E$6:$E$1340)</f>
        <v>0</v>
      </c>
      <c r="D790" s="302">
        <f>ROUND(SUMIF('表10-1.政府预算科目明细表'!$A$3:$A$375,A790,'表10-1.政府预算科目明细表'!$C$3:$C$375)/10000,0)</f>
        <v>0</v>
      </c>
      <c r="E790" s="486">
        <f t="shared" si="152"/>
        <v>0</v>
      </c>
      <c r="F790" s="487" t="str">
        <f t="shared" si="154"/>
        <v/>
      </c>
      <c r="G790" s="488" t="str">
        <f t="shared" si="144"/>
        <v>否</v>
      </c>
      <c r="H790" s="488" t="str">
        <f t="shared" si="155"/>
        <v>项</v>
      </c>
      <c r="I790" s="488" t="str">
        <f t="shared" si="156"/>
        <v>21101</v>
      </c>
      <c r="J790" s="229"/>
      <c r="K790" s="229"/>
      <c r="L790" s="229"/>
      <c r="M790" s="449"/>
      <c r="N790" s="449"/>
      <c r="O790" s="449"/>
      <c r="P790" s="449"/>
      <c r="Q790" s="449"/>
      <c r="R790" s="449"/>
      <c r="S790" s="449"/>
      <c r="T790" s="435"/>
    </row>
    <row r="791" s="435" customFormat="1" ht="15.75" hidden="1" spans="1:19">
      <c r="A791" s="306" t="s">
        <v>5754</v>
      </c>
      <c r="B791" s="307" t="s">
        <v>1257</v>
      </c>
      <c r="C791" s="302">
        <f>SUMIF(表2.2024年公共财政支出决算表!$A$6:$A$1340,A791,表2.2024年公共财政支出决算表!$E$6:$E$1340)</f>
        <v>0</v>
      </c>
      <c r="D791" s="302">
        <f>ROUND(SUMIF('表10-1.政府预算科目明细表'!$A$3:$A$375,A791,'表10-1.政府预算科目明细表'!$C$3:$C$375)/10000,0)</f>
        <v>0</v>
      </c>
      <c r="E791" s="486">
        <f t="shared" si="152"/>
        <v>0</v>
      </c>
      <c r="F791" s="487" t="str">
        <f t="shared" si="154"/>
        <v/>
      </c>
      <c r="G791" s="488" t="str">
        <f t="shared" si="144"/>
        <v>否</v>
      </c>
      <c r="H791" s="488" t="str">
        <f t="shared" si="155"/>
        <v>项</v>
      </c>
      <c r="I791" s="488" t="str">
        <f t="shared" si="156"/>
        <v>21101</v>
      </c>
      <c r="J791" s="229"/>
      <c r="K791" s="229"/>
      <c r="L791" s="229"/>
      <c r="M791" s="449"/>
      <c r="N791" s="449"/>
      <c r="O791" s="449"/>
      <c r="P791" s="449"/>
      <c r="Q791" s="449"/>
      <c r="R791" s="449"/>
      <c r="S791" s="449"/>
    </row>
    <row r="792" s="443" customFormat="1" ht="15.75" hidden="1" spans="1:20">
      <c r="A792" s="306" t="s">
        <v>5756</v>
      </c>
      <c r="B792" s="307" t="s">
        <v>1258</v>
      </c>
      <c r="C792" s="302">
        <f>SUMIF(表2.2024年公共财政支出决算表!$A$6:$A$1340,A792,表2.2024年公共财政支出决算表!$E$6:$E$1340)</f>
        <v>0</v>
      </c>
      <c r="D792" s="302">
        <f>ROUND(SUMIF('表10-1.政府预算科目明细表'!$A$3:$A$375,A792,'表10-1.政府预算科目明细表'!$C$3:$C$375)/10000,0)</f>
        <v>0</v>
      </c>
      <c r="E792" s="486">
        <f t="shared" si="152"/>
        <v>0</v>
      </c>
      <c r="F792" s="487" t="str">
        <f t="shared" si="154"/>
        <v/>
      </c>
      <c r="G792" s="488" t="str">
        <f t="shared" si="144"/>
        <v>否</v>
      </c>
      <c r="H792" s="488" t="str">
        <f t="shared" si="155"/>
        <v>项</v>
      </c>
      <c r="I792" s="488" t="str">
        <f t="shared" si="156"/>
        <v>21101</v>
      </c>
      <c r="J792" s="229"/>
      <c r="K792" s="229"/>
      <c r="L792" s="229"/>
      <c r="M792" s="449"/>
      <c r="N792" s="449"/>
      <c r="O792" s="449"/>
      <c r="P792" s="449"/>
      <c r="Q792" s="449"/>
      <c r="R792" s="449"/>
      <c r="S792" s="449"/>
      <c r="T792" s="435"/>
    </row>
    <row r="793" s="443" customFormat="1" ht="15.75" hidden="1" spans="1:20">
      <c r="A793" s="306" t="s">
        <v>5758</v>
      </c>
      <c r="B793" s="307" t="s">
        <v>1259</v>
      </c>
      <c r="C793" s="302">
        <f>SUMIF(表2.2024年公共财政支出决算表!$A$6:$A$1340,A793,表2.2024年公共财政支出决算表!$E$6:$E$1340)</f>
        <v>0</v>
      </c>
      <c r="D793" s="302">
        <f>ROUND(SUMIF('表10-1.政府预算科目明细表'!$A$3:$A$375,A793,'表10-1.政府预算科目明细表'!$C$3:$C$375)/10000,0)</f>
        <v>0</v>
      </c>
      <c r="E793" s="486">
        <f t="shared" si="152"/>
        <v>0</v>
      </c>
      <c r="F793" s="487" t="str">
        <f t="shared" si="154"/>
        <v/>
      </c>
      <c r="G793" s="488" t="str">
        <f t="shared" si="144"/>
        <v>否</v>
      </c>
      <c r="H793" s="488" t="str">
        <f t="shared" si="155"/>
        <v>项</v>
      </c>
      <c r="I793" s="488" t="str">
        <f t="shared" si="156"/>
        <v>21101</v>
      </c>
      <c r="J793" s="229"/>
      <c r="K793" s="229"/>
      <c r="L793" s="229"/>
      <c r="M793" s="449"/>
      <c r="N793" s="449"/>
      <c r="O793" s="449"/>
      <c r="P793" s="449"/>
      <c r="Q793" s="449"/>
      <c r="R793" s="449"/>
      <c r="S793" s="449"/>
      <c r="T793" s="435"/>
    </row>
    <row r="794" s="443" customFormat="1" ht="15.75" hidden="1" spans="1:20">
      <c r="A794" s="306" t="s">
        <v>5760</v>
      </c>
      <c r="B794" s="307" t="s">
        <v>1260</v>
      </c>
      <c r="C794" s="302">
        <f>SUMIF(表2.2024年公共财政支出决算表!$A$6:$A$1340,A794,表2.2024年公共财政支出决算表!$E$6:$E$1340)</f>
        <v>0</v>
      </c>
      <c r="D794" s="302">
        <f>ROUND(SUMIF('表10-1.政府预算科目明细表'!$A$3:$A$375,A794,'表10-1.政府预算科目明细表'!$C$3:$C$375)/10000,0)</f>
        <v>0</v>
      </c>
      <c r="E794" s="486">
        <f t="shared" si="152"/>
        <v>0</v>
      </c>
      <c r="F794" s="487" t="str">
        <f t="shared" si="154"/>
        <v/>
      </c>
      <c r="G794" s="488" t="str">
        <f t="shared" si="144"/>
        <v>否</v>
      </c>
      <c r="H794" s="488" t="str">
        <f t="shared" si="155"/>
        <v>项</v>
      </c>
      <c r="I794" s="488" t="str">
        <f t="shared" si="156"/>
        <v>21101</v>
      </c>
      <c r="J794" s="229"/>
      <c r="K794" s="229"/>
      <c r="L794" s="229"/>
      <c r="M794" s="449"/>
      <c r="N794" s="449"/>
      <c r="O794" s="449"/>
      <c r="P794" s="449"/>
      <c r="Q794" s="449"/>
      <c r="R794" s="449"/>
      <c r="S794" s="449"/>
      <c r="T794" s="435"/>
    </row>
    <row r="795" s="436" customFormat="1" ht="15.75" hidden="1" spans="1:19">
      <c r="A795" s="269" t="s">
        <v>5762</v>
      </c>
      <c r="B795" s="270" t="s">
        <v>1261</v>
      </c>
      <c r="C795" s="299">
        <f ca="1">SUMIF($I796:$I$1455,$A795,C796:C$1455)</f>
        <v>0</v>
      </c>
      <c r="D795" s="299">
        <f>SUMIF($I796:$I$1455,$A795,D796:D$1455)</f>
        <v>0</v>
      </c>
      <c r="E795" s="299">
        <f ca="1">SUMIF($I796:$I$1455,$A795,E796:E$1455)</f>
        <v>0</v>
      </c>
      <c r="F795" s="483" t="str">
        <f ca="1" t="shared" si="154"/>
        <v/>
      </c>
      <c r="G795" s="492" t="str">
        <f ca="1" t="shared" si="144"/>
        <v>否</v>
      </c>
      <c r="H795" s="492" t="str">
        <f t="shared" si="155"/>
        <v>款</v>
      </c>
      <c r="I795" s="492" t="str">
        <f t="shared" si="156"/>
        <v>211</v>
      </c>
      <c r="J795" s="461"/>
      <c r="K795" s="461"/>
      <c r="L795" s="461"/>
      <c r="M795" s="461"/>
      <c r="N795" s="461"/>
      <c r="O795" s="461"/>
      <c r="P795" s="461"/>
      <c r="Q795" s="461"/>
      <c r="R795" s="461"/>
      <c r="S795" s="461"/>
    </row>
    <row r="796" s="441" customFormat="1" ht="15.75" hidden="1" spans="1:20">
      <c r="A796" s="306" t="s">
        <v>5764</v>
      </c>
      <c r="B796" s="307" t="s">
        <v>1262</v>
      </c>
      <c r="C796" s="302">
        <f>SUMIF(表2.2024年公共财政支出决算表!$A$6:$A$1340,A796,表2.2024年公共财政支出决算表!$E$6:$E$1340)</f>
        <v>0</v>
      </c>
      <c r="D796" s="302">
        <f>ROUND(SUMIF('表10-1.政府预算科目明细表'!$A$3:$A$375,A796,'表10-1.政府预算科目明细表'!$C$3:$C$375)/10000,0)</f>
        <v>0</v>
      </c>
      <c r="E796" s="486">
        <f t="shared" ref="E796:E798" si="157">D796-C796</f>
        <v>0</v>
      </c>
      <c r="F796" s="487" t="str">
        <f t="shared" si="154"/>
        <v/>
      </c>
      <c r="G796" s="488" t="str">
        <f>IF(A796&lt;&gt;"",IF(SUM(C796:D796)&lt;&gt;0,"是","否"),"是")</f>
        <v>否</v>
      </c>
      <c r="H796" s="488" t="str">
        <f t="shared" si="155"/>
        <v>项</v>
      </c>
      <c r="I796" s="488" t="str">
        <f t="shared" si="156"/>
        <v>21102</v>
      </c>
      <c r="J796" s="229"/>
      <c r="K796" s="229"/>
      <c r="L796" s="229"/>
      <c r="M796" s="452"/>
      <c r="N796" s="452"/>
      <c r="O796" s="452"/>
      <c r="P796" s="452"/>
      <c r="Q796" s="452"/>
      <c r="R796" s="452"/>
      <c r="S796" s="452"/>
      <c r="T796" s="438"/>
    </row>
    <row r="797" s="443" customFormat="1" ht="15.75" hidden="1" spans="1:20">
      <c r="A797" s="306" t="s">
        <v>5766</v>
      </c>
      <c r="B797" s="307" t="s">
        <v>1263</v>
      </c>
      <c r="C797" s="302">
        <f>SUMIF(表2.2024年公共财政支出决算表!$A$6:$A$1340,A797,表2.2024年公共财政支出决算表!$E$6:$E$1340)</f>
        <v>0</v>
      </c>
      <c r="D797" s="302">
        <f>ROUND(SUMIF('表10-1.政府预算科目明细表'!$A$3:$A$375,A797,'表10-1.政府预算科目明细表'!$C$3:$C$375)/10000,0)</f>
        <v>0</v>
      </c>
      <c r="E797" s="486">
        <f t="shared" si="157"/>
        <v>0</v>
      </c>
      <c r="F797" s="487" t="str">
        <f t="shared" si="154"/>
        <v/>
      </c>
      <c r="G797" s="488" t="str">
        <f>IF(A797&lt;&gt;"",IF(SUM(C797:D797)&lt;&gt;0,"是","否"),"是")</f>
        <v>否</v>
      </c>
      <c r="H797" s="488" t="str">
        <f t="shared" si="155"/>
        <v>项</v>
      </c>
      <c r="I797" s="488" t="str">
        <f t="shared" si="156"/>
        <v>21102</v>
      </c>
      <c r="J797" s="229"/>
      <c r="K797" s="229"/>
      <c r="L797" s="229"/>
      <c r="M797" s="449"/>
      <c r="N797" s="449"/>
      <c r="O797" s="449"/>
      <c r="P797" s="449"/>
      <c r="Q797" s="449"/>
      <c r="R797" s="449"/>
      <c r="S797" s="449"/>
      <c r="T797" s="435"/>
    </row>
    <row r="798" s="443" customFormat="1" ht="15.75" hidden="1" spans="1:20">
      <c r="A798" s="306" t="s">
        <v>5768</v>
      </c>
      <c r="B798" s="307" t="s">
        <v>1264</v>
      </c>
      <c r="C798" s="302">
        <f>SUMIF(表2.2024年公共财政支出决算表!$A$6:$A$1340,A798,表2.2024年公共财政支出决算表!$E$6:$E$1340)</f>
        <v>0</v>
      </c>
      <c r="D798" s="302">
        <f>ROUND(SUMIF('表10-1.政府预算科目明细表'!$A$3:$A$375,A798,'表10-1.政府预算科目明细表'!$C$3:$C$375)/10000,0)</f>
        <v>0</v>
      </c>
      <c r="E798" s="486">
        <f t="shared" si="157"/>
        <v>0</v>
      </c>
      <c r="F798" s="487" t="str">
        <f t="shared" si="154"/>
        <v/>
      </c>
      <c r="G798" s="488" t="str">
        <f>IF(A798&lt;&gt;"",IF(SUM(C798:D798)&lt;&gt;0,"是","否"),"是")</f>
        <v>否</v>
      </c>
      <c r="H798" s="488" t="str">
        <f t="shared" si="155"/>
        <v>项</v>
      </c>
      <c r="I798" s="488" t="str">
        <f t="shared" si="156"/>
        <v>21102</v>
      </c>
      <c r="J798" s="229"/>
      <c r="K798" s="229"/>
      <c r="L798" s="229"/>
      <c r="M798" s="449"/>
      <c r="N798" s="449"/>
      <c r="O798" s="449"/>
      <c r="P798" s="449"/>
      <c r="Q798" s="449"/>
      <c r="R798" s="449"/>
      <c r="S798" s="449"/>
      <c r="T798" s="435"/>
    </row>
    <row r="799" s="455" customFormat="1" ht="25.5" spans="1:20">
      <c r="A799" s="278" t="s">
        <v>5770</v>
      </c>
      <c r="B799" s="279" t="s">
        <v>1265</v>
      </c>
      <c r="C799" s="299">
        <f ca="1">SUMIF($I800:$I$1455,$A799,C800:C$1455)</f>
        <v>5910</v>
      </c>
      <c r="D799" s="299">
        <f>SUMIF($I800:$I$1455,$A799,D800:D$1455)</f>
        <v>2686</v>
      </c>
      <c r="E799" s="299">
        <f ca="1">SUMIF($I800:$I$1455,$A799,E800:E$1455)</f>
        <v>-3224</v>
      </c>
      <c r="F799" s="483" t="str">
        <f ca="1" t="shared" si="154"/>
        <v>-54.6%</v>
      </c>
      <c r="G799" s="484" t="str">
        <f ca="1" t="shared" ref="G799:G862" si="158">IF(A799&lt;&gt;"",IF(SUM(C799:D799)&lt;&gt;0,"是","否"),"是")</f>
        <v>是</v>
      </c>
      <c r="H799" s="484" t="str">
        <f t="shared" si="155"/>
        <v>款</v>
      </c>
      <c r="I799" s="484" t="str">
        <f t="shared" si="156"/>
        <v>211</v>
      </c>
      <c r="J799" s="447"/>
      <c r="K799" s="447"/>
      <c r="L799" s="447"/>
      <c r="M799" s="489">
        <v>1</v>
      </c>
      <c r="N799" s="447"/>
      <c r="O799" s="447"/>
      <c r="P799" s="447"/>
      <c r="Q799" s="447"/>
      <c r="R799" s="447"/>
      <c r="S799" s="447"/>
      <c r="T799" s="439"/>
    </row>
    <row r="800" s="70" customFormat="1" ht="25.5" spans="1:20">
      <c r="A800" s="280" t="s">
        <v>5771</v>
      </c>
      <c r="B800" s="281" t="s">
        <v>1266</v>
      </c>
      <c r="C800" s="302">
        <f>SUMIF(表2.2024年公共财政支出决算表!$A$6:$A$1340,A800,表2.2024年公共财政支出决算表!$E$6:$E$1340)</f>
        <v>290</v>
      </c>
      <c r="D800" s="302">
        <f>ROUND(SUMIF('表10-1.政府预算科目明细表'!$A$3:$A$375,A800,'表10-1.政府预算科目明细表'!$C$3:$C$375)/10000,0)</f>
        <v>0</v>
      </c>
      <c r="E800" s="352">
        <f t="shared" ref="E800:E807" si="159">D800-C800</f>
        <v>-290</v>
      </c>
      <c r="F800" s="352" t="str">
        <f t="shared" si="154"/>
        <v>-100.0%</v>
      </c>
      <c r="G800" s="485" t="str">
        <f t="shared" si="158"/>
        <v>是</v>
      </c>
      <c r="H800" s="485" t="str">
        <f t="shared" si="155"/>
        <v>项</v>
      </c>
      <c r="I800" s="485" t="str">
        <f t="shared" si="156"/>
        <v>21103</v>
      </c>
      <c r="J800" s="229"/>
      <c r="K800" s="229"/>
      <c r="L800" s="229"/>
      <c r="M800" s="489">
        <v>1</v>
      </c>
      <c r="N800" s="229"/>
      <c r="O800" s="229"/>
      <c r="P800" s="229"/>
      <c r="Q800" s="229"/>
      <c r="R800" s="229"/>
      <c r="S800" s="229"/>
      <c r="T800" s="429"/>
    </row>
    <row r="801" s="74" customFormat="1" ht="25.5" spans="1:20">
      <c r="A801" s="280" t="s">
        <v>5772</v>
      </c>
      <c r="B801" s="281" t="s">
        <v>1267</v>
      </c>
      <c r="C801" s="302">
        <f>SUMIF(表2.2024年公共财政支出决算表!$A$6:$A$1340,A801,表2.2024年公共财政支出决算表!$E$6:$E$1340)</f>
        <v>1726</v>
      </c>
      <c r="D801" s="302">
        <f>ROUND(SUMIF('表10-1.政府预算科目明细表'!$A$3:$A$375,A801,'表10-1.政府预算科目明细表'!$C$3:$C$375)/10000,0)</f>
        <v>1445</v>
      </c>
      <c r="E801" s="352">
        <f t="shared" si="159"/>
        <v>-281</v>
      </c>
      <c r="F801" s="352" t="str">
        <f t="shared" si="154"/>
        <v>-16.3%</v>
      </c>
      <c r="G801" s="485" t="str">
        <f t="shared" si="158"/>
        <v>是</v>
      </c>
      <c r="H801" s="485" t="str">
        <f t="shared" si="155"/>
        <v>项</v>
      </c>
      <c r="I801" s="485" t="str">
        <f t="shared" si="156"/>
        <v>21103</v>
      </c>
      <c r="J801" s="229"/>
      <c r="K801" s="229"/>
      <c r="L801" s="229"/>
      <c r="M801" s="489">
        <v>1</v>
      </c>
      <c r="N801" s="448"/>
      <c r="O801" s="448"/>
      <c r="P801" s="448"/>
      <c r="Q801" s="448"/>
      <c r="R801" s="448"/>
      <c r="S801" s="448"/>
      <c r="T801" s="440"/>
    </row>
    <row r="802" s="441" customFormat="1" ht="15.75" hidden="1" spans="1:20">
      <c r="A802" s="306" t="s">
        <v>5773</v>
      </c>
      <c r="B802" s="307" t="s">
        <v>1268</v>
      </c>
      <c r="C802" s="302">
        <f>SUMIF(表2.2024年公共财政支出决算表!$A$6:$A$1340,A802,表2.2024年公共财政支出决算表!$E$6:$E$1340)</f>
        <v>0</v>
      </c>
      <c r="D802" s="302">
        <f>ROUND(SUMIF('表10-1.政府预算科目明细表'!$A$3:$A$375,A802,'表10-1.政府预算科目明细表'!$C$3:$C$375)/10000,0)</f>
        <v>0</v>
      </c>
      <c r="E802" s="486">
        <f t="shared" si="159"/>
        <v>0</v>
      </c>
      <c r="F802" s="487" t="str">
        <f t="shared" si="154"/>
        <v/>
      </c>
      <c r="G802" s="488" t="str">
        <f t="shared" si="158"/>
        <v>否</v>
      </c>
      <c r="H802" s="488" t="str">
        <f t="shared" si="155"/>
        <v>项</v>
      </c>
      <c r="I802" s="488" t="str">
        <f t="shared" si="156"/>
        <v>21103</v>
      </c>
      <c r="J802" s="229"/>
      <c r="K802" s="229"/>
      <c r="L802" s="229"/>
      <c r="M802" s="452"/>
      <c r="N802" s="452"/>
      <c r="O802" s="452"/>
      <c r="P802" s="452"/>
      <c r="Q802" s="452"/>
      <c r="R802" s="452"/>
      <c r="S802" s="452"/>
      <c r="T802" s="438"/>
    </row>
    <row r="803" s="70" customFormat="1" ht="25.5" spans="1:20">
      <c r="A803" s="280" t="s">
        <v>5775</v>
      </c>
      <c r="B803" s="281" t="s">
        <v>1269</v>
      </c>
      <c r="C803" s="302">
        <f>SUMIF(表2.2024年公共财政支出决算表!$A$6:$A$1340,A803,表2.2024年公共财政支出决算表!$E$6:$E$1340)</f>
        <v>3894</v>
      </c>
      <c r="D803" s="302">
        <f>ROUND(SUMIF('表10-1.政府预算科目明细表'!$A$3:$A$375,A803,'表10-1.政府预算科目明细表'!$C$3:$C$375)/10000,0)</f>
        <v>1241</v>
      </c>
      <c r="E803" s="352">
        <f t="shared" si="159"/>
        <v>-2653</v>
      </c>
      <c r="F803" s="352" t="str">
        <f t="shared" si="154"/>
        <v>-68.1%</v>
      </c>
      <c r="G803" s="485" t="str">
        <f t="shared" si="158"/>
        <v>是</v>
      </c>
      <c r="H803" s="485" t="str">
        <f t="shared" si="155"/>
        <v>项</v>
      </c>
      <c r="I803" s="485" t="str">
        <f t="shared" si="156"/>
        <v>21103</v>
      </c>
      <c r="J803" s="229"/>
      <c r="K803" s="229"/>
      <c r="L803" s="229"/>
      <c r="M803" s="489">
        <v>1</v>
      </c>
      <c r="N803" s="229"/>
      <c r="O803" s="229"/>
      <c r="P803" s="229"/>
      <c r="Q803" s="229"/>
      <c r="R803" s="229"/>
      <c r="S803" s="229"/>
      <c r="T803" s="429"/>
    </row>
    <row r="804" s="443" customFormat="1" ht="15.75" hidden="1" spans="1:20">
      <c r="A804" s="306" t="s">
        <v>5776</v>
      </c>
      <c r="B804" s="307" t="s">
        <v>1270</v>
      </c>
      <c r="C804" s="302">
        <f>SUMIF(表2.2024年公共财政支出决算表!$A$6:$A$1340,A804,表2.2024年公共财政支出决算表!$E$6:$E$1340)</f>
        <v>0</v>
      </c>
      <c r="D804" s="302">
        <f>ROUND(SUMIF('表10-1.政府预算科目明细表'!$A$3:$A$375,A804,'表10-1.政府预算科目明细表'!$C$3:$C$375)/10000,0)</f>
        <v>0</v>
      </c>
      <c r="E804" s="486">
        <f t="shared" si="159"/>
        <v>0</v>
      </c>
      <c r="F804" s="487" t="str">
        <f t="shared" si="154"/>
        <v/>
      </c>
      <c r="G804" s="488" t="str">
        <f t="shared" si="158"/>
        <v>否</v>
      </c>
      <c r="H804" s="488" t="str">
        <f t="shared" si="155"/>
        <v>项</v>
      </c>
      <c r="I804" s="488" t="str">
        <f t="shared" si="156"/>
        <v>21103</v>
      </c>
      <c r="J804" s="229"/>
      <c r="K804" s="229"/>
      <c r="L804" s="229"/>
      <c r="M804" s="449"/>
      <c r="N804" s="449"/>
      <c r="O804" s="449"/>
      <c r="P804" s="449"/>
      <c r="Q804" s="449"/>
      <c r="R804" s="449"/>
      <c r="S804" s="449"/>
      <c r="T804" s="435"/>
    </row>
    <row r="805" s="438" customFormat="1" ht="15.75" hidden="1" spans="1:19">
      <c r="A805" s="306" t="s">
        <v>5778</v>
      </c>
      <c r="B805" s="307" t="s">
        <v>1271</v>
      </c>
      <c r="C805" s="302">
        <f>SUMIF(表2.2024年公共财政支出决算表!$A$6:$A$1340,A805,表2.2024年公共财政支出决算表!$E$6:$E$1340)</f>
        <v>0</v>
      </c>
      <c r="D805" s="302">
        <f>ROUND(SUMIF('表10-1.政府预算科目明细表'!$A$3:$A$375,A805,'表10-1.政府预算科目明细表'!$C$3:$C$375)/10000,0)</f>
        <v>0</v>
      </c>
      <c r="E805" s="486">
        <f t="shared" si="159"/>
        <v>0</v>
      </c>
      <c r="F805" s="487" t="str">
        <f t="shared" si="154"/>
        <v/>
      </c>
      <c r="G805" s="488" t="str">
        <f t="shared" si="158"/>
        <v>否</v>
      </c>
      <c r="H805" s="488" t="str">
        <f t="shared" si="155"/>
        <v>项</v>
      </c>
      <c r="I805" s="488" t="str">
        <f t="shared" si="156"/>
        <v>21103</v>
      </c>
      <c r="J805" s="229"/>
      <c r="K805" s="229"/>
      <c r="L805" s="229"/>
      <c r="M805" s="452"/>
      <c r="N805" s="452"/>
      <c r="O805" s="452"/>
      <c r="P805" s="452"/>
      <c r="Q805" s="452"/>
      <c r="R805" s="452"/>
      <c r="S805" s="452"/>
    </row>
    <row r="806" s="443" customFormat="1" ht="15.75" hidden="1" spans="1:20">
      <c r="A806" s="306" t="s">
        <v>5780</v>
      </c>
      <c r="B806" s="307" t="s">
        <v>1272</v>
      </c>
      <c r="C806" s="302">
        <f>SUMIF(表2.2024年公共财政支出决算表!$A$6:$A$1340,A806,表2.2024年公共财政支出决算表!$E$6:$E$1340)</f>
        <v>0</v>
      </c>
      <c r="D806" s="302">
        <f>ROUND(SUMIF('表10-1.政府预算科目明细表'!$A$3:$A$375,A806,'表10-1.政府预算科目明细表'!$C$3:$C$375)/10000,0)</f>
        <v>0</v>
      </c>
      <c r="E806" s="486">
        <f t="shared" si="159"/>
        <v>0</v>
      </c>
      <c r="F806" s="487" t="str">
        <f t="shared" si="154"/>
        <v/>
      </c>
      <c r="G806" s="488" t="str">
        <f t="shared" si="158"/>
        <v>否</v>
      </c>
      <c r="H806" s="488" t="str">
        <f t="shared" si="155"/>
        <v>项</v>
      </c>
      <c r="I806" s="488" t="str">
        <f t="shared" si="156"/>
        <v>21103</v>
      </c>
      <c r="J806" s="229"/>
      <c r="K806" s="229"/>
      <c r="L806" s="229"/>
      <c r="M806" s="449"/>
      <c r="N806" s="449"/>
      <c r="O806" s="449"/>
      <c r="P806" s="449"/>
      <c r="Q806" s="449"/>
      <c r="R806" s="449"/>
      <c r="S806" s="449"/>
      <c r="T806" s="435"/>
    </row>
    <row r="807" s="443" customFormat="1" ht="15.75" hidden="1" spans="1:20">
      <c r="A807" s="306" t="s">
        <v>5782</v>
      </c>
      <c r="B807" s="307" t="s">
        <v>1273</v>
      </c>
      <c r="C807" s="302">
        <f>SUMIF(表2.2024年公共财政支出决算表!$A$6:$A$1340,A807,表2.2024年公共财政支出决算表!$E$6:$E$1340)</f>
        <v>0</v>
      </c>
      <c r="D807" s="302">
        <f>ROUND(SUMIF('表10-1.政府预算科目明细表'!$A$3:$A$375,A807,'表10-1.政府预算科目明细表'!$C$3:$C$375)/10000,0)</f>
        <v>0</v>
      </c>
      <c r="E807" s="486">
        <f t="shared" si="159"/>
        <v>0</v>
      </c>
      <c r="F807" s="487" t="str">
        <f t="shared" si="154"/>
        <v/>
      </c>
      <c r="G807" s="488" t="str">
        <f t="shared" si="158"/>
        <v>否</v>
      </c>
      <c r="H807" s="488" t="str">
        <f t="shared" si="155"/>
        <v>项</v>
      </c>
      <c r="I807" s="488" t="str">
        <f t="shared" si="156"/>
        <v>21103</v>
      </c>
      <c r="J807" s="229"/>
      <c r="K807" s="229"/>
      <c r="L807" s="229"/>
      <c r="M807" s="452"/>
      <c r="N807" s="452"/>
      <c r="O807" s="452"/>
      <c r="P807" s="452"/>
      <c r="Q807" s="452"/>
      <c r="R807" s="452"/>
      <c r="S807" s="452"/>
      <c r="T807" s="438"/>
    </row>
    <row r="808" s="456" customFormat="1" ht="25.5" spans="1:20">
      <c r="A808" s="278" t="s">
        <v>5784</v>
      </c>
      <c r="B808" s="279" t="s">
        <v>1274</v>
      </c>
      <c r="C808" s="299">
        <f ca="1">SUMIF($I809:$I$1455,$A808,C809:C$1455)</f>
        <v>1222</v>
      </c>
      <c r="D808" s="299">
        <f>SUMIF($I809:$I$1455,$A808,D809:D$1455)</f>
        <v>1711</v>
      </c>
      <c r="E808" s="299">
        <f ca="1">SUMIF($I809:$I$1455,$A808,E809:E$1455)</f>
        <v>489</v>
      </c>
      <c r="F808" s="483" t="str">
        <f ca="1" t="shared" si="154"/>
        <v>40.0%</v>
      </c>
      <c r="G808" s="484" t="str">
        <f ca="1" t="shared" si="158"/>
        <v>是</v>
      </c>
      <c r="H808" s="484" t="str">
        <f t="shared" si="155"/>
        <v>款</v>
      </c>
      <c r="I808" s="484" t="str">
        <f t="shared" si="156"/>
        <v>211</v>
      </c>
      <c r="J808" s="457"/>
      <c r="K808" s="457"/>
      <c r="L808" s="457"/>
      <c r="M808" s="489">
        <v>1</v>
      </c>
      <c r="N808" s="457"/>
      <c r="O808" s="457"/>
      <c r="P808" s="457"/>
      <c r="Q808" s="457"/>
      <c r="R808" s="457"/>
      <c r="S808" s="457"/>
      <c r="T808" s="437"/>
    </row>
    <row r="809" s="74" customFormat="1" ht="25.5" spans="1:20">
      <c r="A809" s="280" t="s">
        <v>5785</v>
      </c>
      <c r="B809" s="281" t="s">
        <v>1275</v>
      </c>
      <c r="C809" s="302">
        <f>SUMIF(表2.2024年公共财政支出决算表!$A$6:$A$1340,A809,表2.2024年公共财政支出决算表!$E$6:$E$1340)</f>
        <v>580</v>
      </c>
      <c r="D809" s="302">
        <f>ROUND(SUMIF('表10-1.政府预算科目明细表'!$A$3:$A$375,A809,'表10-1.政府预算科目明细表'!$C$3:$C$375)/10000,0)</f>
        <v>702</v>
      </c>
      <c r="E809" s="352">
        <f t="shared" ref="E809:E814" si="160">D809-C809</f>
        <v>122</v>
      </c>
      <c r="F809" s="352" t="str">
        <f t="shared" si="154"/>
        <v>21.0%</v>
      </c>
      <c r="G809" s="485" t="str">
        <f t="shared" si="158"/>
        <v>是</v>
      </c>
      <c r="H809" s="485" t="str">
        <f t="shared" si="155"/>
        <v>项</v>
      </c>
      <c r="I809" s="485" t="str">
        <f t="shared" si="156"/>
        <v>21104</v>
      </c>
      <c r="J809" s="229"/>
      <c r="K809" s="229"/>
      <c r="L809" s="229"/>
      <c r="M809" s="489">
        <v>1</v>
      </c>
      <c r="N809" s="448"/>
      <c r="O809" s="448"/>
      <c r="P809" s="448"/>
      <c r="Q809" s="448"/>
      <c r="R809" s="448"/>
      <c r="S809" s="448"/>
      <c r="T809" s="440"/>
    </row>
    <row r="810" s="438" customFormat="1" ht="25.5" spans="1:19">
      <c r="A810" s="306" t="s">
        <v>5786</v>
      </c>
      <c r="B810" s="307" t="s">
        <v>1276</v>
      </c>
      <c r="C810" s="302">
        <f>SUMIF(表2.2024年公共财政支出决算表!$A$6:$A$1340,A810,表2.2024年公共财政支出决算表!$E$6:$E$1340)</f>
        <v>615</v>
      </c>
      <c r="D810" s="302">
        <f>ROUND(SUMIF('表10-1.政府预算科目明细表'!$A$3:$A$375,A810,'表10-1.政府预算科目明细表'!$C$3:$C$375)/10000,0)</f>
        <v>968</v>
      </c>
      <c r="E810" s="486">
        <f t="shared" si="160"/>
        <v>353</v>
      </c>
      <c r="F810" s="487" t="str">
        <f t="shared" si="154"/>
        <v>57.4%</v>
      </c>
      <c r="G810" s="488" t="str">
        <f t="shared" si="158"/>
        <v>是</v>
      </c>
      <c r="H810" s="488" t="str">
        <f t="shared" si="155"/>
        <v>项</v>
      </c>
      <c r="I810" s="488" t="str">
        <f t="shared" si="156"/>
        <v>21104</v>
      </c>
      <c r="J810" s="229"/>
      <c r="K810" s="229"/>
      <c r="L810" s="229"/>
      <c r="M810" s="489">
        <v>1</v>
      </c>
      <c r="N810" s="452"/>
      <c r="O810" s="452"/>
      <c r="P810" s="452"/>
      <c r="Q810" s="452"/>
      <c r="R810" s="452"/>
      <c r="S810" s="452"/>
    </row>
    <row r="811" s="74" customFormat="1" ht="25.5" spans="1:20">
      <c r="A811" s="280" t="s">
        <v>5787</v>
      </c>
      <c r="B811" s="281" t="s">
        <v>1277</v>
      </c>
      <c r="C811" s="302">
        <f>SUMIF(表2.2024年公共财政支出决算表!$A$6:$A$1340,A811,表2.2024年公共财政支出决算表!$E$6:$E$1340)</f>
        <v>2</v>
      </c>
      <c r="D811" s="302">
        <f>ROUND(SUMIF('表10-1.政府预算科目明细表'!$A$3:$A$375,A811,'表10-1.政府预算科目明细表'!$C$3:$C$375)/10000,0)</f>
        <v>36</v>
      </c>
      <c r="E811" s="352">
        <f t="shared" si="160"/>
        <v>34</v>
      </c>
      <c r="F811" s="352" t="str">
        <f t="shared" si="154"/>
        <v>1700.0%</v>
      </c>
      <c r="G811" s="485" t="str">
        <f t="shared" si="158"/>
        <v>是</v>
      </c>
      <c r="H811" s="485" t="str">
        <f t="shared" si="155"/>
        <v>项</v>
      </c>
      <c r="I811" s="485" t="str">
        <f t="shared" si="156"/>
        <v>21104</v>
      </c>
      <c r="J811" s="229"/>
      <c r="K811" s="229"/>
      <c r="L811" s="229"/>
      <c r="M811" s="489">
        <v>1</v>
      </c>
      <c r="N811" s="448"/>
      <c r="O811" s="448"/>
      <c r="P811" s="448"/>
      <c r="Q811" s="448"/>
      <c r="R811" s="448"/>
      <c r="S811" s="448"/>
      <c r="T811" s="440"/>
    </row>
    <row r="812" s="441" customFormat="1" ht="15.75" hidden="1" spans="1:20">
      <c r="A812" s="306" t="s">
        <v>5788</v>
      </c>
      <c r="B812" s="307" t="s">
        <v>1278</v>
      </c>
      <c r="C812" s="302">
        <f>SUMIF(表2.2024年公共财政支出决算表!$A$6:$A$1340,A812,表2.2024年公共财政支出决算表!$E$6:$E$1340)</f>
        <v>0</v>
      </c>
      <c r="D812" s="302">
        <f>ROUND(SUMIF('表10-1.政府预算科目明细表'!$A$3:$A$375,A812,'表10-1.政府预算科目明细表'!$C$3:$C$375)/10000,0)</f>
        <v>0</v>
      </c>
      <c r="E812" s="486">
        <f t="shared" si="160"/>
        <v>0</v>
      </c>
      <c r="F812" s="487" t="str">
        <f t="shared" si="154"/>
        <v/>
      </c>
      <c r="G812" s="488" t="str">
        <f t="shared" si="158"/>
        <v>否</v>
      </c>
      <c r="H812" s="488" t="str">
        <f t="shared" si="155"/>
        <v>项</v>
      </c>
      <c r="I812" s="488" t="str">
        <f t="shared" si="156"/>
        <v>21104</v>
      </c>
      <c r="J812" s="229"/>
      <c r="K812" s="229"/>
      <c r="L812" s="229"/>
      <c r="M812" s="452"/>
      <c r="N812" s="452"/>
      <c r="O812" s="452"/>
      <c r="P812" s="452"/>
      <c r="Q812" s="452"/>
      <c r="R812" s="452"/>
      <c r="S812" s="452"/>
      <c r="T812" s="438"/>
    </row>
    <row r="813" s="443" customFormat="1" ht="15.75" hidden="1" spans="1:20">
      <c r="A813" s="306" t="s">
        <v>5789</v>
      </c>
      <c r="B813" s="307" t="s">
        <v>1279</v>
      </c>
      <c r="C813" s="302">
        <f>SUMIF(表2.2024年公共财政支出决算表!$A$6:$A$1340,A813,表2.2024年公共财政支出决算表!$E$6:$E$1340)</f>
        <v>0</v>
      </c>
      <c r="D813" s="302">
        <f>ROUND(SUMIF('表10-1.政府预算科目明细表'!$A$3:$A$375,A813,'表10-1.政府预算科目明细表'!$C$3:$C$375)/10000,0)</f>
        <v>0</v>
      </c>
      <c r="E813" s="486">
        <f t="shared" si="160"/>
        <v>0</v>
      </c>
      <c r="F813" s="487" t="str">
        <f t="shared" si="154"/>
        <v/>
      </c>
      <c r="G813" s="488" t="str">
        <f t="shared" si="158"/>
        <v>否</v>
      </c>
      <c r="H813" s="488" t="str">
        <f t="shared" si="155"/>
        <v>项</v>
      </c>
      <c r="I813" s="488" t="str">
        <f t="shared" si="156"/>
        <v>21104</v>
      </c>
      <c r="J813" s="229"/>
      <c r="K813" s="229"/>
      <c r="L813" s="229"/>
      <c r="M813" s="449"/>
      <c r="N813" s="449"/>
      <c r="O813" s="449"/>
      <c r="P813" s="449"/>
      <c r="Q813" s="449"/>
      <c r="R813" s="449"/>
      <c r="S813" s="449"/>
      <c r="T813" s="435"/>
    </row>
    <row r="814" s="70" customFormat="1" ht="25.5" spans="1:20">
      <c r="A814" s="280" t="s">
        <v>5791</v>
      </c>
      <c r="B814" s="281" t="s">
        <v>1280</v>
      </c>
      <c r="C814" s="302">
        <f>SUMIF(表2.2024年公共财政支出决算表!$A$6:$A$1340,A814,表2.2024年公共财政支出决算表!$E$6:$E$1340)</f>
        <v>25</v>
      </c>
      <c r="D814" s="302">
        <f>ROUND(SUMIF('表10-1.政府预算科目明细表'!$A$3:$A$375,A814,'表10-1.政府预算科目明细表'!$C$3:$C$375)/10000,0)</f>
        <v>5</v>
      </c>
      <c r="E814" s="352">
        <f t="shared" si="160"/>
        <v>-20</v>
      </c>
      <c r="F814" s="352" t="str">
        <f t="shared" si="154"/>
        <v>-80.0%</v>
      </c>
      <c r="G814" s="485" t="str">
        <f t="shared" si="158"/>
        <v>是</v>
      </c>
      <c r="H814" s="485" t="str">
        <f t="shared" si="155"/>
        <v>项</v>
      </c>
      <c r="I814" s="485" t="str">
        <f t="shared" si="156"/>
        <v>21104</v>
      </c>
      <c r="J814" s="229"/>
      <c r="K814" s="229"/>
      <c r="L814" s="229"/>
      <c r="M814" s="489">
        <v>1</v>
      </c>
      <c r="N814" s="229"/>
      <c r="O814" s="229"/>
      <c r="P814" s="229"/>
      <c r="Q814" s="229"/>
      <c r="R814" s="229"/>
      <c r="S814" s="229"/>
      <c r="T814" s="429"/>
    </row>
    <row r="815" s="455" customFormat="1" ht="25.5" spans="1:20">
      <c r="A815" s="278" t="s">
        <v>5792</v>
      </c>
      <c r="B815" s="279" t="s">
        <v>5793</v>
      </c>
      <c r="C815" s="299">
        <f ca="1">SUMIF($I816:$I$1455,$A815,C816:C$1455)</f>
        <v>445</v>
      </c>
      <c r="D815" s="299">
        <f>SUMIF($I816:$I$1455,$A815,D816:D$1455)</f>
        <v>473</v>
      </c>
      <c r="E815" s="299">
        <f ca="1">SUMIF($I816:$I$1455,$A815,E816:E$1455)</f>
        <v>28</v>
      </c>
      <c r="F815" s="483" t="str">
        <f ca="1" t="shared" si="154"/>
        <v>6.3%</v>
      </c>
      <c r="G815" s="484" t="str">
        <f ca="1" t="shared" si="158"/>
        <v>是</v>
      </c>
      <c r="H815" s="484" t="str">
        <f t="shared" si="155"/>
        <v>款</v>
      </c>
      <c r="I815" s="484" t="str">
        <f t="shared" si="156"/>
        <v>211</v>
      </c>
      <c r="J815" s="447"/>
      <c r="K815" s="447"/>
      <c r="L815" s="447"/>
      <c r="M815" s="489">
        <v>1</v>
      </c>
      <c r="N815" s="447"/>
      <c r="O815" s="447"/>
      <c r="P815" s="447"/>
      <c r="Q815" s="447"/>
      <c r="R815" s="447"/>
      <c r="S815" s="447"/>
      <c r="T815" s="439"/>
    </row>
    <row r="816" s="70" customFormat="1" ht="25.5" spans="1:20">
      <c r="A816" s="280" t="s">
        <v>5794</v>
      </c>
      <c r="B816" s="281" t="s">
        <v>1282</v>
      </c>
      <c r="C816" s="302">
        <f>SUMIF(表2.2024年公共财政支出决算表!$A$6:$A$1340,A816,表2.2024年公共财政支出决算表!$E$6:$E$1340)</f>
        <v>443</v>
      </c>
      <c r="D816" s="302">
        <f>ROUND(SUMIF('表10-1.政府预算科目明细表'!$A$3:$A$375,A816,'表10-1.政府预算科目明细表'!$C$3:$C$375)/10000,0)</f>
        <v>470</v>
      </c>
      <c r="E816" s="352">
        <f t="shared" ref="E816:E821" si="161">D816-C816</f>
        <v>27</v>
      </c>
      <c r="F816" s="352" t="str">
        <f t="shared" si="154"/>
        <v>6.1%</v>
      </c>
      <c r="G816" s="485" t="str">
        <f t="shared" si="158"/>
        <v>是</v>
      </c>
      <c r="H816" s="485" t="str">
        <f t="shared" si="155"/>
        <v>项</v>
      </c>
      <c r="I816" s="485" t="str">
        <f t="shared" si="156"/>
        <v>21105</v>
      </c>
      <c r="J816" s="229"/>
      <c r="K816" s="229"/>
      <c r="L816" s="229"/>
      <c r="M816" s="489">
        <v>1</v>
      </c>
      <c r="N816" s="229"/>
      <c r="O816" s="229"/>
      <c r="P816" s="229"/>
      <c r="Q816" s="229"/>
      <c r="R816" s="229"/>
      <c r="S816" s="229"/>
      <c r="T816" s="429"/>
    </row>
    <row r="817" s="70" customFormat="1" ht="25.5" spans="1:20">
      <c r="A817" s="280" t="s">
        <v>5795</v>
      </c>
      <c r="B817" s="281" t="s">
        <v>1283</v>
      </c>
      <c r="C817" s="302">
        <f>SUMIF(表2.2024年公共财政支出决算表!$A$6:$A$1340,A817,表2.2024年公共财政支出决算表!$E$6:$E$1340)</f>
        <v>2</v>
      </c>
      <c r="D817" s="302">
        <f>ROUND(SUMIF('表10-1.政府预算科目明细表'!$A$3:$A$375,A817,'表10-1.政府预算科目明细表'!$C$3:$C$375)/10000,0)</f>
        <v>3</v>
      </c>
      <c r="E817" s="352">
        <f t="shared" si="161"/>
        <v>1</v>
      </c>
      <c r="F817" s="352" t="str">
        <f t="shared" si="154"/>
        <v>50.0%</v>
      </c>
      <c r="G817" s="485" t="str">
        <f t="shared" si="158"/>
        <v>是</v>
      </c>
      <c r="H817" s="485" t="str">
        <f t="shared" si="155"/>
        <v>项</v>
      </c>
      <c r="I817" s="485" t="str">
        <f t="shared" si="156"/>
        <v>21105</v>
      </c>
      <c r="J817" s="229"/>
      <c r="K817" s="229"/>
      <c r="L817" s="229"/>
      <c r="M817" s="489">
        <v>1</v>
      </c>
      <c r="N817" s="229"/>
      <c r="O817" s="229"/>
      <c r="P817" s="229"/>
      <c r="Q817" s="229"/>
      <c r="R817" s="229"/>
      <c r="S817" s="229"/>
      <c r="T817" s="429"/>
    </row>
    <row r="818" s="441" customFormat="1" ht="15.75" hidden="1" spans="1:20">
      <c r="A818" s="306" t="s">
        <v>5796</v>
      </c>
      <c r="B818" s="307" t="s">
        <v>1284</v>
      </c>
      <c r="C818" s="302">
        <f>SUMIF(表2.2024年公共财政支出决算表!$A$6:$A$1340,A818,表2.2024年公共财政支出决算表!$E$6:$E$1340)</f>
        <v>0</v>
      </c>
      <c r="D818" s="302">
        <f>ROUND(SUMIF('表10-1.政府预算科目明细表'!$A$3:$A$375,A818,'表10-1.政府预算科目明细表'!$C$3:$C$375)/10000,0)</f>
        <v>0</v>
      </c>
      <c r="E818" s="486">
        <f t="shared" si="161"/>
        <v>0</v>
      </c>
      <c r="F818" s="487" t="str">
        <f t="shared" si="154"/>
        <v/>
      </c>
      <c r="G818" s="488" t="str">
        <f t="shared" si="158"/>
        <v>否</v>
      </c>
      <c r="H818" s="488" t="str">
        <f t="shared" si="155"/>
        <v>项</v>
      </c>
      <c r="I818" s="488" t="str">
        <f t="shared" si="156"/>
        <v>21105</v>
      </c>
      <c r="J818" s="229"/>
      <c r="K818" s="229"/>
      <c r="L818" s="229"/>
      <c r="M818" s="452"/>
      <c r="N818" s="452"/>
      <c r="O818" s="452"/>
      <c r="P818" s="452"/>
      <c r="Q818" s="452"/>
      <c r="R818" s="452"/>
      <c r="S818" s="452"/>
      <c r="T818" s="438"/>
    </row>
    <row r="819" s="443" customFormat="1" ht="15.75" hidden="1" spans="1:20">
      <c r="A819" s="306" t="s">
        <v>5798</v>
      </c>
      <c r="B819" s="307" t="s">
        <v>1285</v>
      </c>
      <c r="C819" s="302">
        <f>SUMIF(表2.2024年公共财政支出决算表!$A$6:$A$1340,A819,表2.2024年公共财政支出决算表!$E$6:$E$1340)</f>
        <v>0</v>
      </c>
      <c r="D819" s="302">
        <f>ROUND(SUMIF('表10-1.政府预算科目明细表'!$A$3:$A$375,A819,'表10-1.政府预算科目明细表'!$C$3:$C$375)/10000,0)</f>
        <v>0</v>
      </c>
      <c r="E819" s="486">
        <f t="shared" si="161"/>
        <v>0</v>
      </c>
      <c r="F819" s="487" t="str">
        <f t="shared" si="154"/>
        <v/>
      </c>
      <c r="G819" s="488" t="str">
        <f t="shared" si="158"/>
        <v>否</v>
      </c>
      <c r="H819" s="488" t="str">
        <f t="shared" si="155"/>
        <v>项</v>
      </c>
      <c r="I819" s="488" t="str">
        <f t="shared" si="156"/>
        <v>21105</v>
      </c>
      <c r="J819" s="229"/>
      <c r="K819" s="229"/>
      <c r="L819" s="229"/>
      <c r="M819" s="449"/>
      <c r="N819" s="449"/>
      <c r="O819" s="449"/>
      <c r="P819" s="449"/>
      <c r="Q819" s="449"/>
      <c r="R819" s="449"/>
      <c r="S819" s="449"/>
      <c r="T819" s="435"/>
    </row>
    <row r="820" s="438" customFormat="1" ht="15.75" hidden="1" spans="1:19">
      <c r="A820" s="306" t="s">
        <v>5800</v>
      </c>
      <c r="B820" s="307" t="s">
        <v>1286</v>
      </c>
      <c r="C820" s="302">
        <f>SUMIF(表2.2024年公共财政支出决算表!$A$6:$A$1340,A820,表2.2024年公共财政支出决算表!$E$6:$E$1340)</f>
        <v>0</v>
      </c>
      <c r="D820" s="302">
        <f>ROUND(SUMIF('表10-1.政府预算科目明细表'!$A$3:$A$375,A820,'表10-1.政府预算科目明细表'!$C$3:$C$375)/10000,0)</f>
        <v>0</v>
      </c>
      <c r="E820" s="486">
        <f t="shared" si="161"/>
        <v>0</v>
      </c>
      <c r="F820" s="487" t="str">
        <f t="shared" si="154"/>
        <v/>
      </c>
      <c r="G820" s="488" t="str">
        <f t="shared" si="158"/>
        <v>否</v>
      </c>
      <c r="H820" s="488" t="str">
        <f t="shared" si="155"/>
        <v>项</v>
      </c>
      <c r="I820" s="488" t="str">
        <f t="shared" si="156"/>
        <v>21105</v>
      </c>
      <c r="J820" s="229"/>
      <c r="K820" s="229"/>
      <c r="L820" s="229"/>
      <c r="M820" s="452"/>
      <c r="N820" s="452"/>
      <c r="O820" s="452"/>
      <c r="P820" s="452"/>
      <c r="Q820" s="452"/>
      <c r="R820" s="452"/>
      <c r="S820" s="452"/>
    </row>
    <row r="821" s="443" customFormat="1" ht="15.75" hidden="1" spans="1:20">
      <c r="A821" s="306" t="s">
        <v>5802</v>
      </c>
      <c r="B821" s="307" t="s">
        <v>7759</v>
      </c>
      <c r="C821" s="302">
        <f>SUMIF(表2.2024年公共财政支出决算表!$A$6:$A$1340,A821,表2.2024年公共财政支出决算表!$E$6:$E$1340)</f>
        <v>0</v>
      </c>
      <c r="D821" s="302">
        <f>ROUND(SUMIF('表10-1.政府预算科目明细表'!$A$3:$A$375,A821,'表10-1.政府预算科目明细表'!$C$3:$C$375)/10000,0)</f>
        <v>0</v>
      </c>
      <c r="E821" s="486">
        <f t="shared" si="161"/>
        <v>0</v>
      </c>
      <c r="F821" s="487" t="str">
        <f t="shared" si="154"/>
        <v/>
      </c>
      <c r="G821" s="488" t="str">
        <f t="shared" si="158"/>
        <v>否</v>
      </c>
      <c r="H821" s="488" t="str">
        <f t="shared" si="155"/>
        <v>项</v>
      </c>
      <c r="I821" s="488" t="str">
        <f t="shared" si="156"/>
        <v>21105</v>
      </c>
      <c r="J821" s="229"/>
      <c r="K821" s="229"/>
      <c r="L821" s="229"/>
      <c r="M821" s="449"/>
      <c r="N821" s="449"/>
      <c r="O821" s="449"/>
      <c r="P821" s="449"/>
      <c r="Q821" s="449"/>
      <c r="R821" s="449"/>
      <c r="S821" s="449"/>
      <c r="T821" s="435"/>
    </row>
    <row r="822" s="456" customFormat="1" ht="15.75" hidden="1" spans="1:20">
      <c r="A822" s="278">
        <v>21106</v>
      </c>
      <c r="B822" s="279" t="s">
        <v>1288</v>
      </c>
      <c r="C822" s="299">
        <f ca="1">SUMIF($I823:$I$1455,$A822,C823:C$1455)</f>
        <v>0</v>
      </c>
      <c r="D822" s="299">
        <f>SUMIF($I823:$I$1455,$A822,D823:D$1455)</f>
        <v>0</v>
      </c>
      <c r="E822" s="299">
        <f ca="1">SUMIF($I823:$I$1455,$A822,E823:E$1455)</f>
        <v>0</v>
      </c>
      <c r="F822" s="483" t="str">
        <f ca="1" t="shared" si="154"/>
        <v/>
      </c>
      <c r="G822" s="484" t="str">
        <f ca="1" t="shared" si="158"/>
        <v>否</v>
      </c>
      <c r="H822" s="484" t="str">
        <f t="shared" si="155"/>
        <v>款</v>
      </c>
      <c r="I822" s="484" t="str">
        <f t="shared" si="156"/>
        <v>211</v>
      </c>
      <c r="J822" s="457"/>
      <c r="K822" s="457"/>
      <c r="L822" s="457"/>
      <c r="M822" s="457"/>
      <c r="N822" s="457"/>
      <c r="O822" s="457"/>
      <c r="P822" s="457"/>
      <c r="Q822" s="457"/>
      <c r="R822" s="457"/>
      <c r="S822" s="457"/>
      <c r="T822" s="437"/>
    </row>
    <row r="823" s="429" customFormat="1" ht="15.75" hidden="1" spans="1:19">
      <c r="A823" s="280">
        <v>2110602</v>
      </c>
      <c r="B823" s="281" t="s">
        <v>1289</v>
      </c>
      <c r="C823" s="302">
        <f>SUMIF(表2.2024年公共财政支出决算表!$A$6:$A$1340,A823,表2.2024年公共财政支出决算表!$E$6:$E$1340)</f>
        <v>0</v>
      </c>
      <c r="D823" s="302">
        <f>ROUND(SUMIF('表10-1.政府预算科目明细表'!$A$3:$A$375,A823,'表10-1.政府预算科目明细表'!$C$3:$C$375)/10000,0)</f>
        <v>0</v>
      </c>
      <c r="E823" s="352">
        <f t="shared" ref="E823:E825" si="162">D823-C823</f>
        <v>0</v>
      </c>
      <c r="F823" s="352" t="str">
        <f t="shared" si="154"/>
        <v/>
      </c>
      <c r="G823" s="485" t="str">
        <f t="shared" si="158"/>
        <v>否</v>
      </c>
      <c r="H823" s="485" t="str">
        <f t="shared" si="155"/>
        <v>项</v>
      </c>
      <c r="I823" s="485" t="str">
        <f t="shared" si="156"/>
        <v>21106</v>
      </c>
      <c r="J823" s="229"/>
      <c r="K823" s="229"/>
      <c r="L823" s="229"/>
      <c r="M823" s="229"/>
      <c r="N823" s="229"/>
      <c r="O823" s="229"/>
      <c r="P823" s="229"/>
      <c r="Q823" s="229"/>
      <c r="R823" s="229"/>
      <c r="S823" s="229"/>
    </row>
    <row r="824" s="70" customFormat="1" ht="15.75" hidden="1" spans="1:20">
      <c r="A824" s="280">
        <v>2110605</v>
      </c>
      <c r="B824" s="281" t="s">
        <v>1292</v>
      </c>
      <c r="C824" s="302">
        <f>SUMIF(表2.2024年公共财政支出决算表!$A$6:$A$1340,A824,表2.2024年公共财政支出决算表!$E$6:$E$1340)</f>
        <v>0</v>
      </c>
      <c r="D824" s="302">
        <f>ROUND(SUMIF('表10-1.政府预算科目明细表'!$A$3:$A$375,A824,'表10-1.政府预算科目明细表'!$C$3:$C$375)/10000,0)</f>
        <v>0</v>
      </c>
      <c r="E824" s="352">
        <f t="shared" si="162"/>
        <v>0</v>
      </c>
      <c r="F824" s="352" t="str">
        <f t="shared" si="154"/>
        <v/>
      </c>
      <c r="G824" s="485" t="str">
        <f t="shared" si="158"/>
        <v>否</v>
      </c>
      <c r="H824" s="485" t="str">
        <f t="shared" si="155"/>
        <v>项</v>
      </c>
      <c r="I824" s="485" t="str">
        <f t="shared" si="156"/>
        <v>21106</v>
      </c>
      <c r="J824" s="229"/>
      <c r="K824" s="229"/>
      <c r="L824" s="229"/>
      <c r="M824" s="229"/>
      <c r="N824" s="229"/>
      <c r="O824" s="229"/>
      <c r="P824" s="229"/>
      <c r="Q824" s="229"/>
      <c r="R824" s="229"/>
      <c r="S824" s="229"/>
      <c r="T824" s="429"/>
    </row>
    <row r="825" s="70" customFormat="1" ht="15.75" hidden="1" spans="1:20">
      <c r="A825" s="280">
        <v>2110699</v>
      </c>
      <c r="B825" s="281" t="s">
        <v>1293</v>
      </c>
      <c r="C825" s="302">
        <f>SUMIF(表2.2024年公共财政支出决算表!$A$6:$A$1340,A825,表2.2024年公共财政支出决算表!$E$6:$E$1340)</f>
        <v>0</v>
      </c>
      <c r="D825" s="302">
        <f>ROUND(SUMIF('表10-1.政府预算科目明细表'!$A$3:$A$375,A825,'表10-1.政府预算科目明细表'!$C$3:$C$375)/10000,0)</f>
        <v>0</v>
      </c>
      <c r="E825" s="352">
        <f t="shared" si="162"/>
        <v>0</v>
      </c>
      <c r="F825" s="352" t="str">
        <f t="shared" si="154"/>
        <v/>
      </c>
      <c r="G825" s="485" t="str">
        <f t="shared" si="158"/>
        <v>否</v>
      </c>
      <c r="H825" s="485" t="str">
        <f t="shared" si="155"/>
        <v>项</v>
      </c>
      <c r="I825" s="485" t="str">
        <f t="shared" si="156"/>
        <v>21106</v>
      </c>
      <c r="J825" s="229"/>
      <c r="K825" s="229"/>
      <c r="L825" s="229"/>
      <c r="M825" s="229"/>
      <c r="N825" s="229"/>
      <c r="O825" s="229"/>
      <c r="P825" s="229"/>
      <c r="Q825" s="229"/>
      <c r="R825" s="229"/>
      <c r="S825" s="229"/>
      <c r="T825" s="429"/>
    </row>
    <row r="826" s="442" customFormat="1" ht="15.75" hidden="1" spans="1:20">
      <c r="A826" s="269" t="s">
        <v>5804</v>
      </c>
      <c r="B826" s="270" t="s">
        <v>1294</v>
      </c>
      <c r="C826" s="299">
        <f ca="1">SUMIF($I827:$I$1455,$A826,C827:C$1455)</f>
        <v>0</v>
      </c>
      <c r="D826" s="299">
        <f>SUMIF($I827:$I$1455,$A826,D827:D$1455)</f>
        <v>0</v>
      </c>
      <c r="E826" s="299">
        <f ca="1">SUMIF($I827:$I$1455,$A826,E827:E$1455)</f>
        <v>0</v>
      </c>
      <c r="F826" s="483" t="str">
        <f ca="1" t="shared" si="154"/>
        <v/>
      </c>
      <c r="G826" s="492" t="str">
        <f ca="1" t="shared" si="158"/>
        <v>否</v>
      </c>
      <c r="H826" s="492" t="str">
        <f t="shared" si="155"/>
        <v>款</v>
      </c>
      <c r="I826" s="492" t="str">
        <f t="shared" si="156"/>
        <v>211</v>
      </c>
      <c r="J826" s="453"/>
      <c r="K826" s="453"/>
      <c r="L826" s="453"/>
      <c r="M826" s="453"/>
      <c r="N826" s="453"/>
      <c r="O826" s="453"/>
      <c r="P826" s="453"/>
      <c r="Q826" s="453"/>
      <c r="R826" s="453"/>
      <c r="S826" s="453"/>
      <c r="T826" s="450"/>
    </row>
    <row r="827" s="443" customFormat="1" ht="15.75" hidden="1" spans="1:20">
      <c r="A827" s="306" t="s">
        <v>5806</v>
      </c>
      <c r="B827" s="307" t="s">
        <v>1295</v>
      </c>
      <c r="C827" s="302">
        <f>SUMIF(表2.2024年公共财政支出决算表!$A$6:$A$1340,A827,表2.2024年公共财政支出决算表!$E$6:$E$1340)</f>
        <v>0</v>
      </c>
      <c r="D827" s="302">
        <f>ROUND(SUMIF('表10-1.政府预算科目明细表'!$A$3:$A$375,A827,'表10-1.政府预算科目明细表'!$C$3:$C$375)/10000,0)</f>
        <v>0</v>
      </c>
      <c r="E827" s="486">
        <f t="shared" ref="E827:E831" si="163">D827-C827</f>
        <v>0</v>
      </c>
      <c r="F827" s="487" t="str">
        <f t="shared" si="154"/>
        <v/>
      </c>
      <c r="G827" s="488" t="str">
        <f t="shared" si="158"/>
        <v>否</v>
      </c>
      <c r="H827" s="488" t="str">
        <f t="shared" si="155"/>
        <v>项</v>
      </c>
      <c r="I827" s="488" t="str">
        <f t="shared" si="156"/>
        <v>21107</v>
      </c>
      <c r="J827" s="229"/>
      <c r="K827" s="229"/>
      <c r="L827" s="229"/>
      <c r="M827" s="449"/>
      <c r="N827" s="449"/>
      <c r="O827" s="449"/>
      <c r="P827" s="449"/>
      <c r="Q827" s="449"/>
      <c r="R827" s="449"/>
      <c r="S827" s="449"/>
      <c r="T827" s="435"/>
    </row>
    <row r="828" s="443" customFormat="1" ht="15.75" hidden="1" spans="1:20">
      <c r="A828" s="306" t="s">
        <v>5808</v>
      </c>
      <c r="B828" s="307" t="s">
        <v>1296</v>
      </c>
      <c r="C828" s="302">
        <f>SUMIF(表2.2024年公共财政支出决算表!$A$6:$A$1340,A828,表2.2024年公共财政支出决算表!$E$6:$E$1340)</f>
        <v>0</v>
      </c>
      <c r="D828" s="302">
        <f>ROUND(SUMIF('表10-1.政府预算科目明细表'!$A$3:$A$375,A828,'表10-1.政府预算科目明细表'!$C$3:$C$375)/10000,0)</f>
        <v>0</v>
      </c>
      <c r="E828" s="486">
        <f t="shared" si="163"/>
        <v>0</v>
      </c>
      <c r="F828" s="487" t="str">
        <f t="shared" si="154"/>
        <v/>
      </c>
      <c r="G828" s="488" t="str">
        <f t="shared" si="158"/>
        <v>否</v>
      </c>
      <c r="H828" s="488" t="str">
        <f t="shared" si="155"/>
        <v>项</v>
      </c>
      <c r="I828" s="488" t="str">
        <f t="shared" si="156"/>
        <v>21107</v>
      </c>
      <c r="J828" s="229"/>
      <c r="K828" s="229"/>
      <c r="L828" s="229"/>
      <c r="M828" s="449"/>
      <c r="N828" s="449"/>
      <c r="O828" s="449"/>
      <c r="P828" s="449"/>
      <c r="Q828" s="449"/>
      <c r="R828" s="449"/>
      <c r="S828" s="449"/>
      <c r="T828" s="435"/>
    </row>
    <row r="829" s="442" customFormat="1" ht="15.75" hidden="1" spans="1:20">
      <c r="A829" s="269" t="s">
        <v>5810</v>
      </c>
      <c r="B829" s="270" t="s">
        <v>1297</v>
      </c>
      <c r="C829" s="299">
        <f ca="1">SUMIF($I830:$I$1455,$A829,C830:C$1455)</f>
        <v>0</v>
      </c>
      <c r="D829" s="299">
        <f>SUMIF($I830:$I$1455,$A829,D830:D$1455)</f>
        <v>0</v>
      </c>
      <c r="E829" s="299">
        <f ca="1">SUMIF($I830:$I$1455,$A829,E830:E$1455)</f>
        <v>0</v>
      </c>
      <c r="F829" s="483" t="str">
        <f ca="1" t="shared" si="154"/>
        <v/>
      </c>
      <c r="G829" s="492" t="str">
        <f ca="1" t="shared" si="158"/>
        <v>否</v>
      </c>
      <c r="H829" s="492" t="str">
        <f t="shared" si="155"/>
        <v>款</v>
      </c>
      <c r="I829" s="492" t="str">
        <f t="shared" si="156"/>
        <v>211</v>
      </c>
      <c r="J829" s="453"/>
      <c r="K829" s="453"/>
      <c r="L829" s="453"/>
      <c r="M829" s="453"/>
      <c r="N829" s="453"/>
      <c r="O829" s="453"/>
      <c r="P829" s="453"/>
      <c r="Q829" s="453"/>
      <c r="R829" s="453"/>
      <c r="S829" s="453"/>
      <c r="T829" s="450"/>
    </row>
    <row r="830" s="443" customFormat="1" ht="15.75" hidden="1" spans="1:20">
      <c r="A830" s="306" t="s">
        <v>5812</v>
      </c>
      <c r="B830" s="307" t="s">
        <v>1298</v>
      </c>
      <c r="C830" s="302">
        <f>SUMIF(表2.2024年公共财政支出决算表!$A$6:$A$1340,A830,表2.2024年公共财政支出决算表!$E$6:$E$1340)</f>
        <v>0</v>
      </c>
      <c r="D830" s="302">
        <f>ROUND(SUMIF('表10-1.政府预算科目明细表'!$A$3:$A$375,A830,'表10-1.政府预算科目明细表'!$C$3:$C$375)/10000,0)</f>
        <v>0</v>
      </c>
      <c r="E830" s="486">
        <f t="shared" si="163"/>
        <v>0</v>
      </c>
      <c r="F830" s="487" t="str">
        <f t="shared" si="154"/>
        <v/>
      </c>
      <c r="G830" s="488" t="str">
        <f t="shared" si="158"/>
        <v>否</v>
      </c>
      <c r="H830" s="488" t="str">
        <f t="shared" si="155"/>
        <v>项</v>
      </c>
      <c r="I830" s="488" t="str">
        <f t="shared" si="156"/>
        <v>21108</v>
      </c>
      <c r="J830" s="229"/>
      <c r="K830" s="229"/>
      <c r="L830" s="229"/>
      <c r="M830" s="449"/>
      <c r="N830" s="449"/>
      <c r="O830" s="449"/>
      <c r="P830" s="449"/>
      <c r="Q830" s="449"/>
      <c r="R830" s="449"/>
      <c r="S830" s="449"/>
      <c r="T830" s="435"/>
    </row>
    <row r="831" s="443" customFormat="1" ht="15.75" hidden="1" spans="1:20">
      <c r="A831" s="306" t="s">
        <v>5814</v>
      </c>
      <c r="B831" s="307" t="s">
        <v>1299</v>
      </c>
      <c r="C831" s="302">
        <f>SUMIF(表2.2024年公共财政支出决算表!$A$6:$A$1340,A831,表2.2024年公共财政支出决算表!$E$6:$E$1340)</f>
        <v>0</v>
      </c>
      <c r="D831" s="302">
        <f>ROUND(SUMIF('表10-1.政府预算科目明细表'!$A$3:$A$375,A831,'表10-1.政府预算科目明细表'!$C$3:$C$375)/10000,0)</f>
        <v>0</v>
      </c>
      <c r="E831" s="486">
        <f t="shared" si="163"/>
        <v>0</v>
      </c>
      <c r="F831" s="487" t="str">
        <f t="shared" si="154"/>
        <v/>
      </c>
      <c r="G831" s="488" t="str">
        <f t="shared" si="158"/>
        <v>否</v>
      </c>
      <c r="H831" s="488" t="str">
        <f t="shared" si="155"/>
        <v>项</v>
      </c>
      <c r="I831" s="488" t="str">
        <f t="shared" si="156"/>
        <v>21108</v>
      </c>
      <c r="J831" s="229"/>
      <c r="K831" s="229"/>
      <c r="L831" s="229"/>
      <c r="M831" s="449"/>
      <c r="N831" s="449"/>
      <c r="O831" s="449"/>
      <c r="P831" s="449"/>
      <c r="Q831" s="449"/>
      <c r="R831" s="449"/>
      <c r="S831" s="449"/>
      <c r="T831" s="435"/>
    </row>
    <row r="832" s="442" customFormat="1" ht="15.75" hidden="1" spans="1:20">
      <c r="A832" s="269" t="s">
        <v>5816</v>
      </c>
      <c r="B832" s="270" t="s">
        <v>1300</v>
      </c>
      <c r="C832" s="299">
        <f ca="1">SUMIF($I833:$I$1455,$A832,C833:C$1455)</f>
        <v>0</v>
      </c>
      <c r="D832" s="299">
        <f>SUMIF($I833:$I$1455,$A832,D833:D$1455)</f>
        <v>0</v>
      </c>
      <c r="E832" s="299">
        <f ca="1">SUMIF($I833:$I$1455,$A832,E833:E$1455)</f>
        <v>0</v>
      </c>
      <c r="F832" s="483" t="str">
        <f ca="1" t="shared" si="154"/>
        <v/>
      </c>
      <c r="G832" s="492" t="str">
        <f ca="1" t="shared" si="158"/>
        <v>否</v>
      </c>
      <c r="H832" s="492" t="str">
        <f t="shared" si="155"/>
        <v>款</v>
      </c>
      <c r="I832" s="492" t="str">
        <f t="shared" si="156"/>
        <v>211</v>
      </c>
      <c r="J832" s="461"/>
      <c r="K832" s="461"/>
      <c r="L832" s="461"/>
      <c r="M832" s="461"/>
      <c r="N832" s="461"/>
      <c r="O832" s="461"/>
      <c r="P832" s="461"/>
      <c r="Q832" s="461"/>
      <c r="R832" s="461"/>
      <c r="S832" s="461"/>
      <c r="T832" s="436"/>
    </row>
    <row r="833" s="441" customFormat="1" ht="15.75" hidden="1" spans="1:20">
      <c r="A833" s="306" t="s">
        <v>5818</v>
      </c>
      <c r="B833" s="307" t="s">
        <v>1300</v>
      </c>
      <c r="C833" s="302">
        <f>SUMIF(表2.2024年公共财政支出决算表!$A$6:$A$1340,A833,表2.2024年公共财政支出决算表!$E$6:$E$1340)</f>
        <v>0</v>
      </c>
      <c r="D833" s="302">
        <f>ROUND(SUMIF('表10-1.政府预算科目明细表'!$A$3:$A$375,A833,'表10-1.政府预算科目明细表'!$C$3:$C$375)/10000,0)</f>
        <v>0</v>
      </c>
      <c r="E833" s="486">
        <f t="shared" ref="E833:E841" si="164">D833-C833</f>
        <v>0</v>
      </c>
      <c r="F833" s="487" t="str">
        <f t="shared" si="154"/>
        <v/>
      </c>
      <c r="G833" s="488" t="str">
        <f t="shared" si="158"/>
        <v>否</v>
      </c>
      <c r="H833" s="488" t="str">
        <f t="shared" si="155"/>
        <v>项</v>
      </c>
      <c r="I833" s="488" t="str">
        <f t="shared" si="156"/>
        <v>21109</v>
      </c>
      <c r="J833" s="229"/>
      <c r="K833" s="229"/>
      <c r="L833" s="229"/>
      <c r="M833" s="452"/>
      <c r="N833" s="452"/>
      <c r="O833" s="452"/>
      <c r="P833" s="452"/>
      <c r="Q833" s="452"/>
      <c r="R833" s="452"/>
      <c r="S833" s="452"/>
      <c r="T833" s="438"/>
    </row>
    <row r="834" s="445" customFormat="1" ht="15.75" hidden="1" spans="1:20">
      <c r="A834" s="269" t="s">
        <v>5820</v>
      </c>
      <c r="B834" s="270" t="s">
        <v>1301</v>
      </c>
      <c r="C834" s="299">
        <f ca="1">SUMIF($I835:$I$1455,$A834,C835:C$1455)</f>
        <v>0</v>
      </c>
      <c r="D834" s="299">
        <f>SUMIF($I835:$I$1455,$A834,D835:D$1455)</f>
        <v>0</v>
      </c>
      <c r="E834" s="299">
        <f ca="1">SUMIF($I835:$I$1455,$A834,E835:E$1455)</f>
        <v>0</v>
      </c>
      <c r="F834" s="483" t="str">
        <f ca="1" t="shared" si="154"/>
        <v/>
      </c>
      <c r="G834" s="492" t="str">
        <f ca="1" t="shared" si="158"/>
        <v>否</v>
      </c>
      <c r="H834" s="492" t="str">
        <f t="shared" si="155"/>
        <v>款</v>
      </c>
      <c r="I834" s="492" t="str">
        <f t="shared" si="156"/>
        <v>211</v>
      </c>
      <c r="J834" s="461"/>
      <c r="K834" s="461"/>
      <c r="L834" s="461"/>
      <c r="M834" s="461"/>
      <c r="N834" s="461"/>
      <c r="O834" s="461"/>
      <c r="P834" s="461"/>
      <c r="Q834" s="461"/>
      <c r="R834" s="461"/>
      <c r="S834" s="461"/>
      <c r="T834" s="436"/>
    </row>
    <row r="835" s="438" customFormat="1" ht="15.75" hidden="1" spans="1:19">
      <c r="A835" s="306" t="s">
        <v>5821</v>
      </c>
      <c r="B835" s="307" t="s">
        <v>1301</v>
      </c>
      <c r="C835" s="302">
        <f>SUMIF(表2.2024年公共财政支出决算表!$A$6:$A$1340,A835,表2.2024年公共财政支出决算表!$E$6:$E$1340)</f>
        <v>0</v>
      </c>
      <c r="D835" s="302">
        <f>ROUND(SUMIF('表10-1.政府预算科目明细表'!$A$3:$A$375,A835,'表10-1.政府预算科目明细表'!$C$3:$C$375)/10000,0)</f>
        <v>0</v>
      </c>
      <c r="E835" s="486">
        <f t="shared" si="164"/>
        <v>0</v>
      </c>
      <c r="F835" s="487" t="str">
        <f t="shared" si="154"/>
        <v/>
      </c>
      <c r="G835" s="488" t="str">
        <f t="shared" si="158"/>
        <v>否</v>
      </c>
      <c r="H835" s="488" t="str">
        <f t="shared" si="155"/>
        <v>项</v>
      </c>
      <c r="I835" s="488" t="str">
        <f t="shared" si="156"/>
        <v>21110</v>
      </c>
      <c r="J835" s="229"/>
      <c r="K835" s="229"/>
      <c r="L835" s="229"/>
      <c r="M835" s="452"/>
      <c r="N835" s="452"/>
      <c r="O835" s="452"/>
      <c r="P835" s="452"/>
      <c r="Q835" s="452"/>
      <c r="R835" s="452"/>
      <c r="S835" s="452"/>
    </row>
    <row r="836" s="456" customFormat="1" ht="15.75" hidden="1" spans="1:20">
      <c r="A836" s="278" t="s">
        <v>5822</v>
      </c>
      <c r="B836" s="279" t="s">
        <v>1302</v>
      </c>
      <c r="C836" s="299">
        <f ca="1">SUMIF($I837:$I$1455,$A836,C837:C$1455)</f>
        <v>0</v>
      </c>
      <c r="D836" s="299">
        <f>SUMIF($I837:$I$1455,$A836,D837:D$1455)</f>
        <v>0</v>
      </c>
      <c r="E836" s="299">
        <f ca="1">SUMIF($I837:$I$1455,$A836,E837:E$1455)</f>
        <v>0</v>
      </c>
      <c r="F836" s="483" t="str">
        <f ca="1" t="shared" si="154"/>
        <v/>
      </c>
      <c r="G836" s="484" t="str">
        <f ca="1" t="shared" si="158"/>
        <v>否</v>
      </c>
      <c r="H836" s="484" t="str">
        <f t="shared" si="155"/>
        <v>款</v>
      </c>
      <c r="I836" s="484" t="str">
        <f t="shared" si="156"/>
        <v>211</v>
      </c>
      <c r="J836" s="457"/>
      <c r="K836" s="457"/>
      <c r="L836" s="457"/>
      <c r="M836" s="457"/>
      <c r="N836" s="457"/>
      <c r="O836" s="457"/>
      <c r="P836" s="457"/>
      <c r="Q836" s="457"/>
      <c r="R836" s="457"/>
      <c r="S836" s="457"/>
      <c r="T836" s="437"/>
    </row>
    <row r="837" s="70" customFormat="1" ht="15.75" hidden="1" spans="1:20">
      <c r="A837" s="280" t="s">
        <v>5823</v>
      </c>
      <c r="B837" s="281" t="s">
        <v>1303</v>
      </c>
      <c r="C837" s="302">
        <f>SUMIF(表2.2024年公共财政支出决算表!$A$6:$A$1340,A837,表2.2024年公共财政支出决算表!$E$6:$E$1340)</f>
        <v>0</v>
      </c>
      <c r="D837" s="302">
        <f>ROUND(SUMIF('表10-1.政府预算科目明细表'!$A$3:$A$375,A837,'表10-1.政府预算科目明细表'!$C$3:$C$375)/10000,0)</f>
        <v>0</v>
      </c>
      <c r="E837" s="352">
        <f t="shared" si="164"/>
        <v>0</v>
      </c>
      <c r="F837" s="352" t="str">
        <f t="shared" si="154"/>
        <v/>
      </c>
      <c r="G837" s="485" t="str">
        <f t="shared" si="158"/>
        <v>否</v>
      </c>
      <c r="H837" s="485" t="str">
        <f t="shared" si="155"/>
        <v>项</v>
      </c>
      <c r="I837" s="485" t="str">
        <f t="shared" si="156"/>
        <v>21111</v>
      </c>
      <c r="J837" s="229"/>
      <c r="K837" s="229"/>
      <c r="L837" s="229"/>
      <c r="M837" s="229"/>
      <c r="N837" s="229"/>
      <c r="O837" s="229"/>
      <c r="P837" s="229"/>
      <c r="Q837" s="229"/>
      <c r="R837" s="229"/>
      <c r="S837" s="229"/>
      <c r="T837" s="429"/>
    </row>
    <row r="838" s="443" customFormat="1" ht="15.75" hidden="1" spans="1:20">
      <c r="A838" s="306" t="s">
        <v>5824</v>
      </c>
      <c r="B838" s="307" t="s">
        <v>1304</v>
      </c>
      <c r="C838" s="302">
        <f>SUMIF(表2.2024年公共财政支出决算表!$A$6:$A$1340,A838,表2.2024年公共财政支出决算表!$E$6:$E$1340)</f>
        <v>0</v>
      </c>
      <c r="D838" s="302">
        <f>ROUND(SUMIF('表10-1.政府预算科目明细表'!$A$3:$A$375,A838,'表10-1.政府预算科目明细表'!$C$3:$C$375)/10000,0)</f>
        <v>0</v>
      </c>
      <c r="E838" s="486">
        <f t="shared" si="164"/>
        <v>0</v>
      </c>
      <c r="F838" s="487" t="str">
        <f t="shared" si="154"/>
        <v/>
      </c>
      <c r="G838" s="488" t="str">
        <f t="shared" si="158"/>
        <v>否</v>
      </c>
      <c r="H838" s="488" t="str">
        <f t="shared" si="155"/>
        <v>项</v>
      </c>
      <c r="I838" s="488" t="str">
        <f t="shared" si="156"/>
        <v>21111</v>
      </c>
      <c r="J838" s="229"/>
      <c r="K838" s="229"/>
      <c r="L838" s="229"/>
      <c r="M838" s="449"/>
      <c r="N838" s="449"/>
      <c r="O838" s="449"/>
      <c r="P838" s="449"/>
      <c r="Q838" s="449"/>
      <c r="R838" s="449"/>
      <c r="S838" s="449"/>
      <c r="T838" s="435"/>
    </row>
    <row r="839" s="443" customFormat="1" ht="15.75" hidden="1" spans="1:20">
      <c r="A839" s="306" t="s">
        <v>5826</v>
      </c>
      <c r="B839" s="307" t="s">
        <v>1305</v>
      </c>
      <c r="C839" s="302">
        <f>SUMIF(表2.2024年公共财政支出决算表!$A$6:$A$1340,A839,表2.2024年公共财政支出决算表!$E$6:$E$1340)</f>
        <v>0</v>
      </c>
      <c r="D839" s="302">
        <f>ROUND(SUMIF('表10-1.政府预算科目明细表'!$A$3:$A$375,A839,'表10-1.政府预算科目明细表'!$C$3:$C$375)/10000,0)</f>
        <v>0</v>
      </c>
      <c r="E839" s="486">
        <f t="shared" si="164"/>
        <v>0</v>
      </c>
      <c r="F839" s="487" t="str">
        <f t="shared" si="154"/>
        <v/>
      </c>
      <c r="G839" s="488" t="str">
        <f t="shared" si="158"/>
        <v>否</v>
      </c>
      <c r="H839" s="488" t="str">
        <f t="shared" si="155"/>
        <v>项</v>
      </c>
      <c r="I839" s="488" t="str">
        <f t="shared" si="156"/>
        <v>21111</v>
      </c>
      <c r="J839" s="229"/>
      <c r="K839" s="229"/>
      <c r="L839" s="229"/>
      <c r="M839" s="449"/>
      <c r="N839" s="449"/>
      <c r="O839" s="449"/>
      <c r="P839" s="449"/>
      <c r="Q839" s="449"/>
      <c r="R839" s="449"/>
      <c r="S839" s="449"/>
      <c r="T839" s="435"/>
    </row>
    <row r="840" s="443" customFormat="1" ht="15.75" hidden="1" spans="1:20">
      <c r="A840" s="306" t="s">
        <v>5828</v>
      </c>
      <c r="B840" s="307" t="s">
        <v>1306</v>
      </c>
      <c r="C840" s="302">
        <f>SUMIF(表2.2024年公共财政支出决算表!$A$6:$A$1340,A840,表2.2024年公共财政支出决算表!$E$6:$E$1340)</f>
        <v>0</v>
      </c>
      <c r="D840" s="302">
        <f>ROUND(SUMIF('表10-1.政府预算科目明细表'!$A$3:$A$375,A840,'表10-1.政府预算科目明细表'!$C$3:$C$375)/10000,0)</f>
        <v>0</v>
      </c>
      <c r="E840" s="486">
        <f t="shared" si="164"/>
        <v>0</v>
      </c>
      <c r="F840" s="487" t="str">
        <f t="shared" si="154"/>
        <v/>
      </c>
      <c r="G840" s="488" t="str">
        <f t="shared" si="158"/>
        <v>否</v>
      </c>
      <c r="H840" s="488" t="str">
        <f t="shared" si="155"/>
        <v>项</v>
      </c>
      <c r="I840" s="488" t="str">
        <f t="shared" si="156"/>
        <v>21111</v>
      </c>
      <c r="J840" s="229"/>
      <c r="K840" s="229"/>
      <c r="L840" s="229"/>
      <c r="M840" s="449"/>
      <c r="N840" s="449"/>
      <c r="O840" s="449"/>
      <c r="P840" s="449"/>
      <c r="Q840" s="449"/>
      <c r="R840" s="449"/>
      <c r="S840" s="449"/>
      <c r="T840" s="435"/>
    </row>
    <row r="841" s="443" customFormat="1" ht="15.75" hidden="1" spans="1:20">
      <c r="A841" s="306" t="s">
        <v>5830</v>
      </c>
      <c r="B841" s="307" t="s">
        <v>1307</v>
      </c>
      <c r="C841" s="302">
        <f>SUMIF(表2.2024年公共财政支出决算表!$A$6:$A$1340,A841,表2.2024年公共财政支出决算表!$E$6:$E$1340)</f>
        <v>0</v>
      </c>
      <c r="D841" s="302">
        <f>ROUND(SUMIF('表10-1.政府预算科目明细表'!$A$3:$A$375,A841,'表10-1.政府预算科目明细表'!$C$3:$C$375)/10000,0)</f>
        <v>0</v>
      </c>
      <c r="E841" s="486">
        <f t="shared" si="164"/>
        <v>0</v>
      </c>
      <c r="F841" s="487" t="str">
        <f t="shared" si="154"/>
        <v/>
      </c>
      <c r="G841" s="488" t="str">
        <f t="shared" si="158"/>
        <v>否</v>
      </c>
      <c r="H841" s="488" t="str">
        <f t="shared" si="155"/>
        <v>项</v>
      </c>
      <c r="I841" s="488" t="str">
        <f t="shared" si="156"/>
        <v>21111</v>
      </c>
      <c r="J841" s="229"/>
      <c r="K841" s="229"/>
      <c r="L841" s="229"/>
      <c r="M841" s="449"/>
      <c r="N841" s="449"/>
      <c r="O841" s="449"/>
      <c r="P841" s="449"/>
      <c r="Q841" s="449"/>
      <c r="R841" s="449"/>
      <c r="S841" s="449"/>
      <c r="T841" s="435"/>
    </row>
    <row r="842" s="442" customFormat="1" ht="15.75" hidden="1" spans="1:20">
      <c r="A842" s="269" t="s">
        <v>5832</v>
      </c>
      <c r="B842" s="270" t="s">
        <v>7760</v>
      </c>
      <c r="C842" s="299">
        <f ca="1">SUMIF($I843:$I$1455,$A842,C843:C$1455)</f>
        <v>0</v>
      </c>
      <c r="D842" s="299">
        <f>SUMIF($I843:$I$1455,$A842,D843:D$1455)</f>
        <v>0</v>
      </c>
      <c r="E842" s="299">
        <f ca="1">SUMIF($I843:$I$1455,$A842,E843:E$1455)</f>
        <v>0</v>
      </c>
      <c r="F842" s="483" t="str">
        <f ca="1" t="shared" si="154"/>
        <v/>
      </c>
      <c r="G842" s="492" t="str">
        <f ca="1" t="shared" si="158"/>
        <v>否</v>
      </c>
      <c r="H842" s="492" t="str">
        <f t="shared" si="155"/>
        <v>款</v>
      </c>
      <c r="I842" s="492" t="str">
        <f t="shared" si="156"/>
        <v>211</v>
      </c>
      <c r="J842" s="453"/>
      <c r="K842" s="453"/>
      <c r="L842" s="453"/>
      <c r="M842" s="453"/>
      <c r="N842" s="453"/>
      <c r="O842" s="453"/>
      <c r="P842" s="453"/>
      <c r="Q842" s="453"/>
      <c r="R842" s="453"/>
      <c r="S842" s="453"/>
      <c r="T842" s="450"/>
    </row>
    <row r="843" s="443" customFormat="1" ht="15.75" hidden="1" spans="1:20">
      <c r="A843" s="306" t="s">
        <v>5834</v>
      </c>
      <c r="B843" s="307" t="s">
        <v>7760</v>
      </c>
      <c r="C843" s="302">
        <f>SUMIF(表2.2024年公共财政支出决算表!$A$6:$A$1340,A843,表2.2024年公共财政支出决算表!$E$6:$E$1340)</f>
        <v>0</v>
      </c>
      <c r="D843" s="302">
        <f>ROUND(SUMIF('表10-1.政府预算科目明细表'!$A$3:$A$375,A843,'表10-1.政府预算科目明细表'!$C$3:$C$375)/10000,0)</f>
        <v>0</v>
      </c>
      <c r="E843" s="486">
        <f>D843-C843</f>
        <v>0</v>
      </c>
      <c r="F843" s="487" t="str">
        <f t="shared" si="154"/>
        <v/>
      </c>
      <c r="G843" s="488" t="str">
        <f t="shared" si="158"/>
        <v>否</v>
      </c>
      <c r="H843" s="488" t="str">
        <f t="shared" si="155"/>
        <v>项</v>
      </c>
      <c r="I843" s="488" t="str">
        <f t="shared" si="156"/>
        <v>21112</v>
      </c>
      <c r="J843" s="229"/>
      <c r="K843" s="229"/>
      <c r="L843" s="229"/>
      <c r="M843" s="449"/>
      <c r="N843" s="449"/>
      <c r="O843" s="449"/>
      <c r="P843" s="449"/>
      <c r="Q843" s="449"/>
      <c r="R843" s="449"/>
      <c r="S843" s="449"/>
      <c r="T843" s="435"/>
    </row>
    <row r="844" s="443" customFormat="1" ht="17.25" hidden="1" spans="1:20">
      <c r="A844" s="306">
        <v>2111299</v>
      </c>
      <c r="B844" s="307" t="s">
        <v>7761</v>
      </c>
      <c r="C844" s="302">
        <f>SUMIF(表2.2024年公共财政支出决算表!$A$6:$A$1340,A844,表2.2024年公共财政支出决算表!$E$6:$E$1340)</f>
        <v>0</v>
      </c>
      <c r="D844" s="302">
        <f>ROUND(SUMIF('表10-1.政府预算科目明细表'!$A$3:$A$375,A844,'表10-1.政府预算科目明细表'!$C$3:$C$375)/10000,0)</f>
        <v>0</v>
      </c>
      <c r="E844" s="486">
        <f>D844-C844</f>
        <v>0</v>
      </c>
      <c r="F844" s="487" t="str">
        <f t="shared" si="154"/>
        <v/>
      </c>
      <c r="G844" s="488" t="str">
        <f t="shared" si="158"/>
        <v>否</v>
      </c>
      <c r="H844" s="488" t="str">
        <f t="shared" si="155"/>
        <v>项</v>
      </c>
      <c r="I844" s="488" t="str">
        <f t="shared" si="156"/>
        <v>21112</v>
      </c>
      <c r="J844" s="229"/>
      <c r="K844" s="229"/>
      <c r="L844" s="229"/>
      <c r="M844" s="449"/>
      <c r="N844" s="449"/>
      <c r="O844" s="449"/>
      <c r="P844" s="449"/>
      <c r="Q844" s="449"/>
      <c r="R844" s="449"/>
      <c r="S844" s="449"/>
      <c r="T844" s="435"/>
    </row>
    <row r="845" s="450" customFormat="1" ht="15.75" hidden="1" spans="1:19">
      <c r="A845" s="269" t="s">
        <v>5836</v>
      </c>
      <c r="B845" s="270" t="s">
        <v>1309</v>
      </c>
      <c r="C845" s="299">
        <f ca="1">SUMIF($I846:$I$1455,$A845,C846:C$1455)</f>
        <v>0</v>
      </c>
      <c r="D845" s="299">
        <f>SUMIF($I846:$I$1455,$A845,D846:D$1455)</f>
        <v>0</v>
      </c>
      <c r="E845" s="299">
        <f ca="1">SUMIF($I846:$I$1455,$A845,E846:E$1455)</f>
        <v>0</v>
      </c>
      <c r="F845" s="483" t="str">
        <f ca="1" t="shared" si="154"/>
        <v/>
      </c>
      <c r="G845" s="492" t="str">
        <f ca="1" t="shared" si="158"/>
        <v>否</v>
      </c>
      <c r="H845" s="492" t="str">
        <f t="shared" si="155"/>
        <v>款</v>
      </c>
      <c r="I845" s="492" t="str">
        <f t="shared" si="156"/>
        <v>211</v>
      </c>
      <c r="J845" s="453"/>
      <c r="K845" s="453"/>
      <c r="L845" s="453"/>
      <c r="M845" s="453"/>
      <c r="N845" s="453"/>
      <c r="O845" s="453"/>
      <c r="P845" s="453"/>
      <c r="Q845" s="453"/>
      <c r="R845" s="453"/>
      <c r="S845" s="453"/>
    </row>
    <row r="846" s="443" customFormat="1" ht="15.75" hidden="1" spans="1:20">
      <c r="A846" s="306" t="s">
        <v>5838</v>
      </c>
      <c r="B846" s="307" t="s">
        <v>1309</v>
      </c>
      <c r="C846" s="302">
        <f>SUMIF(表2.2024年公共财政支出决算表!$A$6:$A$1340,A846,表2.2024年公共财政支出决算表!$E$6:$E$1340)</f>
        <v>0</v>
      </c>
      <c r="D846" s="302">
        <f>ROUND(SUMIF('表10-1.政府预算科目明细表'!$A$3:$A$375,A846,'表10-1.政府预算科目明细表'!$C$3:$C$375)/10000,0)</f>
        <v>0</v>
      </c>
      <c r="E846" s="486">
        <f t="shared" ref="E845:E857" si="165">D846-C846</f>
        <v>0</v>
      </c>
      <c r="F846" s="487" t="str">
        <f t="shared" si="154"/>
        <v/>
      </c>
      <c r="G846" s="488" t="str">
        <f t="shared" si="158"/>
        <v>否</v>
      </c>
      <c r="H846" s="488" t="str">
        <f t="shared" si="155"/>
        <v>项</v>
      </c>
      <c r="I846" s="488" t="str">
        <f t="shared" si="156"/>
        <v>21113</v>
      </c>
      <c r="J846" s="229"/>
      <c r="K846" s="229"/>
      <c r="L846" s="229"/>
      <c r="M846" s="449"/>
      <c r="N846" s="449"/>
      <c r="O846" s="449"/>
      <c r="P846" s="449"/>
      <c r="Q846" s="449"/>
      <c r="R846" s="449"/>
      <c r="S846" s="449"/>
      <c r="T846" s="435"/>
    </row>
    <row r="847" s="445" customFormat="1" ht="25.5" spans="1:20">
      <c r="A847" s="269" t="s">
        <v>5840</v>
      </c>
      <c r="B847" s="270" t="s">
        <v>1310</v>
      </c>
      <c r="C847" s="299">
        <f ca="1">SUMIF($I848:$I$1455,$A847,C848:C$1455)</f>
        <v>13</v>
      </c>
      <c r="D847" s="299">
        <f>SUMIF($I848:$I$1455,$A847,D848:D$1455)</f>
        <v>0</v>
      </c>
      <c r="E847" s="299">
        <f ca="1">SUMIF($I848:$I$1455,$A847,E848:E$1455)</f>
        <v>-13</v>
      </c>
      <c r="F847" s="483" t="str">
        <f ca="1" t="shared" si="154"/>
        <v>-100.0%</v>
      </c>
      <c r="G847" s="492" t="str">
        <f ca="1" t="shared" si="158"/>
        <v>是</v>
      </c>
      <c r="H847" s="492" t="str">
        <f t="shared" si="155"/>
        <v>款</v>
      </c>
      <c r="I847" s="492" t="str">
        <f t="shared" si="156"/>
        <v>211</v>
      </c>
      <c r="J847" s="461"/>
      <c r="K847" s="461"/>
      <c r="L847" s="461"/>
      <c r="M847" s="489">
        <v>1</v>
      </c>
      <c r="N847" s="461"/>
      <c r="O847" s="461"/>
      <c r="P847" s="461"/>
      <c r="Q847" s="461"/>
      <c r="R847" s="461"/>
      <c r="S847" s="461"/>
      <c r="T847" s="436"/>
    </row>
    <row r="848" s="441" customFormat="1" ht="15.75" hidden="1" spans="1:20">
      <c r="A848" s="306" t="s">
        <v>5841</v>
      </c>
      <c r="B848" s="307" t="s">
        <v>12</v>
      </c>
      <c r="C848" s="302">
        <f>SUMIF(表2.2024年公共财政支出决算表!$A$6:$A$1340,A848,表2.2024年公共财政支出决算表!$E$6:$E$1340)</f>
        <v>0</v>
      </c>
      <c r="D848" s="302">
        <f>ROUND(SUMIF('表10-1.政府预算科目明细表'!$A$3:$A$375,A848,'表10-1.政府预算科目明细表'!$C$3:$C$375)/10000,0)</f>
        <v>0</v>
      </c>
      <c r="E848" s="486">
        <f t="shared" si="165"/>
        <v>0</v>
      </c>
      <c r="F848" s="487" t="str">
        <f t="shared" si="154"/>
        <v/>
      </c>
      <c r="G848" s="488" t="str">
        <f t="shared" si="158"/>
        <v>否</v>
      </c>
      <c r="H848" s="488" t="str">
        <f t="shared" si="155"/>
        <v>项</v>
      </c>
      <c r="I848" s="488" t="str">
        <f t="shared" si="156"/>
        <v>21114</v>
      </c>
      <c r="J848" s="229"/>
      <c r="K848" s="229"/>
      <c r="L848" s="229"/>
      <c r="M848" s="452"/>
      <c r="N848" s="452"/>
      <c r="O848" s="452"/>
      <c r="P848" s="452"/>
      <c r="Q848" s="452"/>
      <c r="R848" s="452"/>
      <c r="S848" s="452"/>
      <c r="T848" s="438"/>
    </row>
    <row r="849" s="441" customFormat="1" ht="15.75" hidden="1" spans="1:20">
      <c r="A849" s="306" t="s">
        <v>5842</v>
      </c>
      <c r="B849" s="307" t="s">
        <v>14</v>
      </c>
      <c r="C849" s="302">
        <f>SUMIF(表2.2024年公共财政支出决算表!$A$6:$A$1340,A849,表2.2024年公共财政支出决算表!$E$6:$E$1340)</f>
        <v>0</v>
      </c>
      <c r="D849" s="302">
        <f>ROUND(SUMIF('表10-1.政府预算科目明细表'!$A$3:$A$375,A849,'表10-1.政府预算科目明细表'!$C$3:$C$375)/10000,0)</f>
        <v>0</v>
      </c>
      <c r="E849" s="486">
        <f t="shared" si="165"/>
        <v>0</v>
      </c>
      <c r="F849" s="487" t="str">
        <f t="shared" si="154"/>
        <v/>
      </c>
      <c r="G849" s="488" t="str">
        <f t="shared" si="158"/>
        <v>否</v>
      </c>
      <c r="H849" s="488" t="str">
        <f t="shared" si="155"/>
        <v>项</v>
      </c>
      <c r="I849" s="488" t="str">
        <f t="shared" si="156"/>
        <v>21114</v>
      </c>
      <c r="J849" s="229"/>
      <c r="K849" s="229"/>
      <c r="L849" s="229"/>
      <c r="M849" s="452"/>
      <c r="N849" s="452"/>
      <c r="O849" s="452"/>
      <c r="P849" s="452"/>
      <c r="Q849" s="452"/>
      <c r="R849" s="452"/>
      <c r="S849" s="452"/>
      <c r="T849" s="438"/>
    </row>
    <row r="850" s="441" customFormat="1" ht="15.75" hidden="1" spans="1:20">
      <c r="A850" s="306" t="s">
        <v>5843</v>
      </c>
      <c r="B850" s="307" t="s">
        <v>16</v>
      </c>
      <c r="C850" s="302">
        <f>SUMIF(表2.2024年公共财政支出决算表!$A$6:$A$1340,A850,表2.2024年公共财政支出决算表!$E$6:$E$1340)</f>
        <v>0</v>
      </c>
      <c r="D850" s="302">
        <f>ROUND(SUMIF('表10-1.政府预算科目明细表'!$A$3:$A$375,A850,'表10-1.政府预算科目明细表'!$C$3:$C$375)/10000,0)</f>
        <v>0</v>
      </c>
      <c r="E850" s="486">
        <f t="shared" si="165"/>
        <v>0</v>
      </c>
      <c r="F850" s="487" t="str">
        <f>IFERROR(TEXT(E850/C850,"0.0%"),"")</f>
        <v/>
      </c>
      <c r="G850" s="488" t="str">
        <f t="shared" si="158"/>
        <v>否</v>
      </c>
      <c r="H850" s="488" t="str">
        <f>IF(LEN(A850)=3,"类",IF(LEN(A850)=5,"款","项"))</f>
        <v>项</v>
      </c>
      <c r="I850" s="488" t="str">
        <f t="shared" si="156"/>
        <v>21114</v>
      </c>
      <c r="J850" s="229"/>
      <c r="K850" s="229"/>
      <c r="L850" s="229"/>
      <c r="M850" s="452"/>
      <c r="N850" s="452"/>
      <c r="O850" s="452"/>
      <c r="P850" s="452"/>
      <c r="Q850" s="452"/>
      <c r="R850" s="452"/>
      <c r="S850" s="452"/>
      <c r="T850" s="438"/>
    </row>
    <row r="851" s="435" customFormat="1" ht="15.75" hidden="1" spans="1:19">
      <c r="A851" s="306" t="s">
        <v>5844</v>
      </c>
      <c r="B851" s="307" t="s">
        <v>1311</v>
      </c>
      <c r="C851" s="302">
        <f>SUMIF(表2.2024年公共财政支出决算表!$A$6:$A$1340,A851,表2.2024年公共财政支出决算表!$E$6:$E$1340)</f>
        <v>0</v>
      </c>
      <c r="D851" s="302">
        <f>ROUND(SUMIF('表10-1.政府预算科目明细表'!$A$3:$A$375,A851,'表10-1.政府预算科目明细表'!$C$3:$C$375)/10000,0)</f>
        <v>0</v>
      </c>
      <c r="E851" s="486">
        <f t="shared" si="165"/>
        <v>0</v>
      </c>
      <c r="F851" s="487" t="str">
        <f t="shared" ref="F851:F914" si="166">IFERROR(TEXT(E851/C851,"0.0%"),"")</f>
        <v/>
      </c>
      <c r="G851" s="488" t="str">
        <f t="shared" si="158"/>
        <v>否</v>
      </c>
      <c r="H851" s="488" t="str">
        <f t="shared" ref="H851:H914" si="167">IF(LEN(A851)=3,"类",IF(LEN(A851)=5,"款","项"))</f>
        <v>项</v>
      </c>
      <c r="I851" s="488" t="str">
        <f>_xlfn.IFS(LEN(A851)=3,0,LEN(A851)=5,LEFT(A851,3),LEN(A851)=7,LEFT(A851,5))</f>
        <v>21114</v>
      </c>
      <c r="J851" s="229"/>
      <c r="K851" s="229"/>
      <c r="L851" s="229"/>
      <c r="M851" s="449"/>
      <c r="N851" s="449"/>
      <c r="O851" s="449"/>
      <c r="P851" s="449"/>
      <c r="Q851" s="449"/>
      <c r="R851" s="449"/>
      <c r="S851" s="449"/>
    </row>
    <row r="852" s="441" customFormat="1" ht="25.5" spans="1:20">
      <c r="A852" s="306" t="s">
        <v>5846</v>
      </c>
      <c r="B852" s="307" t="s">
        <v>1312</v>
      </c>
      <c r="C852" s="302">
        <f>SUMIF(表2.2024年公共财政支出决算表!$A$6:$A$1340,A852,表2.2024年公共财政支出决算表!$E$6:$E$1340)</f>
        <v>13</v>
      </c>
      <c r="D852" s="302">
        <f>ROUND(SUMIF('表10-1.政府预算科目明细表'!$A$3:$A$375,A852,'表10-1.政府预算科目明细表'!$C$3:$C$375)/10000,0)</f>
        <v>0</v>
      </c>
      <c r="E852" s="486">
        <f t="shared" si="165"/>
        <v>-13</v>
      </c>
      <c r="F852" s="487" t="str">
        <f t="shared" si="166"/>
        <v>-100.0%</v>
      </c>
      <c r="G852" s="488" t="str">
        <f t="shared" si="158"/>
        <v>是</v>
      </c>
      <c r="H852" s="488" t="str">
        <f t="shared" si="167"/>
        <v>项</v>
      </c>
      <c r="I852" s="488" t="str">
        <f t="shared" ref="I852:I915" si="168">_xlfn.IFS(LEN(A852)=3,0,LEN(A852)=5,LEFT(A852,3),LEN(A852)=7,LEFT(A852,5))</f>
        <v>21114</v>
      </c>
      <c r="J852" s="229"/>
      <c r="K852" s="229"/>
      <c r="L852" s="229"/>
      <c r="M852" s="489">
        <v>1</v>
      </c>
      <c r="N852" s="452"/>
      <c r="O852" s="452"/>
      <c r="P852" s="452"/>
      <c r="Q852" s="452"/>
      <c r="R852" s="452"/>
      <c r="S852" s="452"/>
      <c r="T852" s="438"/>
    </row>
    <row r="853" s="441" customFormat="1" ht="15.75" hidden="1" spans="1:20">
      <c r="A853" s="306" t="s">
        <v>5847</v>
      </c>
      <c r="B853" s="307" t="s">
        <v>1313</v>
      </c>
      <c r="C853" s="302">
        <f>SUMIF(表2.2024年公共财政支出决算表!$A$6:$A$1340,A853,表2.2024年公共财政支出决算表!$E$6:$E$1340)</f>
        <v>0</v>
      </c>
      <c r="D853" s="302">
        <f>ROUND(SUMIF('表10-1.政府预算科目明细表'!$A$3:$A$375,A853,'表10-1.政府预算科目明细表'!$C$3:$C$375)/10000,0)</f>
        <v>0</v>
      </c>
      <c r="E853" s="486">
        <f t="shared" si="165"/>
        <v>0</v>
      </c>
      <c r="F853" s="487" t="str">
        <f t="shared" si="166"/>
        <v/>
      </c>
      <c r="G853" s="488" t="str">
        <f t="shared" si="158"/>
        <v>否</v>
      </c>
      <c r="H853" s="488" t="str">
        <f t="shared" si="167"/>
        <v>项</v>
      </c>
      <c r="I853" s="488" t="str">
        <f t="shared" si="168"/>
        <v>21114</v>
      </c>
      <c r="J853" s="229"/>
      <c r="K853" s="229"/>
      <c r="L853" s="229"/>
      <c r="M853" s="452"/>
      <c r="N853" s="452"/>
      <c r="O853" s="452"/>
      <c r="P853" s="452"/>
      <c r="Q853" s="452"/>
      <c r="R853" s="452"/>
      <c r="S853" s="452"/>
      <c r="T853" s="438"/>
    </row>
    <row r="854" s="443" customFormat="1" ht="15.75" hidden="1" spans="1:20">
      <c r="A854" s="306" t="s">
        <v>5849</v>
      </c>
      <c r="B854" s="307" t="s">
        <v>112</v>
      </c>
      <c r="C854" s="302">
        <f>SUMIF(表2.2024年公共财政支出决算表!$A$6:$A$1340,A854,表2.2024年公共财政支出决算表!$E$6:$E$1340)</f>
        <v>0</v>
      </c>
      <c r="D854" s="302">
        <f>ROUND(SUMIF('表10-1.政府预算科目明细表'!$A$3:$A$375,A854,'表10-1.政府预算科目明细表'!$C$3:$C$375)/10000,0)</f>
        <v>0</v>
      </c>
      <c r="E854" s="486">
        <f t="shared" si="165"/>
        <v>0</v>
      </c>
      <c r="F854" s="487" t="str">
        <f t="shared" si="166"/>
        <v/>
      </c>
      <c r="G854" s="488" t="str">
        <f t="shared" si="158"/>
        <v>否</v>
      </c>
      <c r="H854" s="488" t="str">
        <f t="shared" si="167"/>
        <v>项</v>
      </c>
      <c r="I854" s="488" t="str">
        <f t="shared" si="168"/>
        <v>21114</v>
      </c>
      <c r="J854" s="229"/>
      <c r="K854" s="229"/>
      <c r="L854" s="229"/>
      <c r="M854" s="449"/>
      <c r="N854" s="449"/>
      <c r="O854" s="449"/>
      <c r="P854" s="449"/>
      <c r="Q854" s="449"/>
      <c r="R854" s="449"/>
      <c r="S854" s="449"/>
      <c r="T854" s="435"/>
    </row>
    <row r="855" s="441" customFormat="1" ht="15.75" hidden="1" spans="1:20">
      <c r="A855" s="306" t="s">
        <v>5850</v>
      </c>
      <c r="B855" s="307" t="s">
        <v>1314</v>
      </c>
      <c r="C855" s="302">
        <f>SUMIF(表2.2024年公共财政支出决算表!$A$6:$A$1340,A855,表2.2024年公共财政支出决算表!$E$6:$E$1340)</f>
        <v>0</v>
      </c>
      <c r="D855" s="302">
        <f>ROUND(SUMIF('表10-1.政府预算科目明细表'!$A$3:$A$375,A855,'表10-1.政府预算科目明细表'!$C$3:$C$375)/10000,0)</f>
        <v>0</v>
      </c>
      <c r="E855" s="486">
        <f t="shared" si="165"/>
        <v>0</v>
      </c>
      <c r="F855" s="487" t="str">
        <f t="shared" si="166"/>
        <v/>
      </c>
      <c r="G855" s="488" t="str">
        <f t="shared" si="158"/>
        <v>否</v>
      </c>
      <c r="H855" s="488" t="str">
        <f t="shared" si="167"/>
        <v>项</v>
      </c>
      <c r="I855" s="488" t="str">
        <f t="shared" si="168"/>
        <v>21114</v>
      </c>
      <c r="J855" s="229"/>
      <c r="K855" s="229"/>
      <c r="L855" s="229"/>
      <c r="M855" s="452"/>
      <c r="N855" s="452"/>
      <c r="O855" s="452"/>
      <c r="P855" s="452"/>
      <c r="Q855" s="452"/>
      <c r="R855" s="452"/>
      <c r="S855" s="452"/>
      <c r="T855" s="438"/>
    </row>
    <row r="856" s="441" customFormat="1" ht="15.75" hidden="1" spans="1:20">
      <c r="A856" s="306" t="s">
        <v>5852</v>
      </c>
      <c r="B856" s="307" t="s">
        <v>30</v>
      </c>
      <c r="C856" s="302">
        <f>SUMIF(表2.2024年公共财政支出决算表!$A$6:$A$1340,A856,表2.2024年公共财政支出决算表!$E$6:$E$1340)</f>
        <v>0</v>
      </c>
      <c r="D856" s="302">
        <f>ROUND(SUMIF('表10-1.政府预算科目明细表'!$A$3:$A$375,A856,'表10-1.政府预算科目明细表'!$C$3:$C$375)/10000,0)</f>
        <v>0</v>
      </c>
      <c r="E856" s="486">
        <f t="shared" si="165"/>
        <v>0</v>
      </c>
      <c r="F856" s="487" t="str">
        <f t="shared" si="166"/>
        <v/>
      </c>
      <c r="G856" s="488" t="str">
        <f t="shared" si="158"/>
        <v>否</v>
      </c>
      <c r="H856" s="488" t="str">
        <f t="shared" si="167"/>
        <v>项</v>
      </c>
      <c r="I856" s="488" t="str">
        <f t="shared" si="168"/>
        <v>21114</v>
      </c>
      <c r="J856" s="229"/>
      <c r="K856" s="229"/>
      <c r="L856" s="229"/>
      <c r="M856" s="452"/>
      <c r="N856" s="452"/>
      <c r="O856" s="452"/>
      <c r="P856" s="452"/>
      <c r="Q856" s="452"/>
      <c r="R856" s="452"/>
      <c r="S856" s="452"/>
      <c r="T856" s="438"/>
    </row>
    <row r="857" s="438" customFormat="1" ht="15.75" hidden="1" spans="1:19">
      <c r="A857" s="306" t="s">
        <v>5853</v>
      </c>
      <c r="B857" s="307" t="s">
        <v>1315</v>
      </c>
      <c r="C857" s="302">
        <f>SUMIF(表2.2024年公共财政支出决算表!$A$6:$A$1340,A857,表2.2024年公共财政支出决算表!$E$6:$E$1340)</f>
        <v>0</v>
      </c>
      <c r="D857" s="302">
        <f>ROUND(SUMIF('表10-1.政府预算科目明细表'!$A$3:$A$375,A857,'表10-1.政府预算科目明细表'!$C$3:$C$375)/10000,0)</f>
        <v>0</v>
      </c>
      <c r="E857" s="486">
        <f t="shared" si="165"/>
        <v>0</v>
      </c>
      <c r="F857" s="487" t="str">
        <f t="shared" si="166"/>
        <v/>
      </c>
      <c r="G857" s="488" t="str">
        <f t="shared" si="158"/>
        <v>否</v>
      </c>
      <c r="H857" s="488" t="str">
        <f t="shared" si="167"/>
        <v>项</v>
      </c>
      <c r="I857" s="488" t="str">
        <f t="shared" si="168"/>
        <v>21114</v>
      </c>
      <c r="J857" s="229"/>
      <c r="K857" s="229"/>
      <c r="L857" s="229"/>
      <c r="M857" s="452"/>
      <c r="N857" s="452"/>
      <c r="O857" s="452"/>
      <c r="P857" s="452"/>
      <c r="Q857" s="452"/>
      <c r="R857" s="452"/>
      <c r="S857" s="452"/>
    </row>
    <row r="858" s="445" customFormat="1" ht="15.75" hidden="1" spans="1:20">
      <c r="A858" s="269" t="s">
        <v>5855</v>
      </c>
      <c r="B858" s="270" t="s">
        <v>1316</v>
      </c>
      <c r="C858" s="299">
        <f ca="1">SUMIF($I859:$I$1455,$A858,C859:C$1455)</f>
        <v>0</v>
      </c>
      <c r="D858" s="299">
        <f>SUMIF($I859:$I$1455,$A858,D859:D$1455)</f>
        <v>0</v>
      </c>
      <c r="E858" s="299">
        <f ca="1">SUMIF($I859:$I$1455,$A858,E859:E$1455)</f>
        <v>0</v>
      </c>
      <c r="F858" s="483" t="str">
        <f ca="1" t="shared" si="166"/>
        <v/>
      </c>
      <c r="G858" s="492" t="str">
        <f ca="1" t="shared" si="158"/>
        <v>否</v>
      </c>
      <c r="H858" s="492" t="str">
        <f t="shared" si="167"/>
        <v>款</v>
      </c>
      <c r="I858" s="492" t="str">
        <f t="shared" si="168"/>
        <v>211</v>
      </c>
      <c r="J858" s="461"/>
      <c r="K858" s="461"/>
      <c r="L858" s="461"/>
      <c r="M858" s="461"/>
      <c r="N858" s="461"/>
      <c r="O858" s="461"/>
      <c r="P858" s="461"/>
      <c r="Q858" s="461"/>
      <c r="R858" s="461"/>
      <c r="S858" s="461"/>
      <c r="T858" s="436"/>
    </row>
    <row r="859" s="441" customFormat="1" ht="15.75" hidden="1" spans="1:20">
      <c r="A859" s="306" t="s">
        <v>5857</v>
      </c>
      <c r="B859" s="307" t="s">
        <v>1316</v>
      </c>
      <c r="C859" s="302">
        <f>SUMIF(表2.2024年公共财政支出决算表!$A$6:$A$1340,A859,表2.2024年公共财政支出决算表!$E$6:$E$1340)</f>
        <v>0</v>
      </c>
      <c r="D859" s="302">
        <f>ROUND(SUMIF('表10-1.政府预算科目明细表'!$A$3:$A$375,A859,'表10-1.政府预算科目明细表'!$C$3:$C$375)/10000,0)</f>
        <v>0</v>
      </c>
      <c r="E859" s="486">
        <f t="shared" ref="E859:E871" si="169">D859-C859</f>
        <v>0</v>
      </c>
      <c r="F859" s="487" t="str">
        <f t="shared" si="166"/>
        <v/>
      </c>
      <c r="G859" s="488" t="str">
        <f t="shared" si="158"/>
        <v>否</v>
      </c>
      <c r="H859" s="488" t="str">
        <f t="shared" si="167"/>
        <v>项</v>
      </c>
      <c r="I859" s="488" t="str">
        <f t="shared" si="168"/>
        <v>21199</v>
      </c>
      <c r="J859" s="229"/>
      <c r="K859" s="229"/>
      <c r="L859" s="229"/>
      <c r="M859" s="452"/>
      <c r="N859" s="452"/>
      <c r="O859" s="452"/>
      <c r="P859" s="452"/>
      <c r="Q859" s="452"/>
      <c r="R859" s="452"/>
      <c r="S859" s="452"/>
      <c r="T859" s="438"/>
    </row>
    <row r="860" s="454" customFormat="1" ht="25.5" spans="1:20">
      <c r="A860" s="479" t="s">
        <v>5859</v>
      </c>
      <c r="B860" s="480" t="s">
        <v>1317</v>
      </c>
      <c r="C860" s="295">
        <f ca="1">SUMIF($I861:$I$1455,$A860,C861:C$1455)</f>
        <v>12797</v>
      </c>
      <c r="D860" s="295">
        <f>SUMIF($I861:$I$1455,$A860,D861:D$1455)</f>
        <v>7714</v>
      </c>
      <c r="E860" s="295">
        <f ca="1">SUMIF($I861:$I$1455,$A860,E861:E$1455)</f>
        <v>-5083</v>
      </c>
      <c r="F860" s="481" t="str">
        <f ca="1" t="shared" si="166"/>
        <v>-39.7%</v>
      </c>
      <c r="G860" s="482" t="str">
        <f ca="1" t="shared" si="158"/>
        <v>是</v>
      </c>
      <c r="H860" s="482" t="str">
        <f t="shared" si="167"/>
        <v>类</v>
      </c>
      <c r="I860" s="482">
        <f t="shared" si="168"/>
        <v>0</v>
      </c>
      <c r="J860" s="465"/>
      <c r="K860" s="465"/>
      <c r="L860" s="465"/>
      <c r="M860" s="489">
        <v>1</v>
      </c>
      <c r="N860" s="490">
        <v>12797</v>
      </c>
      <c r="O860" s="465">
        <f ca="1">C860-N860</f>
        <v>0</v>
      </c>
      <c r="P860" s="465"/>
      <c r="Q860" s="465"/>
      <c r="R860" s="465"/>
      <c r="S860" s="465"/>
      <c r="T860" s="491"/>
    </row>
    <row r="861" s="456" customFormat="1" ht="25.5" spans="1:20">
      <c r="A861" s="278" t="s">
        <v>5860</v>
      </c>
      <c r="B861" s="279" t="s">
        <v>1318</v>
      </c>
      <c r="C861" s="299">
        <f ca="1">SUMIF($I862:$I$1455,$A861,C862:C$1455)</f>
        <v>1743</v>
      </c>
      <c r="D861" s="299">
        <f>SUMIF($I862:$I$1455,$A861,D862:D$1455)</f>
        <v>1722</v>
      </c>
      <c r="E861" s="299">
        <f ca="1">SUMIF($I862:$I$1455,$A861,E862:E$1455)</f>
        <v>-21</v>
      </c>
      <c r="F861" s="483" t="str">
        <f ca="1" t="shared" si="166"/>
        <v>-1.2%</v>
      </c>
      <c r="G861" s="484" t="str">
        <f ca="1" t="shared" si="158"/>
        <v>是</v>
      </c>
      <c r="H861" s="484" t="str">
        <f t="shared" si="167"/>
        <v>款</v>
      </c>
      <c r="I861" s="484" t="str">
        <f t="shared" si="168"/>
        <v>212</v>
      </c>
      <c r="J861" s="457"/>
      <c r="K861" s="457"/>
      <c r="L861" s="457"/>
      <c r="M861" s="489">
        <v>1</v>
      </c>
      <c r="N861" s="457"/>
      <c r="O861" s="457"/>
      <c r="P861" s="457"/>
      <c r="Q861" s="457"/>
      <c r="R861" s="457"/>
      <c r="S861" s="457"/>
      <c r="T861" s="437"/>
    </row>
    <row r="862" s="70" customFormat="1" ht="25.5" spans="1:20">
      <c r="A862" s="280" t="s">
        <v>5861</v>
      </c>
      <c r="B862" s="281" t="s">
        <v>12</v>
      </c>
      <c r="C862" s="302">
        <f>SUMIF(表2.2024年公共财政支出决算表!$A$6:$A$1340,A862,表2.2024年公共财政支出决算表!$E$6:$E$1340)</f>
        <v>1587</v>
      </c>
      <c r="D862" s="302">
        <f>ROUND(SUMIF('表10-1.政府预算科目明细表'!$A$3:$A$375,A862,'表10-1.政府预算科目明细表'!$C$3:$C$375)/10000,0)</f>
        <v>1710</v>
      </c>
      <c r="E862" s="352">
        <f t="shared" si="169"/>
        <v>123</v>
      </c>
      <c r="F862" s="352" t="str">
        <f t="shared" si="166"/>
        <v>7.8%</v>
      </c>
      <c r="G862" s="485" t="str">
        <f t="shared" si="158"/>
        <v>是</v>
      </c>
      <c r="H862" s="485" t="str">
        <f t="shared" si="167"/>
        <v>项</v>
      </c>
      <c r="I862" s="485" t="str">
        <f t="shared" si="168"/>
        <v>21201</v>
      </c>
      <c r="J862" s="229"/>
      <c r="K862" s="229"/>
      <c r="L862" s="229"/>
      <c r="M862" s="489">
        <v>1</v>
      </c>
      <c r="N862" s="229"/>
      <c r="O862" s="229"/>
      <c r="P862" s="229"/>
      <c r="Q862" s="229"/>
      <c r="R862" s="229"/>
      <c r="S862" s="229"/>
      <c r="T862" s="429"/>
    </row>
    <row r="863" s="70" customFormat="1" ht="25.5" spans="1:20">
      <c r="A863" s="280" t="s">
        <v>5862</v>
      </c>
      <c r="B863" s="281" t="s">
        <v>14</v>
      </c>
      <c r="C863" s="302">
        <f>SUMIF(表2.2024年公共财政支出决算表!$A$6:$A$1340,A863,表2.2024年公共财政支出决算表!$E$6:$E$1340)</f>
        <v>156</v>
      </c>
      <c r="D863" s="302">
        <f>ROUND(SUMIF('表10-1.政府预算科目明细表'!$A$3:$A$375,A863,'表10-1.政府预算科目明细表'!$C$3:$C$375)/10000,0)</f>
        <v>12</v>
      </c>
      <c r="E863" s="352">
        <f t="shared" si="169"/>
        <v>-144</v>
      </c>
      <c r="F863" s="352" t="str">
        <f t="shared" si="166"/>
        <v>-92.3%</v>
      </c>
      <c r="G863" s="485" t="str">
        <f>IF(A863&lt;&gt;"",IF(SUM(C863:D863)&lt;&gt;0,"是","否"),"是")</f>
        <v>是</v>
      </c>
      <c r="H863" s="485" t="str">
        <f t="shared" si="167"/>
        <v>项</v>
      </c>
      <c r="I863" s="485" t="str">
        <f t="shared" si="168"/>
        <v>21201</v>
      </c>
      <c r="J863" s="229"/>
      <c r="K863" s="229"/>
      <c r="L863" s="229"/>
      <c r="M863" s="489">
        <v>1</v>
      </c>
      <c r="N863" s="229"/>
      <c r="O863" s="229"/>
      <c r="P863" s="229"/>
      <c r="Q863" s="229"/>
      <c r="R863" s="229"/>
      <c r="S863" s="229"/>
      <c r="T863" s="429"/>
    </row>
    <row r="864" s="443" customFormat="1" ht="15.75" hidden="1" spans="1:20">
      <c r="A864" s="306" t="s">
        <v>5863</v>
      </c>
      <c r="B864" s="307" t="s">
        <v>16</v>
      </c>
      <c r="C864" s="302">
        <f>SUMIF(表2.2024年公共财政支出决算表!$A$6:$A$1340,A864,表2.2024年公共财政支出决算表!$E$6:$E$1340)</f>
        <v>0</v>
      </c>
      <c r="D864" s="302">
        <f>ROUND(SUMIF('表10-1.政府预算科目明细表'!$A$3:$A$375,A864,'表10-1.政府预算科目明细表'!$C$3:$C$375)/10000,0)</f>
        <v>0</v>
      </c>
      <c r="E864" s="486">
        <f t="shared" si="169"/>
        <v>0</v>
      </c>
      <c r="F864" s="487" t="str">
        <f t="shared" si="166"/>
        <v/>
      </c>
      <c r="G864" s="488" t="str">
        <f t="shared" ref="G864:G927" si="170">IF(A864&lt;&gt;"",IF(SUM(C864:D864)&lt;&gt;0,"是","否"),"是")</f>
        <v>否</v>
      </c>
      <c r="H864" s="488" t="str">
        <f t="shared" si="167"/>
        <v>项</v>
      </c>
      <c r="I864" s="488" t="str">
        <f t="shared" si="168"/>
        <v>21201</v>
      </c>
      <c r="J864" s="229"/>
      <c r="K864" s="229"/>
      <c r="L864" s="229"/>
      <c r="M864" s="449"/>
      <c r="N864" s="449"/>
      <c r="O864" s="449"/>
      <c r="P864" s="449"/>
      <c r="Q864" s="449"/>
      <c r="R864" s="449"/>
      <c r="S864" s="449"/>
      <c r="T864" s="435"/>
    </row>
    <row r="865" s="443" customFormat="1" ht="15.75" hidden="1" spans="1:20">
      <c r="A865" s="306" t="s">
        <v>5864</v>
      </c>
      <c r="B865" s="307" t="s">
        <v>1319</v>
      </c>
      <c r="C865" s="302">
        <f>SUMIF(表2.2024年公共财政支出决算表!$A$6:$A$1340,A865,表2.2024年公共财政支出决算表!$E$6:$E$1340)</f>
        <v>0</v>
      </c>
      <c r="D865" s="302">
        <f>ROUND(SUMIF('表10-1.政府预算科目明细表'!$A$3:$A$375,A865,'表10-1.政府预算科目明细表'!$C$3:$C$375)/10000,0)</f>
        <v>0</v>
      </c>
      <c r="E865" s="486">
        <f t="shared" si="169"/>
        <v>0</v>
      </c>
      <c r="F865" s="487" t="str">
        <f t="shared" si="166"/>
        <v/>
      </c>
      <c r="G865" s="488" t="str">
        <f t="shared" si="170"/>
        <v>否</v>
      </c>
      <c r="H865" s="488" t="str">
        <f t="shared" si="167"/>
        <v>项</v>
      </c>
      <c r="I865" s="488" t="str">
        <f t="shared" si="168"/>
        <v>21201</v>
      </c>
      <c r="J865" s="229"/>
      <c r="K865" s="229"/>
      <c r="L865" s="229"/>
      <c r="M865" s="449"/>
      <c r="N865" s="449"/>
      <c r="O865" s="449"/>
      <c r="P865" s="449"/>
      <c r="Q865" s="449"/>
      <c r="R865" s="449"/>
      <c r="S865" s="449"/>
      <c r="T865" s="435"/>
    </row>
    <row r="866" s="443" customFormat="1" ht="15.75" hidden="1" spans="1:20">
      <c r="A866" s="306" t="s">
        <v>5866</v>
      </c>
      <c r="B866" s="307" t="s">
        <v>1320</v>
      </c>
      <c r="C866" s="302">
        <f>SUMIF(表2.2024年公共财政支出决算表!$A$6:$A$1340,A866,表2.2024年公共财政支出决算表!$E$6:$E$1340)</f>
        <v>0</v>
      </c>
      <c r="D866" s="302">
        <f>ROUND(SUMIF('表10-1.政府预算科目明细表'!$A$3:$A$375,A866,'表10-1.政府预算科目明细表'!$C$3:$C$375)/10000,0)</f>
        <v>0</v>
      </c>
      <c r="E866" s="486">
        <f t="shared" si="169"/>
        <v>0</v>
      </c>
      <c r="F866" s="487" t="str">
        <f t="shared" si="166"/>
        <v/>
      </c>
      <c r="G866" s="488" t="str">
        <f t="shared" si="170"/>
        <v>否</v>
      </c>
      <c r="H866" s="488" t="str">
        <f t="shared" si="167"/>
        <v>项</v>
      </c>
      <c r="I866" s="488" t="str">
        <f t="shared" si="168"/>
        <v>21201</v>
      </c>
      <c r="J866" s="229"/>
      <c r="K866" s="229"/>
      <c r="L866" s="229"/>
      <c r="M866" s="449"/>
      <c r="N866" s="449"/>
      <c r="O866" s="449"/>
      <c r="P866" s="449"/>
      <c r="Q866" s="449"/>
      <c r="R866" s="449"/>
      <c r="S866" s="449"/>
      <c r="T866" s="435"/>
    </row>
    <row r="867" s="443" customFormat="1" ht="15.75" hidden="1" spans="1:20">
      <c r="A867" s="306" t="s">
        <v>5868</v>
      </c>
      <c r="B867" s="307" t="s">
        <v>1321</v>
      </c>
      <c r="C867" s="302">
        <f>SUMIF(表2.2024年公共财政支出决算表!$A$6:$A$1340,A867,表2.2024年公共财政支出决算表!$E$6:$E$1340)</f>
        <v>0</v>
      </c>
      <c r="D867" s="302">
        <f>ROUND(SUMIF('表10-1.政府预算科目明细表'!$A$3:$A$375,A867,'表10-1.政府预算科目明细表'!$C$3:$C$375)/10000,0)</f>
        <v>0</v>
      </c>
      <c r="E867" s="486">
        <f t="shared" si="169"/>
        <v>0</v>
      </c>
      <c r="F867" s="487" t="str">
        <f t="shared" si="166"/>
        <v/>
      </c>
      <c r="G867" s="488" t="str">
        <f t="shared" si="170"/>
        <v>否</v>
      </c>
      <c r="H867" s="488" t="str">
        <f t="shared" si="167"/>
        <v>项</v>
      </c>
      <c r="I867" s="488" t="str">
        <f t="shared" si="168"/>
        <v>21201</v>
      </c>
      <c r="J867" s="229"/>
      <c r="K867" s="229"/>
      <c r="L867" s="229"/>
      <c r="M867" s="449"/>
      <c r="N867" s="449"/>
      <c r="O867" s="449"/>
      <c r="P867" s="449"/>
      <c r="Q867" s="449"/>
      <c r="R867" s="449"/>
      <c r="S867" s="449"/>
      <c r="T867" s="435"/>
    </row>
    <row r="868" s="443" customFormat="1" ht="15.75" hidden="1" spans="1:20">
      <c r="A868" s="306" t="s">
        <v>5870</v>
      </c>
      <c r="B868" s="307" t="s">
        <v>1322</v>
      </c>
      <c r="C868" s="302">
        <f>SUMIF(表2.2024年公共财政支出决算表!$A$6:$A$1340,A868,表2.2024年公共财政支出决算表!$E$6:$E$1340)</f>
        <v>0</v>
      </c>
      <c r="D868" s="302">
        <f>ROUND(SUMIF('表10-1.政府预算科目明细表'!$A$3:$A$375,A868,'表10-1.政府预算科目明细表'!$C$3:$C$375)/10000,0)</f>
        <v>0</v>
      </c>
      <c r="E868" s="486">
        <f t="shared" si="169"/>
        <v>0</v>
      </c>
      <c r="F868" s="487" t="str">
        <f t="shared" si="166"/>
        <v/>
      </c>
      <c r="G868" s="488" t="str">
        <f t="shared" si="170"/>
        <v>否</v>
      </c>
      <c r="H868" s="488" t="str">
        <f t="shared" si="167"/>
        <v>项</v>
      </c>
      <c r="I868" s="488" t="str">
        <f t="shared" si="168"/>
        <v>21201</v>
      </c>
      <c r="J868" s="229"/>
      <c r="K868" s="229"/>
      <c r="L868" s="229"/>
      <c r="M868" s="449"/>
      <c r="N868" s="449"/>
      <c r="O868" s="449"/>
      <c r="P868" s="449"/>
      <c r="Q868" s="449"/>
      <c r="R868" s="449"/>
      <c r="S868" s="449"/>
      <c r="T868" s="435"/>
    </row>
    <row r="869" s="435" customFormat="1" ht="15.75" hidden="1" spans="1:19">
      <c r="A869" s="306" t="s">
        <v>5872</v>
      </c>
      <c r="B869" s="307" t="s">
        <v>1323</v>
      </c>
      <c r="C869" s="302">
        <f>SUMIF(表2.2024年公共财政支出决算表!$A$6:$A$1340,A869,表2.2024年公共财政支出决算表!$E$6:$E$1340)</f>
        <v>0</v>
      </c>
      <c r="D869" s="302">
        <f>ROUND(SUMIF('表10-1.政府预算科目明细表'!$A$3:$A$375,A869,'表10-1.政府预算科目明细表'!$C$3:$C$375)/10000,0)</f>
        <v>0</v>
      </c>
      <c r="E869" s="486">
        <f t="shared" si="169"/>
        <v>0</v>
      </c>
      <c r="F869" s="487" t="str">
        <f t="shared" si="166"/>
        <v/>
      </c>
      <c r="G869" s="488" t="str">
        <f t="shared" si="170"/>
        <v>否</v>
      </c>
      <c r="H869" s="488" t="str">
        <f t="shared" si="167"/>
        <v>项</v>
      </c>
      <c r="I869" s="488" t="str">
        <f t="shared" si="168"/>
        <v>21201</v>
      </c>
      <c r="J869" s="229"/>
      <c r="K869" s="229"/>
      <c r="L869" s="229"/>
      <c r="M869" s="449"/>
      <c r="N869" s="449"/>
      <c r="O869" s="449"/>
      <c r="P869" s="449"/>
      <c r="Q869" s="449"/>
      <c r="R869" s="449"/>
      <c r="S869" s="449"/>
    </row>
    <row r="870" s="443" customFormat="1" ht="15.75" hidden="1" spans="1:20">
      <c r="A870" s="306" t="s">
        <v>5874</v>
      </c>
      <c r="B870" s="307" t="s">
        <v>1324</v>
      </c>
      <c r="C870" s="302">
        <f>SUMIF(表2.2024年公共财政支出决算表!$A$6:$A$1340,A870,表2.2024年公共财政支出决算表!$E$6:$E$1340)</f>
        <v>0</v>
      </c>
      <c r="D870" s="302">
        <f>ROUND(SUMIF('表10-1.政府预算科目明细表'!$A$3:$A$375,A870,'表10-1.政府预算科目明细表'!$C$3:$C$375)/10000,0)</f>
        <v>0</v>
      </c>
      <c r="E870" s="486">
        <f t="shared" si="169"/>
        <v>0</v>
      </c>
      <c r="F870" s="487" t="str">
        <f t="shared" si="166"/>
        <v/>
      </c>
      <c r="G870" s="488" t="str">
        <f t="shared" si="170"/>
        <v>否</v>
      </c>
      <c r="H870" s="488" t="str">
        <f t="shared" si="167"/>
        <v>项</v>
      </c>
      <c r="I870" s="488" t="str">
        <f t="shared" si="168"/>
        <v>21201</v>
      </c>
      <c r="J870" s="229"/>
      <c r="K870" s="229"/>
      <c r="L870" s="229"/>
      <c r="M870" s="449"/>
      <c r="N870" s="449"/>
      <c r="O870" s="449"/>
      <c r="P870" s="449"/>
      <c r="Q870" s="449"/>
      <c r="R870" s="449"/>
      <c r="S870" s="449"/>
      <c r="T870" s="435"/>
    </row>
    <row r="871" s="443" customFormat="1" ht="15.75" hidden="1" spans="1:20">
      <c r="A871" s="306" t="s">
        <v>5876</v>
      </c>
      <c r="B871" s="307" t="s">
        <v>1325</v>
      </c>
      <c r="C871" s="302">
        <f>SUMIF(表2.2024年公共财政支出决算表!$A$6:$A$1340,A871,表2.2024年公共财政支出决算表!$E$6:$E$1340)</f>
        <v>0</v>
      </c>
      <c r="D871" s="302">
        <f>ROUND(SUMIF('表10-1.政府预算科目明细表'!$A$3:$A$375,A871,'表10-1.政府预算科目明细表'!$C$3:$C$375)/10000,0)</f>
        <v>0</v>
      </c>
      <c r="E871" s="486">
        <f t="shared" si="169"/>
        <v>0</v>
      </c>
      <c r="F871" s="487" t="str">
        <f t="shared" si="166"/>
        <v/>
      </c>
      <c r="G871" s="488" t="str">
        <f t="shared" si="170"/>
        <v>否</v>
      </c>
      <c r="H871" s="488" t="str">
        <f t="shared" si="167"/>
        <v>项</v>
      </c>
      <c r="I871" s="488" t="str">
        <f t="shared" si="168"/>
        <v>21201</v>
      </c>
      <c r="J871" s="229"/>
      <c r="K871" s="229"/>
      <c r="L871" s="229"/>
      <c r="M871" s="449"/>
      <c r="N871" s="449"/>
      <c r="O871" s="449"/>
      <c r="P871" s="449"/>
      <c r="Q871" s="449"/>
      <c r="R871" s="449"/>
      <c r="S871" s="449"/>
      <c r="T871" s="435"/>
    </row>
    <row r="872" s="455" customFormat="1" ht="25.5" spans="1:20">
      <c r="A872" s="278" t="s">
        <v>5878</v>
      </c>
      <c r="B872" s="279" t="s">
        <v>1326</v>
      </c>
      <c r="C872" s="299">
        <f ca="1">SUMIF($I873:$I$1455,$A872,C873:C$1455)</f>
        <v>646</v>
      </c>
      <c r="D872" s="299">
        <f>SUMIF($I873:$I$1455,$A872,D873:D$1455)</f>
        <v>0</v>
      </c>
      <c r="E872" s="299">
        <f ca="1">SUMIF($I873:$I$1455,$A872,E873:E$1455)</f>
        <v>-646</v>
      </c>
      <c r="F872" s="483" t="str">
        <f ca="1" t="shared" si="166"/>
        <v>-100.0%</v>
      </c>
      <c r="G872" s="484" t="str">
        <f ca="1" t="shared" si="170"/>
        <v>是</v>
      </c>
      <c r="H872" s="484" t="str">
        <f t="shared" si="167"/>
        <v>款</v>
      </c>
      <c r="I872" s="484" t="str">
        <f t="shared" si="168"/>
        <v>212</v>
      </c>
      <c r="J872" s="447"/>
      <c r="K872" s="447"/>
      <c r="L872" s="447"/>
      <c r="M872" s="489">
        <v>1</v>
      </c>
      <c r="N872" s="447"/>
      <c r="O872" s="447"/>
      <c r="P872" s="447"/>
      <c r="Q872" s="447"/>
      <c r="R872" s="447"/>
      <c r="S872" s="447"/>
      <c r="T872" s="439"/>
    </row>
    <row r="873" s="70" customFormat="1" ht="25.5" spans="1:20">
      <c r="A873" s="280" t="s">
        <v>5879</v>
      </c>
      <c r="B873" s="281" t="s">
        <v>1326</v>
      </c>
      <c r="C873" s="302">
        <f>SUMIF(表2.2024年公共财政支出决算表!$A$6:$A$1340,A873,表2.2024年公共财政支出决算表!$E$6:$E$1340)</f>
        <v>646</v>
      </c>
      <c r="D873" s="302">
        <f>ROUND(SUMIF('表10-1.政府预算科目明细表'!$A$3:$A$375,A873,'表10-1.政府预算科目明细表'!$C$3:$C$375)/10000,0)</f>
        <v>0</v>
      </c>
      <c r="E873" s="352">
        <f t="shared" ref="E873:E876" si="171">D873-C873</f>
        <v>-646</v>
      </c>
      <c r="F873" s="352" t="str">
        <f t="shared" si="166"/>
        <v>-100.0%</v>
      </c>
      <c r="G873" s="485" t="str">
        <f t="shared" si="170"/>
        <v>是</v>
      </c>
      <c r="H873" s="485" t="str">
        <f t="shared" si="167"/>
        <v>项</v>
      </c>
      <c r="I873" s="485" t="str">
        <f t="shared" si="168"/>
        <v>21202</v>
      </c>
      <c r="J873" s="229"/>
      <c r="K873" s="229"/>
      <c r="L873" s="229"/>
      <c r="M873" s="489">
        <v>1</v>
      </c>
      <c r="N873" s="229"/>
      <c r="O873" s="229"/>
      <c r="P873" s="229"/>
      <c r="Q873" s="229"/>
      <c r="R873" s="229"/>
      <c r="S873" s="229"/>
      <c r="T873" s="429"/>
    </row>
    <row r="874" s="455" customFormat="1" ht="25.5" spans="1:20">
      <c r="A874" s="278" t="s">
        <v>5880</v>
      </c>
      <c r="B874" s="279" t="s">
        <v>1327</v>
      </c>
      <c r="C874" s="299">
        <f ca="1">SUMIF($I875:$I$1455,$A874,C875:C$1455)</f>
        <v>9849</v>
      </c>
      <c r="D874" s="299">
        <f>SUMIF($I875:$I$1455,$A874,D875:D$1455)</f>
        <v>4830</v>
      </c>
      <c r="E874" s="299">
        <f ca="1">SUMIF($I875:$I$1455,$A874,E875:E$1455)</f>
        <v>-5019</v>
      </c>
      <c r="F874" s="483" t="str">
        <f ca="1" t="shared" si="166"/>
        <v>-51.0%</v>
      </c>
      <c r="G874" s="484" t="str">
        <f ca="1" t="shared" si="170"/>
        <v>是</v>
      </c>
      <c r="H874" s="484" t="str">
        <f t="shared" si="167"/>
        <v>款</v>
      </c>
      <c r="I874" s="484" t="str">
        <f t="shared" si="168"/>
        <v>212</v>
      </c>
      <c r="J874" s="447"/>
      <c r="K874" s="447"/>
      <c r="L874" s="447"/>
      <c r="M874" s="489">
        <v>1</v>
      </c>
      <c r="N874" s="447"/>
      <c r="O874" s="447"/>
      <c r="P874" s="447"/>
      <c r="Q874" s="447"/>
      <c r="R874" s="447"/>
      <c r="S874" s="447"/>
      <c r="T874" s="439"/>
    </row>
    <row r="875" s="70" customFormat="1" ht="25.5" spans="1:20">
      <c r="A875" s="280" t="s">
        <v>5881</v>
      </c>
      <c r="B875" s="281" t="s">
        <v>1328</v>
      </c>
      <c r="C875" s="302">
        <f>SUMIF(表2.2024年公共财政支出决算表!$A$6:$A$1340,A875,表2.2024年公共财政支出决算表!$E$6:$E$1340)</f>
        <v>9718</v>
      </c>
      <c r="D875" s="302">
        <f>ROUND(SUMIF('表10-1.政府预算科目明细表'!$A$3:$A$375,A875,'表10-1.政府预算科目明细表'!$C$3:$C$375)/10000,0)</f>
        <v>4830</v>
      </c>
      <c r="E875" s="352">
        <f t="shared" si="171"/>
        <v>-4888</v>
      </c>
      <c r="F875" s="352" t="str">
        <f t="shared" si="166"/>
        <v>-50.3%</v>
      </c>
      <c r="G875" s="485" t="str">
        <f t="shared" si="170"/>
        <v>是</v>
      </c>
      <c r="H875" s="485" t="str">
        <f t="shared" si="167"/>
        <v>项</v>
      </c>
      <c r="I875" s="485" t="str">
        <f t="shared" si="168"/>
        <v>21203</v>
      </c>
      <c r="J875" s="229"/>
      <c r="K875" s="229"/>
      <c r="L875" s="229"/>
      <c r="M875" s="489">
        <v>1</v>
      </c>
      <c r="N875" s="229"/>
      <c r="O875" s="229"/>
      <c r="P875" s="229"/>
      <c r="Q875" s="229"/>
      <c r="R875" s="229"/>
      <c r="S875" s="229"/>
      <c r="T875" s="429"/>
    </row>
    <row r="876" s="70" customFormat="1" ht="25.5" spans="1:20">
      <c r="A876" s="280" t="s">
        <v>5882</v>
      </c>
      <c r="B876" s="281" t="s">
        <v>1329</v>
      </c>
      <c r="C876" s="302">
        <f>SUMIF(表2.2024年公共财政支出决算表!$A$6:$A$1340,A876,表2.2024年公共财政支出决算表!$E$6:$E$1340)</f>
        <v>131</v>
      </c>
      <c r="D876" s="302">
        <f>ROUND(SUMIF('表10-1.政府预算科目明细表'!$A$3:$A$375,A876,'表10-1.政府预算科目明细表'!$C$3:$C$375)/10000,0)</f>
        <v>0</v>
      </c>
      <c r="E876" s="352">
        <f t="shared" si="171"/>
        <v>-131</v>
      </c>
      <c r="F876" s="352" t="str">
        <f t="shared" si="166"/>
        <v>-100.0%</v>
      </c>
      <c r="G876" s="485" t="str">
        <f t="shared" si="170"/>
        <v>是</v>
      </c>
      <c r="H876" s="485" t="str">
        <f t="shared" si="167"/>
        <v>项</v>
      </c>
      <c r="I876" s="485" t="str">
        <f t="shared" si="168"/>
        <v>21203</v>
      </c>
      <c r="J876" s="229"/>
      <c r="K876" s="229"/>
      <c r="L876" s="229"/>
      <c r="M876" s="489">
        <v>1</v>
      </c>
      <c r="N876" s="229"/>
      <c r="O876" s="229"/>
      <c r="P876" s="229"/>
      <c r="Q876" s="229"/>
      <c r="R876" s="229"/>
      <c r="S876" s="229"/>
      <c r="T876" s="429"/>
    </row>
    <row r="877" s="455" customFormat="1" ht="25.5" spans="1:20">
      <c r="A877" s="278" t="s">
        <v>5883</v>
      </c>
      <c r="B877" s="279" t="s">
        <v>1330</v>
      </c>
      <c r="C877" s="299">
        <f ca="1">SUMIF($I878:$I$1455,$A877,C878:C$1455)</f>
        <v>559</v>
      </c>
      <c r="D877" s="299">
        <f>SUMIF($I878:$I$1455,$A877,D878:D$1455)</f>
        <v>1162</v>
      </c>
      <c r="E877" s="299">
        <f ca="1">SUMIF($I878:$I$1455,$A877,E878:E$1455)</f>
        <v>603</v>
      </c>
      <c r="F877" s="483" t="str">
        <f ca="1" t="shared" si="166"/>
        <v>107.9%</v>
      </c>
      <c r="G877" s="484" t="str">
        <f ca="1" t="shared" si="170"/>
        <v>是</v>
      </c>
      <c r="H877" s="484" t="str">
        <f t="shared" si="167"/>
        <v>款</v>
      </c>
      <c r="I877" s="484" t="str">
        <f t="shared" si="168"/>
        <v>212</v>
      </c>
      <c r="J877" s="447"/>
      <c r="K877" s="447"/>
      <c r="L877" s="447"/>
      <c r="M877" s="489">
        <v>1</v>
      </c>
      <c r="N877" s="447"/>
      <c r="O877" s="447"/>
      <c r="P877" s="447"/>
      <c r="Q877" s="447"/>
      <c r="R877" s="447"/>
      <c r="S877" s="447"/>
      <c r="T877" s="439"/>
    </row>
    <row r="878" s="70" customFormat="1" ht="25.5" spans="1:20">
      <c r="A878" s="280" t="s">
        <v>5884</v>
      </c>
      <c r="B878" s="281" t="s">
        <v>1330</v>
      </c>
      <c r="C878" s="302">
        <f>SUMIF(表2.2024年公共财政支出决算表!$A$6:$A$1340,A878,表2.2024年公共财政支出决算表!$E$6:$E$1340)</f>
        <v>559</v>
      </c>
      <c r="D878" s="302">
        <f>ROUND(SUMIF('表10-1.政府预算科目明细表'!$A$3:$A$375,A878,'表10-1.政府预算科目明细表'!$C$3:$C$375)/10000,0)</f>
        <v>1162</v>
      </c>
      <c r="E878" s="352">
        <f t="shared" ref="E878:E882" si="172">D878-C878</f>
        <v>603</v>
      </c>
      <c r="F878" s="352" t="str">
        <f t="shared" si="166"/>
        <v>107.9%</v>
      </c>
      <c r="G878" s="485" t="str">
        <f t="shared" si="170"/>
        <v>是</v>
      </c>
      <c r="H878" s="485" t="str">
        <f t="shared" si="167"/>
        <v>项</v>
      </c>
      <c r="I878" s="485" t="str">
        <f t="shared" si="168"/>
        <v>21205</v>
      </c>
      <c r="J878" s="229"/>
      <c r="K878" s="229"/>
      <c r="L878" s="229"/>
      <c r="M878" s="489">
        <v>1</v>
      </c>
      <c r="N878" s="229"/>
      <c r="O878" s="229"/>
      <c r="P878" s="229"/>
      <c r="Q878" s="229"/>
      <c r="R878" s="229"/>
      <c r="S878" s="229"/>
      <c r="T878" s="429"/>
    </row>
    <row r="879" s="442" customFormat="1" ht="15.75" hidden="1" spans="1:20">
      <c r="A879" s="269" t="s">
        <v>5885</v>
      </c>
      <c r="B879" s="270" t="s">
        <v>1331</v>
      </c>
      <c r="C879" s="299">
        <f ca="1">SUMIF($I880:$I$1455,$A879,C880:C$1455)</f>
        <v>0</v>
      </c>
      <c r="D879" s="299">
        <f>SUMIF($I880:$I$1455,$A879,D880:D$1455)</f>
        <v>0</v>
      </c>
      <c r="E879" s="299">
        <f ca="1">SUMIF($I880:$I$1455,$A879,E880:E$1455)</f>
        <v>0</v>
      </c>
      <c r="F879" s="483" t="str">
        <f ca="1" t="shared" si="166"/>
        <v/>
      </c>
      <c r="G879" s="492" t="str">
        <f ca="1" t="shared" si="170"/>
        <v>否</v>
      </c>
      <c r="H879" s="492" t="str">
        <f t="shared" si="167"/>
        <v>款</v>
      </c>
      <c r="I879" s="492" t="str">
        <f t="shared" si="168"/>
        <v>212</v>
      </c>
      <c r="J879" s="453"/>
      <c r="K879" s="453"/>
      <c r="L879" s="453"/>
      <c r="M879" s="453"/>
      <c r="N879" s="453"/>
      <c r="O879" s="453"/>
      <c r="P879" s="453"/>
      <c r="Q879" s="453"/>
      <c r="R879" s="453"/>
      <c r="S879" s="453"/>
      <c r="T879" s="450"/>
    </row>
    <row r="880" s="443" customFormat="1" ht="15.75" hidden="1" spans="1:20">
      <c r="A880" s="306" t="s">
        <v>5887</v>
      </c>
      <c r="B880" s="307" t="s">
        <v>1331</v>
      </c>
      <c r="C880" s="302">
        <f>SUMIF(表2.2024年公共财政支出决算表!$A$6:$A$1340,A880,表2.2024年公共财政支出决算表!$E$6:$E$1340)</f>
        <v>0</v>
      </c>
      <c r="D880" s="302">
        <f>ROUND(SUMIF('表10-1.政府预算科目明细表'!$A$3:$A$375,A880,'表10-1.政府预算科目明细表'!$C$3:$C$375)/10000,0)</f>
        <v>0</v>
      </c>
      <c r="E880" s="486">
        <f t="shared" si="172"/>
        <v>0</v>
      </c>
      <c r="F880" s="487" t="str">
        <f t="shared" si="166"/>
        <v/>
      </c>
      <c r="G880" s="488" t="str">
        <f t="shared" si="170"/>
        <v>否</v>
      </c>
      <c r="H880" s="488" t="str">
        <f t="shared" si="167"/>
        <v>项</v>
      </c>
      <c r="I880" s="488" t="str">
        <f t="shared" si="168"/>
        <v>21206</v>
      </c>
      <c r="J880" s="229"/>
      <c r="K880" s="229"/>
      <c r="L880" s="229"/>
      <c r="M880" s="449"/>
      <c r="N880" s="449"/>
      <c r="O880" s="449"/>
      <c r="P880" s="449"/>
      <c r="Q880" s="449"/>
      <c r="R880" s="449"/>
      <c r="S880" s="449"/>
      <c r="T880" s="435"/>
    </row>
    <row r="881" s="455" customFormat="1" ht="21.75" hidden="1" spans="1:20">
      <c r="A881" s="278" t="s">
        <v>5889</v>
      </c>
      <c r="B881" s="279" t="s">
        <v>1332</v>
      </c>
      <c r="C881" s="299">
        <f ca="1">SUMIF($I882:$I$1455,$A881,C882:C$1455)</f>
        <v>0</v>
      </c>
      <c r="D881" s="299">
        <f>SUMIF($I882:$I$1455,$A881,D882:D$1455)</f>
        <v>0</v>
      </c>
      <c r="E881" s="299">
        <f ca="1">SUMIF($I882:$I$1455,$A881,E882:E$1455)</f>
        <v>0</v>
      </c>
      <c r="F881" s="483" t="str">
        <f ca="1" t="shared" si="166"/>
        <v/>
      </c>
      <c r="G881" s="484" t="str">
        <f ca="1" t="shared" si="170"/>
        <v>否</v>
      </c>
      <c r="H881" s="484" t="str">
        <f t="shared" si="167"/>
        <v>款</v>
      </c>
      <c r="I881" s="484" t="str">
        <f t="shared" si="168"/>
        <v>212</v>
      </c>
      <c r="J881" s="447"/>
      <c r="K881" s="447"/>
      <c r="L881" s="447"/>
      <c r="M881" s="497">
        <v>1</v>
      </c>
      <c r="N881" s="447"/>
      <c r="O881" s="447"/>
      <c r="P881" s="447"/>
      <c r="Q881" s="447"/>
      <c r="R881" s="447"/>
      <c r="S881" s="447"/>
      <c r="T881" s="439"/>
    </row>
    <row r="882" s="70" customFormat="1" ht="21.75" hidden="1" spans="1:20">
      <c r="A882" s="280" t="s">
        <v>5890</v>
      </c>
      <c r="B882" s="281" t="s">
        <v>1332</v>
      </c>
      <c r="C882" s="302">
        <f>SUMIF(表2.2024年公共财政支出决算表!$A$6:$A$1340,A882,表2.2024年公共财政支出决算表!$E$6:$E$1340)</f>
        <v>0</v>
      </c>
      <c r="D882" s="302">
        <f>ROUND(SUMIF('表10-1.政府预算科目明细表'!$A$3:$A$375,A882,'表10-1.政府预算科目明细表'!$C$3:$C$375)/10000,0)</f>
        <v>0</v>
      </c>
      <c r="E882" s="352">
        <f t="shared" si="172"/>
        <v>0</v>
      </c>
      <c r="F882" s="352" t="str">
        <f t="shared" si="166"/>
        <v/>
      </c>
      <c r="G882" s="485" t="str">
        <f t="shared" si="170"/>
        <v>否</v>
      </c>
      <c r="H882" s="485" t="str">
        <f t="shared" si="167"/>
        <v>项</v>
      </c>
      <c r="I882" s="485" t="str">
        <f t="shared" si="168"/>
        <v>21299</v>
      </c>
      <c r="J882" s="229"/>
      <c r="K882" s="229"/>
      <c r="L882" s="229"/>
      <c r="M882" s="497">
        <v>1</v>
      </c>
      <c r="N882" s="229"/>
      <c r="O882" s="229"/>
      <c r="P882" s="229"/>
      <c r="Q882" s="229"/>
      <c r="R882" s="229"/>
      <c r="S882" s="229"/>
      <c r="T882" s="429"/>
    </row>
    <row r="883" s="451" customFormat="1" ht="25.5" spans="1:19">
      <c r="A883" s="479" t="s">
        <v>5891</v>
      </c>
      <c r="B883" s="480" t="s">
        <v>1333</v>
      </c>
      <c r="C883" s="295">
        <f ca="1">SUMIF($I884:$I$1455,$A883,C884:C$1455)</f>
        <v>68359</v>
      </c>
      <c r="D883" s="295">
        <f>SUMIF($I884:$I$1455,$A883,D884:D$1455)</f>
        <v>71341</v>
      </c>
      <c r="E883" s="295">
        <f ca="1">SUMIF($I884:$I$1455,$A883,E884:E$1455)</f>
        <v>2982</v>
      </c>
      <c r="F883" s="481" t="str">
        <f ca="1" t="shared" si="166"/>
        <v>4.4%</v>
      </c>
      <c r="G883" s="482" t="str">
        <f ca="1" t="shared" si="170"/>
        <v>是</v>
      </c>
      <c r="H883" s="482" t="str">
        <f t="shared" si="167"/>
        <v>类</v>
      </c>
      <c r="I883" s="482">
        <f t="shared" si="168"/>
        <v>0</v>
      </c>
      <c r="J883" s="458"/>
      <c r="K883" s="458"/>
      <c r="L883" s="458"/>
      <c r="M883" s="489">
        <v>1</v>
      </c>
      <c r="N883" s="500">
        <v>68359</v>
      </c>
      <c r="O883" s="465">
        <f ca="1">C883-N883</f>
        <v>0</v>
      </c>
      <c r="P883" s="458"/>
      <c r="Q883" s="458"/>
      <c r="R883" s="458"/>
      <c r="S883" s="458"/>
    </row>
    <row r="884" s="455" customFormat="1" ht="25.5" spans="1:20">
      <c r="A884" s="278" t="s">
        <v>5892</v>
      </c>
      <c r="B884" s="279" t="s">
        <v>1334</v>
      </c>
      <c r="C884" s="299">
        <f ca="1">SUMIF($I885:$I$1455,$A884,C885:C$1455)</f>
        <v>12376</v>
      </c>
      <c r="D884" s="299">
        <f>SUMIF($I885:$I$1455,$A884,D885:D$1455)</f>
        <v>19853</v>
      </c>
      <c r="E884" s="299">
        <f ca="1">SUMIF($I885:$I$1455,$A884,E885:E$1455)</f>
        <v>7477</v>
      </c>
      <c r="F884" s="483" t="str">
        <f ca="1" t="shared" si="166"/>
        <v>60.4%</v>
      </c>
      <c r="G884" s="484" t="str">
        <f ca="1" t="shared" si="170"/>
        <v>是</v>
      </c>
      <c r="H884" s="484" t="str">
        <f t="shared" si="167"/>
        <v>款</v>
      </c>
      <c r="I884" s="484" t="str">
        <f t="shared" si="168"/>
        <v>213</v>
      </c>
      <c r="J884" s="447"/>
      <c r="K884" s="447"/>
      <c r="L884" s="447"/>
      <c r="M884" s="489">
        <v>1</v>
      </c>
      <c r="N884" s="447"/>
      <c r="O884" s="447"/>
      <c r="P884" s="447"/>
      <c r="Q884" s="447"/>
      <c r="R884" s="447"/>
      <c r="S884" s="447"/>
      <c r="T884" s="439"/>
    </row>
    <row r="885" s="74" customFormat="1" ht="25.5" spans="1:26">
      <c r="A885" s="280" t="s">
        <v>5893</v>
      </c>
      <c r="B885" s="281" t="s">
        <v>12</v>
      </c>
      <c r="C885" s="302">
        <f>SUMIF(表2.2024年公共财政支出决算表!$A$6:$A$1340,A885,表2.2024年公共财政支出决算表!$E$6:$E$1340)</f>
        <v>390</v>
      </c>
      <c r="D885" s="302">
        <f>ROUND(SUMIF('表10-1.政府预算科目明细表'!$A$3:$A$375,A885,'表10-1.政府预算科目明细表'!$C$3:$C$375)/10000,0)</f>
        <v>373</v>
      </c>
      <c r="E885" s="352">
        <f t="shared" ref="E885:E909" si="173">D885-C885</f>
        <v>-17</v>
      </c>
      <c r="F885" s="352" t="str">
        <f t="shared" si="166"/>
        <v>-4.4%</v>
      </c>
      <c r="G885" s="485" t="str">
        <f t="shared" si="170"/>
        <v>是</v>
      </c>
      <c r="H885" s="485" t="str">
        <f t="shared" si="167"/>
        <v>项</v>
      </c>
      <c r="I885" s="485" t="str">
        <f t="shared" si="168"/>
        <v>21301</v>
      </c>
      <c r="J885" s="229"/>
      <c r="K885" s="229"/>
      <c r="L885" s="229"/>
      <c r="M885" s="489">
        <v>1</v>
      </c>
      <c r="N885" s="448"/>
      <c r="O885" s="448"/>
      <c r="P885" s="448"/>
      <c r="Q885" s="448"/>
      <c r="R885" s="448"/>
      <c r="S885" s="448"/>
      <c r="T885" s="440"/>
      <c r="U885" s="440"/>
      <c r="V885" s="440"/>
      <c r="W885" s="440"/>
      <c r="X885" s="440"/>
      <c r="Y885" s="440"/>
      <c r="Z885" s="440"/>
    </row>
    <row r="886" s="74" customFormat="1" ht="25.5" spans="1:20">
      <c r="A886" s="280" t="s">
        <v>5894</v>
      </c>
      <c r="B886" s="281" t="s">
        <v>14</v>
      </c>
      <c r="C886" s="302">
        <f>SUMIF(表2.2024年公共财政支出决算表!$A$6:$A$1340,A886,表2.2024年公共财政支出决算表!$E$6:$E$1340)</f>
        <v>66</v>
      </c>
      <c r="D886" s="302">
        <f>ROUND(SUMIF('表10-1.政府预算科目明细表'!$A$3:$A$375,A886,'表10-1.政府预算科目明细表'!$C$3:$C$375)/10000,0)</f>
        <v>128</v>
      </c>
      <c r="E886" s="352">
        <f t="shared" si="173"/>
        <v>62</v>
      </c>
      <c r="F886" s="352" t="str">
        <f t="shared" si="166"/>
        <v>93.9%</v>
      </c>
      <c r="G886" s="485" t="str">
        <f t="shared" si="170"/>
        <v>是</v>
      </c>
      <c r="H886" s="485" t="str">
        <f t="shared" si="167"/>
        <v>项</v>
      </c>
      <c r="I886" s="485" t="str">
        <f t="shared" si="168"/>
        <v>21301</v>
      </c>
      <c r="J886" s="229"/>
      <c r="K886" s="229"/>
      <c r="L886" s="229"/>
      <c r="M886" s="489">
        <v>1</v>
      </c>
      <c r="N886" s="448"/>
      <c r="O886" s="448"/>
      <c r="P886" s="448"/>
      <c r="Q886" s="448"/>
      <c r="R886" s="448"/>
      <c r="S886" s="448"/>
      <c r="T886" s="440"/>
    </row>
    <row r="887" s="443" customFormat="1" ht="15.75" hidden="1" spans="1:20">
      <c r="A887" s="306" t="s">
        <v>5895</v>
      </c>
      <c r="B887" s="307" t="s">
        <v>16</v>
      </c>
      <c r="C887" s="302">
        <f>SUMIF(表2.2024年公共财政支出决算表!$A$6:$A$1340,A887,表2.2024年公共财政支出决算表!$E$6:$E$1340)</f>
        <v>0</v>
      </c>
      <c r="D887" s="302">
        <f>ROUND(SUMIF('表10-1.政府预算科目明细表'!$A$3:$A$375,A887,'表10-1.政府预算科目明细表'!$C$3:$C$375)/10000,0)</f>
        <v>0</v>
      </c>
      <c r="E887" s="486">
        <f t="shared" si="173"/>
        <v>0</v>
      </c>
      <c r="F887" s="487" t="str">
        <f t="shared" si="166"/>
        <v/>
      </c>
      <c r="G887" s="488" t="str">
        <f t="shared" si="170"/>
        <v>否</v>
      </c>
      <c r="H887" s="488" t="str">
        <f t="shared" si="167"/>
        <v>项</v>
      </c>
      <c r="I887" s="488" t="str">
        <f t="shared" si="168"/>
        <v>21301</v>
      </c>
      <c r="J887" s="229"/>
      <c r="K887" s="229"/>
      <c r="L887" s="229"/>
      <c r="M887" s="452"/>
      <c r="N887" s="452"/>
      <c r="O887" s="452"/>
      <c r="P887" s="452"/>
      <c r="Q887" s="452"/>
      <c r="R887" s="452"/>
      <c r="S887" s="452"/>
      <c r="T887" s="438"/>
    </row>
    <row r="888" s="70" customFormat="1" ht="25.5" spans="1:20">
      <c r="A888" s="280" t="s">
        <v>5896</v>
      </c>
      <c r="B888" s="281" t="s">
        <v>30</v>
      </c>
      <c r="C888" s="302">
        <f>SUMIF(表2.2024年公共财政支出决算表!$A$6:$A$1340,A888,表2.2024年公共财政支出决算表!$E$6:$E$1340)</f>
        <v>2823</v>
      </c>
      <c r="D888" s="302">
        <f>ROUND(SUMIF('表10-1.政府预算科目明细表'!$A$3:$A$375,A888,'表10-1.政府预算科目明细表'!$C$3:$C$375)/10000,0)</f>
        <v>2872</v>
      </c>
      <c r="E888" s="352">
        <f t="shared" si="173"/>
        <v>49</v>
      </c>
      <c r="F888" s="352" t="str">
        <f t="shared" si="166"/>
        <v>1.7%</v>
      </c>
      <c r="G888" s="485" t="str">
        <f t="shared" si="170"/>
        <v>是</v>
      </c>
      <c r="H888" s="485" t="str">
        <f t="shared" si="167"/>
        <v>项</v>
      </c>
      <c r="I888" s="485" t="str">
        <f t="shared" si="168"/>
        <v>21301</v>
      </c>
      <c r="J888" s="229"/>
      <c r="K888" s="229"/>
      <c r="L888" s="229"/>
      <c r="M888" s="489">
        <v>1</v>
      </c>
      <c r="N888" s="448"/>
      <c r="O888" s="448"/>
      <c r="P888" s="448"/>
      <c r="Q888" s="448"/>
      <c r="R888" s="448"/>
      <c r="S888" s="448"/>
      <c r="T888" s="440"/>
    </row>
    <row r="889" s="443" customFormat="1" ht="15.75" hidden="1" spans="1:20">
      <c r="A889" s="306" t="s">
        <v>5897</v>
      </c>
      <c r="B889" s="307" t="s">
        <v>1335</v>
      </c>
      <c r="C889" s="302">
        <f>SUMIF(表2.2024年公共财政支出决算表!$A$6:$A$1340,A889,表2.2024年公共财政支出决算表!$E$6:$E$1340)</f>
        <v>0</v>
      </c>
      <c r="D889" s="302">
        <f>ROUND(SUMIF('表10-1.政府预算科目明细表'!$A$3:$A$375,A889,'表10-1.政府预算科目明细表'!$C$3:$C$375)/10000,0)</f>
        <v>0</v>
      </c>
      <c r="E889" s="486">
        <f t="shared" si="173"/>
        <v>0</v>
      </c>
      <c r="F889" s="487" t="str">
        <f t="shared" si="166"/>
        <v/>
      </c>
      <c r="G889" s="488" t="str">
        <f t="shared" si="170"/>
        <v>否</v>
      </c>
      <c r="H889" s="488" t="str">
        <f t="shared" si="167"/>
        <v>项</v>
      </c>
      <c r="I889" s="488" t="str">
        <f t="shared" si="168"/>
        <v>21301</v>
      </c>
      <c r="J889" s="229"/>
      <c r="K889" s="229"/>
      <c r="L889" s="229"/>
      <c r="M889" s="452"/>
      <c r="N889" s="452"/>
      <c r="O889" s="452"/>
      <c r="P889" s="452"/>
      <c r="Q889" s="452"/>
      <c r="R889" s="452"/>
      <c r="S889" s="452"/>
      <c r="T889" s="438"/>
    </row>
    <row r="890" s="70" customFormat="1" ht="25.5" spans="1:20">
      <c r="A890" s="280" t="s">
        <v>5899</v>
      </c>
      <c r="B890" s="281" t="s">
        <v>1336</v>
      </c>
      <c r="C890" s="302">
        <f>SUMIF(表2.2024年公共财政支出决算表!$A$6:$A$1340,A890,表2.2024年公共财政支出决算表!$E$6:$E$1340)</f>
        <v>267</v>
      </c>
      <c r="D890" s="302">
        <f>ROUND(SUMIF('表10-1.政府预算科目明细表'!$A$3:$A$375,A890,'表10-1.政府预算科目明细表'!$C$3:$C$375)/10000,0)</f>
        <v>1313</v>
      </c>
      <c r="E890" s="352">
        <f t="shared" si="173"/>
        <v>1046</v>
      </c>
      <c r="F890" s="352" t="str">
        <f t="shared" si="166"/>
        <v>391.8%</v>
      </c>
      <c r="G890" s="485" t="str">
        <f t="shared" si="170"/>
        <v>是</v>
      </c>
      <c r="H890" s="485" t="str">
        <f t="shared" si="167"/>
        <v>项</v>
      </c>
      <c r="I890" s="485" t="str">
        <f t="shared" si="168"/>
        <v>21301</v>
      </c>
      <c r="J890" s="229"/>
      <c r="K890" s="229"/>
      <c r="L890" s="229"/>
      <c r="M890" s="489">
        <v>1</v>
      </c>
      <c r="N890" s="448"/>
      <c r="O890" s="448"/>
      <c r="P890" s="448"/>
      <c r="Q890" s="448"/>
      <c r="R890" s="448"/>
      <c r="S890" s="448"/>
      <c r="T890" s="440"/>
    </row>
    <row r="891" s="70" customFormat="1" ht="25.5" spans="1:20">
      <c r="A891" s="280" t="s">
        <v>5900</v>
      </c>
      <c r="B891" s="281" t="s">
        <v>1337</v>
      </c>
      <c r="C891" s="302">
        <f>SUMIF(表2.2024年公共财政支出决算表!$A$6:$A$1340,A891,表2.2024年公共财政支出决算表!$E$6:$E$1340)</f>
        <v>237</v>
      </c>
      <c r="D891" s="302">
        <f>ROUND(SUMIF('表10-1.政府预算科目明细表'!$A$3:$A$375,A891,'表10-1.政府预算科目明细表'!$C$3:$C$375)/10000,0)</f>
        <v>243</v>
      </c>
      <c r="E891" s="352">
        <f t="shared" si="173"/>
        <v>6</v>
      </c>
      <c r="F891" s="352" t="str">
        <f t="shared" si="166"/>
        <v>2.5%</v>
      </c>
      <c r="G891" s="485" t="str">
        <f t="shared" si="170"/>
        <v>是</v>
      </c>
      <c r="H891" s="485" t="str">
        <f t="shared" si="167"/>
        <v>项</v>
      </c>
      <c r="I891" s="485" t="str">
        <f t="shared" si="168"/>
        <v>21301</v>
      </c>
      <c r="J891" s="229"/>
      <c r="K891" s="229"/>
      <c r="L891" s="229"/>
      <c r="M891" s="489">
        <v>1</v>
      </c>
      <c r="N891" s="448"/>
      <c r="O891" s="448"/>
      <c r="P891" s="448"/>
      <c r="Q891" s="448"/>
      <c r="R891" s="448"/>
      <c r="S891" s="448"/>
      <c r="T891" s="440"/>
    </row>
    <row r="892" s="70" customFormat="1" ht="25.5" spans="1:20">
      <c r="A892" s="280" t="s">
        <v>5901</v>
      </c>
      <c r="B892" s="281" t="s">
        <v>1338</v>
      </c>
      <c r="C892" s="302">
        <f>SUMIF(表2.2024年公共财政支出决算表!$A$6:$A$1340,A892,表2.2024年公共财政支出决算表!$E$6:$E$1340)</f>
        <v>5</v>
      </c>
      <c r="D892" s="302">
        <f>ROUND(SUMIF('表10-1.政府预算科目明细表'!$A$3:$A$375,A892,'表10-1.政府预算科目明细表'!$C$3:$C$375)/10000,0)</f>
        <v>0</v>
      </c>
      <c r="E892" s="352">
        <f t="shared" si="173"/>
        <v>-5</v>
      </c>
      <c r="F892" s="352" t="str">
        <f t="shared" si="166"/>
        <v>-100.0%</v>
      </c>
      <c r="G892" s="485" t="str">
        <f t="shared" si="170"/>
        <v>是</v>
      </c>
      <c r="H892" s="485" t="str">
        <f t="shared" si="167"/>
        <v>项</v>
      </c>
      <c r="I892" s="485" t="str">
        <f t="shared" si="168"/>
        <v>21301</v>
      </c>
      <c r="J892" s="229"/>
      <c r="K892" s="229"/>
      <c r="L892" s="229"/>
      <c r="M892" s="489">
        <v>1</v>
      </c>
      <c r="N892" s="448"/>
      <c r="O892" s="448"/>
      <c r="P892" s="448"/>
      <c r="Q892" s="448"/>
      <c r="R892" s="448"/>
      <c r="S892" s="448"/>
      <c r="T892" s="440"/>
    </row>
    <row r="893" s="441" customFormat="1" ht="15.75" hidden="1" spans="1:20">
      <c r="A893" s="306" t="s">
        <v>5902</v>
      </c>
      <c r="B893" s="307" t="s">
        <v>1339</v>
      </c>
      <c r="C893" s="302">
        <f>SUMIF(表2.2024年公共财政支出决算表!$A$6:$A$1340,A893,表2.2024年公共财政支出决算表!$E$6:$E$1340)</f>
        <v>0</v>
      </c>
      <c r="D893" s="302">
        <f>ROUND(SUMIF('表10-1.政府预算科目明细表'!$A$3:$A$375,A893,'表10-1.政府预算科目明细表'!$C$3:$C$375)/10000,0)</f>
        <v>0</v>
      </c>
      <c r="E893" s="486">
        <f t="shared" si="173"/>
        <v>0</v>
      </c>
      <c r="F893" s="487" t="str">
        <f t="shared" si="166"/>
        <v/>
      </c>
      <c r="G893" s="488" t="str">
        <f t="shared" si="170"/>
        <v>否</v>
      </c>
      <c r="H893" s="488" t="str">
        <f t="shared" si="167"/>
        <v>项</v>
      </c>
      <c r="I893" s="488" t="str">
        <f t="shared" si="168"/>
        <v>21301</v>
      </c>
      <c r="J893" s="229"/>
      <c r="K893" s="229"/>
      <c r="L893" s="229"/>
      <c r="M893" s="452"/>
      <c r="N893" s="452"/>
      <c r="O893" s="452"/>
      <c r="P893" s="452"/>
      <c r="Q893" s="452"/>
      <c r="R893" s="452"/>
      <c r="S893" s="452"/>
      <c r="T893" s="438"/>
    </row>
    <row r="894" s="70" customFormat="1" ht="25.5" spans="1:20">
      <c r="A894" s="280" t="s">
        <v>5904</v>
      </c>
      <c r="B894" s="281" t="s">
        <v>1340</v>
      </c>
      <c r="C894" s="302">
        <f>SUMIF(表2.2024年公共财政支出决算表!$A$6:$A$1340,A894,表2.2024年公共财政支出决算表!$E$6:$E$1340)</f>
        <v>38</v>
      </c>
      <c r="D894" s="302">
        <f>ROUND(SUMIF('表10-1.政府预算科目明细表'!$A$3:$A$375,A894,'表10-1.政府预算科目明细表'!$C$3:$C$375)/10000,0)</f>
        <v>0</v>
      </c>
      <c r="E894" s="352">
        <f t="shared" si="173"/>
        <v>-38</v>
      </c>
      <c r="F894" s="352" t="str">
        <f t="shared" si="166"/>
        <v>-100.0%</v>
      </c>
      <c r="G894" s="485" t="str">
        <f t="shared" si="170"/>
        <v>是</v>
      </c>
      <c r="H894" s="485" t="str">
        <f t="shared" si="167"/>
        <v>项</v>
      </c>
      <c r="I894" s="485" t="str">
        <f t="shared" si="168"/>
        <v>21301</v>
      </c>
      <c r="J894" s="229"/>
      <c r="K894" s="229"/>
      <c r="L894" s="229"/>
      <c r="M894" s="489">
        <v>1</v>
      </c>
      <c r="N894" s="229"/>
      <c r="O894" s="229"/>
      <c r="P894" s="229"/>
      <c r="Q894" s="229"/>
      <c r="R894" s="229"/>
      <c r="S894" s="229"/>
      <c r="T894" s="429"/>
    </row>
    <row r="895" s="70" customFormat="1" ht="15.75" hidden="1" spans="1:20">
      <c r="A895" s="280" t="s">
        <v>5905</v>
      </c>
      <c r="B895" s="281" t="s">
        <v>1341</v>
      </c>
      <c r="C895" s="302">
        <f>SUMIF(表2.2024年公共财政支出决算表!$A$6:$A$1340,A895,表2.2024年公共财政支出决算表!$E$6:$E$1340)</f>
        <v>0</v>
      </c>
      <c r="D895" s="302">
        <f>ROUND(SUMIF('表10-1.政府预算科目明细表'!$A$3:$A$375,A895,'表10-1.政府预算科目明细表'!$C$3:$C$375)/10000,0)</f>
        <v>0</v>
      </c>
      <c r="E895" s="352">
        <f t="shared" si="173"/>
        <v>0</v>
      </c>
      <c r="F895" s="352" t="str">
        <f t="shared" si="166"/>
        <v/>
      </c>
      <c r="G895" s="485" t="str">
        <f t="shared" si="170"/>
        <v>否</v>
      </c>
      <c r="H895" s="485" t="str">
        <f t="shared" si="167"/>
        <v>项</v>
      </c>
      <c r="I895" s="485" t="str">
        <f t="shared" si="168"/>
        <v>21301</v>
      </c>
      <c r="J895" s="229"/>
      <c r="K895" s="229"/>
      <c r="L895" s="229"/>
      <c r="M895" s="229"/>
      <c r="N895" s="229"/>
      <c r="O895" s="229"/>
      <c r="P895" s="229"/>
      <c r="Q895" s="229"/>
      <c r="R895" s="229"/>
      <c r="S895" s="229"/>
      <c r="T895" s="429"/>
    </row>
    <row r="896" s="443" customFormat="1" ht="15.75" hidden="1" spans="1:20">
      <c r="A896" s="306" t="s">
        <v>5906</v>
      </c>
      <c r="B896" s="307" t="s">
        <v>1342</v>
      </c>
      <c r="C896" s="302">
        <f>SUMIF(表2.2024年公共财政支出决算表!$A$6:$A$1340,A896,表2.2024年公共财政支出决算表!$E$6:$E$1340)</f>
        <v>0</v>
      </c>
      <c r="D896" s="302">
        <f>ROUND(SUMIF('表10-1.政府预算科目明细表'!$A$3:$A$375,A896,'表10-1.政府预算科目明细表'!$C$3:$C$375)/10000,0)</f>
        <v>0</v>
      </c>
      <c r="E896" s="486">
        <f t="shared" si="173"/>
        <v>0</v>
      </c>
      <c r="F896" s="487" t="str">
        <f t="shared" si="166"/>
        <v/>
      </c>
      <c r="G896" s="488" t="str">
        <f t="shared" si="170"/>
        <v>否</v>
      </c>
      <c r="H896" s="488" t="str">
        <f t="shared" si="167"/>
        <v>项</v>
      </c>
      <c r="I896" s="488" t="str">
        <f t="shared" si="168"/>
        <v>21301</v>
      </c>
      <c r="J896" s="229"/>
      <c r="K896" s="229"/>
      <c r="L896" s="229"/>
      <c r="M896" s="449"/>
      <c r="N896" s="449"/>
      <c r="O896" s="449"/>
      <c r="P896" s="449"/>
      <c r="Q896" s="449"/>
      <c r="R896" s="449"/>
      <c r="S896" s="449"/>
      <c r="T896" s="435"/>
    </row>
    <row r="897" s="70" customFormat="1" ht="25.5" spans="1:20">
      <c r="A897" s="280" t="s">
        <v>5908</v>
      </c>
      <c r="B897" s="281" t="s">
        <v>1343</v>
      </c>
      <c r="C897" s="302">
        <f>SUMIF(表2.2024年公共财政支出决算表!$A$6:$A$1340,A897,表2.2024年公共财政支出决算表!$E$6:$E$1340)</f>
        <v>0</v>
      </c>
      <c r="D897" s="302">
        <f>ROUND(SUMIF('表10-1.政府预算科目明细表'!$A$3:$A$375,A897,'表10-1.政府预算科目明细表'!$C$3:$C$375)/10000,0)</f>
        <v>221</v>
      </c>
      <c r="E897" s="352">
        <f t="shared" si="173"/>
        <v>221</v>
      </c>
      <c r="F897" s="352" t="str">
        <f t="shared" si="166"/>
        <v/>
      </c>
      <c r="G897" s="485" t="str">
        <f t="shared" si="170"/>
        <v>是</v>
      </c>
      <c r="H897" s="485" t="str">
        <f t="shared" si="167"/>
        <v>项</v>
      </c>
      <c r="I897" s="485" t="str">
        <f t="shared" si="168"/>
        <v>21301</v>
      </c>
      <c r="J897" s="229"/>
      <c r="K897" s="229"/>
      <c r="L897" s="229"/>
      <c r="M897" s="467">
        <v>1</v>
      </c>
      <c r="N897" s="229"/>
      <c r="O897" s="229"/>
      <c r="P897" s="229"/>
      <c r="Q897" s="229"/>
      <c r="R897" s="229"/>
      <c r="S897" s="229"/>
      <c r="T897" s="429"/>
    </row>
    <row r="898" s="70" customFormat="1" ht="25.5" spans="1:20">
      <c r="A898" s="280" t="s">
        <v>5909</v>
      </c>
      <c r="B898" s="281" t="s">
        <v>1344</v>
      </c>
      <c r="C898" s="302">
        <f>SUMIF(表2.2024年公共财政支出决算表!$A$6:$A$1340,A898,表2.2024年公共财政支出决算表!$E$6:$E$1340)</f>
        <v>2833</v>
      </c>
      <c r="D898" s="302">
        <f>ROUND(SUMIF('表10-1.政府预算科目明细表'!$A$3:$A$375,A898,'表10-1.政府预算科目明细表'!$C$3:$C$375)/10000,0)</f>
        <v>2840</v>
      </c>
      <c r="E898" s="352">
        <f t="shared" si="173"/>
        <v>7</v>
      </c>
      <c r="F898" s="352" t="str">
        <f t="shared" si="166"/>
        <v>0.2%</v>
      </c>
      <c r="G898" s="485" t="str">
        <f t="shared" si="170"/>
        <v>是</v>
      </c>
      <c r="H898" s="485" t="str">
        <f t="shared" si="167"/>
        <v>项</v>
      </c>
      <c r="I898" s="485" t="str">
        <f t="shared" si="168"/>
        <v>21301</v>
      </c>
      <c r="J898" s="229"/>
      <c r="K898" s="229"/>
      <c r="L898" s="229"/>
      <c r="M898" s="489">
        <v>1</v>
      </c>
      <c r="N898" s="229"/>
      <c r="O898" s="229"/>
      <c r="P898" s="229"/>
      <c r="Q898" s="229"/>
      <c r="R898" s="229"/>
      <c r="S898" s="229"/>
      <c r="T898" s="429"/>
    </row>
    <row r="899" s="443" customFormat="1" ht="15.75" hidden="1" spans="1:20">
      <c r="A899" s="306" t="s">
        <v>5910</v>
      </c>
      <c r="B899" s="307" t="s">
        <v>1345</v>
      </c>
      <c r="C899" s="302">
        <f>SUMIF(表2.2024年公共财政支出决算表!$A$6:$A$1340,A899,表2.2024年公共财政支出决算表!$E$6:$E$1340)</f>
        <v>0</v>
      </c>
      <c r="D899" s="302">
        <f>ROUND(SUMIF('表10-1.政府预算科目明细表'!$A$3:$A$375,A899,'表10-1.政府预算科目明细表'!$C$3:$C$375)/10000,0)</f>
        <v>0</v>
      </c>
      <c r="E899" s="486">
        <f t="shared" si="173"/>
        <v>0</v>
      </c>
      <c r="F899" s="487" t="str">
        <f t="shared" si="166"/>
        <v/>
      </c>
      <c r="G899" s="488" t="str">
        <f t="shared" si="170"/>
        <v>否</v>
      </c>
      <c r="H899" s="488" t="str">
        <f t="shared" si="167"/>
        <v>项</v>
      </c>
      <c r="I899" s="488" t="str">
        <f t="shared" si="168"/>
        <v>21301</v>
      </c>
      <c r="J899" s="229"/>
      <c r="K899" s="229"/>
      <c r="L899" s="229"/>
      <c r="M899" s="449"/>
      <c r="N899" s="449"/>
      <c r="O899" s="449"/>
      <c r="P899" s="449"/>
      <c r="Q899" s="449"/>
      <c r="R899" s="449"/>
      <c r="S899" s="449"/>
      <c r="T899" s="435"/>
    </row>
    <row r="900" s="70" customFormat="1" ht="25.5" spans="1:20">
      <c r="A900" s="280" t="s">
        <v>5912</v>
      </c>
      <c r="B900" s="281" t="s">
        <v>1346</v>
      </c>
      <c r="C900" s="302">
        <f>SUMIF(表2.2024年公共财政支出决算表!$A$6:$A$1340,A900,表2.2024年公共财政支出决算表!$E$6:$E$1340)</f>
        <v>1468</v>
      </c>
      <c r="D900" s="302">
        <f>ROUND(SUMIF('表10-1.政府预算科目明细表'!$A$3:$A$375,A900,'表10-1.政府预算科目明细表'!$C$3:$C$375)/10000,0)</f>
        <v>1547</v>
      </c>
      <c r="E900" s="352">
        <f t="shared" si="173"/>
        <v>79</v>
      </c>
      <c r="F900" s="352" t="str">
        <f t="shared" si="166"/>
        <v>5.4%</v>
      </c>
      <c r="G900" s="485" t="str">
        <f t="shared" si="170"/>
        <v>是</v>
      </c>
      <c r="H900" s="485" t="str">
        <f t="shared" si="167"/>
        <v>项</v>
      </c>
      <c r="I900" s="485" t="str">
        <f t="shared" si="168"/>
        <v>21301</v>
      </c>
      <c r="J900" s="229"/>
      <c r="K900" s="229"/>
      <c r="L900" s="229"/>
      <c r="M900" s="489">
        <v>1</v>
      </c>
      <c r="N900" s="229"/>
      <c r="O900" s="229"/>
      <c r="P900" s="229"/>
      <c r="Q900" s="229"/>
      <c r="R900" s="229"/>
      <c r="S900" s="229"/>
      <c r="T900" s="429"/>
    </row>
    <row r="901" s="70" customFormat="1" ht="25.5" spans="1:20">
      <c r="A901" s="280" t="s">
        <v>5913</v>
      </c>
      <c r="B901" s="281" t="s">
        <v>1347</v>
      </c>
      <c r="C901" s="302">
        <f>SUMIF(表2.2024年公共财政支出决算表!$A$6:$A$1340,A901,表2.2024年公共财政支出决算表!$E$6:$E$1340)</f>
        <v>55</v>
      </c>
      <c r="D901" s="302">
        <f>ROUND(SUMIF('表10-1.政府预算科目明细表'!$A$3:$A$375,A901,'表10-1.政府预算科目明细表'!$C$3:$C$375)/10000,0)</f>
        <v>400</v>
      </c>
      <c r="E901" s="352">
        <f t="shared" si="173"/>
        <v>345</v>
      </c>
      <c r="F901" s="352" t="str">
        <f t="shared" si="166"/>
        <v>627.3%</v>
      </c>
      <c r="G901" s="485" t="str">
        <f t="shared" si="170"/>
        <v>是</v>
      </c>
      <c r="H901" s="485" t="str">
        <f t="shared" si="167"/>
        <v>项</v>
      </c>
      <c r="I901" s="485" t="str">
        <f t="shared" si="168"/>
        <v>21301</v>
      </c>
      <c r="J901" s="229"/>
      <c r="K901" s="229"/>
      <c r="L901" s="229"/>
      <c r="M901" s="489">
        <v>1</v>
      </c>
      <c r="N901" s="229"/>
      <c r="O901" s="229"/>
      <c r="P901" s="229"/>
      <c r="Q901" s="229"/>
      <c r="R901" s="229"/>
      <c r="S901" s="229"/>
      <c r="T901" s="429"/>
    </row>
    <row r="902" s="443" customFormat="1" ht="25.5" spans="1:20">
      <c r="A902" s="306" t="s">
        <v>5914</v>
      </c>
      <c r="B902" s="307" t="s">
        <v>1348</v>
      </c>
      <c r="C902" s="302">
        <f>SUMIF(表2.2024年公共财政支出决算表!$A$6:$A$1340,A902,表2.2024年公共财政支出决算表!$E$6:$E$1340)</f>
        <v>30</v>
      </c>
      <c r="D902" s="302">
        <f>ROUND(SUMIF('表10-1.政府预算科目明细表'!$A$3:$A$375,A902,'表10-1.政府预算科目明细表'!$C$3:$C$375)/10000,0)</f>
        <v>0</v>
      </c>
      <c r="E902" s="486">
        <f t="shared" si="173"/>
        <v>-30</v>
      </c>
      <c r="F902" s="487" t="str">
        <f t="shared" si="166"/>
        <v>-100.0%</v>
      </c>
      <c r="G902" s="488" t="str">
        <f t="shared" si="170"/>
        <v>是</v>
      </c>
      <c r="H902" s="488" t="str">
        <f t="shared" si="167"/>
        <v>项</v>
      </c>
      <c r="I902" s="488" t="str">
        <f t="shared" si="168"/>
        <v>21301</v>
      </c>
      <c r="J902" s="229"/>
      <c r="K902" s="229"/>
      <c r="L902" s="229"/>
      <c r="M902" s="489">
        <v>1</v>
      </c>
      <c r="N902" s="449"/>
      <c r="O902" s="449"/>
      <c r="P902" s="449"/>
      <c r="Q902" s="449"/>
      <c r="R902" s="449"/>
      <c r="S902" s="449"/>
      <c r="T902" s="435"/>
    </row>
    <row r="903" s="70" customFormat="1" ht="25.5" spans="1:20">
      <c r="A903" s="280" t="s">
        <v>5915</v>
      </c>
      <c r="B903" s="281" t="s">
        <v>1349</v>
      </c>
      <c r="C903" s="302">
        <f>SUMIF(表2.2024年公共财政支出决算表!$A$6:$A$1340,A903,表2.2024年公共财政支出决算表!$E$6:$E$1340)</f>
        <v>1099</v>
      </c>
      <c r="D903" s="302">
        <f>ROUND(SUMIF('表10-1.政府预算科目明细表'!$A$3:$A$375,A903,'表10-1.政府预算科目明细表'!$C$3:$C$375)/10000,0)</f>
        <v>1039</v>
      </c>
      <c r="E903" s="352">
        <f t="shared" si="173"/>
        <v>-60</v>
      </c>
      <c r="F903" s="352" t="str">
        <f t="shared" si="166"/>
        <v>-5.5%</v>
      </c>
      <c r="G903" s="485" t="str">
        <f t="shared" si="170"/>
        <v>是</v>
      </c>
      <c r="H903" s="485" t="str">
        <f t="shared" si="167"/>
        <v>项</v>
      </c>
      <c r="I903" s="485" t="str">
        <f t="shared" si="168"/>
        <v>21301</v>
      </c>
      <c r="J903" s="229"/>
      <c r="K903" s="229"/>
      <c r="L903" s="229"/>
      <c r="M903" s="489">
        <v>1</v>
      </c>
      <c r="N903" s="229"/>
      <c r="O903" s="229"/>
      <c r="P903" s="229"/>
      <c r="Q903" s="229"/>
      <c r="R903" s="229"/>
      <c r="S903" s="229"/>
      <c r="T903" s="429"/>
    </row>
    <row r="904" s="70" customFormat="1" ht="25.5" spans="1:20">
      <c r="A904" s="280" t="s">
        <v>5916</v>
      </c>
      <c r="B904" s="281" t="s">
        <v>5917</v>
      </c>
      <c r="C904" s="302">
        <f>SUMIF(表2.2024年公共财政支出决算表!$A$6:$A$1340,A904,表2.2024年公共财政支出决算表!$E$6:$E$1340)</f>
        <v>1755</v>
      </c>
      <c r="D904" s="302">
        <f>ROUND(SUMIF('表10-1.政府预算科目明细表'!$A$3:$A$375,A904,'表10-1.政府预算科目明细表'!$C$3:$C$375)/10000,0)</f>
        <v>1937</v>
      </c>
      <c r="E904" s="352">
        <f t="shared" si="173"/>
        <v>182</v>
      </c>
      <c r="F904" s="352" t="str">
        <f t="shared" si="166"/>
        <v>10.4%</v>
      </c>
      <c r="G904" s="485" t="str">
        <f t="shared" si="170"/>
        <v>是</v>
      </c>
      <c r="H904" s="485" t="str">
        <f t="shared" si="167"/>
        <v>项</v>
      </c>
      <c r="I904" s="485" t="str">
        <f t="shared" si="168"/>
        <v>21301</v>
      </c>
      <c r="J904" s="229"/>
      <c r="K904" s="229"/>
      <c r="L904" s="229"/>
      <c r="M904" s="489">
        <v>1</v>
      </c>
      <c r="N904" s="229"/>
      <c r="O904" s="229"/>
      <c r="P904" s="229"/>
      <c r="Q904" s="229"/>
      <c r="R904" s="229"/>
      <c r="S904" s="229"/>
      <c r="T904" s="429"/>
    </row>
    <row r="905" s="70" customFormat="1" ht="25.5" spans="1:20">
      <c r="A905" s="280" t="s">
        <v>5918</v>
      </c>
      <c r="B905" s="281" t="s">
        <v>5919</v>
      </c>
      <c r="C905" s="302">
        <f>SUMIF(表2.2024年公共财政支出决算表!$A$6:$A$1340,A905,表2.2024年公共财政支出决算表!$E$6:$E$1340)</f>
        <v>24</v>
      </c>
      <c r="D905" s="302">
        <f>ROUND(SUMIF('表10-1.政府预算科目明细表'!$A$3:$A$375,A905,'表10-1.政府预算科目明细表'!$C$3:$C$375)/10000,0)</f>
        <v>0</v>
      </c>
      <c r="E905" s="352">
        <f t="shared" si="173"/>
        <v>-24</v>
      </c>
      <c r="F905" s="352" t="str">
        <f t="shared" si="166"/>
        <v>-100.0%</v>
      </c>
      <c r="G905" s="485" t="str">
        <f t="shared" si="170"/>
        <v>是</v>
      </c>
      <c r="H905" s="485" t="str">
        <f t="shared" si="167"/>
        <v>项</v>
      </c>
      <c r="I905" s="485" t="str">
        <f t="shared" si="168"/>
        <v>21301</v>
      </c>
      <c r="J905" s="229"/>
      <c r="K905" s="229"/>
      <c r="L905" s="229"/>
      <c r="M905" s="489">
        <v>1</v>
      </c>
      <c r="N905" s="229"/>
      <c r="O905" s="229"/>
      <c r="P905" s="229"/>
      <c r="Q905" s="229"/>
      <c r="R905" s="229"/>
      <c r="S905" s="229"/>
      <c r="T905" s="429"/>
    </row>
    <row r="906" s="70" customFormat="1" ht="25.5" spans="1:20">
      <c r="A906" s="280" t="s">
        <v>5920</v>
      </c>
      <c r="B906" s="281" t="s">
        <v>1352</v>
      </c>
      <c r="C906" s="302">
        <f>SUMIF(表2.2024年公共财政支出决算表!$A$6:$A$1340,A906,表2.2024年公共财政支出决算表!$E$6:$E$1340)</f>
        <v>9</v>
      </c>
      <c r="D906" s="302">
        <f>ROUND(SUMIF('表10-1.政府预算科目明细表'!$A$3:$A$375,A906,'表10-1.政府预算科目明细表'!$C$3:$C$375)/10000,0)</f>
        <v>0</v>
      </c>
      <c r="E906" s="352">
        <f t="shared" si="173"/>
        <v>-9</v>
      </c>
      <c r="F906" s="352" t="str">
        <f t="shared" si="166"/>
        <v>-100.0%</v>
      </c>
      <c r="G906" s="485" t="str">
        <f t="shared" si="170"/>
        <v>是</v>
      </c>
      <c r="H906" s="485" t="str">
        <f t="shared" si="167"/>
        <v>项</v>
      </c>
      <c r="I906" s="485" t="str">
        <f t="shared" si="168"/>
        <v>21301</v>
      </c>
      <c r="J906" s="229"/>
      <c r="K906" s="229"/>
      <c r="L906" s="229"/>
      <c r="M906" s="489">
        <v>1</v>
      </c>
      <c r="N906" s="229"/>
      <c r="O906" s="229"/>
      <c r="P906" s="229"/>
      <c r="Q906" s="229"/>
      <c r="R906" s="229"/>
      <c r="S906" s="229"/>
      <c r="T906" s="429"/>
    </row>
    <row r="907" s="443" customFormat="1" ht="15.75" hidden="1" spans="1:20">
      <c r="A907" s="306" t="s">
        <v>5921</v>
      </c>
      <c r="B907" s="307" t="s">
        <v>1353</v>
      </c>
      <c r="C907" s="302">
        <f>SUMIF(表2.2024年公共财政支出决算表!$A$6:$A$1340,A907,表2.2024年公共财政支出决算表!$E$6:$E$1340)</f>
        <v>0</v>
      </c>
      <c r="D907" s="302">
        <f>ROUND(SUMIF('表10-1.政府预算科目明细表'!$A$3:$A$375,A907,'表10-1.政府预算科目明细表'!$C$3:$C$375)/10000,0)</f>
        <v>0</v>
      </c>
      <c r="E907" s="486">
        <f t="shared" si="173"/>
        <v>0</v>
      </c>
      <c r="F907" s="487" t="str">
        <f t="shared" si="166"/>
        <v/>
      </c>
      <c r="G907" s="488" t="str">
        <f t="shared" si="170"/>
        <v>否</v>
      </c>
      <c r="H907" s="488" t="str">
        <f t="shared" si="167"/>
        <v>项</v>
      </c>
      <c r="I907" s="488" t="str">
        <f t="shared" si="168"/>
        <v>21301</v>
      </c>
      <c r="J907" s="229"/>
      <c r="K907" s="229"/>
      <c r="L907" s="229"/>
      <c r="M907" s="449"/>
      <c r="N907" s="449"/>
      <c r="O907" s="449"/>
      <c r="P907" s="449"/>
      <c r="Q907" s="449"/>
      <c r="R907" s="449"/>
      <c r="S907" s="449"/>
      <c r="T907" s="435"/>
    </row>
    <row r="908" s="74" customFormat="1" ht="25.5" spans="1:20">
      <c r="A908" s="280" t="s">
        <v>5922</v>
      </c>
      <c r="B908" s="281" t="s">
        <v>5923</v>
      </c>
      <c r="C908" s="302">
        <f>SUMIF(表2.2024年公共财政支出决算表!$A$6:$A$1340,A908,表2.2024年公共财政支出决算表!$E$6:$E$1340)</f>
        <v>1088</v>
      </c>
      <c r="D908" s="302">
        <f>ROUND(SUMIF('表10-1.政府预算科目明细表'!$A$3:$A$375,A908,'表10-1.政府预算科目明细表'!$C$3:$C$375)/10000,0)</f>
        <v>6940</v>
      </c>
      <c r="E908" s="352">
        <f t="shared" si="173"/>
        <v>5852</v>
      </c>
      <c r="F908" s="352" t="str">
        <f t="shared" si="166"/>
        <v>537.9%</v>
      </c>
      <c r="G908" s="485" t="str">
        <f t="shared" si="170"/>
        <v>是</v>
      </c>
      <c r="H908" s="485" t="str">
        <f t="shared" si="167"/>
        <v>项</v>
      </c>
      <c r="I908" s="485" t="str">
        <f t="shared" si="168"/>
        <v>21301</v>
      </c>
      <c r="J908" s="229"/>
      <c r="K908" s="229"/>
      <c r="L908" s="229"/>
      <c r="M908" s="489">
        <v>1</v>
      </c>
      <c r="N908" s="448"/>
      <c r="O908" s="448"/>
      <c r="P908" s="448"/>
      <c r="Q908" s="448"/>
      <c r="R908" s="448"/>
      <c r="S908" s="448"/>
      <c r="T908" s="440"/>
    </row>
    <row r="909" s="429" customFormat="1" ht="25.5" spans="1:19">
      <c r="A909" s="280" t="s">
        <v>5924</v>
      </c>
      <c r="B909" s="281" t="s">
        <v>1355</v>
      </c>
      <c r="C909" s="302">
        <f>SUMIF(表2.2024年公共财政支出决算表!$A$6:$A$1340,A909,表2.2024年公共财政支出决算表!$E$6:$E$1340)</f>
        <v>189</v>
      </c>
      <c r="D909" s="302">
        <f>ROUND(SUMIF('表10-1.政府预算科目明细表'!$A$3:$A$375,A909,'表10-1.政府预算科目明细表'!$C$3:$C$375)/10000,0)</f>
        <v>0</v>
      </c>
      <c r="E909" s="352">
        <f t="shared" si="173"/>
        <v>-189</v>
      </c>
      <c r="F909" s="352" t="str">
        <f t="shared" si="166"/>
        <v>-100.0%</v>
      </c>
      <c r="G909" s="485" t="str">
        <f t="shared" si="170"/>
        <v>是</v>
      </c>
      <c r="H909" s="485" t="str">
        <f t="shared" si="167"/>
        <v>项</v>
      </c>
      <c r="I909" s="485" t="str">
        <f t="shared" si="168"/>
        <v>21301</v>
      </c>
      <c r="J909" s="229"/>
      <c r="K909" s="229"/>
      <c r="L909" s="229"/>
      <c r="M909" s="489">
        <v>1</v>
      </c>
      <c r="N909" s="229"/>
      <c r="O909" s="229"/>
      <c r="P909" s="229"/>
      <c r="Q909" s="229"/>
      <c r="R909" s="229"/>
      <c r="S909" s="229"/>
    </row>
    <row r="910" s="456" customFormat="1" ht="25.5" spans="1:20">
      <c r="A910" s="278" t="s">
        <v>5925</v>
      </c>
      <c r="B910" s="279" t="s">
        <v>1356</v>
      </c>
      <c r="C910" s="299">
        <f ca="1">SUMIF($I911:$I$1455,$A910,C911:C$1455)</f>
        <v>9745</v>
      </c>
      <c r="D910" s="299">
        <f>SUMIF($I911:$I$1455,$A910,D911:D$1455)</f>
        <v>8852</v>
      </c>
      <c r="E910" s="299">
        <f ca="1">SUMIF($I911:$I$1455,$A910,E911:E$1455)</f>
        <v>-893</v>
      </c>
      <c r="F910" s="483" t="str">
        <f ca="1" t="shared" si="166"/>
        <v>-9.2%</v>
      </c>
      <c r="G910" s="484" t="str">
        <f ca="1" t="shared" si="170"/>
        <v>是</v>
      </c>
      <c r="H910" s="484" t="str">
        <f t="shared" si="167"/>
        <v>款</v>
      </c>
      <c r="I910" s="484" t="str">
        <f t="shared" si="168"/>
        <v>213</v>
      </c>
      <c r="J910" s="457"/>
      <c r="K910" s="457"/>
      <c r="L910" s="457"/>
      <c r="M910" s="489">
        <v>1</v>
      </c>
      <c r="N910" s="457"/>
      <c r="O910" s="457"/>
      <c r="P910" s="457"/>
      <c r="Q910" s="457"/>
      <c r="R910" s="457"/>
      <c r="S910" s="457"/>
      <c r="T910" s="437"/>
    </row>
    <row r="911" s="70" customFormat="1" ht="25.5" spans="1:20">
      <c r="A911" s="280" t="s">
        <v>5926</v>
      </c>
      <c r="B911" s="281" t="s">
        <v>12</v>
      </c>
      <c r="C911" s="302">
        <f>SUMIF(表2.2024年公共财政支出决算表!$A$6:$A$1340,A911,表2.2024年公共财政支出决算表!$E$6:$E$1340)</f>
        <v>708</v>
      </c>
      <c r="D911" s="302">
        <f>ROUND(SUMIF('表10-1.政府预算科目明细表'!$A$3:$A$375,A911,'表10-1.政府预算科目明细表'!$C$3:$C$375)/10000,0)</f>
        <v>628</v>
      </c>
      <c r="E911" s="352">
        <f t="shared" ref="E911:E932" si="174">D911-C911</f>
        <v>-80</v>
      </c>
      <c r="F911" s="352" t="str">
        <f t="shared" si="166"/>
        <v>-11.3%</v>
      </c>
      <c r="G911" s="485" t="str">
        <f t="shared" si="170"/>
        <v>是</v>
      </c>
      <c r="H911" s="485" t="str">
        <f t="shared" si="167"/>
        <v>项</v>
      </c>
      <c r="I911" s="485" t="str">
        <f t="shared" si="168"/>
        <v>21302</v>
      </c>
      <c r="J911" s="229"/>
      <c r="K911" s="229"/>
      <c r="L911" s="229"/>
      <c r="M911" s="489">
        <v>1</v>
      </c>
      <c r="N911" s="229"/>
      <c r="O911" s="229"/>
      <c r="P911" s="229"/>
      <c r="Q911" s="229"/>
      <c r="R911" s="229"/>
      <c r="S911" s="229"/>
      <c r="T911" s="429"/>
    </row>
    <row r="912" s="70" customFormat="1" ht="25.5" spans="1:20">
      <c r="A912" s="280" t="s">
        <v>5927</v>
      </c>
      <c r="B912" s="281" t="s">
        <v>14</v>
      </c>
      <c r="C912" s="302">
        <f>SUMIF(表2.2024年公共财政支出决算表!$A$6:$A$1340,A912,表2.2024年公共财政支出决算表!$E$6:$E$1340)</f>
        <v>30</v>
      </c>
      <c r="D912" s="302">
        <f>ROUND(SUMIF('表10-1.政府预算科目明细表'!$A$3:$A$375,A912,'表10-1.政府预算科目明细表'!$C$3:$C$375)/10000,0)</f>
        <v>0</v>
      </c>
      <c r="E912" s="352">
        <f t="shared" si="174"/>
        <v>-30</v>
      </c>
      <c r="F912" s="352" t="str">
        <f t="shared" si="166"/>
        <v>-100.0%</v>
      </c>
      <c r="G912" s="485" t="str">
        <f t="shared" si="170"/>
        <v>是</v>
      </c>
      <c r="H912" s="485" t="str">
        <f t="shared" si="167"/>
        <v>项</v>
      </c>
      <c r="I912" s="485" t="str">
        <f t="shared" si="168"/>
        <v>21302</v>
      </c>
      <c r="J912" s="229"/>
      <c r="K912" s="229"/>
      <c r="L912" s="229"/>
      <c r="M912" s="489">
        <v>1</v>
      </c>
      <c r="N912" s="229"/>
      <c r="O912" s="229"/>
      <c r="P912" s="229"/>
      <c r="Q912" s="229"/>
      <c r="R912" s="229"/>
      <c r="S912" s="229"/>
      <c r="T912" s="429"/>
    </row>
    <row r="913" s="443" customFormat="1" ht="15.75" hidden="1" spans="1:20">
      <c r="A913" s="306" t="s">
        <v>5928</v>
      </c>
      <c r="B913" s="307" t="s">
        <v>16</v>
      </c>
      <c r="C913" s="302">
        <f>SUMIF(表2.2024年公共财政支出决算表!$A$6:$A$1340,A913,表2.2024年公共财政支出决算表!$E$6:$E$1340)</f>
        <v>0</v>
      </c>
      <c r="D913" s="302">
        <f>ROUND(SUMIF('表10-1.政府预算科目明细表'!$A$3:$A$375,A913,'表10-1.政府预算科目明细表'!$C$3:$C$375)/10000,0)</f>
        <v>0</v>
      </c>
      <c r="E913" s="486">
        <f t="shared" si="174"/>
        <v>0</v>
      </c>
      <c r="F913" s="487" t="str">
        <f t="shared" si="166"/>
        <v/>
      </c>
      <c r="G913" s="488" t="str">
        <f t="shared" si="170"/>
        <v>否</v>
      </c>
      <c r="H913" s="488" t="str">
        <f t="shared" si="167"/>
        <v>项</v>
      </c>
      <c r="I913" s="488" t="str">
        <f t="shared" si="168"/>
        <v>21302</v>
      </c>
      <c r="J913" s="229"/>
      <c r="K913" s="229"/>
      <c r="L913" s="229"/>
      <c r="M913" s="449"/>
      <c r="N913" s="449"/>
      <c r="O913" s="449"/>
      <c r="P913" s="449"/>
      <c r="Q913" s="449"/>
      <c r="R913" s="449"/>
      <c r="S913" s="449"/>
      <c r="T913" s="435"/>
    </row>
    <row r="914" s="429" customFormat="1" ht="25.5" spans="1:19">
      <c r="A914" s="280" t="s">
        <v>5929</v>
      </c>
      <c r="B914" s="281" t="s">
        <v>1357</v>
      </c>
      <c r="C914" s="302">
        <f>SUMIF(表2.2024年公共财政支出决算表!$A$6:$A$1340,A914,表2.2024年公共财政支出决算表!$E$6:$E$1340)</f>
        <v>1351</v>
      </c>
      <c r="D914" s="302">
        <f>ROUND(SUMIF('表10-1.政府预算科目明细表'!$A$3:$A$375,A914,'表10-1.政府预算科目明细表'!$C$3:$C$375)/10000,0)</f>
        <v>1389</v>
      </c>
      <c r="E914" s="352">
        <f t="shared" si="174"/>
        <v>38</v>
      </c>
      <c r="F914" s="352" t="str">
        <f t="shared" si="166"/>
        <v>2.8%</v>
      </c>
      <c r="G914" s="485" t="str">
        <f t="shared" si="170"/>
        <v>是</v>
      </c>
      <c r="H914" s="485" t="str">
        <f t="shared" si="167"/>
        <v>项</v>
      </c>
      <c r="I914" s="485" t="str">
        <f t="shared" si="168"/>
        <v>21302</v>
      </c>
      <c r="J914" s="229"/>
      <c r="K914" s="229"/>
      <c r="L914" s="229"/>
      <c r="M914" s="489">
        <v>1</v>
      </c>
      <c r="N914" s="229"/>
      <c r="O914" s="229"/>
      <c r="P914" s="229"/>
      <c r="Q914" s="229"/>
      <c r="R914" s="229"/>
      <c r="S914" s="229"/>
    </row>
    <row r="915" s="70" customFormat="1" ht="25.5" spans="1:20">
      <c r="A915" s="280" t="s">
        <v>5930</v>
      </c>
      <c r="B915" s="281" t="s">
        <v>1358</v>
      </c>
      <c r="C915" s="302">
        <f>SUMIF(表2.2024年公共财政支出决算表!$A$6:$A$1340,A915,表2.2024年公共财政支出决算表!$E$6:$E$1340)</f>
        <v>185</v>
      </c>
      <c r="D915" s="302">
        <f>ROUND(SUMIF('表10-1.政府预算科目明细表'!$A$3:$A$375,A915,'表10-1.政府预算科目明细表'!$C$3:$C$375)/10000,0)</f>
        <v>0</v>
      </c>
      <c r="E915" s="352">
        <f t="shared" si="174"/>
        <v>-185</v>
      </c>
      <c r="F915" s="352" t="str">
        <f t="shared" ref="F915:F978" si="175">IFERROR(TEXT(E915/C915,"0.0%"),"")</f>
        <v>-100.0%</v>
      </c>
      <c r="G915" s="485" t="str">
        <f t="shared" si="170"/>
        <v>是</v>
      </c>
      <c r="H915" s="485" t="str">
        <f t="shared" ref="H915:H978" si="176">IF(LEN(A915)=3,"类",IF(LEN(A915)=5,"款","项"))</f>
        <v>项</v>
      </c>
      <c r="I915" s="485" t="str">
        <f t="shared" si="168"/>
        <v>21302</v>
      </c>
      <c r="J915" s="229"/>
      <c r="K915" s="229"/>
      <c r="L915" s="229"/>
      <c r="M915" s="489">
        <v>1</v>
      </c>
      <c r="N915" s="229"/>
      <c r="O915" s="229"/>
      <c r="P915" s="229"/>
      <c r="Q915" s="229"/>
      <c r="R915" s="229"/>
      <c r="S915" s="229"/>
      <c r="T915" s="429"/>
    </row>
    <row r="916" s="70" customFormat="1" ht="25.5" spans="1:20">
      <c r="A916" s="280" t="s">
        <v>5931</v>
      </c>
      <c r="B916" s="281" t="s">
        <v>1359</v>
      </c>
      <c r="C916" s="302">
        <f>SUMIF(表2.2024年公共财政支出决算表!$A$6:$A$1340,A916,表2.2024年公共财政支出决算表!$E$6:$E$1340)</f>
        <v>300</v>
      </c>
      <c r="D916" s="302">
        <f>ROUND(SUMIF('表10-1.政府预算科目明细表'!$A$3:$A$375,A916,'表10-1.政府预算科目明细表'!$C$3:$C$375)/10000,0)</f>
        <v>0</v>
      </c>
      <c r="E916" s="352">
        <f t="shared" si="174"/>
        <v>-300</v>
      </c>
      <c r="F916" s="352" t="str">
        <f t="shared" si="175"/>
        <v>-100.0%</v>
      </c>
      <c r="G916" s="485" t="str">
        <f t="shared" si="170"/>
        <v>是</v>
      </c>
      <c r="H916" s="485" t="str">
        <f t="shared" si="176"/>
        <v>项</v>
      </c>
      <c r="I916" s="485" t="str">
        <f t="shared" ref="I916:I979" si="177">_xlfn.IFS(LEN(A916)=3,0,LEN(A916)=5,LEFT(A916,3),LEN(A916)=7,LEFT(A916,5))</f>
        <v>21302</v>
      </c>
      <c r="J916" s="229"/>
      <c r="K916" s="229"/>
      <c r="L916" s="229"/>
      <c r="M916" s="489">
        <v>1</v>
      </c>
      <c r="N916" s="229"/>
      <c r="O916" s="229"/>
      <c r="P916" s="229"/>
      <c r="Q916" s="229"/>
      <c r="R916" s="229"/>
      <c r="S916" s="229"/>
      <c r="T916" s="429"/>
    </row>
    <row r="917" s="70" customFormat="1" ht="25.5" spans="1:20">
      <c r="A917" s="280" t="s">
        <v>5932</v>
      </c>
      <c r="B917" s="281" t="s">
        <v>1360</v>
      </c>
      <c r="C917" s="302">
        <f>SUMIF(表2.2024年公共财政支出决算表!$A$6:$A$1340,A917,表2.2024年公共财政支出决算表!$E$6:$E$1340)</f>
        <v>3587</v>
      </c>
      <c r="D917" s="302">
        <f>ROUND(SUMIF('表10-1.政府预算科目明细表'!$A$3:$A$375,A917,'表10-1.政府预算科目明细表'!$C$3:$C$375)/10000,0)</f>
        <v>2650</v>
      </c>
      <c r="E917" s="352">
        <f t="shared" si="174"/>
        <v>-937</v>
      </c>
      <c r="F917" s="352" t="str">
        <f t="shared" si="175"/>
        <v>-26.1%</v>
      </c>
      <c r="G917" s="485" t="str">
        <f t="shared" si="170"/>
        <v>是</v>
      </c>
      <c r="H917" s="485" t="str">
        <f t="shared" si="176"/>
        <v>项</v>
      </c>
      <c r="I917" s="485" t="str">
        <f t="shared" si="177"/>
        <v>21302</v>
      </c>
      <c r="J917" s="229"/>
      <c r="K917" s="229"/>
      <c r="L917" s="229"/>
      <c r="M917" s="489">
        <v>1</v>
      </c>
      <c r="N917" s="229"/>
      <c r="O917" s="229"/>
      <c r="P917" s="229"/>
      <c r="Q917" s="229"/>
      <c r="R917" s="229"/>
      <c r="S917" s="229"/>
      <c r="T917" s="429"/>
    </row>
    <row r="918" s="70" customFormat="1" ht="25.5" spans="1:20">
      <c r="A918" s="280" t="s">
        <v>5933</v>
      </c>
      <c r="B918" s="281" t="s">
        <v>1361</v>
      </c>
      <c r="C918" s="302">
        <f>SUMIF(表2.2024年公共财政支出决算表!$A$6:$A$1340,A918,表2.2024年公共财政支出决算表!$E$6:$E$1340)</f>
        <v>2177</v>
      </c>
      <c r="D918" s="302">
        <f>ROUND(SUMIF('表10-1.政府预算科目明细表'!$A$3:$A$375,A918,'表10-1.政府预算科目明细表'!$C$3:$C$375)/10000,0)</f>
        <v>1635</v>
      </c>
      <c r="E918" s="352">
        <f t="shared" si="174"/>
        <v>-542</v>
      </c>
      <c r="F918" s="352" t="str">
        <f t="shared" si="175"/>
        <v>-24.9%</v>
      </c>
      <c r="G918" s="485" t="str">
        <f t="shared" si="170"/>
        <v>是</v>
      </c>
      <c r="H918" s="485" t="str">
        <f t="shared" si="176"/>
        <v>项</v>
      </c>
      <c r="I918" s="485" t="str">
        <f t="shared" si="177"/>
        <v>21302</v>
      </c>
      <c r="J918" s="229"/>
      <c r="K918" s="229"/>
      <c r="L918" s="229"/>
      <c r="M918" s="489">
        <v>1</v>
      </c>
      <c r="N918" s="229"/>
      <c r="O918" s="229"/>
      <c r="P918" s="229"/>
      <c r="Q918" s="229"/>
      <c r="R918" s="229"/>
      <c r="S918" s="229"/>
      <c r="T918" s="429"/>
    </row>
    <row r="919" s="443" customFormat="1" ht="15.75" hidden="1" spans="1:20">
      <c r="A919" s="306" t="s">
        <v>5934</v>
      </c>
      <c r="B919" s="307" t="s">
        <v>1362</v>
      </c>
      <c r="C919" s="302">
        <f>SUMIF(表2.2024年公共财政支出决算表!$A$6:$A$1340,A919,表2.2024年公共财政支出决算表!$E$6:$E$1340)</f>
        <v>0</v>
      </c>
      <c r="D919" s="302">
        <f>ROUND(SUMIF('表10-1.政府预算科目明细表'!$A$3:$A$375,A919,'表10-1.政府预算科目明细表'!$C$3:$C$375)/10000,0)</f>
        <v>0</v>
      </c>
      <c r="E919" s="486">
        <f t="shared" si="174"/>
        <v>0</v>
      </c>
      <c r="F919" s="487" t="str">
        <f t="shared" si="175"/>
        <v/>
      </c>
      <c r="G919" s="488" t="str">
        <f t="shared" si="170"/>
        <v>否</v>
      </c>
      <c r="H919" s="488" t="str">
        <f t="shared" si="176"/>
        <v>项</v>
      </c>
      <c r="I919" s="488" t="str">
        <f t="shared" si="177"/>
        <v>21302</v>
      </c>
      <c r="J919" s="229"/>
      <c r="K919" s="229"/>
      <c r="L919" s="229"/>
      <c r="M919" s="449"/>
      <c r="N919" s="449"/>
      <c r="O919" s="449"/>
      <c r="P919" s="449"/>
      <c r="Q919" s="449"/>
      <c r="R919" s="449"/>
      <c r="S919" s="449"/>
      <c r="T919" s="435"/>
    </row>
    <row r="920" s="443" customFormat="1" ht="15.75" hidden="1" spans="1:20">
      <c r="A920" s="306" t="s">
        <v>5936</v>
      </c>
      <c r="B920" s="307" t="s">
        <v>1363</v>
      </c>
      <c r="C920" s="302">
        <f>SUMIF(表2.2024年公共财政支出决算表!$A$6:$A$1340,A920,表2.2024年公共财政支出决算表!$E$6:$E$1340)</f>
        <v>0</v>
      </c>
      <c r="D920" s="302">
        <f>ROUND(SUMIF('表10-1.政府预算科目明细表'!$A$3:$A$375,A920,'表10-1.政府预算科目明细表'!$C$3:$C$375)/10000,0)</f>
        <v>0</v>
      </c>
      <c r="E920" s="486">
        <f t="shared" si="174"/>
        <v>0</v>
      </c>
      <c r="F920" s="487" t="str">
        <f t="shared" si="175"/>
        <v/>
      </c>
      <c r="G920" s="488" t="str">
        <f t="shared" si="170"/>
        <v>否</v>
      </c>
      <c r="H920" s="488" t="str">
        <f t="shared" si="176"/>
        <v>项</v>
      </c>
      <c r="I920" s="488" t="str">
        <f t="shared" si="177"/>
        <v>21302</v>
      </c>
      <c r="J920" s="229"/>
      <c r="K920" s="229"/>
      <c r="L920" s="229"/>
      <c r="M920" s="449"/>
      <c r="N920" s="449"/>
      <c r="O920" s="449"/>
      <c r="P920" s="449"/>
      <c r="Q920" s="449"/>
      <c r="R920" s="449"/>
      <c r="S920" s="449"/>
      <c r="T920" s="435"/>
    </row>
    <row r="921" s="443" customFormat="1" ht="15.75" hidden="1" spans="1:20">
      <c r="A921" s="306" t="s">
        <v>5937</v>
      </c>
      <c r="B921" s="307" t="s">
        <v>1364</v>
      </c>
      <c r="C921" s="302">
        <f>SUMIF(表2.2024年公共财政支出决算表!$A$6:$A$1340,A921,表2.2024年公共财政支出决算表!$E$6:$E$1340)</f>
        <v>0</v>
      </c>
      <c r="D921" s="302">
        <f>ROUND(SUMIF('表10-1.政府预算科目明细表'!$A$3:$A$375,A921,'表10-1.政府预算科目明细表'!$C$3:$C$375)/10000,0)</f>
        <v>0</v>
      </c>
      <c r="E921" s="486">
        <f t="shared" si="174"/>
        <v>0</v>
      </c>
      <c r="F921" s="487" t="str">
        <f t="shared" si="175"/>
        <v/>
      </c>
      <c r="G921" s="488" t="str">
        <f t="shared" si="170"/>
        <v>否</v>
      </c>
      <c r="H921" s="488" t="str">
        <f t="shared" si="176"/>
        <v>项</v>
      </c>
      <c r="I921" s="488" t="str">
        <f t="shared" si="177"/>
        <v>21302</v>
      </c>
      <c r="J921" s="229"/>
      <c r="K921" s="229"/>
      <c r="L921" s="229"/>
      <c r="M921" s="449"/>
      <c r="N921" s="449"/>
      <c r="O921" s="449"/>
      <c r="P921" s="449"/>
      <c r="Q921" s="449"/>
      <c r="R921" s="449"/>
      <c r="S921" s="449"/>
      <c r="T921" s="435"/>
    </row>
    <row r="922" s="443" customFormat="1" ht="15.75" hidden="1" spans="1:20">
      <c r="A922" s="306" t="s">
        <v>5939</v>
      </c>
      <c r="B922" s="307" t="s">
        <v>1365</v>
      </c>
      <c r="C922" s="302">
        <f>SUMIF(表2.2024年公共财政支出决算表!$A$6:$A$1340,A922,表2.2024年公共财政支出决算表!$E$6:$E$1340)</f>
        <v>0</v>
      </c>
      <c r="D922" s="302">
        <f>ROUND(SUMIF('表10-1.政府预算科目明细表'!$A$3:$A$375,A922,'表10-1.政府预算科目明细表'!$C$3:$C$375)/10000,0)</f>
        <v>0</v>
      </c>
      <c r="E922" s="486">
        <f t="shared" si="174"/>
        <v>0</v>
      </c>
      <c r="F922" s="487" t="str">
        <f t="shared" si="175"/>
        <v/>
      </c>
      <c r="G922" s="488" t="str">
        <f t="shared" si="170"/>
        <v>否</v>
      </c>
      <c r="H922" s="488" t="str">
        <f t="shared" si="176"/>
        <v>项</v>
      </c>
      <c r="I922" s="488" t="str">
        <f t="shared" si="177"/>
        <v>21302</v>
      </c>
      <c r="J922" s="229"/>
      <c r="K922" s="229"/>
      <c r="L922" s="229"/>
      <c r="M922" s="449"/>
      <c r="N922" s="449"/>
      <c r="O922" s="449"/>
      <c r="P922" s="449"/>
      <c r="Q922" s="449"/>
      <c r="R922" s="449"/>
      <c r="S922" s="449"/>
      <c r="T922" s="435"/>
    </row>
    <row r="923" s="443" customFormat="1" ht="15.75" hidden="1" spans="1:20">
      <c r="A923" s="306" t="s">
        <v>5941</v>
      </c>
      <c r="B923" s="307" t="s">
        <v>403</v>
      </c>
      <c r="C923" s="302">
        <f>SUMIF(表2.2024年公共财政支出决算表!$A$6:$A$1340,A923,表2.2024年公共财政支出决算表!$E$6:$E$1340)</f>
        <v>0</v>
      </c>
      <c r="D923" s="302">
        <f>ROUND(SUMIF('表10-1.政府预算科目明细表'!$A$3:$A$375,A923,'表10-1.政府预算科目明细表'!$C$3:$C$375)/10000,0)</f>
        <v>0</v>
      </c>
      <c r="E923" s="486">
        <f t="shared" si="174"/>
        <v>0</v>
      </c>
      <c r="F923" s="487" t="str">
        <f t="shared" si="175"/>
        <v/>
      </c>
      <c r="G923" s="488" t="str">
        <f t="shared" si="170"/>
        <v>否</v>
      </c>
      <c r="H923" s="488" t="str">
        <f t="shared" si="176"/>
        <v>项</v>
      </c>
      <c r="I923" s="488" t="str">
        <f t="shared" si="177"/>
        <v>21302</v>
      </c>
      <c r="J923" s="229"/>
      <c r="K923" s="229"/>
      <c r="L923" s="229"/>
      <c r="M923" s="449"/>
      <c r="N923" s="449"/>
      <c r="O923" s="449"/>
      <c r="P923" s="449"/>
      <c r="Q923" s="449"/>
      <c r="R923" s="449"/>
      <c r="S923" s="449"/>
      <c r="T923" s="435"/>
    </row>
    <row r="924" s="70" customFormat="1" ht="25.5" spans="1:20">
      <c r="A924" s="280" t="s">
        <v>5943</v>
      </c>
      <c r="B924" s="281" t="s">
        <v>1366</v>
      </c>
      <c r="C924" s="302">
        <f>SUMIF(表2.2024年公共财政支出决算表!$A$6:$A$1340,A924,表2.2024年公共财政支出决算表!$E$6:$E$1340)</f>
        <v>26</v>
      </c>
      <c r="D924" s="302">
        <f>ROUND(SUMIF('表10-1.政府预算科目明细表'!$A$3:$A$375,A924,'表10-1.政府预算科目明细表'!$C$3:$C$375)/10000,0)</f>
        <v>0</v>
      </c>
      <c r="E924" s="352">
        <f t="shared" si="174"/>
        <v>-26</v>
      </c>
      <c r="F924" s="352" t="str">
        <f t="shared" si="175"/>
        <v>-100.0%</v>
      </c>
      <c r="G924" s="485" t="str">
        <f t="shared" si="170"/>
        <v>是</v>
      </c>
      <c r="H924" s="485" t="str">
        <f t="shared" si="176"/>
        <v>项</v>
      </c>
      <c r="I924" s="485" t="str">
        <f t="shared" si="177"/>
        <v>21302</v>
      </c>
      <c r="J924" s="229"/>
      <c r="K924" s="229"/>
      <c r="L924" s="229"/>
      <c r="M924" s="489">
        <v>1</v>
      </c>
      <c r="N924" s="229"/>
      <c r="O924" s="229"/>
      <c r="P924" s="229"/>
      <c r="Q924" s="229"/>
      <c r="R924" s="229"/>
      <c r="S924" s="229"/>
      <c r="T924" s="429"/>
    </row>
    <row r="925" s="443" customFormat="1" ht="15.75" hidden="1" spans="1:20">
      <c r="A925" s="306" t="s">
        <v>5944</v>
      </c>
      <c r="B925" s="307" t="s">
        <v>1367</v>
      </c>
      <c r="C925" s="302">
        <f>SUMIF(表2.2024年公共财政支出决算表!$A$6:$A$1340,A925,表2.2024年公共财政支出决算表!$E$6:$E$1340)</f>
        <v>0</v>
      </c>
      <c r="D925" s="302">
        <f>ROUND(SUMIF('表10-1.政府预算科目明细表'!$A$3:$A$375,A925,'表10-1.政府预算科目明细表'!$C$3:$C$375)/10000,0)</f>
        <v>0</v>
      </c>
      <c r="E925" s="486">
        <f t="shared" si="174"/>
        <v>0</v>
      </c>
      <c r="F925" s="487" t="str">
        <f t="shared" si="175"/>
        <v/>
      </c>
      <c r="G925" s="488" t="str">
        <f t="shared" si="170"/>
        <v>否</v>
      </c>
      <c r="H925" s="488" t="str">
        <f t="shared" si="176"/>
        <v>项</v>
      </c>
      <c r="I925" s="488" t="str">
        <f t="shared" si="177"/>
        <v>21302</v>
      </c>
      <c r="J925" s="229"/>
      <c r="K925" s="229"/>
      <c r="L925" s="229"/>
      <c r="M925" s="449"/>
      <c r="N925" s="449"/>
      <c r="O925" s="449"/>
      <c r="P925" s="449"/>
      <c r="Q925" s="449"/>
      <c r="R925" s="449"/>
      <c r="S925" s="449"/>
      <c r="T925" s="435"/>
    </row>
    <row r="926" s="435" customFormat="1" ht="15.75" hidden="1" spans="1:19">
      <c r="A926" s="306" t="s">
        <v>5946</v>
      </c>
      <c r="B926" s="307" t="s">
        <v>1368</v>
      </c>
      <c r="C926" s="302">
        <f>SUMIF(表2.2024年公共财政支出决算表!$A$6:$A$1340,A926,表2.2024年公共财政支出决算表!$E$6:$E$1340)</f>
        <v>0</v>
      </c>
      <c r="D926" s="302">
        <f>ROUND(SUMIF('表10-1.政府预算科目明细表'!$A$3:$A$375,A926,'表10-1.政府预算科目明细表'!$C$3:$C$375)/10000,0)</f>
        <v>0</v>
      </c>
      <c r="E926" s="486">
        <f t="shared" si="174"/>
        <v>0</v>
      </c>
      <c r="F926" s="487" t="str">
        <f t="shared" si="175"/>
        <v/>
      </c>
      <c r="G926" s="488" t="str">
        <f t="shared" si="170"/>
        <v>否</v>
      </c>
      <c r="H926" s="488" t="str">
        <f t="shared" si="176"/>
        <v>项</v>
      </c>
      <c r="I926" s="488" t="str">
        <f t="shared" si="177"/>
        <v>21302</v>
      </c>
      <c r="J926" s="229"/>
      <c r="K926" s="229"/>
      <c r="L926" s="229"/>
      <c r="M926" s="449"/>
      <c r="N926" s="449"/>
      <c r="O926" s="449"/>
      <c r="P926" s="449"/>
      <c r="Q926" s="449"/>
      <c r="R926" s="449"/>
      <c r="S926" s="449"/>
    </row>
    <row r="927" s="443" customFormat="1" ht="15.75" hidden="1" spans="1:20">
      <c r="A927" s="306" t="s">
        <v>5948</v>
      </c>
      <c r="B927" s="307" t="s">
        <v>1369</v>
      </c>
      <c r="C927" s="302">
        <f>SUMIF(表2.2024年公共财政支出决算表!$A$6:$A$1340,A927,表2.2024年公共财政支出决算表!$E$6:$E$1340)</f>
        <v>0</v>
      </c>
      <c r="D927" s="302">
        <f>ROUND(SUMIF('表10-1.政府预算科目明细表'!$A$3:$A$375,A927,'表10-1.政府预算科目明细表'!$C$3:$C$375)/10000,0)</f>
        <v>0</v>
      </c>
      <c r="E927" s="486">
        <f t="shared" si="174"/>
        <v>0</v>
      </c>
      <c r="F927" s="487" t="str">
        <f t="shared" si="175"/>
        <v/>
      </c>
      <c r="G927" s="488" t="str">
        <f t="shared" si="170"/>
        <v>否</v>
      </c>
      <c r="H927" s="488" t="str">
        <f t="shared" si="176"/>
        <v>项</v>
      </c>
      <c r="I927" s="488" t="str">
        <f t="shared" si="177"/>
        <v>21302</v>
      </c>
      <c r="J927" s="229"/>
      <c r="K927" s="229"/>
      <c r="L927" s="229"/>
      <c r="M927" s="449"/>
      <c r="N927" s="449"/>
      <c r="O927" s="449"/>
      <c r="P927" s="449"/>
      <c r="Q927" s="449"/>
      <c r="R927" s="449"/>
      <c r="S927" s="449"/>
      <c r="T927" s="435"/>
    </row>
    <row r="928" s="70" customFormat="1" ht="25.5" spans="1:20">
      <c r="A928" s="280" t="s">
        <v>5950</v>
      </c>
      <c r="B928" s="281" t="s">
        <v>1370</v>
      </c>
      <c r="C928" s="302">
        <f>SUMIF(表2.2024年公共财政支出决算表!$A$6:$A$1340,A928,表2.2024年公共财政支出决算表!$E$6:$E$1340)</f>
        <v>92</v>
      </c>
      <c r="D928" s="302">
        <f>ROUND(SUMIF('表10-1.政府预算科目明细表'!$A$3:$A$375,A928,'表10-1.政府预算科目明细表'!$C$3:$C$375)/10000,0)</f>
        <v>195</v>
      </c>
      <c r="E928" s="352">
        <f t="shared" si="174"/>
        <v>103</v>
      </c>
      <c r="F928" s="352" t="str">
        <f t="shared" si="175"/>
        <v>112.0%</v>
      </c>
      <c r="G928" s="485" t="str">
        <f t="shared" ref="G928:G991" si="178">IF(A928&lt;&gt;"",IF(SUM(C928:D928)&lt;&gt;0,"是","否"),"是")</f>
        <v>是</v>
      </c>
      <c r="H928" s="485" t="str">
        <f t="shared" si="176"/>
        <v>项</v>
      </c>
      <c r="I928" s="485" t="str">
        <f t="shared" si="177"/>
        <v>21302</v>
      </c>
      <c r="J928" s="229"/>
      <c r="K928" s="229"/>
      <c r="L928" s="229"/>
      <c r="M928" s="489">
        <v>1</v>
      </c>
      <c r="N928" s="229"/>
      <c r="O928" s="229"/>
      <c r="P928" s="229"/>
      <c r="Q928" s="229"/>
      <c r="R928" s="229"/>
      <c r="S928" s="229"/>
      <c r="T928" s="429"/>
    </row>
    <row r="929" s="435" customFormat="1" ht="15.75" hidden="1" spans="1:19">
      <c r="A929" s="306" t="s">
        <v>5951</v>
      </c>
      <c r="B929" s="307" t="s">
        <v>1371</v>
      </c>
      <c r="C929" s="302">
        <f>SUMIF(表2.2024年公共财政支出决算表!$A$6:$A$1340,A929,表2.2024年公共财政支出决算表!$E$6:$E$1340)</f>
        <v>0</v>
      </c>
      <c r="D929" s="302">
        <f>ROUND(SUMIF('表10-1.政府预算科目明细表'!$A$3:$A$375,A929,'表10-1.政府预算科目明细表'!$C$3:$C$375)/10000,0)</f>
        <v>0</v>
      </c>
      <c r="E929" s="486">
        <f t="shared" si="174"/>
        <v>0</v>
      </c>
      <c r="F929" s="487" t="str">
        <f t="shared" si="175"/>
        <v/>
      </c>
      <c r="G929" s="488" t="str">
        <f t="shared" si="178"/>
        <v>否</v>
      </c>
      <c r="H929" s="488" t="str">
        <f t="shared" si="176"/>
        <v>项</v>
      </c>
      <c r="I929" s="488" t="str">
        <f t="shared" si="177"/>
        <v>21302</v>
      </c>
      <c r="J929" s="229"/>
      <c r="K929" s="229"/>
      <c r="L929" s="229"/>
      <c r="M929" s="449"/>
      <c r="N929" s="449"/>
      <c r="O929" s="449"/>
      <c r="P929" s="449"/>
      <c r="Q929" s="449"/>
      <c r="R929" s="449"/>
      <c r="S929" s="449"/>
    </row>
    <row r="930" s="443" customFormat="1" ht="25.5" spans="1:20">
      <c r="A930" s="306" t="s">
        <v>5953</v>
      </c>
      <c r="B930" s="307" t="s">
        <v>1341</v>
      </c>
      <c r="C930" s="302">
        <f>SUMIF(表2.2024年公共财政支出决算表!$A$6:$A$1340,A930,表2.2024年公共财政支出决算表!$E$6:$E$1340)</f>
        <v>0</v>
      </c>
      <c r="D930" s="302">
        <f>ROUND(SUMIF('表10-1.政府预算科目明细表'!$A$3:$A$375,A930,'表10-1.政府预算科目明细表'!$C$3:$C$375)/10000,0)</f>
        <v>72</v>
      </c>
      <c r="E930" s="486">
        <f t="shared" si="174"/>
        <v>72</v>
      </c>
      <c r="F930" s="487" t="str">
        <f t="shared" si="175"/>
        <v/>
      </c>
      <c r="G930" s="488" t="str">
        <f t="shared" si="178"/>
        <v>是</v>
      </c>
      <c r="H930" s="488" t="str">
        <f t="shared" si="176"/>
        <v>项</v>
      </c>
      <c r="I930" s="488" t="str">
        <f t="shared" si="177"/>
        <v>21302</v>
      </c>
      <c r="J930" s="229"/>
      <c r="K930" s="229"/>
      <c r="L930" s="229"/>
      <c r="M930" s="489">
        <v>1</v>
      </c>
      <c r="N930" s="449"/>
      <c r="O930" s="449"/>
      <c r="P930" s="449"/>
      <c r="Q930" s="449"/>
      <c r="R930" s="449"/>
      <c r="S930" s="449"/>
      <c r="T930" s="435"/>
    </row>
    <row r="931" s="443" customFormat="1" ht="25.5" spans="1:20">
      <c r="A931" s="306" t="s">
        <v>5955</v>
      </c>
      <c r="B931" s="307" t="s">
        <v>1288</v>
      </c>
      <c r="C931" s="302">
        <f>SUMIF(表2.2024年公共财政支出决算表!$A$6:$A$1340,A931,表2.2024年公共财政支出决算表!$E$6:$E$1340)</f>
        <v>1008</v>
      </c>
      <c r="D931" s="302">
        <f>ROUND(SUMIF('表10-1.政府预算科目明细表'!$A$3:$A$375,A931,'表10-1.政府预算科目明细表'!$C$3:$C$375)/10000,0)</f>
        <v>607</v>
      </c>
      <c r="E931" s="486">
        <f t="shared" si="174"/>
        <v>-401</v>
      </c>
      <c r="F931" s="487" t="str">
        <f t="shared" si="175"/>
        <v>-39.8%</v>
      </c>
      <c r="G931" s="488" t="str">
        <f t="shared" si="178"/>
        <v>是</v>
      </c>
      <c r="H931" s="488" t="str">
        <f t="shared" si="176"/>
        <v>项</v>
      </c>
      <c r="I931" s="488" t="str">
        <f t="shared" si="177"/>
        <v>21302</v>
      </c>
      <c r="J931" s="229"/>
      <c r="K931" s="229"/>
      <c r="L931" s="229"/>
      <c r="M931" s="489">
        <v>1</v>
      </c>
      <c r="N931" s="449"/>
      <c r="O931" s="449"/>
      <c r="P931" s="449"/>
      <c r="Q931" s="449"/>
      <c r="R931" s="449"/>
      <c r="S931" s="449"/>
      <c r="T931" s="435"/>
    </row>
    <row r="932" s="70" customFormat="1" ht="25.5" spans="1:20">
      <c r="A932" s="280" t="s">
        <v>5956</v>
      </c>
      <c r="B932" s="281" t="s">
        <v>1372</v>
      </c>
      <c r="C932" s="302">
        <f>SUMIF(表2.2024年公共财政支出决算表!$A$6:$A$1340,A932,表2.2024年公共财政支出决算表!$E$6:$E$1340)</f>
        <v>281</v>
      </c>
      <c r="D932" s="302">
        <f>ROUND(SUMIF('表10-1.政府预算科目明细表'!$A$3:$A$375,A932,'表10-1.政府预算科目明细表'!$C$3:$C$375)/10000,0)</f>
        <v>1676</v>
      </c>
      <c r="E932" s="352">
        <f t="shared" si="174"/>
        <v>1395</v>
      </c>
      <c r="F932" s="352" t="str">
        <f t="shared" si="175"/>
        <v>496.4%</v>
      </c>
      <c r="G932" s="485" t="str">
        <f t="shared" si="178"/>
        <v>是</v>
      </c>
      <c r="H932" s="485" t="str">
        <f t="shared" si="176"/>
        <v>项</v>
      </c>
      <c r="I932" s="485" t="str">
        <f t="shared" si="177"/>
        <v>21302</v>
      </c>
      <c r="J932" s="229"/>
      <c r="K932" s="229"/>
      <c r="L932" s="229"/>
      <c r="M932" s="489">
        <v>1</v>
      </c>
      <c r="N932" s="229"/>
      <c r="O932" s="229"/>
      <c r="P932" s="229"/>
      <c r="Q932" s="229"/>
      <c r="R932" s="229"/>
      <c r="S932" s="229"/>
      <c r="T932" s="429"/>
    </row>
    <row r="933" s="455" customFormat="1" ht="25.5" spans="1:20">
      <c r="A933" s="278" t="s">
        <v>5957</v>
      </c>
      <c r="B933" s="279" t="s">
        <v>1373</v>
      </c>
      <c r="C933" s="299">
        <f ca="1">SUMIF($I934:$I$1455,$A933,C934:C$1455)</f>
        <v>6656</v>
      </c>
      <c r="D933" s="299">
        <f>SUMIF($I934:$I$1455,$A933,D934:D$1455)</f>
        <v>8833</v>
      </c>
      <c r="E933" s="299">
        <f ca="1">SUMIF($I934:$I$1455,$A933,E934:E$1455)</f>
        <v>2177</v>
      </c>
      <c r="F933" s="483" t="str">
        <f ca="1" t="shared" si="175"/>
        <v>32.7%</v>
      </c>
      <c r="G933" s="484" t="str">
        <f ca="1" t="shared" si="178"/>
        <v>是</v>
      </c>
      <c r="H933" s="484" t="str">
        <f t="shared" si="176"/>
        <v>款</v>
      </c>
      <c r="I933" s="484" t="str">
        <f t="shared" si="177"/>
        <v>213</v>
      </c>
      <c r="J933" s="447"/>
      <c r="K933" s="447"/>
      <c r="L933" s="447"/>
      <c r="M933" s="489">
        <v>1</v>
      </c>
      <c r="N933" s="447"/>
      <c r="O933" s="447"/>
      <c r="P933" s="447"/>
      <c r="Q933" s="447"/>
      <c r="R933" s="447"/>
      <c r="S933" s="447"/>
      <c r="T933" s="439"/>
    </row>
    <row r="934" s="70" customFormat="1" ht="25.5" spans="1:20">
      <c r="A934" s="280" t="s">
        <v>5958</v>
      </c>
      <c r="B934" s="281" t="s">
        <v>12</v>
      </c>
      <c r="C934" s="302">
        <f>SUMIF(表2.2024年公共财政支出决算表!$A$6:$A$1340,A934,表2.2024年公共财政支出决算表!$E$6:$E$1340)</f>
        <v>1080</v>
      </c>
      <c r="D934" s="302">
        <f>ROUND(SUMIF('表10-1.政府预算科目明细表'!$A$3:$A$375,A934,'表10-1.政府预算科目明细表'!$C$3:$C$375)/10000,0)</f>
        <v>1100</v>
      </c>
      <c r="E934" s="352">
        <f t="shared" ref="E934:E960" si="179">D934-C934</f>
        <v>20</v>
      </c>
      <c r="F934" s="352" t="str">
        <f t="shared" si="175"/>
        <v>1.9%</v>
      </c>
      <c r="G934" s="485" t="str">
        <f t="shared" si="178"/>
        <v>是</v>
      </c>
      <c r="H934" s="485" t="str">
        <f t="shared" si="176"/>
        <v>项</v>
      </c>
      <c r="I934" s="485" t="str">
        <f t="shared" si="177"/>
        <v>21303</v>
      </c>
      <c r="J934" s="229"/>
      <c r="K934" s="229"/>
      <c r="L934" s="229"/>
      <c r="M934" s="489">
        <v>1</v>
      </c>
      <c r="N934" s="229"/>
      <c r="O934" s="229"/>
      <c r="P934" s="229"/>
      <c r="Q934" s="229"/>
      <c r="R934" s="229"/>
      <c r="S934" s="229"/>
      <c r="T934" s="429"/>
    </row>
    <row r="935" s="70" customFormat="1" ht="25.5" spans="1:20">
      <c r="A935" s="280" t="s">
        <v>5959</v>
      </c>
      <c r="B935" s="281" t="s">
        <v>14</v>
      </c>
      <c r="C935" s="302">
        <f>SUMIF(表2.2024年公共财政支出决算表!$A$6:$A$1340,A935,表2.2024年公共财政支出决算表!$E$6:$E$1340)</f>
        <v>362</v>
      </c>
      <c r="D935" s="302">
        <f>ROUND(SUMIF('表10-1.政府预算科目明细表'!$A$3:$A$375,A935,'表10-1.政府预算科目明细表'!$C$3:$C$375)/10000,0)</f>
        <v>89</v>
      </c>
      <c r="E935" s="352">
        <f t="shared" si="179"/>
        <v>-273</v>
      </c>
      <c r="F935" s="352" t="str">
        <f t="shared" si="175"/>
        <v>-75.4%</v>
      </c>
      <c r="G935" s="485" t="str">
        <f t="shared" si="178"/>
        <v>是</v>
      </c>
      <c r="H935" s="485" t="str">
        <f t="shared" si="176"/>
        <v>项</v>
      </c>
      <c r="I935" s="485" t="str">
        <f t="shared" si="177"/>
        <v>21303</v>
      </c>
      <c r="J935" s="229"/>
      <c r="K935" s="229"/>
      <c r="L935" s="229"/>
      <c r="M935" s="489">
        <v>1</v>
      </c>
      <c r="N935" s="229"/>
      <c r="O935" s="229"/>
      <c r="P935" s="229"/>
      <c r="Q935" s="229"/>
      <c r="R935" s="229"/>
      <c r="S935" s="229"/>
      <c r="T935" s="429"/>
    </row>
    <row r="936" s="438" customFormat="1" ht="15.75" hidden="1" spans="1:19">
      <c r="A936" s="306" t="s">
        <v>5960</v>
      </c>
      <c r="B936" s="307" t="s">
        <v>16</v>
      </c>
      <c r="C936" s="302">
        <f>SUMIF(表2.2024年公共财政支出决算表!$A$6:$A$1340,A936,表2.2024年公共财政支出决算表!$E$6:$E$1340)</f>
        <v>0</v>
      </c>
      <c r="D936" s="302">
        <f>ROUND(SUMIF('表10-1.政府预算科目明细表'!$A$3:$A$375,A936,'表10-1.政府预算科目明细表'!$C$3:$C$375)/10000,0)</f>
        <v>0</v>
      </c>
      <c r="E936" s="486">
        <f t="shared" si="179"/>
        <v>0</v>
      </c>
      <c r="F936" s="487" t="str">
        <f t="shared" si="175"/>
        <v/>
      </c>
      <c r="G936" s="488" t="str">
        <f t="shared" si="178"/>
        <v>否</v>
      </c>
      <c r="H936" s="488" t="str">
        <f t="shared" si="176"/>
        <v>项</v>
      </c>
      <c r="I936" s="488" t="str">
        <f t="shared" si="177"/>
        <v>21303</v>
      </c>
      <c r="J936" s="229"/>
      <c r="K936" s="229"/>
      <c r="L936" s="229"/>
      <c r="M936" s="452"/>
      <c r="N936" s="452"/>
      <c r="O936" s="452"/>
      <c r="P936" s="452"/>
      <c r="Q936" s="452"/>
      <c r="R936" s="452"/>
      <c r="S936" s="452"/>
    </row>
    <row r="937" s="70" customFormat="1" ht="25.5" spans="1:20">
      <c r="A937" s="280" t="s">
        <v>5961</v>
      </c>
      <c r="B937" s="281" t="s">
        <v>1374</v>
      </c>
      <c r="C937" s="302">
        <f>SUMIF(表2.2024年公共财政支出决算表!$A$6:$A$1340,A937,表2.2024年公共财政支出决算表!$E$6:$E$1340)</f>
        <v>0</v>
      </c>
      <c r="D937" s="302">
        <f>ROUND(SUMIF('表10-1.政府预算科目明细表'!$A$3:$A$375,A937,'表10-1.政府预算科目明细表'!$C$3:$C$375)/10000,0)</f>
        <v>35</v>
      </c>
      <c r="E937" s="352">
        <f t="shared" si="179"/>
        <v>35</v>
      </c>
      <c r="F937" s="352" t="str">
        <f t="shared" si="175"/>
        <v/>
      </c>
      <c r="G937" s="485" t="str">
        <f t="shared" si="178"/>
        <v>是</v>
      </c>
      <c r="H937" s="485" t="str">
        <f t="shared" si="176"/>
        <v>项</v>
      </c>
      <c r="I937" s="485" t="str">
        <f t="shared" si="177"/>
        <v>21303</v>
      </c>
      <c r="J937" s="229"/>
      <c r="K937" s="229"/>
      <c r="L937" s="229"/>
      <c r="M937" s="489">
        <v>1</v>
      </c>
      <c r="N937" s="229"/>
      <c r="O937" s="229"/>
      <c r="P937" s="229"/>
      <c r="Q937" s="229"/>
      <c r="R937" s="229"/>
      <c r="S937" s="229"/>
      <c r="T937" s="429"/>
    </row>
    <row r="938" s="74" customFormat="1" ht="25.5" spans="1:20">
      <c r="A938" s="280" t="s">
        <v>5962</v>
      </c>
      <c r="B938" s="281" t="s">
        <v>1375</v>
      </c>
      <c r="C938" s="302">
        <f>SUMIF(表2.2024年公共财政支出决算表!$A$6:$A$1340,A938,表2.2024年公共财政支出决算表!$E$6:$E$1340)</f>
        <v>3534</v>
      </c>
      <c r="D938" s="302">
        <f>ROUND(SUMIF('表10-1.政府预算科目明细表'!$A$3:$A$375,A938,'表10-1.政府预算科目明细表'!$C$3:$C$375)/10000,0)</f>
        <v>3172</v>
      </c>
      <c r="E938" s="352">
        <f t="shared" si="179"/>
        <v>-362</v>
      </c>
      <c r="F938" s="352" t="str">
        <f t="shared" si="175"/>
        <v>-10.2%</v>
      </c>
      <c r="G938" s="485" t="str">
        <f t="shared" si="178"/>
        <v>是</v>
      </c>
      <c r="H938" s="485" t="str">
        <f t="shared" si="176"/>
        <v>项</v>
      </c>
      <c r="I938" s="485" t="str">
        <f t="shared" si="177"/>
        <v>21303</v>
      </c>
      <c r="J938" s="229"/>
      <c r="K938" s="229"/>
      <c r="L938" s="229"/>
      <c r="M938" s="489">
        <v>1</v>
      </c>
      <c r="N938" s="448"/>
      <c r="O938" s="448"/>
      <c r="P938" s="448"/>
      <c r="Q938" s="448"/>
      <c r="R938" s="448"/>
      <c r="S938" s="448"/>
      <c r="T938" s="440"/>
    </row>
    <row r="939" s="70" customFormat="1" ht="25.5" spans="1:20">
      <c r="A939" s="280" t="s">
        <v>5963</v>
      </c>
      <c r="B939" s="281" t="s">
        <v>1376</v>
      </c>
      <c r="C939" s="302">
        <f>SUMIF(表2.2024年公共财政支出决算表!$A$6:$A$1340,A939,表2.2024年公共财政支出决算表!$E$6:$E$1340)</f>
        <v>729</v>
      </c>
      <c r="D939" s="302">
        <f>ROUND(SUMIF('表10-1.政府预算科目明细表'!$A$3:$A$375,A939,'表10-1.政府预算科目明细表'!$C$3:$C$375)/10000,0)</f>
        <v>2437</v>
      </c>
      <c r="E939" s="352">
        <f t="shared" si="179"/>
        <v>1708</v>
      </c>
      <c r="F939" s="352" t="str">
        <f t="shared" si="175"/>
        <v>234.3%</v>
      </c>
      <c r="G939" s="485" t="str">
        <f t="shared" si="178"/>
        <v>是</v>
      </c>
      <c r="H939" s="485" t="str">
        <f t="shared" si="176"/>
        <v>项</v>
      </c>
      <c r="I939" s="485" t="str">
        <f t="shared" si="177"/>
        <v>21303</v>
      </c>
      <c r="J939" s="229"/>
      <c r="K939" s="229"/>
      <c r="L939" s="229"/>
      <c r="M939" s="489">
        <v>1</v>
      </c>
      <c r="N939" s="229"/>
      <c r="O939" s="229"/>
      <c r="P939" s="229"/>
      <c r="Q939" s="229"/>
      <c r="R939" s="229"/>
      <c r="S939" s="229"/>
      <c r="T939" s="429"/>
    </row>
    <row r="940" s="443" customFormat="1" ht="15.75" hidden="1" spans="1:20">
      <c r="A940" s="306" t="s">
        <v>5964</v>
      </c>
      <c r="B940" s="307" t="s">
        <v>1377</v>
      </c>
      <c r="C940" s="302">
        <f>SUMIF(表2.2024年公共财政支出决算表!$A$6:$A$1340,A940,表2.2024年公共财政支出决算表!$E$6:$E$1340)</f>
        <v>0</v>
      </c>
      <c r="D940" s="302">
        <f>ROUND(SUMIF('表10-1.政府预算科目明细表'!$A$3:$A$375,A940,'表10-1.政府预算科目明细表'!$C$3:$C$375)/10000,0)</f>
        <v>0</v>
      </c>
      <c r="E940" s="486">
        <f t="shared" si="179"/>
        <v>0</v>
      </c>
      <c r="F940" s="487" t="str">
        <f t="shared" si="175"/>
        <v/>
      </c>
      <c r="G940" s="488" t="str">
        <f t="shared" si="178"/>
        <v>否</v>
      </c>
      <c r="H940" s="488" t="str">
        <f t="shared" si="176"/>
        <v>项</v>
      </c>
      <c r="I940" s="488" t="str">
        <f t="shared" si="177"/>
        <v>21303</v>
      </c>
      <c r="J940" s="229"/>
      <c r="K940" s="229"/>
      <c r="L940" s="229"/>
      <c r="M940" s="449"/>
      <c r="N940" s="449"/>
      <c r="O940" s="449"/>
      <c r="P940" s="449"/>
      <c r="Q940" s="449"/>
      <c r="R940" s="449"/>
      <c r="S940" s="449"/>
      <c r="T940" s="435"/>
    </row>
    <row r="941" s="70" customFormat="1" ht="25.5" spans="1:20">
      <c r="A941" s="280" t="s">
        <v>5966</v>
      </c>
      <c r="B941" s="281" t="s">
        <v>1378</v>
      </c>
      <c r="C941" s="302">
        <f>SUMIF(表2.2024年公共财政支出决算表!$A$6:$A$1340,A941,表2.2024年公共财政支出决算表!$E$6:$E$1340)</f>
        <v>40</v>
      </c>
      <c r="D941" s="302">
        <f>ROUND(SUMIF('表10-1.政府预算科目明细表'!$A$3:$A$375,A941,'表10-1.政府预算科目明细表'!$C$3:$C$375)/10000,0)</f>
        <v>206</v>
      </c>
      <c r="E941" s="352">
        <f t="shared" si="179"/>
        <v>166</v>
      </c>
      <c r="F941" s="352" t="str">
        <f t="shared" si="175"/>
        <v>415.0%</v>
      </c>
      <c r="G941" s="485" t="str">
        <f t="shared" si="178"/>
        <v>是</v>
      </c>
      <c r="H941" s="485" t="str">
        <f t="shared" si="176"/>
        <v>项</v>
      </c>
      <c r="I941" s="485" t="str">
        <f t="shared" si="177"/>
        <v>21303</v>
      </c>
      <c r="J941" s="229"/>
      <c r="K941" s="229"/>
      <c r="L941" s="229"/>
      <c r="M941" s="489">
        <v>1</v>
      </c>
      <c r="N941" s="229"/>
      <c r="O941" s="229"/>
      <c r="P941" s="229"/>
      <c r="Q941" s="229"/>
      <c r="R941" s="229"/>
      <c r="S941" s="229"/>
      <c r="T941" s="429"/>
    </row>
    <row r="942" s="443" customFormat="1" ht="15.75" hidden="1" spans="1:20">
      <c r="A942" s="306" t="s">
        <v>5967</v>
      </c>
      <c r="B942" s="307" t="s">
        <v>1379</v>
      </c>
      <c r="C942" s="302">
        <f>SUMIF(表2.2024年公共财政支出决算表!$A$6:$A$1340,A942,表2.2024年公共财政支出决算表!$E$6:$E$1340)</f>
        <v>0</v>
      </c>
      <c r="D942" s="302">
        <f>ROUND(SUMIF('表10-1.政府预算科目明细表'!$A$3:$A$375,A942,'表10-1.政府预算科目明细表'!$C$3:$C$375)/10000,0)</f>
        <v>0</v>
      </c>
      <c r="E942" s="486">
        <f t="shared" si="179"/>
        <v>0</v>
      </c>
      <c r="F942" s="487" t="str">
        <f t="shared" si="175"/>
        <v/>
      </c>
      <c r="G942" s="488" t="str">
        <f t="shared" si="178"/>
        <v>否</v>
      </c>
      <c r="H942" s="488" t="str">
        <f t="shared" si="176"/>
        <v>项</v>
      </c>
      <c r="I942" s="488" t="str">
        <f t="shared" si="177"/>
        <v>21303</v>
      </c>
      <c r="J942" s="229"/>
      <c r="K942" s="229"/>
      <c r="L942" s="229"/>
      <c r="M942" s="449"/>
      <c r="N942" s="449"/>
      <c r="O942" s="449"/>
      <c r="P942" s="449"/>
      <c r="Q942" s="449"/>
      <c r="R942" s="449"/>
      <c r="S942" s="449"/>
      <c r="T942" s="435"/>
    </row>
    <row r="943" s="429" customFormat="1" ht="15.75" hidden="1" spans="1:19">
      <c r="A943" s="280" t="s">
        <v>5969</v>
      </c>
      <c r="B943" s="281" t="s">
        <v>1380</v>
      </c>
      <c r="C943" s="302">
        <f>SUMIF(表2.2024年公共财政支出决算表!$A$6:$A$1340,A943,表2.2024年公共财政支出决算表!$E$6:$E$1340)</f>
        <v>0</v>
      </c>
      <c r="D943" s="302">
        <f>ROUND(SUMIF('表10-1.政府预算科目明细表'!$A$3:$A$375,A943,'表10-1.政府预算科目明细表'!$C$3:$C$375)/10000,0)</f>
        <v>0</v>
      </c>
      <c r="E943" s="352">
        <f t="shared" si="179"/>
        <v>0</v>
      </c>
      <c r="F943" s="352" t="str">
        <f t="shared" si="175"/>
        <v/>
      </c>
      <c r="G943" s="485" t="str">
        <f t="shared" si="178"/>
        <v>否</v>
      </c>
      <c r="H943" s="485" t="str">
        <f t="shared" si="176"/>
        <v>项</v>
      </c>
      <c r="I943" s="485" t="str">
        <f t="shared" si="177"/>
        <v>21303</v>
      </c>
      <c r="J943" s="229"/>
      <c r="K943" s="229"/>
      <c r="L943" s="229"/>
      <c r="M943" s="229"/>
      <c r="N943" s="229"/>
      <c r="O943" s="229"/>
      <c r="P943" s="229"/>
      <c r="Q943" s="229"/>
      <c r="R943" s="229"/>
      <c r="S943" s="229"/>
    </row>
    <row r="944" s="443" customFormat="1" ht="15.75" hidden="1" spans="1:20">
      <c r="A944" s="306" t="s">
        <v>5970</v>
      </c>
      <c r="B944" s="307" t="s">
        <v>1381</v>
      </c>
      <c r="C944" s="302">
        <f>SUMIF(表2.2024年公共财政支出决算表!$A$6:$A$1340,A944,表2.2024年公共财政支出决算表!$E$6:$E$1340)</f>
        <v>0</v>
      </c>
      <c r="D944" s="302">
        <f>ROUND(SUMIF('表10-1.政府预算科目明细表'!$A$3:$A$375,A944,'表10-1.政府预算科目明细表'!$C$3:$C$375)/10000,0)</f>
        <v>0</v>
      </c>
      <c r="E944" s="486">
        <f t="shared" si="179"/>
        <v>0</v>
      </c>
      <c r="F944" s="487" t="str">
        <f t="shared" si="175"/>
        <v/>
      </c>
      <c r="G944" s="488" t="str">
        <f t="shared" si="178"/>
        <v>否</v>
      </c>
      <c r="H944" s="488" t="str">
        <f t="shared" si="176"/>
        <v>项</v>
      </c>
      <c r="I944" s="488" t="str">
        <f t="shared" si="177"/>
        <v>21303</v>
      </c>
      <c r="J944" s="229"/>
      <c r="K944" s="229"/>
      <c r="L944" s="229"/>
      <c r="M944" s="449"/>
      <c r="N944" s="449"/>
      <c r="O944" s="449"/>
      <c r="P944" s="449"/>
      <c r="Q944" s="449"/>
      <c r="R944" s="449"/>
      <c r="S944" s="449"/>
      <c r="T944" s="435"/>
    </row>
    <row r="945" s="443" customFormat="1" ht="15.75" hidden="1" spans="1:20">
      <c r="A945" s="306" t="s">
        <v>5972</v>
      </c>
      <c r="B945" s="307" t="s">
        <v>1382</v>
      </c>
      <c r="C945" s="302">
        <f>SUMIF(表2.2024年公共财政支出决算表!$A$6:$A$1340,A945,表2.2024年公共财政支出决算表!$E$6:$E$1340)</f>
        <v>0</v>
      </c>
      <c r="D945" s="302">
        <f>ROUND(SUMIF('表10-1.政府预算科目明细表'!$A$3:$A$375,A945,'表10-1.政府预算科目明细表'!$C$3:$C$375)/10000,0)</f>
        <v>0</v>
      </c>
      <c r="E945" s="486">
        <f t="shared" si="179"/>
        <v>0</v>
      </c>
      <c r="F945" s="487" t="str">
        <f t="shared" si="175"/>
        <v/>
      </c>
      <c r="G945" s="488" t="str">
        <f t="shared" si="178"/>
        <v>否</v>
      </c>
      <c r="H945" s="488" t="str">
        <f t="shared" si="176"/>
        <v>项</v>
      </c>
      <c r="I945" s="488" t="str">
        <f t="shared" si="177"/>
        <v>21303</v>
      </c>
      <c r="J945" s="229"/>
      <c r="K945" s="229"/>
      <c r="L945" s="229"/>
      <c r="M945" s="449"/>
      <c r="N945" s="449"/>
      <c r="O945" s="449"/>
      <c r="P945" s="449"/>
      <c r="Q945" s="449"/>
      <c r="R945" s="449"/>
      <c r="S945" s="449"/>
      <c r="T945" s="435"/>
    </row>
    <row r="946" s="443" customFormat="1" ht="15.75" hidden="1" spans="1:20">
      <c r="A946" s="306" t="s">
        <v>5974</v>
      </c>
      <c r="B946" s="307" t="s">
        <v>1383</v>
      </c>
      <c r="C946" s="302">
        <f>SUMIF(表2.2024年公共财政支出决算表!$A$6:$A$1340,A946,表2.2024年公共财政支出决算表!$E$6:$E$1340)</f>
        <v>0</v>
      </c>
      <c r="D946" s="302">
        <f>ROUND(SUMIF('表10-1.政府预算科目明细表'!$A$3:$A$375,A946,'表10-1.政府预算科目明细表'!$C$3:$C$375)/10000,0)</f>
        <v>0</v>
      </c>
      <c r="E946" s="486">
        <f t="shared" si="179"/>
        <v>0</v>
      </c>
      <c r="F946" s="487" t="str">
        <f t="shared" si="175"/>
        <v/>
      </c>
      <c r="G946" s="488" t="str">
        <f t="shared" si="178"/>
        <v>否</v>
      </c>
      <c r="H946" s="488" t="str">
        <f t="shared" si="176"/>
        <v>项</v>
      </c>
      <c r="I946" s="488" t="str">
        <f t="shared" si="177"/>
        <v>21303</v>
      </c>
      <c r="J946" s="229"/>
      <c r="K946" s="229"/>
      <c r="L946" s="229"/>
      <c r="M946" s="449"/>
      <c r="N946" s="449"/>
      <c r="O946" s="449"/>
      <c r="P946" s="449"/>
      <c r="Q946" s="449"/>
      <c r="R946" s="449"/>
      <c r="S946" s="449"/>
      <c r="T946" s="435"/>
    </row>
    <row r="947" s="74" customFormat="1" ht="25.5" spans="1:20">
      <c r="A947" s="280" t="s">
        <v>5976</v>
      </c>
      <c r="B947" s="281" t="s">
        <v>1384</v>
      </c>
      <c r="C947" s="302">
        <f>SUMIF(表2.2024年公共财政支出决算表!$A$6:$A$1340,A947,表2.2024年公共财政支出决算表!$E$6:$E$1340)</f>
        <v>8</v>
      </c>
      <c r="D947" s="302">
        <f>ROUND(SUMIF('表10-1.政府预算科目明细表'!$A$3:$A$375,A947,'表10-1.政府预算科目明细表'!$C$3:$C$375)/10000,0)</f>
        <v>80</v>
      </c>
      <c r="E947" s="352">
        <f t="shared" si="179"/>
        <v>72</v>
      </c>
      <c r="F947" s="352" t="str">
        <f t="shared" si="175"/>
        <v>900.0%</v>
      </c>
      <c r="G947" s="485" t="str">
        <f t="shared" si="178"/>
        <v>是</v>
      </c>
      <c r="H947" s="485" t="str">
        <f t="shared" si="176"/>
        <v>项</v>
      </c>
      <c r="I947" s="485" t="str">
        <f t="shared" si="177"/>
        <v>21303</v>
      </c>
      <c r="J947" s="229"/>
      <c r="K947" s="229"/>
      <c r="L947" s="229"/>
      <c r="M947" s="489">
        <v>1</v>
      </c>
      <c r="N947" s="448"/>
      <c r="O947" s="448"/>
      <c r="P947" s="448"/>
      <c r="Q947" s="448"/>
      <c r="R947" s="448"/>
      <c r="S947" s="448"/>
      <c r="T947" s="440"/>
    </row>
    <row r="948" s="70" customFormat="1" ht="25.5" spans="1:20">
      <c r="A948" s="280" t="s">
        <v>5977</v>
      </c>
      <c r="B948" s="281" t="s">
        <v>1385</v>
      </c>
      <c r="C948" s="302">
        <f>SUMIF(表2.2024年公共财政支出决算表!$A$6:$A$1340,A948,表2.2024年公共财政支出决算表!$E$6:$E$1340)</f>
        <v>656</v>
      </c>
      <c r="D948" s="302">
        <f>ROUND(SUMIF('表10-1.政府预算科目明细表'!$A$3:$A$375,A948,'表10-1.政府预算科目明细表'!$C$3:$C$375)/10000,0)</f>
        <v>967</v>
      </c>
      <c r="E948" s="352">
        <f t="shared" si="179"/>
        <v>311</v>
      </c>
      <c r="F948" s="352" t="str">
        <f t="shared" si="175"/>
        <v>47.4%</v>
      </c>
      <c r="G948" s="485" t="str">
        <f t="shared" si="178"/>
        <v>是</v>
      </c>
      <c r="H948" s="485" t="str">
        <f t="shared" si="176"/>
        <v>项</v>
      </c>
      <c r="I948" s="485" t="str">
        <f t="shared" si="177"/>
        <v>21303</v>
      </c>
      <c r="J948" s="229"/>
      <c r="K948" s="229"/>
      <c r="L948" s="229"/>
      <c r="M948" s="489">
        <v>1</v>
      </c>
      <c r="N948" s="229"/>
      <c r="O948" s="229"/>
      <c r="P948" s="229"/>
      <c r="Q948" s="229"/>
      <c r="R948" s="229"/>
      <c r="S948" s="229"/>
      <c r="T948" s="429"/>
    </row>
    <row r="949" s="74" customFormat="1" ht="25.5" spans="1:20">
      <c r="A949" s="280" t="s">
        <v>5978</v>
      </c>
      <c r="B949" s="281" t="s">
        <v>1386</v>
      </c>
      <c r="C949" s="302">
        <f>SUMIF(表2.2024年公共财政支出决算表!$A$6:$A$1340,A949,表2.2024年公共财政支出决算表!$E$6:$E$1340)</f>
        <v>11</v>
      </c>
      <c r="D949" s="302">
        <f>ROUND(SUMIF('表10-1.政府预算科目明细表'!$A$3:$A$375,A949,'表10-1.政府预算科目明细表'!$C$3:$C$375)/10000,0)</f>
        <v>503</v>
      </c>
      <c r="E949" s="352">
        <f t="shared" si="179"/>
        <v>492</v>
      </c>
      <c r="F949" s="352" t="str">
        <f t="shared" si="175"/>
        <v>4472.7%</v>
      </c>
      <c r="G949" s="485" t="str">
        <f t="shared" si="178"/>
        <v>是</v>
      </c>
      <c r="H949" s="485" t="str">
        <f t="shared" si="176"/>
        <v>项</v>
      </c>
      <c r="I949" s="485" t="str">
        <f t="shared" si="177"/>
        <v>21303</v>
      </c>
      <c r="J949" s="229"/>
      <c r="K949" s="229"/>
      <c r="L949" s="229"/>
      <c r="M949" s="489">
        <v>1</v>
      </c>
      <c r="N949" s="448"/>
      <c r="O949" s="448"/>
      <c r="P949" s="448"/>
      <c r="Q949" s="448"/>
      <c r="R949" s="448"/>
      <c r="S949" s="448"/>
      <c r="T949" s="440"/>
    </row>
    <row r="950" s="443" customFormat="1" ht="15.75" hidden="1" spans="1:20">
      <c r="A950" s="306" t="s">
        <v>5979</v>
      </c>
      <c r="B950" s="307" t="s">
        <v>1387</v>
      </c>
      <c r="C950" s="302">
        <f>SUMIF(表2.2024年公共财政支出决算表!$A$6:$A$1340,A950,表2.2024年公共财政支出决算表!$E$6:$E$1340)</f>
        <v>0</v>
      </c>
      <c r="D950" s="302">
        <f>ROUND(SUMIF('表10-1.政府预算科目明细表'!$A$3:$A$375,A950,'表10-1.政府预算科目明细表'!$C$3:$C$375)/10000,0)</f>
        <v>0</v>
      </c>
      <c r="E950" s="486">
        <f t="shared" si="179"/>
        <v>0</v>
      </c>
      <c r="F950" s="487" t="str">
        <f t="shared" si="175"/>
        <v/>
      </c>
      <c r="G950" s="488" t="str">
        <f t="shared" si="178"/>
        <v>否</v>
      </c>
      <c r="H950" s="488" t="str">
        <f t="shared" si="176"/>
        <v>项</v>
      </c>
      <c r="I950" s="488" t="str">
        <f t="shared" si="177"/>
        <v>21303</v>
      </c>
      <c r="J950" s="229"/>
      <c r="K950" s="229"/>
      <c r="L950" s="229"/>
      <c r="M950" s="449"/>
      <c r="N950" s="449"/>
      <c r="O950" s="449"/>
      <c r="P950" s="449"/>
      <c r="Q950" s="449"/>
      <c r="R950" s="449"/>
      <c r="S950" s="449"/>
      <c r="T950" s="435"/>
    </row>
    <row r="951" s="443" customFormat="1" ht="15.75" hidden="1" spans="1:20">
      <c r="A951" s="306" t="s">
        <v>5981</v>
      </c>
      <c r="B951" s="307" t="s">
        <v>1388</v>
      </c>
      <c r="C951" s="302">
        <f>SUMIF(表2.2024年公共财政支出决算表!$A$6:$A$1340,A951,表2.2024年公共财政支出决算表!$E$6:$E$1340)</f>
        <v>0</v>
      </c>
      <c r="D951" s="302">
        <f>ROUND(SUMIF('表10-1.政府预算科目明细表'!$A$3:$A$375,A951,'表10-1.政府预算科目明细表'!$C$3:$C$375)/10000,0)</f>
        <v>0</v>
      </c>
      <c r="E951" s="486">
        <f t="shared" si="179"/>
        <v>0</v>
      </c>
      <c r="F951" s="487" t="str">
        <f t="shared" si="175"/>
        <v/>
      </c>
      <c r="G951" s="488" t="str">
        <f t="shared" si="178"/>
        <v>否</v>
      </c>
      <c r="H951" s="488" t="str">
        <f t="shared" si="176"/>
        <v>项</v>
      </c>
      <c r="I951" s="488" t="str">
        <f t="shared" si="177"/>
        <v>21303</v>
      </c>
      <c r="J951" s="229"/>
      <c r="K951" s="229"/>
      <c r="L951" s="229"/>
      <c r="M951" s="449"/>
      <c r="N951" s="449"/>
      <c r="O951" s="449"/>
      <c r="P951" s="449"/>
      <c r="Q951" s="449"/>
      <c r="R951" s="449"/>
      <c r="S951" s="449"/>
      <c r="T951" s="435"/>
    </row>
    <row r="952" s="443" customFormat="1" ht="15.75" hidden="1" spans="1:20">
      <c r="A952" s="306" t="s">
        <v>5983</v>
      </c>
      <c r="B952" s="307" t="s">
        <v>1389</v>
      </c>
      <c r="C952" s="302">
        <f>SUMIF(表2.2024年公共财政支出决算表!$A$6:$A$1340,A952,表2.2024年公共财政支出决算表!$E$6:$E$1340)</f>
        <v>0</v>
      </c>
      <c r="D952" s="302">
        <f>ROUND(SUMIF('表10-1.政府预算科目明细表'!$A$3:$A$375,A952,'表10-1.政府预算科目明细表'!$C$3:$C$375)/10000,0)</f>
        <v>0</v>
      </c>
      <c r="E952" s="486">
        <f t="shared" si="179"/>
        <v>0</v>
      </c>
      <c r="F952" s="487" t="str">
        <f t="shared" si="175"/>
        <v/>
      </c>
      <c r="G952" s="488" t="str">
        <f t="shared" si="178"/>
        <v>否</v>
      </c>
      <c r="H952" s="488" t="str">
        <f t="shared" si="176"/>
        <v>项</v>
      </c>
      <c r="I952" s="488" t="str">
        <f t="shared" si="177"/>
        <v>21303</v>
      </c>
      <c r="J952" s="229"/>
      <c r="K952" s="229"/>
      <c r="L952" s="229"/>
      <c r="M952" s="449"/>
      <c r="N952" s="449"/>
      <c r="O952" s="449"/>
      <c r="P952" s="449"/>
      <c r="Q952" s="449"/>
      <c r="R952" s="449"/>
      <c r="S952" s="449"/>
      <c r="T952" s="435"/>
    </row>
    <row r="953" s="70" customFormat="1" ht="25.5" spans="1:20">
      <c r="A953" s="280" t="s">
        <v>5985</v>
      </c>
      <c r="B953" s="281" t="s">
        <v>1390</v>
      </c>
      <c r="C953" s="302">
        <f>SUMIF(表2.2024年公共财政支出决算表!$A$6:$A$1340,A953,表2.2024年公共财政支出决算表!$E$6:$E$1340)</f>
        <v>61</v>
      </c>
      <c r="D953" s="302">
        <f>ROUND(SUMIF('表10-1.政府预算科目明细表'!$A$3:$A$375,A953,'表10-1.政府预算科目明细表'!$C$3:$C$375)/10000,0)</f>
        <v>0</v>
      </c>
      <c r="E953" s="352">
        <f t="shared" si="179"/>
        <v>-61</v>
      </c>
      <c r="F953" s="352" t="str">
        <f t="shared" si="175"/>
        <v>-100.0%</v>
      </c>
      <c r="G953" s="485" t="str">
        <f t="shared" si="178"/>
        <v>是</v>
      </c>
      <c r="H953" s="485" t="str">
        <f t="shared" si="176"/>
        <v>项</v>
      </c>
      <c r="I953" s="485" t="str">
        <f t="shared" si="177"/>
        <v>21303</v>
      </c>
      <c r="J953" s="229"/>
      <c r="K953" s="229"/>
      <c r="L953" s="229"/>
      <c r="M953" s="489">
        <v>1</v>
      </c>
      <c r="N953" s="229"/>
      <c r="O953" s="229"/>
      <c r="P953" s="229"/>
      <c r="Q953" s="229"/>
      <c r="R953" s="229"/>
      <c r="S953" s="229"/>
      <c r="T953" s="429"/>
    </row>
    <row r="954" s="441" customFormat="1" ht="15.75" hidden="1" spans="1:20">
      <c r="A954" s="306" t="s">
        <v>5986</v>
      </c>
      <c r="B954" s="307" t="s">
        <v>1391</v>
      </c>
      <c r="C954" s="302">
        <f>SUMIF(表2.2024年公共财政支出决算表!$A$6:$A$1340,A954,表2.2024年公共财政支出决算表!$E$6:$E$1340)</f>
        <v>0</v>
      </c>
      <c r="D954" s="302">
        <f>ROUND(SUMIF('表10-1.政府预算科目明细表'!$A$3:$A$375,A954,'表10-1.政府预算科目明细表'!$C$3:$C$375)/10000,0)</f>
        <v>0</v>
      </c>
      <c r="E954" s="486">
        <f t="shared" si="179"/>
        <v>0</v>
      </c>
      <c r="F954" s="487" t="str">
        <f t="shared" si="175"/>
        <v/>
      </c>
      <c r="G954" s="488" t="str">
        <f t="shared" si="178"/>
        <v>否</v>
      </c>
      <c r="H954" s="488" t="str">
        <f t="shared" si="176"/>
        <v>项</v>
      </c>
      <c r="I954" s="488" t="str">
        <f t="shared" si="177"/>
        <v>21303</v>
      </c>
      <c r="J954" s="229"/>
      <c r="K954" s="229"/>
      <c r="L954" s="229"/>
      <c r="M954" s="452"/>
      <c r="N954" s="452"/>
      <c r="O954" s="452"/>
      <c r="P954" s="452"/>
      <c r="Q954" s="452"/>
      <c r="R954" s="452"/>
      <c r="S954" s="452"/>
      <c r="T954" s="438"/>
    </row>
    <row r="955" s="443" customFormat="1" ht="15.75" hidden="1" spans="1:20">
      <c r="A955" s="306" t="s">
        <v>5988</v>
      </c>
      <c r="B955" s="307" t="s">
        <v>1367</v>
      </c>
      <c r="C955" s="302">
        <f>SUMIF(表2.2024年公共财政支出决算表!$A$6:$A$1340,A955,表2.2024年公共财政支出决算表!$E$6:$E$1340)</f>
        <v>0</v>
      </c>
      <c r="D955" s="302">
        <f>ROUND(SUMIF('表10-1.政府预算科目明细表'!$A$3:$A$375,A955,'表10-1.政府预算科目明细表'!$C$3:$C$375)/10000,0)</f>
        <v>0</v>
      </c>
      <c r="E955" s="486">
        <f t="shared" si="179"/>
        <v>0</v>
      </c>
      <c r="F955" s="487" t="str">
        <f t="shared" si="175"/>
        <v/>
      </c>
      <c r="G955" s="488" t="str">
        <f t="shared" si="178"/>
        <v>否</v>
      </c>
      <c r="H955" s="488" t="str">
        <f t="shared" si="176"/>
        <v>项</v>
      </c>
      <c r="I955" s="488" t="str">
        <f t="shared" si="177"/>
        <v>21303</v>
      </c>
      <c r="J955" s="229"/>
      <c r="K955" s="229"/>
      <c r="L955" s="229"/>
      <c r="M955" s="449"/>
      <c r="N955" s="449"/>
      <c r="O955" s="449"/>
      <c r="P955" s="449"/>
      <c r="Q955" s="449"/>
      <c r="R955" s="449"/>
      <c r="S955" s="449"/>
      <c r="T955" s="435"/>
    </row>
    <row r="956" s="74" customFormat="1" ht="15.75" hidden="1" spans="1:20">
      <c r="A956" s="280" t="s">
        <v>5989</v>
      </c>
      <c r="B956" s="281" t="s">
        <v>1392</v>
      </c>
      <c r="C956" s="302">
        <f>SUMIF(表2.2024年公共财政支出决算表!$A$6:$A$1340,A956,表2.2024年公共财政支出决算表!$E$6:$E$1340)</f>
        <v>0</v>
      </c>
      <c r="D956" s="302">
        <f>ROUND(SUMIF('表10-1.政府预算科目明细表'!$A$3:$A$375,A956,'表10-1.政府预算科目明细表'!$C$3:$C$375)/10000,0)</f>
        <v>0</v>
      </c>
      <c r="E956" s="352">
        <f t="shared" si="179"/>
        <v>0</v>
      </c>
      <c r="F956" s="352" t="str">
        <f t="shared" si="175"/>
        <v/>
      </c>
      <c r="G956" s="485" t="str">
        <f t="shared" si="178"/>
        <v>否</v>
      </c>
      <c r="H956" s="485" t="str">
        <f t="shared" si="176"/>
        <v>项</v>
      </c>
      <c r="I956" s="485" t="str">
        <f t="shared" si="177"/>
        <v>21303</v>
      </c>
      <c r="J956" s="229"/>
      <c r="K956" s="229"/>
      <c r="L956" s="229"/>
      <c r="M956" s="448"/>
      <c r="N956" s="448"/>
      <c r="O956" s="448"/>
      <c r="P956" s="448"/>
      <c r="Q956" s="448"/>
      <c r="R956" s="448"/>
      <c r="S956" s="448"/>
      <c r="T956" s="440"/>
    </row>
    <row r="957" s="70" customFormat="1" ht="25.5" spans="1:20">
      <c r="A957" s="280" t="s">
        <v>5990</v>
      </c>
      <c r="B957" s="281" t="s">
        <v>1393</v>
      </c>
      <c r="C957" s="302">
        <f>SUMIF(表2.2024年公共财政支出决算表!$A$6:$A$1340,A957,表2.2024年公共财政支出决算表!$E$6:$E$1340)</f>
        <v>175</v>
      </c>
      <c r="D957" s="302">
        <f>ROUND(SUMIF('表10-1.政府预算科目明细表'!$A$3:$A$375,A957,'表10-1.政府预算科目明细表'!$C$3:$C$375)/10000,0)</f>
        <v>244</v>
      </c>
      <c r="E957" s="352">
        <f t="shared" si="179"/>
        <v>69</v>
      </c>
      <c r="F957" s="352" t="str">
        <f t="shared" si="175"/>
        <v>39.4%</v>
      </c>
      <c r="G957" s="485" t="str">
        <f t="shared" si="178"/>
        <v>是</v>
      </c>
      <c r="H957" s="485" t="str">
        <f t="shared" si="176"/>
        <v>项</v>
      </c>
      <c r="I957" s="485" t="str">
        <f t="shared" si="177"/>
        <v>21303</v>
      </c>
      <c r="J957" s="229"/>
      <c r="K957" s="229"/>
      <c r="L957" s="229"/>
      <c r="M957" s="489">
        <v>1</v>
      </c>
      <c r="N957" s="229"/>
      <c r="O957" s="229"/>
      <c r="P957" s="229"/>
      <c r="Q957" s="229"/>
      <c r="R957" s="229"/>
      <c r="S957" s="229"/>
      <c r="T957" s="429"/>
    </row>
    <row r="958" s="443" customFormat="1" ht="15.75" hidden="1" spans="1:20">
      <c r="A958" s="306" t="s">
        <v>5991</v>
      </c>
      <c r="B958" s="307" t="s">
        <v>1394</v>
      </c>
      <c r="C958" s="302">
        <f>SUMIF(表2.2024年公共财政支出决算表!$A$6:$A$1340,A958,表2.2024年公共财政支出决算表!$E$6:$E$1340)</f>
        <v>0</v>
      </c>
      <c r="D958" s="302">
        <f>ROUND(SUMIF('表10-1.政府预算科目明细表'!$A$3:$A$375,A958,'表10-1.政府预算科目明细表'!$C$3:$C$375)/10000,0)</f>
        <v>0</v>
      </c>
      <c r="E958" s="486">
        <f t="shared" si="179"/>
        <v>0</v>
      </c>
      <c r="F958" s="487" t="str">
        <f t="shared" si="175"/>
        <v/>
      </c>
      <c r="G958" s="488" t="str">
        <f t="shared" si="178"/>
        <v>否</v>
      </c>
      <c r="H958" s="488" t="str">
        <f t="shared" si="176"/>
        <v>项</v>
      </c>
      <c r="I958" s="488" t="str">
        <f t="shared" si="177"/>
        <v>21303</v>
      </c>
      <c r="J958" s="229"/>
      <c r="K958" s="229"/>
      <c r="L958" s="229"/>
      <c r="M958" s="449"/>
      <c r="N958" s="449"/>
      <c r="O958" s="449"/>
      <c r="P958" s="449"/>
      <c r="Q958" s="449"/>
      <c r="R958" s="449"/>
      <c r="S958" s="449"/>
      <c r="T958" s="435"/>
    </row>
    <row r="959" s="443" customFormat="1" ht="15.75" hidden="1" spans="1:20">
      <c r="A959" s="306" t="s">
        <v>5993</v>
      </c>
      <c r="B959" s="307" t="s">
        <v>1395</v>
      </c>
      <c r="C959" s="302">
        <f>SUMIF(表2.2024年公共财政支出决算表!$A$6:$A$1340,A959,表2.2024年公共财政支出决算表!$E$6:$E$1340)</f>
        <v>0</v>
      </c>
      <c r="D959" s="302">
        <f>ROUND(SUMIF('表10-1.政府预算科目明细表'!$A$3:$A$375,A959,'表10-1.政府预算科目明细表'!$C$3:$C$375)/10000,0)</f>
        <v>0</v>
      </c>
      <c r="E959" s="486">
        <f t="shared" si="179"/>
        <v>0</v>
      </c>
      <c r="F959" s="487" t="str">
        <f t="shared" si="175"/>
        <v/>
      </c>
      <c r="G959" s="488" t="str">
        <f t="shared" si="178"/>
        <v>否</v>
      </c>
      <c r="H959" s="488" t="str">
        <f t="shared" si="176"/>
        <v>项</v>
      </c>
      <c r="I959" s="488" t="str">
        <f t="shared" si="177"/>
        <v>21303</v>
      </c>
      <c r="J959" s="229"/>
      <c r="K959" s="229"/>
      <c r="L959" s="229"/>
      <c r="M959" s="449"/>
      <c r="N959" s="449"/>
      <c r="O959" s="449"/>
      <c r="P959" s="449"/>
      <c r="Q959" s="449"/>
      <c r="R959" s="449"/>
      <c r="S959" s="449"/>
      <c r="T959" s="435"/>
    </row>
    <row r="960" s="441" customFormat="1" ht="15.75" hidden="1" spans="1:20">
      <c r="A960" s="306" t="s">
        <v>5995</v>
      </c>
      <c r="B960" s="307" t="s">
        <v>1396</v>
      </c>
      <c r="C960" s="302">
        <f>SUMIF(表2.2024年公共财政支出决算表!$A$6:$A$1340,A960,表2.2024年公共财政支出决算表!$E$6:$E$1340)</f>
        <v>0</v>
      </c>
      <c r="D960" s="302">
        <f>ROUND(SUMIF('表10-1.政府预算科目明细表'!$A$3:$A$375,A960,'表10-1.政府预算科目明细表'!$C$3:$C$375)/10000,0)</f>
        <v>0</v>
      </c>
      <c r="E960" s="486">
        <f t="shared" si="179"/>
        <v>0</v>
      </c>
      <c r="F960" s="487" t="str">
        <f t="shared" si="175"/>
        <v/>
      </c>
      <c r="G960" s="488" t="str">
        <f t="shared" si="178"/>
        <v>否</v>
      </c>
      <c r="H960" s="488" t="str">
        <f t="shared" si="176"/>
        <v>项</v>
      </c>
      <c r="I960" s="488" t="str">
        <f t="shared" si="177"/>
        <v>21303</v>
      </c>
      <c r="J960" s="229"/>
      <c r="K960" s="229"/>
      <c r="L960" s="229"/>
      <c r="M960" s="452"/>
      <c r="N960" s="452"/>
      <c r="O960" s="452"/>
      <c r="P960" s="452"/>
      <c r="Q960" s="452"/>
      <c r="R960" s="452"/>
      <c r="S960" s="452"/>
      <c r="T960" s="438"/>
    </row>
    <row r="961" s="455" customFormat="1" ht="25.5" spans="1:20">
      <c r="A961" s="278" t="s">
        <v>5997</v>
      </c>
      <c r="B961" s="279" t="s">
        <v>1397</v>
      </c>
      <c r="C961" s="299">
        <f ca="1">SUMIF($I962:$I$1455,$A961,C962:C$1455)</f>
        <v>32798</v>
      </c>
      <c r="D961" s="299">
        <f>SUMIF($I962:$I$1455,$A961,D962:D$1455)</f>
        <v>23950</v>
      </c>
      <c r="E961" s="299">
        <f ca="1">SUMIF($I962:$I$1455,$A961,E962:E$1455)</f>
        <v>-8848</v>
      </c>
      <c r="F961" s="483" t="str">
        <f ca="1" t="shared" si="175"/>
        <v>-27.0%</v>
      </c>
      <c r="G961" s="484" t="str">
        <f ca="1" t="shared" si="178"/>
        <v>是</v>
      </c>
      <c r="H961" s="484" t="str">
        <f t="shared" si="176"/>
        <v>款</v>
      </c>
      <c r="I961" s="484" t="str">
        <f t="shared" si="177"/>
        <v>213</v>
      </c>
      <c r="J961" s="447"/>
      <c r="K961" s="447"/>
      <c r="L961" s="447"/>
      <c r="M961" s="489">
        <v>1</v>
      </c>
      <c r="N961" s="447"/>
      <c r="O961" s="447"/>
      <c r="P961" s="447"/>
      <c r="Q961" s="447"/>
      <c r="R961" s="447"/>
      <c r="S961" s="447"/>
      <c r="T961" s="439"/>
    </row>
    <row r="962" s="70" customFormat="1" ht="25.5" spans="1:20">
      <c r="A962" s="280" t="s">
        <v>5998</v>
      </c>
      <c r="B962" s="281" t="s">
        <v>12</v>
      </c>
      <c r="C962" s="302">
        <f>SUMIF(表2.2024年公共财政支出决算表!$A$6:$A$1340,A962,表2.2024年公共财政支出决算表!$E$6:$E$1340)</f>
        <v>200</v>
      </c>
      <c r="D962" s="302">
        <f>ROUND(SUMIF('表10-1.政府预算科目明细表'!$A$3:$A$375,A962,'表10-1.政府预算科目明细表'!$C$3:$C$375)/10000,0)</f>
        <v>0</v>
      </c>
      <c r="E962" s="352">
        <f t="shared" ref="E962:E971" si="180">D962-C962</f>
        <v>-200</v>
      </c>
      <c r="F962" s="352" t="str">
        <f t="shared" si="175"/>
        <v>-100.0%</v>
      </c>
      <c r="G962" s="485" t="str">
        <f t="shared" si="178"/>
        <v>是</v>
      </c>
      <c r="H962" s="485" t="str">
        <f t="shared" si="176"/>
        <v>项</v>
      </c>
      <c r="I962" s="485" t="str">
        <f t="shared" si="177"/>
        <v>21305</v>
      </c>
      <c r="J962" s="229"/>
      <c r="K962" s="229"/>
      <c r="L962" s="229"/>
      <c r="M962" s="489">
        <v>1</v>
      </c>
      <c r="N962" s="229"/>
      <c r="O962" s="229"/>
      <c r="P962" s="229"/>
      <c r="Q962" s="229"/>
      <c r="R962" s="229"/>
      <c r="S962" s="229"/>
      <c r="T962" s="429"/>
    </row>
    <row r="963" s="74" customFormat="1" ht="25.5" spans="1:20">
      <c r="A963" s="280" t="s">
        <v>5999</v>
      </c>
      <c r="B963" s="281" t="s">
        <v>14</v>
      </c>
      <c r="C963" s="302">
        <f>SUMIF(表2.2024年公共财政支出决算表!$A$6:$A$1340,A963,表2.2024年公共财政支出决算表!$E$6:$E$1340)</f>
        <v>71</v>
      </c>
      <c r="D963" s="302">
        <f>ROUND(SUMIF('表10-1.政府预算科目明细表'!$A$3:$A$375,A963,'表10-1.政府预算科目明细表'!$C$3:$C$375)/10000,0)</f>
        <v>0</v>
      </c>
      <c r="E963" s="352">
        <f t="shared" si="180"/>
        <v>-71</v>
      </c>
      <c r="F963" s="352" t="str">
        <f t="shared" si="175"/>
        <v>-100.0%</v>
      </c>
      <c r="G963" s="485" t="str">
        <f t="shared" si="178"/>
        <v>是</v>
      </c>
      <c r="H963" s="485" t="str">
        <f t="shared" si="176"/>
        <v>项</v>
      </c>
      <c r="I963" s="485" t="str">
        <f t="shared" si="177"/>
        <v>21305</v>
      </c>
      <c r="J963" s="229"/>
      <c r="K963" s="229"/>
      <c r="L963" s="229"/>
      <c r="M963" s="489">
        <v>1</v>
      </c>
      <c r="N963" s="448"/>
      <c r="O963" s="448"/>
      <c r="P963" s="448"/>
      <c r="Q963" s="448"/>
      <c r="R963" s="448"/>
      <c r="S963" s="448"/>
      <c r="T963" s="440"/>
    </row>
    <row r="964" s="435" customFormat="1" ht="15.75" hidden="1" spans="1:19">
      <c r="A964" s="306" t="s">
        <v>6000</v>
      </c>
      <c r="B964" s="307" t="s">
        <v>7762</v>
      </c>
      <c r="C964" s="302">
        <f>SUMIF(表2.2024年公共财政支出决算表!$A$6:$A$1340,A964,表2.2024年公共财政支出决算表!$E$6:$E$1340)</f>
        <v>0</v>
      </c>
      <c r="D964" s="302">
        <f>ROUND(SUMIF('表10-1.政府预算科目明细表'!$A$3:$A$375,A964,'表10-1.政府预算科目明细表'!$C$3:$C$375)/10000,0)</f>
        <v>0</v>
      </c>
      <c r="E964" s="486">
        <f t="shared" si="180"/>
        <v>0</v>
      </c>
      <c r="F964" s="487" t="str">
        <f t="shared" si="175"/>
        <v/>
      </c>
      <c r="G964" s="488" t="str">
        <f t="shared" si="178"/>
        <v>否</v>
      </c>
      <c r="H964" s="488" t="str">
        <f t="shared" si="176"/>
        <v>项</v>
      </c>
      <c r="I964" s="488" t="str">
        <f t="shared" si="177"/>
        <v>21305</v>
      </c>
      <c r="J964" s="229"/>
      <c r="K964" s="229"/>
      <c r="L964" s="229"/>
      <c r="M964" s="449"/>
      <c r="N964" s="449"/>
      <c r="O964" s="449"/>
      <c r="P964" s="449"/>
      <c r="Q964" s="449"/>
      <c r="R964" s="449"/>
      <c r="S964" s="449"/>
    </row>
    <row r="965" s="74" customFormat="1" ht="25.5" spans="1:20">
      <c r="A965" s="280" t="s">
        <v>6001</v>
      </c>
      <c r="B965" s="281" t="s">
        <v>1398</v>
      </c>
      <c r="C965" s="302">
        <f>SUMIF(表2.2024年公共财政支出决算表!$A$6:$A$1340,A965,表2.2024年公共财政支出决算表!$E$6:$E$1340)</f>
        <v>19681</v>
      </c>
      <c r="D965" s="302">
        <f>ROUND(SUMIF('表10-1.政府预算科目明细表'!$A$3:$A$375,A965,'表10-1.政府预算科目明细表'!$C$3:$C$375)/10000,0)</f>
        <v>9178</v>
      </c>
      <c r="E965" s="352">
        <f t="shared" si="180"/>
        <v>-10503</v>
      </c>
      <c r="F965" s="352" t="str">
        <f t="shared" si="175"/>
        <v>-53.4%</v>
      </c>
      <c r="G965" s="485" t="str">
        <f t="shared" si="178"/>
        <v>是</v>
      </c>
      <c r="H965" s="485" t="str">
        <f t="shared" si="176"/>
        <v>项</v>
      </c>
      <c r="I965" s="485" t="str">
        <f t="shared" si="177"/>
        <v>21305</v>
      </c>
      <c r="J965" s="229"/>
      <c r="K965" s="229"/>
      <c r="L965" s="229"/>
      <c r="M965" s="489">
        <v>1</v>
      </c>
      <c r="N965" s="448"/>
      <c r="O965" s="448"/>
      <c r="P965" s="448"/>
      <c r="Q965" s="448"/>
      <c r="R965" s="448"/>
      <c r="S965" s="448"/>
      <c r="T965" s="440"/>
    </row>
    <row r="966" s="74" customFormat="1" ht="25.5" spans="1:20">
      <c r="A966" s="280" t="s">
        <v>6002</v>
      </c>
      <c r="B966" s="281" t="s">
        <v>1399</v>
      </c>
      <c r="C966" s="302">
        <f>SUMIF(表2.2024年公共财政支出决算表!$A$6:$A$1340,A966,表2.2024年公共财政支出决算表!$E$6:$E$1340)</f>
        <v>11801</v>
      </c>
      <c r="D966" s="302">
        <f>ROUND(SUMIF('表10-1.政府预算科目明细表'!$A$3:$A$375,A966,'表10-1.政府预算科目明细表'!$C$3:$C$375)/10000,0)</f>
        <v>12780</v>
      </c>
      <c r="E966" s="352">
        <f t="shared" si="180"/>
        <v>979</v>
      </c>
      <c r="F966" s="352" t="str">
        <f t="shared" si="175"/>
        <v>8.3%</v>
      </c>
      <c r="G966" s="485" t="str">
        <f t="shared" si="178"/>
        <v>是</v>
      </c>
      <c r="H966" s="485" t="str">
        <f t="shared" si="176"/>
        <v>项</v>
      </c>
      <c r="I966" s="485" t="str">
        <f t="shared" si="177"/>
        <v>21305</v>
      </c>
      <c r="J966" s="229"/>
      <c r="K966" s="229"/>
      <c r="L966" s="229"/>
      <c r="M966" s="489">
        <v>1</v>
      </c>
      <c r="N966" s="448"/>
      <c r="O966" s="448"/>
      <c r="P966" s="448"/>
      <c r="Q966" s="448"/>
      <c r="R966" s="448"/>
      <c r="S966" s="448"/>
      <c r="T966" s="440"/>
    </row>
    <row r="967" s="74" customFormat="1" ht="25.5" spans="1:20">
      <c r="A967" s="280" t="s">
        <v>6003</v>
      </c>
      <c r="B967" s="281" t="s">
        <v>1400</v>
      </c>
      <c r="C967" s="302">
        <f>SUMIF(表2.2024年公共财政支出决算表!$A$6:$A$1340,A967,表2.2024年公共财政支出决算表!$E$6:$E$1340)</f>
        <v>1018</v>
      </c>
      <c r="D967" s="302">
        <f>ROUND(SUMIF('表10-1.政府预算科目明细表'!$A$3:$A$375,A967,'表10-1.政府预算科目明细表'!$C$3:$C$375)/10000,0)</f>
        <v>1886</v>
      </c>
      <c r="E967" s="352">
        <f t="shared" si="180"/>
        <v>868</v>
      </c>
      <c r="F967" s="352" t="str">
        <f t="shared" si="175"/>
        <v>85.3%</v>
      </c>
      <c r="G967" s="485" t="str">
        <f t="shared" si="178"/>
        <v>是</v>
      </c>
      <c r="H967" s="485" t="str">
        <f t="shared" si="176"/>
        <v>项</v>
      </c>
      <c r="I967" s="485" t="str">
        <f t="shared" si="177"/>
        <v>21305</v>
      </c>
      <c r="J967" s="229"/>
      <c r="K967" s="229"/>
      <c r="L967" s="229"/>
      <c r="M967" s="489">
        <v>1</v>
      </c>
      <c r="N967" s="448"/>
      <c r="O967" s="448"/>
      <c r="P967" s="448"/>
      <c r="Q967" s="448"/>
      <c r="R967" s="448"/>
      <c r="S967" s="448"/>
      <c r="T967" s="440"/>
    </row>
    <row r="968" s="441" customFormat="1" ht="15.75" hidden="1" spans="1:20">
      <c r="A968" s="306" t="s">
        <v>6004</v>
      </c>
      <c r="B968" s="307" t="s">
        <v>1401</v>
      </c>
      <c r="C968" s="302">
        <f>SUMIF(表2.2024年公共财政支出决算表!$A$6:$A$1340,A968,表2.2024年公共财政支出决算表!$E$6:$E$1340)</f>
        <v>0</v>
      </c>
      <c r="D968" s="302">
        <f>ROUND(SUMIF('表10-1.政府预算科目明细表'!$A$3:$A$375,A968,'表10-1.政府预算科目明细表'!$C$3:$C$375)/10000,0)</f>
        <v>0</v>
      </c>
      <c r="E968" s="486">
        <f t="shared" si="180"/>
        <v>0</v>
      </c>
      <c r="F968" s="487" t="str">
        <f t="shared" si="175"/>
        <v/>
      </c>
      <c r="G968" s="488" t="str">
        <f t="shared" si="178"/>
        <v>否</v>
      </c>
      <c r="H968" s="488" t="str">
        <f t="shared" si="176"/>
        <v>项</v>
      </c>
      <c r="I968" s="488" t="str">
        <f t="shared" si="177"/>
        <v>21305</v>
      </c>
      <c r="J968" s="229"/>
      <c r="K968" s="229"/>
      <c r="L968" s="229"/>
      <c r="M968" s="452"/>
      <c r="N968" s="452"/>
      <c r="O968" s="452"/>
      <c r="P968" s="452"/>
      <c r="Q968" s="452"/>
      <c r="R968" s="452"/>
      <c r="S968" s="452"/>
      <c r="T968" s="438"/>
    </row>
    <row r="969" s="441" customFormat="1" ht="15.75" hidden="1" spans="1:20">
      <c r="A969" s="306" t="s">
        <v>6006</v>
      </c>
      <c r="B969" s="306" t="s">
        <v>7763</v>
      </c>
      <c r="C969" s="302">
        <f>SUMIF(表2.2024年公共财政支出决算表!$A$6:$A$1340,A969,表2.2024年公共财政支出决算表!$E$6:$E$1340)</f>
        <v>0</v>
      </c>
      <c r="D969" s="302">
        <f>ROUND(SUMIF('表10-1.政府预算科目明细表'!$A$3:$A$375,A969,'表10-1.政府预算科目明细表'!$C$3:$C$375)/10000,0)</f>
        <v>0</v>
      </c>
      <c r="E969" s="486">
        <f t="shared" si="180"/>
        <v>0</v>
      </c>
      <c r="F969" s="487" t="str">
        <f t="shared" si="175"/>
        <v/>
      </c>
      <c r="G969" s="488" t="str">
        <f t="shared" si="178"/>
        <v>否</v>
      </c>
      <c r="H969" s="488" t="str">
        <f t="shared" si="176"/>
        <v>项</v>
      </c>
      <c r="I969" s="488" t="str">
        <f t="shared" si="177"/>
        <v>21305</v>
      </c>
      <c r="J969" s="229"/>
      <c r="K969" s="229"/>
      <c r="L969" s="229"/>
      <c r="M969" s="452"/>
      <c r="N969" s="452"/>
      <c r="O969" s="452"/>
      <c r="P969" s="452"/>
      <c r="Q969" s="452"/>
      <c r="R969" s="452"/>
      <c r="S969" s="452"/>
      <c r="T969" s="438"/>
    </row>
    <row r="970" s="443" customFormat="1" ht="15.75" hidden="1" spans="1:20">
      <c r="A970" s="306" t="s">
        <v>6008</v>
      </c>
      <c r="B970" s="307" t="s">
        <v>7764</v>
      </c>
      <c r="C970" s="302">
        <f>SUMIF(表2.2024年公共财政支出决算表!$A$6:$A$1340,A970,表2.2024年公共财政支出决算表!$E$6:$E$1340)</f>
        <v>0</v>
      </c>
      <c r="D970" s="302">
        <f>ROUND(SUMIF('表10-1.政府预算科目明细表'!$A$3:$A$375,A970,'表10-1.政府预算科目明细表'!$C$3:$C$375)/10000,0)</f>
        <v>0</v>
      </c>
      <c r="E970" s="486">
        <f t="shared" si="180"/>
        <v>0</v>
      </c>
      <c r="F970" s="487" t="str">
        <f t="shared" si="175"/>
        <v/>
      </c>
      <c r="G970" s="488" t="str">
        <f t="shared" si="178"/>
        <v>否</v>
      </c>
      <c r="H970" s="488" t="str">
        <f t="shared" si="176"/>
        <v>项</v>
      </c>
      <c r="I970" s="488" t="str">
        <f t="shared" si="177"/>
        <v>21305</v>
      </c>
      <c r="J970" s="229"/>
      <c r="K970" s="229"/>
      <c r="L970" s="229"/>
      <c r="M970" s="449"/>
      <c r="N970" s="449"/>
      <c r="O970" s="449"/>
      <c r="P970" s="449"/>
      <c r="Q970" s="449"/>
      <c r="R970" s="449"/>
      <c r="S970" s="449"/>
      <c r="T970" s="435"/>
    </row>
    <row r="971" s="70" customFormat="1" ht="31.5" spans="1:20">
      <c r="A971" s="280" t="s">
        <v>6009</v>
      </c>
      <c r="B971" s="281" t="s">
        <v>1403</v>
      </c>
      <c r="C971" s="302">
        <f>SUMIF(表2.2024年公共财政支出决算表!$A$6:$A$1340,A971,表2.2024年公共财政支出决算表!$E$6:$E$1340)</f>
        <v>27</v>
      </c>
      <c r="D971" s="302">
        <f>ROUND(SUMIF('表10-1.政府预算科目明细表'!$A$3:$A$375,A971,'表10-1.政府预算科目明细表'!$C$3:$C$375)/10000,0)</f>
        <v>106</v>
      </c>
      <c r="E971" s="352">
        <f t="shared" si="180"/>
        <v>79</v>
      </c>
      <c r="F971" s="352" t="str">
        <f t="shared" si="175"/>
        <v>292.6%</v>
      </c>
      <c r="G971" s="485" t="str">
        <f t="shared" si="178"/>
        <v>是</v>
      </c>
      <c r="H971" s="485" t="str">
        <f t="shared" si="176"/>
        <v>项</v>
      </c>
      <c r="I971" s="485" t="str">
        <f t="shared" si="177"/>
        <v>21305</v>
      </c>
      <c r="J971" s="229"/>
      <c r="K971" s="229"/>
      <c r="L971" s="229"/>
      <c r="M971" s="489">
        <v>1</v>
      </c>
      <c r="N971" s="229"/>
      <c r="O971" s="229"/>
      <c r="P971" s="229"/>
      <c r="Q971" s="229"/>
      <c r="R971" s="229"/>
      <c r="S971" s="229"/>
      <c r="T971" s="429"/>
    </row>
    <row r="972" s="455" customFormat="1" ht="25.5" spans="1:20">
      <c r="A972" s="278" t="s">
        <v>6010</v>
      </c>
      <c r="B972" s="279" t="s">
        <v>1404</v>
      </c>
      <c r="C972" s="299">
        <f ca="1">SUMIF($I973:$I$1455,$A972,C973:C$1455)</f>
        <v>6135</v>
      </c>
      <c r="D972" s="299">
        <f>SUMIF($I973:$I$1455,$A972,D973:D$1455)</f>
        <v>6302</v>
      </c>
      <c r="E972" s="299">
        <f ca="1">SUMIF($I973:$I$1455,$A972,E973:E$1455)</f>
        <v>167</v>
      </c>
      <c r="F972" s="483" t="str">
        <f ca="1" t="shared" si="175"/>
        <v>2.7%</v>
      </c>
      <c r="G972" s="484" t="str">
        <f ca="1" t="shared" si="178"/>
        <v>是</v>
      </c>
      <c r="H972" s="484" t="str">
        <f t="shared" si="176"/>
        <v>款</v>
      </c>
      <c r="I972" s="484" t="str">
        <f t="shared" si="177"/>
        <v>213</v>
      </c>
      <c r="J972" s="447"/>
      <c r="K972" s="447"/>
      <c r="L972" s="447"/>
      <c r="M972" s="489">
        <v>1</v>
      </c>
      <c r="N972" s="447"/>
      <c r="O972" s="447"/>
      <c r="P972" s="447"/>
      <c r="Q972" s="447"/>
      <c r="R972" s="447"/>
      <c r="S972" s="447"/>
      <c r="T972" s="439"/>
    </row>
    <row r="973" s="70" customFormat="1" ht="25.5" spans="1:20">
      <c r="A973" s="280" t="s">
        <v>6011</v>
      </c>
      <c r="B973" s="281" t="s">
        <v>1405</v>
      </c>
      <c r="C973" s="302">
        <f>SUMIF(表2.2024年公共财政支出决算表!$A$6:$A$1340,A973,表2.2024年公共财政支出决算表!$E$6:$E$1340)</f>
        <v>906</v>
      </c>
      <c r="D973" s="302">
        <f>ROUND(SUMIF('表10-1.政府预算科目明细表'!$A$3:$A$375,A973,'表10-1.政府预算科目明细表'!$C$3:$C$375)/10000,0)</f>
        <v>912</v>
      </c>
      <c r="E973" s="352">
        <f t="shared" ref="E973:E978" si="181">D973-C973</f>
        <v>6</v>
      </c>
      <c r="F973" s="352" t="str">
        <f t="shared" si="175"/>
        <v>0.7%</v>
      </c>
      <c r="G973" s="485" t="str">
        <f t="shared" si="178"/>
        <v>是</v>
      </c>
      <c r="H973" s="485" t="str">
        <f t="shared" si="176"/>
        <v>项</v>
      </c>
      <c r="I973" s="485" t="str">
        <f t="shared" si="177"/>
        <v>21307</v>
      </c>
      <c r="J973" s="229"/>
      <c r="K973" s="229"/>
      <c r="L973" s="229"/>
      <c r="M973" s="489">
        <v>1</v>
      </c>
      <c r="N973" s="229"/>
      <c r="O973" s="229"/>
      <c r="P973" s="229"/>
      <c r="Q973" s="229"/>
      <c r="R973" s="229"/>
      <c r="S973" s="229"/>
      <c r="T973" s="429"/>
    </row>
    <row r="974" s="443" customFormat="1" ht="15.75" hidden="1" spans="1:20">
      <c r="A974" s="306" t="s">
        <v>6012</v>
      </c>
      <c r="B974" s="307" t="s">
        <v>7765</v>
      </c>
      <c r="C974" s="302">
        <f>SUMIF(表2.2024年公共财政支出决算表!$A$6:$A$1340,A974,表2.2024年公共财政支出决算表!$E$6:$E$1340)</f>
        <v>0</v>
      </c>
      <c r="D974" s="302">
        <f>ROUND(SUMIF('表10-1.政府预算科目明细表'!$A$3:$A$375,A974,'表10-1.政府预算科目明细表'!$C$3:$C$375)/10000,0)</f>
        <v>0</v>
      </c>
      <c r="E974" s="486">
        <f t="shared" si="181"/>
        <v>0</v>
      </c>
      <c r="F974" s="487" t="str">
        <f t="shared" si="175"/>
        <v/>
      </c>
      <c r="G974" s="488" t="str">
        <f t="shared" si="178"/>
        <v>否</v>
      </c>
      <c r="H974" s="488" t="str">
        <f t="shared" si="176"/>
        <v>项</v>
      </c>
      <c r="I974" s="488" t="str">
        <f t="shared" si="177"/>
        <v>21307</v>
      </c>
      <c r="J974" s="229"/>
      <c r="K974" s="229"/>
      <c r="L974" s="229"/>
      <c r="M974" s="449"/>
      <c r="N974" s="449"/>
      <c r="O974" s="449"/>
      <c r="P974" s="449"/>
      <c r="Q974" s="449"/>
      <c r="R974" s="449"/>
      <c r="S974" s="449"/>
      <c r="T974" s="435"/>
    </row>
    <row r="975" s="70" customFormat="1" ht="25.5" spans="1:20">
      <c r="A975" s="280" t="s">
        <v>6014</v>
      </c>
      <c r="B975" s="281" t="s">
        <v>1407</v>
      </c>
      <c r="C975" s="302">
        <f>SUMIF(表2.2024年公共财政支出决算表!$A$6:$A$1340,A975,表2.2024年公共财政支出决算表!$E$6:$E$1340)</f>
        <v>5229</v>
      </c>
      <c r="D975" s="302">
        <f>ROUND(SUMIF('表10-1.政府预算科目明细表'!$A$3:$A$375,A975,'表10-1.政府预算科目明细表'!$C$3:$C$375)/10000,0)</f>
        <v>5390</v>
      </c>
      <c r="E975" s="352">
        <f t="shared" si="181"/>
        <v>161</v>
      </c>
      <c r="F975" s="352" t="str">
        <f t="shared" si="175"/>
        <v>3.1%</v>
      </c>
      <c r="G975" s="485" t="str">
        <f t="shared" si="178"/>
        <v>是</v>
      </c>
      <c r="H975" s="485" t="str">
        <f t="shared" si="176"/>
        <v>项</v>
      </c>
      <c r="I975" s="485" t="str">
        <f t="shared" si="177"/>
        <v>21307</v>
      </c>
      <c r="J975" s="229"/>
      <c r="K975" s="229"/>
      <c r="L975" s="229"/>
      <c r="M975" s="489">
        <v>1</v>
      </c>
      <c r="N975" s="229"/>
      <c r="O975" s="229"/>
      <c r="P975" s="229"/>
      <c r="Q975" s="229"/>
      <c r="R975" s="229"/>
      <c r="S975" s="229"/>
      <c r="T975" s="429"/>
    </row>
    <row r="976" s="443" customFormat="1" ht="15.75" hidden="1" spans="1:20">
      <c r="A976" s="306" t="s">
        <v>6015</v>
      </c>
      <c r="B976" s="307" t="s">
        <v>1408</v>
      </c>
      <c r="C976" s="302">
        <f>SUMIF(表2.2024年公共财政支出决算表!$A$6:$A$1340,A976,表2.2024年公共财政支出决算表!$E$6:$E$1340)</f>
        <v>0</v>
      </c>
      <c r="D976" s="302">
        <f>ROUND(SUMIF('表10-1.政府预算科目明细表'!$A$3:$A$375,A976,'表10-1.政府预算科目明细表'!$C$3:$C$375)/10000,0)</f>
        <v>0</v>
      </c>
      <c r="E976" s="486">
        <f t="shared" si="181"/>
        <v>0</v>
      </c>
      <c r="F976" s="487" t="str">
        <f t="shared" si="175"/>
        <v/>
      </c>
      <c r="G976" s="488" t="str">
        <f t="shared" si="178"/>
        <v>否</v>
      </c>
      <c r="H976" s="488" t="str">
        <f t="shared" si="176"/>
        <v>项</v>
      </c>
      <c r="I976" s="488" t="str">
        <f t="shared" si="177"/>
        <v>21307</v>
      </c>
      <c r="J976" s="229"/>
      <c r="K976" s="229"/>
      <c r="L976" s="229"/>
      <c r="M976" s="449"/>
      <c r="N976" s="449"/>
      <c r="O976" s="449"/>
      <c r="P976" s="449"/>
      <c r="Q976" s="449"/>
      <c r="R976" s="449"/>
      <c r="S976" s="449"/>
      <c r="T976" s="435"/>
    </row>
    <row r="977" s="70" customFormat="1" ht="15.75" hidden="1" spans="1:20">
      <c r="A977" s="280" t="s">
        <v>6016</v>
      </c>
      <c r="B977" s="281" t="s">
        <v>1409</v>
      </c>
      <c r="C977" s="302">
        <f>SUMIF(表2.2024年公共财政支出决算表!$A$6:$A$1340,A977,表2.2024年公共财政支出决算表!$E$6:$E$1340)</f>
        <v>0</v>
      </c>
      <c r="D977" s="302">
        <f>ROUND(SUMIF('表10-1.政府预算科目明细表'!$A$3:$A$375,A977,'表10-1.政府预算科目明细表'!$C$3:$C$375)/10000,0)</f>
        <v>0</v>
      </c>
      <c r="E977" s="352">
        <f t="shared" si="181"/>
        <v>0</v>
      </c>
      <c r="F977" s="352" t="str">
        <f t="shared" si="175"/>
        <v/>
      </c>
      <c r="G977" s="485" t="str">
        <f t="shared" si="178"/>
        <v>否</v>
      </c>
      <c r="H977" s="485" t="str">
        <f t="shared" si="176"/>
        <v>项</v>
      </c>
      <c r="I977" s="485" t="str">
        <f t="shared" si="177"/>
        <v>21307</v>
      </c>
      <c r="J977" s="229"/>
      <c r="K977" s="229"/>
      <c r="L977" s="229"/>
      <c r="M977" s="229"/>
      <c r="N977" s="229"/>
      <c r="O977" s="229"/>
      <c r="P977" s="229"/>
      <c r="Q977" s="229"/>
      <c r="R977" s="229"/>
      <c r="S977" s="229"/>
      <c r="T977" s="429"/>
    </row>
    <row r="978" s="443" customFormat="1" ht="15.75" hidden="1" spans="1:20">
      <c r="A978" s="306" t="s">
        <v>6017</v>
      </c>
      <c r="B978" s="307" t="s">
        <v>1410</v>
      </c>
      <c r="C978" s="302">
        <f>SUMIF(表2.2024年公共财政支出决算表!$A$6:$A$1340,A978,表2.2024年公共财政支出决算表!$E$6:$E$1340)</f>
        <v>0</v>
      </c>
      <c r="D978" s="302">
        <f>ROUND(SUMIF('表10-1.政府预算科目明细表'!$A$3:$A$375,A978,'表10-1.政府预算科目明细表'!$C$3:$C$375)/10000,0)</f>
        <v>0</v>
      </c>
      <c r="E978" s="486">
        <f t="shared" si="181"/>
        <v>0</v>
      </c>
      <c r="F978" s="487" t="str">
        <f t="shared" si="175"/>
        <v/>
      </c>
      <c r="G978" s="488" t="str">
        <f t="shared" si="178"/>
        <v>否</v>
      </c>
      <c r="H978" s="488" t="str">
        <f t="shared" si="176"/>
        <v>项</v>
      </c>
      <c r="I978" s="488" t="str">
        <f t="shared" si="177"/>
        <v>21307</v>
      </c>
      <c r="J978" s="229"/>
      <c r="K978" s="229"/>
      <c r="L978" s="229"/>
      <c r="M978" s="449"/>
      <c r="N978" s="449"/>
      <c r="O978" s="449"/>
      <c r="P978" s="449"/>
      <c r="Q978" s="449"/>
      <c r="R978" s="449"/>
      <c r="S978" s="449"/>
      <c r="T978" s="435"/>
    </row>
    <row r="979" s="455" customFormat="1" ht="26.25" spans="1:20">
      <c r="A979" s="278" t="s">
        <v>6019</v>
      </c>
      <c r="B979" s="279" t="s">
        <v>1411</v>
      </c>
      <c r="C979" s="299">
        <f ca="1">SUMIF($I980:$I$1455,$A979,C980:C$1455)</f>
        <v>649</v>
      </c>
      <c r="D979" s="299">
        <f>SUMIF($I980:$I$1455,$A979,D980:D$1455)</f>
        <v>3539</v>
      </c>
      <c r="E979" s="299">
        <f ca="1">SUMIF($I980:$I$1455,$A979,E980:E$1455)</f>
        <v>2890</v>
      </c>
      <c r="F979" s="483" t="str">
        <f ca="1">IFERROR(TEXT(E979/C979,"0.0%"),"")</f>
        <v>445.3%</v>
      </c>
      <c r="G979" s="484" t="str">
        <f ca="1" t="shared" si="178"/>
        <v>是</v>
      </c>
      <c r="H979" s="484" t="str">
        <f t="shared" ref="H979:H1042" si="182">IF(LEN(A979)=3,"类",IF(LEN(A979)=5,"款","项"))</f>
        <v>款</v>
      </c>
      <c r="I979" s="484" t="str">
        <f t="shared" si="177"/>
        <v>213</v>
      </c>
      <c r="J979" s="447"/>
      <c r="K979" s="447"/>
      <c r="L979" s="447"/>
      <c r="M979" s="506">
        <v>1</v>
      </c>
      <c r="N979" s="447"/>
      <c r="O979" s="447"/>
      <c r="P979" s="447"/>
      <c r="Q979" s="447"/>
      <c r="R979" s="447"/>
      <c r="S979" s="447"/>
      <c r="T979" s="439"/>
    </row>
    <row r="980" s="443" customFormat="1" ht="15.75" hidden="1" spans="1:20">
      <c r="A980" s="306" t="s">
        <v>6020</v>
      </c>
      <c r="B980" s="307" t="s">
        <v>1412</v>
      </c>
      <c r="C980" s="302">
        <f>SUMIF(表2.2024年公共财政支出决算表!$A$6:$A$1340,A980,表2.2024年公共财政支出决算表!$E$6:$E$1340)</f>
        <v>0</v>
      </c>
      <c r="D980" s="302">
        <f>ROUND(SUMIF('表10-1.政府预算科目明细表'!$A$3:$A$375,A980,'表10-1.政府预算科目明细表'!$C$3:$C$375)/10000,0)</f>
        <v>0</v>
      </c>
      <c r="E980" s="486">
        <f t="shared" ref="E980:E984" si="183">D980-C980</f>
        <v>0</v>
      </c>
      <c r="F980" s="487" t="str">
        <f t="shared" ref="F979:F1042" si="184">IFERROR(TEXT(E980/C980,"0.0%"),"")</f>
        <v/>
      </c>
      <c r="G980" s="488" t="str">
        <f t="shared" si="178"/>
        <v>否</v>
      </c>
      <c r="H980" s="488" t="str">
        <f t="shared" si="182"/>
        <v>项</v>
      </c>
      <c r="I980" s="488" t="str">
        <f t="shared" ref="I980:I1043" si="185">_xlfn.IFS(LEN(A980)=3,0,LEN(A980)=5,LEFT(A980,3),LEN(A980)=7,LEFT(A980,5))</f>
        <v>21308</v>
      </c>
      <c r="J980" s="229"/>
      <c r="K980" s="229"/>
      <c r="L980" s="229"/>
      <c r="M980" s="449"/>
      <c r="N980" s="449"/>
      <c r="O980" s="449"/>
      <c r="P980" s="449"/>
      <c r="Q980" s="449"/>
      <c r="R980" s="449"/>
      <c r="S980" s="449"/>
      <c r="T980" s="435"/>
    </row>
    <row r="981" s="70" customFormat="1" ht="26.25" spans="1:20">
      <c r="A981" s="280" t="s">
        <v>6022</v>
      </c>
      <c r="B981" s="281" t="s">
        <v>1413</v>
      </c>
      <c r="C981" s="302">
        <f>SUMIF(表2.2024年公共财政支出决算表!$A$6:$A$1340,A981,表2.2024年公共财政支出决算表!$E$6:$E$1340)</f>
        <v>427</v>
      </c>
      <c r="D981" s="302">
        <f>ROUND(SUMIF('表10-1.政府预算科目明细表'!$A$3:$A$375,A981,'表10-1.政府预算科目明细表'!$C$3:$C$375)/10000,0)</f>
        <v>1742</v>
      </c>
      <c r="E981" s="352">
        <f t="shared" si="183"/>
        <v>1315</v>
      </c>
      <c r="F981" s="352" t="str">
        <f t="shared" si="184"/>
        <v>308.0%</v>
      </c>
      <c r="G981" s="485" t="str">
        <f t="shared" si="178"/>
        <v>是</v>
      </c>
      <c r="H981" s="485" t="str">
        <f t="shared" si="182"/>
        <v>项</v>
      </c>
      <c r="I981" s="485" t="str">
        <f t="shared" si="185"/>
        <v>21308</v>
      </c>
      <c r="J981" s="229"/>
      <c r="K981" s="229"/>
      <c r="L981" s="229"/>
      <c r="M981" s="506">
        <v>1</v>
      </c>
      <c r="N981" s="229"/>
      <c r="O981" s="229"/>
      <c r="P981" s="229"/>
      <c r="Q981" s="229"/>
      <c r="R981" s="229"/>
      <c r="S981" s="229"/>
      <c r="T981" s="429"/>
    </row>
    <row r="982" s="70" customFormat="1" ht="26.25" spans="1:20">
      <c r="A982" s="280" t="s">
        <v>6023</v>
      </c>
      <c r="B982" s="281" t="s">
        <v>1414</v>
      </c>
      <c r="C982" s="302">
        <f>SUMIF(表2.2024年公共财政支出决算表!$A$6:$A$1340,A982,表2.2024年公共财政支出决算表!$E$6:$E$1340)</f>
        <v>222</v>
      </c>
      <c r="D982" s="302">
        <f>ROUND(SUMIF('表10-1.政府预算科目明细表'!$A$3:$A$375,A982,'表10-1.政府预算科目明细表'!$C$3:$C$375)/10000,0)</f>
        <v>1797</v>
      </c>
      <c r="E982" s="352">
        <f t="shared" si="183"/>
        <v>1575</v>
      </c>
      <c r="F982" s="352" t="str">
        <f t="shared" si="184"/>
        <v>709.5%</v>
      </c>
      <c r="G982" s="485" t="str">
        <f t="shared" si="178"/>
        <v>是</v>
      </c>
      <c r="H982" s="485" t="str">
        <f t="shared" si="182"/>
        <v>项</v>
      </c>
      <c r="I982" s="485" t="str">
        <f t="shared" si="185"/>
        <v>21308</v>
      </c>
      <c r="J982" s="229"/>
      <c r="K982" s="229"/>
      <c r="L982" s="229"/>
      <c r="M982" s="506">
        <v>1</v>
      </c>
      <c r="N982" s="229"/>
      <c r="O982" s="229"/>
      <c r="P982" s="229"/>
      <c r="Q982" s="229"/>
      <c r="R982" s="229"/>
      <c r="S982" s="229"/>
      <c r="T982" s="429"/>
    </row>
    <row r="983" s="443" customFormat="1" ht="15.75" hidden="1" spans="1:20">
      <c r="A983" s="306" t="s">
        <v>6024</v>
      </c>
      <c r="B983" s="307" t="s">
        <v>1415</v>
      </c>
      <c r="C983" s="302">
        <f>SUMIF(表2.2024年公共财政支出决算表!$A$6:$A$1340,A983,表2.2024年公共财政支出决算表!$E$6:$E$1340)</f>
        <v>0</v>
      </c>
      <c r="D983" s="302">
        <f>ROUND(SUMIF('表10-1.政府预算科目明细表'!$A$3:$A$375,A983,'表10-1.政府预算科目明细表'!$C$3:$C$375)/10000,0)</f>
        <v>0</v>
      </c>
      <c r="E983" s="486">
        <f t="shared" si="183"/>
        <v>0</v>
      </c>
      <c r="F983" s="487" t="str">
        <f t="shared" si="184"/>
        <v/>
      </c>
      <c r="G983" s="488" t="str">
        <f t="shared" si="178"/>
        <v>否</v>
      </c>
      <c r="H983" s="488" t="str">
        <f t="shared" si="182"/>
        <v>项</v>
      </c>
      <c r="I983" s="488" t="str">
        <f t="shared" si="185"/>
        <v>21308</v>
      </c>
      <c r="J983" s="229"/>
      <c r="K983" s="229"/>
      <c r="L983" s="229"/>
      <c r="M983" s="449"/>
      <c r="N983" s="449"/>
      <c r="O983" s="449"/>
      <c r="P983" s="449"/>
      <c r="Q983" s="449"/>
      <c r="R983" s="449"/>
      <c r="S983" s="449"/>
      <c r="T983" s="435"/>
    </row>
    <row r="984" s="70" customFormat="1" ht="15.75" hidden="1" spans="1:20">
      <c r="A984" s="280" t="s">
        <v>6026</v>
      </c>
      <c r="B984" s="281" t="s">
        <v>1416</v>
      </c>
      <c r="C984" s="302">
        <f>SUMIF(表2.2024年公共财政支出决算表!$A$6:$A$1340,A984,表2.2024年公共财政支出决算表!$E$6:$E$1340)</f>
        <v>0</v>
      </c>
      <c r="D984" s="302">
        <f>ROUND(SUMIF('表10-1.政府预算科目明细表'!$A$3:$A$375,A984,'表10-1.政府预算科目明细表'!$C$3:$C$375)/10000,0)</f>
        <v>0</v>
      </c>
      <c r="E984" s="352">
        <f t="shared" si="183"/>
        <v>0</v>
      </c>
      <c r="F984" s="352" t="str">
        <f t="shared" si="184"/>
        <v/>
      </c>
      <c r="G984" s="485" t="str">
        <f t="shared" si="178"/>
        <v>否</v>
      </c>
      <c r="H984" s="485" t="str">
        <f t="shared" si="182"/>
        <v>项</v>
      </c>
      <c r="I984" s="485" t="str">
        <f t="shared" si="185"/>
        <v>21308</v>
      </c>
      <c r="J984" s="229"/>
      <c r="K984" s="229"/>
      <c r="L984" s="229"/>
      <c r="M984" s="229"/>
      <c r="N984" s="229"/>
      <c r="O984" s="229"/>
      <c r="P984" s="229"/>
      <c r="Q984" s="229"/>
      <c r="R984" s="229"/>
      <c r="S984" s="229"/>
      <c r="T984" s="429"/>
    </row>
    <row r="985" s="442" customFormat="1" ht="15.75" hidden="1" spans="1:20">
      <c r="A985" s="269" t="s">
        <v>6027</v>
      </c>
      <c r="B985" s="270" t="s">
        <v>1417</v>
      </c>
      <c r="C985" s="299">
        <f ca="1">SUMIF($I986:$I$1455,$A985,C986:C$1455)</f>
        <v>0</v>
      </c>
      <c r="D985" s="299">
        <f>SUMIF($I986:$I$1455,$A985,D986:D$1455)</f>
        <v>0</v>
      </c>
      <c r="E985" s="299">
        <f ca="1">SUMIF($I986:$I$1455,$A985,E986:E$1455)</f>
        <v>0</v>
      </c>
      <c r="F985" s="483" t="str">
        <f ca="1" t="shared" si="184"/>
        <v/>
      </c>
      <c r="G985" s="492" t="str">
        <f ca="1" t="shared" si="178"/>
        <v>否</v>
      </c>
      <c r="H985" s="492" t="str">
        <f t="shared" si="182"/>
        <v>款</v>
      </c>
      <c r="I985" s="492" t="str">
        <f t="shared" si="185"/>
        <v>213</v>
      </c>
      <c r="J985" s="453"/>
      <c r="K985" s="453"/>
      <c r="L985" s="453"/>
      <c r="M985" s="453"/>
      <c r="N985" s="453"/>
      <c r="O985" s="453"/>
      <c r="P985" s="453"/>
      <c r="Q985" s="453"/>
      <c r="R985" s="453"/>
      <c r="S985" s="453"/>
      <c r="T985" s="450"/>
    </row>
    <row r="986" s="443" customFormat="1" ht="15.75" hidden="1" spans="1:20">
      <c r="A986" s="306" t="s">
        <v>6029</v>
      </c>
      <c r="B986" s="307" t="s">
        <v>1418</v>
      </c>
      <c r="C986" s="302">
        <f>SUMIF(表2.2024年公共财政支出决算表!$A$6:$A$1340,A986,表2.2024年公共财政支出决算表!$E$6:$E$1340)</f>
        <v>0</v>
      </c>
      <c r="D986" s="302">
        <f>ROUND(SUMIF('表10-1.政府预算科目明细表'!$A$3:$A$375,A986,'表10-1.政府预算科目明细表'!$C$3:$C$375)/10000,0)</f>
        <v>0</v>
      </c>
      <c r="E986" s="486">
        <f t="shared" ref="E986:E990" si="186">D986-C986</f>
        <v>0</v>
      </c>
      <c r="F986" s="487" t="str">
        <f t="shared" si="184"/>
        <v/>
      </c>
      <c r="G986" s="488" t="str">
        <f t="shared" si="178"/>
        <v>否</v>
      </c>
      <c r="H986" s="488" t="str">
        <f t="shared" si="182"/>
        <v>项</v>
      </c>
      <c r="I986" s="488" t="str">
        <f t="shared" si="185"/>
        <v>21309</v>
      </c>
      <c r="J986" s="229"/>
      <c r="K986" s="229"/>
      <c r="L986" s="229"/>
      <c r="M986" s="449"/>
      <c r="N986" s="449"/>
      <c r="O986" s="449"/>
      <c r="P986" s="449"/>
      <c r="Q986" s="449"/>
      <c r="R986" s="449"/>
      <c r="S986" s="449"/>
      <c r="T986" s="435"/>
    </row>
    <row r="987" s="443" customFormat="1" ht="15.75" hidden="1" spans="1:20">
      <c r="A987" s="306" t="s">
        <v>6031</v>
      </c>
      <c r="B987" s="307" t="s">
        <v>1419</v>
      </c>
      <c r="C987" s="302">
        <f>SUMIF(表2.2024年公共财政支出决算表!$A$6:$A$1340,A987,表2.2024年公共财政支出决算表!$E$6:$E$1340)</f>
        <v>0</v>
      </c>
      <c r="D987" s="302">
        <f>ROUND(SUMIF('表10-1.政府预算科目明细表'!$A$3:$A$375,A987,'表10-1.政府预算科目明细表'!$C$3:$C$375)/10000,0)</f>
        <v>0</v>
      </c>
      <c r="E987" s="486">
        <f t="shared" si="186"/>
        <v>0</v>
      </c>
      <c r="F987" s="487" t="str">
        <f t="shared" si="184"/>
        <v/>
      </c>
      <c r="G987" s="488" t="str">
        <f t="shared" si="178"/>
        <v>否</v>
      </c>
      <c r="H987" s="488" t="str">
        <f t="shared" si="182"/>
        <v>项</v>
      </c>
      <c r="I987" s="488" t="str">
        <f t="shared" si="185"/>
        <v>21309</v>
      </c>
      <c r="J987" s="229"/>
      <c r="K987" s="229"/>
      <c r="L987" s="229"/>
      <c r="M987" s="449"/>
      <c r="N987" s="449"/>
      <c r="O987" s="449"/>
      <c r="P987" s="449"/>
      <c r="Q987" s="449"/>
      <c r="R987" s="449"/>
      <c r="S987" s="449"/>
      <c r="T987" s="435"/>
    </row>
    <row r="988" s="455" customFormat="1" ht="26.25" spans="1:20">
      <c r="A988" s="278" t="s">
        <v>6033</v>
      </c>
      <c r="B988" s="279" t="s">
        <v>1420</v>
      </c>
      <c r="C988" s="299">
        <f ca="1">SUMIF($I989:$I$1455,$A988,C989:C$1455)</f>
        <v>0</v>
      </c>
      <c r="D988" s="299">
        <f>SUMIF($I989:$I$1455,$A988,D989:D$1455)</f>
        <v>12</v>
      </c>
      <c r="E988" s="299">
        <f ca="1">SUMIF($I989:$I$1455,$A988,E989:E$1455)</f>
        <v>12</v>
      </c>
      <c r="F988" s="483" t="str">
        <f ca="1" t="shared" si="184"/>
        <v/>
      </c>
      <c r="G988" s="484" t="str">
        <f ca="1" t="shared" si="178"/>
        <v>是</v>
      </c>
      <c r="H988" s="484" t="str">
        <f t="shared" si="182"/>
        <v>款</v>
      </c>
      <c r="I988" s="484" t="str">
        <f t="shared" si="185"/>
        <v>213</v>
      </c>
      <c r="J988" s="447"/>
      <c r="K988" s="447"/>
      <c r="L988" s="447"/>
      <c r="M988" s="506">
        <v>1</v>
      </c>
      <c r="N988" s="447"/>
      <c r="O988" s="447"/>
      <c r="P988" s="447"/>
      <c r="Q988" s="447"/>
      <c r="R988" s="447"/>
      <c r="S988" s="447"/>
      <c r="T988" s="439"/>
    </row>
    <row r="989" s="441" customFormat="1" ht="15.75" hidden="1" spans="1:20">
      <c r="A989" s="306" t="s">
        <v>6034</v>
      </c>
      <c r="B989" s="307" t="s">
        <v>1421</v>
      </c>
      <c r="C989" s="302">
        <f>SUMIF(表2.2024年公共财政支出决算表!$A$6:$A$1340,A989,表2.2024年公共财政支出决算表!$E$6:$E$1340)</f>
        <v>0</v>
      </c>
      <c r="D989" s="302">
        <f>ROUND(SUMIF('表10-1.政府预算科目明细表'!$A$3:$A$375,A989,'表10-1.政府预算科目明细表'!$C$3:$C$375)/10000,0)</f>
        <v>0</v>
      </c>
      <c r="E989" s="486">
        <f t="shared" si="186"/>
        <v>0</v>
      </c>
      <c r="F989" s="487" t="str">
        <f t="shared" si="184"/>
        <v/>
      </c>
      <c r="G989" s="488" t="str">
        <f t="shared" si="178"/>
        <v>否</v>
      </c>
      <c r="H989" s="488" t="str">
        <f t="shared" si="182"/>
        <v>项</v>
      </c>
      <c r="I989" s="488" t="str">
        <f t="shared" si="185"/>
        <v>21399</v>
      </c>
      <c r="J989" s="229"/>
      <c r="K989" s="229"/>
      <c r="L989" s="229"/>
      <c r="M989" s="452"/>
      <c r="N989" s="452"/>
      <c r="O989" s="452"/>
      <c r="P989" s="452"/>
      <c r="Q989" s="452"/>
      <c r="R989" s="452"/>
      <c r="S989" s="452"/>
      <c r="T989" s="438"/>
    </row>
    <row r="990" s="70" customFormat="1" ht="26.25" spans="1:20">
      <c r="A990" s="280" t="s">
        <v>6036</v>
      </c>
      <c r="B990" s="281" t="s">
        <v>1420</v>
      </c>
      <c r="C990" s="302">
        <f>SUMIF(表2.2024年公共财政支出决算表!$A$6:$A$1340,A990,表2.2024年公共财政支出决算表!$E$6:$E$1340)</f>
        <v>0</v>
      </c>
      <c r="D990" s="302">
        <f>ROUND(SUMIF('表10-1.政府预算科目明细表'!$A$3:$A$375,A990,'表10-1.政府预算科目明细表'!$C$3:$C$375)/10000,0)</f>
        <v>12</v>
      </c>
      <c r="E990" s="352">
        <f t="shared" si="186"/>
        <v>12</v>
      </c>
      <c r="F990" s="352" t="str">
        <f t="shared" si="184"/>
        <v/>
      </c>
      <c r="G990" s="485" t="str">
        <f t="shared" si="178"/>
        <v>是</v>
      </c>
      <c r="H990" s="485" t="str">
        <f t="shared" si="182"/>
        <v>项</v>
      </c>
      <c r="I990" s="485" t="str">
        <f t="shared" si="185"/>
        <v>21399</v>
      </c>
      <c r="J990" s="229"/>
      <c r="K990" s="229"/>
      <c r="L990" s="229"/>
      <c r="M990" s="506">
        <v>1</v>
      </c>
      <c r="N990" s="229"/>
      <c r="O990" s="229"/>
      <c r="P990" s="229"/>
      <c r="Q990" s="229"/>
      <c r="R990" s="229"/>
      <c r="S990" s="229"/>
      <c r="T990" s="429"/>
    </row>
    <row r="991" s="446" customFormat="1" ht="26.25" spans="1:20">
      <c r="A991" s="479" t="s">
        <v>6037</v>
      </c>
      <c r="B991" s="480" t="s">
        <v>1422</v>
      </c>
      <c r="C991" s="295">
        <f ca="1">SUMIF($I992:$I$1455,$A991,C992:C$1455)</f>
        <v>7424</v>
      </c>
      <c r="D991" s="295">
        <f>SUMIF($I992:$I$1455,$A991,D992:D$1455)</f>
        <v>5788</v>
      </c>
      <c r="E991" s="295">
        <f ca="1">SUMIF($I992:$I$1455,$A991,E992:E$1455)</f>
        <v>-1636</v>
      </c>
      <c r="F991" s="481" t="str">
        <f ca="1" t="shared" si="184"/>
        <v>-22.0%</v>
      </c>
      <c r="G991" s="482" t="str">
        <f ca="1" t="shared" si="178"/>
        <v>是</v>
      </c>
      <c r="H991" s="482" t="str">
        <f t="shared" si="182"/>
        <v>类</v>
      </c>
      <c r="I991" s="482">
        <f t="shared" si="185"/>
        <v>0</v>
      </c>
      <c r="J991" s="458"/>
      <c r="K991" s="458"/>
      <c r="L991" s="458"/>
      <c r="M991" s="506">
        <v>1</v>
      </c>
      <c r="N991" s="500">
        <v>7425</v>
      </c>
      <c r="O991" s="465">
        <f ca="1">C991-N991</f>
        <v>-1</v>
      </c>
      <c r="P991" s="458"/>
      <c r="Q991" s="458"/>
      <c r="R991" s="458"/>
      <c r="S991" s="458"/>
      <c r="T991" s="451"/>
    </row>
    <row r="992" s="455" customFormat="1" ht="26.25" spans="1:20">
      <c r="A992" s="278" t="s">
        <v>6038</v>
      </c>
      <c r="B992" s="279" t="s">
        <v>1423</v>
      </c>
      <c r="C992" s="299">
        <f ca="1">SUMIF($I993:$I$1455,$A992,C993:C$1455)</f>
        <v>7008</v>
      </c>
      <c r="D992" s="299">
        <f>SUMIF($I993:$I$1455,$A992,D993:D$1455)</f>
        <v>5318</v>
      </c>
      <c r="E992" s="299">
        <f ca="1">SUMIF($I993:$I$1455,$A992,E993:E$1455)</f>
        <v>-1690</v>
      </c>
      <c r="F992" s="483" t="str">
        <f ca="1" t="shared" si="184"/>
        <v>-24.1%</v>
      </c>
      <c r="G992" s="484" t="str">
        <f ca="1" t="shared" ref="G992:G1055" si="187">IF(A992&lt;&gt;"",IF(SUM(C992:D992)&lt;&gt;0,"是","否"),"是")</f>
        <v>是</v>
      </c>
      <c r="H992" s="484" t="str">
        <f t="shared" si="182"/>
        <v>款</v>
      </c>
      <c r="I992" s="484" t="str">
        <f t="shared" si="185"/>
        <v>214</v>
      </c>
      <c r="J992" s="447"/>
      <c r="K992" s="447"/>
      <c r="L992" s="447"/>
      <c r="M992" s="506">
        <v>1</v>
      </c>
      <c r="N992" s="447"/>
      <c r="O992" s="447"/>
      <c r="P992" s="447"/>
      <c r="Q992" s="447"/>
      <c r="R992" s="447"/>
      <c r="S992" s="447"/>
      <c r="T992" s="439"/>
    </row>
    <row r="993" s="70" customFormat="1" ht="26.25" spans="1:20">
      <c r="A993" s="280" t="s">
        <v>6039</v>
      </c>
      <c r="B993" s="281" t="s">
        <v>12</v>
      </c>
      <c r="C993" s="302">
        <f>SUMIF(表2.2024年公共财政支出决算表!$A$6:$A$1340,A993,表2.2024年公共财政支出决算表!$E$6:$E$1340)</f>
        <v>314</v>
      </c>
      <c r="D993" s="302">
        <f>ROUND(SUMIF('表10-1.政府预算科目明细表'!$A$3:$A$375,A993,'表10-1.政府预算科目明细表'!$C$3:$C$375)/10000,0)</f>
        <v>307</v>
      </c>
      <c r="E993" s="352">
        <f t="shared" ref="E993:E1012" si="188">D993-C993</f>
        <v>-7</v>
      </c>
      <c r="F993" s="352" t="str">
        <f t="shared" si="184"/>
        <v>-2.2%</v>
      </c>
      <c r="G993" s="485" t="str">
        <f t="shared" si="187"/>
        <v>是</v>
      </c>
      <c r="H993" s="485" t="str">
        <f t="shared" si="182"/>
        <v>项</v>
      </c>
      <c r="I993" s="485" t="str">
        <f t="shared" si="185"/>
        <v>21401</v>
      </c>
      <c r="J993" s="229"/>
      <c r="K993" s="229"/>
      <c r="L993" s="229"/>
      <c r="M993" s="506">
        <v>1</v>
      </c>
      <c r="N993" s="229"/>
      <c r="O993" s="229"/>
      <c r="P993" s="229"/>
      <c r="Q993" s="229"/>
      <c r="R993" s="229"/>
      <c r="S993" s="229"/>
      <c r="T993" s="429"/>
    </row>
    <row r="994" s="70" customFormat="1" ht="26.25" spans="1:20">
      <c r="A994" s="280" t="s">
        <v>6040</v>
      </c>
      <c r="B994" s="281" t="s">
        <v>14</v>
      </c>
      <c r="C994" s="302">
        <f>SUMIF(表2.2024年公共财政支出决算表!$A$6:$A$1340,A994,表2.2024年公共财政支出决算表!$E$6:$E$1340)</f>
        <v>198</v>
      </c>
      <c r="D994" s="302">
        <f>ROUND(SUMIF('表10-1.政府预算科目明细表'!$A$3:$A$375,A994,'表10-1.政府预算科目明细表'!$C$3:$C$375)/10000,0)</f>
        <v>0</v>
      </c>
      <c r="E994" s="352">
        <f t="shared" si="188"/>
        <v>-198</v>
      </c>
      <c r="F994" s="352" t="str">
        <f t="shared" si="184"/>
        <v>-100.0%</v>
      </c>
      <c r="G994" s="485" t="str">
        <f t="shared" si="187"/>
        <v>是</v>
      </c>
      <c r="H994" s="485" t="str">
        <f t="shared" si="182"/>
        <v>项</v>
      </c>
      <c r="I994" s="485" t="str">
        <f t="shared" si="185"/>
        <v>21401</v>
      </c>
      <c r="J994" s="229"/>
      <c r="K994" s="229"/>
      <c r="L994" s="229"/>
      <c r="M994" s="506">
        <v>1</v>
      </c>
      <c r="N994" s="229"/>
      <c r="O994" s="229"/>
      <c r="P994" s="229"/>
      <c r="Q994" s="229"/>
      <c r="R994" s="229"/>
      <c r="S994" s="229"/>
      <c r="T994" s="429"/>
    </row>
    <row r="995" s="443" customFormat="1" ht="15.75" hidden="1" spans="1:20">
      <c r="A995" s="306" t="s">
        <v>6041</v>
      </c>
      <c r="B995" s="307" t="s">
        <v>16</v>
      </c>
      <c r="C995" s="302">
        <f>SUMIF(表2.2024年公共财政支出决算表!$A$6:$A$1340,A995,表2.2024年公共财政支出决算表!$E$6:$E$1340)</f>
        <v>0</v>
      </c>
      <c r="D995" s="302">
        <f>ROUND(SUMIF('表10-1.政府预算科目明细表'!$A$3:$A$375,A995,'表10-1.政府预算科目明细表'!$C$3:$C$375)/10000,0)</f>
        <v>0</v>
      </c>
      <c r="E995" s="486">
        <f t="shared" si="188"/>
        <v>0</v>
      </c>
      <c r="F995" s="487" t="str">
        <f t="shared" si="184"/>
        <v/>
      </c>
      <c r="G995" s="488" t="str">
        <f t="shared" si="187"/>
        <v>否</v>
      </c>
      <c r="H995" s="488" t="str">
        <f t="shared" si="182"/>
        <v>项</v>
      </c>
      <c r="I995" s="488" t="str">
        <f t="shared" si="185"/>
        <v>21401</v>
      </c>
      <c r="J995" s="229"/>
      <c r="K995" s="229"/>
      <c r="L995" s="229"/>
      <c r="M995" s="449"/>
      <c r="N995" s="449"/>
      <c r="O995" s="449"/>
      <c r="P995" s="449"/>
      <c r="Q995" s="449"/>
      <c r="R995" s="449"/>
      <c r="S995" s="449"/>
      <c r="T995" s="435"/>
    </row>
    <row r="996" s="70" customFormat="1" ht="26.25" spans="1:20">
      <c r="A996" s="280" t="s">
        <v>6042</v>
      </c>
      <c r="B996" s="281" t="s">
        <v>1424</v>
      </c>
      <c r="C996" s="302">
        <f>SUMIF(表2.2024年公共财政支出决算表!$A$6:$A$1340,A996,表2.2024年公共财政支出决算表!$E$6:$E$1340)</f>
        <v>2463</v>
      </c>
      <c r="D996" s="302">
        <f>ROUND(SUMIF('表10-1.政府预算科目明细表'!$A$3:$A$375,A996,'表10-1.政府预算科目明细表'!$C$3:$C$375)/10000,0)</f>
        <v>3514</v>
      </c>
      <c r="E996" s="352">
        <f t="shared" si="188"/>
        <v>1051</v>
      </c>
      <c r="F996" s="352" t="str">
        <f t="shared" si="184"/>
        <v>42.7%</v>
      </c>
      <c r="G996" s="485" t="str">
        <f t="shared" si="187"/>
        <v>是</v>
      </c>
      <c r="H996" s="485" t="str">
        <f t="shared" si="182"/>
        <v>项</v>
      </c>
      <c r="I996" s="485" t="str">
        <f t="shared" si="185"/>
        <v>21401</v>
      </c>
      <c r="J996" s="229"/>
      <c r="K996" s="229"/>
      <c r="L996" s="229"/>
      <c r="M996" s="506">
        <v>1</v>
      </c>
      <c r="N996" s="229"/>
      <c r="O996" s="229"/>
      <c r="P996" s="229"/>
      <c r="Q996" s="229"/>
      <c r="R996" s="229"/>
      <c r="S996" s="229"/>
      <c r="T996" s="429"/>
    </row>
    <row r="997" s="70" customFormat="1" ht="26.25" spans="1:20">
      <c r="A997" s="280" t="s">
        <v>6043</v>
      </c>
      <c r="B997" s="281" t="s">
        <v>1425</v>
      </c>
      <c r="C997" s="302">
        <f>SUMIF(表2.2024年公共财政支出决算表!$A$6:$A$1340,A997,表2.2024年公共财政支出决算表!$E$6:$E$1340)</f>
        <v>4022</v>
      </c>
      <c r="D997" s="302">
        <f>ROUND(SUMIF('表10-1.政府预算科目明细表'!$A$3:$A$375,A997,'表10-1.政府预算科目明细表'!$C$3:$C$375)/10000,0)</f>
        <v>1497</v>
      </c>
      <c r="E997" s="352">
        <f t="shared" si="188"/>
        <v>-2525</v>
      </c>
      <c r="F997" s="352" t="str">
        <f t="shared" si="184"/>
        <v>-62.8%</v>
      </c>
      <c r="G997" s="485" t="str">
        <f t="shared" si="187"/>
        <v>是</v>
      </c>
      <c r="H997" s="485" t="str">
        <f t="shared" si="182"/>
        <v>项</v>
      </c>
      <c r="I997" s="485" t="str">
        <f t="shared" si="185"/>
        <v>21401</v>
      </c>
      <c r="J997" s="229"/>
      <c r="K997" s="229"/>
      <c r="L997" s="229"/>
      <c r="M997" s="506">
        <v>1</v>
      </c>
      <c r="N997" s="229"/>
      <c r="O997" s="229"/>
      <c r="P997" s="229"/>
      <c r="Q997" s="229"/>
      <c r="R997" s="229"/>
      <c r="S997" s="229"/>
      <c r="T997" s="429"/>
    </row>
    <row r="998" s="443" customFormat="1" ht="15.75" hidden="1" spans="1:20">
      <c r="A998" s="306" t="s">
        <v>6044</v>
      </c>
      <c r="B998" s="307" t="s">
        <v>1426</v>
      </c>
      <c r="C998" s="302">
        <f>SUMIF(表2.2024年公共财政支出决算表!$A$6:$A$1340,A998,表2.2024年公共财政支出决算表!$E$6:$E$1340)</f>
        <v>0</v>
      </c>
      <c r="D998" s="302">
        <f>ROUND(SUMIF('表10-1.政府预算科目明细表'!$A$3:$A$375,A998,'表10-1.政府预算科目明细表'!$C$3:$C$375)/10000,0)</f>
        <v>0</v>
      </c>
      <c r="E998" s="486">
        <f t="shared" si="188"/>
        <v>0</v>
      </c>
      <c r="F998" s="487" t="str">
        <f t="shared" si="184"/>
        <v/>
      </c>
      <c r="G998" s="488" t="str">
        <f t="shared" si="187"/>
        <v>否</v>
      </c>
      <c r="H998" s="488" t="str">
        <f t="shared" si="182"/>
        <v>项</v>
      </c>
      <c r="I998" s="488" t="str">
        <f t="shared" si="185"/>
        <v>21401</v>
      </c>
      <c r="J998" s="229"/>
      <c r="K998" s="229"/>
      <c r="L998" s="229"/>
      <c r="M998" s="449"/>
      <c r="N998" s="449"/>
      <c r="O998" s="449"/>
      <c r="P998" s="449"/>
      <c r="Q998" s="449"/>
      <c r="R998" s="449"/>
      <c r="S998" s="449"/>
      <c r="T998" s="435"/>
    </row>
    <row r="999" s="441" customFormat="1" ht="15.75" hidden="1" spans="1:20">
      <c r="A999" s="306" t="s">
        <v>6046</v>
      </c>
      <c r="B999" s="307" t="s">
        <v>1427</v>
      </c>
      <c r="C999" s="302">
        <f>SUMIF(表2.2024年公共财政支出决算表!$A$6:$A$1340,A999,表2.2024年公共财政支出决算表!$E$6:$E$1340)</f>
        <v>0</v>
      </c>
      <c r="D999" s="302">
        <f>ROUND(SUMIF('表10-1.政府预算科目明细表'!$A$3:$A$375,A999,'表10-1.政府预算科目明细表'!$C$3:$C$375)/10000,0)</f>
        <v>0</v>
      </c>
      <c r="E999" s="486">
        <f t="shared" si="188"/>
        <v>0</v>
      </c>
      <c r="F999" s="487" t="str">
        <f t="shared" si="184"/>
        <v/>
      </c>
      <c r="G999" s="488" t="str">
        <f t="shared" si="187"/>
        <v>否</v>
      </c>
      <c r="H999" s="488" t="str">
        <f t="shared" si="182"/>
        <v>项</v>
      </c>
      <c r="I999" s="488" t="str">
        <f t="shared" si="185"/>
        <v>21401</v>
      </c>
      <c r="J999" s="229"/>
      <c r="K999" s="229"/>
      <c r="L999" s="229"/>
      <c r="M999" s="452"/>
      <c r="N999" s="452"/>
      <c r="O999" s="452"/>
      <c r="P999" s="452"/>
      <c r="Q999" s="452"/>
      <c r="R999" s="452"/>
      <c r="S999" s="452"/>
      <c r="T999" s="438"/>
    </row>
    <row r="1000" s="443" customFormat="1" ht="26.25" spans="1:20">
      <c r="A1000" s="306" t="s">
        <v>6048</v>
      </c>
      <c r="B1000" s="307" t="s">
        <v>1429</v>
      </c>
      <c r="C1000" s="302">
        <f>SUMIF(表2.2024年公共财政支出决算表!$A$6:$A$1340,A1000,表2.2024年公共财政支出决算表!$E$6:$E$1340)</f>
        <v>11</v>
      </c>
      <c r="D1000" s="302">
        <f>ROUND(SUMIF('表10-1.政府预算科目明细表'!$A$3:$A$375,A1000,'表10-1.政府预算科目明细表'!$C$3:$C$375)/10000,0)</f>
        <v>0</v>
      </c>
      <c r="E1000" s="486">
        <f t="shared" si="188"/>
        <v>-11</v>
      </c>
      <c r="F1000" s="487" t="str">
        <f t="shared" si="184"/>
        <v>-100.0%</v>
      </c>
      <c r="G1000" s="488" t="str">
        <f t="shared" si="187"/>
        <v>是</v>
      </c>
      <c r="H1000" s="488" t="str">
        <f t="shared" si="182"/>
        <v>项</v>
      </c>
      <c r="I1000" s="488" t="str">
        <f t="shared" si="185"/>
        <v>21401</v>
      </c>
      <c r="J1000" s="229"/>
      <c r="K1000" s="229"/>
      <c r="L1000" s="229"/>
      <c r="M1000" s="506">
        <v>1</v>
      </c>
      <c r="N1000" s="449"/>
      <c r="O1000" s="449"/>
      <c r="P1000" s="449"/>
      <c r="Q1000" s="449"/>
      <c r="R1000" s="449"/>
      <c r="S1000" s="449"/>
      <c r="T1000" s="435"/>
    </row>
    <row r="1001" s="443" customFormat="1" ht="15.75" hidden="1" spans="1:20">
      <c r="A1001" s="306" t="s">
        <v>6049</v>
      </c>
      <c r="B1001" s="307" t="s">
        <v>1430</v>
      </c>
      <c r="C1001" s="302">
        <f>SUMIF(表2.2024年公共财政支出决算表!$A$6:$A$1340,A1001,表2.2024年公共财政支出决算表!$E$6:$E$1340)</f>
        <v>0</v>
      </c>
      <c r="D1001" s="302">
        <f>ROUND(SUMIF('表10-1.政府预算科目明细表'!$A$3:$A$375,A1001,'表10-1.政府预算科目明细表'!$C$3:$C$375)/10000,0)</f>
        <v>0</v>
      </c>
      <c r="E1001" s="486">
        <f t="shared" si="188"/>
        <v>0</v>
      </c>
      <c r="F1001" s="487" t="str">
        <f t="shared" si="184"/>
        <v/>
      </c>
      <c r="G1001" s="488" t="str">
        <f t="shared" si="187"/>
        <v>否</v>
      </c>
      <c r="H1001" s="488" t="str">
        <f t="shared" si="182"/>
        <v>项</v>
      </c>
      <c r="I1001" s="488" t="str">
        <f t="shared" si="185"/>
        <v>21401</v>
      </c>
      <c r="J1001" s="229"/>
      <c r="K1001" s="229"/>
      <c r="L1001" s="229"/>
      <c r="M1001" s="449"/>
      <c r="N1001" s="449"/>
      <c r="O1001" s="449"/>
      <c r="P1001" s="449"/>
      <c r="Q1001" s="449"/>
      <c r="R1001" s="449"/>
      <c r="S1001" s="449"/>
      <c r="T1001" s="435"/>
    </row>
    <row r="1002" s="435" customFormat="1" ht="15.75" hidden="1" spans="1:19">
      <c r="A1002" s="306" t="s">
        <v>6051</v>
      </c>
      <c r="B1002" s="307" t="s">
        <v>7766</v>
      </c>
      <c r="C1002" s="302">
        <f>SUMIF(表2.2024年公共财政支出决算表!$A$6:$A$1340,A1002,表2.2024年公共财政支出决算表!$E$6:$E$1340)</f>
        <v>0</v>
      </c>
      <c r="D1002" s="302">
        <f>ROUND(SUMIF('表10-1.政府预算科目明细表'!$A$3:$A$375,A1002,'表10-1.政府预算科目明细表'!$C$3:$C$375)/10000,0)</f>
        <v>0</v>
      </c>
      <c r="E1002" s="486">
        <f t="shared" si="188"/>
        <v>0</v>
      </c>
      <c r="F1002" s="487" t="str">
        <f t="shared" si="184"/>
        <v/>
      </c>
      <c r="G1002" s="488" t="str">
        <f t="shared" si="187"/>
        <v>否</v>
      </c>
      <c r="H1002" s="488" t="str">
        <f t="shared" si="182"/>
        <v>项</v>
      </c>
      <c r="I1002" s="488" t="str">
        <f t="shared" si="185"/>
        <v>21401</v>
      </c>
      <c r="J1002" s="229"/>
      <c r="K1002" s="229"/>
      <c r="L1002" s="229"/>
      <c r="M1002" s="449"/>
      <c r="N1002" s="449"/>
      <c r="O1002" s="449"/>
      <c r="P1002" s="449"/>
      <c r="Q1002" s="449"/>
      <c r="R1002" s="449"/>
      <c r="S1002" s="449"/>
    </row>
    <row r="1003" s="443" customFormat="1" ht="21.75" hidden="1" spans="1:20">
      <c r="A1003" s="306" t="s">
        <v>6053</v>
      </c>
      <c r="B1003" s="307" t="s">
        <v>1432</v>
      </c>
      <c r="C1003" s="302">
        <f>SUMIF(表2.2024年公共财政支出决算表!$A$6:$A$1340,A1003,表2.2024年公共财政支出决算表!$E$6:$E$1340)</f>
        <v>0</v>
      </c>
      <c r="D1003" s="302">
        <f>ROUND(SUMIF('表10-1.政府预算科目明细表'!$A$3:$A$375,A1003,'表10-1.政府预算科目明细表'!$C$3:$C$375)/10000,0)</f>
        <v>0</v>
      </c>
      <c r="E1003" s="486">
        <f t="shared" si="188"/>
        <v>0</v>
      </c>
      <c r="F1003" s="487" t="str">
        <f t="shared" si="184"/>
        <v/>
      </c>
      <c r="G1003" s="488" t="str">
        <f t="shared" si="187"/>
        <v>否</v>
      </c>
      <c r="H1003" s="488" t="str">
        <f t="shared" si="182"/>
        <v>项</v>
      </c>
      <c r="I1003" s="488" t="str">
        <f t="shared" si="185"/>
        <v>21401</v>
      </c>
      <c r="J1003" s="229"/>
      <c r="K1003" s="229"/>
      <c r="L1003" s="229"/>
      <c r="M1003" s="497">
        <v>1</v>
      </c>
      <c r="N1003" s="449"/>
      <c r="O1003" s="449"/>
      <c r="P1003" s="449"/>
      <c r="Q1003" s="449"/>
      <c r="R1003" s="449"/>
      <c r="S1003" s="449"/>
      <c r="T1003" s="435"/>
    </row>
    <row r="1004" s="443" customFormat="1" ht="15.75" hidden="1" spans="1:20">
      <c r="A1004" s="306" t="s">
        <v>6054</v>
      </c>
      <c r="B1004" s="307" t="s">
        <v>1433</v>
      </c>
      <c r="C1004" s="302">
        <f>SUMIF(表2.2024年公共财政支出决算表!$A$6:$A$1340,A1004,表2.2024年公共财政支出决算表!$E$6:$E$1340)</f>
        <v>0</v>
      </c>
      <c r="D1004" s="302">
        <f>ROUND(SUMIF('表10-1.政府预算科目明细表'!$A$3:$A$375,A1004,'表10-1.政府预算科目明细表'!$C$3:$C$375)/10000,0)</f>
        <v>0</v>
      </c>
      <c r="E1004" s="486">
        <f t="shared" si="188"/>
        <v>0</v>
      </c>
      <c r="F1004" s="487" t="str">
        <f t="shared" si="184"/>
        <v/>
      </c>
      <c r="G1004" s="488" t="str">
        <f t="shared" si="187"/>
        <v>否</v>
      </c>
      <c r="H1004" s="488" t="str">
        <f t="shared" si="182"/>
        <v>项</v>
      </c>
      <c r="I1004" s="488" t="str">
        <f t="shared" si="185"/>
        <v>21401</v>
      </c>
      <c r="J1004" s="229"/>
      <c r="K1004" s="229"/>
      <c r="L1004" s="229"/>
      <c r="M1004" s="449"/>
      <c r="N1004" s="449"/>
      <c r="O1004" s="449"/>
      <c r="P1004" s="449"/>
      <c r="Q1004" s="449"/>
      <c r="R1004" s="449"/>
      <c r="S1004" s="449"/>
      <c r="T1004" s="435"/>
    </row>
    <row r="1005" s="443" customFormat="1" ht="15.75" hidden="1" spans="1:20">
      <c r="A1005" s="306" t="s">
        <v>6056</v>
      </c>
      <c r="B1005" s="307" t="s">
        <v>1434</v>
      </c>
      <c r="C1005" s="302">
        <f>SUMIF(表2.2024年公共财政支出决算表!$A$6:$A$1340,A1005,表2.2024年公共财政支出决算表!$E$6:$E$1340)</f>
        <v>0</v>
      </c>
      <c r="D1005" s="302">
        <f>ROUND(SUMIF('表10-1.政府预算科目明细表'!$A$3:$A$375,A1005,'表10-1.政府预算科目明细表'!$C$3:$C$375)/10000,0)</f>
        <v>0</v>
      </c>
      <c r="E1005" s="486">
        <f t="shared" si="188"/>
        <v>0</v>
      </c>
      <c r="F1005" s="487" t="str">
        <f t="shared" si="184"/>
        <v/>
      </c>
      <c r="G1005" s="488" t="str">
        <f t="shared" si="187"/>
        <v>否</v>
      </c>
      <c r="H1005" s="488" t="str">
        <f t="shared" si="182"/>
        <v>项</v>
      </c>
      <c r="I1005" s="488" t="str">
        <f t="shared" si="185"/>
        <v>21401</v>
      </c>
      <c r="J1005" s="229"/>
      <c r="K1005" s="229"/>
      <c r="L1005" s="229"/>
      <c r="M1005" s="449"/>
      <c r="N1005" s="449"/>
      <c r="O1005" s="449"/>
      <c r="P1005" s="449"/>
      <c r="Q1005" s="449"/>
      <c r="R1005" s="449"/>
      <c r="S1005" s="449"/>
      <c r="T1005" s="435"/>
    </row>
    <row r="1006" s="443" customFormat="1" ht="15.75" hidden="1" spans="1:20">
      <c r="A1006" s="306" t="s">
        <v>6058</v>
      </c>
      <c r="B1006" s="307" t="s">
        <v>1435</v>
      </c>
      <c r="C1006" s="302">
        <f>SUMIF(表2.2024年公共财政支出决算表!$A$6:$A$1340,A1006,表2.2024年公共财政支出决算表!$E$6:$E$1340)</f>
        <v>0</v>
      </c>
      <c r="D1006" s="302">
        <f>ROUND(SUMIF('表10-1.政府预算科目明细表'!$A$3:$A$375,A1006,'表10-1.政府预算科目明细表'!$C$3:$C$375)/10000,0)</f>
        <v>0</v>
      </c>
      <c r="E1006" s="486">
        <f t="shared" si="188"/>
        <v>0</v>
      </c>
      <c r="F1006" s="487" t="str">
        <f t="shared" si="184"/>
        <v/>
      </c>
      <c r="G1006" s="488" t="str">
        <f t="shared" si="187"/>
        <v>否</v>
      </c>
      <c r="H1006" s="488" t="str">
        <f t="shared" si="182"/>
        <v>项</v>
      </c>
      <c r="I1006" s="488" t="str">
        <f t="shared" si="185"/>
        <v>21401</v>
      </c>
      <c r="J1006" s="229"/>
      <c r="K1006" s="229"/>
      <c r="L1006" s="229"/>
      <c r="M1006" s="449"/>
      <c r="N1006" s="449"/>
      <c r="O1006" s="449"/>
      <c r="P1006" s="449"/>
      <c r="Q1006" s="449"/>
      <c r="R1006" s="449"/>
      <c r="S1006" s="449"/>
      <c r="T1006" s="435"/>
    </row>
    <row r="1007" s="443" customFormat="1" ht="15.75" hidden="1" spans="1:20">
      <c r="A1007" s="306" t="s">
        <v>6060</v>
      </c>
      <c r="B1007" s="307" t="s">
        <v>1436</v>
      </c>
      <c r="C1007" s="302">
        <f>SUMIF(表2.2024年公共财政支出决算表!$A$6:$A$1340,A1007,表2.2024年公共财政支出决算表!$E$6:$E$1340)</f>
        <v>0</v>
      </c>
      <c r="D1007" s="302">
        <f>ROUND(SUMIF('表10-1.政府预算科目明细表'!$A$3:$A$375,A1007,'表10-1.政府预算科目明细表'!$C$3:$C$375)/10000,0)</f>
        <v>0</v>
      </c>
      <c r="E1007" s="486">
        <f t="shared" si="188"/>
        <v>0</v>
      </c>
      <c r="F1007" s="487" t="str">
        <f t="shared" si="184"/>
        <v/>
      </c>
      <c r="G1007" s="488" t="str">
        <f t="shared" si="187"/>
        <v>否</v>
      </c>
      <c r="H1007" s="488" t="str">
        <f t="shared" si="182"/>
        <v>项</v>
      </c>
      <c r="I1007" s="488" t="str">
        <f t="shared" si="185"/>
        <v>21401</v>
      </c>
      <c r="J1007" s="229"/>
      <c r="K1007" s="229"/>
      <c r="L1007" s="229"/>
      <c r="M1007" s="449"/>
      <c r="N1007" s="449"/>
      <c r="O1007" s="449"/>
      <c r="P1007" s="449"/>
      <c r="Q1007" s="449"/>
      <c r="R1007" s="449"/>
      <c r="S1007" s="449"/>
      <c r="T1007" s="435"/>
    </row>
    <row r="1008" s="443" customFormat="1" ht="15.75" hidden="1" spans="1:20">
      <c r="A1008" s="306" t="s">
        <v>6062</v>
      </c>
      <c r="B1008" s="307" t="s">
        <v>1437</v>
      </c>
      <c r="C1008" s="302">
        <f>SUMIF(表2.2024年公共财政支出决算表!$A$6:$A$1340,A1008,表2.2024年公共财政支出决算表!$E$6:$E$1340)</f>
        <v>0</v>
      </c>
      <c r="D1008" s="302">
        <f>ROUND(SUMIF('表10-1.政府预算科目明细表'!$A$3:$A$375,A1008,'表10-1.政府预算科目明细表'!$C$3:$C$375)/10000,0)</f>
        <v>0</v>
      </c>
      <c r="E1008" s="486">
        <f t="shared" si="188"/>
        <v>0</v>
      </c>
      <c r="F1008" s="487" t="str">
        <f t="shared" si="184"/>
        <v/>
      </c>
      <c r="G1008" s="488" t="str">
        <f t="shared" si="187"/>
        <v>否</v>
      </c>
      <c r="H1008" s="488" t="str">
        <f t="shared" si="182"/>
        <v>项</v>
      </c>
      <c r="I1008" s="488" t="str">
        <f t="shared" si="185"/>
        <v>21401</v>
      </c>
      <c r="J1008" s="229"/>
      <c r="K1008" s="229"/>
      <c r="L1008" s="229"/>
      <c r="M1008" s="449"/>
      <c r="N1008" s="449"/>
      <c r="O1008" s="449"/>
      <c r="P1008" s="449"/>
      <c r="Q1008" s="449"/>
      <c r="R1008" s="449"/>
      <c r="S1008" s="449"/>
      <c r="T1008" s="435"/>
    </row>
    <row r="1009" s="441" customFormat="1" ht="15.75" hidden="1" spans="1:20">
      <c r="A1009" s="306" t="s">
        <v>6064</v>
      </c>
      <c r="B1009" s="307" t="s">
        <v>1438</v>
      </c>
      <c r="C1009" s="302">
        <f>SUMIF(表2.2024年公共财政支出决算表!$A$6:$A$1340,A1009,表2.2024年公共财政支出决算表!$E$6:$E$1340)</f>
        <v>0</v>
      </c>
      <c r="D1009" s="302">
        <f>ROUND(SUMIF('表10-1.政府预算科目明细表'!$A$3:$A$375,A1009,'表10-1.政府预算科目明细表'!$C$3:$C$375)/10000,0)</f>
        <v>0</v>
      </c>
      <c r="E1009" s="486">
        <f t="shared" si="188"/>
        <v>0</v>
      </c>
      <c r="F1009" s="487" t="str">
        <f t="shared" si="184"/>
        <v/>
      </c>
      <c r="G1009" s="488" t="str">
        <f t="shared" si="187"/>
        <v>否</v>
      </c>
      <c r="H1009" s="488" t="str">
        <f t="shared" si="182"/>
        <v>项</v>
      </c>
      <c r="I1009" s="488" t="str">
        <f t="shared" si="185"/>
        <v>21401</v>
      </c>
      <c r="J1009" s="229"/>
      <c r="K1009" s="229"/>
      <c r="L1009" s="229"/>
      <c r="M1009" s="452"/>
      <c r="N1009" s="452"/>
      <c r="O1009" s="452"/>
      <c r="P1009" s="452"/>
      <c r="Q1009" s="452"/>
      <c r="R1009" s="452"/>
      <c r="S1009" s="452"/>
      <c r="T1009" s="438"/>
    </row>
    <row r="1010" s="70" customFormat="1" ht="15.75" hidden="1" spans="1:20">
      <c r="A1010" s="280" t="s">
        <v>6066</v>
      </c>
      <c r="B1010" s="281" t="s">
        <v>1439</v>
      </c>
      <c r="C1010" s="302">
        <f>SUMIF(表2.2024年公共财政支出决算表!$A$6:$A$1340,A1010,表2.2024年公共财政支出决算表!$E$6:$E$1340)</f>
        <v>0</v>
      </c>
      <c r="D1010" s="302">
        <f>ROUND(SUMIF('表10-1.政府预算科目明细表'!$A$3:$A$375,A1010,'表10-1.政府预算科目明细表'!$C$3:$C$375)/10000,0)</f>
        <v>0</v>
      </c>
      <c r="E1010" s="352">
        <f t="shared" si="188"/>
        <v>0</v>
      </c>
      <c r="F1010" s="352" t="str">
        <f t="shared" si="184"/>
        <v/>
      </c>
      <c r="G1010" s="485" t="str">
        <f t="shared" si="187"/>
        <v>否</v>
      </c>
      <c r="H1010" s="485" t="str">
        <f t="shared" si="182"/>
        <v>项</v>
      </c>
      <c r="I1010" s="485" t="str">
        <f t="shared" si="185"/>
        <v>21401</v>
      </c>
      <c r="J1010" s="229"/>
      <c r="K1010" s="229"/>
      <c r="L1010" s="229"/>
      <c r="M1010" s="229"/>
      <c r="N1010" s="229"/>
      <c r="O1010" s="229"/>
      <c r="P1010" s="229"/>
      <c r="Q1010" s="229"/>
      <c r="R1010" s="229"/>
      <c r="S1010" s="229"/>
      <c r="T1010" s="429"/>
    </row>
    <row r="1011" s="441" customFormat="1" ht="15.75" hidden="1" spans="1:20">
      <c r="A1011" s="306" t="s">
        <v>6067</v>
      </c>
      <c r="B1011" s="307" t="s">
        <v>1440</v>
      </c>
      <c r="C1011" s="302">
        <f>SUMIF(表2.2024年公共财政支出决算表!$A$6:$A$1340,A1011,表2.2024年公共财政支出决算表!$E$6:$E$1340)</f>
        <v>0</v>
      </c>
      <c r="D1011" s="302">
        <f>ROUND(SUMIF('表10-1.政府预算科目明细表'!$A$3:$A$375,A1011,'表10-1.政府预算科目明细表'!$C$3:$C$375)/10000,0)</f>
        <v>0</v>
      </c>
      <c r="E1011" s="486">
        <f t="shared" si="188"/>
        <v>0</v>
      </c>
      <c r="F1011" s="487" t="str">
        <f t="shared" si="184"/>
        <v/>
      </c>
      <c r="G1011" s="488" t="str">
        <f t="shared" si="187"/>
        <v>否</v>
      </c>
      <c r="H1011" s="488" t="str">
        <f t="shared" si="182"/>
        <v>项</v>
      </c>
      <c r="I1011" s="488" t="str">
        <f t="shared" si="185"/>
        <v>21401</v>
      </c>
      <c r="J1011" s="229"/>
      <c r="K1011" s="229"/>
      <c r="L1011" s="229"/>
      <c r="M1011" s="452"/>
      <c r="N1011" s="452"/>
      <c r="O1011" s="452"/>
      <c r="P1011" s="452"/>
      <c r="Q1011" s="452"/>
      <c r="R1011" s="452"/>
      <c r="S1011" s="452"/>
      <c r="T1011" s="438"/>
    </row>
    <row r="1012" s="443" customFormat="1" ht="15.75" hidden="1" spans="1:20">
      <c r="A1012" s="306" t="s">
        <v>6069</v>
      </c>
      <c r="B1012" s="307" t="s">
        <v>1441</v>
      </c>
      <c r="C1012" s="302">
        <f>SUMIF(表2.2024年公共财政支出决算表!$A$6:$A$1340,A1012,表2.2024年公共财政支出决算表!$E$6:$E$1340)</f>
        <v>0</v>
      </c>
      <c r="D1012" s="302">
        <f>ROUND(SUMIF('表10-1.政府预算科目明细表'!$A$3:$A$375,A1012,'表10-1.政府预算科目明细表'!$C$3:$C$375)/10000,0)</f>
        <v>0</v>
      </c>
      <c r="E1012" s="486">
        <f t="shared" si="188"/>
        <v>0</v>
      </c>
      <c r="F1012" s="487" t="str">
        <f t="shared" si="184"/>
        <v/>
      </c>
      <c r="G1012" s="488" t="str">
        <f t="shared" si="187"/>
        <v>否</v>
      </c>
      <c r="H1012" s="488" t="str">
        <f t="shared" si="182"/>
        <v>项</v>
      </c>
      <c r="I1012" s="488" t="str">
        <f t="shared" si="185"/>
        <v>21401</v>
      </c>
      <c r="J1012" s="229"/>
      <c r="K1012" s="229"/>
      <c r="L1012" s="229"/>
      <c r="M1012" s="449"/>
      <c r="N1012" s="449"/>
      <c r="O1012" s="449"/>
      <c r="P1012" s="449"/>
      <c r="Q1012" s="449"/>
      <c r="R1012" s="449"/>
      <c r="S1012" s="449"/>
      <c r="T1012" s="435"/>
    </row>
    <row r="1013" s="450" customFormat="1" ht="15.75" hidden="1" spans="1:19">
      <c r="A1013" s="269" t="s">
        <v>6071</v>
      </c>
      <c r="B1013" s="270" t="s">
        <v>1442</v>
      </c>
      <c r="C1013" s="299">
        <f ca="1">SUMIF($I1014:$I$1455,$A1013,C1014:C$1455)</f>
        <v>0</v>
      </c>
      <c r="D1013" s="299">
        <f>SUMIF($I1014:$I$1455,$A1013,D1014:D$1455)</f>
        <v>0</v>
      </c>
      <c r="E1013" s="299">
        <f ca="1">SUMIF($I1014:$I$1455,$A1013,E1014:E$1455)</f>
        <v>0</v>
      </c>
      <c r="F1013" s="483" t="str">
        <f ca="1" t="shared" si="184"/>
        <v/>
      </c>
      <c r="G1013" s="492" t="str">
        <f ca="1" t="shared" si="187"/>
        <v>否</v>
      </c>
      <c r="H1013" s="492" t="str">
        <f t="shared" si="182"/>
        <v>款</v>
      </c>
      <c r="I1013" s="492" t="str">
        <f t="shared" si="185"/>
        <v>214</v>
      </c>
      <c r="J1013" s="453"/>
      <c r="K1013" s="453"/>
      <c r="L1013" s="453"/>
      <c r="M1013" s="453"/>
      <c r="N1013" s="453"/>
      <c r="O1013" s="453"/>
      <c r="P1013" s="453"/>
      <c r="Q1013" s="453"/>
      <c r="R1013" s="453"/>
      <c r="S1013" s="453"/>
    </row>
    <row r="1014" s="441" customFormat="1" ht="15.75" hidden="1" spans="1:20">
      <c r="A1014" s="306" t="s">
        <v>6073</v>
      </c>
      <c r="B1014" s="307" t="s">
        <v>12</v>
      </c>
      <c r="C1014" s="302">
        <f>SUMIF(表2.2024年公共财政支出决算表!$A$6:$A$1340,A1014,表2.2024年公共财政支出决算表!$E$6:$E$1340)</f>
        <v>0</v>
      </c>
      <c r="D1014" s="302">
        <f>ROUND(SUMIF('表10-1.政府预算科目明细表'!$A$3:$A$375,A1014,'表10-1.政府预算科目明细表'!$C$3:$C$375)/10000,0)</f>
        <v>0</v>
      </c>
      <c r="E1014" s="486">
        <f t="shared" ref="E1014:E1022" si="189">D1014-C1014</f>
        <v>0</v>
      </c>
      <c r="F1014" s="487" t="str">
        <f t="shared" si="184"/>
        <v/>
      </c>
      <c r="G1014" s="488" t="str">
        <f t="shared" si="187"/>
        <v>否</v>
      </c>
      <c r="H1014" s="488" t="str">
        <f t="shared" si="182"/>
        <v>项</v>
      </c>
      <c r="I1014" s="488" t="str">
        <f t="shared" si="185"/>
        <v>21402</v>
      </c>
      <c r="J1014" s="229"/>
      <c r="K1014" s="229"/>
      <c r="L1014" s="229"/>
      <c r="M1014" s="452"/>
      <c r="N1014" s="452"/>
      <c r="O1014" s="452"/>
      <c r="P1014" s="452"/>
      <c r="Q1014" s="452"/>
      <c r="R1014" s="452"/>
      <c r="S1014" s="452"/>
      <c r="T1014" s="438"/>
    </row>
    <row r="1015" s="460" customFormat="1" ht="15.75" hidden="1" spans="1:20">
      <c r="A1015" s="306" t="s">
        <v>6074</v>
      </c>
      <c r="B1015" s="307" t="s">
        <v>14</v>
      </c>
      <c r="C1015" s="302">
        <f>SUMIF(表2.2024年公共财政支出决算表!$A$6:$A$1340,A1015,表2.2024年公共财政支出决算表!$E$6:$E$1340)</f>
        <v>0</v>
      </c>
      <c r="D1015" s="302">
        <f>ROUND(SUMIF('表10-1.政府预算科目明细表'!$A$3:$A$375,A1015,'表10-1.政府预算科目明细表'!$C$3:$C$375)/10000,0)</f>
        <v>0</v>
      </c>
      <c r="E1015" s="486">
        <f t="shared" si="189"/>
        <v>0</v>
      </c>
      <c r="F1015" s="487" t="str">
        <f t="shared" si="184"/>
        <v/>
      </c>
      <c r="G1015" s="488" t="str">
        <f t="shared" si="187"/>
        <v>否</v>
      </c>
      <c r="H1015" s="488" t="str">
        <f t="shared" si="182"/>
        <v>项</v>
      </c>
      <c r="I1015" s="488" t="str">
        <f t="shared" si="185"/>
        <v>21402</v>
      </c>
      <c r="J1015" s="229"/>
      <c r="K1015" s="229"/>
      <c r="L1015" s="229"/>
      <c r="M1015" s="459"/>
      <c r="N1015" s="459"/>
      <c r="O1015" s="459"/>
      <c r="P1015" s="459"/>
      <c r="Q1015" s="459"/>
      <c r="R1015" s="459"/>
      <c r="S1015" s="459"/>
      <c r="T1015" s="503"/>
    </row>
    <row r="1016" s="443" customFormat="1" ht="15.75" hidden="1" spans="1:20">
      <c r="A1016" s="306" t="s">
        <v>6075</v>
      </c>
      <c r="B1016" s="307" t="s">
        <v>16</v>
      </c>
      <c r="C1016" s="302">
        <f>SUMIF(表2.2024年公共财政支出决算表!$A$6:$A$1340,A1016,表2.2024年公共财政支出决算表!$E$6:$E$1340)</f>
        <v>0</v>
      </c>
      <c r="D1016" s="302">
        <f>ROUND(SUMIF('表10-1.政府预算科目明细表'!$A$3:$A$375,A1016,'表10-1.政府预算科目明细表'!$C$3:$C$375)/10000,0)</f>
        <v>0</v>
      </c>
      <c r="E1016" s="486">
        <f t="shared" si="189"/>
        <v>0</v>
      </c>
      <c r="F1016" s="487" t="str">
        <f t="shared" si="184"/>
        <v/>
      </c>
      <c r="G1016" s="488" t="str">
        <f t="shared" si="187"/>
        <v>否</v>
      </c>
      <c r="H1016" s="488" t="str">
        <f t="shared" si="182"/>
        <v>项</v>
      </c>
      <c r="I1016" s="488" t="str">
        <f t="shared" si="185"/>
        <v>21402</v>
      </c>
      <c r="J1016" s="229"/>
      <c r="K1016" s="229"/>
      <c r="L1016" s="229"/>
      <c r="M1016" s="449"/>
      <c r="N1016" s="449"/>
      <c r="O1016" s="449"/>
      <c r="P1016" s="449"/>
      <c r="Q1016" s="449"/>
      <c r="R1016" s="449"/>
      <c r="S1016" s="449"/>
      <c r="T1016" s="435"/>
    </row>
    <row r="1017" s="443" customFormat="1" ht="15.75" hidden="1" spans="1:20">
      <c r="A1017" s="306" t="s">
        <v>6076</v>
      </c>
      <c r="B1017" s="307" t="s">
        <v>1443</v>
      </c>
      <c r="C1017" s="302">
        <f>SUMIF(表2.2024年公共财政支出决算表!$A$6:$A$1340,A1017,表2.2024年公共财政支出决算表!$E$6:$E$1340)</f>
        <v>0</v>
      </c>
      <c r="D1017" s="302">
        <f>ROUND(SUMIF('表10-1.政府预算科目明细表'!$A$3:$A$375,A1017,'表10-1.政府预算科目明细表'!$C$3:$C$375)/10000,0)</f>
        <v>0</v>
      </c>
      <c r="E1017" s="486">
        <f t="shared" si="189"/>
        <v>0</v>
      </c>
      <c r="F1017" s="487" t="str">
        <f t="shared" si="184"/>
        <v/>
      </c>
      <c r="G1017" s="488" t="str">
        <f t="shared" si="187"/>
        <v>否</v>
      </c>
      <c r="H1017" s="488" t="str">
        <f t="shared" si="182"/>
        <v>项</v>
      </c>
      <c r="I1017" s="488" t="str">
        <f t="shared" si="185"/>
        <v>21402</v>
      </c>
      <c r="J1017" s="229"/>
      <c r="K1017" s="229"/>
      <c r="L1017" s="229"/>
      <c r="M1017" s="449"/>
      <c r="N1017" s="449"/>
      <c r="O1017" s="449"/>
      <c r="P1017" s="449"/>
      <c r="Q1017" s="449"/>
      <c r="R1017" s="449"/>
      <c r="S1017" s="449"/>
      <c r="T1017" s="435"/>
    </row>
    <row r="1018" s="443" customFormat="1" ht="15.75" hidden="1" spans="1:20">
      <c r="A1018" s="306" t="s">
        <v>6078</v>
      </c>
      <c r="B1018" s="307" t="s">
        <v>1444</v>
      </c>
      <c r="C1018" s="302">
        <f>SUMIF(表2.2024年公共财政支出决算表!$A$6:$A$1340,A1018,表2.2024年公共财政支出决算表!$E$6:$E$1340)</f>
        <v>0</v>
      </c>
      <c r="D1018" s="302">
        <f>ROUND(SUMIF('表10-1.政府预算科目明细表'!$A$3:$A$375,A1018,'表10-1.政府预算科目明细表'!$C$3:$C$375)/10000,0)</f>
        <v>0</v>
      </c>
      <c r="E1018" s="486">
        <f t="shared" si="189"/>
        <v>0</v>
      </c>
      <c r="F1018" s="487" t="str">
        <f t="shared" si="184"/>
        <v/>
      </c>
      <c r="G1018" s="488" t="str">
        <f t="shared" si="187"/>
        <v>否</v>
      </c>
      <c r="H1018" s="488" t="str">
        <f t="shared" si="182"/>
        <v>项</v>
      </c>
      <c r="I1018" s="488" t="str">
        <f t="shared" si="185"/>
        <v>21402</v>
      </c>
      <c r="J1018" s="229"/>
      <c r="K1018" s="229"/>
      <c r="L1018" s="229"/>
      <c r="M1018" s="449"/>
      <c r="N1018" s="449"/>
      <c r="O1018" s="449"/>
      <c r="P1018" s="449"/>
      <c r="Q1018" s="449"/>
      <c r="R1018" s="449"/>
      <c r="S1018" s="449"/>
      <c r="T1018" s="435"/>
    </row>
    <row r="1019" s="435" customFormat="1" ht="15.75" hidden="1" spans="1:19">
      <c r="A1019" s="306" t="s">
        <v>6080</v>
      </c>
      <c r="B1019" s="307" t="s">
        <v>1445</v>
      </c>
      <c r="C1019" s="302">
        <f>SUMIF(表2.2024年公共财政支出决算表!$A$6:$A$1340,A1019,表2.2024年公共财政支出决算表!$E$6:$E$1340)</f>
        <v>0</v>
      </c>
      <c r="D1019" s="302">
        <f>ROUND(SUMIF('表10-1.政府预算科目明细表'!$A$3:$A$375,A1019,'表10-1.政府预算科目明细表'!$C$3:$C$375)/10000,0)</f>
        <v>0</v>
      </c>
      <c r="E1019" s="486">
        <f t="shared" si="189"/>
        <v>0</v>
      </c>
      <c r="F1019" s="487" t="str">
        <f t="shared" si="184"/>
        <v/>
      </c>
      <c r="G1019" s="488" t="str">
        <f t="shared" si="187"/>
        <v>否</v>
      </c>
      <c r="H1019" s="488" t="str">
        <f t="shared" si="182"/>
        <v>项</v>
      </c>
      <c r="I1019" s="488" t="str">
        <f t="shared" si="185"/>
        <v>21402</v>
      </c>
      <c r="J1019" s="229"/>
      <c r="K1019" s="229"/>
      <c r="L1019" s="229"/>
      <c r="M1019" s="449"/>
      <c r="N1019" s="449"/>
      <c r="O1019" s="449"/>
      <c r="P1019" s="449"/>
      <c r="Q1019" s="449"/>
      <c r="R1019" s="449"/>
      <c r="S1019" s="449"/>
    </row>
    <row r="1020" s="443" customFormat="1" ht="15.75" hidden="1" spans="1:20">
      <c r="A1020" s="306" t="s">
        <v>6082</v>
      </c>
      <c r="B1020" s="307" t="s">
        <v>1446</v>
      </c>
      <c r="C1020" s="302">
        <f>SUMIF(表2.2024年公共财政支出决算表!$A$6:$A$1340,A1020,表2.2024年公共财政支出决算表!$E$6:$E$1340)</f>
        <v>0</v>
      </c>
      <c r="D1020" s="302">
        <f>ROUND(SUMIF('表10-1.政府预算科目明细表'!$A$3:$A$375,A1020,'表10-1.政府预算科目明细表'!$C$3:$C$375)/10000,0)</f>
        <v>0</v>
      </c>
      <c r="E1020" s="486">
        <f t="shared" si="189"/>
        <v>0</v>
      </c>
      <c r="F1020" s="487" t="str">
        <f t="shared" si="184"/>
        <v/>
      </c>
      <c r="G1020" s="488" t="str">
        <f t="shared" si="187"/>
        <v>否</v>
      </c>
      <c r="H1020" s="488" t="str">
        <f t="shared" si="182"/>
        <v>项</v>
      </c>
      <c r="I1020" s="488" t="str">
        <f t="shared" si="185"/>
        <v>21402</v>
      </c>
      <c r="J1020" s="229"/>
      <c r="K1020" s="229"/>
      <c r="L1020" s="229"/>
      <c r="M1020" s="449"/>
      <c r="N1020" s="449"/>
      <c r="O1020" s="449"/>
      <c r="P1020" s="449"/>
      <c r="Q1020" s="449"/>
      <c r="R1020" s="449"/>
      <c r="S1020" s="449"/>
      <c r="T1020" s="435"/>
    </row>
    <row r="1021" s="441" customFormat="1" ht="15.75" hidden="1" spans="1:20">
      <c r="A1021" s="306" t="s">
        <v>6084</v>
      </c>
      <c r="B1021" s="307" t="s">
        <v>1447</v>
      </c>
      <c r="C1021" s="302">
        <f>SUMIF(表2.2024年公共财政支出决算表!$A$6:$A$1340,A1021,表2.2024年公共财政支出决算表!$E$6:$E$1340)</f>
        <v>0</v>
      </c>
      <c r="D1021" s="302">
        <f>ROUND(SUMIF('表10-1.政府预算科目明细表'!$A$3:$A$375,A1021,'表10-1.政府预算科目明细表'!$C$3:$C$375)/10000,0)</f>
        <v>0</v>
      </c>
      <c r="E1021" s="486">
        <f t="shared" si="189"/>
        <v>0</v>
      </c>
      <c r="F1021" s="487" t="str">
        <f t="shared" si="184"/>
        <v/>
      </c>
      <c r="G1021" s="488" t="str">
        <f t="shared" si="187"/>
        <v>否</v>
      </c>
      <c r="H1021" s="488" t="str">
        <f t="shared" si="182"/>
        <v>项</v>
      </c>
      <c r="I1021" s="488" t="str">
        <f t="shared" si="185"/>
        <v>21402</v>
      </c>
      <c r="J1021" s="229"/>
      <c r="K1021" s="229"/>
      <c r="L1021" s="229"/>
      <c r="M1021" s="452"/>
      <c r="N1021" s="452"/>
      <c r="O1021" s="452"/>
      <c r="P1021" s="452"/>
      <c r="Q1021" s="452"/>
      <c r="R1021" s="452"/>
      <c r="S1021" s="452"/>
      <c r="T1021" s="438"/>
    </row>
    <row r="1022" s="443" customFormat="1" ht="15.75" hidden="1" spans="1:20">
      <c r="A1022" s="306" t="s">
        <v>6086</v>
      </c>
      <c r="B1022" s="307" t="s">
        <v>1448</v>
      </c>
      <c r="C1022" s="302">
        <f>SUMIF(表2.2024年公共财政支出决算表!$A$6:$A$1340,A1022,表2.2024年公共财政支出决算表!$E$6:$E$1340)</f>
        <v>0</v>
      </c>
      <c r="D1022" s="302">
        <f>ROUND(SUMIF('表10-1.政府预算科目明细表'!$A$3:$A$375,A1022,'表10-1.政府预算科目明细表'!$C$3:$C$375)/10000,0)</f>
        <v>0</v>
      </c>
      <c r="E1022" s="486">
        <f t="shared" si="189"/>
        <v>0</v>
      </c>
      <c r="F1022" s="487" t="str">
        <f t="shared" si="184"/>
        <v/>
      </c>
      <c r="G1022" s="488" t="str">
        <f t="shared" si="187"/>
        <v>否</v>
      </c>
      <c r="H1022" s="488" t="str">
        <f t="shared" si="182"/>
        <v>项</v>
      </c>
      <c r="I1022" s="488" t="str">
        <f t="shared" si="185"/>
        <v>21402</v>
      </c>
      <c r="J1022" s="229"/>
      <c r="K1022" s="229"/>
      <c r="L1022" s="229"/>
      <c r="M1022" s="449"/>
      <c r="N1022" s="449"/>
      <c r="O1022" s="449"/>
      <c r="P1022" s="449"/>
      <c r="Q1022" s="449"/>
      <c r="R1022" s="449"/>
      <c r="S1022" s="449"/>
      <c r="T1022" s="435"/>
    </row>
    <row r="1023" s="442" customFormat="1" ht="15.75" hidden="1" spans="1:20">
      <c r="A1023" s="269" t="s">
        <v>6088</v>
      </c>
      <c r="B1023" s="270" t="s">
        <v>1449</v>
      </c>
      <c r="C1023" s="299">
        <f ca="1">SUMIF($I1024:$I$1455,$A1023,C1024:C$1455)</f>
        <v>0</v>
      </c>
      <c r="D1023" s="299">
        <f>SUMIF($I1024:$I$1455,$A1023,D1024:D$1455)</f>
        <v>0</v>
      </c>
      <c r="E1023" s="299">
        <f ca="1">SUMIF($I1024:$I$1455,$A1023,E1024:E$1455)</f>
        <v>0</v>
      </c>
      <c r="F1023" s="483" t="str">
        <f ca="1" t="shared" si="184"/>
        <v/>
      </c>
      <c r="G1023" s="492" t="str">
        <f ca="1" t="shared" si="187"/>
        <v>否</v>
      </c>
      <c r="H1023" s="492" t="str">
        <f t="shared" si="182"/>
        <v>款</v>
      </c>
      <c r="I1023" s="492" t="str">
        <f t="shared" si="185"/>
        <v>214</v>
      </c>
      <c r="J1023" s="461"/>
      <c r="K1023" s="461"/>
      <c r="L1023" s="461"/>
      <c r="M1023" s="461"/>
      <c r="N1023" s="461"/>
      <c r="O1023" s="461"/>
      <c r="P1023" s="461"/>
      <c r="Q1023" s="461"/>
      <c r="R1023" s="461"/>
      <c r="S1023" s="461"/>
      <c r="T1023" s="436"/>
    </row>
    <row r="1024" s="443" customFormat="1" ht="15.75" hidden="1" spans="1:20">
      <c r="A1024" s="306" t="s">
        <v>6090</v>
      </c>
      <c r="B1024" s="307" t="s">
        <v>12</v>
      </c>
      <c r="C1024" s="302">
        <f>SUMIF(表2.2024年公共财政支出决算表!$A$6:$A$1340,A1024,表2.2024年公共财政支出决算表!$E$6:$E$1340)</f>
        <v>0</v>
      </c>
      <c r="D1024" s="302">
        <f>ROUND(SUMIF('表10-1.政府预算科目明细表'!$A$3:$A$375,A1024,'表10-1.政府预算科目明细表'!$C$3:$C$375)/10000,0)</f>
        <v>0</v>
      </c>
      <c r="E1024" s="486">
        <f t="shared" ref="E1024:E1032" si="190">D1024-C1024</f>
        <v>0</v>
      </c>
      <c r="F1024" s="487" t="str">
        <f t="shared" si="184"/>
        <v/>
      </c>
      <c r="G1024" s="488" t="str">
        <f t="shared" si="187"/>
        <v>否</v>
      </c>
      <c r="H1024" s="488" t="str">
        <f t="shared" si="182"/>
        <v>项</v>
      </c>
      <c r="I1024" s="488" t="str">
        <f t="shared" si="185"/>
        <v>21403</v>
      </c>
      <c r="J1024" s="229"/>
      <c r="K1024" s="229"/>
      <c r="L1024" s="229"/>
      <c r="M1024" s="449"/>
      <c r="N1024" s="449"/>
      <c r="O1024" s="449"/>
      <c r="P1024" s="449"/>
      <c r="Q1024" s="449"/>
      <c r="R1024" s="449"/>
      <c r="S1024" s="449"/>
      <c r="T1024" s="435"/>
    </row>
    <row r="1025" s="443" customFormat="1" ht="15.75" hidden="1" spans="1:20">
      <c r="A1025" s="306" t="s">
        <v>6091</v>
      </c>
      <c r="B1025" s="307" t="s">
        <v>14</v>
      </c>
      <c r="C1025" s="302">
        <f>SUMIF(表2.2024年公共财政支出决算表!$A$6:$A$1340,A1025,表2.2024年公共财政支出决算表!$E$6:$E$1340)</f>
        <v>0</v>
      </c>
      <c r="D1025" s="302">
        <f>ROUND(SUMIF('表10-1.政府预算科目明细表'!$A$3:$A$375,A1025,'表10-1.政府预算科目明细表'!$C$3:$C$375)/10000,0)</f>
        <v>0</v>
      </c>
      <c r="E1025" s="486">
        <f t="shared" si="190"/>
        <v>0</v>
      </c>
      <c r="F1025" s="487" t="str">
        <f t="shared" si="184"/>
        <v/>
      </c>
      <c r="G1025" s="488" t="str">
        <f t="shared" si="187"/>
        <v>否</v>
      </c>
      <c r="H1025" s="488" t="str">
        <f t="shared" si="182"/>
        <v>项</v>
      </c>
      <c r="I1025" s="488" t="str">
        <f t="shared" si="185"/>
        <v>21403</v>
      </c>
      <c r="J1025" s="229"/>
      <c r="K1025" s="229"/>
      <c r="L1025" s="229"/>
      <c r="M1025" s="449"/>
      <c r="N1025" s="449"/>
      <c r="O1025" s="449"/>
      <c r="P1025" s="449"/>
      <c r="Q1025" s="449"/>
      <c r="R1025" s="449"/>
      <c r="S1025" s="449"/>
      <c r="T1025" s="435"/>
    </row>
    <row r="1026" s="438" customFormat="1" ht="15.75" hidden="1" spans="1:19">
      <c r="A1026" s="306" t="s">
        <v>6092</v>
      </c>
      <c r="B1026" s="307" t="s">
        <v>16</v>
      </c>
      <c r="C1026" s="302">
        <f>SUMIF(表2.2024年公共财政支出决算表!$A$6:$A$1340,A1026,表2.2024年公共财政支出决算表!$E$6:$E$1340)</f>
        <v>0</v>
      </c>
      <c r="D1026" s="302">
        <f>ROUND(SUMIF('表10-1.政府预算科目明细表'!$A$3:$A$375,A1026,'表10-1.政府预算科目明细表'!$C$3:$C$375)/10000,0)</f>
        <v>0</v>
      </c>
      <c r="E1026" s="486">
        <f t="shared" si="190"/>
        <v>0</v>
      </c>
      <c r="F1026" s="487" t="str">
        <f t="shared" si="184"/>
        <v/>
      </c>
      <c r="G1026" s="488" t="str">
        <f t="shared" si="187"/>
        <v>否</v>
      </c>
      <c r="H1026" s="488" t="str">
        <f t="shared" si="182"/>
        <v>项</v>
      </c>
      <c r="I1026" s="488" t="str">
        <f t="shared" si="185"/>
        <v>21403</v>
      </c>
      <c r="J1026" s="229"/>
      <c r="K1026" s="229"/>
      <c r="L1026" s="229"/>
      <c r="M1026" s="452"/>
      <c r="N1026" s="452"/>
      <c r="O1026" s="452"/>
      <c r="P1026" s="452"/>
      <c r="Q1026" s="452"/>
      <c r="R1026" s="452"/>
      <c r="S1026" s="452"/>
    </row>
    <row r="1027" s="443" customFormat="1" ht="15.75" hidden="1" spans="1:20">
      <c r="A1027" s="306" t="s">
        <v>6093</v>
      </c>
      <c r="B1027" s="307" t="s">
        <v>1450</v>
      </c>
      <c r="C1027" s="302">
        <f>SUMIF(表2.2024年公共财政支出决算表!$A$6:$A$1340,A1027,表2.2024年公共财政支出决算表!$E$6:$E$1340)</f>
        <v>0</v>
      </c>
      <c r="D1027" s="302">
        <f>ROUND(SUMIF('表10-1.政府预算科目明细表'!$A$3:$A$375,A1027,'表10-1.政府预算科目明细表'!$C$3:$C$375)/10000,0)</f>
        <v>0</v>
      </c>
      <c r="E1027" s="486">
        <f t="shared" si="190"/>
        <v>0</v>
      </c>
      <c r="F1027" s="487" t="str">
        <f t="shared" si="184"/>
        <v/>
      </c>
      <c r="G1027" s="488" t="str">
        <f t="shared" si="187"/>
        <v>否</v>
      </c>
      <c r="H1027" s="488" t="str">
        <f t="shared" si="182"/>
        <v>项</v>
      </c>
      <c r="I1027" s="488" t="str">
        <f t="shared" si="185"/>
        <v>21403</v>
      </c>
      <c r="J1027" s="229"/>
      <c r="K1027" s="229"/>
      <c r="L1027" s="229"/>
      <c r="M1027" s="449"/>
      <c r="N1027" s="449"/>
      <c r="O1027" s="449"/>
      <c r="P1027" s="449"/>
      <c r="Q1027" s="449"/>
      <c r="R1027" s="449"/>
      <c r="S1027" s="449"/>
      <c r="T1027" s="435"/>
    </row>
    <row r="1028" s="443" customFormat="1" ht="15.75" hidden="1" spans="1:20">
      <c r="A1028" s="306" t="s">
        <v>6095</v>
      </c>
      <c r="B1028" s="307" t="s">
        <v>1451</v>
      </c>
      <c r="C1028" s="302">
        <f>SUMIF(表2.2024年公共财政支出决算表!$A$6:$A$1340,A1028,表2.2024年公共财政支出决算表!$E$6:$E$1340)</f>
        <v>0</v>
      </c>
      <c r="D1028" s="302">
        <f>ROUND(SUMIF('表10-1.政府预算科目明细表'!$A$3:$A$375,A1028,'表10-1.政府预算科目明细表'!$C$3:$C$375)/10000,0)</f>
        <v>0</v>
      </c>
      <c r="E1028" s="486">
        <f t="shared" si="190"/>
        <v>0</v>
      </c>
      <c r="F1028" s="487" t="str">
        <f t="shared" si="184"/>
        <v/>
      </c>
      <c r="G1028" s="488" t="str">
        <f t="shared" si="187"/>
        <v>否</v>
      </c>
      <c r="H1028" s="488" t="str">
        <f t="shared" si="182"/>
        <v>项</v>
      </c>
      <c r="I1028" s="488" t="str">
        <f t="shared" si="185"/>
        <v>21403</v>
      </c>
      <c r="J1028" s="229"/>
      <c r="K1028" s="229"/>
      <c r="L1028" s="229"/>
      <c r="M1028" s="449"/>
      <c r="N1028" s="449"/>
      <c r="O1028" s="449"/>
      <c r="P1028" s="449"/>
      <c r="Q1028" s="449"/>
      <c r="R1028" s="449"/>
      <c r="S1028" s="449"/>
      <c r="T1028" s="435"/>
    </row>
    <row r="1029" s="441" customFormat="1" ht="15.75" hidden="1" spans="1:20">
      <c r="A1029" s="306" t="s">
        <v>6097</v>
      </c>
      <c r="B1029" s="307" t="s">
        <v>1452</v>
      </c>
      <c r="C1029" s="302">
        <f>SUMIF(表2.2024年公共财政支出决算表!$A$6:$A$1340,A1029,表2.2024年公共财政支出决算表!$E$6:$E$1340)</f>
        <v>0</v>
      </c>
      <c r="D1029" s="302">
        <f>ROUND(SUMIF('表10-1.政府预算科目明细表'!$A$3:$A$375,A1029,'表10-1.政府预算科目明细表'!$C$3:$C$375)/10000,0)</f>
        <v>0</v>
      </c>
      <c r="E1029" s="486">
        <f t="shared" si="190"/>
        <v>0</v>
      </c>
      <c r="F1029" s="487" t="str">
        <f t="shared" si="184"/>
        <v/>
      </c>
      <c r="G1029" s="488" t="str">
        <f t="shared" si="187"/>
        <v>否</v>
      </c>
      <c r="H1029" s="488" t="str">
        <f t="shared" si="182"/>
        <v>项</v>
      </c>
      <c r="I1029" s="488" t="str">
        <f t="shared" si="185"/>
        <v>21403</v>
      </c>
      <c r="J1029" s="229"/>
      <c r="K1029" s="229"/>
      <c r="L1029" s="229"/>
      <c r="M1029" s="452"/>
      <c r="N1029" s="452"/>
      <c r="O1029" s="452"/>
      <c r="P1029" s="452"/>
      <c r="Q1029" s="452"/>
      <c r="R1029" s="452"/>
      <c r="S1029" s="452"/>
      <c r="T1029" s="438"/>
    </row>
    <row r="1030" s="441" customFormat="1" ht="15.75" hidden="1" spans="1:20">
      <c r="A1030" s="306" t="s">
        <v>6099</v>
      </c>
      <c r="B1030" s="307" t="s">
        <v>1453</v>
      </c>
      <c r="C1030" s="302">
        <f>SUMIF(表2.2024年公共财政支出决算表!$A$6:$A$1340,A1030,表2.2024年公共财政支出决算表!$E$6:$E$1340)</f>
        <v>0</v>
      </c>
      <c r="D1030" s="302">
        <f>ROUND(SUMIF('表10-1.政府预算科目明细表'!$A$3:$A$375,A1030,'表10-1.政府预算科目明细表'!$C$3:$C$375)/10000,0)</f>
        <v>0</v>
      </c>
      <c r="E1030" s="486">
        <f t="shared" si="190"/>
        <v>0</v>
      </c>
      <c r="F1030" s="487" t="str">
        <f t="shared" si="184"/>
        <v/>
      </c>
      <c r="G1030" s="488" t="str">
        <f t="shared" si="187"/>
        <v>否</v>
      </c>
      <c r="H1030" s="488" t="str">
        <f t="shared" si="182"/>
        <v>项</v>
      </c>
      <c r="I1030" s="488" t="str">
        <f t="shared" si="185"/>
        <v>21403</v>
      </c>
      <c r="J1030" s="229"/>
      <c r="K1030" s="229"/>
      <c r="L1030" s="229"/>
      <c r="M1030" s="452"/>
      <c r="N1030" s="452"/>
      <c r="O1030" s="452"/>
      <c r="P1030" s="452"/>
      <c r="Q1030" s="452"/>
      <c r="R1030" s="452"/>
      <c r="S1030" s="452"/>
      <c r="T1030" s="438"/>
    </row>
    <row r="1031" s="441" customFormat="1" ht="15.75" hidden="1" spans="1:20">
      <c r="A1031" s="306" t="s">
        <v>6101</v>
      </c>
      <c r="B1031" s="307" t="s">
        <v>1454</v>
      </c>
      <c r="C1031" s="302">
        <f>SUMIF(表2.2024年公共财政支出决算表!$A$6:$A$1340,A1031,表2.2024年公共财政支出决算表!$E$6:$E$1340)</f>
        <v>0</v>
      </c>
      <c r="D1031" s="302">
        <f>ROUND(SUMIF('表10-1.政府预算科目明细表'!$A$3:$A$375,A1031,'表10-1.政府预算科目明细表'!$C$3:$C$375)/10000,0)</f>
        <v>0</v>
      </c>
      <c r="E1031" s="486">
        <f t="shared" si="190"/>
        <v>0</v>
      </c>
      <c r="F1031" s="487" t="str">
        <f t="shared" si="184"/>
        <v/>
      </c>
      <c r="G1031" s="488" t="str">
        <f t="shared" si="187"/>
        <v>否</v>
      </c>
      <c r="H1031" s="488" t="str">
        <f t="shared" si="182"/>
        <v>项</v>
      </c>
      <c r="I1031" s="488" t="str">
        <f t="shared" si="185"/>
        <v>21403</v>
      </c>
      <c r="J1031" s="229"/>
      <c r="K1031" s="229"/>
      <c r="L1031" s="229"/>
      <c r="M1031" s="452"/>
      <c r="N1031" s="452"/>
      <c r="O1031" s="452"/>
      <c r="P1031" s="452"/>
      <c r="Q1031" s="452"/>
      <c r="R1031" s="452"/>
      <c r="S1031" s="452"/>
      <c r="T1031" s="438"/>
    </row>
    <row r="1032" s="441" customFormat="1" ht="15.75" hidden="1" spans="1:20">
      <c r="A1032" s="306" t="s">
        <v>6103</v>
      </c>
      <c r="B1032" s="307" t="s">
        <v>1455</v>
      </c>
      <c r="C1032" s="302">
        <f>SUMIF(表2.2024年公共财政支出决算表!$A$6:$A$1340,A1032,表2.2024年公共财政支出决算表!$E$6:$E$1340)</f>
        <v>0</v>
      </c>
      <c r="D1032" s="302">
        <f>ROUND(SUMIF('表10-1.政府预算科目明细表'!$A$3:$A$375,A1032,'表10-1.政府预算科目明细表'!$C$3:$C$375)/10000,0)</f>
        <v>0</v>
      </c>
      <c r="E1032" s="486">
        <f t="shared" si="190"/>
        <v>0</v>
      </c>
      <c r="F1032" s="487" t="str">
        <f t="shared" si="184"/>
        <v/>
      </c>
      <c r="G1032" s="488" t="str">
        <f t="shared" si="187"/>
        <v>否</v>
      </c>
      <c r="H1032" s="488" t="str">
        <f t="shared" si="182"/>
        <v>项</v>
      </c>
      <c r="I1032" s="488" t="str">
        <f t="shared" si="185"/>
        <v>21403</v>
      </c>
      <c r="J1032" s="229"/>
      <c r="K1032" s="229"/>
      <c r="L1032" s="229"/>
      <c r="M1032" s="452"/>
      <c r="N1032" s="452"/>
      <c r="O1032" s="452"/>
      <c r="P1032" s="452"/>
      <c r="Q1032" s="452"/>
      <c r="R1032" s="452"/>
      <c r="S1032" s="452"/>
      <c r="T1032" s="438"/>
    </row>
    <row r="1033" s="442" customFormat="1" ht="15.75" hidden="1" spans="1:20">
      <c r="A1033" s="269" t="s">
        <v>6105</v>
      </c>
      <c r="B1033" s="270" t="s">
        <v>1456</v>
      </c>
      <c r="C1033" s="299">
        <f ca="1">SUMIF($I1034:$I$1455,$A1033,C1034:C$1455)</f>
        <v>0</v>
      </c>
      <c r="D1033" s="299">
        <f>SUMIF($I1034:$I$1455,$A1033,D1034:D$1455)</f>
        <v>0</v>
      </c>
      <c r="E1033" s="299">
        <f ca="1">SUMIF($I1034:$I$1455,$A1033,E1034:E$1455)</f>
        <v>0</v>
      </c>
      <c r="F1033" s="483" t="str">
        <f ca="1" t="shared" si="184"/>
        <v/>
      </c>
      <c r="G1033" s="492" t="str">
        <f ca="1" t="shared" si="187"/>
        <v>否</v>
      </c>
      <c r="H1033" s="492" t="str">
        <f t="shared" si="182"/>
        <v>款</v>
      </c>
      <c r="I1033" s="492" t="str">
        <f t="shared" si="185"/>
        <v>214</v>
      </c>
      <c r="J1033" s="453"/>
      <c r="K1033" s="453"/>
      <c r="L1033" s="453"/>
      <c r="M1033" s="453"/>
      <c r="N1033" s="453"/>
      <c r="O1033" s="453"/>
      <c r="P1033" s="453"/>
      <c r="Q1033" s="453"/>
      <c r="R1033" s="453"/>
      <c r="S1033" s="453"/>
      <c r="T1033" s="450"/>
    </row>
    <row r="1034" s="443" customFormat="1" ht="15.75" hidden="1" spans="1:20">
      <c r="A1034" s="306" t="s">
        <v>6107</v>
      </c>
      <c r="B1034" s="307" t="s">
        <v>12</v>
      </c>
      <c r="C1034" s="302">
        <f>SUMIF(表2.2024年公共财政支出决算表!$A$6:$A$1340,A1034,表2.2024年公共财政支出决算表!$E$6:$E$1340)</f>
        <v>0</v>
      </c>
      <c r="D1034" s="302">
        <f>ROUND(SUMIF('表10-1.政府预算科目明细表'!$A$3:$A$375,A1034,'表10-1.政府预算科目明细表'!$C$3:$C$375)/10000,0)</f>
        <v>0</v>
      </c>
      <c r="E1034" s="486">
        <f t="shared" ref="E1034:E1039" si="191">D1034-C1034</f>
        <v>0</v>
      </c>
      <c r="F1034" s="487" t="str">
        <f t="shared" si="184"/>
        <v/>
      </c>
      <c r="G1034" s="488" t="str">
        <f t="shared" si="187"/>
        <v>否</v>
      </c>
      <c r="H1034" s="488" t="str">
        <f t="shared" si="182"/>
        <v>项</v>
      </c>
      <c r="I1034" s="488" t="str">
        <f t="shared" si="185"/>
        <v>21405</v>
      </c>
      <c r="J1034" s="229"/>
      <c r="K1034" s="229"/>
      <c r="L1034" s="229"/>
      <c r="M1034" s="449"/>
      <c r="N1034" s="449"/>
      <c r="O1034" s="449"/>
      <c r="P1034" s="449"/>
      <c r="Q1034" s="449"/>
      <c r="R1034" s="449"/>
      <c r="S1034" s="449"/>
      <c r="T1034" s="435"/>
    </row>
    <row r="1035" s="443" customFormat="1" ht="15.75" hidden="1" spans="1:20">
      <c r="A1035" s="306" t="s">
        <v>6108</v>
      </c>
      <c r="B1035" s="307" t="s">
        <v>14</v>
      </c>
      <c r="C1035" s="302">
        <f>SUMIF(表2.2024年公共财政支出决算表!$A$6:$A$1340,A1035,表2.2024年公共财政支出决算表!$E$6:$E$1340)</f>
        <v>0</v>
      </c>
      <c r="D1035" s="302">
        <f>ROUND(SUMIF('表10-1.政府预算科目明细表'!$A$3:$A$375,A1035,'表10-1.政府预算科目明细表'!$C$3:$C$375)/10000,0)</f>
        <v>0</v>
      </c>
      <c r="E1035" s="486">
        <f t="shared" si="191"/>
        <v>0</v>
      </c>
      <c r="F1035" s="487" t="str">
        <f t="shared" si="184"/>
        <v/>
      </c>
      <c r="G1035" s="488" t="str">
        <f t="shared" si="187"/>
        <v>否</v>
      </c>
      <c r="H1035" s="488" t="str">
        <f t="shared" si="182"/>
        <v>项</v>
      </c>
      <c r="I1035" s="488" t="str">
        <f t="shared" si="185"/>
        <v>21405</v>
      </c>
      <c r="J1035" s="229"/>
      <c r="K1035" s="229"/>
      <c r="L1035" s="229"/>
      <c r="M1035" s="449"/>
      <c r="N1035" s="449"/>
      <c r="O1035" s="449"/>
      <c r="P1035" s="449"/>
      <c r="Q1035" s="449"/>
      <c r="R1035" s="449"/>
      <c r="S1035" s="449"/>
      <c r="T1035" s="435"/>
    </row>
    <row r="1036" s="443" customFormat="1" ht="15.75" hidden="1" spans="1:20">
      <c r="A1036" s="306" t="s">
        <v>6109</v>
      </c>
      <c r="B1036" s="307" t="s">
        <v>16</v>
      </c>
      <c r="C1036" s="302">
        <f>SUMIF(表2.2024年公共财政支出决算表!$A$6:$A$1340,A1036,表2.2024年公共财政支出决算表!$E$6:$E$1340)</f>
        <v>0</v>
      </c>
      <c r="D1036" s="302">
        <f>ROUND(SUMIF('表10-1.政府预算科目明细表'!$A$3:$A$375,A1036,'表10-1.政府预算科目明细表'!$C$3:$C$375)/10000,0)</f>
        <v>0</v>
      </c>
      <c r="E1036" s="486">
        <f t="shared" si="191"/>
        <v>0</v>
      </c>
      <c r="F1036" s="487" t="str">
        <f t="shared" si="184"/>
        <v/>
      </c>
      <c r="G1036" s="488" t="str">
        <f t="shared" si="187"/>
        <v>否</v>
      </c>
      <c r="H1036" s="488" t="str">
        <f t="shared" si="182"/>
        <v>项</v>
      </c>
      <c r="I1036" s="488" t="str">
        <f t="shared" si="185"/>
        <v>21405</v>
      </c>
      <c r="J1036" s="229"/>
      <c r="K1036" s="229"/>
      <c r="L1036" s="229"/>
      <c r="M1036" s="449"/>
      <c r="N1036" s="449"/>
      <c r="O1036" s="449"/>
      <c r="P1036" s="449"/>
      <c r="Q1036" s="449"/>
      <c r="R1036" s="449"/>
      <c r="S1036" s="449"/>
      <c r="T1036" s="435"/>
    </row>
    <row r="1037" s="443" customFormat="1" ht="15.75" hidden="1" spans="1:20">
      <c r="A1037" s="306" t="s">
        <v>6110</v>
      </c>
      <c r="B1037" s="307" t="s">
        <v>1447</v>
      </c>
      <c r="C1037" s="302">
        <f>SUMIF(表2.2024年公共财政支出决算表!$A$6:$A$1340,A1037,表2.2024年公共财政支出决算表!$E$6:$E$1340)</f>
        <v>0</v>
      </c>
      <c r="D1037" s="302">
        <f>ROUND(SUMIF('表10-1.政府预算科目明细表'!$A$3:$A$375,A1037,'表10-1.政府预算科目明细表'!$C$3:$C$375)/10000,0)</f>
        <v>0</v>
      </c>
      <c r="E1037" s="486">
        <f t="shared" si="191"/>
        <v>0</v>
      </c>
      <c r="F1037" s="487" t="str">
        <f t="shared" si="184"/>
        <v/>
      </c>
      <c r="G1037" s="488" t="str">
        <f t="shared" si="187"/>
        <v>否</v>
      </c>
      <c r="H1037" s="488" t="str">
        <f t="shared" si="182"/>
        <v>项</v>
      </c>
      <c r="I1037" s="488" t="str">
        <f t="shared" si="185"/>
        <v>21405</v>
      </c>
      <c r="J1037" s="229"/>
      <c r="K1037" s="229"/>
      <c r="L1037" s="229"/>
      <c r="M1037" s="449"/>
      <c r="N1037" s="449"/>
      <c r="O1037" s="449"/>
      <c r="P1037" s="449"/>
      <c r="Q1037" s="449"/>
      <c r="R1037" s="449"/>
      <c r="S1037" s="449"/>
      <c r="T1037" s="435"/>
    </row>
    <row r="1038" s="443" customFormat="1" ht="15.75" hidden="1" spans="1:20">
      <c r="A1038" s="306" t="s">
        <v>6111</v>
      </c>
      <c r="B1038" s="307" t="s">
        <v>1457</v>
      </c>
      <c r="C1038" s="302">
        <f>SUMIF(表2.2024年公共财政支出决算表!$A$6:$A$1340,A1038,表2.2024年公共财政支出决算表!$E$6:$E$1340)</f>
        <v>0</v>
      </c>
      <c r="D1038" s="302">
        <f>ROUND(SUMIF('表10-1.政府预算科目明细表'!$A$3:$A$375,A1038,'表10-1.政府预算科目明细表'!$C$3:$C$375)/10000,0)</f>
        <v>0</v>
      </c>
      <c r="E1038" s="486">
        <f t="shared" si="191"/>
        <v>0</v>
      </c>
      <c r="F1038" s="487" t="str">
        <f t="shared" si="184"/>
        <v/>
      </c>
      <c r="G1038" s="488" t="str">
        <f t="shared" si="187"/>
        <v>否</v>
      </c>
      <c r="H1038" s="488" t="str">
        <f t="shared" si="182"/>
        <v>项</v>
      </c>
      <c r="I1038" s="488" t="str">
        <f t="shared" si="185"/>
        <v>21405</v>
      </c>
      <c r="J1038" s="229"/>
      <c r="K1038" s="229"/>
      <c r="L1038" s="229"/>
      <c r="M1038" s="449"/>
      <c r="N1038" s="449"/>
      <c r="O1038" s="449"/>
      <c r="P1038" s="449"/>
      <c r="Q1038" s="449"/>
      <c r="R1038" s="449"/>
      <c r="S1038" s="449"/>
      <c r="T1038" s="435"/>
    </row>
    <row r="1039" s="443" customFormat="1" ht="15.75" hidden="1" spans="1:20">
      <c r="A1039" s="306" t="s">
        <v>6113</v>
      </c>
      <c r="B1039" s="307" t="s">
        <v>1458</v>
      </c>
      <c r="C1039" s="302">
        <f>SUMIF(表2.2024年公共财政支出决算表!$A$6:$A$1340,A1039,表2.2024年公共财政支出决算表!$E$6:$E$1340)</f>
        <v>0</v>
      </c>
      <c r="D1039" s="302">
        <f>ROUND(SUMIF('表10-1.政府预算科目明细表'!$A$3:$A$375,A1039,'表10-1.政府预算科目明细表'!$C$3:$C$375)/10000,0)</f>
        <v>0</v>
      </c>
      <c r="E1039" s="486">
        <f t="shared" si="191"/>
        <v>0</v>
      </c>
      <c r="F1039" s="487" t="str">
        <f t="shared" si="184"/>
        <v/>
      </c>
      <c r="G1039" s="488" t="str">
        <f t="shared" si="187"/>
        <v>否</v>
      </c>
      <c r="H1039" s="488" t="str">
        <f t="shared" si="182"/>
        <v>项</v>
      </c>
      <c r="I1039" s="488" t="str">
        <f t="shared" si="185"/>
        <v>21405</v>
      </c>
      <c r="J1039" s="229"/>
      <c r="K1039" s="229"/>
      <c r="L1039" s="229"/>
      <c r="M1039" s="449"/>
      <c r="N1039" s="449"/>
      <c r="O1039" s="449"/>
      <c r="P1039" s="449"/>
      <c r="Q1039" s="449"/>
      <c r="R1039" s="449"/>
      <c r="S1039" s="449"/>
      <c r="T1039" s="435"/>
    </row>
    <row r="1040" s="456" customFormat="1" ht="15.75" hidden="1" spans="1:20">
      <c r="A1040" s="278">
        <v>21406</v>
      </c>
      <c r="B1040" s="279" t="s">
        <v>1459</v>
      </c>
      <c r="C1040" s="299">
        <f ca="1">SUMIF($I1041:$I$1455,$A1040,C1041:C$1455)</f>
        <v>0</v>
      </c>
      <c r="D1040" s="299">
        <f>SUMIF($I1041:$I$1455,$A1040,D1041:D$1455)</f>
        <v>0</v>
      </c>
      <c r="E1040" s="299">
        <f ca="1">SUMIF($I1041:$I$1455,$A1040,E1041:E$1455)</f>
        <v>0</v>
      </c>
      <c r="F1040" s="483" t="str">
        <f ca="1" t="shared" si="184"/>
        <v/>
      </c>
      <c r="G1040" s="484" t="str">
        <f ca="1" t="shared" si="187"/>
        <v>否</v>
      </c>
      <c r="H1040" s="484" t="str">
        <f t="shared" si="182"/>
        <v>款</v>
      </c>
      <c r="I1040" s="484" t="str">
        <f t="shared" si="185"/>
        <v>214</v>
      </c>
      <c r="J1040" s="457"/>
      <c r="K1040" s="457"/>
      <c r="L1040" s="457"/>
      <c r="M1040" s="457"/>
      <c r="N1040" s="457"/>
      <c r="O1040" s="457"/>
      <c r="P1040" s="457"/>
      <c r="Q1040" s="457"/>
      <c r="R1040" s="457"/>
      <c r="S1040" s="457"/>
      <c r="T1040" s="437"/>
    </row>
    <row r="1041" s="429" customFormat="1" ht="31.5" hidden="1" spans="1:19">
      <c r="A1041" s="280">
        <v>2140601</v>
      </c>
      <c r="B1041" s="281" t="s">
        <v>1460</v>
      </c>
      <c r="C1041" s="302">
        <f>SUMIF(表2.2024年公共财政支出决算表!$A$6:$A$1340,A1041,表2.2024年公共财政支出决算表!$E$6:$E$1340)</f>
        <v>0</v>
      </c>
      <c r="D1041" s="302">
        <f>ROUND(SUMIF('表10-1.政府预算科目明细表'!$A$3:$A$375,A1041,'表10-1.政府预算科目明细表'!$C$3:$C$375)/10000,0)</f>
        <v>0</v>
      </c>
      <c r="E1041" s="352">
        <f t="shared" ref="E1041:E1044" si="192">D1041-C1041</f>
        <v>0</v>
      </c>
      <c r="F1041" s="352" t="str">
        <f t="shared" si="184"/>
        <v/>
      </c>
      <c r="G1041" s="485" t="str">
        <f t="shared" si="187"/>
        <v>否</v>
      </c>
      <c r="H1041" s="485" t="str">
        <f t="shared" si="182"/>
        <v>项</v>
      </c>
      <c r="I1041" s="485" t="str">
        <f t="shared" si="185"/>
        <v>21406</v>
      </c>
      <c r="J1041" s="229"/>
      <c r="K1041" s="229"/>
      <c r="L1041" s="229"/>
      <c r="M1041" s="229"/>
      <c r="N1041" s="229"/>
      <c r="O1041" s="229"/>
      <c r="P1041" s="229"/>
      <c r="Q1041" s="229"/>
      <c r="R1041" s="229"/>
      <c r="S1041" s="229"/>
    </row>
    <row r="1042" s="456" customFormat="1" ht="26.25" spans="1:20">
      <c r="A1042" s="278" t="s">
        <v>6115</v>
      </c>
      <c r="B1042" s="279" t="s">
        <v>1464</v>
      </c>
      <c r="C1042" s="299">
        <f ca="1">SUMIF($I1043:$I$1455,$A1042,C1043:C$1455)</f>
        <v>416</v>
      </c>
      <c r="D1042" s="299">
        <f>SUMIF($I1043:$I$1455,$A1042,D1043:D$1455)</f>
        <v>470</v>
      </c>
      <c r="E1042" s="299">
        <f ca="1">SUMIF($I1043:$I$1455,$A1042,E1043:E$1455)</f>
        <v>54</v>
      </c>
      <c r="F1042" s="483" t="str">
        <f ca="1" t="shared" si="184"/>
        <v>13.0%</v>
      </c>
      <c r="G1042" s="484" t="str">
        <f ca="1" t="shared" si="187"/>
        <v>是</v>
      </c>
      <c r="H1042" s="484" t="str">
        <f t="shared" si="182"/>
        <v>款</v>
      </c>
      <c r="I1042" s="484" t="str">
        <f t="shared" si="185"/>
        <v>214</v>
      </c>
      <c r="J1042" s="457"/>
      <c r="K1042" s="457"/>
      <c r="L1042" s="457"/>
      <c r="M1042" s="506">
        <v>1</v>
      </c>
      <c r="N1042" s="457"/>
      <c r="O1042" s="457"/>
      <c r="P1042" s="457"/>
      <c r="Q1042" s="457"/>
      <c r="R1042" s="457"/>
      <c r="S1042" s="457"/>
      <c r="T1042" s="437"/>
    </row>
    <row r="1043" s="70" customFormat="1" ht="26.25" spans="1:20">
      <c r="A1043" s="280" t="s">
        <v>6116</v>
      </c>
      <c r="B1043" s="281" t="s">
        <v>1465</v>
      </c>
      <c r="C1043" s="302">
        <f>SUMIF(表2.2024年公共财政支出决算表!$A$6:$A$1340,A1043,表2.2024年公共财政支出决算表!$E$6:$E$1340)</f>
        <v>416</v>
      </c>
      <c r="D1043" s="302">
        <f>ROUND(SUMIF('表10-1.政府预算科目明细表'!$A$3:$A$375,A1043,'表10-1.政府预算科目明细表'!$C$3:$C$375)/10000,0)</f>
        <v>470</v>
      </c>
      <c r="E1043" s="352">
        <f t="shared" si="192"/>
        <v>54</v>
      </c>
      <c r="F1043" s="352" t="str">
        <f t="shared" ref="F1043:F1106" si="193">IFERROR(TEXT(E1043/C1043,"0.0%"),"")</f>
        <v>13.0%</v>
      </c>
      <c r="G1043" s="485" t="str">
        <f t="shared" si="187"/>
        <v>是</v>
      </c>
      <c r="H1043" s="485" t="str">
        <f t="shared" ref="H1043:H1106" si="194">IF(LEN(A1043)=3,"类",IF(LEN(A1043)=5,"款","项"))</f>
        <v>项</v>
      </c>
      <c r="I1043" s="485" t="str">
        <f t="shared" si="185"/>
        <v>21499</v>
      </c>
      <c r="J1043" s="229"/>
      <c r="K1043" s="229"/>
      <c r="L1043" s="229"/>
      <c r="M1043" s="506">
        <v>1</v>
      </c>
      <c r="N1043" s="229"/>
      <c r="O1043" s="229"/>
      <c r="P1043" s="229"/>
      <c r="Q1043" s="229"/>
      <c r="R1043" s="229"/>
      <c r="S1043" s="229"/>
      <c r="T1043" s="429"/>
    </row>
    <row r="1044" s="443" customFormat="1" ht="15.75" hidden="1" spans="1:20">
      <c r="A1044" s="306" t="s">
        <v>6117</v>
      </c>
      <c r="B1044" s="307" t="s">
        <v>1464</v>
      </c>
      <c r="C1044" s="302">
        <f>SUMIF(表2.2024年公共财政支出决算表!$A$6:$A$1340,A1044,表2.2024年公共财政支出决算表!$E$6:$E$1340)</f>
        <v>0</v>
      </c>
      <c r="D1044" s="302">
        <f>ROUND(SUMIF('表10-1.政府预算科目明细表'!$A$3:$A$375,A1044,'表10-1.政府预算科目明细表'!$C$3:$C$375)/10000,0)</f>
        <v>0</v>
      </c>
      <c r="E1044" s="486">
        <f t="shared" si="192"/>
        <v>0</v>
      </c>
      <c r="F1044" s="487" t="str">
        <f t="shared" si="193"/>
        <v/>
      </c>
      <c r="G1044" s="488" t="str">
        <f t="shared" si="187"/>
        <v>否</v>
      </c>
      <c r="H1044" s="488" t="str">
        <f t="shared" si="194"/>
        <v>项</v>
      </c>
      <c r="I1044" s="488" t="str">
        <f t="shared" ref="I1044:I1107" si="195">_xlfn.IFS(LEN(A1044)=3,0,LEN(A1044)=5,LEFT(A1044,3),LEN(A1044)=7,LEFT(A1044,5))</f>
        <v>21499</v>
      </c>
      <c r="J1044" s="229"/>
      <c r="K1044" s="229"/>
      <c r="L1044" s="229"/>
      <c r="M1044" s="449"/>
      <c r="N1044" s="449"/>
      <c r="O1044" s="449"/>
      <c r="P1044" s="449"/>
      <c r="Q1044" s="449"/>
      <c r="R1044" s="449"/>
      <c r="S1044" s="449"/>
      <c r="T1044" s="435"/>
    </row>
    <row r="1045" s="446" customFormat="1" ht="26.25" spans="1:20">
      <c r="A1045" s="479" t="s">
        <v>6119</v>
      </c>
      <c r="B1045" s="480" t="s">
        <v>1466</v>
      </c>
      <c r="C1045" s="295">
        <f ca="1">SUMIF($I1046:$I$1455,$A1045,C1046:C$1455)</f>
        <v>302</v>
      </c>
      <c r="D1045" s="295">
        <f>SUMIF($I1046:$I$1455,$A1045,D1046:D$1455)</f>
        <v>454</v>
      </c>
      <c r="E1045" s="295">
        <f ca="1">SUMIF($I1046:$I$1455,$A1045,E1046:E$1455)</f>
        <v>152</v>
      </c>
      <c r="F1045" s="481" t="str">
        <f ca="1" t="shared" si="193"/>
        <v>50.3%</v>
      </c>
      <c r="G1045" s="482" t="str">
        <f ca="1" t="shared" si="187"/>
        <v>是</v>
      </c>
      <c r="H1045" s="482" t="str">
        <f t="shared" si="194"/>
        <v>类</v>
      </c>
      <c r="I1045" s="482">
        <f t="shared" si="195"/>
        <v>0</v>
      </c>
      <c r="J1045" s="458"/>
      <c r="K1045" s="458"/>
      <c r="L1045" s="458"/>
      <c r="M1045" s="506">
        <v>1</v>
      </c>
      <c r="N1045" s="500">
        <v>301</v>
      </c>
      <c r="O1045" s="465">
        <f ca="1">C1045-N1045</f>
        <v>1</v>
      </c>
      <c r="P1045" s="458"/>
      <c r="Q1045" s="458"/>
      <c r="R1045" s="458"/>
      <c r="S1045" s="458"/>
      <c r="T1045" s="451"/>
    </row>
    <row r="1046" s="442" customFormat="1" ht="15.75" hidden="1" spans="1:20">
      <c r="A1046" s="269" t="s">
        <v>6120</v>
      </c>
      <c r="B1046" s="270" t="s">
        <v>1467</v>
      </c>
      <c r="C1046" s="299">
        <f ca="1">SUMIF($I1047:$I$1455,$A1046,C1047:C$1455)</f>
        <v>0</v>
      </c>
      <c r="D1046" s="299">
        <f>SUMIF($I1047:$I$1455,$A1046,D1047:D$1455)</f>
        <v>0</v>
      </c>
      <c r="E1046" s="299">
        <f ca="1">SUMIF($I1047:$I$1455,$A1046,E1047:E$1455)</f>
        <v>0</v>
      </c>
      <c r="F1046" s="483" t="str">
        <f ca="1" t="shared" si="193"/>
        <v/>
      </c>
      <c r="G1046" s="492" t="str">
        <f ca="1" t="shared" si="187"/>
        <v>否</v>
      </c>
      <c r="H1046" s="492" t="str">
        <f t="shared" si="194"/>
        <v>款</v>
      </c>
      <c r="I1046" s="492" t="str">
        <f t="shared" si="195"/>
        <v>215</v>
      </c>
      <c r="J1046" s="453"/>
      <c r="K1046" s="453"/>
      <c r="L1046" s="453"/>
      <c r="M1046" s="453"/>
      <c r="N1046" s="453"/>
      <c r="O1046" s="453"/>
      <c r="P1046" s="453"/>
      <c r="Q1046" s="453"/>
      <c r="R1046" s="453"/>
      <c r="S1046" s="453"/>
      <c r="T1046" s="450"/>
    </row>
    <row r="1047" s="443" customFormat="1" ht="15.75" hidden="1" spans="1:20">
      <c r="A1047" s="306" t="s">
        <v>6122</v>
      </c>
      <c r="B1047" s="307" t="s">
        <v>12</v>
      </c>
      <c r="C1047" s="302">
        <f>SUMIF(表2.2024年公共财政支出决算表!$A$6:$A$1340,A1047,表2.2024年公共财政支出决算表!$E$6:$E$1340)</f>
        <v>0</v>
      </c>
      <c r="D1047" s="302">
        <f>ROUND(SUMIF('表10-1.政府预算科目明细表'!$A$3:$A$375,A1047,'表10-1.政府预算科目明细表'!$C$3:$C$375)/10000,0)</f>
        <v>0</v>
      </c>
      <c r="E1047" s="486">
        <f t="shared" ref="E1047:E1055" si="196">D1047-C1047</f>
        <v>0</v>
      </c>
      <c r="F1047" s="487" t="str">
        <f t="shared" si="193"/>
        <v/>
      </c>
      <c r="G1047" s="488" t="str">
        <f t="shared" si="187"/>
        <v>否</v>
      </c>
      <c r="H1047" s="488" t="str">
        <f t="shared" si="194"/>
        <v>项</v>
      </c>
      <c r="I1047" s="488" t="str">
        <f t="shared" si="195"/>
        <v>21501</v>
      </c>
      <c r="J1047" s="229"/>
      <c r="K1047" s="229"/>
      <c r="L1047" s="229"/>
      <c r="M1047" s="449"/>
      <c r="N1047" s="449"/>
      <c r="O1047" s="449"/>
      <c r="P1047" s="449"/>
      <c r="Q1047" s="449"/>
      <c r="R1047" s="449"/>
      <c r="S1047" s="449"/>
      <c r="T1047" s="435"/>
    </row>
    <row r="1048" s="443" customFormat="1" ht="15.75" hidden="1" spans="1:20">
      <c r="A1048" s="306" t="s">
        <v>6123</v>
      </c>
      <c r="B1048" s="307" t="s">
        <v>14</v>
      </c>
      <c r="C1048" s="302">
        <f>SUMIF(表2.2024年公共财政支出决算表!$A$6:$A$1340,A1048,表2.2024年公共财政支出决算表!$E$6:$E$1340)</f>
        <v>0</v>
      </c>
      <c r="D1048" s="302">
        <f>ROUND(SUMIF('表10-1.政府预算科目明细表'!$A$3:$A$375,A1048,'表10-1.政府预算科目明细表'!$C$3:$C$375)/10000,0)</f>
        <v>0</v>
      </c>
      <c r="E1048" s="486">
        <f t="shared" si="196"/>
        <v>0</v>
      </c>
      <c r="F1048" s="487" t="str">
        <f t="shared" si="193"/>
        <v/>
      </c>
      <c r="G1048" s="488" t="str">
        <f t="shared" si="187"/>
        <v>否</v>
      </c>
      <c r="H1048" s="488" t="str">
        <f t="shared" si="194"/>
        <v>项</v>
      </c>
      <c r="I1048" s="488" t="str">
        <f t="shared" si="195"/>
        <v>21501</v>
      </c>
      <c r="J1048" s="229"/>
      <c r="K1048" s="229"/>
      <c r="L1048" s="229"/>
      <c r="M1048" s="449"/>
      <c r="N1048" s="449"/>
      <c r="O1048" s="449"/>
      <c r="P1048" s="449"/>
      <c r="Q1048" s="449"/>
      <c r="R1048" s="449"/>
      <c r="S1048" s="449"/>
      <c r="T1048" s="435"/>
    </row>
    <row r="1049" s="443" customFormat="1" ht="15.75" hidden="1" spans="1:20">
      <c r="A1049" s="306" t="s">
        <v>6124</v>
      </c>
      <c r="B1049" s="307" t="s">
        <v>16</v>
      </c>
      <c r="C1049" s="302">
        <f>SUMIF(表2.2024年公共财政支出决算表!$A$6:$A$1340,A1049,表2.2024年公共财政支出决算表!$E$6:$E$1340)</f>
        <v>0</v>
      </c>
      <c r="D1049" s="302">
        <f>ROUND(SUMIF('表10-1.政府预算科目明细表'!$A$3:$A$375,A1049,'表10-1.政府预算科目明细表'!$C$3:$C$375)/10000,0)</f>
        <v>0</v>
      </c>
      <c r="E1049" s="486">
        <f t="shared" si="196"/>
        <v>0</v>
      </c>
      <c r="F1049" s="487" t="str">
        <f t="shared" si="193"/>
        <v/>
      </c>
      <c r="G1049" s="488" t="str">
        <f t="shared" si="187"/>
        <v>否</v>
      </c>
      <c r="H1049" s="488" t="str">
        <f t="shared" si="194"/>
        <v>项</v>
      </c>
      <c r="I1049" s="488" t="str">
        <f t="shared" si="195"/>
        <v>21501</v>
      </c>
      <c r="J1049" s="229"/>
      <c r="K1049" s="229"/>
      <c r="L1049" s="229"/>
      <c r="M1049" s="449"/>
      <c r="N1049" s="449"/>
      <c r="O1049" s="449"/>
      <c r="P1049" s="449"/>
      <c r="Q1049" s="449"/>
      <c r="R1049" s="449"/>
      <c r="S1049" s="449"/>
      <c r="T1049" s="435"/>
    </row>
    <row r="1050" s="443" customFormat="1" ht="15.75" hidden="1" spans="1:20">
      <c r="A1050" s="306" t="s">
        <v>6125</v>
      </c>
      <c r="B1050" s="307" t="s">
        <v>1468</v>
      </c>
      <c r="C1050" s="302">
        <f>SUMIF(表2.2024年公共财政支出决算表!$A$6:$A$1340,A1050,表2.2024年公共财政支出决算表!$E$6:$E$1340)</f>
        <v>0</v>
      </c>
      <c r="D1050" s="302">
        <f>ROUND(SUMIF('表10-1.政府预算科目明细表'!$A$3:$A$375,A1050,'表10-1.政府预算科目明细表'!$C$3:$C$375)/10000,0)</f>
        <v>0</v>
      </c>
      <c r="E1050" s="486">
        <f t="shared" si="196"/>
        <v>0</v>
      </c>
      <c r="F1050" s="487" t="str">
        <f t="shared" si="193"/>
        <v/>
      </c>
      <c r="G1050" s="488" t="str">
        <f t="shared" si="187"/>
        <v>否</v>
      </c>
      <c r="H1050" s="488" t="str">
        <f t="shared" si="194"/>
        <v>项</v>
      </c>
      <c r="I1050" s="488" t="str">
        <f t="shared" si="195"/>
        <v>21501</v>
      </c>
      <c r="J1050" s="229"/>
      <c r="K1050" s="229"/>
      <c r="L1050" s="229"/>
      <c r="M1050" s="449"/>
      <c r="N1050" s="449"/>
      <c r="O1050" s="449"/>
      <c r="P1050" s="449"/>
      <c r="Q1050" s="449"/>
      <c r="R1050" s="449"/>
      <c r="S1050" s="449"/>
      <c r="T1050" s="435"/>
    </row>
    <row r="1051" s="443" customFormat="1" ht="15.75" hidden="1" spans="1:20">
      <c r="A1051" s="306" t="s">
        <v>6127</v>
      </c>
      <c r="B1051" s="307" t="s">
        <v>1469</v>
      </c>
      <c r="C1051" s="302">
        <f>SUMIF(表2.2024年公共财政支出决算表!$A$6:$A$1340,A1051,表2.2024年公共财政支出决算表!$E$6:$E$1340)</f>
        <v>0</v>
      </c>
      <c r="D1051" s="302">
        <f>ROUND(SUMIF('表10-1.政府预算科目明细表'!$A$3:$A$375,A1051,'表10-1.政府预算科目明细表'!$C$3:$C$375)/10000,0)</f>
        <v>0</v>
      </c>
      <c r="E1051" s="486">
        <f t="shared" si="196"/>
        <v>0</v>
      </c>
      <c r="F1051" s="487" t="str">
        <f t="shared" si="193"/>
        <v/>
      </c>
      <c r="G1051" s="488" t="str">
        <f t="shared" si="187"/>
        <v>否</v>
      </c>
      <c r="H1051" s="488" t="str">
        <f t="shared" si="194"/>
        <v>项</v>
      </c>
      <c r="I1051" s="488" t="str">
        <f t="shared" si="195"/>
        <v>21501</v>
      </c>
      <c r="J1051" s="229"/>
      <c r="K1051" s="229"/>
      <c r="L1051" s="229"/>
      <c r="M1051" s="449"/>
      <c r="N1051" s="449"/>
      <c r="O1051" s="449"/>
      <c r="P1051" s="449"/>
      <c r="Q1051" s="449"/>
      <c r="R1051" s="449"/>
      <c r="S1051" s="449"/>
      <c r="T1051" s="435"/>
    </row>
    <row r="1052" s="443" customFormat="1" ht="15.75" hidden="1" spans="1:20">
      <c r="A1052" s="306" t="s">
        <v>6129</v>
      </c>
      <c r="B1052" s="307" t="s">
        <v>1470</v>
      </c>
      <c r="C1052" s="302">
        <f>SUMIF(表2.2024年公共财政支出决算表!$A$6:$A$1340,A1052,表2.2024年公共财政支出决算表!$E$6:$E$1340)</f>
        <v>0</v>
      </c>
      <c r="D1052" s="302">
        <f>ROUND(SUMIF('表10-1.政府预算科目明细表'!$A$3:$A$375,A1052,'表10-1.政府预算科目明细表'!$C$3:$C$375)/10000,0)</f>
        <v>0</v>
      </c>
      <c r="E1052" s="486">
        <f t="shared" si="196"/>
        <v>0</v>
      </c>
      <c r="F1052" s="487" t="str">
        <f t="shared" si="193"/>
        <v/>
      </c>
      <c r="G1052" s="488" t="str">
        <f t="shared" si="187"/>
        <v>否</v>
      </c>
      <c r="H1052" s="488" t="str">
        <f t="shared" si="194"/>
        <v>项</v>
      </c>
      <c r="I1052" s="488" t="str">
        <f t="shared" si="195"/>
        <v>21501</v>
      </c>
      <c r="J1052" s="229"/>
      <c r="K1052" s="229"/>
      <c r="L1052" s="229"/>
      <c r="M1052" s="449"/>
      <c r="N1052" s="449"/>
      <c r="O1052" s="449"/>
      <c r="P1052" s="449"/>
      <c r="Q1052" s="449"/>
      <c r="R1052" s="449"/>
      <c r="S1052" s="449"/>
      <c r="T1052" s="435"/>
    </row>
    <row r="1053" s="443" customFormat="1" ht="15.75" hidden="1" spans="1:20">
      <c r="A1053" s="306" t="s">
        <v>6131</v>
      </c>
      <c r="B1053" s="307" t="s">
        <v>1471</v>
      </c>
      <c r="C1053" s="302">
        <f>SUMIF(表2.2024年公共财政支出决算表!$A$6:$A$1340,A1053,表2.2024年公共财政支出决算表!$E$6:$E$1340)</f>
        <v>0</v>
      </c>
      <c r="D1053" s="302">
        <f>ROUND(SUMIF('表10-1.政府预算科目明细表'!$A$3:$A$375,A1053,'表10-1.政府预算科目明细表'!$C$3:$C$375)/10000,0)</f>
        <v>0</v>
      </c>
      <c r="E1053" s="486">
        <f t="shared" si="196"/>
        <v>0</v>
      </c>
      <c r="F1053" s="487" t="str">
        <f t="shared" si="193"/>
        <v/>
      </c>
      <c r="G1053" s="488" t="str">
        <f t="shared" si="187"/>
        <v>否</v>
      </c>
      <c r="H1053" s="488" t="str">
        <f t="shared" si="194"/>
        <v>项</v>
      </c>
      <c r="I1053" s="488" t="str">
        <f t="shared" si="195"/>
        <v>21501</v>
      </c>
      <c r="J1053" s="229"/>
      <c r="K1053" s="229"/>
      <c r="L1053" s="229"/>
      <c r="M1053" s="449"/>
      <c r="N1053" s="449"/>
      <c r="O1053" s="449"/>
      <c r="P1053" s="449"/>
      <c r="Q1053" s="449"/>
      <c r="R1053" s="449"/>
      <c r="S1053" s="449"/>
      <c r="T1053" s="435"/>
    </row>
    <row r="1054" s="443" customFormat="1" ht="15.75" hidden="1" spans="1:20">
      <c r="A1054" s="306" t="s">
        <v>6133</v>
      </c>
      <c r="B1054" s="307" t="s">
        <v>1472</v>
      </c>
      <c r="C1054" s="302">
        <f>SUMIF(表2.2024年公共财政支出决算表!$A$6:$A$1340,A1054,表2.2024年公共财政支出决算表!$E$6:$E$1340)</f>
        <v>0</v>
      </c>
      <c r="D1054" s="302">
        <f>ROUND(SUMIF('表10-1.政府预算科目明细表'!$A$3:$A$375,A1054,'表10-1.政府预算科目明细表'!$C$3:$C$375)/10000,0)</f>
        <v>0</v>
      </c>
      <c r="E1054" s="486">
        <f t="shared" si="196"/>
        <v>0</v>
      </c>
      <c r="F1054" s="487" t="str">
        <f t="shared" si="193"/>
        <v/>
      </c>
      <c r="G1054" s="488" t="str">
        <f t="shared" si="187"/>
        <v>否</v>
      </c>
      <c r="H1054" s="488" t="str">
        <f t="shared" si="194"/>
        <v>项</v>
      </c>
      <c r="I1054" s="488" t="str">
        <f t="shared" si="195"/>
        <v>21501</v>
      </c>
      <c r="J1054" s="229"/>
      <c r="K1054" s="229"/>
      <c r="L1054" s="229"/>
      <c r="M1054" s="449"/>
      <c r="N1054" s="449"/>
      <c r="O1054" s="449"/>
      <c r="P1054" s="449"/>
      <c r="Q1054" s="449"/>
      <c r="R1054" s="449"/>
      <c r="S1054" s="449"/>
      <c r="T1054" s="435"/>
    </row>
    <row r="1055" s="443" customFormat="1" ht="15.75" hidden="1" spans="1:20">
      <c r="A1055" s="306" t="s">
        <v>6135</v>
      </c>
      <c r="B1055" s="307" t="s">
        <v>1473</v>
      </c>
      <c r="C1055" s="302">
        <f>SUMIF(表2.2024年公共财政支出决算表!$A$6:$A$1340,A1055,表2.2024年公共财政支出决算表!$E$6:$E$1340)</f>
        <v>0</v>
      </c>
      <c r="D1055" s="302">
        <f>ROUND(SUMIF('表10-1.政府预算科目明细表'!$A$3:$A$375,A1055,'表10-1.政府预算科目明细表'!$C$3:$C$375)/10000,0)</f>
        <v>0</v>
      </c>
      <c r="E1055" s="486">
        <f t="shared" si="196"/>
        <v>0</v>
      </c>
      <c r="F1055" s="487" t="str">
        <f t="shared" si="193"/>
        <v/>
      </c>
      <c r="G1055" s="488" t="str">
        <f t="shared" si="187"/>
        <v>否</v>
      </c>
      <c r="H1055" s="488" t="str">
        <f t="shared" si="194"/>
        <v>项</v>
      </c>
      <c r="I1055" s="488" t="str">
        <f t="shared" si="195"/>
        <v>21501</v>
      </c>
      <c r="J1055" s="229"/>
      <c r="K1055" s="229"/>
      <c r="L1055" s="229"/>
      <c r="M1055" s="449"/>
      <c r="N1055" s="449"/>
      <c r="O1055" s="449"/>
      <c r="P1055" s="449"/>
      <c r="Q1055" s="449"/>
      <c r="R1055" s="449"/>
      <c r="S1055" s="449"/>
      <c r="T1055" s="435"/>
    </row>
    <row r="1056" s="445" customFormat="1" ht="15.75" hidden="1" spans="1:20">
      <c r="A1056" s="269" t="s">
        <v>6137</v>
      </c>
      <c r="B1056" s="270" t="s">
        <v>1474</v>
      </c>
      <c r="C1056" s="299">
        <f ca="1">SUMIF($I1057:$I$1455,$A1056,C1057:C$1455)</f>
        <v>0</v>
      </c>
      <c r="D1056" s="299">
        <f>SUMIF($I1057:$I$1455,$A1056,D1057:D$1455)</f>
        <v>0</v>
      </c>
      <c r="E1056" s="299">
        <f ca="1">SUMIF($I1057:$I$1455,$A1056,E1057:E$1455)</f>
        <v>0</v>
      </c>
      <c r="F1056" s="483" t="str">
        <f ca="1" t="shared" si="193"/>
        <v/>
      </c>
      <c r="G1056" s="492" t="str">
        <f ca="1" t="shared" ref="G1056:G1119" si="197">IF(A1056&lt;&gt;"",IF(SUM(C1056:D1056)&lt;&gt;0,"是","否"),"是")</f>
        <v>否</v>
      </c>
      <c r="H1056" s="492" t="str">
        <f t="shared" si="194"/>
        <v>款</v>
      </c>
      <c r="I1056" s="492" t="str">
        <f t="shared" si="195"/>
        <v>215</v>
      </c>
      <c r="J1056" s="461"/>
      <c r="K1056" s="461"/>
      <c r="L1056" s="461"/>
      <c r="M1056" s="461"/>
      <c r="N1056" s="461"/>
      <c r="O1056" s="461"/>
      <c r="P1056" s="461"/>
      <c r="Q1056" s="461"/>
      <c r="R1056" s="461"/>
      <c r="S1056" s="461"/>
      <c r="T1056" s="436"/>
    </row>
    <row r="1057" s="443" customFormat="1" ht="15.75" hidden="1" spans="1:20">
      <c r="A1057" s="306" t="s">
        <v>6139</v>
      </c>
      <c r="B1057" s="307" t="s">
        <v>12</v>
      </c>
      <c r="C1057" s="302">
        <f>SUMIF(表2.2024年公共财政支出决算表!$A$6:$A$1340,A1057,表2.2024年公共财政支出决算表!$E$6:$E$1340)</f>
        <v>0</v>
      </c>
      <c r="D1057" s="302">
        <f>ROUND(SUMIF('表10-1.政府预算科目明细表'!$A$3:$A$375,A1057,'表10-1.政府预算科目明细表'!$C$3:$C$375)/10000,0)</f>
        <v>0</v>
      </c>
      <c r="E1057" s="486">
        <f t="shared" ref="E1057:E1071" si="198">D1057-C1057</f>
        <v>0</v>
      </c>
      <c r="F1057" s="487" t="str">
        <f t="shared" si="193"/>
        <v/>
      </c>
      <c r="G1057" s="488" t="str">
        <f t="shared" si="197"/>
        <v>否</v>
      </c>
      <c r="H1057" s="488" t="str">
        <f t="shared" si="194"/>
        <v>项</v>
      </c>
      <c r="I1057" s="488" t="str">
        <f t="shared" si="195"/>
        <v>21502</v>
      </c>
      <c r="J1057" s="229"/>
      <c r="K1057" s="229"/>
      <c r="L1057" s="229"/>
      <c r="M1057" s="449"/>
      <c r="N1057" s="449"/>
      <c r="O1057" s="449"/>
      <c r="P1057" s="449"/>
      <c r="Q1057" s="449"/>
      <c r="R1057" s="449"/>
      <c r="S1057" s="449"/>
      <c r="T1057" s="435"/>
    </row>
    <row r="1058" s="443" customFormat="1" ht="15.75" hidden="1" spans="1:20">
      <c r="A1058" s="306" t="s">
        <v>6140</v>
      </c>
      <c r="B1058" s="307" t="s">
        <v>14</v>
      </c>
      <c r="C1058" s="302">
        <f>SUMIF(表2.2024年公共财政支出决算表!$A$6:$A$1340,A1058,表2.2024年公共财政支出决算表!$E$6:$E$1340)</f>
        <v>0</v>
      </c>
      <c r="D1058" s="302">
        <f>ROUND(SUMIF('表10-1.政府预算科目明细表'!$A$3:$A$375,A1058,'表10-1.政府预算科目明细表'!$C$3:$C$375)/10000,0)</f>
        <v>0</v>
      </c>
      <c r="E1058" s="486">
        <f t="shared" si="198"/>
        <v>0</v>
      </c>
      <c r="F1058" s="487" t="str">
        <f t="shared" si="193"/>
        <v/>
      </c>
      <c r="G1058" s="488" t="str">
        <f t="shared" si="197"/>
        <v>否</v>
      </c>
      <c r="H1058" s="488" t="str">
        <f t="shared" si="194"/>
        <v>项</v>
      </c>
      <c r="I1058" s="488" t="str">
        <f t="shared" si="195"/>
        <v>21502</v>
      </c>
      <c r="J1058" s="229"/>
      <c r="K1058" s="229"/>
      <c r="L1058" s="229"/>
      <c r="M1058" s="449"/>
      <c r="N1058" s="449"/>
      <c r="O1058" s="449"/>
      <c r="P1058" s="449"/>
      <c r="Q1058" s="449"/>
      <c r="R1058" s="449"/>
      <c r="S1058" s="449"/>
      <c r="T1058" s="435"/>
    </row>
    <row r="1059" s="443" customFormat="1" ht="15.75" hidden="1" spans="1:20">
      <c r="A1059" s="306" t="s">
        <v>6141</v>
      </c>
      <c r="B1059" s="307" t="s">
        <v>16</v>
      </c>
      <c r="C1059" s="302">
        <f>SUMIF(表2.2024年公共财政支出决算表!$A$6:$A$1340,A1059,表2.2024年公共财政支出决算表!$E$6:$E$1340)</f>
        <v>0</v>
      </c>
      <c r="D1059" s="302">
        <f>ROUND(SUMIF('表10-1.政府预算科目明细表'!$A$3:$A$375,A1059,'表10-1.政府预算科目明细表'!$C$3:$C$375)/10000,0)</f>
        <v>0</v>
      </c>
      <c r="E1059" s="486">
        <f t="shared" si="198"/>
        <v>0</v>
      </c>
      <c r="F1059" s="487" t="str">
        <f t="shared" si="193"/>
        <v/>
      </c>
      <c r="G1059" s="488" t="str">
        <f t="shared" si="197"/>
        <v>否</v>
      </c>
      <c r="H1059" s="488" t="str">
        <f t="shared" si="194"/>
        <v>项</v>
      </c>
      <c r="I1059" s="488" t="str">
        <f t="shared" si="195"/>
        <v>21502</v>
      </c>
      <c r="J1059" s="229"/>
      <c r="K1059" s="229"/>
      <c r="L1059" s="229"/>
      <c r="M1059" s="449"/>
      <c r="N1059" s="449"/>
      <c r="O1059" s="449"/>
      <c r="P1059" s="449"/>
      <c r="Q1059" s="449"/>
      <c r="R1059" s="449"/>
      <c r="S1059" s="449"/>
      <c r="T1059" s="435"/>
    </row>
    <row r="1060" s="443" customFormat="1" ht="15.75" hidden="1" spans="1:20">
      <c r="A1060" s="306" t="s">
        <v>6142</v>
      </c>
      <c r="B1060" s="307" t="s">
        <v>1475</v>
      </c>
      <c r="C1060" s="302">
        <f>SUMIF(表2.2024年公共财政支出决算表!$A$6:$A$1340,A1060,表2.2024年公共财政支出决算表!$E$6:$E$1340)</f>
        <v>0</v>
      </c>
      <c r="D1060" s="302">
        <f>ROUND(SUMIF('表10-1.政府预算科目明细表'!$A$3:$A$375,A1060,'表10-1.政府预算科目明细表'!$C$3:$C$375)/10000,0)</f>
        <v>0</v>
      </c>
      <c r="E1060" s="486">
        <f t="shared" si="198"/>
        <v>0</v>
      </c>
      <c r="F1060" s="487" t="str">
        <f t="shared" si="193"/>
        <v/>
      </c>
      <c r="G1060" s="488" t="str">
        <f t="shared" si="197"/>
        <v>否</v>
      </c>
      <c r="H1060" s="488" t="str">
        <f t="shared" si="194"/>
        <v>项</v>
      </c>
      <c r="I1060" s="488" t="str">
        <f t="shared" si="195"/>
        <v>21502</v>
      </c>
      <c r="J1060" s="229"/>
      <c r="K1060" s="229"/>
      <c r="L1060" s="229"/>
      <c r="M1060" s="449"/>
      <c r="N1060" s="449"/>
      <c r="O1060" s="449"/>
      <c r="P1060" s="449"/>
      <c r="Q1060" s="449"/>
      <c r="R1060" s="449"/>
      <c r="S1060" s="449"/>
      <c r="T1060" s="435"/>
    </row>
    <row r="1061" s="441" customFormat="1" ht="15.75" hidden="1" spans="1:20">
      <c r="A1061" s="306" t="s">
        <v>6144</v>
      </c>
      <c r="B1061" s="307" t="s">
        <v>1476</v>
      </c>
      <c r="C1061" s="302">
        <f>SUMIF(表2.2024年公共财政支出决算表!$A$6:$A$1340,A1061,表2.2024年公共财政支出决算表!$E$6:$E$1340)</f>
        <v>0</v>
      </c>
      <c r="D1061" s="302">
        <f>ROUND(SUMIF('表10-1.政府预算科目明细表'!$A$3:$A$375,A1061,'表10-1.政府预算科目明细表'!$C$3:$C$375)/10000,0)</f>
        <v>0</v>
      </c>
      <c r="E1061" s="486">
        <f t="shared" si="198"/>
        <v>0</v>
      </c>
      <c r="F1061" s="487" t="str">
        <f t="shared" si="193"/>
        <v/>
      </c>
      <c r="G1061" s="488" t="str">
        <f t="shared" si="197"/>
        <v>否</v>
      </c>
      <c r="H1061" s="488" t="str">
        <f t="shared" si="194"/>
        <v>项</v>
      </c>
      <c r="I1061" s="488" t="str">
        <f t="shared" si="195"/>
        <v>21502</v>
      </c>
      <c r="J1061" s="229"/>
      <c r="K1061" s="229"/>
      <c r="L1061" s="229"/>
      <c r="M1061" s="452"/>
      <c r="N1061" s="452"/>
      <c r="O1061" s="452"/>
      <c r="P1061" s="452"/>
      <c r="Q1061" s="452"/>
      <c r="R1061" s="452"/>
      <c r="S1061" s="452"/>
      <c r="T1061" s="438"/>
    </row>
    <row r="1062" s="443" customFormat="1" ht="15.75" hidden="1" spans="1:20">
      <c r="A1062" s="306" t="s">
        <v>6146</v>
      </c>
      <c r="B1062" s="307" t="s">
        <v>1477</v>
      </c>
      <c r="C1062" s="302">
        <f>SUMIF(表2.2024年公共财政支出决算表!$A$6:$A$1340,A1062,表2.2024年公共财政支出决算表!$E$6:$E$1340)</f>
        <v>0</v>
      </c>
      <c r="D1062" s="302">
        <f>ROUND(SUMIF('表10-1.政府预算科目明细表'!$A$3:$A$375,A1062,'表10-1.政府预算科目明细表'!$C$3:$C$375)/10000,0)</f>
        <v>0</v>
      </c>
      <c r="E1062" s="486">
        <f t="shared" si="198"/>
        <v>0</v>
      </c>
      <c r="F1062" s="487" t="str">
        <f t="shared" si="193"/>
        <v/>
      </c>
      <c r="G1062" s="488" t="str">
        <f t="shared" si="197"/>
        <v>否</v>
      </c>
      <c r="H1062" s="488" t="str">
        <f t="shared" si="194"/>
        <v>项</v>
      </c>
      <c r="I1062" s="488" t="str">
        <f t="shared" si="195"/>
        <v>21502</v>
      </c>
      <c r="J1062" s="229"/>
      <c r="K1062" s="229"/>
      <c r="L1062" s="229"/>
      <c r="M1062" s="449"/>
      <c r="N1062" s="449"/>
      <c r="O1062" s="449"/>
      <c r="P1062" s="449"/>
      <c r="Q1062" s="449"/>
      <c r="R1062" s="449"/>
      <c r="S1062" s="449"/>
      <c r="T1062" s="435"/>
    </row>
    <row r="1063" s="441" customFormat="1" ht="31.5" hidden="1" spans="1:20">
      <c r="A1063" s="306" t="s">
        <v>6148</v>
      </c>
      <c r="B1063" s="307" t="s">
        <v>1478</v>
      </c>
      <c r="C1063" s="302">
        <f>SUMIF(表2.2024年公共财政支出决算表!$A$6:$A$1340,A1063,表2.2024年公共财政支出决算表!$E$6:$E$1340)</f>
        <v>0</v>
      </c>
      <c r="D1063" s="302">
        <f>ROUND(SUMIF('表10-1.政府预算科目明细表'!$A$3:$A$375,A1063,'表10-1.政府预算科目明细表'!$C$3:$C$375)/10000,0)</f>
        <v>0</v>
      </c>
      <c r="E1063" s="486">
        <f t="shared" si="198"/>
        <v>0</v>
      </c>
      <c r="F1063" s="487" t="str">
        <f t="shared" si="193"/>
        <v/>
      </c>
      <c r="G1063" s="488" t="str">
        <f t="shared" si="197"/>
        <v>否</v>
      </c>
      <c r="H1063" s="488" t="str">
        <f t="shared" si="194"/>
        <v>项</v>
      </c>
      <c r="I1063" s="488" t="str">
        <f t="shared" si="195"/>
        <v>21502</v>
      </c>
      <c r="J1063" s="229"/>
      <c r="K1063" s="229"/>
      <c r="L1063" s="229"/>
      <c r="M1063" s="452"/>
      <c r="N1063" s="452"/>
      <c r="O1063" s="452"/>
      <c r="P1063" s="452"/>
      <c r="Q1063" s="452"/>
      <c r="R1063" s="452"/>
      <c r="S1063" s="452"/>
      <c r="T1063" s="438"/>
    </row>
    <row r="1064" s="443" customFormat="1" ht="15.75" hidden="1" spans="1:20">
      <c r="A1064" s="306" t="s">
        <v>6150</v>
      </c>
      <c r="B1064" s="307" t="s">
        <v>1479</v>
      </c>
      <c r="C1064" s="302">
        <f>SUMIF(表2.2024年公共财政支出决算表!$A$6:$A$1340,A1064,表2.2024年公共财政支出决算表!$E$6:$E$1340)</f>
        <v>0</v>
      </c>
      <c r="D1064" s="302">
        <f>ROUND(SUMIF('表10-1.政府预算科目明细表'!$A$3:$A$375,A1064,'表10-1.政府预算科目明细表'!$C$3:$C$375)/10000,0)</f>
        <v>0</v>
      </c>
      <c r="E1064" s="486">
        <f t="shared" si="198"/>
        <v>0</v>
      </c>
      <c r="F1064" s="487" t="str">
        <f t="shared" si="193"/>
        <v/>
      </c>
      <c r="G1064" s="488" t="str">
        <f t="shared" si="197"/>
        <v>否</v>
      </c>
      <c r="H1064" s="488" t="str">
        <f t="shared" si="194"/>
        <v>项</v>
      </c>
      <c r="I1064" s="488" t="str">
        <f t="shared" si="195"/>
        <v>21502</v>
      </c>
      <c r="J1064" s="229"/>
      <c r="K1064" s="229"/>
      <c r="L1064" s="229"/>
      <c r="M1064" s="449"/>
      <c r="N1064" s="449"/>
      <c r="O1064" s="449"/>
      <c r="P1064" s="449"/>
      <c r="Q1064" s="449"/>
      <c r="R1064" s="449"/>
      <c r="S1064" s="449"/>
      <c r="T1064" s="435"/>
    </row>
    <row r="1065" s="443" customFormat="1" ht="15.75" hidden="1" spans="1:20">
      <c r="A1065" s="306" t="s">
        <v>6152</v>
      </c>
      <c r="B1065" s="307" t="s">
        <v>1480</v>
      </c>
      <c r="C1065" s="302">
        <f>SUMIF(表2.2024年公共财政支出决算表!$A$6:$A$1340,A1065,表2.2024年公共财政支出决算表!$E$6:$E$1340)</f>
        <v>0</v>
      </c>
      <c r="D1065" s="302">
        <f>ROUND(SUMIF('表10-1.政府预算科目明细表'!$A$3:$A$375,A1065,'表10-1.政府预算科目明细表'!$C$3:$C$375)/10000,0)</f>
        <v>0</v>
      </c>
      <c r="E1065" s="486">
        <f t="shared" si="198"/>
        <v>0</v>
      </c>
      <c r="F1065" s="487" t="str">
        <f t="shared" si="193"/>
        <v/>
      </c>
      <c r="G1065" s="488" t="str">
        <f t="shared" si="197"/>
        <v>否</v>
      </c>
      <c r="H1065" s="488" t="str">
        <f t="shared" si="194"/>
        <v>项</v>
      </c>
      <c r="I1065" s="488" t="str">
        <f t="shared" si="195"/>
        <v>21502</v>
      </c>
      <c r="J1065" s="229"/>
      <c r="K1065" s="229"/>
      <c r="L1065" s="229"/>
      <c r="M1065" s="449"/>
      <c r="N1065" s="449"/>
      <c r="O1065" s="449"/>
      <c r="P1065" s="449"/>
      <c r="Q1065" s="449"/>
      <c r="R1065" s="449"/>
      <c r="S1065" s="449"/>
      <c r="T1065" s="435"/>
    </row>
    <row r="1066" s="443" customFormat="1" ht="15.75" hidden="1" spans="1:20">
      <c r="A1066" s="306" t="s">
        <v>6154</v>
      </c>
      <c r="B1066" s="307" t="s">
        <v>1481</v>
      </c>
      <c r="C1066" s="302">
        <f>SUMIF(表2.2024年公共财政支出决算表!$A$6:$A$1340,A1066,表2.2024年公共财政支出决算表!$E$6:$E$1340)</f>
        <v>0</v>
      </c>
      <c r="D1066" s="302">
        <f>ROUND(SUMIF('表10-1.政府预算科目明细表'!$A$3:$A$375,A1066,'表10-1.政府预算科目明细表'!$C$3:$C$375)/10000,0)</f>
        <v>0</v>
      </c>
      <c r="E1066" s="486">
        <f t="shared" si="198"/>
        <v>0</v>
      </c>
      <c r="F1066" s="487" t="str">
        <f t="shared" si="193"/>
        <v/>
      </c>
      <c r="G1066" s="488" t="str">
        <f t="shared" si="197"/>
        <v>否</v>
      </c>
      <c r="H1066" s="488" t="str">
        <f t="shared" si="194"/>
        <v>项</v>
      </c>
      <c r="I1066" s="488" t="str">
        <f t="shared" si="195"/>
        <v>21502</v>
      </c>
      <c r="J1066" s="229"/>
      <c r="K1066" s="229"/>
      <c r="L1066" s="229"/>
      <c r="M1066" s="449"/>
      <c r="N1066" s="449"/>
      <c r="O1066" s="449"/>
      <c r="P1066" s="449"/>
      <c r="Q1066" s="449"/>
      <c r="R1066" s="449"/>
      <c r="S1066" s="449"/>
      <c r="T1066" s="435"/>
    </row>
    <row r="1067" s="443" customFormat="1" ht="15.75" hidden="1" spans="1:20">
      <c r="A1067" s="306" t="s">
        <v>6156</v>
      </c>
      <c r="B1067" s="307" t="s">
        <v>1482</v>
      </c>
      <c r="C1067" s="302">
        <f>SUMIF(表2.2024年公共财政支出决算表!$A$6:$A$1340,A1067,表2.2024年公共财政支出决算表!$E$6:$E$1340)</f>
        <v>0</v>
      </c>
      <c r="D1067" s="302">
        <f>ROUND(SUMIF('表10-1.政府预算科目明细表'!$A$3:$A$375,A1067,'表10-1.政府预算科目明细表'!$C$3:$C$375)/10000,0)</f>
        <v>0</v>
      </c>
      <c r="E1067" s="486">
        <f t="shared" si="198"/>
        <v>0</v>
      </c>
      <c r="F1067" s="487" t="str">
        <f t="shared" si="193"/>
        <v/>
      </c>
      <c r="G1067" s="488" t="str">
        <f t="shared" si="197"/>
        <v>否</v>
      </c>
      <c r="H1067" s="488" t="str">
        <f t="shared" si="194"/>
        <v>项</v>
      </c>
      <c r="I1067" s="488" t="str">
        <f t="shared" si="195"/>
        <v>21502</v>
      </c>
      <c r="J1067" s="229"/>
      <c r="K1067" s="229"/>
      <c r="L1067" s="229"/>
      <c r="M1067" s="449"/>
      <c r="N1067" s="449"/>
      <c r="O1067" s="449"/>
      <c r="P1067" s="449"/>
      <c r="Q1067" s="449"/>
      <c r="R1067" s="449"/>
      <c r="S1067" s="449"/>
      <c r="T1067" s="435"/>
    </row>
    <row r="1068" s="443" customFormat="1" ht="15.75" hidden="1" spans="1:20">
      <c r="A1068" s="306" t="s">
        <v>6158</v>
      </c>
      <c r="B1068" s="307" t="s">
        <v>1483</v>
      </c>
      <c r="C1068" s="302">
        <f>SUMIF(表2.2024年公共财政支出决算表!$A$6:$A$1340,A1068,表2.2024年公共财政支出决算表!$E$6:$E$1340)</f>
        <v>0</v>
      </c>
      <c r="D1068" s="302">
        <f>ROUND(SUMIF('表10-1.政府预算科目明细表'!$A$3:$A$375,A1068,'表10-1.政府预算科目明细表'!$C$3:$C$375)/10000,0)</f>
        <v>0</v>
      </c>
      <c r="E1068" s="486">
        <f t="shared" si="198"/>
        <v>0</v>
      </c>
      <c r="F1068" s="487" t="str">
        <f t="shared" si="193"/>
        <v/>
      </c>
      <c r="G1068" s="488" t="str">
        <f t="shared" si="197"/>
        <v>否</v>
      </c>
      <c r="H1068" s="488" t="str">
        <f t="shared" si="194"/>
        <v>项</v>
      </c>
      <c r="I1068" s="488" t="str">
        <f t="shared" si="195"/>
        <v>21502</v>
      </c>
      <c r="J1068" s="229"/>
      <c r="K1068" s="229"/>
      <c r="L1068" s="229"/>
      <c r="M1068" s="449"/>
      <c r="N1068" s="449"/>
      <c r="O1068" s="449"/>
      <c r="P1068" s="449"/>
      <c r="Q1068" s="449"/>
      <c r="R1068" s="449"/>
      <c r="S1068" s="449"/>
      <c r="T1068" s="435"/>
    </row>
    <row r="1069" s="443" customFormat="1" ht="15.75" hidden="1" spans="1:20">
      <c r="A1069" s="306" t="s">
        <v>6160</v>
      </c>
      <c r="B1069" s="307" t="s">
        <v>1484</v>
      </c>
      <c r="C1069" s="302">
        <f>SUMIF(表2.2024年公共财政支出决算表!$A$6:$A$1340,A1069,表2.2024年公共财政支出决算表!$E$6:$E$1340)</f>
        <v>0</v>
      </c>
      <c r="D1069" s="302">
        <f>ROUND(SUMIF('表10-1.政府预算科目明细表'!$A$3:$A$375,A1069,'表10-1.政府预算科目明细表'!$C$3:$C$375)/10000,0)</f>
        <v>0</v>
      </c>
      <c r="E1069" s="486">
        <f t="shared" si="198"/>
        <v>0</v>
      </c>
      <c r="F1069" s="487" t="str">
        <f t="shared" si="193"/>
        <v/>
      </c>
      <c r="G1069" s="488" t="str">
        <f t="shared" si="197"/>
        <v>否</v>
      </c>
      <c r="H1069" s="488" t="str">
        <f t="shared" si="194"/>
        <v>项</v>
      </c>
      <c r="I1069" s="488" t="str">
        <f t="shared" si="195"/>
        <v>21502</v>
      </c>
      <c r="J1069" s="229"/>
      <c r="K1069" s="229"/>
      <c r="L1069" s="229"/>
      <c r="M1069" s="449"/>
      <c r="N1069" s="449"/>
      <c r="O1069" s="449"/>
      <c r="P1069" s="449"/>
      <c r="Q1069" s="449"/>
      <c r="R1069" s="449"/>
      <c r="S1069" s="449"/>
      <c r="T1069" s="435"/>
    </row>
    <row r="1070" s="443" customFormat="1" ht="15.75" hidden="1" spans="1:20">
      <c r="A1070" s="306" t="s">
        <v>6162</v>
      </c>
      <c r="B1070" s="307" t="s">
        <v>1485</v>
      </c>
      <c r="C1070" s="302">
        <f>SUMIF(表2.2024年公共财政支出决算表!$A$6:$A$1340,A1070,表2.2024年公共财政支出决算表!$E$6:$E$1340)</f>
        <v>0</v>
      </c>
      <c r="D1070" s="302">
        <f>ROUND(SUMIF('表10-1.政府预算科目明细表'!$A$3:$A$375,A1070,'表10-1.政府预算科目明细表'!$C$3:$C$375)/10000,0)</f>
        <v>0</v>
      </c>
      <c r="E1070" s="486">
        <f t="shared" si="198"/>
        <v>0</v>
      </c>
      <c r="F1070" s="487" t="str">
        <f t="shared" si="193"/>
        <v/>
      </c>
      <c r="G1070" s="488" t="str">
        <f t="shared" si="197"/>
        <v>否</v>
      </c>
      <c r="H1070" s="488" t="str">
        <f t="shared" si="194"/>
        <v>项</v>
      </c>
      <c r="I1070" s="488" t="str">
        <f t="shared" si="195"/>
        <v>21502</v>
      </c>
      <c r="J1070" s="229"/>
      <c r="K1070" s="229"/>
      <c r="L1070" s="229"/>
      <c r="M1070" s="449"/>
      <c r="N1070" s="449"/>
      <c r="O1070" s="449"/>
      <c r="P1070" s="449"/>
      <c r="Q1070" s="449"/>
      <c r="R1070" s="449"/>
      <c r="S1070" s="449"/>
      <c r="T1070" s="435"/>
    </row>
    <row r="1071" s="443" customFormat="1" ht="15.75" hidden="1" spans="1:20">
      <c r="A1071" s="306" t="s">
        <v>6164</v>
      </c>
      <c r="B1071" s="307" t="s">
        <v>1486</v>
      </c>
      <c r="C1071" s="302">
        <f>SUMIF(表2.2024年公共财政支出决算表!$A$6:$A$1340,A1071,表2.2024年公共财政支出决算表!$E$6:$E$1340)</f>
        <v>0</v>
      </c>
      <c r="D1071" s="302">
        <f>ROUND(SUMIF('表10-1.政府预算科目明细表'!$A$3:$A$375,A1071,'表10-1.政府预算科目明细表'!$C$3:$C$375)/10000,0)</f>
        <v>0</v>
      </c>
      <c r="E1071" s="486">
        <f t="shared" si="198"/>
        <v>0</v>
      </c>
      <c r="F1071" s="487" t="str">
        <f t="shared" si="193"/>
        <v/>
      </c>
      <c r="G1071" s="488" t="str">
        <f t="shared" si="197"/>
        <v>否</v>
      </c>
      <c r="H1071" s="488" t="str">
        <f t="shared" si="194"/>
        <v>项</v>
      </c>
      <c r="I1071" s="488" t="str">
        <f t="shared" si="195"/>
        <v>21502</v>
      </c>
      <c r="J1071" s="229"/>
      <c r="K1071" s="229"/>
      <c r="L1071" s="229"/>
      <c r="M1071" s="449"/>
      <c r="N1071" s="449"/>
      <c r="O1071" s="449"/>
      <c r="P1071" s="449"/>
      <c r="Q1071" s="449"/>
      <c r="R1071" s="449"/>
      <c r="S1071" s="449"/>
      <c r="T1071" s="435"/>
    </row>
    <row r="1072" s="445" customFormat="1" ht="15.75" hidden="1" spans="1:20">
      <c r="A1072" s="269" t="s">
        <v>6166</v>
      </c>
      <c r="B1072" s="270" t="s">
        <v>1487</v>
      </c>
      <c r="C1072" s="299">
        <f ca="1">SUMIF($I1073:$I$1455,$A1072,C1073:C$1455)</f>
        <v>0</v>
      </c>
      <c r="D1072" s="299">
        <f>SUMIF($I1073:$I$1455,$A1072,D1073:D$1455)</f>
        <v>0</v>
      </c>
      <c r="E1072" s="299">
        <f ca="1">SUMIF($I1073:$I$1455,$A1072,E1073:E$1455)</f>
        <v>0</v>
      </c>
      <c r="F1072" s="483" t="str">
        <f ca="1" t="shared" si="193"/>
        <v/>
      </c>
      <c r="G1072" s="492" t="str">
        <f ca="1" t="shared" si="197"/>
        <v>否</v>
      </c>
      <c r="H1072" s="492" t="str">
        <f t="shared" si="194"/>
        <v>款</v>
      </c>
      <c r="I1072" s="492" t="str">
        <f t="shared" si="195"/>
        <v>215</v>
      </c>
      <c r="J1072" s="461"/>
      <c r="K1072" s="461"/>
      <c r="L1072" s="461"/>
      <c r="M1072" s="461"/>
      <c r="N1072" s="461"/>
      <c r="O1072" s="461"/>
      <c r="P1072" s="461"/>
      <c r="Q1072" s="461"/>
      <c r="R1072" s="461"/>
      <c r="S1072" s="461"/>
      <c r="T1072" s="436"/>
    </row>
    <row r="1073" s="443" customFormat="1" ht="15.75" hidden="1" spans="1:20">
      <c r="A1073" s="306" t="s">
        <v>6168</v>
      </c>
      <c r="B1073" s="307" t="s">
        <v>12</v>
      </c>
      <c r="C1073" s="302">
        <f>SUMIF(表2.2024年公共财政支出决算表!$A$6:$A$1340,A1073,表2.2024年公共财政支出决算表!$E$6:$E$1340)</f>
        <v>0</v>
      </c>
      <c r="D1073" s="302">
        <f>ROUND(SUMIF('表10-1.政府预算科目明细表'!$A$3:$A$375,A1073,'表10-1.政府预算科目明细表'!$C$3:$C$375)/10000,0)</f>
        <v>0</v>
      </c>
      <c r="E1073" s="486">
        <f t="shared" ref="E1073:E1076" si="199">D1073-C1073</f>
        <v>0</v>
      </c>
      <c r="F1073" s="487" t="str">
        <f t="shared" si="193"/>
        <v/>
      </c>
      <c r="G1073" s="488" t="str">
        <f t="shared" si="197"/>
        <v>否</v>
      </c>
      <c r="H1073" s="488" t="str">
        <f t="shared" si="194"/>
        <v>项</v>
      </c>
      <c r="I1073" s="488" t="str">
        <f t="shared" si="195"/>
        <v>21503</v>
      </c>
      <c r="J1073" s="229"/>
      <c r="K1073" s="229"/>
      <c r="L1073" s="229"/>
      <c r="M1073" s="449"/>
      <c r="N1073" s="449"/>
      <c r="O1073" s="449"/>
      <c r="P1073" s="449"/>
      <c r="Q1073" s="449"/>
      <c r="R1073" s="449"/>
      <c r="S1073" s="449"/>
      <c r="T1073" s="435"/>
    </row>
    <row r="1074" s="441" customFormat="1" ht="15.75" hidden="1" spans="1:20">
      <c r="A1074" s="306" t="s">
        <v>6169</v>
      </c>
      <c r="B1074" s="307" t="s">
        <v>14</v>
      </c>
      <c r="C1074" s="302">
        <f>SUMIF(表2.2024年公共财政支出决算表!$A$6:$A$1340,A1074,表2.2024年公共财政支出决算表!$E$6:$E$1340)</f>
        <v>0</v>
      </c>
      <c r="D1074" s="302">
        <f>ROUND(SUMIF('表10-1.政府预算科目明细表'!$A$3:$A$375,A1074,'表10-1.政府预算科目明细表'!$C$3:$C$375)/10000,0)</f>
        <v>0</v>
      </c>
      <c r="E1074" s="486">
        <f t="shared" si="199"/>
        <v>0</v>
      </c>
      <c r="F1074" s="487" t="str">
        <f t="shared" si="193"/>
        <v/>
      </c>
      <c r="G1074" s="488" t="str">
        <f t="shared" si="197"/>
        <v>否</v>
      </c>
      <c r="H1074" s="488" t="str">
        <f t="shared" si="194"/>
        <v>项</v>
      </c>
      <c r="I1074" s="488" t="str">
        <f t="shared" si="195"/>
        <v>21503</v>
      </c>
      <c r="J1074" s="229"/>
      <c r="K1074" s="229"/>
      <c r="L1074" s="229"/>
      <c r="M1074" s="452"/>
      <c r="N1074" s="452"/>
      <c r="O1074" s="452"/>
      <c r="P1074" s="452"/>
      <c r="Q1074" s="452"/>
      <c r="R1074" s="452"/>
      <c r="S1074" s="452"/>
      <c r="T1074" s="438"/>
    </row>
    <row r="1075" s="443" customFormat="1" ht="15.75" hidden="1" spans="1:20">
      <c r="A1075" s="306" t="s">
        <v>6170</v>
      </c>
      <c r="B1075" s="307" t="s">
        <v>16</v>
      </c>
      <c r="C1075" s="302">
        <f>SUMIF(表2.2024年公共财政支出决算表!$A$6:$A$1340,A1075,表2.2024年公共财政支出决算表!$E$6:$E$1340)</f>
        <v>0</v>
      </c>
      <c r="D1075" s="302">
        <f>ROUND(SUMIF('表10-1.政府预算科目明细表'!$A$3:$A$375,A1075,'表10-1.政府预算科目明细表'!$C$3:$C$375)/10000,0)</f>
        <v>0</v>
      </c>
      <c r="E1075" s="486">
        <f t="shared" si="199"/>
        <v>0</v>
      </c>
      <c r="F1075" s="487" t="str">
        <f t="shared" si="193"/>
        <v/>
      </c>
      <c r="G1075" s="488" t="str">
        <f t="shared" si="197"/>
        <v>否</v>
      </c>
      <c r="H1075" s="488" t="str">
        <f t="shared" si="194"/>
        <v>项</v>
      </c>
      <c r="I1075" s="488" t="str">
        <f t="shared" si="195"/>
        <v>21503</v>
      </c>
      <c r="J1075" s="229"/>
      <c r="K1075" s="229"/>
      <c r="L1075" s="229"/>
      <c r="M1075" s="449"/>
      <c r="N1075" s="449"/>
      <c r="O1075" s="449"/>
      <c r="P1075" s="449"/>
      <c r="Q1075" s="449"/>
      <c r="R1075" s="449"/>
      <c r="S1075" s="449"/>
      <c r="T1075" s="435"/>
    </row>
    <row r="1076" s="443" customFormat="1" ht="15.75" hidden="1" spans="1:20">
      <c r="A1076" s="306" t="s">
        <v>6171</v>
      </c>
      <c r="B1076" s="307" t="s">
        <v>1488</v>
      </c>
      <c r="C1076" s="302">
        <f>SUMIF(表2.2024年公共财政支出决算表!$A$6:$A$1340,A1076,表2.2024年公共财政支出决算表!$E$6:$E$1340)</f>
        <v>0</v>
      </c>
      <c r="D1076" s="302">
        <f>ROUND(SUMIF('表10-1.政府预算科目明细表'!$A$3:$A$375,A1076,'表10-1.政府预算科目明细表'!$C$3:$C$375)/10000,0)</f>
        <v>0</v>
      </c>
      <c r="E1076" s="486">
        <f t="shared" si="199"/>
        <v>0</v>
      </c>
      <c r="F1076" s="487" t="str">
        <f t="shared" si="193"/>
        <v/>
      </c>
      <c r="G1076" s="488" t="str">
        <f t="shared" si="197"/>
        <v>否</v>
      </c>
      <c r="H1076" s="488" t="str">
        <f t="shared" si="194"/>
        <v>项</v>
      </c>
      <c r="I1076" s="488" t="str">
        <f t="shared" si="195"/>
        <v>21503</v>
      </c>
      <c r="J1076" s="229"/>
      <c r="K1076" s="229"/>
      <c r="L1076" s="229"/>
      <c r="M1076" s="449"/>
      <c r="N1076" s="449"/>
      <c r="O1076" s="449"/>
      <c r="P1076" s="449"/>
      <c r="Q1076" s="449"/>
      <c r="R1076" s="449"/>
      <c r="S1076" s="449"/>
      <c r="T1076" s="435"/>
    </row>
    <row r="1077" s="455" customFormat="1" ht="26.25" spans="1:20">
      <c r="A1077" s="278" t="s">
        <v>6173</v>
      </c>
      <c r="B1077" s="279" t="s">
        <v>7767</v>
      </c>
      <c r="C1077" s="299">
        <f ca="1">SUMIF($I1078:$I$1455,$A1077,C1078:C$1455)</f>
        <v>93</v>
      </c>
      <c r="D1077" s="299">
        <f>SUMIF($I1078:$I$1455,$A1077,D1078:D$1455)</f>
        <v>200</v>
      </c>
      <c r="E1077" s="299">
        <f ca="1">SUMIF($I1078:$I$1455,$A1077,E1078:E$1455)</f>
        <v>107</v>
      </c>
      <c r="F1077" s="483" t="str">
        <f ca="1" t="shared" si="193"/>
        <v>115.1%</v>
      </c>
      <c r="G1077" s="484" t="str">
        <f ca="1" t="shared" si="197"/>
        <v>是</v>
      </c>
      <c r="H1077" s="484" t="str">
        <f t="shared" si="194"/>
        <v>款</v>
      </c>
      <c r="I1077" s="484" t="str">
        <f t="shared" si="195"/>
        <v>215</v>
      </c>
      <c r="J1077" s="447"/>
      <c r="K1077" s="447"/>
      <c r="L1077" s="447"/>
      <c r="M1077" s="506">
        <v>1</v>
      </c>
      <c r="N1077" s="447"/>
      <c r="O1077" s="447"/>
      <c r="P1077" s="447"/>
      <c r="Q1077" s="447"/>
      <c r="R1077" s="447"/>
      <c r="S1077" s="447"/>
      <c r="T1077" s="439"/>
    </row>
    <row r="1078" s="443" customFormat="1" ht="15.75" hidden="1" spans="1:20">
      <c r="A1078" s="306" t="s">
        <v>6174</v>
      </c>
      <c r="B1078" s="307" t="s">
        <v>12</v>
      </c>
      <c r="C1078" s="302">
        <f>SUMIF(表2.2024年公共财政支出决算表!$A$6:$A$1340,A1078,表2.2024年公共财政支出决算表!$E$6:$E$1340)</f>
        <v>0</v>
      </c>
      <c r="D1078" s="302">
        <f>ROUND(SUMIF('表10-1.政府预算科目明细表'!$A$3:$A$375,A1078,'表10-1.政府预算科目明细表'!$C$3:$C$375)/10000,0)</f>
        <v>0</v>
      </c>
      <c r="E1078" s="486">
        <f t="shared" ref="E1078:E1087" si="200">D1078-C1078</f>
        <v>0</v>
      </c>
      <c r="F1078" s="487" t="str">
        <f t="shared" si="193"/>
        <v/>
      </c>
      <c r="G1078" s="488" t="str">
        <f t="shared" si="197"/>
        <v>否</v>
      </c>
      <c r="H1078" s="488" t="str">
        <f t="shared" si="194"/>
        <v>项</v>
      </c>
      <c r="I1078" s="488" t="str">
        <f t="shared" si="195"/>
        <v>21505</v>
      </c>
      <c r="J1078" s="229"/>
      <c r="K1078" s="229"/>
      <c r="L1078" s="229"/>
      <c r="M1078" s="449"/>
      <c r="N1078" s="449"/>
      <c r="O1078" s="449"/>
      <c r="P1078" s="449"/>
      <c r="Q1078" s="449"/>
      <c r="R1078" s="449"/>
      <c r="S1078" s="449"/>
      <c r="T1078" s="435"/>
    </row>
    <row r="1079" s="441" customFormat="1" ht="15.75" hidden="1" spans="1:20">
      <c r="A1079" s="306" t="s">
        <v>6175</v>
      </c>
      <c r="B1079" s="307" t="s">
        <v>14</v>
      </c>
      <c r="C1079" s="302">
        <f>SUMIF(表2.2024年公共财政支出决算表!$A$6:$A$1340,A1079,表2.2024年公共财政支出决算表!$E$6:$E$1340)</f>
        <v>0</v>
      </c>
      <c r="D1079" s="302">
        <f>ROUND(SUMIF('表10-1.政府预算科目明细表'!$A$3:$A$375,A1079,'表10-1.政府预算科目明细表'!$C$3:$C$375)/10000,0)</f>
        <v>0</v>
      </c>
      <c r="E1079" s="486">
        <f t="shared" si="200"/>
        <v>0</v>
      </c>
      <c r="F1079" s="487" t="str">
        <f t="shared" si="193"/>
        <v/>
      </c>
      <c r="G1079" s="488" t="str">
        <f t="shared" si="197"/>
        <v>否</v>
      </c>
      <c r="H1079" s="488" t="str">
        <f t="shared" si="194"/>
        <v>项</v>
      </c>
      <c r="I1079" s="488" t="str">
        <f t="shared" si="195"/>
        <v>21505</v>
      </c>
      <c r="J1079" s="229"/>
      <c r="K1079" s="229"/>
      <c r="L1079" s="229"/>
      <c r="M1079" s="452"/>
      <c r="N1079" s="452"/>
      <c r="O1079" s="452"/>
      <c r="P1079" s="452"/>
      <c r="Q1079" s="452"/>
      <c r="R1079" s="452"/>
      <c r="S1079" s="452"/>
      <c r="T1079" s="438"/>
    </row>
    <row r="1080" s="443" customFormat="1" ht="15.75" hidden="1" spans="1:20">
      <c r="A1080" s="306" t="s">
        <v>6176</v>
      </c>
      <c r="B1080" s="307" t="s">
        <v>16</v>
      </c>
      <c r="C1080" s="302">
        <f>SUMIF(表2.2024年公共财政支出决算表!$A$6:$A$1340,A1080,表2.2024年公共财政支出决算表!$E$6:$E$1340)</f>
        <v>0</v>
      </c>
      <c r="D1080" s="302">
        <f>ROUND(SUMIF('表10-1.政府预算科目明细表'!$A$3:$A$375,A1080,'表10-1.政府预算科目明细表'!$C$3:$C$375)/10000,0)</f>
        <v>0</v>
      </c>
      <c r="E1080" s="486">
        <f t="shared" si="200"/>
        <v>0</v>
      </c>
      <c r="F1080" s="487" t="str">
        <f t="shared" si="193"/>
        <v/>
      </c>
      <c r="G1080" s="488" t="str">
        <f t="shared" si="197"/>
        <v>否</v>
      </c>
      <c r="H1080" s="488" t="str">
        <f t="shared" si="194"/>
        <v>项</v>
      </c>
      <c r="I1080" s="488" t="str">
        <f t="shared" si="195"/>
        <v>21505</v>
      </c>
      <c r="J1080" s="229"/>
      <c r="K1080" s="229"/>
      <c r="L1080" s="229"/>
      <c r="M1080" s="449"/>
      <c r="N1080" s="449"/>
      <c r="O1080" s="449"/>
      <c r="P1080" s="449"/>
      <c r="Q1080" s="449"/>
      <c r="R1080" s="449"/>
      <c r="S1080" s="449"/>
      <c r="T1080" s="435"/>
    </row>
    <row r="1081" s="435" customFormat="1" ht="15.75" hidden="1" spans="1:20">
      <c r="A1081" s="306" t="s">
        <v>6177</v>
      </c>
      <c r="B1081" s="307" t="s">
        <v>1490</v>
      </c>
      <c r="C1081" s="302">
        <f>SUMIF(表2.2024年公共财政支出决算表!$A$6:$A$1340,A1081,表2.2024年公共财政支出决算表!$E$6:$E$1340)</f>
        <v>0</v>
      </c>
      <c r="D1081" s="302">
        <f>ROUND(SUMIF('表10-1.政府预算科目明细表'!$A$3:$A$375,A1081,'表10-1.政府预算科目明细表'!$C$3:$C$375)/10000,0)</f>
        <v>0</v>
      </c>
      <c r="E1081" s="486">
        <f t="shared" si="200"/>
        <v>0</v>
      </c>
      <c r="F1081" s="487" t="str">
        <f t="shared" si="193"/>
        <v/>
      </c>
      <c r="G1081" s="488" t="str">
        <f t="shared" si="197"/>
        <v>否</v>
      </c>
      <c r="H1081" s="488" t="str">
        <f t="shared" si="194"/>
        <v>项</v>
      </c>
      <c r="I1081" s="488" t="str">
        <f t="shared" si="195"/>
        <v>21505</v>
      </c>
      <c r="J1081" s="229"/>
      <c r="K1081" s="229"/>
      <c r="L1081" s="229"/>
      <c r="M1081" s="452"/>
      <c r="N1081" s="452"/>
      <c r="O1081" s="452"/>
      <c r="P1081" s="452"/>
      <c r="Q1081" s="452"/>
      <c r="R1081" s="452"/>
      <c r="S1081" s="452"/>
      <c r="T1081" s="438"/>
    </row>
    <row r="1082" s="443" customFormat="1" ht="15.75" hidden="1" spans="1:20">
      <c r="A1082" s="306" t="s">
        <v>6179</v>
      </c>
      <c r="B1082" s="307" t="s">
        <v>1491</v>
      </c>
      <c r="C1082" s="302">
        <f>SUMIF(表2.2024年公共财政支出决算表!$A$6:$A$1340,A1082,表2.2024年公共财政支出决算表!$E$6:$E$1340)</f>
        <v>0</v>
      </c>
      <c r="D1082" s="302">
        <f>ROUND(SUMIF('表10-1.政府预算科目明细表'!$A$3:$A$375,A1082,'表10-1.政府预算科目明细表'!$C$3:$C$375)/10000,0)</f>
        <v>0</v>
      </c>
      <c r="E1082" s="486">
        <f t="shared" si="200"/>
        <v>0</v>
      </c>
      <c r="F1082" s="487" t="str">
        <f t="shared" si="193"/>
        <v/>
      </c>
      <c r="G1082" s="488" t="str">
        <f t="shared" si="197"/>
        <v>否</v>
      </c>
      <c r="H1082" s="488" t="str">
        <f t="shared" si="194"/>
        <v>项</v>
      </c>
      <c r="I1082" s="488" t="str">
        <f t="shared" si="195"/>
        <v>21505</v>
      </c>
      <c r="J1082" s="229"/>
      <c r="K1082" s="229"/>
      <c r="L1082" s="229"/>
      <c r="M1082" s="449"/>
      <c r="N1082" s="449"/>
      <c r="O1082" s="449"/>
      <c r="P1082" s="449"/>
      <c r="Q1082" s="449"/>
      <c r="R1082" s="449"/>
      <c r="S1082" s="449"/>
      <c r="T1082" s="435"/>
    </row>
    <row r="1083" s="443" customFormat="1" ht="15.75" hidden="1" spans="1:20">
      <c r="A1083" s="306" t="s">
        <v>6181</v>
      </c>
      <c r="B1083" s="307" t="s">
        <v>1492</v>
      </c>
      <c r="C1083" s="302">
        <f>SUMIF(表2.2024年公共财政支出决算表!$A$6:$A$1340,A1083,表2.2024年公共财政支出决算表!$E$6:$E$1340)</f>
        <v>0</v>
      </c>
      <c r="D1083" s="302">
        <f>ROUND(SUMIF('表10-1.政府预算科目明细表'!$A$3:$A$375,A1083,'表10-1.政府预算科目明细表'!$C$3:$C$375)/10000,0)</f>
        <v>0</v>
      </c>
      <c r="E1083" s="486">
        <f t="shared" si="200"/>
        <v>0</v>
      </c>
      <c r="F1083" s="487" t="str">
        <f t="shared" si="193"/>
        <v/>
      </c>
      <c r="G1083" s="488" t="str">
        <f t="shared" si="197"/>
        <v>否</v>
      </c>
      <c r="H1083" s="488" t="str">
        <f t="shared" si="194"/>
        <v>项</v>
      </c>
      <c r="I1083" s="488" t="str">
        <f t="shared" si="195"/>
        <v>21505</v>
      </c>
      <c r="J1083" s="229"/>
      <c r="K1083" s="229"/>
      <c r="L1083" s="229"/>
      <c r="M1083" s="449"/>
      <c r="N1083" s="449"/>
      <c r="O1083" s="449"/>
      <c r="P1083" s="449"/>
      <c r="Q1083" s="449"/>
      <c r="R1083" s="449"/>
      <c r="S1083" s="449"/>
      <c r="T1083" s="435"/>
    </row>
    <row r="1084" s="443" customFormat="1" ht="15.75" hidden="1" spans="1:20">
      <c r="A1084" s="306" t="s">
        <v>6183</v>
      </c>
      <c r="B1084" s="307" t="s">
        <v>1493</v>
      </c>
      <c r="C1084" s="302">
        <f>SUMIF(表2.2024年公共财政支出决算表!$A$6:$A$1340,A1084,表2.2024年公共财政支出决算表!$E$6:$E$1340)</f>
        <v>0</v>
      </c>
      <c r="D1084" s="302">
        <f>ROUND(SUMIF('表10-1.政府预算科目明细表'!$A$3:$A$375,A1084,'表10-1.政府预算科目明细表'!$C$3:$C$375)/10000,0)</f>
        <v>0</v>
      </c>
      <c r="E1084" s="486">
        <f t="shared" si="200"/>
        <v>0</v>
      </c>
      <c r="F1084" s="487" t="str">
        <f t="shared" si="193"/>
        <v/>
      </c>
      <c r="G1084" s="488" t="str">
        <f t="shared" si="197"/>
        <v>否</v>
      </c>
      <c r="H1084" s="488" t="str">
        <f t="shared" si="194"/>
        <v>项</v>
      </c>
      <c r="I1084" s="488" t="str">
        <f t="shared" si="195"/>
        <v>21505</v>
      </c>
      <c r="J1084" s="229"/>
      <c r="K1084" s="229"/>
      <c r="L1084" s="229"/>
      <c r="M1084" s="449"/>
      <c r="N1084" s="449"/>
      <c r="O1084" s="449"/>
      <c r="P1084" s="449"/>
      <c r="Q1084" s="449"/>
      <c r="R1084" s="449"/>
      <c r="S1084" s="449"/>
      <c r="T1084" s="435"/>
    </row>
    <row r="1085" s="70" customFormat="1" ht="26.25" spans="1:20">
      <c r="A1085" s="280" t="s">
        <v>6185</v>
      </c>
      <c r="B1085" s="281" t="s">
        <v>1494</v>
      </c>
      <c r="C1085" s="302">
        <f>SUMIF(表2.2024年公共财政支出决算表!$A$6:$A$1340,A1085,表2.2024年公共财政支出决算表!$E$6:$E$1340)</f>
        <v>93</v>
      </c>
      <c r="D1085" s="302">
        <f>ROUND(SUMIF('表10-1.政府预算科目明细表'!$A$3:$A$375,A1085,'表10-1.政府预算科目明细表'!$C$3:$C$375)/10000,0)</f>
        <v>200</v>
      </c>
      <c r="E1085" s="352">
        <f t="shared" si="200"/>
        <v>107</v>
      </c>
      <c r="F1085" s="352" t="str">
        <f t="shared" si="193"/>
        <v>115.1%</v>
      </c>
      <c r="G1085" s="485" t="str">
        <f t="shared" si="197"/>
        <v>是</v>
      </c>
      <c r="H1085" s="485" t="str">
        <f t="shared" si="194"/>
        <v>项</v>
      </c>
      <c r="I1085" s="485" t="str">
        <f t="shared" si="195"/>
        <v>21505</v>
      </c>
      <c r="J1085" s="229"/>
      <c r="K1085" s="229"/>
      <c r="L1085" s="229"/>
      <c r="M1085" s="506">
        <v>1</v>
      </c>
      <c r="N1085" s="229"/>
      <c r="O1085" s="229"/>
      <c r="P1085" s="229"/>
      <c r="Q1085" s="229"/>
      <c r="R1085" s="229"/>
      <c r="S1085" s="229"/>
      <c r="T1085" s="429"/>
    </row>
    <row r="1086" s="443" customFormat="1" ht="15.75" hidden="1" spans="1:20">
      <c r="A1086" s="306" t="s">
        <v>6186</v>
      </c>
      <c r="B1086" s="307" t="s">
        <v>30</v>
      </c>
      <c r="C1086" s="302">
        <f>SUMIF(表2.2024年公共财政支出决算表!$A$6:$A$1340,A1086,表2.2024年公共财政支出决算表!$E$6:$E$1340)</f>
        <v>0</v>
      </c>
      <c r="D1086" s="302">
        <f>ROUND(SUMIF('表10-1.政府预算科目明细表'!$A$3:$A$375,A1086,'表10-1.政府预算科目明细表'!$C$3:$C$375)/10000,0)</f>
        <v>0</v>
      </c>
      <c r="E1086" s="486">
        <f t="shared" si="200"/>
        <v>0</v>
      </c>
      <c r="F1086" s="487" t="str">
        <f t="shared" si="193"/>
        <v/>
      </c>
      <c r="G1086" s="488" t="str">
        <f t="shared" si="197"/>
        <v>否</v>
      </c>
      <c r="H1086" s="488" t="str">
        <f t="shared" si="194"/>
        <v>项</v>
      </c>
      <c r="I1086" s="488" t="str">
        <f t="shared" si="195"/>
        <v>21505</v>
      </c>
      <c r="J1086" s="229"/>
      <c r="K1086" s="229"/>
      <c r="L1086" s="229"/>
      <c r="M1086" s="449"/>
      <c r="N1086" s="449"/>
      <c r="O1086" s="449"/>
      <c r="P1086" s="449"/>
      <c r="Q1086" s="449"/>
      <c r="R1086" s="449"/>
      <c r="S1086" s="449"/>
      <c r="T1086" s="435"/>
    </row>
    <row r="1087" s="441" customFormat="1" ht="15.75" hidden="1" spans="1:20">
      <c r="A1087" s="306" t="s">
        <v>6187</v>
      </c>
      <c r="B1087" s="307" t="s">
        <v>7768</v>
      </c>
      <c r="C1087" s="302">
        <f>SUMIF(表2.2024年公共财政支出决算表!$A$6:$A$1340,A1087,表2.2024年公共财政支出决算表!$E$6:$E$1340)</f>
        <v>0</v>
      </c>
      <c r="D1087" s="302">
        <f>ROUND(SUMIF('表10-1.政府预算科目明细表'!$A$3:$A$375,A1087,'表10-1.政府预算科目明细表'!$C$3:$C$375)/10000,0)</f>
        <v>0</v>
      </c>
      <c r="E1087" s="486">
        <f t="shared" si="200"/>
        <v>0</v>
      </c>
      <c r="F1087" s="487" t="str">
        <f t="shared" si="193"/>
        <v/>
      </c>
      <c r="G1087" s="488" t="str">
        <f t="shared" si="197"/>
        <v>否</v>
      </c>
      <c r="H1087" s="488" t="str">
        <f t="shared" si="194"/>
        <v>项</v>
      </c>
      <c r="I1087" s="488" t="str">
        <f t="shared" si="195"/>
        <v>21505</v>
      </c>
      <c r="J1087" s="229"/>
      <c r="K1087" s="229"/>
      <c r="L1087" s="229"/>
      <c r="M1087" s="452"/>
      <c r="N1087" s="452"/>
      <c r="O1087" s="452"/>
      <c r="P1087" s="452"/>
      <c r="Q1087" s="452"/>
      <c r="R1087" s="452"/>
      <c r="S1087" s="452"/>
      <c r="T1087" s="438"/>
    </row>
    <row r="1088" s="455" customFormat="1" ht="26.25" spans="1:20">
      <c r="A1088" s="278" t="s">
        <v>6189</v>
      </c>
      <c r="B1088" s="279" t="s">
        <v>1496</v>
      </c>
      <c r="C1088" s="299">
        <f ca="1">SUMIF($I1089:$I$1455,$A1088,C1089:C$1455)</f>
        <v>209</v>
      </c>
      <c r="D1088" s="299">
        <f>SUMIF($I1089:$I$1455,$A1088,D1089:D$1455)</f>
        <v>254</v>
      </c>
      <c r="E1088" s="299">
        <f ca="1">SUMIF($I1089:$I$1455,$A1088,E1089:E$1455)</f>
        <v>45</v>
      </c>
      <c r="F1088" s="483" t="str">
        <f ca="1" t="shared" si="193"/>
        <v>21.5%</v>
      </c>
      <c r="G1088" s="484" t="str">
        <f ca="1" t="shared" si="197"/>
        <v>是</v>
      </c>
      <c r="H1088" s="484" t="str">
        <f t="shared" si="194"/>
        <v>款</v>
      </c>
      <c r="I1088" s="484" t="str">
        <f t="shared" si="195"/>
        <v>215</v>
      </c>
      <c r="J1088" s="447"/>
      <c r="K1088" s="447"/>
      <c r="L1088" s="447"/>
      <c r="M1088" s="506">
        <v>1</v>
      </c>
      <c r="N1088" s="447"/>
      <c r="O1088" s="447"/>
      <c r="P1088" s="447"/>
      <c r="Q1088" s="447"/>
      <c r="R1088" s="447"/>
      <c r="S1088" s="447"/>
      <c r="T1088" s="439"/>
    </row>
    <row r="1089" s="70" customFormat="1" ht="26.25" spans="1:20">
      <c r="A1089" s="280" t="s">
        <v>6190</v>
      </c>
      <c r="B1089" s="281" t="s">
        <v>12</v>
      </c>
      <c r="C1089" s="302">
        <f>SUMIF(表2.2024年公共财政支出决算表!$A$6:$A$1340,A1089,表2.2024年公共财政支出决算表!$E$6:$E$1340)</f>
        <v>209</v>
      </c>
      <c r="D1089" s="302">
        <f>ROUND(SUMIF('表10-1.政府预算科目明细表'!$A$3:$A$375,A1089,'表10-1.政府预算科目明细表'!$C$3:$C$375)/10000,0)</f>
        <v>254</v>
      </c>
      <c r="E1089" s="352">
        <f t="shared" ref="E1089:E1094" si="201">D1089-C1089</f>
        <v>45</v>
      </c>
      <c r="F1089" s="352" t="str">
        <f t="shared" si="193"/>
        <v>21.5%</v>
      </c>
      <c r="G1089" s="485" t="str">
        <f t="shared" si="197"/>
        <v>是</v>
      </c>
      <c r="H1089" s="485" t="str">
        <f t="shared" si="194"/>
        <v>项</v>
      </c>
      <c r="I1089" s="485" t="str">
        <f t="shared" si="195"/>
        <v>21507</v>
      </c>
      <c r="J1089" s="229"/>
      <c r="K1089" s="229"/>
      <c r="L1089" s="229"/>
      <c r="M1089" s="506">
        <v>1</v>
      </c>
      <c r="N1089" s="229"/>
      <c r="O1089" s="229"/>
      <c r="P1089" s="229"/>
      <c r="Q1089" s="229"/>
      <c r="R1089" s="229"/>
      <c r="S1089" s="229"/>
      <c r="T1089" s="429"/>
    </row>
    <row r="1090" s="443" customFormat="1" ht="15.75" hidden="1" spans="1:20">
      <c r="A1090" s="306" t="s">
        <v>6191</v>
      </c>
      <c r="B1090" s="307" t="s">
        <v>14</v>
      </c>
      <c r="C1090" s="302">
        <f>SUMIF(表2.2024年公共财政支出决算表!$A$6:$A$1340,A1090,表2.2024年公共财政支出决算表!$E$6:$E$1340)</f>
        <v>0</v>
      </c>
      <c r="D1090" s="302">
        <f>ROUND(SUMIF('表10-1.政府预算科目明细表'!$A$3:$A$375,A1090,'表10-1.政府预算科目明细表'!$C$3:$C$375)/10000,0)</f>
        <v>0</v>
      </c>
      <c r="E1090" s="486">
        <f t="shared" si="201"/>
        <v>0</v>
      </c>
      <c r="F1090" s="487" t="str">
        <f t="shared" si="193"/>
        <v/>
      </c>
      <c r="G1090" s="488" t="str">
        <f t="shared" si="197"/>
        <v>否</v>
      </c>
      <c r="H1090" s="488" t="str">
        <f t="shared" si="194"/>
        <v>项</v>
      </c>
      <c r="I1090" s="488" t="str">
        <f t="shared" si="195"/>
        <v>21507</v>
      </c>
      <c r="J1090" s="229"/>
      <c r="K1090" s="229"/>
      <c r="L1090" s="229"/>
      <c r="M1090" s="449"/>
      <c r="N1090" s="449"/>
      <c r="O1090" s="449"/>
      <c r="P1090" s="449"/>
      <c r="Q1090" s="449"/>
      <c r="R1090" s="449"/>
      <c r="S1090" s="449"/>
      <c r="T1090" s="435"/>
    </row>
    <row r="1091" s="443" customFormat="1" ht="15.75" hidden="1" spans="1:20">
      <c r="A1091" s="306" t="s">
        <v>6192</v>
      </c>
      <c r="B1091" s="307" t="s">
        <v>16</v>
      </c>
      <c r="C1091" s="302">
        <f>SUMIF(表2.2024年公共财政支出决算表!$A$6:$A$1340,A1091,表2.2024年公共财政支出决算表!$E$6:$E$1340)</f>
        <v>0</v>
      </c>
      <c r="D1091" s="302">
        <f>ROUND(SUMIF('表10-1.政府预算科目明细表'!$A$3:$A$375,A1091,'表10-1.政府预算科目明细表'!$C$3:$C$375)/10000,0)</f>
        <v>0</v>
      </c>
      <c r="E1091" s="486">
        <f t="shared" si="201"/>
        <v>0</v>
      </c>
      <c r="F1091" s="487" t="str">
        <f t="shared" si="193"/>
        <v/>
      </c>
      <c r="G1091" s="488" t="str">
        <f t="shared" si="197"/>
        <v>否</v>
      </c>
      <c r="H1091" s="488" t="str">
        <f t="shared" si="194"/>
        <v>项</v>
      </c>
      <c r="I1091" s="488" t="str">
        <f t="shared" si="195"/>
        <v>21507</v>
      </c>
      <c r="J1091" s="229"/>
      <c r="K1091" s="229"/>
      <c r="L1091" s="229"/>
      <c r="M1091" s="449"/>
      <c r="N1091" s="449"/>
      <c r="O1091" s="449"/>
      <c r="P1091" s="449"/>
      <c r="Q1091" s="449"/>
      <c r="R1091" s="449"/>
      <c r="S1091" s="449"/>
      <c r="T1091" s="435"/>
    </row>
    <row r="1092" s="443" customFormat="1" ht="15.75" hidden="1" spans="1:20">
      <c r="A1092" s="306" t="s">
        <v>6193</v>
      </c>
      <c r="B1092" s="307" t="s">
        <v>1497</v>
      </c>
      <c r="C1092" s="302">
        <f>SUMIF(表2.2024年公共财政支出决算表!$A$6:$A$1340,A1092,表2.2024年公共财政支出决算表!$E$6:$E$1340)</f>
        <v>0</v>
      </c>
      <c r="D1092" s="302">
        <f>ROUND(SUMIF('表10-1.政府预算科目明细表'!$A$3:$A$375,A1092,'表10-1.政府预算科目明细表'!$C$3:$C$375)/10000,0)</f>
        <v>0</v>
      </c>
      <c r="E1092" s="486">
        <f t="shared" si="201"/>
        <v>0</v>
      </c>
      <c r="F1092" s="487" t="str">
        <f t="shared" si="193"/>
        <v/>
      </c>
      <c r="G1092" s="488" t="str">
        <f t="shared" si="197"/>
        <v>否</v>
      </c>
      <c r="H1092" s="488" t="str">
        <f t="shared" si="194"/>
        <v>项</v>
      </c>
      <c r="I1092" s="488" t="str">
        <f t="shared" si="195"/>
        <v>21507</v>
      </c>
      <c r="J1092" s="229"/>
      <c r="K1092" s="229"/>
      <c r="L1092" s="229"/>
      <c r="M1092" s="449"/>
      <c r="N1092" s="449"/>
      <c r="O1092" s="449"/>
      <c r="P1092" s="449"/>
      <c r="Q1092" s="449"/>
      <c r="R1092" s="449"/>
      <c r="S1092" s="449"/>
      <c r="T1092" s="435"/>
    </row>
    <row r="1093" s="441" customFormat="1" ht="15.75" hidden="1" spans="1:20">
      <c r="A1093" s="306" t="s">
        <v>6195</v>
      </c>
      <c r="B1093" s="307" t="s">
        <v>1498</v>
      </c>
      <c r="C1093" s="302">
        <f>SUMIF(表2.2024年公共财政支出决算表!$A$6:$A$1340,A1093,表2.2024年公共财政支出决算表!$E$6:$E$1340)</f>
        <v>0</v>
      </c>
      <c r="D1093" s="302">
        <f>ROUND(SUMIF('表10-1.政府预算科目明细表'!$A$3:$A$375,A1093,'表10-1.政府预算科目明细表'!$C$3:$C$375)/10000,0)</f>
        <v>0</v>
      </c>
      <c r="E1093" s="486">
        <f t="shared" si="201"/>
        <v>0</v>
      </c>
      <c r="F1093" s="487" t="str">
        <f t="shared" si="193"/>
        <v/>
      </c>
      <c r="G1093" s="488" t="str">
        <f t="shared" si="197"/>
        <v>否</v>
      </c>
      <c r="H1093" s="488" t="str">
        <f t="shared" si="194"/>
        <v>项</v>
      </c>
      <c r="I1093" s="488" t="str">
        <f t="shared" si="195"/>
        <v>21507</v>
      </c>
      <c r="J1093" s="229"/>
      <c r="K1093" s="229"/>
      <c r="L1093" s="229"/>
      <c r="M1093" s="452"/>
      <c r="N1093" s="452"/>
      <c r="O1093" s="452"/>
      <c r="P1093" s="452"/>
      <c r="Q1093" s="452"/>
      <c r="R1093" s="452"/>
      <c r="S1093" s="452"/>
      <c r="T1093" s="438"/>
    </row>
    <row r="1094" s="438" customFormat="1" ht="15.75" hidden="1" spans="1:19">
      <c r="A1094" s="306" t="s">
        <v>6197</v>
      </c>
      <c r="B1094" s="307" t="s">
        <v>1499</v>
      </c>
      <c r="C1094" s="302">
        <f>SUMIF(表2.2024年公共财政支出决算表!$A$6:$A$1340,A1094,表2.2024年公共财政支出决算表!$E$6:$E$1340)</f>
        <v>0</v>
      </c>
      <c r="D1094" s="302">
        <f>ROUND(SUMIF('表10-1.政府预算科目明细表'!$A$3:$A$375,A1094,'表10-1.政府预算科目明细表'!$C$3:$C$375)/10000,0)</f>
        <v>0</v>
      </c>
      <c r="E1094" s="486">
        <f t="shared" si="201"/>
        <v>0</v>
      </c>
      <c r="F1094" s="487" t="str">
        <f t="shared" si="193"/>
        <v/>
      </c>
      <c r="G1094" s="488" t="str">
        <f t="shared" si="197"/>
        <v>否</v>
      </c>
      <c r="H1094" s="488" t="str">
        <f t="shared" si="194"/>
        <v>项</v>
      </c>
      <c r="I1094" s="488" t="str">
        <f t="shared" si="195"/>
        <v>21507</v>
      </c>
      <c r="J1094" s="229"/>
      <c r="K1094" s="229"/>
      <c r="L1094" s="229"/>
      <c r="M1094" s="452"/>
      <c r="N1094" s="452"/>
      <c r="O1094" s="452"/>
      <c r="P1094" s="452"/>
      <c r="Q1094" s="452"/>
      <c r="R1094" s="452"/>
      <c r="S1094" s="452"/>
    </row>
    <row r="1095" s="456" customFormat="1" ht="15.75" hidden="1" spans="1:20">
      <c r="A1095" s="278" t="s">
        <v>6199</v>
      </c>
      <c r="B1095" s="279" t="s">
        <v>1500</v>
      </c>
      <c r="C1095" s="299">
        <f ca="1">SUMIF($I1096:$I$1455,$A1095,C1096:C$1455)</f>
        <v>0</v>
      </c>
      <c r="D1095" s="299">
        <f>SUMIF($I1096:$I$1455,$A1095,D1096:D$1455)</f>
        <v>0</v>
      </c>
      <c r="E1095" s="299">
        <f ca="1">SUMIF($I1096:$I$1455,$A1095,E1096:E$1455)</f>
        <v>0</v>
      </c>
      <c r="F1095" s="483" t="str">
        <f ca="1" t="shared" si="193"/>
        <v/>
      </c>
      <c r="G1095" s="484" t="str">
        <f ca="1" t="shared" si="197"/>
        <v>否</v>
      </c>
      <c r="H1095" s="484" t="str">
        <f t="shared" si="194"/>
        <v>款</v>
      </c>
      <c r="I1095" s="484" t="str">
        <f t="shared" si="195"/>
        <v>215</v>
      </c>
      <c r="J1095" s="457"/>
      <c r="K1095" s="457"/>
      <c r="L1095" s="457"/>
      <c r="M1095" s="457"/>
      <c r="N1095" s="457"/>
      <c r="O1095" s="457"/>
      <c r="P1095" s="457"/>
      <c r="Q1095" s="457"/>
      <c r="R1095" s="457"/>
      <c r="S1095" s="457"/>
      <c r="T1095" s="437"/>
    </row>
    <row r="1096" s="441" customFormat="1" ht="15.75" hidden="1" spans="1:20">
      <c r="A1096" s="306" t="s">
        <v>6200</v>
      </c>
      <c r="B1096" s="307" t="s">
        <v>12</v>
      </c>
      <c r="C1096" s="302">
        <f>SUMIF(表2.2024年公共财政支出决算表!$A$6:$A$1340,A1096,表2.2024年公共财政支出决算表!$E$6:$E$1340)</f>
        <v>0</v>
      </c>
      <c r="D1096" s="302">
        <f>ROUND(SUMIF('表10-1.政府预算科目明细表'!$A$3:$A$375,A1096,'表10-1.政府预算科目明细表'!$C$3:$C$375)/10000,0)</f>
        <v>0</v>
      </c>
      <c r="E1096" s="486">
        <f t="shared" ref="E1096:E1102" si="202">D1096-C1096</f>
        <v>0</v>
      </c>
      <c r="F1096" s="487" t="str">
        <f t="shared" si="193"/>
        <v/>
      </c>
      <c r="G1096" s="488" t="str">
        <f t="shared" si="197"/>
        <v>否</v>
      </c>
      <c r="H1096" s="488" t="str">
        <f t="shared" si="194"/>
        <v>项</v>
      </c>
      <c r="I1096" s="488" t="str">
        <f t="shared" si="195"/>
        <v>21508</v>
      </c>
      <c r="J1096" s="229"/>
      <c r="K1096" s="229"/>
      <c r="L1096" s="229"/>
      <c r="M1096" s="452"/>
      <c r="N1096" s="452"/>
      <c r="O1096" s="452"/>
      <c r="P1096" s="452"/>
      <c r="Q1096" s="452"/>
      <c r="R1096" s="452"/>
      <c r="S1096" s="452"/>
      <c r="T1096" s="438"/>
    </row>
    <row r="1097" s="443" customFormat="1" ht="15.75" hidden="1" spans="1:20">
      <c r="A1097" s="306" t="s">
        <v>6201</v>
      </c>
      <c r="B1097" s="307" t="s">
        <v>14</v>
      </c>
      <c r="C1097" s="302">
        <f>SUMIF(表2.2024年公共财政支出决算表!$A$6:$A$1340,A1097,表2.2024年公共财政支出决算表!$E$6:$E$1340)</f>
        <v>0</v>
      </c>
      <c r="D1097" s="302">
        <f>ROUND(SUMIF('表10-1.政府预算科目明细表'!$A$3:$A$375,A1097,'表10-1.政府预算科目明细表'!$C$3:$C$375)/10000,0)</f>
        <v>0</v>
      </c>
      <c r="E1097" s="486">
        <f t="shared" si="202"/>
        <v>0</v>
      </c>
      <c r="F1097" s="487" t="str">
        <f t="shared" si="193"/>
        <v/>
      </c>
      <c r="G1097" s="488" t="str">
        <f t="shared" si="197"/>
        <v>否</v>
      </c>
      <c r="H1097" s="488" t="str">
        <f t="shared" si="194"/>
        <v>项</v>
      </c>
      <c r="I1097" s="488" t="str">
        <f t="shared" si="195"/>
        <v>21508</v>
      </c>
      <c r="J1097" s="229"/>
      <c r="K1097" s="229"/>
      <c r="L1097" s="229"/>
      <c r="M1097" s="449"/>
      <c r="N1097" s="449"/>
      <c r="O1097" s="449"/>
      <c r="P1097" s="449"/>
      <c r="Q1097" s="449"/>
      <c r="R1097" s="449"/>
      <c r="S1097" s="449"/>
      <c r="T1097" s="435"/>
    </row>
    <row r="1098" s="443" customFormat="1" ht="15.75" hidden="1" spans="1:20">
      <c r="A1098" s="306" t="s">
        <v>6202</v>
      </c>
      <c r="B1098" s="307" t="s">
        <v>16</v>
      </c>
      <c r="C1098" s="302">
        <f>SUMIF(表2.2024年公共财政支出决算表!$A$6:$A$1340,A1098,表2.2024年公共财政支出决算表!$E$6:$E$1340)</f>
        <v>0</v>
      </c>
      <c r="D1098" s="302">
        <f>ROUND(SUMIF('表10-1.政府预算科目明细表'!$A$3:$A$375,A1098,'表10-1.政府预算科目明细表'!$C$3:$C$375)/10000,0)</f>
        <v>0</v>
      </c>
      <c r="E1098" s="486">
        <f t="shared" si="202"/>
        <v>0</v>
      </c>
      <c r="F1098" s="487" t="str">
        <f t="shared" si="193"/>
        <v/>
      </c>
      <c r="G1098" s="488" t="str">
        <f t="shared" si="197"/>
        <v>否</v>
      </c>
      <c r="H1098" s="488" t="str">
        <f t="shared" si="194"/>
        <v>项</v>
      </c>
      <c r="I1098" s="488" t="str">
        <f t="shared" si="195"/>
        <v>21508</v>
      </c>
      <c r="J1098" s="229"/>
      <c r="K1098" s="229"/>
      <c r="L1098" s="229"/>
      <c r="M1098" s="449"/>
      <c r="N1098" s="449"/>
      <c r="O1098" s="449"/>
      <c r="P1098" s="449"/>
      <c r="Q1098" s="449"/>
      <c r="R1098" s="449"/>
      <c r="S1098" s="449"/>
      <c r="T1098" s="435"/>
    </row>
    <row r="1099" s="443" customFormat="1" ht="15.75" hidden="1" spans="1:20">
      <c r="A1099" s="306" t="s">
        <v>6203</v>
      </c>
      <c r="B1099" s="307" t="s">
        <v>1501</v>
      </c>
      <c r="C1099" s="302">
        <f>SUMIF(表2.2024年公共财政支出决算表!$A$6:$A$1340,A1099,表2.2024年公共财政支出决算表!$E$6:$E$1340)</f>
        <v>0</v>
      </c>
      <c r="D1099" s="302">
        <f>ROUND(SUMIF('表10-1.政府预算科目明细表'!$A$3:$A$375,A1099,'表10-1.政府预算科目明细表'!$C$3:$C$375)/10000,0)</f>
        <v>0</v>
      </c>
      <c r="E1099" s="486">
        <f t="shared" si="202"/>
        <v>0</v>
      </c>
      <c r="F1099" s="487" t="str">
        <f t="shared" si="193"/>
        <v/>
      </c>
      <c r="G1099" s="488" t="str">
        <f t="shared" si="197"/>
        <v>否</v>
      </c>
      <c r="H1099" s="488" t="str">
        <f t="shared" si="194"/>
        <v>项</v>
      </c>
      <c r="I1099" s="488" t="str">
        <f t="shared" si="195"/>
        <v>21508</v>
      </c>
      <c r="J1099" s="229"/>
      <c r="K1099" s="229"/>
      <c r="L1099" s="229"/>
      <c r="M1099" s="449"/>
      <c r="N1099" s="449"/>
      <c r="O1099" s="449"/>
      <c r="P1099" s="449"/>
      <c r="Q1099" s="449"/>
      <c r="R1099" s="449"/>
      <c r="S1099" s="449"/>
      <c r="T1099" s="435"/>
    </row>
    <row r="1100" s="70" customFormat="1" ht="15.75" hidden="1" spans="1:20">
      <c r="A1100" s="280" t="s">
        <v>6205</v>
      </c>
      <c r="B1100" s="281" t="s">
        <v>1502</v>
      </c>
      <c r="C1100" s="302">
        <f>SUMIF(表2.2024年公共财政支出决算表!$A$6:$A$1340,A1100,表2.2024年公共财政支出决算表!$E$6:$E$1340)</f>
        <v>0</v>
      </c>
      <c r="D1100" s="302">
        <f>ROUND(SUMIF('表10-1.政府预算科目明细表'!$A$3:$A$375,A1100,'表10-1.政府预算科目明细表'!$C$3:$C$375)/10000,0)</f>
        <v>0</v>
      </c>
      <c r="E1100" s="352">
        <f t="shared" si="202"/>
        <v>0</v>
      </c>
      <c r="F1100" s="352" t="str">
        <f t="shared" si="193"/>
        <v/>
      </c>
      <c r="G1100" s="485" t="str">
        <f t="shared" si="197"/>
        <v>否</v>
      </c>
      <c r="H1100" s="485" t="str">
        <f t="shared" si="194"/>
        <v>项</v>
      </c>
      <c r="I1100" s="485" t="str">
        <f t="shared" si="195"/>
        <v>21508</v>
      </c>
      <c r="J1100" s="229"/>
      <c r="K1100" s="229"/>
      <c r="L1100" s="229"/>
      <c r="M1100" s="229"/>
      <c r="N1100" s="229"/>
      <c r="O1100" s="229"/>
      <c r="P1100" s="229"/>
      <c r="Q1100" s="229"/>
      <c r="R1100" s="229"/>
      <c r="S1100" s="229"/>
      <c r="T1100" s="429"/>
    </row>
    <row r="1101" s="443" customFormat="1" ht="15.75" hidden="1" spans="1:20">
      <c r="A1101" s="306" t="s">
        <v>6206</v>
      </c>
      <c r="B1101" s="307" t="s">
        <v>1503</v>
      </c>
      <c r="C1101" s="302">
        <f>SUMIF(表2.2024年公共财政支出决算表!$A$6:$A$1340,A1101,表2.2024年公共财政支出决算表!$E$6:$E$1340)</f>
        <v>0</v>
      </c>
      <c r="D1101" s="302">
        <f>ROUND(SUMIF('表10-1.政府预算科目明细表'!$A$3:$A$375,A1101,'表10-1.政府预算科目明细表'!$C$3:$C$375)/10000,0)</f>
        <v>0</v>
      </c>
      <c r="E1101" s="486">
        <f t="shared" si="202"/>
        <v>0</v>
      </c>
      <c r="F1101" s="487" t="str">
        <f t="shared" si="193"/>
        <v/>
      </c>
      <c r="G1101" s="488" t="str">
        <f t="shared" si="197"/>
        <v>否</v>
      </c>
      <c r="H1101" s="488" t="str">
        <f t="shared" si="194"/>
        <v>项</v>
      </c>
      <c r="I1101" s="488" t="str">
        <f t="shared" si="195"/>
        <v>21508</v>
      </c>
      <c r="J1101" s="229"/>
      <c r="K1101" s="229"/>
      <c r="L1101" s="229"/>
      <c r="M1101" s="449"/>
      <c r="N1101" s="449"/>
      <c r="O1101" s="449"/>
      <c r="P1101" s="449"/>
      <c r="Q1101" s="449"/>
      <c r="R1101" s="449"/>
      <c r="S1101" s="449"/>
      <c r="T1101" s="435"/>
    </row>
    <row r="1102" s="443" customFormat="1" ht="15.75" hidden="1" spans="1:20">
      <c r="A1102" s="306" t="s">
        <v>6208</v>
      </c>
      <c r="B1102" s="307" t="s">
        <v>1504</v>
      </c>
      <c r="C1102" s="302">
        <f>SUMIF(表2.2024年公共财政支出决算表!$A$6:$A$1340,A1102,表2.2024年公共财政支出决算表!$E$6:$E$1340)</f>
        <v>0</v>
      </c>
      <c r="D1102" s="302">
        <f>ROUND(SUMIF('表10-1.政府预算科目明细表'!$A$3:$A$375,A1102,'表10-1.政府预算科目明细表'!$C$3:$C$375)/10000,0)</f>
        <v>0</v>
      </c>
      <c r="E1102" s="486">
        <f t="shared" si="202"/>
        <v>0</v>
      </c>
      <c r="F1102" s="487" t="str">
        <f t="shared" si="193"/>
        <v/>
      </c>
      <c r="G1102" s="488" t="str">
        <f t="shared" si="197"/>
        <v>否</v>
      </c>
      <c r="H1102" s="488" t="str">
        <f t="shared" si="194"/>
        <v>项</v>
      </c>
      <c r="I1102" s="488" t="str">
        <f t="shared" si="195"/>
        <v>21508</v>
      </c>
      <c r="J1102" s="229"/>
      <c r="K1102" s="229"/>
      <c r="L1102" s="229"/>
      <c r="M1102" s="449"/>
      <c r="N1102" s="449"/>
      <c r="O1102" s="449"/>
      <c r="P1102" s="449"/>
      <c r="Q1102" s="449"/>
      <c r="R1102" s="449"/>
      <c r="S1102" s="449"/>
      <c r="T1102" s="435"/>
    </row>
    <row r="1103" s="442" customFormat="1" ht="15.75" hidden="1" spans="1:20">
      <c r="A1103" s="269" t="s">
        <v>6210</v>
      </c>
      <c r="B1103" s="270" t="s">
        <v>1505</v>
      </c>
      <c r="C1103" s="299">
        <f ca="1">SUMIF($I1104:$I$1455,$A1103,C1104:C$1455)</f>
        <v>0</v>
      </c>
      <c r="D1103" s="299">
        <f>SUMIF($I1104:$I$1455,$A1103,D1104:D$1455)</f>
        <v>0</v>
      </c>
      <c r="E1103" s="299">
        <f ca="1">SUMIF($I1104:$I$1455,$A1103,E1104:E$1455)</f>
        <v>0</v>
      </c>
      <c r="F1103" s="483" t="str">
        <f ca="1" t="shared" si="193"/>
        <v/>
      </c>
      <c r="G1103" s="492" t="str">
        <f ca="1" t="shared" si="197"/>
        <v>否</v>
      </c>
      <c r="H1103" s="492" t="str">
        <f t="shared" si="194"/>
        <v>款</v>
      </c>
      <c r="I1103" s="492" t="str">
        <f t="shared" si="195"/>
        <v>215</v>
      </c>
      <c r="J1103" s="453"/>
      <c r="K1103" s="453"/>
      <c r="L1103" s="453"/>
      <c r="M1103" s="453"/>
      <c r="N1103" s="453"/>
      <c r="O1103" s="453"/>
      <c r="P1103" s="453"/>
      <c r="Q1103" s="453"/>
      <c r="R1103" s="453"/>
      <c r="S1103" s="453"/>
      <c r="T1103" s="450"/>
    </row>
    <row r="1104" s="441" customFormat="1" ht="15.75" hidden="1" spans="1:20">
      <c r="A1104" s="306" t="s">
        <v>6212</v>
      </c>
      <c r="B1104" s="307" t="s">
        <v>1506</v>
      </c>
      <c r="C1104" s="302">
        <f>SUMIF(表2.2024年公共财政支出决算表!$A$6:$A$1340,A1104,表2.2024年公共财政支出决算表!$E$6:$E$1340)</f>
        <v>0</v>
      </c>
      <c r="D1104" s="302">
        <f>ROUND(SUMIF('表10-1.政府预算科目明细表'!$A$3:$A$375,A1104,'表10-1.政府预算科目明细表'!$C$3:$C$375)/10000,0)</f>
        <v>0</v>
      </c>
      <c r="E1104" s="486">
        <f t="shared" ref="E1104:E1108" si="203">D1104-C1104</f>
        <v>0</v>
      </c>
      <c r="F1104" s="487" t="str">
        <f t="shared" si="193"/>
        <v/>
      </c>
      <c r="G1104" s="488" t="str">
        <f t="shared" si="197"/>
        <v>否</v>
      </c>
      <c r="H1104" s="488" t="str">
        <f t="shared" si="194"/>
        <v>项</v>
      </c>
      <c r="I1104" s="488" t="str">
        <f t="shared" si="195"/>
        <v>21599</v>
      </c>
      <c r="J1104" s="229"/>
      <c r="K1104" s="229"/>
      <c r="L1104" s="229"/>
      <c r="M1104" s="452"/>
      <c r="N1104" s="452"/>
      <c r="O1104" s="452"/>
      <c r="P1104" s="452"/>
      <c r="Q1104" s="452"/>
      <c r="R1104" s="452"/>
      <c r="S1104" s="452"/>
      <c r="T1104" s="438"/>
    </row>
    <row r="1105" s="443" customFormat="1" ht="15.75" hidden="1" spans="1:20">
      <c r="A1105" s="306" t="s">
        <v>6214</v>
      </c>
      <c r="B1105" s="307" t="s">
        <v>1507</v>
      </c>
      <c r="C1105" s="302">
        <f>SUMIF(表2.2024年公共财政支出决算表!$A$6:$A$1340,A1105,表2.2024年公共财政支出决算表!$E$6:$E$1340)</f>
        <v>0</v>
      </c>
      <c r="D1105" s="302">
        <f>ROUND(SUMIF('表10-1.政府预算科目明细表'!$A$3:$A$375,A1105,'表10-1.政府预算科目明细表'!$C$3:$C$375)/10000,0)</f>
        <v>0</v>
      </c>
      <c r="E1105" s="486">
        <f t="shared" si="203"/>
        <v>0</v>
      </c>
      <c r="F1105" s="487" t="str">
        <f t="shared" si="193"/>
        <v/>
      </c>
      <c r="G1105" s="488" t="str">
        <f t="shared" si="197"/>
        <v>否</v>
      </c>
      <c r="H1105" s="488" t="str">
        <f t="shared" si="194"/>
        <v>项</v>
      </c>
      <c r="I1105" s="488" t="str">
        <f t="shared" si="195"/>
        <v>21599</v>
      </c>
      <c r="J1105" s="229"/>
      <c r="K1105" s="229"/>
      <c r="L1105" s="229"/>
      <c r="M1105" s="449"/>
      <c r="N1105" s="449"/>
      <c r="O1105" s="449"/>
      <c r="P1105" s="449"/>
      <c r="Q1105" s="449"/>
      <c r="R1105" s="449"/>
      <c r="S1105" s="449"/>
      <c r="T1105" s="435"/>
    </row>
    <row r="1106" s="441" customFormat="1" ht="15.75" hidden="1" spans="1:20">
      <c r="A1106" s="306" t="s">
        <v>6216</v>
      </c>
      <c r="B1106" s="307" t="s">
        <v>1508</v>
      </c>
      <c r="C1106" s="302">
        <f>SUMIF(表2.2024年公共财政支出决算表!$A$6:$A$1340,A1106,表2.2024年公共财政支出决算表!$E$6:$E$1340)</f>
        <v>0</v>
      </c>
      <c r="D1106" s="302">
        <f>ROUND(SUMIF('表10-1.政府预算科目明细表'!$A$3:$A$375,A1106,'表10-1.政府预算科目明细表'!$C$3:$C$375)/10000,0)</f>
        <v>0</v>
      </c>
      <c r="E1106" s="486">
        <f t="shared" si="203"/>
        <v>0</v>
      </c>
      <c r="F1106" s="487" t="str">
        <f t="shared" si="193"/>
        <v/>
      </c>
      <c r="G1106" s="488" t="str">
        <f t="shared" si="197"/>
        <v>否</v>
      </c>
      <c r="H1106" s="488" t="str">
        <f t="shared" si="194"/>
        <v>项</v>
      </c>
      <c r="I1106" s="488" t="str">
        <f t="shared" si="195"/>
        <v>21599</v>
      </c>
      <c r="J1106" s="229"/>
      <c r="K1106" s="229"/>
      <c r="L1106" s="229"/>
      <c r="M1106" s="452"/>
      <c r="N1106" s="452"/>
      <c r="O1106" s="452"/>
      <c r="P1106" s="452"/>
      <c r="Q1106" s="452"/>
      <c r="R1106" s="452"/>
      <c r="S1106" s="452"/>
      <c r="T1106" s="438"/>
    </row>
    <row r="1107" s="443" customFormat="1" ht="31.5" hidden="1" spans="1:20">
      <c r="A1107" s="306" t="s">
        <v>6218</v>
      </c>
      <c r="B1107" s="307" t="s">
        <v>1509</v>
      </c>
      <c r="C1107" s="302">
        <f>SUMIF(表2.2024年公共财政支出决算表!$A$6:$A$1340,A1107,表2.2024年公共财政支出决算表!$E$6:$E$1340)</f>
        <v>0</v>
      </c>
      <c r="D1107" s="302">
        <f>ROUND(SUMIF('表10-1.政府预算科目明细表'!$A$3:$A$375,A1107,'表10-1.政府预算科目明细表'!$C$3:$C$375)/10000,0)</f>
        <v>0</v>
      </c>
      <c r="E1107" s="486">
        <f t="shared" si="203"/>
        <v>0</v>
      </c>
      <c r="F1107" s="487" t="str">
        <f t="shared" ref="F1107:F1170" si="204">IFERROR(TEXT(E1107/C1107,"0.0%"),"")</f>
        <v/>
      </c>
      <c r="G1107" s="488" t="str">
        <f t="shared" si="197"/>
        <v>否</v>
      </c>
      <c r="H1107" s="488" t="str">
        <f t="shared" ref="H1107:H1170" si="205">IF(LEN(A1107)=3,"类",IF(LEN(A1107)=5,"款","项"))</f>
        <v>项</v>
      </c>
      <c r="I1107" s="488" t="str">
        <f t="shared" si="195"/>
        <v>21599</v>
      </c>
      <c r="J1107" s="229"/>
      <c r="K1107" s="229"/>
      <c r="L1107" s="229"/>
      <c r="M1107" s="449"/>
      <c r="N1107" s="449"/>
      <c r="O1107" s="449"/>
      <c r="P1107" s="449"/>
      <c r="Q1107" s="449"/>
      <c r="R1107" s="449"/>
      <c r="S1107" s="449"/>
      <c r="T1107" s="435"/>
    </row>
    <row r="1108" s="443" customFormat="1" ht="15.75" hidden="1" spans="1:20">
      <c r="A1108" s="306" t="s">
        <v>6220</v>
      </c>
      <c r="B1108" s="307" t="s">
        <v>1505</v>
      </c>
      <c r="C1108" s="302">
        <f>SUMIF(表2.2024年公共财政支出决算表!$A$6:$A$1340,A1108,表2.2024年公共财政支出决算表!$E$6:$E$1340)</f>
        <v>0</v>
      </c>
      <c r="D1108" s="302">
        <f>ROUND(SUMIF('表10-1.政府预算科目明细表'!$A$3:$A$375,A1108,'表10-1.政府预算科目明细表'!$C$3:$C$375)/10000,0)</f>
        <v>0</v>
      </c>
      <c r="E1108" s="486">
        <f t="shared" si="203"/>
        <v>0</v>
      </c>
      <c r="F1108" s="487" t="str">
        <f t="shared" si="204"/>
        <v/>
      </c>
      <c r="G1108" s="488" t="str">
        <f t="shared" si="197"/>
        <v>否</v>
      </c>
      <c r="H1108" s="488" t="str">
        <f t="shared" si="205"/>
        <v>项</v>
      </c>
      <c r="I1108" s="488" t="str">
        <f t="shared" ref="I1108:I1171" si="206">_xlfn.IFS(LEN(A1108)=3,0,LEN(A1108)=5,LEFT(A1108,3),LEN(A1108)=7,LEFT(A1108,5))</f>
        <v>21599</v>
      </c>
      <c r="J1108" s="229"/>
      <c r="K1108" s="229"/>
      <c r="L1108" s="229"/>
      <c r="M1108" s="449"/>
      <c r="N1108" s="449"/>
      <c r="O1108" s="449"/>
      <c r="P1108" s="449"/>
      <c r="Q1108" s="449"/>
      <c r="R1108" s="449"/>
      <c r="S1108" s="449"/>
      <c r="T1108" s="435"/>
    </row>
    <row r="1109" s="446" customFormat="1" ht="26.25" spans="1:20">
      <c r="A1109" s="479" t="s">
        <v>6222</v>
      </c>
      <c r="B1109" s="480" t="s">
        <v>1510</v>
      </c>
      <c r="C1109" s="295">
        <f ca="1">SUMIF($I1110:$I$1455,$A1109,C1110:C$1455)</f>
        <v>587</v>
      </c>
      <c r="D1109" s="295">
        <f>SUMIF($I1110:$I$1455,$A1109,D1110:D$1455)</f>
        <v>150</v>
      </c>
      <c r="E1109" s="295">
        <f ca="1">SUMIF($I1110:$I$1455,$A1109,E1110:E$1455)</f>
        <v>-437</v>
      </c>
      <c r="F1109" s="481" t="str">
        <f ca="1" t="shared" si="204"/>
        <v>-74.4%</v>
      </c>
      <c r="G1109" s="482" t="str">
        <f ca="1" t="shared" si="197"/>
        <v>是</v>
      </c>
      <c r="H1109" s="482" t="str">
        <f t="shared" si="205"/>
        <v>类</v>
      </c>
      <c r="I1109" s="482">
        <f t="shared" si="206"/>
        <v>0</v>
      </c>
      <c r="J1109" s="458"/>
      <c r="K1109" s="458"/>
      <c r="L1109" s="458"/>
      <c r="M1109" s="506">
        <v>1</v>
      </c>
      <c r="N1109" s="500">
        <v>587</v>
      </c>
      <c r="O1109" s="465">
        <f ca="1">C1109-N1109</f>
        <v>0</v>
      </c>
      <c r="P1109" s="458"/>
      <c r="Q1109" s="458"/>
      <c r="R1109" s="458"/>
      <c r="S1109" s="458"/>
      <c r="T1109" s="451"/>
    </row>
    <row r="1110" s="456" customFormat="1" ht="26.25" spans="1:20">
      <c r="A1110" s="278" t="s">
        <v>6223</v>
      </c>
      <c r="B1110" s="279" t="s">
        <v>1511</v>
      </c>
      <c r="C1110" s="299">
        <f ca="1">SUMIF($I1111:$I$1455,$A1110,C1111:C$1455)</f>
        <v>587</v>
      </c>
      <c r="D1110" s="299">
        <f>SUMIF($I1111:$I$1455,$A1110,D1111:D$1455)</f>
        <v>150</v>
      </c>
      <c r="E1110" s="299">
        <f ca="1">SUMIF($I1111:$I$1455,$A1110,E1111:E$1455)</f>
        <v>-437</v>
      </c>
      <c r="F1110" s="483" t="str">
        <f ca="1" t="shared" si="204"/>
        <v>-74.4%</v>
      </c>
      <c r="G1110" s="484" t="str">
        <f ca="1" t="shared" si="197"/>
        <v>是</v>
      </c>
      <c r="H1110" s="484" t="str">
        <f t="shared" si="205"/>
        <v>款</v>
      </c>
      <c r="I1110" s="484" t="str">
        <f t="shared" si="206"/>
        <v>216</v>
      </c>
      <c r="J1110" s="457"/>
      <c r="K1110" s="457"/>
      <c r="L1110" s="457"/>
      <c r="M1110" s="506">
        <v>1</v>
      </c>
      <c r="N1110" s="457"/>
      <c r="O1110" s="457"/>
      <c r="P1110" s="457"/>
      <c r="Q1110" s="457"/>
      <c r="R1110" s="457"/>
      <c r="S1110" s="457"/>
      <c r="T1110" s="437"/>
    </row>
    <row r="1111" s="70" customFormat="1" ht="26.25" spans="1:20">
      <c r="A1111" s="280" t="s">
        <v>6224</v>
      </c>
      <c r="B1111" s="281" t="s">
        <v>12</v>
      </c>
      <c r="C1111" s="302">
        <f>SUMIF(表2.2024年公共财政支出决算表!$A$6:$A$1340,A1111,表2.2024年公共财政支出决算表!$E$6:$E$1340)</f>
        <v>143</v>
      </c>
      <c r="D1111" s="302">
        <f>ROUND(SUMIF('表10-1.政府预算科目明细表'!$A$3:$A$375,A1111,'表10-1.政府预算科目明细表'!$C$3:$C$375)/10000,0)</f>
        <v>150</v>
      </c>
      <c r="E1111" s="352">
        <f t="shared" ref="E1111:E1119" si="207">D1111-C1111</f>
        <v>7</v>
      </c>
      <c r="F1111" s="352" t="str">
        <f t="shared" si="204"/>
        <v>4.9%</v>
      </c>
      <c r="G1111" s="485" t="str">
        <f t="shared" si="197"/>
        <v>是</v>
      </c>
      <c r="H1111" s="485" t="str">
        <f t="shared" si="205"/>
        <v>项</v>
      </c>
      <c r="I1111" s="485" t="str">
        <f t="shared" si="206"/>
        <v>21602</v>
      </c>
      <c r="J1111" s="229"/>
      <c r="K1111" s="229"/>
      <c r="L1111" s="229"/>
      <c r="M1111" s="506">
        <v>1</v>
      </c>
      <c r="N1111" s="229"/>
      <c r="O1111" s="229"/>
      <c r="P1111" s="229"/>
      <c r="Q1111" s="229"/>
      <c r="R1111" s="229"/>
      <c r="S1111" s="229"/>
      <c r="T1111" s="429"/>
    </row>
    <row r="1112" s="441" customFormat="1" ht="26.25" spans="1:20">
      <c r="A1112" s="306" t="s">
        <v>6225</v>
      </c>
      <c r="B1112" s="307" t="s">
        <v>14</v>
      </c>
      <c r="C1112" s="302">
        <f>SUMIF(表2.2024年公共财政支出决算表!$A$6:$A$1340,A1112,表2.2024年公共财政支出决算表!$E$6:$E$1340)</f>
        <v>1</v>
      </c>
      <c r="D1112" s="302">
        <f>ROUND(SUMIF('表10-1.政府预算科目明细表'!$A$3:$A$375,A1112,'表10-1.政府预算科目明细表'!$C$3:$C$375)/10000,0)</f>
        <v>0</v>
      </c>
      <c r="E1112" s="486">
        <f t="shared" si="207"/>
        <v>-1</v>
      </c>
      <c r="F1112" s="487" t="str">
        <f t="shared" si="204"/>
        <v>-100.0%</v>
      </c>
      <c r="G1112" s="488" t="str">
        <f t="shared" si="197"/>
        <v>是</v>
      </c>
      <c r="H1112" s="488" t="str">
        <f t="shared" si="205"/>
        <v>项</v>
      </c>
      <c r="I1112" s="488" t="str">
        <f t="shared" si="206"/>
        <v>21602</v>
      </c>
      <c r="J1112" s="229"/>
      <c r="K1112" s="229"/>
      <c r="L1112" s="229"/>
      <c r="M1112" s="506">
        <v>1</v>
      </c>
      <c r="N1112" s="452"/>
      <c r="O1112" s="452"/>
      <c r="P1112" s="452"/>
      <c r="Q1112" s="452"/>
      <c r="R1112" s="452"/>
      <c r="S1112" s="452"/>
      <c r="T1112" s="438"/>
    </row>
    <row r="1113" s="441" customFormat="1" ht="15.75" hidden="1" spans="1:20">
      <c r="A1113" s="306" t="s">
        <v>6226</v>
      </c>
      <c r="B1113" s="307" t="s">
        <v>16</v>
      </c>
      <c r="C1113" s="302">
        <f>SUMIF(表2.2024年公共财政支出决算表!$A$6:$A$1340,A1113,表2.2024年公共财政支出决算表!$E$6:$E$1340)</f>
        <v>0</v>
      </c>
      <c r="D1113" s="302">
        <f>ROUND(SUMIF('表10-1.政府预算科目明细表'!$A$3:$A$375,A1113,'表10-1.政府预算科目明细表'!$C$3:$C$375)/10000,0)</f>
        <v>0</v>
      </c>
      <c r="E1113" s="486">
        <f t="shared" si="207"/>
        <v>0</v>
      </c>
      <c r="F1113" s="487" t="str">
        <f t="shared" si="204"/>
        <v/>
      </c>
      <c r="G1113" s="488" t="str">
        <f t="shared" si="197"/>
        <v>否</v>
      </c>
      <c r="H1113" s="488" t="str">
        <f t="shared" si="205"/>
        <v>项</v>
      </c>
      <c r="I1113" s="488" t="str">
        <f t="shared" si="206"/>
        <v>21602</v>
      </c>
      <c r="J1113" s="229"/>
      <c r="K1113" s="229"/>
      <c r="L1113" s="229"/>
      <c r="M1113" s="452"/>
      <c r="N1113" s="452"/>
      <c r="O1113" s="452"/>
      <c r="P1113" s="452"/>
      <c r="Q1113" s="452"/>
      <c r="R1113" s="452"/>
      <c r="S1113" s="452"/>
      <c r="T1113" s="438"/>
    </row>
    <row r="1114" s="441" customFormat="1" ht="15.75" hidden="1" spans="1:20">
      <c r="A1114" s="306" t="s">
        <v>6227</v>
      </c>
      <c r="B1114" s="307" t="s">
        <v>1512</v>
      </c>
      <c r="C1114" s="302">
        <f>SUMIF(表2.2024年公共财政支出决算表!$A$6:$A$1340,A1114,表2.2024年公共财政支出决算表!$E$6:$E$1340)</f>
        <v>0</v>
      </c>
      <c r="D1114" s="302">
        <f>ROUND(SUMIF('表10-1.政府预算科目明细表'!$A$3:$A$375,A1114,'表10-1.政府预算科目明细表'!$C$3:$C$375)/10000,0)</f>
        <v>0</v>
      </c>
      <c r="E1114" s="486">
        <f t="shared" si="207"/>
        <v>0</v>
      </c>
      <c r="F1114" s="487" t="str">
        <f t="shared" si="204"/>
        <v/>
      </c>
      <c r="G1114" s="488" t="str">
        <f t="shared" si="197"/>
        <v>否</v>
      </c>
      <c r="H1114" s="488" t="str">
        <f t="shared" si="205"/>
        <v>项</v>
      </c>
      <c r="I1114" s="488" t="str">
        <f t="shared" si="206"/>
        <v>21602</v>
      </c>
      <c r="J1114" s="229"/>
      <c r="K1114" s="229"/>
      <c r="L1114" s="229"/>
      <c r="M1114" s="452"/>
      <c r="N1114" s="452"/>
      <c r="O1114" s="452"/>
      <c r="P1114" s="452"/>
      <c r="Q1114" s="452"/>
      <c r="R1114" s="452"/>
      <c r="S1114" s="452"/>
      <c r="T1114" s="438"/>
    </row>
    <row r="1115" s="441" customFormat="1" ht="15.75" hidden="1" spans="1:20">
      <c r="A1115" s="306" t="s">
        <v>6228</v>
      </c>
      <c r="B1115" s="307" t="s">
        <v>1513</v>
      </c>
      <c r="C1115" s="302">
        <f>SUMIF(表2.2024年公共财政支出决算表!$A$6:$A$1340,A1115,表2.2024年公共财政支出决算表!$E$6:$E$1340)</f>
        <v>0</v>
      </c>
      <c r="D1115" s="302">
        <f>ROUND(SUMIF('表10-1.政府预算科目明细表'!$A$3:$A$375,A1115,'表10-1.政府预算科目明细表'!$C$3:$C$375)/10000,0)</f>
        <v>0</v>
      </c>
      <c r="E1115" s="486">
        <f t="shared" si="207"/>
        <v>0</v>
      </c>
      <c r="F1115" s="487" t="str">
        <f t="shared" si="204"/>
        <v/>
      </c>
      <c r="G1115" s="488" t="str">
        <f t="shared" si="197"/>
        <v>否</v>
      </c>
      <c r="H1115" s="488" t="str">
        <f t="shared" si="205"/>
        <v>项</v>
      </c>
      <c r="I1115" s="488" t="str">
        <f t="shared" si="206"/>
        <v>21602</v>
      </c>
      <c r="J1115" s="229"/>
      <c r="K1115" s="229"/>
      <c r="L1115" s="229"/>
      <c r="M1115" s="452"/>
      <c r="N1115" s="452"/>
      <c r="O1115" s="452"/>
      <c r="P1115" s="452"/>
      <c r="Q1115" s="452"/>
      <c r="R1115" s="452"/>
      <c r="S1115" s="452"/>
      <c r="T1115" s="438"/>
    </row>
    <row r="1116" s="441" customFormat="1" ht="15.75" hidden="1" spans="1:20">
      <c r="A1116" s="306" t="s">
        <v>6230</v>
      </c>
      <c r="B1116" s="307" t="s">
        <v>1514</v>
      </c>
      <c r="C1116" s="302">
        <f>SUMIF(表2.2024年公共财政支出决算表!$A$6:$A$1340,A1116,表2.2024年公共财政支出决算表!$E$6:$E$1340)</f>
        <v>0</v>
      </c>
      <c r="D1116" s="302">
        <f>ROUND(SUMIF('表10-1.政府预算科目明细表'!$A$3:$A$375,A1116,'表10-1.政府预算科目明细表'!$C$3:$C$375)/10000,0)</f>
        <v>0</v>
      </c>
      <c r="E1116" s="486">
        <f t="shared" si="207"/>
        <v>0</v>
      </c>
      <c r="F1116" s="487" t="str">
        <f t="shared" si="204"/>
        <v/>
      </c>
      <c r="G1116" s="488" t="str">
        <f t="shared" si="197"/>
        <v>否</v>
      </c>
      <c r="H1116" s="488" t="str">
        <f t="shared" si="205"/>
        <v>项</v>
      </c>
      <c r="I1116" s="488" t="str">
        <f t="shared" si="206"/>
        <v>21602</v>
      </c>
      <c r="J1116" s="229"/>
      <c r="K1116" s="229"/>
      <c r="L1116" s="229"/>
      <c r="M1116" s="452"/>
      <c r="N1116" s="452"/>
      <c r="O1116" s="452"/>
      <c r="P1116" s="452"/>
      <c r="Q1116" s="452"/>
      <c r="R1116" s="452"/>
      <c r="S1116" s="452"/>
      <c r="T1116" s="438"/>
    </row>
    <row r="1117" s="443" customFormat="1" ht="21.75" hidden="1" spans="1:20">
      <c r="A1117" s="306" t="s">
        <v>6232</v>
      </c>
      <c r="B1117" s="307" t="s">
        <v>1515</v>
      </c>
      <c r="C1117" s="302">
        <f>SUMIF(表2.2024年公共财政支出决算表!$A$6:$A$1340,A1117,表2.2024年公共财政支出决算表!$E$6:$E$1340)</f>
        <v>0</v>
      </c>
      <c r="D1117" s="302">
        <f>ROUND(SUMIF('表10-1.政府预算科目明细表'!$A$3:$A$375,A1117,'表10-1.政府预算科目明细表'!$C$3:$C$375)/10000,0)</f>
        <v>0</v>
      </c>
      <c r="E1117" s="486">
        <f t="shared" si="207"/>
        <v>0</v>
      </c>
      <c r="F1117" s="487" t="str">
        <f t="shared" si="204"/>
        <v/>
      </c>
      <c r="G1117" s="488" t="str">
        <f t="shared" si="197"/>
        <v>否</v>
      </c>
      <c r="H1117" s="488" t="str">
        <f t="shared" si="205"/>
        <v>项</v>
      </c>
      <c r="I1117" s="488" t="str">
        <f t="shared" si="206"/>
        <v>21602</v>
      </c>
      <c r="J1117" s="229"/>
      <c r="K1117" s="229"/>
      <c r="L1117" s="229"/>
      <c r="M1117" s="497">
        <v>1</v>
      </c>
      <c r="N1117" s="449"/>
      <c r="O1117" s="449"/>
      <c r="P1117" s="449"/>
      <c r="Q1117" s="449"/>
      <c r="R1117" s="449"/>
      <c r="S1117" s="449"/>
      <c r="T1117" s="435"/>
    </row>
    <row r="1118" s="70" customFormat="1" ht="26.25" spans="1:20">
      <c r="A1118" s="280" t="s">
        <v>6233</v>
      </c>
      <c r="B1118" s="281" t="s">
        <v>30</v>
      </c>
      <c r="C1118" s="302">
        <f>SUMIF(表2.2024年公共财政支出决算表!$A$6:$A$1340,A1118,表2.2024年公共财政支出决算表!$E$6:$E$1340)</f>
        <v>176</v>
      </c>
      <c r="D1118" s="302">
        <f>ROUND(SUMIF('表10-1.政府预算科目明细表'!$A$3:$A$375,A1118,'表10-1.政府预算科目明细表'!$C$3:$C$375)/10000,0)</f>
        <v>0</v>
      </c>
      <c r="E1118" s="352">
        <f t="shared" si="207"/>
        <v>-176</v>
      </c>
      <c r="F1118" s="352" t="str">
        <f t="shared" si="204"/>
        <v>-100.0%</v>
      </c>
      <c r="G1118" s="485" t="str">
        <f t="shared" si="197"/>
        <v>是</v>
      </c>
      <c r="H1118" s="485" t="str">
        <f t="shared" si="205"/>
        <v>项</v>
      </c>
      <c r="I1118" s="485" t="str">
        <f t="shared" si="206"/>
        <v>21602</v>
      </c>
      <c r="J1118" s="229"/>
      <c r="K1118" s="229"/>
      <c r="L1118" s="229"/>
      <c r="M1118" s="506">
        <v>1</v>
      </c>
      <c r="N1118" s="229"/>
      <c r="O1118" s="229"/>
      <c r="P1118" s="229"/>
      <c r="Q1118" s="229"/>
      <c r="R1118" s="229"/>
      <c r="S1118" s="229"/>
      <c r="T1118" s="429"/>
    </row>
    <row r="1119" s="70" customFormat="1" ht="26.25" spans="1:20">
      <c r="A1119" s="280" t="s">
        <v>6234</v>
      </c>
      <c r="B1119" s="281" t="s">
        <v>1516</v>
      </c>
      <c r="C1119" s="302">
        <f>SUMIF(表2.2024年公共财政支出决算表!$A$6:$A$1340,A1119,表2.2024年公共财政支出决算表!$E$6:$E$1340)</f>
        <v>267</v>
      </c>
      <c r="D1119" s="302">
        <f>ROUND(SUMIF('表10-1.政府预算科目明细表'!$A$3:$A$375,A1119,'表10-1.政府预算科目明细表'!$C$3:$C$375)/10000,0)</f>
        <v>0</v>
      </c>
      <c r="E1119" s="352">
        <f t="shared" si="207"/>
        <v>-267</v>
      </c>
      <c r="F1119" s="352" t="str">
        <f t="shared" si="204"/>
        <v>-100.0%</v>
      </c>
      <c r="G1119" s="485" t="str">
        <f t="shared" si="197"/>
        <v>是</v>
      </c>
      <c r="H1119" s="485" t="str">
        <f t="shared" si="205"/>
        <v>项</v>
      </c>
      <c r="I1119" s="485" t="str">
        <f t="shared" si="206"/>
        <v>21602</v>
      </c>
      <c r="J1119" s="229"/>
      <c r="K1119" s="229"/>
      <c r="L1119" s="229"/>
      <c r="M1119" s="506">
        <v>1</v>
      </c>
      <c r="N1119" s="229"/>
      <c r="O1119" s="229"/>
      <c r="P1119" s="229"/>
      <c r="Q1119" s="229"/>
      <c r="R1119" s="229"/>
      <c r="S1119" s="229"/>
      <c r="T1119" s="429"/>
    </row>
    <row r="1120" s="455" customFormat="1" ht="15.75" hidden="1" spans="1:20">
      <c r="A1120" s="278" t="s">
        <v>6235</v>
      </c>
      <c r="B1120" s="279" t="s">
        <v>1517</v>
      </c>
      <c r="C1120" s="299">
        <f ca="1">SUMIF($I1121:$I$1455,$A1120,C1121:C$1455)</f>
        <v>0</v>
      </c>
      <c r="D1120" s="299">
        <f>SUMIF($I1121:$I$1455,$A1120,D1121:D$1455)</f>
        <v>0</v>
      </c>
      <c r="E1120" s="299">
        <f ca="1">SUMIF($I1121:$I$1455,$A1120,E1121:E$1455)</f>
        <v>0</v>
      </c>
      <c r="F1120" s="483" t="str">
        <f ca="1" t="shared" si="204"/>
        <v/>
      </c>
      <c r="G1120" s="484" t="str">
        <f ca="1" t="shared" ref="G1120:G1183" si="208">IF(A1120&lt;&gt;"",IF(SUM(C1120:D1120)&lt;&gt;0,"是","否"),"是")</f>
        <v>否</v>
      </c>
      <c r="H1120" s="484" t="str">
        <f t="shared" si="205"/>
        <v>款</v>
      </c>
      <c r="I1120" s="484" t="str">
        <f t="shared" si="206"/>
        <v>216</v>
      </c>
      <c r="J1120" s="447"/>
      <c r="K1120" s="447"/>
      <c r="L1120" s="447"/>
      <c r="M1120" s="447"/>
      <c r="N1120" s="447"/>
      <c r="O1120" s="447"/>
      <c r="P1120" s="447"/>
      <c r="Q1120" s="447"/>
      <c r="R1120" s="447"/>
      <c r="S1120" s="447"/>
      <c r="T1120" s="439"/>
    </row>
    <row r="1121" s="441" customFormat="1" ht="15.75" hidden="1" spans="1:20">
      <c r="A1121" s="306" t="s">
        <v>6236</v>
      </c>
      <c r="B1121" s="307" t="s">
        <v>12</v>
      </c>
      <c r="C1121" s="302">
        <f>SUMIF(表2.2024年公共财政支出决算表!$A$6:$A$1340,A1121,表2.2024年公共财政支出决算表!$E$6:$E$1340)</f>
        <v>0</v>
      </c>
      <c r="D1121" s="302">
        <f>ROUND(SUMIF('表10-1.政府预算科目明细表'!$A$3:$A$375,A1121,'表10-1.政府预算科目明细表'!$C$3:$C$375)/10000,0)</f>
        <v>0</v>
      </c>
      <c r="E1121" s="486">
        <f t="shared" ref="E1121:E1125" si="209">D1121-C1121</f>
        <v>0</v>
      </c>
      <c r="F1121" s="487" t="str">
        <f t="shared" si="204"/>
        <v/>
      </c>
      <c r="G1121" s="488" t="str">
        <f t="shared" si="208"/>
        <v>否</v>
      </c>
      <c r="H1121" s="488" t="str">
        <f t="shared" si="205"/>
        <v>项</v>
      </c>
      <c r="I1121" s="488" t="str">
        <f t="shared" si="206"/>
        <v>21606</v>
      </c>
      <c r="J1121" s="229"/>
      <c r="K1121" s="229"/>
      <c r="L1121" s="229"/>
      <c r="M1121" s="452"/>
      <c r="N1121" s="452"/>
      <c r="O1121" s="452"/>
      <c r="P1121" s="452"/>
      <c r="Q1121" s="452"/>
      <c r="R1121" s="452"/>
      <c r="S1121" s="452"/>
      <c r="T1121" s="438"/>
    </row>
    <row r="1122" s="443" customFormat="1" ht="15.75" hidden="1" spans="1:20">
      <c r="A1122" s="306" t="s">
        <v>6237</v>
      </c>
      <c r="B1122" s="307" t="s">
        <v>14</v>
      </c>
      <c r="C1122" s="302">
        <f>SUMIF(表2.2024年公共财政支出决算表!$A$6:$A$1340,A1122,表2.2024年公共财政支出决算表!$E$6:$E$1340)</f>
        <v>0</v>
      </c>
      <c r="D1122" s="302">
        <f>ROUND(SUMIF('表10-1.政府预算科目明细表'!$A$3:$A$375,A1122,'表10-1.政府预算科目明细表'!$C$3:$C$375)/10000,0)</f>
        <v>0</v>
      </c>
      <c r="E1122" s="486">
        <f t="shared" si="209"/>
        <v>0</v>
      </c>
      <c r="F1122" s="487" t="str">
        <f t="shared" si="204"/>
        <v/>
      </c>
      <c r="G1122" s="488" t="str">
        <f t="shared" si="208"/>
        <v>否</v>
      </c>
      <c r="H1122" s="488" t="str">
        <f t="shared" si="205"/>
        <v>项</v>
      </c>
      <c r="I1122" s="488" t="str">
        <f t="shared" si="206"/>
        <v>21606</v>
      </c>
      <c r="J1122" s="229"/>
      <c r="K1122" s="229"/>
      <c r="L1122" s="229"/>
      <c r="M1122" s="449"/>
      <c r="N1122" s="449"/>
      <c r="O1122" s="449"/>
      <c r="P1122" s="449"/>
      <c r="Q1122" s="449"/>
      <c r="R1122" s="449"/>
      <c r="S1122" s="449"/>
      <c r="T1122" s="435"/>
    </row>
    <row r="1123" s="443" customFormat="1" ht="15.75" hidden="1" spans="1:20">
      <c r="A1123" s="306" t="s">
        <v>6238</v>
      </c>
      <c r="B1123" s="307" t="s">
        <v>16</v>
      </c>
      <c r="C1123" s="302">
        <f>SUMIF(表2.2024年公共财政支出决算表!$A$6:$A$1340,A1123,表2.2024年公共财政支出决算表!$E$6:$E$1340)</f>
        <v>0</v>
      </c>
      <c r="D1123" s="302">
        <f>ROUND(SUMIF('表10-1.政府预算科目明细表'!$A$3:$A$375,A1123,'表10-1.政府预算科目明细表'!$C$3:$C$375)/10000,0)</f>
        <v>0</v>
      </c>
      <c r="E1123" s="486">
        <f t="shared" si="209"/>
        <v>0</v>
      </c>
      <c r="F1123" s="487" t="str">
        <f t="shared" si="204"/>
        <v/>
      </c>
      <c r="G1123" s="488" t="str">
        <f t="shared" si="208"/>
        <v>否</v>
      </c>
      <c r="H1123" s="488" t="str">
        <f t="shared" si="205"/>
        <v>项</v>
      </c>
      <c r="I1123" s="488" t="str">
        <f t="shared" si="206"/>
        <v>21606</v>
      </c>
      <c r="J1123" s="229"/>
      <c r="K1123" s="229"/>
      <c r="L1123" s="229"/>
      <c r="M1123" s="449"/>
      <c r="N1123" s="449"/>
      <c r="O1123" s="449"/>
      <c r="P1123" s="449"/>
      <c r="Q1123" s="449"/>
      <c r="R1123" s="449"/>
      <c r="S1123" s="449"/>
      <c r="T1123" s="435"/>
    </row>
    <row r="1124" s="443" customFormat="1" ht="15.75" hidden="1" spans="1:20">
      <c r="A1124" s="306" t="s">
        <v>6239</v>
      </c>
      <c r="B1124" s="307" t="s">
        <v>1518</v>
      </c>
      <c r="C1124" s="302">
        <f>SUMIF(表2.2024年公共财政支出决算表!$A$6:$A$1340,A1124,表2.2024年公共财政支出决算表!$E$6:$E$1340)</f>
        <v>0</v>
      </c>
      <c r="D1124" s="302">
        <f>ROUND(SUMIF('表10-1.政府预算科目明细表'!$A$3:$A$375,A1124,'表10-1.政府预算科目明细表'!$C$3:$C$375)/10000,0)</f>
        <v>0</v>
      </c>
      <c r="E1124" s="486">
        <f t="shared" si="209"/>
        <v>0</v>
      </c>
      <c r="F1124" s="487" t="str">
        <f t="shared" si="204"/>
        <v/>
      </c>
      <c r="G1124" s="488" t="str">
        <f t="shared" si="208"/>
        <v>否</v>
      </c>
      <c r="H1124" s="488" t="str">
        <f t="shared" si="205"/>
        <v>项</v>
      </c>
      <c r="I1124" s="488" t="str">
        <f t="shared" si="206"/>
        <v>21606</v>
      </c>
      <c r="J1124" s="229"/>
      <c r="K1124" s="229"/>
      <c r="L1124" s="229"/>
      <c r="M1124" s="449"/>
      <c r="N1124" s="449"/>
      <c r="O1124" s="449"/>
      <c r="P1124" s="449"/>
      <c r="Q1124" s="449"/>
      <c r="R1124" s="449"/>
      <c r="S1124" s="449"/>
      <c r="T1124" s="435"/>
    </row>
    <row r="1125" s="70" customFormat="1" ht="15.75" hidden="1" spans="1:20">
      <c r="A1125" s="280" t="s">
        <v>6241</v>
      </c>
      <c r="B1125" s="281" t="s">
        <v>1519</v>
      </c>
      <c r="C1125" s="302">
        <f>SUMIF(表2.2024年公共财政支出决算表!$A$6:$A$1340,A1125,表2.2024年公共财政支出决算表!$E$6:$E$1340)</f>
        <v>0</v>
      </c>
      <c r="D1125" s="302">
        <f>ROUND(SUMIF('表10-1.政府预算科目明细表'!$A$3:$A$375,A1125,'表10-1.政府预算科目明细表'!$C$3:$C$375)/10000,0)</f>
        <v>0</v>
      </c>
      <c r="E1125" s="352">
        <f t="shared" si="209"/>
        <v>0</v>
      </c>
      <c r="F1125" s="352" t="str">
        <f t="shared" si="204"/>
        <v/>
      </c>
      <c r="G1125" s="485" t="str">
        <f t="shared" si="208"/>
        <v>否</v>
      </c>
      <c r="H1125" s="485" t="str">
        <f t="shared" si="205"/>
        <v>项</v>
      </c>
      <c r="I1125" s="485" t="str">
        <f t="shared" si="206"/>
        <v>21606</v>
      </c>
      <c r="J1125" s="229"/>
      <c r="K1125" s="229"/>
      <c r="L1125" s="229"/>
      <c r="M1125" s="229"/>
      <c r="N1125" s="229"/>
      <c r="O1125" s="229"/>
      <c r="P1125" s="229"/>
      <c r="Q1125" s="229"/>
      <c r="R1125" s="229"/>
      <c r="S1125" s="229"/>
      <c r="T1125" s="429"/>
    </row>
    <row r="1126" s="442" customFormat="1" ht="15.75" hidden="1" spans="1:20">
      <c r="A1126" s="269" t="s">
        <v>6242</v>
      </c>
      <c r="B1126" s="270" t="s">
        <v>1520</v>
      </c>
      <c r="C1126" s="299">
        <f ca="1">SUMIF($I1127:$I$1455,$A1126,C1127:C$1455)</f>
        <v>0</v>
      </c>
      <c r="D1126" s="299">
        <f>SUMIF($I1127:$I$1455,$A1126,D1127:D$1455)</f>
        <v>0</v>
      </c>
      <c r="E1126" s="299">
        <f ca="1">SUMIF($I1127:$I$1455,$A1126,E1127:E$1455)</f>
        <v>0</v>
      </c>
      <c r="F1126" s="483" t="str">
        <f ca="1" t="shared" si="204"/>
        <v/>
      </c>
      <c r="G1126" s="492" t="str">
        <f ca="1" t="shared" si="208"/>
        <v>否</v>
      </c>
      <c r="H1126" s="492" t="str">
        <f t="shared" si="205"/>
        <v>款</v>
      </c>
      <c r="I1126" s="492" t="str">
        <f t="shared" si="206"/>
        <v>216</v>
      </c>
      <c r="J1126" s="453"/>
      <c r="K1126" s="453"/>
      <c r="L1126" s="453"/>
      <c r="M1126" s="453"/>
      <c r="N1126" s="453"/>
      <c r="O1126" s="453"/>
      <c r="P1126" s="453"/>
      <c r="Q1126" s="453"/>
      <c r="R1126" s="453"/>
      <c r="S1126" s="453"/>
      <c r="T1126" s="450"/>
    </row>
    <row r="1127" s="443" customFormat="1" ht="15.75" hidden="1" spans="1:20">
      <c r="A1127" s="306" t="s">
        <v>6243</v>
      </c>
      <c r="B1127" s="307" t="s">
        <v>1521</v>
      </c>
      <c r="C1127" s="302">
        <f>SUMIF(表2.2024年公共财政支出决算表!$A$6:$A$1340,A1127,表2.2024年公共财政支出决算表!$E$6:$E$1340)</f>
        <v>0</v>
      </c>
      <c r="D1127" s="302">
        <f>ROUND(SUMIF('表10-1.政府预算科目明细表'!$A$3:$A$375,A1127,'表10-1.政府预算科目明细表'!$C$3:$C$375)/10000,0)</f>
        <v>0</v>
      </c>
      <c r="E1127" s="486">
        <f t="shared" ref="E1127:E1136" si="210">D1127-C1127</f>
        <v>0</v>
      </c>
      <c r="F1127" s="487" t="str">
        <f t="shared" si="204"/>
        <v/>
      </c>
      <c r="G1127" s="488" t="str">
        <f t="shared" si="208"/>
        <v>否</v>
      </c>
      <c r="H1127" s="488" t="str">
        <f t="shared" si="205"/>
        <v>项</v>
      </c>
      <c r="I1127" s="488" t="str">
        <f t="shared" si="206"/>
        <v>21699</v>
      </c>
      <c r="J1127" s="229"/>
      <c r="K1127" s="229"/>
      <c r="L1127" s="229"/>
      <c r="M1127" s="449"/>
      <c r="N1127" s="449"/>
      <c r="O1127" s="449"/>
      <c r="P1127" s="449"/>
      <c r="Q1127" s="449"/>
      <c r="R1127" s="449"/>
      <c r="S1127" s="449"/>
      <c r="T1127" s="435"/>
    </row>
    <row r="1128" s="443" customFormat="1" ht="15.75" hidden="1" spans="1:20">
      <c r="A1128" s="306" t="s">
        <v>6245</v>
      </c>
      <c r="B1128" s="307" t="s">
        <v>1520</v>
      </c>
      <c r="C1128" s="302">
        <f>SUMIF(表2.2024年公共财政支出决算表!$A$6:$A$1340,A1128,表2.2024年公共财政支出决算表!$E$6:$E$1340)</f>
        <v>0</v>
      </c>
      <c r="D1128" s="302">
        <f>ROUND(SUMIF('表10-1.政府预算科目明细表'!$A$3:$A$375,A1128,'表10-1.政府预算科目明细表'!$C$3:$C$375)/10000,0)</f>
        <v>0</v>
      </c>
      <c r="E1128" s="486">
        <f t="shared" si="210"/>
        <v>0</v>
      </c>
      <c r="F1128" s="487" t="str">
        <f t="shared" si="204"/>
        <v/>
      </c>
      <c r="G1128" s="488" t="str">
        <f t="shared" si="208"/>
        <v>否</v>
      </c>
      <c r="H1128" s="488" t="str">
        <f t="shared" si="205"/>
        <v>项</v>
      </c>
      <c r="I1128" s="488" t="str">
        <f t="shared" si="206"/>
        <v>21699</v>
      </c>
      <c r="J1128" s="229"/>
      <c r="K1128" s="229"/>
      <c r="L1128" s="229"/>
      <c r="M1128" s="449"/>
      <c r="N1128" s="449"/>
      <c r="O1128" s="449"/>
      <c r="P1128" s="449"/>
      <c r="Q1128" s="449"/>
      <c r="R1128" s="449"/>
      <c r="S1128" s="449"/>
      <c r="T1128" s="435"/>
    </row>
    <row r="1129" s="446" customFormat="1" ht="26.25" spans="1:20">
      <c r="A1129" s="479" t="s">
        <v>6246</v>
      </c>
      <c r="B1129" s="480" t="s">
        <v>1522</v>
      </c>
      <c r="C1129" s="295">
        <f ca="1">SUMIF($I1130:$I$1455,$A1129,C1130:C$1455)</f>
        <v>33</v>
      </c>
      <c r="D1129" s="295">
        <f>SUMIF($I1130:$I$1455,$A1129,D1130:D$1455)</f>
        <v>10</v>
      </c>
      <c r="E1129" s="295">
        <f ca="1">SUMIF($I1130:$I$1455,$A1129,E1130:E$1455)</f>
        <v>-23</v>
      </c>
      <c r="F1129" s="481" t="str">
        <f ca="1" t="shared" si="204"/>
        <v>-69.7%</v>
      </c>
      <c r="G1129" s="482" t="str">
        <f ca="1" t="shared" si="208"/>
        <v>是</v>
      </c>
      <c r="H1129" s="482" t="str">
        <f t="shared" si="205"/>
        <v>类</v>
      </c>
      <c r="I1129" s="482">
        <f t="shared" si="206"/>
        <v>0</v>
      </c>
      <c r="J1129" s="458"/>
      <c r="K1129" s="458"/>
      <c r="L1129" s="458"/>
      <c r="M1129" s="506">
        <v>1</v>
      </c>
      <c r="N1129" s="500">
        <v>33</v>
      </c>
      <c r="O1129" s="465">
        <f ca="1">C1129-N1129</f>
        <v>0</v>
      </c>
      <c r="P1129" s="458"/>
      <c r="Q1129" s="458"/>
      <c r="R1129" s="458"/>
      <c r="S1129" s="458"/>
      <c r="T1129" s="451"/>
    </row>
    <row r="1130" s="455" customFormat="1" ht="26.25" spans="1:20">
      <c r="A1130" s="278" t="s">
        <v>6247</v>
      </c>
      <c r="B1130" s="279" t="s">
        <v>1523</v>
      </c>
      <c r="C1130" s="299">
        <f ca="1">SUMIF($I1131:$I$1455,$A1130,C1131:C$1455)</f>
        <v>23</v>
      </c>
      <c r="D1130" s="299">
        <f>SUMIF($I1131:$I$1455,$A1130,D1131:D$1455)</f>
        <v>0</v>
      </c>
      <c r="E1130" s="299">
        <f ca="1">SUMIF($I1131:$I$1455,$A1130,E1131:E$1455)</f>
        <v>-23</v>
      </c>
      <c r="F1130" s="483" t="str">
        <f ca="1" t="shared" si="204"/>
        <v>-100.0%</v>
      </c>
      <c r="G1130" s="484" t="str">
        <f ca="1" t="shared" si="208"/>
        <v>是</v>
      </c>
      <c r="H1130" s="484" t="str">
        <f t="shared" si="205"/>
        <v>款</v>
      </c>
      <c r="I1130" s="484" t="str">
        <f t="shared" si="206"/>
        <v>217</v>
      </c>
      <c r="J1130" s="447"/>
      <c r="K1130" s="447"/>
      <c r="L1130" s="447"/>
      <c r="M1130" s="506">
        <v>1</v>
      </c>
      <c r="N1130" s="447"/>
      <c r="O1130" s="447"/>
      <c r="P1130" s="447"/>
      <c r="Q1130" s="447"/>
      <c r="R1130" s="447"/>
      <c r="S1130" s="447"/>
      <c r="T1130" s="439"/>
    </row>
    <row r="1131" s="441" customFormat="1" ht="15.75" hidden="1" spans="1:20">
      <c r="A1131" s="306" t="s">
        <v>6248</v>
      </c>
      <c r="B1131" s="307" t="s">
        <v>12</v>
      </c>
      <c r="C1131" s="302">
        <f>SUMIF(表2.2024年公共财政支出决算表!$A$6:$A$1340,A1131,表2.2024年公共财政支出决算表!$E$6:$E$1340)</f>
        <v>0</v>
      </c>
      <c r="D1131" s="302">
        <f>ROUND(SUMIF('表10-1.政府预算科目明细表'!$A$3:$A$375,A1131,'表10-1.政府预算科目明细表'!$C$3:$C$375)/10000,0)</f>
        <v>0</v>
      </c>
      <c r="E1131" s="486">
        <f t="shared" si="210"/>
        <v>0</v>
      </c>
      <c r="F1131" s="487" t="str">
        <f t="shared" si="204"/>
        <v/>
      </c>
      <c r="G1131" s="488" t="str">
        <f t="shared" si="208"/>
        <v>否</v>
      </c>
      <c r="H1131" s="488" t="str">
        <f t="shared" si="205"/>
        <v>项</v>
      </c>
      <c r="I1131" s="488" t="str">
        <f t="shared" si="206"/>
        <v>21701</v>
      </c>
      <c r="J1131" s="229"/>
      <c r="K1131" s="229"/>
      <c r="L1131" s="229"/>
      <c r="M1131" s="452"/>
      <c r="N1131" s="452"/>
      <c r="O1131" s="452"/>
      <c r="P1131" s="452"/>
      <c r="Q1131" s="452"/>
      <c r="R1131" s="452"/>
      <c r="S1131" s="452"/>
      <c r="T1131" s="438"/>
    </row>
    <row r="1132" s="70" customFormat="1" ht="26.25" spans="1:20">
      <c r="A1132" s="280" t="s">
        <v>6249</v>
      </c>
      <c r="B1132" s="281" t="s">
        <v>14</v>
      </c>
      <c r="C1132" s="302">
        <f>SUMIF(表2.2024年公共财政支出决算表!$A$6:$A$1340,A1132,表2.2024年公共财政支出决算表!$E$6:$E$1340)</f>
        <v>23</v>
      </c>
      <c r="D1132" s="302">
        <f>ROUND(SUMIF('表10-1.政府预算科目明细表'!$A$3:$A$375,A1132,'表10-1.政府预算科目明细表'!$C$3:$C$375)/10000,0)</f>
        <v>0</v>
      </c>
      <c r="E1132" s="352">
        <f t="shared" si="210"/>
        <v>-23</v>
      </c>
      <c r="F1132" s="352" t="str">
        <f t="shared" si="204"/>
        <v>-100.0%</v>
      </c>
      <c r="G1132" s="485" t="str">
        <f t="shared" si="208"/>
        <v>是</v>
      </c>
      <c r="H1132" s="485" t="str">
        <f t="shared" si="205"/>
        <v>项</v>
      </c>
      <c r="I1132" s="485" t="str">
        <f t="shared" si="206"/>
        <v>21701</v>
      </c>
      <c r="J1132" s="229"/>
      <c r="K1132" s="229"/>
      <c r="L1132" s="229"/>
      <c r="M1132" s="506">
        <v>1</v>
      </c>
      <c r="N1132" s="229"/>
      <c r="O1132" s="229"/>
      <c r="P1132" s="229"/>
      <c r="Q1132" s="229"/>
      <c r="R1132" s="229"/>
      <c r="S1132" s="229"/>
      <c r="T1132" s="429"/>
    </row>
    <row r="1133" s="443" customFormat="1" ht="15.75" hidden="1" spans="1:20">
      <c r="A1133" s="306" t="s">
        <v>6250</v>
      </c>
      <c r="B1133" s="307" t="s">
        <v>16</v>
      </c>
      <c r="C1133" s="302">
        <f>SUMIF(表2.2024年公共财政支出决算表!$A$6:$A$1340,A1133,表2.2024年公共财政支出决算表!$E$6:$E$1340)</f>
        <v>0</v>
      </c>
      <c r="D1133" s="302">
        <f>ROUND(SUMIF('表10-1.政府预算科目明细表'!$A$3:$A$375,A1133,'表10-1.政府预算科目明细表'!$C$3:$C$375)/10000,0)</f>
        <v>0</v>
      </c>
      <c r="E1133" s="486">
        <f t="shared" si="210"/>
        <v>0</v>
      </c>
      <c r="F1133" s="487" t="str">
        <f t="shared" si="204"/>
        <v/>
      </c>
      <c r="G1133" s="488" t="str">
        <f t="shared" si="208"/>
        <v>否</v>
      </c>
      <c r="H1133" s="488" t="str">
        <f t="shared" si="205"/>
        <v>项</v>
      </c>
      <c r="I1133" s="488" t="str">
        <f t="shared" si="206"/>
        <v>21701</v>
      </c>
      <c r="J1133" s="229"/>
      <c r="K1133" s="229"/>
      <c r="L1133" s="229"/>
      <c r="M1133" s="449"/>
      <c r="N1133" s="449"/>
      <c r="O1133" s="449"/>
      <c r="P1133" s="449"/>
      <c r="Q1133" s="449"/>
      <c r="R1133" s="449"/>
      <c r="S1133" s="449"/>
      <c r="T1133" s="435"/>
    </row>
    <row r="1134" s="435" customFormat="1" ht="15.75" hidden="1" spans="1:19">
      <c r="A1134" s="306" t="s">
        <v>6251</v>
      </c>
      <c r="B1134" s="307" t="s">
        <v>1524</v>
      </c>
      <c r="C1134" s="302">
        <f>SUMIF(表2.2024年公共财政支出决算表!$A$6:$A$1340,A1134,表2.2024年公共财政支出决算表!$E$6:$E$1340)</f>
        <v>0</v>
      </c>
      <c r="D1134" s="302">
        <f>ROUND(SUMIF('表10-1.政府预算科目明细表'!$A$3:$A$375,A1134,'表10-1.政府预算科目明细表'!$C$3:$C$375)/10000,0)</f>
        <v>0</v>
      </c>
      <c r="E1134" s="486">
        <f t="shared" si="210"/>
        <v>0</v>
      </c>
      <c r="F1134" s="487" t="str">
        <f t="shared" si="204"/>
        <v/>
      </c>
      <c r="G1134" s="488" t="str">
        <f t="shared" si="208"/>
        <v>否</v>
      </c>
      <c r="H1134" s="488" t="str">
        <f t="shared" si="205"/>
        <v>项</v>
      </c>
      <c r="I1134" s="488" t="str">
        <f t="shared" si="206"/>
        <v>21701</v>
      </c>
      <c r="J1134" s="229"/>
      <c r="K1134" s="229"/>
      <c r="L1134" s="229"/>
      <c r="M1134" s="449"/>
      <c r="N1134" s="449"/>
      <c r="O1134" s="449"/>
      <c r="P1134" s="449"/>
      <c r="Q1134" s="449"/>
      <c r="R1134" s="449"/>
      <c r="S1134" s="449"/>
    </row>
    <row r="1135" s="443" customFormat="1" ht="15.75" hidden="1" spans="1:20">
      <c r="A1135" s="306" t="s">
        <v>6253</v>
      </c>
      <c r="B1135" s="307" t="s">
        <v>30</v>
      </c>
      <c r="C1135" s="302">
        <f>SUMIF(表2.2024年公共财政支出决算表!$A$6:$A$1340,A1135,表2.2024年公共财政支出决算表!$E$6:$E$1340)</f>
        <v>0</v>
      </c>
      <c r="D1135" s="302">
        <f>ROUND(SUMIF('表10-1.政府预算科目明细表'!$A$3:$A$375,A1135,'表10-1.政府预算科目明细表'!$C$3:$C$375)/10000,0)</f>
        <v>0</v>
      </c>
      <c r="E1135" s="486">
        <f t="shared" si="210"/>
        <v>0</v>
      </c>
      <c r="F1135" s="487" t="str">
        <f t="shared" si="204"/>
        <v/>
      </c>
      <c r="G1135" s="488" t="str">
        <f t="shared" si="208"/>
        <v>否</v>
      </c>
      <c r="H1135" s="488" t="str">
        <f t="shared" si="205"/>
        <v>项</v>
      </c>
      <c r="I1135" s="488" t="str">
        <f t="shared" si="206"/>
        <v>21701</v>
      </c>
      <c r="J1135" s="229"/>
      <c r="K1135" s="229"/>
      <c r="L1135" s="229"/>
      <c r="M1135" s="449"/>
      <c r="N1135" s="449"/>
      <c r="O1135" s="449"/>
      <c r="P1135" s="449"/>
      <c r="Q1135" s="449"/>
      <c r="R1135" s="449"/>
      <c r="S1135" s="449"/>
      <c r="T1135" s="435"/>
    </row>
    <row r="1136" s="443" customFormat="1" ht="15.75" hidden="1" spans="1:20">
      <c r="A1136" s="306" t="s">
        <v>6254</v>
      </c>
      <c r="B1136" s="307" t="s">
        <v>1525</v>
      </c>
      <c r="C1136" s="302">
        <f>SUMIF(表2.2024年公共财政支出决算表!$A$6:$A$1340,A1136,表2.2024年公共财政支出决算表!$E$6:$E$1340)</f>
        <v>0</v>
      </c>
      <c r="D1136" s="302">
        <f>ROUND(SUMIF('表10-1.政府预算科目明细表'!$A$3:$A$375,A1136,'表10-1.政府预算科目明细表'!$C$3:$C$375)/10000,0)</f>
        <v>0</v>
      </c>
      <c r="E1136" s="486">
        <f t="shared" si="210"/>
        <v>0</v>
      </c>
      <c r="F1136" s="487" t="str">
        <f t="shared" si="204"/>
        <v/>
      </c>
      <c r="G1136" s="488" t="str">
        <f t="shared" si="208"/>
        <v>否</v>
      </c>
      <c r="H1136" s="488" t="str">
        <f t="shared" si="205"/>
        <v>项</v>
      </c>
      <c r="I1136" s="488" t="str">
        <f t="shared" si="206"/>
        <v>21701</v>
      </c>
      <c r="J1136" s="229"/>
      <c r="K1136" s="229"/>
      <c r="L1136" s="229"/>
      <c r="M1136" s="449"/>
      <c r="N1136" s="449"/>
      <c r="O1136" s="449"/>
      <c r="P1136" s="449"/>
      <c r="Q1136" s="449"/>
      <c r="R1136" s="449"/>
      <c r="S1136" s="449"/>
      <c r="T1136" s="435"/>
    </row>
    <row r="1137" s="445" customFormat="1" ht="15.75" hidden="1" spans="1:20">
      <c r="A1137" s="269" t="s">
        <v>6256</v>
      </c>
      <c r="B1137" s="270" t="s">
        <v>1526</v>
      </c>
      <c r="C1137" s="299">
        <f ca="1">SUMIF($I1138:$I$1455,$A1137,C1138:C$1455)</f>
        <v>0</v>
      </c>
      <c r="D1137" s="299">
        <f>SUMIF($I1138:$I$1455,$A1137,D1138:D$1455)</f>
        <v>0</v>
      </c>
      <c r="E1137" s="299">
        <f ca="1">SUMIF($I1138:$I$1455,$A1137,E1138:E$1455)</f>
        <v>0</v>
      </c>
      <c r="F1137" s="483" t="str">
        <f ca="1" t="shared" si="204"/>
        <v/>
      </c>
      <c r="G1137" s="492" t="str">
        <f ca="1" t="shared" si="208"/>
        <v>否</v>
      </c>
      <c r="H1137" s="492" t="str">
        <f t="shared" si="205"/>
        <v>款</v>
      </c>
      <c r="I1137" s="492" t="str">
        <f t="shared" si="206"/>
        <v>217</v>
      </c>
      <c r="J1137" s="461"/>
      <c r="K1137" s="461"/>
      <c r="L1137" s="461"/>
      <c r="M1137" s="461"/>
      <c r="N1137" s="461"/>
      <c r="O1137" s="461"/>
      <c r="P1137" s="461"/>
      <c r="Q1137" s="461"/>
      <c r="R1137" s="461"/>
      <c r="S1137" s="461"/>
      <c r="T1137" s="436"/>
    </row>
    <row r="1138" s="443" customFormat="1" ht="15.75" hidden="1" spans="1:20">
      <c r="A1138" s="306" t="s">
        <v>6258</v>
      </c>
      <c r="B1138" s="307" t="s">
        <v>1527</v>
      </c>
      <c r="C1138" s="302">
        <f>SUMIF(表2.2024年公共财政支出决算表!$A$6:$A$1340,A1138,表2.2024年公共财政支出决算表!$E$6:$E$1340)</f>
        <v>0</v>
      </c>
      <c r="D1138" s="302">
        <f>ROUND(SUMIF('表10-1.政府预算科目明细表'!$A$3:$A$375,A1138,'表10-1.政府预算科目明细表'!$C$3:$C$375)/10000,0)</f>
        <v>0</v>
      </c>
      <c r="E1138" s="486">
        <f t="shared" ref="E1138:E1146" si="211">D1138-C1138</f>
        <v>0</v>
      </c>
      <c r="F1138" s="487" t="str">
        <f t="shared" si="204"/>
        <v/>
      </c>
      <c r="G1138" s="488" t="str">
        <f t="shared" si="208"/>
        <v>否</v>
      </c>
      <c r="H1138" s="488" t="str">
        <f t="shared" si="205"/>
        <v>项</v>
      </c>
      <c r="I1138" s="488" t="str">
        <f t="shared" si="206"/>
        <v>21702</v>
      </c>
      <c r="J1138" s="229"/>
      <c r="K1138" s="229"/>
      <c r="L1138" s="229"/>
      <c r="M1138" s="449"/>
      <c r="N1138" s="449"/>
      <c r="O1138" s="449"/>
      <c r="P1138" s="449"/>
      <c r="Q1138" s="449"/>
      <c r="R1138" s="449"/>
      <c r="S1138" s="449"/>
      <c r="T1138" s="435"/>
    </row>
    <row r="1139" s="449" customFormat="1" ht="15.75" hidden="1" spans="1:26">
      <c r="A1139" s="306" t="s">
        <v>6260</v>
      </c>
      <c r="B1139" s="307" t="s">
        <v>1528</v>
      </c>
      <c r="C1139" s="302">
        <f>SUMIF(表2.2024年公共财政支出决算表!$A$6:$A$1340,A1139,表2.2024年公共财政支出决算表!$E$6:$E$1340)</f>
        <v>0</v>
      </c>
      <c r="D1139" s="302">
        <f>ROUND(SUMIF('表10-1.政府预算科目明细表'!$A$3:$A$375,A1139,'表10-1.政府预算科目明细表'!$C$3:$C$375)/10000,0)</f>
        <v>0</v>
      </c>
      <c r="E1139" s="486">
        <f t="shared" si="211"/>
        <v>0</v>
      </c>
      <c r="F1139" s="487" t="str">
        <f t="shared" si="204"/>
        <v/>
      </c>
      <c r="G1139" s="488" t="str">
        <f t="shared" si="208"/>
        <v>否</v>
      </c>
      <c r="H1139" s="488" t="str">
        <f t="shared" si="205"/>
        <v>项</v>
      </c>
      <c r="I1139" s="488" t="str">
        <f t="shared" si="206"/>
        <v>21702</v>
      </c>
      <c r="J1139" s="229"/>
      <c r="K1139" s="229"/>
      <c r="L1139" s="229"/>
      <c r="T1139" s="435"/>
      <c r="U1139" s="435"/>
      <c r="V1139" s="435"/>
      <c r="W1139" s="435"/>
      <c r="X1139" s="435"/>
      <c r="Y1139" s="435"/>
      <c r="Z1139" s="435"/>
    </row>
    <row r="1140" s="452" customFormat="1" ht="15.75" hidden="1" spans="1:26">
      <c r="A1140" s="306" t="s">
        <v>6262</v>
      </c>
      <c r="B1140" s="307" t="s">
        <v>1529</v>
      </c>
      <c r="C1140" s="302">
        <f>SUMIF(表2.2024年公共财政支出决算表!$A$6:$A$1340,A1140,表2.2024年公共财政支出决算表!$E$6:$E$1340)</f>
        <v>0</v>
      </c>
      <c r="D1140" s="302">
        <f>ROUND(SUMIF('表10-1.政府预算科目明细表'!$A$3:$A$375,A1140,'表10-1.政府预算科目明细表'!$C$3:$C$375)/10000,0)</f>
        <v>0</v>
      </c>
      <c r="E1140" s="486">
        <f t="shared" si="211"/>
        <v>0</v>
      </c>
      <c r="F1140" s="487" t="str">
        <f t="shared" si="204"/>
        <v/>
      </c>
      <c r="G1140" s="488" t="str">
        <f t="shared" si="208"/>
        <v>否</v>
      </c>
      <c r="H1140" s="488" t="str">
        <f t="shared" si="205"/>
        <v>项</v>
      </c>
      <c r="I1140" s="488" t="str">
        <f t="shared" si="206"/>
        <v>21702</v>
      </c>
      <c r="J1140" s="229"/>
      <c r="K1140" s="229"/>
      <c r="L1140" s="229"/>
      <c r="T1140" s="438"/>
      <c r="U1140" s="438"/>
      <c r="V1140" s="438"/>
      <c r="W1140" s="438"/>
      <c r="X1140" s="438"/>
      <c r="Y1140" s="438"/>
      <c r="Z1140" s="438"/>
    </row>
    <row r="1141" s="449" customFormat="1" ht="15.75" hidden="1" spans="1:26">
      <c r="A1141" s="306" t="s">
        <v>6264</v>
      </c>
      <c r="B1141" s="307" t="s">
        <v>1530</v>
      </c>
      <c r="C1141" s="302">
        <f>SUMIF(表2.2024年公共财政支出决算表!$A$6:$A$1340,A1141,表2.2024年公共财政支出决算表!$E$6:$E$1340)</f>
        <v>0</v>
      </c>
      <c r="D1141" s="302">
        <f>ROUND(SUMIF('表10-1.政府预算科目明细表'!$A$3:$A$375,A1141,'表10-1.政府预算科目明细表'!$C$3:$C$375)/10000,0)</f>
        <v>0</v>
      </c>
      <c r="E1141" s="486">
        <f t="shared" si="211"/>
        <v>0</v>
      </c>
      <c r="F1141" s="487" t="str">
        <f t="shared" si="204"/>
        <v/>
      </c>
      <c r="G1141" s="488" t="str">
        <f t="shared" si="208"/>
        <v>否</v>
      </c>
      <c r="H1141" s="488" t="str">
        <f t="shared" si="205"/>
        <v>项</v>
      </c>
      <c r="I1141" s="488" t="str">
        <f t="shared" si="206"/>
        <v>21702</v>
      </c>
      <c r="J1141" s="229"/>
      <c r="K1141" s="229"/>
      <c r="L1141" s="229"/>
      <c r="T1141" s="435"/>
      <c r="U1141" s="435"/>
      <c r="V1141" s="435"/>
      <c r="W1141" s="435"/>
      <c r="X1141" s="435"/>
      <c r="Y1141" s="435"/>
      <c r="Z1141" s="435"/>
    </row>
    <row r="1142" s="452" customFormat="1" ht="15.75" hidden="1" spans="1:26">
      <c r="A1142" s="306" t="s">
        <v>6266</v>
      </c>
      <c r="B1142" s="307" t="s">
        <v>1531</v>
      </c>
      <c r="C1142" s="302">
        <f>SUMIF(表2.2024年公共财政支出决算表!$A$6:$A$1340,A1142,表2.2024年公共财政支出决算表!$E$6:$E$1340)</f>
        <v>0</v>
      </c>
      <c r="D1142" s="302">
        <f>ROUND(SUMIF('表10-1.政府预算科目明细表'!$A$3:$A$375,A1142,'表10-1.政府预算科目明细表'!$C$3:$C$375)/10000,0)</f>
        <v>0</v>
      </c>
      <c r="E1142" s="486">
        <f t="shared" si="211"/>
        <v>0</v>
      </c>
      <c r="F1142" s="487" t="str">
        <f t="shared" si="204"/>
        <v/>
      </c>
      <c r="G1142" s="488" t="str">
        <f t="shared" si="208"/>
        <v>否</v>
      </c>
      <c r="H1142" s="488" t="str">
        <f t="shared" si="205"/>
        <v>项</v>
      </c>
      <c r="I1142" s="488" t="str">
        <f t="shared" si="206"/>
        <v>21702</v>
      </c>
      <c r="J1142" s="229"/>
      <c r="K1142" s="229"/>
      <c r="L1142" s="229"/>
      <c r="T1142" s="438"/>
      <c r="U1142" s="438"/>
      <c r="V1142" s="438"/>
      <c r="W1142" s="438"/>
      <c r="X1142" s="438"/>
      <c r="Y1142" s="438"/>
      <c r="Z1142" s="438"/>
    </row>
    <row r="1143" s="452" customFormat="1" ht="15.75" hidden="1" spans="1:26">
      <c r="A1143" s="306" t="s">
        <v>6268</v>
      </c>
      <c r="B1143" s="307" t="s">
        <v>1532</v>
      </c>
      <c r="C1143" s="302">
        <f>SUMIF(表2.2024年公共财政支出决算表!$A$6:$A$1340,A1143,表2.2024年公共财政支出决算表!$E$6:$E$1340)</f>
        <v>0</v>
      </c>
      <c r="D1143" s="302">
        <f>ROUND(SUMIF('表10-1.政府预算科目明细表'!$A$3:$A$375,A1143,'表10-1.政府预算科目明细表'!$C$3:$C$375)/10000,0)</f>
        <v>0</v>
      </c>
      <c r="E1143" s="486">
        <f t="shared" si="211"/>
        <v>0</v>
      </c>
      <c r="F1143" s="487" t="str">
        <f t="shared" si="204"/>
        <v/>
      </c>
      <c r="G1143" s="488" t="str">
        <f t="shared" si="208"/>
        <v>否</v>
      </c>
      <c r="H1143" s="488" t="str">
        <f t="shared" si="205"/>
        <v>项</v>
      </c>
      <c r="I1143" s="488" t="str">
        <f t="shared" si="206"/>
        <v>21702</v>
      </c>
      <c r="J1143" s="229"/>
      <c r="K1143" s="229"/>
      <c r="L1143" s="229"/>
      <c r="T1143" s="438"/>
      <c r="U1143" s="438"/>
      <c r="V1143" s="438"/>
      <c r="W1143" s="438"/>
      <c r="X1143" s="438"/>
      <c r="Y1143" s="438"/>
      <c r="Z1143" s="438"/>
    </row>
    <row r="1144" s="452" customFormat="1" ht="15.75" hidden="1" spans="1:26">
      <c r="A1144" s="306" t="s">
        <v>6270</v>
      </c>
      <c r="B1144" s="307" t="s">
        <v>1533</v>
      </c>
      <c r="C1144" s="302">
        <f>SUMIF(表2.2024年公共财政支出决算表!$A$6:$A$1340,A1144,表2.2024年公共财政支出决算表!$E$6:$E$1340)</f>
        <v>0</v>
      </c>
      <c r="D1144" s="302">
        <f>ROUND(SUMIF('表10-1.政府预算科目明细表'!$A$3:$A$375,A1144,'表10-1.政府预算科目明细表'!$C$3:$C$375)/10000,0)</f>
        <v>0</v>
      </c>
      <c r="E1144" s="486">
        <f t="shared" si="211"/>
        <v>0</v>
      </c>
      <c r="F1144" s="487" t="str">
        <f t="shared" si="204"/>
        <v/>
      </c>
      <c r="G1144" s="488" t="str">
        <f t="shared" si="208"/>
        <v>否</v>
      </c>
      <c r="H1144" s="488" t="str">
        <f t="shared" si="205"/>
        <v>项</v>
      </c>
      <c r="I1144" s="488" t="str">
        <f t="shared" si="206"/>
        <v>21702</v>
      </c>
      <c r="J1144" s="229"/>
      <c r="K1144" s="229"/>
      <c r="L1144" s="229"/>
      <c r="T1144" s="438"/>
      <c r="U1144" s="438"/>
      <c r="V1144" s="438"/>
      <c r="W1144" s="438"/>
      <c r="X1144" s="438"/>
      <c r="Y1144" s="438"/>
      <c r="Z1144" s="438"/>
    </row>
    <row r="1145" s="452" customFormat="1" ht="15.75" hidden="1" spans="1:26">
      <c r="A1145" s="306" t="s">
        <v>6272</v>
      </c>
      <c r="B1145" s="307" t="s">
        <v>1534</v>
      </c>
      <c r="C1145" s="302">
        <f>SUMIF(表2.2024年公共财政支出决算表!$A$6:$A$1340,A1145,表2.2024年公共财政支出决算表!$E$6:$E$1340)</f>
        <v>0</v>
      </c>
      <c r="D1145" s="302">
        <f>ROUND(SUMIF('表10-1.政府预算科目明细表'!$A$3:$A$375,A1145,'表10-1.政府预算科目明细表'!$C$3:$C$375)/10000,0)</f>
        <v>0</v>
      </c>
      <c r="E1145" s="486">
        <f t="shared" si="211"/>
        <v>0</v>
      </c>
      <c r="F1145" s="487" t="str">
        <f t="shared" si="204"/>
        <v/>
      </c>
      <c r="G1145" s="488" t="str">
        <f t="shared" si="208"/>
        <v>否</v>
      </c>
      <c r="H1145" s="488" t="str">
        <f t="shared" si="205"/>
        <v>项</v>
      </c>
      <c r="I1145" s="488" t="str">
        <f t="shared" si="206"/>
        <v>21702</v>
      </c>
      <c r="J1145" s="229"/>
      <c r="K1145" s="229"/>
      <c r="L1145" s="229"/>
      <c r="T1145" s="438"/>
      <c r="U1145" s="438"/>
      <c r="V1145" s="438"/>
      <c r="W1145" s="438"/>
      <c r="X1145" s="438"/>
      <c r="Y1145" s="438"/>
      <c r="Z1145" s="438"/>
    </row>
    <row r="1146" s="452" customFormat="1" ht="15.75" hidden="1" spans="1:26">
      <c r="A1146" s="306" t="s">
        <v>6274</v>
      </c>
      <c r="B1146" s="307" t="s">
        <v>1535</v>
      </c>
      <c r="C1146" s="302">
        <f>SUMIF(表2.2024年公共财政支出决算表!$A$6:$A$1340,A1146,表2.2024年公共财政支出决算表!$E$6:$E$1340)</f>
        <v>0</v>
      </c>
      <c r="D1146" s="302">
        <f>ROUND(SUMIF('表10-1.政府预算科目明细表'!$A$3:$A$375,A1146,'表10-1.政府预算科目明细表'!$C$3:$C$375)/10000,0)</f>
        <v>0</v>
      </c>
      <c r="E1146" s="486">
        <f t="shared" si="211"/>
        <v>0</v>
      </c>
      <c r="F1146" s="487" t="str">
        <f t="shared" si="204"/>
        <v/>
      </c>
      <c r="G1146" s="488" t="str">
        <f t="shared" si="208"/>
        <v>否</v>
      </c>
      <c r="H1146" s="488" t="str">
        <f t="shared" si="205"/>
        <v>项</v>
      </c>
      <c r="I1146" s="488" t="str">
        <f t="shared" si="206"/>
        <v>21702</v>
      </c>
      <c r="J1146" s="229"/>
      <c r="K1146" s="229"/>
      <c r="L1146" s="229"/>
      <c r="T1146" s="438"/>
      <c r="U1146" s="438"/>
      <c r="V1146" s="438"/>
      <c r="W1146" s="438"/>
      <c r="X1146" s="438"/>
      <c r="Y1146" s="438"/>
      <c r="Z1146" s="438"/>
    </row>
    <row r="1147" s="457" customFormat="1" ht="26.25" spans="1:26">
      <c r="A1147" s="278" t="s">
        <v>6276</v>
      </c>
      <c r="B1147" s="279" t="s">
        <v>1536</v>
      </c>
      <c r="C1147" s="299">
        <f ca="1">SUMIF($I1148:$I$1455,$A1147,C1148:C$1455)</f>
        <v>10</v>
      </c>
      <c r="D1147" s="299">
        <f>SUMIF($I1148:$I$1455,$A1147,D1148:D$1455)</f>
        <v>10</v>
      </c>
      <c r="E1147" s="299">
        <f ca="1">SUMIF($I1148:$I$1455,$A1147,E1148:E$1455)</f>
        <v>0</v>
      </c>
      <c r="F1147" s="483" t="str">
        <f ca="1" t="shared" si="204"/>
        <v>0.0%</v>
      </c>
      <c r="G1147" s="484" t="str">
        <f ca="1" t="shared" si="208"/>
        <v>是</v>
      </c>
      <c r="H1147" s="484" t="str">
        <f t="shared" si="205"/>
        <v>款</v>
      </c>
      <c r="I1147" s="484" t="str">
        <f t="shared" si="206"/>
        <v>217</v>
      </c>
      <c r="M1147" s="506">
        <v>1</v>
      </c>
      <c r="T1147" s="437"/>
      <c r="U1147" s="437"/>
      <c r="V1147" s="437"/>
      <c r="W1147" s="437"/>
      <c r="X1147" s="437"/>
      <c r="Y1147" s="437"/>
      <c r="Z1147" s="437"/>
    </row>
    <row r="1148" s="452" customFormat="1" ht="15.75" hidden="1" spans="1:26">
      <c r="A1148" s="306" t="s">
        <v>6277</v>
      </c>
      <c r="B1148" s="307" t="s">
        <v>1537</v>
      </c>
      <c r="C1148" s="302">
        <f>SUMIF(表2.2024年公共财政支出决算表!$A$6:$A$1340,A1148,表2.2024年公共财政支出决算表!$E$6:$E$1340)</f>
        <v>0</v>
      </c>
      <c r="D1148" s="302">
        <f>ROUND(SUMIF('表10-1.政府预算科目明细表'!$A$3:$A$375,A1148,'表10-1.政府预算科目明细表'!$C$3:$C$375)/10000,0)</f>
        <v>0</v>
      </c>
      <c r="E1148" s="486">
        <f t="shared" ref="E1148:E1152" si="212">D1148-C1148</f>
        <v>0</v>
      </c>
      <c r="F1148" s="487" t="str">
        <f t="shared" si="204"/>
        <v/>
      </c>
      <c r="G1148" s="488" t="str">
        <f t="shared" si="208"/>
        <v>否</v>
      </c>
      <c r="H1148" s="488" t="str">
        <f t="shared" si="205"/>
        <v>项</v>
      </c>
      <c r="I1148" s="488" t="str">
        <f t="shared" si="206"/>
        <v>21703</v>
      </c>
      <c r="J1148" s="229"/>
      <c r="K1148" s="229"/>
      <c r="L1148" s="229"/>
      <c r="T1148" s="438"/>
      <c r="U1148" s="438"/>
      <c r="V1148" s="438"/>
      <c r="W1148" s="438"/>
      <c r="X1148" s="438"/>
      <c r="Y1148" s="438"/>
      <c r="Z1148" s="438"/>
    </row>
    <row r="1149" s="440" customFormat="1" ht="26.25" spans="1:13">
      <c r="A1149" s="280" t="s">
        <v>6279</v>
      </c>
      <c r="B1149" s="281" t="s">
        <v>1538</v>
      </c>
      <c r="C1149" s="302">
        <f>SUMIF(表2.2024年公共财政支出决算表!$A$6:$A$1340,A1149,表2.2024年公共财政支出决算表!$E$6:$E$1340)</f>
        <v>10</v>
      </c>
      <c r="D1149" s="302">
        <f>ROUND(SUMIF('表10-1.政府预算科目明细表'!$A$3:$A$375,A1149,'表10-1.政府预算科目明细表'!$C$3:$C$375)/10000,0)</f>
        <v>10</v>
      </c>
      <c r="E1149" s="352">
        <f t="shared" si="212"/>
        <v>0</v>
      </c>
      <c r="F1149" s="352" t="str">
        <f t="shared" si="204"/>
        <v>0.0%</v>
      </c>
      <c r="G1149" s="485" t="str">
        <f t="shared" si="208"/>
        <v>是</v>
      </c>
      <c r="H1149" s="485" t="str">
        <f t="shared" si="205"/>
        <v>项</v>
      </c>
      <c r="I1149" s="485" t="str">
        <f t="shared" si="206"/>
        <v>21703</v>
      </c>
      <c r="J1149" s="229"/>
      <c r="K1149" s="229"/>
      <c r="L1149" s="229"/>
      <c r="M1149" s="506">
        <v>1</v>
      </c>
    </row>
    <row r="1150" s="452" customFormat="1" ht="15.75" hidden="1" spans="1:26">
      <c r="A1150" s="306" t="s">
        <v>6280</v>
      </c>
      <c r="B1150" s="307" t="s">
        <v>1539</v>
      </c>
      <c r="C1150" s="302">
        <f>SUMIF(表2.2024年公共财政支出决算表!$A$6:$A$1340,A1150,表2.2024年公共财政支出决算表!$E$6:$E$1340)</f>
        <v>0</v>
      </c>
      <c r="D1150" s="302">
        <f>ROUND(SUMIF('表10-1.政府预算科目明细表'!$A$3:$A$375,A1150,'表10-1.政府预算科目明细表'!$C$3:$C$375)/10000,0)</f>
        <v>0</v>
      </c>
      <c r="E1150" s="486">
        <f t="shared" si="212"/>
        <v>0</v>
      </c>
      <c r="F1150" s="487" t="str">
        <f t="shared" si="204"/>
        <v/>
      </c>
      <c r="G1150" s="488" t="str">
        <f t="shared" si="208"/>
        <v>否</v>
      </c>
      <c r="H1150" s="488" t="str">
        <f t="shared" si="205"/>
        <v>项</v>
      </c>
      <c r="I1150" s="488" t="str">
        <f t="shared" si="206"/>
        <v>21703</v>
      </c>
      <c r="J1150" s="229"/>
      <c r="K1150" s="229"/>
      <c r="L1150" s="229"/>
      <c r="T1150" s="438"/>
      <c r="U1150" s="438"/>
      <c r="V1150" s="438"/>
      <c r="W1150" s="438"/>
      <c r="X1150" s="438"/>
      <c r="Y1150" s="438"/>
      <c r="Z1150" s="438"/>
    </row>
    <row r="1151" s="452" customFormat="1" ht="15.75" hidden="1" spans="1:26">
      <c r="A1151" s="306" t="s">
        <v>6282</v>
      </c>
      <c r="B1151" s="307" t="s">
        <v>1540</v>
      </c>
      <c r="C1151" s="302">
        <f>SUMIF(表2.2024年公共财政支出决算表!$A$6:$A$1340,A1151,表2.2024年公共财政支出决算表!$E$6:$E$1340)</f>
        <v>0</v>
      </c>
      <c r="D1151" s="302">
        <f>ROUND(SUMIF('表10-1.政府预算科目明细表'!$A$3:$A$375,A1151,'表10-1.政府预算科目明细表'!$C$3:$C$375)/10000,0)</f>
        <v>0</v>
      </c>
      <c r="E1151" s="486">
        <f t="shared" si="212"/>
        <v>0</v>
      </c>
      <c r="F1151" s="487" t="str">
        <f t="shared" si="204"/>
        <v/>
      </c>
      <c r="G1151" s="488" t="str">
        <f t="shared" si="208"/>
        <v>否</v>
      </c>
      <c r="H1151" s="488" t="str">
        <f t="shared" si="205"/>
        <v>项</v>
      </c>
      <c r="I1151" s="488" t="str">
        <f t="shared" si="206"/>
        <v>21703</v>
      </c>
      <c r="J1151" s="229"/>
      <c r="K1151" s="229"/>
      <c r="L1151" s="229"/>
      <c r="T1151" s="438"/>
      <c r="U1151" s="438"/>
      <c r="V1151" s="438"/>
      <c r="W1151" s="438"/>
      <c r="X1151" s="438"/>
      <c r="Y1151" s="438"/>
      <c r="Z1151" s="438"/>
    </row>
    <row r="1152" s="452" customFormat="1" ht="15.75" hidden="1" spans="1:26">
      <c r="A1152" s="306" t="s">
        <v>6284</v>
      </c>
      <c r="B1152" s="307" t="s">
        <v>1541</v>
      </c>
      <c r="C1152" s="302">
        <f>SUMIF(表2.2024年公共财政支出决算表!$A$6:$A$1340,A1152,表2.2024年公共财政支出决算表!$E$6:$E$1340)</f>
        <v>0</v>
      </c>
      <c r="D1152" s="302">
        <f>ROUND(SUMIF('表10-1.政府预算科目明细表'!$A$3:$A$375,A1152,'表10-1.政府预算科目明细表'!$C$3:$C$375)/10000,0)</f>
        <v>0</v>
      </c>
      <c r="E1152" s="486">
        <f t="shared" si="212"/>
        <v>0</v>
      </c>
      <c r="F1152" s="487" t="str">
        <f t="shared" si="204"/>
        <v/>
      </c>
      <c r="G1152" s="488" t="str">
        <f t="shared" si="208"/>
        <v>否</v>
      </c>
      <c r="H1152" s="488" t="str">
        <f t="shared" si="205"/>
        <v>项</v>
      </c>
      <c r="I1152" s="488" t="str">
        <f t="shared" si="206"/>
        <v>21703</v>
      </c>
      <c r="J1152" s="229"/>
      <c r="K1152" s="229"/>
      <c r="L1152" s="229"/>
      <c r="T1152" s="438"/>
      <c r="U1152" s="438"/>
      <c r="V1152" s="438"/>
      <c r="W1152" s="438"/>
      <c r="X1152" s="438"/>
      <c r="Y1152" s="438"/>
      <c r="Z1152" s="438"/>
    </row>
    <row r="1153" s="461" customFormat="1" ht="15.75" hidden="1" spans="1:26">
      <c r="A1153" s="269" t="s">
        <v>6286</v>
      </c>
      <c r="B1153" s="270" t="s">
        <v>1542</v>
      </c>
      <c r="C1153" s="299">
        <f ca="1">SUMIF($I1154:$I$1455,$A1153,C1154:C$1455)</f>
        <v>0</v>
      </c>
      <c r="D1153" s="299">
        <f>SUMIF($I1154:$I$1455,$A1153,D1154:D$1455)</f>
        <v>0</v>
      </c>
      <c r="E1153" s="299">
        <f ca="1">SUMIF($I1154:$I$1455,$A1153,E1154:E$1455)</f>
        <v>0</v>
      </c>
      <c r="F1153" s="483" t="str">
        <f ca="1" t="shared" si="204"/>
        <v/>
      </c>
      <c r="G1153" s="492" t="str">
        <f ca="1" t="shared" si="208"/>
        <v>否</v>
      </c>
      <c r="H1153" s="492" t="str">
        <f t="shared" si="205"/>
        <v>款</v>
      </c>
      <c r="I1153" s="492" t="str">
        <f t="shared" si="206"/>
        <v>217</v>
      </c>
      <c r="T1153" s="436"/>
      <c r="U1153" s="436"/>
      <c r="V1153" s="436"/>
      <c r="W1153" s="436"/>
      <c r="X1153" s="436"/>
      <c r="Y1153" s="436"/>
      <c r="Z1153" s="436"/>
    </row>
    <row r="1154" s="452" customFormat="1" ht="15.75" hidden="1" spans="1:26">
      <c r="A1154" s="306" t="s">
        <v>6288</v>
      </c>
      <c r="B1154" s="307" t="s">
        <v>1543</v>
      </c>
      <c r="C1154" s="302">
        <f>SUMIF(表2.2024年公共财政支出决算表!$A$6:$A$1340,A1154,表2.2024年公共财政支出决算表!$E$6:$E$1340)</f>
        <v>0</v>
      </c>
      <c r="D1154" s="302">
        <f>ROUND(SUMIF('表10-1.政府预算科目明细表'!$A$3:$A$375,A1154,'表10-1.政府预算科目明细表'!$C$3:$C$375)/10000,0)</f>
        <v>0</v>
      </c>
      <c r="E1154" s="486">
        <f t="shared" ref="E1154:E1158" si="213">D1154-C1154</f>
        <v>0</v>
      </c>
      <c r="F1154" s="487" t="str">
        <f t="shared" si="204"/>
        <v/>
      </c>
      <c r="G1154" s="488" t="str">
        <f t="shared" si="208"/>
        <v>否</v>
      </c>
      <c r="H1154" s="488" t="str">
        <f t="shared" si="205"/>
        <v>项</v>
      </c>
      <c r="I1154" s="488" t="str">
        <f t="shared" si="206"/>
        <v>21704</v>
      </c>
      <c r="J1154" s="229"/>
      <c r="K1154" s="229"/>
      <c r="L1154" s="229"/>
      <c r="T1154" s="438"/>
      <c r="U1154" s="438"/>
      <c r="V1154" s="438"/>
      <c r="W1154" s="438"/>
      <c r="X1154" s="438"/>
      <c r="Y1154" s="438"/>
      <c r="Z1154" s="438"/>
    </row>
    <row r="1155" s="441" customFormat="1" ht="15.75" hidden="1" spans="1:26">
      <c r="A1155" s="306" t="s">
        <v>6290</v>
      </c>
      <c r="B1155" s="307" t="s">
        <v>1544</v>
      </c>
      <c r="C1155" s="302">
        <f>SUMIF(表2.2024年公共财政支出决算表!$A$6:$A$1340,A1155,表2.2024年公共财政支出决算表!$E$6:$E$1340)</f>
        <v>0</v>
      </c>
      <c r="D1155" s="302">
        <f>ROUND(SUMIF('表10-1.政府预算科目明细表'!$A$3:$A$375,A1155,'表10-1.政府预算科目明细表'!$C$3:$C$375)/10000,0)</f>
        <v>0</v>
      </c>
      <c r="E1155" s="486">
        <f t="shared" si="213"/>
        <v>0</v>
      </c>
      <c r="F1155" s="487" t="str">
        <f t="shared" si="204"/>
        <v/>
      </c>
      <c r="G1155" s="488" t="str">
        <f t="shared" si="208"/>
        <v>否</v>
      </c>
      <c r="H1155" s="488" t="str">
        <f t="shared" si="205"/>
        <v>项</v>
      </c>
      <c r="I1155" s="488" t="str">
        <f t="shared" si="206"/>
        <v>21704</v>
      </c>
      <c r="J1155" s="229"/>
      <c r="K1155" s="229"/>
      <c r="L1155" s="229"/>
      <c r="M1155" s="452"/>
      <c r="N1155" s="452"/>
      <c r="O1155" s="452"/>
      <c r="P1155" s="452"/>
      <c r="Q1155" s="452"/>
      <c r="R1155" s="452"/>
      <c r="S1155" s="452"/>
      <c r="T1155" s="438"/>
      <c r="U1155" s="438"/>
      <c r="V1155" s="438"/>
      <c r="W1155" s="438"/>
      <c r="X1155" s="438"/>
      <c r="Y1155" s="438"/>
      <c r="Z1155" s="438"/>
    </row>
    <row r="1156" s="445" customFormat="1" ht="15.75" hidden="1" spans="1:26">
      <c r="A1156" s="269" t="s">
        <v>6292</v>
      </c>
      <c r="B1156" s="270" t="s">
        <v>1545</v>
      </c>
      <c r="C1156" s="299">
        <f ca="1">SUMIF($I1157:$I$1455,$A1156,C1157:C$1455)</f>
        <v>0</v>
      </c>
      <c r="D1156" s="299">
        <f>SUMIF($I1157:$I$1455,$A1156,D1157:D$1455)</f>
        <v>0</v>
      </c>
      <c r="E1156" s="299">
        <f ca="1">SUMIF($I1157:$I$1455,$A1156,E1157:E$1455)</f>
        <v>0</v>
      </c>
      <c r="F1156" s="483" t="str">
        <f ca="1" t="shared" si="204"/>
        <v/>
      </c>
      <c r="G1156" s="492" t="str">
        <f ca="1" t="shared" si="208"/>
        <v>否</v>
      </c>
      <c r="H1156" s="492" t="str">
        <f t="shared" si="205"/>
        <v>款</v>
      </c>
      <c r="I1156" s="492" t="str">
        <f t="shared" si="206"/>
        <v>217</v>
      </c>
      <c r="J1156" s="461"/>
      <c r="K1156" s="461"/>
      <c r="L1156" s="461"/>
      <c r="M1156" s="461"/>
      <c r="N1156" s="461"/>
      <c r="O1156" s="461"/>
      <c r="P1156" s="461"/>
      <c r="Q1156" s="461"/>
      <c r="R1156" s="461"/>
      <c r="S1156" s="461"/>
      <c r="T1156" s="436"/>
      <c r="U1156" s="436"/>
      <c r="V1156" s="436"/>
      <c r="W1156" s="436"/>
      <c r="X1156" s="436"/>
      <c r="Y1156" s="436"/>
      <c r="Z1156" s="436"/>
    </row>
    <row r="1157" s="449" customFormat="1" ht="15.75" hidden="1" spans="1:26">
      <c r="A1157" s="306" t="s">
        <v>6294</v>
      </c>
      <c r="B1157" s="307" t="s">
        <v>1546</v>
      </c>
      <c r="C1157" s="302">
        <f>SUMIF(表2.2024年公共财政支出决算表!$A$6:$A$1340,A1157,表2.2024年公共财政支出决算表!$E$6:$E$1340)</f>
        <v>0</v>
      </c>
      <c r="D1157" s="302">
        <f>ROUND(SUMIF('表10-1.政府预算科目明细表'!$A$3:$A$375,A1157,'表10-1.政府预算科目明细表'!$C$3:$C$375)/10000,0)</f>
        <v>0</v>
      </c>
      <c r="E1157" s="486">
        <f t="shared" si="213"/>
        <v>0</v>
      </c>
      <c r="F1157" s="487" t="str">
        <f t="shared" si="204"/>
        <v/>
      </c>
      <c r="G1157" s="488" t="str">
        <f t="shared" si="208"/>
        <v>否</v>
      </c>
      <c r="H1157" s="488" t="str">
        <f t="shared" si="205"/>
        <v>项</v>
      </c>
      <c r="I1157" s="488" t="str">
        <f t="shared" si="206"/>
        <v>21799</v>
      </c>
      <c r="J1157" s="229"/>
      <c r="K1157" s="229"/>
      <c r="L1157" s="229"/>
      <c r="T1157" s="435"/>
      <c r="U1157" s="435"/>
      <c r="V1157" s="435"/>
      <c r="W1157" s="435"/>
      <c r="X1157" s="435"/>
      <c r="Y1157" s="435"/>
      <c r="Z1157" s="435"/>
    </row>
    <row r="1158" s="435" customFormat="1" ht="15.75" hidden="1" spans="1:12">
      <c r="A1158" s="306" t="s">
        <v>6296</v>
      </c>
      <c r="B1158" s="307" t="s">
        <v>1545</v>
      </c>
      <c r="C1158" s="302">
        <f>SUMIF(表2.2024年公共财政支出决算表!$A$6:$A$1340,A1158,表2.2024年公共财政支出决算表!$E$6:$E$1340)</f>
        <v>0</v>
      </c>
      <c r="D1158" s="302">
        <f>ROUND(SUMIF('表10-1.政府预算科目明细表'!$A$3:$A$375,A1158,'表10-1.政府预算科目明细表'!$C$3:$C$375)/10000,0)</f>
        <v>0</v>
      </c>
      <c r="E1158" s="486">
        <f t="shared" si="213"/>
        <v>0</v>
      </c>
      <c r="F1158" s="487" t="str">
        <f t="shared" si="204"/>
        <v/>
      </c>
      <c r="G1158" s="488" t="str">
        <f t="shared" si="208"/>
        <v>否</v>
      </c>
      <c r="H1158" s="488" t="str">
        <f t="shared" si="205"/>
        <v>项</v>
      </c>
      <c r="I1158" s="488" t="str">
        <f t="shared" si="206"/>
        <v>21799</v>
      </c>
      <c r="J1158" s="229"/>
      <c r="K1158" s="229"/>
      <c r="L1158" s="229"/>
    </row>
    <row r="1159" s="462" customFormat="1" ht="15.75" hidden="1" spans="1:26">
      <c r="A1159" s="354" t="s">
        <v>6298</v>
      </c>
      <c r="B1159" s="494" t="s">
        <v>1547</v>
      </c>
      <c r="C1159" s="295">
        <f ca="1">SUMIF($I1160:$I$1455,$A1159,C1160:C$1455)</f>
        <v>0</v>
      </c>
      <c r="D1159" s="295">
        <f>SUMIF($I1160:$I$1455,$A1159,D1160:D$1455)</f>
        <v>0</v>
      </c>
      <c r="E1159" s="295">
        <f ca="1">SUMIF($I1160:$I$1455,$A1159,E1160:E$1455)</f>
        <v>0</v>
      </c>
      <c r="F1159" s="481" t="str">
        <f ca="1" t="shared" si="204"/>
        <v/>
      </c>
      <c r="G1159" s="495" t="str">
        <f ca="1" t="shared" si="208"/>
        <v>否</v>
      </c>
      <c r="H1159" s="495" t="str">
        <f t="shared" si="205"/>
        <v>类</v>
      </c>
      <c r="I1159" s="495">
        <f t="shared" si="206"/>
        <v>0</v>
      </c>
      <c r="N1159" s="507">
        <v>0</v>
      </c>
      <c r="O1159" s="465">
        <f ca="1">C1159-N1159</f>
        <v>0</v>
      </c>
      <c r="T1159" s="499"/>
      <c r="U1159" s="499"/>
      <c r="V1159" s="499"/>
      <c r="W1159" s="499"/>
      <c r="X1159" s="499"/>
      <c r="Y1159" s="499"/>
      <c r="Z1159" s="499"/>
    </row>
    <row r="1160" s="453" customFormat="1" ht="15.75" hidden="1" spans="1:26">
      <c r="A1160" s="269" t="s">
        <v>6300</v>
      </c>
      <c r="B1160" s="270" t="s">
        <v>1548</v>
      </c>
      <c r="C1160" s="299">
        <f ca="1">SUMIF($I1161:$I$1455,$A1160,C1161:C$1455)</f>
        <v>0</v>
      </c>
      <c r="D1160" s="299">
        <f>SUMIF($I1161:$I$1455,$A1160,D1161:D$1455)</f>
        <v>0</v>
      </c>
      <c r="E1160" s="299">
        <f ca="1">SUMIF($I1161:$I$1455,$A1160,E1161:E$1455)</f>
        <v>0</v>
      </c>
      <c r="F1160" s="483" t="str">
        <f ca="1" t="shared" si="204"/>
        <v/>
      </c>
      <c r="G1160" s="492" t="str">
        <f ca="1" t="shared" si="208"/>
        <v>否</v>
      </c>
      <c r="H1160" s="492" t="str">
        <f t="shared" si="205"/>
        <v>款</v>
      </c>
      <c r="I1160" s="492" t="str">
        <f t="shared" si="206"/>
        <v>219</v>
      </c>
      <c r="T1160" s="450"/>
      <c r="U1160" s="450"/>
      <c r="V1160" s="450"/>
      <c r="W1160" s="450"/>
      <c r="X1160" s="450"/>
      <c r="Y1160" s="450"/>
      <c r="Z1160" s="450"/>
    </row>
    <row r="1161" s="453" customFormat="1" ht="15.75" hidden="1" spans="1:26">
      <c r="A1161" s="269" t="s">
        <v>6302</v>
      </c>
      <c r="B1161" s="270" t="s">
        <v>1549</v>
      </c>
      <c r="C1161" s="299">
        <f ca="1">SUMIF($I1162:$I$1455,$A1161,C1162:C$1455)</f>
        <v>0</v>
      </c>
      <c r="D1161" s="299">
        <f>SUMIF($I1162:$I$1455,$A1161,D1162:D$1455)</f>
        <v>0</v>
      </c>
      <c r="E1161" s="299">
        <f ca="1">SUMIF($I1162:$I$1455,$A1161,E1162:E$1455)</f>
        <v>0</v>
      </c>
      <c r="F1161" s="483" t="str">
        <f ca="1" t="shared" si="204"/>
        <v/>
      </c>
      <c r="G1161" s="492" t="str">
        <f ca="1" t="shared" si="208"/>
        <v>否</v>
      </c>
      <c r="H1161" s="492" t="str">
        <f t="shared" si="205"/>
        <v>款</v>
      </c>
      <c r="I1161" s="492" t="str">
        <f t="shared" si="206"/>
        <v>219</v>
      </c>
      <c r="T1161" s="450"/>
      <c r="U1161" s="450"/>
      <c r="V1161" s="450"/>
      <c r="W1161" s="450"/>
      <c r="X1161" s="450"/>
      <c r="Y1161" s="450"/>
      <c r="Z1161" s="450"/>
    </row>
    <row r="1162" s="442" customFormat="1" ht="15.75" hidden="1" spans="1:20">
      <c r="A1162" s="269" t="s">
        <v>6304</v>
      </c>
      <c r="B1162" s="270" t="s">
        <v>1550</v>
      </c>
      <c r="C1162" s="299">
        <f ca="1">SUMIF($I1163:$I$1455,$A1162,C1163:C$1455)</f>
        <v>0</v>
      </c>
      <c r="D1162" s="299">
        <f>SUMIF($I1163:$I$1455,$A1162,D1163:D$1455)</f>
        <v>0</v>
      </c>
      <c r="E1162" s="299">
        <f ca="1">SUMIF($I1163:$I$1455,$A1162,E1163:E$1455)</f>
        <v>0</v>
      </c>
      <c r="F1162" s="483" t="str">
        <f ca="1" t="shared" si="204"/>
        <v/>
      </c>
      <c r="G1162" s="492" t="str">
        <f ca="1" t="shared" si="208"/>
        <v>否</v>
      </c>
      <c r="H1162" s="492" t="str">
        <f t="shared" si="205"/>
        <v>款</v>
      </c>
      <c r="I1162" s="492" t="str">
        <f t="shared" si="206"/>
        <v>219</v>
      </c>
      <c r="T1162" s="450"/>
    </row>
    <row r="1163" s="442" customFormat="1" ht="15.75" hidden="1" spans="1:20">
      <c r="A1163" s="269" t="s">
        <v>6306</v>
      </c>
      <c r="B1163" s="270" t="s">
        <v>1551</v>
      </c>
      <c r="C1163" s="299">
        <f ca="1">SUMIF($I1164:$I$1455,$A1163,C1164:C$1455)</f>
        <v>0</v>
      </c>
      <c r="D1163" s="299">
        <f>SUMIF($I1164:$I$1455,$A1163,D1164:D$1455)</f>
        <v>0</v>
      </c>
      <c r="E1163" s="299">
        <f ca="1">SUMIF($I1164:$I$1455,$A1163,E1164:E$1455)</f>
        <v>0</v>
      </c>
      <c r="F1163" s="483" t="str">
        <f ca="1" t="shared" si="204"/>
        <v/>
      </c>
      <c r="G1163" s="492" t="str">
        <f ca="1" t="shared" si="208"/>
        <v>否</v>
      </c>
      <c r="H1163" s="492" t="str">
        <f t="shared" si="205"/>
        <v>款</v>
      </c>
      <c r="I1163" s="492" t="str">
        <f t="shared" si="206"/>
        <v>219</v>
      </c>
      <c r="T1163" s="450"/>
    </row>
    <row r="1164" s="442" customFormat="1" ht="15.75" hidden="1" spans="1:20">
      <c r="A1164" s="269" t="s">
        <v>6308</v>
      </c>
      <c r="B1164" s="270" t="s">
        <v>1552</v>
      </c>
      <c r="C1164" s="299">
        <f ca="1">SUMIF($I1165:$I$1455,$A1164,C1165:C$1455)</f>
        <v>0</v>
      </c>
      <c r="D1164" s="299">
        <f>SUMIF($I1165:$I$1455,$A1164,D1165:D$1455)</f>
        <v>0</v>
      </c>
      <c r="E1164" s="299">
        <f ca="1">SUMIF($I1165:$I$1455,$A1164,E1165:E$1455)</f>
        <v>0</v>
      </c>
      <c r="F1164" s="483" t="str">
        <f ca="1" t="shared" si="204"/>
        <v/>
      </c>
      <c r="G1164" s="492" t="str">
        <f ca="1" t="shared" si="208"/>
        <v>否</v>
      </c>
      <c r="H1164" s="492" t="str">
        <f t="shared" si="205"/>
        <v>款</v>
      </c>
      <c r="I1164" s="492" t="str">
        <f t="shared" si="206"/>
        <v>219</v>
      </c>
      <c r="T1164" s="450"/>
    </row>
    <row r="1165" s="442" customFormat="1" ht="15.75" hidden="1" spans="1:20">
      <c r="A1165" s="269" t="s">
        <v>6310</v>
      </c>
      <c r="B1165" s="270" t="s">
        <v>1334</v>
      </c>
      <c r="C1165" s="299">
        <f ca="1">SUMIF($I1166:$I$1455,$A1165,C1166:C$1455)</f>
        <v>0</v>
      </c>
      <c r="D1165" s="299">
        <f>SUMIF($I1166:$I$1455,$A1165,D1166:D$1455)</f>
        <v>0</v>
      </c>
      <c r="E1165" s="299">
        <f ca="1">SUMIF($I1166:$I$1455,$A1165,E1166:E$1455)</f>
        <v>0</v>
      </c>
      <c r="F1165" s="483" t="str">
        <f ca="1" t="shared" si="204"/>
        <v/>
      </c>
      <c r="G1165" s="492" t="str">
        <f ca="1" t="shared" si="208"/>
        <v>否</v>
      </c>
      <c r="H1165" s="492" t="str">
        <f t="shared" si="205"/>
        <v>款</v>
      </c>
      <c r="I1165" s="492" t="str">
        <f t="shared" si="206"/>
        <v>219</v>
      </c>
      <c r="T1165" s="450"/>
    </row>
    <row r="1166" s="442" customFormat="1" ht="15.75" hidden="1" spans="1:20">
      <c r="A1166" s="269" t="s">
        <v>6312</v>
      </c>
      <c r="B1166" s="270" t="s">
        <v>1553</v>
      </c>
      <c r="C1166" s="299">
        <f ca="1">SUMIF($I1167:$I$1455,$A1166,C1167:C$1455)</f>
        <v>0</v>
      </c>
      <c r="D1166" s="299">
        <f>SUMIF($I1167:$I$1455,$A1166,D1167:D$1455)</f>
        <v>0</v>
      </c>
      <c r="E1166" s="299">
        <f ca="1">SUMIF($I1167:$I$1455,$A1166,E1167:E$1455)</f>
        <v>0</v>
      </c>
      <c r="F1166" s="483" t="str">
        <f ca="1" t="shared" si="204"/>
        <v/>
      </c>
      <c r="G1166" s="492" t="str">
        <f ca="1" t="shared" si="208"/>
        <v>否</v>
      </c>
      <c r="H1166" s="492" t="str">
        <f t="shared" si="205"/>
        <v>款</v>
      </c>
      <c r="I1166" s="492" t="str">
        <f t="shared" si="206"/>
        <v>219</v>
      </c>
      <c r="T1166" s="450"/>
    </row>
    <row r="1167" s="442" customFormat="1" ht="15.75" hidden="1" spans="1:20">
      <c r="A1167" s="269" t="s">
        <v>6314</v>
      </c>
      <c r="B1167" s="270" t="s">
        <v>1554</v>
      </c>
      <c r="C1167" s="299">
        <f ca="1">SUMIF($I1168:$I$1455,$A1167,C1168:C$1455)</f>
        <v>0</v>
      </c>
      <c r="D1167" s="299">
        <f>SUMIF($I1168:$I$1455,$A1167,D1168:D$1455)</f>
        <v>0</v>
      </c>
      <c r="E1167" s="299">
        <f ca="1">SUMIF($I1168:$I$1455,$A1167,E1168:E$1455)</f>
        <v>0</v>
      </c>
      <c r="F1167" s="483" t="str">
        <f ca="1" t="shared" si="204"/>
        <v/>
      </c>
      <c r="G1167" s="492" t="str">
        <f ca="1" t="shared" si="208"/>
        <v>否</v>
      </c>
      <c r="H1167" s="492" t="str">
        <f t="shared" si="205"/>
        <v>款</v>
      </c>
      <c r="I1167" s="492" t="str">
        <f t="shared" si="206"/>
        <v>219</v>
      </c>
      <c r="T1167" s="450"/>
    </row>
    <row r="1168" s="442" customFormat="1" ht="15.75" hidden="1" spans="1:20">
      <c r="A1168" s="269" t="s">
        <v>6316</v>
      </c>
      <c r="B1168" s="270" t="s">
        <v>424</v>
      </c>
      <c r="C1168" s="299">
        <f ca="1">SUMIF($I1169:$I$1455,$A1168,C1169:C$1455)</f>
        <v>0</v>
      </c>
      <c r="D1168" s="299">
        <f>SUMIF($I1169:$I$1455,$A1168,D1169:D$1455)</f>
        <v>0</v>
      </c>
      <c r="E1168" s="299">
        <f ca="1">SUMIF($I1169:$I$1455,$A1168,E1169:E$1455)</f>
        <v>0</v>
      </c>
      <c r="F1168" s="483" t="str">
        <f ca="1" t="shared" si="204"/>
        <v/>
      </c>
      <c r="G1168" s="492" t="str">
        <f ca="1" t="shared" si="208"/>
        <v>否</v>
      </c>
      <c r="H1168" s="492" t="str">
        <f t="shared" si="205"/>
        <v>款</v>
      </c>
      <c r="I1168" s="492" t="str">
        <f t="shared" si="206"/>
        <v>219</v>
      </c>
      <c r="T1168" s="450"/>
    </row>
    <row r="1169" s="446" customFormat="1" ht="26.25" spans="1:20">
      <c r="A1169" s="479" t="s">
        <v>6318</v>
      </c>
      <c r="B1169" s="480" t="s">
        <v>1555</v>
      </c>
      <c r="C1169" s="295">
        <f ca="1">SUMIF($I1170:$I$1455,$A1169,C1170:C$1455)</f>
        <v>2011</v>
      </c>
      <c r="D1169" s="295">
        <f>SUMIF($I1170:$I$1455,$A1169,D1170:D$1455)</f>
        <v>1134</v>
      </c>
      <c r="E1169" s="295">
        <f ca="1">SUMIF($I1170:$I$1455,$A1169,E1170:E$1455)</f>
        <v>-877</v>
      </c>
      <c r="F1169" s="481" t="str">
        <f ca="1" t="shared" si="204"/>
        <v>-43.6%</v>
      </c>
      <c r="G1169" s="482" t="str">
        <f ca="1" t="shared" si="208"/>
        <v>是</v>
      </c>
      <c r="H1169" s="482" t="str">
        <f t="shared" si="205"/>
        <v>类</v>
      </c>
      <c r="I1169" s="482">
        <f t="shared" si="206"/>
        <v>0</v>
      </c>
      <c r="M1169" s="506">
        <v>1</v>
      </c>
      <c r="N1169" s="502">
        <v>2010</v>
      </c>
      <c r="O1169" s="465">
        <f ca="1">C1169-N1169</f>
        <v>1</v>
      </c>
      <c r="T1169" s="451"/>
    </row>
    <row r="1170" s="455" customFormat="1" ht="26.25" spans="1:20">
      <c r="A1170" s="278" t="s">
        <v>6319</v>
      </c>
      <c r="B1170" s="279" t="s">
        <v>1556</v>
      </c>
      <c r="C1170" s="299">
        <f ca="1">SUMIF($I1171:$I$1455,$A1170,C1171:C$1455)</f>
        <v>1894</v>
      </c>
      <c r="D1170" s="299">
        <f>SUMIF($I1171:$I$1455,$A1170,D1171:D$1455)</f>
        <v>951</v>
      </c>
      <c r="E1170" s="299">
        <f ca="1">SUMIF($I1171:$I$1455,$A1170,E1171:E$1455)</f>
        <v>-943</v>
      </c>
      <c r="F1170" s="483" t="str">
        <f ca="1" t="shared" si="204"/>
        <v>-49.8%</v>
      </c>
      <c r="G1170" s="484" t="str">
        <f ca="1" t="shared" si="208"/>
        <v>是</v>
      </c>
      <c r="H1170" s="484" t="str">
        <f t="shared" si="205"/>
        <v>款</v>
      </c>
      <c r="I1170" s="484" t="str">
        <f t="shared" si="206"/>
        <v>220</v>
      </c>
      <c r="M1170" s="506">
        <v>1</v>
      </c>
      <c r="T1170" s="439"/>
    </row>
    <row r="1171" s="70" customFormat="1" ht="26.25" spans="1:20">
      <c r="A1171" s="280" t="s">
        <v>6320</v>
      </c>
      <c r="B1171" s="281" t="s">
        <v>12</v>
      </c>
      <c r="C1171" s="302">
        <f>SUMIF(表2.2024年公共财政支出决算表!$A$6:$A$1340,A1171,表2.2024年公共财政支出决算表!$E$6:$E$1340)</f>
        <v>831</v>
      </c>
      <c r="D1171" s="302">
        <f>ROUND(SUMIF('表10-1.政府预算科目明细表'!$A$3:$A$375,A1171,'表10-1.政府预算科目明细表'!$C$3:$C$375)/10000,0)</f>
        <v>776</v>
      </c>
      <c r="E1171" s="352">
        <f t="shared" ref="E1171:E1196" si="214">D1171-C1171</f>
        <v>-55</v>
      </c>
      <c r="F1171" s="352" t="str">
        <f t="shared" ref="F1171:F1234" si="215">IFERROR(TEXT(E1171/C1171,"0.0%"),"")</f>
        <v>-6.6%</v>
      </c>
      <c r="G1171" s="485" t="str">
        <f t="shared" si="208"/>
        <v>是</v>
      </c>
      <c r="H1171" s="485" t="str">
        <f t="shared" ref="H1171:H1234" si="216">IF(LEN(A1171)=3,"类",IF(LEN(A1171)=5,"款","项"))</f>
        <v>项</v>
      </c>
      <c r="I1171" s="485" t="str">
        <f t="shared" si="206"/>
        <v>22001</v>
      </c>
      <c r="J1171" s="229"/>
      <c r="K1171" s="229"/>
      <c r="L1171" s="229"/>
      <c r="M1171" s="506">
        <v>1</v>
      </c>
      <c r="T1171" s="429"/>
    </row>
    <row r="1172" s="70" customFormat="1" ht="26.25" spans="1:20">
      <c r="A1172" s="280" t="s">
        <v>6321</v>
      </c>
      <c r="B1172" s="281" t="s">
        <v>14</v>
      </c>
      <c r="C1172" s="302">
        <f>SUMIF(表2.2024年公共财政支出决算表!$A$6:$A$1340,A1172,表2.2024年公共财政支出决算表!$E$6:$E$1340)</f>
        <v>55</v>
      </c>
      <c r="D1172" s="302">
        <f>ROUND(SUMIF('表10-1.政府预算科目明细表'!$A$3:$A$375,A1172,'表10-1.政府预算科目明细表'!$C$3:$C$375)/10000,0)</f>
        <v>0</v>
      </c>
      <c r="E1172" s="352">
        <f t="shared" si="214"/>
        <v>-55</v>
      </c>
      <c r="F1172" s="352" t="str">
        <f t="shared" si="215"/>
        <v>-100.0%</v>
      </c>
      <c r="G1172" s="485" t="str">
        <f t="shared" si="208"/>
        <v>是</v>
      </c>
      <c r="H1172" s="485" t="str">
        <f t="shared" si="216"/>
        <v>项</v>
      </c>
      <c r="I1172" s="485" t="str">
        <f t="shared" ref="I1172:I1235" si="217">_xlfn.IFS(LEN(A1172)=3,0,LEN(A1172)=5,LEFT(A1172,3),LEN(A1172)=7,LEFT(A1172,5))</f>
        <v>22001</v>
      </c>
      <c r="J1172" s="229"/>
      <c r="K1172" s="229"/>
      <c r="L1172" s="229"/>
      <c r="M1172" s="506">
        <v>1</v>
      </c>
      <c r="T1172" s="429"/>
    </row>
    <row r="1173" s="449" customFormat="1" ht="15.75" hidden="1" spans="1:26">
      <c r="A1173" s="306" t="s">
        <v>6322</v>
      </c>
      <c r="B1173" s="307" t="s">
        <v>16</v>
      </c>
      <c r="C1173" s="302">
        <f>SUMIF(表2.2024年公共财政支出决算表!$A$6:$A$1340,A1173,表2.2024年公共财政支出决算表!$E$6:$E$1340)</f>
        <v>0</v>
      </c>
      <c r="D1173" s="302">
        <f>ROUND(SUMIF('表10-1.政府预算科目明细表'!$A$3:$A$375,A1173,'表10-1.政府预算科目明细表'!$C$3:$C$375)/10000,0)</f>
        <v>0</v>
      </c>
      <c r="E1173" s="486">
        <f t="shared" si="214"/>
        <v>0</v>
      </c>
      <c r="F1173" s="487" t="str">
        <f t="shared" si="215"/>
        <v/>
      </c>
      <c r="G1173" s="488" t="str">
        <f t="shared" si="208"/>
        <v>否</v>
      </c>
      <c r="H1173" s="488" t="str">
        <f t="shared" si="216"/>
        <v>项</v>
      </c>
      <c r="I1173" s="488" t="str">
        <f t="shared" si="217"/>
        <v>22001</v>
      </c>
      <c r="J1173" s="229"/>
      <c r="K1173" s="229"/>
      <c r="L1173" s="229"/>
      <c r="T1173" s="435"/>
      <c r="U1173" s="435"/>
      <c r="V1173" s="435"/>
      <c r="W1173" s="435"/>
      <c r="X1173" s="435"/>
      <c r="Y1173" s="435"/>
      <c r="Z1173" s="435"/>
    </row>
    <row r="1174" s="229" customFormat="1" ht="26.25" spans="1:26">
      <c r="A1174" s="280" t="s">
        <v>6323</v>
      </c>
      <c r="B1174" s="281" t="s">
        <v>1557</v>
      </c>
      <c r="C1174" s="302">
        <f>SUMIF(表2.2024年公共财政支出决算表!$A$6:$A$1340,A1174,表2.2024年公共财政支出决算表!$E$6:$E$1340)</f>
        <v>150</v>
      </c>
      <c r="D1174" s="302">
        <f>ROUND(SUMIF('表10-1.政府预算科目明细表'!$A$3:$A$375,A1174,'表10-1.政府预算科目明细表'!$C$3:$C$375)/10000,0)</f>
        <v>125</v>
      </c>
      <c r="E1174" s="352">
        <f t="shared" si="214"/>
        <v>-25</v>
      </c>
      <c r="F1174" s="352" t="str">
        <f t="shared" si="215"/>
        <v>-16.7%</v>
      </c>
      <c r="G1174" s="485" t="str">
        <f t="shared" si="208"/>
        <v>是</v>
      </c>
      <c r="H1174" s="485" t="str">
        <f t="shared" si="216"/>
        <v>项</v>
      </c>
      <c r="I1174" s="485" t="str">
        <f t="shared" si="217"/>
        <v>22001</v>
      </c>
      <c r="M1174" s="506">
        <v>1</v>
      </c>
      <c r="T1174" s="429"/>
      <c r="U1174" s="429"/>
      <c r="V1174" s="429"/>
      <c r="W1174" s="429"/>
      <c r="X1174" s="429"/>
      <c r="Y1174" s="429"/>
      <c r="Z1174" s="429"/>
    </row>
    <row r="1175" s="440" customFormat="1" ht="26.25" spans="1:19">
      <c r="A1175" s="280" t="s">
        <v>6324</v>
      </c>
      <c r="B1175" s="281" t="s">
        <v>1558</v>
      </c>
      <c r="C1175" s="302">
        <f>SUMIF(表2.2024年公共财政支出决算表!$A$6:$A$1340,A1175,表2.2024年公共财政支出决算表!$E$6:$E$1340)</f>
        <v>195</v>
      </c>
      <c r="D1175" s="302">
        <f>ROUND(SUMIF('表10-1.政府预算科目明细表'!$A$3:$A$375,A1175,'表10-1.政府预算科目明细表'!$C$3:$C$375)/10000,0)</f>
        <v>50</v>
      </c>
      <c r="E1175" s="352">
        <f t="shared" si="214"/>
        <v>-145</v>
      </c>
      <c r="F1175" s="352" t="str">
        <f t="shared" si="215"/>
        <v>-74.4%</v>
      </c>
      <c r="G1175" s="485" t="str">
        <f t="shared" si="208"/>
        <v>是</v>
      </c>
      <c r="H1175" s="485" t="str">
        <f t="shared" si="216"/>
        <v>项</v>
      </c>
      <c r="I1175" s="485" t="str">
        <f t="shared" si="217"/>
        <v>22001</v>
      </c>
      <c r="J1175" s="229"/>
      <c r="K1175" s="229"/>
      <c r="L1175" s="229"/>
      <c r="M1175" s="506">
        <v>1</v>
      </c>
      <c r="N1175" s="448"/>
      <c r="O1175" s="448"/>
      <c r="P1175" s="448"/>
      <c r="Q1175" s="448"/>
      <c r="R1175" s="448"/>
      <c r="S1175" s="448"/>
    </row>
    <row r="1176" s="443" customFormat="1" ht="15.75" hidden="1" spans="1:20">
      <c r="A1176" s="306" t="s">
        <v>6325</v>
      </c>
      <c r="B1176" s="307" t="s">
        <v>1559</v>
      </c>
      <c r="C1176" s="302">
        <f>SUMIF(表2.2024年公共财政支出决算表!$A$6:$A$1340,A1176,表2.2024年公共财政支出决算表!$E$6:$E$1340)</f>
        <v>0</v>
      </c>
      <c r="D1176" s="302">
        <f>ROUND(SUMIF('表10-1.政府预算科目明细表'!$A$3:$A$375,A1176,'表10-1.政府预算科目明细表'!$C$3:$C$375)/10000,0)</f>
        <v>0</v>
      </c>
      <c r="E1176" s="486">
        <f t="shared" si="214"/>
        <v>0</v>
      </c>
      <c r="F1176" s="487" t="str">
        <f t="shared" si="215"/>
        <v/>
      </c>
      <c r="G1176" s="488" t="str">
        <f t="shared" si="208"/>
        <v>否</v>
      </c>
      <c r="H1176" s="488" t="str">
        <f t="shared" si="216"/>
        <v>项</v>
      </c>
      <c r="I1176" s="488" t="str">
        <f t="shared" si="217"/>
        <v>22001</v>
      </c>
      <c r="J1176" s="229"/>
      <c r="K1176" s="229"/>
      <c r="L1176" s="229"/>
      <c r="M1176" s="449"/>
      <c r="N1176" s="449"/>
      <c r="O1176" s="449"/>
      <c r="P1176" s="449"/>
      <c r="Q1176" s="449"/>
      <c r="R1176" s="449"/>
      <c r="S1176" s="449"/>
      <c r="T1176" s="435"/>
    </row>
    <row r="1177" s="443" customFormat="1" ht="15.75" hidden="1" spans="1:20">
      <c r="A1177" s="306" t="s">
        <v>6327</v>
      </c>
      <c r="B1177" s="307" t="s">
        <v>1560</v>
      </c>
      <c r="C1177" s="302">
        <f>SUMIF(表2.2024年公共财政支出决算表!$A$6:$A$1340,A1177,表2.2024年公共财政支出决算表!$E$6:$E$1340)</f>
        <v>0</v>
      </c>
      <c r="D1177" s="302">
        <f>ROUND(SUMIF('表10-1.政府预算科目明细表'!$A$3:$A$375,A1177,'表10-1.政府预算科目明细表'!$C$3:$C$375)/10000,0)</f>
        <v>0</v>
      </c>
      <c r="E1177" s="486">
        <f t="shared" si="214"/>
        <v>0</v>
      </c>
      <c r="F1177" s="487" t="str">
        <f t="shared" si="215"/>
        <v/>
      </c>
      <c r="G1177" s="488" t="str">
        <f t="shared" si="208"/>
        <v>否</v>
      </c>
      <c r="H1177" s="488" t="str">
        <f t="shared" si="216"/>
        <v>项</v>
      </c>
      <c r="I1177" s="488" t="str">
        <f t="shared" si="217"/>
        <v>22001</v>
      </c>
      <c r="J1177" s="229"/>
      <c r="K1177" s="229"/>
      <c r="L1177" s="229"/>
      <c r="M1177" s="449"/>
      <c r="N1177" s="449"/>
      <c r="O1177" s="449"/>
      <c r="P1177" s="449"/>
      <c r="Q1177" s="449"/>
      <c r="R1177" s="449"/>
      <c r="S1177" s="449"/>
      <c r="T1177" s="435"/>
    </row>
    <row r="1178" s="443" customFormat="1" ht="15.75" hidden="1" spans="1:20">
      <c r="A1178" s="306" t="s">
        <v>6328</v>
      </c>
      <c r="B1178" s="307" t="s">
        <v>1561</v>
      </c>
      <c r="C1178" s="302">
        <f>SUMIF(表2.2024年公共财政支出决算表!$A$6:$A$1340,A1178,表2.2024年公共财政支出决算表!$E$6:$E$1340)</f>
        <v>0</v>
      </c>
      <c r="D1178" s="302">
        <f>ROUND(SUMIF('表10-1.政府预算科目明细表'!$A$3:$A$375,A1178,'表10-1.政府预算科目明细表'!$C$3:$C$375)/10000,0)</f>
        <v>0</v>
      </c>
      <c r="E1178" s="486">
        <f t="shared" si="214"/>
        <v>0</v>
      </c>
      <c r="F1178" s="487" t="str">
        <f t="shared" si="215"/>
        <v/>
      </c>
      <c r="G1178" s="488" t="str">
        <f t="shared" si="208"/>
        <v>否</v>
      </c>
      <c r="H1178" s="488" t="str">
        <f t="shared" si="216"/>
        <v>项</v>
      </c>
      <c r="I1178" s="488" t="str">
        <f t="shared" si="217"/>
        <v>22001</v>
      </c>
      <c r="J1178" s="229"/>
      <c r="K1178" s="229"/>
      <c r="L1178" s="229"/>
      <c r="M1178" s="449"/>
      <c r="N1178" s="449"/>
      <c r="O1178" s="449"/>
      <c r="P1178" s="449"/>
      <c r="Q1178" s="449"/>
      <c r="R1178" s="449"/>
      <c r="S1178" s="449"/>
      <c r="T1178" s="435"/>
    </row>
    <row r="1179" s="443" customFormat="1" ht="26.25" spans="1:20">
      <c r="A1179" s="306" t="s">
        <v>6330</v>
      </c>
      <c r="B1179" s="307" t="s">
        <v>1562</v>
      </c>
      <c r="C1179" s="302">
        <f>SUMIF(表2.2024年公共财政支出决算表!$A$6:$A$1340,A1179,表2.2024年公共财政支出决算表!$E$6:$E$1340)</f>
        <v>663</v>
      </c>
      <c r="D1179" s="302">
        <f>ROUND(SUMIF('表10-1.政府预算科目明细表'!$A$3:$A$375,A1179,'表10-1.政府预算科目明细表'!$C$3:$C$375)/10000,0)</f>
        <v>0</v>
      </c>
      <c r="E1179" s="486">
        <f t="shared" si="214"/>
        <v>-663</v>
      </c>
      <c r="F1179" s="487" t="str">
        <f t="shared" si="215"/>
        <v>-100.0%</v>
      </c>
      <c r="G1179" s="488" t="str">
        <f t="shared" si="208"/>
        <v>是</v>
      </c>
      <c r="H1179" s="488" t="str">
        <f t="shared" si="216"/>
        <v>项</v>
      </c>
      <c r="I1179" s="488" t="str">
        <f t="shared" si="217"/>
        <v>22001</v>
      </c>
      <c r="J1179" s="229"/>
      <c r="K1179" s="229"/>
      <c r="L1179" s="229"/>
      <c r="M1179" s="506">
        <v>1</v>
      </c>
      <c r="N1179" s="449"/>
      <c r="O1179" s="449"/>
      <c r="P1179" s="449"/>
      <c r="Q1179" s="449"/>
      <c r="R1179" s="449"/>
      <c r="S1179" s="449"/>
      <c r="T1179" s="435"/>
    </row>
    <row r="1180" s="443" customFormat="1" ht="15.75" hidden="1" spans="1:20">
      <c r="A1180" s="306" t="s">
        <v>6331</v>
      </c>
      <c r="B1180" s="307" t="s">
        <v>1563</v>
      </c>
      <c r="C1180" s="302">
        <f>SUMIF(表2.2024年公共财政支出决算表!$A$6:$A$1340,A1180,表2.2024年公共财政支出决算表!$E$6:$E$1340)</f>
        <v>0</v>
      </c>
      <c r="D1180" s="302">
        <f>ROUND(SUMIF('表10-1.政府预算科目明细表'!$A$3:$A$375,A1180,'表10-1.政府预算科目明细表'!$C$3:$C$375)/10000,0)</f>
        <v>0</v>
      </c>
      <c r="E1180" s="486">
        <f t="shared" si="214"/>
        <v>0</v>
      </c>
      <c r="F1180" s="487" t="str">
        <f t="shared" si="215"/>
        <v/>
      </c>
      <c r="G1180" s="488" t="str">
        <f t="shared" si="208"/>
        <v>否</v>
      </c>
      <c r="H1180" s="488" t="str">
        <f t="shared" si="216"/>
        <v>项</v>
      </c>
      <c r="I1180" s="488" t="str">
        <f t="shared" si="217"/>
        <v>22001</v>
      </c>
      <c r="J1180" s="229"/>
      <c r="K1180" s="229"/>
      <c r="L1180" s="229"/>
      <c r="M1180" s="449"/>
      <c r="N1180" s="449"/>
      <c r="O1180" s="449"/>
      <c r="P1180" s="449"/>
      <c r="Q1180" s="449"/>
      <c r="R1180" s="449"/>
      <c r="S1180" s="449"/>
      <c r="T1180" s="435"/>
    </row>
    <row r="1181" s="441" customFormat="1" ht="15.75" hidden="1" spans="1:20">
      <c r="A1181" s="306" t="s">
        <v>6333</v>
      </c>
      <c r="B1181" s="307" t="s">
        <v>1564</v>
      </c>
      <c r="C1181" s="302">
        <f>SUMIF(表2.2024年公共财政支出决算表!$A$6:$A$1340,A1181,表2.2024年公共财政支出决算表!$E$6:$E$1340)</f>
        <v>0</v>
      </c>
      <c r="D1181" s="302">
        <f>ROUND(SUMIF('表10-1.政府预算科目明细表'!$A$3:$A$375,A1181,'表10-1.政府预算科目明细表'!$C$3:$C$375)/10000,0)</f>
        <v>0</v>
      </c>
      <c r="E1181" s="486">
        <f t="shared" si="214"/>
        <v>0</v>
      </c>
      <c r="F1181" s="487" t="str">
        <f t="shared" si="215"/>
        <v/>
      </c>
      <c r="G1181" s="488" t="str">
        <f t="shared" si="208"/>
        <v>否</v>
      </c>
      <c r="H1181" s="488" t="str">
        <f t="shared" si="216"/>
        <v>项</v>
      </c>
      <c r="I1181" s="488" t="str">
        <f t="shared" si="217"/>
        <v>22001</v>
      </c>
      <c r="J1181" s="229"/>
      <c r="K1181" s="229"/>
      <c r="L1181" s="229"/>
      <c r="M1181" s="452"/>
      <c r="N1181" s="452"/>
      <c r="O1181" s="452"/>
      <c r="P1181" s="452"/>
      <c r="Q1181" s="452"/>
      <c r="R1181" s="452"/>
      <c r="S1181" s="452"/>
      <c r="T1181" s="438"/>
    </row>
    <row r="1182" s="443" customFormat="1" ht="15.75" hidden="1" spans="1:20">
      <c r="A1182" s="306" t="s">
        <v>6335</v>
      </c>
      <c r="B1182" s="307" t="s">
        <v>1565</v>
      </c>
      <c r="C1182" s="302">
        <f>SUMIF(表2.2024年公共财政支出决算表!$A$6:$A$1340,A1182,表2.2024年公共财政支出决算表!$E$6:$E$1340)</f>
        <v>0</v>
      </c>
      <c r="D1182" s="302">
        <f>ROUND(SUMIF('表10-1.政府预算科目明细表'!$A$3:$A$375,A1182,'表10-1.政府预算科目明细表'!$C$3:$C$375)/10000,0)</f>
        <v>0</v>
      </c>
      <c r="E1182" s="486">
        <f t="shared" si="214"/>
        <v>0</v>
      </c>
      <c r="F1182" s="487" t="str">
        <f t="shared" si="215"/>
        <v/>
      </c>
      <c r="G1182" s="488" t="str">
        <f t="shared" si="208"/>
        <v>否</v>
      </c>
      <c r="H1182" s="488" t="str">
        <f t="shared" si="216"/>
        <v>项</v>
      </c>
      <c r="I1182" s="488" t="str">
        <f t="shared" si="217"/>
        <v>22001</v>
      </c>
      <c r="J1182" s="229"/>
      <c r="K1182" s="229"/>
      <c r="L1182" s="229"/>
      <c r="M1182" s="449"/>
      <c r="N1182" s="449"/>
      <c r="O1182" s="449"/>
      <c r="P1182" s="449"/>
      <c r="Q1182" s="449"/>
      <c r="R1182" s="449"/>
      <c r="S1182" s="449"/>
      <c r="T1182" s="435"/>
    </row>
    <row r="1183" s="441" customFormat="1" ht="15.75" hidden="1" spans="1:20">
      <c r="A1183" s="306" t="s">
        <v>6337</v>
      </c>
      <c r="B1183" s="307" t="s">
        <v>1566</v>
      </c>
      <c r="C1183" s="302">
        <f>SUMIF(表2.2024年公共财政支出决算表!$A$6:$A$1340,A1183,表2.2024年公共财政支出决算表!$E$6:$E$1340)</f>
        <v>0</v>
      </c>
      <c r="D1183" s="302">
        <f>ROUND(SUMIF('表10-1.政府预算科目明细表'!$A$3:$A$375,A1183,'表10-1.政府预算科目明细表'!$C$3:$C$375)/10000,0)</f>
        <v>0</v>
      </c>
      <c r="E1183" s="486">
        <f t="shared" si="214"/>
        <v>0</v>
      </c>
      <c r="F1183" s="487" t="str">
        <f t="shared" si="215"/>
        <v/>
      </c>
      <c r="G1183" s="488" t="str">
        <f t="shared" si="208"/>
        <v>否</v>
      </c>
      <c r="H1183" s="488" t="str">
        <f t="shared" si="216"/>
        <v>项</v>
      </c>
      <c r="I1183" s="488" t="str">
        <f t="shared" si="217"/>
        <v>22001</v>
      </c>
      <c r="J1183" s="229"/>
      <c r="K1183" s="229"/>
      <c r="L1183" s="229"/>
      <c r="M1183" s="452"/>
      <c r="N1183" s="452"/>
      <c r="O1183" s="452"/>
      <c r="P1183" s="452"/>
      <c r="Q1183" s="452"/>
      <c r="R1183" s="452"/>
      <c r="S1183" s="452"/>
      <c r="T1183" s="438"/>
    </row>
    <row r="1184" s="441" customFormat="1" ht="15.75" hidden="1" spans="1:20">
      <c r="A1184" s="306" t="s">
        <v>6339</v>
      </c>
      <c r="B1184" s="307" t="s">
        <v>7769</v>
      </c>
      <c r="C1184" s="302">
        <f>SUMIF(表2.2024年公共财政支出决算表!$A$6:$A$1340,A1184,表2.2024年公共财政支出决算表!$E$6:$E$1340)</f>
        <v>0</v>
      </c>
      <c r="D1184" s="302">
        <f>ROUND(SUMIF('表10-1.政府预算科目明细表'!$A$3:$A$375,A1184,'表10-1.政府预算科目明细表'!$C$3:$C$375)/10000,0)</f>
        <v>0</v>
      </c>
      <c r="E1184" s="486">
        <f t="shared" si="214"/>
        <v>0</v>
      </c>
      <c r="F1184" s="487" t="str">
        <f t="shared" si="215"/>
        <v/>
      </c>
      <c r="G1184" s="488" t="str">
        <f t="shared" ref="G1184:G1247" si="218">IF(A1184&lt;&gt;"",IF(SUM(C1184:D1184)&lt;&gt;0,"是","否"),"是")</f>
        <v>否</v>
      </c>
      <c r="H1184" s="488" t="str">
        <f t="shared" si="216"/>
        <v>项</v>
      </c>
      <c r="I1184" s="488" t="str">
        <f t="shared" si="217"/>
        <v>22001</v>
      </c>
      <c r="J1184" s="229"/>
      <c r="K1184" s="229"/>
      <c r="L1184" s="229"/>
      <c r="M1184" s="452"/>
      <c r="N1184" s="452"/>
      <c r="O1184" s="452"/>
      <c r="P1184" s="452"/>
      <c r="Q1184" s="452"/>
      <c r="R1184" s="452"/>
      <c r="S1184" s="452"/>
      <c r="T1184" s="438"/>
    </row>
    <row r="1185" s="443" customFormat="1" ht="15.75" hidden="1" spans="1:20">
      <c r="A1185" s="306" t="s">
        <v>6341</v>
      </c>
      <c r="B1185" s="307" t="s">
        <v>1568</v>
      </c>
      <c r="C1185" s="302">
        <f>SUMIF(表2.2024年公共财政支出决算表!$A$6:$A$1340,A1185,表2.2024年公共财政支出决算表!$E$6:$E$1340)</f>
        <v>0</v>
      </c>
      <c r="D1185" s="302">
        <f>ROUND(SUMIF('表10-1.政府预算科目明细表'!$A$3:$A$375,A1185,'表10-1.政府预算科目明细表'!$C$3:$C$375)/10000,0)</f>
        <v>0</v>
      </c>
      <c r="E1185" s="486">
        <f t="shared" si="214"/>
        <v>0</v>
      </c>
      <c r="F1185" s="487" t="str">
        <f t="shared" si="215"/>
        <v/>
      </c>
      <c r="G1185" s="488" t="str">
        <f t="shared" si="218"/>
        <v>否</v>
      </c>
      <c r="H1185" s="488" t="str">
        <f t="shared" si="216"/>
        <v>项</v>
      </c>
      <c r="I1185" s="488" t="str">
        <f t="shared" si="217"/>
        <v>22001</v>
      </c>
      <c r="J1185" s="229"/>
      <c r="K1185" s="229"/>
      <c r="L1185" s="229"/>
      <c r="M1185" s="449"/>
      <c r="N1185" s="449"/>
      <c r="O1185" s="449"/>
      <c r="P1185" s="449"/>
      <c r="Q1185" s="449"/>
      <c r="R1185" s="449"/>
      <c r="S1185" s="449"/>
      <c r="T1185" s="435"/>
    </row>
    <row r="1186" s="443" customFormat="1" ht="15.75" hidden="1" spans="1:20">
      <c r="A1186" s="306" t="s">
        <v>6343</v>
      </c>
      <c r="B1186" s="307" t="s">
        <v>1569</v>
      </c>
      <c r="C1186" s="302">
        <f>SUMIF(表2.2024年公共财政支出决算表!$A$6:$A$1340,A1186,表2.2024年公共财政支出决算表!$E$6:$E$1340)</f>
        <v>0</v>
      </c>
      <c r="D1186" s="302">
        <f>ROUND(SUMIF('表10-1.政府预算科目明细表'!$A$3:$A$375,A1186,'表10-1.政府预算科目明细表'!$C$3:$C$375)/10000,0)</f>
        <v>0</v>
      </c>
      <c r="E1186" s="486">
        <f t="shared" si="214"/>
        <v>0</v>
      </c>
      <c r="F1186" s="487" t="str">
        <f t="shared" si="215"/>
        <v/>
      </c>
      <c r="G1186" s="488" t="str">
        <f t="shared" si="218"/>
        <v>否</v>
      </c>
      <c r="H1186" s="488" t="str">
        <f t="shared" si="216"/>
        <v>项</v>
      </c>
      <c r="I1186" s="488" t="str">
        <f t="shared" si="217"/>
        <v>22001</v>
      </c>
      <c r="J1186" s="229"/>
      <c r="K1186" s="229"/>
      <c r="L1186" s="229"/>
      <c r="M1186" s="449"/>
      <c r="N1186" s="449"/>
      <c r="O1186" s="449"/>
      <c r="P1186" s="449"/>
      <c r="Q1186" s="449"/>
      <c r="R1186" s="449"/>
      <c r="S1186" s="449"/>
      <c r="T1186" s="435"/>
    </row>
    <row r="1187" s="435" customFormat="1" ht="15.75" hidden="1" spans="1:19">
      <c r="A1187" s="306" t="s">
        <v>6345</v>
      </c>
      <c r="B1187" s="307" t="s">
        <v>1570</v>
      </c>
      <c r="C1187" s="302">
        <f>SUMIF(表2.2024年公共财政支出决算表!$A$6:$A$1340,A1187,表2.2024年公共财政支出决算表!$E$6:$E$1340)</f>
        <v>0</v>
      </c>
      <c r="D1187" s="302">
        <f>ROUND(SUMIF('表10-1.政府预算科目明细表'!$A$3:$A$375,A1187,'表10-1.政府预算科目明细表'!$C$3:$C$375)/10000,0)</f>
        <v>0</v>
      </c>
      <c r="E1187" s="486">
        <f t="shared" si="214"/>
        <v>0</v>
      </c>
      <c r="F1187" s="487" t="str">
        <f t="shared" si="215"/>
        <v/>
      </c>
      <c r="G1187" s="488" t="str">
        <f t="shared" si="218"/>
        <v>否</v>
      </c>
      <c r="H1187" s="488" t="str">
        <f t="shared" si="216"/>
        <v>项</v>
      </c>
      <c r="I1187" s="488" t="str">
        <f t="shared" si="217"/>
        <v>22001</v>
      </c>
      <c r="J1187" s="229"/>
      <c r="K1187" s="229"/>
      <c r="L1187" s="229"/>
      <c r="M1187" s="449"/>
      <c r="N1187" s="449"/>
      <c r="O1187" s="449"/>
      <c r="P1187" s="449"/>
      <c r="Q1187" s="449"/>
      <c r="R1187" s="449"/>
      <c r="S1187" s="449"/>
    </row>
    <row r="1188" s="443" customFormat="1" ht="15.75" hidden="1" spans="1:20">
      <c r="A1188" s="306" t="s">
        <v>6347</v>
      </c>
      <c r="B1188" s="307" t="s">
        <v>1571</v>
      </c>
      <c r="C1188" s="302">
        <f>SUMIF(表2.2024年公共财政支出决算表!$A$6:$A$1340,A1188,表2.2024年公共财政支出决算表!$E$6:$E$1340)</f>
        <v>0</v>
      </c>
      <c r="D1188" s="302">
        <f>ROUND(SUMIF('表10-1.政府预算科目明细表'!$A$3:$A$375,A1188,'表10-1.政府预算科目明细表'!$C$3:$C$375)/10000,0)</f>
        <v>0</v>
      </c>
      <c r="E1188" s="486">
        <f t="shared" si="214"/>
        <v>0</v>
      </c>
      <c r="F1188" s="487" t="str">
        <f t="shared" si="215"/>
        <v/>
      </c>
      <c r="G1188" s="488" t="str">
        <f t="shared" si="218"/>
        <v>否</v>
      </c>
      <c r="H1188" s="488" t="str">
        <f t="shared" si="216"/>
        <v>项</v>
      </c>
      <c r="I1188" s="488" t="str">
        <f t="shared" si="217"/>
        <v>22001</v>
      </c>
      <c r="J1188" s="229"/>
      <c r="K1188" s="229"/>
      <c r="L1188" s="229"/>
      <c r="M1188" s="449"/>
      <c r="N1188" s="449"/>
      <c r="O1188" s="449"/>
      <c r="P1188" s="449"/>
      <c r="Q1188" s="449"/>
      <c r="R1188" s="449"/>
      <c r="S1188" s="449"/>
      <c r="T1188" s="435"/>
    </row>
    <row r="1189" s="443" customFormat="1" ht="15.75" hidden="1" spans="1:20">
      <c r="A1189" s="306" t="s">
        <v>6349</v>
      </c>
      <c r="B1189" s="307" t="s">
        <v>1572</v>
      </c>
      <c r="C1189" s="302">
        <f>SUMIF(表2.2024年公共财政支出决算表!$A$6:$A$1340,A1189,表2.2024年公共财政支出决算表!$E$6:$E$1340)</f>
        <v>0</v>
      </c>
      <c r="D1189" s="302">
        <f>ROUND(SUMIF('表10-1.政府预算科目明细表'!$A$3:$A$375,A1189,'表10-1.政府预算科目明细表'!$C$3:$C$375)/10000,0)</f>
        <v>0</v>
      </c>
      <c r="E1189" s="486">
        <f t="shared" si="214"/>
        <v>0</v>
      </c>
      <c r="F1189" s="487" t="str">
        <f t="shared" si="215"/>
        <v/>
      </c>
      <c r="G1189" s="488" t="str">
        <f t="shared" si="218"/>
        <v>否</v>
      </c>
      <c r="H1189" s="488" t="str">
        <f t="shared" si="216"/>
        <v>项</v>
      </c>
      <c r="I1189" s="488" t="str">
        <f t="shared" si="217"/>
        <v>22001</v>
      </c>
      <c r="J1189" s="229"/>
      <c r="K1189" s="229"/>
      <c r="L1189" s="229"/>
      <c r="M1189" s="449"/>
      <c r="N1189" s="449"/>
      <c r="O1189" s="449"/>
      <c r="P1189" s="449"/>
      <c r="Q1189" s="449"/>
      <c r="R1189" s="449"/>
      <c r="S1189" s="449"/>
      <c r="T1189" s="435"/>
    </row>
    <row r="1190" s="443" customFormat="1" ht="15.75" hidden="1" spans="1:20">
      <c r="A1190" s="306" t="s">
        <v>6351</v>
      </c>
      <c r="B1190" s="307" t="s">
        <v>1573</v>
      </c>
      <c r="C1190" s="302">
        <f>SUMIF(表2.2024年公共财政支出决算表!$A$6:$A$1340,A1190,表2.2024年公共财政支出决算表!$E$6:$E$1340)</f>
        <v>0</v>
      </c>
      <c r="D1190" s="302">
        <f>ROUND(SUMIF('表10-1.政府预算科目明细表'!$A$3:$A$375,A1190,'表10-1.政府预算科目明细表'!$C$3:$C$375)/10000,0)</f>
        <v>0</v>
      </c>
      <c r="E1190" s="486">
        <f t="shared" si="214"/>
        <v>0</v>
      </c>
      <c r="F1190" s="487" t="str">
        <f t="shared" si="215"/>
        <v/>
      </c>
      <c r="G1190" s="488" t="str">
        <f t="shared" si="218"/>
        <v>否</v>
      </c>
      <c r="H1190" s="488" t="str">
        <f t="shared" si="216"/>
        <v>项</v>
      </c>
      <c r="I1190" s="488" t="str">
        <f t="shared" si="217"/>
        <v>22001</v>
      </c>
      <c r="J1190" s="229"/>
      <c r="K1190" s="229"/>
      <c r="L1190" s="229"/>
      <c r="M1190" s="449"/>
      <c r="N1190" s="449"/>
      <c r="O1190" s="449"/>
      <c r="P1190" s="449"/>
      <c r="Q1190" s="449"/>
      <c r="R1190" s="449"/>
      <c r="S1190" s="449"/>
      <c r="T1190" s="435"/>
    </row>
    <row r="1191" s="443" customFormat="1" ht="15.75" hidden="1" spans="1:20">
      <c r="A1191" s="306" t="s">
        <v>6353</v>
      </c>
      <c r="B1191" s="307" t="s">
        <v>1574</v>
      </c>
      <c r="C1191" s="302">
        <f>SUMIF(表2.2024年公共财政支出决算表!$A$6:$A$1340,A1191,表2.2024年公共财政支出决算表!$E$6:$E$1340)</f>
        <v>0</v>
      </c>
      <c r="D1191" s="302">
        <f>ROUND(SUMIF('表10-1.政府预算科目明细表'!$A$3:$A$375,A1191,'表10-1.政府预算科目明细表'!$C$3:$C$375)/10000,0)</f>
        <v>0</v>
      </c>
      <c r="E1191" s="486">
        <f t="shared" si="214"/>
        <v>0</v>
      </c>
      <c r="F1191" s="487" t="str">
        <f t="shared" si="215"/>
        <v/>
      </c>
      <c r="G1191" s="488" t="str">
        <f t="shared" si="218"/>
        <v>否</v>
      </c>
      <c r="H1191" s="488" t="str">
        <f t="shared" si="216"/>
        <v>项</v>
      </c>
      <c r="I1191" s="488" t="str">
        <f t="shared" si="217"/>
        <v>22001</v>
      </c>
      <c r="J1191" s="229"/>
      <c r="K1191" s="229"/>
      <c r="L1191" s="229"/>
      <c r="M1191" s="449"/>
      <c r="N1191" s="449"/>
      <c r="O1191" s="449"/>
      <c r="P1191" s="449"/>
      <c r="Q1191" s="449"/>
      <c r="R1191" s="449"/>
      <c r="S1191" s="449"/>
      <c r="T1191" s="435"/>
    </row>
    <row r="1192" s="443" customFormat="1" ht="15.75" hidden="1" spans="1:20">
      <c r="A1192" s="306" t="s">
        <v>6355</v>
      </c>
      <c r="B1192" s="307" t="s">
        <v>1575</v>
      </c>
      <c r="C1192" s="302">
        <f>SUMIF(表2.2024年公共财政支出决算表!$A$6:$A$1340,A1192,表2.2024年公共财政支出决算表!$E$6:$E$1340)</f>
        <v>0</v>
      </c>
      <c r="D1192" s="302">
        <f>ROUND(SUMIF('表10-1.政府预算科目明细表'!$A$3:$A$375,A1192,'表10-1.政府预算科目明细表'!$C$3:$C$375)/10000,0)</f>
        <v>0</v>
      </c>
      <c r="E1192" s="486">
        <f t="shared" si="214"/>
        <v>0</v>
      </c>
      <c r="F1192" s="487" t="str">
        <f t="shared" si="215"/>
        <v/>
      </c>
      <c r="G1192" s="488" t="str">
        <f t="shared" si="218"/>
        <v>否</v>
      </c>
      <c r="H1192" s="488" t="str">
        <f t="shared" si="216"/>
        <v>项</v>
      </c>
      <c r="I1192" s="488" t="str">
        <f t="shared" si="217"/>
        <v>22001</v>
      </c>
      <c r="J1192" s="229"/>
      <c r="K1192" s="229"/>
      <c r="L1192" s="229"/>
      <c r="M1192" s="449"/>
      <c r="N1192" s="449"/>
      <c r="O1192" s="449"/>
      <c r="P1192" s="449"/>
      <c r="Q1192" s="449"/>
      <c r="R1192" s="449"/>
      <c r="S1192" s="449"/>
      <c r="T1192" s="435"/>
    </row>
    <row r="1193" s="443" customFormat="1" ht="15.75" hidden="1" spans="1:20">
      <c r="A1193" s="306" t="s">
        <v>6357</v>
      </c>
      <c r="B1193" s="307" t="s">
        <v>1576</v>
      </c>
      <c r="C1193" s="302">
        <f>SUMIF(表2.2024年公共财政支出决算表!$A$6:$A$1340,A1193,表2.2024年公共财政支出决算表!$E$6:$E$1340)</f>
        <v>0</v>
      </c>
      <c r="D1193" s="302">
        <f>ROUND(SUMIF('表10-1.政府预算科目明细表'!$A$3:$A$375,A1193,'表10-1.政府预算科目明细表'!$C$3:$C$375)/10000,0)</f>
        <v>0</v>
      </c>
      <c r="E1193" s="486">
        <f t="shared" si="214"/>
        <v>0</v>
      </c>
      <c r="F1193" s="487" t="str">
        <f t="shared" si="215"/>
        <v/>
      </c>
      <c r="G1193" s="488" t="str">
        <f t="shared" si="218"/>
        <v>否</v>
      </c>
      <c r="H1193" s="488" t="str">
        <f t="shared" si="216"/>
        <v>项</v>
      </c>
      <c r="I1193" s="488" t="str">
        <f t="shared" si="217"/>
        <v>22001</v>
      </c>
      <c r="J1193" s="229"/>
      <c r="K1193" s="229"/>
      <c r="L1193" s="229"/>
      <c r="M1193" s="449"/>
      <c r="N1193" s="449"/>
      <c r="O1193" s="449"/>
      <c r="P1193" s="449"/>
      <c r="Q1193" s="449"/>
      <c r="R1193" s="449"/>
      <c r="S1193" s="449"/>
      <c r="T1193" s="435"/>
    </row>
    <row r="1194" s="443" customFormat="1" ht="15.75" hidden="1" spans="1:20">
      <c r="A1194" s="306" t="s">
        <v>6359</v>
      </c>
      <c r="B1194" s="307" t="s">
        <v>1577</v>
      </c>
      <c r="C1194" s="302">
        <f>SUMIF(表2.2024年公共财政支出决算表!$A$6:$A$1340,A1194,表2.2024年公共财政支出决算表!$E$6:$E$1340)</f>
        <v>0</v>
      </c>
      <c r="D1194" s="302">
        <f>ROUND(SUMIF('表10-1.政府预算科目明细表'!$A$3:$A$375,A1194,'表10-1.政府预算科目明细表'!$C$3:$C$375)/10000,0)</f>
        <v>0</v>
      </c>
      <c r="E1194" s="486">
        <f t="shared" si="214"/>
        <v>0</v>
      </c>
      <c r="F1194" s="487" t="str">
        <f t="shared" si="215"/>
        <v/>
      </c>
      <c r="G1194" s="488" t="str">
        <f t="shared" si="218"/>
        <v>否</v>
      </c>
      <c r="H1194" s="488" t="str">
        <f t="shared" si="216"/>
        <v>项</v>
      </c>
      <c r="I1194" s="488" t="str">
        <f t="shared" si="217"/>
        <v>22001</v>
      </c>
      <c r="J1194" s="229"/>
      <c r="K1194" s="229"/>
      <c r="L1194" s="229"/>
      <c r="M1194" s="449"/>
      <c r="N1194" s="449"/>
      <c r="O1194" s="449"/>
      <c r="P1194" s="449"/>
      <c r="Q1194" s="449"/>
      <c r="R1194" s="449"/>
      <c r="S1194" s="449"/>
      <c r="T1194" s="435"/>
    </row>
    <row r="1195" s="443" customFormat="1" ht="15.75" hidden="1" spans="1:20">
      <c r="A1195" s="306" t="s">
        <v>6361</v>
      </c>
      <c r="B1195" s="307" t="s">
        <v>30</v>
      </c>
      <c r="C1195" s="302">
        <f>SUMIF(表2.2024年公共财政支出决算表!$A$6:$A$1340,A1195,表2.2024年公共财政支出决算表!$E$6:$E$1340)</f>
        <v>0</v>
      </c>
      <c r="D1195" s="302">
        <f>ROUND(SUMIF('表10-1.政府预算科目明细表'!$A$3:$A$375,A1195,'表10-1.政府预算科目明细表'!$C$3:$C$375)/10000,0)</f>
        <v>0</v>
      </c>
      <c r="E1195" s="486">
        <f t="shared" si="214"/>
        <v>0</v>
      </c>
      <c r="F1195" s="487" t="str">
        <f t="shared" si="215"/>
        <v/>
      </c>
      <c r="G1195" s="488" t="str">
        <f t="shared" si="218"/>
        <v>否</v>
      </c>
      <c r="H1195" s="488" t="str">
        <f t="shared" si="216"/>
        <v>项</v>
      </c>
      <c r="I1195" s="488" t="str">
        <f t="shared" si="217"/>
        <v>22001</v>
      </c>
      <c r="J1195" s="229"/>
      <c r="K1195" s="229"/>
      <c r="L1195" s="229"/>
      <c r="M1195" s="449"/>
      <c r="N1195" s="449"/>
      <c r="O1195" s="449"/>
      <c r="P1195" s="449"/>
      <c r="Q1195" s="449"/>
      <c r="R1195" s="449"/>
      <c r="S1195" s="449"/>
      <c r="T1195" s="435"/>
    </row>
    <row r="1196" s="74" customFormat="1" ht="15.75" hidden="1" spans="1:20">
      <c r="A1196" s="280" t="s">
        <v>6362</v>
      </c>
      <c r="B1196" s="281" t="s">
        <v>1578</v>
      </c>
      <c r="C1196" s="302">
        <f>SUMIF(表2.2024年公共财政支出决算表!$A$6:$A$1340,A1196,表2.2024年公共财政支出决算表!$E$6:$E$1340)</f>
        <v>0</v>
      </c>
      <c r="D1196" s="302">
        <f>ROUND(SUMIF('表10-1.政府预算科目明细表'!$A$3:$A$375,A1196,'表10-1.政府预算科目明细表'!$C$3:$C$375)/10000,0)</f>
        <v>0</v>
      </c>
      <c r="E1196" s="352">
        <f t="shared" si="214"/>
        <v>0</v>
      </c>
      <c r="F1196" s="352" t="str">
        <f t="shared" si="215"/>
        <v/>
      </c>
      <c r="G1196" s="485" t="str">
        <f t="shared" si="218"/>
        <v>否</v>
      </c>
      <c r="H1196" s="485" t="str">
        <f t="shared" si="216"/>
        <v>项</v>
      </c>
      <c r="I1196" s="485" t="str">
        <f t="shared" si="217"/>
        <v>22001</v>
      </c>
      <c r="J1196" s="229"/>
      <c r="K1196" s="229"/>
      <c r="L1196" s="229"/>
      <c r="M1196" s="448"/>
      <c r="N1196" s="448"/>
      <c r="O1196" s="448"/>
      <c r="P1196" s="448"/>
      <c r="Q1196" s="448"/>
      <c r="R1196" s="448"/>
      <c r="S1196" s="448"/>
      <c r="T1196" s="440"/>
    </row>
    <row r="1197" s="455" customFormat="1" ht="26.25" spans="1:20">
      <c r="A1197" s="278" t="s">
        <v>6363</v>
      </c>
      <c r="B1197" s="279" t="s">
        <v>1579</v>
      </c>
      <c r="C1197" s="299">
        <f ca="1">SUMIF($I1198:$I$1455,$A1197,C1198:C$1455)</f>
        <v>117</v>
      </c>
      <c r="D1197" s="299">
        <f>SUMIF($I1198:$I$1455,$A1197,D1198:D$1455)</f>
        <v>183</v>
      </c>
      <c r="E1197" s="299">
        <f ca="1">SUMIF($I1198:$I$1455,$A1197,E1198:E$1455)</f>
        <v>66</v>
      </c>
      <c r="F1197" s="483" t="str">
        <f ca="1" t="shared" si="215"/>
        <v>56.4%</v>
      </c>
      <c r="G1197" s="484" t="str">
        <f ca="1" t="shared" si="218"/>
        <v>是</v>
      </c>
      <c r="H1197" s="484" t="str">
        <f t="shared" si="216"/>
        <v>款</v>
      </c>
      <c r="I1197" s="484" t="str">
        <f t="shared" si="217"/>
        <v>220</v>
      </c>
      <c r="J1197" s="447"/>
      <c r="K1197" s="447"/>
      <c r="L1197" s="447"/>
      <c r="M1197" s="506">
        <v>1</v>
      </c>
      <c r="N1197" s="447"/>
      <c r="O1197" s="447"/>
      <c r="P1197" s="447"/>
      <c r="Q1197" s="447"/>
      <c r="R1197" s="447"/>
      <c r="S1197" s="447"/>
      <c r="T1197" s="439"/>
    </row>
    <row r="1198" s="441" customFormat="1" ht="15.75" hidden="1" spans="1:20">
      <c r="A1198" s="306" t="s">
        <v>6364</v>
      </c>
      <c r="B1198" s="307" t="s">
        <v>12</v>
      </c>
      <c r="C1198" s="302">
        <f>SUMIF(表2.2024年公共财政支出决算表!$A$6:$A$1340,A1198,表2.2024年公共财政支出决算表!$E$6:$E$1340)</f>
        <v>0</v>
      </c>
      <c r="D1198" s="302">
        <f>ROUND(SUMIF('表10-1.政府预算科目明细表'!$A$3:$A$375,A1198,'表10-1.政府预算科目明细表'!$C$3:$C$375)/10000,0)</f>
        <v>0</v>
      </c>
      <c r="E1198" s="486">
        <f t="shared" ref="E1198:E1211" si="219">D1198-C1198</f>
        <v>0</v>
      </c>
      <c r="F1198" s="487" t="str">
        <f t="shared" si="215"/>
        <v/>
      </c>
      <c r="G1198" s="488" t="str">
        <f t="shared" si="218"/>
        <v>否</v>
      </c>
      <c r="H1198" s="488" t="str">
        <f t="shared" si="216"/>
        <v>项</v>
      </c>
      <c r="I1198" s="488" t="str">
        <f t="shared" si="217"/>
        <v>22005</v>
      </c>
      <c r="J1198" s="229"/>
      <c r="K1198" s="229"/>
      <c r="L1198" s="229"/>
      <c r="M1198" s="452"/>
      <c r="N1198" s="452"/>
      <c r="O1198" s="452"/>
      <c r="P1198" s="452"/>
      <c r="Q1198" s="452"/>
      <c r="R1198" s="452"/>
      <c r="S1198" s="452"/>
      <c r="T1198" s="438"/>
    </row>
    <row r="1199" s="441" customFormat="1" ht="26.25" spans="1:20">
      <c r="A1199" s="306" t="s">
        <v>6365</v>
      </c>
      <c r="B1199" s="307" t="s">
        <v>14</v>
      </c>
      <c r="C1199" s="302">
        <f>SUMIF(表2.2024年公共财政支出决算表!$A$6:$A$1340,A1199,表2.2024年公共财政支出决算表!$E$6:$E$1340)</f>
        <v>5</v>
      </c>
      <c r="D1199" s="302">
        <f>ROUND(SUMIF('表10-1.政府预算科目明细表'!$A$3:$A$375,A1199,'表10-1.政府预算科目明细表'!$C$3:$C$375)/10000,0)</f>
        <v>0</v>
      </c>
      <c r="E1199" s="486">
        <f t="shared" si="219"/>
        <v>-5</v>
      </c>
      <c r="F1199" s="487" t="str">
        <f t="shared" si="215"/>
        <v>-100.0%</v>
      </c>
      <c r="G1199" s="488" t="str">
        <f t="shared" si="218"/>
        <v>是</v>
      </c>
      <c r="H1199" s="488" t="str">
        <f t="shared" si="216"/>
        <v>项</v>
      </c>
      <c r="I1199" s="488" t="str">
        <f t="shared" si="217"/>
        <v>22005</v>
      </c>
      <c r="J1199" s="229"/>
      <c r="K1199" s="229"/>
      <c r="L1199" s="229"/>
      <c r="M1199" s="506">
        <v>1</v>
      </c>
      <c r="N1199" s="452"/>
      <c r="O1199" s="452"/>
      <c r="P1199" s="452"/>
      <c r="Q1199" s="452"/>
      <c r="R1199" s="452"/>
      <c r="S1199" s="452"/>
      <c r="T1199" s="438"/>
    </row>
    <row r="1200" s="441" customFormat="1" ht="15.75" hidden="1" spans="1:20">
      <c r="A1200" s="306" t="s">
        <v>6366</v>
      </c>
      <c r="B1200" s="307" t="s">
        <v>16</v>
      </c>
      <c r="C1200" s="302">
        <f>SUMIF(表2.2024年公共财政支出决算表!$A$6:$A$1340,A1200,表2.2024年公共财政支出决算表!$E$6:$E$1340)</f>
        <v>0</v>
      </c>
      <c r="D1200" s="302">
        <f>ROUND(SUMIF('表10-1.政府预算科目明细表'!$A$3:$A$375,A1200,'表10-1.政府预算科目明细表'!$C$3:$C$375)/10000,0)</f>
        <v>0</v>
      </c>
      <c r="E1200" s="486">
        <f t="shared" si="219"/>
        <v>0</v>
      </c>
      <c r="F1200" s="487" t="str">
        <f t="shared" si="215"/>
        <v/>
      </c>
      <c r="G1200" s="488" t="str">
        <f t="shared" si="218"/>
        <v>否</v>
      </c>
      <c r="H1200" s="488" t="str">
        <f t="shared" si="216"/>
        <v>项</v>
      </c>
      <c r="I1200" s="488" t="str">
        <f t="shared" si="217"/>
        <v>22005</v>
      </c>
      <c r="J1200" s="229"/>
      <c r="K1200" s="229"/>
      <c r="L1200" s="229"/>
      <c r="M1200" s="452"/>
      <c r="N1200" s="452"/>
      <c r="O1200" s="452"/>
      <c r="P1200" s="452"/>
      <c r="Q1200" s="452"/>
      <c r="R1200" s="452"/>
      <c r="S1200" s="452"/>
      <c r="T1200" s="438"/>
    </row>
    <row r="1201" s="74" customFormat="1" ht="26.25" spans="1:20">
      <c r="A1201" s="280" t="s">
        <v>6367</v>
      </c>
      <c r="B1201" s="281" t="s">
        <v>1580</v>
      </c>
      <c r="C1201" s="302">
        <f>SUMIF(表2.2024年公共财政支出决算表!$A$6:$A$1340,A1201,表2.2024年公共财政支出决算表!$E$6:$E$1340)</f>
        <v>82</v>
      </c>
      <c r="D1201" s="302">
        <f>ROUND(SUMIF('表10-1.政府预算科目明细表'!$A$3:$A$375,A1201,'表10-1.政府预算科目明细表'!$C$3:$C$375)/10000,0)</f>
        <v>83</v>
      </c>
      <c r="E1201" s="352">
        <f t="shared" si="219"/>
        <v>1</v>
      </c>
      <c r="F1201" s="352" t="str">
        <f t="shared" si="215"/>
        <v>1.2%</v>
      </c>
      <c r="G1201" s="485" t="str">
        <f t="shared" si="218"/>
        <v>是</v>
      </c>
      <c r="H1201" s="485" t="str">
        <f t="shared" si="216"/>
        <v>项</v>
      </c>
      <c r="I1201" s="485" t="str">
        <f t="shared" si="217"/>
        <v>22005</v>
      </c>
      <c r="J1201" s="229"/>
      <c r="K1201" s="229"/>
      <c r="L1201" s="229"/>
      <c r="M1201" s="506">
        <v>1</v>
      </c>
      <c r="N1201" s="448"/>
      <c r="O1201" s="448"/>
      <c r="P1201" s="448"/>
      <c r="Q1201" s="448"/>
      <c r="R1201" s="448"/>
      <c r="S1201" s="448"/>
      <c r="T1201" s="440"/>
    </row>
    <row r="1202" s="443" customFormat="1" ht="15.75" hidden="1" spans="1:20">
      <c r="A1202" s="306" t="s">
        <v>6368</v>
      </c>
      <c r="B1202" s="307" t="s">
        <v>1581</v>
      </c>
      <c r="C1202" s="302">
        <f>SUMIF(表2.2024年公共财政支出决算表!$A$6:$A$1340,A1202,表2.2024年公共财政支出决算表!$E$6:$E$1340)</f>
        <v>0</v>
      </c>
      <c r="D1202" s="302">
        <f>ROUND(SUMIF('表10-1.政府预算科目明细表'!$A$3:$A$375,A1202,'表10-1.政府预算科目明细表'!$C$3:$C$375)/10000,0)</f>
        <v>0</v>
      </c>
      <c r="E1202" s="486">
        <f t="shared" si="219"/>
        <v>0</v>
      </c>
      <c r="F1202" s="487" t="str">
        <f t="shared" si="215"/>
        <v/>
      </c>
      <c r="G1202" s="488" t="str">
        <f t="shared" si="218"/>
        <v>否</v>
      </c>
      <c r="H1202" s="488" t="str">
        <f t="shared" si="216"/>
        <v>项</v>
      </c>
      <c r="I1202" s="488" t="str">
        <f t="shared" si="217"/>
        <v>22005</v>
      </c>
      <c r="J1202" s="229"/>
      <c r="K1202" s="229"/>
      <c r="L1202" s="229"/>
      <c r="M1202" s="449"/>
      <c r="N1202" s="449"/>
      <c r="O1202" s="449"/>
      <c r="P1202" s="449"/>
      <c r="Q1202" s="449"/>
      <c r="R1202" s="449"/>
      <c r="S1202" s="449"/>
      <c r="T1202" s="435"/>
    </row>
    <row r="1203" s="443" customFormat="1" ht="15.75" hidden="1" spans="1:20">
      <c r="A1203" s="306" t="s">
        <v>6370</v>
      </c>
      <c r="B1203" s="307" t="s">
        <v>1582</v>
      </c>
      <c r="C1203" s="302">
        <f>SUMIF(表2.2024年公共财政支出决算表!$A$6:$A$1340,A1203,表2.2024年公共财政支出决算表!$E$6:$E$1340)</f>
        <v>0</v>
      </c>
      <c r="D1203" s="302">
        <f>ROUND(SUMIF('表10-1.政府预算科目明细表'!$A$3:$A$375,A1203,'表10-1.政府预算科目明细表'!$C$3:$C$375)/10000,0)</f>
        <v>0</v>
      </c>
      <c r="E1203" s="486">
        <f t="shared" si="219"/>
        <v>0</v>
      </c>
      <c r="F1203" s="487" t="str">
        <f t="shared" si="215"/>
        <v/>
      </c>
      <c r="G1203" s="488" t="str">
        <f t="shared" si="218"/>
        <v>否</v>
      </c>
      <c r="H1203" s="488" t="str">
        <f t="shared" si="216"/>
        <v>项</v>
      </c>
      <c r="I1203" s="488" t="str">
        <f t="shared" si="217"/>
        <v>22005</v>
      </c>
      <c r="J1203" s="229"/>
      <c r="K1203" s="229"/>
      <c r="L1203" s="229"/>
      <c r="M1203" s="449"/>
      <c r="N1203" s="449"/>
      <c r="O1203" s="449"/>
      <c r="P1203" s="449"/>
      <c r="Q1203" s="449"/>
      <c r="R1203" s="449"/>
      <c r="S1203" s="449"/>
      <c r="T1203" s="435"/>
    </row>
    <row r="1204" s="443" customFormat="1" ht="15.75" hidden="1" spans="1:20">
      <c r="A1204" s="306" t="s">
        <v>6372</v>
      </c>
      <c r="B1204" s="307" t="s">
        <v>1583</v>
      </c>
      <c r="C1204" s="302">
        <f>SUMIF(表2.2024年公共财政支出决算表!$A$6:$A$1340,A1204,表2.2024年公共财政支出决算表!$E$6:$E$1340)</f>
        <v>0</v>
      </c>
      <c r="D1204" s="302">
        <f>ROUND(SUMIF('表10-1.政府预算科目明细表'!$A$3:$A$375,A1204,'表10-1.政府预算科目明细表'!$C$3:$C$375)/10000,0)</f>
        <v>0</v>
      </c>
      <c r="E1204" s="486">
        <f t="shared" si="219"/>
        <v>0</v>
      </c>
      <c r="F1204" s="487" t="str">
        <f t="shared" si="215"/>
        <v/>
      </c>
      <c r="G1204" s="488" t="str">
        <f t="shared" si="218"/>
        <v>否</v>
      </c>
      <c r="H1204" s="488" t="str">
        <f t="shared" si="216"/>
        <v>项</v>
      </c>
      <c r="I1204" s="488" t="str">
        <f t="shared" si="217"/>
        <v>22005</v>
      </c>
      <c r="J1204" s="229"/>
      <c r="K1204" s="229"/>
      <c r="L1204" s="229"/>
      <c r="M1204" s="449"/>
      <c r="N1204" s="449"/>
      <c r="O1204" s="449"/>
      <c r="P1204" s="449"/>
      <c r="Q1204" s="449"/>
      <c r="R1204" s="449"/>
      <c r="S1204" s="449"/>
      <c r="T1204" s="435"/>
    </row>
    <row r="1205" s="70" customFormat="1" ht="26.25" spans="1:20">
      <c r="A1205" s="280" t="s">
        <v>6374</v>
      </c>
      <c r="B1205" s="281" t="s">
        <v>1584</v>
      </c>
      <c r="C1205" s="302">
        <f>SUMIF(表2.2024年公共财政支出决算表!$A$6:$A$1340,A1205,表2.2024年公共财政支出决算表!$E$6:$E$1340)</f>
        <v>30</v>
      </c>
      <c r="D1205" s="302">
        <f>ROUND(SUMIF('表10-1.政府预算科目明细表'!$A$3:$A$375,A1205,'表10-1.政府预算科目明细表'!$C$3:$C$375)/10000,0)</f>
        <v>100</v>
      </c>
      <c r="E1205" s="352">
        <f t="shared" si="219"/>
        <v>70</v>
      </c>
      <c r="F1205" s="352" t="str">
        <f t="shared" si="215"/>
        <v>233.3%</v>
      </c>
      <c r="G1205" s="485" t="str">
        <f t="shared" si="218"/>
        <v>是</v>
      </c>
      <c r="H1205" s="485" t="str">
        <f t="shared" si="216"/>
        <v>项</v>
      </c>
      <c r="I1205" s="485" t="str">
        <f t="shared" si="217"/>
        <v>22005</v>
      </c>
      <c r="J1205" s="229"/>
      <c r="K1205" s="229"/>
      <c r="L1205" s="229"/>
      <c r="M1205" s="506">
        <v>1</v>
      </c>
      <c r="N1205" s="229"/>
      <c r="O1205" s="229"/>
      <c r="P1205" s="229"/>
      <c r="Q1205" s="229"/>
      <c r="R1205" s="229"/>
      <c r="S1205" s="229"/>
      <c r="T1205" s="429"/>
    </row>
    <row r="1206" s="443" customFormat="1" ht="15.75" hidden="1" spans="1:20">
      <c r="A1206" s="306" t="s">
        <v>6375</v>
      </c>
      <c r="B1206" s="307" t="s">
        <v>1585</v>
      </c>
      <c r="C1206" s="302">
        <f>SUMIF(表2.2024年公共财政支出决算表!$A$6:$A$1340,A1206,表2.2024年公共财政支出决算表!$E$6:$E$1340)</f>
        <v>0</v>
      </c>
      <c r="D1206" s="302">
        <f>ROUND(SUMIF('表10-1.政府预算科目明细表'!$A$3:$A$375,A1206,'表10-1.政府预算科目明细表'!$C$3:$C$375)/10000,0)</f>
        <v>0</v>
      </c>
      <c r="E1206" s="486">
        <f t="shared" si="219"/>
        <v>0</v>
      </c>
      <c r="F1206" s="487" t="str">
        <f t="shared" si="215"/>
        <v/>
      </c>
      <c r="G1206" s="488" t="str">
        <f t="shared" si="218"/>
        <v>否</v>
      </c>
      <c r="H1206" s="488" t="str">
        <f t="shared" si="216"/>
        <v>项</v>
      </c>
      <c r="I1206" s="488" t="str">
        <f t="shared" si="217"/>
        <v>22005</v>
      </c>
      <c r="J1206" s="229"/>
      <c r="K1206" s="229"/>
      <c r="L1206" s="229"/>
      <c r="M1206" s="449"/>
      <c r="N1206" s="449"/>
      <c r="O1206" s="449"/>
      <c r="P1206" s="449"/>
      <c r="Q1206" s="449"/>
      <c r="R1206" s="449"/>
      <c r="S1206" s="449"/>
      <c r="T1206" s="435"/>
    </row>
    <row r="1207" s="443" customFormat="1" ht="15.75" hidden="1" spans="1:20">
      <c r="A1207" s="306" t="s">
        <v>6377</v>
      </c>
      <c r="B1207" s="307" t="s">
        <v>1586</v>
      </c>
      <c r="C1207" s="302">
        <f>SUMIF(表2.2024年公共财政支出决算表!$A$6:$A$1340,A1207,表2.2024年公共财政支出决算表!$E$6:$E$1340)</f>
        <v>0</v>
      </c>
      <c r="D1207" s="302">
        <f>ROUND(SUMIF('表10-1.政府预算科目明细表'!$A$3:$A$375,A1207,'表10-1.政府预算科目明细表'!$C$3:$C$375)/10000,0)</f>
        <v>0</v>
      </c>
      <c r="E1207" s="486">
        <f t="shared" si="219"/>
        <v>0</v>
      </c>
      <c r="F1207" s="487" t="str">
        <f t="shared" si="215"/>
        <v/>
      </c>
      <c r="G1207" s="488" t="str">
        <f t="shared" si="218"/>
        <v>否</v>
      </c>
      <c r="H1207" s="488" t="str">
        <f t="shared" si="216"/>
        <v>项</v>
      </c>
      <c r="I1207" s="488" t="str">
        <f t="shared" si="217"/>
        <v>22005</v>
      </c>
      <c r="J1207" s="229"/>
      <c r="K1207" s="229"/>
      <c r="L1207" s="229"/>
      <c r="M1207" s="449"/>
      <c r="N1207" s="449"/>
      <c r="O1207" s="449"/>
      <c r="P1207" s="449"/>
      <c r="Q1207" s="449"/>
      <c r="R1207" s="449"/>
      <c r="S1207" s="449"/>
      <c r="T1207" s="435"/>
    </row>
    <row r="1208" s="443" customFormat="1" ht="15.75" hidden="1" spans="1:20">
      <c r="A1208" s="306" t="s">
        <v>6379</v>
      </c>
      <c r="B1208" s="307" t="s">
        <v>1587</v>
      </c>
      <c r="C1208" s="302">
        <f>SUMIF(表2.2024年公共财政支出决算表!$A$6:$A$1340,A1208,表2.2024年公共财政支出决算表!$E$6:$E$1340)</f>
        <v>0</v>
      </c>
      <c r="D1208" s="302">
        <f>ROUND(SUMIF('表10-1.政府预算科目明细表'!$A$3:$A$375,A1208,'表10-1.政府预算科目明细表'!$C$3:$C$375)/10000,0)</f>
        <v>0</v>
      </c>
      <c r="E1208" s="486">
        <f t="shared" si="219"/>
        <v>0</v>
      </c>
      <c r="F1208" s="487" t="str">
        <f t="shared" si="215"/>
        <v/>
      </c>
      <c r="G1208" s="488" t="str">
        <f t="shared" si="218"/>
        <v>否</v>
      </c>
      <c r="H1208" s="488" t="str">
        <f t="shared" si="216"/>
        <v>项</v>
      </c>
      <c r="I1208" s="488" t="str">
        <f t="shared" si="217"/>
        <v>22005</v>
      </c>
      <c r="J1208" s="229"/>
      <c r="K1208" s="229"/>
      <c r="L1208" s="229"/>
      <c r="M1208" s="449"/>
      <c r="N1208" s="449"/>
      <c r="O1208" s="449"/>
      <c r="P1208" s="449"/>
      <c r="Q1208" s="449"/>
      <c r="R1208" s="449"/>
      <c r="S1208" s="449"/>
      <c r="T1208" s="435"/>
    </row>
    <row r="1209" s="443" customFormat="1" ht="15.75" hidden="1" spans="1:20">
      <c r="A1209" s="306" t="s">
        <v>6381</v>
      </c>
      <c r="B1209" s="307" t="s">
        <v>1588</v>
      </c>
      <c r="C1209" s="302">
        <f>SUMIF(表2.2024年公共财政支出决算表!$A$6:$A$1340,A1209,表2.2024年公共财政支出决算表!$E$6:$E$1340)</f>
        <v>0</v>
      </c>
      <c r="D1209" s="302">
        <f>ROUND(SUMIF('表10-1.政府预算科目明细表'!$A$3:$A$375,A1209,'表10-1.政府预算科目明细表'!$C$3:$C$375)/10000,0)</f>
        <v>0</v>
      </c>
      <c r="E1209" s="486">
        <f t="shared" si="219"/>
        <v>0</v>
      </c>
      <c r="F1209" s="487" t="str">
        <f t="shared" si="215"/>
        <v/>
      </c>
      <c r="G1209" s="488" t="str">
        <f t="shared" si="218"/>
        <v>否</v>
      </c>
      <c r="H1209" s="488" t="str">
        <f t="shared" si="216"/>
        <v>项</v>
      </c>
      <c r="I1209" s="488" t="str">
        <f t="shared" si="217"/>
        <v>22005</v>
      </c>
      <c r="J1209" s="229"/>
      <c r="K1209" s="229"/>
      <c r="L1209" s="229"/>
      <c r="M1209" s="449"/>
      <c r="N1209" s="449"/>
      <c r="O1209" s="449"/>
      <c r="P1209" s="449"/>
      <c r="Q1209" s="449"/>
      <c r="R1209" s="449"/>
      <c r="S1209" s="449"/>
      <c r="T1209" s="435"/>
    </row>
    <row r="1210" s="441" customFormat="1" ht="15.75" hidden="1" spans="1:20">
      <c r="A1210" s="306" t="s">
        <v>6383</v>
      </c>
      <c r="B1210" s="307" t="s">
        <v>1589</v>
      </c>
      <c r="C1210" s="302">
        <f>SUMIF(表2.2024年公共财政支出决算表!$A$6:$A$1340,A1210,表2.2024年公共财政支出决算表!$E$6:$E$1340)</f>
        <v>0</v>
      </c>
      <c r="D1210" s="302">
        <f>ROUND(SUMIF('表10-1.政府预算科目明细表'!$A$3:$A$375,A1210,'表10-1.政府预算科目明细表'!$C$3:$C$375)/10000,0)</f>
        <v>0</v>
      </c>
      <c r="E1210" s="486">
        <f t="shared" si="219"/>
        <v>0</v>
      </c>
      <c r="F1210" s="487" t="str">
        <f t="shared" si="215"/>
        <v/>
      </c>
      <c r="G1210" s="488" t="str">
        <f t="shared" si="218"/>
        <v>否</v>
      </c>
      <c r="H1210" s="488" t="str">
        <f t="shared" si="216"/>
        <v>项</v>
      </c>
      <c r="I1210" s="488" t="str">
        <f t="shared" si="217"/>
        <v>22005</v>
      </c>
      <c r="J1210" s="229"/>
      <c r="K1210" s="229"/>
      <c r="L1210" s="229"/>
      <c r="M1210" s="452"/>
      <c r="N1210" s="452"/>
      <c r="O1210" s="452"/>
      <c r="P1210" s="452"/>
      <c r="Q1210" s="452"/>
      <c r="R1210" s="452"/>
      <c r="S1210" s="452"/>
      <c r="T1210" s="438"/>
    </row>
    <row r="1211" s="443" customFormat="1" ht="15.75" hidden="1" spans="1:20">
      <c r="A1211" s="306" t="s">
        <v>6385</v>
      </c>
      <c r="B1211" s="307" t="s">
        <v>1590</v>
      </c>
      <c r="C1211" s="302">
        <f>SUMIF(表2.2024年公共财政支出决算表!$A$6:$A$1340,A1211,表2.2024年公共财政支出决算表!$E$6:$E$1340)</f>
        <v>0</v>
      </c>
      <c r="D1211" s="302">
        <f>ROUND(SUMIF('表10-1.政府预算科目明细表'!$A$3:$A$375,A1211,'表10-1.政府预算科目明细表'!$C$3:$C$375)/10000,0)</f>
        <v>0</v>
      </c>
      <c r="E1211" s="486">
        <f t="shared" si="219"/>
        <v>0</v>
      </c>
      <c r="F1211" s="487" t="str">
        <f t="shared" si="215"/>
        <v/>
      </c>
      <c r="G1211" s="488" t="str">
        <f t="shared" si="218"/>
        <v>否</v>
      </c>
      <c r="H1211" s="488" t="str">
        <f t="shared" si="216"/>
        <v>项</v>
      </c>
      <c r="I1211" s="488" t="str">
        <f t="shared" si="217"/>
        <v>22005</v>
      </c>
      <c r="J1211" s="229"/>
      <c r="K1211" s="229"/>
      <c r="L1211" s="229"/>
      <c r="M1211" s="449"/>
      <c r="N1211" s="449"/>
      <c r="O1211" s="449"/>
      <c r="P1211" s="449"/>
      <c r="Q1211" s="449"/>
      <c r="R1211" s="449"/>
      <c r="S1211" s="449"/>
      <c r="T1211" s="435"/>
    </row>
    <row r="1212" s="445" customFormat="1" ht="15.75" hidden="1" spans="1:20">
      <c r="A1212" s="269" t="s">
        <v>6387</v>
      </c>
      <c r="B1212" s="270" t="s">
        <v>1591</v>
      </c>
      <c r="C1212" s="299">
        <f ca="1">SUMIF($I1213:$I$1455,$A1212,C1213:C$1455)</f>
        <v>0</v>
      </c>
      <c r="D1212" s="299">
        <f>SUMIF($I1213:$I$1455,$A1212,D1213:D$1455)</f>
        <v>0</v>
      </c>
      <c r="E1212" s="299">
        <f ca="1">SUMIF($I1213:$I$1455,$A1212,E1213:E$1455)</f>
        <v>0</v>
      </c>
      <c r="F1212" s="483" t="str">
        <f ca="1" t="shared" si="215"/>
        <v/>
      </c>
      <c r="G1212" s="492" t="str">
        <f ca="1" t="shared" si="218"/>
        <v>否</v>
      </c>
      <c r="H1212" s="492" t="str">
        <f t="shared" si="216"/>
        <v>款</v>
      </c>
      <c r="I1212" s="492" t="str">
        <f t="shared" si="217"/>
        <v>220</v>
      </c>
      <c r="J1212" s="461"/>
      <c r="K1212" s="461"/>
      <c r="L1212" s="461"/>
      <c r="M1212" s="461"/>
      <c r="N1212" s="461"/>
      <c r="O1212" s="461"/>
      <c r="P1212" s="461"/>
      <c r="Q1212" s="461"/>
      <c r="R1212" s="461"/>
      <c r="S1212" s="461"/>
      <c r="T1212" s="436"/>
    </row>
    <row r="1213" s="443" customFormat="1" ht="15.75" hidden="1" spans="1:20">
      <c r="A1213" s="306" t="s">
        <v>6389</v>
      </c>
      <c r="B1213" s="307" t="s">
        <v>1591</v>
      </c>
      <c r="C1213" s="302">
        <f>SUMIF(表2.2024年公共财政支出决算表!$A$6:$A$1340,A1213,表2.2024年公共财政支出决算表!$E$6:$E$1340)</f>
        <v>0</v>
      </c>
      <c r="D1213" s="302">
        <f>ROUND(SUMIF('表10-1.政府预算科目明细表'!$A$3:$A$375,A1213,'表10-1.政府预算科目明细表'!$C$3:$C$375)/10000,0)</f>
        <v>0</v>
      </c>
      <c r="E1213" s="486">
        <f t="shared" ref="E1213:E1229" si="220">D1213-C1213</f>
        <v>0</v>
      </c>
      <c r="F1213" s="487" t="str">
        <f t="shared" si="215"/>
        <v/>
      </c>
      <c r="G1213" s="488" t="str">
        <f t="shared" si="218"/>
        <v>否</v>
      </c>
      <c r="H1213" s="488" t="str">
        <f t="shared" si="216"/>
        <v>项</v>
      </c>
      <c r="I1213" s="488" t="str">
        <f t="shared" si="217"/>
        <v>22099</v>
      </c>
      <c r="J1213" s="229"/>
      <c r="K1213" s="229"/>
      <c r="L1213" s="229"/>
      <c r="M1213" s="449"/>
      <c r="N1213" s="449"/>
      <c r="O1213" s="449"/>
      <c r="P1213" s="449"/>
      <c r="Q1213" s="449"/>
      <c r="R1213" s="449"/>
      <c r="S1213" s="449"/>
      <c r="T1213" s="435"/>
    </row>
    <row r="1214" s="454" customFormat="1" ht="26.25" spans="1:20">
      <c r="A1214" s="479" t="s">
        <v>6391</v>
      </c>
      <c r="B1214" s="480" t="s">
        <v>1592</v>
      </c>
      <c r="C1214" s="295">
        <f ca="1">SUMIF($I1215:$I$1455,$A1214,C1215:C$1455)</f>
        <v>8924</v>
      </c>
      <c r="D1214" s="295">
        <f>SUMIF($I1215:$I$1455,$A1214,D1215:D$1455)</f>
        <v>9227</v>
      </c>
      <c r="E1214" s="295">
        <f ca="1">SUMIF($I1215:$I$1455,$A1214,E1215:E$1455)</f>
        <v>303</v>
      </c>
      <c r="F1214" s="481" t="str">
        <f ca="1" t="shared" si="215"/>
        <v>3.4%</v>
      </c>
      <c r="G1214" s="482" t="str">
        <f ca="1" t="shared" si="218"/>
        <v>是</v>
      </c>
      <c r="H1214" s="482" t="str">
        <f t="shared" si="216"/>
        <v>类</v>
      </c>
      <c r="I1214" s="482">
        <f t="shared" si="217"/>
        <v>0</v>
      </c>
      <c r="J1214" s="465"/>
      <c r="K1214" s="465"/>
      <c r="L1214" s="465"/>
      <c r="M1214" s="506">
        <v>1</v>
      </c>
      <c r="N1214" s="490">
        <v>8924</v>
      </c>
      <c r="O1214" s="465">
        <f ca="1">C1214-N1214</f>
        <v>0</v>
      </c>
      <c r="P1214" s="465"/>
      <c r="Q1214" s="465"/>
      <c r="R1214" s="465"/>
      <c r="S1214" s="465"/>
      <c r="T1214" s="491"/>
    </row>
    <row r="1215" s="439" customFormat="1" ht="26.25" spans="1:19">
      <c r="A1215" s="278" t="s">
        <v>6392</v>
      </c>
      <c r="B1215" s="279" t="s">
        <v>1593</v>
      </c>
      <c r="C1215" s="299">
        <f ca="1">SUMIF($I1216:$I$1455,$A1215,C1216:C$1455)</f>
        <v>2213</v>
      </c>
      <c r="D1215" s="299">
        <f>SUMIF($I1216:$I$1455,$A1215,D1216:D$1455)</f>
        <v>1955</v>
      </c>
      <c r="E1215" s="299">
        <f ca="1">SUMIF($I1216:$I$1455,$A1215,E1216:E$1455)</f>
        <v>-258</v>
      </c>
      <c r="F1215" s="483" t="str">
        <f ca="1" t="shared" si="215"/>
        <v>-11.7%</v>
      </c>
      <c r="G1215" s="484" t="str">
        <f ca="1" t="shared" si="218"/>
        <v>是</v>
      </c>
      <c r="H1215" s="484" t="str">
        <f t="shared" si="216"/>
        <v>款</v>
      </c>
      <c r="I1215" s="484" t="str">
        <f t="shared" si="217"/>
        <v>221</v>
      </c>
      <c r="J1215" s="447"/>
      <c r="K1215" s="447"/>
      <c r="L1215" s="447"/>
      <c r="M1215" s="506">
        <v>1</v>
      </c>
      <c r="N1215" s="447"/>
      <c r="O1215" s="447"/>
      <c r="P1215" s="447"/>
      <c r="Q1215" s="447"/>
      <c r="R1215" s="447"/>
      <c r="S1215" s="447"/>
    </row>
    <row r="1216" s="443" customFormat="1" ht="15.75" hidden="1" spans="1:20">
      <c r="A1216" s="306" t="s">
        <v>6393</v>
      </c>
      <c r="B1216" s="307" t="s">
        <v>7770</v>
      </c>
      <c r="C1216" s="302">
        <f>SUMIF(表2.2024年公共财政支出决算表!$A$6:$A$1340,A1216,表2.2024年公共财政支出决算表!$E$6:$E$1340)</f>
        <v>0</v>
      </c>
      <c r="D1216" s="302">
        <f>ROUND(SUMIF('表10-1.政府预算科目明细表'!$A$3:$A$375,A1216,'表10-1.政府预算科目明细表'!$C$3:$C$375)/10000,0)</f>
        <v>0</v>
      </c>
      <c r="E1216" s="486">
        <f t="shared" si="220"/>
        <v>0</v>
      </c>
      <c r="F1216" s="487" t="str">
        <f t="shared" si="215"/>
        <v/>
      </c>
      <c r="G1216" s="488" t="str">
        <f t="shared" si="218"/>
        <v>否</v>
      </c>
      <c r="H1216" s="488" t="str">
        <f t="shared" si="216"/>
        <v>项</v>
      </c>
      <c r="I1216" s="488" t="str">
        <f t="shared" si="217"/>
        <v>22101</v>
      </c>
      <c r="J1216" s="229"/>
      <c r="K1216" s="229"/>
      <c r="L1216" s="229"/>
      <c r="M1216" s="449"/>
      <c r="N1216" s="449"/>
      <c r="O1216" s="449"/>
      <c r="P1216" s="449"/>
      <c r="Q1216" s="449"/>
      <c r="R1216" s="449"/>
      <c r="S1216" s="449"/>
      <c r="T1216" s="435"/>
    </row>
    <row r="1217" s="443" customFormat="1" ht="15.75" hidden="1" spans="1:20">
      <c r="A1217" s="306" t="s">
        <v>6395</v>
      </c>
      <c r="B1217" s="307" t="s">
        <v>1595</v>
      </c>
      <c r="C1217" s="302">
        <f>SUMIF(表2.2024年公共财政支出决算表!$A$6:$A$1340,A1217,表2.2024年公共财政支出决算表!$E$6:$E$1340)</f>
        <v>0</v>
      </c>
      <c r="D1217" s="302">
        <f>ROUND(SUMIF('表10-1.政府预算科目明细表'!$A$3:$A$375,A1217,'表10-1.政府预算科目明细表'!$C$3:$C$375)/10000,0)</f>
        <v>0</v>
      </c>
      <c r="E1217" s="486">
        <f t="shared" si="220"/>
        <v>0</v>
      </c>
      <c r="F1217" s="487" t="str">
        <f t="shared" si="215"/>
        <v/>
      </c>
      <c r="G1217" s="488" t="str">
        <f t="shared" si="218"/>
        <v>否</v>
      </c>
      <c r="H1217" s="488" t="str">
        <f t="shared" si="216"/>
        <v>项</v>
      </c>
      <c r="I1217" s="488" t="str">
        <f t="shared" si="217"/>
        <v>22101</v>
      </c>
      <c r="J1217" s="229"/>
      <c r="K1217" s="229"/>
      <c r="L1217" s="229"/>
      <c r="M1217" s="449"/>
      <c r="N1217" s="449"/>
      <c r="O1217" s="449"/>
      <c r="P1217" s="449"/>
      <c r="Q1217" s="449"/>
      <c r="R1217" s="449"/>
      <c r="S1217" s="449"/>
      <c r="T1217" s="435"/>
    </row>
    <row r="1218" s="74" customFormat="1" ht="26.25" spans="1:20">
      <c r="A1218" s="280" t="s">
        <v>6397</v>
      </c>
      <c r="B1218" s="281" t="s">
        <v>1596</v>
      </c>
      <c r="C1218" s="302">
        <f>SUMIF(表2.2024年公共财政支出决算表!$A$6:$A$1340,A1218,表2.2024年公共财政支出决算表!$E$6:$E$1340)</f>
        <v>1224</v>
      </c>
      <c r="D1218" s="302">
        <f>ROUND(SUMIF('表10-1.政府预算科目明细表'!$A$3:$A$375,A1218,'表10-1.政府预算科目明细表'!$C$3:$C$375)/10000,0)</f>
        <v>1000</v>
      </c>
      <c r="E1218" s="352">
        <f t="shared" si="220"/>
        <v>-224</v>
      </c>
      <c r="F1218" s="352" t="str">
        <f t="shared" si="215"/>
        <v>-18.3%</v>
      </c>
      <c r="G1218" s="485" t="str">
        <f t="shared" si="218"/>
        <v>是</v>
      </c>
      <c r="H1218" s="485" t="str">
        <f t="shared" si="216"/>
        <v>项</v>
      </c>
      <c r="I1218" s="485" t="str">
        <f t="shared" si="217"/>
        <v>22101</v>
      </c>
      <c r="J1218" s="229"/>
      <c r="K1218" s="229"/>
      <c r="L1218" s="229"/>
      <c r="M1218" s="506">
        <v>1</v>
      </c>
      <c r="N1218" s="448"/>
      <c r="O1218" s="448"/>
      <c r="P1218" s="448"/>
      <c r="Q1218" s="448"/>
      <c r="R1218" s="448"/>
      <c r="S1218" s="448"/>
      <c r="T1218" s="440"/>
    </row>
    <row r="1219" s="441" customFormat="1" ht="15.75" hidden="1" spans="1:20">
      <c r="A1219" s="306" t="s">
        <v>6398</v>
      </c>
      <c r="B1219" s="307" t="s">
        <v>1597</v>
      </c>
      <c r="C1219" s="302">
        <f>SUMIF(表2.2024年公共财政支出决算表!$A$6:$A$1340,A1219,表2.2024年公共财政支出决算表!$E$6:$E$1340)</f>
        <v>0</v>
      </c>
      <c r="D1219" s="302">
        <f>ROUND(SUMIF('表10-1.政府预算科目明细表'!$A$3:$A$375,A1219,'表10-1.政府预算科目明细表'!$C$3:$C$375)/10000,0)</f>
        <v>0</v>
      </c>
      <c r="E1219" s="486">
        <f t="shared" si="220"/>
        <v>0</v>
      </c>
      <c r="F1219" s="487" t="str">
        <f t="shared" si="215"/>
        <v/>
      </c>
      <c r="G1219" s="488" t="str">
        <f t="shared" si="218"/>
        <v>否</v>
      </c>
      <c r="H1219" s="488" t="str">
        <f t="shared" si="216"/>
        <v>项</v>
      </c>
      <c r="I1219" s="488" t="str">
        <f t="shared" si="217"/>
        <v>22101</v>
      </c>
      <c r="J1219" s="229"/>
      <c r="K1219" s="229"/>
      <c r="L1219" s="229"/>
      <c r="M1219" s="452"/>
      <c r="N1219" s="452"/>
      <c r="O1219" s="452"/>
      <c r="P1219" s="452"/>
      <c r="Q1219" s="452"/>
      <c r="R1219" s="452"/>
      <c r="S1219" s="452"/>
      <c r="T1219" s="438"/>
    </row>
    <row r="1220" s="74" customFormat="1" ht="26.25" spans="1:20">
      <c r="A1220" s="280" t="s">
        <v>6400</v>
      </c>
      <c r="B1220" s="281" t="s">
        <v>1598</v>
      </c>
      <c r="C1220" s="302">
        <f>SUMIF(表2.2024年公共财政支出决算表!$A$6:$A$1340,A1220,表2.2024年公共财政支出决算表!$E$6:$E$1340)</f>
        <v>361</v>
      </c>
      <c r="D1220" s="302">
        <f>ROUND(SUMIF('表10-1.政府预算科目明细表'!$A$3:$A$375,A1220,'表10-1.政府预算科目明细表'!$C$3:$C$375)/10000,0)</f>
        <v>179</v>
      </c>
      <c r="E1220" s="352">
        <f t="shared" si="220"/>
        <v>-182</v>
      </c>
      <c r="F1220" s="352" t="str">
        <f t="shared" si="215"/>
        <v>-50.4%</v>
      </c>
      <c r="G1220" s="485" t="str">
        <f t="shared" si="218"/>
        <v>是</v>
      </c>
      <c r="H1220" s="485" t="str">
        <f t="shared" si="216"/>
        <v>项</v>
      </c>
      <c r="I1220" s="485" t="str">
        <f t="shared" si="217"/>
        <v>22101</v>
      </c>
      <c r="J1220" s="229"/>
      <c r="K1220" s="229"/>
      <c r="L1220" s="229"/>
      <c r="M1220" s="506">
        <v>1</v>
      </c>
      <c r="N1220" s="448"/>
      <c r="O1220" s="448"/>
      <c r="P1220" s="448"/>
      <c r="Q1220" s="448"/>
      <c r="R1220" s="448"/>
      <c r="S1220" s="448"/>
      <c r="T1220" s="440"/>
    </row>
    <row r="1221" s="441" customFormat="1" ht="15.75" hidden="1" spans="1:20">
      <c r="A1221" s="306" t="s">
        <v>6401</v>
      </c>
      <c r="B1221" s="307" t="s">
        <v>7771</v>
      </c>
      <c r="C1221" s="302">
        <f>SUMIF(表2.2024年公共财政支出决算表!$A$6:$A$1340,A1221,表2.2024年公共财政支出决算表!$E$6:$E$1340)</f>
        <v>0</v>
      </c>
      <c r="D1221" s="302">
        <f>ROUND(SUMIF('表10-1.政府预算科目明细表'!$A$3:$A$375,A1221,'表10-1.政府预算科目明细表'!$C$3:$C$375)/10000,0)</f>
        <v>0</v>
      </c>
      <c r="E1221" s="486">
        <f t="shared" si="220"/>
        <v>0</v>
      </c>
      <c r="F1221" s="487" t="str">
        <f t="shared" si="215"/>
        <v/>
      </c>
      <c r="G1221" s="488" t="str">
        <f t="shared" si="218"/>
        <v>否</v>
      </c>
      <c r="H1221" s="488" t="str">
        <f t="shared" si="216"/>
        <v>项</v>
      </c>
      <c r="I1221" s="488" t="str">
        <f t="shared" si="217"/>
        <v>22101</v>
      </c>
      <c r="J1221" s="229"/>
      <c r="K1221" s="229"/>
      <c r="L1221" s="229"/>
      <c r="M1221" s="452"/>
      <c r="N1221" s="452"/>
      <c r="O1221" s="452"/>
      <c r="P1221" s="452"/>
      <c r="Q1221" s="452"/>
      <c r="R1221" s="452"/>
      <c r="S1221" s="452"/>
      <c r="T1221" s="438"/>
    </row>
    <row r="1222" s="443" customFormat="1" ht="15.75" hidden="1" spans="1:20">
      <c r="A1222" s="306" t="s">
        <v>6402</v>
      </c>
      <c r="B1222" s="307" t="s">
        <v>7772</v>
      </c>
      <c r="C1222" s="302">
        <f>SUMIF(表2.2024年公共财政支出决算表!$A$6:$A$1340,A1222,表2.2024年公共财政支出决算表!$E$6:$E$1340)</f>
        <v>0</v>
      </c>
      <c r="D1222" s="302">
        <f>ROUND(SUMIF('表10-1.政府预算科目明细表'!$A$3:$A$375,A1222,'表10-1.政府预算科目明细表'!$C$3:$C$375)/10000,0)</f>
        <v>0</v>
      </c>
      <c r="E1222" s="486">
        <f t="shared" si="220"/>
        <v>0</v>
      </c>
      <c r="F1222" s="487" t="str">
        <f t="shared" si="215"/>
        <v/>
      </c>
      <c r="G1222" s="488" t="str">
        <f t="shared" si="218"/>
        <v>否</v>
      </c>
      <c r="H1222" s="488" t="str">
        <f t="shared" si="216"/>
        <v>项</v>
      </c>
      <c r="I1222" s="488" t="str">
        <f t="shared" si="217"/>
        <v>22101</v>
      </c>
      <c r="J1222" s="229"/>
      <c r="K1222" s="229"/>
      <c r="L1222" s="229"/>
      <c r="M1222" s="449"/>
      <c r="N1222" s="449"/>
      <c r="O1222" s="449"/>
      <c r="P1222" s="449"/>
      <c r="Q1222" s="449"/>
      <c r="R1222" s="449"/>
      <c r="S1222" s="449"/>
      <c r="T1222" s="435"/>
    </row>
    <row r="1223" s="70" customFormat="1" ht="15.75" hidden="1" spans="1:20">
      <c r="A1223" s="280" t="s">
        <v>6404</v>
      </c>
      <c r="B1223" s="281" t="s">
        <v>1601</v>
      </c>
      <c r="C1223" s="302">
        <f>SUMIF(表2.2024年公共财政支出决算表!$A$6:$A$1340,A1223,表2.2024年公共财政支出决算表!$E$6:$E$1340)</f>
        <v>0</v>
      </c>
      <c r="D1223" s="302">
        <f>ROUND(SUMIF('表10-1.政府预算科目明细表'!$A$3:$A$375,A1223,'表10-1.政府预算科目明细表'!$C$3:$C$375)/10000,0)</f>
        <v>0</v>
      </c>
      <c r="E1223" s="352">
        <f t="shared" si="220"/>
        <v>0</v>
      </c>
      <c r="F1223" s="352" t="str">
        <f t="shared" si="215"/>
        <v/>
      </c>
      <c r="G1223" s="485" t="str">
        <f t="shared" si="218"/>
        <v>否</v>
      </c>
      <c r="H1223" s="485" t="str">
        <f t="shared" si="216"/>
        <v>项</v>
      </c>
      <c r="I1223" s="485" t="str">
        <f t="shared" si="217"/>
        <v>22101</v>
      </c>
      <c r="J1223" s="229"/>
      <c r="K1223" s="229"/>
      <c r="L1223" s="229"/>
      <c r="M1223" s="229"/>
      <c r="N1223" s="229"/>
      <c r="O1223" s="229"/>
      <c r="P1223" s="229"/>
      <c r="Q1223" s="229"/>
      <c r="R1223" s="229"/>
      <c r="S1223" s="229"/>
      <c r="T1223" s="429"/>
    </row>
    <row r="1224" s="443" customFormat="1" ht="15.75" hidden="1" spans="1:20">
      <c r="A1224" s="306" t="s">
        <v>6405</v>
      </c>
      <c r="B1224" s="307" t="s">
        <v>7773</v>
      </c>
      <c r="C1224" s="302">
        <f>SUMIF(表2.2024年公共财政支出决算表!$A$6:$A$1340,A1224,表2.2024年公共财政支出决算表!$E$6:$E$1340)</f>
        <v>0</v>
      </c>
      <c r="D1224" s="302">
        <f>ROUND(SUMIF('表10-1.政府预算科目明细表'!$A$3:$A$375,A1224,'表10-1.政府预算科目明细表'!$C$3:$C$375)/10000,0)</f>
        <v>0</v>
      </c>
      <c r="E1224" s="486">
        <f t="shared" si="220"/>
        <v>0</v>
      </c>
      <c r="F1224" s="487" t="str">
        <f t="shared" si="215"/>
        <v/>
      </c>
      <c r="G1224" s="488" t="str">
        <f t="shared" si="218"/>
        <v>否</v>
      </c>
      <c r="H1224" s="488" t="str">
        <f t="shared" si="216"/>
        <v>项</v>
      </c>
      <c r="I1224" s="488" t="str">
        <f t="shared" si="217"/>
        <v>22101</v>
      </c>
      <c r="J1224" s="229"/>
      <c r="K1224" s="229"/>
      <c r="L1224" s="229"/>
      <c r="M1224" s="449"/>
      <c r="N1224" s="449"/>
      <c r="O1224" s="449"/>
      <c r="P1224" s="449"/>
      <c r="Q1224" s="449"/>
      <c r="R1224" s="449"/>
      <c r="S1224" s="449"/>
      <c r="T1224" s="435"/>
    </row>
    <row r="1225" s="70" customFormat="1" ht="26.25" spans="1:20">
      <c r="A1225" s="280" t="s">
        <v>6407</v>
      </c>
      <c r="B1225" s="281" t="s">
        <v>1603</v>
      </c>
      <c r="C1225" s="302">
        <f>SUMIF(表2.2024年公共财政支出决算表!$A$6:$A$1340,A1225,表2.2024年公共财政支出决算表!$E$6:$E$1340)</f>
        <v>628</v>
      </c>
      <c r="D1225" s="302">
        <f>ROUND(SUMIF('表10-1.政府预算科目明细表'!$A$3:$A$375,A1225,'表10-1.政府预算科目明细表'!$C$3:$C$375)/10000,0)</f>
        <v>0</v>
      </c>
      <c r="E1225" s="352">
        <f t="shared" si="220"/>
        <v>-628</v>
      </c>
      <c r="F1225" s="352" t="str">
        <f t="shared" si="215"/>
        <v>-100.0%</v>
      </c>
      <c r="G1225" s="485" t="str">
        <f t="shared" si="218"/>
        <v>是</v>
      </c>
      <c r="H1225" s="485" t="str">
        <f t="shared" si="216"/>
        <v>项</v>
      </c>
      <c r="I1225" s="485" t="str">
        <f t="shared" si="217"/>
        <v>22101</v>
      </c>
      <c r="J1225" s="229"/>
      <c r="K1225" s="229"/>
      <c r="L1225" s="229"/>
      <c r="M1225" s="506">
        <v>1</v>
      </c>
      <c r="N1225" s="229"/>
      <c r="O1225" s="229"/>
      <c r="P1225" s="229"/>
      <c r="Q1225" s="229"/>
      <c r="R1225" s="229"/>
      <c r="S1225" s="229"/>
      <c r="T1225" s="429"/>
    </row>
    <row r="1226" s="70" customFormat="1" ht="26.25" spans="1:20">
      <c r="A1226" s="280" t="s">
        <v>7774</v>
      </c>
      <c r="B1226" s="281" t="s">
        <v>7775</v>
      </c>
      <c r="C1226" s="302">
        <f>SUMIF(表2.2024年公共财政支出决算表!$A$6:$A$1340,A1226,表2.2024年公共财政支出决算表!$E$6:$E$1340)</f>
        <v>0</v>
      </c>
      <c r="D1226" s="302">
        <f>ROUND(SUMIF('表10-1.政府预算科目明细表'!$A$3:$A$375,A1226,'表10-1.政府预算科目明细表'!$C$3:$C$375)/10000,0)</f>
        <v>776</v>
      </c>
      <c r="E1226" s="352">
        <f t="shared" si="220"/>
        <v>776</v>
      </c>
      <c r="F1226" s="352" t="str">
        <f t="shared" si="215"/>
        <v/>
      </c>
      <c r="G1226" s="485" t="str">
        <f t="shared" si="218"/>
        <v>是</v>
      </c>
      <c r="H1226" s="485" t="str">
        <f t="shared" si="216"/>
        <v>项</v>
      </c>
      <c r="I1226" s="485" t="str">
        <f t="shared" si="217"/>
        <v>22101</v>
      </c>
      <c r="J1226" s="229"/>
      <c r="K1226" s="229"/>
      <c r="L1226" s="229"/>
      <c r="M1226" s="506">
        <v>1</v>
      </c>
      <c r="N1226" s="229"/>
      <c r="O1226" s="229"/>
      <c r="P1226" s="229"/>
      <c r="Q1226" s="229"/>
      <c r="R1226" s="229"/>
      <c r="S1226" s="229"/>
      <c r="T1226" s="429"/>
    </row>
    <row r="1227" s="70" customFormat="1" ht="15.75" hidden="1" spans="1:20">
      <c r="A1227" s="280" t="s">
        <v>7776</v>
      </c>
      <c r="B1227" s="281" t="s">
        <v>7777</v>
      </c>
      <c r="C1227" s="302">
        <f>SUMIF(表2.2024年公共财政支出决算表!$A$6:$A$1340,A1227,表2.2024年公共财政支出决算表!$E$6:$E$1340)</f>
        <v>0</v>
      </c>
      <c r="D1227" s="302">
        <f>ROUND(SUMIF('表10-1.政府预算科目明细表'!$A$3:$A$375,A1227,'表10-1.政府预算科目明细表'!$C$3:$C$375)/10000,0)</f>
        <v>0</v>
      </c>
      <c r="E1227" s="352">
        <f t="shared" si="220"/>
        <v>0</v>
      </c>
      <c r="F1227" s="352" t="str">
        <f t="shared" si="215"/>
        <v/>
      </c>
      <c r="G1227" s="485" t="str">
        <f t="shared" si="218"/>
        <v>否</v>
      </c>
      <c r="H1227" s="485" t="str">
        <f t="shared" si="216"/>
        <v>项</v>
      </c>
      <c r="I1227" s="485" t="str">
        <f t="shared" si="217"/>
        <v>22101</v>
      </c>
      <c r="J1227" s="229"/>
      <c r="K1227" s="229"/>
      <c r="L1227" s="229"/>
      <c r="M1227" s="229"/>
      <c r="N1227" s="229"/>
      <c r="O1227" s="229"/>
      <c r="P1227" s="229"/>
      <c r="Q1227" s="229"/>
      <c r="R1227" s="229"/>
      <c r="S1227" s="229"/>
      <c r="T1227" s="429"/>
    </row>
    <row r="1228" s="70" customFormat="1" ht="15.75" hidden="1" spans="1:20">
      <c r="A1228" s="280" t="s">
        <v>7778</v>
      </c>
      <c r="B1228" s="281" t="s">
        <v>7779</v>
      </c>
      <c r="C1228" s="302">
        <f>SUMIF(表2.2024年公共财政支出决算表!$A$6:$A$1340,A1228,表2.2024年公共财政支出决算表!$E$6:$E$1340)</f>
        <v>0</v>
      </c>
      <c r="D1228" s="302">
        <f>ROUND(SUMIF('表10-1.政府预算科目明细表'!$A$3:$A$375,A1228,'表10-1.政府预算科目明细表'!$C$3:$C$375)/10000,0)</f>
        <v>0</v>
      </c>
      <c r="E1228" s="352">
        <f t="shared" si="220"/>
        <v>0</v>
      </c>
      <c r="F1228" s="352" t="str">
        <f t="shared" si="215"/>
        <v/>
      </c>
      <c r="G1228" s="485" t="str">
        <f t="shared" si="218"/>
        <v>否</v>
      </c>
      <c r="H1228" s="485" t="str">
        <f t="shared" si="216"/>
        <v>项</v>
      </c>
      <c r="I1228" s="485" t="str">
        <f t="shared" si="217"/>
        <v>22101</v>
      </c>
      <c r="J1228" s="229"/>
      <c r="K1228" s="229"/>
      <c r="L1228" s="229"/>
      <c r="M1228" s="229"/>
      <c r="N1228" s="229"/>
      <c r="O1228" s="229"/>
      <c r="P1228" s="229"/>
      <c r="Q1228" s="229"/>
      <c r="R1228" s="229"/>
      <c r="S1228" s="229"/>
      <c r="T1228" s="429"/>
    </row>
    <row r="1229" s="443" customFormat="1" ht="15.75" hidden="1" spans="1:20">
      <c r="A1229" s="306" t="s">
        <v>6408</v>
      </c>
      <c r="B1229" s="307" t="s">
        <v>1604</v>
      </c>
      <c r="C1229" s="302">
        <f>SUMIF(表2.2024年公共财政支出决算表!$A$6:$A$1340,A1229,表2.2024年公共财政支出决算表!$E$6:$E$1340)</f>
        <v>0</v>
      </c>
      <c r="D1229" s="302">
        <f>ROUND(SUMIF('表10-1.政府预算科目明细表'!$A$3:$A$375,A1229,'表10-1.政府预算科目明细表'!$C$3:$C$375)/10000,0)</f>
        <v>0</v>
      </c>
      <c r="E1229" s="486">
        <f t="shared" si="220"/>
        <v>0</v>
      </c>
      <c r="F1229" s="487" t="str">
        <f t="shared" si="215"/>
        <v/>
      </c>
      <c r="G1229" s="488" t="str">
        <f t="shared" si="218"/>
        <v>否</v>
      </c>
      <c r="H1229" s="488" t="str">
        <f t="shared" si="216"/>
        <v>项</v>
      </c>
      <c r="I1229" s="488" t="str">
        <f t="shared" si="217"/>
        <v>22101</v>
      </c>
      <c r="J1229" s="229"/>
      <c r="K1229" s="229"/>
      <c r="L1229" s="229"/>
      <c r="M1229" s="449"/>
      <c r="N1229" s="449"/>
      <c r="O1229" s="449"/>
      <c r="P1229" s="449"/>
      <c r="Q1229" s="449"/>
      <c r="R1229" s="449"/>
      <c r="S1229" s="449"/>
      <c r="T1229" s="435"/>
    </row>
    <row r="1230" s="455" customFormat="1" ht="26.25" spans="1:20">
      <c r="A1230" s="278" t="s">
        <v>6409</v>
      </c>
      <c r="B1230" s="279" t="s">
        <v>1605</v>
      </c>
      <c r="C1230" s="299">
        <f ca="1">SUMIF($I1231:$I$1455,$A1230,C1231:C$1455)</f>
        <v>6594</v>
      </c>
      <c r="D1230" s="299">
        <f>SUMIF($I1231:$I$1455,$A1230,D1231:D$1455)</f>
        <v>7272</v>
      </c>
      <c r="E1230" s="299">
        <f ca="1">SUMIF($I1231:$I$1455,$A1230,E1231:E$1455)</f>
        <v>678</v>
      </c>
      <c r="F1230" s="483" t="str">
        <f ca="1" t="shared" si="215"/>
        <v>10.3%</v>
      </c>
      <c r="G1230" s="484" t="str">
        <f ca="1" t="shared" si="218"/>
        <v>是</v>
      </c>
      <c r="H1230" s="484" t="str">
        <f t="shared" si="216"/>
        <v>款</v>
      </c>
      <c r="I1230" s="484" t="str">
        <f t="shared" si="217"/>
        <v>221</v>
      </c>
      <c r="J1230" s="447"/>
      <c r="K1230" s="447"/>
      <c r="L1230" s="447"/>
      <c r="M1230" s="506">
        <v>1</v>
      </c>
      <c r="N1230" s="447"/>
      <c r="O1230" s="447"/>
      <c r="P1230" s="447"/>
      <c r="Q1230" s="447"/>
      <c r="R1230" s="447"/>
      <c r="S1230" s="447"/>
      <c r="T1230" s="439"/>
    </row>
    <row r="1231" s="429" customFormat="1" ht="26.25" spans="1:19">
      <c r="A1231" s="280" t="s">
        <v>6410</v>
      </c>
      <c r="B1231" s="281" t="s">
        <v>1606</v>
      </c>
      <c r="C1231" s="302">
        <f>SUMIF(表2.2024年公共财政支出决算表!$A$6:$A$1340,A1231,表2.2024年公共财政支出决算表!$E$6:$E$1340)</f>
        <v>6594</v>
      </c>
      <c r="D1231" s="302">
        <f>ROUND(SUMIF('表10-1.政府预算科目明细表'!$A$3:$A$375,A1231,'表10-1.政府预算科目明细表'!$C$3:$C$375)/10000,0)</f>
        <v>6772</v>
      </c>
      <c r="E1231" s="352">
        <f t="shared" ref="E1231:E1233" si="221">D1231-C1231</f>
        <v>178</v>
      </c>
      <c r="F1231" s="352" t="str">
        <f t="shared" si="215"/>
        <v>2.7%</v>
      </c>
      <c r="G1231" s="485" t="str">
        <f t="shared" si="218"/>
        <v>是</v>
      </c>
      <c r="H1231" s="485" t="str">
        <f t="shared" si="216"/>
        <v>项</v>
      </c>
      <c r="I1231" s="485" t="str">
        <f t="shared" si="217"/>
        <v>22102</v>
      </c>
      <c r="J1231" s="229"/>
      <c r="K1231" s="229"/>
      <c r="L1231" s="229"/>
      <c r="M1231" s="506">
        <v>1</v>
      </c>
      <c r="N1231" s="229"/>
      <c r="O1231" s="229"/>
      <c r="P1231" s="229"/>
      <c r="Q1231" s="229"/>
      <c r="R1231" s="229"/>
      <c r="S1231" s="229"/>
    </row>
    <row r="1232" s="443" customFormat="1" ht="15.75" hidden="1" spans="1:20">
      <c r="A1232" s="306" t="s">
        <v>6411</v>
      </c>
      <c r="B1232" s="307" t="s">
        <v>1607</v>
      </c>
      <c r="C1232" s="302">
        <f>SUMIF(表2.2024年公共财政支出决算表!$A$6:$A$1340,A1232,表2.2024年公共财政支出决算表!$E$6:$E$1340)</f>
        <v>0</v>
      </c>
      <c r="D1232" s="302">
        <f>ROUND(SUMIF('表10-1.政府预算科目明细表'!$A$3:$A$375,A1232,'表10-1.政府预算科目明细表'!$C$3:$C$375)/10000,0)</f>
        <v>0</v>
      </c>
      <c r="E1232" s="486">
        <f t="shared" si="221"/>
        <v>0</v>
      </c>
      <c r="F1232" s="487" t="str">
        <f t="shared" si="215"/>
        <v/>
      </c>
      <c r="G1232" s="488" t="str">
        <f t="shared" si="218"/>
        <v>否</v>
      </c>
      <c r="H1232" s="488" t="str">
        <f t="shared" si="216"/>
        <v>项</v>
      </c>
      <c r="I1232" s="488" t="str">
        <f t="shared" si="217"/>
        <v>22102</v>
      </c>
      <c r="J1232" s="229"/>
      <c r="K1232" s="229"/>
      <c r="L1232" s="229"/>
      <c r="M1232" s="449"/>
      <c r="N1232" s="449"/>
      <c r="O1232" s="449"/>
      <c r="P1232" s="449"/>
      <c r="Q1232" s="449"/>
      <c r="R1232" s="449"/>
      <c r="S1232" s="449"/>
      <c r="T1232" s="435"/>
    </row>
    <row r="1233" s="443" customFormat="1" ht="26.25" spans="1:20">
      <c r="A1233" s="306" t="s">
        <v>6413</v>
      </c>
      <c r="B1233" s="307" t="s">
        <v>1608</v>
      </c>
      <c r="C1233" s="302">
        <f>SUMIF(表2.2024年公共财政支出决算表!$A$6:$A$1340,A1233,表2.2024年公共财政支出决算表!$E$6:$E$1340)</f>
        <v>0</v>
      </c>
      <c r="D1233" s="302">
        <f>ROUND(SUMIF('表10-1.政府预算科目明细表'!$A$3:$A$375,A1233,'表10-1.政府预算科目明细表'!$C$3:$C$375)/10000,0)</f>
        <v>500</v>
      </c>
      <c r="E1233" s="486">
        <f t="shared" si="221"/>
        <v>500</v>
      </c>
      <c r="F1233" s="487" t="str">
        <f t="shared" si="215"/>
        <v/>
      </c>
      <c r="G1233" s="488" t="str">
        <f t="shared" si="218"/>
        <v>是</v>
      </c>
      <c r="H1233" s="488" t="str">
        <f t="shared" si="216"/>
        <v>项</v>
      </c>
      <c r="I1233" s="488" t="str">
        <f t="shared" si="217"/>
        <v>22102</v>
      </c>
      <c r="J1233" s="229"/>
      <c r="K1233" s="229"/>
      <c r="L1233" s="229"/>
      <c r="M1233" s="506">
        <v>1</v>
      </c>
      <c r="N1233" s="449"/>
      <c r="O1233" s="449"/>
      <c r="P1233" s="449"/>
      <c r="Q1233" s="449"/>
      <c r="R1233" s="449"/>
      <c r="S1233" s="449"/>
      <c r="T1233" s="435"/>
    </row>
    <row r="1234" s="442" customFormat="1" ht="26.25" spans="1:20">
      <c r="A1234" s="269" t="s">
        <v>6415</v>
      </c>
      <c r="B1234" s="270" t="s">
        <v>1609</v>
      </c>
      <c r="C1234" s="299">
        <f ca="1">SUMIF($I1235:$I$1455,$A1234,C1235:C$1455)</f>
        <v>117</v>
      </c>
      <c r="D1234" s="299">
        <f>SUMIF($I1235:$I$1455,$A1234,D1235:D$1455)</f>
        <v>0</v>
      </c>
      <c r="E1234" s="299">
        <f ca="1">SUMIF($I1235:$I$1455,$A1234,E1235:E$1455)</f>
        <v>-117</v>
      </c>
      <c r="F1234" s="483" t="str">
        <f ca="1" t="shared" si="215"/>
        <v>-100.0%</v>
      </c>
      <c r="G1234" s="492" t="str">
        <f ca="1" t="shared" si="218"/>
        <v>是</v>
      </c>
      <c r="H1234" s="492" t="str">
        <f t="shared" si="216"/>
        <v>款</v>
      </c>
      <c r="I1234" s="492" t="str">
        <f t="shared" si="217"/>
        <v>221</v>
      </c>
      <c r="J1234" s="453"/>
      <c r="K1234" s="453"/>
      <c r="L1234" s="453"/>
      <c r="M1234" s="506">
        <v>1</v>
      </c>
      <c r="N1234" s="453"/>
      <c r="O1234" s="453"/>
      <c r="P1234" s="453"/>
      <c r="Q1234" s="453"/>
      <c r="R1234" s="453"/>
      <c r="S1234" s="453"/>
      <c r="T1234" s="450"/>
    </row>
    <row r="1235" s="443" customFormat="1" ht="15.75" hidden="1" spans="1:20">
      <c r="A1235" s="306" t="s">
        <v>6416</v>
      </c>
      <c r="B1235" s="307" t="s">
        <v>1610</v>
      </c>
      <c r="C1235" s="302">
        <f>SUMIF(表2.2024年公共财政支出决算表!$A$6:$A$1340,A1235,表2.2024年公共财政支出决算表!$E$6:$E$1340)</f>
        <v>0</v>
      </c>
      <c r="D1235" s="302">
        <f>ROUND(SUMIF('表10-1.政府预算科目明细表'!$A$3:$A$375,A1235,'表10-1.政府预算科目明细表'!$C$3:$C$375)/10000,0)</f>
        <v>0</v>
      </c>
      <c r="E1235" s="486">
        <f t="shared" ref="E1235:E1237" si="222">D1235-C1235</f>
        <v>0</v>
      </c>
      <c r="F1235" s="487" t="str">
        <f t="shared" ref="F1235:F1239" si="223">IFERROR(TEXT(E1235/C1235,"0.0%"),"")</f>
        <v/>
      </c>
      <c r="G1235" s="488" t="str">
        <f t="shared" si="218"/>
        <v>否</v>
      </c>
      <c r="H1235" s="488" t="str">
        <f>IF(LEN(A1235)=3,"类",IF(LEN(A1235)=5,"款","项"))</f>
        <v>项</v>
      </c>
      <c r="I1235" s="488" t="str">
        <f t="shared" si="217"/>
        <v>22103</v>
      </c>
      <c r="J1235" s="229"/>
      <c r="K1235" s="229"/>
      <c r="L1235" s="229"/>
      <c r="M1235" s="449"/>
      <c r="N1235" s="449"/>
      <c r="O1235" s="449"/>
      <c r="P1235" s="449"/>
      <c r="Q1235" s="449"/>
      <c r="R1235" s="449"/>
      <c r="S1235" s="449"/>
      <c r="T1235" s="435"/>
    </row>
    <row r="1236" s="443" customFormat="1" ht="15.75" hidden="1" spans="1:20">
      <c r="A1236" s="306" t="s">
        <v>6418</v>
      </c>
      <c r="B1236" s="307" t="s">
        <v>1611</v>
      </c>
      <c r="C1236" s="302">
        <f>SUMIF(表2.2024年公共财政支出决算表!$A$6:$A$1340,A1236,表2.2024年公共财政支出决算表!$E$6:$E$1340)</f>
        <v>0</v>
      </c>
      <c r="D1236" s="302">
        <f>ROUND(SUMIF('表10-1.政府预算科目明细表'!$A$3:$A$375,A1236,'表10-1.政府预算科目明细表'!$C$3:$C$375)/10000,0)</f>
        <v>0</v>
      </c>
      <c r="E1236" s="486">
        <f t="shared" si="222"/>
        <v>0</v>
      </c>
      <c r="F1236" s="487" t="str">
        <f t="shared" si="223"/>
        <v/>
      </c>
      <c r="G1236" s="488" t="str">
        <f t="shared" si="218"/>
        <v>否</v>
      </c>
      <c r="H1236" s="488" t="str">
        <f>IF(LEN(A1236)=3,"类",IF(LEN(A1236)=5,"款","项"))</f>
        <v>项</v>
      </c>
      <c r="I1236" s="488" t="str">
        <f>_xlfn.IFS(LEN(A1236)=3,0,LEN(A1236)=5,LEFT(A1236,3),LEN(A1236)=7,LEFT(A1236,5))</f>
        <v>22103</v>
      </c>
      <c r="J1236" s="229"/>
      <c r="K1236" s="229"/>
      <c r="L1236" s="229"/>
      <c r="M1236" s="449"/>
      <c r="N1236" s="449"/>
      <c r="O1236" s="449"/>
      <c r="P1236" s="449"/>
      <c r="Q1236" s="449"/>
      <c r="R1236" s="449"/>
      <c r="S1236" s="449"/>
      <c r="T1236" s="435"/>
    </row>
    <row r="1237" s="443" customFormat="1" ht="26.25" spans="1:20">
      <c r="A1237" s="306" t="s">
        <v>6420</v>
      </c>
      <c r="B1237" s="307" t="s">
        <v>1612</v>
      </c>
      <c r="C1237" s="302">
        <f>SUMIF(表2.2024年公共财政支出决算表!$A$6:$A$1340,A1237,表2.2024年公共财政支出决算表!$E$6:$E$1340)</f>
        <v>117</v>
      </c>
      <c r="D1237" s="302">
        <f>ROUND(SUMIF('表10-1.政府预算科目明细表'!$A$3:$A$375,A1237,'表10-1.政府预算科目明细表'!$C$3:$C$375)/10000,0)</f>
        <v>0</v>
      </c>
      <c r="E1237" s="486">
        <f t="shared" si="222"/>
        <v>-117</v>
      </c>
      <c r="F1237" s="487" t="str">
        <f t="shared" si="223"/>
        <v>-100.0%</v>
      </c>
      <c r="G1237" s="488" t="str">
        <f t="shared" si="218"/>
        <v>是</v>
      </c>
      <c r="H1237" s="488" t="str">
        <f>IF(LEN(A1237)=3,"类",IF(LEN(A1237)=5,"款","项"))</f>
        <v>项</v>
      </c>
      <c r="I1237" s="488" t="str">
        <f>_xlfn.IFS(LEN(A1237)=3,0,LEN(A1237)=5,LEFT(A1237,3),LEN(A1237)=7,LEFT(A1237,5))</f>
        <v>22103</v>
      </c>
      <c r="J1237" s="229"/>
      <c r="K1237" s="229"/>
      <c r="L1237" s="229"/>
      <c r="M1237" s="506">
        <v>1</v>
      </c>
      <c r="N1237" s="449"/>
      <c r="O1237" s="449"/>
      <c r="P1237" s="449"/>
      <c r="Q1237" s="449"/>
      <c r="R1237" s="449"/>
      <c r="S1237" s="449"/>
      <c r="T1237" s="435"/>
    </row>
    <row r="1238" s="446" customFormat="1" ht="26.25" spans="1:20">
      <c r="A1238" s="479" t="s">
        <v>6421</v>
      </c>
      <c r="B1238" s="480" t="s">
        <v>1613</v>
      </c>
      <c r="C1238" s="295">
        <f ca="1">SUMIF($I1239:$I$1455,$A1238,C1239:C$1455)</f>
        <v>127</v>
      </c>
      <c r="D1238" s="295">
        <f>SUMIF($I1239:$I$1455,$A1238,D1239:D$1455)</f>
        <v>135</v>
      </c>
      <c r="E1238" s="295">
        <f ca="1">SUMIF($I1239:$I$1455,$A1238,E1239:E$1455)</f>
        <v>8</v>
      </c>
      <c r="F1238" s="481" t="str">
        <f ca="1" t="shared" si="223"/>
        <v>6.3%</v>
      </c>
      <c r="G1238" s="482" t="str">
        <f ca="1" t="shared" si="218"/>
        <v>是</v>
      </c>
      <c r="H1238" s="482" t="str">
        <f t="shared" ref="H1238:H1301" si="224">IF(LEN(A1238)=3,"类",IF(LEN(A1238)=5,"款","项"))</f>
        <v>类</v>
      </c>
      <c r="I1238" s="482">
        <f>_xlfn.IFS(LEN(A1238)=3,0,LEN(A1238)=5,LEFT(A1238,3),LEN(A1238)=7,LEFT(A1238,5))</f>
        <v>0</v>
      </c>
      <c r="J1238" s="458"/>
      <c r="K1238" s="458"/>
      <c r="L1238" s="458"/>
      <c r="M1238" s="506">
        <v>1</v>
      </c>
      <c r="N1238" s="500">
        <v>127</v>
      </c>
      <c r="O1238" s="465">
        <f ca="1">C1238-N1238</f>
        <v>0</v>
      </c>
      <c r="P1238" s="458"/>
      <c r="Q1238" s="458"/>
      <c r="R1238" s="458"/>
      <c r="S1238" s="458"/>
      <c r="T1238" s="451"/>
    </row>
    <row r="1239" s="455" customFormat="1" ht="26.25" spans="1:20">
      <c r="A1239" s="278" t="s">
        <v>6422</v>
      </c>
      <c r="B1239" s="279" t="s">
        <v>1614</v>
      </c>
      <c r="C1239" s="299">
        <f ca="1">SUMIF($I1240:$I$1455,$A1239,C1240:C$1455)</f>
        <v>127</v>
      </c>
      <c r="D1239" s="299">
        <f>SUMIF($I1240:$I$1455,$A1239,D1240:D$1455)</f>
        <v>135</v>
      </c>
      <c r="E1239" s="299">
        <f ca="1">SUMIF($I1240:$I$1455,$A1239,E1240:E$1455)</f>
        <v>8</v>
      </c>
      <c r="F1239" s="483" t="str">
        <f ca="1" t="shared" si="223"/>
        <v>6.3%</v>
      </c>
      <c r="G1239" s="484" t="str">
        <f ca="1" t="shared" si="218"/>
        <v>是</v>
      </c>
      <c r="H1239" s="484" t="str">
        <f t="shared" si="224"/>
        <v>款</v>
      </c>
      <c r="I1239" s="484" t="str">
        <f t="shared" ref="I1239:I1302" si="225">_xlfn.IFS(LEN(A1239)=3,0,LEN(A1239)=5,LEFT(A1239,3),LEN(A1239)=7,LEFT(A1239,5))</f>
        <v>222</v>
      </c>
      <c r="J1239" s="447"/>
      <c r="K1239" s="447"/>
      <c r="L1239" s="447"/>
      <c r="M1239" s="506">
        <v>1</v>
      </c>
      <c r="N1239" s="447"/>
      <c r="O1239" s="447"/>
      <c r="P1239" s="447"/>
      <c r="Q1239" s="447"/>
      <c r="R1239" s="447"/>
      <c r="S1239" s="447"/>
      <c r="T1239" s="439"/>
    </row>
    <row r="1240" s="441" customFormat="1" ht="15.75" hidden="1" spans="1:20">
      <c r="A1240" s="306" t="s">
        <v>6423</v>
      </c>
      <c r="B1240" s="307" t="s">
        <v>12</v>
      </c>
      <c r="C1240" s="302">
        <f>SUMIF(表2.2024年公共财政支出决算表!$A$6:$A$1340,A1240,表2.2024年公共财政支出决算表!$E$6:$E$1340)</f>
        <v>0</v>
      </c>
      <c r="D1240" s="302">
        <f>ROUND(SUMIF('表10-1.政府预算科目明细表'!$A$3:$A$375,A1240,'表10-1.政府预算科目明细表'!$C$3:$C$375)/10000,0)</f>
        <v>0</v>
      </c>
      <c r="E1240" s="486">
        <f t="shared" ref="E1240:E1256" si="226">D1240-C1240</f>
        <v>0</v>
      </c>
      <c r="F1240" s="487" t="str">
        <f t="shared" ref="F1238:F1302" si="227">IFERROR(TEXT(E1240/C1240,"0.0%"),"")</f>
        <v/>
      </c>
      <c r="G1240" s="488" t="str">
        <f t="shared" si="218"/>
        <v>否</v>
      </c>
      <c r="H1240" s="488" t="str">
        <f t="shared" si="224"/>
        <v>项</v>
      </c>
      <c r="I1240" s="488" t="str">
        <f t="shared" si="225"/>
        <v>22201</v>
      </c>
      <c r="J1240" s="229"/>
      <c r="K1240" s="229"/>
      <c r="L1240" s="229"/>
      <c r="M1240" s="452"/>
      <c r="N1240" s="452"/>
      <c r="O1240" s="452"/>
      <c r="P1240" s="452"/>
      <c r="Q1240" s="452"/>
      <c r="R1240" s="452"/>
      <c r="S1240" s="452"/>
      <c r="T1240" s="438"/>
    </row>
    <row r="1241" s="70" customFormat="1" ht="15.75" hidden="1" spans="1:20">
      <c r="A1241" s="280" t="s">
        <v>6424</v>
      </c>
      <c r="B1241" s="281" t="s">
        <v>14</v>
      </c>
      <c r="C1241" s="302">
        <f>SUMIF(表2.2024年公共财政支出决算表!$A$6:$A$1340,A1241,表2.2024年公共财政支出决算表!$E$6:$E$1340)</f>
        <v>0</v>
      </c>
      <c r="D1241" s="302">
        <f>ROUND(SUMIF('表10-1.政府预算科目明细表'!$A$3:$A$375,A1241,'表10-1.政府预算科目明细表'!$C$3:$C$375)/10000,0)</f>
        <v>0</v>
      </c>
      <c r="E1241" s="352">
        <f t="shared" si="226"/>
        <v>0</v>
      </c>
      <c r="F1241" s="352" t="str">
        <f t="shared" si="227"/>
        <v/>
      </c>
      <c r="G1241" s="485" t="str">
        <f t="shared" si="218"/>
        <v>否</v>
      </c>
      <c r="H1241" s="485" t="str">
        <f t="shared" si="224"/>
        <v>项</v>
      </c>
      <c r="I1241" s="485" t="str">
        <f t="shared" si="225"/>
        <v>22201</v>
      </c>
      <c r="J1241" s="229"/>
      <c r="K1241" s="229"/>
      <c r="L1241" s="229"/>
      <c r="M1241" s="229"/>
      <c r="N1241" s="229"/>
      <c r="O1241" s="229"/>
      <c r="P1241" s="229"/>
      <c r="Q1241" s="229"/>
      <c r="R1241" s="229"/>
      <c r="S1241" s="229"/>
      <c r="T1241" s="429"/>
    </row>
    <row r="1242" s="443" customFormat="1" ht="15.75" hidden="1" spans="1:20">
      <c r="A1242" s="306" t="s">
        <v>6425</v>
      </c>
      <c r="B1242" s="307" t="s">
        <v>16</v>
      </c>
      <c r="C1242" s="302">
        <f>SUMIF(表2.2024年公共财政支出决算表!$A$6:$A$1340,A1242,表2.2024年公共财政支出决算表!$E$6:$E$1340)</f>
        <v>0</v>
      </c>
      <c r="D1242" s="302">
        <f>ROUND(SUMIF('表10-1.政府预算科目明细表'!$A$3:$A$375,A1242,'表10-1.政府预算科目明细表'!$C$3:$C$375)/10000,0)</f>
        <v>0</v>
      </c>
      <c r="E1242" s="486">
        <f t="shared" si="226"/>
        <v>0</v>
      </c>
      <c r="F1242" s="487" t="str">
        <f t="shared" si="227"/>
        <v/>
      </c>
      <c r="G1242" s="488" t="str">
        <f t="shared" si="218"/>
        <v>否</v>
      </c>
      <c r="H1242" s="488" t="str">
        <f t="shared" si="224"/>
        <v>项</v>
      </c>
      <c r="I1242" s="488" t="str">
        <f t="shared" si="225"/>
        <v>22201</v>
      </c>
      <c r="J1242" s="229"/>
      <c r="K1242" s="229"/>
      <c r="L1242" s="229"/>
      <c r="M1242" s="449"/>
      <c r="N1242" s="449"/>
      <c r="O1242" s="449"/>
      <c r="P1242" s="449"/>
      <c r="Q1242" s="449"/>
      <c r="R1242" s="449"/>
      <c r="S1242" s="449"/>
      <c r="T1242" s="435"/>
    </row>
    <row r="1243" s="443" customFormat="1" ht="15.75" hidden="1" spans="1:20">
      <c r="A1243" s="306" t="s">
        <v>6426</v>
      </c>
      <c r="B1243" s="307" t="s">
        <v>1615</v>
      </c>
      <c r="C1243" s="302">
        <f>SUMIF(表2.2024年公共财政支出决算表!$A$6:$A$1340,A1243,表2.2024年公共财政支出决算表!$E$6:$E$1340)</f>
        <v>0</v>
      </c>
      <c r="D1243" s="302">
        <f>ROUND(SUMIF('表10-1.政府预算科目明细表'!$A$3:$A$375,A1243,'表10-1.政府预算科目明细表'!$C$3:$C$375)/10000,0)</f>
        <v>0</v>
      </c>
      <c r="E1243" s="486">
        <f t="shared" si="226"/>
        <v>0</v>
      </c>
      <c r="F1243" s="487" t="str">
        <f t="shared" si="227"/>
        <v/>
      </c>
      <c r="G1243" s="488" t="str">
        <f t="shared" si="218"/>
        <v>否</v>
      </c>
      <c r="H1243" s="488" t="str">
        <f t="shared" si="224"/>
        <v>项</v>
      </c>
      <c r="I1243" s="488" t="str">
        <f t="shared" si="225"/>
        <v>22201</v>
      </c>
      <c r="J1243" s="229"/>
      <c r="K1243" s="229"/>
      <c r="L1243" s="229"/>
      <c r="M1243" s="449"/>
      <c r="N1243" s="449"/>
      <c r="O1243" s="449"/>
      <c r="P1243" s="449"/>
      <c r="Q1243" s="449"/>
      <c r="R1243" s="449"/>
      <c r="S1243" s="449"/>
      <c r="T1243" s="435"/>
    </row>
    <row r="1244" s="443" customFormat="1" ht="15.75" hidden="1" spans="1:20">
      <c r="A1244" s="306" t="s">
        <v>6428</v>
      </c>
      <c r="B1244" s="307" t="s">
        <v>1616</v>
      </c>
      <c r="C1244" s="302">
        <f>SUMIF(表2.2024年公共财政支出决算表!$A$6:$A$1340,A1244,表2.2024年公共财政支出决算表!$E$6:$E$1340)</f>
        <v>0</v>
      </c>
      <c r="D1244" s="302">
        <f>ROUND(SUMIF('表10-1.政府预算科目明细表'!$A$3:$A$375,A1244,'表10-1.政府预算科目明细表'!$C$3:$C$375)/10000,0)</f>
        <v>0</v>
      </c>
      <c r="E1244" s="486">
        <f t="shared" si="226"/>
        <v>0</v>
      </c>
      <c r="F1244" s="487" t="str">
        <f t="shared" si="227"/>
        <v/>
      </c>
      <c r="G1244" s="488" t="str">
        <f t="shared" si="218"/>
        <v>否</v>
      </c>
      <c r="H1244" s="488" t="str">
        <f t="shared" si="224"/>
        <v>项</v>
      </c>
      <c r="I1244" s="488" t="str">
        <f t="shared" si="225"/>
        <v>22201</v>
      </c>
      <c r="J1244" s="229"/>
      <c r="K1244" s="229"/>
      <c r="L1244" s="229"/>
      <c r="M1244" s="449"/>
      <c r="N1244" s="449"/>
      <c r="O1244" s="449"/>
      <c r="P1244" s="449"/>
      <c r="Q1244" s="449"/>
      <c r="R1244" s="449"/>
      <c r="S1244" s="449"/>
      <c r="T1244" s="435"/>
    </row>
    <row r="1245" s="443" customFormat="1" ht="15.75" hidden="1" spans="1:20">
      <c r="A1245" s="306" t="s">
        <v>6430</v>
      </c>
      <c r="B1245" s="307" t="s">
        <v>1617</v>
      </c>
      <c r="C1245" s="302">
        <f>SUMIF(表2.2024年公共财政支出决算表!$A$6:$A$1340,A1245,表2.2024年公共财政支出决算表!$E$6:$E$1340)</f>
        <v>0</v>
      </c>
      <c r="D1245" s="302">
        <f>ROUND(SUMIF('表10-1.政府预算科目明细表'!$A$3:$A$375,A1245,'表10-1.政府预算科目明细表'!$C$3:$C$375)/10000,0)</f>
        <v>0</v>
      </c>
      <c r="E1245" s="486">
        <f t="shared" si="226"/>
        <v>0</v>
      </c>
      <c r="F1245" s="487" t="str">
        <f t="shared" si="227"/>
        <v/>
      </c>
      <c r="G1245" s="488" t="str">
        <f t="shared" si="218"/>
        <v>否</v>
      </c>
      <c r="H1245" s="488" t="str">
        <f t="shared" si="224"/>
        <v>项</v>
      </c>
      <c r="I1245" s="488" t="str">
        <f t="shared" si="225"/>
        <v>22201</v>
      </c>
      <c r="J1245" s="229"/>
      <c r="K1245" s="229"/>
      <c r="L1245" s="229"/>
      <c r="M1245" s="449"/>
      <c r="N1245" s="449"/>
      <c r="O1245" s="449"/>
      <c r="P1245" s="449"/>
      <c r="Q1245" s="449"/>
      <c r="R1245" s="449"/>
      <c r="S1245" s="449"/>
      <c r="T1245" s="435"/>
    </row>
    <row r="1246" s="441" customFormat="1" ht="15.75" hidden="1" spans="1:20">
      <c r="A1246" s="306" t="s">
        <v>6432</v>
      </c>
      <c r="B1246" s="307" t="s">
        <v>1618</v>
      </c>
      <c r="C1246" s="302">
        <f>SUMIF(表2.2024年公共财政支出决算表!$A$6:$A$1340,A1246,表2.2024年公共财政支出决算表!$E$6:$E$1340)</f>
        <v>0</v>
      </c>
      <c r="D1246" s="302">
        <f>ROUND(SUMIF('表10-1.政府预算科目明细表'!$A$3:$A$375,A1246,'表10-1.政府预算科目明细表'!$C$3:$C$375)/10000,0)</f>
        <v>0</v>
      </c>
      <c r="E1246" s="486">
        <f t="shared" si="226"/>
        <v>0</v>
      </c>
      <c r="F1246" s="487" t="str">
        <f t="shared" si="227"/>
        <v/>
      </c>
      <c r="G1246" s="488" t="str">
        <f t="shared" si="218"/>
        <v>否</v>
      </c>
      <c r="H1246" s="488" t="str">
        <f t="shared" si="224"/>
        <v>项</v>
      </c>
      <c r="I1246" s="488" t="str">
        <f t="shared" si="225"/>
        <v>22201</v>
      </c>
      <c r="J1246" s="229"/>
      <c r="K1246" s="229"/>
      <c r="L1246" s="229"/>
      <c r="M1246" s="452"/>
      <c r="N1246" s="452"/>
      <c r="O1246" s="452"/>
      <c r="P1246" s="452"/>
      <c r="Q1246" s="452"/>
      <c r="R1246" s="452"/>
      <c r="S1246" s="452"/>
      <c r="T1246" s="438"/>
    </row>
    <row r="1247" s="70" customFormat="1" ht="26.25" spans="1:20">
      <c r="A1247" s="280" t="s">
        <v>6434</v>
      </c>
      <c r="B1247" s="281" t="s">
        <v>1619</v>
      </c>
      <c r="C1247" s="302">
        <f>SUMIF(表2.2024年公共财政支出决算表!$A$6:$A$1340,A1247,表2.2024年公共财政支出决算表!$E$6:$E$1340)</f>
        <v>7</v>
      </c>
      <c r="D1247" s="302">
        <f>ROUND(SUMIF('表10-1.政府预算科目明细表'!$A$3:$A$375,A1247,'表10-1.政府预算科目明细表'!$C$3:$C$375)/10000,0)</f>
        <v>8</v>
      </c>
      <c r="E1247" s="352">
        <f t="shared" si="226"/>
        <v>1</v>
      </c>
      <c r="F1247" s="352" t="str">
        <f t="shared" si="227"/>
        <v>14.3%</v>
      </c>
      <c r="G1247" s="485" t="str">
        <f t="shared" si="218"/>
        <v>是</v>
      </c>
      <c r="H1247" s="485" t="str">
        <f t="shared" si="224"/>
        <v>项</v>
      </c>
      <c r="I1247" s="485" t="str">
        <f t="shared" si="225"/>
        <v>22201</v>
      </c>
      <c r="J1247" s="229"/>
      <c r="K1247" s="229"/>
      <c r="L1247" s="229"/>
      <c r="M1247" s="506">
        <v>1</v>
      </c>
      <c r="N1247" s="229"/>
      <c r="O1247" s="229"/>
      <c r="P1247" s="229"/>
      <c r="Q1247" s="229"/>
      <c r="R1247" s="229"/>
      <c r="S1247" s="229"/>
      <c r="T1247" s="429"/>
    </row>
    <row r="1248" s="443" customFormat="1" ht="26.25" spans="1:20">
      <c r="A1248" s="306" t="s">
        <v>6435</v>
      </c>
      <c r="B1248" s="307" t="s">
        <v>1620</v>
      </c>
      <c r="C1248" s="302">
        <f>SUMIF(表2.2024年公共财政支出决算表!$A$6:$A$1340,A1248,表2.2024年公共财政支出决算表!$E$6:$E$1340)</f>
        <v>0</v>
      </c>
      <c r="D1248" s="302">
        <f>ROUND(SUMIF('表10-1.政府预算科目明细表'!$A$3:$A$375,A1248,'表10-1.政府预算科目明细表'!$C$3:$C$375)/10000,0)</f>
        <v>12</v>
      </c>
      <c r="E1248" s="486">
        <f t="shared" si="226"/>
        <v>12</v>
      </c>
      <c r="F1248" s="487" t="str">
        <f t="shared" si="227"/>
        <v/>
      </c>
      <c r="G1248" s="488" t="str">
        <f>IF(A1248&lt;&gt;"",IF(SUM(C1248:D1248)&lt;&gt;0,"是","否"),"是")</f>
        <v>是</v>
      </c>
      <c r="H1248" s="488" t="str">
        <f t="shared" si="224"/>
        <v>项</v>
      </c>
      <c r="I1248" s="488" t="str">
        <f t="shared" si="225"/>
        <v>22201</v>
      </c>
      <c r="J1248" s="229"/>
      <c r="K1248" s="229"/>
      <c r="L1248" s="229"/>
      <c r="M1248" s="508"/>
      <c r="N1248" s="452"/>
      <c r="O1248" s="452"/>
      <c r="P1248" s="452"/>
      <c r="Q1248" s="452"/>
      <c r="R1248" s="452"/>
      <c r="S1248" s="452"/>
      <c r="T1248" s="438"/>
    </row>
    <row r="1249" s="443" customFormat="1" ht="15.75" hidden="1" spans="1:20">
      <c r="A1249" s="306" t="s">
        <v>6437</v>
      </c>
      <c r="B1249" s="307" t="s">
        <v>1621</v>
      </c>
      <c r="C1249" s="302">
        <f>SUMIF(表2.2024年公共财政支出决算表!$A$6:$A$1340,A1249,表2.2024年公共财政支出决算表!$E$6:$E$1340)</f>
        <v>0</v>
      </c>
      <c r="D1249" s="302">
        <f>ROUND(SUMIF('表10-1.政府预算科目明细表'!$A$3:$A$375,A1249,'表10-1.政府预算科目明细表'!$C$3:$C$375)/10000,0)</f>
        <v>0</v>
      </c>
      <c r="E1249" s="486">
        <f t="shared" si="226"/>
        <v>0</v>
      </c>
      <c r="F1249" s="487" t="str">
        <f t="shared" si="227"/>
        <v/>
      </c>
      <c r="G1249" s="488" t="str">
        <f>IF(A1249&lt;&gt;"",IF(SUM(C1249:D1249)&lt;&gt;0,"是","否"),"是")</f>
        <v>否</v>
      </c>
      <c r="H1249" s="488" t="str">
        <f t="shared" si="224"/>
        <v>项</v>
      </c>
      <c r="I1249" s="488" t="str">
        <f t="shared" si="225"/>
        <v>22201</v>
      </c>
      <c r="J1249" s="229"/>
      <c r="K1249" s="229"/>
      <c r="L1249" s="229"/>
      <c r="M1249" s="449"/>
      <c r="N1249" s="449"/>
      <c r="O1249" s="449"/>
      <c r="P1249" s="449"/>
      <c r="Q1249" s="449"/>
      <c r="R1249" s="449"/>
      <c r="S1249" s="449"/>
      <c r="T1249" s="435"/>
    </row>
    <row r="1250" s="70" customFormat="1" ht="26.25" spans="1:20">
      <c r="A1250" s="280" t="s">
        <v>6439</v>
      </c>
      <c r="B1250" s="281" t="s">
        <v>1622</v>
      </c>
      <c r="C1250" s="302">
        <f>SUMIF(表2.2024年公共财政支出决算表!$A$6:$A$1340,A1250,表2.2024年公共财政支出决算表!$E$6:$E$1340)</f>
        <v>115</v>
      </c>
      <c r="D1250" s="302">
        <f>ROUND(SUMIF('表10-1.政府预算科目明细表'!$A$3:$A$375,A1250,'表10-1.政府预算科目明细表'!$C$3:$C$375)/10000,0)</f>
        <v>115</v>
      </c>
      <c r="E1250" s="352">
        <f t="shared" si="226"/>
        <v>0</v>
      </c>
      <c r="F1250" s="352" t="str">
        <f t="shared" si="227"/>
        <v>0.0%</v>
      </c>
      <c r="G1250" s="485" t="str">
        <f>IF(A1250&lt;&gt;"",IF(SUM(C1250:D1250)&lt;&gt;0,"是","否"),"是")</f>
        <v>是</v>
      </c>
      <c r="H1250" s="485" t="str">
        <f t="shared" si="224"/>
        <v>项</v>
      </c>
      <c r="I1250" s="485" t="str">
        <f t="shared" si="225"/>
        <v>22201</v>
      </c>
      <c r="J1250" s="229"/>
      <c r="K1250" s="229"/>
      <c r="L1250" s="229"/>
      <c r="M1250" s="506">
        <v>1</v>
      </c>
      <c r="N1250" s="229"/>
      <c r="O1250" s="229"/>
      <c r="P1250" s="229"/>
      <c r="Q1250" s="229"/>
      <c r="R1250" s="229"/>
      <c r="S1250" s="229"/>
      <c r="T1250" s="429"/>
    </row>
    <row r="1251" s="443" customFormat="1" ht="15.75" hidden="1" spans="1:20">
      <c r="A1251" s="306" t="s">
        <v>6440</v>
      </c>
      <c r="B1251" s="307" t="s">
        <v>1623</v>
      </c>
      <c r="C1251" s="302">
        <f>SUMIF(表2.2024年公共财政支出决算表!$A$6:$A$1340,A1251,表2.2024年公共财政支出决算表!$E$6:$E$1340)</f>
        <v>0</v>
      </c>
      <c r="D1251" s="302">
        <f>ROUND(SUMIF('表10-1.政府预算科目明细表'!$A$3:$A$375,A1251,'表10-1.政府预算科目明细表'!$C$3:$C$375)/10000,0)</f>
        <v>0</v>
      </c>
      <c r="E1251" s="486">
        <f t="shared" si="226"/>
        <v>0</v>
      </c>
      <c r="F1251" s="487" t="str">
        <f t="shared" si="227"/>
        <v/>
      </c>
      <c r="G1251" s="488" t="str">
        <f t="shared" ref="G1251:G1314" si="228">IF(A1251&lt;&gt;"",IF(SUM(C1251:D1251)&lt;&gt;0,"是","否"),"是")</f>
        <v>否</v>
      </c>
      <c r="H1251" s="488" t="str">
        <f t="shared" si="224"/>
        <v>项</v>
      </c>
      <c r="I1251" s="488" t="str">
        <f t="shared" si="225"/>
        <v>22201</v>
      </c>
      <c r="J1251" s="229"/>
      <c r="K1251" s="229"/>
      <c r="L1251" s="229"/>
      <c r="M1251" s="449"/>
      <c r="N1251" s="449"/>
      <c r="O1251" s="449"/>
      <c r="P1251" s="449"/>
      <c r="Q1251" s="449"/>
      <c r="R1251" s="449"/>
      <c r="S1251" s="449"/>
      <c r="T1251" s="435"/>
    </row>
    <row r="1252" s="441" customFormat="1" ht="15.75" hidden="1" spans="1:20">
      <c r="A1252" s="306" t="s">
        <v>6442</v>
      </c>
      <c r="B1252" s="307" t="s">
        <v>1624</v>
      </c>
      <c r="C1252" s="302">
        <f>SUMIF(表2.2024年公共财政支出决算表!$A$6:$A$1340,A1252,表2.2024年公共财政支出决算表!$E$6:$E$1340)</f>
        <v>0</v>
      </c>
      <c r="D1252" s="302">
        <f>ROUND(SUMIF('表10-1.政府预算科目明细表'!$A$3:$A$375,A1252,'表10-1.政府预算科目明细表'!$C$3:$C$375)/10000,0)</f>
        <v>0</v>
      </c>
      <c r="E1252" s="486">
        <f t="shared" si="226"/>
        <v>0</v>
      </c>
      <c r="F1252" s="487" t="str">
        <f t="shared" si="227"/>
        <v/>
      </c>
      <c r="G1252" s="488" t="str">
        <f t="shared" si="228"/>
        <v>否</v>
      </c>
      <c r="H1252" s="488" t="str">
        <f t="shared" si="224"/>
        <v>项</v>
      </c>
      <c r="I1252" s="488" t="str">
        <f t="shared" si="225"/>
        <v>22201</v>
      </c>
      <c r="J1252" s="229"/>
      <c r="K1252" s="229"/>
      <c r="L1252" s="229"/>
      <c r="M1252" s="452"/>
      <c r="N1252" s="452"/>
      <c r="O1252" s="452"/>
      <c r="P1252" s="452"/>
      <c r="Q1252" s="452"/>
      <c r="R1252" s="452"/>
      <c r="S1252" s="452"/>
      <c r="T1252" s="438"/>
    </row>
    <row r="1253" s="443" customFormat="1" ht="15.75" hidden="1" spans="1:20">
      <c r="A1253" s="306" t="s">
        <v>6444</v>
      </c>
      <c r="B1253" s="307" t="s">
        <v>1625</v>
      </c>
      <c r="C1253" s="302">
        <f>SUMIF(表2.2024年公共财政支出决算表!$A$6:$A$1340,A1253,表2.2024年公共财政支出决算表!$E$6:$E$1340)</f>
        <v>0</v>
      </c>
      <c r="D1253" s="302">
        <f>ROUND(SUMIF('表10-1.政府预算科目明细表'!$A$3:$A$375,A1253,'表10-1.政府预算科目明细表'!$C$3:$C$375)/10000,0)</f>
        <v>0</v>
      </c>
      <c r="E1253" s="486">
        <f t="shared" si="226"/>
        <v>0</v>
      </c>
      <c r="F1253" s="487" t="str">
        <f t="shared" si="227"/>
        <v/>
      </c>
      <c r="G1253" s="488" t="str">
        <f t="shared" si="228"/>
        <v>否</v>
      </c>
      <c r="H1253" s="488" t="str">
        <f t="shared" si="224"/>
        <v>项</v>
      </c>
      <c r="I1253" s="488" t="str">
        <f t="shared" si="225"/>
        <v>22201</v>
      </c>
      <c r="J1253" s="229"/>
      <c r="K1253" s="229"/>
      <c r="L1253" s="229"/>
      <c r="M1253" s="449"/>
      <c r="N1253" s="449"/>
      <c r="O1253" s="449"/>
      <c r="P1253" s="449"/>
      <c r="Q1253" s="449"/>
      <c r="R1253" s="449"/>
      <c r="S1253" s="449"/>
      <c r="T1253" s="435"/>
    </row>
    <row r="1254" s="70" customFormat="1" ht="26.25" spans="1:20">
      <c r="A1254" s="280" t="s">
        <v>6446</v>
      </c>
      <c r="B1254" s="281" t="s">
        <v>1626</v>
      </c>
      <c r="C1254" s="302">
        <f>SUMIF(表2.2024年公共财政支出决算表!$A$6:$A$1340,A1254,表2.2024年公共财政支出决算表!$E$6:$E$1340)</f>
        <v>5</v>
      </c>
      <c r="D1254" s="302">
        <f>ROUND(SUMIF('表10-1.政府预算科目明细表'!$A$3:$A$375,A1254,'表10-1.政府预算科目明细表'!$C$3:$C$375)/10000,0)</f>
        <v>0</v>
      </c>
      <c r="E1254" s="352">
        <f t="shared" si="226"/>
        <v>-5</v>
      </c>
      <c r="F1254" s="352" t="str">
        <f t="shared" si="227"/>
        <v>-100.0%</v>
      </c>
      <c r="G1254" s="485" t="str">
        <f t="shared" si="228"/>
        <v>是</v>
      </c>
      <c r="H1254" s="485" t="str">
        <f t="shared" si="224"/>
        <v>项</v>
      </c>
      <c r="I1254" s="485" t="str">
        <f t="shared" si="225"/>
        <v>22201</v>
      </c>
      <c r="J1254" s="229"/>
      <c r="K1254" s="229"/>
      <c r="L1254" s="229"/>
      <c r="M1254" s="506">
        <v>1</v>
      </c>
      <c r="N1254" s="229"/>
      <c r="O1254" s="229"/>
      <c r="P1254" s="229"/>
      <c r="Q1254" s="229"/>
      <c r="R1254" s="229"/>
      <c r="S1254" s="229"/>
      <c r="T1254" s="429"/>
    </row>
    <row r="1255" s="443" customFormat="1" ht="15.75" hidden="1" spans="1:20">
      <c r="A1255" s="306" t="s">
        <v>6447</v>
      </c>
      <c r="B1255" s="307" t="s">
        <v>30</v>
      </c>
      <c r="C1255" s="302">
        <f>SUMIF(表2.2024年公共财政支出决算表!$A$6:$A$1340,A1255,表2.2024年公共财政支出决算表!$E$6:$E$1340)</f>
        <v>0</v>
      </c>
      <c r="D1255" s="302">
        <f>ROUND(SUMIF('表10-1.政府预算科目明细表'!$A$3:$A$375,A1255,'表10-1.政府预算科目明细表'!$C$3:$C$375)/10000,0)</f>
        <v>0</v>
      </c>
      <c r="E1255" s="486">
        <f t="shared" si="226"/>
        <v>0</v>
      </c>
      <c r="F1255" s="487" t="str">
        <f t="shared" si="227"/>
        <v/>
      </c>
      <c r="G1255" s="488" t="str">
        <f t="shared" si="228"/>
        <v>否</v>
      </c>
      <c r="H1255" s="488" t="str">
        <f t="shared" si="224"/>
        <v>项</v>
      </c>
      <c r="I1255" s="488" t="str">
        <f t="shared" si="225"/>
        <v>22201</v>
      </c>
      <c r="J1255" s="229"/>
      <c r="K1255" s="229"/>
      <c r="L1255" s="229"/>
      <c r="M1255" s="449"/>
      <c r="N1255" s="449"/>
      <c r="O1255" s="449"/>
      <c r="P1255" s="449"/>
      <c r="Q1255" s="449"/>
      <c r="R1255" s="449"/>
      <c r="S1255" s="449"/>
      <c r="T1255" s="435"/>
    </row>
    <row r="1256" s="443" customFormat="1" ht="15.75" hidden="1" spans="1:20">
      <c r="A1256" s="306" t="s">
        <v>6448</v>
      </c>
      <c r="B1256" s="307" t="s">
        <v>1627</v>
      </c>
      <c r="C1256" s="302">
        <f>SUMIF(表2.2024年公共财政支出决算表!$A$6:$A$1340,A1256,表2.2024年公共财政支出决算表!$E$6:$E$1340)</f>
        <v>0</v>
      </c>
      <c r="D1256" s="302">
        <f>ROUND(SUMIF('表10-1.政府预算科目明细表'!$A$3:$A$375,A1256,'表10-1.政府预算科目明细表'!$C$3:$C$375)/10000,0)</f>
        <v>0</v>
      </c>
      <c r="E1256" s="486">
        <f t="shared" si="226"/>
        <v>0</v>
      </c>
      <c r="F1256" s="487" t="str">
        <f t="shared" si="227"/>
        <v/>
      </c>
      <c r="G1256" s="488" t="str">
        <f t="shared" si="228"/>
        <v>否</v>
      </c>
      <c r="H1256" s="488" t="str">
        <f t="shared" si="224"/>
        <v>项</v>
      </c>
      <c r="I1256" s="488" t="str">
        <f t="shared" si="225"/>
        <v>22201</v>
      </c>
      <c r="J1256" s="229"/>
      <c r="K1256" s="229"/>
      <c r="L1256" s="229"/>
      <c r="M1256" s="449"/>
      <c r="N1256" s="449"/>
      <c r="O1256" s="449"/>
      <c r="P1256" s="449"/>
      <c r="Q1256" s="449"/>
      <c r="R1256" s="449"/>
      <c r="S1256" s="449"/>
      <c r="T1256" s="435"/>
    </row>
    <row r="1257" s="442" customFormat="1" ht="15.75" hidden="1" spans="1:20">
      <c r="A1257" s="269" t="s">
        <v>6450</v>
      </c>
      <c r="B1257" s="270" t="s">
        <v>1628</v>
      </c>
      <c r="C1257" s="299">
        <f ca="1">SUMIF($I1258:$I$1455,$A1257,C1258:C$1455)</f>
        <v>0</v>
      </c>
      <c r="D1257" s="299">
        <f>SUMIF($I1258:$I$1455,$A1257,D1258:D$1455)</f>
        <v>0</v>
      </c>
      <c r="E1257" s="299">
        <f ca="1">SUMIF($I1258:$I$1455,$A1257,E1258:E$1455)</f>
        <v>0</v>
      </c>
      <c r="F1257" s="483" t="str">
        <f ca="1" t="shared" si="227"/>
        <v/>
      </c>
      <c r="G1257" s="492" t="str">
        <f ca="1" t="shared" si="228"/>
        <v>否</v>
      </c>
      <c r="H1257" s="492" t="str">
        <f t="shared" si="224"/>
        <v>款</v>
      </c>
      <c r="I1257" s="492" t="str">
        <f t="shared" si="225"/>
        <v>222</v>
      </c>
      <c r="J1257" s="453"/>
      <c r="K1257" s="453"/>
      <c r="L1257" s="453"/>
      <c r="M1257" s="453"/>
      <c r="N1257" s="453"/>
      <c r="O1257" s="453"/>
      <c r="P1257" s="453"/>
      <c r="Q1257" s="453"/>
      <c r="R1257" s="453"/>
      <c r="S1257" s="453"/>
      <c r="T1257" s="450"/>
    </row>
    <row r="1258" s="441" customFormat="1" ht="15.75" hidden="1" spans="1:20">
      <c r="A1258" s="306" t="s">
        <v>6452</v>
      </c>
      <c r="B1258" s="307" t="s">
        <v>1629</v>
      </c>
      <c r="C1258" s="302">
        <f>SUMIF(表2.2024年公共财政支出决算表!$A$6:$A$1340,A1258,表2.2024年公共财政支出决算表!$E$6:$E$1340)</f>
        <v>0</v>
      </c>
      <c r="D1258" s="302">
        <f>ROUND(SUMIF('表10-1.政府预算科目明细表'!$A$3:$A$375,A1258,'表10-1.政府预算科目明细表'!$C$3:$C$375)/10000,0)</f>
        <v>0</v>
      </c>
      <c r="E1258" s="486">
        <f t="shared" ref="E1258:E1263" si="229">D1258-C1258</f>
        <v>0</v>
      </c>
      <c r="F1258" s="487" t="str">
        <f t="shared" si="227"/>
        <v/>
      </c>
      <c r="G1258" s="488" t="str">
        <f t="shared" si="228"/>
        <v>否</v>
      </c>
      <c r="H1258" s="488" t="str">
        <f t="shared" si="224"/>
        <v>项</v>
      </c>
      <c r="I1258" s="488" t="str">
        <f t="shared" si="225"/>
        <v>22203</v>
      </c>
      <c r="J1258" s="229"/>
      <c r="K1258" s="229"/>
      <c r="L1258" s="229"/>
      <c r="M1258" s="452"/>
      <c r="N1258" s="452"/>
      <c r="O1258" s="452"/>
      <c r="P1258" s="452"/>
      <c r="Q1258" s="452"/>
      <c r="R1258" s="452"/>
      <c r="S1258" s="452"/>
      <c r="T1258" s="438"/>
    </row>
    <row r="1259" s="443" customFormat="1" ht="15.75" hidden="1" spans="1:20">
      <c r="A1259" s="306" t="s">
        <v>6454</v>
      </c>
      <c r="B1259" s="307" t="s">
        <v>1630</v>
      </c>
      <c r="C1259" s="302">
        <f>SUMIF(表2.2024年公共财政支出决算表!$A$6:$A$1340,A1259,表2.2024年公共财政支出决算表!$E$6:$E$1340)</f>
        <v>0</v>
      </c>
      <c r="D1259" s="302">
        <f>ROUND(SUMIF('表10-1.政府预算科目明细表'!$A$3:$A$375,A1259,'表10-1.政府预算科目明细表'!$C$3:$C$375)/10000,0)</f>
        <v>0</v>
      </c>
      <c r="E1259" s="486">
        <f t="shared" si="229"/>
        <v>0</v>
      </c>
      <c r="F1259" s="487" t="str">
        <f t="shared" si="227"/>
        <v/>
      </c>
      <c r="G1259" s="488" t="str">
        <f t="shared" si="228"/>
        <v>否</v>
      </c>
      <c r="H1259" s="488" t="str">
        <f t="shared" si="224"/>
        <v>项</v>
      </c>
      <c r="I1259" s="488" t="str">
        <f t="shared" si="225"/>
        <v>22203</v>
      </c>
      <c r="J1259" s="229"/>
      <c r="K1259" s="229"/>
      <c r="L1259" s="229"/>
      <c r="M1259" s="449"/>
      <c r="N1259" s="449"/>
      <c r="O1259" s="449"/>
      <c r="P1259" s="449"/>
      <c r="Q1259" s="449"/>
      <c r="R1259" s="449"/>
      <c r="S1259" s="449"/>
      <c r="T1259" s="435"/>
    </row>
    <row r="1260" s="443" customFormat="1" ht="15.75" hidden="1" spans="1:20">
      <c r="A1260" s="306" t="s">
        <v>6456</v>
      </c>
      <c r="B1260" s="307" t="s">
        <v>1631</v>
      </c>
      <c r="C1260" s="302">
        <f>SUMIF(表2.2024年公共财政支出决算表!$A$6:$A$1340,A1260,表2.2024年公共财政支出决算表!$E$6:$E$1340)</f>
        <v>0</v>
      </c>
      <c r="D1260" s="302">
        <f>ROUND(SUMIF('表10-1.政府预算科目明细表'!$A$3:$A$375,A1260,'表10-1.政府预算科目明细表'!$C$3:$C$375)/10000,0)</f>
        <v>0</v>
      </c>
      <c r="E1260" s="486">
        <f t="shared" si="229"/>
        <v>0</v>
      </c>
      <c r="F1260" s="487" t="str">
        <f t="shared" si="227"/>
        <v/>
      </c>
      <c r="G1260" s="488" t="str">
        <f t="shared" si="228"/>
        <v>否</v>
      </c>
      <c r="H1260" s="488" t="str">
        <f t="shared" si="224"/>
        <v>项</v>
      </c>
      <c r="I1260" s="488" t="str">
        <f t="shared" si="225"/>
        <v>22203</v>
      </c>
      <c r="J1260" s="229"/>
      <c r="K1260" s="229"/>
      <c r="L1260" s="229"/>
      <c r="M1260" s="449"/>
      <c r="N1260" s="449"/>
      <c r="O1260" s="449"/>
      <c r="P1260" s="449"/>
      <c r="Q1260" s="449"/>
      <c r="R1260" s="449"/>
      <c r="S1260" s="449"/>
      <c r="T1260" s="435"/>
    </row>
    <row r="1261" s="443" customFormat="1" ht="15.75" hidden="1" spans="1:20">
      <c r="A1261" s="306" t="s">
        <v>6458</v>
      </c>
      <c r="B1261" s="307" t="s">
        <v>1632</v>
      </c>
      <c r="C1261" s="302">
        <f>SUMIF(表2.2024年公共财政支出决算表!$A$6:$A$1340,A1261,表2.2024年公共财政支出决算表!$E$6:$E$1340)</f>
        <v>0</v>
      </c>
      <c r="D1261" s="302">
        <f>ROUND(SUMIF('表10-1.政府预算科目明细表'!$A$3:$A$375,A1261,'表10-1.政府预算科目明细表'!$C$3:$C$375)/10000,0)</f>
        <v>0</v>
      </c>
      <c r="E1261" s="486">
        <f t="shared" si="229"/>
        <v>0</v>
      </c>
      <c r="F1261" s="487" t="str">
        <f t="shared" si="227"/>
        <v/>
      </c>
      <c r="G1261" s="488" t="str">
        <f t="shared" si="228"/>
        <v>否</v>
      </c>
      <c r="H1261" s="488" t="str">
        <f t="shared" si="224"/>
        <v>项</v>
      </c>
      <c r="I1261" s="488" t="str">
        <f t="shared" si="225"/>
        <v>22203</v>
      </c>
      <c r="J1261" s="229"/>
      <c r="K1261" s="229"/>
      <c r="L1261" s="229"/>
      <c r="M1261" s="449"/>
      <c r="N1261" s="449"/>
      <c r="O1261" s="449"/>
      <c r="P1261" s="449"/>
      <c r="Q1261" s="449"/>
      <c r="R1261" s="449"/>
      <c r="S1261" s="449"/>
      <c r="T1261" s="435"/>
    </row>
    <row r="1262" s="443" customFormat="1" ht="15.75" hidden="1" spans="1:20">
      <c r="A1262" s="306" t="s">
        <v>6460</v>
      </c>
      <c r="B1262" s="307" t="s">
        <v>7780</v>
      </c>
      <c r="C1262" s="302">
        <f>SUMIF(表2.2024年公共财政支出决算表!$A$6:$A$1340,A1262,表2.2024年公共财政支出决算表!$E$6:$E$1340)</f>
        <v>0</v>
      </c>
      <c r="D1262" s="302">
        <f>ROUND(SUMIF('表10-1.政府预算科目明细表'!$A$3:$A$375,A1262,'表10-1.政府预算科目明细表'!$C$3:$C$375)/10000,0)</f>
        <v>0</v>
      </c>
      <c r="E1262" s="486">
        <f t="shared" si="229"/>
        <v>0</v>
      </c>
      <c r="F1262" s="487" t="str">
        <f t="shared" si="227"/>
        <v/>
      </c>
      <c r="G1262" s="488" t="str">
        <f t="shared" si="228"/>
        <v>否</v>
      </c>
      <c r="H1262" s="488" t="str">
        <f t="shared" si="224"/>
        <v>项</v>
      </c>
      <c r="I1262" s="488" t="str">
        <f t="shared" si="225"/>
        <v>22203</v>
      </c>
      <c r="J1262" s="229"/>
      <c r="K1262" s="229"/>
      <c r="L1262" s="229"/>
      <c r="M1262" s="449"/>
      <c r="N1262" s="449"/>
      <c r="O1262" s="449"/>
      <c r="P1262" s="449"/>
      <c r="Q1262" s="449"/>
      <c r="R1262" s="449"/>
      <c r="S1262" s="449"/>
      <c r="T1262" s="435"/>
    </row>
    <row r="1263" s="443" customFormat="1" ht="15.75" hidden="1" spans="1:20">
      <c r="A1263" s="306" t="s">
        <v>6462</v>
      </c>
      <c r="B1263" s="307" t="s">
        <v>1633</v>
      </c>
      <c r="C1263" s="302">
        <f>SUMIF(表2.2024年公共财政支出决算表!$A$6:$A$1340,A1263,表2.2024年公共财政支出决算表!$E$6:$E$1340)</f>
        <v>0</v>
      </c>
      <c r="D1263" s="302">
        <f>ROUND(SUMIF('表10-1.政府预算科目明细表'!$A$3:$A$375,A1263,'表10-1.政府预算科目明细表'!$C$3:$C$375)/10000,0)</f>
        <v>0</v>
      </c>
      <c r="E1263" s="486">
        <f t="shared" si="229"/>
        <v>0</v>
      </c>
      <c r="F1263" s="487" t="str">
        <f t="shared" si="227"/>
        <v/>
      </c>
      <c r="G1263" s="488" t="str">
        <f t="shared" si="228"/>
        <v>否</v>
      </c>
      <c r="H1263" s="488" t="str">
        <f t="shared" si="224"/>
        <v>项</v>
      </c>
      <c r="I1263" s="488" t="str">
        <f t="shared" si="225"/>
        <v>22203</v>
      </c>
      <c r="J1263" s="229"/>
      <c r="K1263" s="229"/>
      <c r="L1263" s="229"/>
      <c r="M1263" s="449"/>
      <c r="N1263" s="449"/>
      <c r="O1263" s="449"/>
      <c r="P1263" s="449"/>
      <c r="Q1263" s="449"/>
      <c r="R1263" s="449"/>
      <c r="S1263" s="449"/>
      <c r="T1263" s="435"/>
    </row>
    <row r="1264" s="442" customFormat="1" ht="21.75" hidden="1" spans="1:20">
      <c r="A1264" s="269" t="s">
        <v>6464</v>
      </c>
      <c r="B1264" s="270" t="s">
        <v>1634</v>
      </c>
      <c r="C1264" s="299">
        <f ca="1">SUMIF($I1265:$I$1455,$A1264,C1265:C$1455)</f>
        <v>0</v>
      </c>
      <c r="D1264" s="299">
        <f>SUMIF($I1265:$I$1455,$A1264,D1265:D$1455)</f>
        <v>0</v>
      </c>
      <c r="E1264" s="299">
        <f ca="1">SUMIF($I1265:$I$1455,$A1264,E1265:E$1455)</f>
        <v>0</v>
      </c>
      <c r="F1264" s="483" t="str">
        <f ca="1" t="shared" si="227"/>
        <v/>
      </c>
      <c r="G1264" s="492" t="str">
        <f ca="1" t="shared" si="228"/>
        <v>否</v>
      </c>
      <c r="H1264" s="492" t="str">
        <f t="shared" si="224"/>
        <v>款</v>
      </c>
      <c r="I1264" s="492" t="str">
        <f t="shared" si="225"/>
        <v>222</v>
      </c>
      <c r="J1264" s="453"/>
      <c r="K1264" s="453"/>
      <c r="L1264" s="453"/>
      <c r="M1264" s="497">
        <v>1</v>
      </c>
      <c r="N1264" s="453"/>
      <c r="O1264" s="453"/>
      <c r="P1264" s="453"/>
      <c r="Q1264" s="453"/>
      <c r="R1264" s="453"/>
      <c r="S1264" s="453"/>
      <c r="T1264" s="450"/>
    </row>
    <row r="1265" s="441" customFormat="1" ht="15.75" hidden="1" spans="1:20">
      <c r="A1265" s="306" t="s">
        <v>6466</v>
      </c>
      <c r="B1265" s="307" t="s">
        <v>1635</v>
      </c>
      <c r="C1265" s="302">
        <f>SUMIF(表2.2024年公共财政支出决算表!$A$6:$A$1340,A1265,表2.2024年公共财政支出决算表!$E$6:$E$1340)</f>
        <v>0</v>
      </c>
      <c r="D1265" s="302">
        <f>ROUND(SUMIF('表10-1.政府预算科目明细表'!$A$3:$A$375,A1265,'表10-1.政府预算科目明细表'!$C$3:$C$375)/10000,0)</f>
        <v>0</v>
      </c>
      <c r="E1265" s="486">
        <f t="shared" ref="E1265:E1269" si="230">D1265-C1265</f>
        <v>0</v>
      </c>
      <c r="F1265" s="487" t="str">
        <f t="shared" si="227"/>
        <v/>
      </c>
      <c r="G1265" s="488" t="str">
        <f t="shared" si="228"/>
        <v>否</v>
      </c>
      <c r="H1265" s="488" t="str">
        <f t="shared" si="224"/>
        <v>项</v>
      </c>
      <c r="I1265" s="488" t="str">
        <f t="shared" si="225"/>
        <v>22204</v>
      </c>
      <c r="J1265" s="229"/>
      <c r="K1265" s="229"/>
      <c r="L1265" s="229"/>
      <c r="M1265" s="452"/>
      <c r="N1265" s="452"/>
      <c r="O1265" s="452"/>
      <c r="P1265" s="452"/>
      <c r="Q1265" s="452"/>
      <c r="R1265" s="452"/>
      <c r="S1265" s="452"/>
      <c r="T1265" s="438"/>
    </row>
    <row r="1266" s="441" customFormat="1" ht="15.75" hidden="1" spans="1:20">
      <c r="A1266" s="306" t="s">
        <v>6468</v>
      </c>
      <c r="B1266" s="307" t="s">
        <v>1636</v>
      </c>
      <c r="C1266" s="302">
        <f>SUMIF(表2.2024年公共财政支出决算表!$A$6:$A$1340,A1266,表2.2024年公共财政支出决算表!$E$6:$E$1340)</f>
        <v>0</v>
      </c>
      <c r="D1266" s="302">
        <f>ROUND(SUMIF('表10-1.政府预算科目明细表'!$A$3:$A$375,A1266,'表10-1.政府预算科目明细表'!$C$3:$C$375)/10000,0)</f>
        <v>0</v>
      </c>
      <c r="E1266" s="486">
        <f t="shared" si="230"/>
        <v>0</v>
      </c>
      <c r="F1266" s="487" t="str">
        <f t="shared" si="227"/>
        <v/>
      </c>
      <c r="G1266" s="488" t="str">
        <f t="shared" si="228"/>
        <v>否</v>
      </c>
      <c r="H1266" s="488" t="str">
        <f t="shared" si="224"/>
        <v>项</v>
      </c>
      <c r="I1266" s="488" t="str">
        <f t="shared" si="225"/>
        <v>22204</v>
      </c>
      <c r="J1266" s="229"/>
      <c r="K1266" s="229"/>
      <c r="L1266" s="229"/>
      <c r="M1266" s="452"/>
      <c r="N1266" s="452"/>
      <c r="O1266" s="452"/>
      <c r="P1266" s="452"/>
      <c r="Q1266" s="452"/>
      <c r="R1266" s="452"/>
      <c r="S1266" s="452"/>
      <c r="T1266" s="438"/>
    </row>
    <row r="1267" s="441" customFormat="1" ht="21.75" hidden="1" spans="1:20">
      <c r="A1267" s="306" t="s">
        <v>6470</v>
      </c>
      <c r="B1267" s="307" t="s">
        <v>7781</v>
      </c>
      <c r="C1267" s="302">
        <f>SUMIF(表2.2024年公共财政支出决算表!$A$6:$A$1340,A1267,表2.2024年公共财政支出决算表!$E$6:$E$1340)</f>
        <v>0</v>
      </c>
      <c r="D1267" s="302">
        <f>ROUND(SUMIF('表10-1.政府预算科目明细表'!$A$3:$A$375,A1267,'表10-1.政府预算科目明细表'!$C$3:$C$375)/10000,0)</f>
        <v>0</v>
      </c>
      <c r="E1267" s="486">
        <f t="shared" si="230"/>
        <v>0</v>
      </c>
      <c r="F1267" s="487" t="str">
        <f t="shared" si="227"/>
        <v/>
      </c>
      <c r="G1267" s="488" t="str">
        <f t="shared" si="228"/>
        <v>否</v>
      </c>
      <c r="H1267" s="488" t="str">
        <f t="shared" si="224"/>
        <v>项</v>
      </c>
      <c r="I1267" s="488" t="str">
        <f t="shared" si="225"/>
        <v>22204</v>
      </c>
      <c r="J1267" s="229"/>
      <c r="K1267" s="229"/>
      <c r="L1267" s="229"/>
      <c r="M1267" s="497">
        <v>1</v>
      </c>
      <c r="N1267" s="452"/>
      <c r="O1267" s="452"/>
      <c r="P1267" s="452"/>
      <c r="Q1267" s="452"/>
      <c r="R1267" s="452"/>
      <c r="S1267" s="452"/>
      <c r="T1267" s="438"/>
    </row>
    <row r="1268" s="441" customFormat="1" ht="15.75" hidden="1" spans="1:20">
      <c r="A1268" s="306" t="s">
        <v>6472</v>
      </c>
      <c r="B1268" s="307" t="s">
        <v>1638</v>
      </c>
      <c r="C1268" s="302">
        <f>SUMIF(表2.2024年公共财政支出决算表!$A$6:$A$1340,A1268,表2.2024年公共财政支出决算表!$E$6:$E$1340)</f>
        <v>0</v>
      </c>
      <c r="D1268" s="302">
        <f>ROUND(SUMIF('表10-1.政府预算科目明细表'!$A$3:$A$375,A1268,'表10-1.政府预算科目明细表'!$C$3:$C$375)/10000,0)</f>
        <v>0</v>
      </c>
      <c r="E1268" s="486">
        <f t="shared" si="230"/>
        <v>0</v>
      </c>
      <c r="F1268" s="487" t="str">
        <f t="shared" si="227"/>
        <v/>
      </c>
      <c r="G1268" s="488" t="str">
        <f t="shared" si="228"/>
        <v>否</v>
      </c>
      <c r="H1268" s="488" t="str">
        <f t="shared" si="224"/>
        <v>项</v>
      </c>
      <c r="I1268" s="488" t="str">
        <f t="shared" si="225"/>
        <v>22204</v>
      </c>
      <c r="J1268" s="229"/>
      <c r="K1268" s="229"/>
      <c r="L1268" s="229"/>
      <c r="M1268" s="452"/>
      <c r="N1268" s="452"/>
      <c r="O1268" s="452"/>
      <c r="P1268" s="452"/>
      <c r="Q1268" s="452"/>
      <c r="R1268" s="452"/>
      <c r="S1268" s="452"/>
      <c r="T1268" s="438"/>
    </row>
    <row r="1269" s="443" customFormat="1" ht="15.75" hidden="1" spans="1:20">
      <c r="A1269" s="306" t="s">
        <v>6474</v>
      </c>
      <c r="B1269" s="307" t="s">
        <v>1639</v>
      </c>
      <c r="C1269" s="302">
        <f>SUMIF(表2.2024年公共财政支出决算表!$A$6:$A$1340,A1269,表2.2024年公共财政支出决算表!$E$6:$E$1340)</f>
        <v>0</v>
      </c>
      <c r="D1269" s="302">
        <f>ROUND(SUMIF('表10-1.政府预算科目明细表'!$A$3:$A$375,A1269,'表10-1.政府预算科目明细表'!$C$3:$C$375)/10000,0)</f>
        <v>0</v>
      </c>
      <c r="E1269" s="486">
        <f t="shared" si="230"/>
        <v>0</v>
      </c>
      <c r="F1269" s="487" t="str">
        <f t="shared" si="227"/>
        <v/>
      </c>
      <c r="G1269" s="488" t="str">
        <f t="shared" si="228"/>
        <v>否</v>
      </c>
      <c r="H1269" s="488" t="str">
        <f t="shared" si="224"/>
        <v>项</v>
      </c>
      <c r="I1269" s="488" t="str">
        <f t="shared" si="225"/>
        <v>22204</v>
      </c>
      <c r="J1269" s="229"/>
      <c r="K1269" s="229"/>
      <c r="L1269" s="229"/>
      <c r="M1269" s="449"/>
      <c r="N1269" s="449"/>
      <c r="O1269" s="449"/>
      <c r="P1269" s="449"/>
      <c r="Q1269" s="449"/>
      <c r="R1269" s="449"/>
      <c r="S1269" s="449"/>
      <c r="T1269" s="435"/>
    </row>
    <row r="1270" s="442" customFormat="1" ht="15.75" hidden="1" spans="1:20">
      <c r="A1270" s="269" t="s">
        <v>6476</v>
      </c>
      <c r="B1270" s="270" t="s">
        <v>1640</v>
      </c>
      <c r="C1270" s="299">
        <f ca="1">SUMIF($I1271:$I$1455,$A1270,C1271:C$1455)</f>
        <v>0</v>
      </c>
      <c r="D1270" s="299">
        <f>SUMIF($I1271:$I$1455,$A1270,D1271:D$1455)</f>
        <v>0</v>
      </c>
      <c r="E1270" s="299">
        <f ca="1">SUMIF($I1271:$I$1455,$A1270,E1271:E$1455)</f>
        <v>0</v>
      </c>
      <c r="F1270" s="483" t="str">
        <f ca="1" t="shared" si="227"/>
        <v/>
      </c>
      <c r="G1270" s="492" t="str">
        <f ca="1" t="shared" si="228"/>
        <v>否</v>
      </c>
      <c r="H1270" s="492" t="str">
        <f t="shared" si="224"/>
        <v>款</v>
      </c>
      <c r="I1270" s="492" t="str">
        <f t="shared" si="225"/>
        <v>222</v>
      </c>
      <c r="J1270" s="453"/>
      <c r="K1270" s="453"/>
      <c r="L1270" s="453"/>
      <c r="M1270" s="453"/>
      <c r="N1270" s="453"/>
      <c r="O1270" s="453"/>
      <c r="P1270" s="453"/>
      <c r="Q1270" s="453"/>
      <c r="R1270" s="453"/>
      <c r="S1270" s="453"/>
      <c r="T1270" s="450"/>
    </row>
    <row r="1271" s="435" customFormat="1" ht="15.75" hidden="1" spans="1:19">
      <c r="A1271" s="306" t="s">
        <v>6478</v>
      </c>
      <c r="B1271" s="307" t="s">
        <v>1641</v>
      </c>
      <c r="C1271" s="302">
        <f>SUMIF(表2.2024年公共财政支出决算表!$A$6:$A$1340,A1271,表2.2024年公共财政支出决算表!$E$6:$E$1340)</f>
        <v>0</v>
      </c>
      <c r="D1271" s="302">
        <f>ROUND(SUMIF('表10-1.政府预算科目明细表'!$A$3:$A$375,A1271,'表10-1.政府预算科目明细表'!$C$3:$C$375)/10000,0)</f>
        <v>0</v>
      </c>
      <c r="E1271" s="486">
        <f t="shared" ref="E1271:E1282" si="231">D1271-C1271</f>
        <v>0</v>
      </c>
      <c r="F1271" s="487" t="str">
        <f t="shared" si="227"/>
        <v/>
      </c>
      <c r="G1271" s="488" t="str">
        <f t="shared" si="228"/>
        <v>否</v>
      </c>
      <c r="H1271" s="488" t="str">
        <f t="shared" si="224"/>
        <v>项</v>
      </c>
      <c r="I1271" s="488" t="str">
        <f t="shared" si="225"/>
        <v>22205</v>
      </c>
      <c r="J1271" s="229"/>
      <c r="K1271" s="229"/>
      <c r="L1271" s="229"/>
      <c r="M1271" s="449"/>
      <c r="N1271" s="449"/>
      <c r="O1271" s="449"/>
      <c r="P1271" s="449"/>
      <c r="Q1271" s="449"/>
      <c r="R1271" s="449"/>
      <c r="S1271" s="449"/>
    </row>
    <row r="1272" s="443" customFormat="1" ht="15.75" hidden="1" spans="1:20">
      <c r="A1272" s="306" t="s">
        <v>6480</v>
      </c>
      <c r="B1272" s="307" t="s">
        <v>1642</v>
      </c>
      <c r="C1272" s="302">
        <f>SUMIF(表2.2024年公共财政支出决算表!$A$6:$A$1340,A1272,表2.2024年公共财政支出决算表!$E$6:$E$1340)</f>
        <v>0</v>
      </c>
      <c r="D1272" s="302">
        <f>ROUND(SUMIF('表10-1.政府预算科目明细表'!$A$3:$A$375,A1272,'表10-1.政府预算科目明细表'!$C$3:$C$375)/10000,0)</f>
        <v>0</v>
      </c>
      <c r="E1272" s="486">
        <f t="shared" si="231"/>
        <v>0</v>
      </c>
      <c r="F1272" s="487" t="str">
        <f t="shared" si="227"/>
        <v/>
      </c>
      <c r="G1272" s="488" t="str">
        <f t="shared" si="228"/>
        <v>否</v>
      </c>
      <c r="H1272" s="488" t="str">
        <f t="shared" si="224"/>
        <v>项</v>
      </c>
      <c r="I1272" s="488" t="str">
        <f t="shared" si="225"/>
        <v>22205</v>
      </c>
      <c r="J1272" s="229"/>
      <c r="K1272" s="229"/>
      <c r="L1272" s="229"/>
      <c r="M1272" s="449"/>
      <c r="N1272" s="449"/>
      <c r="O1272" s="449"/>
      <c r="P1272" s="449"/>
      <c r="Q1272" s="449"/>
      <c r="R1272" s="449"/>
      <c r="S1272" s="449"/>
      <c r="T1272" s="435"/>
    </row>
    <row r="1273" s="443" customFormat="1" ht="15.75" hidden="1" spans="1:20">
      <c r="A1273" s="306" t="s">
        <v>6482</v>
      </c>
      <c r="B1273" s="307" t="s">
        <v>1643</v>
      </c>
      <c r="C1273" s="302">
        <f>SUMIF(表2.2024年公共财政支出决算表!$A$6:$A$1340,A1273,表2.2024年公共财政支出决算表!$E$6:$E$1340)</f>
        <v>0</v>
      </c>
      <c r="D1273" s="302">
        <f>ROUND(SUMIF('表10-1.政府预算科目明细表'!$A$3:$A$375,A1273,'表10-1.政府预算科目明细表'!$C$3:$C$375)/10000,0)</f>
        <v>0</v>
      </c>
      <c r="E1273" s="486">
        <f t="shared" si="231"/>
        <v>0</v>
      </c>
      <c r="F1273" s="487" t="str">
        <f t="shared" si="227"/>
        <v/>
      </c>
      <c r="G1273" s="488" t="str">
        <f t="shared" si="228"/>
        <v>否</v>
      </c>
      <c r="H1273" s="488" t="str">
        <f t="shared" si="224"/>
        <v>项</v>
      </c>
      <c r="I1273" s="488" t="str">
        <f t="shared" si="225"/>
        <v>22205</v>
      </c>
      <c r="J1273" s="229"/>
      <c r="K1273" s="229"/>
      <c r="L1273" s="229"/>
      <c r="M1273" s="449"/>
      <c r="N1273" s="449"/>
      <c r="O1273" s="449"/>
      <c r="P1273" s="449"/>
      <c r="Q1273" s="449"/>
      <c r="R1273" s="449"/>
      <c r="S1273" s="449"/>
      <c r="T1273" s="435"/>
    </row>
    <row r="1274" s="443" customFormat="1" ht="15.75" hidden="1" spans="1:20">
      <c r="A1274" s="306" t="s">
        <v>6484</v>
      </c>
      <c r="B1274" s="307" t="s">
        <v>1644</v>
      </c>
      <c r="C1274" s="302">
        <f>SUMIF(表2.2024年公共财政支出决算表!$A$6:$A$1340,A1274,表2.2024年公共财政支出决算表!$E$6:$E$1340)</f>
        <v>0</v>
      </c>
      <c r="D1274" s="302">
        <f>ROUND(SUMIF('表10-1.政府预算科目明细表'!$A$3:$A$375,A1274,'表10-1.政府预算科目明细表'!$C$3:$C$375)/10000,0)</f>
        <v>0</v>
      </c>
      <c r="E1274" s="486">
        <f t="shared" si="231"/>
        <v>0</v>
      </c>
      <c r="F1274" s="487" t="str">
        <f t="shared" si="227"/>
        <v/>
      </c>
      <c r="G1274" s="488" t="str">
        <f t="shared" si="228"/>
        <v>否</v>
      </c>
      <c r="H1274" s="488" t="str">
        <f t="shared" si="224"/>
        <v>项</v>
      </c>
      <c r="I1274" s="488" t="str">
        <f t="shared" si="225"/>
        <v>22205</v>
      </c>
      <c r="J1274" s="229"/>
      <c r="K1274" s="229"/>
      <c r="L1274" s="229"/>
      <c r="M1274" s="449"/>
      <c r="N1274" s="449"/>
      <c r="O1274" s="449"/>
      <c r="P1274" s="449"/>
      <c r="Q1274" s="449"/>
      <c r="R1274" s="449"/>
      <c r="S1274" s="449"/>
      <c r="T1274" s="435"/>
    </row>
    <row r="1275" s="443" customFormat="1" ht="15.75" hidden="1" spans="1:20">
      <c r="A1275" s="306" t="s">
        <v>6486</v>
      </c>
      <c r="B1275" s="307" t="s">
        <v>1645</v>
      </c>
      <c r="C1275" s="302">
        <f>SUMIF(表2.2024年公共财政支出决算表!$A$6:$A$1340,A1275,表2.2024年公共财政支出决算表!$E$6:$E$1340)</f>
        <v>0</v>
      </c>
      <c r="D1275" s="302">
        <f>ROUND(SUMIF('表10-1.政府预算科目明细表'!$A$3:$A$375,A1275,'表10-1.政府预算科目明细表'!$C$3:$C$375)/10000,0)</f>
        <v>0</v>
      </c>
      <c r="E1275" s="486">
        <f t="shared" si="231"/>
        <v>0</v>
      </c>
      <c r="F1275" s="487" t="str">
        <f t="shared" si="227"/>
        <v/>
      </c>
      <c r="G1275" s="488" t="str">
        <f t="shared" si="228"/>
        <v>否</v>
      </c>
      <c r="H1275" s="488" t="str">
        <f t="shared" si="224"/>
        <v>项</v>
      </c>
      <c r="I1275" s="488" t="str">
        <f t="shared" si="225"/>
        <v>22205</v>
      </c>
      <c r="J1275" s="229"/>
      <c r="K1275" s="229"/>
      <c r="L1275" s="229"/>
      <c r="M1275" s="449"/>
      <c r="N1275" s="449"/>
      <c r="O1275" s="449"/>
      <c r="P1275" s="449"/>
      <c r="Q1275" s="449"/>
      <c r="R1275" s="449"/>
      <c r="S1275" s="449"/>
      <c r="T1275" s="435"/>
    </row>
    <row r="1276" s="443" customFormat="1" ht="15.75" hidden="1" spans="1:20">
      <c r="A1276" s="306" t="s">
        <v>6488</v>
      </c>
      <c r="B1276" s="307" t="s">
        <v>1646</v>
      </c>
      <c r="C1276" s="302">
        <f>SUMIF(表2.2024年公共财政支出决算表!$A$6:$A$1340,A1276,表2.2024年公共财政支出决算表!$E$6:$E$1340)</f>
        <v>0</v>
      </c>
      <c r="D1276" s="302">
        <f>ROUND(SUMIF('表10-1.政府预算科目明细表'!$A$3:$A$375,A1276,'表10-1.政府预算科目明细表'!$C$3:$C$375)/10000,0)</f>
        <v>0</v>
      </c>
      <c r="E1276" s="486">
        <f t="shared" si="231"/>
        <v>0</v>
      </c>
      <c r="F1276" s="487" t="str">
        <f t="shared" si="227"/>
        <v/>
      </c>
      <c r="G1276" s="488" t="str">
        <f t="shared" si="228"/>
        <v>否</v>
      </c>
      <c r="H1276" s="488" t="str">
        <f t="shared" si="224"/>
        <v>项</v>
      </c>
      <c r="I1276" s="488" t="str">
        <f t="shared" si="225"/>
        <v>22205</v>
      </c>
      <c r="J1276" s="229"/>
      <c r="K1276" s="229"/>
      <c r="L1276" s="229"/>
      <c r="M1276" s="449"/>
      <c r="N1276" s="449"/>
      <c r="O1276" s="449"/>
      <c r="P1276" s="449"/>
      <c r="Q1276" s="449"/>
      <c r="R1276" s="449"/>
      <c r="S1276" s="449"/>
      <c r="T1276" s="435"/>
    </row>
    <row r="1277" s="441" customFormat="1" ht="15.75" hidden="1" spans="1:20">
      <c r="A1277" s="306" t="s">
        <v>6490</v>
      </c>
      <c r="B1277" s="307" t="s">
        <v>1647</v>
      </c>
      <c r="C1277" s="302">
        <f>SUMIF(表2.2024年公共财政支出决算表!$A$6:$A$1340,A1277,表2.2024年公共财政支出决算表!$E$6:$E$1340)</f>
        <v>0</v>
      </c>
      <c r="D1277" s="302">
        <f>ROUND(SUMIF('表10-1.政府预算科目明细表'!$A$3:$A$375,A1277,'表10-1.政府预算科目明细表'!$C$3:$C$375)/10000,0)</f>
        <v>0</v>
      </c>
      <c r="E1277" s="486">
        <f t="shared" si="231"/>
        <v>0</v>
      </c>
      <c r="F1277" s="487" t="str">
        <f t="shared" si="227"/>
        <v/>
      </c>
      <c r="G1277" s="488" t="str">
        <f t="shared" si="228"/>
        <v>否</v>
      </c>
      <c r="H1277" s="488" t="str">
        <f t="shared" si="224"/>
        <v>项</v>
      </c>
      <c r="I1277" s="488" t="str">
        <f t="shared" si="225"/>
        <v>22205</v>
      </c>
      <c r="J1277" s="229"/>
      <c r="K1277" s="229"/>
      <c r="L1277" s="229"/>
      <c r="M1277" s="452"/>
      <c r="N1277" s="452"/>
      <c r="O1277" s="452"/>
      <c r="P1277" s="452"/>
      <c r="Q1277" s="452"/>
      <c r="R1277" s="452"/>
      <c r="S1277" s="452"/>
      <c r="T1277" s="438"/>
    </row>
    <row r="1278" s="443" customFormat="1" ht="15.75" hidden="1" spans="1:20">
      <c r="A1278" s="306" t="s">
        <v>6492</v>
      </c>
      <c r="B1278" s="307" t="s">
        <v>1648</v>
      </c>
      <c r="C1278" s="302">
        <f>SUMIF(表2.2024年公共财政支出决算表!$A$6:$A$1340,A1278,表2.2024年公共财政支出决算表!$E$6:$E$1340)</f>
        <v>0</v>
      </c>
      <c r="D1278" s="302">
        <f>ROUND(SUMIF('表10-1.政府预算科目明细表'!$A$3:$A$375,A1278,'表10-1.政府预算科目明细表'!$C$3:$C$375)/10000,0)</f>
        <v>0</v>
      </c>
      <c r="E1278" s="486">
        <f t="shared" si="231"/>
        <v>0</v>
      </c>
      <c r="F1278" s="487" t="str">
        <f t="shared" si="227"/>
        <v/>
      </c>
      <c r="G1278" s="488" t="str">
        <f t="shared" si="228"/>
        <v>否</v>
      </c>
      <c r="H1278" s="488" t="str">
        <f t="shared" si="224"/>
        <v>项</v>
      </c>
      <c r="I1278" s="488" t="str">
        <f t="shared" si="225"/>
        <v>22205</v>
      </c>
      <c r="J1278" s="229"/>
      <c r="K1278" s="229"/>
      <c r="L1278" s="229"/>
      <c r="M1278" s="449"/>
      <c r="N1278" s="449"/>
      <c r="O1278" s="449"/>
      <c r="P1278" s="449"/>
      <c r="Q1278" s="449"/>
      <c r="R1278" s="449"/>
      <c r="S1278" s="449"/>
      <c r="T1278" s="435"/>
    </row>
    <row r="1279" s="443" customFormat="1" ht="15.75" hidden="1" spans="1:20">
      <c r="A1279" s="306" t="s">
        <v>6494</v>
      </c>
      <c r="B1279" s="307" t="s">
        <v>1649</v>
      </c>
      <c r="C1279" s="302">
        <f>SUMIF(表2.2024年公共财政支出决算表!$A$6:$A$1340,A1279,表2.2024年公共财政支出决算表!$E$6:$E$1340)</f>
        <v>0</v>
      </c>
      <c r="D1279" s="302">
        <f>ROUND(SUMIF('表10-1.政府预算科目明细表'!$A$3:$A$375,A1279,'表10-1.政府预算科目明细表'!$C$3:$C$375)/10000,0)</f>
        <v>0</v>
      </c>
      <c r="E1279" s="486">
        <f t="shared" si="231"/>
        <v>0</v>
      </c>
      <c r="F1279" s="487" t="str">
        <f t="shared" si="227"/>
        <v/>
      </c>
      <c r="G1279" s="488" t="str">
        <f t="shared" si="228"/>
        <v>否</v>
      </c>
      <c r="H1279" s="488" t="str">
        <f t="shared" si="224"/>
        <v>项</v>
      </c>
      <c r="I1279" s="488" t="str">
        <f t="shared" si="225"/>
        <v>22205</v>
      </c>
      <c r="J1279" s="229"/>
      <c r="K1279" s="229"/>
      <c r="L1279" s="229"/>
      <c r="M1279" s="449"/>
      <c r="N1279" s="449"/>
      <c r="O1279" s="449"/>
      <c r="P1279" s="449"/>
      <c r="Q1279" s="449"/>
      <c r="R1279" s="449"/>
      <c r="S1279" s="449"/>
      <c r="T1279" s="435"/>
    </row>
    <row r="1280" s="441" customFormat="1" ht="15.75" hidden="1" spans="1:20">
      <c r="A1280" s="306" t="s">
        <v>6496</v>
      </c>
      <c r="B1280" s="307" t="s">
        <v>1650</v>
      </c>
      <c r="C1280" s="302">
        <f>SUMIF(表2.2024年公共财政支出决算表!$A$6:$A$1340,A1280,表2.2024年公共财政支出决算表!$E$6:$E$1340)</f>
        <v>0</v>
      </c>
      <c r="D1280" s="302">
        <f>ROUND(SUMIF('表10-1.政府预算科目明细表'!$A$3:$A$375,A1280,'表10-1.政府预算科目明细表'!$C$3:$C$375)/10000,0)</f>
        <v>0</v>
      </c>
      <c r="E1280" s="486">
        <f t="shared" si="231"/>
        <v>0</v>
      </c>
      <c r="F1280" s="487" t="str">
        <f t="shared" si="227"/>
        <v/>
      </c>
      <c r="G1280" s="488" t="str">
        <f t="shared" si="228"/>
        <v>否</v>
      </c>
      <c r="H1280" s="488" t="str">
        <f t="shared" si="224"/>
        <v>项</v>
      </c>
      <c r="I1280" s="488" t="str">
        <f t="shared" si="225"/>
        <v>22205</v>
      </c>
      <c r="J1280" s="229"/>
      <c r="K1280" s="229"/>
      <c r="L1280" s="229"/>
      <c r="M1280" s="452"/>
      <c r="N1280" s="452"/>
      <c r="O1280" s="452"/>
      <c r="P1280" s="452"/>
      <c r="Q1280" s="452"/>
      <c r="R1280" s="452"/>
      <c r="S1280" s="452"/>
      <c r="T1280" s="438"/>
    </row>
    <row r="1281" s="443" customFormat="1" ht="15.75" hidden="1" spans="1:20">
      <c r="A1281" s="306" t="s">
        <v>6498</v>
      </c>
      <c r="B1281" s="307" t="s">
        <v>1651</v>
      </c>
      <c r="C1281" s="302">
        <f>SUMIF(表2.2024年公共财政支出决算表!$A$6:$A$1340,A1281,表2.2024年公共财政支出决算表!$E$6:$E$1340)</f>
        <v>0</v>
      </c>
      <c r="D1281" s="302">
        <f>ROUND(SUMIF('表10-1.政府预算科目明细表'!$A$3:$A$375,A1281,'表10-1.政府预算科目明细表'!$C$3:$C$375)/10000,0)</f>
        <v>0</v>
      </c>
      <c r="E1281" s="486">
        <f t="shared" si="231"/>
        <v>0</v>
      </c>
      <c r="F1281" s="487" t="str">
        <f t="shared" si="227"/>
        <v/>
      </c>
      <c r="G1281" s="488" t="str">
        <f t="shared" si="228"/>
        <v>否</v>
      </c>
      <c r="H1281" s="488" t="str">
        <f t="shared" si="224"/>
        <v>项</v>
      </c>
      <c r="I1281" s="488" t="str">
        <f t="shared" si="225"/>
        <v>22205</v>
      </c>
      <c r="J1281" s="229"/>
      <c r="K1281" s="229"/>
      <c r="L1281" s="229"/>
      <c r="M1281" s="449"/>
      <c r="N1281" s="449"/>
      <c r="O1281" s="449"/>
      <c r="P1281" s="449"/>
      <c r="Q1281" s="449"/>
      <c r="R1281" s="449"/>
      <c r="S1281" s="449"/>
      <c r="T1281" s="435"/>
    </row>
    <row r="1282" s="443" customFormat="1" ht="15.75" hidden="1" spans="1:20">
      <c r="A1282" s="306" t="s">
        <v>6500</v>
      </c>
      <c r="B1282" s="307" t="s">
        <v>1652</v>
      </c>
      <c r="C1282" s="302">
        <f>SUMIF(表2.2024年公共财政支出决算表!$A$6:$A$1340,A1282,表2.2024年公共财政支出决算表!$E$6:$E$1340)</f>
        <v>0</v>
      </c>
      <c r="D1282" s="302">
        <f>ROUND(SUMIF('表10-1.政府预算科目明细表'!$A$3:$A$375,A1282,'表10-1.政府预算科目明细表'!$C$3:$C$375)/10000,0)</f>
        <v>0</v>
      </c>
      <c r="E1282" s="486">
        <f t="shared" si="231"/>
        <v>0</v>
      </c>
      <c r="F1282" s="487" t="str">
        <f t="shared" si="227"/>
        <v/>
      </c>
      <c r="G1282" s="488" t="str">
        <f t="shared" si="228"/>
        <v>否</v>
      </c>
      <c r="H1282" s="488" t="str">
        <f t="shared" si="224"/>
        <v>项</v>
      </c>
      <c r="I1282" s="488" t="str">
        <f t="shared" si="225"/>
        <v>22205</v>
      </c>
      <c r="J1282" s="229"/>
      <c r="K1282" s="229"/>
      <c r="L1282" s="229"/>
      <c r="M1282" s="449"/>
      <c r="N1282" s="449"/>
      <c r="O1282" s="449"/>
      <c r="P1282" s="449"/>
      <c r="Q1282" s="449"/>
      <c r="R1282" s="449"/>
      <c r="S1282" s="449"/>
      <c r="T1282" s="435"/>
    </row>
    <row r="1283" s="454" customFormat="1" ht="26.25" spans="1:20">
      <c r="A1283" s="479" t="s">
        <v>6502</v>
      </c>
      <c r="B1283" s="480" t="s">
        <v>1653</v>
      </c>
      <c r="C1283" s="295">
        <f ca="1">SUMIF($I1284:$I$1455,$A1283,C1284:C$1455)</f>
        <v>3144</v>
      </c>
      <c r="D1283" s="295">
        <f>SUMIF($I1284:$I$1455,$A1283,D1284:D$1455)</f>
        <v>3390</v>
      </c>
      <c r="E1283" s="295">
        <f ca="1">SUMIF($I1284:$I$1455,$A1283,E1284:E$1455)</f>
        <v>246</v>
      </c>
      <c r="F1283" s="481" t="str">
        <f ca="1" t="shared" si="227"/>
        <v>7.8%</v>
      </c>
      <c r="G1283" s="482" t="str">
        <f ca="1" t="shared" si="228"/>
        <v>是</v>
      </c>
      <c r="H1283" s="482" t="str">
        <f t="shared" si="224"/>
        <v>类</v>
      </c>
      <c r="I1283" s="482">
        <f t="shared" si="225"/>
        <v>0</v>
      </c>
      <c r="J1283" s="465"/>
      <c r="K1283" s="465"/>
      <c r="L1283" s="465"/>
      <c r="M1283" s="506">
        <v>1</v>
      </c>
      <c r="N1283" s="490">
        <v>3142</v>
      </c>
      <c r="O1283" s="465">
        <f ca="1">C1283-N1283</f>
        <v>2</v>
      </c>
      <c r="P1283" s="465"/>
      <c r="Q1283" s="465"/>
      <c r="R1283" s="465"/>
      <c r="S1283" s="465"/>
      <c r="T1283" s="491"/>
    </row>
    <row r="1284" s="439" customFormat="1" ht="26.25" spans="1:19">
      <c r="A1284" s="278" t="s">
        <v>6503</v>
      </c>
      <c r="B1284" s="279" t="s">
        <v>1654</v>
      </c>
      <c r="C1284" s="299">
        <f ca="1">SUMIF($I1285:$I$1455,$A1284,C1285:C$1455)</f>
        <v>513</v>
      </c>
      <c r="D1284" s="299">
        <f>SUMIF($I1285:$I$1455,$A1284,D1285:D$1455)</f>
        <v>373</v>
      </c>
      <c r="E1284" s="299">
        <f ca="1">SUMIF($I1285:$I$1455,$A1284,E1285:E$1455)</f>
        <v>-140</v>
      </c>
      <c r="F1284" s="483" t="str">
        <f ca="1" t="shared" si="227"/>
        <v>-27.3%</v>
      </c>
      <c r="G1284" s="484" t="str">
        <f ca="1" t="shared" si="228"/>
        <v>是</v>
      </c>
      <c r="H1284" s="484" t="str">
        <f t="shared" si="224"/>
        <v>款</v>
      </c>
      <c r="I1284" s="484" t="str">
        <f t="shared" si="225"/>
        <v>224</v>
      </c>
      <c r="J1284" s="447"/>
      <c r="K1284" s="447"/>
      <c r="L1284" s="447"/>
      <c r="M1284" s="506">
        <v>1</v>
      </c>
      <c r="N1284" s="447"/>
      <c r="O1284" s="447"/>
      <c r="P1284" s="447"/>
      <c r="Q1284" s="447"/>
      <c r="R1284" s="447"/>
      <c r="S1284" s="447"/>
    </row>
    <row r="1285" s="70" customFormat="1" ht="26.25" spans="1:20">
      <c r="A1285" s="280" t="s">
        <v>6504</v>
      </c>
      <c r="B1285" s="281" t="s">
        <v>12</v>
      </c>
      <c r="C1285" s="302">
        <f>SUMIF(表2.2024年公共财政支出决算表!$A$6:$A$1340,A1285,表2.2024年公共财政支出决算表!$E$6:$E$1340)</f>
        <v>354</v>
      </c>
      <c r="D1285" s="302">
        <f>ROUND(SUMIF('表10-1.政府预算科目明细表'!$A$3:$A$375,A1285,'表10-1.政府预算科目明细表'!$C$3:$C$375)/10000,0)</f>
        <v>363</v>
      </c>
      <c r="E1285" s="352">
        <f t="shared" ref="E1285:E1294" si="232">D1285-C1285</f>
        <v>9</v>
      </c>
      <c r="F1285" s="352" t="str">
        <f t="shared" si="227"/>
        <v>2.5%</v>
      </c>
      <c r="G1285" s="485" t="str">
        <f t="shared" si="228"/>
        <v>是</v>
      </c>
      <c r="H1285" s="485" t="str">
        <f t="shared" si="224"/>
        <v>项</v>
      </c>
      <c r="I1285" s="485" t="str">
        <f t="shared" si="225"/>
        <v>22401</v>
      </c>
      <c r="J1285" s="229"/>
      <c r="K1285" s="229"/>
      <c r="L1285" s="229"/>
      <c r="M1285" s="506">
        <v>1</v>
      </c>
      <c r="N1285" s="229"/>
      <c r="O1285" s="229"/>
      <c r="P1285" s="229"/>
      <c r="Q1285" s="229"/>
      <c r="R1285" s="229"/>
      <c r="S1285" s="229"/>
      <c r="T1285" s="429"/>
    </row>
    <row r="1286" s="74" customFormat="1" ht="26.25" spans="1:20">
      <c r="A1286" s="280" t="s">
        <v>6505</v>
      </c>
      <c r="B1286" s="281" t="s">
        <v>14</v>
      </c>
      <c r="C1286" s="302">
        <f>SUMIF(表2.2024年公共财政支出决算表!$A$6:$A$1340,A1286,表2.2024年公共财政支出决算表!$E$6:$E$1340)</f>
        <v>37</v>
      </c>
      <c r="D1286" s="302">
        <f>ROUND(SUMIF('表10-1.政府预算科目明细表'!$A$3:$A$375,A1286,'表10-1.政府预算科目明细表'!$C$3:$C$375)/10000,0)</f>
        <v>10</v>
      </c>
      <c r="E1286" s="352">
        <f t="shared" si="232"/>
        <v>-27</v>
      </c>
      <c r="F1286" s="352" t="str">
        <f t="shared" si="227"/>
        <v>-73.0%</v>
      </c>
      <c r="G1286" s="485" t="str">
        <f t="shared" si="228"/>
        <v>是</v>
      </c>
      <c r="H1286" s="485" t="str">
        <f t="shared" si="224"/>
        <v>项</v>
      </c>
      <c r="I1286" s="485" t="str">
        <f t="shared" si="225"/>
        <v>22401</v>
      </c>
      <c r="J1286" s="229"/>
      <c r="K1286" s="229"/>
      <c r="L1286" s="229"/>
      <c r="M1286" s="506">
        <v>1</v>
      </c>
      <c r="N1286" s="448"/>
      <c r="O1286" s="448"/>
      <c r="P1286" s="448"/>
      <c r="Q1286" s="448"/>
      <c r="R1286" s="448"/>
      <c r="S1286" s="448"/>
      <c r="T1286" s="440"/>
    </row>
    <row r="1287" s="443" customFormat="1" ht="15.75" hidden="1" spans="1:20">
      <c r="A1287" s="306" t="s">
        <v>6506</v>
      </c>
      <c r="B1287" s="307" t="s">
        <v>16</v>
      </c>
      <c r="C1287" s="302">
        <f>SUMIF(表2.2024年公共财政支出决算表!$A$6:$A$1340,A1287,表2.2024年公共财政支出决算表!$E$6:$E$1340)</f>
        <v>0</v>
      </c>
      <c r="D1287" s="302">
        <f>ROUND(SUMIF('表10-1.政府预算科目明细表'!$A$3:$A$375,A1287,'表10-1.政府预算科目明细表'!$C$3:$C$375)/10000,0)</f>
        <v>0</v>
      </c>
      <c r="E1287" s="486">
        <f t="shared" si="232"/>
        <v>0</v>
      </c>
      <c r="F1287" s="487" t="str">
        <f t="shared" si="227"/>
        <v/>
      </c>
      <c r="G1287" s="488" t="str">
        <f t="shared" si="228"/>
        <v>否</v>
      </c>
      <c r="H1287" s="488" t="str">
        <f t="shared" si="224"/>
        <v>项</v>
      </c>
      <c r="I1287" s="488" t="str">
        <f t="shared" si="225"/>
        <v>22401</v>
      </c>
      <c r="J1287" s="229"/>
      <c r="K1287" s="229"/>
      <c r="L1287" s="229"/>
      <c r="M1287" s="449"/>
      <c r="N1287" s="449"/>
      <c r="O1287" s="449"/>
      <c r="P1287" s="449"/>
      <c r="Q1287" s="449"/>
      <c r="R1287" s="449"/>
      <c r="S1287" s="449"/>
      <c r="T1287" s="435"/>
    </row>
    <row r="1288" s="70" customFormat="1" ht="15.75" hidden="1" spans="1:20">
      <c r="A1288" s="280" t="s">
        <v>6507</v>
      </c>
      <c r="B1288" s="281" t="s">
        <v>1655</v>
      </c>
      <c r="C1288" s="302">
        <f>SUMIF(表2.2024年公共财政支出决算表!$A$6:$A$1340,A1288,表2.2024年公共财政支出决算表!$E$6:$E$1340)</f>
        <v>0</v>
      </c>
      <c r="D1288" s="302">
        <f>ROUND(SUMIF('表10-1.政府预算科目明细表'!$A$3:$A$375,A1288,'表10-1.政府预算科目明细表'!$C$3:$C$375)/10000,0)</f>
        <v>0</v>
      </c>
      <c r="E1288" s="352">
        <f t="shared" si="232"/>
        <v>0</v>
      </c>
      <c r="F1288" s="352" t="str">
        <f t="shared" si="227"/>
        <v/>
      </c>
      <c r="G1288" s="485" t="str">
        <f t="shared" si="228"/>
        <v>否</v>
      </c>
      <c r="H1288" s="485" t="str">
        <f t="shared" si="224"/>
        <v>项</v>
      </c>
      <c r="I1288" s="485" t="str">
        <f t="shared" si="225"/>
        <v>22401</v>
      </c>
      <c r="J1288" s="229"/>
      <c r="K1288" s="229"/>
      <c r="L1288" s="229"/>
      <c r="M1288" s="229"/>
      <c r="N1288" s="229"/>
      <c r="O1288" s="229"/>
      <c r="P1288" s="229"/>
      <c r="Q1288" s="229"/>
      <c r="R1288" s="229"/>
      <c r="S1288" s="229"/>
      <c r="T1288" s="429"/>
    </row>
    <row r="1289" s="443" customFormat="1" ht="15.75" hidden="1" spans="1:20">
      <c r="A1289" s="306" t="s">
        <v>6508</v>
      </c>
      <c r="B1289" s="307" t="s">
        <v>1656</v>
      </c>
      <c r="C1289" s="302">
        <f>SUMIF(表2.2024年公共财政支出决算表!$A$6:$A$1340,A1289,表2.2024年公共财政支出决算表!$E$6:$E$1340)</f>
        <v>0</v>
      </c>
      <c r="D1289" s="302">
        <f>ROUND(SUMIF('表10-1.政府预算科目明细表'!$A$3:$A$375,A1289,'表10-1.政府预算科目明细表'!$C$3:$C$375)/10000,0)</f>
        <v>0</v>
      </c>
      <c r="E1289" s="486">
        <f t="shared" si="232"/>
        <v>0</v>
      </c>
      <c r="F1289" s="487" t="str">
        <f t="shared" si="227"/>
        <v/>
      </c>
      <c r="G1289" s="488" t="str">
        <f t="shared" si="228"/>
        <v>否</v>
      </c>
      <c r="H1289" s="488" t="str">
        <f t="shared" si="224"/>
        <v>项</v>
      </c>
      <c r="I1289" s="488" t="str">
        <f t="shared" si="225"/>
        <v>22401</v>
      </c>
      <c r="J1289" s="229"/>
      <c r="K1289" s="229"/>
      <c r="L1289" s="229"/>
      <c r="M1289" s="449"/>
      <c r="N1289" s="449"/>
      <c r="O1289" s="449"/>
      <c r="P1289" s="449"/>
      <c r="Q1289" s="449"/>
      <c r="R1289" s="449"/>
      <c r="S1289" s="449"/>
      <c r="T1289" s="435"/>
    </row>
    <row r="1290" s="70" customFormat="1" ht="26.25" spans="1:20">
      <c r="A1290" s="280" t="s">
        <v>6510</v>
      </c>
      <c r="B1290" s="281" t="s">
        <v>1657</v>
      </c>
      <c r="C1290" s="302">
        <f>SUMIF(表2.2024年公共财政支出决算表!$A$6:$A$1340,A1290,表2.2024年公共财政支出决算表!$E$6:$E$1340)</f>
        <v>106</v>
      </c>
      <c r="D1290" s="302">
        <f>ROUND(SUMIF('表10-1.政府预算科目明细表'!$A$3:$A$375,A1290,'表10-1.政府预算科目明细表'!$C$3:$C$375)/10000,0)</f>
        <v>0</v>
      </c>
      <c r="E1290" s="352">
        <f t="shared" si="232"/>
        <v>-106</v>
      </c>
      <c r="F1290" s="352" t="str">
        <f t="shared" si="227"/>
        <v>-100.0%</v>
      </c>
      <c r="G1290" s="485" t="str">
        <f t="shared" si="228"/>
        <v>是</v>
      </c>
      <c r="H1290" s="485" t="str">
        <f t="shared" si="224"/>
        <v>项</v>
      </c>
      <c r="I1290" s="485" t="str">
        <f t="shared" si="225"/>
        <v>22401</v>
      </c>
      <c r="J1290" s="229"/>
      <c r="K1290" s="229"/>
      <c r="L1290" s="229"/>
      <c r="M1290" s="506">
        <v>1</v>
      </c>
      <c r="N1290" s="229"/>
      <c r="O1290" s="229"/>
      <c r="P1290" s="229"/>
      <c r="Q1290" s="229"/>
      <c r="R1290" s="229"/>
      <c r="S1290" s="229"/>
      <c r="T1290" s="429"/>
    </row>
    <row r="1291" s="74" customFormat="1" ht="15.75" hidden="1" spans="1:20">
      <c r="A1291" s="280" t="s">
        <v>6511</v>
      </c>
      <c r="B1291" s="281" t="s">
        <v>1658</v>
      </c>
      <c r="C1291" s="302">
        <f>SUMIF(表2.2024年公共财政支出决算表!$A$6:$A$1340,A1291,表2.2024年公共财政支出决算表!$E$6:$E$1340)</f>
        <v>0</v>
      </c>
      <c r="D1291" s="302">
        <f>ROUND(SUMIF('表10-1.政府预算科目明细表'!$A$3:$A$375,A1291,'表10-1.政府预算科目明细表'!$C$3:$C$375)/10000,0)</f>
        <v>0</v>
      </c>
      <c r="E1291" s="352">
        <f t="shared" si="232"/>
        <v>0</v>
      </c>
      <c r="F1291" s="352" t="str">
        <f t="shared" si="227"/>
        <v/>
      </c>
      <c r="G1291" s="485" t="str">
        <f t="shared" si="228"/>
        <v>否</v>
      </c>
      <c r="H1291" s="485" t="str">
        <f t="shared" si="224"/>
        <v>项</v>
      </c>
      <c r="I1291" s="485" t="str">
        <f t="shared" si="225"/>
        <v>22401</v>
      </c>
      <c r="J1291" s="229"/>
      <c r="K1291" s="229"/>
      <c r="L1291" s="229"/>
      <c r="M1291" s="448"/>
      <c r="N1291" s="448"/>
      <c r="O1291" s="448"/>
      <c r="P1291" s="448"/>
      <c r="Q1291" s="448"/>
      <c r="R1291" s="448"/>
      <c r="S1291" s="448"/>
      <c r="T1291" s="440"/>
    </row>
    <row r="1292" s="70" customFormat="1" ht="26.25" spans="1:20">
      <c r="A1292" s="280" t="s">
        <v>6512</v>
      </c>
      <c r="B1292" s="281" t="s">
        <v>1659</v>
      </c>
      <c r="C1292" s="302">
        <f>SUMIF(表2.2024年公共财政支出决算表!$A$6:$A$1340,A1292,表2.2024年公共财政支出决算表!$E$6:$E$1340)</f>
        <v>16</v>
      </c>
      <c r="D1292" s="302">
        <f>ROUND(SUMIF('表10-1.政府预算科目明细表'!$A$3:$A$375,A1292,'表10-1.政府预算科目明细表'!$C$3:$C$375)/10000,0)</f>
        <v>0</v>
      </c>
      <c r="E1292" s="352">
        <f t="shared" si="232"/>
        <v>-16</v>
      </c>
      <c r="F1292" s="352" t="str">
        <f t="shared" si="227"/>
        <v>-100.0%</v>
      </c>
      <c r="G1292" s="485" t="str">
        <f t="shared" si="228"/>
        <v>是</v>
      </c>
      <c r="H1292" s="485" t="str">
        <f t="shared" si="224"/>
        <v>项</v>
      </c>
      <c r="I1292" s="485" t="str">
        <f t="shared" si="225"/>
        <v>22401</v>
      </c>
      <c r="J1292" s="229"/>
      <c r="K1292" s="229"/>
      <c r="L1292" s="229"/>
      <c r="M1292" s="506">
        <v>1</v>
      </c>
      <c r="N1292" s="229"/>
      <c r="O1292" s="229"/>
      <c r="P1292" s="229"/>
      <c r="Q1292" s="229"/>
      <c r="R1292" s="229"/>
      <c r="S1292" s="229"/>
      <c r="T1292" s="429"/>
    </row>
    <row r="1293" s="443" customFormat="1" ht="15.75" hidden="1" spans="1:20">
      <c r="A1293" s="306" t="s">
        <v>6513</v>
      </c>
      <c r="B1293" s="307" t="s">
        <v>30</v>
      </c>
      <c r="C1293" s="302">
        <f>SUMIF(表2.2024年公共财政支出决算表!$A$6:$A$1340,A1293,表2.2024年公共财政支出决算表!$E$6:$E$1340)</f>
        <v>0</v>
      </c>
      <c r="D1293" s="302">
        <f>ROUND(SUMIF('表10-1.政府预算科目明细表'!$A$3:$A$375,A1293,'表10-1.政府预算科目明细表'!$C$3:$C$375)/10000,0)</f>
        <v>0</v>
      </c>
      <c r="E1293" s="486">
        <f t="shared" si="232"/>
        <v>0</v>
      </c>
      <c r="F1293" s="487" t="str">
        <f t="shared" si="227"/>
        <v/>
      </c>
      <c r="G1293" s="488" t="str">
        <f t="shared" si="228"/>
        <v>否</v>
      </c>
      <c r="H1293" s="488" t="str">
        <f t="shared" si="224"/>
        <v>项</v>
      </c>
      <c r="I1293" s="488" t="str">
        <f t="shared" si="225"/>
        <v>22401</v>
      </c>
      <c r="J1293" s="229"/>
      <c r="K1293" s="229"/>
      <c r="L1293" s="229"/>
      <c r="M1293" s="449"/>
      <c r="N1293" s="449"/>
      <c r="O1293" s="449"/>
      <c r="P1293" s="449"/>
      <c r="Q1293" s="449"/>
      <c r="R1293" s="449"/>
      <c r="S1293" s="449"/>
      <c r="T1293" s="435"/>
    </row>
    <row r="1294" s="443" customFormat="1" ht="15.75" hidden="1" spans="1:20">
      <c r="A1294" s="306" t="s">
        <v>6514</v>
      </c>
      <c r="B1294" s="307" t="s">
        <v>1660</v>
      </c>
      <c r="C1294" s="302">
        <f>SUMIF(表2.2024年公共财政支出决算表!$A$6:$A$1340,A1294,表2.2024年公共财政支出决算表!$E$6:$E$1340)</f>
        <v>0</v>
      </c>
      <c r="D1294" s="302">
        <f>ROUND(SUMIF('表10-1.政府预算科目明细表'!$A$3:$A$375,A1294,'表10-1.政府预算科目明细表'!$C$3:$C$375)/10000,0)</f>
        <v>0</v>
      </c>
      <c r="E1294" s="486">
        <f t="shared" si="232"/>
        <v>0</v>
      </c>
      <c r="F1294" s="487" t="str">
        <f t="shared" si="227"/>
        <v/>
      </c>
      <c r="G1294" s="488" t="str">
        <f t="shared" si="228"/>
        <v>否</v>
      </c>
      <c r="H1294" s="488" t="str">
        <f t="shared" si="224"/>
        <v>项</v>
      </c>
      <c r="I1294" s="488" t="str">
        <f t="shared" si="225"/>
        <v>22401</v>
      </c>
      <c r="J1294" s="229"/>
      <c r="K1294" s="229"/>
      <c r="L1294" s="229"/>
      <c r="M1294" s="449"/>
      <c r="N1294" s="449"/>
      <c r="O1294" s="449"/>
      <c r="P1294" s="449"/>
      <c r="Q1294" s="449"/>
      <c r="R1294" s="449"/>
      <c r="S1294" s="449"/>
      <c r="T1294" s="435"/>
    </row>
    <row r="1295" s="455" customFormat="1" ht="26.25" spans="1:20">
      <c r="A1295" s="278" t="s">
        <v>6516</v>
      </c>
      <c r="B1295" s="279" t="s">
        <v>1661</v>
      </c>
      <c r="C1295" s="299">
        <f ca="1">SUMIF($I1296:$I$1455,$A1295,C1296:C$1455)</f>
        <v>1537</v>
      </c>
      <c r="D1295" s="299">
        <f>SUMIF($I1296:$I$1455,$A1295,D1296:D$1455)</f>
        <v>1614</v>
      </c>
      <c r="E1295" s="299">
        <f ca="1">SUMIF($I1296:$I$1455,$A1295,E1296:E$1455)</f>
        <v>77</v>
      </c>
      <c r="F1295" s="483" t="str">
        <f ca="1" t="shared" si="227"/>
        <v>5.0%</v>
      </c>
      <c r="G1295" s="484" t="str">
        <f ca="1" t="shared" si="228"/>
        <v>是</v>
      </c>
      <c r="H1295" s="484" t="str">
        <f t="shared" si="224"/>
        <v>款</v>
      </c>
      <c r="I1295" s="484" t="str">
        <f t="shared" si="225"/>
        <v>224</v>
      </c>
      <c r="J1295" s="447"/>
      <c r="K1295" s="447"/>
      <c r="L1295" s="447"/>
      <c r="M1295" s="506">
        <v>1</v>
      </c>
      <c r="N1295" s="447"/>
      <c r="O1295" s="447"/>
      <c r="P1295" s="447"/>
      <c r="Q1295" s="447"/>
      <c r="R1295" s="447"/>
      <c r="S1295" s="447"/>
      <c r="T1295" s="439"/>
    </row>
    <row r="1296" s="70" customFormat="1" ht="26.25" spans="1:20">
      <c r="A1296" s="280" t="s">
        <v>6517</v>
      </c>
      <c r="B1296" s="281" t="s">
        <v>12</v>
      </c>
      <c r="C1296" s="302">
        <f>SUMIF(表2.2024年公共财政支出决算表!$A$6:$A$1340,A1296,表2.2024年公共财政支出决算表!$E$6:$E$1340)</f>
        <v>1506</v>
      </c>
      <c r="D1296" s="302">
        <f>ROUND(SUMIF('表10-1.政府预算科目明细表'!$A$3:$A$375,A1296,'表10-1.政府预算科目明细表'!$C$3:$C$375)/10000,0)</f>
        <v>1571</v>
      </c>
      <c r="E1296" s="352">
        <f t="shared" ref="E1296:E1301" si="233">D1296-C1296</f>
        <v>65</v>
      </c>
      <c r="F1296" s="352" t="str">
        <f t="shared" si="227"/>
        <v>4.3%</v>
      </c>
      <c r="G1296" s="485" t="str">
        <f t="shared" si="228"/>
        <v>是</v>
      </c>
      <c r="H1296" s="485" t="str">
        <f t="shared" si="224"/>
        <v>项</v>
      </c>
      <c r="I1296" s="485" t="str">
        <f t="shared" si="225"/>
        <v>22402</v>
      </c>
      <c r="J1296" s="229"/>
      <c r="K1296" s="229"/>
      <c r="L1296" s="229"/>
      <c r="M1296" s="506">
        <v>1</v>
      </c>
      <c r="N1296" s="229"/>
      <c r="O1296" s="229"/>
      <c r="P1296" s="229"/>
      <c r="Q1296" s="229"/>
      <c r="R1296" s="229"/>
      <c r="S1296" s="229"/>
      <c r="T1296" s="429"/>
    </row>
    <row r="1297" s="443" customFormat="1" ht="15.75" hidden="1" spans="1:20">
      <c r="A1297" s="306" t="s">
        <v>6518</v>
      </c>
      <c r="B1297" s="307" t="s">
        <v>14</v>
      </c>
      <c r="C1297" s="302">
        <f>SUMIF(表2.2024年公共财政支出决算表!$A$6:$A$1340,A1297,表2.2024年公共财政支出决算表!$E$6:$E$1340)</f>
        <v>0</v>
      </c>
      <c r="D1297" s="302">
        <f>ROUND(SUMIF('表10-1.政府预算科目明细表'!$A$3:$A$375,A1297,'表10-1.政府预算科目明细表'!$C$3:$C$375)/10000,0)</f>
        <v>0</v>
      </c>
      <c r="E1297" s="486">
        <f t="shared" si="233"/>
        <v>0</v>
      </c>
      <c r="F1297" s="487" t="str">
        <f t="shared" si="227"/>
        <v/>
      </c>
      <c r="G1297" s="488" t="str">
        <f t="shared" si="228"/>
        <v>否</v>
      </c>
      <c r="H1297" s="488" t="str">
        <f t="shared" si="224"/>
        <v>项</v>
      </c>
      <c r="I1297" s="488" t="str">
        <f t="shared" si="225"/>
        <v>22402</v>
      </c>
      <c r="J1297" s="229"/>
      <c r="K1297" s="229"/>
      <c r="L1297" s="229"/>
      <c r="M1297" s="449"/>
      <c r="N1297" s="449"/>
      <c r="O1297" s="449"/>
      <c r="P1297" s="449"/>
      <c r="Q1297" s="449"/>
      <c r="R1297" s="449"/>
      <c r="S1297" s="449"/>
      <c r="T1297" s="435"/>
    </row>
    <row r="1298" s="443" customFormat="1" ht="15.75" hidden="1" spans="1:20">
      <c r="A1298" s="306" t="s">
        <v>6519</v>
      </c>
      <c r="B1298" s="307" t="s">
        <v>16</v>
      </c>
      <c r="C1298" s="302">
        <f>SUMIF(表2.2024年公共财政支出决算表!$A$6:$A$1340,A1298,表2.2024年公共财政支出决算表!$E$6:$E$1340)</f>
        <v>0</v>
      </c>
      <c r="D1298" s="302">
        <f>ROUND(SUMIF('表10-1.政府预算科目明细表'!$A$3:$A$375,A1298,'表10-1.政府预算科目明细表'!$C$3:$C$375)/10000,0)</f>
        <v>0</v>
      </c>
      <c r="E1298" s="486">
        <f t="shared" si="233"/>
        <v>0</v>
      </c>
      <c r="F1298" s="487" t="str">
        <f t="shared" si="227"/>
        <v/>
      </c>
      <c r="G1298" s="488" t="str">
        <f t="shared" si="228"/>
        <v>否</v>
      </c>
      <c r="H1298" s="488" t="str">
        <f t="shared" si="224"/>
        <v>项</v>
      </c>
      <c r="I1298" s="488" t="str">
        <f t="shared" si="225"/>
        <v>22402</v>
      </c>
      <c r="J1298" s="229"/>
      <c r="K1298" s="229"/>
      <c r="L1298" s="229"/>
      <c r="M1298" s="449"/>
      <c r="N1298" s="449"/>
      <c r="O1298" s="449"/>
      <c r="P1298" s="449"/>
      <c r="Q1298" s="449"/>
      <c r="R1298" s="449"/>
      <c r="S1298" s="449"/>
      <c r="T1298" s="435"/>
    </row>
    <row r="1299" s="70" customFormat="1" ht="26.25" spans="1:20">
      <c r="A1299" s="280" t="s">
        <v>6520</v>
      </c>
      <c r="B1299" s="281" t="s">
        <v>1662</v>
      </c>
      <c r="C1299" s="302">
        <f>SUMIF(表2.2024年公共财政支出决算表!$A$6:$A$1340,A1299,表2.2024年公共财政支出决算表!$E$6:$E$1340)</f>
        <v>31</v>
      </c>
      <c r="D1299" s="302">
        <f>ROUND(SUMIF('表10-1.政府预算科目明细表'!$A$3:$A$375,A1299,'表10-1.政府预算科目明细表'!$C$3:$C$375)/10000,0)</f>
        <v>43</v>
      </c>
      <c r="E1299" s="352">
        <f t="shared" si="233"/>
        <v>12</v>
      </c>
      <c r="F1299" s="352" t="str">
        <f t="shared" si="227"/>
        <v>38.7%</v>
      </c>
      <c r="G1299" s="485" t="str">
        <f t="shared" si="228"/>
        <v>是</v>
      </c>
      <c r="H1299" s="485" t="str">
        <f t="shared" si="224"/>
        <v>项</v>
      </c>
      <c r="I1299" s="485" t="str">
        <f t="shared" si="225"/>
        <v>22402</v>
      </c>
      <c r="J1299" s="229"/>
      <c r="K1299" s="229"/>
      <c r="L1299" s="229"/>
      <c r="M1299" s="506">
        <v>1</v>
      </c>
      <c r="N1299" s="229"/>
      <c r="O1299" s="229"/>
      <c r="P1299" s="229"/>
      <c r="Q1299" s="229"/>
      <c r="R1299" s="229"/>
      <c r="S1299" s="229"/>
      <c r="T1299" s="429"/>
    </row>
    <row r="1300" s="441" customFormat="1" ht="15.75" hidden="1" spans="1:20">
      <c r="A1300" s="306" t="s">
        <v>6521</v>
      </c>
      <c r="B1300" s="307" t="s">
        <v>30</v>
      </c>
      <c r="C1300" s="302">
        <f>SUMIF(表2.2024年公共财政支出决算表!$A$6:$A$1340,A1300,表2.2024年公共财政支出决算表!$E$6:$E$1340)</f>
        <v>0</v>
      </c>
      <c r="D1300" s="302">
        <f>ROUND(SUMIF('表10-1.政府预算科目明细表'!$A$3:$A$375,A1300,'表10-1.政府预算科目明细表'!$C$3:$C$375)/10000,0)</f>
        <v>0</v>
      </c>
      <c r="E1300" s="486">
        <f t="shared" si="233"/>
        <v>0</v>
      </c>
      <c r="F1300" s="487" t="str">
        <f t="shared" si="227"/>
        <v/>
      </c>
      <c r="G1300" s="488" t="str">
        <f t="shared" si="228"/>
        <v>否</v>
      </c>
      <c r="H1300" s="488" t="str">
        <f t="shared" si="224"/>
        <v>项</v>
      </c>
      <c r="I1300" s="488" t="str">
        <f t="shared" si="225"/>
        <v>22402</v>
      </c>
      <c r="J1300" s="229"/>
      <c r="K1300" s="229"/>
      <c r="L1300" s="229"/>
      <c r="M1300" s="452"/>
      <c r="N1300" s="452"/>
      <c r="O1300" s="452"/>
      <c r="P1300" s="452"/>
      <c r="Q1300" s="452"/>
      <c r="R1300" s="452"/>
      <c r="S1300" s="452"/>
      <c r="T1300" s="438"/>
    </row>
    <row r="1301" s="443" customFormat="1" ht="15.75" hidden="1" spans="1:20">
      <c r="A1301" s="306" t="s">
        <v>6522</v>
      </c>
      <c r="B1301" s="307" t="s">
        <v>1663</v>
      </c>
      <c r="C1301" s="302">
        <f>SUMIF(表2.2024年公共财政支出决算表!$A$6:$A$1340,A1301,表2.2024年公共财政支出决算表!$E$6:$E$1340)</f>
        <v>0</v>
      </c>
      <c r="D1301" s="302">
        <f>ROUND(SUMIF('表10-1.政府预算科目明细表'!$A$3:$A$375,A1301,'表10-1.政府预算科目明细表'!$C$3:$C$375)/10000,0)</f>
        <v>0</v>
      </c>
      <c r="E1301" s="486">
        <f t="shared" si="233"/>
        <v>0</v>
      </c>
      <c r="F1301" s="487" t="str">
        <f t="shared" si="227"/>
        <v/>
      </c>
      <c r="G1301" s="488" t="str">
        <f t="shared" si="228"/>
        <v>否</v>
      </c>
      <c r="H1301" s="488" t="str">
        <f t="shared" si="224"/>
        <v>项</v>
      </c>
      <c r="I1301" s="488" t="str">
        <f t="shared" si="225"/>
        <v>22402</v>
      </c>
      <c r="J1301" s="229"/>
      <c r="K1301" s="229"/>
      <c r="L1301" s="229"/>
      <c r="M1301" s="449"/>
      <c r="N1301" s="449"/>
      <c r="O1301" s="449"/>
      <c r="P1301" s="449"/>
      <c r="Q1301" s="449"/>
      <c r="R1301" s="449"/>
      <c r="S1301" s="449"/>
      <c r="T1301" s="435"/>
    </row>
    <row r="1302" s="450" customFormat="1" ht="15.75" hidden="1" spans="1:19">
      <c r="A1302" s="269" t="s">
        <v>6524</v>
      </c>
      <c r="B1302" s="270" t="s">
        <v>1664</v>
      </c>
      <c r="C1302" s="299">
        <f ca="1">SUMIF($I1303:$I$1455,$A1302,C1303:C$1455)</f>
        <v>0</v>
      </c>
      <c r="D1302" s="299">
        <f>SUMIF($I1303:$I$1455,$A1302,D1303:D$1455)</f>
        <v>0</v>
      </c>
      <c r="E1302" s="299">
        <f ca="1">SUMIF($I1303:$I$1455,$A1302,E1303:E$1455)</f>
        <v>0</v>
      </c>
      <c r="F1302" s="483" t="str">
        <f ca="1" t="shared" si="227"/>
        <v/>
      </c>
      <c r="G1302" s="492" t="str">
        <f ca="1" t="shared" si="228"/>
        <v>否</v>
      </c>
      <c r="H1302" s="492" t="str">
        <f t="shared" ref="H1302:H1365" si="234">IF(LEN(A1302)=3,"类",IF(LEN(A1302)=5,"款","项"))</f>
        <v>款</v>
      </c>
      <c r="I1302" s="492" t="str">
        <f t="shared" si="225"/>
        <v>224</v>
      </c>
      <c r="J1302" s="453"/>
      <c r="K1302" s="453"/>
      <c r="L1302" s="453"/>
      <c r="M1302" s="453"/>
      <c r="N1302" s="453"/>
      <c r="O1302" s="453"/>
      <c r="P1302" s="453"/>
      <c r="Q1302" s="453"/>
      <c r="R1302" s="453"/>
      <c r="S1302" s="453"/>
    </row>
    <row r="1303" s="443" customFormat="1" ht="15.75" hidden="1" spans="1:20">
      <c r="A1303" s="306" t="s">
        <v>6526</v>
      </c>
      <c r="B1303" s="307" t="s">
        <v>12</v>
      </c>
      <c r="C1303" s="302">
        <f>SUMIF(表2.2024年公共财政支出决算表!$A$6:$A$1340,A1303,表2.2024年公共财政支出决算表!$E$6:$E$1340)</f>
        <v>0</v>
      </c>
      <c r="D1303" s="302">
        <f>ROUND(SUMIF('表10-1.政府预算科目明细表'!$A$3:$A$375,A1303,'表10-1.政府预算科目明细表'!$C$3:$C$375)/10000,0)</f>
        <v>0</v>
      </c>
      <c r="E1303" s="486">
        <f t="shared" ref="E1303:E1309" si="235">D1303-C1303</f>
        <v>0</v>
      </c>
      <c r="F1303" s="487" t="str">
        <f t="shared" ref="F1302:F1366" si="236">IFERROR(TEXT(E1303/C1303,"0.0%"),"")</f>
        <v/>
      </c>
      <c r="G1303" s="488" t="str">
        <f t="shared" si="228"/>
        <v>否</v>
      </c>
      <c r="H1303" s="488" t="str">
        <f t="shared" si="234"/>
        <v>项</v>
      </c>
      <c r="I1303" s="488" t="str">
        <f t="shared" ref="I1303:I1366" si="237">_xlfn.IFS(LEN(A1303)=3,0,LEN(A1303)=5,LEFT(A1303,3),LEN(A1303)=7,LEFT(A1303,5))</f>
        <v>22404</v>
      </c>
      <c r="J1303" s="229"/>
      <c r="K1303" s="229"/>
      <c r="L1303" s="229"/>
      <c r="M1303" s="449"/>
      <c r="N1303" s="449"/>
      <c r="O1303" s="449"/>
      <c r="P1303" s="449"/>
      <c r="Q1303" s="449"/>
      <c r="R1303" s="449"/>
      <c r="S1303" s="449"/>
      <c r="T1303" s="435"/>
    </row>
    <row r="1304" s="441" customFormat="1" ht="15.75" hidden="1" spans="1:20">
      <c r="A1304" s="306" t="s">
        <v>6527</v>
      </c>
      <c r="B1304" s="307" t="s">
        <v>14</v>
      </c>
      <c r="C1304" s="302">
        <f>SUMIF(表2.2024年公共财政支出决算表!$A$6:$A$1340,A1304,表2.2024年公共财政支出决算表!$E$6:$E$1340)</f>
        <v>0</v>
      </c>
      <c r="D1304" s="302">
        <f>ROUND(SUMIF('表10-1.政府预算科目明细表'!$A$3:$A$375,A1304,'表10-1.政府预算科目明细表'!$C$3:$C$375)/10000,0)</f>
        <v>0</v>
      </c>
      <c r="E1304" s="486">
        <f t="shared" si="235"/>
        <v>0</v>
      </c>
      <c r="F1304" s="487" t="str">
        <f t="shared" si="236"/>
        <v/>
      </c>
      <c r="G1304" s="488" t="str">
        <f t="shared" si="228"/>
        <v>否</v>
      </c>
      <c r="H1304" s="488" t="str">
        <f t="shared" si="234"/>
        <v>项</v>
      </c>
      <c r="I1304" s="488" t="str">
        <f t="shared" si="237"/>
        <v>22404</v>
      </c>
      <c r="J1304" s="229"/>
      <c r="K1304" s="229"/>
      <c r="L1304" s="229"/>
      <c r="M1304" s="452"/>
      <c r="N1304" s="452"/>
      <c r="O1304" s="452"/>
      <c r="P1304" s="452"/>
      <c r="Q1304" s="452"/>
      <c r="R1304" s="452"/>
      <c r="S1304" s="452"/>
      <c r="T1304" s="438"/>
    </row>
    <row r="1305" s="443" customFormat="1" ht="15.75" hidden="1" spans="1:20">
      <c r="A1305" s="306" t="s">
        <v>6528</v>
      </c>
      <c r="B1305" s="307" t="s">
        <v>16</v>
      </c>
      <c r="C1305" s="302">
        <f>SUMIF(表2.2024年公共财政支出决算表!$A$6:$A$1340,A1305,表2.2024年公共财政支出决算表!$E$6:$E$1340)</f>
        <v>0</v>
      </c>
      <c r="D1305" s="302">
        <f>ROUND(SUMIF('表10-1.政府预算科目明细表'!$A$3:$A$375,A1305,'表10-1.政府预算科目明细表'!$C$3:$C$375)/10000,0)</f>
        <v>0</v>
      </c>
      <c r="E1305" s="486">
        <f t="shared" si="235"/>
        <v>0</v>
      </c>
      <c r="F1305" s="487" t="str">
        <f t="shared" si="236"/>
        <v/>
      </c>
      <c r="G1305" s="488" t="str">
        <f t="shared" si="228"/>
        <v>否</v>
      </c>
      <c r="H1305" s="488" t="str">
        <f t="shared" si="234"/>
        <v>项</v>
      </c>
      <c r="I1305" s="488" t="str">
        <f t="shared" si="237"/>
        <v>22404</v>
      </c>
      <c r="J1305" s="229"/>
      <c r="K1305" s="229"/>
      <c r="L1305" s="229"/>
      <c r="M1305" s="449"/>
      <c r="N1305" s="449"/>
      <c r="O1305" s="449"/>
      <c r="P1305" s="449"/>
      <c r="Q1305" s="449"/>
      <c r="R1305" s="449"/>
      <c r="S1305" s="449"/>
      <c r="T1305" s="435"/>
    </row>
    <row r="1306" s="443" customFormat="1" ht="15.75" hidden="1" spans="1:20">
      <c r="A1306" s="306" t="s">
        <v>6529</v>
      </c>
      <c r="B1306" s="307" t="s">
        <v>1665</v>
      </c>
      <c r="C1306" s="302">
        <f>SUMIF(表2.2024年公共财政支出决算表!$A$6:$A$1340,A1306,表2.2024年公共财政支出决算表!$E$6:$E$1340)</f>
        <v>0</v>
      </c>
      <c r="D1306" s="302">
        <f>ROUND(SUMIF('表10-1.政府预算科目明细表'!$A$3:$A$375,A1306,'表10-1.政府预算科目明细表'!$C$3:$C$375)/10000,0)</f>
        <v>0</v>
      </c>
      <c r="E1306" s="486">
        <f t="shared" si="235"/>
        <v>0</v>
      </c>
      <c r="F1306" s="487" t="str">
        <f t="shared" si="236"/>
        <v/>
      </c>
      <c r="G1306" s="488" t="str">
        <f t="shared" si="228"/>
        <v>否</v>
      </c>
      <c r="H1306" s="488" t="str">
        <f t="shared" si="234"/>
        <v>项</v>
      </c>
      <c r="I1306" s="488" t="str">
        <f t="shared" si="237"/>
        <v>22404</v>
      </c>
      <c r="J1306" s="229"/>
      <c r="K1306" s="229"/>
      <c r="L1306" s="229"/>
      <c r="M1306" s="449"/>
      <c r="N1306" s="449"/>
      <c r="O1306" s="449"/>
      <c r="P1306" s="449"/>
      <c r="Q1306" s="449"/>
      <c r="R1306" s="449"/>
      <c r="S1306" s="449"/>
      <c r="T1306" s="435"/>
    </row>
    <row r="1307" s="443" customFormat="1" ht="15.75" hidden="1" spans="1:20">
      <c r="A1307" s="306" t="s">
        <v>6531</v>
      </c>
      <c r="B1307" s="307" t="s">
        <v>1666</v>
      </c>
      <c r="C1307" s="302">
        <f>SUMIF(表2.2024年公共财政支出决算表!$A$6:$A$1340,A1307,表2.2024年公共财政支出决算表!$E$6:$E$1340)</f>
        <v>0</v>
      </c>
      <c r="D1307" s="302">
        <f>ROUND(SUMIF('表10-1.政府预算科目明细表'!$A$3:$A$375,A1307,'表10-1.政府预算科目明细表'!$C$3:$C$375)/10000,0)</f>
        <v>0</v>
      </c>
      <c r="E1307" s="486">
        <f t="shared" si="235"/>
        <v>0</v>
      </c>
      <c r="F1307" s="487" t="str">
        <f t="shared" si="236"/>
        <v/>
      </c>
      <c r="G1307" s="488" t="str">
        <f t="shared" si="228"/>
        <v>否</v>
      </c>
      <c r="H1307" s="488" t="str">
        <f t="shared" si="234"/>
        <v>项</v>
      </c>
      <c r="I1307" s="488" t="str">
        <f t="shared" si="237"/>
        <v>22404</v>
      </c>
      <c r="J1307" s="229"/>
      <c r="K1307" s="229"/>
      <c r="L1307" s="229"/>
      <c r="M1307" s="449"/>
      <c r="N1307" s="449"/>
      <c r="O1307" s="449"/>
      <c r="P1307" s="449"/>
      <c r="Q1307" s="449"/>
      <c r="R1307" s="449"/>
      <c r="S1307" s="449"/>
      <c r="T1307" s="435"/>
    </row>
    <row r="1308" s="441" customFormat="1" ht="15.75" hidden="1" spans="1:20">
      <c r="A1308" s="306" t="s">
        <v>6533</v>
      </c>
      <c r="B1308" s="307" t="s">
        <v>30</v>
      </c>
      <c r="C1308" s="302">
        <f>SUMIF(表2.2024年公共财政支出决算表!$A$6:$A$1340,A1308,表2.2024年公共财政支出决算表!$E$6:$E$1340)</f>
        <v>0</v>
      </c>
      <c r="D1308" s="302">
        <f>ROUND(SUMIF('表10-1.政府预算科目明细表'!$A$3:$A$375,A1308,'表10-1.政府预算科目明细表'!$C$3:$C$375)/10000,0)</f>
        <v>0</v>
      </c>
      <c r="E1308" s="486">
        <f t="shared" si="235"/>
        <v>0</v>
      </c>
      <c r="F1308" s="487" t="str">
        <f t="shared" si="236"/>
        <v/>
      </c>
      <c r="G1308" s="488" t="str">
        <f t="shared" si="228"/>
        <v>否</v>
      </c>
      <c r="H1308" s="488" t="str">
        <f t="shared" si="234"/>
        <v>项</v>
      </c>
      <c r="I1308" s="488" t="str">
        <f t="shared" si="237"/>
        <v>22404</v>
      </c>
      <c r="J1308" s="229"/>
      <c r="K1308" s="229"/>
      <c r="L1308" s="229"/>
      <c r="M1308" s="452"/>
      <c r="N1308" s="452"/>
      <c r="O1308" s="452"/>
      <c r="P1308" s="452"/>
      <c r="Q1308" s="452"/>
      <c r="R1308" s="452"/>
      <c r="S1308" s="452"/>
      <c r="T1308" s="438"/>
    </row>
    <row r="1309" s="443" customFormat="1" ht="15.75" hidden="1" spans="1:20">
      <c r="A1309" s="306" t="s">
        <v>6534</v>
      </c>
      <c r="B1309" s="307" t="s">
        <v>1667</v>
      </c>
      <c r="C1309" s="302">
        <f>SUMIF(表2.2024年公共财政支出决算表!$A$6:$A$1340,A1309,表2.2024年公共财政支出决算表!$E$6:$E$1340)</f>
        <v>0</v>
      </c>
      <c r="D1309" s="302">
        <f>ROUND(SUMIF('表10-1.政府预算科目明细表'!$A$3:$A$375,A1309,'表10-1.政府预算科目明细表'!$C$3:$C$375)/10000,0)</f>
        <v>0</v>
      </c>
      <c r="E1309" s="486">
        <f t="shared" si="235"/>
        <v>0</v>
      </c>
      <c r="F1309" s="487" t="str">
        <f t="shared" si="236"/>
        <v/>
      </c>
      <c r="G1309" s="488" t="str">
        <f t="shared" si="228"/>
        <v>否</v>
      </c>
      <c r="H1309" s="488" t="str">
        <f t="shared" si="234"/>
        <v>项</v>
      </c>
      <c r="I1309" s="488" t="str">
        <f t="shared" si="237"/>
        <v>22404</v>
      </c>
      <c r="J1309" s="229"/>
      <c r="K1309" s="229"/>
      <c r="L1309" s="229"/>
      <c r="M1309" s="449"/>
      <c r="N1309" s="449"/>
      <c r="O1309" s="449"/>
      <c r="P1309" s="449"/>
      <c r="Q1309" s="449"/>
      <c r="R1309" s="449"/>
      <c r="S1309" s="449"/>
      <c r="T1309" s="435"/>
    </row>
    <row r="1310" s="455" customFormat="1" ht="26.25" spans="1:20">
      <c r="A1310" s="278" t="s">
        <v>6536</v>
      </c>
      <c r="B1310" s="279" t="s">
        <v>1668</v>
      </c>
      <c r="C1310" s="299">
        <f ca="1">SUMIF($I1311:$I$1455,$A1310,C1311:C$1455)</f>
        <v>105</v>
      </c>
      <c r="D1310" s="299">
        <f>SUMIF($I1311:$I$1455,$A1310,D1311:D$1455)</f>
        <v>91</v>
      </c>
      <c r="E1310" s="299">
        <f ca="1">SUMIF($I1311:$I$1455,$A1310,E1311:E$1455)</f>
        <v>-14</v>
      </c>
      <c r="F1310" s="483" t="str">
        <f ca="1" t="shared" si="236"/>
        <v>-13.3%</v>
      </c>
      <c r="G1310" s="484" t="str">
        <f ca="1" t="shared" si="228"/>
        <v>是</v>
      </c>
      <c r="H1310" s="484" t="str">
        <f t="shared" si="234"/>
        <v>款</v>
      </c>
      <c r="I1310" s="484" t="str">
        <f t="shared" si="237"/>
        <v>224</v>
      </c>
      <c r="J1310" s="447"/>
      <c r="K1310" s="447"/>
      <c r="L1310" s="447"/>
      <c r="M1310" s="506">
        <v>1</v>
      </c>
      <c r="N1310" s="447"/>
      <c r="O1310" s="447"/>
      <c r="P1310" s="447"/>
      <c r="Q1310" s="447"/>
      <c r="R1310" s="447"/>
      <c r="S1310" s="447"/>
      <c r="T1310" s="439"/>
    </row>
    <row r="1311" s="435" customFormat="1" ht="15.75" hidden="1" spans="1:19">
      <c r="A1311" s="306" t="s">
        <v>6537</v>
      </c>
      <c r="B1311" s="307" t="s">
        <v>12</v>
      </c>
      <c r="C1311" s="302">
        <f>SUMIF(表2.2024年公共财政支出决算表!$A$6:$A$1340,A1311,表2.2024年公共财政支出决算表!$E$6:$E$1340)</f>
        <v>0</v>
      </c>
      <c r="D1311" s="302">
        <f>ROUND(SUMIF('表10-1.政府预算科目明细表'!$A$3:$A$375,A1311,'表10-1.政府预算科目明细表'!$C$3:$C$375)/10000,0)</f>
        <v>0</v>
      </c>
      <c r="E1311" s="486">
        <f t="shared" ref="E1311:E1322" si="238">D1311-C1311</f>
        <v>0</v>
      </c>
      <c r="F1311" s="487" t="str">
        <f t="shared" si="236"/>
        <v/>
      </c>
      <c r="G1311" s="488" t="str">
        <f t="shared" si="228"/>
        <v>否</v>
      </c>
      <c r="H1311" s="488" t="str">
        <f t="shared" si="234"/>
        <v>项</v>
      </c>
      <c r="I1311" s="488" t="str">
        <f t="shared" si="237"/>
        <v>22405</v>
      </c>
      <c r="J1311" s="229"/>
      <c r="K1311" s="229"/>
      <c r="L1311" s="229"/>
      <c r="M1311" s="449"/>
      <c r="N1311" s="449"/>
      <c r="O1311" s="449"/>
      <c r="P1311" s="449"/>
      <c r="Q1311" s="449"/>
      <c r="R1311" s="449"/>
      <c r="S1311" s="449"/>
    </row>
    <row r="1312" s="441" customFormat="1" ht="15.75" hidden="1" spans="1:20">
      <c r="A1312" s="306" t="s">
        <v>6538</v>
      </c>
      <c r="B1312" s="307" t="s">
        <v>14</v>
      </c>
      <c r="C1312" s="302">
        <f>SUMIF(表2.2024年公共财政支出决算表!$A$6:$A$1340,A1312,表2.2024年公共财政支出决算表!$E$6:$E$1340)</f>
        <v>0</v>
      </c>
      <c r="D1312" s="302">
        <f>ROUND(SUMIF('表10-1.政府预算科目明细表'!$A$3:$A$375,A1312,'表10-1.政府预算科目明细表'!$C$3:$C$375)/10000,0)</f>
        <v>0</v>
      </c>
      <c r="E1312" s="486">
        <f t="shared" si="238"/>
        <v>0</v>
      </c>
      <c r="F1312" s="487" t="str">
        <f t="shared" si="236"/>
        <v/>
      </c>
      <c r="G1312" s="488" t="str">
        <f t="shared" si="228"/>
        <v>否</v>
      </c>
      <c r="H1312" s="488" t="str">
        <f t="shared" si="234"/>
        <v>项</v>
      </c>
      <c r="I1312" s="488" t="str">
        <f t="shared" si="237"/>
        <v>22405</v>
      </c>
      <c r="J1312" s="229"/>
      <c r="K1312" s="229"/>
      <c r="L1312" s="229"/>
      <c r="M1312" s="452"/>
      <c r="N1312" s="452"/>
      <c r="O1312" s="452"/>
      <c r="P1312" s="452"/>
      <c r="Q1312" s="452"/>
      <c r="R1312" s="452"/>
      <c r="S1312" s="452"/>
      <c r="T1312" s="438"/>
    </row>
    <row r="1313" s="441" customFormat="1" ht="15.75" hidden="1" spans="1:20">
      <c r="A1313" s="306" t="s">
        <v>6539</v>
      </c>
      <c r="B1313" s="307" t="s">
        <v>16</v>
      </c>
      <c r="C1313" s="302">
        <f>SUMIF(表2.2024年公共财政支出决算表!$A$6:$A$1340,A1313,表2.2024年公共财政支出决算表!$E$6:$E$1340)</f>
        <v>0</v>
      </c>
      <c r="D1313" s="302">
        <f>ROUND(SUMIF('表10-1.政府预算科目明细表'!$A$3:$A$375,A1313,'表10-1.政府预算科目明细表'!$C$3:$C$375)/10000,0)</f>
        <v>0</v>
      </c>
      <c r="E1313" s="486">
        <f t="shared" si="238"/>
        <v>0</v>
      </c>
      <c r="F1313" s="487" t="str">
        <f t="shared" si="236"/>
        <v/>
      </c>
      <c r="G1313" s="488" t="str">
        <f t="shared" si="228"/>
        <v>否</v>
      </c>
      <c r="H1313" s="488" t="str">
        <f t="shared" si="234"/>
        <v>项</v>
      </c>
      <c r="I1313" s="488" t="str">
        <f t="shared" si="237"/>
        <v>22405</v>
      </c>
      <c r="J1313" s="229"/>
      <c r="K1313" s="229"/>
      <c r="L1313" s="229"/>
      <c r="M1313" s="452"/>
      <c r="N1313" s="452"/>
      <c r="O1313" s="452"/>
      <c r="P1313" s="452"/>
      <c r="Q1313" s="452"/>
      <c r="R1313" s="452"/>
      <c r="S1313" s="452"/>
      <c r="T1313" s="438"/>
    </row>
    <row r="1314" s="463" customFormat="1" ht="15.75" hidden="1" spans="1:20">
      <c r="A1314" s="306" t="s">
        <v>6540</v>
      </c>
      <c r="B1314" s="307" t="s">
        <v>1669</v>
      </c>
      <c r="C1314" s="302">
        <f>SUMIF(表2.2024年公共财政支出决算表!$A$6:$A$1340,A1314,表2.2024年公共财政支出决算表!$E$6:$E$1340)</f>
        <v>0</v>
      </c>
      <c r="D1314" s="302">
        <f>ROUND(SUMIF('表10-1.政府预算科目明细表'!$A$3:$A$375,A1314,'表10-1.政府预算科目明细表'!$C$3:$C$375)/10000,0)</f>
        <v>0</v>
      </c>
      <c r="E1314" s="486">
        <f t="shared" si="238"/>
        <v>0</v>
      </c>
      <c r="F1314" s="487" t="str">
        <f t="shared" si="236"/>
        <v/>
      </c>
      <c r="G1314" s="488" t="str">
        <f t="shared" si="228"/>
        <v>否</v>
      </c>
      <c r="H1314" s="488" t="str">
        <f t="shared" si="234"/>
        <v>项</v>
      </c>
      <c r="I1314" s="488" t="str">
        <f t="shared" si="237"/>
        <v>22405</v>
      </c>
      <c r="J1314" s="229"/>
      <c r="K1314" s="229"/>
      <c r="L1314" s="229"/>
      <c r="M1314" s="509"/>
      <c r="N1314" s="509"/>
      <c r="O1314" s="509"/>
      <c r="P1314" s="509"/>
      <c r="Q1314" s="509"/>
      <c r="R1314" s="509"/>
      <c r="S1314" s="509"/>
      <c r="T1314" s="512"/>
    </row>
    <row r="1315" s="74" customFormat="1" ht="26.25" spans="1:20">
      <c r="A1315" s="280" t="s">
        <v>6542</v>
      </c>
      <c r="B1315" s="281" t="s">
        <v>1670</v>
      </c>
      <c r="C1315" s="302">
        <f>SUMIF(表2.2024年公共财政支出决算表!$A$6:$A$1340,A1315,表2.2024年公共财政支出决算表!$E$6:$E$1340)</f>
        <v>8</v>
      </c>
      <c r="D1315" s="302">
        <f>ROUND(SUMIF('表10-1.政府预算科目明细表'!$A$3:$A$375,A1315,'表10-1.政府预算科目明细表'!$C$3:$C$375)/10000,0)</f>
        <v>2</v>
      </c>
      <c r="E1315" s="352">
        <f t="shared" si="238"/>
        <v>-6</v>
      </c>
      <c r="F1315" s="352" t="str">
        <f t="shared" si="236"/>
        <v>-75.0%</v>
      </c>
      <c r="G1315" s="485" t="str">
        <f t="shared" ref="G1315:G1378" si="239">IF(A1315&lt;&gt;"",IF(SUM(C1315:D1315)&lt;&gt;0,"是","否"),"是")</f>
        <v>是</v>
      </c>
      <c r="H1315" s="485" t="str">
        <f t="shared" si="234"/>
        <v>项</v>
      </c>
      <c r="I1315" s="485" t="str">
        <f t="shared" si="237"/>
        <v>22405</v>
      </c>
      <c r="J1315" s="229"/>
      <c r="K1315" s="229"/>
      <c r="L1315" s="229"/>
      <c r="M1315" s="506">
        <v>1</v>
      </c>
      <c r="N1315" s="448"/>
      <c r="O1315" s="448"/>
      <c r="P1315" s="448"/>
      <c r="Q1315" s="448"/>
      <c r="R1315" s="448"/>
      <c r="S1315" s="448"/>
      <c r="T1315" s="440"/>
    </row>
    <row r="1316" s="441" customFormat="1" ht="15.75" hidden="1" spans="1:20">
      <c r="A1316" s="306" t="s">
        <v>6543</v>
      </c>
      <c r="B1316" s="307" t="s">
        <v>1671</v>
      </c>
      <c r="C1316" s="302">
        <f>SUMIF(表2.2024年公共财政支出决算表!$A$6:$A$1340,A1316,表2.2024年公共财政支出决算表!$E$6:$E$1340)</f>
        <v>0</v>
      </c>
      <c r="D1316" s="302">
        <f>ROUND(SUMIF('表10-1.政府预算科目明细表'!$A$3:$A$375,A1316,'表10-1.政府预算科目明细表'!$C$3:$C$375)/10000,0)</f>
        <v>0</v>
      </c>
      <c r="E1316" s="486">
        <f t="shared" si="238"/>
        <v>0</v>
      </c>
      <c r="F1316" s="487" t="str">
        <f t="shared" si="236"/>
        <v/>
      </c>
      <c r="G1316" s="488" t="str">
        <f t="shared" si="239"/>
        <v>否</v>
      </c>
      <c r="H1316" s="488" t="str">
        <f t="shared" si="234"/>
        <v>项</v>
      </c>
      <c r="I1316" s="488" t="str">
        <f t="shared" si="237"/>
        <v>22405</v>
      </c>
      <c r="J1316" s="229"/>
      <c r="K1316" s="229"/>
      <c r="L1316" s="229"/>
      <c r="M1316" s="452"/>
      <c r="N1316" s="452"/>
      <c r="O1316" s="452"/>
      <c r="P1316" s="452"/>
      <c r="Q1316" s="452"/>
      <c r="R1316" s="452"/>
      <c r="S1316" s="452"/>
      <c r="T1316" s="438"/>
    </row>
    <row r="1317" s="74" customFormat="1" ht="15.75" hidden="1" spans="1:20">
      <c r="A1317" s="280" t="s">
        <v>6544</v>
      </c>
      <c r="B1317" s="281" t="s">
        <v>1672</v>
      </c>
      <c r="C1317" s="302">
        <f>SUMIF(表2.2024年公共财政支出决算表!$A$6:$A$1340,A1317,表2.2024年公共财政支出决算表!$E$6:$E$1340)</f>
        <v>0</v>
      </c>
      <c r="D1317" s="302">
        <f>ROUND(SUMIF('表10-1.政府预算科目明细表'!$A$3:$A$375,A1317,'表10-1.政府预算科目明细表'!$C$3:$C$375)/10000,0)</f>
        <v>0</v>
      </c>
      <c r="E1317" s="352">
        <f t="shared" si="238"/>
        <v>0</v>
      </c>
      <c r="F1317" s="352" t="str">
        <f t="shared" si="236"/>
        <v/>
      </c>
      <c r="G1317" s="485" t="str">
        <f t="shared" si="239"/>
        <v>否</v>
      </c>
      <c r="H1317" s="485" t="str">
        <f t="shared" si="234"/>
        <v>项</v>
      </c>
      <c r="I1317" s="485" t="str">
        <f t="shared" si="237"/>
        <v>22405</v>
      </c>
      <c r="J1317" s="229"/>
      <c r="K1317" s="229"/>
      <c r="L1317" s="229"/>
      <c r="M1317" s="448"/>
      <c r="N1317" s="448"/>
      <c r="O1317" s="448"/>
      <c r="P1317" s="448"/>
      <c r="Q1317" s="448"/>
      <c r="R1317" s="448"/>
      <c r="S1317" s="448"/>
      <c r="T1317" s="440"/>
    </row>
    <row r="1318" s="438" customFormat="1" ht="15.75" hidden="1" spans="1:19">
      <c r="A1318" s="306" t="s">
        <v>6545</v>
      </c>
      <c r="B1318" s="307" t="s">
        <v>1673</v>
      </c>
      <c r="C1318" s="302">
        <f>SUMIF(表2.2024年公共财政支出决算表!$A$6:$A$1340,A1318,表2.2024年公共财政支出决算表!$E$6:$E$1340)</f>
        <v>0</v>
      </c>
      <c r="D1318" s="302">
        <f>ROUND(SUMIF('表10-1.政府预算科目明细表'!$A$3:$A$375,A1318,'表10-1.政府预算科目明细表'!$C$3:$C$375)/10000,0)</f>
        <v>0</v>
      </c>
      <c r="E1318" s="486">
        <f t="shared" si="238"/>
        <v>0</v>
      </c>
      <c r="F1318" s="487" t="str">
        <f t="shared" si="236"/>
        <v/>
      </c>
      <c r="G1318" s="488" t="str">
        <f t="shared" si="239"/>
        <v>否</v>
      </c>
      <c r="H1318" s="488" t="str">
        <f t="shared" si="234"/>
        <v>项</v>
      </c>
      <c r="I1318" s="488" t="str">
        <f t="shared" si="237"/>
        <v>22405</v>
      </c>
      <c r="J1318" s="229"/>
      <c r="K1318" s="229"/>
      <c r="L1318" s="229"/>
      <c r="M1318" s="452"/>
      <c r="N1318" s="452"/>
      <c r="O1318" s="452"/>
      <c r="P1318" s="452"/>
      <c r="Q1318" s="452"/>
      <c r="R1318" s="452"/>
      <c r="S1318" s="452"/>
    </row>
    <row r="1319" s="443" customFormat="1" ht="15.75" hidden="1" spans="1:20">
      <c r="A1319" s="306" t="s">
        <v>6547</v>
      </c>
      <c r="B1319" s="307" t="s">
        <v>1674</v>
      </c>
      <c r="C1319" s="302">
        <f>SUMIF(表2.2024年公共财政支出决算表!$A$6:$A$1340,A1319,表2.2024年公共财政支出决算表!$E$6:$E$1340)</f>
        <v>0</v>
      </c>
      <c r="D1319" s="302">
        <f>ROUND(SUMIF('表10-1.政府预算科目明细表'!$A$3:$A$375,A1319,'表10-1.政府预算科目明细表'!$C$3:$C$375)/10000,0)</f>
        <v>0</v>
      </c>
      <c r="E1319" s="486">
        <f t="shared" si="238"/>
        <v>0</v>
      </c>
      <c r="F1319" s="487" t="str">
        <f t="shared" si="236"/>
        <v/>
      </c>
      <c r="G1319" s="488" t="str">
        <f t="shared" si="239"/>
        <v>否</v>
      </c>
      <c r="H1319" s="488" t="str">
        <f t="shared" si="234"/>
        <v>项</v>
      </c>
      <c r="I1319" s="488" t="str">
        <f t="shared" si="237"/>
        <v>22405</v>
      </c>
      <c r="J1319" s="229"/>
      <c r="K1319" s="229"/>
      <c r="L1319" s="229"/>
      <c r="M1319" s="449"/>
      <c r="N1319" s="449"/>
      <c r="O1319" s="449"/>
      <c r="P1319" s="449"/>
      <c r="Q1319" s="449"/>
      <c r="R1319" s="449"/>
      <c r="S1319" s="449"/>
      <c r="T1319" s="435"/>
    </row>
    <row r="1320" s="441" customFormat="1" ht="15.75" hidden="1" spans="1:20">
      <c r="A1320" s="306" t="s">
        <v>6548</v>
      </c>
      <c r="B1320" s="307" t="s">
        <v>1675</v>
      </c>
      <c r="C1320" s="302">
        <f>SUMIF(表2.2024年公共财政支出决算表!$A$6:$A$1340,A1320,表2.2024年公共财政支出决算表!$E$6:$E$1340)</f>
        <v>0</v>
      </c>
      <c r="D1320" s="302">
        <f>ROUND(SUMIF('表10-1.政府预算科目明细表'!$A$3:$A$375,A1320,'表10-1.政府预算科目明细表'!$C$3:$C$375)/10000,0)</f>
        <v>0</v>
      </c>
      <c r="E1320" s="486">
        <f t="shared" si="238"/>
        <v>0</v>
      </c>
      <c r="F1320" s="487" t="str">
        <f t="shared" si="236"/>
        <v/>
      </c>
      <c r="G1320" s="488" t="str">
        <f t="shared" si="239"/>
        <v>否</v>
      </c>
      <c r="H1320" s="488" t="str">
        <f t="shared" si="234"/>
        <v>项</v>
      </c>
      <c r="I1320" s="488" t="str">
        <f t="shared" si="237"/>
        <v>22405</v>
      </c>
      <c r="J1320" s="229"/>
      <c r="K1320" s="229"/>
      <c r="L1320" s="229"/>
      <c r="M1320" s="452"/>
      <c r="N1320" s="452"/>
      <c r="O1320" s="452"/>
      <c r="P1320" s="452"/>
      <c r="Q1320" s="452"/>
      <c r="R1320" s="452"/>
      <c r="S1320" s="452"/>
      <c r="T1320" s="438"/>
    </row>
    <row r="1321" s="74" customFormat="1" ht="26.25" spans="1:20">
      <c r="A1321" s="280" t="s">
        <v>6550</v>
      </c>
      <c r="B1321" s="281" t="s">
        <v>1676</v>
      </c>
      <c r="C1321" s="302">
        <f>SUMIF(表2.2024年公共财政支出决算表!$A$6:$A$1340,A1321,表2.2024年公共财政支出决算表!$E$6:$E$1340)</f>
        <v>97</v>
      </c>
      <c r="D1321" s="302">
        <f>ROUND(SUMIF('表10-1.政府预算科目明细表'!$A$3:$A$375,A1321,'表10-1.政府预算科目明细表'!$C$3:$C$375)/10000,0)</f>
        <v>89</v>
      </c>
      <c r="E1321" s="352">
        <f t="shared" si="238"/>
        <v>-8</v>
      </c>
      <c r="F1321" s="352" t="str">
        <f t="shared" si="236"/>
        <v>-8.2%</v>
      </c>
      <c r="G1321" s="485" t="str">
        <f t="shared" si="239"/>
        <v>是</v>
      </c>
      <c r="H1321" s="485" t="str">
        <f t="shared" si="234"/>
        <v>项</v>
      </c>
      <c r="I1321" s="485" t="str">
        <f t="shared" si="237"/>
        <v>22405</v>
      </c>
      <c r="J1321" s="229"/>
      <c r="K1321" s="229"/>
      <c r="L1321" s="229"/>
      <c r="M1321" s="506">
        <v>1</v>
      </c>
      <c r="N1321" s="448"/>
      <c r="O1321" s="448"/>
      <c r="P1321" s="448"/>
      <c r="Q1321" s="448"/>
      <c r="R1321" s="448"/>
      <c r="S1321" s="448"/>
      <c r="T1321" s="440"/>
    </row>
    <row r="1322" s="441" customFormat="1" ht="15.75" hidden="1" spans="1:20">
      <c r="A1322" s="306" t="s">
        <v>6551</v>
      </c>
      <c r="B1322" s="307" t="s">
        <v>1677</v>
      </c>
      <c r="C1322" s="302">
        <f>SUMIF(表2.2024年公共财政支出决算表!$A$6:$A$1340,A1322,表2.2024年公共财政支出决算表!$E$6:$E$1340)</f>
        <v>0</v>
      </c>
      <c r="D1322" s="302">
        <f>ROUND(SUMIF('表10-1.政府预算科目明细表'!$A$3:$A$375,A1322,'表10-1.政府预算科目明细表'!$C$3:$C$375)/10000,0)</f>
        <v>0</v>
      </c>
      <c r="E1322" s="486">
        <f t="shared" si="238"/>
        <v>0</v>
      </c>
      <c r="F1322" s="487" t="str">
        <f t="shared" si="236"/>
        <v/>
      </c>
      <c r="G1322" s="488" t="str">
        <f t="shared" si="239"/>
        <v>否</v>
      </c>
      <c r="H1322" s="488" t="str">
        <f t="shared" si="234"/>
        <v>项</v>
      </c>
      <c r="I1322" s="488" t="str">
        <f t="shared" si="237"/>
        <v>22405</v>
      </c>
      <c r="J1322" s="229"/>
      <c r="K1322" s="229"/>
      <c r="L1322" s="229"/>
      <c r="M1322" s="452"/>
      <c r="N1322" s="452"/>
      <c r="O1322" s="452"/>
      <c r="P1322" s="452"/>
      <c r="Q1322" s="452"/>
      <c r="R1322" s="452"/>
      <c r="S1322" s="452"/>
      <c r="T1322" s="438"/>
    </row>
    <row r="1323" s="456" customFormat="1" ht="26.25" spans="1:20">
      <c r="A1323" s="278" t="s">
        <v>6553</v>
      </c>
      <c r="B1323" s="279" t="s">
        <v>1678</v>
      </c>
      <c r="C1323" s="299">
        <f ca="1">SUMIF($I1324:$I$1455,$A1323,C1324:C$1455)</f>
        <v>602</v>
      </c>
      <c r="D1323" s="299">
        <f>SUMIF($I1324:$I$1455,$A1323,D1324:D$1455)</f>
        <v>588</v>
      </c>
      <c r="E1323" s="299">
        <f ca="1">SUMIF($I1324:$I$1455,$A1323,E1324:E$1455)</f>
        <v>-14</v>
      </c>
      <c r="F1323" s="483" t="str">
        <f ca="1" t="shared" si="236"/>
        <v>-2.3%</v>
      </c>
      <c r="G1323" s="484" t="str">
        <f ca="1" t="shared" si="239"/>
        <v>是</v>
      </c>
      <c r="H1323" s="484" t="str">
        <f t="shared" si="234"/>
        <v>款</v>
      </c>
      <c r="I1323" s="484" t="str">
        <f t="shared" si="237"/>
        <v>224</v>
      </c>
      <c r="J1323" s="457"/>
      <c r="K1323" s="457"/>
      <c r="L1323" s="457"/>
      <c r="M1323" s="506">
        <v>1</v>
      </c>
      <c r="N1323" s="457"/>
      <c r="O1323" s="457"/>
      <c r="P1323" s="457"/>
      <c r="Q1323" s="457"/>
      <c r="R1323" s="457"/>
      <c r="S1323" s="457"/>
      <c r="T1323" s="437"/>
    </row>
    <row r="1324" s="74" customFormat="1" ht="26.25" spans="1:20">
      <c r="A1324" s="280" t="s">
        <v>6554</v>
      </c>
      <c r="B1324" s="281" t="s">
        <v>1679</v>
      </c>
      <c r="C1324" s="302">
        <f>SUMIF(表2.2024年公共财政支出决算表!$A$6:$A$1340,A1324,表2.2024年公共财政支出决算表!$E$6:$E$1340)</f>
        <v>602</v>
      </c>
      <c r="D1324" s="302">
        <f>ROUND(SUMIF('表10-1.政府预算科目明细表'!$A$3:$A$375,A1324,'表10-1.政府预算科目明细表'!$C$3:$C$375)/10000,0)</f>
        <v>588</v>
      </c>
      <c r="E1324" s="352">
        <f t="shared" ref="E1324:E1326" si="240">D1324-C1324</f>
        <v>-14</v>
      </c>
      <c r="F1324" s="352" t="str">
        <f t="shared" si="236"/>
        <v>-2.3%</v>
      </c>
      <c r="G1324" s="485" t="str">
        <f t="shared" si="239"/>
        <v>是</v>
      </c>
      <c r="H1324" s="485" t="str">
        <f t="shared" si="234"/>
        <v>项</v>
      </c>
      <c r="I1324" s="485" t="str">
        <f t="shared" si="237"/>
        <v>22406</v>
      </c>
      <c r="J1324" s="229"/>
      <c r="K1324" s="229"/>
      <c r="L1324" s="229"/>
      <c r="M1324" s="506">
        <v>1</v>
      </c>
      <c r="N1324" s="448"/>
      <c r="O1324" s="448"/>
      <c r="P1324" s="448"/>
      <c r="Q1324" s="448"/>
      <c r="R1324" s="448"/>
      <c r="S1324" s="448"/>
      <c r="T1324" s="440"/>
    </row>
    <row r="1325" s="441" customFormat="1" ht="15.75" hidden="1" spans="1:20">
      <c r="A1325" s="306" t="s">
        <v>6555</v>
      </c>
      <c r="B1325" s="307" t="s">
        <v>1680</v>
      </c>
      <c r="C1325" s="302">
        <f>SUMIF(表2.2024年公共财政支出决算表!$A$6:$A$1340,A1325,表2.2024年公共财政支出决算表!$E$6:$E$1340)</f>
        <v>0</v>
      </c>
      <c r="D1325" s="302">
        <f>ROUND(SUMIF('表10-1.政府预算科目明细表'!$A$3:$A$375,A1325,'表10-1.政府预算科目明细表'!$C$3:$C$375)/10000,0)</f>
        <v>0</v>
      </c>
      <c r="E1325" s="486">
        <f t="shared" si="240"/>
        <v>0</v>
      </c>
      <c r="F1325" s="487" t="str">
        <f t="shared" si="236"/>
        <v/>
      </c>
      <c r="G1325" s="488" t="str">
        <f t="shared" si="239"/>
        <v>否</v>
      </c>
      <c r="H1325" s="488" t="str">
        <f t="shared" si="234"/>
        <v>项</v>
      </c>
      <c r="I1325" s="488" t="str">
        <f t="shared" si="237"/>
        <v>22406</v>
      </c>
      <c r="J1325" s="229"/>
      <c r="K1325" s="229"/>
      <c r="L1325" s="229"/>
      <c r="M1325" s="452"/>
      <c r="N1325" s="452"/>
      <c r="O1325" s="452"/>
      <c r="P1325" s="452"/>
      <c r="Q1325" s="452"/>
      <c r="R1325" s="452"/>
      <c r="S1325" s="452"/>
      <c r="T1325" s="438"/>
    </row>
    <row r="1326" s="443" customFormat="1" ht="15.75" hidden="1" spans="1:20">
      <c r="A1326" s="306" t="s">
        <v>6557</v>
      </c>
      <c r="B1326" s="307" t="s">
        <v>1681</v>
      </c>
      <c r="C1326" s="302">
        <f>SUMIF(表2.2024年公共财政支出决算表!$A$6:$A$1340,A1326,表2.2024年公共财政支出决算表!$E$6:$E$1340)</f>
        <v>0</v>
      </c>
      <c r="D1326" s="302">
        <f>ROUND(SUMIF('表10-1.政府预算科目明细表'!$A$3:$A$375,A1326,'表10-1.政府预算科目明细表'!$C$3:$C$375)/10000,0)</f>
        <v>0</v>
      </c>
      <c r="E1326" s="486">
        <f t="shared" si="240"/>
        <v>0</v>
      </c>
      <c r="F1326" s="487" t="str">
        <f t="shared" si="236"/>
        <v/>
      </c>
      <c r="G1326" s="488" t="str">
        <f t="shared" si="239"/>
        <v>否</v>
      </c>
      <c r="H1326" s="488" t="str">
        <f t="shared" si="234"/>
        <v>项</v>
      </c>
      <c r="I1326" s="488" t="str">
        <f t="shared" si="237"/>
        <v>22406</v>
      </c>
      <c r="J1326" s="229"/>
      <c r="K1326" s="229"/>
      <c r="L1326" s="229"/>
      <c r="M1326" s="449"/>
      <c r="N1326" s="449"/>
      <c r="O1326" s="449"/>
      <c r="P1326" s="449"/>
      <c r="Q1326" s="449"/>
      <c r="R1326" s="449"/>
      <c r="S1326" s="449"/>
      <c r="T1326" s="435"/>
    </row>
    <row r="1327" s="456" customFormat="1" ht="26.25" spans="1:20">
      <c r="A1327" s="278" t="s">
        <v>6558</v>
      </c>
      <c r="B1327" s="279" t="s">
        <v>1682</v>
      </c>
      <c r="C1327" s="299">
        <f ca="1">SUMIF($I1328:$I$1455,$A1327,C1328:C$1455)</f>
        <v>387</v>
      </c>
      <c r="D1327" s="299">
        <f>SUMIF($I1328:$I$1455,$A1327,D1328:D$1455)</f>
        <v>721</v>
      </c>
      <c r="E1327" s="299">
        <f ca="1">SUMIF($I1328:$I$1455,$A1327,E1328:E$1455)</f>
        <v>334</v>
      </c>
      <c r="F1327" s="483" t="str">
        <f ca="1" t="shared" si="236"/>
        <v>86.3%</v>
      </c>
      <c r="G1327" s="484" t="str">
        <f ca="1" t="shared" si="239"/>
        <v>是</v>
      </c>
      <c r="H1327" s="484" t="str">
        <f t="shared" si="234"/>
        <v>款</v>
      </c>
      <c r="I1327" s="484" t="str">
        <f t="shared" si="237"/>
        <v>224</v>
      </c>
      <c r="J1327" s="457"/>
      <c r="K1327" s="457"/>
      <c r="L1327" s="457"/>
      <c r="M1327" s="506">
        <v>1</v>
      </c>
      <c r="N1327" s="457"/>
      <c r="O1327" s="457"/>
      <c r="P1327" s="457"/>
      <c r="Q1327" s="457"/>
      <c r="R1327" s="457"/>
      <c r="S1327" s="457"/>
      <c r="T1327" s="437"/>
    </row>
    <row r="1328" s="70" customFormat="1" ht="26.25" spans="1:20">
      <c r="A1328" s="280" t="s">
        <v>6559</v>
      </c>
      <c r="B1328" s="281" t="s">
        <v>1683</v>
      </c>
      <c r="C1328" s="302">
        <f>SUMIF(表2.2024年公共财政支出决算表!$A$6:$A$1340,A1328,表2.2024年公共财政支出决算表!$E$6:$E$1340)</f>
        <v>387</v>
      </c>
      <c r="D1328" s="302">
        <f>ROUND(SUMIF('表10-1.政府预算科目明细表'!$A$3:$A$375,A1328,'表10-1.政府预算科目明细表'!$C$3:$C$375)/10000,0)</f>
        <v>721</v>
      </c>
      <c r="E1328" s="352">
        <f t="shared" ref="E1328:E1330" si="241">D1328-C1328</f>
        <v>334</v>
      </c>
      <c r="F1328" s="352" t="str">
        <f t="shared" si="236"/>
        <v>86.3%</v>
      </c>
      <c r="G1328" s="485" t="str">
        <f t="shared" si="239"/>
        <v>是</v>
      </c>
      <c r="H1328" s="485" t="str">
        <f t="shared" si="234"/>
        <v>项</v>
      </c>
      <c r="I1328" s="485" t="str">
        <f t="shared" si="237"/>
        <v>22407</v>
      </c>
      <c r="J1328" s="229"/>
      <c r="K1328" s="229"/>
      <c r="L1328" s="229"/>
      <c r="M1328" s="506">
        <v>1</v>
      </c>
      <c r="N1328" s="229"/>
      <c r="O1328" s="229"/>
      <c r="P1328" s="229"/>
      <c r="Q1328" s="229"/>
      <c r="R1328" s="229"/>
      <c r="S1328" s="229"/>
      <c r="T1328" s="429"/>
    </row>
    <row r="1329" s="441" customFormat="1" ht="15.75" hidden="1" spans="1:20">
      <c r="A1329" s="306" t="s">
        <v>6560</v>
      </c>
      <c r="B1329" s="307" t="s">
        <v>1684</v>
      </c>
      <c r="C1329" s="302">
        <f>SUMIF(表2.2024年公共财政支出决算表!$A$6:$A$1340,A1329,表2.2024年公共财政支出决算表!$E$6:$E$1340)</f>
        <v>0</v>
      </c>
      <c r="D1329" s="302">
        <f>ROUND(SUMIF('表10-1.政府预算科目明细表'!$A$3:$A$375,A1329,'表10-1.政府预算科目明细表'!$C$3:$C$375)/10000,0)</f>
        <v>0</v>
      </c>
      <c r="E1329" s="486">
        <f t="shared" si="241"/>
        <v>0</v>
      </c>
      <c r="F1329" s="487" t="str">
        <f t="shared" si="236"/>
        <v/>
      </c>
      <c r="G1329" s="488" t="str">
        <f t="shared" si="239"/>
        <v>否</v>
      </c>
      <c r="H1329" s="488" t="str">
        <f t="shared" si="234"/>
        <v>项</v>
      </c>
      <c r="I1329" s="488" t="str">
        <f t="shared" si="237"/>
        <v>22407</v>
      </c>
      <c r="J1329" s="229"/>
      <c r="K1329" s="229"/>
      <c r="L1329" s="229"/>
      <c r="M1329" s="452"/>
      <c r="N1329" s="452"/>
      <c r="O1329" s="452"/>
      <c r="P1329" s="452"/>
      <c r="Q1329" s="452"/>
      <c r="R1329" s="452"/>
      <c r="S1329" s="452"/>
      <c r="T1329" s="438"/>
    </row>
    <row r="1330" s="441" customFormat="1" ht="15.75" hidden="1" spans="1:20">
      <c r="A1330" s="306" t="s">
        <v>6562</v>
      </c>
      <c r="B1330" s="307" t="s">
        <v>1685</v>
      </c>
      <c r="C1330" s="302">
        <f>SUMIF(表2.2024年公共财政支出决算表!$A$6:$A$1340,A1330,表2.2024年公共财政支出决算表!$E$6:$E$1340)</f>
        <v>0</v>
      </c>
      <c r="D1330" s="302">
        <f>ROUND(SUMIF('表10-1.政府预算科目明细表'!$A$3:$A$375,A1330,'表10-1.政府预算科目明细表'!$C$3:$C$375)/10000,0)</f>
        <v>0</v>
      </c>
      <c r="E1330" s="486">
        <f t="shared" si="241"/>
        <v>0</v>
      </c>
      <c r="F1330" s="487" t="str">
        <f t="shared" si="236"/>
        <v/>
      </c>
      <c r="G1330" s="488" t="str">
        <f t="shared" si="239"/>
        <v>否</v>
      </c>
      <c r="H1330" s="488" t="str">
        <f t="shared" si="234"/>
        <v>项</v>
      </c>
      <c r="I1330" s="488" t="str">
        <f t="shared" si="237"/>
        <v>22407</v>
      </c>
      <c r="J1330" s="229"/>
      <c r="K1330" s="229"/>
      <c r="L1330" s="229"/>
      <c r="M1330" s="452"/>
      <c r="N1330" s="452"/>
      <c r="O1330" s="452"/>
      <c r="P1330" s="452"/>
      <c r="Q1330" s="452"/>
      <c r="R1330" s="452"/>
      <c r="S1330" s="452"/>
      <c r="T1330" s="438"/>
    </row>
    <row r="1331" s="456" customFormat="1" ht="26.25" spans="1:20">
      <c r="A1331" s="278" t="s">
        <v>6564</v>
      </c>
      <c r="B1331" s="279" t="s">
        <v>1686</v>
      </c>
      <c r="C1331" s="299">
        <f ca="1">SUMIF($I1332:$I$1455,$A1331,C1332:C$1455)</f>
        <v>0</v>
      </c>
      <c r="D1331" s="299">
        <f>SUMIF($I1332:$I$1455,$A1331,D1332:D$1455)</f>
        <v>3</v>
      </c>
      <c r="E1331" s="299">
        <f ca="1">SUMIF($I1332:$I$1455,$A1331,E1332:E$1455)</f>
        <v>3</v>
      </c>
      <c r="F1331" s="483" t="str">
        <f ca="1" t="shared" si="236"/>
        <v/>
      </c>
      <c r="G1331" s="484" t="str">
        <f ca="1" t="shared" si="239"/>
        <v>是</v>
      </c>
      <c r="H1331" s="484" t="str">
        <f t="shared" si="234"/>
        <v>款</v>
      </c>
      <c r="I1331" s="484" t="str">
        <f t="shared" si="237"/>
        <v>224</v>
      </c>
      <c r="J1331" s="457"/>
      <c r="K1331" s="457"/>
      <c r="L1331" s="457"/>
      <c r="M1331" s="506">
        <v>1</v>
      </c>
      <c r="N1331" s="457"/>
      <c r="O1331" s="457"/>
      <c r="P1331" s="457"/>
      <c r="Q1331" s="457"/>
      <c r="R1331" s="457"/>
      <c r="S1331" s="457"/>
      <c r="T1331" s="437"/>
    </row>
    <row r="1332" s="74" customFormat="1" ht="26.25" spans="1:20">
      <c r="A1332" s="280" t="s">
        <v>6565</v>
      </c>
      <c r="B1332" s="281" t="s">
        <v>1686</v>
      </c>
      <c r="C1332" s="302">
        <f>SUMIF(表2.2024年公共财政支出决算表!$A$6:$A$1340,A1332,表2.2024年公共财政支出决算表!$E$6:$E$1340)</f>
        <v>0</v>
      </c>
      <c r="D1332" s="302">
        <f>ROUND(SUMIF('表10-1.政府预算科目明细表'!$A$3:$A$375,A1332,'表10-1.政府预算科目明细表'!$C$3:$C$375)/10000,0)</f>
        <v>3</v>
      </c>
      <c r="E1332" s="352">
        <f>D1332-C1332</f>
        <v>3</v>
      </c>
      <c r="F1332" s="352" t="str">
        <f t="shared" si="236"/>
        <v/>
      </c>
      <c r="G1332" s="485" t="str">
        <f t="shared" si="239"/>
        <v>是</v>
      </c>
      <c r="H1332" s="485" t="str">
        <f t="shared" si="234"/>
        <v>项</v>
      </c>
      <c r="I1332" s="485" t="str">
        <f t="shared" si="237"/>
        <v>22499</v>
      </c>
      <c r="J1332" s="229"/>
      <c r="K1332" s="229"/>
      <c r="L1332" s="229"/>
      <c r="M1332" s="506">
        <v>1</v>
      </c>
      <c r="N1332" s="448"/>
      <c r="O1332" s="448"/>
      <c r="P1332" s="448"/>
      <c r="Q1332" s="448"/>
      <c r="R1332" s="448"/>
      <c r="S1332" s="448"/>
      <c r="T1332" s="440"/>
    </row>
    <row r="1333" s="454" customFormat="1" ht="26.25" spans="1:20">
      <c r="A1333" s="479" t="s">
        <v>6566</v>
      </c>
      <c r="B1333" s="480" t="s">
        <v>6567</v>
      </c>
      <c r="C1333" s="295">
        <f ca="1">SUMIF($I1334:$I$1455,$A1333,C1334:C$1455)</f>
        <v>0</v>
      </c>
      <c r="D1333" s="302">
        <f>ROUND(SUMIF('表10-1.政府预算科目明细表'!$A$3:$A$375,A1333,'表10-1.政府预算科目明细表'!$C$3:$C$375)/10000,0)</f>
        <v>800</v>
      </c>
      <c r="E1333" s="352">
        <f ca="1">D1333-C1333</f>
        <v>800</v>
      </c>
      <c r="F1333" s="481" t="str">
        <f ca="1" t="shared" si="236"/>
        <v/>
      </c>
      <c r="G1333" s="482" t="str">
        <f ca="1" t="shared" si="239"/>
        <v>是</v>
      </c>
      <c r="H1333" s="482" t="str">
        <f t="shared" si="234"/>
        <v>类</v>
      </c>
      <c r="I1333" s="482">
        <v>0</v>
      </c>
      <c r="J1333" s="465"/>
      <c r="K1333" s="465"/>
      <c r="L1333" s="465"/>
      <c r="M1333" s="506">
        <v>1</v>
      </c>
      <c r="N1333" s="490">
        <v>0</v>
      </c>
      <c r="O1333" s="465">
        <f ca="1" t="shared" ref="O1333:O1337" si="242">C1333-N1333</f>
        <v>0</v>
      </c>
      <c r="P1333" s="465"/>
      <c r="Q1333" s="465"/>
      <c r="R1333" s="465"/>
      <c r="S1333" s="465"/>
      <c r="T1333" s="491"/>
    </row>
    <row r="1334" s="464" customFormat="1" ht="15.75" hidden="1" spans="1:20">
      <c r="A1334" s="354" t="s">
        <v>6568</v>
      </c>
      <c r="B1334" s="494" t="s">
        <v>424</v>
      </c>
      <c r="C1334" s="295">
        <f ca="1">SUMIF($I1335:$I$1455,$A1334,C1335:C$1455)</f>
        <v>0</v>
      </c>
      <c r="D1334" s="295">
        <f>SUMIF($I1335:$I$1455,$A1334,D1335:D$1455)</f>
        <v>0</v>
      </c>
      <c r="E1334" s="295">
        <f ca="1">SUMIF($I1335:$I$1455,$A1334,E1335:E$1455)</f>
        <v>0</v>
      </c>
      <c r="F1334" s="481" t="str">
        <f ca="1" t="shared" si="236"/>
        <v/>
      </c>
      <c r="G1334" s="495" t="str">
        <f ca="1" t="shared" si="239"/>
        <v>否</v>
      </c>
      <c r="H1334" s="495" t="str">
        <f t="shared" si="234"/>
        <v>类</v>
      </c>
      <c r="I1334" s="495">
        <f t="shared" si="237"/>
        <v>0</v>
      </c>
      <c r="J1334" s="510"/>
      <c r="K1334" s="510"/>
      <c r="L1334" s="510"/>
      <c r="M1334" s="510"/>
      <c r="N1334" s="511">
        <v>0</v>
      </c>
      <c r="O1334" s="465">
        <f ca="1" t="shared" si="242"/>
        <v>0</v>
      </c>
      <c r="P1334" s="510"/>
      <c r="Q1334" s="510"/>
      <c r="R1334" s="510"/>
      <c r="S1334" s="510"/>
      <c r="T1334" s="513"/>
    </row>
    <row r="1335" s="445" customFormat="1" ht="15.75" hidden="1" spans="1:20">
      <c r="A1335" s="269" t="s">
        <v>6569</v>
      </c>
      <c r="B1335" s="270" t="s">
        <v>424</v>
      </c>
      <c r="C1335" s="299">
        <f ca="1">SUMIF($I1336:$I$1455,$A1335,C1336:C$1455)</f>
        <v>0</v>
      </c>
      <c r="D1335" s="299">
        <f>SUMIF($I1336:$I$1455,$A1335,D1336:D$1455)</f>
        <v>0</v>
      </c>
      <c r="E1335" s="299">
        <f ca="1">SUMIF($I1336:$I$1455,$A1335,E1336:E$1455)</f>
        <v>0</v>
      </c>
      <c r="F1335" s="483" t="str">
        <f ca="1" t="shared" si="236"/>
        <v/>
      </c>
      <c r="G1335" s="492" t="str">
        <f ca="1" t="shared" si="239"/>
        <v>否</v>
      </c>
      <c r="H1335" s="492" t="str">
        <f t="shared" si="234"/>
        <v>款</v>
      </c>
      <c r="I1335" s="492" t="str">
        <f t="shared" si="237"/>
        <v>229</v>
      </c>
      <c r="J1335" s="461"/>
      <c r="K1335" s="461"/>
      <c r="L1335" s="461"/>
      <c r="M1335" s="461"/>
      <c r="N1335" s="461"/>
      <c r="O1335" s="461"/>
      <c r="P1335" s="461"/>
      <c r="Q1335" s="461"/>
      <c r="R1335" s="461"/>
      <c r="S1335" s="461"/>
      <c r="T1335" s="436"/>
    </row>
    <row r="1336" s="441" customFormat="1" ht="15.75" hidden="1" spans="1:20">
      <c r="A1336" s="306" t="s">
        <v>6570</v>
      </c>
      <c r="B1336" s="307" t="s">
        <v>424</v>
      </c>
      <c r="C1336" s="302">
        <f>SUMIF(表2.2024年公共财政支出决算表!$A$6:$A$1340,A1336,表2.2024年公共财政支出决算表!$E$6:$E$1340)</f>
        <v>0</v>
      </c>
      <c r="D1336" s="302">
        <f>ROUND(SUMIF('表10-1.政府预算科目明细表'!$A$3:$A$375,A1336,'表10-1.政府预算科目明细表'!$C$3:$C$375)/10000,0)</f>
        <v>0</v>
      </c>
      <c r="E1336" s="486">
        <f t="shared" ref="E1336:E1344" si="243">D1336-C1336</f>
        <v>0</v>
      </c>
      <c r="F1336" s="487" t="str">
        <f t="shared" si="236"/>
        <v/>
      </c>
      <c r="G1336" s="488" t="str">
        <f t="shared" si="239"/>
        <v>否</v>
      </c>
      <c r="H1336" s="488" t="str">
        <f t="shared" si="234"/>
        <v>项</v>
      </c>
      <c r="I1336" s="488" t="str">
        <f t="shared" si="237"/>
        <v>22999</v>
      </c>
      <c r="J1336" s="229"/>
      <c r="K1336" s="229"/>
      <c r="L1336" s="229"/>
      <c r="M1336" s="452"/>
      <c r="N1336" s="452"/>
      <c r="O1336" s="452"/>
      <c r="P1336" s="452"/>
      <c r="Q1336" s="452"/>
      <c r="R1336" s="452"/>
      <c r="S1336" s="452"/>
      <c r="T1336" s="438"/>
    </row>
    <row r="1337" s="446" customFormat="1" ht="26.25" spans="1:20">
      <c r="A1337" s="479" t="s">
        <v>6571</v>
      </c>
      <c r="B1337" s="480" t="s">
        <v>1687</v>
      </c>
      <c r="C1337" s="295">
        <f ca="1">SUMIF($I1338:$I$1455,$A1337,C1338:C$1455)</f>
        <v>4513</v>
      </c>
      <c r="D1337" s="295">
        <f>SUMIF($I1338:$I$1455,$A1337,D1338:D$1455)</f>
        <v>7155</v>
      </c>
      <c r="E1337" s="295">
        <f ca="1">SUMIF($I1338:$I$1455,$A1337,E1338:E$1455)</f>
        <v>2642</v>
      </c>
      <c r="F1337" s="481" t="str">
        <f ca="1" t="shared" si="236"/>
        <v>58.5%</v>
      </c>
      <c r="G1337" s="482" t="str">
        <f ca="1" t="shared" si="239"/>
        <v>是</v>
      </c>
      <c r="H1337" s="482" t="str">
        <f t="shared" si="234"/>
        <v>类</v>
      </c>
      <c r="I1337" s="482">
        <f t="shared" si="237"/>
        <v>0</v>
      </c>
      <c r="J1337" s="458"/>
      <c r="K1337" s="458"/>
      <c r="L1337" s="458"/>
      <c r="M1337" s="506">
        <v>1</v>
      </c>
      <c r="N1337" s="500">
        <v>4513</v>
      </c>
      <c r="O1337" s="465">
        <f ca="1" t="shared" si="242"/>
        <v>0</v>
      </c>
      <c r="P1337" s="458"/>
      <c r="Q1337" s="458"/>
      <c r="R1337" s="458"/>
      <c r="S1337" s="458"/>
      <c r="T1337" s="451"/>
    </row>
    <row r="1338" s="442" customFormat="1" ht="15.75" hidden="1" spans="1:20">
      <c r="A1338" s="269" t="s">
        <v>6572</v>
      </c>
      <c r="B1338" s="270" t="s">
        <v>1688</v>
      </c>
      <c r="C1338" s="299">
        <f ca="1">SUMIF($I1339:$I$1455,$A1338,C1339:C$1455)</f>
        <v>0</v>
      </c>
      <c r="D1338" s="299">
        <f>SUMIF($I1339:$I$1455,$A1338,D1339:D$1455)</f>
        <v>0</v>
      </c>
      <c r="E1338" s="299">
        <f ca="1">SUMIF($I1339:$I$1455,$A1338,E1339:E$1455)</f>
        <v>0</v>
      </c>
      <c r="F1338" s="483" t="str">
        <f ca="1" t="shared" si="236"/>
        <v/>
      </c>
      <c r="G1338" s="492" t="str">
        <f ca="1" t="shared" si="239"/>
        <v>否</v>
      </c>
      <c r="H1338" s="492" t="str">
        <f t="shared" si="234"/>
        <v>款</v>
      </c>
      <c r="I1338" s="492" t="str">
        <f t="shared" si="237"/>
        <v>232</v>
      </c>
      <c r="J1338" s="453"/>
      <c r="K1338" s="453"/>
      <c r="L1338" s="453"/>
      <c r="M1338" s="453"/>
      <c r="N1338" s="453"/>
      <c r="O1338" s="453"/>
      <c r="P1338" s="453"/>
      <c r="Q1338" s="453"/>
      <c r="R1338" s="453"/>
      <c r="S1338" s="453"/>
      <c r="T1338" s="450"/>
    </row>
    <row r="1339" s="443" customFormat="1" ht="15.75" hidden="1" spans="1:20">
      <c r="A1339" s="306" t="s">
        <v>6574</v>
      </c>
      <c r="B1339" s="307" t="s">
        <v>1688</v>
      </c>
      <c r="C1339" s="302">
        <f>SUMIF(表2.2024年公共财政支出决算表!$A$6:$A$1340,A1339,表2.2024年公共财政支出决算表!$E$6:$E$1340)</f>
        <v>0</v>
      </c>
      <c r="D1339" s="302">
        <f>ROUND(SUMIF('表10-1.政府预算科目明细表'!$A$3:$A$375,A1339,'表10-1.政府预算科目明细表'!$C$3:$C$375)/10000,0)</f>
        <v>0</v>
      </c>
      <c r="E1339" s="486">
        <f t="shared" si="243"/>
        <v>0</v>
      </c>
      <c r="F1339" s="487" t="str">
        <f t="shared" si="236"/>
        <v/>
      </c>
      <c r="G1339" s="488" t="str">
        <f t="shared" si="239"/>
        <v>否</v>
      </c>
      <c r="H1339" s="488" t="str">
        <f t="shared" si="234"/>
        <v>项</v>
      </c>
      <c r="I1339" s="488" t="str">
        <f t="shared" si="237"/>
        <v>23201</v>
      </c>
      <c r="J1339" s="229"/>
      <c r="K1339" s="229"/>
      <c r="L1339" s="229"/>
      <c r="M1339" s="449"/>
      <c r="N1339" s="449"/>
      <c r="O1339" s="449"/>
      <c r="P1339" s="449"/>
      <c r="Q1339" s="449"/>
      <c r="R1339" s="449"/>
      <c r="S1339" s="449"/>
      <c r="T1339" s="435"/>
    </row>
    <row r="1340" s="445" customFormat="1" ht="15.75" hidden="1" spans="1:20">
      <c r="A1340" s="269" t="s">
        <v>6576</v>
      </c>
      <c r="B1340" s="270" t="s">
        <v>1689</v>
      </c>
      <c r="C1340" s="299">
        <f ca="1">SUMIF($I1341:$I$1455,$A1340,C1341:C$1455)</f>
        <v>0</v>
      </c>
      <c r="D1340" s="299">
        <f>SUMIF($I1341:$I$1455,$A1340,D1341:D$1455)</f>
        <v>0</v>
      </c>
      <c r="E1340" s="299">
        <f ca="1">SUMIF($I1341:$I$1455,$A1340,E1341:E$1455)</f>
        <v>0</v>
      </c>
      <c r="F1340" s="483" t="str">
        <f ca="1" t="shared" si="236"/>
        <v/>
      </c>
      <c r="G1340" s="492" t="str">
        <f ca="1" t="shared" si="239"/>
        <v>否</v>
      </c>
      <c r="H1340" s="492" t="str">
        <f t="shared" si="234"/>
        <v>款</v>
      </c>
      <c r="I1340" s="492" t="str">
        <f t="shared" si="237"/>
        <v>232</v>
      </c>
      <c r="J1340" s="461"/>
      <c r="K1340" s="461"/>
      <c r="L1340" s="461"/>
      <c r="M1340" s="461"/>
      <c r="N1340" s="461"/>
      <c r="O1340" s="461"/>
      <c r="P1340" s="461"/>
      <c r="Q1340" s="461"/>
      <c r="R1340" s="461"/>
      <c r="S1340" s="461"/>
      <c r="T1340" s="436"/>
    </row>
    <row r="1341" s="441" customFormat="1" ht="31.5" hidden="1" spans="1:20">
      <c r="A1341" s="306" t="s">
        <v>6578</v>
      </c>
      <c r="B1341" s="307" t="s">
        <v>1690</v>
      </c>
      <c r="C1341" s="302">
        <f>SUMIF(表2.2024年公共财政支出决算表!$A$6:$A$1340,A1341,表2.2024年公共财政支出决算表!$E$6:$E$1340)</f>
        <v>0</v>
      </c>
      <c r="D1341" s="302">
        <f>ROUND(SUMIF('表10-1.政府预算科目明细表'!$A$3:$A$375,A1341,'表10-1.政府预算科目明细表'!$C$3:$C$375)/10000,0)</f>
        <v>0</v>
      </c>
      <c r="E1341" s="486">
        <f t="shared" si="243"/>
        <v>0</v>
      </c>
      <c r="F1341" s="487" t="str">
        <f t="shared" si="236"/>
        <v/>
      </c>
      <c r="G1341" s="488" t="str">
        <f t="shared" si="239"/>
        <v>否</v>
      </c>
      <c r="H1341" s="488" t="str">
        <f t="shared" si="234"/>
        <v>项</v>
      </c>
      <c r="I1341" s="488" t="str">
        <f t="shared" si="237"/>
        <v>23202</v>
      </c>
      <c r="J1341" s="229"/>
      <c r="K1341" s="229"/>
      <c r="L1341" s="229"/>
      <c r="M1341" s="452"/>
      <c r="N1341" s="452"/>
      <c r="O1341" s="452"/>
      <c r="P1341" s="452"/>
      <c r="Q1341" s="452"/>
      <c r="R1341" s="452"/>
      <c r="S1341" s="452"/>
      <c r="T1341" s="438"/>
    </row>
    <row r="1342" s="441" customFormat="1" ht="15.75" hidden="1" spans="1:20">
      <c r="A1342" s="306" t="s">
        <v>6580</v>
      </c>
      <c r="B1342" s="307" t="s">
        <v>1691</v>
      </c>
      <c r="C1342" s="302">
        <f>SUMIF(表2.2024年公共财政支出决算表!$A$6:$A$1340,A1342,表2.2024年公共财政支出决算表!$E$6:$E$1340)</f>
        <v>0</v>
      </c>
      <c r="D1342" s="302">
        <f>ROUND(SUMIF('表10-1.政府预算科目明细表'!$A$3:$A$375,A1342,'表10-1.政府预算科目明细表'!$C$3:$C$375)/10000,0)</f>
        <v>0</v>
      </c>
      <c r="E1342" s="486">
        <f t="shared" si="243"/>
        <v>0</v>
      </c>
      <c r="F1342" s="487" t="str">
        <f t="shared" si="236"/>
        <v/>
      </c>
      <c r="G1342" s="488" t="str">
        <f t="shared" si="239"/>
        <v>否</v>
      </c>
      <c r="H1342" s="488" t="str">
        <f t="shared" si="234"/>
        <v>项</v>
      </c>
      <c r="I1342" s="488" t="str">
        <f t="shared" si="237"/>
        <v>23202</v>
      </c>
      <c r="J1342" s="229"/>
      <c r="K1342" s="229"/>
      <c r="L1342" s="229"/>
      <c r="M1342" s="452"/>
      <c r="N1342" s="452"/>
      <c r="O1342" s="452"/>
      <c r="P1342" s="452"/>
      <c r="Q1342" s="452"/>
      <c r="R1342" s="452"/>
      <c r="S1342" s="452"/>
      <c r="T1342" s="438"/>
    </row>
    <row r="1343" s="441" customFormat="1" ht="31.5" hidden="1" spans="1:20">
      <c r="A1343" s="306" t="s">
        <v>6582</v>
      </c>
      <c r="B1343" s="307" t="s">
        <v>1692</v>
      </c>
      <c r="C1343" s="302">
        <f>SUMIF(表2.2024年公共财政支出决算表!$A$6:$A$1340,A1343,表2.2024年公共财政支出决算表!$E$6:$E$1340)</f>
        <v>0</v>
      </c>
      <c r="D1343" s="302">
        <f>ROUND(SUMIF('表10-1.政府预算科目明细表'!$A$3:$A$375,A1343,'表10-1.政府预算科目明细表'!$C$3:$C$375)/10000,0)</f>
        <v>0</v>
      </c>
      <c r="E1343" s="486">
        <f t="shared" si="243"/>
        <v>0</v>
      </c>
      <c r="F1343" s="487" t="str">
        <f t="shared" si="236"/>
        <v/>
      </c>
      <c r="G1343" s="488" t="str">
        <f t="shared" si="239"/>
        <v>否</v>
      </c>
      <c r="H1343" s="488" t="str">
        <f t="shared" si="234"/>
        <v>项</v>
      </c>
      <c r="I1343" s="488" t="str">
        <f t="shared" si="237"/>
        <v>23202</v>
      </c>
      <c r="J1343" s="229"/>
      <c r="K1343" s="229"/>
      <c r="L1343" s="229"/>
      <c r="M1343" s="452"/>
      <c r="N1343" s="452"/>
      <c r="O1343" s="452"/>
      <c r="P1343" s="452"/>
      <c r="Q1343" s="452"/>
      <c r="R1343" s="452"/>
      <c r="S1343" s="452"/>
      <c r="T1343" s="438"/>
    </row>
    <row r="1344" s="441" customFormat="1" ht="15.75" hidden="1" spans="1:20">
      <c r="A1344" s="306" t="s">
        <v>6584</v>
      </c>
      <c r="B1344" s="307" t="s">
        <v>1693</v>
      </c>
      <c r="C1344" s="302">
        <f>SUMIF(表2.2024年公共财政支出决算表!$A$6:$A$1340,A1344,表2.2024年公共财政支出决算表!$E$6:$E$1340)</f>
        <v>0</v>
      </c>
      <c r="D1344" s="302">
        <f>ROUND(SUMIF('表10-1.政府预算科目明细表'!$A$3:$A$375,A1344,'表10-1.政府预算科目明细表'!$C$3:$C$375)/10000,0)</f>
        <v>0</v>
      </c>
      <c r="E1344" s="486">
        <f t="shared" si="243"/>
        <v>0</v>
      </c>
      <c r="F1344" s="487" t="str">
        <f t="shared" si="236"/>
        <v/>
      </c>
      <c r="G1344" s="488" t="str">
        <f t="shared" si="239"/>
        <v>否</v>
      </c>
      <c r="H1344" s="488" t="str">
        <f t="shared" si="234"/>
        <v>项</v>
      </c>
      <c r="I1344" s="488" t="str">
        <f t="shared" si="237"/>
        <v>23202</v>
      </c>
      <c r="J1344" s="229"/>
      <c r="K1344" s="229"/>
      <c r="L1344" s="229"/>
      <c r="M1344" s="452"/>
      <c r="N1344" s="452"/>
      <c r="O1344" s="452"/>
      <c r="P1344" s="452"/>
      <c r="Q1344" s="452"/>
      <c r="R1344" s="452"/>
      <c r="S1344" s="452"/>
      <c r="T1344" s="438"/>
    </row>
    <row r="1345" s="456" customFormat="1" ht="26.25" spans="1:20">
      <c r="A1345" s="278" t="s">
        <v>6586</v>
      </c>
      <c r="B1345" s="279" t="s">
        <v>1694</v>
      </c>
      <c r="C1345" s="299">
        <f ca="1">SUMIF($I1346:$I$1455,$A1345,C1346:C$1455)</f>
        <v>4513</v>
      </c>
      <c r="D1345" s="299">
        <f>SUMIF($I1346:$I$1455,$A1345,D1346:D$1455)</f>
        <v>7155</v>
      </c>
      <c r="E1345" s="299">
        <f ca="1">SUMIF($I1346:$I$1455,$A1345,E1346:E$1455)</f>
        <v>2642</v>
      </c>
      <c r="F1345" s="483" t="str">
        <f ca="1" t="shared" si="236"/>
        <v>58.5%</v>
      </c>
      <c r="G1345" s="484" t="str">
        <f ca="1" t="shared" si="239"/>
        <v>是</v>
      </c>
      <c r="H1345" s="484" t="str">
        <f t="shared" si="234"/>
        <v>款</v>
      </c>
      <c r="I1345" s="484" t="str">
        <f t="shared" si="237"/>
        <v>232</v>
      </c>
      <c r="J1345" s="457"/>
      <c r="K1345" s="457"/>
      <c r="L1345" s="457"/>
      <c r="M1345" s="506">
        <v>1</v>
      </c>
      <c r="N1345" s="457"/>
      <c r="O1345" s="457"/>
      <c r="P1345" s="457"/>
      <c r="Q1345" s="457"/>
      <c r="R1345" s="457"/>
      <c r="S1345" s="457"/>
      <c r="T1345" s="437"/>
    </row>
    <row r="1346" s="70" customFormat="1" ht="26.25" spans="1:20">
      <c r="A1346" s="280" t="s">
        <v>6587</v>
      </c>
      <c r="B1346" s="281" t="s">
        <v>1695</v>
      </c>
      <c r="C1346" s="302">
        <f>SUMIF(表2.2024年公共财政支出决算表!$A$6:$A$1340,A1346,表2.2024年公共财政支出决算表!$E$6:$E$1340)</f>
        <v>4501</v>
      </c>
      <c r="D1346" s="302">
        <f>ROUND(SUMIF('表10-1.政府预算科目明细表'!$A$3:$A$375,A1346,'表10-1.政府预算科目明细表'!$C$3:$C$375)/10000,0)</f>
        <v>7143</v>
      </c>
      <c r="E1346" s="352">
        <f t="shared" ref="E1346:E1349" si="244">D1346-C1346</f>
        <v>2642</v>
      </c>
      <c r="F1346" s="352" t="str">
        <f t="shared" si="236"/>
        <v>58.7%</v>
      </c>
      <c r="G1346" s="485" t="str">
        <f t="shared" si="239"/>
        <v>是</v>
      </c>
      <c r="H1346" s="485" t="str">
        <f t="shared" si="234"/>
        <v>项</v>
      </c>
      <c r="I1346" s="485" t="str">
        <f t="shared" si="237"/>
        <v>23203</v>
      </c>
      <c r="J1346" s="229"/>
      <c r="K1346" s="229"/>
      <c r="L1346" s="229"/>
      <c r="M1346" s="506">
        <v>1</v>
      </c>
      <c r="N1346" s="229"/>
      <c r="O1346" s="229"/>
      <c r="P1346" s="229"/>
      <c r="Q1346" s="229"/>
      <c r="R1346" s="229"/>
      <c r="S1346" s="229"/>
      <c r="T1346" s="429"/>
    </row>
    <row r="1347" s="441" customFormat="1" ht="15.75" hidden="1" spans="1:20">
      <c r="A1347" s="306">
        <v>2320302</v>
      </c>
      <c r="B1347" s="307" t="s">
        <v>1696</v>
      </c>
      <c r="C1347" s="302">
        <f>SUMIF(表2.2024年公共财政支出决算表!$A$6:$A$1340,A1347,表2.2024年公共财政支出决算表!$E$6:$E$1340)</f>
        <v>0</v>
      </c>
      <c r="D1347" s="302">
        <f>ROUND(SUMIF('表10-1.政府预算科目明细表'!$A$3:$A$375,A1347,'表10-1.政府预算科目明细表'!$C$3:$C$375)/10000,0)</f>
        <v>0</v>
      </c>
      <c r="E1347" s="486">
        <f t="shared" si="244"/>
        <v>0</v>
      </c>
      <c r="F1347" s="487" t="str">
        <f t="shared" si="236"/>
        <v/>
      </c>
      <c r="G1347" s="488" t="str">
        <f t="shared" si="239"/>
        <v>否</v>
      </c>
      <c r="H1347" s="488" t="str">
        <f t="shared" si="234"/>
        <v>项</v>
      </c>
      <c r="I1347" s="488" t="str">
        <f t="shared" si="237"/>
        <v>23203</v>
      </c>
      <c r="J1347" s="229"/>
      <c r="K1347" s="229"/>
      <c r="L1347" s="229"/>
      <c r="M1347" s="452"/>
      <c r="N1347" s="452"/>
      <c r="O1347" s="452"/>
      <c r="P1347" s="452"/>
      <c r="Q1347" s="452"/>
      <c r="R1347" s="452"/>
      <c r="S1347" s="452"/>
      <c r="T1347" s="438"/>
    </row>
    <row r="1348" s="441" customFormat="1" ht="31.5" spans="1:20">
      <c r="A1348" s="306" t="s">
        <v>6589</v>
      </c>
      <c r="B1348" s="307" t="s">
        <v>1697</v>
      </c>
      <c r="C1348" s="302">
        <f>SUMIF(表2.2024年公共财政支出决算表!$A$6:$A$1340,A1348,表2.2024年公共财政支出决算表!$E$6:$E$1340)</f>
        <v>12</v>
      </c>
      <c r="D1348" s="302">
        <f>ROUND(SUMIF('表10-1.政府预算科目明细表'!$A$3:$A$375,A1348,'表10-1.政府预算科目明细表'!$C$3:$C$375)/10000,0)</f>
        <v>12</v>
      </c>
      <c r="E1348" s="486">
        <f t="shared" si="244"/>
        <v>0</v>
      </c>
      <c r="F1348" s="487" t="str">
        <f t="shared" si="236"/>
        <v>0.0%</v>
      </c>
      <c r="G1348" s="488" t="str">
        <f t="shared" si="239"/>
        <v>是</v>
      </c>
      <c r="H1348" s="488" t="str">
        <f t="shared" si="234"/>
        <v>项</v>
      </c>
      <c r="I1348" s="488" t="str">
        <f t="shared" si="237"/>
        <v>23203</v>
      </c>
      <c r="J1348" s="229"/>
      <c r="K1348" s="229"/>
      <c r="L1348" s="229"/>
      <c r="M1348" s="521">
        <v>1</v>
      </c>
      <c r="N1348" s="452"/>
      <c r="O1348" s="452"/>
      <c r="P1348" s="452"/>
      <c r="Q1348" s="452"/>
      <c r="R1348" s="452"/>
      <c r="S1348" s="452"/>
      <c r="T1348" s="438"/>
    </row>
    <row r="1349" s="443" customFormat="1" ht="15.75" hidden="1" spans="1:20">
      <c r="A1349" s="306" t="s">
        <v>6590</v>
      </c>
      <c r="B1349" s="307" t="s">
        <v>1698</v>
      </c>
      <c r="C1349" s="302">
        <f>SUMIF(表2.2024年公共财政支出决算表!$A$6:$A$1340,A1349,表2.2024年公共财政支出决算表!$E$6:$E$1340)</f>
        <v>0</v>
      </c>
      <c r="D1349" s="302">
        <f>ROUND(SUMIF('表10-1.政府预算科目明细表'!$A$3:$A$375,A1349,'表10-1.政府预算科目明细表'!$C$3:$C$375)/10000,0)</f>
        <v>0</v>
      </c>
      <c r="E1349" s="486">
        <f t="shared" si="244"/>
        <v>0</v>
      </c>
      <c r="F1349" s="487" t="str">
        <f t="shared" si="236"/>
        <v/>
      </c>
      <c r="G1349" s="488" t="str">
        <f t="shared" si="239"/>
        <v>否</v>
      </c>
      <c r="H1349" s="488" t="str">
        <f t="shared" si="234"/>
        <v>项</v>
      </c>
      <c r="I1349" s="488" t="str">
        <f t="shared" si="237"/>
        <v>23203</v>
      </c>
      <c r="J1349" s="229"/>
      <c r="K1349" s="229"/>
      <c r="L1349" s="229"/>
      <c r="T1349" s="435"/>
    </row>
    <row r="1350" s="465" customFormat="1" ht="31.5" spans="1:26">
      <c r="A1350" s="479" t="s">
        <v>6591</v>
      </c>
      <c r="B1350" s="480" t="s">
        <v>1699</v>
      </c>
      <c r="C1350" s="295">
        <f ca="1">SUMIF($I1351:$I$1455,$A1350,C1351:C$1455)</f>
        <v>9</v>
      </c>
      <c r="D1350" s="295">
        <f>SUMIF($I1351:$I$1455,$A1350,D1351:D$1455)</f>
        <v>74</v>
      </c>
      <c r="E1350" s="295">
        <f ca="1">SUMIF($I1351:$I$1455,$A1350,E1351:E$1455)</f>
        <v>65</v>
      </c>
      <c r="F1350" s="481" t="str">
        <f ca="1" t="shared" si="236"/>
        <v>722.2%</v>
      </c>
      <c r="G1350" s="482" t="str">
        <f ca="1" t="shared" si="239"/>
        <v>是</v>
      </c>
      <c r="H1350" s="482" t="str">
        <f t="shared" si="234"/>
        <v>类</v>
      </c>
      <c r="I1350" s="482">
        <f t="shared" si="237"/>
        <v>0</v>
      </c>
      <c r="M1350" s="521">
        <v>1</v>
      </c>
      <c r="N1350" s="490">
        <v>9</v>
      </c>
      <c r="O1350" s="465">
        <f ca="1">C1350-N1350</f>
        <v>0</v>
      </c>
      <c r="T1350" s="491"/>
      <c r="U1350" s="491"/>
      <c r="V1350" s="491"/>
      <c r="W1350" s="491"/>
      <c r="X1350" s="491"/>
      <c r="Y1350" s="491"/>
      <c r="Z1350" s="491"/>
    </row>
    <row r="1351" s="445" customFormat="1" ht="15.75" hidden="1" spans="1:20">
      <c r="A1351" s="269" t="s">
        <v>6592</v>
      </c>
      <c r="B1351" s="270" t="s">
        <v>1700</v>
      </c>
      <c r="C1351" s="299">
        <f ca="1">SUMIF($I1352:$I$1455,$A1351,C1352:C$1455)</f>
        <v>0</v>
      </c>
      <c r="D1351" s="299">
        <f>SUMIF($I1352:$I$1455,$A1351,D1352:D$1455)</f>
        <v>0</v>
      </c>
      <c r="E1351" s="299">
        <f ca="1">SUMIF($I1352:$I$1455,$A1351,E1352:E$1455)</f>
        <v>0</v>
      </c>
      <c r="F1351" s="483" t="str">
        <f ca="1" t="shared" si="236"/>
        <v/>
      </c>
      <c r="G1351" s="492" t="str">
        <f ca="1" t="shared" si="239"/>
        <v>否</v>
      </c>
      <c r="H1351" s="492" t="str">
        <f t="shared" si="234"/>
        <v>款</v>
      </c>
      <c r="I1351" s="492" t="str">
        <f t="shared" si="237"/>
        <v>233</v>
      </c>
      <c r="J1351" s="461"/>
      <c r="K1351" s="461"/>
      <c r="L1351" s="461"/>
      <c r="M1351" s="461"/>
      <c r="N1351" s="461"/>
      <c r="O1351" s="461"/>
      <c r="P1351" s="461"/>
      <c r="Q1351" s="461"/>
      <c r="R1351" s="461"/>
      <c r="S1351" s="461"/>
      <c r="T1351" s="436"/>
    </row>
    <row r="1352" s="441" customFormat="1" ht="15.75" hidden="1" spans="1:20">
      <c r="A1352" s="306" t="s">
        <v>6594</v>
      </c>
      <c r="B1352" s="307" t="s">
        <v>1700</v>
      </c>
      <c r="C1352" s="302">
        <f>SUMIF(表2.2024年公共财政支出决算表!$A$6:$A$1340,A1352,表2.2024年公共财政支出决算表!$E$6:$E$1340)</f>
        <v>0</v>
      </c>
      <c r="D1352" s="302">
        <f>ROUND(SUMIF('表10-1.政府预算科目明细表'!$A$3:$A$375,A1352,'表10-1.政府预算科目明细表'!$C$3:$C$375)/10000,0)</f>
        <v>0</v>
      </c>
      <c r="E1352" s="486">
        <f t="shared" ref="E1352:E1356" si="245">D1352-C1352</f>
        <v>0</v>
      </c>
      <c r="F1352" s="487" t="str">
        <f t="shared" si="236"/>
        <v/>
      </c>
      <c r="G1352" s="488" t="str">
        <f t="shared" si="239"/>
        <v>否</v>
      </c>
      <c r="H1352" s="488" t="str">
        <f t="shared" si="234"/>
        <v>项</v>
      </c>
      <c r="I1352" s="488" t="str">
        <f t="shared" si="237"/>
        <v>23301</v>
      </c>
      <c r="J1352" s="229"/>
      <c r="K1352" s="229"/>
      <c r="L1352" s="229"/>
      <c r="M1352" s="452"/>
      <c r="N1352" s="452"/>
      <c r="O1352" s="452"/>
      <c r="P1352" s="452"/>
      <c r="Q1352" s="452"/>
      <c r="R1352" s="452"/>
      <c r="S1352" s="452"/>
      <c r="T1352" s="438"/>
    </row>
    <row r="1353" s="445" customFormat="1" ht="15.75" hidden="1" spans="1:20">
      <c r="A1353" s="269" t="s">
        <v>6596</v>
      </c>
      <c r="B1353" s="270" t="s">
        <v>1701</v>
      </c>
      <c r="C1353" s="299">
        <f ca="1">SUMIF($I1354:$I$1455,$A1353,C1354:C$1455)</f>
        <v>0</v>
      </c>
      <c r="D1353" s="299">
        <f>SUMIF($I1354:$I$1455,$A1353,D1354:D$1455)</f>
        <v>0</v>
      </c>
      <c r="E1353" s="299">
        <f ca="1">SUMIF($I1354:$I$1455,$A1353,E1354:E$1455)</f>
        <v>0</v>
      </c>
      <c r="F1353" s="483" t="str">
        <f ca="1" t="shared" si="236"/>
        <v/>
      </c>
      <c r="G1353" s="492" t="str">
        <f ca="1" t="shared" si="239"/>
        <v>否</v>
      </c>
      <c r="H1353" s="492" t="str">
        <f t="shared" si="234"/>
        <v>款</v>
      </c>
      <c r="I1353" s="492" t="str">
        <f t="shared" si="237"/>
        <v>233</v>
      </c>
      <c r="J1353" s="461"/>
      <c r="K1353" s="461"/>
      <c r="L1353" s="461"/>
      <c r="M1353" s="461"/>
      <c r="N1353" s="461"/>
      <c r="O1353" s="461"/>
      <c r="P1353" s="461"/>
      <c r="Q1353" s="461"/>
      <c r="R1353" s="461"/>
      <c r="S1353" s="461"/>
      <c r="T1353" s="436"/>
    </row>
    <row r="1354" s="435" customFormat="1" ht="15.75" hidden="1" spans="1:19">
      <c r="A1354" s="306" t="s">
        <v>6598</v>
      </c>
      <c r="B1354" s="307" t="s">
        <v>1701</v>
      </c>
      <c r="C1354" s="302">
        <f>SUMIF(表2.2024年公共财政支出决算表!$A$6:$A$1340,A1354,表2.2024年公共财政支出决算表!$E$6:$E$1340)</f>
        <v>0</v>
      </c>
      <c r="D1354" s="302">
        <f>ROUND(SUMIF('表10-1.政府预算科目明细表'!$A$3:$A$375,A1354,'表10-1.政府预算科目明细表'!$C$3:$C$375)/10000,0)</f>
        <v>0</v>
      </c>
      <c r="E1354" s="486">
        <f t="shared" si="245"/>
        <v>0</v>
      </c>
      <c r="F1354" s="514" t="str">
        <f t="shared" si="236"/>
        <v/>
      </c>
      <c r="G1354" s="488" t="str">
        <f t="shared" si="239"/>
        <v>否</v>
      </c>
      <c r="H1354" s="488" t="str">
        <f t="shared" si="234"/>
        <v>项</v>
      </c>
      <c r="I1354" s="488" t="str">
        <f t="shared" si="237"/>
        <v>23302</v>
      </c>
      <c r="J1354" s="229"/>
      <c r="K1354" s="229"/>
      <c r="L1354" s="229"/>
      <c r="M1354" s="449"/>
      <c r="N1354" s="449"/>
      <c r="O1354" s="449"/>
      <c r="P1354" s="449"/>
      <c r="Q1354" s="449"/>
      <c r="R1354" s="449"/>
      <c r="S1354" s="449"/>
    </row>
    <row r="1355" s="450" customFormat="1" ht="31.5" spans="1:19">
      <c r="A1355" s="269" t="s">
        <v>6600</v>
      </c>
      <c r="B1355" s="270" t="s">
        <v>1702</v>
      </c>
      <c r="C1355" s="299">
        <f ca="1">SUMIF($I1356:$I$1455,$A1355,C1356:C$1455)</f>
        <v>9</v>
      </c>
      <c r="D1355" s="299">
        <f>SUMIF($I1356:$I$1455,$A1355,D1356:D$1455)</f>
        <v>74</v>
      </c>
      <c r="E1355" s="299">
        <f ca="1">SUMIF($I1356:$I$1455,$A1355,E1356:E$1455)</f>
        <v>65</v>
      </c>
      <c r="F1355" s="483" t="str">
        <f ca="1" t="shared" si="236"/>
        <v>722.2%</v>
      </c>
      <c r="G1355" s="492" t="str">
        <f ca="1" t="shared" si="239"/>
        <v>是</v>
      </c>
      <c r="H1355" s="492" t="str">
        <f t="shared" si="234"/>
        <v>款</v>
      </c>
      <c r="I1355" s="492" t="str">
        <f t="shared" si="237"/>
        <v>233</v>
      </c>
      <c r="J1355" s="453"/>
      <c r="K1355" s="453"/>
      <c r="L1355" s="453"/>
      <c r="M1355" s="521">
        <v>1</v>
      </c>
      <c r="N1355" s="453"/>
      <c r="O1355" s="453"/>
      <c r="P1355" s="453"/>
      <c r="Q1355" s="453"/>
      <c r="R1355" s="453"/>
      <c r="S1355" s="453"/>
    </row>
    <row r="1356" s="439" customFormat="1" ht="31.5" spans="1:19">
      <c r="A1356" s="515">
        <v>2330301</v>
      </c>
      <c r="B1356" s="516" t="s">
        <v>1702</v>
      </c>
      <c r="C1356" s="302">
        <f ca="1">SUMIF(表2.2024年公共财政支出决算表!$A$6:$A$1700,A1356,表2.2024年公共财政支出决算表!$E$6:$E$1700)</f>
        <v>9</v>
      </c>
      <c r="D1356" s="302">
        <f>ROUND(SUMIF('表10-1.政府预算科目明细表'!$A$3:$A$375,A1356,'表10-1.政府预算科目明细表'!$C$3:$C$375)/10000,0)</f>
        <v>74</v>
      </c>
      <c r="E1356" s="486">
        <f ca="1">D1356-C1356</f>
        <v>65</v>
      </c>
      <c r="F1356" s="514" t="str">
        <f ca="1" t="shared" si="236"/>
        <v>722.2%</v>
      </c>
      <c r="G1356" s="484" t="str">
        <f ca="1" t="shared" si="239"/>
        <v>是</v>
      </c>
      <c r="H1356" s="484" t="str">
        <f t="shared" si="234"/>
        <v>项</v>
      </c>
      <c r="I1356" s="484" t="str">
        <f t="shared" si="237"/>
        <v>23303</v>
      </c>
      <c r="J1356" s="229"/>
      <c r="K1356" s="229"/>
      <c r="L1356" s="229"/>
      <c r="M1356" s="521">
        <v>1</v>
      </c>
      <c r="N1356" s="447"/>
      <c r="O1356" s="447"/>
      <c r="P1356" s="447"/>
      <c r="Q1356" s="447"/>
      <c r="R1356" s="447"/>
      <c r="S1356" s="447"/>
    </row>
    <row r="1357" s="429" customFormat="1" ht="31.5" spans="1:19">
      <c r="A1357" s="517" t="s">
        <v>6602</v>
      </c>
      <c r="B1357" s="518"/>
      <c r="C1357" s="519">
        <f ca="1">SUMIF($I$7:$I$1356,0,C7:C1356)</f>
        <v>259366</v>
      </c>
      <c r="D1357" s="519">
        <f>SUMIF($I$7:$I$1356,0,D7:D1356)-3</f>
        <v>264558</v>
      </c>
      <c r="E1357" s="519">
        <f ca="1">D1357-C1357</f>
        <v>5192</v>
      </c>
      <c r="F1357" s="520" t="str">
        <f ca="1" t="shared" si="236"/>
        <v>2.0%</v>
      </c>
      <c r="G1357" s="485" t="str">
        <f ca="1" t="shared" si="239"/>
        <v>是</v>
      </c>
      <c r="H1357" s="485"/>
      <c r="I1357" s="485"/>
      <c r="J1357" s="229"/>
      <c r="K1357" s="229"/>
      <c r="L1357" s="229"/>
      <c r="M1357" s="521">
        <v>1</v>
      </c>
      <c r="N1357" s="229">
        <f ca="1">D1357-C1357</f>
        <v>5192</v>
      </c>
      <c r="O1357" s="229"/>
      <c r="P1357" s="229"/>
      <c r="Q1357" s="229"/>
      <c r="R1357" s="229"/>
      <c r="S1357" s="229"/>
    </row>
    <row r="1358" s="451" customFormat="1" ht="31.5" spans="1:19">
      <c r="A1358" s="479" t="s">
        <v>6603</v>
      </c>
      <c r="B1358" s="480" t="s">
        <v>6604</v>
      </c>
      <c r="C1358" s="295">
        <f ca="1">SUMIF($I1359:$I$1455,$A1358,C1359:C$1455)</f>
        <v>15528</v>
      </c>
      <c r="D1358" s="295">
        <f>SUMIF($I1359:$I$1455,$A1358,D1359:D$1455)</f>
        <v>5635</v>
      </c>
      <c r="E1358" s="295">
        <f ca="1">SUMIF($I1359:$I$1455,$A1358,E1359:E$1455)</f>
        <v>-4806</v>
      </c>
      <c r="F1358" s="481" t="str">
        <f ca="1" t="shared" si="236"/>
        <v>-31.0%</v>
      </c>
      <c r="G1358" s="482" t="str">
        <f ca="1" t="shared" si="239"/>
        <v>是</v>
      </c>
      <c r="H1358" s="482" t="str">
        <f t="shared" si="234"/>
        <v>类</v>
      </c>
      <c r="I1358" s="482">
        <f t="shared" si="237"/>
        <v>0</v>
      </c>
      <c r="J1358" s="458"/>
      <c r="K1358" s="458"/>
      <c r="L1358" s="458"/>
      <c r="M1358" s="521">
        <v>1</v>
      </c>
      <c r="N1358" s="458"/>
      <c r="O1358" s="458"/>
      <c r="P1358" s="458"/>
      <c r="Q1358" s="458"/>
      <c r="R1358" s="458"/>
      <c r="S1358" s="458"/>
    </row>
    <row r="1359" s="450" customFormat="1" ht="15.75" hidden="1" spans="1:19">
      <c r="A1359" s="269" t="s">
        <v>6605</v>
      </c>
      <c r="B1359" s="270" t="s">
        <v>7782</v>
      </c>
      <c r="C1359" s="299">
        <f ca="1">SUMIF($I1360:$I$1455,$A1359,C1360:C$1455)</f>
        <v>0</v>
      </c>
      <c r="D1359" s="299">
        <f>SUMIF($I1360:$I$1455,$A1359,D1360:D$1455)</f>
        <v>0</v>
      </c>
      <c r="E1359" s="299">
        <f ca="1">SUMIF($I1360:$I$1455,$A1359,E1360:E$1455)</f>
        <v>0</v>
      </c>
      <c r="F1359" s="483" t="str">
        <f ca="1" t="shared" si="236"/>
        <v/>
      </c>
      <c r="G1359" s="492" t="str">
        <f ca="1" t="shared" si="239"/>
        <v>否</v>
      </c>
      <c r="H1359" s="492" t="str">
        <f t="shared" si="234"/>
        <v>款</v>
      </c>
      <c r="I1359" s="492" t="str">
        <f t="shared" si="237"/>
        <v>230</v>
      </c>
      <c r="J1359" s="453"/>
      <c r="K1359" s="453"/>
      <c r="L1359" s="453"/>
      <c r="M1359" s="453"/>
      <c r="N1359" s="453"/>
      <c r="O1359" s="453"/>
      <c r="P1359" s="453"/>
      <c r="Q1359" s="453"/>
      <c r="R1359" s="453"/>
      <c r="S1359" s="453"/>
    </row>
    <row r="1360" s="435" customFormat="1" ht="15.75" hidden="1" spans="1:19">
      <c r="A1360" s="306" t="s">
        <v>6607</v>
      </c>
      <c r="B1360" s="307" t="s">
        <v>7783</v>
      </c>
      <c r="C1360" s="302">
        <f ca="1">SUMIF(表2.2024年公共财政支出决算表!$A$6:$A$1700,A1360,表2.2024年公共财政支出决算表!$E$6:$E$1700)</f>
        <v>0</v>
      </c>
      <c r="D1360" s="302">
        <f>ROUND(SUMIF('表10-1.政府预算科目明细表'!$A$3:$A$375,A1360,'表10-1.政府预算科目明细表'!$C$3:$C$375)/10000,0)</f>
        <v>0</v>
      </c>
      <c r="E1360" s="486">
        <f ca="1" t="shared" ref="E1360:E1365" si="246">D1360-C1360</f>
        <v>0</v>
      </c>
      <c r="F1360" s="514" t="str">
        <f ca="1" t="shared" si="236"/>
        <v/>
      </c>
      <c r="G1360" s="488" t="str">
        <f ca="1" t="shared" si="239"/>
        <v>否</v>
      </c>
      <c r="H1360" s="488" t="str">
        <f t="shared" si="234"/>
        <v>项</v>
      </c>
      <c r="I1360" s="488" t="str">
        <f t="shared" si="237"/>
        <v>23001</v>
      </c>
      <c r="J1360" s="229"/>
      <c r="K1360" s="229"/>
      <c r="L1360" s="229"/>
      <c r="M1360" s="449"/>
      <c r="N1360" s="449"/>
      <c r="O1360" s="449"/>
      <c r="P1360" s="449"/>
      <c r="Q1360" s="449"/>
      <c r="R1360" s="449"/>
      <c r="S1360" s="449"/>
    </row>
    <row r="1361" s="435" customFormat="1" ht="15.75" hidden="1" spans="1:19">
      <c r="A1361" s="306" t="s">
        <v>6609</v>
      </c>
      <c r="B1361" s="307" t="s">
        <v>7784</v>
      </c>
      <c r="C1361" s="302">
        <f ca="1">SUMIF(表2.2024年公共财政支出决算表!$A$6:$A$1700,A1361,表2.2024年公共财政支出决算表!$E$6:$E$1700)</f>
        <v>0</v>
      </c>
      <c r="D1361" s="302">
        <f>ROUND(SUMIF('表10-1.政府预算科目明细表'!$A$3:$A$375,A1361,'表10-1.政府预算科目明细表'!$C$3:$C$375)/10000,0)</f>
        <v>0</v>
      </c>
      <c r="E1361" s="486">
        <f ca="1" t="shared" si="246"/>
        <v>0</v>
      </c>
      <c r="F1361" s="514" t="str">
        <f ca="1" t="shared" si="236"/>
        <v/>
      </c>
      <c r="G1361" s="488" t="str">
        <f ca="1" t="shared" si="239"/>
        <v>否</v>
      </c>
      <c r="H1361" s="488" t="str">
        <f t="shared" si="234"/>
        <v>项</v>
      </c>
      <c r="I1361" s="488" t="str">
        <f t="shared" si="237"/>
        <v>23001</v>
      </c>
      <c r="J1361" s="229"/>
      <c r="K1361" s="229"/>
      <c r="L1361" s="229"/>
      <c r="M1361" s="449"/>
      <c r="N1361" s="449"/>
      <c r="O1361" s="449"/>
      <c r="P1361" s="449"/>
      <c r="Q1361" s="449"/>
      <c r="R1361" s="449"/>
      <c r="S1361" s="449"/>
    </row>
    <row r="1362" s="435" customFormat="1" ht="15.75" hidden="1" spans="1:19">
      <c r="A1362" s="306" t="s">
        <v>6611</v>
      </c>
      <c r="B1362" s="307" t="s">
        <v>7785</v>
      </c>
      <c r="C1362" s="302">
        <f ca="1">SUMIF(表2.2024年公共财政支出决算表!$A$6:$A$1700,A1362,表2.2024年公共财政支出决算表!$E$6:$E$1700)</f>
        <v>0</v>
      </c>
      <c r="D1362" s="302">
        <f>ROUND(SUMIF('表10-1.政府预算科目明细表'!$A$3:$A$375,A1362,'表10-1.政府预算科目明细表'!$C$3:$C$375)/10000,0)</f>
        <v>0</v>
      </c>
      <c r="E1362" s="486">
        <f ca="1" t="shared" si="246"/>
        <v>0</v>
      </c>
      <c r="F1362" s="514" t="str">
        <f ca="1" t="shared" si="236"/>
        <v/>
      </c>
      <c r="G1362" s="488" t="str">
        <f ca="1" t="shared" si="239"/>
        <v>否</v>
      </c>
      <c r="H1362" s="488" t="str">
        <f t="shared" si="234"/>
        <v>项</v>
      </c>
      <c r="I1362" s="488" t="str">
        <f t="shared" si="237"/>
        <v>23001</v>
      </c>
      <c r="J1362" s="229"/>
      <c r="K1362" s="229"/>
      <c r="L1362" s="229"/>
      <c r="M1362" s="449"/>
      <c r="N1362" s="449"/>
      <c r="O1362" s="449"/>
      <c r="P1362" s="449"/>
      <c r="Q1362" s="449"/>
      <c r="R1362" s="449"/>
      <c r="S1362" s="449"/>
    </row>
    <row r="1363" s="435" customFormat="1" ht="15.75" hidden="1" spans="1:19">
      <c r="A1363" s="306" t="s">
        <v>6613</v>
      </c>
      <c r="B1363" s="307" t="s">
        <v>7786</v>
      </c>
      <c r="C1363" s="302">
        <f ca="1">SUMIF(表2.2024年公共财政支出决算表!$A$6:$A$1700,A1363,表2.2024年公共财政支出决算表!$E$6:$E$1700)</f>
        <v>0</v>
      </c>
      <c r="D1363" s="302">
        <f>ROUND(SUMIF('表10-1.政府预算科目明细表'!$A$3:$A$375,A1363,'表10-1.政府预算科目明细表'!$C$3:$C$375)/10000,0)</f>
        <v>0</v>
      </c>
      <c r="E1363" s="486">
        <f ca="1" t="shared" si="246"/>
        <v>0</v>
      </c>
      <c r="F1363" s="514" t="str">
        <f ca="1" t="shared" si="236"/>
        <v/>
      </c>
      <c r="G1363" s="488" t="str">
        <f ca="1" t="shared" si="239"/>
        <v>否</v>
      </c>
      <c r="H1363" s="488" t="str">
        <f t="shared" si="234"/>
        <v>项</v>
      </c>
      <c r="I1363" s="488" t="str">
        <f t="shared" si="237"/>
        <v>23001</v>
      </c>
      <c r="J1363" s="229"/>
      <c r="K1363" s="229"/>
      <c r="L1363" s="229"/>
      <c r="M1363" s="449"/>
      <c r="N1363" s="449"/>
      <c r="O1363" s="449"/>
      <c r="P1363" s="449"/>
      <c r="Q1363" s="449"/>
      <c r="R1363" s="449"/>
      <c r="S1363" s="449"/>
    </row>
    <row r="1364" s="435" customFormat="1" ht="15.75" hidden="1" spans="1:19">
      <c r="A1364" s="306" t="s">
        <v>6615</v>
      </c>
      <c r="B1364" s="307" t="s">
        <v>7787</v>
      </c>
      <c r="C1364" s="302">
        <f ca="1">SUMIF(表2.2024年公共财政支出决算表!$A$6:$A$1700,A1364,表2.2024年公共财政支出决算表!$E$6:$E$1700)</f>
        <v>0</v>
      </c>
      <c r="D1364" s="302">
        <f>ROUND(SUMIF('表10-1.政府预算科目明细表'!$A$3:$A$375,A1364,'表10-1.政府预算科目明细表'!$C$3:$C$375)/10000,0)</f>
        <v>0</v>
      </c>
      <c r="E1364" s="486">
        <f ca="1" t="shared" si="246"/>
        <v>0</v>
      </c>
      <c r="F1364" s="514" t="str">
        <f ca="1" t="shared" si="236"/>
        <v/>
      </c>
      <c r="G1364" s="488" t="str">
        <f ca="1" t="shared" si="239"/>
        <v>否</v>
      </c>
      <c r="H1364" s="488" t="str">
        <f t="shared" si="234"/>
        <v>项</v>
      </c>
      <c r="I1364" s="488" t="str">
        <f t="shared" si="237"/>
        <v>23001</v>
      </c>
      <c r="J1364" s="229"/>
      <c r="K1364" s="229"/>
      <c r="L1364" s="229"/>
      <c r="M1364" s="449"/>
      <c r="N1364" s="449"/>
      <c r="O1364" s="449"/>
      <c r="P1364" s="449"/>
      <c r="Q1364" s="449"/>
      <c r="R1364" s="449"/>
      <c r="S1364" s="449"/>
    </row>
    <row r="1365" s="435" customFormat="1" ht="15.75" hidden="1" spans="1:19">
      <c r="A1365" s="306" t="s">
        <v>6617</v>
      </c>
      <c r="B1365" s="307" t="s">
        <v>7788</v>
      </c>
      <c r="C1365" s="302">
        <f ca="1">SUMIF(表2.2024年公共财政支出决算表!$A$6:$A$1700,A1365,表2.2024年公共财政支出决算表!$E$6:$E$1700)</f>
        <v>0</v>
      </c>
      <c r="D1365" s="302">
        <f>ROUND(SUMIF('表10-1.政府预算科目明细表'!$A$3:$A$375,A1365,'表10-1.政府预算科目明细表'!$C$3:$C$375)/10000,0)</f>
        <v>0</v>
      </c>
      <c r="E1365" s="486">
        <f ca="1" t="shared" si="246"/>
        <v>0</v>
      </c>
      <c r="F1365" s="514" t="str">
        <f ca="1" t="shared" si="236"/>
        <v/>
      </c>
      <c r="G1365" s="488" t="str">
        <f ca="1" t="shared" si="239"/>
        <v>否</v>
      </c>
      <c r="H1365" s="488" t="str">
        <f t="shared" si="234"/>
        <v>项</v>
      </c>
      <c r="I1365" s="488" t="str">
        <f t="shared" si="237"/>
        <v>23001</v>
      </c>
      <c r="J1365" s="229"/>
      <c r="K1365" s="229"/>
      <c r="L1365" s="229"/>
      <c r="M1365" s="449"/>
      <c r="N1365" s="449"/>
      <c r="O1365" s="449"/>
      <c r="P1365" s="449"/>
      <c r="Q1365" s="449"/>
      <c r="R1365" s="449"/>
      <c r="S1365" s="449"/>
    </row>
    <row r="1366" s="450" customFormat="1" ht="15.75" hidden="1" spans="1:19">
      <c r="A1366" s="269" t="s">
        <v>6619</v>
      </c>
      <c r="B1366" s="270" t="s">
        <v>7789</v>
      </c>
      <c r="C1366" s="299">
        <f ca="1">SUMIF($I1367:$I$1455,$A1366,C1367:C$1455)</f>
        <v>0</v>
      </c>
      <c r="D1366" s="299">
        <f>SUMIF($I1367:$I$1455,$A1366,D1367:D$1455)</f>
        <v>0</v>
      </c>
      <c r="E1366" s="299">
        <f ca="1">SUMIF($I1367:$I$1455,$A1366,E1367:E$1455)</f>
        <v>0</v>
      </c>
      <c r="F1366" s="483" t="str">
        <f ca="1" t="shared" si="236"/>
        <v/>
      </c>
      <c r="G1366" s="492" t="str">
        <f ca="1" t="shared" si="239"/>
        <v>否</v>
      </c>
      <c r="H1366" s="492" t="str">
        <f t="shared" ref="H1366:H1429" si="247">IF(LEN(A1366)=3,"类",IF(LEN(A1366)=5,"款","项"))</f>
        <v>款</v>
      </c>
      <c r="I1366" s="492" t="str">
        <f t="shared" si="237"/>
        <v>230</v>
      </c>
      <c r="J1366" s="453"/>
      <c r="K1366" s="453"/>
      <c r="L1366" s="453"/>
      <c r="M1366" s="453"/>
      <c r="N1366" s="453"/>
      <c r="O1366" s="453"/>
      <c r="P1366" s="453"/>
      <c r="Q1366" s="453"/>
      <c r="R1366" s="453"/>
      <c r="S1366" s="453"/>
    </row>
    <row r="1367" s="435" customFormat="1" ht="15.75" hidden="1" spans="1:19">
      <c r="A1367" s="306" t="s">
        <v>6621</v>
      </c>
      <c r="B1367" s="307" t="s">
        <v>7790</v>
      </c>
      <c r="C1367" s="302">
        <f ca="1">SUMIF(表2.2024年公共财政支出决算表!$A$6:$A$1700,A1367,表2.2024年公共财政支出决算表!$E$6:$E$1700)</f>
        <v>0</v>
      </c>
      <c r="D1367" s="302">
        <f>ROUND(SUMIF('表10-1.政府预算科目明细表'!$A$3:$A$375,A1367,'表10-1.政府预算科目明细表'!$C$3:$C$375)/10000,0)</f>
        <v>0</v>
      </c>
      <c r="E1367" s="486">
        <f ca="1" t="shared" ref="E1367:E1401" si="248">D1367-C1367</f>
        <v>0</v>
      </c>
      <c r="F1367" s="514" t="str">
        <f ca="1" t="shared" ref="F1366:F1430" si="249">IFERROR(TEXT(E1367/C1367,"0.0%"),"")</f>
        <v/>
      </c>
      <c r="G1367" s="488" t="str">
        <f ca="1" t="shared" si="239"/>
        <v>否</v>
      </c>
      <c r="H1367" s="488" t="str">
        <f t="shared" si="247"/>
        <v>项</v>
      </c>
      <c r="I1367" s="488" t="str">
        <f t="shared" ref="I1367:I1430" si="250">_xlfn.IFS(LEN(A1367)=3,0,LEN(A1367)=5,LEFT(A1367,3),LEN(A1367)=7,LEFT(A1367,5))</f>
        <v>23002</v>
      </c>
      <c r="J1367" s="229"/>
      <c r="K1367" s="229"/>
      <c r="L1367" s="229"/>
      <c r="M1367" s="449"/>
      <c r="N1367" s="449"/>
      <c r="O1367" s="449"/>
      <c r="P1367" s="449"/>
      <c r="Q1367" s="449"/>
      <c r="R1367" s="449"/>
      <c r="S1367" s="449"/>
    </row>
    <row r="1368" s="435" customFormat="1" ht="15.75" hidden="1" spans="1:19">
      <c r="A1368" s="306" t="s">
        <v>6623</v>
      </c>
      <c r="B1368" s="307" t="s">
        <v>7791</v>
      </c>
      <c r="C1368" s="302">
        <f ca="1">SUMIF(表2.2024年公共财政支出决算表!$A$6:$A$1700,A1368,表2.2024年公共财政支出决算表!$E$6:$E$1700)</f>
        <v>0</v>
      </c>
      <c r="D1368" s="302">
        <f>ROUND(SUMIF('表10-1.政府预算科目明细表'!$A$3:$A$375,A1368,'表10-1.政府预算科目明细表'!$C$3:$C$375)/10000,0)</f>
        <v>0</v>
      </c>
      <c r="E1368" s="486">
        <f ca="1" t="shared" si="248"/>
        <v>0</v>
      </c>
      <c r="F1368" s="514" t="str">
        <f ca="1" t="shared" si="249"/>
        <v/>
      </c>
      <c r="G1368" s="488" t="str">
        <f ca="1" t="shared" si="239"/>
        <v>否</v>
      </c>
      <c r="H1368" s="488" t="str">
        <f t="shared" si="247"/>
        <v>项</v>
      </c>
      <c r="I1368" s="488" t="str">
        <f t="shared" si="250"/>
        <v>23002</v>
      </c>
      <c r="J1368" s="229"/>
      <c r="K1368" s="229"/>
      <c r="L1368" s="229"/>
      <c r="M1368" s="449"/>
      <c r="N1368" s="449"/>
      <c r="O1368" s="449"/>
      <c r="P1368" s="449"/>
      <c r="Q1368" s="449"/>
      <c r="R1368" s="449"/>
      <c r="S1368" s="449"/>
    </row>
    <row r="1369" s="435" customFormat="1" ht="31.5" hidden="1" spans="1:19">
      <c r="A1369" s="306" t="s">
        <v>6625</v>
      </c>
      <c r="B1369" s="307" t="s">
        <v>7792</v>
      </c>
      <c r="C1369" s="302">
        <f ca="1">SUMIF(表2.2024年公共财政支出决算表!$A$6:$A$1700,A1369,表2.2024年公共财政支出决算表!$E$6:$E$1700)</f>
        <v>0</v>
      </c>
      <c r="D1369" s="302">
        <f>ROUND(SUMIF('表10-1.政府预算科目明细表'!$A$3:$A$375,A1369,'表10-1.政府预算科目明细表'!$C$3:$C$375)/10000,0)</f>
        <v>0</v>
      </c>
      <c r="E1369" s="486">
        <f ca="1" t="shared" si="248"/>
        <v>0</v>
      </c>
      <c r="F1369" s="514" t="str">
        <f ca="1" t="shared" si="249"/>
        <v/>
      </c>
      <c r="G1369" s="488" t="str">
        <f ca="1" t="shared" si="239"/>
        <v>否</v>
      </c>
      <c r="H1369" s="488" t="str">
        <f t="shared" si="247"/>
        <v>项</v>
      </c>
      <c r="I1369" s="488" t="str">
        <f t="shared" si="250"/>
        <v>23002</v>
      </c>
      <c r="J1369" s="229"/>
      <c r="K1369" s="229"/>
      <c r="L1369" s="229"/>
      <c r="M1369" s="449"/>
      <c r="N1369" s="449"/>
      <c r="O1369" s="449"/>
      <c r="P1369" s="449"/>
      <c r="Q1369" s="449"/>
      <c r="R1369" s="449"/>
      <c r="S1369" s="449"/>
    </row>
    <row r="1370" s="435" customFormat="1" ht="15.75" hidden="1" spans="1:19">
      <c r="A1370" s="306" t="s">
        <v>6627</v>
      </c>
      <c r="B1370" s="307" t="s">
        <v>7793</v>
      </c>
      <c r="C1370" s="302">
        <f ca="1">SUMIF(表2.2024年公共财政支出决算表!$A$6:$A$1700,A1370,表2.2024年公共财政支出决算表!$E$6:$E$1700)</f>
        <v>0</v>
      </c>
      <c r="D1370" s="302">
        <f>ROUND(SUMIF('表10-1.政府预算科目明细表'!$A$3:$A$375,A1370,'表10-1.政府预算科目明细表'!$C$3:$C$375)/10000,0)</f>
        <v>0</v>
      </c>
      <c r="E1370" s="486">
        <f ca="1" t="shared" si="248"/>
        <v>0</v>
      </c>
      <c r="F1370" s="514" t="str">
        <f ca="1" t="shared" si="249"/>
        <v/>
      </c>
      <c r="G1370" s="488" t="str">
        <f ca="1" t="shared" si="239"/>
        <v>否</v>
      </c>
      <c r="H1370" s="488" t="str">
        <f t="shared" si="247"/>
        <v>项</v>
      </c>
      <c r="I1370" s="488" t="str">
        <f t="shared" si="250"/>
        <v>23002</v>
      </c>
      <c r="J1370" s="229"/>
      <c r="K1370" s="229"/>
      <c r="L1370" s="229"/>
      <c r="M1370" s="449"/>
      <c r="N1370" s="449"/>
      <c r="O1370" s="449"/>
      <c r="P1370" s="449"/>
      <c r="Q1370" s="449"/>
      <c r="R1370" s="449"/>
      <c r="S1370" s="449"/>
    </row>
    <row r="1371" s="435" customFormat="1" ht="15.75" hidden="1" spans="1:19">
      <c r="A1371" s="306" t="s">
        <v>6629</v>
      </c>
      <c r="B1371" s="307" t="s">
        <v>7794</v>
      </c>
      <c r="C1371" s="302">
        <f ca="1">SUMIF(表2.2024年公共财政支出决算表!$A$6:$A$1700,A1371,表2.2024年公共财政支出决算表!$E$6:$E$1700)</f>
        <v>0</v>
      </c>
      <c r="D1371" s="302">
        <f>ROUND(SUMIF('表10-1.政府预算科目明细表'!$A$3:$A$375,A1371,'表10-1.政府预算科目明细表'!$C$3:$C$375)/10000,0)</f>
        <v>0</v>
      </c>
      <c r="E1371" s="486">
        <f ca="1" t="shared" si="248"/>
        <v>0</v>
      </c>
      <c r="F1371" s="514" t="str">
        <f ca="1" t="shared" si="249"/>
        <v/>
      </c>
      <c r="G1371" s="488" t="str">
        <f ca="1" t="shared" si="239"/>
        <v>否</v>
      </c>
      <c r="H1371" s="488" t="str">
        <f t="shared" si="247"/>
        <v>项</v>
      </c>
      <c r="I1371" s="488" t="str">
        <f t="shared" si="250"/>
        <v>23002</v>
      </c>
      <c r="J1371" s="229"/>
      <c r="K1371" s="229"/>
      <c r="L1371" s="229"/>
      <c r="M1371" s="449"/>
      <c r="N1371" s="449"/>
      <c r="O1371" s="449"/>
      <c r="P1371" s="449"/>
      <c r="Q1371" s="449"/>
      <c r="R1371" s="449"/>
      <c r="S1371" s="449"/>
    </row>
    <row r="1372" s="435" customFormat="1" ht="15.75" hidden="1" spans="1:19">
      <c r="A1372" s="306" t="s">
        <v>6631</v>
      </c>
      <c r="B1372" s="307" t="s">
        <v>7795</v>
      </c>
      <c r="C1372" s="302">
        <f ca="1">SUMIF(表2.2024年公共财政支出决算表!$A$6:$A$1700,A1372,表2.2024年公共财政支出决算表!$E$6:$E$1700)</f>
        <v>0</v>
      </c>
      <c r="D1372" s="302">
        <f>ROUND(SUMIF('表10-1.政府预算科目明细表'!$A$3:$A$375,A1372,'表10-1.政府预算科目明细表'!$C$3:$C$375)/10000,0)</f>
        <v>0</v>
      </c>
      <c r="E1372" s="486">
        <f ca="1" t="shared" si="248"/>
        <v>0</v>
      </c>
      <c r="F1372" s="514" t="str">
        <f ca="1" t="shared" si="249"/>
        <v/>
      </c>
      <c r="G1372" s="488" t="str">
        <f ca="1" t="shared" si="239"/>
        <v>否</v>
      </c>
      <c r="H1372" s="488" t="str">
        <f t="shared" si="247"/>
        <v>项</v>
      </c>
      <c r="I1372" s="488" t="str">
        <f t="shared" si="250"/>
        <v>23002</v>
      </c>
      <c r="J1372" s="229"/>
      <c r="K1372" s="229"/>
      <c r="L1372" s="229"/>
      <c r="M1372" s="449"/>
      <c r="N1372" s="449"/>
      <c r="O1372" s="449"/>
      <c r="P1372" s="449"/>
      <c r="Q1372" s="449"/>
      <c r="R1372" s="449"/>
      <c r="S1372" s="449"/>
    </row>
    <row r="1373" s="435" customFormat="1" ht="15.75" hidden="1" spans="1:19">
      <c r="A1373" s="306" t="s">
        <v>6633</v>
      </c>
      <c r="B1373" s="307" t="s">
        <v>7796</v>
      </c>
      <c r="C1373" s="302">
        <f ca="1">SUMIF(表2.2024年公共财政支出决算表!$A$6:$A$1700,A1373,表2.2024年公共财政支出决算表!$E$6:$E$1700)</f>
        <v>0</v>
      </c>
      <c r="D1373" s="302">
        <f>ROUND(SUMIF('表10-1.政府预算科目明细表'!$A$3:$A$375,A1373,'表10-1.政府预算科目明细表'!$C$3:$C$375)/10000,0)</f>
        <v>0</v>
      </c>
      <c r="E1373" s="486">
        <f ca="1" t="shared" si="248"/>
        <v>0</v>
      </c>
      <c r="F1373" s="514" t="str">
        <f ca="1" t="shared" si="249"/>
        <v/>
      </c>
      <c r="G1373" s="488" t="str">
        <f ca="1" t="shared" si="239"/>
        <v>否</v>
      </c>
      <c r="H1373" s="488" t="str">
        <f t="shared" si="247"/>
        <v>项</v>
      </c>
      <c r="I1373" s="488" t="str">
        <f t="shared" si="250"/>
        <v>23002</v>
      </c>
      <c r="J1373" s="229"/>
      <c r="K1373" s="229"/>
      <c r="L1373" s="229"/>
      <c r="M1373" s="449"/>
      <c r="N1373" s="449"/>
      <c r="O1373" s="449"/>
      <c r="P1373" s="449"/>
      <c r="Q1373" s="449"/>
      <c r="R1373" s="449"/>
      <c r="S1373" s="449"/>
    </row>
    <row r="1374" s="435" customFormat="1" ht="15.75" hidden="1" spans="1:19">
      <c r="A1374" s="306" t="s">
        <v>6635</v>
      </c>
      <c r="B1374" s="307" t="s">
        <v>7797</v>
      </c>
      <c r="C1374" s="302">
        <f ca="1">SUMIF(表2.2024年公共财政支出决算表!$A$6:$A$1700,A1374,表2.2024年公共财政支出决算表!$E$6:$E$1700)</f>
        <v>0</v>
      </c>
      <c r="D1374" s="302">
        <f>ROUND(SUMIF('表10-1.政府预算科目明细表'!$A$3:$A$375,A1374,'表10-1.政府预算科目明细表'!$C$3:$C$375)/10000,0)</f>
        <v>0</v>
      </c>
      <c r="E1374" s="486">
        <f ca="1" t="shared" si="248"/>
        <v>0</v>
      </c>
      <c r="F1374" s="514" t="str">
        <f ca="1" t="shared" si="249"/>
        <v/>
      </c>
      <c r="G1374" s="488" t="str">
        <f ca="1" t="shared" si="239"/>
        <v>否</v>
      </c>
      <c r="H1374" s="488" t="str">
        <f t="shared" si="247"/>
        <v>项</v>
      </c>
      <c r="I1374" s="488" t="str">
        <f t="shared" si="250"/>
        <v>23002</v>
      </c>
      <c r="J1374" s="229"/>
      <c r="K1374" s="229"/>
      <c r="L1374" s="229"/>
      <c r="M1374" s="449"/>
      <c r="N1374" s="449"/>
      <c r="O1374" s="449"/>
      <c r="P1374" s="449"/>
      <c r="Q1374" s="449"/>
      <c r="R1374" s="449"/>
      <c r="S1374" s="449"/>
    </row>
    <row r="1375" s="435" customFormat="1" ht="15.75" hidden="1" spans="1:19">
      <c r="A1375" s="306" t="s">
        <v>6637</v>
      </c>
      <c r="B1375" s="307" t="s">
        <v>7798</v>
      </c>
      <c r="C1375" s="302">
        <f ca="1">SUMIF(表2.2024年公共财政支出决算表!$A$6:$A$1700,A1375,表2.2024年公共财政支出决算表!$E$6:$E$1700)</f>
        <v>0</v>
      </c>
      <c r="D1375" s="302">
        <f>ROUND(SUMIF('表10-1.政府预算科目明细表'!$A$3:$A$375,A1375,'表10-1.政府预算科目明细表'!$C$3:$C$375)/10000,0)</f>
        <v>0</v>
      </c>
      <c r="E1375" s="486">
        <f ca="1" t="shared" si="248"/>
        <v>0</v>
      </c>
      <c r="F1375" s="514" t="str">
        <f ca="1" t="shared" si="249"/>
        <v/>
      </c>
      <c r="G1375" s="488" t="str">
        <f ca="1" t="shared" si="239"/>
        <v>否</v>
      </c>
      <c r="H1375" s="488" t="str">
        <f t="shared" si="247"/>
        <v>项</v>
      </c>
      <c r="I1375" s="488" t="str">
        <f t="shared" si="250"/>
        <v>23002</v>
      </c>
      <c r="J1375" s="229"/>
      <c r="K1375" s="229"/>
      <c r="L1375" s="229"/>
      <c r="M1375" s="449"/>
      <c r="N1375" s="449"/>
      <c r="O1375" s="449"/>
      <c r="P1375" s="449"/>
      <c r="Q1375" s="449"/>
      <c r="R1375" s="449"/>
      <c r="S1375" s="449"/>
    </row>
    <row r="1376" s="435" customFormat="1" ht="15.75" hidden="1" spans="1:19">
      <c r="A1376" s="306" t="s">
        <v>6639</v>
      </c>
      <c r="B1376" s="307" t="s">
        <v>7799</v>
      </c>
      <c r="C1376" s="302">
        <f ca="1">SUMIF(表2.2024年公共财政支出决算表!$A$6:$A$1700,A1376,表2.2024年公共财政支出决算表!$E$6:$E$1700)</f>
        <v>0</v>
      </c>
      <c r="D1376" s="302">
        <f>ROUND(SUMIF('表10-1.政府预算科目明细表'!$A$3:$A$375,A1376,'表10-1.政府预算科目明细表'!$C$3:$C$375)/10000,0)</f>
        <v>0</v>
      </c>
      <c r="E1376" s="486">
        <f ca="1" t="shared" si="248"/>
        <v>0</v>
      </c>
      <c r="F1376" s="514" t="str">
        <f ca="1" t="shared" si="249"/>
        <v/>
      </c>
      <c r="G1376" s="488" t="str">
        <f ca="1" t="shared" si="239"/>
        <v>否</v>
      </c>
      <c r="H1376" s="488" t="str">
        <f t="shared" si="247"/>
        <v>项</v>
      </c>
      <c r="I1376" s="488" t="str">
        <f t="shared" si="250"/>
        <v>23002</v>
      </c>
      <c r="J1376" s="229"/>
      <c r="K1376" s="229"/>
      <c r="L1376" s="229"/>
      <c r="M1376" s="449"/>
      <c r="N1376" s="449"/>
      <c r="O1376" s="449"/>
      <c r="P1376" s="449"/>
      <c r="Q1376" s="449"/>
      <c r="R1376" s="449"/>
      <c r="S1376" s="449"/>
    </row>
    <row r="1377" s="435" customFormat="1" ht="15.75" hidden="1" spans="1:19">
      <c r="A1377" s="306" t="s">
        <v>6641</v>
      </c>
      <c r="B1377" s="307" t="s">
        <v>7800</v>
      </c>
      <c r="C1377" s="302">
        <f ca="1">SUMIF(表2.2024年公共财政支出决算表!$A$6:$A$1700,A1377,表2.2024年公共财政支出决算表!$E$6:$E$1700)</f>
        <v>0</v>
      </c>
      <c r="D1377" s="302">
        <f>ROUND(SUMIF('表10-1.政府预算科目明细表'!$A$3:$A$375,A1377,'表10-1.政府预算科目明细表'!$C$3:$C$375)/10000,0)</f>
        <v>0</v>
      </c>
      <c r="E1377" s="486">
        <f ca="1" t="shared" si="248"/>
        <v>0</v>
      </c>
      <c r="F1377" s="514" t="str">
        <f ca="1" t="shared" si="249"/>
        <v/>
      </c>
      <c r="G1377" s="488" t="str">
        <f ca="1" t="shared" si="239"/>
        <v>否</v>
      </c>
      <c r="H1377" s="488" t="str">
        <f t="shared" si="247"/>
        <v>项</v>
      </c>
      <c r="I1377" s="488" t="str">
        <f t="shared" si="250"/>
        <v>23002</v>
      </c>
      <c r="J1377" s="229"/>
      <c r="K1377" s="229"/>
      <c r="L1377" s="229"/>
      <c r="M1377" s="449"/>
      <c r="N1377" s="449"/>
      <c r="O1377" s="449"/>
      <c r="P1377" s="449"/>
      <c r="Q1377" s="449"/>
      <c r="R1377" s="449"/>
      <c r="S1377" s="449"/>
    </row>
    <row r="1378" s="435" customFormat="1" ht="15.75" hidden="1" spans="1:19">
      <c r="A1378" s="306" t="s">
        <v>6643</v>
      </c>
      <c r="B1378" s="307" t="s">
        <v>7801</v>
      </c>
      <c r="C1378" s="302">
        <f ca="1">SUMIF(表2.2024年公共财政支出决算表!$A$6:$A$1700,A1378,表2.2024年公共财政支出决算表!$E$6:$E$1700)</f>
        <v>0</v>
      </c>
      <c r="D1378" s="302">
        <f>ROUND(SUMIF('表10-1.政府预算科目明细表'!$A$3:$A$375,A1378,'表10-1.政府预算科目明细表'!$C$3:$C$375)/10000,0)</f>
        <v>0</v>
      </c>
      <c r="E1378" s="486">
        <f ca="1" t="shared" si="248"/>
        <v>0</v>
      </c>
      <c r="F1378" s="514" t="str">
        <f ca="1" t="shared" si="249"/>
        <v/>
      </c>
      <c r="G1378" s="488" t="str">
        <f ca="1" t="shared" si="239"/>
        <v>否</v>
      </c>
      <c r="H1378" s="488" t="str">
        <f t="shared" si="247"/>
        <v>项</v>
      </c>
      <c r="I1378" s="488" t="str">
        <f t="shared" si="250"/>
        <v>23002</v>
      </c>
      <c r="J1378" s="229"/>
      <c r="K1378" s="229"/>
      <c r="L1378" s="229"/>
      <c r="M1378" s="449"/>
      <c r="N1378" s="449"/>
      <c r="O1378" s="449"/>
      <c r="P1378" s="449"/>
      <c r="Q1378" s="449"/>
      <c r="R1378" s="449"/>
      <c r="S1378" s="449"/>
    </row>
    <row r="1379" s="435" customFormat="1" ht="31.5" hidden="1" spans="1:19">
      <c r="A1379" s="306" t="s">
        <v>6645</v>
      </c>
      <c r="B1379" s="307" t="s">
        <v>7802</v>
      </c>
      <c r="C1379" s="302">
        <f ca="1">SUMIF(表2.2024年公共财政支出决算表!$A$6:$A$1700,A1379,表2.2024年公共财政支出决算表!$E$6:$E$1700)</f>
        <v>0</v>
      </c>
      <c r="D1379" s="302">
        <f>ROUND(SUMIF('表10-1.政府预算科目明细表'!$A$3:$A$375,A1379,'表10-1.政府预算科目明细表'!$C$3:$C$375)/10000,0)</f>
        <v>0</v>
      </c>
      <c r="E1379" s="486">
        <f ca="1" t="shared" si="248"/>
        <v>0</v>
      </c>
      <c r="F1379" s="514" t="str">
        <f ca="1" t="shared" si="249"/>
        <v/>
      </c>
      <c r="G1379" s="488" t="str">
        <f ca="1" t="shared" ref="G1379:G1442" si="251">IF(A1379&lt;&gt;"",IF(SUM(C1379:D1379)&lt;&gt;0,"是","否"),"是")</f>
        <v>否</v>
      </c>
      <c r="H1379" s="488" t="str">
        <f t="shared" si="247"/>
        <v>项</v>
      </c>
      <c r="I1379" s="488" t="str">
        <f t="shared" si="250"/>
        <v>23002</v>
      </c>
      <c r="J1379" s="229"/>
      <c r="K1379" s="229"/>
      <c r="L1379" s="229"/>
      <c r="M1379" s="449"/>
      <c r="N1379" s="449"/>
      <c r="O1379" s="449"/>
      <c r="P1379" s="449"/>
      <c r="Q1379" s="449"/>
      <c r="R1379" s="449"/>
      <c r="S1379" s="449"/>
    </row>
    <row r="1380" s="435" customFormat="1" ht="31.5" hidden="1" spans="1:19">
      <c r="A1380" s="306" t="s">
        <v>6647</v>
      </c>
      <c r="B1380" s="307" t="s">
        <v>7803</v>
      </c>
      <c r="C1380" s="302">
        <f ca="1">SUMIF(表2.2024年公共财政支出决算表!$A$6:$A$1700,A1380,表2.2024年公共财政支出决算表!$E$6:$E$1700)</f>
        <v>0</v>
      </c>
      <c r="D1380" s="302">
        <f>ROUND(SUMIF('表10-1.政府预算科目明细表'!$A$3:$A$375,A1380,'表10-1.政府预算科目明细表'!$C$3:$C$375)/10000,0)</f>
        <v>0</v>
      </c>
      <c r="E1380" s="486">
        <f ca="1" t="shared" si="248"/>
        <v>0</v>
      </c>
      <c r="F1380" s="514" t="str">
        <f ca="1" t="shared" si="249"/>
        <v/>
      </c>
      <c r="G1380" s="488" t="str">
        <f ca="1" t="shared" si="251"/>
        <v>否</v>
      </c>
      <c r="H1380" s="488" t="str">
        <f t="shared" si="247"/>
        <v>项</v>
      </c>
      <c r="I1380" s="488" t="str">
        <f t="shared" si="250"/>
        <v>23002</v>
      </c>
      <c r="J1380" s="229"/>
      <c r="K1380" s="229"/>
      <c r="L1380" s="229"/>
      <c r="M1380" s="449"/>
      <c r="N1380" s="449"/>
      <c r="O1380" s="449"/>
      <c r="P1380" s="449"/>
      <c r="Q1380" s="449"/>
      <c r="R1380" s="449"/>
      <c r="S1380" s="449"/>
    </row>
    <row r="1381" s="435" customFormat="1" ht="15.75" hidden="1" spans="1:19">
      <c r="A1381" s="306" t="s">
        <v>6649</v>
      </c>
      <c r="B1381" s="307" t="s">
        <v>7804</v>
      </c>
      <c r="C1381" s="302">
        <f ca="1">SUMIF(表2.2024年公共财政支出决算表!$A$6:$A$1700,A1381,表2.2024年公共财政支出决算表!$E$6:$E$1700)</f>
        <v>0</v>
      </c>
      <c r="D1381" s="302">
        <f>ROUND(SUMIF('表10-1.政府预算科目明细表'!$A$3:$A$375,A1381,'表10-1.政府预算科目明细表'!$C$3:$C$375)/10000,0)</f>
        <v>0</v>
      </c>
      <c r="E1381" s="486">
        <f ca="1" t="shared" si="248"/>
        <v>0</v>
      </c>
      <c r="F1381" s="514" t="str">
        <f ca="1" t="shared" si="249"/>
        <v/>
      </c>
      <c r="G1381" s="488" t="str">
        <f ca="1" t="shared" si="251"/>
        <v>否</v>
      </c>
      <c r="H1381" s="488" t="str">
        <f t="shared" si="247"/>
        <v>项</v>
      </c>
      <c r="I1381" s="488" t="str">
        <f t="shared" si="250"/>
        <v>23002</v>
      </c>
      <c r="J1381" s="229"/>
      <c r="K1381" s="229"/>
      <c r="L1381" s="229"/>
      <c r="M1381" s="449"/>
      <c r="N1381" s="449"/>
      <c r="O1381" s="449"/>
      <c r="P1381" s="449"/>
      <c r="Q1381" s="449"/>
      <c r="R1381" s="449"/>
      <c r="S1381" s="449"/>
    </row>
    <row r="1382" s="435" customFormat="1" ht="15.75" hidden="1" spans="1:19">
      <c r="A1382" s="306" t="s">
        <v>6651</v>
      </c>
      <c r="B1382" s="307" t="s">
        <v>7805</v>
      </c>
      <c r="C1382" s="302">
        <f ca="1">SUMIF(表2.2024年公共财政支出决算表!$A$6:$A$1700,A1382,表2.2024年公共财政支出决算表!$E$6:$E$1700)</f>
        <v>0</v>
      </c>
      <c r="D1382" s="302">
        <f>ROUND(SUMIF('表10-1.政府预算科目明细表'!$A$3:$A$375,A1382,'表10-1.政府预算科目明细表'!$C$3:$C$375)/10000,0)</f>
        <v>0</v>
      </c>
      <c r="E1382" s="486">
        <f ca="1" t="shared" si="248"/>
        <v>0</v>
      </c>
      <c r="F1382" s="514" t="str">
        <f ca="1" t="shared" si="249"/>
        <v/>
      </c>
      <c r="G1382" s="488" t="str">
        <f ca="1" t="shared" si="251"/>
        <v>否</v>
      </c>
      <c r="H1382" s="488" t="str">
        <f t="shared" si="247"/>
        <v>项</v>
      </c>
      <c r="I1382" s="488" t="str">
        <f t="shared" si="250"/>
        <v>23002</v>
      </c>
      <c r="J1382" s="229"/>
      <c r="K1382" s="229"/>
      <c r="L1382" s="229"/>
      <c r="M1382" s="449"/>
      <c r="N1382" s="449"/>
      <c r="O1382" s="449"/>
      <c r="P1382" s="449"/>
      <c r="Q1382" s="449"/>
      <c r="R1382" s="449"/>
      <c r="S1382" s="449"/>
    </row>
    <row r="1383" s="435" customFormat="1" ht="31.5" hidden="1" spans="1:19">
      <c r="A1383" s="306" t="s">
        <v>6653</v>
      </c>
      <c r="B1383" s="307" t="s">
        <v>7806</v>
      </c>
      <c r="C1383" s="302">
        <f ca="1">SUMIF(表2.2024年公共财政支出决算表!$A$6:$A$1700,A1383,表2.2024年公共财政支出决算表!$E$6:$E$1700)</f>
        <v>0</v>
      </c>
      <c r="D1383" s="302">
        <f>ROUND(SUMIF('表10-1.政府预算科目明细表'!$A$3:$A$375,A1383,'表10-1.政府预算科目明细表'!$C$3:$C$375)/10000,0)</f>
        <v>0</v>
      </c>
      <c r="E1383" s="486">
        <f ca="1" t="shared" si="248"/>
        <v>0</v>
      </c>
      <c r="F1383" s="514" t="str">
        <f ca="1" t="shared" si="249"/>
        <v/>
      </c>
      <c r="G1383" s="488" t="str">
        <f ca="1" t="shared" si="251"/>
        <v>否</v>
      </c>
      <c r="H1383" s="488" t="str">
        <f t="shared" si="247"/>
        <v>项</v>
      </c>
      <c r="I1383" s="488" t="str">
        <f t="shared" si="250"/>
        <v>23002</v>
      </c>
      <c r="J1383" s="229"/>
      <c r="K1383" s="229"/>
      <c r="L1383" s="229"/>
      <c r="M1383" s="449"/>
      <c r="N1383" s="449"/>
      <c r="O1383" s="449"/>
      <c r="P1383" s="449"/>
      <c r="Q1383" s="449"/>
      <c r="R1383" s="449"/>
      <c r="S1383" s="449"/>
    </row>
    <row r="1384" s="435" customFormat="1" ht="15.75" hidden="1" spans="1:19">
      <c r="A1384" s="306" t="s">
        <v>6655</v>
      </c>
      <c r="B1384" s="307" t="s">
        <v>7807</v>
      </c>
      <c r="C1384" s="302">
        <f ca="1">SUMIF(表2.2024年公共财政支出决算表!$A$6:$A$1700,A1384,表2.2024年公共财政支出决算表!$E$6:$E$1700)</f>
        <v>0</v>
      </c>
      <c r="D1384" s="302">
        <f>ROUND(SUMIF('表10-1.政府预算科目明细表'!$A$3:$A$375,A1384,'表10-1.政府预算科目明细表'!$C$3:$C$375)/10000,0)</f>
        <v>0</v>
      </c>
      <c r="E1384" s="486">
        <f ca="1" t="shared" si="248"/>
        <v>0</v>
      </c>
      <c r="F1384" s="514" t="str">
        <f ca="1" t="shared" si="249"/>
        <v/>
      </c>
      <c r="G1384" s="488" t="str">
        <f ca="1" t="shared" si="251"/>
        <v>否</v>
      </c>
      <c r="H1384" s="488" t="str">
        <f t="shared" si="247"/>
        <v>项</v>
      </c>
      <c r="I1384" s="488" t="str">
        <f t="shared" si="250"/>
        <v>23002</v>
      </c>
      <c r="J1384" s="229"/>
      <c r="K1384" s="229"/>
      <c r="L1384" s="229"/>
      <c r="M1384" s="449"/>
      <c r="N1384" s="449"/>
      <c r="O1384" s="449"/>
      <c r="P1384" s="449"/>
      <c r="Q1384" s="449"/>
      <c r="R1384" s="449"/>
      <c r="S1384" s="449"/>
    </row>
    <row r="1385" s="435" customFormat="1" ht="31.5" hidden="1" spans="1:19">
      <c r="A1385" s="306" t="s">
        <v>6657</v>
      </c>
      <c r="B1385" s="307" t="s">
        <v>7808</v>
      </c>
      <c r="C1385" s="302">
        <f ca="1">SUMIF(表2.2024年公共财政支出决算表!$A$6:$A$1700,A1385,表2.2024年公共财政支出决算表!$E$6:$E$1700)</f>
        <v>0</v>
      </c>
      <c r="D1385" s="302">
        <f>ROUND(SUMIF('表10-1.政府预算科目明细表'!$A$3:$A$375,A1385,'表10-1.政府预算科目明细表'!$C$3:$C$375)/10000,0)</f>
        <v>0</v>
      </c>
      <c r="E1385" s="486">
        <f ca="1" t="shared" si="248"/>
        <v>0</v>
      </c>
      <c r="F1385" s="514" t="str">
        <f ca="1" t="shared" si="249"/>
        <v/>
      </c>
      <c r="G1385" s="488" t="str">
        <f ca="1" t="shared" si="251"/>
        <v>否</v>
      </c>
      <c r="H1385" s="488" t="str">
        <f t="shared" si="247"/>
        <v>项</v>
      </c>
      <c r="I1385" s="488" t="str">
        <f t="shared" si="250"/>
        <v>23002</v>
      </c>
      <c r="J1385" s="229"/>
      <c r="K1385" s="229"/>
      <c r="L1385" s="229"/>
      <c r="M1385" s="449"/>
      <c r="N1385" s="449"/>
      <c r="O1385" s="449"/>
      <c r="P1385" s="449"/>
      <c r="Q1385" s="449"/>
      <c r="R1385" s="449"/>
      <c r="S1385" s="449"/>
    </row>
    <row r="1386" s="435" customFormat="1" ht="31.5" hidden="1" spans="1:19">
      <c r="A1386" s="306" t="s">
        <v>6659</v>
      </c>
      <c r="B1386" s="307" t="s">
        <v>7809</v>
      </c>
      <c r="C1386" s="302">
        <f ca="1">SUMIF(表2.2024年公共财政支出决算表!$A$6:$A$1700,A1386,表2.2024年公共财政支出决算表!$E$6:$E$1700)</f>
        <v>0</v>
      </c>
      <c r="D1386" s="302">
        <f>ROUND(SUMIF('表10-1.政府预算科目明细表'!$A$3:$A$375,A1386,'表10-1.政府预算科目明细表'!$C$3:$C$375)/10000,0)</f>
        <v>0</v>
      </c>
      <c r="E1386" s="486">
        <f ca="1" t="shared" si="248"/>
        <v>0</v>
      </c>
      <c r="F1386" s="514" t="str">
        <f ca="1" t="shared" si="249"/>
        <v/>
      </c>
      <c r="G1386" s="488" t="str">
        <f ca="1" t="shared" si="251"/>
        <v>否</v>
      </c>
      <c r="H1386" s="488" t="str">
        <f t="shared" si="247"/>
        <v>项</v>
      </c>
      <c r="I1386" s="488" t="str">
        <f t="shared" si="250"/>
        <v>23002</v>
      </c>
      <c r="J1386" s="229"/>
      <c r="K1386" s="229"/>
      <c r="L1386" s="229"/>
      <c r="M1386" s="449"/>
      <c r="N1386" s="449"/>
      <c r="O1386" s="449"/>
      <c r="P1386" s="449"/>
      <c r="Q1386" s="449"/>
      <c r="R1386" s="449"/>
      <c r="S1386" s="449"/>
    </row>
    <row r="1387" s="435" customFormat="1" ht="31.5" hidden="1" spans="1:19">
      <c r="A1387" s="306" t="s">
        <v>6661</v>
      </c>
      <c r="B1387" s="307" t="s">
        <v>7810</v>
      </c>
      <c r="C1387" s="302">
        <f ca="1">SUMIF(表2.2024年公共财政支出决算表!$A$6:$A$1700,A1387,表2.2024年公共财政支出决算表!$E$6:$E$1700)</f>
        <v>0</v>
      </c>
      <c r="D1387" s="302">
        <f>ROUND(SUMIF('表10-1.政府预算科目明细表'!$A$3:$A$375,A1387,'表10-1.政府预算科目明细表'!$C$3:$C$375)/10000,0)</f>
        <v>0</v>
      </c>
      <c r="E1387" s="486">
        <f ca="1" t="shared" si="248"/>
        <v>0</v>
      </c>
      <c r="F1387" s="514" t="str">
        <f ca="1" t="shared" si="249"/>
        <v/>
      </c>
      <c r="G1387" s="488" t="str">
        <f ca="1" t="shared" si="251"/>
        <v>否</v>
      </c>
      <c r="H1387" s="488" t="str">
        <f t="shared" si="247"/>
        <v>项</v>
      </c>
      <c r="I1387" s="488" t="str">
        <f t="shared" si="250"/>
        <v>23002</v>
      </c>
      <c r="J1387" s="229"/>
      <c r="K1387" s="229"/>
      <c r="L1387" s="229"/>
      <c r="M1387" s="449"/>
      <c r="N1387" s="449"/>
      <c r="O1387" s="449"/>
      <c r="P1387" s="449"/>
      <c r="Q1387" s="449"/>
      <c r="R1387" s="449"/>
      <c r="S1387" s="449"/>
    </row>
    <row r="1388" s="435" customFormat="1" ht="31.5" hidden="1" spans="1:19">
      <c r="A1388" s="306" t="s">
        <v>6663</v>
      </c>
      <c r="B1388" s="307" t="s">
        <v>7811</v>
      </c>
      <c r="C1388" s="302">
        <f ca="1">SUMIF(表2.2024年公共财政支出决算表!$A$6:$A$1700,A1388,表2.2024年公共财政支出决算表!$E$6:$E$1700)</f>
        <v>0</v>
      </c>
      <c r="D1388" s="302">
        <f>ROUND(SUMIF('表10-1.政府预算科目明细表'!$A$3:$A$375,A1388,'表10-1.政府预算科目明细表'!$C$3:$C$375)/10000,0)</f>
        <v>0</v>
      </c>
      <c r="E1388" s="486">
        <f ca="1" t="shared" si="248"/>
        <v>0</v>
      </c>
      <c r="F1388" s="514" t="str">
        <f ca="1" t="shared" si="249"/>
        <v/>
      </c>
      <c r="G1388" s="488" t="str">
        <f ca="1" t="shared" si="251"/>
        <v>否</v>
      </c>
      <c r="H1388" s="488" t="str">
        <f t="shared" si="247"/>
        <v>项</v>
      </c>
      <c r="I1388" s="488" t="str">
        <f t="shared" si="250"/>
        <v>23002</v>
      </c>
      <c r="J1388" s="229"/>
      <c r="K1388" s="229"/>
      <c r="L1388" s="229"/>
      <c r="M1388" s="449"/>
      <c r="N1388" s="449"/>
      <c r="O1388" s="449"/>
      <c r="P1388" s="449"/>
      <c r="Q1388" s="449"/>
      <c r="R1388" s="449"/>
      <c r="S1388" s="449"/>
    </row>
    <row r="1389" s="435" customFormat="1" ht="31.5" hidden="1" spans="1:19">
      <c r="A1389" s="306" t="s">
        <v>6665</v>
      </c>
      <c r="B1389" s="307" t="s">
        <v>7812</v>
      </c>
      <c r="C1389" s="302">
        <f ca="1">SUMIF(表2.2024年公共财政支出决算表!$A$6:$A$1700,A1389,表2.2024年公共财政支出决算表!$E$6:$E$1700)</f>
        <v>0</v>
      </c>
      <c r="D1389" s="302">
        <f>ROUND(SUMIF('表10-1.政府预算科目明细表'!$A$3:$A$375,A1389,'表10-1.政府预算科目明细表'!$C$3:$C$375)/10000,0)</f>
        <v>0</v>
      </c>
      <c r="E1389" s="486">
        <f ca="1" t="shared" si="248"/>
        <v>0</v>
      </c>
      <c r="F1389" s="514" t="str">
        <f ca="1" t="shared" si="249"/>
        <v/>
      </c>
      <c r="G1389" s="488" t="str">
        <f ca="1" t="shared" si="251"/>
        <v>否</v>
      </c>
      <c r="H1389" s="488" t="str">
        <f t="shared" si="247"/>
        <v>项</v>
      </c>
      <c r="I1389" s="488" t="str">
        <f t="shared" si="250"/>
        <v>23002</v>
      </c>
      <c r="J1389" s="229"/>
      <c r="K1389" s="229"/>
      <c r="L1389" s="229"/>
      <c r="M1389" s="449"/>
      <c r="N1389" s="449"/>
      <c r="O1389" s="449"/>
      <c r="P1389" s="449"/>
      <c r="Q1389" s="449"/>
      <c r="R1389" s="449"/>
      <c r="S1389" s="449"/>
    </row>
    <row r="1390" s="435" customFormat="1" ht="31.5" hidden="1" spans="1:19">
      <c r="A1390" s="306" t="s">
        <v>6667</v>
      </c>
      <c r="B1390" s="307" t="s">
        <v>7813</v>
      </c>
      <c r="C1390" s="302">
        <f ca="1">SUMIF(表2.2024年公共财政支出决算表!$A$6:$A$1700,A1390,表2.2024年公共财政支出决算表!$E$6:$E$1700)</f>
        <v>0</v>
      </c>
      <c r="D1390" s="302">
        <f>ROUND(SUMIF('表10-1.政府预算科目明细表'!$A$3:$A$375,A1390,'表10-1.政府预算科目明细表'!$C$3:$C$375)/10000,0)</f>
        <v>0</v>
      </c>
      <c r="E1390" s="486">
        <f ca="1" t="shared" si="248"/>
        <v>0</v>
      </c>
      <c r="F1390" s="514" t="str">
        <f ca="1" t="shared" si="249"/>
        <v/>
      </c>
      <c r="G1390" s="488" t="str">
        <f ca="1" t="shared" si="251"/>
        <v>否</v>
      </c>
      <c r="H1390" s="488" t="str">
        <f t="shared" si="247"/>
        <v>项</v>
      </c>
      <c r="I1390" s="488" t="str">
        <f t="shared" si="250"/>
        <v>23002</v>
      </c>
      <c r="J1390" s="229"/>
      <c r="K1390" s="229"/>
      <c r="L1390" s="229"/>
      <c r="M1390" s="449"/>
      <c r="N1390" s="449"/>
      <c r="O1390" s="449"/>
      <c r="P1390" s="449"/>
      <c r="Q1390" s="449"/>
      <c r="R1390" s="449"/>
      <c r="S1390" s="449"/>
    </row>
    <row r="1391" s="435" customFormat="1" ht="15.75" hidden="1" spans="1:19">
      <c r="A1391" s="306" t="s">
        <v>6669</v>
      </c>
      <c r="B1391" s="307" t="s">
        <v>7814</v>
      </c>
      <c r="C1391" s="302">
        <f ca="1">SUMIF(表2.2024年公共财政支出决算表!$A$6:$A$1700,A1391,表2.2024年公共财政支出决算表!$E$6:$E$1700)</f>
        <v>0</v>
      </c>
      <c r="D1391" s="302">
        <f>ROUND(SUMIF('表10-1.政府预算科目明细表'!$A$3:$A$375,A1391,'表10-1.政府预算科目明细表'!$C$3:$C$375)/10000,0)</f>
        <v>0</v>
      </c>
      <c r="E1391" s="486">
        <f ca="1" t="shared" si="248"/>
        <v>0</v>
      </c>
      <c r="F1391" s="514" t="str">
        <f ca="1" t="shared" si="249"/>
        <v/>
      </c>
      <c r="G1391" s="488" t="str">
        <f ca="1" t="shared" si="251"/>
        <v>否</v>
      </c>
      <c r="H1391" s="488" t="str">
        <f t="shared" si="247"/>
        <v>项</v>
      </c>
      <c r="I1391" s="488" t="str">
        <f t="shared" si="250"/>
        <v>23002</v>
      </c>
      <c r="J1391" s="229"/>
      <c r="K1391" s="229"/>
      <c r="L1391" s="229"/>
      <c r="M1391" s="449"/>
      <c r="N1391" s="449"/>
      <c r="O1391" s="449"/>
      <c r="P1391" s="449"/>
      <c r="Q1391" s="449"/>
      <c r="R1391" s="449"/>
      <c r="S1391" s="449"/>
    </row>
    <row r="1392" s="435" customFormat="1" ht="31.5" hidden="1" spans="1:19">
      <c r="A1392" s="306" t="s">
        <v>6671</v>
      </c>
      <c r="B1392" s="307" t="s">
        <v>7815</v>
      </c>
      <c r="C1392" s="302">
        <f ca="1">SUMIF(表2.2024年公共财政支出决算表!$A$6:$A$1700,A1392,表2.2024年公共财政支出决算表!$E$6:$E$1700)</f>
        <v>0</v>
      </c>
      <c r="D1392" s="302">
        <f>ROUND(SUMIF('表10-1.政府预算科目明细表'!$A$3:$A$375,A1392,'表10-1.政府预算科目明细表'!$C$3:$C$375)/10000,0)</f>
        <v>0</v>
      </c>
      <c r="E1392" s="486">
        <f ca="1" t="shared" si="248"/>
        <v>0</v>
      </c>
      <c r="F1392" s="514" t="str">
        <f ca="1" t="shared" si="249"/>
        <v/>
      </c>
      <c r="G1392" s="488" t="str">
        <f ca="1" t="shared" si="251"/>
        <v>否</v>
      </c>
      <c r="H1392" s="488" t="str">
        <f t="shared" si="247"/>
        <v>项</v>
      </c>
      <c r="I1392" s="488" t="str">
        <f t="shared" si="250"/>
        <v>23002</v>
      </c>
      <c r="J1392" s="229"/>
      <c r="K1392" s="229"/>
      <c r="L1392" s="229"/>
      <c r="M1392" s="449"/>
      <c r="N1392" s="449"/>
      <c r="O1392" s="449"/>
      <c r="P1392" s="449"/>
      <c r="Q1392" s="449"/>
      <c r="R1392" s="449"/>
      <c r="S1392" s="449"/>
    </row>
    <row r="1393" s="435" customFormat="1" ht="31.5" hidden="1" spans="1:19">
      <c r="A1393" s="306" t="s">
        <v>6673</v>
      </c>
      <c r="B1393" s="307" t="s">
        <v>7816</v>
      </c>
      <c r="C1393" s="302">
        <f ca="1">SUMIF(表2.2024年公共财政支出决算表!$A$6:$A$1700,A1393,表2.2024年公共财政支出决算表!$E$6:$E$1700)</f>
        <v>0</v>
      </c>
      <c r="D1393" s="302">
        <f>ROUND(SUMIF('表10-1.政府预算科目明细表'!$A$3:$A$375,A1393,'表10-1.政府预算科目明细表'!$C$3:$C$375)/10000,0)</f>
        <v>0</v>
      </c>
      <c r="E1393" s="486">
        <f ca="1" t="shared" si="248"/>
        <v>0</v>
      </c>
      <c r="F1393" s="514" t="str">
        <f ca="1" t="shared" si="249"/>
        <v/>
      </c>
      <c r="G1393" s="488" t="str">
        <f ca="1" t="shared" si="251"/>
        <v>否</v>
      </c>
      <c r="H1393" s="488" t="str">
        <f t="shared" si="247"/>
        <v>项</v>
      </c>
      <c r="I1393" s="488" t="str">
        <f t="shared" si="250"/>
        <v>23002</v>
      </c>
      <c r="J1393" s="229"/>
      <c r="K1393" s="229"/>
      <c r="L1393" s="229"/>
      <c r="M1393" s="449"/>
      <c r="N1393" s="449"/>
      <c r="O1393" s="449"/>
      <c r="P1393" s="449"/>
      <c r="Q1393" s="449"/>
      <c r="R1393" s="449"/>
      <c r="S1393" s="449"/>
    </row>
    <row r="1394" s="435" customFormat="1" ht="31.5" hidden="1" spans="1:19">
      <c r="A1394" s="306" t="s">
        <v>6675</v>
      </c>
      <c r="B1394" s="307" t="s">
        <v>7817</v>
      </c>
      <c r="C1394" s="302">
        <f ca="1">SUMIF(表2.2024年公共财政支出决算表!$A$6:$A$1700,A1394,表2.2024年公共财政支出决算表!$E$6:$E$1700)</f>
        <v>0</v>
      </c>
      <c r="D1394" s="302">
        <f>ROUND(SUMIF('表10-1.政府预算科目明细表'!$A$3:$A$375,A1394,'表10-1.政府预算科目明细表'!$C$3:$C$375)/10000,0)</f>
        <v>0</v>
      </c>
      <c r="E1394" s="486">
        <f ca="1" t="shared" si="248"/>
        <v>0</v>
      </c>
      <c r="F1394" s="514" t="str">
        <f ca="1" t="shared" si="249"/>
        <v/>
      </c>
      <c r="G1394" s="488" t="str">
        <f ca="1" t="shared" si="251"/>
        <v>否</v>
      </c>
      <c r="H1394" s="488" t="str">
        <f t="shared" si="247"/>
        <v>项</v>
      </c>
      <c r="I1394" s="488" t="str">
        <f t="shared" si="250"/>
        <v>23002</v>
      </c>
      <c r="J1394" s="229"/>
      <c r="K1394" s="229"/>
      <c r="L1394" s="229"/>
      <c r="M1394" s="449"/>
      <c r="N1394" s="449"/>
      <c r="O1394" s="449"/>
      <c r="P1394" s="449"/>
      <c r="Q1394" s="449"/>
      <c r="R1394" s="449"/>
      <c r="S1394" s="449"/>
    </row>
    <row r="1395" s="435" customFormat="1" ht="15.75" hidden="1" spans="1:19">
      <c r="A1395" s="306" t="s">
        <v>6677</v>
      </c>
      <c r="B1395" s="307" t="s">
        <v>7818</v>
      </c>
      <c r="C1395" s="302">
        <f ca="1">SUMIF(表2.2024年公共财政支出决算表!$A$6:$A$1700,A1395,表2.2024年公共财政支出决算表!$E$6:$E$1700)</f>
        <v>0</v>
      </c>
      <c r="D1395" s="302">
        <f>ROUND(SUMIF('表10-1.政府预算科目明细表'!$A$3:$A$375,A1395,'表10-1.政府预算科目明细表'!$C$3:$C$375)/10000,0)</f>
        <v>0</v>
      </c>
      <c r="E1395" s="486">
        <f ca="1" t="shared" si="248"/>
        <v>0</v>
      </c>
      <c r="F1395" s="514" t="str">
        <f ca="1" t="shared" si="249"/>
        <v/>
      </c>
      <c r="G1395" s="488" t="str">
        <f ca="1" t="shared" si="251"/>
        <v>否</v>
      </c>
      <c r="H1395" s="488" t="str">
        <f t="shared" si="247"/>
        <v>项</v>
      </c>
      <c r="I1395" s="488" t="str">
        <f t="shared" si="250"/>
        <v>23002</v>
      </c>
      <c r="J1395" s="229"/>
      <c r="K1395" s="229"/>
      <c r="L1395" s="229"/>
      <c r="M1395" s="449"/>
      <c r="N1395" s="449"/>
      <c r="O1395" s="449"/>
      <c r="P1395" s="449"/>
      <c r="Q1395" s="449"/>
      <c r="R1395" s="449"/>
      <c r="S1395" s="449"/>
    </row>
    <row r="1396" s="435" customFormat="1" ht="31.5" hidden="1" spans="1:19">
      <c r="A1396" s="306" t="s">
        <v>6679</v>
      </c>
      <c r="B1396" s="307" t="s">
        <v>7819</v>
      </c>
      <c r="C1396" s="302">
        <f ca="1">SUMIF(表2.2024年公共财政支出决算表!$A$6:$A$1700,A1396,表2.2024年公共财政支出决算表!$E$6:$E$1700)</f>
        <v>0</v>
      </c>
      <c r="D1396" s="302">
        <f>ROUND(SUMIF('表10-1.政府预算科目明细表'!$A$3:$A$375,A1396,'表10-1.政府预算科目明细表'!$C$3:$C$375)/10000,0)</f>
        <v>0</v>
      </c>
      <c r="E1396" s="486">
        <f ca="1" t="shared" si="248"/>
        <v>0</v>
      </c>
      <c r="F1396" s="514" t="str">
        <f ca="1" t="shared" si="249"/>
        <v/>
      </c>
      <c r="G1396" s="488" t="str">
        <f ca="1" t="shared" si="251"/>
        <v>否</v>
      </c>
      <c r="H1396" s="488" t="str">
        <f t="shared" si="247"/>
        <v>项</v>
      </c>
      <c r="I1396" s="488" t="str">
        <f t="shared" si="250"/>
        <v>23002</v>
      </c>
      <c r="J1396" s="229"/>
      <c r="K1396" s="229"/>
      <c r="L1396" s="229"/>
      <c r="M1396" s="449"/>
      <c r="N1396" s="449"/>
      <c r="O1396" s="449"/>
      <c r="P1396" s="449"/>
      <c r="Q1396" s="449"/>
      <c r="R1396" s="449"/>
      <c r="S1396" s="449"/>
    </row>
    <row r="1397" s="435" customFormat="1" ht="31.5" hidden="1" spans="1:19">
      <c r="A1397" s="306" t="s">
        <v>6681</v>
      </c>
      <c r="B1397" s="307" t="s">
        <v>7820</v>
      </c>
      <c r="C1397" s="302">
        <f ca="1">SUMIF(表2.2024年公共财政支出决算表!$A$6:$A$1700,A1397,表2.2024年公共财政支出决算表!$E$6:$E$1700)</f>
        <v>0</v>
      </c>
      <c r="D1397" s="302">
        <f>ROUND(SUMIF('表10-1.政府预算科目明细表'!$A$3:$A$375,A1397,'表10-1.政府预算科目明细表'!$C$3:$C$375)/10000,0)</f>
        <v>0</v>
      </c>
      <c r="E1397" s="486">
        <f ca="1" t="shared" si="248"/>
        <v>0</v>
      </c>
      <c r="F1397" s="514" t="str">
        <f ca="1" t="shared" si="249"/>
        <v/>
      </c>
      <c r="G1397" s="488" t="str">
        <f ca="1" t="shared" si="251"/>
        <v>否</v>
      </c>
      <c r="H1397" s="488" t="str">
        <f t="shared" si="247"/>
        <v>项</v>
      </c>
      <c r="I1397" s="488" t="str">
        <f t="shared" si="250"/>
        <v>23002</v>
      </c>
      <c r="J1397" s="229"/>
      <c r="K1397" s="229"/>
      <c r="L1397" s="229"/>
      <c r="M1397" s="449"/>
      <c r="N1397" s="449"/>
      <c r="O1397" s="449"/>
      <c r="P1397" s="449"/>
      <c r="Q1397" s="449"/>
      <c r="R1397" s="449"/>
      <c r="S1397" s="449"/>
    </row>
    <row r="1398" s="435" customFormat="1" ht="31.5" hidden="1" spans="1:19">
      <c r="A1398" s="306" t="s">
        <v>6683</v>
      </c>
      <c r="B1398" s="307" t="s">
        <v>7821</v>
      </c>
      <c r="C1398" s="302">
        <f ca="1">SUMIF(表2.2024年公共财政支出决算表!$A$6:$A$1700,A1398,表2.2024年公共财政支出决算表!$E$6:$E$1700)</f>
        <v>0</v>
      </c>
      <c r="D1398" s="302">
        <f>ROUND(SUMIF('表10-1.政府预算科目明细表'!$A$3:$A$375,A1398,'表10-1.政府预算科目明细表'!$C$3:$C$375)/10000,0)</f>
        <v>0</v>
      </c>
      <c r="E1398" s="486">
        <f ca="1" t="shared" si="248"/>
        <v>0</v>
      </c>
      <c r="F1398" s="514" t="str">
        <f ca="1" t="shared" si="249"/>
        <v/>
      </c>
      <c r="G1398" s="488" t="str">
        <f ca="1" t="shared" si="251"/>
        <v>否</v>
      </c>
      <c r="H1398" s="488" t="str">
        <f t="shared" si="247"/>
        <v>项</v>
      </c>
      <c r="I1398" s="488" t="str">
        <f t="shared" si="250"/>
        <v>23002</v>
      </c>
      <c r="J1398" s="229"/>
      <c r="K1398" s="229"/>
      <c r="L1398" s="229"/>
      <c r="M1398" s="449"/>
      <c r="N1398" s="449"/>
      <c r="O1398" s="449"/>
      <c r="P1398" s="449"/>
      <c r="Q1398" s="449"/>
      <c r="R1398" s="449"/>
      <c r="S1398" s="449"/>
    </row>
    <row r="1399" s="435" customFormat="1" ht="31.5" hidden="1" spans="1:19">
      <c r="A1399" s="306" t="s">
        <v>6685</v>
      </c>
      <c r="B1399" s="307" t="s">
        <v>7822</v>
      </c>
      <c r="C1399" s="302">
        <f ca="1">SUMIF(表2.2024年公共财政支出决算表!$A$6:$A$1700,A1399,表2.2024年公共财政支出决算表!$E$6:$E$1700)</f>
        <v>0</v>
      </c>
      <c r="D1399" s="302">
        <f>ROUND(SUMIF('表10-1.政府预算科目明细表'!$A$3:$A$375,A1399,'表10-1.政府预算科目明细表'!$C$3:$C$375)/10000,0)</f>
        <v>0</v>
      </c>
      <c r="E1399" s="486">
        <f ca="1" t="shared" si="248"/>
        <v>0</v>
      </c>
      <c r="F1399" s="514" t="str">
        <f ca="1" t="shared" si="249"/>
        <v/>
      </c>
      <c r="G1399" s="488" t="str">
        <f ca="1" t="shared" si="251"/>
        <v>否</v>
      </c>
      <c r="H1399" s="488" t="str">
        <f t="shared" si="247"/>
        <v>项</v>
      </c>
      <c r="I1399" s="488" t="str">
        <f t="shared" si="250"/>
        <v>23002</v>
      </c>
      <c r="J1399" s="229"/>
      <c r="K1399" s="229"/>
      <c r="L1399" s="229"/>
      <c r="M1399" s="449"/>
      <c r="N1399" s="449"/>
      <c r="O1399" s="449"/>
      <c r="P1399" s="449"/>
      <c r="Q1399" s="449"/>
      <c r="R1399" s="449"/>
      <c r="S1399" s="449"/>
    </row>
    <row r="1400" s="435" customFormat="1" ht="15.75" hidden="1" spans="1:19">
      <c r="A1400" s="306" t="s">
        <v>6687</v>
      </c>
      <c r="B1400" s="307" t="s">
        <v>7823</v>
      </c>
      <c r="C1400" s="302">
        <f ca="1">SUMIF(表2.2024年公共财政支出决算表!$A$6:$A$1700,A1400,表2.2024年公共财政支出决算表!$E$6:$E$1700)</f>
        <v>0</v>
      </c>
      <c r="D1400" s="302">
        <f>ROUND(SUMIF('表10-1.政府预算科目明细表'!$A$3:$A$375,A1400,'表10-1.政府预算科目明细表'!$C$3:$C$375)/10000,0)</f>
        <v>0</v>
      </c>
      <c r="E1400" s="486">
        <f ca="1" t="shared" si="248"/>
        <v>0</v>
      </c>
      <c r="F1400" s="514" t="str">
        <f ca="1" t="shared" si="249"/>
        <v/>
      </c>
      <c r="G1400" s="488" t="str">
        <f ca="1" t="shared" si="251"/>
        <v>否</v>
      </c>
      <c r="H1400" s="488" t="str">
        <f t="shared" si="247"/>
        <v>项</v>
      </c>
      <c r="I1400" s="488" t="str">
        <f t="shared" si="250"/>
        <v>23002</v>
      </c>
      <c r="J1400" s="229"/>
      <c r="K1400" s="229"/>
      <c r="L1400" s="229"/>
      <c r="M1400" s="449"/>
      <c r="N1400" s="449"/>
      <c r="O1400" s="449"/>
      <c r="P1400" s="449"/>
      <c r="Q1400" s="449"/>
      <c r="R1400" s="449"/>
      <c r="S1400" s="449"/>
    </row>
    <row r="1401" s="435" customFormat="1" ht="15.75" hidden="1" spans="1:19">
      <c r="A1401" s="306" t="s">
        <v>6689</v>
      </c>
      <c r="B1401" s="307" t="s">
        <v>7824</v>
      </c>
      <c r="C1401" s="302">
        <f ca="1">SUMIF(表2.2024年公共财政支出决算表!$A$6:$A$1700,A1401,表2.2024年公共财政支出决算表!$E$6:$E$1700)</f>
        <v>0</v>
      </c>
      <c r="D1401" s="302">
        <f>ROUND(SUMIF('表10-1.政府预算科目明细表'!$A$3:$A$375,A1401,'表10-1.政府预算科目明细表'!$C$3:$C$375)/10000,0)</f>
        <v>0</v>
      </c>
      <c r="E1401" s="486">
        <f ca="1" t="shared" si="248"/>
        <v>0</v>
      </c>
      <c r="F1401" s="514" t="str">
        <f ca="1" t="shared" si="249"/>
        <v/>
      </c>
      <c r="G1401" s="488" t="str">
        <f ca="1" t="shared" si="251"/>
        <v>否</v>
      </c>
      <c r="H1401" s="488" t="str">
        <f t="shared" si="247"/>
        <v>项</v>
      </c>
      <c r="I1401" s="488" t="str">
        <f t="shared" si="250"/>
        <v>23002</v>
      </c>
      <c r="J1401" s="229"/>
      <c r="K1401" s="229"/>
      <c r="L1401" s="229"/>
      <c r="M1401" s="449"/>
      <c r="N1401" s="449"/>
      <c r="O1401" s="449"/>
      <c r="P1401" s="449"/>
      <c r="Q1401" s="449"/>
      <c r="R1401" s="449"/>
      <c r="S1401" s="449"/>
    </row>
    <row r="1402" s="450" customFormat="1" ht="15.75" hidden="1" spans="1:19">
      <c r="A1402" s="269" t="s">
        <v>6691</v>
      </c>
      <c r="B1402" s="270" t="s">
        <v>7825</v>
      </c>
      <c r="C1402" s="299">
        <f ca="1">SUMIF($I1403:$I$1455,$A1402,C1403:C$1455)</f>
        <v>0</v>
      </c>
      <c r="D1402" s="299">
        <f>SUMIF($I1403:$I$1455,$A1402,D1403:D$1455)</f>
        <v>0</v>
      </c>
      <c r="E1402" s="299">
        <f ca="1">SUMIF($I1403:$I$1455,$A1402,E1403:E$1455)</f>
        <v>0</v>
      </c>
      <c r="F1402" s="483" t="str">
        <f ca="1" t="shared" si="249"/>
        <v/>
      </c>
      <c r="G1402" s="492" t="str">
        <f ca="1" t="shared" si="251"/>
        <v>否</v>
      </c>
      <c r="H1402" s="492" t="str">
        <f t="shared" si="247"/>
        <v>款</v>
      </c>
      <c r="I1402" s="492" t="str">
        <f t="shared" si="250"/>
        <v>230</v>
      </c>
      <c r="J1402" s="453"/>
      <c r="K1402" s="453"/>
      <c r="L1402" s="453"/>
      <c r="M1402" s="453"/>
      <c r="N1402" s="453"/>
      <c r="O1402" s="453"/>
      <c r="P1402" s="453"/>
      <c r="Q1402" s="453"/>
      <c r="R1402" s="453"/>
      <c r="S1402" s="453"/>
    </row>
    <row r="1403" s="435" customFormat="1" ht="15.75" hidden="1" spans="1:19">
      <c r="A1403" s="306" t="s">
        <v>6693</v>
      </c>
      <c r="B1403" s="307" t="s">
        <v>1548</v>
      </c>
      <c r="C1403" s="302">
        <f ca="1">SUMIF(表2.2024年公共财政支出决算表!$A$6:$A$1700,A1403,表2.2024年公共财政支出决算表!$E$6:$E$1700)</f>
        <v>0</v>
      </c>
      <c r="D1403" s="302">
        <f>ROUND(SUMIF('表10-1.政府预算科目明细表'!$A$3:$A$375,A1403,'表10-1.政府预算科目明细表'!$C$3:$C$375)/10000,0)</f>
        <v>0</v>
      </c>
      <c r="E1403" s="486">
        <f ca="1" t="shared" ref="E1403:E1423" si="252">D1403-C1403</f>
        <v>0</v>
      </c>
      <c r="F1403" s="514" t="str">
        <f ca="1" t="shared" si="249"/>
        <v/>
      </c>
      <c r="G1403" s="488" t="str">
        <f ca="1" t="shared" si="251"/>
        <v>否</v>
      </c>
      <c r="H1403" s="488" t="str">
        <f t="shared" si="247"/>
        <v>项</v>
      </c>
      <c r="I1403" s="488" t="str">
        <f t="shared" si="250"/>
        <v>23003</v>
      </c>
      <c r="J1403" s="229"/>
      <c r="K1403" s="229"/>
      <c r="L1403" s="229"/>
      <c r="M1403" s="449"/>
      <c r="N1403" s="449"/>
      <c r="O1403" s="449"/>
      <c r="P1403" s="449"/>
      <c r="Q1403" s="449"/>
      <c r="R1403" s="449"/>
      <c r="S1403" s="449"/>
    </row>
    <row r="1404" s="435" customFormat="1" ht="15.75" hidden="1" spans="1:19">
      <c r="A1404" s="306" t="s">
        <v>6695</v>
      </c>
      <c r="B1404" s="307" t="s">
        <v>4553</v>
      </c>
      <c r="C1404" s="302">
        <f ca="1">SUMIF(表2.2024年公共财政支出决算表!$A$6:$A$1700,A1404,表2.2024年公共财政支出决算表!$E$6:$E$1700)</f>
        <v>0</v>
      </c>
      <c r="D1404" s="302">
        <f>ROUND(SUMIF('表10-1.政府预算科目明细表'!$A$3:$A$375,A1404,'表10-1.政府预算科目明细表'!$C$3:$C$375)/10000,0)</f>
        <v>0</v>
      </c>
      <c r="E1404" s="486">
        <f ca="1" t="shared" si="252"/>
        <v>0</v>
      </c>
      <c r="F1404" s="514" t="str">
        <f ca="1" t="shared" si="249"/>
        <v/>
      </c>
      <c r="G1404" s="488" t="str">
        <f ca="1" t="shared" si="251"/>
        <v>否</v>
      </c>
      <c r="H1404" s="488" t="str">
        <f t="shared" si="247"/>
        <v>项</v>
      </c>
      <c r="I1404" s="488" t="str">
        <f t="shared" si="250"/>
        <v>23003</v>
      </c>
      <c r="J1404" s="229"/>
      <c r="K1404" s="229"/>
      <c r="L1404" s="229"/>
      <c r="M1404" s="449"/>
      <c r="N1404" s="449"/>
      <c r="O1404" s="449"/>
      <c r="P1404" s="449"/>
      <c r="Q1404" s="449"/>
      <c r="R1404" s="449"/>
      <c r="S1404" s="449"/>
    </row>
    <row r="1405" s="435" customFormat="1" ht="15.75" hidden="1" spans="1:19">
      <c r="A1405" s="306" t="s">
        <v>6697</v>
      </c>
      <c r="B1405" s="307" t="s">
        <v>7703</v>
      </c>
      <c r="C1405" s="302">
        <f ca="1">SUMIF(表2.2024年公共财政支出决算表!$A$6:$A$1700,A1405,表2.2024年公共财政支出决算表!$E$6:$E$1700)</f>
        <v>0</v>
      </c>
      <c r="D1405" s="302">
        <f>ROUND(SUMIF('表10-1.政府预算科目明细表'!$A$3:$A$375,A1405,'表10-1.政府预算科目明细表'!$C$3:$C$375)/10000,0)</f>
        <v>0</v>
      </c>
      <c r="E1405" s="486">
        <f ca="1" t="shared" si="252"/>
        <v>0</v>
      </c>
      <c r="F1405" s="514" t="str">
        <f ca="1" t="shared" si="249"/>
        <v/>
      </c>
      <c r="G1405" s="488" t="str">
        <f ca="1" t="shared" si="251"/>
        <v>否</v>
      </c>
      <c r="H1405" s="488" t="str">
        <f t="shared" si="247"/>
        <v>项</v>
      </c>
      <c r="I1405" s="488" t="str">
        <f t="shared" si="250"/>
        <v>23003</v>
      </c>
      <c r="J1405" s="229"/>
      <c r="K1405" s="229"/>
      <c r="L1405" s="229"/>
      <c r="M1405" s="449"/>
      <c r="N1405" s="449"/>
      <c r="O1405" s="449"/>
      <c r="P1405" s="449"/>
      <c r="Q1405" s="449"/>
      <c r="R1405" s="449"/>
      <c r="S1405" s="449"/>
    </row>
    <row r="1406" s="435" customFormat="1" ht="15.75" hidden="1" spans="1:19">
      <c r="A1406" s="306" t="s">
        <v>6699</v>
      </c>
      <c r="B1406" s="307" t="s">
        <v>7704</v>
      </c>
      <c r="C1406" s="302">
        <f ca="1">SUMIF(表2.2024年公共财政支出决算表!$A$6:$A$1700,A1406,表2.2024年公共财政支出决算表!$E$6:$E$1700)</f>
        <v>0</v>
      </c>
      <c r="D1406" s="302">
        <f>ROUND(SUMIF('表10-1.政府预算科目明细表'!$A$3:$A$375,A1406,'表10-1.政府预算科目明细表'!$C$3:$C$375)/10000,0)</f>
        <v>0</v>
      </c>
      <c r="E1406" s="486">
        <f ca="1" t="shared" si="252"/>
        <v>0</v>
      </c>
      <c r="F1406" s="514" t="str">
        <f ca="1" t="shared" si="249"/>
        <v/>
      </c>
      <c r="G1406" s="488" t="str">
        <f ca="1" t="shared" si="251"/>
        <v>否</v>
      </c>
      <c r="H1406" s="488" t="str">
        <f t="shared" si="247"/>
        <v>项</v>
      </c>
      <c r="I1406" s="488" t="str">
        <f t="shared" si="250"/>
        <v>23003</v>
      </c>
      <c r="J1406" s="229"/>
      <c r="K1406" s="229"/>
      <c r="L1406" s="229"/>
      <c r="M1406" s="449"/>
      <c r="N1406" s="449"/>
      <c r="O1406" s="449"/>
      <c r="P1406" s="449"/>
      <c r="Q1406" s="449"/>
      <c r="R1406" s="449"/>
      <c r="S1406" s="449"/>
    </row>
    <row r="1407" s="435" customFormat="1" ht="15.75" hidden="1" spans="1:19">
      <c r="A1407" s="306" t="s">
        <v>6701</v>
      </c>
      <c r="B1407" s="307" t="s">
        <v>1549</v>
      </c>
      <c r="C1407" s="302">
        <f ca="1">SUMIF(表2.2024年公共财政支出决算表!$A$6:$A$1700,A1407,表2.2024年公共财政支出决算表!$E$6:$E$1700)</f>
        <v>0</v>
      </c>
      <c r="D1407" s="302">
        <f>ROUND(SUMIF('表10-1.政府预算科目明细表'!$A$3:$A$375,A1407,'表10-1.政府预算科目明细表'!$C$3:$C$375)/10000,0)</f>
        <v>0</v>
      </c>
      <c r="E1407" s="486">
        <f ca="1" t="shared" si="252"/>
        <v>0</v>
      </c>
      <c r="F1407" s="514" t="str">
        <f ca="1" t="shared" si="249"/>
        <v/>
      </c>
      <c r="G1407" s="488" t="str">
        <f ca="1" t="shared" si="251"/>
        <v>否</v>
      </c>
      <c r="H1407" s="488" t="str">
        <f t="shared" si="247"/>
        <v>项</v>
      </c>
      <c r="I1407" s="488" t="str">
        <f t="shared" si="250"/>
        <v>23003</v>
      </c>
      <c r="J1407" s="229"/>
      <c r="K1407" s="229"/>
      <c r="L1407" s="229"/>
      <c r="M1407" s="449"/>
      <c r="N1407" s="449"/>
      <c r="O1407" s="449"/>
      <c r="P1407" s="449"/>
      <c r="Q1407" s="449"/>
      <c r="R1407" s="449"/>
      <c r="S1407" s="449"/>
    </row>
    <row r="1408" s="435" customFormat="1" ht="15.75" hidden="1" spans="1:19">
      <c r="A1408" s="306" t="s">
        <v>6703</v>
      </c>
      <c r="B1408" s="307" t="s">
        <v>7705</v>
      </c>
      <c r="C1408" s="302">
        <f ca="1">SUMIF(表2.2024年公共财政支出决算表!$A$6:$A$1700,A1408,表2.2024年公共财政支出决算表!$E$6:$E$1700)</f>
        <v>0</v>
      </c>
      <c r="D1408" s="302">
        <f>ROUND(SUMIF('表10-1.政府预算科目明细表'!$A$3:$A$375,A1408,'表10-1.政府预算科目明细表'!$C$3:$C$375)/10000,0)</f>
        <v>0</v>
      </c>
      <c r="E1408" s="486">
        <f ca="1" t="shared" si="252"/>
        <v>0</v>
      </c>
      <c r="F1408" s="514" t="str">
        <f ca="1" t="shared" si="249"/>
        <v/>
      </c>
      <c r="G1408" s="488" t="str">
        <f ca="1" t="shared" si="251"/>
        <v>否</v>
      </c>
      <c r="H1408" s="488" t="str">
        <f t="shared" si="247"/>
        <v>项</v>
      </c>
      <c r="I1408" s="488" t="str">
        <f t="shared" si="250"/>
        <v>23003</v>
      </c>
      <c r="J1408" s="229"/>
      <c r="K1408" s="229"/>
      <c r="L1408" s="229"/>
      <c r="M1408" s="449"/>
      <c r="N1408" s="449"/>
      <c r="O1408" s="449"/>
      <c r="P1408" s="449"/>
      <c r="Q1408" s="449"/>
      <c r="R1408" s="449"/>
      <c r="S1408" s="449"/>
    </row>
    <row r="1409" s="435" customFormat="1" ht="15.75" hidden="1" spans="1:19">
      <c r="A1409" s="306" t="s">
        <v>6705</v>
      </c>
      <c r="B1409" s="307" t="s">
        <v>1550</v>
      </c>
      <c r="C1409" s="302">
        <f ca="1">SUMIF(表2.2024年公共财政支出决算表!$A$6:$A$1700,A1409,表2.2024年公共财政支出决算表!$E$6:$E$1700)</f>
        <v>0</v>
      </c>
      <c r="D1409" s="302">
        <f>ROUND(SUMIF('表10-1.政府预算科目明细表'!$A$3:$A$375,A1409,'表10-1.政府预算科目明细表'!$C$3:$C$375)/10000,0)</f>
        <v>0</v>
      </c>
      <c r="E1409" s="486">
        <f ca="1" t="shared" si="252"/>
        <v>0</v>
      </c>
      <c r="F1409" s="514" t="str">
        <f ca="1" t="shared" si="249"/>
        <v/>
      </c>
      <c r="G1409" s="488" t="str">
        <f ca="1" t="shared" si="251"/>
        <v>否</v>
      </c>
      <c r="H1409" s="488" t="str">
        <f t="shared" si="247"/>
        <v>项</v>
      </c>
      <c r="I1409" s="488" t="str">
        <f t="shared" si="250"/>
        <v>23003</v>
      </c>
      <c r="J1409" s="229"/>
      <c r="K1409" s="229"/>
      <c r="L1409" s="229"/>
      <c r="M1409" s="449"/>
      <c r="N1409" s="449"/>
      <c r="O1409" s="449"/>
      <c r="P1409" s="449"/>
      <c r="Q1409" s="449"/>
      <c r="R1409" s="449"/>
      <c r="S1409" s="449"/>
    </row>
    <row r="1410" s="435" customFormat="1" ht="15.75" hidden="1" spans="1:19">
      <c r="A1410" s="306" t="s">
        <v>6707</v>
      </c>
      <c r="B1410" s="307" t="s">
        <v>6955</v>
      </c>
      <c r="C1410" s="302">
        <f ca="1">SUMIF(表2.2024年公共财政支出决算表!$A$6:$A$1700,A1410,表2.2024年公共财政支出决算表!$E$6:$E$1700)</f>
        <v>0</v>
      </c>
      <c r="D1410" s="302">
        <f>ROUND(SUMIF('表10-1.政府预算科目明细表'!$A$3:$A$375,A1410,'表10-1.政府预算科目明细表'!$C$3:$C$375)/10000,0)</f>
        <v>0</v>
      </c>
      <c r="E1410" s="486">
        <f ca="1" t="shared" si="252"/>
        <v>0</v>
      </c>
      <c r="F1410" s="514" t="str">
        <f ca="1" t="shared" si="249"/>
        <v/>
      </c>
      <c r="G1410" s="488" t="str">
        <f ca="1" t="shared" si="251"/>
        <v>否</v>
      </c>
      <c r="H1410" s="488" t="str">
        <f t="shared" si="247"/>
        <v>项</v>
      </c>
      <c r="I1410" s="488" t="str">
        <f t="shared" si="250"/>
        <v>23003</v>
      </c>
      <c r="J1410" s="229"/>
      <c r="K1410" s="229"/>
      <c r="L1410" s="229"/>
      <c r="M1410" s="449"/>
      <c r="N1410" s="449"/>
      <c r="O1410" s="449"/>
      <c r="P1410" s="449"/>
      <c r="Q1410" s="449"/>
      <c r="R1410" s="449"/>
      <c r="S1410" s="449"/>
    </row>
    <row r="1411" s="435" customFormat="1" ht="15.75" hidden="1" spans="1:19">
      <c r="A1411" s="306" t="s">
        <v>6709</v>
      </c>
      <c r="B1411" s="307" t="s">
        <v>1551</v>
      </c>
      <c r="C1411" s="302">
        <f ca="1">SUMIF(表2.2024年公共财政支出决算表!$A$6:$A$1700,A1411,表2.2024年公共财政支出决算表!$E$6:$E$1700)</f>
        <v>0</v>
      </c>
      <c r="D1411" s="302">
        <f>ROUND(SUMIF('表10-1.政府预算科目明细表'!$A$3:$A$375,A1411,'表10-1.政府预算科目明细表'!$C$3:$C$375)/10000,0)</f>
        <v>0</v>
      </c>
      <c r="E1411" s="486">
        <f ca="1" t="shared" si="252"/>
        <v>0</v>
      </c>
      <c r="F1411" s="514" t="str">
        <f ca="1" t="shared" si="249"/>
        <v/>
      </c>
      <c r="G1411" s="488" t="str">
        <f ca="1" t="shared" si="251"/>
        <v>否</v>
      </c>
      <c r="H1411" s="488" t="str">
        <f t="shared" si="247"/>
        <v>项</v>
      </c>
      <c r="I1411" s="488" t="str">
        <f t="shared" si="250"/>
        <v>23003</v>
      </c>
      <c r="J1411" s="229"/>
      <c r="K1411" s="229"/>
      <c r="L1411" s="229"/>
      <c r="M1411" s="449"/>
      <c r="N1411" s="449"/>
      <c r="O1411" s="449"/>
      <c r="P1411" s="449"/>
      <c r="Q1411" s="449"/>
      <c r="R1411" s="449"/>
      <c r="S1411" s="449"/>
    </row>
    <row r="1412" s="435" customFormat="1" ht="15.75" hidden="1" spans="1:19">
      <c r="A1412" s="306" t="s">
        <v>6711</v>
      </c>
      <c r="B1412" s="307" t="s">
        <v>1552</v>
      </c>
      <c r="C1412" s="302">
        <f ca="1">SUMIF(表2.2024年公共财政支出决算表!$A$6:$A$1700,A1412,表2.2024年公共财政支出决算表!$E$6:$E$1700)</f>
        <v>0</v>
      </c>
      <c r="D1412" s="302">
        <f>ROUND(SUMIF('表10-1.政府预算科目明细表'!$A$3:$A$375,A1412,'表10-1.政府预算科目明细表'!$C$3:$C$375)/10000,0)</f>
        <v>0</v>
      </c>
      <c r="E1412" s="486">
        <f ca="1" t="shared" si="252"/>
        <v>0</v>
      </c>
      <c r="F1412" s="514" t="str">
        <f ca="1" t="shared" si="249"/>
        <v/>
      </c>
      <c r="G1412" s="488" t="str">
        <f ca="1" t="shared" si="251"/>
        <v>否</v>
      </c>
      <c r="H1412" s="488" t="str">
        <f t="shared" si="247"/>
        <v>项</v>
      </c>
      <c r="I1412" s="488" t="str">
        <f t="shared" si="250"/>
        <v>23003</v>
      </c>
      <c r="J1412" s="229"/>
      <c r="K1412" s="229"/>
      <c r="L1412" s="229"/>
      <c r="M1412" s="449"/>
      <c r="N1412" s="449"/>
      <c r="O1412" s="449"/>
      <c r="P1412" s="449"/>
      <c r="Q1412" s="449"/>
      <c r="R1412" s="449"/>
      <c r="S1412" s="449"/>
    </row>
    <row r="1413" s="435" customFormat="1" ht="15.75" hidden="1" spans="1:19">
      <c r="A1413" s="306" t="s">
        <v>6713</v>
      </c>
      <c r="B1413" s="307" t="s">
        <v>6958</v>
      </c>
      <c r="C1413" s="302">
        <f ca="1">SUMIF(表2.2024年公共财政支出决算表!$A$6:$A$1700,A1413,表2.2024年公共财政支出决算表!$E$6:$E$1700)</f>
        <v>0</v>
      </c>
      <c r="D1413" s="302">
        <f>ROUND(SUMIF('表10-1.政府预算科目明细表'!$A$3:$A$375,A1413,'表10-1.政府预算科目明细表'!$C$3:$C$375)/10000,0)</f>
        <v>0</v>
      </c>
      <c r="E1413" s="486">
        <f ca="1" t="shared" si="252"/>
        <v>0</v>
      </c>
      <c r="F1413" s="514" t="str">
        <f ca="1" t="shared" si="249"/>
        <v/>
      </c>
      <c r="G1413" s="488" t="str">
        <f ca="1" t="shared" si="251"/>
        <v>否</v>
      </c>
      <c r="H1413" s="488" t="str">
        <f t="shared" si="247"/>
        <v>项</v>
      </c>
      <c r="I1413" s="488" t="str">
        <f t="shared" si="250"/>
        <v>23003</v>
      </c>
      <c r="J1413" s="229"/>
      <c r="K1413" s="229"/>
      <c r="L1413" s="229"/>
      <c r="M1413" s="449"/>
      <c r="N1413" s="449"/>
      <c r="O1413" s="449"/>
      <c r="P1413" s="449"/>
      <c r="Q1413" s="449"/>
      <c r="R1413" s="449"/>
      <c r="S1413" s="449"/>
    </row>
    <row r="1414" s="435" customFormat="1" ht="15.75" hidden="1" spans="1:19">
      <c r="A1414" s="306" t="s">
        <v>6715</v>
      </c>
      <c r="B1414" s="307" t="s">
        <v>6960</v>
      </c>
      <c r="C1414" s="302">
        <f ca="1">SUMIF(表2.2024年公共财政支出决算表!$A$6:$A$1700,A1414,表2.2024年公共财政支出决算表!$E$6:$E$1700)</f>
        <v>0</v>
      </c>
      <c r="D1414" s="302">
        <f>ROUND(SUMIF('表10-1.政府预算科目明细表'!$A$3:$A$375,A1414,'表10-1.政府预算科目明细表'!$C$3:$C$375)/10000,0)</f>
        <v>0</v>
      </c>
      <c r="E1414" s="486">
        <f ca="1" t="shared" si="252"/>
        <v>0</v>
      </c>
      <c r="F1414" s="514" t="str">
        <f ca="1" t="shared" si="249"/>
        <v/>
      </c>
      <c r="G1414" s="488" t="str">
        <f ca="1" t="shared" si="251"/>
        <v>否</v>
      </c>
      <c r="H1414" s="488" t="str">
        <f t="shared" si="247"/>
        <v>项</v>
      </c>
      <c r="I1414" s="488" t="str">
        <f t="shared" si="250"/>
        <v>23003</v>
      </c>
      <c r="J1414" s="229"/>
      <c r="K1414" s="229"/>
      <c r="L1414" s="229"/>
      <c r="M1414" s="449"/>
      <c r="N1414" s="449"/>
      <c r="O1414" s="449"/>
      <c r="P1414" s="449"/>
      <c r="Q1414" s="449"/>
      <c r="R1414" s="449"/>
      <c r="S1414" s="449"/>
    </row>
    <row r="1415" s="435" customFormat="1" ht="15.75" hidden="1" spans="1:19">
      <c r="A1415" s="306" t="s">
        <v>6717</v>
      </c>
      <c r="B1415" s="307" t="s">
        <v>1553</v>
      </c>
      <c r="C1415" s="302">
        <f ca="1">SUMIF(表2.2024年公共财政支出决算表!$A$6:$A$1700,A1415,表2.2024年公共财政支出决算表!$E$6:$E$1700)</f>
        <v>0</v>
      </c>
      <c r="D1415" s="302">
        <f>ROUND(SUMIF('表10-1.政府预算科目明细表'!$A$3:$A$375,A1415,'表10-1.政府预算科目明细表'!$C$3:$C$375)/10000,0)</f>
        <v>0</v>
      </c>
      <c r="E1415" s="486">
        <f ca="1" t="shared" si="252"/>
        <v>0</v>
      </c>
      <c r="F1415" s="514" t="str">
        <f ca="1" t="shared" si="249"/>
        <v/>
      </c>
      <c r="G1415" s="488" t="str">
        <f ca="1" t="shared" si="251"/>
        <v>否</v>
      </c>
      <c r="H1415" s="488" t="str">
        <f t="shared" si="247"/>
        <v>项</v>
      </c>
      <c r="I1415" s="488" t="str">
        <f t="shared" si="250"/>
        <v>23003</v>
      </c>
      <c r="J1415" s="229"/>
      <c r="K1415" s="229"/>
      <c r="L1415" s="229"/>
      <c r="M1415" s="449"/>
      <c r="N1415" s="449"/>
      <c r="O1415" s="449"/>
      <c r="P1415" s="449"/>
      <c r="Q1415" s="449"/>
      <c r="R1415" s="449"/>
      <c r="S1415" s="449"/>
    </row>
    <row r="1416" s="435" customFormat="1" ht="15.75" hidden="1" spans="1:19">
      <c r="A1416" s="306" t="s">
        <v>6719</v>
      </c>
      <c r="B1416" s="307" t="s">
        <v>7706</v>
      </c>
      <c r="C1416" s="302">
        <f ca="1">SUMIF(表2.2024年公共财政支出决算表!$A$6:$A$1700,A1416,表2.2024年公共财政支出决算表!$E$6:$E$1700)</f>
        <v>0</v>
      </c>
      <c r="D1416" s="302">
        <f>ROUND(SUMIF('表10-1.政府预算科目明细表'!$A$3:$A$375,A1416,'表10-1.政府预算科目明细表'!$C$3:$C$375)/10000,0)</f>
        <v>0</v>
      </c>
      <c r="E1416" s="486">
        <f ca="1" t="shared" si="252"/>
        <v>0</v>
      </c>
      <c r="F1416" s="514" t="str">
        <f ca="1" t="shared" si="249"/>
        <v/>
      </c>
      <c r="G1416" s="488" t="str">
        <f ca="1" t="shared" si="251"/>
        <v>否</v>
      </c>
      <c r="H1416" s="488" t="str">
        <f t="shared" si="247"/>
        <v>项</v>
      </c>
      <c r="I1416" s="488" t="str">
        <f t="shared" si="250"/>
        <v>23003</v>
      </c>
      <c r="J1416" s="229"/>
      <c r="K1416" s="229"/>
      <c r="L1416" s="229"/>
      <c r="M1416" s="449"/>
      <c r="N1416" s="449"/>
      <c r="O1416" s="449"/>
      <c r="P1416" s="449"/>
      <c r="Q1416" s="449"/>
      <c r="R1416" s="449"/>
      <c r="S1416" s="449"/>
    </row>
    <row r="1417" s="435" customFormat="1" ht="15.75" hidden="1" spans="1:19">
      <c r="A1417" s="306" t="s">
        <v>6721</v>
      </c>
      <c r="B1417" s="307" t="s">
        <v>7707</v>
      </c>
      <c r="C1417" s="302">
        <f ca="1">SUMIF(表2.2024年公共财政支出决算表!$A$6:$A$1700,A1417,表2.2024年公共财政支出决算表!$E$6:$E$1700)</f>
        <v>0</v>
      </c>
      <c r="D1417" s="302">
        <f>ROUND(SUMIF('表10-1.政府预算科目明细表'!$A$3:$A$375,A1417,'表10-1.政府预算科目明细表'!$C$3:$C$375)/10000,0)</f>
        <v>0</v>
      </c>
      <c r="E1417" s="486">
        <f ca="1" t="shared" si="252"/>
        <v>0</v>
      </c>
      <c r="F1417" s="514" t="str">
        <f ca="1" t="shared" si="249"/>
        <v/>
      </c>
      <c r="G1417" s="488" t="str">
        <f ca="1" t="shared" si="251"/>
        <v>否</v>
      </c>
      <c r="H1417" s="488" t="str">
        <f t="shared" si="247"/>
        <v>项</v>
      </c>
      <c r="I1417" s="488" t="str">
        <f t="shared" si="250"/>
        <v>23003</v>
      </c>
      <c r="J1417" s="229"/>
      <c r="K1417" s="229"/>
      <c r="L1417" s="229"/>
      <c r="M1417" s="449"/>
      <c r="N1417" s="449"/>
      <c r="O1417" s="449"/>
      <c r="P1417" s="449"/>
      <c r="Q1417" s="449"/>
      <c r="R1417" s="449"/>
      <c r="S1417" s="449"/>
    </row>
    <row r="1418" s="435" customFormat="1" ht="15.75" hidden="1" spans="1:19">
      <c r="A1418" s="306" t="s">
        <v>6723</v>
      </c>
      <c r="B1418" s="307" t="s">
        <v>7708</v>
      </c>
      <c r="C1418" s="302">
        <f ca="1">SUMIF(表2.2024年公共财政支出决算表!$A$6:$A$1700,A1418,表2.2024年公共财政支出决算表!$E$6:$E$1700)</f>
        <v>0</v>
      </c>
      <c r="D1418" s="302">
        <f>ROUND(SUMIF('表10-1.政府预算科目明细表'!$A$3:$A$375,A1418,'表10-1.政府预算科目明细表'!$C$3:$C$375)/10000,0)</f>
        <v>0</v>
      </c>
      <c r="E1418" s="486">
        <f ca="1" t="shared" si="252"/>
        <v>0</v>
      </c>
      <c r="F1418" s="514" t="str">
        <f ca="1" t="shared" si="249"/>
        <v/>
      </c>
      <c r="G1418" s="488" t="str">
        <f ca="1" t="shared" si="251"/>
        <v>否</v>
      </c>
      <c r="H1418" s="488" t="str">
        <f t="shared" si="247"/>
        <v>项</v>
      </c>
      <c r="I1418" s="488" t="str">
        <f t="shared" si="250"/>
        <v>23003</v>
      </c>
      <c r="J1418" s="229"/>
      <c r="K1418" s="229"/>
      <c r="L1418" s="229"/>
      <c r="M1418" s="449"/>
      <c r="N1418" s="449"/>
      <c r="O1418" s="449"/>
      <c r="P1418" s="449"/>
      <c r="Q1418" s="449"/>
      <c r="R1418" s="449"/>
      <c r="S1418" s="449"/>
    </row>
    <row r="1419" s="435" customFormat="1" ht="15.75" hidden="1" spans="1:19">
      <c r="A1419" s="306" t="s">
        <v>6725</v>
      </c>
      <c r="B1419" s="307" t="s">
        <v>7709</v>
      </c>
      <c r="C1419" s="302">
        <f ca="1">SUMIF(表2.2024年公共财政支出决算表!$A$6:$A$1700,A1419,表2.2024年公共财政支出决算表!$E$6:$E$1700)</f>
        <v>0</v>
      </c>
      <c r="D1419" s="302">
        <f>ROUND(SUMIF('表10-1.政府预算科目明细表'!$A$3:$A$375,A1419,'表10-1.政府预算科目明细表'!$C$3:$C$375)/10000,0)</f>
        <v>0</v>
      </c>
      <c r="E1419" s="486">
        <f ca="1" t="shared" si="252"/>
        <v>0</v>
      </c>
      <c r="F1419" s="514" t="str">
        <f ca="1" t="shared" si="249"/>
        <v/>
      </c>
      <c r="G1419" s="488" t="str">
        <f ca="1" t="shared" si="251"/>
        <v>否</v>
      </c>
      <c r="H1419" s="488" t="str">
        <f t="shared" si="247"/>
        <v>项</v>
      </c>
      <c r="I1419" s="488" t="str">
        <f t="shared" si="250"/>
        <v>23003</v>
      </c>
      <c r="J1419" s="229"/>
      <c r="K1419" s="229"/>
      <c r="L1419" s="229"/>
      <c r="M1419" s="449"/>
      <c r="N1419" s="449"/>
      <c r="O1419" s="449"/>
      <c r="P1419" s="449"/>
      <c r="Q1419" s="449"/>
      <c r="R1419" s="449"/>
      <c r="S1419" s="449"/>
    </row>
    <row r="1420" s="435" customFormat="1" ht="15.75" hidden="1" spans="1:19">
      <c r="A1420" s="306" t="s">
        <v>6727</v>
      </c>
      <c r="B1420" s="307" t="s">
        <v>1554</v>
      </c>
      <c r="C1420" s="302">
        <f ca="1">SUMIF(表2.2024年公共财政支出决算表!$A$6:$A$1700,A1420,表2.2024年公共财政支出决算表!$E$6:$E$1700)</f>
        <v>0</v>
      </c>
      <c r="D1420" s="302">
        <f>ROUND(SUMIF('表10-1.政府预算科目明细表'!$A$3:$A$375,A1420,'表10-1.政府预算科目明细表'!$C$3:$C$375)/10000,0)</f>
        <v>0</v>
      </c>
      <c r="E1420" s="486">
        <f ca="1" t="shared" si="252"/>
        <v>0</v>
      </c>
      <c r="F1420" s="514" t="str">
        <f ca="1" t="shared" si="249"/>
        <v/>
      </c>
      <c r="G1420" s="488" t="str">
        <f ca="1" t="shared" si="251"/>
        <v>否</v>
      </c>
      <c r="H1420" s="488" t="str">
        <f t="shared" si="247"/>
        <v>项</v>
      </c>
      <c r="I1420" s="488" t="str">
        <f t="shared" si="250"/>
        <v>23003</v>
      </c>
      <c r="J1420" s="229"/>
      <c r="K1420" s="229"/>
      <c r="L1420" s="229"/>
      <c r="M1420" s="449"/>
      <c r="N1420" s="449"/>
      <c r="O1420" s="449"/>
      <c r="P1420" s="449"/>
      <c r="Q1420" s="449"/>
      <c r="R1420" s="449"/>
      <c r="S1420" s="449"/>
    </row>
    <row r="1421" s="435" customFormat="1" ht="15.75" hidden="1" spans="1:19">
      <c r="A1421" s="306" t="s">
        <v>6729</v>
      </c>
      <c r="B1421" s="307" t="s">
        <v>7710</v>
      </c>
      <c r="C1421" s="302">
        <f ca="1">SUMIF(表2.2024年公共财政支出决算表!$A$6:$A$1700,A1421,表2.2024年公共财政支出决算表!$E$6:$E$1700)</f>
        <v>0</v>
      </c>
      <c r="D1421" s="302">
        <f>ROUND(SUMIF('表10-1.政府预算科目明细表'!$A$3:$A$375,A1421,'表10-1.政府预算科目明细表'!$C$3:$C$375)/10000,0)</f>
        <v>0</v>
      </c>
      <c r="E1421" s="486">
        <f ca="1" t="shared" si="252"/>
        <v>0</v>
      </c>
      <c r="F1421" s="514" t="str">
        <f ca="1" t="shared" si="249"/>
        <v/>
      </c>
      <c r="G1421" s="488" t="str">
        <f ca="1" t="shared" si="251"/>
        <v>否</v>
      </c>
      <c r="H1421" s="488" t="str">
        <f t="shared" si="247"/>
        <v>项</v>
      </c>
      <c r="I1421" s="488" t="str">
        <f t="shared" si="250"/>
        <v>23003</v>
      </c>
      <c r="J1421" s="229"/>
      <c r="K1421" s="229"/>
      <c r="L1421" s="229"/>
      <c r="M1421" s="449"/>
      <c r="N1421" s="449"/>
      <c r="O1421" s="449"/>
      <c r="P1421" s="449"/>
      <c r="Q1421" s="449"/>
      <c r="R1421" s="449"/>
      <c r="S1421" s="449"/>
    </row>
    <row r="1422" s="435" customFormat="1" ht="15.75" hidden="1" spans="1:19">
      <c r="A1422" s="306" t="s">
        <v>6731</v>
      </c>
      <c r="B1422" s="307" t="s">
        <v>7711</v>
      </c>
      <c r="C1422" s="302">
        <f ca="1">SUMIF(表2.2024年公共财政支出决算表!$A$6:$A$1700,A1422,表2.2024年公共财政支出决算表!$E$6:$E$1700)</f>
        <v>0</v>
      </c>
      <c r="D1422" s="302">
        <f>ROUND(SUMIF('表10-1.政府预算科目明细表'!$A$3:$A$375,A1422,'表10-1.政府预算科目明细表'!$C$3:$C$375)/10000,0)</f>
        <v>0</v>
      </c>
      <c r="E1422" s="486">
        <f ca="1" t="shared" si="252"/>
        <v>0</v>
      </c>
      <c r="F1422" s="514" t="str">
        <f ca="1" t="shared" si="249"/>
        <v/>
      </c>
      <c r="G1422" s="488" t="str">
        <f ca="1" t="shared" si="251"/>
        <v>否</v>
      </c>
      <c r="H1422" s="488" t="str">
        <f t="shared" si="247"/>
        <v>项</v>
      </c>
      <c r="I1422" s="488" t="str">
        <f t="shared" si="250"/>
        <v>23003</v>
      </c>
      <c r="J1422" s="229"/>
      <c r="K1422" s="229"/>
      <c r="L1422" s="229"/>
      <c r="M1422" s="449"/>
      <c r="N1422" s="449"/>
      <c r="O1422" s="449"/>
      <c r="P1422" s="449"/>
      <c r="Q1422" s="449"/>
      <c r="R1422" s="449"/>
      <c r="S1422" s="449"/>
    </row>
    <row r="1423" s="435" customFormat="1" ht="15.75" hidden="1" spans="1:19">
      <c r="A1423" s="306" t="s">
        <v>6733</v>
      </c>
      <c r="B1423" s="307" t="s">
        <v>424</v>
      </c>
      <c r="C1423" s="302">
        <f ca="1">SUMIF(表2.2024年公共财政支出决算表!$A$6:$A$1700,A1423,表2.2024年公共财政支出决算表!$E$6:$E$1700)</f>
        <v>0</v>
      </c>
      <c r="D1423" s="302">
        <f>ROUND(SUMIF('表10-1.政府预算科目明细表'!$A$3:$A$375,A1423,'表10-1.政府预算科目明细表'!$C$3:$C$375)/10000,0)</f>
        <v>0</v>
      </c>
      <c r="E1423" s="486">
        <f ca="1" t="shared" si="252"/>
        <v>0</v>
      </c>
      <c r="F1423" s="514" t="str">
        <f ca="1" t="shared" si="249"/>
        <v/>
      </c>
      <c r="G1423" s="488" t="str">
        <f ca="1" t="shared" si="251"/>
        <v>否</v>
      </c>
      <c r="H1423" s="488" t="str">
        <f t="shared" si="247"/>
        <v>项</v>
      </c>
      <c r="I1423" s="488" t="str">
        <f t="shared" si="250"/>
        <v>23003</v>
      </c>
      <c r="J1423" s="229"/>
      <c r="K1423" s="229"/>
      <c r="L1423" s="229"/>
      <c r="M1423" s="449"/>
      <c r="N1423" s="449"/>
      <c r="O1423" s="449"/>
      <c r="P1423" s="449"/>
      <c r="Q1423" s="449"/>
      <c r="R1423" s="449"/>
      <c r="S1423" s="449"/>
    </row>
    <row r="1424" s="439" customFormat="1" ht="31.5" spans="1:19">
      <c r="A1424" s="278" t="s">
        <v>6734</v>
      </c>
      <c r="B1424" s="279" t="s">
        <v>6735</v>
      </c>
      <c r="C1424" s="299">
        <f ca="1">SUMIF($I1425:$I$1455,$A1424,C1425:C$1455)</f>
        <v>9187</v>
      </c>
      <c r="D1424" s="299">
        <f>SUMIF($I1425:$I$1455,$A1424,D1425:D$1455)</f>
        <v>5635</v>
      </c>
      <c r="E1424" s="299">
        <f ca="1">SUMIF($I1425:$I$1455,$A1424,E1425:E$1455)</f>
        <v>-3552</v>
      </c>
      <c r="F1424" s="483" t="str">
        <f ca="1" t="shared" si="249"/>
        <v>-38.7%</v>
      </c>
      <c r="G1424" s="484" t="str">
        <f ca="1" t="shared" si="251"/>
        <v>是</v>
      </c>
      <c r="H1424" s="484" t="str">
        <f t="shared" si="247"/>
        <v>款</v>
      </c>
      <c r="I1424" s="484" t="str">
        <f t="shared" si="250"/>
        <v>230</v>
      </c>
      <c r="J1424" s="447"/>
      <c r="K1424" s="447"/>
      <c r="L1424" s="447"/>
      <c r="M1424" s="521">
        <v>1</v>
      </c>
      <c r="N1424" s="447"/>
      <c r="O1424" s="447"/>
      <c r="P1424" s="447"/>
      <c r="Q1424" s="447"/>
      <c r="R1424" s="447"/>
      <c r="S1424" s="447"/>
    </row>
    <row r="1425" s="435" customFormat="1" ht="15.75" hidden="1" spans="1:19">
      <c r="A1425" s="306" t="s">
        <v>6736</v>
      </c>
      <c r="B1425" s="307" t="s">
        <v>7826</v>
      </c>
      <c r="C1425" s="302">
        <f ca="1">SUMIF(表2.2024年公共财政支出决算表!$A$6:$A$1700,A1425,表2.2024年公共财政支出决算表!$E$6:$E$1700)</f>
        <v>0</v>
      </c>
      <c r="D1425" s="302">
        <f>ROUND(SUMIF('表10-1.政府预算科目明细表'!$A$3:$A$375,A1425,'表10-1.政府预算科目明细表'!$C$3:$C$375)/10000,0)</f>
        <v>0</v>
      </c>
      <c r="E1425" s="486">
        <f ca="1" t="shared" ref="E1425:E1429" si="253">D1425-C1425</f>
        <v>0</v>
      </c>
      <c r="F1425" s="514" t="str">
        <f ca="1" t="shared" si="249"/>
        <v/>
      </c>
      <c r="G1425" s="488" t="str">
        <f ca="1" t="shared" si="251"/>
        <v>否</v>
      </c>
      <c r="H1425" s="488" t="str">
        <f t="shared" si="247"/>
        <v>项</v>
      </c>
      <c r="I1425" s="488" t="str">
        <f t="shared" si="250"/>
        <v>23006</v>
      </c>
      <c r="J1425" s="229"/>
      <c r="K1425" s="229"/>
      <c r="L1425" s="229"/>
      <c r="M1425" s="449"/>
      <c r="N1425" s="449"/>
      <c r="O1425" s="449"/>
      <c r="P1425" s="449"/>
      <c r="Q1425" s="449"/>
      <c r="R1425" s="449"/>
      <c r="S1425" s="449"/>
    </row>
    <row r="1426" s="429" customFormat="1" ht="31.5" spans="1:19">
      <c r="A1426" s="280" t="s">
        <v>6738</v>
      </c>
      <c r="B1426" s="281" t="s">
        <v>6739</v>
      </c>
      <c r="C1426" s="302">
        <f ca="1">SUMIF(表2.2024年公共财政支出决算表!$A$6:$A$1700,A1426,表2.2024年公共财政支出决算表!$E$6:$E$1700)</f>
        <v>9187</v>
      </c>
      <c r="D1426" s="302">
        <f>ROUND(SUMIF('表10-1.政府预算科目明细表'!$A$3:$A$375,A1426,'表10-1.政府预算科目明细表'!$C$3:$C$375)/10000,0)</f>
        <v>5635</v>
      </c>
      <c r="E1426" s="352">
        <f ca="1" t="shared" si="253"/>
        <v>-3552</v>
      </c>
      <c r="F1426" s="363" t="str">
        <f ca="1" t="shared" si="249"/>
        <v>-38.7%</v>
      </c>
      <c r="G1426" s="485" t="str">
        <f ca="1" t="shared" si="251"/>
        <v>是</v>
      </c>
      <c r="H1426" s="485" t="str">
        <f t="shared" si="247"/>
        <v>项</v>
      </c>
      <c r="I1426" s="485" t="str">
        <f t="shared" si="250"/>
        <v>23006</v>
      </c>
      <c r="J1426" s="229"/>
      <c r="K1426" s="229"/>
      <c r="L1426" s="229"/>
      <c r="M1426" s="521">
        <v>1</v>
      </c>
      <c r="N1426" s="229"/>
      <c r="O1426" s="229"/>
      <c r="P1426" s="229"/>
      <c r="Q1426" s="229"/>
      <c r="R1426" s="229"/>
      <c r="S1426" s="229"/>
    </row>
    <row r="1427" s="439" customFormat="1" ht="31.5" spans="1:19">
      <c r="A1427" s="278" t="s">
        <v>6740</v>
      </c>
      <c r="B1427" s="279" t="s">
        <v>6741</v>
      </c>
      <c r="C1427" s="299">
        <v>5066</v>
      </c>
      <c r="D1427" s="299">
        <f>SUMIF($I1428:$I$1455,$A1427,D1428:D$1455)</f>
        <v>0</v>
      </c>
      <c r="E1427" s="299">
        <f ca="1">SUMIF($I1428:$I$1455,$A1427,E1428:E$1455)</f>
        <v>0</v>
      </c>
      <c r="F1427" s="483" t="str">
        <f ca="1" t="shared" si="249"/>
        <v>0.0%</v>
      </c>
      <c r="G1427" s="484" t="str">
        <f t="shared" si="251"/>
        <v>是</v>
      </c>
      <c r="H1427" s="484" t="str">
        <f t="shared" si="247"/>
        <v>款</v>
      </c>
      <c r="I1427" s="484" t="str">
        <f t="shared" si="250"/>
        <v>230</v>
      </c>
      <c r="J1427" s="447"/>
      <c r="K1427" s="447"/>
      <c r="L1427" s="447"/>
      <c r="M1427" s="521">
        <v>1</v>
      </c>
      <c r="N1427" s="447"/>
      <c r="O1427" s="447"/>
      <c r="P1427" s="447"/>
      <c r="Q1427" s="447"/>
      <c r="R1427" s="447"/>
      <c r="S1427" s="447"/>
    </row>
    <row r="1428" s="439" customFormat="1" ht="31.5" spans="1:19">
      <c r="A1428" s="278" t="s">
        <v>6742</v>
      </c>
      <c r="B1428" s="279" t="s">
        <v>6743</v>
      </c>
      <c r="C1428" s="299">
        <f ca="1">SUMIF($I1429:$I$1455,$A1428,C1429:C$1455)</f>
        <v>1254</v>
      </c>
      <c r="D1428" s="299">
        <f>SUMIF($I1429:$I$1455,$A1428,D1429:D$1455)</f>
        <v>0</v>
      </c>
      <c r="E1428" s="299">
        <f ca="1">SUMIF($I1429:$I$1455,$A1428,E1429:E$1455)</f>
        <v>-1254</v>
      </c>
      <c r="F1428" s="483" t="str">
        <f ca="1" t="shared" si="249"/>
        <v>-100.0%</v>
      </c>
      <c r="G1428" s="484" t="str">
        <f ca="1" t="shared" si="251"/>
        <v>是</v>
      </c>
      <c r="H1428" s="484" t="str">
        <f t="shared" si="247"/>
        <v>款</v>
      </c>
      <c r="I1428" s="484" t="str">
        <f t="shared" si="250"/>
        <v>230</v>
      </c>
      <c r="J1428" s="447"/>
      <c r="K1428" s="447"/>
      <c r="L1428" s="447"/>
      <c r="M1428" s="521">
        <v>1</v>
      </c>
      <c r="N1428" s="447"/>
      <c r="O1428" s="447"/>
      <c r="P1428" s="447"/>
      <c r="Q1428" s="447"/>
      <c r="R1428" s="447"/>
      <c r="S1428" s="447"/>
    </row>
    <row r="1429" s="429" customFormat="1" ht="31.5" spans="1:19">
      <c r="A1429" s="280" t="s">
        <v>6744</v>
      </c>
      <c r="B1429" s="281" t="s">
        <v>6745</v>
      </c>
      <c r="C1429" s="302">
        <f ca="1">SUMIF(表2.2024年公共财政支出决算表!$A$6:$A$1700,A1429,表2.2024年公共财政支出决算表!$E$6:$E$1700)</f>
        <v>1254</v>
      </c>
      <c r="D1429" s="302">
        <f>ROUND(SUMIF('表10-1.政府预算科目明细表'!$A$3:$A$375,A1429,'表10-1.政府预算科目明细表'!$C$3:$C$375)/10000,0)</f>
        <v>0</v>
      </c>
      <c r="E1429" s="352">
        <f ca="1" t="shared" si="253"/>
        <v>-1254</v>
      </c>
      <c r="F1429" s="363" t="str">
        <f ca="1" t="shared" si="249"/>
        <v>-100.0%</v>
      </c>
      <c r="G1429" s="485" t="str">
        <f ca="1" t="shared" si="251"/>
        <v>是</v>
      </c>
      <c r="H1429" s="485" t="str">
        <f t="shared" si="247"/>
        <v>项</v>
      </c>
      <c r="I1429" s="485" t="str">
        <f t="shared" si="250"/>
        <v>23009</v>
      </c>
      <c r="J1429" s="229"/>
      <c r="K1429" s="229"/>
      <c r="L1429" s="229"/>
      <c r="M1429" s="521">
        <v>1</v>
      </c>
      <c r="N1429" s="229"/>
      <c r="O1429" s="229"/>
      <c r="P1429" s="229"/>
      <c r="Q1429" s="229"/>
      <c r="R1429" s="229"/>
      <c r="S1429" s="229"/>
    </row>
    <row r="1430" s="450" customFormat="1" ht="15.75" hidden="1" spans="1:19">
      <c r="A1430" s="269" t="s">
        <v>6746</v>
      </c>
      <c r="B1430" s="270" t="s">
        <v>7827</v>
      </c>
      <c r="C1430" s="299">
        <f ca="1">SUMIF($I1431:$I$1455,$A1430,C1431:C$1455)</f>
        <v>0</v>
      </c>
      <c r="D1430" s="299">
        <f>SUMIF($I1431:$I$1455,$A1430,D1431:D$1455)</f>
        <v>0</v>
      </c>
      <c r="E1430" s="299">
        <f ca="1">SUMIF($I1431:$I$1455,$A1430,E1431:E$1455)</f>
        <v>0</v>
      </c>
      <c r="F1430" s="483" t="str">
        <f ca="1" t="shared" si="249"/>
        <v/>
      </c>
      <c r="G1430" s="492" t="str">
        <f ca="1" t="shared" si="251"/>
        <v>否</v>
      </c>
      <c r="H1430" s="492" t="str">
        <f t="shared" ref="H1430:H1441" si="254">IF(LEN(A1430)=3,"类",IF(LEN(A1430)=5,"款","项"))</f>
        <v>款</v>
      </c>
      <c r="I1430" s="492" t="str">
        <f t="shared" si="250"/>
        <v>230</v>
      </c>
      <c r="J1430" s="453"/>
      <c r="K1430" s="453"/>
      <c r="L1430" s="453"/>
      <c r="M1430" s="453"/>
      <c r="N1430" s="453"/>
      <c r="O1430" s="453"/>
      <c r="P1430" s="453"/>
      <c r="Q1430" s="453"/>
      <c r="R1430" s="453"/>
      <c r="S1430" s="453"/>
    </row>
    <row r="1431" s="435" customFormat="1" ht="15.75" hidden="1" spans="1:19">
      <c r="A1431" s="306" t="s">
        <v>6748</v>
      </c>
      <c r="B1431" s="307" t="s">
        <v>7828</v>
      </c>
      <c r="C1431" s="302">
        <f ca="1">SUMIF(表2.2024年公共财政支出决算表!$A$6:$A$1700,A1431,表2.2024年公共财政支出决算表!$E$6:$E$1700)</f>
        <v>0</v>
      </c>
      <c r="D1431" s="302">
        <f>ROUND(SUMIF('表10-1.政府预算科目明细表'!$A$3:$A$375,A1431,'表10-1.政府预算科目明细表'!$C$3:$C$375)/10000,0)</f>
        <v>0</v>
      </c>
      <c r="E1431" s="486">
        <f ca="1" t="shared" ref="E1431:E1434" si="255">D1431-C1431</f>
        <v>0</v>
      </c>
      <c r="F1431" s="514" t="str">
        <f ca="1">IFERROR(TEXT(E1431/C1431,"0.0%"),"")</f>
        <v/>
      </c>
      <c r="G1431" s="488" t="str">
        <f ca="1" t="shared" si="251"/>
        <v>否</v>
      </c>
      <c r="H1431" s="488" t="str">
        <f t="shared" si="254"/>
        <v>项</v>
      </c>
      <c r="I1431" s="488" t="str">
        <f t="shared" ref="I1431:I1441" si="256">_xlfn.IFS(LEN(A1431)=3,0,LEN(A1431)=5,LEFT(A1431,3),LEN(A1431)=7,LEFT(A1431,5))</f>
        <v>23011</v>
      </c>
      <c r="J1431" s="229"/>
      <c r="K1431" s="229"/>
      <c r="L1431" s="229"/>
      <c r="M1431" s="449"/>
      <c r="N1431" s="449"/>
      <c r="O1431" s="449"/>
      <c r="P1431" s="449"/>
      <c r="Q1431" s="449"/>
      <c r="R1431" s="449"/>
      <c r="S1431" s="449"/>
    </row>
    <row r="1432" s="435" customFormat="1" ht="15.75" hidden="1" spans="1:19">
      <c r="A1432" s="306" t="s">
        <v>6750</v>
      </c>
      <c r="B1432" s="307" t="s">
        <v>7829</v>
      </c>
      <c r="C1432" s="302">
        <f ca="1">SUMIF(表2.2024年公共财政支出决算表!$A$6:$A$1700,A1432,表2.2024年公共财政支出决算表!$E$6:$E$1700)</f>
        <v>0</v>
      </c>
      <c r="D1432" s="302">
        <f>ROUND(SUMIF('表10-1.政府预算科目明细表'!$A$3:$A$375,A1432,'表10-1.政府预算科目明细表'!$C$3:$C$375)/10000,0)</f>
        <v>0</v>
      </c>
      <c r="E1432" s="486">
        <f ca="1" t="shared" si="255"/>
        <v>0</v>
      </c>
      <c r="F1432" s="514" t="str">
        <f ca="1" t="shared" ref="F1432:F1437" si="257">IFERROR(TEXT(E1432/C1432,"0.0%"),"")</f>
        <v/>
      </c>
      <c r="G1432" s="488" t="str">
        <f ca="1" t="shared" si="251"/>
        <v>否</v>
      </c>
      <c r="H1432" s="488" t="str">
        <f t="shared" si="254"/>
        <v>项</v>
      </c>
      <c r="I1432" s="488" t="str">
        <f t="shared" si="256"/>
        <v>23011</v>
      </c>
      <c r="J1432" s="229"/>
      <c r="K1432" s="229"/>
      <c r="L1432" s="229"/>
      <c r="M1432" s="449"/>
      <c r="N1432" s="449"/>
      <c r="O1432" s="449"/>
      <c r="P1432" s="449"/>
      <c r="Q1432" s="449"/>
      <c r="R1432" s="449"/>
      <c r="S1432" s="449"/>
    </row>
    <row r="1433" s="435" customFormat="1" ht="15.75" hidden="1" spans="1:19">
      <c r="A1433" s="306" t="s">
        <v>6752</v>
      </c>
      <c r="B1433" s="307" t="s">
        <v>7830</v>
      </c>
      <c r="C1433" s="302">
        <f ca="1">SUMIF(表2.2024年公共财政支出决算表!$A$6:$A$1700,A1433,表2.2024年公共财政支出决算表!$E$6:$E$1700)</f>
        <v>0</v>
      </c>
      <c r="D1433" s="302">
        <f>ROUND(SUMIF('表10-1.政府预算科目明细表'!$A$3:$A$375,A1433,'表10-1.政府预算科目明细表'!$C$3:$C$375)/10000,0)</f>
        <v>0</v>
      </c>
      <c r="E1433" s="486">
        <f ca="1" t="shared" si="255"/>
        <v>0</v>
      </c>
      <c r="F1433" s="514" t="str">
        <f ca="1" t="shared" si="257"/>
        <v/>
      </c>
      <c r="G1433" s="488" t="str">
        <f ca="1" t="shared" si="251"/>
        <v>否</v>
      </c>
      <c r="H1433" s="488" t="str">
        <f t="shared" si="254"/>
        <v>项</v>
      </c>
      <c r="I1433" s="488" t="str">
        <f t="shared" si="256"/>
        <v>23011</v>
      </c>
      <c r="J1433" s="229"/>
      <c r="K1433" s="229"/>
      <c r="L1433" s="229"/>
      <c r="M1433" s="449"/>
      <c r="N1433" s="449"/>
      <c r="O1433" s="449"/>
      <c r="P1433" s="449"/>
      <c r="Q1433" s="449"/>
      <c r="R1433" s="449"/>
      <c r="S1433" s="449"/>
    </row>
    <row r="1434" s="435" customFormat="1" ht="15.75" hidden="1" spans="1:19">
      <c r="A1434" s="306" t="s">
        <v>6754</v>
      </c>
      <c r="B1434" s="307" t="s">
        <v>7831</v>
      </c>
      <c r="C1434" s="302">
        <f ca="1">SUMIF(表2.2024年公共财政支出决算表!$A$6:$A$1700,A1434,表2.2024年公共财政支出决算表!$E$6:$E$1700)</f>
        <v>0</v>
      </c>
      <c r="D1434" s="302">
        <f>ROUND(SUMIF('表10-1.政府预算科目明细表'!$A$3:$A$375,A1434,'表10-1.政府预算科目明细表'!$C$3:$C$375)/10000,0)</f>
        <v>0</v>
      </c>
      <c r="E1434" s="486">
        <f ca="1" t="shared" si="255"/>
        <v>0</v>
      </c>
      <c r="F1434" s="514" t="str">
        <f ca="1" t="shared" si="257"/>
        <v/>
      </c>
      <c r="G1434" s="488" t="str">
        <f ca="1" t="shared" si="251"/>
        <v>否</v>
      </c>
      <c r="H1434" s="488" t="str">
        <f t="shared" si="254"/>
        <v>项</v>
      </c>
      <c r="I1434" s="488" t="str">
        <f t="shared" si="256"/>
        <v>23011</v>
      </c>
      <c r="J1434" s="229"/>
      <c r="K1434" s="229"/>
      <c r="L1434" s="229"/>
      <c r="M1434" s="449"/>
      <c r="N1434" s="449"/>
      <c r="O1434" s="449"/>
      <c r="P1434" s="449"/>
      <c r="Q1434" s="449"/>
      <c r="R1434" s="449"/>
      <c r="S1434" s="449"/>
    </row>
    <row r="1435" s="439" customFormat="1" ht="15.75" hidden="1" spans="1:19">
      <c r="A1435" s="278" t="s">
        <v>6756</v>
      </c>
      <c r="B1435" s="279" t="s">
        <v>6757</v>
      </c>
      <c r="C1435" s="299">
        <f ca="1">SUMIF($I1436:$I$1455,$A1435,C1436:C$1455)</f>
        <v>0</v>
      </c>
      <c r="D1435" s="299">
        <f>SUMIF($I1436:$I$1455,$A1435,D1436:D$1455)</f>
        <v>0</v>
      </c>
      <c r="E1435" s="299">
        <f ca="1">SUMIF($I1436:$I$1455,$A1435,E1436:E$1455)</f>
        <v>0</v>
      </c>
      <c r="F1435" s="483" t="str">
        <f ca="1" t="shared" si="257"/>
        <v/>
      </c>
      <c r="G1435" s="484" t="str">
        <f ca="1" t="shared" si="251"/>
        <v>否</v>
      </c>
      <c r="H1435" s="484" t="str">
        <f t="shared" si="254"/>
        <v>款</v>
      </c>
      <c r="I1435" s="484" t="str">
        <f t="shared" si="256"/>
        <v>230</v>
      </c>
      <c r="J1435" s="447"/>
      <c r="K1435" s="447"/>
      <c r="L1435" s="447"/>
      <c r="M1435" s="447"/>
      <c r="N1435" s="447"/>
      <c r="O1435" s="447"/>
      <c r="P1435" s="447"/>
      <c r="Q1435" s="447"/>
      <c r="R1435" s="447"/>
      <c r="S1435" s="447"/>
    </row>
    <row r="1436" s="450" customFormat="1" ht="15.75" hidden="1" spans="1:19">
      <c r="A1436" s="269" t="s">
        <v>6758</v>
      </c>
      <c r="B1436" s="270" t="s">
        <v>7832</v>
      </c>
      <c r="C1436" s="299">
        <f ca="1">SUMIF($I1442:$I$1455,$A1436,C1442:C$1455)</f>
        <v>0</v>
      </c>
      <c r="D1436" s="299">
        <f>SUMIF($I1442:$I$1455,$A1436,D1442:D$1455)</f>
        <v>0</v>
      </c>
      <c r="E1436" s="299">
        <f ca="1">SUMIF($I1442:$I$1455,$A1436,E1442:E$1455)</f>
        <v>0</v>
      </c>
      <c r="F1436" s="483" t="str">
        <f ca="1" t="shared" si="257"/>
        <v/>
      </c>
      <c r="G1436" s="492" t="str">
        <f ca="1" t="shared" si="251"/>
        <v>否</v>
      </c>
      <c r="H1436" s="492" t="str">
        <f t="shared" si="254"/>
        <v>款</v>
      </c>
      <c r="I1436" s="492" t="str">
        <f t="shared" si="256"/>
        <v>230</v>
      </c>
      <c r="J1436" s="453"/>
      <c r="K1436" s="453"/>
      <c r="L1436" s="453"/>
      <c r="M1436" s="453"/>
      <c r="N1436" s="453"/>
      <c r="O1436" s="453"/>
      <c r="P1436" s="453"/>
      <c r="Q1436" s="453"/>
      <c r="R1436" s="453"/>
      <c r="S1436" s="453"/>
    </row>
    <row r="1437" s="450" customFormat="1" ht="31.5" spans="1:19">
      <c r="A1437" s="269" t="s">
        <v>6760</v>
      </c>
      <c r="B1437" s="270" t="s">
        <v>6761</v>
      </c>
      <c r="C1437" s="299">
        <f ca="1">SUMIF($I1438:$I$1455,$A1437,C1438:C$1455)</f>
        <v>21</v>
      </c>
      <c r="D1437" s="299">
        <f>SUMIF($I1438:$I$1455,$A1437,D1438:D$1455)</f>
        <v>0</v>
      </c>
      <c r="E1437" s="299">
        <f ca="1">SUMIF($I1438:$I$1455,$A1437,E1438:E$1455)</f>
        <v>0</v>
      </c>
      <c r="F1437" s="483" t="str">
        <f ca="1" t="shared" si="257"/>
        <v>0.0%</v>
      </c>
      <c r="G1437" s="492" t="str">
        <f ca="1" t="shared" si="251"/>
        <v>是</v>
      </c>
      <c r="H1437" s="492" t="str">
        <f t="shared" si="254"/>
        <v>款</v>
      </c>
      <c r="I1437" s="492" t="str">
        <f t="shared" si="256"/>
        <v>230</v>
      </c>
      <c r="J1437" s="453"/>
      <c r="K1437" s="453"/>
      <c r="L1437" s="453"/>
      <c r="M1437" s="521">
        <v>1</v>
      </c>
      <c r="N1437" s="453"/>
      <c r="O1437" s="453"/>
      <c r="P1437" s="453"/>
      <c r="Q1437" s="453"/>
      <c r="R1437" s="453"/>
      <c r="S1437" s="453"/>
    </row>
    <row r="1438" s="450" customFormat="1" ht="15.75" hidden="1" spans="1:19">
      <c r="A1438" s="522">
        <v>2302101</v>
      </c>
      <c r="B1438" s="307" t="s">
        <v>1547</v>
      </c>
      <c r="C1438" s="302">
        <f ca="1">SUMIF(表2.2024年公共财政支出决算表!$A$6:$A$1700,A1438,表2.2024年公共财政支出决算表!$E$6:$E$1700)</f>
        <v>0</v>
      </c>
      <c r="D1438" s="302">
        <f>ROUND(SUMIF('表10-1.政府预算科目明细表'!$A$3:$A$375,A1438,'表10-1.政府预算科目明细表'!$C$3:$C$375)/10000,0)</f>
        <v>0</v>
      </c>
      <c r="E1438" s="299"/>
      <c r="F1438" s="483"/>
      <c r="G1438" s="492" t="str">
        <f ca="1" t="shared" si="251"/>
        <v>否</v>
      </c>
      <c r="H1438" s="492" t="str">
        <f t="shared" si="254"/>
        <v>项</v>
      </c>
      <c r="I1438" s="492" t="str">
        <f t="shared" si="256"/>
        <v>23021</v>
      </c>
      <c r="J1438" s="229"/>
      <c r="K1438" s="229"/>
      <c r="L1438" s="229"/>
      <c r="M1438" s="453"/>
      <c r="N1438" s="453"/>
      <c r="O1438" s="453"/>
      <c r="P1438" s="453"/>
      <c r="Q1438" s="453"/>
      <c r="R1438" s="453"/>
      <c r="S1438" s="453"/>
    </row>
    <row r="1439" s="450" customFormat="1" ht="15.75" hidden="1" spans="1:19">
      <c r="A1439" s="522" t="s">
        <v>6762</v>
      </c>
      <c r="B1439" s="307" t="s">
        <v>6763</v>
      </c>
      <c r="C1439" s="302">
        <f ca="1">SUMIF(表2.2024年公共财政支出决算表!$A$6:$A$1700,A1439,表2.2024年公共财政支出决算表!$E$6:$E$1700)</f>
        <v>0</v>
      </c>
      <c r="D1439" s="302">
        <f>ROUND(SUMIF('表10-1.政府预算科目明细表'!$A$3:$A$375,A1439,'表10-1.政府预算科目明细表'!$C$3:$C$375)/10000,0)</f>
        <v>0</v>
      </c>
      <c r="E1439" s="299"/>
      <c r="F1439" s="483"/>
      <c r="G1439" s="492" t="str">
        <f ca="1" t="shared" si="251"/>
        <v>否</v>
      </c>
      <c r="H1439" s="492" t="str">
        <f t="shared" si="254"/>
        <v>项</v>
      </c>
      <c r="I1439" s="492" t="str">
        <f t="shared" si="256"/>
        <v>23021</v>
      </c>
      <c r="J1439" s="229"/>
      <c r="K1439" s="229"/>
      <c r="L1439" s="229"/>
      <c r="M1439" s="453"/>
      <c r="N1439" s="453"/>
      <c r="O1439" s="453"/>
      <c r="P1439" s="453"/>
      <c r="Q1439" s="453"/>
      <c r="R1439" s="453"/>
      <c r="S1439" s="453"/>
    </row>
    <row r="1440" s="450" customFormat="1" ht="31.5" spans="1:19">
      <c r="A1440" s="522" t="s">
        <v>6764</v>
      </c>
      <c r="B1440" s="307" t="s">
        <v>6765</v>
      </c>
      <c r="C1440" s="302">
        <f ca="1">SUMIF(表2.2024年公共财政支出决算表!$A$6:$A$1700,A1440,表2.2024年公共财政支出决算表!$E$6:$E$1700)</f>
        <v>21</v>
      </c>
      <c r="D1440" s="302">
        <f>ROUND(SUMIF('表10-1.政府预算科目明细表'!$A$3:$A$375,A1440,'表10-1.政府预算科目明细表'!$C$3:$C$375)/10000,0)</f>
        <v>0</v>
      </c>
      <c r="E1440" s="299"/>
      <c r="F1440" s="483"/>
      <c r="G1440" s="492" t="str">
        <f ca="1" t="shared" si="251"/>
        <v>是</v>
      </c>
      <c r="H1440" s="492" t="str">
        <f t="shared" si="254"/>
        <v>项</v>
      </c>
      <c r="I1440" s="492" t="str">
        <f t="shared" si="256"/>
        <v>23021</v>
      </c>
      <c r="J1440" s="229"/>
      <c r="K1440" s="229"/>
      <c r="L1440" s="229"/>
      <c r="M1440" s="521">
        <v>1</v>
      </c>
      <c r="N1440" s="453"/>
      <c r="O1440" s="453"/>
      <c r="P1440" s="453"/>
      <c r="Q1440" s="453"/>
      <c r="R1440" s="453"/>
      <c r="S1440" s="453"/>
    </row>
    <row r="1441" s="450" customFormat="1" ht="15.75" hidden="1" spans="1:19">
      <c r="A1441" s="522" t="s">
        <v>6766</v>
      </c>
      <c r="B1441" s="307" t="s">
        <v>6767</v>
      </c>
      <c r="C1441" s="302">
        <f ca="1">SUMIF(表2.2024年公共财政支出决算表!$A$6:$A$1700,A1441,表2.2024年公共财政支出决算表!$E$6:$E$1700)</f>
        <v>0</v>
      </c>
      <c r="D1441" s="302">
        <f>ROUND(SUMIF('表10-1.政府预算科目明细表'!$A$3:$A$375,A1441,'表10-1.政府预算科目明细表'!$C$3:$C$375)/10000,0)</f>
        <v>0</v>
      </c>
      <c r="E1441" s="299"/>
      <c r="F1441" s="483"/>
      <c r="G1441" s="492" t="str">
        <f ca="1" t="shared" si="251"/>
        <v>否</v>
      </c>
      <c r="H1441" s="492" t="str">
        <f t="shared" si="254"/>
        <v>项</v>
      </c>
      <c r="I1441" s="492" t="str">
        <f t="shared" si="256"/>
        <v>23021</v>
      </c>
      <c r="J1441" s="229"/>
      <c r="K1441" s="229"/>
      <c r="L1441" s="229"/>
      <c r="M1441" s="453"/>
      <c r="N1441" s="453"/>
      <c r="O1441" s="453"/>
      <c r="P1441" s="453"/>
      <c r="Q1441" s="453"/>
      <c r="R1441" s="453"/>
      <c r="S1441" s="453"/>
    </row>
    <row r="1442" s="451" customFormat="1" ht="31.5" spans="1:19">
      <c r="A1442" s="479" t="s">
        <v>6768</v>
      </c>
      <c r="B1442" s="480" t="s">
        <v>1949</v>
      </c>
      <c r="C1442" s="295">
        <f ca="1">SUMIF($I1443:$I$1455,$A1442,C1443:C$1455)</f>
        <v>8229</v>
      </c>
      <c r="D1442" s="295">
        <f>SUMIF($I1443:$I$1455,$A1442,D1443:D$1455)</f>
        <v>26931</v>
      </c>
      <c r="E1442" s="295">
        <f ca="1">SUMIF($I1443:$I$1455,$A1442,E1443:E$1455)</f>
        <v>18702</v>
      </c>
      <c r="F1442" s="481" t="str">
        <f ca="1" t="shared" ref="F1442:F1455" si="258">IFERROR(TEXT(E1442/C1442,"0.0%"),"")</f>
        <v>227.3%</v>
      </c>
      <c r="G1442" s="482" t="str">
        <f ca="1" t="shared" si="251"/>
        <v>是</v>
      </c>
      <c r="H1442" s="482" t="str">
        <f t="shared" ref="H1442:H1455" si="259">IF(LEN(A1442)=3,"类",IF(LEN(A1442)=5,"款","项"))</f>
        <v>类</v>
      </c>
      <c r="I1442" s="482">
        <f t="shared" ref="I1442:I1455" si="260">_xlfn.IFS(LEN(A1442)=3,0,LEN(A1442)=5,LEFT(A1442,3),LEN(A1442)=7,LEFT(A1442,5))</f>
        <v>0</v>
      </c>
      <c r="J1442" s="458"/>
      <c r="K1442" s="458"/>
      <c r="L1442" s="458"/>
      <c r="M1442" s="521">
        <v>1</v>
      </c>
      <c r="N1442" s="458"/>
      <c r="O1442" s="458"/>
      <c r="P1442" s="458"/>
      <c r="Q1442" s="458"/>
      <c r="R1442" s="458"/>
      <c r="S1442" s="458"/>
    </row>
    <row r="1443" s="450" customFormat="1" ht="15.75" hidden="1" spans="1:19">
      <c r="A1443" s="269" t="s">
        <v>6769</v>
      </c>
      <c r="B1443" s="270" t="s">
        <v>1950</v>
      </c>
      <c r="C1443" s="299">
        <f ca="1">SUMIF($I1444:$I$1455,$A1443,C1444:C$1455)</f>
        <v>0</v>
      </c>
      <c r="D1443" s="299">
        <f>SUMIF($I1444:$I$1455,$A1443,D1444:D$1455)</f>
        <v>0</v>
      </c>
      <c r="E1443" s="299">
        <f ca="1">SUMIF($I1444:$I$1455,$A1443,E1444:E$1455)</f>
        <v>0</v>
      </c>
      <c r="F1443" s="483" t="str">
        <f ca="1" t="shared" si="258"/>
        <v/>
      </c>
      <c r="G1443" s="492" t="str">
        <f ca="1">IF(A1443&lt;&gt;"",IF(SUM(C1443:D1443)&lt;&gt;0,"是","否"),"是")</f>
        <v>否</v>
      </c>
      <c r="H1443" s="492" t="str">
        <f t="shared" si="259"/>
        <v>款</v>
      </c>
      <c r="I1443" s="492" t="str">
        <f t="shared" si="260"/>
        <v>231</v>
      </c>
      <c r="J1443" s="453"/>
      <c r="K1443" s="453"/>
      <c r="L1443" s="453"/>
      <c r="M1443" s="453"/>
      <c r="N1443" s="453"/>
      <c r="O1443" s="453"/>
      <c r="P1443" s="453"/>
      <c r="Q1443" s="453"/>
      <c r="R1443" s="453"/>
      <c r="S1443" s="453"/>
    </row>
    <row r="1444" s="435" customFormat="1" ht="15.75" hidden="1" spans="1:19">
      <c r="A1444" s="306" t="s">
        <v>6771</v>
      </c>
      <c r="B1444" s="307" t="s">
        <v>1950</v>
      </c>
      <c r="C1444" s="302">
        <f ca="1">SUMIF(表2.2024年公共财政支出决算表!$A$6:$A$1700,A1444,表2.2024年公共财政支出决算表!$E$6:$E$1700)</f>
        <v>0</v>
      </c>
      <c r="D1444" s="302">
        <f>ROUND(SUMIF('表10-1.政府预算科目明细表'!$A$3:$A$375,A1444,'表10-1.政府预算科目明细表'!$C$3:$C$375)/10000,0)</f>
        <v>0</v>
      </c>
      <c r="E1444" s="486">
        <f ca="1" t="shared" ref="E1444:E1449" si="261">D1444-C1444</f>
        <v>0</v>
      </c>
      <c r="F1444" s="514" t="str">
        <f ca="1" t="shared" si="258"/>
        <v/>
      </c>
      <c r="G1444" s="488" t="str">
        <f ca="1">IF(A1444&lt;&gt;"",IF(SUM(C1444:D1444)&lt;&gt;0,"是","否"),"是")</f>
        <v>否</v>
      </c>
      <c r="H1444" s="488" t="str">
        <f t="shared" si="259"/>
        <v>项</v>
      </c>
      <c r="I1444" s="488" t="str">
        <f t="shared" si="260"/>
        <v>23101</v>
      </c>
      <c r="J1444" s="229"/>
      <c r="K1444" s="229"/>
      <c r="L1444" s="229"/>
      <c r="M1444" s="449"/>
      <c r="N1444" s="449"/>
      <c r="O1444" s="449"/>
      <c r="P1444" s="449"/>
      <c r="Q1444" s="449"/>
      <c r="R1444" s="449"/>
      <c r="S1444" s="449"/>
    </row>
    <row r="1445" s="450" customFormat="1" ht="15.75" hidden="1" spans="1:19">
      <c r="A1445" s="269" t="s">
        <v>6773</v>
      </c>
      <c r="B1445" s="270" t="s">
        <v>1951</v>
      </c>
      <c r="C1445" s="299">
        <f ca="1">SUMIF($I1446:$I$1455,$A1445,C1446:C$1455)</f>
        <v>0</v>
      </c>
      <c r="D1445" s="299">
        <f>SUMIF($I1446:$I$1455,$A1445,D1446:D$1455)</f>
        <v>0</v>
      </c>
      <c r="E1445" s="299">
        <f ca="1">SUMIF($I1446:$I$1455,$A1445,E1446:E$1455)</f>
        <v>0</v>
      </c>
      <c r="F1445" s="483" t="str">
        <f ca="1" t="shared" si="258"/>
        <v/>
      </c>
      <c r="G1445" s="492" t="str">
        <f ca="1">IF(A1445&lt;&gt;"",IF(SUM(C1445:D1445)&lt;&gt;0,"是","否"),"是")</f>
        <v>否</v>
      </c>
      <c r="H1445" s="492" t="str">
        <f t="shared" si="259"/>
        <v>款</v>
      </c>
      <c r="I1445" s="492" t="str">
        <f t="shared" si="260"/>
        <v>231</v>
      </c>
      <c r="J1445" s="453"/>
      <c r="K1445" s="453"/>
      <c r="L1445" s="453"/>
      <c r="M1445" s="453"/>
      <c r="N1445" s="453"/>
      <c r="O1445" s="453"/>
      <c r="P1445" s="453"/>
      <c r="Q1445" s="453"/>
      <c r="R1445" s="453"/>
      <c r="S1445" s="453"/>
    </row>
    <row r="1446" s="435" customFormat="1" ht="31.5" hidden="1" spans="1:19">
      <c r="A1446" s="306" t="s">
        <v>6775</v>
      </c>
      <c r="B1446" s="307" t="s">
        <v>1952</v>
      </c>
      <c r="C1446" s="302">
        <f ca="1">SUMIF(表2.2024年公共财政支出决算表!$A$6:$A$1700,A1446,表2.2024年公共财政支出决算表!$E$6:$E$1700)</f>
        <v>0</v>
      </c>
      <c r="D1446" s="302">
        <f>ROUND(SUMIF('表10-1.政府预算科目明细表'!$A$3:$A$375,A1446,'表10-1.政府预算科目明细表'!$C$3:$C$375)/10000,0)</f>
        <v>0</v>
      </c>
      <c r="E1446" s="486">
        <f ca="1" t="shared" si="261"/>
        <v>0</v>
      </c>
      <c r="F1446" s="514" t="str">
        <f ca="1" t="shared" si="258"/>
        <v/>
      </c>
      <c r="G1446" s="488" t="str">
        <f ca="1">IF(A1446&lt;&gt;"",IF(SUM(C1446:D1446)&lt;&gt;0,"是","否"),"是")</f>
        <v>否</v>
      </c>
      <c r="H1446" s="488" t="str">
        <f t="shared" si="259"/>
        <v>项</v>
      </c>
      <c r="I1446" s="488" t="str">
        <f t="shared" si="260"/>
        <v>23102</v>
      </c>
      <c r="J1446" s="229"/>
      <c r="K1446" s="229"/>
      <c r="L1446" s="229"/>
      <c r="M1446" s="449"/>
      <c r="N1446" s="449"/>
      <c r="O1446" s="449"/>
      <c r="P1446" s="449"/>
      <c r="Q1446" s="449"/>
      <c r="R1446" s="449"/>
      <c r="S1446" s="449"/>
    </row>
    <row r="1447" s="435" customFormat="1" ht="15.75" hidden="1" spans="1:19">
      <c r="A1447" s="306" t="s">
        <v>6777</v>
      </c>
      <c r="B1447" s="307" t="s">
        <v>1953</v>
      </c>
      <c r="C1447" s="302">
        <f ca="1">SUMIF(表2.2024年公共财政支出决算表!$A$6:$A$1700,A1447,表2.2024年公共财政支出决算表!$E$6:$E$1700)</f>
        <v>0</v>
      </c>
      <c r="D1447" s="302">
        <f>ROUND(SUMIF('表10-1.政府预算科目明细表'!$A$3:$A$375,A1447,'表10-1.政府预算科目明细表'!$C$3:$C$375)/10000,0)</f>
        <v>0</v>
      </c>
      <c r="E1447" s="486">
        <f ca="1" t="shared" si="261"/>
        <v>0</v>
      </c>
      <c r="F1447" s="514" t="str">
        <f ca="1" t="shared" si="258"/>
        <v/>
      </c>
      <c r="G1447" s="488" t="str">
        <f ca="1">IF(A1447&lt;&gt;"",IF(SUM(C1447:D1447)&lt;&gt;0,"是","否"),"是")</f>
        <v>否</v>
      </c>
      <c r="H1447" s="488" t="str">
        <f t="shared" si="259"/>
        <v>项</v>
      </c>
      <c r="I1447" s="488" t="str">
        <f t="shared" si="260"/>
        <v>23102</v>
      </c>
      <c r="J1447" s="229"/>
      <c r="K1447" s="229"/>
      <c r="L1447" s="229"/>
      <c r="M1447" s="449"/>
      <c r="N1447" s="449"/>
      <c r="O1447" s="449"/>
      <c r="P1447" s="449"/>
      <c r="Q1447" s="449"/>
      <c r="R1447" s="449"/>
      <c r="S1447" s="449"/>
    </row>
    <row r="1448" s="435" customFormat="1" ht="31.5" hidden="1" spans="1:19">
      <c r="A1448" s="306" t="s">
        <v>6779</v>
      </c>
      <c r="B1448" s="307" t="s">
        <v>1954</v>
      </c>
      <c r="C1448" s="302">
        <f ca="1">SUMIF(表2.2024年公共财政支出决算表!$A$6:$A$1700,A1448,表2.2024年公共财政支出决算表!$E$6:$E$1700)</f>
        <v>0</v>
      </c>
      <c r="D1448" s="302">
        <f>ROUND(SUMIF('表10-1.政府预算科目明细表'!$A$3:$A$375,A1448,'表10-1.政府预算科目明细表'!$C$3:$C$375)/10000,0)</f>
        <v>0</v>
      </c>
      <c r="E1448" s="486">
        <f ca="1" t="shared" si="261"/>
        <v>0</v>
      </c>
      <c r="F1448" s="514" t="str">
        <f ca="1" t="shared" si="258"/>
        <v/>
      </c>
      <c r="G1448" s="488" t="str">
        <f ca="1" t="shared" ref="G1448:G1455" si="262">IF(A1448&lt;&gt;"",IF(SUM(C1448:D1448)&lt;&gt;0,"是","否"),"是")</f>
        <v>否</v>
      </c>
      <c r="H1448" s="488" t="str">
        <f t="shared" si="259"/>
        <v>项</v>
      </c>
      <c r="I1448" s="488" t="str">
        <f t="shared" si="260"/>
        <v>23102</v>
      </c>
      <c r="J1448" s="229"/>
      <c r="K1448" s="229"/>
      <c r="L1448" s="229"/>
      <c r="M1448" s="449"/>
      <c r="N1448" s="449"/>
      <c r="O1448" s="449"/>
      <c r="P1448" s="449"/>
      <c r="Q1448" s="449"/>
      <c r="R1448" s="449"/>
      <c r="S1448" s="449"/>
    </row>
    <row r="1449" s="435" customFormat="1" ht="15.75" hidden="1" spans="1:19">
      <c r="A1449" s="306" t="s">
        <v>6781</v>
      </c>
      <c r="B1449" s="307" t="s">
        <v>1955</v>
      </c>
      <c r="C1449" s="302">
        <f ca="1">SUMIF(表2.2024年公共财政支出决算表!$A$6:$A$1700,A1449,表2.2024年公共财政支出决算表!$E$6:$E$1700)</f>
        <v>0</v>
      </c>
      <c r="D1449" s="302">
        <f>ROUND(SUMIF('表10-1.政府预算科目明细表'!$A$3:$A$375,A1449,'表10-1.政府预算科目明细表'!$C$3:$C$375)/10000,0)</f>
        <v>0</v>
      </c>
      <c r="E1449" s="486">
        <f ca="1" t="shared" si="261"/>
        <v>0</v>
      </c>
      <c r="F1449" s="514" t="str">
        <f ca="1" t="shared" si="258"/>
        <v/>
      </c>
      <c r="G1449" s="488" t="str">
        <f ca="1" t="shared" si="262"/>
        <v>否</v>
      </c>
      <c r="H1449" s="488" t="str">
        <f t="shared" si="259"/>
        <v>项</v>
      </c>
      <c r="I1449" s="488" t="str">
        <f t="shared" si="260"/>
        <v>23102</v>
      </c>
      <c r="J1449" s="229"/>
      <c r="K1449" s="229"/>
      <c r="L1449" s="229"/>
      <c r="M1449" s="449"/>
      <c r="N1449" s="449"/>
      <c r="O1449" s="449"/>
      <c r="P1449" s="449"/>
      <c r="Q1449" s="449"/>
      <c r="R1449" s="449"/>
      <c r="S1449" s="449"/>
    </row>
    <row r="1450" s="439" customFormat="1" ht="31.5" spans="1:19">
      <c r="A1450" s="278" t="s">
        <v>6783</v>
      </c>
      <c r="B1450" s="279" t="s">
        <v>1956</v>
      </c>
      <c r="C1450" s="299">
        <f ca="1">SUMIF($I1451:$I$1455,$A1450,C1451:C$1455)</f>
        <v>8229</v>
      </c>
      <c r="D1450" s="299">
        <f>SUMIF($I1451:$I$1455,$A1450,D1451:D$1455)</f>
        <v>26931</v>
      </c>
      <c r="E1450" s="299">
        <f ca="1">SUMIF($I1451:$I$1455,$A1450,E1451:E$1455)</f>
        <v>18702</v>
      </c>
      <c r="F1450" s="483" t="str">
        <f ca="1" t="shared" si="258"/>
        <v>227.3%</v>
      </c>
      <c r="G1450" s="484" t="str">
        <f ca="1" t="shared" si="262"/>
        <v>是</v>
      </c>
      <c r="H1450" s="484" t="str">
        <f t="shared" si="259"/>
        <v>款</v>
      </c>
      <c r="I1450" s="484" t="str">
        <f t="shared" si="260"/>
        <v>231</v>
      </c>
      <c r="J1450" s="447"/>
      <c r="K1450" s="447"/>
      <c r="L1450" s="447"/>
      <c r="M1450" s="521">
        <v>1</v>
      </c>
      <c r="N1450" s="447"/>
      <c r="O1450" s="447"/>
      <c r="P1450" s="447"/>
      <c r="Q1450" s="447"/>
      <c r="R1450" s="447"/>
      <c r="S1450" s="447"/>
    </row>
    <row r="1451" s="429" customFormat="1" ht="31.5" spans="1:19">
      <c r="A1451" s="280" t="s">
        <v>6784</v>
      </c>
      <c r="B1451" s="281" t="s">
        <v>1957</v>
      </c>
      <c r="C1451" s="302">
        <f ca="1">SUMIF(表2.2024年公共财政支出决算表!$A$6:$A$1700,A1451,表2.2024年公共财政支出决算表!$E$6:$E$1700)</f>
        <v>5138</v>
      </c>
      <c r="D1451" s="302">
        <f>ROUND(SUMIF('表10-1.政府预算科目明细表'!$A$3:$A$375,A1451,'表10-1.政府预算科目明细表'!$C$3:$C$375)/10000,0)</f>
        <v>26840</v>
      </c>
      <c r="E1451" s="352">
        <f ca="1" t="shared" ref="E1451:E1454" si="263">D1451-C1451</f>
        <v>21702</v>
      </c>
      <c r="F1451" s="363" t="str">
        <f ca="1" t="shared" si="258"/>
        <v>422.4%</v>
      </c>
      <c r="G1451" s="485" t="str">
        <f ca="1" t="shared" si="262"/>
        <v>是</v>
      </c>
      <c r="H1451" s="485" t="str">
        <f t="shared" si="259"/>
        <v>项</v>
      </c>
      <c r="I1451" s="485" t="str">
        <f t="shared" si="260"/>
        <v>23103</v>
      </c>
      <c r="J1451" s="229"/>
      <c r="K1451" s="229"/>
      <c r="L1451" s="229"/>
      <c r="M1451" s="521">
        <v>1</v>
      </c>
      <c r="N1451" s="229"/>
      <c r="O1451" s="229"/>
      <c r="P1451" s="229"/>
      <c r="Q1451" s="229"/>
      <c r="R1451" s="229"/>
      <c r="S1451" s="229"/>
    </row>
    <row r="1452" s="435" customFormat="1" ht="15.75" hidden="1" spans="1:19">
      <c r="A1452" s="306" t="s">
        <v>6785</v>
      </c>
      <c r="B1452" s="307" t="s">
        <v>1958</v>
      </c>
      <c r="C1452" s="302">
        <f ca="1">SUMIF(表2.2024年公共财政支出决算表!$A$6:$A$1700,A1452,表2.2024年公共财政支出决算表!$E$6:$E$1700)</f>
        <v>0</v>
      </c>
      <c r="D1452" s="302">
        <f>ROUND(SUMIF('表10-1.政府预算科目明细表'!$A$3:$A$375,A1452,'表10-1.政府预算科目明细表'!$C$3:$C$375)/10000,0)</f>
        <v>0</v>
      </c>
      <c r="E1452" s="486">
        <f ca="1" t="shared" si="263"/>
        <v>0</v>
      </c>
      <c r="F1452" s="514" t="str">
        <f ca="1" t="shared" si="258"/>
        <v/>
      </c>
      <c r="G1452" s="488" t="str">
        <f ca="1" t="shared" si="262"/>
        <v>否</v>
      </c>
      <c r="H1452" s="488" t="str">
        <f t="shared" si="259"/>
        <v>项</v>
      </c>
      <c r="I1452" s="488" t="str">
        <f t="shared" si="260"/>
        <v>23103</v>
      </c>
      <c r="J1452" s="229"/>
      <c r="K1452" s="229"/>
      <c r="L1452" s="229"/>
      <c r="M1452" s="449"/>
      <c r="N1452" s="449"/>
      <c r="O1452" s="449"/>
      <c r="P1452" s="449"/>
      <c r="Q1452" s="449"/>
      <c r="R1452" s="449"/>
      <c r="S1452" s="449"/>
    </row>
    <row r="1453" s="435" customFormat="1" ht="31.5" spans="1:19">
      <c r="A1453" s="306" t="s">
        <v>6787</v>
      </c>
      <c r="B1453" s="307" t="s">
        <v>1959</v>
      </c>
      <c r="C1453" s="302">
        <f ca="1">SUMIF(表2.2024年公共财政支出决算表!$A$6:$A$1700,A1453,表2.2024年公共财政支出决算表!$E$6:$E$1700)</f>
        <v>91</v>
      </c>
      <c r="D1453" s="302">
        <f>ROUND(SUMIF('表10-1.政府预算科目明细表'!$A$3:$A$375,A1453,'表10-1.政府预算科目明细表'!$C$3:$C$375)/10000,0)</f>
        <v>91</v>
      </c>
      <c r="E1453" s="486">
        <f ca="1" t="shared" si="263"/>
        <v>0</v>
      </c>
      <c r="F1453" s="514" t="str">
        <f ca="1" t="shared" si="258"/>
        <v>0.0%</v>
      </c>
      <c r="G1453" s="488" t="str">
        <f ca="1" t="shared" si="262"/>
        <v>是</v>
      </c>
      <c r="H1453" s="488" t="str">
        <f t="shared" si="259"/>
        <v>项</v>
      </c>
      <c r="I1453" s="488" t="str">
        <f t="shared" si="260"/>
        <v>23103</v>
      </c>
      <c r="J1453" s="229"/>
      <c r="K1453" s="229"/>
      <c r="L1453" s="229"/>
      <c r="M1453" s="521">
        <v>1</v>
      </c>
      <c r="N1453" s="449"/>
      <c r="O1453" s="449"/>
      <c r="P1453" s="449"/>
      <c r="Q1453" s="449"/>
      <c r="R1453" s="449"/>
      <c r="S1453" s="449"/>
    </row>
    <row r="1454" ht="31.5" spans="1:13">
      <c r="A1454" s="280" t="s">
        <v>6788</v>
      </c>
      <c r="B1454" s="281" t="s">
        <v>1960</v>
      </c>
      <c r="C1454" s="302">
        <f ca="1">SUMIF(表2.2024年公共财政支出决算表!$A$6:$A$1700,A1454,表2.2024年公共财政支出决算表!$E$6:$E$1700)</f>
        <v>3000</v>
      </c>
      <c r="D1454" s="302">
        <f>ROUND(SUMIF('表10-1.政府预算科目明细表'!$A$3:$A$375,A1454,'表10-1.政府预算科目明细表'!$C$3:$C$375)/10000,0)</f>
        <v>0</v>
      </c>
      <c r="E1454" s="352">
        <f ca="1" t="shared" si="263"/>
        <v>-3000</v>
      </c>
      <c r="F1454" s="363" t="str">
        <f ca="1" t="shared" si="258"/>
        <v>-100.0%</v>
      </c>
      <c r="G1454" s="485" t="str">
        <f ca="1" t="shared" si="262"/>
        <v>是</v>
      </c>
      <c r="H1454" s="485" t="str">
        <f t="shared" si="259"/>
        <v>项</v>
      </c>
      <c r="I1454" s="485" t="str">
        <f t="shared" si="260"/>
        <v>23103</v>
      </c>
      <c r="M1454" s="521">
        <v>1</v>
      </c>
    </row>
    <row r="1455" ht="31.5" spans="1:13">
      <c r="A1455" s="13" t="s">
        <v>6789</v>
      </c>
      <c r="B1455" s="20"/>
      <c r="C1455" s="17">
        <f ca="1">C1357+C1358+C1442</f>
        <v>283123</v>
      </c>
      <c r="D1455" s="17">
        <f>D1357+D1358+D1442</f>
        <v>297124</v>
      </c>
      <c r="E1455" s="17">
        <f ca="1">E1357+E1358+E1442</f>
        <v>19088</v>
      </c>
      <c r="F1455" s="363" t="str">
        <f ca="1" t="shared" si="258"/>
        <v>6.7%</v>
      </c>
      <c r="G1455" s="485" t="str">
        <f ca="1" t="shared" si="262"/>
        <v>是</v>
      </c>
      <c r="H1455" s="485" t="str">
        <f t="shared" si="259"/>
        <v>项</v>
      </c>
      <c r="I1455" s="485" t="e">
        <f t="shared" si="260"/>
        <v>#N/A</v>
      </c>
      <c r="M1455" s="521">
        <v>1</v>
      </c>
    </row>
    <row r="1456" hidden="1" customHeight="1" spans="4:13">
      <c r="D1456" s="466">
        <f ca="1">'表9.2025年公共财政收入预算表 '!D390-D1455</f>
        <v>0</v>
      </c>
      <c r="M1456" s="229"/>
    </row>
    <row r="1457" hidden="1" customHeight="1" spans="4:13">
      <c r="D1457" s="466">
        <f ca="1">'表9.2025年公共财政收入预算表 '!D390-D1455</f>
        <v>0</v>
      </c>
      <c r="M1457" s="229"/>
    </row>
  </sheetData>
  <autoFilter ref="A6:Z1457">
    <filterColumn colId="6">
      <customFilters>
        <customFilter operator="equal" val="是"/>
      </customFilters>
    </filterColumn>
    <extLst/>
  </autoFilter>
  <mergeCells count="12">
    <mergeCell ref="A1:B1"/>
    <mergeCell ref="A2:F2"/>
    <mergeCell ref="E3:F3"/>
    <mergeCell ref="E4:F4"/>
    <mergeCell ref="A1357:B1357"/>
    <mergeCell ref="A1455:B1455"/>
    <mergeCell ref="A4:A6"/>
    <mergeCell ref="B4:B6"/>
    <mergeCell ref="C5:C6"/>
    <mergeCell ref="D5:D6"/>
    <mergeCell ref="E5:E6"/>
    <mergeCell ref="F5:F6"/>
  </mergeCells>
  <printOptions horizontalCentered="1"/>
  <pageMargins left="0.511805555555556" right="0.511805555555556" top="0.708333333333333" bottom="0.708333333333333" header="0.156944444444444" footer="0.550694444444444"/>
  <pageSetup paperSize="9" firstPageNumber="18" orientation="portrait" blackAndWhite="1" useFirstPageNumber="1" horizontalDpi="600" verticalDpi="600"/>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outlinePr summaryBelow="0" summaryRight="0"/>
  </sheetPr>
  <dimension ref="A1:AC6442"/>
  <sheetViews>
    <sheetView showZeros="0" topLeftCell="J1" workbookViewId="0">
      <pane ySplit="1" topLeftCell="A77" activePane="bottomLeft" state="frozen"/>
      <selection/>
      <selection pane="bottomLeft" activeCell="X2192" sqref="X2192:X2194"/>
    </sheetView>
  </sheetViews>
  <sheetFormatPr defaultColWidth="8.85" defaultRowHeight="14.25" customHeight="1"/>
  <cols>
    <col min="1" max="1" width="24.775" style="416" customWidth="1"/>
    <col min="2" max="2" width="16.35" style="416" customWidth="1"/>
    <col min="3" max="3" width="26.7166666666667" style="416" customWidth="1"/>
    <col min="4" max="4" width="33.075" style="416" customWidth="1"/>
    <col min="5" max="7" width="23.925" style="416" customWidth="1"/>
    <col min="8" max="9" width="19.775" style="416" customWidth="1"/>
    <col min="10" max="10" width="20.925" style="416" customWidth="1"/>
    <col min="11" max="11" width="20.075" style="416" customWidth="1"/>
    <col min="12" max="12" width="18.6416666666667" style="416" customWidth="1"/>
    <col min="13" max="13" width="21.6416666666667" style="416" customWidth="1"/>
    <col min="14" max="14" width="18.35" style="416" customWidth="1"/>
    <col min="15" max="15" width="8.71666666666667" style="416" customWidth="1"/>
    <col min="16" max="16" width="3.5" style="416" customWidth="1"/>
    <col min="17" max="17" width="6.925" style="416" customWidth="1"/>
    <col min="18" max="18" width="17.1416666666667" style="416" customWidth="1"/>
    <col min="19" max="19" width="13.1416666666667" style="416" customWidth="1"/>
    <col min="20" max="20" width="15.425" style="416" customWidth="1"/>
    <col min="21" max="21" width="8.85" style="416"/>
    <col min="22" max="22" width="11.7166666666667" style="416" customWidth="1"/>
    <col min="23" max="23" width="11.275" style="416" customWidth="1"/>
    <col min="24" max="24" width="12.45" style="416" customWidth="1"/>
    <col min="25" max="16384" width="8.85" style="416"/>
  </cols>
  <sheetData>
    <row r="1" customHeight="1" spans="1:24">
      <c r="A1" s="417"/>
      <c r="B1" s="417"/>
      <c r="C1" s="417"/>
      <c r="D1" s="418"/>
      <c r="E1" s="418"/>
      <c r="F1" s="418"/>
      <c r="G1" s="418"/>
      <c r="H1" s="418"/>
      <c r="I1" s="418"/>
      <c r="J1" s="418"/>
      <c r="K1" s="418"/>
      <c r="L1" s="418"/>
      <c r="M1" s="418"/>
      <c r="N1" s="418">
        <f t="shared" ref="N1:X1" si="0">SUBTOTAL(9,N7:N6441)</f>
        <v>488262218.39</v>
      </c>
      <c r="O1" s="424">
        <f t="shared" si="0"/>
        <v>368847422.29</v>
      </c>
      <c r="P1" s="425"/>
      <c r="Q1" s="428"/>
      <c r="R1" s="418">
        <f t="shared" si="0"/>
        <v>0</v>
      </c>
      <c r="S1" s="418">
        <f t="shared" si="0"/>
        <v>0</v>
      </c>
      <c r="T1" s="418">
        <f t="shared" si="0"/>
        <v>0</v>
      </c>
      <c r="U1" s="418">
        <f t="shared" si="0"/>
        <v>0</v>
      </c>
      <c r="V1" s="418">
        <f t="shared" si="0"/>
        <v>0</v>
      </c>
      <c r="W1" s="418">
        <f t="shared" si="0"/>
        <v>0</v>
      </c>
      <c r="X1" s="418">
        <f t="shared" si="0"/>
        <v>0</v>
      </c>
    </row>
    <row r="2" ht="28.5" customHeight="1" spans="1:24">
      <c r="A2" s="417" t="s">
        <v>7833</v>
      </c>
      <c r="B2" s="417"/>
      <c r="C2" s="417"/>
      <c r="D2" s="417"/>
      <c r="E2" s="417"/>
      <c r="F2" s="417"/>
      <c r="G2" s="417"/>
      <c r="H2" s="417"/>
      <c r="I2" s="417"/>
      <c r="J2" s="417"/>
      <c r="K2" s="417"/>
      <c r="L2" s="417"/>
      <c r="M2" s="417"/>
      <c r="N2" s="417"/>
      <c r="O2" s="417"/>
      <c r="P2" s="417"/>
      <c r="Q2" s="417"/>
      <c r="R2" s="417"/>
      <c r="S2" s="417"/>
      <c r="T2" s="417"/>
      <c r="U2" s="417"/>
      <c r="V2" s="417"/>
      <c r="W2" s="417"/>
      <c r="X2" s="417"/>
    </row>
    <row r="3" customHeight="1" spans="1:24">
      <c r="A3" s="419" t="s">
        <v>7834</v>
      </c>
      <c r="B3" s="419"/>
      <c r="C3" s="419"/>
      <c r="D3" s="419"/>
      <c r="E3" s="419"/>
      <c r="F3" s="419"/>
      <c r="G3" s="419"/>
      <c r="H3" s="419"/>
      <c r="I3" s="419"/>
      <c r="J3" s="419"/>
      <c r="K3" s="419"/>
      <c r="L3" s="419"/>
      <c r="M3" s="419"/>
      <c r="N3" s="419"/>
      <c r="O3" s="419"/>
      <c r="P3" s="419"/>
      <c r="Q3" s="419"/>
      <c r="R3" s="419"/>
      <c r="S3" s="419"/>
      <c r="T3" s="419"/>
      <c r="U3" s="419"/>
      <c r="V3" s="419"/>
      <c r="W3" s="419" t="s">
        <v>7834</v>
      </c>
      <c r="X3" s="419"/>
    </row>
    <row r="4" customHeight="1" spans="1:24">
      <c r="A4" s="417" t="s">
        <v>7835</v>
      </c>
      <c r="B4" s="417" t="s">
        <v>7836</v>
      </c>
      <c r="C4" s="417"/>
      <c r="D4" s="418" t="s">
        <v>7837</v>
      </c>
      <c r="E4" s="418" t="s">
        <v>7838</v>
      </c>
      <c r="F4" s="420" t="s">
        <v>7839</v>
      </c>
      <c r="G4" s="418" t="s">
        <v>7840</v>
      </c>
      <c r="H4" s="418" t="s">
        <v>7841</v>
      </c>
      <c r="I4" s="418"/>
      <c r="J4" s="418" t="s">
        <v>7842</v>
      </c>
      <c r="K4" s="418" t="s">
        <v>7843</v>
      </c>
      <c r="L4" s="418" t="s">
        <v>7844</v>
      </c>
      <c r="M4" s="418" t="s">
        <v>7845</v>
      </c>
      <c r="N4" s="417" t="s">
        <v>7846</v>
      </c>
      <c r="O4" s="417"/>
      <c r="P4" s="417"/>
      <c r="Q4" s="417"/>
      <c r="R4" s="417"/>
      <c r="S4" s="417"/>
      <c r="T4" s="417"/>
      <c r="U4" s="417"/>
      <c r="V4" s="417"/>
      <c r="W4" s="418" t="s">
        <v>7847</v>
      </c>
      <c r="X4" s="418" t="s">
        <v>7848</v>
      </c>
    </row>
    <row r="5" customHeight="1" spans="1:24">
      <c r="A5" s="417"/>
      <c r="B5" s="417" t="s">
        <v>7849</v>
      </c>
      <c r="C5" s="417" t="s">
        <v>7850</v>
      </c>
      <c r="D5" s="418"/>
      <c r="E5" s="418"/>
      <c r="F5" s="420"/>
      <c r="G5" s="418"/>
      <c r="H5" s="418"/>
      <c r="I5" s="418"/>
      <c r="J5" s="418"/>
      <c r="K5" s="418"/>
      <c r="L5" s="418"/>
      <c r="M5" s="418"/>
      <c r="N5" s="418" t="s">
        <v>7851</v>
      </c>
      <c r="O5" s="417" t="s">
        <v>7852</v>
      </c>
      <c r="P5" s="417"/>
      <c r="Q5" s="417"/>
      <c r="R5" s="418" t="s">
        <v>7853</v>
      </c>
      <c r="S5" s="418" t="s">
        <v>7854</v>
      </c>
      <c r="T5" s="418" t="s">
        <v>7855</v>
      </c>
      <c r="U5" s="418" t="s">
        <v>7856</v>
      </c>
      <c r="V5" s="418" t="s">
        <v>7857</v>
      </c>
      <c r="W5" s="418"/>
      <c r="X5" s="418"/>
    </row>
    <row r="6" customHeight="1" spans="1:29">
      <c r="A6" s="417"/>
      <c r="B6" s="417"/>
      <c r="C6" s="417"/>
      <c r="D6" s="418"/>
      <c r="E6" s="418"/>
      <c r="F6" s="420"/>
      <c r="G6" s="418"/>
      <c r="H6" s="418"/>
      <c r="I6" s="418"/>
      <c r="J6" s="418"/>
      <c r="K6" s="418"/>
      <c r="L6" s="418"/>
      <c r="M6" s="418"/>
      <c r="N6" s="418"/>
      <c r="O6" s="417" t="s">
        <v>7858</v>
      </c>
      <c r="P6" s="417" t="s">
        <v>7859</v>
      </c>
      <c r="Q6" s="417" t="s">
        <v>7860</v>
      </c>
      <c r="R6" s="418"/>
      <c r="S6" s="418"/>
      <c r="T6" s="418"/>
      <c r="U6" s="418"/>
      <c r="V6" s="418"/>
      <c r="W6" s="418"/>
      <c r="X6" s="418"/>
      <c r="Y6" s="416" t="s">
        <v>7861</v>
      </c>
      <c r="Z6" s="416" t="s">
        <v>7862</v>
      </c>
      <c r="AA6" s="416" t="s">
        <v>7841</v>
      </c>
      <c r="AB6" s="416" t="s">
        <v>7863</v>
      </c>
      <c r="AC6" s="416" t="s">
        <v>7864</v>
      </c>
    </row>
    <row r="7" ht="22.5" customHeight="1" spans="1:29">
      <c r="A7" s="421" t="s">
        <v>7865</v>
      </c>
      <c r="B7" s="422" t="s">
        <v>7866</v>
      </c>
      <c r="C7" s="422" t="s">
        <v>7867</v>
      </c>
      <c r="D7" s="421" t="s">
        <v>7868</v>
      </c>
      <c r="E7" s="421" t="s">
        <v>7869</v>
      </c>
      <c r="F7" s="421" t="s">
        <v>4097</v>
      </c>
      <c r="G7" s="421" t="s">
        <v>4097</v>
      </c>
      <c r="H7" s="423" t="s">
        <v>6022</v>
      </c>
      <c r="I7" s="421" t="s">
        <v>1413</v>
      </c>
      <c r="J7" s="421" t="s">
        <v>7870</v>
      </c>
      <c r="K7" s="421" t="s">
        <v>7871</v>
      </c>
      <c r="L7" s="421" t="s">
        <v>7872</v>
      </c>
      <c r="M7" s="421" t="s">
        <v>7873</v>
      </c>
      <c r="N7" s="426">
        <v>1500000</v>
      </c>
      <c r="O7" s="426">
        <v>1500000</v>
      </c>
      <c r="P7" s="427"/>
      <c r="Q7" s="427"/>
      <c r="R7" s="426"/>
      <c r="S7" s="426"/>
      <c r="T7" s="426"/>
      <c r="U7" s="426"/>
      <c r="V7" s="426"/>
      <c r="W7" s="426"/>
      <c r="X7" s="421"/>
      <c r="Y7" s="416" t="str">
        <f t="shared" ref="Y7:Y70" si="1">_xlfn.IFS(LEFT(M7,3)="003","三保支出",LEFT(M7,3)="004","刚性支出",LEFT(M7,3)="000","促发展支出")</f>
        <v>促发展支出</v>
      </c>
      <c r="Z7" s="416" t="str">
        <f t="shared" ref="Z7:Z70" si="2">_xlfn.IFS(LEFT(E7,1)="3","项目支出",LEFT(E7,1)="1","人员类支出",LEFT(E7,1)="2","运转类支出")</f>
        <v>项目支出</v>
      </c>
      <c r="AA7" s="416" t="str">
        <f t="shared" ref="AA7:AA70" si="3">LEFT(H7,7)</f>
        <v>2130803</v>
      </c>
      <c r="AB7" s="416" t="e">
        <f t="shared" ref="AB7:AB70" si="4">_xlfn.IFS(LEFT(M7,6)="003001","保工资",LEFT(M7,6)="003002","保运转",LEFT(M7,6)="003003","保基本民生")</f>
        <v>#N/A</v>
      </c>
      <c r="AC7" s="416" t="str">
        <f t="shared" ref="AC7:AC70" si="5">IF(Z7="项目支出","否","是")</f>
        <v>否</v>
      </c>
    </row>
    <row r="8" ht="22.5" customHeight="1" spans="1:29">
      <c r="A8" s="421" t="s">
        <v>7865</v>
      </c>
      <c r="B8" s="422" t="s">
        <v>7866</v>
      </c>
      <c r="C8" s="422" t="s">
        <v>7867</v>
      </c>
      <c r="D8" s="421" t="s">
        <v>7868</v>
      </c>
      <c r="E8" s="421" t="s">
        <v>7869</v>
      </c>
      <c r="F8" s="421" t="s">
        <v>4097</v>
      </c>
      <c r="G8" s="421" t="s">
        <v>4097</v>
      </c>
      <c r="H8" s="423" t="s">
        <v>6022</v>
      </c>
      <c r="I8" s="421" t="s">
        <v>1413</v>
      </c>
      <c r="J8" s="421" t="s">
        <v>7870</v>
      </c>
      <c r="K8" s="421" t="s">
        <v>7871</v>
      </c>
      <c r="L8" s="421" t="s">
        <v>7872</v>
      </c>
      <c r="M8" s="421" t="s">
        <v>7873</v>
      </c>
      <c r="N8" s="426">
        <v>1200000</v>
      </c>
      <c r="O8" s="426">
        <v>1200000</v>
      </c>
      <c r="P8" s="427"/>
      <c r="Q8" s="427"/>
      <c r="R8" s="426"/>
      <c r="S8" s="426"/>
      <c r="T8" s="426"/>
      <c r="U8" s="426"/>
      <c r="V8" s="426"/>
      <c r="W8" s="426"/>
      <c r="X8" s="427"/>
      <c r="Y8" s="416" t="str">
        <f t="shared" si="1"/>
        <v>促发展支出</v>
      </c>
      <c r="Z8" s="416" t="str">
        <f t="shared" si="2"/>
        <v>项目支出</v>
      </c>
      <c r="AA8" s="416" t="str">
        <f t="shared" si="3"/>
        <v>2130803</v>
      </c>
      <c r="AB8" s="416" t="e">
        <f t="shared" si="4"/>
        <v>#N/A</v>
      </c>
      <c r="AC8" s="416" t="str">
        <f t="shared" si="5"/>
        <v>否</v>
      </c>
    </row>
    <row r="9" ht="22.5" customHeight="1" spans="1:29">
      <c r="A9" s="421" t="s">
        <v>7865</v>
      </c>
      <c r="B9" s="422" t="s">
        <v>7866</v>
      </c>
      <c r="C9" s="422" t="s">
        <v>7867</v>
      </c>
      <c r="D9" s="421" t="s">
        <v>7868</v>
      </c>
      <c r="E9" s="421" t="s">
        <v>7869</v>
      </c>
      <c r="F9" s="421" t="s">
        <v>4097</v>
      </c>
      <c r="G9" s="421" t="s">
        <v>4097</v>
      </c>
      <c r="H9" s="423" t="s">
        <v>6022</v>
      </c>
      <c r="I9" s="421" t="s">
        <v>1413</v>
      </c>
      <c r="J9" s="421" t="s">
        <v>7870</v>
      </c>
      <c r="K9" s="421" t="s">
        <v>7871</v>
      </c>
      <c r="L9" s="421" t="s">
        <v>7872</v>
      </c>
      <c r="M9" s="421" t="s">
        <v>7873</v>
      </c>
      <c r="N9" s="426">
        <v>750000</v>
      </c>
      <c r="O9" s="426">
        <v>750000</v>
      </c>
      <c r="P9" s="427"/>
      <c r="Q9" s="427"/>
      <c r="R9" s="426"/>
      <c r="S9" s="426"/>
      <c r="T9" s="426"/>
      <c r="U9" s="426"/>
      <c r="V9" s="426"/>
      <c r="W9" s="426"/>
      <c r="X9" s="427"/>
      <c r="Y9" s="416" t="str">
        <f t="shared" si="1"/>
        <v>促发展支出</v>
      </c>
      <c r="Z9" s="416" t="str">
        <f t="shared" si="2"/>
        <v>项目支出</v>
      </c>
      <c r="AA9" s="416" t="str">
        <f t="shared" si="3"/>
        <v>2130803</v>
      </c>
      <c r="AB9" s="416" t="e">
        <f t="shared" si="4"/>
        <v>#N/A</v>
      </c>
      <c r="AC9" s="416" t="str">
        <f t="shared" si="5"/>
        <v>否</v>
      </c>
    </row>
    <row r="10" ht="22.5" customHeight="1" spans="1:29">
      <c r="A10" s="421" t="s">
        <v>7865</v>
      </c>
      <c r="B10" s="422" t="s">
        <v>7866</v>
      </c>
      <c r="C10" s="422" t="s">
        <v>7867</v>
      </c>
      <c r="D10" s="421" t="s">
        <v>7874</v>
      </c>
      <c r="E10" s="421" t="s">
        <v>7869</v>
      </c>
      <c r="F10" s="421" t="s">
        <v>4097</v>
      </c>
      <c r="G10" s="421" t="s">
        <v>4097</v>
      </c>
      <c r="H10" s="423" t="s">
        <v>6022</v>
      </c>
      <c r="I10" s="421" t="s">
        <v>1413</v>
      </c>
      <c r="J10" s="421" t="s">
        <v>7870</v>
      </c>
      <c r="K10" s="421" t="s">
        <v>7871</v>
      </c>
      <c r="L10" s="421" t="s">
        <v>7872</v>
      </c>
      <c r="M10" s="421" t="s">
        <v>7873</v>
      </c>
      <c r="N10" s="426">
        <v>4500000</v>
      </c>
      <c r="O10" s="426">
        <v>4500000</v>
      </c>
      <c r="P10" s="427"/>
      <c r="Q10" s="427"/>
      <c r="R10" s="426"/>
      <c r="S10" s="426"/>
      <c r="T10" s="426"/>
      <c r="U10" s="426"/>
      <c r="V10" s="426"/>
      <c r="W10" s="426"/>
      <c r="X10" s="427"/>
      <c r="Y10" s="416" t="str">
        <f t="shared" si="1"/>
        <v>促发展支出</v>
      </c>
      <c r="Z10" s="416" t="str">
        <f t="shared" si="2"/>
        <v>项目支出</v>
      </c>
      <c r="AA10" s="416" t="str">
        <f t="shared" si="3"/>
        <v>2130803</v>
      </c>
      <c r="AB10" s="416" t="e">
        <f t="shared" si="4"/>
        <v>#N/A</v>
      </c>
      <c r="AC10" s="416" t="str">
        <f t="shared" si="5"/>
        <v>否</v>
      </c>
    </row>
    <row r="11" ht="22.5" customHeight="1" spans="1:29">
      <c r="A11" s="421" t="s">
        <v>7865</v>
      </c>
      <c r="B11" s="422" t="s">
        <v>7866</v>
      </c>
      <c r="C11" s="422" t="s">
        <v>7867</v>
      </c>
      <c r="D11" s="421" t="s">
        <v>7874</v>
      </c>
      <c r="E11" s="421" t="s">
        <v>7869</v>
      </c>
      <c r="F11" s="421" t="s">
        <v>4097</v>
      </c>
      <c r="G11" s="421" t="s">
        <v>4097</v>
      </c>
      <c r="H11" s="423" t="s">
        <v>6022</v>
      </c>
      <c r="I11" s="421" t="s">
        <v>1413</v>
      </c>
      <c r="J11" s="421" t="s">
        <v>7870</v>
      </c>
      <c r="K11" s="421" t="s">
        <v>7871</v>
      </c>
      <c r="L11" s="421" t="s">
        <v>7872</v>
      </c>
      <c r="M11" s="421" t="s">
        <v>7873</v>
      </c>
      <c r="N11" s="426">
        <v>10000000</v>
      </c>
      <c r="O11" s="426">
        <v>10000000</v>
      </c>
      <c r="P11" s="427"/>
      <c r="Q11" s="427"/>
      <c r="R11" s="426"/>
      <c r="S11" s="426"/>
      <c r="T11" s="426"/>
      <c r="U11" s="426"/>
      <c r="V11" s="426"/>
      <c r="W11" s="426"/>
      <c r="X11" s="427"/>
      <c r="Y11" s="416" t="str">
        <f t="shared" si="1"/>
        <v>促发展支出</v>
      </c>
      <c r="Z11" s="416" t="str">
        <f t="shared" si="2"/>
        <v>项目支出</v>
      </c>
      <c r="AA11" s="416" t="str">
        <f t="shared" si="3"/>
        <v>2130803</v>
      </c>
      <c r="AB11" s="416" t="e">
        <f t="shared" si="4"/>
        <v>#N/A</v>
      </c>
      <c r="AC11" s="416" t="str">
        <f t="shared" si="5"/>
        <v>否</v>
      </c>
    </row>
    <row r="12" ht="22.5" customHeight="1" spans="1:29">
      <c r="A12" s="421" t="s">
        <v>7865</v>
      </c>
      <c r="B12" s="422" t="s">
        <v>7866</v>
      </c>
      <c r="C12" s="422" t="s">
        <v>7867</v>
      </c>
      <c r="D12" s="421" t="s">
        <v>7874</v>
      </c>
      <c r="E12" s="421" t="s">
        <v>7869</v>
      </c>
      <c r="F12" s="421" t="s">
        <v>4097</v>
      </c>
      <c r="G12" s="421" t="s">
        <v>4097</v>
      </c>
      <c r="H12" s="423" t="s">
        <v>6022</v>
      </c>
      <c r="I12" s="421" t="s">
        <v>1413</v>
      </c>
      <c r="J12" s="421" t="s">
        <v>7870</v>
      </c>
      <c r="K12" s="421" t="s">
        <v>7871</v>
      </c>
      <c r="L12" s="421" t="s">
        <v>7872</v>
      </c>
      <c r="M12" s="421" t="s">
        <v>7873</v>
      </c>
      <c r="N12" s="426">
        <v>1000000</v>
      </c>
      <c r="O12" s="426">
        <v>1000000</v>
      </c>
      <c r="P12" s="427"/>
      <c r="Q12" s="427"/>
      <c r="R12" s="426"/>
      <c r="S12" s="426"/>
      <c r="T12" s="426"/>
      <c r="U12" s="426"/>
      <c r="V12" s="426"/>
      <c r="W12" s="426"/>
      <c r="X12" s="427"/>
      <c r="Y12" s="416" t="str">
        <f t="shared" si="1"/>
        <v>促发展支出</v>
      </c>
      <c r="Z12" s="416" t="str">
        <f t="shared" si="2"/>
        <v>项目支出</v>
      </c>
      <c r="AA12" s="416" t="str">
        <f t="shared" si="3"/>
        <v>2130803</v>
      </c>
      <c r="AB12" s="416" t="e">
        <f t="shared" si="4"/>
        <v>#N/A</v>
      </c>
      <c r="AC12" s="416" t="str">
        <f t="shared" si="5"/>
        <v>否</v>
      </c>
    </row>
    <row r="13" ht="22.5" customHeight="1" spans="1:29">
      <c r="A13" s="421" t="s">
        <v>7865</v>
      </c>
      <c r="B13" s="422" t="s">
        <v>7875</v>
      </c>
      <c r="C13" s="422" t="s">
        <v>7876</v>
      </c>
      <c r="D13" s="421" t="s">
        <v>7877</v>
      </c>
      <c r="E13" s="421" t="s">
        <v>7878</v>
      </c>
      <c r="F13" s="421" t="s">
        <v>4097</v>
      </c>
      <c r="G13" s="421" t="s">
        <v>4097</v>
      </c>
      <c r="H13" s="423" t="s">
        <v>5962</v>
      </c>
      <c r="I13" s="421" t="s">
        <v>1375</v>
      </c>
      <c r="J13" s="421" t="s">
        <v>7879</v>
      </c>
      <c r="K13" s="421" t="s">
        <v>7880</v>
      </c>
      <c r="L13" s="421" t="s">
        <v>7872</v>
      </c>
      <c r="M13" s="421" t="s">
        <v>7881</v>
      </c>
      <c r="N13" s="426">
        <v>59888600</v>
      </c>
      <c r="O13" s="426">
        <v>59888600</v>
      </c>
      <c r="P13" s="427"/>
      <c r="Q13" s="427"/>
      <c r="R13" s="426"/>
      <c r="S13" s="426"/>
      <c r="T13" s="426"/>
      <c r="U13" s="426"/>
      <c r="V13" s="426"/>
      <c r="W13" s="426"/>
      <c r="X13" s="427"/>
      <c r="Y13" s="416" t="str">
        <f t="shared" si="1"/>
        <v>促发展支出</v>
      </c>
      <c r="Z13" s="416" t="str">
        <f t="shared" si="2"/>
        <v>项目支出</v>
      </c>
      <c r="AA13" s="416" t="str">
        <f t="shared" si="3"/>
        <v>2130305</v>
      </c>
      <c r="AB13" s="416" t="e">
        <f t="shared" si="4"/>
        <v>#N/A</v>
      </c>
      <c r="AC13" s="416" t="str">
        <f t="shared" si="5"/>
        <v>否</v>
      </c>
    </row>
    <row r="14" ht="22.5" customHeight="1" spans="1:29">
      <c r="A14" s="421" t="s">
        <v>7865</v>
      </c>
      <c r="B14" s="422" t="s">
        <v>7882</v>
      </c>
      <c r="C14" s="422" t="s">
        <v>7883</v>
      </c>
      <c r="D14" s="421" t="s">
        <v>7884</v>
      </c>
      <c r="E14" s="421" t="s">
        <v>7878</v>
      </c>
      <c r="F14" s="421" t="s">
        <v>4097</v>
      </c>
      <c r="G14" s="421" t="s">
        <v>4097</v>
      </c>
      <c r="H14" s="423" t="s">
        <v>6022</v>
      </c>
      <c r="I14" s="421" t="s">
        <v>1413</v>
      </c>
      <c r="J14" s="421" t="s">
        <v>7870</v>
      </c>
      <c r="K14" s="421" t="s">
        <v>7871</v>
      </c>
      <c r="L14" s="421" t="s">
        <v>7872</v>
      </c>
      <c r="M14" s="421" t="s">
        <v>7873</v>
      </c>
      <c r="N14" s="426">
        <v>762257</v>
      </c>
      <c r="O14" s="426">
        <v>762257</v>
      </c>
      <c r="P14" s="427"/>
      <c r="Q14" s="427"/>
      <c r="R14" s="426"/>
      <c r="S14" s="426"/>
      <c r="T14" s="426"/>
      <c r="U14" s="426"/>
      <c r="V14" s="426"/>
      <c r="W14" s="426"/>
      <c r="X14" s="427"/>
      <c r="Y14" s="416" t="str">
        <f t="shared" si="1"/>
        <v>促发展支出</v>
      </c>
      <c r="Z14" s="416" t="str">
        <f t="shared" si="2"/>
        <v>项目支出</v>
      </c>
      <c r="AA14" s="416" t="str">
        <f t="shared" si="3"/>
        <v>2130803</v>
      </c>
      <c r="AB14" s="416" t="e">
        <f t="shared" si="4"/>
        <v>#N/A</v>
      </c>
      <c r="AC14" s="416" t="str">
        <f t="shared" si="5"/>
        <v>否</v>
      </c>
    </row>
    <row r="15" ht="22.5" customHeight="1" spans="1:29">
      <c r="A15" s="421" t="s">
        <v>7865</v>
      </c>
      <c r="B15" s="422" t="s">
        <v>7882</v>
      </c>
      <c r="C15" s="422" t="s">
        <v>7883</v>
      </c>
      <c r="D15" s="421" t="s">
        <v>7884</v>
      </c>
      <c r="E15" s="421" t="s">
        <v>7878</v>
      </c>
      <c r="F15" s="421" t="s">
        <v>4097</v>
      </c>
      <c r="G15" s="421" t="s">
        <v>4097</v>
      </c>
      <c r="H15" s="423" t="s">
        <v>6022</v>
      </c>
      <c r="I15" s="421" t="s">
        <v>1413</v>
      </c>
      <c r="J15" s="421" t="s">
        <v>7870</v>
      </c>
      <c r="K15" s="421" t="s">
        <v>7871</v>
      </c>
      <c r="L15" s="421" t="s">
        <v>7872</v>
      </c>
      <c r="M15" s="421" t="s">
        <v>7873</v>
      </c>
      <c r="N15" s="426">
        <v>562081</v>
      </c>
      <c r="O15" s="426">
        <v>562081</v>
      </c>
      <c r="P15" s="427"/>
      <c r="Q15" s="427"/>
      <c r="R15" s="426"/>
      <c r="S15" s="426"/>
      <c r="T15" s="426"/>
      <c r="U15" s="426"/>
      <c r="V15" s="426"/>
      <c r="W15" s="426"/>
      <c r="X15" s="427"/>
      <c r="Y15" s="416" t="str">
        <f t="shared" si="1"/>
        <v>促发展支出</v>
      </c>
      <c r="Z15" s="416" t="str">
        <f t="shared" si="2"/>
        <v>项目支出</v>
      </c>
      <c r="AA15" s="416" t="str">
        <f t="shared" si="3"/>
        <v>2130803</v>
      </c>
      <c r="AB15" s="416" t="e">
        <f t="shared" si="4"/>
        <v>#N/A</v>
      </c>
      <c r="AC15" s="416" t="str">
        <f t="shared" si="5"/>
        <v>否</v>
      </c>
    </row>
    <row r="16" ht="22.5" customHeight="1" spans="1:29">
      <c r="A16" s="421" t="s">
        <v>7865</v>
      </c>
      <c r="B16" s="422" t="s">
        <v>7882</v>
      </c>
      <c r="C16" s="422" t="s">
        <v>7883</v>
      </c>
      <c r="D16" s="421" t="s">
        <v>7884</v>
      </c>
      <c r="E16" s="421" t="s">
        <v>7878</v>
      </c>
      <c r="F16" s="421" t="s">
        <v>4097</v>
      </c>
      <c r="G16" s="421" t="s">
        <v>4097</v>
      </c>
      <c r="H16" s="423" t="s">
        <v>6022</v>
      </c>
      <c r="I16" s="421" t="s">
        <v>1413</v>
      </c>
      <c r="J16" s="421" t="s">
        <v>7870</v>
      </c>
      <c r="K16" s="421" t="s">
        <v>7871</v>
      </c>
      <c r="L16" s="421" t="s">
        <v>7872</v>
      </c>
      <c r="M16" s="421" t="s">
        <v>7873</v>
      </c>
      <c r="N16" s="426">
        <v>137604</v>
      </c>
      <c r="O16" s="426">
        <v>137604</v>
      </c>
      <c r="P16" s="427"/>
      <c r="Q16" s="427"/>
      <c r="R16" s="426"/>
      <c r="S16" s="426"/>
      <c r="T16" s="426"/>
      <c r="U16" s="426"/>
      <c r="V16" s="426"/>
      <c r="W16" s="426"/>
      <c r="X16" s="427"/>
      <c r="Y16" s="416" t="str">
        <f t="shared" si="1"/>
        <v>促发展支出</v>
      </c>
      <c r="Z16" s="416" t="str">
        <f t="shared" si="2"/>
        <v>项目支出</v>
      </c>
      <c r="AA16" s="416" t="str">
        <f t="shared" si="3"/>
        <v>2130803</v>
      </c>
      <c r="AB16" s="416" t="e">
        <f t="shared" si="4"/>
        <v>#N/A</v>
      </c>
      <c r="AC16" s="416" t="str">
        <f t="shared" si="5"/>
        <v>否</v>
      </c>
    </row>
    <row r="17" ht="22.5" customHeight="1" spans="1:29">
      <c r="A17" s="421" t="s">
        <v>7885</v>
      </c>
      <c r="B17" s="422" t="s">
        <v>7886</v>
      </c>
      <c r="C17" s="422" t="s">
        <v>7887</v>
      </c>
      <c r="D17" s="421" t="s">
        <v>7888</v>
      </c>
      <c r="E17" s="421" t="s">
        <v>7889</v>
      </c>
      <c r="F17" s="421" t="s">
        <v>4097</v>
      </c>
      <c r="G17" s="421" t="s">
        <v>4097</v>
      </c>
      <c r="H17" s="423" t="s">
        <v>5208</v>
      </c>
      <c r="I17" s="421" t="s">
        <v>612</v>
      </c>
      <c r="J17" s="421" t="s">
        <v>7890</v>
      </c>
      <c r="K17" s="421" t="s">
        <v>7891</v>
      </c>
      <c r="L17" s="421" t="s">
        <v>7872</v>
      </c>
      <c r="M17" s="421" t="s">
        <v>7892</v>
      </c>
      <c r="N17" s="426">
        <v>4998</v>
      </c>
      <c r="O17" s="426">
        <v>4998</v>
      </c>
      <c r="P17" s="427"/>
      <c r="Q17" s="427"/>
      <c r="R17" s="426"/>
      <c r="S17" s="426"/>
      <c r="T17" s="426"/>
      <c r="U17" s="426"/>
      <c r="V17" s="426"/>
      <c r="W17" s="426"/>
      <c r="X17" s="427"/>
      <c r="Y17" s="416" t="str">
        <f t="shared" si="1"/>
        <v>三保支出</v>
      </c>
      <c r="Z17" s="416" t="str">
        <f t="shared" si="2"/>
        <v>项目支出</v>
      </c>
      <c r="AA17" s="416" t="str">
        <f t="shared" si="3"/>
        <v>2050201</v>
      </c>
      <c r="AB17" s="416" t="str">
        <f t="shared" si="4"/>
        <v>保基本民生</v>
      </c>
      <c r="AC17" s="416" t="str">
        <f t="shared" si="5"/>
        <v>否</v>
      </c>
    </row>
    <row r="18" ht="22.5" customHeight="1" spans="1:29">
      <c r="A18" s="421" t="s">
        <v>7885</v>
      </c>
      <c r="B18" s="422" t="s">
        <v>7886</v>
      </c>
      <c r="C18" s="422" t="s">
        <v>7887</v>
      </c>
      <c r="D18" s="421" t="s">
        <v>7888</v>
      </c>
      <c r="E18" s="421" t="s">
        <v>7889</v>
      </c>
      <c r="F18" s="421" t="s">
        <v>4097</v>
      </c>
      <c r="G18" s="421" t="s">
        <v>4097</v>
      </c>
      <c r="H18" s="423" t="s">
        <v>5208</v>
      </c>
      <c r="I18" s="421" t="s">
        <v>612</v>
      </c>
      <c r="J18" s="421" t="s">
        <v>7890</v>
      </c>
      <c r="K18" s="421" t="s">
        <v>7891</v>
      </c>
      <c r="L18" s="421" t="s">
        <v>7872</v>
      </c>
      <c r="M18" s="421" t="s">
        <v>7892</v>
      </c>
      <c r="N18" s="426">
        <v>963.9</v>
      </c>
      <c r="O18" s="426">
        <v>963.9</v>
      </c>
      <c r="P18" s="427"/>
      <c r="Q18" s="427"/>
      <c r="R18" s="426"/>
      <c r="S18" s="426"/>
      <c r="T18" s="426"/>
      <c r="U18" s="426"/>
      <c r="V18" s="426"/>
      <c r="W18" s="426"/>
      <c r="X18" s="427"/>
      <c r="Y18" s="416" t="str">
        <f t="shared" si="1"/>
        <v>三保支出</v>
      </c>
      <c r="Z18" s="416" t="str">
        <f t="shared" si="2"/>
        <v>项目支出</v>
      </c>
      <c r="AA18" s="416" t="str">
        <f t="shared" si="3"/>
        <v>2050201</v>
      </c>
      <c r="AB18" s="416" t="str">
        <f t="shared" si="4"/>
        <v>保基本民生</v>
      </c>
      <c r="AC18" s="416" t="str">
        <f t="shared" si="5"/>
        <v>否</v>
      </c>
    </row>
    <row r="19" ht="22.5" customHeight="1" spans="1:29">
      <c r="A19" s="421" t="s">
        <v>7885</v>
      </c>
      <c r="B19" s="422" t="s">
        <v>7886</v>
      </c>
      <c r="C19" s="422" t="s">
        <v>7887</v>
      </c>
      <c r="D19" s="421" t="s">
        <v>7888</v>
      </c>
      <c r="E19" s="421" t="s">
        <v>7889</v>
      </c>
      <c r="F19" s="421" t="s">
        <v>4097</v>
      </c>
      <c r="G19" s="421" t="s">
        <v>4097</v>
      </c>
      <c r="H19" s="423" t="s">
        <v>5208</v>
      </c>
      <c r="I19" s="421" t="s">
        <v>612</v>
      </c>
      <c r="J19" s="421" t="s">
        <v>7890</v>
      </c>
      <c r="K19" s="421" t="s">
        <v>7891</v>
      </c>
      <c r="L19" s="421" t="s">
        <v>7872</v>
      </c>
      <c r="M19" s="421" t="s">
        <v>7892</v>
      </c>
      <c r="N19" s="426">
        <v>28560</v>
      </c>
      <c r="O19" s="426">
        <v>28560</v>
      </c>
      <c r="P19" s="427"/>
      <c r="Q19" s="427"/>
      <c r="R19" s="426"/>
      <c r="S19" s="426"/>
      <c r="T19" s="426"/>
      <c r="U19" s="426"/>
      <c r="V19" s="426"/>
      <c r="W19" s="426"/>
      <c r="X19" s="427"/>
      <c r="Y19" s="416" t="str">
        <f t="shared" si="1"/>
        <v>三保支出</v>
      </c>
      <c r="Z19" s="416" t="str">
        <f t="shared" si="2"/>
        <v>项目支出</v>
      </c>
      <c r="AA19" s="416" t="str">
        <f t="shared" si="3"/>
        <v>2050201</v>
      </c>
      <c r="AB19" s="416" t="str">
        <f t="shared" si="4"/>
        <v>保基本民生</v>
      </c>
      <c r="AC19" s="416" t="str">
        <f t="shared" si="5"/>
        <v>否</v>
      </c>
    </row>
    <row r="20" ht="22.5" customHeight="1" spans="1:29">
      <c r="A20" s="421" t="s">
        <v>7885</v>
      </c>
      <c r="B20" s="422" t="s">
        <v>7886</v>
      </c>
      <c r="C20" s="422" t="s">
        <v>7887</v>
      </c>
      <c r="D20" s="421" t="s">
        <v>7893</v>
      </c>
      <c r="E20" s="421" t="s">
        <v>7869</v>
      </c>
      <c r="F20" s="421" t="s">
        <v>4097</v>
      </c>
      <c r="G20" s="421" t="s">
        <v>4097</v>
      </c>
      <c r="H20" s="423" t="s">
        <v>5211</v>
      </c>
      <c r="I20" s="421" t="s">
        <v>618</v>
      </c>
      <c r="J20" s="421" t="s">
        <v>7890</v>
      </c>
      <c r="K20" s="421" t="s">
        <v>7891</v>
      </c>
      <c r="L20" s="421" t="s">
        <v>7872</v>
      </c>
      <c r="M20" s="421" t="s">
        <v>7894</v>
      </c>
      <c r="N20" s="426">
        <v>190000</v>
      </c>
      <c r="O20" s="426">
        <v>190000</v>
      </c>
      <c r="P20" s="427"/>
      <c r="Q20" s="427"/>
      <c r="R20" s="426"/>
      <c r="S20" s="426"/>
      <c r="T20" s="426"/>
      <c r="U20" s="426"/>
      <c r="V20" s="426"/>
      <c r="W20" s="426"/>
      <c r="X20" s="427"/>
      <c r="Y20" s="416" t="str">
        <f t="shared" si="1"/>
        <v>促发展支出</v>
      </c>
      <c r="Z20" s="416" t="str">
        <f t="shared" si="2"/>
        <v>项目支出</v>
      </c>
      <c r="AA20" s="416" t="str">
        <f t="shared" si="3"/>
        <v>2050204</v>
      </c>
      <c r="AB20" s="416" t="e">
        <f t="shared" si="4"/>
        <v>#N/A</v>
      </c>
      <c r="AC20" s="416" t="str">
        <f t="shared" si="5"/>
        <v>否</v>
      </c>
    </row>
    <row r="21" ht="22.5" customHeight="1" spans="1:29">
      <c r="A21" s="421" t="s">
        <v>7885</v>
      </c>
      <c r="B21" s="422" t="s">
        <v>7886</v>
      </c>
      <c r="C21" s="422" t="s">
        <v>7887</v>
      </c>
      <c r="D21" s="421" t="s">
        <v>7895</v>
      </c>
      <c r="E21" s="421" t="s">
        <v>7869</v>
      </c>
      <c r="F21" s="421" t="s">
        <v>4097</v>
      </c>
      <c r="G21" s="421" t="s">
        <v>4097</v>
      </c>
      <c r="H21" s="423" t="s">
        <v>5211</v>
      </c>
      <c r="I21" s="421" t="s">
        <v>618</v>
      </c>
      <c r="J21" s="421" t="s">
        <v>7890</v>
      </c>
      <c r="K21" s="421" t="s">
        <v>7891</v>
      </c>
      <c r="L21" s="421" t="s">
        <v>7872</v>
      </c>
      <c r="M21" s="421" t="s">
        <v>7894</v>
      </c>
      <c r="N21" s="426">
        <v>48600</v>
      </c>
      <c r="O21" s="426">
        <v>48600</v>
      </c>
      <c r="P21" s="427"/>
      <c r="Q21" s="427"/>
      <c r="R21" s="426"/>
      <c r="S21" s="426"/>
      <c r="T21" s="426"/>
      <c r="U21" s="426"/>
      <c r="V21" s="426"/>
      <c r="W21" s="426"/>
      <c r="X21" s="427"/>
      <c r="Y21" s="416" t="str">
        <f t="shared" si="1"/>
        <v>促发展支出</v>
      </c>
      <c r="Z21" s="416" t="str">
        <f t="shared" si="2"/>
        <v>项目支出</v>
      </c>
      <c r="AA21" s="416" t="str">
        <f t="shared" si="3"/>
        <v>2050204</v>
      </c>
      <c r="AB21" s="416" t="e">
        <f t="shared" si="4"/>
        <v>#N/A</v>
      </c>
      <c r="AC21" s="416" t="str">
        <f t="shared" si="5"/>
        <v>否</v>
      </c>
    </row>
    <row r="22" ht="22.5" customHeight="1" spans="1:29">
      <c r="A22" s="421" t="s">
        <v>7885</v>
      </c>
      <c r="B22" s="422" t="s">
        <v>7896</v>
      </c>
      <c r="C22" s="422" t="s">
        <v>7897</v>
      </c>
      <c r="D22" s="421" t="s">
        <v>7898</v>
      </c>
      <c r="E22" s="421" t="s">
        <v>7889</v>
      </c>
      <c r="F22" s="421" t="s">
        <v>4097</v>
      </c>
      <c r="G22" s="421" t="s">
        <v>4097</v>
      </c>
      <c r="H22" s="423" t="s">
        <v>5210</v>
      </c>
      <c r="I22" s="421" t="s">
        <v>616</v>
      </c>
      <c r="J22" s="421" t="s">
        <v>7899</v>
      </c>
      <c r="K22" s="421" t="s">
        <v>7900</v>
      </c>
      <c r="L22" s="421" t="s">
        <v>7872</v>
      </c>
      <c r="M22" s="421" t="s">
        <v>7901</v>
      </c>
      <c r="N22" s="426">
        <v>207720</v>
      </c>
      <c r="O22" s="426">
        <v>207720</v>
      </c>
      <c r="P22" s="427"/>
      <c r="Q22" s="427"/>
      <c r="R22" s="426"/>
      <c r="S22" s="426"/>
      <c r="T22" s="426"/>
      <c r="U22" s="426"/>
      <c r="V22" s="426"/>
      <c r="W22" s="426"/>
      <c r="X22" s="427"/>
      <c r="Y22" s="416" t="str">
        <f t="shared" si="1"/>
        <v>三保支出</v>
      </c>
      <c r="Z22" s="416" t="str">
        <f t="shared" si="2"/>
        <v>项目支出</v>
      </c>
      <c r="AA22" s="416" t="str">
        <f t="shared" si="3"/>
        <v>2050203</v>
      </c>
      <c r="AB22" s="416" t="str">
        <f t="shared" si="4"/>
        <v>保基本民生</v>
      </c>
      <c r="AC22" s="416" t="str">
        <f t="shared" si="5"/>
        <v>否</v>
      </c>
    </row>
    <row r="23" ht="22.5" customHeight="1" spans="1:29">
      <c r="A23" s="421" t="s">
        <v>7885</v>
      </c>
      <c r="B23" s="422" t="s">
        <v>7896</v>
      </c>
      <c r="C23" s="422" t="s">
        <v>7897</v>
      </c>
      <c r="D23" s="421" t="s">
        <v>7902</v>
      </c>
      <c r="E23" s="421" t="s">
        <v>7889</v>
      </c>
      <c r="F23" s="421" t="s">
        <v>4097</v>
      </c>
      <c r="G23" s="421" t="s">
        <v>4097</v>
      </c>
      <c r="H23" s="423" t="s">
        <v>5210</v>
      </c>
      <c r="I23" s="421" t="s">
        <v>616</v>
      </c>
      <c r="J23" s="421" t="s">
        <v>7890</v>
      </c>
      <c r="K23" s="421" t="s">
        <v>7891</v>
      </c>
      <c r="L23" s="421" t="s">
        <v>7872</v>
      </c>
      <c r="M23" s="421" t="s">
        <v>7903</v>
      </c>
      <c r="N23" s="426">
        <v>59636.25</v>
      </c>
      <c r="O23" s="426">
        <v>59636.25</v>
      </c>
      <c r="P23" s="427"/>
      <c r="Q23" s="427"/>
      <c r="R23" s="426"/>
      <c r="S23" s="426"/>
      <c r="T23" s="426"/>
      <c r="U23" s="426"/>
      <c r="V23" s="426"/>
      <c r="W23" s="426"/>
      <c r="X23" s="427"/>
      <c r="Y23" s="416" t="str">
        <f t="shared" si="1"/>
        <v>三保支出</v>
      </c>
      <c r="Z23" s="416" t="str">
        <f t="shared" si="2"/>
        <v>项目支出</v>
      </c>
      <c r="AA23" s="416" t="str">
        <f t="shared" si="3"/>
        <v>2050203</v>
      </c>
      <c r="AB23" s="416" t="str">
        <f t="shared" si="4"/>
        <v>保基本民生</v>
      </c>
      <c r="AC23" s="416" t="str">
        <f t="shared" si="5"/>
        <v>否</v>
      </c>
    </row>
    <row r="24" ht="22.5" customHeight="1" spans="1:29">
      <c r="A24" s="421" t="s">
        <v>7885</v>
      </c>
      <c r="B24" s="422" t="s">
        <v>7896</v>
      </c>
      <c r="C24" s="422" t="s">
        <v>7897</v>
      </c>
      <c r="D24" s="421" t="s">
        <v>7902</v>
      </c>
      <c r="E24" s="421" t="s">
        <v>7889</v>
      </c>
      <c r="F24" s="421" t="s">
        <v>4097</v>
      </c>
      <c r="G24" s="421" t="s">
        <v>4097</v>
      </c>
      <c r="H24" s="423" t="s">
        <v>5210</v>
      </c>
      <c r="I24" s="421" t="s">
        <v>616</v>
      </c>
      <c r="J24" s="421" t="s">
        <v>7890</v>
      </c>
      <c r="K24" s="421" t="s">
        <v>7891</v>
      </c>
      <c r="L24" s="421" t="s">
        <v>7872</v>
      </c>
      <c r="M24" s="421" t="s">
        <v>7903</v>
      </c>
      <c r="N24" s="426">
        <v>787.5</v>
      </c>
      <c r="O24" s="426">
        <v>787.5</v>
      </c>
      <c r="P24" s="427"/>
      <c r="Q24" s="427"/>
      <c r="R24" s="426"/>
      <c r="S24" s="426"/>
      <c r="T24" s="426"/>
      <c r="U24" s="426"/>
      <c r="V24" s="426"/>
      <c r="W24" s="426"/>
      <c r="X24" s="427"/>
      <c r="Y24" s="416" t="str">
        <f t="shared" si="1"/>
        <v>三保支出</v>
      </c>
      <c r="Z24" s="416" t="str">
        <f t="shared" si="2"/>
        <v>项目支出</v>
      </c>
      <c r="AA24" s="416" t="str">
        <f t="shared" si="3"/>
        <v>2050203</v>
      </c>
      <c r="AB24" s="416" t="str">
        <f t="shared" si="4"/>
        <v>保基本民生</v>
      </c>
      <c r="AC24" s="416" t="str">
        <f t="shared" si="5"/>
        <v>否</v>
      </c>
    </row>
    <row r="25" ht="22.5" customHeight="1" spans="1:29">
      <c r="A25" s="421" t="s">
        <v>7885</v>
      </c>
      <c r="B25" s="422" t="s">
        <v>7896</v>
      </c>
      <c r="C25" s="422" t="s">
        <v>7897</v>
      </c>
      <c r="D25" s="421" t="s">
        <v>7902</v>
      </c>
      <c r="E25" s="421" t="s">
        <v>7889</v>
      </c>
      <c r="F25" s="421" t="s">
        <v>4097</v>
      </c>
      <c r="G25" s="421" t="s">
        <v>4097</v>
      </c>
      <c r="H25" s="423" t="s">
        <v>5210</v>
      </c>
      <c r="I25" s="421" t="s">
        <v>616</v>
      </c>
      <c r="J25" s="421" t="s">
        <v>7890</v>
      </c>
      <c r="K25" s="421" t="s">
        <v>7891</v>
      </c>
      <c r="L25" s="421" t="s">
        <v>7872</v>
      </c>
      <c r="M25" s="421" t="s">
        <v>7903</v>
      </c>
      <c r="N25" s="426">
        <v>1125</v>
      </c>
      <c r="O25" s="426">
        <v>1125</v>
      </c>
      <c r="P25" s="427"/>
      <c r="Q25" s="427"/>
      <c r="R25" s="426"/>
      <c r="S25" s="426"/>
      <c r="T25" s="426"/>
      <c r="U25" s="426"/>
      <c r="V25" s="426"/>
      <c r="W25" s="426"/>
      <c r="X25" s="427"/>
      <c r="Y25" s="416" t="str">
        <f t="shared" si="1"/>
        <v>三保支出</v>
      </c>
      <c r="Z25" s="416" t="str">
        <f t="shared" si="2"/>
        <v>项目支出</v>
      </c>
      <c r="AA25" s="416" t="str">
        <f t="shared" si="3"/>
        <v>2050203</v>
      </c>
      <c r="AB25" s="416" t="str">
        <f t="shared" si="4"/>
        <v>保基本民生</v>
      </c>
      <c r="AC25" s="416" t="str">
        <f t="shared" si="5"/>
        <v>否</v>
      </c>
    </row>
    <row r="26" ht="22.5" customHeight="1" spans="1:29">
      <c r="A26" s="421" t="s">
        <v>7885</v>
      </c>
      <c r="B26" s="422" t="s">
        <v>7896</v>
      </c>
      <c r="C26" s="422" t="s">
        <v>7897</v>
      </c>
      <c r="D26" s="421" t="s">
        <v>7902</v>
      </c>
      <c r="E26" s="421" t="s">
        <v>7889</v>
      </c>
      <c r="F26" s="421" t="s">
        <v>4097</v>
      </c>
      <c r="G26" s="421" t="s">
        <v>4097</v>
      </c>
      <c r="H26" s="423" t="s">
        <v>5210</v>
      </c>
      <c r="I26" s="421" t="s">
        <v>616</v>
      </c>
      <c r="J26" s="421" t="s">
        <v>7890</v>
      </c>
      <c r="K26" s="421" t="s">
        <v>7891</v>
      </c>
      <c r="L26" s="421" t="s">
        <v>7872</v>
      </c>
      <c r="M26" s="421" t="s">
        <v>7903</v>
      </c>
      <c r="N26" s="426">
        <v>441750</v>
      </c>
      <c r="O26" s="426">
        <v>441750</v>
      </c>
      <c r="P26" s="427"/>
      <c r="Q26" s="427"/>
      <c r="R26" s="426"/>
      <c r="S26" s="426"/>
      <c r="T26" s="426"/>
      <c r="U26" s="426"/>
      <c r="V26" s="426"/>
      <c r="W26" s="426"/>
      <c r="X26" s="427"/>
      <c r="Y26" s="416" t="str">
        <f t="shared" si="1"/>
        <v>三保支出</v>
      </c>
      <c r="Z26" s="416" t="str">
        <f t="shared" si="2"/>
        <v>项目支出</v>
      </c>
      <c r="AA26" s="416" t="str">
        <f t="shared" si="3"/>
        <v>2050203</v>
      </c>
      <c r="AB26" s="416" t="str">
        <f t="shared" si="4"/>
        <v>保基本民生</v>
      </c>
      <c r="AC26" s="416" t="str">
        <f t="shared" si="5"/>
        <v>否</v>
      </c>
    </row>
    <row r="27" ht="22.5" customHeight="1" spans="1:29">
      <c r="A27" s="421" t="s">
        <v>7885</v>
      </c>
      <c r="B27" s="422" t="s">
        <v>7896</v>
      </c>
      <c r="C27" s="422" t="s">
        <v>7897</v>
      </c>
      <c r="D27" s="421" t="s">
        <v>7902</v>
      </c>
      <c r="E27" s="421" t="s">
        <v>7889</v>
      </c>
      <c r="F27" s="421" t="s">
        <v>4097</v>
      </c>
      <c r="G27" s="421" t="s">
        <v>4097</v>
      </c>
      <c r="H27" s="423" t="s">
        <v>5210</v>
      </c>
      <c r="I27" s="421" t="s">
        <v>616</v>
      </c>
      <c r="J27" s="421" t="s">
        <v>7890</v>
      </c>
      <c r="K27" s="421" t="s">
        <v>7891</v>
      </c>
      <c r="L27" s="421" t="s">
        <v>7872</v>
      </c>
      <c r="M27" s="421" t="s">
        <v>7903</v>
      </c>
      <c r="N27" s="426">
        <v>309225</v>
      </c>
      <c r="O27" s="426">
        <v>309225</v>
      </c>
      <c r="P27" s="427"/>
      <c r="Q27" s="427"/>
      <c r="R27" s="426"/>
      <c r="S27" s="426"/>
      <c r="T27" s="426"/>
      <c r="U27" s="426"/>
      <c r="V27" s="426"/>
      <c r="W27" s="426"/>
      <c r="X27" s="427"/>
      <c r="Y27" s="416" t="str">
        <f t="shared" si="1"/>
        <v>三保支出</v>
      </c>
      <c r="Z27" s="416" t="str">
        <f t="shared" si="2"/>
        <v>项目支出</v>
      </c>
      <c r="AA27" s="416" t="str">
        <f t="shared" si="3"/>
        <v>2050203</v>
      </c>
      <c r="AB27" s="416" t="str">
        <f t="shared" si="4"/>
        <v>保基本民生</v>
      </c>
      <c r="AC27" s="416" t="str">
        <f t="shared" si="5"/>
        <v>否</v>
      </c>
    </row>
    <row r="28" ht="22.5" customHeight="1" spans="1:29">
      <c r="A28" s="421" t="s">
        <v>7885</v>
      </c>
      <c r="B28" s="422" t="s">
        <v>7896</v>
      </c>
      <c r="C28" s="422" t="s">
        <v>7897</v>
      </c>
      <c r="D28" s="421" t="s">
        <v>7902</v>
      </c>
      <c r="E28" s="421" t="s">
        <v>7889</v>
      </c>
      <c r="F28" s="421" t="s">
        <v>4097</v>
      </c>
      <c r="G28" s="421" t="s">
        <v>4097</v>
      </c>
      <c r="H28" s="423" t="s">
        <v>5210</v>
      </c>
      <c r="I28" s="421" t="s">
        <v>616</v>
      </c>
      <c r="J28" s="421" t="s">
        <v>7890</v>
      </c>
      <c r="K28" s="421" t="s">
        <v>7891</v>
      </c>
      <c r="L28" s="421" t="s">
        <v>7872</v>
      </c>
      <c r="M28" s="421" t="s">
        <v>7903</v>
      </c>
      <c r="N28" s="426">
        <v>151.86</v>
      </c>
      <c r="O28" s="426">
        <v>151.86</v>
      </c>
      <c r="P28" s="427"/>
      <c r="Q28" s="427"/>
      <c r="R28" s="426"/>
      <c r="S28" s="426"/>
      <c r="T28" s="426"/>
      <c r="U28" s="426"/>
      <c r="V28" s="426"/>
      <c r="W28" s="426"/>
      <c r="X28" s="427"/>
      <c r="Y28" s="416" t="str">
        <f t="shared" si="1"/>
        <v>三保支出</v>
      </c>
      <c r="Z28" s="416" t="str">
        <f t="shared" si="2"/>
        <v>项目支出</v>
      </c>
      <c r="AA28" s="416" t="str">
        <f t="shared" si="3"/>
        <v>2050203</v>
      </c>
      <c r="AB28" s="416" t="str">
        <f t="shared" si="4"/>
        <v>保基本民生</v>
      </c>
      <c r="AC28" s="416" t="str">
        <f t="shared" si="5"/>
        <v>否</v>
      </c>
    </row>
    <row r="29" ht="22.5" customHeight="1" spans="1:29">
      <c r="A29" s="421" t="s">
        <v>7885</v>
      </c>
      <c r="B29" s="422" t="s">
        <v>7896</v>
      </c>
      <c r="C29" s="422" t="s">
        <v>7897</v>
      </c>
      <c r="D29" s="421" t="s">
        <v>7904</v>
      </c>
      <c r="E29" s="421" t="s">
        <v>7889</v>
      </c>
      <c r="F29" s="421" t="s">
        <v>4097</v>
      </c>
      <c r="G29" s="421" t="s">
        <v>4097</v>
      </c>
      <c r="H29" s="423" t="s">
        <v>5210</v>
      </c>
      <c r="I29" s="421" t="s">
        <v>616</v>
      </c>
      <c r="J29" s="421" t="s">
        <v>7890</v>
      </c>
      <c r="K29" s="421" t="s">
        <v>7891</v>
      </c>
      <c r="L29" s="421" t="s">
        <v>7872</v>
      </c>
      <c r="M29" s="421" t="s">
        <v>7905</v>
      </c>
      <c r="N29" s="426">
        <v>1154000</v>
      </c>
      <c r="O29" s="426">
        <v>1154000</v>
      </c>
      <c r="P29" s="427"/>
      <c r="Q29" s="427"/>
      <c r="R29" s="426"/>
      <c r="S29" s="426"/>
      <c r="T29" s="426"/>
      <c r="U29" s="426"/>
      <c r="V29" s="426"/>
      <c r="W29" s="426"/>
      <c r="X29" s="427"/>
      <c r="Y29" s="416" t="str">
        <f t="shared" si="1"/>
        <v>三保支出</v>
      </c>
      <c r="Z29" s="416" t="str">
        <f t="shared" si="2"/>
        <v>项目支出</v>
      </c>
      <c r="AA29" s="416" t="str">
        <f t="shared" si="3"/>
        <v>2050203</v>
      </c>
      <c r="AB29" s="416" t="str">
        <f t="shared" si="4"/>
        <v>保基本民生</v>
      </c>
      <c r="AC29" s="416" t="str">
        <f t="shared" si="5"/>
        <v>否</v>
      </c>
    </row>
    <row r="30" ht="22.5" customHeight="1" spans="1:29">
      <c r="A30" s="421" t="s">
        <v>7885</v>
      </c>
      <c r="B30" s="422" t="s">
        <v>7896</v>
      </c>
      <c r="C30" s="422" t="s">
        <v>7897</v>
      </c>
      <c r="D30" s="421" t="s">
        <v>7906</v>
      </c>
      <c r="E30" s="421" t="s">
        <v>7889</v>
      </c>
      <c r="F30" s="421" t="s">
        <v>4097</v>
      </c>
      <c r="G30" s="421" t="s">
        <v>4097</v>
      </c>
      <c r="H30" s="423" t="s">
        <v>5210</v>
      </c>
      <c r="I30" s="421" t="s">
        <v>616</v>
      </c>
      <c r="J30" s="421" t="s">
        <v>7899</v>
      </c>
      <c r="K30" s="421" t="s">
        <v>7900</v>
      </c>
      <c r="L30" s="421" t="s">
        <v>7872</v>
      </c>
      <c r="M30" s="421" t="s">
        <v>7907</v>
      </c>
      <c r="N30" s="426">
        <v>34482</v>
      </c>
      <c r="O30" s="426">
        <v>34482</v>
      </c>
      <c r="P30" s="427"/>
      <c r="Q30" s="427"/>
      <c r="R30" s="426"/>
      <c r="S30" s="426"/>
      <c r="T30" s="426"/>
      <c r="U30" s="426"/>
      <c r="V30" s="426"/>
      <c r="W30" s="426"/>
      <c r="X30" s="427"/>
      <c r="Y30" s="416" t="str">
        <f t="shared" si="1"/>
        <v>三保支出</v>
      </c>
      <c r="Z30" s="416" t="str">
        <f t="shared" si="2"/>
        <v>项目支出</v>
      </c>
      <c r="AA30" s="416" t="str">
        <f t="shared" si="3"/>
        <v>2050203</v>
      </c>
      <c r="AB30" s="416" t="str">
        <f t="shared" si="4"/>
        <v>保基本民生</v>
      </c>
      <c r="AC30" s="416" t="str">
        <f t="shared" si="5"/>
        <v>否</v>
      </c>
    </row>
    <row r="31" ht="22.5" customHeight="1" spans="1:29">
      <c r="A31" s="421" t="s">
        <v>7885</v>
      </c>
      <c r="B31" s="422" t="s">
        <v>7896</v>
      </c>
      <c r="C31" s="422" t="s">
        <v>7897</v>
      </c>
      <c r="D31" s="421" t="s">
        <v>7906</v>
      </c>
      <c r="E31" s="421" t="s">
        <v>7889</v>
      </c>
      <c r="F31" s="421" t="s">
        <v>4097</v>
      </c>
      <c r="G31" s="421" t="s">
        <v>4097</v>
      </c>
      <c r="H31" s="423" t="s">
        <v>5210</v>
      </c>
      <c r="I31" s="421" t="s">
        <v>616</v>
      </c>
      <c r="J31" s="421" t="s">
        <v>7899</v>
      </c>
      <c r="K31" s="421" t="s">
        <v>7900</v>
      </c>
      <c r="L31" s="421" t="s">
        <v>7872</v>
      </c>
      <c r="M31" s="421" t="s">
        <v>7907</v>
      </c>
      <c r="N31" s="426">
        <v>151866.4</v>
      </c>
      <c r="O31" s="426">
        <v>151866.4</v>
      </c>
      <c r="P31" s="427"/>
      <c r="Q31" s="427"/>
      <c r="R31" s="426"/>
      <c r="S31" s="426"/>
      <c r="T31" s="426"/>
      <c r="U31" s="426"/>
      <c r="V31" s="426"/>
      <c r="W31" s="426"/>
      <c r="X31" s="427"/>
      <c r="Y31" s="416" t="str">
        <f t="shared" si="1"/>
        <v>三保支出</v>
      </c>
      <c r="Z31" s="416" t="str">
        <f t="shared" si="2"/>
        <v>项目支出</v>
      </c>
      <c r="AA31" s="416" t="str">
        <f t="shared" si="3"/>
        <v>2050203</v>
      </c>
      <c r="AB31" s="416" t="str">
        <f t="shared" si="4"/>
        <v>保基本民生</v>
      </c>
      <c r="AC31" s="416" t="str">
        <f t="shared" si="5"/>
        <v>否</v>
      </c>
    </row>
    <row r="32" ht="22.5" customHeight="1" spans="1:29">
      <c r="A32" s="421" t="s">
        <v>7885</v>
      </c>
      <c r="B32" s="422" t="s">
        <v>7896</v>
      </c>
      <c r="C32" s="422" t="s">
        <v>7897</v>
      </c>
      <c r="D32" s="421" t="s">
        <v>7906</v>
      </c>
      <c r="E32" s="421" t="s">
        <v>7889</v>
      </c>
      <c r="F32" s="421" t="s">
        <v>4097</v>
      </c>
      <c r="G32" s="421" t="s">
        <v>4097</v>
      </c>
      <c r="H32" s="423" t="s">
        <v>5210</v>
      </c>
      <c r="I32" s="421" t="s">
        <v>616</v>
      </c>
      <c r="J32" s="421" t="s">
        <v>7899</v>
      </c>
      <c r="K32" s="421" t="s">
        <v>7900</v>
      </c>
      <c r="L32" s="421" t="s">
        <v>7872</v>
      </c>
      <c r="M32" s="421" t="s">
        <v>7907</v>
      </c>
      <c r="N32" s="426">
        <v>29288.52</v>
      </c>
      <c r="O32" s="426">
        <v>29288.52</v>
      </c>
      <c r="P32" s="427"/>
      <c r="Q32" s="427"/>
      <c r="R32" s="426"/>
      <c r="S32" s="426"/>
      <c r="T32" s="426"/>
      <c r="U32" s="426"/>
      <c r="V32" s="426"/>
      <c r="W32" s="426"/>
      <c r="X32" s="427"/>
      <c r="Y32" s="416" t="str">
        <f t="shared" si="1"/>
        <v>三保支出</v>
      </c>
      <c r="Z32" s="416" t="str">
        <f t="shared" si="2"/>
        <v>项目支出</v>
      </c>
      <c r="AA32" s="416" t="str">
        <f t="shared" si="3"/>
        <v>2050203</v>
      </c>
      <c r="AB32" s="416" t="str">
        <f t="shared" si="4"/>
        <v>保基本民生</v>
      </c>
      <c r="AC32" s="416" t="str">
        <f t="shared" si="5"/>
        <v>否</v>
      </c>
    </row>
    <row r="33" ht="22.5" customHeight="1" spans="1:29">
      <c r="A33" s="421" t="s">
        <v>7885</v>
      </c>
      <c r="B33" s="422" t="s">
        <v>7896</v>
      </c>
      <c r="C33" s="422" t="s">
        <v>7897</v>
      </c>
      <c r="D33" s="421" t="s">
        <v>7906</v>
      </c>
      <c r="E33" s="421" t="s">
        <v>7889</v>
      </c>
      <c r="F33" s="421" t="s">
        <v>4097</v>
      </c>
      <c r="G33" s="421" t="s">
        <v>4097</v>
      </c>
      <c r="H33" s="423" t="s">
        <v>5210</v>
      </c>
      <c r="I33" s="421" t="s">
        <v>616</v>
      </c>
      <c r="J33" s="421" t="s">
        <v>7899</v>
      </c>
      <c r="K33" s="421" t="s">
        <v>7900</v>
      </c>
      <c r="L33" s="421" t="s">
        <v>7872</v>
      </c>
      <c r="M33" s="421" t="s">
        <v>7907</v>
      </c>
      <c r="N33" s="426">
        <v>867808</v>
      </c>
      <c r="O33" s="426">
        <v>867808</v>
      </c>
      <c r="P33" s="427"/>
      <c r="Q33" s="427"/>
      <c r="R33" s="426"/>
      <c r="S33" s="426"/>
      <c r="T33" s="426"/>
      <c r="U33" s="426"/>
      <c r="V33" s="426"/>
      <c r="W33" s="426"/>
      <c r="X33" s="427"/>
      <c r="Y33" s="416" t="str">
        <f t="shared" si="1"/>
        <v>三保支出</v>
      </c>
      <c r="Z33" s="416" t="str">
        <f t="shared" si="2"/>
        <v>项目支出</v>
      </c>
      <c r="AA33" s="416" t="str">
        <f t="shared" si="3"/>
        <v>2050203</v>
      </c>
      <c r="AB33" s="416" t="str">
        <f t="shared" si="4"/>
        <v>保基本民生</v>
      </c>
      <c r="AC33" s="416" t="str">
        <f t="shared" si="5"/>
        <v>否</v>
      </c>
    </row>
    <row r="34" ht="22.5" customHeight="1" spans="1:29">
      <c r="A34" s="421" t="s">
        <v>7885</v>
      </c>
      <c r="B34" s="422" t="s">
        <v>7896</v>
      </c>
      <c r="C34" s="422" t="s">
        <v>7897</v>
      </c>
      <c r="D34" s="421" t="s">
        <v>7906</v>
      </c>
      <c r="E34" s="421" t="s">
        <v>7889</v>
      </c>
      <c r="F34" s="421" t="s">
        <v>4097</v>
      </c>
      <c r="G34" s="421" t="s">
        <v>4097</v>
      </c>
      <c r="H34" s="423" t="s">
        <v>5210</v>
      </c>
      <c r="I34" s="421" t="s">
        <v>616</v>
      </c>
      <c r="J34" s="421" t="s">
        <v>7899</v>
      </c>
      <c r="K34" s="421" t="s">
        <v>7900</v>
      </c>
      <c r="L34" s="421" t="s">
        <v>7872</v>
      </c>
      <c r="M34" s="421" t="s">
        <v>7907</v>
      </c>
      <c r="N34" s="426">
        <v>6650.1</v>
      </c>
      <c r="O34" s="426">
        <v>6650.1</v>
      </c>
      <c r="P34" s="427"/>
      <c r="Q34" s="427"/>
      <c r="R34" s="426"/>
      <c r="S34" s="426"/>
      <c r="T34" s="426"/>
      <c r="U34" s="426"/>
      <c r="V34" s="426"/>
      <c r="W34" s="426"/>
      <c r="X34" s="427"/>
      <c r="Y34" s="416" t="str">
        <f t="shared" si="1"/>
        <v>三保支出</v>
      </c>
      <c r="Z34" s="416" t="str">
        <f t="shared" si="2"/>
        <v>项目支出</v>
      </c>
      <c r="AA34" s="416" t="str">
        <f t="shared" si="3"/>
        <v>2050203</v>
      </c>
      <c r="AB34" s="416" t="str">
        <f t="shared" si="4"/>
        <v>保基本民生</v>
      </c>
      <c r="AC34" s="416" t="str">
        <f t="shared" si="5"/>
        <v>否</v>
      </c>
    </row>
    <row r="35" ht="22.5" customHeight="1" spans="1:29">
      <c r="A35" s="421" t="s">
        <v>7885</v>
      </c>
      <c r="B35" s="422" t="s">
        <v>7896</v>
      </c>
      <c r="C35" s="422" t="s">
        <v>7897</v>
      </c>
      <c r="D35" s="421" t="s">
        <v>7906</v>
      </c>
      <c r="E35" s="421" t="s">
        <v>7889</v>
      </c>
      <c r="F35" s="421" t="s">
        <v>4097</v>
      </c>
      <c r="G35" s="421" t="s">
        <v>4097</v>
      </c>
      <c r="H35" s="423" t="s">
        <v>5210</v>
      </c>
      <c r="I35" s="421" t="s">
        <v>616</v>
      </c>
      <c r="J35" s="421" t="s">
        <v>7899</v>
      </c>
      <c r="K35" s="421" t="s">
        <v>7900</v>
      </c>
      <c r="L35" s="421" t="s">
        <v>7872</v>
      </c>
      <c r="M35" s="421" t="s">
        <v>7907</v>
      </c>
      <c r="N35" s="426">
        <v>197040</v>
      </c>
      <c r="O35" s="426">
        <v>197040</v>
      </c>
      <c r="P35" s="427"/>
      <c r="Q35" s="427"/>
      <c r="R35" s="426"/>
      <c r="S35" s="426"/>
      <c r="T35" s="426"/>
      <c r="U35" s="426"/>
      <c r="V35" s="426"/>
      <c r="W35" s="426"/>
      <c r="X35" s="427"/>
      <c r="Y35" s="416" t="str">
        <f t="shared" si="1"/>
        <v>三保支出</v>
      </c>
      <c r="Z35" s="416" t="str">
        <f t="shared" si="2"/>
        <v>项目支出</v>
      </c>
      <c r="AA35" s="416" t="str">
        <f t="shared" si="3"/>
        <v>2050203</v>
      </c>
      <c r="AB35" s="416" t="str">
        <f t="shared" si="4"/>
        <v>保基本民生</v>
      </c>
      <c r="AC35" s="416" t="str">
        <f t="shared" si="5"/>
        <v>否</v>
      </c>
    </row>
    <row r="36" ht="22.5" customHeight="1" spans="1:29">
      <c r="A36" s="421" t="s">
        <v>7885</v>
      </c>
      <c r="B36" s="422" t="s">
        <v>7896</v>
      </c>
      <c r="C36" s="422" t="s">
        <v>7897</v>
      </c>
      <c r="D36" s="421" t="s">
        <v>7908</v>
      </c>
      <c r="E36" s="421" t="s">
        <v>7889</v>
      </c>
      <c r="F36" s="421" t="s">
        <v>4097</v>
      </c>
      <c r="G36" s="421" t="s">
        <v>4097</v>
      </c>
      <c r="H36" s="423" t="s">
        <v>5211</v>
      </c>
      <c r="I36" s="421" t="s">
        <v>618</v>
      </c>
      <c r="J36" s="421" t="s">
        <v>7899</v>
      </c>
      <c r="K36" s="421" t="s">
        <v>7900</v>
      </c>
      <c r="L36" s="421" t="s">
        <v>7872</v>
      </c>
      <c r="M36" s="421" t="s">
        <v>7909</v>
      </c>
      <c r="N36" s="426">
        <v>286400</v>
      </c>
      <c r="O36" s="426">
        <v>286400</v>
      </c>
      <c r="P36" s="427"/>
      <c r="Q36" s="427"/>
      <c r="R36" s="426"/>
      <c r="S36" s="426"/>
      <c r="T36" s="426"/>
      <c r="U36" s="426"/>
      <c r="V36" s="426"/>
      <c r="W36" s="426"/>
      <c r="X36" s="427"/>
      <c r="Y36" s="416" t="str">
        <f t="shared" si="1"/>
        <v>三保支出</v>
      </c>
      <c r="Z36" s="416" t="str">
        <f t="shared" si="2"/>
        <v>项目支出</v>
      </c>
      <c r="AA36" s="416" t="str">
        <f t="shared" si="3"/>
        <v>2050204</v>
      </c>
      <c r="AB36" s="416" t="str">
        <f t="shared" si="4"/>
        <v>保基本民生</v>
      </c>
      <c r="AC36" s="416" t="str">
        <f t="shared" si="5"/>
        <v>否</v>
      </c>
    </row>
    <row r="37" ht="22.5" customHeight="1" spans="1:29">
      <c r="A37" s="421" t="s">
        <v>7885</v>
      </c>
      <c r="B37" s="422" t="s">
        <v>7896</v>
      </c>
      <c r="C37" s="422" t="s">
        <v>7897</v>
      </c>
      <c r="D37" s="421" t="s">
        <v>7908</v>
      </c>
      <c r="E37" s="421" t="s">
        <v>7889</v>
      </c>
      <c r="F37" s="421" t="s">
        <v>4097</v>
      </c>
      <c r="G37" s="421" t="s">
        <v>4097</v>
      </c>
      <c r="H37" s="423" t="s">
        <v>5211</v>
      </c>
      <c r="I37" s="421" t="s">
        <v>618</v>
      </c>
      <c r="J37" s="421" t="s">
        <v>7899</v>
      </c>
      <c r="K37" s="421" t="s">
        <v>7900</v>
      </c>
      <c r="L37" s="421" t="s">
        <v>7872</v>
      </c>
      <c r="M37" s="421" t="s">
        <v>7909</v>
      </c>
      <c r="N37" s="426">
        <v>9666</v>
      </c>
      <c r="O37" s="426">
        <v>9666</v>
      </c>
      <c r="P37" s="427"/>
      <c r="Q37" s="427"/>
      <c r="R37" s="426"/>
      <c r="S37" s="426"/>
      <c r="T37" s="426"/>
      <c r="U37" s="426"/>
      <c r="V37" s="426"/>
      <c r="W37" s="426"/>
      <c r="X37" s="427"/>
      <c r="Y37" s="416" t="str">
        <f t="shared" si="1"/>
        <v>三保支出</v>
      </c>
      <c r="Z37" s="416" t="str">
        <f t="shared" si="2"/>
        <v>项目支出</v>
      </c>
      <c r="AA37" s="416" t="str">
        <f t="shared" si="3"/>
        <v>2050204</v>
      </c>
      <c r="AB37" s="416" t="str">
        <f t="shared" si="4"/>
        <v>保基本民生</v>
      </c>
      <c r="AC37" s="416" t="str">
        <f t="shared" si="5"/>
        <v>否</v>
      </c>
    </row>
    <row r="38" ht="22.5" customHeight="1" spans="1:29">
      <c r="A38" s="421" t="s">
        <v>7885</v>
      </c>
      <c r="B38" s="422" t="s">
        <v>7896</v>
      </c>
      <c r="C38" s="422" t="s">
        <v>7897</v>
      </c>
      <c r="D38" s="421" t="s">
        <v>7908</v>
      </c>
      <c r="E38" s="421" t="s">
        <v>7889</v>
      </c>
      <c r="F38" s="421" t="s">
        <v>4097</v>
      </c>
      <c r="G38" s="421" t="s">
        <v>4097</v>
      </c>
      <c r="H38" s="423" t="s">
        <v>5211</v>
      </c>
      <c r="I38" s="421" t="s">
        <v>618</v>
      </c>
      <c r="J38" s="421" t="s">
        <v>7899</v>
      </c>
      <c r="K38" s="421" t="s">
        <v>7900</v>
      </c>
      <c r="L38" s="421" t="s">
        <v>7872</v>
      </c>
      <c r="M38" s="421" t="s">
        <v>7909</v>
      </c>
      <c r="N38" s="426">
        <v>50120</v>
      </c>
      <c r="O38" s="426">
        <v>50120</v>
      </c>
      <c r="P38" s="427"/>
      <c r="Q38" s="427"/>
      <c r="R38" s="426"/>
      <c r="S38" s="426"/>
      <c r="T38" s="426"/>
      <c r="U38" s="426"/>
      <c r="V38" s="426"/>
      <c r="W38" s="426"/>
      <c r="X38" s="427"/>
      <c r="Y38" s="416" t="str">
        <f t="shared" si="1"/>
        <v>三保支出</v>
      </c>
      <c r="Z38" s="416" t="str">
        <f t="shared" si="2"/>
        <v>项目支出</v>
      </c>
      <c r="AA38" s="416" t="str">
        <f t="shared" si="3"/>
        <v>2050204</v>
      </c>
      <c r="AB38" s="416" t="str">
        <f t="shared" si="4"/>
        <v>保基本民生</v>
      </c>
      <c r="AC38" s="416" t="str">
        <f t="shared" si="5"/>
        <v>否</v>
      </c>
    </row>
    <row r="39" ht="22.5" customHeight="1" spans="1:29">
      <c r="A39" s="421" t="s">
        <v>7885</v>
      </c>
      <c r="B39" s="422" t="s">
        <v>7896</v>
      </c>
      <c r="C39" s="422" t="s">
        <v>7897</v>
      </c>
      <c r="D39" s="421" t="s">
        <v>7910</v>
      </c>
      <c r="E39" s="421" t="s">
        <v>7889</v>
      </c>
      <c r="F39" s="421" t="s">
        <v>4097</v>
      </c>
      <c r="G39" s="421" t="s">
        <v>4097</v>
      </c>
      <c r="H39" s="423" t="s">
        <v>5211</v>
      </c>
      <c r="I39" s="421" t="s">
        <v>618</v>
      </c>
      <c r="J39" s="421" t="s">
        <v>7899</v>
      </c>
      <c r="K39" s="421" t="s">
        <v>7900</v>
      </c>
      <c r="L39" s="421" t="s">
        <v>7872</v>
      </c>
      <c r="M39" s="421" t="s">
        <v>7911</v>
      </c>
      <c r="N39" s="426">
        <v>509220</v>
      </c>
      <c r="O39" s="426">
        <v>509220</v>
      </c>
      <c r="P39" s="427"/>
      <c r="Q39" s="427"/>
      <c r="R39" s="426"/>
      <c r="S39" s="426"/>
      <c r="T39" s="426"/>
      <c r="U39" s="426"/>
      <c r="V39" s="426"/>
      <c r="W39" s="426"/>
      <c r="X39" s="427"/>
      <c r="Y39" s="416" t="str">
        <f t="shared" si="1"/>
        <v>三保支出</v>
      </c>
      <c r="Z39" s="416" t="str">
        <f t="shared" si="2"/>
        <v>项目支出</v>
      </c>
      <c r="AA39" s="416" t="str">
        <f t="shared" si="3"/>
        <v>2050204</v>
      </c>
      <c r="AB39" s="416" t="str">
        <f t="shared" si="4"/>
        <v>保基本民生</v>
      </c>
      <c r="AC39" s="416" t="str">
        <f t="shared" si="5"/>
        <v>否</v>
      </c>
    </row>
    <row r="40" ht="22.5" customHeight="1" spans="1:29">
      <c r="A40" s="421" t="s">
        <v>7885</v>
      </c>
      <c r="B40" s="422" t="s">
        <v>7896</v>
      </c>
      <c r="C40" s="422" t="s">
        <v>7897</v>
      </c>
      <c r="D40" s="421" t="s">
        <v>7912</v>
      </c>
      <c r="E40" s="421" t="s">
        <v>7889</v>
      </c>
      <c r="F40" s="421" t="s">
        <v>4097</v>
      </c>
      <c r="G40" s="421" t="s">
        <v>4097</v>
      </c>
      <c r="H40" s="423" t="s">
        <v>5211</v>
      </c>
      <c r="I40" s="421" t="s">
        <v>618</v>
      </c>
      <c r="J40" s="421" t="s">
        <v>7913</v>
      </c>
      <c r="K40" s="421" t="s">
        <v>7914</v>
      </c>
      <c r="L40" s="421" t="s">
        <v>7872</v>
      </c>
      <c r="M40" s="421" t="s">
        <v>7915</v>
      </c>
      <c r="N40" s="426">
        <v>1475200</v>
      </c>
      <c r="O40" s="426">
        <v>1475200</v>
      </c>
      <c r="P40" s="427"/>
      <c r="Q40" s="427"/>
      <c r="R40" s="426"/>
      <c r="S40" s="426"/>
      <c r="T40" s="426"/>
      <c r="U40" s="426"/>
      <c r="V40" s="426"/>
      <c r="W40" s="426"/>
      <c r="X40" s="427"/>
      <c r="Y40" s="416" t="str">
        <f t="shared" si="1"/>
        <v>三保支出</v>
      </c>
      <c r="Z40" s="416" t="str">
        <f t="shared" si="2"/>
        <v>项目支出</v>
      </c>
      <c r="AA40" s="416" t="str">
        <f t="shared" si="3"/>
        <v>2050204</v>
      </c>
      <c r="AB40" s="416" t="str">
        <f t="shared" si="4"/>
        <v>保基本民生</v>
      </c>
      <c r="AC40" s="416" t="str">
        <f t="shared" si="5"/>
        <v>否</v>
      </c>
    </row>
    <row r="41" ht="22.5" customHeight="1" spans="1:29">
      <c r="A41" s="421" t="s">
        <v>7885</v>
      </c>
      <c r="B41" s="422" t="s">
        <v>7896</v>
      </c>
      <c r="C41" s="422" t="s">
        <v>7897</v>
      </c>
      <c r="D41" s="421" t="s">
        <v>7912</v>
      </c>
      <c r="E41" s="421" t="s">
        <v>7889</v>
      </c>
      <c r="F41" s="421" t="s">
        <v>4097</v>
      </c>
      <c r="G41" s="421" t="s">
        <v>4097</v>
      </c>
      <c r="H41" s="423" t="s">
        <v>5211</v>
      </c>
      <c r="I41" s="421" t="s">
        <v>618</v>
      </c>
      <c r="J41" s="421" t="s">
        <v>7913</v>
      </c>
      <c r="K41" s="421" t="s">
        <v>7914</v>
      </c>
      <c r="L41" s="421" t="s">
        <v>7872</v>
      </c>
      <c r="M41" s="421" t="s">
        <v>7915</v>
      </c>
      <c r="N41" s="426">
        <v>49788</v>
      </c>
      <c r="O41" s="426">
        <v>49788</v>
      </c>
      <c r="P41" s="427"/>
      <c r="Q41" s="427"/>
      <c r="R41" s="426"/>
      <c r="S41" s="426"/>
      <c r="T41" s="426"/>
      <c r="U41" s="426"/>
      <c r="V41" s="426"/>
      <c r="W41" s="426"/>
      <c r="X41" s="427"/>
      <c r="Y41" s="416" t="str">
        <f t="shared" si="1"/>
        <v>三保支出</v>
      </c>
      <c r="Z41" s="416" t="str">
        <f t="shared" si="2"/>
        <v>项目支出</v>
      </c>
      <c r="AA41" s="416" t="str">
        <f t="shared" si="3"/>
        <v>2050204</v>
      </c>
      <c r="AB41" s="416" t="str">
        <f t="shared" si="4"/>
        <v>保基本民生</v>
      </c>
      <c r="AC41" s="416" t="str">
        <f t="shared" si="5"/>
        <v>否</v>
      </c>
    </row>
    <row r="42" ht="22.5" customHeight="1" spans="1:29">
      <c r="A42" s="421" t="s">
        <v>7885</v>
      </c>
      <c r="B42" s="422" t="s">
        <v>7896</v>
      </c>
      <c r="C42" s="422" t="s">
        <v>7897</v>
      </c>
      <c r="D42" s="421" t="s">
        <v>7912</v>
      </c>
      <c r="E42" s="421" t="s">
        <v>7889</v>
      </c>
      <c r="F42" s="421" t="s">
        <v>4097</v>
      </c>
      <c r="G42" s="421" t="s">
        <v>4097</v>
      </c>
      <c r="H42" s="423" t="s">
        <v>5211</v>
      </c>
      <c r="I42" s="421" t="s">
        <v>618</v>
      </c>
      <c r="J42" s="421" t="s">
        <v>7913</v>
      </c>
      <c r="K42" s="421" t="s">
        <v>7914</v>
      </c>
      <c r="L42" s="421" t="s">
        <v>7872</v>
      </c>
      <c r="M42" s="421" t="s">
        <v>7915</v>
      </c>
      <c r="N42" s="426">
        <v>258160</v>
      </c>
      <c r="O42" s="426">
        <v>258160</v>
      </c>
      <c r="P42" s="427"/>
      <c r="Q42" s="427"/>
      <c r="R42" s="426"/>
      <c r="S42" s="426"/>
      <c r="T42" s="426"/>
      <c r="U42" s="426"/>
      <c r="V42" s="426"/>
      <c r="W42" s="426"/>
      <c r="X42" s="427"/>
      <c r="Y42" s="416" t="str">
        <f t="shared" si="1"/>
        <v>三保支出</v>
      </c>
      <c r="Z42" s="416" t="str">
        <f t="shared" si="2"/>
        <v>项目支出</v>
      </c>
      <c r="AA42" s="416" t="str">
        <f t="shared" si="3"/>
        <v>2050204</v>
      </c>
      <c r="AB42" s="416" t="str">
        <f t="shared" si="4"/>
        <v>保基本民生</v>
      </c>
      <c r="AC42" s="416" t="str">
        <f t="shared" si="5"/>
        <v>否</v>
      </c>
    </row>
    <row r="43" ht="22.5" customHeight="1" spans="1:29">
      <c r="A43" s="421" t="s">
        <v>7885</v>
      </c>
      <c r="B43" s="422" t="s">
        <v>7896</v>
      </c>
      <c r="C43" s="422" t="s">
        <v>7897</v>
      </c>
      <c r="D43" s="421" t="s">
        <v>7916</v>
      </c>
      <c r="E43" s="421" t="s">
        <v>7869</v>
      </c>
      <c r="F43" s="421" t="s">
        <v>4097</v>
      </c>
      <c r="G43" s="421" t="s">
        <v>4097</v>
      </c>
      <c r="H43" s="423" t="s">
        <v>5211</v>
      </c>
      <c r="I43" s="421" t="s">
        <v>618</v>
      </c>
      <c r="J43" s="421" t="s">
        <v>7890</v>
      </c>
      <c r="K43" s="421" t="s">
        <v>7891</v>
      </c>
      <c r="L43" s="421" t="s">
        <v>7872</v>
      </c>
      <c r="M43" s="421" t="s">
        <v>7894</v>
      </c>
      <c r="N43" s="426">
        <v>84000</v>
      </c>
      <c r="O43" s="426">
        <v>84000</v>
      </c>
      <c r="P43" s="427"/>
      <c r="Q43" s="427"/>
      <c r="R43" s="426"/>
      <c r="S43" s="426"/>
      <c r="T43" s="426"/>
      <c r="U43" s="426"/>
      <c r="V43" s="426"/>
      <c r="W43" s="426"/>
      <c r="X43" s="427"/>
      <c r="Y43" s="416" t="str">
        <f t="shared" si="1"/>
        <v>促发展支出</v>
      </c>
      <c r="Z43" s="416" t="str">
        <f t="shared" si="2"/>
        <v>项目支出</v>
      </c>
      <c r="AA43" s="416" t="str">
        <f t="shared" si="3"/>
        <v>2050204</v>
      </c>
      <c r="AB43" s="416" t="e">
        <f t="shared" si="4"/>
        <v>#N/A</v>
      </c>
      <c r="AC43" s="416" t="str">
        <f t="shared" si="5"/>
        <v>否</v>
      </c>
    </row>
    <row r="44" ht="22.5" customHeight="1" spans="1:29">
      <c r="A44" s="421" t="s">
        <v>7885</v>
      </c>
      <c r="B44" s="422" t="s">
        <v>7896</v>
      </c>
      <c r="C44" s="422" t="s">
        <v>7897</v>
      </c>
      <c r="D44" s="421" t="s">
        <v>7916</v>
      </c>
      <c r="E44" s="421" t="s">
        <v>7869</v>
      </c>
      <c r="F44" s="421" t="s">
        <v>4097</v>
      </c>
      <c r="G44" s="421" t="s">
        <v>4097</v>
      </c>
      <c r="H44" s="423" t="s">
        <v>5211</v>
      </c>
      <c r="I44" s="421" t="s">
        <v>618</v>
      </c>
      <c r="J44" s="421" t="s">
        <v>7890</v>
      </c>
      <c r="K44" s="421" t="s">
        <v>7891</v>
      </c>
      <c r="L44" s="421" t="s">
        <v>7872</v>
      </c>
      <c r="M44" s="421" t="s">
        <v>7894</v>
      </c>
      <c r="N44" s="426">
        <v>16200</v>
      </c>
      <c r="O44" s="426">
        <v>16200</v>
      </c>
      <c r="P44" s="427"/>
      <c r="Q44" s="427"/>
      <c r="R44" s="426"/>
      <c r="S44" s="426"/>
      <c r="T44" s="426"/>
      <c r="U44" s="426"/>
      <c r="V44" s="426"/>
      <c r="W44" s="426"/>
      <c r="X44" s="427"/>
      <c r="Y44" s="416" t="str">
        <f t="shared" si="1"/>
        <v>促发展支出</v>
      </c>
      <c r="Z44" s="416" t="str">
        <f t="shared" si="2"/>
        <v>项目支出</v>
      </c>
      <c r="AA44" s="416" t="str">
        <f t="shared" si="3"/>
        <v>2050204</v>
      </c>
      <c r="AB44" s="416" t="e">
        <f t="shared" si="4"/>
        <v>#N/A</v>
      </c>
      <c r="AC44" s="416" t="str">
        <f t="shared" si="5"/>
        <v>否</v>
      </c>
    </row>
    <row r="45" ht="22.5" customHeight="1" spans="1:29">
      <c r="A45" s="421" t="s">
        <v>7885</v>
      </c>
      <c r="B45" s="422" t="s">
        <v>7917</v>
      </c>
      <c r="C45" s="422" t="s">
        <v>7918</v>
      </c>
      <c r="D45" s="421" t="s">
        <v>7898</v>
      </c>
      <c r="E45" s="421" t="s">
        <v>7889</v>
      </c>
      <c r="F45" s="421" t="s">
        <v>4097</v>
      </c>
      <c r="G45" s="421" t="s">
        <v>4097</v>
      </c>
      <c r="H45" s="423" t="s">
        <v>5210</v>
      </c>
      <c r="I45" s="421" t="s">
        <v>616</v>
      </c>
      <c r="J45" s="421" t="s">
        <v>7899</v>
      </c>
      <c r="K45" s="421" t="s">
        <v>7900</v>
      </c>
      <c r="L45" s="421" t="s">
        <v>7872</v>
      </c>
      <c r="M45" s="421" t="s">
        <v>7901</v>
      </c>
      <c r="N45" s="426">
        <v>104760</v>
      </c>
      <c r="O45" s="426">
        <v>104760</v>
      </c>
      <c r="P45" s="427"/>
      <c r="Q45" s="427"/>
      <c r="R45" s="426"/>
      <c r="S45" s="426"/>
      <c r="T45" s="426"/>
      <c r="U45" s="426"/>
      <c r="V45" s="426"/>
      <c r="W45" s="426"/>
      <c r="X45" s="427"/>
      <c r="Y45" s="416" t="str">
        <f t="shared" si="1"/>
        <v>三保支出</v>
      </c>
      <c r="Z45" s="416" t="str">
        <f t="shared" si="2"/>
        <v>项目支出</v>
      </c>
      <c r="AA45" s="416" t="str">
        <f t="shared" si="3"/>
        <v>2050203</v>
      </c>
      <c r="AB45" s="416" t="str">
        <f t="shared" si="4"/>
        <v>保基本民生</v>
      </c>
      <c r="AC45" s="416" t="str">
        <f t="shared" si="5"/>
        <v>否</v>
      </c>
    </row>
    <row r="46" ht="22.5" customHeight="1" spans="1:29">
      <c r="A46" s="421" t="s">
        <v>7885</v>
      </c>
      <c r="B46" s="422" t="s">
        <v>7917</v>
      </c>
      <c r="C46" s="422" t="s">
        <v>7918</v>
      </c>
      <c r="D46" s="421" t="s">
        <v>7902</v>
      </c>
      <c r="E46" s="421" t="s">
        <v>7889</v>
      </c>
      <c r="F46" s="421" t="s">
        <v>4097</v>
      </c>
      <c r="G46" s="421" t="s">
        <v>4097</v>
      </c>
      <c r="H46" s="423" t="s">
        <v>5210</v>
      </c>
      <c r="I46" s="421" t="s">
        <v>616</v>
      </c>
      <c r="J46" s="421" t="s">
        <v>7890</v>
      </c>
      <c r="K46" s="421" t="s">
        <v>7891</v>
      </c>
      <c r="L46" s="421" t="s">
        <v>7872</v>
      </c>
      <c r="M46" s="421" t="s">
        <v>7903</v>
      </c>
      <c r="N46" s="426">
        <v>56598.75</v>
      </c>
      <c r="O46" s="426">
        <v>56598.75</v>
      </c>
      <c r="P46" s="427"/>
      <c r="Q46" s="427"/>
      <c r="R46" s="426"/>
      <c r="S46" s="426"/>
      <c r="T46" s="426"/>
      <c r="U46" s="426"/>
      <c r="V46" s="426"/>
      <c r="W46" s="426"/>
      <c r="X46" s="427"/>
      <c r="Y46" s="416" t="str">
        <f t="shared" si="1"/>
        <v>三保支出</v>
      </c>
      <c r="Z46" s="416" t="str">
        <f t="shared" si="2"/>
        <v>项目支出</v>
      </c>
      <c r="AA46" s="416" t="str">
        <f t="shared" si="3"/>
        <v>2050203</v>
      </c>
      <c r="AB46" s="416" t="str">
        <f t="shared" si="4"/>
        <v>保基本民生</v>
      </c>
      <c r="AC46" s="416" t="str">
        <f t="shared" si="5"/>
        <v>否</v>
      </c>
    </row>
    <row r="47" ht="22.5" customHeight="1" spans="1:29">
      <c r="A47" s="421" t="s">
        <v>7885</v>
      </c>
      <c r="B47" s="422" t="s">
        <v>7917</v>
      </c>
      <c r="C47" s="422" t="s">
        <v>7918</v>
      </c>
      <c r="D47" s="421" t="s">
        <v>7902</v>
      </c>
      <c r="E47" s="421" t="s">
        <v>7889</v>
      </c>
      <c r="F47" s="421" t="s">
        <v>4097</v>
      </c>
      <c r="G47" s="421" t="s">
        <v>4097</v>
      </c>
      <c r="H47" s="423" t="s">
        <v>5210</v>
      </c>
      <c r="I47" s="421" t="s">
        <v>616</v>
      </c>
      <c r="J47" s="421" t="s">
        <v>7890</v>
      </c>
      <c r="K47" s="421" t="s">
        <v>7891</v>
      </c>
      <c r="L47" s="421" t="s">
        <v>7872</v>
      </c>
      <c r="M47" s="421" t="s">
        <v>7903</v>
      </c>
      <c r="N47" s="426">
        <v>419250</v>
      </c>
      <c r="O47" s="426">
        <v>419250</v>
      </c>
      <c r="P47" s="427"/>
      <c r="Q47" s="427"/>
      <c r="R47" s="426"/>
      <c r="S47" s="426"/>
      <c r="T47" s="426"/>
      <c r="U47" s="426"/>
      <c r="V47" s="426"/>
      <c r="W47" s="426"/>
      <c r="X47" s="427"/>
      <c r="Y47" s="416" t="str">
        <f t="shared" si="1"/>
        <v>三保支出</v>
      </c>
      <c r="Z47" s="416" t="str">
        <f t="shared" si="2"/>
        <v>项目支出</v>
      </c>
      <c r="AA47" s="416" t="str">
        <f t="shared" si="3"/>
        <v>2050203</v>
      </c>
      <c r="AB47" s="416" t="str">
        <f t="shared" si="4"/>
        <v>保基本民生</v>
      </c>
      <c r="AC47" s="416" t="str">
        <f t="shared" si="5"/>
        <v>否</v>
      </c>
    </row>
    <row r="48" ht="22.5" customHeight="1" spans="1:29">
      <c r="A48" s="421" t="s">
        <v>7885</v>
      </c>
      <c r="B48" s="422" t="s">
        <v>7917</v>
      </c>
      <c r="C48" s="422" t="s">
        <v>7918</v>
      </c>
      <c r="D48" s="421" t="s">
        <v>7902</v>
      </c>
      <c r="E48" s="421" t="s">
        <v>7889</v>
      </c>
      <c r="F48" s="421" t="s">
        <v>4097</v>
      </c>
      <c r="G48" s="421" t="s">
        <v>4097</v>
      </c>
      <c r="H48" s="423" t="s">
        <v>5210</v>
      </c>
      <c r="I48" s="421" t="s">
        <v>616</v>
      </c>
      <c r="J48" s="421" t="s">
        <v>7890</v>
      </c>
      <c r="K48" s="421" t="s">
        <v>7891</v>
      </c>
      <c r="L48" s="421" t="s">
        <v>7872</v>
      </c>
      <c r="M48" s="421" t="s">
        <v>7903</v>
      </c>
      <c r="N48" s="426">
        <v>293475</v>
      </c>
      <c r="O48" s="426">
        <v>293475</v>
      </c>
      <c r="P48" s="427"/>
      <c r="Q48" s="427"/>
      <c r="R48" s="426"/>
      <c r="S48" s="426"/>
      <c r="T48" s="426"/>
      <c r="U48" s="426"/>
      <c r="V48" s="426"/>
      <c r="W48" s="426"/>
      <c r="X48" s="427"/>
      <c r="Y48" s="416" t="str">
        <f t="shared" si="1"/>
        <v>三保支出</v>
      </c>
      <c r="Z48" s="416" t="str">
        <f t="shared" si="2"/>
        <v>项目支出</v>
      </c>
      <c r="AA48" s="416" t="str">
        <f t="shared" si="3"/>
        <v>2050203</v>
      </c>
      <c r="AB48" s="416" t="str">
        <f t="shared" si="4"/>
        <v>保基本民生</v>
      </c>
      <c r="AC48" s="416" t="str">
        <f t="shared" si="5"/>
        <v>否</v>
      </c>
    </row>
    <row r="49" ht="22.5" customHeight="1" spans="1:29">
      <c r="A49" s="421" t="s">
        <v>7885</v>
      </c>
      <c r="B49" s="422" t="s">
        <v>7917</v>
      </c>
      <c r="C49" s="422" t="s">
        <v>7918</v>
      </c>
      <c r="D49" s="421" t="s">
        <v>7919</v>
      </c>
      <c r="E49" s="421" t="s">
        <v>7869</v>
      </c>
      <c r="F49" s="421" t="s">
        <v>4097</v>
      </c>
      <c r="G49" s="421" t="s">
        <v>4097</v>
      </c>
      <c r="H49" s="423" t="s">
        <v>5210</v>
      </c>
      <c r="I49" s="421" t="s">
        <v>616</v>
      </c>
      <c r="J49" s="421" t="s">
        <v>7899</v>
      </c>
      <c r="K49" s="421" t="s">
        <v>7900</v>
      </c>
      <c r="L49" s="421" t="s">
        <v>7872</v>
      </c>
      <c r="M49" s="421" t="s">
        <v>7894</v>
      </c>
      <c r="N49" s="426">
        <v>58200</v>
      </c>
      <c r="O49" s="426">
        <v>58200</v>
      </c>
      <c r="P49" s="427"/>
      <c r="Q49" s="427"/>
      <c r="R49" s="426"/>
      <c r="S49" s="426"/>
      <c r="T49" s="426"/>
      <c r="U49" s="426"/>
      <c r="V49" s="426"/>
      <c r="W49" s="426"/>
      <c r="X49" s="427"/>
      <c r="Y49" s="416" t="str">
        <f t="shared" si="1"/>
        <v>促发展支出</v>
      </c>
      <c r="Z49" s="416" t="str">
        <f t="shared" si="2"/>
        <v>项目支出</v>
      </c>
      <c r="AA49" s="416" t="str">
        <f t="shared" si="3"/>
        <v>2050203</v>
      </c>
      <c r="AB49" s="416" t="e">
        <f t="shared" si="4"/>
        <v>#N/A</v>
      </c>
      <c r="AC49" s="416" t="str">
        <f t="shared" si="5"/>
        <v>否</v>
      </c>
    </row>
    <row r="50" ht="22.5" customHeight="1" spans="1:29">
      <c r="A50" s="421" t="s">
        <v>7885</v>
      </c>
      <c r="B50" s="422" t="s">
        <v>7917</v>
      </c>
      <c r="C50" s="422" t="s">
        <v>7918</v>
      </c>
      <c r="D50" s="421" t="s">
        <v>7904</v>
      </c>
      <c r="E50" s="421" t="s">
        <v>7889</v>
      </c>
      <c r="F50" s="421" t="s">
        <v>4097</v>
      </c>
      <c r="G50" s="421" t="s">
        <v>4097</v>
      </c>
      <c r="H50" s="423" t="s">
        <v>5210</v>
      </c>
      <c r="I50" s="421" t="s">
        <v>616</v>
      </c>
      <c r="J50" s="421" t="s">
        <v>7890</v>
      </c>
      <c r="K50" s="421" t="s">
        <v>7891</v>
      </c>
      <c r="L50" s="421" t="s">
        <v>7872</v>
      </c>
      <c r="M50" s="421" t="s">
        <v>7905</v>
      </c>
      <c r="N50" s="426">
        <v>582000</v>
      </c>
      <c r="O50" s="426">
        <v>582000</v>
      </c>
      <c r="P50" s="427"/>
      <c r="Q50" s="427"/>
      <c r="R50" s="426"/>
      <c r="S50" s="426"/>
      <c r="T50" s="426"/>
      <c r="U50" s="426"/>
      <c r="V50" s="426"/>
      <c r="W50" s="426"/>
      <c r="X50" s="427"/>
      <c r="Y50" s="416" t="str">
        <f t="shared" si="1"/>
        <v>三保支出</v>
      </c>
      <c r="Z50" s="416" t="str">
        <f t="shared" si="2"/>
        <v>项目支出</v>
      </c>
      <c r="AA50" s="416" t="str">
        <f t="shared" si="3"/>
        <v>2050203</v>
      </c>
      <c r="AB50" s="416" t="str">
        <f t="shared" si="4"/>
        <v>保基本民生</v>
      </c>
      <c r="AC50" s="416" t="str">
        <f t="shared" si="5"/>
        <v>否</v>
      </c>
    </row>
    <row r="51" ht="22.5" customHeight="1" spans="1:29">
      <c r="A51" s="421" t="s">
        <v>7885</v>
      </c>
      <c r="B51" s="422" t="s">
        <v>7917</v>
      </c>
      <c r="C51" s="422" t="s">
        <v>7918</v>
      </c>
      <c r="D51" s="421" t="s">
        <v>7906</v>
      </c>
      <c r="E51" s="421" t="s">
        <v>7889</v>
      </c>
      <c r="F51" s="421" t="s">
        <v>4097</v>
      </c>
      <c r="G51" s="421" t="s">
        <v>4097</v>
      </c>
      <c r="H51" s="423" t="s">
        <v>5210</v>
      </c>
      <c r="I51" s="421" t="s">
        <v>616</v>
      </c>
      <c r="J51" s="421" t="s">
        <v>7899</v>
      </c>
      <c r="K51" s="421" t="s">
        <v>7900</v>
      </c>
      <c r="L51" s="421" t="s">
        <v>7872</v>
      </c>
      <c r="M51" s="421" t="s">
        <v>7907</v>
      </c>
      <c r="N51" s="426">
        <v>24444</v>
      </c>
      <c r="O51" s="426">
        <v>24444</v>
      </c>
      <c r="P51" s="427"/>
      <c r="Q51" s="427"/>
      <c r="R51" s="426"/>
      <c r="S51" s="426"/>
      <c r="T51" s="426"/>
      <c r="U51" s="426"/>
      <c r="V51" s="426"/>
      <c r="W51" s="426"/>
      <c r="X51" s="427"/>
      <c r="Y51" s="416" t="str">
        <f t="shared" si="1"/>
        <v>三保支出</v>
      </c>
      <c r="Z51" s="416" t="str">
        <f t="shared" si="2"/>
        <v>项目支出</v>
      </c>
      <c r="AA51" s="416" t="str">
        <f t="shared" si="3"/>
        <v>2050203</v>
      </c>
      <c r="AB51" s="416" t="str">
        <f t="shared" si="4"/>
        <v>保基本民生</v>
      </c>
      <c r="AC51" s="416" t="str">
        <f t="shared" si="5"/>
        <v>否</v>
      </c>
    </row>
    <row r="52" ht="22.5" customHeight="1" spans="1:29">
      <c r="A52" s="421" t="s">
        <v>7885</v>
      </c>
      <c r="B52" s="422" t="s">
        <v>7917</v>
      </c>
      <c r="C52" s="422" t="s">
        <v>7918</v>
      </c>
      <c r="D52" s="421" t="s">
        <v>7906</v>
      </c>
      <c r="E52" s="421" t="s">
        <v>7889</v>
      </c>
      <c r="F52" s="421" t="s">
        <v>4097</v>
      </c>
      <c r="G52" s="421" t="s">
        <v>4097</v>
      </c>
      <c r="H52" s="423" t="s">
        <v>5210</v>
      </c>
      <c r="I52" s="421" t="s">
        <v>616</v>
      </c>
      <c r="J52" s="421" t="s">
        <v>7899</v>
      </c>
      <c r="K52" s="421" t="s">
        <v>7900</v>
      </c>
      <c r="L52" s="421" t="s">
        <v>7872</v>
      </c>
      <c r="M52" s="421" t="s">
        <v>7907</v>
      </c>
      <c r="N52" s="426">
        <v>76591.2</v>
      </c>
      <c r="O52" s="426">
        <v>76591.2</v>
      </c>
      <c r="P52" s="427"/>
      <c r="Q52" s="427"/>
      <c r="R52" s="426"/>
      <c r="S52" s="426"/>
      <c r="T52" s="426"/>
      <c r="U52" s="426"/>
      <c r="V52" s="426"/>
      <c r="W52" s="426"/>
      <c r="X52" s="427"/>
      <c r="Y52" s="416" t="str">
        <f t="shared" si="1"/>
        <v>三保支出</v>
      </c>
      <c r="Z52" s="416" t="str">
        <f t="shared" si="2"/>
        <v>项目支出</v>
      </c>
      <c r="AA52" s="416" t="str">
        <f t="shared" si="3"/>
        <v>2050203</v>
      </c>
      <c r="AB52" s="416" t="str">
        <f t="shared" si="4"/>
        <v>保基本民生</v>
      </c>
      <c r="AC52" s="416" t="str">
        <f t="shared" si="5"/>
        <v>否</v>
      </c>
    </row>
    <row r="53" ht="22.5" customHeight="1" spans="1:29">
      <c r="A53" s="421" t="s">
        <v>7885</v>
      </c>
      <c r="B53" s="422" t="s">
        <v>7917</v>
      </c>
      <c r="C53" s="422" t="s">
        <v>7918</v>
      </c>
      <c r="D53" s="421" t="s">
        <v>7906</v>
      </c>
      <c r="E53" s="421" t="s">
        <v>7889</v>
      </c>
      <c r="F53" s="421" t="s">
        <v>4097</v>
      </c>
      <c r="G53" s="421" t="s">
        <v>4097</v>
      </c>
      <c r="H53" s="423" t="s">
        <v>5210</v>
      </c>
      <c r="I53" s="421" t="s">
        <v>616</v>
      </c>
      <c r="J53" s="421" t="s">
        <v>7899</v>
      </c>
      <c r="K53" s="421" t="s">
        <v>7900</v>
      </c>
      <c r="L53" s="421" t="s">
        <v>7872</v>
      </c>
      <c r="M53" s="421" t="s">
        <v>7907</v>
      </c>
      <c r="N53" s="426">
        <v>14771.16</v>
      </c>
      <c r="O53" s="426">
        <v>14771.16</v>
      </c>
      <c r="P53" s="427"/>
      <c r="Q53" s="427"/>
      <c r="R53" s="426"/>
      <c r="S53" s="426"/>
      <c r="T53" s="426"/>
      <c r="U53" s="426"/>
      <c r="V53" s="426"/>
      <c r="W53" s="426"/>
      <c r="X53" s="427"/>
      <c r="Y53" s="416" t="str">
        <f t="shared" si="1"/>
        <v>三保支出</v>
      </c>
      <c r="Z53" s="416" t="str">
        <f t="shared" si="2"/>
        <v>项目支出</v>
      </c>
      <c r="AA53" s="416" t="str">
        <f t="shared" si="3"/>
        <v>2050203</v>
      </c>
      <c r="AB53" s="416" t="str">
        <f t="shared" si="4"/>
        <v>保基本民生</v>
      </c>
      <c r="AC53" s="416" t="str">
        <f t="shared" si="5"/>
        <v>否</v>
      </c>
    </row>
    <row r="54" ht="22.5" customHeight="1" spans="1:29">
      <c r="A54" s="421" t="s">
        <v>7885</v>
      </c>
      <c r="B54" s="422" t="s">
        <v>7917</v>
      </c>
      <c r="C54" s="422" t="s">
        <v>7918</v>
      </c>
      <c r="D54" s="421" t="s">
        <v>7906</v>
      </c>
      <c r="E54" s="421" t="s">
        <v>7889</v>
      </c>
      <c r="F54" s="421" t="s">
        <v>4097</v>
      </c>
      <c r="G54" s="421" t="s">
        <v>4097</v>
      </c>
      <c r="H54" s="423" t="s">
        <v>5210</v>
      </c>
      <c r="I54" s="421" t="s">
        <v>616</v>
      </c>
      <c r="J54" s="421" t="s">
        <v>7899</v>
      </c>
      <c r="K54" s="421" t="s">
        <v>7900</v>
      </c>
      <c r="L54" s="421" t="s">
        <v>7872</v>
      </c>
      <c r="M54" s="421" t="s">
        <v>7907</v>
      </c>
      <c r="N54" s="426">
        <v>437664</v>
      </c>
      <c r="O54" s="426">
        <v>437664</v>
      </c>
      <c r="P54" s="427"/>
      <c r="Q54" s="427"/>
      <c r="R54" s="426"/>
      <c r="S54" s="426"/>
      <c r="T54" s="426"/>
      <c r="U54" s="426"/>
      <c r="V54" s="426"/>
      <c r="W54" s="426"/>
      <c r="X54" s="427"/>
      <c r="Y54" s="416" t="str">
        <f t="shared" si="1"/>
        <v>三保支出</v>
      </c>
      <c r="Z54" s="416" t="str">
        <f t="shared" si="2"/>
        <v>项目支出</v>
      </c>
      <c r="AA54" s="416" t="str">
        <f t="shared" si="3"/>
        <v>2050203</v>
      </c>
      <c r="AB54" s="416" t="str">
        <f t="shared" si="4"/>
        <v>保基本民生</v>
      </c>
      <c r="AC54" s="416" t="str">
        <f t="shared" si="5"/>
        <v>否</v>
      </c>
    </row>
    <row r="55" ht="22.5" customHeight="1" spans="1:29">
      <c r="A55" s="421" t="s">
        <v>7885</v>
      </c>
      <c r="B55" s="422" t="s">
        <v>7917</v>
      </c>
      <c r="C55" s="422" t="s">
        <v>7918</v>
      </c>
      <c r="D55" s="421" t="s">
        <v>7906</v>
      </c>
      <c r="E55" s="421" t="s">
        <v>7889</v>
      </c>
      <c r="F55" s="421" t="s">
        <v>4097</v>
      </c>
      <c r="G55" s="421" t="s">
        <v>4097</v>
      </c>
      <c r="H55" s="423" t="s">
        <v>5210</v>
      </c>
      <c r="I55" s="421" t="s">
        <v>616</v>
      </c>
      <c r="J55" s="421" t="s">
        <v>7899</v>
      </c>
      <c r="K55" s="421" t="s">
        <v>7900</v>
      </c>
      <c r="L55" s="421" t="s">
        <v>7872</v>
      </c>
      <c r="M55" s="421" t="s">
        <v>7907</v>
      </c>
      <c r="N55" s="426">
        <v>4714.2</v>
      </c>
      <c r="O55" s="426">
        <v>4714.2</v>
      </c>
      <c r="P55" s="427"/>
      <c r="Q55" s="427"/>
      <c r="R55" s="426"/>
      <c r="S55" s="426"/>
      <c r="T55" s="426"/>
      <c r="U55" s="426"/>
      <c r="V55" s="426"/>
      <c r="W55" s="426"/>
      <c r="X55" s="427"/>
      <c r="Y55" s="416" t="str">
        <f t="shared" si="1"/>
        <v>三保支出</v>
      </c>
      <c r="Z55" s="416" t="str">
        <f t="shared" si="2"/>
        <v>项目支出</v>
      </c>
      <c r="AA55" s="416" t="str">
        <f t="shared" si="3"/>
        <v>2050203</v>
      </c>
      <c r="AB55" s="416" t="str">
        <f t="shared" si="4"/>
        <v>保基本民生</v>
      </c>
      <c r="AC55" s="416" t="str">
        <f t="shared" si="5"/>
        <v>否</v>
      </c>
    </row>
    <row r="56" ht="22.5" customHeight="1" spans="1:29">
      <c r="A56" s="421" t="s">
        <v>7885</v>
      </c>
      <c r="B56" s="422" t="s">
        <v>7917</v>
      </c>
      <c r="C56" s="422" t="s">
        <v>7918</v>
      </c>
      <c r="D56" s="421" t="s">
        <v>7906</v>
      </c>
      <c r="E56" s="421" t="s">
        <v>7889</v>
      </c>
      <c r="F56" s="421" t="s">
        <v>4097</v>
      </c>
      <c r="G56" s="421" t="s">
        <v>4097</v>
      </c>
      <c r="H56" s="423" t="s">
        <v>5210</v>
      </c>
      <c r="I56" s="421" t="s">
        <v>616</v>
      </c>
      <c r="J56" s="421" t="s">
        <v>7899</v>
      </c>
      <c r="K56" s="421" t="s">
        <v>7900</v>
      </c>
      <c r="L56" s="421" t="s">
        <v>7872</v>
      </c>
      <c r="M56" s="421" t="s">
        <v>7907</v>
      </c>
      <c r="N56" s="426">
        <v>139680</v>
      </c>
      <c r="O56" s="426">
        <v>139680</v>
      </c>
      <c r="P56" s="427"/>
      <c r="Q56" s="427"/>
      <c r="R56" s="426"/>
      <c r="S56" s="426"/>
      <c r="T56" s="426"/>
      <c r="U56" s="426"/>
      <c r="V56" s="426"/>
      <c r="W56" s="426"/>
      <c r="X56" s="427"/>
      <c r="Y56" s="416" t="str">
        <f t="shared" si="1"/>
        <v>三保支出</v>
      </c>
      <c r="Z56" s="416" t="str">
        <f t="shared" si="2"/>
        <v>项目支出</v>
      </c>
      <c r="AA56" s="416" t="str">
        <f t="shared" si="3"/>
        <v>2050203</v>
      </c>
      <c r="AB56" s="416" t="str">
        <f t="shared" si="4"/>
        <v>保基本民生</v>
      </c>
      <c r="AC56" s="416" t="str">
        <f t="shared" si="5"/>
        <v>否</v>
      </c>
    </row>
    <row r="57" ht="22.5" customHeight="1" spans="1:29">
      <c r="A57" s="421" t="s">
        <v>7885</v>
      </c>
      <c r="B57" s="422" t="s">
        <v>7920</v>
      </c>
      <c r="C57" s="422" t="s">
        <v>7921</v>
      </c>
      <c r="D57" s="421" t="s">
        <v>7898</v>
      </c>
      <c r="E57" s="421" t="s">
        <v>7889</v>
      </c>
      <c r="F57" s="421" t="s">
        <v>4097</v>
      </c>
      <c r="G57" s="421" t="s">
        <v>4097</v>
      </c>
      <c r="H57" s="423" t="s">
        <v>5210</v>
      </c>
      <c r="I57" s="421" t="s">
        <v>616</v>
      </c>
      <c r="J57" s="421" t="s">
        <v>7899</v>
      </c>
      <c r="K57" s="421" t="s">
        <v>7900</v>
      </c>
      <c r="L57" s="421" t="s">
        <v>7872</v>
      </c>
      <c r="M57" s="421" t="s">
        <v>7901</v>
      </c>
      <c r="N57" s="426">
        <v>231480</v>
      </c>
      <c r="O57" s="426">
        <v>231480</v>
      </c>
      <c r="P57" s="427"/>
      <c r="Q57" s="427"/>
      <c r="R57" s="426"/>
      <c r="S57" s="426"/>
      <c r="T57" s="426"/>
      <c r="U57" s="426"/>
      <c r="V57" s="426"/>
      <c r="W57" s="426"/>
      <c r="X57" s="427"/>
      <c r="Y57" s="416" t="str">
        <f t="shared" si="1"/>
        <v>三保支出</v>
      </c>
      <c r="Z57" s="416" t="str">
        <f t="shared" si="2"/>
        <v>项目支出</v>
      </c>
      <c r="AA57" s="416" t="str">
        <f t="shared" si="3"/>
        <v>2050203</v>
      </c>
      <c r="AB57" s="416" t="str">
        <f t="shared" si="4"/>
        <v>保基本民生</v>
      </c>
      <c r="AC57" s="416" t="str">
        <f t="shared" si="5"/>
        <v>否</v>
      </c>
    </row>
    <row r="58" ht="22.5" customHeight="1" spans="1:29">
      <c r="A58" s="421" t="s">
        <v>7885</v>
      </c>
      <c r="B58" s="422" t="s">
        <v>7920</v>
      </c>
      <c r="C58" s="422" t="s">
        <v>7921</v>
      </c>
      <c r="D58" s="421" t="s">
        <v>7902</v>
      </c>
      <c r="E58" s="421" t="s">
        <v>7889</v>
      </c>
      <c r="F58" s="421" t="s">
        <v>4097</v>
      </c>
      <c r="G58" s="421" t="s">
        <v>4097</v>
      </c>
      <c r="H58" s="423" t="s">
        <v>5210</v>
      </c>
      <c r="I58" s="421" t="s">
        <v>616</v>
      </c>
      <c r="J58" s="421" t="s">
        <v>7890</v>
      </c>
      <c r="K58" s="421" t="s">
        <v>7891</v>
      </c>
      <c r="L58" s="421" t="s">
        <v>7872</v>
      </c>
      <c r="M58" s="421" t="s">
        <v>7903</v>
      </c>
      <c r="N58" s="426">
        <v>86265</v>
      </c>
      <c r="O58" s="426">
        <v>86265</v>
      </c>
      <c r="P58" s="427"/>
      <c r="Q58" s="427"/>
      <c r="R58" s="426"/>
      <c r="S58" s="426"/>
      <c r="T58" s="426"/>
      <c r="U58" s="426"/>
      <c r="V58" s="426"/>
      <c r="W58" s="426"/>
      <c r="X58" s="427"/>
      <c r="Y58" s="416" t="str">
        <f t="shared" si="1"/>
        <v>三保支出</v>
      </c>
      <c r="Z58" s="416" t="str">
        <f t="shared" si="2"/>
        <v>项目支出</v>
      </c>
      <c r="AA58" s="416" t="str">
        <f t="shared" si="3"/>
        <v>2050203</v>
      </c>
      <c r="AB58" s="416" t="str">
        <f t="shared" si="4"/>
        <v>保基本民生</v>
      </c>
      <c r="AC58" s="416" t="str">
        <f t="shared" si="5"/>
        <v>否</v>
      </c>
    </row>
    <row r="59" ht="22.5" customHeight="1" spans="1:29">
      <c r="A59" s="421" t="s">
        <v>7885</v>
      </c>
      <c r="B59" s="422" t="s">
        <v>7920</v>
      </c>
      <c r="C59" s="422" t="s">
        <v>7921</v>
      </c>
      <c r="D59" s="421" t="s">
        <v>7902</v>
      </c>
      <c r="E59" s="421" t="s">
        <v>7889</v>
      </c>
      <c r="F59" s="421" t="s">
        <v>4097</v>
      </c>
      <c r="G59" s="421" t="s">
        <v>4097</v>
      </c>
      <c r="H59" s="423" t="s">
        <v>5210</v>
      </c>
      <c r="I59" s="421" t="s">
        <v>616</v>
      </c>
      <c r="J59" s="421" t="s">
        <v>7890</v>
      </c>
      <c r="K59" s="421" t="s">
        <v>7891</v>
      </c>
      <c r="L59" s="421" t="s">
        <v>7872</v>
      </c>
      <c r="M59" s="421" t="s">
        <v>7903</v>
      </c>
      <c r="N59" s="426">
        <v>1837.5</v>
      </c>
      <c r="O59" s="426">
        <v>1837.5</v>
      </c>
      <c r="P59" s="427"/>
      <c r="Q59" s="427"/>
      <c r="R59" s="426"/>
      <c r="S59" s="426"/>
      <c r="T59" s="426"/>
      <c r="U59" s="426"/>
      <c r="V59" s="426"/>
      <c r="W59" s="426"/>
      <c r="X59" s="427"/>
      <c r="Y59" s="416" t="str">
        <f t="shared" si="1"/>
        <v>三保支出</v>
      </c>
      <c r="Z59" s="416" t="str">
        <f t="shared" si="2"/>
        <v>项目支出</v>
      </c>
      <c r="AA59" s="416" t="str">
        <f t="shared" si="3"/>
        <v>2050203</v>
      </c>
      <c r="AB59" s="416" t="str">
        <f t="shared" si="4"/>
        <v>保基本民生</v>
      </c>
      <c r="AC59" s="416" t="str">
        <f t="shared" si="5"/>
        <v>否</v>
      </c>
    </row>
    <row r="60" ht="22.5" customHeight="1" spans="1:29">
      <c r="A60" s="421" t="s">
        <v>7885</v>
      </c>
      <c r="B60" s="422" t="s">
        <v>7920</v>
      </c>
      <c r="C60" s="422" t="s">
        <v>7921</v>
      </c>
      <c r="D60" s="421" t="s">
        <v>7902</v>
      </c>
      <c r="E60" s="421" t="s">
        <v>7889</v>
      </c>
      <c r="F60" s="421" t="s">
        <v>4097</v>
      </c>
      <c r="G60" s="421" t="s">
        <v>4097</v>
      </c>
      <c r="H60" s="423" t="s">
        <v>5210</v>
      </c>
      <c r="I60" s="421" t="s">
        <v>616</v>
      </c>
      <c r="J60" s="421" t="s">
        <v>7890</v>
      </c>
      <c r="K60" s="421" t="s">
        <v>7891</v>
      </c>
      <c r="L60" s="421" t="s">
        <v>7872</v>
      </c>
      <c r="M60" s="421" t="s">
        <v>7903</v>
      </c>
      <c r="N60" s="426">
        <v>2625</v>
      </c>
      <c r="O60" s="426">
        <v>2625</v>
      </c>
      <c r="P60" s="427"/>
      <c r="Q60" s="427"/>
      <c r="R60" s="426"/>
      <c r="S60" s="426"/>
      <c r="T60" s="426"/>
      <c r="U60" s="426"/>
      <c r="V60" s="426"/>
      <c r="W60" s="426"/>
      <c r="X60" s="427"/>
      <c r="Y60" s="416" t="str">
        <f t="shared" si="1"/>
        <v>三保支出</v>
      </c>
      <c r="Z60" s="416" t="str">
        <f t="shared" si="2"/>
        <v>项目支出</v>
      </c>
      <c r="AA60" s="416" t="str">
        <f t="shared" si="3"/>
        <v>2050203</v>
      </c>
      <c r="AB60" s="416" t="str">
        <f t="shared" si="4"/>
        <v>保基本民生</v>
      </c>
      <c r="AC60" s="416" t="str">
        <f t="shared" si="5"/>
        <v>否</v>
      </c>
    </row>
    <row r="61" ht="22.5" customHeight="1" spans="1:29">
      <c r="A61" s="421" t="s">
        <v>7885</v>
      </c>
      <c r="B61" s="422" t="s">
        <v>7920</v>
      </c>
      <c r="C61" s="422" t="s">
        <v>7921</v>
      </c>
      <c r="D61" s="421" t="s">
        <v>7902</v>
      </c>
      <c r="E61" s="421" t="s">
        <v>7889</v>
      </c>
      <c r="F61" s="421" t="s">
        <v>4097</v>
      </c>
      <c r="G61" s="421" t="s">
        <v>4097</v>
      </c>
      <c r="H61" s="423" t="s">
        <v>5210</v>
      </c>
      <c r="I61" s="421" t="s">
        <v>616</v>
      </c>
      <c r="J61" s="421" t="s">
        <v>7890</v>
      </c>
      <c r="K61" s="421" t="s">
        <v>7891</v>
      </c>
      <c r="L61" s="421" t="s">
        <v>7872</v>
      </c>
      <c r="M61" s="421" t="s">
        <v>7903</v>
      </c>
      <c r="N61" s="426">
        <v>639000</v>
      </c>
      <c r="O61" s="426">
        <v>639000</v>
      </c>
      <c r="P61" s="427"/>
      <c r="Q61" s="427"/>
      <c r="R61" s="426"/>
      <c r="S61" s="426"/>
      <c r="T61" s="426"/>
      <c r="U61" s="426"/>
      <c r="V61" s="426"/>
      <c r="W61" s="426"/>
      <c r="X61" s="427"/>
      <c r="Y61" s="416" t="str">
        <f t="shared" si="1"/>
        <v>三保支出</v>
      </c>
      <c r="Z61" s="416" t="str">
        <f t="shared" si="2"/>
        <v>项目支出</v>
      </c>
      <c r="AA61" s="416" t="str">
        <f t="shared" si="3"/>
        <v>2050203</v>
      </c>
      <c r="AB61" s="416" t="str">
        <f t="shared" si="4"/>
        <v>保基本民生</v>
      </c>
      <c r="AC61" s="416" t="str">
        <f t="shared" si="5"/>
        <v>否</v>
      </c>
    </row>
    <row r="62" ht="22.5" customHeight="1" spans="1:29">
      <c r="A62" s="421" t="s">
        <v>7885</v>
      </c>
      <c r="B62" s="422" t="s">
        <v>7920</v>
      </c>
      <c r="C62" s="422" t="s">
        <v>7921</v>
      </c>
      <c r="D62" s="421" t="s">
        <v>7902</v>
      </c>
      <c r="E62" s="421" t="s">
        <v>7889</v>
      </c>
      <c r="F62" s="421" t="s">
        <v>4097</v>
      </c>
      <c r="G62" s="421" t="s">
        <v>4097</v>
      </c>
      <c r="H62" s="423" t="s">
        <v>5210</v>
      </c>
      <c r="I62" s="421" t="s">
        <v>616</v>
      </c>
      <c r="J62" s="421" t="s">
        <v>7890</v>
      </c>
      <c r="K62" s="421" t="s">
        <v>7891</v>
      </c>
      <c r="L62" s="421" t="s">
        <v>7872</v>
      </c>
      <c r="M62" s="421" t="s">
        <v>7903</v>
      </c>
      <c r="N62" s="426">
        <v>447300</v>
      </c>
      <c r="O62" s="426">
        <v>447300</v>
      </c>
      <c r="P62" s="427"/>
      <c r="Q62" s="427"/>
      <c r="R62" s="426"/>
      <c r="S62" s="426"/>
      <c r="T62" s="426"/>
      <c r="U62" s="426"/>
      <c r="V62" s="426"/>
      <c r="W62" s="426"/>
      <c r="X62" s="427"/>
      <c r="Y62" s="416" t="str">
        <f t="shared" si="1"/>
        <v>三保支出</v>
      </c>
      <c r="Z62" s="416" t="str">
        <f t="shared" si="2"/>
        <v>项目支出</v>
      </c>
      <c r="AA62" s="416" t="str">
        <f t="shared" si="3"/>
        <v>2050203</v>
      </c>
      <c r="AB62" s="416" t="str">
        <f t="shared" si="4"/>
        <v>保基本民生</v>
      </c>
      <c r="AC62" s="416" t="str">
        <f t="shared" si="5"/>
        <v>否</v>
      </c>
    </row>
    <row r="63" ht="22.5" customHeight="1" spans="1:29">
      <c r="A63" s="421" t="s">
        <v>7885</v>
      </c>
      <c r="B63" s="422" t="s">
        <v>7920</v>
      </c>
      <c r="C63" s="422" t="s">
        <v>7921</v>
      </c>
      <c r="D63" s="421" t="s">
        <v>7902</v>
      </c>
      <c r="E63" s="421" t="s">
        <v>7889</v>
      </c>
      <c r="F63" s="421" t="s">
        <v>4097</v>
      </c>
      <c r="G63" s="421" t="s">
        <v>4097</v>
      </c>
      <c r="H63" s="423" t="s">
        <v>5210</v>
      </c>
      <c r="I63" s="421" t="s">
        <v>616</v>
      </c>
      <c r="J63" s="421" t="s">
        <v>7890</v>
      </c>
      <c r="K63" s="421" t="s">
        <v>7891</v>
      </c>
      <c r="L63" s="421" t="s">
        <v>7872</v>
      </c>
      <c r="M63" s="421" t="s">
        <v>7903</v>
      </c>
      <c r="N63" s="426">
        <v>354.34</v>
      </c>
      <c r="O63" s="426">
        <v>354.34</v>
      </c>
      <c r="P63" s="427"/>
      <c r="Q63" s="427"/>
      <c r="R63" s="426"/>
      <c r="S63" s="426"/>
      <c r="T63" s="426"/>
      <c r="U63" s="426"/>
      <c r="V63" s="426"/>
      <c r="W63" s="426"/>
      <c r="X63" s="427"/>
      <c r="Y63" s="416" t="str">
        <f t="shared" si="1"/>
        <v>三保支出</v>
      </c>
      <c r="Z63" s="416" t="str">
        <f t="shared" si="2"/>
        <v>项目支出</v>
      </c>
      <c r="AA63" s="416" t="str">
        <f t="shared" si="3"/>
        <v>2050203</v>
      </c>
      <c r="AB63" s="416" t="str">
        <f t="shared" si="4"/>
        <v>保基本民生</v>
      </c>
      <c r="AC63" s="416" t="str">
        <f t="shared" si="5"/>
        <v>否</v>
      </c>
    </row>
    <row r="64" ht="22.5" customHeight="1" spans="1:29">
      <c r="A64" s="421" t="s">
        <v>7885</v>
      </c>
      <c r="B64" s="422" t="s">
        <v>7920</v>
      </c>
      <c r="C64" s="422" t="s">
        <v>7921</v>
      </c>
      <c r="D64" s="421" t="s">
        <v>7922</v>
      </c>
      <c r="E64" s="421" t="s">
        <v>7889</v>
      </c>
      <c r="F64" s="421" t="s">
        <v>4097</v>
      </c>
      <c r="G64" s="421" t="s">
        <v>4097</v>
      </c>
      <c r="H64" s="423" t="s">
        <v>5255</v>
      </c>
      <c r="I64" s="421" t="s">
        <v>665</v>
      </c>
      <c r="J64" s="421" t="s">
        <v>7899</v>
      </c>
      <c r="K64" s="421" t="s">
        <v>7900</v>
      </c>
      <c r="L64" s="421" t="s">
        <v>7872</v>
      </c>
      <c r="M64" s="421" t="s">
        <v>7923</v>
      </c>
      <c r="N64" s="426">
        <v>3360</v>
      </c>
      <c r="O64" s="426">
        <v>3360</v>
      </c>
      <c r="P64" s="427"/>
      <c r="Q64" s="427"/>
      <c r="R64" s="426"/>
      <c r="S64" s="426"/>
      <c r="T64" s="426"/>
      <c r="U64" s="426"/>
      <c r="V64" s="426"/>
      <c r="W64" s="426"/>
      <c r="X64" s="427"/>
      <c r="Y64" s="416" t="str">
        <f t="shared" si="1"/>
        <v>三保支出</v>
      </c>
      <c r="Z64" s="416" t="str">
        <f t="shared" si="2"/>
        <v>项目支出</v>
      </c>
      <c r="AA64" s="416" t="str">
        <f t="shared" si="3"/>
        <v>2050701</v>
      </c>
      <c r="AB64" s="416" t="str">
        <f t="shared" si="4"/>
        <v>保基本民生</v>
      </c>
      <c r="AC64" s="416" t="str">
        <f t="shared" si="5"/>
        <v>否</v>
      </c>
    </row>
    <row r="65" ht="22.5" customHeight="1" spans="1:29">
      <c r="A65" s="421" t="s">
        <v>7885</v>
      </c>
      <c r="B65" s="422" t="s">
        <v>7920</v>
      </c>
      <c r="C65" s="422" t="s">
        <v>7921</v>
      </c>
      <c r="D65" s="421" t="s">
        <v>7922</v>
      </c>
      <c r="E65" s="421" t="s">
        <v>7889</v>
      </c>
      <c r="F65" s="421" t="s">
        <v>4097</v>
      </c>
      <c r="G65" s="421" t="s">
        <v>4097</v>
      </c>
      <c r="H65" s="423" t="s">
        <v>5255</v>
      </c>
      <c r="I65" s="421" t="s">
        <v>665</v>
      </c>
      <c r="J65" s="421" t="s">
        <v>7899</v>
      </c>
      <c r="K65" s="421" t="s">
        <v>7900</v>
      </c>
      <c r="L65" s="421" t="s">
        <v>7872</v>
      </c>
      <c r="M65" s="421" t="s">
        <v>7923</v>
      </c>
      <c r="N65" s="426">
        <v>19200</v>
      </c>
      <c r="O65" s="426">
        <v>19200</v>
      </c>
      <c r="P65" s="427"/>
      <c r="Q65" s="427"/>
      <c r="R65" s="426"/>
      <c r="S65" s="426"/>
      <c r="T65" s="426"/>
      <c r="U65" s="426"/>
      <c r="V65" s="426"/>
      <c r="W65" s="426"/>
      <c r="X65" s="427"/>
      <c r="Y65" s="416" t="str">
        <f t="shared" si="1"/>
        <v>三保支出</v>
      </c>
      <c r="Z65" s="416" t="str">
        <f t="shared" si="2"/>
        <v>项目支出</v>
      </c>
      <c r="AA65" s="416" t="str">
        <f t="shared" si="3"/>
        <v>2050701</v>
      </c>
      <c r="AB65" s="416" t="str">
        <f t="shared" si="4"/>
        <v>保基本民生</v>
      </c>
      <c r="AC65" s="416" t="str">
        <f t="shared" si="5"/>
        <v>否</v>
      </c>
    </row>
    <row r="66" ht="22.5" customHeight="1" spans="1:29">
      <c r="A66" s="421" t="s">
        <v>7885</v>
      </c>
      <c r="B66" s="422" t="s">
        <v>7920</v>
      </c>
      <c r="C66" s="422" t="s">
        <v>7921</v>
      </c>
      <c r="D66" s="421" t="s">
        <v>7922</v>
      </c>
      <c r="E66" s="421" t="s">
        <v>7889</v>
      </c>
      <c r="F66" s="421" t="s">
        <v>4097</v>
      </c>
      <c r="G66" s="421" t="s">
        <v>4097</v>
      </c>
      <c r="H66" s="423" t="s">
        <v>5255</v>
      </c>
      <c r="I66" s="421" t="s">
        <v>665</v>
      </c>
      <c r="J66" s="421" t="s">
        <v>7899</v>
      </c>
      <c r="K66" s="421" t="s">
        <v>7900</v>
      </c>
      <c r="L66" s="421" t="s">
        <v>7872</v>
      </c>
      <c r="M66" s="421" t="s">
        <v>7923</v>
      </c>
      <c r="N66" s="426">
        <v>648</v>
      </c>
      <c r="O66" s="426">
        <v>648</v>
      </c>
      <c r="P66" s="427"/>
      <c r="Q66" s="427"/>
      <c r="R66" s="426"/>
      <c r="S66" s="426"/>
      <c r="T66" s="426"/>
      <c r="U66" s="426"/>
      <c r="V66" s="426"/>
      <c r="W66" s="426"/>
      <c r="X66" s="427"/>
      <c r="Y66" s="416" t="str">
        <f t="shared" si="1"/>
        <v>三保支出</v>
      </c>
      <c r="Z66" s="416" t="str">
        <f t="shared" si="2"/>
        <v>项目支出</v>
      </c>
      <c r="AA66" s="416" t="str">
        <f t="shared" si="3"/>
        <v>2050701</v>
      </c>
      <c r="AB66" s="416" t="str">
        <f t="shared" si="4"/>
        <v>保基本民生</v>
      </c>
      <c r="AC66" s="416" t="str">
        <f t="shared" si="5"/>
        <v>否</v>
      </c>
    </row>
    <row r="67" ht="22.5" customHeight="1" spans="1:29">
      <c r="A67" s="421" t="s">
        <v>7885</v>
      </c>
      <c r="B67" s="422" t="s">
        <v>7920</v>
      </c>
      <c r="C67" s="422" t="s">
        <v>7921</v>
      </c>
      <c r="D67" s="421" t="s">
        <v>7904</v>
      </c>
      <c r="E67" s="421" t="s">
        <v>7889</v>
      </c>
      <c r="F67" s="421" t="s">
        <v>4097</v>
      </c>
      <c r="G67" s="421" t="s">
        <v>4097</v>
      </c>
      <c r="H67" s="423" t="s">
        <v>5210</v>
      </c>
      <c r="I67" s="421" t="s">
        <v>616</v>
      </c>
      <c r="J67" s="421" t="s">
        <v>7890</v>
      </c>
      <c r="K67" s="421" t="s">
        <v>7891</v>
      </c>
      <c r="L67" s="421" t="s">
        <v>7872</v>
      </c>
      <c r="M67" s="421" t="s">
        <v>7905</v>
      </c>
      <c r="N67" s="426">
        <v>1286000</v>
      </c>
      <c r="O67" s="426">
        <v>1286000</v>
      </c>
      <c r="P67" s="427"/>
      <c r="Q67" s="427"/>
      <c r="R67" s="426"/>
      <c r="S67" s="426"/>
      <c r="T67" s="426"/>
      <c r="U67" s="426"/>
      <c r="V67" s="426"/>
      <c r="W67" s="426"/>
      <c r="X67" s="427"/>
      <c r="Y67" s="416" t="str">
        <f t="shared" si="1"/>
        <v>三保支出</v>
      </c>
      <c r="Z67" s="416" t="str">
        <f t="shared" si="2"/>
        <v>项目支出</v>
      </c>
      <c r="AA67" s="416" t="str">
        <f t="shared" si="3"/>
        <v>2050203</v>
      </c>
      <c r="AB67" s="416" t="str">
        <f t="shared" si="4"/>
        <v>保基本民生</v>
      </c>
      <c r="AC67" s="416" t="str">
        <f t="shared" si="5"/>
        <v>否</v>
      </c>
    </row>
    <row r="68" ht="22.5" customHeight="1" spans="1:29">
      <c r="A68" s="421" t="s">
        <v>7885</v>
      </c>
      <c r="B68" s="422" t="s">
        <v>7920</v>
      </c>
      <c r="C68" s="422" t="s">
        <v>7921</v>
      </c>
      <c r="D68" s="421" t="s">
        <v>7906</v>
      </c>
      <c r="E68" s="421" t="s">
        <v>7889</v>
      </c>
      <c r="F68" s="421" t="s">
        <v>4097</v>
      </c>
      <c r="G68" s="421" t="s">
        <v>4097</v>
      </c>
      <c r="H68" s="423" t="s">
        <v>5210</v>
      </c>
      <c r="I68" s="421" t="s">
        <v>616</v>
      </c>
      <c r="J68" s="421" t="s">
        <v>7899</v>
      </c>
      <c r="K68" s="421" t="s">
        <v>7900</v>
      </c>
      <c r="L68" s="421" t="s">
        <v>7872</v>
      </c>
      <c r="M68" s="421" t="s">
        <v>7907</v>
      </c>
      <c r="N68" s="426">
        <v>46662</v>
      </c>
      <c r="O68" s="426">
        <v>46662</v>
      </c>
      <c r="P68" s="427"/>
      <c r="Q68" s="427"/>
      <c r="R68" s="426"/>
      <c r="S68" s="426"/>
      <c r="T68" s="426"/>
      <c r="U68" s="426"/>
      <c r="V68" s="426"/>
      <c r="W68" s="426"/>
      <c r="X68" s="427"/>
      <c r="Y68" s="416" t="str">
        <f t="shared" si="1"/>
        <v>三保支出</v>
      </c>
      <c r="Z68" s="416" t="str">
        <f t="shared" si="2"/>
        <v>项目支出</v>
      </c>
      <c r="AA68" s="416" t="str">
        <f t="shared" si="3"/>
        <v>2050203</v>
      </c>
      <c r="AB68" s="416" t="str">
        <f t="shared" si="4"/>
        <v>保基本民生</v>
      </c>
      <c r="AC68" s="416" t="str">
        <f t="shared" si="5"/>
        <v>否</v>
      </c>
    </row>
    <row r="69" ht="22.5" customHeight="1" spans="1:29">
      <c r="A69" s="421" t="s">
        <v>7885</v>
      </c>
      <c r="B69" s="422" t="s">
        <v>7920</v>
      </c>
      <c r="C69" s="422" t="s">
        <v>7921</v>
      </c>
      <c r="D69" s="421" t="s">
        <v>7906</v>
      </c>
      <c r="E69" s="421" t="s">
        <v>7889</v>
      </c>
      <c r="F69" s="421" t="s">
        <v>4097</v>
      </c>
      <c r="G69" s="421" t="s">
        <v>4097</v>
      </c>
      <c r="H69" s="423" t="s">
        <v>5210</v>
      </c>
      <c r="I69" s="421" t="s">
        <v>616</v>
      </c>
      <c r="J69" s="421" t="s">
        <v>7899</v>
      </c>
      <c r="K69" s="421" t="s">
        <v>7900</v>
      </c>
      <c r="L69" s="421" t="s">
        <v>7872</v>
      </c>
      <c r="M69" s="421" t="s">
        <v>7907</v>
      </c>
      <c r="N69" s="426">
        <v>169237.6</v>
      </c>
      <c r="O69" s="426">
        <v>169237.6</v>
      </c>
      <c r="P69" s="427"/>
      <c r="Q69" s="427"/>
      <c r="R69" s="426"/>
      <c r="S69" s="426"/>
      <c r="T69" s="426"/>
      <c r="U69" s="426"/>
      <c r="V69" s="426"/>
      <c r="W69" s="426"/>
      <c r="X69" s="427"/>
      <c r="Y69" s="416" t="str">
        <f t="shared" si="1"/>
        <v>三保支出</v>
      </c>
      <c r="Z69" s="416" t="str">
        <f t="shared" si="2"/>
        <v>项目支出</v>
      </c>
      <c r="AA69" s="416" t="str">
        <f t="shared" si="3"/>
        <v>2050203</v>
      </c>
      <c r="AB69" s="416" t="str">
        <f t="shared" si="4"/>
        <v>保基本民生</v>
      </c>
      <c r="AC69" s="416" t="str">
        <f t="shared" si="5"/>
        <v>否</v>
      </c>
    </row>
    <row r="70" ht="22.5" customHeight="1" spans="1:29">
      <c r="A70" s="421" t="s">
        <v>7885</v>
      </c>
      <c r="B70" s="422" t="s">
        <v>7920</v>
      </c>
      <c r="C70" s="422" t="s">
        <v>7921</v>
      </c>
      <c r="D70" s="421" t="s">
        <v>7906</v>
      </c>
      <c r="E70" s="421" t="s">
        <v>7889</v>
      </c>
      <c r="F70" s="421" t="s">
        <v>4097</v>
      </c>
      <c r="G70" s="421" t="s">
        <v>4097</v>
      </c>
      <c r="H70" s="423" t="s">
        <v>5210</v>
      </c>
      <c r="I70" s="421" t="s">
        <v>616</v>
      </c>
      <c r="J70" s="421" t="s">
        <v>7899</v>
      </c>
      <c r="K70" s="421" t="s">
        <v>7900</v>
      </c>
      <c r="L70" s="421" t="s">
        <v>7872</v>
      </c>
      <c r="M70" s="421" t="s">
        <v>7907</v>
      </c>
      <c r="N70" s="426">
        <v>32638.68</v>
      </c>
      <c r="O70" s="426">
        <v>32638.68</v>
      </c>
      <c r="P70" s="427"/>
      <c r="Q70" s="427"/>
      <c r="R70" s="426"/>
      <c r="S70" s="426"/>
      <c r="T70" s="426"/>
      <c r="U70" s="426"/>
      <c r="V70" s="426"/>
      <c r="W70" s="426"/>
      <c r="X70" s="427"/>
      <c r="Y70" s="416" t="str">
        <f t="shared" si="1"/>
        <v>三保支出</v>
      </c>
      <c r="Z70" s="416" t="str">
        <f t="shared" si="2"/>
        <v>项目支出</v>
      </c>
      <c r="AA70" s="416" t="str">
        <f t="shared" si="3"/>
        <v>2050203</v>
      </c>
      <c r="AB70" s="416" t="str">
        <f t="shared" si="4"/>
        <v>保基本民生</v>
      </c>
      <c r="AC70" s="416" t="str">
        <f t="shared" si="5"/>
        <v>否</v>
      </c>
    </row>
    <row r="71" ht="22.5" customHeight="1" spans="1:29">
      <c r="A71" s="421" t="s">
        <v>7885</v>
      </c>
      <c r="B71" s="422" t="s">
        <v>7920</v>
      </c>
      <c r="C71" s="422" t="s">
        <v>7921</v>
      </c>
      <c r="D71" s="421" t="s">
        <v>7906</v>
      </c>
      <c r="E71" s="421" t="s">
        <v>7889</v>
      </c>
      <c r="F71" s="421" t="s">
        <v>4097</v>
      </c>
      <c r="G71" s="421" t="s">
        <v>4097</v>
      </c>
      <c r="H71" s="423" t="s">
        <v>5210</v>
      </c>
      <c r="I71" s="421" t="s">
        <v>616</v>
      </c>
      <c r="J71" s="421" t="s">
        <v>7899</v>
      </c>
      <c r="K71" s="421" t="s">
        <v>7900</v>
      </c>
      <c r="L71" s="421" t="s">
        <v>7872</v>
      </c>
      <c r="M71" s="421" t="s">
        <v>7907</v>
      </c>
      <c r="N71" s="426">
        <v>967072</v>
      </c>
      <c r="O71" s="426">
        <v>967072</v>
      </c>
      <c r="P71" s="427"/>
      <c r="Q71" s="427"/>
      <c r="R71" s="426"/>
      <c r="S71" s="426"/>
      <c r="T71" s="426"/>
      <c r="U71" s="426"/>
      <c r="V71" s="426"/>
      <c r="W71" s="426"/>
      <c r="X71" s="427"/>
      <c r="Y71" s="416" t="str">
        <f t="shared" ref="Y71:Y134" si="6">_xlfn.IFS(LEFT(M71,3)="003","三保支出",LEFT(M71,3)="004","刚性支出",LEFT(M71,3)="000","促发展支出")</f>
        <v>三保支出</v>
      </c>
      <c r="Z71" s="416" t="str">
        <f t="shared" ref="Z71:Z134" si="7">_xlfn.IFS(LEFT(E71,1)="3","项目支出",LEFT(E71,1)="1","人员类支出",LEFT(E71,1)="2","运转类支出")</f>
        <v>项目支出</v>
      </c>
      <c r="AA71" s="416" t="str">
        <f t="shared" ref="AA71:AA134" si="8">LEFT(H71,7)</f>
        <v>2050203</v>
      </c>
      <c r="AB71" s="416" t="str">
        <f t="shared" ref="AB71:AB134" si="9">_xlfn.IFS(LEFT(M71,6)="003001","保工资",LEFT(M71,6)="003002","保运转",LEFT(M71,6)="003003","保基本民生")</f>
        <v>保基本民生</v>
      </c>
      <c r="AC71" s="416" t="str">
        <f t="shared" ref="AC71:AC134" si="10">IF(Z71="项目支出","否","是")</f>
        <v>否</v>
      </c>
    </row>
    <row r="72" ht="22.5" customHeight="1" spans="1:29">
      <c r="A72" s="421" t="s">
        <v>7885</v>
      </c>
      <c r="B72" s="422" t="s">
        <v>7920</v>
      </c>
      <c r="C72" s="422" t="s">
        <v>7921</v>
      </c>
      <c r="D72" s="421" t="s">
        <v>7906</v>
      </c>
      <c r="E72" s="421" t="s">
        <v>7889</v>
      </c>
      <c r="F72" s="421" t="s">
        <v>4097</v>
      </c>
      <c r="G72" s="421" t="s">
        <v>4097</v>
      </c>
      <c r="H72" s="423" t="s">
        <v>5210</v>
      </c>
      <c r="I72" s="421" t="s">
        <v>616</v>
      </c>
      <c r="J72" s="421" t="s">
        <v>7899</v>
      </c>
      <c r="K72" s="421" t="s">
        <v>7900</v>
      </c>
      <c r="L72" s="421" t="s">
        <v>7872</v>
      </c>
      <c r="M72" s="421" t="s">
        <v>7907</v>
      </c>
      <c r="N72" s="426">
        <v>8999.1</v>
      </c>
      <c r="O72" s="426">
        <v>8999.1</v>
      </c>
      <c r="P72" s="427"/>
      <c r="Q72" s="427"/>
      <c r="R72" s="426"/>
      <c r="S72" s="426"/>
      <c r="T72" s="426"/>
      <c r="U72" s="426"/>
      <c r="V72" s="426"/>
      <c r="W72" s="426"/>
      <c r="X72" s="427"/>
      <c r="Y72" s="416" t="str">
        <f t="shared" si="6"/>
        <v>三保支出</v>
      </c>
      <c r="Z72" s="416" t="str">
        <f t="shared" si="7"/>
        <v>项目支出</v>
      </c>
      <c r="AA72" s="416" t="str">
        <f t="shared" si="8"/>
        <v>2050203</v>
      </c>
      <c r="AB72" s="416" t="str">
        <f t="shared" si="9"/>
        <v>保基本民生</v>
      </c>
      <c r="AC72" s="416" t="str">
        <f t="shared" si="10"/>
        <v>否</v>
      </c>
    </row>
    <row r="73" ht="22.5" customHeight="1" spans="1:29">
      <c r="A73" s="421" t="s">
        <v>7885</v>
      </c>
      <c r="B73" s="422" t="s">
        <v>7920</v>
      </c>
      <c r="C73" s="422" t="s">
        <v>7921</v>
      </c>
      <c r="D73" s="421" t="s">
        <v>7906</v>
      </c>
      <c r="E73" s="421" t="s">
        <v>7889</v>
      </c>
      <c r="F73" s="421" t="s">
        <v>4097</v>
      </c>
      <c r="G73" s="421" t="s">
        <v>4097</v>
      </c>
      <c r="H73" s="423" t="s">
        <v>5210</v>
      </c>
      <c r="I73" s="421" t="s">
        <v>616</v>
      </c>
      <c r="J73" s="421" t="s">
        <v>7899</v>
      </c>
      <c r="K73" s="421" t="s">
        <v>7900</v>
      </c>
      <c r="L73" s="421" t="s">
        <v>7872</v>
      </c>
      <c r="M73" s="421" t="s">
        <v>7907</v>
      </c>
      <c r="N73" s="426">
        <v>266640</v>
      </c>
      <c r="O73" s="426">
        <v>266640</v>
      </c>
      <c r="P73" s="427"/>
      <c r="Q73" s="427"/>
      <c r="R73" s="426"/>
      <c r="S73" s="426"/>
      <c r="T73" s="426"/>
      <c r="U73" s="426"/>
      <c r="V73" s="426"/>
      <c r="W73" s="426"/>
      <c r="X73" s="427"/>
      <c r="Y73" s="416" t="str">
        <f t="shared" si="6"/>
        <v>三保支出</v>
      </c>
      <c r="Z73" s="416" t="str">
        <f t="shared" si="7"/>
        <v>项目支出</v>
      </c>
      <c r="AA73" s="416" t="str">
        <f t="shared" si="8"/>
        <v>2050203</v>
      </c>
      <c r="AB73" s="416" t="str">
        <f t="shared" si="9"/>
        <v>保基本民生</v>
      </c>
      <c r="AC73" s="416" t="str">
        <f t="shared" si="10"/>
        <v>否</v>
      </c>
    </row>
    <row r="74" ht="22.5" customHeight="1" spans="1:29">
      <c r="A74" s="421" t="s">
        <v>7885</v>
      </c>
      <c r="B74" s="422" t="s">
        <v>7920</v>
      </c>
      <c r="C74" s="422" t="s">
        <v>7921</v>
      </c>
      <c r="D74" s="421" t="s">
        <v>7908</v>
      </c>
      <c r="E74" s="421" t="s">
        <v>7889</v>
      </c>
      <c r="F74" s="421" t="s">
        <v>4097</v>
      </c>
      <c r="G74" s="421" t="s">
        <v>4097</v>
      </c>
      <c r="H74" s="423" t="s">
        <v>5211</v>
      </c>
      <c r="I74" s="421" t="s">
        <v>618</v>
      </c>
      <c r="J74" s="421" t="s">
        <v>7899</v>
      </c>
      <c r="K74" s="421" t="s">
        <v>7900</v>
      </c>
      <c r="L74" s="421" t="s">
        <v>7872</v>
      </c>
      <c r="M74" s="421" t="s">
        <v>7909</v>
      </c>
      <c r="N74" s="426">
        <v>200960</v>
      </c>
      <c r="O74" s="426">
        <v>200960</v>
      </c>
      <c r="P74" s="427"/>
      <c r="Q74" s="427"/>
      <c r="R74" s="426"/>
      <c r="S74" s="426"/>
      <c r="T74" s="426"/>
      <c r="U74" s="426"/>
      <c r="V74" s="426"/>
      <c r="W74" s="426"/>
      <c r="X74" s="427"/>
      <c r="Y74" s="416" t="str">
        <f t="shared" si="6"/>
        <v>三保支出</v>
      </c>
      <c r="Z74" s="416" t="str">
        <f t="shared" si="7"/>
        <v>项目支出</v>
      </c>
      <c r="AA74" s="416" t="str">
        <f t="shared" si="8"/>
        <v>2050204</v>
      </c>
      <c r="AB74" s="416" t="str">
        <f t="shared" si="9"/>
        <v>保基本民生</v>
      </c>
      <c r="AC74" s="416" t="str">
        <f t="shared" si="10"/>
        <v>否</v>
      </c>
    </row>
    <row r="75" ht="22.5" customHeight="1" spans="1:29">
      <c r="A75" s="421" t="s">
        <v>7885</v>
      </c>
      <c r="B75" s="422" t="s">
        <v>7920</v>
      </c>
      <c r="C75" s="422" t="s">
        <v>7921</v>
      </c>
      <c r="D75" s="421" t="s">
        <v>7908</v>
      </c>
      <c r="E75" s="421" t="s">
        <v>7889</v>
      </c>
      <c r="F75" s="421" t="s">
        <v>4097</v>
      </c>
      <c r="G75" s="421" t="s">
        <v>4097</v>
      </c>
      <c r="H75" s="423" t="s">
        <v>5211</v>
      </c>
      <c r="I75" s="421" t="s">
        <v>618</v>
      </c>
      <c r="J75" s="421" t="s">
        <v>7899</v>
      </c>
      <c r="K75" s="421" t="s">
        <v>7900</v>
      </c>
      <c r="L75" s="421" t="s">
        <v>7872</v>
      </c>
      <c r="M75" s="421" t="s">
        <v>7909</v>
      </c>
      <c r="N75" s="426">
        <v>6782.4</v>
      </c>
      <c r="O75" s="426">
        <v>6782.4</v>
      </c>
      <c r="P75" s="427"/>
      <c r="Q75" s="427"/>
      <c r="R75" s="426"/>
      <c r="S75" s="426"/>
      <c r="T75" s="426"/>
      <c r="U75" s="426"/>
      <c r="V75" s="426"/>
      <c r="W75" s="426"/>
      <c r="X75" s="427"/>
      <c r="Y75" s="416" t="str">
        <f t="shared" si="6"/>
        <v>三保支出</v>
      </c>
      <c r="Z75" s="416" t="str">
        <f t="shared" si="7"/>
        <v>项目支出</v>
      </c>
      <c r="AA75" s="416" t="str">
        <f t="shared" si="8"/>
        <v>2050204</v>
      </c>
      <c r="AB75" s="416" t="str">
        <f t="shared" si="9"/>
        <v>保基本民生</v>
      </c>
      <c r="AC75" s="416" t="str">
        <f t="shared" si="10"/>
        <v>否</v>
      </c>
    </row>
    <row r="76" ht="22.5" customHeight="1" spans="1:29">
      <c r="A76" s="421" t="s">
        <v>7885</v>
      </c>
      <c r="B76" s="422" t="s">
        <v>7920</v>
      </c>
      <c r="C76" s="422" t="s">
        <v>7921</v>
      </c>
      <c r="D76" s="421" t="s">
        <v>7908</v>
      </c>
      <c r="E76" s="421" t="s">
        <v>7889</v>
      </c>
      <c r="F76" s="421" t="s">
        <v>4097</v>
      </c>
      <c r="G76" s="421" t="s">
        <v>4097</v>
      </c>
      <c r="H76" s="423" t="s">
        <v>5211</v>
      </c>
      <c r="I76" s="421" t="s">
        <v>618</v>
      </c>
      <c r="J76" s="421" t="s">
        <v>7899</v>
      </c>
      <c r="K76" s="421" t="s">
        <v>7900</v>
      </c>
      <c r="L76" s="421" t="s">
        <v>7872</v>
      </c>
      <c r="M76" s="421" t="s">
        <v>7909</v>
      </c>
      <c r="N76" s="426">
        <v>35168</v>
      </c>
      <c r="O76" s="426">
        <v>35168</v>
      </c>
      <c r="P76" s="427"/>
      <c r="Q76" s="427"/>
      <c r="R76" s="426"/>
      <c r="S76" s="426"/>
      <c r="T76" s="426"/>
      <c r="U76" s="426"/>
      <c r="V76" s="426"/>
      <c r="W76" s="426"/>
      <c r="X76" s="427"/>
      <c r="Y76" s="416" t="str">
        <f t="shared" si="6"/>
        <v>三保支出</v>
      </c>
      <c r="Z76" s="416" t="str">
        <f t="shared" si="7"/>
        <v>项目支出</v>
      </c>
      <c r="AA76" s="416" t="str">
        <f t="shared" si="8"/>
        <v>2050204</v>
      </c>
      <c r="AB76" s="416" t="str">
        <f t="shared" si="9"/>
        <v>保基本民生</v>
      </c>
      <c r="AC76" s="416" t="str">
        <f t="shared" si="10"/>
        <v>否</v>
      </c>
    </row>
    <row r="77" ht="22.5" customHeight="1" spans="1:29">
      <c r="A77" s="421" t="s">
        <v>7885</v>
      </c>
      <c r="B77" s="422" t="s">
        <v>7920</v>
      </c>
      <c r="C77" s="422" t="s">
        <v>7921</v>
      </c>
      <c r="D77" s="421" t="s">
        <v>7910</v>
      </c>
      <c r="E77" s="421" t="s">
        <v>7889</v>
      </c>
      <c r="F77" s="421" t="s">
        <v>4097</v>
      </c>
      <c r="G77" s="421" t="s">
        <v>4097</v>
      </c>
      <c r="H77" s="423" t="s">
        <v>5211</v>
      </c>
      <c r="I77" s="421" t="s">
        <v>618</v>
      </c>
      <c r="J77" s="421" t="s">
        <v>7899</v>
      </c>
      <c r="K77" s="421" t="s">
        <v>7900</v>
      </c>
      <c r="L77" s="421" t="s">
        <v>7872</v>
      </c>
      <c r="M77" s="421" t="s">
        <v>7911</v>
      </c>
      <c r="N77" s="426">
        <v>338220</v>
      </c>
      <c r="O77" s="426">
        <v>338220</v>
      </c>
      <c r="P77" s="427"/>
      <c r="Q77" s="427"/>
      <c r="R77" s="426"/>
      <c r="S77" s="426"/>
      <c r="T77" s="426"/>
      <c r="U77" s="426"/>
      <c r="V77" s="426"/>
      <c r="W77" s="426"/>
      <c r="X77" s="427"/>
      <c r="Y77" s="416" t="str">
        <f t="shared" si="6"/>
        <v>三保支出</v>
      </c>
      <c r="Z77" s="416" t="str">
        <f t="shared" si="7"/>
        <v>项目支出</v>
      </c>
      <c r="AA77" s="416" t="str">
        <f t="shared" si="8"/>
        <v>2050204</v>
      </c>
      <c r="AB77" s="416" t="str">
        <f t="shared" si="9"/>
        <v>保基本民生</v>
      </c>
      <c r="AC77" s="416" t="str">
        <f t="shared" si="10"/>
        <v>否</v>
      </c>
    </row>
    <row r="78" ht="22.5" customHeight="1" spans="1:29">
      <c r="A78" s="421" t="s">
        <v>7885</v>
      </c>
      <c r="B78" s="422" t="s">
        <v>7920</v>
      </c>
      <c r="C78" s="422" t="s">
        <v>7921</v>
      </c>
      <c r="D78" s="421" t="s">
        <v>7912</v>
      </c>
      <c r="E78" s="421" t="s">
        <v>7889</v>
      </c>
      <c r="F78" s="421" t="s">
        <v>4097</v>
      </c>
      <c r="G78" s="421" t="s">
        <v>4097</v>
      </c>
      <c r="H78" s="423" t="s">
        <v>5211</v>
      </c>
      <c r="I78" s="421" t="s">
        <v>618</v>
      </c>
      <c r="J78" s="421" t="s">
        <v>7913</v>
      </c>
      <c r="K78" s="421" t="s">
        <v>7914</v>
      </c>
      <c r="L78" s="421" t="s">
        <v>7872</v>
      </c>
      <c r="M78" s="421" t="s">
        <v>7915</v>
      </c>
      <c r="N78" s="426">
        <v>923200</v>
      </c>
      <c r="O78" s="426">
        <v>923200</v>
      </c>
      <c r="P78" s="427"/>
      <c r="Q78" s="427"/>
      <c r="R78" s="426"/>
      <c r="S78" s="426"/>
      <c r="T78" s="426"/>
      <c r="U78" s="426"/>
      <c r="V78" s="426"/>
      <c r="W78" s="426"/>
      <c r="X78" s="427"/>
      <c r="Y78" s="416" t="str">
        <f t="shared" si="6"/>
        <v>三保支出</v>
      </c>
      <c r="Z78" s="416" t="str">
        <f t="shared" si="7"/>
        <v>项目支出</v>
      </c>
      <c r="AA78" s="416" t="str">
        <f t="shared" si="8"/>
        <v>2050204</v>
      </c>
      <c r="AB78" s="416" t="str">
        <f t="shared" si="9"/>
        <v>保基本民生</v>
      </c>
      <c r="AC78" s="416" t="str">
        <f t="shared" si="10"/>
        <v>否</v>
      </c>
    </row>
    <row r="79" ht="22.5" customHeight="1" spans="1:29">
      <c r="A79" s="421" t="s">
        <v>7885</v>
      </c>
      <c r="B79" s="422" t="s">
        <v>7920</v>
      </c>
      <c r="C79" s="422" t="s">
        <v>7921</v>
      </c>
      <c r="D79" s="421" t="s">
        <v>7912</v>
      </c>
      <c r="E79" s="421" t="s">
        <v>7889</v>
      </c>
      <c r="F79" s="421" t="s">
        <v>4097</v>
      </c>
      <c r="G79" s="421" t="s">
        <v>4097</v>
      </c>
      <c r="H79" s="423" t="s">
        <v>5211</v>
      </c>
      <c r="I79" s="421" t="s">
        <v>618</v>
      </c>
      <c r="J79" s="421" t="s">
        <v>7913</v>
      </c>
      <c r="K79" s="421" t="s">
        <v>7914</v>
      </c>
      <c r="L79" s="421" t="s">
        <v>7872</v>
      </c>
      <c r="M79" s="421" t="s">
        <v>7915</v>
      </c>
      <c r="N79" s="426">
        <v>161560</v>
      </c>
      <c r="O79" s="426">
        <v>161560</v>
      </c>
      <c r="P79" s="427"/>
      <c r="Q79" s="427"/>
      <c r="R79" s="426"/>
      <c r="S79" s="426"/>
      <c r="T79" s="426"/>
      <c r="U79" s="426"/>
      <c r="V79" s="426"/>
      <c r="W79" s="426"/>
      <c r="X79" s="427"/>
      <c r="Y79" s="416" t="str">
        <f t="shared" si="6"/>
        <v>三保支出</v>
      </c>
      <c r="Z79" s="416" t="str">
        <f t="shared" si="7"/>
        <v>项目支出</v>
      </c>
      <c r="AA79" s="416" t="str">
        <f t="shared" si="8"/>
        <v>2050204</v>
      </c>
      <c r="AB79" s="416" t="str">
        <f t="shared" si="9"/>
        <v>保基本民生</v>
      </c>
      <c r="AC79" s="416" t="str">
        <f t="shared" si="10"/>
        <v>否</v>
      </c>
    </row>
    <row r="80" ht="22.5" customHeight="1" spans="1:29">
      <c r="A80" s="421" t="s">
        <v>7885</v>
      </c>
      <c r="B80" s="422" t="s">
        <v>7920</v>
      </c>
      <c r="C80" s="422" t="s">
        <v>7921</v>
      </c>
      <c r="D80" s="421" t="s">
        <v>7912</v>
      </c>
      <c r="E80" s="421" t="s">
        <v>7889</v>
      </c>
      <c r="F80" s="421" t="s">
        <v>4097</v>
      </c>
      <c r="G80" s="421" t="s">
        <v>4097</v>
      </c>
      <c r="H80" s="423" t="s">
        <v>5211</v>
      </c>
      <c r="I80" s="421" t="s">
        <v>618</v>
      </c>
      <c r="J80" s="421" t="s">
        <v>7913</v>
      </c>
      <c r="K80" s="421" t="s">
        <v>7914</v>
      </c>
      <c r="L80" s="421" t="s">
        <v>7872</v>
      </c>
      <c r="M80" s="421" t="s">
        <v>7915</v>
      </c>
      <c r="N80" s="426">
        <v>31158</v>
      </c>
      <c r="O80" s="426">
        <v>31158</v>
      </c>
      <c r="P80" s="427"/>
      <c r="Q80" s="427"/>
      <c r="R80" s="426"/>
      <c r="S80" s="426"/>
      <c r="T80" s="426"/>
      <c r="U80" s="426"/>
      <c r="V80" s="426"/>
      <c r="W80" s="426"/>
      <c r="X80" s="427"/>
      <c r="Y80" s="416" t="str">
        <f t="shared" si="6"/>
        <v>三保支出</v>
      </c>
      <c r="Z80" s="416" t="str">
        <f t="shared" si="7"/>
        <v>项目支出</v>
      </c>
      <c r="AA80" s="416" t="str">
        <f t="shared" si="8"/>
        <v>2050204</v>
      </c>
      <c r="AB80" s="416" t="str">
        <f t="shared" si="9"/>
        <v>保基本民生</v>
      </c>
      <c r="AC80" s="416" t="str">
        <f t="shared" si="10"/>
        <v>否</v>
      </c>
    </row>
    <row r="81" ht="22.5" customHeight="1" spans="1:29">
      <c r="A81" s="421" t="s">
        <v>7885</v>
      </c>
      <c r="B81" s="422" t="s">
        <v>7920</v>
      </c>
      <c r="C81" s="422" t="s">
        <v>7921</v>
      </c>
      <c r="D81" s="421" t="s">
        <v>7916</v>
      </c>
      <c r="E81" s="421" t="s">
        <v>7869</v>
      </c>
      <c r="F81" s="421" t="s">
        <v>4097</v>
      </c>
      <c r="G81" s="421" t="s">
        <v>4097</v>
      </c>
      <c r="H81" s="423" t="s">
        <v>5211</v>
      </c>
      <c r="I81" s="421" t="s">
        <v>618</v>
      </c>
      <c r="J81" s="421" t="s">
        <v>7890</v>
      </c>
      <c r="K81" s="421" t="s">
        <v>7891</v>
      </c>
      <c r="L81" s="421" t="s">
        <v>7872</v>
      </c>
      <c r="M81" s="421" t="s">
        <v>7894</v>
      </c>
      <c r="N81" s="426">
        <v>47250</v>
      </c>
      <c r="O81" s="426">
        <v>47250</v>
      </c>
      <c r="P81" s="427"/>
      <c r="Q81" s="427"/>
      <c r="R81" s="426"/>
      <c r="S81" s="426"/>
      <c r="T81" s="426"/>
      <c r="U81" s="426"/>
      <c r="V81" s="426"/>
      <c r="W81" s="426"/>
      <c r="X81" s="427"/>
      <c r="Y81" s="416" t="str">
        <f t="shared" si="6"/>
        <v>促发展支出</v>
      </c>
      <c r="Z81" s="416" t="str">
        <f t="shared" si="7"/>
        <v>项目支出</v>
      </c>
      <c r="AA81" s="416" t="str">
        <f t="shared" si="8"/>
        <v>2050204</v>
      </c>
      <c r="AB81" s="416" t="e">
        <f t="shared" si="9"/>
        <v>#N/A</v>
      </c>
      <c r="AC81" s="416" t="str">
        <f t="shared" si="10"/>
        <v>否</v>
      </c>
    </row>
    <row r="82" ht="22.5" customHeight="1" spans="1:29">
      <c r="A82" s="421" t="s">
        <v>7885</v>
      </c>
      <c r="B82" s="422" t="s">
        <v>7920</v>
      </c>
      <c r="C82" s="422" t="s">
        <v>7921</v>
      </c>
      <c r="D82" s="421" t="s">
        <v>7916</v>
      </c>
      <c r="E82" s="421" t="s">
        <v>7869</v>
      </c>
      <c r="F82" s="421" t="s">
        <v>4097</v>
      </c>
      <c r="G82" s="421" t="s">
        <v>4097</v>
      </c>
      <c r="H82" s="423" t="s">
        <v>5211</v>
      </c>
      <c r="I82" s="421" t="s">
        <v>618</v>
      </c>
      <c r="J82" s="421" t="s">
        <v>7890</v>
      </c>
      <c r="K82" s="421" t="s">
        <v>7891</v>
      </c>
      <c r="L82" s="421" t="s">
        <v>7872</v>
      </c>
      <c r="M82" s="421" t="s">
        <v>7894</v>
      </c>
      <c r="N82" s="426">
        <v>9112.5</v>
      </c>
      <c r="O82" s="426">
        <v>9112.5</v>
      </c>
      <c r="P82" s="427"/>
      <c r="Q82" s="427"/>
      <c r="R82" s="426"/>
      <c r="S82" s="426"/>
      <c r="T82" s="426"/>
      <c r="U82" s="426"/>
      <c r="V82" s="426"/>
      <c r="W82" s="426"/>
      <c r="X82" s="427"/>
      <c r="Y82" s="416" t="str">
        <f t="shared" si="6"/>
        <v>促发展支出</v>
      </c>
      <c r="Z82" s="416" t="str">
        <f t="shared" si="7"/>
        <v>项目支出</v>
      </c>
      <c r="AA82" s="416" t="str">
        <f t="shared" si="8"/>
        <v>2050204</v>
      </c>
      <c r="AB82" s="416" t="e">
        <f t="shared" si="9"/>
        <v>#N/A</v>
      </c>
      <c r="AC82" s="416" t="str">
        <f t="shared" si="10"/>
        <v>否</v>
      </c>
    </row>
    <row r="83" ht="22.5" customHeight="1" spans="1:29">
      <c r="A83" s="421" t="s">
        <v>7885</v>
      </c>
      <c r="B83" s="422" t="s">
        <v>7924</v>
      </c>
      <c r="C83" s="422" t="s">
        <v>7925</v>
      </c>
      <c r="D83" s="421" t="s">
        <v>7926</v>
      </c>
      <c r="E83" s="421" t="s">
        <v>7869</v>
      </c>
      <c r="F83" s="421" t="s">
        <v>4097</v>
      </c>
      <c r="G83" s="421" t="s">
        <v>4097</v>
      </c>
      <c r="H83" s="423" t="s">
        <v>5219</v>
      </c>
      <c r="I83" s="421" t="s">
        <v>628</v>
      </c>
      <c r="J83" s="421" t="s">
        <v>7913</v>
      </c>
      <c r="K83" s="421" t="s">
        <v>7914</v>
      </c>
      <c r="L83" s="421" t="s">
        <v>7872</v>
      </c>
      <c r="M83" s="421" t="s">
        <v>7894</v>
      </c>
      <c r="N83" s="426">
        <v>122400</v>
      </c>
      <c r="O83" s="426">
        <v>122400</v>
      </c>
      <c r="P83" s="427"/>
      <c r="Q83" s="427"/>
      <c r="R83" s="426"/>
      <c r="S83" s="426"/>
      <c r="T83" s="426"/>
      <c r="U83" s="426"/>
      <c r="V83" s="426"/>
      <c r="W83" s="426"/>
      <c r="X83" s="427"/>
      <c r="Y83" s="416" t="str">
        <f t="shared" si="6"/>
        <v>促发展支出</v>
      </c>
      <c r="Z83" s="416" t="str">
        <f t="shared" si="7"/>
        <v>项目支出</v>
      </c>
      <c r="AA83" s="416" t="str">
        <f t="shared" si="8"/>
        <v>2050302</v>
      </c>
      <c r="AB83" s="416" t="e">
        <f t="shared" si="9"/>
        <v>#N/A</v>
      </c>
      <c r="AC83" s="416" t="str">
        <f t="shared" si="10"/>
        <v>否</v>
      </c>
    </row>
    <row r="84" ht="22.5" customHeight="1" spans="1:29">
      <c r="A84" s="421" t="s">
        <v>7885</v>
      </c>
      <c r="B84" s="422" t="s">
        <v>7924</v>
      </c>
      <c r="C84" s="422" t="s">
        <v>7925</v>
      </c>
      <c r="D84" s="421" t="s">
        <v>7927</v>
      </c>
      <c r="E84" s="421" t="s">
        <v>7889</v>
      </c>
      <c r="F84" s="421" t="s">
        <v>4097</v>
      </c>
      <c r="G84" s="421" t="s">
        <v>4097</v>
      </c>
      <c r="H84" s="423" t="s">
        <v>5219</v>
      </c>
      <c r="I84" s="421" t="s">
        <v>628</v>
      </c>
      <c r="J84" s="421" t="s">
        <v>7899</v>
      </c>
      <c r="K84" s="421" t="s">
        <v>7900</v>
      </c>
      <c r="L84" s="421" t="s">
        <v>7872</v>
      </c>
      <c r="M84" s="421" t="s">
        <v>7928</v>
      </c>
      <c r="N84" s="426">
        <v>1118400</v>
      </c>
      <c r="O84" s="426">
        <v>1118400</v>
      </c>
      <c r="P84" s="427"/>
      <c r="Q84" s="427"/>
      <c r="R84" s="426"/>
      <c r="S84" s="426"/>
      <c r="T84" s="426"/>
      <c r="U84" s="426"/>
      <c r="V84" s="426"/>
      <c r="W84" s="426"/>
      <c r="X84" s="427"/>
      <c r="Y84" s="416" t="str">
        <f t="shared" si="6"/>
        <v>三保支出</v>
      </c>
      <c r="Z84" s="416" t="str">
        <f t="shared" si="7"/>
        <v>项目支出</v>
      </c>
      <c r="AA84" s="416" t="str">
        <f t="shared" si="8"/>
        <v>2050302</v>
      </c>
      <c r="AB84" s="416" t="str">
        <f t="shared" si="9"/>
        <v>保基本民生</v>
      </c>
      <c r="AC84" s="416" t="str">
        <f t="shared" si="10"/>
        <v>否</v>
      </c>
    </row>
    <row r="85" ht="22.5" customHeight="1" spans="1:29">
      <c r="A85" s="421" t="s">
        <v>7885</v>
      </c>
      <c r="B85" s="422" t="s">
        <v>7924</v>
      </c>
      <c r="C85" s="422" t="s">
        <v>7925</v>
      </c>
      <c r="D85" s="421" t="s">
        <v>7927</v>
      </c>
      <c r="E85" s="421" t="s">
        <v>7889</v>
      </c>
      <c r="F85" s="421" t="s">
        <v>4097</v>
      </c>
      <c r="G85" s="421" t="s">
        <v>4097</v>
      </c>
      <c r="H85" s="423" t="s">
        <v>5219</v>
      </c>
      <c r="I85" s="421" t="s">
        <v>628</v>
      </c>
      <c r="J85" s="421" t="s">
        <v>7899</v>
      </c>
      <c r="K85" s="421" t="s">
        <v>7900</v>
      </c>
      <c r="L85" s="421" t="s">
        <v>7872</v>
      </c>
      <c r="M85" s="421" t="s">
        <v>7928</v>
      </c>
      <c r="N85" s="426">
        <v>195720</v>
      </c>
      <c r="O85" s="426">
        <v>195720</v>
      </c>
      <c r="P85" s="427"/>
      <c r="Q85" s="427"/>
      <c r="R85" s="426"/>
      <c r="S85" s="426"/>
      <c r="T85" s="426"/>
      <c r="U85" s="426"/>
      <c r="V85" s="426"/>
      <c r="W85" s="426"/>
      <c r="X85" s="427"/>
      <c r="Y85" s="416" t="str">
        <f t="shared" si="6"/>
        <v>三保支出</v>
      </c>
      <c r="Z85" s="416" t="str">
        <f t="shared" si="7"/>
        <v>项目支出</v>
      </c>
      <c r="AA85" s="416" t="str">
        <f t="shared" si="8"/>
        <v>2050302</v>
      </c>
      <c r="AB85" s="416" t="str">
        <f t="shared" si="9"/>
        <v>保基本民生</v>
      </c>
      <c r="AC85" s="416" t="str">
        <f t="shared" si="10"/>
        <v>否</v>
      </c>
    </row>
    <row r="86" ht="22.5" customHeight="1" spans="1:29">
      <c r="A86" s="421" t="s">
        <v>7885</v>
      </c>
      <c r="B86" s="422" t="s">
        <v>7924</v>
      </c>
      <c r="C86" s="422" t="s">
        <v>7925</v>
      </c>
      <c r="D86" s="421" t="s">
        <v>7927</v>
      </c>
      <c r="E86" s="421" t="s">
        <v>7889</v>
      </c>
      <c r="F86" s="421" t="s">
        <v>4097</v>
      </c>
      <c r="G86" s="421" t="s">
        <v>4097</v>
      </c>
      <c r="H86" s="423" t="s">
        <v>5219</v>
      </c>
      <c r="I86" s="421" t="s">
        <v>628</v>
      </c>
      <c r="J86" s="421" t="s">
        <v>7899</v>
      </c>
      <c r="K86" s="421" t="s">
        <v>7900</v>
      </c>
      <c r="L86" s="421" t="s">
        <v>7872</v>
      </c>
      <c r="M86" s="421" t="s">
        <v>7928</v>
      </c>
      <c r="N86" s="426">
        <v>37746</v>
      </c>
      <c r="O86" s="426">
        <v>37746</v>
      </c>
      <c r="P86" s="427"/>
      <c r="Q86" s="427"/>
      <c r="R86" s="426"/>
      <c r="S86" s="426"/>
      <c r="T86" s="426"/>
      <c r="U86" s="426"/>
      <c r="V86" s="426"/>
      <c r="W86" s="426"/>
      <c r="X86" s="427"/>
      <c r="Y86" s="416" t="str">
        <f t="shared" si="6"/>
        <v>三保支出</v>
      </c>
      <c r="Z86" s="416" t="str">
        <f t="shared" si="7"/>
        <v>项目支出</v>
      </c>
      <c r="AA86" s="416" t="str">
        <f t="shared" si="8"/>
        <v>2050302</v>
      </c>
      <c r="AB86" s="416" t="str">
        <f t="shared" si="9"/>
        <v>保基本民生</v>
      </c>
      <c r="AC86" s="416" t="str">
        <f t="shared" si="10"/>
        <v>否</v>
      </c>
    </row>
    <row r="87" ht="22.5" customHeight="1" spans="1:29">
      <c r="A87" s="421" t="s">
        <v>7885</v>
      </c>
      <c r="B87" s="422" t="s">
        <v>7924</v>
      </c>
      <c r="C87" s="422" t="s">
        <v>7925</v>
      </c>
      <c r="D87" s="421" t="s">
        <v>7929</v>
      </c>
      <c r="E87" s="421" t="s">
        <v>7889</v>
      </c>
      <c r="F87" s="421" t="s">
        <v>4097</v>
      </c>
      <c r="G87" s="421" t="s">
        <v>4097</v>
      </c>
      <c r="H87" s="423" t="s">
        <v>5219</v>
      </c>
      <c r="I87" s="421" t="s">
        <v>628</v>
      </c>
      <c r="J87" s="421" t="s">
        <v>7913</v>
      </c>
      <c r="K87" s="421" t="s">
        <v>7914</v>
      </c>
      <c r="L87" s="421" t="s">
        <v>7872</v>
      </c>
      <c r="M87" s="421" t="s">
        <v>7930</v>
      </c>
      <c r="N87" s="426">
        <v>24408</v>
      </c>
      <c r="O87" s="426">
        <v>24408</v>
      </c>
      <c r="P87" s="427"/>
      <c r="Q87" s="427"/>
      <c r="R87" s="426"/>
      <c r="S87" s="426"/>
      <c r="T87" s="426"/>
      <c r="U87" s="426"/>
      <c r="V87" s="426"/>
      <c r="W87" s="426"/>
      <c r="X87" s="427"/>
      <c r="Y87" s="416" t="str">
        <f t="shared" si="6"/>
        <v>三保支出</v>
      </c>
      <c r="Z87" s="416" t="str">
        <f t="shared" si="7"/>
        <v>项目支出</v>
      </c>
      <c r="AA87" s="416" t="str">
        <f t="shared" si="8"/>
        <v>2050302</v>
      </c>
      <c r="AB87" s="416" t="str">
        <f t="shared" si="9"/>
        <v>保基本民生</v>
      </c>
      <c r="AC87" s="416" t="str">
        <f t="shared" si="10"/>
        <v>否</v>
      </c>
    </row>
    <row r="88" ht="22.5" customHeight="1" spans="1:29">
      <c r="A88" s="421" t="s">
        <v>7885</v>
      </c>
      <c r="B88" s="422" t="s">
        <v>7924</v>
      </c>
      <c r="C88" s="422" t="s">
        <v>7925</v>
      </c>
      <c r="D88" s="421" t="s">
        <v>7929</v>
      </c>
      <c r="E88" s="421" t="s">
        <v>7889</v>
      </c>
      <c r="F88" s="421" t="s">
        <v>4097</v>
      </c>
      <c r="G88" s="421" t="s">
        <v>4097</v>
      </c>
      <c r="H88" s="423" t="s">
        <v>5219</v>
      </c>
      <c r="I88" s="421" t="s">
        <v>628</v>
      </c>
      <c r="J88" s="421" t="s">
        <v>7913</v>
      </c>
      <c r="K88" s="421" t="s">
        <v>7914</v>
      </c>
      <c r="L88" s="421" t="s">
        <v>7872</v>
      </c>
      <c r="M88" s="421" t="s">
        <v>7930</v>
      </c>
      <c r="N88" s="426">
        <v>723200</v>
      </c>
      <c r="O88" s="426">
        <v>723200</v>
      </c>
      <c r="P88" s="427"/>
      <c r="Q88" s="427"/>
      <c r="R88" s="426"/>
      <c r="S88" s="426"/>
      <c r="T88" s="426"/>
      <c r="U88" s="426"/>
      <c r="V88" s="426"/>
      <c r="W88" s="426"/>
      <c r="X88" s="427"/>
      <c r="Y88" s="416" t="str">
        <f t="shared" si="6"/>
        <v>三保支出</v>
      </c>
      <c r="Z88" s="416" t="str">
        <f t="shared" si="7"/>
        <v>项目支出</v>
      </c>
      <c r="AA88" s="416" t="str">
        <f t="shared" si="8"/>
        <v>2050302</v>
      </c>
      <c r="AB88" s="416" t="str">
        <f t="shared" si="9"/>
        <v>保基本民生</v>
      </c>
      <c r="AC88" s="416" t="str">
        <f t="shared" si="10"/>
        <v>否</v>
      </c>
    </row>
    <row r="89" ht="22.5" customHeight="1" spans="1:29">
      <c r="A89" s="421" t="s">
        <v>7885</v>
      </c>
      <c r="B89" s="422" t="s">
        <v>7924</v>
      </c>
      <c r="C89" s="422" t="s">
        <v>7925</v>
      </c>
      <c r="D89" s="421" t="s">
        <v>7929</v>
      </c>
      <c r="E89" s="421" t="s">
        <v>7889</v>
      </c>
      <c r="F89" s="421" t="s">
        <v>4097</v>
      </c>
      <c r="G89" s="421" t="s">
        <v>4097</v>
      </c>
      <c r="H89" s="423" t="s">
        <v>5219</v>
      </c>
      <c r="I89" s="421" t="s">
        <v>628</v>
      </c>
      <c r="J89" s="421" t="s">
        <v>7913</v>
      </c>
      <c r="K89" s="421" t="s">
        <v>7914</v>
      </c>
      <c r="L89" s="421" t="s">
        <v>7872</v>
      </c>
      <c r="M89" s="421" t="s">
        <v>7930</v>
      </c>
      <c r="N89" s="426">
        <v>126560</v>
      </c>
      <c r="O89" s="426">
        <v>126560</v>
      </c>
      <c r="P89" s="427"/>
      <c r="Q89" s="427"/>
      <c r="R89" s="426"/>
      <c r="S89" s="426"/>
      <c r="T89" s="426"/>
      <c r="U89" s="426"/>
      <c r="V89" s="426"/>
      <c r="W89" s="426"/>
      <c r="X89" s="427"/>
      <c r="Y89" s="416" t="str">
        <f t="shared" si="6"/>
        <v>三保支出</v>
      </c>
      <c r="Z89" s="416" t="str">
        <f t="shared" si="7"/>
        <v>项目支出</v>
      </c>
      <c r="AA89" s="416" t="str">
        <f t="shared" si="8"/>
        <v>2050302</v>
      </c>
      <c r="AB89" s="416" t="str">
        <f t="shared" si="9"/>
        <v>保基本民生</v>
      </c>
      <c r="AC89" s="416" t="str">
        <f t="shared" si="10"/>
        <v>否</v>
      </c>
    </row>
    <row r="90" ht="22.5" customHeight="1" spans="1:29">
      <c r="A90" s="421" t="s">
        <v>7885</v>
      </c>
      <c r="B90" s="422" t="s">
        <v>7931</v>
      </c>
      <c r="C90" s="422" t="s">
        <v>7932</v>
      </c>
      <c r="D90" s="421" t="s">
        <v>7898</v>
      </c>
      <c r="E90" s="421" t="s">
        <v>7889</v>
      </c>
      <c r="F90" s="421" t="s">
        <v>4097</v>
      </c>
      <c r="G90" s="421" t="s">
        <v>4097</v>
      </c>
      <c r="H90" s="423" t="s">
        <v>5209</v>
      </c>
      <c r="I90" s="421" t="s">
        <v>614</v>
      </c>
      <c r="J90" s="421" t="s">
        <v>7899</v>
      </c>
      <c r="K90" s="421" t="s">
        <v>7900</v>
      </c>
      <c r="L90" s="421" t="s">
        <v>7872</v>
      </c>
      <c r="M90" s="421" t="s">
        <v>7901</v>
      </c>
      <c r="N90" s="426">
        <v>186480</v>
      </c>
      <c r="O90" s="426">
        <v>186480</v>
      </c>
      <c r="P90" s="427"/>
      <c r="Q90" s="427"/>
      <c r="R90" s="426"/>
      <c r="S90" s="426"/>
      <c r="T90" s="426"/>
      <c r="U90" s="426"/>
      <c r="V90" s="426"/>
      <c r="W90" s="426"/>
      <c r="X90" s="427"/>
      <c r="Y90" s="416" t="str">
        <f t="shared" si="6"/>
        <v>三保支出</v>
      </c>
      <c r="Z90" s="416" t="str">
        <f t="shared" si="7"/>
        <v>项目支出</v>
      </c>
      <c r="AA90" s="416" t="str">
        <f t="shared" si="8"/>
        <v>2050202</v>
      </c>
      <c r="AB90" s="416" t="str">
        <f t="shared" si="9"/>
        <v>保基本民生</v>
      </c>
      <c r="AC90" s="416" t="str">
        <f t="shared" si="10"/>
        <v>否</v>
      </c>
    </row>
    <row r="91" ht="22.5" customHeight="1" spans="1:29">
      <c r="A91" s="421" t="s">
        <v>7885</v>
      </c>
      <c r="B91" s="422" t="s">
        <v>7931</v>
      </c>
      <c r="C91" s="422" t="s">
        <v>7932</v>
      </c>
      <c r="D91" s="421" t="s">
        <v>7902</v>
      </c>
      <c r="E91" s="421" t="s">
        <v>7889</v>
      </c>
      <c r="F91" s="421" t="s">
        <v>4097</v>
      </c>
      <c r="G91" s="421" t="s">
        <v>4097</v>
      </c>
      <c r="H91" s="423" t="s">
        <v>5209</v>
      </c>
      <c r="I91" s="421" t="s">
        <v>614</v>
      </c>
      <c r="J91" s="421" t="s">
        <v>7890</v>
      </c>
      <c r="K91" s="421" t="s">
        <v>7891</v>
      </c>
      <c r="L91" s="421" t="s">
        <v>7872</v>
      </c>
      <c r="M91" s="421" t="s">
        <v>7933</v>
      </c>
      <c r="N91" s="426">
        <v>4156.25</v>
      </c>
      <c r="O91" s="426">
        <v>4156.25</v>
      </c>
      <c r="P91" s="427"/>
      <c r="Q91" s="427"/>
      <c r="R91" s="426"/>
      <c r="S91" s="426"/>
      <c r="T91" s="426"/>
      <c r="U91" s="426"/>
      <c r="V91" s="426"/>
      <c r="W91" s="426"/>
      <c r="X91" s="427"/>
      <c r="Y91" s="416" t="str">
        <f t="shared" si="6"/>
        <v>三保支出</v>
      </c>
      <c r="Z91" s="416" t="str">
        <f t="shared" si="7"/>
        <v>项目支出</v>
      </c>
      <c r="AA91" s="416" t="str">
        <f t="shared" si="8"/>
        <v>2050202</v>
      </c>
      <c r="AB91" s="416" t="str">
        <f t="shared" si="9"/>
        <v>保基本民生</v>
      </c>
      <c r="AC91" s="416" t="str">
        <f t="shared" si="10"/>
        <v>否</v>
      </c>
    </row>
    <row r="92" ht="22.5" customHeight="1" spans="1:29">
      <c r="A92" s="421" t="s">
        <v>7885</v>
      </c>
      <c r="B92" s="422" t="s">
        <v>7931</v>
      </c>
      <c r="C92" s="422" t="s">
        <v>7932</v>
      </c>
      <c r="D92" s="421" t="s">
        <v>7902</v>
      </c>
      <c r="E92" s="421" t="s">
        <v>7889</v>
      </c>
      <c r="F92" s="421" t="s">
        <v>4097</v>
      </c>
      <c r="G92" s="421" t="s">
        <v>4097</v>
      </c>
      <c r="H92" s="423" t="s">
        <v>5209</v>
      </c>
      <c r="I92" s="421" t="s">
        <v>614</v>
      </c>
      <c r="J92" s="421" t="s">
        <v>7890</v>
      </c>
      <c r="K92" s="421" t="s">
        <v>7891</v>
      </c>
      <c r="L92" s="421" t="s">
        <v>7872</v>
      </c>
      <c r="M92" s="421" t="s">
        <v>7933</v>
      </c>
      <c r="N92" s="426">
        <v>801.61</v>
      </c>
      <c r="O92" s="426">
        <v>801.61</v>
      </c>
      <c r="P92" s="427"/>
      <c r="Q92" s="427"/>
      <c r="R92" s="426"/>
      <c r="S92" s="426"/>
      <c r="T92" s="426"/>
      <c r="U92" s="426"/>
      <c r="V92" s="426"/>
      <c r="W92" s="426"/>
      <c r="X92" s="427"/>
      <c r="Y92" s="416" t="str">
        <f t="shared" si="6"/>
        <v>三保支出</v>
      </c>
      <c r="Z92" s="416" t="str">
        <f t="shared" si="7"/>
        <v>项目支出</v>
      </c>
      <c r="AA92" s="416" t="str">
        <f t="shared" si="8"/>
        <v>2050202</v>
      </c>
      <c r="AB92" s="416" t="str">
        <f t="shared" si="9"/>
        <v>保基本民生</v>
      </c>
      <c r="AC92" s="416" t="str">
        <f t="shared" si="10"/>
        <v>否</v>
      </c>
    </row>
    <row r="93" ht="22.5" customHeight="1" spans="1:29">
      <c r="A93" s="421" t="s">
        <v>7885</v>
      </c>
      <c r="B93" s="422" t="s">
        <v>7931</v>
      </c>
      <c r="C93" s="422" t="s">
        <v>7932</v>
      </c>
      <c r="D93" s="421" t="s">
        <v>7902</v>
      </c>
      <c r="E93" s="421" t="s">
        <v>7889</v>
      </c>
      <c r="F93" s="421" t="s">
        <v>4097</v>
      </c>
      <c r="G93" s="421" t="s">
        <v>4097</v>
      </c>
      <c r="H93" s="423" t="s">
        <v>5209</v>
      </c>
      <c r="I93" s="421" t="s">
        <v>614</v>
      </c>
      <c r="J93" s="421" t="s">
        <v>7890</v>
      </c>
      <c r="K93" s="421" t="s">
        <v>7891</v>
      </c>
      <c r="L93" s="421" t="s">
        <v>7872</v>
      </c>
      <c r="M93" s="421" t="s">
        <v>7933</v>
      </c>
      <c r="N93" s="426">
        <v>5937.5</v>
      </c>
      <c r="O93" s="426">
        <v>5937.5</v>
      </c>
      <c r="P93" s="427"/>
      <c r="Q93" s="427"/>
      <c r="R93" s="426"/>
      <c r="S93" s="426"/>
      <c r="T93" s="426"/>
      <c r="U93" s="426"/>
      <c r="V93" s="426"/>
      <c r="W93" s="426"/>
      <c r="X93" s="427"/>
      <c r="Y93" s="416" t="str">
        <f t="shared" si="6"/>
        <v>三保支出</v>
      </c>
      <c r="Z93" s="416" t="str">
        <f t="shared" si="7"/>
        <v>项目支出</v>
      </c>
      <c r="AA93" s="416" t="str">
        <f t="shared" si="8"/>
        <v>2050202</v>
      </c>
      <c r="AB93" s="416" t="str">
        <f t="shared" si="9"/>
        <v>保基本民生</v>
      </c>
      <c r="AC93" s="416" t="str">
        <f t="shared" si="10"/>
        <v>否</v>
      </c>
    </row>
    <row r="94" ht="22.5" customHeight="1" spans="1:29">
      <c r="A94" s="421" t="s">
        <v>7885</v>
      </c>
      <c r="B94" s="422" t="s">
        <v>7931</v>
      </c>
      <c r="C94" s="422" t="s">
        <v>7932</v>
      </c>
      <c r="D94" s="421" t="s">
        <v>7904</v>
      </c>
      <c r="E94" s="421" t="s">
        <v>7889</v>
      </c>
      <c r="F94" s="421" t="s">
        <v>4097</v>
      </c>
      <c r="G94" s="421" t="s">
        <v>4097</v>
      </c>
      <c r="H94" s="423" t="s">
        <v>5209</v>
      </c>
      <c r="I94" s="421" t="s">
        <v>614</v>
      </c>
      <c r="J94" s="421" t="s">
        <v>7890</v>
      </c>
      <c r="K94" s="421" t="s">
        <v>7891</v>
      </c>
      <c r="L94" s="421" t="s">
        <v>7872</v>
      </c>
      <c r="M94" s="421" t="s">
        <v>7905</v>
      </c>
      <c r="N94" s="426">
        <v>1776000</v>
      </c>
      <c r="O94" s="426">
        <v>1776000</v>
      </c>
      <c r="P94" s="427"/>
      <c r="Q94" s="427"/>
      <c r="R94" s="426"/>
      <c r="S94" s="426"/>
      <c r="T94" s="426"/>
      <c r="U94" s="426"/>
      <c r="V94" s="426"/>
      <c r="W94" s="426"/>
      <c r="X94" s="427"/>
      <c r="Y94" s="416" t="str">
        <f t="shared" si="6"/>
        <v>三保支出</v>
      </c>
      <c r="Z94" s="416" t="str">
        <f t="shared" si="7"/>
        <v>项目支出</v>
      </c>
      <c r="AA94" s="416" t="str">
        <f t="shared" si="8"/>
        <v>2050202</v>
      </c>
      <c r="AB94" s="416" t="str">
        <f t="shared" si="9"/>
        <v>保基本民生</v>
      </c>
      <c r="AC94" s="416" t="str">
        <f t="shared" si="10"/>
        <v>否</v>
      </c>
    </row>
    <row r="95" ht="22.5" customHeight="1" spans="1:29">
      <c r="A95" s="421" t="s">
        <v>7885</v>
      </c>
      <c r="B95" s="422" t="s">
        <v>7931</v>
      </c>
      <c r="C95" s="422" t="s">
        <v>7932</v>
      </c>
      <c r="D95" s="421" t="s">
        <v>7906</v>
      </c>
      <c r="E95" s="421" t="s">
        <v>7889</v>
      </c>
      <c r="F95" s="421" t="s">
        <v>4097</v>
      </c>
      <c r="G95" s="421" t="s">
        <v>4097</v>
      </c>
      <c r="H95" s="423" t="s">
        <v>5209</v>
      </c>
      <c r="I95" s="421" t="s">
        <v>614</v>
      </c>
      <c r="J95" s="421" t="s">
        <v>7899</v>
      </c>
      <c r="K95" s="421" t="s">
        <v>7900</v>
      </c>
      <c r="L95" s="421" t="s">
        <v>7872</v>
      </c>
      <c r="M95" s="421" t="s">
        <v>7934</v>
      </c>
      <c r="N95" s="426">
        <v>179020.8</v>
      </c>
      <c r="O95" s="426">
        <v>179020.8</v>
      </c>
      <c r="P95" s="427"/>
      <c r="Q95" s="427"/>
      <c r="R95" s="426"/>
      <c r="S95" s="426"/>
      <c r="T95" s="426"/>
      <c r="U95" s="426"/>
      <c r="V95" s="426"/>
      <c r="W95" s="426"/>
      <c r="X95" s="427"/>
      <c r="Y95" s="416" t="str">
        <f t="shared" si="6"/>
        <v>三保支出</v>
      </c>
      <c r="Z95" s="416" t="str">
        <f t="shared" si="7"/>
        <v>项目支出</v>
      </c>
      <c r="AA95" s="416" t="str">
        <f t="shared" si="8"/>
        <v>2050202</v>
      </c>
      <c r="AB95" s="416" t="str">
        <f t="shared" si="9"/>
        <v>保基本民生</v>
      </c>
      <c r="AC95" s="416" t="str">
        <f t="shared" si="10"/>
        <v>否</v>
      </c>
    </row>
    <row r="96" ht="22.5" customHeight="1" spans="1:29">
      <c r="A96" s="421" t="s">
        <v>7885</v>
      </c>
      <c r="B96" s="422" t="s">
        <v>7931</v>
      </c>
      <c r="C96" s="422" t="s">
        <v>7932</v>
      </c>
      <c r="D96" s="421" t="s">
        <v>7906</v>
      </c>
      <c r="E96" s="421" t="s">
        <v>7889</v>
      </c>
      <c r="F96" s="421" t="s">
        <v>4097</v>
      </c>
      <c r="G96" s="421" t="s">
        <v>4097</v>
      </c>
      <c r="H96" s="423" t="s">
        <v>5209</v>
      </c>
      <c r="I96" s="421" t="s">
        <v>614</v>
      </c>
      <c r="J96" s="421" t="s">
        <v>7899</v>
      </c>
      <c r="K96" s="421" t="s">
        <v>7900</v>
      </c>
      <c r="L96" s="421" t="s">
        <v>7872</v>
      </c>
      <c r="M96" s="421" t="s">
        <v>7934</v>
      </c>
      <c r="N96" s="426">
        <v>1022976</v>
      </c>
      <c r="O96" s="426">
        <v>1022976</v>
      </c>
      <c r="P96" s="427"/>
      <c r="Q96" s="427"/>
      <c r="R96" s="426"/>
      <c r="S96" s="426"/>
      <c r="T96" s="426"/>
      <c r="U96" s="426"/>
      <c r="V96" s="426"/>
      <c r="W96" s="426"/>
      <c r="X96" s="427"/>
      <c r="Y96" s="416" t="str">
        <f t="shared" si="6"/>
        <v>三保支出</v>
      </c>
      <c r="Z96" s="416" t="str">
        <f t="shared" si="7"/>
        <v>项目支出</v>
      </c>
      <c r="AA96" s="416" t="str">
        <f t="shared" si="8"/>
        <v>2050202</v>
      </c>
      <c r="AB96" s="416" t="str">
        <f t="shared" si="9"/>
        <v>保基本民生</v>
      </c>
      <c r="AC96" s="416" t="str">
        <f t="shared" si="10"/>
        <v>否</v>
      </c>
    </row>
    <row r="97" ht="22.5" customHeight="1" spans="1:29">
      <c r="A97" s="421" t="s">
        <v>7885</v>
      </c>
      <c r="B97" s="422" t="s">
        <v>7931</v>
      </c>
      <c r="C97" s="422" t="s">
        <v>7932</v>
      </c>
      <c r="D97" s="421" t="s">
        <v>7906</v>
      </c>
      <c r="E97" s="421" t="s">
        <v>7889</v>
      </c>
      <c r="F97" s="421" t="s">
        <v>4097</v>
      </c>
      <c r="G97" s="421" t="s">
        <v>4097</v>
      </c>
      <c r="H97" s="423" t="s">
        <v>5209</v>
      </c>
      <c r="I97" s="421" t="s">
        <v>614</v>
      </c>
      <c r="J97" s="421" t="s">
        <v>7899</v>
      </c>
      <c r="K97" s="421" t="s">
        <v>7900</v>
      </c>
      <c r="L97" s="421" t="s">
        <v>7872</v>
      </c>
      <c r="M97" s="421" t="s">
        <v>7934</v>
      </c>
      <c r="N97" s="426">
        <v>34525.44</v>
      </c>
      <c r="O97" s="426">
        <v>34525.44</v>
      </c>
      <c r="P97" s="427"/>
      <c r="Q97" s="427"/>
      <c r="R97" s="426"/>
      <c r="S97" s="426"/>
      <c r="T97" s="426"/>
      <c r="U97" s="426"/>
      <c r="V97" s="426"/>
      <c r="W97" s="426"/>
      <c r="X97" s="427"/>
      <c r="Y97" s="416" t="str">
        <f t="shared" si="6"/>
        <v>三保支出</v>
      </c>
      <c r="Z97" s="416" t="str">
        <f t="shared" si="7"/>
        <v>项目支出</v>
      </c>
      <c r="AA97" s="416" t="str">
        <f t="shared" si="8"/>
        <v>2050202</v>
      </c>
      <c r="AB97" s="416" t="str">
        <f t="shared" si="9"/>
        <v>保基本民生</v>
      </c>
      <c r="AC97" s="416" t="str">
        <f t="shared" si="10"/>
        <v>否</v>
      </c>
    </row>
    <row r="98" ht="22.5" customHeight="1" spans="1:29">
      <c r="A98" s="421" t="s">
        <v>7885</v>
      </c>
      <c r="B98" s="422" t="s">
        <v>7935</v>
      </c>
      <c r="C98" s="422" t="s">
        <v>7936</v>
      </c>
      <c r="D98" s="421" t="s">
        <v>7888</v>
      </c>
      <c r="E98" s="421" t="s">
        <v>7889</v>
      </c>
      <c r="F98" s="421" t="s">
        <v>4097</v>
      </c>
      <c r="G98" s="421" t="s">
        <v>4097</v>
      </c>
      <c r="H98" s="423" t="s">
        <v>5208</v>
      </c>
      <c r="I98" s="421" t="s">
        <v>612</v>
      </c>
      <c r="J98" s="421" t="s">
        <v>7890</v>
      </c>
      <c r="K98" s="421" t="s">
        <v>7891</v>
      </c>
      <c r="L98" s="421" t="s">
        <v>7872</v>
      </c>
      <c r="M98" s="421" t="s">
        <v>7892</v>
      </c>
      <c r="N98" s="426">
        <v>720</v>
      </c>
      <c r="O98" s="426">
        <v>720</v>
      </c>
      <c r="P98" s="427"/>
      <c r="Q98" s="427"/>
      <c r="R98" s="426"/>
      <c r="S98" s="426"/>
      <c r="T98" s="426"/>
      <c r="U98" s="426"/>
      <c r="V98" s="426"/>
      <c r="W98" s="426"/>
      <c r="X98" s="427"/>
      <c r="Y98" s="416" t="str">
        <f t="shared" si="6"/>
        <v>三保支出</v>
      </c>
      <c r="Z98" s="416" t="str">
        <f t="shared" si="7"/>
        <v>项目支出</v>
      </c>
      <c r="AA98" s="416" t="str">
        <f t="shared" si="8"/>
        <v>2050201</v>
      </c>
      <c r="AB98" s="416" t="str">
        <f t="shared" si="9"/>
        <v>保基本民生</v>
      </c>
      <c r="AC98" s="416" t="str">
        <f t="shared" si="10"/>
        <v>否</v>
      </c>
    </row>
    <row r="99" ht="22.5" customHeight="1" spans="1:29">
      <c r="A99" s="421" t="s">
        <v>7885</v>
      </c>
      <c r="B99" s="422" t="s">
        <v>7935</v>
      </c>
      <c r="C99" s="422" t="s">
        <v>7936</v>
      </c>
      <c r="D99" s="421" t="s">
        <v>7888</v>
      </c>
      <c r="E99" s="421" t="s">
        <v>7889</v>
      </c>
      <c r="F99" s="421" t="s">
        <v>4097</v>
      </c>
      <c r="G99" s="421" t="s">
        <v>4097</v>
      </c>
      <c r="H99" s="423" t="s">
        <v>5208</v>
      </c>
      <c r="I99" s="421" t="s">
        <v>612</v>
      </c>
      <c r="J99" s="421" t="s">
        <v>7890</v>
      </c>
      <c r="K99" s="421" t="s">
        <v>7891</v>
      </c>
      <c r="L99" s="421" t="s">
        <v>7872</v>
      </c>
      <c r="M99" s="421" t="s">
        <v>7892</v>
      </c>
      <c r="N99" s="426">
        <v>24.3</v>
      </c>
      <c r="O99" s="426">
        <v>24.3</v>
      </c>
      <c r="P99" s="427"/>
      <c r="Q99" s="427"/>
      <c r="R99" s="426"/>
      <c r="S99" s="426"/>
      <c r="T99" s="426"/>
      <c r="U99" s="426"/>
      <c r="V99" s="426"/>
      <c r="W99" s="426"/>
      <c r="X99" s="427"/>
      <c r="Y99" s="416" t="str">
        <f t="shared" si="6"/>
        <v>三保支出</v>
      </c>
      <c r="Z99" s="416" t="str">
        <f t="shared" si="7"/>
        <v>项目支出</v>
      </c>
      <c r="AA99" s="416" t="str">
        <f t="shared" si="8"/>
        <v>2050201</v>
      </c>
      <c r="AB99" s="416" t="str">
        <f t="shared" si="9"/>
        <v>保基本民生</v>
      </c>
      <c r="AC99" s="416" t="str">
        <f t="shared" si="10"/>
        <v>否</v>
      </c>
    </row>
    <row r="100" ht="22.5" customHeight="1" spans="1:29">
      <c r="A100" s="421" t="s">
        <v>7885</v>
      </c>
      <c r="B100" s="422" t="s">
        <v>7935</v>
      </c>
      <c r="C100" s="422" t="s">
        <v>7936</v>
      </c>
      <c r="D100" s="421" t="s">
        <v>7888</v>
      </c>
      <c r="E100" s="421" t="s">
        <v>7889</v>
      </c>
      <c r="F100" s="421" t="s">
        <v>4097</v>
      </c>
      <c r="G100" s="421" t="s">
        <v>4097</v>
      </c>
      <c r="H100" s="423" t="s">
        <v>5208</v>
      </c>
      <c r="I100" s="421" t="s">
        <v>612</v>
      </c>
      <c r="J100" s="421" t="s">
        <v>7890</v>
      </c>
      <c r="K100" s="421" t="s">
        <v>7891</v>
      </c>
      <c r="L100" s="421" t="s">
        <v>7872</v>
      </c>
      <c r="M100" s="421" t="s">
        <v>7892</v>
      </c>
      <c r="N100" s="426">
        <v>126</v>
      </c>
      <c r="O100" s="426">
        <v>126</v>
      </c>
      <c r="P100" s="427"/>
      <c r="Q100" s="427"/>
      <c r="R100" s="426"/>
      <c r="S100" s="426"/>
      <c r="T100" s="426"/>
      <c r="U100" s="426"/>
      <c r="V100" s="426"/>
      <c r="W100" s="426"/>
      <c r="X100" s="427"/>
      <c r="Y100" s="416" t="str">
        <f t="shared" si="6"/>
        <v>三保支出</v>
      </c>
      <c r="Z100" s="416" t="str">
        <f t="shared" si="7"/>
        <v>项目支出</v>
      </c>
      <c r="AA100" s="416" t="str">
        <f t="shared" si="8"/>
        <v>2050201</v>
      </c>
      <c r="AB100" s="416" t="str">
        <f t="shared" si="9"/>
        <v>保基本民生</v>
      </c>
      <c r="AC100" s="416" t="str">
        <f t="shared" si="10"/>
        <v>否</v>
      </c>
    </row>
    <row r="101" ht="22.5" customHeight="1" spans="1:29">
      <c r="A101" s="421" t="s">
        <v>7885</v>
      </c>
      <c r="B101" s="422" t="s">
        <v>7937</v>
      </c>
      <c r="C101" s="422" t="s">
        <v>7938</v>
      </c>
      <c r="D101" s="421" t="s">
        <v>7888</v>
      </c>
      <c r="E101" s="421" t="s">
        <v>7889</v>
      </c>
      <c r="F101" s="421" t="s">
        <v>4097</v>
      </c>
      <c r="G101" s="421" t="s">
        <v>4097</v>
      </c>
      <c r="H101" s="423" t="s">
        <v>5208</v>
      </c>
      <c r="I101" s="421" t="s">
        <v>612</v>
      </c>
      <c r="J101" s="421" t="s">
        <v>7890</v>
      </c>
      <c r="K101" s="421" t="s">
        <v>7891</v>
      </c>
      <c r="L101" s="421" t="s">
        <v>7872</v>
      </c>
      <c r="M101" s="421" t="s">
        <v>7892</v>
      </c>
      <c r="N101" s="426">
        <v>2160</v>
      </c>
      <c r="O101" s="426">
        <v>2160</v>
      </c>
      <c r="P101" s="427"/>
      <c r="Q101" s="427"/>
      <c r="R101" s="426"/>
      <c r="S101" s="426"/>
      <c r="T101" s="426"/>
      <c r="U101" s="426"/>
      <c r="V101" s="426"/>
      <c r="W101" s="426"/>
      <c r="X101" s="427"/>
      <c r="Y101" s="416" t="str">
        <f t="shared" si="6"/>
        <v>三保支出</v>
      </c>
      <c r="Z101" s="416" t="str">
        <f t="shared" si="7"/>
        <v>项目支出</v>
      </c>
      <c r="AA101" s="416" t="str">
        <f t="shared" si="8"/>
        <v>2050201</v>
      </c>
      <c r="AB101" s="416" t="str">
        <f t="shared" si="9"/>
        <v>保基本民生</v>
      </c>
      <c r="AC101" s="416" t="str">
        <f t="shared" si="10"/>
        <v>否</v>
      </c>
    </row>
    <row r="102" ht="22.5" customHeight="1" spans="1:29">
      <c r="A102" s="421" t="s">
        <v>7885</v>
      </c>
      <c r="B102" s="422" t="s">
        <v>7937</v>
      </c>
      <c r="C102" s="422" t="s">
        <v>7938</v>
      </c>
      <c r="D102" s="421" t="s">
        <v>7888</v>
      </c>
      <c r="E102" s="421" t="s">
        <v>7889</v>
      </c>
      <c r="F102" s="421" t="s">
        <v>4097</v>
      </c>
      <c r="G102" s="421" t="s">
        <v>4097</v>
      </c>
      <c r="H102" s="423" t="s">
        <v>5208</v>
      </c>
      <c r="I102" s="421" t="s">
        <v>612</v>
      </c>
      <c r="J102" s="421" t="s">
        <v>7890</v>
      </c>
      <c r="K102" s="421" t="s">
        <v>7891</v>
      </c>
      <c r="L102" s="421" t="s">
        <v>7872</v>
      </c>
      <c r="M102" s="421" t="s">
        <v>7892</v>
      </c>
      <c r="N102" s="426">
        <v>72.9</v>
      </c>
      <c r="O102" s="426">
        <v>72.9</v>
      </c>
      <c r="P102" s="427"/>
      <c r="Q102" s="427"/>
      <c r="R102" s="426"/>
      <c r="S102" s="426"/>
      <c r="T102" s="426"/>
      <c r="U102" s="426"/>
      <c r="V102" s="426"/>
      <c r="W102" s="426"/>
      <c r="X102" s="427"/>
      <c r="Y102" s="416" t="str">
        <f t="shared" si="6"/>
        <v>三保支出</v>
      </c>
      <c r="Z102" s="416" t="str">
        <f t="shared" si="7"/>
        <v>项目支出</v>
      </c>
      <c r="AA102" s="416" t="str">
        <f t="shared" si="8"/>
        <v>2050201</v>
      </c>
      <c r="AB102" s="416" t="str">
        <f t="shared" si="9"/>
        <v>保基本民生</v>
      </c>
      <c r="AC102" s="416" t="str">
        <f t="shared" si="10"/>
        <v>否</v>
      </c>
    </row>
    <row r="103" ht="22.5" customHeight="1" spans="1:29">
      <c r="A103" s="421" t="s">
        <v>7885</v>
      </c>
      <c r="B103" s="422" t="s">
        <v>7937</v>
      </c>
      <c r="C103" s="422" t="s">
        <v>7938</v>
      </c>
      <c r="D103" s="421" t="s">
        <v>7888</v>
      </c>
      <c r="E103" s="421" t="s">
        <v>7889</v>
      </c>
      <c r="F103" s="421" t="s">
        <v>4097</v>
      </c>
      <c r="G103" s="421" t="s">
        <v>4097</v>
      </c>
      <c r="H103" s="423" t="s">
        <v>5208</v>
      </c>
      <c r="I103" s="421" t="s">
        <v>612</v>
      </c>
      <c r="J103" s="421" t="s">
        <v>7890</v>
      </c>
      <c r="K103" s="421" t="s">
        <v>7891</v>
      </c>
      <c r="L103" s="421" t="s">
        <v>7872</v>
      </c>
      <c r="M103" s="421" t="s">
        <v>7892</v>
      </c>
      <c r="N103" s="426">
        <v>378</v>
      </c>
      <c r="O103" s="426">
        <v>378</v>
      </c>
      <c r="P103" s="427"/>
      <c r="Q103" s="427"/>
      <c r="R103" s="426"/>
      <c r="S103" s="426"/>
      <c r="T103" s="426"/>
      <c r="U103" s="426"/>
      <c r="V103" s="426"/>
      <c r="W103" s="426"/>
      <c r="X103" s="427"/>
      <c r="Y103" s="416" t="str">
        <f t="shared" si="6"/>
        <v>三保支出</v>
      </c>
      <c r="Z103" s="416" t="str">
        <f t="shared" si="7"/>
        <v>项目支出</v>
      </c>
      <c r="AA103" s="416" t="str">
        <f t="shared" si="8"/>
        <v>2050201</v>
      </c>
      <c r="AB103" s="416" t="str">
        <f t="shared" si="9"/>
        <v>保基本民生</v>
      </c>
      <c r="AC103" s="416" t="str">
        <f t="shared" si="10"/>
        <v>否</v>
      </c>
    </row>
    <row r="104" ht="22.5" customHeight="1" spans="1:29">
      <c r="A104" s="421" t="s">
        <v>7885</v>
      </c>
      <c r="B104" s="422" t="s">
        <v>7939</v>
      </c>
      <c r="C104" s="422" t="s">
        <v>7940</v>
      </c>
      <c r="D104" s="421" t="s">
        <v>7898</v>
      </c>
      <c r="E104" s="421" t="s">
        <v>7889</v>
      </c>
      <c r="F104" s="421" t="s">
        <v>4097</v>
      </c>
      <c r="G104" s="421" t="s">
        <v>4097</v>
      </c>
      <c r="H104" s="423" t="s">
        <v>5209</v>
      </c>
      <c r="I104" s="421" t="s">
        <v>614</v>
      </c>
      <c r="J104" s="421" t="s">
        <v>7899</v>
      </c>
      <c r="K104" s="421" t="s">
        <v>7900</v>
      </c>
      <c r="L104" s="421" t="s">
        <v>7872</v>
      </c>
      <c r="M104" s="421" t="s">
        <v>7901</v>
      </c>
      <c r="N104" s="426">
        <v>188265</v>
      </c>
      <c r="O104" s="426">
        <v>188265</v>
      </c>
      <c r="P104" s="427"/>
      <c r="Q104" s="427"/>
      <c r="R104" s="426"/>
      <c r="S104" s="426"/>
      <c r="T104" s="426"/>
      <c r="U104" s="426"/>
      <c r="V104" s="426"/>
      <c r="W104" s="426"/>
      <c r="X104" s="427"/>
      <c r="Y104" s="416" t="str">
        <f t="shared" si="6"/>
        <v>三保支出</v>
      </c>
      <c r="Z104" s="416" t="str">
        <f t="shared" si="7"/>
        <v>项目支出</v>
      </c>
      <c r="AA104" s="416" t="str">
        <f t="shared" si="8"/>
        <v>2050202</v>
      </c>
      <c r="AB104" s="416" t="str">
        <f t="shared" si="9"/>
        <v>保基本民生</v>
      </c>
      <c r="AC104" s="416" t="str">
        <f t="shared" si="10"/>
        <v>否</v>
      </c>
    </row>
    <row r="105" ht="22.5" customHeight="1" spans="1:29">
      <c r="A105" s="421" t="s">
        <v>7885</v>
      </c>
      <c r="B105" s="422" t="s">
        <v>7939</v>
      </c>
      <c r="C105" s="422" t="s">
        <v>7940</v>
      </c>
      <c r="D105" s="421" t="s">
        <v>7902</v>
      </c>
      <c r="E105" s="421" t="s">
        <v>7889</v>
      </c>
      <c r="F105" s="421" t="s">
        <v>4097</v>
      </c>
      <c r="G105" s="421" t="s">
        <v>4097</v>
      </c>
      <c r="H105" s="423" t="s">
        <v>5209</v>
      </c>
      <c r="I105" s="421" t="s">
        <v>614</v>
      </c>
      <c r="J105" s="421" t="s">
        <v>7890</v>
      </c>
      <c r="K105" s="421" t="s">
        <v>7891</v>
      </c>
      <c r="L105" s="421" t="s">
        <v>7872</v>
      </c>
      <c r="M105" s="421" t="s">
        <v>7933</v>
      </c>
      <c r="N105" s="426">
        <v>19250</v>
      </c>
      <c r="O105" s="426">
        <v>19250</v>
      </c>
      <c r="P105" s="427"/>
      <c r="Q105" s="427"/>
      <c r="R105" s="426"/>
      <c r="S105" s="426"/>
      <c r="T105" s="426"/>
      <c r="U105" s="426"/>
      <c r="V105" s="426"/>
      <c r="W105" s="426"/>
      <c r="X105" s="427"/>
      <c r="Y105" s="416" t="str">
        <f t="shared" si="6"/>
        <v>三保支出</v>
      </c>
      <c r="Z105" s="416" t="str">
        <f t="shared" si="7"/>
        <v>项目支出</v>
      </c>
      <c r="AA105" s="416" t="str">
        <f t="shared" si="8"/>
        <v>2050202</v>
      </c>
      <c r="AB105" s="416" t="str">
        <f t="shared" si="9"/>
        <v>保基本民生</v>
      </c>
      <c r="AC105" s="416" t="str">
        <f t="shared" si="10"/>
        <v>否</v>
      </c>
    </row>
    <row r="106" ht="22.5" customHeight="1" spans="1:29">
      <c r="A106" s="421" t="s">
        <v>7885</v>
      </c>
      <c r="B106" s="422" t="s">
        <v>7939</v>
      </c>
      <c r="C106" s="422" t="s">
        <v>7940</v>
      </c>
      <c r="D106" s="421" t="s">
        <v>7902</v>
      </c>
      <c r="E106" s="421" t="s">
        <v>7889</v>
      </c>
      <c r="F106" s="421" t="s">
        <v>4097</v>
      </c>
      <c r="G106" s="421" t="s">
        <v>4097</v>
      </c>
      <c r="H106" s="423" t="s">
        <v>5209</v>
      </c>
      <c r="I106" s="421" t="s">
        <v>614</v>
      </c>
      <c r="J106" s="421" t="s">
        <v>7890</v>
      </c>
      <c r="K106" s="421" t="s">
        <v>7891</v>
      </c>
      <c r="L106" s="421" t="s">
        <v>7872</v>
      </c>
      <c r="M106" s="421" t="s">
        <v>7933</v>
      </c>
      <c r="N106" s="426">
        <v>3712.72</v>
      </c>
      <c r="O106" s="426">
        <v>3712.72</v>
      </c>
      <c r="P106" s="427"/>
      <c r="Q106" s="427"/>
      <c r="R106" s="426"/>
      <c r="S106" s="426"/>
      <c r="T106" s="426"/>
      <c r="U106" s="426"/>
      <c r="V106" s="426"/>
      <c r="W106" s="426"/>
      <c r="X106" s="427"/>
      <c r="Y106" s="416" t="str">
        <f t="shared" si="6"/>
        <v>三保支出</v>
      </c>
      <c r="Z106" s="416" t="str">
        <f t="shared" si="7"/>
        <v>项目支出</v>
      </c>
      <c r="AA106" s="416" t="str">
        <f t="shared" si="8"/>
        <v>2050202</v>
      </c>
      <c r="AB106" s="416" t="str">
        <f t="shared" si="9"/>
        <v>保基本民生</v>
      </c>
      <c r="AC106" s="416" t="str">
        <f t="shared" si="10"/>
        <v>否</v>
      </c>
    </row>
    <row r="107" ht="22.5" customHeight="1" spans="1:29">
      <c r="A107" s="421" t="s">
        <v>7885</v>
      </c>
      <c r="B107" s="422" t="s">
        <v>7939</v>
      </c>
      <c r="C107" s="422" t="s">
        <v>7940</v>
      </c>
      <c r="D107" s="421" t="s">
        <v>7902</v>
      </c>
      <c r="E107" s="421" t="s">
        <v>7889</v>
      </c>
      <c r="F107" s="421" t="s">
        <v>4097</v>
      </c>
      <c r="G107" s="421" t="s">
        <v>4097</v>
      </c>
      <c r="H107" s="423" t="s">
        <v>5209</v>
      </c>
      <c r="I107" s="421" t="s">
        <v>614</v>
      </c>
      <c r="J107" s="421" t="s">
        <v>7890</v>
      </c>
      <c r="K107" s="421" t="s">
        <v>7891</v>
      </c>
      <c r="L107" s="421" t="s">
        <v>7872</v>
      </c>
      <c r="M107" s="421" t="s">
        <v>7933</v>
      </c>
      <c r="N107" s="426">
        <v>27500</v>
      </c>
      <c r="O107" s="426">
        <v>27500</v>
      </c>
      <c r="P107" s="427"/>
      <c r="Q107" s="427"/>
      <c r="R107" s="426"/>
      <c r="S107" s="426"/>
      <c r="T107" s="426"/>
      <c r="U107" s="426"/>
      <c r="V107" s="426"/>
      <c r="W107" s="426"/>
      <c r="X107" s="427"/>
      <c r="Y107" s="416" t="str">
        <f t="shared" si="6"/>
        <v>三保支出</v>
      </c>
      <c r="Z107" s="416" t="str">
        <f t="shared" si="7"/>
        <v>项目支出</v>
      </c>
      <c r="AA107" s="416" t="str">
        <f t="shared" si="8"/>
        <v>2050202</v>
      </c>
      <c r="AB107" s="416" t="str">
        <f t="shared" si="9"/>
        <v>保基本民生</v>
      </c>
      <c r="AC107" s="416" t="str">
        <f t="shared" si="10"/>
        <v>否</v>
      </c>
    </row>
    <row r="108" ht="22.5" customHeight="1" spans="1:29">
      <c r="A108" s="421" t="s">
        <v>7885</v>
      </c>
      <c r="B108" s="422" t="s">
        <v>7939</v>
      </c>
      <c r="C108" s="422" t="s">
        <v>7940</v>
      </c>
      <c r="D108" s="421" t="s">
        <v>7922</v>
      </c>
      <c r="E108" s="421" t="s">
        <v>7889</v>
      </c>
      <c r="F108" s="421" t="s">
        <v>4097</v>
      </c>
      <c r="G108" s="421" t="s">
        <v>4097</v>
      </c>
      <c r="H108" s="423" t="s">
        <v>5255</v>
      </c>
      <c r="I108" s="421" t="s">
        <v>665</v>
      </c>
      <c r="J108" s="421" t="s">
        <v>7899</v>
      </c>
      <c r="K108" s="421" t="s">
        <v>7900</v>
      </c>
      <c r="L108" s="421" t="s">
        <v>7872</v>
      </c>
      <c r="M108" s="421" t="s">
        <v>7923</v>
      </c>
      <c r="N108" s="426">
        <v>5040</v>
      </c>
      <c r="O108" s="426">
        <v>5040</v>
      </c>
      <c r="P108" s="427"/>
      <c r="Q108" s="427"/>
      <c r="R108" s="426"/>
      <c r="S108" s="426"/>
      <c r="T108" s="426"/>
      <c r="U108" s="426"/>
      <c r="V108" s="426"/>
      <c r="W108" s="426"/>
      <c r="X108" s="427"/>
      <c r="Y108" s="416" t="str">
        <f t="shared" si="6"/>
        <v>三保支出</v>
      </c>
      <c r="Z108" s="416" t="str">
        <f t="shared" si="7"/>
        <v>项目支出</v>
      </c>
      <c r="AA108" s="416" t="str">
        <f t="shared" si="8"/>
        <v>2050701</v>
      </c>
      <c r="AB108" s="416" t="str">
        <f t="shared" si="9"/>
        <v>保基本民生</v>
      </c>
      <c r="AC108" s="416" t="str">
        <f t="shared" si="10"/>
        <v>否</v>
      </c>
    </row>
    <row r="109" ht="22.5" customHeight="1" spans="1:29">
      <c r="A109" s="421" t="s">
        <v>7885</v>
      </c>
      <c r="B109" s="422" t="s">
        <v>7939</v>
      </c>
      <c r="C109" s="422" t="s">
        <v>7940</v>
      </c>
      <c r="D109" s="421" t="s">
        <v>7922</v>
      </c>
      <c r="E109" s="421" t="s">
        <v>7889</v>
      </c>
      <c r="F109" s="421" t="s">
        <v>4097</v>
      </c>
      <c r="G109" s="421" t="s">
        <v>4097</v>
      </c>
      <c r="H109" s="423" t="s">
        <v>5255</v>
      </c>
      <c r="I109" s="421" t="s">
        <v>665</v>
      </c>
      <c r="J109" s="421" t="s">
        <v>7899</v>
      </c>
      <c r="K109" s="421" t="s">
        <v>7900</v>
      </c>
      <c r="L109" s="421" t="s">
        <v>7872</v>
      </c>
      <c r="M109" s="421" t="s">
        <v>7923</v>
      </c>
      <c r="N109" s="426">
        <v>28800</v>
      </c>
      <c r="O109" s="426">
        <v>28800</v>
      </c>
      <c r="P109" s="427"/>
      <c r="Q109" s="427"/>
      <c r="R109" s="426"/>
      <c r="S109" s="426"/>
      <c r="T109" s="426"/>
      <c r="U109" s="426"/>
      <c r="V109" s="426"/>
      <c r="W109" s="426"/>
      <c r="X109" s="427"/>
      <c r="Y109" s="416" t="str">
        <f t="shared" si="6"/>
        <v>三保支出</v>
      </c>
      <c r="Z109" s="416" t="str">
        <f t="shared" si="7"/>
        <v>项目支出</v>
      </c>
      <c r="AA109" s="416" t="str">
        <f t="shared" si="8"/>
        <v>2050701</v>
      </c>
      <c r="AB109" s="416" t="str">
        <f t="shared" si="9"/>
        <v>保基本民生</v>
      </c>
      <c r="AC109" s="416" t="str">
        <f t="shared" si="10"/>
        <v>否</v>
      </c>
    </row>
    <row r="110" ht="22.5" customHeight="1" spans="1:29">
      <c r="A110" s="421" t="s">
        <v>7885</v>
      </c>
      <c r="B110" s="422" t="s">
        <v>7939</v>
      </c>
      <c r="C110" s="422" t="s">
        <v>7940</v>
      </c>
      <c r="D110" s="421" t="s">
        <v>7922</v>
      </c>
      <c r="E110" s="421" t="s">
        <v>7889</v>
      </c>
      <c r="F110" s="421" t="s">
        <v>4097</v>
      </c>
      <c r="G110" s="421" t="s">
        <v>4097</v>
      </c>
      <c r="H110" s="423" t="s">
        <v>5255</v>
      </c>
      <c r="I110" s="421" t="s">
        <v>665</v>
      </c>
      <c r="J110" s="421" t="s">
        <v>7899</v>
      </c>
      <c r="K110" s="421" t="s">
        <v>7900</v>
      </c>
      <c r="L110" s="421" t="s">
        <v>7872</v>
      </c>
      <c r="M110" s="421" t="s">
        <v>7923</v>
      </c>
      <c r="N110" s="426">
        <v>972</v>
      </c>
      <c r="O110" s="426">
        <v>972</v>
      </c>
      <c r="P110" s="427"/>
      <c r="Q110" s="427"/>
      <c r="R110" s="426"/>
      <c r="S110" s="426"/>
      <c r="T110" s="426"/>
      <c r="U110" s="426"/>
      <c r="V110" s="426"/>
      <c r="W110" s="426"/>
      <c r="X110" s="427"/>
      <c r="Y110" s="416" t="str">
        <f t="shared" si="6"/>
        <v>三保支出</v>
      </c>
      <c r="Z110" s="416" t="str">
        <f t="shared" si="7"/>
        <v>项目支出</v>
      </c>
      <c r="AA110" s="416" t="str">
        <f t="shared" si="8"/>
        <v>2050701</v>
      </c>
      <c r="AB110" s="416" t="str">
        <f t="shared" si="9"/>
        <v>保基本民生</v>
      </c>
      <c r="AC110" s="416" t="str">
        <f t="shared" si="10"/>
        <v>否</v>
      </c>
    </row>
    <row r="111" ht="22.5" customHeight="1" spans="1:29">
      <c r="A111" s="421" t="s">
        <v>7885</v>
      </c>
      <c r="B111" s="422" t="s">
        <v>7939</v>
      </c>
      <c r="C111" s="422" t="s">
        <v>7940</v>
      </c>
      <c r="D111" s="421" t="s">
        <v>7904</v>
      </c>
      <c r="E111" s="421" t="s">
        <v>7889</v>
      </c>
      <c r="F111" s="421" t="s">
        <v>4097</v>
      </c>
      <c r="G111" s="421" t="s">
        <v>4097</v>
      </c>
      <c r="H111" s="423" t="s">
        <v>5209</v>
      </c>
      <c r="I111" s="421" t="s">
        <v>614</v>
      </c>
      <c r="J111" s="421" t="s">
        <v>7890</v>
      </c>
      <c r="K111" s="421" t="s">
        <v>7891</v>
      </c>
      <c r="L111" s="421" t="s">
        <v>7872</v>
      </c>
      <c r="M111" s="421" t="s">
        <v>7905</v>
      </c>
      <c r="N111" s="426">
        <v>1793000</v>
      </c>
      <c r="O111" s="426">
        <v>1793000</v>
      </c>
      <c r="P111" s="427"/>
      <c r="Q111" s="427"/>
      <c r="R111" s="426"/>
      <c r="S111" s="426"/>
      <c r="T111" s="426"/>
      <c r="U111" s="426"/>
      <c r="V111" s="426"/>
      <c r="W111" s="426"/>
      <c r="X111" s="427"/>
      <c r="Y111" s="416" t="str">
        <f t="shared" si="6"/>
        <v>三保支出</v>
      </c>
      <c r="Z111" s="416" t="str">
        <f t="shared" si="7"/>
        <v>项目支出</v>
      </c>
      <c r="AA111" s="416" t="str">
        <f t="shared" si="8"/>
        <v>2050202</v>
      </c>
      <c r="AB111" s="416" t="str">
        <f t="shared" si="9"/>
        <v>保基本民生</v>
      </c>
      <c r="AC111" s="416" t="str">
        <f t="shared" si="10"/>
        <v>否</v>
      </c>
    </row>
    <row r="112" ht="22.5" customHeight="1" spans="1:29">
      <c r="A112" s="421" t="s">
        <v>7885</v>
      </c>
      <c r="B112" s="422" t="s">
        <v>7939</v>
      </c>
      <c r="C112" s="422" t="s">
        <v>7940</v>
      </c>
      <c r="D112" s="421" t="s">
        <v>7906</v>
      </c>
      <c r="E112" s="421" t="s">
        <v>7889</v>
      </c>
      <c r="F112" s="421" t="s">
        <v>4097</v>
      </c>
      <c r="G112" s="421" t="s">
        <v>4097</v>
      </c>
      <c r="H112" s="423" t="s">
        <v>5209</v>
      </c>
      <c r="I112" s="421" t="s">
        <v>614</v>
      </c>
      <c r="J112" s="421" t="s">
        <v>7899</v>
      </c>
      <c r="K112" s="421" t="s">
        <v>7900</v>
      </c>
      <c r="L112" s="421" t="s">
        <v>7872</v>
      </c>
      <c r="M112" s="421" t="s">
        <v>7934</v>
      </c>
      <c r="N112" s="426">
        <v>180734.4</v>
      </c>
      <c r="O112" s="426">
        <v>180734.4</v>
      </c>
      <c r="P112" s="427"/>
      <c r="Q112" s="427"/>
      <c r="R112" s="426"/>
      <c r="S112" s="426"/>
      <c r="T112" s="426"/>
      <c r="U112" s="426"/>
      <c r="V112" s="426"/>
      <c r="W112" s="426"/>
      <c r="X112" s="427"/>
      <c r="Y112" s="416" t="str">
        <f t="shared" si="6"/>
        <v>三保支出</v>
      </c>
      <c r="Z112" s="416" t="str">
        <f t="shared" si="7"/>
        <v>项目支出</v>
      </c>
      <c r="AA112" s="416" t="str">
        <f t="shared" si="8"/>
        <v>2050202</v>
      </c>
      <c r="AB112" s="416" t="str">
        <f t="shared" si="9"/>
        <v>保基本民生</v>
      </c>
      <c r="AC112" s="416" t="str">
        <f t="shared" si="10"/>
        <v>否</v>
      </c>
    </row>
    <row r="113" ht="22.5" customHeight="1" spans="1:29">
      <c r="A113" s="421" t="s">
        <v>7885</v>
      </c>
      <c r="B113" s="422" t="s">
        <v>7939</v>
      </c>
      <c r="C113" s="422" t="s">
        <v>7940</v>
      </c>
      <c r="D113" s="421" t="s">
        <v>7906</v>
      </c>
      <c r="E113" s="421" t="s">
        <v>7889</v>
      </c>
      <c r="F113" s="421" t="s">
        <v>4097</v>
      </c>
      <c r="G113" s="421" t="s">
        <v>4097</v>
      </c>
      <c r="H113" s="423" t="s">
        <v>5209</v>
      </c>
      <c r="I113" s="421" t="s">
        <v>614</v>
      </c>
      <c r="J113" s="421" t="s">
        <v>7899</v>
      </c>
      <c r="K113" s="421" t="s">
        <v>7900</v>
      </c>
      <c r="L113" s="421" t="s">
        <v>7872</v>
      </c>
      <c r="M113" s="421" t="s">
        <v>7934</v>
      </c>
      <c r="N113" s="426">
        <v>1032768</v>
      </c>
      <c r="O113" s="426">
        <v>1032768</v>
      </c>
      <c r="P113" s="427"/>
      <c r="Q113" s="427"/>
      <c r="R113" s="426"/>
      <c r="S113" s="426"/>
      <c r="T113" s="426"/>
      <c r="U113" s="426"/>
      <c r="V113" s="426"/>
      <c r="W113" s="426"/>
      <c r="X113" s="427"/>
      <c r="Y113" s="416" t="str">
        <f t="shared" si="6"/>
        <v>三保支出</v>
      </c>
      <c r="Z113" s="416" t="str">
        <f t="shared" si="7"/>
        <v>项目支出</v>
      </c>
      <c r="AA113" s="416" t="str">
        <f t="shared" si="8"/>
        <v>2050202</v>
      </c>
      <c r="AB113" s="416" t="str">
        <f t="shared" si="9"/>
        <v>保基本民生</v>
      </c>
      <c r="AC113" s="416" t="str">
        <f t="shared" si="10"/>
        <v>否</v>
      </c>
    </row>
    <row r="114" ht="22.5" customHeight="1" spans="1:29">
      <c r="A114" s="421" t="s">
        <v>7885</v>
      </c>
      <c r="B114" s="422" t="s">
        <v>7939</v>
      </c>
      <c r="C114" s="422" t="s">
        <v>7940</v>
      </c>
      <c r="D114" s="421" t="s">
        <v>7906</v>
      </c>
      <c r="E114" s="421" t="s">
        <v>7889</v>
      </c>
      <c r="F114" s="421" t="s">
        <v>4097</v>
      </c>
      <c r="G114" s="421" t="s">
        <v>4097</v>
      </c>
      <c r="H114" s="423" t="s">
        <v>5209</v>
      </c>
      <c r="I114" s="421" t="s">
        <v>614</v>
      </c>
      <c r="J114" s="421" t="s">
        <v>7899</v>
      </c>
      <c r="K114" s="421" t="s">
        <v>7900</v>
      </c>
      <c r="L114" s="421" t="s">
        <v>7872</v>
      </c>
      <c r="M114" s="421" t="s">
        <v>7934</v>
      </c>
      <c r="N114" s="426">
        <v>34855.92</v>
      </c>
      <c r="O114" s="426">
        <v>34855.92</v>
      </c>
      <c r="P114" s="427"/>
      <c r="Q114" s="427"/>
      <c r="R114" s="426"/>
      <c r="S114" s="426"/>
      <c r="T114" s="426"/>
      <c r="U114" s="426"/>
      <c r="V114" s="426"/>
      <c r="W114" s="426"/>
      <c r="X114" s="427"/>
      <c r="Y114" s="416" t="str">
        <f t="shared" si="6"/>
        <v>三保支出</v>
      </c>
      <c r="Z114" s="416" t="str">
        <f t="shared" si="7"/>
        <v>项目支出</v>
      </c>
      <c r="AA114" s="416" t="str">
        <f t="shared" si="8"/>
        <v>2050202</v>
      </c>
      <c r="AB114" s="416" t="str">
        <f t="shared" si="9"/>
        <v>保基本民生</v>
      </c>
      <c r="AC114" s="416" t="str">
        <f t="shared" si="10"/>
        <v>否</v>
      </c>
    </row>
    <row r="115" ht="22.5" customHeight="1" spans="1:29">
      <c r="A115" s="421" t="s">
        <v>7885</v>
      </c>
      <c r="B115" s="422" t="s">
        <v>7941</v>
      </c>
      <c r="C115" s="422" t="s">
        <v>7942</v>
      </c>
      <c r="D115" s="421" t="s">
        <v>7898</v>
      </c>
      <c r="E115" s="421" t="s">
        <v>7889</v>
      </c>
      <c r="F115" s="421" t="s">
        <v>4097</v>
      </c>
      <c r="G115" s="421" t="s">
        <v>4097</v>
      </c>
      <c r="H115" s="423" t="s">
        <v>5210</v>
      </c>
      <c r="I115" s="421" t="s">
        <v>616</v>
      </c>
      <c r="J115" s="421" t="s">
        <v>7899</v>
      </c>
      <c r="K115" s="421" t="s">
        <v>7900</v>
      </c>
      <c r="L115" s="421" t="s">
        <v>7872</v>
      </c>
      <c r="M115" s="421" t="s">
        <v>7901</v>
      </c>
      <c r="N115" s="426">
        <v>214740</v>
      </c>
      <c r="O115" s="426">
        <v>214740</v>
      </c>
      <c r="P115" s="427"/>
      <c r="Q115" s="427"/>
      <c r="R115" s="426"/>
      <c r="S115" s="426"/>
      <c r="T115" s="426"/>
      <c r="U115" s="426"/>
      <c r="V115" s="426"/>
      <c r="W115" s="426"/>
      <c r="X115" s="427"/>
      <c r="Y115" s="416" t="str">
        <f t="shared" si="6"/>
        <v>三保支出</v>
      </c>
      <c r="Z115" s="416" t="str">
        <f t="shared" si="7"/>
        <v>项目支出</v>
      </c>
      <c r="AA115" s="416" t="str">
        <f t="shared" si="8"/>
        <v>2050203</v>
      </c>
      <c r="AB115" s="416" t="str">
        <f t="shared" si="9"/>
        <v>保基本民生</v>
      </c>
      <c r="AC115" s="416" t="str">
        <f t="shared" si="10"/>
        <v>否</v>
      </c>
    </row>
    <row r="116" ht="22.5" customHeight="1" spans="1:29">
      <c r="A116" s="421" t="s">
        <v>7885</v>
      </c>
      <c r="B116" s="422" t="s">
        <v>7941</v>
      </c>
      <c r="C116" s="422" t="s">
        <v>7942</v>
      </c>
      <c r="D116" s="421" t="s">
        <v>7898</v>
      </c>
      <c r="E116" s="421" t="s">
        <v>7889</v>
      </c>
      <c r="F116" s="421" t="s">
        <v>4097</v>
      </c>
      <c r="G116" s="421" t="s">
        <v>4097</v>
      </c>
      <c r="H116" s="423" t="s">
        <v>5209</v>
      </c>
      <c r="I116" s="421" t="s">
        <v>614</v>
      </c>
      <c r="J116" s="421" t="s">
        <v>7899</v>
      </c>
      <c r="K116" s="421" t="s">
        <v>7900</v>
      </c>
      <c r="L116" s="421" t="s">
        <v>7872</v>
      </c>
      <c r="M116" s="421" t="s">
        <v>7901</v>
      </c>
      <c r="N116" s="426">
        <v>98490</v>
      </c>
      <c r="O116" s="426">
        <v>98490</v>
      </c>
      <c r="P116" s="427"/>
      <c r="Q116" s="427"/>
      <c r="R116" s="426"/>
      <c r="S116" s="426"/>
      <c r="T116" s="426"/>
      <c r="U116" s="426"/>
      <c r="V116" s="426"/>
      <c r="W116" s="426"/>
      <c r="X116" s="427"/>
      <c r="Y116" s="416" t="str">
        <f t="shared" si="6"/>
        <v>三保支出</v>
      </c>
      <c r="Z116" s="416" t="str">
        <f t="shared" si="7"/>
        <v>项目支出</v>
      </c>
      <c r="AA116" s="416" t="str">
        <f t="shared" si="8"/>
        <v>2050202</v>
      </c>
      <c r="AB116" s="416" t="str">
        <f t="shared" si="9"/>
        <v>保基本民生</v>
      </c>
      <c r="AC116" s="416" t="str">
        <f t="shared" si="10"/>
        <v>否</v>
      </c>
    </row>
    <row r="117" ht="22.5" customHeight="1" spans="1:29">
      <c r="A117" s="421" t="s">
        <v>7885</v>
      </c>
      <c r="B117" s="422" t="s">
        <v>7941</v>
      </c>
      <c r="C117" s="422" t="s">
        <v>7942</v>
      </c>
      <c r="D117" s="421" t="s">
        <v>7902</v>
      </c>
      <c r="E117" s="421" t="s">
        <v>7889</v>
      </c>
      <c r="F117" s="421" t="s">
        <v>4097</v>
      </c>
      <c r="G117" s="421" t="s">
        <v>4097</v>
      </c>
      <c r="H117" s="423" t="s">
        <v>5209</v>
      </c>
      <c r="I117" s="421" t="s">
        <v>614</v>
      </c>
      <c r="J117" s="421" t="s">
        <v>7890</v>
      </c>
      <c r="K117" s="421" t="s">
        <v>7891</v>
      </c>
      <c r="L117" s="421" t="s">
        <v>7872</v>
      </c>
      <c r="M117" s="421" t="s">
        <v>7933</v>
      </c>
      <c r="N117" s="426">
        <v>31281.25</v>
      </c>
      <c r="O117" s="426">
        <v>31281.25</v>
      </c>
      <c r="P117" s="427"/>
      <c r="Q117" s="427"/>
      <c r="R117" s="426"/>
      <c r="S117" s="426"/>
      <c r="T117" s="426"/>
      <c r="U117" s="426"/>
      <c r="V117" s="426"/>
      <c r="W117" s="426"/>
      <c r="X117" s="427"/>
      <c r="Y117" s="416" t="str">
        <f t="shared" si="6"/>
        <v>三保支出</v>
      </c>
      <c r="Z117" s="416" t="str">
        <f t="shared" si="7"/>
        <v>项目支出</v>
      </c>
      <c r="AA117" s="416" t="str">
        <f t="shared" si="8"/>
        <v>2050202</v>
      </c>
      <c r="AB117" s="416" t="str">
        <f t="shared" si="9"/>
        <v>保基本民生</v>
      </c>
      <c r="AC117" s="416" t="str">
        <f t="shared" si="10"/>
        <v>否</v>
      </c>
    </row>
    <row r="118" ht="22.5" customHeight="1" spans="1:29">
      <c r="A118" s="421" t="s">
        <v>7885</v>
      </c>
      <c r="B118" s="422" t="s">
        <v>7941</v>
      </c>
      <c r="C118" s="422" t="s">
        <v>7942</v>
      </c>
      <c r="D118" s="421" t="s">
        <v>7902</v>
      </c>
      <c r="E118" s="421" t="s">
        <v>7889</v>
      </c>
      <c r="F118" s="421" t="s">
        <v>4097</v>
      </c>
      <c r="G118" s="421" t="s">
        <v>4097</v>
      </c>
      <c r="H118" s="423" t="s">
        <v>5210</v>
      </c>
      <c r="I118" s="421" t="s">
        <v>616</v>
      </c>
      <c r="J118" s="421" t="s">
        <v>7890</v>
      </c>
      <c r="K118" s="421" t="s">
        <v>7891</v>
      </c>
      <c r="L118" s="421" t="s">
        <v>7872</v>
      </c>
      <c r="M118" s="421" t="s">
        <v>7903</v>
      </c>
      <c r="N118" s="426">
        <v>81607.5</v>
      </c>
      <c r="O118" s="426">
        <v>81607.5</v>
      </c>
      <c r="P118" s="427"/>
      <c r="Q118" s="427"/>
      <c r="R118" s="426"/>
      <c r="S118" s="426"/>
      <c r="T118" s="426"/>
      <c r="U118" s="426"/>
      <c r="V118" s="426"/>
      <c r="W118" s="426"/>
      <c r="X118" s="427"/>
      <c r="Y118" s="416" t="str">
        <f t="shared" si="6"/>
        <v>三保支出</v>
      </c>
      <c r="Z118" s="416" t="str">
        <f t="shared" si="7"/>
        <v>项目支出</v>
      </c>
      <c r="AA118" s="416" t="str">
        <f t="shared" si="8"/>
        <v>2050203</v>
      </c>
      <c r="AB118" s="416" t="str">
        <f t="shared" si="9"/>
        <v>保基本民生</v>
      </c>
      <c r="AC118" s="416" t="str">
        <f t="shared" si="10"/>
        <v>否</v>
      </c>
    </row>
    <row r="119" ht="22.5" customHeight="1" spans="1:29">
      <c r="A119" s="421" t="s">
        <v>7885</v>
      </c>
      <c r="B119" s="422" t="s">
        <v>7941</v>
      </c>
      <c r="C119" s="422" t="s">
        <v>7942</v>
      </c>
      <c r="D119" s="421" t="s">
        <v>7902</v>
      </c>
      <c r="E119" s="421" t="s">
        <v>7889</v>
      </c>
      <c r="F119" s="421" t="s">
        <v>4097</v>
      </c>
      <c r="G119" s="421" t="s">
        <v>4097</v>
      </c>
      <c r="H119" s="423" t="s">
        <v>5209</v>
      </c>
      <c r="I119" s="421" t="s">
        <v>614</v>
      </c>
      <c r="J119" s="421" t="s">
        <v>7890</v>
      </c>
      <c r="K119" s="421" t="s">
        <v>7891</v>
      </c>
      <c r="L119" s="421" t="s">
        <v>7872</v>
      </c>
      <c r="M119" s="421" t="s">
        <v>7933</v>
      </c>
      <c r="N119" s="426">
        <v>6033.17</v>
      </c>
      <c r="O119" s="426">
        <v>6033.17</v>
      </c>
      <c r="P119" s="427"/>
      <c r="Q119" s="427"/>
      <c r="R119" s="426"/>
      <c r="S119" s="426"/>
      <c r="T119" s="426"/>
      <c r="U119" s="426"/>
      <c r="V119" s="426"/>
      <c r="W119" s="426"/>
      <c r="X119" s="427"/>
      <c r="Y119" s="416" t="str">
        <f t="shared" si="6"/>
        <v>三保支出</v>
      </c>
      <c r="Z119" s="416" t="str">
        <f t="shared" si="7"/>
        <v>项目支出</v>
      </c>
      <c r="AA119" s="416" t="str">
        <f t="shared" si="8"/>
        <v>2050202</v>
      </c>
      <c r="AB119" s="416" t="str">
        <f t="shared" si="9"/>
        <v>保基本民生</v>
      </c>
      <c r="AC119" s="416" t="str">
        <f t="shared" si="10"/>
        <v>否</v>
      </c>
    </row>
    <row r="120" ht="22.5" customHeight="1" spans="1:29">
      <c r="A120" s="421" t="s">
        <v>7885</v>
      </c>
      <c r="B120" s="422" t="s">
        <v>7941</v>
      </c>
      <c r="C120" s="422" t="s">
        <v>7942</v>
      </c>
      <c r="D120" s="421" t="s">
        <v>7902</v>
      </c>
      <c r="E120" s="421" t="s">
        <v>7889</v>
      </c>
      <c r="F120" s="421" t="s">
        <v>4097</v>
      </c>
      <c r="G120" s="421" t="s">
        <v>4097</v>
      </c>
      <c r="H120" s="423" t="s">
        <v>5210</v>
      </c>
      <c r="I120" s="421" t="s">
        <v>616</v>
      </c>
      <c r="J120" s="421" t="s">
        <v>7890</v>
      </c>
      <c r="K120" s="421" t="s">
        <v>7891</v>
      </c>
      <c r="L120" s="421" t="s">
        <v>7872</v>
      </c>
      <c r="M120" s="421" t="s">
        <v>7903</v>
      </c>
      <c r="N120" s="426">
        <v>604500</v>
      </c>
      <c r="O120" s="426">
        <v>604500</v>
      </c>
      <c r="P120" s="427"/>
      <c r="Q120" s="427"/>
      <c r="R120" s="426"/>
      <c r="S120" s="426"/>
      <c r="T120" s="426"/>
      <c r="U120" s="426"/>
      <c r="V120" s="426"/>
      <c r="W120" s="426"/>
      <c r="X120" s="427"/>
      <c r="Y120" s="416" t="str">
        <f t="shared" si="6"/>
        <v>三保支出</v>
      </c>
      <c r="Z120" s="416" t="str">
        <f t="shared" si="7"/>
        <v>项目支出</v>
      </c>
      <c r="AA120" s="416" t="str">
        <f t="shared" si="8"/>
        <v>2050203</v>
      </c>
      <c r="AB120" s="416" t="str">
        <f t="shared" si="9"/>
        <v>保基本民生</v>
      </c>
      <c r="AC120" s="416" t="str">
        <f t="shared" si="10"/>
        <v>否</v>
      </c>
    </row>
    <row r="121" ht="22.5" customHeight="1" spans="1:29">
      <c r="A121" s="421" t="s">
        <v>7885</v>
      </c>
      <c r="B121" s="422" t="s">
        <v>7941</v>
      </c>
      <c r="C121" s="422" t="s">
        <v>7942</v>
      </c>
      <c r="D121" s="421" t="s">
        <v>7902</v>
      </c>
      <c r="E121" s="421" t="s">
        <v>7889</v>
      </c>
      <c r="F121" s="421" t="s">
        <v>4097</v>
      </c>
      <c r="G121" s="421" t="s">
        <v>4097</v>
      </c>
      <c r="H121" s="423" t="s">
        <v>5210</v>
      </c>
      <c r="I121" s="421" t="s">
        <v>616</v>
      </c>
      <c r="J121" s="421" t="s">
        <v>7890</v>
      </c>
      <c r="K121" s="421" t="s">
        <v>7891</v>
      </c>
      <c r="L121" s="421" t="s">
        <v>7872</v>
      </c>
      <c r="M121" s="421" t="s">
        <v>7903</v>
      </c>
      <c r="N121" s="426">
        <v>423150</v>
      </c>
      <c r="O121" s="426">
        <v>423150</v>
      </c>
      <c r="P121" s="427"/>
      <c r="Q121" s="427"/>
      <c r="R121" s="426"/>
      <c r="S121" s="426"/>
      <c r="T121" s="426"/>
      <c r="U121" s="426"/>
      <c r="V121" s="426"/>
      <c r="W121" s="426"/>
      <c r="X121" s="427"/>
      <c r="Y121" s="416" t="str">
        <f t="shared" si="6"/>
        <v>三保支出</v>
      </c>
      <c r="Z121" s="416" t="str">
        <f t="shared" si="7"/>
        <v>项目支出</v>
      </c>
      <c r="AA121" s="416" t="str">
        <f t="shared" si="8"/>
        <v>2050203</v>
      </c>
      <c r="AB121" s="416" t="str">
        <f t="shared" si="9"/>
        <v>保基本民生</v>
      </c>
      <c r="AC121" s="416" t="str">
        <f t="shared" si="10"/>
        <v>否</v>
      </c>
    </row>
    <row r="122" ht="22.5" customHeight="1" spans="1:29">
      <c r="A122" s="421" t="s">
        <v>7885</v>
      </c>
      <c r="B122" s="422" t="s">
        <v>7941</v>
      </c>
      <c r="C122" s="422" t="s">
        <v>7942</v>
      </c>
      <c r="D122" s="421" t="s">
        <v>7902</v>
      </c>
      <c r="E122" s="421" t="s">
        <v>7889</v>
      </c>
      <c r="F122" s="421" t="s">
        <v>4097</v>
      </c>
      <c r="G122" s="421" t="s">
        <v>4097</v>
      </c>
      <c r="H122" s="423" t="s">
        <v>5209</v>
      </c>
      <c r="I122" s="421" t="s">
        <v>614</v>
      </c>
      <c r="J122" s="421" t="s">
        <v>7890</v>
      </c>
      <c r="K122" s="421" t="s">
        <v>7891</v>
      </c>
      <c r="L122" s="421" t="s">
        <v>7872</v>
      </c>
      <c r="M122" s="421" t="s">
        <v>7933</v>
      </c>
      <c r="N122" s="426">
        <v>44687.5</v>
      </c>
      <c r="O122" s="426">
        <v>44687.5</v>
      </c>
      <c r="P122" s="427"/>
      <c r="Q122" s="427"/>
      <c r="R122" s="426"/>
      <c r="S122" s="426"/>
      <c r="T122" s="426"/>
      <c r="U122" s="426"/>
      <c r="V122" s="426"/>
      <c r="W122" s="426"/>
      <c r="X122" s="427"/>
      <c r="Y122" s="416" t="str">
        <f t="shared" si="6"/>
        <v>三保支出</v>
      </c>
      <c r="Z122" s="416" t="str">
        <f t="shared" si="7"/>
        <v>项目支出</v>
      </c>
      <c r="AA122" s="416" t="str">
        <f t="shared" si="8"/>
        <v>2050202</v>
      </c>
      <c r="AB122" s="416" t="str">
        <f t="shared" si="9"/>
        <v>保基本民生</v>
      </c>
      <c r="AC122" s="416" t="str">
        <f t="shared" si="10"/>
        <v>否</v>
      </c>
    </row>
    <row r="123" ht="22.5" customHeight="1" spans="1:29">
      <c r="A123" s="421" t="s">
        <v>7885</v>
      </c>
      <c r="B123" s="422" t="s">
        <v>7941</v>
      </c>
      <c r="C123" s="422" t="s">
        <v>7942</v>
      </c>
      <c r="D123" s="421" t="s">
        <v>7922</v>
      </c>
      <c r="E123" s="421" t="s">
        <v>7889</v>
      </c>
      <c r="F123" s="421" t="s">
        <v>4097</v>
      </c>
      <c r="G123" s="421" t="s">
        <v>4097</v>
      </c>
      <c r="H123" s="423" t="s">
        <v>5255</v>
      </c>
      <c r="I123" s="421" t="s">
        <v>665</v>
      </c>
      <c r="J123" s="421" t="s">
        <v>7899</v>
      </c>
      <c r="K123" s="421" t="s">
        <v>7900</v>
      </c>
      <c r="L123" s="421" t="s">
        <v>7872</v>
      </c>
      <c r="M123" s="421" t="s">
        <v>7923</v>
      </c>
      <c r="N123" s="426">
        <v>4200</v>
      </c>
      <c r="O123" s="426">
        <v>4200</v>
      </c>
      <c r="P123" s="427"/>
      <c r="Q123" s="427"/>
      <c r="R123" s="426"/>
      <c r="S123" s="426"/>
      <c r="T123" s="426"/>
      <c r="U123" s="426"/>
      <c r="V123" s="426"/>
      <c r="W123" s="426"/>
      <c r="X123" s="427"/>
      <c r="Y123" s="416" t="str">
        <f t="shared" si="6"/>
        <v>三保支出</v>
      </c>
      <c r="Z123" s="416" t="str">
        <f t="shared" si="7"/>
        <v>项目支出</v>
      </c>
      <c r="AA123" s="416" t="str">
        <f t="shared" si="8"/>
        <v>2050701</v>
      </c>
      <c r="AB123" s="416" t="str">
        <f t="shared" si="9"/>
        <v>保基本民生</v>
      </c>
      <c r="AC123" s="416" t="str">
        <f t="shared" si="10"/>
        <v>否</v>
      </c>
    </row>
    <row r="124" ht="22.5" customHeight="1" spans="1:29">
      <c r="A124" s="421" t="s">
        <v>7885</v>
      </c>
      <c r="B124" s="422" t="s">
        <v>7941</v>
      </c>
      <c r="C124" s="422" t="s">
        <v>7942</v>
      </c>
      <c r="D124" s="421" t="s">
        <v>7922</v>
      </c>
      <c r="E124" s="421" t="s">
        <v>7889</v>
      </c>
      <c r="F124" s="421" t="s">
        <v>4097</v>
      </c>
      <c r="G124" s="421" t="s">
        <v>4097</v>
      </c>
      <c r="H124" s="423" t="s">
        <v>5255</v>
      </c>
      <c r="I124" s="421" t="s">
        <v>665</v>
      </c>
      <c r="J124" s="421" t="s">
        <v>7899</v>
      </c>
      <c r="K124" s="421" t="s">
        <v>7900</v>
      </c>
      <c r="L124" s="421" t="s">
        <v>7872</v>
      </c>
      <c r="M124" s="421" t="s">
        <v>7923</v>
      </c>
      <c r="N124" s="426">
        <v>24000</v>
      </c>
      <c r="O124" s="426">
        <v>24000</v>
      </c>
      <c r="P124" s="427"/>
      <c r="Q124" s="427"/>
      <c r="R124" s="426"/>
      <c r="S124" s="426"/>
      <c r="T124" s="426"/>
      <c r="U124" s="426"/>
      <c r="V124" s="426"/>
      <c r="W124" s="426"/>
      <c r="X124" s="427"/>
      <c r="Y124" s="416" t="str">
        <f t="shared" si="6"/>
        <v>三保支出</v>
      </c>
      <c r="Z124" s="416" t="str">
        <f t="shared" si="7"/>
        <v>项目支出</v>
      </c>
      <c r="AA124" s="416" t="str">
        <f t="shared" si="8"/>
        <v>2050701</v>
      </c>
      <c r="AB124" s="416" t="str">
        <f t="shared" si="9"/>
        <v>保基本民生</v>
      </c>
      <c r="AC124" s="416" t="str">
        <f t="shared" si="10"/>
        <v>否</v>
      </c>
    </row>
    <row r="125" ht="22.5" customHeight="1" spans="1:29">
      <c r="A125" s="421" t="s">
        <v>7885</v>
      </c>
      <c r="B125" s="422" t="s">
        <v>7941</v>
      </c>
      <c r="C125" s="422" t="s">
        <v>7942</v>
      </c>
      <c r="D125" s="421" t="s">
        <v>7922</v>
      </c>
      <c r="E125" s="421" t="s">
        <v>7889</v>
      </c>
      <c r="F125" s="421" t="s">
        <v>4097</v>
      </c>
      <c r="G125" s="421" t="s">
        <v>4097</v>
      </c>
      <c r="H125" s="423" t="s">
        <v>5255</v>
      </c>
      <c r="I125" s="421" t="s">
        <v>665</v>
      </c>
      <c r="J125" s="421" t="s">
        <v>7899</v>
      </c>
      <c r="K125" s="421" t="s">
        <v>7900</v>
      </c>
      <c r="L125" s="421" t="s">
        <v>7872</v>
      </c>
      <c r="M125" s="421" t="s">
        <v>7923</v>
      </c>
      <c r="N125" s="426">
        <v>810</v>
      </c>
      <c r="O125" s="426">
        <v>810</v>
      </c>
      <c r="P125" s="427"/>
      <c r="Q125" s="427"/>
      <c r="R125" s="426"/>
      <c r="S125" s="426"/>
      <c r="T125" s="426"/>
      <c r="U125" s="426"/>
      <c r="V125" s="426"/>
      <c r="W125" s="426"/>
      <c r="X125" s="427"/>
      <c r="Y125" s="416" t="str">
        <f t="shared" si="6"/>
        <v>三保支出</v>
      </c>
      <c r="Z125" s="416" t="str">
        <f t="shared" si="7"/>
        <v>项目支出</v>
      </c>
      <c r="AA125" s="416" t="str">
        <f t="shared" si="8"/>
        <v>2050701</v>
      </c>
      <c r="AB125" s="416" t="str">
        <f t="shared" si="9"/>
        <v>保基本民生</v>
      </c>
      <c r="AC125" s="416" t="str">
        <f t="shared" si="10"/>
        <v>否</v>
      </c>
    </row>
    <row r="126" ht="22.5" customHeight="1" spans="1:29">
      <c r="A126" s="421" t="s">
        <v>7885</v>
      </c>
      <c r="B126" s="422" t="s">
        <v>7941</v>
      </c>
      <c r="C126" s="422" t="s">
        <v>7942</v>
      </c>
      <c r="D126" s="421" t="s">
        <v>7904</v>
      </c>
      <c r="E126" s="421" t="s">
        <v>7889</v>
      </c>
      <c r="F126" s="421" t="s">
        <v>4097</v>
      </c>
      <c r="G126" s="421" t="s">
        <v>4097</v>
      </c>
      <c r="H126" s="423" t="s">
        <v>5209</v>
      </c>
      <c r="I126" s="421" t="s">
        <v>614</v>
      </c>
      <c r="J126" s="421" t="s">
        <v>7890</v>
      </c>
      <c r="K126" s="421" t="s">
        <v>7891</v>
      </c>
      <c r="L126" s="421" t="s">
        <v>7872</v>
      </c>
      <c r="M126" s="421" t="s">
        <v>7905</v>
      </c>
      <c r="N126" s="426">
        <v>938000</v>
      </c>
      <c r="O126" s="426">
        <v>938000</v>
      </c>
      <c r="P126" s="427"/>
      <c r="Q126" s="427"/>
      <c r="R126" s="426"/>
      <c r="S126" s="426"/>
      <c r="T126" s="426"/>
      <c r="U126" s="426"/>
      <c r="V126" s="426"/>
      <c r="W126" s="426"/>
      <c r="X126" s="427"/>
      <c r="Y126" s="416" t="str">
        <f t="shared" si="6"/>
        <v>三保支出</v>
      </c>
      <c r="Z126" s="416" t="str">
        <f t="shared" si="7"/>
        <v>项目支出</v>
      </c>
      <c r="AA126" s="416" t="str">
        <f t="shared" si="8"/>
        <v>2050202</v>
      </c>
      <c r="AB126" s="416" t="str">
        <f t="shared" si="9"/>
        <v>保基本民生</v>
      </c>
      <c r="AC126" s="416" t="str">
        <f t="shared" si="10"/>
        <v>否</v>
      </c>
    </row>
    <row r="127" ht="22.5" customHeight="1" spans="1:29">
      <c r="A127" s="421" t="s">
        <v>7885</v>
      </c>
      <c r="B127" s="422" t="s">
        <v>7941</v>
      </c>
      <c r="C127" s="422" t="s">
        <v>7942</v>
      </c>
      <c r="D127" s="421" t="s">
        <v>7904</v>
      </c>
      <c r="E127" s="421" t="s">
        <v>7889</v>
      </c>
      <c r="F127" s="421" t="s">
        <v>4097</v>
      </c>
      <c r="G127" s="421" t="s">
        <v>4097</v>
      </c>
      <c r="H127" s="423" t="s">
        <v>5210</v>
      </c>
      <c r="I127" s="421" t="s">
        <v>616</v>
      </c>
      <c r="J127" s="421" t="s">
        <v>7890</v>
      </c>
      <c r="K127" s="421" t="s">
        <v>7891</v>
      </c>
      <c r="L127" s="421" t="s">
        <v>7872</v>
      </c>
      <c r="M127" s="421" t="s">
        <v>7905</v>
      </c>
      <c r="N127" s="426">
        <v>1193000</v>
      </c>
      <c r="O127" s="426">
        <v>1193000</v>
      </c>
      <c r="P127" s="427"/>
      <c r="Q127" s="427"/>
      <c r="R127" s="426"/>
      <c r="S127" s="426"/>
      <c r="T127" s="426"/>
      <c r="U127" s="426"/>
      <c r="V127" s="426"/>
      <c r="W127" s="426"/>
      <c r="X127" s="427"/>
      <c r="Y127" s="416" t="str">
        <f t="shared" si="6"/>
        <v>三保支出</v>
      </c>
      <c r="Z127" s="416" t="str">
        <f t="shared" si="7"/>
        <v>项目支出</v>
      </c>
      <c r="AA127" s="416" t="str">
        <f t="shared" si="8"/>
        <v>2050203</v>
      </c>
      <c r="AB127" s="416" t="str">
        <f t="shared" si="9"/>
        <v>保基本民生</v>
      </c>
      <c r="AC127" s="416" t="str">
        <f t="shared" si="10"/>
        <v>否</v>
      </c>
    </row>
    <row r="128" ht="22.5" customHeight="1" spans="1:29">
      <c r="A128" s="421" t="s">
        <v>7885</v>
      </c>
      <c r="B128" s="422" t="s">
        <v>7941</v>
      </c>
      <c r="C128" s="422" t="s">
        <v>7942</v>
      </c>
      <c r="D128" s="421" t="s">
        <v>7906</v>
      </c>
      <c r="E128" s="421" t="s">
        <v>7889</v>
      </c>
      <c r="F128" s="421" t="s">
        <v>4097</v>
      </c>
      <c r="G128" s="421" t="s">
        <v>4097</v>
      </c>
      <c r="H128" s="423" t="s">
        <v>5209</v>
      </c>
      <c r="I128" s="421" t="s">
        <v>614</v>
      </c>
      <c r="J128" s="421" t="s">
        <v>7899</v>
      </c>
      <c r="K128" s="421" t="s">
        <v>7900</v>
      </c>
      <c r="L128" s="421" t="s">
        <v>7872</v>
      </c>
      <c r="M128" s="421" t="s">
        <v>7934</v>
      </c>
      <c r="N128" s="426">
        <v>94550.4</v>
      </c>
      <c r="O128" s="426">
        <v>94550.4</v>
      </c>
      <c r="P128" s="427"/>
      <c r="Q128" s="427"/>
      <c r="R128" s="426"/>
      <c r="S128" s="426"/>
      <c r="T128" s="426"/>
      <c r="U128" s="426"/>
      <c r="V128" s="426"/>
      <c r="W128" s="426"/>
      <c r="X128" s="427"/>
      <c r="Y128" s="416" t="str">
        <f t="shared" si="6"/>
        <v>三保支出</v>
      </c>
      <c r="Z128" s="416" t="str">
        <f t="shared" si="7"/>
        <v>项目支出</v>
      </c>
      <c r="AA128" s="416" t="str">
        <f t="shared" si="8"/>
        <v>2050202</v>
      </c>
      <c r="AB128" s="416" t="str">
        <f t="shared" si="9"/>
        <v>保基本民生</v>
      </c>
      <c r="AC128" s="416" t="str">
        <f t="shared" si="10"/>
        <v>否</v>
      </c>
    </row>
    <row r="129" ht="22.5" customHeight="1" spans="1:29">
      <c r="A129" s="421" t="s">
        <v>7885</v>
      </c>
      <c r="B129" s="422" t="s">
        <v>7941</v>
      </c>
      <c r="C129" s="422" t="s">
        <v>7942</v>
      </c>
      <c r="D129" s="421" t="s">
        <v>7906</v>
      </c>
      <c r="E129" s="421" t="s">
        <v>7889</v>
      </c>
      <c r="F129" s="421" t="s">
        <v>4097</v>
      </c>
      <c r="G129" s="421" t="s">
        <v>4097</v>
      </c>
      <c r="H129" s="423" t="s">
        <v>5210</v>
      </c>
      <c r="I129" s="421" t="s">
        <v>616</v>
      </c>
      <c r="J129" s="421" t="s">
        <v>7899</v>
      </c>
      <c r="K129" s="421" t="s">
        <v>7900</v>
      </c>
      <c r="L129" s="421" t="s">
        <v>7872</v>
      </c>
      <c r="M129" s="421" t="s">
        <v>7907</v>
      </c>
      <c r="N129" s="426">
        <v>50106</v>
      </c>
      <c r="O129" s="426">
        <v>50106</v>
      </c>
      <c r="P129" s="427"/>
      <c r="Q129" s="427"/>
      <c r="R129" s="426"/>
      <c r="S129" s="426"/>
      <c r="T129" s="426"/>
      <c r="U129" s="426"/>
      <c r="V129" s="426"/>
      <c r="W129" s="426"/>
      <c r="X129" s="427"/>
      <c r="Y129" s="416" t="str">
        <f t="shared" si="6"/>
        <v>三保支出</v>
      </c>
      <c r="Z129" s="416" t="str">
        <f t="shared" si="7"/>
        <v>项目支出</v>
      </c>
      <c r="AA129" s="416" t="str">
        <f t="shared" si="8"/>
        <v>2050203</v>
      </c>
      <c r="AB129" s="416" t="str">
        <f t="shared" si="9"/>
        <v>保基本民生</v>
      </c>
      <c r="AC129" s="416" t="str">
        <f t="shared" si="10"/>
        <v>否</v>
      </c>
    </row>
    <row r="130" ht="22.5" customHeight="1" spans="1:29">
      <c r="A130" s="421" t="s">
        <v>7885</v>
      </c>
      <c r="B130" s="422" t="s">
        <v>7941</v>
      </c>
      <c r="C130" s="422" t="s">
        <v>7942</v>
      </c>
      <c r="D130" s="421" t="s">
        <v>7906</v>
      </c>
      <c r="E130" s="421" t="s">
        <v>7889</v>
      </c>
      <c r="F130" s="421" t="s">
        <v>4097</v>
      </c>
      <c r="G130" s="421" t="s">
        <v>4097</v>
      </c>
      <c r="H130" s="423" t="s">
        <v>5210</v>
      </c>
      <c r="I130" s="421" t="s">
        <v>616</v>
      </c>
      <c r="J130" s="421" t="s">
        <v>7899</v>
      </c>
      <c r="K130" s="421" t="s">
        <v>7900</v>
      </c>
      <c r="L130" s="421" t="s">
        <v>7872</v>
      </c>
      <c r="M130" s="421" t="s">
        <v>7907</v>
      </c>
      <c r="N130" s="426">
        <v>156998.8</v>
      </c>
      <c r="O130" s="426">
        <v>156998.8</v>
      </c>
      <c r="P130" s="427"/>
      <c r="Q130" s="427"/>
      <c r="R130" s="426"/>
      <c r="S130" s="426"/>
      <c r="T130" s="426"/>
      <c r="U130" s="426"/>
      <c r="V130" s="426"/>
      <c r="W130" s="426"/>
      <c r="X130" s="427"/>
      <c r="Y130" s="416" t="str">
        <f t="shared" si="6"/>
        <v>三保支出</v>
      </c>
      <c r="Z130" s="416" t="str">
        <f t="shared" si="7"/>
        <v>项目支出</v>
      </c>
      <c r="AA130" s="416" t="str">
        <f t="shared" si="8"/>
        <v>2050203</v>
      </c>
      <c r="AB130" s="416" t="str">
        <f t="shared" si="9"/>
        <v>保基本民生</v>
      </c>
      <c r="AC130" s="416" t="str">
        <f t="shared" si="10"/>
        <v>否</v>
      </c>
    </row>
    <row r="131" ht="22.5" customHeight="1" spans="1:29">
      <c r="A131" s="421" t="s">
        <v>7885</v>
      </c>
      <c r="B131" s="422" t="s">
        <v>7941</v>
      </c>
      <c r="C131" s="422" t="s">
        <v>7942</v>
      </c>
      <c r="D131" s="421" t="s">
        <v>7906</v>
      </c>
      <c r="E131" s="421" t="s">
        <v>7889</v>
      </c>
      <c r="F131" s="421" t="s">
        <v>4097</v>
      </c>
      <c r="G131" s="421" t="s">
        <v>4097</v>
      </c>
      <c r="H131" s="423" t="s">
        <v>5210</v>
      </c>
      <c r="I131" s="421" t="s">
        <v>616</v>
      </c>
      <c r="J131" s="421" t="s">
        <v>7899</v>
      </c>
      <c r="K131" s="421" t="s">
        <v>7900</v>
      </c>
      <c r="L131" s="421" t="s">
        <v>7872</v>
      </c>
      <c r="M131" s="421" t="s">
        <v>7907</v>
      </c>
      <c r="N131" s="426">
        <v>30278.34</v>
      </c>
      <c r="O131" s="426">
        <v>30278.34</v>
      </c>
      <c r="P131" s="427"/>
      <c r="Q131" s="427"/>
      <c r="R131" s="426"/>
      <c r="S131" s="426"/>
      <c r="T131" s="426"/>
      <c r="U131" s="426"/>
      <c r="V131" s="426"/>
      <c r="W131" s="426"/>
      <c r="X131" s="427"/>
      <c r="Y131" s="416" t="str">
        <f t="shared" si="6"/>
        <v>三保支出</v>
      </c>
      <c r="Z131" s="416" t="str">
        <f t="shared" si="7"/>
        <v>项目支出</v>
      </c>
      <c r="AA131" s="416" t="str">
        <f t="shared" si="8"/>
        <v>2050203</v>
      </c>
      <c r="AB131" s="416" t="str">
        <f t="shared" si="9"/>
        <v>保基本民生</v>
      </c>
      <c r="AC131" s="416" t="str">
        <f t="shared" si="10"/>
        <v>否</v>
      </c>
    </row>
    <row r="132" ht="22.5" customHeight="1" spans="1:29">
      <c r="A132" s="421" t="s">
        <v>7885</v>
      </c>
      <c r="B132" s="422" t="s">
        <v>7941</v>
      </c>
      <c r="C132" s="422" t="s">
        <v>7942</v>
      </c>
      <c r="D132" s="421" t="s">
        <v>7906</v>
      </c>
      <c r="E132" s="421" t="s">
        <v>7889</v>
      </c>
      <c r="F132" s="421" t="s">
        <v>4097</v>
      </c>
      <c r="G132" s="421" t="s">
        <v>4097</v>
      </c>
      <c r="H132" s="423" t="s">
        <v>5209</v>
      </c>
      <c r="I132" s="421" t="s">
        <v>614</v>
      </c>
      <c r="J132" s="421" t="s">
        <v>7899</v>
      </c>
      <c r="K132" s="421" t="s">
        <v>7900</v>
      </c>
      <c r="L132" s="421" t="s">
        <v>7872</v>
      </c>
      <c r="M132" s="421" t="s">
        <v>7934</v>
      </c>
      <c r="N132" s="426">
        <v>540288</v>
      </c>
      <c r="O132" s="426">
        <v>540288</v>
      </c>
      <c r="P132" s="427"/>
      <c r="Q132" s="427"/>
      <c r="R132" s="426"/>
      <c r="S132" s="426"/>
      <c r="T132" s="426"/>
      <c r="U132" s="426"/>
      <c r="V132" s="426"/>
      <c r="W132" s="426"/>
      <c r="X132" s="427"/>
      <c r="Y132" s="416" t="str">
        <f t="shared" si="6"/>
        <v>三保支出</v>
      </c>
      <c r="Z132" s="416" t="str">
        <f t="shared" si="7"/>
        <v>项目支出</v>
      </c>
      <c r="AA132" s="416" t="str">
        <f t="shared" si="8"/>
        <v>2050202</v>
      </c>
      <c r="AB132" s="416" t="str">
        <f t="shared" si="9"/>
        <v>保基本民生</v>
      </c>
      <c r="AC132" s="416" t="str">
        <f t="shared" si="10"/>
        <v>否</v>
      </c>
    </row>
    <row r="133" ht="22.5" customHeight="1" spans="1:29">
      <c r="A133" s="421" t="s">
        <v>7885</v>
      </c>
      <c r="B133" s="422" t="s">
        <v>7941</v>
      </c>
      <c r="C133" s="422" t="s">
        <v>7942</v>
      </c>
      <c r="D133" s="421" t="s">
        <v>7906</v>
      </c>
      <c r="E133" s="421" t="s">
        <v>7889</v>
      </c>
      <c r="F133" s="421" t="s">
        <v>4097</v>
      </c>
      <c r="G133" s="421" t="s">
        <v>4097</v>
      </c>
      <c r="H133" s="423" t="s">
        <v>5210</v>
      </c>
      <c r="I133" s="421" t="s">
        <v>616</v>
      </c>
      <c r="J133" s="421" t="s">
        <v>7899</v>
      </c>
      <c r="K133" s="421" t="s">
        <v>7900</v>
      </c>
      <c r="L133" s="421" t="s">
        <v>7872</v>
      </c>
      <c r="M133" s="421" t="s">
        <v>7907</v>
      </c>
      <c r="N133" s="426">
        <v>897136</v>
      </c>
      <c r="O133" s="426">
        <v>897136</v>
      </c>
      <c r="P133" s="427"/>
      <c r="Q133" s="427"/>
      <c r="R133" s="426"/>
      <c r="S133" s="426"/>
      <c r="T133" s="426"/>
      <c r="U133" s="426"/>
      <c r="V133" s="426"/>
      <c r="W133" s="426"/>
      <c r="X133" s="427"/>
      <c r="Y133" s="416" t="str">
        <f t="shared" si="6"/>
        <v>三保支出</v>
      </c>
      <c r="Z133" s="416" t="str">
        <f t="shared" si="7"/>
        <v>项目支出</v>
      </c>
      <c r="AA133" s="416" t="str">
        <f t="shared" si="8"/>
        <v>2050203</v>
      </c>
      <c r="AB133" s="416" t="str">
        <f t="shared" si="9"/>
        <v>保基本民生</v>
      </c>
      <c r="AC133" s="416" t="str">
        <f t="shared" si="10"/>
        <v>否</v>
      </c>
    </row>
    <row r="134" ht="22.5" customHeight="1" spans="1:29">
      <c r="A134" s="421" t="s">
        <v>7885</v>
      </c>
      <c r="B134" s="422" t="s">
        <v>7941</v>
      </c>
      <c r="C134" s="422" t="s">
        <v>7942</v>
      </c>
      <c r="D134" s="421" t="s">
        <v>7906</v>
      </c>
      <c r="E134" s="421" t="s">
        <v>7889</v>
      </c>
      <c r="F134" s="421" t="s">
        <v>4097</v>
      </c>
      <c r="G134" s="421" t="s">
        <v>4097</v>
      </c>
      <c r="H134" s="423" t="s">
        <v>5210</v>
      </c>
      <c r="I134" s="421" t="s">
        <v>616</v>
      </c>
      <c r="J134" s="421" t="s">
        <v>7899</v>
      </c>
      <c r="K134" s="421" t="s">
        <v>7900</v>
      </c>
      <c r="L134" s="421" t="s">
        <v>7872</v>
      </c>
      <c r="M134" s="421" t="s">
        <v>7907</v>
      </c>
      <c r="N134" s="426">
        <v>9663.3</v>
      </c>
      <c r="O134" s="426">
        <v>9663.3</v>
      </c>
      <c r="P134" s="427"/>
      <c r="Q134" s="427"/>
      <c r="R134" s="426"/>
      <c r="S134" s="426"/>
      <c r="T134" s="426"/>
      <c r="U134" s="426"/>
      <c r="V134" s="426"/>
      <c r="W134" s="426"/>
      <c r="X134" s="427"/>
      <c r="Y134" s="416" t="str">
        <f t="shared" si="6"/>
        <v>三保支出</v>
      </c>
      <c r="Z134" s="416" t="str">
        <f t="shared" si="7"/>
        <v>项目支出</v>
      </c>
      <c r="AA134" s="416" t="str">
        <f t="shared" si="8"/>
        <v>2050203</v>
      </c>
      <c r="AB134" s="416" t="str">
        <f t="shared" si="9"/>
        <v>保基本民生</v>
      </c>
      <c r="AC134" s="416" t="str">
        <f t="shared" si="10"/>
        <v>否</v>
      </c>
    </row>
    <row r="135" ht="22.5" customHeight="1" spans="1:29">
      <c r="A135" s="421" t="s">
        <v>7885</v>
      </c>
      <c r="B135" s="422" t="s">
        <v>7941</v>
      </c>
      <c r="C135" s="422" t="s">
        <v>7942</v>
      </c>
      <c r="D135" s="421" t="s">
        <v>7906</v>
      </c>
      <c r="E135" s="421" t="s">
        <v>7889</v>
      </c>
      <c r="F135" s="421" t="s">
        <v>4097</v>
      </c>
      <c r="G135" s="421" t="s">
        <v>4097</v>
      </c>
      <c r="H135" s="423" t="s">
        <v>5209</v>
      </c>
      <c r="I135" s="421" t="s">
        <v>614</v>
      </c>
      <c r="J135" s="421" t="s">
        <v>7899</v>
      </c>
      <c r="K135" s="421" t="s">
        <v>7900</v>
      </c>
      <c r="L135" s="421" t="s">
        <v>7872</v>
      </c>
      <c r="M135" s="421" t="s">
        <v>7934</v>
      </c>
      <c r="N135" s="426">
        <v>18234.72</v>
      </c>
      <c r="O135" s="426">
        <v>18234.72</v>
      </c>
      <c r="P135" s="427"/>
      <c r="Q135" s="427"/>
      <c r="R135" s="426"/>
      <c r="S135" s="426"/>
      <c r="T135" s="426"/>
      <c r="U135" s="426"/>
      <c r="V135" s="426"/>
      <c r="W135" s="426"/>
      <c r="X135" s="427"/>
      <c r="Y135" s="416" t="str">
        <f t="shared" ref="Y135:Y198" si="11">_xlfn.IFS(LEFT(M135,3)="003","三保支出",LEFT(M135,3)="004","刚性支出",LEFT(M135,3)="000","促发展支出")</f>
        <v>三保支出</v>
      </c>
      <c r="Z135" s="416" t="str">
        <f t="shared" ref="Z135:Z198" si="12">_xlfn.IFS(LEFT(E135,1)="3","项目支出",LEFT(E135,1)="1","人员类支出",LEFT(E135,1)="2","运转类支出")</f>
        <v>项目支出</v>
      </c>
      <c r="AA135" s="416" t="str">
        <f t="shared" ref="AA135:AA198" si="13">LEFT(H135,7)</f>
        <v>2050202</v>
      </c>
      <c r="AB135" s="416" t="str">
        <f t="shared" ref="AB135:AB198" si="14">_xlfn.IFS(LEFT(M135,6)="003001","保工资",LEFT(M135,6)="003002","保运转",LEFT(M135,6)="003003","保基本民生")</f>
        <v>保基本民生</v>
      </c>
      <c r="AC135" s="416" t="str">
        <f t="shared" ref="AC135:AC198" si="15">IF(Z135="项目支出","否","是")</f>
        <v>否</v>
      </c>
    </row>
    <row r="136" ht="22.5" customHeight="1" spans="1:29">
      <c r="A136" s="421" t="s">
        <v>7885</v>
      </c>
      <c r="B136" s="422" t="s">
        <v>7941</v>
      </c>
      <c r="C136" s="422" t="s">
        <v>7942</v>
      </c>
      <c r="D136" s="421" t="s">
        <v>7906</v>
      </c>
      <c r="E136" s="421" t="s">
        <v>7889</v>
      </c>
      <c r="F136" s="421" t="s">
        <v>4097</v>
      </c>
      <c r="G136" s="421" t="s">
        <v>4097</v>
      </c>
      <c r="H136" s="423" t="s">
        <v>5210</v>
      </c>
      <c r="I136" s="421" t="s">
        <v>616</v>
      </c>
      <c r="J136" s="421" t="s">
        <v>7899</v>
      </c>
      <c r="K136" s="421" t="s">
        <v>7900</v>
      </c>
      <c r="L136" s="421" t="s">
        <v>7872</v>
      </c>
      <c r="M136" s="421" t="s">
        <v>7907</v>
      </c>
      <c r="N136" s="426">
        <v>286320</v>
      </c>
      <c r="O136" s="426">
        <v>286320</v>
      </c>
      <c r="P136" s="427"/>
      <c r="Q136" s="427"/>
      <c r="R136" s="426"/>
      <c r="S136" s="426"/>
      <c r="T136" s="426"/>
      <c r="U136" s="426"/>
      <c r="V136" s="426"/>
      <c r="W136" s="426"/>
      <c r="X136" s="427"/>
      <c r="Y136" s="416" t="str">
        <f t="shared" si="11"/>
        <v>三保支出</v>
      </c>
      <c r="Z136" s="416" t="str">
        <f t="shared" si="12"/>
        <v>项目支出</v>
      </c>
      <c r="AA136" s="416" t="str">
        <f t="shared" si="13"/>
        <v>2050203</v>
      </c>
      <c r="AB136" s="416" t="str">
        <f t="shared" si="14"/>
        <v>保基本民生</v>
      </c>
      <c r="AC136" s="416" t="str">
        <f t="shared" si="15"/>
        <v>否</v>
      </c>
    </row>
    <row r="137" ht="22.5" customHeight="1" spans="1:29">
      <c r="A137" s="421" t="s">
        <v>7885</v>
      </c>
      <c r="B137" s="422" t="s">
        <v>7943</v>
      </c>
      <c r="C137" s="422" t="s">
        <v>7944</v>
      </c>
      <c r="D137" s="421" t="s">
        <v>7898</v>
      </c>
      <c r="E137" s="421" t="s">
        <v>7889</v>
      </c>
      <c r="F137" s="421" t="s">
        <v>4097</v>
      </c>
      <c r="G137" s="421" t="s">
        <v>4097</v>
      </c>
      <c r="H137" s="423" t="s">
        <v>5209</v>
      </c>
      <c r="I137" s="421" t="s">
        <v>614</v>
      </c>
      <c r="J137" s="421" t="s">
        <v>7899</v>
      </c>
      <c r="K137" s="421" t="s">
        <v>7900</v>
      </c>
      <c r="L137" s="421" t="s">
        <v>7872</v>
      </c>
      <c r="M137" s="421" t="s">
        <v>7901</v>
      </c>
      <c r="N137" s="426">
        <v>102060</v>
      </c>
      <c r="O137" s="426">
        <v>102060</v>
      </c>
      <c r="P137" s="427"/>
      <c r="Q137" s="427"/>
      <c r="R137" s="426"/>
      <c r="S137" s="426"/>
      <c r="T137" s="426"/>
      <c r="U137" s="426"/>
      <c r="V137" s="426"/>
      <c r="W137" s="426"/>
      <c r="X137" s="427"/>
      <c r="Y137" s="416" t="str">
        <f t="shared" si="11"/>
        <v>三保支出</v>
      </c>
      <c r="Z137" s="416" t="str">
        <f t="shared" si="12"/>
        <v>项目支出</v>
      </c>
      <c r="AA137" s="416" t="str">
        <f t="shared" si="13"/>
        <v>2050202</v>
      </c>
      <c r="AB137" s="416" t="str">
        <f t="shared" si="14"/>
        <v>保基本民生</v>
      </c>
      <c r="AC137" s="416" t="str">
        <f t="shared" si="15"/>
        <v>否</v>
      </c>
    </row>
    <row r="138" ht="22.5" customHeight="1" spans="1:29">
      <c r="A138" s="421" t="s">
        <v>7885</v>
      </c>
      <c r="B138" s="422" t="s">
        <v>7943</v>
      </c>
      <c r="C138" s="422" t="s">
        <v>7944</v>
      </c>
      <c r="D138" s="421" t="s">
        <v>7902</v>
      </c>
      <c r="E138" s="421" t="s">
        <v>7889</v>
      </c>
      <c r="F138" s="421" t="s">
        <v>4097</v>
      </c>
      <c r="G138" s="421" t="s">
        <v>4097</v>
      </c>
      <c r="H138" s="423" t="s">
        <v>5209</v>
      </c>
      <c r="I138" s="421" t="s">
        <v>614</v>
      </c>
      <c r="J138" s="421" t="s">
        <v>7890</v>
      </c>
      <c r="K138" s="421" t="s">
        <v>7891</v>
      </c>
      <c r="L138" s="421" t="s">
        <v>7872</v>
      </c>
      <c r="M138" s="421" t="s">
        <v>7933</v>
      </c>
      <c r="N138" s="426">
        <v>26407.81</v>
      </c>
      <c r="O138" s="426">
        <v>26407.81</v>
      </c>
      <c r="P138" s="427"/>
      <c r="Q138" s="427"/>
      <c r="R138" s="426"/>
      <c r="S138" s="426"/>
      <c r="T138" s="426"/>
      <c r="U138" s="426"/>
      <c r="V138" s="426"/>
      <c r="W138" s="426"/>
      <c r="X138" s="427"/>
      <c r="Y138" s="416" t="str">
        <f t="shared" si="11"/>
        <v>三保支出</v>
      </c>
      <c r="Z138" s="416" t="str">
        <f t="shared" si="12"/>
        <v>项目支出</v>
      </c>
      <c r="AA138" s="416" t="str">
        <f t="shared" si="13"/>
        <v>2050202</v>
      </c>
      <c r="AB138" s="416" t="str">
        <f t="shared" si="14"/>
        <v>保基本民生</v>
      </c>
      <c r="AC138" s="416" t="str">
        <f t="shared" si="15"/>
        <v>否</v>
      </c>
    </row>
    <row r="139" ht="22.5" customHeight="1" spans="1:29">
      <c r="A139" s="421" t="s">
        <v>7885</v>
      </c>
      <c r="B139" s="422" t="s">
        <v>7943</v>
      </c>
      <c r="C139" s="422" t="s">
        <v>7944</v>
      </c>
      <c r="D139" s="421" t="s">
        <v>7902</v>
      </c>
      <c r="E139" s="421" t="s">
        <v>7889</v>
      </c>
      <c r="F139" s="421" t="s">
        <v>4097</v>
      </c>
      <c r="G139" s="421" t="s">
        <v>4097</v>
      </c>
      <c r="H139" s="423" t="s">
        <v>5209</v>
      </c>
      <c r="I139" s="421" t="s">
        <v>614</v>
      </c>
      <c r="J139" s="421" t="s">
        <v>7890</v>
      </c>
      <c r="K139" s="421" t="s">
        <v>7891</v>
      </c>
      <c r="L139" s="421" t="s">
        <v>7872</v>
      </c>
      <c r="M139" s="421" t="s">
        <v>7933</v>
      </c>
      <c r="N139" s="426">
        <v>11250</v>
      </c>
      <c r="O139" s="426">
        <v>11250</v>
      </c>
      <c r="P139" s="427"/>
      <c r="Q139" s="427"/>
      <c r="R139" s="426"/>
      <c r="S139" s="426"/>
      <c r="T139" s="426"/>
      <c r="U139" s="426"/>
      <c r="V139" s="426"/>
      <c r="W139" s="426"/>
      <c r="X139" s="427"/>
      <c r="Y139" s="416" t="str">
        <f t="shared" si="11"/>
        <v>三保支出</v>
      </c>
      <c r="Z139" s="416" t="str">
        <f t="shared" si="12"/>
        <v>项目支出</v>
      </c>
      <c r="AA139" s="416" t="str">
        <f t="shared" si="13"/>
        <v>2050202</v>
      </c>
      <c r="AB139" s="416" t="str">
        <f t="shared" si="14"/>
        <v>保基本民生</v>
      </c>
      <c r="AC139" s="416" t="str">
        <f t="shared" si="15"/>
        <v>否</v>
      </c>
    </row>
    <row r="140" ht="22.5" customHeight="1" spans="1:29">
      <c r="A140" s="421" t="s">
        <v>7885</v>
      </c>
      <c r="B140" s="422" t="s">
        <v>7943</v>
      </c>
      <c r="C140" s="422" t="s">
        <v>7944</v>
      </c>
      <c r="D140" s="421" t="s">
        <v>7902</v>
      </c>
      <c r="E140" s="421" t="s">
        <v>7889</v>
      </c>
      <c r="F140" s="421" t="s">
        <v>4097</v>
      </c>
      <c r="G140" s="421" t="s">
        <v>4097</v>
      </c>
      <c r="H140" s="423" t="s">
        <v>5209</v>
      </c>
      <c r="I140" s="421" t="s">
        <v>614</v>
      </c>
      <c r="J140" s="421" t="s">
        <v>7890</v>
      </c>
      <c r="K140" s="421" t="s">
        <v>7891</v>
      </c>
      <c r="L140" s="421" t="s">
        <v>7872</v>
      </c>
      <c r="M140" s="421" t="s">
        <v>7933</v>
      </c>
      <c r="N140" s="426">
        <v>195625</v>
      </c>
      <c r="O140" s="426">
        <v>195625</v>
      </c>
      <c r="P140" s="427"/>
      <c r="Q140" s="427"/>
      <c r="R140" s="426"/>
      <c r="S140" s="426"/>
      <c r="T140" s="426"/>
      <c r="U140" s="426"/>
      <c r="V140" s="426"/>
      <c r="W140" s="426"/>
      <c r="X140" s="427"/>
      <c r="Y140" s="416" t="str">
        <f t="shared" si="11"/>
        <v>三保支出</v>
      </c>
      <c r="Z140" s="416" t="str">
        <f t="shared" si="12"/>
        <v>项目支出</v>
      </c>
      <c r="AA140" s="416" t="str">
        <f t="shared" si="13"/>
        <v>2050202</v>
      </c>
      <c r="AB140" s="416" t="str">
        <f t="shared" si="14"/>
        <v>保基本民生</v>
      </c>
      <c r="AC140" s="416" t="str">
        <f t="shared" si="15"/>
        <v>否</v>
      </c>
    </row>
    <row r="141" ht="22.5" customHeight="1" spans="1:29">
      <c r="A141" s="421" t="s">
        <v>7885</v>
      </c>
      <c r="B141" s="422" t="s">
        <v>7943</v>
      </c>
      <c r="C141" s="422" t="s">
        <v>7944</v>
      </c>
      <c r="D141" s="421" t="s">
        <v>7902</v>
      </c>
      <c r="E141" s="421" t="s">
        <v>7889</v>
      </c>
      <c r="F141" s="421" t="s">
        <v>4097</v>
      </c>
      <c r="G141" s="421" t="s">
        <v>4097</v>
      </c>
      <c r="H141" s="423" t="s">
        <v>5209</v>
      </c>
      <c r="I141" s="421" t="s">
        <v>614</v>
      </c>
      <c r="J141" s="421" t="s">
        <v>7890</v>
      </c>
      <c r="K141" s="421" t="s">
        <v>7891</v>
      </c>
      <c r="L141" s="421" t="s">
        <v>7872</v>
      </c>
      <c r="M141" s="421" t="s">
        <v>7933</v>
      </c>
      <c r="N141" s="426">
        <v>1518.84</v>
      </c>
      <c r="O141" s="426">
        <v>1518.84</v>
      </c>
      <c r="P141" s="427"/>
      <c r="Q141" s="427"/>
      <c r="R141" s="426"/>
      <c r="S141" s="426"/>
      <c r="T141" s="426"/>
      <c r="U141" s="426"/>
      <c r="V141" s="426"/>
      <c r="W141" s="426"/>
      <c r="X141" s="427"/>
      <c r="Y141" s="416" t="str">
        <f t="shared" si="11"/>
        <v>三保支出</v>
      </c>
      <c r="Z141" s="416" t="str">
        <f t="shared" si="12"/>
        <v>项目支出</v>
      </c>
      <c r="AA141" s="416" t="str">
        <f t="shared" si="13"/>
        <v>2050202</v>
      </c>
      <c r="AB141" s="416" t="str">
        <f t="shared" si="14"/>
        <v>保基本民生</v>
      </c>
      <c r="AC141" s="416" t="str">
        <f t="shared" si="15"/>
        <v>否</v>
      </c>
    </row>
    <row r="142" ht="22.5" customHeight="1" spans="1:29">
      <c r="A142" s="421" t="s">
        <v>7885</v>
      </c>
      <c r="B142" s="422" t="s">
        <v>7943</v>
      </c>
      <c r="C142" s="422" t="s">
        <v>7944</v>
      </c>
      <c r="D142" s="421" t="s">
        <v>7902</v>
      </c>
      <c r="E142" s="421" t="s">
        <v>7889</v>
      </c>
      <c r="F142" s="421" t="s">
        <v>4097</v>
      </c>
      <c r="G142" s="421" t="s">
        <v>4097</v>
      </c>
      <c r="H142" s="423" t="s">
        <v>5209</v>
      </c>
      <c r="I142" s="421" t="s">
        <v>614</v>
      </c>
      <c r="J142" s="421" t="s">
        <v>7890</v>
      </c>
      <c r="K142" s="421" t="s">
        <v>7891</v>
      </c>
      <c r="L142" s="421" t="s">
        <v>7872</v>
      </c>
      <c r="M142" s="421" t="s">
        <v>7933</v>
      </c>
      <c r="N142" s="426">
        <v>136937.5</v>
      </c>
      <c r="O142" s="426">
        <v>136937.5</v>
      </c>
      <c r="P142" s="427"/>
      <c r="Q142" s="427"/>
      <c r="R142" s="426"/>
      <c r="S142" s="426"/>
      <c r="T142" s="426"/>
      <c r="U142" s="426"/>
      <c r="V142" s="426"/>
      <c r="W142" s="426"/>
      <c r="X142" s="427"/>
      <c r="Y142" s="416" t="str">
        <f t="shared" si="11"/>
        <v>三保支出</v>
      </c>
      <c r="Z142" s="416" t="str">
        <f t="shared" si="12"/>
        <v>项目支出</v>
      </c>
      <c r="AA142" s="416" t="str">
        <f t="shared" si="13"/>
        <v>2050202</v>
      </c>
      <c r="AB142" s="416" t="str">
        <f t="shared" si="14"/>
        <v>保基本民生</v>
      </c>
      <c r="AC142" s="416" t="str">
        <f t="shared" si="15"/>
        <v>否</v>
      </c>
    </row>
    <row r="143" ht="22.5" customHeight="1" spans="1:29">
      <c r="A143" s="421" t="s">
        <v>7885</v>
      </c>
      <c r="B143" s="422" t="s">
        <v>7943</v>
      </c>
      <c r="C143" s="422" t="s">
        <v>7944</v>
      </c>
      <c r="D143" s="421" t="s">
        <v>7902</v>
      </c>
      <c r="E143" s="421" t="s">
        <v>7889</v>
      </c>
      <c r="F143" s="421" t="s">
        <v>4097</v>
      </c>
      <c r="G143" s="421" t="s">
        <v>4097</v>
      </c>
      <c r="H143" s="423" t="s">
        <v>5209</v>
      </c>
      <c r="I143" s="421" t="s">
        <v>614</v>
      </c>
      <c r="J143" s="421" t="s">
        <v>7890</v>
      </c>
      <c r="K143" s="421" t="s">
        <v>7891</v>
      </c>
      <c r="L143" s="421" t="s">
        <v>7872</v>
      </c>
      <c r="M143" s="421" t="s">
        <v>7933</v>
      </c>
      <c r="N143" s="426">
        <v>7875</v>
      </c>
      <c r="O143" s="426">
        <v>7875</v>
      </c>
      <c r="P143" s="427"/>
      <c r="Q143" s="427"/>
      <c r="R143" s="426"/>
      <c r="S143" s="426"/>
      <c r="T143" s="426"/>
      <c r="U143" s="426"/>
      <c r="V143" s="426"/>
      <c r="W143" s="426"/>
      <c r="X143" s="427"/>
      <c r="Y143" s="416" t="str">
        <f t="shared" si="11"/>
        <v>三保支出</v>
      </c>
      <c r="Z143" s="416" t="str">
        <f t="shared" si="12"/>
        <v>项目支出</v>
      </c>
      <c r="AA143" s="416" t="str">
        <f t="shared" si="13"/>
        <v>2050202</v>
      </c>
      <c r="AB143" s="416" t="str">
        <f t="shared" si="14"/>
        <v>保基本民生</v>
      </c>
      <c r="AC143" s="416" t="str">
        <f t="shared" si="15"/>
        <v>否</v>
      </c>
    </row>
    <row r="144" ht="22.5" customHeight="1" spans="1:29">
      <c r="A144" s="421" t="s">
        <v>7885</v>
      </c>
      <c r="B144" s="422" t="s">
        <v>7943</v>
      </c>
      <c r="C144" s="422" t="s">
        <v>7944</v>
      </c>
      <c r="D144" s="421" t="s">
        <v>7919</v>
      </c>
      <c r="E144" s="421" t="s">
        <v>7869</v>
      </c>
      <c r="F144" s="421" t="s">
        <v>4097</v>
      </c>
      <c r="G144" s="421" t="s">
        <v>4097</v>
      </c>
      <c r="H144" s="423" t="s">
        <v>5209</v>
      </c>
      <c r="I144" s="421" t="s">
        <v>614</v>
      </c>
      <c r="J144" s="421" t="s">
        <v>7899</v>
      </c>
      <c r="K144" s="421" t="s">
        <v>7900</v>
      </c>
      <c r="L144" s="421" t="s">
        <v>7872</v>
      </c>
      <c r="M144" s="421" t="s">
        <v>7894</v>
      </c>
      <c r="N144" s="426">
        <v>97200</v>
      </c>
      <c r="O144" s="426">
        <v>97200</v>
      </c>
      <c r="P144" s="427"/>
      <c r="Q144" s="427"/>
      <c r="R144" s="426"/>
      <c r="S144" s="426"/>
      <c r="T144" s="426"/>
      <c r="U144" s="426"/>
      <c r="V144" s="426"/>
      <c r="W144" s="426"/>
      <c r="X144" s="427"/>
      <c r="Y144" s="416" t="str">
        <f t="shared" si="11"/>
        <v>促发展支出</v>
      </c>
      <c r="Z144" s="416" t="str">
        <f t="shared" si="12"/>
        <v>项目支出</v>
      </c>
      <c r="AA144" s="416" t="str">
        <f t="shared" si="13"/>
        <v>2050202</v>
      </c>
      <c r="AB144" s="416" t="e">
        <f t="shared" si="14"/>
        <v>#N/A</v>
      </c>
      <c r="AC144" s="416" t="str">
        <f t="shared" si="15"/>
        <v>否</v>
      </c>
    </row>
    <row r="145" ht="22.5" customHeight="1" spans="1:29">
      <c r="A145" s="421" t="s">
        <v>7885</v>
      </c>
      <c r="B145" s="422" t="s">
        <v>7943</v>
      </c>
      <c r="C145" s="422" t="s">
        <v>7944</v>
      </c>
      <c r="D145" s="421" t="s">
        <v>7922</v>
      </c>
      <c r="E145" s="421" t="s">
        <v>7889</v>
      </c>
      <c r="F145" s="421" t="s">
        <v>4097</v>
      </c>
      <c r="G145" s="421" t="s">
        <v>4097</v>
      </c>
      <c r="H145" s="423" t="s">
        <v>5255</v>
      </c>
      <c r="I145" s="421" t="s">
        <v>665</v>
      </c>
      <c r="J145" s="421" t="s">
        <v>7899</v>
      </c>
      <c r="K145" s="421" t="s">
        <v>7900</v>
      </c>
      <c r="L145" s="421" t="s">
        <v>7872</v>
      </c>
      <c r="M145" s="421" t="s">
        <v>7923</v>
      </c>
      <c r="N145" s="426">
        <v>810</v>
      </c>
      <c r="O145" s="426">
        <v>810</v>
      </c>
      <c r="P145" s="427"/>
      <c r="Q145" s="427"/>
      <c r="R145" s="426"/>
      <c r="S145" s="426"/>
      <c r="T145" s="426"/>
      <c r="U145" s="426"/>
      <c r="V145" s="426"/>
      <c r="W145" s="426"/>
      <c r="X145" s="427"/>
      <c r="Y145" s="416" t="str">
        <f t="shared" si="11"/>
        <v>三保支出</v>
      </c>
      <c r="Z145" s="416" t="str">
        <f t="shared" si="12"/>
        <v>项目支出</v>
      </c>
      <c r="AA145" s="416" t="str">
        <f t="shared" si="13"/>
        <v>2050701</v>
      </c>
      <c r="AB145" s="416" t="str">
        <f t="shared" si="14"/>
        <v>保基本民生</v>
      </c>
      <c r="AC145" s="416" t="str">
        <f t="shared" si="15"/>
        <v>否</v>
      </c>
    </row>
    <row r="146" ht="22.5" customHeight="1" spans="1:29">
      <c r="A146" s="421" t="s">
        <v>7885</v>
      </c>
      <c r="B146" s="422" t="s">
        <v>7943</v>
      </c>
      <c r="C146" s="422" t="s">
        <v>7944</v>
      </c>
      <c r="D146" s="421" t="s">
        <v>7922</v>
      </c>
      <c r="E146" s="421" t="s">
        <v>7889</v>
      </c>
      <c r="F146" s="421" t="s">
        <v>4097</v>
      </c>
      <c r="G146" s="421" t="s">
        <v>4097</v>
      </c>
      <c r="H146" s="423" t="s">
        <v>5255</v>
      </c>
      <c r="I146" s="421" t="s">
        <v>665</v>
      </c>
      <c r="J146" s="421" t="s">
        <v>7899</v>
      </c>
      <c r="K146" s="421" t="s">
        <v>7900</v>
      </c>
      <c r="L146" s="421" t="s">
        <v>7872</v>
      </c>
      <c r="M146" s="421" t="s">
        <v>7923</v>
      </c>
      <c r="N146" s="426">
        <v>4200</v>
      </c>
      <c r="O146" s="426">
        <v>4200</v>
      </c>
      <c r="P146" s="427"/>
      <c r="Q146" s="427"/>
      <c r="R146" s="426"/>
      <c r="S146" s="426"/>
      <c r="T146" s="426"/>
      <c r="U146" s="426"/>
      <c r="V146" s="426"/>
      <c r="W146" s="426"/>
      <c r="X146" s="427"/>
      <c r="Y146" s="416" t="str">
        <f t="shared" si="11"/>
        <v>三保支出</v>
      </c>
      <c r="Z146" s="416" t="str">
        <f t="shared" si="12"/>
        <v>项目支出</v>
      </c>
      <c r="AA146" s="416" t="str">
        <f t="shared" si="13"/>
        <v>2050701</v>
      </c>
      <c r="AB146" s="416" t="str">
        <f t="shared" si="14"/>
        <v>保基本民生</v>
      </c>
      <c r="AC146" s="416" t="str">
        <f t="shared" si="15"/>
        <v>否</v>
      </c>
    </row>
    <row r="147" ht="22.5" customHeight="1" spans="1:29">
      <c r="A147" s="421" t="s">
        <v>7885</v>
      </c>
      <c r="B147" s="422" t="s">
        <v>7943</v>
      </c>
      <c r="C147" s="422" t="s">
        <v>7944</v>
      </c>
      <c r="D147" s="421" t="s">
        <v>7922</v>
      </c>
      <c r="E147" s="421" t="s">
        <v>7889</v>
      </c>
      <c r="F147" s="421" t="s">
        <v>4097</v>
      </c>
      <c r="G147" s="421" t="s">
        <v>4097</v>
      </c>
      <c r="H147" s="423" t="s">
        <v>5255</v>
      </c>
      <c r="I147" s="421" t="s">
        <v>665</v>
      </c>
      <c r="J147" s="421" t="s">
        <v>7899</v>
      </c>
      <c r="K147" s="421" t="s">
        <v>7900</v>
      </c>
      <c r="L147" s="421" t="s">
        <v>7872</v>
      </c>
      <c r="M147" s="421" t="s">
        <v>7923</v>
      </c>
      <c r="N147" s="426">
        <v>24000</v>
      </c>
      <c r="O147" s="426">
        <v>24000</v>
      </c>
      <c r="P147" s="427"/>
      <c r="Q147" s="427"/>
      <c r="R147" s="426"/>
      <c r="S147" s="426"/>
      <c r="T147" s="426"/>
      <c r="U147" s="426"/>
      <c r="V147" s="426"/>
      <c r="W147" s="426"/>
      <c r="X147" s="427"/>
      <c r="Y147" s="416" t="str">
        <f t="shared" si="11"/>
        <v>三保支出</v>
      </c>
      <c r="Z147" s="416" t="str">
        <f t="shared" si="12"/>
        <v>项目支出</v>
      </c>
      <c r="AA147" s="416" t="str">
        <f t="shared" si="13"/>
        <v>2050701</v>
      </c>
      <c r="AB147" s="416" t="str">
        <f t="shared" si="14"/>
        <v>保基本民生</v>
      </c>
      <c r="AC147" s="416" t="str">
        <f t="shared" si="15"/>
        <v>否</v>
      </c>
    </row>
    <row r="148" ht="22.5" customHeight="1" spans="1:29">
      <c r="A148" s="421" t="s">
        <v>7885</v>
      </c>
      <c r="B148" s="422" t="s">
        <v>7943</v>
      </c>
      <c r="C148" s="422" t="s">
        <v>7944</v>
      </c>
      <c r="D148" s="421" t="s">
        <v>7904</v>
      </c>
      <c r="E148" s="421" t="s">
        <v>7889</v>
      </c>
      <c r="F148" s="421" t="s">
        <v>4097</v>
      </c>
      <c r="G148" s="421" t="s">
        <v>4097</v>
      </c>
      <c r="H148" s="423" t="s">
        <v>5209</v>
      </c>
      <c r="I148" s="421" t="s">
        <v>614</v>
      </c>
      <c r="J148" s="421" t="s">
        <v>7890</v>
      </c>
      <c r="K148" s="421" t="s">
        <v>7891</v>
      </c>
      <c r="L148" s="421" t="s">
        <v>7872</v>
      </c>
      <c r="M148" s="421" t="s">
        <v>7905</v>
      </c>
      <c r="N148" s="426">
        <v>972000</v>
      </c>
      <c r="O148" s="426">
        <v>972000</v>
      </c>
      <c r="P148" s="427"/>
      <c r="Q148" s="427"/>
      <c r="R148" s="426"/>
      <c r="S148" s="426"/>
      <c r="T148" s="426"/>
      <c r="U148" s="426"/>
      <c r="V148" s="426"/>
      <c r="W148" s="426"/>
      <c r="X148" s="427"/>
      <c r="Y148" s="416" t="str">
        <f t="shared" si="11"/>
        <v>三保支出</v>
      </c>
      <c r="Z148" s="416" t="str">
        <f t="shared" si="12"/>
        <v>项目支出</v>
      </c>
      <c r="AA148" s="416" t="str">
        <f t="shared" si="13"/>
        <v>2050202</v>
      </c>
      <c r="AB148" s="416" t="str">
        <f t="shared" si="14"/>
        <v>保基本民生</v>
      </c>
      <c r="AC148" s="416" t="str">
        <f t="shared" si="15"/>
        <v>否</v>
      </c>
    </row>
    <row r="149" ht="22.5" customHeight="1" spans="1:29">
      <c r="A149" s="421" t="s">
        <v>7885</v>
      </c>
      <c r="B149" s="422" t="s">
        <v>7943</v>
      </c>
      <c r="C149" s="422" t="s">
        <v>7944</v>
      </c>
      <c r="D149" s="421" t="s">
        <v>7906</v>
      </c>
      <c r="E149" s="421" t="s">
        <v>7889</v>
      </c>
      <c r="F149" s="421" t="s">
        <v>4097</v>
      </c>
      <c r="G149" s="421" t="s">
        <v>4097</v>
      </c>
      <c r="H149" s="423" t="s">
        <v>5209</v>
      </c>
      <c r="I149" s="421" t="s">
        <v>614</v>
      </c>
      <c r="J149" s="421" t="s">
        <v>7899</v>
      </c>
      <c r="K149" s="421" t="s">
        <v>7900</v>
      </c>
      <c r="L149" s="421" t="s">
        <v>7872</v>
      </c>
      <c r="M149" s="421" t="s">
        <v>7934</v>
      </c>
      <c r="N149" s="426">
        <v>97977.6</v>
      </c>
      <c r="O149" s="426">
        <v>97977.6</v>
      </c>
      <c r="P149" s="427"/>
      <c r="Q149" s="427"/>
      <c r="R149" s="426"/>
      <c r="S149" s="426"/>
      <c r="T149" s="426"/>
      <c r="U149" s="426"/>
      <c r="V149" s="426"/>
      <c r="W149" s="426"/>
      <c r="X149" s="427"/>
      <c r="Y149" s="416" t="str">
        <f t="shared" si="11"/>
        <v>三保支出</v>
      </c>
      <c r="Z149" s="416" t="str">
        <f t="shared" si="12"/>
        <v>项目支出</v>
      </c>
      <c r="AA149" s="416" t="str">
        <f t="shared" si="13"/>
        <v>2050202</v>
      </c>
      <c r="AB149" s="416" t="str">
        <f t="shared" si="14"/>
        <v>保基本民生</v>
      </c>
      <c r="AC149" s="416" t="str">
        <f t="shared" si="15"/>
        <v>否</v>
      </c>
    </row>
    <row r="150" ht="22.5" customHeight="1" spans="1:29">
      <c r="A150" s="421" t="s">
        <v>7885</v>
      </c>
      <c r="B150" s="422" t="s">
        <v>7943</v>
      </c>
      <c r="C150" s="422" t="s">
        <v>7944</v>
      </c>
      <c r="D150" s="421" t="s">
        <v>7906</v>
      </c>
      <c r="E150" s="421" t="s">
        <v>7889</v>
      </c>
      <c r="F150" s="421" t="s">
        <v>4097</v>
      </c>
      <c r="G150" s="421" t="s">
        <v>4097</v>
      </c>
      <c r="H150" s="423" t="s">
        <v>5209</v>
      </c>
      <c r="I150" s="421" t="s">
        <v>614</v>
      </c>
      <c r="J150" s="421" t="s">
        <v>7899</v>
      </c>
      <c r="K150" s="421" t="s">
        <v>7900</v>
      </c>
      <c r="L150" s="421" t="s">
        <v>7872</v>
      </c>
      <c r="M150" s="421" t="s">
        <v>7934</v>
      </c>
      <c r="N150" s="426">
        <v>96960</v>
      </c>
      <c r="O150" s="426">
        <v>96960</v>
      </c>
      <c r="P150" s="427"/>
      <c r="Q150" s="427"/>
      <c r="R150" s="426"/>
      <c r="S150" s="426"/>
      <c r="T150" s="426"/>
      <c r="U150" s="426"/>
      <c r="V150" s="426"/>
      <c r="W150" s="426"/>
      <c r="X150" s="427"/>
      <c r="Y150" s="416" t="str">
        <f t="shared" si="11"/>
        <v>三保支出</v>
      </c>
      <c r="Z150" s="416" t="str">
        <f t="shared" si="12"/>
        <v>项目支出</v>
      </c>
      <c r="AA150" s="416" t="str">
        <f t="shared" si="13"/>
        <v>2050202</v>
      </c>
      <c r="AB150" s="416" t="str">
        <f t="shared" si="14"/>
        <v>保基本民生</v>
      </c>
      <c r="AC150" s="416" t="str">
        <f t="shared" si="15"/>
        <v>否</v>
      </c>
    </row>
    <row r="151" ht="22.5" customHeight="1" spans="1:29">
      <c r="A151" s="421" t="s">
        <v>7885</v>
      </c>
      <c r="B151" s="422" t="s">
        <v>7943</v>
      </c>
      <c r="C151" s="422" t="s">
        <v>7944</v>
      </c>
      <c r="D151" s="421" t="s">
        <v>7906</v>
      </c>
      <c r="E151" s="421" t="s">
        <v>7889</v>
      </c>
      <c r="F151" s="421" t="s">
        <v>4097</v>
      </c>
      <c r="G151" s="421" t="s">
        <v>4097</v>
      </c>
      <c r="H151" s="423" t="s">
        <v>5209</v>
      </c>
      <c r="I151" s="421" t="s">
        <v>614</v>
      </c>
      <c r="J151" s="421" t="s">
        <v>7899</v>
      </c>
      <c r="K151" s="421" t="s">
        <v>7900</v>
      </c>
      <c r="L151" s="421" t="s">
        <v>7872</v>
      </c>
      <c r="M151" s="421" t="s">
        <v>7934</v>
      </c>
      <c r="N151" s="426">
        <v>18895.68</v>
      </c>
      <c r="O151" s="426">
        <v>18895.68</v>
      </c>
      <c r="P151" s="427"/>
      <c r="Q151" s="427"/>
      <c r="R151" s="426"/>
      <c r="S151" s="426"/>
      <c r="T151" s="426"/>
      <c r="U151" s="426"/>
      <c r="V151" s="426"/>
      <c r="W151" s="426"/>
      <c r="X151" s="427"/>
      <c r="Y151" s="416" t="str">
        <f t="shared" si="11"/>
        <v>三保支出</v>
      </c>
      <c r="Z151" s="416" t="str">
        <f t="shared" si="12"/>
        <v>项目支出</v>
      </c>
      <c r="AA151" s="416" t="str">
        <f t="shared" si="13"/>
        <v>2050202</v>
      </c>
      <c r="AB151" s="416" t="str">
        <f t="shared" si="14"/>
        <v>保基本民生</v>
      </c>
      <c r="AC151" s="416" t="str">
        <f t="shared" si="15"/>
        <v>否</v>
      </c>
    </row>
    <row r="152" ht="22.5" customHeight="1" spans="1:29">
      <c r="A152" s="421" t="s">
        <v>7885</v>
      </c>
      <c r="B152" s="422" t="s">
        <v>7943</v>
      </c>
      <c r="C152" s="422" t="s">
        <v>7944</v>
      </c>
      <c r="D152" s="421" t="s">
        <v>7906</v>
      </c>
      <c r="E152" s="421" t="s">
        <v>7889</v>
      </c>
      <c r="F152" s="421" t="s">
        <v>4097</v>
      </c>
      <c r="G152" s="421" t="s">
        <v>4097</v>
      </c>
      <c r="H152" s="423" t="s">
        <v>5209</v>
      </c>
      <c r="I152" s="421" t="s">
        <v>614</v>
      </c>
      <c r="J152" s="421" t="s">
        <v>7899</v>
      </c>
      <c r="K152" s="421" t="s">
        <v>7900</v>
      </c>
      <c r="L152" s="421" t="s">
        <v>7872</v>
      </c>
      <c r="M152" s="421" t="s">
        <v>7934</v>
      </c>
      <c r="N152" s="426">
        <v>16968</v>
      </c>
      <c r="O152" s="426">
        <v>16968</v>
      </c>
      <c r="P152" s="427"/>
      <c r="Q152" s="427"/>
      <c r="R152" s="426"/>
      <c r="S152" s="426"/>
      <c r="T152" s="426"/>
      <c r="U152" s="426"/>
      <c r="V152" s="426"/>
      <c r="W152" s="426"/>
      <c r="X152" s="427"/>
      <c r="Y152" s="416" t="str">
        <f t="shared" si="11"/>
        <v>三保支出</v>
      </c>
      <c r="Z152" s="416" t="str">
        <f t="shared" si="12"/>
        <v>项目支出</v>
      </c>
      <c r="AA152" s="416" t="str">
        <f t="shared" si="13"/>
        <v>2050202</v>
      </c>
      <c r="AB152" s="416" t="str">
        <f t="shared" si="14"/>
        <v>保基本民生</v>
      </c>
      <c r="AC152" s="416" t="str">
        <f t="shared" si="15"/>
        <v>否</v>
      </c>
    </row>
    <row r="153" ht="22.5" customHeight="1" spans="1:29">
      <c r="A153" s="421" t="s">
        <v>7885</v>
      </c>
      <c r="B153" s="422" t="s">
        <v>7943</v>
      </c>
      <c r="C153" s="422" t="s">
        <v>7944</v>
      </c>
      <c r="D153" s="421" t="s">
        <v>7906</v>
      </c>
      <c r="E153" s="421" t="s">
        <v>7889</v>
      </c>
      <c r="F153" s="421" t="s">
        <v>4097</v>
      </c>
      <c r="G153" s="421" t="s">
        <v>4097</v>
      </c>
      <c r="H153" s="423" t="s">
        <v>5209</v>
      </c>
      <c r="I153" s="421" t="s">
        <v>614</v>
      </c>
      <c r="J153" s="421" t="s">
        <v>7899</v>
      </c>
      <c r="K153" s="421" t="s">
        <v>7900</v>
      </c>
      <c r="L153" s="421" t="s">
        <v>7872</v>
      </c>
      <c r="M153" s="421" t="s">
        <v>7934</v>
      </c>
      <c r="N153" s="426">
        <v>3272.4</v>
      </c>
      <c r="O153" s="426">
        <v>3272.4</v>
      </c>
      <c r="P153" s="427"/>
      <c r="Q153" s="427"/>
      <c r="R153" s="426"/>
      <c r="S153" s="426"/>
      <c r="T153" s="426"/>
      <c r="U153" s="426"/>
      <c r="V153" s="426"/>
      <c r="W153" s="426"/>
      <c r="X153" s="427"/>
      <c r="Y153" s="416" t="str">
        <f t="shared" si="11"/>
        <v>三保支出</v>
      </c>
      <c r="Z153" s="416" t="str">
        <f t="shared" si="12"/>
        <v>项目支出</v>
      </c>
      <c r="AA153" s="416" t="str">
        <f t="shared" si="13"/>
        <v>2050202</v>
      </c>
      <c r="AB153" s="416" t="str">
        <f t="shared" si="14"/>
        <v>保基本民生</v>
      </c>
      <c r="AC153" s="416" t="str">
        <f t="shared" si="15"/>
        <v>否</v>
      </c>
    </row>
    <row r="154" ht="22.5" customHeight="1" spans="1:29">
      <c r="A154" s="421" t="s">
        <v>7885</v>
      </c>
      <c r="B154" s="422" t="s">
        <v>7943</v>
      </c>
      <c r="C154" s="422" t="s">
        <v>7944</v>
      </c>
      <c r="D154" s="421" t="s">
        <v>7906</v>
      </c>
      <c r="E154" s="421" t="s">
        <v>7889</v>
      </c>
      <c r="F154" s="421" t="s">
        <v>4097</v>
      </c>
      <c r="G154" s="421" t="s">
        <v>4097</v>
      </c>
      <c r="H154" s="423" t="s">
        <v>5209</v>
      </c>
      <c r="I154" s="421" t="s">
        <v>614</v>
      </c>
      <c r="J154" s="421" t="s">
        <v>7899</v>
      </c>
      <c r="K154" s="421" t="s">
        <v>7900</v>
      </c>
      <c r="L154" s="421" t="s">
        <v>7872</v>
      </c>
      <c r="M154" s="421" t="s">
        <v>7934</v>
      </c>
      <c r="N154" s="426">
        <v>559872</v>
      </c>
      <c r="O154" s="426">
        <v>559872</v>
      </c>
      <c r="P154" s="427"/>
      <c r="Q154" s="427"/>
      <c r="R154" s="426"/>
      <c r="S154" s="426"/>
      <c r="T154" s="426"/>
      <c r="U154" s="426"/>
      <c r="V154" s="426"/>
      <c r="W154" s="426"/>
      <c r="X154" s="427"/>
      <c r="Y154" s="416" t="str">
        <f t="shared" si="11"/>
        <v>三保支出</v>
      </c>
      <c r="Z154" s="416" t="str">
        <f t="shared" si="12"/>
        <v>项目支出</v>
      </c>
      <c r="AA154" s="416" t="str">
        <f t="shared" si="13"/>
        <v>2050202</v>
      </c>
      <c r="AB154" s="416" t="str">
        <f t="shared" si="14"/>
        <v>保基本民生</v>
      </c>
      <c r="AC154" s="416" t="str">
        <f t="shared" si="15"/>
        <v>否</v>
      </c>
    </row>
    <row r="155" ht="22.5" customHeight="1" spans="1:29">
      <c r="A155" s="421" t="s">
        <v>7885</v>
      </c>
      <c r="B155" s="422" t="s">
        <v>7943</v>
      </c>
      <c r="C155" s="422" t="s">
        <v>7944</v>
      </c>
      <c r="D155" s="421" t="s">
        <v>7888</v>
      </c>
      <c r="E155" s="421" t="s">
        <v>7889</v>
      </c>
      <c r="F155" s="421" t="s">
        <v>4097</v>
      </c>
      <c r="G155" s="421" t="s">
        <v>4097</v>
      </c>
      <c r="H155" s="423" t="s">
        <v>5208</v>
      </c>
      <c r="I155" s="421" t="s">
        <v>612</v>
      </c>
      <c r="J155" s="421" t="s">
        <v>7890</v>
      </c>
      <c r="K155" s="421" t="s">
        <v>7891</v>
      </c>
      <c r="L155" s="421" t="s">
        <v>7872</v>
      </c>
      <c r="M155" s="421" t="s">
        <v>7892</v>
      </c>
      <c r="N155" s="426">
        <v>5922</v>
      </c>
      <c r="O155" s="426">
        <v>5922</v>
      </c>
      <c r="P155" s="427"/>
      <c r="Q155" s="427"/>
      <c r="R155" s="426"/>
      <c r="S155" s="426"/>
      <c r="T155" s="426"/>
      <c r="U155" s="426"/>
      <c r="V155" s="426"/>
      <c r="W155" s="426"/>
      <c r="X155" s="427"/>
      <c r="Y155" s="416" t="str">
        <f t="shared" si="11"/>
        <v>三保支出</v>
      </c>
      <c r="Z155" s="416" t="str">
        <f t="shared" si="12"/>
        <v>项目支出</v>
      </c>
      <c r="AA155" s="416" t="str">
        <f t="shared" si="13"/>
        <v>2050201</v>
      </c>
      <c r="AB155" s="416" t="str">
        <f t="shared" si="14"/>
        <v>保基本民生</v>
      </c>
      <c r="AC155" s="416" t="str">
        <f t="shared" si="15"/>
        <v>否</v>
      </c>
    </row>
    <row r="156" ht="22.5" customHeight="1" spans="1:29">
      <c r="A156" s="421" t="s">
        <v>7885</v>
      </c>
      <c r="B156" s="422" t="s">
        <v>7943</v>
      </c>
      <c r="C156" s="422" t="s">
        <v>7944</v>
      </c>
      <c r="D156" s="421" t="s">
        <v>7888</v>
      </c>
      <c r="E156" s="421" t="s">
        <v>7889</v>
      </c>
      <c r="F156" s="421" t="s">
        <v>4097</v>
      </c>
      <c r="G156" s="421" t="s">
        <v>4097</v>
      </c>
      <c r="H156" s="423" t="s">
        <v>5208</v>
      </c>
      <c r="I156" s="421" t="s">
        <v>612</v>
      </c>
      <c r="J156" s="421" t="s">
        <v>7890</v>
      </c>
      <c r="K156" s="421" t="s">
        <v>7891</v>
      </c>
      <c r="L156" s="421" t="s">
        <v>7872</v>
      </c>
      <c r="M156" s="421" t="s">
        <v>7892</v>
      </c>
      <c r="N156" s="426">
        <v>33840</v>
      </c>
      <c r="O156" s="426">
        <v>33840</v>
      </c>
      <c r="P156" s="427"/>
      <c r="Q156" s="427"/>
      <c r="R156" s="426"/>
      <c r="S156" s="426"/>
      <c r="T156" s="426"/>
      <c r="U156" s="426"/>
      <c r="V156" s="426"/>
      <c r="W156" s="426"/>
      <c r="X156" s="427"/>
      <c r="Y156" s="416" t="str">
        <f t="shared" si="11"/>
        <v>三保支出</v>
      </c>
      <c r="Z156" s="416" t="str">
        <f t="shared" si="12"/>
        <v>项目支出</v>
      </c>
      <c r="AA156" s="416" t="str">
        <f t="shared" si="13"/>
        <v>2050201</v>
      </c>
      <c r="AB156" s="416" t="str">
        <f t="shared" si="14"/>
        <v>保基本民生</v>
      </c>
      <c r="AC156" s="416" t="str">
        <f t="shared" si="15"/>
        <v>否</v>
      </c>
    </row>
    <row r="157" ht="22.5" customHeight="1" spans="1:29">
      <c r="A157" s="421" t="s">
        <v>7885</v>
      </c>
      <c r="B157" s="422" t="s">
        <v>7943</v>
      </c>
      <c r="C157" s="422" t="s">
        <v>7944</v>
      </c>
      <c r="D157" s="421" t="s">
        <v>7888</v>
      </c>
      <c r="E157" s="421" t="s">
        <v>7889</v>
      </c>
      <c r="F157" s="421" t="s">
        <v>4097</v>
      </c>
      <c r="G157" s="421" t="s">
        <v>4097</v>
      </c>
      <c r="H157" s="423" t="s">
        <v>5208</v>
      </c>
      <c r="I157" s="421" t="s">
        <v>612</v>
      </c>
      <c r="J157" s="421" t="s">
        <v>7890</v>
      </c>
      <c r="K157" s="421" t="s">
        <v>7891</v>
      </c>
      <c r="L157" s="421" t="s">
        <v>7872</v>
      </c>
      <c r="M157" s="421" t="s">
        <v>7892</v>
      </c>
      <c r="N157" s="426">
        <v>1142.1</v>
      </c>
      <c r="O157" s="426">
        <v>1142.1</v>
      </c>
      <c r="P157" s="427"/>
      <c r="Q157" s="427"/>
      <c r="R157" s="426"/>
      <c r="S157" s="426"/>
      <c r="T157" s="426"/>
      <c r="U157" s="426"/>
      <c r="V157" s="426"/>
      <c r="W157" s="426"/>
      <c r="X157" s="427"/>
      <c r="Y157" s="416" t="str">
        <f t="shared" si="11"/>
        <v>三保支出</v>
      </c>
      <c r="Z157" s="416" t="str">
        <f t="shared" si="12"/>
        <v>项目支出</v>
      </c>
      <c r="AA157" s="416" t="str">
        <f t="shared" si="13"/>
        <v>2050201</v>
      </c>
      <c r="AB157" s="416" t="str">
        <f t="shared" si="14"/>
        <v>保基本民生</v>
      </c>
      <c r="AC157" s="416" t="str">
        <f t="shared" si="15"/>
        <v>否</v>
      </c>
    </row>
    <row r="158" ht="22.5" customHeight="1" spans="1:29">
      <c r="A158" s="421" t="s">
        <v>7885</v>
      </c>
      <c r="B158" s="422" t="s">
        <v>7943</v>
      </c>
      <c r="C158" s="422" t="s">
        <v>7944</v>
      </c>
      <c r="D158" s="421" t="s">
        <v>7945</v>
      </c>
      <c r="E158" s="421" t="s">
        <v>7869</v>
      </c>
      <c r="F158" s="421" t="s">
        <v>4097</v>
      </c>
      <c r="G158" s="421" t="s">
        <v>4097</v>
      </c>
      <c r="H158" s="423" t="s">
        <v>5208</v>
      </c>
      <c r="I158" s="421" t="s">
        <v>612</v>
      </c>
      <c r="J158" s="421" t="s">
        <v>7890</v>
      </c>
      <c r="K158" s="421" t="s">
        <v>7891</v>
      </c>
      <c r="L158" s="421" t="s">
        <v>7872</v>
      </c>
      <c r="M158" s="421" t="s">
        <v>7894</v>
      </c>
      <c r="N158" s="426">
        <v>945</v>
      </c>
      <c r="O158" s="426">
        <v>945</v>
      </c>
      <c r="P158" s="427"/>
      <c r="Q158" s="427"/>
      <c r="R158" s="426"/>
      <c r="S158" s="426"/>
      <c r="T158" s="426"/>
      <c r="U158" s="426"/>
      <c r="V158" s="426"/>
      <c r="W158" s="426"/>
      <c r="X158" s="427"/>
      <c r="Y158" s="416" t="str">
        <f t="shared" si="11"/>
        <v>促发展支出</v>
      </c>
      <c r="Z158" s="416" t="str">
        <f t="shared" si="12"/>
        <v>项目支出</v>
      </c>
      <c r="AA158" s="416" t="str">
        <f t="shared" si="13"/>
        <v>2050201</v>
      </c>
      <c r="AB158" s="416" t="e">
        <f t="shared" si="14"/>
        <v>#N/A</v>
      </c>
      <c r="AC158" s="416" t="str">
        <f t="shared" si="15"/>
        <v>否</v>
      </c>
    </row>
    <row r="159" ht="22.5" customHeight="1" spans="1:29">
      <c r="A159" s="421" t="s">
        <v>7885</v>
      </c>
      <c r="B159" s="422" t="s">
        <v>7946</v>
      </c>
      <c r="C159" s="422" t="s">
        <v>7947</v>
      </c>
      <c r="D159" s="421" t="s">
        <v>7898</v>
      </c>
      <c r="E159" s="421" t="s">
        <v>7889</v>
      </c>
      <c r="F159" s="421" t="s">
        <v>4097</v>
      </c>
      <c r="G159" s="421" t="s">
        <v>4097</v>
      </c>
      <c r="H159" s="423" t="s">
        <v>5209</v>
      </c>
      <c r="I159" s="421" t="s">
        <v>614</v>
      </c>
      <c r="J159" s="421" t="s">
        <v>7899</v>
      </c>
      <c r="K159" s="421" t="s">
        <v>7900</v>
      </c>
      <c r="L159" s="421" t="s">
        <v>7872</v>
      </c>
      <c r="M159" s="421" t="s">
        <v>7901</v>
      </c>
      <c r="N159" s="426">
        <v>121275</v>
      </c>
      <c r="O159" s="426">
        <v>121275</v>
      </c>
      <c r="P159" s="427"/>
      <c r="Q159" s="427"/>
      <c r="R159" s="426"/>
      <c r="S159" s="426"/>
      <c r="T159" s="426"/>
      <c r="U159" s="426"/>
      <c r="V159" s="426"/>
      <c r="W159" s="426"/>
      <c r="X159" s="427"/>
      <c r="Y159" s="416" t="str">
        <f t="shared" si="11"/>
        <v>三保支出</v>
      </c>
      <c r="Z159" s="416" t="str">
        <f t="shared" si="12"/>
        <v>项目支出</v>
      </c>
      <c r="AA159" s="416" t="str">
        <f t="shared" si="13"/>
        <v>2050202</v>
      </c>
      <c r="AB159" s="416" t="str">
        <f t="shared" si="14"/>
        <v>保基本民生</v>
      </c>
      <c r="AC159" s="416" t="str">
        <f t="shared" si="15"/>
        <v>否</v>
      </c>
    </row>
    <row r="160" ht="22.5" customHeight="1" spans="1:29">
      <c r="A160" s="421" t="s">
        <v>7885</v>
      </c>
      <c r="B160" s="422" t="s">
        <v>7946</v>
      </c>
      <c r="C160" s="422" t="s">
        <v>7947</v>
      </c>
      <c r="D160" s="421" t="s">
        <v>7902</v>
      </c>
      <c r="E160" s="421" t="s">
        <v>7889</v>
      </c>
      <c r="F160" s="421" t="s">
        <v>4097</v>
      </c>
      <c r="G160" s="421" t="s">
        <v>4097</v>
      </c>
      <c r="H160" s="423" t="s">
        <v>5209</v>
      </c>
      <c r="I160" s="421" t="s">
        <v>614</v>
      </c>
      <c r="J160" s="421" t="s">
        <v>7890</v>
      </c>
      <c r="K160" s="421" t="s">
        <v>7891</v>
      </c>
      <c r="L160" s="421" t="s">
        <v>7872</v>
      </c>
      <c r="M160" s="421" t="s">
        <v>7933</v>
      </c>
      <c r="N160" s="426">
        <v>375812.5</v>
      </c>
      <c r="O160" s="426">
        <v>375812.5</v>
      </c>
      <c r="P160" s="427"/>
      <c r="Q160" s="427"/>
      <c r="R160" s="426"/>
      <c r="S160" s="426"/>
      <c r="T160" s="426"/>
      <c r="U160" s="426"/>
      <c r="V160" s="426"/>
      <c r="W160" s="426"/>
      <c r="X160" s="427"/>
      <c r="Y160" s="416" t="str">
        <f t="shared" si="11"/>
        <v>三保支出</v>
      </c>
      <c r="Z160" s="416" t="str">
        <f t="shared" si="12"/>
        <v>项目支出</v>
      </c>
      <c r="AA160" s="416" t="str">
        <f t="shared" si="13"/>
        <v>2050202</v>
      </c>
      <c r="AB160" s="416" t="str">
        <f t="shared" si="14"/>
        <v>保基本民生</v>
      </c>
      <c r="AC160" s="416" t="str">
        <f t="shared" si="15"/>
        <v>否</v>
      </c>
    </row>
    <row r="161" ht="22.5" customHeight="1" spans="1:29">
      <c r="A161" s="421" t="s">
        <v>7885</v>
      </c>
      <c r="B161" s="422" t="s">
        <v>7946</v>
      </c>
      <c r="C161" s="422" t="s">
        <v>7947</v>
      </c>
      <c r="D161" s="421" t="s">
        <v>7902</v>
      </c>
      <c r="E161" s="421" t="s">
        <v>7889</v>
      </c>
      <c r="F161" s="421" t="s">
        <v>4097</v>
      </c>
      <c r="G161" s="421" t="s">
        <v>4097</v>
      </c>
      <c r="H161" s="423" t="s">
        <v>5209</v>
      </c>
      <c r="I161" s="421" t="s">
        <v>614</v>
      </c>
      <c r="J161" s="421" t="s">
        <v>7890</v>
      </c>
      <c r="K161" s="421" t="s">
        <v>7891</v>
      </c>
      <c r="L161" s="421" t="s">
        <v>7872</v>
      </c>
      <c r="M161" s="421" t="s">
        <v>7933</v>
      </c>
      <c r="N161" s="426">
        <v>3718.75</v>
      </c>
      <c r="O161" s="426">
        <v>3718.75</v>
      </c>
      <c r="P161" s="427"/>
      <c r="Q161" s="427"/>
      <c r="R161" s="426"/>
      <c r="S161" s="426"/>
      <c r="T161" s="426"/>
      <c r="U161" s="426"/>
      <c r="V161" s="426"/>
      <c r="W161" s="426"/>
      <c r="X161" s="427"/>
      <c r="Y161" s="416" t="str">
        <f t="shared" si="11"/>
        <v>三保支出</v>
      </c>
      <c r="Z161" s="416" t="str">
        <f t="shared" si="12"/>
        <v>项目支出</v>
      </c>
      <c r="AA161" s="416" t="str">
        <f t="shared" si="13"/>
        <v>2050202</v>
      </c>
      <c r="AB161" s="416" t="str">
        <f t="shared" si="14"/>
        <v>保基本民生</v>
      </c>
      <c r="AC161" s="416" t="str">
        <f t="shared" si="15"/>
        <v>否</v>
      </c>
    </row>
    <row r="162" ht="22.5" customHeight="1" spans="1:29">
      <c r="A162" s="421" t="s">
        <v>7885</v>
      </c>
      <c r="B162" s="422" t="s">
        <v>7946</v>
      </c>
      <c r="C162" s="422" t="s">
        <v>7947</v>
      </c>
      <c r="D162" s="421" t="s">
        <v>7902</v>
      </c>
      <c r="E162" s="421" t="s">
        <v>7889</v>
      </c>
      <c r="F162" s="421" t="s">
        <v>4097</v>
      </c>
      <c r="G162" s="421" t="s">
        <v>4097</v>
      </c>
      <c r="H162" s="423" t="s">
        <v>5209</v>
      </c>
      <c r="I162" s="421" t="s">
        <v>614</v>
      </c>
      <c r="J162" s="421" t="s">
        <v>7890</v>
      </c>
      <c r="K162" s="421" t="s">
        <v>7891</v>
      </c>
      <c r="L162" s="421" t="s">
        <v>7872</v>
      </c>
      <c r="M162" s="421" t="s">
        <v>7933</v>
      </c>
      <c r="N162" s="426">
        <v>72473.83</v>
      </c>
      <c r="O162" s="426">
        <v>72473.83</v>
      </c>
      <c r="P162" s="427"/>
      <c r="Q162" s="427"/>
      <c r="R162" s="426"/>
      <c r="S162" s="426"/>
      <c r="T162" s="426"/>
      <c r="U162" s="426"/>
      <c r="V162" s="426"/>
      <c r="W162" s="426"/>
      <c r="X162" s="427"/>
      <c r="Y162" s="416" t="str">
        <f t="shared" si="11"/>
        <v>三保支出</v>
      </c>
      <c r="Z162" s="416" t="str">
        <f t="shared" si="12"/>
        <v>项目支出</v>
      </c>
      <c r="AA162" s="416" t="str">
        <f t="shared" si="13"/>
        <v>2050202</v>
      </c>
      <c r="AB162" s="416" t="str">
        <f t="shared" si="14"/>
        <v>保基本民生</v>
      </c>
      <c r="AC162" s="416" t="str">
        <f t="shared" si="15"/>
        <v>否</v>
      </c>
    </row>
    <row r="163" ht="22.5" customHeight="1" spans="1:29">
      <c r="A163" s="421" t="s">
        <v>7885</v>
      </c>
      <c r="B163" s="422" t="s">
        <v>7946</v>
      </c>
      <c r="C163" s="422" t="s">
        <v>7947</v>
      </c>
      <c r="D163" s="421" t="s">
        <v>7902</v>
      </c>
      <c r="E163" s="421" t="s">
        <v>7889</v>
      </c>
      <c r="F163" s="421" t="s">
        <v>4097</v>
      </c>
      <c r="G163" s="421" t="s">
        <v>4097</v>
      </c>
      <c r="H163" s="423" t="s">
        <v>5209</v>
      </c>
      <c r="I163" s="421" t="s">
        <v>614</v>
      </c>
      <c r="J163" s="421" t="s">
        <v>7890</v>
      </c>
      <c r="K163" s="421" t="s">
        <v>7891</v>
      </c>
      <c r="L163" s="421" t="s">
        <v>7872</v>
      </c>
      <c r="M163" s="421" t="s">
        <v>7933</v>
      </c>
      <c r="N163" s="426">
        <v>717.23</v>
      </c>
      <c r="O163" s="426">
        <v>717.23</v>
      </c>
      <c r="P163" s="427"/>
      <c r="Q163" s="427"/>
      <c r="R163" s="426"/>
      <c r="S163" s="426"/>
      <c r="T163" s="426"/>
      <c r="U163" s="426"/>
      <c r="V163" s="426"/>
      <c r="W163" s="426"/>
      <c r="X163" s="427"/>
      <c r="Y163" s="416" t="str">
        <f t="shared" si="11"/>
        <v>三保支出</v>
      </c>
      <c r="Z163" s="416" t="str">
        <f t="shared" si="12"/>
        <v>项目支出</v>
      </c>
      <c r="AA163" s="416" t="str">
        <f t="shared" si="13"/>
        <v>2050202</v>
      </c>
      <c r="AB163" s="416" t="str">
        <f t="shared" si="14"/>
        <v>保基本民生</v>
      </c>
      <c r="AC163" s="416" t="str">
        <f t="shared" si="15"/>
        <v>否</v>
      </c>
    </row>
    <row r="164" ht="22.5" customHeight="1" spans="1:29">
      <c r="A164" s="421" t="s">
        <v>7885</v>
      </c>
      <c r="B164" s="422" t="s">
        <v>7946</v>
      </c>
      <c r="C164" s="422" t="s">
        <v>7947</v>
      </c>
      <c r="D164" s="421" t="s">
        <v>7902</v>
      </c>
      <c r="E164" s="421" t="s">
        <v>7889</v>
      </c>
      <c r="F164" s="421" t="s">
        <v>4097</v>
      </c>
      <c r="G164" s="421" t="s">
        <v>4097</v>
      </c>
      <c r="H164" s="423" t="s">
        <v>5209</v>
      </c>
      <c r="I164" s="421" t="s">
        <v>614</v>
      </c>
      <c r="J164" s="421" t="s">
        <v>7890</v>
      </c>
      <c r="K164" s="421" t="s">
        <v>7891</v>
      </c>
      <c r="L164" s="421" t="s">
        <v>7872</v>
      </c>
      <c r="M164" s="421" t="s">
        <v>7933</v>
      </c>
      <c r="N164" s="426">
        <v>536875</v>
      </c>
      <c r="O164" s="426">
        <v>536875</v>
      </c>
      <c r="P164" s="427"/>
      <c r="Q164" s="427"/>
      <c r="R164" s="426"/>
      <c r="S164" s="426"/>
      <c r="T164" s="426"/>
      <c r="U164" s="426"/>
      <c r="V164" s="426"/>
      <c r="W164" s="426"/>
      <c r="X164" s="427"/>
      <c r="Y164" s="416" t="str">
        <f t="shared" si="11"/>
        <v>三保支出</v>
      </c>
      <c r="Z164" s="416" t="str">
        <f t="shared" si="12"/>
        <v>项目支出</v>
      </c>
      <c r="AA164" s="416" t="str">
        <f t="shared" si="13"/>
        <v>2050202</v>
      </c>
      <c r="AB164" s="416" t="str">
        <f t="shared" si="14"/>
        <v>保基本民生</v>
      </c>
      <c r="AC164" s="416" t="str">
        <f t="shared" si="15"/>
        <v>否</v>
      </c>
    </row>
    <row r="165" ht="22.5" customHeight="1" spans="1:29">
      <c r="A165" s="421" t="s">
        <v>7885</v>
      </c>
      <c r="B165" s="422" t="s">
        <v>7946</v>
      </c>
      <c r="C165" s="422" t="s">
        <v>7947</v>
      </c>
      <c r="D165" s="421" t="s">
        <v>7902</v>
      </c>
      <c r="E165" s="421" t="s">
        <v>7889</v>
      </c>
      <c r="F165" s="421" t="s">
        <v>4097</v>
      </c>
      <c r="G165" s="421" t="s">
        <v>4097</v>
      </c>
      <c r="H165" s="423" t="s">
        <v>5209</v>
      </c>
      <c r="I165" s="421" t="s">
        <v>614</v>
      </c>
      <c r="J165" s="421" t="s">
        <v>7890</v>
      </c>
      <c r="K165" s="421" t="s">
        <v>7891</v>
      </c>
      <c r="L165" s="421" t="s">
        <v>7872</v>
      </c>
      <c r="M165" s="421" t="s">
        <v>7933</v>
      </c>
      <c r="N165" s="426">
        <v>5312.5</v>
      </c>
      <c r="O165" s="426">
        <v>5312.5</v>
      </c>
      <c r="P165" s="427"/>
      <c r="Q165" s="427"/>
      <c r="R165" s="426"/>
      <c r="S165" s="426"/>
      <c r="T165" s="426"/>
      <c r="U165" s="426"/>
      <c r="V165" s="426"/>
      <c r="W165" s="426"/>
      <c r="X165" s="427"/>
      <c r="Y165" s="416" t="str">
        <f t="shared" si="11"/>
        <v>三保支出</v>
      </c>
      <c r="Z165" s="416" t="str">
        <f t="shared" si="12"/>
        <v>项目支出</v>
      </c>
      <c r="AA165" s="416" t="str">
        <f t="shared" si="13"/>
        <v>2050202</v>
      </c>
      <c r="AB165" s="416" t="str">
        <f t="shared" si="14"/>
        <v>保基本民生</v>
      </c>
      <c r="AC165" s="416" t="str">
        <f t="shared" si="15"/>
        <v>否</v>
      </c>
    </row>
    <row r="166" ht="22.5" customHeight="1" spans="1:29">
      <c r="A166" s="421" t="s">
        <v>7885</v>
      </c>
      <c r="B166" s="422" t="s">
        <v>7946</v>
      </c>
      <c r="C166" s="422" t="s">
        <v>7947</v>
      </c>
      <c r="D166" s="421" t="s">
        <v>7919</v>
      </c>
      <c r="E166" s="421" t="s">
        <v>7869</v>
      </c>
      <c r="F166" s="421" t="s">
        <v>4097</v>
      </c>
      <c r="G166" s="421" t="s">
        <v>4097</v>
      </c>
      <c r="H166" s="423" t="s">
        <v>5209</v>
      </c>
      <c r="I166" s="421" t="s">
        <v>614</v>
      </c>
      <c r="J166" s="421" t="s">
        <v>7899</v>
      </c>
      <c r="K166" s="421" t="s">
        <v>7900</v>
      </c>
      <c r="L166" s="421" t="s">
        <v>7872</v>
      </c>
      <c r="M166" s="421" t="s">
        <v>7894</v>
      </c>
      <c r="N166" s="426">
        <v>115500</v>
      </c>
      <c r="O166" s="426">
        <v>115500</v>
      </c>
      <c r="P166" s="427"/>
      <c r="Q166" s="427"/>
      <c r="R166" s="426"/>
      <c r="S166" s="426"/>
      <c r="T166" s="426"/>
      <c r="U166" s="426"/>
      <c r="V166" s="426"/>
      <c r="W166" s="426"/>
      <c r="X166" s="427"/>
      <c r="Y166" s="416" t="str">
        <f t="shared" si="11"/>
        <v>促发展支出</v>
      </c>
      <c r="Z166" s="416" t="str">
        <f t="shared" si="12"/>
        <v>项目支出</v>
      </c>
      <c r="AA166" s="416" t="str">
        <f t="shared" si="13"/>
        <v>2050202</v>
      </c>
      <c r="AB166" s="416" t="e">
        <f t="shared" si="14"/>
        <v>#N/A</v>
      </c>
      <c r="AC166" s="416" t="str">
        <f t="shared" si="15"/>
        <v>否</v>
      </c>
    </row>
    <row r="167" ht="22.5" customHeight="1" spans="1:29">
      <c r="A167" s="421" t="s">
        <v>7885</v>
      </c>
      <c r="B167" s="422" t="s">
        <v>7946</v>
      </c>
      <c r="C167" s="422" t="s">
        <v>7947</v>
      </c>
      <c r="D167" s="421" t="s">
        <v>7904</v>
      </c>
      <c r="E167" s="421" t="s">
        <v>7889</v>
      </c>
      <c r="F167" s="421" t="s">
        <v>4097</v>
      </c>
      <c r="G167" s="421" t="s">
        <v>4097</v>
      </c>
      <c r="H167" s="423" t="s">
        <v>5209</v>
      </c>
      <c r="I167" s="421" t="s">
        <v>614</v>
      </c>
      <c r="J167" s="421" t="s">
        <v>7890</v>
      </c>
      <c r="K167" s="421" t="s">
        <v>7891</v>
      </c>
      <c r="L167" s="421" t="s">
        <v>7872</v>
      </c>
      <c r="M167" s="421" t="s">
        <v>7905</v>
      </c>
      <c r="N167" s="426">
        <v>1155000</v>
      </c>
      <c r="O167" s="426">
        <v>1155000</v>
      </c>
      <c r="P167" s="427"/>
      <c r="Q167" s="427"/>
      <c r="R167" s="426"/>
      <c r="S167" s="426"/>
      <c r="T167" s="426"/>
      <c r="U167" s="426"/>
      <c r="V167" s="426"/>
      <c r="W167" s="426"/>
      <c r="X167" s="427"/>
      <c r="Y167" s="416" t="str">
        <f t="shared" si="11"/>
        <v>三保支出</v>
      </c>
      <c r="Z167" s="416" t="str">
        <f t="shared" si="12"/>
        <v>项目支出</v>
      </c>
      <c r="AA167" s="416" t="str">
        <f t="shared" si="13"/>
        <v>2050202</v>
      </c>
      <c r="AB167" s="416" t="str">
        <f t="shared" si="14"/>
        <v>保基本民生</v>
      </c>
      <c r="AC167" s="416" t="str">
        <f t="shared" si="15"/>
        <v>否</v>
      </c>
    </row>
    <row r="168" ht="22.5" customHeight="1" spans="1:29">
      <c r="A168" s="421" t="s">
        <v>7885</v>
      </c>
      <c r="B168" s="422" t="s">
        <v>7946</v>
      </c>
      <c r="C168" s="422" t="s">
        <v>7947</v>
      </c>
      <c r="D168" s="421" t="s">
        <v>7906</v>
      </c>
      <c r="E168" s="421" t="s">
        <v>7889</v>
      </c>
      <c r="F168" s="421" t="s">
        <v>4097</v>
      </c>
      <c r="G168" s="421" t="s">
        <v>4097</v>
      </c>
      <c r="H168" s="423" t="s">
        <v>5209</v>
      </c>
      <c r="I168" s="421" t="s">
        <v>614</v>
      </c>
      <c r="J168" s="421" t="s">
        <v>7899</v>
      </c>
      <c r="K168" s="421" t="s">
        <v>7900</v>
      </c>
      <c r="L168" s="421" t="s">
        <v>7872</v>
      </c>
      <c r="M168" s="421" t="s">
        <v>7934</v>
      </c>
      <c r="N168" s="426">
        <v>116424</v>
      </c>
      <c r="O168" s="426">
        <v>116424</v>
      </c>
      <c r="P168" s="427"/>
      <c r="Q168" s="427"/>
      <c r="R168" s="426"/>
      <c r="S168" s="426"/>
      <c r="T168" s="426"/>
      <c r="U168" s="426"/>
      <c r="V168" s="426"/>
      <c r="W168" s="426"/>
      <c r="X168" s="427"/>
      <c r="Y168" s="416" t="str">
        <f t="shared" si="11"/>
        <v>三保支出</v>
      </c>
      <c r="Z168" s="416" t="str">
        <f t="shared" si="12"/>
        <v>项目支出</v>
      </c>
      <c r="AA168" s="416" t="str">
        <f t="shared" si="13"/>
        <v>2050202</v>
      </c>
      <c r="AB168" s="416" t="str">
        <f t="shared" si="14"/>
        <v>保基本民生</v>
      </c>
      <c r="AC168" s="416" t="str">
        <f t="shared" si="15"/>
        <v>否</v>
      </c>
    </row>
    <row r="169" ht="22.5" customHeight="1" spans="1:29">
      <c r="A169" s="421" t="s">
        <v>7885</v>
      </c>
      <c r="B169" s="422" t="s">
        <v>7946</v>
      </c>
      <c r="C169" s="422" t="s">
        <v>7947</v>
      </c>
      <c r="D169" s="421" t="s">
        <v>7906</v>
      </c>
      <c r="E169" s="421" t="s">
        <v>7889</v>
      </c>
      <c r="F169" s="421" t="s">
        <v>4097</v>
      </c>
      <c r="G169" s="421" t="s">
        <v>4097</v>
      </c>
      <c r="H169" s="423" t="s">
        <v>5209</v>
      </c>
      <c r="I169" s="421" t="s">
        <v>614</v>
      </c>
      <c r="J169" s="421" t="s">
        <v>7899</v>
      </c>
      <c r="K169" s="421" t="s">
        <v>7900</v>
      </c>
      <c r="L169" s="421" t="s">
        <v>7872</v>
      </c>
      <c r="M169" s="421" t="s">
        <v>7934</v>
      </c>
      <c r="N169" s="426">
        <v>835.92</v>
      </c>
      <c r="O169" s="426">
        <v>835.92</v>
      </c>
      <c r="P169" s="427"/>
      <c r="Q169" s="427"/>
      <c r="R169" s="426"/>
      <c r="S169" s="426"/>
      <c r="T169" s="426"/>
      <c r="U169" s="426"/>
      <c r="V169" s="426"/>
      <c r="W169" s="426"/>
      <c r="X169" s="427"/>
      <c r="Y169" s="416" t="str">
        <f t="shared" si="11"/>
        <v>三保支出</v>
      </c>
      <c r="Z169" s="416" t="str">
        <f t="shared" si="12"/>
        <v>项目支出</v>
      </c>
      <c r="AA169" s="416" t="str">
        <f t="shared" si="13"/>
        <v>2050202</v>
      </c>
      <c r="AB169" s="416" t="str">
        <f t="shared" si="14"/>
        <v>保基本民生</v>
      </c>
      <c r="AC169" s="416" t="str">
        <f t="shared" si="15"/>
        <v>否</v>
      </c>
    </row>
    <row r="170" ht="22.5" customHeight="1" spans="1:29">
      <c r="A170" s="421" t="s">
        <v>7885</v>
      </c>
      <c r="B170" s="422" t="s">
        <v>7946</v>
      </c>
      <c r="C170" s="422" t="s">
        <v>7947</v>
      </c>
      <c r="D170" s="421" t="s">
        <v>7906</v>
      </c>
      <c r="E170" s="421" t="s">
        <v>7889</v>
      </c>
      <c r="F170" s="421" t="s">
        <v>4097</v>
      </c>
      <c r="G170" s="421" t="s">
        <v>4097</v>
      </c>
      <c r="H170" s="423" t="s">
        <v>5209</v>
      </c>
      <c r="I170" s="421" t="s">
        <v>614</v>
      </c>
      <c r="J170" s="421" t="s">
        <v>7899</v>
      </c>
      <c r="K170" s="421" t="s">
        <v>7900</v>
      </c>
      <c r="L170" s="421" t="s">
        <v>7872</v>
      </c>
      <c r="M170" s="421" t="s">
        <v>7934</v>
      </c>
      <c r="N170" s="426">
        <v>231600</v>
      </c>
      <c r="O170" s="426">
        <v>231600</v>
      </c>
      <c r="P170" s="427"/>
      <c r="Q170" s="427"/>
      <c r="R170" s="426"/>
      <c r="S170" s="426"/>
      <c r="T170" s="426"/>
      <c r="U170" s="426"/>
      <c r="V170" s="426"/>
      <c r="W170" s="426"/>
      <c r="X170" s="427"/>
      <c r="Y170" s="416" t="str">
        <f t="shared" si="11"/>
        <v>三保支出</v>
      </c>
      <c r="Z170" s="416" t="str">
        <f t="shared" si="12"/>
        <v>项目支出</v>
      </c>
      <c r="AA170" s="416" t="str">
        <f t="shared" si="13"/>
        <v>2050202</v>
      </c>
      <c r="AB170" s="416" t="str">
        <f t="shared" si="14"/>
        <v>保基本民生</v>
      </c>
      <c r="AC170" s="416" t="str">
        <f t="shared" si="15"/>
        <v>否</v>
      </c>
    </row>
    <row r="171" ht="22.5" customHeight="1" spans="1:29">
      <c r="A171" s="421" t="s">
        <v>7885</v>
      </c>
      <c r="B171" s="422" t="s">
        <v>7946</v>
      </c>
      <c r="C171" s="422" t="s">
        <v>7947</v>
      </c>
      <c r="D171" s="421" t="s">
        <v>7906</v>
      </c>
      <c r="E171" s="421" t="s">
        <v>7889</v>
      </c>
      <c r="F171" s="421" t="s">
        <v>4097</v>
      </c>
      <c r="G171" s="421" t="s">
        <v>4097</v>
      </c>
      <c r="H171" s="423" t="s">
        <v>5209</v>
      </c>
      <c r="I171" s="421" t="s">
        <v>614</v>
      </c>
      <c r="J171" s="421" t="s">
        <v>7899</v>
      </c>
      <c r="K171" s="421" t="s">
        <v>7900</v>
      </c>
      <c r="L171" s="421" t="s">
        <v>7872</v>
      </c>
      <c r="M171" s="421" t="s">
        <v>7934</v>
      </c>
      <c r="N171" s="426">
        <v>4334.4</v>
      </c>
      <c r="O171" s="426">
        <v>4334.4</v>
      </c>
      <c r="P171" s="427"/>
      <c r="Q171" s="427"/>
      <c r="R171" s="426"/>
      <c r="S171" s="426"/>
      <c r="T171" s="426"/>
      <c r="U171" s="426"/>
      <c r="V171" s="426"/>
      <c r="W171" s="426"/>
      <c r="X171" s="427"/>
      <c r="Y171" s="416" t="str">
        <f t="shared" si="11"/>
        <v>三保支出</v>
      </c>
      <c r="Z171" s="416" t="str">
        <f t="shared" si="12"/>
        <v>项目支出</v>
      </c>
      <c r="AA171" s="416" t="str">
        <f t="shared" si="13"/>
        <v>2050202</v>
      </c>
      <c r="AB171" s="416" t="str">
        <f t="shared" si="14"/>
        <v>保基本民生</v>
      </c>
      <c r="AC171" s="416" t="str">
        <f t="shared" si="15"/>
        <v>否</v>
      </c>
    </row>
    <row r="172" ht="22.5" customHeight="1" spans="1:29">
      <c r="A172" s="421" t="s">
        <v>7885</v>
      </c>
      <c r="B172" s="422" t="s">
        <v>7946</v>
      </c>
      <c r="C172" s="422" t="s">
        <v>7947</v>
      </c>
      <c r="D172" s="421" t="s">
        <v>7906</v>
      </c>
      <c r="E172" s="421" t="s">
        <v>7889</v>
      </c>
      <c r="F172" s="421" t="s">
        <v>4097</v>
      </c>
      <c r="G172" s="421" t="s">
        <v>4097</v>
      </c>
      <c r="H172" s="423" t="s">
        <v>5209</v>
      </c>
      <c r="I172" s="421" t="s">
        <v>614</v>
      </c>
      <c r="J172" s="421" t="s">
        <v>7899</v>
      </c>
      <c r="K172" s="421" t="s">
        <v>7900</v>
      </c>
      <c r="L172" s="421" t="s">
        <v>7872</v>
      </c>
      <c r="M172" s="421" t="s">
        <v>7934</v>
      </c>
      <c r="N172" s="426">
        <v>40530</v>
      </c>
      <c r="O172" s="426">
        <v>40530</v>
      </c>
      <c r="P172" s="427"/>
      <c r="Q172" s="427"/>
      <c r="R172" s="426"/>
      <c r="S172" s="426"/>
      <c r="T172" s="426"/>
      <c r="U172" s="426"/>
      <c r="V172" s="426"/>
      <c r="W172" s="426"/>
      <c r="X172" s="427"/>
      <c r="Y172" s="416" t="str">
        <f t="shared" si="11"/>
        <v>三保支出</v>
      </c>
      <c r="Z172" s="416" t="str">
        <f t="shared" si="12"/>
        <v>项目支出</v>
      </c>
      <c r="AA172" s="416" t="str">
        <f t="shared" si="13"/>
        <v>2050202</v>
      </c>
      <c r="AB172" s="416" t="str">
        <f t="shared" si="14"/>
        <v>保基本民生</v>
      </c>
      <c r="AC172" s="416" t="str">
        <f t="shared" si="15"/>
        <v>否</v>
      </c>
    </row>
    <row r="173" ht="22.5" customHeight="1" spans="1:29">
      <c r="A173" s="421" t="s">
        <v>7885</v>
      </c>
      <c r="B173" s="422" t="s">
        <v>7946</v>
      </c>
      <c r="C173" s="422" t="s">
        <v>7947</v>
      </c>
      <c r="D173" s="421" t="s">
        <v>7906</v>
      </c>
      <c r="E173" s="421" t="s">
        <v>7889</v>
      </c>
      <c r="F173" s="421" t="s">
        <v>4097</v>
      </c>
      <c r="G173" s="421" t="s">
        <v>4097</v>
      </c>
      <c r="H173" s="423" t="s">
        <v>5209</v>
      </c>
      <c r="I173" s="421" t="s">
        <v>614</v>
      </c>
      <c r="J173" s="421" t="s">
        <v>7899</v>
      </c>
      <c r="K173" s="421" t="s">
        <v>7900</v>
      </c>
      <c r="L173" s="421" t="s">
        <v>7872</v>
      </c>
      <c r="M173" s="421" t="s">
        <v>7934</v>
      </c>
      <c r="N173" s="426">
        <v>665280</v>
      </c>
      <c r="O173" s="426">
        <v>665280</v>
      </c>
      <c r="P173" s="427"/>
      <c r="Q173" s="427"/>
      <c r="R173" s="426"/>
      <c r="S173" s="426"/>
      <c r="T173" s="426"/>
      <c r="U173" s="426"/>
      <c r="V173" s="426"/>
      <c r="W173" s="426"/>
      <c r="X173" s="427"/>
      <c r="Y173" s="416" t="str">
        <f t="shared" si="11"/>
        <v>三保支出</v>
      </c>
      <c r="Z173" s="416" t="str">
        <f t="shared" si="12"/>
        <v>项目支出</v>
      </c>
      <c r="AA173" s="416" t="str">
        <f t="shared" si="13"/>
        <v>2050202</v>
      </c>
      <c r="AB173" s="416" t="str">
        <f t="shared" si="14"/>
        <v>保基本民生</v>
      </c>
      <c r="AC173" s="416" t="str">
        <f t="shared" si="15"/>
        <v>否</v>
      </c>
    </row>
    <row r="174" ht="22.5" customHeight="1" spans="1:29">
      <c r="A174" s="421" t="s">
        <v>7885</v>
      </c>
      <c r="B174" s="422" t="s">
        <v>7946</v>
      </c>
      <c r="C174" s="422" t="s">
        <v>7947</v>
      </c>
      <c r="D174" s="421" t="s">
        <v>7906</v>
      </c>
      <c r="E174" s="421" t="s">
        <v>7889</v>
      </c>
      <c r="F174" s="421" t="s">
        <v>4097</v>
      </c>
      <c r="G174" s="421" t="s">
        <v>4097</v>
      </c>
      <c r="H174" s="423" t="s">
        <v>5209</v>
      </c>
      <c r="I174" s="421" t="s">
        <v>614</v>
      </c>
      <c r="J174" s="421" t="s">
        <v>7899</v>
      </c>
      <c r="K174" s="421" t="s">
        <v>7900</v>
      </c>
      <c r="L174" s="421" t="s">
        <v>7872</v>
      </c>
      <c r="M174" s="421" t="s">
        <v>7934</v>
      </c>
      <c r="N174" s="426">
        <v>22453.2</v>
      </c>
      <c r="O174" s="426">
        <v>22453.2</v>
      </c>
      <c r="P174" s="427"/>
      <c r="Q174" s="427"/>
      <c r="R174" s="426"/>
      <c r="S174" s="426"/>
      <c r="T174" s="426"/>
      <c r="U174" s="426"/>
      <c r="V174" s="426"/>
      <c r="W174" s="426"/>
      <c r="X174" s="427"/>
      <c r="Y174" s="416" t="str">
        <f t="shared" si="11"/>
        <v>三保支出</v>
      </c>
      <c r="Z174" s="416" t="str">
        <f t="shared" si="12"/>
        <v>项目支出</v>
      </c>
      <c r="AA174" s="416" t="str">
        <f t="shared" si="13"/>
        <v>2050202</v>
      </c>
      <c r="AB174" s="416" t="str">
        <f t="shared" si="14"/>
        <v>保基本民生</v>
      </c>
      <c r="AC174" s="416" t="str">
        <f t="shared" si="15"/>
        <v>否</v>
      </c>
    </row>
    <row r="175" ht="22.5" customHeight="1" spans="1:29">
      <c r="A175" s="421" t="s">
        <v>7885</v>
      </c>
      <c r="B175" s="422" t="s">
        <v>7946</v>
      </c>
      <c r="C175" s="422" t="s">
        <v>7947</v>
      </c>
      <c r="D175" s="421" t="s">
        <v>7906</v>
      </c>
      <c r="E175" s="421" t="s">
        <v>7889</v>
      </c>
      <c r="F175" s="421" t="s">
        <v>4097</v>
      </c>
      <c r="G175" s="421" t="s">
        <v>4097</v>
      </c>
      <c r="H175" s="423" t="s">
        <v>5209</v>
      </c>
      <c r="I175" s="421" t="s">
        <v>614</v>
      </c>
      <c r="J175" s="421" t="s">
        <v>7899</v>
      </c>
      <c r="K175" s="421" t="s">
        <v>7900</v>
      </c>
      <c r="L175" s="421" t="s">
        <v>7872</v>
      </c>
      <c r="M175" s="421" t="s">
        <v>7934</v>
      </c>
      <c r="N175" s="426">
        <v>7816.5</v>
      </c>
      <c r="O175" s="426">
        <v>7816.5</v>
      </c>
      <c r="P175" s="427"/>
      <c r="Q175" s="427"/>
      <c r="R175" s="426"/>
      <c r="S175" s="426"/>
      <c r="T175" s="426"/>
      <c r="U175" s="426"/>
      <c r="V175" s="426"/>
      <c r="W175" s="426"/>
      <c r="X175" s="427"/>
      <c r="Y175" s="416" t="str">
        <f t="shared" si="11"/>
        <v>三保支出</v>
      </c>
      <c r="Z175" s="416" t="str">
        <f t="shared" si="12"/>
        <v>项目支出</v>
      </c>
      <c r="AA175" s="416" t="str">
        <f t="shared" si="13"/>
        <v>2050202</v>
      </c>
      <c r="AB175" s="416" t="str">
        <f t="shared" si="14"/>
        <v>保基本民生</v>
      </c>
      <c r="AC175" s="416" t="str">
        <f t="shared" si="15"/>
        <v>否</v>
      </c>
    </row>
    <row r="176" ht="22.5" customHeight="1" spans="1:29">
      <c r="A176" s="421" t="s">
        <v>7885</v>
      </c>
      <c r="B176" s="422" t="s">
        <v>7946</v>
      </c>
      <c r="C176" s="422" t="s">
        <v>7947</v>
      </c>
      <c r="D176" s="421" t="s">
        <v>7906</v>
      </c>
      <c r="E176" s="421" t="s">
        <v>7889</v>
      </c>
      <c r="F176" s="421" t="s">
        <v>4097</v>
      </c>
      <c r="G176" s="421" t="s">
        <v>4097</v>
      </c>
      <c r="H176" s="423" t="s">
        <v>5209</v>
      </c>
      <c r="I176" s="421" t="s">
        <v>614</v>
      </c>
      <c r="J176" s="421" t="s">
        <v>7899</v>
      </c>
      <c r="K176" s="421" t="s">
        <v>7900</v>
      </c>
      <c r="L176" s="421" t="s">
        <v>7872</v>
      </c>
      <c r="M176" s="421" t="s">
        <v>7934</v>
      </c>
      <c r="N176" s="426">
        <v>24768</v>
      </c>
      <c r="O176" s="426">
        <v>24768</v>
      </c>
      <c r="P176" s="427"/>
      <c r="Q176" s="427"/>
      <c r="R176" s="426"/>
      <c r="S176" s="426"/>
      <c r="T176" s="426"/>
      <c r="U176" s="426"/>
      <c r="V176" s="426"/>
      <c r="W176" s="426"/>
      <c r="X176" s="427"/>
      <c r="Y176" s="416" t="str">
        <f t="shared" si="11"/>
        <v>三保支出</v>
      </c>
      <c r="Z176" s="416" t="str">
        <f t="shared" si="12"/>
        <v>项目支出</v>
      </c>
      <c r="AA176" s="416" t="str">
        <f t="shared" si="13"/>
        <v>2050202</v>
      </c>
      <c r="AB176" s="416" t="str">
        <f t="shared" si="14"/>
        <v>保基本民生</v>
      </c>
      <c r="AC176" s="416" t="str">
        <f t="shared" si="15"/>
        <v>否</v>
      </c>
    </row>
    <row r="177" ht="22.5" customHeight="1" spans="1:29">
      <c r="A177" s="421" t="s">
        <v>7885</v>
      </c>
      <c r="B177" s="422" t="s">
        <v>7946</v>
      </c>
      <c r="C177" s="422" t="s">
        <v>7947</v>
      </c>
      <c r="D177" s="421" t="s">
        <v>7888</v>
      </c>
      <c r="E177" s="421" t="s">
        <v>7889</v>
      </c>
      <c r="F177" s="421" t="s">
        <v>4097</v>
      </c>
      <c r="G177" s="421" t="s">
        <v>4097</v>
      </c>
      <c r="H177" s="423" t="s">
        <v>5208</v>
      </c>
      <c r="I177" s="421" t="s">
        <v>612</v>
      </c>
      <c r="J177" s="421" t="s">
        <v>7890</v>
      </c>
      <c r="K177" s="421" t="s">
        <v>7891</v>
      </c>
      <c r="L177" s="421" t="s">
        <v>7872</v>
      </c>
      <c r="M177" s="421" t="s">
        <v>7892</v>
      </c>
      <c r="N177" s="426">
        <v>61200</v>
      </c>
      <c r="O177" s="426">
        <v>61200</v>
      </c>
      <c r="P177" s="427"/>
      <c r="Q177" s="427"/>
      <c r="R177" s="426"/>
      <c r="S177" s="426"/>
      <c r="T177" s="426"/>
      <c r="U177" s="426"/>
      <c r="V177" s="426"/>
      <c r="W177" s="426"/>
      <c r="X177" s="427"/>
      <c r="Y177" s="416" t="str">
        <f t="shared" si="11"/>
        <v>三保支出</v>
      </c>
      <c r="Z177" s="416" t="str">
        <f t="shared" si="12"/>
        <v>项目支出</v>
      </c>
      <c r="AA177" s="416" t="str">
        <f t="shared" si="13"/>
        <v>2050201</v>
      </c>
      <c r="AB177" s="416" t="str">
        <f t="shared" si="14"/>
        <v>保基本民生</v>
      </c>
      <c r="AC177" s="416" t="str">
        <f t="shared" si="15"/>
        <v>否</v>
      </c>
    </row>
    <row r="178" ht="22.5" customHeight="1" spans="1:29">
      <c r="A178" s="421" t="s">
        <v>7885</v>
      </c>
      <c r="B178" s="422" t="s">
        <v>7946</v>
      </c>
      <c r="C178" s="422" t="s">
        <v>7947</v>
      </c>
      <c r="D178" s="421" t="s">
        <v>7888</v>
      </c>
      <c r="E178" s="421" t="s">
        <v>7889</v>
      </c>
      <c r="F178" s="421" t="s">
        <v>4097</v>
      </c>
      <c r="G178" s="421" t="s">
        <v>4097</v>
      </c>
      <c r="H178" s="423" t="s">
        <v>5208</v>
      </c>
      <c r="I178" s="421" t="s">
        <v>612</v>
      </c>
      <c r="J178" s="421" t="s">
        <v>7890</v>
      </c>
      <c r="K178" s="421" t="s">
        <v>7891</v>
      </c>
      <c r="L178" s="421" t="s">
        <v>7872</v>
      </c>
      <c r="M178" s="421" t="s">
        <v>7892</v>
      </c>
      <c r="N178" s="426">
        <v>2065.5</v>
      </c>
      <c r="O178" s="426">
        <v>2065.5</v>
      </c>
      <c r="P178" s="427"/>
      <c r="Q178" s="427"/>
      <c r="R178" s="426"/>
      <c r="S178" s="426"/>
      <c r="T178" s="426"/>
      <c r="U178" s="426"/>
      <c r="V178" s="426"/>
      <c r="W178" s="426"/>
      <c r="X178" s="427"/>
      <c r="Y178" s="416" t="str">
        <f t="shared" si="11"/>
        <v>三保支出</v>
      </c>
      <c r="Z178" s="416" t="str">
        <f t="shared" si="12"/>
        <v>项目支出</v>
      </c>
      <c r="AA178" s="416" t="str">
        <f t="shared" si="13"/>
        <v>2050201</v>
      </c>
      <c r="AB178" s="416" t="str">
        <f t="shared" si="14"/>
        <v>保基本民生</v>
      </c>
      <c r="AC178" s="416" t="str">
        <f t="shared" si="15"/>
        <v>否</v>
      </c>
    </row>
    <row r="179" ht="22.5" customHeight="1" spans="1:29">
      <c r="A179" s="421" t="s">
        <v>7885</v>
      </c>
      <c r="B179" s="422" t="s">
        <v>7946</v>
      </c>
      <c r="C179" s="422" t="s">
        <v>7947</v>
      </c>
      <c r="D179" s="421" t="s">
        <v>7888</v>
      </c>
      <c r="E179" s="421" t="s">
        <v>7889</v>
      </c>
      <c r="F179" s="421" t="s">
        <v>4097</v>
      </c>
      <c r="G179" s="421" t="s">
        <v>4097</v>
      </c>
      <c r="H179" s="423" t="s">
        <v>5208</v>
      </c>
      <c r="I179" s="421" t="s">
        <v>612</v>
      </c>
      <c r="J179" s="421" t="s">
        <v>7890</v>
      </c>
      <c r="K179" s="421" t="s">
        <v>7891</v>
      </c>
      <c r="L179" s="421" t="s">
        <v>7872</v>
      </c>
      <c r="M179" s="421" t="s">
        <v>7892</v>
      </c>
      <c r="N179" s="426">
        <v>10710</v>
      </c>
      <c r="O179" s="426">
        <v>10710</v>
      </c>
      <c r="P179" s="427"/>
      <c r="Q179" s="427"/>
      <c r="R179" s="426"/>
      <c r="S179" s="426"/>
      <c r="T179" s="426"/>
      <c r="U179" s="426"/>
      <c r="V179" s="426"/>
      <c r="W179" s="426"/>
      <c r="X179" s="427"/>
      <c r="Y179" s="416" t="str">
        <f t="shared" si="11"/>
        <v>三保支出</v>
      </c>
      <c r="Z179" s="416" t="str">
        <f t="shared" si="12"/>
        <v>项目支出</v>
      </c>
      <c r="AA179" s="416" t="str">
        <f t="shared" si="13"/>
        <v>2050201</v>
      </c>
      <c r="AB179" s="416" t="str">
        <f t="shared" si="14"/>
        <v>保基本民生</v>
      </c>
      <c r="AC179" s="416" t="str">
        <f t="shared" si="15"/>
        <v>否</v>
      </c>
    </row>
    <row r="180" ht="22.5" customHeight="1" spans="1:29">
      <c r="A180" s="421" t="s">
        <v>7885</v>
      </c>
      <c r="B180" s="422" t="s">
        <v>7946</v>
      </c>
      <c r="C180" s="422" t="s">
        <v>7947</v>
      </c>
      <c r="D180" s="421" t="s">
        <v>7945</v>
      </c>
      <c r="E180" s="421" t="s">
        <v>7869</v>
      </c>
      <c r="F180" s="421" t="s">
        <v>4097</v>
      </c>
      <c r="G180" s="421" t="s">
        <v>4097</v>
      </c>
      <c r="H180" s="423" t="s">
        <v>5208</v>
      </c>
      <c r="I180" s="421" t="s">
        <v>612</v>
      </c>
      <c r="J180" s="421" t="s">
        <v>7890</v>
      </c>
      <c r="K180" s="421" t="s">
        <v>7891</v>
      </c>
      <c r="L180" s="421" t="s">
        <v>7872</v>
      </c>
      <c r="M180" s="421" t="s">
        <v>7894</v>
      </c>
      <c r="N180" s="426">
        <v>2205</v>
      </c>
      <c r="O180" s="426">
        <v>2205</v>
      </c>
      <c r="P180" s="427"/>
      <c r="Q180" s="427"/>
      <c r="R180" s="426"/>
      <c r="S180" s="426"/>
      <c r="T180" s="426"/>
      <c r="U180" s="426"/>
      <c r="V180" s="426"/>
      <c r="W180" s="426"/>
      <c r="X180" s="427"/>
      <c r="Y180" s="416" t="str">
        <f t="shared" si="11"/>
        <v>促发展支出</v>
      </c>
      <c r="Z180" s="416" t="str">
        <f t="shared" si="12"/>
        <v>项目支出</v>
      </c>
      <c r="AA180" s="416" t="str">
        <f t="shared" si="13"/>
        <v>2050201</v>
      </c>
      <c r="AB180" s="416" t="e">
        <f t="shared" si="14"/>
        <v>#N/A</v>
      </c>
      <c r="AC180" s="416" t="str">
        <f t="shared" si="15"/>
        <v>否</v>
      </c>
    </row>
    <row r="181" ht="22.5" customHeight="1" spans="1:29">
      <c r="A181" s="421" t="s">
        <v>7885</v>
      </c>
      <c r="B181" s="422" t="s">
        <v>7948</v>
      </c>
      <c r="C181" s="422" t="s">
        <v>7949</v>
      </c>
      <c r="D181" s="421" t="s">
        <v>7898</v>
      </c>
      <c r="E181" s="421" t="s">
        <v>7889</v>
      </c>
      <c r="F181" s="421" t="s">
        <v>4097</v>
      </c>
      <c r="G181" s="421" t="s">
        <v>4097</v>
      </c>
      <c r="H181" s="423" t="s">
        <v>5210</v>
      </c>
      <c r="I181" s="421" t="s">
        <v>616</v>
      </c>
      <c r="J181" s="421" t="s">
        <v>7899</v>
      </c>
      <c r="K181" s="421" t="s">
        <v>7900</v>
      </c>
      <c r="L181" s="421" t="s">
        <v>7872</v>
      </c>
      <c r="M181" s="421" t="s">
        <v>7901</v>
      </c>
      <c r="N181" s="426">
        <v>56160</v>
      </c>
      <c r="O181" s="426">
        <v>56160</v>
      </c>
      <c r="P181" s="427"/>
      <c r="Q181" s="427"/>
      <c r="R181" s="426"/>
      <c r="S181" s="426"/>
      <c r="T181" s="426"/>
      <c r="U181" s="426"/>
      <c r="V181" s="426"/>
      <c r="W181" s="426"/>
      <c r="X181" s="427"/>
      <c r="Y181" s="416" t="str">
        <f t="shared" si="11"/>
        <v>三保支出</v>
      </c>
      <c r="Z181" s="416" t="str">
        <f t="shared" si="12"/>
        <v>项目支出</v>
      </c>
      <c r="AA181" s="416" t="str">
        <f t="shared" si="13"/>
        <v>2050203</v>
      </c>
      <c r="AB181" s="416" t="str">
        <f t="shared" si="14"/>
        <v>保基本民生</v>
      </c>
      <c r="AC181" s="416" t="str">
        <f t="shared" si="15"/>
        <v>否</v>
      </c>
    </row>
    <row r="182" ht="22.5" customHeight="1" spans="1:29">
      <c r="A182" s="421" t="s">
        <v>7885</v>
      </c>
      <c r="B182" s="422" t="s">
        <v>7948</v>
      </c>
      <c r="C182" s="422" t="s">
        <v>7949</v>
      </c>
      <c r="D182" s="421" t="s">
        <v>7898</v>
      </c>
      <c r="E182" s="421" t="s">
        <v>7889</v>
      </c>
      <c r="F182" s="421" t="s">
        <v>4097</v>
      </c>
      <c r="G182" s="421" t="s">
        <v>4097</v>
      </c>
      <c r="H182" s="423" t="s">
        <v>5209</v>
      </c>
      <c r="I182" s="421" t="s">
        <v>614</v>
      </c>
      <c r="J182" s="421" t="s">
        <v>7899</v>
      </c>
      <c r="K182" s="421" t="s">
        <v>7900</v>
      </c>
      <c r="L182" s="421" t="s">
        <v>7872</v>
      </c>
      <c r="M182" s="421" t="s">
        <v>7901</v>
      </c>
      <c r="N182" s="426">
        <v>42945</v>
      </c>
      <c r="O182" s="426">
        <v>42945</v>
      </c>
      <c r="P182" s="427"/>
      <c r="Q182" s="427"/>
      <c r="R182" s="426"/>
      <c r="S182" s="426"/>
      <c r="T182" s="426"/>
      <c r="U182" s="426"/>
      <c r="V182" s="426"/>
      <c r="W182" s="426"/>
      <c r="X182" s="427"/>
      <c r="Y182" s="416" t="str">
        <f t="shared" si="11"/>
        <v>三保支出</v>
      </c>
      <c r="Z182" s="416" t="str">
        <f t="shared" si="12"/>
        <v>项目支出</v>
      </c>
      <c r="AA182" s="416" t="str">
        <f t="shared" si="13"/>
        <v>2050202</v>
      </c>
      <c r="AB182" s="416" t="str">
        <f t="shared" si="14"/>
        <v>保基本民生</v>
      </c>
      <c r="AC182" s="416" t="str">
        <f t="shared" si="15"/>
        <v>否</v>
      </c>
    </row>
    <row r="183" ht="22.5" customHeight="1" spans="1:29">
      <c r="A183" s="421" t="s">
        <v>7885</v>
      </c>
      <c r="B183" s="422" t="s">
        <v>7948</v>
      </c>
      <c r="C183" s="422" t="s">
        <v>7949</v>
      </c>
      <c r="D183" s="421" t="s">
        <v>7902</v>
      </c>
      <c r="E183" s="421" t="s">
        <v>7889</v>
      </c>
      <c r="F183" s="421" t="s">
        <v>4097</v>
      </c>
      <c r="G183" s="421" t="s">
        <v>4097</v>
      </c>
      <c r="H183" s="423" t="s">
        <v>5209</v>
      </c>
      <c r="I183" s="421" t="s">
        <v>614</v>
      </c>
      <c r="J183" s="421" t="s">
        <v>7890</v>
      </c>
      <c r="K183" s="421" t="s">
        <v>7891</v>
      </c>
      <c r="L183" s="421" t="s">
        <v>7872</v>
      </c>
      <c r="M183" s="421" t="s">
        <v>7933</v>
      </c>
      <c r="N183" s="426">
        <v>184625</v>
      </c>
      <c r="O183" s="426">
        <v>184625</v>
      </c>
      <c r="P183" s="427"/>
      <c r="Q183" s="427"/>
      <c r="R183" s="426"/>
      <c r="S183" s="426"/>
      <c r="T183" s="426"/>
      <c r="U183" s="426"/>
      <c r="V183" s="426"/>
      <c r="W183" s="426"/>
      <c r="X183" s="427"/>
      <c r="Y183" s="416" t="str">
        <f t="shared" si="11"/>
        <v>三保支出</v>
      </c>
      <c r="Z183" s="416" t="str">
        <f t="shared" si="12"/>
        <v>项目支出</v>
      </c>
      <c r="AA183" s="416" t="str">
        <f t="shared" si="13"/>
        <v>2050202</v>
      </c>
      <c r="AB183" s="416" t="str">
        <f t="shared" si="14"/>
        <v>保基本民生</v>
      </c>
      <c r="AC183" s="416" t="str">
        <f t="shared" si="15"/>
        <v>否</v>
      </c>
    </row>
    <row r="184" ht="22.5" customHeight="1" spans="1:29">
      <c r="A184" s="421" t="s">
        <v>7885</v>
      </c>
      <c r="B184" s="422" t="s">
        <v>7948</v>
      </c>
      <c r="C184" s="422" t="s">
        <v>7949</v>
      </c>
      <c r="D184" s="421" t="s">
        <v>7902</v>
      </c>
      <c r="E184" s="421" t="s">
        <v>7889</v>
      </c>
      <c r="F184" s="421" t="s">
        <v>4097</v>
      </c>
      <c r="G184" s="421" t="s">
        <v>4097</v>
      </c>
      <c r="H184" s="423" t="s">
        <v>5209</v>
      </c>
      <c r="I184" s="421" t="s">
        <v>614</v>
      </c>
      <c r="J184" s="421" t="s">
        <v>7890</v>
      </c>
      <c r="K184" s="421" t="s">
        <v>7891</v>
      </c>
      <c r="L184" s="421" t="s">
        <v>7872</v>
      </c>
      <c r="M184" s="421" t="s">
        <v>7933</v>
      </c>
      <c r="N184" s="426">
        <v>35604.14</v>
      </c>
      <c r="O184" s="426">
        <v>35604.14</v>
      </c>
      <c r="P184" s="427"/>
      <c r="Q184" s="427"/>
      <c r="R184" s="426"/>
      <c r="S184" s="426"/>
      <c r="T184" s="426"/>
      <c r="U184" s="426"/>
      <c r="V184" s="426"/>
      <c r="W184" s="426"/>
      <c r="X184" s="427"/>
      <c r="Y184" s="416" t="str">
        <f t="shared" si="11"/>
        <v>三保支出</v>
      </c>
      <c r="Z184" s="416" t="str">
        <f t="shared" si="12"/>
        <v>项目支出</v>
      </c>
      <c r="AA184" s="416" t="str">
        <f t="shared" si="13"/>
        <v>2050202</v>
      </c>
      <c r="AB184" s="416" t="str">
        <f t="shared" si="14"/>
        <v>保基本民生</v>
      </c>
      <c r="AC184" s="416" t="str">
        <f t="shared" si="15"/>
        <v>否</v>
      </c>
    </row>
    <row r="185" ht="22.5" customHeight="1" spans="1:29">
      <c r="A185" s="421" t="s">
        <v>7885</v>
      </c>
      <c r="B185" s="422" t="s">
        <v>7948</v>
      </c>
      <c r="C185" s="422" t="s">
        <v>7949</v>
      </c>
      <c r="D185" s="421" t="s">
        <v>7902</v>
      </c>
      <c r="E185" s="421" t="s">
        <v>7889</v>
      </c>
      <c r="F185" s="421" t="s">
        <v>4097</v>
      </c>
      <c r="G185" s="421" t="s">
        <v>4097</v>
      </c>
      <c r="H185" s="423" t="s">
        <v>5209</v>
      </c>
      <c r="I185" s="421" t="s">
        <v>614</v>
      </c>
      <c r="J185" s="421" t="s">
        <v>7890</v>
      </c>
      <c r="K185" s="421" t="s">
        <v>7891</v>
      </c>
      <c r="L185" s="421" t="s">
        <v>7872</v>
      </c>
      <c r="M185" s="421" t="s">
        <v>7933</v>
      </c>
      <c r="N185" s="426">
        <v>263750</v>
      </c>
      <c r="O185" s="426">
        <v>263750</v>
      </c>
      <c r="P185" s="427"/>
      <c r="Q185" s="427"/>
      <c r="R185" s="426"/>
      <c r="S185" s="426"/>
      <c r="T185" s="426"/>
      <c r="U185" s="426"/>
      <c r="V185" s="426"/>
      <c r="W185" s="426"/>
      <c r="X185" s="427"/>
      <c r="Y185" s="416" t="str">
        <f t="shared" si="11"/>
        <v>三保支出</v>
      </c>
      <c r="Z185" s="416" t="str">
        <f t="shared" si="12"/>
        <v>项目支出</v>
      </c>
      <c r="AA185" s="416" t="str">
        <f t="shared" si="13"/>
        <v>2050202</v>
      </c>
      <c r="AB185" s="416" t="str">
        <f t="shared" si="14"/>
        <v>保基本民生</v>
      </c>
      <c r="AC185" s="416" t="str">
        <f t="shared" si="15"/>
        <v>否</v>
      </c>
    </row>
    <row r="186" ht="22.5" customHeight="1" spans="1:29">
      <c r="A186" s="421" t="s">
        <v>7885</v>
      </c>
      <c r="B186" s="422" t="s">
        <v>7948</v>
      </c>
      <c r="C186" s="422" t="s">
        <v>7949</v>
      </c>
      <c r="D186" s="421" t="s">
        <v>7902</v>
      </c>
      <c r="E186" s="421" t="s">
        <v>7889</v>
      </c>
      <c r="F186" s="421" t="s">
        <v>4097</v>
      </c>
      <c r="G186" s="421" t="s">
        <v>4097</v>
      </c>
      <c r="H186" s="423" t="s">
        <v>5210</v>
      </c>
      <c r="I186" s="421" t="s">
        <v>616</v>
      </c>
      <c r="J186" s="421" t="s">
        <v>7890</v>
      </c>
      <c r="K186" s="421" t="s">
        <v>7891</v>
      </c>
      <c r="L186" s="421" t="s">
        <v>7872</v>
      </c>
      <c r="M186" s="421" t="s">
        <v>7903</v>
      </c>
      <c r="N186" s="426">
        <v>162000</v>
      </c>
      <c r="O186" s="426">
        <v>162000</v>
      </c>
      <c r="P186" s="427"/>
      <c r="Q186" s="427"/>
      <c r="R186" s="426"/>
      <c r="S186" s="426"/>
      <c r="T186" s="426"/>
      <c r="U186" s="426"/>
      <c r="V186" s="426"/>
      <c r="W186" s="426"/>
      <c r="X186" s="427"/>
      <c r="Y186" s="416" t="str">
        <f t="shared" si="11"/>
        <v>三保支出</v>
      </c>
      <c r="Z186" s="416" t="str">
        <f t="shared" si="12"/>
        <v>项目支出</v>
      </c>
      <c r="AA186" s="416" t="str">
        <f t="shared" si="13"/>
        <v>2050203</v>
      </c>
      <c r="AB186" s="416" t="str">
        <f t="shared" si="14"/>
        <v>保基本民生</v>
      </c>
      <c r="AC186" s="416" t="str">
        <f t="shared" si="15"/>
        <v>否</v>
      </c>
    </row>
    <row r="187" ht="22.5" customHeight="1" spans="1:29">
      <c r="A187" s="421" t="s">
        <v>7885</v>
      </c>
      <c r="B187" s="422" t="s">
        <v>7948</v>
      </c>
      <c r="C187" s="422" t="s">
        <v>7949</v>
      </c>
      <c r="D187" s="421" t="s">
        <v>7902</v>
      </c>
      <c r="E187" s="421" t="s">
        <v>7889</v>
      </c>
      <c r="F187" s="421" t="s">
        <v>4097</v>
      </c>
      <c r="G187" s="421" t="s">
        <v>4097</v>
      </c>
      <c r="H187" s="423" t="s">
        <v>5210</v>
      </c>
      <c r="I187" s="421" t="s">
        <v>616</v>
      </c>
      <c r="J187" s="421" t="s">
        <v>7890</v>
      </c>
      <c r="K187" s="421" t="s">
        <v>7891</v>
      </c>
      <c r="L187" s="421" t="s">
        <v>7872</v>
      </c>
      <c r="M187" s="421" t="s">
        <v>7903</v>
      </c>
      <c r="N187" s="426">
        <v>21870</v>
      </c>
      <c r="O187" s="426">
        <v>21870</v>
      </c>
      <c r="P187" s="427"/>
      <c r="Q187" s="427"/>
      <c r="R187" s="426"/>
      <c r="S187" s="426"/>
      <c r="T187" s="426"/>
      <c r="U187" s="426"/>
      <c r="V187" s="426"/>
      <c r="W187" s="426"/>
      <c r="X187" s="427"/>
      <c r="Y187" s="416" t="str">
        <f t="shared" si="11"/>
        <v>三保支出</v>
      </c>
      <c r="Z187" s="416" t="str">
        <f t="shared" si="12"/>
        <v>项目支出</v>
      </c>
      <c r="AA187" s="416" t="str">
        <f t="shared" si="13"/>
        <v>2050203</v>
      </c>
      <c r="AB187" s="416" t="str">
        <f t="shared" si="14"/>
        <v>保基本民生</v>
      </c>
      <c r="AC187" s="416" t="str">
        <f t="shared" si="15"/>
        <v>否</v>
      </c>
    </row>
    <row r="188" ht="22.5" customHeight="1" spans="1:29">
      <c r="A188" s="421" t="s">
        <v>7885</v>
      </c>
      <c r="B188" s="422" t="s">
        <v>7948</v>
      </c>
      <c r="C188" s="422" t="s">
        <v>7949</v>
      </c>
      <c r="D188" s="421" t="s">
        <v>7902</v>
      </c>
      <c r="E188" s="421" t="s">
        <v>7889</v>
      </c>
      <c r="F188" s="421" t="s">
        <v>4097</v>
      </c>
      <c r="G188" s="421" t="s">
        <v>4097</v>
      </c>
      <c r="H188" s="423" t="s">
        <v>5210</v>
      </c>
      <c r="I188" s="421" t="s">
        <v>616</v>
      </c>
      <c r="J188" s="421" t="s">
        <v>7890</v>
      </c>
      <c r="K188" s="421" t="s">
        <v>7891</v>
      </c>
      <c r="L188" s="421" t="s">
        <v>7872</v>
      </c>
      <c r="M188" s="421" t="s">
        <v>7903</v>
      </c>
      <c r="N188" s="426">
        <v>113400</v>
      </c>
      <c r="O188" s="426">
        <v>113400</v>
      </c>
      <c r="P188" s="427"/>
      <c r="Q188" s="427"/>
      <c r="R188" s="426"/>
      <c r="S188" s="426"/>
      <c r="T188" s="426"/>
      <c r="U188" s="426"/>
      <c r="V188" s="426"/>
      <c r="W188" s="426"/>
      <c r="X188" s="427"/>
      <c r="Y188" s="416" t="str">
        <f t="shared" si="11"/>
        <v>三保支出</v>
      </c>
      <c r="Z188" s="416" t="str">
        <f t="shared" si="12"/>
        <v>项目支出</v>
      </c>
      <c r="AA188" s="416" t="str">
        <f t="shared" si="13"/>
        <v>2050203</v>
      </c>
      <c r="AB188" s="416" t="str">
        <f t="shared" si="14"/>
        <v>保基本民生</v>
      </c>
      <c r="AC188" s="416" t="str">
        <f t="shared" si="15"/>
        <v>否</v>
      </c>
    </row>
    <row r="189" ht="22.5" customHeight="1" spans="1:29">
      <c r="A189" s="421" t="s">
        <v>7885</v>
      </c>
      <c r="B189" s="422" t="s">
        <v>7948</v>
      </c>
      <c r="C189" s="422" t="s">
        <v>7949</v>
      </c>
      <c r="D189" s="421" t="s">
        <v>7919</v>
      </c>
      <c r="E189" s="421" t="s">
        <v>7869</v>
      </c>
      <c r="F189" s="421" t="s">
        <v>4097</v>
      </c>
      <c r="G189" s="421" t="s">
        <v>4097</v>
      </c>
      <c r="H189" s="423" t="s">
        <v>5209</v>
      </c>
      <c r="I189" s="421" t="s">
        <v>614</v>
      </c>
      <c r="J189" s="421" t="s">
        <v>7899</v>
      </c>
      <c r="K189" s="421" t="s">
        <v>7900</v>
      </c>
      <c r="L189" s="421" t="s">
        <v>7872</v>
      </c>
      <c r="M189" s="421" t="s">
        <v>7894</v>
      </c>
      <c r="N189" s="426">
        <v>40900</v>
      </c>
      <c r="O189" s="426">
        <v>40900</v>
      </c>
      <c r="P189" s="427"/>
      <c r="Q189" s="427"/>
      <c r="R189" s="426"/>
      <c r="S189" s="426"/>
      <c r="T189" s="426"/>
      <c r="U189" s="426"/>
      <c r="V189" s="426"/>
      <c r="W189" s="426"/>
      <c r="X189" s="427"/>
      <c r="Y189" s="416" t="str">
        <f t="shared" si="11"/>
        <v>促发展支出</v>
      </c>
      <c r="Z189" s="416" t="str">
        <f t="shared" si="12"/>
        <v>项目支出</v>
      </c>
      <c r="AA189" s="416" t="str">
        <f t="shared" si="13"/>
        <v>2050202</v>
      </c>
      <c r="AB189" s="416" t="e">
        <f t="shared" si="14"/>
        <v>#N/A</v>
      </c>
      <c r="AC189" s="416" t="str">
        <f t="shared" si="15"/>
        <v>否</v>
      </c>
    </row>
    <row r="190" ht="22.5" customHeight="1" spans="1:29">
      <c r="A190" s="421" t="s">
        <v>7885</v>
      </c>
      <c r="B190" s="422" t="s">
        <v>7948</v>
      </c>
      <c r="C190" s="422" t="s">
        <v>7949</v>
      </c>
      <c r="D190" s="421" t="s">
        <v>7919</v>
      </c>
      <c r="E190" s="421" t="s">
        <v>7869</v>
      </c>
      <c r="F190" s="421" t="s">
        <v>4097</v>
      </c>
      <c r="G190" s="421" t="s">
        <v>4097</v>
      </c>
      <c r="H190" s="423" t="s">
        <v>5210</v>
      </c>
      <c r="I190" s="421" t="s">
        <v>616</v>
      </c>
      <c r="J190" s="421" t="s">
        <v>7899</v>
      </c>
      <c r="K190" s="421" t="s">
        <v>7900</v>
      </c>
      <c r="L190" s="421" t="s">
        <v>7872</v>
      </c>
      <c r="M190" s="421" t="s">
        <v>7894</v>
      </c>
      <c r="N190" s="426">
        <v>31200</v>
      </c>
      <c r="O190" s="426">
        <v>31200</v>
      </c>
      <c r="P190" s="427"/>
      <c r="Q190" s="427"/>
      <c r="R190" s="426"/>
      <c r="S190" s="426"/>
      <c r="T190" s="426"/>
      <c r="U190" s="426"/>
      <c r="V190" s="426"/>
      <c r="W190" s="426"/>
      <c r="X190" s="427"/>
      <c r="Y190" s="416" t="str">
        <f t="shared" si="11"/>
        <v>促发展支出</v>
      </c>
      <c r="Z190" s="416" t="str">
        <f t="shared" si="12"/>
        <v>项目支出</v>
      </c>
      <c r="AA190" s="416" t="str">
        <f t="shared" si="13"/>
        <v>2050203</v>
      </c>
      <c r="AB190" s="416" t="e">
        <f t="shared" si="14"/>
        <v>#N/A</v>
      </c>
      <c r="AC190" s="416" t="str">
        <f t="shared" si="15"/>
        <v>否</v>
      </c>
    </row>
    <row r="191" ht="22.5" customHeight="1" spans="1:29">
      <c r="A191" s="421" t="s">
        <v>7885</v>
      </c>
      <c r="B191" s="422" t="s">
        <v>7948</v>
      </c>
      <c r="C191" s="422" t="s">
        <v>7949</v>
      </c>
      <c r="D191" s="421" t="s">
        <v>7922</v>
      </c>
      <c r="E191" s="421" t="s">
        <v>7889</v>
      </c>
      <c r="F191" s="421" t="s">
        <v>4097</v>
      </c>
      <c r="G191" s="421" t="s">
        <v>4097</v>
      </c>
      <c r="H191" s="423" t="s">
        <v>5255</v>
      </c>
      <c r="I191" s="421" t="s">
        <v>665</v>
      </c>
      <c r="J191" s="421" t="s">
        <v>7899</v>
      </c>
      <c r="K191" s="421" t="s">
        <v>7900</v>
      </c>
      <c r="L191" s="421" t="s">
        <v>7872</v>
      </c>
      <c r="M191" s="421" t="s">
        <v>7923</v>
      </c>
      <c r="N191" s="426">
        <v>1680</v>
      </c>
      <c r="O191" s="426">
        <v>1680</v>
      </c>
      <c r="P191" s="427"/>
      <c r="Q191" s="427"/>
      <c r="R191" s="426"/>
      <c r="S191" s="426"/>
      <c r="T191" s="426"/>
      <c r="U191" s="426"/>
      <c r="V191" s="426"/>
      <c r="W191" s="426"/>
      <c r="X191" s="427"/>
      <c r="Y191" s="416" t="str">
        <f t="shared" si="11"/>
        <v>三保支出</v>
      </c>
      <c r="Z191" s="416" t="str">
        <f t="shared" si="12"/>
        <v>项目支出</v>
      </c>
      <c r="AA191" s="416" t="str">
        <f t="shared" si="13"/>
        <v>2050701</v>
      </c>
      <c r="AB191" s="416" t="str">
        <f t="shared" si="14"/>
        <v>保基本民生</v>
      </c>
      <c r="AC191" s="416" t="str">
        <f t="shared" si="15"/>
        <v>否</v>
      </c>
    </row>
    <row r="192" ht="22.5" customHeight="1" spans="1:29">
      <c r="A192" s="421" t="s">
        <v>7885</v>
      </c>
      <c r="B192" s="422" t="s">
        <v>7948</v>
      </c>
      <c r="C192" s="422" t="s">
        <v>7949</v>
      </c>
      <c r="D192" s="421" t="s">
        <v>7922</v>
      </c>
      <c r="E192" s="421" t="s">
        <v>7889</v>
      </c>
      <c r="F192" s="421" t="s">
        <v>4097</v>
      </c>
      <c r="G192" s="421" t="s">
        <v>4097</v>
      </c>
      <c r="H192" s="423" t="s">
        <v>5255</v>
      </c>
      <c r="I192" s="421" t="s">
        <v>665</v>
      </c>
      <c r="J192" s="421" t="s">
        <v>7899</v>
      </c>
      <c r="K192" s="421" t="s">
        <v>7900</v>
      </c>
      <c r="L192" s="421" t="s">
        <v>7872</v>
      </c>
      <c r="M192" s="421" t="s">
        <v>7923</v>
      </c>
      <c r="N192" s="426">
        <v>9600</v>
      </c>
      <c r="O192" s="426">
        <v>9600</v>
      </c>
      <c r="P192" s="427"/>
      <c r="Q192" s="427"/>
      <c r="R192" s="426"/>
      <c r="S192" s="426"/>
      <c r="T192" s="426"/>
      <c r="U192" s="426"/>
      <c r="V192" s="426"/>
      <c r="W192" s="426"/>
      <c r="X192" s="427"/>
      <c r="Y192" s="416" t="str">
        <f t="shared" si="11"/>
        <v>三保支出</v>
      </c>
      <c r="Z192" s="416" t="str">
        <f t="shared" si="12"/>
        <v>项目支出</v>
      </c>
      <c r="AA192" s="416" t="str">
        <f t="shared" si="13"/>
        <v>2050701</v>
      </c>
      <c r="AB192" s="416" t="str">
        <f t="shared" si="14"/>
        <v>保基本民生</v>
      </c>
      <c r="AC192" s="416" t="str">
        <f t="shared" si="15"/>
        <v>否</v>
      </c>
    </row>
    <row r="193" ht="22.5" customHeight="1" spans="1:29">
      <c r="A193" s="421" t="s">
        <v>7885</v>
      </c>
      <c r="B193" s="422" t="s">
        <v>7948</v>
      </c>
      <c r="C193" s="422" t="s">
        <v>7949</v>
      </c>
      <c r="D193" s="421" t="s">
        <v>7922</v>
      </c>
      <c r="E193" s="421" t="s">
        <v>7889</v>
      </c>
      <c r="F193" s="421" t="s">
        <v>4097</v>
      </c>
      <c r="G193" s="421" t="s">
        <v>4097</v>
      </c>
      <c r="H193" s="423" t="s">
        <v>5255</v>
      </c>
      <c r="I193" s="421" t="s">
        <v>665</v>
      </c>
      <c r="J193" s="421" t="s">
        <v>7899</v>
      </c>
      <c r="K193" s="421" t="s">
        <v>7900</v>
      </c>
      <c r="L193" s="421" t="s">
        <v>7872</v>
      </c>
      <c r="M193" s="421" t="s">
        <v>7923</v>
      </c>
      <c r="N193" s="426">
        <v>324</v>
      </c>
      <c r="O193" s="426">
        <v>324</v>
      </c>
      <c r="P193" s="427"/>
      <c r="Q193" s="427"/>
      <c r="R193" s="426"/>
      <c r="S193" s="426"/>
      <c r="T193" s="426"/>
      <c r="U193" s="426"/>
      <c r="V193" s="426"/>
      <c r="W193" s="426"/>
      <c r="X193" s="427"/>
      <c r="Y193" s="416" t="str">
        <f t="shared" si="11"/>
        <v>三保支出</v>
      </c>
      <c r="Z193" s="416" t="str">
        <f t="shared" si="12"/>
        <v>项目支出</v>
      </c>
      <c r="AA193" s="416" t="str">
        <f t="shared" si="13"/>
        <v>2050701</v>
      </c>
      <c r="AB193" s="416" t="str">
        <f t="shared" si="14"/>
        <v>保基本民生</v>
      </c>
      <c r="AC193" s="416" t="str">
        <f t="shared" si="15"/>
        <v>否</v>
      </c>
    </row>
    <row r="194" ht="22.5" customHeight="1" spans="1:29">
      <c r="A194" s="421" t="s">
        <v>7885</v>
      </c>
      <c r="B194" s="422" t="s">
        <v>7948</v>
      </c>
      <c r="C194" s="422" t="s">
        <v>7949</v>
      </c>
      <c r="D194" s="421" t="s">
        <v>7904</v>
      </c>
      <c r="E194" s="421" t="s">
        <v>7889</v>
      </c>
      <c r="F194" s="421" t="s">
        <v>4097</v>
      </c>
      <c r="G194" s="421" t="s">
        <v>4097</v>
      </c>
      <c r="H194" s="423" t="s">
        <v>5209</v>
      </c>
      <c r="I194" s="421" t="s">
        <v>614</v>
      </c>
      <c r="J194" s="421" t="s">
        <v>7890</v>
      </c>
      <c r="K194" s="421" t="s">
        <v>7891</v>
      </c>
      <c r="L194" s="421" t="s">
        <v>7872</v>
      </c>
      <c r="M194" s="421" t="s">
        <v>7905</v>
      </c>
      <c r="N194" s="426">
        <v>409000</v>
      </c>
      <c r="O194" s="426">
        <v>409000</v>
      </c>
      <c r="P194" s="427"/>
      <c r="Q194" s="427"/>
      <c r="R194" s="426"/>
      <c r="S194" s="426"/>
      <c r="T194" s="426"/>
      <c r="U194" s="426"/>
      <c r="V194" s="426"/>
      <c r="W194" s="426"/>
      <c r="X194" s="427"/>
      <c r="Y194" s="416" t="str">
        <f t="shared" si="11"/>
        <v>三保支出</v>
      </c>
      <c r="Z194" s="416" t="str">
        <f t="shared" si="12"/>
        <v>项目支出</v>
      </c>
      <c r="AA194" s="416" t="str">
        <f t="shared" si="13"/>
        <v>2050202</v>
      </c>
      <c r="AB194" s="416" t="str">
        <f t="shared" si="14"/>
        <v>保基本民生</v>
      </c>
      <c r="AC194" s="416" t="str">
        <f t="shared" si="15"/>
        <v>否</v>
      </c>
    </row>
    <row r="195" ht="22.5" customHeight="1" spans="1:29">
      <c r="A195" s="421" t="s">
        <v>7885</v>
      </c>
      <c r="B195" s="422" t="s">
        <v>7948</v>
      </c>
      <c r="C195" s="422" t="s">
        <v>7949</v>
      </c>
      <c r="D195" s="421" t="s">
        <v>7904</v>
      </c>
      <c r="E195" s="421" t="s">
        <v>7889</v>
      </c>
      <c r="F195" s="421" t="s">
        <v>4097</v>
      </c>
      <c r="G195" s="421" t="s">
        <v>4097</v>
      </c>
      <c r="H195" s="423" t="s">
        <v>5210</v>
      </c>
      <c r="I195" s="421" t="s">
        <v>616</v>
      </c>
      <c r="J195" s="421" t="s">
        <v>7890</v>
      </c>
      <c r="K195" s="421" t="s">
        <v>7891</v>
      </c>
      <c r="L195" s="421" t="s">
        <v>7872</v>
      </c>
      <c r="M195" s="421" t="s">
        <v>7905</v>
      </c>
      <c r="N195" s="426">
        <v>312000</v>
      </c>
      <c r="O195" s="426">
        <v>312000</v>
      </c>
      <c r="P195" s="427"/>
      <c r="Q195" s="427"/>
      <c r="R195" s="426"/>
      <c r="S195" s="426"/>
      <c r="T195" s="426"/>
      <c r="U195" s="426"/>
      <c r="V195" s="426"/>
      <c r="W195" s="426"/>
      <c r="X195" s="427"/>
      <c r="Y195" s="416" t="str">
        <f t="shared" si="11"/>
        <v>三保支出</v>
      </c>
      <c r="Z195" s="416" t="str">
        <f t="shared" si="12"/>
        <v>项目支出</v>
      </c>
      <c r="AA195" s="416" t="str">
        <f t="shared" si="13"/>
        <v>2050203</v>
      </c>
      <c r="AB195" s="416" t="str">
        <f t="shared" si="14"/>
        <v>保基本民生</v>
      </c>
      <c r="AC195" s="416" t="str">
        <f t="shared" si="15"/>
        <v>否</v>
      </c>
    </row>
    <row r="196" ht="22.5" customHeight="1" spans="1:29">
      <c r="A196" s="421" t="s">
        <v>7885</v>
      </c>
      <c r="B196" s="422" t="s">
        <v>7948</v>
      </c>
      <c r="C196" s="422" t="s">
        <v>7949</v>
      </c>
      <c r="D196" s="421" t="s">
        <v>7906</v>
      </c>
      <c r="E196" s="421" t="s">
        <v>7889</v>
      </c>
      <c r="F196" s="421" t="s">
        <v>4097</v>
      </c>
      <c r="G196" s="421" t="s">
        <v>4097</v>
      </c>
      <c r="H196" s="423" t="s">
        <v>5209</v>
      </c>
      <c r="I196" s="421" t="s">
        <v>614</v>
      </c>
      <c r="J196" s="421" t="s">
        <v>7899</v>
      </c>
      <c r="K196" s="421" t="s">
        <v>7900</v>
      </c>
      <c r="L196" s="421" t="s">
        <v>7872</v>
      </c>
      <c r="M196" s="421" t="s">
        <v>7934</v>
      </c>
      <c r="N196" s="426">
        <v>41227.2</v>
      </c>
      <c r="O196" s="426">
        <v>41227.2</v>
      </c>
      <c r="P196" s="427"/>
      <c r="Q196" s="427"/>
      <c r="R196" s="426"/>
      <c r="S196" s="426"/>
      <c r="T196" s="426"/>
      <c r="U196" s="426"/>
      <c r="V196" s="426"/>
      <c r="W196" s="426"/>
      <c r="X196" s="427"/>
      <c r="Y196" s="416" t="str">
        <f t="shared" si="11"/>
        <v>三保支出</v>
      </c>
      <c r="Z196" s="416" t="str">
        <f t="shared" si="12"/>
        <v>项目支出</v>
      </c>
      <c r="AA196" s="416" t="str">
        <f t="shared" si="13"/>
        <v>2050202</v>
      </c>
      <c r="AB196" s="416" t="str">
        <f t="shared" si="14"/>
        <v>保基本民生</v>
      </c>
      <c r="AC196" s="416" t="str">
        <f t="shared" si="15"/>
        <v>否</v>
      </c>
    </row>
    <row r="197" ht="22.5" customHeight="1" spans="1:29">
      <c r="A197" s="421" t="s">
        <v>7885</v>
      </c>
      <c r="B197" s="422" t="s">
        <v>7948</v>
      </c>
      <c r="C197" s="422" t="s">
        <v>7949</v>
      </c>
      <c r="D197" s="421" t="s">
        <v>7906</v>
      </c>
      <c r="E197" s="421" t="s">
        <v>7889</v>
      </c>
      <c r="F197" s="421" t="s">
        <v>4097</v>
      </c>
      <c r="G197" s="421" t="s">
        <v>4097</v>
      </c>
      <c r="H197" s="423" t="s">
        <v>5209</v>
      </c>
      <c r="I197" s="421" t="s">
        <v>614</v>
      </c>
      <c r="J197" s="421" t="s">
        <v>7899</v>
      </c>
      <c r="K197" s="421" t="s">
        <v>7900</v>
      </c>
      <c r="L197" s="421" t="s">
        <v>7872</v>
      </c>
      <c r="M197" s="421" t="s">
        <v>7934</v>
      </c>
      <c r="N197" s="426">
        <v>2118.96</v>
      </c>
      <c r="O197" s="426">
        <v>2118.96</v>
      </c>
      <c r="P197" s="427"/>
      <c r="Q197" s="427"/>
      <c r="R197" s="426"/>
      <c r="S197" s="426"/>
      <c r="T197" s="426"/>
      <c r="U197" s="426"/>
      <c r="V197" s="426"/>
      <c r="W197" s="426"/>
      <c r="X197" s="427"/>
      <c r="Y197" s="416" t="str">
        <f t="shared" si="11"/>
        <v>三保支出</v>
      </c>
      <c r="Z197" s="416" t="str">
        <f t="shared" si="12"/>
        <v>项目支出</v>
      </c>
      <c r="AA197" s="416" t="str">
        <f t="shared" si="13"/>
        <v>2050202</v>
      </c>
      <c r="AB197" s="416" t="str">
        <f t="shared" si="14"/>
        <v>保基本民生</v>
      </c>
      <c r="AC197" s="416" t="str">
        <f t="shared" si="15"/>
        <v>否</v>
      </c>
    </row>
    <row r="198" ht="22.5" customHeight="1" spans="1:29">
      <c r="A198" s="421" t="s">
        <v>7885</v>
      </c>
      <c r="B198" s="422" t="s">
        <v>7948</v>
      </c>
      <c r="C198" s="422" t="s">
        <v>7949</v>
      </c>
      <c r="D198" s="421" t="s">
        <v>7906</v>
      </c>
      <c r="E198" s="421" t="s">
        <v>7889</v>
      </c>
      <c r="F198" s="421" t="s">
        <v>4097</v>
      </c>
      <c r="G198" s="421" t="s">
        <v>4097</v>
      </c>
      <c r="H198" s="423" t="s">
        <v>5210</v>
      </c>
      <c r="I198" s="421" t="s">
        <v>616</v>
      </c>
      <c r="J198" s="421" t="s">
        <v>7899</v>
      </c>
      <c r="K198" s="421" t="s">
        <v>7900</v>
      </c>
      <c r="L198" s="421" t="s">
        <v>7872</v>
      </c>
      <c r="M198" s="421" t="s">
        <v>7907</v>
      </c>
      <c r="N198" s="426">
        <v>13104</v>
      </c>
      <c r="O198" s="426">
        <v>13104</v>
      </c>
      <c r="P198" s="427"/>
      <c r="Q198" s="427"/>
      <c r="R198" s="426"/>
      <c r="S198" s="426"/>
      <c r="T198" s="426"/>
      <c r="U198" s="426"/>
      <c r="V198" s="426"/>
      <c r="W198" s="426"/>
      <c r="X198" s="427"/>
      <c r="Y198" s="416" t="str">
        <f t="shared" si="11"/>
        <v>三保支出</v>
      </c>
      <c r="Z198" s="416" t="str">
        <f t="shared" si="12"/>
        <v>项目支出</v>
      </c>
      <c r="AA198" s="416" t="str">
        <f t="shared" si="13"/>
        <v>2050203</v>
      </c>
      <c r="AB198" s="416" t="str">
        <f t="shared" si="14"/>
        <v>保基本民生</v>
      </c>
      <c r="AC198" s="416" t="str">
        <f t="shared" si="15"/>
        <v>否</v>
      </c>
    </row>
    <row r="199" ht="22.5" customHeight="1" spans="1:29">
      <c r="A199" s="421" t="s">
        <v>7885</v>
      </c>
      <c r="B199" s="422" t="s">
        <v>7948</v>
      </c>
      <c r="C199" s="422" t="s">
        <v>7949</v>
      </c>
      <c r="D199" s="421" t="s">
        <v>7906</v>
      </c>
      <c r="E199" s="421" t="s">
        <v>7889</v>
      </c>
      <c r="F199" s="421" t="s">
        <v>4097</v>
      </c>
      <c r="G199" s="421" t="s">
        <v>4097</v>
      </c>
      <c r="H199" s="423" t="s">
        <v>5209</v>
      </c>
      <c r="I199" s="421" t="s">
        <v>614</v>
      </c>
      <c r="J199" s="421" t="s">
        <v>7899</v>
      </c>
      <c r="K199" s="421" t="s">
        <v>7900</v>
      </c>
      <c r="L199" s="421" t="s">
        <v>7872</v>
      </c>
      <c r="M199" s="421" t="s">
        <v>7934</v>
      </c>
      <c r="N199" s="426">
        <v>98160</v>
      </c>
      <c r="O199" s="426">
        <v>98160</v>
      </c>
      <c r="P199" s="427"/>
      <c r="Q199" s="427"/>
      <c r="R199" s="426"/>
      <c r="S199" s="426"/>
      <c r="T199" s="426"/>
      <c r="U199" s="426"/>
      <c r="V199" s="426"/>
      <c r="W199" s="426"/>
      <c r="X199" s="427"/>
      <c r="Y199" s="416" t="str">
        <f t="shared" ref="Y199:Y262" si="16">_xlfn.IFS(LEFT(M199,3)="003","三保支出",LEFT(M199,3)="004","刚性支出",LEFT(M199,3)="000","促发展支出")</f>
        <v>三保支出</v>
      </c>
      <c r="Z199" s="416" t="str">
        <f t="shared" ref="Z199:Z262" si="17">_xlfn.IFS(LEFT(E199,1)="3","项目支出",LEFT(E199,1)="1","人员类支出",LEFT(E199,1)="2","运转类支出")</f>
        <v>项目支出</v>
      </c>
      <c r="AA199" s="416" t="str">
        <f t="shared" ref="AA199:AA262" si="18">LEFT(H199,7)</f>
        <v>2050202</v>
      </c>
      <c r="AB199" s="416" t="str">
        <f t="shared" ref="AB199:AB262" si="19">_xlfn.IFS(LEFT(M199,6)="003001","保工资",LEFT(M199,6)="003002","保运转",LEFT(M199,6)="003003","保基本民生")</f>
        <v>保基本民生</v>
      </c>
      <c r="AC199" s="416" t="str">
        <f t="shared" ref="AC199:AC262" si="20">IF(Z199="项目支出","否","是")</f>
        <v>否</v>
      </c>
    </row>
    <row r="200" ht="22.5" customHeight="1" spans="1:29">
      <c r="A200" s="421" t="s">
        <v>7885</v>
      </c>
      <c r="B200" s="422" t="s">
        <v>7948</v>
      </c>
      <c r="C200" s="422" t="s">
        <v>7949</v>
      </c>
      <c r="D200" s="421" t="s">
        <v>7906</v>
      </c>
      <c r="E200" s="421" t="s">
        <v>7889</v>
      </c>
      <c r="F200" s="421" t="s">
        <v>4097</v>
      </c>
      <c r="G200" s="421" t="s">
        <v>4097</v>
      </c>
      <c r="H200" s="423" t="s">
        <v>5209</v>
      </c>
      <c r="I200" s="421" t="s">
        <v>614</v>
      </c>
      <c r="J200" s="421" t="s">
        <v>7899</v>
      </c>
      <c r="K200" s="421" t="s">
        <v>7900</v>
      </c>
      <c r="L200" s="421" t="s">
        <v>7872</v>
      </c>
      <c r="M200" s="421" t="s">
        <v>7934</v>
      </c>
      <c r="N200" s="426">
        <v>10987.2</v>
      </c>
      <c r="O200" s="426">
        <v>10987.2</v>
      </c>
      <c r="P200" s="427"/>
      <c r="Q200" s="427"/>
      <c r="R200" s="426"/>
      <c r="S200" s="426"/>
      <c r="T200" s="426"/>
      <c r="U200" s="426"/>
      <c r="V200" s="426"/>
      <c r="W200" s="426"/>
      <c r="X200" s="427"/>
      <c r="Y200" s="416" t="str">
        <f t="shared" si="16"/>
        <v>三保支出</v>
      </c>
      <c r="Z200" s="416" t="str">
        <f t="shared" si="17"/>
        <v>项目支出</v>
      </c>
      <c r="AA200" s="416" t="str">
        <f t="shared" si="18"/>
        <v>2050202</v>
      </c>
      <c r="AB200" s="416" t="str">
        <f t="shared" si="19"/>
        <v>保基本民生</v>
      </c>
      <c r="AC200" s="416" t="str">
        <f t="shared" si="20"/>
        <v>否</v>
      </c>
    </row>
    <row r="201" ht="22.5" customHeight="1" spans="1:29">
      <c r="A201" s="421" t="s">
        <v>7885</v>
      </c>
      <c r="B201" s="422" t="s">
        <v>7948</v>
      </c>
      <c r="C201" s="422" t="s">
        <v>7949</v>
      </c>
      <c r="D201" s="421" t="s">
        <v>7906</v>
      </c>
      <c r="E201" s="421" t="s">
        <v>7889</v>
      </c>
      <c r="F201" s="421" t="s">
        <v>4097</v>
      </c>
      <c r="G201" s="421" t="s">
        <v>4097</v>
      </c>
      <c r="H201" s="423" t="s">
        <v>5209</v>
      </c>
      <c r="I201" s="421" t="s">
        <v>614</v>
      </c>
      <c r="J201" s="421" t="s">
        <v>7899</v>
      </c>
      <c r="K201" s="421" t="s">
        <v>7900</v>
      </c>
      <c r="L201" s="421" t="s">
        <v>7872</v>
      </c>
      <c r="M201" s="421" t="s">
        <v>7934</v>
      </c>
      <c r="N201" s="426">
        <v>17178</v>
      </c>
      <c r="O201" s="426">
        <v>17178</v>
      </c>
      <c r="P201" s="427"/>
      <c r="Q201" s="427"/>
      <c r="R201" s="426"/>
      <c r="S201" s="426"/>
      <c r="T201" s="426"/>
      <c r="U201" s="426"/>
      <c r="V201" s="426"/>
      <c r="W201" s="426"/>
      <c r="X201" s="427"/>
      <c r="Y201" s="416" t="str">
        <f t="shared" si="16"/>
        <v>三保支出</v>
      </c>
      <c r="Z201" s="416" t="str">
        <f t="shared" si="17"/>
        <v>项目支出</v>
      </c>
      <c r="AA201" s="416" t="str">
        <f t="shared" si="18"/>
        <v>2050202</v>
      </c>
      <c r="AB201" s="416" t="str">
        <f t="shared" si="19"/>
        <v>保基本民生</v>
      </c>
      <c r="AC201" s="416" t="str">
        <f t="shared" si="20"/>
        <v>否</v>
      </c>
    </row>
    <row r="202" ht="22.5" customHeight="1" spans="1:29">
      <c r="A202" s="421" t="s">
        <v>7885</v>
      </c>
      <c r="B202" s="422" t="s">
        <v>7948</v>
      </c>
      <c r="C202" s="422" t="s">
        <v>7949</v>
      </c>
      <c r="D202" s="421" t="s">
        <v>7906</v>
      </c>
      <c r="E202" s="421" t="s">
        <v>7889</v>
      </c>
      <c r="F202" s="421" t="s">
        <v>4097</v>
      </c>
      <c r="G202" s="421" t="s">
        <v>4097</v>
      </c>
      <c r="H202" s="423" t="s">
        <v>5210</v>
      </c>
      <c r="I202" s="421" t="s">
        <v>616</v>
      </c>
      <c r="J202" s="421" t="s">
        <v>7899</v>
      </c>
      <c r="K202" s="421" t="s">
        <v>7900</v>
      </c>
      <c r="L202" s="421" t="s">
        <v>7872</v>
      </c>
      <c r="M202" s="421" t="s">
        <v>7907</v>
      </c>
      <c r="N202" s="426">
        <v>41059.2</v>
      </c>
      <c r="O202" s="426">
        <v>41059.2</v>
      </c>
      <c r="P202" s="427"/>
      <c r="Q202" s="427"/>
      <c r="R202" s="426"/>
      <c r="S202" s="426"/>
      <c r="T202" s="426"/>
      <c r="U202" s="426"/>
      <c r="V202" s="426"/>
      <c r="W202" s="426"/>
      <c r="X202" s="427"/>
      <c r="Y202" s="416" t="str">
        <f t="shared" si="16"/>
        <v>三保支出</v>
      </c>
      <c r="Z202" s="416" t="str">
        <f t="shared" si="17"/>
        <v>项目支出</v>
      </c>
      <c r="AA202" s="416" t="str">
        <f t="shared" si="18"/>
        <v>2050203</v>
      </c>
      <c r="AB202" s="416" t="str">
        <f t="shared" si="19"/>
        <v>保基本民生</v>
      </c>
      <c r="AC202" s="416" t="str">
        <f t="shared" si="20"/>
        <v>否</v>
      </c>
    </row>
    <row r="203" ht="22.5" customHeight="1" spans="1:29">
      <c r="A203" s="421" t="s">
        <v>7885</v>
      </c>
      <c r="B203" s="422" t="s">
        <v>7948</v>
      </c>
      <c r="C203" s="422" t="s">
        <v>7949</v>
      </c>
      <c r="D203" s="421" t="s">
        <v>7906</v>
      </c>
      <c r="E203" s="421" t="s">
        <v>7889</v>
      </c>
      <c r="F203" s="421" t="s">
        <v>4097</v>
      </c>
      <c r="G203" s="421" t="s">
        <v>4097</v>
      </c>
      <c r="H203" s="423" t="s">
        <v>5210</v>
      </c>
      <c r="I203" s="421" t="s">
        <v>616</v>
      </c>
      <c r="J203" s="421" t="s">
        <v>7899</v>
      </c>
      <c r="K203" s="421" t="s">
        <v>7900</v>
      </c>
      <c r="L203" s="421" t="s">
        <v>7872</v>
      </c>
      <c r="M203" s="421" t="s">
        <v>7907</v>
      </c>
      <c r="N203" s="426">
        <v>7918.56</v>
      </c>
      <c r="O203" s="426">
        <v>7918.56</v>
      </c>
      <c r="P203" s="427"/>
      <c r="Q203" s="427"/>
      <c r="R203" s="426"/>
      <c r="S203" s="426"/>
      <c r="T203" s="426"/>
      <c r="U203" s="426"/>
      <c r="V203" s="426"/>
      <c r="W203" s="426"/>
      <c r="X203" s="427"/>
      <c r="Y203" s="416" t="str">
        <f t="shared" si="16"/>
        <v>三保支出</v>
      </c>
      <c r="Z203" s="416" t="str">
        <f t="shared" si="17"/>
        <v>项目支出</v>
      </c>
      <c r="AA203" s="416" t="str">
        <f t="shared" si="18"/>
        <v>2050203</v>
      </c>
      <c r="AB203" s="416" t="str">
        <f t="shared" si="19"/>
        <v>保基本民生</v>
      </c>
      <c r="AC203" s="416" t="str">
        <f t="shared" si="20"/>
        <v>否</v>
      </c>
    </row>
    <row r="204" ht="22.5" customHeight="1" spans="1:29">
      <c r="A204" s="421" t="s">
        <v>7885</v>
      </c>
      <c r="B204" s="422" t="s">
        <v>7948</v>
      </c>
      <c r="C204" s="422" t="s">
        <v>7949</v>
      </c>
      <c r="D204" s="421" t="s">
        <v>7906</v>
      </c>
      <c r="E204" s="421" t="s">
        <v>7889</v>
      </c>
      <c r="F204" s="421" t="s">
        <v>4097</v>
      </c>
      <c r="G204" s="421" t="s">
        <v>4097</v>
      </c>
      <c r="H204" s="423" t="s">
        <v>5209</v>
      </c>
      <c r="I204" s="421" t="s">
        <v>614</v>
      </c>
      <c r="J204" s="421" t="s">
        <v>7899</v>
      </c>
      <c r="K204" s="421" t="s">
        <v>7900</v>
      </c>
      <c r="L204" s="421" t="s">
        <v>7872</v>
      </c>
      <c r="M204" s="421" t="s">
        <v>7934</v>
      </c>
      <c r="N204" s="426">
        <v>235584</v>
      </c>
      <c r="O204" s="426">
        <v>235584</v>
      </c>
      <c r="P204" s="427"/>
      <c r="Q204" s="427"/>
      <c r="R204" s="426"/>
      <c r="S204" s="426"/>
      <c r="T204" s="426"/>
      <c r="U204" s="426"/>
      <c r="V204" s="426"/>
      <c r="W204" s="426"/>
      <c r="X204" s="427"/>
      <c r="Y204" s="416" t="str">
        <f t="shared" si="16"/>
        <v>三保支出</v>
      </c>
      <c r="Z204" s="416" t="str">
        <f t="shared" si="17"/>
        <v>项目支出</v>
      </c>
      <c r="AA204" s="416" t="str">
        <f t="shared" si="18"/>
        <v>2050202</v>
      </c>
      <c r="AB204" s="416" t="str">
        <f t="shared" si="19"/>
        <v>保基本民生</v>
      </c>
      <c r="AC204" s="416" t="str">
        <f t="shared" si="20"/>
        <v>否</v>
      </c>
    </row>
    <row r="205" ht="22.5" customHeight="1" spans="1:29">
      <c r="A205" s="421" t="s">
        <v>7885</v>
      </c>
      <c r="B205" s="422" t="s">
        <v>7948</v>
      </c>
      <c r="C205" s="422" t="s">
        <v>7949</v>
      </c>
      <c r="D205" s="421" t="s">
        <v>7906</v>
      </c>
      <c r="E205" s="421" t="s">
        <v>7889</v>
      </c>
      <c r="F205" s="421" t="s">
        <v>4097</v>
      </c>
      <c r="G205" s="421" t="s">
        <v>4097</v>
      </c>
      <c r="H205" s="423" t="s">
        <v>5210</v>
      </c>
      <c r="I205" s="421" t="s">
        <v>616</v>
      </c>
      <c r="J205" s="421" t="s">
        <v>7899</v>
      </c>
      <c r="K205" s="421" t="s">
        <v>7900</v>
      </c>
      <c r="L205" s="421" t="s">
        <v>7872</v>
      </c>
      <c r="M205" s="421" t="s">
        <v>7907</v>
      </c>
      <c r="N205" s="426">
        <v>234624</v>
      </c>
      <c r="O205" s="426">
        <v>234624</v>
      </c>
      <c r="P205" s="427"/>
      <c r="Q205" s="427"/>
      <c r="R205" s="426"/>
      <c r="S205" s="426"/>
      <c r="T205" s="426"/>
      <c r="U205" s="426"/>
      <c r="V205" s="426"/>
      <c r="W205" s="426"/>
      <c r="X205" s="427"/>
      <c r="Y205" s="416" t="str">
        <f t="shared" si="16"/>
        <v>三保支出</v>
      </c>
      <c r="Z205" s="416" t="str">
        <f t="shared" si="17"/>
        <v>项目支出</v>
      </c>
      <c r="AA205" s="416" t="str">
        <f t="shared" si="18"/>
        <v>2050203</v>
      </c>
      <c r="AB205" s="416" t="str">
        <f t="shared" si="19"/>
        <v>保基本民生</v>
      </c>
      <c r="AC205" s="416" t="str">
        <f t="shared" si="20"/>
        <v>否</v>
      </c>
    </row>
    <row r="206" ht="22.5" customHeight="1" spans="1:29">
      <c r="A206" s="421" t="s">
        <v>7885</v>
      </c>
      <c r="B206" s="422" t="s">
        <v>7948</v>
      </c>
      <c r="C206" s="422" t="s">
        <v>7949</v>
      </c>
      <c r="D206" s="421" t="s">
        <v>7906</v>
      </c>
      <c r="E206" s="421" t="s">
        <v>7889</v>
      </c>
      <c r="F206" s="421" t="s">
        <v>4097</v>
      </c>
      <c r="G206" s="421" t="s">
        <v>4097</v>
      </c>
      <c r="H206" s="423" t="s">
        <v>5210</v>
      </c>
      <c r="I206" s="421" t="s">
        <v>616</v>
      </c>
      <c r="J206" s="421" t="s">
        <v>7899</v>
      </c>
      <c r="K206" s="421" t="s">
        <v>7900</v>
      </c>
      <c r="L206" s="421" t="s">
        <v>7872</v>
      </c>
      <c r="M206" s="421" t="s">
        <v>7907</v>
      </c>
      <c r="N206" s="426">
        <v>2527.2</v>
      </c>
      <c r="O206" s="426">
        <v>2527.2</v>
      </c>
      <c r="P206" s="427"/>
      <c r="Q206" s="427"/>
      <c r="R206" s="426"/>
      <c r="S206" s="426"/>
      <c r="T206" s="426"/>
      <c r="U206" s="426"/>
      <c r="V206" s="426"/>
      <c r="W206" s="426"/>
      <c r="X206" s="427"/>
      <c r="Y206" s="416" t="str">
        <f t="shared" si="16"/>
        <v>三保支出</v>
      </c>
      <c r="Z206" s="416" t="str">
        <f t="shared" si="17"/>
        <v>项目支出</v>
      </c>
      <c r="AA206" s="416" t="str">
        <f t="shared" si="18"/>
        <v>2050203</v>
      </c>
      <c r="AB206" s="416" t="str">
        <f t="shared" si="19"/>
        <v>保基本民生</v>
      </c>
      <c r="AC206" s="416" t="str">
        <f t="shared" si="20"/>
        <v>否</v>
      </c>
    </row>
    <row r="207" ht="22.5" customHeight="1" spans="1:29">
      <c r="A207" s="421" t="s">
        <v>7885</v>
      </c>
      <c r="B207" s="422" t="s">
        <v>7948</v>
      </c>
      <c r="C207" s="422" t="s">
        <v>7949</v>
      </c>
      <c r="D207" s="421" t="s">
        <v>7906</v>
      </c>
      <c r="E207" s="421" t="s">
        <v>7889</v>
      </c>
      <c r="F207" s="421" t="s">
        <v>4097</v>
      </c>
      <c r="G207" s="421" t="s">
        <v>4097</v>
      </c>
      <c r="H207" s="423" t="s">
        <v>5209</v>
      </c>
      <c r="I207" s="421" t="s">
        <v>614</v>
      </c>
      <c r="J207" s="421" t="s">
        <v>7899</v>
      </c>
      <c r="K207" s="421" t="s">
        <v>7900</v>
      </c>
      <c r="L207" s="421" t="s">
        <v>7872</v>
      </c>
      <c r="M207" s="421" t="s">
        <v>7934</v>
      </c>
      <c r="N207" s="426">
        <v>7950.96</v>
      </c>
      <c r="O207" s="426">
        <v>7950.96</v>
      </c>
      <c r="P207" s="427"/>
      <c r="Q207" s="427"/>
      <c r="R207" s="426"/>
      <c r="S207" s="426"/>
      <c r="T207" s="426"/>
      <c r="U207" s="426"/>
      <c r="V207" s="426"/>
      <c r="W207" s="426"/>
      <c r="X207" s="427"/>
      <c r="Y207" s="416" t="str">
        <f t="shared" si="16"/>
        <v>三保支出</v>
      </c>
      <c r="Z207" s="416" t="str">
        <f t="shared" si="17"/>
        <v>项目支出</v>
      </c>
      <c r="AA207" s="416" t="str">
        <f t="shared" si="18"/>
        <v>2050202</v>
      </c>
      <c r="AB207" s="416" t="str">
        <f t="shared" si="19"/>
        <v>保基本民生</v>
      </c>
      <c r="AC207" s="416" t="str">
        <f t="shared" si="20"/>
        <v>否</v>
      </c>
    </row>
    <row r="208" ht="22.5" customHeight="1" spans="1:29">
      <c r="A208" s="421" t="s">
        <v>7885</v>
      </c>
      <c r="B208" s="422" t="s">
        <v>7948</v>
      </c>
      <c r="C208" s="422" t="s">
        <v>7949</v>
      </c>
      <c r="D208" s="421" t="s">
        <v>7906</v>
      </c>
      <c r="E208" s="421" t="s">
        <v>7889</v>
      </c>
      <c r="F208" s="421" t="s">
        <v>4097</v>
      </c>
      <c r="G208" s="421" t="s">
        <v>4097</v>
      </c>
      <c r="H208" s="423" t="s">
        <v>5209</v>
      </c>
      <c r="I208" s="421" t="s">
        <v>614</v>
      </c>
      <c r="J208" s="421" t="s">
        <v>7899</v>
      </c>
      <c r="K208" s="421" t="s">
        <v>7900</v>
      </c>
      <c r="L208" s="421" t="s">
        <v>7872</v>
      </c>
      <c r="M208" s="421" t="s">
        <v>7934</v>
      </c>
      <c r="N208" s="426">
        <v>3312.9</v>
      </c>
      <c r="O208" s="426">
        <v>3312.9</v>
      </c>
      <c r="P208" s="427"/>
      <c r="Q208" s="427"/>
      <c r="R208" s="426"/>
      <c r="S208" s="426"/>
      <c r="T208" s="426"/>
      <c r="U208" s="426"/>
      <c r="V208" s="426"/>
      <c r="W208" s="426"/>
      <c r="X208" s="427"/>
      <c r="Y208" s="416" t="str">
        <f t="shared" si="16"/>
        <v>三保支出</v>
      </c>
      <c r="Z208" s="416" t="str">
        <f t="shared" si="17"/>
        <v>项目支出</v>
      </c>
      <c r="AA208" s="416" t="str">
        <f t="shared" si="18"/>
        <v>2050202</v>
      </c>
      <c r="AB208" s="416" t="str">
        <f t="shared" si="19"/>
        <v>保基本民生</v>
      </c>
      <c r="AC208" s="416" t="str">
        <f t="shared" si="20"/>
        <v>否</v>
      </c>
    </row>
    <row r="209" ht="22.5" customHeight="1" spans="1:29">
      <c r="A209" s="421" t="s">
        <v>7885</v>
      </c>
      <c r="B209" s="422" t="s">
        <v>7948</v>
      </c>
      <c r="C209" s="422" t="s">
        <v>7949</v>
      </c>
      <c r="D209" s="421" t="s">
        <v>7906</v>
      </c>
      <c r="E209" s="421" t="s">
        <v>7889</v>
      </c>
      <c r="F209" s="421" t="s">
        <v>4097</v>
      </c>
      <c r="G209" s="421" t="s">
        <v>4097</v>
      </c>
      <c r="H209" s="423" t="s">
        <v>5209</v>
      </c>
      <c r="I209" s="421" t="s">
        <v>614</v>
      </c>
      <c r="J209" s="421" t="s">
        <v>7899</v>
      </c>
      <c r="K209" s="421" t="s">
        <v>7900</v>
      </c>
      <c r="L209" s="421" t="s">
        <v>7872</v>
      </c>
      <c r="M209" s="421" t="s">
        <v>7934</v>
      </c>
      <c r="N209" s="426">
        <v>62784</v>
      </c>
      <c r="O209" s="426">
        <v>62784</v>
      </c>
      <c r="P209" s="427"/>
      <c r="Q209" s="427"/>
      <c r="R209" s="426"/>
      <c r="S209" s="426"/>
      <c r="T209" s="426"/>
      <c r="U209" s="426"/>
      <c r="V209" s="426"/>
      <c r="W209" s="426"/>
      <c r="X209" s="427"/>
      <c r="Y209" s="416" t="str">
        <f t="shared" si="16"/>
        <v>三保支出</v>
      </c>
      <c r="Z209" s="416" t="str">
        <f t="shared" si="17"/>
        <v>项目支出</v>
      </c>
      <c r="AA209" s="416" t="str">
        <f t="shared" si="18"/>
        <v>2050202</v>
      </c>
      <c r="AB209" s="416" t="str">
        <f t="shared" si="19"/>
        <v>保基本民生</v>
      </c>
      <c r="AC209" s="416" t="str">
        <f t="shared" si="20"/>
        <v>否</v>
      </c>
    </row>
    <row r="210" ht="22.5" customHeight="1" spans="1:29">
      <c r="A210" s="421" t="s">
        <v>7885</v>
      </c>
      <c r="B210" s="422" t="s">
        <v>7948</v>
      </c>
      <c r="C210" s="422" t="s">
        <v>7949</v>
      </c>
      <c r="D210" s="421" t="s">
        <v>7906</v>
      </c>
      <c r="E210" s="421" t="s">
        <v>7889</v>
      </c>
      <c r="F210" s="421" t="s">
        <v>4097</v>
      </c>
      <c r="G210" s="421" t="s">
        <v>4097</v>
      </c>
      <c r="H210" s="423" t="s">
        <v>5210</v>
      </c>
      <c r="I210" s="421" t="s">
        <v>616</v>
      </c>
      <c r="J210" s="421" t="s">
        <v>7899</v>
      </c>
      <c r="K210" s="421" t="s">
        <v>7900</v>
      </c>
      <c r="L210" s="421" t="s">
        <v>7872</v>
      </c>
      <c r="M210" s="421" t="s">
        <v>7907</v>
      </c>
      <c r="N210" s="426">
        <v>74880</v>
      </c>
      <c r="O210" s="426">
        <v>74880</v>
      </c>
      <c r="P210" s="427"/>
      <c r="Q210" s="427"/>
      <c r="R210" s="426"/>
      <c r="S210" s="426"/>
      <c r="T210" s="426"/>
      <c r="U210" s="426"/>
      <c r="V210" s="426"/>
      <c r="W210" s="426"/>
      <c r="X210" s="427"/>
      <c r="Y210" s="416" t="str">
        <f t="shared" si="16"/>
        <v>三保支出</v>
      </c>
      <c r="Z210" s="416" t="str">
        <f t="shared" si="17"/>
        <v>项目支出</v>
      </c>
      <c r="AA210" s="416" t="str">
        <f t="shared" si="18"/>
        <v>2050203</v>
      </c>
      <c r="AB210" s="416" t="str">
        <f t="shared" si="19"/>
        <v>保基本民生</v>
      </c>
      <c r="AC210" s="416" t="str">
        <f t="shared" si="20"/>
        <v>否</v>
      </c>
    </row>
    <row r="211" ht="22.5" customHeight="1" spans="1:29">
      <c r="A211" s="421" t="s">
        <v>7885</v>
      </c>
      <c r="B211" s="422" t="s">
        <v>7948</v>
      </c>
      <c r="C211" s="422" t="s">
        <v>7949</v>
      </c>
      <c r="D211" s="421" t="s">
        <v>7888</v>
      </c>
      <c r="E211" s="421" t="s">
        <v>7889</v>
      </c>
      <c r="F211" s="421" t="s">
        <v>4097</v>
      </c>
      <c r="G211" s="421" t="s">
        <v>4097</v>
      </c>
      <c r="H211" s="423" t="s">
        <v>5208</v>
      </c>
      <c r="I211" s="421" t="s">
        <v>612</v>
      </c>
      <c r="J211" s="421" t="s">
        <v>7890</v>
      </c>
      <c r="K211" s="421" t="s">
        <v>7891</v>
      </c>
      <c r="L211" s="421" t="s">
        <v>7872</v>
      </c>
      <c r="M211" s="421" t="s">
        <v>7892</v>
      </c>
      <c r="N211" s="426">
        <v>22800</v>
      </c>
      <c r="O211" s="426">
        <v>22800</v>
      </c>
      <c r="P211" s="427"/>
      <c r="Q211" s="427"/>
      <c r="R211" s="426"/>
      <c r="S211" s="426"/>
      <c r="T211" s="426"/>
      <c r="U211" s="426"/>
      <c r="V211" s="426"/>
      <c r="W211" s="426"/>
      <c r="X211" s="427"/>
      <c r="Y211" s="416" t="str">
        <f t="shared" si="16"/>
        <v>三保支出</v>
      </c>
      <c r="Z211" s="416" t="str">
        <f t="shared" si="17"/>
        <v>项目支出</v>
      </c>
      <c r="AA211" s="416" t="str">
        <f t="shared" si="18"/>
        <v>2050201</v>
      </c>
      <c r="AB211" s="416" t="str">
        <f t="shared" si="19"/>
        <v>保基本民生</v>
      </c>
      <c r="AC211" s="416" t="str">
        <f t="shared" si="20"/>
        <v>否</v>
      </c>
    </row>
    <row r="212" ht="22.5" customHeight="1" spans="1:29">
      <c r="A212" s="421" t="s">
        <v>7885</v>
      </c>
      <c r="B212" s="422" t="s">
        <v>7948</v>
      </c>
      <c r="C212" s="422" t="s">
        <v>7949</v>
      </c>
      <c r="D212" s="421" t="s">
        <v>7888</v>
      </c>
      <c r="E212" s="421" t="s">
        <v>7889</v>
      </c>
      <c r="F212" s="421" t="s">
        <v>4097</v>
      </c>
      <c r="G212" s="421" t="s">
        <v>4097</v>
      </c>
      <c r="H212" s="423" t="s">
        <v>5208</v>
      </c>
      <c r="I212" s="421" t="s">
        <v>612</v>
      </c>
      <c r="J212" s="421" t="s">
        <v>7890</v>
      </c>
      <c r="K212" s="421" t="s">
        <v>7891</v>
      </c>
      <c r="L212" s="421" t="s">
        <v>7872</v>
      </c>
      <c r="M212" s="421" t="s">
        <v>7892</v>
      </c>
      <c r="N212" s="426">
        <v>769.5</v>
      </c>
      <c r="O212" s="426">
        <v>769.5</v>
      </c>
      <c r="P212" s="427"/>
      <c r="Q212" s="427"/>
      <c r="R212" s="426"/>
      <c r="S212" s="426"/>
      <c r="T212" s="426"/>
      <c r="U212" s="426"/>
      <c r="V212" s="426"/>
      <c r="W212" s="426"/>
      <c r="X212" s="427"/>
      <c r="Y212" s="416" t="str">
        <f t="shared" si="16"/>
        <v>三保支出</v>
      </c>
      <c r="Z212" s="416" t="str">
        <f t="shared" si="17"/>
        <v>项目支出</v>
      </c>
      <c r="AA212" s="416" t="str">
        <f t="shared" si="18"/>
        <v>2050201</v>
      </c>
      <c r="AB212" s="416" t="str">
        <f t="shared" si="19"/>
        <v>保基本民生</v>
      </c>
      <c r="AC212" s="416" t="str">
        <f t="shared" si="20"/>
        <v>否</v>
      </c>
    </row>
    <row r="213" ht="22.5" customHeight="1" spans="1:29">
      <c r="A213" s="421" t="s">
        <v>7885</v>
      </c>
      <c r="B213" s="422" t="s">
        <v>7948</v>
      </c>
      <c r="C213" s="422" t="s">
        <v>7949</v>
      </c>
      <c r="D213" s="421" t="s">
        <v>7888</v>
      </c>
      <c r="E213" s="421" t="s">
        <v>7889</v>
      </c>
      <c r="F213" s="421" t="s">
        <v>4097</v>
      </c>
      <c r="G213" s="421" t="s">
        <v>4097</v>
      </c>
      <c r="H213" s="423" t="s">
        <v>5208</v>
      </c>
      <c r="I213" s="421" t="s">
        <v>612</v>
      </c>
      <c r="J213" s="421" t="s">
        <v>7890</v>
      </c>
      <c r="K213" s="421" t="s">
        <v>7891</v>
      </c>
      <c r="L213" s="421" t="s">
        <v>7872</v>
      </c>
      <c r="M213" s="421" t="s">
        <v>7892</v>
      </c>
      <c r="N213" s="426">
        <v>3990</v>
      </c>
      <c r="O213" s="426">
        <v>3990</v>
      </c>
      <c r="P213" s="427"/>
      <c r="Q213" s="427"/>
      <c r="R213" s="426"/>
      <c r="S213" s="426"/>
      <c r="T213" s="426"/>
      <c r="U213" s="426"/>
      <c r="V213" s="426"/>
      <c r="W213" s="426"/>
      <c r="X213" s="427"/>
      <c r="Y213" s="416" t="str">
        <f t="shared" si="16"/>
        <v>三保支出</v>
      </c>
      <c r="Z213" s="416" t="str">
        <f t="shared" si="17"/>
        <v>项目支出</v>
      </c>
      <c r="AA213" s="416" t="str">
        <f t="shared" si="18"/>
        <v>2050201</v>
      </c>
      <c r="AB213" s="416" t="str">
        <f t="shared" si="19"/>
        <v>保基本民生</v>
      </c>
      <c r="AC213" s="416" t="str">
        <f t="shared" si="20"/>
        <v>否</v>
      </c>
    </row>
    <row r="214" ht="22.5" customHeight="1" spans="1:29">
      <c r="A214" s="421" t="s">
        <v>7885</v>
      </c>
      <c r="B214" s="422" t="s">
        <v>7948</v>
      </c>
      <c r="C214" s="422" t="s">
        <v>7949</v>
      </c>
      <c r="D214" s="421" t="s">
        <v>7945</v>
      </c>
      <c r="E214" s="421" t="s">
        <v>7869</v>
      </c>
      <c r="F214" s="421" t="s">
        <v>4097</v>
      </c>
      <c r="G214" s="421" t="s">
        <v>4097</v>
      </c>
      <c r="H214" s="423" t="s">
        <v>5208</v>
      </c>
      <c r="I214" s="421" t="s">
        <v>612</v>
      </c>
      <c r="J214" s="421" t="s">
        <v>7890</v>
      </c>
      <c r="K214" s="421" t="s">
        <v>7891</v>
      </c>
      <c r="L214" s="421" t="s">
        <v>7872</v>
      </c>
      <c r="M214" s="421" t="s">
        <v>7894</v>
      </c>
      <c r="N214" s="426">
        <v>3150</v>
      </c>
      <c r="O214" s="426">
        <v>3150</v>
      </c>
      <c r="P214" s="427"/>
      <c r="Q214" s="427"/>
      <c r="R214" s="426"/>
      <c r="S214" s="426"/>
      <c r="T214" s="426"/>
      <c r="U214" s="426"/>
      <c r="V214" s="426"/>
      <c r="W214" s="426"/>
      <c r="X214" s="427"/>
      <c r="Y214" s="416" t="str">
        <f t="shared" si="16"/>
        <v>促发展支出</v>
      </c>
      <c r="Z214" s="416" t="str">
        <f t="shared" si="17"/>
        <v>项目支出</v>
      </c>
      <c r="AA214" s="416" t="str">
        <f t="shared" si="18"/>
        <v>2050201</v>
      </c>
      <c r="AB214" s="416" t="e">
        <f t="shared" si="19"/>
        <v>#N/A</v>
      </c>
      <c r="AC214" s="416" t="str">
        <f t="shared" si="20"/>
        <v>否</v>
      </c>
    </row>
    <row r="215" ht="22.5" customHeight="1" spans="1:29">
      <c r="A215" s="421" t="s">
        <v>7885</v>
      </c>
      <c r="B215" s="422" t="s">
        <v>7950</v>
      </c>
      <c r="C215" s="422" t="s">
        <v>7951</v>
      </c>
      <c r="D215" s="421" t="s">
        <v>7898</v>
      </c>
      <c r="E215" s="421" t="s">
        <v>7889</v>
      </c>
      <c r="F215" s="421" t="s">
        <v>4097</v>
      </c>
      <c r="G215" s="421" t="s">
        <v>4097</v>
      </c>
      <c r="H215" s="423" t="s">
        <v>5209</v>
      </c>
      <c r="I215" s="421" t="s">
        <v>614</v>
      </c>
      <c r="J215" s="421" t="s">
        <v>7899</v>
      </c>
      <c r="K215" s="421" t="s">
        <v>7900</v>
      </c>
      <c r="L215" s="421" t="s">
        <v>7872</v>
      </c>
      <c r="M215" s="421" t="s">
        <v>7901</v>
      </c>
      <c r="N215" s="426">
        <v>33180</v>
      </c>
      <c r="O215" s="426">
        <v>33180</v>
      </c>
      <c r="P215" s="427"/>
      <c r="Q215" s="427"/>
      <c r="R215" s="426"/>
      <c r="S215" s="426"/>
      <c r="T215" s="426"/>
      <c r="U215" s="426"/>
      <c r="V215" s="426"/>
      <c r="W215" s="426"/>
      <c r="X215" s="427"/>
      <c r="Y215" s="416" t="str">
        <f t="shared" si="16"/>
        <v>三保支出</v>
      </c>
      <c r="Z215" s="416" t="str">
        <f t="shared" si="17"/>
        <v>项目支出</v>
      </c>
      <c r="AA215" s="416" t="str">
        <f t="shared" si="18"/>
        <v>2050202</v>
      </c>
      <c r="AB215" s="416" t="str">
        <f t="shared" si="19"/>
        <v>保基本民生</v>
      </c>
      <c r="AC215" s="416" t="str">
        <f t="shared" si="20"/>
        <v>否</v>
      </c>
    </row>
    <row r="216" ht="22.5" customHeight="1" spans="1:29">
      <c r="A216" s="421" t="s">
        <v>7885</v>
      </c>
      <c r="B216" s="422" t="s">
        <v>7950</v>
      </c>
      <c r="C216" s="422" t="s">
        <v>7951</v>
      </c>
      <c r="D216" s="421" t="s">
        <v>7902</v>
      </c>
      <c r="E216" s="421" t="s">
        <v>7889</v>
      </c>
      <c r="F216" s="421" t="s">
        <v>4097</v>
      </c>
      <c r="G216" s="421" t="s">
        <v>4097</v>
      </c>
      <c r="H216" s="423" t="s">
        <v>5209</v>
      </c>
      <c r="I216" s="421" t="s">
        <v>614</v>
      </c>
      <c r="J216" s="421" t="s">
        <v>7890</v>
      </c>
      <c r="K216" s="421" t="s">
        <v>7891</v>
      </c>
      <c r="L216" s="421" t="s">
        <v>7872</v>
      </c>
      <c r="M216" s="421" t="s">
        <v>7933</v>
      </c>
      <c r="N216" s="426">
        <v>90125</v>
      </c>
      <c r="O216" s="426">
        <v>90125</v>
      </c>
      <c r="P216" s="427"/>
      <c r="Q216" s="427"/>
      <c r="R216" s="426"/>
      <c r="S216" s="426"/>
      <c r="T216" s="426"/>
      <c r="U216" s="426"/>
      <c r="V216" s="426"/>
      <c r="W216" s="426"/>
      <c r="X216" s="427"/>
      <c r="Y216" s="416" t="str">
        <f t="shared" si="16"/>
        <v>三保支出</v>
      </c>
      <c r="Z216" s="416" t="str">
        <f t="shared" si="17"/>
        <v>项目支出</v>
      </c>
      <c r="AA216" s="416" t="str">
        <f t="shared" si="18"/>
        <v>2050202</v>
      </c>
      <c r="AB216" s="416" t="str">
        <f t="shared" si="19"/>
        <v>保基本民生</v>
      </c>
      <c r="AC216" s="416" t="str">
        <f t="shared" si="20"/>
        <v>否</v>
      </c>
    </row>
    <row r="217" ht="22.5" customHeight="1" spans="1:29">
      <c r="A217" s="421" t="s">
        <v>7885</v>
      </c>
      <c r="B217" s="422" t="s">
        <v>7950</v>
      </c>
      <c r="C217" s="422" t="s">
        <v>7951</v>
      </c>
      <c r="D217" s="421" t="s">
        <v>7902</v>
      </c>
      <c r="E217" s="421" t="s">
        <v>7889</v>
      </c>
      <c r="F217" s="421" t="s">
        <v>4097</v>
      </c>
      <c r="G217" s="421" t="s">
        <v>4097</v>
      </c>
      <c r="H217" s="423" t="s">
        <v>5209</v>
      </c>
      <c r="I217" s="421" t="s">
        <v>614</v>
      </c>
      <c r="J217" s="421" t="s">
        <v>7890</v>
      </c>
      <c r="K217" s="421" t="s">
        <v>7891</v>
      </c>
      <c r="L217" s="421" t="s">
        <v>7872</v>
      </c>
      <c r="M217" s="421" t="s">
        <v>7933</v>
      </c>
      <c r="N217" s="426">
        <v>1531.25</v>
      </c>
      <c r="O217" s="426">
        <v>1531.25</v>
      </c>
      <c r="P217" s="427"/>
      <c r="Q217" s="427"/>
      <c r="R217" s="426"/>
      <c r="S217" s="426"/>
      <c r="T217" s="426"/>
      <c r="U217" s="426"/>
      <c r="V217" s="426"/>
      <c r="W217" s="426"/>
      <c r="X217" s="427"/>
      <c r="Y217" s="416" t="str">
        <f t="shared" si="16"/>
        <v>三保支出</v>
      </c>
      <c r="Z217" s="416" t="str">
        <f t="shared" si="17"/>
        <v>项目支出</v>
      </c>
      <c r="AA217" s="416" t="str">
        <f t="shared" si="18"/>
        <v>2050202</v>
      </c>
      <c r="AB217" s="416" t="str">
        <f t="shared" si="19"/>
        <v>保基本民生</v>
      </c>
      <c r="AC217" s="416" t="str">
        <f t="shared" si="20"/>
        <v>否</v>
      </c>
    </row>
    <row r="218" ht="22.5" customHeight="1" spans="1:29">
      <c r="A218" s="421" t="s">
        <v>7885</v>
      </c>
      <c r="B218" s="422" t="s">
        <v>7950</v>
      </c>
      <c r="C218" s="422" t="s">
        <v>7951</v>
      </c>
      <c r="D218" s="421" t="s">
        <v>7902</v>
      </c>
      <c r="E218" s="421" t="s">
        <v>7889</v>
      </c>
      <c r="F218" s="421" t="s">
        <v>4097</v>
      </c>
      <c r="G218" s="421" t="s">
        <v>4097</v>
      </c>
      <c r="H218" s="423" t="s">
        <v>5209</v>
      </c>
      <c r="I218" s="421" t="s">
        <v>614</v>
      </c>
      <c r="J218" s="421" t="s">
        <v>7890</v>
      </c>
      <c r="K218" s="421" t="s">
        <v>7891</v>
      </c>
      <c r="L218" s="421" t="s">
        <v>7872</v>
      </c>
      <c r="M218" s="421" t="s">
        <v>7933</v>
      </c>
      <c r="N218" s="426">
        <v>17380.22</v>
      </c>
      <c r="O218" s="426">
        <v>17380.22</v>
      </c>
      <c r="P218" s="427"/>
      <c r="Q218" s="427"/>
      <c r="R218" s="426"/>
      <c r="S218" s="426"/>
      <c r="T218" s="426"/>
      <c r="U218" s="426"/>
      <c r="V218" s="426"/>
      <c r="W218" s="426"/>
      <c r="X218" s="427"/>
      <c r="Y218" s="416" t="str">
        <f t="shared" si="16"/>
        <v>三保支出</v>
      </c>
      <c r="Z218" s="416" t="str">
        <f t="shared" si="17"/>
        <v>项目支出</v>
      </c>
      <c r="AA218" s="416" t="str">
        <f t="shared" si="18"/>
        <v>2050202</v>
      </c>
      <c r="AB218" s="416" t="str">
        <f t="shared" si="19"/>
        <v>保基本民生</v>
      </c>
      <c r="AC218" s="416" t="str">
        <f t="shared" si="20"/>
        <v>否</v>
      </c>
    </row>
    <row r="219" ht="22.5" customHeight="1" spans="1:29">
      <c r="A219" s="421" t="s">
        <v>7885</v>
      </c>
      <c r="B219" s="422" t="s">
        <v>7950</v>
      </c>
      <c r="C219" s="422" t="s">
        <v>7951</v>
      </c>
      <c r="D219" s="421" t="s">
        <v>7902</v>
      </c>
      <c r="E219" s="421" t="s">
        <v>7889</v>
      </c>
      <c r="F219" s="421" t="s">
        <v>4097</v>
      </c>
      <c r="G219" s="421" t="s">
        <v>4097</v>
      </c>
      <c r="H219" s="423" t="s">
        <v>5209</v>
      </c>
      <c r="I219" s="421" t="s">
        <v>614</v>
      </c>
      <c r="J219" s="421" t="s">
        <v>7890</v>
      </c>
      <c r="K219" s="421" t="s">
        <v>7891</v>
      </c>
      <c r="L219" s="421" t="s">
        <v>7872</v>
      </c>
      <c r="M219" s="421" t="s">
        <v>7933</v>
      </c>
      <c r="N219" s="426">
        <v>295.33</v>
      </c>
      <c r="O219" s="426">
        <v>295.33</v>
      </c>
      <c r="P219" s="427"/>
      <c r="Q219" s="427"/>
      <c r="R219" s="426"/>
      <c r="S219" s="426"/>
      <c r="T219" s="426"/>
      <c r="U219" s="426"/>
      <c r="V219" s="426"/>
      <c r="W219" s="426"/>
      <c r="X219" s="427"/>
      <c r="Y219" s="416" t="str">
        <f t="shared" si="16"/>
        <v>三保支出</v>
      </c>
      <c r="Z219" s="416" t="str">
        <f t="shared" si="17"/>
        <v>项目支出</v>
      </c>
      <c r="AA219" s="416" t="str">
        <f t="shared" si="18"/>
        <v>2050202</v>
      </c>
      <c r="AB219" s="416" t="str">
        <f t="shared" si="19"/>
        <v>保基本民生</v>
      </c>
      <c r="AC219" s="416" t="str">
        <f t="shared" si="20"/>
        <v>否</v>
      </c>
    </row>
    <row r="220" ht="22.5" customHeight="1" spans="1:29">
      <c r="A220" s="421" t="s">
        <v>7885</v>
      </c>
      <c r="B220" s="422" t="s">
        <v>7950</v>
      </c>
      <c r="C220" s="422" t="s">
        <v>7951</v>
      </c>
      <c r="D220" s="421" t="s">
        <v>7902</v>
      </c>
      <c r="E220" s="421" t="s">
        <v>7889</v>
      </c>
      <c r="F220" s="421" t="s">
        <v>4097</v>
      </c>
      <c r="G220" s="421" t="s">
        <v>4097</v>
      </c>
      <c r="H220" s="423" t="s">
        <v>5209</v>
      </c>
      <c r="I220" s="421" t="s">
        <v>614</v>
      </c>
      <c r="J220" s="421" t="s">
        <v>7890</v>
      </c>
      <c r="K220" s="421" t="s">
        <v>7891</v>
      </c>
      <c r="L220" s="421" t="s">
        <v>7872</v>
      </c>
      <c r="M220" s="421" t="s">
        <v>7933</v>
      </c>
      <c r="N220" s="426">
        <v>128750</v>
      </c>
      <c r="O220" s="426">
        <v>128750</v>
      </c>
      <c r="P220" s="427"/>
      <c r="Q220" s="427"/>
      <c r="R220" s="426"/>
      <c r="S220" s="426"/>
      <c r="T220" s="426"/>
      <c r="U220" s="426"/>
      <c r="V220" s="426"/>
      <c r="W220" s="426"/>
      <c r="X220" s="427"/>
      <c r="Y220" s="416" t="str">
        <f t="shared" si="16"/>
        <v>三保支出</v>
      </c>
      <c r="Z220" s="416" t="str">
        <f t="shared" si="17"/>
        <v>项目支出</v>
      </c>
      <c r="AA220" s="416" t="str">
        <f t="shared" si="18"/>
        <v>2050202</v>
      </c>
      <c r="AB220" s="416" t="str">
        <f t="shared" si="19"/>
        <v>保基本民生</v>
      </c>
      <c r="AC220" s="416" t="str">
        <f t="shared" si="20"/>
        <v>否</v>
      </c>
    </row>
    <row r="221" ht="22.5" customHeight="1" spans="1:29">
      <c r="A221" s="421" t="s">
        <v>7885</v>
      </c>
      <c r="B221" s="422" t="s">
        <v>7950</v>
      </c>
      <c r="C221" s="422" t="s">
        <v>7951</v>
      </c>
      <c r="D221" s="421" t="s">
        <v>7902</v>
      </c>
      <c r="E221" s="421" t="s">
        <v>7889</v>
      </c>
      <c r="F221" s="421" t="s">
        <v>4097</v>
      </c>
      <c r="G221" s="421" t="s">
        <v>4097</v>
      </c>
      <c r="H221" s="423" t="s">
        <v>5209</v>
      </c>
      <c r="I221" s="421" t="s">
        <v>614</v>
      </c>
      <c r="J221" s="421" t="s">
        <v>7890</v>
      </c>
      <c r="K221" s="421" t="s">
        <v>7891</v>
      </c>
      <c r="L221" s="421" t="s">
        <v>7872</v>
      </c>
      <c r="M221" s="421" t="s">
        <v>7933</v>
      </c>
      <c r="N221" s="426">
        <v>2187.5</v>
      </c>
      <c r="O221" s="426">
        <v>2187.5</v>
      </c>
      <c r="P221" s="427"/>
      <c r="Q221" s="427"/>
      <c r="R221" s="426"/>
      <c r="S221" s="426"/>
      <c r="T221" s="426"/>
      <c r="U221" s="426"/>
      <c r="V221" s="426"/>
      <c r="W221" s="426"/>
      <c r="X221" s="427"/>
      <c r="Y221" s="416" t="str">
        <f t="shared" si="16"/>
        <v>三保支出</v>
      </c>
      <c r="Z221" s="416" t="str">
        <f t="shared" si="17"/>
        <v>项目支出</v>
      </c>
      <c r="AA221" s="416" t="str">
        <f t="shared" si="18"/>
        <v>2050202</v>
      </c>
      <c r="AB221" s="416" t="str">
        <f t="shared" si="19"/>
        <v>保基本民生</v>
      </c>
      <c r="AC221" s="416" t="str">
        <f t="shared" si="20"/>
        <v>否</v>
      </c>
    </row>
    <row r="222" ht="22.5" customHeight="1" spans="1:29">
      <c r="A222" s="421" t="s">
        <v>7885</v>
      </c>
      <c r="B222" s="422" t="s">
        <v>7950</v>
      </c>
      <c r="C222" s="422" t="s">
        <v>7951</v>
      </c>
      <c r="D222" s="421" t="s">
        <v>7919</v>
      </c>
      <c r="E222" s="421" t="s">
        <v>7869</v>
      </c>
      <c r="F222" s="421" t="s">
        <v>4097</v>
      </c>
      <c r="G222" s="421" t="s">
        <v>4097</v>
      </c>
      <c r="H222" s="423" t="s">
        <v>5209</v>
      </c>
      <c r="I222" s="421" t="s">
        <v>614</v>
      </c>
      <c r="J222" s="421" t="s">
        <v>7899</v>
      </c>
      <c r="K222" s="421" t="s">
        <v>7900</v>
      </c>
      <c r="L222" s="421" t="s">
        <v>7872</v>
      </c>
      <c r="M222" s="421" t="s">
        <v>7894</v>
      </c>
      <c r="N222" s="426">
        <v>31600</v>
      </c>
      <c r="O222" s="426">
        <v>31600</v>
      </c>
      <c r="P222" s="427"/>
      <c r="Q222" s="427"/>
      <c r="R222" s="426"/>
      <c r="S222" s="426"/>
      <c r="T222" s="426"/>
      <c r="U222" s="426"/>
      <c r="V222" s="426"/>
      <c r="W222" s="426"/>
      <c r="X222" s="427"/>
      <c r="Y222" s="416" t="str">
        <f t="shared" si="16"/>
        <v>促发展支出</v>
      </c>
      <c r="Z222" s="416" t="str">
        <f t="shared" si="17"/>
        <v>项目支出</v>
      </c>
      <c r="AA222" s="416" t="str">
        <f t="shared" si="18"/>
        <v>2050202</v>
      </c>
      <c r="AB222" s="416" t="e">
        <f t="shared" si="19"/>
        <v>#N/A</v>
      </c>
      <c r="AC222" s="416" t="str">
        <f t="shared" si="20"/>
        <v>否</v>
      </c>
    </row>
    <row r="223" ht="22.5" customHeight="1" spans="1:29">
      <c r="A223" s="421" t="s">
        <v>7885</v>
      </c>
      <c r="B223" s="422" t="s">
        <v>7950</v>
      </c>
      <c r="C223" s="422" t="s">
        <v>7951</v>
      </c>
      <c r="D223" s="421" t="s">
        <v>7922</v>
      </c>
      <c r="E223" s="421" t="s">
        <v>7889</v>
      </c>
      <c r="F223" s="421" t="s">
        <v>4097</v>
      </c>
      <c r="G223" s="421" t="s">
        <v>4097</v>
      </c>
      <c r="H223" s="423" t="s">
        <v>5255</v>
      </c>
      <c r="I223" s="421" t="s">
        <v>665</v>
      </c>
      <c r="J223" s="421" t="s">
        <v>7899</v>
      </c>
      <c r="K223" s="421" t="s">
        <v>7900</v>
      </c>
      <c r="L223" s="421" t="s">
        <v>7872</v>
      </c>
      <c r="M223" s="421" t="s">
        <v>7923</v>
      </c>
      <c r="N223" s="426">
        <v>840</v>
      </c>
      <c r="O223" s="426">
        <v>840</v>
      </c>
      <c r="P223" s="427"/>
      <c r="Q223" s="427"/>
      <c r="R223" s="426"/>
      <c r="S223" s="426"/>
      <c r="T223" s="426"/>
      <c r="U223" s="426"/>
      <c r="V223" s="426"/>
      <c r="W223" s="426"/>
      <c r="X223" s="427"/>
      <c r="Y223" s="416" t="str">
        <f t="shared" si="16"/>
        <v>三保支出</v>
      </c>
      <c r="Z223" s="416" t="str">
        <f t="shared" si="17"/>
        <v>项目支出</v>
      </c>
      <c r="AA223" s="416" t="str">
        <f t="shared" si="18"/>
        <v>2050701</v>
      </c>
      <c r="AB223" s="416" t="str">
        <f t="shared" si="19"/>
        <v>保基本民生</v>
      </c>
      <c r="AC223" s="416" t="str">
        <f t="shared" si="20"/>
        <v>否</v>
      </c>
    </row>
    <row r="224" ht="22.5" customHeight="1" spans="1:29">
      <c r="A224" s="421" t="s">
        <v>7885</v>
      </c>
      <c r="B224" s="422" t="s">
        <v>7950</v>
      </c>
      <c r="C224" s="422" t="s">
        <v>7951</v>
      </c>
      <c r="D224" s="421" t="s">
        <v>7922</v>
      </c>
      <c r="E224" s="421" t="s">
        <v>7889</v>
      </c>
      <c r="F224" s="421" t="s">
        <v>4097</v>
      </c>
      <c r="G224" s="421" t="s">
        <v>4097</v>
      </c>
      <c r="H224" s="423" t="s">
        <v>5255</v>
      </c>
      <c r="I224" s="421" t="s">
        <v>665</v>
      </c>
      <c r="J224" s="421" t="s">
        <v>7899</v>
      </c>
      <c r="K224" s="421" t="s">
        <v>7900</v>
      </c>
      <c r="L224" s="421" t="s">
        <v>7872</v>
      </c>
      <c r="M224" s="421" t="s">
        <v>7923</v>
      </c>
      <c r="N224" s="426">
        <v>4800</v>
      </c>
      <c r="O224" s="426">
        <v>4800</v>
      </c>
      <c r="P224" s="427"/>
      <c r="Q224" s="427"/>
      <c r="R224" s="426"/>
      <c r="S224" s="426"/>
      <c r="T224" s="426"/>
      <c r="U224" s="426"/>
      <c r="V224" s="426"/>
      <c r="W224" s="426"/>
      <c r="X224" s="427"/>
      <c r="Y224" s="416" t="str">
        <f t="shared" si="16"/>
        <v>三保支出</v>
      </c>
      <c r="Z224" s="416" t="str">
        <f t="shared" si="17"/>
        <v>项目支出</v>
      </c>
      <c r="AA224" s="416" t="str">
        <f t="shared" si="18"/>
        <v>2050701</v>
      </c>
      <c r="AB224" s="416" t="str">
        <f t="shared" si="19"/>
        <v>保基本民生</v>
      </c>
      <c r="AC224" s="416" t="str">
        <f t="shared" si="20"/>
        <v>否</v>
      </c>
    </row>
    <row r="225" ht="22.5" customHeight="1" spans="1:29">
      <c r="A225" s="421" t="s">
        <v>7885</v>
      </c>
      <c r="B225" s="422" t="s">
        <v>7950</v>
      </c>
      <c r="C225" s="422" t="s">
        <v>7951</v>
      </c>
      <c r="D225" s="421" t="s">
        <v>7922</v>
      </c>
      <c r="E225" s="421" t="s">
        <v>7889</v>
      </c>
      <c r="F225" s="421" t="s">
        <v>4097</v>
      </c>
      <c r="G225" s="421" t="s">
        <v>4097</v>
      </c>
      <c r="H225" s="423" t="s">
        <v>5255</v>
      </c>
      <c r="I225" s="421" t="s">
        <v>665</v>
      </c>
      <c r="J225" s="421" t="s">
        <v>7899</v>
      </c>
      <c r="K225" s="421" t="s">
        <v>7900</v>
      </c>
      <c r="L225" s="421" t="s">
        <v>7872</v>
      </c>
      <c r="M225" s="421" t="s">
        <v>7923</v>
      </c>
      <c r="N225" s="426">
        <v>162</v>
      </c>
      <c r="O225" s="426">
        <v>162</v>
      </c>
      <c r="P225" s="427"/>
      <c r="Q225" s="427"/>
      <c r="R225" s="426"/>
      <c r="S225" s="426"/>
      <c r="T225" s="426"/>
      <c r="U225" s="426"/>
      <c r="V225" s="426"/>
      <c r="W225" s="426"/>
      <c r="X225" s="427"/>
      <c r="Y225" s="416" t="str">
        <f t="shared" si="16"/>
        <v>三保支出</v>
      </c>
      <c r="Z225" s="416" t="str">
        <f t="shared" si="17"/>
        <v>项目支出</v>
      </c>
      <c r="AA225" s="416" t="str">
        <f t="shared" si="18"/>
        <v>2050701</v>
      </c>
      <c r="AB225" s="416" t="str">
        <f t="shared" si="19"/>
        <v>保基本民生</v>
      </c>
      <c r="AC225" s="416" t="str">
        <f t="shared" si="20"/>
        <v>否</v>
      </c>
    </row>
    <row r="226" ht="22.5" customHeight="1" spans="1:29">
      <c r="A226" s="421" t="s">
        <v>7885</v>
      </c>
      <c r="B226" s="422" t="s">
        <v>7950</v>
      </c>
      <c r="C226" s="422" t="s">
        <v>7951</v>
      </c>
      <c r="D226" s="421" t="s">
        <v>7904</v>
      </c>
      <c r="E226" s="421" t="s">
        <v>7889</v>
      </c>
      <c r="F226" s="421" t="s">
        <v>4097</v>
      </c>
      <c r="G226" s="421" t="s">
        <v>4097</v>
      </c>
      <c r="H226" s="423" t="s">
        <v>5209</v>
      </c>
      <c r="I226" s="421" t="s">
        <v>614</v>
      </c>
      <c r="J226" s="421" t="s">
        <v>7890</v>
      </c>
      <c r="K226" s="421" t="s">
        <v>7891</v>
      </c>
      <c r="L226" s="421" t="s">
        <v>7872</v>
      </c>
      <c r="M226" s="421" t="s">
        <v>7905</v>
      </c>
      <c r="N226" s="426">
        <v>316000</v>
      </c>
      <c r="O226" s="426">
        <v>316000</v>
      </c>
      <c r="P226" s="427"/>
      <c r="Q226" s="427"/>
      <c r="R226" s="426"/>
      <c r="S226" s="426"/>
      <c r="T226" s="426"/>
      <c r="U226" s="426"/>
      <c r="V226" s="426"/>
      <c r="W226" s="426"/>
      <c r="X226" s="427"/>
      <c r="Y226" s="416" t="str">
        <f t="shared" si="16"/>
        <v>三保支出</v>
      </c>
      <c r="Z226" s="416" t="str">
        <f t="shared" si="17"/>
        <v>项目支出</v>
      </c>
      <c r="AA226" s="416" t="str">
        <f t="shared" si="18"/>
        <v>2050202</v>
      </c>
      <c r="AB226" s="416" t="str">
        <f t="shared" si="19"/>
        <v>保基本民生</v>
      </c>
      <c r="AC226" s="416" t="str">
        <f t="shared" si="20"/>
        <v>否</v>
      </c>
    </row>
    <row r="227" ht="22.5" customHeight="1" spans="1:29">
      <c r="A227" s="421" t="s">
        <v>7885</v>
      </c>
      <c r="B227" s="422" t="s">
        <v>7950</v>
      </c>
      <c r="C227" s="422" t="s">
        <v>7951</v>
      </c>
      <c r="D227" s="421" t="s">
        <v>7906</v>
      </c>
      <c r="E227" s="421" t="s">
        <v>7889</v>
      </c>
      <c r="F227" s="421" t="s">
        <v>4097</v>
      </c>
      <c r="G227" s="421" t="s">
        <v>4097</v>
      </c>
      <c r="H227" s="423" t="s">
        <v>5209</v>
      </c>
      <c r="I227" s="421" t="s">
        <v>614</v>
      </c>
      <c r="J227" s="421" t="s">
        <v>7899</v>
      </c>
      <c r="K227" s="421" t="s">
        <v>7900</v>
      </c>
      <c r="L227" s="421" t="s">
        <v>7872</v>
      </c>
      <c r="M227" s="421" t="s">
        <v>7934</v>
      </c>
      <c r="N227" s="426">
        <v>31852.8</v>
      </c>
      <c r="O227" s="426">
        <v>31852.8</v>
      </c>
      <c r="P227" s="427"/>
      <c r="Q227" s="427"/>
      <c r="R227" s="426"/>
      <c r="S227" s="426"/>
      <c r="T227" s="426"/>
      <c r="U227" s="426"/>
      <c r="V227" s="426"/>
      <c r="W227" s="426"/>
      <c r="X227" s="427"/>
      <c r="Y227" s="416" t="str">
        <f t="shared" si="16"/>
        <v>三保支出</v>
      </c>
      <c r="Z227" s="416" t="str">
        <f t="shared" si="17"/>
        <v>项目支出</v>
      </c>
      <c r="AA227" s="416" t="str">
        <f t="shared" si="18"/>
        <v>2050202</v>
      </c>
      <c r="AB227" s="416" t="str">
        <f t="shared" si="19"/>
        <v>保基本民生</v>
      </c>
      <c r="AC227" s="416" t="str">
        <f t="shared" si="20"/>
        <v>否</v>
      </c>
    </row>
    <row r="228" ht="22.5" customHeight="1" spans="1:29">
      <c r="A228" s="421" t="s">
        <v>7885</v>
      </c>
      <c r="B228" s="422" t="s">
        <v>7950</v>
      </c>
      <c r="C228" s="422" t="s">
        <v>7951</v>
      </c>
      <c r="D228" s="421" t="s">
        <v>7906</v>
      </c>
      <c r="E228" s="421" t="s">
        <v>7889</v>
      </c>
      <c r="F228" s="421" t="s">
        <v>4097</v>
      </c>
      <c r="G228" s="421" t="s">
        <v>4097</v>
      </c>
      <c r="H228" s="423" t="s">
        <v>5209</v>
      </c>
      <c r="I228" s="421" t="s">
        <v>614</v>
      </c>
      <c r="J228" s="421" t="s">
        <v>7899</v>
      </c>
      <c r="K228" s="421" t="s">
        <v>7900</v>
      </c>
      <c r="L228" s="421" t="s">
        <v>7872</v>
      </c>
      <c r="M228" s="421" t="s">
        <v>7934</v>
      </c>
      <c r="N228" s="426">
        <v>4704.48</v>
      </c>
      <c r="O228" s="426">
        <v>4704.48</v>
      </c>
      <c r="P228" s="427"/>
      <c r="Q228" s="427"/>
      <c r="R228" s="426"/>
      <c r="S228" s="426"/>
      <c r="T228" s="426"/>
      <c r="U228" s="426"/>
      <c r="V228" s="426"/>
      <c r="W228" s="426"/>
      <c r="X228" s="427"/>
      <c r="Y228" s="416" t="str">
        <f t="shared" si="16"/>
        <v>三保支出</v>
      </c>
      <c r="Z228" s="416" t="str">
        <f t="shared" si="17"/>
        <v>项目支出</v>
      </c>
      <c r="AA228" s="416" t="str">
        <f t="shared" si="18"/>
        <v>2050202</v>
      </c>
      <c r="AB228" s="416" t="str">
        <f t="shared" si="19"/>
        <v>保基本民生</v>
      </c>
      <c r="AC228" s="416" t="str">
        <f t="shared" si="20"/>
        <v>否</v>
      </c>
    </row>
    <row r="229" ht="22.5" customHeight="1" spans="1:29">
      <c r="A229" s="421" t="s">
        <v>7885</v>
      </c>
      <c r="B229" s="422" t="s">
        <v>7950</v>
      </c>
      <c r="C229" s="422" t="s">
        <v>7951</v>
      </c>
      <c r="D229" s="421" t="s">
        <v>7906</v>
      </c>
      <c r="E229" s="421" t="s">
        <v>7889</v>
      </c>
      <c r="F229" s="421" t="s">
        <v>4097</v>
      </c>
      <c r="G229" s="421" t="s">
        <v>4097</v>
      </c>
      <c r="H229" s="423" t="s">
        <v>5209</v>
      </c>
      <c r="I229" s="421" t="s">
        <v>614</v>
      </c>
      <c r="J229" s="421" t="s">
        <v>7899</v>
      </c>
      <c r="K229" s="421" t="s">
        <v>7900</v>
      </c>
      <c r="L229" s="421" t="s">
        <v>7872</v>
      </c>
      <c r="M229" s="421" t="s">
        <v>7934</v>
      </c>
      <c r="N229" s="426">
        <v>53280</v>
      </c>
      <c r="O229" s="426">
        <v>53280</v>
      </c>
      <c r="P229" s="427"/>
      <c r="Q229" s="427"/>
      <c r="R229" s="426"/>
      <c r="S229" s="426"/>
      <c r="T229" s="426"/>
      <c r="U229" s="426"/>
      <c r="V229" s="426"/>
      <c r="W229" s="426"/>
      <c r="X229" s="427"/>
      <c r="Y229" s="416" t="str">
        <f t="shared" si="16"/>
        <v>三保支出</v>
      </c>
      <c r="Z229" s="416" t="str">
        <f t="shared" si="17"/>
        <v>项目支出</v>
      </c>
      <c r="AA229" s="416" t="str">
        <f t="shared" si="18"/>
        <v>2050202</v>
      </c>
      <c r="AB229" s="416" t="str">
        <f t="shared" si="19"/>
        <v>保基本民生</v>
      </c>
      <c r="AC229" s="416" t="str">
        <f t="shared" si="20"/>
        <v>否</v>
      </c>
    </row>
    <row r="230" ht="22.5" customHeight="1" spans="1:29">
      <c r="A230" s="421" t="s">
        <v>7885</v>
      </c>
      <c r="B230" s="422" t="s">
        <v>7950</v>
      </c>
      <c r="C230" s="422" t="s">
        <v>7951</v>
      </c>
      <c r="D230" s="421" t="s">
        <v>7906</v>
      </c>
      <c r="E230" s="421" t="s">
        <v>7889</v>
      </c>
      <c r="F230" s="421" t="s">
        <v>4097</v>
      </c>
      <c r="G230" s="421" t="s">
        <v>4097</v>
      </c>
      <c r="H230" s="423" t="s">
        <v>5209</v>
      </c>
      <c r="I230" s="421" t="s">
        <v>614</v>
      </c>
      <c r="J230" s="421" t="s">
        <v>7899</v>
      </c>
      <c r="K230" s="421" t="s">
        <v>7900</v>
      </c>
      <c r="L230" s="421" t="s">
        <v>7872</v>
      </c>
      <c r="M230" s="421" t="s">
        <v>7934</v>
      </c>
      <c r="N230" s="426">
        <v>24393.6</v>
      </c>
      <c r="O230" s="426">
        <v>24393.6</v>
      </c>
      <c r="P230" s="427"/>
      <c r="Q230" s="427"/>
      <c r="R230" s="426"/>
      <c r="S230" s="426"/>
      <c r="T230" s="426"/>
      <c r="U230" s="426"/>
      <c r="V230" s="426"/>
      <c r="W230" s="426"/>
      <c r="X230" s="427"/>
      <c r="Y230" s="416" t="str">
        <f t="shared" si="16"/>
        <v>三保支出</v>
      </c>
      <c r="Z230" s="416" t="str">
        <f t="shared" si="17"/>
        <v>项目支出</v>
      </c>
      <c r="AA230" s="416" t="str">
        <f t="shared" si="18"/>
        <v>2050202</v>
      </c>
      <c r="AB230" s="416" t="str">
        <f t="shared" si="19"/>
        <v>保基本民生</v>
      </c>
      <c r="AC230" s="416" t="str">
        <f t="shared" si="20"/>
        <v>否</v>
      </c>
    </row>
    <row r="231" ht="22.5" customHeight="1" spans="1:29">
      <c r="A231" s="421" t="s">
        <v>7885</v>
      </c>
      <c r="B231" s="422" t="s">
        <v>7950</v>
      </c>
      <c r="C231" s="422" t="s">
        <v>7951</v>
      </c>
      <c r="D231" s="421" t="s">
        <v>7906</v>
      </c>
      <c r="E231" s="421" t="s">
        <v>7889</v>
      </c>
      <c r="F231" s="421" t="s">
        <v>4097</v>
      </c>
      <c r="G231" s="421" t="s">
        <v>4097</v>
      </c>
      <c r="H231" s="423" t="s">
        <v>5209</v>
      </c>
      <c r="I231" s="421" t="s">
        <v>614</v>
      </c>
      <c r="J231" s="421" t="s">
        <v>7899</v>
      </c>
      <c r="K231" s="421" t="s">
        <v>7900</v>
      </c>
      <c r="L231" s="421" t="s">
        <v>7872</v>
      </c>
      <c r="M231" s="421" t="s">
        <v>7934</v>
      </c>
      <c r="N231" s="426">
        <v>9324</v>
      </c>
      <c r="O231" s="426">
        <v>9324</v>
      </c>
      <c r="P231" s="427"/>
      <c r="Q231" s="427"/>
      <c r="R231" s="426"/>
      <c r="S231" s="426"/>
      <c r="T231" s="426"/>
      <c r="U231" s="426"/>
      <c r="V231" s="426"/>
      <c r="W231" s="426"/>
      <c r="X231" s="427"/>
      <c r="Y231" s="416" t="str">
        <f t="shared" si="16"/>
        <v>三保支出</v>
      </c>
      <c r="Z231" s="416" t="str">
        <f t="shared" si="17"/>
        <v>项目支出</v>
      </c>
      <c r="AA231" s="416" t="str">
        <f t="shared" si="18"/>
        <v>2050202</v>
      </c>
      <c r="AB231" s="416" t="str">
        <f t="shared" si="19"/>
        <v>保基本民生</v>
      </c>
      <c r="AC231" s="416" t="str">
        <f t="shared" si="20"/>
        <v>否</v>
      </c>
    </row>
    <row r="232" ht="22.5" customHeight="1" spans="1:29">
      <c r="A232" s="421" t="s">
        <v>7885</v>
      </c>
      <c r="B232" s="422" t="s">
        <v>7950</v>
      </c>
      <c r="C232" s="422" t="s">
        <v>7951</v>
      </c>
      <c r="D232" s="421" t="s">
        <v>7906</v>
      </c>
      <c r="E232" s="421" t="s">
        <v>7889</v>
      </c>
      <c r="F232" s="421" t="s">
        <v>4097</v>
      </c>
      <c r="G232" s="421" t="s">
        <v>4097</v>
      </c>
      <c r="H232" s="423" t="s">
        <v>5209</v>
      </c>
      <c r="I232" s="421" t="s">
        <v>614</v>
      </c>
      <c r="J232" s="421" t="s">
        <v>7899</v>
      </c>
      <c r="K232" s="421" t="s">
        <v>7900</v>
      </c>
      <c r="L232" s="421" t="s">
        <v>7872</v>
      </c>
      <c r="M232" s="421" t="s">
        <v>7934</v>
      </c>
      <c r="N232" s="426">
        <v>182016</v>
      </c>
      <c r="O232" s="426">
        <v>182016</v>
      </c>
      <c r="P232" s="427"/>
      <c r="Q232" s="427"/>
      <c r="R232" s="426"/>
      <c r="S232" s="426"/>
      <c r="T232" s="426"/>
      <c r="U232" s="426"/>
      <c r="V232" s="426"/>
      <c r="W232" s="426"/>
      <c r="X232" s="427"/>
      <c r="Y232" s="416" t="str">
        <f t="shared" si="16"/>
        <v>三保支出</v>
      </c>
      <c r="Z232" s="416" t="str">
        <f t="shared" si="17"/>
        <v>项目支出</v>
      </c>
      <c r="AA232" s="416" t="str">
        <f t="shared" si="18"/>
        <v>2050202</v>
      </c>
      <c r="AB232" s="416" t="str">
        <f t="shared" si="19"/>
        <v>保基本民生</v>
      </c>
      <c r="AC232" s="416" t="str">
        <f t="shared" si="20"/>
        <v>否</v>
      </c>
    </row>
    <row r="233" ht="22.5" customHeight="1" spans="1:29">
      <c r="A233" s="421" t="s">
        <v>7885</v>
      </c>
      <c r="B233" s="422" t="s">
        <v>7950</v>
      </c>
      <c r="C233" s="422" t="s">
        <v>7951</v>
      </c>
      <c r="D233" s="421" t="s">
        <v>7906</v>
      </c>
      <c r="E233" s="421" t="s">
        <v>7889</v>
      </c>
      <c r="F233" s="421" t="s">
        <v>4097</v>
      </c>
      <c r="G233" s="421" t="s">
        <v>4097</v>
      </c>
      <c r="H233" s="423" t="s">
        <v>5209</v>
      </c>
      <c r="I233" s="421" t="s">
        <v>614</v>
      </c>
      <c r="J233" s="421" t="s">
        <v>7899</v>
      </c>
      <c r="K233" s="421" t="s">
        <v>7900</v>
      </c>
      <c r="L233" s="421" t="s">
        <v>7872</v>
      </c>
      <c r="M233" s="421" t="s">
        <v>7934</v>
      </c>
      <c r="N233" s="426">
        <v>6143.04</v>
      </c>
      <c r="O233" s="426">
        <v>6143.04</v>
      </c>
      <c r="P233" s="427"/>
      <c r="Q233" s="427"/>
      <c r="R233" s="426"/>
      <c r="S233" s="426"/>
      <c r="T233" s="426"/>
      <c r="U233" s="426"/>
      <c r="V233" s="426"/>
      <c r="W233" s="426"/>
      <c r="X233" s="427"/>
      <c r="Y233" s="416" t="str">
        <f t="shared" si="16"/>
        <v>三保支出</v>
      </c>
      <c r="Z233" s="416" t="str">
        <f t="shared" si="17"/>
        <v>项目支出</v>
      </c>
      <c r="AA233" s="416" t="str">
        <f t="shared" si="18"/>
        <v>2050202</v>
      </c>
      <c r="AB233" s="416" t="str">
        <f t="shared" si="19"/>
        <v>保基本民生</v>
      </c>
      <c r="AC233" s="416" t="str">
        <f t="shared" si="20"/>
        <v>否</v>
      </c>
    </row>
    <row r="234" ht="22.5" customHeight="1" spans="1:29">
      <c r="A234" s="421" t="s">
        <v>7885</v>
      </c>
      <c r="B234" s="422" t="s">
        <v>7950</v>
      </c>
      <c r="C234" s="422" t="s">
        <v>7951</v>
      </c>
      <c r="D234" s="421" t="s">
        <v>7906</v>
      </c>
      <c r="E234" s="421" t="s">
        <v>7889</v>
      </c>
      <c r="F234" s="421" t="s">
        <v>4097</v>
      </c>
      <c r="G234" s="421" t="s">
        <v>4097</v>
      </c>
      <c r="H234" s="423" t="s">
        <v>5209</v>
      </c>
      <c r="I234" s="421" t="s">
        <v>614</v>
      </c>
      <c r="J234" s="421" t="s">
        <v>7899</v>
      </c>
      <c r="K234" s="421" t="s">
        <v>7900</v>
      </c>
      <c r="L234" s="421" t="s">
        <v>7872</v>
      </c>
      <c r="M234" s="421" t="s">
        <v>7934</v>
      </c>
      <c r="N234" s="426">
        <v>1798.2</v>
      </c>
      <c r="O234" s="426">
        <v>1798.2</v>
      </c>
      <c r="P234" s="427"/>
      <c r="Q234" s="427"/>
      <c r="R234" s="426"/>
      <c r="S234" s="426"/>
      <c r="T234" s="426"/>
      <c r="U234" s="426"/>
      <c r="V234" s="426"/>
      <c r="W234" s="426"/>
      <c r="X234" s="427"/>
      <c r="Y234" s="416" t="str">
        <f t="shared" si="16"/>
        <v>三保支出</v>
      </c>
      <c r="Z234" s="416" t="str">
        <f t="shared" si="17"/>
        <v>项目支出</v>
      </c>
      <c r="AA234" s="416" t="str">
        <f t="shared" si="18"/>
        <v>2050202</v>
      </c>
      <c r="AB234" s="416" t="str">
        <f t="shared" si="19"/>
        <v>保基本民生</v>
      </c>
      <c r="AC234" s="416" t="str">
        <f t="shared" si="20"/>
        <v>否</v>
      </c>
    </row>
    <row r="235" ht="22.5" customHeight="1" spans="1:29">
      <c r="A235" s="421" t="s">
        <v>7885</v>
      </c>
      <c r="B235" s="422" t="s">
        <v>7950</v>
      </c>
      <c r="C235" s="422" t="s">
        <v>7951</v>
      </c>
      <c r="D235" s="421" t="s">
        <v>7906</v>
      </c>
      <c r="E235" s="421" t="s">
        <v>7889</v>
      </c>
      <c r="F235" s="421" t="s">
        <v>4097</v>
      </c>
      <c r="G235" s="421" t="s">
        <v>4097</v>
      </c>
      <c r="H235" s="423" t="s">
        <v>5209</v>
      </c>
      <c r="I235" s="421" t="s">
        <v>614</v>
      </c>
      <c r="J235" s="421" t="s">
        <v>7899</v>
      </c>
      <c r="K235" s="421" t="s">
        <v>7900</v>
      </c>
      <c r="L235" s="421" t="s">
        <v>7872</v>
      </c>
      <c r="M235" s="421" t="s">
        <v>7934</v>
      </c>
      <c r="N235" s="426">
        <v>139392</v>
      </c>
      <c r="O235" s="426">
        <v>139392</v>
      </c>
      <c r="P235" s="427"/>
      <c r="Q235" s="427"/>
      <c r="R235" s="426"/>
      <c r="S235" s="426"/>
      <c r="T235" s="426"/>
      <c r="U235" s="426"/>
      <c r="V235" s="426"/>
      <c r="W235" s="426"/>
      <c r="X235" s="427"/>
      <c r="Y235" s="416" t="str">
        <f t="shared" si="16"/>
        <v>三保支出</v>
      </c>
      <c r="Z235" s="416" t="str">
        <f t="shared" si="17"/>
        <v>项目支出</v>
      </c>
      <c r="AA235" s="416" t="str">
        <f t="shared" si="18"/>
        <v>2050202</v>
      </c>
      <c r="AB235" s="416" t="str">
        <f t="shared" si="19"/>
        <v>保基本民生</v>
      </c>
      <c r="AC235" s="416" t="str">
        <f t="shared" si="20"/>
        <v>否</v>
      </c>
    </row>
    <row r="236" ht="22.5" customHeight="1" spans="1:29">
      <c r="A236" s="421" t="s">
        <v>7885</v>
      </c>
      <c r="B236" s="422" t="s">
        <v>7950</v>
      </c>
      <c r="C236" s="422" t="s">
        <v>7951</v>
      </c>
      <c r="D236" s="421" t="s">
        <v>7888</v>
      </c>
      <c r="E236" s="421" t="s">
        <v>7889</v>
      </c>
      <c r="F236" s="421" t="s">
        <v>4097</v>
      </c>
      <c r="G236" s="421" t="s">
        <v>4097</v>
      </c>
      <c r="H236" s="423" t="s">
        <v>5208</v>
      </c>
      <c r="I236" s="421" t="s">
        <v>612</v>
      </c>
      <c r="J236" s="421" t="s">
        <v>7890</v>
      </c>
      <c r="K236" s="421" t="s">
        <v>7891</v>
      </c>
      <c r="L236" s="421" t="s">
        <v>7872</v>
      </c>
      <c r="M236" s="421" t="s">
        <v>7892</v>
      </c>
      <c r="N236" s="426">
        <v>15600</v>
      </c>
      <c r="O236" s="426">
        <v>15600</v>
      </c>
      <c r="P236" s="427"/>
      <c r="Q236" s="427"/>
      <c r="R236" s="426"/>
      <c r="S236" s="426"/>
      <c r="T236" s="426"/>
      <c r="U236" s="426"/>
      <c r="V236" s="426"/>
      <c r="W236" s="426"/>
      <c r="X236" s="427"/>
      <c r="Y236" s="416" t="str">
        <f t="shared" si="16"/>
        <v>三保支出</v>
      </c>
      <c r="Z236" s="416" t="str">
        <f t="shared" si="17"/>
        <v>项目支出</v>
      </c>
      <c r="AA236" s="416" t="str">
        <f t="shared" si="18"/>
        <v>2050201</v>
      </c>
      <c r="AB236" s="416" t="str">
        <f t="shared" si="19"/>
        <v>保基本民生</v>
      </c>
      <c r="AC236" s="416" t="str">
        <f t="shared" si="20"/>
        <v>否</v>
      </c>
    </row>
    <row r="237" ht="22.5" customHeight="1" spans="1:29">
      <c r="A237" s="421" t="s">
        <v>7885</v>
      </c>
      <c r="B237" s="422" t="s">
        <v>7950</v>
      </c>
      <c r="C237" s="422" t="s">
        <v>7951</v>
      </c>
      <c r="D237" s="421" t="s">
        <v>7888</v>
      </c>
      <c r="E237" s="421" t="s">
        <v>7889</v>
      </c>
      <c r="F237" s="421" t="s">
        <v>4097</v>
      </c>
      <c r="G237" s="421" t="s">
        <v>4097</v>
      </c>
      <c r="H237" s="423" t="s">
        <v>5208</v>
      </c>
      <c r="I237" s="421" t="s">
        <v>612</v>
      </c>
      <c r="J237" s="421" t="s">
        <v>7890</v>
      </c>
      <c r="K237" s="421" t="s">
        <v>7891</v>
      </c>
      <c r="L237" s="421" t="s">
        <v>7872</v>
      </c>
      <c r="M237" s="421" t="s">
        <v>7892</v>
      </c>
      <c r="N237" s="426">
        <v>526.5</v>
      </c>
      <c r="O237" s="426">
        <v>526.5</v>
      </c>
      <c r="P237" s="427"/>
      <c r="Q237" s="427"/>
      <c r="R237" s="426"/>
      <c r="S237" s="426"/>
      <c r="T237" s="426"/>
      <c r="U237" s="426"/>
      <c r="V237" s="426"/>
      <c r="W237" s="426"/>
      <c r="X237" s="427"/>
      <c r="Y237" s="416" t="str">
        <f t="shared" si="16"/>
        <v>三保支出</v>
      </c>
      <c r="Z237" s="416" t="str">
        <f t="shared" si="17"/>
        <v>项目支出</v>
      </c>
      <c r="AA237" s="416" t="str">
        <f t="shared" si="18"/>
        <v>2050201</v>
      </c>
      <c r="AB237" s="416" t="str">
        <f t="shared" si="19"/>
        <v>保基本民生</v>
      </c>
      <c r="AC237" s="416" t="str">
        <f t="shared" si="20"/>
        <v>否</v>
      </c>
    </row>
    <row r="238" ht="22.5" customHeight="1" spans="1:29">
      <c r="A238" s="421" t="s">
        <v>7885</v>
      </c>
      <c r="B238" s="422" t="s">
        <v>7950</v>
      </c>
      <c r="C238" s="422" t="s">
        <v>7951</v>
      </c>
      <c r="D238" s="421" t="s">
        <v>7888</v>
      </c>
      <c r="E238" s="421" t="s">
        <v>7889</v>
      </c>
      <c r="F238" s="421" t="s">
        <v>4097</v>
      </c>
      <c r="G238" s="421" t="s">
        <v>4097</v>
      </c>
      <c r="H238" s="423" t="s">
        <v>5208</v>
      </c>
      <c r="I238" s="421" t="s">
        <v>612</v>
      </c>
      <c r="J238" s="421" t="s">
        <v>7890</v>
      </c>
      <c r="K238" s="421" t="s">
        <v>7891</v>
      </c>
      <c r="L238" s="421" t="s">
        <v>7872</v>
      </c>
      <c r="M238" s="421" t="s">
        <v>7892</v>
      </c>
      <c r="N238" s="426">
        <v>2730</v>
      </c>
      <c r="O238" s="426">
        <v>2730</v>
      </c>
      <c r="P238" s="427"/>
      <c r="Q238" s="427"/>
      <c r="R238" s="426"/>
      <c r="S238" s="426"/>
      <c r="T238" s="426"/>
      <c r="U238" s="426"/>
      <c r="V238" s="426"/>
      <c r="W238" s="426"/>
      <c r="X238" s="427"/>
      <c r="Y238" s="416" t="str">
        <f t="shared" si="16"/>
        <v>三保支出</v>
      </c>
      <c r="Z238" s="416" t="str">
        <f t="shared" si="17"/>
        <v>项目支出</v>
      </c>
      <c r="AA238" s="416" t="str">
        <f t="shared" si="18"/>
        <v>2050201</v>
      </c>
      <c r="AB238" s="416" t="str">
        <f t="shared" si="19"/>
        <v>保基本民生</v>
      </c>
      <c r="AC238" s="416" t="str">
        <f t="shared" si="20"/>
        <v>否</v>
      </c>
    </row>
    <row r="239" ht="22.5" customHeight="1" spans="1:29">
      <c r="A239" s="421" t="s">
        <v>7885</v>
      </c>
      <c r="B239" s="422" t="s">
        <v>7952</v>
      </c>
      <c r="C239" s="422" t="s">
        <v>7953</v>
      </c>
      <c r="D239" s="421" t="s">
        <v>7898</v>
      </c>
      <c r="E239" s="421" t="s">
        <v>7889</v>
      </c>
      <c r="F239" s="421" t="s">
        <v>4097</v>
      </c>
      <c r="G239" s="421" t="s">
        <v>4097</v>
      </c>
      <c r="H239" s="423" t="s">
        <v>5209</v>
      </c>
      <c r="I239" s="421" t="s">
        <v>614</v>
      </c>
      <c r="J239" s="421" t="s">
        <v>7899</v>
      </c>
      <c r="K239" s="421" t="s">
        <v>7900</v>
      </c>
      <c r="L239" s="421" t="s">
        <v>7872</v>
      </c>
      <c r="M239" s="421" t="s">
        <v>7901</v>
      </c>
      <c r="N239" s="426">
        <v>54285</v>
      </c>
      <c r="O239" s="426">
        <v>54285</v>
      </c>
      <c r="P239" s="427"/>
      <c r="Q239" s="427"/>
      <c r="R239" s="426"/>
      <c r="S239" s="426"/>
      <c r="T239" s="426"/>
      <c r="U239" s="426"/>
      <c r="V239" s="426"/>
      <c r="W239" s="426"/>
      <c r="X239" s="427"/>
      <c r="Y239" s="416" t="str">
        <f t="shared" si="16"/>
        <v>三保支出</v>
      </c>
      <c r="Z239" s="416" t="str">
        <f t="shared" si="17"/>
        <v>项目支出</v>
      </c>
      <c r="AA239" s="416" t="str">
        <f t="shared" si="18"/>
        <v>2050202</v>
      </c>
      <c r="AB239" s="416" t="str">
        <f t="shared" si="19"/>
        <v>保基本民生</v>
      </c>
      <c r="AC239" s="416" t="str">
        <f t="shared" si="20"/>
        <v>否</v>
      </c>
    </row>
    <row r="240" ht="22.5" customHeight="1" spans="1:29">
      <c r="A240" s="421" t="s">
        <v>7885</v>
      </c>
      <c r="B240" s="422" t="s">
        <v>7952</v>
      </c>
      <c r="C240" s="422" t="s">
        <v>7953</v>
      </c>
      <c r="D240" s="421" t="s">
        <v>7902</v>
      </c>
      <c r="E240" s="421" t="s">
        <v>7889</v>
      </c>
      <c r="F240" s="421" t="s">
        <v>4097</v>
      </c>
      <c r="G240" s="421" t="s">
        <v>4097</v>
      </c>
      <c r="H240" s="423" t="s">
        <v>5209</v>
      </c>
      <c r="I240" s="421" t="s">
        <v>614</v>
      </c>
      <c r="J240" s="421" t="s">
        <v>7890</v>
      </c>
      <c r="K240" s="421" t="s">
        <v>7891</v>
      </c>
      <c r="L240" s="421" t="s">
        <v>7872</v>
      </c>
      <c r="M240" s="421" t="s">
        <v>7933</v>
      </c>
      <c r="N240" s="426">
        <v>108937.5</v>
      </c>
      <c r="O240" s="426">
        <v>108937.5</v>
      </c>
      <c r="P240" s="427"/>
      <c r="Q240" s="427"/>
      <c r="R240" s="426"/>
      <c r="S240" s="426"/>
      <c r="T240" s="426"/>
      <c r="U240" s="426"/>
      <c r="V240" s="426"/>
      <c r="W240" s="426"/>
      <c r="X240" s="427"/>
      <c r="Y240" s="416" t="str">
        <f t="shared" si="16"/>
        <v>三保支出</v>
      </c>
      <c r="Z240" s="416" t="str">
        <f t="shared" si="17"/>
        <v>项目支出</v>
      </c>
      <c r="AA240" s="416" t="str">
        <f t="shared" si="18"/>
        <v>2050202</v>
      </c>
      <c r="AB240" s="416" t="str">
        <f t="shared" si="19"/>
        <v>保基本民生</v>
      </c>
      <c r="AC240" s="416" t="str">
        <f t="shared" si="20"/>
        <v>否</v>
      </c>
    </row>
    <row r="241" ht="22.5" customHeight="1" spans="1:29">
      <c r="A241" s="421" t="s">
        <v>7885</v>
      </c>
      <c r="B241" s="422" t="s">
        <v>7952</v>
      </c>
      <c r="C241" s="422" t="s">
        <v>7953</v>
      </c>
      <c r="D241" s="421" t="s">
        <v>7902</v>
      </c>
      <c r="E241" s="421" t="s">
        <v>7889</v>
      </c>
      <c r="F241" s="421" t="s">
        <v>4097</v>
      </c>
      <c r="G241" s="421" t="s">
        <v>4097</v>
      </c>
      <c r="H241" s="423" t="s">
        <v>5209</v>
      </c>
      <c r="I241" s="421" t="s">
        <v>614</v>
      </c>
      <c r="J241" s="421" t="s">
        <v>7890</v>
      </c>
      <c r="K241" s="421" t="s">
        <v>7891</v>
      </c>
      <c r="L241" s="421" t="s">
        <v>7872</v>
      </c>
      <c r="M241" s="421" t="s">
        <v>7933</v>
      </c>
      <c r="N241" s="426">
        <v>4812.5</v>
      </c>
      <c r="O241" s="426">
        <v>4812.5</v>
      </c>
      <c r="P241" s="427"/>
      <c r="Q241" s="427"/>
      <c r="R241" s="426"/>
      <c r="S241" s="426"/>
      <c r="T241" s="426"/>
      <c r="U241" s="426"/>
      <c r="V241" s="426"/>
      <c r="W241" s="426"/>
      <c r="X241" s="427"/>
      <c r="Y241" s="416" t="str">
        <f t="shared" si="16"/>
        <v>三保支出</v>
      </c>
      <c r="Z241" s="416" t="str">
        <f t="shared" si="17"/>
        <v>项目支出</v>
      </c>
      <c r="AA241" s="416" t="str">
        <f t="shared" si="18"/>
        <v>2050202</v>
      </c>
      <c r="AB241" s="416" t="str">
        <f t="shared" si="19"/>
        <v>保基本民生</v>
      </c>
      <c r="AC241" s="416" t="str">
        <f t="shared" si="20"/>
        <v>否</v>
      </c>
    </row>
    <row r="242" ht="22.5" customHeight="1" spans="1:29">
      <c r="A242" s="421" t="s">
        <v>7885</v>
      </c>
      <c r="B242" s="422" t="s">
        <v>7952</v>
      </c>
      <c r="C242" s="422" t="s">
        <v>7953</v>
      </c>
      <c r="D242" s="421" t="s">
        <v>7902</v>
      </c>
      <c r="E242" s="421" t="s">
        <v>7889</v>
      </c>
      <c r="F242" s="421" t="s">
        <v>4097</v>
      </c>
      <c r="G242" s="421" t="s">
        <v>4097</v>
      </c>
      <c r="H242" s="423" t="s">
        <v>5209</v>
      </c>
      <c r="I242" s="421" t="s">
        <v>614</v>
      </c>
      <c r="J242" s="421" t="s">
        <v>7890</v>
      </c>
      <c r="K242" s="421" t="s">
        <v>7891</v>
      </c>
      <c r="L242" s="421" t="s">
        <v>7872</v>
      </c>
      <c r="M242" s="421" t="s">
        <v>7933</v>
      </c>
      <c r="N242" s="426">
        <v>21008.13</v>
      </c>
      <c r="O242" s="426">
        <v>21008.13</v>
      </c>
      <c r="P242" s="427"/>
      <c r="Q242" s="427"/>
      <c r="R242" s="426"/>
      <c r="S242" s="426"/>
      <c r="T242" s="426"/>
      <c r="U242" s="426"/>
      <c r="V242" s="426"/>
      <c r="W242" s="426"/>
      <c r="X242" s="427"/>
      <c r="Y242" s="416" t="str">
        <f t="shared" si="16"/>
        <v>三保支出</v>
      </c>
      <c r="Z242" s="416" t="str">
        <f t="shared" si="17"/>
        <v>项目支出</v>
      </c>
      <c r="AA242" s="416" t="str">
        <f t="shared" si="18"/>
        <v>2050202</v>
      </c>
      <c r="AB242" s="416" t="str">
        <f t="shared" si="19"/>
        <v>保基本民生</v>
      </c>
      <c r="AC242" s="416" t="str">
        <f t="shared" si="20"/>
        <v>否</v>
      </c>
    </row>
    <row r="243" ht="22.5" customHeight="1" spans="1:29">
      <c r="A243" s="421" t="s">
        <v>7885</v>
      </c>
      <c r="B243" s="422" t="s">
        <v>7952</v>
      </c>
      <c r="C243" s="422" t="s">
        <v>7953</v>
      </c>
      <c r="D243" s="421" t="s">
        <v>7902</v>
      </c>
      <c r="E243" s="421" t="s">
        <v>7889</v>
      </c>
      <c r="F243" s="421" t="s">
        <v>4097</v>
      </c>
      <c r="G243" s="421" t="s">
        <v>4097</v>
      </c>
      <c r="H243" s="423" t="s">
        <v>5209</v>
      </c>
      <c r="I243" s="421" t="s">
        <v>614</v>
      </c>
      <c r="J243" s="421" t="s">
        <v>7890</v>
      </c>
      <c r="K243" s="421" t="s">
        <v>7891</v>
      </c>
      <c r="L243" s="421" t="s">
        <v>7872</v>
      </c>
      <c r="M243" s="421" t="s">
        <v>7933</v>
      </c>
      <c r="N243" s="426">
        <v>928.18</v>
      </c>
      <c r="O243" s="426">
        <v>928.18</v>
      </c>
      <c r="P243" s="427"/>
      <c r="Q243" s="427"/>
      <c r="R243" s="426"/>
      <c r="S243" s="426"/>
      <c r="T243" s="426"/>
      <c r="U243" s="426"/>
      <c r="V243" s="426"/>
      <c r="W243" s="426"/>
      <c r="X243" s="427"/>
      <c r="Y243" s="416" t="str">
        <f t="shared" si="16"/>
        <v>三保支出</v>
      </c>
      <c r="Z243" s="416" t="str">
        <f t="shared" si="17"/>
        <v>项目支出</v>
      </c>
      <c r="AA243" s="416" t="str">
        <f t="shared" si="18"/>
        <v>2050202</v>
      </c>
      <c r="AB243" s="416" t="str">
        <f t="shared" si="19"/>
        <v>保基本民生</v>
      </c>
      <c r="AC243" s="416" t="str">
        <f t="shared" si="20"/>
        <v>否</v>
      </c>
    </row>
    <row r="244" ht="22.5" customHeight="1" spans="1:29">
      <c r="A244" s="421" t="s">
        <v>7885</v>
      </c>
      <c r="B244" s="422" t="s">
        <v>7952</v>
      </c>
      <c r="C244" s="422" t="s">
        <v>7953</v>
      </c>
      <c r="D244" s="421" t="s">
        <v>7902</v>
      </c>
      <c r="E244" s="421" t="s">
        <v>7889</v>
      </c>
      <c r="F244" s="421" t="s">
        <v>4097</v>
      </c>
      <c r="G244" s="421" t="s">
        <v>4097</v>
      </c>
      <c r="H244" s="423" t="s">
        <v>5209</v>
      </c>
      <c r="I244" s="421" t="s">
        <v>614</v>
      </c>
      <c r="J244" s="421" t="s">
        <v>7890</v>
      </c>
      <c r="K244" s="421" t="s">
        <v>7891</v>
      </c>
      <c r="L244" s="421" t="s">
        <v>7872</v>
      </c>
      <c r="M244" s="421" t="s">
        <v>7933</v>
      </c>
      <c r="N244" s="426">
        <v>155625</v>
      </c>
      <c r="O244" s="426">
        <v>155625</v>
      </c>
      <c r="P244" s="427"/>
      <c r="Q244" s="427"/>
      <c r="R244" s="426"/>
      <c r="S244" s="426"/>
      <c r="T244" s="426"/>
      <c r="U244" s="426"/>
      <c r="V244" s="426"/>
      <c r="W244" s="426"/>
      <c r="X244" s="427"/>
      <c r="Y244" s="416" t="str">
        <f t="shared" si="16"/>
        <v>三保支出</v>
      </c>
      <c r="Z244" s="416" t="str">
        <f t="shared" si="17"/>
        <v>项目支出</v>
      </c>
      <c r="AA244" s="416" t="str">
        <f t="shared" si="18"/>
        <v>2050202</v>
      </c>
      <c r="AB244" s="416" t="str">
        <f t="shared" si="19"/>
        <v>保基本民生</v>
      </c>
      <c r="AC244" s="416" t="str">
        <f t="shared" si="20"/>
        <v>否</v>
      </c>
    </row>
    <row r="245" ht="22.5" customHeight="1" spans="1:29">
      <c r="A245" s="421" t="s">
        <v>7885</v>
      </c>
      <c r="B245" s="422" t="s">
        <v>7952</v>
      </c>
      <c r="C245" s="422" t="s">
        <v>7953</v>
      </c>
      <c r="D245" s="421" t="s">
        <v>7902</v>
      </c>
      <c r="E245" s="421" t="s">
        <v>7889</v>
      </c>
      <c r="F245" s="421" t="s">
        <v>4097</v>
      </c>
      <c r="G245" s="421" t="s">
        <v>4097</v>
      </c>
      <c r="H245" s="423" t="s">
        <v>5209</v>
      </c>
      <c r="I245" s="421" t="s">
        <v>614</v>
      </c>
      <c r="J245" s="421" t="s">
        <v>7890</v>
      </c>
      <c r="K245" s="421" t="s">
        <v>7891</v>
      </c>
      <c r="L245" s="421" t="s">
        <v>7872</v>
      </c>
      <c r="M245" s="421" t="s">
        <v>7933</v>
      </c>
      <c r="N245" s="426">
        <v>6875</v>
      </c>
      <c r="O245" s="426">
        <v>6875</v>
      </c>
      <c r="P245" s="427"/>
      <c r="Q245" s="427"/>
      <c r="R245" s="426"/>
      <c r="S245" s="426"/>
      <c r="T245" s="426"/>
      <c r="U245" s="426"/>
      <c r="V245" s="426"/>
      <c r="W245" s="426"/>
      <c r="X245" s="427"/>
      <c r="Y245" s="416" t="str">
        <f t="shared" si="16"/>
        <v>三保支出</v>
      </c>
      <c r="Z245" s="416" t="str">
        <f t="shared" si="17"/>
        <v>项目支出</v>
      </c>
      <c r="AA245" s="416" t="str">
        <f t="shared" si="18"/>
        <v>2050202</v>
      </c>
      <c r="AB245" s="416" t="str">
        <f t="shared" si="19"/>
        <v>保基本民生</v>
      </c>
      <c r="AC245" s="416" t="str">
        <f t="shared" si="20"/>
        <v>否</v>
      </c>
    </row>
    <row r="246" ht="22.5" customHeight="1" spans="1:29">
      <c r="A246" s="421" t="s">
        <v>7885</v>
      </c>
      <c r="B246" s="422" t="s">
        <v>7952</v>
      </c>
      <c r="C246" s="422" t="s">
        <v>7953</v>
      </c>
      <c r="D246" s="421" t="s">
        <v>7919</v>
      </c>
      <c r="E246" s="421" t="s">
        <v>7869</v>
      </c>
      <c r="F246" s="421" t="s">
        <v>4097</v>
      </c>
      <c r="G246" s="421" t="s">
        <v>4097</v>
      </c>
      <c r="H246" s="423" t="s">
        <v>5209</v>
      </c>
      <c r="I246" s="421" t="s">
        <v>614</v>
      </c>
      <c r="J246" s="421" t="s">
        <v>7899</v>
      </c>
      <c r="K246" s="421" t="s">
        <v>7900</v>
      </c>
      <c r="L246" s="421" t="s">
        <v>7872</v>
      </c>
      <c r="M246" s="421" t="s">
        <v>7894</v>
      </c>
      <c r="N246" s="426">
        <v>51700</v>
      </c>
      <c r="O246" s="426">
        <v>51700</v>
      </c>
      <c r="P246" s="427"/>
      <c r="Q246" s="427"/>
      <c r="R246" s="426"/>
      <c r="S246" s="426"/>
      <c r="T246" s="426"/>
      <c r="U246" s="426"/>
      <c r="V246" s="426"/>
      <c r="W246" s="426"/>
      <c r="X246" s="427"/>
      <c r="Y246" s="416" t="str">
        <f t="shared" si="16"/>
        <v>促发展支出</v>
      </c>
      <c r="Z246" s="416" t="str">
        <f t="shared" si="17"/>
        <v>项目支出</v>
      </c>
      <c r="AA246" s="416" t="str">
        <f t="shared" si="18"/>
        <v>2050202</v>
      </c>
      <c r="AB246" s="416" t="e">
        <f t="shared" si="19"/>
        <v>#N/A</v>
      </c>
      <c r="AC246" s="416" t="str">
        <f t="shared" si="20"/>
        <v>否</v>
      </c>
    </row>
    <row r="247" ht="22.5" customHeight="1" spans="1:29">
      <c r="A247" s="421" t="s">
        <v>7885</v>
      </c>
      <c r="B247" s="422" t="s">
        <v>7952</v>
      </c>
      <c r="C247" s="422" t="s">
        <v>7953</v>
      </c>
      <c r="D247" s="421" t="s">
        <v>7922</v>
      </c>
      <c r="E247" s="421" t="s">
        <v>7889</v>
      </c>
      <c r="F247" s="421" t="s">
        <v>4097</v>
      </c>
      <c r="G247" s="421" t="s">
        <v>4097</v>
      </c>
      <c r="H247" s="423" t="s">
        <v>5255</v>
      </c>
      <c r="I247" s="421" t="s">
        <v>665</v>
      </c>
      <c r="J247" s="421" t="s">
        <v>7899</v>
      </c>
      <c r="K247" s="421" t="s">
        <v>7900</v>
      </c>
      <c r="L247" s="421" t="s">
        <v>7872</v>
      </c>
      <c r="M247" s="421" t="s">
        <v>7923</v>
      </c>
      <c r="N247" s="426">
        <v>7560</v>
      </c>
      <c r="O247" s="426">
        <v>7560</v>
      </c>
      <c r="P247" s="427"/>
      <c r="Q247" s="427"/>
      <c r="R247" s="426"/>
      <c r="S247" s="426"/>
      <c r="T247" s="426"/>
      <c r="U247" s="426"/>
      <c r="V247" s="426"/>
      <c r="W247" s="426"/>
      <c r="X247" s="427"/>
      <c r="Y247" s="416" t="str">
        <f t="shared" si="16"/>
        <v>三保支出</v>
      </c>
      <c r="Z247" s="416" t="str">
        <f t="shared" si="17"/>
        <v>项目支出</v>
      </c>
      <c r="AA247" s="416" t="str">
        <f t="shared" si="18"/>
        <v>2050701</v>
      </c>
      <c r="AB247" s="416" t="str">
        <f t="shared" si="19"/>
        <v>保基本民生</v>
      </c>
      <c r="AC247" s="416" t="str">
        <f t="shared" si="20"/>
        <v>否</v>
      </c>
    </row>
    <row r="248" ht="22.5" customHeight="1" spans="1:29">
      <c r="A248" s="421" t="s">
        <v>7885</v>
      </c>
      <c r="B248" s="422" t="s">
        <v>7952</v>
      </c>
      <c r="C248" s="422" t="s">
        <v>7953</v>
      </c>
      <c r="D248" s="421" t="s">
        <v>7922</v>
      </c>
      <c r="E248" s="421" t="s">
        <v>7889</v>
      </c>
      <c r="F248" s="421" t="s">
        <v>4097</v>
      </c>
      <c r="G248" s="421" t="s">
        <v>4097</v>
      </c>
      <c r="H248" s="423" t="s">
        <v>5255</v>
      </c>
      <c r="I248" s="421" t="s">
        <v>665</v>
      </c>
      <c r="J248" s="421" t="s">
        <v>7899</v>
      </c>
      <c r="K248" s="421" t="s">
        <v>7900</v>
      </c>
      <c r="L248" s="421" t="s">
        <v>7872</v>
      </c>
      <c r="M248" s="421" t="s">
        <v>7923</v>
      </c>
      <c r="N248" s="426">
        <v>43200</v>
      </c>
      <c r="O248" s="426">
        <v>43200</v>
      </c>
      <c r="P248" s="427"/>
      <c r="Q248" s="427"/>
      <c r="R248" s="426"/>
      <c r="S248" s="426"/>
      <c r="T248" s="426"/>
      <c r="U248" s="426"/>
      <c r="V248" s="426"/>
      <c r="W248" s="426"/>
      <c r="X248" s="427"/>
      <c r="Y248" s="416" t="str">
        <f t="shared" si="16"/>
        <v>三保支出</v>
      </c>
      <c r="Z248" s="416" t="str">
        <f t="shared" si="17"/>
        <v>项目支出</v>
      </c>
      <c r="AA248" s="416" t="str">
        <f t="shared" si="18"/>
        <v>2050701</v>
      </c>
      <c r="AB248" s="416" t="str">
        <f t="shared" si="19"/>
        <v>保基本民生</v>
      </c>
      <c r="AC248" s="416" t="str">
        <f t="shared" si="20"/>
        <v>否</v>
      </c>
    </row>
    <row r="249" ht="22.5" customHeight="1" spans="1:29">
      <c r="A249" s="421" t="s">
        <v>7885</v>
      </c>
      <c r="B249" s="422" t="s">
        <v>7952</v>
      </c>
      <c r="C249" s="422" t="s">
        <v>7953</v>
      </c>
      <c r="D249" s="421" t="s">
        <v>7922</v>
      </c>
      <c r="E249" s="421" t="s">
        <v>7889</v>
      </c>
      <c r="F249" s="421" t="s">
        <v>4097</v>
      </c>
      <c r="G249" s="421" t="s">
        <v>4097</v>
      </c>
      <c r="H249" s="423" t="s">
        <v>5255</v>
      </c>
      <c r="I249" s="421" t="s">
        <v>665</v>
      </c>
      <c r="J249" s="421" t="s">
        <v>7899</v>
      </c>
      <c r="K249" s="421" t="s">
        <v>7900</v>
      </c>
      <c r="L249" s="421" t="s">
        <v>7872</v>
      </c>
      <c r="M249" s="421" t="s">
        <v>7923</v>
      </c>
      <c r="N249" s="426">
        <v>1458</v>
      </c>
      <c r="O249" s="426">
        <v>1458</v>
      </c>
      <c r="P249" s="427"/>
      <c r="Q249" s="427"/>
      <c r="R249" s="426"/>
      <c r="S249" s="426"/>
      <c r="T249" s="426"/>
      <c r="U249" s="426"/>
      <c r="V249" s="426"/>
      <c r="W249" s="426"/>
      <c r="X249" s="427"/>
      <c r="Y249" s="416" t="str">
        <f t="shared" si="16"/>
        <v>三保支出</v>
      </c>
      <c r="Z249" s="416" t="str">
        <f t="shared" si="17"/>
        <v>项目支出</v>
      </c>
      <c r="AA249" s="416" t="str">
        <f t="shared" si="18"/>
        <v>2050701</v>
      </c>
      <c r="AB249" s="416" t="str">
        <f t="shared" si="19"/>
        <v>保基本民生</v>
      </c>
      <c r="AC249" s="416" t="str">
        <f t="shared" si="20"/>
        <v>否</v>
      </c>
    </row>
    <row r="250" ht="22.5" customHeight="1" spans="1:29">
      <c r="A250" s="421" t="s">
        <v>7885</v>
      </c>
      <c r="B250" s="422" t="s">
        <v>7952</v>
      </c>
      <c r="C250" s="422" t="s">
        <v>7953</v>
      </c>
      <c r="D250" s="421" t="s">
        <v>7904</v>
      </c>
      <c r="E250" s="421" t="s">
        <v>7889</v>
      </c>
      <c r="F250" s="421" t="s">
        <v>4097</v>
      </c>
      <c r="G250" s="421" t="s">
        <v>4097</v>
      </c>
      <c r="H250" s="423" t="s">
        <v>5209</v>
      </c>
      <c r="I250" s="421" t="s">
        <v>614</v>
      </c>
      <c r="J250" s="421" t="s">
        <v>7890</v>
      </c>
      <c r="K250" s="421" t="s">
        <v>7891</v>
      </c>
      <c r="L250" s="421" t="s">
        <v>7872</v>
      </c>
      <c r="M250" s="421" t="s">
        <v>7905</v>
      </c>
      <c r="N250" s="426">
        <v>517000</v>
      </c>
      <c r="O250" s="426">
        <v>517000</v>
      </c>
      <c r="P250" s="427"/>
      <c r="Q250" s="427"/>
      <c r="R250" s="426"/>
      <c r="S250" s="426"/>
      <c r="T250" s="426"/>
      <c r="U250" s="426"/>
      <c r="V250" s="426"/>
      <c r="W250" s="426"/>
      <c r="X250" s="427"/>
      <c r="Y250" s="416" t="str">
        <f t="shared" si="16"/>
        <v>三保支出</v>
      </c>
      <c r="Z250" s="416" t="str">
        <f t="shared" si="17"/>
        <v>项目支出</v>
      </c>
      <c r="AA250" s="416" t="str">
        <f t="shared" si="18"/>
        <v>2050202</v>
      </c>
      <c r="AB250" s="416" t="str">
        <f t="shared" si="19"/>
        <v>保基本民生</v>
      </c>
      <c r="AC250" s="416" t="str">
        <f t="shared" si="20"/>
        <v>否</v>
      </c>
    </row>
    <row r="251" ht="22.5" customHeight="1" spans="1:29">
      <c r="A251" s="421" t="s">
        <v>7885</v>
      </c>
      <c r="B251" s="422" t="s">
        <v>7952</v>
      </c>
      <c r="C251" s="422" t="s">
        <v>7953</v>
      </c>
      <c r="D251" s="421" t="s">
        <v>7906</v>
      </c>
      <c r="E251" s="421" t="s">
        <v>7889</v>
      </c>
      <c r="F251" s="421" t="s">
        <v>4097</v>
      </c>
      <c r="G251" s="421" t="s">
        <v>4097</v>
      </c>
      <c r="H251" s="423" t="s">
        <v>5209</v>
      </c>
      <c r="I251" s="421" t="s">
        <v>614</v>
      </c>
      <c r="J251" s="421" t="s">
        <v>7899</v>
      </c>
      <c r="K251" s="421" t="s">
        <v>7900</v>
      </c>
      <c r="L251" s="421" t="s">
        <v>7872</v>
      </c>
      <c r="M251" s="421" t="s">
        <v>7934</v>
      </c>
      <c r="N251" s="426">
        <v>52113.6</v>
      </c>
      <c r="O251" s="426">
        <v>52113.6</v>
      </c>
      <c r="P251" s="427"/>
      <c r="Q251" s="427"/>
      <c r="R251" s="426"/>
      <c r="S251" s="426"/>
      <c r="T251" s="426"/>
      <c r="U251" s="426"/>
      <c r="V251" s="426"/>
      <c r="W251" s="426"/>
      <c r="X251" s="427"/>
      <c r="Y251" s="416" t="str">
        <f t="shared" si="16"/>
        <v>三保支出</v>
      </c>
      <c r="Z251" s="416" t="str">
        <f t="shared" si="17"/>
        <v>项目支出</v>
      </c>
      <c r="AA251" s="416" t="str">
        <f t="shared" si="18"/>
        <v>2050202</v>
      </c>
      <c r="AB251" s="416" t="str">
        <f t="shared" si="19"/>
        <v>保基本民生</v>
      </c>
      <c r="AC251" s="416" t="str">
        <f t="shared" si="20"/>
        <v>否</v>
      </c>
    </row>
    <row r="252" ht="22.5" customHeight="1" spans="1:29">
      <c r="A252" s="421" t="s">
        <v>7885</v>
      </c>
      <c r="B252" s="422" t="s">
        <v>7952</v>
      </c>
      <c r="C252" s="422" t="s">
        <v>7953</v>
      </c>
      <c r="D252" s="421" t="s">
        <v>7906</v>
      </c>
      <c r="E252" s="421" t="s">
        <v>7889</v>
      </c>
      <c r="F252" s="421" t="s">
        <v>4097</v>
      </c>
      <c r="G252" s="421" t="s">
        <v>4097</v>
      </c>
      <c r="H252" s="423" t="s">
        <v>5209</v>
      </c>
      <c r="I252" s="421" t="s">
        <v>614</v>
      </c>
      <c r="J252" s="421" t="s">
        <v>7899</v>
      </c>
      <c r="K252" s="421" t="s">
        <v>7900</v>
      </c>
      <c r="L252" s="421" t="s">
        <v>7872</v>
      </c>
      <c r="M252" s="421" t="s">
        <v>7934</v>
      </c>
      <c r="N252" s="426">
        <v>272.16</v>
      </c>
      <c r="O252" s="426">
        <v>272.16</v>
      </c>
      <c r="P252" s="427"/>
      <c r="Q252" s="427"/>
      <c r="R252" s="426"/>
      <c r="S252" s="426"/>
      <c r="T252" s="426"/>
      <c r="U252" s="426"/>
      <c r="V252" s="426"/>
      <c r="W252" s="426"/>
      <c r="X252" s="427"/>
      <c r="Y252" s="416" t="str">
        <f t="shared" si="16"/>
        <v>三保支出</v>
      </c>
      <c r="Z252" s="416" t="str">
        <f t="shared" si="17"/>
        <v>项目支出</v>
      </c>
      <c r="AA252" s="416" t="str">
        <f t="shared" si="18"/>
        <v>2050202</v>
      </c>
      <c r="AB252" s="416" t="str">
        <f t="shared" si="19"/>
        <v>保基本民生</v>
      </c>
      <c r="AC252" s="416" t="str">
        <f t="shared" si="20"/>
        <v>否</v>
      </c>
    </row>
    <row r="253" ht="22.5" customHeight="1" spans="1:29">
      <c r="A253" s="421" t="s">
        <v>7885</v>
      </c>
      <c r="B253" s="422" t="s">
        <v>7952</v>
      </c>
      <c r="C253" s="422" t="s">
        <v>7953</v>
      </c>
      <c r="D253" s="421" t="s">
        <v>7906</v>
      </c>
      <c r="E253" s="421" t="s">
        <v>7889</v>
      </c>
      <c r="F253" s="421" t="s">
        <v>4097</v>
      </c>
      <c r="G253" s="421" t="s">
        <v>4097</v>
      </c>
      <c r="H253" s="423" t="s">
        <v>5209</v>
      </c>
      <c r="I253" s="421" t="s">
        <v>614</v>
      </c>
      <c r="J253" s="421" t="s">
        <v>7899</v>
      </c>
      <c r="K253" s="421" t="s">
        <v>7900</v>
      </c>
      <c r="L253" s="421" t="s">
        <v>7872</v>
      </c>
      <c r="M253" s="421" t="s">
        <v>7934</v>
      </c>
      <c r="N253" s="426">
        <v>76800</v>
      </c>
      <c r="O253" s="426">
        <v>76800</v>
      </c>
      <c r="P253" s="427"/>
      <c r="Q253" s="427"/>
      <c r="R253" s="426"/>
      <c r="S253" s="426"/>
      <c r="T253" s="426"/>
      <c r="U253" s="426"/>
      <c r="V253" s="426"/>
      <c r="W253" s="426"/>
      <c r="X253" s="427"/>
      <c r="Y253" s="416" t="str">
        <f t="shared" si="16"/>
        <v>三保支出</v>
      </c>
      <c r="Z253" s="416" t="str">
        <f t="shared" si="17"/>
        <v>项目支出</v>
      </c>
      <c r="AA253" s="416" t="str">
        <f t="shared" si="18"/>
        <v>2050202</v>
      </c>
      <c r="AB253" s="416" t="str">
        <f t="shared" si="19"/>
        <v>保基本民生</v>
      </c>
      <c r="AC253" s="416" t="str">
        <f t="shared" si="20"/>
        <v>否</v>
      </c>
    </row>
    <row r="254" ht="22.5" customHeight="1" spans="1:29">
      <c r="A254" s="421" t="s">
        <v>7885</v>
      </c>
      <c r="B254" s="422" t="s">
        <v>7952</v>
      </c>
      <c r="C254" s="422" t="s">
        <v>7953</v>
      </c>
      <c r="D254" s="421" t="s">
        <v>7906</v>
      </c>
      <c r="E254" s="421" t="s">
        <v>7889</v>
      </c>
      <c r="F254" s="421" t="s">
        <v>4097</v>
      </c>
      <c r="G254" s="421" t="s">
        <v>4097</v>
      </c>
      <c r="H254" s="423" t="s">
        <v>5209</v>
      </c>
      <c r="I254" s="421" t="s">
        <v>614</v>
      </c>
      <c r="J254" s="421" t="s">
        <v>7899</v>
      </c>
      <c r="K254" s="421" t="s">
        <v>7900</v>
      </c>
      <c r="L254" s="421" t="s">
        <v>7872</v>
      </c>
      <c r="M254" s="421" t="s">
        <v>7934</v>
      </c>
      <c r="N254" s="426">
        <v>1411.2</v>
      </c>
      <c r="O254" s="426">
        <v>1411.2</v>
      </c>
      <c r="P254" s="427"/>
      <c r="Q254" s="427"/>
      <c r="R254" s="426"/>
      <c r="S254" s="426"/>
      <c r="T254" s="426"/>
      <c r="U254" s="426"/>
      <c r="V254" s="426"/>
      <c r="W254" s="426"/>
      <c r="X254" s="427"/>
      <c r="Y254" s="416" t="str">
        <f t="shared" si="16"/>
        <v>三保支出</v>
      </c>
      <c r="Z254" s="416" t="str">
        <f t="shared" si="17"/>
        <v>项目支出</v>
      </c>
      <c r="AA254" s="416" t="str">
        <f t="shared" si="18"/>
        <v>2050202</v>
      </c>
      <c r="AB254" s="416" t="str">
        <f t="shared" si="19"/>
        <v>保基本民生</v>
      </c>
      <c r="AC254" s="416" t="str">
        <f t="shared" si="20"/>
        <v>否</v>
      </c>
    </row>
    <row r="255" ht="22.5" customHeight="1" spans="1:29">
      <c r="A255" s="421" t="s">
        <v>7885</v>
      </c>
      <c r="B255" s="422" t="s">
        <v>7952</v>
      </c>
      <c r="C255" s="422" t="s">
        <v>7953</v>
      </c>
      <c r="D255" s="421" t="s">
        <v>7906</v>
      </c>
      <c r="E255" s="421" t="s">
        <v>7889</v>
      </c>
      <c r="F255" s="421" t="s">
        <v>4097</v>
      </c>
      <c r="G255" s="421" t="s">
        <v>4097</v>
      </c>
      <c r="H255" s="423" t="s">
        <v>5209</v>
      </c>
      <c r="I255" s="421" t="s">
        <v>614</v>
      </c>
      <c r="J255" s="421" t="s">
        <v>7899</v>
      </c>
      <c r="K255" s="421" t="s">
        <v>7900</v>
      </c>
      <c r="L255" s="421" t="s">
        <v>7872</v>
      </c>
      <c r="M255" s="421" t="s">
        <v>7934</v>
      </c>
      <c r="N255" s="426">
        <v>13440</v>
      </c>
      <c r="O255" s="426">
        <v>13440</v>
      </c>
      <c r="P255" s="427"/>
      <c r="Q255" s="427"/>
      <c r="R255" s="426"/>
      <c r="S255" s="426"/>
      <c r="T255" s="426"/>
      <c r="U255" s="426"/>
      <c r="V255" s="426"/>
      <c r="W255" s="426"/>
      <c r="X255" s="427"/>
      <c r="Y255" s="416" t="str">
        <f t="shared" si="16"/>
        <v>三保支出</v>
      </c>
      <c r="Z255" s="416" t="str">
        <f t="shared" si="17"/>
        <v>项目支出</v>
      </c>
      <c r="AA255" s="416" t="str">
        <f t="shared" si="18"/>
        <v>2050202</v>
      </c>
      <c r="AB255" s="416" t="str">
        <f t="shared" si="19"/>
        <v>保基本民生</v>
      </c>
      <c r="AC255" s="416" t="str">
        <f t="shared" si="20"/>
        <v>否</v>
      </c>
    </row>
    <row r="256" ht="22.5" customHeight="1" spans="1:29">
      <c r="A256" s="421" t="s">
        <v>7885</v>
      </c>
      <c r="B256" s="422" t="s">
        <v>7952</v>
      </c>
      <c r="C256" s="422" t="s">
        <v>7953</v>
      </c>
      <c r="D256" s="421" t="s">
        <v>7906</v>
      </c>
      <c r="E256" s="421" t="s">
        <v>7889</v>
      </c>
      <c r="F256" s="421" t="s">
        <v>4097</v>
      </c>
      <c r="G256" s="421" t="s">
        <v>4097</v>
      </c>
      <c r="H256" s="423" t="s">
        <v>5209</v>
      </c>
      <c r="I256" s="421" t="s">
        <v>614</v>
      </c>
      <c r="J256" s="421" t="s">
        <v>7899</v>
      </c>
      <c r="K256" s="421" t="s">
        <v>7900</v>
      </c>
      <c r="L256" s="421" t="s">
        <v>7872</v>
      </c>
      <c r="M256" s="421" t="s">
        <v>7934</v>
      </c>
      <c r="N256" s="426">
        <v>297792</v>
      </c>
      <c r="O256" s="426">
        <v>297792</v>
      </c>
      <c r="P256" s="427"/>
      <c r="Q256" s="427"/>
      <c r="R256" s="426"/>
      <c r="S256" s="426"/>
      <c r="T256" s="426"/>
      <c r="U256" s="426"/>
      <c r="V256" s="426"/>
      <c r="W256" s="426"/>
      <c r="X256" s="427"/>
      <c r="Y256" s="416" t="str">
        <f t="shared" si="16"/>
        <v>三保支出</v>
      </c>
      <c r="Z256" s="416" t="str">
        <f t="shared" si="17"/>
        <v>项目支出</v>
      </c>
      <c r="AA256" s="416" t="str">
        <f t="shared" si="18"/>
        <v>2050202</v>
      </c>
      <c r="AB256" s="416" t="str">
        <f t="shared" si="19"/>
        <v>保基本民生</v>
      </c>
      <c r="AC256" s="416" t="str">
        <f t="shared" si="20"/>
        <v>否</v>
      </c>
    </row>
    <row r="257" ht="22.5" customHeight="1" spans="1:29">
      <c r="A257" s="421" t="s">
        <v>7885</v>
      </c>
      <c r="B257" s="422" t="s">
        <v>7952</v>
      </c>
      <c r="C257" s="422" t="s">
        <v>7953</v>
      </c>
      <c r="D257" s="421" t="s">
        <v>7906</v>
      </c>
      <c r="E257" s="421" t="s">
        <v>7889</v>
      </c>
      <c r="F257" s="421" t="s">
        <v>4097</v>
      </c>
      <c r="G257" s="421" t="s">
        <v>4097</v>
      </c>
      <c r="H257" s="423" t="s">
        <v>5209</v>
      </c>
      <c r="I257" s="421" t="s">
        <v>614</v>
      </c>
      <c r="J257" s="421" t="s">
        <v>7899</v>
      </c>
      <c r="K257" s="421" t="s">
        <v>7900</v>
      </c>
      <c r="L257" s="421" t="s">
        <v>7872</v>
      </c>
      <c r="M257" s="421" t="s">
        <v>7934</v>
      </c>
      <c r="N257" s="426">
        <v>10050.48</v>
      </c>
      <c r="O257" s="426">
        <v>10050.48</v>
      </c>
      <c r="P257" s="427"/>
      <c r="Q257" s="427"/>
      <c r="R257" s="426"/>
      <c r="S257" s="426"/>
      <c r="T257" s="426"/>
      <c r="U257" s="426"/>
      <c r="V257" s="426"/>
      <c r="W257" s="426"/>
      <c r="X257" s="427"/>
      <c r="Y257" s="416" t="str">
        <f t="shared" si="16"/>
        <v>三保支出</v>
      </c>
      <c r="Z257" s="416" t="str">
        <f t="shared" si="17"/>
        <v>项目支出</v>
      </c>
      <c r="AA257" s="416" t="str">
        <f t="shared" si="18"/>
        <v>2050202</v>
      </c>
      <c r="AB257" s="416" t="str">
        <f t="shared" si="19"/>
        <v>保基本民生</v>
      </c>
      <c r="AC257" s="416" t="str">
        <f t="shared" si="20"/>
        <v>否</v>
      </c>
    </row>
    <row r="258" ht="22.5" customHeight="1" spans="1:29">
      <c r="A258" s="421" t="s">
        <v>7885</v>
      </c>
      <c r="B258" s="422" t="s">
        <v>7952</v>
      </c>
      <c r="C258" s="422" t="s">
        <v>7953</v>
      </c>
      <c r="D258" s="421" t="s">
        <v>7906</v>
      </c>
      <c r="E258" s="421" t="s">
        <v>7889</v>
      </c>
      <c r="F258" s="421" t="s">
        <v>4097</v>
      </c>
      <c r="G258" s="421" t="s">
        <v>4097</v>
      </c>
      <c r="H258" s="423" t="s">
        <v>5209</v>
      </c>
      <c r="I258" s="421" t="s">
        <v>614</v>
      </c>
      <c r="J258" s="421" t="s">
        <v>7899</v>
      </c>
      <c r="K258" s="421" t="s">
        <v>7900</v>
      </c>
      <c r="L258" s="421" t="s">
        <v>7872</v>
      </c>
      <c r="M258" s="421" t="s">
        <v>7934</v>
      </c>
      <c r="N258" s="426">
        <v>2592</v>
      </c>
      <c r="O258" s="426">
        <v>2592</v>
      </c>
      <c r="P258" s="427"/>
      <c r="Q258" s="427"/>
      <c r="R258" s="426"/>
      <c r="S258" s="426"/>
      <c r="T258" s="426"/>
      <c r="U258" s="426"/>
      <c r="V258" s="426"/>
      <c r="W258" s="426"/>
      <c r="X258" s="427"/>
      <c r="Y258" s="416" t="str">
        <f t="shared" si="16"/>
        <v>三保支出</v>
      </c>
      <c r="Z258" s="416" t="str">
        <f t="shared" si="17"/>
        <v>项目支出</v>
      </c>
      <c r="AA258" s="416" t="str">
        <f t="shared" si="18"/>
        <v>2050202</v>
      </c>
      <c r="AB258" s="416" t="str">
        <f t="shared" si="19"/>
        <v>保基本民生</v>
      </c>
      <c r="AC258" s="416" t="str">
        <f t="shared" si="20"/>
        <v>否</v>
      </c>
    </row>
    <row r="259" ht="22.5" customHeight="1" spans="1:29">
      <c r="A259" s="421" t="s">
        <v>7885</v>
      </c>
      <c r="B259" s="422" t="s">
        <v>7952</v>
      </c>
      <c r="C259" s="422" t="s">
        <v>7953</v>
      </c>
      <c r="D259" s="421" t="s">
        <v>7906</v>
      </c>
      <c r="E259" s="421" t="s">
        <v>7889</v>
      </c>
      <c r="F259" s="421" t="s">
        <v>4097</v>
      </c>
      <c r="G259" s="421" t="s">
        <v>4097</v>
      </c>
      <c r="H259" s="423" t="s">
        <v>5209</v>
      </c>
      <c r="I259" s="421" t="s">
        <v>614</v>
      </c>
      <c r="J259" s="421" t="s">
        <v>7899</v>
      </c>
      <c r="K259" s="421" t="s">
        <v>7900</v>
      </c>
      <c r="L259" s="421" t="s">
        <v>7872</v>
      </c>
      <c r="M259" s="421" t="s">
        <v>7934</v>
      </c>
      <c r="N259" s="426">
        <v>8064</v>
      </c>
      <c r="O259" s="426">
        <v>8064</v>
      </c>
      <c r="P259" s="427"/>
      <c r="Q259" s="427"/>
      <c r="R259" s="426"/>
      <c r="S259" s="426"/>
      <c r="T259" s="426"/>
      <c r="U259" s="426"/>
      <c r="V259" s="426"/>
      <c r="W259" s="426"/>
      <c r="X259" s="427"/>
      <c r="Y259" s="416" t="str">
        <f t="shared" si="16"/>
        <v>三保支出</v>
      </c>
      <c r="Z259" s="416" t="str">
        <f t="shared" si="17"/>
        <v>项目支出</v>
      </c>
      <c r="AA259" s="416" t="str">
        <f t="shared" si="18"/>
        <v>2050202</v>
      </c>
      <c r="AB259" s="416" t="str">
        <f t="shared" si="19"/>
        <v>保基本民生</v>
      </c>
      <c r="AC259" s="416" t="str">
        <f t="shared" si="20"/>
        <v>否</v>
      </c>
    </row>
    <row r="260" ht="22.5" customHeight="1" spans="1:29">
      <c r="A260" s="421" t="s">
        <v>7885</v>
      </c>
      <c r="B260" s="422" t="s">
        <v>7952</v>
      </c>
      <c r="C260" s="422" t="s">
        <v>7953</v>
      </c>
      <c r="D260" s="421" t="s">
        <v>7888</v>
      </c>
      <c r="E260" s="421" t="s">
        <v>7889</v>
      </c>
      <c r="F260" s="421" t="s">
        <v>4097</v>
      </c>
      <c r="G260" s="421" t="s">
        <v>4097</v>
      </c>
      <c r="H260" s="423" t="s">
        <v>5208</v>
      </c>
      <c r="I260" s="421" t="s">
        <v>612</v>
      </c>
      <c r="J260" s="421" t="s">
        <v>7890</v>
      </c>
      <c r="K260" s="421" t="s">
        <v>7891</v>
      </c>
      <c r="L260" s="421" t="s">
        <v>7872</v>
      </c>
      <c r="M260" s="421" t="s">
        <v>7892</v>
      </c>
      <c r="N260" s="426">
        <v>23520</v>
      </c>
      <c r="O260" s="426">
        <v>23520</v>
      </c>
      <c r="P260" s="427"/>
      <c r="Q260" s="427"/>
      <c r="R260" s="426"/>
      <c r="S260" s="426"/>
      <c r="T260" s="426"/>
      <c r="U260" s="426"/>
      <c r="V260" s="426"/>
      <c r="W260" s="426"/>
      <c r="X260" s="427"/>
      <c r="Y260" s="416" t="str">
        <f t="shared" si="16"/>
        <v>三保支出</v>
      </c>
      <c r="Z260" s="416" t="str">
        <f t="shared" si="17"/>
        <v>项目支出</v>
      </c>
      <c r="AA260" s="416" t="str">
        <f t="shared" si="18"/>
        <v>2050201</v>
      </c>
      <c r="AB260" s="416" t="str">
        <f t="shared" si="19"/>
        <v>保基本民生</v>
      </c>
      <c r="AC260" s="416" t="str">
        <f t="shared" si="20"/>
        <v>否</v>
      </c>
    </row>
    <row r="261" ht="22.5" customHeight="1" spans="1:29">
      <c r="A261" s="421" t="s">
        <v>7885</v>
      </c>
      <c r="B261" s="422" t="s">
        <v>7952</v>
      </c>
      <c r="C261" s="422" t="s">
        <v>7953</v>
      </c>
      <c r="D261" s="421" t="s">
        <v>7888</v>
      </c>
      <c r="E261" s="421" t="s">
        <v>7889</v>
      </c>
      <c r="F261" s="421" t="s">
        <v>4097</v>
      </c>
      <c r="G261" s="421" t="s">
        <v>4097</v>
      </c>
      <c r="H261" s="423" t="s">
        <v>5208</v>
      </c>
      <c r="I261" s="421" t="s">
        <v>612</v>
      </c>
      <c r="J261" s="421" t="s">
        <v>7890</v>
      </c>
      <c r="K261" s="421" t="s">
        <v>7891</v>
      </c>
      <c r="L261" s="421" t="s">
        <v>7872</v>
      </c>
      <c r="M261" s="421" t="s">
        <v>7892</v>
      </c>
      <c r="N261" s="426">
        <v>793.8</v>
      </c>
      <c r="O261" s="426">
        <v>793.8</v>
      </c>
      <c r="P261" s="427"/>
      <c r="Q261" s="427"/>
      <c r="R261" s="426"/>
      <c r="S261" s="426"/>
      <c r="T261" s="426"/>
      <c r="U261" s="426"/>
      <c r="V261" s="426"/>
      <c r="W261" s="426"/>
      <c r="X261" s="427"/>
      <c r="Y261" s="416" t="str">
        <f t="shared" si="16"/>
        <v>三保支出</v>
      </c>
      <c r="Z261" s="416" t="str">
        <f t="shared" si="17"/>
        <v>项目支出</v>
      </c>
      <c r="AA261" s="416" t="str">
        <f t="shared" si="18"/>
        <v>2050201</v>
      </c>
      <c r="AB261" s="416" t="str">
        <f t="shared" si="19"/>
        <v>保基本民生</v>
      </c>
      <c r="AC261" s="416" t="str">
        <f t="shared" si="20"/>
        <v>否</v>
      </c>
    </row>
    <row r="262" ht="22.5" customHeight="1" spans="1:29">
      <c r="A262" s="421" t="s">
        <v>7885</v>
      </c>
      <c r="B262" s="422" t="s">
        <v>7952</v>
      </c>
      <c r="C262" s="422" t="s">
        <v>7953</v>
      </c>
      <c r="D262" s="421" t="s">
        <v>7888</v>
      </c>
      <c r="E262" s="421" t="s">
        <v>7889</v>
      </c>
      <c r="F262" s="421" t="s">
        <v>4097</v>
      </c>
      <c r="G262" s="421" t="s">
        <v>4097</v>
      </c>
      <c r="H262" s="423" t="s">
        <v>5208</v>
      </c>
      <c r="I262" s="421" t="s">
        <v>612</v>
      </c>
      <c r="J262" s="421" t="s">
        <v>7890</v>
      </c>
      <c r="K262" s="421" t="s">
        <v>7891</v>
      </c>
      <c r="L262" s="421" t="s">
        <v>7872</v>
      </c>
      <c r="M262" s="421" t="s">
        <v>7892</v>
      </c>
      <c r="N262" s="426">
        <v>4116</v>
      </c>
      <c r="O262" s="426">
        <v>4116</v>
      </c>
      <c r="P262" s="427"/>
      <c r="Q262" s="427"/>
      <c r="R262" s="426"/>
      <c r="S262" s="426"/>
      <c r="T262" s="426"/>
      <c r="U262" s="426"/>
      <c r="V262" s="426"/>
      <c r="W262" s="426"/>
      <c r="X262" s="427"/>
      <c r="Y262" s="416" t="str">
        <f t="shared" si="16"/>
        <v>三保支出</v>
      </c>
      <c r="Z262" s="416" t="str">
        <f t="shared" si="17"/>
        <v>项目支出</v>
      </c>
      <c r="AA262" s="416" t="str">
        <f t="shared" si="18"/>
        <v>2050201</v>
      </c>
      <c r="AB262" s="416" t="str">
        <f t="shared" si="19"/>
        <v>保基本民生</v>
      </c>
      <c r="AC262" s="416" t="str">
        <f t="shared" si="20"/>
        <v>否</v>
      </c>
    </row>
    <row r="263" ht="22.5" customHeight="1" spans="1:29">
      <c r="A263" s="421" t="s">
        <v>7885</v>
      </c>
      <c r="B263" s="422" t="s">
        <v>7952</v>
      </c>
      <c r="C263" s="422" t="s">
        <v>7953</v>
      </c>
      <c r="D263" s="421" t="s">
        <v>7945</v>
      </c>
      <c r="E263" s="421" t="s">
        <v>7869</v>
      </c>
      <c r="F263" s="421" t="s">
        <v>4097</v>
      </c>
      <c r="G263" s="421" t="s">
        <v>4097</v>
      </c>
      <c r="H263" s="423" t="s">
        <v>5208</v>
      </c>
      <c r="I263" s="421" t="s">
        <v>612</v>
      </c>
      <c r="J263" s="421" t="s">
        <v>7890</v>
      </c>
      <c r="K263" s="421" t="s">
        <v>7891</v>
      </c>
      <c r="L263" s="421" t="s">
        <v>7872</v>
      </c>
      <c r="M263" s="421" t="s">
        <v>7894</v>
      </c>
      <c r="N263" s="426">
        <v>315</v>
      </c>
      <c r="O263" s="426">
        <v>315</v>
      </c>
      <c r="P263" s="427"/>
      <c r="Q263" s="427"/>
      <c r="R263" s="426"/>
      <c r="S263" s="426"/>
      <c r="T263" s="426"/>
      <c r="U263" s="426"/>
      <c r="V263" s="426"/>
      <c r="W263" s="426"/>
      <c r="X263" s="427"/>
      <c r="Y263" s="416" t="str">
        <f t="shared" ref="Y263:Y326" si="21">_xlfn.IFS(LEFT(M263,3)="003","三保支出",LEFT(M263,3)="004","刚性支出",LEFT(M263,3)="000","促发展支出")</f>
        <v>促发展支出</v>
      </c>
      <c r="Z263" s="416" t="str">
        <f t="shared" ref="Z263:Z326" si="22">_xlfn.IFS(LEFT(E263,1)="3","项目支出",LEFT(E263,1)="1","人员类支出",LEFT(E263,1)="2","运转类支出")</f>
        <v>项目支出</v>
      </c>
      <c r="AA263" s="416" t="str">
        <f t="shared" ref="AA263:AA326" si="23">LEFT(H263,7)</f>
        <v>2050201</v>
      </c>
      <c r="AB263" s="416" t="e">
        <f t="shared" ref="AB263:AB326" si="24">_xlfn.IFS(LEFT(M263,6)="003001","保工资",LEFT(M263,6)="003002","保运转",LEFT(M263,6)="003003","保基本民生")</f>
        <v>#N/A</v>
      </c>
      <c r="AC263" s="416" t="str">
        <f t="shared" ref="AC263:AC326" si="25">IF(Z263="项目支出","否","是")</f>
        <v>否</v>
      </c>
    </row>
    <row r="264" ht="22.5" customHeight="1" spans="1:29">
      <c r="A264" s="421" t="s">
        <v>7885</v>
      </c>
      <c r="B264" s="422" t="s">
        <v>7954</v>
      </c>
      <c r="C264" s="422" t="s">
        <v>7955</v>
      </c>
      <c r="D264" s="421" t="s">
        <v>7898</v>
      </c>
      <c r="E264" s="421" t="s">
        <v>7889</v>
      </c>
      <c r="F264" s="421" t="s">
        <v>4097</v>
      </c>
      <c r="G264" s="421" t="s">
        <v>4097</v>
      </c>
      <c r="H264" s="423" t="s">
        <v>5210</v>
      </c>
      <c r="I264" s="421" t="s">
        <v>616</v>
      </c>
      <c r="J264" s="421" t="s">
        <v>7899</v>
      </c>
      <c r="K264" s="421" t="s">
        <v>7900</v>
      </c>
      <c r="L264" s="421" t="s">
        <v>7872</v>
      </c>
      <c r="M264" s="421" t="s">
        <v>7901</v>
      </c>
      <c r="N264" s="426">
        <v>72900</v>
      </c>
      <c r="O264" s="426">
        <v>72900</v>
      </c>
      <c r="P264" s="427"/>
      <c r="Q264" s="427"/>
      <c r="R264" s="426"/>
      <c r="S264" s="426"/>
      <c r="T264" s="426"/>
      <c r="U264" s="426"/>
      <c r="V264" s="426"/>
      <c r="W264" s="426"/>
      <c r="X264" s="427"/>
      <c r="Y264" s="416" t="str">
        <f t="shared" si="21"/>
        <v>三保支出</v>
      </c>
      <c r="Z264" s="416" t="str">
        <f t="shared" si="22"/>
        <v>项目支出</v>
      </c>
      <c r="AA264" s="416" t="str">
        <f t="shared" si="23"/>
        <v>2050203</v>
      </c>
      <c r="AB264" s="416" t="str">
        <f t="shared" si="24"/>
        <v>保基本民生</v>
      </c>
      <c r="AC264" s="416" t="str">
        <f t="shared" si="25"/>
        <v>否</v>
      </c>
    </row>
    <row r="265" ht="22.5" customHeight="1" spans="1:29">
      <c r="A265" s="421" t="s">
        <v>7885</v>
      </c>
      <c r="B265" s="422" t="s">
        <v>7954</v>
      </c>
      <c r="C265" s="422" t="s">
        <v>7955</v>
      </c>
      <c r="D265" s="421" t="s">
        <v>7898</v>
      </c>
      <c r="E265" s="421" t="s">
        <v>7889</v>
      </c>
      <c r="F265" s="421" t="s">
        <v>4097</v>
      </c>
      <c r="G265" s="421" t="s">
        <v>4097</v>
      </c>
      <c r="H265" s="423" t="s">
        <v>5209</v>
      </c>
      <c r="I265" s="421" t="s">
        <v>614</v>
      </c>
      <c r="J265" s="421" t="s">
        <v>7899</v>
      </c>
      <c r="K265" s="421" t="s">
        <v>7900</v>
      </c>
      <c r="L265" s="421" t="s">
        <v>7872</v>
      </c>
      <c r="M265" s="421" t="s">
        <v>7901</v>
      </c>
      <c r="N265" s="426">
        <v>84210</v>
      </c>
      <c r="O265" s="426">
        <v>84210</v>
      </c>
      <c r="P265" s="427"/>
      <c r="Q265" s="427"/>
      <c r="R265" s="426"/>
      <c r="S265" s="426"/>
      <c r="T265" s="426"/>
      <c r="U265" s="426"/>
      <c r="V265" s="426"/>
      <c r="W265" s="426"/>
      <c r="X265" s="427"/>
      <c r="Y265" s="416" t="str">
        <f t="shared" si="21"/>
        <v>三保支出</v>
      </c>
      <c r="Z265" s="416" t="str">
        <f t="shared" si="22"/>
        <v>项目支出</v>
      </c>
      <c r="AA265" s="416" t="str">
        <f t="shared" si="23"/>
        <v>2050202</v>
      </c>
      <c r="AB265" s="416" t="str">
        <f t="shared" si="24"/>
        <v>保基本民生</v>
      </c>
      <c r="AC265" s="416" t="str">
        <f t="shared" si="25"/>
        <v>否</v>
      </c>
    </row>
    <row r="266" ht="22.5" customHeight="1" spans="1:29">
      <c r="A266" s="421" t="s">
        <v>7885</v>
      </c>
      <c r="B266" s="422" t="s">
        <v>7954</v>
      </c>
      <c r="C266" s="422" t="s">
        <v>7955</v>
      </c>
      <c r="D266" s="421" t="s">
        <v>7902</v>
      </c>
      <c r="E266" s="421" t="s">
        <v>7889</v>
      </c>
      <c r="F266" s="421" t="s">
        <v>4097</v>
      </c>
      <c r="G266" s="421" t="s">
        <v>4097</v>
      </c>
      <c r="H266" s="423" t="s">
        <v>5209</v>
      </c>
      <c r="I266" s="421" t="s">
        <v>614</v>
      </c>
      <c r="J266" s="421" t="s">
        <v>7890</v>
      </c>
      <c r="K266" s="421" t="s">
        <v>7891</v>
      </c>
      <c r="L266" s="421" t="s">
        <v>7872</v>
      </c>
      <c r="M266" s="421" t="s">
        <v>7933</v>
      </c>
      <c r="N266" s="426">
        <v>266875</v>
      </c>
      <c r="O266" s="426">
        <v>266875</v>
      </c>
      <c r="P266" s="427"/>
      <c r="Q266" s="427"/>
      <c r="R266" s="426"/>
      <c r="S266" s="426"/>
      <c r="T266" s="426"/>
      <c r="U266" s="426"/>
      <c r="V266" s="426"/>
      <c r="W266" s="426"/>
      <c r="X266" s="427"/>
      <c r="Y266" s="416" t="str">
        <f t="shared" si="21"/>
        <v>三保支出</v>
      </c>
      <c r="Z266" s="416" t="str">
        <f t="shared" si="22"/>
        <v>项目支出</v>
      </c>
      <c r="AA266" s="416" t="str">
        <f t="shared" si="23"/>
        <v>2050202</v>
      </c>
      <c r="AB266" s="416" t="str">
        <f t="shared" si="24"/>
        <v>保基本民生</v>
      </c>
      <c r="AC266" s="416" t="str">
        <f t="shared" si="25"/>
        <v>否</v>
      </c>
    </row>
    <row r="267" ht="22.5" customHeight="1" spans="1:29">
      <c r="A267" s="421" t="s">
        <v>7885</v>
      </c>
      <c r="B267" s="422" t="s">
        <v>7954</v>
      </c>
      <c r="C267" s="422" t="s">
        <v>7955</v>
      </c>
      <c r="D267" s="421" t="s">
        <v>7902</v>
      </c>
      <c r="E267" s="421" t="s">
        <v>7889</v>
      </c>
      <c r="F267" s="421" t="s">
        <v>4097</v>
      </c>
      <c r="G267" s="421" t="s">
        <v>4097</v>
      </c>
      <c r="H267" s="423" t="s">
        <v>5209</v>
      </c>
      <c r="I267" s="421" t="s">
        <v>614</v>
      </c>
      <c r="J267" s="421" t="s">
        <v>7890</v>
      </c>
      <c r="K267" s="421" t="s">
        <v>7891</v>
      </c>
      <c r="L267" s="421" t="s">
        <v>7872</v>
      </c>
      <c r="M267" s="421" t="s">
        <v>7933</v>
      </c>
      <c r="N267" s="426">
        <v>51465.7</v>
      </c>
      <c r="O267" s="426">
        <v>51465.7</v>
      </c>
      <c r="P267" s="427"/>
      <c r="Q267" s="427"/>
      <c r="R267" s="426"/>
      <c r="S267" s="426"/>
      <c r="T267" s="426"/>
      <c r="U267" s="426"/>
      <c r="V267" s="426"/>
      <c r="W267" s="426"/>
      <c r="X267" s="427"/>
      <c r="Y267" s="416" t="str">
        <f t="shared" si="21"/>
        <v>三保支出</v>
      </c>
      <c r="Z267" s="416" t="str">
        <f t="shared" si="22"/>
        <v>项目支出</v>
      </c>
      <c r="AA267" s="416" t="str">
        <f t="shared" si="23"/>
        <v>2050202</v>
      </c>
      <c r="AB267" s="416" t="str">
        <f t="shared" si="24"/>
        <v>保基本民生</v>
      </c>
      <c r="AC267" s="416" t="str">
        <f t="shared" si="25"/>
        <v>否</v>
      </c>
    </row>
    <row r="268" ht="22.5" customHeight="1" spans="1:29">
      <c r="A268" s="421" t="s">
        <v>7885</v>
      </c>
      <c r="B268" s="422" t="s">
        <v>7954</v>
      </c>
      <c r="C268" s="422" t="s">
        <v>7955</v>
      </c>
      <c r="D268" s="421" t="s">
        <v>7902</v>
      </c>
      <c r="E268" s="421" t="s">
        <v>7889</v>
      </c>
      <c r="F268" s="421" t="s">
        <v>4097</v>
      </c>
      <c r="G268" s="421" t="s">
        <v>4097</v>
      </c>
      <c r="H268" s="423" t="s">
        <v>5210</v>
      </c>
      <c r="I268" s="421" t="s">
        <v>616</v>
      </c>
      <c r="J268" s="421" t="s">
        <v>7890</v>
      </c>
      <c r="K268" s="421" t="s">
        <v>7891</v>
      </c>
      <c r="L268" s="421" t="s">
        <v>7872</v>
      </c>
      <c r="M268" s="421" t="s">
        <v>7903</v>
      </c>
      <c r="N268" s="426">
        <v>33716.25</v>
      </c>
      <c r="O268" s="426">
        <v>33716.25</v>
      </c>
      <c r="P268" s="427"/>
      <c r="Q268" s="427"/>
      <c r="R268" s="426"/>
      <c r="S268" s="426"/>
      <c r="T268" s="426"/>
      <c r="U268" s="426"/>
      <c r="V268" s="426"/>
      <c r="W268" s="426"/>
      <c r="X268" s="427"/>
      <c r="Y268" s="416" t="str">
        <f t="shared" si="21"/>
        <v>三保支出</v>
      </c>
      <c r="Z268" s="416" t="str">
        <f t="shared" si="22"/>
        <v>项目支出</v>
      </c>
      <c r="AA268" s="416" t="str">
        <f t="shared" si="23"/>
        <v>2050203</v>
      </c>
      <c r="AB268" s="416" t="str">
        <f t="shared" si="24"/>
        <v>保基本民生</v>
      </c>
      <c r="AC268" s="416" t="str">
        <f t="shared" si="25"/>
        <v>否</v>
      </c>
    </row>
    <row r="269" ht="22.5" customHeight="1" spans="1:29">
      <c r="A269" s="421" t="s">
        <v>7885</v>
      </c>
      <c r="B269" s="422" t="s">
        <v>7954</v>
      </c>
      <c r="C269" s="422" t="s">
        <v>7955</v>
      </c>
      <c r="D269" s="421" t="s">
        <v>7902</v>
      </c>
      <c r="E269" s="421" t="s">
        <v>7889</v>
      </c>
      <c r="F269" s="421" t="s">
        <v>4097</v>
      </c>
      <c r="G269" s="421" t="s">
        <v>4097</v>
      </c>
      <c r="H269" s="423" t="s">
        <v>5209</v>
      </c>
      <c r="I269" s="421" t="s">
        <v>614</v>
      </c>
      <c r="J269" s="421" t="s">
        <v>7890</v>
      </c>
      <c r="K269" s="421" t="s">
        <v>7891</v>
      </c>
      <c r="L269" s="421" t="s">
        <v>7872</v>
      </c>
      <c r="M269" s="421" t="s">
        <v>7933</v>
      </c>
      <c r="N269" s="426">
        <v>381250</v>
      </c>
      <c r="O269" s="426">
        <v>381250</v>
      </c>
      <c r="P269" s="427"/>
      <c r="Q269" s="427"/>
      <c r="R269" s="426"/>
      <c r="S269" s="426"/>
      <c r="T269" s="426"/>
      <c r="U269" s="426"/>
      <c r="V269" s="426"/>
      <c r="W269" s="426"/>
      <c r="X269" s="427"/>
      <c r="Y269" s="416" t="str">
        <f t="shared" si="21"/>
        <v>三保支出</v>
      </c>
      <c r="Z269" s="416" t="str">
        <f t="shared" si="22"/>
        <v>项目支出</v>
      </c>
      <c r="AA269" s="416" t="str">
        <f t="shared" si="23"/>
        <v>2050202</v>
      </c>
      <c r="AB269" s="416" t="str">
        <f t="shared" si="24"/>
        <v>保基本民生</v>
      </c>
      <c r="AC269" s="416" t="str">
        <f t="shared" si="25"/>
        <v>否</v>
      </c>
    </row>
    <row r="270" ht="22.5" customHeight="1" spans="1:29">
      <c r="A270" s="421" t="s">
        <v>7885</v>
      </c>
      <c r="B270" s="422" t="s">
        <v>7954</v>
      </c>
      <c r="C270" s="422" t="s">
        <v>7955</v>
      </c>
      <c r="D270" s="421" t="s">
        <v>7902</v>
      </c>
      <c r="E270" s="421" t="s">
        <v>7889</v>
      </c>
      <c r="F270" s="421" t="s">
        <v>4097</v>
      </c>
      <c r="G270" s="421" t="s">
        <v>4097</v>
      </c>
      <c r="H270" s="423" t="s">
        <v>5210</v>
      </c>
      <c r="I270" s="421" t="s">
        <v>616</v>
      </c>
      <c r="J270" s="421" t="s">
        <v>7890</v>
      </c>
      <c r="K270" s="421" t="s">
        <v>7891</v>
      </c>
      <c r="L270" s="421" t="s">
        <v>7872</v>
      </c>
      <c r="M270" s="421" t="s">
        <v>7903</v>
      </c>
      <c r="N270" s="426">
        <v>249750</v>
      </c>
      <c r="O270" s="426">
        <v>249750</v>
      </c>
      <c r="P270" s="427"/>
      <c r="Q270" s="427"/>
      <c r="R270" s="426"/>
      <c r="S270" s="426"/>
      <c r="T270" s="426"/>
      <c r="U270" s="426"/>
      <c r="V270" s="426"/>
      <c r="W270" s="426"/>
      <c r="X270" s="427"/>
      <c r="Y270" s="416" t="str">
        <f t="shared" si="21"/>
        <v>三保支出</v>
      </c>
      <c r="Z270" s="416" t="str">
        <f t="shared" si="22"/>
        <v>项目支出</v>
      </c>
      <c r="AA270" s="416" t="str">
        <f t="shared" si="23"/>
        <v>2050203</v>
      </c>
      <c r="AB270" s="416" t="str">
        <f t="shared" si="24"/>
        <v>保基本民生</v>
      </c>
      <c r="AC270" s="416" t="str">
        <f t="shared" si="25"/>
        <v>否</v>
      </c>
    </row>
    <row r="271" ht="22.5" customHeight="1" spans="1:29">
      <c r="A271" s="421" t="s">
        <v>7885</v>
      </c>
      <c r="B271" s="422" t="s">
        <v>7954</v>
      </c>
      <c r="C271" s="422" t="s">
        <v>7955</v>
      </c>
      <c r="D271" s="421" t="s">
        <v>7902</v>
      </c>
      <c r="E271" s="421" t="s">
        <v>7889</v>
      </c>
      <c r="F271" s="421" t="s">
        <v>4097</v>
      </c>
      <c r="G271" s="421" t="s">
        <v>4097</v>
      </c>
      <c r="H271" s="423" t="s">
        <v>5210</v>
      </c>
      <c r="I271" s="421" t="s">
        <v>616</v>
      </c>
      <c r="J271" s="421" t="s">
        <v>7890</v>
      </c>
      <c r="K271" s="421" t="s">
        <v>7891</v>
      </c>
      <c r="L271" s="421" t="s">
        <v>7872</v>
      </c>
      <c r="M271" s="421" t="s">
        <v>7903</v>
      </c>
      <c r="N271" s="426">
        <v>174825</v>
      </c>
      <c r="O271" s="426">
        <v>174825</v>
      </c>
      <c r="P271" s="427"/>
      <c r="Q271" s="427"/>
      <c r="R271" s="426"/>
      <c r="S271" s="426"/>
      <c r="T271" s="426"/>
      <c r="U271" s="426"/>
      <c r="V271" s="426"/>
      <c r="W271" s="426"/>
      <c r="X271" s="427"/>
      <c r="Y271" s="416" t="str">
        <f t="shared" si="21"/>
        <v>三保支出</v>
      </c>
      <c r="Z271" s="416" t="str">
        <f t="shared" si="22"/>
        <v>项目支出</v>
      </c>
      <c r="AA271" s="416" t="str">
        <f t="shared" si="23"/>
        <v>2050203</v>
      </c>
      <c r="AB271" s="416" t="str">
        <f t="shared" si="24"/>
        <v>保基本民生</v>
      </c>
      <c r="AC271" s="416" t="str">
        <f t="shared" si="25"/>
        <v>否</v>
      </c>
    </row>
    <row r="272" ht="22.5" customHeight="1" spans="1:29">
      <c r="A272" s="421" t="s">
        <v>7885</v>
      </c>
      <c r="B272" s="422" t="s">
        <v>7954</v>
      </c>
      <c r="C272" s="422" t="s">
        <v>7955</v>
      </c>
      <c r="D272" s="421" t="s">
        <v>7919</v>
      </c>
      <c r="E272" s="421" t="s">
        <v>7869</v>
      </c>
      <c r="F272" s="421" t="s">
        <v>4097</v>
      </c>
      <c r="G272" s="421" t="s">
        <v>4097</v>
      </c>
      <c r="H272" s="423" t="s">
        <v>5209</v>
      </c>
      <c r="I272" s="421" t="s">
        <v>614</v>
      </c>
      <c r="J272" s="421" t="s">
        <v>7899</v>
      </c>
      <c r="K272" s="421" t="s">
        <v>7900</v>
      </c>
      <c r="L272" s="421" t="s">
        <v>7872</v>
      </c>
      <c r="M272" s="421" t="s">
        <v>7894</v>
      </c>
      <c r="N272" s="426">
        <v>80200</v>
      </c>
      <c r="O272" s="426">
        <v>80200</v>
      </c>
      <c r="P272" s="427"/>
      <c r="Q272" s="427"/>
      <c r="R272" s="426"/>
      <c r="S272" s="426"/>
      <c r="T272" s="426"/>
      <c r="U272" s="426"/>
      <c r="V272" s="426"/>
      <c r="W272" s="426"/>
      <c r="X272" s="427"/>
      <c r="Y272" s="416" t="str">
        <f t="shared" si="21"/>
        <v>促发展支出</v>
      </c>
      <c r="Z272" s="416" t="str">
        <f t="shared" si="22"/>
        <v>项目支出</v>
      </c>
      <c r="AA272" s="416" t="str">
        <f t="shared" si="23"/>
        <v>2050202</v>
      </c>
      <c r="AB272" s="416" t="e">
        <f t="shared" si="24"/>
        <v>#N/A</v>
      </c>
      <c r="AC272" s="416" t="str">
        <f t="shared" si="25"/>
        <v>否</v>
      </c>
    </row>
    <row r="273" ht="22.5" customHeight="1" spans="1:29">
      <c r="A273" s="421" t="s">
        <v>7885</v>
      </c>
      <c r="B273" s="422" t="s">
        <v>7954</v>
      </c>
      <c r="C273" s="422" t="s">
        <v>7955</v>
      </c>
      <c r="D273" s="421" t="s">
        <v>7919</v>
      </c>
      <c r="E273" s="421" t="s">
        <v>7869</v>
      </c>
      <c r="F273" s="421" t="s">
        <v>4097</v>
      </c>
      <c r="G273" s="421" t="s">
        <v>4097</v>
      </c>
      <c r="H273" s="423" t="s">
        <v>5210</v>
      </c>
      <c r="I273" s="421" t="s">
        <v>616</v>
      </c>
      <c r="J273" s="421" t="s">
        <v>7899</v>
      </c>
      <c r="K273" s="421" t="s">
        <v>7900</v>
      </c>
      <c r="L273" s="421" t="s">
        <v>7872</v>
      </c>
      <c r="M273" s="421" t="s">
        <v>7894</v>
      </c>
      <c r="N273" s="426">
        <v>40500</v>
      </c>
      <c r="O273" s="426">
        <v>40500</v>
      </c>
      <c r="P273" s="427"/>
      <c r="Q273" s="427"/>
      <c r="R273" s="426"/>
      <c r="S273" s="426"/>
      <c r="T273" s="426"/>
      <c r="U273" s="426"/>
      <c r="V273" s="426"/>
      <c r="W273" s="426"/>
      <c r="X273" s="427"/>
      <c r="Y273" s="416" t="str">
        <f t="shared" si="21"/>
        <v>促发展支出</v>
      </c>
      <c r="Z273" s="416" t="str">
        <f t="shared" si="22"/>
        <v>项目支出</v>
      </c>
      <c r="AA273" s="416" t="str">
        <f t="shared" si="23"/>
        <v>2050203</v>
      </c>
      <c r="AB273" s="416" t="e">
        <f t="shared" si="24"/>
        <v>#N/A</v>
      </c>
      <c r="AC273" s="416" t="str">
        <f t="shared" si="25"/>
        <v>否</v>
      </c>
    </row>
    <row r="274" ht="22.5" customHeight="1" spans="1:29">
      <c r="A274" s="421" t="s">
        <v>7885</v>
      </c>
      <c r="B274" s="422" t="s">
        <v>7954</v>
      </c>
      <c r="C274" s="422" t="s">
        <v>7955</v>
      </c>
      <c r="D274" s="421" t="s">
        <v>7904</v>
      </c>
      <c r="E274" s="421" t="s">
        <v>7889</v>
      </c>
      <c r="F274" s="421" t="s">
        <v>4097</v>
      </c>
      <c r="G274" s="421" t="s">
        <v>4097</v>
      </c>
      <c r="H274" s="423" t="s">
        <v>5209</v>
      </c>
      <c r="I274" s="421" t="s">
        <v>614</v>
      </c>
      <c r="J274" s="421" t="s">
        <v>7890</v>
      </c>
      <c r="K274" s="421" t="s">
        <v>7891</v>
      </c>
      <c r="L274" s="421" t="s">
        <v>7872</v>
      </c>
      <c r="M274" s="421" t="s">
        <v>7905</v>
      </c>
      <c r="N274" s="426">
        <v>802000</v>
      </c>
      <c r="O274" s="426">
        <v>802000</v>
      </c>
      <c r="P274" s="427"/>
      <c r="Q274" s="427"/>
      <c r="R274" s="426"/>
      <c r="S274" s="426"/>
      <c r="T274" s="426"/>
      <c r="U274" s="426"/>
      <c r="V274" s="426"/>
      <c r="W274" s="426"/>
      <c r="X274" s="427"/>
      <c r="Y274" s="416" t="str">
        <f t="shared" si="21"/>
        <v>三保支出</v>
      </c>
      <c r="Z274" s="416" t="str">
        <f t="shared" si="22"/>
        <v>项目支出</v>
      </c>
      <c r="AA274" s="416" t="str">
        <f t="shared" si="23"/>
        <v>2050202</v>
      </c>
      <c r="AB274" s="416" t="str">
        <f t="shared" si="24"/>
        <v>保基本民生</v>
      </c>
      <c r="AC274" s="416" t="str">
        <f t="shared" si="25"/>
        <v>否</v>
      </c>
    </row>
    <row r="275" ht="22.5" customHeight="1" spans="1:29">
      <c r="A275" s="421" t="s">
        <v>7885</v>
      </c>
      <c r="B275" s="422" t="s">
        <v>7954</v>
      </c>
      <c r="C275" s="422" t="s">
        <v>7955</v>
      </c>
      <c r="D275" s="421" t="s">
        <v>7904</v>
      </c>
      <c r="E275" s="421" t="s">
        <v>7889</v>
      </c>
      <c r="F275" s="421" t="s">
        <v>4097</v>
      </c>
      <c r="G275" s="421" t="s">
        <v>4097</v>
      </c>
      <c r="H275" s="423" t="s">
        <v>5210</v>
      </c>
      <c r="I275" s="421" t="s">
        <v>616</v>
      </c>
      <c r="J275" s="421" t="s">
        <v>7890</v>
      </c>
      <c r="K275" s="421" t="s">
        <v>7891</v>
      </c>
      <c r="L275" s="421" t="s">
        <v>7872</v>
      </c>
      <c r="M275" s="421" t="s">
        <v>7905</v>
      </c>
      <c r="N275" s="426">
        <v>405000</v>
      </c>
      <c r="O275" s="426">
        <v>405000</v>
      </c>
      <c r="P275" s="427"/>
      <c r="Q275" s="427"/>
      <c r="R275" s="426"/>
      <c r="S275" s="426"/>
      <c r="T275" s="426"/>
      <c r="U275" s="426"/>
      <c r="V275" s="426"/>
      <c r="W275" s="426"/>
      <c r="X275" s="427"/>
      <c r="Y275" s="416" t="str">
        <f t="shared" si="21"/>
        <v>三保支出</v>
      </c>
      <c r="Z275" s="416" t="str">
        <f t="shared" si="22"/>
        <v>项目支出</v>
      </c>
      <c r="AA275" s="416" t="str">
        <f t="shared" si="23"/>
        <v>2050203</v>
      </c>
      <c r="AB275" s="416" t="str">
        <f t="shared" si="24"/>
        <v>保基本民生</v>
      </c>
      <c r="AC275" s="416" t="str">
        <f t="shared" si="25"/>
        <v>否</v>
      </c>
    </row>
    <row r="276" ht="22.5" customHeight="1" spans="1:29">
      <c r="A276" s="421" t="s">
        <v>7885</v>
      </c>
      <c r="B276" s="422" t="s">
        <v>7954</v>
      </c>
      <c r="C276" s="422" t="s">
        <v>7955</v>
      </c>
      <c r="D276" s="421" t="s">
        <v>7906</v>
      </c>
      <c r="E276" s="421" t="s">
        <v>7889</v>
      </c>
      <c r="F276" s="421" t="s">
        <v>4097</v>
      </c>
      <c r="G276" s="421" t="s">
        <v>4097</v>
      </c>
      <c r="H276" s="423" t="s">
        <v>5209</v>
      </c>
      <c r="I276" s="421" t="s">
        <v>614</v>
      </c>
      <c r="J276" s="421" t="s">
        <v>7899</v>
      </c>
      <c r="K276" s="421" t="s">
        <v>7900</v>
      </c>
      <c r="L276" s="421" t="s">
        <v>7872</v>
      </c>
      <c r="M276" s="421" t="s">
        <v>7934</v>
      </c>
      <c r="N276" s="426">
        <v>80841.6</v>
      </c>
      <c r="O276" s="426">
        <v>80841.6</v>
      </c>
      <c r="P276" s="427"/>
      <c r="Q276" s="427"/>
      <c r="R276" s="426"/>
      <c r="S276" s="426"/>
      <c r="T276" s="426"/>
      <c r="U276" s="426"/>
      <c r="V276" s="426"/>
      <c r="W276" s="426"/>
      <c r="X276" s="427"/>
      <c r="Y276" s="416" t="str">
        <f t="shared" si="21"/>
        <v>三保支出</v>
      </c>
      <c r="Z276" s="416" t="str">
        <f t="shared" si="22"/>
        <v>项目支出</v>
      </c>
      <c r="AA276" s="416" t="str">
        <f t="shared" si="23"/>
        <v>2050202</v>
      </c>
      <c r="AB276" s="416" t="str">
        <f t="shared" si="24"/>
        <v>保基本民生</v>
      </c>
      <c r="AC276" s="416" t="str">
        <f t="shared" si="25"/>
        <v>否</v>
      </c>
    </row>
    <row r="277" ht="22.5" customHeight="1" spans="1:29">
      <c r="A277" s="421" t="s">
        <v>7885</v>
      </c>
      <c r="B277" s="422" t="s">
        <v>7954</v>
      </c>
      <c r="C277" s="422" t="s">
        <v>7955</v>
      </c>
      <c r="D277" s="421" t="s">
        <v>7906</v>
      </c>
      <c r="E277" s="421" t="s">
        <v>7889</v>
      </c>
      <c r="F277" s="421" t="s">
        <v>4097</v>
      </c>
      <c r="G277" s="421" t="s">
        <v>4097</v>
      </c>
      <c r="H277" s="423" t="s">
        <v>5209</v>
      </c>
      <c r="I277" s="421" t="s">
        <v>614</v>
      </c>
      <c r="J277" s="421" t="s">
        <v>7899</v>
      </c>
      <c r="K277" s="421" t="s">
        <v>7900</v>
      </c>
      <c r="L277" s="421" t="s">
        <v>7872</v>
      </c>
      <c r="M277" s="421" t="s">
        <v>7934</v>
      </c>
      <c r="N277" s="426">
        <v>1730.16</v>
      </c>
      <c r="O277" s="426">
        <v>1730.16</v>
      </c>
      <c r="P277" s="427"/>
      <c r="Q277" s="427"/>
      <c r="R277" s="426"/>
      <c r="S277" s="426"/>
      <c r="T277" s="426"/>
      <c r="U277" s="426"/>
      <c r="V277" s="426"/>
      <c r="W277" s="426"/>
      <c r="X277" s="427"/>
      <c r="Y277" s="416" t="str">
        <f t="shared" si="21"/>
        <v>三保支出</v>
      </c>
      <c r="Z277" s="416" t="str">
        <f t="shared" si="22"/>
        <v>项目支出</v>
      </c>
      <c r="AA277" s="416" t="str">
        <f t="shared" si="23"/>
        <v>2050202</v>
      </c>
      <c r="AB277" s="416" t="str">
        <f t="shared" si="24"/>
        <v>保基本民生</v>
      </c>
      <c r="AC277" s="416" t="str">
        <f t="shared" si="25"/>
        <v>否</v>
      </c>
    </row>
    <row r="278" ht="22.5" customHeight="1" spans="1:29">
      <c r="A278" s="421" t="s">
        <v>7885</v>
      </c>
      <c r="B278" s="422" t="s">
        <v>7954</v>
      </c>
      <c r="C278" s="422" t="s">
        <v>7955</v>
      </c>
      <c r="D278" s="421" t="s">
        <v>7906</v>
      </c>
      <c r="E278" s="421" t="s">
        <v>7889</v>
      </c>
      <c r="F278" s="421" t="s">
        <v>4097</v>
      </c>
      <c r="G278" s="421" t="s">
        <v>4097</v>
      </c>
      <c r="H278" s="423" t="s">
        <v>5210</v>
      </c>
      <c r="I278" s="421" t="s">
        <v>616</v>
      </c>
      <c r="J278" s="421" t="s">
        <v>7899</v>
      </c>
      <c r="K278" s="421" t="s">
        <v>7900</v>
      </c>
      <c r="L278" s="421" t="s">
        <v>7872</v>
      </c>
      <c r="M278" s="421" t="s">
        <v>7907</v>
      </c>
      <c r="N278" s="426">
        <v>17010</v>
      </c>
      <c r="O278" s="426">
        <v>17010</v>
      </c>
      <c r="P278" s="427"/>
      <c r="Q278" s="427"/>
      <c r="R278" s="426"/>
      <c r="S278" s="426"/>
      <c r="T278" s="426"/>
      <c r="U278" s="426"/>
      <c r="V278" s="426"/>
      <c r="W278" s="426"/>
      <c r="X278" s="427"/>
      <c r="Y278" s="416" t="str">
        <f t="shared" si="21"/>
        <v>三保支出</v>
      </c>
      <c r="Z278" s="416" t="str">
        <f t="shared" si="22"/>
        <v>项目支出</v>
      </c>
      <c r="AA278" s="416" t="str">
        <f t="shared" si="23"/>
        <v>2050203</v>
      </c>
      <c r="AB278" s="416" t="str">
        <f t="shared" si="24"/>
        <v>保基本民生</v>
      </c>
      <c r="AC278" s="416" t="str">
        <f t="shared" si="25"/>
        <v>否</v>
      </c>
    </row>
    <row r="279" ht="22.5" customHeight="1" spans="1:29">
      <c r="A279" s="421" t="s">
        <v>7885</v>
      </c>
      <c r="B279" s="422" t="s">
        <v>7954</v>
      </c>
      <c r="C279" s="422" t="s">
        <v>7955</v>
      </c>
      <c r="D279" s="421" t="s">
        <v>7906</v>
      </c>
      <c r="E279" s="421" t="s">
        <v>7889</v>
      </c>
      <c r="F279" s="421" t="s">
        <v>4097</v>
      </c>
      <c r="G279" s="421" t="s">
        <v>4097</v>
      </c>
      <c r="H279" s="423" t="s">
        <v>5209</v>
      </c>
      <c r="I279" s="421" t="s">
        <v>614</v>
      </c>
      <c r="J279" s="421" t="s">
        <v>7899</v>
      </c>
      <c r="K279" s="421" t="s">
        <v>7900</v>
      </c>
      <c r="L279" s="421" t="s">
        <v>7872</v>
      </c>
      <c r="M279" s="421" t="s">
        <v>7934</v>
      </c>
      <c r="N279" s="426">
        <v>192480</v>
      </c>
      <c r="O279" s="426">
        <v>192480</v>
      </c>
      <c r="P279" s="427"/>
      <c r="Q279" s="427"/>
      <c r="R279" s="426"/>
      <c r="S279" s="426"/>
      <c r="T279" s="426"/>
      <c r="U279" s="426"/>
      <c r="V279" s="426"/>
      <c r="W279" s="426"/>
      <c r="X279" s="427"/>
      <c r="Y279" s="416" t="str">
        <f t="shared" si="21"/>
        <v>三保支出</v>
      </c>
      <c r="Z279" s="416" t="str">
        <f t="shared" si="22"/>
        <v>项目支出</v>
      </c>
      <c r="AA279" s="416" t="str">
        <f t="shared" si="23"/>
        <v>2050202</v>
      </c>
      <c r="AB279" s="416" t="str">
        <f t="shared" si="24"/>
        <v>保基本民生</v>
      </c>
      <c r="AC279" s="416" t="str">
        <f t="shared" si="25"/>
        <v>否</v>
      </c>
    </row>
    <row r="280" ht="22.5" customHeight="1" spans="1:29">
      <c r="A280" s="421" t="s">
        <v>7885</v>
      </c>
      <c r="B280" s="422" t="s">
        <v>7954</v>
      </c>
      <c r="C280" s="422" t="s">
        <v>7955</v>
      </c>
      <c r="D280" s="421" t="s">
        <v>7906</v>
      </c>
      <c r="E280" s="421" t="s">
        <v>7889</v>
      </c>
      <c r="F280" s="421" t="s">
        <v>4097</v>
      </c>
      <c r="G280" s="421" t="s">
        <v>4097</v>
      </c>
      <c r="H280" s="423" t="s">
        <v>5209</v>
      </c>
      <c r="I280" s="421" t="s">
        <v>614</v>
      </c>
      <c r="J280" s="421" t="s">
        <v>7899</v>
      </c>
      <c r="K280" s="421" t="s">
        <v>7900</v>
      </c>
      <c r="L280" s="421" t="s">
        <v>7872</v>
      </c>
      <c r="M280" s="421" t="s">
        <v>7934</v>
      </c>
      <c r="N280" s="426">
        <v>8971.2</v>
      </c>
      <c r="O280" s="426">
        <v>8971.2</v>
      </c>
      <c r="P280" s="427"/>
      <c r="Q280" s="427"/>
      <c r="R280" s="426"/>
      <c r="S280" s="426"/>
      <c r="T280" s="426"/>
      <c r="U280" s="426"/>
      <c r="V280" s="426"/>
      <c r="W280" s="426"/>
      <c r="X280" s="427"/>
      <c r="Y280" s="416" t="str">
        <f t="shared" si="21"/>
        <v>三保支出</v>
      </c>
      <c r="Z280" s="416" t="str">
        <f t="shared" si="22"/>
        <v>项目支出</v>
      </c>
      <c r="AA280" s="416" t="str">
        <f t="shared" si="23"/>
        <v>2050202</v>
      </c>
      <c r="AB280" s="416" t="str">
        <f t="shared" si="24"/>
        <v>保基本民生</v>
      </c>
      <c r="AC280" s="416" t="str">
        <f t="shared" si="25"/>
        <v>否</v>
      </c>
    </row>
    <row r="281" ht="22.5" customHeight="1" spans="1:29">
      <c r="A281" s="421" t="s">
        <v>7885</v>
      </c>
      <c r="B281" s="422" t="s">
        <v>7954</v>
      </c>
      <c r="C281" s="422" t="s">
        <v>7955</v>
      </c>
      <c r="D281" s="421" t="s">
        <v>7906</v>
      </c>
      <c r="E281" s="421" t="s">
        <v>7889</v>
      </c>
      <c r="F281" s="421" t="s">
        <v>4097</v>
      </c>
      <c r="G281" s="421" t="s">
        <v>4097</v>
      </c>
      <c r="H281" s="423" t="s">
        <v>5209</v>
      </c>
      <c r="I281" s="421" t="s">
        <v>614</v>
      </c>
      <c r="J281" s="421" t="s">
        <v>7899</v>
      </c>
      <c r="K281" s="421" t="s">
        <v>7900</v>
      </c>
      <c r="L281" s="421" t="s">
        <v>7872</v>
      </c>
      <c r="M281" s="421" t="s">
        <v>7934</v>
      </c>
      <c r="N281" s="426">
        <v>33684</v>
      </c>
      <c r="O281" s="426">
        <v>33684</v>
      </c>
      <c r="P281" s="427"/>
      <c r="Q281" s="427"/>
      <c r="R281" s="426"/>
      <c r="S281" s="426"/>
      <c r="T281" s="426"/>
      <c r="U281" s="426"/>
      <c r="V281" s="426"/>
      <c r="W281" s="426"/>
      <c r="X281" s="427"/>
      <c r="Y281" s="416" t="str">
        <f t="shared" si="21"/>
        <v>三保支出</v>
      </c>
      <c r="Z281" s="416" t="str">
        <f t="shared" si="22"/>
        <v>项目支出</v>
      </c>
      <c r="AA281" s="416" t="str">
        <f t="shared" si="23"/>
        <v>2050202</v>
      </c>
      <c r="AB281" s="416" t="str">
        <f t="shared" si="24"/>
        <v>保基本民生</v>
      </c>
      <c r="AC281" s="416" t="str">
        <f t="shared" si="25"/>
        <v>否</v>
      </c>
    </row>
    <row r="282" ht="22.5" customHeight="1" spans="1:29">
      <c r="A282" s="421" t="s">
        <v>7885</v>
      </c>
      <c r="B282" s="422" t="s">
        <v>7954</v>
      </c>
      <c r="C282" s="422" t="s">
        <v>7955</v>
      </c>
      <c r="D282" s="421" t="s">
        <v>7906</v>
      </c>
      <c r="E282" s="421" t="s">
        <v>7889</v>
      </c>
      <c r="F282" s="421" t="s">
        <v>4097</v>
      </c>
      <c r="G282" s="421" t="s">
        <v>4097</v>
      </c>
      <c r="H282" s="423" t="s">
        <v>5210</v>
      </c>
      <c r="I282" s="421" t="s">
        <v>616</v>
      </c>
      <c r="J282" s="421" t="s">
        <v>7899</v>
      </c>
      <c r="K282" s="421" t="s">
        <v>7900</v>
      </c>
      <c r="L282" s="421" t="s">
        <v>7872</v>
      </c>
      <c r="M282" s="421" t="s">
        <v>7907</v>
      </c>
      <c r="N282" s="426">
        <v>53298</v>
      </c>
      <c r="O282" s="426">
        <v>53298</v>
      </c>
      <c r="P282" s="427"/>
      <c r="Q282" s="427"/>
      <c r="R282" s="426"/>
      <c r="S282" s="426"/>
      <c r="T282" s="426"/>
      <c r="U282" s="426"/>
      <c r="V282" s="426"/>
      <c r="W282" s="426"/>
      <c r="X282" s="427"/>
      <c r="Y282" s="416" t="str">
        <f t="shared" si="21"/>
        <v>三保支出</v>
      </c>
      <c r="Z282" s="416" t="str">
        <f t="shared" si="22"/>
        <v>项目支出</v>
      </c>
      <c r="AA282" s="416" t="str">
        <f t="shared" si="23"/>
        <v>2050203</v>
      </c>
      <c r="AB282" s="416" t="str">
        <f t="shared" si="24"/>
        <v>保基本民生</v>
      </c>
      <c r="AC282" s="416" t="str">
        <f t="shared" si="25"/>
        <v>否</v>
      </c>
    </row>
    <row r="283" ht="22.5" customHeight="1" spans="1:29">
      <c r="A283" s="421" t="s">
        <v>7885</v>
      </c>
      <c r="B283" s="422" t="s">
        <v>7954</v>
      </c>
      <c r="C283" s="422" t="s">
        <v>7955</v>
      </c>
      <c r="D283" s="421" t="s">
        <v>7906</v>
      </c>
      <c r="E283" s="421" t="s">
        <v>7889</v>
      </c>
      <c r="F283" s="421" t="s">
        <v>4097</v>
      </c>
      <c r="G283" s="421" t="s">
        <v>4097</v>
      </c>
      <c r="H283" s="423" t="s">
        <v>5210</v>
      </c>
      <c r="I283" s="421" t="s">
        <v>616</v>
      </c>
      <c r="J283" s="421" t="s">
        <v>7899</v>
      </c>
      <c r="K283" s="421" t="s">
        <v>7900</v>
      </c>
      <c r="L283" s="421" t="s">
        <v>7872</v>
      </c>
      <c r="M283" s="421" t="s">
        <v>7907</v>
      </c>
      <c r="N283" s="426">
        <v>10278.9</v>
      </c>
      <c r="O283" s="426">
        <v>10278.9</v>
      </c>
      <c r="P283" s="427"/>
      <c r="Q283" s="427"/>
      <c r="R283" s="426"/>
      <c r="S283" s="426"/>
      <c r="T283" s="426"/>
      <c r="U283" s="426"/>
      <c r="V283" s="426"/>
      <c r="W283" s="426"/>
      <c r="X283" s="427"/>
      <c r="Y283" s="416" t="str">
        <f t="shared" si="21"/>
        <v>三保支出</v>
      </c>
      <c r="Z283" s="416" t="str">
        <f t="shared" si="22"/>
        <v>项目支出</v>
      </c>
      <c r="AA283" s="416" t="str">
        <f t="shared" si="23"/>
        <v>2050203</v>
      </c>
      <c r="AB283" s="416" t="str">
        <f t="shared" si="24"/>
        <v>保基本民生</v>
      </c>
      <c r="AC283" s="416" t="str">
        <f t="shared" si="25"/>
        <v>否</v>
      </c>
    </row>
    <row r="284" ht="22.5" customHeight="1" spans="1:29">
      <c r="A284" s="421" t="s">
        <v>7885</v>
      </c>
      <c r="B284" s="422" t="s">
        <v>7954</v>
      </c>
      <c r="C284" s="422" t="s">
        <v>7955</v>
      </c>
      <c r="D284" s="421" t="s">
        <v>7906</v>
      </c>
      <c r="E284" s="421" t="s">
        <v>7889</v>
      </c>
      <c r="F284" s="421" t="s">
        <v>4097</v>
      </c>
      <c r="G284" s="421" t="s">
        <v>4097</v>
      </c>
      <c r="H284" s="423" t="s">
        <v>5209</v>
      </c>
      <c r="I284" s="421" t="s">
        <v>614</v>
      </c>
      <c r="J284" s="421" t="s">
        <v>7899</v>
      </c>
      <c r="K284" s="421" t="s">
        <v>7900</v>
      </c>
      <c r="L284" s="421" t="s">
        <v>7872</v>
      </c>
      <c r="M284" s="421" t="s">
        <v>7934</v>
      </c>
      <c r="N284" s="426">
        <v>461952</v>
      </c>
      <c r="O284" s="426">
        <v>461952</v>
      </c>
      <c r="P284" s="427"/>
      <c r="Q284" s="427"/>
      <c r="R284" s="426"/>
      <c r="S284" s="426"/>
      <c r="T284" s="426"/>
      <c r="U284" s="426"/>
      <c r="V284" s="426"/>
      <c r="W284" s="426"/>
      <c r="X284" s="427"/>
      <c r="Y284" s="416" t="str">
        <f t="shared" si="21"/>
        <v>三保支出</v>
      </c>
      <c r="Z284" s="416" t="str">
        <f t="shared" si="22"/>
        <v>项目支出</v>
      </c>
      <c r="AA284" s="416" t="str">
        <f t="shared" si="23"/>
        <v>2050202</v>
      </c>
      <c r="AB284" s="416" t="str">
        <f t="shared" si="24"/>
        <v>保基本民生</v>
      </c>
      <c r="AC284" s="416" t="str">
        <f t="shared" si="25"/>
        <v>否</v>
      </c>
    </row>
    <row r="285" ht="22.5" customHeight="1" spans="1:29">
      <c r="A285" s="421" t="s">
        <v>7885</v>
      </c>
      <c r="B285" s="422" t="s">
        <v>7954</v>
      </c>
      <c r="C285" s="422" t="s">
        <v>7955</v>
      </c>
      <c r="D285" s="421" t="s">
        <v>7906</v>
      </c>
      <c r="E285" s="421" t="s">
        <v>7889</v>
      </c>
      <c r="F285" s="421" t="s">
        <v>4097</v>
      </c>
      <c r="G285" s="421" t="s">
        <v>4097</v>
      </c>
      <c r="H285" s="423" t="s">
        <v>5210</v>
      </c>
      <c r="I285" s="421" t="s">
        <v>616</v>
      </c>
      <c r="J285" s="421" t="s">
        <v>7899</v>
      </c>
      <c r="K285" s="421" t="s">
        <v>7900</v>
      </c>
      <c r="L285" s="421" t="s">
        <v>7872</v>
      </c>
      <c r="M285" s="421" t="s">
        <v>7907</v>
      </c>
      <c r="N285" s="426">
        <v>304560</v>
      </c>
      <c r="O285" s="426">
        <v>304560</v>
      </c>
      <c r="P285" s="427"/>
      <c r="Q285" s="427"/>
      <c r="R285" s="426"/>
      <c r="S285" s="426"/>
      <c r="T285" s="426"/>
      <c r="U285" s="426"/>
      <c r="V285" s="426"/>
      <c r="W285" s="426"/>
      <c r="X285" s="427"/>
      <c r="Y285" s="416" t="str">
        <f t="shared" si="21"/>
        <v>三保支出</v>
      </c>
      <c r="Z285" s="416" t="str">
        <f t="shared" si="22"/>
        <v>项目支出</v>
      </c>
      <c r="AA285" s="416" t="str">
        <f t="shared" si="23"/>
        <v>2050203</v>
      </c>
      <c r="AB285" s="416" t="str">
        <f t="shared" si="24"/>
        <v>保基本民生</v>
      </c>
      <c r="AC285" s="416" t="str">
        <f t="shared" si="25"/>
        <v>否</v>
      </c>
    </row>
    <row r="286" ht="22.5" customHeight="1" spans="1:29">
      <c r="A286" s="421" t="s">
        <v>7885</v>
      </c>
      <c r="B286" s="422" t="s">
        <v>7954</v>
      </c>
      <c r="C286" s="422" t="s">
        <v>7955</v>
      </c>
      <c r="D286" s="421" t="s">
        <v>7906</v>
      </c>
      <c r="E286" s="421" t="s">
        <v>7889</v>
      </c>
      <c r="F286" s="421" t="s">
        <v>4097</v>
      </c>
      <c r="G286" s="421" t="s">
        <v>4097</v>
      </c>
      <c r="H286" s="423" t="s">
        <v>5210</v>
      </c>
      <c r="I286" s="421" t="s">
        <v>616</v>
      </c>
      <c r="J286" s="421" t="s">
        <v>7899</v>
      </c>
      <c r="K286" s="421" t="s">
        <v>7900</v>
      </c>
      <c r="L286" s="421" t="s">
        <v>7872</v>
      </c>
      <c r="M286" s="421" t="s">
        <v>7907</v>
      </c>
      <c r="N286" s="426">
        <v>3280.5</v>
      </c>
      <c r="O286" s="426">
        <v>3280.5</v>
      </c>
      <c r="P286" s="427"/>
      <c r="Q286" s="427"/>
      <c r="R286" s="426"/>
      <c r="S286" s="426"/>
      <c r="T286" s="426"/>
      <c r="U286" s="426"/>
      <c r="V286" s="426"/>
      <c r="W286" s="426"/>
      <c r="X286" s="427"/>
      <c r="Y286" s="416" t="str">
        <f t="shared" si="21"/>
        <v>三保支出</v>
      </c>
      <c r="Z286" s="416" t="str">
        <f t="shared" si="22"/>
        <v>项目支出</v>
      </c>
      <c r="AA286" s="416" t="str">
        <f t="shared" si="23"/>
        <v>2050203</v>
      </c>
      <c r="AB286" s="416" t="str">
        <f t="shared" si="24"/>
        <v>保基本民生</v>
      </c>
      <c r="AC286" s="416" t="str">
        <f t="shared" si="25"/>
        <v>否</v>
      </c>
    </row>
    <row r="287" ht="22.5" customHeight="1" spans="1:29">
      <c r="A287" s="421" t="s">
        <v>7885</v>
      </c>
      <c r="B287" s="422" t="s">
        <v>7954</v>
      </c>
      <c r="C287" s="422" t="s">
        <v>7955</v>
      </c>
      <c r="D287" s="421" t="s">
        <v>7906</v>
      </c>
      <c r="E287" s="421" t="s">
        <v>7889</v>
      </c>
      <c r="F287" s="421" t="s">
        <v>4097</v>
      </c>
      <c r="G287" s="421" t="s">
        <v>4097</v>
      </c>
      <c r="H287" s="423" t="s">
        <v>5209</v>
      </c>
      <c r="I287" s="421" t="s">
        <v>614</v>
      </c>
      <c r="J287" s="421" t="s">
        <v>7899</v>
      </c>
      <c r="K287" s="421" t="s">
        <v>7900</v>
      </c>
      <c r="L287" s="421" t="s">
        <v>7872</v>
      </c>
      <c r="M287" s="421" t="s">
        <v>7934</v>
      </c>
      <c r="N287" s="426">
        <v>15590.88</v>
      </c>
      <c r="O287" s="426">
        <v>15590.88</v>
      </c>
      <c r="P287" s="427"/>
      <c r="Q287" s="427"/>
      <c r="R287" s="426"/>
      <c r="S287" s="426"/>
      <c r="T287" s="426"/>
      <c r="U287" s="426"/>
      <c r="V287" s="426"/>
      <c r="W287" s="426"/>
      <c r="X287" s="427"/>
      <c r="Y287" s="416" t="str">
        <f t="shared" si="21"/>
        <v>三保支出</v>
      </c>
      <c r="Z287" s="416" t="str">
        <f t="shared" si="22"/>
        <v>项目支出</v>
      </c>
      <c r="AA287" s="416" t="str">
        <f t="shared" si="23"/>
        <v>2050202</v>
      </c>
      <c r="AB287" s="416" t="str">
        <f t="shared" si="24"/>
        <v>保基本民生</v>
      </c>
      <c r="AC287" s="416" t="str">
        <f t="shared" si="25"/>
        <v>否</v>
      </c>
    </row>
    <row r="288" ht="22.5" customHeight="1" spans="1:29">
      <c r="A288" s="421" t="s">
        <v>7885</v>
      </c>
      <c r="B288" s="422" t="s">
        <v>7954</v>
      </c>
      <c r="C288" s="422" t="s">
        <v>7955</v>
      </c>
      <c r="D288" s="421" t="s">
        <v>7906</v>
      </c>
      <c r="E288" s="421" t="s">
        <v>7889</v>
      </c>
      <c r="F288" s="421" t="s">
        <v>4097</v>
      </c>
      <c r="G288" s="421" t="s">
        <v>4097</v>
      </c>
      <c r="H288" s="423" t="s">
        <v>5209</v>
      </c>
      <c r="I288" s="421" t="s">
        <v>614</v>
      </c>
      <c r="J288" s="421" t="s">
        <v>7899</v>
      </c>
      <c r="K288" s="421" t="s">
        <v>7900</v>
      </c>
      <c r="L288" s="421" t="s">
        <v>7872</v>
      </c>
      <c r="M288" s="421" t="s">
        <v>7934</v>
      </c>
      <c r="N288" s="426">
        <v>6496.2</v>
      </c>
      <c r="O288" s="426">
        <v>6496.2</v>
      </c>
      <c r="P288" s="427"/>
      <c r="Q288" s="427"/>
      <c r="R288" s="426"/>
      <c r="S288" s="426"/>
      <c r="T288" s="426"/>
      <c r="U288" s="426"/>
      <c r="V288" s="426"/>
      <c r="W288" s="426"/>
      <c r="X288" s="427"/>
      <c r="Y288" s="416" t="str">
        <f t="shared" si="21"/>
        <v>三保支出</v>
      </c>
      <c r="Z288" s="416" t="str">
        <f t="shared" si="22"/>
        <v>项目支出</v>
      </c>
      <c r="AA288" s="416" t="str">
        <f t="shared" si="23"/>
        <v>2050202</v>
      </c>
      <c r="AB288" s="416" t="str">
        <f t="shared" si="24"/>
        <v>保基本民生</v>
      </c>
      <c r="AC288" s="416" t="str">
        <f t="shared" si="25"/>
        <v>否</v>
      </c>
    </row>
    <row r="289" ht="22.5" customHeight="1" spans="1:29">
      <c r="A289" s="421" t="s">
        <v>7885</v>
      </c>
      <c r="B289" s="422" t="s">
        <v>7954</v>
      </c>
      <c r="C289" s="422" t="s">
        <v>7955</v>
      </c>
      <c r="D289" s="421" t="s">
        <v>7906</v>
      </c>
      <c r="E289" s="421" t="s">
        <v>7889</v>
      </c>
      <c r="F289" s="421" t="s">
        <v>4097</v>
      </c>
      <c r="G289" s="421" t="s">
        <v>4097</v>
      </c>
      <c r="H289" s="423" t="s">
        <v>5209</v>
      </c>
      <c r="I289" s="421" t="s">
        <v>614</v>
      </c>
      <c r="J289" s="421" t="s">
        <v>7899</v>
      </c>
      <c r="K289" s="421" t="s">
        <v>7900</v>
      </c>
      <c r="L289" s="421" t="s">
        <v>7872</v>
      </c>
      <c r="M289" s="421" t="s">
        <v>7934</v>
      </c>
      <c r="N289" s="426">
        <v>51264</v>
      </c>
      <c r="O289" s="426">
        <v>51264</v>
      </c>
      <c r="P289" s="427"/>
      <c r="Q289" s="427"/>
      <c r="R289" s="426"/>
      <c r="S289" s="426"/>
      <c r="T289" s="426"/>
      <c r="U289" s="426"/>
      <c r="V289" s="426"/>
      <c r="W289" s="426"/>
      <c r="X289" s="427"/>
      <c r="Y289" s="416" t="str">
        <f t="shared" si="21"/>
        <v>三保支出</v>
      </c>
      <c r="Z289" s="416" t="str">
        <f t="shared" si="22"/>
        <v>项目支出</v>
      </c>
      <c r="AA289" s="416" t="str">
        <f t="shared" si="23"/>
        <v>2050202</v>
      </c>
      <c r="AB289" s="416" t="str">
        <f t="shared" si="24"/>
        <v>保基本民生</v>
      </c>
      <c r="AC289" s="416" t="str">
        <f t="shared" si="25"/>
        <v>否</v>
      </c>
    </row>
    <row r="290" ht="22.5" customHeight="1" spans="1:29">
      <c r="A290" s="421" t="s">
        <v>7885</v>
      </c>
      <c r="B290" s="422" t="s">
        <v>7954</v>
      </c>
      <c r="C290" s="422" t="s">
        <v>7955</v>
      </c>
      <c r="D290" s="421" t="s">
        <v>7906</v>
      </c>
      <c r="E290" s="421" t="s">
        <v>7889</v>
      </c>
      <c r="F290" s="421" t="s">
        <v>4097</v>
      </c>
      <c r="G290" s="421" t="s">
        <v>4097</v>
      </c>
      <c r="H290" s="423" t="s">
        <v>5210</v>
      </c>
      <c r="I290" s="421" t="s">
        <v>616</v>
      </c>
      <c r="J290" s="421" t="s">
        <v>7899</v>
      </c>
      <c r="K290" s="421" t="s">
        <v>7900</v>
      </c>
      <c r="L290" s="421" t="s">
        <v>7872</v>
      </c>
      <c r="M290" s="421" t="s">
        <v>7907</v>
      </c>
      <c r="N290" s="426">
        <v>97200</v>
      </c>
      <c r="O290" s="426">
        <v>97200</v>
      </c>
      <c r="P290" s="427"/>
      <c r="Q290" s="427"/>
      <c r="R290" s="426"/>
      <c r="S290" s="426"/>
      <c r="T290" s="426"/>
      <c r="U290" s="426"/>
      <c r="V290" s="426"/>
      <c r="W290" s="426"/>
      <c r="X290" s="427"/>
      <c r="Y290" s="416" t="str">
        <f t="shared" si="21"/>
        <v>三保支出</v>
      </c>
      <c r="Z290" s="416" t="str">
        <f t="shared" si="22"/>
        <v>项目支出</v>
      </c>
      <c r="AA290" s="416" t="str">
        <f t="shared" si="23"/>
        <v>2050203</v>
      </c>
      <c r="AB290" s="416" t="str">
        <f t="shared" si="24"/>
        <v>保基本民生</v>
      </c>
      <c r="AC290" s="416" t="str">
        <f t="shared" si="25"/>
        <v>否</v>
      </c>
    </row>
    <row r="291" ht="22.5" customHeight="1" spans="1:29">
      <c r="A291" s="421" t="s">
        <v>7885</v>
      </c>
      <c r="B291" s="422" t="s">
        <v>7954</v>
      </c>
      <c r="C291" s="422" t="s">
        <v>7955</v>
      </c>
      <c r="D291" s="421" t="s">
        <v>7888</v>
      </c>
      <c r="E291" s="421" t="s">
        <v>7889</v>
      </c>
      <c r="F291" s="421" t="s">
        <v>4097</v>
      </c>
      <c r="G291" s="421" t="s">
        <v>4097</v>
      </c>
      <c r="H291" s="423" t="s">
        <v>5208</v>
      </c>
      <c r="I291" s="421" t="s">
        <v>612</v>
      </c>
      <c r="J291" s="421" t="s">
        <v>7890</v>
      </c>
      <c r="K291" s="421" t="s">
        <v>7891</v>
      </c>
      <c r="L291" s="421" t="s">
        <v>7872</v>
      </c>
      <c r="M291" s="421" t="s">
        <v>7892</v>
      </c>
      <c r="N291" s="426">
        <v>35040</v>
      </c>
      <c r="O291" s="426">
        <v>35040</v>
      </c>
      <c r="P291" s="427"/>
      <c r="Q291" s="427"/>
      <c r="R291" s="426"/>
      <c r="S291" s="426"/>
      <c r="T291" s="426"/>
      <c r="U291" s="426"/>
      <c r="V291" s="426"/>
      <c r="W291" s="426"/>
      <c r="X291" s="427"/>
      <c r="Y291" s="416" t="str">
        <f t="shared" si="21"/>
        <v>三保支出</v>
      </c>
      <c r="Z291" s="416" t="str">
        <f t="shared" si="22"/>
        <v>项目支出</v>
      </c>
      <c r="AA291" s="416" t="str">
        <f t="shared" si="23"/>
        <v>2050201</v>
      </c>
      <c r="AB291" s="416" t="str">
        <f t="shared" si="24"/>
        <v>保基本民生</v>
      </c>
      <c r="AC291" s="416" t="str">
        <f t="shared" si="25"/>
        <v>否</v>
      </c>
    </row>
    <row r="292" ht="22.5" customHeight="1" spans="1:29">
      <c r="A292" s="421" t="s">
        <v>7885</v>
      </c>
      <c r="B292" s="422" t="s">
        <v>7954</v>
      </c>
      <c r="C292" s="422" t="s">
        <v>7955</v>
      </c>
      <c r="D292" s="421" t="s">
        <v>7888</v>
      </c>
      <c r="E292" s="421" t="s">
        <v>7889</v>
      </c>
      <c r="F292" s="421" t="s">
        <v>4097</v>
      </c>
      <c r="G292" s="421" t="s">
        <v>4097</v>
      </c>
      <c r="H292" s="423" t="s">
        <v>5208</v>
      </c>
      <c r="I292" s="421" t="s">
        <v>612</v>
      </c>
      <c r="J292" s="421" t="s">
        <v>7890</v>
      </c>
      <c r="K292" s="421" t="s">
        <v>7891</v>
      </c>
      <c r="L292" s="421" t="s">
        <v>7872</v>
      </c>
      <c r="M292" s="421" t="s">
        <v>7892</v>
      </c>
      <c r="N292" s="426">
        <v>1182.6</v>
      </c>
      <c r="O292" s="426">
        <v>1182.6</v>
      </c>
      <c r="P292" s="427"/>
      <c r="Q292" s="427"/>
      <c r="R292" s="426"/>
      <c r="S292" s="426"/>
      <c r="T292" s="426"/>
      <c r="U292" s="426"/>
      <c r="V292" s="426"/>
      <c r="W292" s="426"/>
      <c r="X292" s="427"/>
      <c r="Y292" s="416" t="str">
        <f t="shared" si="21"/>
        <v>三保支出</v>
      </c>
      <c r="Z292" s="416" t="str">
        <f t="shared" si="22"/>
        <v>项目支出</v>
      </c>
      <c r="AA292" s="416" t="str">
        <f t="shared" si="23"/>
        <v>2050201</v>
      </c>
      <c r="AB292" s="416" t="str">
        <f t="shared" si="24"/>
        <v>保基本民生</v>
      </c>
      <c r="AC292" s="416" t="str">
        <f t="shared" si="25"/>
        <v>否</v>
      </c>
    </row>
    <row r="293" ht="22.5" customHeight="1" spans="1:29">
      <c r="A293" s="421" t="s">
        <v>7885</v>
      </c>
      <c r="B293" s="422" t="s">
        <v>7954</v>
      </c>
      <c r="C293" s="422" t="s">
        <v>7955</v>
      </c>
      <c r="D293" s="421" t="s">
        <v>7888</v>
      </c>
      <c r="E293" s="421" t="s">
        <v>7889</v>
      </c>
      <c r="F293" s="421" t="s">
        <v>4097</v>
      </c>
      <c r="G293" s="421" t="s">
        <v>4097</v>
      </c>
      <c r="H293" s="423" t="s">
        <v>5208</v>
      </c>
      <c r="I293" s="421" t="s">
        <v>612</v>
      </c>
      <c r="J293" s="421" t="s">
        <v>7890</v>
      </c>
      <c r="K293" s="421" t="s">
        <v>7891</v>
      </c>
      <c r="L293" s="421" t="s">
        <v>7872</v>
      </c>
      <c r="M293" s="421" t="s">
        <v>7892</v>
      </c>
      <c r="N293" s="426">
        <v>6132</v>
      </c>
      <c r="O293" s="426">
        <v>6132</v>
      </c>
      <c r="P293" s="427"/>
      <c r="Q293" s="427"/>
      <c r="R293" s="426"/>
      <c r="S293" s="426"/>
      <c r="T293" s="426"/>
      <c r="U293" s="426"/>
      <c r="V293" s="426"/>
      <c r="W293" s="426"/>
      <c r="X293" s="427"/>
      <c r="Y293" s="416" t="str">
        <f t="shared" si="21"/>
        <v>三保支出</v>
      </c>
      <c r="Z293" s="416" t="str">
        <f t="shared" si="22"/>
        <v>项目支出</v>
      </c>
      <c r="AA293" s="416" t="str">
        <f t="shared" si="23"/>
        <v>2050201</v>
      </c>
      <c r="AB293" s="416" t="str">
        <f t="shared" si="24"/>
        <v>保基本民生</v>
      </c>
      <c r="AC293" s="416" t="str">
        <f t="shared" si="25"/>
        <v>否</v>
      </c>
    </row>
    <row r="294" ht="22.5" customHeight="1" spans="1:29">
      <c r="A294" s="421" t="s">
        <v>7885</v>
      </c>
      <c r="B294" s="422" t="s">
        <v>7954</v>
      </c>
      <c r="C294" s="422" t="s">
        <v>7955</v>
      </c>
      <c r="D294" s="421" t="s">
        <v>7945</v>
      </c>
      <c r="E294" s="421" t="s">
        <v>7869</v>
      </c>
      <c r="F294" s="421" t="s">
        <v>4097</v>
      </c>
      <c r="G294" s="421" t="s">
        <v>4097</v>
      </c>
      <c r="H294" s="423" t="s">
        <v>5208</v>
      </c>
      <c r="I294" s="421" t="s">
        <v>612</v>
      </c>
      <c r="J294" s="421" t="s">
        <v>7890</v>
      </c>
      <c r="K294" s="421" t="s">
        <v>7891</v>
      </c>
      <c r="L294" s="421" t="s">
        <v>7872</v>
      </c>
      <c r="M294" s="421" t="s">
        <v>7894</v>
      </c>
      <c r="N294" s="426">
        <v>315</v>
      </c>
      <c r="O294" s="426">
        <v>315</v>
      </c>
      <c r="P294" s="427"/>
      <c r="Q294" s="427"/>
      <c r="R294" s="426"/>
      <c r="S294" s="426"/>
      <c r="T294" s="426"/>
      <c r="U294" s="426"/>
      <c r="V294" s="426"/>
      <c r="W294" s="426"/>
      <c r="X294" s="427"/>
      <c r="Y294" s="416" t="str">
        <f t="shared" si="21"/>
        <v>促发展支出</v>
      </c>
      <c r="Z294" s="416" t="str">
        <f t="shared" si="22"/>
        <v>项目支出</v>
      </c>
      <c r="AA294" s="416" t="str">
        <f t="shared" si="23"/>
        <v>2050201</v>
      </c>
      <c r="AB294" s="416" t="e">
        <f t="shared" si="24"/>
        <v>#N/A</v>
      </c>
      <c r="AC294" s="416" t="str">
        <f t="shared" si="25"/>
        <v>否</v>
      </c>
    </row>
    <row r="295" ht="22.5" customHeight="1" spans="1:29">
      <c r="A295" s="421" t="s">
        <v>7885</v>
      </c>
      <c r="B295" s="422" t="s">
        <v>7956</v>
      </c>
      <c r="C295" s="422" t="s">
        <v>7957</v>
      </c>
      <c r="D295" s="421" t="s">
        <v>7898</v>
      </c>
      <c r="E295" s="421" t="s">
        <v>7889</v>
      </c>
      <c r="F295" s="421" t="s">
        <v>4097</v>
      </c>
      <c r="G295" s="421" t="s">
        <v>4097</v>
      </c>
      <c r="H295" s="423" t="s">
        <v>5209</v>
      </c>
      <c r="I295" s="421" t="s">
        <v>614</v>
      </c>
      <c r="J295" s="421" t="s">
        <v>7899</v>
      </c>
      <c r="K295" s="421" t="s">
        <v>7900</v>
      </c>
      <c r="L295" s="421" t="s">
        <v>7872</v>
      </c>
      <c r="M295" s="421" t="s">
        <v>7901</v>
      </c>
      <c r="N295" s="426">
        <v>61110</v>
      </c>
      <c r="O295" s="426">
        <v>61110</v>
      </c>
      <c r="P295" s="427"/>
      <c r="Q295" s="427"/>
      <c r="R295" s="426"/>
      <c r="S295" s="426"/>
      <c r="T295" s="426"/>
      <c r="U295" s="426"/>
      <c r="V295" s="426"/>
      <c r="W295" s="426"/>
      <c r="X295" s="427"/>
      <c r="Y295" s="416" t="str">
        <f t="shared" si="21"/>
        <v>三保支出</v>
      </c>
      <c r="Z295" s="416" t="str">
        <f t="shared" si="22"/>
        <v>项目支出</v>
      </c>
      <c r="AA295" s="416" t="str">
        <f t="shared" si="23"/>
        <v>2050202</v>
      </c>
      <c r="AB295" s="416" t="str">
        <f t="shared" si="24"/>
        <v>保基本民生</v>
      </c>
      <c r="AC295" s="416" t="str">
        <f t="shared" si="25"/>
        <v>否</v>
      </c>
    </row>
    <row r="296" ht="22.5" customHeight="1" spans="1:29">
      <c r="A296" s="421" t="s">
        <v>7885</v>
      </c>
      <c r="B296" s="422" t="s">
        <v>7956</v>
      </c>
      <c r="C296" s="422" t="s">
        <v>7957</v>
      </c>
      <c r="D296" s="421" t="s">
        <v>7902</v>
      </c>
      <c r="E296" s="421" t="s">
        <v>7889</v>
      </c>
      <c r="F296" s="421" t="s">
        <v>4097</v>
      </c>
      <c r="G296" s="421" t="s">
        <v>4097</v>
      </c>
      <c r="H296" s="423" t="s">
        <v>5209</v>
      </c>
      <c r="I296" s="421" t="s">
        <v>614</v>
      </c>
      <c r="J296" s="421" t="s">
        <v>7890</v>
      </c>
      <c r="K296" s="421" t="s">
        <v>7891</v>
      </c>
      <c r="L296" s="421" t="s">
        <v>7872</v>
      </c>
      <c r="M296" s="421" t="s">
        <v>7933</v>
      </c>
      <c r="N296" s="426">
        <v>223562.5</v>
      </c>
      <c r="O296" s="426">
        <v>223562.5</v>
      </c>
      <c r="P296" s="427"/>
      <c r="Q296" s="427"/>
      <c r="R296" s="426"/>
      <c r="S296" s="426"/>
      <c r="T296" s="426"/>
      <c r="U296" s="426"/>
      <c r="V296" s="426"/>
      <c r="W296" s="426"/>
      <c r="X296" s="427"/>
      <c r="Y296" s="416" t="str">
        <f t="shared" si="21"/>
        <v>三保支出</v>
      </c>
      <c r="Z296" s="416" t="str">
        <f t="shared" si="22"/>
        <v>项目支出</v>
      </c>
      <c r="AA296" s="416" t="str">
        <f t="shared" si="23"/>
        <v>2050202</v>
      </c>
      <c r="AB296" s="416" t="str">
        <f t="shared" si="24"/>
        <v>保基本民生</v>
      </c>
      <c r="AC296" s="416" t="str">
        <f t="shared" si="25"/>
        <v>否</v>
      </c>
    </row>
    <row r="297" ht="22.5" customHeight="1" spans="1:29">
      <c r="A297" s="421" t="s">
        <v>7885</v>
      </c>
      <c r="B297" s="422" t="s">
        <v>7956</v>
      </c>
      <c r="C297" s="422" t="s">
        <v>7957</v>
      </c>
      <c r="D297" s="421" t="s">
        <v>7902</v>
      </c>
      <c r="E297" s="421" t="s">
        <v>7889</v>
      </c>
      <c r="F297" s="421" t="s">
        <v>4097</v>
      </c>
      <c r="G297" s="421" t="s">
        <v>4097</v>
      </c>
      <c r="H297" s="423" t="s">
        <v>5209</v>
      </c>
      <c r="I297" s="421" t="s">
        <v>614</v>
      </c>
      <c r="J297" s="421" t="s">
        <v>7890</v>
      </c>
      <c r="K297" s="421" t="s">
        <v>7891</v>
      </c>
      <c r="L297" s="421" t="s">
        <v>7872</v>
      </c>
      <c r="M297" s="421" t="s">
        <v>7933</v>
      </c>
      <c r="N297" s="426">
        <v>43113.07</v>
      </c>
      <c r="O297" s="426">
        <v>43113.07</v>
      </c>
      <c r="P297" s="427"/>
      <c r="Q297" s="427"/>
      <c r="R297" s="426"/>
      <c r="S297" s="426"/>
      <c r="T297" s="426"/>
      <c r="U297" s="426"/>
      <c r="V297" s="426"/>
      <c r="W297" s="426"/>
      <c r="X297" s="427"/>
      <c r="Y297" s="416" t="str">
        <f t="shared" si="21"/>
        <v>三保支出</v>
      </c>
      <c r="Z297" s="416" t="str">
        <f t="shared" si="22"/>
        <v>项目支出</v>
      </c>
      <c r="AA297" s="416" t="str">
        <f t="shared" si="23"/>
        <v>2050202</v>
      </c>
      <c r="AB297" s="416" t="str">
        <f t="shared" si="24"/>
        <v>保基本民生</v>
      </c>
      <c r="AC297" s="416" t="str">
        <f t="shared" si="25"/>
        <v>否</v>
      </c>
    </row>
    <row r="298" ht="22.5" customHeight="1" spans="1:29">
      <c r="A298" s="421" t="s">
        <v>7885</v>
      </c>
      <c r="B298" s="422" t="s">
        <v>7956</v>
      </c>
      <c r="C298" s="422" t="s">
        <v>7957</v>
      </c>
      <c r="D298" s="421" t="s">
        <v>7902</v>
      </c>
      <c r="E298" s="421" t="s">
        <v>7889</v>
      </c>
      <c r="F298" s="421" t="s">
        <v>4097</v>
      </c>
      <c r="G298" s="421" t="s">
        <v>4097</v>
      </c>
      <c r="H298" s="423" t="s">
        <v>5209</v>
      </c>
      <c r="I298" s="421" t="s">
        <v>614</v>
      </c>
      <c r="J298" s="421" t="s">
        <v>7890</v>
      </c>
      <c r="K298" s="421" t="s">
        <v>7891</v>
      </c>
      <c r="L298" s="421" t="s">
        <v>7872</v>
      </c>
      <c r="M298" s="421" t="s">
        <v>7933</v>
      </c>
      <c r="N298" s="426">
        <v>319375</v>
      </c>
      <c r="O298" s="426">
        <v>319375</v>
      </c>
      <c r="P298" s="427"/>
      <c r="Q298" s="427"/>
      <c r="R298" s="426"/>
      <c r="S298" s="426"/>
      <c r="T298" s="426"/>
      <c r="U298" s="426"/>
      <c r="V298" s="426"/>
      <c r="W298" s="426"/>
      <c r="X298" s="427"/>
      <c r="Y298" s="416" t="str">
        <f t="shared" si="21"/>
        <v>三保支出</v>
      </c>
      <c r="Z298" s="416" t="str">
        <f t="shared" si="22"/>
        <v>项目支出</v>
      </c>
      <c r="AA298" s="416" t="str">
        <f t="shared" si="23"/>
        <v>2050202</v>
      </c>
      <c r="AB298" s="416" t="str">
        <f t="shared" si="24"/>
        <v>保基本民生</v>
      </c>
      <c r="AC298" s="416" t="str">
        <f t="shared" si="25"/>
        <v>否</v>
      </c>
    </row>
    <row r="299" ht="22.5" customHeight="1" spans="1:29">
      <c r="A299" s="421" t="s">
        <v>7885</v>
      </c>
      <c r="B299" s="422" t="s">
        <v>7956</v>
      </c>
      <c r="C299" s="422" t="s">
        <v>7957</v>
      </c>
      <c r="D299" s="421" t="s">
        <v>7919</v>
      </c>
      <c r="E299" s="421" t="s">
        <v>7869</v>
      </c>
      <c r="F299" s="421" t="s">
        <v>4097</v>
      </c>
      <c r="G299" s="421" t="s">
        <v>4097</v>
      </c>
      <c r="H299" s="423" t="s">
        <v>5209</v>
      </c>
      <c r="I299" s="421" t="s">
        <v>614</v>
      </c>
      <c r="J299" s="421" t="s">
        <v>7899</v>
      </c>
      <c r="K299" s="421" t="s">
        <v>7900</v>
      </c>
      <c r="L299" s="421" t="s">
        <v>7872</v>
      </c>
      <c r="M299" s="421" t="s">
        <v>7894</v>
      </c>
      <c r="N299" s="426">
        <v>58200</v>
      </c>
      <c r="O299" s="426">
        <v>58200</v>
      </c>
      <c r="P299" s="427"/>
      <c r="Q299" s="427"/>
      <c r="R299" s="426"/>
      <c r="S299" s="426"/>
      <c r="T299" s="426"/>
      <c r="U299" s="426"/>
      <c r="V299" s="426"/>
      <c r="W299" s="426"/>
      <c r="X299" s="427"/>
      <c r="Y299" s="416" t="str">
        <f t="shared" si="21"/>
        <v>促发展支出</v>
      </c>
      <c r="Z299" s="416" t="str">
        <f t="shared" si="22"/>
        <v>项目支出</v>
      </c>
      <c r="AA299" s="416" t="str">
        <f t="shared" si="23"/>
        <v>2050202</v>
      </c>
      <c r="AB299" s="416" t="e">
        <f t="shared" si="24"/>
        <v>#N/A</v>
      </c>
      <c r="AC299" s="416" t="str">
        <f t="shared" si="25"/>
        <v>否</v>
      </c>
    </row>
    <row r="300" ht="22.5" customHeight="1" spans="1:29">
      <c r="A300" s="421" t="s">
        <v>7885</v>
      </c>
      <c r="B300" s="422" t="s">
        <v>7956</v>
      </c>
      <c r="C300" s="422" t="s">
        <v>7957</v>
      </c>
      <c r="D300" s="421" t="s">
        <v>7904</v>
      </c>
      <c r="E300" s="421" t="s">
        <v>7889</v>
      </c>
      <c r="F300" s="421" t="s">
        <v>4097</v>
      </c>
      <c r="G300" s="421" t="s">
        <v>4097</v>
      </c>
      <c r="H300" s="423" t="s">
        <v>5209</v>
      </c>
      <c r="I300" s="421" t="s">
        <v>614</v>
      </c>
      <c r="J300" s="421" t="s">
        <v>7890</v>
      </c>
      <c r="K300" s="421" t="s">
        <v>7891</v>
      </c>
      <c r="L300" s="421" t="s">
        <v>7872</v>
      </c>
      <c r="M300" s="421" t="s">
        <v>7905</v>
      </c>
      <c r="N300" s="426">
        <v>582000</v>
      </c>
      <c r="O300" s="426">
        <v>582000</v>
      </c>
      <c r="P300" s="427"/>
      <c r="Q300" s="427"/>
      <c r="R300" s="426"/>
      <c r="S300" s="426"/>
      <c r="T300" s="426"/>
      <c r="U300" s="426"/>
      <c r="V300" s="426"/>
      <c r="W300" s="426"/>
      <c r="X300" s="427"/>
      <c r="Y300" s="416" t="str">
        <f t="shared" si="21"/>
        <v>三保支出</v>
      </c>
      <c r="Z300" s="416" t="str">
        <f t="shared" si="22"/>
        <v>项目支出</v>
      </c>
      <c r="AA300" s="416" t="str">
        <f t="shared" si="23"/>
        <v>2050202</v>
      </c>
      <c r="AB300" s="416" t="str">
        <f t="shared" si="24"/>
        <v>保基本民生</v>
      </c>
      <c r="AC300" s="416" t="str">
        <f t="shared" si="25"/>
        <v>否</v>
      </c>
    </row>
    <row r="301" ht="22.5" customHeight="1" spans="1:29">
      <c r="A301" s="421" t="s">
        <v>7885</v>
      </c>
      <c r="B301" s="422" t="s">
        <v>7956</v>
      </c>
      <c r="C301" s="422" t="s">
        <v>7957</v>
      </c>
      <c r="D301" s="421" t="s">
        <v>7906</v>
      </c>
      <c r="E301" s="421" t="s">
        <v>7889</v>
      </c>
      <c r="F301" s="421" t="s">
        <v>4097</v>
      </c>
      <c r="G301" s="421" t="s">
        <v>4097</v>
      </c>
      <c r="H301" s="423" t="s">
        <v>5209</v>
      </c>
      <c r="I301" s="421" t="s">
        <v>614</v>
      </c>
      <c r="J301" s="421" t="s">
        <v>7899</v>
      </c>
      <c r="K301" s="421" t="s">
        <v>7900</v>
      </c>
      <c r="L301" s="421" t="s">
        <v>7872</v>
      </c>
      <c r="M301" s="421" t="s">
        <v>7934</v>
      </c>
      <c r="N301" s="426">
        <v>58665.6</v>
      </c>
      <c r="O301" s="426">
        <v>58665.6</v>
      </c>
      <c r="P301" s="427"/>
      <c r="Q301" s="427"/>
      <c r="R301" s="426"/>
      <c r="S301" s="426"/>
      <c r="T301" s="426"/>
      <c r="U301" s="426"/>
      <c r="V301" s="426"/>
      <c r="W301" s="426"/>
      <c r="X301" s="427"/>
      <c r="Y301" s="416" t="str">
        <f t="shared" si="21"/>
        <v>三保支出</v>
      </c>
      <c r="Z301" s="416" t="str">
        <f t="shared" si="22"/>
        <v>项目支出</v>
      </c>
      <c r="AA301" s="416" t="str">
        <f t="shared" si="23"/>
        <v>2050202</v>
      </c>
      <c r="AB301" s="416" t="str">
        <f t="shared" si="24"/>
        <v>保基本民生</v>
      </c>
      <c r="AC301" s="416" t="str">
        <f t="shared" si="25"/>
        <v>否</v>
      </c>
    </row>
    <row r="302" ht="22.5" customHeight="1" spans="1:29">
      <c r="A302" s="421" t="s">
        <v>7885</v>
      </c>
      <c r="B302" s="422" t="s">
        <v>7956</v>
      </c>
      <c r="C302" s="422" t="s">
        <v>7957</v>
      </c>
      <c r="D302" s="421" t="s">
        <v>7906</v>
      </c>
      <c r="E302" s="421" t="s">
        <v>7889</v>
      </c>
      <c r="F302" s="421" t="s">
        <v>4097</v>
      </c>
      <c r="G302" s="421" t="s">
        <v>4097</v>
      </c>
      <c r="H302" s="423" t="s">
        <v>5209</v>
      </c>
      <c r="I302" s="421" t="s">
        <v>614</v>
      </c>
      <c r="J302" s="421" t="s">
        <v>7899</v>
      </c>
      <c r="K302" s="421" t="s">
        <v>7900</v>
      </c>
      <c r="L302" s="421" t="s">
        <v>7872</v>
      </c>
      <c r="M302" s="421" t="s">
        <v>7934</v>
      </c>
      <c r="N302" s="426">
        <v>4296.24</v>
      </c>
      <c r="O302" s="426">
        <v>4296.24</v>
      </c>
      <c r="P302" s="427"/>
      <c r="Q302" s="427"/>
      <c r="R302" s="426"/>
      <c r="S302" s="426"/>
      <c r="T302" s="426"/>
      <c r="U302" s="426"/>
      <c r="V302" s="426"/>
      <c r="W302" s="426"/>
      <c r="X302" s="427"/>
      <c r="Y302" s="416" t="str">
        <f t="shared" si="21"/>
        <v>三保支出</v>
      </c>
      <c r="Z302" s="416" t="str">
        <f t="shared" si="22"/>
        <v>项目支出</v>
      </c>
      <c r="AA302" s="416" t="str">
        <f t="shared" si="23"/>
        <v>2050202</v>
      </c>
      <c r="AB302" s="416" t="str">
        <f t="shared" si="24"/>
        <v>保基本民生</v>
      </c>
      <c r="AC302" s="416" t="str">
        <f t="shared" si="25"/>
        <v>否</v>
      </c>
    </row>
    <row r="303" ht="22.5" customHeight="1" spans="1:29">
      <c r="A303" s="421" t="s">
        <v>7885</v>
      </c>
      <c r="B303" s="422" t="s">
        <v>7956</v>
      </c>
      <c r="C303" s="422" t="s">
        <v>7957</v>
      </c>
      <c r="D303" s="421" t="s">
        <v>7906</v>
      </c>
      <c r="E303" s="421" t="s">
        <v>7889</v>
      </c>
      <c r="F303" s="421" t="s">
        <v>4097</v>
      </c>
      <c r="G303" s="421" t="s">
        <v>4097</v>
      </c>
      <c r="H303" s="423" t="s">
        <v>5209</v>
      </c>
      <c r="I303" s="421" t="s">
        <v>614</v>
      </c>
      <c r="J303" s="421" t="s">
        <v>7899</v>
      </c>
      <c r="K303" s="421" t="s">
        <v>7900</v>
      </c>
      <c r="L303" s="421" t="s">
        <v>7872</v>
      </c>
      <c r="M303" s="421" t="s">
        <v>7934</v>
      </c>
      <c r="N303" s="426">
        <v>22276.8</v>
      </c>
      <c r="O303" s="426">
        <v>22276.8</v>
      </c>
      <c r="P303" s="427"/>
      <c r="Q303" s="427"/>
      <c r="R303" s="426"/>
      <c r="S303" s="426"/>
      <c r="T303" s="426"/>
      <c r="U303" s="426"/>
      <c r="V303" s="426"/>
      <c r="W303" s="426"/>
      <c r="X303" s="427"/>
      <c r="Y303" s="416" t="str">
        <f t="shared" si="21"/>
        <v>三保支出</v>
      </c>
      <c r="Z303" s="416" t="str">
        <f t="shared" si="22"/>
        <v>项目支出</v>
      </c>
      <c r="AA303" s="416" t="str">
        <f t="shared" si="23"/>
        <v>2050202</v>
      </c>
      <c r="AB303" s="416" t="str">
        <f t="shared" si="24"/>
        <v>保基本民生</v>
      </c>
      <c r="AC303" s="416" t="str">
        <f t="shared" si="25"/>
        <v>否</v>
      </c>
    </row>
    <row r="304" ht="22.5" customHeight="1" spans="1:29">
      <c r="A304" s="421" t="s">
        <v>7885</v>
      </c>
      <c r="B304" s="422" t="s">
        <v>7956</v>
      </c>
      <c r="C304" s="422" t="s">
        <v>7957</v>
      </c>
      <c r="D304" s="421" t="s">
        <v>7906</v>
      </c>
      <c r="E304" s="421" t="s">
        <v>7889</v>
      </c>
      <c r="F304" s="421" t="s">
        <v>4097</v>
      </c>
      <c r="G304" s="421" t="s">
        <v>4097</v>
      </c>
      <c r="H304" s="423" t="s">
        <v>5209</v>
      </c>
      <c r="I304" s="421" t="s">
        <v>614</v>
      </c>
      <c r="J304" s="421" t="s">
        <v>7899</v>
      </c>
      <c r="K304" s="421" t="s">
        <v>7900</v>
      </c>
      <c r="L304" s="421" t="s">
        <v>7872</v>
      </c>
      <c r="M304" s="421" t="s">
        <v>7934</v>
      </c>
      <c r="N304" s="426">
        <v>24444</v>
      </c>
      <c r="O304" s="426">
        <v>24444</v>
      </c>
      <c r="P304" s="427"/>
      <c r="Q304" s="427"/>
      <c r="R304" s="426"/>
      <c r="S304" s="426"/>
      <c r="T304" s="426"/>
      <c r="U304" s="426"/>
      <c r="V304" s="426"/>
      <c r="W304" s="426"/>
      <c r="X304" s="427"/>
      <c r="Y304" s="416" t="str">
        <f t="shared" si="21"/>
        <v>三保支出</v>
      </c>
      <c r="Z304" s="416" t="str">
        <f t="shared" si="22"/>
        <v>项目支出</v>
      </c>
      <c r="AA304" s="416" t="str">
        <f t="shared" si="23"/>
        <v>2050202</v>
      </c>
      <c r="AB304" s="416" t="str">
        <f t="shared" si="24"/>
        <v>保基本民生</v>
      </c>
      <c r="AC304" s="416" t="str">
        <f t="shared" si="25"/>
        <v>否</v>
      </c>
    </row>
    <row r="305" ht="22.5" customHeight="1" spans="1:29">
      <c r="A305" s="421" t="s">
        <v>7885</v>
      </c>
      <c r="B305" s="422" t="s">
        <v>7956</v>
      </c>
      <c r="C305" s="422" t="s">
        <v>7957</v>
      </c>
      <c r="D305" s="421" t="s">
        <v>7906</v>
      </c>
      <c r="E305" s="421" t="s">
        <v>7889</v>
      </c>
      <c r="F305" s="421" t="s">
        <v>4097</v>
      </c>
      <c r="G305" s="421" t="s">
        <v>4097</v>
      </c>
      <c r="H305" s="423" t="s">
        <v>5209</v>
      </c>
      <c r="I305" s="421" t="s">
        <v>614</v>
      </c>
      <c r="J305" s="421" t="s">
        <v>7899</v>
      </c>
      <c r="K305" s="421" t="s">
        <v>7900</v>
      </c>
      <c r="L305" s="421" t="s">
        <v>7872</v>
      </c>
      <c r="M305" s="421" t="s">
        <v>7934</v>
      </c>
      <c r="N305" s="426">
        <v>139680</v>
      </c>
      <c r="O305" s="426">
        <v>139680</v>
      </c>
      <c r="P305" s="427"/>
      <c r="Q305" s="427"/>
      <c r="R305" s="426"/>
      <c r="S305" s="426"/>
      <c r="T305" s="426"/>
      <c r="U305" s="426"/>
      <c r="V305" s="426"/>
      <c r="W305" s="426"/>
      <c r="X305" s="427"/>
      <c r="Y305" s="416" t="str">
        <f t="shared" si="21"/>
        <v>三保支出</v>
      </c>
      <c r="Z305" s="416" t="str">
        <f t="shared" si="22"/>
        <v>项目支出</v>
      </c>
      <c r="AA305" s="416" t="str">
        <f t="shared" si="23"/>
        <v>2050202</v>
      </c>
      <c r="AB305" s="416" t="str">
        <f t="shared" si="24"/>
        <v>保基本民生</v>
      </c>
      <c r="AC305" s="416" t="str">
        <f t="shared" si="25"/>
        <v>否</v>
      </c>
    </row>
    <row r="306" ht="22.5" customHeight="1" spans="1:29">
      <c r="A306" s="421" t="s">
        <v>7885</v>
      </c>
      <c r="B306" s="422" t="s">
        <v>7956</v>
      </c>
      <c r="C306" s="422" t="s">
        <v>7957</v>
      </c>
      <c r="D306" s="421" t="s">
        <v>7906</v>
      </c>
      <c r="E306" s="421" t="s">
        <v>7889</v>
      </c>
      <c r="F306" s="421" t="s">
        <v>4097</v>
      </c>
      <c r="G306" s="421" t="s">
        <v>4097</v>
      </c>
      <c r="H306" s="423" t="s">
        <v>5209</v>
      </c>
      <c r="I306" s="421" t="s">
        <v>614</v>
      </c>
      <c r="J306" s="421" t="s">
        <v>7899</v>
      </c>
      <c r="K306" s="421" t="s">
        <v>7900</v>
      </c>
      <c r="L306" s="421" t="s">
        <v>7872</v>
      </c>
      <c r="M306" s="421" t="s">
        <v>7934</v>
      </c>
      <c r="N306" s="426">
        <v>335232</v>
      </c>
      <c r="O306" s="426">
        <v>335232</v>
      </c>
      <c r="P306" s="427"/>
      <c r="Q306" s="427"/>
      <c r="R306" s="426"/>
      <c r="S306" s="426"/>
      <c r="T306" s="426"/>
      <c r="U306" s="426"/>
      <c r="V306" s="426"/>
      <c r="W306" s="426"/>
      <c r="X306" s="427"/>
      <c r="Y306" s="416" t="str">
        <f t="shared" si="21"/>
        <v>三保支出</v>
      </c>
      <c r="Z306" s="416" t="str">
        <f t="shared" si="22"/>
        <v>项目支出</v>
      </c>
      <c r="AA306" s="416" t="str">
        <f t="shared" si="23"/>
        <v>2050202</v>
      </c>
      <c r="AB306" s="416" t="str">
        <f t="shared" si="24"/>
        <v>保基本民生</v>
      </c>
      <c r="AC306" s="416" t="str">
        <f t="shared" si="25"/>
        <v>否</v>
      </c>
    </row>
    <row r="307" ht="22.5" customHeight="1" spans="1:29">
      <c r="A307" s="421" t="s">
        <v>7885</v>
      </c>
      <c r="B307" s="422" t="s">
        <v>7956</v>
      </c>
      <c r="C307" s="422" t="s">
        <v>7957</v>
      </c>
      <c r="D307" s="421" t="s">
        <v>7906</v>
      </c>
      <c r="E307" s="421" t="s">
        <v>7889</v>
      </c>
      <c r="F307" s="421" t="s">
        <v>4097</v>
      </c>
      <c r="G307" s="421" t="s">
        <v>4097</v>
      </c>
      <c r="H307" s="423" t="s">
        <v>5209</v>
      </c>
      <c r="I307" s="421" t="s">
        <v>614</v>
      </c>
      <c r="J307" s="421" t="s">
        <v>7899</v>
      </c>
      <c r="K307" s="421" t="s">
        <v>7900</v>
      </c>
      <c r="L307" s="421" t="s">
        <v>7872</v>
      </c>
      <c r="M307" s="421" t="s">
        <v>7934</v>
      </c>
      <c r="N307" s="426">
        <v>11314.08</v>
      </c>
      <c r="O307" s="426">
        <v>11314.08</v>
      </c>
      <c r="P307" s="427"/>
      <c r="Q307" s="427"/>
      <c r="R307" s="426"/>
      <c r="S307" s="426"/>
      <c r="T307" s="426"/>
      <c r="U307" s="426"/>
      <c r="V307" s="426"/>
      <c r="W307" s="426"/>
      <c r="X307" s="427"/>
      <c r="Y307" s="416" t="str">
        <f t="shared" si="21"/>
        <v>三保支出</v>
      </c>
      <c r="Z307" s="416" t="str">
        <f t="shared" si="22"/>
        <v>项目支出</v>
      </c>
      <c r="AA307" s="416" t="str">
        <f t="shared" si="23"/>
        <v>2050202</v>
      </c>
      <c r="AB307" s="416" t="str">
        <f t="shared" si="24"/>
        <v>保基本民生</v>
      </c>
      <c r="AC307" s="416" t="str">
        <f t="shared" si="25"/>
        <v>否</v>
      </c>
    </row>
    <row r="308" ht="22.5" customHeight="1" spans="1:29">
      <c r="A308" s="421" t="s">
        <v>7885</v>
      </c>
      <c r="B308" s="422" t="s">
        <v>7956</v>
      </c>
      <c r="C308" s="422" t="s">
        <v>7957</v>
      </c>
      <c r="D308" s="421" t="s">
        <v>7906</v>
      </c>
      <c r="E308" s="421" t="s">
        <v>7889</v>
      </c>
      <c r="F308" s="421" t="s">
        <v>4097</v>
      </c>
      <c r="G308" s="421" t="s">
        <v>4097</v>
      </c>
      <c r="H308" s="423" t="s">
        <v>5209</v>
      </c>
      <c r="I308" s="421" t="s">
        <v>614</v>
      </c>
      <c r="J308" s="421" t="s">
        <v>7899</v>
      </c>
      <c r="K308" s="421" t="s">
        <v>7900</v>
      </c>
      <c r="L308" s="421" t="s">
        <v>7872</v>
      </c>
      <c r="M308" s="421" t="s">
        <v>7934</v>
      </c>
      <c r="N308" s="426">
        <v>4714.2</v>
      </c>
      <c r="O308" s="426">
        <v>4714.2</v>
      </c>
      <c r="P308" s="427"/>
      <c r="Q308" s="427"/>
      <c r="R308" s="426"/>
      <c r="S308" s="426"/>
      <c r="T308" s="426"/>
      <c r="U308" s="426"/>
      <c r="V308" s="426"/>
      <c r="W308" s="426"/>
      <c r="X308" s="427"/>
      <c r="Y308" s="416" t="str">
        <f t="shared" si="21"/>
        <v>三保支出</v>
      </c>
      <c r="Z308" s="416" t="str">
        <f t="shared" si="22"/>
        <v>项目支出</v>
      </c>
      <c r="AA308" s="416" t="str">
        <f t="shared" si="23"/>
        <v>2050202</v>
      </c>
      <c r="AB308" s="416" t="str">
        <f t="shared" si="24"/>
        <v>保基本民生</v>
      </c>
      <c r="AC308" s="416" t="str">
        <f t="shared" si="25"/>
        <v>否</v>
      </c>
    </row>
    <row r="309" ht="22.5" customHeight="1" spans="1:29">
      <c r="A309" s="421" t="s">
        <v>7885</v>
      </c>
      <c r="B309" s="422" t="s">
        <v>7956</v>
      </c>
      <c r="C309" s="422" t="s">
        <v>7957</v>
      </c>
      <c r="D309" s="421" t="s">
        <v>7906</v>
      </c>
      <c r="E309" s="421" t="s">
        <v>7889</v>
      </c>
      <c r="F309" s="421" t="s">
        <v>4097</v>
      </c>
      <c r="G309" s="421" t="s">
        <v>4097</v>
      </c>
      <c r="H309" s="423" t="s">
        <v>5209</v>
      </c>
      <c r="I309" s="421" t="s">
        <v>614</v>
      </c>
      <c r="J309" s="421" t="s">
        <v>7899</v>
      </c>
      <c r="K309" s="421" t="s">
        <v>7900</v>
      </c>
      <c r="L309" s="421" t="s">
        <v>7872</v>
      </c>
      <c r="M309" s="421" t="s">
        <v>7934</v>
      </c>
      <c r="N309" s="426">
        <v>127296</v>
      </c>
      <c r="O309" s="426">
        <v>127296</v>
      </c>
      <c r="P309" s="427"/>
      <c r="Q309" s="427"/>
      <c r="R309" s="426"/>
      <c r="S309" s="426"/>
      <c r="T309" s="426"/>
      <c r="U309" s="426"/>
      <c r="V309" s="426"/>
      <c r="W309" s="426"/>
      <c r="X309" s="427"/>
      <c r="Y309" s="416" t="str">
        <f t="shared" si="21"/>
        <v>三保支出</v>
      </c>
      <c r="Z309" s="416" t="str">
        <f t="shared" si="22"/>
        <v>项目支出</v>
      </c>
      <c r="AA309" s="416" t="str">
        <f t="shared" si="23"/>
        <v>2050202</v>
      </c>
      <c r="AB309" s="416" t="str">
        <f t="shared" si="24"/>
        <v>保基本民生</v>
      </c>
      <c r="AC309" s="416" t="str">
        <f t="shared" si="25"/>
        <v>否</v>
      </c>
    </row>
    <row r="310" ht="22.5" customHeight="1" spans="1:29">
      <c r="A310" s="421" t="s">
        <v>7885</v>
      </c>
      <c r="B310" s="422" t="s">
        <v>7956</v>
      </c>
      <c r="C310" s="422" t="s">
        <v>7957</v>
      </c>
      <c r="D310" s="421" t="s">
        <v>7888</v>
      </c>
      <c r="E310" s="421" t="s">
        <v>7889</v>
      </c>
      <c r="F310" s="421" t="s">
        <v>4097</v>
      </c>
      <c r="G310" s="421" t="s">
        <v>4097</v>
      </c>
      <c r="H310" s="423" t="s">
        <v>5208</v>
      </c>
      <c r="I310" s="421" t="s">
        <v>612</v>
      </c>
      <c r="J310" s="421" t="s">
        <v>7890</v>
      </c>
      <c r="K310" s="421" t="s">
        <v>7891</v>
      </c>
      <c r="L310" s="421" t="s">
        <v>7872</v>
      </c>
      <c r="M310" s="421" t="s">
        <v>7892</v>
      </c>
      <c r="N310" s="426">
        <v>30720</v>
      </c>
      <c r="O310" s="426">
        <v>30720</v>
      </c>
      <c r="P310" s="427"/>
      <c r="Q310" s="427"/>
      <c r="R310" s="426"/>
      <c r="S310" s="426"/>
      <c r="T310" s="426"/>
      <c r="U310" s="426"/>
      <c r="V310" s="426"/>
      <c r="W310" s="426"/>
      <c r="X310" s="427"/>
      <c r="Y310" s="416" t="str">
        <f t="shared" si="21"/>
        <v>三保支出</v>
      </c>
      <c r="Z310" s="416" t="str">
        <f t="shared" si="22"/>
        <v>项目支出</v>
      </c>
      <c r="AA310" s="416" t="str">
        <f t="shared" si="23"/>
        <v>2050201</v>
      </c>
      <c r="AB310" s="416" t="str">
        <f t="shared" si="24"/>
        <v>保基本民生</v>
      </c>
      <c r="AC310" s="416" t="str">
        <f t="shared" si="25"/>
        <v>否</v>
      </c>
    </row>
    <row r="311" ht="22.5" customHeight="1" spans="1:29">
      <c r="A311" s="421" t="s">
        <v>7885</v>
      </c>
      <c r="B311" s="422" t="s">
        <v>7956</v>
      </c>
      <c r="C311" s="422" t="s">
        <v>7957</v>
      </c>
      <c r="D311" s="421" t="s">
        <v>7888</v>
      </c>
      <c r="E311" s="421" t="s">
        <v>7889</v>
      </c>
      <c r="F311" s="421" t="s">
        <v>4097</v>
      </c>
      <c r="G311" s="421" t="s">
        <v>4097</v>
      </c>
      <c r="H311" s="423" t="s">
        <v>5208</v>
      </c>
      <c r="I311" s="421" t="s">
        <v>612</v>
      </c>
      <c r="J311" s="421" t="s">
        <v>7890</v>
      </c>
      <c r="K311" s="421" t="s">
        <v>7891</v>
      </c>
      <c r="L311" s="421" t="s">
        <v>7872</v>
      </c>
      <c r="M311" s="421" t="s">
        <v>7892</v>
      </c>
      <c r="N311" s="426">
        <v>1036.8</v>
      </c>
      <c r="O311" s="426">
        <v>1036.8</v>
      </c>
      <c r="P311" s="427"/>
      <c r="Q311" s="427"/>
      <c r="R311" s="426"/>
      <c r="S311" s="426"/>
      <c r="T311" s="426"/>
      <c r="U311" s="426"/>
      <c r="V311" s="426"/>
      <c r="W311" s="426"/>
      <c r="X311" s="427"/>
      <c r="Y311" s="416" t="str">
        <f t="shared" si="21"/>
        <v>三保支出</v>
      </c>
      <c r="Z311" s="416" t="str">
        <f t="shared" si="22"/>
        <v>项目支出</v>
      </c>
      <c r="AA311" s="416" t="str">
        <f t="shared" si="23"/>
        <v>2050201</v>
      </c>
      <c r="AB311" s="416" t="str">
        <f t="shared" si="24"/>
        <v>保基本民生</v>
      </c>
      <c r="AC311" s="416" t="str">
        <f t="shared" si="25"/>
        <v>否</v>
      </c>
    </row>
    <row r="312" ht="22.5" customHeight="1" spans="1:29">
      <c r="A312" s="421" t="s">
        <v>7885</v>
      </c>
      <c r="B312" s="422" t="s">
        <v>7956</v>
      </c>
      <c r="C312" s="422" t="s">
        <v>7957</v>
      </c>
      <c r="D312" s="421" t="s">
        <v>7888</v>
      </c>
      <c r="E312" s="421" t="s">
        <v>7889</v>
      </c>
      <c r="F312" s="421" t="s">
        <v>4097</v>
      </c>
      <c r="G312" s="421" t="s">
        <v>4097</v>
      </c>
      <c r="H312" s="423" t="s">
        <v>5208</v>
      </c>
      <c r="I312" s="421" t="s">
        <v>612</v>
      </c>
      <c r="J312" s="421" t="s">
        <v>7890</v>
      </c>
      <c r="K312" s="421" t="s">
        <v>7891</v>
      </c>
      <c r="L312" s="421" t="s">
        <v>7872</v>
      </c>
      <c r="M312" s="421" t="s">
        <v>7892</v>
      </c>
      <c r="N312" s="426">
        <v>5376</v>
      </c>
      <c r="O312" s="426">
        <v>5376</v>
      </c>
      <c r="P312" s="427"/>
      <c r="Q312" s="427"/>
      <c r="R312" s="426"/>
      <c r="S312" s="426"/>
      <c r="T312" s="426"/>
      <c r="U312" s="426"/>
      <c r="V312" s="426"/>
      <c r="W312" s="426"/>
      <c r="X312" s="427"/>
      <c r="Y312" s="416" t="str">
        <f t="shared" si="21"/>
        <v>三保支出</v>
      </c>
      <c r="Z312" s="416" t="str">
        <f t="shared" si="22"/>
        <v>项目支出</v>
      </c>
      <c r="AA312" s="416" t="str">
        <f t="shared" si="23"/>
        <v>2050201</v>
      </c>
      <c r="AB312" s="416" t="str">
        <f t="shared" si="24"/>
        <v>保基本民生</v>
      </c>
      <c r="AC312" s="416" t="str">
        <f t="shared" si="25"/>
        <v>否</v>
      </c>
    </row>
    <row r="313" ht="22.5" customHeight="1" spans="1:29">
      <c r="A313" s="421" t="s">
        <v>7885</v>
      </c>
      <c r="B313" s="422" t="s">
        <v>7956</v>
      </c>
      <c r="C313" s="422" t="s">
        <v>7957</v>
      </c>
      <c r="D313" s="421" t="s">
        <v>7945</v>
      </c>
      <c r="E313" s="421" t="s">
        <v>7869</v>
      </c>
      <c r="F313" s="421" t="s">
        <v>4097</v>
      </c>
      <c r="G313" s="421" t="s">
        <v>4097</v>
      </c>
      <c r="H313" s="423" t="s">
        <v>5208</v>
      </c>
      <c r="I313" s="421" t="s">
        <v>612</v>
      </c>
      <c r="J313" s="421" t="s">
        <v>7890</v>
      </c>
      <c r="K313" s="421" t="s">
        <v>7891</v>
      </c>
      <c r="L313" s="421" t="s">
        <v>7872</v>
      </c>
      <c r="M313" s="421" t="s">
        <v>7894</v>
      </c>
      <c r="N313" s="426">
        <v>2205</v>
      </c>
      <c r="O313" s="426">
        <v>2205</v>
      </c>
      <c r="P313" s="427"/>
      <c r="Q313" s="427"/>
      <c r="R313" s="426"/>
      <c r="S313" s="426"/>
      <c r="T313" s="426"/>
      <c r="U313" s="426"/>
      <c r="V313" s="426"/>
      <c r="W313" s="426"/>
      <c r="X313" s="427"/>
      <c r="Y313" s="416" t="str">
        <f t="shared" si="21"/>
        <v>促发展支出</v>
      </c>
      <c r="Z313" s="416" t="str">
        <f t="shared" si="22"/>
        <v>项目支出</v>
      </c>
      <c r="AA313" s="416" t="str">
        <f t="shared" si="23"/>
        <v>2050201</v>
      </c>
      <c r="AB313" s="416" t="e">
        <f t="shared" si="24"/>
        <v>#N/A</v>
      </c>
      <c r="AC313" s="416" t="str">
        <f t="shared" si="25"/>
        <v>否</v>
      </c>
    </row>
    <row r="314" ht="22.5" customHeight="1" spans="1:29">
      <c r="A314" s="421" t="s">
        <v>7885</v>
      </c>
      <c r="B314" s="422" t="s">
        <v>7958</v>
      </c>
      <c r="C314" s="422" t="s">
        <v>7959</v>
      </c>
      <c r="D314" s="421" t="s">
        <v>7898</v>
      </c>
      <c r="E314" s="421" t="s">
        <v>7889</v>
      </c>
      <c r="F314" s="421" t="s">
        <v>4097</v>
      </c>
      <c r="G314" s="421" t="s">
        <v>4097</v>
      </c>
      <c r="H314" s="423" t="s">
        <v>5210</v>
      </c>
      <c r="I314" s="421" t="s">
        <v>616</v>
      </c>
      <c r="J314" s="421" t="s">
        <v>7899</v>
      </c>
      <c r="K314" s="421" t="s">
        <v>7900</v>
      </c>
      <c r="L314" s="421" t="s">
        <v>7872</v>
      </c>
      <c r="M314" s="421" t="s">
        <v>7901</v>
      </c>
      <c r="N314" s="426">
        <v>48240</v>
      </c>
      <c r="O314" s="426">
        <v>48240</v>
      </c>
      <c r="P314" s="427"/>
      <c r="Q314" s="427"/>
      <c r="R314" s="426"/>
      <c r="S314" s="426"/>
      <c r="T314" s="426"/>
      <c r="U314" s="426"/>
      <c r="V314" s="426"/>
      <c r="W314" s="426"/>
      <c r="X314" s="427"/>
      <c r="Y314" s="416" t="str">
        <f t="shared" si="21"/>
        <v>三保支出</v>
      </c>
      <c r="Z314" s="416" t="str">
        <f t="shared" si="22"/>
        <v>项目支出</v>
      </c>
      <c r="AA314" s="416" t="str">
        <f t="shared" si="23"/>
        <v>2050203</v>
      </c>
      <c r="AB314" s="416" t="str">
        <f t="shared" si="24"/>
        <v>保基本民生</v>
      </c>
      <c r="AC314" s="416" t="str">
        <f t="shared" si="25"/>
        <v>否</v>
      </c>
    </row>
    <row r="315" ht="22.5" customHeight="1" spans="1:29">
      <c r="A315" s="421" t="s">
        <v>7885</v>
      </c>
      <c r="B315" s="422" t="s">
        <v>7958</v>
      </c>
      <c r="C315" s="422" t="s">
        <v>7959</v>
      </c>
      <c r="D315" s="421" t="s">
        <v>7898</v>
      </c>
      <c r="E315" s="421" t="s">
        <v>7889</v>
      </c>
      <c r="F315" s="421" t="s">
        <v>4097</v>
      </c>
      <c r="G315" s="421" t="s">
        <v>4097</v>
      </c>
      <c r="H315" s="423" t="s">
        <v>5209</v>
      </c>
      <c r="I315" s="421" t="s">
        <v>614</v>
      </c>
      <c r="J315" s="421" t="s">
        <v>7899</v>
      </c>
      <c r="K315" s="421" t="s">
        <v>7900</v>
      </c>
      <c r="L315" s="421" t="s">
        <v>7872</v>
      </c>
      <c r="M315" s="421" t="s">
        <v>7901</v>
      </c>
      <c r="N315" s="426">
        <v>94710</v>
      </c>
      <c r="O315" s="426">
        <v>94710</v>
      </c>
      <c r="P315" s="427"/>
      <c r="Q315" s="427"/>
      <c r="R315" s="426"/>
      <c r="S315" s="426"/>
      <c r="T315" s="426"/>
      <c r="U315" s="426"/>
      <c r="V315" s="426"/>
      <c r="W315" s="426"/>
      <c r="X315" s="427"/>
      <c r="Y315" s="416" t="str">
        <f t="shared" si="21"/>
        <v>三保支出</v>
      </c>
      <c r="Z315" s="416" t="str">
        <f t="shared" si="22"/>
        <v>项目支出</v>
      </c>
      <c r="AA315" s="416" t="str">
        <f t="shared" si="23"/>
        <v>2050202</v>
      </c>
      <c r="AB315" s="416" t="str">
        <f t="shared" si="24"/>
        <v>保基本民生</v>
      </c>
      <c r="AC315" s="416" t="str">
        <f t="shared" si="25"/>
        <v>否</v>
      </c>
    </row>
    <row r="316" ht="22.5" customHeight="1" spans="1:29">
      <c r="A316" s="421" t="s">
        <v>7885</v>
      </c>
      <c r="B316" s="422" t="s">
        <v>7958</v>
      </c>
      <c r="C316" s="422" t="s">
        <v>7959</v>
      </c>
      <c r="D316" s="421" t="s">
        <v>7902</v>
      </c>
      <c r="E316" s="421" t="s">
        <v>7889</v>
      </c>
      <c r="F316" s="421" t="s">
        <v>4097</v>
      </c>
      <c r="G316" s="421" t="s">
        <v>4097</v>
      </c>
      <c r="H316" s="423" t="s">
        <v>5209</v>
      </c>
      <c r="I316" s="421" t="s">
        <v>614</v>
      </c>
      <c r="J316" s="421" t="s">
        <v>7890</v>
      </c>
      <c r="K316" s="421" t="s">
        <v>7891</v>
      </c>
      <c r="L316" s="421" t="s">
        <v>7872</v>
      </c>
      <c r="M316" s="421" t="s">
        <v>7933</v>
      </c>
      <c r="N316" s="426">
        <v>305812.5</v>
      </c>
      <c r="O316" s="426">
        <v>305812.5</v>
      </c>
      <c r="P316" s="427"/>
      <c r="Q316" s="427"/>
      <c r="R316" s="426"/>
      <c r="S316" s="426"/>
      <c r="T316" s="426"/>
      <c r="U316" s="426"/>
      <c r="V316" s="426"/>
      <c r="W316" s="426"/>
      <c r="X316" s="427"/>
      <c r="Y316" s="416" t="str">
        <f t="shared" si="21"/>
        <v>三保支出</v>
      </c>
      <c r="Z316" s="416" t="str">
        <f t="shared" si="22"/>
        <v>项目支出</v>
      </c>
      <c r="AA316" s="416" t="str">
        <f t="shared" si="23"/>
        <v>2050202</v>
      </c>
      <c r="AB316" s="416" t="str">
        <f t="shared" si="24"/>
        <v>保基本民生</v>
      </c>
      <c r="AC316" s="416" t="str">
        <f t="shared" si="25"/>
        <v>否</v>
      </c>
    </row>
    <row r="317" ht="22.5" customHeight="1" spans="1:29">
      <c r="A317" s="421" t="s">
        <v>7885</v>
      </c>
      <c r="B317" s="422" t="s">
        <v>7958</v>
      </c>
      <c r="C317" s="422" t="s">
        <v>7959</v>
      </c>
      <c r="D317" s="421" t="s">
        <v>7902</v>
      </c>
      <c r="E317" s="421" t="s">
        <v>7889</v>
      </c>
      <c r="F317" s="421" t="s">
        <v>4097</v>
      </c>
      <c r="G317" s="421" t="s">
        <v>4097</v>
      </c>
      <c r="H317" s="423" t="s">
        <v>5209</v>
      </c>
      <c r="I317" s="421" t="s">
        <v>614</v>
      </c>
      <c r="J317" s="421" t="s">
        <v>7890</v>
      </c>
      <c r="K317" s="421" t="s">
        <v>7891</v>
      </c>
      <c r="L317" s="421" t="s">
        <v>7872</v>
      </c>
      <c r="M317" s="421" t="s">
        <v>7933</v>
      </c>
      <c r="N317" s="426">
        <v>1312.5</v>
      </c>
      <c r="O317" s="426">
        <v>1312.5</v>
      </c>
      <c r="P317" s="427"/>
      <c r="Q317" s="427"/>
      <c r="R317" s="426"/>
      <c r="S317" s="426"/>
      <c r="T317" s="426"/>
      <c r="U317" s="426"/>
      <c r="V317" s="426"/>
      <c r="W317" s="426"/>
      <c r="X317" s="427"/>
      <c r="Y317" s="416" t="str">
        <f t="shared" si="21"/>
        <v>三保支出</v>
      </c>
      <c r="Z317" s="416" t="str">
        <f t="shared" si="22"/>
        <v>项目支出</v>
      </c>
      <c r="AA317" s="416" t="str">
        <f t="shared" si="23"/>
        <v>2050202</v>
      </c>
      <c r="AB317" s="416" t="str">
        <f t="shared" si="24"/>
        <v>保基本民生</v>
      </c>
      <c r="AC317" s="416" t="str">
        <f t="shared" si="25"/>
        <v>否</v>
      </c>
    </row>
    <row r="318" ht="22.5" customHeight="1" spans="1:29">
      <c r="A318" s="421" t="s">
        <v>7885</v>
      </c>
      <c r="B318" s="422" t="s">
        <v>7958</v>
      </c>
      <c r="C318" s="422" t="s">
        <v>7959</v>
      </c>
      <c r="D318" s="421" t="s">
        <v>7902</v>
      </c>
      <c r="E318" s="421" t="s">
        <v>7889</v>
      </c>
      <c r="F318" s="421" t="s">
        <v>4097</v>
      </c>
      <c r="G318" s="421" t="s">
        <v>4097</v>
      </c>
      <c r="H318" s="423" t="s">
        <v>5209</v>
      </c>
      <c r="I318" s="421" t="s">
        <v>614</v>
      </c>
      <c r="J318" s="421" t="s">
        <v>7890</v>
      </c>
      <c r="K318" s="421" t="s">
        <v>7891</v>
      </c>
      <c r="L318" s="421" t="s">
        <v>7872</v>
      </c>
      <c r="M318" s="421" t="s">
        <v>7933</v>
      </c>
      <c r="N318" s="426">
        <v>58974.63</v>
      </c>
      <c r="O318" s="426">
        <v>58974.63</v>
      </c>
      <c r="P318" s="427"/>
      <c r="Q318" s="427"/>
      <c r="R318" s="426"/>
      <c r="S318" s="426"/>
      <c r="T318" s="426"/>
      <c r="U318" s="426"/>
      <c r="V318" s="426"/>
      <c r="W318" s="426"/>
      <c r="X318" s="427"/>
      <c r="Y318" s="416" t="str">
        <f t="shared" si="21"/>
        <v>三保支出</v>
      </c>
      <c r="Z318" s="416" t="str">
        <f t="shared" si="22"/>
        <v>项目支出</v>
      </c>
      <c r="AA318" s="416" t="str">
        <f t="shared" si="23"/>
        <v>2050202</v>
      </c>
      <c r="AB318" s="416" t="str">
        <f t="shared" si="24"/>
        <v>保基本民生</v>
      </c>
      <c r="AC318" s="416" t="str">
        <f t="shared" si="25"/>
        <v>否</v>
      </c>
    </row>
    <row r="319" ht="22.5" customHeight="1" spans="1:29">
      <c r="A319" s="421" t="s">
        <v>7885</v>
      </c>
      <c r="B319" s="422" t="s">
        <v>7958</v>
      </c>
      <c r="C319" s="422" t="s">
        <v>7959</v>
      </c>
      <c r="D319" s="421" t="s">
        <v>7902</v>
      </c>
      <c r="E319" s="421" t="s">
        <v>7889</v>
      </c>
      <c r="F319" s="421" t="s">
        <v>4097</v>
      </c>
      <c r="G319" s="421" t="s">
        <v>4097</v>
      </c>
      <c r="H319" s="423" t="s">
        <v>5210</v>
      </c>
      <c r="I319" s="421" t="s">
        <v>616</v>
      </c>
      <c r="J319" s="421" t="s">
        <v>7890</v>
      </c>
      <c r="K319" s="421" t="s">
        <v>7891</v>
      </c>
      <c r="L319" s="421" t="s">
        <v>7872</v>
      </c>
      <c r="M319" s="421" t="s">
        <v>7903</v>
      </c>
      <c r="N319" s="426">
        <v>25312.5</v>
      </c>
      <c r="O319" s="426">
        <v>25312.5</v>
      </c>
      <c r="P319" s="427"/>
      <c r="Q319" s="427"/>
      <c r="R319" s="426"/>
      <c r="S319" s="426"/>
      <c r="T319" s="426"/>
      <c r="U319" s="426"/>
      <c r="V319" s="426"/>
      <c r="W319" s="426"/>
      <c r="X319" s="427"/>
      <c r="Y319" s="416" t="str">
        <f t="shared" si="21"/>
        <v>三保支出</v>
      </c>
      <c r="Z319" s="416" t="str">
        <f t="shared" si="22"/>
        <v>项目支出</v>
      </c>
      <c r="AA319" s="416" t="str">
        <f t="shared" si="23"/>
        <v>2050203</v>
      </c>
      <c r="AB319" s="416" t="str">
        <f t="shared" si="24"/>
        <v>保基本民生</v>
      </c>
      <c r="AC319" s="416" t="str">
        <f t="shared" si="25"/>
        <v>否</v>
      </c>
    </row>
    <row r="320" ht="22.5" customHeight="1" spans="1:29">
      <c r="A320" s="421" t="s">
        <v>7885</v>
      </c>
      <c r="B320" s="422" t="s">
        <v>7958</v>
      </c>
      <c r="C320" s="422" t="s">
        <v>7959</v>
      </c>
      <c r="D320" s="421" t="s">
        <v>7902</v>
      </c>
      <c r="E320" s="421" t="s">
        <v>7889</v>
      </c>
      <c r="F320" s="421" t="s">
        <v>4097</v>
      </c>
      <c r="G320" s="421" t="s">
        <v>4097</v>
      </c>
      <c r="H320" s="423" t="s">
        <v>5209</v>
      </c>
      <c r="I320" s="421" t="s">
        <v>614</v>
      </c>
      <c r="J320" s="421" t="s">
        <v>7890</v>
      </c>
      <c r="K320" s="421" t="s">
        <v>7891</v>
      </c>
      <c r="L320" s="421" t="s">
        <v>7872</v>
      </c>
      <c r="M320" s="421" t="s">
        <v>7933</v>
      </c>
      <c r="N320" s="426">
        <v>253.14</v>
      </c>
      <c r="O320" s="426">
        <v>253.14</v>
      </c>
      <c r="P320" s="427"/>
      <c r="Q320" s="427"/>
      <c r="R320" s="426"/>
      <c r="S320" s="426"/>
      <c r="T320" s="426"/>
      <c r="U320" s="426"/>
      <c r="V320" s="426"/>
      <c r="W320" s="426"/>
      <c r="X320" s="427"/>
      <c r="Y320" s="416" t="str">
        <f t="shared" si="21"/>
        <v>三保支出</v>
      </c>
      <c r="Z320" s="416" t="str">
        <f t="shared" si="22"/>
        <v>项目支出</v>
      </c>
      <c r="AA320" s="416" t="str">
        <f t="shared" si="23"/>
        <v>2050202</v>
      </c>
      <c r="AB320" s="416" t="str">
        <f t="shared" si="24"/>
        <v>保基本民生</v>
      </c>
      <c r="AC320" s="416" t="str">
        <f t="shared" si="25"/>
        <v>否</v>
      </c>
    </row>
    <row r="321" ht="22.5" customHeight="1" spans="1:29">
      <c r="A321" s="421" t="s">
        <v>7885</v>
      </c>
      <c r="B321" s="422" t="s">
        <v>7958</v>
      </c>
      <c r="C321" s="422" t="s">
        <v>7959</v>
      </c>
      <c r="D321" s="421" t="s">
        <v>7902</v>
      </c>
      <c r="E321" s="421" t="s">
        <v>7889</v>
      </c>
      <c r="F321" s="421" t="s">
        <v>4097</v>
      </c>
      <c r="G321" s="421" t="s">
        <v>4097</v>
      </c>
      <c r="H321" s="423" t="s">
        <v>5209</v>
      </c>
      <c r="I321" s="421" t="s">
        <v>614</v>
      </c>
      <c r="J321" s="421" t="s">
        <v>7890</v>
      </c>
      <c r="K321" s="421" t="s">
        <v>7891</v>
      </c>
      <c r="L321" s="421" t="s">
        <v>7872</v>
      </c>
      <c r="M321" s="421" t="s">
        <v>7933</v>
      </c>
      <c r="N321" s="426">
        <v>436875</v>
      </c>
      <c r="O321" s="426">
        <v>436875</v>
      </c>
      <c r="P321" s="427"/>
      <c r="Q321" s="427"/>
      <c r="R321" s="426"/>
      <c r="S321" s="426"/>
      <c r="T321" s="426"/>
      <c r="U321" s="426"/>
      <c r="V321" s="426"/>
      <c r="W321" s="426"/>
      <c r="X321" s="427"/>
      <c r="Y321" s="416" t="str">
        <f t="shared" si="21"/>
        <v>三保支出</v>
      </c>
      <c r="Z321" s="416" t="str">
        <f t="shared" si="22"/>
        <v>项目支出</v>
      </c>
      <c r="AA321" s="416" t="str">
        <f t="shared" si="23"/>
        <v>2050202</v>
      </c>
      <c r="AB321" s="416" t="str">
        <f t="shared" si="24"/>
        <v>保基本民生</v>
      </c>
      <c r="AC321" s="416" t="str">
        <f t="shared" si="25"/>
        <v>否</v>
      </c>
    </row>
    <row r="322" ht="22.5" customHeight="1" spans="1:29">
      <c r="A322" s="421" t="s">
        <v>7885</v>
      </c>
      <c r="B322" s="422" t="s">
        <v>7958</v>
      </c>
      <c r="C322" s="422" t="s">
        <v>7959</v>
      </c>
      <c r="D322" s="421" t="s">
        <v>7902</v>
      </c>
      <c r="E322" s="421" t="s">
        <v>7889</v>
      </c>
      <c r="F322" s="421" t="s">
        <v>4097</v>
      </c>
      <c r="G322" s="421" t="s">
        <v>4097</v>
      </c>
      <c r="H322" s="423" t="s">
        <v>5210</v>
      </c>
      <c r="I322" s="421" t="s">
        <v>616</v>
      </c>
      <c r="J322" s="421" t="s">
        <v>7890</v>
      </c>
      <c r="K322" s="421" t="s">
        <v>7891</v>
      </c>
      <c r="L322" s="421" t="s">
        <v>7872</v>
      </c>
      <c r="M322" s="421" t="s">
        <v>7903</v>
      </c>
      <c r="N322" s="426">
        <v>187500</v>
      </c>
      <c r="O322" s="426">
        <v>187500</v>
      </c>
      <c r="P322" s="427"/>
      <c r="Q322" s="427"/>
      <c r="R322" s="426"/>
      <c r="S322" s="426"/>
      <c r="T322" s="426"/>
      <c r="U322" s="426"/>
      <c r="V322" s="426"/>
      <c r="W322" s="426"/>
      <c r="X322" s="427"/>
      <c r="Y322" s="416" t="str">
        <f t="shared" si="21"/>
        <v>三保支出</v>
      </c>
      <c r="Z322" s="416" t="str">
        <f t="shared" si="22"/>
        <v>项目支出</v>
      </c>
      <c r="AA322" s="416" t="str">
        <f t="shared" si="23"/>
        <v>2050203</v>
      </c>
      <c r="AB322" s="416" t="str">
        <f t="shared" si="24"/>
        <v>保基本民生</v>
      </c>
      <c r="AC322" s="416" t="str">
        <f t="shared" si="25"/>
        <v>否</v>
      </c>
    </row>
    <row r="323" ht="22.5" customHeight="1" spans="1:29">
      <c r="A323" s="421" t="s">
        <v>7885</v>
      </c>
      <c r="B323" s="422" t="s">
        <v>7958</v>
      </c>
      <c r="C323" s="422" t="s">
        <v>7959</v>
      </c>
      <c r="D323" s="421" t="s">
        <v>7902</v>
      </c>
      <c r="E323" s="421" t="s">
        <v>7889</v>
      </c>
      <c r="F323" s="421" t="s">
        <v>4097</v>
      </c>
      <c r="G323" s="421" t="s">
        <v>4097</v>
      </c>
      <c r="H323" s="423" t="s">
        <v>5210</v>
      </c>
      <c r="I323" s="421" t="s">
        <v>616</v>
      </c>
      <c r="J323" s="421" t="s">
        <v>7890</v>
      </c>
      <c r="K323" s="421" t="s">
        <v>7891</v>
      </c>
      <c r="L323" s="421" t="s">
        <v>7872</v>
      </c>
      <c r="M323" s="421" t="s">
        <v>7903</v>
      </c>
      <c r="N323" s="426">
        <v>131250</v>
      </c>
      <c r="O323" s="426">
        <v>131250</v>
      </c>
      <c r="P323" s="427"/>
      <c r="Q323" s="427"/>
      <c r="R323" s="426"/>
      <c r="S323" s="426"/>
      <c r="T323" s="426"/>
      <c r="U323" s="426"/>
      <c r="V323" s="426"/>
      <c r="W323" s="426"/>
      <c r="X323" s="427"/>
      <c r="Y323" s="416" t="str">
        <f t="shared" si="21"/>
        <v>三保支出</v>
      </c>
      <c r="Z323" s="416" t="str">
        <f t="shared" si="22"/>
        <v>项目支出</v>
      </c>
      <c r="AA323" s="416" t="str">
        <f t="shared" si="23"/>
        <v>2050203</v>
      </c>
      <c r="AB323" s="416" t="str">
        <f t="shared" si="24"/>
        <v>保基本民生</v>
      </c>
      <c r="AC323" s="416" t="str">
        <f t="shared" si="25"/>
        <v>否</v>
      </c>
    </row>
    <row r="324" ht="22.5" customHeight="1" spans="1:29">
      <c r="A324" s="421" t="s">
        <v>7885</v>
      </c>
      <c r="B324" s="422" t="s">
        <v>7958</v>
      </c>
      <c r="C324" s="422" t="s">
        <v>7959</v>
      </c>
      <c r="D324" s="421" t="s">
        <v>7902</v>
      </c>
      <c r="E324" s="421" t="s">
        <v>7889</v>
      </c>
      <c r="F324" s="421" t="s">
        <v>4097</v>
      </c>
      <c r="G324" s="421" t="s">
        <v>4097</v>
      </c>
      <c r="H324" s="423" t="s">
        <v>5209</v>
      </c>
      <c r="I324" s="421" t="s">
        <v>614</v>
      </c>
      <c r="J324" s="421" t="s">
        <v>7890</v>
      </c>
      <c r="K324" s="421" t="s">
        <v>7891</v>
      </c>
      <c r="L324" s="421" t="s">
        <v>7872</v>
      </c>
      <c r="M324" s="421" t="s">
        <v>7933</v>
      </c>
      <c r="N324" s="426">
        <v>1875</v>
      </c>
      <c r="O324" s="426">
        <v>1875</v>
      </c>
      <c r="P324" s="427"/>
      <c r="Q324" s="427"/>
      <c r="R324" s="426"/>
      <c r="S324" s="426"/>
      <c r="T324" s="426"/>
      <c r="U324" s="426"/>
      <c r="V324" s="426"/>
      <c r="W324" s="426"/>
      <c r="X324" s="427"/>
      <c r="Y324" s="416" t="str">
        <f t="shared" si="21"/>
        <v>三保支出</v>
      </c>
      <c r="Z324" s="416" t="str">
        <f t="shared" si="22"/>
        <v>项目支出</v>
      </c>
      <c r="AA324" s="416" t="str">
        <f t="shared" si="23"/>
        <v>2050202</v>
      </c>
      <c r="AB324" s="416" t="str">
        <f t="shared" si="24"/>
        <v>保基本民生</v>
      </c>
      <c r="AC324" s="416" t="str">
        <f t="shared" si="25"/>
        <v>否</v>
      </c>
    </row>
    <row r="325" ht="22.5" customHeight="1" spans="1:29">
      <c r="A325" s="421" t="s">
        <v>7885</v>
      </c>
      <c r="B325" s="422" t="s">
        <v>7958</v>
      </c>
      <c r="C325" s="422" t="s">
        <v>7959</v>
      </c>
      <c r="D325" s="421" t="s">
        <v>7919</v>
      </c>
      <c r="E325" s="421" t="s">
        <v>7869</v>
      </c>
      <c r="F325" s="421" t="s">
        <v>4097</v>
      </c>
      <c r="G325" s="421" t="s">
        <v>4097</v>
      </c>
      <c r="H325" s="423" t="s">
        <v>5209</v>
      </c>
      <c r="I325" s="421" t="s">
        <v>614</v>
      </c>
      <c r="J325" s="421" t="s">
        <v>7899</v>
      </c>
      <c r="K325" s="421" t="s">
        <v>7900</v>
      </c>
      <c r="L325" s="421" t="s">
        <v>7872</v>
      </c>
      <c r="M325" s="421" t="s">
        <v>7894</v>
      </c>
      <c r="N325" s="426">
        <v>90200</v>
      </c>
      <c r="O325" s="426">
        <v>90200</v>
      </c>
      <c r="P325" s="427"/>
      <c r="Q325" s="427"/>
      <c r="R325" s="426"/>
      <c r="S325" s="426"/>
      <c r="T325" s="426"/>
      <c r="U325" s="426"/>
      <c r="V325" s="426"/>
      <c r="W325" s="426"/>
      <c r="X325" s="427"/>
      <c r="Y325" s="416" t="str">
        <f t="shared" si="21"/>
        <v>促发展支出</v>
      </c>
      <c r="Z325" s="416" t="str">
        <f t="shared" si="22"/>
        <v>项目支出</v>
      </c>
      <c r="AA325" s="416" t="str">
        <f t="shared" si="23"/>
        <v>2050202</v>
      </c>
      <c r="AB325" s="416" t="e">
        <f t="shared" si="24"/>
        <v>#N/A</v>
      </c>
      <c r="AC325" s="416" t="str">
        <f t="shared" si="25"/>
        <v>否</v>
      </c>
    </row>
    <row r="326" ht="22.5" customHeight="1" spans="1:29">
      <c r="A326" s="421" t="s">
        <v>7885</v>
      </c>
      <c r="B326" s="422" t="s">
        <v>7958</v>
      </c>
      <c r="C326" s="422" t="s">
        <v>7959</v>
      </c>
      <c r="D326" s="421" t="s">
        <v>7919</v>
      </c>
      <c r="E326" s="421" t="s">
        <v>7869</v>
      </c>
      <c r="F326" s="421" t="s">
        <v>4097</v>
      </c>
      <c r="G326" s="421" t="s">
        <v>4097</v>
      </c>
      <c r="H326" s="423" t="s">
        <v>5210</v>
      </c>
      <c r="I326" s="421" t="s">
        <v>616</v>
      </c>
      <c r="J326" s="421" t="s">
        <v>7899</v>
      </c>
      <c r="K326" s="421" t="s">
        <v>7900</v>
      </c>
      <c r="L326" s="421" t="s">
        <v>7872</v>
      </c>
      <c r="M326" s="421" t="s">
        <v>7894</v>
      </c>
      <c r="N326" s="426">
        <v>26800</v>
      </c>
      <c r="O326" s="426">
        <v>26800</v>
      </c>
      <c r="P326" s="427"/>
      <c r="Q326" s="427"/>
      <c r="R326" s="426"/>
      <c r="S326" s="426"/>
      <c r="T326" s="426"/>
      <c r="U326" s="426"/>
      <c r="V326" s="426"/>
      <c r="W326" s="426"/>
      <c r="X326" s="427"/>
      <c r="Y326" s="416" t="str">
        <f t="shared" si="21"/>
        <v>促发展支出</v>
      </c>
      <c r="Z326" s="416" t="str">
        <f t="shared" si="22"/>
        <v>项目支出</v>
      </c>
      <c r="AA326" s="416" t="str">
        <f t="shared" si="23"/>
        <v>2050203</v>
      </c>
      <c r="AB326" s="416" t="e">
        <f t="shared" si="24"/>
        <v>#N/A</v>
      </c>
      <c r="AC326" s="416" t="str">
        <f t="shared" si="25"/>
        <v>否</v>
      </c>
    </row>
    <row r="327" ht="22.5" customHeight="1" spans="1:29">
      <c r="A327" s="421" t="s">
        <v>7885</v>
      </c>
      <c r="B327" s="422" t="s">
        <v>7958</v>
      </c>
      <c r="C327" s="422" t="s">
        <v>7959</v>
      </c>
      <c r="D327" s="421" t="s">
        <v>7904</v>
      </c>
      <c r="E327" s="421" t="s">
        <v>7889</v>
      </c>
      <c r="F327" s="421" t="s">
        <v>4097</v>
      </c>
      <c r="G327" s="421" t="s">
        <v>4097</v>
      </c>
      <c r="H327" s="423" t="s">
        <v>5209</v>
      </c>
      <c r="I327" s="421" t="s">
        <v>614</v>
      </c>
      <c r="J327" s="421" t="s">
        <v>7890</v>
      </c>
      <c r="K327" s="421" t="s">
        <v>7891</v>
      </c>
      <c r="L327" s="421" t="s">
        <v>7872</v>
      </c>
      <c r="M327" s="421" t="s">
        <v>7905</v>
      </c>
      <c r="N327" s="426">
        <v>902000</v>
      </c>
      <c r="O327" s="426">
        <v>902000</v>
      </c>
      <c r="P327" s="427"/>
      <c r="Q327" s="427"/>
      <c r="R327" s="426"/>
      <c r="S327" s="426"/>
      <c r="T327" s="426"/>
      <c r="U327" s="426"/>
      <c r="V327" s="426"/>
      <c r="W327" s="426"/>
      <c r="X327" s="427"/>
      <c r="Y327" s="416" t="str">
        <f t="shared" ref="Y327:Y390" si="26">_xlfn.IFS(LEFT(M327,3)="003","三保支出",LEFT(M327,3)="004","刚性支出",LEFT(M327,3)="000","促发展支出")</f>
        <v>三保支出</v>
      </c>
      <c r="Z327" s="416" t="str">
        <f t="shared" ref="Z327:Z390" si="27">_xlfn.IFS(LEFT(E327,1)="3","项目支出",LEFT(E327,1)="1","人员类支出",LEFT(E327,1)="2","运转类支出")</f>
        <v>项目支出</v>
      </c>
      <c r="AA327" s="416" t="str">
        <f t="shared" ref="AA327:AA390" si="28">LEFT(H327,7)</f>
        <v>2050202</v>
      </c>
      <c r="AB327" s="416" t="str">
        <f t="shared" ref="AB327:AB390" si="29">_xlfn.IFS(LEFT(M327,6)="003001","保工资",LEFT(M327,6)="003002","保运转",LEFT(M327,6)="003003","保基本民生")</f>
        <v>保基本民生</v>
      </c>
      <c r="AC327" s="416" t="str">
        <f t="shared" ref="AC327:AC390" si="30">IF(Z327="项目支出","否","是")</f>
        <v>否</v>
      </c>
    </row>
    <row r="328" ht="22.5" customHeight="1" spans="1:29">
      <c r="A328" s="421" t="s">
        <v>7885</v>
      </c>
      <c r="B328" s="422" t="s">
        <v>7958</v>
      </c>
      <c r="C328" s="422" t="s">
        <v>7959</v>
      </c>
      <c r="D328" s="421" t="s">
        <v>7904</v>
      </c>
      <c r="E328" s="421" t="s">
        <v>7889</v>
      </c>
      <c r="F328" s="421" t="s">
        <v>4097</v>
      </c>
      <c r="G328" s="421" t="s">
        <v>4097</v>
      </c>
      <c r="H328" s="423" t="s">
        <v>5210</v>
      </c>
      <c r="I328" s="421" t="s">
        <v>616</v>
      </c>
      <c r="J328" s="421" t="s">
        <v>7890</v>
      </c>
      <c r="K328" s="421" t="s">
        <v>7891</v>
      </c>
      <c r="L328" s="421" t="s">
        <v>7872</v>
      </c>
      <c r="M328" s="421" t="s">
        <v>7905</v>
      </c>
      <c r="N328" s="426">
        <v>268000</v>
      </c>
      <c r="O328" s="426">
        <v>268000</v>
      </c>
      <c r="P328" s="427"/>
      <c r="Q328" s="427"/>
      <c r="R328" s="426"/>
      <c r="S328" s="426"/>
      <c r="T328" s="426"/>
      <c r="U328" s="426"/>
      <c r="V328" s="426"/>
      <c r="W328" s="426"/>
      <c r="X328" s="427"/>
      <c r="Y328" s="416" t="str">
        <f t="shared" si="26"/>
        <v>三保支出</v>
      </c>
      <c r="Z328" s="416" t="str">
        <f t="shared" si="27"/>
        <v>项目支出</v>
      </c>
      <c r="AA328" s="416" t="str">
        <f t="shared" si="28"/>
        <v>2050203</v>
      </c>
      <c r="AB328" s="416" t="str">
        <f t="shared" si="29"/>
        <v>保基本民生</v>
      </c>
      <c r="AC328" s="416" t="str">
        <f t="shared" si="30"/>
        <v>否</v>
      </c>
    </row>
    <row r="329" ht="22.5" customHeight="1" spans="1:29">
      <c r="A329" s="421" t="s">
        <v>7885</v>
      </c>
      <c r="B329" s="422" t="s">
        <v>7958</v>
      </c>
      <c r="C329" s="422" t="s">
        <v>7959</v>
      </c>
      <c r="D329" s="421" t="s">
        <v>7906</v>
      </c>
      <c r="E329" s="421" t="s">
        <v>7889</v>
      </c>
      <c r="F329" s="421" t="s">
        <v>4097</v>
      </c>
      <c r="G329" s="421" t="s">
        <v>4097</v>
      </c>
      <c r="H329" s="423" t="s">
        <v>5209</v>
      </c>
      <c r="I329" s="421" t="s">
        <v>614</v>
      </c>
      <c r="J329" s="421" t="s">
        <v>7899</v>
      </c>
      <c r="K329" s="421" t="s">
        <v>7900</v>
      </c>
      <c r="L329" s="421" t="s">
        <v>7872</v>
      </c>
      <c r="M329" s="421" t="s">
        <v>7934</v>
      </c>
      <c r="N329" s="426">
        <v>90921.6</v>
      </c>
      <c r="O329" s="426">
        <v>90921.6</v>
      </c>
      <c r="P329" s="427"/>
      <c r="Q329" s="427"/>
      <c r="R329" s="426"/>
      <c r="S329" s="426"/>
      <c r="T329" s="426"/>
      <c r="U329" s="426"/>
      <c r="V329" s="426"/>
      <c r="W329" s="426"/>
      <c r="X329" s="427"/>
      <c r="Y329" s="416" t="str">
        <f t="shared" si="26"/>
        <v>三保支出</v>
      </c>
      <c r="Z329" s="416" t="str">
        <f t="shared" si="27"/>
        <v>项目支出</v>
      </c>
      <c r="AA329" s="416" t="str">
        <f t="shared" si="28"/>
        <v>2050202</v>
      </c>
      <c r="AB329" s="416" t="str">
        <f t="shared" si="29"/>
        <v>保基本民生</v>
      </c>
      <c r="AC329" s="416" t="str">
        <f t="shared" si="30"/>
        <v>否</v>
      </c>
    </row>
    <row r="330" ht="22.5" customHeight="1" spans="1:29">
      <c r="A330" s="421" t="s">
        <v>7885</v>
      </c>
      <c r="B330" s="422" t="s">
        <v>7958</v>
      </c>
      <c r="C330" s="422" t="s">
        <v>7959</v>
      </c>
      <c r="D330" s="421" t="s">
        <v>7906</v>
      </c>
      <c r="E330" s="421" t="s">
        <v>7889</v>
      </c>
      <c r="F330" s="421" t="s">
        <v>4097</v>
      </c>
      <c r="G330" s="421" t="s">
        <v>4097</v>
      </c>
      <c r="H330" s="423" t="s">
        <v>5209</v>
      </c>
      <c r="I330" s="421" t="s">
        <v>614</v>
      </c>
      <c r="J330" s="421" t="s">
        <v>7899</v>
      </c>
      <c r="K330" s="421" t="s">
        <v>7900</v>
      </c>
      <c r="L330" s="421" t="s">
        <v>7872</v>
      </c>
      <c r="M330" s="421" t="s">
        <v>7934</v>
      </c>
      <c r="N330" s="426">
        <v>3265.92</v>
      </c>
      <c r="O330" s="426">
        <v>3265.92</v>
      </c>
      <c r="P330" s="427"/>
      <c r="Q330" s="427"/>
      <c r="R330" s="426"/>
      <c r="S330" s="426"/>
      <c r="T330" s="426"/>
      <c r="U330" s="426"/>
      <c r="V330" s="426"/>
      <c r="W330" s="426"/>
      <c r="X330" s="427"/>
      <c r="Y330" s="416" t="str">
        <f t="shared" si="26"/>
        <v>三保支出</v>
      </c>
      <c r="Z330" s="416" t="str">
        <f t="shared" si="27"/>
        <v>项目支出</v>
      </c>
      <c r="AA330" s="416" t="str">
        <f t="shared" si="28"/>
        <v>2050202</v>
      </c>
      <c r="AB330" s="416" t="str">
        <f t="shared" si="29"/>
        <v>保基本民生</v>
      </c>
      <c r="AC330" s="416" t="str">
        <f t="shared" si="30"/>
        <v>否</v>
      </c>
    </row>
    <row r="331" ht="22.5" customHeight="1" spans="1:29">
      <c r="A331" s="421" t="s">
        <v>7885</v>
      </c>
      <c r="B331" s="422" t="s">
        <v>7958</v>
      </c>
      <c r="C331" s="422" t="s">
        <v>7959</v>
      </c>
      <c r="D331" s="421" t="s">
        <v>7906</v>
      </c>
      <c r="E331" s="421" t="s">
        <v>7889</v>
      </c>
      <c r="F331" s="421" t="s">
        <v>4097</v>
      </c>
      <c r="G331" s="421" t="s">
        <v>4097</v>
      </c>
      <c r="H331" s="423" t="s">
        <v>5210</v>
      </c>
      <c r="I331" s="421" t="s">
        <v>616</v>
      </c>
      <c r="J331" s="421" t="s">
        <v>7899</v>
      </c>
      <c r="K331" s="421" t="s">
        <v>7900</v>
      </c>
      <c r="L331" s="421" t="s">
        <v>7872</v>
      </c>
      <c r="M331" s="421" t="s">
        <v>7907</v>
      </c>
      <c r="N331" s="426">
        <v>11256</v>
      </c>
      <c r="O331" s="426">
        <v>11256</v>
      </c>
      <c r="P331" s="427"/>
      <c r="Q331" s="427"/>
      <c r="R331" s="426"/>
      <c r="S331" s="426"/>
      <c r="T331" s="426"/>
      <c r="U331" s="426"/>
      <c r="V331" s="426"/>
      <c r="W331" s="426"/>
      <c r="X331" s="427"/>
      <c r="Y331" s="416" t="str">
        <f t="shared" si="26"/>
        <v>三保支出</v>
      </c>
      <c r="Z331" s="416" t="str">
        <f t="shared" si="27"/>
        <v>项目支出</v>
      </c>
      <c r="AA331" s="416" t="str">
        <f t="shared" si="28"/>
        <v>2050203</v>
      </c>
      <c r="AB331" s="416" t="str">
        <f t="shared" si="29"/>
        <v>保基本民生</v>
      </c>
      <c r="AC331" s="416" t="str">
        <f t="shared" si="30"/>
        <v>否</v>
      </c>
    </row>
    <row r="332" ht="22.5" customHeight="1" spans="1:29">
      <c r="A332" s="421" t="s">
        <v>7885</v>
      </c>
      <c r="B332" s="422" t="s">
        <v>7958</v>
      </c>
      <c r="C332" s="422" t="s">
        <v>7959</v>
      </c>
      <c r="D332" s="421" t="s">
        <v>7906</v>
      </c>
      <c r="E332" s="421" t="s">
        <v>7889</v>
      </c>
      <c r="F332" s="421" t="s">
        <v>4097</v>
      </c>
      <c r="G332" s="421" t="s">
        <v>4097</v>
      </c>
      <c r="H332" s="423" t="s">
        <v>5209</v>
      </c>
      <c r="I332" s="421" t="s">
        <v>614</v>
      </c>
      <c r="J332" s="421" t="s">
        <v>7899</v>
      </c>
      <c r="K332" s="421" t="s">
        <v>7900</v>
      </c>
      <c r="L332" s="421" t="s">
        <v>7872</v>
      </c>
      <c r="M332" s="421" t="s">
        <v>7934</v>
      </c>
      <c r="N332" s="426">
        <v>216480</v>
      </c>
      <c r="O332" s="426">
        <v>216480</v>
      </c>
      <c r="P332" s="427"/>
      <c r="Q332" s="427"/>
      <c r="R332" s="426"/>
      <c r="S332" s="426"/>
      <c r="T332" s="426"/>
      <c r="U332" s="426"/>
      <c r="V332" s="426"/>
      <c r="W332" s="426"/>
      <c r="X332" s="427"/>
      <c r="Y332" s="416" t="str">
        <f t="shared" si="26"/>
        <v>三保支出</v>
      </c>
      <c r="Z332" s="416" t="str">
        <f t="shared" si="27"/>
        <v>项目支出</v>
      </c>
      <c r="AA332" s="416" t="str">
        <f t="shared" si="28"/>
        <v>2050202</v>
      </c>
      <c r="AB332" s="416" t="str">
        <f t="shared" si="29"/>
        <v>保基本民生</v>
      </c>
      <c r="AC332" s="416" t="str">
        <f t="shared" si="30"/>
        <v>否</v>
      </c>
    </row>
    <row r="333" ht="22.5" customHeight="1" spans="1:29">
      <c r="A333" s="421" t="s">
        <v>7885</v>
      </c>
      <c r="B333" s="422" t="s">
        <v>7958</v>
      </c>
      <c r="C333" s="422" t="s">
        <v>7959</v>
      </c>
      <c r="D333" s="421" t="s">
        <v>7906</v>
      </c>
      <c r="E333" s="421" t="s">
        <v>7889</v>
      </c>
      <c r="F333" s="421" t="s">
        <v>4097</v>
      </c>
      <c r="G333" s="421" t="s">
        <v>4097</v>
      </c>
      <c r="H333" s="423" t="s">
        <v>5209</v>
      </c>
      <c r="I333" s="421" t="s">
        <v>614</v>
      </c>
      <c r="J333" s="421" t="s">
        <v>7899</v>
      </c>
      <c r="K333" s="421" t="s">
        <v>7900</v>
      </c>
      <c r="L333" s="421" t="s">
        <v>7872</v>
      </c>
      <c r="M333" s="421" t="s">
        <v>7934</v>
      </c>
      <c r="N333" s="426">
        <v>16934.4</v>
      </c>
      <c r="O333" s="426">
        <v>16934.4</v>
      </c>
      <c r="P333" s="427"/>
      <c r="Q333" s="427"/>
      <c r="R333" s="426"/>
      <c r="S333" s="426"/>
      <c r="T333" s="426"/>
      <c r="U333" s="426"/>
      <c r="V333" s="426"/>
      <c r="W333" s="426"/>
      <c r="X333" s="427"/>
      <c r="Y333" s="416" t="str">
        <f t="shared" si="26"/>
        <v>三保支出</v>
      </c>
      <c r="Z333" s="416" t="str">
        <f t="shared" si="27"/>
        <v>项目支出</v>
      </c>
      <c r="AA333" s="416" t="str">
        <f t="shared" si="28"/>
        <v>2050202</v>
      </c>
      <c r="AB333" s="416" t="str">
        <f t="shared" si="29"/>
        <v>保基本民生</v>
      </c>
      <c r="AC333" s="416" t="str">
        <f t="shared" si="30"/>
        <v>否</v>
      </c>
    </row>
    <row r="334" ht="22.5" customHeight="1" spans="1:29">
      <c r="A334" s="421" t="s">
        <v>7885</v>
      </c>
      <c r="B334" s="422" t="s">
        <v>7958</v>
      </c>
      <c r="C334" s="422" t="s">
        <v>7959</v>
      </c>
      <c r="D334" s="421" t="s">
        <v>7906</v>
      </c>
      <c r="E334" s="421" t="s">
        <v>7889</v>
      </c>
      <c r="F334" s="421" t="s">
        <v>4097</v>
      </c>
      <c r="G334" s="421" t="s">
        <v>4097</v>
      </c>
      <c r="H334" s="423" t="s">
        <v>5209</v>
      </c>
      <c r="I334" s="421" t="s">
        <v>614</v>
      </c>
      <c r="J334" s="421" t="s">
        <v>7899</v>
      </c>
      <c r="K334" s="421" t="s">
        <v>7900</v>
      </c>
      <c r="L334" s="421" t="s">
        <v>7872</v>
      </c>
      <c r="M334" s="421" t="s">
        <v>7934</v>
      </c>
      <c r="N334" s="426">
        <v>37884</v>
      </c>
      <c r="O334" s="426">
        <v>37884</v>
      </c>
      <c r="P334" s="427"/>
      <c r="Q334" s="427"/>
      <c r="R334" s="426"/>
      <c r="S334" s="426"/>
      <c r="T334" s="426"/>
      <c r="U334" s="426"/>
      <c r="V334" s="426"/>
      <c r="W334" s="426"/>
      <c r="X334" s="427"/>
      <c r="Y334" s="416" t="str">
        <f t="shared" si="26"/>
        <v>三保支出</v>
      </c>
      <c r="Z334" s="416" t="str">
        <f t="shared" si="27"/>
        <v>项目支出</v>
      </c>
      <c r="AA334" s="416" t="str">
        <f t="shared" si="28"/>
        <v>2050202</v>
      </c>
      <c r="AB334" s="416" t="str">
        <f t="shared" si="29"/>
        <v>保基本民生</v>
      </c>
      <c r="AC334" s="416" t="str">
        <f t="shared" si="30"/>
        <v>否</v>
      </c>
    </row>
    <row r="335" ht="22.5" customHeight="1" spans="1:29">
      <c r="A335" s="421" t="s">
        <v>7885</v>
      </c>
      <c r="B335" s="422" t="s">
        <v>7958</v>
      </c>
      <c r="C335" s="422" t="s">
        <v>7959</v>
      </c>
      <c r="D335" s="421" t="s">
        <v>7906</v>
      </c>
      <c r="E335" s="421" t="s">
        <v>7889</v>
      </c>
      <c r="F335" s="421" t="s">
        <v>4097</v>
      </c>
      <c r="G335" s="421" t="s">
        <v>4097</v>
      </c>
      <c r="H335" s="423" t="s">
        <v>5210</v>
      </c>
      <c r="I335" s="421" t="s">
        <v>616</v>
      </c>
      <c r="J335" s="421" t="s">
        <v>7899</v>
      </c>
      <c r="K335" s="421" t="s">
        <v>7900</v>
      </c>
      <c r="L335" s="421" t="s">
        <v>7872</v>
      </c>
      <c r="M335" s="421" t="s">
        <v>7907</v>
      </c>
      <c r="N335" s="426">
        <v>35268.8</v>
      </c>
      <c r="O335" s="426">
        <v>35268.8</v>
      </c>
      <c r="P335" s="427"/>
      <c r="Q335" s="427"/>
      <c r="R335" s="426"/>
      <c r="S335" s="426"/>
      <c r="T335" s="426"/>
      <c r="U335" s="426"/>
      <c r="V335" s="426"/>
      <c r="W335" s="426"/>
      <c r="X335" s="427"/>
      <c r="Y335" s="416" t="str">
        <f t="shared" si="26"/>
        <v>三保支出</v>
      </c>
      <c r="Z335" s="416" t="str">
        <f t="shared" si="27"/>
        <v>项目支出</v>
      </c>
      <c r="AA335" s="416" t="str">
        <f t="shared" si="28"/>
        <v>2050203</v>
      </c>
      <c r="AB335" s="416" t="str">
        <f t="shared" si="29"/>
        <v>保基本民生</v>
      </c>
      <c r="AC335" s="416" t="str">
        <f t="shared" si="30"/>
        <v>否</v>
      </c>
    </row>
    <row r="336" ht="22.5" customHeight="1" spans="1:29">
      <c r="A336" s="421" t="s">
        <v>7885</v>
      </c>
      <c r="B336" s="422" t="s">
        <v>7958</v>
      </c>
      <c r="C336" s="422" t="s">
        <v>7959</v>
      </c>
      <c r="D336" s="421" t="s">
        <v>7906</v>
      </c>
      <c r="E336" s="421" t="s">
        <v>7889</v>
      </c>
      <c r="F336" s="421" t="s">
        <v>4097</v>
      </c>
      <c r="G336" s="421" t="s">
        <v>4097</v>
      </c>
      <c r="H336" s="423" t="s">
        <v>5210</v>
      </c>
      <c r="I336" s="421" t="s">
        <v>616</v>
      </c>
      <c r="J336" s="421" t="s">
        <v>7899</v>
      </c>
      <c r="K336" s="421" t="s">
        <v>7900</v>
      </c>
      <c r="L336" s="421" t="s">
        <v>7872</v>
      </c>
      <c r="M336" s="421" t="s">
        <v>7907</v>
      </c>
      <c r="N336" s="426">
        <v>6801.84</v>
      </c>
      <c r="O336" s="426">
        <v>6801.84</v>
      </c>
      <c r="P336" s="427"/>
      <c r="Q336" s="427"/>
      <c r="R336" s="426"/>
      <c r="S336" s="426"/>
      <c r="T336" s="426"/>
      <c r="U336" s="426"/>
      <c r="V336" s="426"/>
      <c r="W336" s="426"/>
      <c r="X336" s="427"/>
      <c r="Y336" s="416" t="str">
        <f t="shared" si="26"/>
        <v>三保支出</v>
      </c>
      <c r="Z336" s="416" t="str">
        <f t="shared" si="27"/>
        <v>项目支出</v>
      </c>
      <c r="AA336" s="416" t="str">
        <f t="shared" si="28"/>
        <v>2050203</v>
      </c>
      <c r="AB336" s="416" t="str">
        <f t="shared" si="29"/>
        <v>保基本民生</v>
      </c>
      <c r="AC336" s="416" t="str">
        <f t="shared" si="30"/>
        <v>否</v>
      </c>
    </row>
    <row r="337" ht="22.5" customHeight="1" spans="1:29">
      <c r="A337" s="421" t="s">
        <v>7885</v>
      </c>
      <c r="B337" s="422" t="s">
        <v>7958</v>
      </c>
      <c r="C337" s="422" t="s">
        <v>7959</v>
      </c>
      <c r="D337" s="421" t="s">
        <v>7906</v>
      </c>
      <c r="E337" s="421" t="s">
        <v>7889</v>
      </c>
      <c r="F337" s="421" t="s">
        <v>4097</v>
      </c>
      <c r="G337" s="421" t="s">
        <v>4097</v>
      </c>
      <c r="H337" s="423" t="s">
        <v>5209</v>
      </c>
      <c r="I337" s="421" t="s">
        <v>614</v>
      </c>
      <c r="J337" s="421" t="s">
        <v>7899</v>
      </c>
      <c r="K337" s="421" t="s">
        <v>7900</v>
      </c>
      <c r="L337" s="421" t="s">
        <v>7872</v>
      </c>
      <c r="M337" s="421" t="s">
        <v>7934</v>
      </c>
      <c r="N337" s="426">
        <v>519552</v>
      </c>
      <c r="O337" s="426">
        <v>519552</v>
      </c>
      <c r="P337" s="427"/>
      <c r="Q337" s="427"/>
      <c r="R337" s="426"/>
      <c r="S337" s="426"/>
      <c r="T337" s="426"/>
      <c r="U337" s="426"/>
      <c r="V337" s="426"/>
      <c r="W337" s="426"/>
      <c r="X337" s="427"/>
      <c r="Y337" s="416" t="str">
        <f t="shared" si="26"/>
        <v>三保支出</v>
      </c>
      <c r="Z337" s="416" t="str">
        <f t="shared" si="27"/>
        <v>项目支出</v>
      </c>
      <c r="AA337" s="416" t="str">
        <f t="shared" si="28"/>
        <v>2050202</v>
      </c>
      <c r="AB337" s="416" t="str">
        <f t="shared" si="29"/>
        <v>保基本民生</v>
      </c>
      <c r="AC337" s="416" t="str">
        <f t="shared" si="30"/>
        <v>否</v>
      </c>
    </row>
    <row r="338" ht="22.5" customHeight="1" spans="1:29">
      <c r="A338" s="421" t="s">
        <v>7885</v>
      </c>
      <c r="B338" s="422" t="s">
        <v>7958</v>
      </c>
      <c r="C338" s="422" t="s">
        <v>7959</v>
      </c>
      <c r="D338" s="421" t="s">
        <v>7906</v>
      </c>
      <c r="E338" s="421" t="s">
        <v>7889</v>
      </c>
      <c r="F338" s="421" t="s">
        <v>4097</v>
      </c>
      <c r="G338" s="421" t="s">
        <v>4097</v>
      </c>
      <c r="H338" s="423" t="s">
        <v>5210</v>
      </c>
      <c r="I338" s="421" t="s">
        <v>616</v>
      </c>
      <c r="J338" s="421" t="s">
        <v>7899</v>
      </c>
      <c r="K338" s="421" t="s">
        <v>7900</v>
      </c>
      <c r="L338" s="421" t="s">
        <v>7872</v>
      </c>
      <c r="M338" s="421" t="s">
        <v>7907</v>
      </c>
      <c r="N338" s="426">
        <v>201536</v>
      </c>
      <c r="O338" s="426">
        <v>201536</v>
      </c>
      <c r="P338" s="427"/>
      <c r="Q338" s="427"/>
      <c r="R338" s="426"/>
      <c r="S338" s="426"/>
      <c r="T338" s="426"/>
      <c r="U338" s="426"/>
      <c r="V338" s="426"/>
      <c r="W338" s="426"/>
      <c r="X338" s="427"/>
      <c r="Y338" s="416" t="str">
        <f t="shared" si="26"/>
        <v>三保支出</v>
      </c>
      <c r="Z338" s="416" t="str">
        <f t="shared" si="27"/>
        <v>项目支出</v>
      </c>
      <c r="AA338" s="416" t="str">
        <f t="shared" si="28"/>
        <v>2050203</v>
      </c>
      <c r="AB338" s="416" t="str">
        <f t="shared" si="29"/>
        <v>保基本民生</v>
      </c>
      <c r="AC338" s="416" t="str">
        <f t="shared" si="30"/>
        <v>否</v>
      </c>
    </row>
    <row r="339" ht="22.5" customHeight="1" spans="1:29">
      <c r="A339" s="421" t="s">
        <v>7885</v>
      </c>
      <c r="B339" s="422" t="s">
        <v>7958</v>
      </c>
      <c r="C339" s="422" t="s">
        <v>7959</v>
      </c>
      <c r="D339" s="421" t="s">
        <v>7906</v>
      </c>
      <c r="E339" s="421" t="s">
        <v>7889</v>
      </c>
      <c r="F339" s="421" t="s">
        <v>4097</v>
      </c>
      <c r="G339" s="421" t="s">
        <v>4097</v>
      </c>
      <c r="H339" s="423" t="s">
        <v>5210</v>
      </c>
      <c r="I339" s="421" t="s">
        <v>616</v>
      </c>
      <c r="J339" s="421" t="s">
        <v>7899</v>
      </c>
      <c r="K339" s="421" t="s">
        <v>7900</v>
      </c>
      <c r="L339" s="421" t="s">
        <v>7872</v>
      </c>
      <c r="M339" s="421" t="s">
        <v>7907</v>
      </c>
      <c r="N339" s="426">
        <v>2170.8</v>
      </c>
      <c r="O339" s="426">
        <v>2170.8</v>
      </c>
      <c r="P339" s="427"/>
      <c r="Q339" s="427"/>
      <c r="R339" s="426"/>
      <c r="S339" s="426"/>
      <c r="T339" s="426"/>
      <c r="U339" s="426"/>
      <c r="V339" s="426"/>
      <c r="W339" s="426"/>
      <c r="X339" s="427"/>
      <c r="Y339" s="416" t="str">
        <f t="shared" si="26"/>
        <v>三保支出</v>
      </c>
      <c r="Z339" s="416" t="str">
        <f t="shared" si="27"/>
        <v>项目支出</v>
      </c>
      <c r="AA339" s="416" t="str">
        <f t="shared" si="28"/>
        <v>2050203</v>
      </c>
      <c r="AB339" s="416" t="str">
        <f t="shared" si="29"/>
        <v>保基本民生</v>
      </c>
      <c r="AC339" s="416" t="str">
        <f t="shared" si="30"/>
        <v>否</v>
      </c>
    </row>
    <row r="340" ht="22.5" customHeight="1" spans="1:29">
      <c r="A340" s="421" t="s">
        <v>7885</v>
      </c>
      <c r="B340" s="422" t="s">
        <v>7958</v>
      </c>
      <c r="C340" s="422" t="s">
        <v>7959</v>
      </c>
      <c r="D340" s="421" t="s">
        <v>7906</v>
      </c>
      <c r="E340" s="421" t="s">
        <v>7889</v>
      </c>
      <c r="F340" s="421" t="s">
        <v>4097</v>
      </c>
      <c r="G340" s="421" t="s">
        <v>4097</v>
      </c>
      <c r="H340" s="423" t="s">
        <v>5209</v>
      </c>
      <c r="I340" s="421" t="s">
        <v>614</v>
      </c>
      <c r="J340" s="421" t="s">
        <v>7899</v>
      </c>
      <c r="K340" s="421" t="s">
        <v>7900</v>
      </c>
      <c r="L340" s="421" t="s">
        <v>7872</v>
      </c>
      <c r="M340" s="421" t="s">
        <v>7934</v>
      </c>
      <c r="N340" s="426">
        <v>17534.88</v>
      </c>
      <c r="O340" s="426">
        <v>17534.88</v>
      </c>
      <c r="P340" s="427"/>
      <c r="Q340" s="427"/>
      <c r="R340" s="426"/>
      <c r="S340" s="426"/>
      <c r="T340" s="426"/>
      <c r="U340" s="426"/>
      <c r="V340" s="426"/>
      <c r="W340" s="426"/>
      <c r="X340" s="427"/>
      <c r="Y340" s="416" t="str">
        <f t="shared" si="26"/>
        <v>三保支出</v>
      </c>
      <c r="Z340" s="416" t="str">
        <f t="shared" si="27"/>
        <v>项目支出</v>
      </c>
      <c r="AA340" s="416" t="str">
        <f t="shared" si="28"/>
        <v>2050202</v>
      </c>
      <c r="AB340" s="416" t="str">
        <f t="shared" si="29"/>
        <v>保基本民生</v>
      </c>
      <c r="AC340" s="416" t="str">
        <f t="shared" si="30"/>
        <v>否</v>
      </c>
    </row>
    <row r="341" ht="22.5" customHeight="1" spans="1:29">
      <c r="A341" s="421" t="s">
        <v>7885</v>
      </c>
      <c r="B341" s="422" t="s">
        <v>7958</v>
      </c>
      <c r="C341" s="422" t="s">
        <v>7959</v>
      </c>
      <c r="D341" s="421" t="s">
        <v>7906</v>
      </c>
      <c r="E341" s="421" t="s">
        <v>7889</v>
      </c>
      <c r="F341" s="421" t="s">
        <v>4097</v>
      </c>
      <c r="G341" s="421" t="s">
        <v>4097</v>
      </c>
      <c r="H341" s="423" t="s">
        <v>5209</v>
      </c>
      <c r="I341" s="421" t="s">
        <v>614</v>
      </c>
      <c r="J341" s="421" t="s">
        <v>7899</v>
      </c>
      <c r="K341" s="421" t="s">
        <v>7900</v>
      </c>
      <c r="L341" s="421" t="s">
        <v>7872</v>
      </c>
      <c r="M341" s="421" t="s">
        <v>7934</v>
      </c>
      <c r="N341" s="426">
        <v>7306.2</v>
      </c>
      <c r="O341" s="426">
        <v>7306.2</v>
      </c>
      <c r="P341" s="427"/>
      <c r="Q341" s="427"/>
      <c r="R341" s="426"/>
      <c r="S341" s="426"/>
      <c r="T341" s="426"/>
      <c r="U341" s="426"/>
      <c r="V341" s="426"/>
      <c r="W341" s="426"/>
      <c r="X341" s="427"/>
      <c r="Y341" s="416" t="str">
        <f t="shared" si="26"/>
        <v>三保支出</v>
      </c>
      <c r="Z341" s="416" t="str">
        <f t="shared" si="27"/>
        <v>项目支出</v>
      </c>
      <c r="AA341" s="416" t="str">
        <f t="shared" si="28"/>
        <v>2050202</v>
      </c>
      <c r="AB341" s="416" t="str">
        <f t="shared" si="29"/>
        <v>保基本民生</v>
      </c>
      <c r="AC341" s="416" t="str">
        <f t="shared" si="30"/>
        <v>否</v>
      </c>
    </row>
    <row r="342" ht="22.5" customHeight="1" spans="1:29">
      <c r="A342" s="421" t="s">
        <v>7885</v>
      </c>
      <c r="B342" s="422" t="s">
        <v>7958</v>
      </c>
      <c r="C342" s="422" t="s">
        <v>7959</v>
      </c>
      <c r="D342" s="421" t="s">
        <v>7906</v>
      </c>
      <c r="E342" s="421" t="s">
        <v>7889</v>
      </c>
      <c r="F342" s="421" t="s">
        <v>4097</v>
      </c>
      <c r="G342" s="421" t="s">
        <v>4097</v>
      </c>
      <c r="H342" s="423" t="s">
        <v>5209</v>
      </c>
      <c r="I342" s="421" t="s">
        <v>614</v>
      </c>
      <c r="J342" s="421" t="s">
        <v>7899</v>
      </c>
      <c r="K342" s="421" t="s">
        <v>7900</v>
      </c>
      <c r="L342" s="421" t="s">
        <v>7872</v>
      </c>
      <c r="M342" s="421" t="s">
        <v>7934</v>
      </c>
      <c r="N342" s="426">
        <v>96768</v>
      </c>
      <c r="O342" s="426">
        <v>96768</v>
      </c>
      <c r="P342" s="427"/>
      <c r="Q342" s="427"/>
      <c r="R342" s="426"/>
      <c r="S342" s="426"/>
      <c r="T342" s="426"/>
      <c r="U342" s="426"/>
      <c r="V342" s="426"/>
      <c r="W342" s="426"/>
      <c r="X342" s="427"/>
      <c r="Y342" s="416" t="str">
        <f t="shared" si="26"/>
        <v>三保支出</v>
      </c>
      <c r="Z342" s="416" t="str">
        <f t="shared" si="27"/>
        <v>项目支出</v>
      </c>
      <c r="AA342" s="416" t="str">
        <f t="shared" si="28"/>
        <v>2050202</v>
      </c>
      <c r="AB342" s="416" t="str">
        <f t="shared" si="29"/>
        <v>保基本民生</v>
      </c>
      <c r="AC342" s="416" t="str">
        <f t="shared" si="30"/>
        <v>否</v>
      </c>
    </row>
    <row r="343" ht="22.5" customHeight="1" spans="1:29">
      <c r="A343" s="421" t="s">
        <v>7885</v>
      </c>
      <c r="B343" s="422" t="s">
        <v>7958</v>
      </c>
      <c r="C343" s="422" t="s">
        <v>7959</v>
      </c>
      <c r="D343" s="421" t="s">
        <v>7906</v>
      </c>
      <c r="E343" s="421" t="s">
        <v>7889</v>
      </c>
      <c r="F343" s="421" t="s">
        <v>4097</v>
      </c>
      <c r="G343" s="421" t="s">
        <v>4097</v>
      </c>
      <c r="H343" s="423" t="s">
        <v>5210</v>
      </c>
      <c r="I343" s="421" t="s">
        <v>616</v>
      </c>
      <c r="J343" s="421" t="s">
        <v>7899</v>
      </c>
      <c r="K343" s="421" t="s">
        <v>7900</v>
      </c>
      <c r="L343" s="421" t="s">
        <v>7872</v>
      </c>
      <c r="M343" s="421" t="s">
        <v>7907</v>
      </c>
      <c r="N343" s="426">
        <v>64320</v>
      </c>
      <c r="O343" s="426">
        <v>64320</v>
      </c>
      <c r="P343" s="427"/>
      <c r="Q343" s="427"/>
      <c r="R343" s="426"/>
      <c r="S343" s="426"/>
      <c r="T343" s="426"/>
      <c r="U343" s="426"/>
      <c r="V343" s="426"/>
      <c r="W343" s="426"/>
      <c r="X343" s="427"/>
      <c r="Y343" s="416" t="str">
        <f t="shared" si="26"/>
        <v>三保支出</v>
      </c>
      <c r="Z343" s="416" t="str">
        <f t="shared" si="27"/>
        <v>项目支出</v>
      </c>
      <c r="AA343" s="416" t="str">
        <f t="shared" si="28"/>
        <v>2050203</v>
      </c>
      <c r="AB343" s="416" t="str">
        <f t="shared" si="29"/>
        <v>保基本民生</v>
      </c>
      <c r="AC343" s="416" t="str">
        <f t="shared" si="30"/>
        <v>否</v>
      </c>
    </row>
    <row r="344" ht="22.5" customHeight="1" spans="1:29">
      <c r="A344" s="421" t="s">
        <v>7885</v>
      </c>
      <c r="B344" s="422" t="s">
        <v>7958</v>
      </c>
      <c r="C344" s="422" t="s">
        <v>7959</v>
      </c>
      <c r="D344" s="421" t="s">
        <v>7888</v>
      </c>
      <c r="E344" s="421" t="s">
        <v>7889</v>
      </c>
      <c r="F344" s="421" t="s">
        <v>4097</v>
      </c>
      <c r="G344" s="421" t="s">
        <v>4097</v>
      </c>
      <c r="H344" s="423" t="s">
        <v>5208</v>
      </c>
      <c r="I344" s="421" t="s">
        <v>612</v>
      </c>
      <c r="J344" s="421" t="s">
        <v>7890</v>
      </c>
      <c r="K344" s="421" t="s">
        <v>7891</v>
      </c>
      <c r="L344" s="421" t="s">
        <v>7872</v>
      </c>
      <c r="M344" s="421" t="s">
        <v>7892</v>
      </c>
      <c r="N344" s="426">
        <v>43440</v>
      </c>
      <c r="O344" s="426">
        <v>43440</v>
      </c>
      <c r="P344" s="427"/>
      <c r="Q344" s="427"/>
      <c r="R344" s="426"/>
      <c r="S344" s="426"/>
      <c r="T344" s="426"/>
      <c r="U344" s="426"/>
      <c r="V344" s="426"/>
      <c r="W344" s="426"/>
      <c r="X344" s="427"/>
      <c r="Y344" s="416" t="str">
        <f t="shared" si="26"/>
        <v>三保支出</v>
      </c>
      <c r="Z344" s="416" t="str">
        <f t="shared" si="27"/>
        <v>项目支出</v>
      </c>
      <c r="AA344" s="416" t="str">
        <f t="shared" si="28"/>
        <v>2050201</v>
      </c>
      <c r="AB344" s="416" t="str">
        <f t="shared" si="29"/>
        <v>保基本民生</v>
      </c>
      <c r="AC344" s="416" t="str">
        <f t="shared" si="30"/>
        <v>否</v>
      </c>
    </row>
    <row r="345" ht="22.5" customHeight="1" spans="1:29">
      <c r="A345" s="421" t="s">
        <v>7885</v>
      </c>
      <c r="B345" s="422" t="s">
        <v>7958</v>
      </c>
      <c r="C345" s="422" t="s">
        <v>7959</v>
      </c>
      <c r="D345" s="421" t="s">
        <v>7888</v>
      </c>
      <c r="E345" s="421" t="s">
        <v>7889</v>
      </c>
      <c r="F345" s="421" t="s">
        <v>4097</v>
      </c>
      <c r="G345" s="421" t="s">
        <v>4097</v>
      </c>
      <c r="H345" s="423" t="s">
        <v>5208</v>
      </c>
      <c r="I345" s="421" t="s">
        <v>612</v>
      </c>
      <c r="J345" s="421" t="s">
        <v>7890</v>
      </c>
      <c r="K345" s="421" t="s">
        <v>7891</v>
      </c>
      <c r="L345" s="421" t="s">
        <v>7872</v>
      </c>
      <c r="M345" s="421" t="s">
        <v>7892</v>
      </c>
      <c r="N345" s="426">
        <v>1466.1</v>
      </c>
      <c r="O345" s="426">
        <v>1466.1</v>
      </c>
      <c r="P345" s="427"/>
      <c r="Q345" s="427"/>
      <c r="R345" s="426"/>
      <c r="S345" s="426"/>
      <c r="T345" s="426"/>
      <c r="U345" s="426"/>
      <c r="V345" s="426"/>
      <c r="W345" s="426"/>
      <c r="X345" s="427"/>
      <c r="Y345" s="416" t="str">
        <f t="shared" si="26"/>
        <v>三保支出</v>
      </c>
      <c r="Z345" s="416" t="str">
        <f t="shared" si="27"/>
        <v>项目支出</v>
      </c>
      <c r="AA345" s="416" t="str">
        <f t="shared" si="28"/>
        <v>2050201</v>
      </c>
      <c r="AB345" s="416" t="str">
        <f t="shared" si="29"/>
        <v>保基本民生</v>
      </c>
      <c r="AC345" s="416" t="str">
        <f t="shared" si="30"/>
        <v>否</v>
      </c>
    </row>
    <row r="346" ht="22.5" customHeight="1" spans="1:29">
      <c r="A346" s="421" t="s">
        <v>7885</v>
      </c>
      <c r="B346" s="422" t="s">
        <v>7958</v>
      </c>
      <c r="C346" s="422" t="s">
        <v>7959</v>
      </c>
      <c r="D346" s="421" t="s">
        <v>7888</v>
      </c>
      <c r="E346" s="421" t="s">
        <v>7889</v>
      </c>
      <c r="F346" s="421" t="s">
        <v>4097</v>
      </c>
      <c r="G346" s="421" t="s">
        <v>4097</v>
      </c>
      <c r="H346" s="423" t="s">
        <v>5208</v>
      </c>
      <c r="I346" s="421" t="s">
        <v>612</v>
      </c>
      <c r="J346" s="421" t="s">
        <v>7890</v>
      </c>
      <c r="K346" s="421" t="s">
        <v>7891</v>
      </c>
      <c r="L346" s="421" t="s">
        <v>7872</v>
      </c>
      <c r="M346" s="421" t="s">
        <v>7892</v>
      </c>
      <c r="N346" s="426">
        <v>7602</v>
      </c>
      <c r="O346" s="426">
        <v>7602</v>
      </c>
      <c r="P346" s="427"/>
      <c r="Q346" s="427"/>
      <c r="R346" s="426"/>
      <c r="S346" s="426"/>
      <c r="T346" s="426"/>
      <c r="U346" s="426"/>
      <c r="V346" s="426"/>
      <c r="W346" s="426"/>
      <c r="X346" s="427"/>
      <c r="Y346" s="416" t="str">
        <f t="shared" si="26"/>
        <v>三保支出</v>
      </c>
      <c r="Z346" s="416" t="str">
        <f t="shared" si="27"/>
        <v>项目支出</v>
      </c>
      <c r="AA346" s="416" t="str">
        <f t="shared" si="28"/>
        <v>2050201</v>
      </c>
      <c r="AB346" s="416" t="str">
        <f t="shared" si="29"/>
        <v>保基本民生</v>
      </c>
      <c r="AC346" s="416" t="str">
        <f t="shared" si="30"/>
        <v>否</v>
      </c>
    </row>
    <row r="347" ht="22.5" customHeight="1" spans="1:29">
      <c r="A347" s="421" t="s">
        <v>7885</v>
      </c>
      <c r="B347" s="422" t="s">
        <v>7958</v>
      </c>
      <c r="C347" s="422" t="s">
        <v>7959</v>
      </c>
      <c r="D347" s="421" t="s">
        <v>7945</v>
      </c>
      <c r="E347" s="421" t="s">
        <v>7869</v>
      </c>
      <c r="F347" s="421" t="s">
        <v>4097</v>
      </c>
      <c r="G347" s="421" t="s">
        <v>4097</v>
      </c>
      <c r="H347" s="423" t="s">
        <v>5208</v>
      </c>
      <c r="I347" s="421" t="s">
        <v>612</v>
      </c>
      <c r="J347" s="421" t="s">
        <v>7890</v>
      </c>
      <c r="K347" s="421" t="s">
        <v>7891</v>
      </c>
      <c r="L347" s="421" t="s">
        <v>7872</v>
      </c>
      <c r="M347" s="421" t="s">
        <v>7894</v>
      </c>
      <c r="N347" s="426">
        <v>4095</v>
      </c>
      <c r="O347" s="426">
        <v>4095</v>
      </c>
      <c r="P347" s="427"/>
      <c r="Q347" s="427"/>
      <c r="R347" s="426"/>
      <c r="S347" s="426"/>
      <c r="T347" s="426"/>
      <c r="U347" s="426"/>
      <c r="V347" s="426"/>
      <c r="W347" s="426"/>
      <c r="X347" s="427"/>
      <c r="Y347" s="416" t="str">
        <f t="shared" si="26"/>
        <v>促发展支出</v>
      </c>
      <c r="Z347" s="416" t="str">
        <f t="shared" si="27"/>
        <v>项目支出</v>
      </c>
      <c r="AA347" s="416" t="str">
        <f t="shared" si="28"/>
        <v>2050201</v>
      </c>
      <c r="AB347" s="416" t="e">
        <f t="shared" si="29"/>
        <v>#N/A</v>
      </c>
      <c r="AC347" s="416" t="str">
        <f t="shared" si="30"/>
        <v>否</v>
      </c>
    </row>
    <row r="348" ht="22.5" customHeight="1" spans="1:29">
      <c r="A348" s="421" t="s">
        <v>7885</v>
      </c>
      <c r="B348" s="422" t="s">
        <v>7960</v>
      </c>
      <c r="C348" s="422" t="s">
        <v>7961</v>
      </c>
      <c r="D348" s="421" t="s">
        <v>7898</v>
      </c>
      <c r="E348" s="421" t="s">
        <v>7889</v>
      </c>
      <c r="F348" s="421" t="s">
        <v>4097</v>
      </c>
      <c r="G348" s="421" t="s">
        <v>4097</v>
      </c>
      <c r="H348" s="423" t="s">
        <v>5210</v>
      </c>
      <c r="I348" s="421" t="s">
        <v>616</v>
      </c>
      <c r="J348" s="421" t="s">
        <v>7899</v>
      </c>
      <c r="K348" s="421" t="s">
        <v>7900</v>
      </c>
      <c r="L348" s="421" t="s">
        <v>7872</v>
      </c>
      <c r="M348" s="421" t="s">
        <v>7901</v>
      </c>
      <c r="N348" s="426">
        <v>38340</v>
      </c>
      <c r="O348" s="426">
        <v>38340</v>
      </c>
      <c r="P348" s="427"/>
      <c r="Q348" s="427"/>
      <c r="R348" s="426"/>
      <c r="S348" s="426"/>
      <c r="T348" s="426"/>
      <c r="U348" s="426"/>
      <c r="V348" s="426"/>
      <c r="W348" s="426"/>
      <c r="X348" s="427"/>
      <c r="Y348" s="416" t="str">
        <f t="shared" si="26"/>
        <v>三保支出</v>
      </c>
      <c r="Z348" s="416" t="str">
        <f t="shared" si="27"/>
        <v>项目支出</v>
      </c>
      <c r="AA348" s="416" t="str">
        <f t="shared" si="28"/>
        <v>2050203</v>
      </c>
      <c r="AB348" s="416" t="str">
        <f t="shared" si="29"/>
        <v>保基本民生</v>
      </c>
      <c r="AC348" s="416" t="str">
        <f t="shared" si="30"/>
        <v>否</v>
      </c>
    </row>
    <row r="349" ht="22.5" customHeight="1" spans="1:29">
      <c r="A349" s="421" t="s">
        <v>7885</v>
      </c>
      <c r="B349" s="422" t="s">
        <v>7960</v>
      </c>
      <c r="C349" s="422" t="s">
        <v>7961</v>
      </c>
      <c r="D349" s="421" t="s">
        <v>7898</v>
      </c>
      <c r="E349" s="421" t="s">
        <v>7889</v>
      </c>
      <c r="F349" s="421" t="s">
        <v>4097</v>
      </c>
      <c r="G349" s="421" t="s">
        <v>4097</v>
      </c>
      <c r="H349" s="423" t="s">
        <v>5209</v>
      </c>
      <c r="I349" s="421" t="s">
        <v>614</v>
      </c>
      <c r="J349" s="421" t="s">
        <v>7899</v>
      </c>
      <c r="K349" s="421" t="s">
        <v>7900</v>
      </c>
      <c r="L349" s="421" t="s">
        <v>7872</v>
      </c>
      <c r="M349" s="421" t="s">
        <v>7901</v>
      </c>
      <c r="N349" s="426">
        <v>47145</v>
      </c>
      <c r="O349" s="426">
        <v>47145</v>
      </c>
      <c r="P349" s="427"/>
      <c r="Q349" s="427"/>
      <c r="R349" s="426"/>
      <c r="S349" s="426"/>
      <c r="T349" s="426"/>
      <c r="U349" s="426"/>
      <c r="V349" s="426"/>
      <c r="W349" s="426"/>
      <c r="X349" s="427"/>
      <c r="Y349" s="416" t="str">
        <f t="shared" si="26"/>
        <v>三保支出</v>
      </c>
      <c r="Z349" s="416" t="str">
        <f t="shared" si="27"/>
        <v>项目支出</v>
      </c>
      <c r="AA349" s="416" t="str">
        <f t="shared" si="28"/>
        <v>2050202</v>
      </c>
      <c r="AB349" s="416" t="str">
        <f t="shared" si="29"/>
        <v>保基本民生</v>
      </c>
      <c r="AC349" s="416" t="str">
        <f t="shared" si="30"/>
        <v>否</v>
      </c>
    </row>
    <row r="350" ht="22.5" customHeight="1" spans="1:29">
      <c r="A350" s="421" t="s">
        <v>7885</v>
      </c>
      <c r="B350" s="422" t="s">
        <v>7960</v>
      </c>
      <c r="C350" s="422" t="s">
        <v>7961</v>
      </c>
      <c r="D350" s="421" t="s">
        <v>7902</v>
      </c>
      <c r="E350" s="421" t="s">
        <v>7889</v>
      </c>
      <c r="F350" s="421" t="s">
        <v>4097</v>
      </c>
      <c r="G350" s="421" t="s">
        <v>4097</v>
      </c>
      <c r="H350" s="423" t="s">
        <v>5209</v>
      </c>
      <c r="I350" s="421" t="s">
        <v>614</v>
      </c>
      <c r="J350" s="421" t="s">
        <v>7890</v>
      </c>
      <c r="K350" s="421" t="s">
        <v>7891</v>
      </c>
      <c r="L350" s="421" t="s">
        <v>7872</v>
      </c>
      <c r="M350" s="421" t="s">
        <v>7933</v>
      </c>
      <c r="N350" s="426">
        <v>199500</v>
      </c>
      <c r="O350" s="426">
        <v>199500</v>
      </c>
      <c r="P350" s="427"/>
      <c r="Q350" s="427"/>
      <c r="R350" s="426"/>
      <c r="S350" s="426"/>
      <c r="T350" s="426"/>
      <c r="U350" s="426"/>
      <c r="V350" s="426"/>
      <c r="W350" s="426"/>
      <c r="X350" s="427"/>
      <c r="Y350" s="416" t="str">
        <f t="shared" si="26"/>
        <v>三保支出</v>
      </c>
      <c r="Z350" s="416" t="str">
        <f t="shared" si="27"/>
        <v>项目支出</v>
      </c>
      <c r="AA350" s="416" t="str">
        <f t="shared" si="28"/>
        <v>2050202</v>
      </c>
      <c r="AB350" s="416" t="str">
        <f t="shared" si="29"/>
        <v>保基本民生</v>
      </c>
      <c r="AC350" s="416" t="str">
        <f t="shared" si="30"/>
        <v>否</v>
      </c>
    </row>
    <row r="351" ht="22.5" customHeight="1" spans="1:29">
      <c r="A351" s="421" t="s">
        <v>7885</v>
      </c>
      <c r="B351" s="422" t="s">
        <v>7960</v>
      </c>
      <c r="C351" s="422" t="s">
        <v>7961</v>
      </c>
      <c r="D351" s="421" t="s">
        <v>7902</v>
      </c>
      <c r="E351" s="421" t="s">
        <v>7889</v>
      </c>
      <c r="F351" s="421" t="s">
        <v>4097</v>
      </c>
      <c r="G351" s="421" t="s">
        <v>4097</v>
      </c>
      <c r="H351" s="423" t="s">
        <v>5209</v>
      </c>
      <c r="I351" s="421" t="s">
        <v>614</v>
      </c>
      <c r="J351" s="421" t="s">
        <v>7890</v>
      </c>
      <c r="K351" s="421" t="s">
        <v>7891</v>
      </c>
      <c r="L351" s="421" t="s">
        <v>7872</v>
      </c>
      <c r="M351" s="421" t="s">
        <v>7933</v>
      </c>
      <c r="N351" s="426">
        <v>38472.72</v>
      </c>
      <c r="O351" s="426">
        <v>38472.72</v>
      </c>
      <c r="P351" s="427"/>
      <c r="Q351" s="427"/>
      <c r="R351" s="426"/>
      <c r="S351" s="426"/>
      <c r="T351" s="426"/>
      <c r="U351" s="426"/>
      <c r="V351" s="426"/>
      <c r="W351" s="426"/>
      <c r="X351" s="427"/>
      <c r="Y351" s="416" t="str">
        <f t="shared" si="26"/>
        <v>三保支出</v>
      </c>
      <c r="Z351" s="416" t="str">
        <f t="shared" si="27"/>
        <v>项目支出</v>
      </c>
      <c r="AA351" s="416" t="str">
        <f t="shared" si="28"/>
        <v>2050202</v>
      </c>
      <c r="AB351" s="416" t="str">
        <f t="shared" si="29"/>
        <v>保基本民生</v>
      </c>
      <c r="AC351" s="416" t="str">
        <f t="shared" si="30"/>
        <v>否</v>
      </c>
    </row>
    <row r="352" ht="22.5" customHeight="1" spans="1:29">
      <c r="A352" s="421" t="s">
        <v>7885</v>
      </c>
      <c r="B352" s="422" t="s">
        <v>7960</v>
      </c>
      <c r="C352" s="422" t="s">
        <v>7961</v>
      </c>
      <c r="D352" s="421" t="s">
        <v>7902</v>
      </c>
      <c r="E352" s="421" t="s">
        <v>7889</v>
      </c>
      <c r="F352" s="421" t="s">
        <v>4097</v>
      </c>
      <c r="G352" s="421" t="s">
        <v>4097</v>
      </c>
      <c r="H352" s="423" t="s">
        <v>5210</v>
      </c>
      <c r="I352" s="421" t="s">
        <v>616</v>
      </c>
      <c r="J352" s="421" t="s">
        <v>7890</v>
      </c>
      <c r="K352" s="421" t="s">
        <v>7891</v>
      </c>
      <c r="L352" s="421" t="s">
        <v>7872</v>
      </c>
      <c r="M352" s="421" t="s">
        <v>7903</v>
      </c>
      <c r="N352" s="426">
        <v>21566.25</v>
      </c>
      <c r="O352" s="426">
        <v>21566.25</v>
      </c>
      <c r="P352" s="427"/>
      <c r="Q352" s="427"/>
      <c r="R352" s="426"/>
      <c r="S352" s="426"/>
      <c r="T352" s="426"/>
      <c r="U352" s="426"/>
      <c r="V352" s="426"/>
      <c r="W352" s="426"/>
      <c r="X352" s="427"/>
      <c r="Y352" s="416" t="str">
        <f t="shared" si="26"/>
        <v>三保支出</v>
      </c>
      <c r="Z352" s="416" t="str">
        <f t="shared" si="27"/>
        <v>项目支出</v>
      </c>
      <c r="AA352" s="416" t="str">
        <f t="shared" si="28"/>
        <v>2050203</v>
      </c>
      <c r="AB352" s="416" t="str">
        <f t="shared" si="29"/>
        <v>保基本民生</v>
      </c>
      <c r="AC352" s="416" t="str">
        <f t="shared" si="30"/>
        <v>否</v>
      </c>
    </row>
    <row r="353" ht="22.5" customHeight="1" spans="1:29">
      <c r="A353" s="421" t="s">
        <v>7885</v>
      </c>
      <c r="B353" s="422" t="s">
        <v>7960</v>
      </c>
      <c r="C353" s="422" t="s">
        <v>7961</v>
      </c>
      <c r="D353" s="421" t="s">
        <v>7902</v>
      </c>
      <c r="E353" s="421" t="s">
        <v>7889</v>
      </c>
      <c r="F353" s="421" t="s">
        <v>4097</v>
      </c>
      <c r="G353" s="421" t="s">
        <v>4097</v>
      </c>
      <c r="H353" s="423" t="s">
        <v>5209</v>
      </c>
      <c r="I353" s="421" t="s">
        <v>614</v>
      </c>
      <c r="J353" s="421" t="s">
        <v>7890</v>
      </c>
      <c r="K353" s="421" t="s">
        <v>7891</v>
      </c>
      <c r="L353" s="421" t="s">
        <v>7872</v>
      </c>
      <c r="M353" s="421" t="s">
        <v>7933</v>
      </c>
      <c r="N353" s="426">
        <v>285000</v>
      </c>
      <c r="O353" s="426">
        <v>285000</v>
      </c>
      <c r="P353" s="427"/>
      <c r="Q353" s="427"/>
      <c r="R353" s="426"/>
      <c r="S353" s="426"/>
      <c r="T353" s="426"/>
      <c r="U353" s="426"/>
      <c r="V353" s="426"/>
      <c r="W353" s="426"/>
      <c r="X353" s="427"/>
      <c r="Y353" s="416" t="str">
        <f t="shared" si="26"/>
        <v>三保支出</v>
      </c>
      <c r="Z353" s="416" t="str">
        <f t="shared" si="27"/>
        <v>项目支出</v>
      </c>
      <c r="AA353" s="416" t="str">
        <f t="shared" si="28"/>
        <v>2050202</v>
      </c>
      <c r="AB353" s="416" t="str">
        <f t="shared" si="29"/>
        <v>保基本民生</v>
      </c>
      <c r="AC353" s="416" t="str">
        <f t="shared" si="30"/>
        <v>否</v>
      </c>
    </row>
    <row r="354" ht="22.5" customHeight="1" spans="1:29">
      <c r="A354" s="421" t="s">
        <v>7885</v>
      </c>
      <c r="B354" s="422" t="s">
        <v>7960</v>
      </c>
      <c r="C354" s="422" t="s">
        <v>7961</v>
      </c>
      <c r="D354" s="421" t="s">
        <v>7902</v>
      </c>
      <c r="E354" s="421" t="s">
        <v>7889</v>
      </c>
      <c r="F354" s="421" t="s">
        <v>4097</v>
      </c>
      <c r="G354" s="421" t="s">
        <v>4097</v>
      </c>
      <c r="H354" s="423" t="s">
        <v>5210</v>
      </c>
      <c r="I354" s="421" t="s">
        <v>616</v>
      </c>
      <c r="J354" s="421" t="s">
        <v>7890</v>
      </c>
      <c r="K354" s="421" t="s">
        <v>7891</v>
      </c>
      <c r="L354" s="421" t="s">
        <v>7872</v>
      </c>
      <c r="M354" s="421" t="s">
        <v>7903</v>
      </c>
      <c r="N354" s="426">
        <v>159750</v>
      </c>
      <c r="O354" s="426">
        <v>159750</v>
      </c>
      <c r="P354" s="427"/>
      <c r="Q354" s="427"/>
      <c r="R354" s="426"/>
      <c r="S354" s="426"/>
      <c r="T354" s="426"/>
      <c r="U354" s="426"/>
      <c r="V354" s="426"/>
      <c r="W354" s="426"/>
      <c r="X354" s="427"/>
      <c r="Y354" s="416" t="str">
        <f t="shared" si="26"/>
        <v>三保支出</v>
      </c>
      <c r="Z354" s="416" t="str">
        <f t="shared" si="27"/>
        <v>项目支出</v>
      </c>
      <c r="AA354" s="416" t="str">
        <f t="shared" si="28"/>
        <v>2050203</v>
      </c>
      <c r="AB354" s="416" t="str">
        <f t="shared" si="29"/>
        <v>保基本民生</v>
      </c>
      <c r="AC354" s="416" t="str">
        <f t="shared" si="30"/>
        <v>否</v>
      </c>
    </row>
    <row r="355" ht="22.5" customHeight="1" spans="1:29">
      <c r="A355" s="421" t="s">
        <v>7885</v>
      </c>
      <c r="B355" s="422" t="s">
        <v>7960</v>
      </c>
      <c r="C355" s="422" t="s">
        <v>7961</v>
      </c>
      <c r="D355" s="421" t="s">
        <v>7902</v>
      </c>
      <c r="E355" s="421" t="s">
        <v>7889</v>
      </c>
      <c r="F355" s="421" t="s">
        <v>4097</v>
      </c>
      <c r="G355" s="421" t="s">
        <v>4097</v>
      </c>
      <c r="H355" s="423" t="s">
        <v>5210</v>
      </c>
      <c r="I355" s="421" t="s">
        <v>616</v>
      </c>
      <c r="J355" s="421" t="s">
        <v>7890</v>
      </c>
      <c r="K355" s="421" t="s">
        <v>7891</v>
      </c>
      <c r="L355" s="421" t="s">
        <v>7872</v>
      </c>
      <c r="M355" s="421" t="s">
        <v>7903</v>
      </c>
      <c r="N355" s="426">
        <v>111825</v>
      </c>
      <c r="O355" s="426">
        <v>111825</v>
      </c>
      <c r="P355" s="427"/>
      <c r="Q355" s="427"/>
      <c r="R355" s="426"/>
      <c r="S355" s="426"/>
      <c r="T355" s="426"/>
      <c r="U355" s="426"/>
      <c r="V355" s="426"/>
      <c r="W355" s="426"/>
      <c r="X355" s="427"/>
      <c r="Y355" s="416" t="str">
        <f t="shared" si="26"/>
        <v>三保支出</v>
      </c>
      <c r="Z355" s="416" t="str">
        <f t="shared" si="27"/>
        <v>项目支出</v>
      </c>
      <c r="AA355" s="416" t="str">
        <f t="shared" si="28"/>
        <v>2050203</v>
      </c>
      <c r="AB355" s="416" t="str">
        <f t="shared" si="29"/>
        <v>保基本民生</v>
      </c>
      <c r="AC355" s="416" t="str">
        <f t="shared" si="30"/>
        <v>否</v>
      </c>
    </row>
    <row r="356" ht="22.5" customHeight="1" spans="1:29">
      <c r="A356" s="421" t="s">
        <v>7885</v>
      </c>
      <c r="B356" s="422" t="s">
        <v>7960</v>
      </c>
      <c r="C356" s="422" t="s">
        <v>7961</v>
      </c>
      <c r="D356" s="421" t="s">
        <v>7919</v>
      </c>
      <c r="E356" s="421" t="s">
        <v>7869</v>
      </c>
      <c r="F356" s="421" t="s">
        <v>4097</v>
      </c>
      <c r="G356" s="421" t="s">
        <v>4097</v>
      </c>
      <c r="H356" s="423" t="s">
        <v>5209</v>
      </c>
      <c r="I356" s="421" t="s">
        <v>614</v>
      </c>
      <c r="J356" s="421" t="s">
        <v>7899</v>
      </c>
      <c r="K356" s="421" t="s">
        <v>7900</v>
      </c>
      <c r="L356" s="421" t="s">
        <v>7872</v>
      </c>
      <c r="M356" s="421" t="s">
        <v>7894</v>
      </c>
      <c r="N356" s="426">
        <v>44900</v>
      </c>
      <c r="O356" s="426">
        <v>44900</v>
      </c>
      <c r="P356" s="427"/>
      <c r="Q356" s="427"/>
      <c r="R356" s="426"/>
      <c r="S356" s="426"/>
      <c r="T356" s="426"/>
      <c r="U356" s="426"/>
      <c r="V356" s="426"/>
      <c r="W356" s="426"/>
      <c r="X356" s="427"/>
      <c r="Y356" s="416" t="str">
        <f t="shared" si="26"/>
        <v>促发展支出</v>
      </c>
      <c r="Z356" s="416" t="str">
        <f t="shared" si="27"/>
        <v>项目支出</v>
      </c>
      <c r="AA356" s="416" t="str">
        <f t="shared" si="28"/>
        <v>2050202</v>
      </c>
      <c r="AB356" s="416" t="e">
        <f t="shared" si="29"/>
        <v>#N/A</v>
      </c>
      <c r="AC356" s="416" t="str">
        <f t="shared" si="30"/>
        <v>否</v>
      </c>
    </row>
    <row r="357" ht="22.5" customHeight="1" spans="1:29">
      <c r="A357" s="421" t="s">
        <v>7885</v>
      </c>
      <c r="B357" s="422" t="s">
        <v>7960</v>
      </c>
      <c r="C357" s="422" t="s">
        <v>7961</v>
      </c>
      <c r="D357" s="421" t="s">
        <v>7919</v>
      </c>
      <c r="E357" s="421" t="s">
        <v>7869</v>
      </c>
      <c r="F357" s="421" t="s">
        <v>4097</v>
      </c>
      <c r="G357" s="421" t="s">
        <v>4097</v>
      </c>
      <c r="H357" s="423" t="s">
        <v>5210</v>
      </c>
      <c r="I357" s="421" t="s">
        <v>616</v>
      </c>
      <c r="J357" s="421" t="s">
        <v>7899</v>
      </c>
      <c r="K357" s="421" t="s">
        <v>7900</v>
      </c>
      <c r="L357" s="421" t="s">
        <v>7872</v>
      </c>
      <c r="M357" s="421" t="s">
        <v>7894</v>
      </c>
      <c r="N357" s="426">
        <v>21300</v>
      </c>
      <c r="O357" s="426">
        <v>21300</v>
      </c>
      <c r="P357" s="427"/>
      <c r="Q357" s="427"/>
      <c r="R357" s="426"/>
      <c r="S357" s="426"/>
      <c r="T357" s="426"/>
      <c r="U357" s="426"/>
      <c r="V357" s="426"/>
      <c r="W357" s="426"/>
      <c r="X357" s="427"/>
      <c r="Y357" s="416" t="str">
        <f t="shared" si="26"/>
        <v>促发展支出</v>
      </c>
      <c r="Z357" s="416" t="str">
        <f t="shared" si="27"/>
        <v>项目支出</v>
      </c>
      <c r="AA357" s="416" t="str">
        <f t="shared" si="28"/>
        <v>2050203</v>
      </c>
      <c r="AB357" s="416" t="e">
        <f t="shared" si="29"/>
        <v>#N/A</v>
      </c>
      <c r="AC357" s="416" t="str">
        <f t="shared" si="30"/>
        <v>否</v>
      </c>
    </row>
    <row r="358" ht="22.5" customHeight="1" spans="1:29">
      <c r="A358" s="421" t="s">
        <v>7885</v>
      </c>
      <c r="B358" s="422" t="s">
        <v>7960</v>
      </c>
      <c r="C358" s="422" t="s">
        <v>7961</v>
      </c>
      <c r="D358" s="421" t="s">
        <v>7922</v>
      </c>
      <c r="E358" s="421" t="s">
        <v>7889</v>
      </c>
      <c r="F358" s="421" t="s">
        <v>4097</v>
      </c>
      <c r="G358" s="421" t="s">
        <v>4097</v>
      </c>
      <c r="H358" s="423" t="s">
        <v>5255</v>
      </c>
      <c r="I358" s="421" t="s">
        <v>665</v>
      </c>
      <c r="J358" s="421" t="s">
        <v>7899</v>
      </c>
      <c r="K358" s="421" t="s">
        <v>7900</v>
      </c>
      <c r="L358" s="421" t="s">
        <v>7872</v>
      </c>
      <c r="M358" s="421" t="s">
        <v>7923</v>
      </c>
      <c r="N358" s="426">
        <v>5040</v>
      </c>
      <c r="O358" s="426">
        <v>5040</v>
      </c>
      <c r="P358" s="427"/>
      <c r="Q358" s="427"/>
      <c r="R358" s="426"/>
      <c r="S358" s="426"/>
      <c r="T358" s="426"/>
      <c r="U358" s="426"/>
      <c r="V358" s="426"/>
      <c r="W358" s="426"/>
      <c r="X358" s="427"/>
      <c r="Y358" s="416" t="str">
        <f t="shared" si="26"/>
        <v>三保支出</v>
      </c>
      <c r="Z358" s="416" t="str">
        <f t="shared" si="27"/>
        <v>项目支出</v>
      </c>
      <c r="AA358" s="416" t="str">
        <f t="shared" si="28"/>
        <v>2050701</v>
      </c>
      <c r="AB358" s="416" t="str">
        <f t="shared" si="29"/>
        <v>保基本民生</v>
      </c>
      <c r="AC358" s="416" t="str">
        <f t="shared" si="30"/>
        <v>否</v>
      </c>
    </row>
    <row r="359" ht="22.5" customHeight="1" spans="1:29">
      <c r="A359" s="421" t="s">
        <v>7885</v>
      </c>
      <c r="B359" s="422" t="s">
        <v>7960</v>
      </c>
      <c r="C359" s="422" t="s">
        <v>7961</v>
      </c>
      <c r="D359" s="421" t="s">
        <v>7922</v>
      </c>
      <c r="E359" s="421" t="s">
        <v>7889</v>
      </c>
      <c r="F359" s="421" t="s">
        <v>4097</v>
      </c>
      <c r="G359" s="421" t="s">
        <v>4097</v>
      </c>
      <c r="H359" s="423" t="s">
        <v>5255</v>
      </c>
      <c r="I359" s="421" t="s">
        <v>665</v>
      </c>
      <c r="J359" s="421" t="s">
        <v>7899</v>
      </c>
      <c r="K359" s="421" t="s">
        <v>7900</v>
      </c>
      <c r="L359" s="421" t="s">
        <v>7872</v>
      </c>
      <c r="M359" s="421" t="s">
        <v>7923</v>
      </c>
      <c r="N359" s="426">
        <v>28800</v>
      </c>
      <c r="O359" s="426">
        <v>28800</v>
      </c>
      <c r="P359" s="427"/>
      <c r="Q359" s="427"/>
      <c r="R359" s="426"/>
      <c r="S359" s="426"/>
      <c r="T359" s="426"/>
      <c r="U359" s="426"/>
      <c r="V359" s="426"/>
      <c r="W359" s="426"/>
      <c r="X359" s="427"/>
      <c r="Y359" s="416" t="str">
        <f t="shared" si="26"/>
        <v>三保支出</v>
      </c>
      <c r="Z359" s="416" t="str">
        <f t="shared" si="27"/>
        <v>项目支出</v>
      </c>
      <c r="AA359" s="416" t="str">
        <f t="shared" si="28"/>
        <v>2050701</v>
      </c>
      <c r="AB359" s="416" t="str">
        <f t="shared" si="29"/>
        <v>保基本民生</v>
      </c>
      <c r="AC359" s="416" t="str">
        <f t="shared" si="30"/>
        <v>否</v>
      </c>
    </row>
    <row r="360" ht="22.5" customHeight="1" spans="1:29">
      <c r="A360" s="421" t="s">
        <v>7885</v>
      </c>
      <c r="B360" s="422" t="s">
        <v>7960</v>
      </c>
      <c r="C360" s="422" t="s">
        <v>7961</v>
      </c>
      <c r="D360" s="421" t="s">
        <v>7922</v>
      </c>
      <c r="E360" s="421" t="s">
        <v>7889</v>
      </c>
      <c r="F360" s="421" t="s">
        <v>4097</v>
      </c>
      <c r="G360" s="421" t="s">
        <v>4097</v>
      </c>
      <c r="H360" s="423" t="s">
        <v>5255</v>
      </c>
      <c r="I360" s="421" t="s">
        <v>665</v>
      </c>
      <c r="J360" s="421" t="s">
        <v>7899</v>
      </c>
      <c r="K360" s="421" t="s">
        <v>7900</v>
      </c>
      <c r="L360" s="421" t="s">
        <v>7872</v>
      </c>
      <c r="M360" s="421" t="s">
        <v>7923</v>
      </c>
      <c r="N360" s="426">
        <v>972</v>
      </c>
      <c r="O360" s="426">
        <v>972</v>
      </c>
      <c r="P360" s="427"/>
      <c r="Q360" s="427"/>
      <c r="R360" s="426"/>
      <c r="S360" s="426"/>
      <c r="T360" s="426"/>
      <c r="U360" s="426"/>
      <c r="V360" s="426"/>
      <c r="W360" s="426"/>
      <c r="X360" s="427"/>
      <c r="Y360" s="416" t="str">
        <f t="shared" si="26"/>
        <v>三保支出</v>
      </c>
      <c r="Z360" s="416" t="str">
        <f t="shared" si="27"/>
        <v>项目支出</v>
      </c>
      <c r="AA360" s="416" t="str">
        <f t="shared" si="28"/>
        <v>2050701</v>
      </c>
      <c r="AB360" s="416" t="str">
        <f t="shared" si="29"/>
        <v>保基本民生</v>
      </c>
      <c r="AC360" s="416" t="str">
        <f t="shared" si="30"/>
        <v>否</v>
      </c>
    </row>
    <row r="361" ht="22.5" customHeight="1" spans="1:29">
      <c r="A361" s="421" t="s">
        <v>7885</v>
      </c>
      <c r="B361" s="422" t="s">
        <v>7960</v>
      </c>
      <c r="C361" s="422" t="s">
        <v>7961</v>
      </c>
      <c r="D361" s="421" t="s">
        <v>7904</v>
      </c>
      <c r="E361" s="421" t="s">
        <v>7889</v>
      </c>
      <c r="F361" s="421" t="s">
        <v>4097</v>
      </c>
      <c r="G361" s="421" t="s">
        <v>4097</v>
      </c>
      <c r="H361" s="423" t="s">
        <v>5209</v>
      </c>
      <c r="I361" s="421" t="s">
        <v>614</v>
      </c>
      <c r="J361" s="421" t="s">
        <v>7890</v>
      </c>
      <c r="K361" s="421" t="s">
        <v>7891</v>
      </c>
      <c r="L361" s="421" t="s">
        <v>7872</v>
      </c>
      <c r="M361" s="421" t="s">
        <v>7905</v>
      </c>
      <c r="N361" s="426">
        <v>449000</v>
      </c>
      <c r="O361" s="426">
        <v>449000</v>
      </c>
      <c r="P361" s="427"/>
      <c r="Q361" s="427"/>
      <c r="R361" s="426"/>
      <c r="S361" s="426"/>
      <c r="T361" s="426"/>
      <c r="U361" s="426"/>
      <c r="V361" s="426"/>
      <c r="W361" s="426"/>
      <c r="X361" s="427"/>
      <c r="Y361" s="416" t="str">
        <f t="shared" si="26"/>
        <v>三保支出</v>
      </c>
      <c r="Z361" s="416" t="str">
        <f t="shared" si="27"/>
        <v>项目支出</v>
      </c>
      <c r="AA361" s="416" t="str">
        <f t="shared" si="28"/>
        <v>2050202</v>
      </c>
      <c r="AB361" s="416" t="str">
        <f t="shared" si="29"/>
        <v>保基本民生</v>
      </c>
      <c r="AC361" s="416" t="str">
        <f t="shared" si="30"/>
        <v>否</v>
      </c>
    </row>
    <row r="362" ht="22.5" customHeight="1" spans="1:29">
      <c r="A362" s="421" t="s">
        <v>7885</v>
      </c>
      <c r="B362" s="422" t="s">
        <v>7960</v>
      </c>
      <c r="C362" s="422" t="s">
        <v>7961</v>
      </c>
      <c r="D362" s="421" t="s">
        <v>7904</v>
      </c>
      <c r="E362" s="421" t="s">
        <v>7889</v>
      </c>
      <c r="F362" s="421" t="s">
        <v>4097</v>
      </c>
      <c r="G362" s="421" t="s">
        <v>4097</v>
      </c>
      <c r="H362" s="423" t="s">
        <v>5210</v>
      </c>
      <c r="I362" s="421" t="s">
        <v>616</v>
      </c>
      <c r="J362" s="421" t="s">
        <v>7890</v>
      </c>
      <c r="K362" s="421" t="s">
        <v>7891</v>
      </c>
      <c r="L362" s="421" t="s">
        <v>7872</v>
      </c>
      <c r="M362" s="421" t="s">
        <v>7905</v>
      </c>
      <c r="N362" s="426">
        <v>213000</v>
      </c>
      <c r="O362" s="426">
        <v>213000</v>
      </c>
      <c r="P362" s="427"/>
      <c r="Q362" s="427"/>
      <c r="R362" s="426"/>
      <c r="S362" s="426"/>
      <c r="T362" s="426"/>
      <c r="U362" s="426"/>
      <c r="V362" s="426"/>
      <c r="W362" s="426"/>
      <c r="X362" s="427"/>
      <c r="Y362" s="416" t="str">
        <f t="shared" si="26"/>
        <v>三保支出</v>
      </c>
      <c r="Z362" s="416" t="str">
        <f t="shared" si="27"/>
        <v>项目支出</v>
      </c>
      <c r="AA362" s="416" t="str">
        <f t="shared" si="28"/>
        <v>2050203</v>
      </c>
      <c r="AB362" s="416" t="str">
        <f t="shared" si="29"/>
        <v>保基本民生</v>
      </c>
      <c r="AC362" s="416" t="str">
        <f t="shared" si="30"/>
        <v>否</v>
      </c>
    </row>
    <row r="363" ht="22.5" customHeight="1" spans="1:29">
      <c r="A363" s="421" t="s">
        <v>7885</v>
      </c>
      <c r="B363" s="422" t="s">
        <v>7960</v>
      </c>
      <c r="C363" s="422" t="s">
        <v>7961</v>
      </c>
      <c r="D363" s="421" t="s">
        <v>7906</v>
      </c>
      <c r="E363" s="421" t="s">
        <v>7889</v>
      </c>
      <c r="F363" s="421" t="s">
        <v>4097</v>
      </c>
      <c r="G363" s="421" t="s">
        <v>4097</v>
      </c>
      <c r="H363" s="423" t="s">
        <v>5209</v>
      </c>
      <c r="I363" s="421" t="s">
        <v>614</v>
      </c>
      <c r="J363" s="421" t="s">
        <v>7899</v>
      </c>
      <c r="K363" s="421" t="s">
        <v>7900</v>
      </c>
      <c r="L363" s="421" t="s">
        <v>7872</v>
      </c>
      <c r="M363" s="421" t="s">
        <v>7934</v>
      </c>
      <c r="N363" s="426">
        <v>45259.2</v>
      </c>
      <c r="O363" s="426">
        <v>45259.2</v>
      </c>
      <c r="P363" s="427"/>
      <c r="Q363" s="427"/>
      <c r="R363" s="426"/>
      <c r="S363" s="426"/>
      <c r="T363" s="426"/>
      <c r="U363" s="426"/>
      <c r="V363" s="426"/>
      <c r="W363" s="426"/>
      <c r="X363" s="427"/>
      <c r="Y363" s="416" t="str">
        <f t="shared" si="26"/>
        <v>三保支出</v>
      </c>
      <c r="Z363" s="416" t="str">
        <f t="shared" si="27"/>
        <v>项目支出</v>
      </c>
      <c r="AA363" s="416" t="str">
        <f t="shared" si="28"/>
        <v>2050202</v>
      </c>
      <c r="AB363" s="416" t="str">
        <f t="shared" si="29"/>
        <v>保基本民生</v>
      </c>
      <c r="AC363" s="416" t="str">
        <f t="shared" si="30"/>
        <v>否</v>
      </c>
    </row>
    <row r="364" ht="22.5" customHeight="1" spans="1:29">
      <c r="A364" s="421" t="s">
        <v>7885</v>
      </c>
      <c r="B364" s="422" t="s">
        <v>7960</v>
      </c>
      <c r="C364" s="422" t="s">
        <v>7961</v>
      </c>
      <c r="D364" s="421" t="s">
        <v>7906</v>
      </c>
      <c r="E364" s="421" t="s">
        <v>7889</v>
      </c>
      <c r="F364" s="421" t="s">
        <v>4097</v>
      </c>
      <c r="G364" s="421" t="s">
        <v>4097</v>
      </c>
      <c r="H364" s="423" t="s">
        <v>5209</v>
      </c>
      <c r="I364" s="421" t="s">
        <v>614</v>
      </c>
      <c r="J364" s="421" t="s">
        <v>7899</v>
      </c>
      <c r="K364" s="421" t="s">
        <v>7900</v>
      </c>
      <c r="L364" s="421" t="s">
        <v>7872</v>
      </c>
      <c r="M364" s="421" t="s">
        <v>7934</v>
      </c>
      <c r="N364" s="426">
        <v>1283.04</v>
      </c>
      <c r="O364" s="426">
        <v>1283.04</v>
      </c>
      <c r="P364" s="427"/>
      <c r="Q364" s="427"/>
      <c r="R364" s="426"/>
      <c r="S364" s="426"/>
      <c r="T364" s="426"/>
      <c r="U364" s="426"/>
      <c r="V364" s="426"/>
      <c r="W364" s="426"/>
      <c r="X364" s="427"/>
      <c r="Y364" s="416" t="str">
        <f t="shared" si="26"/>
        <v>三保支出</v>
      </c>
      <c r="Z364" s="416" t="str">
        <f t="shared" si="27"/>
        <v>项目支出</v>
      </c>
      <c r="AA364" s="416" t="str">
        <f t="shared" si="28"/>
        <v>2050202</v>
      </c>
      <c r="AB364" s="416" t="str">
        <f t="shared" si="29"/>
        <v>保基本民生</v>
      </c>
      <c r="AC364" s="416" t="str">
        <f t="shared" si="30"/>
        <v>否</v>
      </c>
    </row>
    <row r="365" ht="22.5" customHeight="1" spans="1:29">
      <c r="A365" s="421" t="s">
        <v>7885</v>
      </c>
      <c r="B365" s="422" t="s">
        <v>7960</v>
      </c>
      <c r="C365" s="422" t="s">
        <v>7961</v>
      </c>
      <c r="D365" s="421" t="s">
        <v>7906</v>
      </c>
      <c r="E365" s="421" t="s">
        <v>7889</v>
      </c>
      <c r="F365" s="421" t="s">
        <v>4097</v>
      </c>
      <c r="G365" s="421" t="s">
        <v>4097</v>
      </c>
      <c r="H365" s="423" t="s">
        <v>5210</v>
      </c>
      <c r="I365" s="421" t="s">
        <v>616</v>
      </c>
      <c r="J365" s="421" t="s">
        <v>7899</v>
      </c>
      <c r="K365" s="421" t="s">
        <v>7900</v>
      </c>
      <c r="L365" s="421" t="s">
        <v>7872</v>
      </c>
      <c r="M365" s="421" t="s">
        <v>7907</v>
      </c>
      <c r="N365" s="426">
        <v>8820</v>
      </c>
      <c r="O365" s="426">
        <v>8820</v>
      </c>
      <c r="P365" s="427"/>
      <c r="Q365" s="427"/>
      <c r="R365" s="426"/>
      <c r="S365" s="426"/>
      <c r="T365" s="426"/>
      <c r="U365" s="426"/>
      <c r="V365" s="426"/>
      <c r="W365" s="426"/>
      <c r="X365" s="427"/>
      <c r="Y365" s="416" t="str">
        <f t="shared" si="26"/>
        <v>三保支出</v>
      </c>
      <c r="Z365" s="416" t="str">
        <f t="shared" si="27"/>
        <v>项目支出</v>
      </c>
      <c r="AA365" s="416" t="str">
        <f t="shared" si="28"/>
        <v>2050203</v>
      </c>
      <c r="AB365" s="416" t="str">
        <f t="shared" si="29"/>
        <v>保基本民生</v>
      </c>
      <c r="AC365" s="416" t="str">
        <f t="shared" si="30"/>
        <v>否</v>
      </c>
    </row>
    <row r="366" ht="22.5" customHeight="1" spans="1:29">
      <c r="A366" s="421" t="s">
        <v>7885</v>
      </c>
      <c r="B366" s="422" t="s">
        <v>7960</v>
      </c>
      <c r="C366" s="422" t="s">
        <v>7961</v>
      </c>
      <c r="D366" s="421" t="s">
        <v>7906</v>
      </c>
      <c r="E366" s="421" t="s">
        <v>7889</v>
      </c>
      <c r="F366" s="421" t="s">
        <v>4097</v>
      </c>
      <c r="G366" s="421" t="s">
        <v>4097</v>
      </c>
      <c r="H366" s="423" t="s">
        <v>5209</v>
      </c>
      <c r="I366" s="421" t="s">
        <v>614</v>
      </c>
      <c r="J366" s="421" t="s">
        <v>7899</v>
      </c>
      <c r="K366" s="421" t="s">
        <v>7900</v>
      </c>
      <c r="L366" s="421" t="s">
        <v>7872</v>
      </c>
      <c r="M366" s="421" t="s">
        <v>7934</v>
      </c>
      <c r="N366" s="426">
        <v>18858</v>
      </c>
      <c r="O366" s="426">
        <v>18858</v>
      </c>
      <c r="P366" s="427"/>
      <c r="Q366" s="427"/>
      <c r="R366" s="426"/>
      <c r="S366" s="426"/>
      <c r="T366" s="426"/>
      <c r="U366" s="426"/>
      <c r="V366" s="426"/>
      <c r="W366" s="426"/>
      <c r="X366" s="427"/>
      <c r="Y366" s="416" t="str">
        <f t="shared" si="26"/>
        <v>三保支出</v>
      </c>
      <c r="Z366" s="416" t="str">
        <f t="shared" si="27"/>
        <v>项目支出</v>
      </c>
      <c r="AA366" s="416" t="str">
        <f t="shared" si="28"/>
        <v>2050202</v>
      </c>
      <c r="AB366" s="416" t="str">
        <f t="shared" si="29"/>
        <v>保基本民生</v>
      </c>
      <c r="AC366" s="416" t="str">
        <f t="shared" si="30"/>
        <v>否</v>
      </c>
    </row>
    <row r="367" ht="22.5" customHeight="1" spans="1:29">
      <c r="A367" s="421" t="s">
        <v>7885</v>
      </c>
      <c r="B367" s="422" t="s">
        <v>7960</v>
      </c>
      <c r="C367" s="422" t="s">
        <v>7961</v>
      </c>
      <c r="D367" s="421" t="s">
        <v>7906</v>
      </c>
      <c r="E367" s="421" t="s">
        <v>7889</v>
      </c>
      <c r="F367" s="421" t="s">
        <v>4097</v>
      </c>
      <c r="G367" s="421" t="s">
        <v>4097</v>
      </c>
      <c r="H367" s="423" t="s">
        <v>5209</v>
      </c>
      <c r="I367" s="421" t="s">
        <v>614</v>
      </c>
      <c r="J367" s="421" t="s">
        <v>7899</v>
      </c>
      <c r="K367" s="421" t="s">
        <v>7900</v>
      </c>
      <c r="L367" s="421" t="s">
        <v>7872</v>
      </c>
      <c r="M367" s="421" t="s">
        <v>7934</v>
      </c>
      <c r="N367" s="426">
        <v>107760</v>
      </c>
      <c r="O367" s="426">
        <v>107760</v>
      </c>
      <c r="P367" s="427"/>
      <c r="Q367" s="427"/>
      <c r="R367" s="426"/>
      <c r="S367" s="426"/>
      <c r="T367" s="426"/>
      <c r="U367" s="426"/>
      <c r="V367" s="426"/>
      <c r="W367" s="426"/>
      <c r="X367" s="427"/>
      <c r="Y367" s="416" t="str">
        <f t="shared" si="26"/>
        <v>三保支出</v>
      </c>
      <c r="Z367" s="416" t="str">
        <f t="shared" si="27"/>
        <v>项目支出</v>
      </c>
      <c r="AA367" s="416" t="str">
        <f t="shared" si="28"/>
        <v>2050202</v>
      </c>
      <c r="AB367" s="416" t="str">
        <f t="shared" si="29"/>
        <v>保基本民生</v>
      </c>
      <c r="AC367" s="416" t="str">
        <f t="shared" si="30"/>
        <v>否</v>
      </c>
    </row>
    <row r="368" ht="22.5" customHeight="1" spans="1:29">
      <c r="A368" s="421" t="s">
        <v>7885</v>
      </c>
      <c r="B368" s="422" t="s">
        <v>7960</v>
      </c>
      <c r="C368" s="422" t="s">
        <v>7961</v>
      </c>
      <c r="D368" s="421" t="s">
        <v>7906</v>
      </c>
      <c r="E368" s="421" t="s">
        <v>7889</v>
      </c>
      <c r="F368" s="421" t="s">
        <v>4097</v>
      </c>
      <c r="G368" s="421" t="s">
        <v>4097</v>
      </c>
      <c r="H368" s="423" t="s">
        <v>5209</v>
      </c>
      <c r="I368" s="421" t="s">
        <v>614</v>
      </c>
      <c r="J368" s="421" t="s">
        <v>7899</v>
      </c>
      <c r="K368" s="421" t="s">
        <v>7900</v>
      </c>
      <c r="L368" s="421" t="s">
        <v>7872</v>
      </c>
      <c r="M368" s="421" t="s">
        <v>7934</v>
      </c>
      <c r="N368" s="426">
        <v>6652.8</v>
      </c>
      <c r="O368" s="426">
        <v>6652.8</v>
      </c>
      <c r="P368" s="427"/>
      <c r="Q368" s="427"/>
      <c r="R368" s="426"/>
      <c r="S368" s="426"/>
      <c r="T368" s="426"/>
      <c r="U368" s="426"/>
      <c r="V368" s="426"/>
      <c r="W368" s="426"/>
      <c r="X368" s="427"/>
      <c r="Y368" s="416" t="str">
        <f t="shared" si="26"/>
        <v>三保支出</v>
      </c>
      <c r="Z368" s="416" t="str">
        <f t="shared" si="27"/>
        <v>项目支出</v>
      </c>
      <c r="AA368" s="416" t="str">
        <f t="shared" si="28"/>
        <v>2050202</v>
      </c>
      <c r="AB368" s="416" t="str">
        <f t="shared" si="29"/>
        <v>保基本民生</v>
      </c>
      <c r="AC368" s="416" t="str">
        <f t="shared" si="30"/>
        <v>否</v>
      </c>
    </row>
    <row r="369" ht="22.5" customHeight="1" spans="1:29">
      <c r="A369" s="421" t="s">
        <v>7885</v>
      </c>
      <c r="B369" s="422" t="s">
        <v>7960</v>
      </c>
      <c r="C369" s="422" t="s">
        <v>7961</v>
      </c>
      <c r="D369" s="421" t="s">
        <v>7906</v>
      </c>
      <c r="E369" s="421" t="s">
        <v>7889</v>
      </c>
      <c r="F369" s="421" t="s">
        <v>4097</v>
      </c>
      <c r="G369" s="421" t="s">
        <v>4097</v>
      </c>
      <c r="H369" s="423" t="s">
        <v>5210</v>
      </c>
      <c r="I369" s="421" t="s">
        <v>616</v>
      </c>
      <c r="J369" s="421" t="s">
        <v>7899</v>
      </c>
      <c r="K369" s="421" t="s">
        <v>7900</v>
      </c>
      <c r="L369" s="421" t="s">
        <v>7872</v>
      </c>
      <c r="M369" s="421" t="s">
        <v>7907</v>
      </c>
      <c r="N369" s="426">
        <v>28030.8</v>
      </c>
      <c r="O369" s="426">
        <v>28030.8</v>
      </c>
      <c r="P369" s="427"/>
      <c r="Q369" s="427"/>
      <c r="R369" s="426"/>
      <c r="S369" s="426"/>
      <c r="T369" s="426"/>
      <c r="U369" s="426"/>
      <c r="V369" s="426"/>
      <c r="W369" s="426"/>
      <c r="X369" s="427"/>
      <c r="Y369" s="416" t="str">
        <f t="shared" si="26"/>
        <v>三保支出</v>
      </c>
      <c r="Z369" s="416" t="str">
        <f t="shared" si="27"/>
        <v>项目支出</v>
      </c>
      <c r="AA369" s="416" t="str">
        <f t="shared" si="28"/>
        <v>2050203</v>
      </c>
      <c r="AB369" s="416" t="str">
        <f t="shared" si="29"/>
        <v>保基本民生</v>
      </c>
      <c r="AC369" s="416" t="str">
        <f t="shared" si="30"/>
        <v>否</v>
      </c>
    </row>
    <row r="370" ht="22.5" customHeight="1" spans="1:29">
      <c r="A370" s="421" t="s">
        <v>7885</v>
      </c>
      <c r="B370" s="422" t="s">
        <v>7960</v>
      </c>
      <c r="C370" s="422" t="s">
        <v>7961</v>
      </c>
      <c r="D370" s="421" t="s">
        <v>7906</v>
      </c>
      <c r="E370" s="421" t="s">
        <v>7889</v>
      </c>
      <c r="F370" s="421" t="s">
        <v>4097</v>
      </c>
      <c r="G370" s="421" t="s">
        <v>4097</v>
      </c>
      <c r="H370" s="423" t="s">
        <v>5210</v>
      </c>
      <c r="I370" s="421" t="s">
        <v>616</v>
      </c>
      <c r="J370" s="421" t="s">
        <v>7899</v>
      </c>
      <c r="K370" s="421" t="s">
        <v>7900</v>
      </c>
      <c r="L370" s="421" t="s">
        <v>7872</v>
      </c>
      <c r="M370" s="421" t="s">
        <v>7907</v>
      </c>
      <c r="N370" s="426">
        <v>5405.94</v>
      </c>
      <c r="O370" s="426">
        <v>5405.94</v>
      </c>
      <c r="P370" s="427"/>
      <c r="Q370" s="427"/>
      <c r="R370" s="426"/>
      <c r="S370" s="426"/>
      <c r="T370" s="426"/>
      <c r="U370" s="426"/>
      <c r="V370" s="426"/>
      <c r="W370" s="426"/>
      <c r="X370" s="427"/>
      <c r="Y370" s="416" t="str">
        <f t="shared" si="26"/>
        <v>三保支出</v>
      </c>
      <c r="Z370" s="416" t="str">
        <f t="shared" si="27"/>
        <v>项目支出</v>
      </c>
      <c r="AA370" s="416" t="str">
        <f t="shared" si="28"/>
        <v>2050203</v>
      </c>
      <c r="AB370" s="416" t="str">
        <f t="shared" si="29"/>
        <v>保基本民生</v>
      </c>
      <c r="AC370" s="416" t="str">
        <f t="shared" si="30"/>
        <v>否</v>
      </c>
    </row>
    <row r="371" ht="22.5" customHeight="1" spans="1:29">
      <c r="A371" s="421" t="s">
        <v>7885</v>
      </c>
      <c r="B371" s="422" t="s">
        <v>7960</v>
      </c>
      <c r="C371" s="422" t="s">
        <v>7961</v>
      </c>
      <c r="D371" s="421" t="s">
        <v>7906</v>
      </c>
      <c r="E371" s="421" t="s">
        <v>7889</v>
      </c>
      <c r="F371" s="421" t="s">
        <v>4097</v>
      </c>
      <c r="G371" s="421" t="s">
        <v>4097</v>
      </c>
      <c r="H371" s="423" t="s">
        <v>5209</v>
      </c>
      <c r="I371" s="421" t="s">
        <v>614</v>
      </c>
      <c r="J371" s="421" t="s">
        <v>7899</v>
      </c>
      <c r="K371" s="421" t="s">
        <v>7900</v>
      </c>
      <c r="L371" s="421" t="s">
        <v>7872</v>
      </c>
      <c r="M371" s="421" t="s">
        <v>7934</v>
      </c>
      <c r="N371" s="426">
        <v>258624</v>
      </c>
      <c r="O371" s="426">
        <v>258624</v>
      </c>
      <c r="P371" s="427"/>
      <c r="Q371" s="427"/>
      <c r="R371" s="426"/>
      <c r="S371" s="426"/>
      <c r="T371" s="426"/>
      <c r="U371" s="426"/>
      <c r="V371" s="426"/>
      <c r="W371" s="426"/>
      <c r="X371" s="427"/>
      <c r="Y371" s="416" t="str">
        <f t="shared" si="26"/>
        <v>三保支出</v>
      </c>
      <c r="Z371" s="416" t="str">
        <f t="shared" si="27"/>
        <v>项目支出</v>
      </c>
      <c r="AA371" s="416" t="str">
        <f t="shared" si="28"/>
        <v>2050202</v>
      </c>
      <c r="AB371" s="416" t="str">
        <f t="shared" si="29"/>
        <v>保基本民生</v>
      </c>
      <c r="AC371" s="416" t="str">
        <f t="shared" si="30"/>
        <v>否</v>
      </c>
    </row>
    <row r="372" ht="22.5" customHeight="1" spans="1:29">
      <c r="A372" s="421" t="s">
        <v>7885</v>
      </c>
      <c r="B372" s="422" t="s">
        <v>7960</v>
      </c>
      <c r="C372" s="422" t="s">
        <v>7961</v>
      </c>
      <c r="D372" s="421" t="s">
        <v>7906</v>
      </c>
      <c r="E372" s="421" t="s">
        <v>7889</v>
      </c>
      <c r="F372" s="421" t="s">
        <v>4097</v>
      </c>
      <c r="G372" s="421" t="s">
        <v>4097</v>
      </c>
      <c r="H372" s="423" t="s">
        <v>5210</v>
      </c>
      <c r="I372" s="421" t="s">
        <v>616</v>
      </c>
      <c r="J372" s="421" t="s">
        <v>7899</v>
      </c>
      <c r="K372" s="421" t="s">
        <v>7900</v>
      </c>
      <c r="L372" s="421" t="s">
        <v>7872</v>
      </c>
      <c r="M372" s="421" t="s">
        <v>7907</v>
      </c>
      <c r="N372" s="426">
        <v>160176</v>
      </c>
      <c r="O372" s="426">
        <v>160176</v>
      </c>
      <c r="P372" s="427"/>
      <c r="Q372" s="427"/>
      <c r="R372" s="426"/>
      <c r="S372" s="426"/>
      <c r="T372" s="426"/>
      <c r="U372" s="426"/>
      <c r="V372" s="426"/>
      <c r="W372" s="426"/>
      <c r="X372" s="427"/>
      <c r="Y372" s="416" t="str">
        <f t="shared" si="26"/>
        <v>三保支出</v>
      </c>
      <c r="Z372" s="416" t="str">
        <f t="shared" si="27"/>
        <v>项目支出</v>
      </c>
      <c r="AA372" s="416" t="str">
        <f t="shared" si="28"/>
        <v>2050203</v>
      </c>
      <c r="AB372" s="416" t="str">
        <f t="shared" si="29"/>
        <v>保基本民生</v>
      </c>
      <c r="AC372" s="416" t="str">
        <f t="shared" si="30"/>
        <v>否</v>
      </c>
    </row>
    <row r="373" ht="22.5" customHeight="1" spans="1:29">
      <c r="A373" s="421" t="s">
        <v>7885</v>
      </c>
      <c r="B373" s="422" t="s">
        <v>7960</v>
      </c>
      <c r="C373" s="422" t="s">
        <v>7961</v>
      </c>
      <c r="D373" s="421" t="s">
        <v>7906</v>
      </c>
      <c r="E373" s="421" t="s">
        <v>7889</v>
      </c>
      <c r="F373" s="421" t="s">
        <v>4097</v>
      </c>
      <c r="G373" s="421" t="s">
        <v>4097</v>
      </c>
      <c r="H373" s="423" t="s">
        <v>5210</v>
      </c>
      <c r="I373" s="421" t="s">
        <v>616</v>
      </c>
      <c r="J373" s="421" t="s">
        <v>7899</v>
      </c>
      <c r="K373" s="421" t="s">
        <v>7900</v>
      </c>
      <c r="L373" s="421" t="s">
        <v>7872</v>
      </c>
      <c r="M373" s="421" t="s">
        <v>7907</v>
      </c>
      <c r="N373" s="426">
        <v>1701</v>
      </c>
      <c r="O373" s="426">
        <v>1701</v>
      </c>
      <c r="P373" s="427"/>
      <c r="Q373" s="427"/>
      <c r="R373" s="426"/>
      <c r="S373" s="426"/>
      <c r="T373" s="426"/>
      <c r="U373" s="426"/>
      <c r="V373" s="426"/>
      <c r="W373" s="426"/>
      <c r="X373" s="427"/>
      <c r="Y373" s="416" t="str">
        <f t="shared" si="26"/>
        <v>三保支出</v>
      </c>
      <c r="Z373" s="416" t="str">
        <f t="shared" si="27"/>
        <v>项目支出</v>
      </c>
      <c r="AA373" s="416" t="str">
        <f t="shared" si="28"/>
        <v>2050203</v>
      </c>
      <c r="AB373" s="416" t="str">
        <f t="shared" si="29"/>
        <v>保基本民生</v>
      </c>
      <c r="AC373" s="416" t="str">
        <f t="shared" si="30"/>
        <v>否</v>
      </c>
    </row>
    <row r="374" ht="22.5" customHeight="1" spans="1:29">
      <c r="A374" s="421" t="s">
        <v>7885</v>
      </c>
      <c r="B374" s="422" t="s">
        <v>7960</v>
      </c>
      <c r="C374" s="422" t="s">
        <v>7961</v>
      </c>
      <c r="D374" s="421" t="s">
        <v>7906</v>
      </c>
      <c r="E374" s="421" t="s">
        <v>7889</v>
      </c>
      <c r="F374" s="421" t="s">
        <v>4097</v>
      </c>
      <c r="G374" s="421" t="s">
        <v>4097</v>
      </c>
      <c r="H374" s="423" t="s">
        <v>5209</v>
      </c>
      <c r="I374" s="421" t="s">
        <v>614</v>
      </c>
      <c r="J374" s="421" t="s">
        <v>7899</v>
      </c>
      <c r="K374" s="421" t="s">
        <v>7900</v>
      </c>
      <c r="L374" s="421" t="s">
        <v>7872</v>
      </c>
      <c r="M374" s="421" t="s">
        <v>7934</v>
      </c>
      <c r="N374" s="426">
        <v>8728.56</v>
      </c>
      <c r="O374" s="426">
        <v>8728.56</v>
      </c>
      <c r="P374" s="427"/>
      <c r="Q374" s="427"/>
      <c r="R374" s="426"/>
      <c r="S374" s="426"/>
      <c r="T374" s="426"/>
      <c r="U374" s="426"/>
      <c r="V374" s="426"/>
      <c r="W374" s="426"/>
      <c r="X374" s="427"/>
      <c r="Y374" s="416" t="str">
        <f t="shared" si="26"/>
        <v>三保支出</v>
      </c>
      <c r="Z374" s="416" t="str">
        <f t="shared" si="27"/>
        <v>项目支出</v>
      </c>
      <c r="AA374" s="416" t="str">
        <f t="shared" si="28"/>
        <v>2050202</v>
      </c>
      <c r="AB374" s="416" t="str">
        <f t="shared" si="29"/>
        <v>保基本民生</v>
      </c>
      <c r="AC374" s="416" t="str">
        <f t="shared" si="30"/>
        <v>否</v>
      </c>
    </row>
    <row r="375" ht="22.5" customHeight="1" spans="1:29">
      <c r="A375" s="421" t="s">
        <v>7885</v>
      </c>
      <c r="B375" s="422" t="s">
        <v>7960</v>
      </c>
      <c r="C375" s="422" t="s">
        <v>7961</v>
      </c>
      <c r="D375" s="421" t="s">
        <v>7906</v>
      </c>
      <c r="E375" s="421" t="s">
        <v>7889</v>
      </c>
      <c r="F375" s="421" t="s">
        <v>4097</v>
      </c>
      <c r="G375" s="421" t="s">
        <v>4097</v>
      </c>
      <c r="H375" s="423" t="s">
        <v>5209</v>
      </c>
      <c r="I375" s="421" t="s">
        <v>614</v>
      </c>
      <c r="J375" s="421" t="s">
        <v>7899</v>
      </c>
      <c r="K375" s="421" t="s">
        <v>7900</v>
      </c>
      <c r="L375" s="421" t="s">
        <v>7872</v>
      </c>
      <c r="M375" s="421" t="s">
        <v>7934</v>
      </c>
      <c r="N375" s="426">
        <v>3636.9</v>
      </c>
      <c r="O375" s="426">
        <v>3636.9</v>
      </c>
      <c r="P375" s="427"/>
      <c r="Q375" s="427"/>
      <c r="R375" s="426"/>
      <c r="S375" s="426"/>
      <c r="T375" s="426"/>
      <c r="U375" s="426"/>
      <c r="V375" s="426"/>
      <c r="W375" s="426"/>
      <c r="X375" s="427"/>
      <c r="Y375" s="416" t="str">
        <f t="shared" si="26"/>
        <v>三保支出</v>
      </c>
      <c r="Z375" s="416" t="str">
        <f t="shared" si="27"/>
        <v>项目支出</v>
      </c>
      <c r="AA375" s="416" t="str">
        <f t="shared" si="28"/>
        <v>2050202</v>
      </c>
      <c r="AB375" s="416" t="str">
        <f t="shared" si="29"/>
        <v>保基本民生</v>
      </c>
      <c r="AC375" s="416" t="str">
        <f t="shared" si="30"/>
        <v>否</v>
      </c>
    </row>
    <row r="376" ht="22.5" customHeight="1" spans="1:29">
      <c r="A376" s="421" t="s">
        <v>7885</v>
      </c>
      <c r="B376" s="422" t="s">
        <v>7960</v>
      </c>
      <c r="C376" s="422" t="s">
        <v>7961</v>
      </c>
      <c r="D376" s="421" t="s">
        <v>7906</v>
      </c>
      <c r="E376" s="421" t="s">
        <v>7889</v>
      </c>
      <c r="F376" s="421" t="s">
        <v>4097</v>
      </c>
      <c r="G376" s="421" t="s">
        <v>4097</v>
      </c>
      <c r="H376" s="423" t="s">
        <v>5209</v>
      </c>
      <c r="I376" s="421" t="s">
        <v>614</v>
      </c>
      <c r="J376" s="421" t="s">
        <v>7899</v>
      </c>
      <c r="K376" s="421" t="s">
        <v>7900</v>
      </c>
      <c r="L376" s="421" t="s">
        <v>7872</v>
      </c>
      <c r="M376" s="421" t="s">
        <v>7934</v>
      </c>
      <c r="N376" s="426">
        <v>38016</v>
      </c>
      <c r="O376" s="426">
        <v>38016</v>
      </c>
      <c r="P376" s="427"/>
      <c r="Q376" s="427"/>
      <c r="R376" s="426"/>
      <c r="S376" s="426"/>
      <c r="T376" s="426"/>
      <c r="U376" s="426"/>
      <c r="V376" s="426"/>
      <c r="W376" s="426"/>
      <c r="X376" s="427"/>
      <c r="Y376" s="416" t="str">
        <f t="shared" si="26"/>
        <v>三保支出</v>
      </c>
      <c r="Z376" s="416" t="str">
        <f t="shared" si="27"/>
        <v>项目支出</v>
      </c>
      <c r="AA376" s="416" t="str">
        <f t="shared" si="28"/>
        <v>2050202</v>
      </c>
      <c r="AB376" s="416" t="str">
        <f t="shared" si="29"/>
        <v>保基本民生</v>
      </c>
      <c r="AC376" s="416" t="str">
        <f t="shared" si="30"/>
        <v>否</v>
      </c>
    </row>
    <row r="377" ht="22.5" customHeight="1" spans="1:29">
      <c r="A377" s="421" t="s">
        <v>7885</v>
      </c>
      <c r="B377" s="422" t="s">
        <v>7960</v>
      </c>
      <c r="C377" s="422" t="s">
        <v>7961</v>
      </c>
      <c r="D377" s="421" t="s">
        <v>7906</v>
      </c>
      <c r="E377" s="421" t="s">
        <v>7889</v>
      </c>
      <c r="F377" s="421" t="s">
        <v>4097</v>
      </c>
      <c r="G377" s="421" t="s">
        <v>4097</v>
      </c>
      <c r="H377" s="423" t="s">
        <v>5210</v>
      </c>
      <c r="I377" s="421" t="s">
        <v>616</v>
      </c>
      <c r="J377" s="421" t="s">
        <v>7899</v>
      </c>
      <c r="K377" s="421" t="s">
        <v>7900</v>
      </c>
      <c r="L377" s="421" t="s">
        <v>7872</v>
      </c>
      <c r="M377" s="421" t="s">
        <v>7907</v>
      </c>
      <c r="N377" s="426">
        <v>50400</v>
      </c>
      <c r="O377" s="426">
        <v>50400</v>
      </c>
      <c r="P377" s="427"/>
      <c r="Q377" s="427"/>
      <c r="R377" s="426"/>
      <c r="S377" s="426"/>
      <c r="T377" s="426"/>
      <c r="U377" s="426"/>
      <c r="V377" s="426"/>
      <c r="W377" s="426"/>
      <c r="X377" s="427"/>
      <c r="Y377" s="416" t="str">
        <f t="shared" si="26"/>
        <v>三保支出</v>
      </c>
      <c r="Z377" s="416" t="str">
        <f t="shared" si="27"/>
        <v>项目支出</v>
      </c>
      <c r="AA377" s="416" t="str">
        <f t="shared" si="28"/>
        <v>2050203</v>
      </c>
      <c r="AB377" s="416" t="str">
        <f t="shared" si="29"/>
        <v>保基本民生</v>
      </c>
      <c r="AC377" s="416" t="str">
        <f t="shared" si="30"/>
        <v>否</v>
      </c>
    </row>
    <row r="378" ht="22.5" customHeight="1" spans="1:29">
      <c r="A378" s="421" t="s">
        <v>7885</v>
      </c>
      <c r="B378" s="422" t="s">
        <v>7960</v>
      </c>
      <c r="C378" s="422" t="s">
        <v>7961</v>
      </c>
      <c r="D378" s="421" t="s">
        <v>7888</v>
      </c>
      <c r="E378" s="421" t="s">
        <v>7889</v>
      </c>
      <c r="F378" s="421" t="s">
        <v>4097</v>
      </c>
      <c r="G378" s="421" t="s">
        <v>4097</v>
      </c>
      <c r="H378" s="423" t="s">
        <v>5208</v>
      </c>
      <c r="I378" s="421" t="s">
        <v>612</v>
      </c>
      <c r="J378" s="421" t="s">
        <v>7890</v>
      </c>
      <c r="K378" s="421" t="s">
        <v>7891</v>
      </c>
      <c r="L378" s="421" t="s">
        <v>7872</v>
      </c>
      <c r="M378" s="421" t="s">
        <v>7892</v>
      </c>
      <c r="N378" s="426">
        <v>22320</v>
      </c>
      <c r="O378" s="426">
        <v>22320</v>
      </c>
      <c r="P378" s="427"/>
      <c r="Q378" s="427"/>
      <c r="R378" s="426"/>
      <c r="S378" s="426"/>
      <c r="T378" s="426"/>
      <c r="U378" s="426"/>
      <c r="V378" s="426"/>
      <c r="W378" s="426"/>
      <c r="X378" s="427"/>
      <c r="Y378" s="416" t="str">
        <f t="shared" si="26"/>
        <v>三保支出</v>
      </c>
      <c r="Z378" s="416" t="str">
        <f t="shared" si="27"/>
        <v>项目支出</v>
      </c>
      <c r="AA378" s="416" t="str">
        <f t="shared" si="28"/>
        <v>2050201</v>
      </c>
      <c r="AB378" s="416" t="str">
        <f t="shared" si="29"/>
        <v>保基本民生</v>
      </c>
      <c r="AC378" s="416" t="str">
        <f t="shared" si="30"/>
        <v>否</v>
      </c>
    </row>
    <row r="379" ht="22.5" customHeight="1" spans="1:29">
      <c r="A379" s="421" t="s">
        <v>7885</v>
      </c>
      <c r="B379" s="422" t="s">
        <v>7960</v>
      </c>
      <c r="C379" s="422" t="s">
        <v>7961</v>
      </c>
      <c r="D379" s="421" t="s">
        <v>7888</v>
      </c>
      <c r="E379" s="421" t="s">
        <v>7889</v>
      </c>
      <c r="F379" s="421" t="s">
        <v>4097</v>
      </c>
      <c r="G379" s="421" t="s">
        <v>4097</v>
      </c>
      <c r="H379" s="423" t="s">
        <v>5208</v>
      </c>
      <c r="I379" s="421" t="s">
        <v>612</v>
      </c>
      <c r="J379" s="421" t="s">
        <v>7890</v>
      </c>
      <c r="K379" s="421" t="s">
        <v>7891</v>
      </c>
      <c r="L379" s="421" t="s">
        <v>7872</v>
      </c>
      <c r="M379" s="421" t="s">
        <v>7892</v>
      </c>
      <c r="N379" s="426">
        <v>753.3</v>
      </c>
      <c r="O379" s="426">
        <v>753.3</v>
      </c>
      <c r="P379" s="427"/>
      <c r="Q379" s="427"/>
      <c r="R379" s="426"/>
      <c r="S379" s="426"/>
      <c r="T379" s="426"/>
      <c r="U379" s="426"/>
      <c r="V379" s="426"/>
      <c r="W379" s="426"/>
      <c r="X379" s="427"/>
      <c r="Y379" s="416" t="str">
        <f t="shared" si="26"/>
        <v>三保支出</v>
      </c>
      <c r="Z379" s="416" t="str">
        <f t="shared" si="27"/>
        <v>项目支出</v>
      </c>
      <c r="AA379" s="416" t="str">
        <f t="shared" si="28"/>
        <v>2050201</v>
      </c>
      <c r="AB379" s="416" t="str">
        <f t="shared" si="29"/>
        <v>保基本民生</v>
      </c>
      <c r="AC379" s="416" t="str">
        <f t="shared" si="30"/>
        <v>否</v>
      </c>
    </row>
    <row r="380" ht="22.5" customHeight="1" spans="1:29">
      <c r="A380" s="421" t="s">
        <v>7885</v>
      </c>
      <c r="B380" s="422" t="s">
        <v>7960</v>
      </c>
      <c r="C380" s="422" t="s">
        <v>7961</v>
      </c>
      <c r="D380" s="421" t="s">
        <v>7888</v>
      </c>
      <c r="E380" s="421" t="s">
        <v>7889</v>
      </c>
      <c r="F380" s="421" t="s">
        <v>4097</v>
      </c>
      <c r="G380" s="421" t="s">
        <v>4097</v>
      </c>
      <c r="H380" s="423" t="s">
        <v>5208</v>
      </c>
      <c r="I380" s="421" t="s">
        <v>612</v>
      </c>
      <c r="J380" s="421" t="s">
        <v>7890</v>
      </c>
      <c r="K380" s="421" t="s">
        <v>7891</v>
      </c>
      <c r="L380" s="421" t="s">
        <v>7872</v>
      </c>
      <c r="M380" s="421" t="s">
        <v>7892</v>
      </c>
      <c r="N380" s="426">
        <v>3906</v>
      </c>
      <c r="O380" s="426">
        <v>3906</v>
      </c>
      <c r="P380" s="427"/>
      <c r="Q380" s="427"/>
      <c r="R380" s="426"/>
      <c r="S380" s="426"/>
      <c r="T380" s="426"/>
      <c r="U380" s="426"/>
      <c r="V380" s="426"/>
      <c r="W380" s="426"/>
      <c r="X380" s="427"/>
      <c r="Y380" s="416" t="str">
        <f t="shared" si="26"/>
        <v>三保支出</v>
      </c>
      <c r="Z380" s="416" t="str">
        <f t="shared" si="27"/>
        <v>项目支出</v>
      </c>
      <c r="AA380" s="416" t="str">
        <f t="shared" si="28"/>
        <v>2050201</v>
      </c>
      <c r="AB380" s="416" t="str">
        <f t="shared" si="29"/>
        <v>保基本民生</v>
      </c>
      <c r="AC380" s="416" t="str">
        <f t="shared" si="30"/>
        <v>否</v>
      </c>
    </row>
    <row r="381" ht="22.5" customHeight="1" spans="1:29">
      <c r="A381" s="421" t="s">
        <v>7885</v>
      </c>
      <c r="B381" s="422" t="s">
        <v>7960</v>
      </c>
      <c r="C381" s="422" t="s">
        <v>7961</v>
      </c>
      <c r="D381" s="421" t="s">
        <v>7945</v>
      </c>
      <c r="E381" s="421" t="s">
        <v>7869</v>
      </c>
      <c r="F381" s="421" t="s">
        <v>4097</v>
      </c>
      <c r="G381" s="421" t="s">
        <v>4097</v>
      </c>
      <c r="H381" s="423" t="s">
        <v>5208</v>
      </c>
      <c r="I381" s="421" t="s">
        <v>612</v>
      </c>
      <c r="J381" s="421" t="s">
        <v>7890</v>
      </c>
      <c r="K381" s="421" t="s">
        <v>7891</v>
      </c>
      <c r="L381" s="421" t="s">
        <v>7872</v>
      </c>
      <c r="M381" s="421" t="s">
        <v>7894</v>
      </c>
      <c r="N381" s="426">
        <v>1575</v>
      </c>
      <c r="O381" s="426">
        <v>1575</v>
      </c>
      <c r="P381" s="427"/>
      <c r="Q381" s="427"/>
      <c r="R381" s="426"/>
      <c r="S381" s="426"/>
      <c r="T381" s="426"/>
      <c r="U381" s="426"/>
      <c r="V381" s="426"/>
      <c r="W381" s="426"/>
      <c r="X381" s="427"/>
      <c r="Y381" s="416" t="str">
        <f t="shared" si="26"/>
        <v>促发展支出</v>
      </c>
      <c r="Z381" s="416" t="str">
        <f t="shared" si="27"/>
        <v>项目支出</v>
      </c>
      <c r="AA381" s="416" t="str">
        <f t="shared" si="28"/>
        <v>2050201</v>
      </c>
      <c r="AB381" s="416" t="e">
        <f t="shared" si="29"/>
        <v>#N/A</v>
      </c>
      <c r="AC381" s="416" t="str">
        <f t="shared" si="30"/>
        <v>否</v>
      </c>
    </row>
    <row r="382" ht="22.5" customHeight="1" spans="1:29">
      <c r="A382" s="421" t="s">
        <v>7885</v>
      </c>
      <c r="B382" s="422" t="s">
        <v>7962</v>
      </c>
      <c r="C382" s="422" t="s">
        <v>7963</v>
      </c>
      <c r="D382" s="421" t="s">
        <v>7898</v>
      </c>
      <c r="E382" s="421" t="s">
        <v>7889</v>
      </c>
      <c r="F382" s="421" t="s">
        <v>4097</v>
      </c>
      <c r="G382" s="421" t="s">
        <v>4097</v>
      </c>
      <c r="H382" s="423" t="s">
        <v>5210</v>
      </c>
      <c r="I382" s="421" t="s">
        <v>616</v>
      </c>
      <c r="J382" s="421" t="s">
        <v>7899</v>
      </c>
      <c r="K382" s="421" t="s">
        <v>7900</v>
      </c>
      <c r="L382" s="421" t="s">
        <v>7872</v>
      </c>
      <c r="M382" s="421" t="s">
        <v>7901</v>
      </c>
      <c r="N382" s="426">
        <v>55260</v>
      </c>
      <c r="O382" s="426">
        <v>55260</v>
      </c>
      <c r="P382" s="427"/>
      <c r="Q382" s="427"/>
      <c r="R382" s="426"/>
      <c r="S382" s="426"/>
      <c r="T382" s="426"/>
      <c r="U382" s="426"/>
      <c r="V382" s="426"/>
      <c r="W382" s="426"/>
      <c r="X382" s="427"/>
      <c r="Y382" s="416" t="str">
        <f t="shared" si="26"/>
        <v>三保支出</v>
      </c>
      <c r="Z382" s="416" t="str">
        <f t="shared" si="27"/>
        <v>项目支出</v>
      </c>
      <c r="AA382" s="416" t="str">
        <f t="shared" si="28"/>
        <v>2050203</v>
      </c>
      <c r="AB382" s="416" t="str">
        <f t="shared" si="29"/>
        <v>保基本民生</v>
      </c>
      <c r="AC382" s="416" t="str">
        <f t="shared" si="30"/>
        <v>否</v>
      </c>
    </row>
    <row r="383" ht="22.5" customHeight="1" spans="1:29">
      <c r="A383" s="421" t="s">
        <v>7885</v>
      </c>
      <c r="B383" s="422" t="s">
        <v>7962</v>
      </c>
      <c r="C383" s="422" t="s">
        <v>7963</v>
      </c>
      <c r="D383" s="421" t="s">
        <v>7898</v>
      </c>
      <c r="E383" s="421" t="s">
        <v>7889</v>
      </c>
      <c r="F383" s="421" t="s">
        <v>4097</v>
      </c>
      <c r="G383" s="421" t="s">
        <v>4097</v>
      </c>
      <c r="H383" s="423" t="s">
        <v>5209</v>
      </c>
      <c r="I383" s="421" t="s">
        <v>614</v>
      </c>
      <c r="J383" s="421" t="s">
        <v>7899</v>
      </c>
      <c r="K383" s="421" t="s">
        <v>7900</v>
      </c>
      <c r="L383" s="421" t="s">
        <v>7872</v>
      </c>
      <c r="M383" s="421" t="s">
        <v>7901</v>
      </c>
      <c r="N383" s="426">
        <v>78225</v>
      </c>
      <c r="O383" s="426">
        <v>78225</v>
      </c>
      <c r="P383" s="427"/>
      <c r="Q383" s="427"/>
      <c r="R383" s="426"/>
      <c r="S383" s="426"/>
      <c r="T383" s="426"/>
      <c r="U383" s="426"/>
      <c r="V383" s="426"/>
      <c r="W383" s="426"/>
      <c r="X383" s="427"/>
      <c r="Y383" s="416" t="str">
        <f t="shared" si="26"/>
        <v>三保支出</v>
      </c>
      <c r="Z383" s="416" t="str">
        <f t="shared" si="27"/>
        <v>项目支出</v>
      </c>
      <c r="AA383" s="416" t="str">
        <f t="shared" si="28"/>
        <v>2050202</v>
      </c>
      <c r="AB383" s="416" t="str">
        <f t="shared" si="29"/>
        <v>保基本民生</v>
      </c>
      <c r="AC383" s="416" t="str">
        <f t="shared" si="30"/>
        <v>否</v>
      </c>
    </row>
    <row r="384" ht="22.5" customHeight="1" spans="1:29">
      <c r="A384" s="421" t="s">
        <v>7885</v>
      </c>
      <c r="B384" s="422" t="s">
        <v>7962</v>
      </c>
      <c r="C384" s="422" t="s">
        <v>7963</v>
      </c>
      <c r="D384" s="421" t="s">
        <v>7902</v>
      </c>
      <c r="E384" s="421" t="s">
        <v>7889</v>
      </c>
      <c r="F384" s="421" t="s">
        <v>4097</v>
      </c>
      <c r="G384" s="421" t="s">
        <v>4097</v>
      </c>
      <c r="H384" s="423" t="s">
        <v>5209</v>
      </c>
      <c r="I384" s="421" t="s">
        <v>614</v>
      </c>
      <c r="J384" s="421" t="s">
        <v>7890</v>
      </c>
      <c r="K384" s="421" t="s">
        <v>7891</v>
      </c>
      <c r="L384" s="421" t="s">
        <v>7872</v>
      </c>
      <c r="M384" s="421" t="s">
        <v>7933</v>
      </c>
      <c r="N384" s="426">
        <v>299687.5</v>
      </c>
      <c r="O384" s="426">
        <v>299687.5</v>
      </c>
      <c r="P384" s="427"/>
      <c r="Q384" s="427"/>
      <c r="R384" s="426"/>
      <c r="S384" s="426"/>
      <c r="T384" s="426"/>
      <c r="U384" s="426"/>
      <c r="V384" s="426"/>
      <c r="W384" s="426"/>
      <c r="X384" s="427"/>
      <c r="Y384" s="416" t="str">
        <f t="shared" si="26"/>
        <v>三保支出</v>
      </c>
      <c r="Z384" s="416" t="str">
        <f t="shared" si="27"/>
        <v>项目支出</v>
      </c>
      <c r="AA384" s="416" t="str">
        <f t="shared" si="28"/>
        <v>2050202</v>
      </c>
      <c r="AB384" s="416" t="str">
        <f t="shared" si="29"/>
        <v>保基本民生</v>
      </c>
      <c r="AC384" s="416" t="str">
        <f t="shared" si="30"/>
        <v>否</v>
      </c>
    </row>
    <row r="385" ht="22.5" customHeight="1" spans="1:29">
      <c r="A385" s="421" t="s">
        <v>7885</v>
      </c>
      <c r="B385" s="422" t="s">
        <v>7962</v>
      </c>
      <c r="C385" s="422" t="s">
        <v>7963</v>
      </c>
      <c r="D385" s="421" t="s">
        <v>7902</v>
      </c>
      <c r="E385" s="421" t="s">
        <v>7889</v>
      </c>
      <c r="F385" s="421" t="s">
        <v>4097</v>
      </c>
      <c r="G385" s="421" t="s">
        <v>4097</v>
      </c>
      <c r="H385" s="423" t="s">
        <v>5209</v>
      </c>
      <c r="I385" s="421" t="s">
        <v>614</v>
      </c>
      <c r="J385" s="421" t="s">
        <v>7890</v>
      </c>
      <c r="K385" s="421" t="s">
        <v>7891</v>
      </c>
      <c r="L385" s="421" t="s">
        <v>7872</v>
      </c>
      <c r="M385" s="421" t="s">
        <v>7933</v>
      </c>
      <c r="N385" s="426">
        <v>57793.45</v>
      </c>
      <c r="O385" s="426">
        <v>57793.45</v>
      </c>
      <c r="P385" s="427"/>
      <c r="Q385" s="427"/>
      <c r="R385" s="426"/>
      <c r="S385" s="426"/>
      <c r="T385" s="426"/>
      <c r="U385" s="426"/>
      <c r="V385" s="426"/>
      <c r="W385" s="426"/>
      <c r="X385" s="427"/>
      <c r="Y385" s="416" t="str">
        <f t="shared" si="26"/>
        <v>三保支出</v>
      </c>
      <c r="Z385" s="416" t="str">
        <f t="shared" si="27"/>
        <v>项目支出</v>
      </c>
      <c r="AA385" s="416" t="str">
        <f t="shared" si="28"/>
        <v>2050202</v>
      </c>
      <c r="AB385" s="416" t="str">
        <f t="shared" si="29"/>
        <v>保基本民生</v>
      </c>
      <c r="AC385" s="416" t="str">
        <f t="shared" si="30"/>
        <v>否</v>
      </c>
    </row>
    <row r="386" ht="22.5" customHeight="1" spans="1:29">
      <c r="A386" s="421" t="s">
        <v>7885</v>
      </c>
      <c r="B386" s="422" t="s">
        <v>7962</v>
      </c>
      <c r="C386" s="422" t="s">
        <v>7963</v>
      </c>
      <c r="D386" s="421" t="s">
        <v>7902</v>
      </c>
      <c r="E386" s="421" t="s">
        <v>7889</v>
      </c>
      <c r="F386" s="421" t="s">
        <v>4097</v>
      </c>
      <c r="G386" s="421" t="s">
        <v>4097</v>
      </c>
      <c r="H386" s="423" t="s">
        <v>5210</v>
      </c>
      <c r="I386" s="421" t="s">
        <v>616</v>
      </c>
      <c r="J386" s="421" t="s">
        <v>7890</v>
      </c>
      <c r="K386" s="421" t="s">
        <v>7891</v>
      </c>
      <c r="L386" s="421" t="s">
        <v>7872</v>
      </c>
      <c r="M386" s="421" t="s">
        <v>7903</v>
      </c>
      <c r="N386" s="426">
        <v>35640</v>
      </c>
      <c r="O386" s="426">
        <v>35640</v>
      </c>
      <c r="P386" s="427"/>
      <c r="Q386" s="427"/>
      <c r="R386" s="426"/>
      <c r="S386" s="426"/>
      <c r="T386" s="426"/>
      <c r="U386" s="426"/>
      <c r="V386" s="426"/>
      <c r="W386" s="426"/>
      <c r="X386" s="427"/>
      <c r="Y386" s="416" t="str">
        <f t="shared" si="26"/>
        <v>三保支出</v>
      </c>
      <c r="Z386" s="416" t="str">
        <f t="shared" si="27"/>
        <v>项目支出</v>
      </c>
      <c r="AA386" s="416" t="str">
        <f t="shared" si="28"/>
        <v>2050203</v>
      </c>
      <c r="AB386" s="416" t="str">
        <f t="shared" si="29"/>
        <v>保基本民生</v>
      </c>
      <c r="AC386" s="416" t="str">
        <f t="shared" si="30"/>
        <v>否</v>
      </c>
    </row>
    <row r="387" ht="22.5" customHeight="1" spans="1:29">
      <c r="A387" s="421" t="s">
        <v>7885</v>
      </c>
      <c r="B387" s="422" t="s">
        <v>7962</v>
      </c>
      <c r="C387" s="422" t="s">
        <v>7963</v>
      </c>
      <c r="D387" s="421" t="s">
        <v>7902</v>
      </c>
      <c r="E387" s="421" t="s">
        <v>7889</v>
      </c>
      <c r="F387" s="421" t="s">
        <v>4097</v>
      </c>
      <c r="G387" s="421" t="s">
        <v>4097</v>
      </c>
      <c r="H387" s="423" t="s">
        <v>5209</v>
      </c>
      <c r="I387" s="421" t="s">
        <v>614</v>
      </c>
      <c r="J387" s="421" t="s">
        <v>7890</v>
      </c>
      <c r="K387" s="421" t="s">
        <v>7891</v>
      </c>
      <c r="L387" s="421" t="s">
        <v>7872</v>
      </c>
      <c r="M387" s="421" t="s">
        <v>7933</v>
      </c>
      <c r="N387" s="426">
        <v>428125</v>
      </c>
      <c r="O387" s="426">
        <v>428125</v>
      </c>
      <c r="P387" s="427"/>
      <c r="Q387" s="427"/>
      <c r="R387" s="426"/>
      <c r="S387" s="426"/>
      <c r="T387" s="426"/>
      <c r="U387" s="426"/>
      <c r="V387" s="426"/>
      <c r="W387" s="426"/>
      <c r="X387" s="427"/>
      <c r="Y387" s="416" t="str">
        <f t="shared" si="26"/>
        <v>三保支出</v>
      </c>
      <c r="Z387" s="416" t="str">
        <f t="shared" si="27"/>
        <v>项目支出</v>
      </c>
      <c r="AA387" s="416" t="str">
        <f t="shared" si="28"/>
        <v>2050202</v>
      </c>
      <c r="AB387" s="416" t="str">
        <f t="shared" si="29"/>
        <v>保基本民生</v>
      </c>
      <c r="AC387" s="416" t="str">
        <f t="shared" si="30"/>
        <v>否</v>
      </c>
    </row>
    <row r="388" ht="22.5" customHeight="1" spans="1:29">
      <c r="A388" s="421" t="s">
        <v>7885</v>
      </c>
      <c r="B388" s="422" t="s">
        <v>7962</v>
      </c>
      <c r="C388" s="422" t="s">
        <v>7963</v>
      </c>
      <c r="D388" s="421" t="s">
        <v>7902</v>
      </c>
      <c r="E388" s="421" t="s">
        <v>7889</v>
      </c>
      <c r="F388" s="421" t="s">
        <v>4097</v>
      </c>
      <c r="G388" s="421" t="s">
        <v>4097</v>
      </c>
      <c r="H388" s="423" t="s">
        <v>5210</v>
      </c>
      <c r="I388" s="421" t="s">
        <v>616</v>
      </c>
      <c r="J388" s="421" t="s">
        <v>7890</v>
      </c>
      <c r="K388" s="421" t="s">
        <v>7891</v>
      </c>
      <c r="L388" s="421" t="s">
        <v>7872</v>
      </c>
      <c r="M388" s="421" t="s">
        <v>7903</v>
      </c>
      <c r="N388" s="426">
        <v>264000</v>
      </c>
      <c r="O388" s="426">
        <v>264000</v>
      </c>
      <c r="P388" s="427"/>
      <c r="Q388" s="427"/>
      <c r="R388" s="426"/>
      <c r="S388" s="426"/>
      <c r="T388" s="426"/>
      <c r="U388" s="426"/>
      <c r="V388" s="426"/>
      <c r="W388" s="426"/>
      <c r="X388" s="427"/>
      <c r="Y388" s="416" t="str">
        <f t="shared" si="26"/>
        <v>三保支出</v>
      </c>
      <c r="Z388" s="416" t="str">
        <f t="shared" si="27"/>
        <v>项目支出</v>
      </c>
      <c r="AA388" s="416" t="str">
        <f t="shared" si="28"/>
        <v>2050203</v>
      </c>
      <c r="AB388" s="416" t="str">
        <f t="shared" si="29"/>
        <v>保基本民生</v>
      </c>
      <c r="AC388" s="416" t="str">
        <f t="shared" si="30"/>
        <v>否</v>
      </c>
    </row>
    <row r="389" ht="22.5" customHeight="1" spans="1:29">
      <c r="A389" s="421" t="s">
        <v>7885</v>
      </c>
      <c r="B389" s="422" t="s">
        <v>7962</v>
      </c>
      <c r="C389" s="422" t="s">
        <v>7963</v>
      </c>
      <c r="D389" s="421" t="s">
        <v>7902</v>
      </c>
      <c r="E389" s="421" t="s">
        <v>7889</v>
      </c>
      <c r="F389" s="421" t="s">
        <v>4097</v>
      </c>
      <c r="G389" s="421" t="s">
        <v>4097</v>
      </c>
      <c r="H389" s="423" t="s">
        <v>5210</v>
      </c>
      <c r="I389" s="421" t="s">
        <v>616</v>
      </c>
      <c r="J389" s="421" t="s">
        <v>7890</v>
      </c>
      <c r="K389" s="421" t="s">
        <v>7891</v>
      </c>
      <c r="L389" s="421" t="s">
        <v>7872</v>
      </c>
      <c r="M389" s="421" t="s">
        <v>7903</v>
      </c>
      <c r="N389" s="426">
        <v>184800</v>
      </c>
      <c r="O389" s="426">
        <v>184800</v>
      </c>
      <c r="P389" s="427"/>
      <c r="Q389" s="427"/>
      <c r="R389" s="426"/>
      <c r="S389" s="426"/>
      <c r="T389" s="426"/>
      <c r="U389" s="426"/>
      <c r="V389" s="426"/>
      <c r="W389" s="426"/>
      <c r="X389" s="427"/>
      <c r="Y389" s="416" t="str">
        <f t="shared" si="26"/>
        <v>三保支出</v>
      </c>
      <c r="Z389" s="416" t="str">
        <f t="shared" si="27"/>
        <v>项目支出</v>
      </c>
      <c r="AA389" s="416" t="str">
        <f t="shared" si="28"/>
        <v>2050203</v>
      </c>
      <c r="AB389" s="416" t="str">
        <f t="shared" si="29"/>
        <v>保基本民生</v>
      </c>
      <c r="AC389" s="416" t="str">
        <f t="shared" si="30"/>
        <v>否</v>
      </c>
    </row>
    <row r="390" ht="22.5" customHeight="1" spans="1:29">
      <c r="A390" s="421" t="s">
        <v>7885</v>
      </c>
      <c r="B390" s="422" t="s">
        <v>7962</v>
      </c>
      <c r="C390" s="422" t="s">
        <v>7963</v>
      </c>
      <c r="D390" s="421" t="s">
        <v>7919</v>
      </c>
      <c r="E390" s="421" t="s">
        <v>7869</v>
      </c>
      <c r="F390" s="421" t="s">
        <v>4097</v>
      </c>
      <c r="G390" s="421" t="s">
        <v>4097</v>
      </c>
      <c r="H390" s="423" t="s">
        <v>5209</v>
      </c>
      <c r="I390" s="421" t="s">
        <v>614</v>
      </c>
      <c r="J390" s="421" t="s">
        <v>7899</v>
      </c>
      <c r="K390" s="421" t="s">
        <v>7900</v>
      </c>
      <c r="L390" s="421" t="s">
        <v>7872</v>
      </c>
      <c r="M390" s="421" t="s">
        <v>7894</v>
      </c>
      <c r="N390" s="426">
        <v>74500</v>
      </c>
      <c r="O390" s="426">
        <v>74500</v>
      </c>
      <c r="P390" s="427"/>
      <c r="Q390" s="427"/>
      <c r="R390" s="426"/>
      <c r="S390" s="426"/>
      <c r="T390" s="426"/>
      <c r="U390" s="426"/>
      <c r="V390" s="426"/>
      <c r="W390" s="426"/>
      <c r="X390" s="427"/>
      <c r="Y390" s="416" t="str">
        <f t="shared" si="26"/>
        <v>促发展支出</v>
      </c>
      <c r="Z390" s="416" t="str">
        <f t="shared" si="27"/>
        <v>项目支出</v>
      </c>
      <c r="AA390" s="416" t="str">
        <f t="shared" si="28"/>
        <v>2050202</v>
      </c>
      <c r="AB390" s="416" t="e">
        <f t="shared" si="29"/>
        <v>#N/A</v>
      </c>
      <c r="AC390" s="416" t="str">
        <f t="shared" si="30"/>
        <v>否</v>
      </c>
    </row>
    <row r="391" ht="22.5" customHeight="1" spans="1:29">
      <c r="A391" s="421" t="s">
        <v>7885</v>
      </c>
      <c r="B391" s="422" t="s">
        <v>7962</v>
      </c>
      <c r="C391" s="422" t="s">
        <v>7963</v>
      </c>
      <c r="D391" s="421" t="s">
        <v>7919</v>
      </c>
      <c r="E391" s="421" t="s">
        <v>7869</v>
      </c>
      <c r="F391" s="421" t="s">
        <v>4097</v>
      </c>
      <c r="G391" s="421" t="s">
        <v>4097</v>
      </c>
      <c r="H391" s="423" t="s">
        <v>5210</v>
      </c>
      <c r="I391" s="421" t="s">
        <v>616</v>
      </c>
      <c r="J391" s="421" t="s">
        <v>7899</v>
      </c>
      <c r="K391" s="421" t="s">
        <v>7900</v>
      </c>
      <c r="L391" s="421" t="s">
        <v>7872</v>
      </c>
      <c r="M391" s="421" t="s">
        <v>7894</v>
      </c>
      <c r="N391" s="426">
        <v>30700</v>
      </c>
      <c r="O391" s="426">
        <v>30700</v>
      </c>
      <c r="P391" s="427"/>
      <c r="Q391" s="427"/>
      <c r="R391" s="426"/>
      <c r="S391" s="426"/>
      <c r="T391" s="426"/>
      <c r="U391" s="426"/>
      <c r="V391" s="426"/>
      <c r="W391" s="426"/>
      <c r="X391" s="427"/>
      <c r="Y391" s="416" t="str">
        <f t="shared" ref="Y391:Y454" si="31">_xlfn.IFS(LEFT(M391,3)="003","三保支出",LEFT(M391,3)="004","刚性支出",LEFT(M391,3)="000","促发展支出")</f>
        <v>促发展支出</v>
      </c>
      <c r="Z391" s="416" t="str">
        <f t="shared" ref="Z391:Z454" si="32">_xlfn.IFS(LEFT(E391,1)="3","项目支出",LEFT(E391,1)="1","人员类支出",LEFT(E391,1)="2","运转类支出")</f>
        <v>项目支出</v>
      </c>
      <c r="AA391" s="416" t="str">
        <f t="shared" ref="AA391:AA454" si="33">LEFT(H391,7)</f>
        <v>2050203</v>
      </c>
      <c r="AB391" s="416" t="e">
        <f t="shared" ref="AB391:AB454" si="34">_xlfn.IFS(LEFT(M391,6)="003001","保工资",LEFT(M391,6)="003002","保运转",LEFT(M391,6)="003003","保基本民生")</f>
        <v>#N/A</v>
      </c>
      <c r="AC391" s="416" t="str">
        <f t="shared" ref="AC391:AC454" si="35">IF(Z391="项目支出","否","是")</f>
        <v>否</v>
      </c>
    </row>
    <row r="392" ht="22.5" customHeight="1" spans="1:29">
      <c r="A392" s="421" t="s">
        <v>7885</v>
      </c>
      <c r="B392" s="422" t="s">
        <v>7962</v>
      </c>
      <c r="C392" s="422" t="s">
        <v>7963</v>
      </c>
      <c r="D392" s="421" t="s">
        <v>7922</v>
      </c>
      <c r="E392" s="421" t="s">
        <v>7889</v>
      </c>
      <c r="F392" s="421" t="s">
        <v>4097</v>
      </c>
      <c r="G392" s="421" t="s">
        <v>4097</v>
      </c>
      <c r="H392" s="423" t="s">
        <v>5255</v>
      </c>
      <c r="I392" s="421" t="s">
        <v>665</v>
      </c>
      <c r="J392" s="421" t="s">
        <v>7899</v>
      </c>
      <c r="K392" s="421" t="s">
        <v>7900</v>
      </c>
      <c r="L392" s="421" t="s">
        <v>7872</v>
      </c>
      <c r="M392" s="421" t="s">
        <v>7923</v>
      </c>
      <c r="N392" s="426">
        <v>4200</v>
      </c>
      <c r="O392" s="426">
        <v>4200</v>
      </c>
      <c r="P392" s="427"/>
      <c r="Q392" s="427"/>
      <c r="R392" s="426"/>
      <c r="S392" s="426"/>
      <c r="T392" s="426"/>
      <c r="U392" s="426"/>
      <c r="V392" s="426"/>
      <c r="W392" s="426"/>
      <c r="X392" s="427"/>
      <c r="Y392" s="416" t="str">
        <f t="shared" si="31"/>
        <v>三保支出</v>
      </c>
      <c r="Z392" s="416" t="str">
        <f t="shared" si="32"/>
        <v>项目支出</v>
      </c>
      <c r="AA392" s="416" t="str">
        <f t="shared" si="33"/>
        <v>2050701</v>
      </c>
      <c r="AB392" s="416" t="str">
        <f t="shared" si="34"/>
        <v>保基本民生</v>
      </c>
      <c r="AC392" s="416" t="str">
        <f t="shared" si="35"/>
        <v>否</v>
      </c>
    </row>
    <row r="393" ht="22.5" customHeight="1" spans="1:29">
      <c r="A393" s="421" t="s">
        <v>7885</v>
      </c>
      <c r="B393" s="422" t="s">
        <v>7962</v>
      </c>
      <c r="C393" s="422" t="s">
        <v>7963</v>
      </c>
      <c r="D393" s="421" t="s">
        <v>7922</v>
      </c>
      <c r="E393" s="421" t="s">
        <v>7889</v>
      </c>
      <c r="F393" s="421" t="s">
        <v>4097</v>
      </c>
      <c r="G393" s="421" t="s">
        <v>4097</v>
      </c>
      <c r="H393" s="423" t="s">
        <v>5255</v>
      </c>
      <c r="I393" s="421" t="s">
        <v>665</v>
      </c>
      <c r="J393" s="421" t="s">
        <v>7899</v>
      </c>
      <c r="K393" s="421" t="s">
        <v>7900</v>
      </c>
      <c r="L393" s="421" t="s">
        <v>7872</v>
      </c>
      <c r="M393" s="421" t="s">
        <v>7923</v>
      </c>
      <c r="N393" s="426">
        <v>24000</v>
      </c>
      <c r="O393" s="426">
        <v>24000</v>
      </c>
      <c r="P393" s="427"/>
      <c r="Q393" s="427"/>
      <c r="R393" s="426"/>
      <c r="S393" s="426"/>
      <c r="T393" s="426"/>
      <c r="U393" s="426"/>
      <c r="V393" s="426"/>
      <c r="W393" s="426"/>
      <c r="X393" s="427"/>
      <c r="Y393" s="416" t="str">
        <f t="shared" si="31"/>
        <v>三保支出</v>
      </c>
      <c r="Z393" s="416" t="str">
        <f t="shared" si="32"/>
        <v>项目支出</v>
      </c>
      <c r="AA393" s="416" t="str">
        <f t="shared" si="33"/>
        <v>2050701</v>
      </c>
      <c r="AB393" s="416" t="str">
        <f t="shared" si="34"/>
        <v>保基本民生</v>
      </c>
      <c r="AC393" s="416" t="str">
        <f t="shared" si="35"/>
        <v>否</v>
      </c>
    </row>
    <row r="394" ht="22.5" customHeight="1" spans="1:29">
      <c r="A394" s="421" t="s">
        <v>7885</v>
      </c>
      <c r="B394" s="422" t="s">
        <v>7962</v>
      </c>
      <c r="C394" s="422" t="s">
        <v>7963</v>
      </c>
      <c r="D394" s="421" t="s">
        <v>7922</v>
      </c>
      <c r="E394" s="421" t="s">
        <v>7889</v>
      </c>
      <c r="F394" s="421" t="s">
        <v>4097</v>
      </c>
      <c r="G394" s="421" t="s">
        <v>4097</v>
      </c>
      <c r="H394" s="423" t="s">
        <v>5255</v>
      </c>
      <c r="I394" s="421" t="s">
        <v>665</v>
      </c>
      <c r="J394" s="421" t="s">
        <v>7899</v>
      </c>
      <c r="K394" s="421" t="s">
        <v>7900</v>
      </c>
      <c r="L394" s="421" t="s">
        <v>7872</v>
      </c>
      <c r="M394" s="421" t="s">
        <v>7923</v>
      </c>
      <c r="N394" s="426">
        <v>810</v>
      </c>
      <c r="O394" s="426">
        <v>810</v>
      </c>
      <c r="P394" s="427"/>
      <c r="Q394" s="427"/>
      <c r="R394" s="426"/>
      <c r="S394" s="426"/>
      <c r="T394" s="426"/>
      <c r="U394" s="426"/>
      <c r="V394" s="426"/>
      <c r="W394" s="426"/>
      <c r="X394" s="427"/>
      <c r="Y394" s="416" t="str">
        <f t="shared" si="31"/>
        <v>三保支出</v>
      </c>
      <c r="Z394" s="416" t="str">
        <f t="shared" si="32"/>
        <v>项目支出</v>
      </c>
      <c r="AA394" s="416" t="str">
        <f t="shared" si="33"/>
        <v>2050701</v>
      </c>
      <c r="AB394" s="416" t="str">
        <f t="shared" si="34"/>
        <v>保基本民生</v>
      </c>
      <c r="AC394" s="416" t="str">
        <f t="shared" si="35"/>
        <v>否</v>
      </c>
    </row>
    <row r="395" ht="22.5" customHeight="1" spans="1:29">
      <c r="A395" s="421" t="s">
        <v>7885</v>
      </c>
      <c r="B395" s="422" t="s">
        <v>7962</v>
      </c>
      <c r="C395" s="422" t="s">
        <v>7963</v>
      </c>
      <c r="D395" s="421" t="s">
        <v>7904</v>
      </c>
      <c r="E395" s="421" t="s">
        <v>7889</v>
      </c>
      <c r="F395" s="421" t="s">
        <v>4097</v>
      </c>
      <c r="G395" s="421" t="s">
        <v>4097</v>
      </c>
      <c r="H395" s="423" t="s">
        <v>5209</v>
      </c>
      <c r="I395" s="421" t="s">
        <v>614</v>
      </c>
      <c r="J395" s="421" t="s">
        <v>7890</v>
      </c>
      <c r="K395" s="421" t="s">
        <v>7891</v>
      </c>
      <c r="L395" s="421" t="s">
        <v>7872</v>
      </c>
      <c r="M395" s="421" t="s">
        <v>7905</v>
      </c>
      <c r="N395" s="426">
        <v>745000</v>
      </c>
      <c r="O395" s="426">
        <v>745000</v>
      </c>
      <c r="P395" s="427"/>
      <c r="Q395" s="427"/>
      <c r="R395" s="426"/>
      <c r="S395" s="426"/>
      <c r="T395" s="426"/>
      <c r="U395" s="426"/>
      <c r="V395" s="426"/>
      <c r="W395" s="426"/>
      <c r="X395" s="427"/>
      <c r="Y395" s="416" t="str">
        <f t="shared" si="31"/>
        <v>三保支出</v>
      </c>
      <c r="Z395" s="416" t="str">
        <f t="shared" si="32"/>
        <v>项目支出</v>
      </c>
      <c r="AA395" s="416" t="str">
        <f t="shared" si="33"/>
        <v>2050202</v>
      </c>
      <c r="AB395" s="416" t="str">
        <f t="shared" si="34"/>
        <v>保基本民生</v>
      </c>
      <c r="AC395" s="416" t="str">
        <f t="shared" si="35"/>
        <v>否</v>
      </c>
    </row>
    <row r="396" ht="22.5" customHeight="1" spans="1:29">
      <c r="A396" s="421" t="s">
        <v>7885</v>
      </c>
      <c r="B396" s="422" t="s">
        <v>7962</v>
      </c>
      <c r="C396" s="422" t="s">
        <v>7963</v>
      </c>
      <c r="D396" s="421" t="s">
        <v>7904</v>
      </c>
      <c r="E396" s="421" t="s">
        <v>7889</v>
      </c>
      <c r="F396" s="421" t="s">
        <v>4097</v>
      </c>
      <c r="G396" s="421" t="s">
        <v>4097</v>
      </c>
      <c r="H396" s="423" t="s">
        <v>5210</v>
      </c>
      <c r="I396" s="421" t="s">
        <v>616</v>
      </c>
      <c r="J396" s="421" t="s">
        <v>7890</v>
      </c>
      <c r="K396" s="421" t="s">
        <v>7891</v>
      </c>
      <c r="L396" s="421" t="s">
        <v>7872</v>
      </c>
      <c r="M396" s="421" t="s">
        <v>7905</v>
      </c>
      <c r="N396" s="426">
        <v>307000</v>
      </c>
      <c r="O396" s="426">
        <v>307000</v>
      </c>
      <c r="P396" s="427"/>
      <c r="Q396" s="427"/>
      <c r="R396" s="426"/>
      <c r="S396" s="426"/>
      <c r="T396" s="426"/>
      <c r="U396" s="426"/>
      <c r="V396" s="426"/>
      <c r="W396" s="426"/>
      <c r="X396" s="427"/>
      <c r="Y396" s="416" t="str">
        <f t="shared" si="31"/>
        <v>三保支出</v>
      </c>
      <c r="Z396" s="416" t="str">
        <f t="shared" si="32"/>
        <v>项目支出</v>
      </c>
      <c r="AA396" s="416" t="str">
        <f t="shared" si="33"/>
        <v>2050203</v>
      </c>
      <c r="AB396" s="416" t="str">
        <f t="shared" si="34"/>
        <v>保基本民生</v>
      </c>
      <c r="AC396" s="416" t="str">
        <f t="shared" si="35"/>
        <v>否</v>
      </c>
    </row>
    <row r="397" ht="22.5" customHeight="1" spans="1:29">
      <c r="A397" s="421" t="s">
        <v>7885</v>
      </c>
      <c r="B397" s="422" t="s">
        <v>7962</v>
      </c>
      <c r="C397" s="422" t="s">
        <v>7963</v>
      </c>
      <c r="D397" s="421" t="s">
        <v>7906</v>
      </c>
      <c r="E397" s="421" t="s">
        <v>7889</v>
      </c>
      <c r="F397" s="421" t="s">
        <v>4097</v>
      </c>
      <c r="G397" s="421" t="s">
        <v>4097</v>
      </c>
      <c r="H397" s="423" t="s">
        <v>5209</v>
      </c>
      <c r="I397" s="421" t="s">
        <v>614</v>
      </c>
      <c r="J397" s="421" t="s">
        <v>7899</v>
      </c>
      <c r="K397" s="421" t="s">
        <v>7900</v>
      </c>
      <c r="L397" s="421" t="s">
        <v>7872</v>
      </c>
      <c r="M397" s="421" t="s">
        <v>7934</v>
      </c>
      <c r="N397" s="426">
        <v>75096</v>
      </c>
      <c r="O397" s="426">
        <v>75096</v>
      </c>
      <c r="P397" s="427"/>
      <c r="Q397" s="427"/>
      <c r="R397" s="426"/>
      <c r="S397" s="426"/>
      <c r="T397" s="426"/>
      <c r="U397" s="426"/>
      <c r="V397" s="426"/>
      <c r="W397" s="426"/>
      <c r="X397" s="427"/>
      <c r="Y397" s="416" t="str">
        <f t="shared" si="31"/>
        <v>三保支出</v>
      </c>
      <c r="Z397" s="416" t="str">
        <f t="shared" si="32"/>
        <v>项目支出</v>
      </c>
      <c r="AA397" s="416" t="str">
        <f t="shared" si="33"/>
        <v>2050202</v>
      </c>
      <c r="AB397" s="416" t="str">
        <f t="shared" si="34"/>
        <v>保基本民生</v>
      </c>
      <c r="AC397" s="416" t="str">
        <f t="shared" si="35"/>
        <v>否</v>
      </c>
    </row>
    <row r="398" ht="22.5" customHeight="1" spans="1:29">
      <c r="A398" s="421" t="s">
        <v>7885</v>
      </c>
      <c r="B398" s="422" t="s">
        <v>7962</v>
      </c>
      <c r="C398" s="422" t="s">
        <v>7963</v>
      </c>
      <c r="D398" s="421" t="s">
        <v>7906</v>
      </c>
      <c r="E398" s="421" t="s">
        <v>7889</v>
      </c>
      <c r="F398" s="421" t="s">
        <v>4097</v>
      </c>
      <c r="G398" s="421" t="s">
        <v>4097</v>
      </c>
      <c r="H398" s="423" t="s">
        <v>5209</v>
      </c>
      <c r="I398" s="421" t="s">
        <v>614</v>
      </c>
      <c r="J398" s="421" t="s">
        <v>7899</v>
      </c>
      <c r="K398" s="421" t="s">
        <v>7900</v>
      </c>
      <c r="L398" s="421" t="s">
        <v>7872</v>
      </c>
      <c r="M398" s="421" t="s">
        <v>7934</v>
      </c>
      <c r="N398" s="426">
        <v>3246.48</v>
      </c>
      <c r="O398" s="426">
        <v>3246.48</v>
      </c>
      <c r="P398" s="427"/>
      <c r="Q398" s="427"/>
      <c r="R398" s="426"/>
      <c r="S398" s="426"/>
      <c r="T398" s="426"/>
      <c r="U398" s="426"/>
      <c r="V398" s="426"/>
      <c r="W398" s="426"/>
      <c r="X398" s="427"/>
      <c r="Y398" s="416" t="str">
        <f t="shared" si="31"/>
        <v>三保支出</v>
      </c>
      <c r="Z398" s="416" t="str">
        <f t="shared" si="32"/>
        <v>项目支出</v>
      </c>
      <c r="AA398" s="416" t="str">
        <f t="shared" si="33"/>
        <v>2050202</v>
      </c>
      <c r="AB398" s="416" t="str">
        <f t="shared" si="34"/>
        <v>保基本民生</v>
      </c>
      <c r="AC398" s="416" t="str">
        <f t="shared" si="35"/>
        <v>否</v>
      </c>
    </row>
    <row r="399" ht="22.5" customHeight="1" spans="1:29">
      <c r="A399" s="421" t="s">
        <v>7885</v>
      </c>
      <c r="B399" s="422" t="s">
        <v>7962</v>
      </c>
      <c r="C399" s="422" t="s">
        <v>7963</v>
      </c>
      <c r="D399" s="421" t="s">
        <v>7906</v>
      </c>
      <c r="E399" s="421" t="s">
        <v>7889</v>
      </c>
      <c r="F399" s="421" t="s">
        <v>4097</v>
      </c>
      <c r="G399" s="421" t="s">
        <v>4097</v>
      </c>
      <c r="H399" s="423" t="s">
        <v>5210</v>
      </c>
      <c r="I399" s="421" t="s">
        <v>616</v>
      </c>
      <c r="J399" s="421" t="s">
        <v>7899</v>
      </c>
      <c r="K399" s="421" t="s">
        <v>7900</v>
      </c>
      <c r="L399" s="421" t="s">
        <v>7872</v>
      </c>
      <c r="M399" s="421" t="s">
        <v>7907</v>
      </c>
      <c r="N399" s="426">
        <v>12894</v>
      </c>
      <c r="O399" s="426">
        <v>12894</v>
      </c>
      <c r="P399" s="427"/>
      <c r="Q399" s="427"/>
      <c r="R399" s="426"/>
      <c r="S399" s="426"/>
      <c r="T399" s="426"/>
      <c r="U399" s="426"/>
      <c r="V399" s="426"/>
      <c r="W399" s="426"/>
      <c r="X399" s="427"/>
      <c r="Y399" s="416" t="str">
        <f t="shared" si="31"/>
        <v>三保支出</v>
      </c>
      <c r="Z399" s="416" t="str">
        <f t="shared" si="32"/>
        <v>项目支出</v>
      </c>
      <c r="AA399" s="416" t="str">
        <f t="shared" si="33"/>
        <v>2050203</v>
      </c>
      <c r="AB399" s="416" t="str">
        <f t="shared" si="34"/>
        <v>保基本民生</v>
      </c>
      <c r="AC399" s="416" t="str">
        <f t="shared" si="35"/>
        <v>否</v>
      </c>
    </row>
    <row r="400" ht="22.5" customHeight="1" spans="1:29">
      <c r="A400" s="421" t="s">
        <v>7885</v>
      </c>
      <c r="B400" s="422" t="s">
        <v>7962</v>
      </c>
      <c r="C400" s="422" t="s">
        <v>7963</v>
      </c>
      <c r="D400" s="421" t="s">
        <v>7906</v>
      </c>
      <c r="E400" s="421" t="s">
        <v>7889</v>
      </c>
      <c r="F400" s="421" t="s">
        <v>4097</v>
      </c>
      <c r="G400" s="421" t="s">
        <v>4097</v>
      </c>
      <c r="H400" s="423" t="s">
        <v>5209</v>
      </c>
      <c r="I400" s="421" t="s">
        <v>614</v>
      </c>
      <c r="J400" s="421" t="s">
        <v>7899</v>
      </c>
      <c r="K400" s="421" t="s">
        <v>7900</v>
      </c>
      <c r="L400" s="421" t="s">
        <v>7872</v>
      </c>
      <c r="M400" s="421" t="s">
        <v>7934</v>
      </c>
      <c r="N400" s="426">
        <v>178800</v>
      </c>
      <c r="O400" s="426">
        <v>178800</v>
      </c>
      <c r="P400" s="427"/>
      <c r="Q400" s="427"/>
      <c r="R400" s="426"/>
      <c r="S400" s="426"/>
      <c r="T400" s="426"/>
      <c r="U400" s="426"/>
      <c r="V400" s="426"/>
      <c r="W400" s="426"/>
      <c r="X400" s="427"/>
      <c r="Y400" s="416" t="str">
        <f t="shared" si="31"/>
        <v>三保支出</v>
      </c>
      <c r="Z400" s="416" t="str">
        <f t="shared" si="32"/>
        <v>项目支出</v>
      </c>
      <c r="AA400" s="416" t="str">
        <f t="shared" si="33"/>
        <v>2050202</v>
      </c>
      <c r="AB400" s="416" t="str">
        <f t="shared" si="34"/>
        <v>保基本民生</v>
      </c>
      <c r="AC400" s="416" t="str">
        <f t="shared" si="35"/>
        <v>否</v>
      </c>
    </row>
    <row r="401" ht="22.5" customHeight="1" spans="1:29">
      <c r="A401" s="421" t="s">
        <v>7885</v>
      </c>
      <c r="B401" s="422" t="s">
        <v>7962</v>
      </c>
      <c r="C401" s="422" t="s">
        <v>7963</v>
      </c>
      <c r="D401" s="421" t="s">
        <v>7906</v>
      </c>
      <c r="E401" s="421" t="s">
        <v>7889</v>
      </c>
      <c r="F401" s="421" t="s">
        <v>4097</v>
      </c>
      <c r="G401" s="421" t="s">
        <v>4097</v>
      </c>
      <c r="H401" s="423" t="s">
        <v>5209</v>
      </c>
      <c r="I401" s="421" t="s">
        <v>614</v>
      </c>
      <c r="J401" s="421" t="s">
        <v>7899</v>
      </c>
      <c r="K401" s="421" t="s">
        <v>7900</v>
      </c>
      <c r="L401" s="421" t="s">
        <v>7872</v>
      </c>
      <c r="M401" s="421" t="s">
        <v>7934</v>
      </c>
      <c r="N401" s="426">
        <v>16833.6</v>
      </c>
      <c r="O401" s="426">
        <v>16833.6</v>
      </c>
      <c r="P401" s="427"/>
      <c r="Q401" s="427"/>
      <c r="R401" s="426"/>
      <c r="S401" s="426"/>
      <c r="T401" s="426"/>
      <c r="U401" s="426"/>
      <c r="V401" s="426"/>
      <c r="W401" s="426"/>
      <c r="X401" s="427"/>
      <c r="Y401" s="416" t="str">
        <f t="shared" si="31"/>
        <v>三保支出</v>
      </c>
      <c r="Z401" s="416" t="str">
        <f t="shared" si="32"/>
        <v>项目支出</v>
      </c>
      <c r="AA401" s="416" t="str">
        <f t="shared" si="33"/>
        <v>2050202</v>
      </c>
      <c r="AB401" s="416" t="str">
        <f t="shared" si="34"/>
        <v>保基本民生</v>
      </c>
      <c r="AC401" s="416" t="str">
        <f t="shared" si="35"/>
        <v>否</v>
      </c>
    </row>
    <row r="402" ht="22.5" customHeight="1" spans="1:29">
      <c r="A402" s="421" t="s">
        <v>7885</v>
      </c>
      <c r="B402" s="422" t="s">
        <v>7962</v>
      </c>
      <c r="C402" s="422" t="s">
        <v>7963</v>
      </c>
      <c r="D402" s="421" t="s">
        <v>7906</v>
      </c>
      <c r="E402" s="421" t="s">
        <v>7889</v>
      </c>
      <c r="F402" s="421" t="s">
        <v>4097</v>
      </c>
      <c r="G402" s="421" t="s">
        <v>4097</v>
      </c>
      <c r="H402" s="423" t="s">
        <v>5209</v>
      </c>
      <c r="I402" s="421" t="s">
        <v>614</v>
      </c>
      <c r="J402" s="421" t="s">
        <v>7899</v>
      </c>
      <c r="K402" s="421" t="s">
        <v>7900</v>
      </c>
      <c r="L402" s="421" t="s">
        <v>7872</v>
      </c>
      <c r="M402" s="421" t="s">
        <v>7934</v>
      </c>
      <c r="N402" s="426">
        <v>31290</v>
      </c>
      <c r="O402" s="426">
        <v>31290</v>
      </c>
      <c r="P402" s="427"/>
      <c r="Q402" s="427"/>
      <c r="R402" s="426"/>
      <c r="S402" s="426"/>
      <c r="T402" s="426"/>
      <c r="U402" s="426"/>
      <c r="V402" s="426"/>
      <c r="W402" s="426"/>
      <c r="X402" s="427"/>
      <c r="Y402" s="416" t="str">
        <f t="shared" si="31"/>
        <v>三保支出</v>
      </c>
      <c r="Z402" s="416" t="str">
        <f t="shared" si="32"/>
        <v>项目支出</v>
      </c>
      <c r="AA402" s="416" t="str">
        <f t="shared" si="33"/>
        <v>2050202</v>
      </c>
      <c r="AB402" s="416" t="str">
        <f t="shared" si="34"/>
        <v>保基本民生</v>
      </c>
      <c r="AC402" s="416" t="str">
        <f t="shared" si="35"/>
        <v>否</v>
      </c>
    </row>
    <row r="403" ht="22.5" customHeight="1" spans="1:29">
      <c r="A403" s="421" t="s">
        <v>7885</v>
      </c>
      <c r="B403" s="422" t="s">
        <v>7962</v>
      </c>
      <c r="C403" s="422" t="s">
        <v>7963</v>
      </c>
      <c r="D403" s="421" t="s">
        <v>7906</v>
      </c>
      <c r="E403" s="421" t="s">
        <v>7889</v>
      </c>
      <c r="F403" s="421" t="s">
        <v>4097</v>
      </c>
      <c r="G403" s="421" t="s">
        <v>4097</v>
      </c>
      <c r="H403" s="423" t="s">
        <v>5210</v>
      </c>
      <c r="I403" s="421" t="s">
        <v>616</v>
      </c>
      <c r="J403" s="421" t="s">
        <v>7899</v>
      </c>
      <c r="K403" s="421" t="s">
        <v>7900</v>
      </c>
      <c r="L403" s="421" t="s">
        <v>7872</v>
      </c>
      <c r="M403" s="421" t="s">
        <v>7907</v>
      </c>
      <c r="N403" s="426">
        <v>40401.2</v>
      </c>
      <c r="O403" s="426">
        <v>40401.2</v>
      </c>
      <c r="P403" s="427"/>
      <c r="Q403" s="427"/>
      <c r="R403" s="426"/>
      <c r="S403" s="426"/>
      <c r="T403" s="426"/>
      <c r="U403" s="426"/>
      <c r="V403" s="426"/>
      <c r="W403" s="426"/>
      <c r="X403" s="427"/>
      <c r="Y403" s="416" t="str">
        <f t="shared" si="31"/>
        <v>三保支出</v>
      </c>
      <c r="Z403" s="416" t="str">
        <f t="shared" si="32"/>
        <v>项目支出</v>
      </c>
      <c r="AA403" s="416" t="str">
        <f t="shared" si="33"/>
        <v>2050203</v>
      </c>
      <c r="AB403" s="416" t="str">
        <f t="shared" si="34"/>
        <v>保基本民生</v>
      </c>
      <c r="AC403" s="416" t="str">
        <f t="shared" si="35"/>
        <v>否</v>
      </c>
    </row>
    <row r="404" ht="22.5" customHeight="1" spans="1:29">
      <c r="A404" s="421" t="s">
        <v>7885</v>
      </c>
      <c r="B404" s="422" t="s">
        <v>7962</v>
      </c>
      <c r="C404" s="422" t="s">
        <v>7963</v>
      </c>
      <c r="D404" s="421" t="s">
        <v>7906</v>
      </c>
      <c r="E404" s="421" t="s">
        <v>7889</v>
      </c>
      <c r="F404" s="421" t="s">
        <v>4097</v>
      </c>
      <c r="G404" s="421" t="s">
        <v>4097</v>
      </c>
      <c r="H404" s="423" t="s">
        <v>5210</v>
      </c>
      <c r="I404" s="421" t="s">
        <v>616</v>
      </c>
      <c r="J404" s="421" t="s">
        <v>7899</v>
      </c>
      <c r="K404" s="421" t="s">
        <v>7900</v>
      </c>
      <c r="L404" s="421" t="s">
        <v>7872</v>
      </c>
      <c r="M404" s="421" t="s">
        <v>7907</v>
      </c>
      <c r="N404" s="426">
        <v>7791.66</v>
      </c>
      <c r="O404" s="426">
        <v>7791.66</v>
      </c>
      <c r="P404" s="427"/>
      <c r="Q404" s="427"/>
      <c r="R404" s="426"/>
      <c r="S404" s="426"/>
      <c r="T404" s="426"/>
      <c r="U404" s="426"/>
      <c r="V404" s="426"/>
      <c r="W404" s="426"/>
      <c r="X404" s="427"/>
      <c r="Y404" s="416" t="str">
        <f t="shared" si="31"/>
        <v>三保支出</v>
      </c>
      <c r="Z404" s="416" t="str">
        <f t="shared" si="32"/>
        <v>项目支出</v>
      </c>
      <c r="AA404" s="416" t="str">
        <f t="shared" si="33"/>
        <v>2050203</v>
      </c>
      <c r="AB404" s="416" t="str">
        <f t="shared" si="34"/>
        <v>保基本民生</v>
      </c>
      <c r="AC404" s="416" t="str">
        <f t="shared" si="35"/>
        <v>否</v>
      </c>
    </row>
    <row r="405" ht="22.5" customHeight="1" spans="1:29">
      <c r="A405" s="421" t="s">
        <v>7885</v>
      </c>
      <c r="B405" s="422" t="s">
        <v>7962</v>
      </c>
      <c r="C405" s="422" t="s">
        <v>7963</v>
      </c>
      <c r="D405" s="421" t="s">
        <v>7906</v>
      </c>
      <c r="E405" s="421" t="s">
        <v>7889</v>
      </c>
      <c r="F405" s="421" t="s">
        <v>4097</v>
      </c>
      <c r="G405" s="421" t="s">
        <v>4097</v>
      </c>
      <c r="H405" s="423" t="s">
        <v>5209</v>
      </c>
      <c r="I405" s="421" t="s">
        <v>614</v>
      </c>
      <c r="J405" s="421" t="s">
        <v>7899</v>
      </c>
      <c r="K405" s="421" t="s">
        <v>7900</v>
      </c>
      <c r="L405" s="421" t="s">
        <v>7872</v>
      </c>
      <c r="M405" s="421" t="s">
        <v>7934</v>
      </c>
      <c r="N405" s="426">
        <v>429120</v>
      </c>
      <c r="O405" s="426">
        <v>429120</v>
      </c>
      <c r="P405" s="427"/>
      <c r="Q405" s="427"/>
      <c r="R405" s="426"/>
      <c r="S405" s="426"/>
      <c r="T405" s="426"/>
      <c r="U405" s="426"/>
      <c r="V405" s="426"/>
      <c r="W405" s="426"/>
      <c r="X405" s="427"/>
      <c r="Y405" s="416" t="str">
        <f t="shared" si="31"/>
        <v>三保支出</v>
      </c>
      <c r="Z405" s="416" t="str">
        <f t="shared" si="32"/>
        <v>项目支出</v>
      </c>
      <c r="AA405" s="416" t="str">
        <f t="shared" si="33"/>
        <v>2050202</v>
      </c>
      <c r="AB405" s="416" t="str">
        <f t="shared" si="34"/>
        <v>保基本民生</v>
      </c>
      <c r="AC405" s="416" t="str">
        <f t="shared" si="35"/>
        <v>否</v>
      </c>
    </row>
    <row r="406" ht="22.5" customHeight="1" spans="1:29">
      <c r="A406" s="421" t="s">
        <v>7885</v>
      </c>
      <c r="B406" s="422" t="s">
        <v>7962</v>
      </c>
      <c r="C406" s="422" t="s">
        <v>7963</v>
      </c>
      <c r="D406" s="421" t="s">
        <v>7906</v>
      </c>
      <c r="E406" s="421" t="s">
        <v>7889</v>
      </c>
      <c r="F406" s="421" t="s">
        <v>4097</v>
      </c>
      <c r="G406" s="421" t="s">
        <v>4097</v>
      </c>
      <c r="H406" s="423" t="s">
        <v>5210</v>
      </c>
      <c r="I406" s="421" t="s">
        <v>616</v>
      </c>
      <c r="J406" s="421" t="s">
        <v>7899</v>
      </c>
      <c r="K406" s="421" t="s">
        <v>7900</v>
      </c>
      <c r="L406" s="421" t="s">
        <v>7872</v>
      </c>
      <c r="M406" s="421" t="s">
        <v>7907</v>
      </c>
      <c r="N406" s="426">
        <v>230864</v>
      </c>
      <c r="O406" s="426">
        <v>230864</v>
      </c>
      <c r="P406" s="427"/>
      <c r="Q406" s="427"/>
      <c r="R406" s="426"/>
      <c r="S406" s="426"/>
      <c r="T406" s="426"/>
      <c r="U406" s="426"/>
      <c r="V406" s="426"/>
      <c r="W406" s="426"/>
      <c r="X406" s="427"/>
      <c r="Y406" s="416" t="str">
        <f t="shared" si="31"/>
        <v>三保支出</v>
      </c>
      <c r="Z406" s="416" t="str">
        <f t="shared" si="32"/>
        <v>项目支出</v>
      </c>
      <c r="AA406" s="416" t="str">
        <f t="shared" si="33"/>
        <v>2050203</v>
      </c>
      <c r="AB406" s="416" t="str">
        <f t="shared" si="34"/>
        <v>保基本民生</v>
      </c>
      <c r="AC406" s="416" t="str">
        <f t="shared" si="35"/>
        <v>否</v>
      </c>
    </row>
    <row r="407" ht="22.5" customHeight="1" spans="1:29">
      <c r="A407" s="421" t="s">
        <v>7885</v>
      </c>
      <c r="B407" s="422" t="s">
        <v>7962</v>
      </c>
      <c r="C407" s="422" t="s">
        <v>7963</v>
      </c>
      <c r="D407" s="421" t="s">
        <v>7906</v>
      </c>
      <c r="E407" s="421" t="s">
        <v>7889</v>
      </c>
      <c r="F407" s="421" t="s">
        <v>4097</v>
      </c>
      <c r="G407" s="421" t="s">
        <v>4097</v>
      </c>
      <c r="H407" s="423" t="s">
        <v>5210</v>
      </c>
      <c r="I407" s="421" t="s">
        <v>616</v>
      </c>
      <c r="J407" s="421" t="s">
        <v>7899</v>
      </c>
      <c r="K407" s="421" t="s">
        <v>7900</v>
      </c>
      <c r="L407" s="421" t="s">
        <v>7872</v>
      </c>
      <c r="M407" s="421" t="s">
        <v>7907</v>
      </c>
      <c r="N407" s="426">
        <v>2486.7</v>
      </c>
      <c r="O407" s="426">
        <v>2486.7</v>
      </c>
      <c r="P407" s="427"/>
      <c r="Q407" s="427"/>
      <c r="R407" s="426"/>
      <c r="S407" s="426"/>
      <c r="T407" s="426"/>
      <c r="U407" s="426"/>
      <c r="V407" s="426"/>
      <c r="W407" s="426"/>
      <c r="X407" s="427"/>
      <c r="Y407" s="416" t="str">
        <f t="shared" si="31"/>
        <v>三保支出</v>
      </c>
      <c r="Z407" s="416" t="str">
        <f t="shared" si="32"/>
        <v>项目支出</v>
      </c>
      <c r="AA407" s="416" t="str">
        <f t="shared" si="33"/>
        <v>2050203</v>
      </c>
      <c r="AB407" s="416" t="str">
        <f t="shared" si="34"/>
        <v>保基本民生</v>
      </c>
      <c r="AC407" s="416" t="str">
        <f t="shared" si="35"/>
        <v>否</v>
      </c>
    </row>
    <row r="408" ht="22.5" customHeight="1" spans="1:29">
      <c r="A408" s="421" t="s">
        <v>7885</v>
      </c>
      <c r="B408" s="422" t="s">
        <v>7962</v>
      </c>
      <c r="C408" s="422" t="s">
        <v>7963</v>
      </c>
      <c r="D408" s="421" t="s">
        <v>7906</v>
      </c>
      <c r="E408" s="421" t="s">
        <v>7889</v>
      </c>
      <c r="F408" s="421" t="s">
        <v>4097</v>
      </c>
      <c r="G408" s="421" t="s">
        <v>4097</v>
      </c>
      <c r="H408" s="423" t="s">
        <v>5209</v>
      </c>
      <c r="I408" s="421" t="s">
        <v>614</v>
      </c>
      <c r="J408" s="421" t="s">
        <v>7899</v>
      </c>
      <c r="K408" s="421" t="s">
        <v>7900</v>
      </c>
      <c r="L408" s="421" t="s">
        <v>7872</v>
      </c>
      <c r="M408" s="421" t="s">
        <v>7934</v>
      </c>
      <c r="N408" s="426">
        <v>14482.8</v>
      </c>
      <c r="O408" s="426">
        <v>14482.8</v>
      </c>
      <c r="P408" s="427"/>
      <c r="Q408" s="427"/>
      <c r="R408" s="426"/>
      <c r="S408" s="426"/>
      <c r="T408" s="426"/>
      <c r="U408" s="426"/>
      <c r="V408" s="426"/>
      <c r="W408" s="426"/>
      <c r="X408" s="427"/>
      <c r="Y408" s="416" t="str">
        <f t="shared" si="31"/>
        <v>三保支出</v>
      </c>
      <c r="Z408" s="416" t="str">
        <f t="shared" si="32"/>
        <v>项目支出</v>
      </c>
      <c r="AA408" s="416" t="str">
        <f t="shared" si="33"/>
        <v>2050202</v>
      </c>
      <c r="AB408" s="416" t="str">
        <f t="shared" si="34"/>
        <v>保基本民生</v>
      </c>
      <c r="AC408" s="416" t="str">
        <f t="shared" si="35"/>
        <v>否</v>
      </c>
    </row>
    <row r="409" ht="22.5" customHeight="1" spans="1:29">
      <c r="A409" s="421" t="s">
        <v>7885</v>
      </c>
      <c r="B409" s="422" t="s">
        <v>7962</v>
      </c>
      <c r="C409" s="422" t="s">
        <v>7963</v>
      </c>
      <c r="D409" s="421" t="s">
        <v>7906</v>
      </c>
      <c r="E409" s="421" t="s">
        <v>7889</v>
      </c>
      <c r="F409" s="421" t="s">
        <v>4097</v>
      </c>
      <c r="G409" s="421" t="s">
        <v>4097</v>
      </c>
      <c r="H409" s="423" t="s">
        <v>5209</v>
      </c>
      <c r="I409" s="421" t="s">
        <v>614</v>
      </c>
      <c r="J409" s="421" t="s">
        <v>7899</v>
      </c>
      <c r="K409" s="421" t="s">
        <v>7900</v>
      </c>
      <c r="L409" s="421" t="s">
        <v>7872</v>
      </c>
      <c r="M409" s="421" t="s">
        <v>7934</v>
      </c>
      <c r="N409" s="426">
        <v>6034.5</v>
      </c>
      <c r="O409" s="426">
        <v>6034.5</v>
      </c>
      <c r="P409" s="427"/>
      <c r="Q409" s="427"/>
      <c r="R409" s="426"/>
      <c r="S409" s="426"/>
      <c r="T409" s="426"/>
      <c r="U409" s="426"/>
      <c r="V409" s="426"/>
      <c r="W409" s="426"/>
      <c r="X409" s="427"/>
      <c r="Y409" s="416" t="str">
        <f t="shared" si="31"/>
        <v>三保支出</v>
      </c>
      <c r="Z409" s="416" t="str">
        <f t="shared" si="32"/>
        <v>项目支出</v>
      </c>
      <c r="AA409" s="416" t="str">
        <f t="shared" si="33"/>
        <v>2050202</v>
      </c>
      <c r="AB409" s="416" t="str">
        <f t="shared" si="34"/>
        <v>保基本民生</v>
      </c>
      <c r="AC409" s="416" t="str">
        <f t="shared" si="35"/>
        <v>否</v>
      </c>
    </row>
    <row r="410" ht="22.5" customHeight="1" spans="1:29">
      <c r="A410" s="421" t="s">
        <v>7885</v>
      </c>
      <c r="B410" s="422" t="s">
        <v>7962</v>
      </c>
      <c r="C410" s="422" t="s">
        <v>7963</v>
      </c>
      <c r="D410" s="421" t="s">
        <v>7906</v>
      </c>
      <c r="E410" s="421" t="s">
        <v>7889</v>
      </c>
      <c r="F410" s="421" t="s">
        <v>4097</v>
      </c>
      <c r="G410" s="421" t="s">
        <v>4097</v>
      </c>
      <c r="H410" s="423" t="s">
        <v>5209</v>
      </c>
      <c r="I410" s="421" t="s">
        <v>614</v>
      </c>
      <c r="J410" s="421" t="s">
        <v>7899</v>
      </c>
      <c r="K410" s="421" t="s">
        <v>7900</v>
      </c>
      <c r="L410" s="421" t="s">
        <v>7872</v>
      </c>
      <c r="M410" s="421" t="s">
        <v>7934</v>
      </c>
      <c r="N410" s="426">
        <v>96192</v>
      </c>
      <c r="O410" s="426">
        <v>96192</v>
      </c>
      <c r="P410" s="427"/>
      <c r="Q410" s="427"/>
      <c r="R410" s="426"/>
      <c r="S410" s="426"/>
      <c r="T410" s="426"/>
      <c r="U410" s="426"/>
      <c r="V410" s="426"/>
      <c r="W410" s="426"/>
      <c r="X410" s="427"/>
      <c r="Y410" s="416" t="str">
        <f t="shared" si="31"/>
        <v>三保支出</v>
      </c>
      <c r="Z410" s="416" t="str">
        <f t="shared" si="32"/>
        <v>项目支出</v>
      </c>
      <c r="AA410" s="416" t="str">
        <f t="shared" si="33"/>
        <v>2050202</v>
      </c>
      <c r="AB410" s="416" t="str">
        <f t="shared" si="34"/>
        <v>保基本民生</v>
      </c>
      <c r="AC410" s="416" t="str">
        <f t="shared" si="35"/>
        <v>否</v>
      </c>
    </row>
    <row r="411" ht="22.5" customHeight="1" spans="1:29">
      <c r="A411" s="421" t="s">
        <v>7885</v>
      </c>
      <c r="B411" s="422" t="s">
        <v>7962</v>
      </c>
      <c r="C411" s="422" t="s">
        <v>7963</v>
      </c>
      <c r="D411" s="421" t="s">
        <v>7906</v>
      </c>
      <c r="E411" s="421" t="s">
        <v>7889</v>
      </c>
      <c r="F411" s="421" t="s">
        <v>4097</v>
      </c>
      <c r="G411" s="421" t="s">
        <v>4097</v>
      </c>
      <c r="H411" s="423" t="s">
        <v>5210</v>
      </c>
      <c r="I411" s="421" t="s">
        <v>616</v>
      </c>
      <c r="J411" s="421" t="s">
        <v>7899</v>
      </c>
      <c r="K411" s="421" t="s">
        <v>7900</v>
      </c>
      <c r="L411" s="421" t="s">
        <v>7872</v>
      </c>
      <c r="M411" s="421" t="s">
        <v>7907</v>
      </c>
      <c r="N411" s="426">
        <v>73680</v>
      </c>
      <c r="O411" s="426">
        <v>73680</v>
      </c>
      <c r="P411" s="427"/>
      <c r="Q411" s="427"/>
      <c r="R411" s="426"/>
      <c r="S411" s="426"/>
      <c r="T411" s="426"/>
      <c r="U411" s="426"/>
      <c r="V411" s="426"/>
      <c r="W411" s="426"/>
      <c r="X411" s="427"/>
      <c r="Y411" s="416" t="str">
        <f t="shared" si="31"/>
        <v>三保支出</v>
      </c>
      <c r="Z411" s="416" t="str">
        <f t="shared" si="32"/>
        <v>项目支出</v>
      </c>
      <c r="AA411" s="416" t="str">
        <f t="shared" si="33"/>
        <v>2050203</v>
      </c>
      <c r="AB411" s="416" t="str">
        <f t="shared" si="34"/>
        <v>保基本民生</v>
      </c>
      <c r="AC411" s="416" t="str">
        <f t="shared" si="35"/>
        <v>否</v>
      </c>
    </row>
    <row r="412" ht="22.5" customHeight="1" spans="1:29">
      <c r="A412" s="421" t="s">
        <v>7885</v>
      </c>
      <c r="B412" s="422" t="s">
        <v>7962</v>
      </c>
      <c r="C412" s="422" t="s">
        <v>7963</v>
      </c>
      <c r="D412" s="421" t="s">
        <v>7888</v>
      </c>
      <c r="E412" s="421" t="s">
        <v>7889</v>
      </c>
      <c r="F412" s="421" t="s">
        <v>4097</v>
      </c>
      <c r="G412" s="421" t="s">
        <v>4097</v>
      </c>
      <c r="H412" s="423" t="s">
        <v>5208</v>
      </c>
      <c r="I412" s="421" t="s">
        <v>612</v>
      </c>
      <c r="J412" s="421" t="s">
        <v>7890</v>
      </c>
      <c r="K412" s="421" t="s">
        <v>7891</v>
      </c>
      <c r="L412" s="421" t="s">
        <v>7872</v>
      </c>
      <c r="M412" s="421" t="s">
        <v>7892</v>
      </c>
      <c r="N412" s="426">
        <v>35760</v>
      </c>
      <c r="O412" s="426">
        <v>35760</v>
      </c>
      <c r="P412" s="427"/>
      <c r="Q412" s="427"/>
      <c r="R412" s="426"/>
      <c r="S412" s="426"/>
      <c r="T412" s="426"/>
      <c r="U412" s="426"/>
      <c r="V412" s="426"/>
      <c r="W412" s="426"/>
      <c r="X412" s="427"/>
      <c r="Y412" s="416" t="str">
        <f t="shared" si="31"/>
        <v>三保支出</v>
      </c>
      <c r="Z412" s="416" t="str">
        <f t="shared" si="32"/>
        <v>项目支出</v>
      </c>
      <c r="AA412" s="416" t="str">
        <f t="shared" si="33"/>
        <v>2050201</v>
      </c>
      <c r="AB412" s="416" t="str">
        <f t="shared" si="34"/>
        <v>保基本民生</v>
      </c>
      <c r="AC412" s="416" t="str">
        <f t="shared" si="35"/>
        <v>否</v>
      </c>
    </row>
    <row r="413" ht="22.5" customHeight="1" spans="1:29">
      <c r="A413" s="421" t="s">
        <v>7885</v>
      </c>
      <c r="B413" s="422" t="s">
        <v>7962</v>
      </c>
      <c r="C413" s="422" t="s">
        <v>7963</v>
      </c>
      <c r="D413" s="421" t="s">
        <v>7888</v>
      </c>
      <c r="E413" s="421" t="s">
        <v>7889</v>
      </c>
      <c r="F413" s="421" t="s">
        <v>4097</v>
      </c>
      <c r="G413" s="421" t="s">
        <v>4097</v>
      </c>
      <c r="H413" s="423" t="s">
        <v>5208</v>
      </c>
      <c r="I413" s="421" t="s">
        <v>612</v>
      </c>
      <c r="J413" s="421" t="s">
        <v>7890</v>
      </c>
      <c r="K413" s="421" t="s">
        <v>7891</v>
      </c>
      <c r="L413" s="421" t="s">
        <v>7872</v>
      </c>
      <c r="M413" s="421" t="s">
        <v>7892</v>
      </c>
      <c r="N413" s="426">
        <v>1206.9</v>
      </c>
      <c r="O413" s="426">
        <v>1206.9</v>
      </c>
      <c r="P413" s="427"/>
      <c r="Q413" s="427"/>
      <c r="R413" s="426"/>
      <c r="S413" s="426"/>
      <c r="T413" s="426"/>
      <c r="U413" s="426"/>
      <c r="V413" s="426"/>
      <c r="W413" s="426"/>
      <c r="X413" s="427"/>
      <c r="Y413" s="416" t="str">
        <f t="shared" si="31"/>
        <v>三保支出</v>
      </c>
      <c r="Z413" s="416" t="str">
        <f t="shared" si="32"/>
        <v>项目支出</v>
      </c>
      <c r="AA413" s="416" t="str">
        <f t="shared" si="33"/>
        <v>2050201</v>
      </c>
      <c r="AB413" s="416" t="str">
        <f t="shared" si="34"/>
        <v>保基本民生</v>
      </c>
      <c r="AC413" s="416" t="str">
        <f t="shared" si="35"/>
        <v>否</v>
      </c>
    </row>
    <row r="414" ht="22.5" customHeight="1" spans="1:29">
      <c r="A414" s="421" t="s">
        <v>7885</v>
      </c>
      <c r="B414" s="422" t="s">
        <v>7962</v>
      </c>
      <c r="C414" s="422" t="s">
        <v>7963</v>
      </c>
      <c r="D414" s="421" t="s">
        <v>7888</v>
      </c>
      <c r="E414" s="421" t="s">
        <v>7889</v>
      </c>
      <c r="F414" s="421" t="s">
        <v>4097</v>
      </c>
      <c r="G414" s="421" t="s">
        <v>4097</v>
      </c>
      <c r="H414" s="423" t="s">
        <v>5208</v>
      </c>
      <c r="I414" s="421" t="s">
        <v>612</v>
      </c>
      <c r="J414" s="421" t="s">
        <v>7890</v>
      </c>
      <c r="K414" s="421" t="s">
        <v>7891</v>
      </c>
      <c r="L414" s="421" t="s">
        <v>7872</v>
      </c>
      <c r="M414" s="421" t="s">
        <v>7892</v>
      </c>
      <c r="N414" s="426">
        <v>6258</v>
      </c>
      <c r="O414" s="426">
        <v>6258</v>
      </c>
      <c r="P414" s="427"/>
      <c r="Q414" s="427"/>
      <c r="R414" s="426"/>
      <c r="S414" s="426"/>
      <c r="T414" s="426"/>
      <c r="U414" s="426"/>
      <c r="V414" s="426"/>
      <c r="W414" s="426"/>
      <c r="X414" s="427"/>
      <c r="Y414" s="416" t="str">
        <f t="shared" si="31"/>
        <v>三保支出</v>
      </c>
      <c r="Z414" s="416" t="str">
        <f t="shared" si="32"/>
        <v>项目支出</v>
      </c>
      <c r="AA414" s="416" t="str">
        <f t="shared" si="33"/>
        <v>2050201</v>
      </c>
      <c r="AB414" s="416" t="str">
        <f t="shared" si="34"/>
        <v>保基本民生</v>
      </c>
      <c r="AC414" s="416" t="str">
        <f t="shared" si="35"/>
        <v>否</v>
      </c>
    </row>
    <row r="415" ht="22.5" customHeight="1" spans="1:29">
      <c r="A415" s="421" t="s">
        <v>7885</v>
      </c>
      <c r="B415" s="422" t="s">
        <v>7962</v>
      </c>
      <c r="C415" s="422" t="s">
        <v>7963</v>
      </c>
      <c r="D415" s="421" t="s">
        <v>7945</v>
      </c>
      <c r="E415" s="421" t="s">
        <v>7869</v>
      </c>
      <c r="F415" s="421" t="s">
        <v>4097</v>
      </c>
      <c r="G415" s="421" t="s">
        <v>4097</v>
      </c>
      <c r="H415" s="423" t="s">
        <v>5208</v>
      </c>
      <c r="I415" s="421" t="s">
        <v>612</v>
      </c>
      <c r="J415" s="421" t="s">
        <v>7890</v>
      </c>
      <c r="K415" s="421" t="s">
        <v>7891</v>
      </c>
      <c r="L415" s="421" t="s">
        <v>7872</v>
      </c>
      <c r="M415" s="421" t="s">
        <v>7894</v>
      </c>
      <c r="N415" s="426">
        <v>2835</v>
      </c>
      <c r="O415" s="426">
        <v>2835</v>
      </c>
      <c r="P415" s="427"/>
      <c r="Q415" s="427"/>
      <c r="R415" s="426"/>
      <c r="S415" s="426"/>
      <c r="T415" s="426"/>
      <c r="U415" s="426"/>
      <c r="V415" s="426"/>
      <c r="W415" s="426"/>
      <c r="X415" s="427"/>
      <c r="Y415" s="416" t="str">
        <f t="shared" si="31"/>
        <v>促发展支出</v>
      </c>
      <c r="Z415" s="416" t="str">
        <f t="shared" si="32"/>
        <v>项目支出</v>
      </c>
      <c r="AA415" s="416" t="str">
        <f t="shared" si="33"/>
        <v>2050201</v>
      </c>
      <c r="AB415" s="416" t="e">
        <f t="shared" si="34"/>
        <v>#N/A</v>
      </c>
      <c r="AC415" s="416" t="str">
        <f t="shared" si="35"/>
        <v>否</v>
      </c>
    </row>
    <row r="416" ht="22.5" customHeight="1" spans="1:29">
      <c r="A416" s="421" t="s">
        <v>7885</v>
      </c>
      <c r="B416" s="422" t="s">
        <v>7964</v>
      </c>
      <c r="C416" s="422" t="s">
        <v>7965</v>
      </c>
      <c r="D416" s="421" t="s">
        <v>7898</v>
      </c>
      <c r="E416" s="421" t="s">
        <v>7889</v>
      </c>
      <c r="F416" s="421" t="s">
        <v>4097</v>
      </c>
      <c r="G416" s="421" t="s">
        <v>4097</v>
      </c>
      <c r="H416" s="423" t="s">
        <v>5210</v>
      </c>
      <c r="I416" s="421" t="s">
        <v>616</v>
      </c>
      <c r="J416" s="421" t="s">
        <v>7899</v>
      </c>
      <c r="K416" s="421" t="s">
        <v>7900</v>
      </c>
      <c r="L416" s="421" t="s">
        <v>7872</v>
      </c>
      <c r="M416" s="421" t="s">
        <v>7901</v>
      </c>
      <c r="N416" s="426">
        <v>82260</v>
      </c>
      <c r="O416" s="426">
        <v>82260</v>
      </c>
      <c r="P416" s="427"/>
      <c r="Q416" s="427"/>
      <c r="R416" s="426"/>
      <c r="S416" s="426"/>
      <c r="T416" s="426"/>
      <c r="U416" s="426"/>
      <c r="V416" s="426"/>
      <c r="W416" s="426"/>
      <c r="X416" s="427"/>
      <c r="Y416" s="416" t="str">
        <f t="shared" si="31"/>
        <v>三保支出</v>
      </c>
      <c r="Z416" s="416" t="str">
        <f t="shared" si="32"/>
        <v>项目支出</v>
      </c>
      <c r="AA416" s="416" t="str">
        <f t="shared" si="33"/>
        <v>2050203</v>
      </c>
      <c r="AB416" s="416" t="str">
        <f t="shared" si="34"/>
        <v>保基本民生</v>
      </c>
      <c r="AC416" s="416" t="str">
        <f t="shared" si="35"/>
        <v>否</v>
      </c>
    </row>
    <row r="417" ht="22.5" customHeight="1" spans="1:29">
      <c r="A417" s="421" t="s">
        <v>7885</v>
      </c>
      <c r="B417" s="422" t="s">
        <v>7964</v>
      </c>
      <c r="C417" s="422" t="s">
        <v>7965</v>
      </c>
      <c r="D417" s="421" t="s">
        <v>7898</v>
      </c>
      <c r="E417" s="421" t="s">
        <v>7889</v>
      </c>
      <c r="F417" s="421" t="s">
        <v>4097</v>
      </c>
      <c r="G417" s="421" t="s">
        <v>4097</v>
      </c>
      <c r="H417" s="423" t="s">
        <v>5209</v>
      </c>
      <c r="I417" s="421" t="s">
        <v>614</v>
      </c>
      <c r="J417" s="421" t="s">
        <v>7899</v>
      </c>
      <c r="K417" s="421" t="s">
        <v>7900</v>
      </c>
      <c r="L417" s="421" t="s">
        <v>7872</v>
      </c>
      <c r="M417" s="421" t="s">
        <v>7901</v>
      </c>
      <c r="N417" s="426">
        <v>102270</v>
      </c>
      <c r="O417" s="426">
        <v>102270</v>
      </c>
      <c r="P417" s="427"/>
      <c r="Q417" s="427"/>
      <c r="R417" s="426"/>
      <c r="S417" s="426"/>
      <c r="T417" s="426"/>
      <c r="U417" s="426"/>
      <c r="V417" s="426"/>
      <c r="W417" s="426"/>
      <c r="X417" s="427"/>
      <c r="Y417" s="416" t="str">
        <f t="shared" si="31"/>
        <v>三保支出</v>
      </c>
      <c r="Z417" s="416" t="str">
        <f t="shared" si="32"/>
        <v>项目支出</v>
      </c>
      <c r="AA417" s="416" t="str">
        <f t="shared" si="33"/>
        <v>2050202</v>
      </c>
      <c r="AB417" s="416" t="str">
        <f t="shared" si="34"/>
        <v>保基本民生</v>
      </c>
      <c r="AC417" s="416" t="str">
        <f t="shared" si="35"/>
        <v>否</v>
      </c>
    </row>
    <row r="418" ht="22.5" customHeight="1" spans="1:29">
      <c r="A418" s="421" t="s">
        <v>7885</v>
      </c>
      <c r="B418" s="422" t="s">
        <v>7964</v>
      </c>
      <c r="C418" s="422" t="s">
        <v>7965</v>
      </c>
      <c r="D418" s="421" t="s">
        <v>7902</v>
      </c>
      <c r="E418" s="421" t="s">
        <v>7889</v>
      </c>
      <c r="F418" s="421" t="s">
        <v>4097</v>
      </c>
      <c r="G418" s="421" t="s">
        <v>4097</v>
      </c>
      <c r="H418" s="423" t="s">
        <v>5209</v>
      </c>
      <c r="I418" s="421" t="s">
        <v>614</v>
      </c>
      <c r="J418" s="421" t="s">
        <v>7890</v>
      </c>
      <c r="K418" s="421" t="s">
        <v>7891</v>
      </c>
      <c r="L418" s="421" t="s">
        <v>7872</v>
      </c>
      <c r="M418" s="421" t="s">
        <v>7933</v>
      </c>
      <c r="N418" s="426">
        <v>412562.5</v>
      </c>
      <c r="O418" s="426">
        <v>412562.5</v>
      </c>
      <c r="P418" s="427"/>
      <c r="Q418" s="427"/>
      <c r="R418" s="426"/>
      <c r="S418" s="426"/>
      <c r="T418" s="426"/>
      <c r="U418" s="426"/>
      <c r="V418" s="426"/>
      <c r="W418" s="426"/>
      <c r="X418" s="427"/>
      <c r="Y418" s="416" t="str">
        <f t="shared" si="31"/>
        <v>三保支出</v>
      </c>
      <c r="Z418" s="416" t="str">
        <f t="shared" si="32"/>
        <v>项目支出</v>
      </c>
      <c r="AA418" s="416" t="str">
        <f t="shared" si="33"/>
        <v>2050202</v>
      </c>
      <c r="AB418" s="416" t="str">
        <f t="shared" si="34"/>
        <v>保基本民生</v>
      </c>
      <c r="AC418" s="416" t="str">
        <f t="shared" si="35"/>
        <v>否</v>
      </c>
    </row>
    <row r="419" ht="22.5" customHeight="1" spans="1:29">
      <c r="A419" s="421" t="s">
        <v>7885</v>
      </c>
      <c r="B419" s="422" t="s">
        <v>7964</v>
      </c>
      <c r="C419" s="422" t="s">
        <v>7965</v>
      </c>
      <c r="D419" s="421" t="s">
        <v>7902</v>
      </c>
      <c r="E419" s="421" t="s">
        <v>7889</v>
      </c>
      <c r="F419" s="421" t="s">
        <v>4097</v>
      </c>
      <c r="G419" s="421" t="s">
        <v>4097</v>
      </c>
      <c r="H419" s="423" t="s">
        <v>5209</v>
      </c>
      <c r="I419" s="421" t="s">
        <v>614</v>
      </c>
      <c r="J419" s="421" t="s">
        <v>7890</v>
      </c>
      <c r="K419" s="421" t="s">
        <v>7891</v>
      </c>
      <c r="L419" s="421" t="s">
        <v>7872</v>
      </c>
      <c r="M419" s="421" t="s">
        <v>7933</v>
      </c>
      <c r="N419" s="426">
        <v>79560.91</v>
      </c>
      <c r="O419" s="426">
        <v>79560.91</v>
      </c>
      <c r="P419" s="427"/>
      <c r="Q419" s="427"/>
      <c r="R419" s="426"/>
      <c r="S419" s="426"/>
      <c r="T419" s="426"/>
      <c r="U419" s="426"/>
      <c r="V419" s="426"/>
      <c r="W419" s="426"/>
      <c r="X419" s="427"/>
      <c r="Y419" s="416" t="str">
        <f t="shared" si="31"/>
        <v>三保支出</v>
      </c>
      <c r="Z419" s="416" t="str">
        <f t="shared" si="32"/>
        <v>项目支出</v>
      </c>
      <c r="AA419" s="416" t="str">
        <f t="shared" si="33"/>
        <v>2050202</v>
      </c>
      <c r="AB419" s="416" t="str">
        <f t="shared" si="34"/>
        <v>保基本民生</v>
      </c>
      <c r="AC419" s="416" t="str">
        <f t="shared" si="35"/>
        <v>否</v>
      </c>
    </row>
    <row r="420" ht="22.5" customHeight="1" spans="1:29">
      <c r="A420" s="421" t="s">
        <v>7885</v>
      </c>
      <c r="B420" s="422" t="s">
        <v>7964</v>
      </c>
      <c r="C420" s="422" t="s">
        <v>7965</v>
      </c>
      <c r="D420" s="421" t="s">
        <v>7902</v>
      </c>
      <c r="E420" s="421" t="s">
        <v>7889</v>
      </c>
      <c r="F420" s="421" t="s">
        <v>4097</v>
      </c>
      <c r="G420" s="421" t="s">
        <v>4097</v>
      </c>
      <c r="H420" s="423" t="s">
        <v>5209</v>
      </c>
      <c r="I420" s="421" t="s">
        <v>614</v>
      </c>
      <c r="J420" s="421" t="s">
        <v>7890</v>
      </c>
      <c r="K420" s="421" t="s">
        <v>7891</v>
      </c>
      <c r="L420" s="421" t="s">
        <v>7872</v>
      </c>
      <c r="M420" s="421" t="s">
        <v>7933</v>
      </c>
      <c r="N420" s="426">
        <v>589375</v>
      </c>
      <c r="O420" s="426">
        <v>589375</v>
      </c>
      <c r="P420" s="427"/>
      <c r="Q420" s="427"/>
      <c r="R420" s="426"/>
      <c r="S420" s="426"/>
      <c r="T420" s="426"/>
      <c r="U420" s="426"/>
      <c r="V420" s="426"/>
      <c r="W420" s="426"/>
      <c r="X420" s="427"/>
      <c r="Y420" s="416" t="str">
        <f t="shared" si="31"/>
        <v>三保支出</v>
      </c>
      <c r="Z420" s="416" t="str">
        <f t="shared" si="32"/>
        <v>项目支出</v>
      </c>
      <c r="AA420" s="416" t="str">
        <f t="shared" si="33"/>
        <v>2050202</v>
      </c>
      <c r="AB420" s="416" t="str">
        <f t="shared" si="34"/>
        <v>保基本民生</v>
      </c>
      <c r="AC420" s="416" t="str">
        <f t="shared" si="35"/>
        <v>否</v>
      </c>
    </row>
    <row r="421" ht="22.5" customHeight="1" spans="1:29">
      <c r="A421" s="421" t="s">
        <v>7885</v>
      </c>
      <c r="B421" s="422" t="s">
        <v>7964</v>
      </c>
      <c r="C421" s="422" t="s">
        <v>7965</v>
      </c>
      <c r="D421" s="421" t="s">
        <v>7902</v>
      </c>
      <c r="E421" s="421" t="s">
        <v>7889</v>
      </c>
      <c r="F421" s="421" t="s">
        <v>4097</v>
      </c>
      <c r="G421" s="421" t="s">
        <v>4097</v>
      </c>
      <c r="H421" s="423" t="s">
        <v>5210</v>
      </c>
      <c r="I421" s="421" t="s">
        <v>616</v>
      </c>
      <c r="J421" s="421" t="s">
        <v>7890</v>
      </c>
      <c r="K421" s="421" t="s">
        <v>7891</v>
      </c>
      <c r="L421" s="421" t="s">
        <v>7872</v>
      </c>
      <c r="M421" s="421" t="s">
        <v>7903</v>
      </c>
      <c r="N421" s="426">
        <v>392250</v>
      </c>
      <c r="O421" s="426">
        <v>392250</v>
      </c>
      <c r="P421" s="427"/>
      <c r="Q421" s="427"/>
      <c r="R421" s="426"/>
      <c r="S421" s="426"/>
      <c r="T421" s="426"/>
      <c r="U421" s="426"/>
      <c r="V421" s="426"/>
      <c r="W421" s="426"/>
      <c r="X421" s="427"/>
      <c r="Y421" s="416" t="str">
        <f t="shared" si="31"/>
        <v>三保支出</v>
      </c>
      <c r="Z421" s="416" t="str">
        <f t="shared" si="32"/>
        <v>项目支出</v>
      </c>
      <c r="AA421" s="416" t="str">
        <f t="shared" si="33"/>
        <v>2050203</v>
      </c>
      <c r="AB421" s="416" t="str">
        <f t="shared" si="34"/>
        <v>保基本民生</v>
      </c>
      <c r="AC421" s="416" t="str">
        <f t="shared" si="35"/>
        <v>否</v>
      </c>
    </row>
    <row r="422" ht="22.5" customHeight="1" spans="1:29">
      <c r="A422" s="421" t="s">
        <v>7885</v>
      </c>
      <c r="B422" s="422" t="s">
        <v>7964</v>
      </c>
      <c r="C422" s="422" t="s">
        <v>7965</v>
      </c>
      <c r="D422" s="421" t="s">
        <v>7902</v>
      </c>
      <c r="E422" s="421" t="s">
        <v>7889</v>
      </c>
      <c r="F422" s="421" t="s">
        <v>4097</v>
      </c>
      <c r="G422" s="421" t="s">
        <v>4097</v>
      </c>
      <c r="H422" s="423" t="s">
        <v>5210</v>
      </c>
      <c r="I422" s="421" t="s">
        <v>616</v>
      </c>
      <c r="J422" s="421" t="s">
        <v>7890</v>
      </c>
      <c r="K422" s="421" t="s">
        <v>7891</v>
      </c>
      <c r="L422" s="421" t="s">
        <v>7872</v>
      </c>
      <c r="M422" s="421" t="s">
        <v>7903</v>
      </c>
      <c r="N422" s="426">
        <v>52953.75</v>
      </c>
      <c r="O422" s="426">
        <v>52953.75</v>
      </c>
      <c r="P422" s="427"/>
      <c r="Q422" s="427"/>
      <c r="R422" s="426"/>
      <c r="S422" s="426"/>
      <c r="T422" s="426"/>
      <c r="U422" s="426"/>
      <c r="V422" s="426"/>
      <c r="W422" s="426"/>
      <c r="X422" s="427"/>
      <c r="Y422" s="416" t="str">
        <f t="shared" si="31"/>
        <v>三保支出</v>
      </c>
      <c r="Z422" s="416" t="str">
        <f t="shared" si="32"/>
        <v>项目支出</v>
      </c>
      <c r="AA422" s="416" t="str">
        <f t="shared" si="33"/>
        <v>2050203</v>
      </c>
      <c r="AB422" s="416" t="str">
        <f t="shared" si="34"/>
        <v>保基本民生</v>
      </c>
      <c r="AC422" s="416" t="str">
        <f t="shared" si="35"/>
        <v>否</v>
      </c>
    </row>
    <row r="423" ht="22.5" customHeight="1" spans="1:29">
      <c r="A423" s="421" t="s">
        <v>7885</v>
      </c>
      <c r="B423" s="422" t="s">
        <v>7964</v>
      </c>
      <c r="C423" s="422" t="s">
        <v>7965</v>
      </c>
      <c r="D423" s="421" t="s">
        <v>7902</v>
      </c>
      <c r="E423" s="421" t="s">
        <v>7889</v>
      </c>
      <c r="F423" s="421" t="s">
        <v>4097</v>
      </c>
      <c r="G423" s="421" t="s">
        <v>4097</v>
      </c>
      <c r="H423" s="423" t="s">
        <v>5210</v>
      </c>
      <c r="I423" s="421" t="s">
        <v>616</v>
      </c>
      <c r="J423" s="421" t="s">
        <v>7890</v>
      </c>
      <c r="K423" s="421" t="s">
        <v>7891</v>
      </c>
      <c r="L423" s="421" t="s">
        <v>7872</v>
      </c>
      <c r="M423" s="421" t="s">
        <v>7903</v>
      </c>
      <c r="N423" s="426">
        <v>274575</v>
      </c>
      <c r="O423" s="426">
        <v>274575</v>
      </c>
      <c r="P423" s="427"/>
      <c r="Q423" s="427"/>
      <c r="R423" s="426"/>
      <c r="S423" s="426"/>
      <c r="T423" s="426"/>
      <c r="U423" s="426"/>
      <c r="V423" s="426"/>
      <c r="W423" s="426"/>
      <c r="X423" s="427"/>
      <c r="Y423" s="416" t="str">
        <f t="shared" si="31"/>
        <v>三保支出</v>
      </c>
      <c r="Z423" s="416" t="str">
        <f t="shared" si="32"/>
        <v>项目支出</v>
      </c>
      <c r="AA423" s="416" t="str">
        <f t="shared" si="33"/>
        <v>2050203</v>
      </c>
      <c r="AB423" s="416" t="str">
        <f t="shared" si="34"/>
        <v>保基本民生</v>
      </c>
      <c r="AC423" s="416" t="str">
        <f t="shared" si="35"/>
        <v>否</v>
      </c>
    </row>
    <row r="424" ht="22.5" customHeight="1" spans="1:29">
      <c r="A424" s="421" t="s">
        <v>7885</v>
      </c>
      <c r="B424" s="422" t="s">
        <v>7964</v>
      </c>
      <c r="C424" s="422" t="s">
        <v>7965</v>
      </c>
      <c r="D424" s="421" t="s">
        <v>7919</v>
      </c>
      <c r="E424" s="421" t="s">
        <v>7869</v>
      </c>
      <c r="F424" s="421" t="s">
        <v>4097</v>
      </c>
      <c r="G424" s="421" t="s">
        <v>4097</v>
      </c>
      <c r="H424" s="423" t="s">
        <v>5209</v>
      </c>
      <c r="I424" s="421" t="s">
        <v>614</v>
      </c>
      <c r="J424" s="421" t="s">
        <v>7899</v>
      </c>
      <c r="K424" s="421" t="s">
        <v>7900</v>
      </c>
      <c r="L424" s="421" t="s">
        <v>7872</v>
      </c>
      <c r="M424" s="421" t="s">
        <v>7894</v>
      </c>
      <c r="N424" s="426">
        <v>97400</v>
      </c>
      <c r="O424" s="426">
        <v>97400</v>
      </c>
      <c r="P424" s="427"/>
      <c r="Q424" s="427"/>
      <c r="R424" s="426"/>
      <c r="S424" s="426"/>
      <c r="T424" s="426"/>
      <c r="U424" s="426"/>
      <c r="V424" s="426"/>
      <c r="W424" s="426"/>
      <c r="X424" s="427"/>
      <c r="Y424" s="416" t="str">
        <f t="shared" si="31"/>
        <v>促发展支出</v>
      </c>
      <c r="Z424" s="416" t="str">
        <f t="shared" si="32"/>
        <v>项目支出</v>
      </c>
      <c r="AA424" s="416" t="str">
        <f t="shared" si="33"/>
        <v>2050202</v>
      </c>
      <c r="AB424" s="416" t="e">
        <f t="shared" si="34"/>
        <v>#N/A</v>
      </c>
      <c r="AC424" s="416" t="str">
        <f t="shared" si="35"/>
        <v>否</v>
      </c>
    </row>
    <row r="425" ht="22.5" customHeight="1" spans="1:29">
      <c r="A425" s="421" t="s">
        <v>7885</v>
      </c>
      <c r="B425" s="422" t="s">
        <v>7964</v>
      </c>
      <c r="C425" s="422" t="s">
        <v>7965</v>
      </c>
      <c r="D425" s="421" t="s">
        <v>7919</v>
      </c>
      <c r="E425" s="421" t="s">
        <v>7869</v>
      </c>
      <c r="F425" s="421" t="s">
        <v>4097</v>
      </c>
      <c r="G425" s="421" t="s">
        <v>4097</v>
      </c>
      <c r="H425" s="423" t="s">
        <v>5210</v>
      </c>
      <c r="I425" s="421" t="s">
        <v>616</v>
      </c>
      <c r="J425" s="421" t="s">
        <v>7899</v>
      </c>
      <c r="K425" s="421" t="s">
        <v>7900</v>
      </c>
      <c r="L425" s="421" t="s">
        <v>7872</v>
      </c>
      <c r="M425" s="421" t="s">
        <v>7894</v>
      </c>
      <c r="N425" s="426">
        <v>45700</v>
      </c>
      <c r="O425" s="426">
        <v>45700</v>
      </c>
      <c r="P425" s="427"/>
      <c r="Q425" s="427"/>
      <c r="R425" s="426"/>
      <c r="S425" s="426"/>
      <c r="T425" s="426"/>
      <c r="U425" s="426"/>
      <c r="V425" s="426"/>
      <c r="W425" s="426"/>
      <c r="X425" s="427"/>
      <c r="Y425" s="416" t="str">
        <f t="shared" si="31"/>
        <v>促发展支出</v>
      </c>
      <c r="Z425" s="416" t="str">
        <f t="shared" si="32"/>
        <v>项目支出</v>
      </c>
      <c r="AA425" s="416" t="str">
        <f t="shared" si="33"/>
        <v>2050203</v>
      </c>
      <c r="AB425" s="416" t="e">
        <f t="shared" si="34"/>
        <v>#N/A</v>
      </c>
      <c r="AC425" s="416" t="str">
        <f t="shared" si="35"/>
        <v>否</v>
      </c>
    </row>
    <row r="426" ht="22.5" customHeight="1" spans="1:29">
      <c r="A426" s="421" t="s">
        <v>7885</v>
      </c>
      <c r="B426" s="422" t="s">
        <v>7964</v>
      </c>
      <c r="C426" s="422" t="s">
        <v>7965</v>
      </c>
      <c r="D426" s="421" t="s">
        <v>7922</v>
      </c>
      <c r="E426" s="421" t="s">
        <v>7889</v>
      </c>
      <c r="F426" s="421" t="s">
        <v>4097</v>
      </c>
      <c r="G426" s="421" t="s">
        <v>4097</v>
      </c>
      <c r="H426" s="423" t="s">
        <v>5255</v>
      </c>
      <c r="I426" s="421" t="s">
        <v>665</v>
      </c>
      <c r="J426" s="421" t="s">
        <v>7899</v>
      </c>
      <c r="K426" s="421" t="s">
        <v>7900</v>
      </c>
      <c r="L426" s="421" t="s">
        <v>7872</v>
      </c>
      <c r="M426" s="421" t="s">
        <v>7923</v>
      </c>
      <c r="N426" s="426">
        <v>7560</v>
      </c>
      <c r="O426" s="426">
        <v>7560</v>
      </c>
      <c r="P426" s="427"/>
      <c r="Q426" s="427"/>
      <c r="R426" s="426"/>
      <c r="S426" s="426"/>
      <c r="T426" s="426"/>
      <c r="U426" s="426"/>
      <c r="V426" s="426"/>
      <c r="W426" s="426"/>
      <c r="X426" s="427"/>
      <c r="Y426" s="416" t="str">
        <f t="shared" si="31"/>
        <v>三保支出</v>
      </c>
      <c r="Z426" s="416" t="str">
        <f t="shared" si="32"/>
        <v>项目支出</v>
      </c>
      <c r="AA426" s="416" t="str">
        <f t="shared" si="33"/>
        <v>2050701</v>
      </c>
      <c r="AB426" s="416" t="str">
        <f t="shared" si="34"/>
        <v>保基本民生</v>
      </c>
      <c r="AC426" s="416" t="str">
        <f t="shared" si="35"/>
        <v>否</v>
      </c>
    </row>
    <row r="427" ht="22.5" customHeight="1" spans="1:29">
      <c r="A427" s="421" t="s">
        <v>7885</v>
      </c>
      <c r="B427" s="422" t="s">
        <v>7964</v>
      </c>
      <c r="C427" s="422" t="s">
        <v>7965</v>
      </c>
      <c r="D427" s="421" t="s">
        <v>7922</v>
      </c>
      <c r="E427" s="421" t="s">
        <v>7889</v>
      </c>
      <c r="F427" s="421" t="s">
        <v>4097</v>
      </c>
      <c r="G427" s="421" t="s">
        <v>4097</v>
      </c>
      <c r="H427" s="423" t="s">
        <v>5255</v>
      </c>
      <c r="I427" s="421" t="s">
        <v>665</v>
      </c>
      <c r="J427" s="421" t="s">
        <v>7899</v>
      </c>
      <c r="K427" s="421" t="s">
        <v>7900</v>
      </c>
      <c r="L427" s="421" t="s">
        <v>7872</v>
      </c>
      <c r="M427" s="421" t="s">
        <v>7923</v>
      </c>
      <c r="N427" s="426">
        <v>43200</v>
      </c>
      <c r="O427" s="426">
        <v>43200</v>
      </c>
      <c r="P427" s="427"/>
      <c r="Q427" s="427"/>
      <c r="R427" s="426"/>
      <c r="S427" s="426"/>
      <c r="T427" s="426"/>
      <c r="U427" s="426"/>
      <c r="V427" s="426"/>
      <c r="W427" s="426"/>
      <c r="X427" s="427"/>
      <c r="Y427" s="416" t="str">
        <f t="shared" si="31"/>
        <v>三保支出</v>
      </c>
      <c r="Z427" s="416" t="str">
        <f t="shared" si="32"/>
        <v>项目支出</v>
      </c>
      <c r="AA427" s="416" t="str">
        <f t="shared" si="33"/>
        <v>2050701</v>
      </c>
      <c r="AB427" s="416" t="str">
        <f t="shared" si="34"/>
        <v>保基本民生</v>
      </c>
      <c r="AC427" s="416" t="str">
        <f t="shared" si="35"/>
        <v>否</v>
      </c>
    </row>
    <row r="428" ht="22.5" customHeight="1" spans="1:29">
      <c r="A428" s="421" t="s">
        <v>7885</v>
      </c>
      <c r="B428" s="422" t="s">
        <v>7964</v>
      </c>
      <c r="C428" s="422" t="s">
        <v>7965</v>
      </c>
      <c r="D428" s="421" t="s">
        <v>7922</v>
      </c>
      <c r="E428" s="421" t="s">
        <v>7889</v>
      </c>
      <c r="F428" s="421" t="s">
        <v>4097</v>
      </c>
      <c r="G428" s="421" t="s">
        <v>4097</v>
      </c>
      <c r="H428" s="423" t="s">
        <v>5255</v>
      </c>
      <c r="I428" s="421" t="s">
        <v>665</v>
      </c>
      <c r="J428" s="421" t="s">
        <v>7899</v>
      </c>
      <c r="K428" s="421" t="s">
        <v>7900</v>
      </c>
      <c r="L428" s="421" t="s">
        <v>7872</v>
      </c>
      <c r="M428" s="421" t="s">
        <v>7923</v>
      </c>
      <c r="N428" s="426">
        <v>1458</v>
      </c>
      <c r="O428" s="426">
        <v>1458</v>
      </c>
      <c r="P428" s="427"/>
      <c r="Q428" s="427"/>
      <c r="R428" s="426"/>
      <c r="S428" s="426"/>
      <c r="T428" s="426"/>
      <c r="U428" s="426"/>
      <c r="V428" s="426"/>
      <c r="W428" s="426"/>
      <c r="X428" s="427"/>
      <c r="Y428" s="416" t="str">
        <f t="shared" si="31"/>
        <v>三保支出</v>
      </c>
      <c r="Z428" s="416" t="str">
        <f t="shared" si="32"/>
        <v>项目支出</v>
      </c>
      <c r="AA428" s="416" t="str">
        <f t="shared" si="33"/>
        <v>2050701</v>
      </c>
      <c r="AB428" s="416" t="str">
        <f t="shared" si="34"/>
        <v>保基本民生</v>
      </c>
      <c r="AC428" s="416" t="str">
        <f t="shared" si="35"/>
        <v>否</v>
      </c>
    </row>
    <row r="429" ht="22.5" customHeight="1" spans="1:29">
      <c r="A429" s="421" t="s">
        <v>7885</v>
      </c>
      <c r="B429" s="422" t="s">
        <v>7964</v>
      </c>
      <c r="C429" s="422" t="s">
        <v>7965</v>
      </c>
      <c r="D429" s="421" t="s">
        <v>7904</v>
      </c>
      <c r="E429" s="421" t="s">
        <v>7889</v>
      </c>
      <c r="F429" s="421" t="s">
        <v>4097</v>
      </c>
      <c r="G429" s="421" t="s">
        <v>4097</v>
      </c>
      <c r="H429" s="423" t="s">
        <v>5209</v>
      </c>
      <c r="I429" s="421" t="s">
        <v>614</v>
      </c>
      <c r="J429" s="421" t="s">
        <v>7890</v>
      </c>
      <c r="K429" s="421" t="s">
        <v>7891</v>
      </c>
      <c r="L429" s="421" t="s">
        <v>7872</v>
      </c>
      <c r="M429" s="421" t="s">
        <v>7905</v>
      </c>
      <c r="N429" s="426">
        <v>974000</v>
      </c>
      <c r="O429" s="426">
        <v>974000</v>
      </c>
      <c r="P429" s="427"/>
      <c r="Q429" s="427"/>
      <c r="R429" s="426"/>
      <c r="S429" s="426"/>
      <c r="T429" s="426"/>
      <c r="U429" s="426"/>
      <c r="V429" s="426"/>
      <c r="W429" s="426"/>
      <c r="X429" s="427"/>
      <c r="Y429" s="416" t="str">
        <f t="shared" si="31"/>
        <v>三保支出</v>
      </c>
      <c r="Z429" s="416" t="str">
        <f t="shared" si="32"/>
        <v>项目支出</v>
      </c>
      <c r="AA429" s="416" t="str">
        <f t="shared" si="33"/>
        <v>2050202</v>
      </c>
      <c r="AB429" s="416" t="str">
        <f t="shared" si="34"/>
        <v>保基本民生</v>
      </c>
      <c r="AC429" s="416" t="str">
        <f t="shared" si="35"/>
        <v>否</v>
      </c>
    </row>
    <row r="430" ht="22.5" customHeight="1" spans="1:29">
      <c r="A430" s="421" t="s">
        <v>7885</v>
      </c>
      <c r="B430" s="422" t="s">
        <v>7964</v>
      </c>
      <c r="C430" s="422" t="s">
        <v>7965</v>
      </c>
      <c r="D430" s="421" t="s">
        <v>7904</v>
      </c>
      <c r="E430" s="421" t="s">
        <v>7889</v>
      </c>
      <c r="F430" s="421" t="s">
        <v>4097</v>
      </c>
      <c r="G430" s="421" t="s">
        <v>4097</v>
      </c>
      <c r="H430" s="423" t="s">
        <v>5210</v>
      </c>
      <c r="I430" s="421" t="s">
        <v>616</v>
      </c>
      <c r="J430" s="421" t="s">
        <v>7890</v>
      </c>
      <c r="K430" s="421" t="s">
        <v>7891</v>
      </c>
      <c r="L430" s="421" t="s">
        <v>7872</v>
      </c>
      <c r="M430" s="421" t="s">
        <v>7905</v>
      </c>
      <c r="N430" s="426">
        <v>457000</v>
      </c>
      <c r="O430" s="426">
        <v>457000</v>
      </c>
      <c r="P430" s="427"/>
      <c r="Q430" s="427"/>
      <c r="R430" s="426"/>
      <c r="S430" s="426"/>
      <c r="T430" s="426"/>
      <c r="U430" s="426"/>
      <c r="V430" s="426"/>
      <c r="W430" s="426"/>
      <c r="X430" s="427"/>
      <c r="Y430" s="416" t="str">
        <f t="shared" si="31"/>
        <v>三保支出</v>
      </c>
      <c r="Z430" s="416" t="str">
        <f t="shared" si="32"/>
        <v>项目支出</v>
      </c>
      <c r="AA430" s="416" t="str">
        <f t="shared" si="33"/>
        <v>2050203</v>
      </c>
      <c r="AB430" s="416" t="str">
        <f t="shared" si="34"/>
        <v>保基本民生</v>
      </c>
      <c r="AC430" s="416" t="str">
        <f t="shared" si="35"/>
        <v>否</v>
      </c>
    </row>
    <row r="431" ht="22.5" customHeight="1" spans="1:29">
      <c r="A431" s="421" t="s">
        <v>7885</v>
      </c>
      <c r="B431" s="422" t="s">
        <v>7964</v>
      </c>
      <c r="C431" s="422" t="s">
        <v>7965</v>
      </c>
      <c r="D431" s="421" t="s">
        <v>7906</v>
      </c>
      <c r="E431" s="421" t="s">
        <v>7889</v>
      </c>
      <c r="F431" s="421" t="s">
        <v>4097</v>
      </c>
      <c r="G431" s="421" t="s">
        <v>4097</v>
      </c>
      <c r="H431" s="423" t="s">
        <v>5209</v>
      </c>
      <c r="I431" s="421" t="s">
        <v>614</v>
      </c>
      <c r="J431" s="421" t="s">
        <v>7899</v>
      </c>
      <c r="K431" s="421" t="s">
        <v>7900</v>
      </c>
      <c r="L431" s="421" t="s">
        <v>7872</v>
      </c>
      <c r="M431" s="421" t="s">
        <v>7934</v>
      </c>
      <c r="N431" s="426">
        <v>98179.2</v>
      </c>
      <c r="O431" s="426">
        <v>98179.2</v>
      </c>
      <c r="P431" s="427"/>
      <c r="Q431" s="427"/>
      <c r="R431" s="426"/>
      <c r="S431" s="426"/>
      <c r="T431" s="426"/>
      <c r="U431" s="426"/>
      <c r="V431" s="426"/>
      <c r="W431" s="426"/>
      <c r="X431" s="427"/>
      <c r="Y431" s="416" t="str">
        <f t="shared" si="31"/>
        <v>三保支出</v>
      </c>
      <c r="Z431" s="416" t="str">
        <f t="shared" si="32"/>
        <v>项目支出</v>
      </c>
      <c r="AA431" s="416" t="str">
        <f t="shared" si="33"/>
        <v>2050202</v>
      </c>
      <c r="AB431" s="416" t="str">
        <f t="shared" si="34"/>
        <v>保基本民生</v>
      </c>
      <c r="AC431" s="416" t="str">
        <f t="shared" si="35"/>
        <v>否</v>
      </c>
    </row>
    <row r="432" ht="22.5" customHeight="1" spans="1:29">
      <c r="A432" s="421" t="s">
        <v>7885</v>
      </c>
      <c r="B432" s="422" t="s">
        <v>7964</v>
      </c>
      <c r="C432" s="422" t="s">
        <v>7965</v>
      </c>
      <c r="D432" s="421" t="s">
        <v>7906</v>
      </c>
      <c r="E432" s="421" t="s">
        <v>7889</v>
      </c>
      <c r="F432" s="421" t="s">
        <v>4097</v>
      </c>
      <c r="G432" s="421" t="s">
        <v>4097</v>
      </c>
      <c r="H432" s="423" t="s">
        <v>5209</v>
      </c>
      <c r="I432" s="421" t="s">
        <v>614</v>
      </c>
      <c r="J432" s="421" t="s">
        <v>7899</v>
      </c>
      <c r="K432" s="421" t="s">
        <v>7900</v>
      </c>
      <c r="L432" s="421" t="s">
        <v>7872</v>
      </c>
      <c r="M432" s="421" t="s">
        <v>7934</v>
      </c>
      <c r="N432" s="426">
        <v>1691.28</v>
      </c>
      <c r="O432" s="426">
        <v>1691.28</v>
      </c>
      <c r="P432" s="427"/>
      <c r="Q432" s="427"/>
      <c r="R432" s="426"/>
      <c r="S432" s="426"/>
      <c r="T432" s="426"/>
      <c r="U432" s="426"/>
      <c r="V432" s="426"/>
      <c r="W432" s="426"/>
      <c r="X432" s="427"/>
      <c r="Y432" s="416" t="str">
        <f t="shared" si="31"/>
        <v>三保支出</v>
      </c>
      <c r="Z432" s="416" t="str">
        <f t="shared" si="32"/>
        <v>项目支出</v>
      </c>
      <c r="AA432" s="416" t="str">
        <f t="shared" si="33"/>
        <v>2050202</v>
      </c>
      <c r="AB432" s="416" t="str">
        <f t="shared" si="34"/>
        <v>保基本民生</v>
      </c>
      <c r="AC432" s="416" t="str">
        <f t="shared" si="35"/>
        <v>否</v>
      </c>
    </row>
    <row r="433" ht="22.5" customHeight="1" spans="1:29">
      <c r="A433" s="421" t="s">
        <v>7885</v>
      </c>
      <c r="B433" s="422" t="s">
        <v>7964</v>
      </c>
      <c r="C433" s="422" t="s">
        <v>7965</v>
      </c>
      <c r="D433" s="421" t="s">
        <v>7906</v>
      </c>
      <c r="E433" s="421" t="s">
        <v>7889</v>
      </c>
      <c r="F433" s="421" t="s">
        <v>4097</v>
      </c>
      <c r="G433" s="421" t="s">
        <v>4097</v>
      </c>
      <c r="H433" s="423" t="s">
        <v>5210</v>
      </c>
      <c r="I433" s="421" t="s">
        <v>616</v>
      </c>
      <c r="J433" s="421" t="s">
        <v>7899</v>
      </c>
      <c r="K433" s="421" t="s">
        <v>7900</v>
      </c>
      <c r="L433" s="421" t="s">
        <v>7872</v>
      </c>
      <c r="M433" s="421" t="s">
        <v>7907</v>
      </c>
      <c r="N433" s="426">
        <v>19194</v>
      </c>
      <c r="O433" s="426">
        <v>19194</v>
      </c>
      <c r="P433" s="427"/>
      <c r="Q433" s="427"/>
      <c r="R433" s="426"/>
      <c r="S433" s="426"/>
      <c r="T433" s="426"/>
      <c r="U433" s="426"/>
      <c r="V433" s="426"/>
      <c r="W433" s="426"/>
      <c r="X433" s="427"/>
      <c r="Y433" s="416" t="str">
        <f t="shared" si="31"/>
        <v>三保支出</v>
      </c>
      <c r="Z433" s="416" t="str">
        <f t="shared" si="32"/>
        <v>项目支出</v>
      </c>
      <c r="AA433" s="416" t="str">
        <f t="shared" si="33"/>
        <v>2050203</v>
      </c>
      <c r="AB433" s="416" t="str">
        <f t="shared" si="34"/>
        <v>保基本民生</v>
      </c>
      <c r="AC433" s="416" t="str">
        <f t="shared" si="35"/>
        <v>否</v>
      </c>
    </row>
    <row r="434" ht="22.5" customHeight="1" spans="1:29">
      <c r="A434" s="421" t="s">
        <v>7885</v>
      </c>
      <c r="B434" s="422" t="s">
        <v>7964</v>
      </c>
      <c r="C434" s="422" t="s">
        <v>7965</v>
      </c>
      <c r="D434" s="421" t="s">
        <v>7906</v>
      </c>
      <c r="E434" s="421" t="s">
        <v>7889</v>
      </c>
      <c r="F434" s="421" t="s">
        <v>4097</v>
      </c>
      <c r="G434" s="421" t="s">
        <v>4097</v>
      </c>
      <c r="H434" s="423" t="s">
        <v>5209</v>
      </c>
      <c r="I434" s="421" t="s">
        <v>614</v>
      </c>
      <c r="J434" s="421" t="s">
        <v>7899</v>
      </c>
      <c r="K434" s="421" t="s">
        <v>7900</v>
      </c>
      <c r="L434" s="421" t="s">
        <v>7872</v>
      </c>
      <c r="M434" s="421" t="s">
        <v>7934</v>
      </c>
      <c r="N434" s="426">
        <v>233520</v>
      </c>
      <c r="O434" s="426">
        <v>233520</v>
      </c>
      <c r="P434" s="427"/>
      <c r="Q434" s="427"/>
      <c r="R434" s="426"/>
      <c r="S434" s="426"/>
      <c r="T434" s="426"/>
      <c r="U434" s="426"/>
      <c r="V434" s="426"/>
      <c r="W434" s="426"/>
      <c r="X434" s="427"/>
      <c r="Y434" s="416" t="str">
        <f t="shared" si="31"/>
        <v>三保支出</v>
      </c>
      <c r="Z434" s="416" t="str">
        <f t="shared" si="32"/>
        <v>项目支出</v>
      </c>
      <c r="AA434" s="416" t="str">
        <f t="shared" si="33"/>
        <v>2050202</v>
      </c>
      <c r="AB434" s="416" t="str">
        <f t="shared" si="34"/>
        <v>保基本民生</v>
      </c>
      <c r="AC434" s="416" t="str">
        <f t="shared" si="35"/>
        <v>否</v>
      </c>
    </row>
    <row r="435" ht="22.5" customHeight="1" spans="1:29">
      <c r="A435" s="421" t="s">
        <v>7885</v>
      </c>
      <c r="B435" s="422" t="s">
        <v>7964</v>
      </c>
      <c r="C435" s="422" t="s">
        <v>7965</v>
      </c>
      <c r="D435" s="421" t="s">
        <v>7906</v>
      </c>
      <c r="E435" s="421" t="s">
        <v>7889</v>
      </c>
      <c r="F435" s="421" t="s">
        <v>4097</v>
      </c>
      <c r="G435" s="421" t="s">
        <v>4097</v>
      </c>
      <c r="H435" s="423" t="s">
        <v>5209</v>
      </c>
      <c r="I435" s="421" t="s">
        <v>614</v>
      </c>
      <c r="J435" s="421" t="s">
        <v>7899</v>
      </c>
      <c r="K435" s="421" t="s">
        <v>7900</v>
      </c>
      <c r="L435" s="421" t="s">
        <v>7872</v>
      </c>
      <c r="M435" s="421" t="s">
        <v>7934</v>
      </c>
      <c r="N435" s="426">
        <v>8769.6</v>
      </c>
      <c r="O435" s="426">
        <v>8769.6</v>
      </c>
      <c r="P435" s="427"/>
      <c r="Q435" s="427"/>
      <c r="R435" s="426"/>
      <c r="S435" s="426"/>
      <c r="T435" s="426"/>
      <c r="U435" s="426"/>
      <c r="V435" s="426"/>
      <c r="W435" s="426"/>
      <c r="X435" s="427"/>
      <c r="Y435" s="416" t="str">
        <f t="shared" si="31"/>
        <v>三保支出</v>
      </c>
      <c r="Z435" s="416" t="str">
        <f t="shared" si="32"/>
        <v>项目支出</v>
      </c>
      <c r="AA435" s="416" t="str">
        <f t="shared" si="33"/>
        <v>2050202</v>
      </c>
      <c r="AB435" s="416" t="str">
        <f t="shared" si="34"/>
        <v>保基本民生</v>
      </c>
      <c r="AC435" s="416" t="str">
        <f t="shared" si="35"/>
        <v>否</v>
      </c>
    </row>
    <row r="436" ht="22.5" customHeight="1" spans="1:29">
      <c r="A436" s="421" t="s">
        <v>7885</v>
      </c>
      <c r="B436" s="422" t="s">
        <v>7964</v>
      </c>
      <c r="C436" s="422" t="s">
        <v>7965</v>
      </c>
      <c r="D436" s="421" t="s">
        <v>7906</v>
      </c>
      <c r="E436" s="421" t="s">
        <v>7889</v>
      </c>
      <c r="F436" s="421" t="s">
        <v>4097</v>
      </c>
      <c r="G436" s="421" t="s">
        <v>4097</v>
      </c>
      <c r="H436" s="423" t="s">
        <v>5209</v>
      </c>
      <c r="I436" s="421" t="s">
        <v>614</v>
      </c>
      <c r="J436" s="421" t="s">
        <v>7899</v>
      </c>
      <c r="K436" s="421" t="s">
        <v>7900</v>
      </c>
      <c r="L436" s="421" t="s">
        <v>7872</v>
      </c>
      <c r="M436" s="421" t="s">
        <v>7934</v>
      </c>
      <c r="N436" s="426">
        <v>40866</v>
      </c>
      <c r="O436" s="426">
        <v>40866</v>
      </c>
      <c r="P436" s="427"/>
      <c r="Q436" s="427"/>
      <c r="R436" s="426"/>
      <c r="S436" s="426"/>
      <c r="T436" s="426"/>
      <c r="U436" s="426"/>
      <c r="V436" s="426"/>
      <c r="W436" s="426"/>
      <c r="X436" s="427"/>
      <c r="Y436" s="416" t="str">
        <f t="shared" si="31"/>
        <v>三保支出</v>
      </c>
      <c r="Z436" s="416" t="str">
        <f t="shared" si="32"/>
        <v>项目支出</v>
      </c>
      <c r="AA436" s="416" t="str">
        <f t="shared" si="33"/>
        <v>2050202</v>
      </c>
      <c r="AB436" s="416" t="str">
        <f t="shared" si="34"/>
        <v>保基本民生</v>
      </c>
      <c r="AC436" s="416" t="str">
        <f t="shared" si="35"/>
        <v>否</v>
      </c>
    </row>
    <row r="437" ht="22.5" customHeight="1" spans="1:29">
      <c r="A437" s="421" t="s">
        <v>7885</v>
      </c>
      <c r="B437" s="422" t="s">
        <v>7964</v>
      </c>
      <c r="C437" s="422" t="s">
        <v>7965</v>
      </c>
      <c r="D437" s="421" t="s">
        <v>7906</v>
      </c>
      <c r="E437" s="421" t="s">
        <v>7889</v>
      </c>
      <c r="F437" s="421" t="s">
        <v>4097</v>
      </c>
      <c r="G437" s="421" t="s">
        <v>4097</v>
      </c>
      <c r="H437" s="423" t="s">
        <v>5210</v>
      </c>
      <c r="I437" s="421" t="s">
        <v>616</v>
      </c>
      <c r="J437" s="421" t="s">
        <v>7899</v>
      </c>
      <c r="K437" s="421" t="s">
        <v>7900</v>
      </c>
      <c r="L437" s="421" t="s">
        <v>7872</v>
      </c>
      <c r="M437" s="421" t="s">
        <v>7907</v>
      </c>
      <c r="N437" s="426">
        <v>60141.2</v>
      </c>
      <c r="O437" s="426">
        <v>60141.2</v>
      </c>
      <c r="P437" s="427"/>
      <c r="Q437" s="427"/>
      <c r="R437" s="426"/>
      <c r="S437" s="426"/>
      <c r="T437" s="426"/>
      <c r="U437" s="426"/>
      <c r="V437" s="426"/>
      <c r="W437" s="426"/>
      <c r="X437" s="427"/>
      <c r="Y437" s="416" t="str">
        <f t="shared" si="31"/>
        <v>三保支出</v>
      </c>
      <c r="Z437" s="416" t="str">
        <f t="shared" si="32"/>
        <v>项目支出</v>
      </c>
      <c r="AA437" s="416" t="str">
        <f t="shared" si="33"/>
        <v>2050203</v>
      </c>
      <c r="AB437" s="416" t="str">
        <f t="shared" si="34"/>
        <v>保基本民生</v>
      </c>
      <c r="AC437" s="416" t="str">
        <f t="shared" si="35"/>
        <v>否</v>
      </c>
    </row>
    <row r="438" ht="22.5" customHeight="1" spans="1:29">
      <c r="A438" s="421" t="s">
        <v>7885</v>
      </c>
      <c r="B438" s="422" t="s">
        <v>7964</v>
      </c>
      <c r="C438" s="422" t="s">
        <v>7965</v>
      </c>
      <c r="D438" s="421" t="s">
        <v>7906</v>
      </c>
      <c r="E438" s="421" t="s">
        <v>7889</v>
      </c>
      <c r="F438" s="421" t="s">
        <v>4097</v>
      </c>
      <c r="G438" s="421" t="s">
        <v>4097</v>
      </c>
      <c r="H438" s="423" t="s">
        <v>5210</v>
      </c>
      <c r="I438" s="421" t="s">
        <v>616</v>
      </c>
      <c r="J438" s="421" t="s">
        <v>7899</v>
      </c>
      <c r="K438" s="421" t="s">
        <v>7900</v>
      </c>
      <c r="L438" s="421" t="s">
        <v>7872</v>
      </c>
      <c r="M438" s="421" t="s">
        <v>7907</v>
      </c>
      <c r="N438" s="426">
        <v>11598.66</v>
      </c>
      <c r="O438" s="426">
        <v>11598.66</v>
      </c>
      <c r="P438" s="427"/>
      <c r="Q438" s="427"/>
      <c r="R438" s="426"/>
      <c r="S438" s="426"/>
      <c r="T438" s="426"/>
      <c r="U438" s="426"/>
      <c r="V438" s="426"/>
      <c r="W438" s="426"/>
      <c r="X438" s="427"/>
      <c r="Y438" s="416" t="str">
        <f t="shared" si="31"/>
        <v>三保支出</v>
      </c>
      <c r="Z438" s="416" t="str">
        <f t="shared" si="32"/>
        <v>项目支出</v>
      </c>
      <c r="AA438" s="416" t="str">
        <f t="shared" si="33"/>
        <v>2050203</v>
      </c>
      <c r="AB438" s="416" t="str">
        <f t="shared" si="34"/>
        <v>保基本民生</v>
      </c>
      <c r="AC438" s="416" t="str">
        <f t="shared" si="35"/>
        <v>否</v>
      </c>
    </row>
    <row r="439" ht="22.5" customHeight="1" spans="1:29">
      <c r="A439" s="421" t="s">
        <v>7885</v>
      </c>
      <c r="B439" s="422" t="s">
        <v>7964</v>
      </c>
      <c r="C439" s="422" t="s">
        <v>7965</v>
      </c>
      <c r="D439" s="421" t="s">
        <v>7906</v>
      </c>
      <c r="E439" s="421" t="s">
        <v>7889</v>
      </c>
      <c r="F439" s="421" t="s">
        <v>4097</v>
      </c>
      <c r="G439" s="421" t="s">
        <v>4097</v>
      </c>
      <c r="H439" s="423" t="s">
        <v>5209</v>
      </c>
      <c r="I439" s="421" t="s">
        <v>614</v>
      </c>
      <c r="J439" s="421" t="s">
        <v>7899</v>
      </c>
      <c r="K439" s="421" t="s">
        <v>7900</v>
      </c>
      <c r="L439" s="421" t="s">
        <v>7872</v>
      </c>
      <c r="M439" s="421" t="s">
        <v>7934</v>
      </c>
      <c r="N439" s="426">
        <v>561024</v>
      </c>
      <c r="O439" s="426">
        <v>561024</v>
      </c>
      <c r="P439" s="427"/>
      <c r="Q439" s="427"/>
      <c r="R439" s="426"/>
      <c r="S439" s="426"/>
      <c r="T439" s="426"/>
      <c r="U439" s="426"/>
      <c r="V439" s="426"/>
      <c r="W439" s="426"/>
      <c r="X439" s="427"/>
      <c r="Y439" s="416" t="str">
        <f t="shared" si="31"/>
        <v>三保支出</v>
      </c>
      <c r="Z439" s="416" t="str">
        <f t="shared" si="32"/>
        <v>项目支出</v>
      </c>
      <c r="AA439" s="416" t="str">
        <f t="shared" si="33"/>
        <v>2050202</v>
      </c>
      <c r="AB439" s="416" t="str">
        <f t="shared" si="34"/>
        <v>保基本民生</v>
      </c>
      <c r="AC439" s="416" t="str">
        <f t="shared" si="35"/>
        <v>否</v>
      </c>
    </row>
    <row r="440" ht="22.5" customHeight="1" spans="1:29">
      <c r="A440" s="421" t="s">
        <v>7885</v>
      </c>
      <c r="B440" s="422" t="s">
        <v>7964</v>
      </c>
      <c r="C440" s="422" t="s">
        <v>7965</v>
      </c>
      <c r="D440" s="421" t="s">
        <v>7906</v>
      </c>
      <c r="E440" s="421" t="s">
        <v>7889</v>
      </c>
      <c r="F440" s="421" t="s">
        <v>4097</v>
      </c>
      <c r="G440" s="421" t="s">
        <v>4097</v>
      </c>
      <c r="H440" s="423" t="s">
        <v>5210</v>
      </c>
      <c r="I440" s="421" t="s">
        <v>616</v>
      </c>
      <c r="J440" s="421" t="s">
        <v>7899</v>
      </c>
      <c r="K440" s="421" t="s">
        <v>7900</v>
      </c>
      <c r="L440" s="421" t="s">
        <v>7872</v>
      </c>
      <c r="M440" s="421" t="s">
        <v>7907</v>
      </c>
      <c r="N440" s="426">
        <v>343664</v>
      </c>
      <c r="O440" s="426">
        <v>343664</v>
      </c>
      <c r="P440" s="427"/>
      <c r="Q440" s="427"/>
      <c r="R440" s="426"/>
      <c r="S440" s="426"/>
      <c r="T440" s="426"/>
      <c r="U440" s="426"/>
      <c r="V440" s="426"/>
      <c r="W440" s="426"/>
      <c r="X440" s="427"/>
      <c r="Y440" s="416" t="str">
        <f t="shared" si="31"/>
        <v>三保支出</v>
      </c>
      <c r="Z440" s="416" t="str">
        <f t="shared" si="32"/>
        <v>项目支出</v>
      </c>
      <c r="AA440" s="416" t="str">
        <f t="shared" si="33"/>
        <v>2050203</v>
      </c>
      <c r="AB440" s="416" t="str">
        <f t="shared" si="34"/>
        <v>保基本民生</v>
      </c>
      <c r="AC440" s="416" t="str">
        <f t="shared" si="35"/>
        <v>否</v>
      </c>
    </row>
    <row r="441" ht="22.5" customHeight="1" spans="1:29">
      <c r="A441" s="421" t="s">
        <v>7885</v>
      </c>
      <c r="B441" s="422" t="s">
        <v>7964</v>
      </c>
      <c r="C441" s="422" t="s">
        <v>7965</v>
      </c>
      <c r="D441" s="421" t="s">
        <v>7906</v>
      </c>
      <c r="E441" s="421" t="s">
        <v>7889</v>
      </c>
      <c r="F441" s="421" t="s">
        <v>4097</v>
      </c>
      <c r="G441" s="421" t="s">
        <v>4097</v>
      </c>
      <c r="H441" s="423" t="s">
        <v>5210</v>
      </c>
      <c r="I441" s="421" t="s">
        <v>616</v>
      </c>
      <c r="J441" s="421" t="s">
        <v>7899</v>
      </c>
      <c r="K441" s="421" t="s">
        <v>7900</v>
      </c>
      <c r="L441" s="421" t="s">
        <v>7872</v>
      </c>
      <c r="M441" s="421" t="s">
        <v>7907</v>
      </c>
      <c r="N441" s="426">
        <v>3701.7</v>
      </c>
      <c r="O441" s="426">
        <v>3701.7</v>
      </c>
      <c r="P441" s="427"/>
      <c r="Q441" s="427"/>
      <c r="R441" s="426"/>
      <c r="S441" s="426"/>
      <c r="T441" s="426"/>
      <c r="U441" s="426"/>
      <c r="V441" s="426"/>
      <c r="W441" s="426"/>
      <c r="X441" s="427"/>
      <c r="Y441" s="416" t="str">
        <f t="shared" si="31"/>
        <v>三保支出</v>
      </c>
      <c r="Z441" s="416" t="str">
        <f t="shared" si="32"/>
        <v>项目支出</v>
      </c>
      <c r="AA441" s="416" t="str">
        <f t="shared" si="33"/>
        <v>2050203</v>
      </c>
      <c r="AB441" s="416" t="str">
        <f t="shared" si="34"/>
        <v>保基本民生</v>
      </c>
      <c r="AC441" s="416" t="str">
        <f t="shared" si="35"/>
        <v>否</v>
      </c>
    </row>
    <row r="442" ht="22.5" customHeight="1" spans="1:29">
      <c r="A442" s="421" t="s">
        <v>7885</v>
      </c>
      <c r="B442" s="422" t="s">
        <v>7964</v>
      </c>
      <c r="C442" s="422" t="s">
        <v>7965</v>
      </c>
      <c r="D442" s="421" t="s">
        <v>7906</v>
      </c>
      <c r="E442" s="421" t="s">
        <v>7889</v>
      </c>
      <c r="F442" s="421" t="s">
        <v>4097</v>
      </c>
      <c r="G442" s="421" t="s">
        <v>4097</v>
      </c>
      <c r="H442" s="423" t="s">
        <v>5209</v>
      </c>
      <c r="I442" s="421" t="s">
        <v>614</v>
      </c>
      <c r="J442" s="421" t="s">
        <v>7899</v>
      </c>
      <c r="K442" s="421" t="s">
        <v>7900</v>
      </c>
      <c r="L442" s="421" t="s">
        <v>7872</v>
      </c>
      <c r="M442" s="421" t="s">
        <v>7934</v>
      </c>
      <c r="N442" s="426">
        <v>18934.56</v>
      </c>
      <c r="O442" s="426">
        <v>18934.56</v>
      </c>
      <c r="P442" s="427"/>
      <c r="Q442" s="427"/>
      <c r="R442" s="426"/>
      <c r="S442" s="426"/>
      <c r="T442" s="426"/>
      <c r="U442" s="426"/>
      <c r="V442" s="426"/>
      <c r="W442" s="426"/>
      <c r="X442" s="427"/>
      <c r="Y442" s="416" t="str">
        <f t="shared" si="31"/>
        <v>三保支出</v>
      </c>
      <c r="Z442" s="416" t="str">
        <f t="shared" si="32"/>
        <v>项目支出</v>
      </c>
      <c r="AA442" s="416" t="str">
        <f t="shared" si="33"/>
        <v>2050202</v>
      </c>
      <c r="AB442" s="416" t="str">
        <f t="shared" si="34"/>
        <v>保基本民生</v>
      </c>
      <c r="AC442" s="416" t="str">
        <f t="shared" si="35"/>
        <v>否</v>
      </c>
    </row>
    <row r="443" ht="22.5" customHeight="1" spans="1:29">
      <c r="A443" s="421" t="s">
        <v>7885</v>
      </c>
      <c r="B443" s="422" t="s">
        <v>7964</v>
      </c>
      <c r="C443" s="422" t="s">
        <v>7965</v>
      </c>
      <c r="D443" s="421" t="s">
        <v>7906</v>
      </c>
      <c r="E443" s="421" t="s">
        <v>7889</v>
      </c>
      <c r="F443" s="421" t="s">
        <v>4097</v>
      </c>
      <c r="G443" s="421" t="s">
        <v>4097</v>
      </c>
      <c r="H443" s="423" t="s">
        <v>5209</v>
      </c>
      <c r="I443" s="421" t="s">
        <v>614</v>
      </c>
      <c r="J443" s="421" t="s">
        <v>7899</v>
      </c>
      <c r="K443" s="421" t="s">
        <v>7900</v>
      </c>
      <c r="L443" s="421" t="s">
        <v>7872</v>
      </c>
      <c r="M443" s="421" t="s">
        <v>7934</v>
      </c>
      <c r="N443" s="426">
        <v>7881.3</v>
      </c>
      <c r="O443" s="426">
        <v>7881.3</v>
      </c>
      <c r="P443" s="427"/>
      <c r="Q443" s="427"/>
      <c r="R443" s="426"/>
      <c r="S443" s="426"/>
      <c r="T443" s="426"/>
      <c r="U443" s="426"/>
      <c r="V443" s="426"/>
      <c r="W443" s="426"/>
      <c r="X443" s="427"/>
      <c r="Y443" s="416" t="str">
        <f t="shared" si="31"/>
        <v>三保支出</v>
      </c>
      <c r="Z443" s="416" t="str">
        <f t="shared" si="32"/>
        <v>项目支出</v>
      </c>
      <c r="AA443" s="416" t="str">
        <f t="shared" si="33"/>
        <v>2050202</v>
      </c>
      <c r="AB443" s="416" t="str">
        <f t="shared" si="34"/>
        <v>保基本民生</v>
      </c>
      <c r="AC443" s="416" t="str">
        <f t="shared" si="35"/>
        <v>否</v>
      </c>
    </row>
    <row r="444" ht="22.5" customHeight="1" spans="1:29">
      <c r="A444" s="421" t="s">
        <v>7885</v>
      </c>
      <c r="B444" s="422" t="s">
        <v>7964</v>
      </c>
      <c r="C444" s="422" t="s">
        <v>7965</v>
      </c>
      <c r="D444" s="421" t="s">
        <v>7906</v>
      </c>
      <c r="E444" s="421" t="s">
        <v>7889</v>
      </c>
      <c r="F444" s="421" t="s">
        <v>4097</v>
      </c>
      <c r="G444" s="421" t="s">
        <v>4097</v>
      </c>
      <c r="H444" s="423" t="s">
        <v>5209</v>
      </c>
      <c r="I444" s="421" t="s">
        <v>614</v>
      </c>
      <c r="J444" s="421" t="s">
        <v>7899</v>
      </c>
      <c r="K444" s="421" t="s">
        <v>7900</v>
      </c>
      <c r="L444" s="421" t="s">
        <v>7872</v>
      </c>
      <c r="M444" s="421" t="s">
        <v>7934</v>
      </c>
      <c r="N444" s="426">
        <v>50112</v>
      </c>
      <c r="O444" s="426">
        <v>50112</v>
      </c>
      <c r="P444" s="427"/>
      <c r="Q444" s="427"/>
      <c r="R444" s="426"/>
      <c r="S444" s="426"/>
      <c r="T444" s="426"/>
      <c r="U444" s="426"/>
      <c r="V444" s="426"/>
      <c r="W444" s="426"/>
      <c r="X444" s="427"/>
      <c r="Y444" s="416" t="str">
        <f t="shared" si="31"/>
        <v>三保支出</v>
      </c>
      <c r="Z444" s="416" t="str">
        <f t="shared" si="32"/>
        <v>项目支出</v>
      </c>
      <c r="AA444" s="416" t="str">
        <f t="shared" si="33"/>
        <v>2050202</v>
      </c>
      <c r="AB444" s="416" t="str">
        <f t="shared" si="34"/>
        <v>保基本民生</v>
      </c>
      <c r="AC444" s="416" t="str">
        <f t="shared" si="35"/>
        <v>否</v>
      </c>
    </row>
    <row r="445" ht="22.5" customHeight="1" spans="1:29">
      <c r="A445" s="421" t="s">
        <v>7885</v>
      </c>
      <c r="B445" s="422" t="s">
        <v>7964</v>
      </c>
      <c r="C445" s="422" t="s">
        <v>7965</v>
      </c>
      <c r="D445" s="421" t="s">
        <v>7906</v>
      </c>
      <c r="E445" s="421" t="s">
        <v>7889</v>
      </c>
      <c r="F445" s="421" t="s">
        <v>4097</v>
      </c>
      <c r="G445" s="421" t="s">
        <v>4097</v>
      </c>
      <c r="H445" s="423" t="s">
        <v>5210</v>
      </c>
      <c r="I445" s="421" t="s">
        <v>616</v>
      </c>
      <c r="J445" s="421" t="s">
        <v>7899</v>
      </c>
      <c r="K445" s="421" t="s">
        <v>7900</v>
      </c>
      <c r="L445" s="421" t="s">
        <v>7872</v>
      </c>
      <c r="M445" s="421" t="s">
        <v>7907</v>
      </c>
      <c r="N445" s="426">
        <v>109680</v>
      </c>
      <c r="O445" s="426">
        <v>109680</v>
      </c>
      <c r="P445" s="427"/>
      <c r="Q445" s="427"/>
      <c r="R445" s="426"/>
      <c r="S445" s="426"/>
      <c r="T445" s="426"/>
      <c r="U445" s="426"/>
      <c r="V445" s="426"/>
      <c r="W445" s="426"/>
      <c r="X445" s="427"/>
      <c r="Y445" s="416" t="str">
        <f t="shared" si="31"/>
        <v>三保支出</v>
      </c>
      <c r="Z445" s="416" t="str">
        <f t="shared" si="32"/>
        <v>项目支出</v>
      </c>
      <c r="AA445" s="416" t="str">
        <f t="shared" si="33"/>
        <v>2050203</v>
      </c>
      <c r="AB445" s="416" t="str">
        <f t="shared" si="34"/>
        <v>保基本民生</v>
      </c>
      <c r="AC445" s="416" t="str">
        <f t="shared" si="35"/>
        <v>否</v>
      </c>
    </row>
    <row r="446" ht="22.5" customHeight="1" spans="1:29">
      <c r="A446" s="421" t="s">
        <v>7885</v>
      </c>
      <c r="B446" s="422" t="s">
        <v>7964</v>
      </c>
      <c r="C446" s="422" t="s">
        <v>7965</v>
      </c>
      <c r="D446" s="421" t="s">
        <v>7888</v>
      </c>
      <c r="E446" s="421" t="s">
        <v>7889</v>
      </c>
      <c r="F446" s="421" t="s">
        <v>4097</v>
      </c>
      <c r="G446" s="421" t="s">
        <v>4097</v>
      </c>
      <c r="H446" s="423" t="s">
        <v>5208</v>
      </c>
      <c r="I446" s="421" t="s">
        <v>612</v>
      </c>
      <c r="J446" s="421" t="s">
        <v>7890</v>
      </c>
      <c r="K446" s="421" t="s">
        <v>7891</v>
      </c>
      <c r="L446" s="421" t="s">
        <v>7872</v>
      </c>
      <c r="M446" s="421" t="s">
        <v>7892</v>
      </c>
      <c r="N446" s="426">
        <v>47280</v>
      </c>
      <c r="O446" s="426">
        <v>47280</v>
      </c>
      <c r="P446" s="427"/>
      <c r="Q446" s="427"/>
      <c r="R446" s="426"/>
      <c r="S446" s="426"/>
      <c r="T446" s="426"/>
      <c r="U446" s="426"/>
      <c r="V446" s="426"/>
      <c r="W446" s="426"/>
      <c r="X446" s="427"/>
      <c r="Y446" s="416" t="str">
        <f t="shared" si="31"/>
        <v>三保支出</v>
      </c>
      <c r="Z446" s="416" t="str">
        <f t="shared" si="32"/>
        <v>项目支出</v>
      </c>
      <c r="AA446" s="416" t="str">
        <f t="shared" si="33"/>
        <v>2050201</v>
      </c>
      <c r="AB446" s="416" t="str">
        <f t="shared" si="34"/>
        <v>保基本民生</v>
      </c>
      <c r="AC446" s="416" t="str">
        <f t="shared" si="35"/>
        <v>否</v>
      </c>
    </row>
    <row r="447" ht="22.5" customHeight="1" spans="1:29">
      <c r="A447" s="421" t="s">
        <v>7885</v>
      </c>
      <c r="B447" s="422" t="s">
        <v>7964</v>
      </c>
      <c r="C447" s="422" t="s">
        <v>7965</v>
      </c>
      <c r="D447" s="421" t="s">
        <v>7888</v>
      </c>
      <c r="E447" s="421" t="s">
        <v>7889</v>
      </c>
      <c r="F447" s="421" t="s">
        <v>4097</v>
      </c>
      <c r="G447" s="421" t="s">
        <v>4097</v>
      </c>
      <c r="H447" s="423" t="s">
        <v>5208</v>
      </c>
      <c r="I447" s="421" t="s">
        <v>612</v>
      </c>
      <c r="J447" s="421" t="s">
        <v>7890</v>
      </c>
      <c r="K447" s="421" t="s">
        <v>7891</v>
      </c>
      <c r="L447" s="421" t="s">
        <v>7872</v>
      </c>
      <c r="M447" s="421" t="s">
        <v>7892</v>
      </c>
      <c r="N447" s="426">
        <v>1595.7</v>
      </c>
      <c r="O447" s="426">
        <v>1595.7</v>
      </c>
      <c r="P447" s="427"/>
      <c r="Q447" s="427"/>
      <c r="R447" s="426"/>
      <c r="S447" s="426"/>
      <c r="T447" s="426"/>
      <c r="U447" s="426"/>
      <c r="V447" s="426"/>
      <c r="W447" s="426"/>
      <c r="X447" s="427"/>
      <c r="Y447" s="416" t="str">
        <f t="shared" si="31"/>
        <v>三保支出</v>
      </c>
      <c r="Z447" s="416" t="str">
        <f t="shared" si="32"/>
        <v>项目支出</v>
      </c>
      <c r="AA447" s="416" t="str">
        <f t="shared" si="33"/>
        <v>2050201</v>
      </c>
      <c r="AB447" s="416" t="str">
        <f t="shared" si="34"/>
        <v>保基本民生</v>
      </c>
      <c r="AC447" s="416" t="str">
        <f t="shared" si="35"/>
        <v>否</v>
      </c>
    </row>
    <row r="448" ht="22.5" customHeight="1" spans="1:29">
      <c r="A448" s="421" t="s">
        <v>7885</v>
      </c>
      <c r="B448" s="422" t="s">
        <v>7964</v>
      </c>
      <c r="C448" s="422" t="s">
        <v>7965</v>
      </c>
      <c r="D448" s="421" t="s">
        <v>7888</v>
      </c>
      <c r="E448" s="421" t="s">
        <v>7889</v>
      </c>
      <c r="F448" s="421" t="s">
        <v>4097</v>
      </c>
      <c r="G448" s="421" t="s">
        <v>4097</v>
      </c>
      <c r="H448" s="423" t="s">
        <v>5208</v>
      </c>
      <c r="I448" s="421" t="s">
        <v>612</v>
      </c>
      <c r="J448" s="421" t="s">
        <v>7890</v>
      </c>
      <c r="K448" s="421" t="s">
        <v>7891</v>
      </c>
      <c r="L448" s="421" t="s">
        <v>7872</v>
      </c>
      <c r="M448" s="421" t="s">
        <v>7892</v>
      </c>
      <c r="N448" s="426">
        <v>8274</v>
      </c>
      <c r="O448" s="426">
        <v>8274</v>
      </c>
      <c r="P448" s="427"/>
      <c r="Q448" s="427"/>
      <c r="R448" s="426"/>
      <c r="S448" s="426"/>
      <c r="T448" s="426"/>
      <c r="U448" s="426"/>
      <c r="V448" s="426"/>
      <c r="W448" s="426"/>
      <c r="X448" s="427"/>
      <c r="Y448" s="416" t="str">
        <f t="shared" si="31"/>
        <v>三保支出</v>
      </c>
      <c r="Z448" s="416" t="str">
        <f t="shared" si="32"/>
        <v>项目支出</v>
      </c>
      <c r="AA448" s="416" t="str">
        <f t="shared" si="33"/>
        <v>2050201</v>
      </c>
      <c r="AB448" s="416" t="str">
        <f t="shared" si="34"/>
        <v>保基本民生</v>
      </c>
      <c r="AC448" s="416" t="str">
        <f t="shared" si="35"/>
        <v>否</v>
      </c>
    </row>
    <row r="449" ht="22.5" customHeight="1" spans="1:29">
      <c r="A449" s="421" t="s">
        <v>7885</v>
      </c>
      <c r="B449" s="422" t="s">
        <v>7964</v>
      </c>
      <c r="C449" s="422" t="s">
        <v>7965</v>
      </c>
      <c r="D449" s="421" t="s">
        <v>7945</v>
      </c>
      <c r="E449" s="421" t="s">
        <v>7869</v>
      </c>
      <c r="F449" s="421" t="s">
        <v>4097</v>
      </c>
      <c r="G449" s="421" t="s">
        <v>4097</v>
      </c>
      <c r="H449" s="423" t="s">
        <v>5208</v>
      </c>
      <c r="I449" s="421" t="s">
        <v>612</v>
      </c>
      <c r="J449" s="421" t="s">
        <v>7890</v>
      </c>
      <c r="K449" s="421" t="s">
        <v>7891</v>
      </c>
      <c r="L449" s="421" t="s">
        <v>7872</v>
      </c>
      <c r="M449" s="421" t="s">
        <v>7894</v>
      </c>
      <c r="N449" s="426">
        <v>5670</v>
      </c>
      <c r="O449" s="426">
        <v>5670</v>
      </c>
      <c r="P449" s="427"/>
      <c r="Q449" s="427"/>
      <c r="R449" s="426"/>
      <c r="S449" s="426"/>
      <c r="T449" s="426"/>
      <c r="U449" s="426"/>
      <c r="V449" s="426"/>
      <c r="W449" s="426"/>
      <c r="X449" s="427"/>
      <c r="Y449" s="416" t="str">
        <f t="shared" si="31"/>
        <v>促发展支出</v>
      </c>
      <c r="Z449" s="416" t="str">
        <f t="shared" si="32"/>
        <v>项目支出</v>
      </c>
      <c r="AA449" s="416" t="str">
        <f t="shared" si="33"/>
        <v>2050201</v>
      </c>
      <c r="AB449" s="416" t="e">
        <f t="shared" si="34"/>
        <v>#N/A</v>
      </c>
      <c r="AC449" s="416" t="str">
        <f t="shared" si="35"/>
        <v>否</v>
      </c>
    </row>
    <row r="450" ht="22.5" customHeight="1" spans="1:29">
      <c r="A450" s="421" t="s">
        <v>7885</v>
      </c>
      <c r="B450" s="422" t="s">
        <v>7966</v>
      </c>
      <c r="C450" s="422" t="s">
        <v>7967</v>
      </c>
      <c r="D450" s="421" t="s">
        <v>7898</v>
      </c>
      <c r="E450" s="421" t="s">
        <v>7889</v>
      </c>
      <c r="F450" s="421" t="s">
        <v>4097</v>
      </c>
      <c r="G450" s="421" t="s">
        <v>4097</v>
      </c>
      <c r="H450" s="423" t="s">
        <v>5210</v>
      </c>
      <c r="I450" s="421" t="s">
        <v>616</v>
      </c>
      <c r="J450" s="421" t="s">
        <v>7899</v>
      </c>
      <c r="K450" s="421" t="s">
        <v>7900</v>
      </c>
      <c r="L450" s="421" t="s">
        <v>7872</v>
      </c>
      <c r="M450" s="421" t="s">
        <v>7901</v>
      </c>
      <c r="N450" s="426">
        <v>48780</v>
      </c>
      <c r="O450" s="426">
        <v>48780</v>
      </c>
      <c r="P450" s="427"/>
      <c r="Q450" s="427"/>
      <c r="R450" s="426"/>
      <c r="S450" s="426"/>
      <c r="T450" s="426"/>
      <c r="U450" s="426"/>
      <c r="V450" s="426"/>
      <c r="W450" s="426"/>
      <c r="X450" s="427"/>
      <c r="Y450" s="416" t="str">
        <f t="shared" si="31"/>
        <v>三保支出</v>
      </c>
      <c r="Z450" s="416" t="str">
        <f t="shared" si="32"/>
        <v>项目支出</v>
      </c>
      <c r="AA450" s="416" t="str">
        <f t="shared" si="33"/>
        <v>2050203</v>
      </c>
      <c r="AB450" s="416" t="str">
        <f t="shared" si="34"/>
        <v>保基本民生</v>
      </c>
      <c r="AC450" s="416" t="str">
        <f t="shared" si="35"/>
        <v>否</v>
      </c>
    </row>
    <row r="451" ht="22.5" customHeight="1" spans="1:29">
      <c r="A451" s="421" t="s">
        <v>7885</v>
      </c>
      <c r="B451" s="422" t="s">
        <v>7966</v>
      </c>
      <c r="C451" s="422" t="s">
        <v>7967</v>
      </c>
      <c r="D451" s="421" t="s">
        <v>7898</v>
      </c>
      <c r="E451" s="421" t="s">
        <v>7889</v>
      </c>
      <c r="F451" s="421" t="s">
        <v>4097</v>
      </c>
      <c r="G451" s="421" t="s">
        <v>4097</v>
      </c>
      <c r="H451" s="423" t="s">
        <v>5209</v>
      </c>
      <c r="I451" s="421" t="s">
        <v>614</v>
      </c>
      <c r="J451" s="421" t="s">
        <v>7899</v>
      </c>
      <c r="K451" s="421" t="s">
        <v>7900</v>
      </c>
      <c r="L451" s="421" t="s">
        <v>7872</v>
      </c>
      <c r="M451" s="421" t="s">
        <v>7901</v>
      </c>
      <c r="N451" s="426">
        <v>73815</v>
      </c>
      <c r="O451" s="426">
        <v>73815</v>
      </c>
      <c r="P451" s="427"/>
      <c r="Q451" s="427"/>
      <c r="R451" s="426"/>
      <c r="S451" s="426"/>
      <c r="T451" s="426"/>
      <c r="U451" s="426"/>
      <c r="V451" s="426"/>
      <c r="W451" s="426"/>
      <c r="X451" s="427"/>
      <c r="Y451" s="416" t="str">
        <f t="shared" si="31"/>
        <v>三保支出</v>
      </c>
      <c r="Z451" s="416" t="str">
        <f t="shared" si="32"/>
        <v>项目支出</v>
      </c>
      <c r="AA451" s="416" t="str">
        <f t="shared" si="33"/>
        <v>2050202</v>
      </c>
      <c r="AB451" s="416" t="str">
        <f t="shared" si="34"/>
        <v>保基本民生</v>
      </c>
      <c r="AC451" s="416" t="str">
        <f t="shared" si="35"/>
        <v>否</v>
      </c>
    </row>
    <row r="452" ht="22.5" customHeight="1" spans="1:29">
      <c r="A452" s="421" t="s">
        <v>7885</v>
      </c>
      <c r="B452" s="422" t="s">
        <v>7966</v>
      </c>
      <c r="C452" s="422" t="s">
        <v>7967</v>
      </c>
      <c r="D452" s="421" t="s">
        <v>7902</v>
      </c>
      <c r="E452" s="421" t="s">
        <v>7889</v>
      </c>
      <c r="F452" s="421" t="s">
        <v>4097</v>
      </c>
      <c r="G452" s="421" t="s">
        <v>4097</v>
      </c>
      <c r="H452" s="423" t="s">
        <v>5209</v>
      </c>
      <c r="I452" s="421" t="s">
        <v>614</v>
      </c>
      <c r="J452" s="421" t="s">
        <v>7890</v>
      </c>
      <c r="K452" s="421" t="s">
        <v>7891</v>
      </c>
      <c r="L452" s="421" t="s">
        <v>7872</v>
      </c>
      <c r="M452" s="421" t="s">
        <v>7933</v>
      </c>
      <c r="N452" s="426">
        <v>306250</v>
      </c>
      <c r="O452" s="426">
        <v>306250</v>
      </c>
      <c r="P452" s="427"/>
      <c r="Q452" s="427"/>
      <c r="R452" s="426"/>
      <c r="S452" s="426"/>
      <c r="T452" s="426"/>
      <c r="U452" s="426"/>
      <c r="V452" s="426"/>
      <c r="W452" s="426"/>
      <c r="X452" s="427"/>
      <c r="Y452" s="416" t="str">
        <f t="shared" si="31"/>
        <v>三保支出</v>
      </c>
      <c r="Z452" s="416" t="str">
        <f t="shared" si="32"/>
        <v>项目支出</v>
      </c>
      <c r="AA452" s="416" t="str">
        <f t="shared" si="33"/>
        <v>2050202</v>
      </c>
      <c r="AB452" s="416" t="str">
        <f t="shared" si="34"/>
        <v>保基本民生</v>
      </c>
      <c r="AC452" s="416" t="str">
        <f t="shared" si="35"/>
        <v>否</v>
      </c>
    </row>
    <row r="453" ht="22.5" customHeight="1" spans="1:29">
      <c r="A453" s="421" t="s">
        <v>7885</v>
      </c>
      <c r="B453" s="422" t="s">
        <v>7966</v>
      </c>
      <c r="C453" s="422" t="s">
        <v>7967</v>
      </c>
      <c r="D453" s="421" t="s">
        <v>7902</v>
      </c>
      <c r="E453" s="421" t="s">
        <v>7889</v>
      </c>
      <c r="F453" s="421" t="s">
        <v>4097</v>
      </c>
      <c r="G453" s="421" t="s">
        <v>4097</v>
      </c>
      <c r="H453" s="423" t="s">
        <v>5209</v>
      </c>
      <c r="I453" s="421" t="s">
        <v>614</v>
      </c>
      <c r="J453" s="421" t="s">
        <v>7890</v>
      </c>
      <c r="K453" s="421" t="s">
        <v>7891</v>
      </c>
      <c r="L453" s="421" t="s">
        <v>7872</v>
      </c>
      <c r="M453" s="421" t="s">
        <v>7933</v>
      </c>
      <c r="N453" s="426">
        <v>59059</v>
      </c>
      <c r="O453" s="426">
        <v>59059</v>
      </c>
      <c r="P453" s="427"/>
      <c r="Q453" s="427"/>
      <c r="R453" s="426"/>
      <c r="S453" s="426"/>
      <c r="T453" s="426"/>
      <c r="U453" s="426"/>
      <c r="V453" s="426"/>
      <c r="W453" s="426"/>
      <c r="X453" s="427"/>
      <c r="Y453" s="416" t="str">
        <f t="shared" si="31"/>
        <v>三保支出</v>
      </c>
      <c r="Z453" s="416" t="str">
        <f t="shared" si="32"/>
        <v>项目支出</v>
      </c>
      <c r="AA453" s="416" t="str">
        <f t="shared" si="33"/>
        <v>2050202</v>
      </c>
      <c r="AB453" s="416" t="str">
        <f t="shared" si="34"/>
        <v>保基本民生</v>
      </c>
      <c r="AC453" s="416" t="str">
        <f t="shared" si="35"/>
        <v>否</v>
      </c>
    </row>
    <row r="454" ht="22.5" customHeight="1" spans="1:29">
      <c r="A454" s="421" t="s">
        <v>7885</v>
      </c>
      <c r="B454" s="422" t="s">
        <v>7966</v>
      </c>
      <c r="C454" s="422" t="s">
        <v>7967</v>
      </c>
      <c r="D454" s="421" t="s">
        <v>7902</v>
      </c>
      <c r="E454" s="421" t="s">
        <v>7889</v>
      </c>
      <c r="F454" s="421" t="s">
        <v>4097</v>
      </c>
      <c r="G454" s="421" t="s">
        <v>4097</v>
      </c>
      <c r="H454" s="423" t="s">
        <v>5210</v>
      </c>
      <c r="I454" s="421" t="s">
        <v>616</v>
      </c>
      <c r="J454" s="421" t="s">
        <v>7890</v>
      </c>
      <c r="K454" s="421" t="s">
        <v>7891</v>
      </c>
      <c r="L454" s="421" t="s">
        <v>7872</v>
      </c>
      <c r="M454" s="421" t="s">
        <v>7903</v>
      </c>
      <c r="N454" s="426">
        <v>29058.75</v>
      </c>
      <c r="O454" s="426">
        <v>29058.75</v>
      </c>
      <c r="P454" s="427"/>
      <c r="Q454" s="427"/>
      <c r="R454" s="426"/>
      <c r="S454" s="426"/>
      <c r="T454" s="426"/>
      <c r="U454" s="426"/>
      <c r="V454" s="426"/>
      <c r="W454" s="426"/>
      <c r="X454" s="427"/>
      <c r="Y454" s="416" t="str">
        <f t="shared" si="31"/>
        <v>三保支出</v>
      </c>
      <c r="Z454" s="416" t="str">
        <f t="shared" si="32"/>
        <v>项目支出</v>
      </c>
      <c r="AA454" s="416" t="str">
        <f t="shared" si="33"/>
        <v>2050203</v>
      </c>
      <c r="AB454" s="416" t="str">
        <f t="shared" si="34"/>
        <v>保基本民生</v>
      </c>
      <c r="AC454" s="416" t="str">
        <f t="shared" si="35"/>
        <v>否</v>
      </c>
    </row>
    <row r="455" ht="22.5" customHeight="1" spans="1:29">
      <c r="A455" s="421" t="s">
        <v>7885</v>
      </c>
      <c r="B455" s="422" t="s">
        <v>7966</v>
      </c>
      <c r="C455" s="422" t="s">
        <v>7967</v>
      </c>
      <c r="D455" s="421" t="s">
        <v>7902</v>
      </c>
      <c r="E455" s="421" t="s">
        <v>7889</v>
      </c>
      <c r="F455" s="421" t="s">
        <v>4097</v>
      </c>
      <c r="G455" s="421" t="s">
        <v>4097</v>
      </c>
      <c r="H455" s="423" t="s">
        <v>5209</v>
      </c>
      <c r="I455" s="421" t="s">
        <v>614</v>
      </c>
      <c r="J455" s="421" t="s">
        <v>7890</v>
      </c>
      <c r="K455" s="421" t="s">
        <v>7891</v>
      </c>
      <c r="L455" s="421" t="s">
        <v>7872</v>
      </c>
      <c r="M455" s="421" t="s">
        <v>7933</v>
      </c>
      <c r="N455" s="426">
        <v>437500</v>
      </c>
      <c r="O455" s="426">
        <v>437500</v>
      </c>
      <c r="P455" s="427"/>
      <c r="Q455" s="427"/>
      <c r="R455" s="426"/>
      <c r="S455" s="426"/>
      <c r="T455" s="426"/>
      <c r="U455" s="426"/>
      <c r="V455" s="426"/>
      <c r="W455" s="426"/>
      <c r="X455" s="427"/>
      <c r="Y455" s="416" t="str">
        <f t="shared" ref="Y455:Y518" si="36">_xlfn.IFS(LEFT(M455,3)="003","三保支出",LEFT(M455,3)="004","刚性支出",LEFT(M455,3)="000","促发展支出")</f>
        <v>三保支出</v>
      </c>
      <c r="Z455" s="416" t="str">
        <f t="shared" ref="Z455:Z518" si="37">_xlfn.IFS(LEFT(E455,1)="3","项目支出",LEFT(E455,1)="1","人员类支出",LEFT(E455,1)="2","运转类支出")</f>
        <v>项目支出</v>
      </c>
      <c r="AA455" s="416" t="str">
        <f t="shared" ref="AA455:AA518" si="38">LEFT(H455,7)</f>
        <v>2050202</v>
      </c>
      <c r="AB455" s="416" t="str">
        <f t="shared" ref="AB455:AB518" si="39">_xlfn.IFS(LEFT(M455,6)="003001","保工资",LEFT(M455,6)="003002","保运转",LEFT(M455,6)="003003","保基本民生")</f>
        <v>保基本民生</v>
      </c>
      <c r="AC455" s="416" t="str">
        <f t="shared" ref="AC455:AC518" si="40">IF(Z455="项目支出","否","是")</f>
        <v>否</v>
      </c>
    </row>
    <row r="456" ht="22.5" customHeight="1" spans="1:29">
      <c r="A456" s="421" t="s">
        <v>7885</v>
      </c>
      <c r="B456" s="422" t="s">
        <v>7966</v>
      </c>
      <c r="C456" s="422" t="s">
        <v>7967</v>
      </c>
      <c r="D456" s="421" t="s">
        <v>7902</v>
      </c>
      <c r="E456" s="421" t="s">
        <v>7889</v>
      </c>
      <c r="F456" s="421" t="s">
        <v>4097</v>
      </c>
      <c r="G456" s="421" t="s">
        <v>4097</v>
      </c>
      <c r="H456" s="423" t="s">
        <v>5210</v>
      </c>
      <c r="I456" s="421" t="s">
        <v>616</v>
      </c>
      <c r="J456" s="421" t="s">
        <v>7890</v>
      </c>
      <c r="K456" s="421" t="s">
        <v>7891</v>
      </c>
      <c r="L456" s="421" t="s">
        <v>7872</v>
      </c>
      <c r="M456" s="421" t="s">
        <v>7903</v>
      </c>
      <c r="N456" s="426">
        <v>215250</v>
      </c>
      <c r="O456" s="426">
        <v>215250</v>
      </c>
      <c r="P456" s="427"/>
      <c r="Q456" s="427"/>
      <c r="R456" s="426"/>
      <c r="S456" s="426"/>
      <c r="T456" s="426"/>
      <c r="U456" s="426"/>
      <c r="V456" s="426"/>
      <c r="W456" s="426"/>
      <c r="X456" s="427"/>
      <c r="Y456" s="416" t="str">
        <f t="shared" si="36"/>
        <v>三保支出</v>
      </c>
      <c r="Z456" s="416" t="str">
        <f t="shared" si="37"/>
        <v>项目支出</v>
      </c>
      <c r="AA456" s="416" t="str">
        <f t="shared" si="38"/>
        <v>2050203</v>
      </c>
      <c r="AB456" s="416" t="str">
        <f t="shared" si="39"/>
        <v>保基本民生</v>
      </c>
      <c r="AC456" s="416" t="str">
        <f t="shared" si="40"/>
        <v>否</v>
      </c>
    </row>
    <row r="457" ht="22.5" customHeight="1" spans="1:29">
      <c r="A457" s="421" t="s">
        <v>7885</v>
      </c>
      <c r="B457" s="422" t="s">
        <v>7966</v>
      </c>
      <c r="C457" s="422" t="s">
        <v>7967</v>
      </c>
      <c r="D457" s="421" t="s">
        <v>7902</v>
      </c>
      <c r="E457" s="421" t="s">
        <v>7889</v>
      </c>
      <c r="F457" s="421" t="s">
        <v>4097</v>
      </c>
      <c r="G457" s="421" t="s">
        <v>4097</v>
      </c>
      <c r="H457" s="423" t="s">
        <v>5210</v>
      </c>
      <c r="I457" s="421" t="s">
        <v>616</v>
      </c>
      <c r="J457" s="421" t="s">
        <v>7890</v>
      </c>
      <c r="K457" s="421" t="s">
        <v>7891</v>
      </c>
      <c r="L457" s="421" t="s">
        <v>7872</v>
      </c>
      <c r="M457" s="421" t="s">
        <v>7903</v>
      </c>
      <c r="N457" s="426">
        <v>150675</v>
      </c>
      <c r="O457" s="426">
        <v>150675</v>
      </c>
      <c r="P457" s="427"/>
      <c r="Q457" s="427"/>
      <c r="R457" s="426"/>
      <c r="S457" s="426"/>
      <c r="T457" s="426"/>
      <c r="U457" s="426"/>
      <c r="V457" s="426"/>
      <c r="W457" s="426"/>
      <c r="X457" s="427"/>
      <c r="Y457" s="416" t="str">
        <f t="shared" si="36"/>
        <v>三保支出</v>
      </c>
      <c r="Z457" s="416" t="str">
        <f t="shared" si="37"/>
        <v>项目支出</v>
      </c>
      <c r="AA457" s="416" t="str">
        <f t="shared" si="38"/>
        <v>2050203</v>
      </c>
      <c r="AB457" s="416" t="str">
        <f t="shared" si="39"/>
        <v>保基本民生</v>
      </c>
      <c r="AC457" s="416" t="str">
        <f t="shared" si="40"/>
        <v>否</v>
      </c>
    </row>
    <row r="458" ht="22.5" customHeight="1" spans="1:29">
      <c r="A458" s="421" t="s">
        <v>7885</v>
      </c>
      <c r="B458" s="422" t="s">
        <v>7966</v>
      </c>
      <c r="C458" s="422" t="s">
        <v>7967</v>
      </c>
      <c r="D458" s="421" t="s">
        <v>7919</v>
      </c>
      <c r="E458" s="421" t="s">
        <v>7869</v>
      </c>
      <c r="F458" s="421" t="s">
        <v>4097</v>
      </c>
      <c r="G458" s="421" t="s">
        <v>4097</v>
      </c>
      <c r="H458" s="423" t="s">
        <v>5209</v>
      </c>
      <c r="I458" s="421" t="s">
        <v>614</v>
      </c>
      <c r="J458" s="421" t="s">
        <v>7899</v>
      </c>
      <c r="K458" s="421" t="s">
        <v>7900</v>
      </c>
      <c r="L458" s="421" t="s">
        <v>7872</v>
      </c>
      <c r="M458" s="421" t="s">
        <v>7894</v>
      </c>
      <c r="N458" s="426">
        <v>70300</v>
      </c>
      <c r="O458" s="426">
        <v>70300</v>
      </c>
      <c r="P458" s="427"/>
      <c r="Q458" s="427"/>
      <c r="R458" s="426"/>
      <c r="S458" s="426"/>
      <c r="T458" s="426"/>
      <c r="U458" s="426"/>
      <c r="V458" s="426"/>
      <c r="W458" s="426"/>
      <c r="X458" s="427"/>
      <c r="Y458" s="416" t="str">
        <f t="shared" si="36"/>
        <v>促发展支出</v>
      </c>
      <c r="Z458" s="416" t="str">
        <f t="shared" si="37"/>
        <v>项目支出</v>
      </c>
      <c r="AA458" s="416" t="str">
        <f t="shared" si="38"/>
        <v>2050202</v>
      </c>
      <c r="AB458" s="416" t="e">
        <f t="shared" si="39"/>
        <v>#N/A</v>
      </c>
      <c r="AC458" s="416" t="str">
        <f t="shared" si="40"/>
        <v>否</v>
      </c>
    </row>
    <row r="459" ht="22.5" customHeight="1" spans="1:29">
      <c r="A459" s="421" t="s">
        <v>7885</v>
      </c>
      <c r="B459" s="422" t="s">
        <v>7966</v>
      </c>
      <c r="C459" s="422" t="s">
        <v>7967</v>
      </c>
      <c r="D459" s="421" t="s">
        <v>7919</v>
      </c>
      <c r="E459" s="421" t="s">
        <v>7869</v>
      </c>
      <c r="F459" s="421" t="s">
        <v>4097</v>
      </c>
      <c r="G459" s="421" t="s">
        <v>4097</v>
      </c>
      <c r="H459" s="423" t="s">
        <v>5210</v>
      </c>
      <c r="I459" s="421" t="s">
        <v>616</v>
      </c>
      <c r="J459" s="421" t="s">
        <v>7899</v>
      </c>
      <c r="K459" s="421" t="s">
        <v>7900</v>
      </c>
      <c r="L459" s="421" t="s">
        <v>7872</v>
      </c>
      <c r="M459" s="421" t="s">
        <v>7894</v>
      </c>
      <c r="N459" s="426">
        <v>27100</v>
      </c>
      <c r="O459" s="426">
        <v>27100</v>
      </c>
      <c r="P459" s="427"/>
      <c r="Q459" s="427"/>
      <c r="R459" s="426"/>
      <c r="S459" s="426"/>
      <c r="T459" s="426"/>
      <c r="U459" s="426"/>
      <c r="V459" s="426"/>
      <c r="W459" s="426"/>
      <c r="X459" s="427"/>
      <c r="Y459" s="416" t="str">
        <f t="shared" si="36"/>
        <v>促发展支出</v>
      </c>
      <c r="Z459" s="416" t="str">
        <f t="shared" si="37"/>
        <v>项目支出</v>
      </c>
      <c r="AA459" s="416" t="str">
        <f t="shared" si="38"/>
        <v>2050203</v>
      </c>
      <c r="AB459" s="416" t="e">
        <f t="shared" si="39"/>
        <v>#N/A</v>
      </c>
      <c r="AC459" s="416" t="str">
        <f t="shared" si="40"/>
        <v>否</v>
      </c>
    </row>
    <row r="460" ht="22.5" customHeight="1" spans="1:29">
      <c r="A460" s="421" t="s">
        <v>7885</v>
      </c>
      <c r="B460" s="422" t="s">
        <v>7966</v>
      </c>
      <c r="C460" s="422" t="s">
        <v>7967</v>
      </c>
      <c r="D460" s="421" t="s">
        <v>7922</v>
      </c>
      <c r="E460" s="421" t="s">
        <v>7889</v>
      </c>
      <c r="F460" s="421" t="s">
        <v>4097</v>
      </c>
      <c r="G460" s="421" t="s">
        <v>4097</v>
      </c>
      <c r="H460" s="423" t="s">
        <v>5255</v>
      </c>
      <c r="I460" s="421" t="s">
        <v>665</v>
      </c>
      <c r="J460" s="421" t="s">
        <v>7899</v>
      </c>
      <c r="K460" s="421" t="s">
        <v>7900</v>
      </c>
      <c r="L460" s="421" t="s">
        <v>7872</v>
      </c>
      <c r="M460" s="421" t="s">
        <v>7923</v>
      </c>
      <c r="N460" s="426">
        <v>840</v>
      </c>
      <c r="O460" s="426">
        <v>840</v>
      </c>
      <c r="P460" s="427"/>
      <c r="Q460" s="427"/>
      <c r="R460" s="426"/>
      <c r="S460" s="426"/>
      <c r="T460" s="426"/>
      <c r="U460" s="426"/>
      <c r="V460" s="426"/>
      <c r="W460" s="426"/>
      <c r="X460" s="427"/>
      <c r="Y460" s="416" t="str">
        <f t="shared" si="36"/>
        <v>三保支出</v>
      </c>
      <c r="Z460" s="416" t="str">
        <f t="shared" si="37"/>
        <v>项目支出</v>
      </c>
      <c r="AA460" s="416" t="str">
        <f t="shared" si="38"/>
        <v>2050701</v>
      </c>
      <c r="AB460" s="416" t="str">
        <f t="shared" si="39"/>
        <v>保基本民生</v>
      </c>
      <c r="AC460" s="416" t="str">
        <f t="shared" si="40"/>
        <v>否</v>
      </c>
    </row>
    <row r="461" ht="22.5" customHeight="1" spans="1:29">
      <c r="A461" s="421" t="s">
        <v>7885</v>
      </c>
      <c r="B461" s="422" t="s">
        <v>7966</v>
      </c>
      <c r="C461" s="422" t="s">
        <v>7967</v>
      </c>
      <c r="D461" s="421" t="s">
        <v>7922</v>
      </c>
      <c r="E461" s="421" t="s">
        <v>7889</v>
      </c>
      <c r="F461" s="421" t="s">
        <v>4097</v>
      </c>
      <c r="G461" s="421" t="s">
        <v>4097</v>
      </c>
      <c r="H461" s="423" t="s">
        <v>5255</v>
      </c>
      <c r="I461" s="421" t="s">
        <v>665</v>
      </c>
      <c r="J461" s="421" t="s">
        <v>7899</v>
      </c>
      <c r="K461" s="421" t="s">
        <v>7900</v>
      </c>
      <c r="L461" s="421" t="s">
        <v>7872</v>
      </c>
      <c r="M461" s="421" t="s">
        <v>7923</v>
      </c>
      <c r="N461" s="426">
        <v>4800</v>
      </c>
      <c r="O461" s="426">
        <v>4800</v>
      </c>
      <c r="P461" s="427"/>
      <c r="Q461" s="427"/>
      <c r="R461" s="426"/>
      <c r="S461" s="426"/>
      <c r="T461" s="426"/>
      <c r="U461" s="426"/>
      <c r="V461" s="426"/>
      <c r="W461" s="426"/>
      <c r="X461" s="427"/>
      <c r="Y461" s="416" t="str">
        <f t="shared" si="36"/>
        <v>三保支出</v>
      </c>
      <c r="Z461" s="416" t="str">
        <f t="shared" si="37"/>
        <v>项目支出</v>
      </c>
      <c r="AA461" s="416" t="str">
        <f t="shared" si="38"/>
        <v>2050701</v>
      </c>
      <c r="AB461" s="416" t="str">
        <f t="shared" si="39"/>
        <v>保基本民生</v>
      </c>
      <c r="AC461" s="416" t="str">
        <f t="shared" si="40"/>
        <v>否</v>
      </c>
    </row>
    <row r="462" ht="22.5" customHeight="1" spans="1:29">
      <c r="A462" s="421" t="s">
        <v>7885</v>
      </c>
      <c r="B462" s="422" t="s">
        <v>7966</v>
      </c>
      <c r="C462" s="422" t="s">
        <v>7967</v>
      </c>
      <c r="D462" s="421" t="s">
        <v>7922</v>
      </c>
      <c r="E462" s="421" t="s">
        <v>7889</v>
      </c>
      <c r="F462" s="421" t="s">
        <v>4097</v>
      </c>
      <c r="G462" s="421" t="s">
        <v>4097</v>
      </c>
      <c r="H462" s="423" t="s">
        <v>5255</v>
      </c>
      <c r="I462" s="421" t="s">
        <v>665</v>
      </c>
      <c r="J462" s="421" t="s">
        <v>7899</v>
      </c>
      <c r="K462" s="421" t="s">
        <v>7900</v>
      </c>
      <c r="L462" s="421" t="s">
        <v>7872</v>
      </c>
      <c r="M462" s="421" t="s">
        <v>7923</v>
      </c>
      <c r="N462" s="426">
        <v>162</v>
      </c>
      <c r="O462" s="426">
        <v>162</v>
      </c>
      <c r="P462" s="427"/>
      <c r="Q462" s="427"/>
      <c r="R462" s="426"/>
      <c r="S462" s="426"/>
      <c r="T462" s="426"/>
      <c r="U462" s="426"/>
      <c r="V462" s="426"/>
      <c r="W462" s="426"/>
      <c r="X462" s="427"/>
      <c r="Y462" s="416" t="str">
        <f t="shared" si="36"/>
        <v>三保支出</v>
      </c>
      <c r="Z462" s="416" t="str">
        <f t="shared" si="37"/>
        <v>项目支出</v>
      </c>
      <c r="AA462" s="416" t="str">
        <f t="shared" si="38"/>
        <v>2050701</v>
      </c>
      <c r="AB462" s="416" t="str">
        <f t="shared" si="39"/>
        <v>保基本民生</v>
      </c>
      <c r="AC462" s="416" t="str">
        <f t="shared" si="40"/>
        <v>否</v>
      </c>
    </row>
    <row r="463" ht="22.5" customHeight="1" spans="1:29">
      <c r="A463" s="421" t="s">
        <v>7885</v>
      </c>
      <c r="B463" s="422" t="s">
        <v>7966</v>
      </c>
      <c r="C463" s="422" t="s">
        <v>7967</v>
      </c>
      <c r="D463" s="421" t="s">
        <v>7904</v>
      </c>
      <c r="E463" s="421" t="s">
        <v>7889</v>
      </c>
      <c r="F463" s="421" t="s">
        <v>4097</v>
      </c>
      <c r="G463" s="421" t="s">
        <v>4097</v>
      </c>
      <c r="H463" s="423" t="s">
        <v>5209</v>
      </c>
      <c r="I463" s="421" t="s">
        <v>614</v>
      </c>
      <c r="J463" s="421" t="s">
        <v>7890</v>
      </c>
      <c r="K463" s="421" t="s">
        <v>7891</v>
      </c>
      <c r="L463" s="421" t="s">
        <v>7872</v>
      </c>
      <c r="M463" s="421" t="s">
        <v>7905</v>
      </c>
      <c r="N463" s="426">
        <v>703000</v>
      </c>
      <c r="O463" s="426">
        <v>703000</v>
      </c>
      <c r="P463" s="427"/>
      <c r="Q463" s="427"/>
      <c r="R463" s="426"/>
      <c r="S463" s="426"/>
      <c r="T463" s="426"/>
      <c r="U463" s="426"/>
      <c r="V463" s="426"/>
      <c r="W463" s="426"/>
      <c r="X463" s="427"/>
      <c r="Y463" s="416" t="str">
        <f t="shared" si="36"/>
        <v>三保支出</v>
      </c>
      <c r="Z463" s="416" t="str">
        <f t="shared" si="37"/>
        <v>项目支出</v>
      </c>
      <c r="AA463" s="416" t="str">
        <f t="shared" si="38"/>
        <v>2050202</v>
      </c>
      <c r="AB463" s="416" t="str">
        <f t="shared" si="39"/>
        <v>保基本民生</v>
      </c>
      <c r="AC463" s="416" t="str">
        <f t="shared" si="40"/>
        <v>否</v>
      </c>
    </row>
    <row r="464" ht="22.5" customHeight="1" spans="1:29">
      <c r="A464" s="421" t="s">
        <v>7885</v>
      </c>
      <c r="B464" s="422" t="s">
        <v>7966</v>
      </c>
      <c r="C464" s="422" t="s">
        <v>7967</v>
      </c>
      <c r="D464" s="421" t="s">
        <v>7904</v>
      </c>
      <c r="E464" s="421" t="s">
        <v>7889</v>
      </c>
      <c r="F464" s="421" t="s">
        <v>4097</v>
      </c>
      <c r="G464" s="421" t="s">
        <v>4097</v>
      </c>
      <c r="H464" s="423" t="s">
        <v>5210</v>
      </c>
      <c r="I464" s="421" t="s">
        <v>616</v>
      </c>
      <c r="J464" s="421" t="s">
        <v>7890</v>
      </c>
      <c r="K464" s="421" t="s">
        <v>7891</v>
      </c>
      <c r="L464" s="421" t="s">
        <v>7872</v>
      </c>
      <c r="M464" s="421" t="s">
        <v>7905</v>
      </c>
      <c r="N464" s="426">
        <v>271000</v>
      </c>
      <c r="O464" s="426">
        <v>271000</v>
      </c>
      <c r="P464" s="427"/>
      <c r="Q464" s="427"/>
      <c r="R464" s="426"/>
      <c r="S464" s="426"/>
      <c r="T464" s="426"/>
      <c r="U464" s="426"/>
      <c r="V464" s="426"/>
      <c r="W464" s="426"/>
      <c r="X464" s="427"/>
      <c r="Y464" s="416" t="str">
        <f t="shared" si="36"/>
        <v>三保支出</v>
      </c>
      <c r="Z464" s="416" t="str">
        <f t="shared" si="37"/>
        <v>项目支出</v>
      </c>
      <c r="AA464" s="416" t="str">
        <f t="shared" si="38"/>
        <v>2050203</v>
      </c>
      <c r="AB464" s="416" t="str">
        <f t="shared" si="39"/>
        <v>保基本民生</v>
      </c>
      <c r="AC464" s="416" t="str">
        <f t="shared" si="40"/>
        <v>否</v>
      </c>
    </row>
    <row r="465" ht="22.5" customHeight="1" spans="1:29">
      <c r="A465" s="421" t="s">
        <v>7885</v>
      </c>
      <c r="B465" s="422" t="s">
        <v>7966</v>
      </c>
      <c r="C465" s="422" t="s">
        <v>7967</v>
      </c>
      <c r="D465" s="421" t="s">
        <v>7906</v>
      </c>
      <c r="E465" s="421" t="s">
        <v>7889</v>
      </c>
      <c r="F465" s="421" t="s">
        <v>4097</v>
      </c>
      <c r="G465" s="421" t="s">
        <v>4097</v>
      </c>
      <c r="H465" s="423" t="s">
        <v>5209</v>
      </c>
      <c r="I465" s="421" t="s">
        <v>614</v>
      </c>
      <c r="J465" s="421" t="s">
        <v>7899</v>
      </c>
      <c r="K465" s="421" t="s">
        <v>7900</v>
      </c>
      <c r="L465" s="421" t="s">
        <v>7872</v>
      </c>
      <c r="M465" s="421" t="s">
        <v>7934</v>
      </c>
      <c r="N465" s="426">
        <v>70862.4</v>
      </c>
      <c r="O465" s="426">
        <v>70862.4</v>
      </c>
      <c r="P465" s="427"/>
      <c r="Q465" s="427"/>
      <c r="R465" s="426"/>
      <c r="S465" s="426"/>
      <c r="T465" s="426"/>
      <c r="U465" s="426"/>
      <c r="V465" s="426"/>
      <c r="W465" s="426"/>
      <c r="X465" s="427"/>
      <c r="Y465" s="416" t="str">
        <f t="shared" si="36"/>
        <v>三保支出</v>
      </c>
      <c r="Z465" s="416" t="str">
        <f t="shared" si="37"/>
        <v>项目支出</v>
      </c>
      <c r="AA465" s="416" t="str">
        <f t="shared" si="38"/>
        <v>2050202</v>
      </c>
      <c r="AB465" s="416" t="str">
        <f t="shared" si="39"/>
        <v>保基本民生</v>
      </c>
      <c r="AC465" s="416" t="str">
        <f t="shared" si="40"/>
        <v>否</v>
      </c>
    </row>
    <row r="466" ht="22.5" customHeight="1" spans="1:29">
      <c r="A466" s="421" t="s">
        <v>7885</v>
      </c>
      <c r="B466" s="422" t="s">
        <v>7966</v>
      </c>
      <c r="C466" s="422" t="s">
        <v>7967</v>
      </c>
      <c r="D466" s="421" t="s">
        <v>7906</v>
      </c>
      <c r="E466" s="421" t="s">
        <v>7889</v>
      </c>
      <c r="F466" s="421" t="s">
        <v>4097</v>
      </c>
      <c r="G466" s="421" t="s">
        <v>4097</v>
      </c>
      <c r="H466" s="423" t="s">
        <v>5210</v>
      </c>
      <c r="I466" s="421" t="s">
        <v>616</v>
      </c>
      <c r="J466" s="421" t="s">
        <v>7899</v>
      </c>
      <c r="K466" s="421" t="s">
        <v>7900</v>
      </c>
      <c r="L466" s="421" t="s">
        <v>7872</v>
      </c>
      <c r="M466" s="421" t="s">
        <v>7907</v>
      </c>
      <c r="N466" s="426">
        <v>11340</v>
      </c>
      <c r="O466" s="426">
        <v>11340</v>
      </c>
      <c r="P466" s="427"/>
      <c r="Q466" s="427"/>
      <c r="R466" s="426"/>
      <c r="S466" s="426"/>
      <c r="T466" s="426"/>
      <c r="U466" s="426"/>
      <c r="V466" s="426"/>
      <c r="W466" s="426"/>
      <c r="X466" s="427"/>
      <c r="Y466" s="416" t="str">
        <f t="shared" si="36"/>
        <v>三保支出</v>
      </c>
      <c r="Z466" s="416" t="str">
        <f t="shared" si="37"/>
        <v>项目支出</v>
      </c>
      <c r="AA466" s="416" t="str">
        <f t="shared" si="38"/>
        <v>2050203</v>
      </c>
      <c r="AB466" s="416" t="str">
        <f t="shared" si="39"/>
        <v>保基本民生</v>
      </c>
      <c r="AC466" s="416" t="str">
        <f t="shared" si="40"/>
        <v>否</v>
      </c>
    </row>
    <row r="467" ht="22.5" customHeight="1" spans="1:29">
      <c r="A467" s="421" t="s">
        <v>7885</v>
      </c>
      <c r="B467" s="422" t="s">
        <v>7966</v>
      </c>
      <c r="C467" s="422" t="s">
        <v>7967</v>
      </c>
      <c r="D467" s="421" t="s">
        <v>7906</v>
      </c>
      <c r="E467" s="421" t="s">
        <v>7889</v>
      </c>
      <c r="F467" s="421" t="s">
        <v>4097</v>
      </c>
      <c r="G467" s="421" t="s">
        <v>4097</v>
      </c>
      <c r="H467" s="423" t="s">
        <v>5209</v>
      </c>
      <c r="I467" s="421" t="s">
        <v>614</v>
      </c>
      <c r="J467" s="421" t="s">
        <v>7899</v>
      </c>
      <c r="K467" s="421" t="s">
        <v>7900</v>
      </c>
      <c r="L467" s="421" t="s">
        <v>7872</v>
      </c>
      <c r="M467" s="421" t="s">
        <v>7934</v>
      </c>
      <c r="N467" s="426">
        <v>168720</v>
      </c>
      <c r="O467" s="426">
        <v>168720</v>
      </c>
      <c r="P467" s="427"/>
      <c r="Q467" s="427"/>
      <c r="R467" s="426"/>
      <c r="S467" s="426"/>
      <c r="T467" s="426"/>
      <c r="U467" s="426"/>
      <c r="V467" s="426"/>
      <c r="W467" s="426"/>
      <c r="X467" s="427"/>
      <c r="Y467" s="416" t="str">
        <f t="shared" si="36"/>
        <v>三保支出</v>
      </c>
      <c r="Z467" s="416" t="str">
        <f t="shared" si="37"/>
        <v>项目支出</v>
      </c>
      <c r="AA467" s="416" t="str">
        <f t="shared" si="38"/>
        <v>2050202</v>
      </c>
      <c r="AB467" s="416" t="str">
        <f t="shared" si="39"/>
        <v>保基本民生</v>
      </c>
      <c r="AC467" s="416" t="str">
        <f t="shared" si="40"/>
        <v>否</v>
      </c>
    </row>
    <row r="468" ht="22.5" customHeight="1" spans="1:29">
      <c r="A468" s="421" t="s">
        <v>7885</v>
      </c>
      <c r="B468" s="422" t="s">
        <v>7966</v>
      </c>
      <c r="C468" s="422" t="s">
        <v>7967</v>
      </c>
      <c r="D468" s="421" t="s">
        <v>7906</v>
      </c>
      <c r="E468" s="421" t="s">
        <v>7889</v>
      </c>
      <c r="F468" s="421" t="s">
        <v>4097</v>
      </c>
      <c r="G468" s="421" t="s">
        <v>4097</v>
      </c>
      <c r="H468" s="423" t="s">
        <v>5209</v>
      </c>
      <c r="I468" s="421" t="s">
        <v>614</v>
      </c>
      <c r="J468" s="421" t="s">
        <v>7899</v>
      </c>
      <c r="K468" s="421" t="s">
        <v>7900</v>
      </c>
      <c r="L468" s="421" t="s">
        <v>7872</v>
      </c>
      <c r="M468" s="421" t="s">
        <v>7934</v>
      </c>
      <c r="N468" s="426">
        <v>29526</v>
      </c>
      <c r="O468" s="426">
        <v>29526</v>
      </c>
      <c r="P468" s="427"/>
      <c r="Q468" s="427"/>
      <c r="R468" s="426"/>
      <c r="S468" s="426"/>
      <c r="T468" s="426"/>
      <c r="U468" s="426"/>
      <c r="V468" s="426"/>
      <c r="W468" s="426"/>
      <c r="X468" s="427"/>
      <c r="Y468" s="416" t="str">
        <f t="shared" si="36"/>
        <v>三保支出</v>
      </c>
      <c r="Z468" s="416" t="str">
        <f t="shared" si="37"/>
        <v>项目支出</v>
      </c>
      <c r="AA468" s="416" t="str">
        <f t="shared" si="38"/>
        <v>2050202</v>
      </c>
      <c r="AB468" s="416" t="str">
        <f t="shared" si="39"/>
        <v>保基本民生</v>
      </c>
      <c r="AC468" s="416" t="str">
        <f t="shared" si="40"/>
        <v>否</v>
      </c>
    </row>
    <row r="469" ht="22.5" customHeight="1" spans="1:29">
      <c r="A469" s="421" t="s">
        <v>7885</v>
      </c>
      <c r="B469" s="422" t="s">
        <v>7966</v>
      </c>
      <c r="C469" s="422" t="s">
        <v>7967</v>
      </c>
      <c r="D469" s="421" t="s">
        <v>7906</v>
      </c>
      <c r="E469" s="421" t="s">
        <v>7889</v>
      </c>
      <c r="F469" s="421" t="s">
        <v>4097</v>
      </c>
      <c r="G469" s="421" t="s">
        <v>4097</v>
      </c>
      <c r="H469" s="423" t="s">
        <v>5210</v>
      </c>
      <c r="I469" s="421" t="s">
        <v>616</v>
      </c>
      <c r="J469" s="421" t="s">
        <v>7899</v>
      </c>
      <c r="K469" s="421" t="s">
        <v>7900</v>
      </c>
      <c r="L469" s="421" t="s">
        <v>7872</v>
      </c>
      <c r="M469" s="421" t="s">
        <v>7907</v>
      </c>
      <c r="N469" s="426">
        <v>35663.6</v>
      </c>
      <c r="O469" s="426">
        <v>35663.6</v>
      </c>
      <c r="P469" s="427"/>
      <c r="Q469" s="427"/>
      <c r="R469" s="426"/>
      <c r="S469" s="426"/>
      <c r="T469" s="426"/>
      <c r="U469" s="426"/>
      <c r="V469" s="426"/>
      <c r="W469" s="426"/>
      <c r="X469" s="427"/>
      <c r="Y469" s="416" t="str">
        <f t="shared" si="36"/>
        <v>三保支出</v>
      </c>
      <c r="Z469" s="416" t="str">
        <f t="shared" si="37"/>
        <v>项目支出</v>
      </c>
      <c r="AA469" s="416" t="str">
        <f t="shared" si="38"/>
        <v>2050203</v>
      </c>
      <c r="AB469" s="416" t="str">
        <f t="shared" si="39"/>
        <v>保基本民生</v>
      </c>
      <c r="AC469" s="416" t="str">
        <f t="shared" si="40"/>
        <v>否</v>
      </c>
    </row>
    <row r="470" ht="22.5" customHeight="1" spans="1:29">
      <c r="A470" s="421" t="s">
        <v>7885</v>
      </c>
      <c r="B470" s="422" t="s">
        <v>7966</v>
      </c>
      <c r="C470" s="422" t="s">
        <v>7967</v>
      </c>
      <c r="D470" s="421" t="s">
        <v>7906</v>
      </c>
      <c r="E470" s="421" t="s">
        <v>7889</v>
      </c>
      <c r="F470" s="421" t="s">
        <v>4097</v>
      </c>
      <c r="G470" s="421" t="s">
        <v>4097</v>
      </c>
      <c r="H470" s="423" t="s">
        <v>5210</v>
      </c>
      <c r="I470" s="421" t="s">
        <v>616</v>
      </c>
      <c r="J470" s="421" t="s">
        <v>7899</v>
      </c>
      <c r="K470" s="421" t="s">
        <v>7900</v>
      </c>
      <c r="L470" s="421" t="s">
        <v>7872</v>
      </c>
      <c r="M470" s="421" t="s">
        <v>7907</v>
      </c>
      <c r="N470" s="426">
        <v>6877.98</v>
      </c>
      <c r="O470" s="426">
        <v>6877.98</v>
      </c>
      <c r="P470" s="427"/>
      <c r="Q470" s="427"/>
      <c r="R470" s="426"/>
      <c r="S470" s="426"/>
      <c r="T470" s="426"/>
      <c r="U470" s="426"/>
      <c r="V470" s="426"/>
      <c r="W470" s="426"/>
      <c r="X470" s="427"/>
      <c r="Y470" s="416" t="str">
        <f t="shared" si="36"/>
        <v>三保支出</v>
      </c>
      <c r="Z470" s="416" t="str">
        <f t="shared" si="37"/>
        <v>项目支出</v>
      </c>
      <c r="AA470" s="416" t="str">
        <f t="shared" si="38"/>
        <v>2050203</v>
      </c>
      <c r="AB470" s="416" t="str">
        <f t="shared" si="39"/>
        <v>保基本民生</v>
      </c>
      <c r="AC470" s="416" t="str">
        <f t="shared" si="40"/>
        <v>否</v>
      </c>
    </row>
    <row r="471" ht="22.5" customHeight="1" spans="1:29">
      <c r="A471" s="421" t="s">
        <v>7885</v>
      </c>
      <c r="B471" s="422" t="s">
        <v>7966</v>
      </c>
      <c r="C471" s="422" t="s">
        <v>7967</v>
      </c>
      <c r="D471" s="421" t="s">
        <v>7906</v>
      </c>
      <c r="E471" s="421" t="s">
        <v>7889</v>
      </c>
      <c r="F471" s="421" t="s">
        <v>4097</v>
      </c>
      <c r="G471" s="421" t="s">
        <v>4097</v>
      </c>
      <c r="H471" s="423" t="s">
        <v>5209</v>
      </c>
      <c r="I471" s="421" t="s">
        <v>614</v>
      </c>
      <c r="J471" s="421" t="s">
        <v>7899</v>
      </c>
      <c r="K471" s="421" t="s">
        <v>7900</v>
      </c>
      <c r="L471" s="421" t="s">
        <v>7872</v>
      </c>
      <c r="M471" s="421" t="s">
        <v>7934</v>
      </c>
      <c r="N471" s="426">
        <v>404928</v>
      </c>
      <c r="O471" s="426">
        <v>404928</v>
      </c>
      <c r="P471" s="427"/>
      <c r="Q471" s="427"/>
      <c r="R471" s="426"/>
      <c r="S471" s="426"/>
      <c r="T471" s="426"/>
      <c r="U471" s="426"/>
      <c r="V471" s="426"/>
      <c r="W471" s="426"/>
      <c r="X471" s="427"/>
      <c r="Y471" s="416" t="str">
        <f t="shared" si="36"/>
        <v>三保支出</v>
      </c>
      <c r="Z471" s="416" t="str">
        <f t="shared" si="37"/>
        <v>项目支出</v>
      </c>
      <c r="AA471" s="416" t="str">
        <f t="shared" si="38"/>
        <v>2050202</v>
      </c>
      <c r="AB471" s="416" t="str">
        <f t="shared" si="39"/>
        <v>保基本民生</v>
      </c>
      <c r="AC471" s="416" t="str">
        <f t="shared" si="40"/>
        <v>否</v>
      </c>
    </row>
    <row r="472" ht="22.5" customHeight="1" spans="1:29">
      <c r="A472" s="421" t="s">
        <v>7885</v>
      </c>
      <c r="B472" s="422" t="s">
        <v>7966</v>
      </c>
      <c r="C472" s="422" t="s">
        <v>7967</v>
      </c>
      <c r="D472" s="421" t="s">
        <v>7906</v>
      </c>
      <c r="E472" s="421" t="s">
        <v>7889</v>
      </c>
      <c r="F472" s="421" t="s">
        <v>4097</v>
      </c>
      <c r="G472" s="421" t="s">
        <v>4097</v>
      </c>
      <c r="H472" s="423" t="s">
        <v>5210</v>
      </c>
      <c r="I472" s="421" t="s">
        <v>616</v>
      </c>
      <c r="J472" s="421" t="s">
        <v>7899</v>
      </c>
      <c r="K472" s="421" t="s">
        <v>7900</v>
      </c>
      <c r="L472" s="421" t="s">
        <v>7872</v>
      </c>
      <c r="M472" s="421" t="s">
        <v>7907</v>
      </c>
      <c r="N472" s="426">
        <v>203792</v>
      </c>
      <c r="O472" s="426">
        <v>203792</v>
      </c>
      <c r="P472" s="427"/>
      <c r="Q472" s="427"/>
      <c r="R472" s="426"/>
      <c r="S472" s="426"/>
      <c r="T472" s="426"/>
      <c r="U472" s="426"/>
      <c r="V472" s="426"/>
      <c r="W472" s="426"/>
      <c r="X472" s="427"/>
      <c r="Y472" s="416" t="str">
        <f t="shared" si="36"/>
        <v>三保支出</v>
      </c>
      <c r="Z472" s="416" t="str">
        <f t="shared" si="37"/>
        <v>项目支出</v>
      </c>
      <c r="AA472" s="416" t="str">
        <f t="shared" si="38"/>
        <v>2050203</v>
      </c>
      <c r="AB472" s="416" t="str">
        <f t="shared" si="39"/>
        <v>保基本民生</v>
      </c>
      <c r="AC472" s="416" t="str">
        <f t="shared" si="40"/>
        <v>否</v>
      </c>
    </row>
    <row r="473" ht="22.5" customHeight="1" spans="1:29">
      <c r="A473" s="421" t="s">
        <v>7885</v>
      </c>
      <c r="B473" s="422" t="s">
        <v>7966</v>
      </c>
      <c r="C473" s="422" t="s">
        <v>7967</v>
      </c>
      <c r="D473" s="421" t="s">
        <v>7906</v>
      </c>
      <c r="E473" s="421" t="s">
        <v>7889</v>
      </c>
      <c r="F473" s="421" t="s">
        <v>4097</v>
      </c>
      <c r="G473" s="421" t="s">
        <v>4097</v>
      </c>
      <c r="H473" s="423" t="s">
        <v>5210</v>
      </c>
      <c r="I473" s="421" t="s">
        <v>616</v>
      </c>
      <c r="J473" s="421" t="s">
        <v>7899</v>
      </c>
      <c r="K473" s="421" t="s">
        <v>7900</v>
      </c>
      <c r="L473" s="421" t="s">
        <v>7872</v>
      </c>
      <c r="M473" s="421" t="s">
        <v>7907</v>
      </c>
      <c r="N473" s="426">
        <v>2187</v>
      </c>
      <c r="O473" s="426">
        <v>2187</v>
      </c>
      <c r="P473" s="427"/>
      <c r="Q473" s="427"/>
      <c r="R473" s="426"/>
      <c r="S473" s="426"/>
      <c r="T473" s="426"/>
      <c r="U473" s="426"/>
      <c r="V473" s="426"/>
      <c r="W473" s="426"/>
      <c r="X473" s="427"/>
      <c r="Y473" s="416" t="str">
        <f t="shared" si="36"/>
        <v>三保支出</v>
      </c>
      <c r="Z473" s="416" t="str">
        <f t="shared" si="37"/>
        <v>项目支出</v>
      </c>
      <c r="AA473" s="416" t="str">
        <f t="shared" si="38"/>
        <v>2050203</v>
      </c>
      <c r="AB473" s="416" t="str">
        <f t="shared" si="39"/>
        <v>保基本民生</v>
      </c>
      <c r="AC473" s="416" t="str">
        <f t="shared" si="40"/>
        <v>否</v>
      </c>
    </row>
    <row r="474" ht="22.5" customHeight="1" spans="1:29">
      <c r="A474" s="421" t="s">
        <v>7885</v>
      </c>
      <c r="B474" s="422" t="s">
        <v>7966</v>
      </c>
      <c r="C474" s="422" t="s">
        <v>7967</v>
      </c>
      <c r="D474" s="421" t="s">
        <v>7906</v>
      </c>
      <c r="E474" s="421" t="s">
        <v>7889</v>
      </c>
      <c r="F474" s="421" t="s">
        <v>4097</v>
      </c>
      <c r="G474" s="421" t="s">
        <v>4097</v>
      </c>
      <c r="H474" s="423" t="s">
        <v>5209</v>
      </c>
      <c r="I474" s="421" t="s">
        <v>614</v>
      </c>
      <c r="J474" s="421" t="s">
        <v>7899</v>
      </c>
      <c r="K474" s="421" t="s">
        <v>7900</v>
      </c>
      <c r="L474" s="421" t="s">
        <v>7872</v>
      </c>
      <c r="M474" s="421" t="s">
        <v>7934</v>
      </c>
      <c r="N474" s="426">
        <v>13666.32</v>
      </c>
      <c r="O474" s="426">
        <v>13666.32</v>
      </c>
      <c r="P474" s="427"/>
      <c r="Q474" s="427"/>
      <c r="R474" s="426"/>
      <c r="S474" s="426"/>
      <c r="T474" s="426"/>
      <c r="U474" s="426"/>
      <c r="V474" s="426"/>
      <c r="W474" s="426"/>
      <c r="X474" s="427"/>
      <c r="Y474" s="416" t="str">
        <f t="shared" si="36"/>
        <v>三保支出</v>
      </c>
      <c r="Z474" s="416" t="str">
        <f t="shared" si="37"/>
        <v>项目支出</v>
      </c>
      <c r="AA474" s="416" t="str">
        <f t="shared" si="38"/>
        <v>2050202</v>
      </c>
      <c r="AB474" s="416" t="str">
        <f t="shared" si="39"/>
        <v>保基本民生</v>
      </c>
      <c r="AC474" s="416" t="str">
        <f t="shared" si="40"/>
        <v>否</v>
      </c>
    </row>
    <row r="475" ht="22.5" customHeight="1" spans="1:29">
      <c r="A475" s="421" t="s">
        <v>7885</v>
      </c>
      <c r="B475" s="422" t="s">
        <v>7966</v>
      </c>
      <c r="C475" s="422" t="s">
        <v>7967</v>
      </c>
      <c r="D475" s="421" t="s">
        <v>7906</v>
      </c>
      <c r="E475" s="421" t="s">
        <v>7889</v>
      </c>
      <c r="F475" s="421" t="s">
        <v>4097</v>
      </c>
      <c r="G475" s="421" t="s">
        <v>4097</v>
      </c>
      <c r="H475" s="423" t="s">
        <v>5209</v>
      </c>
      <c r="I475" s="421" t="s">
        <v>614</v>
      </c>
      <c r="J475" s="421" t="s">
        <v>7899</v>
      </c>
      <c r="K475" s="421" t="s">
        <v>7900</v>
      </c>
      <c r="L475" s="421" t="s">
        <v>7872</v>
      </c>
      <c r="M475" s="421" t="s">
        <v>7934</v>
      </c>
      <c r="N475" s="426">
        <v>5694.3</v>
      </c>
      <c r="O475" s="426">
        <v>5694.3</v>
      </c>
      <c r="P475" s="427"/>
      <c r="Q475" s="427"/>
      <c r="R475" s="426"/>
      <c r="S475" s="426"/>
      <c r="T475" s="426"/>
      <c r="U475" s="426"/>
      <c r="V475" s="426"/>
      <c r="W475" s="426"/>
      <c r="X475" s="427"/>
      <c r="Y475" s="416" t="str">
        <f t="shared" si="36"/>
        <v>三保支出</v>
      </c>
      <c r="Z475" s="416" t="str">
        <f t="shared" si="37"/>
        <v>项目支出</v>
      </c>
      <c r="AA475" s="416" t="str">
        <f t="shared" si="38"/>
        <v>2050202</v>
      </c>
      <c r="AB475" s="416" t="str">
        <f t="shared" si="39"/>
        <v>保基本民生</v>
      </c>
      <c r="AC475" s="416" t="str">
        <f t="shared" si="40"/>
        <v>否</v>
      </c>
    </row>
    <row r="476" ht="22.5" customHeight="1" spans="1:29">
      <c r="A476" s="421" t="s">
        <v>7885</v>
      </c>
      <c r="B476" s="422" t="s">
        <v>7966</v>
      </c>
      <c r="C476" s="422" t="s">
        <v>7967</v>
      </c>
      <c r="D476" s="421" t="s">
        <v>7906</v>
      </c>
      <c r="E476" s="421" t="s">
        <v>7889</v>
      </c>
      <c r="F476" s="421" t="s">
        <v>4097</v>
      </c>
      <c r="G476" s="421" t="s">
        <v>4097</v>
      </c>
      <c r="H476" s="423" t="s">
        <v>5210</v>
      </c>
      <c r="I476" s="421" t="s">
        <v>616</v>
      </c>
      <c r="J476" s="421" t="s">
        <v>7899</v>
      </c>
      <c r="K476" s="421" t="s">
        <v>7900</v>
      </c>
      <c r="L476" s="421" t="s">
        <v>7872</v>
      </c>
      <c r="M476" s="421" t="s">
        <v>7907</v>
      </c>
      <c r="N476" s="426">
        <v>64800</v>
      </c>
      <c r="O476" s="426">
        <v>64800</v>
      </c>
      <c r="P476" s="427"/>
      <c r="Q476" s="427"/>
      <c r="R476" s="426"/>
      <c r="S476" s="426"/>
      <c r="T476" s="426"/>
      <c r="U476" s="426"/>
      <c r="V476" s="426"/>
      <c r="W476" s="426"/>
      <c r="X476" s="427"/>
      <c r="Y476" s="416" t="str">
        <f t="shared" si="36"/>
        <v>三保支出</v>
      </c>
      <c r="Z476" s="416" t="str">
        <f t="shared" si="37"/>
        <v>项目支出</v>
      </c>
      <c r="AA476" s="416" t="str">
        <f t="shared" si="38"/>
        <v>2050203</v>
      </c>
      <c r="AB476" s="416" t="str">
        <f t="shared" si="39"/>
        <v>保基本民生</v>
      </c>
      <c r="AC476" s="416" t="str">
        <f t="shared" si="40"/>
        <v>否</v>
      </c>
    </row>
    <row r="477" ht="22.5" customHeight="1" spans="1:29">
      <c r="A477" s="421" t="s">
        <v>7885</v>
      </c>
      <c r="B477" s="422" t="s">
        <v>7966</v>
      </c>
      <c r="C477" s="422" t="s">
        <v>7967</v>
      </c>
      <c r="D477" s="421" t="s">
        <v>7888</v>
      </c>
      <c r="E477" s="421" t="s">
        <v>7889</v>
      </c>
      <c r="F477" s="421" t="s">
        <v>4097</v>
      </c>
      <c r="G477" s="421" t="s">
        <v>4097</v>
      </c>
      <c r="H477" s="423" t="s">
        <v>5208</v>
      </c>
      <c r="I477" s="421" t="s">
        <v>612</v>
      </c>
      <c r="J477" s="421" t="s">
        <v>7890</v>
      </c>
      <c r="K477" s="421" t="s">
        <v>7891</v>
      </c>
      <c r="L477" s="421" t="s">
        <v>7872</v>
      </c>
      <c r="M477" s="421" t="s">
        <v>7892</v>
      </c>
      <c r="N477" s="426">
        <v>40560</v>
      </c>
      <c r="O477" s="426">
        <v>40560</v>
      </c>
      <c r="P477" s="427"/>
      <c r="Q477" s="427"/>
      <c r="R477" s="426"/>
      <c r="S477" s="426"/>
      <c r="T477" s="426"/>
      <c r="U477" s="426"/>
      <c r="V477" s="426"/>
      <c r="W477" s="426"/>
      <c r="X477" s="427"/>
      <c r="Y477" s="416" t="str">
        <f t="shared" si="36"/>
        <v>三保支出</v>
      </c>
      <c r="Z477" s="416" t="str">
        <f t="shared" si="37"/>
        <v>项目支出</v>
      </c>
      <c r="AA477" s="416" t="str">
        <f t="shared" si="38"/>
        <v>2050201</v>
      </c>
      <c r="AB477" s="416" t="str">
        <f t="shared" si="39"/>
        <v>保基本民生</v>
      </c>
      <c r="AC477" s="416" t="str">
        <f t="shared" si="40"/>
        <v>否</v>
      </c>
    </row>
    <row r="478" ht="22.5" customHeight="1" spans="1:29">
      <c r="A478" s="421" t="s">
        <v>7885</v>
      </c>
      <c r="B478" s="422" t="s">
        <v>7966</v>
      </c>
      <c r="C478" s="422" t="s">
        <v>7967</v>
      </c>
      <c r="D478" s="421" t="s">
        <v>7888</v>
      </c>
      <c r="E478" s="421" t="s">
        <v>7889</v>
      </c>
      <c r="F478" s="421" t="s">
        <v>4097</v>
      </c>
      <c r="G478" s="421" t="s">
        <v>4097</v>
      </c>
      <c r="H478" s="423" t="s">
        <v>5208</v>
      </c>
      <c r="I478" s="421" t="s">
        <v>612</v>
      </c>
      <c r="J478" s="421" t="s">
        <v>7890</v>
      </c>
      <c r="K478" s="421" t="s">
        <v>7891</v>
      </c>
      <c r="L478" s="421" t="s">
        <v>7872</v>
      </c>
      <c r="M478" s="421" t="s">
        <v>7892</v>
      </c>
      <c r="N478" s="426">
        <v>1368.9</v>
      </c>
      <c r="O478" s="426">
        <v>1368.9</v>
      </c>
      <c r="P478" s="427"/>
      <c r="Q478" s="427"/>
      <c r="R478" s="426"/>
      <c r="S478" s="426"/>
      <c r="T478" s="426"/>
      <c r="U478" s="426"/>
      <c r="V478" s="426"/>
      <c r="W478" s="426"/>
      <c r="X478" s="427"/>
      <c r="Y478" s="416" t="str">
        <f t="shared" si="36"/>
        <v>三保支出</v>
      </c>
      <c r="Z478" s="416" t="str">
        <f t="shared" si="37"/>
        <v>项目支出</v>
      </c>
      <c r="AA478" s="416" t="str">
        <f t="shared" si="38"/>
        <v>2050201</v>
      </c>
      <c r="AB478" s="416" t="str">
        <f t="shared" si="39"/>
        <v>保基本民生</v>
      </c>
      <c r="AC478" s="416" t="str">
        <f t="shared" si="40"/>
        <v>否</v>
      </c>
    </row>
    <row r="479" ht="22.5" customHeight="1" spans="1:29">
      <c r="A479" s="421" t="s">
        <v>7885</v>
      </c>
      <c r="B479" s="422" t="s">
        <v>7966</v>
      </c>
      <c r="C479" s="422" t="s">
        <v>7967</v>
      </c>
      <c r="D479" s="421" t="s">
        <v>7888</v>
      </c>
      <c r="E479" s="421" t="s">
        <v>7889</v>
      </c>
      <c r="F479" s="421" t="s">
        <v>4097</v>
      </c>
      <c r="G479" s="421" t="s">
        <v>4097</v>
      </c>
      <c r="H479" s="423" t="s">
        <v>5208</v>
      </c>
      <c r="I479" s="421" t="s">
        <v>612</v>
      </c>
      <c r="J479" s="421" t="s">
        <v>7890</v>
      </c>
      <c r="K479" s="421" t="s">
        <v>7891</v>
      </c>
      <c r="L479" s="421" t="s">
        <v>7872</v>
      </c>
      <c r="M479" s="421" t="s">
        <v>7892</v>
      </c>
      <c r="N479" s="426">
        <v>7098</v>
      </c>
      <c r="O479" s="426">
        <v>7098</v>
      </c>
      <c r="P479" s="427"/>
      <c r="Q479" s="427"/>
      <c r="R479" s="426"/>
      <c r="S479" s="426"/>
      <c r="T479" s="426"/>
      <c r="U479" s="426"/>
      <c r="V479" s="426"/>
      <c r="W479" s="426"/>
      <c r="X479" s="427"/>
      <c r="Y479" s="416" t="str">
        <f t="shared" si="36"/>
        <v>三保支出</v>
      </c>
      <c r="Z479" s="416" t="str">
        <f t="shared" si="37"/>
        <v>项目支出</v>
      </c>
      <c r="AA479" s="416" t="str">
        <f t="shared" si="38"/>
        <v>2050201</v>
      </c>
      <c r="AB479" s="416" t="str">
        <f t="shared" si="39"/>
        <v>保基本民生</v>
      </c>
      <c r="AC479" s="416" t="str">
        <f t="shared" si="40"/>
        <v>否</v>
      </c>
    </row>
    <row r="480" ht="22.5" customHeight="1" spans="1:29">
      <c r="A480" s="421" t="s">
        <v>7885</v>
      </c>
      <c r="B480" s="422" t="s">
        <v>7966</v>
      </c>
      <c r="C480" s="422" t="s">
        <v>7967</v>
      </c>
      <c r="D480" s="421" t="s">
        <v>7945</v>
      </c>
      <c r="E480" s="421" t="s">
        <v>7869</v>
      </c>
      <c r="F480" s="421" t="s">
        <v>4097</v>
      </c>
      <c r="G480" s="421" t="s">
        <v>4097</v>
      </c>
      <c r="H480" s="423" t="s">
        <v>5208</v>
      </c>
      <c r="I480" s="421" t="s">
        <v>612</v>
      </c>
      <c r="J480" s="421" t="s">
        <v>7890</v>
      </c>
      <c r="K480" s="421" t="s">
        <v>7891</v>
      </c>
      <c r="L480" s="421" t="s">
        <v>7872</v>
      </c>
      <c r="M480" s="421" t="s">
        <v>7894</v>
      </c>
      <c r="N480" s="426">
        <v>8505</v>
      </c>
      <c r="O480" s="426">
        <v>8505</v>
      </c>
      <c r="P480" s="427"/>
      <c r="Q480" s="427"/>
      <c r="R480" s="426"/>
      <c r="S480" s="426"/>
      <c r="T480" s="426"/>
      <c r="U480" s="426"/>
      <c r="V480" s="426"/>
      <c r="W480" s="426"/>
      <c r="X480" s="427"/>
      <c r="Y480" s="416" t="str">
        <f t="shared" si="36"/>
        <v>促发展支出</v>
      </c>
      <c r="Z480" s="416" t="str">
        <f t="shared" si="37"/>
        <v>项目支出</v>
      </c>
      <c r="AA480" s="416" t="str">
        <f t="shared" si="38"/>
        <v>2050201</v>
      </c>
      <c r="AB480" s="416" t="e">
        <f t="shared" si="39"/>
        <v>#N/A</v>
      </c>
      <c r="AC480" s="416" t="str">
        <f t="shared" si="40"/>
        <v>否</v>
      </c>
    </row>
    <row r="481" ht="22.5" customHeight="1" spans="1:29">
      <c r="A481" s="421" t="s">
        <v>7885</v>
      </c>
      <c r="B481" s="422" t="s">
        <v>7968</v>
      </c>
      <c r="C481" s="422" t="s">
        <v>7969</v>
      </c>
      <c r="D481" s="421" t="s">
        <v>7898</v>
      </c>
      <c r="E481" s="421" t="s">
        <v>7889</v>
      </c>
      <c r="F481" s="421" t="s">
        <v>4097</v>
      </c>
      <c r="G481" s="421" t="s">
        <v>4097</v>
      </c>
      <c r="H481" s="423" t="s">
        <v>5210</v>
      </c>
      <c r="I481" s="421" t="s">
        <v>616</v>
      </c>
      <c r="J481" s="421" t="s">
        <v>7899</v>
      </c>
      <c r="K481" s="421" t="s">
        <v>7900</v>
      </c>
      <c r="L481" s="421" t="s">
        <v>7872</v>
      </c>
      <c r="M481" s="421" t="s">
        <v>7901</v>
      </c>
      <c r="N481" s="426">
        <v>79200</v>
      </c>
      <c r="O481" s="426">
        <v>79200</v>
      </c>
      <c r="P481" s="427"/>
      <c r="Q481" s="427"/>
      <c r="R481" s="426"/>
      <c r="S481" s="426"/>
      <c r="T481" s="426"/>
      <c r="U481" s="426"/>
      <c r="V481" s="426"/>
      <c r="W481" s="426"/>
      <c r="X481" s="427"/>
      <c r="Y481" s="416" t="str">
        <f t="shared" si="36"/>
        <v>三保支出</v>
      </c>
      <c r="Z481" s="416" t="str">
        <f t="shared" si="37"/>
        <v>项目支出</v>
      </c>
      <c r="AA481" s="416" t="str">
        <f t="shared" si="38"/>
        <v>2050203</v>
      </c>
      <c r="AB481" s="416" t="str">
        <f t="shared" si="39"/>
        <v>保基本民生</v>
      </c>
      <c r="AC481" s="416" t="str">
        <f t="shared" si="40"/>
        <v>否</v>
      </c>
    </row>
    <row r="482" ht="22.5" customHeight="1" spans="1:29">
      <c r="A482" s="421" t="s">
        <v>7885</v>
      </c>
      <c r="B482" s="422" t="s">
        <v>7968</v>
      </c>
      <c r="C482" s="422" t="s">
        <v>7969</v>
      </c>
      <c r="D482" s="421" t="s">
        <v>7898</v>
      </c>
      <c r="E482" s="421" t="s">
        <v>7889</v>
      </c>
      <c r="F482" s="421" t="s">
        <v>4097</v>
      </c>
      <c r="G482" s="421" t="s">
        <v>4097</v>
      </c>
      <c r="H482" s="423" t="s">
        <v>5209</v>
      </c>
      <c r="I482" s="421" t="s">
        <v>614</v>
      </c>
      <c r="J482" s="421" t="s">
        <v>7899</v>
      </c>
      <c r="K482" s="421" t="s">
        <v>7900</v>
      </c>
      <c r="L482" s="421" t="s">
        <v>7872</v>
      </c>
      <c r="M482" s="421" t="s">
        <v>7901</v>
      </c>
      <c r="N482" s="426">
        <v>89670</v>
      </c>
      <c r="O482" s="426">
        <v>89670</v>
      </c>
      <c r="P482" s="427"/>
      <c r="Q482" s="427"/>
      <c r="R482" s="426"/>
      <c r="S482" s="426"/>
      <c r="T482" s="426"/>
      <c r="U482" s="426"/>
      <c r="V482" s="426"/>
      <c r="W482" s="426"/>
      <c r="X482" s="427"/>
      <c r="Y482" s="416" t="str">
        <f t="shared" si="36"/>
        <v>三保支出</v>
      </c>
      <c r="Z482" s="416" t="str">
        <f t="shared" si="37"/>
        <v>项目支出</v>
      </c>
      <c r="AA482" s="416" t="str">
        <f t="shared" si="38"/>
        <v>2050202</v>
      </c>
      <c r="AB482" s="416" t="str">
        <f t="shared" si="39"/>
        <v>保基本民生</v>
      </c>
      <c r="AC482" s="416" t="str">
        <f t="shared" si="40"/>
        <v>否</v>
      </c>
    </row>
    <row r="483" ht="22.5" customHeight="1" spans="1:29">
      <c r="A483" s="421" t="s">
        <v>7885</v>
      </c>
      <c r="B483" s="422" t="s">
        <v>7968</v>
      </c>
      <c r="C483" s="422" t="s">
        <v>7969</v>
      </c>
      <c r="D483" s="421" t="s">
        <v>7902</v>
      </c>
      <c r="E483" s="421" t="s">
        <v>7889</v>
      </c>
      <c r="F483" s="421" t="s">
        <v>4097</v>
      </c>
      <c r="G483" s="421" t="s">
        <v>4097</v>
      </c>
      <c r="H483" s="423" t="s">
        <v>5209</v>
      </c>
      <c r="I483" s="421" t="s">
        <v>614</v>
      </c>
      <c r="J483" s="421" t="s">
        <v>7890</v>
      </c>
      <c r="K483" s="421" t="s">
        <v>7891</v>
      </c>
      <c r="L483" s="421" t="s">
        <v>7872</v>
      </c>
      <c r="M483" s="421" t="s">
        <v>7933</v>
      </c>
      <c r="N483" s="426">
        <v>379312.5</v>
      </c>
      <c r="O483" s="426">
        <v>379312.5</v>
      </c>
      <c r="P483" s="427"/>
      <c r="Q483" s="427"/>
      <c r="R483" s="426"/>
      <c r="S483" s="426"/>
      <c r="T483" s="426"/>
      <c r="U483" s="426"/>
      <c r="V483" s="426"/>
      <c r="W483" s="426"/>
      <c r="X483" s="427"/>
      <c r="Y483" s="416" t="str">
        <f t="shared" si="36"/>
        <v>三保支出</v>
      </c>
      <c r="Z483" s="416" t="str">
        <f t="shared" si="37"/>
        <v>项目支出</v>
      </c>
      <c r="AA483" s="416" t="str">
        <f t="shared" si="38"/>
        <v>2050202</v>
      </c>
      <c r="AB483" s="416" t="str">
        <f t="shared" si="39"/>
        <v>保基本民生</v>
      </c>
      <c r="AC483" s="416" t="str">
        <f t="shared" si="40"/>
        <v>否</v>
      </c>
    </row>
    <row r="484" ht="22.5" customHeight="1" spans="1:29">
      <c r="A484" s="421" t="s">
        <v>7885</v>
      </c>
      <c r="B484" s="422" t="s">
        <v>7968</v>
      </c>
      <c r="C484" s="422" t="s">
        <v>7969</v>
      </c>
      <c r="D484" s="421" t="s">
        <v>7902</v>
      </c>
      <c r="E484" s="421" t="s">
        <v>7889</v>
      </c>
      <c r="F484" s="421" t="s">
        <v>4097</v>
      </c>
      <c r="G484" s="421" t="s">
        <v>4097</v>
      </c>
      <c r="H484" s="423" t="s">
        <v>5209</v>
      </c>
      <c r="I484" s="421" t="s">
        <v>614</v>
      </c>
      <c r="J484" s="421" t="s">
        <v>7890</v>
      </c>
      <c r="K484" s="421" t="s">
        <v>7891</v>
      </c>
      <c r="L484" s="421" t="s">
        <v>7872</v>
      </c>
      <c r="M484" s="421" t="s">
        <v>7933</v>
      </c>
      <c r="N484" s="426">
        <v>73148.79</v>
      </c>
      <c r="O484" s="426">
        <v>73148.79</v>
      </c>
      <c r="P484" s="427"/>
      <c r="Q484" s="427"/>
      <c r="R484" s="426"/>
      <c r="S484" s="426"/>
      <c r="T484" s="426"/>
      <c r="U484" s="426"/>
      <c r="V484" s="426"/>
      <c r="W484" s="426"/>
      <c r="X484" s="427"/>
      <c r="Y484" s="416" t="str">
        <f t="shared" si="36"/>
        <v>三保支出</v>
      </c>
      <c r="Z484" s="416" t="str">
        <f t="shared" si="37"/>
        <v>项目支出</v>
      </c>
      <c r="AA484" s="416" t="str">
        <f t="shared" si="38"/>
        <v>2050202</v>
      </c>
      <c r="AB484" s="416" t="str">
        <f t="shared" si="39"/>
        <v>保基本民生</v>
      </c>
      <c r="AC484" s="416" t="str">
        <f t="shared" si="40"/>
        <v>否</v>
      </c>
    </row>
    <row r="485" ht="22.5" customHeight="1" spans="1:29">
      <c r="A485" s="421" t="s">
        <v>7885</v>
      </c>
      <c r="B485" s="422" t="s">
        <v>7968</v>
      </c>
      <c r="C485" s="422" t="s">
        <v>7969</v>
      </c>
      <c r="D485" s="421" t="s">
        <v>7902</v>
      </c>
      <c r="E485" s="421" t="s">
        <v>7889</v>
      </c>
      <c r="F485" s="421" t="s">
        <v>4097</v>
      </c>
      <c r="G485" s="421" t="s">
        <v>4097</v>
      </c>
      <c r="H485" s="423" t="s">
        <v>5210</v>
      </c>
      <c r="I485" s="421" t="s">
        <v>616</v>
      </c>
      <c r="J485" s="421" t="s">
        <v>7890</v>
      </c>
      <c r="K485" s="421" t="s">
        <v>7891</v>
      </c>
      <c r="L485" s="421" t="s">
        <v>7872</v>
      </c>
      <c r="M485" s="421" t="s">
        <v>7903</v>
      </c>
      <c r="N485" s="426">
        <v>42626.25</v>
      </c>
      <c r="O485" s="426">
        <v>42626.25</v>
      </c>
      <c r="P485" s="427"/>
      <c r="Q485" s="427"/>
      <c r="R485" s="426"/>
      <c r="S485" s="426"/>
      <c r="T485" s="426"/>
      <c r="U485" s="426"/>
      <c r="V485" s="426"/>
      <c r="W485" s="426"/>
      <c r="X485" s="427"/>
      <c r="Y485" s="416" t="str">
        <f t="shared" si="36"/>
        <v>三保支出</v>
      </c>
      <c r="Z485" s="416" t="str">
        <f t="shared" si="37"/>
        <v>项目支出</v>
      </c>
      <c r="AA485" s="416" t="str">
        <f t="shared" si="38"/>
        <v>2050203</v>
      </c>
      <c r="AB485" s="416" t="str">
        <f t="shared" si="39"/>
        <v>保基本民生</v>
      </c>
      <c r="AC485" s="416" t="str">
        <f t="shared" si="40"/>
        <v>否</v>
      </c>
    </row>
    <row r="486" ht="22.5" customHeight="1" spans="1:29">
      <c r="A486" s="421" t="s">
        <v>7885</v>
      </c>
      <c r="B486" s="422" t="s">
        <v>7968</v>
      </c>
      <c r="C486" s="422" t="s">
        <v>7969</v>
      </c>
      <c r="D486" s="421" t="s">
        <v>7902</v>
      </c>
      <c r="E486" s="421" t="s">
        <v>7889</v>
      </c>
      <c r="F486" s="421" t="s">
        <v>4097</v>
      </c>
      <c r="G486" s="421" t="s">
        <v>4097</v>
      </c>
      <c r="H486" s="423" t="s">
        <v>5209</v>
      </c>
      <c r="I486" s="421" t="s">
        <v>614</v>
      </c>
      <c r="J486" s="421" t="s">
        <v>7890</v>
      </c>
      <c r="K486" s="421" t="s">
        <v>7891</v>
      </c>
      <c r="L486" s="421" t="s">
        <v>7872</v>
      </c>
      <c r="M486" s="421" t="s">
        <v>7933</v>
      </c>
      <c r="N486" s="426">
        <v>541875</v>
      </c>
      <c r="O486" s="426">
        <v>541875</v>
      </c>
      <c r="P486" s="427"/>
      <c r="Q486" s="427"/>
      <c r="R486" s="426"/>
      <c r="S486" s="426"/>
      <c r="T486" s="426"/>
      <c r="U486" s="426"/>
      <c r="V486" s="426"/>
      <c r="W486" s="426"/>
      <c r="X486" s="427"/>
      <c r="Y486" s="416" t="str">
        <f t="shared" si="36"/>
        <v>三保支出</v>
      </c>
      <c r="Z486" s="416" t="str">
        <f t="shared" si="37"/>
        <v>项目支出</v>
      </c>
      <c r="AA486" s="416" t="str">
        <f t="shared" si="38"/>
        <v>2050202</v>
      </c>
      <c r="AB486" s="416" t="str">
        <f t="shared" si="39"/>
        <v>保基本民生</v>
      </c>
      <c r="AC486" s="416" t="str">
        <f t="shared" si="40"/>
        <v>否</v>
      </c>
    </row>
    <row r="487" ht="22.5" customHeight="1" spans="1:29">
      <c r="A487" s="421" t="s">
        <v>7885</v>
      </c>
      <c r="B487" s="422" t="s">
        <v>7968</v>
      </c>
      <c r="C487" s="422" t="s">
        <v>7969</v>
      </c>
      <c r="D487" s="421" t="s">
        <v>7902</v>
      </c>
      <c r="E487" s="421" t="s">
        <v>7889</v>
      </c>
      <c r="F487" s="421" t="s">
        <v>4097</v>
      </c>
      <c r="G487" s="421" t="s">
        <v>4097</v>
      </c>
      <c r="H487" s="423" t="s">
        <v>5210</v>
      </c>
      <c r="I487" s="421" t="s">
        <v>616</v>
      </c>
      <c r="J487" s="421" t="s">
        <v>7890</v>
      </c>
      <c r="K487" s="421" t="s">
        <v>7891</v>
      </c>
      <c r="L487" s="421" t="s">
        <v>7872</v>
      </c>
      <c r="M487" s="421" t="s">
        <v>7903</v>
      </c>
      <c r="N487" s="426">
        <v>315750</v>
      </c>
      <c r="O487" s="426">
        <v>315750</v>
      </c>
      <c r="P487" s="427"/>
      <c r="Q487" s="427"/>
      <c r="R487" s="426"/>
      <c r="S487" s="426"/>
      <c r="T487" s="426"/>
      <c r="U487" s="426"/>
      <c r="V487" s="426"/>
      <c r="W487" s="426"/>
      <c r="X487" s="427"/>
      <c r="Y487" s="416" t="str">
        <f t="shared" si="36"/>
        <v>三保支出</v>
      </c>
      <c r="Z487" s="416" t="str">
        <f t="shared" si="37"/>
        <v>项目支出</v>
      </c>
      <c r="AA487" s="416" t="str">
        <f t="shared" si="38"/>
        <v>2050203</v>
      </c>
      <c r="AB487" s="416" t="str">
        <f t="shared" si="39"/>
        <v>保基本民生</v>
      </c>
      <c r="AC487" s="416" t="str">
        <f t="shared" si="40"/>
        <v>否</v>
      </c>
    </row>
    <row r="488" ht="22.5" customHeight="1" spans="1:29">
      <c r="A488" s="421" t="s">
        <v>7885</v>
      </c>
      <c r="B488" s="422" t="s">
        <v>7968</v>
      </c>
      <c r="C488" s="422" t="s">
        <v>7969</v>
      </c>
      <c r="D488" s="421" t="s">
        <v>7902</v>
      </c>
      <c r="E488" s="421" t="s">
        <v>7889</v>
      </c>
      <c r="F488" s="421" t="s">
        <v>4097</v>
      </c>
      <c r="G488" s="421" t="s">
        <v>4097</v>
      </c>
      <c r="H488" s="423" t="s">
        <v>5210</v>
      </c>
      <c r="I488" s="421" t="s">
        <v>616</v>
      </c>
      <c r="J488" s="421" t="s">
        <v>7890</v>
      </c>
      <c r="K488" s="421" t="s">
        <v>7891</v>
      </c>
      <c r="L488" s="421" t="s">
        <v>7872</v>
      </c>
      <c r="M488" s="421" t="s">
        <v>7903</v>
      </c>
      <c r="N488" s="426">
        <v>221025</v>
      </c>
      <c r="O488" s="426">
        <v>221025</v>
      </c>
      <c r="P488" s="427"/>
      <c r="Q488" s="427"/>
      <c r="R488" s="426"/>
      <c r="S488" s="426"/>
      <c r="T488" s="426"/>
      <c r="U488" s="426"/>
      <c r="V488" s="426"/>
      <c r="W488" s="426"/>
      <c r="X488" s="427"/>
      <c r="Y488" s="416" t="str">
        <f t="shared" si="36"/>
        <v>三保支出</v>
      </c>
      <c r="Z488" s="416" t="str">
        <f t="shared" si="37"/>
        <v>项目支出</v>
      </c>
      <c r="AA488" s="416" t="str">
        <f t="shared" si="38"/>
        <v>2050203</v>
      </c>
      <c r="AB488" s="416" t="str">
        <f t="shared" si="39"/>
        <v>保基本民生</v>
      </c>
      <c r="AC488" s="416" t="str">
        <f t="shared" si="40"/>
        <v>否</v>
      </c>
    </row>
    <row r="489" ht="22.5" customHeight="1" spans="1:29">
      <c r="A489" s="421" t="s">
        <v>7885</v>
      </c>
      <c r="B489" s="422" t="s">
        <v>7968</v>
      </c>
      <c r="C489" s="422" t="s">
        <v>7969</v>
      </c>
      <c r="D489" s="421" t="s">
        <v>7919</v>
      </c>
      <c r="E489" s="421" t="s">
        <v>7869</v>
      </c>
      <c r="F489" s="421" t="s">
        <v>4097</v>
      </c>
      <c r="G489" s="421" t="s">
        <v>4097</v>
      </c>
      <c r="H489" s="423" t="s">
        <v>5209</v>
      </c>
      <c r="I489" s="421" t="s">
        <v>614</v>
      </c>
      <c r="J489" s="421" t="s">
        <v>7899</v>
      </c>
      <c r="K489" s="421" t="s">
        <v>7900</v>
      </c>
      <c r="L489" s="421" t="s">
        <v>7872</v>
      </c>
      <c r="M489" s="421" t="s">
        <v>7894</v>
      </c>
      <c r="N489" s="426">
        <v>85400</v>
      </c>
      <c r="O489" s="426">
        <v>85400</v>
      </c>
      <c r="P489" s="427"/>
      <c r="Q489" s="427"/>
      <c r="R489" s="426"/>
      <c r="S489" s="426"/>
      <c r="T489" s="426"/>
      <c r="U489" s="426"/>
      <c r="V489" s="426"/>
      <c r="W489" s="426"/>
      <c r="X489" s="427"/>
      <c r="Y489" s="416" t="str">
        <f t="shared" si="36"/>
        <v>促发展支出</v>
      </c>
      <c r="Z489" s="416" t="str">
        <f t="shared" si="37"/>
        <v>项目支出</v>
      </c>
      <c r="AA489" s="416" t="str">
        <f t="shared" si="38"/>
        <v>2050202</v>
      </c>
      <c r="AB489" s="416" t="e">
        <f t="shared" si="39"/>
        <v>#N/A</v>
      </c>
      <c r="AC489" s="416" t="str">
        <f t="shared" si="40"/>
        <v>否</v>
      </c>
    </row>
    <row r="490" ht="22.5" customHeight="1" spans="1:29">
      <c r="A490" s="421" t="s">
        <v>7885</v>
      </c>
      <c r="B490" s="422" t="s">
        <v>7968</v>
      </c>
      <c r="C490" s="422" t="s">
        <v>7969</v>
      </c>
      <c r="D490" s="421" t="s">
        <v>7919</v>
      </c>
      <c r="E490" s="421" t="s">
        <v>7869</v>
      </c>
      <c r="F490" s="421" t="s">
        <v>4097</v>
      </c>
      <c r="G490" s="421" t="s">
        <v>4097</v>
      </c>
      <c r="H490" s="423" t="s">
        <v>5210</v>
      </c>
      <c r="I490" s="421" t="s">
        <v>616</v>
      </c>
      <c r="J490" s="421" t="s">
        <v>7899</v>
      </c>
      <c r="K490" s="421" t="s">
        <v>7900</v>
      </c>
      <c r="L490" s="421" t="s">
        <v>7872</v>
      </c>
      <c r="M490" s="421" t="s">
        <v>7894</v>
      </c>
      <c r="N490" s="426">
        <v>44000</v>
      </c>
      <c r="O490" s="426">
        <v>44000</v>
      </c>
      <c r="P490" s="427"/>
      <c r="Q490" s="427"/>
      <c r="R490" s="426"/>
      <c r="S490" s="426"/>
      <c r="T490" s="426"/>
      <c r="U490" s="426"/>
      <c r="V490" s="426"/>
      <c r="W490" s="426"/>
      <c r="X490" s="427"/>
      <c r="Y490" s="416" t="str">
        <f t="shared" si="36"/>
        <v>促发展支出</v>
      </c>
      <c r="Z490" s="416" t="str">
        <f t="shared" si="37"/>
        <v>项目支出</v>
      </c>
      <c r="AA490" s="416" t="str">
        <f t="shared" si="38"/>
        <v>2050203</v>
      </c>
      <c r="AB490" s="416" t="e">
        <f t="shared" si="39"/>
        <v>#N/A</v>
      </c>
      <c r="AC490" s="416" t="str">
        <f t="shared" si="40"/>
        <v>否</v>
      </c>
    </row>
    <row r="491" ht="22.5" customHeight="1" spans="1:29">
      <c r="A491" s="421" t="s">
        <v>7885</v>
      </c>
      <c r="B491" s="422" t="s">
        <v>7968</v>
      </c>
      <c r="C491" s="422" t="s">
        <v>7969</v>
      </c>
      <c r="D491" s="421" t="s">
        <v>7922</v>
      </c>
      <c r="E491" s="421" t="s">
        <v>7889</v>
      </c>
      <c r="F491" s="421" t="s">
        <v>4097</v>
      </c>
      <c r="G491" s="421" t="s">
        <v>4097</v>
      </c>
      <c r="H491" s="423" t="s">
        <v>5255</v>
      </c>
      <c r="I491" s="421" t="s">
        <v>665</v>
      </c>
      <c r="J491" s="421" t="s">
        <v>7899</v>
      </c>
      <c r="K491" s="421" t="s">
        <v>7900</v>
      </c>
      <c r="L491" s="421" t="s">
        <v>7872</v>
      </c>
      <c r="M491" s="421" t="s">
        <v>7923</v>
      </c>
      <c r="N491" s="426">
        <v>5040</v>
      </c>
      <c r="O491" s="426">
        <v>5040</v>
      </c>
      <c r="P491" s="427"/>
      <c r="Q491" s="427"/>
      <c r="R491" s="426"/>
      <c r="S491" s="426"/>
      <c r="T491" s="426"/>
      <c r="U491" s="426"/>
      <c r="V491" s="426"/>
      <c r="W491" s="426"/>
      <c r="X491" s="427"/>
      <c r="Y491" s="416" t="str">
        <f t="shared" si="36"/>
        <v>三保支出</v>
      </c>
      <c r="Z491" s="416" t="str">
        <f t="shared" si="37"/>
        <v>项目支出</v>
      </c>
      <c r="AA491" s="416" t="str">
        <f t="shared" si="38"/>
        <v>2050701</v>
      </c>
      <c r="AB491" s="416" t="str">
        <f t="shared" si="39"/>
        <v>保基本民生</v>
      </c>
      <c r="AC491" s="416" t="str">
        <f t="shared" si="40"/>
        <v>否</v>
      </c>
    </row>
    <row r="492" ht="22.5" customHeight="1" spans="1:29">
      <c r="A492" s="421" t="s">
        <v>7885</v>
      </c>
      <c r="B492" s="422" t="s">
        <v>7968</v>
      </c>
      <c r="C492" s="422" t="s">
        <v>7969</v>
      </c>
      <c r="D492" s="421" t="s">
        <v>7922</v>
      </c>
      <c r="E492" s="421" t="s">
        <v>7889</v>
      </c>
      <c r="F492" s="421" t="s">
        <v>4097</v>
      </c>
      <c r="G492" s="421" t="s">
        <v>4097</v>
      </c>
      <c r="H492" s="423" t="s">
        <v>5255</v>
      </c>
      <c r="I492" s="421" t="s">
        <v>665</v>
      </c>
      <c r="J492" s="421" t="s">
        <v>7899</v>
      </c>
      <c r="K492" s="421" t="s">
        <v>7900</v>
      </c>
      <c r="L492" s="421" t="s">
        <v>7872</v>
      </c>
      <c r="M492" s="421" t="s">
        <v>7923</v>
      </c>
      <c r="N492" s="426">
        <v>28800</v>
      </c>
      <c r="O492" s="426">
        <v>28800</v>
      </c>
      <c r="P492" s="427"/>
      <c r="Q492" s="427"/>
      <c r="R492" s="426"/>
      <c r="S492" s="426"/>
      <c r="T492" s="426"/>
      <c r="U492" s="426"/>
      <c r="V492" s="426"/>
      <c r="W492" s="426"/>
      <c r="X492" s="427"/>
      <c r="Y492" s="416" t="str">
        <f t="shared" si="36"/>
        <v>三保支出</v>
      </c>
      <c r="Z492" s="416" t="str">
        <f t="shared" si="37"/>
        <v>项目支出</v>
      </c>
      <c r="AA492" s="416" t="str">
        <f t="shared" si="38"/>
        <v>2050701</v>
      </c>
      <c r="AB492" s="416" t="str">
        <f t="shared" si="39"/>
        <v>保基本民生</v>
      </c>
      <c r="AC492" s="416" t="str">
        <f t="shared" si="40"/>
        <v>否</v>
      </c>
    </row>
    <row r="493" ht="22.5" customHeight="1" spans="1:29">
      <c r="A493" s="421" t="s">
        <v>7885</v>
      </c>
      <c r="B493" s="422" t="s">
        <v>7968</v>
      </c>
      <c r="C493" s="422" t="s">
        <v>7969</v>
      </c>
      <c r="D493" s="421" t="s">
        <v>7922</v>
      </c>
      <c r="E493" s="421" t="s">
        <v>7889</v>
      </c>
      <c r="F493" s="421" t="s">
        <v>4097</v>
      </c>
      <c r="G493" s="421" t="s">
        <v>4097</v>
      </c>
      <c r="H493" s="423" t="s">
        <v>5255</v>
      </c>
      <c r="I493" s="421" t="s">
        <v>665</v>
      </c>
      <c r="J493" s="421" t="s">
        <v>7899</v>
      </c>
      <c r="K493" s="421" t="s">
        <v>7900</v>
      </c>
      <c r="L493" s="421" t="s">
        <v>7872</v>
      </c>
      <c r="M493" s="421" t="s">
        <v>7923</v>
      </c>
      <c r="N493" s="426">
        <v>972</v>
      </c>
      <c r="O493" s="426">
        <v>972</v>
      </c>
      <c r="P493" s="427"/>
      <c r="Q493" s="427"/>
      <c r="R493" s="426"/>
      <c r="S493" s="426"/>
      <c r="T493" s="426"/>
      <c r="U493" s="426"/>
      <c r="V493" s="426"/>
      <c r="W493" s="426"/>
      <c r="X493" s="427"/>
      <c r="Y493" s="416" t="str">
        <f t="shared" si="36"/>
        <v>三保支出</v>
      </c>
      <c r="Z493" s="416" t="str">
        <f t="shared" si="37"/>
        <v>项目支出</v>
      </c>
      <c r="AA493" s="416" t="str">
        <f t="shared" si="38"/>
        <v>2050701</v>
      </c>
      <c r="AB493" s="416" t="str">
        <f t="shared" si="39"/>
        <v>保基本民生</v>
      </c>
      <c r="AC493" s="416" t="str">
        <f t="shared" si="40"/>
        <v>否</v>
      </c>
    </row>
    <row r="494" ht="22.5" customHeight="1" spans="1:29">
      <c r="A494" s="421" t="s">
        <v>7885</v>
      </c>
      <c r="B494" s="422" t="s">
        <v>7968</v>
      </c>
      <c r="C494" s="422" t="s">
        <v>7969</v>
      </c>
      <c r="D494" s="421" t="s">
        <v>7904</v>
      </c>
      <c r="E494" s="421" t="s">
        <v>7889</v>
      </c>
      <c r="F494" s="421" t="s">
        <v>4097</v>
      </c>
      <c r="G494" s="421" t="s">
        <v>4097</v>
      </c>
      <c r="H494" s="423" t="s">
        <v>5209</v>
      </c>
      <c r="I494" s="421" t="s">
        <v>614</v>
      </c>
      <c r="J494" s="421" t="s">
        <v>7890</v>
      </c>
      <c r="K494" s="421" t="s">
        <v>7891</v>
      </c>
      <c r="L494" s="421" t="s">
        <v>7872</v>
      </c>
      <c r="M494" s="421" t="s">
        <v>7905</v>
      </c>
      <c r="N494" s="426">
        <v>854000</v>
      </c>
      <c r="O494" s="426">
        <v>854000</v>
      </c>
      <c r="P494" s="427"/>
      <c r="Q494" s="427"/>
      <c r="R494" s="426"/>
      <c r="S494" s="426"/>
      <c r="T494" s="426"/>
      <c r="U494" s="426"/>
      <c r="V494" s="426"/>
      <c r="W494" s="426"/>
      <c r="X494" s="427"/>
      <c r="Y494" s="416" t="str">
        <f t="shared" si="36"/>
        <v>三保支出</v>
      </c>
      <c r="Z494" s="416" t="str">
        <f t="shared" si="37"/>
        <v>项目支出</v>
      </c>
      <c r="AA494" s="416" t="str">
        <f t="shared" si="38"/>
        <v>2050202</v>
      </c>
      <c r="AB494" s="416" t="str">
        <f t="shared" si="39"/>
        <v>保基本民生</v>
      </c>
      <c r="AC494" s="416" t="str">
        <f t="shared" si="40"/>
        <v>否</v>
      </c>
    </row>
    <row r="495" ht="22.5" customHeight="1" spans="1:29">
      <c r="A495" s="421" t="s">
        <v>7885</v>
      </c>
      <c r="B495" s="422" t="s">
        <v>7968</v>
      </c>
      <c r="C495" s="422" t="s">
        <v>7969</v>
      </c>
      <c r="D495" s="421" t="s">
        <v>7904</v>
      </c>
      <c r="E495" s="421" t="s">
        <v>7889</v>
      </c>
      <c r="F495" s="421" t="s">
        <v>4097</v>
      </c>
      <c r="G495" s="421" t="s">
        <v>4097</v>
      </c>
      <c r="H495" s="423" t="s">
        <v>5210</v>
      </c>
      <c r="I495" s="421" t="s">
        <v>616</v>
      </c>
      <c r="J495" s="421" t="s">
        <v>7890</v>
      </c>
      <c r="K495" s="421" t="s">
        <v>7891</v>
      </c>
      <c r="L495" s="421" t="s">
        <v>7872</v>
      </c>
      <c r="M495" s="421" t="s">
        <v>7905</v>
      </c>
      <c r="N495" s="426">
        <v>440000</v>
      </c>
      <c r="O495" s="426">
        <v>440000</v>
      </c>
      <c r="P495" s="427"/>
      <c r="Q495" s="427"/>
      <c r="R495" s="426"/>
      <c r="S495" s="426"/>
      <c r="T495" s="426"/>
      <c r="U495" s="426"/>
      <c r="V495" s="426"/>
      <c r="W495" s="426"/>
      <c r="X495" s="427"/>
      <c r="Y495" s="416" t="str">
        <f t="shared" si="36"/>
        <v>三保支出</v>
      </c>
      <c r="Z495" s="416" t="str">
        <f t="shared" si="37"/>
        <v>项目支出</v>
      </c>
      <c r="AA495" s="416" t="str">
        <f t="shared" si="38"/>
        <v>2050203</v>
      </c>
      <c r="AB495" s="416" t="str">
        <f t="shared" si="39"/>
        <v>保基本民生</v>
      </c>
      <c r="AC495" s="416" t="str">
        <f t="shared" si="40"/>
        <v>否</v>
      </c>
    </row>
    <row r="496" ht="22.5" customHeight="1" spans="1:29">
      <c r="A496" s="421" t="s">
        <v>7885</v>
      </c>
      <c r="B496" s="422" t="s">
        <v>7968</v>
      </c>
      <c r="C496" s="422" t="s">
        <v>7969</v>
      </c>
      <c r="D496" s="421" t="s">
        <v>7906</v>
      </c>
      <c r="E496" s="421" t="s">
        <v>7889</v>
      </c>
      <c r="F496" s="421" t="s">
        <v>4097</v>
      </c>
      <c r="G496" s="421" t="s">
        <v>4097</v>
      </c>
      <c r="H496" s="423" t="s">
        <v>5209</v>
      </c>
      <c r="I496" s="421" t="s">
        <v>614</v>
      </c>
      <c r="J496" s="421" t="s">
        <v>7899</v>
      </c>
      <c r="K496" s="421" t="s">
        <v>7900</v>
      </c>
      <c r="L496" s="421" t="s">
        <v>7872</v>
      </c>
      <c r="M496" s="421" t="s">
        <v>7934</v>
      </c>
      <c r="N496" s="426">
        <v>86083.2</v>
      </c>
      <c r="O496" s="426">
        <v>86083.2</v>
      </c>
      <c r="P496" s="427"/>
      <c r="Q496" s="427"/>
      <c r="R496" s="426"/>
      <c r="S496" s="426"/>
      <c r="T496" s="426"/>
      <c r="U496" s="426"/>
      <c r="V496" s="426"/>
      <c r="W496" s="426"/>
      <c r="X496" s="427"/>
      <c r="Y496" s="416" t="str">
        <f t="shared" si="36"/>
        <v>三保支出</v>
      </c>
      <c r="Z496" s="416" t="str">
        <f t="shared" si="37"/>
        <v>项目支出</v>
      </c>
      <c r="AA496" s="416" t="str">
        <f t="shared" si="38"/>
        <v>2050202</v>
      </c>
      <c r="AB496" s="416" t="str">
        <f t="shared" si="39"/>
        <v>保基本民生</v>
      </c>
      <c r="AC496" s="416" t="str">
        <f t="shared" si="40"/>
        <v>否</v>
      </c>
    </row>
    <row r="497" ht="22.5" customHeight="1" spans="1:29">
      <c r="A497" s="421" t="s">
        <v>7885</v>
      </c>
      <c r="B497" s="422" t="s">
        <v>7968</v>
      </c>
      <c r="C497" s="422" t="s">
        <v>7969</v>
      </c>
      <c r="D497" s="421" t="s">
        <v>7906</v>
      </c>
      <c r="E497" s="421" t="s">
        <v>7889</v>
      </c>
      <c r="F497" s="421" t="s">
        <v>4097</v>
      </c>
      <c r="G497" s="421" t="s">
        <v>4097</v>
      </c>
      <c r="H497" s="423" t="s">
        <v>5209</v>
      </c>
      <c r="I497" s="421" t="s">
        <v>614</v>
      </c>
      <c r="J497" s="421" t="s">
        <v>7899</v>
      </c>
      <c r="K497" s="421" t="s">
        <v>7900</v>
      </c>
      <c r="L497" s="421" t="s">
        <v>7872</v>
      </c>
      <c r="M497" s="421" t="s">
        <v>7934</v>
      </c>
      <c r="N497" s="426">
        <v>2274.48</v>
      </c>
      <c r="O497" s="426">
        <v>2274.48</v>
      </c>
      <c r="P497" s="427"/>
      <c r="Q497" s="427"/>
      <c r="R497" s="426"/>
      <c r="S497" s="426"/>
      <c r="T497" s="426"/>
      <c r="U497" s="426"/>
      <c r="V497" s="426"/>
      <c r="W497" s="426"/>
      <c r="X497" s="427"/>
      <c r="Y497" s="416" t="str">
        <f t="shared" si="36"/>
        <v>三保支出</v>
      </c>
      <c r="Z497" s="416" t="str">
        <f t="shared" si="37"/>
        <v>项目支出</v>
      </c>
      <c r="AA497" s="416" t="str">
        <f t="shared" si="38"/>
        <v>2050202</v>
      </c>
      <c r="AB497" s="416" t="str">
        <f t="shared" si="39"/>
        <v>保基本民生</v>
      </c>
      <c r="AC497" s="416" t="str">
        <f t="shared" si="40"/>
        <v>否</v>
      </c>
    </row>
    <row r="498" ht="22.5" customHeight="1" spans="1:29">
      <c r="A498" s="421" t="s">
        <v>7885</v>
      </c>
      <c r="B498" s="422" t="s">
        <v>7968</v>
      </c>
      <c r="C498" s="422" t="s">
        <v>7969</v>
      </c>
      <c r="D498" s="421" t="s">
        <v>7906</v>
      </c>
      <c r="E498" s="421" t="s">
        <v>7889</v>
      </c>
      <c r="F498" s="421" t="s">
        <v>4097</v>
      </c>
      <c r="G498" s="421" t="s">
        <v>4097</v>
      </c>
      <c r="H498" s="423" t="s">
        <v>5210</v>
      </c>
      <c r="I498" s="421" t="s">
        <v>616</v>
      </c>
      <c r="J498" s="421" t="s">
        <v>7899</v>
      </c>
      <c r="K498" s="421" t="s">
        <v>7900</v>
      </c>
      <c r="L498" s="421" t="s">
        <v>7872</v>
      </c>
      <c r="M498" s="421" t="s">
        <v>7907</v>
      </c>
      <c r="N498" s="426">
        <v>18480</v>
      </c>
      <c r="O498" s="426">
        <v>18480</v>
      </c>
      <c r="P498" s="427"/>
      <c r="Q498" s="427"/>
      <c r="R498" s="426"/>
      <c r="S498" s="426"/>
      <c r="T498" s="426"/>
      <c r="U498" s="426"/>
      <c r="V498" s="426"/>
      <c r="W498" s="426"/>
      <c r="X498" s="427"/>
      <c r="Y498" s="416" t="str">
        <f t="shared" si="36"/>
        <v>三保支出</v>
      </c>
      <c r="Z498" s="416" t="str">
        <f t="shared" si="37"/>
        <v>项目支出</v>
      </c>
      <c r="AA498" s="416" t="str">
        <f t="shared" si="38"/>
        <v>2050203</v>
      </c>
      <c r="AB498" s="416" t="str">
        <f t="shared" si="39"/>
        <v>保基本民生</v>
      </c>
      <c r="AC498" s="416" t="str">
        <f t="shared" si="40"/>
        <v>否</v>
      </c>
    </row>
    <row r="499" ht="22.5" customHeight="1" spans="1:29">
      <c r="A499" s="421" t="s">
        <v>7885</v>
      </c>
      <c r="B499" s="422" t="s">
        <v>7968</v>
      </c>
      <c r="C499" s="422" t="s">
        <v>7969</v>
      </c>
      <c r="D499" s="421" t="s">
        <v>7906</v>
      </c>
      <c r="E499" s="421" t="s">
        <v>7889</v>
      </c>
      <c r="F499" s="421" t="s">
        <v>4097</v>
      </c>
      <c r="G499" s="421" t="s">
        <v>4097</v>
      </c>
      <c r="H499" s="423" t="s">
        <v>5209</v>
      </c>
      <c r="I499" s="421" t="s">
        <v>614</v>
      </c>
      <c r="J499" s="421" t="s">
        <v>7899</v>
      </c>
      <c r="K499" s="421" t="s">
        <v>7900</v>
      </c>
      <c r="L499" s="421" t="s">
        <v>7872</v>
      </c>
      <c r="M499" s="421" t="s">
        <v>7934</v>
      </c>
      <c r="N499" s="426">
        <v>204960</v>
      </c>
      <c r="O499" s="426">
        <v>204960</v>
      </c>
      <c r="P499" s="427"/>
      <c r="Q499" s="427"/>
      <c r="R499" s="426"/>
      <c r="S499" s="426"/>
      <c r="T499" s="426"/>
      <c r="U499" s="426"/>
      <c r="V499" s="426"/>
      <c r="W499" s="426"/>
      <c r="X499" s="427"/>
      <c r="Y499" s="416" t="str">
        <f t="shared" si="36"/>
        <v>三保支出</v>
      </c>
      <c r="Z499" s="416" t="str">
        <f t="shared" si="37"/>
        <v>项目支出</v>
      </c>
      <c r="AA499" s="416" t="str">
        <f t="shared" si="38"/>
        <v>2050202</v>
      </c>
      <c r="AB499" s="416" t="str">
        <f t="shared" si="39"/>
        <v>保基本民生</v>
      </c>
      <c r="AC499" s="416" t="str">
        <f t="shared" si="40"/>
        <v>否</v>
      </c>
    </row>
    <row r="500" ht="22.5" customHeight="1" spans="1:29">
      <c r="A500" s="421" t="s">
        <v>7885</v>
      </c>
      <c r="B500" s="422" t="s">
        <v>7968</v>
      </c>
      <c r="C500" s="422" t="s">
        <v>7969</v>
      </c>
      <c r="D500" s="421" t="s">
        <v>7906</v>
      </c>
      <c r="E500" s="421" t="s">
        <v>7889</v>
      </c>
      <c r="F500" s="421" t="s">
        <v>4097</v>
      </c>
      <c r="G500" s="421" t="s">
        <v>4097</v>
      </c>
      <c r="H500" s="423" t="s">
        <v>5209</v>
      </c>
      <c r="I500" s="421" t="s">
        <v>614</v>
      </c>
      <c r="J500" s="421" t="s">
        <v>7899</v>
      </c>
      <c r="K500" s="421" t="s">
        <v>7900</v>
      </c>
      <c r="L500" s="421" t="s">
        <v>7872</v>
      </c>
      <c r="M500" s="421" t="s">
        <v>7934</v>
      </c>
      <c r="N500" s="426">
        <v>11793.6</v>
      </c>
      <c r="O500" s="426">
        <v>11793.6</v>
      </c>
      <c r="P500" s="427"/>
      <c r="Q500" s="427"/>
      <c r="R500" s="426"/>
      <c r="S500" s="426"/>
      <c r="T500" s="426"/>
      <c r="U500" s="426"/>
      <c r="V500" s="426"/>
      <c r="W500" s="426"/>
      <c r="X500" s="427"/>
      <c r="Y500" s="416" t="str">
        <f t="shared" si="36"/>
        <v>三保支出</v>
      </c>
      <c r="Z500" s="416" t="str">
        <f t="shared" si="37"/>
        <v>项目支出</v>
      </c>
      <c r="AA500" s="416" t="str">
        <f t="shared" si="38"/>
        <v>2050202</v>
      </c>
      <c r="AB500" s="416" t="str">
        <f t="shared" si="39"/>
        <v>保基本民生</v>
      </c>
      <c r="AC500" s="416" t="str">
        <f t="shared" si="40"/>
        <v>否</v>
      </c>
    </row>
    <row r="501" ht="22.5" customHeight="1" spans="1:29">
      <c r="A501" s="421" t="s">
        <v>7885</v>
      </c>
      <c r="B501" s="422" t="s">
        <v>7968</v>
      </c>
      <c r="C501" s="422" t="s">
        <v>7969</v>
      </c>
      <c r="D501" s="421" t="s">
        <v>7906</v>
      </c>
      <c r="E501" s="421" t="s">
        <v>7889</v>
      </c>
      <c r="F501" s="421" t="s">
        <v>4097</v>
      </c>
      <c r="G501" s="421" t="s">
        <v>4097</v>
      </c>
      <c r="H501" s="423" t="s">
        <v>5209</v>
      </c>
      <c r="I501" s="421" t="s">
        <v>614</v>
      </c>
      <c r="J501" s="421" t="s">
        <v>7899</v>
      </c>
      <c r="K501" s="421" t="s">
        <v>7900</v>
      </c>
      <c r="L501" s="421" t="s">
        <v>7872</v>
      </c>
      <c r="M501" s="421" t="s">
        <v>7934</v>
      </c>
      <c r="N501" s="426">
        <v>35868</v>
      </c>
      <c r="O501" s="426">
        <v>35868</v>
      </c>
      <c r="P501" s="427"/>
      <c r="Q501" s="427"/>
      <c r="R501" s="426"/>
      <c r="S501" s="426"/>
      <c r="T501" s="426"/>
      <c r="U501" s="426"/>
      <c r="V501" s="426"/>
      <c r="W501" s="426"/>
      <c r="X501" s="427"/>
      <c r="Y501" s="416" t="str">
        <f t="shared" si="36"/>
        <v>三保支出</v>
      </c>
      <c r="Z501" s="416" t="str">
        <f t="shared" si="37"/>
        <v>项目支出</v>
      </c>
      <c r="AA501" s="416" t="str">
        <f t="shared" si="38"/>
        <v>2050202</v>
      </c>
      <c r="AB501" s="416" t="str">
        <f t="shared" si="39"/>
        <v>保基本民生</v>
      </c>
      <c r="AC501" s="416" t="str">
        <f t="shared" si="40"/>
        <v>否</v>
      </c>
    </row>
    <row r="502" ht="22.5" customHeight="1" spans="1:29">
      <c r="A502" s="421" t="s">
        <v>7885</v>
      </c>
      <c r="B502" s="422" t="s">
        <v>7968</v>
      </c>
      <c r="C502" s="422" t="s">
        <v>7969</v>
      </c>
      <c r="D502" s="421" t="s">
        <v>7906</v>
      </c>
      <c r="E502" s="421" t="s">
        <v>7889</v>
      </c>
      <c r="F502" s="421" t="s">
        <v>4097</v>
      </c>
      <c r="G502" s="421" t="s">
        <v>4097</v>
      </c>
      <c r="H502" s="423" t="s">
        <v>5210</v>
      </c>
      <c r="I502" s="421" t="s">
        <v>616</v>
      </c>
      <c r="J502" s="421" t="s">
        <v>7899</v>
      </c>
      <c r="K502" s="421" t="s">
        <v>7900</v>
      </c>
      <c r="L502" s="421" t="s">
        <v>7872</v>
      </c>
      <c r="M502" s="421" t="s">
        <v>7907</v>
      </c>
      <c r="N502" s="426">
        <v>57904</v>
      </c>
      <c r="O502" s="426">
        <v>57904</v>
      </c>
      <c r="P502" s="427"/>
      <c r="Q502" s="427"/>
      <c r="R502" s="426"/>
      <c r="S502" s="426"/>
      <c r="T502" s="426"/>
      <c r="U502" s="426"/>
      <c r="V502" s="426"/>
      <c r="W502" s="426"/>
      <c r="X502" s="427"/>
      <c r="Y502" s="416" t="str">
        <f t="shared" si="36"/>
        <v>三保支出</v>
      </c>
      <c r="Z502" s="416" t="str">
        <f t="shared" si="37"/>
        <v>项目支出</v>
      </c>
      <c r="AA502" s="416" t="str">
        <f t="shared" si="38"/>
        <v>2050203</v>
      </c>
      <c r="AB502" s="416" t="str">
        <f t="shared" si="39"/>
        <v>保基本民生</v>
      </c>
      <c r="AC502" s="416" t="str">
        <f t="shared" si="40"/>
        <v>否</v>
      </c>
    </row>
    <row r="503" ht="22.5" customHeight="1" spans="1:29">
      <c r="A503" s="421" t="s">
        <v>7885</v>
      </c>
      <c r="B503" s="422" t="s">
        <v>7968</v>
      </c>
      <c r="C503" s="422" t="s">
        <v>7969</v>
      </c>
      <c r="D503" s="421" t="s">
        <v>7906</v>
      </c>
      <c r="E503" s="421" t="s">
        <v>7889</v>
      </c>
      <c r="F503" s="421" t="s">
        <v>4097</v>
      </c>
      <c r="G503" s="421" t="s">
        <v>4097</v>
      </c>
      <c r="H503" s="423" t="s">
        <v>5210</v>
      </c>
      <c r="I503" s="421" t="s">
        <v>616</v>
      </c>
      <c r="J503" s="421" t="s">
        <v>7899</v>
      </c>
      <c r="K503" s="421" t="s">
        <v>7900</v>
      </c>
      <c r="L503" s="421" t="s">
        <v>7872</v>
      </c>
      <c r="M503" s="421" t="s">
        <v>7907</v>
      </c>
      <c r="N503" s="426">
        <v>11167.2</v>
      </c>
      <c r="O503" s="426">
        <v>11167.2</v>
      </c>
      <c r="P503" s="427"/>
      <c r="Q503" s="427"/>
      <c r="R503" s="426"/>
      <c r="S503" s="426"/>
      <c r="T503" s="426"/>
      <c r="U503" s="426"/>
      <c r="V503" s="426"/>
      <c r="W503" s="426"/>
      <c r="X503" s="427"/>
      <c r="Y503" s="416" t="str">
        <f t="shared" si="36"/>
        <v>三保支出</v>
      </c>
      <c r="Z503" s="416" t="str">
        <f t="shared" si="37"/>
        <v>项目支出</v>
      </c>
      <c r="AA503" s="416" t="str">
        <f t="shared" si="38"/>
        <v>2050203</v>
      </c>
      <c r="AB503" s="416" t="str">
        <f t="shared" si="39"/>
        <v>保基本民生</v>
      </c>
      <c r="AC503" s="416" t="str">
        <f t="shared" si="40"/>
        <v>否</v>
      </c>
    </row>
    <row r="504" ht="22.5" customHeight="1" spans="1:29">
      <c r="A504" s="421" t="s">
        <v>7885</v>
      </c>
      <c r="B504" s="422" t="s">
        <v>7968</v>
      </c>
      <c r="C504" s="422" t="s">
        <v>7969</v>
      </c>
      <c r="D504" s="421" t="s">
        <v>7906</v>
      </c>
      <c r="E504" s="421" t="s">
        <v>7889</v>
      </c>
      <c r="F504" s="421" t="s">
        <v>4097</v>
      </c>
      <c r="G504" s="421" t="s">
        <v>4097</v>
      </c>
      <c r="H504" s="423" t="s">
        <v>5209</v>
      </c>
      <c r="I504" s="421" t="s">
        <v>614</v>
      </c>
      <c r="J504" s="421" t="s">
        <v>7899</v>
      </c>
      <c r="K504" s="421" t="s">
        <v>7900</v>
      </c>
      <c r="L504" s="421" t="s">
        <v>7872</v>
      </c>
      <c r="M504" s="421" t="s">
        <v>7934</v>
      </c>
      <c r="N504" s="426">
        <v>491904</v>
      </c>
      <c r="O504" s="426">
        <v>491904</v>
      </c>
      <c r="P504" s="427"/>
      <c r="Q504" s="427"/>
      <c r="R504" s="426"/>
      <c r="S504" s="426"/>
      <c r="T504" s="426"/>
      <c r="U504" s="426"/>
      <c r="V504" s="426"/>
      <c r="W504" s="426"/>
      <c r="X504" s="427"/>
      <c r="Y504" s="416" t="str">
        <f t="shared" si="36"/>
        <v>三保支出</v>
      </c>
      <c r="Z504" s="416" t="str">
        <f t="shared" si="37"/>
        <v>项目支出</v>
      </c>
      <c r="AA504" s="416" t="str">
        <f t="shared" si="38"/>
        <v>2050202</v>
      </c>
      <c r="AB504" s="416" t="str">
        <f t="shared" si="39"/>
        <v>保基本民生</v>
      </c>
      <c r="AC504" s="416" t="str">
        <f t="shared" si="40"/>
        <v>否</v>
      </c>
    </row>
    <row r="505" ht="22.5" customHeight="1" spans="1:29">
      <c r="A505" s="421" t="s">
        <v>7885</v>
      </c>
      <c r="B505" s="422" t="s">
        <v>7968</v>
      </c>
      <c r="C505" s="422" t="s">
        <v>7969</v>
      </c>
      <c r="D505" s="421" t="s">
        <v>7906</v>
      </c>
      <c r="E505" s="421" t="s">
        <v>7889</v>
      </c>
      <c r="F505" s="421" t="s">
        <v>4097</v>
      </c>
      <c r="G505" s="421" t="s">
        <v>4097</v>
      </c>
      <c r="H505" s="423" t="s">
        <v>5210</v>
      </c>
      <c r="I505" s="421" t="s">
        <v>616</v>
      </c>
      <c r="J505" s="421" t="s">
        <v>7899</v>
      </c>
      <c r="K505" s="421" t="s">
        <v>7900</v>
      </c>
      <c r="L505" s="421" t="s">
        <v>7872</v>
      </c>
      <c r="M505" s="421" t="s">
        <v>7907</v>
      </c>
      <c r="N505" s="426">
        <v>330880</v>
      </c>
      <c r="O505" s="426">
        <v>330880</v>
      </c>
      <c r="P505" s="427"/>
      <c r="Q505" s="427"/>
      <c r="R505" s="426"/>
      <c r="S505" s="426"/>
      <c r="T505" s="426"/>
      <c r="U505" s="426"/>
      <c r="V505" s="426"/>
      <c r="W505" s="426"/>
      <c r="X505" s="427"/>
      <c r="Y505" s="416" t="str">
        <f t="shared" si="36"/>
        <v>三保支出</v>
      </c>
      <c r="Z505" s="416" t="str">
        <f t="shared" si="37"/>
        <v>项目支出</v>
      </c>
      <c r="AA505" s="416" t="str">
        <f t="shared" si="38"/>
        <v>2050203</v>
      </c>
      <c r="AB505" s="416" t="str">
        <f t="shared" si="39"/>
        <v>保基本民生</v>
      </c>
      <c r="AC505" s="416" t="str">
        <f t="shared" si="40"/>
        <v>否</v>
      </c>
    </row>
    <row r="506" ht="22.5" customHeight="1" spans="1:29">
      <c r="A506" s="421" t="s">
        <v>7885</v>
      </c>
      <c r="B506" s="422" t="s">
        <v>7968</v>
      </c>
      <c r="C506" s="422" t="s">
        <v>7969</v>
      </c>
      <c r="D506" s="421" t="s">
        <v>7906</v>
      </c>
      <c r="E506" s="421" t="s">
        <v>7889</v>
      </c>
      <c r="F506" s="421" t="s">
        <v>4097</v>
      </c>
      <c r="G506" s="421" t="s">
        <v>4097</v>
      </c>
      <c r="H506" s="423" t="s">
        <v>5210</v>
      </c>
      <c r="I506" s="421" t="s">
        <v>616</v>
      </c>
      <c r="J506" s="421" t="s">
        <v>7899</v>
      </c>
      <c r="K506" s="421" t="s">
        <v>7900</v>
      </c>
      <c r="L506" s="421" t="s">
        <v>7872</v>
      </c>
      <c r="M506" s="421" t="s">
        <v>7907</v>
      </c>
      <c r="N506" s="426">
        <v>3564</v>
      </c>
      <c r="O506" s="426">
        <v>3564</v>
      </c>
      <c r="P506" s="427"/>
      <c r="Q506" s="427"/>
      <c r="R506" s="426"/>
      <c r="S506" s="426"/>
      <c r="T506" s="426"/>
      <c r="U506" s="426"/>
      <c r="V506" s="426"/>
      <c r="W506" s="426"/>
      <c r="X506" s="427"/>
      <c r="Y506" s="416" t="str">
        <f t="shared" si="36"/>
        <v>三保支出</v>
      </c>
      <c r="Z506" s="416" t="str">
        <f t="shared" si="37"/>
        <v>项目支出</v>
      </c>
      <c r="AA506" s="416" t="str">
        <f t="shared" si="38"/>
        <v>2050203</v>
      </c>
      <c r="AB506" s="416" t="str">
        <f t="shared" si="39"/>
        <v>保基本民生</v>
      </c>
      <c r="AC506" s="416" t="str">
        <f t="shared" si="40"/>
        <v>否</v>
      </c>
    </row>
    <row r="507" ht="22.5" customHeight="1" spans="1:29">
      <c r="A507" s="421" t="s">
        <v>7885</v>
      </c>
      <c r="B507" s="422" t="s">
        <v>7968</v>
      </c>
      <c r="C507" s="422" t="s">
        <v>7969</v>
      </c>
      <c r="D507" s="421" t="s">
        <v>7906</v>
      </c>
      <c r="E507" s="421" t="s">
        <v>7889</v>
      </c>
      <c r="F507" s="421" t="s">
        <v>4097</v>
      </c>
      <c r="G507" s="421" t="s">
        <v>4097</v>
      </c>
      <c r="H507" s="423" t="s">
        <v>5209</v>
      </c>
      <c r="I507" s="421" t="s">
        <v>614</v>
      </c>
      <c r="J507" s="421" t="s">
        <v>7899</v>
      </c>
      <c r="K507" s="421" t="s">
        <v>7900</v>
      </c>
      <c r="L507" s="421" t="s">
        <v>7872</v>
      </c>
      <c r="M507" s="421" t="s">
        <v>7934</v>
      </c>
      <c r="N507" s="426">
        <v>16601.76</v>
      </c>
      <c r="O507" s="426">
        <v>16601.76</v>
      </c>
      <c r="P507" s="427"/>
      <c r="Q507" s="427"/>
      <c r="R507" s="426"/>
      <c r="S507" s="426"/>
      <c r="T507" s="426"/>
      <c r="U507" s="426"/>
      <c r="V507" s="426"/>
      <c r="W507" s="426"/>
      <c r="X507" s="427"/>
      <c r="Y507" s="416" t="str">
        <f t="shared" si="36"/>
        <v>三保支出</v>
      </c>
      <c r="Z507" s="416" t="str">
        <f t="shared" si="37"/>
        <v>项目支出</v>
      </c>
      <c r="AA507" s="416" t="str">
        <f t="shared" si="38"/>
        <v>2050202</v>
      </c>
      <c r="AB507" s="416" t="str">
        <f t="shared" si="39"/>
        <v>保基本民生</v>
      </c>
      <c r="AC507" s="416" t="str">
        <f t="shared" si="40"/>
        <v>否</v>
      </c>
    </row>
    <row r="508" ht="22.5" customHeight="1" spans="1:29">
      <c r="A508" s="421" t="s">
        <v>7885</v>
      </c>
      <c r="B508" s="422" t="s">
        <v>7968</v>
      </c>
      <c r="C508" s="422" t="s">
        <v>7969</v>
      </c>
      <c r="D508" s="421" t="s">
        <v>7906</v>
      </c>
      <c r="E508" s="421" t="s">
        <v>7889</v>
      </c>
      <c r="F508" s="421" t="s">
        <v>4097</v>
      </c>
      <c r="G508" s="421" t="s">
        <v>4097</v>
      </c>
      <c r="H508" s="423" t="s">
        <v>5209</v>
      </c>
      <c r="I508" s="421" t="s">
        <v>614</v>
      </c>
      <c r="J508" s="421" t="s">
        <v>7899</v>
      </c>
      <c r="K508" s="421" t="s">
        <v>7900</v>
      </c>
      <c r="L508" s="421" t="s">
        <v>7872</v>
      </c>
      <c r="M508" s="421" t="s">
        <v>7934</v>
      </c>
      <c r="N508" s="426">
        <v>6917.4</v>
      </c>
      <c r="O508" s="426">
        <v>6917.4</v>
      </c>
      <c r="P508" s="427"/>
      <c r="Q508" s="427"/>
      <c r="R508" s="426"/>
      <c r="S508" s="426"/>
      <c r="T508" s="426"/>
      <c r="U508" s="426"/>
      <c r="V508" s="426"/>
      <c r="W508" s="426"/>
      <c r="X508" s="427"/>
      <c r="Y508" s="416" t="str">
        <f t="shared" si="36"/>
        <v>三保支出</v>
      </c>
      <c r="Z508" s="416" t="str">
        <f t="shared" si="37"/>
        <v>项目支出</v>
      </c>
      <c r="AA508" s="416" t="str">
        <f t="shared" si="38"/>
        <v>2050202</v>
      </c>
      <c r="AB508" s="416" t="str">
        <f t="shared" si="39"/>
        <v>保基本民生</v>
      </c>
      <c r="AC508" s="416" t="str">
        <f t="shared" si="40"/>
        <v>否</v>
      </c>
    </row>
    <row r="509" ht="22.5" customHeight="1" spans="1:29">
      <c r="A509" s="421" t="s">
        <v>7885</v>
      </c>
      <c r="B509" s="422" t="s">
        <v>7968</v>
      </c>
      <c r="C509" s="422" t="s">
        <v>7969</v>
      </c>
      <c r="D509" s="421" t="s">
        <v>7906</v>
      </c>
      <c r="E509" s="421" t="s">
        <v>7889</v>
      </c>
      <c r="F509" s="421" t="s">
        <v>4097</v>
      </c>
      <c r="G509" s="421" t="s">
        <v>4097</v>
      </c>
      <c r="H509" s="423" t="s">
        <v>5209</v>
      </c>
      <c r="I509" s="421" t="s">
        <v>614</v>
      </c>
      <c r="J509" s="421" t="s">
        <v>7899</v>
      </c>
      <c r="K509" s="421" t="s">
        <v>7900</v>
      </c>
      <c r="L509" s="421" t="s">
        <v>7872</v>
      </c>
      <c r="M509" s="421" t="s">
        <v>7934</v>
      </c>
      <c r="N509" s="426">
        <v>67392</v>
      </c>
      <c r="O509" s="426">
        <v>67392</v>
      </c>
      <c r="P509" s="427"/>
      <c r="Q509" s="427"/>
      <c r="R509" s="426"/>
      <c r="S509" s="426"/>
      <c r="T509" s="426"/>
      <c r="U509" s="426"/>
      <c r="V509" s="426"/>
      <c r="W509" s="426"/>
      <c r="X509" s="427"/>
      <c r="Y509" s="416" t="str">
        <f t="shared" si="36"/>
        <v>三保支出</v>
      </c>
      <c r="Z509" s="416" t="str">
        <f t="shared" si="37"/>
        <v>项目支出</v>
      </c>
      <c r="AA509" s="416" t="str">
        <f t="shared" si="38"/>
        <v>2050202</v>
      </c>
      <c r="AB509" s="416" t="str">
        <f t="shared" si="39"/>
        <v>保基本民生</v>
      </c>
      <c r="AC509" s="416" t="str">
        <f t="shared" si="40"/>
        <v>否</v>
      </c>
    </row>
    <row r="510" ht="22.5" customHeight="1" spans="1:29">
      <c r="A510" s="421" t="s">
        <v>7885</v>
      </c>
      <c r="B510" s="422" t="s">
        <v>7968</v>
      </c>
      <c r="C510" s="422" t="s">
        <v>7969</v>
      </c>
      <c r="D510" s="421" t="s">
        <v>7906</v>
      </c>
      <c r="E510" s="421" t="s">
        <v>7889</v>
      </c>
      <c r="F510" s="421" t="s">
        <v>4097</v>
      </c>
      <c r="G510" s="421" t="s">
        <v>4097</v>
      </c>
      <c r="H510" s="423" t="s">
        <v>5210</v>
      </c>
      <c r="I510" s="421" t="s">
        <v>616</v>
      </c>
      <c r="J510" s="421" t="s">
        <v>7899</v>
      </c>
      <c r="K510" s="421" t="s">
        <v>7900</v>
      </c>
      <c r="L510" s="421" t="s">
        <v>7872</v>
      </c>
      <c r="M510" s="421" t="s">
        <v>7907</v>
      </c>
      <c r="N510" s="426">
        <v>105600</v>
      </c>
      <c r="O510" s="426">
        <v>105600</v>
      </c>
      <c r="P510" s="427"/>
      <c r="Q510" s="427"/>
      <c r="R510" s="426"/>
      <c r="S510" s="426"/>
      <c r="T510" s="426"/>
      <c r="U510" s="426"/>
      <c r="V510" s="426"/>
      <c r="W510" s="426"/>
      <c r="X510" s="427"/>
      <c r="Y510" s="416" t="str">
        <f t="shared" si="36"/>
        <v>三保支出</v>
      </c>
      <c r="Z510" s="416" t="str">
        <f t="shared" si="37"/>
        <v>项目支出</v>
      </c>
      <c r="AA510" s="416" t="str">
        <f t="shared" si="38"/>
        <v>2050203</v>
      </c>
      <c r="AB510" s="416" t="str">
        <f t="shared" si="39"/>
        <v>保基本民生</v>
      </c>
      <c r="AC510" s="416" t="str">
        <f t="shared" si="40"/>
        <v>否</v>
      </c>
    </row>
    <row r="511" ht="22.5" customHeight="1" spans="1:29">
      <c r="A511" s="421" t="s">
        <v>7885</v>
      </c>
      <c r="B511" s="422" t="s">
        <v>7968</v>
      </c>
      <c r="C511" s="422" t="s">
        <v>7969</v>
      </c>
      <c r="D511" s="421" t="s">
        <v>7888</v>
      </c>
      <c r="E511" s="421" t="s">
        <v>7889</v>
      </c>
      <c r="F511" s="421" t="s">
        <v>4097</v>
      </c>
      <c r="G511" s="421" t="s">
        <v>4097</v>
      </c>
      <c r="H511" s="423" t="s">
        <v>5208</v>
      </c>
      <c r="I511" s="421" t="s">
        <v>612</v>
      </c>
      <c r="J511" s="421" t="s">
        <v>7890</v>
      </c>
      <c r="K511" s="421" t="s">
        <v>7891</v>
      </c>
      <c r="L511" s="421" t="s">
        <v>7872</v>
      </c>
      <c r="M511" s="421" t="s">
        <v>7892</v>
      </c>
      <c r="N511" s="426">
        <v>38880</v>
      </c>
      <c r="O511" s="426">
        <v>38880</v>
      </c>
      <c r="P511" s="427"/>
      <c r="Q511" s="427"/>
      <c r="R511" s="426"/>
      <c r="S511" s="426"/>
      <c r="T511" s="426"/>
      <c r="U511" s="426"/>
      <c r="V511" s="426"/>
      <c r="W511" s="426"/>
      <c r="X511" s="427"/>
      <c r="Y511" s="416" t="str">
        <f t="shared" si="36"/>
        <v>三保支出</v>
      </c>
      <c r="Z511" s="416" t="str">
        <f t="shared" si="37"/>
        <v>项目支出</v>
      </c>
      <c r="AA511" s="416" t="str">
        <f t="shared" si="38"/>
        <v>2050201</v>
      </c>
      <c r="AB511" s="416" t="str">
        <f t="shared" si="39"/>
        <v>保基本民生</v>
      </c>
      <c r="AC511" s="416" t="str">
        <f t="shared" si="40"/>
        <v>否</v>
      </c>
    </row>
    <row r="512" ht="22.5" customHeight="1" spans="1:29">
      <c r="A512" s="421" t="s">
        <v>7885</v>
      </c>
      <c r="B512" s="422" t="s">
        <v>7968</v>
      </c>
      <c r="C512" s="422" t="s">
        <v>7969</v>
      </c>
      <c r="D512" s="421" t="s">
        <v>7888</v>
      </c>
      <c r="E512" s="421" t="s">
        <v>7889</v>
      </c>
      <c r="F512" s="421" t="s">
        <v>4097</v>
      </c>
      <c r="G512" s="421" t="s">
        <v>4097</v>
      </c>
      <c r="H512" s="423" t="s">
        <v>5208</v>
      </c>
      <c r="I512" s="421" t="s">
        <v>612</v>
      </c>
      <c r="J512" s="421" t="s">
        <v>7890</v>
      </c>
      <c r="K512" s="421" t="s">
        <v>7891</v>
      </c>
      <c r="L512" s="421" t="s">
        <v>7872</v>
      </c>
      <c r="M512" s="421" t="s">
        <v>7892</v>
      </c>
      <c r="N512" s="426">
        <v>1312.2</v>
      </c>
      <c r="O512" s="426">
        <v>1312.2</v>
      </c>
      <c r="P512" s="427"/>
      <c r="Q512" s="427"/>
      <c r="R512" s="426"/>
      <c r="S512" s="426"/>
      <c r="T512" s="426"/>
      <c r="U512" s="426"/>
      <c r="V512" s="426"/>
      <c r="W512" s="426"/>
      <c r="X512" s="427"/>
      <c r="Y512" s="416" t="str">
        <f t="shared" si="36"/>
        <v>三保支出</v>
      </c>
      <c r="Z512" s="416" t="str">
        <f t="shared" si="37"/>
        <v>项目支出</v>
      </c>
      <c r="AA512" s="416" t="str">
        <f t="shared" si="38"/>
        <v>2050201</v>
      </c>
      <c r="AB512" s="416" t="str">
        <f t="shared" si="39"/>
        <v>保基本民生</v>
      </c>
      <c r="AC512" s="416" t="str">
        <f t="shared" si="40"/>
        <v>否</v>
      </c>
    </row>
    <row r="513" ht="22.5" customHeight="1" spans="1:29">
      <c r="A513" s="421" t="s">
        <v>7885</v>
      </c>
      <c r="B513" s="422" t="s">
        <v>7968</v>
      </c>
      <c r="C513" s="422" t="s">
        <v>7969</v>
      </c>
      <c r="D513" s="421" t="s">
        <v>7888</v>
      </c>
      <c r="E513" s="421" t="s">
        <v>7889</v>
      </c>
      <c r="F513" s="421" t="s">
        <v>4097</v>
      </c>
      <c r="G513" s="421" t="s">
        <v>4097</v>
      </c>
      <c r="H513" s="423" t="s">
        <v>5208</v>
      </c>
      <c r="I513" s="421" t="s">
        <v>612</v>
      </c>
      <c r="J513" s="421" t="s">
        <v>7890</v>
      </c>
      <c r="K513" s="421" t="s">
        <v>7891</v>
      </c>
      <c r="L513" s="421" t="s">
        <v>7872</v>
      </c>
      <c r="M513" s="421" t="s">
        <v>7892</v>
      </c>
      <c r="N513" s="426">
        <v>6804</v>
      </c>
      <c r="O513" s="426">
        <v>6804</v>
      </c>
      <c r="P513" s="427"/>
      <c r="Q513" s="427"/>
      <c r="R513" s="426"/>
      <c r="S513" s="426"/>
      <c r="T513" s="426"/>
      <c r="U513" s="426"/>
      <c r="V513" s="426"/>
      <c r="W513" s="426"/>
      <c r="X513" s="427"/>
      <c r="Y513" s="416" t="str">
        <f t="shared" si="36"/>
        <v>三保支出</v>
      </c>
      <c r="Z513" s="416" t="str">
        <f t="shared" si="37"/>
        <v>项目支出</v>
      </c>
      <c r="AA513" s="416" t="str">
        <f t="shared" si="38"/>
        <v>2050201</v>
      </c>
      <c r="AB513" s="416" t="str">
        <f t="shared" si="39"/>
        <v>保基本民生</v>
      </c>
      <c r="AC513" s="416" t="str">
        <f t="shared" si="40"/>
        <v>否</v>
      </c>
    </row>
    <row r="514" ht="22.5" customHeight="1" spans="1:29">
      <c r="A514" s="421" t="s">
        <v>7885</v>
      </c>
      <c r="B514" s="422" t="s">
        <v>7968</v>
      </c>
      <c r="C514" s="422" t="s">
        <v>7969</v>
      </c>
      <c r="D514" s="421" t="s">
        <v>7945</v>
      </c>
      <c r="E514" s="421" t="s">
        <v>7869</v>
      </c>
      <c r="F514" s="421" t="s">
        <v>4097</v>
      </c>
      <c r="G514" s="421" t="s">
        <v>4097</v>
      </c>
      <c r="H514" s="423" t="s">
        <v>5208</v>
      </c>
      <c r="I514" s="421" t="s">
        <v>612</v>
      </c>
      <c r="J514" s="421" t="s">
        <v>7890</v>
      </c>
      <c r="K514" s="421" t="s">
        <v>7891</v>
      </c>
      <c r="L514" s="421" t="s">
        <v>7872</v>
      </c>
      <c r="M514" s="421" t="s">
        <v>7894</v>
      </c>
      <c r="N514" s="426">
        <v>945</v>
      </c>
      <c r="O514" s="426">
        <v>945</v>
      </c>
      <c r="P514" s="427"/>
      <c r="Q514" s="427"/>
      <c r="R514" s="426"/>
      <c r="S514" s="426"/>
      <c r="T514" s="426"/>
      <c r="U514" s="426"/>
      <c r="V514" s="426"/>
      <c r="W514" s="426"/>
      <c r="X514" s="427"/>
      <c r="Y514" s="416" t="str">
        <f t="shared" si="36"/>
        <v>促发展支出</v>
      </c>
      <c r="Z514" s="416" t="str">
        <f t="shared" si="37"/>
        <v>项目支出</v>
      </c>
      <c r="AA514" s="416" t="str">
        <f t="shared" si="38"/>
        <v>2050201</v>
      </c>
      <c r="AB514" s="416" t="e">
        <f t="shared" si="39"/>
        <v>#N/A</v>
      </c>
      <c r="AC514" s="416" t="str">
        <f t="shared" si="40"/>
        <v>否</v>
      </c>
    </row>
    <row r="515" ht="22.5" customHeight="1" spans="1:29">
      <c r="A515" s="421" t="s">
        <v>7885</v>
      </c>
      <c r="B515" s="422" t="s">
        <v>7970</v>
      </c>
      <c r="C515" s="422" t="s">
        <v>7971</v>
      </c>
      <c r="D515" s="421" t="s">
        <v>7898</v>
      </c>
      <c r="E515" s="421" t="s">
        <v>7889</v>
      </c>
      <c r="F515" s="421" t="s">
        <v>4097</v>
      </c>
      <c r="G515" s="421" t="s">
        <v>4097</v>
      </c>
      <c r="H515" s="423" t="s">
        <v>5210</v>
      </c>
      <c r="I515" s="421" t="s">
        <v>616</v>
      </c>
      <c r="J515" s="421" t="s">
        <v>7899</v>
      </c>
      <c r="K515" s="421" t="s">
        <v>7900</v>
      </c>
      <c r="L515" s="421" t="s">
        <v>7872</v>
      </c>
      <c r="M515" s="421" t="s">
        <v>7901</v>
      </c>
      <c r="N515" s="426">
        <v>58680</v>
      </c>
      <c r="O515" s="426">
        <v>58680</v>
      </c>
      <c r="P515" s="427"/>
      <c r="Q515" s="427"/>
      <c r="R515" s="426"/>
      <c r="S515" s="426"/>
      <c r="T515" s="426"/>
      <c r="U515" s="426"/>
      <c r="V515" s="426"/>
      <c r="W515" s="426"/>
      <c r="X515" s="427"/>
      <c r="Y515" s="416" t="str">
        <f t="shared" si="36"/>
        <v>三保支出</v>
      </c>
      <c r="Z515" s="416" t="str">
        <f t="shared" si="37"/>
        <v>项目支出</v>
      </c>
      <c r="AA515" s="416" t="str">
        <f t="shared" si="38"/>
        <v>2050203</v>
      </c>
      <c r="AB515" s="416" t="str">
        <f t="shared" si="39"/>
        <v>保基本民生</v>
      </c>
      <c r="AC515" s="416" t="str">
        <f t="shared" si="40"/>
        <v>否</v>
      </c>
    </row>
    <row r="516" ht="22.5" customHeight="1" spans="1:29">
      <c r="A516" s="421" t="s">
        <v>7885</v>
      </c>
      <c r="B516" s="422" t="s">
        <v>7970</v>
      </c>
      <c r="C516" s="422" t="s">
        <v>7971</v>
      </c>
      <c r="D516" s="421" t="s">
        <v>7898</v>
      </c>
      <c r="E516" s="421" t="s">
        <v>7889</v>
      </c>
      <c r="F516" s="421" t="s">
        <v>4097</v>
      </c>
      <c r="G516" s="421" t="s">
        <v>4097</v>
      </c>
      <c r="H516" s="423" t="s">
        <v>5209</v>
      </c>
      <c r="I516" s="421" t="s">
        <v>614</v>
      </c>
      <c r="J516" s="421" t="s">
        <v>7899</v>
      </c>
      <c r="K516" s="421" t="s">
        <v>7900</v>
      </c>
      <c r="L516" s="421" t="s">
        <v>7872</v>
      </c>
      <c r="M516" s="421" t="s">
        <v>7901</v>
      </c>
      <c r="N516" s="426">
        <v>64470</v>
      </c>
      <c r="O516" s="426">
        <v>64470</v>
      </c>
      <c r="P516" s="427"/>
      <c r="Q516" s="427"/>
      <c r="R516" s="426"/>
      <c r="S516" s="426"/>
      <c r="T516" s="426"/>
      <c r="U516" s="426"/>
      <c r="V516" s="426"/>
      <c r="W516" s="426"/>
      <c r="X516" s="427"/>
      <c r="Y516" s="416" t="str">
        <f t="shared" si="36"/>
        <v>三保支出</v>
      </c>
      <c r="Z516" s="416" t="str">
        <f t="shared" si="37"/>
        <v>项目支出</v>
      </c>
      <c r="AA516" s="416" t="str">
        <f t="shared" si="38"/>
        <v>2050202</v>
      </c>
      <c r="AB516" s="416" t="str">
        <f t="shared" si="39"/>
        <v>保基本民生</v>
      </c>
      <c r="AC516" s="416" t="str">
        <f t="shared" si="40"/>
        <v>否</v>
      </c>
    </row>
    <row r="517" ht="22.5" customHeight="1" spans="1:29">
      <c r="A517" s="421" t="s">
        <v>7885</v>
      </c>
      <c r="B517" s="422" t="s">
        <v>7970</v>
      </c>
      <c r="C517" s="422" t="s">
        <v>7971</v>
      </c>
      <c r="D517" s="421" t="s">
        <v>7902</v>
      </c>
      <c r="E517" s="421" t="s">
        <v>7889</v>
      </c>
      <c r="F517" s="421" t="s">
        <v>4097</v>
      </c>
      <c r="G517" s="421" t="s">
        <v>4097</v>
      </c>
      <c r="H517" s="423" t="s">
        <v>5209</v>
      </c>
      <c r="I517" s="421" t="s">
        <v>614</v>
      </c>
      <c r="J517" s="421" t="s">
        <v>7890</v>
      </c>
      <c r="K517" s="421" t="s">
        <v>7891</v>
      </c>
      <c r="L517" s="421" t="s">
        <v>7872</v>
      </c>
      <c r="M517" s="421" t="s">
        <v>7933</v>
      </c>
      <c r="N517" s="426">
        <v>241500</v>
      </c>
      <c r="O517" s="426">
        <v>241500</v>
      </c>
      <c r="P517" s="427"/>
      <c r="Q517" s="427"/>
      <c r="R517" s="426"/>
      <c r="S517" s="426"/>
      <c r="T517" s="426"/>
      <c r="U517" s="426"/>
      <c r="V517" s="426"/>
      <c r="W517" s="426"/>
      <c r="X517" s="427"/>
      <c r="Y517" s="416" t="str">
        <f t="shared" si="36"/>
        <v>三保支出</v>
      </c>
      <c r="Z517" s="416" t="str">
        <f t="shared" si="37"/>
        <v>项目支出</v>
      </c>
      <c r="AA517" s="416" t="str">
        <f t="shared" si="38"/>
        <v>2050202</v>
      </c>
      <c r="AB517" s="416" t="str">
        <f t="shared" si="39"/>
        <v>保基本民生</v>
      </c>
      <c r="AC517" s="416" t="str">
        <f t="shared" si="40"/>
        <v>否</v>
      </c>
    </row>
    <row r="518" ht="22.5" customHeight="1" spans="1:29">
      <c r="A518" s="421" t="s">
        <v>7885</v>
      </c>
      <c r="B518" s="422" t="s">
        <v>7970</v>
      </c>
      <c r="C518" s="422" t="s">
        <v>7971</v>
      </c>
      <c r="D518" s="421" t="s">
        <v>7902</v>
      </c>
      <c r="E518" s="421" t="s">
        <v>7889</v>
      </c>
      <c r="F518" s="421" t="s">
        <v>4097</v>
      </c>
      <c r="G518" s="421" t="s">
        <v>4097</v>
      </c>
      <c r="H518" s="423" t="s">
        <v>5209</v>
      </c>
      <c r="I518" s="421" t="s">
        <v>614</v>
      </c>
      <c r="J518" s="421" t="s">
        <v>7890</v>
      </c>
      <c r="K518" s="421" t="s">
        <v>7891</v>
      </c>
      <c r="L518" s="421" t="s">
        <v>7872</v>
      </c>
      <c r="M518" s="421" t="s">
        <v>7933</v>
      </c>
      <c r="N518" s="426">
        <v>46572.24</v>
      </c>
      <c r="O518" s="426">
        <v>46572.24</v>
      </c>
      <c r="P518" s="427"/>
      <c r="Q518" s="427"/>
      <c r="R518" s="426"/>
      <c r="S518" s="426"/>
      <c r="T518" s="426"/>
      <c r="U518" s="426"/>
      <c r="V518" s="426"/>
      <c r="W518" s="426"/>
      <c r="X518" s="427"/>
      <c r="Y518" s="416" t="str">
        <f t="shared" si="36"/>
        <v>三保支出</v>
      </c>
      <c r="Z518" s="416" t="str">
        <f t="shared" si="37"/>
        <v>项目支出</v>
      </c>
      <c r="AA518" s="416" t="str">
        <f t="shared" si="38"/>
        <v>2050202</v>
      </c>
      <c r="AB518" s="416" t="str">
        <f t="shared" si="39"/>
        <v>保基本民生</v>
      </c>
      <c r="AC518" s="416" t="str">
        <f t="shared" si="40"/>
        <v>否</v>
      </c>
    </row>
    <row r="519" ht="22.5" customHeight="1" spans="1:29">
      <c r="A519" s="421" t="s">
        <v>7885</v>
      </c>
      <c r="B519" s="422" t="s">
        <v>7970</v>
      </c>
      <c r="C519" s="422" t="s">
        <v>7971</v>
      </c>
      <c r="D519" s="421" t="s">
        <v>7902</v>
      </c>
      <c r="E519" s="421" t="s">
        <v>7889</v>
      </c>
      <c r="F519" s="421" t="s">
        <v>4097</v>
      </c>
      <c r="G519" s="421" t="s">
        <v>4097</v>
      </c>
      <c r="H519" s="423" t="s">
        <v>5209</v>
      </c>
      <c r="I519" s="421" t="s">
        <v>614</v>
      </c>
      <c r="J519" s="421" t="s">
        <v>7890</v>
      </c>
      <c r="K519" s="421" t="s">
        <v>7891</v>
      </c>
      <c r="L519" s="421" t="s">
        <v>7872</v>
      </c>
      <c r="M519" s="421" t="s">
        <v>7933</v>
      </c>
      <c r="N519" s="426">
        <v>345000</v>
      </c>
      <c r="O519" s="426">
        <v>345000</v>
      </c>
      <c r="P519" s="427"/>
      <c r="Q519" s="427"/>
      <c r="R519" s="426"/>
      <c r="S519" s="426"/>
      <c r="T519" s="426"/>
      <c r="U519" s="426"/>
      <c r="V519" s="426"/>
      <c r="W519" s="426"/>
      <c r="X519" s="427"/>
      <c r="Y519" s="416" t="str">
        <f t="shared" ref="Y519:Y582" si="41">_xlfn.IFS(LEFT(M519,3)="003","三保支出",LEFT(M519,3)="004","刚性支出",LEFT(M519,3)="000","促发展支出")</f>
        <v>三保支出</v>
      </c>
      <c r="Z519" s="416" t="str">
        <f t="shared" ref="Z519:Z582" si="42">_xlfn.IFS(LEFT(E519,1)="3","项目支出",LEFT(E519,1)="1","人员类支出",LEFT(E519,1)="2","运转类支出")</f>
        <v>项目支出</v>
      </c>
      <c r="AA519" s="416" t="str">
        <f t="shared" ref="AA519:AA582" si="43">LEFT(H519,7)</f>
        <v>2050202</v>
      </c>
      <c r="AB519" s="416" t="str">
        <f t="shared" ref="AB519:AB582" si="44">_xlfn.IFS(LEFT(M519,6)="003001","保工资",LEFT(M519,6)="003002","保运转",LEFT(M519,6)="003003","保基本民生")</f>
        <v>保基本民生</v>
      </c>
      <c r="AC519" s="416" t="str">
        <f t="shared" ref="AC519:AC582" si="45">IF(Z519="项目支出","否","是")</f>
        <v>否</v>
      </c>
    </row>
    <row r="520" ht="22.5" customHeight="1" spans="1:29">
      <c r="A520" s="421" t="s">
        <v>7885</v>
      </c>
      <c r="B520" s="422" t="s">
        <v>7970</v>
      </c>
      <c r="C520" s="422" t="s">
        <v>7971</v>
      </c>
      <c r="D520" s="421" t="s">
        <v>7902</v>
      </c>
      <c r="E520" s="421" t="s">
        <v>7889</v>
      </c>
      <c r="F520" s="421" t="s">
        <v>4097</v>
      </c>
      <c r="G520" s="421" t="s">
        <v>4097</v>
      </c>
      <c r="H520" s="423" t="s">
        <v>5210</v>
      </c>
      <c r="I520" s="421" t="s">
        <v>616</v>
      </c>
      <c r="J520" s="421" t="s">
        <v>7890</v>
      </c>
      <c r="K520" s="421" t="s">
        <v>7891</v>
      </c>
      <c r="L520" s="421" t="s">
        <v>7872</v>
      </c>
      <c r="M520" s="421" t="s">
        <v>7903</v>
      </c>
      <c r="N520" s="426">
        <v>240750</v>
      </c>
      <c r="O520" s="426">
        <v>240750</v>
      </c>
      <c r="P520" s="427"/>
      <c r="Q520" s="427"/>
      <c r="R520" s="426"/>
      <c r="S520" s="426"/>
      <c r="T520" s="426"/>
      <c r="U520" s="426"/>
      <c r="V520" s="426"/>
      <c r="W520" s="426"/>
      <c r="X520" s="427"/>
      <c r="Y520" s="416" t="str">
        <f t="shared" si="41"/>
        <v>三保支出</v>
      </c>
      <c r="Z520" s="416" t="str">
        <f t="shared" si="42"/>
        <v>项目支出</v>
      </c>
      <c r="AA520" s="416" t="str">
        <f t="shared" si="43"/>
        <v>2050203</v>
      </c>
      <c r="AB520" s="416" t="str">
        <f t="shared" si="44"/>
        <v>保基本民生</v>
      </c>
      <c r="AC520" s="416" t="str">
        <f t="shared" si="45"/>
        <v>否</v>
      </c>
    </row>
    <row r="521" ht="22.5" customHeight="1" spans="1:29">
      <c r="A521" s="421" t="s">
        <v>7885</v>
      </c>
      <c r="B521" s="422" t="s">
        <v>7970</v>
      </c>
      <c r="C521" s="422" t="s">
        <v>7971</v>
      </c>
      <c r="D521" s="421" t="s">
        <v>7902</v>
      </c>
      <c r="E521" s="421" t="s">
        <v>7889</v>
      </c>
      <c r="F521" s="421" t="s">
        <v>4097</v>
      </c>
      <c r="G521" s="421" t="s">
        <v>4097</v>
      </c>
      <c r="H521" s="423" t="s">
        <v>5210</v>
      </c>
      <c r="I521" s="421" t="s">
        <v>616</v>
      </c>
      <c r="J521" s="421" t="s">
        <v>7890</v>
      </c>
      <c r="K521" s="421" t="s">
        <v>7891</v>
      </c>
      <c r="L521" s="421" t="s">
        <v>7872</v>
      </c>
      <c r="M521" s="421" t="s">
        <v>7903</v>
      </c>
      <c r="N521" s="426">
        <v>32501.25</v>
      </c>
      <c r="O521" s="426">
        <v>32501.25</v>
      </c>
      <c r="P521" s="427"/>
      <c r="Q521" s="427"/>
      <c r="R521" s="426"/>
      <c r="S521" s="426"/>
      <c r="T521" s="426"/>
      <c r="U521" s="426"/>
      <c r="V521" s="426"/>
      <c r="W521" s="426"/>
      <c r="X521" s="427"/>
      <c r="Y521" s="416" t="str">
        <f t="shared" si="41"/>
        <v>三保支出</v>
      </c>
      <c r="Z521" s="416" t="str">
        <f t="shared" si="42"/>
        <v>项目支出</v>
      </c>
      <c r="AA521" s="416" t="str">
        <f t="shared" si="43"/>
        <v>2050203</v>
      </c>
      <c r="AB521" s="416" t="str">
        <f t="shared" si="44"/>
        <v>保基本民生</v>
      </c>
      <c r="AC521" s="416" t="str">
        <f t="shared" si="45"/>
        <v>否</v>
      </c>
    </row>
    <row r="522" ht="22.5" customHeight="1" spans="1:29">
      <c r="A522" s="421" t="s">
        <v>7885</v>
      </c>
      <c r="B522" s="422" t="s">
        <v>7970</v>
      </c>
      <c r="C522" s="422" t="s">
        <v>7971</v>
      </c>
      <c r="D522" s="421" t="s">
        <v>7902</v>
      </c>
      <c r="E522" s="421" t="s">
        <v>7889</v>
      </c>
      <c r="F522" s="421" t="s">
        <v>4097</v>
      </c>
      <c r="G522" s="421" t="s">
        <v>4097</v>
      </c>
      <c r="H522" s="423" t="s">
        <v>5210</v>
      </c>
      <c r="I522" s="421" t="s">
        <v>616</v>
      </c>
      <c r="J522" s="421" t="s">
        <v>7890</v>
      </c>
      <c r="K522" s="421" t="s">
        <v>7891</v>
      </c>
      <c r="L522" s="421" t="s">
        <v>7872</v>
      </c>
      <c r="M522" s="421" t="s">
        <v>7903</v>
      </c>
      <c r="N522" s="426">
        <v>168525</v>
      </c>
      <c r="O522" s="426">
        <v>168525</v>
      </c>
      <c r="P522" s="427"/>
      <c r="Q522" s="427"/>
      <c r="R522" s="426"/>
      <c r="S522" s="426"/>
      <c r="T522" s="426"/>
      <c r="U522" s="426"/>
      <c r="V522" s="426"/>
      <c r="W522" s="426"/>
      <c r="X522" s="427"/>
      <c r="Y522" s="416" t="str">
        <f t="shared" si="41"/>
        <v>三保支出</v>
      </c>
      <c r="Z522" s="416" t="str">
        <f t="shared" si="42"/>
        <v>项目支出</v>
      </c>
      <c r="AA522" s="416" t="str">
        <f t="shared" si="43"/>
        <v>2050203</v>
      </c>
      <c r="AB522" s="416" t="str">
        <f t="shared" si="44"/>
        <v>保基本民生</v>
      </c>
      <c r="AC522" s="416" t="str">
        <f t="shared" si="45"/>
        <v>否</v>
      </c>
    </row>
    <row r="523" ht="22.5" customHeight="1" spans="1:29">
      <c r="A523" s="421" t="s">
        <v>7885</v>
      </c>
      <c r="B523" s="422" t="s">
        <v>7970</v>
      </c>
      <c r="C523" s="422" t="s">
        <v>7971</v>
      </c>
      <c r="D523" s="421" t="s">
        <v>7919</v>
      </c>
      <c r="E523" s="421" t="s">
        <v>7869</v>
      </c>
      <c r="F523" s="421" t="s">
        <v>4097</v>
      </c>
      <c r="G523" s="421" t="s">
        <v>4097</v>
      </c>
      <c r="H523" s="423" t="s">
        <v>5209</v>
      </c>
      <c r="I523" s="421" t="s">
        <v>614</v>
      </c>
      <c r="J523" s="421" t="s">
        <v>7899</v>
      </c>
      <c r="K523" s="421" t="s">
        <v>7900</v>
      </c>
      <c r="L523" s="421" t="s">
        <v>7872</v>
      </c>
      <c r="M523" s="421" t="s">
        <v>7894</v>
      </c>
      <c r="N523" s="426">
        <v>61400</v>
      </c>
      <c r="O523" s="426">
        <v>61400</v>
      </c>
      <c r="P523" s="427"/>
      <c r="Q523" s="427"/>
      <c r="R523" s="426"/>
      <c r="S523" s="426"/>
      <c r="T523" s="426"/>
      <c r="U523" s="426"/>
      <c r="V523" s="426"/>
      <c r="W523" s="426"/>
      <c r="X523" s="427"/>
      <c r="Y523" s="416" t="str">
        <f t="shared" si="41"/>
        <v>促发展支出</v>
      </c>
      <c r="Z523" s="416" t="str">
        <f t="shared" si="42"/>
        <v>项目支出</v>
      </c>
      <c r="AA523" s="416" t="str">
        <f t="shared" si="43"/>
        <v>2050202</v>
      </c>
      <c r="AB523" s="416" t="e">
        <f t="shared" si="44"/>
        <v>#N/A</v>
      </c>
      <c r="AC523" s="416" t="str">
        <f t="shared" si="45"/>
        <v>否</v>
      </c>
    </row>
    <row r="524" ht="22.5" customHeight="1" spans="1:29">
      <c r="A524" s="421" t="s">
        <v>7885</v>
      </c>
      <c r="B524" s="422" t="s">
        <v>7970</v>
      </c>
      <c r="C524" s="422" t="s">
        <v>7971</v>
      </c>
      <c r="D524" s="421" t="s">
        <v>7919</v>
      </c>
      <c r="E524" s="421" t="s">
        <v>7869</v>
      </c>
      <c r="F524" s="421" t="s">
        <v>4097</v>
      </c>
      <c r="G524" s="421" t="s">
        <v>4097</v>
      </c>
      <c r="H524" s="423" t="s">
        <v>5210</v>
      </c>
      <c r="I524" s="421" t="s">
        <v>616</v>
      </c>
      <c r="J524" s="421" t="s">
        <v>7899</v>
      </c>
      <c r="K524" s="421" t="s">
        <v>7900</v>
      </c>
      <c r="L524" s="421" t="s">
        <v>7872</v>
      </c>
      <c r="M524" s="421" t="s">
        <v>7894</v>
      </c>
      <c r="N524" s="426">
        <v>32600</v>
      </c>
      <c r="O524" s="426">
        <v>32600</v>
      </c>
      <c r="P524" s="427"/>
      <c r="Q524" s="427"/>
      <c r="R524" s="426"/>
      <c r="S524" s="426"/>
      <c r="T524" s="426"/>
      <c r="U524" s="426"/>
      <c r="V524" s="426"/>
      <c r="W524" s="426"/>
      <c r="X524" s="427"/>
      <c r="Y524" s="416" t="str">
        <f t="shared" si="41"/>
        <v>促发展支出</v>
      </c>
      <c r="Z524" s="416" t="str">
        <f t="shared" si="42"/>
        <v>项目支出</v>
      </c>
      <c r="AA524" s="416" t="str">
        <f t="shared" si="43"/>
        <v>2050203</v>
      </c>
      <c r="AB524" s="416" t="e">
        <f t="shared" si="44"/>
        <v>#N/A</v>
      </c>
      <c r="AC524" s="416" t="str">
        <f t="shared" si="45"/>
        <v>否</v>
      </c>
    </row>
    <row r="525" ht="22.5" customHeight="1" spans="1:29">
      <c r="A525" s="421" t="s">
        <v>7885</v>
      </c>
      <c r="B525" s="422" t="s">
        <v>7970</v>
      </c>
      <c r="C525" s="422" t="s">
        <v>7971</v>
      </c>
      <c r="D525" s="421" t="s">
        <v>7922</v>
      </c>
      <c r="E525" s="421" t="s">
        <v>7889</v>
      </c>
      <c r="F525" s="421" t="s">
        <v>4097</v>
      </c>
      <c r="G525" s="421" t="s">
        <v>4097</v>
      </c>
      <c r="H525" s="423" t="s">
        <v>5255</v>
      </c>
      <c r="I525" s="421" t="s">
        <v>665</v>
      </c>
      <c r="J525" s="421" t="s">
        <v>7899</v>
      </c>
      <c r="K525" s="421" t="s">
        <v>7900</v>
      </c>
      <c r="L525" s="421" t="s">
        <v>7872</v>
      </c>
      <c r="M525" s="421" t="s">
        <v>7923</v>
      </c>
      <c r="N525" s="426">
        <v>840</v>
      </c>
      <c r="O525" s="426">
        <v>840</v>
      </c>
      <c r="P525" s="427"/>
      <c r="Q525" s="427"/>
      <c r="R525" s="426"/>
      <c r="S525" s="426"/>
      <c r="T525" s="426"/>
      <c r="U525" s="426"/>
      <c r="V525" s="426"/>
      <c r="W525" s="426"/>
      <c r="X525" s="427"/>
      <c r="Y525" s="416" t="str">
        <f t="shared" si="41"/>
        <v>三保支出</v>
      </c>
      <c r="Z525" s="416" t="str">
        <f t="shared" si="42"/>
        <v>项目支出</v>
      </c>
      <c r="AA525" s="416" t="str">
        <f t="shared" si="43"/>
        <v>2050701</v>
      </c>
      <c r="AB525" s="416" t="str">
        <f t="shared" si="44"/>
        <v>保基本民生</v>
      </c>
      <c r="AC525" s="416" t="str">
        <f t="shared" si="45"/>
        <v>否</v>
      </c>
    </row>
    <row r="526" ht="22.5" customHeight="1" spans="1:29">
      <c r="A526" s="421" t="s">
        <v>7885</v>
      </c>
      <c r="B526" s="422" t="s">
        <v>7970</v>
      </c>
      <c r="C526" s="422" t="s">
        <v>7971</v>
      </c>
      <c r="D526" s="421" t="s">
        <v>7922</v>
      </c>
      <c r="E526" s="421" t="s">
        <v>7889</v>
      </c>
      <c r="F526" s="421" t="s">
        <v>4097</v>
      </c>
      <c r="G526" s="421" t="s">
        <v>4097</v>
      </c>
      <c r="H526" s="423" t="s">
        <v>5255</v>
      </c>
      <c r="I526" s="421" t="s">
        <v>665</v>
      </c>
      <c r="J526" s="421" t="s">
        <v>7899</v>
      </c>
      <c r="K526" s="421" t="s">
        <v>7900</v>
      </c>
      <c r="L526" s="421" t="s">
        <v>7872</v>
      </c>
      <c r="M526" s="421" t="s">
        <v>7923</v>
      </c>
      <c r="N526" s="426">
        <v>4800</v>
      </c>
      <c r="O526" s="426">
        <v>4800</v>
      </c>
      <c r="P526" s="427"/>
      <c r="Q526" s="427"/>
      <c r="R526" s="426"/>
      <c r="S526" s="426"/>
      <c r="T526" s="426"/>
      <c r="U526" s="426"/>
      <c r="V526" s="426"/>
      <c r="W526" s="426"/>
      <c r="X526" s="427"/>
      <c r="Y526" s="416" t="str">
        <f t="shared" si="41"/>
        <v>三保支出</v>
      </c>
      <c r="Z526" s="416" t="str">
        <f t="shared" si="42"/>
        <v>项目支出</v>
      </c>
      <c r="AA526" s="416" t="str">
        <f t="shared" si="43"/>
        <v>2050701</v>
      </c>
      <c r="AB526" s="416" t="str">
        <f t="shared" si="44"/>
        <v>保基本民生</v>
      </c>
      <c r="AC526" s="416" t="str">
        <f t="shared" si="45"/>
        <v>否</v>
      </c>
    </row>
    <row r="527" ht="22.5" customHeight="1" spans="1:29">
      <c r="A527" s="421" t="s">
        <v>7885</v>
      </c>
      <c r="B527" s="422" t="s">
        <v>7970</v>
      </c>
      <c r="C527" s="422" t="s">
        <v>7971</v>
      </c>
      <c r="D527" s="421" t="s">
        <v>7922</v>
      </c>
      <c r="E527" s="421" t="s">
        <v>7889</v>
      </c>
      <c r="F527" s="421" t="s">
        <v>4097</v>
      </c>
      <c r="G527" s="421" t="s">
        <v>4097</v>
      </c>
      <c r="H527" s="423" t="s">
        <v>5255</v>
      </c>
      <c r="I527" s="421" t="s">
        <v>665</v>
      </c>
      <c r="J527" s="421" t="s">
        <v>7899</v>
      </c>
      <c r="K527" s="421" t="s">
        <v>7900</v>
      </c>
      <c r="L527" s="421" t="s">
        <v>7872</v>
      </c>
      <c r="M527" s="421" t="s">
        <v>7923</v>
      </c>
      <c r="N527" s="426">
        <v>162</v>
      </c>
      <c r="O527" s="426">
        <v>162</v>
      </c>
      <c r="P527" s="427"/>
      <c r="Q527" s="427"/>
      <c r="R527" s="426"/>
      <c r="S527" s="426"/>
      <c r="T527" s="426"/>
      <c r="U527" s="426"/>
      <c r="V527" s="426"/>
      <c r="W527" s="426"/>
      <c r="X527" s="427"/>
      <c r="Y527" s="416" t="str">
        <f t="shared" si="41"/>
        <v>三保支出</v>
      </c>
      <c r="Z527" s="416" t="str">
        <f t="shared" si="42"/>
        <v>项目支出</v>
      </c>
      <c r="AA527" s="416" t="str">
        <f t="shared" si="43"/>
        <v>2050701</v>
      </c>
      <c r="AB527" s="416" t="str">
        <f t="shared" si="44"/>
        <v>保基本民生</v>
      </c>
      <c r="AC527" s="416" t="str">
        <f t="shared" si="45"/>
        <v>否</v>
      </c>
    </row>
    <row r="528" ht="22.5" customHeight="1" spans="1:29">
      <c r="A528" s="421" t="s">
        <v>7885</v>
      </c>
      <c r="B528" s="422" t="s">
        <v>7970</v>
      </c>
      <c r="C528" s="422" t="s">
        <v>7971</v>
      </c>
      <c r="D528" s="421" t="s">
        <v>7904</v>
      </c>
      <c r="E528" s="421" t="s">
        <v>7889</v>
      </c>
      <c r="F528" s="421" t="s">
        <v>4097</v>
      </c>
      <c r="G528" s="421" t="s">
        <v>4097</v>
      </c>
      <c r="H528" s="423" t="s">
        <v>5209</v>
      </c>
      <c r="I528" s="421" t="s">
        <v>614</v>
      </c>
      <c r="J528" s="421" t="s">
        <v>7890</v>
      </c>
      <c r="K528" s="421" t="s">
        <v>7891</v>
      </c>
      <c r="L528" s="421" t="s">
        <v>7872</v>
      </c>
      <c r="M528" s="421" t="s">
        <v>7905</v>
      </c>
      <c r="N528" s="426">
        <v>614000</v>
      </c>
      <c r="O528" s="426">
        <v>614000</v>
      </c>
      <c r="P528" s="427"/>
      <c r="Q528" s="427"/>
      <c r="R528" s="426"/>
      <c r="S528" s="426"/>
      <c r="T528" s="426"/>
      <c r="U528" s="426"/>
      <c r="V528" s="426"/>
      <c r="W528" s="426"/>
      <c r="X528" s="427"/>
      <c r="Y528" s="416" t="str">
        <f t="shared" si="41"/>
        <v>三保支出</v>
      </c>
      <c r="Z528" s="416" t="str">
        <f t="shared" si="42"/>
        <v>项目支出</v>
      </c>
      <c r="AA528" s="416" t="str">
        <f t="shared" si="43"/>
        <v>2050202</v>
      </c>
      <c r="AB528" s="416" t="str">
        <f t="shared" si="44"/>
        <v>保基本民生</v>
      </c>
      <c r="AC528" s="416" t="str">
        <f t="shared" si="45"/>
        <v>否</v>
      </c>
    </row>
    <row r="529" ht="22.5" customHeight="1" spans="1:29">
      <c r="A529" s="421" t="s">
        <v>7885</v>
      </c>
      <c r="B529" s="422" t="s">
        <v>7970</v>
      </c>
      <c r="C529" s="422" t="s">
        <v>7971</v>
      </c>
      <c r="D529" s="421" t="s">
        <v>7904</v>
      </c>
      <c r="E529" s="421" t="s">
        <v>7889</v>
      </c>
      <c r="F529" s="421" t="s">
        <v>4097</v>
      </c>
      <c r="G529" s="421" t="s">
        <v>4097</v>
      </c>
      <c r="H529" s="423" t="s">
        <v>5210</v>
      </c>
      <c r="I529" s="421" t="s">
        <v>616</v>
      </c>
      <c r="J529" s="421" t="s">
        <v>7890</v>
      </c>
      <c r="K529" s="421" t="s">
        <v>7891</v>
      </c>
      <c r="L529" s="421" t="s">
        <v>7872</v>
      </c>
      <c r="M529" s="421" t="s">
        <v>7905</v>
      </c>
      <c r="N529" s="426">
        <v>326000</v>
      </c>
      <c r="O529" s="426">
        <v>326000</v>
      </c>
      <c r="P529" s="427"/>
      <c r="Q529" s="427"/>
      <c r="R529" s="426"/>
      <c r="S529" s="426"/>
      <c r="T529" s="426"/>
      <c r="U529" s="426"/>
      <c r="V529" s="426"/>
      <c r="W529" s="426"/>
      <c r="X529" s="427"/>
      <c r="Y529" s="416" t="str">
        <f t="shared" si="41"/>
        <v>三保支出</v>
      </c>
      <c r="Z529" s="416" t="str">
        <f t="shared" si="42"/>
        <v>项目支出</v>
      </c>
      <c r="AA529" s="416" t="str">
        <f t="shared" si="43"/>
        <v>2050203</v>
      </c>
      <c r="AB529" s="416" t="str">
        <f t="shared" si="44"/>
        <v>保基本民生</v>
      </c>
      <c r="AC529" s="416" t="str">
        <f t="shared" si="45"/>
        <v>否</v>
      </c>
    </row>
    <row r="530" ht="22.5" customHeight="1" spans="1:29">
      <c r="A530" s="421" t="s">
        <v>7885</v>
      </c>
      <c r="B530" s="422" t="s">
        <v>7970</v>
      </c>
      <c r="C530" s="422" t="s">
        <v>7971</v>
      </c>
      <c r="D530" s="421" t="s">
        <v>7906</v>
      </c>
      <c r="E530" s="421" t="s">
        <v>7889</v>
      </c>
      <c r="F530" s="421" t="s">
        <v>4097</v>
      </c>
      <c r="G530" s="421" t="s">
        <v>4097</v>
      </c>
      <c r="H530" s="423" t="s">
        <v>5209</v>
      </c>
      <c r="I530" s="421" t="s">
        <v>614</v>
      </c>
      <c r="J530" s="421" t="s">
        <v>7899</v>
      </c>
      <c r="K530" s="421" t="s">
        <v>7900</v>
      </c>
      <c r="L530" s="421" t="s">
        <v>7872</v>
      </c>
      <c r="M530" s="421" t="s">
        <v>7934</v>
      </c>
      <c r="N530" s="426">
        <v>61891.2</v>
      </c>
      <c r="O530" s="426">
        <v>61891.2</v>
      </c>
      <c r="P530" s="427"/>
      <c r="Q530" s="427"/>
      <c r="R530" s="426"/>
      <c r="S530" s="426"/>
      <c r="T530" s="426"/>
      <c r="U530" s="426"/>
      <c r="V530" s="426"/>
      <c r="W530" s="426"/>
      <c r="X530" s="427"/>
      <c r="Y530" s="416" t="str">
        <f t="shared" si="41"/>
        <v>三保支出</v>
      </c>
      <c r="Z530" s="416" t="str">
        <f t="shared" si="42"/>
        <v>项目支出</v>
      </c>
      <c r="AA530" s="416" t="str">
        <f t="shared" si="43"/>
        <v>2050202</v>
      </c>
      <c r="AB530" s="416" t="str">
        <f t="shared" si="44"/>
        <v>保基本民生</v>
      </c>
      <c r="AC530" s="416" t="str">
        <f t="shared" si="45"/>
        <v>否</v>
      </c>
    </row>
    <row r="531" ht="22.5" customHeight="1" spans="1:29">
      <c r="A531" s="421" t="s">
        <v>7885</v>
      </c>
      <c r="B531" s="422" t="s">
        <v>7970</v>
      </c>
      <c r="C531" s="422" t="s">
        <v>7971</v>
      </c>
      <c r="D531" s="421" t="s">
        <v>7906</v>
      </c>
      <c r="E531" s="421" t="s">
        <v>7889</v>
      </c>
      <c r="F531" s="421" t="s">
        <v>4097</v>
      </c>
      <c r="G531" s="421" t="s">
        <v>4097</v>
      </c>
      <c r="H531" s="423" t="s">
        <v>5209</v>
      </c>
      <c r="I531" s="421" t="s">
        <v>614</v>
      </c>
      <c r="J531" s="421" t="s">
        <v>7899</v>
      </c>
      <c r="K531" s="421" t="s">
        <v>7900</v>
      </c>
      <c r="L531" s="421" t="s">
        <v>7872</v>
      </c>
      <c r="M531" s="421" t="s">
        <v>7934</v>
      </c>
      <c r="N531" s="426">
        <v>5268.24</v>
      </c>
      <c r="O531" s="426">
        <v>5268.24</v>
      </c>
      <c r="P531" s="427"/>
      <c r="Q531" s="427"/>
      <c r="R531" s="426"/>
      <c r="S531" s="426"/>
      <c r="T531" s="426"/>
      <c r="U531" s="426"/>
      <c r="V531" s="426"/>
      <c r="W531" s="426"/>
      <c r="X531" s="427"/>
      <c r="Y531" s="416" t="str">
        <f t="shared" si="41"/>
        <v>三保支出</v>
      </c>
      <c r="Z531" s="416" t="str">
        <f t="shared" si="42"/>
        <v>项目支出</v>
      </c>
      <c r="AA531" s="416" t="str">
        <f t="shared" si="43"/>
        <v>2050202</v>
      </c>
      <c r="AB531" s="416" t="str">
        <f t="shared" si="44"/>
        <v>保基本民生</v>
      </c>
      <c r="AC531" s="416" t="str">
        <f t="shared" si="45"/>
        <v>否</v>
      </c>
    </row>
    <row r="532" ht="22.5" customHeight="1" spans="1:29">
      <c r="A532" s="421" t="s">
        <v>7885</v>
      </c>
      <c r="B532" s="422" t="s">
        <v>7970</v>
      </c>
      <c r="C532" s="422" t="s">
        <v>7971</v>
      </c>
      <c r="D532" s="421" t="s">
        <v>7906</v>
      </c>
      <c r="E532" s="421" t="s">
        <v>7889</v>
      </c>
      <c r="F532" s="421" t="s">
        <v>4097</v>
      </c>
      <c r="G532" s="421" t="s">
        <v>4097</v>
      </c>
      <c r="H532" s="423" t="s">
        <v>5210</v>
      </c>
      <c r="I532" s="421" t="s">
        <v>616</v>
      </c>
      <c r="J532" s="421" t="s">
        <v>7899</v>
      </c>
      <c r="K532" s="421" t="s">
        <v>7900</v>
      </c>
      <c r="L532" s="421" t="s">
        <v>7872</v>
      </c>
      <c r="M532" s="421" t="s">
        <v>7907</v>
      </c>
      <c r="N532" s="426">
        <v>13692</v>
      </c>
      <c r="O532" s="426">
        <v>13692</v>
      </c>
      <c r="P532" s="427"/>
      <c r="Q532" s="427"/>
      <c r="R532" s="426"/>
      <c r="S532" s="426"/>
      <c r="T532" s="426"/>
      <c r="U532" s="426"/>
      <c r="V532" s="426"/>
      <c r="W532" s="426"/>
      <c r="X532" s="427"/>
      <c r="Y532" s="416" t="str">
        <f t="shared" si="41"/>
        <v>三保支出</v>
      </c>
      <c r="Z532" s="416" t="str">
        <f t="shared" si="42"/>
        <v>项目支出</v>
      </c>
      <c r="AA532" s="416" t="str">
        <f t="shared" si="43"/>
        <v>2050203</v>
      </c>
      <c r="AB532" s="416" t="str">
        <f t="shared" si="44"/>
        <v>保基本民生</v>
      </c>
      <c r="AC532" s="416" t="str">
        <f t="shared" si="45"/>
        <v>否</v>
      </c>
    </row>
    <row r="533" ht="22.5" customHeight="1" spans="1:29">
      <c r="A533" s="421" t="s">
        <v>7885</v>
      </c>
      <c r="B533" s="422" t="s">
        <v>7970</v>
      </c>
      <c r="C533" s="422" t="s">
        <v>7971</v>
      </c>
      <c r="D533" s="421" t="s">
        <v>7906</v>
      </c>
      <c r="E533" s="421" t="s">
        <v>7889</v>
      </c>
      <c r="F533" s="421" t="s">
        <v>4097</v>
      </c>
      <c r="G533" s="421" t="s">
        <v>4097</v>
      </c>
      <c r="H533" s="423" t="s">
        <v>5209</v>
      </c>
      <c r="I533" s="421" t="s">
        <v>614</v>
      </c>
      <c r="J533" s="421" t="s">
        <v>7899</v>
      </c>
      <c r="K533" s="421" t="s">
        <v>7900</v>
      </c>
      <c r="L533" s="421" t="s">
        <v>7872</v>
      </c>
      <c r="M533" s="421" t="s">
        <v>7934</v>
      </c>
      <c r="N533" s="426">
        <v>147360</v>
      </c>
      <c r="O533" s="426">
        <v>147360</v>
      </c>
      <c r="P533" s="427"/>
      <c r="Q533" s="427"/>
      <c r="R533" s="426"/>
      <c r="S533" s="426"/>
      <c r="T533" s="426"/>
      <c r="U533" s="426"/>
      <c r="V533" s="426"/>
      <c r="W533" s="426"/>
      <c r="X533" s="427"/>
      <c r="Y533" s="416" t="str">
        <f t="shared" si="41"/>
        <v>三保支出</v>
      </c>
      <c r="Z533" s="416" t="str">
        <f t="shared" si="42"/>
        <v>项目支出</v>
      </c>
      <c r="AA533" s="416" t="str">
        <f t="shared" si="43"/>
        <v>2050202</v>
      </c>
      <c r="AB533" s="416" t="str">
        <f t="shared" si="44"/>
        <v>保基本民生</v>
      </c>
      <c r="AC533" s="416" t="str">
        <f t="shared" si="45"/>
        <v>否</v>
      </c>
    </row>
    <row r="534" ht="22.5" customHeight="1" spans="1:29">
      <c r="A534" s="421" t="s">
        <v>7885</v>
      </c>
      <c r="B534" s="422" t="s">
        <v>7970</v>
      </c>
      <c r="C534" s="422" t="s">
        <v>7971</v>
      </c>
      <c r="D534" s="421" t="s">
        <v>7906</v>
      </c>
      <c r="E534" s="421" t="s">
        <v>7889</v>
      </c>
      <c r="F534" s="421" t="s">
        <v>4097</v>
      </c>
      <c r="G534" s="421" t="s">
        <v>4097</v>
      </c>
      <c r="H534" s="423" t="s">
        <v>5209</v>
      </c>
      <c r="I534" s="421" t="s">
        <v>614</v>
      </c>
      <c r="J534" s="421" t="s">
        <v>7899</v>
      </c>
      <c r="K534" s="421" t="s">
        <v>7900</v>
      </c>
      <c r="L534" s="421" t="s">
        <v>7872</v>
      </c>
      <c r="M534" s="421" t="s">
        <v>7934</v>
      </c>
      <c r="N534" s="426">
        <v>27316.8</v>
      </c>
      <c r="O534" s="426">
        <v>27316.8</v>
      </c>
      <c r="P534" s="427"/>
      <c r="Q534" s="427"/>
      <c r="R534" s="426"/>
      <c r="S534" s="426"/>
      <c r="T534" s="426"/>
      <c r="U534" s="426"/>
      <c r="V534" s="426"/>
      <c r="W534" s="426"/>
      <c r="X534" s="427"/>
      <c r="Y534" s="416" t="str">
        <f t="shared" si="41"/>
        <v>三保支出</v>
      </c>
      <c r="Z534" s="416" t="str">
        <f t="shared" si="42"/>
        <v>项目支出</v>
      </c>
      <c r="AA534" s="416" t="str">
        <f t="shared" si="43"/>
        <v>2050202</v>
      </c>
      <c r="AB534" s="416" t="str">
        <f t="shared" si="44"/>
        <v>保基本民生</v>
      </c>
      <c r="AC534" s="416" t="str">
        <f t="shared" si="45"/>
        <v>否</v>
      </c>
    </row>
    <row r="535" ht="22.5" customHeight="1" spans="1:29">
      <c r="A535" s="421" t="s">
        <v>7885</v>
      </c>
      <c r="B535" s="422" t="s">
        <v>7970</v>
      </c>
      <c r="C535" s="422" t="s">
        <v>7971</v>
      </c>
      <c r="D535" s="421" t="s">
        <v>7906</v>
      </c>
      <c r="E535" s="421" t="s">
        <v>7889</v>
      </c>
      <c r="F535" s="421" t="s">
        <v>4097</v>
      </c>
      <c r="G535" s="421" t="s">
        <v>4097</v>
      </c>
      <c r="H535" s="423" t="s">
        <v>5209</v>
      </c>
      <c r="I535" s="421" t="s">
        <v>614</v>
      </c>
      <c r="J535" s="421" t="s">
        <v>7899</v>
      </c>
      <c r="K535" s="421" t="s">
        <v>7900</v>
      </c>
      <c r="L535" s="421" t="s">
        <v>7872</v>
      </c>
      <c r="M535" s="421" t="s">
        <v>7934</v>
      </c>
      <c r="N535" s="426">
        <v>25788</v>
      </c>
      <c r="O535" s="426">
        <v>25788</v>
      </c>
      <c r="P535" s="427"/>
      <c r="Q535" s="427"/>
      <c r="R535" s="426"/>
      <c r="S535" s="426"/>
      <c r="T535" s="426"/>
      <c r="U535" s="426"/>
      <c r="V535" s="426"/>
      <c r="W535" s="426"/>
      <c r="X535" s="427"/>
      <c r="Y535" s="416" t="str">
        <f t="shared" si="41"/>
        <v>三保支出</v>
      </c>
      <c r="Z535" s="416" t="str">
        <f t="shared" si="42"/>
        <v>项目支出</v>
      </c>
      <c r="AA535" s="416" t="str">
        <f t="shared" si="43"/>
        <v>2050202</v>
      </c>
      <c r="AB535" s="416" t="str">
        <f t="shared" si="44"/>
        <v>保基本民生</v>
      </c>
      <c r="AC535" s="416" t="str">
        <f t="shared" si="45"/>
        <v>否</v>
      </c>
    </row>
    <row r="536" ht="22.5" customHeight="1" spans="1:29">
      <c r="A536" s="421" t="s">
        <v>7885</v>
      </c>
      <c r="B536" s="422" t="s">
        <v>7970</v>
      </c>
      <c r="C536" s="422" t="s">
        <v>7971</v>
      </c>
      <c r="D536" s="421" t="s">
        <v>7906</v>
      </c>
      <c r="E536" s="421" t="s">
        <v>7889</v>
      </c>
      <c r="F536" s="421" t="s">
        <v>4097</v>
      </c>
      <c r="G536" s="421" t="s">
        <v>4097</v>
      </c>
      <c r="H536" s="423" t="s">
        <v>5210</v>
      </c>
      <c r="I536" s="421" t="s">
        <v>616</v>
      </c>
      <c r="J536" s="421" t="s">
        <v>7899</v>
      </c>
      <c r="K536" s="421" t="s">
        <v>7900</v>
      </c>
      <c r="L536" s="421" t="s">
        <v>7872</v>
      </c>
      <c r="M536" s="421" t="s">
        <v>7907</v>
      </c>
      <c r="N536" s="426">
        <v>42901.6</v>
      </c>
      <c r="O536" s="426">
        <v>42901.6</v>
      </c>
      <c r="P536" s="427"/>
      <c r="Q536" s="427"/>
      <c r="R536" s="426"/>
      <c r="S536" s="426"/>
      <c r="T536" s="426"/>
      <c r="U536" s="426"/>
      <c r="V536" s="426"/>
      <c r="W536" s="426"/>
      <c r="X536" s="427"/>
      <c r="Y536" s="416" t="str">
        <f t="shared" si="41"/>
        <v>三保支出</v>
      </c>
      <c r="Z536" s="416" t="str">
        <f t="shared" si="42"/>
        <v>项目支出</v>
      </c>
      <c r="AA536" s="416" t="str">
        <f t="shared" si="43"/>
        <v>2050203</v>
      </c>
      <c r="AB536" s="416" t="str">
        <f t="shared" si="44"/>
        <v>保基本民生</v>
      </c>
      <c r="AC536" s="416" t="str">
        <f t="shared" si="45"/>
        <v>否</v>
      </c>
    </row>
    <row r="537" ht="22.5" customHeight="1" spans="1:29">
      <c r="A537" s="421" t="s">
        <v>7885</v>
      </c>
      <c r="B537" s="422" t="s">
        <v>7970</v>
      </c>
      <c r="C537" s="422" t="s">
        <v>7971</v>
      </c>
      <c r="D537" s="421" t="s">
        <v>7906</v>
      </c>
      <c r="E537" s="421" t="s">
        <v>7889</v>
      </c>
      <c r="F537" s="421" t="s">
        <v>4097</v>
      </c>
      <c r="G537" s="421" t="s">
        <v>4097</v>
      </c>
      <c r="H537" s="423" t="s">
        <v>5210</v>
      </c>
      <c r="I537" s="421" t="s">
        <v>616</v>
      </c>
      <c r="J537" s="421" t="s">
        <v>7899</v>
      </c>
      <c r="K537" s="421" t="s">
        <v>7900</v>
      </c>
      <c r="L537" s="421" t="s">
        <v>7872</v>
      </c>
      <c r="M537" s="421" t="s">
        <v>7907</v>
      </c>
      <c r="N537" s="426">
        <v>8273.88</v>
      </c>
      <c r="O537" s="426">
        <v>8273.88</v>
      </c>
      <c r="P537" s="427"/>
      <c r="Q537" s="427"/>
      <c r="R537" s="426"/>
      <c r="S537" s="426"/>
      <c r="T537" s="426"/>
      <c r="U537" s="426"/>
      <c r="V537" s="426"/>
      <c r="W537" s="426"/>
      <c r="X537" s="427"/>
      <c r="Y537" s="416" t="str">
        <f t="shared" si="41"/>
        <v>三保支出</v>
      </c>
      <c r="Z537" s="416" t="str">
        <f t="shared" si="42"/>
        <v>项目支出</v>
      </c>
      <c r="AA537" s="416" t="str">
        <f t="shared" si="43"/>
        <v>2050203</v>
      </c>
      <c r="AB537" s="416" t="str">
        <f t="shared" si="44"/>
        <v>保基本民生</v>
      </c>
      <c r="AC537" s="416" t="str">
        <f t="shared" si="45"/>
        <v>否</v>
      </c>
    </row>
    <row r="538" ht="22.5" customHeight="1" spans="1:29">
      <c r="A538" s="421" t="s">
        <v>7885</v>
      </c>
      <c r="B538" s="422" t="s">
        <v>7970</v>
      </c>
      <c r="C538" s="422" t="s">
        <v>7971</v>
      </c>
      <c r="D538" s="421" t="s">
        <v>7906</v>
      </c>
      <c r="E538" s="421" t="s">
        <v>7889</v>
      </c>
      <c r="F538" s="421" t="s">
        <v>4097</v>
      </c>
      <c r="G538" s="421" t="s">
        <v>4097</v>
      </c>
      <c r="H538" s="423" t="s">
        <v>5209</v>
      </c>
      <c r="I538" s="421" t="s">
        <v>614</v>
      </c>
      <c r="J538" s="421" t="s">
        <v>7899</v>
      </c>
      <c r="K538" s="421" t="s">
        <v>7900</v>
      </c>
      <c r="L538" s="421" t="s">
        <v>7872</v>
      </c>
      <c r="M538" s="421" t="s">
        <v>7934</v>
      </c>
      <c r="N538" s="426">
        <v>353664</v>
      </c>
      <c r="O538" s="426">
        <v>353664</v>
      </c>
      <c r="P538" s="427"/>
      <c r="Q538" s="427"/>
      <c r="R538" s="426"/>
      <c r="S538" s="426"/>
      <c r="T538" s="426"/>
      <c r="U538" s="426"/>
      <c r="V538" s="426"/>
      <c r="W538" s="426"/>
      <c r="X538" s="427"/>
      <c r="Y538" s="416" t="str">
        <f t="shared" si="41"/>
        <v>三保支出</v>
      </c>
      <c r="Z538" s="416" t="str">
        <f t="shared" si="42"/>
        <v>项目支出</v>
      </c>
      <c r="AA538" s="416" t="str">
        <f t="shared" si="43"/>
        <v>2050202</v>
      </c>
      <c r="AB538" s="416" t="str">
        <f t="shared" si="44"/>
        <v>保基本民生</v>
      </c>
      <c r="AC538" s="416" t="str">
        <f t="shared" si="45"/>
        <v>否</v>
      </c>
    </row>
    <row r="539" ht="22.5" customHeight="1" spans="1:29">
      <c r="A539" s="421" t="s">
        <v>7885</v>
      </c>
      <c r="B539" s="422" t="s">
        <v>7970</v>
      </c>
      <c r="C539" s="422" t="s">
        <v>7971</v>
      </c>
      <c r="D539" s="421" t="s">
        <v>7906</v>
      </c>
      <c r="E539" s="421" t="s">
        <v>7889</v>
      </c>
      <c r="F539" s="421" t="s">
        <v>4097</v>
      </c>
      <c r="G539" s="421" t="s">
        <v>4097</v>
      </c>
      <c r="H539" s="423" t="s">
        <v>5210</v>
      </c>
      <c r="I539" s="421" t="s">
        <v>616</v>
      </c>
      <c r="J539" s="421" t="s">
        <v>7899</v>
      </c>
      <c r="K539" s="421" t="s">
        <v>7900</v>
      </c>
      <c r="L539" s="421" t="s">
        <v>7872</v>
      </c>
      <c r="M539" s="421" t="s">
        <v>7907</v>
      </c>
      <c r="N539" s="426">
        <v>245152</v>
      </c>
      <c r="O539" s="426">
        <v>245152</v>
      </c>
      <c r="P539" s="427"/>
      <c r="Q539" s="427"/>
      <c r="R539" s="426"/>
      <c r="S539" s="426"/>
      <c r="T539" s="426"/>
      <c r="U539" s="426"/>
      <c r="V539" s="426"/>
      <c r="W539" s="426"/>
      <c r="X539" s="427"/>
      <c r="Y539" s="416" t="str">
        <f t="shared" si="41"/>
        <v>三保支出</v>
      </c>
      <c r="Z539" s="416" t="str">
        <f t="shared" si="42"/>
        <v>项目支出</v>
      </c>
      <c r="AA539" s="416" t="str">
        <f t="shared" si="43"/>
        <v>2050203</v>
      </c>
      <c r="AB539" s="416" t="str">
        <f t="shared" si="44"/>
        <v>保基本民生</v>
      </c>
      <c r="AC539" s="416" t="str">
        <f t="shared" si="45"/>
        <v>否</v>
      </c>
    </row>
    <row r="540" ht="22.5" customHeight="1" spans="1:29">
      <c r="A540" s="421" t="s">
        <v>7885</v>
      </c>
      <c r="B540" s="422" t="s">
        <v>7970</v>
      </c>
      <c r="C540" s="422" t="s">
        <v>7971</v>
      </c>
      <c r="D540" s="421" t="s">
        <v>7906</v>
      </c>
      <c r="E540" s="421" t="s">
        <v>7889</v>
      </c>
      <c r="F540" s="421" t="s">
        <v>4097</v>
      </c>
      <c r="G540" s="421" t="s">
        <v>4097</v>
      </c>
      <c r="H540" s="423" t="s">
        <v>5210</v>
      </c>
      <c r="I540" s="421" t="s">
        <v>616</v>
      </c>
      <c r="J540" s="421" t="s">
        <v>7899</v>
      </c>
      <c r="K540" s="421" t="s">
        <v>7900</v>
      </c>
      <c r="L540" s="421" t="s">
        <v>7872</v>
      </c>
      <c r="M540" s="421" t="s">
        <v>7907</v>
      </c>
      <c r="N540" s="426">
        <v>2640.6</v>
      </c>
      <c r="O540" s="426">
        <v>2640.6</v>
      </c>
      <c r="P540" s="427"/>
      <c r="Q540" s="427"/>
      <c r="R540" s="426"/>
      <c r="S540" s="426"/>
      <c r="T540" s="426"/>
      <c r="U540" s="426"/>
      <c r="V540" s="426"/>
      <c r="W540" s="426"/>
      <c r="X540" s="427"/>
      <c r="Y540" s="416" t="str">
        <f t="shared" si="41"/>
        <v>三保支出</v>
      </c>
      <c r="Z540" s="416" t="str">
        <f t="shared" si="42"/>
        <v>项目支出</v>
      </c>
      <c r="AA540" s="416" t="str">
        <f t="shared" si="43"/>
        <v>2050203</v>
      </c>
      <c r="AB540" s="416" t="str">
        <f t="shared" si="44"/>
        <v>保基本民生</v>
      </c>
      <c r="AC540" s="416" t="str">
        <f t="shared" si="45"/>
        <v>否</v>
      </c>
    </row>
    <row r="541" ht="22.5" customHeight="1" spans="1:29">
      <c r="A541" s="421" t="s">
        <v>7885</v>
      </c>
      <c r="B541" s="422" t="s">
        <v>7970</v>
      </c>
      <c r="C541" s="422" t="s">
        <v>7971</v>
      </c>
      <c r="D541" s="421" t="s">
        <v>7906</v>
      </c>
      <c r="E541" s="421" t="s">
        <v>7889</v>
      </c>
      <c r="F541" s="421" t="s">
        <v>4097</v>
      </c>
      <c r="G541" s="421" t="s">
        <v>4097</v>
      </c>
      <c r="H541" s="423" t="s">
        <v>5209</v>
      </c>
      <c r="I541" s="421" t="s">
        <v>614</v>
      </c>
      <c r="J541" s="421" t="s">
        <v>7899</v>
      </c>
      <c r="K541" s="421" t="s">
        <v>7900</v>
      </c>
      <c r="L541" s="421" t="s">
        <v>7872</v>
      </c>
      <c r="M541" s="421" t="s">
        <v>7934</v>
      </c>
      <c r="N541" s="426">
        <v>11936.16</v>
      </c>
      <c r="O541" s="426">
        <v>11936.16</v>
      </c>
      <c r="P541" s="427"/>
      <c r="Q541" s="427"/>
      <c r="R541" s="426"/>
      <c r="S541" s="426"/>
      <c r="T541" s="426"/>
      <c r="U541" s="426"/>
      <c r="V541" s="426"/>
      <c r="W541" s="426"/>
      <c r="X541" s="427"/>
      <c r="Y541" s="416" t="str">
        <f t="shared" si="41"/>
        <v>三保支出</v>
      </c>
      <c r="Z541" s="416" t="str">
        <f t="shared" si="42"/>
        <v>项目支出</v>
      </c>
      <c r="AA541" s="416" t="str">
        <f t="shared" si="43"/>
        <v>2050202</v>
      </c>
      <c r="AB541" s="416" t="str">
        <f t="shared" si="44"/>
        <v>保基本民生</v>
      </c>
      <c r="AC541" s="416" t="str">
        <f t="shared" si="45"/>
        <v>否</v>
      </c>
    </row>
    <row r="542" ht="22.5" customHeight="1" spans="1:29">
      <c r="A542" s="421" t="s">
        <v>7885</v>
      </c>
      <c r="B542" s="422" t="s">
        <v>7970</v>
      </c>
      <c r="C542" s="422" t="s">
        <v>7971</v>
      </c>
      <c r="D542" s="421" t="s">
        <v>7906</v>
      </c>
      <c r="E542" s="421" t="s">
        <v>7889</v>
      </c>
      <c r="F542" s="421" t="s">
        <v>4097</v>
      </c>
      <c r="G542" s="421" t="s">
        <v>4097</v>
      </c>
      <c r="H542" s="423" t="s">
        <v>5209</v>
      </c>
      <c r="I542" s="421" t="s">
        <v>614</v>
      </c>
      <c r="J542" s="421" t="s">
        <v>7899</v>
      </c>
      <c r="K542" s="421" t="s">
        <v>7900</v>
      </c>
      <c r="L542" s="421" t="s">
        <v>7872</v>
      </c>
      <c r="M542" s="421" t="s">
        <v>7934</v>
      </c>
      <c r="N542" s="426">
        <v>4973.4</v>
      </c>
      <c r="O542" s="426">
        <v>4973.4</v>
      </c>
      <c r="P542" s="427"/>
      <c r="Q542" s="427"/>
      <c r="R542" s="426"/>
      <c r="S542" s="426"/>
      <c r="T542" s="426"/>
      <c r="U542" s="426"/>
      <c r="V542" s="426"/>
      <c r="W542" s="426"/>
      <c r="X542" s="427"/>
      <c r="Y542" s="416" t="str">
        <f t="shared" si="41"/>
        <v>三保支出</v>
      </c>
      <c r="Z542" s="416" t="str">
        <f t="shared" si="42"/>
        <v>项目支出</v>
      </c>
      <c r="AA542" s="416" t="str">
        <f t="shared" si="43"/>
        <v>2050202</v>
      </c>
      <c r="AB542" s="416" t="str">
        <f t="shared" si="44"/>
        <v>保基本民生</v>
      </c>
      <c r="AC542" s="416" t="str">
        <f t="shared" si="45"/>
        <v>否</v>
      </c>
    </row>
    <row r="543" ht="22.5" customHeight="1" spans="1:29">
      <c r="A543" s="421" t="s">
        <v>7885</v>
      </c>
      <c r="B543" s="422" t="s">
        <v>7970</v>
      </c>
      <c r="C543" s="422" t="s">
        <v>7971</v>
      </c>
      <c r="D543" s="421" t="s">
        <v>7906</v>
      </c>
      <c r="E543" s="421" t="s">
        <v>7889</v>
      </c>
      <c r="F543" s="421" t="s">
        <v>4097</v>
      </c>
      <c r="G543" s="421" t="s">
        <v>4097</v>
      </c>
      <c r="H543" s="423" t="s">
        <v>5209</v>
      </c>
      <c r="I543" s="421" t="s">
        <v>614</v>
      </c>
      <c r="J543" s="421" t="s">
        <v>7899</v>
      </c>
      <c r="K543" s="421" t="s">
        <v>7900</v>
      </c>
      <c r="L543" s="421" t="s">
        <v>7872</v>
      </c>
      <c r="M543" s="421" t="s">
        <v>7934</v>
      </c>
      <c r="N543" s="426">
        <v>156096</v>
      </c>
      <c r="O543" s="426">
        <v>156096</v>
      </c>
      <c r="P543" s="427"/>
      <c r="Q543" s="427"/>
      <c r="R543" s="426"/>
      <c r="S543" s="426"/>
      <c r="T543" s="426"/>
      <c r="U543" s="426"/>
      <c r="V543" s="426"/>
      <c r="W543" s="426"/>
      <c r="X543" s="427"/>
      <c r="Y543" s="416" t="str">
        <f t="shared" si="41"/>
        <v>三保支出</v>
      </c>
      <c r="Z543" s="416" t="str">
        <f t="shared" si="42"/>
        <v>项目支出</v>
      </c>
      <c r="AA543" s="416" t="str">
        <f t="shared" si="43"/>
        <v>2050202</v>
      </c>
      <c r="AB543" s="416" t="str">
        <f t="shared" si="44"/>
        <v>保基本民生</v>
      </c>
      <c r="AC543" s="416" t="str">
        <f t="shared" si="45"/>
        <v>否</v>
      </c>
    </row>
    <row r="544" ht="22.5" customHeight="1" spans="1:29">
      <c r="A544" s="421" t="s">
        <v>7885</v>
      </c>
      <c r="B544" s="422" t="s">
        <v>7970</v>
      </c>
      <c r="C544" s="422" t="s">
        <v>7971</v>
      </c>
      <c r="D544" s="421" t="s">
        <v>7906</v>
      </c>
      <c r="E544" s="421" t="s">
        <v>7889</v>
      </c>
      <c r="F544" s="421" t="s">
        <v>4097</v>
      </c>
      <c r="G544" s="421" t="s">
        <v>4097</v>
      </c>
      <c r="H544" s="423" t="s">
        <v>5210</v>
      </c>
      <c r="I544" s="421" t="s">
        <v>616</v>
      </c>
      <c r="J544" s="421" t="s">
        <v>7899</v>
      </c>
      <c r="K544" s="421" t="s">
        <v>7900</v>
      </c>
      <c r="L544" s="421" t="s">
        <v>7872</v>
      </c>
      <c r="M544" s="421" t="s">
        <v>7907</v>
      </c>
      <c r="N544" s="426">
        <v>78240</v>
      </c>
      <c r="O544" s="426">
        <v>78240</v>
      </c>
      <c r="P544" s="427"/>
      <c r="Q544" s="427"/>
      <c r="R544" s="426"/>
      <c r="S544" s="426"/>
      <c r="T544" s="426"/>
      <c r="U544" s="426"/>
      <c r="V544" s="426"/>
      <c r="W544" s="426"/>
      <c r="X544" s="427"/>
      <c r="Y544" s="416" t="str">
        <f t="shared" si="41"/>
        <v>三保支出</v>
      </c>
      <c r="Z544" s="416" t="str">
        <f t="shared" si="42"/>
        <v>项目支出</v>
      </c>
      <c r="AA544" s="416" t="str">
        <f t="shared" si="43"/>
        <v>2050203</v>
      </c>
      <c r="AB544" s="416" t="str">
        <f t="shared" si="44"/>
        <v>保基本民生</v>
      </c>
      <c r="AC544" s="416" t="str">
        <f t="shared" si="45"/>
        <v>否</v>
      </c>
    </row>
    <row r="545" ht="22.5" customHeight="1" spans="1:29">
      <c r="A545" s="421" t="s">
        <v>7885</v>
      </c>
      <c r="B545" s="422" t="s">
        <v>7970</v>
      </c>
      <c r="C545" s="422" t="s">
        <v>7971</v>
      </c>
      <c r="D545" s="421" t="s">
        <v>7888</v>
      </c>
      <c r="E545" s="421" t="s">
        <v>7889</v>
      </c>
      <c r="F545" s="421" t="s">
        <v>4097</v>
      </c>
      <c r="G545" s="421" t="s">
        <v>4097</v>
      </c>
      <c r="H545" s="423" t="s">
        <v>5208</v>
      </c>
      <c r="I545" s="421" t="s">
        <v>612</v>
      </c>
      <c r="J545" s="421" t="s">
        <v>7890</v>
      </c>
      <c r="K545" s="421" t="s">
        <v>7891</v>
      </c>
      <c r="L545" s="421" t="s">
        <v>7872</v>
      </c>
      <c r="M545" s="421" t="s">
        <v>7892</v>
      </c>
      <c r="N545" s="426">
        <v>33840</v>
      </c>
      <c r="O545" s="426">
        <v>33840</v>
      </c>
      <c r="P545" s="427"/>
      <c r="Q545" s="427"/>
      <c r="R545" s="426"/>
      <c r="S545" s="426"/>
      <c r="T545" s="426"/>
      <c r="U545" s="426"/>
      <c r="V545" s="426"/>
      <c r="W545" s="426"/>
      <c r="X545" s="427"/>
      <c r="Y545" s="416" t="str">
        <f t="shared" si="41"/>
        <v>三保支出</v>
      </c>
      <c r="Z545" s="416" t="str">
        <f t="shared" si="42"/>
        <v>项目支出</v>
      </c>
      <c r="AA545" s="416" t="str">
        <f t="shared" si="43"/>
        <v>2050201</v>
      </c>
      <c r="AB545" s="416" t="str">
        <f t="shared" si="44"/>
        <v>保基本民生</v>
      </c>
      <c r="AC545" s="416" t="str">
        <f t="shared" si="45"/>
        <v>否</v>
      </c>
    </row>
    <row r="546" ht="22.5" customHeight="1" spans="1:29">
      <c r="A546" s="421" t="s">
        <v>7885</v>
      </c>
      <c r="B546" s="422" t="s">
        <v>7970</v>
      </c>
      <c r="C546" s="422" t="s">
        <v>7971</v>
      </c>
      <c r="D546" s="421" t="s">
        <v>7888</v>
      </c>
      <c r="E546" s="421" t="s">
        <v>7889</v>
      </c>
      <c r="F546" s="421" t="s">
        <v>4097</v>
      </c>
      <c r="G546" s="421" t="s">
        <v>4097</v>
      </c>
      <c r="H546" s="423" t="s">
        <v>5208</v>
      </c>
      <c r="I546" s="421" t="s">
        <v>612</v>
      </c>
      <c r="J546" s="421" t="s">
        <v>7890</v>
      </c>
      <c r="K546" s="421" t="s">
        <v>7891</v>
      </c>
      <c r="L546" s="421" t="s">
        <v>7872</v>
      </c>
      <c r="M546" s="421" t="s">
        <v>7892</v>
      </c>
      <c r="N546" s="426">
        <v>1142.1</v>
      </c>
      <c r="O546" s="426">
        <v>1142.1</v>
      </c>
      <c r="P546" s="427"/>
      <c r="Q546" s="427"/>
      <c r="R546" s="426"/>
      <c r="S546" s="426"/>
      <c r="T546" s="426"/>
      <c r="U546" s="426"/>
      <c r="V546" s="426"/>
      <c r="W546" s="426"/>
      <c r="X546" s="427"/>
      <c r="Y546" s="416" t="str">
        <f t="shared" si="41"/>
        <v>三保支出</v>
      </c>
      <c r="Z546" s="416" t="str">
        <f t="shared" si="42"/>
        <v>项目支出</v>
      </c>
      <c r="AA546" s="416" t="str">
        <f t="shared" si="43"/>
        <v>2050201</v>
      </c>
      <c r="AB546" s="416" t="str">
        <f t="shared" si="44"/>
        <v>保基本民生</v>
      </c>
      <c r="AC546" s="416" t="str">
        <f t="shared" si="45"/>
        <v>否</v>
      </c>
    </row>
    <row r="547" ht="22.5" customHeight="1" spans="1:29">
      <c r="A547" s="421" t="s">
        <v>7885</v>
      </c>
      <c r="B547" s="422" t="s">
        <v>7970</v>
      </c>
      <c r="C547" s="422" t="s">
        <v>7971</v>
      </c>
      <c r="D547" s="421" t="s">
        <v>7888</v>
      </c>
      <c r="E547" s="421" t="s">
        <v>7889</v>
      </c>
      <c r="F547" s="421" t="s">
        <v>4097</v>
      </c>
      <c r="G547" s="421" t="s">
        <v>4097</v>
      </c>
      <c r="H547" s="423" t="s">
        <v>5208</v>
      </c>
      <c r="I547" s="421" t="s">
        <v>612</v>
      </c>
      <c r="J547" s="421" t="s">
        <v>7890</v>
      </c>
      <c r="K547" s="421" t="s">
        <v>7891</v>
      </c>
      <c r="L547" s="421" t="s">
        <v>7872</v>
      </c>
      <c r="M547" s="421" t="s">
        <v>7892</v>
      </c>
      <c r="N547" s="426">
        <v>5922</v>
      </c>
      <c r="O547" s="426">
        <v>5922</v>
      </c>
      <c r="P547" s="427"/>
      <c r="Q547" s="427"/>
      <c r="R547" s="426"/>
      <c r="S547" s="426"/>
      <c r="T547" s="426"/>
      <c r="U547" s="426"/>
      <c r="V547" s="426"/>
      <c r="W547" s="426"/>
      <c r="X547" s="427"/>
      <c r="Y547" s="416" t="str">
        <f t="shared" si="41"/>
        <v>三保支出</v>
      </c>
      <c r="Z547" s="416" t="str">
        <f t="shared" si="42"/>
        <v>项目支出</v>
      </c>
      <c r="AA547" s="416" t="str">
        <f t="shared" si="43"/>
        <v>2050201</v>
      </c>
      <c r="AB547" s="416" t="str">
        <f t="shared" si="44"/>
        <v>保基本民生</v>
      </c>
      <c r="AC547" s="416" t="str">
        <f t="shared" si="45"/>
        <v>否</v>
      </c>
    </row>
    <row r="548" ht="22.5" customHeight="1" spans="1:29">
      <c r="A548" s="421" t="s">
        <v>7885</v>
      </c>
      <c r="B548" s="422" t="s">
        <v>7970</v>
      </c>
      <c r="C548" s="422" t="s">
        <v>7971</v>
      </c>
      <c r="D548" s="421" t="s">
        <v>7945</v>
      </c>
      <c r="E548" s="421" t="s">
        <v>7869</v>
      </c>
      <c r="F548" s="421" t="s">
        <v>4097</v>
      </c>
      <c r="G548" s="421" t="s">
        <v>4097</v>
      </c>
      <c r="H548" s="423" t="s">
        <v>5208</v>
      </c>
      <c r="I548" s="421" t="s">
        <v>612</v>
      </c>
      <c r="J548" s="421" t="s">
        <v>7890</v>
      </c>
      <c r="K548" s="421" t="s">
        <v>7891</v>
      </c>
      <c r="L548" s="421" t="s">
        <v>7872</v>
      </c>
      <c r="M548" s="421" t="s">
        <v>7894</v>
      </c>
      <c r="N548" s="426">
        <v>630</v>
      </c>
      <c r="O548" s="426">
        <v>630</v>
      </c>
      <c r="P548" s="427"/>
      <c r="Q548" s="427"/>
      <c r="R548" s="426"/>
      <c r="S548" s="426"/>
      <c r="T548" s="426"/>
      <c r="U548" s="426"/>
      <c r="V548" s="426"/>
      <c r="W548" s="426"/>
      <c r="X548" s="427"/>
      <c r="Y548" s="416" t="str">
        <f t="shared" si="41"/>
        <v>促发展支出</v>
      </c>
      <c r="Z548" s="416" t="str">
        <f t="shared" si="42"/>
        <v>项目支出</v>
      </c>
      <c r="AA548" s="416" t="str">
        <f t="shared" si="43"/>
        <v>2050201</v>
      </c>
      <c r="AB548" s="416" t="e">
        <f t="shared" si="44"/>
        <v>#N/A</v>
      </c>
      <c r="AC548" s="416" t="str">
        <f t="shared" si="45"/>
        <v>否</v>
      </c>
    </row>
    <row r="549" ht="22.5" customHeight="1" spans="1:29">
      <c r="A549" s="421" t="s">
        <v>7885</v>
      </c>
      <c r="B549" s="422" t="s">
        <v>7972</v>
      </c>
      <c r="C549" s="422" t="s">
        <v>7973</v>
      </c>
      <c r="D549" s="421" t="s">
        <v>7898</v>
      </c>
      <c r="E549" s="421" t="s">
        <v>7889</v>
      </c>
      <c r="F549" s="421" t="s">
        <v>4097</v>
      </c>
      <c r="G549" s="421" t="s">
        <v>4097</v>
      </c>
      <c r="H549" s="423" t="s">
        <v>5210</v>
      </c>
      <c r="I549" s="421" t="s">
        <v>616</v>
      </c>
      <c r="J549" s="421" t="s">
        <v>7899</v>
      </c>
      <c r="K549" s="421" t="s">
        <v>7900</v>
      </c>
      <c r="L549" s="421" t="s">
        <v>7872</v>
      </c>
      <c r="M549" s="421" t="s">
        <v>7901</v>
      </c>
      <c r="N549" s="426">
        <v>8460</v>
      </c>
      <c r="O549" s="426">
        <v>8460</v>
      </c>
      <c r="P549" s="427"/>
      <c r="Q549" s="427"/>
      <c r="R549" s="426"/>
      <c r="S549" s="426"/>
      <c r="T549" s="426"/>
      <c r="U549" s="426"/>
      <c r="V549" s="426"/>
      <c r="W549" s="426"/>
      <c r="X549" s="427"/>
      <c r="Y549" s="416" t="str">
        <f t="shared" si="41"/>
        <v>三保支出</v>
      </c>
      <c r="Z549" s="416" t="str">
        <f t="shared" si="42"/>
        <v>项目支出</v>
      </c>
      <c r="AA549" s="416" t="str">
        <f t="shared" si="43"/>
        <v>2050203</v>
      </c>
      <c r="AB549" s="416" t="str">
        <f t="shared" si="44"/>
        <v>保基本民生</v>
      </c>
      <c r="AC549" s="416" t="str">
        <f t="shared" si="45"/>
        <v>否</v>
      </c>
    </row>
    <row r="550" ht="22.5" customHeight="1" spans="1:29">
      <c r="A550" s="421" t="s">
        <v>7885</v>
      </c>
      <c r="B550" s="422" t="s">
        <v>7972</v>
      </c>
      <c r="C550" s="422" t="s">
        <v>7973</v>
      </c>
      <c r="D550" s="421" t="s">
        <v>7898</v>
      </c>
      <c r="E550" s="421" t="s">
        <v>7889</v>
      </c>
      <c r="F550" s="421" t="s">
        <v>4097</v>
      </c>
      <c r="G550" s="421" t="s">
        <v>4097</v>
      </c>
      <c r="H550" s="423" t="s">
        <v>5209</v>
      </c>
      <c r="I550" s="421" t="s">
        <v>614</v>
      </c>
      <c r="J550" s="421" t="s">
        <v>7899</v>
      </c>
      <c r="K550" s="421" t="s">
        <v>7900</v>
      </c>
      <c r="L550" s="421" t="s">
        <v>7872</v>
      </c>
      <c r="M550" s="421" t="s">
        <v>7901</v>
      </c>
      <c r="N550" s="426">
        <v>6615</v>
      </c>
      <c r="O550" s="426">
        <v>6615</v>
      </c>
      <c r="P550" s="427"/>
      <c r="Q550" s="427"/>
      <c r="R550" s="426"/>
      <c r="S550" s="426"/>
      <c r="T550" s="426"/>
      <c r="U550" s="426"/>
      <c r="V550" s="426"/>
      <c r="W550" s="426"/>
      <c r="X550" s="427"/>
      <c r="Y550" s="416" t="str">
        <f t="shared" si="41"/>
        <v>三保支出</v>
      </c>
      <c r="Z550" s="416" t="str">
        <f t="shared" si="42"/>
        <v>项目支出</v>
      </c>
      <c r="AA550" s="416" t="str">
        <f t="shared" si="43"/>
        <v>2050202</v>
      </c>
      <c r="AB550" s="416" t="str">
        <f t="shared" si="44"/>
        <v>保基本民生</v>
      </c>
      <c r="AC550" s="416" t="str">
        <f t="shared" si="45"/>
        <v>否</v>
      </c>
    </row>
    <row r="551" ht="22.5" customHeight="1" spans="1:29">
      <c r="A551" s="421" t="s">
        <v>7885</v>
      </c>
      <c r="B551" s="422" t="s">
        <v>7972</v>
      </c>
      <c r="C551" s="422" t="s">
        <v>7973</v>
      </c>
      <c r="D551" s="421" t="s">
        <v>7902</v>
      </c>
      <c r="E551" s="421" t="s">
        <v>7889</v>
      </c>
      <c r="F551" s="421" t="s">
        <v>4097</v>
      </c>
      <c r="G551" s="421" t="s">
        <v>4097</v>
      </c>
      <c r="H551" s="423" t="s">
        <v>5209</v>
      </c>
      <c r="I551" s="421" t="s">
        <v>614</v>
      </c>
      <c r="J551" s="421" t="s">
        <v>7890</v>
      </c>
      <c r="K551" s="421" t="s">
        <v>7891</v>
      </c>
      <c r="L551" s="421" t="s">
        <v>7872</v>
      </c>
      <c r="M551" s="421" t="s">
        <v>7933</v>
      </c>
      <c r="N551" s="426">
        <v>18375</v>
      </c>
      <c r="O551" s="426">
        <v>18375</v>
      </c>
      <c r="P551" s="427"/>
      <c r="Q551" s="427"/>
      <c r="R551" s="426"/>
      <c r="S551" s="426"/>
      <c r="T551" s="426"/>
      <c r="U551" s="426"/>
      <c r="V551" s="426"/>
      <c r="W551" s="426"/>
      <c r="X551" s="427"/>
      <c r="Y551" s="416" t="str">
        <f t="shared" si="41"/>
        <v>三保支出</v>
      </c>
      <c r="Z551" s="416" t="str">
        <f t="shared" si="42"/>
        <v>项目支出</v>
      </c>
      <c r="AA551" s="416" t="str">
        <f t="shared" si="43"/>
        <v>2050202</v>
      </c>
      <c r="AB551" s="416" t="str">
        <f t="shared" si="44"/>
        <v>保基本民生</v>
      </c>
      <c r="AC551" s="416" t="str">
        <f t="shared" si="45"/>
        <v>否</v>
      </c>
    </row>
    <row r="552" ht="22.5" customHeight="1" spans="1:29">
      <c r="A552" s="421" t="s">
        <v>7885</v>
      </c>
      <c r="B552" s="422" t="s">
        <v>7972</v>
      </c>
      <c r="C552" s="422" t="s">
        <v>7973</v>
      </c>
      <c r="D552" s="421" t="s">
        <v>7902</v>
      </c>
      <c r="E552" s="421" t="s">
        <v>7889</v>
      </c>
      <c r="F552" s="421" t="s">
        <v>4097</v>
      </c>
      <c r="G552" s="421" t="s">
        <v>4097</v>
      </c>
      <c r="H552" s="423" t="s">
        <v>5209</v>
      </c>
      <c r="I552" s="421" t="s">
        <v>614</v>
      </c>
      <c r="J552" s="421" t="s">
        <v>7890</v>
      </c>
      <c r="K552" s="421" t="s">
        <v>7891</v>
      </c>
      <c r="L552" s="421" t="s">
        <v>7872</v>
      </c>
      <c r="M552" s="421" t="s">
        <v>7933</v>
      </c>
      <c r="N552" s="426">
        <v>7218.75</v>
      </c>
      <c r="O552" s="426">
        <v>7218.75</v>
      </c>
      <c r="P552" s="427"/>
      <c r="Q552" s="427"/>
      <c r="R552" s="426"/>
      <c r="S552" s="426"/>
      <c r="T552" s="426"/>
      <c r="U552" s="426"/>
      <c r="V552" s="426"/>
      <c r="W552" s="426"/>
      <c r="X552" s="427"/>
      <c r="Y552" s="416" t="str">
        <f t="shared" si="41"/>
        <v>三保支出</v>
      </c>
      <c r="Z552" s="416" t="str">
        <f t="shared" si="42"/>
        <v>项目支出</v>
      </c>
      <c r="AA552" s="416" t="str">
        <f t="shared" si="43"/>
        <v>2050202</v>
      </c>
      <c r="AB552" s="416" t="str">
        <f t="shared" si="44"/>
        <v>保基本民生</v>
      </c>
      <c r="AC552" s="416" t="str">
        <f t="shared" si="45"/>
        <v>否</v>
      </c>
    </row>
    <row r="553" ht="22.5" customHeight="1" spans="1:29">
      <c r="A553" s="421" t="s">
        <v>7885</v>
      </c>
      <c r="B553" s="422" t="s">
        <v>7972</v>
      </c>
      <c r="C553" s="422" t="s">
        <v>7973</v>
      </c>
      <c r="D553" s="421" t="s">
        <v>7902</v>
      </c>
      <c r="E553" s="421" t="s">
        <v>7889</v>
      </c>
      <c r="F553" s="421" t="s">
        <v>4097</v>
      </c>
      <c r="G553" s="421" t="s">
        <v>4097</v>
      </c>
      <c r="H553" s="423" t="s">
        <v>5209</v>
      </c>
      <c r="I553" s="421" t="s">
        <v>614</v>
      </c>
      <c r="J553" s="421" t="s">
        <v>7890</v>
      </c>
      <c r="K553" s="421" t="s">
        <v>7891</v>
      </c>
      <c r="L553" s="421" t="s">
        <v>7872</v>
      </c>
      <c r="M553" s="421" t="s">
        <v>7933</v>
      </c>
      <c r="N553" s="426">
        <v>3543.54</v>
      </c>
      <c r="O553" s="426">
        <v>3543.54</v>
      </c>
      <c r="P553" s="427"/>
      <c r="Q553" s="427"/>
      <c r="R553" s="426"/>
      <c r="S553" s="426"/>
      <c r="T553" s="426"/>
      <c r="U553" s="426"/>
      <c r="V553" s="426"/>
      <c r="W553" s="426"/>
      <c r="X553" s="427"/>
      <c r="Y553" s="416" t="str">
        <f t="shared" si="41"/>
        <v>三保支出</v>
      </c>
      <c r="Z553" s="416" t="str">
        <f t="shared" si="42"/>
        <v>项目支出</v>
      </c>
      <c r="AA553" s="416" t="str">
        <f t="shared" si="43"/>
        <v>2050202</v>
      </c>
      <c r="AB553" s="416" t="str">
        <f t="shared" si="44"/>
        <v>保基本民生</v>
      </c>
      <c r="AC553" s="416" t="str">
        <f t="shared" si="45"/>
        <v>否</v>
      </c>
    </row>
    <row r="554" ht="22.5" customHeight="1" spans="1:29">
      <c r="A554" s="421" t="s">
        <v>7885</v>
      </c>
      <c r="B554" s="422" t="s">
        <v>7972</v>
      </c>
      <c r="C554" s="422" t="s">
        <v>7973</v>
      </c>
      <c r="D554" s="421" t="s">
        <v>7902</v>
      </c>
      <c r="E554" s="421" t="s">
        <v>7889</v>
      </c>
      <c r="F554" s="421" t="s">
        <v>4097</v>
      </c>
      <c r="G554" s="421" t="s">
        <v>4097</v>
      </c>
      <c r="H554" s="423" t="s">
        <v>5210</v>
      </c>
      <c r="I554" s="421" t="s">
        <v>616</v>
      </c>
      <c r="J554" s="421" t="s">
        <v>7890</v>
      </c>
      <c r="K554" s="421" t="s">
        <v>7891</v>
      </c>
      <c r="L554" s="421" t="s">
        <v>7872</v>
      </c>
      <c r="M554" s="421" t="s">
        <v>7903</v>
      </c>
      <c r="N554" s="426">
        <v>1518.75</v>
      </c>
      <c r="O554" s="426">
        <v>1518.75</v>
      </c>
      <c r="P554" s="427"/>
      <c r="Q554" s="427"/>
      <c r="R554" s="426"/>
      <c r="S554" s="426"/>
      <c r="T554" s="426"/>
      <c r="U554" s="426"/>
      <c r="V554" s="426"/>
      <c r="W554" s="426"/>
      <c r="X554" s="427"/>
      <c r="Y554" s="416" t="str">
        <f t="shared" si="41"/>
        <v>三保支出</v>
      </c>
      <c r="Z554" s="416" t="str">
        <f t="shared" si="42"/>
        <v>项目支出</v>
      </c>
      <c r="AA554" s="416" t="str">
        <f t="shared" si="43"/>
        <v>2050203</v>
      </c>
      <c r="AB554" s="416" t="str">
        <f t="shared" si="44"/>
        <v>保基本民生</v>
      </c>
      <c r="AC554" s="416" t="str">
        <f t="shared" si="45"/>
        <v>否</v>
      </c>
    </row>
    <row r="555" ht="22.5" customHeight="1" spans="1:29">
      <c r="A555" s="421" t="s">
        <v>7885</v>
      </c>
      <c r="B555" s="422" t="s">
        <v>7972</v>
      </c>
      <c r="C555" s="422" t="s">
        <v>7973</v>
      </c>
      <c r="D555" s="421" t="s">
        <v>7902</v>
      </c>
      <c r="E555" s="421" t="s">
        <v>7889</v>
      </c>
      <c r="F555" s="421" t="s">
        <v>4097</v>
      </c>
      <c r="G555" s="421" t="s">
        <v>4097</v>
      </c>
      <c r="H555" s="423" t="s">
        <v>5210</v>
      </c>
      <c r="I555" s="421" t="s">
        <v>616</v>
      </c>
      <c r="J555" s="421" t="s">
        <v>7890</v>
      </c>
      <c r="K555" s="421" t="s">
        <v>7891</v>
      </c>
      <c r="L555" s="421" t="s">
        <v>7872</v>
      </c>
      <c r="M555" s="421" t="s">
        <v>7903</v>
      </c>
      <c r="N555" s="426">
        <v>6562.5</v>
      </c>
      <c r="O555" s="426">
        <v>6562.5</v>
      </c>
      <c r="P555" s="427"/>
      <c r="Q555" s="427"/>
      <c r="R555" s="426"/>
      <c r="S555" s="426"/>
      <c r="T555" s="426"/>
      <c r="U555" s="426"/>
      <c r="V555" s="426"/>
      <c r="W555" s="426"/>
      <c r="X555" s="427"/>
      <c r="Y555" s="416" t="str">
        <f t="shared" si="41"/>
        <v>三保支出</v>
      </c>
      <c r="Z555" s="416" t="str">
        <f t="shared" si="42"/>
        <v>项目支出</v>
      </c>
      <c r="AA555" s="416" t="str">
        <f t="shared" si="43"/>
        <v>2050203</v>
      </c>
      <c r="AB555" s="416" t="str">
        <f t="shared" si="44"/>
        <v>保基本民生</v>
      </c>
      <c r="AC555" s="416" t="str">
        <f t="shared" si="45"/>
        <v>否</v>
      </c>
    </row>
    <row r="556" ht="22.5" customHeight="1" spans="1:29">
      <c r="A556" s="421" t="s">
        <v>7885</v>
      </c>
      <c r="B556" s="422" t="s">
        <v>7972</v>
      </c>
      <c r="C556" s="422" t="s">
        <v>7973</v>
      </c>
      <c r="D556" s="421" t="s">
        <v>7902</v>
      </c>
      <c r="E556" s="421" t="s">
        <v>7889</v>
      </c>
      <c r="F556" s="421" t="s">
        <v>4097</v>
      </c>
      <c r="G556" s="421" t="s">
        <v>4097</v>
      </c>
      <c r="H556" s="423" t="s">
        <v>5209</v>
      </c>
      <c r="I556" s="421" t="s">
        <v>614</v>
      </c>
      <c r="J556" s="421" t="s">
        <v>7890</v>
      </c>
      <c r="K556" s="421" t="s">
        <v>7891</v>
      </c>
      <c r="L556" s="421" t="s">
        <v>7872</v>
      </c>
      <c r="M556" s="421" t="s">
        <v>7933</v>
      </c>
      <c r="N556" s="426">
        <v>1392.27</v>
      </c>
      <c r="O556" s="426">
        <v>1392.27</v>
      </c>
      <c r="P556" s="427"/>
      <c r="Q556" s="427"/>
      <c r="R556" s="426"/>
      <c r="S556" s="426"/>
      <c r="T556" s="426"/>
      <c r="U556" s="426"/>
      <c r="V556" s="426"/>
      <c r="W556" s="426"/>
      <c r="X556" s="427"/>
      <c r="Y556" s="416" t="str">
        <f t="shared" si="41"/>
        <v>三保支出</v>
      </c>
      <c r="Z556" s="416" t="str">
        <f t="shared" si="42"/>
        <v>项目支出</v>
      </c>
      <c r="AA556" s="416" t="str">
        <f t="shared" si="43"/>
        <v>2050202</v>
      </c>
      <c r="AB556" s="416" t="str">
        <f t="shared" si="44"/>
        <v>保基本民生</v>
      </c>
      <c r="AC556" s="416" t="str">
        <f t="shared" si="45"/>
        <v>否</v>
      </c>
    </row>
    <row r="557" ht="22.5" customHeight="1" spans="1:29">
      <c r="A557" s="421" t="s">
        <v>7885</v>
      </c>
      <c r="B557" s="422" t="s">
        <v>7972</v>
      </c>
      <c r="C557" s="422" t="s">
        <v>7973</v>
      </c>
      <c r="D557" s="421" t="s">
        <v>7902</v>
      </c>
      <c r="E557" s="421" t="s">
        <v>7889</v>
      </c>
      <c r="F557" s="421" t="s">
        <v>4097</v>
      </c>
      <c r="G557" s="421" t="s">
        <v>4097</v>
      </c>
      <c r="H557" s="423" t="s">
        <v>5210</v>
      </c>
      <c r="I557" s="421" t="s">
        <v>616</v>
      </c>
      <c r="J557" s="421" t="s">
        <v>7890</v>
      </c>
      <c r="K557" s="421" t="s">
        <v>7891</v>
      </c>
      <c r="L557" s="421" t="s">
        <v>7872</v>
      </c>
      <c r="M557" s="421" t="s">
        <v>7903</v>
      </c>
      <c r="N557" s="426">
        <v>9375</v>
      </c>
      <c r="O557" s="426">
        <v>9375</v>
      </c>
      <c r="P557" s="427"/>
      <c r="Q557" s="427"/>
      <c r="R557" s="426"/>
      <c r="S557" s="426"/>
      <c r="T557" s="426"/>
      <c r="U557" s="426"/>
      <c r="V557" s="426"/>
      <c r="W557" s="426"/>
      <c r="X557" s="427"/>
      <c r="Y557" s="416" t="str">
        <f t="shared" si="41"/>
        <v>三保支出</v>
      </c>
      <c r="Z557" s="416" t="str">
        <f t="shared" si="42"/>
        <v>项目支出</v>
      </c>
      <c r="AA557" s="416" t="str">
        <f t="shared" si="43"/>
        <v>2050203</v>
      </c>
      <c r="AB557" s="416" t="str">
        <f t="shared" si="44"/>
        <v>保基本民生</v>
      </c>
      <c r="AC557" s="416" t="str">
        <f t="shared" si="45"/>
        <v>否</v>
      </c>
    </row>
    <row r="558" ht="22.5" customHeight="1" spans="1:29">
      <c r="A558" s="421" t="s">
        <v>7885</v>
      </c>
      <c r="B558" s="422" t="s">
        <v>7972</v>
      </c>
      <c r="C558" s="422" t="s">
        <v>7973</v>
      </c>
      <c r="D558" s="421" t="s">
        <v>7902</v>
      </c>
      <c r="E558" s="421" t="s">
        <v>7889</v>
      </c>
      <c r="F558" s="421" t="s">
        <v>4097</v>
      </c>
      <c r="G558" s="421" t="s">
        <v>4097</v>
      </c>
      <c r="H558" s="423" t="s">
        <v>5209</v>
      </c>
      <c r="I558" s="421" t="s">
        <v>614</v>
      </c>
      <c r="J558" s="421" t="s">
        <v>7890</v>
      </c>
      <c r="K558" s="421" t="s">
        <v>7891</v>
      </c>
      <c r="L558" s="421" t="s">
        <v>7872</v>
      </c>
      <c r="M558" s="421" t="s">
        <v>7933</v>
      </c>
      <c r="N558" s="426">
        <v>26250</v>
      </c>
      <c r="O558" s="426">
        <v>26250</v>
      </c>
      <c r="P558" s="427"/>
      <c r="Q558" s="427"/>
      <c r="R558" s="426"/>
      <c r="S558" s="426"/>
      <c r="T558" s="426"/>
      <c r="U558" s="426"/>
      <c r="V558" s="426"/>
      <c r="W558" s="426"/>
      <c r="X558" s="427"/>
      <c r="Y558" s="416" t="str">
        <f t="shared" si="41"/>
        <v>三保支出</v>
      </c>
      <c r="Z558" s="416" t="str">
        <f t="shared" si="42"/>
        <v>项目支出</v>
      </c>
      <c r="AA558" s="416" t="str">
        <f t="shared" si="43"/>
        <v>2050202</v>
      </c>
      <c r="AB558" s="416" t="str">
        <f t="shared" si="44"/>
        <v>保基本民生</v>
      </c>
      <c r="AC558" s="416" t="str">
        <f t="shared" si="45"/>
        <v>否</v>
      </c>
    </row>
    <row r="559" ht="22.5" customHeight="1" spans="1:29">
      <c r="A559" s="421" t="s">
        <v>7885</v>
      </c>
      <c r="B559" s="422" t="s">
        <v>7972</v>
      </c>
      <c r="C559" s="422" t="s">
        <v>7973</v>
      </c>
      <c r="D559" s="421" t="s">
        <v>7902</v>
      </c>
      <c r="E559" s="421" t="s">
        <v>7889</v>
      </c>
      <c r="F559" s="421" t="s">
        <v>4097</v>
      </c>
      <c r="G559" s="421" t="s">
        <v>4097</v>
      </c>
      <c r="H559" s="423" t="s">
        <v>5210</v>
      </c>
      <c r="I559" s="421" t="s">
        <v>616</v>
      </c>
      <c r="J559" s="421" t="s">
        <v>7890</v>
      </c>
      <c r="K559" s="421" t="s">
        <v>7891</v>
      </c>
      <c r="L559" s="421" t="s">
        <v>7872</v>
      </c>
      <c r="M559" s="421" t="s">
        <v>7903</v>
      </c>
      <c r="N559" s="426">
        <v>11250</v>
      </c>
      <c r="O559" s="426">
        <v>11250</v>
      </c>
      <c r="P559" s="427"/>
      <c r="Q559" s="427"/>
      <c r="R559" s="426"/>
      <c r="S559" s="426"/>
      <c r="T559" s="426"/>
      <c r="U559" s="426"/>
      <c r="V559" s="426"/>
      <c r="W559" s="426"/>
      <c r="X559" s="427"/>
      <c r="Y559" s="416" t="str">
        <f t="shared" si="41"/>
        <v>三保支出</v>
      </c>
      <c r="Z559" s="416" t="str">
        <f t="shared" si="42"/>
        <v>项目支出</v>
      </c>
      <c r="AA559" s="416" t="str">
        <f t="shared" si="43"/>
        <v>2050203</v>
      </c>
      <c r="AB559" s="416" t="str">
        <f t="shared" si="44"/>
        <v>保基本民生</v>
      </c>
      <c r="AC559" s="416" t="str">
        <f t="shared" si="45"/>
        <v>否</v>
      </c>
    </row>
    <row r="560" ht="22.5" customHeight="1" spans="1:29">
      <c r="A560" s="421" t="s">
        <v>7885</v>
      </c>
      <c r="B560" s="422" t="s">
        <v>7972</v>
      </c>
      <c r="C560" s="422" t="s">
        <v>7973</v>
      </c>
      <c r="D560" s="421" t="s">
        <v>7902</v>
      </c>
      <c r="E560" s="421" t="s">
        <v>7889</v>
      </c>
      <c r="F560" s="421" t="s">
        <v>4097</v>
      </c>
      <c r="G560" s="421" t="s">
        <v>4097</v>
      </c>
      <c r="H560" s="423" t="s">
        <v>5210</v>
      </c>
      <c r="I560" s="421" t="s">
        <v>616</v>
      </c>
      <c r="J560" s="421" t="s">
        <v>7890</v>
      </c>
      <c r="K560" s="421" t="s">
        <v>7891</v>
      </c>
      <c r="L560" s="421" t="s">
        <v>7872</v>
      </c>
      <c r="M560" s="421" t="s">
        <v>7903</v>
      </c>
      <c r="N560" s="426">
        <v>7875</v>
      </c>
      <c r="O560" s="426">
        <v>7875</v>
      </c>
      <c r="P560" s="427"/>
      <c r="Q560" s="427"/>
      <c r="R560" s="426"/>
      <c r="S560" s="426"/>
      <c r="T560" s="426"/>
      <c r="U560" s="426"/>
      <c r="V560" s="426"/>
      <c r="W560" s="426"/>
      <c r="X560" s="427"/>
      <c r="Y560" s="416" t="str">
        <f t="shared" si="41"/>
        <v>三保支出</v>
      </c>
      <c r="Z560" s="416" t="str">
        <f t="shared" si="42"/>
        <v>项目支出</v>
      </c>
      <c r="AA560" s="416" t="str">
        <f t="shared" si="43"/>
        <v>2050203</v>
      </c>
      <c r="AB560" s="416" t="str">
        <f t="shared" si="44"/>
        <v>保基本民生</v>
      </c>
      <c r="AC560" s="416" t="str">
        <f t="shared" si="45"/>
        <v>否</v>
      </c>
    </row>
    <row r="561" ht="22.5" customHeight="1" spans="1:29">
      <c r="A561" s="421" t="s">
        <v>7885</v>
      </c>
      <c r="B561" s="422" t="s">
        <v>7972</v>
      </c>
      <c r="C561" s="422" t="s">
        <v>7973</v>
      </c>
      <c r="D561" s="421" t="s">
        <v>7902</v>
      </c>
      <c r="E561" s="421" t="s">
        <v>7889</v>
      </c>
      <c r="F561" s="421" t="s">
        <v>4097</v>
      </c>
      <c r="G561" s="421" t="s">
        <v>4097</v>
      </c>
      <c r="H561" s="423" t="s">
        <v>5209</v>
      </c>
      <c r="I561" s="421" t="s">
        <v>614</v>
      </c>
      <c r="J561" s="421" t="s">
        <v>7890</v>
      </c>
      <c r="K561" s="421" t="s">
        <v>7891</v>
      </c>
      <c r="L561" s="421" t="s">
        <v>7872</v>
      </c>
      <c r="M561" s="421" t="s">
        <v>7933</v>
      </c>
      <c r="N561" s="426">
        <v>10312.5</v>
      </c>
      <c r="O561" s="426">
        <v>10312.5</v>
      </c>
      <c r="P561" s="427"/>
      <c r="Q561" s="427"/>
      <c r="R561" s="426"/>
      <c r="S561" s="426"/>
      <c r="T561" s="426"/>
      <c r="U561" s="426"/>
      <c r="V561" s="426"/>
      <c r="W561" s="426"/>
      <c r="X561" s="427"/>
      <c r="Y561" s="416" t="str">
        <f t="shared" si="41"/>
        <v>三保支出</v>
      </c>
      <c r="Z561" s="416" t="str">
        <f t="shared" si="42"/>
        <v>项目支出</v>
      </c>
      <c r="AA561" s="416" t="str">
        <f t="shared" si="43"/>
        <v>2050202</v>
      </c>
      <c r="AB561" s="416" t="str">
        <f t="shared" si="44"/>
        <v>保基本民生</v>
      </c>
      <c r="AC561" s="416" t="str">
        <f t="shared" si="45"/>
        <v>否</v>
      </c>
    </row>
    <row r="562" ht="22.5" customHeight="1" spans="1:29">
      <c r="A562" s="421" t="s">
        <v>7885</v>
      </c>
      <c r="B562" s="422" t="s">
        <v>7972</v>
      </c>
      <c r="C562" s="422" t="s">
        <v>7973</v>
      </c>
      <c r="D562" s="421" t="s">
        <v>7902</v>
      </c>
      <c r="E562" s="421" t="s">
        <v>7889</v>
      </c>
      <c r="F562" s="421" t="s">
        <v>4097</v>
      </c>
      <c r="G562" s="421" t="s">
        <v>4097</v>
      </c>
      <c r="H562" s="423" t="s">
        <v>5210</v>
      </c>
      <c r="I562" s="421" t="s">
        <v>616</v>
      </c>
      <c r="J562" s="421" t="s">
        <v>7890</v>
      </c>
      <c r="K562" s="421" t="s">
        <v>7891</v>
      </c>
      <c r="L562" s="421" t="s">
        <v>7872</v>
      </c>
      <c r="M562" s="421" t="s">
        <v>7903</v>
      </c>
      <c r="N562" s="426">
        <v>1265.5</v>
      </c>
      <c r="O562" s="426">
        <v>1265.5</v>
      </c>
      <c r="P562" s="427"/>
      <c r="Q562" s="427"/>
      <c r="R562" s="426"/>
      <c r="S562" s="426"/>
      <c r="T562" s="426"/>
      <c r="U562" s="426"/>
      <c r="V562" s="426"/>
      <c r="W562" s="426"/>
      <c r="X562" s="427"/>
      <c r="Y562" s="416" t="str">
        <f t="shared" si="41"/>
        <v>三保支出</v>
      </c>
      <c r="Z562" s="416" t="str">
        <f t="shared" si="42"/>
        <v>项目支出</v>
      </c>
      <c r="AA562" s="416" t="str">
        <f t="shared" si="43"/>
        <v>2050203</v>
      </c>
      <c r="AB562" s="416" t="str">
        <f t="shared" si="44"/>
        <v>保基本民生</v>
      </c>
      <c r="AC562" s="416" t="str">
        <f t="shared" si="45"/>
        <v>否</v>
      </c>
    </row>
    <row r="563" ht="22.5" customHeight="1" spans="1:29">
      <c r="A563" s="421" t="s">
        <v>7885</v>
      </c>
      <c r="B563" s="422" t="s">
        <v>7972</v>
      </c>
      <c r="C563" s="422" t="s">
        <v>7973</v>
      </c>
      <c r="D563" s="421" t="s">
        <v>7922</v>
      </c>
      <c r="E563" s="421" t="s">
        <v>7889</v>
      </c>
      <c r="F563" s="421" t="s">
        <v>4097</v>
      </c>
      <c r="G563" s="421" t="s">
        <v>4097</v>
      </c>
      <c r="H563" s="423" t="s">
        <v>5255</v>
      </c>
      <c r="I563" s="421" t="s">
        <v>665</v>
      </c>
      <c r="J563" s="421" t="s">
        <v>7899</v>
      </c>
      <c r="K563" s="421" t="s">
        <v>7900</v>
      </c>
      <c r="L563" s="421" t="s">
        <v>7872</v>
      </c>
      <c r="M563" s="421" t="s">
        <v>7923</v>
      </c>
      <c r="N563" s="426">
        <v>92400</v>
      </c>
      <c r="O563" s="426">
        <v>92400</v>
      </c>
      <c r="P563" s="427"/>
      <c r="Q563" s="427"/>
      <c r="R563" s="426"/>
      <c r="S563" s="426"/>
      <c r="T563" s="426"/>
      <c r="U563" s="426"/>
      <c r="V563" s="426"/>
      <c r="W563" s="426"/>
      <c r="X563" s="427"/>
      <c r="Y563" s="416" t="str">
        <f t="shared" si="41"/>
        <v>三保支出</v>
      </c>
      <c r="Z563" s="416" t="str">
        <f t="shared" si="42"/>
        <v>项目支出</v>
      </c>
      <c r="AA563" s="416" t="str">
        <f t="shared" si="43"/>
        <v>2050701</v>
      </c>
      <c r="AB563" s="416" t="str">
        <f t="shared" si="44"/>
        <v>保基本民生</v>
      </c>
      <c r="AC563" s="416" t="str">
        <f t="shared" si="45"/>
        <v>否</v>
      </c>
    </row>
    <row r="564" ht="22.5" customHeight="1" spans="1:29">
      <c r="A564" s="421" t="s">
        <v>7885</v>
      </c>
      <c r="B564" s="422" t="s">
        <v>7972</v>
      </c>
      <c r="C564" s="422" t="s">
        <v>7973</v>
      </c>
      <c r="D564" s="421" t="s">
        <v>7922</v>
      </c>
      <c r="E564" s="421" t="s">
        <v>7889</v>
      </c>
      <c r="F564" s="421" t="s">
        <v>4097</v>
      </c>
      <c r="G564" s="421" t="s">
        <v>4097</v>
      </c>
      <c r="H564" s="423" t="s">
        <v>5255</v>
      </c>
      <c r="I564" s="421" t="s">
        <v>665</v>
      </c>
      <c r="J564" s="421" t="s">
        <v>7899</v>
      </c>
      <c r="K564" s="421" t="s">
        <v>7900</v>
      </c>
      <c r="L564" s="421" t="s">
        <v>7872</v>
      </c>
      <c r="M564" s="421" t="s">
        <v>7923</v>
      </c>
      <c r="N564" s="426">
        <v>528000</v>
      </c>
      <c r="O564" s="426">
        <v>528000</v>
      </c>
      <c r="P564" s="427"/>
      <c r="Q564" s="427"/>
      <c r="R564" s="426"/>
      <c r="S564" s="426"/>
      <c r="T564" s="426"/>
      <c r="U564" s="426"/>
      <c r="V564" s="426"/>
      <c r="W564" s="426"/>
      <c r="X564" s="427"/>
      <c r="Y564" s="416" t="str">
        <f t="shared" si="41"/>
        <v>三保支出</v>
      </c>
      <c r="Z564" s="416" t="str">
        <f t="shared" si="42"/>
        <v>项目支出</v>
      </c>
      <c r="AA564" s="416" t="str">
        <f t="shared" si="43"/>
        <v>2050701</v>
      </c>
      <c r="AB564" s="416" t="str">
        <f t="shared" si="44"/>
        <v>保基本民生</v>
      </c>
      <c r="AC564" s="416" t="str">
        <f t="shared" si="45"/>
        <v>否</v>
      </c>
    </row>
    <row r="565" ht="22.5" customHeight="1" spans="1:29">
      <c r="A565" s="421" t="s">
        <v>7885</v>
      </c>
      <c r="B565" s="422" t="s">
        <v>7972</v>
      </c>
      <c r="C565" s="422" t="s">
        <v>7973</v>
      </c>
      <c r="D565" s="421" t="s">
        <v>7922</v>
      </c>
      <c r="E565" s="421" t="s">
        <v>7889</v>
      </c>
      <c r="F565" s="421" t="s">
        <v>4097</v>
      </c>
      <c r="G565" s="421" t="s">
        <v>4097</v>
      </c>
      <c r="H565" s="423" t="s">
        <v>5255</v>
      </c>
      <c r="I565" s="421" t="s">
        <v>665</v>
      </c>
      <c r="J565" s="421" t="s">
        <v>7899</v>
      </c>
      <c r="K565" s="421" t="s">
        <v>7900</v>
      </c>
      <c r="L565" s="421" t="s">
        <v>7872</v>
      </c>
      <c r="M565" s="421" t="s">
        <v>7923</v>
      </c>
      <c r="N565" s="426">
        <v>17820</v>
      </c>
      <c r="O565" s="426">
        <v>17820</v>
      </c>
      <c r="P565" s="427"/>
      <c r="Q565" s="427"/>
      <c r="R565" s="426"/>
      <c r="S565" s="426"/>
      <c r="T565" s="426"/>
      <c r="U565" s="426"/>
      <c r="V565" s="426"/>
      <c r="W565" s="426"/>
      <c r="X565" s="427"/>
      <c r="Y565" s="416" t="str">
        <f t="shared" si="41"/>
        <v>三保支出</v>
      </c>
      <c r="Z565" s="416" t="str">
        <f t="shared" si="42"/>
        <v>项目支出</v>
      </c>
      <c r="AA565" s="416" t="str">
        <f t="shared" si="43"/>
        <v>2050701</v>
      </c>
      <c r="AB565" s="416" t="str">
        <f t="shared" si="44"/>
        <v>保基本民生</v>
      </c>
      <c r="AC565" s="416" t="str">
        <f t="shared" si="45"/>
        <v>否</v>
      </c>
    </row>
    <row r="566" ht="22.5" customHeight="1" spans="1:29">
      <c r="A566" s="421" t="s">
        <v>7885</v>
      </c>
      <c r="B566" s="422" t="s">
        <v>7974</v>
      </c>
      <c r="C566" s="422" t="s">
        <v>7975</v>
      </c>
      <c r="D566" s="421" t="s">
        <v>7888</v>
      </c>
      <c r="E566" s="421" t="s">
        <v>7889</v>
      </c>
      <c r="F566" s="421" t="s">
        <v>4097</v>
      </c>
      <c r="G566" s="421" t="s">
        <v>4097</v>
      </c>
      <c r="H566" s="423" t="s">
        <v>5208</v>
      </c>
      <c r="I566" s="421" t="s">
        <v>612</v>
      </c>
      <c r="J566" s="421" t="s">
        <v>7890</v>
      </c>
      <c r="K566" s="421" t="s">
        <v>7891</v>
      </c>
      <c r="L566" s="421" t="s">
        <v>7872</v>
      </c>
      <c r="M566" s="421" t="s">
        <v>7892</v>
      </c>
      <c r="N566" s="426">
        <v>15120</v>
      </c>
      <c r="O566" s="426">
        <v>15120</v>
      </c>
      <c r="P566" s="427"/>
      <c r="Q566" s="427"/>
      <c r="R566" s="426"/>
      <c r="S566" s="426"/>
      <c r="T566" s="426"/>
      <c r="U566" s="426"/>
      <c r="V566" s="426"/>
      <c r="W566" s="426"/>
      <c r="X566" s="427"/>
      <c r="Y566" s="416" t="str">
        <f t="shared" si="41"/>
        <v>三保支出</v>
      </c>
      <c r="Z566" s="416" t="str">
        <f t="shared" si="42"/>
        <v>项目支出</v>
      </c>
      <c r="AA566" s="416" t="str">
        <f t="shared" si="43"/>
        <v>2050201</v>
      </c>
      <c r="AB566" s="416" t="str">
        <f t="shared" si="44"/>
        <v>保基本民生</v>
      </c>
      <c r="AC566" s="416" t="str">
        <f t="shared" si="45"/>
        <v>否</v>
      </c>
    </row>
    <row r="567" ht="22.5" customHeight="1" spans="1:29">
      <c r="A567" s="421" t="s">
        <v>7885</v>
      </c>
      <c r="B567" s="422" t="s">
        <v>7974</v>
      </c>
      <c r="C567" s="422" t="s">
        <v>7975</v>
      </c>
      <c r="D567" s="421" t="s">
        <v>7888</v>
      </c>
      <c r="E567" s="421" t="s">
        <v>7889</v>
      </c>
      <c r="F567" s="421" t="s">
        <v>4097</v>
      </c>
      <c r="G567" s="421" t="s">
        <v>4097</v>
      </c>
      <c r="H567" s="423" t="s">
        <v>5208</v>
      </c>
      <c r="I567" s="421" t="s">
        <v>612</v>
      </c>
      <c r="J567" s="421" t="s">
        <v>7890</v>
      </c>
      <c r="K567" s="421" t="s">
        <v>7891</v>
      </c>
      <c r="L567" s="421" t="s">
        <v>7872</v>
      </c>
      <c r="M567" s="421" t="s">
        <v>7892</v>
      </c>
      <c r="N567" s="426">
        <v>510.3</v>
      </c>
      <c r="O567" s="426">
        <v>510.3</v>
      </c>
      <c r="P567" s="427"/>
      <c r="Q567" s="427"/>
      <c r="R567" s="426"/>
      <c r="S567" s="426"/>
      <c r="T567" s="426"/>
      <c r="U567" s="426"/>
      <c r="V567" s="426"/>
      <c r="W567" s="426"/>
      <c r="X567" s="427"/>
      <c r="Y567" s="416" t="str">
        <f t="shared" si="41"/>
        <v>三保支出</v>
      </c>
      <c r="Z567" s="416" t="str">
        <f t="shared" si="42"/>
        <v>项目支出</v>
      </c>
      <c r="AA567" s="416" t="str">
        <f t="shared" si="43"/>
        <v>2050201</v>
      </c>
      <c r="AB567" s="416" t="str">
        <f t="shared" si="44"/>
        <v>保基本民生</v>
      </c>
      <c r="AC567" s="416" t="str">
        <f t="shared" si="45"/>
        <v>否</v>
      </c>
    </row>
    <row r="568" ht="22.5" customHeight="1" spans="1:29">
      <c r="A568" s="421" t="s">
        <v>7885</v>
      </c>
      <c r="B568" s="422" t="s">
        <v>7974</v>
      </c>
      <c r="C568" s="422" t="s">
        <v>7975</v>
      </c>
      <c r="D568" s="421" t="s">
        <v>7888</v>
      </c>
      <c r="E568" s="421" t="s">
        <v>7889</v>
      </c>
      <c r="F568" s="421" t="s">
        <v>4097</v>
      </c>
      <c r="G568" s="421" t="s">
        <v>4097</v>
      </c>
      <c r="H568" s="423" t="s">
        <v>5208</v>
      </c>
      <c r="I568" s="421" t="s">
        <v>612</v>
      </c>
      <c r="J568" s="421" t="s">
        <v>7890</v>
      </c>
      <c r="K568" s="421" t="s">
        <v>7891</v>
      </c>
      <c r="L568" s="421" t="s">
        <v>7872</v>
      </c>
      <c r="M568" s="421" t="s">
        <v>7892</v>
      </c>
      <c r="N568" s="426">
        <v>2646</v>
      </c>
      <c r="O568" s="426">
        <v>2646</v>
      </c>
      <c r="P568" s="427"/>
      <c r="Q568" s="427"/>
      <c r="R568" s="426"/>
      <c r="S568" s="426"/>
      <c r="T568" s="426"/>
      <c r="U568" s="426"/>
      <c r="V568" s="426"/>
      <c r="W568" s="426"/>
      <c r="X568" s="427"/>
      <c r="Y568" s="416" t="str">
        <f t="shared" si="41"/>
        <v>三保支出</v>
      </c>
      <c r="Z568" s="416" t="str">
        <f t="shared" si="42"/>
        <v>项目支出</v>
      </c>
      <c r="AA568" s="416" t="str">
        <f t="shared" si="43"/>
        <v>2050201</v>
      </c>
      <c r="AB568" s="416" t="str">
        <f t="shared" si="44"/>
        <v>保基本民生</v>
      </c>
      <c r="AC568" s="416" t="str">
        <f t="shared" si="45"/>
        <v>否</v>
      </c>
    </row>
    <row r="569" ht="22.5" customHeight="1" spans="1:29">
      <c r="A569" s="421" t="s">
        <v>7885</v>
      </c>
      <c r="B569" s="422" t="s">
        <v>7976</v>
      </c>
      <c r="C569" s="422" t="s">
        <v>7977</v>
      </c>
      <c r="D569" s="421" t="s">
        <v>7888</v>
      </c>
      <c r="E569" s="421" t="s">
        <v>7889</v>
      </c>
      <c r="F569" s="421" t="s">
        <v>4097</v>
      </c>
      <c r="G569" s="421" t="s">
        <v>4097</v>
      </c>
      <c r="H569" s="423" t="s">
        <v>5208</v>
      </c>
      <c r="I569" s="421" t="s">
        <v>612</v>
      </c>
      <c r="J569" s="421" t="s">
        <v>7890</v>
      </c>
      <c r="K569" s="421" t="s">
        <v>7891</v>
      </c>
      <c r="L569" s="421" t="s">
        <v>7872</v>
      </c>
      <c r="M569" s="421" t="s">
        <v>7892</v>
      </c>
      <c r="N569" s="426">
        <v>12480</v>
      </c>
      <c r="O569" s="426">
        <v>12480</v>
      </c>
      <c r="P569" s="427"/>
      <c r="Q569" s="427"/>
      <c r="R569" s="426"/>
      <c r="S569" s="426"/>
      <c r="T569" s="426"/>
      <c r="U569" s="426"/>
      <c r="V569" s="426"/>
      <c r="W569" s="426"/>
      <c r="X569" s="427"/>
      <c r="Y569" s="416" t="str">
        <f t="shared" si="41"/>
        <v>三保支出</v>
      </c>
      <c r="Z569" s="416" t="str">
        <f t="shared" si="42"/>
        <v>项目支出</v>
      </c>
      <c r="AA569" s="416" t="str">
        <f t="shared" si="43"/>
        <v>2050201</v>
      </c>
      <c r="AB569" s="416" t="str">
        <f t="shared" si="44"/>
        <v>保基本民生</v>
      </c>
      <c r="AC569" s="416" t="str">
        <f t="shared" si="45"/>
        <v>否</v>
      </c>
    </row>
    <row r="570" ht="22.5" customHeight="1" spans="1:29">
      <c r="A570" s="421" t="s">
        <v>7885</v>
      </c>
      <c r="B570" s="422" t="s">
        <v>7976</v>
      </c>
      <c r="C570" s="422" t="s">
        <v>7977</v>
      </c>
      <c r="D570" s="421" t="s">
        <v>7888</v>
      </c>
      <c r="E570" s="421" t="s">
        <v>7889</v>
      </c>
      <c r="F570" s="421" t="s">
        <v>4097</v>
      </c>
      <c r="G570" s="421" t="s">
        <v>4097</v>
      </c>
      <c r="H570" s="423" t="s">
        <v>5208</v>
      </c>
      <c r="I570" s="421" t="s">
        <v>612</v>
      </c>
      <c r="J570" s="421" t="s">
        <v>7890</v>
      </c>
      <c r="K570" s="421" t="s">
        <v>7891</v>
      </c>
      <c r="L570" s="421" t="s">
        <v>7872</v>
      </c>
      <c r="M570" s="421" t="s">
        <v>7892</v>
      </c>
      <c r="N570" s="426">
        <v>421.2</v>
      </c>
      <c r="O570" s="426">
        <v>421.2</v>
      </c>
      <c r="P570" s="427"/>
      <c r="Q570" s="427"/>
      <c r="R570" s="426"/>
      <c r="S570" s="426"/>
      <c r="T570" s="426"/>
      <c r="U570" s="426"/>
      <c r="V570" s="426"/>
      <c r="W570" s="426"/>
      <c r="X570" s="427"/>
      <c r="Y570" s="416" t="str">
        <f t="shared" si="41"/>
        <v>三保支出</v>
      </c>
      <c r="Z570" s="416" t="str">
        <f t="shared" si="42"/>
        <v>项目支出</v>
      </c>
      <c r="AA570" s="416" t="str">
        <f t="shared" si="43"/>
        <v>2050201</v>
      </c>
      <c r="AB570" s="416" t="str">
        <f t="shared" si="44"/>
        <v>保基本民生</v>
      </c>
      <c r="AC570" s="416" t="str">
        <f t="shared" si="45"/>
        <v>否</v>
      </c>
    </row>
    <row r="571" ht="22.5" customHeight="1" spans="1:29">
      <c r="A571" s="421" t="s">
        <v>7885</v>
      </c>
      <c r="B571" s="422" t="s">
        <v>7976</v>
      </c>
      <c r="C571" s="422" t="s">
        <v>7977</v>
      </c>
      <c r="D571" s="421" t="s">
        <v>7888</v>
      </c>
      <c r="E571" s="421" t="s">
        <v>7889</v>
      </c>
      <c r="F571" s="421" t="s">
        <v>4097</v>
      </c>
      <c r="G571" s="421" t="s">
        <v>4097</v>
      </c>
      <c r="H571" s="423" t="s">
        <v>5208</v>
      </c>
      <c r="I571" s="421" t="s">
        <v>612</v>
      </c>
      <c r="J571" s="421" t="s">
        <v>7890</v>
      </c>
      <c r="K571" s="421" t="s">
        <v>7891</v>
      </c>
      <c r="L571" s="421" t="s">
        <v>7872</v>
      </c>
      <c r="M571" s="421" t="s">
        <v>7892</v>
      </c>
      <c r="N571" s="426">
        <v>2184</v>
      </c>
      <c r="O571" s="426">
        <v>2184</v>
      </c>
      <c r="P571" s="427"/>
      <c r="Q571" s="427"/>
      <c r="R571" s="426"/>
      <c r="S571" s="426"/>
      <c r="T571" s="426"/>
      <c r="U571" s="426"/>
      <c r="V571" s="426"/>
      <c r="W571" s="426"/>
      <c r="X571" s="427"/>
      <c r="Y571" s="416" t="str">
        <f t="shared" si="41"/>
        <v>三保支出</v>
      </c>
      <c r="Z571" s="416" t="str">
        <f t="shared" si="42"/>
        <v>项目支出</v>
      </c>
      <c r="AA571" s="416" t="str">
        <f t="shared" si="43"/>
        <v>2050201</v>
      </c>
      <c r="AB571" s="416" t="str">
        <f t="shared" si="44"/>
        <v>保基本民生</v>
      </c>
      <c r="AC571" s="416" t="str">
        <f t="shared" si="45"/>
        <v>否</v>
      </c>
    </row>
    <row r="572" ht="22.5" customHeight="1" spans="1:29">
      <c r="A572" s="421" t="s">
        <v>7885</v>
      </c>
      <c r="B572" s="422" t="s">
        <v>7978</v>
      </c>
      <c r="C572" s="422" t="s">
        <v>7979</v>
      </c>
      <c r="D572" s="421" t="s">
        <v>7980</v>
      </c>
      <c r="E572" s="421" t="s">
        <v>7889</v>
      </c>
      <c r="F572" s="421" t="s">
        <v>4097</v>
      </c>
      <c r="G572" s="421" t="s">
        <v>4097</v>
      </c>
      <c r="H572" s="423" t="s">
        <v>5391</v>
      </c>
      <c r="I572" s="421" t="s">
        <v>820</v>
      </c>
      <c r="J572" s="421" t="s">
        <v>7981</v>
      </c>
      <c r="K572" s="421" t="s">
        <v>7982</v>
      </c>
      <c r="L572" s="421" t="s">
        <v>7872</v>
      </c>
      <c r="M572" s="421" t="s">
        <v>7983</v>
      </c>
      <c r="N572" s="426">
        <v>80000</v>
      </c>
      <c r="O572" s="426">
        <v>80000</v>
      </c>
      <c r="P572" s="427"/>
      <c r="Q572" s="427"/>
      <c r="R572" s="426"/>
      <c r="S572" s="426"/>
      <c r="T572" s="426"/>
      <c r="U572" s="426"/>
      <c r="V572" s="426"/>
      <c r="W572" s="426"/>
      <c r="X572" s="427"/>
      <c r="Y572" s="416" t="str">
        <f t="shared" si="41"/>
        <v>三保支出</v>
      </c>
      <c r="Z572" s="416" t="str">
        <f t="shared" si="42"/>
        <v>项目支出</v>
      </c>
      <c r="AA572" s="416" t="str">
        <f t="shared" si="43"/>
        <v>2070109</v>
      </c>
      <c r="AB572" s="416" t="str">
        <f t="shared" si="44"/>
        <v>保基本民生</v>
      </c>
      <c r="AC572" s="416" t="str">
        <f t="shared" si="45"/>
        <v>否</v>
      </c>
    </row>
    <row r="573" ht="22.5" customHeight="1" spans="1:29">
      <c r="A573" s="421" t="s">
        <v>7885</v>
      </c>
      <c r="B573" s="422" t="s">
        <v>7978</v>
      </c>
      <c r="C573" s="422" t="s">
        <v>7979</v>
      </c>
      <c r="D573" s="421" t="s">
        <v>7980</v>
      </c>
      <c r="E573" s="421" t="s">
        <v>7889</v>
      </c>
      <c r="F573" s="421" t="s">
        <v>4097</v>
      </c>
      <c r="G573" s="421" t="s">
        <v>4097</v>
      </c>
      <c r="H573" s="423" t="s">
        <v>5391</v>
      </c>
      <c r="I573" s="421" t="s">
        <v>820</v>
      </c>
      <c r="J573" s="421" t="s">
        <v>7984</v>
      </c>
      <c r="K573" s="421" t="s">
        <v>7985</v>
      </c>
      <c r="L573" s="421" t="s">
        <v>7872</v>
      </c>
      <c r="M573" s="421" t="s">
        <v>7983</v>
      </c>
      <c r="N573" s="426">
        <v>15000</v>
      </c>
      <c r="O573" s="426">
        <v>15000</v>
      </c>
      <c r="P573" s="427"/>
      <c r="Q573" s="427"/>
      <c r="R573" s="426"/>
      <c r="S573" s="426"/>
      <c r="T573" s="426"/>
      <c r="U573" s="426"/>
      <c r="V573" s="426"/>
      <c r="W573" s="426"/>
      <c r="X573" s="427"/>
      <c r="Y573" s="416" t="str">
        <f t="shared" si="41"/>
        <v>三保支出</v>
      </c>
      <c r="Z573" s="416" t="str">
        <f t="shared" si="42"/>
        <v>项目支出</v>
      </c>
      <c r="AA573" s="416" t="str">
        <f t="shared" si="43"/>
        <v>2070109</v>
      </c>
      <c r="AB573" s="416" t="str">
        <f t="shared" si="44"/>
        <v>保基本民生</v>
      </c>
      <c r="AC573" s="416" t="str">
        <f t="shared" si="45"/>
        <v>否</v>
      </c>
    </row>
    <row r="574" ht="22.5" customHeight="1" spans="1:29">
      <c r="A574" s="421" t="s">
        <v>7885</v>
      </c>
      <c r="B574" s="422" t="s">
        <v>7978</v>
      </c>
      <c r="C574" s="422" t="s">
        <v>7979</v>
      </c>
      <c r="D574" s="421" t="s">
        <v>7980</v>
      </c>
      <c r="E574" s="421" t="s">
        <v>7889</v>
      </c>
      <c r="F574" s="421" t="s">
        <v>4097</v>
      </c>
      <c r="G574" s="421" t="s">
        <v>4097</v>
      </c>
      <c r="H574" s="423" t="s">
        <v>5391</v>
      </c>
      <c r="I574" s="421" t="s">
        <v>820</v>
      </c>
      <c r="J574" s="421" t="s">
        <v>7984</v>
      </c>
      <c r="K574" s="421" t="s">
        <v>7986</v>
      </c>
      <c r="L574" s="421" t="s">
        <v>7872</v>
      </c>
      <c r="M574" s="421" t="s">
        <v>7983</v>
      </c>
      <c r="N574" s="426">
        <v>28000</v>
      </c>
      <c r="O574" s="426">
        <v>28000</v>
      </c>
      <c r="P574" s="427"/>
      <c r="Q574" s="427"/>
      <c r="R574" s="426"/>
      <c r="S574" s="426"/>
      <c r="T574" s="426"/>
      <c r="U574" s="426"/>
      <c r="V574" s="426"/>
      <c r="W574" s="426"/>
      <c r="X574" s="427"/>
      <c r="Y574" s="416" t="str">
        <f t="shared" si="41"/>
        <v>三保支出</v>
      </c>
      <c r="Z574" s="416" t="str">
        <f t="shared" si="42"/>
        <v>项目支出</v>
      </c>
      <c r="AA574" s="416" t="str">
        <f t="shared" si="43"/>
        <v>2070109</v>
      </c>
      <c r="AB574" s="416" t="str">
        <f t="shared" si="44"/>
        <v>保基本民生</v>
      </c>
      <c r="AC574" s="416" t="str">
        <f t="shared" si="45"/>
        <v>否</v>
      </c>
    </row>
    <row r="575" ht="22.5" customHeight="1" spans="1:29">
      <c r="A575" s="421" t="s">
        <v>7885</v>
      </c>
      <c r="B575" s="422" t="s">
        <v>7978</v>
      </c>
      <c r="C575" s="422" t="s">
        <v>7979</v>
      </c>
      <c r="D575" s="421" t="s">
        <v>7980</v>
      </c>
      <c r="E575" s="421" t="s">
        <v>7889</v>
      </c>
      <c r="F575" s="421" t="s">
        <v>4097</v>
      </c>
      <c r="G575" s="421" t="s">
        <v>4097</v>
      </c>
      <c r="H575" s="423" t="s">
        <v>5391</v>
      </c>
      <c r="I575" s="421" t="s">
        <v>820</v>
      </c>
      <c r="J575" s="421" t="s">
        <v>7987</v>
      </c>
      <c r="K575" s="421" t="s">
        <v>7988</v>
      </c>
      <c r="L575" s="421" t="s">
        <v>7872</v>
      </c>
      <c r="M575" s="421" t="s">
        <v>7983</v>
      </c>
      <c r="N575" s="426">
        <v>42000</v>
      </c>
      <c r="O575" s="426">
        <v>42000</v>
      </c>
      <c r="P575" s="427"/>
      <c r="Q575" s="427"/>
      <c r="R575" s="426"/>
      <c r="S575" s="426"/>
      <c r="T575" s="426"/>
      <c r="U575" s="426"/>
      <c r="V575" s="426"/>
      <c r="W575" s="426"/>
      <c r="X575" s="427"/>
      <c r="Y575" s="416" t="str">
        <f t="shared" si="41"/>
        <v>三保支出</v>
      </c>
      <c r="Z575" s="416" t="str">
        <f t="shared" si="42"/>
        <v>项目支出</v>
      </c>
      <c r="AA575" s="416" t="str">
        <f t="shared" si="43"/>
        <v>2070109</v>
      </c>
      <c r="AB575" s="416" t="str">
        <f t="shared" si="44"/>
        <v>保基本民生</v>
      </c>
      <c r="AC575" s="416" t="str">
        <f t="shared" si="45"/>
        <v>否</v>
      </c>
    </row>
    <row r="576" ht="22.5" customHeight="1" spans="1:29">
      <c r="A576" s="421" t="s">
        <v>7885</v>
      </c>
      <c r="B576" s="422" t="s">
        <v>7978</v>
      </c>
      <c r="C576" s="422" t="s">
        <v>7979</v>
      </c>
      <c r="D576" s="421" t="s">
        <v>7980</v>
      </c>
      <c r="E576" s="421" t="s">
        <v>7889</v>
      </c>
      <c r="F576" s="421" t="s">
        <v>4097</v>
      </c>
      <c r="G576" s="421" t="s">
        <v>4097</v>
      </c>
      <c r="H576" s="423" t="s">
        <v>5391</v>
      </c>
      <c r="I576" s="421" t="s">
        <v>820</v>
      </c>
      <c r="J576" s="421" t="s">
        <v>7984</v>
      </c>
      <c r="K576" s="421" t="s">
        <v>7989</v>
      </c>
      <c r="L576" s="421" t="s">
        <v>7872</v>
      </c>
      <c r="M576" s="421" t="s">
        <v>7983</v>
      </c>
      <c r="N576" s="426">
        <v>6000</v>
      </c>
      <c r="O576" s="426">
        <v>6000</v>
      </c>
      <c r="P576" s="427"/>
      <c r="Q576" s="427"/>
      <c r="R576" s="426"/>
      <c r="S576" s="426"/>
      <c r="T576" s="426"/>
      <c r="U576" s="426"/>
      <c r="V576" s="426"/>
      <c r="W576" s="426"/>
      <c r="X576" s="427"/>
      <c r="Y576" s="416" t="str">
        <f t="shared" si="41"/>
        <v>三保支出</v>
      </c>
      <c r="Z576" s="416" t="str">
        <f t="shared" si="42"/>
        <v>项目支出</v>
      </c>
      <c r="AA576" s="416" t="str">
        <f t="shared" si="43"/>
        <v>2070109</v>
      </c>
      <c r="AB576" s="416" t="str">
        <f t="shared" si="44"/>
        <v>保基本民生</v>
      </c>
      <c r="AC576" s="416" t="str">
        <f t="shared" si="45"/>
        <v>否</v>
      </c>
    </row>
    <row r="577" ht="22.5" customHeight="1" spans="1:29">
      <c r="A577" s="421" t="s">
        <v>7885</v>
      </c>
      <c r="B577" s="422" t="s">
        <v>7978</v>
      </c>
      <c r="C577" s="422" t="s">
        <v>7979</v>
      </c>
      <c r="D577" s="421" t="s">
        <v>7980</v>
      </c>
      <c r="E577" s="421" t="s">
        <v>7889</v>
      </c>
      <c r="F577" s="421" t="s">
        <v>4097</v>
      </c>
      <c r="G577" s="421" t="s">
        <v>4097</v>
      </c>
      <c r="H577" s="423" t="s">
        <v>5391</v>
      </c>
      <c r="I577" s="421" t="s">
        <v>820</v>
      </c>
      <c r="J577" s="421" t="s">
        <v>7984</v>
      </c>
      <c r="K577" s="421" t="s">
        <v>7900</v>
      </c>
      <c r="L577" s="421" t="s">
        <v>7872</v>
      </c>
      <c r="M577" s="421" t="s">
        <v>7983</v>
      </c>
      <c r="N577" s="426">
        <v>112000</v>
      </c>
      <c r="O577" s="426">
        <v>112000</v>
      </c>
      <c r="P577" s="427"/>
      <c r="Q577" s="427"/>
      <c r="R577" s="426"/>
      <c r="S577" s="426"/>
      <c r="T577" s="426"/>
      <c r="U577" s="426"/>
      <c r="V577" s="426"/>
      <c r="W577" s="426"/>
      <c r="X577" s="427"/>
      <c r="Y577" s="416" t="str">
        <f t="shared" si="41"/>
        <v>三保支出</v>
      </c>
      <c r="Z577" s="416" t="str">
        <f t="shared" si="42"/>
        <v>项目支出</v>
      </c>
      <c r="AA577" s="416" t="str">
        <f t="shared" si="43"/>
        <v>2070109</v>
      </c>
      <c r="AB577" s="416" t="str">
        <f t="shared" si="44"/>
        <v>保基本民生</v>
      </c>
      <c r="AC577" s="416" t="str">
        <f t="shared" si="45"/>
        <v>否</v>
      </c>
    </row>
    <row r="578" ht="22.5" customHeight="1" spans="1:29">
      <c r="A578" s="421" t="s">
        <v>7885</v>
      </c>
      <c r="B578" s="422" t="s">
        <v>7978</v>
      </c>
      <c r="C578" s="422" t="s">
        <v>7979</v>
      </c>
      <c r="D578" s="421" t="s">
        <v>7980</v>
      </c>
      <c r="E578" s="421" t="s">
        <v>7889</v>
      </c>
      <c r="F578" s="421" t="s">
        <v>4097</v>
      </c>
      <c r="G578" s="421" t="s">
        <v>4097</v>
      </c>
      <c r="H578" s="423" t="s">
        <v>5383</v>
      </c>
      <c r="I578" s="421" t="s">
        <v>810</v>
      </c>
      <c r="J578" s="421" t="s">
        <v>7984</v>
      </c>
      <c r="K578" s="421" t="s">
        <v>7900</v>
      </c>
      <c r="L578" s="421" t="s">
        <v>7872</v>
      </c>
      <c r="M578" s="421" t="s">
        <v>7983</v>
      </c>
      <c r="N578" s="426">
        <v>5028</v>
      </c>
      <c r="O578" s="426">
        <v>5028</v>
      </c>
      <c r="P578" s="427"/>
      <c r="Q578" s="427"/>
      <c r="R578" s="426"/>
      <c r="S578" s="426"/>
      <c r="T578" s="426"/>
      <c r="U578" s="426"/>
      <c r="V578" s="426"/>
      <c r="W578" s="426"/>
      <c r="X578" s="427"/>
      <c r="Y578" s="416" t="str">
        <f t="shared" si="41"/>
        <v>三保支出</v>
      </c>
      <c r="Z578" s="416" t="str">
        <f t="shared" si="42"/>
        <v>项目支出</v>
      </c>
      <c r="AA578" s="416" t="str">
        <f t="shared" si="43"/>
        <v>2070104</v>
      </c>
      <c r="AB578" s="416" t="str">
        <f t="shared" si="44"/>
        <v>保基本民生</v>
      </c>
      <c r="AC578" s="416" t="str">
        <f t="shared" si="45"/>
        <v>否</v>
      </c>
    </row>
    <row r="579" ht="22.5" customHeight="1" spans="1:29">
      <c r="A579" s="421" t="s">
        <v>7885</v>
      </c>
      <c r="B579" s="422" t="s">
        <v>7978</v>
      </c>
      <c r="C579" s="422" t="s">
        <v>7979</v>
      </c>
      <c r="D579" s="421" t="s">
        <v>7980</v>
      </c>
      <c r="E579" s="421" t="s">
        <v>7889</v>
      </c>
      <c r="F579" s="421" t="s">
        <v>4097</v>
      </c>
      <c r="G579" s="421" t="s">
        <v>4097</v>
      </c>
      <c r="H579" s="423" t="s">
        <v>5383</v>
      </c>
      <c r="I579" s="421" t="s">
        <v>810</v>
      </c>
      <c r="J579" s="421" t="s">
        <v>7990</v>
      </c>
      <c r="K579" s="421" t="s">
        <v>7991</v>
      </c>
      <c r="L579" s="421" t="s">
        <v>7872</v>
      </c>
      <c r="M579" s="421" t="s">
        <v>7983</v>
      </c>
      <c r="N579" s="426">
        <v>109000</v>
      </c>
      <c r="O579" s="426">
        <v>109000</v>
      </c>
      <c r="P579" s="427"/>
      <c r="Q579" s="427"/>
      <c r="R579" s="426"/>
      <c r="S579" s="426"/>
      <c r="T579" s="426"/>
      <c r="U579" s="426"/>
      <c r="V579" s="426"/>
      <c r="W579" s="426"/>
      <c r="X579" s="427"/>
      <c r="Y579" s="416" t="str">
        <f t="shared" si="41"/>
        <v>三保支出</v>
      </c>
      <c r="Z579" s="416" t="str">
        <f t="shared" si="42"/>
        <v>项目支出</v>
      </c>
      <c r="AA579" s="416" t="str">
        <f t="shared" si="43"/>
        <v>2070104</v>
      </c>
      <c r="AB579" s="416" t="str">
        <f t="shared" si="44"/>
        <v>保基本民生</v>
      </c>
      <c r="AC579" s="416" t="str">
        <f t="shared" si="45"/>
        <v>否</v>
      </c>
    </row>
    <row r="580" ht="22.5" customHeight="1" spans="1:29">
      <c r="A580" s="421" t="s">
        <v>7885</v>
      </c>
      <c r="B580" s="422" t="s">
        <v>7978</v>
      </c>
      <c r="C580" s="422" t="s">
        <v>7979</v>
      </c>
      <c r="D580" s="421" t="s">
        <v>7980</v>
      </c>
      <c r="E580" s="421" t="s">
        <v>7889</v>
      </c>
      <c r="F580" s="421" t="s">
        <v>4097</v>
      </c>
      <c r="G580" s="421" t="s">
        <v>4097</v>
      </c>
      <c r="H580" s="423" t="s">
        <v>5391</v>
      </c>
      <c r="I580" s="421" t="s">
        <v>820</v>
      </c>
      <c r="J580" s="421" t="s">
        <v>7984</v>
      </c>
      <c r="K580" s="421" t="s">
        <v>7900</v>
      </c>
      <c r="L580" s="421" t="s">
        <v>7872</v>
      </c>
      <c r="M580" s="421" t="s">
        <v>7983</v>
      </c>
      <c r="N580" s="426">
        <v>49000</v>
      </c>
      <c r="O580" s="426">
        <v>49000</v>
      </c>
      <c r="P580" s="427"/>
      <c r="Q580" s="427"/>
      <c r="R580" s="426"/>
      <c r="S580" s="426"/>
      <c r="T580" s="426"/>
      <c r="U580" s="426"/>
      <c r="V580" s="426"/>
      <c r="W580" s="426"/>
      <c r="X580" s="427"/>
      <c r="Y580" s="416" t="str">
        <f t="shared" si="41"/>
        <v>三保支出</v>
      </c>
      <c r="Z580" s="416" t="str">
        <f t="shared" si="42"/>
        <v>项目支出</v>
      </c>
      <c r="AA580" s="416" t="str">
        <f t="shared" si="43"/>
        <v>2070109</v>
      </c>
      <c r="AB580" s="416" t="str">
        <f t="shared" si="44"/>
        <v>保基本民生</v>
      </c>
      <c r="AC580" s="416" t="str">
        <f t="shared" si="45"/>
        <v>否</v>
      </c>
    </row>
    <row r="581" ht="22.5" customHeight="1" spans="1:29">
      <c r="A581" s="421" t="s">
        <v>7885</v>
      </c>
      <c r="B581" s="422" t="s">
        <v>7978</v>
      </c>
      <c r="C581" s="422" t="s">
        <v>7979</v>
      </c>
      <c r="D581" s="421" t="s">
        <v>7980</v>
      </c>
      <c r="E581" s="421" t="s">
        <v>7889</v>
      </c>
      <c r="F581" s="421" t="s">
        <v>4097</v>
      </c>
      <c r="G581" s="421" t="s">
        <v>4097</v>
      </c>
      <c r="H581" s="423" t="s">
        <v>5383</v>
      </c>
      <c r="I581" s="421" t="s">
        <v>810</v>
      </c>
      <c r="J581" s="421" t="s">
        <v>7981</v>
      </c>
      <c r="K581" s="421" t="s">
        <v>7982</v>
      </c>
      <c r="L581" s="421" t="s">
        <v>7872</v>
      </c>
      <c r="M581" s="421" t="s">
        <v>7983</v>
      </c>
      <c r="N581" s="426">
        <v>30000</v>
      </c>
      <c r="O581" s="426">
        <v>30000</v>
      </c>
      <c r="P581" s="427"/>
      <c r="Q581" s="427"/>
      <c r="R581" s="426"/>
      <c r="S581" s="426"/>
      <c r="T581" s="426"/>
      <c r="U581" s="426"/>
      <c r="V581" s="426"/>
      <c r="W581" s="426"/>
      <c r="X581" s="427"/>
      <c r="Y581" s="416" t="str">
        <f t="shared" si="41"/>
        <v>三保支出</v>
      </c>
      <c r="Z581" s="416" t="str">
        <f t="shared" si="42"/>
        <v>项目支出</v>
      </c>
      <c r="AA581" s="416" t="str">
        <f t="shared" si="43"/>
        <v>2070104</v>
      </c>
      <c r="AB581" s="416" t="str">
        <f t="shared" si="44"/>
        <v>保基本民生</v>
      </c>
      <c r="AC581" s="416" t="str">
        <f t="shared" si="45"/>
        <v>否</v>
      </c>
    </row>
    <row r="582" ht="22.5" customHeight="1" spans="1:29">
      <c r="A582" s="421" t="s">
        <v>7885</v>
      </c>
      <c r="B582" s="422" t="s">
        <v>7978</v>
      </c>
      <c r="C582" s="422" t="s">
        <v>7979</v>
      </c>
      <c r="D582" s="421" t="s">
        <v>7980</v>
      </c>
      <c r="E582" s="421" t="s">
        <v>7889</v>
      </c>
      <c r="F582" s="421" t="s">
        <v>4097</v>
      </c>
      <c r="G582" s="421" t="s">
        <v>4097</v>
      </c>
      <c r="H582" s="423" t="s">
        <v>5383</v>
      </c>
      <c r="I582" s="421" t="s">
        <v>810</v>
      </c>
      <c r="J582" s="421" t="s">
        <v>7984</v>
      </c>
      <c r="K582" s="421" t="s">
        <v>7986</v>
      </c>
      <c r="L582" s="421" t="s">
        <v>7872</v>
      </c>
      <c r="M582" s="421" t="s">
        <v>7983</v>
      </c>
      <c r="N582" s="426">
        <v>15972</v>
      </c>
      <c r="O582" s="426">
        <v>15972</v>
      </c>
      <c r="P582" s="427"/>
      <c r="Q582" s="427"/>
      <c r="R582" s="426"/>
      <c r="S582" s="426"/>
      <c r="T582" s="426"/>
      <c r="U582" s="426"/>
      <c r="V582" s="426"/>
      <c r="W582" s="426"/>
      <c r="X582" s="427"/>
      <c r="Y582" s="416" t="str">
        <f t="shared" si="41"/>
        <v>三保支出</v>
      </c>
      <c r="Z582" s="416" t="str">
        <f t="shared" si="42"/>
        <v>项目支出</v>
      </c>
      <c r="AA582" s="416" t="str">
        <f t="shared" si="43"/>
        <v>2070104</v>
      </c>
      <c r="AB582" s="416" t="str">
        <f t="shared" si="44"/>
        <v>保基本民生</v>
      </c>
      <c r="AC582" s="416" t="str">
        <f t="shared" si="45"/>
        <v>否</v>
      </c>
    </row>
    <row r="583" ht="22.5" customHeight="1" spans="1:29">
      <c r="A583" s="421" t="s">
        <v>7885</v>
      </c>
      <c r="B583" s="422" t="s">
        <v>7978</v>
      </c>
      <c r="C583" s="422" t="s">
        <v>7979</v>
      </c>
      <c r="D583" s="421" t="s">
        <v>7980</v>
      </c>
      <c r="E583" s="421" t="s">
        <v>7889</v>
      </c>
      <c r="F583" s="421" t="s">
        <v>4097</v>
      </c>
      <c r="G583" s="421" t="s">
        <v>4097</v>
      </c>
      <c r="H583" s="423" t="s">
        <v>5391</v>
      </c>
      <c r="I583" s="421" t="s">
        <v>820</v>
      </c>
      <c r="J583" s="421" t="s">
        <v>7992</v>
      </c>
      <c r="K583" s="421" t="s">
        <v>7993</v>
      </c>
      <c r="L583" s="421" t="s">
        <v>7872</v>
      </c>
      <c r="M583" s="421" t="s">
        <v>7983</v>
      </c>
      <c r="N583" s="426">
        <v>60000</v>
      </c>
      <c r="O583" s="426">
        <v>60000</v>
      </c>
      <c r="P583" s="427"/>
      <c r="Q583" s="427"/>
      <c r="R583" s="426"/>
      <c r="S583" s="426"/>
      <c r="T583" s="426"/>
      <c r="U583" s="426"/>
      <c r="V583" s="426"/>
      <c r="W583" s="426"/>
      <c r="X583" s="427"/>
      <c r="Y583" s="416" t="str">
        <f t="shared" ref="Y583:Y646" si="46">_xlfn.IFS(LEFT(M583,3)="003","三保支出",LEFT(M583,3)="004","刚性支出",LEFT(M583,3)="000","促发展支出")</f>
        <v>三保支出</v>
      </c>
      <c r="Z583" s="416" t="str">
        <f t="shared" ref="Z583:Z646" si="47">_xlfn.IFS(LEFT(E583,1)="3","项目支出",LEFT(E583,1)="1","人员类支出",LEFT(E583,1)="2","运转类支出")</f>
        <v>项目支出</v>
      </c>
      <c r="AA583" s="416" t="str">
        <f t="shared" ref="AA583:AA646" si="48">LEFT(H583,7)</f>
        <v>2070109</v>
      </c>
      <c r="AB583" s="416" t="str">
        <f t="shared" ref="AB583:AB646" si="49">_xlfn.IFS(LEFT(M583,6)="003001","保工资",LEFT(M583,6)="003002","保运转",LEFT(M583,6)="003003","保基本民生")</f>
        <v>保基本民生</v>
      </c>
      <c r="AC583" s="416" t="str">
        <f t="shared" ref="AC583:AC646" si="50">IF(Z583="项目支出","否","是")</f>
        <v>否</v>
      </c>
    </row>
    <row r="584" ht="22.5" customHeight="1" spans="1:29">
      <c r="A584" s="421" t="s">
        <v>7885</v>
      </c>
      <c r="B584" s="422" t="s">
        <v>7978</v>
      </c>
      <c r="C584" s="422" t="s">
        <v>7979</v>
      </c>
      <c r="D584" s="421" t="s">
        <v>7980</v>
      </c>
      <c r="E584" s="421" t="s">
        <v>7889</v>
      </c>
      <c r="F584" s="421" t="s">
        <v>4097</v>
      </c>
      <c r="G584" s="421" t="s">
        <v>4097</v>
      </c>
      <c r="H584" s="423" t="s">
        <v>5391</v>
      </c>
      <c r="I584" s="421" t="s">
        <v>820</v>
      </c>
      <c r="J584" s="421" t="s">
        <v>7984</v>
      </c>
      <c r="K584" s="421" t="s">
        <v>7900</v>
      </c>
      <c r="L584" s="421" t="s">
        <v>7872</v>
      </c>
      <c r="M584" s="421" t="s">
        <v>7983</v>
      </c>
      <c r="N584" s="426">
        <v>16200</v>
      </c>
      <c r="O584" s="426">
        <v>16200</v>
      </c>
      <c r="P584" s="427"/>
      <c r="Q584" s="427"/>
      <c r="R584" s="426"/>
      <c r="S584" s="426"/>
      <c r="T584" s="426"/>
      <c r="U584" s="426"/>
      <c r="V584" s="426"/>
      <c r="W584" s="426"/>
      <c r="X584" s="427"/>
      <c r="Y584" s="416" t="str">
        <f t="shared" si="46"/>
        <v>三保支出</v>
      </c>
      <c r="Z584" s="416" t="str">
        <f t="shared" si="47"/>
        <v>项目支出</v>
      </c>
      <c r="AA584" s="416" t="str">
        <f t="shared" si="48"/>
        <v>2070109</v>
      </c>
      <c r="AB584" s="416" t="str">
        <f t="shared" si="49"/>
        <v>保基本民生</v>
      </c>
      <c r="AC584" s="416" t="str">
        <f t="shared" si="50"/>
        <v>否</v>
      </c>
    </row>
    <row r="585" ht="22.5" customHeight="1" spans="1:29">
      <c r="A585" s="421" t="s">
        <v>7885</v>
      </c>
      <c r="B585" s="422" t="s">
        <v>7978</v>
      </c>
      <c r="C585" s="422" t="s">
        <v>7979</v>
      </c>
      <c r="D585" s="421" t="s">
        <v>7980</v>
      </c>
      <c r="E585" s="421" t="s">
        <v>7889</v>
      </c>
      <c r="F585" s="421" t="s">
        <v>4097</v>
      </c>
      <c r="G585" s="421" t="s">
        <v>4097</v>
      </c>
      <c r="H585" s="423" t="s">
        <v>5391</v>
      </c>
      <c r="I585" s="421" t="s">
        <v>820</v>
      </c>
      <c r="J585" s="421" t="s">
        <v>7990</v>
      </c>
      <c r="K585" s="421" t="s">
        <v>7991</v>
      </c>
      <c r="L585" s="421" t="s">
        <v>7872</v>
      </c>
      <c r="M585" s="421" t="s">
        <v>7983</v>
      </c>
      <c r="N585" s="426">
        <v>280000</v>
      </c>
      <c r="O585" s="426">
        <v>280000</v>
      </c>
      <c r="P585" s="427"/>
      <c r="Q585" s="427"/>
      <c r="R585" s="426"/>
      <c r="S585" s="426"/>
      <c r="T585" s="426"/>
      <c r="U585" s="426"/>
      <c r="V585" s="426"/>
      <c r="W585" s="426"/>
      <c r="X585" s="427"/>
      <c r="Y585" s="416" t="str">
        <f t="shared" si="46"/>
        <v>三保支出</v>
      </c>
      <c r="Z585" s="416" t="str">
        <f t="shared" si="47"/>
        <v>项目支出</v>
      </c>
      <c r="AA585" s="416" t="str">
        <f t="shared" si="48"/>
        <v>2070109</v>
      </c>
      <c r="AB585" s="416" t="str">
        <f t="shared" si="49"/>
        <v>保基本民生</v>
      </c>
      <c r="AC585" s="416" t="str">
        <f t="shared" si="50"/>
        <v>否</v>
      </c>
    </row>
    <row r="586" ht="22.5" customHeight="1" spans="1:29">
      <c r="A586" s="421" t="s">
        <v>7885</v>
      </c>
      <c r="B586" s="422" t="s">
        <v>7978</v>
      </c>
      <c r="C586" s="422" t="s">
        <v>7979</v>
      </c>
      <c r="D586" s="421" t="s">
        <v>7980</v>
      </c>
      <c r="E586" s="421" t="s">
        <v>7889</v>
      </c>
      <c r="F586" s="421" t="s">
        <v>4097</v>
      </c>
      <c r="G586" s="421" t="s">
        <v>4097</v>
      </c>
      <c r="H586" s="423" t="s">
        <v>5383</v>
      </c>
      <c r="I586" s="421" t="s">
        <v>810</v>
      </c>
      <c r="J586" s="421" t="s">
        <v>7990</v>
      </c>
      <c r="K586" s="421" t="s">
        <v>7994</v>
      </c>
      <c r="L586" s="421" t="s">
        <v>7872</v>
      </c>
      <c r="M586" s="421" t="s">
        <v>7983</v>
      </c>
      <c r="N586" s="426">
        <v>18000</v>
      </c>
      <c r="O586" s="426">
        <v>18000</v>
      </c>
      <c r="P586" s="427"/>
      <c r="Q586" s="427"/>
      <c r="R586" s="426"/>
      <c r="S586" s="426"/>
      <c r="T586" s="426"/>
      <c r="U586" s="426"/>
      <c r="V586" s="426"/>
      <c r="W586" s="426"/>
      <c r="X586" s="427"/>
      <c r="Y586" s="416" t="str">
        <f t="shared" si="46"/>
        <v>三保支出</v>
      </c>
      <c r="Z586" s="416" t="str">
        <f t="shared" si="47"/>
        <v>项目支出</v>
      </c>
      <c r="AA586" s="416" t="str">
        <f t="shared" si="48"/>
        <v>2070104</v>
      </c>
      <c r="AB586" s="416" t="str">
        <f t="shared" si="49"/>
        <v>保基本民生</v>
      </c>
      <c r="AC586" s="416" t="str">
        <f t="shared" si="50"/>
        <v>否</v>
      </c>
    </row>
    <row r="587" ht="22.5" customHeight="1" spans="1:29">
      <c r="A587" s="421" t="s">
        <v>7885</v>
      </c>
      <c r="B587" s="422" t="s">
        <v>7978</v>
      </c>
      <c r="C587" s="422" t="s">
        <v>7979</v>
      </c>
      <c r="D587" s="421" t="s">
        <v>7980</v>
      </c>
      <c r="E587" s="421" t="s">
        <v>7889</v>
      </c>
      <c r="F587" s="421" t="s">
        <v>4097</v>
      </c>
      <c r="G587" s="421" t="s">
        <v>4097</v>
      </c>
      <c r="H587" s="423" t="s">
        <v>5391</v>
      </c>
      <c r="I587" s="421" t="s">
        <v>820</v>
      </c>
      <c r="J587" s="421" t="s">
        <v>7990</v>
      </c>
      <c r="K587" s="421" t="s">
        <v>7994</v>
      </c>
      <c r="L587" s="421" t="s">
        <v>7872</v>
      </c>
      <c r="M587" s="421" t="s">
        <v>7983</v>
      </c>
      <c r="N587" s="426">
        <v>80000</v>
      </c>
      <c r="O587" s="426">
        <v>80000</v>
      </c>
      <c r="P587" s="427"/>
      <c r="Q587" s="427"/>
      <c r="R587" s="426"/>
      <c r="S587" s="426"/>
      <c r="T587" s="426"/>
      <c r="U587" s="426"/>
      <c r="V587" s="426"/>
      <c r="W587" s="426"/>
      <c r="X587" s="427"/>
      <c r="Y587" s="416" t="str">
        <f t="shared" si="46"/>
        <v>三保支出</v>
      </c>
      <c r="Z587" s="416" t="str">
        <f t="shared" si="47"/>
        <v>项目支出</v>
      </c>
      <c r="AA587" s="416" t="str">
        <f t="shared" si="48"/>
        <v>2070109</v>
      </c>
      <c r="AB587" s="416" t="str">
        <f t="shared" si="49"/>
        <v>保基本民生</v>
      </c>
      <c r="AC587" s="416" t="str">
        <f t="shared" si="50"/>
        <v>否</v>
      </c>
    </row>
    <row r="588" ht="22.5" customHeight="1" spans="1:29">
      <c r="A588" s="421" t="s">
        <v>7885</v>
      </c>
      <c r="B588" s="422" t="s">
        <v>7978</v>
      </c>
      <c r="C588" s="422" t="s">
        <v>7979</v>
      </c>
      <c r="D588" s="421" t="s">
        <v>7980</v>
      </c>
      <c r="E588" s="421" t="s">
        <v>7889</v>
      </c>
      <c r="F588" s="421" t="s">
        <v>4097</v>
      </c>
      <c r="G588" s="421" t="s">
        <v>4097</v>
      </c>
      <c r="H588" s="423" t="s">
        <v>5383</v>
      </c>
      <c r="I588" s="421" t="s">
        <v>810</v>
      </c>
      <c r="J588" s="421" t="s">
        <v>7984</v>
      </c>
      <c r="K588" s="421" t="s">
        <v>7900</v>
      </c>
      <c r="L588" s="421" t="s">
        <v>7872</v>
      </c>
      <c r="M588" s="421" t="s">
        <v>7983</v>
      </c>
      <c r="N588" s="426">
        <v>10000</v>
      </c>
      <c r="O588" s="426">
        <v>10000</v>
      </c>
      <c r="P588" s="427"/>
      <c r="Q588" s="427"/>
      <c r="R588" s="426"/>
      <c r="S588" s="426"/>
      <c r="T588" s="426"/>
      <c r="U588" s="426"/>
      <c r="V588" s="426"/>
      <c r="W588" s="426"/>
      <c r="X588" s="427"/>
      <c r="Y588" s="416" t="str">
        <f t="shared" si="46"/>
        <v>三保支出</v>
      </c>
      <c r="Z588" s="416" t="str">
        <f t="shared" si="47"/>
        <v>项目支出</v>
      </c>
      <c r="AA588" s="416" t="str">
        <f t="shared" si="48"/>
        <v>2070104</v>
      </c>
      <c r="AB588" s="416" t="str">
        <f t="shared" si="49"/>
        <v>保基本民生</v>
      </c>
      <c r="AC588" s="416" t="str">
        <f t="shared" si="50"/>
        <v>否</v>
      </c>
    </row>
    <row r="589" ht="22.5" customHeight="1" spans="1:29">
      <c r="A589" s="421" t="s">
        <v>7885</v>
      </c>
      <c r="B589" s="422" t="s">
        <v>7978</v>
      </c>
      <c r="C589" s="422" t="s">
        <v>7979</v>
      </c>
      <c r="D589" s="421" t="s">
        <v>7995</v>
      </c>
      <c r="E589" s="421" t="s">
        <v>7878</v>
      </c>
      <c r="F589" s="421" t="s">
        <v>4097</v>
      </c>
      <c r="G589" s="421" t="s">
        <v>4097</v>
      </c>
      <c r="H589" s="423" t="s">
        <v>5406</v>
      </c>
      <c r="I589" s="421" t="s">
        <v>840</v>
      </c>
      <c r="J589" s="421" t="s">
        <v>7984</v>
      </c>
      <c r="K589" s="421" t="s">
        <v>7900</v>
      </c>
      <c r="L589" s="421" t="s">
        <v>7872</v>
      </c>
      <c r="M589" s="421" t="s">
        <v>7894</v>
      </c>
      <c r="N589" s="426">
        <v>8100</v>
      </c>
      <c r="O589" s="426">
        <v>8100</v>
      </c>
      <c r="P589" s="427"/>
      <c r="Q589" s="427"/>
      <c r="R589" s="426"/>
      <c r="S589" s="426"/>
      <c r="T589" s="426"/>
      <c r="U589" s="426"/>
      <c r="V589" s="426"/>
      <c r="W589" s="426"/>
      <c r="X589" s="427"/>
      <c r="Y589" s="416" t="str">
        <f t="shared" si="46"/>
        <v>促发展支出</v>
      </c>
      <c r="Z589" s="416" t="str">
        <f t="shared" si="47"/>
        <v>项目支出</v>
      </c>
      <c r="AA589" s="416" t="str">
        <f t="shared" si="48"/>
        <v>2070205</v>
      </c>
      <c r="AB589" s="416" t="e">
        <f t="shared" si="49"/>
        <v>#N/A</v>
      </c>
      <c r="AC589" s="416" t="str">
        <f t="shared" si="50"/>
        <v>否</v>
      </c>
    </row>
    <row r="590" ht="22.5" customHeight="1" spans="1:29">
      <c r="A590" s="421" t="s">
        <v>7996</v>
      </c>
      <c r="B590" s="422" t="s">
        <v>7997</v>
      </c>
      <c r="C590" s="422" t="s">
        <v>7998</v>
      </c>
      <c r="D590" s="421" t="s">
        <v>7999</v>
      </c>
      <c r="E590" s="421" t="s">
        <v>7889</v>
      </c>
      <c r="F590" s="421" t="s">
        <v>4097</v>
      </c>
      <c r="G590" s="421" t="s">
        <v>4097</v>
      </c>
      <c r="H590" s="423" t="s">
        <v>5627</v>
      </c>
      <c r="I590" s="421" t="s">
        <v>1121</v>
      </c>
      <c r="J590" s="421" t="s">
        <v>7890</v>
      </c>
      <c r="K590" s="421" t="s">
        <v>8000</v>
      </c>
      <c r="L590" s="421" t="s">
        <v>7872</v>
      </c>
      <c r="M590" s="421" t="s">
        <v>7894</v>
      </c>
      <c r="N590" s="426">
        <v>139860</v>
      </c>
      <c r="O590" s="426">
        <v>139860</v>
      </c>
      <c r="P590" s="427"/>
      <c r="Q590" s="427"/>
      <c r="R590" s="426"/>
      <c r="S590" s="426"/>
      <c r="T590" s="426"/>
      <c r="U590" s="426"/>
      <c r="V590" s="426"/>
      <c r="W590" s="426"/>
      <c r="X590" s="427"/>
      <c r="Y590" s="416" t="str">
        <f t="shared" si="46"/>
        <v>促发展支出</v>
      </c>
      <c r="Z590" s="416" t="str">
        <f t="shared" si="47"/>
        <v>项目支出</v>
      </c>
      <c r="AA590" s="416" t="str">
        <f t="shared" si="48"/>
        <v>2083001</v>
      </c>
      <c r="AB590" s="416" t="e">
        <f t="shared" si="49"/>
        <v>#N/A</v>
      </c>
      <c r="AC590" s="416" t="str">
        <f t="shared" si="50"/>
        <v>否</v>
      </c>
    </row>
    <row r="591" ht="22.5" customHeight="1" spans="1:29">
      <c r="A591" s="421" t="s">
        <v>7996</v>
      </c>
      <c r="B591" s="422" t="s">
        <v>7997</v>
      </c>
      <c r="C591" s="422" t="s">
        <v>7998</v>
      </c>
      <c r="D591" s="421" t="s">
        <v>7999</v>
      </c>
      <c r="E591" s="421" t="s">
        <v>7889</v>
      </c>
      <c r="F591" s="421" t="s">
        <v>4097</v>
      </c>
      <c r="G591" s="421" t="s">
        <v>4097</v>
      </c>
      <c r="H591" s="423" t="s">
        <v>5627</v>
      </c>
      <c r="I591" s="421" t="s">
        <v>1121</v>
      </c>
      <c r="J591" s="421" t="s">
        <v>7890</v>
      </c>
      <c r="K591" s="421" t="s">
        <v>8000</v>
      </c>
      <c r="L591" s="421" t="s">
        <v>7872</v>
      </c>
      <c r="M591" s="421" t="s">
        <v>7894</v>
      </c>
      <c r="N591" s="426">
        <v>26973</v>
      </c>
      <c r="O591" s="426">
        <v>26973</v>
      </c>
      <c r="P591" s="427"/>
      <c r="Q591" s="427"/>
      <c r="R591" s="426"/>
      <c r="S591" s="426"/>
      <c r="T591" s="426"/>
      <c r="U591" s="426"/>
      <c r="V591" s="426"/>
      <c r="W591" s="426"/>
      <c r="X591" s="427"/>
      <c r="Y591" s="416" t="str">
        <f t="shared" si="46"/>
        <v>促发展支出</v>
      </c>
      <c r="Z591" s="416" t="str">
        <f t="shared" si="47"/>
        <v>项目支出</v>
      </c>
      <c r="AA591" s="416" t="str">
        <f t="shared" si="48"/>
        <v>2083001</v>
      </c>
      <c r="AB591" s="416" t="e">
        <f t="shared" si="49"/>
        <v>#N/A</v>
      </c>
      <c r="AC591" s="416" t="str">
        <f t="shared" si="50"/>
        <v>否</v>
      </c>
    </row>
    <row r="592" ht="22.5" customHeight="1" spans="1:29">
      <c r="A592" s="421" t="s">
        <v>7996</v>
      </c>
      <c r="B592" s="422" t="s">
        <v>7997</v>
      </c>
      <c r="C592" s="422" t="s">
        <v>7998</v>
      </c>
      <c r="D592" s="421" t="s">
        <v>7999</v>
      </c>
      <c r="E592" s="421" t="s">
        <v>7889</v>
      </c>
      <c r="F592" s="421" t="s">
        <v>4097</v>
      </c>
      <c r="G592" s="421" t="s">
        <v>4097</v>
      </c>
      <c r="H592" s="423" t="s">
        <v>5627</v>
      </c>
      <c r="I592" s="421" t="s">
        <v>1121</v>
      </c>
      <c r="J592" s="421" t="s">
        <v>7890</v>
      </c>
      <c r="K592" s="421" t="s">
        <v>8000</v>
      </c>
      <c r="L592" s="421" t="s">
        <v>7872</v>
      </c>
      <c r="M592" s="421" t="s">
        <v>7894</v>
      </c>
      <c r="N592" s="426">
        <v>397200</v>
      </c>
      <c r="O592" s="426">
        <v>397200</v>
      </c>
      <c r="P592" s="427"/>
      <c r="Q592" s="427"/>
      <c r="R592" s="426"/>
      <c r="S592" s="426"/>
      <c r="T592" s="426"/>
      <c r="U592" s="426"/>
      <c r="V592" s="426"/>
      <c r="W592" s="426"/>
      <c r="X592" s="427"/>
      <c r="Y592" s="416" t="str">
        <f t="shared" si="46"/>
        <v>促发展支出</v>
      </c>
      <c r="Z592" s="416" t="str">
        <f t="shared" si="47"/>
        <v>项目支出</v>
      </c>
      <c r="AA592" s="416" t="str">
        <f t="shared" si="48"/>
        <v>2083001</v>
      </c>
      <c r="AB592" s="416" t="e">
        <f t="shared" si="49"/>
        <v>#N/A</v>
      </c>
      <c r="AC592" s="416" t="str">
        <f t="shared" si="50"/>
        <v>否</v>
      </c>
    </row>
    <row r="593" ht="22.5" customHeight="1" spans="1:29">
      <c r="A593" s="421" t="s">
        <v>7996</v>
      </c>
      <c r="B593" s="422" t="s">
        <v>7997</v>
      </c>
      <c r="C593" s="422" t="s">
        <v>7998</v>
      </c>
      <c r="D593" s="421" t="s">
        <v>8001</v>
      </c>
      <c r="E593" s="421" t="s">
        <v>7889</v>
      </c>
      <c r="F593" s="421" t="s">
        <v>4097</v>
      </c>
      <c r="G593" s="421" t="s">
        <v>4097</v>
      </c>
      <c r="H593" s="423" t="s">
        <v>6023</v>
      </c>
      <c r="I593" s="421" t="s">
        <v>1414</v>
      </c>
      <c r="J593" s="421" t="s">
        <v>8002</v>
      </c>
      <c r="K593" s="421" t="s">
        <v>8003</v>
      </c>
      <c r="L593" s="421" t="s">
        <v>7872</v>
      </c>
      <c r="M593" s="421" t="s">
        <v>7873</v>
      </c>
      <c r="N593" s="426">
        <v>4380000</v>
      </c>
      <c r="O593" s="426">
        <v>4380000</v>
      </c>
      <c r="P593" s="427"/>
      <c r="Q593" s="427"/>
      <c r="R593" s="426"/>
      <c r="S593" s="426"/>
      <c r="T593" s="426"/>
      <c r="U593" s="426"/>
      <c r="V593" s="426"/>
      <c r="W593" s="426"/>
      <c r="X593" s="427"/>
      <c r="Y593" s="416" t="str">
        <f t="shared" si="46"/>
        <v>促发展支出</v>
      </c>
      <c r="Z593" s="416" t="str">
        <f t="shared" si="47"/>
        <v>项目支出</v>
      </c>
      <c r="AA593" s="416" t="str">
        <f t="shared" si="48"/>
        <v>2130804</v>
      </c>
      <c r="AB593" s="416" t="e">
        <f t="shared" si="49"/>
        <v>#N/A</v>
      </c>
      <c r="AC593" s="416" t="str">
        <f t="shared" si="50"/>
        <v>否</v>
      </c>
    </row>
    <row r="594" ht="22.5" customHeight="1" spans="1:29">
      <c r="A594" s="421" t="s">
        <v>7996</v>
      </c>
      <c r="B594" s="422" t="s">
        <v>7997</v>
      </c>
      <c r="C594" s="422" t="s">
        <v>7998</v>
      </c>
      <c r="D594" s="421" t="s">
        <v>8001</v>
      </c>
      <c r="E594" s="421" t="s">
        <v>7889</v>
      </c>
      <c r="F594" s="421" t="s">
        <v>4097</v>
      </c>
      <c r="G594" s="421" t="s">
        <v>4097</v>
      </c>
      <c r="H594" s="423" t="s">
        <v>6023</v>
      </c>
      <c r="I594" s="421" t="s">
        <v>1414</v>
      </c>
      <c r="J594" s="421" t="s">
        <v>8002</v>
      </c>
      <c r="K594" s="421" t="s">
        <v>8003</v>
      </c>
      <c r="L594" s="421" t="s">
        <v>7872</v>
      </c>
      <c r="M594" s="421" t="s">
        <v>7873</v>
      </c>
      <c r="N594" s="426">
        <v>220000</v>
      </c>
      <c r="O594" s="426">
        <v>220000</v>
      </c>
      <c r="P594" s="427"/>
      <c r="Q594" s="427"/>
      <c r="R594" s="426"/>
      <c r="S594" s="426"/>
      <c r="T594" s="426"/>
      <c r="U594" s="426"/>
      <c r="V594" s="426"/>
      <c r="W594" s="426"/>
      <c r="X594" s="427"/>
      <c r="Y594" s="416" t="str">
        <f t="shared" si="46"/>
        <v>促发展支出</v>
      </c>
      <c r="Z594" s="416" t="str">
        <f t="shared" si="47"/>
        <v>项目支出</v>
      </c>
      <c r="AA594" s="416" t="str">
        <f t="shared" si="48"/>
        <v>2130804</v>
      </c>
      <c r="AB594" s="416" t="e">
        <f t="shared" si="49"/>
        <v>#N/A</v>
      </c>
      <c r="AC594" s="416" t="str">
        <f t="shared" si="50"/>
        <v>否</v>
      </c>
    </row>
    <row r="595" ht="22.5" customHeight="1" spans="1:29">
      <c r="A595" s="421" t="s">
        <v>7996</v>
      </c>
      <c r="B595" s="422" t="s">
        <v>7997</v>
      </c>
      <c r="C595" s="422" t="s">
        <v>7998</v>
      </c>
      <c r="D595" s="421" t="s">
        <v>8001</v>
      </c>
      <c r="E595" s="421" t="s">
        <v>7889</v>
      </c>
      <c r="F595" s="421" t="s">
        <v>4097</v>
      </c>
      <c r="G595" s="421" t="s">
        <v>4097</v>
      </c>
      <c r="H595" s="423" t="s">
        <v>6023</v>
      </c>
      <c r="I595" s="421" t="s">
        <v>1414</v>
      </c>
      <c r="J595" s="421" t="s">
        <v>8002</v>
      </c>
      <c r="K595" s="421" t="s">
        <v>8003</v>
      </c>
      <c r="L595" s="421" t="s">
        <v>7872</v>
      </c>
      <c r="M595" s="421" t="s">
        <v>7873</v>
      </c>
      <c r="N595" s="426">
        <v>1820000</v>
      </c>
      <c r="O595" s="426">
        <v>1820000</v>
      </c>
      <c r="P595" s="427"/>
      <c r="Q595" s="427"/>
      <c r="R595" s="426"/>
      <c r="S595" s="426"/>
      <c r="T595" s="426"/>
      <c r="U595" s="426"/>
      <c r="V595" s="426"/>
      <c r="W595" s="426"/>
      <c r="X595" s="427"/>
      <c r="Y595" s="416" t="str">
        <f t="shared" si="46"/>
        <v>促发展支出</v>
      </c>
      <c r="Z595" s="416" t="str">
        <f t="shared" si="47"/>
        <v>项目支出</v>
      </c>
      <c r="AA595" s="416" t="str">
        <f t="shared" si="48"/>
        <v>2130804</v>
      </c>
      <c r="AB595" s="416" t="e">
        <f t="shared" si="49"/>
        <v>#N/A</v>
      </c>
      <c r="AC595" s="416" t="str">
        <f t="shared" si="50"/>
        <v>否</v>
      </c>
    </row>
    <row r="596" ht="22.5" customHeight="1" spans="1:29">
      <c r="A596" s="421" t="s">
        <v>7996</v>
      </c>
      <c r="B596" s="422" t="s">
        <v>7997</v>
      </c>
      <c r="C596" s="422" t="s">
        <v>7998</v>
      </c>
      <c r="D596" s="421" t="s">
        <v>8004</v>
      </c>
      <c r="E596" s="421" t="s">
        <v>7889</v>
      </c>
      <c r="F596" s="421" t="s">
        <v>4097</v>
      </c>
      <c r="G596" s="421" t="s">
        <v>4097</v>
      </c>
      <c r="H596" s="423" t="s">
        <v>5604</v>
      </c>
      <c r="I596" s="421" t="s">
        <v>1098</v>
      </c>
      <c r="J596" s="421" t="s">
        <v>8005</v>
      </c>
      <c r="K596" s="421" t="s">
        <v>8006</v>
      </c>
      <c r="L596" s="421" t="s">
        <v>7872</v>
      </c>
      <c r="M596" s="421" t="s">
        <v>8007</v>
      </c>
      <c r="N596" s="426">
        <v>1083120</v>
      </c>
      <c r="O596" s="426"/>
      <c r="P596" s="427"/>
      <c r="Q596" s="427"/>
      <c r="R596" s="426"/>
      <c r="S596" s="426"/>
      <c r="T596" s="426"/>
      <c r="U596" s="426"/>
      <c r="V596" s="426"/>
      <c r="W596" s="426"/>
      <c r="X596" s="427"/>
      <c r="Y596" s="416" t="str">
        <f t="shared" si="46"/>
        <v>三保支出</v>
      </c>
      <c r="Z596" s="416" t="str">
        <f t="shared" si="47"/>
        <v>项目支出</v>
      </c>
      <c r="AA596" s="416" t="str">
        <f t="shared" si="48"/>
        <v>2082602</v>
      </c>
      <c r="AB596" s="416" t="str">
        <f t="shared" si="49"/>
        <v>保基本民生</v>
      </c>
      <c r="AC596" s="416" t="str">
        <f t="shared" si="50"/>
        <v>否</v>
      </c>
    </row>
    <row r="597" ht="22.5" customHeight="1" spans="1:29">
      <c r="A597" s="421" t="s">
        <v>7996</v>
      </c>
      <c r="B597" s="422" t="s">
        <v>7997</v>
      </c>
      <c r="C597" s="422" t="s">
        <v>7998</v>
      </c>
      <c r="D597" s="421" t="s">
        <v>8004</v>
      </c>
      <c r="E597" s="421" t="s">
        <v>7889</v>
      </c>
      <c r="F597" s="421" t="s">
        <v>4097</v>
      </c>
      <c r="G597" s="421" t="s">
        <v>4097</v>
      </c>
      <c r="H597" s="423" t="s">
        <v>5604</v>
      </c>
      <c r="I597" s="421" t="s">
        <v>1098</v>
      </c>
      <c r="J597" s="421" t="s">
        <v>8005</v>
      </c>
      <c r="K597" s="421" t="s">
        <v>8006</v>
      </c>
      <c r="L597" s="421" t="s">
        <v>7872</v>
      </c>
      <c r="M597" s="421" t="s">
        <v>8007</v>
      </c>
      <c r="N597" s="426">
        <v>4095792.7</v>
      </c>
      <c r="O597" s="426"/>
      <c r="P597" s="427"/>
      <c r="Q597" s="427"/>
      <c r="R597" s="426"/>
      <c r="S597" s="426"/>
      <c r="T597" s="426"/>
      <c r="U597" s="426"/>
      <c r="V597" s="426"/>
      <c r="W597" s="426"/>
      <c r="X597" s="427"/>
      <c r="Y597" s="416" t="str">
        <f t="shared" si="46"/>
        <v>三保支出</v>
      </c>
      <c r="Z597" s="416" t="str">
        <f t="shared" si="47"/>
        <v>项目支出</v>
      </c>
      <c r="AA597" s="416" t="str">
        <f t="shared" si="48"/>
        <v>2082602</v>
      </c>
      <c r="AB597" s="416" t="str">
        <f t="shared" si="49"/>
        <v>保基本民生</v>
      </c>
      <c r="AC597" s="416" t="str">
        <f t="shared" si="50"/>
        <v>否</v>
      </c>
    </row>
    <row r="598" ht="22.5" customHeight="1" spans="1:29">
      <c r="A598" s="421" t="s">
        <v>7996</v>
      </c>
      <c r="B598" s="422" t="s">
        <v>7997</v>
      </c>
      <c r="C598" s="422" t="s">
        <v>7998</v>
      </c>
      <c r="D598" s="421" t="s">
        <v>8004</v>
      </c>
      <c r="E598" s="421" t="s">
        <v>7889</v>
      </c>
      <c r="F598" s="421" t="s">
        <v>4097</v>
      </c>
      <c r="G598" s="421" t="s">
        <v>4097</v>
      </c>
      <c r="H598" s="423" t="s">
        <v>5604</v>
      </c>
      <c r="I598" s="421" t="s">
        <v>1098</v>
      </c>
      <c r="J598" s="421" t="s">
        <v>8005</v>
      </c>
      <c r="K598" s="421" t="s">
        <v>8006</v>
      </c>
      <c r="L598" s="421" t="s">
        <v>7872</v>
      </c>
      <c r="M598" s="421" t="s">
        <v>8007</v>
      </c>
      <c r="N598" s="426">
        <v>487404</v>
      </c>
      <c r="O598" s="426"/>
      <c r="P598" s="427"/>
      <c r="Q598" s="427"/>
      <c r="R598" s="426"/>
      <c r="S598" s="426"/>
      <c r="T598" s="426"/>
      <c r="U598" s="426"/>
      <c r="V598" s="426"/>
      <c r="W598" s="426"/>
      <c r="X598" s="427"/>
      <c r="Y598" s="416" t="str">
        <f t="shared" si="46"/>
        <v>三保支出</v>
      </c>
      <c r="Z598" s="416" t="str">
        <f t="shared" si="47"/>
        <v>项目支出</v>
      </c>
      <c r="AA598" s="416" t="str">
        <f t="shared" si="48"/>
        <v>2082602</v>
      </c>
      <c r="AB598" s="416" t="str">
        <f t="shared" si="49"/>
        <v>保基本民生</v>
      </c>
      <c r="AC598" s="416" t="str">
        <f t="shared" si="50"/>
        <v>否</v>
      </c>
    </row>
    <row r="599" ht="22.5" customHeight="1" spans="1:29">
      <c r="A599" s="421" t="s">
        <v>7996</v>
      </c>
      <c r="B599" s="422" t="s">
        <v>7997</v>
      </c>
      <c r="C599" s="422" t="s">
        <v>7998</v>
      </c>
      <c r="D599" s="421" t="s">
        <v>8004</v>
      </c>
      <c r="E599" s="421" t="s">
        <v>7889</v>
      </c>
      <c r="F599" s="421" t="s">
        <v>4097</v>
      </c>
      <c r="G599" s="421" t="s">
        <v>4097</v>
      </c>
      <c r="H599" s="423" t="s">
        <v>5604</v>
      </c>
      <c r="I599" s="421" t="s">
        <v>1098</v>
      </c>
      <c r="J599" s="421" t="s">
        <v>8005</v>
      </c>
      <c r="K599" s="421" t="s">
        <v>8006</v>
      </c>
      <c r="L599" s="421" t="s">
        <v>7872</v>
      </c>
      <c r="M599" s="421" t="s">
        <v>8007</v>
      </c>
      <c r="N599" s="426">
        <v>13033280</v>
      </c>
      <c r="O599" s="426"/>
      <c r="P599" s="427"/>
      <c r="Q599" s="427"/>
      <c r="R599" s="426"/>
      <c r="S599" s="426"/>
      <c r="T599" s="426"/>
      <c r="U599" s="426"/>
      <c r="V599" s="426"/>
      <c r="W599" s="426"/>
      <c r="X599" s="427"/>
      <c r="Y599" s="416" t="str">
        <f t="shared" si="46"/>
        <v>三保支出</v>
      </c>
      <c r="Z599" s="416" t="str">
        <f t="shared" si="47"/>
        <v>项目支出</v>
      </c>
      <c r="AA599" s="416" t="str">
        <f t="shared" si="48"/>
        <v>2082602</v>
      </c>
      <c r="AB599" s="416" t="str">
        <f t="shared" si="49"/>
        <v>保基本民生</v>
      </c>
      <c r="AC599" s="416" t="str">
        <f t="shared" si="50"/>
        <v>否</v>
      </c>
    </row>
    <row r="600" ht="22.5" customHeight="1" spans="1:29">
      <c r="A600" s="421" t="s">
        <v>7996</v>
      </c>
      <c r="B600" s="422" t="s">
        <v>7997</v>
      </c>
      <c r="C600" s="422" t="s">
        <v>7998</v>
      </c>
      <c r="D600" s="421" t="s">
        <v>8004</v>
      </c>
      <c r="E600" s="421" t="s">
        <v>7889</v>
      </c>
      <c r="F600" s="421" t="s">
        <v>4097</v>
      </c>
      <c r="G600" s="421" t="s">
        <v>4097</v>
      </c>
      <c r="H600" s="423" t="s">
        <v>5604</v>
      </c>
      <c r="I600" s="421" t="s">
        <v>1098</v>
      </c>
      <c r="J600" s="421" t="s">
        <v>8005</v>
      </c>
      <c r="K600" s="421" t="s">
        <v>8006</v>
      </c>
      <c r="L600" s="421" t="s">
        <v>7872</v>
      </c>
      <c r="M600" s="421" t="s">
        <v>8007</v>
      </c>
      <c r="N600" s="426">
        <v>198560.5</v>
      </c>
      <c r="O600" s="426"/>
      <c r="P600" s="427"/>
      <c r="Q600" s="427"/>
      <c r="R600" s="426"/>
      <c r="S600" s="426"/>
      <c r="T600" s="426"/>
      <c r="U600" s="426"/>
      <c r="V600" s="426"/>
      <c r="W600" s="426"/>
      <c r="X600" s="427"/>
      <c r="Y600" s="416" t="str">
        <f t="shared" si="46"/>
        <v>三保支出</v>
      </c>
      <c r="Z600" s="416" t="str">
        <f t="shared" si="47"/>
        <v>项目支出</v>
      </c>
      <c r="AA600" s="416" t="str">
        <f t="shared" si="48"/>
        <v>2082602</v>
      </c>
      <c r="AB600" s="416" t="str">
        <f t="shared" si="49"/>
        <v>保基本民生</v>
      </c>
      <c r="AC600" s="416" t="str">
        <f t="shared" si="50"/>
        <v>否</v>
      </c>
    </row>
    <row r="601" ht="22.5" customHeight="1" spans="1:29">
      <c r="A601" s="421" t="s">
        <v>7996</v>
      </c>
      <c r="B601" s="422" t="s">
        <v>7997</v>
      </c>
      <c r="C601" s="422" t="s">
        <v>7998</v>
      </c>
      <c r="D601" s="421" t="s">
        <v>8004</v>
      </c>
      <c r="E601" s="421" t="s">
        <v>7889</v>
      </c>
      <c r="F601" s="421" t="s">
        <v>4097</v>
      </c>
      <c r="G601" s="421" t="s">
        <v>4097</v>
      </c>
      <c r="H601" s="423" t="s">
        <v>5604</v>
      </c>
      <c r="I601" s="421" t="s">
        <v>1098</v>
      </c>
      <c r="J601" s="421" t="s">
        <v>8005</v>
      </c>
      <c r="K601" s="421" t="s">
        <v>8006</v>
      </c>
      <c r="L601" s="421" t="s">
        <v>7872</v>
      </c>
      <c r="M601" s="421" t="s">
        <v>8007</v>
      </c>
      <c r="N601" s="426">
        <v>218814.9</v>
      </c>
      <c r="O601" s="426"/>
      <c r="P601" s="427"/>
      <c r="Q601" s="427"/>
      <c r="R601" s="426"/>
      <c r="S601" s="426"/>
      <c r="T601" s="426"/>
      <c r="U601" s="426"/>
      <c r="V601" s="426"/>
      <c r="W601" s="426"/>
      <c r="X601" s="427"/>
      <c r="Y601" s="416" t="str">
        <f t="shared" si="46"/>
        <v>三保支出</v>
      </c>
      <c r="Z601" s="416" t="str">
        <f t="shared" si="47"/>
        <v>项目支出</v>
      </c>
      <c r="AA601" s="416" t="str">
        <f t="shared" si="48"/>
        <v>2082602</v>
      </c>
      <c r="AB601" s="416" t="str">
        <f t="shared" si="49"/>
        <v>保基本民生</v>
      </c>
      <c r="AC601" s="416" t="str">
        <f t="shared" si="50"/>
        <v>否</v>
      </c>
    </row>
    <row r="602" ht="22.5" customHeight="1" spans="1:29">
      <c r="A602" s="421" t="s">
        <v>7996</v>
      </c>
      <c r="B602" s="422" t="s">
        <v>7997</v>
      </c>
      <c r="C602" s="422" t="s">
        <v>7998</v>
      </c>
      <c r="D602" s="421" t="s">
        <v>8004</v>
      </c>
      <c r="E602" s="421" t="s">
        <v>7889</v>
      </c>
      <c r="F602" s="421" t="s">
        <v>4097</v>
      </c>
      <c r="G602" s="421" t="s">
        <v>4097</v>
      </c>
      <c r="H602" s="423" t="s">
        <v>5604</v>
      </c>
      <c r="I602" s="421" t="s">
        <v>1098</v>
      </c>
      <c r="J602" s="421" t="s">
        <v>8005</v>
      </c>
      <c r="K602" s="421" t="s">
        <v>8006</v>
      </c>
      <c r="L602" s="421" t="s">
        <v>7872</v>
      </c>
      <c r="M602" s="421" t="s">
        <v>8007</v>
      </c>
      <c r="N602" s="426">
        <v>80216172</v>
      </c>
      <c r="O602" s="426"/>
      <c r="P602" s="427"/>
      <c r="Q602" s="427"/>
      <c r="R602" s="426"/>
      <c r="S602" s="426"/>
      <c r="T602" s="426"/>
      <c r="U602" s="426"/>
      <c r="V602" s="426"/>
      <c r="W602" s="426"/>
      <c r="X602" s="427"/>
      <c r="Y602" s="416" t="str">
        <f t="shared" si="46"/>
        <v>三保支出</v>
      </c>
      <c r="Z602" s="416" t="str">
        <f t="shared" si="47"/>
        <v>项目支出</v>
      </c>
      <c r="AA602" s="416" t="str">
        <f t="shared" si="48"/>
        <v>2082602</v>
      </c>
      <c r="AB602" s="416" t="str">
        <f t="shared" si="49"/>
        <v>保基本民生</v>
      </c>
      <c r="AC602" s="416" t="str">
        <f t="shared" si="50"/>
        <v>否</v>
      </c>
    </row>
    <row r="603" ht="22.5" customHeight="1" spans="1:29">
      <c r="A603" s="421" t="s">
        <v>7996</v>
      </c>
      <c r="B603" s="422" t="s">
        <v>7997</v>
      </c>
      <c r="C603" s="422" t="s">
        <v>7998</v>
      </c>
      <c r="D603" s="421" t="s">
        <v>8004</v>
      </c>
      <c r="E603" s="421" t="s">
        <v>7889</v>
      </c>
      <c r="F603" s="421" t="s">
        <v>4097</v>
      </c>
      <c r="G603" s="421" t="s">
        <v>4097</v>
      </c>
      <c r="H603" s="423" t="s">
        <v>5604</v>
      </c>
      <c r="I603" s="421" t="s">
        <v>1098</v>
      </c>
      <c r="J603" s="421" t="s">
        <v>8005</v>
      </c>
      <c r="K603" s="421" t="s">
        <v>8006</v>
      </c>
      <c r="L603" s="421" t="s">
        <v>7872</v>
      </c>
      <c r="M603" s="421" t="s">
        <v>8007</v>
      </c>
      <c r="N603" s="426">
        <v>825396</v>
      </c>
      <c r="O603" s="426"/>
      <c r="P603" s="427"/>
      <c r="Q603" s="427"/>
      <c r="R603" s="426"/>
      <c r="S603" s="426"/>
      <c r="T603" s="426"/>
      <c r="U603" s="426"/>
      <c r="V603" s="426"/>
      <c r="W603" s="426"/>
      <c r="X603" s="427"/>
      <c r="Y603" s="416" t="str">
        <f t="shared" si="46"/>
        <v>三保支出</v>
      </c>
      <c r="Z603" s="416" t="str">
        <f t="shared" si="47"/>
        <v>项目支出</v>
      </c>
      <c r="AA603" s="416" t="str">
        <f t="shared" si="48"/>
        <v>2082602</v>
      </c>
      <c r="AB603" s="416" t="str">
        <f t="shared" si="49"/>
        <v>保基本民生</v>
      </c>
      <c r="AC603" s="416" t="str">
        <f t="shared" si="50"/>
        <v>否</v>
      </c>
    </row>
    <row r="604" ht="22.5" customHeight="1" spans="1:29">
      <c r="A604" s="421" t="s">
        <v>7996</v>
      </c>
      <c r="B604" s="422" t="s">
        <v>7997</v>
      </c>
      <c r="C604" s="422" t="s">
        <v>7998</v>
      </c>
      <c r="D604" s="421" t="s">
        <v>8004</v>
      </c>
      <c r="E604" s="421" t="s">
        <v>7889</v>
      </c>
      <c r="F604" s="421" t="s">
        <v>4097</v>
      </c>
      <c r="G604" s="421" t="s">
        <v>4097</v>
      </c>
      <c r="H604" s="423" t="s">
        <v>5604</v>
      </c>
      <c r="I604" s="421" t="s">
        <v>1098</v>
      </c>
      <c r="J604" s="421" t="s">
        <v>8005</v>
      </c>
      <c r="K604" s="421" t="s">
        <v>8006</v>
      </c>
      <c r="L604" s="421" t="s">
        <v>7872</v>
      </c>
      <c r="M604" s="421" t="s">
        <v>8007</v>
      </c>
      <c r="N604" s="426">
        <v>1528956</v>
      </c>
      <c r="O604" s="426"/>
      <c r="P604" s="427"/>
      <c r="Q604" s="427"/>
      <c r="R604" s="426"/>
      <c r="S604" s="426"/>
      <c r="T604" s="426"/>
      <c r="U604" s="426"/>
      <c r="V604" s="426"/>
      <c r="W604" s="426"/>
      <c r="X604" s="427"/>
      <c r="Y604" s="416" t="str">
        <f t="shared" si="46"/>
        <v>三保支出</v>
      </c>
      <c r="Z604" s="416" t="str">
        <f t="shared" si="47"/>
        <v>项目支出</v>
      </c>
      <c r="AA604" s="416" t="str">
        <f t="shared" si="48"/>
        <v>2082602</v>
      </c>
      <c r="AB604" s="416" t="str">
        <f t="shared" si="49"/>
        <v>保基本民生</v>
      </c>
      <c r="AC604" s="416" t="str">
        <f t="shared" si="50"/>
        <v>否</v>
      </c>
    </row>
    <row r="605" ht="22.5" customHeight="1" spans="1:29">
      <c r="A605" s="421" t="s">
        <v>7996</v>
      </c>
      <c r="B605" s="422" t="s">
        <v>7997</v>
      </c>
      <c r="C605" s="422" t="s">
        <v>7998</v>
      </c>
      <c r="D605" s="421" t="s">
        <v>8004</v>
      </c>
      <c r="E605" s="421" t="s">
        <v>7889</v>
      </c>
      <c r="F605" s="421" t="s">
        <v>4097</v>
      </c>
      <c r="G605" s="421" t="s">
        <v>4097</v>
      </c>
      <c r="H605" s="423" t="s">
        <v>5604</v>
      </c>
      <c r="I605" s="421" t="s">
        <v>1098</v>
      </c>
      <c r="J605" s="421" t="s">
        <v>8005</v>
      </c>
      <c r="K605" s="421" t="s">
        <v>8006</v>
      </c>
      <c r="L605" s="421" t="s">
        <v>7872</v>
      </c>
      <c r="M605" s="421" t="s">
        <v>8007</v>
      </c>
      <c r="N605" s="426">
        <v>154800</v>
      </c>
      <c r="O605" s="426"/>
      <c r="P605" s="427"/>
      <c r="Q605" s="427"/>
      <c r="R605" s="426"/>
      <c r="S605" s="426"/>
      <c r="T605" s="426"/>
      <c r="U605" s="426"/>
      <c r="V605" s="426"/>
      <c r="W605" s="426"/>
      <c r="X605" s="427"/>
      <c r="Y605" s="416" t="str">
        <f t="shared" si="46"/>
        <v>三保支出</v>
      </c>
      <c r="Z605" s="416" t="str">
        <f t="shared" si="47"/>
        <v>项目支出</v>
      </c>
      <c r="AA605" s="416" t="str">
        <f t="shared" si="48"/>
        <v>2082602</v>
      </c>
      <c r="AB605" s="416" t="str">
        <f t="shared" si="49"/>
        <v>保基本民生</v>
      </c>
      <c r="AC605" s="416" t="str">
        <f t="shared" si="50"/>
        <v>否</v>
      </c>
    </row>
    <row r="606" ht="22.5" customHeight="1" spans="1:29">
      <c r="A606" s="421" t="s">
        <v>7996</v>
      </c>
      <c r="B606" s="422" t="s">
        <v>7997</v>
      </c>
      <c r="C606" s="422" t="s">
        <v>7998</v>
      </c>
      <c r="D606" s="421" t="s">
        <v>8008</v>
      </c>
      <c r="E606" s="421" t="s">
        <v>7889</v>
      </c>
      <c r="F606" s="421" t="s">
        <v>4097</v>
      </c>
      <c r="G606" s="421" t="s">
        <v>4097</v>
      </c>
      <c r="H606" s="423" t="s">
        <v>5529</v>
      </c>
      <c r="I606" s="421" t="s">
        <v>988</v>
      </c>
      <c r="J606" s="421" t="s">
        <v>7890</v>
      </c>
      <c r="K606" s="421" t="s">
        <v>7891</v>
      </c>
      <c r="L606" s="421" t="s">
        <v>7872</v>
      </c>
      <c r="M606" s="421" t="s">
        <v>8009</v>
      </c>
      <c r="N606" s="426">
        <v>520000</v>
      </c>
      <c r="O606" s="426">
        <v>520000</v>
      </c>
      <c r="P606" s="427"/>
      <c r="Q606" s="427"/>
      <c r="R606" s="426"/>
      <c r="S606" s="426"/>
      <c r="T606" s="426"/>
      <c r="U606" s="426"/>
      <c r="V606" s="426"/>
      <c r="W606" s="426"/>
      <c r="X606" s="427"/>
      <c r="Y606" s="416" t="str">
        <f t="shared" si="46"/>
        <v>三保支出</v>
      </c>
      <c r="Z606" s="416" t="str">
        <f t="shared" si="47"/>
        <v>项目支出</v>
      </c>
      <c r="AA606" s="416" t="str">
        <f t="shared" si="48"/>
        <v>2080711</v>
      </c>
      <c r="AB606" s="416" t="str">
        <f t="shared" si="49"/>
        <v>保基本民生</v>
      </c>
      <c r="AC606" s="416" t="str">
        <f t="shared" si="50"/>
        <v>否</v>
      </c>
    </row>
    <row r="607" ht="22.5" customHeight="1" spans="1:29">
      <c r="A607" s="421" t="s">
        <v>7996</v>
      </c>
      <c r="B607" s="422" t="s">
        <v>7997</v>
      </c>
      <c r="C607" s="422" t="s">
        <v>7998</v>
      </c>
      <c r="D607" s="421" t="s">
        <v>8010</v>
      </c>
      <c r="E607" s="421" t="s">
        <v>7889</v>
      </c>
      <c r="F607" s="421" t="s">
        <v>4097</v>
      </c>
      <c r="G607" s="421" t="s">
        <v>4097</v>
      </c>
      <c r="H607" s="423" t="s">
        <v>5512</v>
      </c>
      <c r="I607" s="421" t="s">
        <v>962</v>
      </c>
      <c r="J607" s="421" t="s">
        <v>8005</v>
      </c>
      <c r="K607" s="421" t="s">
        <v>8006</v>
      </c>
      <c r="L607" s="421" t="s">
        <v>7872</v>
      </c>
      <c r="M607" s="421" t="s">
        <v>8011</v>
      </c>
      <c r="N607" s="426">
        <v>35021100</v>
      </c>
      <c r="O607" s="426">
        <v>35021100</v>
      </c>
      <c r="P607" s="427"/>
      <c r="Q607" s="427"/>
      <c r="R607" s="426"/>
      <c r="S607" s="426"/>
      <c r="T607" s="426"/>
      <c r="U607" s="426"/>
      <c r="V607" s="426"/>
      <c r="W607" s="426"/>
      <c r="X607" s="427"/>
      <c r="Y607" s="416" t="str">
        <f t="shared" si="46"/>
        <v>三保支出</v>
      </c>
      <c r="Z607" s="416" t="str">
        <f t="shared" si="47"/>
        <v>项目支出</v>
      </c>
      <c r="AA607" s="416" t="str">
        <f t="shared" si="48"/>
        <v>2080507</v>
      </c>
      <c r="AB607" s="416" t="str">
        <f t="shared" si="49"/>
        <v>保基本民生</v>
      </c>
      <c r="AC607" s="416" t="str">
        <f t="shared" si="50"/>
        <v>否</v>
      </c>
    </row>
    <row r="608" ht="22.5" customHeight="1" spans="1:29">
      <c r="A608" s="421" t="s">
        <v>7996</v>
      </c>
      <c r="B608" s="422" t="s">
        <v>7997</v>
      </c>
      <c r="C608" s="422" t="s">
        <v>7998</v>
      </c>
      <c r="D608" s="421" t="s">
        <v>8012</v>
      </c>
      <c r="E608" s="421" t="s">
        <v>8013</v>
      </c>
      <c r="F608" s="421" t="s">
        <v>4097</v>
      </c>
      <c r="G608" s="421" t="s">
        <v>4097</v>
      </c>
      <c r="H608" s="423" t="s">
        <v>5489</v>
      </c>
      <c r="I608" s="421" t="s">
        <v>931</v>
      </c>
      <c r="J608" s="421" t="s">
        <v>7890</v>
      </c>
      <c r="K608" s="421" t="s">
        <v>7891</v>
      </c>
      <c r="L608" s="421" t="s">
        <v>7872</v>
      </c>
      <c r="M608" s="421" t="s">
        <v>8014</v>
      </c>
      <c r="N608" s="426">
        <v>64339.95</v>
      </c>
      <c r="O608" s="426">
        <v>64339.95</v>
      </c>
      <c r="P608" s="427"/>
      <c r="Q608" s="427"/>
      <c r="R608" s="426"/>
      <c r="S608" s="426"/>
      <c r="T608" s="426"/>
      <c r="U608" s="426"/>
      <c r="V608" s="426"/>
      <c r="W608" s="426"/>
      <c r="X608" s="427"/>
      <c r="Y608" s="416" t="str">
        <f t="shared" si="46"/>
        <v>三保支出</v>
      </c>
      <c r="Z608" s="416" t="str">
        <f t="shared" si="47"/>
        <v>人员类支出</v>
      </c>
      <c r="AA608" s="416" t="str">
        <f t="shared" si="48"/>
        <v>2080199</v>
      </c>
      <c r="AB608" s="416" t="str">
        <f t="shared" si="49"/>
        <v>保基本民生</v>
      </c>
      <c r="AC608" s="416" t="str">
        <f t="shared" si="50"/>
        <v>是</v>
      </c>
    </row>
    <row r="609" ht="22.5" customHeight="1" spans="1:29">
      <c r="A609" s="421" t="s">
        <v>7996</v>
      </c>
      <c r="B609" s="422" t="s">
        <v>7997</v>
      </c>
      <c r="C609" s="422" t="s">
        <v>7998</v>
      </c>
      <c r="D609" s="421" t="s">
        <v>8012</v>
      </c>
      <c r="E609" s="421" t="s">
        <v>8013</v>
      </c>
      <c r="F609" s="421" t="s">
        <v>4097</v>
      </c>
      <c r="G609" s="421" t="s">
        <v>4097</v>
      </c>
      <c r="H609" s="423" t="s">
        <v>5489</v>
      </c>
      <c r="I609" s="421" t="s">
        <v>931</v>
      </c>
      <c r="J609" s="421" t="s">
        <v>7890</v>
      </c>
      <c r="K609" s="421" t="s">
        <v>7891</v>
      </c>
      <c r="L609" s="421" t="s">
        <v>7872</v>
      </c>
      <c r="M609" s="421" t="s">
        <v>8014</v>
      </c>
      <c r="N609" s="426">
        <v>315000</v>
      </c>
      <c r="O609" s="426">
        <v>315000</v>
      </c>
      <c r="P609" s="427"/>
      <c r="Q609" s="427"/>
      <c r="R609" s="426"/>
      <c r="S609" s="426"/>
      <c r="T609" s="426"/>
      <c r="U609" s="426"/>
      <c r="V609" s="426"/>
      <c r="W609" s="426"/>
      <c r="X609" s="427"/>
      <c r="Y609" s="416" t="str">
        <f t="shared" si="46"/>
        <v>三保支出</v>
      </c>
      <c r="Z609" s="416" t="str">
        <f t="shared" si="47"/>
        <v>人员类支出</v>
      </c>
      <c r="AA609" s="416" t="str">
        <f t="shared" si="48"/>
        <v>2080199</v>
      </c>
      <c r="AB609" s="416" t="str">
        <f t="shared" si="49"/>
        <v>保基本民生</v>
      </c>
      <c r="AC609" s="416" t="str">
        <f t="shared" si="50"/>
        <v>是</v>
      </c>
    </row>
    <row r="610" ht="22.5" customHeight="1" spans="1:29">
      <c r="A610" s="421" t="s">
        <v>7996</v>
      </c>
      <c r="B610" s="422" t="s">
        <v>7997</v>
      </c>
      <c r="C610" s="422" t="s">
        <v>7998</v>
      </c>
      <c r="D610" s="421" t="s">
        <v>8012</v>
      </c>
      <c r="E610" s="421" t="s">
        <v>8013</v>
      </c>
      <c r="F610" s="421" t="s">
        <v>4097</v>
      </c>
      <c r="G610" s="421" t="s">
        <v>4097</v>
      </c>
      <c r="H610" s="423" t="s">
        <v>5489</v>
      </c>
      <c r="I610" s="421" t="s">
        <v>931</v>
      </c>
      <c r="J610" s="421" t="s">
        <v>7890</v>
      </c>
      <c r="K610" s="421" t="s">
        <v>7891</v>
      </c>
      <c r="L610" s="421" t="s">
        <v>7872</v>
      </c>
      <c r="M610" s="421" t="s">
        <v>8014</v>
      </c>
      <c r="N610" s="426">
        <v>245200.05</v>
      </c>
      <c r="O610" s="426">
        <v>245200.05</v>
      </c>
      <c r="P610" s="427"/>
      <c r="Q610" s="427"/>
      <c r="R610" s="426"/>
      <c r="S610" s="426"/>
      <c r="T610" s="426"/>
      <c r="U610" s="426"/>
      <c r="V610" s="426"/>
      <c r="W610" s="426"/>
      <c r="X610" s="427"/>
      <c r="Y610" s="416" t="str">
        <f t="shared" si="46"/>
        <v>三保支出</v>
      </c>
      <c r="Z610" s="416" t="str">
        <f t="shared" si="47"/>
        <v>人员类支出</v>
      </c>
      <c r="AA610" s="416" t="str">
        <f t="shared" si="48"/>
        <v>2080199</v>
      </c>
      <c r="AB610" s="416" t="str">
        <f t="shared" si="49"/>
        <v>保基本民生</v>
      </c>
      <c r="AC610" s="416" t="str">
        <f t="shared" si="50"/>
        <v>是</v>
      </c>
    </row>
    <row r="611" ht="22.5" customHeight="1" spans="1:29">
      <c r="A611" s="421" t="s">
        <v>7996</v>
      </c>
      <c r="B611" s="422" t="s">
        <v>8015</v>
      </c>
      <c r="C611" s="422" t="s">
        <v>8016</v>
      </c>
      <c r="D611" s="421" t="s">
        <v>8017</v>
      </c>
      <c r="E611" s="421" t="s">
        <v>7889</v>
      </c>
      <c r="F611" s="421" t="s">
        <v>4090</v>
      </c>
      <c r="G611" s="421" t="s">
        <v>4097</v>
      </c>
      <c r="H611" s="423" t="s">
        <v>5586</v>
      </c>
      <c r="I611" s="421" t="s">
        <v>1072</v>
      </c>
      <c r="J611" s="421" t="s">
        <v>7890</v>
      </c>
      <c r="K611" s="421" t="s">
        <v>8018</v>
      </c>
      <c r="L611" s="421" t="s">
        <v>7872</v>
      </c>
      <c r="M611" s="421" t="s">
        <v>8019</v>
      </c>
      <c r="N611" s="426">
        <v>2180800</v>
      </c>
      <c r="O611" s="426">
        <v>2180800</v>
      </c>
      <c r="P611" s="427"/>
      <c r="Q611" s="427"/>
      <c r="R611" s="426"/>
      <c r="S611" s="426"/>
      <c r="T611" s="426"/>
      <c r="U611" s="426"/>
      <c r="V611" s="426"/>
      <c r="W611" s="426"/>
      <c r="X611" s="427"/>
      <c r="Y611" s="416" t="str">
        <f t="shared" si="46"/>
        <v>三保支出</v>
      </c>
      <c r="Z611" s="416" t="str">
        <f t="shared" si="47"/>
        <v>项目支出</v>
      </c>
      <c r="AA611" s="416" t="str">
        <f t="shared" si="48"/>
        <v>2082001</v>
      </c>
      <c r="AB611" s="416" t="str">
        <f t="shared" si="49"/>
        <v>保基本民生</v>
      </c>
      <c r="AC611" s="416" t="str">
        <f t="shared" si="50"/>
        <v>否</v>
      </c>
    </row>
    <row r="612" ht="22.5" customHeight="1" spans="1:29">
      <c r="A612" s="421" t="s">
        <v>7996</v>
      </c>
      <c r="B612" s="422" t="s">
        <v>8015</v>
      </c>
      <c r="C612" s="422" t="s">
        <v>8016</v>
      </c>
      <c r="D612" s="421" t="s">
        <v>8017</v>
      </c>
      <c r="E612" s="421" t="s">
        <v>7889</v>
      </c>
      <c r="F612" s="421" t="s">
        <v>4090</v>
      </c>
      <c r="G612" s="421" t="s">
        <v>4097</v>
      </c>
      <c r="H612" s="423" t="s">
        <v>5586</v>
      </c>
      <c r="I612" s="421" t="s">
        <v>1072</v>
      </c>
      <c r="J612" s="421" t="s">
        <v>7890</v>
      </c>
      <c r="K612" s="421" t="s">
        <v>8018</v>
      </c>
      <c r="L612" s="421" t="s">
        <v>7872</v>
      </c>
      <c r="M612" s="421" t="s">
        <v>8019</v>
      </c>
      <c r="N612" s="426">
        <v>374000</v>
      </c>
      <c r="O612" s="426">
        <v>374000</v>
      </c>
      <c r="P612" s="427"/>
      <c r="Q612" s="427"/>
      <c r="R612" s="426"/>
      <c r="S612" s="426"/>
      <c r="T612" s="426"/>
      <c r="U612" s="426"/>
      <c r="V612" s="426"/>
      <c r="W612" s="426"/>
      <c r="X612" s="427"/>
      <c r="Y612" s="416" t="str">
        <f t="shared" si="46"/>
        <v>三保支出</v>
      </c>
      <c r="Z612" s="416" t="str">
        <f t="shared" si="47"/>
        <v>项目支出</v>
      </c>
      <c r="AA612" s="416" t="str">
        <f t="shared" si="48"/>
        <v>2082001</v>
      </c>
      <c r="AB612" s="416" t="str">
        <f t="shared" si="49"/>
        <v>保基本民生</v>
      </c>
      <c r="AC612" s="416" t="str">
        <f t="shared" si="50"/>
        <v>否</v>
      </c>
    </row>
    <row r="613" ht="22.5" customHeight="1" spans="1:29">
      <c r="A613" s="421" t="s">
        <v>7996</v>
      </c>
      <c r="B613" s="422" t="s">
        <v>8015</v>
      </c>
      <c r="C613" s="422" t="s">
        <v>8016</v>
      </c>
      <c r="D613" s="421" t="s">
        <v>8017</v>
      </c>
      <c r="E613" s="421" t="s">
        <v>7889</v>
      </c>
      <c r="F613" s="421" t="s">
        <v>4090</v>
      </c>
      <c r="G613" s="421" t="s">
        <v>4097</v>
      </c>
      <c r="H613" s="423" t="s">
        <v>5586</v>
      </c>
      <c r="I613" s="421" t="s">
        <v>1072</v>
      </c>
      <c r="J613" s="421" t="s">
        <v>7890</v>
      </c>
      <c r="K613" s="421" t="s">
        <v>8018</v>
      </c>
      <c r="L613" s="421" t="s">
        <v>7872</v>
      </c>
      <c r="M613" s="421" t="s">
        <v>8019</v>
      </c>
      <c r="N613" s="426">
        <v>547400</v>
      </c>
      <c r="O613" s="426">
        <v>547400</v>
      </c>
      <c r="P613" s="427"/>
      <c r="Q613" s="427"/>
      <c r="R613" s="426"/>
      <c r="S613" s="426"/>
      <c r="T613" s="426"/>
      <c r="U613" s="426"/>
      <c r="V613" s="426"/>
      <c r="W613" s="426"/>
      <c r="X613" s="427"/>
      <c r="Y613" s="416" t="str">
        <f t="shared" si="46"/>
        <v>三保支出</v>
      </c>
      <c r="Z613" s="416" t="str">
        <f t="shared" si="47"/>
        <v>项目支出</v>
      </c>
      <c r="AA613" s="416" t="str">
        <f t="shared" si="48"/>
        <v>2082001</v>
      </c>
      <c r="AB613" s="416" t="str">
        <f t="shared" si="49"/>
        <v>保基本民生</v>
      </c>
      <c r="AC613" s="416" t="str">
        <f t="shared" si="50"/>
        <v>否</v>
      </c>
    </row>
    <row r="614" ht="22.5" customHeight="1" spans="1:29">
      <c r="A614" s="421" t="s">
        <v>7996</v>
      </c>
      <c r="B614" s="422" t="s">
        <v>8015</v>
      </c>
      <c r="C614" s="422" t="s">
        <v>8016</v>
      </c>
      <c r="D614" s="421" t="s">
        <v>8020</v>
      </c>
      <c r="E614" s="421" t="s">
        <v>8013</v>
      </c>
      <c r="F614" s="421" t="s">
        <v>4097</v>
      </c>
      <c r="G614" s="421" t="s">
        <v>4097</v>
      </c>
      <c r="H614" s="423" t="s">
        <v>5536</v>
      </c>
      <c r="I614" s="421" t="s">
        <v>1000</v>
      </c>
      <c r="J614" s="421" t="s">
        <v>7890</v>
      </c>
      <c r="K614" s="421" t="s">
        <v>7891</v>
      </c>
      <c r="L614" s="421" t="s">
        <v>7872</v>
      </c>
      <c r="M614" s="421" t="s">
        <v>8021</v>
      </c>
      <c r="N614" s="426">
        <v>67000</v>
      </c>
      <c r="O614" s="426">
        <v>67000</v>
      </c>
      <c r="P614" s="427"/>
      <c r="Q614" s="427"/>
      <c r="R614" s="426"/>
      <c r="S614" s="426"/>
      <c r="T614" s="426"/>
      <c r="U614" s="426"/>
      <c r="V614" s="426"/>
      <c r="W614" s="426"/>
      <c r="X614" s="427"/>
      <c r="Y614" s="416" t="str">
        <f t="shared" si="46"/>
        <v>刚性支出</v>
      </c>
      <c r="Z614" s="416" t="str">
        <f t="shared" si="47"/>
        <v>人员类支出</v>
      </c>
      <c r="AA614" s="416" t="str">
        <f t="shared" si="48"/>
        <v>2080802</v>
      </c>
      <c r="AB614" s="416" t="e">
        <f t="shared" si="49"/>
        <v>#N/A</v>
      </c>
      <c r="AC614" s="416" t="str">
        <f t="shared" si="50"/>
        <v>是</v>
      </c>
    </row>
    <row r="615" ht="22.5" customHeight="1" spans="1:29">
      <c r="A615" s="421" t="s">
        <v>7996</v>
      </c>
      <c r="B615" s="422" t="s">
        <v>8015</v>
      </c>
      <c r="C615" s="422" t="s">
        <v>8016</v>
      </c>
      <c r="D615" s="421" t="s">
        <v>8022</v>
      </c>
      <c r="E615" s="421" t="s">
        <v>8013</v>
      </c>
      <c r="F615" s="421" t="s">
        <v>4097</v>
      </c>
      <c r="G615" s="421" t="s">
        <v>4097</v>
      </c>
      <c r="H615" s="423" t="s">
        <v>5491</v>
      </c>
      <c r="I615" s="421" t="s">
        <v>12</v>
      </c>
      <c r="J615" s="421" t="s">
        <v>7890</v>
      </c>
      <c r="K615" s="421" t="s">
        <v>7891</v>
      </c>
      <c r="L615" s="421" t="s">
        <v>7872</v>
      </c>
      <c r="M615" s="421" t="s">
        <v>8021</v>
      </c>
      <c r="N615" s="426">
        <v>1036800</v>
      </c>
      <c r="O615" s="426">
        <v>1036800</v>
      </c>
      <c r="P615" s="427"/>
      <c r="Q615" s="427"/>
      <c r="R615" s="426"/>
      <c r="S615" s="426"/>
      <c r="T615" s="426"/>
      <c r="U615" s="426"/>
      <c r="V615" s="426"/>
      <c r="W615" s="426"/>
      <c r="X615" s="427"/>
      <c r="Y615" s="416" t="str">
        <f t="shared" si="46"/>
        <v>刚性支出</v>
      </c>
      <c r="Z615" s="416" t="str">
        <f t="shared" si="47"/>
        <v>人员类支出</v>
      </c>
      <c r="AA615" s="416" t="str">
        <f t="shared" si="48"/>
        <v>2080201</v>
      </c>
      <c r="AB615" s="416" t="e">
        <f t="shared" si="49"/>
        <v>#N/A</v>
      </c>
      <c r="AC615" s="416" t="str">
        <f t="shared" si="50"/>
        <v>是</v>
      </c>
    </row>
    <row r="616" ht="22.5" customHeight="1" spans="1:29">
      <c r="A616" s="421" t="s">
        <v>7996</v>
      </c>
      <c r="B616" s="422" t="s">
        <v>8015</v>
      </c>
      <c r="C616" s="422" t="s">
        <v>8016</v>
      </c>
      <c r="D616" s="421" t="s">
        <v>8023</v>
      </c>
      <c r="E616" s="421" t="s">
        <v>7889</v>
      </c>
      <c r="F616" s="421" t="s">
        <v>4090</v>
      </c>
      <c r="G616" s="421" t="s">
        <v>4097</v>
      </c>
      <c r="H616" s="423" t="s">
        <v>5584</v>
      </c>
      <c r="I616" s="421" t="s">
        <v>1068</v>
      </c>
      <c r="J616" s="421" t="s">
        <v>7890</v>
      </c>
      <c r="K616" s="421" t="s">
        <v>8018</v>
      </c>
      <c r="L616" s="421" t="s">
        <v>7872</v>
      </c>
      <c r="M616" s="421" t="s">
        <v>8024</v>
      </c>
      <c r="N616" s="426">
        <v>6388300</v>
      </c>
      <c r="O616" s="426">
        <v>6388300</v>
      </c>
      <c r="P616" s="427"/>
      <c r="Q616" s="427"/>
      <c r="R616" s="426"/>
      <c r="S616" s="426"/>
      <c r="T616" s="426"/>
      <c r="U616" s="426"/>
      <c r="V616" s="426"/>
      <c r="W616" s="426"/>
      <c r="X616" s="427"/>
      <c r="Y616" s="416" t="str">
        <f t="shared" si="46"/>
        <v>三保支出</v>
      </c>
      <c r="Z616" s="416" t="str">
        <f t="shared" si="47"/>
        <v>项目支出</v>
      </c>
      <c r="AA616" s="416" t="str">
        <f t="shared" si="48"/>
        <v>2081902</v>
      </c>
      <c r="AB616" s="416" t="str">
        <f t="shared" si="49"/>
        <v>保基本民生</v>
      </c>
      <c r="AC616" s="416" t="str">
        <f t="shared" si="50"/>
        <v>否</v>
      </c>
    </row>
    <row r="617" ht="22.5" customHeight="1" spans="1:29">
      <c r="A617" s="421" t="s">
        <v>7996</v>
      </c>
      <c r="B617" s="422" t="s">
        <v>8015</v>
      </c>
      <c r="C617" s="422" t="s">
        <v>8016</v>
      </c>
      <c r="D617" s="421" t="s">
        <v>8023</v>
      </c>
      <c r="E617" s="421" t="s">
        <v>7889</v>
      </c>
      <c r="F617" s="421" t="s">
        <v>4090</v>
      </c>
      <c r="G617" s="421" t="s">
        <v>4097</v>
      </c>
      <c r="H617" s="423" t="s">
        <v>5584</v>
      </c>
      <c r="I617" s="421" t="s">
        <v>1068</v>
      </c>
      <c r="J617" s="421" t="s">
        <v>7890</v>
      </c>
      <c r="K617" s="421" t="s">
        <v>8018</v>
      </c>
      <c r="L617" s="421" t="s">
        <v>7872</v>
      </c>
      <c r="M617" s="421" t="s">
        <v>8024</v>
      </c>
      <c r="N617" s="426">
        <v>6648400</v>
      </c>
      <c r="O617" s="426">
        <v>6648400</v>
      </c>
      <c r="P617" s="427"/>
      <c r="Q617" s="427"/>
      <c r="R617" s="426"/>
      <c r="S617" s="426"/>
      <c r="T617" s="426"/>
      <c r="U617" s="426"/>
      <c r="V617" s="426"/>
      <c r="W617" s="426"/>
      <c r="X617" s="427"/>
      <c r="Y617" s="416" t="str">
        <f t="shared" si="46"/>
        <v>三保支出</v>
      </c>
      <c r="Z617" s="416" t="str">
        <f t="shared" si="47"/>
        <v>项目支出</v>
      </c>
      <c r="AA617" s="416" t="str">
        <f t="shared" si="48"/>
        <v>2081902</v>
      </c>
      <c r="AB617" s="416" t="str">
        <f t="shared" si="49"/>
        <v>保基本民生</v>
      </c>
      <c r="AC617" s="416" t="str">
        <f t="shared" si="50"/>
        <v>否</v>
      </c>
    </row>
    <row r="618" ht="22.5" customHeight="1" spans="1:29">
      <c r="A618" s="421" t="s">
        <v>7996</v>
      </c>
      <c r="B618" s="422" t="s">
        <v>8015</v>
      </c>
      <c r="C618" s="422" t="s">
        <v>8016</v>
      </c>
      <c r="D618" s="421" t="s">
        <v>8023</v>
      </c>
      <c r="E618" s="421" t="s">
        <v>7889</v>
      </c>
      <c r="F618" s="421" t="s">
        <v>4090</v>
      </c>
      <c r="G618" s="421" t="s">
        <v>4097</v>
      </c>
      <c r="H618" s="423" t="s">
        <v>5584</v>
      </c>
      <c r="I618" s="421" t="s">
        <v>1068</v>
      </c>
      <c r="J618" s="421" t="s">
        <v>7890</v>
      </c>
      <c r="K618" s="421" t="s">
        <v>8018</v>
      </c>
      <c r="L618" s="421" t="s">
        <v>7872</v>
      </c>
      <c r="M618" s="421" t="s">
        <v>8024</v>
      </c>
      <c r="N618" s="426">
        <v>38764000</v>
      </c>
      <c r="O618" s="426">
        <v>38764000</v>
      </c>
      <c r="P618" s="427"/>
      <c r="Q618" s="427"/>
      <c r="R618" s="426"/>
      <c r="S618" s="426"/>
      <c r="T618" s="426"/>
      <c r="U618" s="426"/>
      <c r="V618" s="426"/>
      <c r="W618" s="426"/>
      <c r="X618" s="427"/>
      <c r="Y618" s="416" t="str">
        <f t="shared" si="46"/>
        <v>三保支出</v>
      </c>
      <c r="Z618" s="416" t="str">
        <f t="shared" si="47"/>
        <v>项目支出</v>
      </c>
      <c r="AA618" s="416" t="str">
        <f t="shared" si="48"/>
        <v>2081902</v>
      </c>
      <c r="AB618" s="416" t="str">
        <f t="shared" si="49"/>
        <v>保基本民生</v>
      </c>
      <c r="AC618" s="416" t="str">
        <f t="shared" si="50"/>
        <v>否</v>
      </c>
    </row>
    <row r="619" ht="22.5" customHeight="1" spans="1:29">
      <c r="A619" s="421" t="s">
        <v>7996</v>
      </c>
      <c r="B619" s="422" t="s">
        <v>8015</v>
      </c>
      <c r="C619" s="422" t="s">
        <v>8016</v>
      </c>
      <c r="D619" s="421" t="s">
        <v>8025</v>
      </c>
      <c r="E619" s="421" t="s">
        <v>7889</v>
      </c>
      <c r="F619" s="421" t="s">
        <v>4090</v>
      </c>
      <c r="G619" s="421" t="s">
        <v>4097</v>
      </c>
      <c r="H619" s="423" t="s">
        <v>5583</v>
      </c>
      <c r="I619" s="421" t="s">
        <v>1066</v>
      </c>
      <c r="J619" s="421" t="s">
        <v>7890</v>
      </c>
      <c r="K619" s="421" t="s">
        <v>8018</v>
      </c>
      <c r="L619" s="421" t="s">
        <v>7872</v>
      </c>
      <c r="M619" s="421" t="s">
        <v>8026</v>
      </c>
      <c r="N619" s="426">
        <v>5889000</v>
      </c>
      <c r="O619" s="426">
        <v>5889000</v>
      </c>
      <c r="P619" s="427"/>
      <c r="Q619" s="427"/>
      <c r="R619" s="426"/>
      <c r="S619" s="426"/>
      <c r="T619" s="426"/>
      <c r="U619" s="426"/>
      <c r="V619" s="426"/>
      <c r="W619" s="426"/>
      <c r="X619" s="427"/>
      <c r="Y619" s="416" t="str">
        <f t="shared" si="46"/>
        <v>三保支出</v>
      </c>
      <c r="Z619" s="416" t="str">
        <f t="shared" si="47"/>
        <v>项目支出</v>
      </c>
      <c r="AA619" s="416" t="str">
        <f t="shared" si="48"/>
        <v>2081901</v>
      </c>
      <c r="AB619" s="416" t="str">
        <f t="shared" si="49"/>
        <v>保基本民生</v>
      </c>
      <c r="AC619" s="416" t="str">
        <f t="shared" si="50"/>
        <v>否</v>
      </c>
    </row>
    <row r="620" ht="22.5" customHeight="1" spans="1:29">
      <c r="A620" s="421" t="s">
        <v>7996</v>
      </c>
      <c r="B620" s="422" t="s">
        <v>8015</v>
      </c>
      <c r="C620" s="422" t="s">
        <v>8016</v>
      </c>
      <c r="D620" s="421" t="s">
        <v>8025</v>
      </c>
      <c r="E620" s="421" t="s">
        <v>7889</v>
      </c>
      <c r="F620" s="421" t="s">
        <v>4090</v>
      </c>
      <c r="G620" s="421" t="s">
        <v>4097</v>
      </c>
      <c r="H620" s="423" t="s">
        <v>5583</v>
      </c>
      <c r="I620" s="421" t="s">
        <v>1066</v>
      </c>
      <c r="J620" s="421" t="s">
        <v>7890</v>
      </c>
      <c r="K620" s="421" t="s">
        <v>8018</v>
      </c>
      <c r="L620" s="421" t="s">
        <v>7872</v>
      </c>
      <c r="M620" s="421" t="s">
        <v>8026</v>
      </c>
      <c r="N620" s="426">
        <v>1010000</v>
      </c>
      <c r="O620" s="426">
        <v>1010000</v>
      </c>
      <c r="P620" s="427"/>
      <c r="Q620" s="427"/>
      <c r="R620" s="426"/>
      <c r="S620" s="426"/>
      <c r="T620" s="426"/>
      <c r="U620" s="426"/>
      <c r="V620" s="426"/>
      <c r="W620" s="426"/>
      <c r="X620" s="427"/>
      <c r="Y620" s="416" t="str">
        <f t="shared" si="46"/>
        <v>三保支出</v>
      </c>
      <c r="Z620" s="416" t="str">
        <f t="shared" si="47"/>
        <v>项目支出</v>
      </c>
      <c r="AA620" s="416" t="str">
        <f t="shared" si="48"/>
        <v>2081901</v>
      </c>
      <c r="AB620" s="416" t="str">
        <f t="shared" si="49"/>
        <v>保基本民生</v>
      </c>
      <c r="AC620" s="416" t="str">
        <f t="shared" si="50"/>
        <v>否</v>
      </c>
    </row>
    <row r="621" ht="22.5" customHeight="1" spans="1:29">
      <c r="A621" s="421" t="s">
        <v>7996</v>
      </c>
      <c r="B621" s="422" t="s">
        <v>8015</v>
      </c>
      <c r="C621" s="422" t="s">
        <v>8016</v>
      </c>
      <c r="D621" s="421" t="s">
        <v>8025</v>
      </c>
      <c r="E621" s="421" t="s">
        <v>7889</v>
      </c>
      <c r="F621" s="421" t="s">
        <v>4090</v>
      </c>
      <c r="G621" s="421" t="s">
        <v>4097</v>
      </c>
      <c r="H621" s="423" t="s">
        <v>5583</v>
      </c>
      <c r="I621" s="421" t="s">
        <v>1066</v>
      </c>
      <c r="J621" s="421" t="s">
        <v>7890</v>
      </c>
      <c r="K621" s="421" t="s">
        <v>8018</v>
      </c>
      <c r="L621" s="421" t="s">
        <v>7872</v>
      </c>
      <c r="M621" s="421" t="s">
        <v>8026</v>
      </c>
      <c r="N621" s="426">
        <v>1175600</v>
      </c>
      <c r="O621" s="426">
        <v>1175600</v>
      </c>
      <c r="P621" s="427"/>
      <c r="Q621" s="427"/>
      <c r="R621" s="426"/>
      <c r="S621" s="426"/>
      <c r="T621" s="426"/>
      <c r="U621" s="426"/>
      <c r="V621" s="426"/>
      <c r="W621" s="426"/>
      <c r="X621" s="427"/>
      <c r="Y621" s="416" t="str">
        <f t="shared" si="46"/>
        <v>三保支出</v>
      </c>
      <c r="Z621" s="416" t="str">
        <f t="shared" si="47"/>
        <v>项目支出</v>
      </c>
      <c r="AA621" s="416" t="str">
        <f t="shared" si="48"/>
        <v>2081901</v>
      </c>
      <c r="AB621" s="416" t="str">
        <f t="shared" si="49"/>
        <v>保基本民生</v>
      </c>
      <c r="AC621" s="416" t="str">
        <f t="shared" si="50"/>
        <v>否</v>
      </c>
    </row>
    <row r="622" ht="22.5" customHeight="1" spans="1:29">
      <c r="A622" s="421" t="s">
        <v>7996</v>
      </c>
      <c r="B622" s="422" t="s">
        <v>8015</v>
      </c>
      <c r="C622" s="422" t="s">
        <v>8016</v>
      </c>
      <c r="D622" s="421" t="s">
        <v>8027</v>
      </c>
      <c r="E622" s="421" t="s">
        <v>7889</v>
      </c>
      <c r="F622" s="421" t="s">
        <v>4090</v>
      </c>
      <c r="G622" s="421" t="s">
        <v>4097</v>
      </c>
      <c r="H622" s="423" t="s">
        <v>5555</v>
      </c>
      <c r="I622" s="421" t="s">
        <v>1030</v>
      </c>
      <c r="J622" s="421" t="s">
        <v>7890</v>
      </c>
      <c r="K622" s="421" t="s">
        <v>7891</v>
      </c>
      <c r="L622" s="421" t="s">
        <v>7872</v>
      </c>
      <c r="M622" s="421" t="s">
        <v>8028</v>
      </c>
      <c r="N622" s="426">
        <v>489600</v>
      </c>
      <c r="O622" s="426">
        <v>489600</v>
      </c>
      <c r="P622" s="427"/>
      <c r="Q622" s="427"/>
      <c r="R622" s="426"/>
      <c r="S622" s="426"/>
      <c r="T622" s="426"/>
      <c r="U622" s="426"/>
      <c r="V622" s="426"/>
      <c r="W622" s="426"/>
      <c r="X622" s="427"/>
      <c r="Y622" s="416" t="str">
        <f t="shared" si="46"/>
        <v>三保支出</v>
      </c>
      <c r="Z622" s="416" t="str">
        <f t="shared" si="47"/>
        <v>项目支出</v>
      </c>
      <c r="AA622" s="416" t="str">
        <f t="shared" si="48"/>
        <v>2081001</v>
      </c>
      <c r="AB622" s="416" t="str">
        <f t="shared" si="49"/>
        <v>保基本民生</v>
      </c>
      <c r="AC622" s="416" t="str">
        <f t="shared" si="50"/>
        <v>否</v>
      </c>
    </row>
    <row r="623" ht="22.5" customHeight="1" spans="1:29">
      <c r="A623" s="421" t="s">
        <v>7996</v>
      </c>
      <c r="B623" s="422" t="s">
        <v>8015</v>
      </c>
      <c r="C623" s="422" t="s">
        <v>8016</v>
      </c>
      <c r="D623" s="421" t="s">
        <v>8027</v>
      </c>
      <c r="E623" s="421" t="s">
        <v>7889</v>
      </c>
      <c r="F623" s="421" t="s">
        <v>4090</v>
      </c>
      <c r="G623" s="421" t="s">
        <v>4097</v>
      </c>
      <c r="H623" s="423" t="s">
        <v>5555</v>
      </c>
      <c r="I623" s="421" t="s">
        <v>1030</v>
      </c>
      <c r="J623" s="421" t="s">
        <v>7890</v>
      </c>
      <c r="K623" s="421" t="s">
        <v>7891</v>
      </c>
      <c r="L623" s="421" t="s">
        <v>7872</v>
      </c>
      <c r="M623" s="421" t="s">
        <v>8028</v>
      </c>
      <c r="N623" s="426">
        <v>32600</v>
      </c>
      <c r="O623" s="426">
        <v>32600</v>
      </c>
      <c r="P623" s="427"/>
      <c r="Q623" s="427"/>
      <c r="R623" s="426"/>
      <c r="S623" s="426"/>
      <c r="T623" s="426"/>
      <c r="U623" s="426"/>
      <c r="V623" s="426"/>
      <c r="W623" s="426"/>
      <c r="X623" s="427"/>
      <c r="Y623" s="416" t="str">
        <f t="shared" si="46"/>
        <v>三保支出</v>
      </c>
      <c r="Z623" s="416" t="str">
        <f t="shared" si="47"/>
        <v>项目支出</v>
      </c>
      <c r="AA623" s="416" t="str">
        <f t="shared" si="48"/>
        <v>2081001</v>
      </c>
      <c r="AB623" s="416" t="str">
        <f t="shared" si="49"/>
        <v>保基本民生</v>
      </c>
      <c r="AC623" s="416" t="str">
        <f t="shared" si="50"/>
        <v>否</v>
      </c>
    </row>
    <row r="624" ht="22.5" customHeight="1" spans="1:29">
      <c r="A624" s="421" t="s">
        <v>7996</v>
      </c>
      <c r="B624" s="422" t="s">
        <v>8015</v>
      </c>
      <c r="C624" s="422" t="s">
        <v>8016</v>
      </c>
      <c r="D624" s="421" t="s">
        <v>8027</v>
      </c>
      <c r="E624" s="421" t="s">
        <v>7889</v>
      </c>
      <c r="F624" s="421" t="s">
        <v>4090</v>
      </c>
      <c r="G624" s="421" t="s">
        <v>4097</v>
      </c>
      <c r="H624" s="423" t="s">
        <v>5555</v>
      </c>
      <c r="I624" s="421" t="s">
        <v>1030</v>
      </c>
      <c r="J624" s="421" t="s">
        <v>7890</v>
      </c>
      <c r="K624" s="421" t="s">
        <v>7891</v>
      </c>
      <c r="L624" s="421" t="s">
        <v>7872</v>
      </c>
      <c r="M624" s="421" t="s">
        <v>8028</v>
      </c>
      <c r="N624" s="426">
        <v>546700</v>
      </c>
      <c r="O624" s="426">
        <v>546700</v>
      </c>
      <c r="P624" s="427"/>
      <c r="Q624" s="427"/>
      <c r="R624" s="426"/>
      <c r="S624" s="426"/>
      <c r="T624" s="426"/>
      <c r="U624" s="426"/>
      <c r="V624" s="426"/>
      <c r="W624" s="426"/>
      <c r="X624" s="427"/>
      <c r="Y624" s="416" t="str">
        <f t="shared" si="46"/>
        <v>三保支出</v>
      </c>
      <c r="Z624" s="416" t="str">
        <f t="shared" si="47"/>
        <v>项目支出</v>
      </c>
      <c r="AA624" s="416" t="str">
        <f t="shared" si="48"/>
        <v>2081001</v>
      </c>
      <c r="AB624" s="416" t="str">
        <f t="shared" si="49"/>
        <v>保基本民生</v>
      </c>
      <c r="AC624" s="416" t="str">
        <f t="shared" si="50"/>
        <v>否</v>
      </c>
    </row>
    <row r="625" ht="22.5" customHeight="1" spans="1:29">
      <c r="A625" s="421" t="s">
        <v>7996</v>
      </c>
      <c r="B625" s="422" t="s">
        <v>8015</v>
      </c>
      <c r="C625" s="422" t="s">
        <v>8016</v>
      </c>
      <c r="D625" s="421" t="s">
        <v>8029</v>
      </c>
      <c r="E625" s="421" t="s">
        <v>7869</v>
      </c>
      <c r="F625" s="421" t="s">
        <v>4097</v>
      </c>
      <c r="G625" s="421" t="s">
        <v>4097</v>
      </c>
      <c r="H625" s="423" t="s">
        <v>5559</v>
      </c>
      <c r="I625" s="421" t="s">
        <v>1036</v>
      </c>
      <c r="J625" s="421" t="s">
        <v>7890</v>
      </c>
      <c r="K625" s="421" t="s">
        <v>7891</v>
      </c>
      <c r="L625" s="421" t="s">
        <v>7872</v>
      </c>
      <c r="M625" s="421" t="s">
        <v>7894</v>
      </c>
      <c r="N625" s="426">
        <v>250000</v>
      </c>
      <c r="O625" s="426">
        <v>250000</v>
      </c>
      <c r="P625" s="427"/>
      <c r="Q625" s="427"/>
      <c r="R625" s="426"/>
      <c r="S625" s="426"/>
      <c r="T625" s="426"/>
      <c r="U625" s="426"/>
      <c r="V625" s="426"/>
      <c r="W625" s="426"/>
      <c r="X625" s="427"/>
      <c r="Y625" s="416" t="str">
        <f t="shared" si="46"/>
        <v>促发展支出</v>
      </c>
      <c r="Z625" s="416" t="str">
        <f t="shared" si="47"/>
        <v>项目支出</v>
      </c>
      <c r="AA625" s="416" t="str">
        <f t="shared" si="48"/>
        <v>2081004</v>
      </c>
      <c r="AB625" s="416" t="e">
        <f t="shared" si="49"/>
        <v>#N/A</v>
      </c>
      <c r="AC625" s="416" t="str">
        <f t="shared" si="50"/>
        <v>否</v>
      </c>
    </row>
    <row r="626" ht="22.5" customHeight="1" spans="1:29">
      <c r="A626" s="421" t="s">
        <v>7996</v>
      </c>
      <c r="B626" s="422" t="s">
        <v>8015</v>
      </c>
      <c r="C626" s="422" t="s">
        <v>8016</v>
      </c>
      <c r="D626" s="421" t="s">
        <v>8029</v>
      </c>
      <c r="E626" s="421" t="s">
        <v>7869</v>
      </c>
      <c r="F626" s="421" t="s">
        <v>4097</v>
      </c>
      <c r="G626" s="421" t="s">
        <v>4097</v>
      </c>
      <c r="H626" s="423" t="s">
        <v>5559</v>
      </c>
      <c r="I626" s="421" t="s">
        <v>1036</v>
      </c>
      <c r="J626" s="421" t="s">
        <v>7890</v>
      </c>
      <c r="K626" s="421" t="s">
        <v>7891</v>
      </c>
      <c r="L626" s="421" t="s">
        <v>7872</v>
      </c>
      <c r="M626" s="421" t="s">
        <v>7894</v>
      </c>
      <c r="N626" s="426">
        <v>250000</v>
      </c>
      <c r="O626" s="426">
        <v>250000</v>
      </c>
      <c r="P626" s="427"/>
      <c r="Q626" s="427"/>
      <c r="R626" s="426"/>
      <c r="S626" s="426"/>
      <c r="T626" s="426"/>
      <c r="U626" s="426"/>
      <c r="V626" s="426"/>
      <c r="W626" s="426"/>
      <c r="X626" s="427"/>
      <c r="Y626" s="416" t="str">
        <f t="shared" si="46"/>
        <v>促发展支出</v>
      </c>
      <c r="Z626" s="416" t="str">
        <f t="shared" si="47"/>
        <v>项目支出</v>
      </c>
      <c r="AA626" s="416" t="str">
        <f t="shared" si="48"/>
        <v>2081004</v>
      </c>
      <c r="AB626" s="416" t="e">
        <f t="shared" si="49"/>
        <v>#N/A</v>
      </c>
      <c r="AC626" s="416" t="str">
        <f t="shared" si="50"/>
        <v>否</v>
      </c>
    </row>
    <row r="627" ht="22.5" customHeight="1" spans="1:29">
      <c r="A627" s="421" t="s">
        <v>7996</v>
      </c>
      <c r="B627" s="422" t="s">
        <v>8015</v>
      </c>
      <c r="C627" s="422" t="s">
        <v>8016</v>
      </c>
      <c r="D627" s="421" t="s">
        <v>8030</v>
      </c>
      <c r="E627" s="421" t="s">
        <v>7889</v>
      </c>
      <c r="F627" s="421" t="s">
        <v>4097</v>
      </c>
      <c r="G627" s="421" t="s">
        <v>4097</v>
      </c>
      <c r="H627" s="423" t="s">
        <v>5587</v>
      </c>
      <c r="I627" s="421" t="s">
        <v>1074</v>
      </c>
      <c r="J627" s="421" t="s">
        <v>7890</v>
      </c>
      <c r="K627" s="421" t="s">
        <v>7891</v>
      </c>
      <c r="L627" s="421" t="s">
        <v>7872</v>
      </c>
      <c r="M627" s="421" t="s">
        <v>8031</v>
      </c>
      <c r="N627" s="426">
        <v>380000</v>
      </c>
      <c r="O627" s="426">
        <v>380000</v>
      </c>
      <c r="P627" s="427"/>
      <c r="Q627" s="427"/>
      <c r="R627" s="426"/>
      <c r="S627" s="426"/>
      <c r="T627" s="426"/>
      <c r="U627" s="426"/>
      <c r="V627" s="426"/>
      <c r="W627" s="426"/>
      <c r="X627" s="427"/>
      <c r="Y627" s="416" t="str">
        <f t="shared" si="46"/>
        <v>三保支出</v>
      </c>
      <c r="Z627" s="416" t="str">
        <f t="shared" si="47"/>
        <v>项目支出</v>
      </c>
      <c r="AA627" s="416" t="str">
        <f t="shared" si="48"/>
        <v>2082002</v>
      </c>
      <c r="AB627" s="416" t="str">
        <f t="shared" si="49"/>
        <v>保基本民生</v>
      </c>
      <c r="AC627" s="416" t="str">
        <f t="shared" si="50"/>
        <v>否</v>
      </c>
    </row>
    <row r="628" ht="22.5" customHeight="1" spans="1:29">
      <c r="A628" s="421" t="s">
        <v>7996</v>
      </c>
      <c r="B628" s="422" t="s">
        <v>8015</v>
      </c>
      <c r="C628" s="422" t="s">
        <v>8016</v>
      </c>
      <c r="D628" s="421" t="s">
        <v>8032</v>
      </c>
      <c r="E628" s="421" t="s">
        <v>7889</v>
      </c>
      <c r="F628" s="421" t="s">
        <v>4090</v>
      </c>
      <c r="G628" s="421" t="s">
        <v>4097</v>
      </c>
      <c r="H628" s="423" t="s">
        <v>5589</v>
      </c>
      <c r="I628" s="421" t="s">
        <v>1078</v>
      </c>
      <c r="J628" s="421" t="s">
        <v>7890</v>
      </c>
      <c r="K628" s="421" t="s">
        <v>8018</v>
      </c>
      <c r="L628" s="421" t="s">
        <v>7872</v>
      </c>
      <c r="M628" s="421" t="s">
        <v>8033</v>
      </c>
      <c r="N628" s="426">
        <v>6973200</v>
      </c>
      <c r="O628" s="426">
        <v>6973200</v>
      </c>
      <c r="P628" s="427"/>
      <c r="Q628" s="427"/>
      <c r="R628" s="426"/>
      <c r="S628" s="426"/>
      <c r="T628" s="426"/>
      <c r="U628" s="426"/>
      <c r="V628" s="426"/>
      <c r="W628" s="426"/>
      <c r="X628" s="427"/>
      <c r="Y628" s="416" t="str">
        <f t="shared" si="46"/>
        <v>三保支出</v>
      </c>
      <c r="Z628" s="416" t="str">
        <f t="shared" si="47"/>
        <v>项目支出</v>
      </c>
      <c r="AA628" s="416" t="str">
        <f t="shared" si="48"/>
        <v>2082101</v>
      </c>
      <c r="AB628" s="416" t="str">
        <f t="shared" si="49"/>
        <v>保基本民生</v>
      </c>
      <c r="AC628" s="416" t="str">
        <f t="shared" si="50"/>
        <v>否</v>
      </c>
    </row>
    <row r="629" ht="22.5" customHeight="1" spans="1:29">
      <c r="A629" s="421" t="s">
        <v>7996</v>
      </c>
      <c r="B629" s="422" t="s">
        <v>8015</v>
      </c>
      <c r="C629" s="422" t="s">
        <v>8016</v>
      </c>
      <c r="D629" s="421" t="s">
        <v>8032</v>
      </c>
      <c r="E629" s="421" t="s">
        <v>7889</v>
      </c>
      <c r="F629" s="421" t="s">
        <v>4090</v>
      </c>
      <c r="G629" s="421" t="s">
        <v>4097</v>
      </c>
      <c r="H629" s="423" t="s">
        <v>5589</v>
      </c>
      <c r="I629" s="421" t="s">
        <v>1078</v>
      </c>
      <c r="J629" s="421" t="s">
        <v>7890</v>
      </c>
      <c r="K629" s="421" t="s">
        <v>8018</v>
      </c>
      <c r="L629" s="421" t="s">
        <v>7872</v>
      </c>
      <c r="M629" s="421" t="s">
        <v>8033</v>
      </c>
      <c r="N629" s="426">
        <v>1195000</v>
      </c>
      <c r="O629" s="426">
        <v>1195000</v>
      </c>
      <c r="P629" s="427"/>
      <c r="Q629" s="427"/>
      <c r="R629" s="426"/>
      <c r="S629" s="426"/>
      <c r="T629" s="426"/>
      <c r="U629" s="426"/>
      <c r="V629" s="426"/>
      <c r="W629" s="426"/>
      <c r="X629" s="427"/>
      <c r="Y629" s="416" t="str">
        <f t="shared" si="46"/>
        <v>三保支出</v>
      </c>
      <c r="Z629" s="416" t="str">
        <f t="shared" si="47"/>
        <v>项目支出</v>
      </c>
      <c r="AA629" s="416" t="str">
        <f t="shared" si="48"/>
        <v>2082101</v>
      </c>
      <c r="AB629" s="416" t="str">
        <f t="shared" si="49"/>
        <v>保基本民生</v>
      </c>
      <c r="AC629" s="416" t="str">
        <f t="shared" si="50"/>
        <v>否</v>
      </c>
    </row>
    <row r="630" ht="22.5" customHeight="1" spans="1:29">
      <c r="A630" s="421" t="s">
        <v>7996</v>
      </c>
      <c r="B630" s="422" t="s">
        <v>8015</v>
      </c>
      <c r="C630" s="422" t="s">
        <v>8016</v>
      </c>
      <c r="D630" s="421" t="s">
        <v>8032</v>
      </c>
      <c r="E630" s="421" t="s">
        <v>7889</v>
      </c>
      <c r="F630" s="421" t="s">
        <v>4090</v>
      </c>
      <c r="G630" s="421" t="s">
        <v>4097</v>
      </c>
      <c r="H630" s="423" t="s">
        <v>5589</v>
      </c>
      <c r="I630" s="421" t="s">
        <v>1078</v>
      </c>
      <c r="J630" s="421" t="s">
        <v>7890</v>
      </c>
      <c r="K630" s="421" t="s">
        <v>8018</v>
      </c>
      <c r="L630" s="421" t="s">
        <v>7872</v>
      </c>
      <c r="M630" s="421" t="s">
        <v>8033</v>
      </c>
      <c r="N630" s="426">
        <v>317000</v>
      </c>
      <c r="O630" s="426">
        <v>317000</v>
      </c>
      <c r="P630" s="427"/>
      <c r="Q630" s="427"/>
      <c r="R630" s="426"/>
      <c r="S630" s="426"/>
      <c r="T630" s="426"/>
      <c r="U630" s="426"/>
      <c r="V630" s="426"/>
      <c r="W630" s="426"/>
      <c r="X630" s="427"/>
      <c r="Y630" s="416" t="str">
        <f t="shared" si="46"/>
        <v>三保支出</v>
      </c>
      <c r="Z630" s="416" t="str">
        <f t="shared" si="47"/>
        <v>项目支出</v>
      </c>
      <c r="AA630" s="416" t="str">
        <f t="shared" si="48"/>
        <v>2082101</v>
      </c>
      <c r="AB630" s="416" t="str">
        <f t="shared" si="49"/>
        <v>保基本民生</v>
      </c>
      <c r="AC630" s="416" t="str">
        <f t="shared" si="50"/>
        <v>否</v>
      </c>
    </row>
    <row r="631" ht="22.5" customHeight="1" spans="1:29">
      <c r="A631" s="421" t="s">
        <v>7996</v>
      </c>
      <c r="B631" s="422" t="s">
        <v>8015</v>
      </c>
      <c r="C631" s="422" t="s">
        <v>8016</v>
      </c>
      <c r="D631" s="421" t="s">
        <v>8032</v>
      </c>
      <c r="E631" s="421" t="s">
        <v>7889</v>
      </c>
      <c r="F631" s="421" t="s">
        <v>4090</v>
      </c>
      <c r="G631" s="421" t="s">
        <v>4097</v>
      </c>
      <c r="H631" s="423" t="s">
        <v>5590</v>
      </c>
      <c r="I631" s="421" t="s">
        <v>1080</v>
      </c>
      <c r="J631" s="421" t="s">
        <v>7890</v>
      </c>
      <c r="K631" s="421" t="s">
        <v>8018</v>
      </c>
      <c r="L631" s="421" t="s">
        <v>7872</v>
      </c>
      <c r="M631" s="421" t="s">
        <v>8033</v>
      </c>
      <c r="N631" s="426">
        <v>10460000</v>
      </c>
      <c r="O631" s="426">
        <v>10460000</v>
      </c>
      <c r="P631" s="427"/>
      <c r="Q631" s="427"/>
      <c r="R631" s="426"/>
      <c r="S631" s="426"/>
      <c r="T631" s="426"/>
      <c r="U631" s="426"/>
      <c r="V631" s="426"/>
      <c r="W631" s="426"/>
      <c r="X631" s="427"/>
      <c r="Y631" s="416" t="str">
        <f t="shared" si="46"/>
        <v>三保支出</v>
      </c>
      <c r="Z631" s="416" t="str">
        <f t="shared" si="47"/>
        <v>项目支出</v>
      </c>
      <c r="AA631" s="416" t="str">
        <f t="shared" si="48"/>
        <v>2082102</v>
      </c>
      <c r="AB631" s="416" t="str">
        <f t="shared" si="49"/>
        <v>保基本民生</v>
      </c>
      <c r="AC631" s="416" t="str">
        <f t="shared" si="50"/>
        <v>否</v>
      </c>
    </row>
    <row r="632" ht="22.5" customHeight="1" spans="1:29">
      <c r="A632" s="421" t="s">
        <v>7996</v>
      </c>
      <c r="B632" s="422" t="s">
        <v>8015</v>
      </c>
      <c r="C632" s="422" t="s">
        <v>8016</v>
      </c>
      <c r="D632" s="421" t="s">
        <v>8032</v>
      </c>
      <c r="E632" s="421" t="s">
        <v>7889</v>
      </c>
      <c r="F632" s="421" t="s">
        <v>4090</v>
      </c>
      <c r="G632" s="421" t="s">
        <v>4097</v>
      </c>
      <c r="H632" s="423" t="s">
        <v>5590</v>
      </c>
      <c r="I632" s="421" t="s">
        <v>1080</v>
      </c>
      <c r="J632" s="421" t="s">
        <v>7890</v>
      </c>
      <c r="K632" s="421" t="s">
        <v>8018</v>
      </c>
      <c r="L632" s="421" t="s">
        <v>7872</v>
      </c>
      <c r="M632" s="421" t="s">
        <v>8033</v>
      </c>
      <c r="N632" s="426">
        <v>563500</v>
      </c>
      <c r="O632" s="426">
        <v>563500</v>
      </c>
      <c r="P632" s="427"/>
      <c r="Q632" s="427"/>
      <c r="R632" s="426"/>
      <c r="S632" s="426"/>
      <c r="T632" s="426"/>
      <c r="U632" s="426"/>
      <c r="V632" s="426"/>
      <c r="W632" s="426"/>
      <c r="X632" s="427"/>
      <c r="Y632" s="416" t="str">
        <f t="shared" si="46"/>
        <v>三保支出</v>
      </c>
      <c r="Z632" s="416" t="str">
        <f t="shared" si="47"/>
        <v>项目支出</v>
      </c>
      <c r="AA632" s="416" t="str">
        <f t="shared" si="48"/>
        <v>2082102</v>
      </c>
      <c r="AB632" s="416" t="str">
        <f t="shared" si="49"/>
        <v>保基本民生</v>
      </c>
      <c r="AC632" s="416" t="str">
        <f t="shared" si="50"/>
        <v>否</v>
      </c>
    </row>
    <row r="633" ht="22.5" customHeight="1" spans="1:29">
      <c r="A633" s="421" t="s">
        <v>7996</v>
      </c>
      <c r="B633" s="422" t="s">
        <v>8015</v>
      </c>
      <c r="C633" s="422" t="s">
        <v>8016</v>
      </c>
      <c r="D633" s="421" t="s">
        <v>8032</v>
      </c>
      <c r="E633" s="421" t="s">
        <v>7889</v>
      </c>
      <c r="F633" s="421" t="s">
        <v>4090</v>
      </c>
      <c r="G633" s="421" t="s">
        <v>4097</v>
      </c>
      <c r="H633" s="423" t="s">
        <v>5590</v>
      </c>
      <c r="I633" s="421" t="s">
        <v>1080</v>
      </c>
      <c r="J633" s="421" t="s">
        <v>7890</v>
      </c>
      <c r="K633" s="421" t="s">
        <v>8018</v>
      </c>
      <c r="L633" s="421" t="s">
        <v>7872</v>
      </c>
      <c r="M633" s="421" t="s">
        <v>8033</v>
      </c>
      <c r="N633" s="426">
        <v>1795000</v>
      </c>
      <c r="O633" s="426">
        <v>1795000</v>
      </c>
      <c r="P633" s="427"/>
      <c r="Q633" s="427"/>
      <c r="R633" s="426"/>
      <c r="S633" s="426"/>
      <c r="T633" s="426"/>
      <c r="U633" s="426"/>
      <c r="V633" s="426"/>
      <c r="W633" s="426"/>
      <c r="X633" s="427"/>
      <c r="Y633" s="416" t="str">
        <f t="shared" si="46"/>
        <v>三保支出</v>
      </c>
      <c r="Z633" s="416" t="str">
        <f t="shared" si="47"/>
        <v>项目支出</v>
      </c>
      <c r="AA633" s="416" t="str">
        <f t="shared" si="48"/>
        <v>2082102</v>
      </c>
      <c r="AB633" s="416" t="str">
        <f t="shared" si="49"/>
        <v>保基本民生</v>
      </c>
      <c r="AC633" s="416" t="str">
        <f t="shared" si="50"/>
        <v>否</v>
      </c>
    </row>
    <row r="634" ht="22.5" customHeight="1" spans="1:29">
      <c r="A634" s="421" t="s">
        <v>7996</v>
      </c>
      <c r="B634" s="422" t="s">
        <v>8015</v>
      </c>
      <c r="C634" s="422" t="s">
        <v>8016</v>
      </c>
      <c r="D634" s="421" t="s">
        <v>8034</v>
      </c>
      <c r="E634" s="421" t="s">
        <v>7878</v>
      </c>
      <c r="F634" s="421" t="s">
        <v>4097</v>
      </c>
      <c r="G634" s="421" t="s">
        <v>4097</v>
      </c>
      <c r="H634" s="423" t="s">
        <v>5492</v>
      </c>
      <c r="I634" s="421" t="s">
        <v>14</v>
      </c>
      <c r="J634" s="421" t="s">
        <v>7890</v>
      </c>
      <c r="K634" s="421" t="s">
        <v>7891</v>
      </c>
      <c r="L634" s="421" t="s">
        <v>7872</v>
      </c>
      <c r="M634" s="421" t="s">
        <v>8021</v>
      </c>
      <c r="N634" s="426">
        <v>63726</v>
      </c>
      <c r="O634" s="426">
        <v>63726</v>
      </c>
      <c r="P634" s="427"/>
      <c r="Q634" s="427"/>
      <c r="R634" s="426"/>
      <c r="S634" s="426"/>
      <c r="T634" s="426"/>
      <c r="U634" s="426"/>
      <c r="V634" s="426"/>
      <c r="W634" s="426"/>
      <c r="X634" s="427"/>
      <c r="Y634" s="416" t="str">
        <f t="shared" si="46"/>
        <v>刚性支出</v>
      </c>
      <c r="Z634" s="416" t="str">
        <f t="shared" si="47"/>
        <v>项目支出</v>
      </c>
      <c r="AA634" s="416" t="str">
        <f t="shared" si="48"/>
        <v>2080202</v>
      </c>
      <c r="AB634" s="416" t="e">
        <f t="shared" si="49"/>
        <v>#N/A</v>
      </c>
      <c r="AC634" s="416" t="str">
        <f t="shared" si="50"/>
        <v>否</v>
      </c>
    </row>
    <row r="635" ht="22.5" customHeight="1" spans="1:29">
      <c r="A635" s="421" t="s">
        <v>7996</v>
      </c>
      <c r="B635" s="422" t="s">
        <v>8015</v>
      </c>
      <c r="C635" s="422" t="s">
        <v>8016</v>
      </c>
      <c r="D635" s="421" t="s">
        <v>8035</v>
      </c>
      <c r="E635" s="421" t="s">
        <v>7889</v>
      </c>
      <c r="F635" s="421" t="s">
        <v>4090</v>
      </c>
      <c r="G635" s="421" t="s">
        <v>4097</v>
      </c>
      <c r="H635" s="423" t="s">
        <v>5556</v>
      </c>
      <c r="I635" s="421" t="s">
        <v>1032</v>
      </c>
      <c r="J635" s="421" t="s">
        <v>7890</v>
      </c>
      <c r="K635" s="421" t="s">
        <v>7891</v>
      </c>
      <c r="L635" s="421" t="s">
        <v>7872</v>
      </c>
      <c r="M635" s="421" t="s">
        <v>8036</v>
      </c>
      <c r="N635" s="426">
        <v>551000</v>
      </c>
      <c r="O635" s="426">
        <v>551000</v>
      </c>
      <c r="P635" s="427"/>
      <c r="Q635" s="427"/>
      <c r="R635" s="426"/>
      <c r="S635" s="426"/>
      <c r="T635" s="426"/>
      <c r="U635" s="426"/>
      <c r="V635" s="426"/>
      <c r="W635" s="426"/>
      <c r="X635" s="427"/>
      <c r="Y635" s="416" t="str">
        <f t="shared" si="46"/>
        <v>三保支出</v>
      </c>
      <c r="Z635" s="416" t="str">
        <f t="shared" si="47"/>
        <v>项目支出</v>
      </c>
      <c r="AA635" s="416" t="str">
        <f t="shared" si="48"/>
        <v>2081002</v>
      </c>
      <c r="AB635" s="416" t="str">
        <f t="shared" si="49"/>
        <v>保基本民生</v>
      </c>
      <c r="AC635" s="416" t="str">
        <f t="shared" si="50"/>
        <v>否</v>
      </c>
    </row>
    <row r="636" ht="22.5" customHeight="1" spans="1:29">
      <c r="A636" s="421" t="s">
        <v>7996</v>
      </c>
      <c r="B636" s="422" t="s">
        <v>8015</v>
      </c>
      <c r="C636" s="422" t="s">
        <v>8016</v>
      </c>
      <c r="D636" s="421" t="s">
        <v>8035</v>
      </c>
      <c r="E636" s="421" t="s">
        <v>7889</v>
      </c>
      <c r="F636" s="421" t="s">
        <v>4090</v>
      </c>
      <c r="G636" s="421" t="s">
        <v>4097</v>
      </c>
      <c r="H636" s="423" t="s">
        <v>5556</v>
      </c>
      <c r="I636" s="421" t="s">
        <v>1032</v>
      </c>
      <c r="J636" s="421" t="s">
        <v>7890</v>
      </c>
      <c r="K636" s="421" t="s">
        <v>7891</v>
      </c>
      <c r="L636" s="421" t="s">
        <v>7872</v>
      </c>
      <c r="M636" s="421" t="s">
        <v>8036</v>
      </c>
      <c r="N636" s="426">
        <v>118100</v>
      </c>
      <c r="O636" s="426">
        <v>118100</v>
      </c>
      <c r="P636" s="427"/>
      <c r="Q636" s="427"/>
      <c r="R636" s="426"/>
      <c r="S636" s="426"/>
      <c r="T636" s="426"/>
      <c r="U636" s="426"/>
      <c r="V636" s="426"/>
      <c r="W636" s="426"/>
      <c r="X636" s="427"/>
      <c r="Y636" s="416" t="str">
        <f t="shared" si="46"/>
        <v>三保支出</v>
      </c>
      <c r="Z636" s="416" t="str">
        <f t="shared" si="47"/>
        <v>项目支出</v>
      </c>
      <c r="AA636" s="416" t="str">
        <f t="shared" si="48"/>
        <v>2081002</v>
      </c>
      <c r="AB636" s="416" t="str">
        <f t="shared" si="49"/>
        <v>保基本民生</v>
      </c>
      <c r="AC636" s="416" t="str">
        <f t="shared" si="50"/>
        <v>否</v>
      </c>
    </row>
    <row r="637" ht="22.5" customHeight="1" spans="1:29">
      <c r="A637" s="421" t="s">
        <v>7996</v>
      </c>
      <c r="B637" s="422" t="s">
        <v>8015</v>
      </c>
      <c r="C637" s="422" t="s">
        <v>8016</v>
      </c>
      <c r="D637" s="421" t="s">
        <v>8037</v>
      </c>
      <c r="E637" s="421" t="s">
        <v>7889</v>
      </c>
      <c r="F637" s="421" t="s">
        <v>4090</v>
      </c>
      <c r="G637" s="421" t="s">
        <v>4097</v>
      </c>
      <c r="H637" s="423" t="s">
        <v>5556</v>
      </c>
      <c r="I637" s="421" t="s">
        <v>1032</v>
      </c>
      <c r="J637" s="421" t="s">
        <v>7890</v>
      </c>
      <c r="K637" s="421" t="s">
        <v>7891</v>
      </c>
      <c r="L637" s="421" t="s">
        <v>7872</v>
      </c>
      <c r="M637" s="421" t="s">
        <v>8036</v>
      </c>
      <c r="N637" s="426">
        <v>612600</v>
      </c>
      <c r="O637" s="426">
        <v>612600</v>
      </c>
      <c r="P637" s="427"/>
      <c r="Q637" s="427"/>
      <c r="R637" s="426"/>
      <c r="S637" s="426"/>
      <c r="T637" s="426"/>
      <c r="U637" s="426"/>
      <c r="V637" s="426"/>
      <c r="W637" s="426"/>
      <c r="X637" s="427"/>
      <c r="Y637" s="416" t="str">
        <f t="shared" si="46"/>
        <v>三保支出</v>
      </c>
      <c r="Z637" s="416" t="str">
        <f t="shared" si="47"/>
        <v>项目支出</v>
      </c>
      <c r="AA637" s="416" t="str">
        <f t="shared" si="48"/>
        <v>2081002</v>
      </c>
      <c r="AB637" s="416" t="str">
        <f t="shared" si="49"/>
        <v>保基本民生</v>
      </c>
      <c r="AC637" s="416" t="str">
        <f t="shared" si="50"/>
        <v>否</v>
      </c>
    </row>
    <row r="638" ht="22.5" customHeight="1" spans="1:29">
      <c r="A638" s="421" t="s">
        <v>7996</v>
      </c>
      <c r="B638" s="422" t="s">
        <v>8015</v>
      </c>
      <c r="C638" s="422" t="s">
        <v>8016</v>
      </c>
      <c r="D638" s="421" t="s">
        <v>8037</v>
      </c>
      <c r="E638" s="421" t="s">
        <v>7889</v>
      </c>
      <c r="F638" s="421" t="s">
        <v>4090</v>
      </c>
      <c r="G638" s="421" t="s">
        <v>4097</v>
      </c>
      <c r="H638" s="423" t="s">
        <v>5556</v>
      </c>
      <c r="I638" s="421" t="s">
        <v>1032</v>
      </c>
      <c r="J638" s="421" t="s">
        <v>7890</v>
      </c>
      <c r="K638" s="421" t="s">
        <v>7891</v>
      </c>
      <c r="L638" s="421" t="s">
        <v>7872</v>
      </c>
      <c r="M638" s="421" t="s">
        <v>8036</v>
      </c>
      <c r="N638" s="426">
        <v>1787700</v>
      </c>
      <c r="O638" s="426">
        <v>1787700</v>
      </c>
      <c r="P638" s="427"/>
      <c r="Q638" s="427"/>
      <c r="R638" s="426"/>
      <c r="S638" s="426"/>
      <c r="T638" s="426"/>
      <c r="U638" s="426"/>
      <c r="V638" s="426"/>
      <c r="W638" s="426"/>
      <c r="X638" s="427"/>
      <c r="Y638" s="416" t="str">
        <f t="shared" si="46"/>
        <v>三保支出</v>
      </c>
      <c r="Z638" s="416" t="str">
        <f t="shared" si="47"/>
        <v>项目支出</v>
      </c>
      <c r="AA638" s="416" t="str">
        <f t="shared" si="48"/>
        <v>2081002</v>
      </c>
      <c r="AB638" s="416" t="str">
        <f t="shared" si="49"/>
        <v>保基本民生</v>
      </c>
      <c r="AC638" s="416" t="str">
        <f t="shared" si="50"/>
        <v>否</v>
      </c>
    </row>
    <row r="639" ht="22.5" customHeight="1" spans="1:29">
      <c r="A639" s="421" t="s">
        <v>7996</v>
      </c>
      <c r="B639" s="422" t="s">
        <v>8038</v>
      </c>
      <c r="C639" s="422" t="s">
        <v>8039</v>
      </c>
      <c r="D639" s="421" t="s">
        <v>8040</v>
      </c>
      <c r="E639" s="421" t="s">
        <v>7889</v>
      </c>
      <c r="F639" s="421" t="s">
        <v>4097</v>
      </c>
      <c r="G639" s="421" t="s">
        <v>4097</v>
      </c>
      <c r="H639" s="423" t="s">
        <v>5684</v>
      </c>
      <c r="I639" s="421" t="s">
        <v>1187</v>
      </c>
      <c r="J639" s="421" t="s">
        <v>7890</v>
      </c>
      <c r="K639" s="421" t="s">
        <v>7891</v>
      </c>
      <c r="L639" s="421" t="s">
        <v>7872</v>
      </c>
      <c r="M639" s="421" t="s">
        <v>8041</v>
      </c>
      <c r="N639" s="426">
        <v>10464000</v>
      </c>
      <c r="O639" s="426">
        <v>10464000</v>
      </c>
      <c r="P639" s="427"/>
      <c r="Q639" s="427"/>
      <c r="R639" s="426"/>
      <c r="S639" s="426"/>
      <c r="T639" s="426"/>
      <c r="U639" s="426"/>
      <c r="V639" s="426"/>
      <c r="W639" s="426"/>
      <c r="X639" s="427"/>
      <c r="Y639" s="416" t="str">
        <f t="shared" si="46"/>
        <v>三保支出</v>
      </c>
      <c r="Z639" s="416" t="str">
        <f t="shared" si="47"/>
        <v>项目支出</v>
      </c>
      <c r="AA639" s="416" t="str">
        <f t="shared" si="48"/>
        <v>2100408</v>
      </c>
      <c r="AB639" s="416" t="str">
        <f t="shared" si="49"/>
        <v>保基本民生</v>
      </c>
      <c r="AC639" s="416" t="str">
        <f t="shared" si="50"/>
        <v>否</v>
      </c>
    </row>
    <row r="640" ht="22.5" customHeight="1" spans="1:29">
      <c r="A640" s="421" t="s">
        <v>7996</v>
      </c>
      <c r="B640" s="422" t="s">
        <v>8038</v>
      </c>
      <c r="C640" s="422" t="s">
        <v>8039</v>
      </c>
      <c r="D640" s="421" t="s">
        <v>8040</v>
      </c>
      <c r="E640" s="421" t="s">
        <v>7889</v>
      </c>
      <c r="F640" s="421" t="s">
        <v>4097</v>
      </c>
      <c r="G640" s="421" t="s">
        <v>4097</v>
      </c>
      <c r="H640" s="423" t="s">
        <v>5684</v>
      </c>
      <c r="I640" s="421" t="s">
        <v>1187</v>
      </c>
      <c r="J640" s="421" t="s">
        <v>8042</v>
      </c>
      <c r="K640" s="421" t="s">
        <v>8043</v>
      </c>
      <c r="L640" s="421" t="s">
        <v>7872</v>
      </c>
      <c r="M640" s="421" t="s">
        <v>8041</v>
      </c>
      <c r="N640" s="426">
        <v>3000000</v>
      </c>
      <c r="O640" s="426">
        <v>3000000</v>
      </c>
      <c r="P640" s="427"/>
      <c r="Q640" s="427"/>
      <c r="R640" s="426"/>
      <c r="S640" s="426"/>
      <c r="T640" s="426"/>
      <c r="U640" s="426"/>
      <c r="V640" s="426"/>
      <c r="W640" s="426"/>
      <c r="X640" s="427"/>
      <c r="Y640" s="416" t="str">
        <f t="shared" si="46"/>
        <v>三保支出</v>
      </c>
      <c r="Z640" s="416" t="str">
        <f t="shared" si="47"/>
        <v>项目支出</v>
      </c>
      <c r="AA640" s="416" t="str">
        <f t="shared" si="48"/>
        <v>2100408</v>
      </c>
      <c r="AB640" s="416" t="str">
        <f t="shared" si="49"/>
        <v>保基本民生</v>
      </c>
      <c r="AC640" s="416" t="str">
        <f t="shared" si="50"/>
        <v>否</v>
      </c>
    </row>
    <row r="641" ht="22.5" customHeight="1" spans="1:29">
      <c r="A641" s="421" t="s">
        <v>7996</v>
      </c>
      <c r="B641" s="422" t="s">
        <v>8038</v>
      </c>
      <c r="C641" s="422" t="s">
        <v>8039</v>
      </c>
      <c r="D641" s="421" t="s">
        <v>8040</v>
      </c>
      <c r="E641" s="421" t="s">
        <v>7889</v>
      </c>
      <c r="F641" s="421" t="s">
        <v>4097</v>
      </c>
      <c r="G641" s="421" t="s">
        <v>4097</v>
      </c>
      <c r="H641" s="423" t="s">
        <v>5684</v>
      </c>
      <c r="I641" s="421" t="s">
        <v>1187</v>
      </c>
      <c r="J641" s="421" t="s">
        <v>8044</v>
      </c>
      <c r="K641" s="421" t="s">
        <v>8045</v>
      </c>
      <c r="L641" s="421" t="s">
        <v>7872</v>
      </c>
      <c r="M641" s="421" t="s">
        <v>8041</v>
      </c>
      <c r="N641" s="426">
        <v>10000</v>
      </c>
      <c r="O641" s="426">
        <v>10000</v>
      </c>
      <c r="P641" s="427"/>
      <c r="Q641" s="427"/>
      <c r="R641" s="426"/>
      <c r="S641" s="426"/>
      <c r="T641" s="426"/>
      <c r="U641" s="426"/>
      <c r="V641" s="426"/>
      <c r="W641" s="426"/>
      <c r="X641" s="427"/>
      <c r="Y641" s="416" t="str">
        <f t="shared" si="46"/>
        <v>三保支出</v>
      </c>
      <c r="Z641" s="416" t="str">
        <f t="shared" si="47"/>
        <v>项目支出</v>
      </c>
      <c r="AA641" s="416" t="str">
        <f t="shared" si="48"/>
        <v>2100408</v>
      </c>
      <c r="AB641" s="416" t="str">
        <f t="shared" si="49"/>
        <v>保基本民生</v>
      </c>
      <c r="AC641" s="416" t="str">
        <f t="shared" si="50"/>
        <v>否</v>
      </c>
    </row>
    <row r="642" ht="22.5" customHeight="1" spans="1:29">
      <c r="A642" s="421" t="s">
        <v>7996</v>
      </c>
      <c r="B642" s="422" t="s">
        <v>8038</v>
      </c>
      <c r="C642" s="422" t="s">
        <v>8039</v>
      </c>
      <c r="D642" s="421" t="s">
        <v>8040</v>
      </c>
      <c r="E642" s="421" t="s">
        <v>7889</v>
      </c>
      <c r="F642" s="421" t="s">
        <v>4097</v>
      </c>
      <c r="G642" s="421" t="s">
        <v>4097</v>
      </c>
      <c r="H642" s="423" t="s">
        <v>5684</v>
      </c>
      <c r="I642" s="421" t="s">
        <v>1187</v>
      </c>
      <c r="J642" s="421" t="s">
        <v>7890</v>
      </c>
      <c r="K642" s="421" t="s">
        <v>7891</v>
      </c>
      <c r="L642" s="421" t="s">
        <v>7872</v>
      </c>
      <c r="M642" s="421" t="s">
        <v>8041</v>
      </c>
      <c r="N642" s="426">
        <v>1308000</v>
      </c>
      <c r="O642" s="426">
        <v>1308000</v>
      </c>
      <c r="P642" s="427"/>
      <c r="Q642" s="427"/>
      <c r="R642" s="426"/>
      <c r="S642" s="426"/>
      <c r="T642" s="426"/>
      <c r="U642" s="426"/>
      <c r="V642" s="426"/>
      <c r="W642" s="426"/>
      <c r="X642" s="427"/>
      <c r="Y642" s="416" t="str">
        <f t="shared" si="46"/>
        <v>三保支出</v>
      </c>
      <c r="Z642" s="416" t="str">
        <f t="shared" si="47"/>
        <v>项目支出</v>
      </c>
      <c r="AA642" s="416" t="str">
        <f t="shared" si="48"/>
        <v>2100408</v>
      </c>
      <c r="AB642" s="416" t="str">
        <f t="shared" si="49"/>
        <v>保基本民生</v>
      </c>
      <c r="AC642" s="416" t="str">
        <f t="shared" si="50"/>
        <v>否</v>
      </c>
    </row>
    <row r="643" ht="22.5" customHeight="1" spans="1:29">
      <c r="A643" s="421" t="s">
        <v>7996</v>
      </c>
      <c r="B643" s="422" t="s">
        <v>8038</v>
      </c>
      <c r="C643" s="422" t="s">
        <v>8039</v>
      </c>
      <c r="D643" s="421" t="s">
        <v>8040</v>
      </c>
      <c r="E643" s="421" t="s">
        <v>7889</v>
      </c>
      <c r="F643" s="421" t="s">
        <v>4097</v>
      </c>
      <c r="G643" s="421" t="s">
        <v>4097</v>
      </c>
      <c r="H643" s="423" t="s">
        <v>5684</v>
      </c>
      <c r="I643" s="421" t="s">
        <v>1187</v>
      </c>
      <c r="J643" s="421" t="s">
        <v>7984</v>
      </c>
      <c r="K643" s="421" t="s">
        <v>7900</v>
      </c>
      <c r="L643" s="421" t="s">
        <v>7872</v>
      </c>
      <c r="M643" s="421" t="s">
        <v>8041</v>
      </c>
      <c r="N643" s="426">
        <v>3310500</v>
      </c>
      <c r="O643" s="426">
        <v>3310500</v>
      </c>
      <c r="P643" s="427"/>
      <c r="Q643" s="427"/>
      <c r="R643" s="426"/>
      <c r="S643" s="426"/>
      <c r="T643" s="426"/>
      <c r="U643" s="426"/>
      <c r="V643" s="426"/>
      <c r="W643" s="426"/>
      <c r="X643" s="427"/>
      <c r="Y643" s="416" t="str">
        <f t="shared" si="46"/>
        <v>三保支出</v>
      </c>
      <c r="Z643" s="416" t="str">
        <f t="shared" si="47"/>
        <v>项目支出</v>
      </c>
      <c r="AA643" s="416" t="str">
        <f t="shared" si="48"/>
        <v>2100408</v>
      </c>
      <c r="AB643" s="416" t="str">
        <f t="shared" si="49"/>
        <v>保基本民生</v>
      </c>
      <c r="AC643" s="416" t="str">
        <f t="shared" si="50"/>
        <v>否</v>
      </c>
    </row>
    <row r="644" ht="22.5" customHeight="1" spans="1:29">
      <c r="A644" s="421" t="s">
        <v>7996</v>
      </c>
      <c r="B644" s="422" t="s">
        <v>8038</v>
      </c>
      <c r="C644" s="422" t="s">
        <v>8039</v>
      </c>
      <c r="D644" s="421" t="s">
        <v>8040</v>
      </c>
      <c r="E644" s="421" t="s">
        <v>7889</v>
      </c>
      <c r="F644" s="421" t="s">
        <v>4097</v>
      </c>
      <c r="G644" s="421" t="s">
        <v>4097</v>
      </c>
      <c r="H644" s="423" t="s">
        <v>5684</v>
      </c>
      <c r="I644" s="421" t="s">
        <v>1187</v>
      </c>
      <c r="J644" s="421" t="s">
        <v>8042</v>
      </c>
      <c r="K644" s="421" t="s">
        <v>8043</v>
      </c>
      <c r="L644" s="421" t="s">
        <v>7872</v>
      </c>
      <c r="M644" s="421" t="s">
        <v>8041</v>
      </c>
      <c r="N644" s="426">
        <v>407534</v>
      </c>
      <c r="O644" s="426">
        <v>407534</v>
      </c>
      <c r="P644" s="427"/>
      <c r="Q644" s="427"/>
      <c r="R644" s="426"/>
      <c r="S644" s="426"/>
      <c r="T644" s="426"/>
      <c r="U644" s="426"/>
      <c r="V644" s="426"/>
      <c r="W644" s="426"/>
      <c r="X644" s="427"/>
      <c r="Y644" s="416" t="str">
        <f t="shared" si="46"/>
        <v>三保支出</v>
      </c>
      <c r="Z644" s="416" t="str">
        <f t="shared" si="47"/>
        <v>项目支出</v>
      </c>
      <c r="AA644" s="416" t="str">
        <f t="shared" si="48"/>
        <v>2100408</v>
      </c>
      <c r="AB644" s="416" t="str">
        <f t="shared" si="49"/>
        <v>保基本民生</v>
      </c>
      <c r="AC644" s="416" t="str">
        <f t="shared" si="50"/>
        <v>否</v>
      </c>
    </row>
    <row r="645" ht="22.5" customHeight="1" spans="1:29">
      <c r="A645" s="421" t="s">
        <v>7996</v>
      </c>
      <c r="B645" s="422" t="s">
        <v>8038</v>
      </c>
      <c r="C645" s="422" t="s">
        <v>8039</v>
      </c>
      <c r="D645" s="421" t="s">
        <v>8040</v>
      </c>
      <c r="E645" s="421" t="s">
        <v>7889</v>
      </c>
      <c r="F645" s="421" t="s">
        <v>4097</v>
      </c>
      <c r="G645" s="421" t="s">
        <v>4097</v>
      </c>
      <c r="H645" s="423" t="s">
        <v>5684</v>
      </c>
      <c r="I645" s="421" t="s">
        <v>1187</v>
      </c>
      <c r="J645" s="421" t="s">
        <v>7984</v>
      </c>
      <c r="K645" s="421" t="s">
        <v>7900</v>
      </c>
      <c r="L645" s="421" t="s">
        <v>7872</v>
      </c>
      <c r="M645" s="421" t="s">
        <v>8041</v>
      </c>
      <c r="N645" s="426">
        <v>1120000</v>
      </c>
      <c r="O645" s="426">
        <v>1120000</v>
      </c>
      <c r="P645" s="427"/>
      <c r="Q645" s="427"/>
      <c r="R645" s="426"/>
      <c r="S645" s="426"/>
      <c r="T645" s="426"/>
      <c r="U645" s="426"/>
      <c r="V645" s="426"/>
      <c r="W645" s="426"/>
      <c r="X645" s="427"/>
      <c r="Y645" s="416" t="str">
        <f t="shared" si="46"/>
        <v>三保支出</v>
      </c>
      <c r="Z645" s="416" t="str">
        <f t="shared" si="47"/>
        <v>项目支出</v>
      </c>
      <c r="AA645" s="416" t="str">
        <f t="shared" si="48"/>
        <v>2100408</v>
      </c>
      <c r="AB645" s="416" t="str">
        <f t="shared" si="49"/>
        <v>保基本民生</v>
      </c>
      <c r="AC645" s="416" t="str">
        <f t="shared" si="50"/>
        <v>否</v>
      </c>
    </row>
    <row r="646" ht="22.5" customHeight="1" spans="1:29">
      <c r="A646" s="421" t="s">
        <v>7996</v>
      </c>
      <c r="B646" s="422" t="s">
        <v>8038</v>
      </c>
      <c r="C646" s="422" t="s">
        <v>8039</v>
      </c>
      <c r="D646" s="421" t="s">
        <v>8040</v>
      </c>
      <c r="E646" s="421" t="s">
        <v>7889</v>
      </c>
      <c r="F646" s="421" t="s">
        <v>4097</v>
      </c>
      <c r="G646" s="421" t="s">
        <v>4097</v>
      </c>
      <c r="H646" s="423" t="s">
        <v>5684</v>
      </c>
      <c r="I646" s="421" t="s">
        <v>1187</v>
      </c>
      <c r="J646" s="421" t="s">
        <v>7984</v>
      </c>
      <c r="K646" s="421" t="s">
        <v>8046</v>
      </c>
      <c r="L646" s="421" t="s">
        <v>7872</v>
      </c>
      <c r="M646" s="421" t="s">
        <v>8041</v>
      </c>
      <c r="N646" s="426">
        <v>240000</v>
      </c>
      <c r="O646" s="426">
        <v>240000</v>
      </c>
      <c r="P646" s="427"/>
      <c r="Q646" s="427"/>
      <c r="R646" s="426"/>
      <c r="S646" s="426"/>
      <c r="T646" s="426"/>
      <c r="U646" s="426"/>
      <c r="V646" s="426"/>
      <c r="W646" s="426"/>
      <c r="X646" s="427"/>
      <c r="Y646" s="416" t="str">
        <f t="shared" si="46"/>
        <v>三保支出</v>
      </c>
      <c r="Z646" s="416" t="str">
        <f t="shared" si="47"/>
        <v>项目支出</v>
      </c>
      <c r="AA646" s="416" t="str">
        <f t="shared" si="48"/>
        <v>2100408</v>
      </c>
      <c r="AB646" s="416" t="str">
        <f t="shared" si="49"/>
        <v>保基本民生</v>
      </c>
      <c r="AC646" s="416" t="str">
        <f t="shared" si="50"/>
        <v>否</v>
      </c>
    </row>
    <row r="647" ht="22.5" customHeight="1" spans="1:29">
      <c r="A647" s="421" t="s">
        <v>7996</v>
      </c>
      <c r="B647" s="422" t="s">
        <v>8038</v>
      </c>
      <c r="C647" s="422" t="s">
        <v>8039</v>
      </c>
      <c r="D647" s="421" t="s">
        <v>8040</v>
      </c>
      <c r="E647" s="421" t="s">
        <v>7889</v>
      </c>
      <c r="F647" s="421" t="s">
        <v>4097</v>
      </c>
      <c r="G647" s="421" t="s">
        <v>4097</v>
      </c>
      <c r="H647" s="423" t="s">
        <v>5684</v>
      </c>
      <c r="I647" s="421" t="s">
        <v>1187</v>
      </c>
      <c r="J647" s="421" t="s">
        <v>7984</v>
      </c>
      <c r="K647" s="421" t="s">
        <v>8046</v>
      </c>
      <c r="L647" s="421" t="s">
        <v>7872</v>
      </c>
      <c r="M647" s="421" t="s">
        <v>8041</v>
      </c>
      <c r="N647" s="426">
        <v>790000</v>
      </c>
      <c r="O647" s="426">
        <v>790000</v>
      </c>
      <c r="P647" s="427"/>
      <c r="Q647" s="427"/>
      <c r="R647" s="426"/>
      <c r="S647" s="426"/>
      <c r="T647" s="426"/>
      <c r="U647" s="426"/>
      <c r="V647" s="426"/>
      <c r="W647" s="426"/>
      <c r="X647" s="427"/>
      <c r="Y647" s="416" t="str">
        <f t="shared" ref="Y647:Y710" si="51">_xlfn.IFS(LEFT(M647,3)="003","三保支出",LEFT(M647,3)="004","刚性支出",LEFT(M647,3)="000","促发展支出")</f>
        <v>三保支出</v>
      </c>
      <c r="Z647" s="416" t="str">
        <f t="shared" ref="Z647:Z710" si="52">_xlfn.IFS(LEFT(E647,1)="3","项目支出",LEFT(E647,1)="1","人员类支出",LEFT(E647,1)="2","运转类支出")</f>
        <v>项目支出</v>
      </c>
      <c r="AA647" s="416" t="str">
        <f t="shared" ref="AA647:AA710" si="53">LEFT(H647,7)</f>
        <v>2100408</v>
      </c>
      <c r="AB647" s="416" t="str">
        <f t="shared" ref="AB647:AB710" si="54">_xlfn.IFS(LEFT(M647,6)="003001","保工资",LEFT(M647,6)="003002","保运转",LEFT(M647,6)="003003","保基本民生")</f>
        <v>保基本民生</v>
      </c>
      <c r="AC647" s="416" t="str">
        <f t="shared" ref="AC647:AC710" si="55">IF(Z647="项目支出","否","是")</f>
        <v>否</v>
      </c>
    </row>
    <row r="648" ht="22.5" customHeight="1" spans="1:29">
      <c r="A648" s="421" t="s">
        <v>7996</v>
      </c>
      <c r="B648" s="422" t="s">
        <v>8038</v>
      </c>
      <c r="C648" s="422" t="s">
        <v>8039</v>
      </c>
      <c r="D648" s="421" t="s">
        <v>8040</v>
      </c>
      <c r="E648" s="421" t="s">
        <v>7889</v>
      </c>
      <c r="F648" s="421" t="s">
        <v>4097</v>
      </c>
      <c r="G648" s="421" t="s">
        <v>4097</v>
      </c>
      <c r="H648" s="423" t="s">
        <v>5684</v>
      </c>
      <c r="I648" s="421" t="s">
        <v>1187</v>
      </c>
      <c r="J648" s="421" t="s">
        <v>7984</v>
      </c>
      <c r="K648" s="421" t="s">
        <v>8046</v>
      </c>
      <c r="L648" s="421" t="s">
        <v>7872</v>
      </c>
      <c r="M648" s="421" t="s">
        <v>8041</v>
      </c>
      <c r="N648" s="426">
        <v>100000</v>
      </c>
      <c r="O648" s="426">
        <v>100000</v>
      </c>
      <c r="P648" s="427"/>
      <c r="Q648" s="427"/>
      <c r="R648" s="426"/>
      <c r="S648" s="426"/>
      <c r="T648" s="426"/>
      <c r="U648" s="426"/>
      <c r="V648" s="426"/>
      <c r="W648" s="426"/>
      <c r="X648" s="427"/>
      <c r="Y648" s="416" t="str">
        <f t="shared" si="51"/>
        <v>三保支出</v>
      </c>
      <c r="Z648" s="416" t="str">
        <f t="shared" si="52"/>
        <v>项目支出</v>
      </c>
      <c r="AA648" s="416" t="str">
        <f t="shared" si="53"/>
        <v>2100408</v>
      </c>
      <c r="AB648" s="416" t="str">
        <f t="shared" si="54"/>
        <v>保基本民生</v>
      </c>
      <c r="AC648" s="416" t="str">
        <f t="shared" si="55"/>
        <v>否</v>
      </c>
    </row>
    <row r="649" ht="22.5" customHeight="1" spans="1:29">
      <c r="A649" s="421" t="s">
        <v>7996</v>
      </c>
      <c r="B649" s="422" t="s">
        <v>8038</v>
      </c>
      <c r="C649" s="422" t="s">
        <v>8039</v>
      </c>
      <c r="D649" s="421" t="s">
        <v>8040</v>
      </c>
      <c r="E649" s="421" t="s">
        <v>7889</v>
      </c>
      <c r="F649" s="421" t="s">
        <v>4097</v>
      </c>
      <c r="G649" s="421" t="s">
        <v>4097</v>
      </c>
      <c r="H649" s="423" t="s">
        <v>5684</v>
      </c>
      <c r="I649" s="421" t="s">
        <v>1187</v>
      </c>
      <c r="J649" s="421" t="s">
        <v>8042</v>
      </c>
      <c r="K649" s="421" t="s">
        <v>8043</v>
      </c>
      <c r="L649" s="421" t="s">
        <v>7872</v>
      </c>
      <c r="M649" s="421" t="s">
        <v>8041</v>
      </c>
      <c r="N649" s="426">
        <v>35120</v>
      </c>
      <c r="O649" s="426">
        <v>35120</v>
      </c>
      <c r="P649" s="427"/>
      <c r="Q649" s="427"/>
      <c r="R649" s="426"/>
      <c r="S649" s="426"/>
      <c r="T649" s="426"/>
      <c r="U649" s="426"/>
      <c r="V649" s="426"/>
      <c r="W649" s="426"/>
      <c r="X649" s="427"/>
      <c r="Y649" s="416" t="str">
        <f t="shared" si="51"/>
        <v>三保支出</v>
      </c>
      <c r="Z649" s="416" t="str">
        <f t="shared" si="52"/>
        <v>项目支出</v>
      </c>
      <c r="AA649" s="416" t="str">
        <f t="shared" si="53"/>
        <v>2100408</v>
      </c>
      <c r="AB649" s="416" t="str">
        <f t="shared" si="54"/>
        <v>保基本民生</v>
      </c>
      <c r="AC649" s="416" t="str">
        <f t="shared" si="55"/>
        <v>否</v>
      </c>
    </row>
    <row r="650" ht="22.5" customHeight="1" spans="1:29">
      <c r="A650" s="421" t="s">
        <v>7996</v>
      </c>
      <c r="B650" s="422" t="s">
        <v>8038</v>
      </c>
      <c r="C650" s="422" t="s">
        <v>8039</v>
      </c>
      <c r="D650" s="421" t="s">
        <v>8040</v>
      </c>
      <c r="E650" s="421" t="s">
        <v>7889</v>
      </c>
      <c r="F650" s="421" t="s">
        <v>4097</v>
      </c>
      <c r="G650" s="421" t="s">
        <v>4097</v>
      </c>
      <c r="H650" s="423" t="s">
        <v>5684</v>
      </c>
      <c r="I650" s="421" t="s">
        <v>1187</v>
      </c>
      <c r="J650" s="421" t="s">
        <v>7890</v>
      </c>
      <c r="K650" s="421" t="s">
        <v>7891</v>
      </c>
      <c r="L650" s="421" t="s">
        <v>7872</v>
      </c>
      <c r="M650" s="421" t="s">
        <v>8041</v>
      </c>
      <c r="N650" s="426">
        <v>218000</v>
      </c>
      <c r="O650" s="426">
        <v>218000</v>
      </c>
      <c r="P650" s="427"/>
      <c r="Q650" s="427"/>
      <c r="R650" s="426"/>
      <c r="S650" s="426"/>
      <c r="T650" s="426"/>
      <c r="U650" s="426"/>
      <c r="V650" s="426"/>
      <c r="W650" s="426"/>
      <c r="X650" s="427"/>
      <c r="Y650" s="416" t="str">
        <f t="shared" si="51"/>
        <v>三保支出</v>
      </c>
      <c r="Z650" s="416" t="str">
        <f t="shared" si="52"/>
        <v>项目支出</v>
      </c>
      <c r="AA650" s="416" t="str">
        <f t="shared" si="53"/>
        <v>2100408</v>
      </c>
      <c r="AB650" s="416" t="str">
        <f t="shared" si="54"/>
        <v>保基本民生</v>
      </c>
      <c r="AC650" s="416" t="str">
        <f t="shared" si="55"/>
        <v>否</v>
      </c>
    </row>
    <row r="651" ht="22.5" customHeight="1" spans="1:29">
      <c r="A651" s="421" t="s">
        <v>7996</v>
      </c>
      <c r="B651" s="422" t="s">
        <v>8038</v>
      </c>
      <c r="C651" s="422" t="s">
        <v>8039</v>
      </c>
      <c r="D651" s="421" t="s">
        <v>8040</v>
      </c>
      <c r="E651" s="421" t="s">
        <v>7889</v>
      </c>
      <c r="F651" s="421" t="s">
        <v>4097</v>
      </c>
      <c r="G651" s="421" t="s">
        <v>4097</v>
      </c>
      <c r="H651" s="423" t="s">
        <v>5684</v>
      </c>
      <c r="I651" s="421" t="s">
        <v>1187</v>
      </c>
      <c r="J651" s="421" t="s">
        <v>7984</v>
      </c>
      <c r="K651" s="421" t="s">
        <v>7900</v>
      </c>
      <c r="L651" s="421" t="s">
        <v>7872</v>
      </c>
      <c r="M651" s="421" t="s">
        <v>8041</v>
      </c>
      <c r="N651" s="426">
        <v>240000</v>
      </c>
      <c r="O651" s="426">
        <v>240000</v>
      </c>
      <c r="P651" s="427"/>
      <c r="Q651" s="427"/>
      <c r="R651" s="426"/>
      <c r="S651" s="426"/>
      <c r="T651" s="426"/>
      <c r="U651" s="426"/>
      <c r="V651" s="426"/>
      <c r="W651" s="426"/>
      <c r="X651" s="427"/>
      <c r="Y651" s="416" t="str">
        <f t="shared" si="51"/>
        <v>三保支出</v>
      </c>
      <c r="Z651" s="416" t="str">
        <f t="shared" si="52"/>
        <v>项目支出</v>
      </c>
      <c r="AA651" s="416" t="str">
        <f t="shared" si="53"/>
        <v>2100408</v>
      </c>
      <c r="AB651" s="416" t="str">
        <f t="shared" si="54"/>
        <v>保基本民生</v>
      </c>
      <c r="AC651" s="416" t="str">
        <f t="shared" si="55"/>
        <v>否</v>
      </c>
    </row>
    <row r="652" ht="22.5" customHeight="1" spans="1:29">
      <c r="A652" s="421" t="s">
        <v>7996</v>
      </c>
      <c r="B652" s="422" t="s">
        <v>8038</v>
      </c>
      <c r="C652" s="422" t="s">
        <v>8039</v>
      </c>
      <c r="D652" s="421" t="s">
        <v>8047</v>
      </c>
      <c r="E652" s="421" t="s">
        <v>7878</v>
      </c>
      <c r="F652" s="421" t="s">
        <v>4090</v>
      </c>
      <c r="G652" s="421" t="s">
        <v>4097</v>
      </c>
      <c r="H652" s="423" t="s">
        <v>5691</v>
      </c>
      <c r="I652" s="421" t="s">
        <v>1203</v>
      </c>
      <c r="J652" s="421" t="s">
        <v>7890</v>
      </c>
      <c r="K652" s="421" t="s">
        <v>7891</v>
      </c>
      <c r="L652" s="421" t="s">
        <v>7872</v>
      </c>
      <c r="M652" s="421" t="s">
        <v>7894</v>
      </c>
      <c r="N652" s="426">
        <v>840000</v>
      </c>
      <c r="O652" s="426">
        <v>840000</v>
      </c>
      <c r="P652" s="427"/>
      <c r="Q652" s="427"/>
      <c r="R652" s="426"/>
      <c r="S652" s="426"/>
      <c r="T652" s="426"/>
      <c r="U652" s="426"/>
      <c r="V652" s="426"/>
      <c r="W652" s="426"/>
      <c r="X652" s="427"/>
      <c r="Y652" s="416" t="str">
        <f t="shared" si="51"/>
        <v>促发展支出</v>
      </c>
      <c r="Z652" s="416" t="str">
        <f t="shared" si="52"/>
        <v>项目支出</v>
      </c>
      <c r="AA652" s="416" t="str">
        <f t="shared" si="53"/>
        <v>2100717</v>
      </c>
      <c r="AB652" s="416" t="e">
        <f t="shared" si="54"/>
        <v>#N/A</v>
      </c>
      <c r="AC652" s="416" t="str">
        <f t="shared" si="55"/>
        <v>否</v>
      </c>
    </row>
    <row r="653" ht="22.5" customHeight="1" spans="1:29">
      <c r="A653" s="421" t="s">
        <v>7996</v>
      </c>
      <c r="B653" s="422" t="s">
        <v>8038</v>
      </c>
      <c r="C653" s="422" t="s">
        <v>8039</v>
      </c>
      <c r="D653" s="421" t="s">
        <v>8047</v>
      </c>
      <c r="E653" s="421" t="s">
        <v>7878</v>
      </c>
      <c r="F653" s="421" t="s">
        <v>4090</v>
      </c>
      <c r="G653" s="421" t="s">
        <v>4097</v>
      </c>
      <c r="H653" s="423" t="s">
        <v>5691</v>
      </c>
      <c r="I653" s="421" t="s">
        <v>1203</v>
      </c>
      <c r="J653" s="421" t="s">
        <v>7890</v>
      </c>
      <c r="K653" s="421" t="s">
        <v>7891</v>
      </c>
      <c r="L653" s="421" t="s">
        <v>7872</v>
      </c>
      <c r="M653" s="421" t="s">
        <v>7894</v>
      </c>
      <c r="N653" s="426">
        <v>162000</v>
      </c>
      <c r="O653" s="426">
        <v>162000</v>
      </c>
      <c r="P653" s="427"/>
      <c r="Q653" s="427"/>
      <c r="R653" s="426"/>
      <c r="S653" s="426"/>
      <c r="T653" s="426"/>
      <c r="U653" s="426"/>
      <c r="V653" s="426"/>
      <c r="W653" s="426"/>
      <c r="X653" s="427"/>
      <c r="Y653" s="416" t="str">
        <f t="shared" si="51"/>
        <v>促发展支出</v>
      </c>
      <c r="Z653" s="416" t="str">
        <f t="shared" si="52"/>
        <v>项目支出</v>
      </c>
      <c r="AA653" s="416" t="str">
        <f t="shared" si="53"/>
        <v>2100717</v>
      </c>
      <c r="AB653" s="416" t="e">
        <f t="shared" si="54"/>
        <v>#N/A</v>
      </c>
      <c r="AC653" s="416" t="str">
        <f t="shared" si="55"/>
        <v>否</v>
      </c>
    </row>
    <row r="654" ht="22.5" customHeight="1" spans="1:29">
      <c r="A654" s="421" t="s">
        <v>7996</v>
      </c>
      <c r="B654" s="422" t="s">
        <v>8038</v>
      </c>
      <c r="C654" s="422" t="s">
        <v>8039</v>
      </c>
      <c r="D654" s="421" t="s">
        <v>8047</v>
      </c>
      <c r="E654" s="421" t="s">
        <v>7878</v>
      </c>
      <c r="F654" s="421" t="s">
        <v>4090</v>
      </c>
      <c r="G654" s="421" t="s">
        <v>4097</v>
      </c>
      <c r="H654" s="423" t="s">
        <v>5691</v>
      </c>
      <c r="I654" s="421" t="s">
        <v>1203</v>
      </c>
      <c r="J654" s="421" t="s">
        <v>7890</v>
      </c>
      <c r="K654" s="421" t="s">
        <v>7891</v>
      </c>
      <c r="L654" s="421" t="s">
        <v>7872</v>
      </c>
      <c r="M654" s="421" t="s">
        <v>7894</v>
      </c>
      <c r="N654" s="426">
        <v>140000</v>
      </c>
      <c r="O654" s="426">
        <v>140000</v>
      </c>
      <c r="P654" s="427"/>
      <c r="Q654" s="427"/>
      <c r="R654" s="426"/>
      <c r="S654" s="426"/>
      <c r="T654" s="426"/>
      <c r="U654" s="426"/>
      <c r="V654" s="426"/>
      <c r="W654" s="426"/>
      <c r="X654" s="427"/>
      <c r="Y654" s="416" t="str">
        <f t="shared" si="51"/>
        <v>促发展支出</v>
      </c>
      <c r="Z654" s="416" t="str">
        <f t="shared" si="52"/>
        <v>项目支出</v>
      </c>
      <c r="AA654" s="416" t="str">
        <f t="shared" si="53"/>
        <v>2100717</v>
      </c>
      <c r="AB654" s="416" t="e">
        <f t="shared" si="54"/>
        <v>#N/A</v>
      </c>
      <c r="AC654" s="416" t="str">
        <f t="shared" si="55"/>
        <v>否</v>
      </c>
    </row>
    <row r="655" ht="22.5" customHeight="1" spans="1:29">
      <c r="A655" s="421" t="s">
        <v>7996</v>
      </c>
      <c r="B655" s="422" t="s">
        <v>8038</v>
      </c>
      <c r="C655" s="422" t="s">
        <v>8039</v>
      </c>
      <c r="D655" s="421" t="s">
        <v>8047</v>
      </c>
      <c r="E655" s="421" t="s">
        <v>7878</v>
      </c>
      <c r="F655" s="421" t="s">
        <v>4090</v>
      </c>
      <c r="G655" s="421" t="s">
        <v>4097</v>
      </c>
      <c r="H655" s="423" t="s">
        <v>5691</v>
      </c>
      <c r="I655" s="421" t="s">
        <v>1203</v>
      </c>
      <c r="J655" s="421" t="s">
        <v>7890</v>
      </c>
      <c r="K655" s="421" t="s">
        <v>7891</v>
      </c>
      <c r="L655" s="421" t="s">
        <v>7872</v>
      </c>
      <c r="M655" s="421" t="s">
        <v>7894</v>
      </c>
      <c r="N655" s="426">
        <v>27000</v>
      </c>
      <c r="O655" s="426">
        <v>27000</v>
      </c>
      <c r="P655" s="427"/>
      <c r="Q655" s="427"/>
      <c r="R655" s="426"/>
      <c r="S655" s="426"/>
      <c r="T655" s="426"/>
      <c r="U655" s="426"/>
      <c r="V655" s="426"/>
      <c r="W655" s="426"/>
      <c r="X655" s="427"/>
      <c r="Y655" s="416" t="str">
        <f t="shared" si="51"/>
        <v>促发展支出</v>
      </c>
      <c r="Z655" s="416" t="str">
        <f t="shared" si="52"/>
        <v>项目支出</v>
      </c>
      <c r="AA655" s="416" t="str">
        <f t="shared" si="53"/>
        <v>2100717</v>
      </c>
      <c r="AB655" s="416" t="e">
        <f t="shared" si="54"/>
        <v>#N/A</v>
      </c>
      <c r="AC655" s="416" t="str">
        <f t="shared" si="55"/>
        <v>否</v>
      </c>
    </row>
    <row r="656" ht="22.5" customHeight="1" spans="1:29">
      <c r="A656" s="421" t="s">
        <v>7996</v>
      </c>
      <c r="B656" s="422" t="s">
        <v>8038</v>
      </c>
      <c r="C656" s="422" t="s">
        <v>8039</v>
      </c>
      <c r="D656" s="421" t="s">
        <v>8047</v>
      </c>
      <c r="E656" s="421" t="s">
        <v>7878</v>
      </c>
      <c r="F656" s="421" t="s">
        <v>4090</v>
      </c>
      <c r="G656" s="421" t="s">
        <v>4097</v>
      </c>
      <c r="H656" s="423" t="s">
        <v>5691</v>
      </c>
      <c r="I656" s="421" t="s">
        <v>1203</v>
      </c>
      <c r="J656" s="421" t="s">
        <v>7890</v>
      </c>
      <c r="K656" s="421" t="s">
        <v>7891</v>
      </c>
      <c r="L656" s="421" t="s">
        <v>7872</v>
      </c>
      <c r="M656" s="421" t="s">
        <v>7894</v>
      </c>
      <c r="N656" s="426">
        <v>194400</v>
      </c>
      <c r="O656" s="426">
        <v>194400</v>
      </c>
      <c r="P656" s="427"/>
      <c r="Q656" s="427"/>
      <c r="R656" s="426"/>
      <c r="S656" s="426"/>
      <c r="T656" s="426"/>
      <c r="U656" s="426"/>
      <c r="V656" s="426"/>
      <c r="W656" s="426"/>
      <c r="X656" s="427"/>
      <c r="Y656" s="416" t="str">
        <f t="shared" si="51"/>
        <v>促发展支出</v>
      </c>
      <c r="Z656" s="416" t="str">
        <f t="shared" si="52"/>
        <v>项目支出</v>
      </c>
      <c r="AA656" s="416" t="str">
        <f t="shared" si="53"/>
        <v>2100717</v>
      </c>
      <c r="AB656" s="416" t="e">
        <f t="shared" si="54"/>
        <v>#N/A</v>
      </c>
      <c r="AC656" s="416" t="str">
        <f t="shared" si="55"/>
        <v>否</v>
      </c>
    </row>
    <row r="657" ht="22.5" customHeight="1" spans="1:29">
      <c r="A657" s="421" t="s">
        <v>7996</v>
      </c>
      <c r="B657" s="422" t="s">
        <v>8038</v>
      </c>
      <c r="C657" s="422" t="s">
        <v>8039</v>
      </c>
      <c r="D657" s="421" t="s">
        <v>8047</v>
      </c>
      <c r="E657" s="421" t="s">
        <v>7878</v>
      </c>
      <c r="F657" s="421" t="s">
        <v>4090</v>
      </c>
      <c r="G657" s="421" t="s">
        <v>4097</v>
      </c>
      <c r="H657" s="423" t="s">
        <v>5691</v>
      </c>
      <c r="I657" s="421" t="s">
        <v>1203</v>
      </c>
      <c r="J657" s="421" t="s">
        <v>7890</v>
      </c>
      <c r="K657" s="421" t="s">
        <v>7891</v>
      </c>
      <c r="L657" s="421" t="s">
        <v>7872</v>
      </c>
      <c r="M657" s="421" t="s">
        <v>7894</v>
      </c>
      <c r="N657" s="426">
        <v>1008000</v>
      </c>
      <c r="O657" s="426">
        <v>1008000</v>
      </c>
      <c r="P657" s="427"/>
      <c r="Q657" s="427"/>
      <c r="R657" s="426"/>
      <c r="S657" s="426"/>
      <c r="T657" s="426"/>
      <c r="U657" s="426"/>
      <c r="V657" s="426"/>
      <c r="W657" s="426"/>
      <c r="X657" s="427"/>
      <c r="Y657" s="416" t="str">
        <f t="shared" si="51"/>
        <v>促发展支出</v>
      </c>
      <c r="Z657" s="416" t="str">
        <f t="shared" si="52"/>
        <v>项目支出</v>
      </c>
      <c r="AA657" s="416" t="str">
        <f t="shared" si="53"/>
        <v>2100717</v>
      </c>
      <c r="AB657" s="416" t="e">
        <f t="shared" si="54"/>
        <v>#N/A</v>
      </c>
      <c r="AC657" s="416" t="str">
        <f t="shared" si="55"/>
        <v>否</v>
      </c>
    </row>
    <row r="658" ht="22.5" customHeight="1" spans="1:29">
      <c r="A658" s="421" t="s">
        <v>7996</v>
      </c>
      <c r="B658" s="422" t="s">
        <v>8038</v>
      </c>
      <c r="C658" s="422" t="s">
        <v>8039</v>
      </c>
      <c r="D658" s="421" t="s">
        <v>8048</v>
      </c>
      <c r="E658" s="421" t="s">
        <v>7878</v>
      </c>
      <c r="F658" s="421" t="s">
        <v>4097</v>
      </c>
      <c r="G658" s="421" t="s">
        <v>4097</v>
      </c>
      <c r="H658" s="423" t="s">
        <v>5691</v>
      </c>
      <c r="I658" s="421" t="s">
        <v>1203</v>
      </c>
      <c r="J658" s="421" t="s">
        <v>7890</v>
      </c>
      <c r="K658" s="421" t="s">
        <v>8000</v>
      </c>
      <c r="L658" s="421" t="s">
        <v>7872</v>
      </c>
      <c r="M658" s="421" t="s">
        <v>7894</v>
      </c>
      <c r="N658" s="426">
        <v>175000</v>
      </c>
      <c r="O658" s="426">
        <v>175000</v>
      </c>
      <c r="P658" s="427"/>
      <c r="Q658" s="427"/>
      <c r="R658" s="426"/>
      <c r="S658" s="426"/>
      <c r="T658" s="426"/>
      <c r="U658" s="426"/>
      <c r="V658" s="426"/>
      <c r="W658" s="426"/>
      <c r="X658" s="427"/>
      <c r="Y658" s="416" t="str">
        <f t="shared" si="51"/>
        <v>促发展支出</v>
      </c>
      <c r="Z658" s="416" t="str">
        <f t="shared" si="52"/>
        <v>项目支出</v>
      </c>
      <c r="AA658" s="416" t="str">
        <f t="shared" si="53"/>
        <v>2100717</v>
      </c>
      <c r="AB658" s="416" t="e">
        <f t="shared" si="54"/>
        <v>#N/A</v>
      </c>
      <c r="AC658" s="416" t="str">
        <f t="shared" si="55"/>
        <v>否</v>
      </c>
    </row>
    <row r="659" ht="22.5" customHeight="1" spans="1:29">
      <c r="A659" s="421" t="s">
        <v>7996</v>
      </c>
      <c r="B659" s="422" t="s">
        <v>8038</v>
      </c>
      <c r="C659" s="422" t="s">
        <v>8039</v>
      </c>
      <c r="D659" s="421" t="s">
        <v>8048</v>
      </c>
      <c r="E659" s="421" t="s">
        <v>7878</v>
      </c>
      <c r="F659" s="421" t="s">
        <v>4097</v>
      </c>
      <c r="G659" s="421" t="s">
        <v>4097</v>
      </c>
      <c r="H659" s="423" t="s">
        <v>5691</v>
      </c>
      <c r="I659" s="421" t="s">
        <v>1203</v>
      </c>
      <c r="J659" s="421" t="s">
        <v>7890</v>
      </c>
      <c r="K659" s="421" t="s">
        <v>8000</v>
      </c>
      <c r="L659" s="421" t="s">
        <v>7872</v>
      </c>
      <c r="M659" s="421" t="s">
        <v>7894</v>
      </c>
      <c r="N659" s="426">
        <v>33750</v>
      </c>
      <c r="O659" s="426">
        <v>33750</v>
      </c>
      <c r="P659" s="427"/>
      <c r="Q659" s="427"/>
      <c r="R659" s="426"/>
      <c r="S659" s="426"/>
      <c r="T659" s="426"/>
      <c r="U659" s="426"/>
      <c r="V659" s="426"/>
      <c r="W659" s="426"/>
      <c r="X659" s="427"/>
      <c r="Y659" s="416" t="str">
        <f t="shared" si="51"/>
        <v>促发展支出</v>
      </c>
      <c r="Z659" s="416" t="str">
        <f t="shared" si="52"/>
        <v>项目支出</v>
      </c>
      <c r="AA659" s="416" t="str">
        <f t="shared" si="53"/>
        <v>2100717</v>
      </c>
      <c r="AB659" s="416" t="e">
        <f t="shared" si="54"/>
        <v>#N/A</v>
      </c>
      <c r="AC659" s="416" t="str">
        <f t="shared" si="55"/>
        <v>否</v>
      </c>
    </row>
    <row r="660" ht="22.5" customHeight="1" spans="1:29">
      <c r="A660" s="421" t="s">
        <v>7996</v>
      </c>
      <c r="B660" s="422" t="s">
        <v>8038</v>
      </c>
      <c r="C660" s="422" t="s">
        <v>8039</v>
      </c>
      <c r="D660" s="421" t="s">
        <v>8049</v>
      </c>
      <c r="E660" s="421" t="s">
        <v>7889</v>
      </c>
      <c r="F660" s="421" t="s">
        <v>4097</v>
      </c>
      <c r="G660" s="421" t="s">
        <v>4097</v>
      </c>
      <c r="H660" s="423" t="s">
        <v>5685</v>
      </c>
      <c r="I660" s="421" t="s">
        <v>1188</v>
      </c>
      <c r="J660" s="421" t="s">
        <v>8042</v>
      </c>
      <c r="K660" s="421" t="s">
        <v>8043</v>
      </c>
      <c r="L660" s="421" t="s">
        <v>7872</v>
      </c>
      <c r="M660" s="421" t="s">
        <v>8050</v>
      </c>
      <c r="N660" s="426">
        <v>700000</v>
      </c>
      <c r="O660" s="426">
        <v>700000</v>
      </c>
      <c r="P660" s="427"/>
      <c r="Q660" s="427"/>
      <c r="R660" s="426"/>
      <c r="S660" s="426"/>
      <c r="T660" s="426"/>
      <c r="U660" s="426"/>
      <c r="V660" s="426"/>
      <c r="W660" s="426"/>
      <c r="X660" s="427"/>
      <c r="Y660" s="416" t="str">
        <f t="shared" si="51"/>
        <v>三保支出</v>
      </c>
      <c r="Z660" s="416" t="str">
        <f t="shared" si="52"/>
        <v>项目支出</v>
      </c>
      <c r="AA660" s="416" t="str">
        <f t="shared" si="53"/>
        <v>2100409</v>
      </c>
      <c r="AB660" s="416" t="str">
        <f t="shared" si="54"/>
        <v>保基本民生</v>
      </c>
      <c r="AC660" s="416" t="str">
        <f t="shared" si="55"/>
        <v>否</v>
      </c>
    </row>
    <row r="661" ht="22.5" customHeight="1" spans="1:29">
      <c r="A661" s="421" t="s">
        <v>7996</v>
      </c>
      <c r="B661" s="422" t="s">
        <v>8038</v>
      </c>
      <c r="C661" s="422" t="s">
        <v>8039</v>
      </c>
      <c r="D661" s="421" t="s">
        <v>8049</v>
      </c>
      <c r="E661" s="421" t="s">
        <v>7889</v>
      </c>
      <c r="F661" s="421" t="s">
        <v>4097</v>
      </c>
      <c r="G661" s="421" t="s">
        <v>4097</v>
      </c>
      <c r="H661" s="423" t="s">
        <v>5685</v>
      </c>
      <c r="I661" s="421" t="s">
        <v>1188</v>
      </c>
      <c r="J661" s="421" t="s">
        <v>8042</v>
      </c>
      <c r="K661" s="421" t="s">
        <v>8043</v>
      </c>
      <c r="L661" s="421" t="s">
        <v>7872</v>
      </c>
      <c r="M661" s="421" t="s">
        <v>8050</v>
      </c>
      <c r="N661" s="426">
        <v>80000</v>
      </c>
      <c r="O661" s="426">
        <v>80000</v>
      </c>
      <c r="P661" s="427"/>
      <c r="Q661" s="427"/>
      <c r="R661" s="426"/>
      <c r="S661" s="426"/>
      <c r="T661" s="426"/>
      <c r="U661" s="426"/>
      <c r="V661" s="426"/>
      <c r="W661" s="426"/>
      <c r="X661" s="427"/>
      <c r="Y661" s="416" t="str">
        <f t="shared" si="51"/>
        <v>三保支出</v>
      </c>
      <c r="Z661" s="416" t="str">
        <f t="shared" si="52"/>
        <v>项目支出</v>
      </c>
      <c r="AA661" s="416" t="str">
        <f t="shared" si="53"/>
        <v>2100409</v>
      </c>
      <c r="AB661" s="416" t="str">
        <f t="shared" si="54"/>
        <v>保基本民生</v>
      </c>
      <c r="AC661" s="416" t="str">
        <f t="shared" si="55"/>
        <v>否</v>
      </c>
    </row>
    <row r="662" ht="22.5" customHeight="1" spans="1:29">
      <c r="A662" s="421" t="s">
        <v>7996</v>
      </c>
      <c r="B662" s="422" t="s">
        <v>8038</v>
      </c>
      <c r="C662" s="422" t="s">
        <v>8039</v>
      </c>
      <c r="D662" s="421" t="s">
        <v>8051</v>
      </c>
      <c r="E662" s="421" t="s">
        <v>7889</v>
      </c>
      <c r="F662" s="421" t="s">
        <v>4090</v>
      </c>
      <c r="G662" s="421" t="s">
        <v>4097</v>
      </c>
      <c r="H662" s="423" t="s">
        <v>5691</v>
      </c>
      <c r="I662" s="421" t="s">
        <v>1203</v>
      </c>
      <c r="J662" s="421" t="s">
        <v>7890</v>
      </c>
      <c r="K662" s="421" t="s">
        <v>8052</v>
      </c>
      <c r="L662" s="421" t="s">
        <v>7872</v>
      </c>
      <c r="M662" s="421" t="s">
        <v>8053</v>
      </c>
      <c r="N662" s="426">
        <v>5400</v>
      </c>
      <c r="O662" s="426">
        <v>5400</v>
      </c>
      <c r="P662" s="427"/>
      <c r="Q662" s="427"/>
      <c r="R662" s="426"/>
      <c r="S662" s="426"/>
      <c r="T662" s="426"/>
      <c r="U662" s="426"/>
      <c r="V662" s="426"/>
      <c r="W662" s="426"/>
      <c r="X662" s="427"/>
      <c r="Y662" s="416" t="str">
        <f t="shared" si="51"/>
        <v>三保支出</v>
      </c>
      <c r="Z662" s="416" t="str">
        <f t="shared" si="52"/>
        <v>项目支出</v>
      </c>
      <c r="AA662" s="416" t="str">
        <f t="shared" si="53"/>
        <v>2100717</v>
      </c>
      <c r="AB662" s="416" t="str">
        <f t="shared" si="54"/>
        <v>保基本民生</v>
      </c>
      <c r="AC662" s="416" t="str">
        <f t="shared" si="55"/>
        <v>否</v>
      </c>
    </row>
    <row r="663" ht="22.5" customHeight="1" spans="1:29">
      <c r="A663" s="421" t="s">
        <v>7996</v>
      </c>
      <c r="B663" s="422" t="s">
        <v>8038</v>
      </c>
      <c r="C663" s="422" t="s">
        <v>8039</v>
      </c>
      <c r="D663" s="421" t="s">
        <v>8051</v>
      </c>
      <c r="E663" s="421" t="s">
        <v>7889</v>
      </c>
      <c r="F663" s="421" t="s">
        <v>4090</v>
      </c>
      <c r="G663" s="421" t="s">
        <v>4097</v>
      </c>
      <c r="H663" s="423" t="s">
        <v>5691</v>
      </c>
      <c r="I663" s="421" t="s">
        <v>1203</v>
      </c>
      <c r="J663" s="421" t="s">
        <v>7890</v>
      </c>
      <c r="K663" s="421" t="s">
        <v>8052</v>
      </c>
      <c r="L663" s="421" t="s">
        <v>7872</v>
      </c>
      <c r="M663" s="421" t="s">
        <v>8053</v>
      </c>
      <c r="N663" s="426">
        <v>28000</v>
      </c>
      <c r="O663" s="426">
        <v>28000</v>
      </c>
      <c r="P663" s="427"/>
      <c r="Q663" s="427"/>
      <c r="R663" s="426"/>
      <c r="S663" s="426"/>
      <c r="T663" s="426"/>
      <c r="U663" s="426"/>
      <c r="V663" s="426"/>
      <c r="W663" s="426"/>
      <c r="X663" s="427"/>
      <c r="Y663" s="416" t="str">
        <f t="shared" si="51"/>
        <v>三保支出</v>
      </c>
      <c r="Z663" s="416" t="str">
        <f t="shared" si="52"/>
        <v>项目支出</v>
      </c>
      <c r="AA663" s="416" t="str">
        <f t="shared" si="53"/>
        <v>2100717</v>
      </c>
      <c r="AB663" s="416" t="str">
        <f t="shared" si="54"/>
        <v>保基本民生</v>
      </c>
      <c r="AC663" s="416" t="str">
        <f t="shared" si="55"/>
        <v>否</v>
      </c>
    </row>
    <row r="664" ht="22.5" customHeight="1" spans="1:29">
      <c r="A664" s="421" t="s">
        <v>7996</v>
      </c>
      <c r="B664" s="422" t="s">
        <v>8038</v>
      </c>
      <c r="C664" s="422" t="s">
        <v>8039</v>
      </c>
      <c r="D664" s="421" t="s">
        <v>8051</v>
      </c>
      <c r="E664" s="421" t="s">
        <v>7889</v>
      </c>
      <c r="F664" s="421" t="s">
        <v>4090</v>
      </c>
      <c r="G664" s="421" t="s">
        <v>4097</v>
      </c>
      <c r="H664" s="423" t="s">
        <v>5691</v>
      </c>
      <c r="I664" s="421" t="s">
        <v>1203</v>
      </c>
      <c r="J664" s="421" t="s">
        <v>7890</v>
      </c>
      <c r="K664" s="421" t="s">
        <v>8052</v>
      </c>
      <c r="L664" s="421" t="s">
        <v>7872</v>
      </c>
      <c r="M664" s="421" t="s">
        <v>8053</v>
      </c>
      <c r="N664" s="426">
        <v>12285</v>
      </c>
      <c r="O664" s="426">
        <v>12285</v>
      </c>
      <c r="P664" s="427"/>
      <c r="Q664" s="427"/>
      <c r="R664" s="426"/>
      <c r="S664" s="426"/>
      <c r="T664" s="426"/>
      <c r="U664" s="426"/>
      <c r="V664" s="426"/>
      <c r="W664" s="426"/>
      <c r="X664" s="427"/>
      <c r="Y664" s="416" t="str">
        <f t="shared" si="51"/>
        <v>三保支出</v>
      </c>
      <c r="Z664" s="416" t="str">
        <f t="shared" si="52"/>
        <v>项目支出</v>
      </c>
      <c r="AA664" s="416" t="str">
        <f t="shared" si="53"/>
        <v>2100717</v>
      </c>
      <c r="AB664" s="416" t="str">
        <f t="shared" si="54"/>
        <v>保基本民生</v>
      </c>
      <c r="AC664" s="416" t="str">
        <f t="shared" si="55"/>
        <v>否</v>
      </c>
    </row>
    <row r="665" ht="22.5" customHeight="1" spans="1:29">
      <c r="A665" s="421" t="s">
        <v>7996</v>
      </c>
      <c r="B665" s="422" t="s">
        <v>8038</v>
      </c>
      <c r="C665" s="422" t="s">
        <v>8039</v>
      </c>
      <c r="D665" s="421" t="s">
        <v>8051</v>
      </c>
      <c r="E665" s="421" t="s">
        <v>7889</v>
      </c>
      <c r="F665" s="421" t="s">
        <v>4090</v>
      </c>
      <c r="G665" s="421" t="s">
        <v>4097</v>
      </c>
      <c r="H665" s="423" t="s">
        <v>5691</v>
      </c>
      <c r="I665" s="421" t="s">
        <v>1203</v>
      </c>
      <c r="J665" s="421" t="s">
        <v>7890</v>
      </c>
      <c r="K665" s="421" t="s">
        <v>8052</v>
      </c>
      <c r="L665" s="421" t="s">
        <v>7872</v>
      </c>
      <c r="M665" s="421" t="s">
        <v>8053</v>
      </c>
      <c r="N665" s="426">
        <v>67200</v>
      </c>
      <c r="O665" s="426">
        <v>67200</v>
      </c>
      <c r="P665" s="427"/>
      <c r="Q665" s="427"/>
      <c r="R665" s="426"/>
      <c r="S665" s="426"/>
      <c r="T665" s="426"/>
      <c r="U665" s="426"/>
      <c r="V665" s="426"/>
      <c r="W665" s="426"/>
      <c r="X665" s="427"/>
      <c r="Y665" s="416" t="str">
        <f t="shared" si="51"/>
        <v>三保支出</v>
      </c>
      <c r="Z665" s="416" t="str">
        <f t="shared" si="52"/>
        <v>项目支出</v>
      </c>
      <c r="AA665" s="416" t="str">
        <f t="shared" si="53"/>
        <v>2100717</v>
      </c>
      <c r="AB665" s="416" t="str">
        <f t="shared" si="54"/>
        <v>保基本民生</v>
      </c>
      <c r="AC665" s="416" t="str">
        <f t="shared" si="55"/>
        <v>否</v>
      </c>
    </row>
    <row r="666" ht="22.5" customHeight="1" spans="1:29">
      <c r="A666" s="421" t="s">
        <v>7996</v>
      </c>
      <c r="B666" s="422" t="s">
        <v>8038</v>
      </c>
      <c r="C666" s="422" t="s">
        <v>8039</v>
      </c>
      <c r="D666" s="421" t="s">
        <v>8051</v>
      </c>
      <c r="E666" s="421" t="s">
        <v>7889</v>
      </c>
      <c r="F666" s="421" t="s">
        <v>4090</v>
      </c>
      <c r="G666" s="421" t="s">
        <v>4097</v>
      </c>
      <c r="H666" s="423" t="s">
        <v>5691</v>
      </c>
      <c r="I666" s="421" t="s">
        <v>1203</v>
      </c>
      <c r="J666" s="421" t="s">
        <v>7890</v>
      </c>
      <c r="K666" s="421" t="s">
        <v>8052</v>
      </c>
      <c r="L666" s="421" t="s">
        <v>7872</v>
      </c>
      <c r="M666" s="421" t="s">
        <v>8053</v>
      </c>
      <c r="N666" s="426">
        <v>16200</v>
      </c>
      <c r="O666" s="426">
        <v>16200</v>
      </c>
      <c r="P666" s="427"/>
      <c r="Q666" s="427"/>
      <c r="R666" s="426"/>
      <c r="S666" s="426"/>
      <c r="T666" s="426"/>
      <c r="U666" s="426"/>
      <c r="V666" s="426"/>
      <c r="W666" s="426"/>
      <c r="X666" s="427"/>
      <c r="Y666" s="416" t="str">
        <f t="shared" si="51"/>
        <v>三保支出</v>
      </c>
      <c r="Z666" s="416" t="str">
        <f t="shared" si="52"/>
        <v>项目支出</v>
      </c>
      <c r="AA666" s="416" t="str">
        <f t="shared" si="53"/>
        <v>2100717</v>
      </c>
      <c r="AB666" s="416" t="str">
        <f t="shared" si="54"/>
        <v>保基本民生</v>
      </c>
      <c r="AC666" s="416" t="str">
        <f t="shared" si="55"/>
        <v>否</v>
      </c>
    </row>
    <row r="667" ht="22.5" customHeight="1" spans="1:29">
      <c r="A667" s="421" t="s">
        <v>7996</v>
      </c>
      <c r="B667" s="422" t="s">
        <v>8038</v>
      </c>
      <c r="C667" s="422" t="s">
        <v>8039</v>
      </c>
      <c r="D667" s="421" t="s">
        <v>8051</v>
      </c>
      <c r="E667" s="421" t="s">
        <v>7889</v>
      </c>
      <c r="F667" s="421" t="s">
        <v>4090</v>
      </c>
      <c r="G667" s="421" t="s">
        <v>4097</v>
      </c>
      <c r="H667" s="423" t="s">
        <v>5691</v>
      </c>
      <c r="I667" s="421" t="s">
        <v>1203</v>
      </c>
      <c r="J667" s="421" t="s">
        <v>7890</v>
      </c>
      <c r="K667" s="421" t="s">
        <v>8052</v>
      </c>
      <c r="L667" s="421" t="s">
        <v>7872</v>
      </c>
      <c r="M667" s="421" t="s">
        <v>8053</v>
      </c>
      <c r="N667" s="426">
        <v>84000</v>
      </c>
      <c r="O667" s="426">
        <v>84000</v>
      </c>
      <c r="P667" s="427"/>
      <c r="Q667" s="427"/>
      <c r="R667" s="426"/>
      <c r="S667" s="426"/>
      <c r="T667" s="426"/>
      <c r="U667" s="426"/>
      <c r="V667" s="426"/>
      <c r="W667" s="426"/>
      <c r="X667" s="427"/>
      <c r="Y667" s="416" t="str">
        <f t="shared" si="51"/>
        <v>三保支出</v>
      </c>
      <c r="Z667" s="416" t="str">
        <f t="shared" si="52"/>
        <v>项目支出</v>
      </c>
      <c r="AA667" s="416" t="str">
        <f t="shared" si="53"/>
        <v>2100717</v>
      </c>
      <c r="AB667" s="416" t="str">
        <f t="shared" si="54"/>
        <v>保基本民生</v>
      </c>
      <c r="AC667" s="416" t="str">
        <f t="shared" si="55"/>
        <v>否</v>
      </c>
    </row>
    <row r="668" ht="22.5" customHeight="1" spans="1:29">
      <c r="A668" s="421" t="s">
        <v>7996</v>
      </c>
      <c r="B668" s="422" t="s">
        <v>8038</v>
      </c>
      <c r="C668" s="422" t="s">
        <v>8039</v>
      </c>
      <c r="D668" s="421" t="s">
        <v>8051</v>
      </c>
      <c r="E668" s="421" t="s">
        <v>7889</v>
      </c>
      <c r="F668" s="421" t="s">
        <v>4090</v>
      </c>
      <c r="G668" s="421" t="s">
        <v>4097</v>
      </c>
      <c r="H668" s="423" t="s">
        <v>5691</v>
      </c>
      <c r="I668" s="421" t="s">
        <v>1203</v>
      </c>
      <c r="J668" s="421" t="s">
        <v>7890</v>
      </c>
      <c r="K668" s="421" t="s">
        <v>8052</v>
      </c>
      <c r="L668" s="421" t="s">
        <v>7872</v>
      </c>
      <c r="M668" s="421" t="s">
        <v>8053</v>
      </c>
      <c r="N668" s="426">
        <v>63700</v>
      </c>
      <c r="O668" s="426">
        <v>63700</v>
      </c>
      <c r="P668" s="427"/>
      <c r="Q668" s="427"/>
      <c r="R668" s="426"/>
      <c r="S668" s="426"/>
      <c r="T668" s="426"/>
      <c r="U668" s="426"/>
      <c r="V668" s="426"/>
      <c r="W668" s="426"/>
      <c r="X668" s="427"/>
      <c r="Y668" s="416" t="str">
        <f t="shared" si="51"/>
        <v>三保支出</v>
      </c>
      <c r="Z668" s="416" t="str">
        <f t="shared" si="52"/>
        <v>项目支出</v>
      </c>
      <c r="AA668" s="416" t="str">
        <f t="shared" si="53"/>
        <v>2100717</v>
      </c>
      <c r="AB668" s="416" t="str">
        <f t="shared" si="54"/>
        <v>保基本民生</v>
      </c>
      <c r="AC668" s="416" t="str">
        <f t="shared" si="55"/>
        <v>否</v>
      </c>
    </row>
    <row r="669" ht="22.5" customHeight="1" spans="1:29">
      <c r="A669" s="421" t="s">
        <v>7996</v>
      </c>
      <c r="B669" s="422" t="s">
        <v>8038</v>
      </c>
      <c r="C669" s="422" t="s">
        <v>8039</v>
      </c>
      <c r="D669" s="421" t="s">
        <v>8051</v>
      </c>
      <c r="E669" s="421" t="s">
        <v>7889</v>
      </c>
      <c r="F669" s="421" t="s">
        <v>4090</v>
      </c>
      <c r="G669" s="421" t="s">
        <v>4097</v>
      </c>
      <c r="H669" s="423" t="s">
        <v>5691</v>
      </c>
      <c r="I669" s="421" t="s">
        <v>1203</v>
      </c>
      <c r="J669" s="421" t="s">
        <v>7890</v>
      </c>
      <c r="K669" s="421" t="s">
        <v>8052</v>
      </c>
      <c r="L669" s="421" t="s">
        <v>7872</v>
      </c>
      <c r="M669" s="421" t="s">
        <v>8053</v>
      </c>
      <c r="N669" s="426">
        <v>12960</v>
      </c>
      <c r="O669" s="426">
        <v>12960</v>
      </c>
      <c r="P669" s="427"/>
      <c r="Q669" s="427"/>
      <c r="R669" s="426"/>
      <c r="S669" s="426"/>
      <c r="T669" s="426"/>
      <c r="U669" s="426"/>
      <c r="V669" s="426"/>
      <c r="W669" s="426"/>
      <c r="X669" s="427"/>
      <c r="Y669" s="416" t="str">
        <f t="shared" si="51"/>
        <v>三保支出</v>
      </c>
      <c r="Z669" s="416" t="str">
        <f t="shared" si="52"/>
        <v>项目支出</v>
      </c>
      <c r="AA669" s="416" t="str">
        <f t="shared" si="53"/>
        <v>2100717</v>
      </c>
      <c r="AB669" s="416" t="str">
        <f t="shared" si="54"/>
        <v>保基本民生</v>
      </c>
      <c r="AC669" s="416" t="str">
        <f t="shared" si="55"/>
        <v>否</v>
      </c>
    </row>
    <row r="670" ht="22.5" customHeight="1" spans="1:29">
      <c r="A670" s="421" t="s">
        <v>7996</v>
      </c>
      <c r="B670" s="422" t="s">
        <v>8038</v>
      </c>
      <c r="C670" s="422" t="s">
        <v>8039</v>
      </c>
      <c r="D670" s="421" t="s">
        <v>8051</v>
      </c>
      <c r="E670" s="421" t="s">
        <v>7889</v>
      </c>
      <c r="F670" s="421" t="s">
        <v>4090</v>
      </c>
      <c r="G670" s="421" t="s">
        <v>4097</v>
      </c>
      <c r="H670" s="423" t="s">
        <v>5691</v>
      </c>
      <c r="I670" s="421" t="s">
        <v>1203</v>
      </c>
      <c r="J670" s="421" t="s">
        <v>7890</v>
      </c>
      <c r="K670" s="421" t="s">
        <v>8052</v>
      </c>
      <c r="L670" s="421" t="s">
        <v>7872</v>
      </c>
      <c r="M670" s="421" t="s">
        <v>8053</v>
      </c>
      <c r="N670" s="426">
        <v>210000</v>
      </c>
      <c r="O670" s="426">
        <v>210000</v>
      </c>
      <c r="P670" s="427"/>
      <c r="Q670" s="427"/>
      <c r="R670" s="426"/>
      <c r="S670" s="426"/>
      <c r="T670" s="426"/>
      <c r="U670" s="426"/>
      <c r="V670" s="426"/>
      <c r="W670" s="426"/>
      <c r="X670" s="427"/>
      <c r="Y670" s="416" t="str">
        <f t="shared" si="51"/>
        <v>三保支出</v>
      </c>
      <c r="Z670" s="416" t="str">
        <f t="shared" si="52"/>
        <v>项目支出</v>
      </c>
      <c r="AA670" s="416" t="str">
        <f t="shared" si="53"/>
        <v>2100717</v>
      </c>
      <c r="AB670" s="416" t="str">
        <f t="shared" si="54"/>
        <v>保基本民生</v>
      </c>
      <c r="AC670" s="416" t="str">
        <f t="shared" si="55"/>
        <v>否</v>
      </c>
    </row>
    <row r="671" ht="22.5" customHeight="1" spans="1:29">
      <c r="A671" s="421" t="s">
        <v>7996</v>
      </c>
      <c r="B671" s="422" t="s">
        <v>8038</v>
      </c>
      <c r="C671" s="422" t="s">
        <v>8039</v>
      </c>
      <c r="D671" s="421" t="s">
        <v>8051</v>
      </c>
      <c r="E671" s="421" t="s">
        <v>7889</v>
      </c>
      <c r="F671" s="421" t="s">
        <v>4090</v>
      </c>
      <c r="G671" s="421" t="s">
        <v>4097</v>
      </c>
      <c r="H671" s="423" t="s">
        <v>5691</v>
      </c>
      <c r="I671" s="421" t="s">
        <v>1203</v>
      </c>
      <c r="J671" s="421" t="s">
        <v>7890</v>
      </c>
      <c r="K671" s="421" t="s">
        <v>8052</v>
      </c>
      <c r="L671" s="421" t="s">
        <v>7872</v>
      </c>
      <c r="M671" s="421" t="s">
        <v>8053</v>
      </c>
      <c r="N671" s="426">
        <v>40500</v>
      </c>
      <c r="O671" s="426">
        <v>40500</v>
      </c>
      <c r="P671" s="427"/>
      <c r="Q671" s="427"/>
      <c r="R671" s="426"/>
      <c r="S671" s="426"/>
      <c r="T671" s="426"/>
      <c r="U671" s="426"/>
      <c r="V671" s="426"/>
      <c r="W671" s="426"/>
      <c r="X671" s="427"/>
      <c r="Y671" s="416" t="str">
        <f t="shared" si="51"/>
        <v>三保支出</v>
      </c>
      <c r="Z671" s="416" t="str">
        <f t="shared" si="52"/>
        <v>项目支出</v>
      </c>
      <c r="AA671" s="416" t="str">
        <f t="shared" si="53"/>
        <v>2100717</v>
      </c>
      <c r="AB671" s="416" t="str">
        <f t="shared" si="54"/>
        <v>保基本民生</v>
      </c>
      <c r="AC671" s="416" t="str">
        <f t="shared" si="55"/>
        <v>否</v>
      </c>
    </row>
    <row r="672" ht="22.5" customHeight="1" spans="1:29">
      <c r="A672" s="421" t="s">
        <v>7996</v>
      </c>
      <c r="B672" s="422" t="s">
        <v>8038</v>
      </c>
      <c r="C672" s="422" t="s">
        <v>8039</v>
      </c>
      <c r="D672" s="421" t="s">
        <v>8051</v>
      </c>
      <c r="E672" s="421" t="s">
        <v>7889</v>
      </c>
      <c r="F672" s="421" t="s">
        <v>4090</v>
      </c>
      <c r="G672" s="421" t="s">
        <v>4097</v>
      </c>
      <c r="H672" s="423" t="s">
        <v>5691</v>
      </c>
      <c r="I672" s="421" t="s">
        <v>1203</v>
      </c>
      <c r="J672" s="421" t="s">
        <v>7890</v>
      </c>
      <c r="K672" s="421" t="s">
        <v>7891</v>
      </c>
      <c r="L672" s="421" t="s">
        <v>7872</v>
      </c>
      <c r="M672" s="421" t="s">
        <v>8054</v>
      </c>
      <c r="N672" s="426">
        <v>446040</v>
      </c>
      <c r="O672" s="426">
        <v>446040</v>
      </c>
      <c r="P672" s="427"/>
      <c r="Q672" s="427"/>
      <c r="R672" s="426"/>
      <c r="S672" s="426"/>
      <c r="T672" s="426"/>
      <c r="U672" s="426"/>
      <c r="V672" s="426"/>
      <c r="W672" s="426"/>
      <c r="X672" s="427"/>
      <c r="Y672" s="416" t="str">
        <f t="shared" si="51"/>
        <v>三保支出</v>
      </c>
      <c r="Z672" s="416" t="str">
        <f t="shared" si="52"/>
        <v>项目支出</v>
      </c>
      <c r="AA672" s="416" t="str">
        <f t="shared" si="53"/>
        <v>2100717</v>
      </c>
      <c r="AB672" s="416" t="str">
        <f t="shared" si="54"/>
        <v>保基本民生</v>
      </c>
      <c r="AC672" s="416" t="str">
        <f t="shared" si="55"/>
        <v>否</v>
      </c>
    </row>
    <row r="673" ht="22.5" customHeight="1" spans="1:29">
      <c r="A673" s="421" t="s">
        <v>7996</v>
      </c>
      <c r="B673" s="422" t="s">
        <v>8038</v>
      </c>
      <c r="C673" s="422" t="s">
        <v>8039</v>
      </c>
      <c r="D673" s="421" t="s">
        <v>8051</v>
      </c>
      <c r="E673" s="421" t="s">
        <v>7889</v>
      </c>
      <c r="F673" s="421" t="s">
        <v>4090</v>
      </c>
      <c r="G673" s="421" t="s">
        <v>4097</v>
      </c>
      <c r="H673" s="423" t="s">
        <v>5691</v>
      </c>
      <c r="I673" s="421" t="s">
        <v>1203</v>
      </c>
      <c r="J673" s="421" t="s">
        <v>7890</v>
      </c>
      <c r="K673" s="421" t="s">
        <v>7891</v>
      </c>
      <c r="L673" s="421" t="s">
        <v>7872</v>
      </c>
      <c r="M673" s="421" t="s">
        <v>8054</v>
      </c>
      <c r="N673" s="426">
        <v>115920</v>
      </c>
      <c r="O673" s="426">
        <v>115920</v>
      </c>
      <c r="P673" s="427"/>
      <c r="Q673" s="427"/>
      <c r="R673" s="426"/>
      <c r="S673" s="426"/>
      <c r="T673" s="426"/>
      <c r="U673" s="426"/>
      <c r="V673" s="426"/>
      <c r="W673" s="426"/>
      <c r="X673" s="427"/>
      <c r="Y673" s="416" t="str">
        <f t="shared" si="51"/>
        <v>三保支出</v>
      </c>
      <c r="Z673" s="416" t="str">
        <f t="shared" si="52"/>
        <v>项目支出</v>
      </c>
      <c r="AA673" s="416" t="str">
        <f t="shared" si="53"/>
        <v>2100717</v>
      </c>
      <c r="AB673" s="416" t="str">
        <f t="shared" si="54"/>
        <v>保基本民生</v>
      </c>
      <c r="AC673" s="416" t="str">
        <f t="shared" si="55"/>
        <v>否</v>
      </c>
    </row>
    <row r="674" ht="22.5" customHeight="1" spans="1:29">
      <c r="A674" s="421" t="s">
        <v>7996</v>
      </c>
      <c r="B674" s="422" t="s">
        <v>8038</v>
      </c>
      <c r="C674" s="422" t="s">
        <v>8039</v>
      </c>
      <c r="D674" s="421" t="s">
        <v>8051</v>
      </c>
      <c r="E674" s="421" t="s">
        <v>7889</v>
      </c>
      <c r="F674" s="421" t="s">
        <v>4090</v>
      </c>
      <c r="G674" s="421" t="s">
        <v>4097</v>
      </c>
      <c r="H674" s="423" t="s">
        <v>5691</v>
      </c>
      <c r="I674" s="421" t="s">
        <v>1203</v>
      </c>
      <c r="J674" s="421" t="s">
        <v>7890</v>
      </c>
      <c r="K674" s="421" t="s">
        <v>7891</v>
      </c>
      <c r="L674" s="421" t="s">
        <v>7872</v>
      </c>
      <c r="M674" s="421" t="s">
        <v>8054</v>
      </c>
      <c r="N674" s="426">
        <v>2548800</v>
      </c>
      <c r="O674" s="426">
        <v>2548800</v>
      </c>
      <c r="P674" s="427"/>
      <c r="Q674" s="427"/>
      <c r="R674" s="426"/>
      <c r="S674" s="426"/>
      <c r="T674" s="426"/>
      <c r="U674" s="426"/>
      <c r="V674" s="426"/>
      <c r="W674" s="426"/>
      <c r="X674" s="427"/>
      <c r="Y674" s="416" t="str">
        <f t="shared" si="51"/>
        <v>三保支出</v>
      </c>
      <c r="Z674" s="416" t="str">
        <f t="shared" si="52"/>
        <v>项目支出</v>
      </c>
      <c r="AA674" s="416" t="str">
        <f t="shared" si="53"/>
        <v>2100717</v>
      </c>
      <c r="AB674" s="416" t="str">
        <f t="shared" si="54"/>
        <v>保基本民生</v>
      </c>
      <c r="AC674" s="416" t="str">
        <f t="shared" si="55"/>
        <v>否</v>
      </c>
    </row>
    <row r="675" ht="22.5" customHeight="1" spans="1:29">
      <c r="A675" s="421" t="s">
        <v>7996</v>
      </c>
      <c r="B675" s="422" t="s">
        <v>8038</v>
      </c>
      <c r="C675" s="422" t="s">
        <v>8039</v>
      </c>
      <c r="D675" s="421" t="s">
        <v>8051</v>
      </c>
      <c r="E675" s="421" t="s">
        <v>7889</v>
      </c>
      <c r="F675" s="421" t="s">
        <v>4090</v>
      </c>
      <c r="G675" s="421" t="s">
        <v>4097</v>
      </c>
      <c r="H675" s="423" t="s">
        <v>5691</v>
      </c>
      <c r="I675" s="421" t="s">
        <v>1203</v>
      </c>
      <c r="J675" s="421" t="s">
        <v>7890</v>
      </c>
      <c r="K675" s="421" t="s">
        <v>7891</v>
      </c>
      <c r="L675" s="421" t="s">
        <v>7872</v>
      </c>
      <c r="M675" s="421" t="s">
        <v>8054</v>
      </c>
      <c r="N675" s="426">
        <v>22356</v>
      </c>
      <c r="O675" s="426">
        <v>22356</v>
      </c>
      <c r="P675" s="427"/>
      <c r="Q675" s="427"/>
      <c r="R675" s="426"/>
      <c r="S675" s="426"/>
      <c r="T675" s="426"/>
      <c r="U675" s="426"/>
      <c r="V675" s="426"/>
      <c r="W675" s="426"/>
      <c r="X675" s="427"/>
      <c r="Y675" s="416" t="str">
        <f t="shared" si="51"/>
        <v>三保支出</v>
      </c>
      <c r="Z675" s="416" t="str">
        <f t="shared" si="52"/>
        <v>项目支出</v>
      </c>
      <c r="AA675" s="416" t="str">
        <f t="shared" si="53"/>
        <v>2100717</v>
      </c>
      <c r="AB675" s="416" t="str">
        <f t="shared" si="54"/>
        <v>保基本民生</v>
      </c>
      <c r="AC675" s="416" t="str">
        <f t="shared" si="55"/>
        <v>否</v>
      </c>
    </row>
    <row r="676" ht="22.5" customHeight="1" spans="1:29">
      <c r="A676" s="421" t="s">
        <v>7996</v>
      </c>
      <c r="B676" s="422" t="s">
        <v>8038</v>
      </c>
      <c r="C676" s="422" t="s">
        <v>8039</v>
      </c>
      <c r="D676" s="421" t="s">
        <v>8051</v>
      </c>
      <c r="E676" s="421" t="s">
        <v>7889</v>
      </c>
      <c r="F676" s="421" t="s">
        <v>4090</v>
      </c>
      <c r="G676" s="421" t="s">
        <v>4097</v>
      </c>
      <c r="H676" s="423" t="s">
        <v>5691</v>
      </c>
      <c r="I676" s="421" t="s">
        <v>1203</v>
      </c>
      <c r="J676" s="421" t="s">
        <v>7890</v>
      </c>
      <c r="K676" s="421" t="s">
        <v>7891</v>
      </c>
      <c r="L676" s="421" t="s">
        <v>7872</v>
      </c>
      <c r="M676" s="421" t="s">
        <v>8054</v>
      </c>
      <c r="N676" s="426">
        <v>86022</v>
      </c>
      <c r="O676" s="426">
        <v>86022</v>
      </c>
      <c r="P676" s="427"/>
      <c r="Q676" s="427"/>
      <c r="R676" s="426"/>
      <c r="S676" s="426"/>
      <c r="T676" s="426"/>
      <c r="U676" s="426"/>
      <c r="V676" s="426"/>
      <c r="W676" s="426"/>
      <c r="X676" s="427"/>
      <c r="Y676" s="416" t="str">
        <f t="shared" si="51"/>
        <v>三保支出</v>
      </c>
      <c r="Z676" s="416" t="str">
        <f t="shared" si="52"/>
        <v>项目支出</v>
      </c>
      <c r="AA676" s="416" t="str">
        <f t="shared" si="53"/>
        <v>2100717</v>
      </c>
      <c r="AB676" s="416" t="str">
        <f t="shared" si="54"/>
        <v>保基本民生</v>
      </c>
      <c r="AC676" s="416" t="str">
        <f t="shared" si="55"/>
        <v>否</v>
      </c>
    </row>
    <row r="677" ht="22.5" customHeight="1" spans="1:29">
      <c r="A677" s="421" t="s">
        <v>7996</v>
      </c>
      <c r="B677" s="422" t="s">
        <v>8038</v>
      </c>
      <c r="C677" s="422" t="s">
        <v>8039</v>
      </c>
      <c r="D677" s="421" t="s">
        <v>8051</v>
      </c>
      <c r="E677" s="421" t="s">
        <v>7889</v>
      </c>
      <c r="F677" s="421" t="s">
        <v>4090</v>
      </c>
      <c r="G677" s="421" t="s">
        <v>4097</v>
      </c>
      <c r="H677" s="423" t="s">
        <v>5691</v>
      </c>
      <c r="I677" s="421" t="s">
        <v>1203</v>
      </c>
      <c r="J677" s="421" t="s">
        <v>7890</v>
      </c>
      <c r="K677" s="421" t="s">
        <v>7891</v>
      </c>
      <c r="L677" s="421" t="s">
        <v>7872</v>
      </c>
      <c r="M677" s="421" t="s">
        <v>8054</v>
      </c>
      <c r="N677" s="426">
        <v>662400</v>
      </c>
      <c r="O677" s="426">
        <v>662400</v>
      </c>
      <c r="P677" s="427"/>
      <c r="Q677" s="427"/>
      <c r="R677" s="426"/>
      <c r="S677" s="426"/>
      <c r="T677" s="426"/>
      <c r="U677" s="426"/>
      <c r="V677" s="426"/>
      <c r="W677" s="426"/>
      <c r="X677" s="427"/>
      <c r="Y677" s="416" t="str">
        <f t="shared" si="51"/>
        <v>三保支出</v>
      </c>
      <c r="Z677" s="416" t="str">
        <f t="shared" si="52"/>
        <v>项目支出</v>
      </c>
      <c r="AA677" s="416" t="str">
        <f t="shared" si="53"/>
        <v>2100717</v>
      </c>
      <c r="AB677" s="416" t="str">
        <f t="shared" si="54"/>
        <v>保基本民生</v>
      </c>
      <c r="AC677" s="416" t="str">
        <f t="shared" si="55"/>
        <v>否</v>
      </c>
    </row>
    <row r="678" ht="22.5" customHeight="1" spans="1:29">
      <c r="A678" s="421" t="s">
        <v>7996</v>
      </c>
      <c r="B678" s="422" t="s">
        <v>8038</v>
      </c>
      <c r="C678" s="422" t="s">
        <v>8039</v>
      </c>
      <c r="D678" s="421" t="s">
        <v>8051</v>
      </c>
      <c r="E678" s="421" t="s">
        <v>7889</v>
      </c>
      <c r="F678" s="421" t="s">
        <v>4090</v>
      </c>
      <c r="G678" s="421" t="s">
        <v>4097</v>
      </c>
      <c r="H678" s="423" t="s">
        <v>5691</v>
      </c>
      <c r="I678" s="421" t="s">
        <v>1203</v>
      </c>
      <c r="J678" s="421" t="s">
        <v>7890</v>
      </c>
      <c r="K678" s="421" t="s">
        <v>7891</v>
      </c>
      <c r="L678" s="421" t="s">
        <v>7872</v>
      </c>
      <c r="M678" s="421" t="s">
        <v>8054</v>
      </c>
      <c r="N678" s="426">
        <v>74979.9</v>
      </c>
      <c r="O678" s="426">
        <v>74979.9</v>
      </c>
      <c r="P678" s="427"/>
      <c r="Q678" s="427"/>
      <c r="R678" s="426"/>
      <c r="S678" s="426"/>
      <c r="T678" s="426"/>
      <c r="U678" s="426"/>
      <c r="V678" s="426"/>
      <c r="W678" s="426"/>
      <c r="X678" s="427"/>
      <c r="Y678" s="416" t="str">
        <f t="shared" si="51"/>
        <v>三保支出</v>
      </c>
      <c r="Z678" s="416" t="str">
        <f t="shared" si="52"/>
        <v>项目支出</v>
      </c>
      <c r="AA678" s="416" t="str">
        <f t="shared" si="53"/>
        <v>2100717</v>
      </c>
      <c r="AB678" s="416" t="str">
        <f t="shared" si="54"/>
        <v>保基本民生</v>
      </c>
      <c r="AC678" s="416" t="str">
        <f t="shared" si="55"/>
        <v>否</v>
      </c>
    </row>
    <row r="679" ht="22.5" customHeight="1" spans="1:29">
      <c r="A679" s="421" t="s">
        <v>7996</v>
      </c>
      <c r="B679" s="422" t="s">
        <v>8038</v>
      </c>
      <c r="C679" s="422" t="s">
        <v>8039</v>
      </c>
      <c r="D679" s="421" t="s">
        <v>8051</v>
      </c>
      <c r="E679" s="421" t="s">
        <v>7889</v>
      </c>
      <c r="F679" s="421" t="s">
        <v>4090</v>
      </c>
      <c r="G679" s="421" t="s">
        <v>4097</v>
      </c>
      <c r="H679" s="423" t="s">
        <v>5691</v>
      </c>
      <c r="I679" s="421" t="s">
        <v>1203</v>
      </c>
      <c r="J679" s="421" t="s">
        <v>7890</v>
      </c>
      <c r="K679" s="421" t="s">
        <v>7891</v>
      </c>
      <c r="L679" s="421" t="s">
        <v>7872</v>
      </c>
      <c r="M679" s="421" t="s">
        <v>8054</v>
      </c>
      <c r="N679" s="426">
        <v>18720</v>
      </c>
      <c r="O679" s="426">
        <v>18720</v>
      </c>
      <c r="P679" s="427"/>
      <c r="Q679" s="427"/>
      <c r="R679" s="426"/>
      <c r="S679" s="426"/>
      <c r="T679" s="426"/>
      <c r="U679" s="426"/>
      <c r="V679" s="426"/>
      <c r="W679" s="426"/>
      <c r="X679" s="427"/>
      <c r="Y679" s="416" t="str">
        <f t="shared" si="51"/>
        <v>三保支出</v>
      </c>
      <c r="Z679" s="416" t="str">
        <f t="shared" si="52"/>
        <v>项目支出</v>
      </c>
      <c r="AA679" s="416" t="str">
        <f t="shared" si="53"/>
        <v>2100717</v>
      </c>
      <c r="AB679" s="416" t="str">
        <f t="shared" si="54"/>
        <v>保基本民生</v>
      </c>
      <c r="AC679" s="416" t="str">
        <f t="shared" si="55"/>
        <v>否</v>
      </c>
    </row>
    <row r="680" ht="22.5" customHeight="1" spans="1:29">
      <c r="A680" s="421" t="s">
        <v>7996</v>
      </c>
      <c r="B680" s="422" t="s">
        <v>8038</v>
      </c>
      <c r="C680" s="422" t="s">
        <v>8039</v>
      </c>
      <c r="D680" s="421" t="s">
        <v>8051</v>
      </c>
      <c r="E680" s="421" t="s">
        <v>7889</v>
      </c>
      <c r="F680" s="421" t="s">
        <v>4090</v>
      </c>
      <c r="G680" s="421" t="s">
        <v>4097</v>
      </c>
      <c r="H680" s="423" t="s">
        <v>5691</v>
      </c>
      <c r="I680" s="421" t="s">
        <v>1203</v>
      </c>
      <c r="J680" s="421" t="s">
        <v>7890</v>
      </c>
      <c r="K680" s="421" t="s">
        <v>8000</v>
      </c>
      <c r="L680" s="421" t="s">
        <v>7872</v>
      </c>
      <c r="M680" s="421" t="s">
        <v>8053</v>
      </c>
      <c r="N680" s="426">
        <v>47600</v>
      </c>
      <c r="O680" s="426">
        <v>47600</v>
      </c>
      <c r="P680" s="427"/>
      <c r="Q680" s="427"/>
      <c r="R680" s="426"/>
      <c r="S680" s="426"/>
      <c r="T680" s="426"/>
      <c r="U680" s="426"/>
      <c r="V680" s="426"/>
      <c r="W680" s="426"/>
      <c r="X680" s="427"/>
      <c r="Y680" s="416" t="str">
        <f t="shared" si="51"/>
        <v>三保支出</v>
      </c>
      <c r="Z680" s="416" t="str">
        <f t="shared" si="52"/>
        <v>项目支出</v>
      </c>
      <c r="AA680" s="416" t="str">
        <f t="shared" si="53"/>
        <v>2100717</v>
      </c>
      <c r="AB680" s="416" t="str">
        <f t="shared" si="54"/>
        <v>保基本民生</v>
      </c>
      <c r="AC680" s="416" t="str">
        <f t="shared" si="55"/>
        <v>否</v>
      </c>
    </row>
    <row r="681" ht="22.5" customHeight="1" spans="1:29">
      <c r="A681" s="421" t="s">
        <v>7996</v>
      </c>
      <c r="B681" s="422" t="s">
        <v>8038</v>
      </c>
      <c r="C681" s="422" t="s">
        <v>8039</v>
      </c>
      <c r="D681" s="421" t="s">
        <v>8051</v>
      </c>
      <c r="E681" s="421" t="s">
        <v>7889</v>
      </c>
      <c r="F681" s="421" t="s">
        <v>4090</v>
      </c>
      <c r="G681" s="421" t="s">
        <v>4097</v>
      </c>
      <c r="H681" s="423" t="s">
        <v>5691</v>
      </c>
      <c r="I681" s="421" t="s">
        <v>1203</v>
      </c>
      <c r="J681" s="421" t="s">
        <v>7890</v>
      </c>
      <c r="K681" s="421" t="s">
        <v>8000</v>
      </c>
      <c r="L681" s="421" t="s">
        <v>7872</v>
      </c>
      <c r="M681" s="421" t="s">
        <v>8053</v>
      </c>
      <c r="N681" s="426">
        <v>9180</v>
      </c>
      <c r="O681" s="426">
        <v>9180</v>
      </c>
      <c r="P681" s="427"/>
      <c r="Q681" s="427"/>
      <c r="R681" s="426"/>
      <c r="S681" s="426"/>
      <c r="T681" s="426"/>
      <c r="U681" s="426"/>
      <c r="V681" s="426"/>
      <c r="W681" s="426"/>
      <c r="X681" s="427"/>
      <c r="Y681" s="416" t="str">
        <f t="shared" si="51"/>
        <v>三保支出</v>
      </c>
      <c r="Z681" s="416" t="str">
        <f t="shared" si="52"/>
        <v>项目支出</v>
      </c>
      <c r="AA681" s="416" t="str">
        <f t="shared" si="53"/>
        <v>2100717</v>
      </c>
      <c r="AB681" s="416" t="str">
        <f t="shared" si="54"/>
        <v>保基本民生</v>
      </c>
      <c r="AC681" s="416" t="str">
        <f t="shared" si="55"/>
        <v>否</v>
      </c>
    </row>
    <row r="682" ht="22.5" customHeight="1" spans="1:29">
      <c r="A682" s="421" t="s">
        <v>7996</v>
      </c>
      <c r="B682" s="422" t="s">
        <v>8038</v>
      </c>
      <c r="C682" s="422" t="s">
        <v>8039</v>
      </c>
      <c r="D682" s="421" t="s">
        <v>8051</v>
      </c>
      <c r="E682" s="421" t="s">
        <v>7889</v>
      </c>
      <c r="F682" s="421" t="s">
        <v>4090</v>
      </c>
      <c r="G682" s="421" t="s">
        <v>4097</v>
      </c>
      <c r="H682" s="423" t="s">
        <v>5691</v>
      </c>
      <c r="I682" s="421" t="s">
        <v>1203</v>
      </c>
      <c r="J682" s="421" t="s">
        <v>7890</v>
      </c>
      <c r="K682" s="421" t="s">
        <v>8000</v>
      </c>
      <c r="L682" s="421" t="s">
        <v>7872</v>
      </c>
      <c r="M682" s="421" t="s">
        <v>8053</v>
      </c>
      <c r="N682" s="426">
        <v>3394440</v>
      </c>
      <c r="O682" s="426">
        <v>3394440</v>
      </c>
      <c r="P682" s="427"/>
      <c r="Q682" s="427"/>
      <c r="R682" s="426"/>
      <c r="S682" s="426"/>
      <c r="T682" s="426"/>
      <c r="U682" s="426"/>
      <c r="V682" s="426"/>
      <c r="W682" s="426"/>
      <c r="X682" s="427"/>
      <c r="Y682" s="416" t="str">
        <f t="shared" si="51"/>
        <v>三保支出</v>
      </c>
      <c r="Z682" s="416" t="str">
        <f t="shared" si="52"/>
        <v>项目支出</v>
      </c>
      <c r="AA682" s="416" t="str">
        <f t="shared" si="53"/>
        <v>2100717</v>
      </c>
      <c r="AB682" s="416" t="str">
        <f t="shared" si="54"/>
        <v>保基本民生</v>
      </c>
      <c r="AC682" s="416" t="str">
        <f t="shared" si="55"/>
        <v>否</v>
      </c>
    </row>
    <row r="683" ht="22.5" customHeight="1" spans="1:29">
      <c r="A683" s="421" t="s">
        <v>7996</v>
      </c>
      <c r="B683" s="422" t="s">
        <v>8038</v>
      </c>
      <c r="C683" s="422" t="s">
        <v>8039</v>
      </c>
      <c r="D683" s="421" t="s">
        <v>8051</v>
      </c>
      <c r="E683" s="421" t="s">
        <v>7889</v>
      </c>
      <c r="F683" s="421" t="s">
        <v>4090</v>
      </c>
      <c r="G683" s="421" t="s">
        <v>4097</v>
      </c>
      <c r="H683" s="423" t="s">
        <v>5691</v>
      </c>
      <c r="I683" s="421" t="s">
        <v>1203</v>
      </c>
      <c r="J683" s="421" t="s">
        <v>7890</v>
      </c>
      <c r="K683" s="421" t="s">
        <v>7891</v>
      </c>
      <c r="L683" s="421" t="s">
        <v>7872</v>
      </c>
      <c r="M683" s="421" t="s">
        <v>8053</v>
      </c>
      <c r="N683" s="426">
        <v>63000</v>
      </c>
      <c r="O683" s="426">
        <v>63000</v>
      </c>
      <c r="P683" s="427"/>
      <c r="Q683" s="427"/>
      <c r="R683" s="426"/>
      <c r="S683" s="426"/>
      <c r="T683" s="426"/>
      <c r="U683" s="426"/>
      <c r="V683" s="426"/>
      <c r="W683" s="426"/>
      <c r="X683" s="427"/>
      <c r="Y683" s="416" t="str">
        <f t="shared" si="51"/>
        <v>三保支出</v>
      </c>
      <c r="Z683" s="416" t="str">
        <f t="shared" si="52"/>
        <v>项目支出</v>
      </c>
      <c r="AA683" s="416" t="str">
        <f t="shared" si="53"/>
        <v>2100717</v>
      </c>
      <c r="AB683" s="416" t="str">
        <f t="shared" si="54"/>
        <v>保基本民生</v>
      </c>
      <c r="AC683" s="416" t="str">
        <f t="shared" si="55"/>
        <v>否</v>
      </c>
    </row>
    <row r="684" ht="22.5" customHeight="1" spans="1:29">
      <c r="A684" s="421" t="s">
        <v>7996</v>
      </c>
      <c r="B684" s="422" t="s">
        <v>8038</v>
      </c>
      <c r="C684" s="422" t="s">
        <v>8039</v>
      </c>
      <c r="D684" s="421" t="s">
        <v>8051</v>
      </c>
      <c r="E684" s="421" t="s">
        <v>7889</v>
      </c>
      <c r="F684" s="421" t="s">
        <v>4090</v>
      </c>
      <c r="G684" s="421" t="s">
        <v>4097</v>
      </c>
      <c r="H684" s="423" t="s">
        <v>5691</v>
      </c>
      <c r="I684" s="421" t="s">
        <v>1203</v>
      </c>
      <c r="J684" s="421" t="s">
        <v>7890</v>
      </c>
      <c r="K684" s="421" t="s">
        <v>8000</v>
      </c>
      <c r="L684" s="421" t="s">
        <v>7872</v>
      </c>
      <c r="M684" s="421" t="s">
        <v>8053</v>
      </c>
      <c r="N684" s="426">
        <v>654642</v>
      </c>
      <c r="O684" s="426">
        <v>654642</v>
      </c>
      <c r="P684" s="427"/>
      <c r="Q684" s="427"/>
      <c r="R684" s="426"/>
      <c r="S684" s="426"/>
      <c r="T684" s="426"/>
      <c r="U684" s="426"/>
      <c r="V684" s="426"/>
      <c r="W684" s="426"/>
      <c r="X684" s="427"/>
      <c r="Y684" s="416" t="str">
        <f t="shared" si="51"/>
        <v>三保支出</v>
      </c>
      <c r="Z684" s="416" t="str">
        <f t="shared" si="52"/>
        <v>项目支出</v>
      </c>
      <c r="AA684" s="416" t="str">
        <f t="shared" si="53"/>
        <v>2100717</v>
      </c>
      <c r="AB684" s="416" t="str">
        <f t="shared" si="54"/>
        <v>保基本民生</v>
      </c>
      <c r="AC684" s="416" t="str">
        <f t="shared" si="55"/>
        <v>否</v>
      </c>
    </row>
    <row r="685" ht="22.5" customHeight="1" spans="1:29">
      <c r="A685" s="421" t="s">
        <v>7996</v>
      </c>
      <c r="B685" s="422" t="s">
        <v>8038</v>
      </c>
      <c r="C685" s="422" t="s">
        <v>8039</v>
      </c>
      <c r="D685" s="421" t="s">
        <v>8051</v>
      </c>
      <c r="E685" s="421" t="s">
        <v>7889</v>
      </c>
      <c r="F685" s="421" t="s">
        <v>4090</v>
      </c>
      <c r="G685" s="421" t="s">
        <v>4097</v>
      </c>
      <c r="H685" s="423" t="s">
        <v>5691</v>
      </c>
      <c r="I685" s="421" t="s">
        <v>1203</v>
      </c>
      <c r="J685" s="421" t="s">
        <v>7890</v>
      </c>
      <c r="K685" s="421" t="s">
        <v>7891</v>
      </c>
      <c r="L685" s="421" t="s">
        <v>7872</v>
      </c>
      <c r="M685" s="421" t="s">
        <v>8053</v>
      </c>
      <c r="N685" s="426">
        <v>12150</v>
      </c>
      <c r="O685" s="426">
        <v>12150</v>
      </c>
      <c r="P685" s="427"/>
      <c r="Q685" s="427"/>
      <c r="R685" s="426"/>
      <c r="S685" s="426"/>
      <c r="T685" s="426"/>
      <c r="U685" s="426"/>
      <c r="V685" s="426"/>
      <c r="W685" s="426"/>
      <c r="X685" s="427"/>
      <c r="Y685" s="416" t="str">
        <f t="shared" si="51"/>
        <v>三保支出</v>
      </c>
      <c r="Z685" s="416" t="str">
        <f t="shared" si="52"/>
        <v>项目支出</v>
      </c>
      <c r="AA685" s="416" t="str">
        <f t="shared" si="53"/>
        <v>2100717</v>
      </c>
      <c r="AB685" s="416" t="str">
        <f t="shared" si="54"/>
        <v>保基本民生</v>
      </c>
      <c r="AC685" s="416" t="str">
        <f t="shared" si="55"/>
        <v>否</v>
      </c>
    </row>
    <row r="686" ht="22.5" customHeight="1" spans="1:29">
      <c r="A686" s="421" t="s">
        <v>7996</v>
      </c>
      <c r="B686" s="422" t="s">
        <v>8038</v>
      </c>
      <c r="C686" s="422" t="s">
        <v>8039</v>
      </c>
      <c r="D686" s="421" t="s">
        <v>8051</v>
      </c>
      <c r="E686" s="421" t="s">
        <v>7889</v>
      </c>
      <c r="F686" s="421" t="s">
        <v>4090</v>
      </c>
      <c r="G686" s="421" t="s">
        <v>4097</v>
      </c>
      <c r="H686" s="423" t="s">
        <v>5691</v>
      </c>
      <c r="I686" s="421" t="s">
        <v>1203</v>
      </c>
      <c r="J686" s="421" t="s">
        <v>7890</v>
      </c>
      <c r="K686" s="421" t="s">
        <v>7891</v>
      </c>
      <c r="L686" s="421" t="s">
        <v>7872</v>
      </c>
      <c r="M686" s="421" t="s">
        <v>8053</v>
      </c>
      <c r="N686" s="426">
        <v>3500</v>
      </c>
      <c r="O686" s="426">
        <v>3500</v>
      </c>
      <c r="P686" s="427"/>
      <c r="Q686" s="427"/>
      <c r="R686" s="426"/>
      <c r="S686" s="426"/>
      <c r="T686" s="426"/>
      <c r="U686" s="426"/>
      <c r="V686" s="426"/>
      <c r="W686" s="426"/>
      <c r="X686" s="427"/>
      <c r="Y686" s="416" t="str">
        <f t="shared" si="51"/>
        <v>三保支出</v>
      </c>
      <c r="Z686" s="416" t="str">
        <f t="shared" si="52"/>
        <v>项目支出</v>
      </c>
      <c r="AA686" s="416" t="str">
        <f t="shared" si="53"/>
        <v>2100717</v>
      </c>
      <c r="AB686" s="416" t="str">
        <f t="shared" si="54"/>
        <v>保基本民生</v>
      </c>
      <c r="AC686" s="416" t="str">
        <f t="shared" si="55"/>
        <v>否</v>
      </c>
    </row>
    <row r="687" ht="22.5" customHeight="1" spans="1:29">
      <c r="A687" s="421" t="s">
        <v>7996</v>
      </c>
      <c r="B687" s="422" t="s">
        <v>8038</v>
      </c>
      <c r="C687" s="422" t="s">
        <v>8039</v>
      </c>
      <c r="D687" s="421" t="s">
        <v>8051</v>
      </c>
      <c r="E687" s="421" t="s">
        <v>7889</v>
      </c>
      <c r="F687" s="421" t="s">
        <v>4090</v>
      </c>
      <c r="G687" s="421" t="s">
        <v>4097</v>
      </c>
      <c r="H687" s="423" t="s">
        <v>5691</v>
      </c>
      <c r="I687" s="421" t="s">
        <v>1203</v>
      </c>
      <c r="J687" s="421" t="s">
        <v>7890</v>
      </c>
      <c r="K687" s="421" t="s">
        <v>7891</v>
      </c>
      <c r="L687" s="421" t="s">
        <v>7872</v>
      </c>
      <c r="M687" s="421" t="s">
        <v>8053</v>
      </c>
      <c r="N687" s="426">
        <v>675</v>
      </c>
      <c r="O687" s="426">
        <v>675</v>
      </c>
      <c r="P687" s="427"/>
      <c r="Q687" s="427"/>
      <c r="R687" s="426"/>
      <c r="S687" s="426"/>
      <c r="T687" s="426"/>
      <c r="U687" s="426"/>
      <c r="V687" s="426"/>
      <c r="W687" s="426"/>
      <c r="X687" s="427"/>
      <c r="Y687" s="416" t="str">
        <f t="shared" si="51"/>
        <v>三保支出</v>
      </c>
      <c r="Z687" s="416" t="str">
        <f t="shared" si="52"/>
        <v>项目支出</v>
      </c>
      <c r="AA687" s="416" t="str">
        <f t="shared" si="53"/>
        <v>2100717</v>
      </c>
      <c r="AB687" s="416" t="str">
        <f t="shared" si="54"/>
        <v>保基本民生</v>
      </c>
      <c r="AC687" s="416" t="str">
        <f t="shared" si="55"/>
        <v>否</v>
      </c>
    </row>
    <row r="688" ht="22.5" customHeight="1" spans="1:29">
      <c r="A688" s="421" t="s">
        <v>7996</v>
      </c>
      <c r="B688" s="422" t="s">
        <v>8038</v>
      </c>
      <c r="C688" s="422" t="s">
        <v>8039</v>
      </c>
      <c r="D688" s="421" t="s">
        <v>8051</v>
      </c>
      <c r="E688" s="421" t="s">
        <v>7889</v>
      </c>
      <c r="F688" s="421" t="s">
        <v>4090</v>
      </c>
      <c r="G688" s="421" t="s">
        <v>4097</v>
      </c>
      <c r="H688" s="423" t="s">
        <v>5691</v>
      </c>
      <c r="I688" s="421" t="s">
        <v>1203</v>
      </c>
      <c r="J688" s="421" t="s">
        <v>7890</v>
      </c>
      <c r="K688" s="421" t="s">
        <v>7891</v>
      </c>
      <c r="L688" s="421" t="s">
        <v>7872</v>
      </c>
      <c r="M688" s="421" t="s">
        <v>8053</v>
      </c>
      <c r="N688" s="426">
        <v>1681920</v>
      </c>
      <c r="O688" s="426">
        <v>1681920</v>
      </c>
      <c r="P688" s="427"/>
      <c r="Q688" s="427"/>
      <c r="R688" s="426"/>
      <c r="S688" s="426"/>
      <c r="T688" s="426"/>
      <c r="U688" s="426"/>
      <c r="V688" s="426"/>
      <c r="W688" s="426"/>
      <c r="X688" s="427"/>
      <c r="Y688" s="416" t="str">
        <f t="shared" si="51"/>
        <v>三保支出</v>
      </c>
      <c r="Z688" s="416" t="str">
        <f t="shared" si="52"/>
        <v>项目支出</v>
      </c>
      <c r="AA688" s="416" t="str">
        <f t="shared" si="53"/>
        <v>2100717</v>
      </c>
      <c r="AB688" s="416" t="str">
        <f t="shared" si="54"/>
        <v>保基本民生</v>
      </c>
      <c r="AC688" s="416" t="str">
        <f t="shared" si="55"/>
        <v>否</v>
      </c>
    </row>
    <row r="689" ht="22.5" customHeight="1" spans="1:29">
      <c r="A689" s="421" t="s">
        <v>7996</v>
      </c>
      <c r="B689" s="422" t="s">
        <v>8038</v>
      </c>
      <c r="C689" s="422" t="s">
        <v>8039</v>
      </c>
      <c r="D689" s="421" t="s">
        <v>8051</v>
      </c>
      <c r="E689" s="421" t="s">
        <v>7889</v>
      </c>
      <c r="F689" s="421" t="s">
        <v>4090</v>
      </c>
      <c r="G689" s="421" t="s">
        <v>4097</v>
      </c>
      <c r="H689" s="423" t="s">
        <v>5691</v>
      </c>
      <c r="I689" s="421" t="s">
        <v>1203</v>
      </c>
      <c r="J689" s="421" t="s">
        <v>7890</v>
      </c>
      <c r="K689" s="421" t="s">
        <v>7891</v>
      </c>
      <c r="L689" s="421" t="s">
        <v>7872</v>
      </c>
      <c r="M689" s="421" t="s">
        <v>8053</v>
      </c>
      <c r="N689" s="426">
        <v>677040</v>
      </c>
      <c r="O689" s="426">
        <v>677040</v>
      </c>
      <c r="P689" s="427"/>
      <c r="Q689" s="427"/>
      <c r="R689" s="426"/>
      <c r="S689" s="426"/>
      <c r="T689" s="426"/>
      <c r="U689" s="426"/>
      <c r="V689" s="426"/>
      <c r="W689" s="426"/>
      <c r="X689" s="427"/>
      <c r="Y689" s="416" t="str">
        <f t="shared" si="51"/>
        <v>三保支出</v>
      </c>
      <c r="Z689" s="416" t="str">
        <f t="shared" si="52"/>
        <v>项目支出</v>
      </c>
      <c r="AA689" s="416" t="str">
        <f t="shared" si="53"/>
        <v>2100717</v>
      </c>
      <c r="AB689" s="416" t="str">
        <f t="shared" si="54"/>
        <v>保基本民生</v>
      </c>
      <c r="AC689" s="416" t="str">
        <f t="shared" si="55"/>
        <v>否</v>
      </c>
    </row>
    <row r="690" ht="22.5" customHeight="1" spans="1:29">
      <c r="A690" s="421" t="s">
        <v>7996</v>
      </c>
      <c r="B690" s="422" t="s">
        <v>8038</v>
      </c>
      <c r="C690" s="422" t="s">
        <v>8039</v>
      </c>
      <c r="D690" s="421" t="s">
        <v>8051</v>
      </c>
      <c r="E690" s="421" t="s">
        <v>7889</v>
      </c>
      <c r="F690" s="421" t="s">
        <v>4090</v>
      </c>
      <c r="G690" s="421" t="s">
        <v>4097</v>
      </c>
      <c r="H690" s="423" t="s">
        <v>5691</v>
      </c>
      <c r="I690" s="421" t="s">
        <v>1203</v>
      </c>
      <c r="J690" s="421" t="s">
        <v>7890</v>
      </c>
      <c r="K690" s="421" t="s">
        <v>7891</v>
      </c>
      <c r="L690" s="421" t="s">
        <v>7872</v>
      </c>
      <c r="M690" s="421" t="s">
        <v>8053</v>
      </c>
      <c r="N690" s="426">
        <v>1666560</v>
      </c>
      <c r="O690" s="426">
        <v>1666560</v>
      </c>
      <c r="P690" s="427"/>
      <c r="Q690" s="427"/>
      <c r="R690" s="426"/>
      <c r="S690" s="426"/>
      <c r="T690" s="426"/>
      <c r="U690" s="426"/>
      <c r="V690" s="426"/>
      <c r="W690" s="426"/>
      <c r="X690" s="427"/>
      <c r="Y690" s="416" t="str">
        <f t="shared" si="51"/>
        <v>三保支出</v>
      </c>
      <c r="Z690" s="416" t="str">
        <f t="shared" si="52"/>
        <v>项目支出</v>
      </c>
      <c r="AA690" s="416" t="str">
        <f t="shared" si="53"/>
        <v>2100717</v>
      </c>
      <c r="AB690" s="416" t="str">
        <f t="shared" si="54"/>
        <v>保基本民生</v>
      </c>
      <c r="AC690" s="416" t="str">
        <f t="shared" si="55"/>
        <v>否</v>
      </c>
    </row>
    <row r="691" ht="22.5" customHeight="1" spans="1:29">
      <c r="A691" s="421" t="s">
        <v>7996</v>
      </c>
      <c r="B691" s="422" t="s">
        <v>8038</v>
      </c>
      <c r="C691" s="422" t="s">
        <v>8039</v>
      </c>
      <c r="D691" s="421" t="s">
        <v>8051</v>
      </c>
      <c r="E691" s="421" t="s">
        <v>7889</v>
      </c>
      <c r="F691" s="421" t="s">
        <v>4090</v>
      </c>
      <c r="G691" s="421" t="s">
        <v>4097</v>
      </c>
      <c r="H691" s="423" t="s">
        <v>5691</v>
      </c>
      <c r="I691" s="421" t="s">
        <v>1203</v>
      </c>
      <c r="J691" s="421" t="s">
        <v>7890</v>
      </c>
      <c r="K691" s="421" t="s">
        <v>7891</v>
      </c>
      <c r="L691" s="421" t="s">
        <v>7872</v>
      </c>
      <c r="M691" s="421" t="s">
        <v>8053</v>
      </c>
      <c r="N691" s="426">
        <v>420480</v>
      </c>
      <c r="O691" s="426">
        <v>420480</v>
      </c>
      <c r="P691" s="427"/>
      <c r="Q691" s="427"/>
      <c r="R691" s="426"/>
      <c r="S691" s="426"/>
      <c r="T691" s="426"/>
      <c r="U691" s="426"/>
      <c r="V691" s="426"/>
      <c r="W691" s="426"/>
      <c r="X691" s="427"/>
      <c r="Y691" s="416" t="str">
        <f t="shared" si="51"/>
        <v>三保支出</v>
      </c>
      <c r="Z691" s="416" t="str">
        <f t="shared" si="52"/>
        <v>项目支出</v>
      </c>
      <c r="AA691" s="416" t="str">
        <f t="shared" si="53"/>
        <v>2100717</v>
      </c>
      <c r="AB691" s="416" t="str">
        <f t="shared" si="54"/>
        <v>保基本民生</v>
      </c>
      <c r="AC691" s="416" t="str">
        <f t="shared" si="55"/>
        <v>否</v>
      </c>
    </row>
    <row r="692" ht="22.5" customHeight="1" spans="1:29">
      <c r="A692" s="421" t="s">
        <v>7996</v>
      </c>
      <c r="B692" s="422" t="s">
        <v>8038</v>
      </c>
      <c r="C692" s="422" t="s">
        <v>8039</v>
      </c>
      <c r="D692" s="421" t="s">
        <v>8055</v>
      </c>
      <c r="E692" s="421" t="s">
        <v>7878</v>
      </c>
      <c r="F692" s="421" t="s">
        <v>4097</v>
      </c>
      <c r="G692" s="421" t="s">
        <v>4097</v>
      </c>
      <c r="H692" s="423" t="s">
        <v>5691</v>
      </c>
      <c r="I692" s="421" t="s">
        <v>1203</v>
      </c>
      <c r="J692" s="421" t="s">
        <v>7890</v>
      </c>
      <c r="K692" s="421" t="s">
        <v>8000</v>
      </c>
      <c r="L692" s="421" t="s">
        <v>7872</v>
      </c>
      <c r="M692" s="421" t="s">
        <v>7894</v>
      </c>
      <c r="N692" s="426">
        <v>150000</v>
      </c>
      <c r="O692" s="426">
        <v>150000</v>
      </c>
      <c r="P692" s="427"/>
      <c r="Q692" s="427"/>
      <c r="R692" s="426"/>
      <c r="S692" s="426"/>
      <c r="T692" s="426"/>
      <c r="U692" s="426"/>
      <c r="V692" s="426"/>
      <c r="W692" s="426"/>
      <c r="X692" s="427"/>
      <c r="Y692" s="416" t="str">
        <f t="shared" si="51"/>
        <v>促发展支出</v>
      </c>
      <c r="Z692" s="416" t="str">
        <f t="shared" si="52"/>
        <v>项目支出</v>
      </c>
      <c r="AA692" s="416" t="str">
        <f t="shared" si="53"/>
        <v>2100717</v>
      </c>
      <c r="AB692" s="416" t="e">
        <f t="shared" si="54"/>
        <v>#N/A</v>
      </c>
      <c r="AC692" s="416" t="str">
        <f t="shared" si="55"/>
        <v>否</v>
      </c>
    </row>
    <row r="693" ht="22.5" customHeight="1" spans="1:29">
      <c r="A693" s="421" t="s">
        <v>7996</v>
      </c>
      <c r="B693" s="422" t="s">
        <v>8056</v>
      </c>
      <c r="C693" s="422" t="s">
        <v>8057</v>
      </c>
      <c r="D693" s="421" t="s">
        <v>8058</v>
      </c>
      <c r="E693" s="421" t="s">
        <v>7889</v>
      </c>
      <c r="F693" s="421" t="s">
        <v>4097</v>
      </c>
      <c r="G693" s="421" t="s">
        <v>4097</v>
      </c>
      <c r="H693" s="423" t="s">
        <v>5538</v>
      </c>
      <c r="I693" s="421" t="s">
        <v>1004</v>
      </c>
      <c r="J693" s="421" t="s">
        <v>7890</v>
      </c>
      <c r="K693" s="421" t="s">
        <v>7891</v>
      </c>
      <c r="L693" s="421" t="s">
        <v>7872</v>
      </c>
      <c r="M693" s="421" t="s">
        <v>8059</v>
      </c>
      <c r="N693" s="426">
        <v>1515000</v>
      </c>
      <c r="O693" s="426">
        <v>1515000</v>
      </c>
      <c r="P693" s="427"/>
      <c r="Q693" s="427"/>
      <c r="R693" s="426"/>
      <c r="S693" s="426"/>
      <c r="T693" s="426"/>
      <c r="U693" s="426"/>
      <c r="V693" s="426"/>
      <c r="W693" s="426"/>
      <c r="X693" s="427"/>
      <c r="Y693" s="416" t="str">
        <f t="shared" si="51"/>
        <v>三保支出</v>
      </c>
      <c r="Z693" s="416" t="str">
        <f t="shared" si="52"/>
        <v>项目支出</v>
      </c>
      <c r="AA693" s="416" t="str">
        <f t="shared" si="53"/>
        <v>2080805</v>
      </c>
      <c r="AB693" s="416" t="str">
        <f t="shared" si="54"/>
        <v>保基本民生</v>
      </c>
      <c r="AC693" s="416" t="str">
        <f t="shared" si="55"/>
        <v>否</v>
      </c>
    </row>
    <row r="694" ht="22.5" customHeight="1" spans="1:29">
      <c r="A694" s="421" t="s">
        <v>7996</v>
      </c>
      <c r="B694" s="422" t="s">
        <v>8056</v>
      </c>
      <c r="C694" s="422" t="s">
        <v>8057</v>
      </c>
      <c r="D694" s="421" t="s">
        <v>8058</v>
      </c>
      <c r="E694" s="421" t="s">
        <v>7889</v>
      </c>
      <c r="F694" s="421" t="s">
        <v>4097</v>
      </c>
      <c r="G694" s="421" t="s">
        <v>4097</v>
      </c>
      <c r="H694" s="423" t="s">
        <v>5538</v>
      </c>
      <c r="I694" s="421" t="s">
        <v>1004</v>
      </c>
      <c r="J694" s="421" t="s">
        <v>7890</v>
      </c>
      <c r="K694" s="421" t="s">
        <v>7891</v>
      </c>
      <c r="L694" s="421" t="s">
        <v>7872</v>
      </c>
      <c r="M694" s="421" t="s">
        <v>8059</v>
      </c>
      <c r="N694" s="426">
        <v>115700</v>
      </c>
      <c r="O694" s="426">
        <v>115700</v>
      </c>
      <c r="P694" s="427"/>
      <c r="Q694" s="427"/>
      <c r="R694" s="426"/>
      <c r="S694" s="426"/>
      <c r="T694" s="426"/>
      <c r="U694" s="426"/>
      <c r="V694" s="426"/>
      <c r="W694" s="426"/>
      <c r="X694" s="427"/>
      <c r="Y694" s="416" t="str">
        <f t="shared" si="51"/>
        <v>三保支出</v>
      </c>
      <c r="Z694" s="416" t="str">
        <f t="shared" si="52"/>
        <v>项目支出</v>
      </c>
      <c r="AA694" s="416" t="str">
        <f t="shared" si="53"/>
        <v>2080805</v>
      </c>
      <c r="AB694" s="416" t="str">
        <f t="shared" si="54"/>
        <v>保基本民生</v>
      </c>
      <c r="AC694" s="416" t="str">
        <f t="shared" si="55"/>
        <v>否</v>
      </c>
    </row>
    <row r="695" ht="22.5" customHeight="1" spans="1:29">
      <c r="A695" s="421" t="s">
        <v>7996</v>
      </c>
      <c r="B695" s="422" t="s">
        <v>8056</v>
      </c>
      <c r="C695" s="422" t="s">
        <v>8057</v>
      </c>
      <c r="D695" s="421" t="s">
        <v>8058</v>
      </c>
      <c r="E695" s="421" t="s">
        <v>7889</v>
      </c>
      <c r="F695" s="421" t="s">
        <v>4097</v>
      </c>
      <c r="G695" s="421" t="s">
        <v>4097</v>
      </c>
      <c r="H695" s="423" t="s">
        <v>5538</v>
      </c>
      <c r="I695" s="421" t="s">
        <v>1004</v>
      </c>
      <c r="J695" s="421" t="s">
        <v>7890</v>
      </c>
      <c r="K695" s="421" t="s">
        <v>7891</v>
      </c>
      <c r="L695" s="421" t="s">
        <v>7872</v>
      </c>
      <c r="M695" s="421" t="s">
        <v>8059</v>
      </c>
      <c r="N695" s="426">
        <v>600000</v>
      </c>
      <c r="O695" s="426">
        <v>600000</v>
      </c>
      <c r="P695" s="427"/>
      <c r="Q695" s="427"/>
      <c r="R695" s="426"/>
      <c r="S695" s="426"/>
      <c r="T695" s="426"/>
      <c r="U695" s="426"/>
      <c r="V695" s="426"/>
      <c r="W695" s="426"/>
      <c r="X695" s="427"/>
      <c r="Y695" s="416" t="str">
        <f t="shared" si="51"/>
        <v>三保支出</v>
      </c>
      <c r="Z695" s="416" t="str">
        <f t="shared" si="52"/>
        <v>项目支出</v>
      </c>
      <c r="AA695" s="416" t="str">
        <f t="shared" si="53"/>
        <v>2080805</v>
      </c>
      <c r="AB695" s="416" t="str">
        <f t="shared" si="54"/>
        <v>保基本民生</v>
      </c>
      <c r="AC695" s="416" t="str">
        <f t="shared" si="55"/>
        <v>否</v>
      </c>
    </row>
    <row r="696" ht="22.5" customHeight="1" spans="1:29">
      <c r="A696" s="421" t="s">
        <v>7996</v>
      </c>
      <c r="B696" s="422" t="s">
        <v>8056</v>
      </c>
      <c r="C696" s="422" t="s">
        <v>8057</v>
      </c>
      <c r="D696" s="421" t="s">
        <v>8060</v>
      </c>
      <c r="E696" s="421" t="s">
        <v>7889</v>
      </c>
      <c r="F696" s="421" t="s">
        <v>4097</v>
      </c>
      <c r="G696" s="421" t="s">
        <v>4097</v>
      </c>
      <c r="H696" s="423" t="s">
        <v>5711</v>
      </c>
      <c r="I696" s="421" t="s">
        <v>1235</v>
      </c>
      <c r="J696" s="421" t="s">
        <v>7890</v>
      </c>
      <c r="K696" s="421" t="s">
        <v>8061</v>
      </c>
      <c r="L696" s="421" t="s">
        <v>7872</v>
      </c>
      <c r="M696" s="421" t="s">
        <v>8062</v>
      </c>
      <c r="N696" s="426">
        <v>785600</v>
      </c>
      <c r="O696" s="426">
        <v>785600</v>
      </c>
      <c r="P696" s="427"/>
      <c r="Q696" s="427"/>
      <c r="R696" s="426"/>
      <c r="S696" s="426"/>
      <c r="T696" s="426"/>
      <c r="U696" s="426"/>
      <c r="V696" s="426"/>
      <c r="W696" s="426"/>
      <c r="X696" s="427"/>
      <c r="Y696" s="416" t="str">
        <f t="shared" si="51"/>
        <v>三保支出</v>
      </c>
      <c r="Z696" s="416" t="str">
        <f t="shared" si="52"/>
        <v>项目支出</v>
      </c>
      <c r="AA696" s="416" t="str">
        <f t="shared" si="53"/>
        <v>2101401</v>
      </c>
      <c r="AB696" s="416" t="str">
        <f t="shared" si="54"/>
        <v>保基本民生</v>
      </c>
      <c r="AC696" s="416" t="str">
        <f t="shared" si="55"/>
        <v>否</v>
      </c>
    </row>
    <row r="697" ht="22.5" customHeight="1" spans="1:29">
      <c r="A697" s="421" t="s">
        <v>7996</v>
      </c>
      <c r="B697" s="422" t="s">
        <v>8056</v>
      </c>
      <c r="C697" s="422" t="s">
        <v>8057</v>
      </c>
      <c r="D697" s="421" t="s">
        <v>8060</v>
      </c>
      <c r="E697" s="421" t="s">
        <v>7889</v>
      </c>
      <c r="F697" s="421" t="s">
        <v>4097</v>
      </c>
      <c r="G697" s="421" t="s">
        <v>4097</v>
      </c>
      <c r="H697" s="423" t="s">
        <v>5711</v>
      </c>
      <c r="I697" s="421" t="s">
        <v>1235</v>
      </c>
      <c r="J697" s="421" t="s">
        <v>7890</v>
      </c>
      <c r="K697" s="421" t="s">
        <v>8061</v>
      </c>
      <c r="L697" s="421" t="s">
        <v>7872</v>
      </c>
      <c r="M697" s="421" t="s">
        <v>8062</v>
      </c>
      <c r="N697" s="426">
        <v>75800</v>
      </c>
      <c r="O697" s="426">
        <v>75800</v>
      </c>
      <c r="P697" s="427"/>
      <c r="Q697" s="427"/>
      <c r="R697" s="426"/>
      <c r="S697" s="426"/>
      <c r="T697" s="426"/>
      <c r="U697" s="426"/>
      <c r="V697" s="426"/>
      <c r="W697" s="426"/>
      <c r="X697" s="427"/>
      <c r="Y697" s="416" t="str">
        <f t="shared" si="51"/>
        <v>三保支出</v>
      </c>
      <c r="Z697" s="416" t="str">
        <f t="shared" si="52"/>
        <v>项目支出</v>
      </c>
      <c r="AA697" s="416" t="str">
        <f t="shared" si="53"/>
        <v>2101401</v>
      </c>
      <c r="AB697" s="416" t="str">
        <f t="shared" si="54"/>
        <v>保基本民生</v>
      </c>
      <c r="AC697" s="416" t="str">
        <f t="shared" si="55"/>
        <v>否</v>
      </c>
    </row>
    <row r="698" ht="22.5" customHeight="1" spans="1:29">
      <c r="A698" s="421" t="s">
        <v>7996</v>
      </c>
      <c r="B698" s="422" t="s">
        <v>8056</v>
      </c>
      <c r="C698" s="422" t="s">
        <v>8057</v>
      </c>
      <c r="D698" s="421" t="s">
        <v>8060</v>
      </c>
      <c r="E698" s="421" t="s">
        <v>7889</v>
      </c>
      <c r="F698" s="421" t="s">
        <v>4097</v>
      </c>
      <c r="G698" s="421" t="s">
        <v>4097</v>
      </c>
      <c r="H698" s="423" t="s">
        <v>5711</v>
      </c>
      <c r="I698" s="421" t="s">
        <v>1235</v>
      </c>
      <c r="J698" s="421" t="s">
        <v>7890</v>
      </c>
      <c r="K698" s="421" t="s">
        <v>8061</v>
      </c>
      <c r="L698" s="421" t="s">
        <v>7872</v>
      </c>
      <c r="M698" s="421" t="s">
        <v>8062</v>
      </c>
      <c r="N698" s="426">
        <v>54200</v>
      </c>
      <c r="O698" s="426">
        <v>54200</v>
      </c>
      <c r="P698" s="427"/>
      <c r="Q698" s="427"/>
      <c r="R698" s="426"/>
      <c r="S698" s="426"/>
      <c r="T698" s="426"/>
      <c r="U698" s="426"/>
      <c r="V698" s="426"/>
      <c r="W698" s="426"/>
      <c r="X698" s="427"/>
      <c r="Y698" s="416" t="str">
        <f t="shared" si="51"/>
        <v>三保支出</v>
      </c>
      <c r="Z698" s="416" t="str">
        <f t="shared" si="52"/>
        <v>项目支出</v>
      </c>
      <c r="AA698" s="416" t="str">
        <f t="shared" si="53"/>
        <v>2101401</v>
      </c>
      <c r="AB698" s="416" t="str">
        <f t="shared" si="54"/>
        <v>保基本民生</v>
      </c>
      <c r="AC698" s="416" t="str">
        <f t="shared" si="55"/>
        <v>否</v>
      </c>
    </row>
    <row r="699" ht="22.5" customHeight="1" spans="1:29">
      <c r="A699" s="421" t="s">
        <v>7996</v>
      </c>
      <c r="B699" s="422" t="s">
        <v>8056</v>
      </c>
      <c r="C699" s="422" t="s">
        <v>8057</v>
      </c>
      <c r="D699" s="421" t="s">
        <v>8063</v>
      </c>
      <c r="E699" s="421" t="s">
        <v>7889</v>
      </c>
      <c r="F699" s="421" t="s">
        <v>4097</v>
      </c>
      <c r="G699" s="421" t="s">
        <v>4097</v>
      </c>
      <c r="H699" s="423" t="s">
        <v>5537</v>
      </c>
      <c r="I699" s="421" t="s">
        <v>1002</v>
      </c>
      <c r="J699" s="421" t="s">
        <v>7890</v>
      </c>
      <c r="K699" s="421" t="s">
        <v>7891</v>
      </c>
      <c r="L699" s="421" t="s">
        <v>7872</v>
      </c>
      <c r="M699" s="421" t="s">
        <v>8064</v>
      </c>
      <c r="N699" s="426">
        <v>192500</v>
      </c>
      <c r="O699" s="426">
        <v>192500</v>
      </c>
      <c r="P699" s="427"/>
      <c r="Q699" s="427"/>
      <c r="R699" s="426"/>
      <c r="S699" s="426"/>
      <c r="T699" s="426"/>
      <c r="U699" s="426"/>
      <c r="V699" s="426"/>
      <c r="W699" s="426"/>
      <c r="X699" s="427"/>
      <c r="Y699" s="416" t="str">
        <f t="shared" si="51"/>
        <v>三保支出</v>
      </c>
      <c r="Z699" s="416" t="str">
        <f t="shared" si="52"/>
        <v>项目支出</v>
      </c>
      <c r="AA699" s="416" t="str">
        <f t="shared" si="53"/>
        <v>2080803</v>
      </c>
      <c r="AB699" s="416" t="str">
        <f t="shared" si="54"/>
        <v>保基本民生</v>
      </c>
      <c r="AC699" s="416" t="str">
        <f t="shared" si="55"/>
        <v>否</v>
      </c>
    </row>
    <row r="700" ht="22.5" customHeight="1" spans="1:29">
      <c r="A700" s="421" t="s">
        <v>7996</v>
      </c>
      <c r="B700" s="422" t="s">
        <v>8056</v>
      </c>
      <c r="C700" s="422" t="s">
        <v>8057</v>
      </c>
      <c r="D700" s="421" t="s">
        <v>8063</v>
      </c>
      <c r="E700" s="421" t="s">
        <v>7889</v>
      </c>
      <c r="F700" s="421" t="s">
        <v>4097</v>
      </c>
      <c r="G700" s="421" t="s">
        <v>4097</v>
      </c>
      <c r="H700" s="423" t="s">
        <v>5537</v>
      </c>
      <c r="I700" s="421" t="s">
        <v>1002</v>
      </c>
      <c r="J700" s="421" t="s">
        <v>7890</v>
      </c>
      <c r="K700" s="421" t="s">
        <v>7891</v>
      </c>
      <c r="L700" s="421" t="s">
        <v>7872</v>
      </c>
      <c r="M700" s="421" t="s">
        <v>8064</v>
      </c>
      <c r="N700" s="426">
        <v>682000</v>
      </c>
      <c r="O700" s="426">
        <v>682000</v>
      </c>
      <c r="P700" s="427"/>
      <c r="Q700" s="427"/>
      <c r="R700" s="426"/>
      <c r="S700" s="426"/>
      <c r="T700" s="426"/>
      <c r="U700" s="426"/>
      <c r="V700" s="426"/>
      <c r="W700" s="426"/>
      <c r="X700" s="427"/>
      <c r="Y700" s="416" t="str">
        <f t="shared" si="51"/>
        <v>三保支出</v>
      </c>
      <c r="Z700" s="416" t="str">
        <f t="shared" si="52"/>
        <v>项目支出</v>
      </c>
      <c r="AA700" s="416" t="str">
        <f t="shared" si="53"/>
        <v>2080803</v>
      </c>
      <c r="AB700" s="416" t="str">
        <f t="shared" si="54"/>
        <v>保基本民生</v>
      </c>
      <c r="AC700" s="416" t="str">
        <f t="shared" si="55"/>
        <v>否</v>
      </c>
    </row>
    <row r="701" ht="22.5" customHeight="1" spans="1:29">
      <c r="A701" s="421" t="s">
        <v>7996</v>
      </c>
      <c r="B701" s="422" t="s">
        <v>8056</v>
      </c>
      <c r="C701" s="422" t="s">
        <v>8057</v>
      </c>
      <c r="D701" s="421" t="s">
        <v>8063</v>
      </c>
      <c r="E701" s="421" t="s">
        <v>7889</v>
      </c>
      <c r="F701" s="421" t="s">
        <v>4097</v>
      </c>
      <c r="G701" s="421" t="s">
        <v>4097</v>
      </c>
      <c r="H701" s="423" t="s">
        <v>5537</v>
      </c>
      <c r="I701" s="421" t="s">
        <v>1002</v>
      </c>
      <c r="J701" s="421" t="s">
        <v>7890</v>
      </c>
      <c r="K701" s="421" t="s">
        <v>7891</v>
      </c>
      <c r="L701" s="421" t="s">
        <v>7872</v>
      </c>
      <c r="M701" s="421" t="s">
        <v>8064</v>
      </c>
      <c r="N701" s="426">
        <v>170000</v>
      </c>
      <c r="O701" s="426">
        <v>170000</v>
      </c>
      <c r="P701" s="427"/>
      <c r="Q701" s="427"/>
      <c r="R701" s="426"/>
      <c r="S701" s="426"/>
      <c r="T701" s="426"/>
      <c r="U701" s="426"/>
      <c r="V701" s="426"/>
      <c r="W701" s="426"/>
      <c r="X701" s="427"/>
      <c r="Y701" s="416" t="str">
        <f t="shared" si="51"/>
        <v>三保支出</v>
      </c>
      <c r="Z701" s="416" t="str">
        <f t="shared" si="52"/>
        <v>项目支出</v>
      </c>
      <c r="AA701" s="416" t="str">
        <f t="shared" si="53"/>
        <v>2080803</v>
      </c>
      <c r="AB701" s="416" t="str">
        <f t="shared" si="54"/>
        <v>保基本民生</v>
      </c>
      <c r="AC701" s="416" t="str">
        <f t="shared" si="55"/>
        <v>否</v>
      </c>
    </row>
    <row r="702" ht="22.5" customHeight="1" spans="1:29">
      <c r="A702" s="421" t="s">
        <v>7996</v>
      </c>
      <c r="B702" s="422" t="s">
        <v>8056</v>
      </c>
      <c r="C702" s="422" t="s">
        <v>8057</v>
      </c>
      <c r="D702" s="421" t="s">
        <v>8065</v>
      </c>
      <c r="E702" s="421" t="s">
        <v>7889</v>
      </c>
      <c r="F702" s="421" t="s">
        <v>4090</v>
      </c>
      <c r="G702" s="421" t="s">
        <v>4097</v>
      </c>
      <c r="H702" s="423" t="s">
        <v>5537</v>
      </c>
      <c r="I702" s="421" t="s">
        <v>1002</v>
      </c>
      <c r="J702" s="421" t="s">
        <v>7890</v>
      </c>
      <c r="K702" s="421" t="s">
        <v>7891</v>
      </c>
      <c r="L702" s="421" t="s">
        <v>7872</v>
      </c>
      <c r="M702" s="421" t="s">
        <v>8064</v>
      </c>
      <c r="N702" s="426">
        <v>2156900</v>
      </c>
      <c r="O702" s="426">
        <v>2156900</v>
      </c>
      <c r="P702" s="427"/>
      <c r="Q702" s="427"/>
      <c r="R702" s="426"/>
      <c r="S702" s="426"/>
      <c r="T702" s="426"/>
      <c r="U702" s="426"/>
      <c r="V702" s="426"/>
      <c r="W702" s="426"/>
      <c r="X702" s="427"/>
      <c r="Y702" s="416" t="str">
        <f t="shared" si="51"/>
        <v>三保支出</v>
      </c>
      <c r="Z702" s="416" t="str">
        <f t="shared" si="52"/>
        <v>项目支出</v>
      </c>
      <c r="AA702" s="416" t="str">
        <f t="shared" si="53"/>
        <v>2080803</v>
      </c>
      <c r="AB702" s="416" t="str">
        <f t="shared" si="54"/>
        <v>保基本民生</v>
      </c>
      <c r="AC702" s="416" t="str">
        <f t="shared" si="55"/>
        <v>否</v>
      </c>
    </row>
    <row r="703" ht="22.5" customHeight="1" spans="1:29">
      <c r="A703" s="421" t="s">
        <v>7996</v>
      </c>
      <c r="B703" s="422" t="s">
        <v>8056</v>
      </c>
      <c r="C703" s="422" t="s">
        <v>8057</v>
      </c>
      <c r="D703" s="421" t="s">
        <v>8065</v>
      </c>
      <c r="E703" s="421" t="s">
        <v>7889</v>
      </c>
      <c r="F703" s="421" t="s">
        <v>4090</v>
      </c>
      <c r="G703" s="421" t="s">
        <v>4097</v>
      </c>
      <c r="H703" s="423" t="s">
        <v>5537</v>
      </c>
      <c r="I703" s="421" t="s">
        <v>1002</v>
      </c>
      <c r="J703" s="421" t="s">
        <v>7890</v>
      </c>
      <c r="K703" s="421" t="s">
        <v>7891</v>
      </c>
      <c r="L703" s="421" t="s">
        <v>7872</v>
      </c>
      <c r="M703" s="421" t="s">
        <v>8064</v>
      </c>
      <c r="N703" s="426">
        <v>129700</v>
      </c>
      <c r="O703" s="426">
        <v>129700</v>
      </c>
      <c r="P703" s="427"/>
      <c r="Q703" s="427"/>
      <c r="R703" s="426"/>
      <c r="S703" s="426"/>
      <c r="T703" s="426"/>
      <c r="U703" s="426"/>
      <c r="V703" s="426"/>
      <c r="W703" s="426"/>
      <c r="X703" s="427"/>
      <c r="Y703" s="416" t="str">
        <f t="shared" si="51"/>
        <v>三保支出</v>
      </c>
      <c r="Z703" s="416" t="str">
        <f t="shared" si="52"/>
        <v>项目支出</v>
      </c>
      <c r="AA703" s="416" t="str">
        <f t="shared" si="53"/>
        <v>2080803</v>
      </c>
      <c r="AB703" s="416" t="str">
        <f t="shared" si="54"/>
        <v>保基本民生</v>
      </c>
      <c r="AC703" s="416" t="str">
        <f t="shared" si="55"/>
        <v>否</v>
      </c>
    </row>
    <row r="704" ht="22.5" customHeight="1" spans="1:29">
      <c r="A704" s="421" t="s">
        <v>7996</v>
      </c>
      <c r="B704" s="422" t="s">
        <v>8056</v>
      </c>
      <c r="C704" s="422" t="s">
        <v>8057</v>
      </c>
      <c r="D704" s="421" t="s">
        <v>8065</v>
      </c>
      <c r="E704" s="421" t="s">
        <v>7889</v>
      </c>
      <c r="F704" s="421" t="s">
        <v>4090</v>
      </c>
      <c r="G704" s="421" t="s">
        <v>4097</v>
      </c>
      <c r="H704" s="423" t="s">
        <v>5537</v>
      </c>
      <c r="I704" s="421" t="s">
        <v>1002</v>
      </c>
      <c r="J704" s="421" t="s">
        <v>7890</v>
      </c>
      <c r="K704" s="421" t="s">
        <v>7891</v>
      </c>
      <c r="L704" s="421" t="s">
        <v>7872</v>
      </c>
      <c r="M704" s="421" t="s">
        <v>8064</v>
      </c>
      <c r="N704" s="426">
        <v>18285100</v>
      </c>
      <c r="O704" s="426">
        <v>18285100</v>
      </c>
      <c r="P704" s="427"/>
      <c r="Q704" s="427"/>
      <c r="R704" s="426"/>
      <c r="S704" s="426"/>
      <c r="T704" s="426"/>
      <c r="U704" s="426"/>
      <c r="V704" s="426"/>
      <c r="W704" s="426"/>
      <c r="X704" s="427"/>
      <c r="Y704" s="416" t="str">
        <f t="shared" si="51"/>
        <v>三保支出</v>
      </c>
      <c r="Z704" s="416" t="str">
        <f t="shared" si="52"/>
        <v>项目支出</v>
      </c>
      <c r="AA704" s="416" t="str">
        <f t="shared" si="53"/>
        <v>2080803</v>
      </c>
      <c r="AB704" s="416" t="str">
        <f t="shared" si="54"/>
        <v>保基本民生</v>
      </c>
      <c r="AC704" s="416" t="str">
        <f t="shared" si="55"/>
        <v>否</v>
      </c>
    </row>
    <row r="705" ht="22.5" customHeight="1" spans="1:29">
      <c r="A705" s="421" t="s">
        <v>7996</v>
      </c>
      <c r="B705" s="422" t="s">
        <v>8056</v>
      </c>
      <c r="C705" s="422" t="s">
        <v>8057</v>
      </c>
      <c r="D705" s="421" t="s">
        <v>8066</v>
      </c>
      <c r="E705" s="421" t="s">
        <v>7889</v>
      </c>
      <c r="F705" s="421" t="s">
        <v>4097</v>
      </c>
      <c r="G705" s="421" t="s">
        <v>4097</v>
      </c>
      <c r="H705" s="423" t="s">
        <v>5548</v>
      </c>
      <c r="I705" s="421" t="s">
        <v>1018</v>
      </c>
      <c r="J705" s="421" t="s">
        <v>7890</v>
      </c>
      <c r="K705" s="421" t="s">
        <v>7891</v>
      </c>
      <c r="L705" s="421" t="s">
        <v>7872</v>
      </c>
      <c r="M705" s="421" t="s">
        <v>8067</v>
      </c>
      <c r="N705" s="426">
        <v>820000</v>
      </c>
      <c r="O705" s="426">
        <v>820000</v>
      </c>
      <c r="P705" s="427"/>
      <c r="Q705" s="427"/>
      <c r="R705" s="426"/>
      <c r="S705" s="426"/>
      <c r="T705" s="426"/>
      <c r="U705" s="426"/>
      <c r="V705" s="426"/>
      <c r="W705" s="426"/>
      <c r="X705" s="427"/>
      <c r="Y705" s="416" t="str">
        <f t="shared" si="51"/>
        <v>三保支出</v>
      </c>
      <c r="Z705" s="416" t="str">
        <f t="shared" si="52"/>
        <v>项目支出</v>
      </c>
      <c r="AA705" s="416" t="str">
        <f t="shared" si="53"/>
        <v>2080902</v>
      </c>
      <c r="AB705" s="416" t="str">
        <f t="shared" si="54"/>
        <v>保基本民生</v>
      </c>
      <c r="AC705" s="416" t="str">
        <f t="shared" si="55"/>
        <v>否</v>
      </c>
    </row>
    <row r="706" ht="22.5" customHeight="1" spans="1:29">
      <c r="A706" s="421" t="s">
        <v>7996</v>
      </c>
      <c r="B706" s="422" t="s">
        <v>8056</v>
      </c>
      <c r="C706" s="422" t="s">
        <v>8057</v>
      </c>
      <c r="D706" s="421" t="s">
        <v>8068</v>
      </c>
      <c r="E706" s="421" t="s">
        <v>7889</v>
      </c>
      <c r="F706" s="421" t="s">
        <v>4097</v>
      </c>
      <c r="G706" s="421" t="s">
        <v>4097</v>
      </c>
      <c r="H706" s="423" t="s">
        <v>5548</v>
      </c>
      <c r="I706" s="421" t="s">
        <v>1018</v>
      </c>
      <c r="J706" s="421" t="s">
        <v>7890</v>
      </c>
      <c r="K706" s="421" t="s">
        <v>7891</v>
      </c>
      <c r="L706" s="421" t="s">
        <v>8069</v>
      </c>
      <c r="M706" s="421" t="s">
        <v>7894</v>
      </c>
      <c r="N706" s="426">
        <v>170000</v>
      </c>
      <c r="O706" s="426"/>
      <c r="P706" s="427"/>
      <c r="Q706" s="427"/>
      <c r="R706" s="426"/>
      <c r="S706" s="426"/>
      <c r="T706" s="426"/>
      <c r="U706" s="426"/>
      <c r="V706" s="426"/>
      <c r="W706" s="426"/>
      <c r="X706" s="427"/>
      <c r="Y706" s="416" t="str">
        <f t="shared" si="51"/>
        <v>促发展支出</v>
      </c>
      <c r="Z706" s="416" t="str">
        <f t="shared" si="52"/>
        <v>项目支出</v>
      </c>
      <c r="AA706" s="416" t="str">
        <f t="shared" si="53"/>
        <v>2080902</v>
      </c>
      <c r="AB706" s="416" t="e">
        <f t="shared" si="54"/>
        <v>#N/A</v>
      </c>
      <c r="AC706" s="416" t="str">
        <f t="shared" si="55"/>
        <v>否</v>
      </c>
    </row>
    <row r="707" ht="22.5" customHeight="1" spans="1:29">
      <c r="A707" s="421" t="s">
        <v>7996</v>
      </c>
      <c r="B707" s="422" t="s">
        <v>8056</v>
      </c>
      <c r="C707" s="422" t="s">
        <v>8057</v>
      </c>
      <c r="D707" s="421" t="s">
        <v>8070</v>
      </c>
      <c r="E707" s="421" t="s">
        <v>7889</v>
      </c>
      <c r="F707" s="421" t="s">
        <v>4097</v>
      </c>
      <c r="G707" s="421" t="s">
        <v>4097</v>
      </c>
      <c r="H707" s="423" t="s">
        <v>5547</v>
      </c>
      <c r="I707" s="421" t="s">
        <v>1016</v>
      </c>
      <c r="J707" s="421" t="s">
        <v>7890</v>
      </c>
      <c r="K707" s="421" t="s">
        <v>7891</v>
      </c>
      <c r="L707" s="421" t="s">
        <v>7872</v>
      </c>
      <c r="M707" s="421" t="s">
        <v>8071</v>
      </c>
      <c r="N707" s="426">
        <v>399800</v>
      </c>
      <c r="O707" s="426">
        <v>399800</v>
      </c>
      <c r="P707" s="427"/>
      <c r="Q707" s="427"/>
      <c r="R707" s="426"/>
      <c r="S707" s="426"/>
      <c r="T707" s="426"/>
      <c r="U707" s="426"/>
      <c r="V707" s="426"/>
      <c r="W707" s="426"/>
      <c r="X707" s="427"/>
      <c r="Y707" s="416" t="str">
        <f t="shared" si="51"/>
        <v>三保支出</v>
      </c>
      <c r="Z707" s="416" t="str">
        <f t="shared" si="52"/>
        <v>项目支出</v>
      </c>
      <c r="AA707" s="416" t="str">
        <f t="shared" si="53"/>
        <v>2080901</v>
      </c>
      <c r="AB707" s="416" t="str">
        <f t="shared" si="54"/>
        <v>保基本民生</v>
      </c>
      <c r="AC707" s="416" t="str">
        <f t="shared" si="55"/>
        <v>否</v>
      </c>
    </row>
    <row r="708" ht="22.5" customHeight="1" spans="1:29">
      <c r="A708" s="421" t="s">
        <v>7996</v>
      </c>
      <c r="B708" s="422" t="s">
        <v>8056</v>
      </c>
      <c r="C708" s="422" t="s">
        <v>8057</v>
      </c>
      <c r="D708" s="421" t="s">
        <v>8070</v>
      </c>
      <c r="E708" s="421" t="s">
        <v>7889</v>
      </c>
      <c r="F708" s="421" t="s">
        <v>4097</v>
      </c>
      <c r="G708" s="421" t="s">
        <v>4097</v>
      </c>
      <c r="H708" s="423" t="s">
        <v>5547</v>
      </c>
      <c r="I708" s="421" t="s">
        <v>1016</v>
      </c>
      <c r="J708" s="421" t="s">
        <v>7890</v>
      </c>
      <c r="K708" s="421" t="s">
        <v>7891</v>
      </c>
      <c r="L708" s="421" t="s">
        <v>7872</v>
      </c>
      <c r="M708" s="421" t="s">
        <v>8071</v>
      </c>
      <c r="N708" s="426">
        <v>359800</v>
      </c>
      <c r="O708" s="426">
        <v>359800</v>
      </c>
      <c r="P708" s="427"/>
      <c r="Q708" s="427"/>
      <c r="R708" s="426"/>
      <c r="S708" s="426"/>
      <c r="T708" s="426"/>
      <c r="U708" s="426"/>
      <c r="V708" s="426"/>
      <c r="W708" s="426"/>
      <c r="X708" s="427"/>
      <c r="Y708" s="416" t="str">
        <f t="shared" si="51"/>
        <v>三保支出</v>
      </c>
      <c r="Z708" s="416" t="str">
        <f t="shared" si="52"/>
        <v>项目支出</v>
      </c>
      <c r="AA708" s="416" t="str">
        <f t="shared" si="53"/>
        <v>2080901</v>
      </c>
      <c r="AB708" s="416" t="str">
        <f t="shared" si="54"/>
        <v>保基本民生</v>
      </c>
      <c r="AC708" s="416" t="str">
        <f t="shared" si="55"/>
        <v>否</v>
      </c>
    </row>
    <row r="709" ht="22.5" customHeight="1" spans="1:29">
      <c r="A709" s="421" t="s">
        <v>7996</v>
      </c>
      <c r="B709" s="422" t="s">
        <v>8056</v>
      </c>
      <c r="C709" s="422" t="s">
        <v>8057</v>
      </c>
      <c r="D709" s="421" t="s">
        <v>8072</v>
      </c>
      <c r="E709" s="421" t="s">
        <v>7889</v>
      </c>
      <c r="F709" s="421" t="s">
        <v>4090</v>
      </c>
      <c r="G709" s="421" t="s">
        <v>4097</v>
      </c>
      <c r="H709" s="423" t="s">
        <v>5545</v>
      </c>
      <c r="I709" s="421" t="s">
        <v>1012</v>
      </c>
      <c r="J709" s="421" t="s">
        <v>7890</v>
      </c>
      <c r="K709" s="421" t="s">
        <v>7891</v>
      </c>
      <c r="L709" s="421" t="s">
        <v>7872</v>
      </c>
      <c r="M709" s="421" t="s">
        <v>8073</v>
      </c>
      <c r="N709" s="426">
        <v>345600</v>
      </c>
      <c r="O709" s="426">
        <v>345600</v>
      </c>
      <c r="P709" s="427"/>
      <c r="Q709" s="427"/>
      <c r="R709" s="426"/>
      <c r="S709" s="426"/>
      <c r="T709" s="426"/>
      <c r="U709" s="426"/>
      <c r="V709" s="426"/>
      <c r="W709" s="426"/>
      <c r="X709" s="427"/>
      <c r="Y709" s="416" t="str">
        <f t="shared" si="51"/>
        <v>三保支出</v>
      </c>
      <c r="Z709" s="416" t="str">
        <f t="shared" si="52"/>
        <v>项目支出</v>
      </c>
      <c r="AA709" s="416" t="str">
        <f t="shared" si="53"/>
        <v>2080899</v>
      </c>
      <c r="AB709" s="416" t="str">
        <f t="shared" si="54"/>
        <v>保基本民生</v>
      </c>
      <c r="AC709" s="416" t="str">
        <f t="shared" si="55"/>
        <v>否</v>
      </c>
    </row>
    <row r="710" ht="22.5" customHeight="1" spans="1:29">
      <c r="A710" s="421" t="s">
        <v>7996</v>
      </c>
      <c r="B710" s="422" t="s">
        <v>8056</v>
      </c>
      <c r="C710" s="422" t="s">
        <v>8057</v>
      </c>
      <c r="D710" s="421" t="s">
        <v>8072</v>
      </c>
      <c r="E710" s="421" t="s">
        <v>7889</v>
      </c>
      <c r="F710" s="421" t="s">
        <v>4090</v>
      </c>
      <c r="G710" s="421" t="s">
        <v>4097</v>
      </c>
      <c r="H710" s="423" t="s">
        <v>5545</v>
      </c>
      <c r="I710" s="421" t="s">
        <v>1012</v>
      </c>
      <c r="J710" s="421" t="s">
        <v>7890</v>
      </c>
      <c r="K710" s="421" t="s">
        <v>7891</v>
      </c>
      <c r="L710" s="421" t="s">
        <v>7872</v>
      </c>
      <c r="M710" s="421" t="s">
        <v>8073</v>
      </c>
      <c r="N710" s="426">
        <v>192000</v>
      </c>
      <c r="O710" s="426">
        <v>192000</v>
      </c>
      <c r="P710" s="427"/>
      <c r="Q710" s="427"/>
      <c r="R710" s="426"/>
      <c r="S710" s="426"/>
      <c r="T710" s="426"/>
      <c r="U710" s="426"/>
      <c r="V710" s="426"/>
      <c r="W710" s="426"/>
      <c r="X710" s="427"/>
      <c r="Y710" s="416" t="str">
        <f t="shared" si="51"/>
        <v>三保支出</v>
      </c>
      <c r="Z710" s="416" t="str">
        <f t="shared" si="52"/>
        <v>项目支出</v>
      </c>
      <c r="AA710" s="416" t="str">
        <f t="shared" si="53"/>
        <v>2080899</v>
      </c>
      <c r="AB710" s="416" t="str">
        <f t="shared" si="54"/>
        <v>保基本民生</v>
      </c>
      <c r="AC710" s="416" t="str">
        <f t="shared" si="55"/>
        <v>否</v>
      </c>
    </row>
    <row r="711" ht="22.5" customHeight="1" spans="1:29">
      <c r="A711" s="421" t="s">
        <v>7996</v>
      </c>
      <c r="B711" s="422" t="s">
        <v>8074</v>
      </c>
      <c r="C711" s="422" t="s">
        <v>8075</v>
      </c>
      <c r="D711" s="421" t="s">
        <v>8076</v>
      </c>
      <c r="E711" s="421" t="s">
        <v>7889</v>
      </c>
      <c r="F711" s="421" t="s">
        <v>4097</v>
      </c>
      <c r="G711" s="421" t="s">
        <v>4097</v>
      </c>
      <c r="H711" s="423" t="s">
        <v>5706</v>
      </c>
      <c r="I711" s="421" t="s">
        <v>1227</v>
      </c>
      <c r="J711" s="421" t="s">
        <v>7890</v>
      </c>
      <c r="K711" s="421" t="s">
        <v>8061</v>
      </c>
      <c r="L711" s="421" t="s">
        <v>7872</v>
      </c>
      <c r="M711" s="421" t="s">
        <v>8062</v>
      </c>
      <c r="N711" s="426">
        <v>10836500</v>
      </c>
      <c r="O711" s="426"/>
      <c r="P711" s="427"/>
      <c r="Q711" s="427"/>
      <c r="R711" s="426"/>
      <c r="S711" s="426"/>
      <c r="T711" s="426"/>
      <c r="U711" s="426"/>
      <c r="V711" s="426"/>
      <c r="W711" s="426"/>
      <c r="X711" s="427"/>
      <c r="Y711" s="416" t="str">
        <f t="shared" ref="Y711:Y774" si="56">_xlfn.IFS(LEFT(M711,3)="003","三保支出",LEFT(M711,3)="004","刚性支出",LEFT(M711,3)="000","促发展支出")</f>
        <v>三保支出</v>
      </c>
      <c r="Z711" s="416" t="str">
        <f t="shared" ref="Z711:Z774" si="57">_xlfn.IFS(LEFT(E711,1)="3","项目支出",LEFT(E711,1)="1","人员类支出",LEFT(E711,1)="2","运转类支出")</f>
        <v>项目支出</v>
      </c>
      <c r="AA711" s="416" t="str">
        <f t="shared" ref="AA711:AA774" si="58">LEFT(H711,7)</f>
        <v>2101301</v>
      </c>
      <c r="AB711" s="416" t="str">
        <f t="shared" ref="AB711:AB774" si="59">_xlfn.IFS(LEFT(M711,6)="003001","保工资",LEFT(M711,6)="003002","保运转",LEFT(M711,6)="003003","保基本民生")</f>
        <v>保基本民生</v>
      </c>
      <c r="AC711" s="416" t="str">
        <f t="shared" ref="AC711:AC774" si="60">IF(Z711="项目支出","否","是")</f>
        <v>否</v>
      </c>
    </row>
    <row r="712" ht="22.5" customHeight="1" spans="1:29">
      <c r="A712" s="421" t="s">
        <v>7996</v>
      </c>
      <c r="B712" s="422" t="s">
        <v>8074</v>
      </c>
      <c r="C712" s="422" t="s">
        <v>8075</v>
      </c>
      <c r="D712" s="421" t="s">
        <v>8076</v>
      </c>
      <c r="E712" s="421" t="s">
        <v>7889</v>
      </c>
      <c r="F712" s="421" t="s">
        <v>4097</v>
      </c>
      <c r="G712" s="421" t="s">
        <v>4097</v>
      </c>
      <c r="H712" s="423" t="s">
        <v>5706</v>
      </c>
      <c r="I712" s="421" t="s">
        <v>1227</v>
      </c>
      <c r="J712" s="421" t="s">
        <v>7890</v>
      </c>
      <c r="K712" s="421" t="s">
        <v>8061</v>
      </c>
      <c r="L712" s="421" t="s">
        <v>7872</v>
      </c>
      <c r="M712" s="421" t="s">
        <v>8062</v>
      </c>
      <c r="N712" s="426">
        <v>1896400</v>
      </c>
      <c r="O712" s="426"/>
      <c r="P712" s="427"/>
      <c r="Q712" s="427"/>
      <c r="R712" s="426"/>
      <c r="S712" s="426"/>
      <c r="T712" s="426"/>
      <c r="U712" s="426"/>
      <c r="V712" s="426"/>
      <c r="W712" s="426"/>
      <c r="X712" s="427"/>
      <c r="Y712" s="416" t="str">
        <f t="shared" si="56"/>
        <v>三保支出</v>
      </c>
      <c r="Z712" s="416" t="str">
        <f t="shared" si="57"/>
        <v>项目支出</v>
      </c>
      <c r="AA712" s="416" t="str">
        <f t="shared" si="58"/>
        <v>2101301</v>
      </c>
      <c r="AB712" s="416" t="str">
        <f t="shared" si="59"/>
        <v>保基本民生</v>
      </c>
      <c r="AC712" s="416" t="str">
        <f t="shared" si="60"/>
        <v>否</v>
      </c>
    </row>
    <row r="713" ht="22.5" customHeight="1" spans="1:29">
      <c r="A713" s="421" t="s">
        <v>7996</v>
      </c>
      <c r="B713" s="422" t="s">
        <v>8074</v>
      </c>
      <c r="C713" s="422" t="s">
        <v>8075</v>
      </c>
      <c r="D713" s="421" t="s">
        <v>8076</v>
      </c>
      <c r="E713" s="421" t="s">
        <v>7889</v>
      </c>
      <c r="F713" s="421" t="s">
        <v>4097</v>
      </c>
      <c r="G713" s="421" t="s">
        <v>4097</v>
      </c>
      <c r="H713" s="423" t="s">
        <v>5706</v>
      </c>
      <c r="I713" s="421" t="s">
        <v>1227</v>
      </c>
      <c r="J713" s="421" t="s">
        <v>7890</v>
      </c>
      <c r="K713" s="421" t="s">
        <v>8061</v>
      </c>
      <c r="L713" s="421" t="s">
        <v>7872</v>
      </c>
      <c r="M713" s="421" t="s">
        <v>8062</v>
      </c>
      <c r="N713" s="426">
        <v>365700</v>
      </c>
      <c r="O713" s="426"/>
      <c r="P713" s="427"/>
      <c r="Q713" s="427"/>
      <c r="R713" s="426"/>
      <c r="S713" s="426"/>
      <c r="T713" s="426"/>
      <c r="U713" s="426"/>
      <c r="V713" s="426"/>
      <c r="W713" s="426"/>
      <c r="X713" s="427"/>
      <c r="Y713" s="416" t="str">
        <f t="shared" si="56"/>
        <v>三保支出</v>
      </c>
      <c r="Z713" s="416" t="str">
        <f t="shared" si="57"/>
        <v>项目支出</v>
      </c>
      <c r="AA713" s="416" t="str">
        <f t="shared" si="58"/>
        <v>2101301</v>
      </c>
      <c r="AB713" s="416" t="str">
        <f t="shared" si="59"/>
        <v>保基本民生</v>
      </c>
      <c r="AC713" s="416" t="str">
        <f t="shared" si="60"/>
        <v>否</v>
      </c>
    </row>
    <row r="714" ht="22.5" customHeight="1" spans="1:29">
      <c r="A714" s="421" t="s">
        <v>7996</v>
      </c>
      <c r="B714" s="422" t="s">
        <v>8074</v>
      </c>
      <c r="C714" s="422" t="s">
        <v>8075</v>
      </c>
      <c r="D714" s="421" t="s">
        <v>8076</v>
      </c>
      <c r="E714" s="421" t="s">
        <v>7889</v>
      </c>
      <c r="F714" s="421" t="s">
        <v>4097</v>
      </c>
      <c r="G714" s="421" t="s">
        <v>4097</v>
      </c>
      <c r="H714" s="423" t="s">
        <v>5706</v>
      </c>
      <c r="I714" s="421" t="s">
        <v>1227</v>
      </c>
      <c r="J714" s="421" t="s">
        <v>7890</v>
      </c>
      <c r="K714" s="421" t="s">
        <v>8000</v>
      </c>
      <c r="L714" s="421" t="s">
        <v>7872</v>
      </c>
      <c r="M714" s="421" t="s">
        <v>8062</v>
      </c>
      <c r="N714" s="426">
        <v>1096100</v>
      </c>
      <c r="O714" s="426"/>
      <c r="P714" s="427"/>
      <c r="Q714" s="427"/>
      <c r="R714" s="426"/>
      <c r="S714" s="426"/>
      <c r="T714" s="426"/>
      <c r="U714" s="426"/>
      <c r="V714" s="426"/>
      <c r="W714" s="426"/>
      <c r="X714" s="427"/>
      <c r="Y714" s="416" t="str">
        <f t="shared" si="56"/>
        <v>三保支出</v>
      </c>
      <c r="Z714" s="416" t="str">
        <f t="shared" si="57"/>
        <v>项目支出</v>
      </c>
      <c r="AA714" s="416" t="str">
        <f t="shared" si="58"/>
        <v>2101301</v>
      </c>
      <c r="AB714" s="416" t="str">
        <f t="shared" si="59"/>
        <v>保基本民生</v>
      </c>
      <c r="AC714" s="416" t="str">
        <f t="shared" si="60"/>
        <v>否</v>
      </c>
    </row>
    <row r="715" ht="22.5" customHeight="1" spans="1:29">
      <c r="A715" s="421" t="s">
        <v>7996</v>
      </c>
      <c r="B715" s="422" t="s">
        <v>8074</v>
      </c>
      <c r="C715" s="422" t="s">
        <v>8075</v>
      </c>
      <c r="D715" s="421" t="s">
        <v>8076</v>
      </c>
      <c r="E715" s="421" t="s">
        <v>7889</v>
      </c>
      <c r="F715" s="421" t="s">
        <v>4097</v>
      </c>
      <c r="G715" s="421" t="s">
        <v>4097</v>
      </c>
      <c r="H715" s="423" t="s">
        <v>5706</v>
      </c>
      <c r="I715" s="421" t="s">
        <v>1227</v>
      </c>
      <c r="J715" s="421" t="s">
        <v>7890</v>
      </c>
      <c r="K715" s="421" t="s">
        <v>8000</v>
      </c>
      <c r="L715" s="421" t="s">
        <v>7872</v>
      </c>
      <c r="M715" s="421" t="s">
        <v>8062</v>
      </c>
      <c r="N715" s="426">
        <v>457000</v>
      </c>
      <c r="O715" s="426"/>
      <c r="P715" s="427"/>
      <c r="Q715" s="427"/>
      <c r="R715" s="426"/>
      <c r="S715" s="426"/>
      <c r="T715" s="426"/>
      <c r="U715" s="426"/>
      <c r="V715" s="426"/>
      <c r="W715" s="426"/>
      <c r="X715" s="427"/>
      <c r="Y715" s="416" t="str">
        <f t="shared" si="56"/>
        <v>三保支出</v>
      </c>
      <c r="Z715" s="416" t="str">
        <f t="shared" si="57"/>
        <v>项目支出</v>
      </c>
      <c r="AA715" s="416" t="str">
        <f t="shared" si="58"/>
        <v>2101301</v>
      </c>
      <c r="AB715" s="416" t="str">
        <f t="shared" si="59"/>
        <v>保基本民生</v>
      </c>
      <c r="AC715" s="416" t="str">
        <f t="shared" si="60"/>
        <v>否</v>
      </c>
    </row>
    <row r="716" ht="22.5" customHeight="1" spans="1:29">
      <c r="A716" s="421" t="s">
        <v>7996</v>
      </c>
      <c r="B716" s="422" t="s">
        <v>8074</v>
      </c>
      <c r="C716" s="422" t="s">
        <v>8075</v>
      </c>
      <c r="D716" s="421" t="s">
        <v>8076</v>
      </c>
      <c r="E716" s="421" t="s">
        <v>7889</v>
      </c>
      <c r="F716" s="421" t="s">
        <v>4097</v>
      </c>
      <c r="G716" s="421" t="s">
        <v>4097</v>
      </c>
      <c r="H716" s="423" t="s">
        <v>5706</v>
      </c>
      <c r="I716" s="421" t="s">
        <v>1227</v>
      </c>
      <c r="J716" s="421" t="s">
        <v>7890</v>
      </c>
      <c r="K716" s="421" t="s">
        <v>8000</v>
      </c>
      <c r="L716" s="421" t="s">
        <v>7872</v>
      </c>
      <c r="M716" s="421" t="s">
        <v>8062</v>
      </c>
      <c r="N716" s="426">
        <v>1389200</v>
      </c>
      <c r="O716" s="426"/>
      <c r="P716" s="427"/>
      <c r="Q716" s="427"/>
      <c r="R716" s="426"/>
      <c r="S716" s="426"/>
      <c r="T716" s="426"/>
      <c r="U716" s="426"/>
      <c r="V716" s="426"/>
      <c r="W716" s="426"/>
      <c r="X716" s="427"/>
      <c r="Y716" s="416" t="str">
        <f t="shared" si="56"/>
        <v>三保支出</v>
      </c>
      <c r="Z716" s="416" t="str">
        <f t="shared" si="57"/>
        <v>项目支出</v>
      </c>
      <c r="AA716" s="416" t="str">
        <f t="shared" si="58"/>
        <v>2101301</v>
      </c>
      <c r="AB716" s="416" t="str">
        <f t="shared" si="59"/>
        <v>保基本民生</v>
      </c>
      <c r="AC716" s="416" t="str">
        <f t="shared" si="60"/>
        <v>否</v>
      </c>
    </row>
    <row r="717" ht="22.5" customHeight="1" spans="1:29">
      <c r="A717" s="421" t="s">
        <v>7996</v>
      </c>
      <c r="B717" s="422" t="s">
        <v>8074</v>
      </c>
      <c r="C717" s="422" t="s">
        <v>8075</v>
      </c>
      <c r="D717" s="421" t="s">
        <v>8076</v>
      </c>
      <c r="E717" s="421" t="s">
        <v>7889</v>
      </c>
      <c r="F717" s="421" t="s">
        <v>4097</v>
      </c>
      <c r="G717" s="421" t="s">
        <v>4097</v>
      </c>
      <c r="H717" s="423" t="s">
        <v>5706</v>
      </c>
      <c r="I717" s="421" t="s">
        <v>1227</v>
      </c>
      <c r="J717" s="421" t="s">
        <v>7890</v>
      </c>
      <c r="K717" s="421" t="s">
        <v>8000</v>
      </c>
      <c r="L717" s="421" t="s">
        <v>7872</v>
      </c>
      <c r="M717" s="421" t="s">
        <v>8062</v>
      </c>
      <c r="N717" s="426">
        <v>618300</v>
      </c>
      <c r="O717" s="426"/>
      <c r="P717" s="427"/>
      <c r="Q717" s="427"/>
      <c r="R717" s="426"/>
      <c r="S717" s="426"/>
      <c r="T717" s="426"/>
      <c r="U717" s="426"/>
      <c r="V717" s="426"/>
      <c r="W717" s="426"/>
      <c r="X717" s="427"/>
      <c r="Y717" s="416" t="str">
        <f t="shared" si="56"/>
        <v>三保支出</v>
      </c>
      <c r="Z717" s="416" t="str">
        <f t="shared" si="57"/>
        <v>项目支出</v>
      </c>
      <c r="AA717" s="416" t="str">
        <f t="shared" si="58"/>
        <v>2101301</v>
      </c>
      <c r="AB717" s="416" t="str">
        <f t="shared" si="59"/>
        <v>保基本民生</v>
      </c>
      <c r="AC717" s="416" t="str">
        <f t="shared" si="60"/>
        <v>否</v>
      </c>
    </row>
    <row r="718" ht="22.5" customHeight="1" spans="1:29">
      <c r="A718" s="421" t="s">
        <v>7996</v>
      </c>
      <c r="B718" s="422" t="s">
        <v>8074</v>
      </c>
      <c r="C718" s="422" t="s">
        <v>8075</v>
      </c>
      <c r="D718" s="421" t="s">
        <v>8076</v>
      </c>
      <c r="E718" s="421" t="s">
        <v>7889</v>
      </c>
      <c r="F718" s="421" t="s">
        <v>4097</v>
      </c>
      <c r="G718" s="421" t="s">
        <v>4097</v>
      </c>
      <c r="H718" s="423" t="s">
        <v>5706</v>
      </c>
      <c r="I718" s="421" t="s">
        <v>1227</v>
      </c>
      <c r="J718" s="421" t="s">
        <v>7890</v>
      </c>
      <c r="K718" s="421" t="s">
        <v>8000</v>
      </c>
      <c r="L718" s="421" t="s">
        <v>7872</v>
      </c>
      <c r="M718" s="421" t="s">
        <v>8062</v>
      </c>
      <c r="N718" s="426">
        <v>37000</v>
      </c>
      <c r="O718" s="426"/>
      <c r="P718" s="427"/>
      <c r="Q718" s="427"/>
      <c r="R718" s="426"/>
      <c r="S718" s="426"/>
      <c r="T718" s="426"/>
      <c r="U718" s="426"/>
      <c r="V718" s="426"/>
      <c r="W718" s="426"/>
      <c r="X718" s="427"/>
      <c r="Y718" s="416" t="str">
        <f t="shared" si="56"/>
        <v>三保支出</v>
      </c>
      <c r="Z718" s="416" t="str">
        <f t="shared" si="57"/>
        <v>项目支出</v>
      </c>
      <c r="AA718" s="416" t="str">
        <f t="shared" si="58"/>
        <v>2101301</v>
      </c>
      <c r="AB718" s="416" t="str">
        <f t="shared" si="59"/>
        <v>保基本民生</v>
      </c>
      <c r="AC718" s="416" t="str">
        <f t="shared" si="60"/>
        <v>否</v>
      </c>
    </row>
    <row r="719" ht="22.5" customHeight="1" spans="1:29">
      <c r="A719" s="421" t="s">
        <v>7996</v>
      </c>
      <c r="B719" s="422" t="s">
        <v>8074</v>
      </c>
      <c r="C719" s="422" t="s">
        <v>8075</v>
      </c>
      <c r="D719" s="421" t="s">
        <v>8076</v>
      </c>
      <c r="E719" s="421" t="s">
        <v>7889</v>
      </c>
      <c r="F719" s="421" t="s">
        <v>4097</v>
      </c>
      <c r="G719" s="421" t="s">
        <v>4097</v>
      </c>
      <c r="H719" s="423" t="s">
        <v>5706</v>
      </c>
      <c r="I719" s="421" t="s">
        <v>1227</v>
      </c>
      <c r="J719" s="421" t="s">
        <v>7890</v>
      </c>
      <c r="K719" s="421" t="s">
        <v>8000</v>
      </c>
      <c r="L719" s="421" t="s">
        <v>7872</v>
      </c>
      <c r="M719" s="421" t="s">
        <v>8062</v>
      </c>
      <c r="N719" s="426">
        <v>20900</v>
      </c>
      <c r="O719" s="426"/>
      <c r="P719" s="427"/>
      <c r="Q719" s="427"/>
      <c r="R719" s="426"/>
      <c r="S719" s="426"/>
      <c r="T719" s="426"/>
      <c r="U719" s="426"/>
      <c r="V719" s="426"/>
      <c r="W719" s="426"/>
      <c r="X719" s="427"/>
      <c r="Y719" s="416" t="str">
        <f t="shared" si="56"/>
        <v>三保支出</v>
      </c>
      <c r="Z719" s="416" t="str">
        <f t="shared" si="57"/>
        <v>项目支出</v>
      </c>
      <c r="AA719" s="416" t="str">
        <f t="shared" si="58"/>
        <v>2101301</v>
      </c>
      <c r="AB719" s="416" t="str">
        <f t="shared" si="59"/>
        <v>保基本民生</v>
      </c>
      <c r="AC719" s="416" t="str">
        <f t="shared" si="60"/>
        <v>否</v>
      </c>
    </row>
    <row r="720" ht="22.5" customHeight="1" spans="1:29">
      <c r="A720" s="421" t="s">
        <v>7996</v>
      </c>
      <c r="B720" s="422" t="s">
        <v>8074</v>
      </c>
      <c r="C720" s="422" t="s">
        <v>8075</v>
      </c>
      <c r="D720" s="421" t="s">
        <v>8076</v>
      </c>
      <c r="E720" s="421" t="s">
        <v>7889</v>
      </c>
      <c r="F720" s="421" t="s">
        <v>4097</v>
      </c>
      <c r="G720" s="421" t="s">
        <v>4097</v>
      </c>
      <c r="H720" s="423" t="s">
        <v>5706</v>
      </c>
      <c r="I720" s="421" t="s">
        <v>1227</v>
      </c>
      <c r="J720" s="421" t="s">
        <v>7890</v>
      </c>
      <c r="K720" s="421" t="s">
        <v>8000</v>
      </c>
      <c r="L720" s="421" t="s">
        <v>7872</v>
      </c>
      <c r="M720" s="421" t="s">
        <v>8062</v>
      </c>
      <c r="N720" s="426">
        <v>46900</v>
      </c>
      <c r="O720" s="426"/>
      <c r="P720" s="427"/>
      <c r="Q720" s="427"/>
      <c r="R720" s="426"/>
      <c r="S720" s="426"/>
      <c r="T720" s="426"/>
      <c r="U720" s="426"/>
      <c r="V720" s="426"/>
      <c r="W720" s="426"/>
      <c r="X720" s="427"/>
      <c r="Y720" s="416" t="str">
        <f t="shared" si="56"/>
        <v>三保支出</v>
      </c>
      <c r="Z720" s="416" t="str">
        <f t="shared" si="57"/>
        <v>项目支出</v>
      </c>
      <c r="AA720" s="416" t="str">
        <f t="shared" si="58"/>
        <v>2101301</v>
      </c>
      <c r="AB720" s="416" t="str">
        <f t="shared" si="59"/>
        <v>保基本民生</v>
      </c>
      <c r="AC720" s="416" t="str">
        <f t="shared" si="60"/>
        <v>否</v>
      </c>
    </row>
    <row r="721" ht="22.5" customHeight="1" spans="1:29">
      <c r="A721" s="421" t="s">
        <v>7996</v>
      </c>
      <c r="B721" s="422" t="s">
        <v>8074</v>
      </c>
      <c r="C721" s="422" t="s">
        <v>8075</v>
      </c>
      <c r="D721" s="421" t="s">
        <v>8076</v>
      </c>
      <c r="E721" s="421" t="s">
        <v>7889</v>
      </c>
      <c r="F721" s="421" t="s">
        <v>4097</v>
      </c>
      <c r="G721" s="421" t="s">
        <v>4097</v>
      </c>
      <c r="H721" s="423" t="s">
        <v>5706</v>
      </c>
      <c r="I721" s="421" t="s">
        <v>1227</v>
      </c>
      <c r="J721" s="421" t="s">
        <v>7890</v>
      </c>
      <c r="K721" s="421" t="s">
        <v>8000</v>
      </c>
      <c r="L721" s="421" t="s">
        <v>7872</v>
      </c>
      <c r="M721" s="421" t="s">
        <v>8062</v>
      </c>
      <c r="N721" s="426">
        <v>191800</v>
      </c>
      <c r="O721" s="426"/>
      <c r="P721" s="427"/>
      <c r="Q721" s="427"/>
      <c r="R721" s="426"/>
      <c r="S721" s="426"/>
      <c r="T721" s="426"/>
      <c r="U721" s="426"/>
      <c r="V721" s="426"/>
      <c r="W721" s="426"/>
      <c r="X721" s="427"/>
      <c r="Y721" s="416" t="str">
        <f t="shared" si="56"/>
        <v>三保支出</v>
      </c>
      <c r="Z721" s="416" t="str">
        <f t="shared" si="57"/>
        <v>项目支出</v>
      </c>
      <c r="AA721" s="416" t="str">
        <f t="shared" si="58"/>
        <v>2101301</v>
      </c>
      <c r="AB721" s="416" t="str">
        <f t="shared" si="59"/>
        <v>保基本民生</v>
      </c>
      <c r="AC721" s="416" t="str">
        <f t="shared" si="60"/>
        <v>否</v>
      </c>
    </row>
    <row r="722" ht="22.5" customHeight="1" spans="1:29">
      <c r="A722" s="421" t="s">
        <v>7996</v>
      </c>
      <c r="B722" s="422" t="s">
        <v>8074</v>
      </c>
      <c r="C722" s="422" t="s">
        <v>8075</v>
      </c>
      <c r="D722" s="421" t="s">
        <v>8076</v>
      </c>
      <c r="E722" s="421" t="s">
        <v>7889</v>
      </c>
      <c r="F722" s="421" t="s">
        <v>4097</v>
      </c>
      <c r="G722" s="421" t="s">
        <v>4097</v>
      </c>
      <c r="H722" s="423" t="s">
        <v>5706</v>
      </c>
      <c r="I722" s="421" t="s">
        <v>1227</v>
      </c>
      <c r="J722" s="421" t="s">
        <v>7890</v>
      </c>
      <c r="K722" s="421" t="s">
        <v>8000</v>
      </c>
      <c r="L722" s="421" t="s">
        <v>7872</v>
      </c>
      <c r="M722" s="421" t="s">
        <v>8062</v>
      </c>
      <c r="N722" s="426">
        <v>108200</v>
      </c>
      <c r="O722" s="426"/>
      <c r="P722" s="427"/>
      <c r="Q722" s="427"/>
      <c r="R722" s="426"/>
      <c r="S722" s="426"/>
      <c r="T722" s="426"/>
      <c r="U722" s="426"/>
      <c r="V722" s="426"/>
      <c r="W722" s="426"/>
      <c r="X722" s="427"/>
      <c r="Y722" s="416" t="str">
        <f t="shared" si="56"/>
        <v>三保支出</v>
      </c>
      <c r="Z722" s="416" t="str">
        <f t="shared" si="57"/>
        <v>项目支出</v>
      </c>
      <c r="AA722" s="416" t="str">
        <f t="shared" si="58"/>
        <v>2101301</v>
      </c>
      <c r="AB722" s="416" t="str">
        <f t="shared" si="59"/>
        <v>保基本民生</v>
      </c>
      <c r="AC722" s="416" t="str">
        <f t="shared" si="60"/>
        <v>否</v>
      </c>
    </row>
    <row r="723" ht="22.5" customHeight="1" spans="1:29">
      <c r="A723" s="421" t="s">
        <v>7996</v>
      </c>
      <c r="B723" s="422" t="s">
        <v>8074</v>
      </c>
      <c r="C723" s="422" t="s">
        <v>8075</v>
      </c>
      <c r="D723" s="421" t="s">
        <v>8076</v>
      </c>
      <c r="E723" s="421" t="s">
        <v>7889</v>
      </c>
      <c r="F723" s="421" t="s">
        <v>4097</v>
      </c>
      <c r="G723" s="421" t="s">
        <v>4097</v>
      </c>
      <c r="H723" s="423" t="s">
        <v>5706</v>
      </c>
      <c r="I723" s="421" t="s">
        <v>1227</v>
      </c>
      <c r="J723" s="421" t="s">
        <v>7890</v>
      </c>
      <c r="K723" s="421" t="s">
        <v>8000</v>
      </c>
      <c r="L723" s="421" t="s">
        <v>7872</v>
      </c>
      <c r="M723" s="421" t="s">
        <v>8062</v>
      </c>
      <c r="N723" s="426">
        <v>243100</v>
      </c>
      <c r="O723" s="426"/>
      <c r="P723" s="427"/>
      <c r="Q723" s="427"/>
      <c r="R723" s="426"/>
      <c r="S723" s="426"/>
      <c r="T723" s="426"/>
      <c r="U723" s="426"/>
      <c r="V723" s="426"/>
      <c r="W723" s="426"/>
      <c r="X723" s="427"/>
      <c r="Y723" s="416" t="str">
        <f t="shared" si="56"/>
        <v>三保支出</v>
      </c>
      <c r="Z723" s="416" t="str">
        <f t="shared" si="57"/>
        <v>项目支出</v>
      </c>
      <c r="AA723" s="416" t="str">
        <f t="shared" si="58"/>
        <v>2101301</v>
      </c>
      <c r="AB723" s="416" t="str">
        <f t="shared" si="59"/>
        <v>保基本民生</v>
      </c>
      <c r="AC723" s="416" t="str">
        <f t="shared" si="60"/>
        <v>否</v>
      </c>
    </row>
    <row r="724" ht="22.5" customHeight="1" spans="1:29">
      <c r="A724" s="421" t="s">
        <v>7996</v>
      </c>
      <c r="B724" s="422" t="s">
        <v>8074</v>
      </c>
      <c r="C724" s="422" t="s">
        <v>8075</v>
      </c>
      <c r="D724" s="421" t="s">
        <v>8076</v>
      </c>
      <c r="E724" s="421" t="s">
        <v>7889</v>
      </c>
      <c r="F724" s="421" t="s">
        <v>4097</v>
      </c>
      <c r="G724" s="421" t="s">
        <v>4097</v>
      </c>
      <c r="H724" s="423" t="s">
        <v>5706</v>
      </c>
      <c r="I724" s="421" t="s">
        <v>1227</v>
      </c>
      <c r="J724" s="421" t="s">
        <v>7890</v>
      </c>
      <c r="K724" s="421" t="s">
        <v>8000</v>
      </c>
      <c r="L724" s="421" t="s">
        <v>7872</v>
      </c>
      <c r="M724" s="421" t="s">
        <v>8062</v>
      </c>
      <c r="N724" s="426">
        <v>80000</v>
      </c>
      <c r="O724" s="426"/>
      <c r="P724" s="427"/>
      <c r="Q724" s="427"/>
      <c r="R724" s="426"/>
      <c r="S724" s="426"/>
      <c r="T724" s="426"/>
      <c r="U724" s="426"/>
      <c r="V724" s="426"/>
      <c r="W724" s="426"/>
      <c r="X724" s="427"/>
      <c r="Y724" s="416" t="str">
        <f t="shared" si="56"/>
        <v>三保支出</v>
      </c>
      <c r="Z724" s="416" t="str">
        <f t="shared" si="57"/>
        <v>项目支出</v>
      </c>
      <c r="AA724" s="416" t="str">
        <f t="shared" si="58"/>
        <v>2101301</v>
      </c>
      <c r="AB724" s="416" t="str">
        <f t="shared" si="59"/>
        <v>保基本民生</v>
      </c>
      <c r="AC724" s="416" t="str">
        <f t="shared" si="60"/>
        <v>否</v>
      </c>
    </row>
    <row r="725" ht="22.5" customHeight="1" spans="1:29">
      <c r="A725" s="421" t="s">
        <v>7996</v>
      </c>
      <c r="B725" s="422" t="s">
        <v>8074</v>
      </c>
      <c r="C725" s="422" t="s">
        <v>8075</v>
      </c>
      <c r="D725" s="421" t="s">
        <v>8076</v>
      </c>
      <c r="E725" s="421" t="s">
        <v>7889</v>
      </c>
      <c r="F725" s="421" t="s">
        <v>4097</v>
      </c>
      <c r="G725" s="421" t="s">
        <v>4097</v>
      </c>
      <c r="H725" s="423" t="s">
        <v>5706</v>
      </c>
      <c r="I725" s="421" t="s">
        <v>1227</v>
      </c>
      <c r="J725" s="421" t="s">
        <v>7890</v>
      </c>
      <c r="K725" s="421" t="s">
        <v>8000</v>
      </c>
      <c r="L725" s="421" t="s">
        <v>7872</v>
      </c>
      <c r="M725" s="421" t="s">
        <v>8062</v>
      </c>
      <c r="N725" s="426">
        <v>15400</v>
      </c>
      <c r="O725" s="426"/>
      <c r="P725" s="427"/>
      <c r="Q725" s="427"/>
      <c r="R725" s="426"/>
      <c r="S725" s="426"/>
      <c r="T725" s="426"/>
      <c r="U725" s="426"/>
      <c r="V725" s="426"/>
      <c r="W725" s="426"/>
      <c r="X725" s="427"/>
      <c r="Y725" s="416" t="str">
        <f t="shared" si="56"/>
        <v>三保支出</v>
      </c>
      <c r="Z725" s="416" t="str">
        <f t="shared" si="57"/>
        <v>项目支出</v>
      </c>
      <c r="AA725" s="416" t="str">
        <f t="shared" si="58"/>
        <v>2101301</v>
      </c>
      <c r="AB725" s="416" t="str">
        <f t="shared" si="59"/>
        <v>保基本民生</v>
      </c>
      <c r="AC725" s="416" t="str">
        <f t="shared" si="60"/>
        <v>否</v>
      </c>
    </row>
    <row r="726" ht="22.5" customHeight="1" spans="1:29">
      <c r="A726" s="421" t="s">
        <v>8077</v>
      </c>
      <c r="B726" s="422" t="s">
        <v>8078</v>
      </c>
      <c r="C726" s="422" t="s">
        <v>8079</v>
      </c>
      <c r="D726" s="421" t="s">
        <v>8080</v>
      </c>
      <c r="E726" s="421" t="s">
        <v>7889</v>
      </c>
      <c r="F726" s="421" t="s">
        <v>4097</v>
      </c>
      <c r="G726" s="421" t="s">
        <v>4097</v>
      </c>
      <c r="H726" s="423" t="s">
        <v>6043</v>
      </c>
      <c r="I726" s="421" t="s">
        <v>1425</v>
      </c>
      <c r="J726" s="421" t="s">
        <v>8081</v>
      </c>
      <c r="K726" s="421" t="s">
        <v>8082</v>
      </c>
      <c r="L726" s="421" t="s">
        <v>7872</v>
      </c>
      <c r="M726" s="421" t="s">
        <v>8083</v>
      </c>
      <c r="N726" s="426">
        <v>4950000</v>
      </c>
      <c r="O726" s="426">
        <v>4950000</v>
      </c>
      <c r="P726" s="427"/>
      <c r="Q726" s="427"/>
      <c r="R726" s="426"/>
      <c r="S726" s="426"/>
      <c r="T726" s="426"/>
      <c r="U726" s="426"/>
      <c r="V726" s="426"/>
      <c r="W726" s="426"/>
      <c r="X726" s="427"/>
      <c r="Y726" s="416" t="str">
        <f t="shared" si="56"/>
        <v>三保支出</v>
      </c>
      <c r="Z726" s="416" t="str">
        <f t="shared" si="57"/>
        <v>项目支出</v>
      </c>
      <c r="AA726" s="416" t="str">
        <f t="shared" si="58"/>
        <v>2140106</v>
      </c>
      <c r="AB726" s="416" t="str">
        <f t="shared" si="59"/>
        <v>保基本民生</v>
      </c>
      <c r="AC726" s="416" t="str">
        <f t="shared" si="60"/>
        <v>否</v>
      </c>
    </row>
    <row r="727" ht="22.5" customHeight="1" spans="1:29">
      <c r="A727" s="421" t="s">
        <v>8077</v>
      </c>
      <c r="B727" s="422" t="s">
        <v>8078</v>
      </c>
      <c r="C727" s="422" t="s">
        <v>8079</v>
      </c>
      <c r="D727" s="421" t="s">
        <v>8080</v>
      </c>
      <c r="E727" s="421" t="s">
        <v>7889</v>
      </c>
      <c r="F727" s="421" t="s">
        <v>4097</v>
      </c>
      <c r="G727" s="421" t="s">
        <v>4097</v>
      </c>
      <c r="H727" s="423" t="s">
        <v>6043</v>
      </c>
      <c r="I727" s="421" t="s">
        <v>1425</v>
      </c>
      <c r="J727" s="421" t="s">
        <v>8081</v>
      </c>
      <c r="K727" s="421" t="s">
        <v>8082</v>
      </c>
      <c r="L727" s="421" t="s">
        <v>7872</v>
      </c>
      <c r="M727" s="421" t="s">
        <v>8083</v>
      </c>
      <c r="N727" s="426">
        <v>3300000</v>
      </c>
      <c r="O727" s="426">
        <v>3300000</v>
      </c>
      <c r="P727" s="427"/>
      <c r="Q727" s="427"/>
      <c r="R727" s="426"/>
      <c r="S727" s="426"/>
      <c r="T727" s="426"/>
      <c r="U727" s="426"/>
      <c r="V727" s="426"/>
      <c r="W727" s="426"/>
      <c r="X727" s="427"/>
      <c r="Y727" s="416" t="str">
        <f t="shared" si="56"/>
        <v>三保支出</v>
      </c>
      <c r="Z727" s="416" t="str">
        <f t="shared" si="57"/>
        <v>项目支出</v>
      </c>
      <c r="AA727" s="416" t="str">
        <f t="shared" si="58"/>
        <v>2140106</v>
      </c>
      <c r="AB727" s="416" t="str">
        <f t="shared" si="59"/>
        <v>保基本民生</v>
      </c>
      <c r="AC727" s="416" t="str">
        <f t="shared" si="60"/>
        <v>否</v>
      </c>
    </row>
    <row r="728" ht="22.5" customHeight="1" spans="1:29">
      <c r="A728" s="421" t="s">
        <v>8084</v>
      </c>
      <c r="B728" s="422" t="s">
        <v>8085</v>
      </c>
      <c r="C728" s="422" t="s">
        <v>8086</v>
      </c>
      <c r="D728" s="421" t="s">
        <v>8087</v>
      </c>
      <c r="E728" s="421" t="s">
        <v>8013</v>
      </c>
      <c r="F728" s="421" t="s">
        <v>4097</v>
      </c>
      <c r="G728" s="421" t="s">
        <v>4097</v>
      </c>
      <c r="H728" s="423" t="s">
        <v>4853</v>
      </c>
      <c r="I728" s="421" t="s">
        <v>12</v>
      </c>
      <c r="J728" s="421" t="s">
        <v>7890</v>
      </c>
      <c r="K728" s="421" t="s">
        <v>7891</v>
      </c>
      <c r="L728" s="421" t="s">
        <v>7872</v>
      </c>
      <c r="M728" s="421" t="s">
        <v>8088</v>
      </c>
      <c r="N728" s="426">
        <v>540000</v>
      </c>
      <c r="O728" s="426">
        <v>540000</v>
      </c>
      <c r="P728" s="427"/>
      <c r="Q728" s="427"/>
      <c r="R728" s="426"/>
      <c r="S728" s="426"/>
      <c r="T728" s="426"/>
      <c r="U728" s="426"/>
      <c r="V728" s="426"/>
      <c r="W728" s="426"/>
      <c r="X728" s="427"/>
      <c r="Y728" s="416" t="str">
        <f t="shared" si="56"/>
        <v>三保支出</v>
      </c>
      <c r="Z728" s="416" t="str">
        <f t="shared" si="57"/>
        <v>人员类支出</v>
      </c>
      <c r="AA728" s="416" t="str">
        <f t="shared" si="58"/>
        <v>2012901</v>
      </c>
      <c r="AB728" s="416" t="str">
        <f t="shared" si="59"/>
        <v>保基本民生</v>
      </c>
      <c r="AC728" s="416" t="str">
        <f t="shared" si="60"/>
        <v>是</v>
      </c>
    </row>
    <row r="729" ht="22.5" customHeight="1" spans="1:29">
      <c r="A729" s="421" t="s">
        <v>8084</v>
      </c>
      <c r="B729" s="422" t="s">
        <v>8085</v>
      </c>
      <c r="C729" s="422" t="s">
        <v>8086</v>
      </c>
      <c r="D729" s="421" t="s">
        <v>8087</v>
      </c>
      <c r="E729" s="421" t="s">
        <v>8013</v>
      </c>
      <c r="F729" s="421" t="s">
        <v>4097</v>
      </c>
      <c r="G729" s="421" t="s">
        <v>4097</v>
      </c>
      <c r="H729" s="423" t="s">
        <v>4853</v>
      </c>
      <c r="I729" s="421" t="s">
        <v>12</v>
      </c>
      <c r="J729" s="421" t="s">
        <v>7890</v>
      </c>
      <c r="K729" s="421" t="s">
        <v>7891</v>
      </c>
      <c r="L729" s="421" t="s">
        <v>7872</v>
      </c>
      <c r="M729" s="421" t="s">
        <v>8088</v>
      </c>
      <c r="N729" s="426">
        <v>540000</v>
      </c>
      <c r="O729" s="426">
        <v>540000</v>
      </c>
      <c r="P729" s="427"/>
      <c r="Q729" s="427"/>
      <c r="R729" s="426"/>
      <c r="S729" s="426"/>
      <c r="T729" s="426"/>
      <c r="U729" s="426"/>
      <c r="V729" s="426"/>
      <c r="W729" s="426"/>
      <c r="X729" s="427"/>
      <c r="Y729" s="416" t="str">
        <f t="shared" si="56"/>
        <v>三保支出</v>
      </c>
      <c r="Z729" s="416" t="str">
        <f t="shared" si="57"/>
        <v>人员类支出</v>
      </c>
      <c r="AA729" s="416" t="str">
        <f t="shared" si="58"/>
        <v>2012901</v>
      </c>
      <c r="AB729" s="416" t="str">
        <f t="shared" si="59"/>
        <v>保基本民生</v>
      </c>
      <c r="AC729" s="416" t="str">
        <f t="shared" si="60"/>
        <v>是</v>
      </c>
    </row>
    <row r="730" ht="22.5" customHeight="1" spans="1:29">
      <c r="A730" s="421" t="s">
        <v>8089</v>
      </c>
      <c r="B730" s="422" t="s">
        <v>8090</v>
      </c>
      <c r="C730" s="422" t="s">
        <v>8091</v>
      </c>
      <c r="D730" s="421" t="s">
        <v>8092</v>
      </c>
      <c r="E730" s="421" t="s">
        <v>7878</v>
      </c>
      <c r="F730" s="421" t="s">
        <v>4097</v>
      </c>
      <c r="G730" s="421" t="s">
        <v>4097</v>
      </c>
      <c r="H730" s="423" t="s">
        <v>6559</v>
      </c>
      <c r="I730" s="421" t="s">
        <v>1683</v>
      </c>
      <c r="J730" s="421" t="s">
        <v>7890</v>
      </c>
      <c r="K730" s="421" t="s">
        <v>7891</v>
      </c>
      <c r="L730" s="421" t="s">
        <v>7872</v>
      </c>
      <c r="M730" s="421" t="s">
        <v>8093</v>
      </c>
      <c r="N730" s="426">
        <v>270000</v>
      </c>
      <c r="O730" s="426">
        <v>270000</v>
      </c>
      <c r="P730" s="427"/>
      <c r="Q730" s="427"/>
      <c r="R730" s="426"/>
      <c r="S730" s="426"/>
      <c r="T730" s="426"/>
      <c r="U730" s="426"/>
      <c r="V730" s="426"/>
      <c r="W730" s="426"/>
      <c r="X730" s="427"/>
      <c r="Y730" s="416" t="str">
        <f t="shared" si="56"/>
        <v>三保支出</v>
      </c>
      <c r="Z730" s="416" t="str">
        <f t="shared" si="57"/>
        <v>项目支出</v>
      </c>
      <c r="AA730" s="416" t="str">
        <f t="shared" si="58"/>
        <v>2240703</v>
      </c>
      <c r="AB730" s="416" t="str">
        <f t="shared" si="59"/>
        <v>保基本民生</v>
      </c>
      <c r="AC730" s="416" t="str">
        <f t="shared" si="60"/>
        <v>否</v>
      </c>
    </row>
    <row r="731" ht="22.5" customHeight="1" spans="1:29">
      <c r="A731" s="421" t="s">
        <v>8089</v>
      </c>
      <c r="B731" s="422" t="s">
        <v>8090</v>
      </c>
      <c r="C731" s="422" t="s">
        <v>8091</v>
      </c>
      <c r="D731" s="421" t="s">
        <v>8092</v>
      </c>
      <c r="E731" s="421" t="s">
        <v>7878</v>
      </c>
      <c r="F731" s="421" t="s">
        <v>4097</v>
      </c>
      <c r="G731" s="421" t="s">
        <v>4097</v>
      </c>
      <c r="H731" s="423" t="s">
        <v>6559</v>
      </c>
      <c r="I731" s="421" t="s">
        <v>1683</v>
      </c>
      <c r="J731" s="421" t="s">
        <v>7890</v>
      </c>
      <c r="K731" s="421" t="s">
        <v>7891</v>
      </c>
      <c r="L731" s="421" t="s">
        <v>7872</v>
      </c>
      <c r="M731" s="421" t="s">
        <v>8093</v>
      </c>
      <c r="N731" s="426">
        <v>3600000</v>
      </c>
      <c r="O731" s="426">
        <v>3600000</v>
      </c>
      <c r="P731" s="427"/>
      <c r="Q731" s="427"/>
      <c r="R731" s="426"/>
      <c r="S731" s="426"/>
      <c r="T731" s="426"/>
      <c r="U731" s="426"/>
      <c r="V731" s="426"/>
      <c r="W731" s="426"/>
      <c r="X731" s="427"/>
      <c r="Y731" s="416" t="str">
        <f t="shared" si="56"/>
        <v>三保支出</v>
      </c>
      <c r="Z731" s="416" t="str">
        <f t="shared" si="57"/>
        <v>项目支出</v>
      </c>
      <c r="AA731" s="416" t="str">
        <f t="shared" si="58"/>
        <v>2240703</v>
      </c>
      <c r="AB731" s="416" t="str">
        <f t="shared" si="59"/>
        <v>保基本民生</v>
      </c>
      <c r="AC731" s="416" t="str">
        <f t="shared" si="60"/>
        <v>否</v>
      </c>
    </row>
    <row r="732" ht="22.5" customHeight="1" spans="1:29">
      <c r="A732" s="421" t="s">
        <v>8089</v>
      </c>
      <c r="B732" s="422" t="s">
        <v>8090</v>
      </c>
      <c r="C732" s="422" t="s">
        <v>8091</v>
      </c>
      <c r="D732" s="421" t="s">
        <v>8092</v>
      </c>
      <c r="E732" s="421" t="s">
        <v>7878</v>
      </c>
      <c r="F732" s="421" t="s">
        <v>4097</v>
      </c>
      <c r="G732" s="421" t="s">
        <v>4097</v>
      </c>
      <c r="H732" s="423" t="s">
        <v>6559</v>
      </c>
      <c r="I732" s="421" t="s">
        <v>1683</v>
      </c>
      <c r="J732" s="421" t="s">
        <v>7890</v>
      </c>
      <c r="K732" s="421" t="s">
        <v>7891</v>
      </c>
      <c r="L732" s="421" t="s">
        <v>7872</v>
      </c>
      <c r="M732" s="421" t="s">
        <v>8093</v>
      </c>
      <c r="N732" s="426">
        <v>270000</v>
      </c>
      <c r="O732" s="426">
        <v>270000</v>
      </c>
      <c r="P732" s="427"/>
      <c r="Q732" s="427"/>
      <c r="R732" s="426"/>
      <c r="S732" s="426"/>
      <c r="T732" s="426"/>
      <c r="U732" s="426"/>
      <c r="V732" s="426"/>
      <c r="W732" s="426"/>
      <c r="X732" s="427"/>
      <c r="Y732" s="416" t="str">
        <f t="shared" si="56"/>
        <v>三保支出</v>
      </c>
      <c r="Z732" s="416" t="str">
        <f t="shared" si="57"/>
        <v>项目支出</v>
      </c>
      <c r="AA732" s="416" t="str">
        <f t="shared" si="58"/>
        <v>2240703</v>
      </c>
      <c r="AB732" s="416" t="str">
        <f t="shared" si="59"/>
        <v>保基本民生</v>
      </c>
      <c r="AC732" s="416" t="str">
        <f t="shared" si="60"/>
        <v>否</v>
      </c>
    </row>
    <row r="733" ht="22.5" customHeight="1" spans="1:29">
      <c r="A733" s="421" t="s">
        <v>8089</v>
      </c>
      <c r="B733" s="422" t="s">
        <v>8094</v>
      </c>
      <c r="C733" s="422" t="s">
        <v>8095</v>
      </c>
      <c r="D733" s="421" t="s">
        <v>8096</v>
      </c>
      <c r="E733" s="421" t="s">
        <v>7878</v>
      </c>
      <c r="F733" s="421" t="s">
        <v>4097</v>
      </c>
      <c r="G733" s="421" t="s">
        <v>4097</v>
      </c>
      <c r="H733" s="423" t="s">
        <v>4928</v>
      </c>
      <c r="I733" s="421" t="s">
        <v>331</v>
      </c>
      <c r="J733" s="421" t="s">
        <v>7981</v>
      </c>
      <c r="K733" s="421" t="s">
        <v>7982</v>
      </c>
      <c r="L733" s="421" t="s">
        <v>7872</v>
      </c>
      <c r="M733" s="421" t="s">
        <v>7894</v>
      </c>
      <c r="N733" s="426">
        <v>100000</v>
      </c>
      <c r="O733" s="426">
        <v>100000</v>
      </c>
      <c r="P733" s="427"/>
      <c r="Q733" s="427"/>
      <c r="R733" s="426"/>
      <c r="S733" s="426"/>
      <c r="T733" s="426"/>
      <c r="U733" s="426"/>
      <c r="V733" s="426"/>
      <c r="W733" s="426"/>
      <c r="X733" s="427"/>
      <c r="Y733" s="416" t="str">
        <f t="shared" si="56"/>
        <v>促发展支出</v>
      </c>
      <c r="Z733" s="416" t="str">
        <f t="shared" si="57"/>
        <v>项目支出</v>
      </c>
      <c r="AA733" s="416" t="str">
        <f t="shared" si="58"/>
        <v>2013805</v>
      </c>
      <c r="AB733" s="416" t="e">
        <f t="shared" si="59"/>
        <v>#N/A</v>
      </c>
      <c r="AC733" s="416" t="str">
        <f t="shared" si="60"/>
        <v>否</v>
      </c>
    </row>
    <row r="734" ht="22.5" customHeight="1" spans="1:29">
      <c r="A734" s="421" t="s">
        <v>8089</v>
      </c>
      <c r="B734" s="422" t="s">
        <v>8094</v>
      </c>
      <c r="C734" s="422" t="s">
        <v>8095</v>
      </c>
      <c r="D734" s="421" t="s">
        <v>8096</v>
      </c>
      <c r="E734" s="421" t="s">
        <v>7878</v>
      </c>
      <c r="F734" s="421" t="s">
        <v>4097</v>
      </c>
      <c r="G734" s="421" t="s">
        <v>4097</v>
      </c>
      <c r="H734" s="423" t="s">
        <v>4928</v>
      </c>
      <c r="I734" s="421" t="s">
        <v>331</v>
      </c>
      <c r="J734" s="421" t="s">
        <v>7984</v>
      </c>
      <c r="K734" s="421" t="s">
        <v>8046</v>
      </c>
      <c r="L734" s="421" t="s">
        <v>7872</v>
      </c>
      <c r="M734" s="421" t="s">
        <v>7894</v>
      </c>
      <c r="N734" s="426">
        <v>20000</v>
      </c>
      <c r="O734" s="426">
        <v>20000</v>
      </c>
      <c r="P734" s="427"/>
      <c r="Q734" s="427"/>
      <c r="R734" s="426"/>
      <c r="S734" s="426"/>
      <c r="T734" s="426"/>
      <c r="U734" s="426"/>
      <c r="V734" s="426"/>
      <c r="W734" s="426"/>
      <c r="X734" s="427"/>
      <c r="Y734" s="416" t="str">
        <f t="shared" si="56"/>
        <v>促发展支出</v>
      </c>
      <c r="Z734" s="416" t="str">
        <f t="shared" si="57"/>
        <v>项目支出</v>
      </c>
      <c r="AA734" s="416" t="str">
        <f t="shared" si="58"/>
        <v>2013805</v>
      </c>
      <c r="AB734" s="416" t="e">
        <f t="shared" si="59"/>
        <v>#N/A</v>
      </c>
      <c r="AC734" s="416" t="str">
        <f t="shared" si="60"/>
        <v>否</v>
      </c>
    </row>
    <row r="735" ht="22.5" customHeight="1" spans="1:29">
      <c r="A735" s="421" t="s">
        <v>8089</v>
      </c>
      <c r="B735" s="422" t="s">
        <v>8094</v>
      </c>
      <c r="C735" s="422" t="s">
        <v>8095</v>
      </c>
      <c r="D735" s="421" t="s">
        <v>8096</v>
      </c>
      <c r="E735" s="421" t="s">
        <v>7878</v>
      </c>
      <c r="F735" s="421" t="s">
        <v>4097</v>
      </c>
      <c r="G735" s="421" t="s">
        <v>4097</v>
      </c>
      <c r="H735" s="423" t="s">
        <v>4928</v>
      </c>
      <c r="I735" s="421" t="s">
        <v>331</v>
      </c>
      <c r="J735" s="421" t="s">
        <v>7984</v>
      </c>
      <c r="K735" s="421" t="s">
        <v>7986</v>
      </c>
      <c r="L735" s="421" t="s">
        <v>7872</v>
      </c>
      <c r="M735" s="421" t="s">
        <v>7894</v>
      </c>
      <c r="N735" s="426">
        <v>60000</v>
      </c>
      <c r="O735" s="426">
        <v>60000</v>
      </c>
      <c r="P735" s="427"/>
      <c r="Q735" s="427"/>
      <c r="R735" s="426"/>
      <c r="S735" s="426"/>
      <c r="T735" s="426"/>
      <c r="U735" s="426"/>
      <c r="V735" s="426"/>
      <c r="W735" s="426"/>
      <c r="X735" s="427"/>
      <c r="Y735" s="416" t="str">
        <f t="shared" si="56"/>
        <v>促发展支出</v>
      </c>
      <c r="Z735" s="416" t="str">
        <f t="shared" si="57"/>
        <v>项目支出</v>
      </c>
      <c r="AA735" s="416" t="str">
        <f t="shared" si="58"/>
        <v>2013805</v>
      </c>
      <c r="AB735" s="416" t="e">
        <f t="shared" si="59"/>
        <v>#N/A</v>
      </c>
      <c r="AC735" s="416" t="str">
        <f t="shared" si="60"/>
        <v>否</v>
      </c>
    </row>
    <row r="736" ht="22.5" customHeight="1" spans="1:29">
      <c r="A736" s="421" t="s">
        <v>8089</v>
      </c>
      <c r="B736" s="422" t="s">
        <v>8094</v>
      </c>
      <c r="C736" s="422" t="s">
        <v>8095</v>
      </c>
      <c r="D736" s="421" t="s">
        <v>8096</v>
      </c>
      <c r="E736" s="421" t="s">
        <v>7878</v>
      </c>
      <c r="F736" s="421" t="s">
        <v>4097</v>
      </c>
      <c r="G736" s="421" t="s">
        <v>4097</v>
      </c>
      <c r="H736" s="423" t="s">
        <v>4928</v>
      </c>
      <c r="I736" s="421" t="s">
        <v>331</v>
      </c>
      <c r="J736" s="421" t="s">
        <v>7984</v>
      </c>
      <c r="K736" s="421" t="s">
        <v>7900</v>
      </c>
      <c r="L736" s="421" t="s">
        <v>7872</v>
      </c>
      <c r="M736" s="421" t="s">
        <v>7894</v>
      </c>
      <c r="N736" s="426">
        <v>30000</v>
      </c>
      <c r="O736" s="426">
        <v>30000</v>
      </c>
      <c r="P736" s="427"/>
      <c r="Q736" s="427"/>
      <c r="R736" s="426"/>
      <c r="S736" s="426"/>
      <c r="T736" s="426"/>
      <c r="U736" s="426"/>
      <c r="V736" s="426"/>
      <c r="W736" s="426"/>
      <c r="X736" s="427"/>
      <c r="Y736" s="416" t="str">
        <f t="shared" si="56"/>
        <v>促发展支出</v>
      </c>
      <c r="Z736" s="416" t="str">
        <f t="shared" si="57"/>
        <v>项目支出</v>
      </c>
      <c r="AA736" s="416" t="str">
        <f t="shared" si="58"/>
        <v>2013805</v>
      </c>
      <c r="AB736" s="416" t="e">
        <f t="shared" si="59"/>
        <v>#N/A</v>
      </c>
      <c r="AC736" s="416" t="str">
        <f t="shared" si="60"/>
        <v>否</v>
      </c>
    </row>
    <row r="737" ht="22.5" customHeight="1" spans="1:29">
      <c r="A737" s="421" t="s">
        <v>8089</v>
      </c>
      <c r="B737" s="422" t="s">
        <v>8094</v>
      </c>
      <c r="C737" s="422" t="s">
        <v>8095</v>
      </c>
      <c r="D737" s="421" t="s">
        <v>8096</v>
      </c>
      <c r="E737" s="421" t="s">
        <v>7878</v>
      </c>
      <c r="F737" s="421" t="s">
        <v>4097</v>
      </c>
      <c r="G737" s="421" t="s">
        <v>4097</v>
      </c>
      <c r="H737" s="423" t="s">
        <v>4928</v>
      </c>
      <c r="I737" s="421" t="s">
        <v>331</v>
      </c>
      <c r="J737" s="421" t="s">
        <v>7984</v>
      </c>
      <c r="K737" s="421" t="s">
        <v>7900</v>
      </c>
      <c r="L737" s="421" t="s">
        <v>7872</v>
      </c>
      <c r="M737" s="421" t="s">
        <v>7894</v>
      </c>
      <c r="N737" s="426">
        <v>170000</v>
      </c>
      <c r="O737" s="426">
        <v>170000</v>
      </c>
      <c r="P737" s="427"/>
      <c r="Q737" s="427"/>
      <c r="R737" s="426"/>
      <c r="S737" s="426"/>
      <c r="T737" s="426"/>
      <c r="U737" s="426"/>
      <c r="V737" s="426"/>
      <c r="W737" s="426"/>
      <c r="X737" s="427"/>
      <c r="Y737" s="416" t="str">
        <f t="shared" si="56"/>
        <v>促发展支出</v>
      </c>
      <c r="Z737" s="416" t="str">
        <f t="shared" si="57"/>
        <v>项目支出</v>
      </c>
      <c r="AA737" s="416" t="str">
        <f t="shared" si="58"/>
        <v>2013805</v>
      </c>
      <c r="AB737" s="416" t="e">
        <f t="shared" si="59"/>
        <v>#N/A</v>
      </c>
      <c r="AC737" s="416" t="str">
        <f t="shared" si="60"/>
        <v>否</v>
      </c>
    </row>
    <row r="738" ht="22.5" customHeight="1" spans="1:29">
      <c r="A738" s="421" t="s">
        <v>8089</v>
      </c>
      <c r="B738" s="422" t="s">
        <v>8094</v>
      </c>
      <c r="C738" s="422" t="s">
        <v>8095</v>
      </c>
      <c r="D738" s="421" t="s">
        <v>8096</v>
      </c>
      <c r="E738" s="421" t="s">
        <v>7878</v>
      </c>
      <c r="F738" s="421" t="s">
        <v>4097</v>
      </c>
      <c r="G738" s="421" t="s">
        <v>4097</v>
      </c>
      <c r="H738" s="423" t="s">
        <v>4928</v>
      </c>
      <c r="I738" s="421" t="s">
        <v>331</v>
      </c>
      <c r="J738" s="421" t="s">
        <v>8097</v>
      </c>
      <c r="K738" s="421" t="s">
        <v>8098</v>
      </c>
      <c r="L738" s="421" t="s">
        <v>7872</v>
      </c>
      <c r="M738" s="421" t="s">
        <v>7894</v>
      </c>
      <c r="N738" s="426">
        <v>50000</v>
      </c>
      <c r="O738" s="426">
        <v>50000</v>
      </c>
      <c r="P738" s="427"/>
      <c r="Q738" s="427"/>
      <c r="R738" s="426"/>
      <c r="S738" s="426"/>
      <c r="T738" s="426"/>
      <c r="U738" s="426"/>
      <c r="V738" s="426"/>
      <c r="W738" s="426"/>
      <c r="X738" s="427"/>
      <c r="Y738" s="416" t="str">
        <f t="shared" si="56"/>
        <v>促发展支出</v>
      </c>
      <c r="Z738" s="416" t="str">
        <f t="shared" si="57"/>
        <v>项目支出</v>
      </c>
      <c r="AA738" s="416" t="str">
        <f t="shared" si="58"/>
        <v>2013805</v>
      </c>
      <c r="AB738" s="416" t="e">
        <f t="shared" si="59"/>
        <v>#N/A</v>
      </c>
      <c r="AC738" s="416" t="str">
        <f t="shared" si="60"/>
        <v>否</v>
      </c>
    </row>
    <row r="739" ht="22.5" customHeight="1" spans="1:29">
      <c r="A739" s="421" t="s">
        <v>8089</v>
      </c>
      <c r="B739" s="422" t="s">
        <v>8094</v>
      </c>
      <c r="C739" s="422" t="s">
        <v>8095</v>
      </c>
      <c r="D739" s="421" t="s">
        <v>8099</v>
      </c>
      <c r="E739" s="421" t="s">
        <v>7878</v>
      </c>
      <c r="F739" s="421" t="s">
        <v>4097</v>
      </c>
      <c r="G739" s="421" t="s">
        <v>4097</v>
      </c>
      <c r="H739" s="423" t="s">
        <v>4938</v>
      </c>
      <c r="I739" s="421" t="s">
        <v>344</v>
      </c>
      <c r="J739" s="421" t="s">
        <v>7990</v>
      </c>
      <c r="K739" s="421" t="s">
        <v>7994</v>
      </c>
      <c r="L739" s="421" t="s">
        <v>7872</v>
      </c>
      <c r="M739" s="421" t="s">
        <v>7894</v>
      </c>
      <c r="N739" s="426">
        <v>128300</v>
      </c>
      <c r="O739" s="426">
        <v>128300</v>
      </c>
      <c r="P739" s="427"/>
      <c r="Q739" s="427"/>
      <c r="R739" s="426"/>
      <c r="S739" s="426"/>
      <c r="T739" s="426"/>
      <c r="U739" s="426"/>
      <c r="V739" s="426"/>
      <c r="W739" s="426"/>
      <c r="X739" s="427"/>
      <c r="Y739" s="416" t="str">
        <f t="shared" si="56"/>
        <v>促发展支出</v>
      </c>
      <c r="Z739" s="416" t="str">
        <f t="shared" si="57"/>
        <v>项目支出</v>
      </c>
      <c r="AA739" s="416" t="str">
        <f t="shared" si="58"/>
        <v>2013816</v>
      </c>
      <c r="AB739" s="416" t="e">
        <f t="shared" si="59"/>
        <v>#N/A</v>
      </c>
      <c r="AC739" s="416" t="str">
        <f t="shared" si="60"/>
        <v>否</v>
      </c>
    </row>
    <row r="740" ht="22.5" customHeight="1" spans="1:29">
      <c r="A740" s="421" t="s">
        <v>8089</v>
      </c>
      <c r="B740" s="422" t="s">
        <v>8094</v>
      </c>
      <c r="C740" s="422" t="s">
        <v>8095</v>
      </c>
      <c r="D740" s="421" t="s">
        <v>8099</v>
      </c>
      <c r="E740" s="421" t="s">
        <v>7878</v>
      </c>
      <c r="F740" s="421" t="s">
        <v>4097</v>
      </c>
      <c r="G740" s="421" t="s">
        <v>4097</v>
      </c>
      <c r="H740" s="423" t="s">
        <v>4938</v>
      </c>
      <c r="I740" s="421" t="s">
        <v>344</v>
      </c>
      <c r="J740" s="421" t="s">
        <v>7992</v>
      </c>
      <c r="K740" s="421" t="s">
        <v>7993</v>
      </c>
      <c r="L740" s="421" t="s">
        <v>7872</v>
      </c>
      <c r="M740" s="421" t="s">
        <v>7894</v>
      </c>
      <c r="N740" s="426">
        <v>8000</v>
      </c>
      <c r="O740" s="426">
        <v>8000</v>
      </c>
      <c r="P740" s="427"/>
      <c r="Q740" s="427"/>
      <c r="R740" s="426"/>
      <c r="S740" s="426"/>
      <c r="T740" s="426"/>
      <c r="U740" s="426"/>
      <c r="V740" s="426"/>
      <c r="W740" s="426"/>
      <c r="X740" s="427"/>
      <c r="Y740" s="416" t="str">
        <f t="shared" si="56"/>
        <v>促发展支出</v>
      </c>
      <c r="Z740" s="416" t="str">
        <f t="shared" si="57"/>
        <v>项目支出</v>
      </c>
      <c r="AA740" s="416" t="str">
        <f t="shared" si="58"/>
        <v>2013816</v>
      </c>
      <c r="AB740" s="416" t="e">
        <f t="shared" si="59"/>
        <v>#N/A</v>
      </c>
      <c r="AC740" s="416" t="str">
        <f t="shared" si="60"/>
        <v>否</v>
      </c>
    </row>
    <row r="741" ht="22.5" customHeight="1" spans="1:29">
      <c r="A741" s="421" t="s">
        <v>8089</v>
      </c>
      <c r="B741" s="422" t="s">
        <v>8094</v>
      </c>
      <c r="C741" s="422" t="s">
        <v>8095</v>
      </c>
      <c r="D741" s="421" t="s">
        <v>8100</v>
      </c>
      <c r="E741" s="421" t="s">
        <v>7878</v>
      </c>
      <c r="F741" s="421" t="s">
        <v>4097</v>
      </c>
      <c r="G741" s="421" t="s">
        <v>4097</v>
      </c>
      <c r="H741" s="423" t="s">
        <v>4931</v>
      </c>
      <c r="I741" s="421" t="s">
        <v>336</v>
      </c>
      <c r="J741" s="421" t="s">
        <v>7984</v>
      </c>
      <c r="K741" s="421" t="s">
        <v>7900</v>
      </c>
      <c r="L741" s="421" t="s">
        <v>7872</v>
      </c>
      <c r="M741" s="421" t="s">
        <v>7894</v>
      </c>
      <c r="N741" s="426">
        <v>21000</v>
      </c>
      <c r="O741" s="426">
        <v>21000</v>
      </c>
      <c r="P741" s="427"/>
      <c r="Q741" s="427"/>
      <c r="R741" s="426"/>
      <c r="S741" s="426"/>
      <c r="T741" s="426"/>
      <c r="U741" s="426"/>
      <c r="V741" s="426"/>
      <c r="W741" s="426"/>
      <c r="X741" s="427"/>
      <c r="Y741" s="416" t="str">
        <f t="shared" si="56"/>
        <v>促发展支出</v>
      </c>
      <c r="Z741" s="416" t="str">
        <f t="shared" si="57"/>
        <v>项目支出</v>
      </c>
      <c r="AA741" s="416" t="str">
        <f t="shared" si="58"/>
        <v>2013812</v>
      </c>
      <c r="AB741" s="416" t="e">
        <f t="shared" si="59"/>
        <v>#N/A</v>
      </c>
      <c r="AC741" s="416" t="str">
        <f t="shared" si="60"/>
        <v>否</v>
      </c>
    </row>
    <row r="742" ht="22.5" customHeight="1" spans="1:29">
      <c r="A742" s="421" t="s">
        <v>8089</v>
      </c>
      <c r="B742" s="422" t="s">
        <v>8094</v>
      </c>
      <c r="C742" s="422" t="s">
        <v>8095</v>
      </c>
      <c r="D742" s="421" t="s">
        <v>8100</v>
      </c>
      <c r="E742" s="421" t="s">
        <v>7878</v>
      </c>
      <c r="F742" s="421" t="s">
        <v>4097</v>
      </c>
      <c r="G742" s="421" t="s">
        <v>4097</v>
      </c>
      <c r="H742" s="423" t="s">
        <v>4931</v>
      </c>
      <c r="I742" s="421" t="s">
        <v>336</v>
      </c>
      <c r="J742" s="421" t="s">
        <v>7992</v>
      </c>
      <c r="K742" s="421" t="s">
        <v>7993</v>
      </c>
      <c r="L742" s="421" t="s">
        <v>7872</v>
      </c>
      <c r="M742" s="421" t="s">
        <v>7894</v>
      </c>
      <c r="N742" s="426">
        <v>8000</v>
      </c>
      <c r="O742" s="426">
        <v>8000</v>
      </c>
      <c r="P742" s="427"/>
      <c r="Q742" s="427"/>
      <c r="R742" s="426"/>
      <c r="S742" s="426"/>
      <c r="T742" s="426"/>
      <c r="U742" s="426"/>
      <c r="V742" s="426"/>
      <c r="W742" s="426"/>
      <c r="X742" s="427"/>
      <c r="Y742" s="416" t="str">
        <f t="shared" si="56"/>
        <v>促发展支出</v>
      </c>
      <c r="Z742" s="416" t="str">
        <f t="shared" si="57"/>
        <v>项目支出</v>
      </c>
      <c r="AA742" s="416" t="str">
        <f t="shared" si="58"/>
        <v>2013812</v>
      </c>
      <c r="AB742" s="416" t="e">
        <f t="shared" si="59"/>
        <v>#N/A</v>
      </c>
      <c r="AC742" s="416" t="str">
        <f t="shared" si="60"/>
        <v>否</v>
      </c>
    </row>
    <row r="743" ht="22.5" customHeight="1" spans="1:29">
      <c r="A743" s="421" t="s">
        <v>8089</v>
      </c>
      <c r="B743" s="422" t="s">
        <v>8094</v>
      </c>
      <c r="C743" s="422" t="s">
        <v>8095</v>
      </c>
      <c r="D743" s="421" t="s">
        <v>8101</v>
      </c>
      <c r="E743" s="421" t="s">
        <v>7878</v>
      </c>
      <c r="F743" s="421" t="s">
        <v>4097</v>
      </c>
      <c r="G743" s="421" t="s">
        <v>4097</v>
      </c>
      <c r="H743" s="423" t="s">
        <v>4809</v>
      </c>
      <c r="I743" s="421" t="s">
        <v>206</v>
      </c>
      <c r="J743" s="421" t="s">
        <v>8102</v>
      </c>
      <c r="K743" s="421" t="s">
        <v>8103</v>
      </c>
      <c r="L743" s="421" t="s">
        <v>7872</v>
      </c>
      <c r="M743" s="421" t="s">
        <v>7894</v>
      </c>
      <c r="N743" s="426">
        <v>340000</v>
      </c>
      <c r="O743" s="426">
        <v>340000</v>
      </c>
      <c r="P743" s="427"/>
      <c r="Q743" s="427"/>
      <c r="R743" s="426"/>
      <c r="S743" s="426"/>
      <c r="T743" s="426"/>
      <c r="U743" s="426"/>
      <c r="V743" s="426"/>
      <c r="W743" s="426"/>
      <c r="X743" s="427"/>
      <c r="Y743" s="416" t="str">
        <f t="shared" si="56"/>
        <v>促发展支出</v>
      </c>
      <c r="Z743" s="416" t="str">
        <f t="shared" si="57"/>
        <v>项目支出</v>
      </c>
      <c r="AA743" s="416" t="str">
        <f t="shared" si="58"/>
        <v>2011409</v>
      </c>
      <c r="AB743" s="416" t="e">
        <f t="shared" si="59"/>
        <v>#N/A</v>
      </c>
      <c r="AC743" s="416" t="str">
        <f t="shared" si="60"/>
        <v>否</v>
      </c>
    </row>
    <row r="744" ht="22.5" customHeight="1" spans="1:29">
      <c r="A744" s="421" t="s">
        <v>8089</v>
      </c>
      <c r="B744" s="422" t="s">
        <v>8094</v>
      </c>
      <c r="C744" s="422" t="s">
        <v>8095</v>
      </c>
      <c r="D744" s="421" t="s">
        <v>8104</v>
      </c>
      <c r="E744" s="421" t="s">
        <v>7878</v>
      </c>
      <c r="F744" s="421" t="s">
        <v>4097</v>
      </c>
      <c r="G744" s="421" t="s">
        <v>4097</v>
      </c>
      <c r="H744" s="423" t="s">
        <v>4924</v>
      </c>
      <c r="I744" s="421" t="s">
        <v>14</v>
      </c>
      <c r="J744" s="421" t="s">
        <v>7984</v>
      </c>
      <c r="K744" s="421" t="s">
        <v>7900</v>
      </c>
      <c r="L744" s="421" t="s">
        <v>7872</v>
      </c>
      <c r="M744" s="421" t="s">
        <v>7894</v>
      </c>
      <c r="N744" s="426">
        <v>143115</v>
      </c>
      <c r="O744" s="426">
        <v>143115</v>
      </c>
      <c r="P744" s="427"/>
      <c r="Q744" s="427"/>
      <c r="R744" s="426"/>
      <c r="S744" s="426"/>
      <c r="T744" s="426"/>
      <c r="U744" s="426"/>
      <c r="V744" s="426"/>
      <c r="W744" s="426"/>
      <c r="X744" s="427"/>
      <c r="Y744" s="416" t="str">
        <f t="shared" si="56"/>
        <v>促发展支出</v>
      </c>
      <c r="Z744" s="416" t="str">
        <f t="shared" si="57"/>
        <v>项目支出</v>
      </c>
      <c r="AA744" s="416" t="str">
        <f t="shared" si="58"/>
        <v>2013802</v>
      </c>
      <c r="AB744" s="416" t="e">
        <f t="shared" si="59"/>
        <v>#N/A</v>
      </c>
      <c r="AC744" s="416" t="str">
        <f t="shared" si="60"/>
        <v>否</v>
      </c>
    </row>
    <row r="745" ht="22.5" customHeight="1" spans="1:29">
      <c r="A745" s="421" t="s">
        <v>8089</v>
      </c>
      <c r="B745" s="422" t="s">
        <v>8094</v>
      </c>
      <c r="C745" s="422" t="s">
        <v>8095</v>
      </c>
      <c r="D745" s="421" t="s">
        <v>8104</v>
      </c>
      <c r="E745" s="421" t="s">
        <v>7878</v>
      </c>
      <c r="F745" s="421" t="s">
        <v>4097</v>
      </c>
      <c r="G745" s="421" t="s">
        <v>4097</v>
      </c>
      <c r="H745" s="423" t="s">
        <v>4924</v>
      </c>
      <c r="I745" s="421" t="s">
        <v>14</v>
      </c>
      <c r="J745" s="421" t="s">
        <v>7984</v>
      </c>
      <c r="K745" s="421" t="s">
        <v>7900</v>
      </c>
      <c r="L745" s="421" t="s">
        <v>7872</v>
      </c>
      <c r="M745" s="421" t="s">
        <v>7894</v>
      </c>
      <c r="N745" s="426">
        <v>15048</v>
      </c>
      <c r="O745" s="426">
        <v>15048</v>
      </c>
      <c r="P745" s="427"/>
      <c r="Q745" s="427"/>
      <c r="R745" s="426"/>
      <c r="S745" s="426"/>
      <c r="T745" s="426"/>
      <c r="U745" s="426"/>
      <c r="V745" s="426"/>
      <c r="W745" s="426"/>
      <c r="X745" s="427"/>
      <c r="Y745" s="416" t="str">
        <f t="shared" si="56"/>
        <v>促发展支出</v>
      </c>
      <c r="Z745" s="416" t="str">
        <f t="shared" si="57"/>
        <v>项目支出</v>
      </c>
      <c r="AA745" s="416" t="str">
        <f t="shared" si="58"/>
        <v>2013802</v>
      </c>
      <c r="AB745" s="416" t="e">
        <f t="shared" si="59"/>
        <v>#N/A</v>
      </c>
      <c r="AC745" s="416" t="str">
        <f t="shared" si="60"/>
        <v>否</v>
      </c>
    </row>
    <row r="746" ht="22.5" customHeight="1" spans="1:29">
      <c r="A746" s="421" t="s">
        <v>8089</v>
      </c>
      <c r="B746" s="422" t="s">
        <v>8094</v>
      </c>
      <c r="C746" s="422" t="s">
        <v>8095</v>
      </c>
      <c r="D746" s="421" t="s">
        <v>8104</v>
      </c>
      <c r="E746" s="421" t="s">
        <v>7878</v>
      </c>
      <c r="F746" s="421" t="s">
        <v>4097</v>
      </c>
      <c r="G746" s="421" t="s">
        <v>4097</v>
      </c>
      <c r="H746" s="423" t="s">
        <v>4924</v>
      </c>
      <c r="I746" s="421" t="s">
        <v>14</v>
      </c>
      <c r="J746" s="421" t="s">
        <v>7981</v>
      </c>
      <c r="K746" s="421" t="s">
        <v>7982</v>
      </c>
      <c r="L746" s="421" t="s">
        <v>7872</v>
      </c>
      <c r="M746" s="421" t="s">
        <v>7894</v>
      </c>
      <c r="N746" s="426">
        <v>50000</v>
      </c>
      <c r="O746" s="426">
        <v>50000</v>
      </c>
      <c r="P746" s="427"/>
      <c r="Q746" s="427"/>
      <c r="R746" s="426"/>
      <c r="S746" s="426"/>
      <c r="T746" s="426"/>
      <c r="U746" s="426"/>
      <c r="V746" s="426"/>
      <c r="W746" s="426"/>
      <c r="X746" s="427"/>
      <c r="Y746" s="416" t="str">
        <f t="shared" si="56"/>
        <v>促发展支出</v>
      </c>
      <c r="Z746" s="416" t="str">
        <f t="shared" si="57"/>
        <v>项目支出</v>
      </c>
      <c r="AA746" s="416" t="str">
        <f t="shared" si="58"/>
        <v>2013802</v>
      </c>
      <c r="AB746" s="416" t="e">
        <f t="shared" si="59"/>
        <v>#N/A</v>
      </c>
      <c r="AC746" s="416" t="str">
        <f t="shared" si="60"/>
        <v>否</v>
      </c>
    </row>
    <row r="747" ht="22.5" customHeight="1" spans="1:29">
      <c r="A747" s="421" t="s">
        <v>8089</v>
      </c>
      <c r="B747" s="422" t="s">
        <v>8094</v>
      </c>
      <c r="C747" s="422" t="s">
        <v>8095</v>
      </c>
      <c r="D747" s="421" t="s">
        <v>8105</v>
      </c>
      <c r="E747" s="421" t="s">
        <v>7878</v>
      </c>
      <c r="F747" s="421" t="s">
        <v>4097</v>
      </c>
      <c r="G747" s="421" t="s">
        <v>4097</v>
      </c>
      <c r="H747" s="423" t="s">
        <v>4938</v>
      </c>
      <c r="I747" s="421" t="s">
        <v>344</v>
      </c>
      <c r="J747" s="421" t="s">
        <v>7984</v>
      </c>
      <c r="K747" s="421" t="s">
        <v>7900</v>
      </c>
      <c r="L747" s="421" t="s">
        <v>7872</v>
      </c>
      <c r="M747" s="421" t="s">
        <v>7894</v>
      </c>
      <c r="N747" s="426">
        <v>29558.4</v>
      </c>
      <c r="O747" s="426">
        <v>29558.4</v>
      </c>
      <c r="P747" s="427"/>
      <c r="Q747" s="427"/>
      <c r="R747" s="426"/>
      <c r="S747" s="426"/>
      <c r="T747" s="426"/>
      <c r="U747" s="426"/>
      <c r="V747" s="426"/>
      <c r="W747" s="426"/>
      <c r="X747" s="427"/>
      <c r="Y747" s="416" t="str">
        <f t="shared" si="56"/>
        <v>促发展支出</v>
      </c>
      <c r="Z747" s="416" t="str">
        <f t="shared" si="57"/>
        <v>项目支出</v>
      </c>
      <c r="AA747" s="416" t="str">
        <f t="shared" si="58"/>
        <v>2013816</v>
      </c>
      <c r="AB747" s="416" t="e">
        <f t="shared" si="59"/>
        <v>#N/A</v>
      </c>
      <c r="AC747" s="416" t="str">
        <f t="shared" si="60"/>
        <v>否</v>
      </c>
    </row>
    <row r="748" ht="22.5" customHeight="1" spans="1:29">
      <c r="A748" s="421" t="s">
        <v>8089</v>
      </c>
      <c r="B748" s="422" t="s">
        <v>8094</v>
      </c>
      <c r="C748" s="422" t="s">
        <v>8095</v>
      </c>
      <c r="D748" s="421" t="s">
        <v>8106</v>
      </c>
      <c r="E748" s="421" t="s">
        <v>7878</v>
      </c>
      <c r="F748" s="421" t="s">
        <v>4097</v>
      </c>
      <c r="G748" s="421" t="s">
        <v>4097</v>
      </c>
      <c r="H748" s="423" t="s">
        <v>4931</v>
      </c>
      <c r="I748" s="421" t="s">
        <v>336</v>
      </c>
      <c r="J748" s="421" t="s">
        <v>7984</v>
      </c>
      <c r="K748" s="421" t="s">
        <v>7900</v>
      </c>
      <c r="L748" s="421" t="s">
        <v>7872</v>
      </c>
      <c r="M748" s="421" t="s">
        <v>7894</v>
      </c>
      <c r="N748" s="426">
        <v>19901.5</v>
      </c>
      <c r="O748" s="426">
        <v>19901.5</v>
      </c>
      <c r="P748" s="427"/>
      <c r="Q748" s="427"/>
      <c r="R748" s="426"/>
      <c r="S748" s="426"/>
      <c r="T748" s="426"/>
      <c r="U748" s="426"/>
      <c r="V748" s="426"/>
      <c r="W748" s="426"/>
      <c r="X748" s="427"/>
      <c r="Y748" s="416" t="str">
        <f t="shared" si="56"/>
        <v>促发展支出</v>
      </c>
      <c r="Z748" s="416" t="str">
        <f t="shared" si="57"/>
        <v>项目支出</v>
      </c>
      <c r="AA748" s="416" t="str">
        <f t="shared" si="58"/>
        <v>2013812</v>
      </c>
      <c r="AB748" s="416" t="e">
        <f t="shared" si="59"/>
        <v>#N/A</v>
      </c>
      <c r="AC748" s="416" t="str">
        <f t="shared" si="60"/>
        <v>否</v>
      </c>
    </row>
    <row r="749" ht="22.5" customHeight="1" spans="1:29">
      <c r="A749" s="421" t="s">
        <v>8089</v>
      </c>
      <c r="B749" s="422" t="s">
        <v>8094</v>
      </c>
      <c r="C749" s="422" t="s">
        <v>8095</v>
      </c>
      <c r="D749" s="421" t="s">
        <v>8107</v>
      </c>
      <c r="E749" s="421" t="s">
        <v>7878</v>
      </c>
      <c r="F749" s="421" t="s">
        <v>4097</v>
      </c>
      <c r="G749" s="421" t="s">
        <v>4097</v>
      </c>
      <c r="H749" s="423" t="s">
        <v>4938</v>
      </c>
      <c r="I749" s="421" t="s">
        <v>344</v>
      </c>
      <c r="J749" s="421" t="s">
        <v>7984</v>
      </c>
      <c r="K749" s="421" t="s">
        <v>7900</v>
      </c>
      <c r="L749" s="421" t="s">
        <v>7872</v>
      </c>
      <c r="M749" s="421" t="s">
        <v>7894</v>
      </c>
      <c r="N749" s="426">
        <v>9940</v>
      </c>
      <c r="O749" s="426">
        <v>9940</v>
      </c>
      <c r="P749" s="427"/>
      <c r="Q749" s="427"/>
      <c r="R749" s="426"/>
      <c r="S749" s="426"/>
      <c r="T749" s="426"/>
      <c r="U749" s="426"/>
      <c r="V749" s="426"/>
      <c r="W749" s="426"/>
      <c r="X749" s="427"/>
      <c r="Y749" s="416" t="str">
        <f t="shared" si="56"/>
        <v>促发展支出</v>
      </c>
      <c r="Z749" s="416" t="str">
        <f t="shared" si="57"/>
        <v>项目支出</v>
      </c>
      <c r="AA749" s="416" t="str">
        <f t="shared" si="58"/>
        <v>2013816</v>
      </c>
      <c r="AB749" s="416" t="e">
        <f t="shared" si="59"/>
        <v>#N/A</v>
      </c>
      <c r="AC749" s="416" t="str">
        <f t="shared" si="60"/>
        <v>否</v>
      </c>
    </row>
    <row r="750" ht="22.5" customHeight="1" spans="1:29">
      <c r="A750" s="421" t="s">
        <v>8089</v>
      </c>
      <c r="B750" s="422" t="s">
        <v>8108</v>
      </c>
      <c r="C750" s="422" t="s">
        <v>8109</v>
      </c>
      <c r="D750" s="421" t="s">
        <v>8110</v>
      </c>
      <c r="E750" s="421" t="s">
        <v>8013</v>
      </c>
      <c r="F750" s="421" t="s">
        <v>4097</v>
      </c>
      <c r="G750" s="421" t="s">
        <v>4097</v>
      </c>
      <c r="H750" s="423" t="s">
        <v>4944</v>
      </c>
      <c r="I750" s="421" t="s">
        <v>14</v>
      </c>
      <c r="J750" s="421" t="s">
        <v>7890</v>
      </c>
      <c r="K750" s="421" t="s">
        <v>7891</v>
      </c>
      <c r="L750" s="421" t="s">
        <v>7872</v>
      </c>
      <c r="M750" s="421" t="s">
        <v>8021</v>
      </c>
      <c r="N750" s="426">
        <v>108000</v>
      </c>
      <c r="O750" s="426">
        <v>108000</v>
      </c>
      <c r="P750" s="427"/>
      <c r="Q750" s="427"/>
      <c r="R750" s="426"/>
      <c r="S750" s="426"/>
      <c r="T750" s="426"/>
      <c r="U750" s="426"/>
      <c r="V750" s="426"/>
      <c r="W750" s="426"/>
      <c r="X750" s="427"/>
      <c r="Y750" s="416" t="str">
        <f t="shared" si="56"/>
        <v>刚性支出</v>
      </c>
      <c r="Z750" s="416" t="str">
        <f t="shared" si="57"/>
        <v>人员类支出</v>
      </c>
      <c r="AA750" s="416" t="str">
        <f t="shared" si="58"/>
        <v>2013902</v>
      </c>
      <c r="AB750" s="416" t="e">
        <f t="shared" si="59"/>
        <v>#N/A</v>
      </c>
      <c r="AC750" s="416" t="str">
        <f t="shared" si="60"/>
        <v>是</v>
      </c>
    </row>
    <row r="751" ht="22.5" customHeight="1" spans="1:29">
      <c r="A751" s="421"/>
      <c r="B751" s="422"/>
      <c r="C751" s="422"/>
      <c r="D751" s="421"/>
      <c r="E751" s="421"/>
      <c r="F751" s="421"/>
      <c r="G751" s="421"/>
      <c r="H751" s="421"/>
      <c r="I751" s="421"/>
      <c r="J751" s="421"/>
      <c r="K751" s="421"/>
      <c r="L751" s="421"/>
      <c r="M751" s="421"/>
      <c r="N751" s="426"/>
      <c r="O751" s="426"/>
      <c r="P751" s="427"/>
      <c r="Q751" s="427"/>
      <c r="R751" s="426"/>
      <c r="S751" s="426"/>
      <c r="T751" s="426"/>
      <c r="U751" s="426"/>
      <c r="V751" s="426"/>
      <c r="W751" s="426"/>
      <c r="X751" s="427"/>
      <c r="Y751" s="416" t="e">
        <f t="shared" si="56"/>
        <v>#N/A</v>
      </c>
      <c r="Z751" s="416" t="e">
        <f t="shared" si="57"/>
        <v>#N/A</v>
      </c>
      <c r="AA751" s="416" t="str">
        <f t="shared" si="58"/>
        <v/>
      </c>
      <c r="AB751" s="416" t="e">
        <f t="shared" si="59"/>
        <v>#N/A</v>
      </c>
      <c r="AC751" s="416" t="e">
        <f t="shared" si="60"/>
        <v>#N/A</v>
      </c>
    </row>
    <row r="752" ht="22.5" customHeight="1" spans="1:29">
      <c r="A752" s="421"/>
      <c r="B752" s="422"/>
      <c r="C752" s="422"/>
      <c r="D752" s="421"/>
      <c r="E752" s="421"/>
      <c r="F752" s="421"/>
      <c r="G752" s="421"/>
      <c r="H752" s="421"/>
      <c r="I752" s="421"/>
      <c r="J752" s="421"/>
      <c r="K752" s="421"/>
      <c r="L752" s="421"/>
      <c r="M752" s="421"/>
      <c r="N752" s="426"/>
      <c r="O752" s="426"/>
      <c r="P752" s="427"/>
      <c r="Q752" s="427"/>
      <c r="R752" s="426"/>
      <c r="S752" s="426"/>
      <c r="T752" s="426"/>
      <c r="U752" s="426"/>
      <c r="V752" s="426"/>
      <c r="W752" s="426"/>
      <c r="X752" s="427"/>
      <c r="Y752" s="416" t="e">
        <f t="shared" si="56"/>
        <v>#N/A</v>
      </c>
      <c r="Z752" s="416" t="e">
        <f t="shared" si="57"/>
        <v>#N/A</v>
      </c>
      <c r="AA752" s="416" t="str">
        <f t="shared" si="58"/>
        <v/>
      </c>
      <c r="AB752" s="416" t="e">
        <f t="shared" si="59"/>
        <v>#N/A</v>
      </c>
      <c r="AC752" s="416" t="e">
        <f t="shared" si="60"/>
        <v>#N/A</v>
      </c>
    </row>
    <row r="753" ht="22.5" customHeight="1" spans="1:29">
      <c r="A753" s="421"/>
      <c r="B753" s="422"/>
      <c r="C753" s="422"/>
      <c r="D753" s="421"/>
      <c r="E753" s="421"/>
      <c r="F753" s="421"/>
      <c r="G753" s="421"/>
      <c r="H753" s="421"/>
      <c r="I753" s="421"/>
      <c r="J753" s="421"/>
      <c r="K753" s="421"/>
      <c r="L753" s="421"/>
      <c r="M753" s="421"/>
      <c r="N753" s="426"/>
      <c r="O753" s="426"/>
      <c r="P753" s="427"/>
      <c r="Q753" s="427"/>
      <c r="R753" s="426"/>
      <c r="S753" s="426"/>
      <c r="T753" s="426"/>
      <c r="U753" s="426"/>
      <c r="V753" s="426"/>
      <c r="W753" s="426"/>
      <c r="X753" s="427"/>
      <c r="Y753" s="416" t="e">
        <f t="shared" si="56"/>
        <v>#N/A</v>
      </c>
      <c r="Z753" s="416" t="e">
        <f t="shared" si="57"/>
        <v>#N/A</v>
      </c>
      <c r="AA753" s="416" t="str">
        <f t="shared" si="58"/>
        <v/>
      </c>
      <c r="AB753" s="416" t="e">
        <f t="shared" si="59"/>
        <v>#N/A</v>
      </c>
      <c r="AC753" s="416" t="e">
        <f t="shared" si="60"/>
        <v>#N/A</v>
      </c>
    </row>
    <row r="754" ht="22.5" customHeight="1" spans="1:29">
      <c r="A754" s="421"/>
      <c r="B754" s="422"/>
      <c r="C754" s="422"/>
      <c r="D754" s="421"/>
      <c r="E754" s="421"/>
      <c r="F754" s="421"/>
      <c r="G754" s="421"/>
      <c r="H754" s="421"/>
      <c r="I754" s="421"/>
      <c r="J754" s="421"/>
      <c r="K754" s="421"/>
      <c r="L754" s="421"/>
      <c r="M754" s="421"/>
      <c r="N754" s="426"/>
      <c r="O754" s="426"/>
      <c r="P754" s="427"/>
      <c r="Q754" s="427"/>
      <c r="R754" s="426"/>
      <c r="S754" s="426"/>
      <c r="T754" s="426"/>
      <c r="U754" s="426"/>
      <c r="V754" s="426"/>
      <c r="W754" s="426"/>
      <c r="X754" s="427"/>
      <c r="Y754" s="416" t="e">
        <f t="shared" si="56"/>
        <v>#N/A</v>
      </c>
      <c r="Z754" s="416" t="e">
        <f t="shared" si="57"/>
        <v>#N/A</v>
      </c>
      <c r="AA754" s="416" t="str">
        <f t="shared" si="58"/>
        <v/>
      </c>
      <c r="AB754" s="416" t="e">
        <f t="shared" si="59"/>
        <v>#N/A</v>
      </c>
      <c r="AC754" s="416" t="e">
        <f t="shared" si="60"/>
        <v>#N/A</v>
      </c>
    </row>
    <row r="755" ht="22.5" customHeight="1" spans="1:29">
      <c r="A755" s="421"/>
      <c r="B755" s="422"/>
      <c r="C755" s="422"/>
      <c r="D755" s="421"/>
      <c r="E755" s="421"/>
      <c r="F755" s="421"/>
      <c r="G755" s="421"/>
      <c r="H755" s="421"/>
      <c r="I755" s="421"/>
      <c r="J755" s="421"/>
      <c r="K755" s="421"/>
      <c r="L755" s="421"/>
      <c r="M755" s="421"/>
      <c r="N755" s="426"/>
      <c r="O755" s="426"/>
      <c r="P755" s="427"/>
      <c r="Q755" s="427"/>
      <c r="R755" s="426"/>
      <c r="S755" s="426"/>
      <c r="T755" s="426"/>
      <c r="U755" s="426"/>
      <c r="V755" s="426"/>
      <c r="W755" s="426"/>
      <c r="X755" s="427"/>
      <c r="Y755" s="416" t="e">
        <f t="shared" si="56"/>
        <v>#N/A</v>
      </c>
      <c r="Z755" s="416" t="e">
        <f t="shared" si="57"/>
        <v>#N/A</v>
      </c>
      <c r="AA755" s="416" t="str">
        <f t="shared" si="58"/>
        <v/>
      </c>
      <c r="AB755" s="416" t="e">
        <f t="shared" si="59"/>
        <v>#N/A</v>
      </c>
      <c r="AC755" s="416" t="e">
        <f t="shared" si="60"/>
        <v>#N/A</v>
      </c>
    </row>
    <row r="756" ht="22.5" customHeight="1" spans="1:29">
      <c r="A756" s="421"/>
      <c r="B756" s="422"/>
      <c r="C756" s="422"/>
      <c r="D756" s="421"/>
      <c r="E756" s="421"/>
      <c r="F756" s="421"/>
      <c r="G756" s="421"/>
      <c r="H756" s="421"/>
      <c r="I756" s="421"/>
      <c r="J756" s="421"/>
      <c r="K756" s="421"/>
      <c r="L756" s="421"/>
      <c r="M756" s="421"/>
      <c r="N756" s="426"/>
      <c r="O756" s="426"/>
      <c r="P756" s="427"/>
      <c r="Q756" s="427"/>
      <c r="R756" s="426"/>
      <c r="S756" s="426"/>
      <c r="T756" s="426"/>
      <c r="U756" s="426"/>
      <c r="V756" s="426"/>
      <c r="W756" s="426"/>
      <c r="X756" s="427"/>
      <c r="Y756" s="416" t="e">
        <f t="shared" si="56"/>
        <v>#N/A</v>
      </c>
      <c r="Z756" s="416" t="e">
        <f t="shared" si="57"/>
        <v>#N/A</v>
      </c>
      <c r="AA756" s="416" t="str">
        <f t="shared" si="58"/>
        <v/>
      </c>
      <c r="AB756" s="416" t="e">
        <f t="shared" si="59"/>
        <v>#N/A</v>
      </c>
      <c r="AC756" s="416" t="e">
        <f t="shared" si="60"/>
        <v>#N/A</v>
      </c>
    </row>
    <row r="757" ht="22.5" customHeight="1" spans="1:29">
      <c r="A757" s="421"/>
      <c r="B757" s="422"/>
      <c r="C757" s="422"/>
      <c r="D757" s="421"/>
      <c r="E757" s="421"/>
      <c r="F757" s="421"/>
      <c r="G757" s="421"/>
      <c r="H757" s="421"/>
      <c r="I757" s="421"/>
      <c r="J757" s="421"/>
      <c r="K757" s="421"/>
      <c r="L757" s="421"/>
      <c r="M757" s="421"/>
      <c r="N757" s="426"/>
      <c r="O757" s="426"/>
      <c r="P757" s="427"/>
      <c r="Q757" s="427"/>
      <c r="R757" s="426"/>
      <c r="S757" s="426"/>
      <c r="T757" s="426"/>
      <c r="U757" s="426"/>
      <c r="V757" s="426"/>
      <c r="W757" s="426"/>
      <c r="X757" s="427"/>
      <c r="Y757" s="416" t="e">
        <f t="shared" si="56"/>
        <v>#N/A</v>
      </c>
      <c r="Z757" s="416" t="e">
        <f t="shared" si="57"/>
        <v>#N/A</v>
      </c>
      <c r="AA757" s="416" t="str">
        <f t="shared" si="58"/>
        <v/>
      </c>
      <c r="AB757" s="416" t="e">
        <f t="shared" si="59"/>
        <v>#N/A</v>
      </c>
      <c r="AC757" s="416" t="e">
        <f t="shared" si="60"/>
        <v>#N/A</v>
      </c>
    </row>
    <row r="758" ht="22.5" customHeight="1" spans="1:29">
      <c r="A758" s="421"/>
      <c r="B758" s="422"/>
      <c r="C758" s="422"/>
      <c r="D758" s="421"/>
      <c r="E758" s="421"/>
      <c r="F758" s="421"/>
      <c r="G758" s="421"/>
      <c r="H758" s="421"/>
      <c r="I758" s="421"/>
      <c r="J758" s="421"/>
      <c r="K758" s="421"/>
      <c r="L758" s="421"/>
      <c r="M758" s="421"/>
      <c r="N758" s="426"/>
      <c r="O758" s="426"/>
      <c r="P758" s="427"/>
      <c r="Q758" s="427"/>
      <c r="R758" s="426"/>
      <c r="S758" s="426"/>
      <c r="T758" s="426"/>
      <c r="U758" s="426"/>
      <c r="V758" s="426"/>
      <c r="W758" s="426"/>
      <c r="X758" s="427"/>
      <c r="Y758" s="416" t="e">
        <f t="shared" si="56"/>
        <v>#N/A</v>
      </c>
      <c r="Z758" s="416" t="e">
        <f t="shared" si="57"/>
        <v>#N/A</v>
      </c>
      <c r="AA758" s="416" t="str">
        <f t="shared" si="58"/>
        <v/>
      </c>
      <c r="AB758" s="416" t="e">
        <f t="shared" si="59"/>
        <v>#N/A</v>
      </c>
      <c r="AC758" s="416" t="e">
        <f t="shared" si="60"/>
        <v>#N/A</v>
      </c>
    </row>
    <row r="759" ht="22.5" customHeight="1" spans="1:29">
      <c r="A759" s="421"/>
      <c r="B759" s="422"/>
      <c r="C759" s="422"/>
      <c r="D759" s="421"/>
      <c r="E759" s="421"/>
      <c r="F759" s="421"/>
      <c r="G759" s="421"/>
      <c r="H759" s="421"/>
      <c r="I759" s="421"/>
      <c r="J759" s="421"/>
      <c r="K759" s="421"/>
      <c r="L759" s="421"/>
      <c r="M759" s="421"/>
      <c r="N759" s="426"/>
      <c r="O759" s="426"/>
      <c r="P759" s="427"/>
      <c r="Q759" s="427"/>
      <c r="R759" s="426"/>
      <c r="S759" s="426"/>
      <c r="T759" s="426"/>
      <c r="U759" s="426"/>
      <c r="V759" s="426"/>
      <c r="W759" s="426"/>
      <c r="X759" s="427"/>
      <c r="Y759" s="416" t="e">
        <f t="shared" si="56"/>
        <v>#N/A</v>
      </c>
      <c r="Z759" s="416" t="e">
        <f t="shared" si="57"/>
        <v>#N/A</v>
      </c>
      <c r="AA759" s="416" t="str">
        <f t="shared" si="58"/>
        <v/>
      </c>
      <c r="AB759" s="416" t="e">
        <f t="shared" si="59"/>
        <v>#N/A</v>
      </c>
      <c r="AC759" s="416" t="e">
        <f t="shared" si="60"/>
        <v>#N/A</v>
      </c>
    </row>
    <row r="760" ht="22.5" customHeight="1" spans="1:29">
      <c r="A760" s="421"/>
      <c r="B760" s="422"/>
      <c r="C760" s="422"/>
      <c r="D760" s="421"/>
      <c r="E760" s="421"/>
      <c r="F760" s="421"/>
      <c r="G760" s="421"/>
      <c r="H760" s="421"/>
      <c r="I760" s="421"/>
      <c r="J760" s="421"/>
      <c r="K760" s="421"/>
      <c r="L760" s="421"/>
      <c r="M760" s="421"/>
      <c r="N760" s="426"/>
      <c r="O760" s="426"/>
      <c r="P760" s="427"/>
      <c r="Q760" s="427"/>
      <c r="R760" s="426"/>
      <c r="S760" s="426"/>
      <c r="T760" s="426"/>
      <c r="U760" s="426"/>
      <c r="V760" s="426"/>
      <c r="W760" s="426"/>
      <c r="X760" s="427"/>
      <c r="Y760" s="416" t="e">
        <f t="shared" si="56"/>
        <v>#N/A</v>
      </c>
      <c r="Z760" s="416" t="e">
        <f t="shared" si="57"/>
        <v>#N/A</v>
      </c>
      <c r="AA760" s="416" t="str">
        <f t="shared" si="58"/>
        <v/>
      </c>
      <c r="AB760" s="416" t="e">
        <f t="shared" si="59"/>
        <v>#N/A</v>
      </c>
      <c r="AC760" s="416" t="e">
        <f t="shared" si="60"/>
        <v>#N/A</v>
      </c>
    </row>
    <row r="761" ht="22.5" customHeight="1" spans="1:29">
      <c r="A761" s="421"/>
      <c r="B761" s="422"/>
      <c r="C761" s="422"/>
      <c r="D761" s="421"/>
      <c r="E761" s="421"/>
      <c r="F761" s="421"/>
      <c r="G761" s="421"/>
      <c r="H761" s="421"/>
      <c r="I761" s="421"/>
      <c r="J761" s="421"/>
      <c r="K761" s="421"/>
      <c r="L761" s="421"/>
      <c r="M761" s="421"/>
      <c r="N761" s="426"/>
      <c r="O761" s="426"/>
      <c r="P761" s="427"/>
      <c r="Q761" s="427"/>
      <c r="R761" s="426"/>
      <c r="S761" s="426"/>
      <c r="T761" s="426"/>
      <c r="U761" s="426"/>
      <c r="V761" s="426"/>
      <c r="W761" s="426"/>
      <c r="X761" s="427"/>
      <c r="Y761" s="416" t="e">
        <f t="shared" si="56"/>
        <v>#N/A</v>
      </c>
      <c r="Z761" s="416" t="e">
        <f t="shared" si="57"/>
        <v>#N/A</v>
      </c>
      <c r="AA761" s="416" t="str">
        <f t="shared" si="58"/>
        <v/>
      </c>
      <c r="AB761" s="416" t="e">
        <f t="shared" si="59"/>
        <v>#N/A</v>
      </c>
      <c r="AC761" s="416" t="e">
        <f t="shared" si="60"/>
        <v>#N/A</v>
      </c>
    </row>
    <row r="762" ht="22.5" customHeight="1" spans="1:29">
      <c r="A762" s="421"/>
      <c r="B762" s="422"/>
      <c r="C762" s="422"/>
      <c r="D762" s="421"/>
      <c r="E762" s="421"/>
      <c r="F762" s="421"/>
      <c r="G762" s="421"/>
      <c r="H762" s="421"/>
      <c r="I762" s="421"/>
      <c r="J762" s="421"/>
      <c r="K762" s="421"/>
      <c r="L762" s="421"/>
      <c r="M762" s="421"/>
      <c r="N762" s="426"/>
      <c r="O762" s="426"/>
      <c r="P762" s="427"/>
      <c r="Q762" s="427"/>
      <c r="R762" s="426"/>
      <c r="S762" s="426"/>
      <c r="T762" s="426"/>
      <c r="U762" s="426"/>
      <c r="V762" s="426"/>
      <c r="W762" s="426"/>
      <c r="X762" s="427"/>
      <c r="Y762" s="416" t="e">
        <f t="shared" si="56"/>
        <v>#N/A</v>
      </c>
      <c r="Z762" s="416" t="e">
        <f t="shared" si="57"/>
        <v>#N/A</v>
      </c>
      <c r="AA762" s="416" t="str">
        <f t="shared" si="58"/>
        <v/>
      </c>
      <c r="AB762" s="416" t="e">
        <f t="shared" si="59"/>
        <v>#N/A</v>
      </c>
      <c r="AC762" s="416" t="e">
        <f t="shared" si="60"/>
        <v>#N/A</v>
      </c>
    </row>
    <row r="763" ht="22.5" customHeight="1" spans="1:29">
      <c r="A763" s="421"/>
      <c r="B763" s="422"/>
      <c r="C763" s="422"/>
      <c r="D763" s="421"/>
      <c r="E763" s="421"/>
      <c r="F763" s="421"/>
      <c r="G763" s="421"/>
      <c r="H763" s="421"/>
      <c r="I763" s="421"/>
      <c r="J763" s="421"/>
      <c r="K763" s="421"/>
      <c r="L763" s="421"/>
      <c r="M763" s="421"/>
      <c r="N763" s="426"/>
      <c r="O763" s="426"/>
      <c r="P763" s="427"/>
      <c r="Q763" s="427"/>
      <c r="R763" s="426"/>
      <c r="S763" s="426"/>
      <c r="T763" s="426"/>
      <c r="U763" s="426"/>
      <c r="V763" s="426"/>
      <c r="W763" s="426"/>
      <c r="X763" s="427"/>
      <c r="Y763" s="416" t="e">
        <f t="shared" si="56"/>
        <v>#N/A</v>
      </c>
      <c r="Z763" s="416" t="e">
        <f t="shared" si="57"/>
        <v>#N/A</v>
      </c>
      <c r="AA763" s="416" t="str">
        <f t="shared" si="58"/>
        <v/>
      </c>
      <c r="AB763" s="416" t="e">
        <f t="shared" si="59"/>
        <v>#N/A</v>
      </c>
      <c r="AC763" s="416" t="e">
        <f t="shared" si="60"/>
        <v>#N/A</v>
      </c>
    </row>
    <row r="764" ht="22.5" customHeight="1" spans="1:29">
      <c r="A764" s="421"/>
      <c r="B764" s="422"/>
      <c r="C764" s="422"/>
      <c r="D764" s="421"/>
      <c r="E764" s="421"/>
      <c r="F764" s="421"/>
      <c r="G764" s="421"/>
      <c r="H764" s="421"/>
      <c r="I764" s="421"/>
      <c r="J764" s="421"/>
      <c r="K764" s="421"/>
      <c r="L764" s="421"/>
      <c r="M764" s="421"/>
      <c r="N764" s="426"/>
      <c r="O764" s="426"/>
      <c r="P764" s="427"/>
      <c r="Q764" s="427"/>
      <c r="R764" s="426"/>
      <c r="S764" s="426"/>
      <c r="T764" s="426"/>
      <c r="U764" s="426"/>
      <c r="V764" s="426"/>
      <c r="W764" s="426"/>
      <c r="X764" s="427"/>
      <c r="Y764" s="416" t="e">
        <f t="shared" si="56"/>
        <v>#N/A</v>
      </c>
      <c r="Z764" s="416" t="e">
        <f t="shared" si="57"/>
        <v>#N/A</v>
      </c>
      <c r="AA764" s="416" t="str">
        <f t="shared" si="58"/>
        <v/>
      </c>
      <c r="AB764" s="416" t="e">
        <f t="shared" si="59"/>
        <v>#N/A</v>
      </c>
      <c r="AC764" s="416" t="e">
        <f t="shared" si="60"/>
        <v>#N/A</v>
      </c>
    </row>
    <row r="765" ht="22.5" customHeight="1" spans="1:29">
      <c r="A765" s="421"/>
      <c r="B765" s="422"/>
      <c r="C765" s="422"/>
      <c r="D765" s="421"/>
      <c r="E765" s="421"/>
      <c r="F765" s="421"/>
      <c r="G765" s="421"/>
      <c r="H765" s="421"/>
      <c r="I765" s="421"/>
      <c r="J765" s="421"/>
      <c r="K765" s="421"/>
      <c r="L765" s="421"/>
      <c r="M765" s="421"/>
      <c r="N765" s="426"/>
      <c r="O765" s="426"/>
      <c r="P765" s="427"/>
      <c r="Q765" s="427"/>
      <c r="R765" s="426"/>
      <c r="S765" s="426"/>
      <c r="T765" s="426"/>
      <c r="U765" s="426"/>
      <c r="V765" s="426"/>
      <c r="W765" s="426"/>
      <c r="X765" s="427"/>
      <c r="Y765" s="416" t="e">
        <f t="shared" si="56"/>
        <v>#N/A</v>
      </c>
      <c r="Z765" s="416" t="e">
        <f t="shared" si="57"/>
        <v>#N/A</v>
      </c>
      <c r="AA765" s="416" t="str">
        <f t="shared" si="58"/>
        <v/>
      </c>
      <c r="AB765" s="416" t="e">
        <f t="shared" si="59"/>
        <v>#N/A</v>
      </c>
      <c r="AC765" s="416" t="e">
        <f t="shared" si="60"/>
        <v>#N/A</v>
      </c>
    </row>
    <row r="766" ht="22.5" customHeight="1" spans="1:29">
      <c r="A766" s="421"/>
      <c r="B766" s="422"/>
      <c r="C766" s="422"/>
      <c r="D766" s="421"/>
      <c r="E766" s="421"/>
      <c r="F766" s="421"/>
      <c r="G766" s="421"/>
      <c r="H766" s="421"/>
      <c r="I766" s="421"/>
      <c r="J766" s="421"/>
      <c r="K766" s="421"/>
      <c r="L766" s="421"/>
      <c r="M766" s="421"/>
      <c r="N766" s="426"/>
      <c r="O766" s="426"/>
      <c r="P766" s="427"/>
      <c r="Q766" s="427"/>
      <c r="R766" s="426"/>
      <c r="S766" s="426"/>
      <c r="T766" s="426"/>
      <c r="U766" s="426"/>
      <c r="V766" s="426"/>
      <c r="W766" s="426"/>
      <c r="X766" s="427"/>
      <c r="Y766" s="416" t="e">
        <f t="shared" si="56"/>
        <v>#N/A</v>
      </c>
      <c r="Z766" s="416" t="e">
        <f t="shared" si="57"/>
        <v>#N/A</v>
      </c>
      <c r="AA766" s="416" t="str">
        <f t="shared" si="58"/>
        <v/>
      </c>
      <c r="AB766" s="416" t="e">
        <f t="shared" si="59"/>
        <v>#N/A</v>
      </c>
      <c r="AC766" s="416" t="e">
        <f t="shared" si="60"/>
        <v>#N/A</v>
      </c>
    </row>
    <row r="767" ht="22.5" customHeight="1" spans="1:29">
      <c r="A767" s="421"/>
      <c r="B767" s="422"/>
      <c r="C767" s="422"/>
      <c r="D767" s="421"/>
      <c r="E767" s="421"/>
      <c r="F767" s="421"/>
      <c r="G767" s="421"/>
      <c r="H767" s="421"/>
      <c r="I767" s="421"/>
      <c r="J767" s="421"/>
      <c r="K767" s="421"/>
      <c r="L767" s="421"/>
      <c r="M767" s="421"/>
      <c r="N767" s="426"/>
      <c r="O767" s="426"/>
      <c r="P767" s="427"/>
      <c r="Q767" s="427"/>
      <c r="R767" s="426"/>
      <c r="S767" s="426"/>
      <c r="T767" s="426"/>
      <c r="U767" s="426"/>
      <c r="V767" s="426"/>
      <c r="W767" s="426"/>
      <c r="X767" s="427"/>
      <c r="Y767" s="416" t="e">
        <f t="shared" si="56"/>
        <v>#N/A</v>
      </c>
      <c r="Z767" s="416" t="e">
        <f t="shared" si="57"/>
        <v>#N/A</v>
      </c>
      <c r="AA767" s="416" t="str">
        <f t="shared" si="58"/>
        <v/>
      </c>
      <c r="AB767" s="416" t="e">
        <f t="shared" si="59"/>
        <v>#N/A</v>
      </c>
      <c r="AC767" s="416" t="e">
        <f t="shared" si="60"/>
        <v>#N/A</v>
      </c>
    </row>
    <row r="768" ht="22.5" customHeight="1" spans="1:29">
      <c r="A768" s="421"/>
      <c r="B768" s="422"/>
      <c r="C768" s="422"/>
      <c r="D768" s="421"/>
      <c r="E768" s="421"/>
      <c r="F768" s="421"/>
      <c r="G768" s="421"/>
      <c r="H768" s="421"/>
      <c r="I768" s="421"/>
      <c r="J768" s="421"/>
      <c r="K768" s="421"/>
      <c r="L768" s="421"/>
      <c r="M768" s="421"/>
      <c r="N768" s="426"/>
      <c r="O768" s="426"/>
      <c r="P768" s="427"/>
      <c r="Q768" s="427"/>
      <c r="R768" s="426"/>
      <c r="S768" s="426"/>
      <c r="T768" s="426"/>
      <c r="U768" s="426"/>
      <c r="V768" s="426"/>
      <c r="W768" s="426"/>
      <c r="X768" s="427"/>
      <c r="Y768" s="416" t="e">
        <f t="shared" si="56"/>
        <v>#N/A</v>
      </c>
      <c r="Z768" s="416" t="e">
        <f t="shared" si="57"/>
        <v>#N/A</v>
      </c>
      <c r="AA768" s="416" t="str">
        <f t="shared" si="58"/>
        <v/>
      </c>
      <c r="AB768" s="416" t="e">
        <f t="shared" si="59"/>
        <v>#N/A</v>
      </c>
      <c r="AC768" s="416" t="e">
        <f t="shared" si="60"/>
        <v>#N/A</v>
      </c>
    </row>
    <row r="769" ht="22.5" customHeight="1" spans="1:29">
      <c r="A769" s="421"/>
      <c r="B769" s="422"/>
      <c r="C769" s="422"/>
      <c r="D769" s="421"/>
      <c r="E769" s="421"/>
      <c r="F769" s="421"/>
      <c r="G769" s="421"/>
      <c r="H769" s="421"/>
      <c r="I769" s="421"/>
      <c r="J769" s="421"/>
      <c r="K769" s="421"/>
      <c r="L769" s="421"/>
      <c r="M769" s="421"/>
      <c r="N769" s="426"/>
      <c r="O769" s="426"/>
      <c r="P769" s="427"/>
      <c r="Q769" s="427"/>
      <c r="R769" s="426"/>
      <c r="S769" s="426"/>
      <c r="T769" s="426"/>
      <c r="U769" s="426"/>
      <c r="V769" s="426"/>
      <c r="W769" s="426"/>
      <c r="X769" s="427"/>
      <c r="Y769" s="416" t="e">
        <f t="shared" si="56"/>
        <v>#N/A</v>
      </c>
      <c r="Z769" s="416" t="e">
        <f t="shared" si="57"/>
        <v>#N/A</v>
      </c>
      <c r="AA769" s="416" t="str">
        <f t="shared" si="58"/>
        <v/>
      </c>
      <c r="AB769" s="416" t="e">
        <f t="shared" si="59"/>
        <v>#N/A</v>
      </c>
      <c r="AC769" s="416" t="e">
        <f t="shared" si="60"/>
        <v>#N/A</v>
      </c>
    </row>
    <row r="770" ht="22.5" customHeight="1" spans="1:29">
      <c r="A770" s="421"/>
      <c r="B770" s="422"/>
      <c r="C770" s="422"/>
      <c r="D770" s="421"/>
      <c r="E770" s="421"/>
      <c r="F770" s="421"/>
      <c r="G770" s="421"/>
      <c r="H770" s="421"/>
      <c r="I770" s="421"/>
      <c r="J770" s="421"/>
      <c r="K770" s="421"/>
      <c r="L770" s="421"/>
      <c r="M770" s="421"/>
      <c r="N770" s="426"/>
      <c r="O770" s="426"/>
      <c r="P770" s="427"/>
      <c r="Q770" s="427"/>
      <c r="R770" s="426"/>
      <c r="S770" s="426"/>
      <c r="T770" s="426"/>
      <c r="U770" s="426"/>
      <c r="V770" s="426"/>
      <c r="W770" s="426"/>
      <c r="X770" s="427"/>
      <c r="Y770" s="416" t="e">
        <f t="shared" si="56"/>
        <v>#N/A</v>
      </c>
      <c r="Z770" s="416" t="e">
        <f t="shared" si="57"/>
        <v>#N/A</v>
      </c>
      <c r="AA770" s="416" t="str">
        <f t="shared" si="58"/>
        <v/>
      </c>
      <c r="AB770" s="416" t="e">
        <f t="shared" si="59"/>
        <v>#N/A</v>
      </c>
      <c r="AC770" s="416" t="e">
        <f t="shared" si="60"/>
        <v>#N/A</v>
      </c>
    </row>
    <row r="771" ht="22.5" customHeight="1" spans="1:29">
      <c r="A771" s="421"/>
      <c r="B771" s="422"/>
      <c r="C771" s="422"/>
      <c r="D771" s="421"/>
      <c r="E771" s="421"/>
      <c r="F771" s="421"/>
      <c r="G771" s="421"/>
      <c r="H771" s="421"/>
      <c r="I771" s="421"/>
      <c r="J771" s="421"/>
      <c r="K771" s="421"/>
      <c r="L771" s="421"/>
      <c r="M771" s="421"/>
      <c r="N771" s="426"/>
      <c r="O771" s="426"/>
      <c r="P771" s="427"/>
      <c r="Q771" s="427"/>
      <c r="R771" s="426"/>
      <c r="S771" s="426"/>
      <c r="T771" s="426"/>
      <c r="U771" s="426"/>
      <c r="V771" s="426"/>
      <c r="W771" s="426"/>
      <c r="X771" s="427"/>
      <c r="Y771" s="416" t="e">
        <f t="shared" si="56"/>
        <v>#N/A</v>
      </c>
      <c r="Z771" s="416" t="e">
        <f t="shared" si="57"/>
        <v>#N/A</v>
      </c>
      <c r="AA771" s="416" t="str">
        <f t="shared" si="58"/>
        <v/>
      </c>
      <c r="AB771" s="416" t="e">
        <f t="shared" si="59"/>
        <v>#N/A</v>
      </c>
      <c r="AC771" s="416" t="e">
        <f t="shared" si="60"/>
        <v>#N/A</v>
      </c>
    </row>
    <row r="772" ht="22.5" customHeight="1" spans="1:29">
      <c r="A772" s="421"/>
      <c r="B772" s="422"/>
      <c r="C772" s="422"/>
      <c r="D772" s="421"/>
      <c r="E772" s="421"/>
      <c r="F772" s="421"/>
      <c r="G772" s="421"/>
      <c r="H772" s="421"/>
      <c r="I772" s="421"/>
      <c r="J772" s="421"/>
      <c r="K772" s="421"/>
      <c r="L772" s="421"/>
      <c r="M772" s="421"/>
      <c r="N772" s="426"/>
      <c r="O772" s="426"/>
      <c r="P772" s="427"/>
      <c r="Q772" s="427"/>
      <c r="R772" s="426"/>
      <c r="S772" s="426"/>
      <c r="T772" s="426"/>
      <c r="U772" s="426"/>
      <c r="V772" s="426"/>
      <c r="W772" s="426"/>
      <c r="X772" s="427"/>
      <c r="Y772" s="416" t="e">
        <f t="shared" si="56"/>
        <v>#N/A</v>
      </c>
      <c r="Z772" s="416" t="e">
        <f t="shared" si="57"/>
        <v>#N/A</v>
      </c>
      <c r="AA772" s="416" t="str">
        <f t="shared" si="58"/>
        <v/>
      </c>
      <c r="AB772" s="416" t="e">
        <f t="shared" si="59"/>
        <v>#N/A</v>
      </c>
      <c r="AC772" s="416" t="e">
        <f t="shared" si="60"/>
        <v>#N/A</v>
      </c>
    </row>
    <row r="773" ht="22.5" customHeight="1" spans="1:29">
      <c r="A773" s="421"/>
      <c r="B773" s="422"/>
      <c r="C773" s="422"/>
      <c r="D773" s="421"/>
      <c r="E773" s="421"/>
      <c r="F773" s="421"/>
      <c r="G773" s="421"/>
      <c r="H773" s="421"/>
      <c r="I773" s="421"/>
      <c r="J773" s="421"/>
      <c r="K773" s="421"/>
      <c r="L773" s="421"/>
      <c r="M773" s="421"/>
      <c r="N773" s="426"/>
      <c r="O773" s="426"/>
      <c r="P773" s="427"/>
      <c r="Q773" s="427"/>
      <c r="R773" s="426"/>
      <c r="S773" s="426"/>
      <c r="T773" s="426"/>
      <c r="U773" s="426"/>
      <c r="V773" s="426"/>
      <c r="W773" s="426"/>
      <c r="X773" s="427"/>
      <c r="Y773" s="416" t="e">
        <f t="shared" si="56"/>
        <v>#N/A</v>
      </c>
      <c r="Z773" s="416" t="e">
        <f t="shared" si="57"/>
        <v>#N/A</v>
      </c>
      <c r="AA773" s="416" t="str">
        <f t="shared" si="58"/>
        <v/>
      </c>
      <c r="AB773" s="416" t="e">
        <f t="shared" si="59"/>
        <v>#N/A</v>
      </c>
      <c r="AC773" s="416" t="e">
        <f t="shared" si="60"/>
        <v>#N/A</v>
      </c>
    </row>
    <row r="774" ht="22.5" customHeight="1" spans="1:29">
      <c r="A774" s="421"/>
      <c r="B774" s="422"/>
      <c r="C774" s="422"/>
      <c r="D774" s="421"/>
      <c r="E774" s="421"/>
      <c r="F774" s="421"/>
      <c r="G774" s="421"/>
      <c r="H774" s="421"/>
      <c r="I774" s="421"/>
      <c r="J774" s="421"/>
      <c r="K774" s="421"/>
      <c r="L774" s="421"/>
      <c r="M774" s="421"/>
      <c r="N774" s="426"/>
      <c r="O774" s="426"/>
      <c r="P774" s="427"/>
      <c r="Q774" s="427"/>
      <c r="R774" s="426"/>
      <c r="S774" s="426"/>
      <c r="T774" s="426"/>
      <c r="U774" s="426"/>
      <c r="V774" s="426"/>
      <c r="W774" s="426"/>
      <c r="X774" s="427"/>
      <c r="Y774" s="416" t="e">
        <f t="shared" si="56"/>
        <v>#N/A</v>
      </c>
      <c r="Z774" s="416" t="e">
        <f t="shared" si="57"/>
        <v>#N/A</v>
      </c>
      <c r="AA774" s="416" t="str">
        <f t="shared" si="58"/>
        <v/>
      </c>
      <c r="AB774" s="416" t="e">
        <f t="shared" si="59"/>
        <v>#N/A</v>
      </c>
      <c r="AC774" s="416" t="e">
        <f t="shared" si="60"/>
        <v>#N/A</v>
      </c>
    </row>
    <row r="775" ht="22.5" customHeight="1" spans="1:29">
      <c r="A775" s="421"/>
      <c r="B775" s="422"/>
      <c r="C775" s="422"/>
      <c r="D775" s="421"/>
      <c r="E775" s="421"/>
      <c r="F775" s="421"/>
      <c r="G775" s="421"/>
      <c r="H775" s="421"/>
      <c r="I775" s="421"/>
      <c r="J775" s="421"/>
      <c r="K775" s="421"/>
      <c r="L775" s="421"/>
      <c r="M775" s="421"/>
      <c r="N775" s="426"/>
      <c r="O775" s="426"/>
      <c r="P775" s="427"/>
      <c r="Q775" s="427"/>
      <c r="R775" s="426"/>
      <c r="S775" s="426"/>
      <c r="T775" s="426"/>
      <c r="U775" s="426"/>
      <c r="V775" s="426"/>
      <c r="W775" s="426"/>
      <c r="X775" s="427"/>
      <c r="Y775" s="416" t="e">
        <f t="shared" ref="Y775:Y838" si="61">_xlfn.IFS(LEFT(M775,3)="003","三保支出",LEFT(M775,3)="004","刚性支出",LEFT(M775,3)="000","促发展支出")</f>
        <v>#N/A</v>
      </c>
      <c r="Z775" s="416" t="e">
        <f t="shared" ref="Z775:Z838" si="62">_xlfn.IFS(LEFT(E775,1)="3","项目支出",LEFT(E775,1)="1","人员类支出",LEFT(E775,1)="2","运转类支出")</f>
        <v>#N/A</v>
      </c>
      <c r="AA775" s="416" t="str">
        <f t="shared" ref="AA775:AA838" si="63">LEFT(H775,7)</f>
        <v/>
      </c>
      <c r="AB775" s="416" t="e">
        <f t="shared" ref="AB775:AB838" si="64">_xlfn.IFS(LEFT(M775,6)="003001","保工资",LEFT(M775,6)="003002","保运转",LEFT(M775,6)="003003","保基本民生")</f>
        <v>#N/A</v>
      </c>
      <c r="AC775" s="416" t="e">
        <f t="shared" ref="AC775:AC838" si="65">IF(Z775="项目支出","否","是")</f>
        <v>#N/A</v>
      </c>
    </row>
    <row r="776" ht="22.5" customHeight="1" spans="1:29">
      <c r="A776" s="421"/>
      <c r="B776" s="422"/>
      <c r="C776" s="422"/>
      <c r="D776" s="421"/>
      <c r="E776" s="421"/>
      <c r="F776" s="421"/>
      <c r="G776" s="421"/>
      <c r="H776" s="421"/>
      <c r="I776" s="421"/>
      <c r="J776" s="421"/>
      <c r="K776" s="421"/>
      <c r="L776" s="421"/>
      <c r="M776" s="421"/>
      <c r="N776" s="426"/>
      <c r="O776" s="426"/>
      <c r="P776" s="427"/>
      <c r="Q776" s="427"/>
      <c r="R776" s="426"/>
      <c r="S776" s="426"/>
      <c r="T776" s="426"/>
      <c r="U776" s="426"/>
      <c r="V776" s="426"/>
      <c r="W776" s="426"/>
      <c r="X776" s="427"/>
      <c r="Y776" s="416" t="e">
        <f t="shared" si="61"/>
        <v>#N/A</v>
      </c>
      <c r="Z776" s="416" t="e">
        <f t="shared" si="62"/>
        <v>#N/A</v>
      </c>
      <c r="AA776" s="416" t="str">
        <f t="shared" si="63"/>
        <v/>
      </c>
      <c r="AB776" s="416" t="e">
        <f t="shared" si="64"/>
        <v>#N/A</v>
      </c>
      <c r="AC776" s="416" t="e">
        <f t="shared" si="65"/>
        <v>#N/A</v>
      </c>
    </row>
    <row r="777" ht="22.5" customHeight="1" spans="1:29">
      <c r="A777" s="421"/>
      <c r="B777" s="422"/>
      <c r="C777" s="422"/>
      <c r="D777" s="421"/>
      <c r="E777" s="421"/>
      <c r="F777" s="421"/>
      <c r="G777" s="421"/>
      <c r="H777" s="421"/>
      <c r="I777" s="421"/>
      <c r="J777" s="421"/>
      <c r="K777" s="421"/>
      <c r="L777" s="421"/>
      <c r="M777" s="421"/>
      <c r="N777" s="426"/>
      <c r="O777" s="426"/>
      <c r="P777" s="427"/>
      <c r="Q777" s="427"/>
      <c r="R777" s="426"/>
      <c r="S777" s="426"/>
      <c r="T777" s="426"/>
      <c r="U777" s="426"/>
      <c r="V777" s="426"/>
      <c r="W777" s="426"/>
      <c r="X777" s="427"/>
      <c r="Y777" s="416" t="e">
        <f t="shared" si="61"/>
        <v>#N/A</v>
      </c>
      <c r="Z777" s="416" t="e">
        <f t="shared" si="62"/>
        <v>#N/A</v>
      </c>
      <c r="AA777" s="416" t="str">
        <f t="shared" si="63"/>
        <v/>
      </c>
      <c r="AB777" s="416" t="e">
        <f t="shared" si="64"/>
        <v>#N/A</v>
      </c>
      <c r="AC777" s="416" t="e">
        <f t="shared" si="65"/>
        <v>#N/A</v>
      </c>
    </row>
    <row r="778" ht="22.5" customHeight="1" spans="1:29">
      <c r="A778" s="421"/>
      <c r="B778" s="422"/>
      <c r="C778" s="422"/>
      <c r="D778" s="421"/>
      <c r="E778" s="421"/>
      <c r="F778" s="421"/>
      <c r="G778" s="421"/>
      <c r="H778" s="421"/>
      <c r="I778" s="421"/>
      <c r="J778" s="421"/>
      <c r="K778" s="421"/>
      <c r="L778" s="421"/>
      <c r="M778" s="421"/>
      <c r="N778" s="426"/>
      <c r="O778" s="426"/>
      <c r="P778" s="427"/>
      <c r="Q778" s="427"/>
      <c r="R778" s="426"/>
      <c r="S778" s="426"/>
      <c r="T778" s="426"/>
      <c r="U778" s="426"/>
      <c r="V778" s="426"/>
      <c r="W778" s="426"/>
      <c r="X778" s="427"/>
      <c r="Y778" s="416" t="e">
        <f t="shared" si="61"/>
        <v>#N/A</v>
      </c>
      <c r="Z778" s="416" t="e">
        <f t="shared" si="62"/>
        <v>#N/A</v>
      </c>
      <c r="AA778" s="416" t="str">
        <f t="shared" si="63"/>
        <v/>
      </c>
      <c r="AB778" s="416" t="e">
        <f t="shared" si="64"/>
        <v>#N/A</v>
      </c>
      <c r="AC778" s="416" t="e">
        <f t="shared" si="65"/>
        <v>#N/A</v>
      </c>
    </row>
    <row r="779" ht="22.5" customHeight="1" spans="1:29">
      <c r="A779" s="421"/>
      <c r="B779" s="422"/>
      <c r="C779" s="422"/>
      <c r="D779" s="421"/>
      <c r="E779" s="421"/>
      <c r="F779" s="421"/>
      <c r="G779" s="421"/>
      <c r="H779" s="421"/>
      <c r="I779" s="421"/>
      <c r="J779" s="421"/>
      <c r="K779" s="421"/>
      <c r="L779" s="421"/>
      <c r="M779" s="421"/>
      <c r="N779" s="426"/>
      <c r="O779" s="426"/>
      <c r="P779" s="427"/>
      <c r="Q779" s="427"/>
      <c r="R779" s="426"/>
      <c r="S779" s="426"/>
      <c r="T779" s="426"/>
      <c r="U779" s="426"/>
      <c r="V779" s="426"/>
      <c r="W779" s="426"/>
      <c r="X779" s="427"/>
      <c r="Y779" s="416" t="e">
        <f t="shared" si="61"/>
        <v>#N/A</v>
      </c>
      <c r="Z779" s="416" t="e">
        <f t="shared" si="62"/>
        <v>#N/A</v>
      </c>
      <c r="AA779" s="416" t="str">
        <f t="shared" si="63"/>
        <v/>
      </c>
      <c r="AB779" s="416" t="e">
        <f t="shared" si="64"/>
        <v>#N/A</v>
      </c>
      <c r="AC779" s="416" t="e">
        <f t="shared" si="65"/>
        <v>#N/A</v>
      </c>
    </row>
    <row r="780" ht="22.5" customHeight="1" spans="1:29">
      <c r="A780" s="421"/>
      <c r="B780" s="422"/>
      <c r="C780" s="422"/>
      <c r="D780" s="421"/>
      <c r="E780" s="421"/>
      <c r="F780" s="421"/>
      <c r="G780" s="421"/>
      <c r="H780" s="421"/>
      <c r="I780" s="421"/>
      <c r="J780" s="421"/>
      <c r="K780" s="421"/>
      <c r="L780" s="421"/>
      <c r="M780" s="421"/>
      <c r="N780" s="426"/>
      <c r="O780" s="426"/>
      <c r="P780" s="427"/>
      <c r="Q780" s="427"/>
      <c r="R780" s="426"/>
      <c r="S780" s="426"/>
      <c r="T780" s="426"/>
      <c r="U780" s="426"/>
      <c r="V780" s="426"/>
      <c r="W780" s="426"/>
      <c r="X780" s="427"/>
      <c r="Y780" s="416" t="e">
        <f t="shared" si="61"/>
        <v>#N/A</v>
      </c>
      <c r="Z780" s="416" t="e">
        <f t="shared" si="62"/>
        <v>#N/A</v>
      </c>
      <c r="AA780" s="416" t="str">
        <f t="shared" si="63"/>
        <v/>
      </c>
      <c r="AB780" s="416" t="e">
        <f t="shared" si="64"/>
        <v>#N/A</v>
      </c>
      <c r="AC780" s="416" t="e">
        <f t="shared" si="65"/>
        <v>#N/A</v>
      </c>
    </row>
    <row r="781" ht="22.5" customHeight="1" spans="1:29">
      <c r="A781" s="421"/>
      <c r="B781" s="422"/>
      <c r="C781" s="422"/>
      <c r="D781" s="421"/>
      <c r="E781" s="421"/>
      <c r="F781" s="421"/>
      <c r="G781" s="421"/>
      <c r="H781" s="421"/>
      <c r="I781" s="421"/>
      <c r="J781" s="421"/>
      <c r="K781" s="421"/>
      <c r="L781" s="421"/>
      <c r="M781" s="421"/>
      <c r="N781" s="426"/>
      <c r="O781" s="426"/>
      <c r="P781" s="427"/>
      <c r="Q781" s="427"/>
      <c r="R781" s="426"/>
      <c r="S781" s="426"/>
      <c r="T781" s="426"/>
      <c r="U781" s="426"/>
      <c r="V781" s="426"/>
      <c r="W781" s="426"/>
      <c r="X781" s="427"/>
      <c r="Y781" s="416" t="e">
        <f t="shared" si="61"/>
        <v>#N/A</v>
      </c>
      <c r="Z781" s="416" t="e">
        <f t="shared" si="62"/>
        <v>#N/A</v>
      </c>
      <c r="AA781" s="416" t="str">
        <f t="shared" si="63"/>
        <v/>
      </c>
      <c r="AB781" s="416" t="e">
        <f t="shared" si="64"/>
        <v>#N/A</v>
      </c>
      <c r="AC781" s="416" t="e">
        <f t="shared" si="65"/>
        <v>#N/A</v>
      </c>
    </row>
    <row r="782" ht="22.5" customHeight="1" spans="1:29">
      <c r="A782" s="421"/>
      <c r="B782" s="422"/>
      <c r="C782" s="422"/>
      <c r="D782" s="421"/>
      <c r="E782" s="421"/>
      <c r="F782" s="421"/>
      <c r="G782" s="421"/>
      <c r="H782" s="421"/>
      <c r="I782" s="421"/>
      <c r="J782" s="421"/>
      <c r="K782" s="421"/>
      <c r="L782" s="421"/>
      <c r="M782" s="421"/>
      <c r="N782" s="426"/>
      <c r="O782" s="426"/>
      <c r="P782" s="427"/>
      <c r="Q782" s="427"/>
      <c r="R782" s="426"/>
      <c r="S782" s="426"/>
      <c r="T782" s="426"/>
      <c r="U782" s="426"/>
      <c r="V782" s="426"/>
      <c r="W782" s="426"/>
      <c r="X782" s="427"/>
      <c r="Y782" s="416" t="e">
        <f t="shared" si="61"/>
        <v>#N/A</v>
      </c>
      <c r="Z782" s="416" t="e">
        <f t="shared" si="62"/>
        <v>#N/A</v>
      </c>
      <c r="AA782" s="416" t="str">
        <f t="shared" si="63"/>
        <v/>
      </c>
      <c r="AB782" s="416" t="e">
        <f t="shared" si="64"/>
        <v>#N/A</v>
      </c>
      <c r="AC782" s="416" t="e">
        <f t="shared" si="65"/>
        <v>#N/A</v>
      </c>
    </row>
    <row r="783" ht="22.5" customHeight="1" spans="1:29">
      <c r="A783" s="421"/>
      <c r="B783" s="422"/>
      <c r="C783" s="422"/>
      <c r="D783" s="421"/>
      <c r="E783" s="421"/>
      <c r="F783" s="421"/>
      <c r="G783" s="421"/>
      <c r="H783" s="421"/>
      <c r="I783" s="421"/>
      <c r="J783" s="421"/>
      <c r="K783" s="421"/>
      <c r="L783" s="421"/>
      <c r="M783" s="421"/>
      <c r="N783" s="426"/>
      <c r="O783" s="426"/>
      <c r="P783" s="427"/>
      <c r="Q783" s="427"/>
      <c r="R783" s="426"/>
      <c r="S783" s="426"/>
      <c r="T783" s="426"/>
      <c r="U783" s="426"/>
      <c r="V783" s="426"/>
      <c r="W783" s="426"/>
      <c r="X783" s="427"/>
      <c r="Y783" s="416" t="e">
        <f t="shared" si="61"/>
        <v>#N/A</v>
      </c>
      <c r="Z783" s="416" t="e">
        <f t="shared" si="62"/>
        <v>#N/A</v>
      </c>
      <c r="AA783" s="416" t="str">
        <f t="shared" si="63"/>
        <v/>
      </c>
      <c r="AB783" s="416" t="e">
        <f t="shared" si="64"/>
        <v>#N/A</v>
      </c>
      <c r="AC783" s="416" t="e">
        <f t="shared" si="65"/>
        <v>#N/A</v>
      </c>
    </row>
    <row r="784" ht="22.5" customHeight="1" spans="1:29">
      <c r="A784" s="421"/>
      <c r="B784" s="422"/>
      <c r="C784" s="422"/>
      <c r="D784" s="421"/>
      <c r="E784" s="421"/>
      <c r="F784" s="421"/>
      <c r="G784" s="421"/>
      <c r="H784" s="421"/>
      <c r="I784" s="421"/>
      <c r="J784" s="421"/>
      <c r="K784" s="421"/>
      <c r="L784" s="421"/>
      <c r="M784" s="421"/>
      <c r="N784" s="426"/>
      <c r="O784" s="426"/>
      <c r="P784" s="427"/>
      <c r="Q784" s="427"/>
      <c r="R784" s="426"/>
      <c r="S784" s="426"/>
      <c r="T784" s="426"/>
      <c r="U784" s="426"/>
      <c r="V784" s="426"/>
      <c r="W784" s="426"/>
      <c r="X784" s="427"/>
      <c r="Y784" s="416" t="e">
        <f t="shared" si="61"/>
        <v>#N/A</v>
      </c>
      <c r="Z784" s="416" t="e">
        <f t="shared" si="62"/>
        <v>#N/A</v>
      </c>
      <c r="AA784" s="416" t="str">
        <f t="shared" si="63"/>
        <v/>
      </c>
      <c r="AB784" s="416" t="e">
        <f t="shared" si="64"/>
        <v>#N/A</v>
      </c>
      <c r="AC784" s="416" t="e">
        <f t="shared" si="65"/>
        <v>#N/A</v>
      </c>
    </row>
    <row r="785" ht="22.5" customHeight="1" spans="1:29">
      <c r="A785" s="421"/>
      <c r="B785" s="422"/>
      <c r="C785" s="422"/>
      <c r="D785" s="421"/>
      <c r="E785" s="421"/>
      <c r="F785" s="421"/>
      <c r="G785" s="421"/>
      <c r="H785" s="421"/>
      <c r="I785" s="421"/>
      <c r="J785" s="421"/>
      <c r="K785" s="421"/>
      <c r="L785" s="421"/>
      <c r="M785" s="421"/>
      <c r="N785" s="426"/>
      <c r="O785" s="426"/>
      <c r="P785" s="427"/>
      <c r="Q785" s="427"/>
      <c r="R785" s="426"/>
      <c r="S785" s="426"/>
      <c r="T785" s="426"/>
      <c r="U785" s="426"/>
      <c r="V785" s="426"/>
      <c r="W785" s="426"/>
      <c r="X785" s="427"/>
      <c r="Y785" s="416" t="e">
        <f t="shared" si="61"/>
        <v>#N/A</v>
      </c>
      <c r="Z785" s="416" t="e">
        <f t="shared" si="62"/>
        <v>#N/A</v>
      </c>
      <c r="AA785" s="416" t="str">
        <f t="shared" si="63"/>
        <v/>
      </c>
      <c r="AB785" s="416" t="e">
        <f t="shared" si="64"/>
        <v>#N/A</v>
      </c>
      <c r="AC785" s="416" t="e">
        <f t="shared" si="65"/>
        <v>#N/A</v>
      </c>
    </row>
    <row r="786" ht="22.5" customHeight="1" spans="1:29">
      <c r="A786" s="421"/>
      <c r="B786" s="422"/>
      <c r="C786" s="422"/>
      <c r="D786" s="421"/>
      <c r="E786" s="421"/>
      <c r="F786" s="421"/>
      <c r="G786" s="421"/>
      <c r="H786" s="421"/>
      <c r="I786" s="421"/>
      <c r="J786" s="421"/>
      <c r="K786" s="421"/>
      <c r="L786" s="421"/>
      <c r="M786" s="421"/>
      <c r="N786" s="426"/>
      <c r="O786" s="426"/>
      <c r="P786" s="427"/>
      <c r="Q786" s="427"/>
      <c r="R786" s="426"/>
      <c r="S786" s="426"/>
      <c r="T786" s="426"/>
      <c r="U786" s="426"/>
      <c r="V786" s="426"/>
      <c r="W786" s="426"/>
      <c r="X786" s="427"/>
      <c r="Y786" s="416" t="e">
        <f t="shared" si="61"/>
        <v>#N/A</v>
      </c>
      <c r="Z786" s="416" t="e">
        <f t="shared" si="62"/>
        <v>#N/A</v>
      </c>
      <c r="AA786" s="416" t="str">
        <f t="shared" si="63"/>
        <v/>
      </c>
      <c r="AB786" s="416" t="e">
        <f t="shared" si="64"/>
        <v>#N/A</v>
      </c>
      <c r="AC786" s="416" t="e">
        <f t="shared" si="65"/>
        <v>#N/A</v>
      </c>
    </row>
    <row r="787" ht="22.5" customHeight="1" spans="1:29">
      <c r="A787" s="421"/>
      <c r="B787" s="422"/>
      <c r="C787" s="422"/>
      <c r="D787" s="421"/>
      <c r="E787" s="421"/>
      <c r="F787" s="421"/>
      <c r="G787" s="421"/>
      <c r="H787" s="421"/>
      <c r="I787" s="421"/>
      <c r="J787" s="421"/>
      <c r="K787" s="421"/>
      <c r="L787" s="421"/>
      <c r="M787" s="421"/>
      <c r="N787" s="426"/>
      <c r="O787" s="426"/>
      <c r="P787" s="427"/>
      <c r="Q787" s="427"/>
      <c r="R787" s="426"/>
      <c r="S787" s="426"/>
      <c r="T787" s="426"/>
      <c r="U787" s="426"/>
      <c r="V787" s="426"/>
      <c r="W787" s="426"/>
      <c r="X787" s="427"/>
      <c r="Y787" s="416" t="e">
        <f t="shared" si="61"/>
        <v>#N/A</v>
      </c>
      <c r="Z787" s="416" t="e">
        <f t="shared" si="62"/>
        <v>#N/A</v>
      </c>
      <c r="AA787" s="416" t="str">
        <f t="shared" si="63"/>
        <v/>
      </c>
      <c r="AB787" s="416" t="e">
        <f t="shared" si="64"/>
        <v>#N/A</v>
      </c>
      <c r="AC787" s="416" t="e">
        <f t="shared" si="65"/>
        <v>#N/A</v>
      </c>
    </row>
    <row r="788" ht="22.5" customHeight="1" spans="1:29">
      <c r="A788" s="421"/>
      <c r="B788" s="422"/>
      <c r="C788" s="422"/>
      <c r="D788" s="421"/>
      <c r="E788" s="421"/>
      <c r="F788" s="421"/>
      <c r="G788" s="421"/>
      <c r="H788" s="421"/>
      <c r="I788" s="421"/>
      <c r="J788" s="421"/>
      <c r="K788" s="421"/>
      <c r="L788" s="421"/>
      <c r="M788" s="421"/>
      <c r="N788" s="426"/>
      <c r="O788" s="426"/>
      <c r="P788" s="427"/>
      <c r="Q788" s="427"/>
      <c r="R788" s="426"/>
      <c r="S788" s="426"/>
      <c r="T788" s="426"/>
      <c r="U788" s="426"/>
      <c r="V788" s="426"/>
      <c r="W788" s="426"/>
      <c r="X788" s="427"/>
      <c r="Y788" s="416" t="e">
        <f t="shared" si="61"/>
        <v>#N/A</v>
      </c>
      <c r="Z788" s="416" t="e">
        <f t="shared" si="62"/>
        <v>#N/A</v>
      </c>
      <c r="AA788" s="416" t="str">
        <f t="shared" si="63"/>
        <v/>
      </c>
      <c r="AB788" s="416" t="e">
        <f t="shared" si="64"/>
        <v>#N/A</v>
      </c>
      <c r="AC788" s="416" t="e">
        <f t="shared" si="65"/>
        <v>#N/A</v>
      </c>
    </row>
    <row r="789" ht="22.5" customHeight="1" spans="1:29">
      <c r="A789" s="421"/>
      <c r="B789" s="422"/>
      <c r="C789" s="422"/>
      <c r="D789" s="421"/>
      <c r="E789" s="421"/>
      <c r="F789" s="421"/>
      <c r="G789" s="421"/>
      <c r="H789" s="421"/>
      <c r="I789" s="421"/>
      <c r="J789" s="421"/>
      <c r="K789" s="421"/>
      <c r="L789" s="421"/>
      <c r="M789" s="421"/>
      <c r="N789" s="426"/>
      <c r="O789" s="426"/>
      <c r="P789" s="427"/>
      <c r="Q789" s="427"/>
      <c r="R789" s="426"/>
      <c r="S789" s="426"/>
      <c r="T789" s="426"/>
      <c r="U789" s="426"/>
      <c r="V789" s="426"/>
      <c r="W789" s="426"/>
      <c r="X789" s="427"/>
      <c r="Y789" s="416" t="e">
        <f t="shared" si="61"/>
        <v>#N/A</v>
      </c>
      <c r="Z789" s="416" t="e">
        <f t="shared" si="62"/>
        <v>#N/A</v>
      </c>
      <c r="AA789" s="416" t="str">
        <f t="shared" si="63"/>
        <v/>
      </c>
      <c r="AB789" s="416" t="e">
        <f t="shared" si="64"/>
        <v>#N/A</v>
      </c>
      <c r="AC789" s="416" t="e">
        <f t="shared" si="65"/>
        <v>#N/A</v>
      </c>
    </row>
    <row r="790" ht="22.5" customHeight="1" spans="1:29">
      <c r="A790" s="421"/>
      <c r="B790" s="422"/>
      <c r="C790" s="422"/>
      <c r="D790" s="421"/>
      <c r="E790" s="421"/>
      <c r="F790" s="421"/>
      <c r="G790" s="421"/>
      <c r="H790" s="421"/>
      <c r="I790" s="421"/>
      <c r="J790" s="421"/>
      <c r="K790" s="421"/>
      <c r="L790" s="421"/>
      <c r="M790" s="421"/>
      <c r="N790" s="426"/>
      <c r="O790" s="426"/>
      <c r="P790" s="427"/>
      <c r="Q790" s="427"/>
      <c r="R790" s="426"/>
      <c r="S790" s="426"/>
      <c r="T790" s="426"/>
      <c r="U790" s="426"/>
      <c r="V790" s="426"/>
      <c r="W790" s="426"/>
      <c r="X790" s="427"/>
      <c r="Y790" s="416" t="e">
        <f t="shared" si="61"/>
        <v>#N/A</v>
      </c>
      <c r="Z790" s="416" t="e">
        <f t="shared" si="62"/>
        <v>#N/A</v>
      </c>
      <c r="AA790" s="416" t="str">
        <f t="shared" si="63"/>
        <v/>
      </c>
      <c r="AB790" s="416" t="e">
        <f t="shared" si="64"/>
        <v>#N/A</v>
      </c>
      <c r="AC790" s="416" t="e">
        <f t="shared" si="65"/>
        <v>#N/A</v>
      </c>
    </row>
    <row r="791" ht="22.5" customHeight="1" spans="1:29">
      <c r="A791" s="421"/>
      <c r="B791" s="422"/>
      <c r="C791" s="422"/>
      <c r="D791" s="421"/>
      <c r="E791" s="421"/>
      <c r="F791" s="421"/>
      <c r="G791" s="421"/>
      <c r="H791" s="421"/>
      <c r="I791" s="421"/>
      <c r="J791" s="421"/>
      <c r="K791" s="421"/>
      <c r="L791" s="421"/>
      <c r="M791" s="421"/>
      <c r="N791" s="426"/>
      <c r="O791" s="426"/>
      <c r="P791" s="427"/>
      <c r="Q791" s="427"/>
      <c r="R791" s="426"/>
      <c r="S791" s="426"/>
      <c r="T791" s="426"/>
      <c r="U791" s="426"/>
      <c r="V791" s="426"/>
      <c r="W791" s="426"/>
      <c r="X791" s="427"/>
      <c r="Y791" s="416" t="e">
        <f t="shared" si="61"/>
        <v>#N/A</v>
      </c>
      <c r="Z791" s="416" t="e">
        <f t="shared" si="62"/>
        <v>#N/A</v>
      </c>
      <c r="AA791" s="416" t="str">
        <f t="shared" si="63"/>
        <v/>
      </c>
      <c r="AB791" s="416" t="e">
        <f t="shared" si="64"/>
        <v>#N/A</v>
      </c>
      <c r="AC791" s="416" t="e">
        <f t="shared" si="65"/>
        <v>#N/A</v>
      </c>
    </row>
    <row r="792" ht="22.5" customHeight="1" spans="1:29">
      <c r="A792" s="421"/>
      <c r="B792" s="422"/>
      <c r="C792" s="422"/>
      <c r="D792" s="421"/>
      <c r="E792" s="421"/>
      <c r="F792" s="421"/>
      <c r="G792" s="421"/>
      <c r="H792" s="421"/>
      <c r="I792" s="421"/>
      <c r="J792" s="421"/>
      <c r="K792" s="421"/>
      <c r="L792" s="421"/>
      <c r="M792" s="421"/>
      <c r="N792" s="426"/>
      <c r="O792" s="426"/>
      <c r="P792" s="427"/>
      <c r="Q792" s="427"/>
      <c r="R792" s="426"/>
      <c r="S792" s="426"/>
      <c r="T792" s="426"/>
      <c r="U792" s="426"/>
      <c r="V792" s="426"/>
      <c r="W792" s="426"/>
      <c r="X792" s="427"/>
      <c r="Y792" s="416" t="e">
        <f t="shared" si="61"/>
        <v>#N/A</v>
      </c>
      <c r="Z792" s="416" t="e">
        <f t="shared" si="62"/>
        <v>#N/A</v>
      </c>
      <c r="AA792" s="416" t="str">
        <f t="shared" si="63"/>
        <v/>
      </c>
      <c r="AB792" s="416" t="e">
        <f t="shared" si="64"/>
        <v>#N/A</v>
      </c>
      <c r="AC792" s="416" t="e">
        <f t="shared" si="65"/>
        <v>#N/A</v>
      </c>
    </row>
    <row r="793" ht="22.5" customHeight="1" spans="1:29">
      <c r="A793" s="421"/>
      <c r="B793" s="422"/>
      <c r="C793" s="422"/>
      <c r="D793" s="421"/>
      <c r="E793" s="421"/>
      <c r="F793" s="421"/>
      <c r="G793" s="421"/>
      <c r="H793" s="421"/>
      <c r="I793" s="421"/>
      <c r="J793" s="421"/>
      <c r="K793" s="421"/>
      <c r="L793" s="421"/>
      <c r="M793" s="421"/>
      <c r="N793" s="426"/>
      <c r="O793" s="426"/>
      <c r="P793" s="427"/>
      <c r="Q793" s="427"/>
      <c r="R793" s="426"/>
      <c r="S793" s="426"/>
      <c r="T793" s="426"/>
      <c r="U793" s="426"/>
      <c r="V793" s="426"/>
      <c r="W793" s="426"/>
      <c r="X793" s="427"/>
      <c r="Y793" s="416" t="e">
        <f t="shared" si="61"/>
        <v>#N/A</v>
      </c>
      <c r="Z793" s="416" t="e">
        <f t="shared" si="62"/>
        <v>#N/A</v>
      </c>
      <c r="AA793" s="416" t="str">
        <f t="shared" si="63"/>
        <v/>
      </c>
      <c r="AB793" s="416" t="e">
        <f t="shared" si="64"/>
        <v>#N/A</v>
      </c>
      <c r="AC793" s="416" t="e">
        <f t="shared" si="65"/>
        <v>#N/A</v>
      </c>
    </row>
    <row r="794" ht="22.5" customHeight="1" spans="1:29">
      <c r="A794" s="421"/>
      <c r="B794" s="422"/>
      <c r="C794" s="422"/>
      <c r="D794" s="421"/>
      <c r="E794" s="421"/>
      <c r="F794" s="421"/>
      <c r="G794" s="421"/>
      <c r="H794" s="421"/>
      <c r="I794" s="421"/>
      <c r="J794" s="421"/>
      <c r="K794" s="421"/>
      <c r="L794" s="421"/>
      <c r="M794" s="421"/>
      <c r="N794" s="426"/>
      <c r="O794" s="426"/>
      <c r="P794" s="427"/>
      <c r="Q794" s="427"/>
      <c r="R794" s="426"/>
      <c r="S794" s="426"/>
      <c r="T794" s="426"/>
      <c r="U794" s="426"/>
      <c r="V794" s="426"/>
      <c r="W794" s="426"/>
      <c r="X794" s="427"/>
      <c r="Y794" s="416" t="e">
        <f t="shared" si="61"/>
        <v>#N/A</v>
      </c>
      <c r="Z794" s="416" t="e">
        <f t="shared" si="62"/>
        <v>#N/A</v>
      </c>
      <c r="AA794" s="416" t="str">
        <f t="shared" si="63"/>
        <v/>
      </c>
      <c r="AB794" s="416" t="e">
        <f t="shared" si="64"/>
        <v>#N/A</v>
      </c>
      <c r="AC794" s="416" t="e">
        <f t="shared" si="65"/>
        <v>#N/A</v>
      </c>
    </row>
    <row r="795" ht="22.5" customHeight="1" spans="1:29">
      <c r="A795" s="421"/>
      <c r="B795" s="422"/>
      <c r="C795" s="422"/>
      <c r="D795" s="421"/>
      <c r="E795" s="421"/>
      <c r="F795" s="421"/>
      <c r="G795" s="421"/>
      <c r="H795" s="421"/>
      <c r="I795" s="421"/>
      <c r="J795" s="421"/>
      <c r="K795" s="421"/>
      <c r="L795" s="421"/>
      <c r="M795" s="421"/>
      <c r="N795" s="426"/>
      <c r="O795" s="426"/>
      <c r="P795" s="427"/>
      <c r="Q795" s="427"/>
      <c r="R795" s="426"/>
      <c r="S795" s="426"/>
      <c r="T795" s="426"/>
      <c r="U795" s="426"/>
      <c r="V795" s="426"/>
      <c r="W795" s="426"/>
      <c r="X795" s="427"/>
      <c r="Y795" s="416" t="e">
        <f t="shared" si="61"/>
        <v>#N/A</v>
      </c>
      <c r="Z795" s="416" t="e">
        <f t="shared" si="62"/>
        <v>#N/A</v>
      </c>
      <c r="AA795" s="416" t="str">
        <f t="shared" si="63"/>
        <v/>
      </c>
      <c r="AB795" s="416" t="e">
        <f t="shared" si="64"/>
        <v>#N/A</v>
      </c>
      <c r="AC795" s="416" t="e">
        <f t="shared" si="65"/>
        <v>#N/A</v>
      </c>
    </row>
    <row r="796" ht="22.5" customHeight="1" spans="1:29">
      <c r="A796" s="421"/>
      <c r="B796" s="422"/>
      <c r="C796" s="422"/>
      <c r="D796" s="421"/>
      <c r="E796" s="421"/>
      <c r="F796" s="421"/>
      <c r="G796" s="421"/>
      <c r="H796" s="421"/>
      <c r="I796" s="421"/>
      <c r="J796" s="421"/>
      <c r="K796" s="421"/>
      <c r="L796" s="421"/>
      <c r="M796" s="421"/>
      <c r="N796" s="426"/>
      <c r="O796" s="426"/>
      <c r="P796" s="427"/>
      <c r="Q796" s="427"/>
      <c r="R796" s="426"/>
      <c r="S796" s="426"/>
      <c r="T796" s="426"/>
      <c r="U796" s="426"/>
      <c r="V796" s="426"/>
      <c r="W796" s="426"/>
      <c r="X796" s="427"/>
      <c r="Y796" s="416" t="e">
        <f t="shared" si="61"/>
        <v>#N/A</v>
      </c>
      <c r="Z796" s="416" t="e">
        <f t="shared" si="62"/>
        <v>#N/A</v>
      </c>
      <c r="AA796" s="416" t="str">
        <f t="shared" si="63"/>
        <v/>
      </c>
      <c r="AB796" s="416" t="e">
        <f t="shared" si="64"/>
        <v>#N/A</v>
      </c>
      <c r="AC796" s="416" t="e">
        <f t="shared" si="65"/>
        <v>#N/A</v>
      </c>
    </row>
    <row r="797" ht="22.5" customHeight="1" spans="1:29">
      <c r="A797" s="421"/>
      <c r="B797" s="422"/>
      <c r="C797" s="422"/>
      <c r="D797" s="421"/>
      <c r="E797" s="421"/>
      <c r="F797" s="421"/>
      <c r="G797" s="421"/>
      <c r="H797" s="421"/>
      <c r="I797" s="421"/>
      <c r="J797" s="421"/>
      <c r="K797" s="421"/>
      <c r="L797" s="421"/>
      <c r="M797" s="421"/>
      <c r="N797" s="426"/>
      <c r="O797" s="426"/>
      <c r="P797" s="427"/>
      <c r="Q797" s="427"/>
      <c r="R797" s="426"/>
      <c r="S797" s="426"/>
      <c r="T797" s="426"/>
      <c r="U797" s="426"/>
      <c r="V797" s="426"/>
      <c r="W797" s="426"/>
      <c r="X797" s="427"/>
      <c r="Y797" s="416" t="e">
        <f t="shared" si="61"/>
        <v>#N/A</v>
      </c>
      <c r="Z797" s="416" t="e">
        <f t="shared" si="62"/>
        <v>#N/A</v>
      </c>
      <c r="AA797" s="416" t="str">
        <f t="shared" si="63"/>
        <v/>
      </c>
      <c r="AB797" s="416" t="e">
        <f t="shared" si="64"/>
        <v>#N/A</v>
      </c>
      <c r="AC797" s="416" t="e">
        <f t="shared" si="65"/>
        <v>#N/A</v>
      </c>
    </row>
    <row r="798" ht="22.5" customHeight="1" spans="1:29">
      <c r="A798" s="421"/>
      <c r="B798" s="422"/>
      <c r="C798" s="422"/>
      <c r="D798" s="421"/>
      <c r="E798" s="421"/>
      <c r="F798" s="421"/>
      <c r="G798" s="421"/>
      <c r="H798" s="421"/>
      <c r="I798" s="421"/>
      <c r="J798" s="421"/>
      <c r="K798" s="421"/>
      <c r="L798" s="421"/>
      <c r="M798" s="421"/>
      <c r="N798" s="426"/>
      <c r="O798" s="426"/>
      <c r="P798" s="427"/>
      <c r="Q798" s="427"/>
      <c r="R798" s="426"/>
      <c r="S798" s="426"/>
      <c r="T798" s="426"/>
      <c r="U798" s="426"/>
      <c r="V798" s="426"/>
      <c r="W798" s="426"/>
      <c r="X798" s="427"/>
      <c r="Y798" s="416" t="e">
        <f t="shared" si="61"/>
        <v>#N/A</v>
      </c>
      <c r="Z798" s="416" t="e">
        <f t="shared" si="62"/>
        <v>#N/A</v>
      </c>
      <c r="AA798" s="416" t="str">
        <f t="shared" si="63"/>
        <v/>
      </c>
      <c r="AB798" s="416" t="e">
        <f t="shared" si="64"/>
        <v>#N/A</v>
      </c>
      <c r="AC798" s="416" t="e">
        <f t="shared" si="65"/>
        <v>#N/A</v>
      </c>
    </row>
    <row r="799" ht="22.5" customHeight="1" spans="1:29">
      <c r="A799" s="421"/>
      <c r="B799" s="422"/>
      <c r="C799" s="422"/>
      <c r="D799" s="421"/>
      <c r="E799" s="421"/>
      <c r="F799" s="421"/>
      <c r="G799" s="421"/>
      <c r="H799" s="421"/>
      <c r="I799" s="421"/>
      <c r="J799" s="421"/>
      <c r="K799" s="421"/>
      <c r="L799" s="421"/>
      <c r="M799" s="421"/>
      <c r="N799" s="426"/>
      <c r="O799" s="426"/>
      <c r="P799" s="427"/>
      <c r="Q799" s="427"/>
      <c r="R799" s="426"/>
      <c r="S799" s="426"/>
      <c r="T799" s="426"/>
      <c r="U799" s="426"/>
      <c r="V799" s="426"/>
      <c r="W799" s="426"/>
      <c r="X799" s="427"/>
      <c r="Y799" s="416" t="e">
        <f t="shared" si="61"/>
        <v>#N/A</v>
      </c>
      <c r="Z799" s="416" t="e">
        <f t="shared" si="62"/>
        <v>#N/A</v>
      </c>
      <c r="AA799" s="416" t="str">
        <f t="shared" si="63"/>
        <v/>
      </c>
      <c r="AB799" s="416" t="e">
        <f t="shared" si="64"/>
        <v>#N/A</v>
      </c>
      <c r="AC799" s="416" t="e">
        <f t="shared" si="65"/>
        <v>#N/A</v>
      </c>
    </row>
    <row r="800" ht="22.5" customHeight="1" spans="1:29">
      <c r="A800" s="421"/>
      <c r="B800" s="422"/>
      <c r="C800" s="422"/>
      <c r="D800" s="421"/>
      <c r="E800" s="421"/>
      <c r="F800" s="421"/>
      <c r="G800" s="421"/>
      <c r="H800" s="421"/>
      <c r="I800" s="421"/>
      <c r="J800" s="421"/>
      <c r="K800" s="421"/>
      <c r="L800" s="421"/>
      <c r="M800" s="421"/>
      <c r="N800" s="426"/>
      <c r="O800" s="426"/>
      <c r="P800" s="427"/>
      <c r="Q800" s="427"/>
      <c r="R800" s="426"/>
      <c r="S800" s="426"/>
      <c r="T800" s="426"/>
      <c r="U800" s="426"/>
      <c r="V800" s="426"/>
      <c r="W800" s="426"/>
      <c r="X800" s="427"/>
      <c r="Y800" s="416" t="e">
        <f t="shared" si="61"/>
        <v>#N/A</v>
      </c>
      <c r="Z800" s="416" t="e">
        <f t="shared" si="62"/>
        <v>#N/A</v>
      </c>
      <c r="AA800" s="416" t="str">
        <f t="shared" si="63"/>
        <v/>
      </c>
      <c r="AB800" s="416" t="e">
        <f t="shared" si="64"/>
        <v>#N/A</v>
      </c>
      <c r="AC800" s="416" t="e">
        <f t="shared" si="65"/>
        <v>#N/A</v>
      </c>
    </row>
    <row r="801" ht="22.5" customHeight="1" spans="1:29">
      <c r="A801" s="421"/>
      <c r="B801" s="422"/>
      <c r="C801" s="422"/>
      <c r="D801" s="421"/>
      <c r="E801" s="421"/>
      <c r="F801" s="421"/>
      <c r="G801" s="421"/>
      <c r="H801" s="421"/>
      <c r="I801" s="421"/>
      <c r="J801" s="421"/>
      <c r="K801" s="421"/>
      <c r="L801" s="421"/>
      <c r="M801" s="421"/>
      <c r="N801" s="426"/>
      <c r="O801" s="426"/>
      <c r="P801" s="427"/>
      <c r="Q801" s="427"/>
      <c r="R801" s="426"/>
      <c r="S801" s="426"/>
      <c r="T801" s="426"/>
      <c r="U801" s="426"/>
      <c r="V801" s="426"/>
      <c r="W801" s="426"/>
      <c r="X801" s="427"/>
      <c r="Y801" s="416" t="e">
        <f t="shared" si="61"/>
        <v>#N/A</v>
      </c>
      <c r="Z801" s="416" t="e">
        <f t="shared" si="62"/>
        <v>#N/A</v>
      </c>
      <c r="AA801" s="416" t="str">
        <f t="shared" si="63"/>
        <v/>
      </c>
      <c r="AB801" s="416" t="e">
        <f t="shared" si="64"/>
        <v>#N/A</v>
      </c>
      <c r="AC801" s="416" t="e">
        <f t="shared" si="65"/>
        <v>#N/A</v>
      </c>
    </row>
    <row r="802" ht="22.5" customHeight="1" spans="1:29">
      <c r="A802" s="421"/>
      <c r="B802" s="422"/>
      <c r="C802" s="422"/>
      <c r="D802" s="421"/>
      <c r="E802" s="421"/>
      <c r="F802" s="421"/>
      <c r="G802" s="421"/>
      <c r="H802" s="421"/>
      <c r="I802" s="421"/>
      <c r="J802" s="421"/>
      <c r="K802" s="421"/>
      <c r="L802" s="421"/>
      <c r="M802" s="421"/>
      <c r="N802" s="426"/>
      <c r="O802" s="426"/>
      <c r="P802" s="427"/>
      <c r="Q802" s="427"/>
      <c r="R802" s="426"/>
      <c r="S802" s="426"/>
      <c r="T802" s="426"/>
      <c r="U802" s="426"/>
      <c r="V802" s="426"/>
      <c r="W802" s="426"/>
      <c r="X802" s="427"/>
      <c r="Y802" s="416" t="e">
        <f t="shared" si="61"/>
        <v>#N/A</v>
      </c>
      <c r="Z802" s="416" t="e">
        <f t="shared" si="62"/>
        <v>#N/A</v>
      </c>
      <c r="AA802" s="416" t="str">
        <f t="shared" si="63"/>
        <v/>
      </c>
      <c r="AB802" s="416" t="e">
        <f t="shared" si="64"/>
        <v>#N/A</v>
      </c>
      <c r="AC802" s="416" t="e">
        <f t="shared" si="65"/>
        <v>#N/A</v>
      </c>
    </row>
    <row r="803" ht="22.5" customHeight="1" spans="1:29">
      <c r="A803" s="421"/>
      <c r="B803" s="422"/>
      <c r="C803" s="422"/>
      <c r="D803" s="421"/>
      <c r="E803" s="421"/>
      <c r="F803" s="421"/>
      <c r="G803" s="421"/>
      <c r="H803" s="421"/>
      <c r="I803" s="421"/>
      <c r="J803" s="421"/>
      <c r="K803" s="421"/>
      <c r="L803" s="421"/>
      <c r="M803" s="421"/>
      <c r="N803" s="426"/>
      <c r="O803" s="426"/>
      <c r="P803" s="427"/>
      <c r="Q803" s="427"/>
      <c r="R803" s="426"/>
      <c r="S803" s="426"/>
      <c r="T803" s="426"/>
      <c r="U803" s="426"/>
      <c r="V803" s="426"/>
      <c r="W803" s="426"/>
      <c r="X803" s="427"/>
      <c r="Y803" s="416" t="e">
        <f t="shared" si="61"/>
        <v>#N/A</v>
      </c>
      <c r="Z803" s="416" t="e">
        <f t="shared" si="62"/>
        <v>#N/A</v>
      </c>
      <c r="AA803" s="416" t="str">
        <f t="shared" si="63"/>
        <v/>
      </c>
      <c r="AB803" s="416" t="e">
        <f t="shared" si="64"/>
        <v>#N/A</v>
      </c>
      <c r="AC803" s="416" t="e">
        <f t="shared" si="65"/>
        <v>#N/A</v>
      </c>
    </row>
    <row r="804" ht="22.5" customHeight="1" spans="1:29">
      <c r="A804" s="421"/>
      <c r="B804" s="422"/>
      <c r="C804" s="422"/>
      <c r="D804" s="421"/>
      <c r="E804" s="421"/>
      <c r="F804" s="421"/>
      <c r="G804" s="421"/>
      <c r="H804" s="421"/>
      <c r="I804" s="421"/>
      <c r="J804" s="421"/>
      <c r="K804" s="421"/>
      <c r="L804" s="421"/>
      <c r="M804" s="421"/>
      <c r="N804" s="426"/>
      <c r="O804" s="426"/>
      <c r="P804" s="427"/>
      <c r="Q804" s="427"/>
      <c r="R804" s="426"/>
      <c r="S804" s="426"/>
      <c r="T804" s="426"/>
      <c r="U804" s="426"/>
      <c r="V804" s="426"/>
      <c r="W804" s="426"/>
      <c r="X804" s="427"/>
      <c r="Y804" s="416" t="e">
        <f t="shared" si="61"/>
        <v>#N/A</v>
      </c>
      <c r="Z804" s="416" t="e">
        <f t="shared" si="62"/>
        <v>#N/A</v>
      </c>
      <c r="AA804" s="416" t="str">
        <f t="shared" si="63"/>
        <v/>
      </c>
      <c r="AB804" s="416" t="e">
        <f t="shared" si="64"/>
        <v>#N/A</v>
      </c>
      <c r="AC804" s="416" t="e">
        <f t="shared" si="65"/>
        <v>#N/A</v>
      </c>
    </row>
    <row r="805" ht="22.5" customHeight="1" spans="1:29">
      <c r="A805" s="421"/>
      <c r="B805" s="422"/>
      <c r="C805" s="422"/>
      <c r="D805" s="421"/>
      <c r="E805" s="421"/>
      <c r="F805" s="421"/>
      <c r="G805" s="421"/>
      <c r="H805" s="421"/>
      <c r="I805" s="421"/>
      <c r="J805" s="421"/>
      <c r="K805" s="421"/>
      <c r="L805" s="421"/>
      <c r="M805" s="421"/>
      <c r="N805" s="426"/>
      <c r="O805" s="426"/>
      <c r="P805" s="427"/>
      <c r="Q805" s="427"/>
      <c r="R805" s="426"/>
      <c r="S805" s="426"/>
      <c r="T805" s="426"/>
      <c r="U805" s="426"/>
      <c r="V805" s="426"/>
      <c r="W805" s="426"/>
      <c r="X805" s="427"/>
      <c r="Y805" s="416" t="e">
        <f t="shared" si="61"/>
        <v>#N/A</v>
      </c>
      <c r="Z805" s="416" t="e">
        <f t="shared" si="62"/>
        <v>#N/A</v>
      </c>
      <c r="AA805" s="416" t="str">
        <f t="shared" si="63"/>
        <v/>
      </c>
      <c r="AB805" s="416" t="e">
        <f t="shared" si="64"/>
        <v>#N/A</v>
      </c>
      <c r="AC805" s="416" t="e">
        <f t="shared" si="65"/>
        <v>#N/A</v>
      </c>
    </row>
    <row r="806" ht="22.5" customHeight="1" spans="1:29">
      <c r="A806" s="421"/>
      <c r="B806" s="422"/>
      <c r="C806" s="422"/>
      <c r="D806" s="421"/>
      <c r="E806" s="421"/>
      <c r="F806" s="421"/>
      <c r="G806" s="421"/>
      <c r="H806" s="421"/>
      <c r="I806" s="421"/>
      <c r="J806" s="421"/>
      <c r="K806" s="421"/>
      <c r="L806" s="421"/>
      <c r="M806" s="421"/>
      <c r="N806" s="426"/>
      <c r="O806" s="426"/>
      <c r="P806" s="427"/>
      <c r="Q806" s="427"/>
      <c r="R806" s="426"/>
      <c r="S806" s="426"/>
      <c r="T806" s="426"/>
      <c r="U806" s="426"/>
      <c r="V806" s="426"/>
      <c r="W806" s="426"/>
      <c r="X806" s="427"/>
      <c r="Y806" s="416" t="e">
        <f t="shared" si="61"/>
        <v>#N/A</v>
      </c>
      <c r="Z806" s="416" t="e">
        <f t="shared" si="62"/>
        <v>#N/A</v>
      </c>
      <c r="AA806" s="416" t="str">
        <f t="shared" si="63"/>
        <v/>
      </c>
      <c r="AB806" s="416" t="e">
        <f t="shared" si="64"/>
        <v>#N/A</v>
      </c>
      <c r="AC806" s="416" t="e">
        <f t="shared" si="65"/>
        <v>#N/A</v>
      </c>
    </row>
    <row r="807" ht="22.5" customHeight="1" spans="1:29">
      <c r="A807" s="421"/>
      <c r="B807" s="422"/>
      <c r="C807" s="422"/>
      <c r="D807" s="421"/>
      <c r="E807" s="421"/>
      <c r="F807" s="421"/>
      <c r="G807" s="421"/>
      <c r="H807" s="421"/>
      <c r="I807" s="421"/>
      <c r="J807" s="421"/>
      <c r="K807" s="421"/>
      <c r="L807" s="421"/>
      <c r="M807" s="421"/>
      <c r="N807" s="426"/>
      <c r="O807" s="426"/>
      <c r="P807" s="427"/>
      <c r="Q807" s="427"/>
      <c r="R807" s="426"/>
      <c r="S807" s="426"/>
      <c r="T807" s="426"/>
      <c r="U807" s="426"/>
      <c r="V807" s="426"/>
      <c r="W807" s="426"/>
      <c r="X807" s="427"/>
      <c r="Y807" s="416" t="e">
        <f t="shared" si="61"/>
        <v>#N/A</v>
      </c>
      <c r="Z807" s="416" t="e">
        <f t="shared" si="62"/>
        <v>#N/A</v>
      </c>
      <c r="AA807" s="416" t="str">
        <f t="shared" si="63"/>
        <v/>
      </c>
      <c r="AB807" s="416" t="e">
        <f t="shared" si="64"/>
        <v>#N/A</v>
      </c>
      <c r="AC807" s="416" t="e">
        <f t="shared" si="65"/>
        <v>#N/A</v>
      </c>
    </row>
    <row r="808" ht="22.5" customHeight="1" spans="1:29">
      <c r="A808" s="421"/>
      <c r="B808" s="422"/>
      <c r="C808" s="422"/>
      <c r="D808" s="421"/>
      <c r="E808" s="421"/>
      <c r="F808" s="421"/>
      <c r="G808" s="421"/>
      <c r="H808" s="421"/>
      <c r="I808" s="421"/>
      <c r="J808" s="421"/>
      <c r="K808" s="421"/>
      <c r="L808" s="421"/>
      <c r="M808" s="421"/>
      <c r="N808" s="426"/>
      <c r="O808" s="426"/>
      <c r="P808" s="427"/>
      <c r="Q808" s="427"/>
      <c r="R808" s="426"/>
      <c r="S808" s="426"/>
      <c r="T808" s="426"/>
      <c r="U808" s="426"/>
      <c r="V808" s="426"/>
      <c r="W808" s="426"/>
      <c r="X808" s="427"/>
      <c r="Y808" s="416" t="e">
        <f t="shared" si="61"/>
        <v>#N/A</v>
      </c>
      <c r="Z808" s="416" t="e">
        <f t="shared" si="62"/>
        <v>#N/A</v>
      </c>
      <c r="AA808" s="416" t="str">
        <f t="shared" si="63"/>
        <v/>
      </c>
      <c r="AB808" s="416" t="e">
        <f t="shared" si="64"/>
        <v>#N/A</v>
      </c>
      <c r="AC808" s="416" t="e">
        <f t="shared" si="65"/>
        <v>#N/A</v>
      </c>
    </row>
    <row r="809" ht="22.5" customHeight="1" spans="1:29">
      <c r="A809" s="421"/>
      <c r="B809" s="422"/>
      <c r="C809" s="422"/>
      <c r="D809" s="421"/>
      <c r="E809" s="421"/>
      <c r="F809" s="421"/>
      <c r="G809" s="421"/>
      <c r="H809" s="421"/>
      <c r="I809" s="421"/>
      <c r="J809" s="421"/>
      <c r="K809" s="421"/>
      <c r="L809" s="421"/>
      <c r="M809" s="421"/>
      <c r="N809" s="426"/>
      <c r="O809" s="426"/>
      <c r="P809" s="427"/>
      <c r="Q809" s="427"/>
      <c r="R809" s="426"/>
      <c r="S809" s="426"/>
      <c r="T809" s="426"/>
      <c r="U809" s="426"/>
      <c r="V809" s="426"/>
      <c r="W809" s="426"/>
      <c r="X809" s="427"/>
      <c r="Y809" s="416" t="e">
        <f t="shared" si="61"/>
        <v>#N/A</v>
      </c>
      <c r="Z809" s="416" t="e">
        <f t="shared" si="62"/>
        <v>#N/A</v>
      </c>
      <c r="AA809" s="416" t="str">
        <f t="shared" si="63"/>
        <v/>
      </c>
      <c r="AB809" s="416" t="e">
        <f t="shared" si="64"/>
        <v>#N/A</v>
      </c>
      <c r="AC809" s="416" t="e">
        <f t="shared" si="65"/>
        <v>#N/A</v>
      </c>
    </row>
    <row r="810" ht="22.5" customHeight="1" spans="1:29">
      <c r="A810" s="421"/>
      <c r="B810" s="422"/>
      <c r="C810" s="422"/>
      <c r="D810" s="421"/>
      <c r="E810" s="421"/>
      <c r="F810" s="421"/>
      <c r="G810" s="421"/>
      <c r="H810" s="421"/>
      <c r="I810" s="421"/>
      <c r="J810" s="421"/>
      <c r="K810" s="421"/>
      <c r="L810" s="421"/>
      <c r="M810" s="421"/>
      <c r="N810" s="426"/>
      <c r="O810" s="426"/>
      <c r="P810" s="427"/>
      <c r="Q810" s="427"/>
      <c r="R810" s="426"/>
      <c r="S810" s="426"/>
      <c r="T810" s="426"/>
      <c r="U810" s="426"/>
      <c r="V810" s="426"/>
      <c r="W810" s="426"/>
      <c r="X810" s="427"/>
      <c r="Y810" s="416" t="e">
        <f t="shared" si="61"/>
        <v>#N/A</v>
      </c>
      <c r="Z810" s="416" t="e">
        <f t="shared" si="62"/>
        <v>#N/A</v>
      </c>
      <c r="AA810" s="416" t="str">
        <f t="shared" si="63"/>
        <v/>
      </c>
      <c r="AB810" s="416" t="e">
        <f t="shared" si="64"/>
        <v>#N/A</v>
      </c>
      <c r="AC810" s="416" t="e">
        <f t="shared" si="65"/>
        <v>#N/A</v>
      </c>
    </row>
    <row r="811" ht="22.5" customHeight="1" spans="1:29">
      <c r="A811" s="421"/>
      <c r="B811" s="422"/>
      <c r="C811" s="422"/>
      <c r="D811" s="421"/>
      <c r="E811" s="421"/>
      <c r="F811" s="421"/>
      <c r="G811" s="421"/>
      <c r="H811" s="421"/>
      <c r="I811" s="421"/>
      <c r="J811" s="421"/>
      <c r="K811" s="421"/>
      <c r="L811" s="421"/>
      <c r="M811" s="421"/>
      <c r="N811" s="426"/>
      <c r="O811" s="426"/>
      <c r="P811" s="427"/>
      <c r="Q811" s="427"/>
      <c r="R811" s="426"/>
      <c r="S811" s="426"/>
      <c r="T811" s="426"/>
      <c r="U811" s="426"/>
      <c r="V811" s="426"/>
      <c r="W811" s="426"/>
      <c r="X811" s="427"/>
      <c r="Y811" s="416" t="e">
        <f t="shared" si="61"/>
        <v>#N/A</v>
      </c>
      <c r="Z811" s="416" t="e">
        <f t="shared" si="62"/>
        <v>#N/A</v>
      </c>
      <c r="AA811" s="416" t="str">
        <f t="shared" si="63"/>
        <v/>
      </c>
      <c r="AB811" s="416" t="e">
        <f t="shared" si="64"/>
        <v>#N/A</v>
      </c>
      <c r="AC811" s="416" t="e">
        <f t="shared" si="65"/>
        <v>#N/A</v>
      </c>
    </row>
    <row r="812" ht="22.5" customHeight="1" spans="1:29">
      <c r="A812" s="421"/>
      <c r="B812" s="422"/>
      <c r="C812" s="422"/>
      <c r="D812" s="421"/>
      <c r="E812" s="421"/>
      <c r="F812" s="421"/>
      <c r="G812" s="421"/>
      <c r="H812" s="421"/>
      <c r="I812" s="421"/>
      <c r="J812" s="421"/>
      <c r="K812" s="421"/>
      <c r="L812" s="421"/>
      <c r="M812" s="421"/>
      <c r="N812" s="426"/>
      <c r="O812" s="426"/>
      <c r="P812" s="427"/>
      <c r="Q812" s="427"/>
      <c r="R812" s="426"/>
      <c r="S812" s="426"/>
      <c r="T812" s="426"/>
      <c r="U812" s="426"/>
      <c r="V812" s="426"/>
      <c r="W812" s="426"/>
      <c r="X812" s="427"/>
      <c r="Y812" s="416" t="e">
        <f t="shared" si="61"/>
        <v>#N/A</v>
      </c>
      <c r="Z812" s="416" t="e">
        <f t="shared" si="62"/>
        <v>#N/A</v>
      </c>
      <c r="AA812" s="416" t="str">
        <f t="shared" si="63"/>
        <v/>
      </c>
      <c r="AB812" s="416" t="e">
        <f t="shared" si="64"/>
        <v>#N/A</v>
      </c>
      <c r="AC812" s="416" t="e">
        <f t="shared" si="65"/>
        <v>#N/A</v>
      </c>
    </row>
    <row r="813" ht="22.5" customHeight="1" spans="1:29">
      <c r="A813" s="421"/>
      <c r="B813" s="422"/>
      <c r="C813" s="422"/>
      <c r="D813" s="421"/>
      <c r="E813" s="421"/>
      <c r="F813" s="421"/>
      <c r="G813" s="421"/>
      <c r="H813" s="421"/>
      <c r="I813" s="421"/>
      <c r="J813" s="421"/>
      <c r="K813" s="421"/>
      <c r="L813" s="421"/>
      <c r="M813" s="421"/>
      <c r="N813" s="426"/>
      <c r="O813" s="426"/>
      <c r="P813" s="427"/>
      <c r="Q813" s="427"/>
      <c r="R813" s="426"/>
      <c r="S813" s="426"/>
      <c r="T813" s="426"/>
      <c r="U813" s="426"/>
      <c r="V813" s="426"/>
      <c r="W813" s="426"/>
      <c r="X813" s="427"/>
      <c r="Y813" s="416" t="e">
        <f t="shared" si="61"/>
        <v>#N/A</v>
      </c>
      <c r="Z813" s="416" t="e">
        <f t="shared" si="62"/>
        <v>#N/A</v>
      </c>
      <c r="AA813" s="416" t="str">
        <f t="shared" si="63"/>
        <v/>
      </c>
      <c r="AB813" s="416" t="e">
        <f t="shared" si="64"/>
        <v>#N/A</v>
      </c>
      <c r="AC813" s="416" t="e">
        <f t="shared" si="65"/>
        <v>#N/A</v>
      </c>
    </row>
    <row r="814" ht="22.5" customHeight="1" spans="1:29">
      <c r="A814" s="421"/>
      <c r="B814" s="422"/>
      <c r="C814" s="422"/>
      <c r="D814" s="421"/>
      <c r="E814" s="421"/>
      <c r="F814" s="421"/>
      <c r="G814" s="421"/>
      <c r="H814" s="421"/>
      <c r="I814" s="421"/>
      <c r="J814" s="421"/>
      <c r="K814" s="421"/>
      <c r="L814" s="421"/>
      <c r="M814" s="421"/>
      <c r="N814" s="426"/>
      <c r="O814" s="426"/>
      <c r="P814" s="427"/>
      <c r="Q814" s="427"/>
      <c r="R814" s="426"/>
      <c r="S814" s="426"/>
      <c r="T814" s="426"/>
      <c r="U814" s="426"/>
      <c r="V814" s="426"/>
      <c r="W814" s="426"/>
      <c r="X814" s="427"/>
      <c r="Y814" s="416" t="e">
        <f t="shared" si="61"/>
        <v>#N/A</v>
      </c>
      <c r="Z814" s="416" t="e">
        <f t="shared" si="62"/>
        <v>#N/A</v>
      </c>
      <c r="AA814" s="416" t="str">
        <f t="shared" si="63"/>
        <v/>
      </c>
      <c r="AB814" s="416" t="e">
        <f t="shared" si="64"/>
        <v>#N/A</v>
      </c>
      <c r="AC814" s="416" t="e">
        <f t="shared" si="65"/>
        <v>#N/A</v>
      </c>
    </row>
    <row r="815" ht="22.5" customHeight="1" spans="1:29">
      <c r="A815" s="421"/>
      <c r="B815" s="422"/>
      <c r="C815" s="422"/>
      <c r="D815" s="421"/>
      <c r="E815" s="421"/>
      <c r="F815" s="421"/>
      <c r="G815" s="421"/>
      <c r="H815" s="421"/>
      <c r="I815" s="421"/>
      <c r="J815" s="421"/>
      <c r="K815" s="421"/>
      <c r="L815" s="421"/>
      <c r="M815" s="421"/>
      <c r="N815" s="426"/>
      <c r="O815" s="426"/>
      <c r="P815" s="427"/>
      <c r="Q815" s="427"/>
      <c r="R815" s="426"/>
      <c r="S815" s="426"/>
      <c r="T815" s="426"/>
      <c r="U815" s="426"/>
      <c r="V815" s="426"/>
      <c r="W815" s="426"/>
      <c r="X815" s="427"/>
      <c r="Y815" s="416" t="e">
        <f t="shared" si="61"/>
        <v>#N/A</v>
      </c>
      <c r="Z815" s="416" t="e">
        <f t="shared" si="62"/>
        <v>#N/A</v>
      </c>
      <c r="AA815" s="416" t="str">
        <f t="shared" si="63"/>
        <v/>
      </c>
      <c r="AB815" s="416" t="e">
        <f t="shared" si="64"/>
        <v>#N/A</v>
      </c>
      <c r="AC815" s="416" t="e">
        <f t="shared" si="65"/>
        <v>#N/A</v>
      </c>
    </row>
    <row r="816" ht="22.5" customHeight="1" spans="1:29">
      <c r="A816" s="421"/>
      <c r="B816" s="422"/>
      <c r="C816" s="422"/>
      <c r="D816" s="421"/>
      <c r="E816" s="421"/>
      <c r="F816" s="421"/>
      <c r="G816" s="421"/>
      <c r="H816" s="421"/>
      <c r="I816" s="421"/>
      <c r="J816" s="421"/>
      <c r="K816" s="421"/>
      <c r="L816" s="421"/>
      <c r="M816" s="421"/>
      <c r="N816" s="426"/>
      <c r="O816" s="426"/>
      <c r="P816" s="427"/>
      <c r="Q816" s="427"/>
      <c r="R816" s="426"/>
      <c r="S816" s="426"/>
      <c r="T816" s="426"/>
      <c r="U816" s="426"/>
      <c r="V816" s="426"/>
      <c r="W816" s="426"/>
      <c r="X816" s="427"/>
      <c r="Y816" s="416" t="e">
        <f t="shared" si="61"/>
        <v>#N/A</v>
      </c>
      <c r="Z816" s="416" t="e">
        <f t="shared" si="62"/>
        <v>#N/A</v>
      </c>
      <c r="AA816" s="416" t="str">
        <f t="shared" si="63"/>
        <v/>
      </c>
      <c r="AB816" s="416" t="e">
        <f t="shared" si="64"/>
        <v>#N/A</v>
      </c>
      <c r="AC816" s="416" t="e">
        <f t="shared" si="65"/>
        <v>#N/A</v>
      </c>
    </row>
    <row r="817" ht="22.5" customHeight="1" spans="1:29">
      <c r="A817" s="421"/>
      <c r="B817" s="422"/>
      <c r="C817" s="422"/>
      <c r="D817" s="421"/>
      <c r="E817" s="421"/>
      <c r="F817" s="421"/>
      <c r="G817" s="421"/>
      <c r="H817" s="421"/>
      <c r="I817" s="421"/>
      <c r="J817" s="421"/>
      <c r="K817" s="421"/>
      <c r="L817" s="421"/>
      <c r="M817" s="421"/>
      <c r="N817" s="426"/>
      <c r="O817" s="426"/>
      <c r="P817" s="427"/>
      <c r="Q817" s="427"/>
      <c r="R817" s="426"/>
      <c r="S817" s="426"/>
      <c r="T817" s="426"/>
      <c r="U817" s="426"/>
      <c r="V817" s="426"/>
      <c r="W817" s="426"/>
      <c r="X817" s="427"/>
      <c r="Y817" s="416" t="e">
        <f t="shared" si="61"/>
        <v>#N/A</v>
      </c>
      <c r="Z817" s="416" t="e">
        <f t="shared" si="62"/>
        <v>#N/A</v>
      </c>
      <c r="AA817" s="416" t="str">
        <f t="shared" si="63"/>
        <v/>
      </c>
      <c r="AB817" s="416" t="e">
        <f t="shared" si="64"/>
        <v>#N/A</v>
      </c>
      <c r="AC817" s="416" t="e">
        <f t="shared" si="65"/>
        <v>#N/A</v>
      </c>
    </row>
    <row r="818" ht="22.5" customHeight="1" spans="1:29">
      <c r="A818" s="421"/>
      <c r="B818" s="422"/>
      <c r="C818" s="422"/>
      <c r="D818" s="421"/>
      <c r="E818" s="421"/>
      <c r="F818" s="421"/>
      <c r="G818" s="421"/>
      <c r="H818" s="421"/>
      <c r="I818" s="421"/>
      <c r="J818" s="421"/>
      <c r="K818" s="421"/>
      <c r="L818" s="421"/>
      <c r="M818" s="421"/>
      <c r="N818" s="426"/>
      <c r="O818" s="426"/>
      <c r="P818" s="427"/>
      <c r="Q818" s="427"/>
      <c r="R818" s="426"/>
      <c r="S818" s="426"/>
      <c r="T818" s="426"/>
      <c r="U818" s="426"/>
      <c r="V818" s="426"/>
      <c r="W818" s="426"/>
      <c r="X818" s="427"/>
      <c r="Y818" s="416" t="e">
        <f t="shared" si="61"/>
        <v>#N/A</v>
      </c>
      <c r="Z818" s="416" t="e">
        <f t="shared" si="62"/>
        <v>#N/A</v>
      </c>
      <c r="AA818" s="416" t="str">
        <f t="shared" si="63"/>
        <v/>
      </c>
      <c r="AB818" s="416" t="e">
        <f t="shared" si="64"/>
        <v>#N/A</v>
      </c>
      <c r="AC818" s="416" t="e">
        <f t="shared" si="65"/>
        <v>#N/A</v>
      </c>
    </row>
    <row r="819" ht="22.5" customHeight="1" spans="1:29">
      <c r="A819" s="421"/>
      <c r="B819" s="422"/>
      <c r="C819" s="422"/>
      <c r="D819" s="421"/>
      <c r="E819" s="421"/>
      <c r="F819" s="421"/>
      <c r="G819" s="421"/>
      <c r="H819" s="421"/>
      <c r="I819" s="421"/>
      <c r="J819" s="421"/>
      <c r="K819" s="421"/>
      <c r="L819" s="421"/>
      <c r="M819" s="421"/>
      <c r="N819" s="426"/>
      <c r="O819" s="426"/>
      <c r="P819" s="427"/>
      <c r="Q819" s="427"/>
      <c r="R819" s="426"/>
      <c r="S819" s="426"/>
      <c r="T819" s="426"/>
      <c r="U819" s="426"/>
      <c r="V819" s="426"/>
      <c r="W819" s="426"/>
      <c r="X819" s="427"/>
      <c r="Y819" s="416" t="e">
        <f t="shared" si="61"/>
        <v>#N/A</v>
      </c>
      <c r="Z819" s="416" t="e">
        <f t="shared" si="62"/>
        <v>#N/A</v>
      </c>
      <c r="AA819" s="416" t="str">
        <f t="shared" si="63"/>
        <v/>
      </c>
      <c r="AB819" s="416" t="e">
        <f t="shared" si="64"/>
        <v>#N/A</v>
      </c>
      <c r="AC819" s="416" t="e">
        <f t="shared" si="65"/>
        <v>#N/A</v>
      </c>
    </row>
    <row r="820" ht="22.5" customHeight="1" spans="1:29">
      <c r="A820" s="421"/>
      <c r="B820" s="422"/>
      <c r="C820" s="422"/>
      <c r="D820" s="421"/>
      <c r="E820" s="421"/>
      <c r="F820" s="421"/>
      <c r="G820" s="421"/>
      <c r="H820" s="421"/>
      <c r="I820" s="421"/>
      <c r="J820" s="421"/>
      <c r="K820" s="421"/>
      <c r="L820" s="421"/>
      <c r="M820" s="421"/>
      <c r="N820" s="426"/>
      <c r="O820" s="426"/>
      <c r="P820" s="427"/>
      <c r="Q820" s="427"/>
      <c r="R820" s="426"/>
      <c r="S820" s="426"/>
      <c r="T820" s="426"/>
      <c r="U820" s="426"/>
      <c r="V820" s="426"/>
      <c r="W820" s="426"/>
      <c r="X820" s="427"/>
      <c r="Y820" s="416" t="e">
        <f t="shared" si="61"/>
        <v>#N/A</v>
      </c>
      <c r="Z820" s="416" t="e">
        <f t="shared" si="62"/>
        <v>#N/A</v>
      </c>
      <c r="AA820" s="416" t="str">
        <f t="shared" si="63"/>
        <v/>
      </c>
      <c r="AB820" s="416" t="e">
        <f t="shared" si="64"/>
        <v>#N/A</v>
      </c>
      <c r="AC820" s="416" t="e">
        <f t="shared" si="65"/>
        <v>#N/A</v>
      </c>
    </row>
    <row r="821" ht="22.5" customHeight="1" spans="1:29">
      <c r="A821" s="421"/>
      <c r="B821" s="422"/>
      <c r="C821" s="422"/>
      <c r="D821" s="421"/>
      <c r="E821" s="421"/>
      <c r="F821" s="421"/>
      <c r="G821" s="421"/>
      <c r="H821" s="421"/>
      <c r="I821" s="421"/>
      <c r="J821" s="421"/>
      <c r="K821" s="421"/>
      <c r="L821" s="421"/>
      <c r="M821" s="421"/>
      <c r="N821" s="426"/>
      <c r="O821" s="426"/>
      <c r="P821" s="427"/>
      <c r="Q821" s="427"/>
      <c r="R821" s="426"/>
      <c r="S821" s="426"/>
      <c r="T821" s="426"/>
      <c r="U821" s="426"/>
      <c r="V821" s="426"/>
      <c r="W821" s="426"/>
      <c r="X821" s="427"/>
      <c r="Y821" s="416" t="e">
        <f t="shared" si="61"/>
        <v>#N/A</v>
      </c>
      <c r="Z821" s="416" t="e">
        <f t="shared" si="62"/>
        <v>#N/A</v>
      </c>
      <c r="AA821" s="416" t="str">
        <f t="shared" si="63"/>
        <v/>
      </c>
      <c r="AB821" s="416" t="e">
        <f t="shared" si="64"/>
        <v>#N/A</v>
      </c>
      <c r="AC821" s="416" t="e">
        <f t="shared" si="65"/>
        <v>#N/A</v>
      </c>
    </row>
    <row r="822" ht="22.5" customHeight="1" spans="1:29">
      <c r="A822" s="421"/>
      <c r="B822" s="422"/>
      <c r="C822" s="422"/>
      <c r="D822" s="421"/>
      <c r="E822" s="421"/>
      <c r="F822" s="421"/>
      <c r="G822" s="421"/>
      <c r="H822" s="421"/>
      <c r="I822" s="421"/>
      <c r="J822" s="421"/>
      <c r="K822" s="421"/>
      <c r="L822" s="421"/>
      <c r="M822" s="421"/>
      <c r="N822" s="426"/>
      <c r="O822" s="426"/>
      <c r="P822" s="427"/>
      <c r="Q822" s="427"/>
      <c r="R822" s="426"/>
      <c r="S822" s="426"/>
      <c r="T822" s="426"/>
      <c r="U822" s="426"/>
      <c r="V822" s="426"/>
      <c r="W822" s="426"/>
      <c r="X822" s="427"/>
      <c r="Y822" s="416" t="e">
        <f t="shared" si="61"/>
        <v>#N/A</v>
      </c>
      <c r="Z822" s="416" t="e">
        <f t="shared" si="62"/>
        <v>#N/A</v>
      </c>
      <c r="AA822" s="416" t="str">
        <f t="shared" si="63"/>
        <v/>
      </c>
      <c r="AB822" s="416" t="e">
        <f t="shared" si="64"/>
        <v>#N/A</v>
      </c>
      <c r="AC822" s="416" t="e">
        <f t="shared" si="65"/>
        <v>#N/A</v>
      </c>
    </row>
    <row r="823" ht="22.5" customHeight="1" spans="1:29">
      <c r="A823" s="421"/>
      <c r="B823" s="422"/>
      <c r="C823" s="422"/>
      <c r="D823" s="421"/>
      <c r="E823" s="421"/>
      <c r="F823" s="421"/>
      <c r="G823" s="421"/>
      <c r="H823" s="421"/>
      <c r="I823" s="421"/>
      <c r="J823" s="421"/>
      <c r="K823" s="421"/>
      <c r="L823" s="421"/>
      <c r="M823" s="421"/>
      <c r="N823" s="426"/>
      <c r="O823" s="426"/>
      <c r="P823" s="427"/>
      <c r="Q823" s="427"/>
      <c r="R823" s="426"/>
      <c r="S823" s="426"/>
      <c r="T823" s="426"/>
      <c r="U823" s="426"/>
      <c r="V823" s="426"/>
      <c r="W823" s="426"/>
      <c r="X823" s="427"/>
      <c r="Y823" s="416" t="e">
        <f t="shared" si="61"/>
        <v>#N/A</v>
      </c>
      <c r="Z823" s="416" t="e">
        <f t="shared" si="62"/>
        <v>#N/A</v>
      </c>
      <c r="AA823" s="416" t="str">
        <f t="shared" si="63"/>
        <v/>
      </c>
      <c r="AB823" s="416" t="e">
        <f t="shared" si="64"/>
        <v>#N/A</v>
      </c>
      <c r="AC823" s="416" t="e">
        <f t="shared" si="65"/>
        <v>#N/A</v>
      </c>
    </row>
    <row r="824" ht="22.5" customHeight="1" spans="1:29">
      <c r="A824" s="421"/>
      <c r="B824" s="422"/>
      <c r="C824" s="422"/>
      <c r="D824" s="421"/>
      <c r="E824" s="421"/>
      <c r="F824" s="421"/>
      <c r="G824" s="421"/>
      <c r="H824" s="421"/>
      <c r="I824" s="421"/>
      <c r="J824" s="421"/>
      <c r="K824" s="421"/>
      <c r="L824" s="421"/>
      <c r="M824" s="421"/>
      <c r="N824" s="426"/>
      <c r="O824" s="426"/>
      <c r="P824" s="427"/>
      <c r="Q824" s="427"/>
      <c r="R824" s="426"/>
      <c r="S824" s="426"/>
      <c r="T824" s="426"/>
      <c r="U824" s="426"/>
      <c r="V824" s="426"/>
      <c r="W824" s="426"/>
      <c r="X824" s="427"/>
      <c r="Y824" s="416" t="e">
        <f t="shared" si="61"/>
        <v>#N/A</v>
      </c>
      <c r="Z824" s="416" t="e">
        <f t="shared" si="62"/>
        <v>#N/A</v>
      </c>
      <c r="AA824" s="416" t="str">
        <f t="shared" si="63"/>
        <v/>
      </c>
      <c r="AB824" s="416" t="e">
        <f t="shared" si="64"/>
        <v>#N/A</v>
      </c>
      <c r="AC824" s="416" t="e">
        <f t="shared" si="65"/>
        <v>#N/A</v>
      </c>
    </row>
    <row r="825" ht="22.5" customHeight="1" spans="1:29">
      <c r="A825" s="421"/>
      <c r="B825" s="422"/>
      <c r="C825" s="422"/>
      <c r="D825" s="421"/>
      <c r="E825" s="421"/>
      <c r="F825" s="421"/>
      <c r="G825" s="421"/>
      <c r="H825" s="421"/>
      <c r="I825" s="421"/>
      <c r="J825" s="421"/>
      <c r="K825" s="421"/>
      <c r="L825" s="421"/>
      <c r="M825" s="421"/>
      <c r="N825" s="426"/>
      <c r="O825" s="426"/>
      <c r="P825" s="427"/>
      <c r="Q825" s="427"/>
      <c r="R825" s="426"/>
      <c r="S825" s="426"/>
      <c r="T825" s="426"/>
      <c r="U825" s="426"/>
      <c r="V825" s="426"/>
      <c r="W825" s="426"/>
      <c r="X825" s="427"/>
      <c r="Y825" s="416" t="e">
        <f t="shared" si="61"/>
        <v>#N/A</v>
      </c>
      <c r="Z825" s="416" t="e">
        <f t="shared" si="62"/>
        <v>#N/A</v>
      </c>
      <c r="AA825" s="416" t="str">
        <f t="shared" si="63"/>
        <v/>
      </c>
      <c r="AB825" s="416" t="e">
        <f t="shared" si="64"/>
        <v>#N/A</v>
      </c>
      <c r="AC825" s="416" t="e">
        <f t="shared" si="65"/>
        <v>#N/A</v>
      </c>
    </row>
    <row r="826" ht="22.5" customHeight="1" spans="1:29">
      <c r="A826" s="421"/>
      <c r="B826" s="422"/>
      <c r="C826" s="422"/>
      <c r="D826" s="421"/>
      <c r="E826" s="421"/>
      <c r="F826" s="421"/>
      <c r="G826" s="421"/>
      <c r="H826" s="421"/>
      <c r="I826" s="421"/>
      <c r="J826" s="421"/>
      <c r="K826" s="421"/>
      <c r="L826" s="421"/>
      <c r="M826" s="421"/>
      <c r="N826" s="426"/>
      <c r="O826" s="426"/>
      <c r="P826" s="427"/>
      <c r="Q826" s="427"/>
      <c r="R826" s="426"/>
      <c r="S826" s="426"/>
      <c r="T826" s="426"/>
      <c r="U826" s="426"/>
      <c r="V826" s="426"/>
      <c r="W826" s="426"/>
      <c r="X826" s="427"/>
      <c r="Y826" s="416" t="e">
        <f t="shared" si="61"/>
        <v>#N/A</v>
      </c>
      <c r="Z826" s="416" t="e">
        <f t="shared" si="62"/>
        <v>#N/A</v>
      </c>
      <c r="AA826" s="416" t="str">
        <f t="shared" si="63"/>
        <v/>
      </c>
      <c r="AB826" s="416" t="e">
        <f t="shared" si="64"/>
        <v>#N/A</v>
      </c>
      <c r="AC826" s="416" t="e">
        <f t="shared" si="65"/>
        <v>#N/A</v>
      </c>
    </row>
    <row r="827" ht="22.5" customHeight="1" spans="1:29">
      <c r="A827" s="421"/>
      <c r="B827" s="422"/>
      <c r="C827" s="422"/>
      <c r="D827" s="421"/>
      <c r="E827" s="421"/>
      <c r="F827" s="421"/>
      <c r="G827" s="421"/>
      <c r="H827" s="421"/>
      <c r="I827" s="421"/>
      <c r="J827" s="421"/>
      <c r="K827" s="421"/>
      <c r="L827" s="421"/>
      <c r="M827" s="421"/>
      <c r="N827" s="426"/>
      <c r="O827" s="426"/>
      <c r="P827" s="427"/>
      <c r="Q827" s="427"/>
      <c r="R827" s="426"/>
      <c r="S827" s="426"/>
      <c r="T827" s="426"/>
      <c r="U827" s="426"/>
      <c r="V827" s="426"/>
      <c r="W827" s="426"/>
      <c r="X827" s="427"/>
      <c r="Y827" s="416" t="e">
        <f t="shared" si="61"/>
        <v>#N/A</v>
      </c>
      <c r="Z827" s="416" t="e">
        <f t="shared" si="62"/>
        <v>#N/A</v>
      </c>
      <c r="AA827" s="416" t="str">
        <f t="shared" si="63"/>
        <v/>
      </c>
      <c r="AB827" s="416" t="e">
        <f t="shared" si="64"/>
        <v>#N/A</v>
      </c>
      <c r="AC827" s="416" t="e">
        <f t="shared" si="65"/>
        <v>#N/A</v>
      </c>
    </row>
    <row r="828" ht="22.5" customHeight="1" spans="1:29">
      <c r="A828" s="421"/>
      <c r="B828" s="422"/>
      <c r="C828" s="422"/>
      <c r="D828" s="421"/>
      <c r="E828" s="421"/>
      <c r="F828" s="421"/>
      <c r="G828" s="421"/>
      <c r="H828" s="421"/>
      <c r="I828" s="421"/>
      <c r="J828" s="421"/>
      <c r="K828" s="421"/>
      <c r="L828" s="421"/>
      <c r="M828" s="421"/>
      <c r="N828" s="426"/>
      <c r="O828" s="426"/>
      <c r="P828" s="427"/>
      <c r="Q828" s="427"/>
      <c r="R828" s="426"/>
      <c r="S828" s="426"/>
      <c r="T828" s="426"/>
      <c r="U828" s="426"/>
      <c r="V828" s="426"/>
      <c r="W828" s="426"/>
      <c r="X828" s="427"/>
      <c r="Y828" s="416" t="e">
        <f t="shared" si="61"/>
        <v>#N/A</v>
      </c>
      <c r="Z828" s="416" t="e">
        <f t="shared" si="62"/>
        <v>#N/A</v>
      </c>
      <c r="AA828" s="416" t="str">
        <f t="shared" si="63"/>
        <v/>
      </c>
      <c r="AB828" s="416" t="e">
        <f t="shared" si="64"/>
        <v>#N/A</v>
      </c>
      <c r="AC828" s="416" t="e">
        <f t="shared" si="65"/>
        <v>#N/A</v>
      </c>
    </row>
    <row r="829" ht="22.5" customHeight="1" spans="1:29">
      <c r="A829" s="421"/>
      <c r="B829" s="422"/>
      <c r="C829" s="422"/>
      <c r="D829" s="421"/>
      <c r="E829" s="421"/>
      <c r="F829" s="421"/>
      <c r="G829" s="421"/>
      <c r="H829" s="421"/>
      <c r="I829" s="421"/>
      <c r="J829" s="421"/>
      <c r="K829" s="421"/>
      <c r="L829" s="421"/>
      <c r="M829" s="421"/>
      <c r="N829" s="426"/>
      <c r="O829" s="426"/>
      <c r="P829" s="427"/>
      <c r="Q829" s="427"/>
      <c r="R829" s="426"/>
      <c r="S829" s="426"/>
      <c r="T829" s="426"/>
      <c r="U829" s="426"/>
      <c r="V829" s="426"/>
      <c r="W829" s="426"/>
      <c r="X829" s="427"/>
      <c r="Y829" s="416" t="e">
        <f t="shared" si="61"/>
        <v>#N/A</v>
      </c>
      <c r="Z829" s="416" t="e">
        <f t="shared" si="62"/>
        <v>#N/A</v>
      </c>
      <c r="AA829" s="416" t="str">
        <f t="shared" si="63"/>
        <v/>
      </c>
      <c r="AB829" s="416" t="e">
        <f t="shared" si="64"/>
        <v>#N/A</v>
      </c>
      <c r="AC829" s="416" t="e">
        <f t="shared" si="65"/>
        <v>#N/A</v>
      </c>
    </row>
    <row r="830" ht="22.5" customHeight="1" spans="1:29">
      <c r="A830" s="421"/>
      <c r="B830" s="422"/>
      <c r="C830" s="422"/>
      <c r="D830" s="421"/>
      <c r="E830" s="421"/>
      <c r="F830" s="421"/>
      <c r="G830" s="421"/>
      <c r="H830" s="421"/>
      <c r="I830" s="421"/>
      <c r="J830" s="421"/>
      <c r="K830" s="421"/>
      <c r="L830" s="421"/>
      <c r="M830" s="421"/>
      <c r="N830" s="426"/>
      <c r="O830" s="426"/>
      <c r="P830" s="427"/>
      <c r="Q830" s="427"/>
      <c r="R830" s="426"/>
      <c r="S830" s="426"/>
      <c r="T830" s="426"/>
      <c r="U830" s="426"/>
      <c r="V830" s="426"/>
      <c r="W830" s="426"/>
      <c r="X830" s="427"/>
      <c r="Y830" s="416" t="e">
        <f t="shared" si="61"/>
        <v>#N/A</v>
      </c>
      <c r="Z830" s="416" t="e">
        <f t="shared" si="62"/>
        <v>#N/A</v>
      </c>
      <c r="AA830" s="416" t="str">
        <f t="shared" si="63"/>
        <v/>
      </c>
      <c r="AB830" s="416" t="e">
        <f t="shared" si="64"/>
        <v>#N/A</v>
      </c>
      <c r="AC830" s="416" t="e">
        <f t="shared" si="65"/>
        <v>#N/A</v>
      </c>
    </row>
    <row r="831" ht="22.5" customHeight="1" spans="1:29">
      <c r="A831" s="421"/>
      <c r="B831" s="422"/>
      <c r="C831" s="422"/>
      <c r="D831" s="421"/>
      <c r="E831" s="421"/>
      <c r="F831" s="421"/>
      <c r="G831" s="421"/>
      <c r="H831" s="421"/>
      <c r="I831" s="421"/>
      <c r="J831" s="421"/>
      <c r="K831" s="421"/>
      <c r="L831" s="421"/>
      <c r="M831" s="421"/>
      <c r="N831" s="426"/>
      <c r="O831" s="426"/>
      <c r="P831" s="427"/>
      <c r="Q831" s="427"/>
      <c r="R831" s="426"/>
      <c r="S831" s="426"/>
      <c r="T831" s="426"/>
      <c r="U831" s="426"/>
      <c r="V831" s="426"/>
      <c r="W831" s="426"/>
      <c r="X831" s="427"/>
      <c r="Y831" s="416" t="e">
        <f t="shared" si="61"/>
        <v>#N/A</v>
      </c>
      <c r="Z831" s="416" t="e">
        <f t="shared" si="62"/>
        <v>#N/A</v>
      </c>
      <c r="AA831" s="416" t="str">
        <f t="shared" si="63"/>
        <v/>
      </c>
      <c r="AB831" s="416" t="e">
        <f t="shared" si="64"/>
        <v>#N/A</v>
      </c>
      <c r="AC831" s="416" t="e">
        <f t="shared" si="65"/>
        <v>#N/A</v>
      </c>
    </row>
    <row r="832" ht="22.5" customHeight="1" spans="1:29">
      <c r="A832" s="421"/>
      <c r="B832" s="422"/>
      <c r="C832" s="422"/>
      <c r="D832" s="421"/>
      <c r="E832" s="421"/>
      <c r="F832" s="421"/>
      <c r="G832" s="421"/>
      <c r="H832" s="421"/>
      <c r="I832" s="421"/>
      <c r="J832" s="421"/>
      <c r="K832" s="421"/>
      <c r="L832" s="421"/>
      <c r="M832" s="421"/>
      <c r="N832" s="426"/>
      <c r="O832" s="426"/>
      <c r="P832" s="427"/>
      <c r="Q832" s="427"/>
      <c r="R832" s="426"/>
      <c r="S832" s="426"/>
      <c r="T832" s="426"/>
      <c r="U832" s="426"/>
      <c r="V832" s="426"/>
      <c r="W832" s="426"/>
      <c r="X832" s="427"/>
      <c r="Y832" s="416" t="e">
        <f t="shared" si="61"/>
        <v>#N/A</v>
      </c>
      <c r="Z832" s="416" t="e">
        <f t="shared" si="62"/>
        <v>#N/A</v>
      </c>
      <c r="AA832" s="416" t="str">
        <f t="shared" si="63"/>
        <v/>
      </c>
      <c r="AB832" s="416" t="e">
        <f t="shared" si="64"/>
        <v>#N/A</v>
      </c>
      <c r="AC832" s="416" t="e">
        <f t="shared" si="65"/>
        <v>#N/A</v>
      </c>
    </row>
    <row r="833" ht="22.5" customHeight="1" spans="1:29">
      <c r="A833" s="421"/>
      <c r="B833" s="422"/>
      <c r="C833" s="422"/>
      <c r="D833" s="421"/>
      <c r="E833" s="421"/>
      <c r="F833" s="421"/>
      <c r="G833" s="421"/>
      <c r="H833" s="421"/>
      <c r="I833" s="421"/>
      <c r="J833" s="421"/>
      <c r="K833" s="421"/>
      <c r="L833" s="421"/>
      <c r="M833" s="421"/>
      <c r="N833" s="426"/>
      <c r="O833" s="426"/>
      <c r="P833" s="427"/>
      <c r="Q833" s="427"/>
      <c r="R833" s="426"/>
      <c r="S833" s="426"/>
      <c r="T833" s="426"/>
      <c r="U833" s="426"/>
      <c r="V833" s="426"/>
      <c r="W833" s="426"/>
      <c r="X833" s="427"/>
      <c r="Y833" s="416" t="e">
        <f t="shared" si="61"/>
        <v>#N/A</v>
      </c>
      <c r="Z833" s="416" t="e">
        <f t="shared" si="62"/>
        <v>#N/A</v>
      </c>
      <c r="AA833" s="416" t="str">
        <f t="shared" si="63"/>
        <v/>
      </c>
      <c r="AB833" s="416" t="e">
        <f t="shared" si="64"/>
        <v>#N/A</v>
      </c>
      <c r="AC833" s="416" t="e">
        <f t="shared" si="65"/>
        <v>#N/A</v>
      </c>
    </row>
    <row r="834" ht="22.5" customHeight="1" spans="1:29">
      <c r="A834" s="421"/>
      <c r="B834" s="422"/>
      <c r="C834" s="422"/>
      <c r="D834" s="421"/>
      <c r="E834" s="421"/>
      <c r="F834" s="421"/>
      <c r="G834" s="421"/>
      <c r="H834" s="421"/>
      <c r="I834" s="421"/>
      <c r="J834" s="421"/>
      <c r="K834" s="421"/>
      <c r="L834" s="421"/>
      <c r="M834" s="421"/>
      <c r="N834" s="426"/>
      <c r="O834" s="426"/>
      <c r="P834" s="427"/>
      <c r="Q834" s="427"/>
      <c r="R834" s="426"/>
      <c r="S834" s="426"/>
      <c r="T834" s="426"/>
      <c r="U834" s="426"/>
      <c r="V834" s="426"/>
      <c r="W834" s="426"/>
      <c r="X834" s="427"/>
      <c r="Y834" s="416" t="e">
        <f t="shared" si="61"/>
        <v>#N/A</v>
      </c>
      <c r="Z834" s="416" t="e">
        <f t="shared" si="62"/>
        <v>#N/A</v>
      </c>
      <c r="AA834" s="416" t="str">
        <f t="shared" si="63"/>
        <v/>
      </c>
      <c r="AB834" s="416" t="e">
        <f t="shared" si="64"/>
        <v>#N/A</v>
      </c>
      <c r="AC834" s="416" t="e">
        <f t="shared" si="65"/>
        <v>#N/A</v>
      </c>
    </row>
    <row r="835" ht="22.5" customHeight="1" spans="1:29">
      <c r="A835" s="421"/>
      <c r="B835" s="422"/>
      <c r="C835" s="422"/>
      <c r="D835" s="421"/>
      <c r="E835" s="421"/>
      <c r="F835" s="421"/>
      <c r="G835" s="421"/>
      <c r="H835" s="421"/>
      <c r="I835" s="421"/>
      <c r="J835" s="421"/>
      <c r="K835" s="421"/>
      <c r="L835" s="421"/>
      <c r="M835" s="421"/>
      <c r="N835" s="426"/>
      <c r="O835" s="426"/>
      <c r="P835" s="427"/>
      <c r="Q835" s="427"/>
      <c r="R835" s="426"/>
      <c r="S835" s="426"/>
      <c r="T835" s="426"/>
      <c r="U835" s="426"/>
      <c r="V835" s="426"/>
      <c r="W835" s="426"/>
      <c r="X835" s="427"/>
      <c r="Y835" s="416" t="e">
        <f t="shared" si="61"/>
        <v>#N/A</v>
      </c>
      <c r="Z835" s="416" t="e">
        <f t="shared" si="62"/>
        <v>#N/A</v>
      </c>
      <c r="AA835" s="416" t="str">
        <f t="shared" si="63"/>
        <v/>
      </c>
      <c r="AB835" s="416" t="e">
        <f t="shared" si="64"/>
        <v>#N/A</v>
      </c>
      <c r="AC835" s="416" t="e">
        <f t="shared" si="65"/>
        <v>#N/A</v>
      </c>
    </row>
    <row r="836" ht="22.5" customHeight="1" spans="1:29">
      <c r="A836" s="421"/>
      <c r="B836" s="422"/>
      <c r="C836" s="422"/>
      <c r="D836" s="421"/>
      <c r="E836" s="421"/>
      <c r="F836" s="421"/>
      <c r="G836" s="421"/>
      <c r="H836" s="421"/>
      <c r="I836" s="421"/>
      <c r="J836" s="421"/>
      <c r="K836" s="421"/>
      <c r="L836" s="421"/>
      <c r="M836" s="421"/>
      <c r="N836" s="426"/>
      <c r="O836" s="426"/>
      <c r="P836" s="427"/>
      <c r="Q836" s="427"/>
      <c r="R836" s="426"/>
      <c r="S836" s="426"/>
      <c r="T836" s="426"/>
      <c r="U836" s="426"/>
      <c r="V836" s="426"/>
      <c r="W836" s="426"/>
      <c r="X836" s="427"/>
      <c r="Y836" s="416" t="e">
        <f t="shared" si="61"/>
        <v>#N/A</v>
      </c>
      <c r="Z836" s="416" t="e">
        <f t="shared" si="62"/>
        <v>#N/A</v>
      </c>
      <c r="AA836" s="416" t="str">
        <f t="shared" si="63"/>
        <v/>
      </c>
      <c r="AB836" s="416" t="e">
        <f t="shared" si="64"/>
        <v>#N/A</v>
      </c>
      <c r="AC836" s="416" t="e">
        <f t="shared" si="65"/>
        <v>#N/A</v>
      </c>
    </row>
    <row r="837" ht="22.5" customHeight="1" spans="1:29">
      <c r="A837" s="421"/>
      <c r="B837" s="422"/>
      <c r="C837" s="422"/>
      <c r="D837" s="421"/>
      <c r="E837" s="421"/>
      <c r="F837" s="421"/>
      <c r="G837" s="421"/>
      <c r="H837" s="421"/>
      <c r="I837" s="421"/>
      <c r="J837" s="421"/>
      <c r="K837" s="421"/>
      <c r="L837" s="421"/>
      <c r="M837" s="421"/>
      <c r="N837" s="426"/>
      <c r="O837" s="426"/>
      <c r="P837" s="427"/>
      <c r="Q837" s="427"/>
      <c r="R837" s="426"/>
      <c r="S837" s="426"/>
      <c r="T837" s="426"/>
      <c r="U837" s="426"/>
      <c r="V837" s="426"/>
      <c r="W837" s="426"/>
      <c r="X837" s="427"/>
      <c r="Y837" s="416" t="e">
        <f t="shared" si="61"/>
        <v>#N/A</v>
      </c>
      <c r="Z837" s="416" t="e">
        <f t="shared" si="62"/>
        <v>#N/A</v>
      </c>
      <c r="AA837" s="416" t="str">
        <f t="shared" si="63"/>
        <v/>
      </c>
      <c r="AB837" s="416" t="e">
        <f t="shared" si="64"/>
        <v>#N/A</v>
      </c>
      <c r="AC837" s="416" t="e">
        <f t="shared" si="65"/>
        <v>#N/A</v>
      </c>
    </row>
    <row r="838" ht="22.5" customHeight="1" spans="1:29">
      <c r="A838" s="421"/>
      <c r="B838" s="422"/>
      <c r="C838" s="422"/>
      <c r="D838" s="421"/>
      <c r="E838" s="421"/>
      <c r="F838" s="421"/>
      <c r="G838" s="421"/>
      <c r="H838" s="421"/>
      <c r="I838" s="421"/>
      <c r="J838" s="421"/>
      <c r="K838" s="421"/>
      <c r="L838" s="421"/>
      <c r="M838" s="421"/>
      <c r="N838" s="426"/>
      <c r="O838" s="426"/>
      <c r="P838" s="427"/>
      <c r="Q838" s="427"/>
      <c r="R838" s="426"/>
      <c r="S838" s="426"/>
      <c r="T838" s="426"/>
      <c r="U838" s="426"/>
      <c r="V838" s="426"/>
      <c r="W838" s="426"/>
      <c r="X838" s="427"/>
      <c r="Y838" s="416" t="e">
        <f t="shared" si="61"/>
        <v>#N/A</v>
      </c>
      <c r="Z838" s="416" t="e">
        <f t="shared" si="62"/>
        <v>#N/A</v>
      </c>
      <c r="AA838" s="416" t="str">
        <f t="shared" si="63"/>
        <v/>
      </c>
      <c r="AB838" s="416" t="e">
        <f t="shared" si="64"/>
        <v>#N/A</v>
      </c>
      <c r="AC838" s="416" t="e">
        <f t="shared" si="65"/>
        <v>#N/A</v>
      </c>
    </row>
    <row r="839" ht="22.5" customHeight="1" spans="1:29">
      <c r="A839" s="421"/>
      <c r="B839" s="422"/>
      <c r="C839" s="422"/>
      <c r="D839" s="421"/>
      <c r="E839" s="421"/>
      <c r="F839" s="421"/>
      <c r="G839" s="421"/>
      <c r="H839" s="421"/>
      <c r="I839" s="421"/>
      <c r="J839" s="421"/>
      <c r="K839" s="421"/>
      <c r="L839" s="421"/>
      <c r="M839" s="421"/>
      <c r="N839" s="426"/>
      <c r="O839" s="426"/>
      <c r="P839" s="427"/>
      <c r="Q839" s="427"/>
      <c r="R839" s="426"/>
      <c r="S839" s="426"/>
      <c r="T839" s="426"/>
      <c r="U839" s="426"/>
      <c r="V839" s="426"/>
      <c r="W839" s="426"/>
      <c r="X839" s="427"/>
      <c r="Y839" s="416" t="e">
        <f t="shared" ref="Y839:Y902" si="66">_xlfn.IFS(LEFT(M839,3)="003","三保支出",LEFT(M839,3)="004","刚性支出",LEFT(M839,3)="000","促发展支出")</f>
        <v>#N/A</v>
      </c>
      <c r="Z839" s="416" t="e">
        <f t="shared" ref="Z839:Z902" si="67">_xlfn.IFS(LEFT(E839,1)="3","项目支出",LEFT(E839,1)="1","人员类支出",LEFT(E839,1)="2","运转类支出")</f>
        <v>#N/A</v>
      </c>
      <c r="AA839" s="416" t="str">
        <f t="shared" ref="AA839:AA902" si="68">LEFT(H839,7)</f>
        <v/>
      </c>
      <c r="AB839" s="416" t="e">
        <f t="shared" ref="AB839:AB902" si="69">_xlfn.IFS(LEFT(M839,6)="003001","保工资",LEFT(M839,6)="003002","保运转",LEFT(M839,6)="003003","保基本民生")</f>
        <v>#N/A</v>
      </c>
      <c r="AC839" s="416" t="e">
        <f t="shared" ref="AC839:AC902" si="70">IF(Z839="项目支出","否","是")</f>
        <v>#N/A</v>
      </c>
    </row>
    <row r="840" ht="22.5" customHeight="1" spans="1:29">
      <c r="A840" s="421"/>
      <c r="B840" s="422"/>
      <c r="C840" s="422"/>
      <c r="D840" s="421"/>
      <c r="E840" s="421"/>
      <c r="F840" s="421"/>
      <c r="G840" s="421"/>
      <c r="H840" s="421"/>
      <c r="I840" s="421"/>
      <c r="J840" s="421"/>
      <c r="K840" s="421"/>
      <c r="L840" s="421"/>
      <c r="M840" s="421"/>
      <c r="N840" s="426"/>
      <c r="O840" s="426"/>
      <c r="P840" s="427"/>
      <c r="Q840" s="427"/>
      <c r="R840" s="426"/>
      <c r="S840" s="426"/>
      <c r="T840" s="426"/>
      <c r="U840" s="426"/>
      <c r="V840" s="426"/>
      <c r="W840" s="426"/>
      <c r="X840" s="427"/>
      <c r="Y840" s="416" t="e">
        <f t="shared" si="66"/>
        <v>#N/A</v>
      </c>
      <c r="Z840" s="416" t="e">
        <f t="shared" si="67"/>
        <v>#N/A</v>
      </c>
      <c r="AA840" s="416" t="str">
        <f t="shared" si="68"/>
        <v/>
      </c>
      <c r="AB840" s="416" t="e">
        <f t="shared" si="69"/>
        <v>#N/A</v>
      </c>
      <c r="AC840" s="416" t="e">
        <f t="shared" si="70"/>
        <v>#N/A</v>
      </c>
    </row>
    <row r="841" ht="22.5" customHeight="1" spans="1:29">
      <c r="A841" s="421"/>
      <c r="B841" s="422"/>
      <c r="C841" s="422"/>
      <c r="D841" s="421"/>
      <c r="E841" s="421"/>
      <c r="F841" s="421"/>
      <c r="G841" s="421"/>
      <c r="H841" s="421"/>
      <c r="I841" s="421"/>
      <c r="J841" s="421"/>
      <c r="K841" s="421"/>
      <c r="L841" s="421"/>
      <c r="M841" s="421"/>
      <c r="N841" s="426"/>
      <c r="O841" s="426"/>
      <c r="P841" s="427"/>
      <c r="Q841" s="427"/>
      <c r="R841" s="426"/>
      <c r="S841" s="426"/>
      <c r="T841" s="426"/>
      <c r="U841" s="426"/>
      <c r="V841" s="426"/>
      <c r="W841" s="426"/>
      <c r="X841" s="427"/>
      <c r="Y841" s="416" t="e">
        <f t="shared" si="66"/>
        <v>#N/A</v>
      </c>
      <c r="Z841" s="416" t="e">
        <f t="shared" si="67"/>
        <v>#N/A</v>
      </c>
      <c r="AA841" s="416" t="str">
        <f t="shared" si="68"/>
        <v/>
      </c>
      <c r="AB841" s="416" t="e">
        <f t="shared" si="69"/>
        <v>#N/A</v>
      </c>
      <c r="AC841" s="416" t="e">
        <f t="shared" si="70"/>
        <v>#N/A</v>
      </c>
    </row>
    <row r="842" ht="22.5" customHeight="1" spans="1:29">
      <c r="A842" s="421"/>
      <c r="B842" s="422"/>
      <c r="C842" s="422"/>
      <c r="D842" s="421"/>
      <c r="E842" s="421"/>
      <c r="F842" s="421"/>
      <c r="G842" s="421"/>
      <c r="H842" s="421"/>
      <c r="I842" s="421"/>
      <c r="J842" s="421"/>
      <c r="K842" s="421"/>
      <c r="L842" s="421"/>
      <c r="M842" s="421"/>
      <c r="N842" s="426"/>
      <c r="O842" s="426"/>
      <c r="P842" s="427"/>
      <c r="Q842" s="427"/>
      <c r="R842" s="426"/>
      <c r="S842" s="426"/>
      <c r="T842" s="426"/>
      <c r="U842" s="426"/>
      <c r="V842" s="426"/>
      <c r="W842" s="426"/>
      <c r="X842" s="427"/>
      <c r="Y842" s="416" t="e">
        <f t="shared" si="66"/>
        <v>#N/A</v>
      </c>
      <c r="Z842" s="416" t="e">
        <f t="shared" si="67"/>
        <v>#N/A</v>
      </c>
      <c r="AA842" s="416" t="str">
        <f t="shared" si="68"/>
        <v/>
      </c>
      <c r="AB842" s="416" t="e">
        <f t="shared" si="69"/>
        <v>#N/A</v>
      </c>
      <c r="AC842" s="416" t="e">
        <f t="shared" si="70"/>
        <v>#N/A</v>
      </c>
    </row>
    <row r="843" ht="22.5" customHeight="1" spans="1:29">
      <c r="A843" s="421"/>
      <c r="B843" s="422"/>
      <c r="C843" s="422"/>
      <c r="D843" s="421"/>
      <c r="E843" s="421"/>
      <c r="F843" s="421"/>
      <c r="G843" s="421"/>
      <c r="H843" s="421"/>
      <c r="I843" s="421"/>
      <c r="J843" s="421"/>
      <c r="K843" s="421"/>
      <c r="L843" s="421"/>
      <c r="M843" s="421"/>
      <c r="N843" s="426"/>
      <c r="O843" s="426"/>
      <c r="P843" s="427"/>
      <c r="Q843" s="427"/>
      <c r="R843" s="426"/>
      <c r="S843" s="426"/>
      <c r="T843" s="426"/>
      <c r="U843" s="426"/>
      <c r="V843" s="426"/>
      <c r="W843" s="426"/>
      <c r="X843" s="427"/>
      <c r="Y843" s="416" t="e">
        <f t="shared" si="66"/>
        <v>#N/A</v>
      </c>
      <c r="Z843" s="416" t="e">
        <f t="shared" si="67"/>
        <v>#N/A</v>
      </c>
      <c r="AA843" s="416" t="str">
        <f t="shared" si="68"/>
        <v/>
      </c>
      <c r="AB843" s="416" t="e">
        <f t="shared" si="69"/>
        <v>#N/A</v>
      </c>
      <c r="AC843" s="416" t="e">
        <f t="shared" si="70"/>
        <v>#N/A</v>
      </c>
    </row>
    <row r="844" ht="22.5" customHeight="1" spans="1:29">
      <c r="A844" s="421"/>
      <c r="B844" s="422"/>
      <c r="C844" s="422"/>
      <c r="D844" s="421"/>
      <c r="E844" s="421"/>
      <c r="F844" s="421"/>
      <c r="G844" s="421"/>
      <c r="H844" s="421"/>
      <c r="I844" s="421"/>
      <c r="J844" s="421"/>
      <c r="K844" s="421"/>
      <c r="L844" s="421"/>
      <c r="M844" s="421"/>
      <c r="N844" s="426"/>
      <c r="O844" s="426"/>
      <c r="P844" s="427"/>
      <c r="Q844" s="427"/>
      <c r="R844" s="426"/>
      <c r="S844" s="426"/>
      <c r="T844" s="426"/>
      <c r="U844" s="426"/>
      <c r="V844" s="426"/>
      <c r="W844" s="426"/>
      <c r="X844" s="427"/>
      <c r="Y844" s="416" t="e">
        <f t="shared" si="66"/>
        <v>#N/A</v>
      </c>
      <c r="Z844" s="416" t="e">
        <f t="shared" si="67"/>
        <v>#N/A</v>
      </c>
      <c r="AA844" s="416" t="str">
        <f t="shared" si="68"/>
        <v/>
      </c>
      <c r="AB844" s="416" t="e">
        <f t="shared" si="69"/>
        <v>#N/A</v>
      </c>
      <c r="AC844" s="416" t="e">
        <f t="shared" si="70"/>
        <v>#N/A</v>
      </c>
    </row>
    <row r="845" ht="22.5" customHeight="1" spans="1:29">
      <c r="A845" s="421"/>
      <c r="B845" s="422"/>
      <c r="C845" s="422"/>
      <c r="D845" s="421"/>
      <c r="E845" s="421"/>
      <c r="F845" s="421"/>
      <c r="G845" s="421"/>
      <c r="H845" s="421"/>
      <c r="I845" s="421"/>
      <c r="J845" s="421"/>
      <c r="K845" s="421"/>
      <c r="L845" s="421"/>
      <c r="M845" s="421"/>
      <c r="N845" s="426"/>
      <c r="O845" s="426"/>
      <c r="P845" s="427"/>
      <c r="Q845" s="427"/>
      <c r="R845" s="426"/>
      <c r="S845" s="426"/>
      <c r="T845" s="426"/>
      <c r="U845" s="426"/>
      <c r="V845" s="426"/>
      <c r="W845" s="426"/>
      <c r="X845" s="427"/>
      <c r="Y845" s="416" t="e">
        <f t="shared" si="66"/>
        <v>#N/A</v>
      </c>
      <c r="Z845" s="416" t="e">
        <f t="shared" si="67"/>
        <v>#N/A</v>
      </c>
      <c r="AA845" s="416" t="str">
        <f t="shared" si="68"/>
        <v/>
      </c>
      <c r="AB845" s="416" t="e">
        <f t="shared" si="69"/>
        <v>#N/A</v>
      </c>
      <c r="AC845" s="416" t="e">
        <f t="shared" si="70"/>
        <v>#N/A</v>
      </c>
    </row>
    <row r="846" ht="22.5" customHeight="1" spans="1:29">
      <c r="A846" s="421"/>
      <c r="B846" s="422"/>
      <c r="C846" s="422"/>
      <c r="D846" s="421"/>
      <c r="E846" s="421"/>
      <c r="F846" s="421"/>
      <c r="G846" s="421"/>
      <c r="H846" s="421"/>
      <c r="I846" s="421"/>
      <c r="J846" s="421"/>
      <c r="K846" s="421"/>
      <c r="L846" s="421"/>
      <c r="M846" s="421"/>
      <c r="N846" s="426"/>
      <c r="O846" s="426"/>
      <c r="P846" s="427"/>
      <c r="Q846" s="427"/>
      <c r="R846" s="426"/>
      <c r="S846" s="426"/>
      <c r="T846" s="426"/>
      <c r="U846" s="426"/>
      <c r="V846" s="426"/>
      <c r="W846" s="426"/>
      <c r="X846" s="427"/>
      <c r="Y846" s="416" t="e">
        <f t="shared" si="66"/>
        <v>#N/A</v>
      </c>
      <c r="Z846" s="416" t="e">
        <f t="shared" si="67"/>
        <v>#N/A</v>
      </c>
      <c r="AA846" s="416" t="str">
        <f t="shared" si="68"/>
        <v/>
      </c>
      <c r="AB846" s="416" t="e">
        <f t="shared" si="69"/>
        <v>#N/A</v>
      </c>
      <c r="AC846" s="416" t="e">
        <f t="shared" si="70"/>
        <v>#N/A</v>
      </c>
    </row>
    <row r="847" ht="22.5" customHeight="1" spans="1:29">
      <c r="A847" s="421"/>
      <c r="B847" s="422"/>
      <c r="C847" s="422"/>
      <c r="D847" s="421"/>
      <c r="E847" s="421"/>
      <c r="F847" s="421"/>
      <c r="G847" s="421"/>
      <c r="H847" s="421"/>
      <c r="I847" s="421"/>
      <c r="J847" s="421"/>
      <c r="K847" s="421"/>
      <c r="L847" s="421"/>
      <c r="M847" s="421"/>
      <c r="N847" s="426"/>
      <c r="O847" s="426"/>
      <c r="P847" s="427"/>
      <c r="Q847" s="427"/>
      <c r="R847" s="426"/>
      <c r="S847" s="426"/>
      <c r="T847" s="426"/>
      <c r="U847" s="426"/>
      <c r="V847" s="426"/>
      <c r="W847" s="426"/>
      <c r="X847" s="427"/>
      <c r="Y847" s="416" t="e">
        <f t="shared" si="66"/>
        <v>#N/A</v>
      </c>
      <c r="Z847" s="416" t="e">
        <f t="shared" si="67"/>
        <v>#N/A</v>
      </c>
      <c r="AA847" s="416" t="str">
        <f t="shared" si="68"/>
        <v/>
      </c>
      <c r="AB847" s="416" t="e">
        <f t="shared" si="69"/>
        <v>#N/A</v>
      </c>
      <c r="AC847" s="416" t="e">
        <f t="shared" si="70"/>
        <v>#N/A</v>
      </c>
    </row>
    <row r="848" ht="22.5" customHeight="1" spans="1:29">
      <c r="A848" s="421"/>
      <c r="B848" s="422"/>
      <c r="C848" s="422"/>
      <c r="D848" s="421"/>
      <c r="E848" s="421"/>
      <c r="F848" s="421"/>
      <c r="G848" s="421"/>
      <c r="H848" s="421"/>
      <c r="I848" s="421"/>
      <c r="J848" s="421"/>
      <c r="K848" s="421"/>
      <c r="L848" s="421"/>
      <c r="M848" s="421"/>
      <c r="N848" s="426"/>
      <c r="O848" s="426"/>
      <c r="P848" s="427"/>
      <c r="Q848" s="427"/>
      <c r="R848" s="426"/>
      <c r="S848" s="426"/>
      <c r="T848" s="426"/>
      <c r="U848" s="426"/>
      <c r="V848" s="426"/>
      <c r="W848" s="426"/>
      <c r="X848" s="427"/>
      <c r="Y848" s="416" t="e">
        <f t="shared" si="66"/>
        <v>#N/A</v>
      </c>
      <c r="Z848" s="416" t="e">
        <f t="shared" si="67"/>
        <v>#N/A</v>
      </c>
      <c r="AA848" s="416" t="str">
        <f t="shared" si="68"/>
        <v/>
      </c>
      <c r="AB848" s="416" t="e">
        <f t="shared" si="69"/>
        <v>#N/A</v>
      </c>
      <c r="AC848" s="416" t="e">
        <f t="shared" si="70"/>
        <v>#N/A</v>
      </c>
    </row>
    <row r="849" ht="22.5" customHeight="1" spans="1:29">
      <c r="A849" s="421"/>
      <c r="B849" s="422"/>
      <c r="C849" s="422"/>
      <c r="D849" s="421"/>
      <c r="E849" s="421"/>
      <c r="F849" s="421"/>
      <c r="G849" s="421"/>
      <c r="H849" s="421"/>
      <c r="I849" s="421"/>
      <c r="J849" s="421"/>
      <c r="K849" s="421"/>
      <c r="L849" s="421"/>
      <c r="M849" s="421"/>
      <c r="N849" s="426"/>
      <c r="O849" s="426"/>
      <c r="P849" s="427"/>
      <c r="Q849" s="427"/>
      <c r="R849" s="426"/>
      <c r="S849" s="426"/>
      <c r="T849" s="426"/>
      <c r="U849" s="426"/>
      <c r="V849" s="426"/>
      <c r="W849" s="426"/>
      <c r="X849" s="427"/>
      <c r="Y849" s="416" t="e">
        <f t="shared" si="66"/>
        <v>#N/A</v>
      </c>
      <c r="Z849" s="416" t="e">
        <f t="shared" si="67"/>
        <v>#N/A</v>
      </c>
      <c r="AA849" s="416" t="str">
        <f t="shared" si="68"/>
        <v/>
      </c>
      <c r="AB849" s="416" t="e">
        <f t="shared" si="69"/>
        <v>#N/A</v>
      </c>
      <c r="AC849" s="416" t="e">
        <f t="shared" si="70"/>
        <v>#N/A</v>
      </c>
    </row>
    <row r="850" ht="22.5" customHeight="1" spans="1:29">
      <c r="A850" s="421"/>
      <c r="B850" s="422"/>
      <c r="C850" s="422"/>
      <c r="D850" s="421"/>
      <c r="E850" s="421"/>
      <c r="F850" s="421"/>
      <c r="G850" s="421"/>
      <c r="H850" s="421"/>
      <c r="I850" s="421"/>
      <c r="J850" s="421"/>
      <c r="K850" s="421"/>
      <c r="L850" s="421"/>
      <c r="M850" s="421"/>
      <c r="N850" s="426"/>
      <c r="O850" s="426"/>
      <c r="P850" s="427"/>
      <c r="Q850" s="427"/>
      <c r="R850" s="426"/>
      <c r="S850" s="426"/>
      <c r="T850" s="426"/>
      <c r="U850" s="426"/>
      <c r="V850" s="426"/>
      <c r="W850" s="426"/>
      <c r="X850" s="427"/>
      <c r="Y850" s="416" t="e">
        <f t="shared" si="66"/>
        <v>#N/A</v>
      </c>
      <c r="Z850" s="416" t="e">
        <f t="shared" si="67"/>
        <v>#N/A</v>
      </c>
      <c r="AA850" s="416" t="str">
        <f t="shared" si="68"/>
        <v/>
      </c>
      <c r="AB850" s="416" t="e">
        <f t="shared" si="69"/>
        <v>#N/A</v>
      </c>
      <c r="AC850" s="416" t="e">
        <f t="shared" si="70"/>
        <v>#N/A</v>
      </c>
    </row>
    <row r="851" ht="22.5" customHeight="1" spans="1:29">
      <c r="A851" s="421"/>
      <c r="B851" s="422"/>
      <c r="C851" s="422"/>
      <c r="D851" s="421"/>
      <c r="E851" s="421"/>
      <c r="F851" s="421"/>
      <c r="G851" s="421"/>
      <c r="H851" s="421"/>
      <c r="I851" s="421"/>
      <c r="J851" s="421"/>
      <c r="K851" s="421"/>
      <c r="L851" s="421"/>
      <c r="M851" s="421"/>
      <c r="N851" s="426"/>
      <c r="O851" s="426"/>
      <c r="P851" s="427"/>
      <c r="Q851" s="427"/>
      <c r="R851" s="426"/>
      <c r="S851" s="426"/>
      <c r="T851" s="426"/>
      <c r="U851" s="426"/>
      <c r="V851" s="426"/>
      <c r="W851" s="426"/>
      <c r="X851" s="427"/>
      <c r="Y851" s="416" t="e">
        <f t="shared" si="66"/>
        <v>#N/A</v>
      </c>
      <c r="Z851" s="416" t="e">
        <f t="shared" si="67"/>
        <v>#N/A</v>
      </c>
      <c r="AA851" s="416" t="str">
        <f t="shared" si="68"/>
        <v/>
      </c>
      <c r="AB851" s="416" t="e">
        <f t="shared" si="69"/>
        <v>#N/A</v>
      </c>
      <c r="AC851" s="416" t="e">
        <f t="shared" si="70"/>
        <v>#N/A</v>
      </c>
    </row>
    <row r="852" ht="22.5" customHeight="1" spans="1:29">
      <c r="A852" s="421"/>
      <c r="B852" s="422"/>
      <c r="C852" s="422"/>
      <c r="D852" s="421"/>
      <c r="E852" s="421"/>
      <c r="F852" s="421"/>
      <c r="G852" s="421"/>
      <c r="H852" s="421"/>
      <c r="I852" s="421"/>
      <c r="J852" s="421"/>
      <c r="K852" s="421"/>
      <c r="L852" s="421"/>
      <c r="M852" s="421"/>
      <c r="N852" s="426"/>
      <c r="O852" s="426"/>
      <c r="P852" s="427"/>
      <c r="Q852" s="427"/>
      <c r="R852" s="426"/>
      <c r="S852" s="426"/>
      <c r="T852" s="426"/>
      <c r="U852" s="426"/>
      <c r="V852" s="426"/>
      <c r="W852" s="426"/>
      <c r="X852" s="427"/>
      <c r="Y852" s="416" t="e">
        <f t="shared" si="66"/>
        <v>#N/A</v>
      </c>
      <c r="Z852" s="416" t="e">
        <f t="shared" si="67"/>
        <v>#N/A</v>
      </c>
      <c r="AA852" s="416" t="str">
        <f t="shared" si="68"/>
        <v/>
      </c>
      <c r="AB852" s="416" t="e">
        <f t="shared" si="69"/>
        <v>#N/A</v>
      </c>
      <c r="AC852" s="416" t="e">
        <f t="shared" si="70"/>
        <v>#N/A</v>
      </c>
    </row>
    <row r="853" ht="22.5" customHeight="1" spans="1:29">
      <c r="A853" s="421"/>
      <c r="B853" s="422"/>
      <c r="C853" s="422"/>
      <c r="D853" s="421"/>
      <c r="E853" s="421"/>
      <c r="F853" s="421"/>
      <c r="G853" s="421"/>
      <c r="H853" s="421"/>
      <c r="I853" s="421"/>
      <c r="J853" s="421"/>
      <c r="K853" s="421"/>
      <c r="L853" s="421"/>
      <c r="M853" s="421"/>
      <c r="N853" s="426"/>
      <c r="O853" s="426"/>
      <c r="P853" s="427"/>
      <c r="Q853" s="427"/>
      <c r="R853" s="426"/>
      <c r="S853" s="426"/>
      <c r="T853" s="426"/>
      <c r="U853" s="426"/>
      <c r="V853" s="426"/>
      <c r="W853" s="426"/>
      <c r="X853" s="427"/>
      <c r="Y853" s="416" t="e">
        <f t="shared" si="66"/>
        <v>#N/A</v>
      </c>
      <c r="Z853" s="416" t="e">
        <f t="shared" si="67"/>
        <v>#N/A</v>
      </c>
      <c r="AA853" s="416" t="str">
        <f t="shared" si="68"/>
        <v/>
      </c>
      <c r="AB853" s="416" t="e">
        <f t="shared" si="69"/>
        <v>#N/A</v>
      </c>
      <c r="AC853" s="416" t="e">
        <f t="shared" si="70"/>
        <v>#N/A</v>
      </c>
    </row>
    <row r="854" ht="22.5" customHeight="1" spans="1:29">
      <c r="A854" s="421"/>
      <c r="B854" s="422"/>
      <c r="C854" s="422"/>
      <c r="D854" s="421"/>
      <c r="E854" s="421"/>
      <c r="F854" s="421"/>
      <c r="G854" s="421"/>
      <c r="H854" s="421"/>
      <c r="I854" s="421"/>
      <c r="J854" s="421"/>
      <c r="K854" s="421"/>
      <c r="L854" s="421"/>
      <c r="M854" s="421"/>
      <c r="N854" s="426"/>
      <c r="O854" s="426"/>
      <c r="P854" s="427"/>
      <c r="Q854" s="427"/>
      <c r="R854" s="426"/>
      <c r="S854" s="426"/>
      <c r="T854" s="426"/>
      <c r="U854" s="426"/>
      <c r="V854" s="426"/>
      <c r="W854" s="426"/>
      <c r="X854" s="427"/>
      <c r="Y854" s="416" t="e">
        <f t="shared" si="66"/>
        <v>#N/A</v>
      </c>
      <c r="Z854" s="416" t="e">
        <f t="shared" si="67"/>
        <v>#N/A</v>
      </c>
      <c r="AA854" s="416" t="str">
        <f t="shared" si="68"/>
        <v/>
      </c>
      <c r="AB854" s="416" t="e">
        <f t="shared" si="69"/>
        <v>#N/A</v>
      </c>
      <c r="AC854" s="416" t="e">
        <f t="shared" si="70"/>
        <v>#N/A</v>
      </c>
    </row>
    <row r="855" ht="22.5" customHeight="1" spans="1:29">
      <c r="A855" s="421"/>
      <c r="B855" s="422"/>
      <c r="C855" s="422"/>
      <c r="D855" s="421"/>
      <c r="E855" s="421"/>
      <c r="F855" s="421"/>
      <c r="G855" s="421"/>
      <c r="H855" s="421"/>
      <c r="I855" s="421"/>
      <c r="J855" s="421"/>
      <c r="K855" s="421"/>
      <c r="L855" s="421"/>
      <c r="M855" s="421"/>
      <c r="N855" s="426"/>
      <c r="O855" s="426"/>
      <c r="P855" s="427"/>
      <c r="Q855" s="427"/>
      <c r="R855" s="426"/>
      <c r="S855" s="426"/>
      <c r="T855" s="426"/>
      <c r="U855" s="426"/>
      <c r="V855" s="426"/>
      <c r="W855" s="426"/>
      <c r="X855" s="427"/>
      <c r="Y855" s="416" t="e">
        <f t="shared" si="66"/>
        <v>#N/A</v>
      </c>
      <c r="Z855" s="416" t="e">
        <f t="shared" si="67"/>
        <v>#N/A</v>
      </c>
      <c r="AA855" s="416" t="str">
        <f t="shared" si="68"/>
        <v/>
      </c>
      <c r="AB855" s="416" t="e">
        <f t="shared" si="69"/>
        <v>#N/A</v>
      </c>
      <c r="AC855" s="416" t="e">
        <f t="shared" si="70"/>
        <v>#N/A</v>
      </c>
    </row>
    <row r="856" ht="22.5" customHeight="1" spans="1:29">
      <c r="A856" s="421"/>
      <c r="B856" s="422"/>
      <c r="C856" s="422"/>
      <c r="D856" s="421"/>
      <c r="E856" s="421"/>
      <c r="F856" s="421"/>
      <c r="G856" s="421"/>
      <c r="H856" s="421"/>
      <c r="I856" s="421"/>
      <c r="J856" s="421"/>
      <c r="K856" s="421"/>
      <c r="L856" s="421"/>
      <c r="M856" s="421"/>
      <c r="N856" s="426"/>
      <c r="O856" s="426"/>
      <c r="P856" s="427"/>
      <c r="Q856" s="427"/>
      <c r="R856" s="426"/>
      <c r="S856" s="426"/>
      <c r="T856" s="426"/>
      <c r="U856" s="426"/>
      <c r="V856" s="426"/>
      <c r="W856" s="426"/>
      <c r="X856" s="427"/>
      <c r="Y856" s="416" t="e">
        <f t="shared" si="66"/>
        <v>#N/A</v>
      </c>
      <c r="Z856" s="416" t="e">
        <f t="shared" si="67"/>
        <v>#N/A</v>
      </c>
      <c r="AA856" s="416" t="str">
        <f t="shared" si="68"/>
        <v/>
      </c>
      <c r="AB856" s="416" t="e">
        <f t="shared" si="69"/>
        <v>#N/A</v>
      </c>
      <c r="AC856" s="416" t="e">
        <f t="shared" si="70"/>
        <v>#N/A</v>
      </c>
    </row>
    <row r="857" ht="22.5" customHeight="1" spans="1:29">
      <c r="A857" s="421"/>
      <c r="B857" s="422"/>
      <c r="C857" s="422"/>
      <c r="D857" s="421"/>
      <c r="E857" s="421"/>
      <c r="F857" s="421"/>
      <c r="G857" s="421"/>
      <c r="H857" s="421"/>
      <c r="I857" s="421"/>
      <c r="J857" s="421"/>
      <c r="K857" s="421"/>
      <c r="L857" s="421"/>
      <c r="M857" s="421"/>
      <c r="N857" s="426"/>
      <c r="O857" s="426"/>
      <c r="P857" s="427"/>
      <c r="Q857" s="427"/>
      <c r="R857" s="426"/>
      <c r="S857" s="426"/>
      <c r="T857" s="426"/>
      <c r="U857" s="426"/>
      <c r="V857" s="426"/>
      <c r="W857" s="426"/>
      <c r="X857" s="427"/>
      <c r="Y857" s="416" t="e">
        <f t="shared" si="66"/>
        <v>#N/A</v>
      </c>
      <c r="Z857" s="416" t="e">
        <f t="shared" si="67"/>
        <v>#N/A</v>
      </c>
      <c r="AA857" s="416" t="str">
        <f t="shared" si="68"/>
        <v/>
      </c>
      <c r="AB857" s="416" t="e">
        <f t="shared" si="69"/>
        <v>#N/A</v>
      </c>
      <c r="AC857" s="416" t="e">
        <f t="shared" si="70"/>
        <v>#N/A</v>
      </c>
    </row>
    <row r="858" ht="22.5" customHeight="1" spans="1:29">
      <c r="A858" s="421"/>
      <c r="B858" s="422"/>
      <c r="C858" s="422"/>
      <c r="D858" s="421"/>
      <c r="E858" s="421"/>
      <c r="F858" s="421"/>
      <c r="G858" s="421"/>
      <c r="H858" s="421"/>
      <c r="I858" s="421"/>
      <c r="J858" s="421"/>
      <c r="K858" s="421"/>
      <c r="L858" s="421"/>
      <c r="M858" s="421"/>
      <c r="N858" s="426"/>
      <c r="O858" s="426"/>
      <c r="P858" s="427"/>
      <c r="Q858" s="427"/>
      <c r="R858" s="426"/>
      <c r="S858" s="426"/>
      <c r="T858" s="426"/>
      <c r="U858" s="426"/>
      <c r="V858" s="426"/>
      <c r="W858" s="426"/>
      <c r="X858" s="427"/>
      <c r="Y858" s="416" t="e">
        <f t="shared" si="66"/>
        <v>#N/A</v>
      </c>
      <c r="Z858" s="416" t="e">
        <f t="shared" si="67"/>
        <v>#N/A</v>
      </c>
      <c r="AA858" s="416" t="str">
        <f t="shared" si="68"/>
        <v/>
      </c>
      <c r="AB858" s="416" t="e">
        <f t="shared" si="69"/>
        <v>#N/A</v>
      </c>
      <c r="AC858" s="416" t="e">
        <f t="shared" si="70"/>
        <v>#N/A</v>
      </c>
    </row>
    <row r="859" ht="22.5" customHeight="1" spans="1:29">
      <c r="A859" s="421"/>
      <c r="B859" s="422"/>
      <c r="C859" s="422"/>
      <c r="D859" s="421"/>
      <c r="E859" s="421"/>
      <c r="F859" s="421"/>
      <c r="G859" s="421"/>
      <c r="H859" s="421"/>
      <c r="I859" s="421"/>
      <c r="J859" s="421"/>
      <c r="K859" s="421"/>
      <c r="L859" s="421"/>
      <c r="M859" s="421"/>
      <c r="N859" s="426"/>
      <c r="O859" s="426"/>
      <c r="P859" s="427"/>
      <c r="Q859" s="427"/>
      <c r="R859" s="426"/>
      <c r="S859" s="426"/>
      <c r="T859" s="426"/>
      <c r="U859" s="426"/>
      <c r="V859" s="426"/>
      <c r="W859" s="426"/>
      <c r="X859" s="427"/>
      <c r="Y859" s="416" t="e">
        <f t="shared" si="66"/>
        <v>#N/A</v>
      </c>
      <c r="Z859" s="416" t="e">
        <f t="shared" si="67"/>
        <v>#N/A</v>
      </c>
      <c r="AA859" s="416" t="str">
        <f t="shared" si="68"/>
        <v/>
      </c>
      <c r="AB859" s="416" t="e">
        <f t="shared" si="69"/>
        <v>#N/A</v>
      </c>
      <c r="AC859" s="416" t="e">
        <f t="shared" si="70"/>
        <v>#N/A</v>
      </c>
    </row>
    <row r="860" ht="22.5" customHeight="1" spans="1:29">
      <c r="A860" s="421"/>
      <c r="B860" s="422"/>
      <c r="C860" s="422"/>
      <c r="D860" s="421"/>
      <c r="E860" s="421"/>
      <c r="F860" s="421"/>
      <c r="G860" s="421"/>
      <c r="H860" s="421"/>
      <c r="I860" s="421"/>
      <c r="J860" s="421"/>
      <c r="K860" s="421"/>
      <c r="L860" s="421"/>
      <c r="M860" s="421"/>
      <c r="N860" s="426"/>
      <c r="O860" s="426"/>
      <c r="P860" s="427"/>
      <c r="Q860" s="427"/>
      <c r="R860" s="426"/>
      <c r="S860" s="426"/>
      <c r="T860" s="426"/>
      <c r="U860" s="426"/>
      <c r="V860" s="426"/>
      <c r="W860" s="426"/>
      <c r="X860" s="427"/>
      <c r="Y860" s="416" t="e">
        <f t="shared" si="66"/>
        <v>#N/A</v>
      </c>
      <c r="Z860" s="416" t="e">
        <f t="shared" si="67"/>
        <v>#N/A</v>
      </c>
      <c r="AA860" s="416" t="str">
        <f t="shared" si="68"/>
        <v/>
      </c>
      <c r="AB860" s="416" t="e">
        <f t="shared" si="69"/>
        <v>#N/A</v>
      </c>
      <c r="AC860" s="416" t="e">
        <f t="shared" si="70"/>
        <v>#N/A</v>
      </c>
    </row>
    <row r="861" ht="22.5" customHeight="1" spans="1:29">
      <c r="A861" s="421"/>
      <c r="B861" s="422"/>
      <c r="C861" s="422"/>
      <c r="D861" s="421"/>
      <c r="E861" s="421"/>
      <c r="F861" s="421"/>
      <c r="G861" s="421"/>
      <c r="H861" s="421"/>
      <c r="I861" s="421"/>
      <c r="J861" s="421"/>
      <c r="K861" s="421"/>
      <c r="L861" s="421"/>
      <c r="M861" s="421"/>
      <c r="N861" s="426"/>
      <c r="O861" s="426"/>
      <c r="P861" s="427"/>
      <c r="Q861" s="427"/>
      <c r="R861" s="426"/>
      <c r="S861" s="426"/>
      <c r="T861" s="426"/>
      <c r="U861" s="426"/>
      <c r="V861" s="426"/>
      <c r="W861" s="426"/>
      <c r="X861" s="427"/>
      <c r="Y861" s="416" t="e">
        <f t="shared" si="66"/>
        <v>#N/A</v>
      </c>
      <c r="Z861" s="416" t="e">
        <f t="shared" si="67"/>
        <v>#N/A</v>
      </c>
      <c r="AA861" s="416" t="str">
        <f t="shared" si="68"/>
        <v/>
      </c>
      <c r="AB861" s="416" t="e">
        <f t="shared" si="69"/>
        <v>#N/A</v>
      </c>
      <c r="AC861" s="416" t="e">
        <f t="shared" si="70"/>
        <v>#N/A</v>
      </c>
    </row>
    <row r="862" ht="22.5" customHeight="1" spans="1:29">
      <c r="A862" s="421"/>
      <c r="B862" s="422"/>
      <c r="C862" s="422"/>
      <c r="D862" s="421"/>
      <c r="E862" s="421"/>
      <c r="F862" s="421"/>
      <c r="G862" s="421"/>
      <c r="H862" s="421"/>
      <c r="I862" s="421"/>
      <c r="J862" s="421"/>
      <c r="K862" s="421"/>
      <c r="L862" s="421"/>
      <c r="M862" s="421"/>
      <c r="N862" s="426"/>
      <c r="O862" s="426"/>
      <c r="P862" s="427"/>
      <c r="Q862" s="427"/>
      <c r="R862" s="426"/>
      <c r="S862" s="426"/>
      <c r="T862" s="426"/>
      <c r="U862" s="426"/>
      <c r="V862" s="426"/>
      <c r="W862" s="426"/>
      <c r="X862" s="427"/>
      <c r="Y862" s="416" t="e">
        <f t="shared" si="66"/>
        <v>#N/A</v>
      </c>
      <c r="Z862" s="416" t="e">
        <f t="shared" si="67"/>
        <v>#N/A</v>
      </c>
      <c r="AA862" s="416" t="str">
        <f t="shared" si="68"/>
        <v/>
      </c>
      <c r="AB862" s="416" t="e">
        <f t="shared" si="69"/>
        <v>#N/A</v>
      </c>
      <c r="AC862" s="416" t="e">
        <f t="shared" si="70"/>
        <v>#N/A</v>
      </c>
    </row>
    <row r="863" ht="22.5" customHeight="1" spans="1:29">
      <c r="A863" s="421"/>
      <c r="B863" s="422"/>
      <c r="C863" s="422"/>
      <c r="D863" s="421"/>
      <c r="E863" s="421"/>
      <c r="F863" s="421"/>
      <c r="G863" s="421"/>
      <c r="H863" s="421"/>
      <c r="I863" s="421"/>
      <c r="J863" s="421"/>
      <c r="K863" s="421"/>
      <c r="L863" s="421"/>
      <c r="M863" s="421"/>
      <c r="N863" s="426"/>
      <c r="O863" s="426"/>
      <c r="P863" s="427"/>
      <c r="Q863" s="427"/>
      <c r="R863" s="426"/>
      <c r="S863" s="426"/>
      <c r="T863" s="426"/>
      <c r="U863" s="426"/>
      <c r="V863" s="426"/>
      <c r="W863" s="426"/>
      <c r="X863" s="427"/>
      <c r="Y863" s="416" t="e">
        <f t="shared" si="66"/>
        <v>#N/A</v>
      </c>
      <c r="Z863" s="416" t="e">
        <f t="shared" si="67"/>
        <v>#N/A</v>
      </c>
      <c r="AA863" s="416" t="str">
        <f t="shared" si="68"/>
        <v/>
      </c>
      <c r="AB863" s="416" t="e">
        <f t="shared" si="69"/>
        <v>#N/A</v>
      </c>
      <c r="AC863" s="416" t="e">
        <f t="shared" si="70"/>
        <v>#N/A</v>
      </c>
    </row>
    <row r="864" ht="22.5" customHeight="1" spans="1:29">
      <c r="A864" s="421"/>
      <c r="B864" s="422"/>
      <c r="C864" s="422"/>
      <c r="D864" s="421"/>
      <c r="E864" s="421"/>
      <c r="F864" s="421"/>
      <c r="G864" s="421"/>
      <c r="H864" s="421"/>
      <c r="I864" s="421"/>
      <c r="J864" s="421"/>
      <c r="K864" s="421"/>
      <c r="L864" s="421"/>
      <c r="M864" s="421"/>
      <c r="N864" s="426"/>
      <c r="O864" s="426"/>
      <c r="P864" s="427"/>
      <c r="Q864" s="427"/>
      <c r="R864" s="426"/>
      <c r="S864" s="426"/>
      <c r="T864" s="426"/>
      <c r="U864" s="426"/>
      <c r="V864" s="426"/>
      <c r="W864" s="426"/>
      <c r="X864" s="427"/>
      <c r="Y864" s="416" t="e">
        <f t="shared" si="66"/>
        <v>#N/A</v>
      </c>
      <c r="Z864" s="416" t="e">
        <f t="shared" si="67"/>
        <v>#N/A</v>
      </c>
      <c r="AA864" s="416" t="str">
        <f t="shared" si="68"/>
        <v/>
      </c>
      <c r="AB864" s="416" t="e">
        <f t="shared" si="69"/>
        <v>#N/A</v>
      </c>
      <c r="AC864" s="416" t="e">
        <f t="shared" si="70"/>
        <v>#N/A</v>
      </c>
    </row>
    <row r="865" ht="22.5" customHeight="1" spans="1:29">
      <c r="A865" s="421"/>
      <c r="B865" s="422"/>
      <c r="C865" s="422"/>
      <c r="D865" s="421"/>
      <c r="E865" s="421"/>
      <c r="F865" s="421"/>
      <c r="G865" s="421"/>
      <c r="H865" s="421"/>
      <c r="I865" s="421"/>
      <c r="J865" s="421"/>
      <c r="K865" s="421"/>
      <c r="L865" s="421"/>
      <c r="M865" s="421"/>
      <c r="N865" s="426"/>
      <c r="O865" s="426"/>
      <c r="P865" s="427"/>
      <c r="Q865" s="427"/>
      <c r="R865" s="426"/>
      <c r="S865" s="426"/>
      <c r="T865" s="426"/>
      <c r="U865" s="426"/>
      <c r="V865" s="426"/>
      <c r="W865" s="426"/>
      <c r="X865" s="427"/>
      <c r="Y865" s="416" t="e">
        <f t="shared" si="66"/>
        <v>#N/A</v>
      </c>
      <c r="Z865" s="416" t="e">
        <f t="shared" si="67"/>
        <v>#N/A</v>
      </c>
      <c r="AA865" s="416" t="str">
        <f t="shared" si="68"/>
        <v/>
      </c>
      <c r="AB865" s="416" t="e">
        <f t="shared" si="69"/>
        <v>#N/A</v>
      </c>
      <c r="AC865" s="416" t="e">
        <f t="shared" si="70"/>
        <v>#N/A</v>
      </c>
    </row>
    <row r="866" ht="22.5" customHeight="1" spans="1:29">
      <c r="A866" s="421"/>
      <c r="B866" s="422"/>
      <c r="C866" s="422"/>
      <c r="D866" s="421"/>
      <c r="E866" s="421"/>
      <c r="F866" s="421"/>
      <c r="G866" s="421"/>
      <c r="H866" s="421"/>
      <c r="I866" s="421"/>
      <c r="J866" s="421"/>
      <c r="K866" s="421"/>
      <c r="L866" s="421"/>
      <c r="M866" s="421"/>
      <c r="N866" s="426"/>
      <c r="O866" s="426"/>
      <c r="P866" s="427"/>
      <c r="Q866" s="427"/>
      <c r="R866" s="426"/>
      <c r="S866" s="426"/>
      <c r="T866" s="426"/>
      <c r="U866" s="426"/>
      <c r="V866" s="426"/>
      <c r="W866" s="426"/>
      <c r="X866" s="427"/>
      <c r="Y866" s="416" t="e">
        <f t="shared" si="66"/>
        <v>#N/A</v>
      </c>
      <c r="Z866" s="416" t="e">
        <f t="shared" si="67"/>
        <v>#N/A</v>
      </c>
      <c r="AA866" s="416" t="str">
        <f t="shared" si="68"/>
        <v/>
      </c>
      <c r="AB866" s="416" t="e">
        <f t="shared" si="69"/>
        <v>#N/A</v>
      </c>
      <c r="AC866" s="416" t="e">
        <f t="shared" si="70"/>
        <v>#N/A</v>
      </c>
    </row>
    <row r="867" ht="22.5" customHeight="1" spans="1:29">
      <c r="A867" s="421"/>
      <c r="B867" s="422"/>
      <c r="C867" s="422"/>
      <c r="D867" s="421"/>
      <c r="E867" s="421"/>
      <c r="F867" s="421"/>
      <c r="G867" s="421"/>
      <c r="H867" s="421"/>
      <c r="I867" s="421"/>
      <c r="J867" s="421"/>
      <c r="K867" s="421"/>
      <c r="L867" s="421"/>
      <c r="M867" s="421"/>
      <c r="N867" s="426"/>
      <c r="O867" s="426"/>
      <c r="P867" s="427"/>
      <c r="Q867" s="427"/>
      <c r="R867" s="426"/>
      <c r="S867" s="426"/>
      <c r="T867" s="426"/>
      <c r="U867" s="426"/>
      <c r="V867" s="426"/>
      <c r="W867" s="426"/>
      <c r="X867" s="427"/>
      <c r="Y867" s="416" t="e">
        <f t="shared" si="66"/>
        <v>#N/A</v>
      </c>
      <c r="Z867" s="416" t="e">
        <f t="shared" si="67"/>
        <v>#N/A</v>
      </c>
      <c r="AA867" s="416" t="str">
        <f t="shared" si="68"/>
        <v/>
      </c>
      <c r="AB867" s="416" t="e">
        <f t="shared" si="69"/>
        <v>#N/A</v>
      </c>
      <c r="AC867" s="416" t="e">
        <f t="shared" si="70"/>
        <v>#N/A</v>
      </c>
    </row>
    <row r="868" ht="22.5" customHeight="1" spans="1:29">
      <c r="A868" s="421"/>
      <c r="B868" s="422"/>
      <c r="C868" s="422"/>
      <c r="D868" s="421"/>
      <c r="E868" s="421"/>
      <c r="F868" s="421"/>
      <c r="G868" s="421"/>
      <c r="H868" s="421"/>
      <c r="I868" s="421"/>
      <c r="J868" s="421"/>
      <c r="K868" s="421"/>
      <c r="L868" s="421"/>
      <c r="M868" s="421"/>
      <c r="N868" s="426"/>
      <c r="O868" s="426"/>
      <c r="P868" s="427"/>
      <c r="Q868" s="427"/>
      <c r="R868" s="426"/>
      <c r="S868" s="426"/>
      <c r="T868" s="426"/>
      <c r="U868" s="426"/>
      <c r="V868" s="426"/>
      <c r="W868" s="426"/>
      <c r="X868" s="427"/>
      <c r="Y868" s="416" t="e">
        <f t="shared" si="66"/>
        <v>#N/A</v>
      </c>
      <c r="Z868" s="416" t="e">
        <f t="shared" si="67"/>
        <v>#N/A</v>
      </c>
      <c r="AA868" s="416" t="str">
        <f t="shared" si="68"/>
        <v/>
      </c>
      <c r="AB868" s="416" t="e">
        <f t="shared" si="69"/>
        <v>#N/A</v>
      </c>
      <c r="AC868" s="416" t="e">
        <f t="shared" si="70"/>
        <v>#N/A</v>
      </c>
    </row>
    <row r="869" ht="22.5" customHeight="1" spans="1:29">
      <c r="A869" s="421"/>
      <c r="B869" s="422"/>
      <c r="C869" s="422"/>
      <c r="D869" s="421"/>
      <c r="E869" s="421"/>
      <c r="F869" s="421"/>
      <c r="G869" s="421"/>
      <c r="H869" s="421"/>
      <c r="I869" s="421"/>
      <c r="J869" s="421"/>
      <c r="K869" s="421"/>
      <c r="L869" s="421"/>
      <c r="M869" s="421"/>
      <c r="N869" s="426"/>
      <c r="O869" s="426"/>
      <c r="P869" s="427"/>
      <c r="Q869" s="427"/>
      <c r="R869" s="426"/>
      <c r="S869" s="426"/>
      <c r="T869" s="426"/>
      <c r="U869" s="426"/>
      <c r="V869" s="426"/>
      <c r="W869" s="426"/>
      <c r="X869" s="427"/>
      <c r="Y869" s="416" t="e">
        <f t="shared" si="66"/>
        <v>#N/A</v>
      </c>
      <c r="Z869" s="416" t="e">
        <f t="shared" si="67"/>
        <v>#N/A</v>
      </c>
      <c r="AA869" s="416" t="str">
        <f t="shared" si="68"/>
        <v/>
      </c>
      <c r="AB869" s="416" t="e">
        <f t="shared" si="69"/>
        <v>#N/A</v>
      </c>
      <c r="AC869" s="416" t="e">
        <f t="shared" si="70"/>
        <v>#N/A</v>
      </c>
    </row>
    <row r="870" ht="22.5" customHeight="1" spans="1:29">
      <c r="A870" s="421"/>
      <c r="B870" s="422"/>
      <c r="C870" s="422"/>
      <c r="D870" s="421"/>
      <c r="E870" s="421"/>
      <c r="F870" s="421"/>
      <c r="G870" s="421"/>
      <c r="H870" s="421"/>
      <c r="I870" s="421"/>
      <c r="J870" s="421"/>
      <c r="K870" s="421"/>
      <c r="L870" s="421"/>
      <c r="M870" s="421"/>
      <c r="N870" s="426"/>
      <c r="O870" s="426"/>
      <c r="P870" s="427"/>
      <c r="Q870" s="427"/>
      <c r="R870" s="426"/>
      <c r="S870" s="426"/>
      <c r="T870" s="426"/>
      <c r="U870" s="426"/>
      <c r="V870" s="426"/>
      <c r="W870" s="426"/>
      <c r="X870" s="427"/>
      <c r="Y870" s="416" t="e">
        <f t="shared" si="66"/>
        <v>#N/A</v>
      </c>
      <c r="Z870" s="416" t="e">
        <f t="shared" si="67"/>
        <v>#N/A</v>
      </c>
      <c r="AA870" s="416" t="str">
        <f t="shared" si="68"/>
        <v/>
      </c>
      <c r="AB870" s="416" t="e">
        <f t="shared" si="69"/>
        <v>#N/A</v>
      </c>
      <c r="AC870" s="416" t="e">
        <f t="shared" si="70"/>
        <v>#N/A</v>
      </c>
    </row>
    <row r="871" ht="22.5" customHeight="1" spans="1:29">
      <c r="A871" s="421"/>
      <c r="B871" s="422"/>
      <c r="C871" s="422"/>
      <c r="D871" s="421"/>
      <c r="E871" s="421"/>
      <c r="F871" s="421"/>
      <c r="G871" s="421"/>
      <c r="H871" s="421"/>
      <c r="I871" s="421"/>
      <c r="J871" s="421"/>
      <c r="K871" s="421"/>
      <c r="L871" s="421"/>
      <c r="M871" s="421"/>
      <c r="N871" s="426"/>
      <c r="O871" s="426"/>
      <c r="P871" s="427"/>
      <c r="Q871" s="427"/>
      <c r="R871" s="426"/>
      <c r="S871" s="426"/>
      <c r="T871" s="426"/>
      <c r="U871" s="426"/>
      <c r="V871" s="426"/>
      <c r="W871" s="426"/>
      <c r="X871" s="427"/>
      <c r="Y871" s="416" t="e">
        <f t="shared" si="66"/>
        <v>#N/A</v>
      </c>
      <c r="Z871" s="416" t="e">
        <f t="shared" si="67"/>
        <v>#N/A</v>
      </c>
      <c r="AA871" s="416" t="str">
        <f t="shared" si="68"/>
        <v/>
      </c>
      <c r="AB871" s="416" t="e">
        <f t="shared" si="69"/>
        <v>#N/A</v>
      </c>
      <c r="AC871" s="416" t="e">
        <f t="shared" si="70"/>
        <v>#N/A</v>
      </c>
    </row>
    <row r="872" ht="22.5" customHeight="1" spans="1:29">
      <c r="A872" s="421"/>
      <c r="B872" s="422"/>
      <c r="C872" s="422"/>
      <c r="D872" s="421"/>
      <c r="E872" s="421"/>
      <c r="F872" s="421"/>
      <c r="G872" s="421"/>
      <c r="H872" s="421"/>
      <c r="I872" s="421"/>
      <c r="J872" s="421"/>
      <c r="K872" s="421"/>
      <c r="L872" s="421"/>
      <c r="M872" s="421"/>
      <c r="N872" s="426"/>
      <c r="O872" s="426"/>
      <c r="P872" s="427"/>
      <c r="Q872" s="427"/>
      <c r="R872" s="426"/>
      <c r="S872" s="426"/>
      <c r="T872" s="426"/>
      <c r="U872" s="426"/>
      <c r="V872" s="426"/>
      <c r="W872" s="426"/>
      <c r="X872" s="427"/>
      <c r="Y872" s="416" t="e">
        <f t="shared" si="66"/>
        <v>#N/A</v>
      </c>
      <c r="Z872" s="416" t="e">
        <f t="shared" si="67"/>
        <v>#N/A</v>
      </c>
      <c r="AA872" s="416" t="str">
        <f t="shared" si="68"/>
        <v/>
      </c>
      <c r="AB872" s="416" t="e">
        <f t="shared" si="69"/>
        <v>#N/A</v>
      </c>
      <c r="AC872" s="416" t="e">
        <f t="shared" si="70"/>
        <v>#N/A</v>
      </c>
    </row>
    <row r="873" ht="22.5" customHeight="1" spans="1:29">
      <c r="A873" s="421"/>
      <c r="B873" s="422"/>
      <c r="C873" s="422"/>
      <c r="D873" s="421"/>
      <c r="E873" s="421"/>
      <c r="F873" s="421"/>
      <c r="G873" s="421"/>
      <c r="H873" s="421"/>
      <c r="I873" s="421"/>
      <c r="J873" s="421"/>
      <c r="K873" s="421"/>
      <c r="L873" s="421"/>
      <c r="M873" s="421"/>
      <c r="N873" s="426"/>
      <c r="O873" s="426"/>
      <c r="P873" s="427"/>
      <c r="Q873" s="427"/>
      <c r="R873" s="426"/>
      <c r="S873" s="426"/>
      <c r="T873" s="426"/>
      <c r="U873" s="426"/>
      <c r="V873" s="426"/>
      <c r="W873" s="426"/>
      <c r="X873" s="427"/>
      <c r="Y873" s="416" t="e">
        <f t="shared" si="66"/>
        <v>#N/A</v>
      </c>
      <c r="Z873" s="416" t="e">
        <f t="shared" si="67"/>
        <v>#N/A</v>
      </c>
      <c r="AA873" s="416" t="str">
        <f t="shared" si="68"/>
        <v/>
      </c>
      <c r="AB873" s="416" t="e">
        <f t="shared" si="69"/>
        <v>#N/A</v>
      </c>
      <c r="AC873" s="416" t="e">
        <f t="shared" si="70"/>
        <v>#N/A</v>
      </c>
    </row>
    <row r="874" ht="22.5" customHeight="1" spans="1:29">
      <c r="A874" s="421"/>
      <c r="B874" s="422"/>
      <c r="C874" s="422"/>
      <c r="D874" s="421"/>
      <c r="E874" s="421"/>
      <c r="F874" s="421"/>
      <c r="G874" s="421"/>
      <c r="H874" s="421"/>
      <c r="I874" s="421"/>
      <c r="J874" s="421"/>
      <c r="K874" s="421"/>
      <c r="L874" s="421"/>
      <c r="M874" s="421"/>
      <c r="N874" s="426"/>
      <c r="O874" s="426"/>
      <c r="P874" s="427"/>
      <c r="Q874" s="427"/>
      <c r="R874" s="426"/>
      <c r="S874" s="426"/>
      <c r="T874" s="426"/>
      <c r="U874" s="426"/>
      <c r="V874" s="426"/>
      <c r="W874" s="426"/>
      <c r="X874" s="427"/>
      <c r="Y874" s="416" t="e">
        <f t="shared" si="66"/>
        <v>#N/A</v>
      </c>
      <c r="Z874" s="416" t="e">
        <f t="shared" si="67"/>
        <v>#N/A</v>
      </c>
      <c r="AA874" s="416" t="str">
        <f t="shared" si="68"/>
        <v/>
      </c>
      <c r="AB874" s="416" t="e">
        <f t="shared" si="69"/>
        <v>#N/A</v>
      </c>
      <c r="AC874" s="416" t="e">
        <f t="shared" si="70"/>
        <v>#N/A</v>
      </c>
    </row>
    <row r="875" ht="22.5" customHeight="1" spans="1:29">
      <c r="A875" s="421"/>
      <c r="B875" s="422"/>
      <c r="C875" s="422"/>
      <c r="D875" s="421"/>
      <c r="E875" s="421"/>
      <c r="F875" s="421"/>
      <c r="G875" s="421"/>
      <c r="H875" s="421"/>
      <c r="I875" s="421"/>
      <c r="J875" s="421"/>
      <c r="K875" s="421"/>
      <c r="L875" s="421"/>
      <c r="M875" s="421"/>
      <c r="N875" s="426"/>
      <c r="O875" s="426"/>
      <c r="P875" s="427"/>
      <c r="Q875" s="427"/>
      <c r="R875" s="426"/>
      <c r="S875" s="426"/>
      <c r="T875" s="426"/>
      <c r="U875" s="426"/>
      <c r="V875" s="426"/>
      <c r="W875" s="426"/>
      <c r="X875" s="427"/>
      <c r="Y875" s="416" t="e">
        <f t="shared" si="66"/>
        <v>#N/A</v>
      </c>
      <c r="Z875" s="416" t="e">
        <f t="shared" si="67"/>
        <v>#N/A</v>
      </c>
      <c r="AA875" s="416" t="str">
        <f t="shared" si="68"/>
        <v/>
      </c>
      <c r="AB875" s="416" t="e">
        <f t="shared" si="69"/>
        <v>#N/A</v>
      </c>
      <c r="AC875" s="416" t="e">
        <f t="shared" si="70"/>
        <v>#N/A</v>
      </c>
    </row>
    <row r="876" ht="22.5" customHeight="1" spans="1:29">
      <c r="A876" s="421"/>
      <c r="B876" s="422"/>
      <c r="C876" s="422"/>
      <c r="D876" s="421"/>
      <c r="E876" s="421"/>
      <c r="F876" s="421"/>
      <c r="G876" s="421"/>
      <c r="H876" s="421"/>
      <c r="I876" s="421"/>
      <c r="J876" s="421"/>
      <c r="K876" s="421"/>
      <c r="L876" s="421"/>
      <c r="M876" s="421"/>
      <c r="N876" s="426"/>
      <c r="O876" s="426"/>
      <c r="P876" s="427"/>
      <c r="Q876" s="427"/>
      <c r="R876" s="426"/>
      <c r="S876" s="426"/>
      <c r="T876" s="426"/>
      <c r="U876" s="426"/>
      <c r="V876" s="426"/>
      <c r="W876" s="426"/>
      <c r="X876" s="427"/>
      <c r="Y876" s="416" t="e">
        <f t="shared" si="66"/>
        <v>#N/A</v>
      </c>
      <c r="Z876" s="416" t="e">
        <f t="shared" si="67"/>
        <v>#N/A</v>
      </c>
      <c r="AA876" s="416" t="str">
        <f t="shared" si="68"/>
        <v/>
      </c>
      <c r="AB876" s="416" t="e">
        <f t="shared" si="69"/>
        <v>#N/A</v>
      </c>
      <c r="AC876" s="416" t="e">
        <f t="shared" si="70"/>
        <v>#N/A</v>
      </c>
    </row>
    <row r="877" ht="22.5" customHeight="1" spans="1:29">
      <c r="A877" s="421"/>
      <c r="B877" s="422"/>
      <c r="C877" s="422"/>
      <c r="D877" s="421"/>
      <c r="E877" s="421"/>
      <c r="F877" s="421"/>
      <c r="G877" s="421"/>
      <c r="H877" s="421"/>
      <c r="I877" s="421"/>
      <c r="J877" s="421"/>
      <c r="K877" s="421"/>
      <c r="L877" s="421"/>
      <c r="M877" s="421"/>
      <c r="N877" s="426"/>
      <c r="O877" s="426"/>
      <c r="P877" s="427"/>
      <c r="Q877" s="427"/>
      <c r="R877" s="426"/>
      <c r="S877" s="426"/>
      <c r="T877" s="426"/>
      <c r="U877" s="426"/>
      <c r="V877" s="426"/>
      <c r="W877" s="426"/>
      <c r="X877" s="427"/>
      <c r="Y877" s="416" t="e">
        <f t="shared" si="66"/>
        <v>#N/A</v>
      </c>
      <c r="Z877" s="416" t="e">
        <f t="shared" si="67"/>
        <v>#N/A</v>
      </c>
      <c r="AA877" s="416" t="str">
        <f t="shared" si="68"/>
        <v/>
      </c>
      <c r="AB877" s="416" t="e">
        <f t="shared" si="69"/>
        <v>#N/A</v>
      </c>
      <c r="AC877" s="416" t="e">
        <f t="shared" si="70"/>
        <v>#N/A</v>
      </c>
    </row>
    <row r="878" ht="22.5" customHeight="1" spans="1:29">
      <c r="A878" s="421"/>
      <c r="B878" s="422"/>
      <c r="C878" s="422"/>
      <c r="D878" s="421"/>
      <c r="E878" s="421"/>
      <c r="F878" s="421"/>
      <c r="G878" s="421"/>
      <c r="H878" s="421"/>
      <c r="I878" s="421"/>
      <c r="J878" s="421"/>
      <c r="K878" s="421"/>
      <c r="L878" s="421"/>
      <c r="M878" s="421"/>
      <c r="N878" s="426"/>
      <c r="O878" s="426"/>
      <c r="P878" s="427"/>
      <c r="Q878" s="427"/>
      <c r="R878" s="426"/>
      <c r="S878" s="426"/>
      <c r="T878" s="426"/>
      <c r="U878" s="426"/>
      <c r="V878" s="426"/>
      <c r="W878" s="426"/>
      <c r="X878" s="427"/>
      <c r="Y878" s="416" t="e">
        <f t="shared" si="66"/>
        <v>#N/A</v>
      </c>
      <c r="Z878" s="416" t="e">
        <f t="shared" si="67"/>
        <v>#N/A</v>
      </c>
      <c r="AA878" s="416" t="str">
        <f t="shared" si="68"/>
        <v/>
      </c>
      <c r="AB878" s="416" t="e">
        <f t="shared" si="69"/>
        <v>#N/A</v>
      </c>
      <c r="AC878" s="416" t="e">
        <f t="shared" si="70"/>
        <v>#N/A</v>
      </c>
    </row>
    <row r="879" ht="22.5" customHeight="1" spans="1:29">
      <c r="A879" s="421"/>
      <c r="B879" s="422"/>
      <c r="C879" s="422"/>
      <c r="D879" s="421"/>
      <c r="E879" s="421"/>
      <c r="F879" s="421"/>
      <c r="G879" s="421"/>
      <c r="H879" s="421"/>
      <c r="I879" s="421"/>
      <c r="J879" s="421"/>
      <c r="K879" s="421"/>
      <c r="L879" s="421"/>
      <c r="M879" s="421"/>
      <c r="N879" s="426"/>
      <c r="O879" s="426"/>
      <c r="P879" s="427"/>
      <c r="Q879" s="427"/>
      <c r="R879" s="426"/>
      <c r="S879" s="426"/>
      <c r="T879" s="426"/>
      <c r="U879" s="426"/>
      <c r="V879" s="426"/>
      <c r="W879" s="426"/>
      <c r="X879" s="427"/>
      <c r="Y879" s="416" t="e">
        <f t="shared" si="66"/>
        <v>#N/A</v>
      </c>
      <c r="Z879" s="416" t="e">
        <f t="shared" si="67"/>
        <v>#N/A</v>
      </c>
      <c r="AA879" s="416" t="str">
        <f t="shared" si="68"/>
        <v/>
      </c>
      <c r="AB879" s="416" t="e">
        <f t="shared" si="69"/>
        <v>#N/A</v>
      </c>
      <c r="AC879" s="416" t="e">
        <f t="shared" si="70"/>
        <v>#N/A</v>
      </c>
    </row>
    <row r="880" ht="22.5" customHeight="1" spans="1:29">
      <c r="A880" s="421"/>
      <c r="B880" s="422"/>
      <c r="C880" s="422"/>
      <c r="D880" s="421"/>
      <c r="E880" s="421"/>
      <c r="F880" s="421"/>
      <c r="G880" s="421"/>
      <c r="H880" s="421"/>
      <c r="I880" s="421"/>
      <c r="J880" s="421"/>
      <c r="K880" s="421"/>
      <c r="L880" s="421"/>
      <c r="M880" s="421"/>
      <c r="N880" s="426"/>
      <c r="O880" s="426"/>
      <c r="P880" s="427"/>
      <c r="Q880" s="427"/>
      <c r="R880" s="426"/>
      <c r="S880" s="426"/>
      <c r="T880" s="426"/>
      <c r="U880" s="426"/>
      <c r="V880" s="426"/>
      <c r="W880" s="426"/>
      <c r="X880" s="427"/>
      <c r="Y880" s="416" t="e">
        <f t="shared" si="66"/>
        <v>#N/A</v>
      </c>
      <c r="Z880" s="416" t="e">
        <f t="shared" si="67"/>
        <v>#N/A</v>
      </c>
      <c r="AA880" s="416" t="str">
        <f t="shared" si="68"/>
        <v/>
      </c>
      <c r="AB880" s="416" t="e">
        <f t="shared" si="69"/>
        <v>#N/A</v>
      </c>
      <c r="AC880" s="416" t="e">
        <f t="shared" si="70"/>
        <v>#N/A</v>
      </c>
    </row>
    <row r="881" ht="22.5" customHeight="1" spans="1:29">
      <c r="A881" s="421"/>
      <c r="B881" s="422"/>
      <c r="C881" s="422"/>
      <c r="D881" s="421"/>
      <c r="E881" s="421"/>
      <c r="F881" s="421"/>
      <c r="G881" s="421"/>
      <c r="H881" s="421"/>
      <c r="I881" s="421"/>
      <c r="J881" s="421"/>
      <c r="K881" s="421"/>
      <c r="L881" s="421"/>
      <c r="M881" s="421"/>
      <c r="N881" s="426"/>
      <c r="O881" s="426"/>
      <c r="P881" s="427"/>
      <c r="Q881" s="427"/>
      <c r="R881" s="426"/>
      <c r="S881" s="426"/>
      <c r="T881" s="426"/>
      <c r="U881" s="426"/>
      <c r="V881" s="426"/>
      <c r="W881" s="426"/>
      <c r="X881" s="427"/>
      <c r="Y881" s="416" t="e">
        <f t="shared" si="66"/>
        <v>#N/A</v>
      </c>
      <c r="Z881" s="416" t="e">
        <f t="shared" si="67"/>
        <v>#N/A</v>
      </c>
      <c r="AA881" s="416" t="str">
        <f t="shared" si="68"/>
        <v/>
      </c>
      <c r="AB881" s="416" t="e">
        <f t="shared" si="69"/>
        <v>#N/A</v>
      </c>
      <c r="AC881" s="416" t="e">
        <f t="shared" si="70"/>
        <v>#N/A</v>
      </c>
    </row>
    <row r="882" ht="22.5" customHeight="1" spans="1:29">
      <c r="A882" s="421"/>
      <c r="B882" s="422"/>
      <c r="C882" s="422"/>
      <c r="D882" s="421"/>
      <c r="E882" s="421"/>
      <c r="F882" s="421"/>
      <c r="G882" s="421"/>
      <c r="H882" s="421"/>
      <c r="I882" s="421"/>
      <c r="J882" s="421"/>
      <c r="K882" s="421"/>
      <c r="L882" s="421"/>
      <c r="M882" s="421"/>
      <c r="N882" s="426"/>
      <c r="O882" s="426"/>
      <c r="P882" s="427"/>
      <c r="Q882" s="427"/>
      <c r="R882" s="426"/>
      <c r="S882" s="426"/>
      <c r="T882" s="426"/>
      <c r="U882" s="426"/>
      <c r="V882" s="426"/>
      <c r="W882" s="426"/>
      <c r="X882" s="427"/>
      <c r="Y882" s="416" t="e">
        <f t="shared" si="66"/>
        <v>#N/A</v>
      </c>
      <c r="Z882" s="416" t="e">
        <f t="shared" si="67"/>
        <v>#N/A</v>
      </c>
      <c r="AA882" s="416" t="str">
        <f t="shared" si="68"/>
        <v/>
      </c>
      <c r="AB882" s="416" t="e">
        <f t="shared" si="69"/>
        <v>#N/A</v>
      </c>
      <c r="AC882" s="416" t="e">
        <f t="shared" si="70"/>
        <v>#N/A</v>
      </c>
    </row>
    <row r="883" ht="22.5" customHeight="1" spans="1:29">
      <c r="A883" s="421"/>
      <c r="B883" s="422"/>
      <c r="C883" s="422"/>
      <c r="D883" s="421"/>
      <c r="E883" s="421"/>
      <c r="F883" s="421"/>
      <c r="G883" s="421"/>
      <c r="H883" s="421"/>
      <c r="I883" s="421"/>
      <c r="J883" s="421"/>
      <c r="K883" s="421"/>
      <c r="L883" s="421"/>
      <c r="M883" s="421"/>
      <c r="N883" s="426"/>
      <c r="O883" s="426"/>
      <c r="P883" s="427"/>
      <c r="Q883" s="427"/>
      <c r="R883" s="426"/>
      <c r="S883" s="426"/>
      <c r="T883" s="426"/>
      <c r="U883" s="426"/>
      <c r="V883" s="426"/>
      <c r="W883" s="426"/>
      <c r="X883" s="427"/>
      <c r="Y883" s="416" t="e">
        <f t="shared" si="66"/>
        <v>#N/A</v>
      </c>
      <c r="Z883" s="416" t="e">
        <f t="shared" si="67"/>
        <v>#N/A</v>
      </c>
      <c r="AA883" s="416" t="str">
        <f t="shared" si="68"/>
        <v/>
      </c>
      <c r="AB883" s="416" t="e">
        <f t="shared" si="69"/>
        <v>#N/A</v>
      </c>
      <c r="AC883" s="416" t="e">
        <f t="shared" si="70"/>
        <v>#N/A</v>
      </c>
    </row>
    <row r="884" ht="22.5" customHeight="1" spans="1:29">
      <c r="A884" s="421"/>
      <c r="B884" s="422"/>
      <c r="C884" s="422"/>
      <c r="D884" s="421"/>
      <c r="E884" s="421"/>
      <c r="F884" s="421"/>
      <c r="G884" s="421"/>
      <c r="H884" s="421"/>
      <c r="I884" s="421"/>
      <c r="J884" s="421"/>
      <c r="K884" s="421"/>
      <c r="L884" s="421"/>
      <c r="M884" s="421"/>
      <c r="N884" s="426"/>
      <c r="O884" s="426"/>
      <c r="P884" s="427"/>
      <c r="Q884" s="427"/>
      <c r="R884" s="426"/>
      <c r="S884" s="426"/>
      <c r="T884" s="426"/>
      <c r="U884" s="426"/>
      <c r="V884" s="426"/>
      <c r="W884" s="426"/>
      <c r="X884" s="427"/>
      <c r="Y884" s="416" t="e">
        <f t="shared" si="66"/>
        <v>#N/A</v>
      </c>
      <c r="Z884" s="416" t="e">
        <f t="shared" si="67"/>
        <v>#N/A</v>
      </c>
      <c r="AA884" s="416" t="str">
        <f t="shared" si="68"/>
        <v/>
      </c>
      <c r="AB884" s="416" t="e">
        <f t="shared" si="69"/>
        <v>#N/A</v>
      </c>
      <c r="AC884" s="416" t="e">
        <f t="shared" si="70"/>
        <v>#N/A</v>
      </c>
    </row>
    <row r="885" ht="22.5" customHeight="1" spans="1:29">
      <c r="A885" s="421"/>
      <c r="B885" s="422"/>
      <c r="C885" s="422"/>
      <c r="D885" s="421"/>
      <c r="E885" s="421"/>
      <c r="F885" s="421"/>
      <c r="G885" s="421"/>
      <c r="H885" s="421"/>
      <c r="I885" s="421"/>
      <c r="J885" s="421"/>
      <c r="K885" s="421"/>
      <c r="L885" s="421"/>
      <c r="M885" s="421"/>
      <c r="N885" s="426"/>
      <c r="O885" s="426"/>
      <c r="P885" s="427"/>
      <c r="Q885" s="427"/>
      <c r="R885" s="426"/>
      <c r="S885" s="426"/>
      <c r="T885" s="426"/>
      <c r="U885" s="426"/>
      <c r="V885" s="426"/>
      <c r="W885" s="426"/>
      <c r="X885" s="427"/>
      <c r="Y885" s="416" t="e">
        <f t="shared" si="66"/>
        <v>#N/A</v>
      </c>
      <c r="Z885" s="416" t="e">
        <f t="shared" si="67"/>
        <v>#N/A</v>
      </c>
      <c r="AA885" s="416" t="str">
        <f t="shared" si="68"/>
        <v/>
      </c>
      <c r="AB885" s="416" t="e">
        <f t="shared" si="69"/>
        <v>#N/A</v>
      </c>
      <c r="AC885" s="416" t="e">
        <f t="shared" si="70"/>
        <v>#N/A</v>
      </c>
    </row>
    <row r="886" ht="22.5" customHeight="1" spans="1:29">
      <c r="A886" s="421"/>
      <c r="B886" s="422"/>
      <c r="C886" s="422"/>
      <c r="D886" s="421"/>
      <c r="E886" s="421"/>
      <c r="F886" s="421"/>
      <c r="G886" s="421"/>
      <c r="H886" s="421"/>
      <c r="I886" s="421"/>
      <c r="J886" s="421"/>
      <c r="K886" s="421"/>
      <c r="L886" s="421"/>
      <c r="M886" s="421"/>
      <c r="N886" s="426"/>
      <c r="O886" s="426"/>
      <c r="P886" s="427"/>
      <c r="Q886" s="427"/>
      <c r="R886" s="426"/>
      <c r="S886" s="426"/>
      <c r="T886" s="426"/>
      <c r="U886" s="426"/>
      <c r="V886" s="426"/>
      <c r="W886" s="426"/>
      <c r="X886" s="427"/>
      <c r="Y886" s="416" t="e">
        <f t="shared" si="66"/>
        <v>#N/A</v>
      </c>
      <c r="Z886" s="416" t="e">
        <f t="shared" si="67"/>
        <v>#N/A</v>
      </c>
      <c r="AA886" s="416" t="str">
        <f t="shared" si="68"/>
        <v/>
      </c>
      <c r="AB886" s="416" t="e">
        <f t="shared" si="69"/>
        <v>#N/A</v>
      </c>
      <c r="AC886" s="416" t="e">
        <f t="shared" si="70"/>
        <v>#N/A</v>
      </c>
    </row>
    <row r="887" ht="22.5" customHeight="1" spans="1:29">
      <c r="A887" s="421"/>
      <c r="B887" s="422"/>
      <c r="C887" s="422"/>
      <c r="D887" s="421"/>
      <c r="E887" s="421"/>
      <c r="F887" s="421"/>
      <c r="G887" s="421"/>
      <c r="H887" s="421"/>
      <c r="I887" s="421"/>
      <c r="J887" s="421"/>
      <c r="K887" s="421"/>
      <c r="L887" s="421"/>
      <c r="M887" s="421"/>
      <c r="N887" s="426"/>
      <c r="O887" s="426"/>
      <c r="P887" s="427"/>
      <c r="Q887" s="427"/>
      <c r="R887" s="426"/>
      <c r="S887" s="426"/>
      <c r="T887" s="426"/>
      <c r="U887" s="426"/>
      <c r="V887" s="426"/>
      <c r="W887" s="426"/>
      <c r="X887" s="427"/>
      <c r="Y887" s="416" t="e">
        <f t="shared" si="66"/>
        <v>#N/A</v>
      </c>
      <c r="Z887" s="416" t="e">
        <f t="shared" si="67"/>
        <v>#N/A</v>
      </c>
      <c r="AA887" s="416" t="str">
        <f t="shared" si="68"/>
        <v/>
      </c>
      <c r="AB887" s="416" t="e">
        <f t="shared" si="69"/>
        <v>#N/A</v>
      </c>
      <c r="AC887" s="416" t="e">
        <f t="shared" si="70"/>
        <v>#N/A</v>
      </c>
    </row>
    <row r="888" ht="22.5" customHeight="1" spans="1:29">
      <c r="A888" s="421"/>
      <c r="B888" s="422"/>
      <c r="C888" s="422"/>
      <c r="D888" s="421"/>
      <c r="E888" s="421"/>
      <c r="F888" s="421"/>
      <c r="G888" s="421"/>
      <c r="H888" s="421"/>
      <c r="I888" s="421"/>
      <c r="J888" s="421"/>
      <c r="K888" s="421"/>
      <c r="L888" s="421"/>
      <c r="M888" s="421"/>
      <c r="N888" s="426"/>
      <c r="O888" s="426"/>
      <c r="P888" s="427"/>
      <c r="Q888" s="427"/>
      <c r="R888" s="426"/>
      <c r="S888" s="426"/>
      <c r="T888" s="426"/>
      <c r="U888" s="426"/>
      <c r="V888" s="426"/>
      <c r="W888" s="426"/>
      <c r="X888" s="427"/>
      <c r="Y888" s="416" t="e">
        <f t="shared" si="66"/>
        <v>#N/A</v>
      </c>
      <c r="Z888" s="416" t="e">
        <f t="shared" si="67"/>
        <v>#N/A</v>
      </c>
      <c r="AA888" s="416" t="str">
        <f t="shared" si="68"/>
        <v/>
      </c>
      <c r="AB888" s="416" t="e">
        <f t="shared" si="69"/>
        <v>#N/A</v>
      </c>
      <c r="AC888" s="416" t="e">
        <f t="shared" si="70"/>
        <v>#N/A</v>
      </c>
    </row>
    <row r="889" ht="22.5" customHeight="1" spans="1:29">
      <c r="A889" s="421"/>
      <c r="B889" s="422"/>
      <c r="C889" s="422"/>
      <c r="D889" s="421"/>
      <c r="E889" s="421"/>
      <c r="F889" s="421"/>
      <c r="G889" s="421"/>
      <c r="H889" s="421"/>
      <c r="I889" s="421"/>
      <c r="J889" s="421"/>
      <c r="K889" s="421"/>
      <c r="L889" s="421"/>
      <c r="M889" s="421"/>
      <c r="N889" s="426"/>
      <c r="O889" s="426"/>
      <c r="P889" s="427"/>
      <c r="Q889" s="427"/>
      <c r="R889" s="426"/>
      <c r="S889" s="426"/>
      <c r="T889" s="426"/>
      <c r="U889" s="426"/>
      <c r="V889" s="426"/>
      <c r="W889" s="426"/>
      <c r="X889" s="427"/>
      <c r="Y889" s="416" t="e">
        <f t="shared" si="66"/>
        <v>#N/A</v>
      </c>
      <c r="Z889" s="416" t="e">
        <f t="shared" si="67"/>
        <v>#N/A</v>
      </c>
      <c r="AA889" s="416" t="str">
        <f t="shared" si="68"/>
        <v/>
      </c>
      <c r="AB889" s="416" t="e">
        <f t="shared" si="69"/>
        <v>#N/A</v>
      </c>
      <c r="AC889" s="416" t="e">
        <f t="shared" si="70"/>
        <v>#N/A</v>
      </c>
    </row>
    <row r="890" ht="22.5" customHeight="1" spans="1:29">
      <c r="A890" s="421"/>
      <c r="B890" s="422"/>
      <c r="C890" s="422"/>
      <c r="D890" s="421"/>
      <c r="E890" s="421"/>
      <c r="F890" s="421"/>
      <c r="G890" s="421"/>
      <c r="H890" s="421"/>
      <c r="I890" s="421"/>
      <c r="J890" s="421"/>
      <c r="K890" s="421"/>
      <c r="L890" s="421"/>
      <c r="M890" s="421"/>
      <c r="N890" s="426"/>
      <c r="O890" s="426"/>
      <c r="P890" s="427"/>
      <c r="Q890" s="427"/>
      <c r="R890" s="426"/>
      <c r="S890" s="426"/>
      <c r="T890" s="426"/>
      <c r="U890" s="426"/>
      <c r="V890" s="426"/>
      <c r="W890" s="426"/>
      <c r="X890" s="427"/>
      <c r="Y890" s="416" t="e">
        <f t="shared" si="66"/>
        <v>#N/A</v>
      </c>
      <c r="Z890" s="416" t="e">
        <f t="shared" si="67"/>
        <v>#N/A</v>
      </c>
      <c r="AA890" s="416" t="str">
        <f t="shared" si="68"/>
        <v/>
      </c>
      <c r="AB890" s="416" t="e">
        <f t="shared" si="69"/>
        <v>#N/A</v>
      </c>
      <c r="AC890" s="416" t="e">
        <f t="shared" si="70"/>
        <v>#N/A</v>
      </c>
    </row>
    <row r="891" ht="22.5" customHeight="1" spans="1:29">
      <c r="A891" s="421"/>
      <c r="B891" s="422"/>
      <c r="C891" s="422"/>
      <c r="D891" s="421"/>
      <c r="E891" s="421"/>
      <c r="F891" s="421"/>
      <c r="G891" s="421"/>
      <c r="H891" s="421"/>
      <c r="I891" s="421"/>
      <c r="J891" s="421"/>
      <c r="K891" s="421"/>
      <c r="L891" s="421"/>
      <c r="M891" s="421"/>
      <c r="N891" s="426"/>
      <c r="O891" s="426"/>
      <c r="P891" s="427"/>
      <c r="Q891" s="427"/>
      <c r="R891" s="426"/>
      <c r="S891" s="426"/>
      <c r="T891" s="426"/>
      <c r="U891" s="426"/>
      <c r="V891" s="426"/>
      <c r="W891" s="426"/>
      <c r="X891" s="427"/>
      <c r="Y891" s="416" t="e">
        <f t="shared" si="66"/>
        <v>#N/A</v>
      </c>
      <c r="Z891" s="416" t="e">
        <f t="shared" si="67"/>
        <v>#N/A</v>
      </c>
      <c r="AA891" s="416" t="str">
        <f t="shared" si="68"/>
        <v/>
      </c>
      <c r="AB891" s="416" t="e">
        <f t="shared" si="69"/>
        <v>#N/A</v>
      </c>
      <c r="AC891" s="416" t="e">
        <f t="shared" si="70"/>
        <v>#N/A</v>
      </c>
    </row>
    <row r="892" ht="22.5" customHeight="1" spans="1:29">
      <c r="A892" s="421"/>
      <c r="B892" s="422"/>
      <c r="C892" s="422"/>
      <c r="D892" s="421"/>
      <c r="E892" s="421"/>
      <c r="F892" s="421"/>
      <c r="G892" s="421"/>
      <c r="H892" s="421"/>
      <c r="I892" s="421"/>
      <c r="J892" s="421"/>
      <c r="K892" s="421"/>
      <c r="L892" s="421"/>
      <c r="M892" s="421"/>
      <c r="N892" s="426"/>
      <c r="O892" s="426"/>
      <c r="P892" s="427"/>
      <c r="Q892" s="427"/>
      <c r="R892" s="426"/>
      <c r="S892" s="426"/>
      <c r="T892" s="426"/>
      <c r="U892" s="426"/>
      <c r="V892" s="426"/>
      <c r="W892" s="426"/>
      <c r="X892" s="427"/>
      <c r="Y892" s="416" t="e">
        <f t="shared" si="66"/>
        <v>#N/A</v>
      </c>
      <c r="Z892" s="416" t="e">
        <f t="shared" si="67"/>
        <v>#N/A</v>
      </c>
      <c r="AA892" s="416" t="str">
        <f t="shared" si="68"/>
        <v/>
      </c>
      <c r="AB892" s="416" t="e">
        <f t="shared" si="69"/>
        <v>#N/A</v>
      </c>
      <c r="AC892" s="416" t="e">
        <f t="shared" si="70"/>
        <v>#N/A</v>
      </c>
    </row>
    <row r="893" ht="22.5" customHeight="1" spans="1:29">
      <c r="A893" s="421"/>
      <c r="B893" s="422"/>
      <c r="C893" s="422"/>
      <c r="D893" s="421"/>
      <c r="E893" s="421"/>
      <c r="F893" s="421"/>
      <c r="G893" s="421"/>
      <c r="H893" s="421"/>
      <c r="I893" s="421"/>
      <c r="J893" s="421"/>
      <c r="K893" s="421"/>
      <c r="L893" s="421"/>
      <c r="M893" s="421"/>
      <c r="N893" s="426"/>
      <c r="O893" s="426"/>
      <c r="P893" s="427"/>
      <c r="Q893" s="427"/>
      <c r="R893" s="426"/>
      <c r="S893" s="426"/>
      <c r="T893" s="426"/>
      <c r="U893" s="426"/>
      <c r="V893" s="426"/>
      <c r="W893" s="426"/>
      <c r="X893" s="427"/>
      <c r="Y893" s="416" t="e">
        <f t="shared" si="66"/>
        <v>#N/A</v>
      </c>
      <c r="Z893" s="416" t="e">
        <f t="shared" si="67"/>
        <v>#N/A</v>
      </c>
      <c r="AA893" s="416" t="str">
        <f t="shared" si="68"/>
        <v/>
      </c>
      <c r="AB893" s="416" t="e">
        <f t="shared" si="69"/>
        <v>#N/A</v>
      </c>
      <c r="AC893" s="416" t="e">
        <f t="shared" si="70"/>
        <v>#N/A</v>
      </c>
    </row>
    <row r="894" ht="22.5" customHeight="1" spans="1:29">
      <c r="A894" s="421"/>
      <c r="B894" s="422"/>
      <c r="C894" s="422"/>
      <c r="D894" s="421"/>
      <c r="E894" s="421"/>
      <c r="F894" s="421"/>
      <c r="G894" s="421"/>
      <c r="H894" s="421"/>
      <c r="I894" s="421"/>
      <c r="J894" s="421"/>
      <c r="K894" s="421"/>
      <c r="L894" s="421"/>
      <c r="M894" s="421"/>
      <c r="N894" s="426"/>
      <c r="O894" s="426"/>
      <c r="P894" s="427"/>
      <c r="Q894" s="427"/>
      <c r="R894" s="426"/>
      <c r="S894" s="426"/>
      <c r="T894" s="426"/>
      <c r="U894" s="426"/>
      <c r="V894" s="426"/>
      <c r="W894" s="426"/>
      <c r="X894" s="427"/>
      <c r="Y894" s="416" t="e">
        <f t="shared" si="66"/>
        <v>#N/A</v>
      </c>
      <c r="Z894" s="416" t="e">
        <f t="shared" si="67"/>
        <v>#N/A</v>
      </c>
      <c r="AA894" s="416" t="str">
        <f t="shared" si="68"/>
        <v/>
      </c>
      <c r="AB894" s="416" t="e">
        <f t="shared" si="69"/>
        <v>#N/A</v>
      </c>
      <c r="AC894" s="416" t="e">
        <f t="shared" si="70"/>
        <v>#N/A</v>
      </c>
    </row>
    <row r="895" ht="22.5" customHeight="1" spans="1:29">
      <c r="A895" s="421"/>
      <c r="B895" s="422"/>
      <c r="C895" s="422"/>
      <c r="D895" s="421"/>
      <c r="E895" s="421"/>
      <c r="F895" s="421"/>
      <c r="G895" s="421"/>
      <c r="H895" s="421"/>
      <c r="I895" s="421"/>
      <c r="J895" s="421"/>
      <c r="K895" s="421"/>
      <c r="L895" s="421"/>
      <c r="M895" s="421"/>
      <c r="N895" s="426"/>
      <c r="O895" s="426"/>
      <c r="P895" s="427"/>
      <c r="Q895" s="427"/>
      <c r="R895" s="426"/>
      <c r="S895" s="426"/>
      <c r="T895" s="426"/>
      <c r="U895" s="426"/>
      <c r="V895" s="426"/>
      <c r="W895" s="426"/>
      <c r="X895" s="427"/>
      <c r="Y895" s="416" t="e">
        <f t="shared" si="66"/>
        <v>#N/A</v>
      </c>
      <c r="Z895" s="416" t="e">
        <f t="shared" si="67"/>
        <v>#N/A</v>
      </c>
      <c r="AA895" s="416" t="str">
        <f t="shared" si="68"/>
        <v/>
      </c>
      <c r="AB895" s="416" t="e">
        <f t="shared" si="69"/>
        <v>#N/A</v>
      </c>
      <c r="AC895" s="416" t="e">
        <f t="shared" si="70"/>
        <v>#N/A</v>
      </c>
    </row>
    <row r="896" ht="22.5" customHeight="1" spans="1:29">
      <c r="A896" s="421"/>
      <c r="B896" s="422"/>
      <c r="C896" s="422"/>
      <c r="D896" s="421"/>
      <c r="E896" s="421"/>
      <c r="F896" s="421"/>
      <c r="G896" s="421"/>
      <c r="H896" s="421"/>
      <c r="I896" s="421"/>
      <c r="J896" s="421"/>
      <c r="K896" s="421"/>
      <c r="L896" s="421"/>
      <c r="M896" s="421"/>
      <c r="N896" s="426"/>
      <c r="O896" s="426"/>
      <c r="P896" s="427"/>
      <c r="Q896" s="427"/>
      <c r="R896" s="426"/>
      <c r="S896" s="426"/>
      <c r="T896" s="426"/>
      <c r="U896" s="426"/>
      <c r="V896" s="426"/>
      <c r="W896" s="426"/>
      <c r="X896" s="427"/>
      <c r="Y896" s="416" t="e">
        <f t="shared" si="66"/>
        <v>#N/A</v>
      </c>
      <c r="Z896" s="416" t="e">
        <f t="shared" si="67"/>
        <v>#N/A</v>
      </c>
      <c r="AA896" s="416" t="str">
        <f t="shared" si="68"/>
        <v/>
      </c>
      <c r="AB896" s="416" t="e">
        <f t="shared" si="69"/>
        <v>#N/A</v>
      </c>
      <c r="AC896" s="416" t="e">
        <f t="shared" si="70"/>
        <v>#N/A</v>
      </c>
    </row>
    <row r="897" ht="22.5" customHeight="1" spans="1:29">
      <c r="A897" s="421"/>
      <c r="B897" s="422"/>
      <c r="C897" s="422"/>
      <c r="D897" s="421"/>
      <c r="E897" s="421"/>
      <c r="F897" s="421"/>
      <c r="G897" s="421"/>
      <c r="H897" s="421"/>
      <c r="I897" s="421"/>
      <c r="J897" s="421"/>
      <c r="K897" s="421"/>
      <c r="L897" s="421"/>
      <c r="M897" s="421"/>
      <c r="N897" s="426"/>
      <c r="O897" s="426"/>
      <c r="P897" s="427"/>
      <c r="Q897" s="427"/>
      <c r="R897" s="426"/>
      <c r="S897" s="426"/>
      <c r="T897" s="426"/>
      <c r="U897" s="426"/>
      <c r="V897" s="426"/>
      <c r="W897" s="426"/>
      <c r="X897" s="427"/>
      <c r="Y897" s="416" t="e">
        <f t="shared" si="66"/>
        <v>#N/A</v>
      </c>
      <c r="Z897" s="416" t="e">
        <f t="shared" si="67"/>
        <v>#N/A</v>
      </c>
      <c r="AA897" s="416" t="str">
        <f t="shared" si="68"/>
        <v/>
      </c>
      <c r="AB897" s="416" t="e">
        <f t="shared" si="69"/>
        <v>#N/A</v>
      </c>
      <c r="AC897" s="416" t="e">
        <f t="shared" si="70"/>
        <v>#N/A</v>
      </c>
    </row>
    <row r="898" ht="22.5" customHeight="1" spans="1:29">
      <c r="A898" s="421"/>
      <c r="B898" s="422"/>
      <c r="C898" s="422"/>
      <c r="D898" s="421"/>
      <c r="E898" s="421"/>
      <c r="F898" s="421"/>
      <c r="G898" s="421"/>
      <c r="H898" s="421"/>
      <c r="I898" s="421"/>
      <c r="J898" s="421"/>
      <c r="K898" s="421"/>
      <c r="L898" s="421"/>
      <c r="M898" s="421"/>
      <c r="N898" s="426"/>
      <c r="O898" s="426"/>
      <c r="P898" s="427"/>
      <c r="Q898" s="427"/>
      <c r="R898" s="426"/>
      <c r="S898" s="426"/>
      <c r="T898" s="426"/>
      <c r="U898" s="426"/>
      <c r="V898" s="426"/>
      <c r="W898" s="426"/>
      <c r="X898" s="427"/>
      <c r="Y898" s="416" t="e">
        <f t="shared" si="66"/>
        <v>#N/A</v>
      </c>
      <c r="Z898" s="416" t="e">
        <f t="shared" si="67"/>
        <v>#N/A</v>
      </c>
      <c r="AA898" s="416" t="str">
        <f t="shared" si="68"/>
        <v/>
      </c>
      <c r="AB898" s="416" t="e">
        <f t="shared" si="69"/>
        <v>#N/A</v>
      </c>
      <c r="AC898" s="416" t="e">
        <f t="shared" si="70"/>
        <v>#N/A</v>
      </c>
    </row>
    <row r="899" ht="22.5" customHeight="1" spans="1:29">
      <c r="A899" s="421"/>
      <c r="B899" s="422"/>
      <c r="C899" s="422"/>
      <c r="D899" s="421"/>
      <c r="E899" s="421"/>
      <c r="F899" s="421"/>
      <c r="G899" s="421"/>
      <c r="H899" s="421"/>
      <c r="I899" s="421"/>
      <c r="J899" s="421"/>
      <c r="K899" s="421"/>
      <c r="L899" s="421"/>
      <c r="M899" s="421"/>
      <c r="N899" s="426"/>
      <c r="O899" s="426"/>
      <c r="P899" s="427"/>
      <c r="Q899" s="427"/>
      <c r="R899" s="426"/>
      <c r="S899" s="426"/>
      <c r="T899" s="426"/>
      <c r="U899" s="426"/>
      <c r="V899" s="426"/>
      <c r="W899" s="426"/>
      <c r="X899" s="427"/>
      <c r="Y899" s="416" t="e">
        <f t="shared" si="66"/>
        <v>#N/A</v>
      </c>
      <c r="Z899" s="416" t="e">
        <f t="shared" si="67"/>
        <v>#N/A</v>
      </c>
      <c r="AA899" s="416" t="str">
        <f t="shared" si="68"/>
        <v/>
      </c>
      <c r="AB899" s="416" t="e">
        <f t="shared" si="69"/>
        <v>#N/A</v>
      </c>
      <c r="AC899" s="416" t="e">
        <f t="shared" si="70"/>
        <v>#N/A</v>
      </c>
    </row>
    <row r="900" ht="22.5" customHeight="1" spans="1:29">
      <c r="A900" s="421"/>
      <c r="B900" s="422"/>
      <c r="C900" s="422"/>
      <c r="D900" s="421"/>
      <c r="E900" s="421"/>
      <c r="F900" s="421"/>
      <c r="G900" s="421"/>
      <c r="H900" s="421"/>
      <c r="I900" s="421"/>
      <c r="J900" s="421"/>
      <c r="K900" s="421"/>
      <c r="L900" s="421"/>
      <c r="M900" s="421"/>
      <c r="N900" s="426"/>
      <c r="O900" s="426"/>
      <c r="P900" s="427"/>
      <c r="Q900" s="427"/>
      <c r="R900" s="426"/>
      <c r="S900" s="426"/>
      <c r="T900" s="426"/>
      <c r="U900" s="426"/>
      <c r="V900" s="426"/>
      <c r="W900" s="426"/>
      <c r="X900" s="427"/>
      <c r="Y900" s="416" t="e">
        <f t="shared" si="66"/>
        <v>#N/A</v>
      </c>
      <c r="Z900" s="416" t="e">
        <f t="shared" si="67"/>
        <v>#N/A</v>
      </c>
      <c r="AA900" s="416" t="str">
        <f t="shared" si="68"/>
        <v/>
      </c>
      <c r="AB900" s="416" t="e">
        <f t="shared" si="69"/>
        <v>#N/A</v>
      </c>
      <c r="AC900" s="416" t="e">
        <f t="shared" si="70"/>
        <v>#N/A</v>
      </c>
    </row>
    <row r="901" ht="22.5" customHeight="1" spans="1:29">
      <c r="A901" s="421"/>
      <c r="B901" s="422"/>
      <c r="C901" s="422"/>
      <c r="D901" s="421"/>
      <c r="E901" s="421"/>
      <c r="F901" s="421"/>
      <c r="G901" s="421"/>
      <c r="H901" s="421"/>
      <c r="I901" s="421"/>
      <c r="J901" s="421"/>
      <c r="K901" s="421"/>
      <c r="L901" s="421"/>
      <c r="M901" s="421"/>
      <c r="N901" s="426"/>
      <c r="O901" s="426"/>
      <c r="P901" s="427"/>
      <c r="Q901" s="427"/>
      <c r="R901" s="426"/>
      <c r="S901" s="426"/>
      <c r="T901" s="426"/>
      <c r="U901" s="426"/>
      <c r="V901" s="426"/>
      <c r="W901" s="426"/>
      <c r="X901" s="427"/>
      <c r="Y901" s="416" t="e">
        <f t="shared" si="66"/>
        <v>#N/A</v>
      </c>
      <c r="Z901" s="416" t="e">
        <f t="shared" si="67"/>
        <v>#N/A</v>
      </c>
      <c r="AA901" s="416" t="str">
        <f t="shared" si="68"/>
        <v/>
      </c>
      <c r="AB901" s="416" t="e">
        <f t="shared" si="69"/>
        <v>#N/A</v>
      </c>
      <c r="AC901" s="416" t="e">
        <f t="shared" si="70"/>
        <v>#N/A</v>
      </c>
    </row>
    <row r="902" ht="22.5" customHeight="1" spans="1:29">
      <c r="A902" s="421"/>
      <c r="B902" s="422"/>
      <c r="C902" s="422"/>
      <c r="D902" s="421"/>
      <c r="E902" s="421"/>
      <c r="F902" s="421"/>
      <c r="G902" s="421"/>
      <c r="H902" s="421"/>
      <c r="I902" s="421"/>
      <c r="J902" s="421"/>
      <c r="K902" s="421"/>
      <c r="L902" s="421"/>
      <c r="M902" s="421"/>
      <c r="N902" s="426"/>
      <c r="O902" s="426"/>
      <c r="P902" s="427"/>
      <c r="Q902" s="427"/>
      <c r="R902" s="426"/>
      <c r="S902" s="426"/>
      <c r="T902" s="426"/>
      <c r="U902" s="426"/>
      <c r="V902" s="426"/>
      <c r="W902" s="426"/>
      <c r="X902" s="427"/>
      <c r="Y902" s="416" t="e">
        <f t="shared" si="66"/>
        <v>#N/A</v>
      </c>
      <c r="Z902" s="416" t="e">
        <f t="shared" si="67"/>
        <v>#N/A</v>
      </c>
      <c r="AA902" s="416" t="str">
        <f t="shared" si="68"/>
        <v/>
      </c>
      <c r="AB902" s="416" t="e">
        <f t="shared" si="69"/>
        <v>#N/A</v>
      </c>
      <c r="AC902" s="416" t="e">
        <f t="shared" si="70"/>
        <v>#N/A</v>
      </c>
    </row>
    <row r="903" ht="22.5" customHeight="1" spans="1:29">
      <c r="A903" s="421"/>
      <c r="B903" s="422"/>
      <c r="C903" s="422"/>
      <c r="D903" s="421"/>
      <c r="E903" s="421"/>
      <c r="F903" s="421"/>
      <c r="G903" s="421"/>
      <c r="H903" s="421"/>
      <c r="I903" s="421"/>
      <c r="J903" s="421"/>
      <c r="K903" s="421"/>
      <c r="L903" s="421"/>
      <c r="M903" s="421"/>
      <c r="N903" s="426"/>
      <c r="O903" s="426"/>
      <c r="P903" s="427"/>
      <c r="Q903" s="427"/>
      <c r="R903" s="426"/>
      <c r="S903" s="426"/>
      <c r="T903" s="426"/>
      <c r="U903" s="426"/>
      <c r="V903" s="426"/>
      <c r="W903" s="426"/>
      <c r="X903" s="427"/>
      <c r="Y903" s="416" t="e">
        <f t="shared" ref="Y903:Y966" si="71">_xlfn.IFS(LEFT(M903,3)="003","三保支出",LEFT(M903,3)="004","刚性支出",LEFT(M903,3)="000","促发展支出")</f>
        <v>#N/A</v>
      </c>
      <c r="Z903" s="416" t="e">
        <f t="shared" ref="Z903:Z966" si="72">_xlfn.IFS(LEFT(E903,1)="3","项目支出",LEFT(E903,1)="1","人员类支出",LEFT(E903,1)="2","运转类支出")</f>
        <v>#N/A</v>
      </c>
      <c r="AA903" s="416" t="str">
        <f t="shared" ref="AA903:AA966" si="73">LEFT(H903,7)</f>
        <v/>
      </c>
      <c r="AB903" s="416" t="e">
        <f t="shared" ref="AB903:AB966" si="74">_xlfn.IFS(LEFT(M903,6)="003001","保工资",LEFT(M903,6)="003002","保运转",LEFT(M903,6)="003003","保基本民生")</f>
        <v>#N/A</v>
      </c>
      <c r="AC903" s="416" t="e">
        <f t="shared" ref="AC903:AC966" si="75">IF(Z903="项目支出","否","是")</f>
        <v>#N/A</v>
      </c>
    </row>
    <row r="904" ht="22.5" customHeight="1" spans="1:29">
      <c r="A904" s="421"/>
      <c r="B904" s="422"/>
      <c r="C904" s="422"/>
      <c r="D904" s="421"/>
      <c r="E904" s="421"/>
      <c r="F904" s="421"/>
      <c r="G904" s="421"/>
      <c r="H904" s="421"/>
      <c r="I904" s="421"/>
      <c r="J904" s="421"/>
      <c r="K904" s="421"/>
      <c r="L904" s="421"/>
      <c r="M904" s="421"/>
      <c r="N904" s="426"/>
      <c r="O904" s="426"/>
      <c r="P904" s="427"/>
      <c r="Q904" s="427"/>
      <c r="R904" s="426"/>
      <c r="S904" s="426"/>
      <c r="T904" s="426"/>
      <c r="U904" s="426"/>
      <c r="V904" s="426"/>
      <c r="W904" s="426"/>
      <c r="X904" s="427"/>
      <c r="Y904" s="416" t="e">
        <f t="shared" si="71"/>
        <v>#N/A</v>
      </c>
      <c r="Z904" s="416" t="e">
        <f t="shared" si="72"/>
        <v>#N/A</v>
      </c>
      <c r="AA904" s="416" t="str">
        <f t="shared" si="73"/>
        <v/>
      </c>
      <c r="AB904" s="416" t="e">
        <f t="shared" si="74"/>
        <v>#N/A</v>
      </c>
      <c r="AC904" s="416" t="e">
        <f t="shared" si="75"/>
        <v>#N/A</v>
      </c>
    </row>
    <row r="905" ht="22.5" customHeight="1" spans="1:29">
      <c r="A905" s="421"/>
      <c r="B905" s="422"/>
      <c r="C905" s="422"/>
      <c r="D905" s="421"/>
      <c r="E905" s="421"/>
      <c r="F905" s="421"/>
      <c r="G905" s="421"/>
      <c r="H905" s="421"/>
      <c r="I905" s="421"/>
      <c r="J905" s="421"/>
      <c r="K905" s="421"/>
      <c r="L905" s="421"/>
      <c r="M905" s="421"/>
      <c r="N905" s="426"/>
      <c r="O905" s="426"/>
      <c r="P905" s="427"/>
      <c r="Q905" s="427"/>
      <c r="R905" s="426"/>
      <c r="S905" s="426"/>
      <c r="T905" s="426"/>
      <c r="U905" s="426"/>
      <c r="V905" s="426"/>
      <c r="W905" s="426"/>
      <c r="X905" s="427"/>
      <c r="Y905" s="416" t="e">
        <f t="shared" si="71"/>
        <v>#N/A</v>
      </c>
      <c r="Z905" s="416" t="e">
        <f t="shared" si="72"/>
        <v>#N/A</v>
      </c>
      <c r="AA905" s="416" t="str">
        <f t="shared" si="73"/>
        <v/>
      </c>
      <c r="AB905" s="416" t="e">
        <f t="shared" si="74"/>
        <v>#N/A</v>
      </c>
      <c r="AC905" s="416" t="e">
        <f t="shared" si="75"/>
        <v>#N/A</v>
      </c>
    </row>
    <row r="906" ht="22.5" customHeight="1" spans="1:29">
      <c r="A906" s="421"/>
      <c r="B906" s="422"/>
      <c r="C906" s="422"/>
      <c r="D906" s="421"/>
      <c r="E906" s="421"/>
      <c r="F906" s="421"/>
      <c r="G906" s="421"/>
      <c r="H906" s="421"/>
      <c r="I906" s="421"/>
      <c r="J906" s="421"/>
      <c r="K906" s="421"/>
      <c r="L906" s="421"/>
      <c r="M906" s="421"/>
      <c r="N906" s="426"/>
      <c r="O906" s="426"/>
      <c r="P906" s="427"/>
      <c r="Q906" s="427"/>
      <c r="R906" s="426"/>
      <c r="S906" s="426"/>
      <c r="T906" s="426"/>
      <c r="U906" s="426"/>
      <c r="V906" s="426"/>
      <c r="W906" s="426"/>
      <c r="X906" s="427"/>
      <c r="Y906" s="416" t="e">
        <f t="shared" si="71"/>
        <v>#N/A</v>
      </c>
      <c r="Z906" s="416" t="e">
        <f t="shared" si="72"/>
        <v>#N/A</v>
      </c>
      <c r="AA906" s="416" t="str">
        <f t="shared" si="73"/>
        <v/>
      </c>
      <c r="AB906" s="416" t="e">
        <f t="shared" si="74"/>
        <v>#N/A</v>
      </c>
      <c r="AC906" s="416" t="e">
        <f t="shared" si="75"/>
        <v>#N/A</v>
      </c>
    </row>
    <row r="907" ht="22.5" customHeight="1" spans="1:29">
      <c r="A907" s="421"/>
      <c r="B907" s="422"/>
      <c r="C907" s="422"/>
      <c r="D907" s="421"/>
      <c r="E907" s="421"/>
      <c r="F907" s="421"/>
      <c r="G907" s="421"/>
      <c r="H907" s="421"/>
      <c r="I907" s="421"/>
      <c r="J907" s="421"/>
      <c r="K907" s="421"/>
      <c r="L907" s="421"/>
      <c r="M907" s="421"/>
      <c r="N907" s="426"/>
      <c r="O907" s="426"/>
      <c r="P907" s="427"/>
      <c r="Q907" s="427"/>
      <c r="R907" s="426"/>
      <c r="S907" s="426"/>
      <c r="T907" s="426"/>
      <c r="U907" s="426"/>
      <c r="V907" s="426"/>
      <c r="W907" s="426"/>
      <c r="X907" s="427"/>
      <c r="Y907" s="416" t="e">
        <f t="shared" si="71"/>
        <v>#N/A</v>
      </c>
      <c r="Z907" s="416" t="e">
        <f t="shared" si="72"/>
        <v>#N/A</v>
      </c>
      <c r="AA907" s="416" t="str">
        <f t="shared" si="73"/>
        <v/>
      </c>
      <c r="AB907" s="416" t="e">
        <f t="shared" si="74"/>
        <v>#N/A</v>
      </c>
      <c r="AC907" s="416" t="e">
        <f t="shared" si="75"/>
        <v>#N/A</v>
      </c>
    </row>
    <row r="908" ht="22.5" customHeight="1" spans="1:29">
      <c r="A908" s="421"/>
      <c r="B908" s="422"/>
      <c r="C908" s="422"/>
      <c r="D908" s="421"/>
      <c r="E908" s="421"/>
      <c r="F908" s="421"/>
      <c r="G908" s="421"/>
      <c r="H908" s="421"/>
      <c r="I908" s="421"/>
      <c r="J908" s="421"/>
      <c r="K908" s="421"/>
      <c r="L908" s="421"/>
      <c r="M908" s="421"/>
      <c r="N908" s="426"/>
      <c r="O908" s="426"/>
      <c r="P908" s="427"/>
      <c r="Q908" s="427"/>
      <c r="R908" s="426"/>
      <c r="S908" s="426"/>
      <c r="T908" s="426"/>
      <c r="U908" s="426"/>
      <c r="V908" s="426"/>
      <c r="W908" s="426"/>
      <c r="X908" s="427"/>
      <c r="Y908" s="416" t="e">
        <f t="shared" si="71"/>
        <v>#N/A</v>
      </c>
      <c r="Z908" s="416" t="e">
        <f t="shared" si="72"/>
        <v>#N/A</v>
      </c>
      <c r="AA908" s="416" t="str">
        <f t="shared" si="73"/>
        <v/>
      </c>
      <c r="AB908" s="416" t="e">
        <f t="shared" si="74"/>
        <v>#N/A</v>
      </c>
      <c r="AC908" s="416" t="e">
        <f t="shared" si="75"/>
        <v>#N/A</v>
      </c>
    </row>
    <row r="909" ht="22.5" customHeight="1" spans="1:29">
      <c r="A909" s="421"/>
      <c r="B909" s="422"/>
      <c r="C909" s="422"/>
      <c r="D909" s="421"/>
      <c r="E909" s="421"/>
      <c r="F909" s="421"/>
      <c r="G909" s="421"/>
      <c r="H909" s="421"/>
      <c r="I909" s="421"/>
      <c r="J909" s="421"/>
      <c r="K909" s="421"/>
      <c r="L909" s="421"/>
      <c r="M909" s="421"/>
      <c r="N909" s="426"/>
      <c r="O909" s="426"/>
      <c r="P909" s="427"/>
      <c r="Q909" s="427"/>
      <c r="R909" s="426"/>
      <c r="S909" s="426"/>
      <c r="T909" s="426"/>
      <c r="U909" s="426"/>
      <c r="V909" s="426"/>
      <c r="W909" s="426"/>
      <c r="X909" s="427"/>
      <c r="Y909" s="416" t="e">
        <f t="shared" si="71"/>
        <v>#N/A</v>
      </c>
      <c r="Z909" s="416" t="e">
        <f t="shared" si="72"/>
        <v>#N/A</v>
      </c>
      <c r="AA909" s="416" t="str">
        <f t="shared" si="73"/>
        <v/>
      </c>
      <c r="AB909" s="416" t="e">
        <f t="shared" si="74"/>
        <v>#N/A</v>
      </c>
      <c r="AC909" s="416" t="e">
        <f t="shared" si="75"/>
        <v>#N/A</v>
      </c>
    </row>
    <row r="910" ht="22.5" customHeight="1" spans="1:29">
      <c r="A910" s="421"/>
      <c r="B910" s="422"/>
      <c r="C910" s="422"/>
      <c r="D910" s="421"/>
      <c r="E910" s="421"/>
      <c r="F910" s="421"/>
      <c r="G910" s="421"/>
      <c r="H910" s="421"/>
      <c r="I910" s="421"/>
      <c r="J910" s="421"/>
      <c r="K910" s="421"/>
      <c r="L910" s="421"/>
      <c r="M910" s="421"/>
      <c r="N910" s="426"/>
      <c r="O910" s="426"/>
      <c r="P910" s="427"/>
      <c r="Q910" s="427"/>
      <c r="R910" s="426"/>
      <c r="S910" s="426"/>
      <c r="T910" s="426"/>
      <c r="U910" s="426"/>
      <c r="V910" s="426"/>
      <c r="W910" s="426"/>
      <c r="X910" s="427"/>
      <c r="Y910" s="416" t="e">
        <f t="shared" si="71"/>
        <v>#N/A</v>
      </c>
      <c r="Z910" s="416" t="e">
        <f t="shared" si="72"/>
        <v>#N/A</v>
      </c>
      <c r="AA910" s="416" t="str">
        <f t="shared" si="73"/>
        <v/>
      </c>
      <c r="AB910" s="416" t="e">
        <f t="shared" si="74"/>
        <v>#N/A</v>
      </c>
      <c r="AC910" s="416" t="e">
        <f t="shared" si="75"/>
        <v>#N/A</v>
      </c>
    </row>
    <row r="911" ht="22.5" customHeight="1" spans="1:29">
      <c r="A911" s="421"/>
      <c r="B911" s="422"/>
      <c r="C911" s="422"/>
      <c r="D911" s="421"/>
      <c r="E911" s="421"/>
      <c r="F911" s="421"/>
      <c r="G911" s="421"/>
      <c r="H911" s="421"/>
      <c r="I911" s="421"/>
      <c r="J911" s="421"/>
      <c r="K911" s="421"/>
      <c r="L911" s="421"/>
      <c r="M911" s="421"/>
      <c r="N911" s="426"/>
      <c r="O911" s="426"/>
      <c r="P911" s="427"/>
      <c r="Q911" s="427"/>
      <c r="R911" s="426"/>
      <c r="S911" s="426"/>
      <c r="T911" s="426"/>
      <c r="U911" s="426"/>
      <c r="V911" s="426"/>
      <c r="W911" s="426"/>
      <c r="X911" s="427"/>
      <c r="Y911" s="416" t="e">
        <f t="shared" si="71"/>
        <v>#N/A</v>
      </c>
      <c r="Z911" s="416" t="e">
        <f t="shared" si="72"/>
        <v>#N/A</v>
      </c>
      <c r="AA911" s="416" t="str">
        <f t="shared" si="73"/>
        <v/>
      </c>
      <c r="AB911" s="416" t="e">
        <f t="shared" si="74"/>
        <v>#N/A</v>
      </c>
      <c r="AC911" s="416" t="e">
        <f t="shared" si="75"/>
        <v>#N/A</v>
      </c>
    </row>
    <row r="912" ht="22.5" customHeight="1" spans="1:29">
      <c r="A912" s="421"/>
      <c r="B912" s="422"/>
      <c r="C912" s="422"/>
      <c r="D912" s="421"/>
      <c r="E912" s="421"/>
      <c r="F912" s="421"/>
      <c r="G912" s="421"/>
      <c r="H912" s="421"/>
      <c r="I912" s="421"/>
      <c r="J912" s="421"/>
      <c r="K912" s="421"/>
      <c r="L912" s="421"/>
      <c r="M912" s="421"/>
      <c r="N912" s="426"/>
      <c r="O912" s="426"/>
      <c r="P912" s="427"/>
      <c r="Q912" s="427"/>
      <c r="R912" s="426"/>
      <c r="S912" s="426"/>
      <c r="T912" s="426"/>
      <c r="U912" s="426"/>
      <c r="V912" s="426"/>
      <c r="W912" s="426"/>
      <c r="X912" s="427"/>
      <c r="Y912" s="416" t="e">
        <f t="shared" si="71"/>
        <v>#N/A</v>
      </c>
      <c r="Z912" s="416" t="e">
        <f t="shared" si="72"/>
        <v>#N/A</v>
      </c>
      <c r="AA912" s="416" t="str">
        <f t="shared" si="73"/>
        <v/>
      </c>
      <c r="AB912" s="416" t="e">
        <f t="shared" si="74"/>
        <v>#N/A</v>
      </c>
      <c r="AC912" s="416" t="e">
        <f t="shared" si="75"/>
        <v>#N/A</v>
      </c>
    </row>
    <row r="913" ht="22.5" customHeight="1" spans="1:29">
      <c r="A913" s="421"/>
      <c r="B913" s="422"/>
      <c r="C913" s="422"/>
      <c r="D913" s="421"/>
      <c r="E913" s="421"/>
      <c r="F913" s="421"/>
      <c r="G913" s="421"/>
      <c r="H913" s="421"/>
      <c r="I913" s="421"/>
      <c r="J913" s="421"/>
      <c r="K913" s="421"/>
      <c r="L913" s="421"/>
      <c r="M913" s="421"/>
      <c r="N913" s="426"/>
      <c r="O913" s="426"/>
      <c r="P913" s="427"/>
      <c r="Q913" s="427"/>
      <c r="R913" s="426"/>
      <c r="S913" s="426"/>
      <c r="T913" s="426"/>
      <c r="U913" s="426"/>
      <c r="V913" s="426"/>
      <c r="W913" s="426"/>
      <c r="X913" s="427"/>
      <c r="Y913" s="416" t="e">
        <f t="shared" si="71"/>
        <v>#N/A</v>
      </c>
      <c r="Z913" s="416" t="e">
        <f t="shared" si="72"/>
        <v>#N/A</v>
      </c>
      <c r="AA913" s="416" t="str">
        <f t="shared" si="73"/>
        <v/>
      </c>
      <c r="AB913" s="416" t="e">
        <f t="shared" si="74"/>
        <v>#N/A</v>
      </c>
      <c r="AC913" s="416" t="e">
        <f t="shared" si="75"/>
        <v>#N/A</v>
      </c>
    </row>
    <row r="914" ht="22.5" customHeight="1" spans="1:29">
      <c r="A914" s="421"/>
      <c r="B914" s="422"/>
      <c r="C914" s="422"/>
      <c r="D914" s="421"/>
      <c r="E914" s="421"/>
      <c r="F914" s="421"/>
      <c r="G914" s="421"/>
      <c r="H914" s="421"/>
      <c r="I914" s="421"/>
      <c r="J914" s="421"/>
      <c r="K914" s="421"/>
      <c r="L914" s="421"/>
      <c r="M914" s="421"/>
      <c r="N914" s="426"/>
      <c r="O914" s="426"/>
      <c r="P914" s="427"/>
      <c r="Q914" s="427"/>
      <c r="R914" s="426"/>
      <c r="S914" s="426"/>
      <c r="T914" s="426"/>
      <c r="U914" s="426"/>
      <c r="V914" s="426"/>
      <c r="W914" s="426"/>
      <c r="X914" s="427"/>
      <c r="Y914" s="416" t="e">
        <f t="shared" si="71"/>
        <v>#N/A</v>
      </c>
      <c r="Z914" s="416" t="e">
        <f t="shared" si="72"/>
        <v>#N/A</v>
      </c>
      <c r="AA914" s="416" t="str">
        <f t="shared" si="73"/>
        <v/>
      </c>
      <c r="AB914" s="416" t="e">
        <f t="shared" si="74"/>
        <v>#N/A</v>
      </c>
      <c r="AC914" s="416" t="e">
        <f t="shared" si="75"/>
        <v>#N/A</v>
      </c>
    </row>
    <row r="915" ht="22.5" customHeight="1" spans="1:29">
      <c r="A915" s="421"/>
      <c r="B915" s="422"/>
      <c r="C915" s="422"/>
      <c r="D915" s="421"/>
      <c r="E915" s="421"/>
      <c r="F915" s="421"/>
      <c r="G915" s="421"/>
      <c r="H915" s="421"/>
      <c r="I915" s="421"/>
      <c r="J915" s="421"/>
      <c r="K915" s="421"/>
      <c r="L915" s="421"/>
      <c r="M915" s="421"/>
      <c r="N915" s="426"/>
      <c r="O915" s="426"/>
      <c r="P915" s="427"/>
      <c r="Q915" s="427"/>
      <c r="R915" s="426"/>
      <c r="S915" s="426"/>
      <c r="T915" s="426"/>
      <c r="U915" s="426"/>
      <c r="V915" s="426"/>
      <c r="W915" s="426"/>
      <c r="X915" s="427"/>
      <c r="Y915" s="416" t="e">
        <f t="shared" si="71"/>
        <v>#N/A</v>
      </c>
      <c r="Z915" s="416" t="e">
        <f t="shared" si="72"/>
        <v>#N/A</v>
      </c>
      <c r="AA915" s="416" t="str">
        <f t="shared" si="73"/>
        <v/>
      </c>
      <c r="AB915" s="416" t="e">
        <f t="shared" si="74"/>
        <v>#N/A</v>
      </c>
      <c r="AC915" s="416" t="e">
        <f t="shared" si="75"/>
        <v>#N/A</v>
      </c>
    </row>
    <row r="916" ht="22.5" customHeight="1" spans="1:29">
      <c r="A916" s="421"/>
      <c r="B916" s="422"/>
      <c r="C916" s="422"/>
      <c r="D916" s="421"/>
      <c r="E916" s="421"/>
      <c r="F916" s="421"/>
      <c r="G916" s="421"/>
      <c r="H916" s="421"/>
      <c r="I916" s="421"/>
      <c r="J916" s="421"/>
      <c r="K916" s="421"/>
      <c r="L916" s="421"/>
      <c r="M916" s="421"/>
      <c r="N916" s="426"/>
      <c r="O916" s="426"/>
      <c r="P916" s="427"/>
      <c r="Q916" s="427"/>
      <c r="R916" s="426"/>
      <c r="S916" s="426"/>
      <c r="T916" s="426"/>
      <c r="U916" s="426"/>
      <c r="V916" s="426"/>
      <c r="W916" s="426"/>
      <c r="X916" s="427"/>
      <c r="Y916" s="416" t="e">
        <f t="shared" si="71"/>
        <v>#N/A</v>
      </c>
      <c r="Z916" s="416" t="e">
        <f t="shared" si="72"/>
        <v>#N/A</v>
      </c>
      <c r="AA916" s="416" t="str">
        <f t="shared" si="73"/>
        <v/>
      </c>
      <c r="AB916" s="416" t="e">
        <f t="shared" si="74"/>
        <v>#N/A</v>
      </c>
      <c r="AC916" s="416" t="e">
        <f t="shared" si="75"/>
        <v>#N/A</v>
      </c>
    </row>
    <row r="917" ht="22.5" customHeight="1" spans="1:29">
      <c r="A917" s="421"/>
      <c r="B917" s="422"/>
      <c r="C917" s="422"/>
      <c r="D917" s="421"/>
      <c r="E917" s="421"/>
      <c r="F917" s="421"/>
      <c r="G917" s="421"/>
      <c r="H917" s="421"/>
      <c r="I917" s="421"/>
      <c r="J917" s="421"/>
      <c r="K917" s="421"/>
      <c r="L917" s="421"/>
      <c r="M917" s="421"/>
      <c r="N917" s="426"/>
      <c r="O917" s="426"/>
      <c r="P917" s="427"/>
      <c r="Q917" s="427"/>
      <c r="R917" s="426"/>
      <c r="S917" s="426"/>
      <c r="T917" s="426"/>
      <c r="U917" s="426"/>
      <c r="V917" s="426"/>
      <c r="W917" s="426"/>
      <c r="X917" s="427"/>
      <c r="Y917" s="416" t="e">
        <f t="shared" si="71"/>
        <v>#N/A</v>
      </c>
      <c r="Z917" s="416" t="e">
        <f t="shared" si="72"/>
        <v>#N/A</v>
      </c>
      <c r="AA917" s="416" t="str">
        <f t="shared" si="73"/>
        <v/>
      </c>
      <c r="AB917" s="416" t="e">
        <f t="shared" si="74"/>
        <v>#N/A</v>
      </c>
      <c r="AC917" s="416" t="e">
        <f t="shared" si="75"/>
        <v>#N/A</v>
      </c>
    </row>
    <row r="918" ht="22.5" customHeight="1" spans="1:29">
      <c r="A918" s="421"/>
      <c r="B918" s="422"/>
      <c r="C918" s="422"/>
      <c r="D918" s="421"/>
      <c r="E918" s="421"/>
      <c r="F918" s="421"/>
      <c r="G918" s="421"/>
      <c r="H918" s="421"/>
      <c r="I918" s="421"/>
      <c r="J918" s="421"/>
      <c r="K918" s="421"/>
      <c r="L918" s="421"/>
      <c r="M918" s="421"/>
      <c r="N918" s="426"/>
      <c r="O918" s="426"/>
      <c r="P918" s="427"/>
      <c r="Q918" s="427"/>
      <c r="R918" s="426"/>
      <c r="S918" s="426"/>
      <c r="T918" s="426"/>
      <c r="U918" s="426"/>
      <c r="V918" s="426"/>
      <c r="W918" s="426"/>
      <c r="X918" s="427"/>
      <c r="Y918" s="416" t="e">
        <f t="shared" si="71"/>
        <v>#N/A</v>
      </c>
      <c r="Z918" s="416" t="e">
        <f t="shared" si="72"/>
        <v>#N/A</v>
      </c>
      <c r="AA918" s="416" t="str">
        <f t="shared" si="73"/>
        <v/>
      </c>
      <c r="AB918" s="416" t="e">
        <f t="shared" si="74"/>
        <v>#N/A</v>
      </c>
      <c r="AC918" s="416" t="e">
        <f t="shared" si="75"/>
        <v>#N/A</v>
      </c>
    </row>
    <row r="919" ht="22.5" customHeight="1" spans="1:29">
      <c r="A919" s="421"/>
      <c r="B919" s="422"/>
      <c r="C919" s="422"/>
      <c r="D919" s="421"/>
      <c r="E919" s="421"/>
      <c r="F919" s="421"/>
      <c r="G919" s="421"/>
      <c r="H919" s="421"/>
      <c r="I919" s="421"/>
      <c r="J919" s="421"/>
      <c r="K919" s="421"/>
      <c r="L919" s="421"/>
      <c r="M919" s="421"/>
      <c r="N919" s="426"/>
      <c r="O919" s="426"/>
      <c r="P919" s="427"/>
      <c r="Q919" s="427"/>
      <c r="R919" s="426"/>
      <c r="S919" s="426"/>
      <c r="T919" s="426"/>
      <c r="U919" s="426"/>
      <c r="V919" s="426"/>
      <c r="W919" s="426"/>
      <c r="X919" s="427"/>
      <c r="Y919" s="416" t="e">
        <f t="shared" si="71"/>
        <v>#N/A</v>
      </c>
      <c r="Z919" s="416" t="e">
        <f t="shared" si="72"/>
        <v>#N/A</v>
      </c>
      <c r="AA919" s="416" t="str">
        <f t="shared" si="73"/>
        <v/>
      </c>
      <c r="AB919" s="416" t="e">
        <f t="shared" si="74"/>
        <v>#N/A</v>
      </c>
      <c r="AC919" s="416" t="e">
        <f t="shared" si="75"/>
        <v>#N/A</v>
      </c>
    </row>
    <row r="920" ht="22.5" customHeight="1" spans="1:29">
      <c r="A920" s="421"/>
      <c r="B920" s="422"/>
      <c r="C920" s="422"/>
      <c r="D920" s="421"/>
      <c r="E920" s="421"/>
      <c r="F920" s="421"/>
      <c r="G920" s="421"/>
      <c r="H920" s="421"/>
      <c r="I920" s="421"/>
      <c r="J920" s="421"/>
      <c r="K920" s="421"/>
      <c r="L920" s="421"/>
      <c r="M920" s="421"/>
      <c r="N920" s="426"/>
      <c r="O920" s="426"/>
      <c r="P920" s="427"/>
      <c r="Q920" s="427"/>
      <c r="R920" s="426"/>
      <c r="S920" s="426"/>
      <c r="T920" s="426"/>
      <c r="U920" s="426"/>
      <c r="V920" s="426"/>
      <c r="W920" s="426"/>
      <c r="X920" s="427"/>
      <c r="Y920" s="416" t="e">
        <f t="shared" si="71"/>
        <v>#N/A</v>
      </c>
      <c r="Z920" s="416" t="e">
        <f t="shared" si="72"/>
        <v>#N/A</v>
      </c>
      <c r="AA920" s="416" t="str">
        <f t="shared" si="73"/>
        <v/>
      </c>
      <c r="AB920" s="416" t="e">
        <f t="shared" si="74"/>
        <v>#N/A</v>
      </c>
      <c r="AC920" s="416" t="e">
        <f t="shared" si="75"/>
        <v>#N/A</v>
      </c>
    </row>
    <row r="921" ht="22.5" customHeight="1" spans="1:29">
      <c r="A921" s="421"/>
      <c r="B921" s="422"/>
      <c r="C921" s="422"/>
      <c r="D921" s="421"/>
      <c r="E921" s="421"/>
      <c r="F921" s="421"/>
      <c r="G921" s="421"/>
      <c r="H921" s="421"/>
      <c r="I921" s="421"/>
      <c r="J921" s="421"/>
      <c r="K921" s="421"/>
      <c r="L921" s="421"/>
      <c r="M921" s="421"/>
      <c r="N921" s="426"/>
      <c r="O921" s="426"/>
      <c r="P921" s="427"/>
      <c r="Q921" s="427"/>
      <c r="R921" s="426"/>
      <c r="S921" s="426"/>
      <c r="T921" s="426"/>
      <c r="U921" s="426"/>
      <c r="V921" s="426"/>
      <c r="W921" s="426"/>
      <c r="X921" s="427"/>
      <c r="Y921" s="416" t="e">
        <f t="shared" si="71"/>
        <v>#N/A</v>
      </c>
      <c r="Z921" s="416" t="e">
        <f t="shared" si="72"/>
        <v>#N/A</v>
      </c>
      <c r="AA921" s="416" t="str">
        <f t="shared" si="73"/>
        <v/>
      </c>
      <c r="AB921" s="416" t="e">
        <f t="shared" si="74"/>
        <v>#N/A</v>
      </c>
      <c r="AC921" s="416" t="e">
        <f t="shared" si="75"/>
        <v>#N/A</v>
      </c>
    </row>
    <row r="922" ht="22.5" customHeight="1" spans="1:29">
      <c r="A922" s="421"/>
      <c r="B922" s="422"/>
      <c r="C922" s="422"/>
      <c r="D922" s="421"/>
      <c r="E922" s="421"/>
      <c r="F922" s="421"/>
      <c r="G922" s="421"/>
      <c r="H922" s="421"/>
      <c r="I922" s="421"/>
      <c r="J922" s="421"/>
      <c r="K922" s="421"/>
      <c r="L922" s="421"/>
      <c r="M922" s="421"/>
      <c r="N922" s="426"/>
      <c r="O922" s="426"/>
      <c r="P922" s="427"/>
      <c r="Q922" s="427"/>
      <c r="R922" s="426"/>
      <c r="S922" s="426"/>
      <c r="T922" s="426"/>
      <c r="U922" s="426"/>
      <c r="V922" s="426"/>
      <c r="W922" s="426"/>
      <c r="X922" s="427"/>
      <c r="Y922" s="416" t="e">
        <f t="shared" si="71"/>
        <v>#N/A</v>
      </c>
      <c r="Z922" s="416" t="e">
        <f t="shared" si="72"/>
        <v>#N/A</v>
      </c>
      <c r="AA922" s="416" t="str">
        <f t="shared" si="73"/>
        <v/>
      </c>
      <c r="AB922" s="416" t="e">
        <f t="shared" si="74"/>
        <v>#N/A</v>
      </c>
      <c r="AC922" s="416" t="e">
        <f t="shared" si="75"/>
        <v>#N/A</v>
      </c>
    </row>
    <row r="923" ht="22.5" customHeight="1" spans="1:29">
      <c r="A923" s="421"/>
      <c r="B923" s="422"/>
      <c r="C923" s="422"/>
      <c r="D923" s="421"/>
      <c r="E923" s="421"/>
      <c r="F923" s="421"/>
      <c r="G923" s="421"/>
      <c r="H923" s="421"/>
      <c r="I923" s="421"/>
      <c r="J923" s="421"/>
      <c r="K923" s="421"/>
      <c r="L923" s="421"/>
      <c r="M923" s="421"/>
      <c r="N923" s="426"/>
      <c r="O923" s="426"/>
      <c r="P923" s="427"/>
      <c r="Q923" s="427"/>
      <c r="R923" s="426"/>
      <c r="S923" s="426"/>
      <c r="T923" s="426"/>
      <c r="U923" s="426"/>
      <c r="V923" s="426"/>
      <c r="W923" s="426"/>
      <c r="X923" s="427"/>
      <c r="Y923" s="416" t="e">
        <f t="shared" si="71"/>
        <v>#N/A</v>
      </c>
      <c r="Z923" s="416" t="e">
        <f t="shared" si="72"/>
        <v>#N/A</v>
      </c>
      <c r="AA923" s="416" t="str">
        <f t="shared" si="73"/>
        <v/>
      </c>
      <c r="AB923" s="416" t="e">
        <f t="shared" si="74"/>
        <v>#N/A</v>
      </c>
      <c r="AC923" s="416" t="e">
        <f t="shared" si="75"/>
        <v>#N/A</v>
      </c>
    </row>
    <row r="924" ht="22.5" customHeight="1" spans="1:29">
      <c r="A924" s="421"/>
      <c r="B924" s="422"/>
      <c r="C924" s="422"/>
      <c r="D924" s="421"/>
      <c r="E924" s="421"/>
      <c r="F924" s="421"/>
      <c r="G924" s="421"/>
      <c r="H924" s="421"/>
      <c r="I924" s="421"/>
      <c r="J924" s="421"/>
      <c r="K924" s="421"/>
      <c r="L924" s="421"/>
      <c r="M924" s="421"/>
      <c r="N924" s="426"/>
      <c r="O924" s="426"/>
      <c r="P924" s="427"/>
      <c r="Q924" s="427"/>
      <c r="R924" s="426"/>
      <c r="S924" s="426"/>
      <c r="T924" s="426"/>
      <c r="U924" s="426"/>
      <c r="V924" s="426"/>
      <c r="W924" s="426"/>
      <c r="X924" s="427"/>
      <c r="Y924" s="416" t="e">
        <f t="shared" si="71"/>
        <v>#N/A</v>
      </c>
      <c r="Z924" s="416" t="e">
        <f t="shared" si="72"/>
        <v>#N/A</v>
      </c>
      <c r="AA924" s="416" t="str">
        <f t="shared" si="73"/>
        <v/>
      </c>
      <c r="AB924" s="416" t="e">
        <f t="shared" si="74"/>
        <v>#N/A</v>
      </c>
      <c r="AC924" s="416" t="e">
        <f t="shared" si="75"/>
        <v>#N/A</v>
      </c>
    </row>
    <row r="925" ht="22.5" customHeight="1" spans="1:29">
      <c r="A925" s="421"/>
      <c r="B925" s="422"/>
      <c r="C925" s="422"/>
      <c r="D925" s="421"/>
      <c r="E925" s="421"/>
      <c r="F925" s="421"/>
      <c r="G925" s="421"/>
      <c r="H925" s="421"/>
      <c r="I925" s="421"/>
      <c r="J925" s="421"/>
      <c r="K925" s="421"/>
      <c r="L925" s="421"/>
      <c r="M925" s="421"/>
      <c r="N925" s="426"/>
      <c r="O925" s="426"/>
      <c r="P925" s="427"/>
      <c r="Q925" s="427"/>
      <c r="R925" s="426"/>
      <c r="S925" s="426"/>
      <c r="T925" s="426"/>
      <c r="U925" s="426"/>
      <c r="V925" s="426"/>
      <c r="W925" s="426"/>
      <c r="X925" s="427"/>
      <c r="Y925" s="416" t="e">
        <f t="shared" si="71"/>
        <v>#N/A</v>
      </c>
      <c r="Z925" s="416" t="e">
        <f t="shared" si="72"/>
        <v>#N/A</v>
      </c>
      <c r="AA925" s="416" t="str">
        <f t="shared" si="73"/>
        <v/>
      </c>
      <c r="AB925" s="416" t="e">
        <f t="shared" si="74"/>
        <v>#N/A</v>
      </c>
      <c r="AC925" s="416" t="e">
        <f t="shared" si="75"/>
        <v>#N/A</v>
      </c>
    </row>
    <row r="926" ht="22.5" customHeight="1" spans="1:29">
      <c r="A926" s="421"/>
      <c r="B926" s="422"/>
      <c r="C926" s="422"/>
      <c r="D926" s="421"/>
      <c r="E926" s="421"/>
      <c r="F926" s="421"/>
      <c r="G926" s="421"/>
      <c r="H926" s="421"/>
      <c r="I926" s="421"/>
      <c r="J926" s="421"/>
      <c r="K926" s="421"/>
      <c r="L926" s="421"/>
      <c r="M926" s="421"/>
      <c r="N926" s="426"/>
      <c r="O926" s="426"/>
      <c r="P926" s="427"/>
      <c r="Q926" s="427"/>
      <c r="R926" s="426"/>
      <c r="S926" s="426"/>
      <c r="T926" s="426"/>
      <c r="U926" s="426"/>
      <c r="V926" s="426"/>
      <c r="W926" s="426"/>
      <c r="X926" s="427"/>
      <c r="Y926" s="416" t="e">
        <f t="shared" si="71"/>
        <v>#N/A</v>
      </c>
      <c r="Z926" s="416" t="e">
        <f t="shared" si="72"/>
        <v>#N/A</v>
      </c>
      <c r="AA926" s="416" t="str">
        <f t="shared" si="73"/>
        <v/>
      </c>
      <c r="AB926" s="416" t="e">
        <f t="shared" si="74"/>
        <v>#N/A</v>
      </c>
      <c r="AC926" s="416" t="e">
        <f t="shared" si="75"/>
        <v>#N/A</v>
      </c>
    </row>
    <row r="927" ht="22.5" customHeight="1" spans="1:29">
      <c r="A927" s="421"/>
      <c r="B927" s="422"/>
      <c r="C927" s="422"/>
      <c r="D927" s="421"/>
      <c r="E927" s="421"/>
      <c r="F927" s="421"/>
      <c r="G927" s="421"/>
      <c r="H927" s="421"/>
      <c r="I927" s="421"/>
      <c r="J927" s="421"/>
      <c r="K927" s="421"/>
      <c r="L927" s="421"/>
      <c r="M927" s="421"/>
      <c r="N927" s="426"/>
      <c r="O927" s="426"/>
      <c r="P927" s="427"/>
      <c r="Q927" s="427"/>
      <c r="R927" s="426"/>
      <c r="S927" s="426"/>
      <c r="T927" s="426"/>
      <c r="U927" s="426"/>
      <c r="V927" s="426"/>
      <c r="W927" s="426"/>
      <c r="X927" s="427"/>
      <c r="Y927" s="416" t="e">
        <f t="shared" si="71"/>
        <v>#N/A</v>
      </c>
      <c r="Z927" s="416" t="e">
        <f t="shared" si="72"/>
        <v>#N/A</v>
      </c>
      <c r="AA927" s="416" t="str">
        <f t="shared" si="73"/>
        <v/>
      </c>
      <c r="AB927" s="416" t="e">
        <f t="shared" si="74"/>
        <v>#N/A</v>
      </c>
      <c r="AC927" s="416" t="e">
        <f t="shared" si="75"/>
        <v>#N/A</v>
      </c>
    </row>
    <row r="928" ht="22.5" customHeight="1" spans="1:29">
      <c r="A928" s="421"/>
      <c r="B928" s="422"/>
      <c r="C928" s="422"/>
      <c r="D928" s="421"/>
      <c r="E928" s="421"/>
      <c r="F928" s="421"/>
      <c r="G928" s="421"/>
      <c r="H928" s="421"/>
      <c r="I928" s="421"/>
      <c r="J928" s="421"/>
      <c r="K928" s="421"/>
      <c r="L928" s="421"/>
      <c r="M928" s="421"/>
      <c r="N928" s="426"/>
      <c r="O928" s="426"/>
      <c r="P928" s="427"/>
      <c r="Q928" s="427"/>
      <c r="R928" s="426"/>
      <c r="S928" s="426"/>
      <c r="T928" s="426"/>
      <c r="U928" s="426"/>
      <c r="V928" s="426"/>
      <c r="W928" s="426"/>
      <c r="X928" s="427"/>
      <c r="Y928" s="416" t="e">
        <f t="shared" si="71"/>
        <v>#N/A</v>
      </c>
      <c r="Z928" s="416" t="e">
        <f t="shared" si="72"/>
        <v>#N/A</v>
      </c>
      <c r="AA928" s="416" t="str">
        <f t="shared" si="73"/>
        <v/>
      </c>
      <c r="AB928" s="416" t="e">
        <f t="shared" si="74"/>
        <v>#N/A</v>
      </c>
      <c r="AC928" s="416" t="e">
        <f t="shared" si="75"/>
        <v>#N/A</v>
      </c>
    </row>
    <row r="929" ht="22.5" customHeight="1" spans="1:29">
      <c r="A929" s="421"/>
      <c r="B929" s="422"/>
      <c r="C929" s="422"/>
      <c r="D929" s="421"/>
      <c r="E929" s="421"/>
      <c r="F929" s="421"/>
      <c r="G929" s="421"/>
      <c r="H929" s="421"/>
      <c r="I929" s="421"/>
      <c r="J929" s="421"/>
      <c r="K929" s="421"/>
      <c r="L929" s="421"/>
      <c r="M929" s="421"/>
      <c r="N929" s="426"/>
      <c r="O929" s="426"/>
      <c r="P929" s="427"/>
      <c r="Q929" s="427"/>
      <c r="R929" s="426"/>
      <c r="S929" s="426"/>
      <c r="T929" s="426"/>
      <c r="U929" s="426"/>
      <c r="V929" s="426"/>
      <c r="W929" s="426"/>
      <c r="X929" s="427"/>
      <c r="Y929" s="416" t="e">
        <f t="shared" si="71"/>
        <v>#N/A</v>
      </c>
      <c r="Z929" s="416" t="e">
        <f t="shared" si="72"/>
        <v>#N/A</v>
      </c>
      <c r="AA929" s="416" t="str">
        <f t="shared" si="73"/>
        <v/>
      </c>
      <c r="AB929" s="416" t="e">
        <f t="shared" si="74"/>
        <v>#N/A</v>
      </c>
      <c r="AC929" s="416" t="e">
        <f t="shared" si="75"/>
        <v>#N/A</v>
      </c>
    </row>
    <row r="930" ht="22.5" customHeight="1" spans="1:29">
      <c r="A930" s="421"/>
      <c r="B930" s="422"/>
      <c r="C930" s="422"/>
      <c r="D930" s="421"/>
      <c r="E930" s="421"/>
      <c r="F930" s="421"/>
      <c r="G930" s="421"/>
      <c r="H930" s="421"/>
      <c r="I930" s="421"/>
      <c r="J930" s="421"/>
      <c r="K930" s="421"/>
      <c r="L930" s="421"/>
      <c r="M930" s="421"/>
      <c r="N930" s="426"/>
      <c r="O930" s="426"/>
      <c r="P930" s="427"/>
      <c r="Q930" s="427"/>
      <c r="R930" s="426"/>
      <c r="S930" s="426"/>
      <c r="T930" s="426"/>
      <c r="U930" s="426"/>
      <c r="V930" s="426"/>
      <c r="W930" s="426"/>
      <c r="X930" s="427"/>
      <c r="Y930" s="416" t="e">
        <f t="shared" si="71"/>
        <v>#N/A</v>
      </c>
      <c r="Z930" s="416" t="e">
        <f t="shared" si="72"/>
        <v>#N/A</v>
      </c>
      <c r="AA930" s="416" t="str">
        <f t="shared" si="73"/>
        <v/>
      </c>
      <c r="AB930" s="416" t="e">
        <f t="shared" si="74"/>
        <v>#N/A</v>
      </c>
      <c r="AC930" s="416" t="e">
        <f t="shared" si="75"/>
        <v>#N/A</v>
      </c>
    </row>
    <row r="931" ht="22.5" customHeight="1" spans="1:29">
      <c r="A931" s="421"/>
      <c r="B931" s="422"/>
      <c r="C931" s="422"/>
      <c r="D931" s="421"/>
      <c r="E931" s="421"/>
      <c r="F931" s="421"/>
      <c r="G931" s="421"/>
      <c r="H931" s="421"/>
      <c r="I931" s="421"/>
      <c r="J931" s="421"/>
      <c r="K931" s="421"/>
      <c r="L931" s="421"/>
      <c r="M931" s="421"/>
      <c r="N931" s="426"/>
      <c r="O931" s="426"/>
      <c r="P931" s="427"/>
      <c r="Q931" s="427"/>
      <c r="R931" s="426"/>
      <c r="S931" s="426"/>
      <c r="T931" s="426"/>
      <c r="U931" s="426"/>
      <c r="V931" s="426"/>
      <c r="W931" s="426"/>
      <c r="X931" s="427"/>
      <c r="Y931" s="416" t="e">
        <f t="shared" si="71"/>
        <v>#N/A</v>
      </c>
      <c r="Z931" s="416" t="e">
        <f t="shared" si="72"/>
        <v>#N/A</v>
      </c>
      <c r="AA931" s="416" t="str">
        <f t="shared" si="73"/>
        <v/>
      </c>
      <c r="AB931" s="416" t="e">
        <f t="shared" si="74"/>
        <v>#N/A</v>
      </c>
      <c r="AC931" s="416" t="e">
        <f t="shared" si="75"/>
        <v>#N/A</v>
      </c>
    </row>
    <row r="932" ht="22.5" customHeight="1" spans="1:29">
      <c r="A932" s="421"/>
      <c r="B932" s="422"/>
      <c r="C932" s="422"/>
      <c r="D932" s="421"/>
      <c r="E932" s="421"/>
      <c r="F932" s="421"/>
      <c r="G932" s="421"/>
      <c r="H932" s="421"/>
      <c r="I932" s="421"/>
      <c r="J932" s="421"/>
      <c r="K932" s="421"/>
      <c r="L932" s="421"/>
      <c r="M932" s="421"/>
      <c r="N932" s="426"/>
      <c r="O932" s="426"/>
      <c r="P932" s="427"/>
      <c r="Q932" s="427"/>
      <c r="R932" s="426"/>
      <c r="S932" s="426"/>
      <c r="T932" s="426"/>
      <c r="U932" s="426"/>
      <c r="V932" s="426"/>
      <c r="W932" s="426"/>
      <c r="X932" s="427"/>
      <c r="Y932" s="416" t="e">
        <f t="shared" si="71"/>
        <v>#N/A</v>
      </c>
      <c r="Z932" s="416" t="e">
        <f t="shared" si="72"/>
        <v>#N/A</v>
      </c>
      <c r="AA932" s="416" t="str">
        <f t="shared" si="73"/>
        <v/>
      </c>
      <c r="AB932" s="416" t="e">
        <f t="shared" si="74"/>
        <v>#N/A</v>
      </c>
      <c r="AC932" s="416" t="e">
        <f t="shared" si="75"/>
        <v>#N/A</v>
      </c>
    </row>
    <row r="933" ht="22.5" customHeight="1" spans="1:29">
      <c r="A933" s="421"/>
      <c r="B933" s="422"/>
      <c r="C933" s="422"/>
      <c r="D933" s="421"/>
      <c r="E933" s="421"/>
      <c r="F933" s="421"/>
      <c r="G933" s="421"/>
      <c r="H933" s="421"/>
      <c r="I933" s="421"/>
      <c r="J933" s="421"/>
      <c r="K933" s="421"/>
      <c r="L933" s="421"/>
      <c r="M933" s="421"/>
      <c r="N933" s="426"/>
      <c r="O933" s="426"/>
      <c r="P933" s="427"/>
      <c r="Q933" s="427"/>
      <c r="R933" s="426"/>
      <c r="S933" s="426"/>
      <c r="T933" s="426"/>
      <c r="U933" s="426"/>
      <c r="V933" s="426"/>
      <c r="W933" s="426"/>
      <c r="X933" s="427"/>
      <c r="Y933" s="416" t="e">
        <f t="shared" si="71"/>
        <v>#N/A</v>
      </c>
      <c r="Z933" s="416" t="e">
        <f t="shared" si="72"/>
        <v>#N/A</v>
      </c>
      <c r="AA933" s="416" t="str">
        <f t="shared" si="73"/>
        <v/>
      </c>
      <c r="AB933" s="416" t="e">
        <f t="shared" si="74"/>
        <v>#N/A</v>
      </c>
      <c r="AC933" s="416" t="e">
        <f t="shared" si="75"/>
        <v>#N/A</v>
      </c>
    </row>
    <row r="934" ht="22.5" customHeight="1" spans="1:29">
      <c r="A934" s="421"/>
      <c r="B934" s="422"/>
      <c r="C934" s="422"/>
      <c r="D934" s="421"/>
      <c r="E934" s="421"/>
      <c r="F934" s="421"/>
      <c r="G934" s="421"/>
      <c r="H934" s="421"/>
      <c r="I934" s="421"/>
      <c r="J934" s="421"/>
      <c r="K934" s="421"/>
      <c r="L934" s="421"/>
      <c r="M934" s="421"/>
      <c r="N934" s="426"/>
      <c r="O934" s="426"/>
      <c r="P934" s="427"/>
      <c r="Q934" s="427"/>
      <c r="R934" s="426"/>
      <c r="S934" s="426"/>
      <c r="T934" s="426"/>
      <c r="U934" s="426"/>
      <c r="V934" s="426"/>
      <c r="W934" s="426"/>
      <c r="X934" s="427"/>
      <c r="Y934" s="416" t="e">
        <f t="shared" si="71"/>
        <v>#N/A</v>
      </c>
      <c r="Z934" s="416" t="e">
        <f t="shared" si="72"/>
        <v>#N/A</v>
      </c>
      <c r="AA934" s="416" t="str">
        <f t="shared" si="73"/>
        <v/>
      </c>
      <c r="AB934" s="416" t="e">
        <f t="shared" si="74"/>
        <v>#N/A</v>
      </c>
      <c r="AC934" s="416" t="e">
        <f t="shared" si="75"/>
        <v>#N/A</v>
      </c>
    </row>
    <row r="935" ht="22.5" customHeight="1" spans="1:29">
      <c r="A935" s="421"/>
      <c r="B935" s="422"/>
      <c r="C935" s="422"/>
      <c r="D935" s="421"/>
      <c r="E935" s="421"/>
      <c r="F935" s="421"/>
      <c r="G935" s="421"/>
      <c r="H935" s="421"/>
      <c r="I935" s="421"/>
      <c r="J935" s="421"/>
      <c r="K935" s="421"/>
      <c r="L935" s="421"/>
      <c r="M935" s="421"/>
      <c r="N935" s="426"/>
      <c r="O935" s="426"/>
      <c r="P935" s="427"/>
      <c r="Q935" s="427"/>
      <c r="R935" s="426"/>
      <c r="S935" s="426"/>
      <c r="T935" s="426"/>
      <c r="U935" s="426"/>
      <c r="V935" s="426"/>
      <c r="W935" s="426"/>
      <c r="X935" s="427"/>
      <c r="Y935" s="416" t="e">
        <f t="shared" si="71"/>
        <v>#N/A</v>
      </c>
      <c r="Z935" s="416" t="e">
        <f t="shared" si="72"/>
        <v>#N/A</v>
      </c>
      <c r="AA935" s="416" t="str">
        <f t="shared" si="73"/>
        <v/>
      </c>
      <c r="AB935" s="416" t="e">
        <f t="shared" si="74"/>
        <v>#N/A</v>
      </c>
      <c r="AC935" s="416" t="e">
        <f t="shared" si="75"/>
        <v>#N/A</v>
      </c>
    </row>
    <row r="936" ht="22.5" customHeight="1" spans="1:29">
      <c r="A936" s="421"/>
      <c r="B936" s="422"/>
      <c r="C936" s="422"/>
      <c r="D936" s="421"/>
      <c r="E936" s="421"/>
      <c r="F936" s="421"/>
      <c r="G936" s="421"/>
      <c r="H936" s="421"/>
      <c r="I936" s="421"/>
      <c r="J936" s="421"/>
      <c r="K936" s="421"/>
      <c r="L936" s="421"/>
      <c r="M936" s="421"/>
      <c r="N936" s="426"/>
      <c r="O936" s="426"/>
      <c r="P936" s="427"/>
      <c r="Q936" s="427"/>
      <c r="R936" s="426"/>
      <c r="S936" s="426"/>
      <c r="T936" s="426"/>
      <c r="U936" s="426"/>
      <c r="V936" s="426"/>
      <c r="W936" s="426"/>
      <c r="X936" s="427"/>
      <c r="Y936" s="416" t="e">
        <f t="shared" si="71"/>
        <v>#N/A</v>
      </c>
      <c r="Z936" s="416" t="e">
        <f t="shared" si="72"/>
        <v>#N/A</v>
      </c>
      <c r="AA936" s="416" t="str">
        <f t="shared" si="73"/>
        <v/>
      </c>
      <c r="AB936" s="416" t="e">
        <f t="shared" si="74"/>
        <v>#N/A</v>
      </c>
      <c r="AC936" s="416" t="e">
        <f t="shared" si="75"/>
        <v>#N/A</v>
      </c>
    </row>
    <row r="937" ht="22.5" customHeight="1" spans="1:29">
      <c r="A937" s="421"/>
      <c r="B937" s="422"/>
      <c r="C937" s="422"/>
      <c r="D937" s="421"/>
      <c r="E937" s="421"/>
      <c r="F937" s="421"/>
      <c r="G937" s="421"/>
      <c r="H937" s="421"/>
      <c r="I937" s="421"/>
      <c r="J937" s="421"/>
      <c r="K937" s="421"/>
      <c r="L937" s="421"/>
      <c r="M937" s="421"/>
      <c r="N937" s="426"/>
      <c r="O937" s="426"/>
      <c r="P937" s="427"/>
      <c r="Q937" s="427"/>
      <c r="R937" s="426"/>
      <c r="S937" s="426"/>
      <c r="T937" s="426"/>
      <c r="U937" s="426"/>
      <c r="V937" s="426"/>
      <c r="W937" s="426"/>
      <c r="X937" s="427"/>
      <c r="Y937" s="416" t="e">
        <f t="shared" si="71"/>
        <v>#N/A</v>
      </c>
      <c r="Z937" s="416" t="e">
        <f t="shared" si="72"/>
        <v>#N/A</v>
      </c>
      <c r="AA937" s="416" t="str">
        <f t="shared" si="73"/>
        <v/>
      </c>
      <c r="AB937" s="416" t="e">
        <f t="shared" si="74"/>
        <v>#N/A</v>
      </c>
      <c r="AC937" s="416" t="e">
        <f t="shared" si="75"/>
        <v>#N/A</v>
      </c>
    </row>
    <row r="938" ht="22.5" customHeight="1" spans="1:29">
      <c r="A938" s="421"/>
      <c r="B938" s="422"/>
      <c r="C938" s="422"/>
      <c r="D938" s="421"/>
      <c r="E938" s="421"/>
      <c r="F938" s="421"/>
      <c r="G938" s="421"/>
      <c r="H938" s="421"/>
      <c r="I938" s="421"/>
      <c r="J938" s="421"/>
      <c r="K938" s="421"/>
      <c r="L938" s="421"/>
      <c r="M938" s="421"/>
      <c r="N938" s="426"/>
      <c r="O938" s="426"/>
      <c r="P938" s="427"/>
      <c r="Q938" s="427"/>
      <c r="R938" s="426"/>
      <c r="S938" s="426"/>
      <c r="T938" s="426"/>
      <c r="U938" s="426"/>
      <c r="V938" s="426"/>
      <c r="W938" s="426"/>
      <c r="X938" s="427"/>
      <c r="Y938" s="416" t="e">
        <f t="shared" si="71"/>
        <v>#N/A</v>
      </c>
      <c r="Z938" s="416" t="e">
        <f t="shared" si="72"/>
        <v>#N/A</v>
      </c>
      <c r="AA938" s="416" t="str">
        <f t="shared" si="73"/>
        <v/>
      </c>
      <c r="AB938" s="416" t="e">
        <f t="shared" si="74"/>
        <v>#N/A</v>
      </c>
      <c r="AC938" s="416" t="e">
        <f t="shared" si="75"/>
        <v>#N/A</v>
      </c>
    </row>
    <row r="939" ht="22.5" customHeight="1" spans="1:29">
      <c r="A939" s="421"/>
      <c r="B939" s="422"/>
      <c r="C939" s="422"/>
      <c r="D939" s="421"/>
      <c r="E939" s="421"/>
      <c r="F939" s="421"/>
      <c r="G939" s="421"/>
      <c r="H939" s="421"/>
      <c r="I939" s="421"/>
      <c r="J939" s="421"/>
      <c r="K939" s="421"/>
      <c r="L939" s="421"/>
      <c r="M939" s="421"/>
      <c r="N939" s="426"/>
      <c r="O939" s="426"/>
      <c r="P939" s="427"/>
      <c r="Q939" s="427"/>
      <c r="R939" s="426"/>
      <c r="S939" s="426"/>
      <c r="T939" s="426"/>
      <c r="U939" s="426"/>
      <c r="V939" s="426"/>
      <c r="W939" s="426"/>
      <c r="X939" s="427"/>
      <c r="Y939" s="416" t="e">
        <f t="shared" si="71"/>
        <v>#N/A</v>
      </c>
      <c r="Z939" s="416" t="e">
        <f t="shared" si="72"/>
        <v>#N/A</v>
      </c>
      <c r="AA939" s="416" t="str">
        <f t="shared" si="73"/>
        <v/>
      </c>
      <c r="AB939" s="416" t="e">
        <f t="shared" si="74"/>
        <v>#N/A</v>
      </c>
      <c r="AC939" s="416" t="e">
        <f t="shared" si="75"/>
        <v>#N/A</v>
      </c>
    </row>
    <row r="940" ht="22.5" customHeight="1" spans="1:29">
      <c r="A940" s="421"/>
      <c r="B940" s="422"/>
      <c r="C940" s="422"/>
      <c r="D940" s="421"/>
      <c r="E940" s="421"/>
      <c r="F940" s="421"/>
      <c r="G940" s="421"/>
      <c r="H940" s="421"/>
      <c r="I940" s="421"/>
      <c r="J940" s="421"/>
      <c r="K940" s="421"/>
      <c r="L940" s="421"/>
      <c r="M940" s="421"/>
      <c r="N940" s="426"/>
      <c r="O940" s="426"/>
      <c r="P940" s="427"/>
      <c r="Q940" s="427"/>
      <c r="R940" s="426"/>
      <c r="S940" s="426"/>
      <c r="T940" s="426"/>
      <c r="U940" s="426"/>
      <c r="V940" s="426"/>
      <c r="W940" s="426"/>
      <c r="X940" s="427"/>
      <c r="Y940" s="416" t="e">
        <f t="shared" si="71"/>
        <v>#N/A</v>
      </c>
      <c r="Z940" s="416" t="e">
        <f t="shared" si="72"/>
        <v>#N/A</v>
      </c>
      <c r="AA940" s="416" t="str">
        <f t="shared" si="73"/>
        <v/>
      </c>
      <c r="AB940" s="416" t="e">
        <f t="shared" si="74"/>
        <v>#N/A</v>
      </c>
      <c r="AC940" s="416" t="e">
        <f t="shared" si="75"/>
        <v>#N/A</v>
      </c>
    </row>
    <row r="941" ht="22.5" customHeight="1" spans="1:29">
      <c r="A941" s="421"/>
      <c r="B941" s="422"/>
      <c r="C941" s="422"/>
      <c r="D941" s="421"/>
      <c r="E941" s="421"/>
      <c r="F941" s="421"/>
      <c r="G941" s="421"/>
      <c r="H941" s="421"/>
      <c r="I941" s="421"/>
      <c r="J941" s="421"/>
      <c r="K941" s="421"/>
      <c r="L941" s="421"/>
      <c r="M941" s="421"/>
      <c r="N941" s="426"/>
      <c r="O941" s="426"/>
      <c r="P941" s="427"/>
      <c r="Q941" s="427"/>
      <c r="R941" s="426"/>
      <c r="S941" s="426"/>
      <c r="T941" s="426"/>
      <c r="U941" s="426"/>
      <c r="V941" s="426"/>
      <c r="W941" s="426"/>
      <c r="X941" s="427"/>
      <c r="Y941" s="416" t="e">
        <f t="shared" si="71"/>
        <v>#N/A</v>
      </c>
      <c r="Z941" s="416" t="e">
        <f t="shared" si="72"/>
        <v>#N/A</v>
      </c>
      <c r="AA941" s="416" t="str">
        <f t="shared" si="73"/>
        <v/>
      </c>
      <c r="AB941" s="416" t="e">
        <f t="shared" si="74"/>
        <v>#N/A</v>
      </c>
      <c r="AC941" s="416" t="e">
        <f t="shared" si="75"/>
        <v>#N/A</v>
      </c>
    </row>
    <row r="942" ht="22.5" customHeight="1" spans="1:29">
      <c r="A942" s="421"/>
      <c r="B942" s="422"/>
      <c r="C942" s="422"/>
      <c r="D942" s="421"/>
      <c r="E942" s="421"/>
      <c r="F942" s="421"/>
      <c r="G942" s="421"/>
      <c r="H942" s="421"/>
      <c r="I942" s="421"/>
      <c r="J942" s="421"/>
      <c r="K942" s="421"/>
      <c r="L942" s="421"/>
      <c r="M942" s="421"/>
      <c r="N942" s="426"/>
      <c r="O942" s="426"/>
      <c r="P942" s="427"/>
      <c r="Q942" s="427"/>
      <c r="R942" s="426"/>
      <c r="S942" s="426"/>
      <c r="T942" s="426"/>
      <c r="U942" s="426"/>
      <c r="V942" s="426"/>
      <c r="W942" s="426"/>
      <c r="X942" s="427"/>
      <c r="Y942" s="416" t="e">
        <f t="shared" si="71"/>
        <v>#N/A</v>
      </c>
      <c r="Z942" s="416" t="e">
        <f t="shared" si="72"/>
        <v>#N/A</v>
      </c>
      <c r="AA942" s="416" t="str">
        <f t="shared" si="73"/>
        <v/>
      </c>
      <c r="AB942" s="416" t="e">
        <f t="shared" si="74"/>
        <v>#N/A</v>
      </c>
      <c r="AC942" s="416" t="e">
        <f t="shared" si="75"/>
        <v>#N/A</v>
      </c>
    </row>
    <row r="943" ht="22.5" customHeight="1" spans="1:29">
      <c r="A943" s="421"/>
      <c r="B943" s="422"/>
      <c r="C943" s="422"/>
      <c r="D943" s="421"/>
      <c r="E943" s="421"/>
      <c r="F943" s="421"/>
      <c r="G943" s="421"/>
      <c r="H943" s="421"/>
      <c r="I943" s="421"/>
      <c r="J943" s="421"/>
      <c r="K943" s="421"/>
      <c r="L943" s="421"/>
      <c r="M943" s="421"/>
      <c r="N943" s="426"/>
      <c r="O943" s="426"/>
      <c r="P943" s="427"/>
      <c r="Q943" s="427"/>
      <c r="R943" s="426"/>
      <c r="S943" s="426"/>
      <c r="T943" s="426"/>
      <c r="U943" s="426"/>
      <c r="V943" s="426"/>
      <c r="W943" s="426"/>
      <c r="X943" s="427"/>
      <c r="Y943" s="416" t="e">
        <f t="shared" si="71"/>
        <v>#N/A</v>
      </c>
      <c r="Z943" s="416" t="e">
        <f t="shared" si="72"/>
        <v>#N/A</v>
      </c>
      <c r="AA943" s="416" t="str">
        <f t="shared" si="73"/>
        <v/>
      </c>
      <c r="AB943" s="416" t="e">
        <f t="shared" si="74"/>
        <v>#N/A</v>
      </c>
      <c r="AC943" s="416" t="e">
        <f t="shared" si="75"/>
        <v>#N/A</v>
      </c>
    </row>
    <row r="944" ht="22.5" customHeight="1" spans="1:29">
      <c r="A944" s="421"/>
      <c r="B944" s="422"/>
      <c r="C944" s="422"/>
      <c r="D944" s="421"/>
      <c r="E944" s="421"/>
      <c r="F944" s="421"/>
      <c r="G944" s="421"/>
      <c r="H944" s="421"/>
      <c r="I944" s="421"/>
      <c r="J944" s="421"/>
      <c r="K944" s="421"/>
      <c r="L944" s="421"/>
      <c r="M944" s="421"/>
      <c r="N944" s="426"/>
      <c r="O944" s="426"/>
      <c r="P944" s="427"/>
      <c r="Q944" s="427"/>
      <c r="R944" s="426"/>
      <c r="S944" s="426"/>
      <c r="T944" s="426"/>
      <c r="U944" s="426"/>
      <c r="V944" s="426"/>
      <c r="W944" s="426"/>
      <c r="X944" s="427"/>
      <c r="Y944" s="416" t="e">
        <f t="shared" si="71"/>
        <v>#N/A</v>
      </c>
      <c r="Z944" s="416" t="e">
        <f t="shared" si="72"/>
        <v>#N/A</v>
      </c>
      <c r="AA944" s="416" t="str">
        <f t="shared" si="73"/>
        <v/>
      </c>
      <c r="AB944" s="416" t="e">
        <f t="shared" si="74"/>
        <v>#N/A</v>
      </c>
      <c r="AC944" s="416" t="e">
        <f t="shared" si="75"/>
        <v>#N/A</v>
      </c>
    </row>
    <row r="945" ht="22.5" customHeight="1" spans="1:29">
      <c r="A945" s="421"/>
      <c r="B945" s="422"/>
      <c r="C945" s="422"/>
      <c r="D945" s="421"/>
      <c r="E945" s="421"/>
      <c r="F945" s="421"/>
      <c r="G945" s="421"/>
      <c r="H945" s="421"/>
      <c r="I945" s="421"/>
      <c r="J945" s="421"/>
      <c r="K945" s="421"/>
      <c r="L945" s="421"/>
      <c r="M945" s="421"/>
      <c r="N945" s="426"/>
      <c r="O945" s="426"/>
      <c r="P945" s="427"/>
      <c r="Q945" s="427"/>
      <c r="R945" s="426"/>
      <c r="S945" s="426"/>
      <c r="T945" s="426"/>
      <c r="U945" s="426"/>
      <c r="V945" s="426"/>
      <c r="W945" s="426"/>
      <c r="X945" s="427"/>
      <c r="Y945" s="416" t="e">
        <f t="shared" si="71"/>
        <v>#N/A</v>
      </c>
      <c r="Z945" s="416" t="e">
        <f t="shared" si="72"/>
        <v>#N/A</v>
      </c>
      <c r="AA945" s="416" t="str">
        <f t="shared" si="73"/>
        <v/>
      </c>
      <c r="AB945" s="416" t="e">
        <f t="shared" si="74"/>
        <v>#N/A</v>
      </c>
      <c r="AC945" s="416" t="e">
        <f t="shared" si="75"/>
        <v>#N/A</v>
      </c>
    </row>
    <row r="946" ht="22.5" customHeight="1" spans="1:29">
      <c r="A946" s="421"/>
      <c r="B946" s="422"/>
      <c r="C946" s="422"/>
      <c r="D946" s="421"/>
      <c r="E946" s="421"/>
      <c r="F946" s="421"/>
      <c r="G946" s="421"/>
      <c r="H946" s="421"/>
      <c r="I946" s="421"/>
      <c r="J946" s="421"/>
      <c r="K946" s="421"/>
      <c r="L946" s="421"/>
      <c r="M946" s="421"/>
      <c r="N946" s="426"/>
      <c r="O946" s="426"/>
      <c r="P946" s="427"/>
      <c r="Q946" s="427"/>
      <c r="R946" s="426"/>
      <c r="S946" s="426"/>
      <c r="T946" s="426"/>
      <c r="U946" s="426"/>
      <c r="V946" s="426"/>
      <c r="W946" s="426"/>
      <c r="X946" s="427"/>
      <c r="Y946" s="416" t="e">
        <f t="shared" si="71"/>
        <v>#N/A</v>
      </c>
      <c r="Z946" s="416" t="e">
        <f t="shared" si="72"/>
        <v>#N/A</v>
      </c>
      <c r="AA946" s="416" t="str">
        <f t="shared" si="73"/>
        <v/>
      </c>
      <c r="AB946" s="416" t="e">
        <f t="shared" si="74"/>
        <v>#N/A</v>
      </c>
      <c r="AC946" s="416" t="e">
        <f t="shared" si="75"/>
        <v>#N/A</v>
      </c>
    </row>
    <row r="947" ht="22.5" customHeight="1" spans="1:29">
      <c r="A947" s="421"/>
      <c r="B947" s="422"/>
      <c r="C947" s="422"/>
      <c r="D947" s="421"/>
      <c r="E947" s="421"/>
      <c r="F947" s="421"/>
      <c r="G947" s="421"/>
      <c r="H947" s="421"/>
      <c r="I947" s="421"/>
      <c r="J947" s="421"/>
      <c r="K947" s="421"/>
      <c r="L947" s="421"/>
      <c r="M947" s="421"/>
      <c r="N947" s="426"/>
      <c r="O947" s="426"/>
      <c r="P947" s="427"/>
      <c r="Q947" s="427"/>
      <c r="R947" s="426"/>
      <c r="S947" s="426"/>
      <c r="T947" s="426"/>
      <c r="U947" s="426"/>
      <c r="V947" s="426"/>
      <c r="W947" s="426"/>
      <c r="X947" s="427"/>
      <c r="Y947" s="416" t="e">
        <f t="shared" si="71"/>
        <v>#N/A</v>
      </c>
      <c r="Z947" s="416" t="e">
        <f t="shared" si="72"/>
        <v>#N/A</v>
      </c>
      <c r="AA947" s="416" t="str">
        <f t="shared" si="73"/>
        <v/>
      </c>
      <c r="AB947" s="416" t="e">
        <f t="shared" si="74"/>
        <v>#N/A</v>
      </c>
      <c r="AC947" s="416" t="e">
        <f t="shared" si="75"/>
        <v>#N/A</v>
      </c>
    </row>
    <row r="948" ht="22.5" customHeight="1" spans="1:29">
      <c r="A948" s="421"/>
      <c r="B948" s="422"/>
      <c r="C948" s="422"/>
      <c r="D948" s="421"/>
      <c r="E948" s="421"/>
      <c r="F948" s="421"/>
      <c r="G948" s="421"/>
      <c r="H948" s="421"/>
      <c r="I948" s="421"/>
      <c r="J948" s="421"/>
      <c r="K948" s="421"/>
      <c r="L948" s="421"/>
      <c r="M948" s="421"/>
      <c r="N948" s="426"/>
      <c r="O948" s="426"/>
      <c r="P948" s="427"/>
      <c r="Q948" s="427"/>
      <c r="R948" s="426"/>
      <c r="S948" s="426"/>
      <c r="T948" s="426"/>
      <c r="U948" s="426"/>
      <c r="V948" s="426"/>
      <c r="W948" s="426"/>
      <c r="X948" s="427"/>
      <c r="Y948" s="416" t="e">
        <f t="shared" si="71"/>
        <v>#N/A</v>
      </c>
      <c r="Z948" s="416" t="e">
        <f t="shared" si="72"/>
        <v>#N/A</v>
      </c>
      <c r="AA948" s="416" t="str">
        <f t="shared" si="73"/>
        <v/>
      </c>
      <c r="AB948" s="416" t="e">
        <f t="shared" si="74"/>
        <v>#N/A</v>
      </c>
      <c r="AC948" s="416" t="e">
        <f t="shared" si="75"/>
        <v>#N/A</v>
      </c>
    </row>
    <row r="949" ht="22.5" customHeight="1" spans="1:29">
      <c r="A949" s="421"/>
      <c r="B949" s="422"/>
      <c r="C949" s="422"/>
      <c r="D949" s="421"/>
      <c r="E949" s="421"/>
      <c r="F949" s="421"/>
      <c r="G949" s="421"/>
      <c r="H949" s="421"/>
      <c r="I949" s="421"/>
      <c r="J949" s="421"/>
      <c r="K949" s="421"/>
      <c r="L949" s="421"/>
      <c r="M949" s="421"/>
      <c r="N949" s="426"/>
      <c r="O949" s="426"/>
      <c r="P949" s="427"/>
      <c r="Q949" s="427"/>
      <c r="R949" s="426"/>
      <c r="S949" s="426"/>
      <c r="T949" s="426"/>
      <c r="U949" s="426"/>
      <c r="V949" s="426"/>
      <c r="W949" s="426"/>
      <c r="X949" s="427"/>
      <c r="Y949" s="416" t="e">
        <f t="shared" si="71"/>
        <v>#N/A</v>
      </c>
      <c r="Z949" s="416" t="e">
        <f t="shared" si="72"/>
        <v>#N/A</v>
      </c>
      <c r="AA949" s="416" t="str">
        <f t="shared" si="73"/>
        <v/>
      </c>
      <c r="AB949" s="416" t="e">
        <f t="shared" si="74"/>
        <v>#N/A</v>
      </c>
      <c r="AC949" s="416" t="e">
        <f t="shared" si="75"/>
        <v>#N/A</v>
      </c>
    </row>
    <row r="950" ht="22.5" customHeight="1" spans="1:29">
      <c r="A950" s="421"/>
      <c r="B950" s="422"/>
      <c r="C950" s="422"/>
      <c r="D950" s="421"/>
      <c r="E950" s="421"/>
      <c r="F950" s="421"/>
      <c r="G950" s="421"/>
      <c r="H950" s="421"/>
      <c r="I950" s="421"/>
      <c r="J950" s="421"/>
      <c r="K950" s="421"/>
      <c r="L950" s="421"/>
      <c r="M950" s="421"/>
      <c r="N950" s="426"/>
      <c r="O950" s="426"/>
      <c r="P950" s="427"/>
      <c r="Q950" s="427"/>
      <c r="R950" s="426"/>
      <c r="S950" s="426"/>
      <c r="T950" s="426"/>
      <c r="U950" s="426"/>
      <c r="V950" s="426"/>
      <c r="W950" s="426"/>
      <c r="X950" s="427"/>
      <c r="Y950" s="416" t="e">
        <f t="shared" si="71"/>
        <v>#N/A</v>
      </c>
      <c r="Z950" s="416" t="e">
        <f t="shared" si="72"/>
        <v>#N/A</v>
      </c>
      <c r="AA950" s="416" t="str">
        <f t="shared" si="73"/>
        <v/>
      </c>
      <c r="AB950" s="416" t="e">
        <f t="shared" si="74"/>
        <v>#N/A</v>
      </c>
      <c r="AC950" s="416" t="e">
        <f t="shared" si="75"/>
        <v>#N/A</v>
      </c>
    </row>
    <row r="951" ht="22.5" customHeight="1" spans="1:29">
      <c r="A951" s="421"/>
      <c r="B951" s="422"/>
      <c r="C951" s="422"/>
      <c r="D951" s="421"/>
      <c r="E951" s="421"/>
      <c r="F951" s="421"/>
      <c r="G951" s="421"/>
      <c r="H951" s="421"/>
      <c r="I951" s="421"/>
      <c r="J951" s="421"/>
      <c r="K951" s="421"/>
      <c r="L951" s="421"/>
      <c r="M951" s="421"/>
      <c r="N951" s="426"/>
      <c r="O951" s="426"/>
      <c r="P951" s="427"/>
      <c r="Q951" s="427"/>
      <c r="R951" s="426"/>
      <c r="S951" s="426"/>
      <c r="T951" s="426"/>
      <c r="U951" s="426"/>
      <c r="V951" s="426"/>
      <c r="W951" s="426"/>
      <c r="X951" s="427"/>
      <c r="Y951" s="416" t="e">
        <f t="shared" si="71"/>
        <v>#N/A</v>
      </c>
      <c r="Z951" s="416" t="e">
        <f t="shared" si="72"/>
        <v>#N/A</v>
      </c>
      <c r="AA951" s="416" t="str">
        <f t="shared" si="73"/>
        <v/>
      </c>
      <c r="AB951" s="416" t="e">
        <f t="shared" si="74"/>
        <v>#N/A</v>
      </c>
      <c r="AC951" s="416" t="e">
        <f t="shared" si="75"/>
        <v>#N/A</v>
      </c>
    </row>
    <row r="952" ht="22.5" customHeight="1" spans="1:29">
      <c r="A952" s="421"/>
      <c r="B952" s="422"/>
      <c r="C952" s="422"/>
      <c r="D952" s="421"/>
      <c r="E952" s="421"/>
      <c r="F952" s="421"/>
      <c r="G952" s="421"/>
      <c r="H952" s="421"/>
      <c r="I952" s="421"/>
      <c r="J952" s="421"/>
      <c r="K952" s="421"/>
      <c r="L952" s="421"/>
      <c r="M952" s="421"/>
      <c r="N952" s="426"/>
      <c r="O952" s="426"/>
      <c r="P952" s="427"/>
      <c r="Q952" s="427"/>
      <c r="R952" s="426"/>
      <c r="S952" s="426"/>
      <c r="T952" s="426"/>
      <c r="U952" s="426"/>
      <c r="V952" s="426"/>
      <c r="W952" s="426"/>
      <c r="X952" s="427"/>
      <c r="Y952" s="416" t="e">
        <f t="shared" si="71"/>
        <v>#N/A</v>
      </c>
      <c r="Z952" s="416" t="e">
        <f t="shared" si="72"/>
        <v>#N/A</v>
      </c>
      <c r="AA952" s="416" t="str">
        <f t="shared" si="73"/>
        <v/>
      </c>
      <c r="AB952" s="416" t="e">
        <f t="shared" si="74"/>
        <v>#N/A</v>
      </c>
      <c r="AC952" s="416" t="e">
        <f t="shared" si="75"/>
        <v>#N/A</v>
      </c>
    </row>
    <row r="953" ht="22.5" customHeight="1" spans="1:29">
      <c r="A953" s="421"/>
      <c r="B953" s="422"/>
      <c r="C953" s="422"/>
      <c r="D953" s="421"/>
      <c r="E953" s="421"/>
      <c r="F953" s="421"/>
      <c r="G953" s="421"/>
      <c r="H953" s="421"/>
      <c r="I953" s="421"/>
      <c r="J953" s="421"/>
      <c r="K953" s="421"/>
      <c r="L953" s="421"/>
      <c r="M953" s="421"/>
      <c r="N953" s="426"/>
      <c r="O953" s="426"/>
      <c r="P953" s="427"/>
      <c r="Q953" s="427"/>
      <c r="R953" s="426"/>
      <c r="S953" s="426"/>
      <c r="T953" s="426"/>
      <c r="U953" s="426"/>
      <c r="V953" s="426"/>
      <c r="W953" s="426"/>
      <c r="X953" s="427"/>
      <c r="Y953" s="416" t="e">
        <f t="shared" si="71"/>
        <v>#N/A</v>
      </c>
      <c r="Z953" s="416" t="e">
        <f t="shared" si="72"/>
        <v>#N/A</v>
      </c>
      <c r="AA953" s="416" t="str">
        <f t="shared" si="73"/>
        <v/>
      </c>
      <c r="AB953" s="416" t="e">
        <f t="shared" si="74"/>
        <v>#N/A</v>
      </c>
      <c r="AC953" s="416" t="e">
        <f t="shared" si="75"/>
        <v>#N/A</v>
      </c>
    </row>
    <row r="954" ht="22.5" customHeight="1" spans="1:29">
      <c r="A954" s="421"/>
      <c r="B954" s="422"/>
      <c r="C954" s="422"/>
      <c r="D954" s="421"/>
      <c r="E954" s="421"/>
      <c r="F954" s="421"/>
      <c r="G954" s="421"/>
      <c r="H954" s="421"/>
      <c r="I954" s="421"/>
      <c r="J954" s="421"/>
      <c r="K954" s="421"/>
      <c r="L954" s="421"/>
      <c r="M954" s="421"/>
      <c r="N954" s="426"/>
      <c r="O954" s="426"/>
      <c r="P954" s="427"/>
      <c r="Q954" s="427"/>
      <c r="R954" s="426"/>
      <c r="S954" s="426"/>
      <c r="T954" s="426"/>
      <c r="U954" s="426"/>
      <c r="V954" s="426"/>
      <c r="W954" s="426"/>
      <c r="X954" s="427"/>
      <c r="Y954" s="416" t="e">
        <f t="shared" si="71"/>
        <v>#N/A</v>
      </c>
      <c r="Z954" s="416" t="e">
        <f t="shared" si="72"/>
        <v>#N/A</v>
      </c>
      <c r="AA954" s="416" t="str">
        <f t="shared" si="73"/>
        <v/>
      </c>
      <c r="AB954" s="416" t="e">
        <f t="shared" si="74"/>
        <v>#N/A</v>
      </c>
      <c r="AC954" s="416" t="e">
        <f t="shared" si="75"/>
        <v>#N/A</v>
      </c>
    </row>
    <row r="955" ht="22.5" customHeight="1" spans="1:29">
      <c r="A955" s="421"/>
      <c r="B955" s="422"/>
      <c r="C955" s="422"/>
      <c r="D955" s="421"/>
      <c r="E955" s="421"/>
      <c r="F955" s="421"/>
      <c r="G955" s="421"/>
      <c r="H955" s="421"/>
      <c r="I955" s="421"/>
      <c r="J955" s="421"/>
      <c r="K955" s="421"/>
      <c r="L955" s="421"/>
      <c r="M955" s="421"/>
      <c r="N955" s="426"/>
      <c r="O955" s="426"/>
      <c r="P955" s="427"/>
      <c r="Q955" s="427"/>
      <c r="R955" s="426"/>
      <c r="S955" s="426"/>
      <c r="T955" s="426"/>
      <c r="U955" s="426"/>
      <c r="V955" s="426"/>
      <c r="W955" s="426"/>
      <c r="X955" s="427"/>
      <c r="Y955" s="416" t="e">
        <f t="shared" si="71"/>
        <v>#N/A</v>
      </c>
      <c r="Z955" s="416" t="e">
        <f t="shared" si="72"/>
        <v>#N/A</v>
      </c>
      <c r="AA955" s="416" t="str">
        <f t="shared" si="73"/>
        <v/>
      </c>
      <c r="AB955" s="416" t="e">
        <f t="shared" si="74"/>
        <v>#N/A</v>
      </c>
      <c r="AC955" s="416" t="e">
        <f t="shared" si="75"/>
        <v>#N/A</v>
      </c>
    </row>
    <row r="956" ht="22.5" customHeight="1" spans="1:29">
      <c r="A956" s="421"/>
      <c r="B956" s="422"/>
      <c r="C956" s="422"/>
      <c r="D956" s="421"/>
      <c r="E956" s="421"/>
      <c r="F956" s="421"/>
      <c r="G956" s="421"/>
      <c r="H956" s="421"/>
      <c r="I956" s="421"/>
      <c r="J956" s="421"/>
      <c r="K956" s="421"/>
      <c r="L956" s="421"/>
      <c r="M956" s="421"/>
      <c r="N956" s="426"/>
      <c r="O956" s="426"/>
      <c r="P956" s="427"/>
      <c r="Q956" s="427"/>
      <c r="R956" s="426"/>
      <c r="S956" s="426"/>
      <c r="T956" s="426"/>
      <c r="U956" s="426"/>
      <c r="V956" s="426"/>
      <c r="W956" s="426"/>
      <c r="X956" s="427"/>
      <c r="Y956" s="416" t="e">
        <f t="shared" si="71"/>
        <v>#N/A</v>
      </c>
      <c r="Z956" s="416" t="e">
        <f t="shared" si="72"/>
        <v>#N/A</v>
      </c>
      <c r="AA956" s="416" t="str">
        <f t="shared" si="73"/>
        <v/>
      </c>
      <c r="AB956" s="416" t="e">
        <f t="shared" si="74"/>
        <v>#N/A</v>
      </c>
      <c r="AC956" s="416" t="e">
        <f t="shared" si="75"/>
        <v>#N/A</v>
      </c>
    </row>
    <row r="957" ht="22.5" customHeight="1" spans="1:29">
      <c r="A957" s="421"/>
      <c r="B957" s="422"/>
      <c r="C957" s="422"/>
      <c r="D957" s="421"/>
      <c r="E957" s="421"/>
      <c r="F957" s="421"/>
      <c r="G957" s="421"/>
      <c r="H957" s="421"/>
      <c r="I957" s="421"/>
      <c r="J957" s="421"/>
      <c r="K957" s="421"/>
      <c r="L957" s="421"/>
      <c r="M957" s="421"/>
      <c r="N957" s="426"/>
      <c r="O957" s="426"/>
      <c r="P957" s="427"/>
      <c r="Q957" s="427"/>
      <c r="R957" s="426"/>
      <c r="S957" s="426"/>
      <c r="T957" s="426"/>
      <c r="U957" s="426"/>
      <c r="V957" s="426"/>
      <c r="W957" s="426"/>
      <c r="X957" s="427"/>
      <c r="Y957" s="416" t="e">
        <f t="shared" si="71"/>
        <v>#N/A</v>
      </c>
      <c r="Z957" s="416" t="e">
        <f t="shared" si="72"/>
        <v>#N/A</v>
      </c>
      <c r="AA957" s="416" t="str">
        <f t="shared" si="73"/>
        <v/>
      </c>
      <c r="AB957" s="416" t="e">
        <f t="shared" si="74"/>
        <v>#N/A</v>
      </c>
      <c r="AC957" s="416" t="e">
        <f t="shared" si="75"/>
        <v>#N/A</v>
      </c>
    </row>
    <row r="958" ht="22.5" customHeight="1" spans="1:29">
      <c r="A958" s="421"/>
      <c r="B958" s="422"/>
      <c r="C958" s="422"/>
      <c r="D958" s="421"/>
      <c r="E958" s="421"/>
      <c r="F958" s="421"/>
      <c r="G958" s="421"/>
      <c r="H958" s="421"/>
      <c r="I958" s="421"/>
      <c r="J958" s="421"/>
      <c r="K958" s="421"/>
      <c r="L958" s="421"/>
      <c r="M958" s="421"/>
      <c r="N958" s="426"/>
      <c r="O958" s="426"/>
      <c r="P958" s="427"/>
      <c r="Q958" s="427"/>
      <c r="R958" s="426"/>
      <c r="S958" s="426"/>
      <c r="T958" s="426"/>
      <c r="U958" s="426"/>
      <c r="V958" s="426"/>
      <c r="W958" s="426"/>
      <c r="X958" s="427"/>
      <c r="Y958" s="416" t="e">
        <f t="shared" si="71"/>
        <v>#N/A</v>
      </c>
      <c r="Z958" s="416" t="e">
        <f t="shared" si="72"/>
        <v>#N/A</v>
      </c>
      <c r="AA958" s="416" t="str">
        <f t="shared" si="73"/>
        <v/>
      </c>
      <c r="AB958" s="416" t="e">
        <f t="shared" si="74"/>
        <v>#N/A</v>
      </c>
      <c r="AC958" s="416" t="e">
        <f t="shared" si="75"/>
        <v>#N/A</v>
      </c>
    </row>
    <row r="959" ht="22.5" customHeight="1" spans="1:29">
      <c r="A959" s="421"/>
      <c r="B959" s="422"/>
      <c r="C959" s="422"/>
      <c r="D959" s="421"/>
      <c r="E959" s="421"/>
      <c r="F959" s="421"/>
      <c r="G959" s="421"/>
      <c r="H959" s="421"/>
      <c r="I959" s="421"/>
      <c r="J959" s="421"/>
      <c r="K959" s="421"/>
      <c r="L959" s="421"/>
      <c r="M959" s="421"/>
      <c r="N959" s="426"/>
      <c r="O959" s="426"/>
      <c r="P959" s="427"/>
      <c r="Q959" s="427"/>
      <c r="R959" s="426"/>
      <c r="S959" s="426"/>
      <c r="T959" s="426"/>
      <c r="U959" s="426"/>
      <c r="V959" s="426"/>
      <c r="W959" s="426"/>
      <c r="X959" s="427"/>
      <c r="Y959" s="416" t="e">
        <f t="shared" si="71"/>
        <v>#N/A</v>
      </c>
      <c r="Z959" s="416" t="e">
        <f t="shared" si="72"/>
        <v>#N/A</v>
      </c>
      <c r="AA959" s="416" t="str">
        <f t="shared" si="73"/>
        <v/>
      </c>
      <c r="AB959" s="416" t="e">
        <f t="shared" si="74"/>
        <v>#N/A</v>
      </c>
      <c r="AC959" s="416" t="e">
        <f t="shared" si="75"/>
        <v>#N/A</v>
      </c>
    </row>
    <row r="960" ht="22.5" customHeight="1" spans="1:29">
      <c r="A960" s="421"/>
      <c r="B960" s="422"/>
      <c r="C960" s="422"/>
      <c r="D960" s="421"/>
      <c r="E960" s="421"/>
      <c r="F960" s="421"/>
      <c r="G960" s="421"/>
      <c r="H960" s="421"/>
      <c r="I960" s="421"/>
      <c r="J960" s="421"/>
      <c r="K960" s="421"/>
      <c r="L960" s="421"/>
      <c r="M960" s="421"/>
      <c r="N960" s="426"/>
      <c r="O960" s="426"/>
      <c r="P960" s="427"/>
      <c r="Q960" s="427"/>
      <c r="R960" s="426"/>
      <c r="S960" s="426"/>
      <c r="T960" s="426"/>
      <c r="U960" s="426"/>
      <c r="V960" s="426"/>
      <c r="W960" s="426"/>
      <c r="X960" s="427"/>
      <c r="Y960" s="416" t="e">
        <f t="shared" si="71"/>
        <v>#N/A</v>
      </c>
      <c r="Z960" s="416" t="e">
        <f t="shared" si="72"/>
        <v>#N/A</v>
      </c>
      <c r="AA960" s="416" t="str">
        <f t="shared" si="73"/>
        <v/>
      </c>
      <c r="AB960" s="416" t="e">
        <f t="shared" si="74"/>
        <v>#N/A</v>
      </c>
      <c r="AC960" s="416" t="e">
        <f t="shared" si="75"/>
        <v>#N/A</v>
      </c>
    </row>
    <row r="961" ht="22.5" customHeight="1" spans="1:29">
      <c r="A961" s="421"/>
      <c r="B961" s="422"/>
      <c r="C961" s="422"/>
      <c r="D961" s="421"/>
      <c r="E961" s="421"/>
      <c r="F961" s="421"/>
      <c r="G961" s="421"/>
      <c r="H961" s="421"/>
      <c r="I961" s="421"/>
      <c r="J961" s="421"/>
      <c r="K961" s="421"/>
      <c r="L961" s="421"/>
      <c r="M961" s="421"/>
      <c r="N961" s="426"/>
      <c r="O961" s="426"/>
      <c r="P961" s="427"/>
      <c r="Q961" s="427"/>
      <c r="R961" s="426"/>
      <c r="S961" s="426"/>
      <c r="T961" s="426"/>
      <c r="U961" s="426"/>
      <c r="V961" s="426"/>
      <c r="W961" s="426"/>
      <c r="X961" s="427"/>
      <c r="Y961" s="416" t="e">
        <f t="shared" si="71"/>
        <v>#N/A</v>
      </c>
      <c r="Z961" s="416" t="e">
        <f t="shared" si="72"/>
        <v>#N/A</v>
      </c>
      <c r="AA961" s="416" t="str">
        <f t="shared" si="73"/>
        <v/>
      </c>
      <c r="AB961" s="416" t="e">
        <f t="shared" si="74"/>
        <v>#N/A</v>
      </c>
      <c r="AC961" s="416" t="e">
        <f t="shared" si="75"/>
        <v>#N/A</v>
      </c>
    </row>
    <row r="962" ht="22.5" customHeight="1" spans="1:29">
      <c r="A962" s="421"/>
      <c r="B962" s="422"/>
      <c r="C962" s="422"/>
      <c r="D962" s="421"/>
      <c r="E962" s="421"/>
      <c r="F962" s="421"/>
      <c r="G962" s="421"/>
      <c r="H962" s="421"/>
      <c r="I962" s="421"/>
      <c r="J962" s="421"/>
      <c r="K962" s="421"/>
      <c r="L962" s="421"/>
      <c r="M962" s="421"/>
      <c r="N962" s="426"/>
      <c r="O962" s="426"/>
      <c r="P962" s="427"/>
      <c r="Q962" s="427"/>
      <c r="R962" s="426"/>
      <c r="S962" s="426"/>
      <c r="T962" s="426"/>
      <c r="U962" s="426"/>
      <c r="V962" s="426"/>
      <c r="W962" s="426"/>
      <c r="X962" s="427"/>
      <c r="Y962" s="416" t="e">
        <f t="shared" si="71"/>
        <v>#N/A</v>
      </c>
      <c r="Z962" s="416" t="e">
        <f t="shared" si="72"/>
        <v>#N/A</v>
      </c>
      <c r="AA962" s="416" t="str">
        <f t="shared" si="73"/>
        <v/>
      </c>
      <c r="AB962" s="416" t="e">
        <f t="shared" si="74"/>
        <v>#N/A</v>
      </c>
      <c r="AC962" s="416" t="e">
        <f t="shared" si="75"/>
        <v>#N/A</v>
      </c>
    </row>
    <row r="963" ht="22.5" customHeight="1" spans="1:29">
      <c r="A963" s="421"/>
      <c r="B963" s="422"/>
      <c r="C963" s="422"/>
      <c r="D963" s="421"/>
      <c r="E963" s="421"/>
      <c r="F963" s="421"/>
      <c r="G963" s="421"/>
      <c r="H963" s="421"/>
      <c r="I963" s="421"/>
      <c r="J963" s="421"/>
      <c r="K963" s="421"/>
      <c r="L963" s="421"/>
      <c r="M963" s="421"/>
      <c r="N963" s="426"/>
      <c r="O963" s="426"/>
      <c r="P963" s="427"/>
      <c r="Q963" s="427"/>
      <c r="R963" s="426"/>
      <c r="S963" s="426"/>
      <c r="T963" s="426"/>
      <c r="U963" s="426"/>
      <c r="V963" s="426"/>
      <c r="W963" s="426"/>
      <c r="X963" s="427"/>
      <c r="Y963" s="416" t="e">
        <f t="shared" si="71"/>
        <v>#N/A</v>
      </c>
      <c r="Z963" s="416" t="e">
        <f t="shared" si="72"/>
        <v>#N/A</v>
      </c>
      <c r="AA963" s="416" t="str">
        <f t="shared" si="73"/>
        <v/>
      </c>
      <c r="AB963" s="416" t="e">
        <f t="shared" si="74"/>
        <v>#N/A</v>
      </c>
      <c r="AC963" s="416" t="e">
        <f t="shared" si="75"/>
        <v>#N/A</v>
      </c>
    </row>
    <row r="964" ht="22.5" customHeight="1" spans="1:29">
      <c r="A964" s="421"/>
      <c r="B964" s="422"/>
      <c r="C964" s="422"/>
      <c r="D964" s="421"/>
      <c r="E964" s="421"/>
      <c r="F964" s="421"/>
      <c r="G964" s="421"/>
      <c r="H964" s="421"/>
      <c r="I964" s="421"/>
      <c r="J964" s="421"/>
      <c r="K964" s="421"/>
      <c r="L964" s="421"/>
      <c r="M964" s="421"/>
      <c r="N964" s="426"/>
      <c r="O964" s="426"/>
      <c r="P964" s="427"/>
      <c r="Q964" s="427"/>
      <c r="R964" s="426"/>
      <c r="S964" s="426"/>
      <c r="T964" s="426"/>
      <c r="U964" s="426"/>
      <c r="V964" s="426"/>
      <c r="W964" s="426"/>
      <c r="X964" s="427"/>
      <c r="Y964" s="416" t="e">
        <f t="shared" si="71"/>
        <v>#N/A</v>
      </c>
      <c r="Z964" s="416" t="e">
        <f t="shared" si="72"/>
        <v>#N/A</v>
      </c>
      <c r="AA964" s="416" t="str">
        <f t="shared" si="73"/>
        <v/>
      </c>
      <c r="AB964" s="416" t="e">
        <f t="shared" si="74"/>
        <v>#N/A</v>
      </c>
      <c r="AC964" s="416" t="e">
        <f t="shared" si="75"/>
        <v>#N/A</v>
      </c>
    </row>
    <row r="965" ht="22.5" customHeight="1" spans="1:29">
      <c r="A965" s="421"/>
      <c r="B965" s="422"/>
      <c r="C965" s="422"/>
      <c r="D965" s="421"/>
      <c r="E965" s="421"/>
      <c r="F965" s="421"/>
      <c r="G965" s="421"/>
      <c r="H965" s="421"/>
      <c r="I965" s="421"/>
      <c r="J965" s="421"/>
      <c r="K965" s="421"/>
      <c r="L965" s="421"/>
      <c r="M965" s="421"/>
      <c r="N965" s="426"/>
      <c r="O965" s="426"/>
      <c r="P965" s="427"/>
      <c r="Q965" s="427"/>
      <c r="R965" s="426"/>
      <c r="S965" s="426"/>
      <c r="T965" s="426"/>
      <c r="U965" s="426"/>
      <c r="V965" s="426"/>
      <c r="W965" s="426"/>
      <c r="X965" s="427"/>
      <c r="Y965" s="416" t="e">
        <f t="shared" si="71"/>
        <v>#N/A</v>
      </c>
      <c r="Z965" s="416" t="e">
        <f t="shared" si="72"/>
        <v>#N/A</v>
      </c>
      <c r="AA965" s="416" t="str">
        <f t="shared" si="73"/>
        <v/>
      </c>
      <c r="AB965" s="416" t="e">
        <f t="shared" si="74"/>
        <v>#N/A</v>
      </c>
      <c r="AC965" s="416" t="e">
        <f t="shared" si="75"/>
        <v>#N/A</v>
      </c>
    </row>
    <row r="966" ht="22.5" customHeight="1" spans="1:29">
      <c r="A966" s="421"/>
      <c r="B966" s="422"/>
      <c r="C966" s="422"/>
      <c r="D966" s="421"/>
      <c r="E966" s="421"/>
      <c r="F966" s="421"/>
      <c r="G966" s="421"/>
      <c r="H966" s="421"/>
      <c r="I966" s="421"/>
      <c r="J966" s="421"/>
      <c r="K966" s="421"/>
      <c r="L966" s="421"/>
      <c r="M966" s="421"/>
      <c r="N966" s="426"/>
      <c r="O966" s="426"/>
      <c r="P966" s="427"/>
      <c r="Q966" s="427"/>
      <c r="R966" s="426"/>
      <c r="S966" s="426"/>
      <c r="T966" s="426"/>
      <c r="U966" s="426"/>
      <c r="V966" s="426"/>
      <c r="W966" s="426"/>
      <c r="X966" s="427"/>
      <c r="Y966" s="416" t="e">
        <f t="shared" si="71"/>
        <v>#N/A</v>
      </c>
      <c r="Z966" s="416" t="e">
        <f t="shared" si="72"/>
        <v>#N/A</v>
      </c>
      <c r="AA966" s="416" t="str">
        <f t="shared" si="73"/>
        <v/>
      </c>
      <c r="AB966" s="416" t="e">
        <f t="shared" si="74"/>
        <v>#N/A</v>
      </c>
      <c r="AC966" s="416" t="e">
        <f t="shared" si="75"/>
        <v>#N/A</v>
      </c>
    </row>
    <row r="967" ht="22.5" customHeight="1" spans="1:29">
      <c r="A967" s="421"/>
      <c r="B967" s="422"/>
      <c r="C967" s="422"/>
      <c r="D967" s="421"/>
      <c r="E967" s="421"/>
      <c r="F967" s="421"/>
      <c r="G967" s="421"/>
      <c r="H967" s="421"/>
      <c r="I967" s="421"/>
      <c r="J967" s="421"/>
      <c r="K967" s="421"/>
      <c r="L967" s="421"/>
      <c r="M967" s="421"/>
      <c r="N967" s="426"/>
      <c r="O967" s="426"/>
      <c r="P967" s="427"/>
      <c r="Q967" s="427"/>
      <c r="R967" s="426"/>
      <c r="S967" s="426"/>
      <c r="T967" s="426"/>
      <c r="U967" s="426"/>
      <c r="V967" s="426"/>
      <c r="W967" s="426"/>
      <c r="X967" s="427"/>
      <c r="Y967" s="416" t="e">
        <f t="shared" ref="Y967:Y1030" si="76">_xlfn.IFS(LEFT(M967,3)="003","三保支出",LEFT(M967,3)="004","刚性支出",LEFT(M967,3)="000","促发展支出")</f>
        <v>#N/A</v>
      </c>
      <c r="Z967" s="416" t="e">
        <f t="shared" ref="Z967:Z1030" si="77">_xlfn.IFS(LEFT(E967,1)="3","项目支出",LEFT(E967,1)="1","人员类支出",LEFT(E967,1)="2","运转类支出")</f>
        <v>#N/A</v>
      </c>
      <c r="AA967" s="416" t="str">
        <f t="shared" ref="AA967:AA1030" si="78">LEFT(H967,7)</f>
        <v/>
      </c>
      <c r="AB967" s="416" t="e">
        <f t="shared" ref="AB967:AB1030" si="79">_xlfn.IFS(LEFT(M967,6)="003001","保工资",LEFT(M967,6)="003002","保运转",LEFT(M967,6)="003003","保基本民生")</f>
        <v>#N/A</v>
      </c>
      <c r="AC967" s="416" t="e">
        <f t="shared" ref="AC967:AC1030" si="80">IF(Z967="项目支出","否","是")</f>
        <v>#N/A</v>
      </c>
    </row>
    <row r="968" ht="22.5" customHeight="1" spans="1:29">
      <c r="A968" s="421"/>
      <c r="B968" s="422"/>
      <c r="C968" s="422"/>
      <c r="D968" s="421"/>
      <c r="E968" s="421"/>
      <c r="F968" s="421"/>
      <c r="G968" s="421"/>
      <c r="H968" s="421"/>
      <c r="I968" s="421"/>
      <c r="J968" s="421"/>
      <c r="K968" s="421"/>
      <c r="L968" s="421"/>
      <c r="M968" s="421"/>
      <c r="N968" s="426"/>
      <c r="O968" s="426"/>
      <c r="P968" s="427"/>
      <c r="Q968" s="427"/>
      <c r="R968" s="426"/>
      <c r="S968" s="426"/>
      <c r="T968" s="426"/>
      <c r="U968" s="426"/>
      <c r="V968" s="426"/>
      <c r="W968" s="426"/>
      <c r="X968" s="427"/>
      <c r="Y968" s="416" t="e">
        <f t="shared" si="76"/>
        <v>#N/A</v>
      </c>
      <c r="Z968" s="416" t="e">
        <f t="shared" si="77"/>
        <v>#N/A</v>
      </c>
      <c r="AA968" s="416" t="str">
        <f t="shared" si="78"/>
        <v/>
      </c>
      <c r="AB968" s="416" t="e">
        <f t="shared" si="79"/>
        <v>#N/A</v>
      </c>
      <c r="AC968" s="416" t="e">
        <f t="shared" si="80"/>
        <v>#N/A</v>
      </c>
    </row>
    <row r="969" ht="22.5" customHeight="1" spans="1:29">
      <c r="A969" s="421"/>
      <c r="B969" s="422"/>
      <c r="C969" s="422"/>
      <c r="D969" s="421"/>
      <c r="E969" s="421"/>
      <c r="F969" s="421"/>
      <c r="G969" s="421"/>
      <c r="H969" s="421"/>
      <c r="I969" s="421"/>
      <c r="J969" s="421"/>
      <c r="K969" s="421"/>
      <c r="L969" s="421"/>
      <c r="M969" s="421"/>
      <c r="N969" s="426"/>
      <c r="O969" s="426"/>
      <c r="P969" s="427"/>
      <c r="Q969" s="427"/>
      <c r="R969" s="426"/>
      <c r="S969" s="426"/>
      <c r="T969" s="426"/>
      <c r="U969" s="426"/>
      <c r="V969" s="426"/>
      <c r="W969" s="426"/>
      <c r="X969" s="427"/>
      <c r="Y969" s="416" t="e">
        <f t="shared" si="76"/>
        <v>#N/A</v>
      </c>
      <c r="Z969" s="416" t="e">
        <f t="shared" si="77"/>
        <v>#N/A</v>
      </c>
      <c r="AA969" s="416" t="str">
        <f t="shared" si="78"/>
        <v/>
      </c>
      <c r="AB969" s="416" t="e">
        <f t="shared" si="79"/>
        <v>#N/A</v>
      </c>
      <c r="AC969" s="416" t="e">
        <f t="shared" si="80"/>
        <v>#N/A</v>
      </c>
    </row>
    <row r="970" ht="22.5" customHeight="1" spans="1:29">
      <c r="A970" s="421"/>
      <c r="B970" s="422"/>
      <c r="C970" s="422"/>
      <c r="D970" s="421"/>
      <c r="E970" s="421"/>
      <c r="F970" s="421"/>
      <c r="G970" s="421"/>
      <c r="H970" s="421"/>
      <c r="I970" s="421"/>
      <c r="J970" s="421"/>
      <c r="K970" s="421"/>
      <c r="L970" s="421"/>
      <c r="M970" s="421"/>
      <c r="N970" s="426"/>
      <c r="O970" s="426"/>
      <c r="P970" s="427"/>
      <c r="Q970" s="427"/>
      <c r="R970" s="426"/>
      <c r="S970" s="426"/>
      <c r="T970" s="426"/>
      <c r="U970" s="426"/>
      <c r="V970" s="426"/>
      <c r="W970" s="426"/>
      <c r="X970" s="427"/>
      <c r="Y970" s="416" t="e">
        <f t="shared" si="76"/>
        <v>#N/A</v>
      </c>
      <c r="Z970" s="416" t="e">
        <f t="shared" si="77"/>
        <v>#N/A</v>
      </c>
      <c r="AA970" s="416" t="str">
        <f t="shared" si="78"/>
        <v/>
      </c>
      <c r="AB970" s="416" t="e">
        <f t="shared" si="79"/>
        <v>#N/A</v>
      </c>
      <c r="AC970" s="416" t="e">
        <f t="shared" si="80"/>
        <v>#N/A</v>
      </c>
    </row>
    <row r="971" ht="22.5" customHeight="1" spans="1:29">
      <c r="A971" s="421"/>
      <c r="B971" s="422"/>
      <c r="C971" s="422"/>
      <c r="D971" s="421"/>
      <c r="E971" s="421"/>
      <c r="F971" s="421"/>
      <c r="G971" s="421"/>
      <c r="H971" s="421"/>
      <c r="I971" s="421"/>
      <c r="J971" s="421"/>
      <c r="K971" s="421"/>
      <c r="L971" s="421"/>
      <c r="M971" s="421"/>
      <c r="N971" s="426"/>
      <c r="O971" s="426"/>
      <c r="P971" s="427"/>
      <c r="Q971" s="427"/>
      <c r="R971" s="426"/>
      <c r="S971" s="426"/>
      <c r="T971" s="426"/>
      <c r="U971" s="426"/>
      <c r="V971" s="426"/>
      <c r="W971" s="426"/>
      <c r="X971" s="427"/>
      <c r="Y971" s="416" t="e">
        <f t="shared" si="76"/>
        <v>#N/A</v>
      </c>
      <c r="Z971" s="416" t="e">
        <f t="shared" si="77"/>
        <v>#N/A</v>
      </c>
      <c r="AA971" s="416" t="str">
        <f t="shared" si="78"/>
        <v/>
      </c>
      <c r="AB971" s="416" t="e">
        <f t="shared" si="79"/>
        <v>#N/A</v>
      </c>
      <c r="AC971" s="416" t="e">
        <f t="shared" si="80"/>
        <v>#N/A</v>
      </c>
    </row>
    <row r="972" ht="22.5" customHeight="1" spans="1:29">
      <c r="A972" s="421"/>
      <c r="B972" s="422"/>
      <c r="C972" s="422"/>
      <c r="D972" s="421"/>
      <c r="E972" s="421"/>
      <c r="F972" s="421"/>
      <c r="G972" s="421"/>
      <c r="H972" s="421"/>
      <c r="I972" s="421"/>
      <c r="J972" s="421"/>
      <c r="K972" s="421"/>
      <c r="L972" s="421"/>
      <c r="M972" s="421"/>
      <c r="N972" s="426"/>
      <c r="O972" s="426"/>
      <c r="P972" s="427"/>
      <c r="Q972" s="427"/>
      <c r="R972" s="426"/>
      <c r="S972" s="426"/>
      <c r="T972" s="426"/>
      <c r="U972" s="426"/>
      <c r="V972" s="426"/>
      <c r="W972" s="426"/>
      <c r="X972" s="427"/>
      <c r="Y972" s="416" t="e">
        <f t="shared" si="76"/>
        <v>#N/A</v>
      </c>
      <c r="Z972" s="416" t="e">
        <f t="shared" si="77"/>
        <v>#N/A</v>
      </c>
      <c r="AA972" s="416" t="str">
        <f t="shared" si="78"/>
        <v/>
      </c>
      <c r="AB972" s="416" t="e">
        <f t="shared" si="79"/>
        <v>#N/A</v>
      </c>
      <c r="AC972" s="416" t="e">
        <f t="shared" si="80"/>
        <v>#N/A</v>
      </c>
    </row>
    <row r="973" ht="22.5" customHeight="1" spans="1:29">
      <c r="A973" s="421"/>
      <c r="B973" s="422"/>
      <c r="C973" s="422"/>
      <c r="D973" s="421"/>
      <c r="E973" s="421"/>
      <c r="F973" s="421"/>
      <c r="G973" s="421"/>
      <c r="H973" s="421"/>
      <c r="I973" s="421"/>
      <c r="J973" s="421"/>
      <c r="K973" s="421"/>
      <c r="L973" s="421"/>
      <c r="M973" s="421"/>
      <c r="N973" s="426"/>
      <c r="O973" s="426"/>
      <c r="P973" s="427"/>
      <c r="Q973" s="427"/>
      <c r="R973" s="426"/>
      <c r="S973" s="426"/>
      <c r="T973" s="426"/>
      <c r="U973" s="426"/>
      <c r="V973" s="426"/>
      <c r="W973" s="426"/>
      <c r="X973" s="427"/>
      <c r="Y973" s="416" t="e">
        <f t="shared" si="76"/>
        <v>#N/A</v>
      </c>
      <c r="Z973" s="416" t="e">
        <f t="shared" si="77"/>
        <v>#N/A</v>
      </c>
      <c r="AA973" s="416" t="str">
        <f t="shared" si="78"/>
        <v/>
      </c>
      <c r="AB973" s="416" t="e">
        <f t="shared" si="79"/>
        <v>#N/A</v>
      </c>
      <c r="AC973" s="416" t="e">
        <f t="shared" si="80"/>
        <v>#N/A</v>
      </c>
    </row>
    <row r="974" ht="22.5" customHeight="1" spans="1:29">
      <c r="A974" s="421"/>
      <c r="B974" s="422"/>
      <c r="C974" s="422"/>
      <c r="D974" s="421"/>
      <c r="E974" s="421"/>
      <c r="F974" s="421"/>
      <c r="G974" s="421"/>
      <c r="H974" s="421"/>
      <c r="I974" s="421"/>
      <c r="J974" s="421"/>
      <c r="K974" s="421"/>
      <c r="L974" s="421"/>
      <c r="M974" s="421"/>
      <c r="N974" s="426"/>
      <c r="O974" s="426"/>
      <c r="P974" s="427"/>
      <c r="Q974" s="427"/>
      <c r="R974" s="426"/>
      <c r="S974" s="426"/>
      <c r="T974" s="426"/>
      <c r="U974" s="426"/>
      <c r="V974" s="426"/>
      <c r="W974" s="426"/>
      <c r="X974" s="427"/>
      <c r="Y974" s="416" t="e">
        <f t="shared" si="76"/>
        <v>#N/A</v>
      </c>
      <c r="Z974" s="416" t="e">
        <f t="shared" si="77"/>
        <v>#N/A</v>
      </c>
      <c r="AA974" s="416" t="str">
        <f t="shared" si="78"/>
        <v/>
      </c>
      <c r="AB974" s="416" t="e">
        <f t="shared" si="79"/>
        <v>#N/A</v>
      </c>
      <c r="AC974" s="416" t="e">
        <f t="shared" si="80"/>
        <v>#N/A</v>
      </c>
    </row>
    <row r="975" ht="22.5" customHeight="1" spans="1:29">
      <c r="A975" s="421"/>
      <c r="B975" s="422"/>
      <c r="C975" s="422"/>
      <c r="D975" s="421"/>
      <c r="E975" s="421"/>
      <c r="F975" s="421"/>
      <c r="G975" s="421"/>
      <c r="H975" s="421"/>
      <c r="I975" s="421"/>
      <c r="J975" s="421"/>
      <c r="K975" s="421"/>
      <c r="L975" s="421"/>
      <c r="M975" s="421"/>
      <c r="N975" s="426"/>
      <c r="O975" s="426"/>
      <c r="P975" s="427"/>
      <c r="Q975" s="427"/>
      <c r="R975" s="426"/>
      <c r="S975" s="426"/>
      <c r="T975" s="426"/>
      <c r="U975" s="426"/>
      <c r="V975" s="426"/>
      <c r="W975" s="426"/>
      <c r="X975" s="427"/>
      <c r="Y975" s="416" t="e">
        <f t="shared" si="76"/>
        <v>#N/A</v>
      </c>
      <c r="Z975" s="416" t="e">
        <f t="shared" si="77"/>
        <v>#N/A</v>
      </c>
      <c r="AA975" s="416" t="str">
        <f t="shared" si="78"/>
        <v/>
      </c>
      <c r="AB975" s="416" t="e">
        <f t="shared" si="79"/>
        <v>#N/A</v>
      </c>
      <c r="AC975" s="416" t="e">
        <f t="shared" si="80"/>
        <v>#N/A</v>
      </c>
    </row>
    <row r="976" ht="22.5" customHeight="1" spans="1:29">
      <c r="A976" s="421"/>
      <c r="B976" s="422"/>
      <c r="C976" s="422"/>
      <c r="D976" s="421"/>
      <c r="E976" s="421"/>
      <c r="F976" s="421"/>
      <c r="G976" s="421"/>
      <c r="H976" s="421"/>
      <c r="I976" s="421"/>
      <c r="J976" s="421"/>
      <c r="K976" s="421"/>
      <c r="L976" s="421"/>
      <c r="M976" s="421"/>
      <c r="N976" s="426"/>
      <c r="O976" s="426"/>
      <c r="P976" s="427"/>
      <c r="Q976" s="427"/>
      <c r="R976" s="426"/>
      <c r="S976" s="426"/>
      <c r="T976" s="426"/>
      <c r="U976" s="426"/>
      <c r="V976" s="426"/>
      <c r="W976" s="426"/>
      <c r="X976" s="427"/>
      <c r="Y976" s="416" t="e">
        <f t="shared" si="76"/>
        <v>#N/A</v>
      </c>
      <c r="Z976" s="416" t="e">
        <f t="shared" si="77"/>
        <v>#N/A</v>
      </c>
      <c r="AA976" s="416" t="str">
        <f t="shared" si="78"/>
        <v/>
      </c>
      <c r="AB976" s="416" t="e">
        <f t="shared" si="79"/>
        <v>#N/A</v>
      </c>
      <c r="AC976" s="416" t="e">
        <f t="shared" si="80"/>
        <v>#N/A</v>
      </c>
    </row>
    <row r="977" ht="22.5" customHeight="1" spans="1:29">
      <c r="A977" s="421"/>
      <c r="B977" s="422"/>
      <c r="C977" s="422"/>
      <c r="D977" s="421"/>
      <c r="E977" s="421"/>
      <c r="F977" s="421"/>
      <c r="G977" s="421"/>
      <c r="H977" s="421"/>
      <c r="I977" s="421"/>
      <c r="J977" s="421"/>
      <c r="K977" s="421"/>
      <c r="L977" s="421"/>
      <c r="M977" s="421"/>
      <c r="N977" s="426"/>
      <c r="O977" s="426"/>
      <c r="P977" s="427"/>
      <c r="Q977" s="427"/>
      <c r="R977" s="426"/>
      <c r="S977" s="426"/>
      <c r="T977" s="426"/>
      <c r="U977" s="426"/>
      <c r="V977" s="426"/>
      <c r="W977" s="426"/>
      <c r="X977" s="427"/>
      <c r="Y977" s="416" t="e">
        <f t="shared" si="76"/>
        <v>#N/A</v>
      </c>
      <c r="Z977" s="416" t="e">
        <f t="shared" si="77"/>
        <v>#N/A</v>
      </c>
      <c r="AA977" s="416" t="str">
        <f t="shared" si="78"/>
        <v/>
      </c>
      <c r="AB977" s="416" t="e">
        <f t="shared" si="79"/>
        <v>#N/A</v>
      </c>
      <c r="AC977" s="416" t="e">
        <f t="shared" si="80"/>
        <v>#N/A</v>
      </c>
    </row>
    <row r="978" ht="22.5" customHeight="1" spans="1:29">
      <c r="A978" s="421"/>
      <c r="B978" s="422"/>
      <c r="C978" s="422"/>
      <c r="D978" s="421"/>
      <c r="E978" s="421"/>
      <c r="F978" s="421"/>
      <c r="G978" s="421"/>
      <c r="H978" s="421"/>
      <c r="I978" s="421"/>
      <c r="J978" s="421"/>
      <c r="K978" s="421"/>
      <c r="L978" s="421"/>
      <c r="M978" s="421"/>
      <c r="N978" s="426"/>
      <c r="O978" s="426"/>
      <c r="P978" s="427"/>
      <c r="Q978" s="427"/>
      <c r="R978" s="426"/>
      <c r="S978" s="426"/>
      <c r="T978" s="426"/>
      <c r="U978" s="426"/>
      <c r="V978" s="426"/>
      <c r="W978" s="426"/>
      <c r="X978" s="427"/>
      <c r="Y978" s="416" t="e">
        <f t="shared" si="76"/>
        <v>#N/A</v>
      </c>
      <c r="Z978" s="416" t="e">
        <f t="shared" si="77"/>
        <v>#N/A</v>
      </c>
      <c r="AA978" s="416" t="str">
        <f t="shared" si="78"/>
        <v/>
      </c>
      <c r="AB978" s="416" t="e">
        <f t="shared" si="79"/>
        <v>#N/A</v>
      </c>
      <c r="AC978" s="416" t="e">
        <f t="shared" si="80"/>
        <v>#N/A</v>
      </c>
    </row>
    <row r="979" ht="22.5" customHeight="1" spans="1:29">
      <c r="A979" s="421"/>
      <c r="B979" s="422"/>
      <c r="C979" s="422"/>
      <c r="D979" s="421"/>
      <c r="E979" s="421"/>
      <c r="F979" s="421"/>
      <c r="G979" s="421"/>
      <c r="H979" s="421"/>
      <c r="I979" s="421"/>
      <c r="J979" s="421"/>
      <c r="K979" s="421"/>
      <c r="L979" s="421"/>
      <c r="M979" s="421"/>
      <c r="N979" s="426"/>
      <c r="O979" s="426"/>
      <c r="P979" s="427"/>
      <c r="Q979" s="427"/>
      <c r="R979" s="426"/>
      <c r="S979" s="426"/>
      <c r="T979" s="426"/>
      <c r="U979" s="426"/>
      <c r="V979" s="426"/>
      <c r="W979" s="426"/>
      <c r="X979" s="427"/>
      <c r="Y979" s="416" t="e">
        <f t="shared" si="76"/>
        <v>#N/A</v>
      </c>
      <c r="Z979" s="416" t="e">
        <f t="shared" si="77"/>
        <v>#N/A</v>
      </c>
      <c r="AA979" s="416" t="str">
        <f t="shared" si="78"/>
        <v/>
      </c>
      <c r="AB979" s="416" t="e">
        <f t="shared" si="79"/>
        <v>#N/A</v>
      </c>
      <c r="AC979" s="416" t="e">
        <f t="shared" si="80"/>
        <v>#N/A</v>
      </c>
    </row>
    <row r="980" ht="22.5" customHeight="1" spans="1:29">
      <c r="A980" s="421"/>
      <c r="B980" s="422"/>
      <c r="C980" s="422"/>
      <c r="D980" s="421"/>
      <c r="E980" s="421"/>
      <c r="F980" s="421"/>
      <c r="G980" s="421"/>
      <c r="H980" s="421"/>
      <c r="I980" s="421"/>
      <c r="J980" s="421"/>
      <c r="K980" s="421"/>
      <c r="L980" s="421"/>
      <c r="M980" s="421"/>
      <c r="N980" s="426"/>
      <c r="O980" s="426"/>
      <c r="P980" s="427"/>
      <c r="Q980" s="427"/>
      <c r="R980" s="426"/>
      <c r="S980" s="426"/>
      <c r="T980" s="426"/>
      <c r="U980" s="426"/>
      <c r="V980" s="426"/>
      <c r="W980" s="426"/>
      <c r="X980" s="427"/>
      <c r="Y980" s="416" t="e">
        <f t="shared" si="76"/>
        <v>#N/A</v>
      </c>
      <c r="Z980" s="416" t="e">
        <f t="shared" si="77"/>
        <v>#N/A</v>
      </c>
      <c r="AA980" s="416" t="str">
        <f t="shared" si="78"/>
        <v/>
      </c>
      <c r="AB980" s="416" t="e">
        <f t="shared" si="79"/>
        <v>#N/A</v>
      </c>
      <c r="AC980" s="416" t="e">
        <f t="shared" si="80"/>
        <v>#N/A</v>
      </c>
    </row>
    <row r="981" ht="22.5" customHeight="1" spans="1:29">
      <c r="A981" s="421"/>
      <c r="B981" s="422"/>
      <c r="C981" s="422"/>
      <c r="D981" s="421"/>
      <c r="E981" s="421"/>
      <c r="F981" s="421"/>
      <c r="G981" s="421"/>
      <c r="H981" s="421"/>
      <c r="I981" s="421"/>
      <c r="J981" s="421"/>
      <c r="K981" s="421"/>
      <c r="L981" s="421"/>
      <c r="M981" s="421"/>
      <c r="N981" s="426"/>
      <c r="O981" s="426"/>
      <c r="P981" s="427"/>
      <c r="Q981" s="427"/>
      <c r="R981" s="426"/>
      <c r="S981" s="426"/>
      <c r="T981" s="426"/>
      <c r="U981" s="426"/>
      <c r="V981" s="426"/>
      <c r="W981" s="426"/>
      <c r="X981" s="427"/>
      <c r="Y981" s="416" t="e">
        <f t="shared" si="76"/>
        <v>#N/A</v>
      </c>
      <c r="Z981" s="416" t="e">
        <f t="shared" si="77"/>
        <v>#N/A</v>
      </c>
      <c r="AA981" s="416" t="str">
        <f t="shared" si="78"/>
        <v/>
      </c>
      <c r="AB981" s="416" t="e">
        <f t="shared" si="79"/>
        <v>#N/A</v>
      </c>
      <c r="AC981" s="416" t="e">
        <f t="shared" si="80"/>
        <v>#N/A</v>
      </c>
    </row>
    <row r="982" ht="22.5" customHeight="1" spans="1:29">
      <c r="A982" s="421"/>
      <c r="B982" s="422"/>
      <c r="C982" s="422"/>
      <c r="D982" s="421"/>
      <c r="E982" s="421"/>
      <c r="F982" s="421"/>
      <c r="G982" s="421"/>
      <c r="H982" s="421"/>
      <c r="I982" s="421"/>
      <c r="J982" s="421"/>
      <c r="K982" s="421"/>
      <c r="L982" s="421"/>
      <c r="M982" s="421"/>
      <c r="N982" s="426"/>
      <c r="O982" s="426"/>
      <c r="P982" s="427"/>
      <c r="Q982" s="427"/>
      <c r="R982" s="426"/>
      <c r="S982" s="426"/>
      <c r="T982" s="426"/>
      <c r="U982" s="426"/>
      <c r="V982" s="426"/>
      <c r="W982" s="426"/>
      <c r="X982" s="427"/>
      <c r="Y982" s="416" t="e">
        <f t="shared" si="76"/>
        <v>#N/A</v>
      </c>
      <c r="Z982" s="416" t="e">
        <f t="shared" si="77"/>
        <v>#N/A</v>
      </c>
      <c r="AA982" s="416" t="str">
        <f t="shared" si="78"/>
        <v/>
      </c>
      <c r="AB982" s="416" t="e">
        <f t="shared" si="79"/>
        <v>#N/A</v>
      </c>
      <c r="AC982" s="416" t="e">
        <f t="shared" si="80"/>
        <v>#N/A</v>
      </c>
    </row>
    <row r="983" ht="22.5" customHeight="1" spans="1:29">
      <c r="A983" s="421"/>
      <c r="B983" s="422"/>
      <c r="C983" s="422"/>
      <c r="D983" s="421"/>
      <c r="E983" s="421"/>
      <c r="F983" s="421"/>
      <c r="G983" s="421"/>
      <c r="H983" s="421"/>
      <c r="I983" s="421"/>
      <c r="J983" s="421"/>
      <c r="K983" s="421"/>
      <c r="L983" s="421"/>
      <c r="M983" s="421"/>
      <c r="N983" s="426"/>
      <c r="O983" s="426"/>
      <c r="P983" s="427"/>
      <c r="Q983" s="427"/>
      <c r="R983" s="426"/>
      <c r="S983" s="426"/>
      <c r="T983" s="426"/>
      <c r="U983" s="426"/>
      <c r="V983" s="426"/>
      <c r="W983" s="426"/>
      <c r="X983" s="427"/>
      <c r="Y983" s="416" t="e">
        <f t="shared" si="76"/>
        <v>#N/A</v>
      </c>
      <c r="Z983" s="416" t="e">
        <f t="shared" si="77"/>
        <v>#N/A</v>
      </c>
      <c r="AA983" s="416" t="str">
        <f t="shared" si="78"/>
        <v/>
      </c>
      <c r="AB983" s="416" t="e">
        <f t="shared" si="79"/>
        <v>#N/A</v>
      </c>
      <c r="AC983" s="416" t="e">
        <f t="shared" si="80"/>
        <v>#N/A</v>
      </c>
    </row>
    <row r="984" ht="22.5" customHeight="1" spans="1:29">
      <c r="A984" s="421"/>
      <c r="B984" s="422"/>
      <c r="C984" s="422"/>
      <c r="D984" s="421"/>
      <c r="E984" s="421"/>
      <c r="F984" s="421"/>
      <c r="G984" s="421"/>
      <c r="H984" s="421"/>
      <c r="I984" s="421"/>
      <c r="J984" s="421"/>
      <c r="K984" s="421"/>
      <c r="L984" s="421"/>
      <c r="M984" s="421"/>
      <c r="N984" s="426"/>
      <c r="O984" s="426"/>
      <c r="P984" s="427"/>
      <c r="Q984" s="427"/>
      <c r="R984" s="426"/>
      <c r="S984" s="426"/>
      <c r="T984" s="426"/>
      <c r="U984" s="426"/>
      <c r="V984" s="426"/>
      <c r="W984" s="426"/>
      <c r="X984" s="427"/>
      <c r="Y984" s="416" t="e">
        <f t="shared" si="76"/>
        <v>#N/A</v>
      </c>
      <c r="Z984" s="416" t="e">
        <f t="shared" si="77"/>
        <v>#N/A</v>
      </c>
      <c r="AA984" s="416" t="str">
        <f t="shared" si="78"/>
        <v/>
      </c>
      <c r="AB984" s="416" t="e">
        <f t="shared" si="79"/>
        <v>#N/A</v>
      </c>
      <c r="AC984" s="416" t="e">
        <f t="shared" si="80"/>
        <v>#N/A</v>
      </c>
    </row>
    <row r="985" ht="22.5" customHeight="1" spans="1:29">
      <c r="A985" s="421"/>
      <c r="B985" s="422"/>
      <c r="C985" s="422"/>
      <c r="D985" s="421"/>
      <c r="E985" s="421"/>
      <c r="F985" s="421"/>
      <c r="G985" s="421"/>
      <c r="H985" s="421"/>
      <c r="I985" s="421"/>
      <c r="J985" s="421"/>
      <c r="K985" s="421"/>
      <c r="L985" s="421"/>
      <c r="M985" s="421"/>
      <c r="N985" s="426"/>
      <c r="O985" s="426"/>
      <c r="P985" s="427"/>
      <c r="Q985" s="427"/>
      <c r="R985" s="426"/>
      <c r="S985" s="426"/>
      <c r="T985" s="426"/>
      <c r="U985" s="426"/>
      <c r="V985" s="426"/>
      <c r="W985" s="426"/>
      <c r="X985" s="427"/>
      <c r="Y985" s="416" t="e">
        <f t="shared" si="76"/>
        <v>#N/A</v>
      </c>
      <c r="Z985" s="416" t="e">
        <f t="shared" si="77"/>
        <v>#N/A</v>
      </c>
      <c r="AA985" s="416" t="str">
        <f t="shared" si="78"/>
        <v/>
      </c>
      <c r="AB985" s="416" t="e">
        <f t="shared" si="79"/>
        <v>#N/A</v>
      </c>
      <c r="AC985" s="416" t="e">
        <f t="shared" si="80"/>
        <v>#N/A</v>
      </c>
    </row>
    <row r="986" ht="22.5" customHeight="1" spans="1:29">
      <c r="A986" s="421"/>
      <c r="B986" s="422"/>
      <c r="C986" s="422"/>
      <c r="D986" s="421"/>
      <c r="E986" s="421"/>
      <c r="F986" s="421"/>
      <c r="G986" s="421"/>
      <c r="H986" s="421"/>
      <c r="I986" s="421"/>
      <c r="J986" s="421"/>
      <c r="K986" s="421"/>
      <c r="L986" s="421"/>
      <c r="M986" s="421"/>
      <c r="N986" s="426"/>
      <c r="O986" s="426"/>
      <c r="P986" s="427"/>
      <c r="Q986" s="427"/>
      <c r="R986" s="426"/>
      <c r="S986" s="426"/>
      <c r="T986" s="426"/>
      <c r="U986" s="426"/>
      <c r="V986" s="426"/>
      <c r="W986" s="426"/>
      <c r="X986" s="427"/>
      <c r="Y986" s="416" t="e">
        <f t="shared" si="76"/>
        <v>#N/A</v>
      </c>
      <c r="Z986" s="416" t="e">
        <f t="shared" si="77"/>
        <v>#N/A</v>
      </c>
      <c r="AA986" s="416" t="str">
        <f t="shared" si="78"/>
        <v/>
      </c>
      <c r="AB986" s="416" t="e">
        <f t="shared" si="79"/>
        <v>#N/A</v>
      </c>
      <c r="AC986" s="416" t="e">
        <f t="shared" si="80"/>
        <v>#N/A</v>
      </c>
    </row>
    <row r="987" ht="22.5" customHeight="1" spans="1:29">
      <c r="A987" s="421"/>
      <c r="B987" s="422"/>
      <c r="C987" s="422"/>
      <c r="D987" s="421"/>
      <c r="E987" s="421"/>
      <c r="F987" s="421"/>
      <c r="G987" s="421"/>
      <c r="H987" s="421"/>
      <c r="I987" s="421"/>
      <c r="J987" s="421"/>
      <c r="K987" s="421"/>
      <c r="L987" s="421"/>
      <c r="M987" s="421"/>
      <c r="N987" s="426"/>
      <c r="O987" s="426"/>
      <c r="P987" s="427"/>
      <c r="Q987" s="427"/>
      <c r="R987" s="426"/>
      <c r="S987" s="426"/>
      <c r="T987" s="426"/>
      <c r="U987" s="426"/>
      <c r="V987" s="426"/>
      <c r="W987" s="426"/>
      <c r="X987" s="427"/>
      <c r="Y987" s="416" t="e">
        <f t="shared" si="76"/>
        <v>#N/A</v>
      </c>
      <c r="Z987" s="416" t="e">
        <f t="shared" si="77"/>
        <v>#N/A</v>
      </c>
      <c r="AA987" s="416" t="str">
        <f t="shared" si="78"/>
        <v/>
      </c>
      <c r="AB987" s="416" t="e">
        <f t="shared" si="79"/>
        <v>#N/A</v>
      </c>
      <c r="AC987" s="416" t="e">
        <f t="shared" si="80"/>
        <v>#N/A</v>
      </c>
    </row>
    <row r="988" ht="22.5" customHeight="1" spans="1:29">
      <c r="A988" s="421"/>
      <c r="B988" s="422"/>
      <c r="C988" s="422"/>
      <c r="D988" s="421"/>
      <c r="E988" s="421"/>
      <c r="F988" s="421"/>
      <c r="G988" s="421"/>
      <c r="H988" s="421"/>
      <c r="I988" s="421"/>
      <c r="J988" s="421"/>
      <c r="K988" s="421"/>
      <c r="L988" s="421"/>
      <c r="M988" s="421"/>
      <c r="N988" s="426"/>
      <c r="O988" s="426"/>
      <c r="P988" s="427"/>
      <c r="Q988" s="427"/>
      <c r="R988" s="426"/>
      <c r="S988" s="426"/>
      <c r="T988" s="426"/>
      <c r="U988" s="426"/>
      <c r="V988" s="426"/>
      <c r="W988" s="426"/>
      <c r="X988" s="427"/>
      <c r="Y988" s="416" t="e">
        <f t="shared" si="76"/>
        <v>#N/A</v>
      </c>
      <c r="Z988" s="416" t="e">
        <f t="shared" si="77"/>
        <v>#N/A</v>
      </c>
      <c r="AA988" s="416" t="str">
        <f t="shared" si="78"/>
        <v/>
      </c>
      <c r="AB988" s="416" t="e">
        <f t="shared" si="79"/>
        <v>#N/A</v>
      </c>
      <c r="AC988" s="416" t="e">
        <f t="shared" si="80"/>
        <v>#N/A</v>
      </c>
    </row>
    <row r="989" ht="22.5" customHeight="1" spans="1:29">
      <c r="A989" s="421"/>
      <c r="B989" s="422"/>
      <c r="C989" s="422"/>
      <c r="D989" s="421"/>
      <c r="E989" s="421"/>
      <c r="F989" s="421"/>
      <c r="G989" s="421"/>
      <c r="H989" s="421"/>
      <c r="I989" s="421"/>
      <c r="J989" s="421"/>
      <c r="K989" s="421"/>
      <c r="L989" s="421"/>
      <c r="M989" s="421"/>
      <c r="N989" s="426"/>
      <c r="O989" s="426"/>
      <c r="P989" s="427"/>
      <c r="Q989" s="427"/>
      <c r="R989" s="426"/>
      <c r="S989" s="426"/>
      <c r="T989" s="426"/>
      <c r="U989" s="426"/>
      <c r="V989" s="426"/>
      <c r="W989" s="426"/>
      <c r="X989" s="427"/>
      <c r="Y989" s="416" t="e">
        <f t="shared" si="76"/>
        <v>#N/A</v>
      </c>
      <c r="Z989" s="416" t="e">
        <f t="shared" si="77"/>
        <v>#N/A</v>
      </c>
      <c r="AA989" s="416" t="str">
        <f t="shared" si="78"/>
        <v/>
      </c>
      <c r="AB989" s="416" t="e">
        <f t="shared" si="79"/>
        <v>#N/A</v>
      </c>
      <c r="AC989" s="416" t="e">
        <f t="shared" si="80"/>
        <v>#N/A</v>
      </c>
    </row>
    <row r="990" ht="22.5" customHeight="1" spans="1:29">
      <c r="A990" s="421"/>
      <c r="B990" s="422"/>
      <c r="C990" s="422"/>
      <c r="D990" s="421"/>
      <c r="E990" s="421"/>
      <c r="F990" s="421"/>
      <c r="G990" s="421"/>
      <c r="H990" s="421"/>
      <c r="I990" s="421"/>
      <c r="J990" s="421"/>
      <c r="K990" s="421"/>
      <c r="L990" s="421"/>
      <c r="M990" s="421"/>
      <c r="N990" s="426"/>
      <c r="O990" s="426"/>
      <c r="P990" s="427"/>
      <c r="Q990" s="427"/>
      <c r="R990" s="426"/>
      <c r="S990" s="426"/>
      <c r="T990" s="426"/>
      <c r="U990" s="426"/>
      <c r="V990" s="426"/>
      <c r="W990" s="426"/>
      <c r="X990" s="427"/>
      <c r="Y990" s="416" t="e">
        <f t="shared" si="76"/>
        <v>#N/A</v>
      </c>
      <c r="Z990" s="416" t="e">
        <f t="shared" si="77"/>
        <v>#N/A</v>
      </c>
      <c r="AA990" s="416" t="str">
        <f t="shared" si="78"/>
        <v/>
      </c>
      <c r="AB990" s="416" t="e">
        <f t="shared" si="79"/>
        <v>#N/A</v>
      </c>
      <c r="AC990" s="416" t="e">
        <f t="shared" si="80"/>
        <v>#N/A</v>
      </c>
    </row>
    <row r="991" ht="22.5" customHeight="1" spans="1:29">
      <c r="A991" s="421"/>
      <c r="B991" s="422"/>
      <c r="C991" s="422"/>
      <c r="D991" s="421"/>
      <c r="E991" s="421"/>
      <c r="F991" s="421"/>
      <c r="G991" s="421"/>
      <c r="H991" s="421"/>
      <c r="I991" s="421"/>
      <c r="J991" s="421"/>
      <c r="K991" s="421"/>
      <c r="L991" s="421"/>
      <c r="M991" s="421"/>
      <c r="N991" s="426"/>
      <c r="O991" s="426"/>
      <c r="P991" s="427"/>
      <c r="Q991" s="427"/>
      <c r="R991" s="426"/>
      <c r="S991" s="426"/>
      <c r="T991" s="426"/>
      <c r="U991" s="426"/>
      <c r="V991" s="426"/>
      <c r="W991" s="426"/>
      <c r="X991" s="427"/>
      <c r="Y991" s="416" t="e">
        <f t="shared" si="76"/>
        <v>#N/A</v>
      </c>
      <c r="Z991" s="416" t="e">
        <f t="shared" si="77"/>
        <v>#N/A</v>
      </c>
      <c r="AA991" s="416" t="str">
        <f t="shared" si="78"/>
        <v/>
      </c>
      <c r="AB991" s="416" t="e">
        <f t="shared" si="79"/>
        <v>#N/A</v>
      </c>
      <c r="AC991" s="416" t="e">
        <f t="shared" si="80"/>
        <v>#N/A</v>
      </c>
    </row>
    <row r="992" ht="22.5" customHeight="1" spans="1:29">
      <c r="A992" s="421"/>
      <c r="B992" s="422"/>
      <c r="C992" s="422"/>
      <c r="D992" s="421"/>
      <c r="E992" s="421"/>
      <c r="F992" s="421"/>
      <c r="G992" s="421"/>
      <c r="H992" s="421"/>
      <c r="I992" s="421"/>
      <c r="J992" s="421"/>
      <c r="K992" s="421"/>
      <c r="L992" s="421"/>
      <c r="M992" s="421"/>
      <c r="N992" s="426"/>
      <c r="O992" s="426"/>
      <c r="P992" s="427"/>
      <c r="Q992" s="427"/>
      <c r="R992" s="426"/>
      <c r="S992" s="426"/>
      <c r="T992" s="426"/>
      <c r="U992" s="426"/>
      <c r="V992" s="426"/>
      <c r="W992" s="426"/>
      <c r="X992" s="427"/>
      <c r="Y992" s="416" t="e">
        <f t="shared" si="76"/>
        <v>#N/A</v>
      </c>
      <c r="Z992" s="416" t="e">
        <f t="shared" si="77"/>
        <v>#N/A</v>
      </c>
      <c r="AA992" s="416" t="str">
        <f t="shared" si="78"/>
        <v/>
      </c>
      <c r="AB992" s="416" t="e">
        <f t="shared" si="79"/>
        <v>#N/A</v>
      </c>
      <c r="AC992" s="416" t="e">
        <f t="shared" si="80"/>
        <v>#N/A</v>
      </c>
    </row>
    <row r="993" ht="22.5" customHeight="1" spans="1:29">
      <c r="A993" s="421"/>
      <c r="B993" s="422"/>
      <c r="C993" s="422"/>
      <c r="D993" s="421"/>
      <c r="E993" s="421"/>
      <c r="F993" s="421"/>
      <c r="G993" s="421"/>
      <c r="H993" s="421"/>
      <c r="I993" s="421"/>
      <c r="J993" s="421"/>
      <c r="K993" s="421"/>
      <c r="L993" s="421"/>
      <c r="M993" s="421"/>
      <c r="N993" s="426"/>
      <c r="O993" s="426"/>
      <c r="P993" s="427"/>
      <c r="Q993" s="427"/>
      <c r="R993" s="426"/>
      <c r="S993" s="426"/>
      <c r="T993" s="426"/>
      <c r="U993" s="426"/>
      <c r="V993" s="426"/>
      <c r="W993" s="426"/>
      <c r="X993" s="427"/>
      <c r="Y993" s="416" t="e">
        <f t="shared" si="76"/>
        <v>#N/A</v>
      </c>
      <c r="Z993" s="416" t="e">
        <f t="shared" si="77"/>
        <v>#N/A</v>
      </c>
      <c r="AA993" s="416" t="str">
        <f t="shared" si="78"/>
        <v/>
      </c>
      <c r="AB993" s="416" t="e">
        <f t="shared" si="79"/>
        <v>#N/A</v>
      </c>
      <c r="AC993" s="416" t="e">
        <f t="shared" si="80"/>
        <v>#N/A</v>
      </c>
    </row>
    <row r="994" ht="22.5" customHeight="1" spans="1:29">
      <c r="A994" s="421"/>
      <c r="B994" s="422"/>
      <c r="C994" s="422"/>
      <c r="D994" s="421"/>
      <c r="E994" s="421"/>
      <c r="F994" s="421"/>
      <c r="G994" s="421"/>
      <c r="H994" s="421"/>
      <c r="I994" s="421"/>
      <c r="J994" s="421"/>
      <c r="K994" s="421"/>
      <c r="L994" s="421"/>
      <c r="M994" s="421"/>
      <c r="N994" s="426"/>
      <c r="O994" s="426"/>
      <c r="P994" s="427"/>
      <c r="Q994" s="427"/>
      <c r="R994" s="426"/>
      <c r="S994" s="426"/>
      <c r="T994" s="426"/>
      <c r="U994" s="426"/>
      <c r="V994" s="426"/>
      <c r="W994" s="426"/>
      <c r="X994" s="427"/>
      <c r="Y994" s="416" t="e">
        <f t="shared" si="76"/>
        <v>#N/A</v>
      </c>
      <c r="Z994" s="416" t="e">
        <f t="shared" si="77"/>
        <v>#N/A</v>
      </c>
      <c r="AA994" s="416" t="str">
        <f t="shared" si="78"/>
        <v/>
      </c>
      <c r="AB994" s="416" t="e">
        <f t="shared" si="79"/>
        <v>#N/A</v>
      </c>
      <c r="AC994" s="416" t="e">
        <f t="shared" si="80"/>
        <v>#N/A</v>
      </c>
    </row>
    <row r="995" ht="22.5" customHeight="1" spans="1:29">
      <c r="A995" s="421"/>
      <c r="B995" s="422"/>
      <c r="C995" s="422"/>
      <c r="D995" s="421"/>
      <c r="E995" s="421"/>
      <c r="F995" s="421"/>
      <c r="G995" s="421"/>
      <c r="H995" s="421"/>
      <c r="I995" s="421"/>
      <c r="J995" s="421"/>
      <c r="K995" s="421"/>
      <c r="L995" s="421"/>
      <c r="M995" s="421"/>
      <c r="N995" s="426"/>
      <c r="O995" s="426"/>
      <c r="P995" s="427"/>
      <c r="Q995" s="427"/>
      <c r="R995" s="426"/>
      <c r="S995" s="426"/>
      <c r="T995" s="426"/>
      <c r="U995" s="426"/>
      <c r="V995" s="426"/>
      <c r="W995" s="426"/>
      <c r="X995" s="427"/>
      <c r="Y995" s="416" t="e">
        <f t="shared" si="76"/>
        <v>#N/A</v>
      </c>
      <c r="Z995" s="416" t="e">
        <f t="shared" si="77"/>
        <v>#N/A</v>
      </c>
      <c r="AA995" s="416" t="str">
        <f t="shared" si="78"/>
        <v/>
      </c>
      <c r="AB995" s="416" t="e">
        <f t="shared" si="79"/>
        <v>#N/A</v>
      </c>
      <c r="AC995" s="416" t="e">
        <f t="shared" si="80"/>
        <v>#N/A</v>
      </c>
    </row>
    <row r="996" ht="22.5" customHeight="1" spans="1:29">
      <c r="A996" s="421"/>
      <c r="B996" s="422"/>
      <c r="C996" s="422"/>
      <c r="D996" s="421"/>
      <c r="E996" s="421"/>
      <c r="F996" s="421"/>
      <c r="G996" s="421"/>
      <c r="H996" s="421"/>
      <c r="I996" s="421"/>
      <c r="J996" s="421"/>
      <c r="K996" s="421"/>
      <c r="L996" s="421"/>
      <c r="M996" s="421"/>
      <c r="N996" s="426"/>
      <c r="O996" s="426"/>
      <c r="P996" s="427"/>
      <c r="Q996" s="427"/>
      <c r="R996" s="426"/>
      <c r="S996" s="426"/>
      <c r="T996" s="426"/>
      <c r="U996" s="426"/>
      <c r="V996" s="426"/>
      <c r="W996" s="426"/>
      <c r="X996" s="427"/>
      <c r="Y996" s="416" t="e">
        <f t="shared" si="76"/>
        <v>#N/A</v>
      </c>
      <c r="Z996" s="416" t="e">
        <f t="shared" si="77"/>
        <v>#N/A</v>
      </c>
      <c r="AA996" s="416" t="str">
        <f t="shared" si="78"/>
        <v/>
      </c>
      <c r="AB996" s="416" t="e">
        <f t="shared" si="79"/>
        <v>#N/A</v>
      </c>
      <c r="AC996" s="416" t="e">
        <f t="shared" si="80"/>
        <v>#N/A</v>
      </c>
    </row>
    <row r="997" ht="22.5" customHeight="1" spans="1:29">
      <c r="A997" s="421"/>
      <c r="B997" s="422"/>
      <c r="C997" s="422"/>
      <c r="D997" s="421"/>
      <c r="E997" s="421"/>
      <c r="F997" s="421"/>
      <c r="G997" s="421"/>
      <c r="H997" s="421"/>
      <c r="I997" s="421"/>
      <c r="J997" s="421"/>
      <c r="K997" s="421"/>
      <c r="L997" s="421"/>
      <c r="M997" s="421"/>
      <c r="N997" s="426"/>
      <c r="O997" s="426"/>
      <c r="P997" s="427"/>
      <c r="Q997" s="427"/>
      <c r="R997" s="426"/>
      <c r="S997" s="426"/>
      <c r="T997" s="426"/>
      <c r="U997" s="426"/>
      <c r="V997" s="426"/>
      <c r="W997" s="426"/>
      <c r="X997" s="427"/>
      <c r="Y997" s="416" t="e">
        <f t="shared" si="76"/>
        <v>#N/A</v>
      </c>
      <c r="Z997" s="416" t="e">
        <f t="shared" si="77"/>
        <v>#N/A</v>
      </c>
      <c r="AA997" s="416" t="str">
        <f t="shared" si="78"/>
        <v/>
      </c>
      <c r="AB997" s="416" t="e">
        <f t="shared" si="79"/>
        <v>#N/A</v>
      </c>
      <c r="AC997" s="416" t="e">
        <f t="shared" si="80"/>
        <v>#N/A</v>
      </c>
    </row>
    <row r="998" ht="22.5" customHeight="1" spans="1:29">
      <c r="A998" s="421"/>
      <c r="B998" s="422"/>
      <c r="C998" s="422"/>
      <c r="D998" s="421"/>
      <c r="E998" s="421"/>
      <c r="F998" s="421"/>
      <c r="G998" s="421"/>
      <c r="H998" s="421"/>
      <c r="I998" s="421"/>
      <c r="J998" s="421"/>
      <c r="K998" s="421"/>
      <c r="L998" s="421"/>
      <c r="M998" s="421"/>
      <c r="N998" s="426"/>
      <c r="O998" s="426"/>
      <c r="P998" s="427"/>
      <c r="Q998" s="427"/>
      <c r="R998" s="426"/>
      <c r="S998" s="426"/>
      <c r="T998" s="426"/>
      <c r="U998" s="426"/>
      <c r="V998" s="426"/>
      <c r="W998" s="426"/>
      <c r="X998" s="427"/>
      <c r="Y998" s="416" t="e">
        <f t="shared" si="76"/>
        <v>#N/A</v>
      </c>
      <c r="Z998" s="416" t="e">
        <f t="shared" si="77"/>
        <v>#N/A</v>
      </c>
      <c r="AA998" s="416" t="str">
        <f t="shared" si="78"/>
        <v/>
      </c>
      <c r="AB998" s="416" t="e">
        <f t="shared" si="79"/>
        <v>#N/A</v>
      </c>
      <c r="AC998" s="416" t="e">
        <f t="shared" si="80"/>
        <v>#N/A</v>
      </c>
    </row>
    <row r="999" ht="22.5" customHeight="1" spans="1:29">
      <c r="A999" s="421"/>
      <c r="B999" s="422"/>
      <c r="C999" s="422"/>
      <c r="D999" s="421"/>
      <c r="E999" s="421"/>
      <c r="F999" s="421"/>
      <c r="G999" s="421"/>
      <c r="H999" s="421"/>
      <c r="I999" s="421"/>
      <c r="J999" s="421"/>
      <c r="K999" s="421"/>
      <c r="L999" s="421"/>
      <c r="M999" s="421"/>
      <c r="N999" s="426"/>
      <c r="O999" s="426"/>
      <c r="P999" s="427"/>
      <c r="Q999" s="427"/>
      <c r="R999" s="426"/>
      <c r="S999" s="426"/>
      <c r="T999" s="426"/>
      <c r="U999" s="426"/>
      <c r="V999" s="426"/>
      <c r="W999" s="426"/>
      <c r="X999" s="427"/>
      <c r="Y999" s="416" t="e">
        <f t="shared" si="76"/>
        <v>#N/A</v>
      </c>
      <c r="Z999" s="416" t="e">
        <f t="shared" si="77"/>
        <v>#N/A</v>
      </c>
      <c r="AA999" s="416" t="str">
        <f t="shared" si="78"/>
        <v/>
      </c>
      <c r="AB999" s="416" t="e">
        <f t="shared" si="79"/>
        <v>#N/A</v>
      </c>
      <c r="AC999" s="416" t="e">
        <f t="shared" si="80"/>
        <v>#N/A</v>
      </c>
    </row>
    <row r="1000" ht="22.5" customHeight="1" spans="1:29">
      <c r="A1000" s="421"/>
      <c r="B1000" s="422"/>
      <c r="C1000" s="422"/>
      <c r="D1000" s="421"/>
      <c r="E1000" s="421"/>
      <c r="F1000" s="421"/>
      <c r="G1000" s="421"/>
      <c r="H1000" s="421"/>
      <c r="I1000" s="421"/>
      <c r="J1000" s="421"/>
      <c r="K1000" s="421"/>
      <c r="L1000" s="421"/>
      <c r="M1000" s="421"/>
      <c r="N1000" s="426"/>
      <c r="O1000" s="426"/>
      <c r="P1000" s="427"/>
      <c r="Q1000" s="427"/>
      <c r="R1000" s="426"/>
      <c r="S1000" s="426"/>
      <c r="T1000" s="426"/>
      <c r="U1000" s="426"/>
      <c r="V1000" s="426"/>
      <c r="W1000" s="426"/>
      <c r="X1000" s="427"/>
      <c r="Y1000" s="416" t="e">
        <f t="shared" si="76"/>
        <v>#N/A</v>
      </c>
      <c r="Z1000" s="416" t="e">
        <f t="shared" si="77"/>
        <v>#N/A</v>
      </c>
      <c r="AA1000" s="416" t="str">
        <f t="shared" si="78"/>
        <v/>
      </c>
      <c r="AB1000" s="416" t="e">
        <f t="shared" si="79"/>
        <v>#N/A</v>
      </c>
      <c r="AC1000" s="416" t="e">
        <f t="shared" si="80"/>
        <v>#N/A</v>
      </c>
    </row>
    <row r="1001" ht="22.5" customHeight="1" spans="1:29">
      <c r="A1001" s="421"/>
      <c r="B1001" s="422"/>
      <c r="C1001" s="422"/>
      <c r="D1001" s="421"/>
      <c r="E1001" s="421"/>
      <c r="F1001" s="421"/>
      <c r="G1001" s="421"/>
      <c r="H1001" s="421"/>
      <c r="I1001" s="421"/>
      <c r="J1001" s="421"/>
      <c r="K1001" s="421"/>
      <c r="L1001" s="421"/>
      <c r="M1001" s="421"/>
      <c r="N1001" s="426"/>
      <c r="O1001" s="426"/>
      <c r="P1001" s="427"/>
      <c r="Q1001" s="427"/>
      <c r="R1001" s="426"/>
      <c r="S1001" s="426"/>
      <c r="T1001" s="426"/>
      <c r="U1001" s="426"/>
      <c r="V1001" s="426"/>
      <c r="W1001" s="426"/>
      <c r="X1001" s="427"/>
      <c r="Y1001" s="416" t="e">
        <f t="shared" si="76"/>
        <v>#N/A</v>
      </c>
      <c r="Z1001" s="416" t="e">
        <f t="shared" si="77"/>
        <v>#N/A</v>
      </c>
      <c r="AA1001" s="416" t="str">
        <f t="shared" si="78"/>
        <v/>
      </c>
      <c r="AB1001" s="416" t="e">
        <f t="shared" si="79"/>
        <v>#N/A</v>
      </c>
      <c r="AC1001" s="416" t="e">
        <f t="shared" si="80"/>
        <v>#N/A</v>
      </c>
    </row>
    <row r="1002" ht="22.5" customHeight="1" spans="1:29">
      <c r="A1002" s="421"/>
      <c r="B1002" s="422"/>
      <c r="C1002" s="422"/>
      <c r="D1002" s="421"/>
      <c r="E1002" s="421"/>
      <c r="F1002" s="421"/>
      <c r="G1002" s="421"/>
      <c r="H1002" s="421"/>
      <c r="I1002" s="421"/>
      <c r="J1002" s="421"/>
      <c r="K1002" s="421"/>
      <c r="L1002" s="421"/>
      <c r="M1002" s="421"/>
      <c r="N1002" s="426"/>
      <c r="O1002" s="426"/>
      <c r="P1002" s="427"/>
      <c r="Q1002" s="427"/>
      <c r="R1002" s="426"/>
      <c r="S1002" s="426"/>
      <c r="T1002" s="426"/>
      <c r="U1002" s="426"/>
      <c r="V1002" s="426"/>
      <c r="W1002" s="426"/>
      <c r="X1002" s="427"/>
      <c r="Y1002" s="416" t="e">
        <f t="shared" si="76"/>
        <v>#N/A</v>
      </c>
      <c r="Z1002" s="416" t="e">
        <f t="shared" si="77"/>
        <v>#N/A</v>
      </c>
      <c r="AA1002" s="416" t="str">
        <f t="shared" si="78"/>
        <v/>
      </c>
      <c r="AB1002" s="416" t="e">
        <f t="shared" si="79"/>
        <v>#N/A</v>
      </c>
      <c r="AC1002" s="416" t="e">
        <f t="shared" si="80"/>
        <v>#N/A</v>
      </c>
    </row>
    <row r="1003" ht="22.5" customHeight="1" spans="1:29">
      <c r="A1003" s="421"/>
      <c r="B1003" s="422"/>
      <c r="C1003" s="422"/>
      <c r="D1003" s="421"/>
      <c r="E1003" s="421"/>
      <c r="F1003" s="421"/>
      <c r="G1003" s="421"/>
      <c r="H1003" s="421"/>
      <c r="I1003" s="421"/>
      <c r="J1003" s="421"/>
      <c r="K1003" s="421"/>
      <c r="L1003" s="421"/>
      <c r="M1003" s="421"/>
      <c r="N1003" s="426"/>
      <c r="O1003" s="426"/>
      <c r="P1003" s="427"/>
      <c r="Q1003" s="427"/>
      <c r="R1003" s="426"/>
      <c r="S1003" s="426"/>
      <c r="T1003" s="426"/>
      <c r="U1003" s="426"/>
      <c r="V1003" s="426"/>
      <c r="W1003" s="426"/>
      <c r="X1003" s="427"/>
      <c r="Y1003" s="416" t="e">
        <f t="shared" si="76"/>
        <v>#N/A</v>
      </c>
      <c r="Z1003" s="416" t="e">
        <f t="shared" si="77"/>
        <v>#N/A</v>
      </c>
      <c r="AA1003" s="416" t="str">
        <f t="shared" si="78"/>
        <v/>
      </c>
      <c r="AB1003" s="416" t="e">
        <f t="shared" si="79"/>
        <v>#N/A</v>
      </c>
      <c r="AC1003" s="416" t="e">
        <f t="shared" si="80"/>
        <v>#N/A</v>
      </c>
    </row>
    <row r="1004" ht="22.5" customHeight="1" spans="1:29">
      <c r="A1004" s="421"/>
      <c r="B1004" s="422"/>
      <c r="C1004" s="422"/>
      <c r="D1004" s="421"/>
      <c r="E1004" s="421"/>
      <c r="F1004" s="421"/>
      <c r="G1004" s="421"/>
      <c r="H1004" s="421"/>
      <c r="I1004" s="421"/>
      <c r="J1004" s="421"/>
      <c r="K1004" s="421"/>
      <c r="L1004" s="421"/>
      <c r="M1004" s="421"/>
      <c r="N1004" s="426"/>
      <c r="O1004" s="426"/>
      <c r="P1004" s="427"/>
      <c r="Q1004" s="427"/>
      <c r="R1004" s="426"/>
      <c r="S1004" s="426"/>
      <c r="T1004" s="426"/>
      <c r="U1004" s="426"/>
      <c r="V1004" s="426"/>
      <c r="W1004" s="426"/>
      <c r="X1004" s="427"/>
      <c r="Y1004" s="416" t="e">
        <f t="shared" si="76"/>
        <v>#N/A</v>
      </c>
      <c r="Z1004" s="416" t="e">
        <f t="shared" si="77"/>
        <v>#N/A</v>
      </c>
      <c r="AA1004" s="416" t="str">
        <f t="shared" si="78"/>
        <v/>
      </c>
      <c r="AB1004" s="416" t="e">
        <f t="shared" si="79"/>
        <v>#N/A</v>
      </c>
      <c r="AC1004" s="416" t="e">
        <f t="shared" si="80"/>
        <v>#N/A</v>
      </c>
    </row>
    <row r="1005" ht="22.5" customHeight="1" spans="1:29">
      <c r="A1005" s="421"/>
      <c r="B1005" s="422"/>
      <c r="C1005" s="422"/>
      <c r="D1005" s="421"/>
      <c r="E1005" s="421"/>
      <c r="F1005" s="421"/>
      <c r="G1005" s="421"/>
      <c r="H1005" s="421"/>
      <c r="I1005" s="421"/>
      <c r="J1005" s="421"/>
      <c r="K1005" s="421"/>
      <c r="L1005" s="421"/>
      <c r="M1005" s="421"/>
      <c r="N1005" s="426"/>
      <c r="O1005" s="426"/>
      <c r="P1005" s="427"/>
      <c r="Q1005" s="427"/>
      <c r="R1005" s="426"/>
      <c r="S1005" s="426"/>
      <c r="T1005" s="426"/>
      <c r="U1005" s="426"/>
      <c r="V1005" s="426"/>
      <c r="W1005" s="426"/>
      <c r="X1005" s="427"/>
      <c r="Y1005" s="416" t="e">
        <f t="shared" si="76"/>
        <v>#N/A</v>
      </c>
      <c r="Z1005" s="416" t="e">
        <f t="shared" si="77"/>
        <v>#N/A</v>
      </c>
      <c r="AA1005" s="416" t="str">
        <f t="shared" si="78"/>
        <v/>
      </c>
      <c r="AB1005" s="416" t="e">
        <f t="shared" si="79"/>
        <v>#N/A</v>
      </c>
      <c r="AC1005" s="416" t="e">
        <f t="shared" si="80"/>
        <v>#N/A</v>
      </c>
    </row>
    <row r="1006" ht="22.5" customHeight="1" spans="1:29">
      <c r="A1006" s="421"/>
      <c r="B1006" s="422"/>
      <c r="C1006" s="422"/>
      <c r="D1006" s="421"/>
      <c r="E1006" s="421"/>
      <c r="F1006" s="421"/>
      <c r="G1006" s="421"/>
      <c r="H1006" s="421"/>
      <c r="I1006" s="421"/>
      <c r="J1006" s="421"/>
      <c r="K1006" s="421"/>
      <c r="L1006" s="421"/>
      <c r="M1006" s="421"/>
      <c r="N1006" s="426"/>
      <c r="O1006" s="426"/>
      <c r="P1006" s="427"/>
      <c r="Q1006" s="427"/>
      <c r="R1006" s="426"/>
      <c r="S1006" s="426"/>
      <c r="T1006" s="426"/>
      <c r="U1006" s="426"/>
      <c r="V1006" s="426"/>
      <c r="W1006" s="426"/>
      <c r="X1006" s="427"/>
      <c r="Y1006" s="416" t="e">
        <f t="shared" si="76"/>
        <v>#N/A</v>
      </c>
      <c r="Z1006" s="416" t="e">
        <f t="shared" si="77"/>
        <v>#N/A</v>
      </c>
      <c r="AA1006" s="416" t="str">
        <f t="shared" si="78"/>
        <v/>
      </c>
      <c r="AB1006" s="416" t="e">
        <f t="shared" si="79"/>
        <v>#N/A</v>
      </c>
      <c r="AC1006" s="416" t="e">
        <f t="shared" si="80"/>
        <v>#N/A</v>
      </c>
    </row>
    <row r="1007" ht="22.5" customHeight="1" spans="1:29">
      <c r="A1007" s="421"/>
      <c r="B1007" s="422"/>
      <c r="C1007" s="422"/>
      <c r="D1007" s="421"/>
      <c r="E1007" s="421"/>
      <c r="F1007" s="421"/>
      <c r="G1007" s="421"/>
      <c r="H1007" s="421"/>
      <c r="I1007" s="421"/>
      <c r="J1007" s="421"/>
      <c r="K1007" s="421"/>
      <c r="L1007" s="421"/>
      <c r="M1007" s="421"/>
      <c r="N1007" s="426"/>
      <c r="O1007" s="426"/>
      <c r="P1007" s="427"/>
      <c r="Q1007" s="427"/>
      <c r="R1007" s="426"/>
      <c r="S1007" s="426"/>
      <c r="T1007" s="426"/>
      <c r="U1007" s="426"/>
      <c r="V1007" s="426"/>
      <c r="W1007" s="426"/>
      <c r="X1007" s="427"/>
      <c r="Y1007" s="416" t="e">
        <f t="shared" si="76"/>
        <v>#N/A</v>
      </c>
      <c r="Z1007" s="416" t="e">
        <f t="shared" si="77"/>
        <v>#N/A</v>
      </c>
      <c r="AA1007" s="416" t="str">
        <f t="shared" si="78"/>
        <v/>
      </c>
      <c r="AB1007" s="416" t="e">
        <f t="shared" si="79"/>
        <v>#N/A</v>
      </c>
      <c r="AC1007" s="416" t="e">
        <f t="shared" si="80"/>
        <v>#N/A</v>
      </c>
    </row>
    <row r="1008" ht="22.5" customHeight="1" spans="1:29">
      <c r="A1008" s="421"/>
      <c r="B1008" s="422"/>
      <c r="C1008" s="422"/>
      <c r="D1008" s="421"/>
      <c r="E1008" s="421"/>
      <c r="F1008" s="421"/>
      <c r="G1008" s="421"/>
      <c r="H1008" s="421"/>
      <c r="I1008" s="421"/>
      <c r="J1008" s="421"/>
      <c r="K1008" s="421"/>
      <c r="L1008" s="421"/>
      <c r="M1008" s="421"/>
      <c r="N1008" s="426"/>
      <c r="O1008" s="426"/>
      <c r="P1008" s="427"/>
      <c r="Q1008" s="427"/>
      <c r="R1008" s="426"/>
      <c r="S1008" s="426"/>
      <c r="T1008" s="426"/>
      <c r="U1008" s="426"/>
      <c r="V1008" s="426"/>
      <c r="W1008" s="426"/>
      <c r="X1008" s="427"/>
      <c r="Y1008" s="416" t="e">
        <f t="shared" si="76"/>
        <v>#N/A</v>
      </c>
      <c r="Z1008" s="416" t="e">
        <f t="shared" si="77"/>
        <v>#N/A</v>
      </c>
      <c r="AA1008" s="416" t="str">
        <f t="shared" si="78"/>
        <v/>
      </c>
      <c r="AB1008" s="416" t="e">
        <f t="shared" si="79"/>
        <v>#N/A</v>
      </c>
      <c r="AC1008" s="416" t="e">
        <f t="shared" si="80"/>
        <v>#N/A</v>
      </c>
    </row>
    <row r="1009" ht="22.5" customHeight="1" spans="1:29">
      <c r="A1009" s="421"/>
      <c r="B1009" s="422"/>
      <c r="C1009" s="422"/>
      <c r="D1009" s="421"/>
      <c r="E1009" s="421"/>
      <c r="F1009" s="421"/>
      <c r="G1009" s="421"/>
      <c r="H1009" s="421"/>
      <c r="I1009" s="421"/>
      <c r="J1009" s="421"/>
      <c r="K1009" s="421"/>
      <c r="L1009" s="421"/>
      <c r="M1009" s="421"/>
      <c r="N1009" s="426"/>
      <c r="O1009" s="426"/>
      <c r="P1009" s="427"/>
      <c r="Q1009" s="427"/>
      <c r="R1009" s="426"/>
      <c r="S1009" s="426"/>
      <c r="T1009" s="426"/>
      <c r="U1009" s="426"/>
      <c r="V1009" s="426"/>
      <c r="W1009" s="426"/>
      <c r="X1009" s="427"/>
      <c r="Y1009" s="416" t="e">
        <f t="shared" si="76"/>
        <v>#N/A</v>
      </c>
      <c r="Z1009" s="416" t="e">
        <f t="shared" si="77"/>
        <v>#N/A</v>
      </c>
      <c r="AA1009" s="416" t="str">
        <f t="shared" si="78"/>
        <v/>
      </c>
      <c r="AB1009" s="416" t="e">
        <f t="shared" si="79"/>
        <v>#N/A</v>
      </c>
      <c r="AC1009" s="416" t="e">
        <f t="shared" si="80"/>
        <v>#N/A</v>
      </c>
    </row>
    <row r="1010" ht="22.5" customHeight="1" spans="1:29">
      <c r="A1010" s="421"/>
      <c r="B1010" s="422"/>
      <c r="C1010" s="422"/>
      <c r="D1010" s="421"/>
      <c r="E1010" s="421"/>
      <c r="F1010" s="421"/>
      <c r="G1010" s="421"/>
      <c r="H1010" s="421"/>
      <c r="I1010" s="421"/>
      <c r="J1010" s="421"/>
      <c r="K1010" s="421"/>
      <c r="L1010" s="421"/>
      <c r="M1010" s="421"/>
      <c r="N1010" s="426"/>
      <c r="O1010" s="426"/>
      <c r="P1010" s="427"/>
      <c r="Q1010" s="427"/>
      <c r="R1010" s="426"/>
      <c r="S1010" s="426"/>
      <c r="T1010" s="426"/>
      <c r="U1010" s="426"/>
      <c r="V1010" s="426"/>
      <c r="W1010" s="426"/>
      <c r="X1010" s="427"/>
      <c r="Y1010" s="416" t="e">
        <f t="shared" si="76"/>
        <v>#N/A</v>
      </c>
      <c r="Z1010" s="416" t="e">
        <f t="shared" si="77"/>
        <v>#N/A</v>
      </c>
      <c r="AA1010" s="416" t="str">
        <f t="shared" si="78"/>
        <v/>
      </c>
      <c r="AB1010" s="416" t="e">
        <f t="shared" si="79"/>
        <v>#N/A</v>
      </c>
      <c r="AC1010" s="416" t="e">
        <f t="shared" si="80"/>
        <v>#N/A</v>
      </c>
    </row>
    <row r="1011" ht="22.5" customHeight="1" spans="1:29">
      <c r="A1011" s="421"/>
      <c r="B1011" s="422"/>
      <c r="C1011" s="422"/>
      <c r="D1011" s="421"/>
      <c r="E1011" s="421"/>
      <c r="F1011" s="421"/>
      <c r="G1011" s="421"/>
      <c r="H1011" s="421"/>
      <c r="I1011" s="421"/>
      <c r="J1011" s="421"/>
      <c r="K1011" s="421"/>
      <c r="L1011" s="421"/>
      <c r="M1011" s="421"/>
      <c r="N1011" s="426"/>
      <c r="O1011" s="426"/>
      <c r="P1011" s="427"/>
      <c r="Q1011" s="427"/>
      <c r="R1011" s="426"/>
      <c r="S1011" s="426"/>
      <c r="T1011" s="426"/>
      <c r="U1011" s="426"/>
      <c r="V1011" s="426"/>
      <c r="W1011" s="426"/>
      <c r="X1011" s="427"/>
      <c r="Y1011" s="416" t="e">
        <f t="shared" si="76"/>
        <v>#N/A</v>
      </c>
      <c r="Z1011" s="416" t="e">
        <f t="shared" si="77"/>
        <v>#N/A</v>
      </c>
      <c r="AA1011" s="416" t="str">
        <f t="shared" si="78"/>
        <v/>
      </c>
      <c r="AB1011" s="416" t="e">
        <f t="shared" si="79"/>
        <v>#N/A</v>
      </c>
      <c r="AC1011" s="416" t="e">
        <f t="shared" si="80"/>
        <v>#N/A</v>
      </c>
    </row>
    <row r="1012" ht="22.5" customHeight="1" spans="1:29">
      <c r="A1012" s="421"/>
      <c r="B1012" s="422"/>
      <c r="C1012" s="422"/>
      <c r="D1012" s="421"/>
      <c r="E1012" s="421"/>
      <c r="F1012" s="421"/>
      <c r="G1012" s="421"/>
      <c r="H1012" s="421"/>
      <c r="I1012" s="421"/>
      <c r="J1012" s="421"/>
      <c r="K1012" s="421"/>
      <c r="L1012" s="421"/>
      <c r="M1012" s="421"/>
      <c r="N1012" s="426"/>
      <c r="O1012" s="426"/>
      <c r="P1012" s="427"/>
      <c r="Q1012" s="427"/>
      <c r="R1012" s="426"/>
      <c r="S1012" s="426"/>
      <c r="T1012" s="426"/>
      <c r="U1012" s="426"/>
      <c r="V1012" s="426"/>
      <c r="W1012" s="426"/>
      <c r="X1012" s="427"/>
      <c r="Y1012" s="416" t="e">
        <f t="shared" si="76"/>
        <v>#N/A</v>
      </c>
      <c r="Z1012" s="416" t="e">
        <f t="shared" si="77"/>
        <v>#N/A</v>
      </c>
      <c r="AA1012" s="416" t="str">
        <f t="shared" si="78"/>
        <v/>
      </c>
      <c r="AB1012" s="416" t="e">
        <f t="shared" si="79"/>
        <v>#N/A</v>
      </c>
      <c r="AC1012" s="416" t="e">
        <f t="shared" si="80"/>
        <v>#N/A</v>
      </c>
    </row>
    <row r="1013" ht="22.5" customHeight="1" spans="1:29">
      <c r="A1013" s="421"/>
      <c r="B1013" s="422"/>
      <c r="C1013" s="422"/>
      <c r="D1013" s="421"/>
      <c r="E1013" s="421"/>
      <c r="F1013" s="421"/>
      <c r="G1013" s="421"/>
      <c r="H1013" s="421"/>
      <c r="I1013" s="421"/>
      <c r="J1013" s="421"/>
      <c r="K1013" s="421"/>
      <c r="L1013" s="421"/>
      <c r="M1013" s="421"/>
      <c r="N1013" s="426"/>
      <c r="O1013" s="426"/>
      <c r="P1013" s="427"/>
      <c r="Q1013" s="427"/>
      <c r="R1013" s="426"/>
      <c r="S1013" s="426"/>
      <c r="T1013" s="426"/>
      <c r="U1013" s="426"/>
      <c r="V1013" s="426"/>
      <c r="W1013" s="426"/>
      <c r="X1013" s="427"/>
      <c r="Y1013" s="416" t="e">
        <f t="shared" si="76"/>
        <v>#N/A</v>
      </c>
      <c r="Z1013" s="416" t="e">
        <f t="shared" si="77"/>
        <v>#N/A</v>
      </c>
      <c r="AA1013" s="416" t="str">
        <f t="shared" si="78"/>
        <v/>
      </c>
      <c r="AB1013" s="416" t="e">
        <f t="shared" si="79"/>
        <v>#N/A</v>
      </c>
      <c r="AC1013" s="416" t="e">
        <f t="shared" si="80"/>
        <v>#N/A</v>
      </c>
    </row>
    <row r="1014" ht="22.5" customHeight="1" spans="1:29">
      <c r="A1014" s="421"/>
      <c r="B1014" s="422"/>
      <c r="C1014" s="422"/>
      <c r="D1014" s="421"/>
      <c r="E1014" s="421"/>
      <c r="F1014" s="421"/>
      <c r="G1014" s="421"/>
      <c r="H1014" s="421"/>
      <c r="I1014" s="421"/>
      <c r="J1014" s="421"/>
      <c r="K1014" s="421"/>
      <c r="L1014" s="421"/>
      <c r="M1014" s="421"/>
      <c r="N1014" s="426"/>
      <c r="O1014" s="426"/>
      <c r="P1014" s="427"/>
      <c r="Q1014" s="427"/>
      <c r="R1014" s="426"/>
      <c r="S1014" s="426"/>
      <c r="T1014" s="426"/>
      <c r="U1014" s="426"/>
      <c r="V1014" s="426"/>
      <c r="W1014" s="426"/>
      <c r="X1014" s="427"/>
      <c r="Y1014" s="416" t="e">
        <f t="shared" si="76"/>
        <v>#N/A</v>
      </c>
      <c r="Z1014" s="416" t="e">
        <f t="shared" si="77"/>
        <v>#N/A</v>
      </c>
      <c r="AA1014" s="416" t="str">
        <f t="shared" si="78"/>
        <v/>
      </c>
      <c r="AB1014" s="416" t="e">
        <f t="shared" si="79"/>
        <v>#N/A</v>
      </c>
      <c r="AC1014" s="416" t="e">
        <f t="shared" si="80"/>
        <v>#N/A</v>
      </c>
    </row>
    <row r="1015" ht="22.5" customHeight="1" spans="1:29">
      <c r="A1015" s="421"/>
      <c r="B1015" s="422"/>
      <c r="C1015" s="422"/>
      <c r="D1015" s="421"/>
      <c r="E1015" s="421"/>
      <c r="F1015" s="421"/>
      <c r="G1015" s="421"/>
      <c r="H1015" s="421"/>
      <c r="I1015" s="421"/>
      <c r="J1015" s="421"/>
      <c r="K1015" s="421"/>
      <c r="L1015" s="421"/>
      <c r="M1015" s="421"/>
      <c r="N1015" s="426"/>
      <c r="O1015" s="426"/>
      <c r="P1015" s="427"/>
      <c r="Q1015" s="427"/>
      <c r="R1015" s="426"/>
      <c r="S1015" s="426"/>
      <c r="T1015" s="426"/>
      <c r="U1015" s="426"/>
      <c r="V1015" s="426"/>
      <c r="W1015" s="426"/>
      <c r="X1015" s="427"/>
      <c r="Y1015" s="416" t="e">
        <f t="shared" si="76"/>
        <v>#N/A</v>
      </c>
      <c r="Z1015" s="416" t="e">
        <f t="shared" si="77"/>
        <v>#N/A</v>
      </c>
      <c r="AA1015" s="416" t="str">
        <f t="shared" si="78"/>
        <v/>
      </c>
      <c r="AB1015" s="416" t="e">
        <f t="shared" si="79"/>
        <v>#N/A</v>
      </c>
      <c r="AC1015" s="416" t="e">
        <f t="shared" si="80"/>
        <v>#N/A</v>
      </c>
    </row>
    <row r="1016" ht="22.5" customHeight="1" spans="1:29">
      <c r="A1016" s="421"/>
      <c r="B1016" s="422"/>
      <c r="C1016" s="422"/>
      <c r="D1016" s="421"/>
      <c r="E1016" s="421"/>
      <c r="F1016" s="421"/>
      <c r="G1016" s="421"/>
      <c r="H1016" s="421"/>
      <c r="I1016" s="421"/>
      <c r="J1016" s="421"/>
      <c r="K1016" s="421"/>
      <c r="L1016" s="421"/>
      <c r="M1016" s="421"/>
      <c r="N1016" s="426"/>
      <c r="O1016" s="426"/>
      <c r="P1016" s="427"/>
      <c r="Q1016" s="427"/>
      <c r="R1016" s="426"/>
      <c r="S1016" s="426"/>
      <c r="T1016" s="426"/>
      <c r="U1016" s="426"/>
      <c r="V1016" s="426"/>
      <c r="W1016" s="426"/>
      <c r="X1016" s="427"/>
      <c r="Y1016" s="416" t="e">
        <f t="shared" si="76"/>
        <v>#N/A</v>
      </c>
      <c r="Z1016" s="416" t="e">
        <f t="shared" si="77"/>
        <v>#N/A</v>
      </c>
      <c r="AA1016" s="416" t="str">
        <f t="shared" si="78"/>
        <v/>
      </c>
      <c r="AB1016" s="416" t="e">
        <f t="shared" si="79"/>
        <v>#N/A</v>
      </c>
      <c r="AC1016" s="416" t="e">
        <f t="shared" si="80"/>
        <v>#N/A</v>
      </c>
    </row>
    <row r="1017" ht="22.5" customHeight="1" spans="1:29">
      <c r="A1017" s="421"/>
      <c r="B1017" s="422"/>
      <c r="C1017" s="422"/>
      <c r="D1017" s="421"/>
      <c r="E1017" s="421"/>
      <c r="F1017" s="421"/>
      <c r="G1017" s="421"/>
      <c r="H1017" s="421"/>
      <c r="I1017" s="421"/>
      <c r="J1017" s="421"/>
      <c r="K1017" s="421"/>
      <c r="L1017" s="421"/>
      <c r="M1017" s="421"/>
      <c r="N1017" s="426"/>
      <c r="O1017" s="426"/>
      <c r="P1017" s="427"/>
      <c r="Q1017" s="427"/>
      <c r="R1017" s="426"/>
      <c r="S1017" s="426"/>
      <c r="T1017" s="426"/>
      <c r="U1017" s="426"/>
      <c r="V1017" s="426"/>
      <c r="W1017" s="426"/>
      <c r="X1017" s="427"/>
      <c r="Y1017" s="416" t="e">
        <f t="shared" si="76"/>
        <v>#N/A</v>
      </c>
      <c r="Z1017" s="416" t="e">
        <f t="shared" si="77"/>
        <v>#N/A</v>
      </c>
      <c r="AA1017" s="416" t="str">
        <f t="shared" si="78"/>
        <v/>
      </c>
      <c r="AB1017" s="416" t="e">
        <f t="shared" si="79"/>
        <v>#N/A</v>
      </c>
      <c r="AC1017" s="416" t="e">
        <f t="shared" si="80"/>
        <v>#N/A</v>
      </c>
    </row>
    <row r="1018" ht="22.5" customHeight="1" spans="1:29">
      <c r="A1018" s="421"/>
      <c r="B1018" s="422"/>
      <c r="C1018" s="422"/>
      <c r="D1018" s="421"/>
      <c r="E1018" s="421"/>
      <c r="F1018" s="421"/>
      <c r="G1018" s="421"/>
      <c r="H1018" s="421"/>
      <c r="I1018" s="421"/>
      <c r="J1018" s="421"/>
      <c r="K1018" s="421"/>
      <c r="L1018" s="421"/>
      <c r="M1018" s="421"/>
      <c r="N1018" s="426"/>
      <c r="O1018" s="426"/>
      <c r="P1018" s="427"/>
      <c r="Q1018" s="427"/>
      <c r="R1018" s="426"/>
      <c r="S1018" s="426"/>
      <c r="T1018" s="426"/>
      <c r="U1018" s="426"/>
      <c r="V1018" s="426"/>
      <c r="W1018" s="426"/>
      <c r="X1018" s="427"/>
      <c r="Y1018" s="416" t="e">
        <f t="shared" si="76"/>
        <v>#N/A</v>
      </c>
      <c r="Z1018" s="416" t="e">
        <f t="shared" si="77"/>
        <v>#N/A</v>
      </c>
      <c r="AA1018" s="416" t="str">
        <f t="shared" si="78"/>
        <v/>
      </c>
      <c r="AB1018" s="416" t="e">
        <f t="shared" si="79"/>
        <v>#N/A</v>
      </c>
      <c r="AC1018" s="416" t="e">
        <f t="shared" si="80"/>
        <v>#N/A</v>
      </c>
    </row>
    <row r="1019" ht="22.5" customHeight="1" spans="1:29">
      <c r="A1019" s="421"/>
      <c r="B1019" s="422"/>
      <c r="C1019" s="422"/>
      <c r="D1019" s="421"/>
      <c r="E1019" s="421"/>
      <c r="F1019" s="421"/>
      <c r="G1019" s="421"/>
      <c r="H1019" s="421"/>
      <c r="I1019" s="421"/>
      <c r="J1019" s="421"/>
      <c r="K1019" s="421"/>
      <c r="L1019" s="421"/>
      <c r="M1019" s="421"/>
      <c r="N1019" s="426"/>
      <c r="O1019" s="426"/>
      <c r="P1019" s="427"/>
      <c r="Q1019" s="427"/>
      <c r="R1019" s="426"/>
      <c r="S1019" s="426"/>
      <c r="T1019" s="426"/>
      <c r="U1019" s="426"/>
      <c r="V1019" s="426"/>
      <c r="W1019" s="426"/>
      <c r="X1019" s="427"/>
      <c r="Y1019" s="416" t="e">
        <f t="shared" si="76"/>
        <v>#N/A</v>
      </c>
      <c r="Z1019" s="416" t="e">
        <f t="shared" si="77"/>
        <v>#N/A</v>
      </c>
      <c r="AA1019" s="416" t="str">
        <f t="shared" si="78"/>
        <v/>
      </c>
      <c r="AB1019" s="416" t="e">
        <f t="shared" si="79"/>
        <v>#N/A</v>
      </c>
      <c r="AC1019" s="416" t="e">
        <f t="shared" si="80"/>
        <v>#N/A</v>
      </c>
    </row>
    <row r="1020" ht="22.5" customHeight="1" spans="1:29">
      <c r="A1020" s="421"/>
      <c r="B1020" s="422"/>
      <c r="C1020" s="422"/>
      <c r="D1020" s="421"/>
      <c r="E1020" s="421"/>
      <c r="F1020" s="421"/>
      <c r="G1020" s="421"/>
      <c r="H1020" s="421"/>
      <c r="I1020" s="421"/>
      <c r="J1020" s="421"/>
      <c r="K1020" s="421"/>
      <c r="L1020" s="421"/>
      <c r="M1020" s="421"/>
      <c r="N1020" s="426"/>
      <c r="O1020" s="426"/>
      <c r="P1020" s="427"/>
      <c r="Q1020" s="427"/>
      <c r="R1020" s="426"/>
      <c r="S1020" s="426"/>
      <c r="T1020" s="426"/>
      <c r="U1020" s="426"/>
      <c r="V1020" s="426"/>
      <c r="W1020" s="426"/>
      <c r="X1020" s="427"/>
      <c r="Y1020" s="416" t="e">
        <f t="shared" si="76"/>
        <v>#N/A</v>
      </c>
      <c r="Z1020" s="416" t="e">
        <f t="shared" si="77"/>
        <v>#N/A</v>
      </c>
      <c r="AA1020" s="416" t="str">
        <f t="shared" si="78"/>
        <v/>
      </c>
      <c r="AB1020" s="416" t="e">
        <f t="shared" si="79"/>
        <v>#N/A</v>
      </c>
      <c r="AC1020" s="416" t="e">
        <f t="shared" si="80"/>
        <v>#N/A</v>
      </c>
    </row>
    <row r="1021" ht="22.5" customHeight="1" spans="1:29">
      <c r="A1021" s="421"/>
      <c r="B1021" s="422"/>
      <c r="C1021" s="422"/>
      <c r="D1021" s="421"/>
      <c r="E1021" s="421"/>
      <c r="F1021" s="421"/>
      <c r="G1021" s="421"/>
      <c r="H1021" s="421"/>
      <c r="I1021" s="421"/>
      <c r="J1021" s="421"/>
      <c r="K1021" s="421"/>
      <c r="L1021" s="421"/>
      <c r="M1021" s="421"/>
      <c r="N1021" s="426"/>
      <c r="O1021" s="426"/>
      <c r="P1021" s="427"/>
      <c r="Q1021" s="427"/>
      <c r="R1021" s="426"/>
      <c r="S1021" s="426"/>
      <c r="T1021" s="426"/>
      <c r="U1021" s="426"/>
      <c r="V1021" s="426"/>
      <c r="W1021" s="426"/>
      <c r="X1021" s="427"/>
      <c r="Y1021" s="416" t="e">
        <f t="shared" si="76"/>
        <v>#N/A</v>
      </c>
      <c r="Z1021" s="416" t="e">
        <f t="shared" si="77"/>
        <v>#N/A</v>
      </c>
      <c r="AA1021" s="416" t="str">
        <f t="shared" si="78"/>
        <v/>
      </c>
      <c r="AB1021" s="416" t="e">
        <f t="shared" si="79"/>
        <v>#N/A</v>
      </c>
      <c r="AC1021" s="416" t="e">
        <f t="shared" si="80"/>
        <v>#N/A</v>
      </c>
    </row>
    <row r="1022" ht="22.5" customHeight="1" spans="1:29">
      <c r="A1022" s="421"/>
      <c r="B1022" s="422"/>
      <c r="C1022" s="422"/>
      <c r="D1022" s="421"/>
      <c r="E1022" s="421"/>
      <c r="F1022" s="421"/>
      <c r="G1022" s="421"/>
      <c r="H1022" s="421"/>
      <c r="I1022" s="421"/>
      <c r="J1022" s="421"/>
      <c r="K1022" s="421"/>
      <c r="L1022" s="421"/>
      <c r="M1022" s="421"/>
      <c r="N1022" s="426"/>
      <c r="O1022" s="426"/>
      <c r="P1022" s="427"/>
      <c r="Q1022" s="427"/>
      <c r="R1022" s="426"/>
      <c r="S1022" s="426"/>
      <c r="T1022" s="426"/>
      <c r="U1022" s="426"/>
      <c r="V1022" s="426"/>
      <c r="W1022" s="426"/>
      <c r="X1022" s="427"/>
      <c r="Y1022" s="416" t="e">
        <f t="shared" si="76"/>
        <v>#N/A</v>
      </c>
      <c r="Z1022" s="416" t="e">
        <f t="shared" si="77"/>
        <v>#N/A</v>
      </c>
      <c r="AA1022" s="416" t="str">
        <f t="shared" si="78"/>
        <v/>
      </c>
      <c r="AB1022" s="416" t="e">
        <f t="shared" si="79"/>
        <v>#N/A</v>
      </c>
      <c r="AC1022" s="416" t="e">
        <f t="shared" si="80"/>
        <v>#N/A</v>
      </c>
    </row>
    <row r="1023" ht="22.5" customHeight="1" spans="1:29">
      <c r="A1023" s="421"/>
      <c r="B1023" s="422"/>
      <c r="C1023" s="422"/>
      <c r="D1023" s="421"/>
      <c r="E1023" s="421"/>
      <c r="F1023" s="421"/>
      <c r="G1023" s="421"/>
      <c r="H1023" s="421"/>
      <c r="I1023" s="421"/>
      <c r="J1023" s="421"/>
      <c r="K1023" s="421"/>
      <c r="L1023" s="421"/>
      <c r="M1023" s="421"/>
      <c r="N1023" s="426"/>
      <c r="O1023" s="426"/>
      <c r="P1023" s="427"/>
      <c r="Q1023" s="427"/>
      <c r="R1023" s="426"/>
      <c r="S1023" s="426"/>
      <c r="T1023" s="426"/>
      <c r="U1023" s="426"/>
      <c r="V1023" s="426"/>
      <c r="W1023" s="426"/>
      <c r="X1023" s="427"/>
      <c r="Y1023" s="416" t="e">
        <f t="shared" si="76"/>
        <v>#N/A</v>
      </c>
      <c r="Z1023" s="416" t="e">
        <f t="shared" si="77"/>
        <v>#N/A</v>
      </c>
      <c r="AA1023" s="416" t="str">
        <f t="shared" si="78"/>
        <v/>
      </c>
      <c r="AB1023" s="416" t="e">
        <f t="shared" si="79"/>
        <v>#N/A</v>
      </c>
      <c r="AC1023" s="416" t="e">
        <f t="shared" si="80"/>
        <v>#N/A</v>
      </c>
    </row>
    <row r="1024" ht="22.5" customHeight="1" spans="1:29">
      <c r="A1024" s="421"/>
      <c r="B1024" s="422"/>
      <c r="C1024" s="422"/>
      <c r="D1024" s="421"/>
      <c r="E1024" s="421"/>
      <c r="F1024" s="421"/>
      <c r="G1024" s="421"/>
      <c r="H1024" s="421"/>
      <c r="I1024" s="421"/>
      <c r="J1024" s="421"/>
      <c r="K1024" s="421"/>
      <c r="L1024" s="421"/>
      <c r="M1024" s="421"/>
      <c r="N1024" s="426"/>
      <c r="O1024" s="426"/>
      <c r="P1024" s="427"/>
      <c r="Q1024" s="427"/>
      <c r="R1024" s="426"/>
      <c r="S1024" s="426"/>
      <c r="T1024" s="426"/>
      <c r="U1024" s="426"/>
      <c r="V1024" s="426"/>
      <c r="W1024" s="426"/>
      <c r="X1024" s="427"/>
      <c r="Y1024" s="416" t="e">
        <f t="shared" si="76"/>
        <v>#N/A</v>
      </c>
      <c r="Z1024" s="416" t="e">
        <f t="shared" si="77"/>
        <v>#N/A</v>
      </c>
      <c r="AA1024" s="416" t="str">
        <f t="shared" si="78"/>
        <v/>
      </c>
      <c r="AB1024" s="416" t="e">
        <f t="shared" si="79"/>
        <v>#N/A</v>
      </c>
      <c r="AC1024" s="416" t="e">
        <f t="shared" si="80"/>
        <v>#N/A</v>
      </c>
    </row>
    <row r="1025" ht="22.5" customHeight="1" spans="1:29">
      <c r="A1025" s="421"/>
      <c r="B1025" s="422"/>
      <c r="C1025" s="422"/>
      <c r="D1025" s="421"/>
      <c r="E1025" s="421"/>
      <c r="F1025" s="421"/>
      <c r="G1025" s="421"/>
      <c r="H1025" s="421"/>
      <c r="I1025" s="421"/>
      <c r="J1025" s="421"/>
      <c r="K1025" s="421"/>
      <c r="L1025" s="421"/>
      <c r="M1025" s="421"/>
      <c r="N1025" s="426"/>
      <c r="O1025" s="426"/>
      <c r="P1025" s="427"/>
      <c r="Q1025" s="427"/>
      <c r="R1025" s="426"/>
      <c r="S1025" s="426"/>
      <c r="T1025" s="426"/>
      <c r="U1025" s="426"/>
      <c r="V1025" s="426"/>
      <c r="W1025" s="426"/>
      <c r="X1025" s="427"/>
      <c r="Y1025" s="416" t="e">
        <f t="shared" si="76"/>
        <v>#N/A</v>
      </c>
      <c r="Z1025" s="416" t="e">
        <f t="shared" si="77"/>
        <v>#N/A</v>
      </c>
      <c r="AA1025" s="416" t="str">
        <f t="shared" si="78"/>
        <v/>
      </c>
      <c r="AB1025" s="416" t="e">
        <f t="shared" si="79"/>
        <v>#N/A</v>
      </c>
      <c r="AC1025" s="416" t="e">
        <f t="shared" si="80"/>
        <v>#N/A</v>
      </c>
    </row>
    <row r="1026" ht="22.5" customHeight="1" spans="1:29">
      <c r="A1026" s="421"/>
      <c r="B1026" s="422"/>
      <c r="C1026" s="422"/>
      <c r="D1026" s="421"/>
      <c r="E1026" s="421"/>
      <c r="F1026" s="421"/>
      <c r="G1026" s="421"/>
      <c r="H1026" s="421"/>
      <c r="I1026" s="421"/>
      <c r="J1026" s="421"/>
      <c r="K1026" s="421"/>
      <c r="L1026" s="421"/>
      <c r="M1026" s="421"/>
      <c r="N1026" s="426"/>
      <c r="O1026" s="426"/>
      <c r="P1026" s="427"/>
      <c r="Q1026" s="427"/>
      <c r="R1026" s="426"/>
      <c r="S1026" s="426"/>
      <c r="T1026" s="426"/>
      <c r="U1026" s="426"/>
      <c r="V1026" s="426"/>
      <c r="W1026" s="426"/>
      <c r="X1026" s="427"/>
      <c r="Y1026" s="416" t="e">
        <f t="shared" si="76"/>
        <v>#N/A</v>
      </c>
      <c r="Z1026" s="416" t="e">
        <f t="shared" si="77"/>
        <v>#N/A</v>
      </c>
      <c r="AA1026" s="416" t="str">
        <f t="shared" si="78"/>
        <v/>
      </c>
      <c r="AB1026" s="416" t="e">
        <f t="shared" si="79"/>
        <v>#N/A</v>
      </c>
      <c r="AC1026" s="416" t="e">
        <f t="shared" si="80"/>
        <v>#N/A</v>
      </c>
    </row>
    <row r="1027" ht="22.5" customHeight="1" spans="1:29">
      <c r="A1027" s="421"/>
      <c r="B1027" s="422"/>
      <c r="C1027" s="422"/>
      <c r="D1027" s="421"/>
      <c r="E1027" s="421"/>
      <c r="F1027" s="421"/>
      <c r="G1027" s="421"/>
      <c r="H1027" s="421"/>
      <c r="I1027" s="421"/>
      <c r="J1027" s="421"/>
      <c r="K1027" s="421"/>
      <c r="L1027" s="421"/>
      <c r="M1027" s="421"/>
      <c r="N1027" s="426"/>
      <c r="O1027" s="426"/>
      <c r="P1027" s="427"/>
      <c r="Q1027" s="427"/>
      <c r="R1027" s="426"/>
      <c r="S1027" s="426"/>
      <c r="T1027" s="426"/>
      <c r="U1027" s="426"/>
      <c r="V1027" s="426"/>
      <c r="W1027" s="426"/>
      <c r="X1027" s="427"/>
      <c r="Y1027" s="416" t="e">
        <f t="shared" si="76"/>
        <v>#N/A</v>
      </c>
      <c r="Z1027" s="416" t="e">
        <f t="shared" si="77"/>
        <v>#N/A</v>
      </c>
      <c r="AA1027" s="416" t="str">
        <f t="shared" si="78"/>
        <v/>
      </c>
      <c r="AB1027" s="416" t="e">
        <f t="shared" si="79"/>
        <v>#N/A</v>
      </c>
      <c r="AC1027" s="416" t="e">
        <f t="shared" si="80"/>
        <v>#N/A</v>
      </c>
    </row>
    <row r="1028" ht="22.5" customHeight="1" spans="1:29">
      <c r="A1028" s="421"/>
      <c r="B1028" s="422"/>
      <c r="C1028" s="422"/>
      <c r="D1028" s="421"/>
      <c r="E1028" s="421"/>
      <c r="F1028" s="421"/>
      <c r="G1028" s="421"/>
      <c r="H1028" s="421"/>
      <c r="I1028" s="421"/>
      <c r="J1028" s="421"/>
      <c r="K1028" s="421"/>
      <c r="L1028" s="421"/>
      <c r="M1028" s="421"/>
      <c r="N1028" s="426"/>
      <c r="O1028" s="426"/>
      <c r="P1028" s="427"/>
      <c r="Q1028" s="427"/>
      <c r="R1028" s="426"/>
      <c r="S1028" s="426"/>
      <c r="T1028" s="426"/>
      <c r="U1028" s="426"/>
      <c r="V1028" s="426"/>
      <c r="W1028" s="426"/>
      <c r="X1028" s="427"/>
      <c r="Y1028" s="416" t="e">
        <f t="shared" si="76"/>
        <v>#N/A</v>
      </c>
      <c r="Z1028" s="416" t="e">
        <f t="shared" si="77"/>
        <v>#N/A</v>
      </c>
      <c r="AA1028" s="416" t="str">
        <f t="shared" si="78"/>
        <v/>
      </c>
      <c r="AB1028" s="416" t="e">
        <f t="shared" si="79"/>
        <v>#N/A</v>
      </c>
      <c r="AC1028" s="416" t="e">
        <f t="shared" si="80"/>
        <v>#N/A</v>
      </c>
    </row>
    <row r="1029" ht="22.5" customHeight="1" spans="1:29">
      <c r="A1029" s="421"/>
      <c r="B1029" s="422"/>
      <c r="C1029" s="422"/>
      <c r="D1029" s="421"/>
      <c r="E1029" s="421"/>
      <c r="F1029" s="421"/>
      <c r="G1029" s="421"/>
      <c r="H1029" s="421"/>
      <c r="I1029" s="421"/>
      <c r="J1029" s="421"/>
      <c r="K1029" s="421"/>
      <c r="L1029" s="421"/>
      <c r="M1029" s="421"/>
      <c r="N1029" s="426"/>
      <c r="O1029" s="426"/>
      <c r="P1029" s="427"/>
      <c r="Q1029" s="427"/>
      <c r="R1029" s="426"/>
      <c r="S1029" s="426"/>
      <c r="T1029" s="426"/>
      <c r="U1029" s="426"/>
      <c r="V1029" s="426"/>
      <c r="W1029" s="426"/>
      <c r="X1029" s="427"/>
      <c r="Y1029" s="416" t="e">
        <f t="shared" si="76"/>
        <v>#N/A</v>
      </c>
      <c r="Z1029" s="416" t="e">
        <f t="shared" si="77"/>
        <v>#N/A</v>
      </c>
      <c r="AA1029" s="416" t="str">
        <f t="shared" si="78"/>
        <v/>
      </c>
      <c r="AB1029" s="416" t="e">
        <f t="shared" si="79"/>
        <v>#N/A</v>
      </c>
      <c r="AC1029" s="416" t="e">
        <f t="shared" si="80"/>
        <v>#N/A</v>
      </c>
    </row>
    <row r="1030" ht="22.5" customHeight="1" spans="1:29">
      <c r="A1030" s="421"/>
      <c r="B1030" s="422"/>
      <c r="C1030" s="422"/>
      <c r="D1030" s="421"/>
      <c r="E1030" s="421"/>
      <c r="F1030" s="421"/>
      <c r="G1030" s="421"/>
      <c r="H1030" s="421"/>
      <c r="I1030" s="421"/>
      <c r="J1030" s="421"/>
      <c r="K1030" s="421"/>
      <c r="L1030" s="421"/>
      <c r="M1030" s="421"/>
      <c r="N1030" s="426"/>
      <c r="O1030" s="426"/>
      <c r="P1030" s="427"/>
      <c r="Q1030" s="427"/>
      <c r="R1030" s="426"/>
      <c r="S1030" s="426"/>
      <c r="T1030" s="426"/>
      <c r="U1030" s="426"/>
      <c r="V1030" s="426"/>
      <c r="W1030" s="426"/>
      <c r="X1030" s="427"/>
      <c r="Y1030" s="416" t="e">
        <f t="shared" si="76"/>
        <v>#N/A</v>
      </c>
      <c r="Z1030" s="416" t="e">
        <f t="shared" si="77"/>
        <v>#N/A</v>
      </c>
      <c r="AA1030" s="416" t="str">
        <f t="shared" si="78"/>
        <v/>
      </c>
      <c r="AB1030" s="416" t="e">
        <f t="shared" si="79"/>
        <v>#N/A</v>
      </c>
      <c r="AC1030" s="416" t="e">
        <f t="shared" si="80"/>
        <v>#N/A</v>
      </c>
    </row>
    <row r="1031" ht="22.5" customHeight="1" spans="1:29">
      <c r="A1031" s="421"/>
      <c r="B1031" s="422"/>
      <c r="C1031" s="422"/>
      <c r="D1031" s="421"/>
      <c r="E1031" s="421"/>
      <c r="F1031" s="421"/>
      <c r="G1031" s="421"/>
      <c r="H1031" s="421"/>
      <c r="I1031" s="421"/>
      <c r="J1031" s="421"/>
      <c r="K1031" s="421"/>
      <c r="L1031" s="421"/>
      <c r="M1031" s="421"/>
      <c r="N1031" s="426"/>
      <c r="O1031" s="426"/>
      <c r="P1031" s="427"/>
      <c r="Q1031" s="427"/>
      <c r="R1031" s="426"/>
      <c r="S1031" s="426"/>
      <c r="T1031" s="426"/>
      <c r="U1031" s="426"/>
      <c r="V1031" s="426"/>
      <c r="W1031" s="426"/>
      <c r="X1031" s="427"/>
      <c r="Y1031" s="416" t="e">
        <f t="shared" ref="Y1031:Y1094" si="81">_xlfn.IFS(LEFT(M1031,3)="003","三保支出",LEFT(M1031,3)="004","刚性支出",LEFT(M1031,3)="000","促发展支出")</f>
        <v>#N/A</v>
      </c>
      <c r="Z1031" s="416" t="e">
        <f t="shared" ref="Z1031:Z1094" si="82">_xlfn.IFS(LEFT(E1031,1)="3","项目支出",LEFT(E1031,1)="1","人员类支出",LEFT(E1031,1)="2","运转类支出")</f>
        <v>#N/A</v>
      </c>
      <c r="AA1031" s="416" t="str">
        <f t="shared" ref="AA1031:AA1094" si="83">LEFT(H1031,7)</f>
        <v/>
      </c>
      <c r="AB1031" s="416" t="e">
        <f t="shared" ref="AB1031:AB1094" si="84">_xlfn.IFS(LEFT(M1031,6)="003001","保工资",LEFT(M1031,6)="003002","保运转",LEFT(M1031,6)="003003","保基本民生")</f>
        <v>#N/A</v>
      </c>
      <c r="AC1031" s="416" t="e">
        <f t="shared" ref="AC1031:AC1094" si="85">IF(Z1031="项目支出","否","是")</f>
        <v>#N/A</v>
      </c>
    </row>
    <row r="1032" ht="22.5" customHeight="1" spans="1:29">
      <c r="A1032" s="421"/>
      <c r="B1032" s="422"/>
      <c r="C1032" s="422"/>
      <c r="D1032" s="421"/>
      <c r="E1032" s="421"/>
      <c r="F1032" s="421"/>
      <c r="G1032" s="421"/>
      <c r="H1032" s="421"/>
      <c r="I1032" s="421"/>
      <c r="J1032" s="421"/>
      <c r="K1032" s="421"/>
      <c r="L1032" s="421"/>
      <c r="M1032" s="421"/>
      <c r="N1032" s="426"/>
      <c r="O1032" s="426"/>
      <c r="P1032" s="427"/>
      <c r="Q1032" s="427"/>
      <c r="R1032" s="426"/>
      <c r="S1032" s="426"/>
      <c r="T1032" s="426"/>
      <c r="U1032" s="426"/>
      <c r="V1032" s="426"/>
      <c r="W1032" s="426"/>
      <c r="X1032" s="427"/>
      <c r="Y1032" s="416" t="e">
        <f t="shared" si="81"/>
        <v>#N/A</v>
      </c>
      <c r="Z1032" s="416" t="e">
        <f t="shared" si="82"/>
        <v>#N/A</v>
      </c>
      <c r="AA1032" s="416" t="str">
        <f t="shared" si="83"/>
        <v/>
      </c>
      <c r="AB1032" s="416" t="e">
        <f t="shared" si="84"/>
        <v>#N/A</v>
      </c>
      <c r="AC1032" s="416" t="e">
        <f t="shared" si="85"/>
        <v>#N/A</v>
      </c>
    </row>
    <row r="1033" ht="22.5" customHeight="1" spans="1:29">
      <c r="A1033" s="421"/>
      <c r="B1033" s="422"/>
      <c r="C1033" s="422"/>
      <c r="D1033" s="421"/>
      <c r="E1033" s="421"/>
      <c r="F1033" s="421"/>
      <c r="G1033" s="421"/>
      <c r="H1033" s="421"/>
      <c r="I1033" s="421"/>
      <c r="J1033" s="421"/>
      <c r="K1033" s="421"/>
      <c r="L1033" s="421"/>
      <c r="M1033" s="421"/>
      <c r="N1033" s="426"/>
      <c r="O1033" s="426"/>
      <c r="P1033" s="427"/>
      <c r="Q1033" s="427"/>
      <c r="R1033" s="426"/>
      <c r="S1033" s="426"/>
      <c r="T1033" s="426"/>
      <c r="U1033" s="426"/>
      <c r="V1033" s="426"/>
      <c r="W1033" s="426"/>
      <c r="X1033" s="427"/>
      <c r="Y1033" s="416" t="e">
        <f t="shared" si="81"/>
        <v>#N/A</v>
      </c>
      <c r="Z1033" s="416" t="e">
        <f t="shared" si="82"/>
        <v>#N/A</v>
      </c>
      <c r="AA1033" s="416" t="str">
        <f t="shared" si="83"/>
        <v/>
      </c>
      <c r="AB1033" s="416" t="e">
        <f t="shared" si="84"/>
        <v>#N/A</v>
      </c>
      <c r="AC1033" s="416" t="e">
        <f t="shared" si="85"/>
        <v>#N/A</v>
      </c>
    </row>
    <row r="1034" ht="22.5" customHeight="1" spans="1:29">
      <c r="A1034" s="421"/>
      <c r="B1034" s="422"/>
      <c r="C1034" s="422"/>
      <c r="D1034" s="421"/>
      <c r="E1034" s="421"/>
      <c r="F1034" s="421"/>
      <c r="G1034" s="421"/>
      <c r="H1034" s="421"/>
      <c r="I1034" s="421"/>
      <c r="J1034" s="421"/>
      <c r="K1034" s="421"/>
      <c r="L1034" s="421"/>
      <c r="M1034" s="421"/>
      <c r="N1034" s="426"/>
      <c r="O1034" s="426"/>
      <c r="P1034" s="427"/>
      <c r="Q1034" s="427"/>
      <c r="R1034" s="426"/>
      <c r="S1034" s="426"/>
      <c r="T1034" s="426"/>
      <c r="U1034" s="426"/>
      <c r="V1034" s="426"/>
      <c r="W1034" s="426"/>
      <c r="X1034" s="427"/>
      <c r="Y1034" s="416" t="e">
        <f t="shared" si="81"/>
        <v>#N/A</v>
      </c>
      <c r="Z1034" s="416" t="e">
        <f t="shared" si="82"/>
        <v>#N/A</v>
      </c>
      <c r="AA1034" s="416" t="str">
        <f t="shared" si="83"/>
        <v/>
      </c>
      <c r="AB1034" s="416" t="e">
        <f t="shared" si="84"/>
        <v>#N/A</v>
      </c>
      <c r="AC1034" s="416" t="e">
        <f t="shared" si="85"/>
        <v>#N/A</v>
      </c>
    </row>
    <row r="1035" ht="22.5" customHeight="1" spans="1:29">
      <c r="A1035" s="421"/>
      <c r="B1035" s="422"/>
      <c r="C1035" s="422"/>
      <c r="D1035" s="421"/>
      <c r="E1035" s="421"/>
      <c r="F1035" s="421"/>
      <c r="G1035" s="421"/>
      <c r="H1035" s="421"/>
      <c r="I1035" s="421"/>
      <c r="J1035" s="421"/>
      <c r="K1035" s="421"/>
      <c r="L1035" s="421"/>
      <c r="M1035" s="421"/>
      <c r="N1035" s="426"/>
      <c r="O1035" s="426"/>
      <c r="P1035" s="427"/>
      <c r="Q1035" s="427"/>
      <c r="R1035" s="426"/>
      <c r="S1035" s="426"/>
      <c r="T1035" s="426"/>
      <c r="U1035" s="426"/>
      <c r="V1035" s="426"/>
      <c r="W1035" s="426"/>
      <c r="X1035" s="427"/>
      <c r="Y1035" s="416" t="e">
        <f t="shared" si="81"/>
        <v>#N/A</v>
      </c>
      <c r="Z1035" s="416" t="e">
        <f t="shared" si="82"/>
        <v>#N/A</v>
      </c>
      <c r="AA1035" s="416" t="str">
        <f t="shared" si="83"/>
        <v/>
      </c>
      <c r="AB1035" s="416" t="e">
        <f t="shared" si="84"/>
        <v>#N/A</v>
      </c>
      <c r="AC1035" s="416" t="e">
        <f t="shared" si="85"/>
        <v>#N/A</v>
      </c>
    </row>
    <row r="1036" ht="22.5" customHeight="1" spans="1:29">
      <c r="A1036" s="421"/>
      <c r="B1036" s="422"/>
      <c r="C1036" s="422"/>
      <c r="D1036" s="421"/>
      <c r="E1036" s="421"/>
      <c r="F1036" s="421"/>
      <c r="G1036" s="421"/>
      <c r="H1036" s="421"/>
      <c r="I1036" s="421"/>
      <c r="J1036" s="421"/>
      <c r="K1036" s="421"/>
      <c r="L1036" s="421"/>
      <c r="M1036" s="421"/>
      <c r="N1036" s="426"/>
      <c r="O1036" s="426"/>
      <c r="P1036" s="427"/>
      <c r="Q1036" s="427"/>
      <c r="R1036" s="426"/>
      <c r="S1036" s="426"/>
      <c r="T1036" s="426"/>
      <c r="U1036" s="426"/>
      <c r="V1036" s="426"/>
      <c r="W1036" s="426"/>
      <c r="X1036" s="427"/>
      <c r="Y1036" s="416" t="e">
        <f t="shared" si="81"/>
        <v>#N/A</v>
      </c>
      <c r="Z1036" s="416" t="e">
        <f t="shared" si="82"/>
        <v>#N/A</v>
      </c>
      <c r="AA1036" s="416" t="str">
        <f t="shared" si="83"/>
        <v/>
      </c>
      <c r="AB1036" s="416" t="e">
        <f t="shared" si="84"/>
        <v>#N/A</v>
      </c>
      <c r="AC1036" s="416" t="e">
        <f t="shared" si="85"/>
        <v>#N/A</v>
      </c>
    </row>
    <row r="1037" ht="22.5" customHeight="1" spans="1:29">
      <c r="A1037" s="421"/>
      <c r="B1037" s="422"/>
      <c r="C1037" s="422"/>
      <c r="D1037" s="421"/>
      <c r="E1037" s="421"/>
      <c r="F1037" s="421"/>
      <c r="G1037" s="421"/>
      <c r="H1037" s="421"/>
      <c r="I1037" s="421"/>
      <c r="J1037" s="421"/>
      <c r="K1037" s="421"/>
      <c r="L1037" s="421"/>
      <c r="M1037" s="421"/>
      <c r="N1037" s="426"/>
      <c r="O1037" s="426"/>
      <c r="P1037" s="427"/>
      <c r="Q1037" s="427"/>
      <c r="R1037" s="426"/>
      <c r="S1037" s="426"/>
      <c r="T1037" s="426"/>
      <c r="U1037" s="426"/>
      <c r="V1037" s="426"/>
      <c r="W1037" s="426"/>
      <c r="X1037" s="427"/>
      <c r="Y1037" s="416" t="e">
        <f t="shared" si="81"/>
        <v>#N/A</v>
      </c>
      <c r="Z1037" s="416" t="e">
        <f t="shared" si="82"/>
        <v>#N/A</v>
      </c>
      <c r="AA1037" s="416" t="str">
        <f t="shared" si="83"/>
        <v/>
      </c>
      <c r="AB1037" s="416" t="e">
        <f t="shared" si="84"/>
        <v>#N/A</v>
      </c>
      <c r="AC1037" s="416" t="e">
        <f t="shared" si="85"/>
        <v>#N/A</v>
      </c>
    </row>
    <row r="1038" ht="22.5" customHeight="1" spans="1:29">
      <c r="A1038" s="421"/>
      <c r="B1038" s="422"/>
      <c r="C1038" s="422"/>
      <c r="D1038" s="421"/>
      <c r="E1038" s="421"/>
      <c r="F1038" s="421"/>
      <c r="G1038" s="421"/>
      <c r="H1038" s="421"/>
      <c r="I1038" s="421"/>
      <c r="J1038" s="421"/>
      <c r="K1038" s="421"/>
      <c r="L1038" s="421"/>
      <c r="M1038" s="421"/>
      <c r="N1038" s="426"/>
      <c r="O1038" s="426"/>
      <c r="P1038" s="427"/>
      <c r="Q1038" s="427"/>
      <c r="R1038" s="426"/>
      <c r="S1038" s="426"/>
      <c r="T1038" s="426"/>
      <c r="U1038" s="426"/>
      <c r="V1038" s="426"/>
      <c r="W1038" s="426"/>
      <c r="X1038" s="427"/>
      <c r="Y1038" s="416" t="e">
        <f t="shared" si="81"/>
        <v>#N/A</v>
      </c>
      <c r="Z1038" s="416" t="e">
        <f t="shared" si="82"/>
        <v>#N/A</v>
      </c>
      <c r="AA1038" s="416" t="str">
        <f t="shared" si="83"/>
        <v/>
      </c>
      <c r="AB1038" s="416" t="e">
        <f t="shared" si="84"/>
        <v>#N/A</v>
      </c>
      <c r="AC1038" s="416" t="e">
        <f t="shared" si="85"/>
        <v>#N/A</v>
      </c>
    </row>
    <row r="1039" ht="22.5" customHeight="1" spans="1:29">
      <c r="A1039" s="421"/>
      <c r="B1039" s="422"/>
      <c r="C1039" s="422"/>
      <c r="D1039" s="421"/>
      <c r="E1039" s="421"/>
      <c r="F1039" s="421"/>
      <c r="G1039" s="421"/>
      <c r="H1039" s="421"/>
      <c r="I1039" s="421"/>
      <c r="J1039" s="421"/>
      <c r="K1039" s="421"/>
      <c r="L1039" s="421"/>
      <c r="M1039" s="421"/>
      <c r="N1039" s="426"/>
      <c r="O1039" s="426"/>
      <c r="P1039" s="427"/>
      <c r="Q1039" s="427"/>
      <c r="R1039" s="426"/>
      <c r="S1039" s="426"/>
      <c r="T1039" s="426"/>
      <c r="U1039" s="426"/>
      <c r="V1039" s="426"/>
      <c r="W1039" s="426"/>
      <c r="X1039" s="427"/>
      <c r="Y1039" s="416" t="e">
        <f t="shared" si="81"/>
        <v>#N/A</v>
      </c>
      <c r="Z1039" s="416" t="e">
        <f t="shared" si="82"/>
        <v>#N/A</v>
      </c>
      <c r="AA1039" s="416" t="str">
        <f t="shared" si="83"/>
        <v/>
      </c>
      <c r="AB1039" s="416" t="e">
        <f t="shared" si="84"/>
        <v>#N/A</v>
      </c>
      <c r="AC1039" s="416" t="e">
        <f t="shared" si="85"/>
        <v>#N/A</v>
      </c>
    </row>
    <row r="1040" ht="22.5" customHeight="1" spans="1:29">
      <c r="A1040" s="421"/>
      <c r="B1040" s="422"/>
      <c r="C1040" s="422"/>
      <c r="D1040" s="421"/>
      <c r="E1040" s="421"/>
      <c r="F1040" s="421"/>
      <c r="G1040" s="421"/>
      <c r="H1040" s="421"/>
      <c r="I1040" s="421"/>
      <c r="J1040" s="421"/>
      <c r="K1040" s="421"/>
      <c r="L1040" s="421"/>
      <c r="M1040" s="421"/>
      <c r="N1040" s="426"/>
      <c r="O1040" s="426"/>
      <c r="P1040" s="427"/>
      <c r="Q1040" s="427"/>
      <c r="R1040" s="426"/>
      <c r="S1040" s="426"/>
      <c r="T1040" s="426"/>
      <c r="U1040" s="426"/>
      <c r="V1040" s="426"/>
      <c r="W1040" s="426"/>
      <c r="X1040" s="427"/>
      <c r="Y1040" s="416" t="e">
        <f t="shared" si="81"/>
        <v>#N/A</v>
      </c>
      <c r="Z1040" s="416" t="e">
        <f t="shared" si="82"/>
        <v>#N/A</v>
      </c>
      <c r="AA1040" s="416" t="str">
        <f t="shared" si="83"/>
        <v/>
      </c>
      <c r="AB1040" s="416" t="e">
        <f t="shared" si="84"/>
        <v>#N/A</v>
      </c>
      <c r="AC1040" s="416" t="e">
        <f t="shared" si="85"/>
        <v>#N/A</v>
      </c>
    </row>
    <row r="1041" ht="22.5" customHeight="1" spans="1:29">
      <c r="A1041" s="421"/>
      <c r="B1041" s="422"/>
      <c r="C1041" s="422"/>
      <c r="D1041" s="421"/>
      <c r="E1041" s="421"/>
      <c r="F1041" s="421"/>
      <c r="G1041" s="421"/>
      <c r="H1041" s="421"/>
      <c r="I1041" s="421"/>
      <c r="J1041" s="421"/>
      <c r="K1041" s="421"/>
      <c r="L1041" s="421"/>
      <c r="M1041" s="421"/>
      <c r="N1041" s="426"/>
      <c r="O1041" s="426"/>
      <c r="P1041" s="427"/>
      <c r="Q1041" s="427"/>
      <c r="R1041" s="426"/>
      <c r="S1041" s="426"/>
      <c r="T1041" s="426"/>
      <c r="U1041" s="426"/>
      <c r="V1041" s="426"/>
      <c r="W1041" s="426"/>
      <c r="X1041" s="427"/>
      <c r="Y1041" s="416" t="e">
        <f t="shared" si="81"/>
        <v>#N/A</v>
      </c>
      <c r="Z1041" s="416" t="e">
        <f t="shared" si="82"/>
        <v>#N/A</v>
      </c>
      <c r="AA1041" s="416" t="str">
        <f t="shared" si="83"/>
        <v/>
      </c>
      <c r="AB1041" s="416" t="e">
        <f t="shared" si="84"/>
        <v>#N/A</v>
      </c>
      <c r="AC1041" s="416" t="e">
        <f t="shared" si="85"/>
        <v>#N/A</v>
      </c>
    </row>
    <row r="1042" ht="22.5" customHeight="1" spans="1:29">
      <c r="A1042" s="421"/>
      <c r="B1042" s="422"/>
      <c r="C1042" s="422"/>
      <c r="D1042" s="421"/>
      <c r="E1042" s="421"/>
      <c r="F1042" s="421"/>
      <c r="G1042" s="421"/>
      <c r="H1042" s="421"/>
      <c r="I1042" s="421"/>
      <c r="J1042" s="421"/>
      <c r="K1042" s="421"/>
      <c r="L1042" s="421"/>
      <c r="M1042" s="421"/>
      <c r="N1042" s="426"/>
      <c r="O1042" s="426"/>
      <c r="P1042" s="427"/>
      <c r="Q1042" s="427"/>
      <c r="R1042" s="426"/>
      <c r="S1042" s="426"/>
      <c r="T1042" s="426"/>
      <c r="U1042" s="426"/>
      <c r="V1042" s="426"/>
      <c r="W1042" s="426"/>
      <c r="X1042" s="427"/>
      <c r="Y1042" s="416" t="e">
        <f t="shared" si="81"/>
        <v>#N/A</v>
      </c>
      <c r="Z1042" s="416" t="e">
        <f t="shared" si="82"/>
        <v>#N/A</v>
      </c>
      <c r="AA1042" s="416" t="str">
        <f t="shared" si="83"/>
        <v/>
      </c>
      <c r="AB1042" s="416" t="e">
        <f t="shared" si="84"/>
        <v>#N/A</v>
      </c>
      <c r="AC1042" s="416" t="e">
        <f t="shared" si="85"/>
        <v>#N/A</v>
      </c>
    </row>
    <row r="1043" ht="22.5" customHeight="1" spans="1:29">
      <c r="A1043" s="421"/>
      <c r="B1043" s="422"/>
      <c r="C1043" s="422"/>
      <c r="D1043" s="421"/>
      <c r="E1043" s="421"/>
      <c r="F1043" s="421"/>
      <c r="G1043" s="421"/>
      <c r="H1043" s="421"/>
      <c r="I1043" s="421"/>
      <c r="J1043" s="421"/>
      <c r="K1043" s="421"/>
      <c r="L1043" s="421"/>
      <c r="M1043" s="421"/>
      <c r="N1043" s="426"/>
      <c r="O1043" s="426"/>
      <c r="P1043" s="427"/>
      <c r="Q1043" s="427"/>
      <c r="R1043" s="426"/>
      <c r="S1043" s="426"/>
      <c r="T1043" s="426"/>
      <c r="U1043" s="426"/>
      <c r="V1043" s="426"/>
      <c r="W1043" s="426"/>
      <c r="X1043" s="427"/>
      <c r="Y1043" s="416" t="e">
        <f t="shared" si="81"/>
        <v>#N/A</v>
      </c>
      <c r="Z1043" s="416" t="e">
        <f t="shared" si="82"/>
        <v>#N/A</v>
      </c>
      <c r="AA1043" s="416" t="str">
        <f t="shared" si="83"/>
        <v/>
      </c>
      <c r="AB1043" s="416" t="e">
        <f t="shared" si="84"/>
        <v>#N/A</v>
      </c>
      <c r="AC1043" s="416" t="e">
        <f t="shared" si="85"/>
        <v>#N/A</v>
      </c>
    </row>
    <row r="1044" ht="22.5" customHeight="1" spans="1:29">
      <c r="A1044" s="421"/>
      <c r="B1044" s="422"/>
      <c r="C1044" s="422"/>
      <c r="D1044" s="421"/>
      <c r="E1044" s="421"/>
      <c r="F1044" s="421"/>
      <c r="G1044" s="421"/>
      <c r="H1044" s="421"/>
      <c r="I1044" s="421"/>
      <c r="J1044" s="421"/>
      <c r="K1044" s="421"/>
      <c r="L1044" s="421"/>
      <c r="M1044" s="421"/>
      <c r="N1044" s="426"/>
      <c r="O1044" s="426"/>
      <c r="P1044" s="427"/>
      <c r="Q1044" s="427"/>
      <c r="R1044" s="426"/>
      <c r="S1044" s="426"/>
      <c r="T1044" s="426"/>
      <c r="U1044" s="426"/>
      <c r="V1044" s="426"/>
      <c r="W1044" s="426"/>
      <c r="X1044" s="427"/>
      <c r="Y1044" s="416" t="e">
        <f t="shared" si="81"/>
        <v>#N/A</v>
      </c>
      <c r="Z1044" s="416" t="e">
        <f t="shared" si="82"/>
        <v>#N/A</v>
      </c>
      <c r="AA1044" s="416" t="str">
        <f t="shared" si="83"/>
        <v/>
      </c>
      <c r="AB1044" s="416" t="e">
        <f t="shared" si="84"/>
        <v>#N/A</v>
      </c>
      <c r="AC1044" s="416" t="e">
        <f t="shared" si="85"/>
        <v>#N/A</v>
      </c>
    </row>
    <row r="1045" ht="22.5" customHeight="1" spans="1:29">
      <c r="A1045" s="421"/>
      <c r="B1045" s="422"/>
      <c r="C1045" s="422"/>
      <c r="D1045" s="421"/>
      <c r="E1045" s="421"/>
      <c r="F1045" s="421"/>
      <c r="G1045" s="421"/>
      <c r="H1045" s="421"/>
      <c r="I1045" s="421"/>
      <c r="J1045" s="421"/>
      <c r="K1045" s="421"/>
      <c r="L1045" s="421"/>
      <c r="M1045" s="421"/>
      <c r="N1045" s="426"/>
      <c r="O1045" s="426"/>
      <c r="P1045" s="427"/>
      <c r="Q1045" s="427"/>
      <c r="R1045" s="426"/>
      <c r="S1045" s="426"/>
      <c r="T1045" s="426"/>
      <c r="U1045" s="426"/>
      <c r="V1045" s="426"/>
      <c r="W1045" s="426"/>
      <c r="X1045" s="427"/>
      <c r="Y1045" s="416" t="e">
        <f t="shared" si="81"/>
        <v>#N/A</v>
      </c>
      <c r="Z1045" s="416" t="e">
        <f t="shared" si="82"/>
        <v>#N/A</v>
      </c>
      <c r="AA1045" s="416" t="str">
        <f t="shared" si="83"/>
        <v/>
      </c>
      <c r="AB1045" s="416" t="e">
        <f t="shared" si="84"/>
        <v>#N/A</v>
      </c>
      <c r="AC1045" s="416" t="e">
        <f t="shared" si="85"/>
        <v>#N/A</v>
      </c>
    </row>
    <row r="1046" ht="22.5" customHeight="1" spans="1:29">
      <c r="A1046" s="421"/>
      <c r="B1046" s="422"/>
      <c r="C1046" s="422"/>
      <c r="D1046" s="421"/>
      <c r="E1046" s="421"/>
      <c r="F1046" s="421"/>
      <c r="G1046" s="421"/>
      <c r="H1046" s="421"/>
      <c r="I1046" s="421"/>
      <c r="J1046" s="421"/>
      <c r="K1046" s="421"/>
      <c r="L1046" s="421"/>
      <c r="M1046" s="421"/>
      <c r="N1046" s="426"/>
      <c r="O1046" s="426"/>
      <c r="P1046" s="427"/>
      <c r="Q1046" s="427"/>
      <c r="R1046" s="426"/>
      <c r="S1046" s="426"/>
      <c r="T1046" s="426"/>
      <c r="U1046" s="426"/>
      <c r="V1046" s="426"/>
      <c r="W1046" s="426"/>
      <c r="X1046" s="427"/>
      <c r="Y1046" s="416" t="e">
        <f t="shared" si="81"/>
        <v>#N/A</v>
      </c>
      <c r="Z1046" s="416" t="e">
        <f t="shared" si="82"/>
        <v>#N/A</v>
      </c>
      <c r="AA1046" s="416" t="str">
        <f t="shared" si="83"/>
        <v/>
      </c>
      <c r="AB1046" s="416" t="e">
        <f t="shared" si="84"/>
        <v>#N/A</v>
      </c>
      <c r="AC1046" s="416" t="e">
        <f t="shared" si="85"/>
        <v>#N/A</v>
      </c>
    </row>
    <row r="1047" ht="22.5" customHeight="1" spans="1:29">
      <c r="A1047" s="421"/>
      <c r="B1047" s="422"/>
      <c r="C1047" s="422"/>
      <c r="D1047" s="421"/>
      <c r="E1047" s="421"/>
      <c r="F1047" s="421"/>
      <c r="G1047" s="421"/>
      <c r="H1047" s="421"/>
      <c r="I1047" s="421"/>
      <c r="J1047" s="421"/>
      <c r="K1047" s="421"/>
      <c r="L1047" s="421"/>
      <c r="M1047" s="421"/>
      <c r="N1047" s="426"/>
      <c r="O1047" s="426"/>
      <c r="P1047" s="427"/>
      <c r="Q1047" s="427"/>
      <c r="R1047" s="426"/>
      <c r="S1047" s="426"/>
      <c r="T1047" s="426"/>
      <c r="U1047" s="426"/>
      <c r="V1047" s="426"/>
      <c r="W1047" s="426"/>
      <c r="X1047" s="427"/>
      <c r="Y1047" s="416" t="e">
        <f t="shared" si="81"/>
        <v>#N/A</v>
      </c>
      <c r="Z1047" s="416" t="e">
        <f t="shared" si="82"/>
        <v>#N/A</v>
      </c>
      <c r="AA1047" s="416" t="str">
        <f t="shared" si="83"/>
        <v/>
      </c>
      <c r="AB1047" s="416" t="e">
        <f t="shared" si="84"/>
        <v>#N/A</v>
      </c>
      <c r="AC1047" s="416" t="e">
        <f t="shared" si="85"/>
        <v>#N/A</v>
      </c>
    </row>
    <row r="1048" ht="22.5" customHeight="1" spans="1:29">
      <c r="A1048" s="421"/>
      <c r="B1048" s="422"/>
      <c r="C1048" s="422"/>
      <c r="D1048" s="421"/>
      <c r="E1048" s="421"/>
      <c r="F1048" s="421"/>
      <c r="G1048" s="421"/>
      <c r="H1048" s="421"/>
      <c r="I1048" s="421"/>
      <c r="J1048" s="421"/>
      <c r="K1048" s="421"/>
      <c r="L1048" s="421"/>
      <c r="M1048" s="421"/>
      <c r="N1048" s="426"/>
      <c r="O1048" s="426"/>
      <c r="P1048" s="427"/>
      <c r="Q1048" s="427"/>
      <c r="R1048" s="426"/>
      <c r="S1048" s="426"/>
      <c r="T1048" s="426"/>
      <c r="U1048" s="426"/>
      <c r="V1048" s="426"/>
      <c r="W1048" s="426"/>
      <c r="X1048" s="427"/>
      <c r="Y1048" s="416" t="e">
        <f t="shared" si="81"/>
        <v>#N/A</v>
      </c>
      <c r="Z1048" s="416" t="e">
        <f t="shared" si="82"/>
        <v>#N/A</v>
      </c>
      <c r="AA1048" s="416" t="str">
        <f t="shared" si="83"/>
        <v/>
      </c>
      <c r="AB1048" s="416" t="e">
        <f t="shared" si="84"/>
        <v>#N/A</v>
      </c>
      <c r="AC1048" s="416" t="e">
        <f t="shared" si="85"/>
        <v>#N/A</v>
      </c>
    </row>
    <row r="1049" ht="22.5" customHeight="1" spans="1:29">
      <c r="A1049" s="421"/>
      <c r="B1049" s="422"/>
      <c r="C1049" s="422"/>
      <c r="D1049" s="421"/>
      <c r="E1049" s="421"/>
      <c r="F1049" s="421"/>
      <c r="G1049" s="421"/>
      <c r="H1049" s="421"/>
      <c r="I1049" s="421"/>
      <c r="J1049" s="421"/>
      <c r="K1049" s="421"/>
      <c r="L1049" s="421"/>
      <c r="M1049" s="421"/>
      <c r="N1049" s="426"/>
      <c r="O1049" s="426"/>
      <c r="P1049" s="427"/>
      <c r="Q1049" s="427"/>
      <c r="R1049" s="426"/>
      <c r="S1049" s="426"/>
      <c r="T1049" s="426"/>
      <c r="U1049" s="426"/>
      <c r="V1049" s="426"/>
      <c r="W1049" s="426"/>
      <c r="X1049" s="427"/>
      <c r="Y1049" s="416" t="e">
        <f t="shared" si="81"/>
        <v>#N/A</v>
      </c>
      <c r="Z1049" s="416" t="e">
        <f t="shared" si="82"/>
        <v>#N/A</v>
      </c>
      <c r="AA1049" s="416" t="str">
        <f t="shared" si="83"/>
        <v/>
      </c>
      <c r="AB1049" s="416" t="e">
        <f t="shared" si="84"/>
        <v>#N/A</v>
      </c>
      <c r="AC1049" s="416" t="e">
        <f t="shared" si="85"/>
        <v>#N/A</v>
      </c>
    </row>
    <row r="1050" ht="22.5" customHeight="1" spans="1:29">
      <c r="A1050" s="421"/>
      <c r="B1050" s="422"/>
      <c r="C1050" s="422"/>
      <c r="D1050" s="421"/>
      <c r="E1050" s="421"/>
      <c r="F1050" s="421"/>
      <c r="G1050" s="421"/>
      <c r="H1050" s="421"/>
      <c r="I1050" s="421"/>
      <c r="J1050" s="421"/>
      <c r="K1050" s="421"/>
      <c r="L1050" s="421"/>
      <c r="M1050" s="421"/>
      <c r="N1050" s="426"/>
      <c r="O1050" s="426"/>
      <c r="P1050" s="427"/>
      <c r="Q1050" s="427"/>
      <c r="R1050" s="426"/>
      <c r="S1050" s="426"/>
      <c r="T1050" s="426"/>
      <c r="U1050" s="426"/>
      <c r="V1050" s="426"/>
      <c r="W1050" s="426"/>
      <c r="X1050" s="427"/>
      <c r="Y1050" s="416" t="e">
        <f t="shared" si="81"/>
        <v>#N/A</v>
      </c>
      <c r="Z1050" s="416" t="e">
        <f t="shared" si="82"/>
        <v>#N/A</v>
      </c>
      <c r="AA1050" s="416" t="str">
        <f t="shared" si="83"/>
        <v/>
      </c>
      <c r="AB1050" s="416" t="e">
        <f t="shared" si="84"/>
        <v>#N/A</v>
      </c>
      <c r="AC1050" s="416" t="e">
        <f t="shared" si="85"/>
        <v>#N/A</v>
      </c>
    </row>
    <row r="1051" ht="22.5" customHeight="1" spans="1:29">
      <c r="A1051" s="421"/>
      <c r="B1051" s="422"/>
      <c r="C1051" s="422"/>
      <c r="D1051" s="421"/>
      <c r="E1051" s="421"/>
      <c r="F1051" s="421"/>
      <c r="G1051" s="421"/>
      <c r="H1051" s="421"/>
      <c r="I1051" s="421"/>
      <c r="J1051" s="421"/>
      <c r="K1051" s="421"/>
      <c r="L1051" s="421"/>
      <c r="M1051" s="421"/>
      <c r="N1051" s="426"/>
      <c r="O1051" s="426"/>
      <c r="P1051" s="427"/>
      <c r="Q1051" s="427"/>
      <c r="R1051" s="426"/>
      <c r="S1051" s="426"/>
      <c r="T1051" s="426"/>
      <c r="U1051" s="426"/>
      <c r="V1051" s="426"/>
      <c r="W1051" s="426"/>
      <c r="X1051" s="427"/>
      <c r="Y1051" s="416" t="e">
        <f t="shared" si="81"/>
        <v>#N/A</v>
      </c>
      <c r="Z1051" s="416" t="e">
        <f t="shared" si="82"/>
        <v>#N/A</v>
      </c>
      <c r="AA1051" s="416" t="str">
        <f t="shared" si="83"/>
        <v/>
      </c>
      <c r="AB1051" s="416" t="e">
        <f t="shared" si="84"/>
        <v>#N/A</v>
      </c>
      <c r="AC1051" s="416" t="e">
        <f t="shared" si="85"/>
        <v>#N/A</v>
      </c>
    </row>
    <row r="1052" ht="22.5" customHeight="1" spans="1:29">
      <c r="A1052" s="421"/>
      <c r="B1052" s="422"/>
      <c r="C1052" s="422"/>
      <c r="D1052" s="421"/>
      <c r="E1052" s="421"/>
      <c r="F1052" s="421"/>
      <c r="G1052" s="421"/>
      <c r="H1052" s="421"/>
      <c r="I1052" s="421"/>
      <c r="J1052" s="421"/>
      <c r="K1052" s="421"/>
      <c r="L1052" s="421"/>
      <c r="M1052" s="421"/>
      <c r="N1052" s="426"/>
      <c r="O1052" s="426"/>
      <c r="P1052" s="427"/>
      <c r="Q1052" s="427"/>
      <c r="R1052" s="426"/>
      <c r="S1052" s="426"/>
      <c r="T1052" s="426"/>
      <c r="U1052" s="426"/>
      <c r="V1052" s="426"/>
      <c r="W1052" s="426"/>
      <c r="X1052" s="427"/>
      <c r="Y1052" s="416" t="e">
        <f t="shared" si="81"/>
        <v>#N/A</v>
      </c>
      <c r="Z1052" s="416" t="e">
        <f t="shared" si="82"/>
        <v>#N/A</v>
      </c>
      <c r="AA1052" s="416" t="str">
        <f t="shared" si="83"/>
        <v/>
      </c>
      <c r="AB1052" s="416" t="e">
        <f t="shared" si="84"/>
        <v>#N/A</v>
      </c>
      <c r="AC1052" s="416" t="e">
        <f t="shared" si="85"/>
        <v>#N/A</v>
      </c>
    </row>
    <row r="1053" ht="22.5" customHeight="1" spans="1:29">
      <c r="A1053" s="421"/>
      <c r="B1053" s="422"/>
      <c r="C1053" s="422"/>
      <c r="D1053" s="421"/>
      <c r="E1053" s="421"/>
      <c r="F1053" s="421"/>
      <c r="G1053" s="421"/>
      <c r="H1053" s="421"/>
      <c r="I1053" s="421"/>
      <c r="J1053" s="421"/>
      <c r="K1053" s="421"/>
      <c r="L1053" s="421"/>
      <c r="M1053" s="421"/>
      <c r="N1053" s="426"/>
      <c r="O1053" s="426"/>
      <c r="P1053" s="427"/>
      <c r="Q1053" s="427"/>
      <c r="R1053" s="426"/>
      <c r="S1053" s="426"/>
      <c r="T1053" s="426"/>
      <c r="U1053" s="426"/>
      <c r="V1053" s="426"/>
      <c r="W1053" s="426"/>
      <c r="X1053" s="427"/>
      <c r="Y1053" s="416" t="e">
        <f t="shared" si="81"/>
        <v>#N/A</v>
      </c>
      <c r="Z1053" s="416" t="e">
        <f t="shared" si="82"/>
        <v>#N/A</v>
      </c>
      <c r="AA1053" s="416" t="str">
        <f t="shared" si="83"/>
        <v/>
      </c>
      <c r="AB1053" s="416" t="e">
        <f t="shared" si="84"/>
        <v>#N/A</v>
      </c>
      <c r="AC1053" s="416" t="e">
        <f t="shared" si="85"/>
        <v>#N/A</v>
      </c>
    </row>
    <row r="1054" ht="22.5" customHeight="1" spans="1:29">
      <c r="A1054" s="421"/>
      <c r="B1054" s="422"/>
      <c r="C1054" s="422"/>
      <c r="D1054" s="421"/>
      <c r="E1054" s="421"/>
      <c r="F1054" s="421"/>
      <c r="G1054" s="421"/>
      <c r="H1054" s="421"/>
      <c r="I1054" s="421"/>
      <c r="J1054" s="421"/>
      <c r="K1054" s="421"/>
      <c r="L1054" s="421"/>
      <c r="M1054" s="421"/>
      <c r="N1054" s="426"/>
      <c r="O1054" s="426"/>
      <c r="P1054" s="427"/>
      <c r="Q1054" s="427"/>
      <c r="R1054" s="426"/>
      <c r="S1054" s="426"/>
      <c r="T1054" s="426"/>
      <c r="U1054" s="426"/>
      <c r="V1054" s="426"/>
      <c r="W1054" s="426"/>
      <c r="X1054" s="427"/>
      <c r="Y1054" s="416" t="e">
        <f t="shared" si="81"/>
        <v>#N/A</v>
      </c>
      <c r="Z1054" s="416" t="e">
        <f t="shared" si="82"/>
        <v>#N/A</v>
      </c>
      <c r="AA1054" s="416" t="str">
        <f t="shared" si="83"/>
        <v/>
      </c>
      <c r="AB1054" s="416" t="e">
        <f t="shared" si="84"/>
        <v>#N/A</v>
      </c>
      <c r="AC1054" s="416" t="e">
        <f t="shared" si="85"/>
        <v>#N/A</v>
      </c>
    </row>
    <row r="1055" ht="22.5" customHeight="1" spans="1:29">
      <c r="A1055" s="421"/>
      <c r="B1055" s="422"/>
      <c r="C1055" s="422"/>
      <c r="D1055" s="421"/>
      <c r="E1055" s="421"/>
      <c r="F1055" s="421"/>
      <c r="G1055" s="421"/>
      <c r="H1055" s="421"/>
      <c r="I1055" s="421"/>
      <c r="J1055" s="421"/>
      <c r="K1055" s="421"/>
      <c r="L1055" s="421"/>
      <c r="M1055" s="421"/>
      <c r="N1055" s="426"/>
      <c r="O1055" s="426"/>
      <c r="P1055" s="427"/>
      <c r="Q1055" s="427"/>
      <c r="R1055" s="426"/>
      <c r="S1055" s="426"/>
      <c r="T1055" s="426"/>
      <c r="U1055" s="426"/>
      <c r="V1055" s="426"/>
      <c r="W1055" s="426"/>
      <c r="X1055" s="427"/>
      <c r="Y1055" s="416" t="e">
        <f t="shared" si="81"/>
        <v>#N/A</v>
      </c>
      <c r="Z1055" s="416" t="e">
        <f t="shared" si="82"/>
        <v>#N/A</v>
      </c>
      <c r="AA1055" s="416" t="str">
        <f t="shared" si="83"/>
        <v/>
      </c>
      <c r="AB1055" s="416" t="e">
        <f t="shared" si="84"/>
        <v>#N/A</v>
      </c>
      <c r="AC1055" s="416" t="e">
        <f t="shared" si="85"/>
        <v>#N/A</v>
      </c>
    </row>
    <row r="1056" ht="22.5" customHeight="1" spans="1:29">
      <c r="A1056" s="421"/>
      <c r="B1056" s="422"/>
      <c r="C1056" s="422"/>
      <c r="D1056" s="421"/>
      <c r="E1056" s="421"/>
      <c r="F1056" s="421"/>
      <c r="G1056" s="421"/>
      <c r="H1056" s="421"/>
      <c r="I1056" s="421"/>
      <c r="J1056" s="421"/>
      <c r="K1056" s="421"/>
      <c r="L1056" s="421"/>
      <c r="M1056" s="421"/>
      <c r="N1056" s="426"/>
      <c r="O1056" s="426"/>
      <c r="P1056" s="427"/>
      <c r="Q1056" s="427"/>
      <c r="R1056" s="426"/>
      <c r="S1056" s="426"/>
      <c r="T1056" s="426"/>
      <c r="U1056" s="426"/>
      <c r="V1056" s="426"/>
      <c r="W1056" s="426"/>
      <c r="X1056" s="427"/>
      <c r="Y1056" s="416" t="e">
        <f t="shared" si="81"/>
        <v>#N/A</v>
      </c>
      <c r="Z1056" s="416" t="e">
        <f t="shared" si="82"/>
        <v>#N/A</v>
      </c>
      <c r="AA1056" s="416" t="str">
        <f t="shared" si="83"/>
        <v/>
      </c>
      <c r="AB1056" s="416" t="e">
        <f t="shared" si="84"/>
        <v>#N/A</v>
      </c>
      <c r="AC1056" s="416" t="e">
        <f t="shared" si="85"/>
        <v>#N/A</v>
      </c>
    </row>
    <row r="1057" ht="22.5" customHeight="1" spans="1:29">
      <c r="A1057" s="421"/>
      <c r="B1057" s="422"/>
      <c r="C1057" s="422"/>
      <c r="D1057" s="421"/>
      <c r="E1057" s="421"/>
      <c r="F1057" s="421"/>
      <c r="G1057" s="421"/>
      <c r="H1057" s="421"/>
      <c r="I1057" s="421"/>
      <c r="J1057" s="421"/>
      <c r="K1057" s="421"/>
      <c r="L1057" s="421"/>
      <c r="M1057" s="421"/>
      <c r="N1057" s="426"/>
      <c r="O1057" s="426"/>
      <c r="P1057" s="427"/>
      <c r="Q1057" s="427"/>
      <c r="R1057" s="426"/>
      <c r="S1057" s="426"/>
      <c r="T1057" s="426"/>
      <c r="U1057" s="426"/>
      <c r="V1057" s="426"/>
      <c r="W1057" s="426"/>
      <c r="X1057" s="427"/>
      <c r="Y1057" s="416" t="e">
        <f t="shared" si="81"/>
        <v>#N/A</v>
      </c>
      <c r="Z1057" s="416" t="e">
        <f t="shared" si="82"/>
        <v>#N/A</v>
      </c>
      <c r="AA1057" s="416" t="str">
        <f t="shared" si="83"/>
        <v/>
      </c>
      <c r="AB1057" s="416" t="e">
        <f t="shared" si="84"/>
        <v>#N/A</v>
      </c>
      <c r="AC1057" s="416" t="e">
        <f t="shared" si="85"/>
        <v>#N/A</v>
      </c>
    </row>
    <row r="1058" ht="22.5" customHeight="1" spans="1:29">
      <c r="A1058" s="421"/>
      <c r="B1058" s="422"/>
      <c r="C1058" s="422"/>
      <c r="D1058" s="421"/>
      <c r="E1058" s="421"/>
      <c r="F1058" s="421"/>
      <c r="G1058" s="421"/>
      <c r="H1058" s="421"/>
      <c r="I1058" s="421"/>
      <c r="J1058" s="421"/>
      <c r="K1058" s="421"/>
      <c r="L1058" s="421"/>
      <c r="M1058" s="421"/>
      <c r="N1058" s="426"/>
      <c r="O1058" s="426"/>
      <c r="P1058" s="427"/>
      <c r="Q1058" s="427"/>
      <c r="R1058" s="426"/>
      <c r="S1058" s="426"/>
      <c r="T1058" s="426"/>
      <c r="U1058" s="426"/>
      <c r="V1058" s="426"/>
      <c r="W1058" s="426"/>
      <c r="X1058" s="427"/>
      <c r="Y1058" s="416" t="e">
        <f t="shared" si="81"/>
        <v>#N/A</v>
      </c>
      <c r="Z1058" s="416" t="e">
        <f t="shared" si="82"/>
        <v>#N/A</v>
      </c>
      <c r="AA1058" s="416" t="str">
        <f t="shared" si="83"/>
        <v/>
      </c>
      <c r="AB1058" s="416" t="e">
        <f t="shared" si="84"/>
        <v>#N/A</v>
      </c>
      <c r="AC1058" s="416" t="e">
        <f t="shared" si="85"/>
        <v>#N/A</v>
      </c>
    </row>
    <row r="1059" ht="22.5" customHeight="1" spans="1:29">
      <c r="A1059" s="421"/>
      <c r="B1059" s="422"/>
      <c r="C1059" s="422"/>
      <c r="D1059" s="421"/>
      <c r="E1059" s="421"/>
      <c r="F1059" s="421"/>
      <c r="G1059" s="421"/>
      <c r="H1059" s="421"/>
      <c r="I1059" s="421"/>
      <c r="J1059" s="421"/>
      <c r="K1059" s="421"/>
      <c r="L1059" s="421"/>
      <c r="M1059" s="421"/>
      <c r="N1059" s="426"/>
      <c r="O1059" s="426"/>
      <c r="P1059" s="427"/>
      <c r="Q1059" s="427"/>
      <c r="R1059" s="426"/>
      <c r="S1059" s="426"/>
      <c r="T1059" s="426"/>
      <c r="U1059" s="426"/>
      <c r="V1059" s="426"/>
      <c r="W1059" s="426"/>
      <c r="X1059" s="427"/>
      <c r="Y1059" s="416" t="e">
        <f t="shared" si="81"/>
        <v>#N/A</v>
      </c>
      <c r="Z1059" s="416" t="e">
        <f t="shared" si="82"/>
        <v>#N/A</v>
      </c>
      <c r="AA1059" s="416" t="str">
        <f t="shared" si="83"/>
        <v/>
      </c>
      <c r="AB1059" s="416" t="e">
        <f t="shared" si="84"/>
        <v>#N/A</v>
      </c>
      <c r="AC1059" s="416" t="e">
        <f t="shared" si="85"/>
        <v>#N/A</v>
      </c>
    </row>
    <row r="1060" ht="22.5" customHeight="1" spans="1:29">
      <c r="A1060" s="421"/>
      <c r="B1060" s="422"/>
      <c r="C1060" s="422"/>
      <c r="D1060" s="421"/>
      <c r="E1060" s="421"/>
      <c r="F1060" s="421"/>
      <c r="G1060" s="421"/>
      <c r="H1060" s="421"/>
      <c r="I1060" s="421"/>
      <c r="J1060" s="421"/>
      <c r="K1060" s="421"/>
      <c r="L1060" s="421"/>
      <c r="M1060" s="421"/>
      <c r="N1060" s="426"/>
      <c r="O1060" s="426"/>
      <c r="P1060" s="427"/>
      <c r="Q1060" s="427"/>
      <c r="R1060" s="426"/>
      <c r="S1060" s="426"/>
      <c r="T1060" s="426"/>
      <c r="U1060" s="426"/>
      <c r="V1060" s="426"/>
      <c r="W1060" s="426"/>
      <c r="X1060" s="427"/>
      <c r="Y1060" s="416" t="e">
        <f t="shared" si="81"/>
        <v>#N/A</v>
      </c>
      <c r="Z1060" s="416" t="e">
        <f t="shared" si="82"/>
        <v>#N/A</v>
      </c>
      <c r="AA1060" s="416" t="str">
        <f t="shared" si="83"/>
        <v/>
      </c>
      <c r="AB1060" s="416" t="e">
        <f t="shared" si="84"/>
        <v>#N/A</v>
      </c>
      <c r="AC1060" s="416" t="e">
        <f t="shared" si="85"/>
        <v>#N/A</v>
      </c>
    </row>
    <row r="1061" ht="22.5" customHeight="1" spans="1:29">
      <c r="A1061" s="421"/>
      <c r="B1061" s="422"/>
      <c r="C1061" s="422"/>
      <c r="D1061" s="421"/>
      <c r="E1061" s="421"/>
      <c r="F1061" s="421"/>
      <c r="G1061" s="421"/>
      <c r="H1061" s="421"/>
      <c r="I1061" s="421"/>
      <c r="J1061" s="421"/>
      <c r="K1061" s="421"/>
      <c r="L1061" s="421"/>
      <c r="M1061" s="421"/>
      <c r="N1061" s="426"/>
      <c r="O1061" s="426"/>
      <c r="P1061" s="427"/>
      <c r="Q1061" s="427"/>
      <c r="R1061" s="426"/>
      <c r="S1061" s="426"/>
      <c r="T1061" s="426"/>
      <c r="U1061" s="426"/>
      <c r="V1061" s="426"/>
      <c r="W1061" s="426"/>
      <c r="X1061" s="427"/>
      <c r="Y1061" s="416" t="e">
        <f t="shared" si="81"/>
        <v>#N/A</v>
      </c>
      <c r="Z1061" s="416" t="e">
        <f t="shared" si="82"/>
        <v>#N/A</v>
      </c>
      <c r="AA1061" s="416" t="str">
        <f t="shared" si="83"/>
        <v/>
      </c>
      <c r="AB1061" s="416" t="e">
        <f t="shared" si="84"/>
        <v>#N/A</v>
      </c>
      <c r="AC1061" s="416" t="e">
        <f t="shared" si="85"/>
        <v>#N/A</v>
      </c>
    </row>
    <row r="1062" ht="22.5" customHeight="1" spans="1:29">
      <c r="A1062" s="421"/>
      <c r="B1062" s="422"/>
      <c r="C1062" s="422"/>
      <c r="D1062" s="421"/>
      <c r="E1062" s="421"/>
      <c r="F1062" s="421"/>
      <c r="G1062" s="421"/>
      <c r="H1062" s="421"/>
      <c r="I1062" s="421"/>
      <c r="J1062" s="421"/>
      <c r="K1062" s="421"/>
      <c r="L1062" s="421"/>
      <c r="M1062" s="421"/>
      <c r="N1062" s="426"/>
      <c r="O1062" s="426"/>
      <c r="P1062" s="427"/>
      <c r="Q1062" s="427"/>
      <c r="R1062" s="426"/>
      <c r="S1062" s="426"/>
      <c r="T1062" s="426"/>
      <c r="U1062" s="426"/>
      <c r="V1062" s="426"/>
      <c r="W1062" s="426"/>
      <c r="X1062" s="427"/>
      <c r="Y1062" s="416" t="e">
        <f t="shared" si="81"/>
        <v>#N/A</v>
      </c>
      <c r="Z1062" s="416" t="e">
        <f t="shared" si="82"/>
        <v>#N/A</v>
      </c>
      <c r="AA1062" s="416" t="str">
        <f t="shared" si="83"/>
        <v/>
      </c>
      <c r="AB1062" s="416" t="e">
        <f t="shared" si="84"/>
        <v>#N/A</v>
      </c>
      <c r="AC1062" s="416" t="e">
        <f t="shared" si="85"/>
        <v>#N/A</v>
      </c>
    </row>
    <row r="1063" ht="22.5" customHeight="1" spans="1:29">
      <c r="A1063" s="421"/>
      <c r="B1063" s="422"/>
      <c r="C1063" s="422"/>
      <c r="D1063" s="421"/>
      <c r="E1063" s="421"/>
      <c r="F1063" s="421"/>
      <c r="G1063" s="421"/>
      <c r="H1063" s="421"/>
      <c r="I1063" s="421"/>
      <c r="J1063" s="421"/>
      <c r="K1063" s="421"/>
      <c r="L1063" s="421"/>
      <c r="M1063" s="421"/>
      <c r="N1063" s="426"/>
      <c r="O1063" s="426"/>
      <c r="P1063" s="427"/>
      <c r="Q1063" s="427"/>
      <c r="R1063" s="426"/>
      <c r="S1063" s="426"/>
      <c r="T1063" s="426"/>
      <c r="U1063" s="426"/>
      <c r="V1063" s="426"/>
      <c r="W1063" s="426"/>
      <c r="X1063" s="427"/>
      <c r="Y1063" s="416" t="e">
        <f t="shared" si="81"/>
        <v>#N/A</v>
      </c>
      <c r="Z1063" s="416" t="e">
        <f t="shared" si="82"/>
        <v>#N/A</v>
      </c>
      <c r="AA1063" s="416" t="str">
        <f t="shared" si="83"/>
        <v/>
      </c>
      <c r="AB1063" s="416" t="e">
        <f t="shared" si="84"/>
        <v>#N/A</v>
      </c>
      <c r="AC1063" s="416" t="e">
        <f t="shared" si="85"/>
        <v>#N/A</v>
      </c>
    </row>
    <row r="1064" ht="22.5" customHeight="1" spans="1:29">
      <c r="A1064" s="421"/>
      <c r="B1064" s="422"/>
      <c r="C1064" s="422"/>
      <c r="D1064" s="421"/>
      <c r="E1064" s="421"/>
      <c r="F1064" s="421"/>
      <c r="G1064" s="421"/>
      <c r="H1064" s="421"/>
      <c r="I1064" s="421"/>
      <c r="J1064" s="421"/>
      <c r="K1064" s="421"/>
      <c r="L1064" s="421"/>
      <c r="M1064" s="421"/>
      <c r="N1064" s="426"/>
      <c r="O1064" s="426"/>
      <c r="P1064" s="427"/>
      <c r="Q1064" s="427"/>
      <c r="R1064" s="426"/>
      <c r="S1064" s="426"/>
      <c r="T1064" s="426"/>
      <c r="U1064" s="426"/>
      <c r="V1064" s="426"/>
      <c r="W1064" s="426"/>
      <c r="X1064" s="427"/>
      <c r="Y1064" s="416" t="e">
        <f t="shared" si="81"/>
        <v>#N/A</v>
      </c>
      <c r="Z1064" s="416" t="e">
        <f t="shared" si="82"/>
        <v>#N/A</v>
      </c>
      <c r="AA1064" s="416" t="str">
        <f t="shared" si="83"/>
        <v/>
      </c>
      <c r="AB1064" s="416" t="e">
        <f t="shared" si="84"/>
        <v>#N/A</v>
      </c>
      <c r="AC1064" s="416" t="e">
        <f t="shared" si="85"/>
        <v>#N/A</v>
      </c>
    </row>
    <row r="1065" ht="22.5" customHeight="1" spans="1:29">
      <c r="A1065" s="421"/>
      <c r="B1065" s="422"/>
      <c r="C1065" s="422"/>
      <c r="D1065" s="421"/>
      <c r="E1065" s="421"/>
      <c r="F1065" s="421"/>
      <c r="G1065" s="421"/>
      <c r="H1065" s="421"/>
      <c r="I1065" s="421"/>
      <c r="J1065" s="421"/>
      <c r="K1065" s="421"/>
      <c r="L1065" s="421"/>
      <c r="M1065" s="421"/>
      <c r="N1065" s="426"/>
      <c r="O1065" s="426"/>
      <c r="P1065" s="427"/>
      <c r="Q1065" s="427"/>
      <c r="R1065" s="426"/>
      <c r="S1065" s="426"/>
      <c r="T1065" s="426"/>
      <c r="U1065" s="426"/>
      <c r="V1065" s="426"/>
      <c r="W1065" s="426"/>
      <c r="X1065" s="427"/>
      <c r="Y1065" s="416" t="e">
        <f t="shared" si="81"/>
        <v>#N/A</v>
      </c>
      <c r="Z1065" s="416" t="e">
        <f t="shared" si="82"/>
        <v>#N/A</v>
      </c>
      <c r="AA1065" s="416" t="str">
        <f t="shared" si="83"/>
        <v/>
      </c>
      <c r="AB1065" s="416" t="e">
        <f t="shared" si="84"/>
        <v>#N/A</v>
      </c>
      <c r="AC1065" s="416" t="e">
        <f t="shared" si="85"/>
        <v>#N/A</v>
      </c>
    </row>
    <row r="1066" ht="22.5" customHeight="1" spans="1:29">
      <c r="A1066" s="421"/>
      <c r="B1066" s="422"/>
      <c r="C1066" s="422"/>
      <c r="D1066" s="421"/>
      <c r="E1066" s="421"/>
      <c r="F1066" s="421"/>
      <c r="G1066" s="421"/>
      <c r="H1066" s="421"/>
      <c r="I1066" s="421"/>
      <c r="J1066" s="421"/>
      <c r="K1066" s="421"/>
      <c r="L1066" s="421"/>
      <c r="M1066" s="421"/>
      <c r="N1066" s="426"/>
      <c r="O1066" s="426"/>
      <c r="P1066" s="427"/>
      <c r="Q1066" s="427"/>
      <c r="R1066" s="426"/>
      <c r="S1066" s="426"/>
      <c r="T1066" s="426"/>
      <c r="U1066" s="426"/>
      <c r="V1066" s="426"/>
      <c r="W1066" s="426"/>
      <c r="X1066" s="427"/>
      <c r="Y1066" s="416" t="e">
        <f t="shared" si="81"/>
        <v>#N/A</v>
      </c>
      <c r="Z1066" s="416" t="e">
        <f t="shared" si="82"/>
        <v>#N/A</v>
      </c>
      <c r="AA1066" s="416" t="str">
        <f t="shared" si="83"/>
        <v/>
      </c>
      <c r="AB1066" s="416" t="e">
        <f t="shared" si="84"/>
        <v>#N/A</v>
      </c>
      <c r="AC1066" s="416" t="e">
        <f t="shared" si="85"/>
        <v>#N/A</v>
      </c>
    </row>
    <row r="1067" ht="22.5" customHeight="1" spans="1:29">
      <c r="A1067" s="421"/>
      <c r="B1067" s="422"/>
      <c r="C1067" s="422"/>
      <c r="D1067" s="421"/>
      <c r="E1067" s="421"/>
      <c r="F1067" s="421"/>
      <c r="G1067" s="421"/>
      <c r="H1067" s="421"/>
      <c r="I1067" s="421"/>
      <c r="J1067" s="421"/>
      <c r="K1067" s="421"/>
      <c r="L1067" s="421"/>
      <c r="M1067" s="421"/>
      <c r="N1067" s="426"/>
      <c r="O1067" s="426"/>
      <c r="P1067" s="427"/>
      <c r="Q1067" s="427"/>
      <c r="R1067" s="426"/>
      <c r="S1067" s="426"/>
      <c r="T1067" s="426"/>
      <c r="U1067" s="426"/>
      <c r="V1067" s="426"/>
      <c r="W1067" s="426"/>
      <c r="X1067" s="427"/>
      <c r="Y1067" s="416" t="e">
        <f t="shared" si="81"/>
        <v>#N/A</v>
      </c>
      <c r="Z1067" s="416" t="e">
        <f t="shared" si="82"/>
        <v>#N/A</v>
      </c>
      <c r="AA1067" s="416" t="str">
        <f t="shared" si="83"/>
        <v/>
      </c>
      <c r="AB1067" s="416" t="e">
        <f t="shared" si="84"/>
        <v>#N/A</v>
      </c>
      <c r="AC1067" s="416" t="e">
        <f t="shared" si="85"/>
        <v>#N/A</v>
      </c>
    </row>
    <row r="1068" ht="22.5" customHeight="1" spans="1:29">
      <c r="A1068" s="421"/>
      <c r="B1068" s="422"/>
      <c r="C1068" s="422"/>
      <c r="D1068" s="421"/>
      <c r="E1068" s="421"/>
      <c r="F1068" s="421"/>
      <c r="G1068" s="421"/>
      <c r="H1068" s="421"/>
      <c r="I1068" s="421"/>
      <c r="J1068" s="421"/>
      <c r="K1068" s="421"/>
      <c r="L1068" s="421"/>
      <c r="M1068" s="421"/>
      <c r="N1068" s="426"/>
      <c r="O1068" s="426"/>
      <c r="P1068" s="427"/>
      <c r="Q1068" s="427"/>
      <c r="R1068" s="426"/>
      <c r="S1068" s="426"/>
      <c r="T1068" s="426"/>
      <c r="U1068" s="426"/>
      <c r="V1068" s="426"/>
      <c r="W1068" s="426"/>
      <c r="X1068" s="427"/>
      <c r="Y1068" s="416" t="e">
        <f t="shared" si="81"/>
        <v>#N/A</v>
      </c>
      <c r="Z1068" s="416" t="e">
        <f t="shared" si="82"/>
        <v>#N/A</v>
      </c>
      <c r="AA1068" s="416" t="str">
        <f t="shared" si="83"/>
        <v/>
      </c>
      <c r="AB1068" s="416" t="e">
        <f t="shared" si="84"/>
        <v>#N/A</v>
      </c>
      <c r="AC1068" s="416" t="e">
        <f t="shared" si="85"/>
        <v>#N/A</v>
      </c>
    </row>
    <row r="1069" ht="22.5" customHeight="1" spans="1:29">
      <c r="A1069" s="421"/>
      <c r="B1069" s="422"/>
      <c r="C1069" s="422"/>
      <c r="D1069" s="421"/>
      <c r="E1069" s="421"/>
      <c r="F1069" s="421"/>
      <c r="G1069" s="421"/>
      <c r="H1069" s="421"/>
      <c r="I1069" s="421"/>
      <c r="J1069" s="421"/>
      <c r="K1069" s="421"/>
      <c r="L1069" s="421"/>
      <c r="M1069" s="421"/>
      <c r="N1069" s="426"/>
      <c r="O1069" s="426"/>
      <c r="P1069" s="427"/>
      <c r="Q1069" s="427"/>
      <c r="R1069" s="426"/>
      <c r="S1069" s="426"/>
      <c r="T1069" s="426"/>
      <c r="U1069" s="426"/>
      <c r="V1069" s="426"/>
      <c r="W1069" s="426"/>
      <c r="X1069" s="427"/>
      <c r="Y1069" s="416" t="e">
        <f t="shared" si="81"/>
        <v>#N/A</v>
      </c>
      <c r="Z1069" s="416" t="e">
        <f t="shared" si="82"/>
        <v>#N/A</v>
      </c>
      <c r="AA1069" s="416" t="str">
        <f t="shared" si="83"/>
        <v/>
      </c>
      <c r="AB1069" s="416" t="e">
        <f t="shared" si="84"/>
        <v>#N/A</v>
      </c>
      <c r="AC1069" s="416" t="e">
        <f t="shared" si="85"/>
        <v>#N/A</v>
      </c>
    </row>
    <row r="1070" ht="22.5" customHeight="1" spans="1:29">
      <c r="A1070" s="421"/>
      <c r="B1070" s="422"/>
      <c r="C1070" s="422"/>
      <c r="D1070" s="421"/>
      <c r="E1070" s="421"/>
      <c r="F1070" s="421"/>
      <c r="G1070" s="421"/>
      <c r="H1070" s="421"/>
      <c r="I1070" s="421"/>
      <c r="J1070" s="421"/>
      <c r="K1070" s="421"/>
      <c r="L1070" s="421"/>
      <c r="M1070" s="421"/>
      <c r="N1070" s="426"/>
      <c r="O1070" s="426"/>
      <c r="P1070" s="427"/>
      <c r="Q1070" s="427"/>
      <c r="R1070" s="426"/>
      <c r="S1070" s="426"/>
      <c r="T1070" s="426"/>
      <c r="U1070" s="426"/>
      <c r="V1070" s="426"/>
      <c r="W1070" s="426"/>
      <c r="X1070" s="427"/>
      <c r="Y1070" s="416" t="e">
        <f t="shared" si="81"/>
        <v>#N/A</v>
      </c>
      <c r="Z1070" s="416" t="e">
        <f t="shared" si="82"/>
        <v>#N/A</v>
      </c>
      <c r="AA1070" s="416" t="str">
        <f t="shared" si="83"/>
        <v/>
      </c>
      <c r="AB1070" s="416" t="e">
        <f t="shared" si="84"/>
        <v>#N/A</v>
      </c>
      <c r="AC1070" s="416" t="e">
        <f t="shared" si="85"/>
        <v>#N/A</v>
      </c>
    </row>
    <row r="1071" ht="22.5" customHeight="1" spans="1:29">
      <c r="A1071" s="421"/>
      <c r="B1071" s="422"/>
      <c r="C1071" s="422"/>
      <c r="D1071" s="421"/>
      <c r="E1071" s="421"/>
      <c r="F1071" s="421"/>
      <c r="G1071" s="421"/>
      <c r="H1071" s="421"/>
      <c r="I1071" s="421"/>
      <c r="J1071" s="421"/>
      <c r="K1071" s="421"/>
      <c r="L1071" s="421"/>
      <c r="M1071" s="421"/>
      <c r="N1071" s="426"/>
      <c r="O1071" s="426"/>
      <c r="P1071" s="427"/>
      <c r="Q1071" s="427"/>
      <c r="R1071" s="426"/>
      <c r="S1071" s="426"/>
      <c r="T1071" s="426"/>
      <c r="U1071" s="426"/>
      <c r="V1071" s="426"/>
      <c r="W1071" s="426"/>
      <c r="X1071" s="427"/>
      <c r="Y1071" s="416" t="e">
        <f t="shared" si="81"/>
        <v>#N/A</v>
      </c>
      <c r="Z1071" s="416" t="e">
        <f t="shared" si="82"/>
        <v>#N/A</v>
      </c>
      <c r="AA1071" s="416" t="str">
        <f t="shared" si="83"/>
        <v/>
      </c>
      <c r="AB1071" s="416" t="e">
        <f t="shared" si="84"/>
        <v>#N/A</v>
      </c>
      <c r="AC1071" s="416" t="e">
        <f t="shared" si="85"/>
        <v>#N/A</v>
      </c>
    </row>
    <row r="1072" ht="22.5" customHeight="1" spans="1:29">
      <c r="A1072" s="421"/>
      <c r="B1072" s="422"/>
      <c r="C1072" s="422"/>
      <c r="D1072" s="421"/>
      <c r="E1072" s="421"/>
      <c r="F1072" s="421"/>
      <c r="G1072" s="421"/>
      <c r="H1072" s="421"/>
      <c r="I1072" s="421"/>
      <c r="J1072" s="421"/>
      <c r="K1072" s="421"/>
      <c r="L1072" s="421"/>
      <c r="M1072" s="421"/>
      <c r="N1072" s="426"/>
      <c r="O1072" s="426"/>
      <c r="P1072" s="427"/>
      <c r="Q1072" s="427"/>
      <c r="R1072" s="426"/>
      <c r="S1072" s="426"/>
      <c r="T1072" s="426"/>
      <c r="U1072" s="426"/>
      <c r="V1072" s="426"/>
      <c r="W1072" s="426"/>
      <c r="X1072" s="427"/>
      <c r="Y1072" s="416" t="e">
        <f t="shared" si="81"/>
        <v>#N/A</v>
      </c>
      <c r="Z1072" s="416" t="e">
        <f t="shared" si="82"/>
        <v>#N/A</v>
      </c>
      <c r="AA1072" s="416" t="str">
        <f t="shared" si="83"/>
        <v/>
      </c>
      <c r="AB1072" s="416" t="e">
        <f t="shared" si="84"/>
        <v>#N/A</v>
      </c>
      <c r="AC1072" s="416" t="e">
        <f t="shared" si="85"/>
        <v>#N/A</v>
      </c>
    </row>
    <row r="1073" ht="22.5" customHeight="1" spans="1:29">
      <c r="A1073" s="421"/>
      <c r="B1073" s="422"/>
      <c r="C1073" s="422"/>
      <c r="D1073" s="421"/>
      <c r="E1073" s="421"/>
      <c r="F1073" s="421"/>
      <c r="G1073" s="421"/>
      <c r="H1073" s="421"/>
      <c r="I1073" s="421"/>
      <c r="J1073" s="421"/>
      <c r="K1073" s="421"/>
      <c r="L1073" s="421"/>
      <c r="M1073" s="421"/>
      <c r="N1073" s="426"/>
      <c r="O1073" s="426"/>
      <c r="P1073" s="427"/>
      <c r="Q1073" s="427"/>
      <c r="R1073" s="426"/>
      <c r="S1073" s="426"/>
      <c r="T1073" s="426"/>
      <c r="U1073" s="426"/>
      <c r="V1073" s="426"/>
      <c r="W1073" s="426"/>
      <c r="X1073" s="427"/>
      <c r="Y1073" s="416" t="e">
        <f t="shared" si="81"/>
        <v>#N/A</v>
      </c>
      <c r="Z1073" s="416" t="e">
        <f t="shared" si="82"/>
        <v>#N/A</v>
      </c>
      <c r="AA1073" s="416" t="str">
        <f t="shared" si="83"/>
        <v/>
      </c>
      <c r="AB1073" s="416" t="e">
        <f t="shared" si="84"/>
        <v>#N/A</v>
      </c>
      <c r="AC1073" s="416" t="e">
        <f t="shared" si="85"/>
        <v>#N/A</v>
      </c>
    </row>
    <row r="1074" ht="22.5" customHeight="1" spans="1:29">
      <c r="A1074" s="421"/>
      <c r="B1074" s="422"/>
      <c r="C1074" s="422"/>
      <c r="D1074" s="421"/>
      <c r="E1074" s="421"/>
      <c r="F1074" s="421"/>
      <c r="G1074" s="421"/>
      <c r="H1074" s="421"/>
      <c r="I1074" s="421"/>
      <c r="J1074" s="421"/>
      <c r="K1074" s="421"/>
      <c r="L1074" s="421"/>
      <c r="M1074" s="421"/>
      <c r="N1074" s="426"/>
      <c r="O1074" s="426"/>
      <c r="P1074" s="427"/>
      <c r="Q1074" s="427"/>
      <c r="R1074" s="426"/>
      <c r="S1074" s="426"/>
      <c r="T1074" s="426"/>
      <c r="U1074" s="426"/>
      <c r="V1074" s="426"/>
      <c r="W1074" s="426"/>
      <c r="X1074" s="427"/>
      <c r="Y1074" s="416" t="e">
        <f t="shared" si="81"/>
        <v>#N/A</v>
      </c>
      <c r="Z1074" s="416" t="e">
        <f t="shared" si="82"/>
        <v>#N/A</v>
      </c>
      <c r="AA1074" s="416" t="str">
        <f t="shared" si="83"/>
        <v/>
      </c>
      <c r="AB1074" s="416" t="e">
        <f t="shared" si="84"/>
        <v>#N/A</v>
      </c>
      <c r="AC1074" s="416" t="e">
        <f t="shared" si="85"/>
        <v>#N/A</v>
      </c>
    </row>
    <row r="1075" ht="22.5" customHeight="1" spans="1:29">
      <c r="A1075" s="421"/>
      <c r="B1075" s="422"/>
      <c r="C1075" s="422"/>
      <c r="D1075" s="421"/>
      <c r="E1075" s="421"/>
      <c r="F1075" s="421"/>
      <c r="G1075" s="421"/>
      <c r="H1075" s="421"/>
      <c r="I1075" s="421"/>
      <c r="J1075" s="421"/>
      <c r="K1075" s="421"/>
      <c r="L1075" s="421"/>
      <c r="M1075" s="421"/>
      <c r="N1075" s="426"/>
      <c r="O1075" s="426"/>
      <c r="P1075" s="427"/>
      <c r="Q1075" s="427"/>
      <c r="R1075" s="426"/>
      <c r="S1075" s="426"/>
      <c r="T1075" s="426"/>
      <c r="U1075" s="426"/>
      <c r="V1075" s="426"/>
      <c r="W1075" s="426"/>
      <c r="X1075" s="427"/>
      <c r="Y1075" s="416" t="e">
        <f t="shared" si="81"/>
        <v>#N/A</v>
      </c>
      <c r="Z1075" s="416" t="e">
        <f t="shared" si="82"/>
        <v>#N/A</v>
      </c>
      <c r="AA1075" s="416" t="str">
        <f t="shared" si="83"/>
        <v/>
      </c>
      <c r="AB1075" s="416" t="e">
        <f t="shared" si="84"/>
        <v>#N/A</v>
      </c>
      <c r="AC1075" s="416" t="e">
        <f t="shared" si="85"/>
        <v>#N/A</v>
      </c>
    </row>
    <row r="1076" ht="22.5" customHeight="1" spans="1:29">
      <c r="A1076" s="421"/>
      <c r="B1076" s="422"/>
      <c r="C1076" s="422"/>
      <c r="D1076" s="421"/>
      <c r="E1076" s="421"/>
      <c r="F1076" s="421"/>
      <c r="G1076" s="421"/>
      <c r="H1076" s="421"/>
      <c r="I1076" s="421"/>
      <c r="J1076" s="421"/>
      <c r="K1076" s="421"/>
      <c r="L1076" s="421"/>
      <c r="M1076" s="421"/>
      <c r="N1076" s="426"/>
      <c r="O1076" s="426"/>
      <c r="P1076" s="427"/>
      <c r="Q1076" s="427"/>
      <c r="R1076" s="426"/>
      <c r="S1076" s="426"/>
      <c r="T1076" s="426"/>
      <c r="U1076" s="426"/>
      <c r="V1076" s="426"/>
      <c r="W1076" s="426"/>
      <c r="X1076" s="427"/>
      <c r="Y1076" s="416" t="e">
        <f t="shared" si="81"/>
        <v>#N/A</v>
      </c>
      <c r="Z1076" s="416" t="e">
        <f t="shared" si="82"/>
        <v>#N/A</v>
      </c>
      <c r="AA1076" s="416" t="str">
        <f t="shared" si="83"/>
        <v/>
      </c>
      <c r="AB1076" s="416" t="e">
        <f t="shared" si="84"/>
        <v>#N/A</v>
      </c>
      <c r="AC1076" s="416" t="e">
        <f t="shared" si="85"/>
        <v>#N/A</v>
      </c>
    </row>
    <row r="1077" ht="22.5" customHeight="1" spans="1:29">
      <c r="A1077" s="421"/>
      <c r="B1077" s="422"/>
      <c r="C1077" s="422"/>
      <c r="D1077" s="421"/>
      <c r="E1077" s="421"/>
      <c r="F1077" s="421"/>
      <c r="G1077" s="421"/>
      <c r="H1077" s="421"/>
      <c r="I1077" s="421"/>
      <c r="J1077" s="421"/>
      <c r="K1077" s="421"/>
      <c r="L1077" s="421"/>
      <c r="M1077" s="421"/>
      <c r="N1077" s="426"/>
      <c r="O1077" s="426"/>
      <c r="P1077" s="427"/>
      <c r="Q1077" s="427"/>
      <c r="R1077" s="426"/>
      <c r="S1077" s="426"/>
      <c r="T1077" s="426"/>
      <c r="U1077" s="426"/>
      <c r="V1077" s="426"/>
      <c r="W1077" s="426"/>
      <c r="X1077" s="427"/>
      <c r="Y1077" s="416" t="e">
        <f t="shared" si="81"/>
        <v>#N/A</v>
      </c>
      <c r="Z1077" s="416" t="e">
        <f t="shared" si="82"/>
        <v>#N/A</v>
      </c>
      <c r="AA1077" s="416" t="str">
        <f t="shared" si="83"/>
        <v/>
      </c>
      <c r="AB1077" s="416" t="e">
        <f t="shared" si="84"/>
        <v>#N/A</v>
      </c>
      <c r="AC1077" s="416" t="e">
        <f t="shared" si="85"/>
        <v>#N/A</v>
      </c>
    </row>
    <row r="1078" ht="22.5" customHeight="1" spans="1:29">
      <c r="A1078" s="421"/>
      <c r="B1078" s="422"/>
      <c r="C1078" s="422"/>
      <c r="D1078" s="421"/>
      <c r="E1078" s="421"/>
      <c r="F1078" s="421"/>
      <c r="G1078" s="421"/>
      <c r="H1078" s="421"/>
      <c r="I1078" s="421"/>
      <c r="J1078" s="421"/>
      <c r="K1078" s="421"/>
      <c r="L1078" s="421"/>
      <c r="M1078" s="421"/>
      <c r="N1078" s="426"/>
      <c r="O1078" s="426"/>
      <c r="P1078" s="427"/>
      <c r="Q1078" s="427"/>
      <c r="R1078" s="426"/>
      <c r="S1078" s="426"/>
      <c r="T1078" s="426"/>
      <c r="U1078" s="426"/>
      <c r="V1078" s="426"/>
      <c r="W1078" s="426"/>
      <c r="X1078" s="427"/>
      <c r="Y1078" s="416" t="e">
        <f t="shared" si="81"/>
        <v>#N/A</v>
      </c>
      <c r="Z1078" s="416" t="e">
        <f t="shared" si="82"/>
        <v>#N/A</v>
      </c>
      <c r="AA1078" s="416" t="str">
        <f t="shared" si="83"/>
        <v/>
      </c>
      <c r="AB1078" s="416" t="e">
        <f t="shared" si="84"/>
        <v>#N/A</v>
      </c>
      <c r="AC1078" s="416" t="e">
        <f t="shared" si="85"/>
        <v>#N/A</v>
      </c>
    </row>
    <row r="1079" ht="22.5" customHeight="1" spans="1:29">
      <c r="A1079" s="421"/>
      <c r="B1079" s="422"/>
      <c r="C1079" s="422"/>
      <c r="D1079" s="421"/>
      <c r="E1079" s="421"/>
      <c r="F1079" s="421"/>
      <c r="G1079" s="421"/>
      <c r="H1079" s="421"/>
      <c r="I1079" s="421"/>
      <c r="J1079" s="421"/>
      <c r="K1079" s="421"/>
      <c r="L1079" s="421"/>
      <c r="M1079" s="421"/>
      <c r="N1079" s="426"/>
      <c r="O1079" s="426"/>
      <c r="P1079" s="427"/>
      <c r="Q1079" s="427"/>
      <c r="R1079" s="426"/>
      <c r="S1079" s="426"/>
      <c r="T1079" s="426"/>
      <c r="U1079" s="426"/>
      <c r="V1079" s="426"/>
      <c r="W1079" s="426"/>
      <c r="X1079" s="427"/>
      <c r="Y1079" s="416" t="e">
        <f t="shared" si="81"/>
        <v>#N/A</v>
      </c>
      <c r="Z1079" s="416" t="e">
        <f t="shared" si="82"/>
        <v>#N/A</v>
      </c>
      <c r="AA1079" s="416" t="str">
        <f t="shared" si="83"/>
        <v/>
      </c>
      <c r="AB1079" s="416" t="e">
        <f t="shared" si="84"/>
        <v>#N/A</v>
      </c>
      <c r="AC1079" s="416" t="e">
        <f t="shared" si="85"/>
        <v>#N/A</v>
      </c>
    </row>
    <row r="1080" ht="22.5" customHeight="1" spans="1:29">
      <c r="A1080" s="421"/>
      <c r="B1080" s="422"/>
      <c r="C1080" s="422"/>
      <c r="D1080" s="421"/>
      <c r="E1080" s="421"/>
      <c r="F1080" s="421"/>
      <c r="G1080" s="421"/>
      <c r="H1080" s="421"/>
      <c r="I1080" s="421"/>
      <c r="J1080" s="421"/>
      <c r="K1080" s="421"/>
      <c r="L1080" s="421"/>
      <c r="M1080" s="421"/>
      <c r="N1080" s="426"/>
      <c r="O1080" s="426"/>
      <c r="P1080" s="427"/>
      <c r="Q1080" s="427"/>
      <c r="R1080" s="426"/>
      <c r="S1080" s="426"/>
      <c r="T1080" s="426"/>
      <c r="U1080" s="426"/>
      <c r="V1080" s="426"/>
      <c r="W1080" s="426"/>
      <c r="X1080" s="427"/>
      <c r="Y1080" s="416" t="e">
        <f t="shared" si="81"/>
        <v>#N/A</v>
      </c>
      <c r="Z1080" s="416" t="e">
        <f t="shared" si="82"/>
        <v>#N/A</v>
      </c>
      <c r="AA1080" s="416" t="str">
        <f t="shared" si="83"/>
        <v/>
      </c>
      <c r="AB1080" s="416" t="e">
        <f t="shared" si="84"/>
        <v>#N/A</v>
      </c>
      <c r="AC1080" s="416" t="e">
        <f t="shared" si="85"/>
        <v>#N/A</v>
      </c>
    </row>
    <row r="1081" ht="22.5" customHeight="1" spans="1:29">
      <c r="A1081" s="421"/>
      <c r="B1081" s="422"/>
      <c r="C1081" s="422"/>
      <c r="D1081" s="421"/>
      <c r="E1081" s="421"/>
      <c r="F1081" s="421"/>
      <c r="G1081" s="421"/>
      <c r="H1081" s="421"/>
      <c r="I1081" s="421"/>
      <c r="J1081" s="421"/>
      <c r="K1081" s="421"/>
      <c r="L1081" s="421"/>
      <c r="M1081" s="421"/>
      <c r="N1081" s="426"/>
      <c r="O1081" s="426"/>
      <c r="P1081" s="427"/>
      <c r="Q1081" s="427"/>
      <c r="R1081" s="426"/>
      <c r="S1081" s="426"/>
      <c r="T1081" s="426"/>
      <c r="U1081" s="426"/>
      <c r="V1081" s="426"/>
      <c r="W1081" s="426"/>
      <c r="X1081" s="427"/>
      <c r="Y1081" s="416" t="e">
        <f t="shared" si="81"/>
        <v>#N/A</v>
      </c>
      <c r="Z1081" s="416" t="e">
        <f t="shared" si="82"/>
        <v>#N/A</v>
      </c>
      <c r="AA1081" s="416" t="str">
        <f t="shared" si="83"/>
        <v/>
      </c>
      <c r="AB1081" s="416" t="e">
        <f t="shared" si="84"/>
        <v>#N/A</v>
      </c>
      <c r="AC1081" s="416" t="e">
        <f t="shared" si="85"/>
        <v>#N/A</v>
      </c>
    </row>
    <row r="1082" ht="22.5" customHeight="1" spans="1:29">
      <c r="A1082" s="421"/>
      <c r="B1082" s="422"/>
      <c r="C1082" s="422"/>
      <c r="D1082" s="421"/>
      <c r="E1082" s="421"/>
      <c r="F1082" s="421"/>
      <c r="G1082" s="421"/>
      <c r="H1082" s="421"/>
      <c r="I1082" s="421"/>
      <c r="J1082" s="421"/>
      <c r="K1082" s="421"/>
      <c r="L1082" s="421"/>
      <c r="M1082" s="421"/>
      <c r="N1082" s="426"/>
      <c r="O1082" s="426"/>
      <c r="P1082" s="427"/>
      <c r="Q1082" s="427"/>
      <c r="R1082" s="426"/>
      <c r="S1082" s="426"/>
      <c r="T1082" s="426"/>
      <c r="U1082" s="426"/>
      <c r="V1082" s="426"/>
      <c r="W1082" s="426"/>
      <c r="X1082" s="427"/>
      <c r="Y1082" s="416" t="e">
        <f t="shared" si="81"/>
        <v>#N/A</v>
      </c>
      <c r="Z1082" s="416" t="e">
        <f t="shared" si="82"/>
        <v>#N/A</v>
      </c>
      <c r="AA1082" s="416" t="str">
        <f t="shared" si="83"/>
        <v/>
      </c>
      <c r="AB1082" s="416" t="e">
        <f t="shared" si="84"/>
        <v>#N/A</v>
      </c>
      <c r="AC1082" s="416" t="e">
        <f t="shared" si="85"/>
        <v>#N/A</v>
      </c>
    </row>
    <row r="1083" ht="22.5" customHeight="1" spans="1:29">
      <c r="A1083" s="421"/>
      <c r="B1083" s="422"/>
      <c r="C1083" s="422"/>
      <c r="D1083" s="421"/>
      <c r="E1083" s="421"/>
      <c r="F1083" s="421"/>
      <c r="G1083" s="421"/>
      <c r="H1083" s="421"/>
      <c r="I1083" s="421"/>
      <c r="J1083" s="421"/>
      <c r="K1083" s="421"/>
      <c r="L1083" s="421"/>
      <c r="M1083" s="421"/>
      <c r="N1083" s="426"/>
      <c r="O1083" s="426"/>
      <c r="P1083" s="427"/>
      <c r="Q1083" s="427"/>
      <c r="R1083" s="426"/>
      <c r="S1083" s="426"/>
      <c r="T1083" s="426"/>
      <c r="U1083" s="426"/>
      <c r="V1083" s="426"/>
      <c r="W1083" s="426"/>
      <c r="X1083" s="427"/>
      <c r="Y1083" s="416" t="e">
        <f t="shared" si="81"/>
        <v>#N/A</v>
      </c>
      <c r="Z1083" s="416" t="e">
        <f t="shared" si="82"/>
        <v>#N/A</v>
      </c>
      <c r="AA1083" s="416" t="str">
        <f t="shared" si="83"/>
        <v/>
      </c>
      <c r="AB1083" s="416" t="e">
        <f t="shared" si="84"/>
        <v>#N/A</v>
      </c>
      <c r="AC1083" s="416" t="e">
        <f t="shared" si="85"/>
        <v>#N/A</v>
      </c>
    </row>
    <row r="1084" ht="22.5" customHeight="1" spans="1:29">
      <c r="A1084" s="421"/>
      <c r="B1084" s="422"/>
      <c r="C1084" s="422"/>
      <c r="D1084" s="421"/>
      <c r="E1084" s="421"/>
      <c r="F1084" s="421"/>
      <c r="G1084" s="421"/>
      <c r="H1084" s="421"/>
      <c r="I1084" s="421"/>
      <c r="J1084" s="421"/>
      <c r="K1084" s="421"/>
      <c r="L1084" s="421"/>
      <c r="M1084" s="421"/>
      <c r="N1084" s="426"/>
      <c r="O1084" s="426"/>
      <c r="P1084" s="427"/>
      <c r="Q1084" s="427"/>
      <c r="R1084" s="426"/>
      <c r="S1084" s="426"/>
      <c r="T1084" s="426"/>
      <c r="U1084" s="426"/>
      <c r="V1084" s="426"/>
      <c r="W1084" s="426"/>
      <c r="X1084" s="427"/>
      <c r="Y1084" s="416" t="e">
        <f t="shared" si="81"/>
        <v>#N/A</v>
      </c>
      <c r="Z1084" s="416" t="e">
        <f t="shared" si="82"/>
        <v>#N/A</v>
      </c>
      <c r="AA1084" s="416" t="str">
        <f t="shared" si="83"/>
        <v/>
      </c>
      <c r="AB1084" s="416" t="e">
        <f t="shared" si="84"/>
        <v>#N/A</v>
      </c>
      <c r="AC1084" s="416" t="e">
        <f t="shared" si="85"/>
        <v>#N/A</v>
      </c>
    </row>
    <row r="1085" ht="22.5" customHeight="1" spans="1:29">
      <c r="A1085" s="421"/>
      <c r="B1085" s="422"/>
      <c r="C1085" s="422"/>
      <c r="D1085" s="421"/>
      <c r="E1085" s="421"/>
      <c r="F1085" s="421"/>
      <c r="G1085" s="421"/>
      <c r="H1085" s="421"/>
      <c r="I1085" s="421"/>
      <c r="J1085" s="421"/>
      <c r="K1085" s="421"/>
      <c r="L1085" s="421"/>
      <c r="M1085" s="421"/>
      <c r="N1085" s="426"/>
      <c r="O1085" s="426"/>
      <c r="P1085" s="427"/>
      <c r="Q1085" s="427"/>
      <c r="R1085" s="426"/>
      <c r="S1085" s="426"/>
      <c r="T1085" s="426"/>
      <c r="U1085" s="426"/>
      <c r="V1085" s="426"/>
      <c r="W1085" s="426"/>
      <c r="X1085" s="427"/>
      <c r="Y1085" s="416" t="e">
        <f t="shared" si="81"/>
        <v>#N/A</v>
      </c>
      <c r="Z1085" s="416" t="e">
        <f t="shared" si="82"/>
        <v>#N/A</v>
      </c>
      <c r="AA1085" s="416" t="str">
        <f t="shared" si="83"/>
        <v/>
      </c>
      <c r="AB1085" s="416" t="e">
        <f t="shared" si="84"/>
        <v>#N/A</v>
      </c>
      <c r="AC1085" s="416" t="e">
        <f t="shared" si="85"/>
        <v>#N/A</v>
      </c>
    </row>
    <row r="1086" ht="22.5" customHeight="1" spans="1:29">
      <c r="A1086" s="421"/>
      <c r="B1086" s="422"/>
      <c r="C1086" s="422"/>
      <c r="D1086" s="421"/>
      <c r="E1086" s="421"/>
      <c r="F1086" s="421"/>
      <c r="G1086" s="421"/>
      <c r="H1086" s="421"/>
      <c r="I1086" s="421"/>
      <c r="J1086" s="421"/>
      <c r="K1086" s="421"/>
      <c r="L1086" s="421"/>
      <c r="M1086" s="421"/>
      <c r="N1086" s="426"/>
      <c r="O1086" s="426"/>
      <c r="P1086" s="427"/>
      <c r="Q1086" s="427"/>
      <c r="R1086" s="426"/>
      <c r="S1086" s="426"/>
      <c r="T1086" s="426"/>
      <c r="U1086" s="426"/>
      <c r="V1086" s="426"/>
      <c r="W1086" s="426"/>
      <c r="X1086" s="427"/>
      <c r="Y1086" s="416" t="e">
        <f t="shared" si="81"/>
        <v>#N/A</v>
      </c>
      <c r="Z1086" s="416" t="e">
        <f t="shared" si="82"/>
        <v>#N/A</v>
      </c>
      <c r="AA1086" s="416" t="str">
        <f t="shared" si="83"/>
        <v/>
      </c>
      <c r="AB1086" s="416" t="e">
        <f t="shared" si="84"/>
        <v>#N/A</v>
      </c>
      <c r="AC1086" s="416" t="e">
        <f t="shared" si="85"/>
        <v>#N/A</v>
      </c>
    </row>
    <row r="1087" ht="22.5" customHeight="1" spans="1:29">
      <c r="A1087" s="421"/>
      <c r="B1087" s="422"/>
      <c r="C1087" s="422"/>
      <c r="D1087" s="421"/>
      <c r="E1087" s="421"/>
      <c r="F1087" s="421"/>
      <c r="G1087" s="421"/>
      <c r="H1087" s="421"/>
      <c r="I1087" s="421"/>
      <c r="J1087" s="421"/>
      <c r="K1087" s="421"/>
      <c r="L1087" s="421"/>
      <c r="M1087" s="421"/>
      <c r="N1087" s="426"/>
      <c r="O1087" s="426"/>
      <c r="P1087" s="427"/>
      <c r="Q1087" s="427"/>
      <c r="R1087" s="426"/>
      <c r="S1087" s="426"/>
      <c r="T1087" s="426"/>
      <c r="U1087" s="426"/>
      <c r="V1087" s="426"/>
      <c r="W1087" s="426"/>
      <c r="X1087" s="427"/>
      <c r="Y1087" s="416" t="e">
        <f t="shared" si="81"/>
        <v>#N/A</v>
      </c>
      <c r="Z1087" s="416" t="e">
        <f t="shared" si="82"/>
        <v>#N/A</v>
      </c>
      <c r="AA1087" s="416" t="str">
        <f t="shared" si="83"/>
        <v/>
      </c>
      <c r="AB1087" s="416" t="e">
        <f t="shared" si="84"/>
        <v>#N/A</v>
      </c>
      <c r="AC1087" s="416" t="e">
        <f t="shared" si="85"/>
        <v>#N/A</v>
      </c>
    </row>
    <row r="1088" ht="22.5" customHeight="1" spans="1:29">
      <c r="A1088" s="421"/>
      <c r="B1088" s="422"/>
      <c r="C1088" s="422"/>
      <c r="D1088" s="421"/>
      <c r="E1088" s="421"/>
      <c r="F1088" s="421"/>
      <c r="G1088" s="421"/>
      <c r="H1088" s="421"/>
      <c r="I1088" s="421"/>
      <c r="J1088" s="421"/>
      <c r="K1088" s="421"/>
      <c r="L1088" s="421"/>
      <c r="M1088" s="421"/>
      <c r="N1088" s="426"/>
      <c r="O1088" s="426"/>
      <c r="P1088" s="427"/>
      <c r="Q1088" s="427"/>
      <c r="R1088" s="426"/>
      <c r="S1088" s="426"/>
      <c r="T1088" s="426"/>
      <c r="U1088" s="426"/>
      <c r="V1088" s="426"/>
      <c r="W1088" s="426"/>
      <c r="X1088" s="427"/>
      <c r="Y1088" s="416" t="e">
        <f t="shared" si="81"/>
        <v>#N/A</v>
      </c>
      <c r="Z1088" s="416" t="e">
        <f t="shared" si="82"/>
        <v>#N/A</v>
      </c>
      <c r="AA1088" s="416" t="str">
        <f t="shared" si="83"/>
        <v/>
      </c>
      <c r="AB1088" s="416" t="e">
        <f t="shared" si="84"/>
        <v>#N/A</v>
      </c>
      <c r="AC1088" s="416" t="e">
        <f t="shared" si="85"/>
        <v>#N/A</v>
      </c>
    </row>
    <row r="1089" ht="22.5" customHeight="1" spans="1:29">
      <c r="A1089" s="421"/>
      <c r="B1089" s="422"/>
      <c r="C1089" s="422"/>
      <c r="D1089" s="421"/>
      <c r="E1089" s="421"/>
      <c r="F1089" s="421"/>
      <c r="G1089" s="421"/>
      <c r="H1089" s="421"/>
      <c r="I1089" s="421"/>
      <c r="J1089" s="421"/>
      <c r="K1089" s="421"/>
      <c r="L1089" s="421"/>
      <c r="M1089" s="421"/>
      <c r="N1089" s="426"/>
      <c r="O1089" s="426"/>
      <c r="P1089" s="427"/>
      <c r="Q1089" s="427"/>
      <c r="R1089" s="426"/>
      <c r="S1089" s="426"/>
      <c r="T1089" s="426"/>
      <c r="U1089" s="426"/>
      <c r="V1089" s="426"/>
      <c r="W1089" s="426"/>
      <c r="X1089" s="427"/>
      <c r="Y1089" s="416" t="e">
        <f t="shared" si="81"/>
        <v>#N/A</v>
      </c>
      <c r="Z1089" s="416" t="e">
        <f t="shared" si="82"/>
        <v>#N/A</v>
      </c>
      <c r="AA1089" s="416" t="str">
        <f t="shared" si="83"/>
        <v/>
      </c>
      <c r="AB1089" s="416" t="e">
        <f t="shared" si="84"/>
        <v>#N/A</v>
      </c>
      <c r="AC1089" s="416" t="e">
        <f t="shared" si="85"/>
        <v>#N/A</v>
      </c>
    </row>
    <row r="1090" ht="22.5" customHeight="1" spans="1:29">
      <c r="A1090" s="421"/>
      <c r="B1090" s="422"/>
      <c r="C1090" s="422"/>
      <c r="D1090" s="421"/>
      <c r="E1090" s="421"/>
      <c r="F1090" s="421"/>
      <c r="G1090" s="421"/>
      <c r="H1090" s="421"/>
      <c r="I1090" s="421"/>
      <c r="J1090" s="421"/>
      <c r="K1090" s="421"/>
      <c r="L1090" s="421"/>
      <c r="M1090" s="421"/>
      <c r="N1090" s="426"/>
      <c r="O1090" s="426"/>
      <c r="P1090" s="427"/>
      <c r="Q1090" s="427"/>
      <c r="R1090" s="426"/>
      <c r="S1090" s="426"/>
      <c r="T1090" s="426"/>
      <c r="U1090" s="426"/>
      <c r="V1090" s="426"/>
      <c r="W1090" s="426"/>
      <c r="X1090" s="427"/>
      <c r="Y1090" s="416" t="e">
        <f t="shared" si="81"/>
        <v>#N/A</v>
      </c>
      <c r="Z1090" s="416" t="e">
        <f t="shared" si="82"/>
        <v>#N/A</v>
      </c>
      <c r="AA1090" s="416" t="str">
        <f t="shared" si="83"/>
        <v/>
      </c>
      <c r="AB1090" s="416" t="e">
        <f t="shared" si="84"/>
        <v>#N/A</v>
      </c>
      <c r="AC1090" s="416" t="e">
        <f t="shared" si="85"/>
        <v>#N/A</v>
      </c>
    </row>
    <row r="1091" ht="22.5" customHeight="1" spans="1:29">
      <c r="A1091" s="421"/>
      <c r="B1091" s="422"/>
      <c r="C1091" s="422"/>
      <c r="D1091" s="421"/>
      <c r="E1091" s="421"/>
      <c r="F1091" s="421"/>
      <c r="G1091" s="421"/>
      <c r="H1091" s="421"/>
      <c r="I1091" s="421"/>
      <c r="J1091" s="421"/>
      <c r="K1091" s="421"/>
      <c r="L1091" s="421"/>
      <c r="M1091" s="421"/>
      <c r="N1091" s="426"/>
      <c r="O1091" s="426"/>
      <c r="P1091" s="427"/>
      <c r="Q1091" s="427"/>
      <c r="R1091" s="426"/>
      <c r="S1091" s="426"/>
      <c r="T1091" s="426"/>
      <c r="U1091" s="426"/>
      <c r="V1091" s="426"/>
      <c r="W1091" s="426"/>
      <c r="X1091" s="427"/>
      <c r="Y1091" s="416" t="e">
        <f t="shared" si="81"/>
        <v>#N/A</v>
      </c>
      <c r="Z1091" s="416" t="e">
        <f t="shared" si="82"/>
        <v>#N/A</v>
      </c>
      <c r="AA1091" s="416" t="str">
        <f t="shared" si="83"/>
        <v/>
      </c>
      <c r="AB1091" s="416" t="e">
        <f t="shared" si="84"/>
        <v>#N/A</v>
      </c>
      <c r="AC1091" s="416" t="e">
        <f t="shared" si="85"/>
        <v>#N/A</v>
      </c>
    </row>
    <row r="1092" ht="22.5" customHeight="1" spans="1:29">
      <c r="A1092" s="421"/>
      <c r="B1092" s="422"/>
      <c r="C1092" s="422"/>
      <c r="D1092" s="421"/>
      <c r="E1092" s="421"/>
      <c r="F1092" s="421"/>
      <c r="G1092" s="421"/>
      <c r="H1092" s="421"/>
      <c r="I1092" s="421"/>
      <c r="J1092" s="421"/>
      <c r="K1092" s="421"/>
      <c r="L1092" s="421"/>
      <c r="M1092" s="421"/>
      <c r="N1092" s="426"/>
      <c r="O1092" s="426"/>
      <c r="P1092" s="427"/>
      <c r="Q1092" s="427"/>
      <c r="R1092" s="426"/>
      <c r="S1092" s="426"/>
      <c r="T1092" s="426"/>
      <c r="U1092" s="426"/>
      <c r="V1092" s="426"/>
      <c r="W1092" s="426"/>
      <c r="X1092" s="427"/>
      <c r="Y1092" s="416" t="e">
        <f t="shared" si="81"/>
        <v>#N/A</v>
      </c>
      <c r="Z1092" s="416" t="e">
        <f t="shared" si="82"/>
        <v>#N/A</v>
      </c>
      <c r="AA1092" s="416" t="str">
        <f t="shared" si="83"/>
        <v/>
      </c>
      <c r="AB1092" s="416" t="e">
        <f t="shared" si="84"/>
        <v>#N/A</v>
      </c>
      <c r="AC1092" s="416" t="e">
        <f t="shared" si="85"/>
        <v>#N/A</v>
      </c>
    </row>
    <row r="1093" ht="22.5" customHeight="1" spans="1:29">
      <c r="A1093" s="421"/>
      <c r="B1093" s="422"/>
      <c r="C1093" s="422"/>
      <c r="D1093" s="421"/>
      <c r="E1093" s="421"/>
      <c r="F1093" s="421"/>
      <c r="G1093" s="421"/>
      <c r="H1093" s="421"/>
      <c r="I1093" s="421"/>
      <c r="J1093" s="421"/>
      <c r="K1093" s="421"/>
      <c r="L1093" s="421"/>
      <c r="M1093" s="421"/>
      <c r="N1093" s="426"/>
      <c r="O1093" s="426"/>
      <c r="P1093" s="427"/>
      <c r="Q1093" s="427"/>
      <c r="R1093" s="426"/>
      <c r="S1093" s="426"/>
      <c r="T1093" s="426"/>
      <c r="U1093" s="426"/>
      <c r="V1093" s="426"/>
      <c r="W1093" s="426"/>
      <c r="X1093" s="427"/>
      <c r="Y1093" s="416" t="e">
        <f t="shared" si="81"/>
        <v>#N/A</v>
      </c>
      <c r="Z1093" s="416" t="e">
        <f t="shared" si="82"/>
        <v>#N/A</v>
      </c>
      <c r="AA1093" s="416" t="str">
        <f t="shared" si="83"/>
        <v/>
      </c>
      <c r="AB1093" s="416" t="e">
        <f t="shared" si="84"/>
        <v>#N/A</v>
      </c>
      <c r="AC1093" s="416" t="e">
        <f t="shared" si="85"/>
        <v>#N/A</v>
      </c>
    </row>
    <row r="1094" ht="22.5" customHeight="1" spans="1:29">
      <c r="A1094" s="421"/>
      <c r="B1094" s="422"/>
      <c r="C1094" s="422"/>
      <c r="D1094" s="421"/>
      <c r="E1094" s="421"/>
      <c r="F1094" s="421"/>
      <c r="G1094" s="421"/>
      <c r="H1094" s="421"/>
      <c r="I1094" s="421"/>
      <c r="J1094" s="421"/>
      <c r="K1094" s="421"/>
      <c r="L1094" s="421"/>
      <c r="M1094" s="421"/>
      <c r="N1094" s="426"/>
      <c r="O1094" s="426"/>
      <c r="P1094" s="427"/>
      <c r="Q1094" s="427"/>
      <c r="R1094" s="426"/>
      <c r="S1094" s="426"/>
      <c r="T1094" s="426"/>
      <c r="U1094" s="426"/>
      <c r="V1094" s="426"/>
      <c r="W1094" s="426"/>
      <c r="X1094" s="427"/>
      <c r="Y1094" s="416" t="e">
        <f t="shared" si="81"/>
        <v>#N/A</v>
      </c>
      <c r="Z1094" s="416" t="e">
        <f t="shared" si="82"/>
        <v>#N/A</v>
      </c>
      <c r="AA1094" s="416" t="str">
        <f t="shared" si="83"/>
        <v/>
      </c>
      <c r="AB1094" s="416" t="e">
        <f t="shared" si="84"/>
        <v>#N/A</v>
      </c>
      <c r="AC1094" s="416" t="e">
        <f t="shared" si="85"/>
        <v>#N/A</v>
      </c>
    </row>
    <row r="1095" s="415" customFormat="1" ht="22.5" customHeight="1" spans="1:29">
      <c r="A1095" s="421"/>
      <c r="B1095" s="422"/>
      <c r="C1095" s="422"/>
      <c r="D1095" s="421"/>
      <c r="E1095" s="421"/>
      <c r="F1095" s="421"/>
      <c r="G1095" s="421"/>
      <c r="H1095" s="421"/>
      <c r="I1095" s="421"/>
      <c r="J1095" s="421"/>
      <c r="K1095" s="421"/>
      <c r="L1095" s="421"/>
      <c r="M1095" s="421"/>
      <c r="N1095" s="426"/>
      <c r="O1095" s="426"/>
      <c r="P1095" s="427"/>
      <c r="Q1095" s="427"/>
      <c r="R1095" s="426"/>
      <c r="S1095" s="426"/>
      <c r="T1095" s="426"/>
      <c r="U1095" s="426"/>
      <c r="V1095" s="426"/>
      <c r="W1095" s="426"/>
      <c r="X1095" s="427"/>
      <c r="Y1095" s="416" t="e">
        <f t="shared" ref="Y1095:Y1158" si="86">_xlfn.IFS(LEFT(M1095,3)="003","三保支出",LEFT(M1095,3)="004","刚性支出",LEFT(M1095,3)="000","促发展支出")</f>
        <v>#N/A</v>
      </c>
      <c r="Z1095" s="416" t="e">
        <f t="shared" ref="Z1095:Z1158" si="87">_xlfn.IFS(LEFT(E1095,1)="3","项目支出",LEFT(E1095,1)="1","人员类支出",LEFT(E1095,1)="2","运转类支出")</f>
        <v>#N/A</v>
      </c>
      <c r="AA1095" s="416" t="str">
        <f t="shared" ref="AA1095:AA1158" si="88">LEFT(H1095,7)</f>
        <v/>
      </c>
      <c r="AB1095" s="416" t="e">
        <f t="shared" ref="AB1095:AB1158" si="89">_xlfn.IFS(LEFT(M1095,6)="003001","保工资",LEFT(M1095,6)="003002","保运转",LEFT(M1095,6)="003003","保基本民生")</f>
        <v>#N/A</v>
      </c>
      <c r="AC1095" s="416" t="e">
        <f t="shared" ref="AC1095:AC1158" si="90">IF(Z1095="项目支出","否","是")</f>
        <v>#N/A</v>
      </c>
    </row>
    <row r="1096" ht="22.5" customHeight="1" spans="1:29">
      <c r="A1096" s="421"/>
      <c r="B1096" s="422"/>
      <c r="C1096" s="422"/>
      <c r="D1096" s="421"/>
      <c r="E1096" s="421"/>
      <c r="F1096" s="421"/>
      <c r="G1096" s="421"/>
      <c r="H1096" s="421"/>
      <c r="I1096" s="421"/>
      <c r="J1096" s="421"/>
      <c r="K1096" s="421"/>
      <c r="L1096" s="421"/>
      <c r="M1096" s="421"/>
      <c r="N1096" s="426"/>
      <c r="O1096" s="426"/>
      <c r="P1096" s="427"/>
      <c r="Q1096" s="427"/>
      <c r="R1096" s="426"/>
      <c r="S1096" s="426"/>
      <c r="T1096" s="426"/>
      <c r="U1096" s="426"/>
      <c r="V1096" s="426"/>
      <c r="W1096" s="426"/>
      <c r="X1096" s="427"/>
      <c r="Y1096" s="416" t="e">
        <f t="shared" si="86"/>
        <v>#N/A</v>
      </c>
      <c r="Z1096" s="416" t="e">
        <f t="shared" si="87"/>
        <v>#N/A</v>
      </c>
      <c r="AA1096" s="416" t="str">
        <f t="shared" si="88"/>
        <v/>
      </c>
      <c r="AB1096" s="416" t="e">
        <f t="shared" si="89"/>
        <v>#N/A</v>
      </c>
      <c r="AC1096" s="416" t="e">
        <f t="shared" si="90"/>
        <v>#N/A</v>
      </c>
    </row>
    <row r="1097" ht="22.5" customHeight="1" spans="1:29">
      <c r="A1097" s="421"/>
      <c r="B1097" s="422"/>
      <c r="C1097" s="422"/>
      <c r="D1097" s="421"/>
      <c r="E1097" s="421"/>
      <c r="F1097" s="421"/>
      <c r="G1097" s="421"/>
      <c r="H1097" s="421"/>
      <c r="I1097" s="421"/>
      <c r="J1097" s="421"/>
      <c r="K1097" s="421"/>
      <c r="L1097" s="421"/>
      <c r="M1097" s="421"/>
      <c r="N1097" s="426"/>
      <c r="O1097" s="426"/>
      <c r="P1097" s="427"/>
      <c r="Q1097" s="427"/>
      <c r="R1097" s="426"/>
      <c r="S1097" s="426"/>
      <c r="T1097" s="426"/>
      <c r="U1097" s="426"/>
      <c r="V1097" s="426"/>
      <c r="W1097" s="426"/>
      <c r="X1097" s="427"/>
      <c r="Y1097" s="416" t="e">
        <f t="shared" si="86"/>
        <v>#N/A</v>
      </c>
      <c r="Z1097" s="416" t="e">
        <f t="shared" si="87"/>
        <v>#N/A</v>
      </c>
      <c r="AA1097" s="416" t="str">
        <f t="shared" si="88"/>
        <v/>
      </c>
      <c r="AB1097" s="416" t="e">
        <f t="shared" si="89"/>
        <v>#N/A</v>
      </c>
      <c r="AC1097" s="416" t="e">
        <f t="shared" si="90"/>
        <v>#N/A</v>
      </c>
    </row>
    <row r="1098" ht="22.5" customHeight="1" spans="1:29">
      <c r="A1098" s="421"/>
      <c r="B1098" s="422"/>
      <c r="C1098" s="422"/>
      <c r="D1098" s="421"/>
      <c r="E1098" s="421"/>
      <c r="F1098" s="421"/>
      <c r="G1098" s="421"/>
      <c r="H1098" s="421"/>
      <c r="I1098" s="421"/>
      <c r="J1098" s="421"/>
      <c r="K1098" s="421"/>
      <c r="L1098" s="421"/>
      <c r="M1098" s="421"/>
      <c r="N1098" s="426"/>
      <c r="O1098" s="426"/>
      <c r="P1098" s="427"/>
      <c r="Q1098" s="427"/>
      <c r="R1098" s="426"/>
      <c r="S1098" s="426"/>
      <c r="T1098" s="426"/>
      <c r="U1098" s="426"/>
      <c r="V1098" s="426"/>
      <c r="W1098" s="426"/>
      <c r="X1098" s="427"/>
      <c r="Y1098" s="416" t="e">
        <f t="shared" si="86"/>
        <v>#N/A</v>
      </c>
      <c r="Z1098" s="416" t="e">
        <f t="shared" si="87"/>
        <v>#N/A</v>
      </c>
      <c r="AA1098" s="416" t="str">
        <f t="shared" si="88"/>
        <v/>
      </c>
      <c r="AB1098" s="416" t="e">
        <f t="shared" si="89"/>
        <v>#N/A</v>
      </c>
      <c r="AC1098" s="416" t="e">
        <f t="shared" si="90"/>
        <v>#N/A</v>
      </c>
    </row>
    <row r="1099" ht="22.5" customHeight="1" spans="1:29">
      <c r="A1099" s="421"/>
      <c r="B1099" s="422"/>
      <c r="C1099" s="422"/>
      <c r="D1099" s="421"/>
      <c r="E1099" s="421"/>
      <c r="F1099" s="421"/>
      <c r="G1099" s="421"/>
      <c r="H1099" s="421"/>
      <c r="I1099" s="421"/>
      <c r="J1099" s="421"/>
      <c r="K1099" s="421"/>
      <c r="L1099" s="421"/>
      <c r="M1099" s="421"/>
      <c r="N1099" s="426"/>
      <c r="O1099" s="426"/>
      <c r="P1099" s="427"/>
      <c r="Q1099" s="427"/>
      <c r="R1099" s="426"/>
      <c r="S1099" s="426"/>
      <c r="T1099" s="426"/>
      <c r="U1099" s="426"/>
      <c r="V1099" s="426"/>
      <c r="W1099" s="426"/>
      <c r="X1099" s="427"/>
      <c r="Y1099" s="416" t="e">
        <f t="shared" si="86"/>
        <v>#N/A</v>
      </c>
      <c r="Z1099" s="416" t="e">
        <f t="shared" si="87"/>
        <v>#N/A</v>
      </c>
      <c r="AA1099" s="416" t="str">
        <f t="shared" si="88"/>
        <v/>
      </c>
      <c r="AB1099" s="416" t="e">
        <f t="shared" si="89"/>
        <v>#N/A</v>
      </c>
      <c r="AC1099" s="416" t="e">
        <f t="shared" si="90"/>
        <v>#N/A</v>
      </c>
    </row>
    <row r="1100" ht="22.5" customHeight="1" spans="1:29">
      <c r="A1100" s="421"/>
      <c r="B1100" s="422"/>
      <c r="C1100" s="422"/>
      <c r="D1100" s="421"/>
      <c r="E1100" s="421"/>
      <c r="F1100" s="421"/>
      <c r="G1100" s="421"/>
      <c r="H1100" s="421"/>
      <c r="I1100" s="421"/>
      <c r="J1100" s="421"/>
      <c r="K1100" s="421"/>
      <c r="L1100" s="421"/>
      <c r="M1100" s="421"/>
      <c r="N1100" s="426"/>
      <c r="O1100" s="426"/>
      <c r="P1100" s="427"/>
      <c r="Q1100" s="427"/>
      <c r="R1100" s="426"/>
      <c r="S1100" s="426"/>
      <c r="T1100" s="426"/>
      <c r="U1100" s="426"/>
      <c r="V1100" s="426"/>
      <c r="W1100" s="426"/>
      <c r="X1100" s="427"/>
      <c r="Y1100" s="416" t="e">
        <f t="shared" si="86"/>
        <v>#N/A</v>
      </c>
      <c r="Z1100" s="416" t="e">
        <f t="shared" si="87"/>
        <v>#N/A</v>
      </c>
      <c r="AA1100" s="416" t="str">
        <f t="shared" si="88"/>
        <v/>
      </c>
      <c r="AB1100" s="416" t="e">
        <f t="shared" si="89"/>
        <v>#N/A</v>
      </c>
      <c r="AC1100" s="416" t="e">
        <f t="shared" si="90"/>
        <v>#N/A</v>
      </c>
    </row>
    <row r="1101" ht="22.5" customHeight="1" spans="1:29">
      <c r="A1101" s="421"/>
      <c r="B1101" s="422"/>
      <c r="C1101" s="422"/>
      <c r="D1101" s="421"/>
      <c r="E1101" s="421"/>
      <c r="F1101" s="421"/>
      <c r="G1101" s="421"/>
      <c r="H1101" s="421"/>
      <c r="I1101" s="421"/>
      <c r="J1101" s="421"/>
      <c r="K1101" s="421"/>
      <c r="L1101" s="421"/>
      <c r="M1101" s="421"/>
      <c r="N1101" s="426"/>
      <c r="O1101" s="426"/>
      <c r="P1101" s="427"/>
      <c r="Q1101" s="427"/>
      <c r="R1101" s="426"/>
      <c r="S1101" s="426"/>
      <c r="T1101" s="426"/>
      <c r="U1101" s="426"/>
      <c r="V1101" s="426"/>
      <c r="W1101" s="426"/>
      <c r="X1101" s="427"/>
      <c r="Y1101" s="416" t="e">
        <f t="shared" si="86"/>
        <v>#N/A</v>
      </c>
      <c r="Z1101" s="416" t="e">
        <f t="shared" si="87"/>
        <v>#N/A</v>
      </c>
      <c r="AA1101" s="416" t="str">
        <f t="shared" si="88"/>
        <v/>
      </c>
      <c r="AB1101" s="416" t="e">
        <f t="shared" si="89"/>
        <v>#N/A</v>
      </c>
      <c r="AC1101" s="416" t="e">
        <f t="shared" si="90"/>
        <v>#N/A</v>
      </c>
    </row>
    <row r="1102" ht="22.5" customHeight="1" spans="1:29">
      <c r="A1102" s="421"/>
      <c r="B1102" s="422"/>
      <c r="C1102" s="422"/>
      <c r="D1102" s="421"/>
      <c r="E1102" s="421"/>
      <c r="F1102" s="421"/>
      <c r="G1102" s="421"/>
      <c r="H1102" s="421"/>
      <c r="I1102" s="421"/>
      <c r="J1102" s="421"/>
      <c r="K1102" s="421"/>
      <c r="L1102" s="421"/>
      <c r="M1102" s="421"/>
      <c r="N1102" s="426"/>
      <c r="O1102" s="426"/>
      <c r="P1102" s="427"/>
      <c r="Q1102" s="427"/>
      <c r="R1102" s="426"/>
      <c r="S1102" s="426"/>
      <c r="T1102" s="426"/>
      <c r="U1102" s="426"/>
      <c r="V1102" s="426"/>
      <c r="W1102" s="426"/>
      <c r="X1102" s="427"/>
      <c r="Y1102" s="416" t="e">
        <f t="shared" si="86"/>
        <v>#N/A</v>
      </c>
      <c r="Z1102" s="416" t="e">
        <f t="shared" si="87"/>
        <v>#N/A</v>
      </c>
      <c r="AA1102" s="416" t="str">
        <f t="shared" si="88"/>
        <v/>
      </c>
      <c r="AB1102" s="416" t="e">
        <f t="shared" si="89"/>
        <v>#N/A</v>
      </c>
      <c r="AC1102" s="416" t="e">
        <f t="shared" si="90"/>
        <v>#N/A</v>
      </c>
    </row>
    <row r="1103" ht="22.5" customHeight="1" spans="1:29">
      <c r="A1103" s="421"/>
      <c r="B1103" s="422"/>
      <c r="C1103" s="422"/>
      <c r="D1103" s="421"/>
      <c r="E1103" s="421"/>
      <c r="F1103" s="421"/>
      <c r="G1103" s="421"/>
      <c r="H1103" s="421"/>
      <c r="I1103" s="421"/>
      <c r="J1103" s="421"/>
      <c r="K1103" s="421"/>
      <c r="L1103" s="421"/>
      <c r="M1103" s="421"/>
      <c r="N1103" s="426"/>
      <c r="O1103" s="426"/>
      <c r="P1103" s="427"/>
      <c r="Q1103" s="427"/>
      <c r="R1103" s="426"/>
      <c r="S1103" s="426"/>
      <c r="T1103" s="426"/>
      <c r="U1103" s="426"/>
      <c r="V1103" s="426"/>
      <c r="W1103" s="426"/>
      <c r="X1103" s="427"/>
      <c r="Y1103" s="416" t="e">
        <f t="shared" si="86"/>
        <v>#N/A</v>
      </c>
      <c r="Z1103" s="416" t="e">
        <f t="shared" si="87"/>
        <v>#N/A</v>
      </c>
      <c r="AA1103" s="416" t="str">
        <f t="shared" si="88"/>
        <v/>
      </c>
      <c r="AB1103" s="416" t="e">
        <f t="shared" si="89"/>
        <v>#N/A</v>
      </c>
      <c r="AC1103" s="416" t="e">
        <f t="shared" si="90"/>
        <v>#N/A</v>
      </c>
    </row>
    <row r="1104" ht="22.5" customHeight="1" spans="1:29">
      <c r="A1104" s="421"/>
      <c r="B1104" s="422"/>
      <c r="C1104" s="422"/>
      <c r="D1104" s="421"/>
      <c r="E1104" s="421"/>
      <c r="F1104" s="421"/>
      <c r="G1104" s="421"/>
      <c r="H1104" s="421"/>
      <c r="I1104" s="421"/>
      <c r="J1104" s="421"/>
      <c r="K1104" s="421"/>
      <c r="L1104" s="421"/>
      <c r="M1104" s="421"/>
      <c r="N1104" s="426"/>
      <c r="O1104" s="426"/>
      <c r="P1104" s="427"/>
      <c r="Q1104" s="427"/>
      <c r="R1104" s="426"/>
      <c r="S1104" s="426"/>
      <c r="T1104" s="426"/>
      <c r="U1104" s="426"/>
      <c r="V1104" s="426"/>
      <c r="W1104" s="426"/>
      <c r="X1104" s="427"/>
      <c r="Y1104" s="416" t="e">
        <f t="shared" si="86"/>
        <v>#N/A</v>
      </c>
      <c r="Z1104" s="416" t="e">
        <f t="shared" si="87"/>
        <v>#N/A</v>
      </c>
      <c r="AA1104" s="416" t="str">
        <f t="shared" si="88"/>
        <v/>
      </c>
      <c r="AB1104" s="416" t="e">
        <f t="shared" si="89"/>
        <v>#N/A</v>
      </c>
      <c r="AC1104" s="416" t="e">
        <f t="shared" si="90"/>
        <v>#N/A</v>
      </c>
    </row>
    <row r="1105" ht="22.5" customHeight="1" spans="1:29">
      <c r="A1105" s="421"/>
      <c r="B1105" s="422"/>
      <c r="C1105" s="422"/>
      <c r="D1105" s="421"/>
      <c r="E1105" s="421"/>
      <c r="F1105" s="421"/>
      <c r="G1105" s="421"/>
      <c r="H1105" s="421"/>
      <c r="I1105" s="421"/>
      <c r="J1105" s="421"/>
      <c r="K1105" s="421"/>
      <c r="L1105" s="421"/>
      <c r="M1105" s="421"/>
      <c r="N1105" s="426"/>
      <c r="O1105" s="426"/>
      <c r="P1105" s="427"/>
      <c r="Q1105" s="427"/>
      <c r="R1105" s="426"/>
      <c r="S1105" s="426"/>
      <c r="T1105" s="426"/>
      <c r="U1105" s="426"/>
      <c r="V1105" s="426"/>
      <c r="W1105" s="426"/>
      <c r="X1105" s="427"/>
      <c r="Y1105" s="416" t="e">
        <f t="shared" si="86"/>
        <v>#N/A</v>
      </c>
      <c r="Z1105" s="416" t="e">
        <f t="shared" si="87"/>
        <v>#N/A</v>
      </c>
      <c r="AA1105" s="416" t="str">
        <f t="shared" si="88"/>
        <v/>
      </c>
      <c r="AB1105" s="416" t="e">
        <f t="shared" si="89"/>
        <v>#N/A</v>
      </c>
      <c r="AC1105" s="416" t="e">
        <f t="shared" si="90"/>
        <v>#N/A</v>
      </c>
    </row>
    <row r="1106" ht="22.5" customHeight="1" spans="1:29">
      <c r="A1106" s="421"/>
      <c r="B1106" s="422"/>
      <c r="C1106" s="422"/>
      <c r="D1106" s="421"/>
      <c r="E1106" s="421"/>
      <c r="F1106" s="421"/>
      <c r="G1106" s="421"/>
      <c r="H1106" s="421"/>
      <c r="I1106" s="421"/>
      <c r="J1106" s="421"/>
      <c r="K1106" s="421"/>
      <c r="L1106" s="421"/>
      <c r="M1106" s="421"/>
      <c r="N1106" s="426"/>
      <c r="O1106" s="426"/>
      <c r="P1106" s="427"/>
      <c r="Q1106" s="427"/>
      <c r="R1106" s="426"/>
      <c r="S1106" s="426"/>
      <c r="T1106" s="426"/>
      <c r="U1106" s="426"/>
      <c r="V1106" s="426"/>
      <c r="W1106" s="426"/>
      <c r="X1106" s="427"/>
      <c r="Y1106" s="416" t="e">
        <f t="shared" si="86"/>
        <v>#N/A</v>
      </c>
      <c r="Z1106" s="416" t="e">
        <f t="shared" si="87"/>
        <v>#N/A</v>
      </c>
      <c r="AA1106" s="416" t="str">
        <f t="shared" si="88"/>
        <v/>
      </c>
      <c r="AB1106" s="416" t="e">
        <f t="shared" si="89"/>
        <v>#N/A</v>
      </c>
      <c r="AC1106" s="416" t="e">
        <f t="shared" si="90"/>
        <v>#N/A</v>
      </c>
    </row>
    <row r="1107" ht="22.5" customHeight="1" spans="1:29">
      <c r="A1107" s="421"/>
      <c r="B1107" s="422"/>
      <c r="C1107" s="422"/>
      <c r="D1107" s="421"/>
      <c r="E1107" s="421"/>
      <c r="F1107" s="421"/>
      <c r="G1107" s="421"/>
      <c r="H1107" s="421"/>
      <c r="I1107" s="421"/>
      <c r="J1107" s="421"/>
      <c r="K1107" s="421"/>
      <c r="L1107" s="421"/>
      <c r="M1107" s="421"/>
      <c r="N1107" s="426"/>
      <c r="O1107" s="426"/>
      <c r="P1107" s="427"/>
      <c r="Q1107" s="427"/>
      <c r="R1107" s="426"/>
      <c r="S1107" s="426"/>
      <c r="T1107" s="426"/>
      <c r="U1107" s="426"/>
      <c r="V1107" s="426"/>
      <c r="W1107" s="426"/>
      <c r="X1107" s="427"/>
      <c r="Y1107" s="416" t="e">
        <f t="shared" si="86"/>
        <v>#N/A</v>
      </c>
      <c r="Z1107" s="416" t="e">
        <f t="shared" si="87"/>
        <v>#N/A</v>
      </c>
      <c r="AA1107" s="416" t="str">
        <f t="shared" si="88"/>
        <v/>
      </c>
      <c r="AB1107" s="416" t="e">
        <f t="shared" si="89"/>
        <v>#N/A</v>
      </c>
      <c r="AC1107" s="416" t="e">
        <f t="shared" si="90"/>
        <v>#N/A</v>
      </c>
    </row>
    <row r="1108" ht="22.5" customHeight="1" spans="1:29">
      <c r="A1108" s="421"/>
      <c r="B1108" s="422"/>
      <c r="C1108" s="422"/>
      <c r="D1108" s="421"/>
      <c r="E1108" s="421"/>
      <c r="F1108" s="421"/>
      <c r="G1108" s="421"/>
      <c r="H1108" s="421"/>
      <c r="I1108" s="421"/>
      <c r="J1108" s="421"/>
      <c r="K1108" s="421"/>
      <c r="L1108" s="421"/>
      <c r="M1108" s="421"/>
      <c r="N1108" s="426"/>
      <c r="O1108" s="426"/>
      <c r="P1108" s="427"/>
      <c r="Q1108" s="427"/>
      <c r="R1108" s="426"/>
      <c r="S1108" s="426"/>
      <c r="T1108" s="426"/>
      <c r="U1108" s="426"/>
      <c r="V1108" s="426"/>
      <c r="W1108" s="426"/>
      <c r="X1108" s="427"/>
      <c r="Y1108" s="416" t="e">
        <f t="shared" si="86"/>
        <v>#N/A</v>
      </c>
      <c r="Z1108" s="416" t="e">
        <f t="shared" si="87"/>
        <v>#N/A</v>
      </c>
      <c r="AA1108" s="416" t="str">
        <f t="shared" si="88"/>
        <v/>
      </c>
      <c r="AB1108" s="416" t="e">
        <f t="shared" si="89"/>
        <v>#N/A</v>
      </c>
      <c r="AC1108" s="416" t="e">
        <f t="shared" si="90"/>
        <v>#N/A</v>
      </c>
    </row>
    <row r="1109" ht="22.5" customHeight="1" spans="1:29">
      <c r="A1109" s="421"/>
      <c r="B1109" s="422"/>
      <c r="C1109" s="422"/>
      <c r="D1109" s="421"/>
      <c r="E1109" s="421"/>
      <c r="F1109" s="421"/>
      <c r="G1109" s="421"/>
      <c r="H1109" s="421"/>
      <c r="I1109" s="421"/>
      <c r="J1109" s="421"/>
      <c r="K1109" s="421"/>
      <c r="L1109" s="421"/>
      <c r="M1109" s="421"/>
      <c r="N1109" s="426"/>
      <c r="O1109" s="426"/>
      <c r="P1109" s="427"/>
      <c r="Q1109" s="427"/>
      <c r="R1109" s="426"/>
      <c r="S1109" s="426"/>
      <c r="T1109" s="426"/>
      <c r="U1109" s="426"/>
      <c r="V1109" s="426"/>
      <c r="W1109" s="426"/>
      <c r="X1109" s="427"/>
      <c r="Y1109" s="416" t="e">
        <f t="shared" si="86"/>
        <v>#N/A</v>
      </c>
      <c r="Z1109" s="416" t="e">
        <f t="shared" si="87"/>
        <v>#N/A</v>
      </c>
      <c r="AA1109" s="416" t="str">
        <f t="shared" si="88"/>
        <v/>
      </c>
      <c r="AB1109" s="416" t="e">
        <f t="shared" si="89"/>
        <v>#N/A</v>
      </c>
      <c r="AC1109" s="416" t="e">
        <f t="shared" si="90"/>
        <v>#N/A</v>
      </c>
    </row>
    <row r="1110" ht="22.5" customHeight="1" spans="1:29">
      <c r="A1110" s="421"/>
      <c r="B1110" s="422"/>
      <c r="C1110" s="422"/>
      <c r="D1110" s="421"/>
      <c r="E1110" s="421"/>
      <c r="F1110" s="421"/>
      <c r="G1110" s="421"/>
      <c r="H1110" s="421"/>
      <c r="I1110" s="421"/>
      <c r="J1110" s="421"/>
      <c r="K1110" s="421"/>
      <c r="L1110" s="421"/>
      <c r="M1110" s="421"/>
      <c r="N1110" s="426"/>
      <c r="O1110" s="426"/>
      <c r="P1110" s="427"/>
      <c r="Q1110" s="427"/>
      <c r="R1110" s="426"/>
      <c r="S1110" s="426"/>
      <c r="T1110" s="426"/>
      <c r="U1110" s="426"/>
      <c r="V1110" s="426"/>
      <c r="W1110" s="426"/>
      <c r="X1110" s="427"/>
      <c r="Y1110" s="416" t="e">
        <f t="shared" si="86"/>
        <v>#N/A</v>
      </c>
      <c r="Z1110" s="416" t="e">
        <f t="shared" si="87"/>
        <v>#N/A</v>
      </c>
      <c r="AA1110" s="416" t="str">
        <f t="shared" si="88"/>
        <v/>
      </c>
      <c r="AB1110" s="416" t="e">
        <f t="shared" si="89"/>
        <v>#N/A</v>
      </c>
      <c r="AC1110" s="416" t="e">
        <f t="shared" si="90"/>
        <v>#N/A</v>
      </c>
    </row>
    <row r="1111" ht="22.5" customHeight="1" spans="1:29">
      <c r="A1111" s="421"/>
      <c r="B1111" s="422"/>
      <c r="C1111" s="422"/>
      <c r="D1111" s="421"/>
      <c r="E1111" s="421"/>
      <c r="F1111" s="421"/>
      <c r="G1111" s="421"/>
      <c r="H1111" s="421"/>
      <c r="I1111" s="421"/>
      <c r="J1111" s="421"/>
      <c r="K1111" s="421"/>
      <c r="L1111" s="421"/>
      <c r="M1111" s="421"/>
      <c r="N1111" s="426"/>
      <c r="O1111" s="426"/>
      <c r="P1111" s="427"/>
      <c r="Q1111" s="427"/>
      <c r="R1111" s="426"/>
      <c r="S1111" s="426"/>
      <c r="T1111" s="426"/>
      <c r="U1111" s="426"/>
      <c r="V1111" s="426"/>
      <c r="W1111" s="426"/>
      <c r="X1111" s="427"/>
      <c r="Y1111" s="416" t="e">
        <f t="shared" si="86"/>
        <v>#N/A</v>
      </c>
      <c r="Z1111" s="416" t="e">
        <f t="shared" si="87"/>
        <v>#N/A</v>
      </c>
      <c r="AA1111" s="416" t="str">
        <f t="shared" si="88"/>
        <v/>
      </c>
      <c r="AB1111" s="416" t="e">
        <f t="shared" si="89"/>
        <v>#N/A</v>
      </c>
      <c r="AC1111" s="416" t="e">
        <f t="shared" si="90"/>
        <v>#N/A</v>
      </c>
    </row>
    <row r="1112" ht="22.5" customHeight="1" spans="1:29">
      <c r="A1112" s="421"/>
      <c r="B1112" s="422"/>
      <c r="C1112" s="422"/>
      <c r="D1112" s="421"/>
      <c r="E1112" s="421"/>
      <c r="F1112" s="421"/>
      <c r="G1112" s="421"/>
      <c r="H1112" s="421"/>
      <c r="I1112" s="421"/>
      <c r="J1112" s="421"/>
      <c r="K1112" s="421"/>
      <c r="L1112" s="421"/>
      <c r="M1112" s="421"/>
      <c r="N1112" s="426"/>
      <c r="O1112" s="426"/>
      <c r="P1112" s="427"/>
      <c r="Q1112" s="427"/>
      <c r="R1112" s="426"/>
      <c r="S1112" s="426"/>
      <c r="T1112" s="426"/>
      <c r="U1112" s="426"/>
      <c r="V1112" s="426"/>
      <c r="W1112" s="426"/>
      <c r="X1112" s="427"/>
      <c r="Y1112" s="416" t="e">
        <f t="shared" si="86"/>
        <v>#N/A</v>
      </c>
      <c r="Z1112" s="416" t="e">
        <f t="shared" si="87"/>
        <v>#N/A</v>
      </c>
      <c r="AA1112" s="416" t="str">
        <f t="shared" si="88"/>
        <v/>
      </c>
      <c r="AB1112" s="416" t="e">
        <f t="shared" si="89"/>
        <v>#N/A</v>
      </c>
      <c r="AC1112" s="416" t="e">
        <f t="shared" si="90"/>
        <v>#N/A</v>
      </c>
    </row>
    <row r="1113" ht="22.5" customHeight="1" spans="1:29">
      <c r="A1113" s="421"/>
      <c r="B1113" s="422"/>
      <c r="C1113" s="422"/>
      <c r="D1113" s="421"/>
      <c r="E1113" s="421"/>
      <c r="F1113" s="421"/>
      <c r="G1113" s="421"/>
      <c r="H1113" s="421"/>
      <c r="I1113" s="421"/>
      <c r="J1113" s="421"/>
      <c r="K1113" s="421"/>
      <c r="L1113" s="421"/>
      <c r="M1113" s="421"/>
      <c r="N1113" s="426"/>
      <c r="O1113" s="426"/>
      <c r="P1113" s="427"/>
      <c r="Q1113" s="427"/>
      <c r="R1113" s="426"/>
      <c r="S1113" s="426"/>
      <c r="T1113" s="426"/>
      <c r="U1113" s="426"/>
      <c r="V1113" s="426"/>
      <c r="W1113" s="426"/>
      <c r="X1113" s="427"/>
      <c r="Y1113" s="416" t="e">
        <f t="shared" si="86"/>
        <v>#N/A</v>
      </c>
      <c r="Z1113" s="416" t="e">
        <f t="shared" si="87"/>
        <v>#N/A</v>
      </c>
      <c r="AA1113" s="416" t="str">
        <f t="shared" si="88"/>
        <v/>
      </c>
      <c r="AB1113" s="416" t="e">
        <f t="shared" si="89"/>
        <v>#N/A</v>
      </c>
      <c r="AC1113" s="416" t="e">
        <f t="shared" si="90"/>
        <v>#N/A</v>
      </c>
    </row>
    <row r="1114" ht="22.5" customHeight="1" spans="1:29">
      <c r="A1114" s="421"/>
      <c r="B1114" s="422"/>
      <c r="C1114" s="422"/>
      <c r="D1114" s="421"/>
      <c r="E1114" s="421"/>
      <c r="F1114" s="421"/>
      <c r="G1114" s="421"/>
      <c r="H1114" s="421"/>
      <c r="I1114" s="421"/>
      <c r="J1114" s="421"/>
      <c r="K1114" s="421"/>
      <c r="L1114" s="421"/>
      <c r="M1114" s="421"/>
      <c r="N1114" s="426"/>
      <c r="O1114" s="426"/>
      <c r="P1114" s="427"/>
      <c r="Q1114" s="427"/>
      <c r="R1114" s="426"/>
      <c r="S1114" s="426"/>
      <c r="T1114" s="426"/>
      <c r="U1114" s="426"/>
      <c r="V1114" s="426"/>
      <c r="W1114" s="426"/>
      <c r="X1114" s="427"/>
      <c r="Y1114" s="416" t="e">
        <f t="shared" si="86"/>
        <v>#N/A</v>
      </c>
      <c r="Z1114" s="416" t="e">
        <f t="shared" si="87"/>
        <v>#N/A</v>
      </c>
      <c r="AA1114" s="416" t="str">
        <f t="shared" si="88"/>
        <v/>
      </c>
      <c r="AB1114" s="416" t="e">
        <f t="shared" si="89"/>
        <v>#N/A</v>
      </c>
      <c r="AC1114" s="416" t="e">
        <f t="shared" si="90"/>
        <v>#N/A</v>
      </c>
    </row>
    <row r="1115" ht="22.5" customHeight="1" spans="1:29">
      <c r="A1115" s="421"/>
      <c r="B1115" s="422"/>
      <c r="C1115" s="422"/>
      <c r="D1115" s="421"/>
      <c r="E1115" s="421"/>
      <c r="F1115" s="421"/>
      <c r="G1115" s="421"/>
      <c r="H1115" s="421"/>
      <c r="I1115" s="421"/>
      <c r="J1115" s="421"/>
      <c r="K1115" s="421"/>
      <c r="L1115" s="421"/>
      <c r="M1115" s="421"/>
      <c r="N1115" s="426"/>
      <c r="O1115" s="426"/>
      <c r="P1115" s="427"/>
      <c r="Q1115" s="427"/>
      <c r="R1115" s="426"/>
      <c r="S1115" s="426"/>
      <c r="T1115" s="426"/>
      <c r="U1115" s="426"/>
      <c r="V1115" s="426"/>
      <c r="W1115" s="426"/>
      <c r="X1115" s="427"/>
      <c r="Y1115" s="416" t="e">
        <f t="shared" si="86"/>
        <v>#N/A</v>
      </c>
      <c r="Z1115" s="416" t="e">
        <f t="shared" si="87"/>
        <v>#N/A</v>
      </c>
      <c r="AA1115" s="416" t="str">
        <f t="shared" si="88"/>
        <v/>
      </c>
      <c r="AB1115" s="416" t="e">
        <f t="shared" si="89"/>
        <v>#N/A</v>
      </c>
      <c r="AC1115" s="416" t="e">
        <f t="shared" si="90"/>
        <v>#N/A</v>
      </c>
    </row>
    <row r="1116" ht="22.5" customHeight="1" spans="1:29">
      <c r="A1116" s="421"/>
      <c r="B1116" s="422"/>
      <c r="C1116" s="422"/>
      <c r="D1116" s="421"/>
      <c r="E1116" s="421"/>
      <c r="F1116" s="421"/>
      <c r="G1116" s="421"/>
      <c r="H1116" s="421"/>
      <c r="I1116" s="421"/>
      <c r="J1116" s="421"/>
      <c r="K1116" s="421"/>
      <c r="L1116" s="421"/>
      <c r="M1116" s="421"/>
      <c r="N1116" s="426"/>
      <c r="O1116" s="426"/>
      <c r="P1116" s="427"/>
      <c r="Q1116" s="427"/>
      <c r="R1116" s="426"/>
      <c r="S1116" s="426"/>
      <c r="T1116" s="426"/>
      <c r="U1116" s="426"/>
      <c r="V1116" s="426"/>
      <c r="W1116" s="426"/>
      <c r="X1116" s="427"/>
      <c r="Y1116" s="416" t="e">
        <f t="shared" si="86"/>
        <v>#N/A</v>
      </c>
      <c r="Z1116" s="416" t="e">
        <f t="shared" si="87"/>
        <v>#N/A</v>
      </c>
      <c r="AA1116" s="416" t="str">
        <f t="shared" si="88"/>
        <v/>
      </c>
      <c r="AB1116" s="416" t="e">
        <f t="shared" si="89"/>
        <v>#N/A</v>
      </c>
      <c r="AC1116" s="416" t="e">
        <f t="shared" si="90"/>
        <v>#N/A</v>
      </c>
    </row>
    <row r="1117" ht="22.5" customHeight="1" spans="1:29">
      <c r="A1117" s="421"/>
      <c r="B1117" s="422"/>
      <c r="C1117" s="422"/>
      <c r="D1117" s="421"/>
      <c r="E1117" s="421"/>
      <c r="F1117" s="421"/>
      <c r="G1117" s="421"/>
      <c r="H1117" s="421"/>
      <c r="I1117" s="421"/>
      <c r="J1117" s="421"/>
      <c r="K1117" s="421"/>
      <c r="L1117" s="421"/>
      <c r="M1117" s="421"/>
      <c r="N1117" s="426"/>
      <c r="O1117" s="426"/>
      <c r="P1117" s="427"/>
      <c r="Q1117" s="427"/>
      <c r="R1117" s="426"/>
      <c r="S1117" s="426"/>
      <c r="T1117" s="426"/>
      <c r="U1117" s="426"/>
      <c r="V1117" s="426"/>
      <c r="W1117" s="426"/>
      <c r="X1117" s="427"/>
      <c r="Y1117" s="416" t="e">
        <f t="shared" si="86"/>
        <v>#N/A</v>
      </c>
      <c r="Z1117" s="416" t="e">
        <f t="shared" si="87"/>
        <v>#N/A</v>
      </c>
      <c r="AA1117" s="416" t="str">
        <f t="shared" si="88"/>
        <v/>
      </c>
      <c r="AB1117" s="416" t="e">
        <f t="shared" si="89"/>
        <v>#N/A</v>
      </c>
      <c r="AC1117" s="416" t="e">
        <f t="shared" si="90"/>
        <v>#N/A</v>
      </c>
    </row>
    <row r="1118" ht="22.5" customHeight="1" spans="1:29">
      <c r="A1118" s="421"/>
      <c r="B1118" s="422"/>
      <c r="C1118" s="422"/>
      <c r="D1118" s="421"/>
      <c r="E1118" s="421"/>
      <c r="F1118" s="421"/>
      <c r="G1118" s="421"/>
      <c r="H1118" s="421"/>
      <c r="I1118" s="421"/>
      <c r="J1118" s="421"/>
      <c r="K1118" s="421"/>
      <c r="L1118" s="421"/>
      <c r="M1118" s="421"/>
      <c r="N1118" s="426"/>
      <c r="O1118" s="426"/>
      <c r="P1118" s="427"/>
      <c r="Q1118" s="427"/>
      <c r="R1118" s="426"/>
      <c r="S1118" s="426"/>
      <c r="T1118" s="426"/>
      <c r="U1118" s="426"/>
      <c r="V1118" s="426"/>
      <c r="W1118" s="426"/>
      <c r="X1118" s="427"/>
      <c r="Y1118" s="416" t="e">
        <f t="shared" si="86"/>
        <v>#N/A</v>
      </c>
      <c r="Z1118" s="416" t="e">
        <f t="shared" si="87"/>
        <v>#N/A</v>
      </c>
      <c r="AA1118" s="416" t="str">
        <f t="shared" si="88"/>
        <v/>
      </c>
      <c r="AB1118" s="416" t="e">
        <f t="shared" si="89"/>
        <v>#N/A</v>
      </c>
      <c r="AC1118" s="416" t="e">
        <f t="shared" si="90"/>
        <v>#N/A</v>
      </c>
    </row>
    <row r="1119" ht="22.5" customHeight="1" spans="1:29">
      <c r="A1119" s="421"/>
      <c r="B1119" s="422"/>
      <c r="C1119" s="422"/>
      <c r="D1119" s="421"/>
      <c r="E1119" s="421"/>
      <c r="F1119" s="421"/>
      <c r="G1119" s="421"/>
      <c r="H1119" s="421"/>
      <c r="I1119" s="421"/>
      <c r="J1119" s="421"/>
      <c r="K1119" s="421"/>
      <c r="L1119" s="421"/>
      <c r="M1119" s="421"/>
      <c r="N1119" s="426"/>
      <c r="O1119" s="426"/>
      <c r="P1119" s="427"/>
      <c r="Q1119" s="427"/>
      <c r="R1119" s="426"/>
      <c r="S1119" s="426"/>
      <c r="T1119" s="426"/>
      <c r="U1119" s="426"/>
      <c r="V1119" s="426"/>
      <c r="W1119" s="426"/>
      <c r="X1119" s="427"/>
      <c r="Y1119" s="416" t="e">
        <f t="shared" si="86"/>
        <v>#N/A</v>
      </c>
      <c r="Z1119" s="416" t="e">
        <f t="shared" si="87"/>
        <v>#N/A</v>
      </c>
      <c r="AA1119" s="416" t="str">
        <f t="shared" si="88"/>
        <v/>
      </c>
      <c r="AB1119" s="416" t="e">
        <f t="shared" si="89"/>
        <v>#N/A</v>
      </c>
      <c r="AC1119" s="416" t="e">
        <f t="shared" si="90"/>
        <v>#N/A</v>
      </c>
    </row>
    <row r="1120" ht="22.5" customHeight="1" spans="1:29">
      <c r="A1120" s="421"/>
      <c r="B1120" s="422"/>
      <c r="C1120" s="422"/>
      <c r="D1120" s="421"/>
      <c r="E1120" s="421"/>
      <c r="F1120" s="421"/>
      <c r="G1120" s="421"/>
      <c r="H1120" s="421"/>
      <c r="I1120" s="421"/>
      <c r="J1120" s="421"/>
      <c r="K1120" s="421"/>
      <c r="L1120" s="421"/>
      <c r="M1120" s="421"/>
      <c r="N1120" s="426"/>
      <c r="O1120" s="426"/>
      <c r="P1120" s="427"/>
      <c r="Q1120" s="427"/>
      <c r="R1120" s="426"/>
      <c r="S1120" s="426"/>
      <c r="T1120" s="426"/>
      <c r="U1120" s="426"/>
      <c r="V1120" s="426"/>
      <c r="W1120" s="426"/>
      <c r="X1120" s="427"/>
      <c r="Y1120" s="416" t="e">
        <f t="shared" si="86"/>
        <v>#N/A</v>
      </c>
      <c r="Z1120" s="416" t="e">
        <f t="shared" si="87"/>
        <v>#N/A</v>
      </c>
      <c r="AA1120" s="416" t="str">
        <f t="shared" si="88"/>
        <v/>
      </c>
      <c r="AB1120" s="416" t="e">
        <f t="shared" si="89"/>
        <v>#N/A</v>
      </c>
      <c r="AC1120" s="416" t="e">
        <f t="shared" si="90"/>
        <v>#N/A</v>
      </c>
    </row>
    <row r="1121" ht="22.5" customHeight="1" spans="1:29">
      <c r="A1121" s="421"/>
      <c r="B1121" s="422"/>
      <c r="C1121" s="422"/>
      <c r="D1121" s="421"/>
      <c r="E1121" s="421"/>
      <c r="F1121" s="421"/>
      <c r="G1121" s="421"/>
      <c r="H1121" s="421"/>
      <c r="I1121" s="421"/>
      <c r="J1121" s="421"/>
      <c r="K1121" s="421"/>
      <c r="L1121" s="421"/>
      <c r="M1121" s="421"/>
      <c r="N1121" s="426"/>
      <c r="O1121" s="426"/>
      <c r="P1121" s="427"/>
      <c r="Q1121" s="427"/>
      <c r="R1121" s="426"/>
      <c r="S1121" s="426"/>
      <c r="T1121" s="426"/>
      <c r="U1121" s="426"/>
      <c r="V1121" s="426"/>
      <c r="W1121" s="426"/>
      <c r="X1121" s="427"/>
      <c r="Y1121" s="416" t="e">
        <f t="shared" si="86"/>
        <v>#N/A</v>
      </c>
      <c r="Z1121" s="416" t="e">
        <f t="shared" si="87"/>
        <v>#N/A</v>
      </c>
      <c r="AA1121" s="416" t="str">
        <f t="shared" si="88"/>
        <v/>
      </c>
      <c r="AB1121" s="416" t="e">
        <f t="shared" si="89"/>
        <v>#N/A</v>
      </c>
      <c r="AC1121" s="416" t="e">
        <f t="shared" si="90"/>
        <v>#N/A</v>
      </c>
    </row>
    <row r="1122" ht="22.5" customHeight="1" spans="1:29">
      <c r="A1122" s="421"/>
      <c r="B1122" s="422"/>
      <c r="C1122" s="422"/>
      <c r="D1122" s="421"/>
      <c r="E1122" s="421"/>
      <c r="F1122" s="421"/>
      <c r="G1122" s="421"/>
      <c r="H1122" s="421"/>
      <c r="I1122" s="421"/>
      <c r="J1122" s="421"/>
      <c r="K1122" s="421"/>
      <c r="L1122" s="421"/>
      <c r="M1122" s="421"/>
      <c r="N1122" s="426"/>
      <c r="O1122" s="426"/>
      <c r="P1122" s="427"/>
      <c r="Q1122" s="427"/>
      <c r="R1122" s="426"/>
      <c r="S1122" s="426"/>
      <c r="T1122" s="426"/>
      <c r="U1122" s="426"/>
      <c r="V1122" s="426"/>
      <c r="W1122" s="426"/>
      <c r="X1122" s="427"/>
      <c r="Y1122" s="416" t="e">
        <f t="shared" si="86"/>
        <v>#N/A</v>
      </c>
      <c r="Z1122" s="416" t="e">
        <f t="shared" si="87"/>
        <v>#N/A</v>
      </c>
      <c r="AA1122" s="416" t="str">
        <f t="shared" si="88"/>
        <v/>
      </c>
      <c r="AB1122" s="416" t="e">
        <f t="shared" si="89"/>
        <v>#N/A</v>
      </c>
      <c r="AC1122" s="416" t="e">
        <f t="shared" si="90"/>
        <v>#N/A</v>
      </c>
    </row>
    <row r="1123" ht="22.5" customHeight="1" spans="1:29">
      <c r="A1123" s="421"/>
      <c r="B1123" s="422"/>
      <c r="C1123" s="422"/>
      <c r="D1123" s="421"/>
      <c r="E1123" s="421"/>
      <c r="F1123" s="421"/>
      <c r="G1123" s="421"/>
      <c r="H1123" s="421"/>
      <c r="I1123" s="421"/>
      <c r="J1123" s="421"/>
      <c r="K1123" s="421"/>
      <c r="L1123" s="421"/>
      <c r="M1123" s="421"/>
      <c r="N1123" s="426"/>
      <c r="O1123" s="426"/>
      <c r="P1123" s="427"/>
      <c r="Q1123" s="427"/>
      <c r="R1123" s="426"/>
      <c r="S1123" s="426"/>
      <c r="T1123" s="426"/>
      <c r="U1123" s="426"/>
      <c r="V1123" s="426"/>
      <c r="W1123" s="426"/>
      <c r="X1123" s="427"/>
      <c r="Y1123" s="416" t="e">
        <f t="shared" si="86"/>
        <v>#N/A</v>
      </c>
      <c r="Z1123" s="416" t="e">
        <f t="shared" si="87"/>
        <v>#N/A</v>
      </c>
      <c r="AA1123" s="416" t="str">
        <f t="shared" si="88"/>
        <v/>
      </c>
      <c r="AB1123" s="416" t="e">
        <f t="shared" si="89"/>
        <v>#N/A</v>
      </c>
      <c r="AC1123" s="416" t="e">
        <f t="shared" si="90"/>
        <v>#N/A</v>
      </c>
    </row>
    <row r="1124" ht="22.5" customHeight="1" spans="1:29">
      <c r="A1124" s="421"/>
      <c r="B1124" s="422"/>
      <c r="C1124" s="422"/>
      <c r="D1124" s="421"/>
      <c r="E1124" s="421"/>
      <c r="F1124" s="421"/>
      <c r="G1124" s="421"/>
      <c r="H1124" s="421"/>
      <c r="I1124" s="421"/>
      <c r="J1124" s="421"/>
      <c r="K1124" s="421"/>
      <c r="L1124" s="421"/>
      <c r="M1124" s="421"/>
      <c r="N1124" s="426"/>
      <c r="O1124" s="426"/>
      <c r="P1124" s="427"/>
      <c r="Q1124" s="427"/>
      <c r="R1124" s="426"/>
      <c r="S1124" s="426"/>
      <c r="T1124" s="426"/>
      <c r="U1124" s="426"/>
      <c r="V1124" s="426"/>
      <c r="W1124" s="426"/>
      <c r="X1124" s="427"/>
      <c r="Y1124" s="416" t="e">
        <f t="shared" si="86"/>
        <v>#N/A</v>
      </c>
      <c r="Z1124" s="416" t="e">
        <f t="shared" si="87"/>
        <v>#N/A</v>
      </c>
      <c r="AA1124" s="416" t="str">
        <f t="shared" si="88"/>
        <v/>
      </c>
      <c r="AB1124" s="416" t="e">
        <f t="shared" si="89"/>
        <v>#N/A</v>
      </c>
      <c r="AC1124" s="416" t="e">
        <f t="shared" si="90"/>
        <v>#N/A</v>
      </c>
    </row>
    <row r="1125" ht="22.5" customHeight="1" spans="1:29">
      <c r="A1125" s="421"/>
      <c r="B1125" s="422"/>
      <c r="C1125" s="422"/>
      <c r="D1125" s="421"/>
      <c r="E1125" s="421"/>
      <c r="F1125" s="421"/>
      <c r="G1125" s="421"/>
      <c r="H1125" s="421"/>
      <c r="I1125" s="421"/>
      <c r="J1125" s="421"/>
      <c r="K1125" s="421"/>
      <c r="L1125" s="421"/>
      <c r="M1125" s="421"/>
      <c r="N1125" s="426"/>
      <c r="O1125" s="426"/>
      <c r="P1125" s="427"/>
      <c r="Q1125" s="427"/>
      <c r="R1125" s="426"/>
      <c r="S1125" s="426"/>
      <c r="T1125" s="426"/>
      <c r="U1125" s="426"/>
      <c r="V1125" s="426"/>
      <c r="W1125" s="426"/>
      <c r="X1125" s="427"/>
      <c r="Y1125" s="416" t="e">
        <f t="shared" si="86"/>
        <v>#N/A</v>
      </c>
      <c r="Z1125" s="416" t="e">
        <f t="shared" si="87"/>
        <v>#N/A</v>
      </c>
      <c r="AA1125" s="416" t="str">
        <f t="shared" si="88"/>
        <v/>
      </c>
      <c r="AB1125" s="416" t="e">
        <f t="shared" si="89"/>
        <v>#N/A</v>
      </c>
      <c r="AC1125" s="416" t="e">
        <f t="shared" si="90"/>
        <v>#N/A</v>
      </c>
    </row>
    <row r="1126" ht="22.5" customHeight="1" spans="1:29">
      <c r="A1126" s="421"/>
      <c r="B1126" s="422"/>
      <c r="C1126" s="422"/>
      <c r="D1126" s="421"/>
      <c r="E1126" s="421"/>
      <c r="F1126" s="421"/>
      <c r="G1126" s="421"/>
      <c r="H1126" s="421"/>
      <c r="I1126" s="421"/>
      <c r="J1126" s="421"/>
      <c r="K1126" s="421"/>
      <c r="L1126" s="421"/>
      <c r="M1126" s="421"/>
      <c r="N1126" s="426"/>
      <c r="O1126" s="426"/>
      <c r="P1126" s="427"/>
      <c r="Q1126" s="427"/>
      <c r="R1126" s="426"/>
      <c r="S1126" s="426"/>
      <c r="T1126" s="426"/>
      <c r="U1126" s="426"/>
      <c r="V1126" s="426"/>
      <c r="W1126" s="426"/>
      <c r="X1126" s="427"/>
      <c r="Y1126" s="416" t="e">
        <f t="shared" si="86"/>
        <v>#N/A</v>
      </c>
      <c r="Z1126" s="416" t="e">
        <f t="shared" si="87"/>
        <v>#N/A</v>
      </c>
      <c r="AA1126" s="416" t="str">
        <f t="shared" si="88"/>
        <v/>
      </c>
      <c r="AB1126" s="416" t="e">
        <f t="shared" si="89"/>
        <v>#N/A</v>
      </c>
      <c r="AC1126" s="416" t="e">
        <f t="shared" si="90"/>
        <v>#N/A</v>
      </c>
    </row>
    <row r="1127" ht="22.5" customHeight="1" spans="1:29">
      <c r="A1127" s="421"/>
      <c r="B1127" s="422"/>
      <c r="C1127" s="422"/>
      <c r="D1127" s="421"/>
      <c r="E1127" s="421"/>
      <c r="F1127" s="421"/>
      <c r="G1127" s="421"/>
      <c r="H1127" s="421"/>
      <c r="I1127" s="421"/>
      <c r="J1127" s="421"/>
      <c r="K1127" s="421"/>
      <c r="L1127" s="421"/>
      <c r="M1127" s="421"/>
      <c r="N1127" s="426"/>
      <c r="O1127" s="426"/>
      <c r="P1127" s="427"/>
      <c r="Q1127" s="427"/>
      <c r="R1127" s="426"/>
      <c r="S1127" s="426"/>
      <c r="T1127" s="426"/>
      <c r="U1127" s="426"/>
      <c r="V1127" s="426"/>
      <c r="W1127" s="426"/>
      <c r="X1127" s="427"/>
      <c r="Y1127" s="416" t="e">
        <f t="shared" si="86"/>
        <v>#N/A</v>
      </c>
      <c r="Z1127" s="416" t="e">
        <f t="shared" si="87"/>
        <v>#N/A</v>
      </c>
      <c r="AA1127" s="416" t="str">
        <f t="shared" si="88"/>
        <v/>
      </c>
      <c r="AB1127" s="416" t="e">
        <f t="shared" si="89"/>
        <v>#N/A</v>
      </c>
      <c r="AC1127" s="416" t="e">
        <f t="shared" si="90"/>
        <v>#N/A</v>
      </c>
    </row>
    <row r="1128" ht="22.5" customHeight="1" spans="1:29">
      <c r="A1128" s="421"/>
      <c r="B1128" s="422"/>
      <c r="C1128" s="422"/>
      <c r="D1128" s="421"/>
      <c r="E1128" s="421"/>
      <c r="F1128" s="421"/>
      <c r="G1128" s="421"/>
      <c r="H1128" s="421"/>
      <c r="I1128" s="421"/>
      <c r="J1128" s="421"/>
      <c r="K1128" s="421"/>
      <c r="L1128" s="421"/>
      <c r="M1128" s="421"/>
      <c r="N1128" s="426"/>
      <c r="O1128" s="426"/>
      <c r="P1128" s="427"/>
      <c r="Q1128" s="427"/>
      <c r="R1128" s="426"/>
      <c r="S1128" s="426"/>
      <c r="T1128" s="426"/>
      <c r="U1128" s="426"/>
      <c r="V1128" s="426"/>
      <c r="W1128" s="426"/>
      <c r="X1128" s="427"/>
      <c r="Y1128" s="416" t="e">
        <f t="shared" si="86"/>
        <v>#N/A</v>
      </c>
      <c r="Z1128" s="416" t="e">
        <f t="shared" si="87"/>
        <v>#N/A</v>
      </c>
      <c r="AA1128" s="416" t="str">
        <f t="shared" si="88"/>
        <v/>
      </c>
      <c r="AB1128" s="416" t="e">
        <f t="shared" si="89"/>
        <v>#N/A</v>
      </c>
      <c r="AC1128" s="416" t="e">
        <f t="shared" si="90"/>
        <v>#N/A</v>
      </c>
    </row>
    <row r="1129" ht="22.5" customHeight="1" spans="1:29">
      <c r="A1129" s="421"/>
      <c r="B1129" s="422"/>
      <c r="C1129" s="422"/>
      <c r="D1129" s="421"/>
      <c r="E1129" s="421"/>
      <c r="F1129" s="421"/>
      <c r="G1129" s="421"/>
      <c r="H1129" s="421"/>
      <c r="I1129" s="421"/>
      <c r="J1129" s="421"/>
      <c r="K1129" s="421"/>
      <c r="L1129" s="421"/>
      <c r="M1129" s="421"/>
      <c r="N1129" s="426"/>
      <c r="O1129" s="426"/>
      <c r="P1129" s="427"/>
      <c r="Q1129" s="427"/>
      <c r="R1129" s="426"/>
      <c r="S1129" s="426"/>
      <c r="T1129" s="426"/>
      <c r="U1129" s="426"/>
      <c r="V1129" s="426"/>
      <c r="W1129" s="426"/>
      <c r="X1129" s="427"/>
      <c r="Y1129" s="416" t="e">
        <f t="shared" si="86"/>
        <v>#N/A</v>
      </c>
      <c r="Z1129" s="416" t="e">
        <f t="shared" si="87"/>
        <v>#N/A</v>
      </c>
      <c r="AA1129" s="416" t="str">
        <f t="shared" si="88"/>
        <v/>
      </c>
      <c r="AB1129" s="416" t="e">
        <f t="shared" si="89"/>
        <v>#N/A</v>
      </c>
      <c r="AC1129" s="416" t="e">
        <f t="shared" si="90"/>
        <v>#N/A</v>
      </c>
    </row>
    <row r="1130" ht="22.5" customHeight="1" spans="1:29">
      <c r="A1130" s="421"/>
      <c r="B1130" s="422"/>
      <c r="C1130" s="422"/>
      <c r="D1130" s="421"/>
      <c r="E1130" s="421"/>
      <c r="F1130" s="421"/>
      <c r="G1130" s="421"/>
      <c r="H1130" s="421"/>
      <c r="I1130" s="421"/>
      <c r="J1130" s="421"/>
      <c r="K1130" s="421"/>
      <c r="L1130" s="421"/>
      <c r="M1130" s="421"/>
      <c r="N1130" s="426"/>
      <c r="O1130" s="426"/>
      <c r="P1130" s="427"/>
      <c r="Q1130" s="427"/>
      <c r="R1130" s="426"/>
      <c r="S1130" s="426"/>
      <c r="T1130" s="426"/>
      <c r="U1130" s="426"/>
      <c r="V1130" s="426"/>
      <c r="W1130" s="426"/>
      <c r="X1130" s="427"/>
      <c r="Y1130" s="416" t="e">
        <f t="shared" si="86"/>
        <v>#N/A</v>
      </c>
      <c r="Z1130" s="416" t="e">
        <f t="shared" si="87"/>
        <v>#N/A</v>
      </c>
      <c r="AA1130" s="416" t="str">
        <f t="shared" si="88"/>
        <v/>
      </c>
      <c r="AB1130" s="416" t="e">
        <f t="shared" si="89"/>
        <v>#N/A</v>
      </c>
      <c r="AC1130" s="416" t="e">
        <f t="shared" si="90"/>
        <v>#N/A</v>
      </c>
    </row>
    <row r="1131" ht="22.5" customHeight="1" spans="1:29">
      <c r="A1131" s="421"/>
      <c r="B1131" s="422"/>
      <c r="C1131" s="422"/>
      <c r="D1131" s="421"/>
      <c r="E1131" s="421"/>
      <c r="F1131" s="421"/>
      <c r="G1131" s="421"/>
      <c r="H1131" s="421"/>
      <c r="I1131" s="421"/>
      <c r="J1131" s="421"/>
      <c r="K1131" s="421"/>
      <c r="L1131" s="421"/>
      <c r="M1131" s="421"/>
      <c r="N1131" s="426"/>
      <c r="O1131" s="426"/>
      <c r="P1131" s="427"/>
      <c r="Q1131" s="427"/>
      <c r="R1131" s="426"/>
      <c r="S1131" s="426"/>
      <c r="T1131" s="426"/>
      <c r="U1131" s="426"/>
      <c r="V1131" s="426"/>
      <c r="W1131" s="426"/>
      <c r="X1131" s="427"/>
      <c r="Y1131" s="416" t="e">
        <f t="shared" si="86"/>
        <v>#N/A</v>
      </c>
      <c r="Z1131" s="416" t="e">
        <f t="shared" si="87"/>
        <v>#N/A</v>
      </c>
      <c r="AA1131" s="416" t="str">
        <f t="shared" si="88"/>
        <v/>
      </c>
      <c r="AB1131" s="416" t="e">
        <f t="shared" si="89"/>
        <v>#N/A</v>
      </c>
      <c r="AC1131" s="416" t="e">
        <f t="shared" si="90"/>
        <v>#N/A</v>
      </c>
    </row>
    <row r="1132" ht="22.5" customHeight="1" spans="1:29">
      <c r="A1132" s="421"/>
      <c r="B1132" s="422"/>
      <c r="C1132" s="422"/>
      <c r="D1132" s="421"/>
      <c r="E1132" s="421"/>
      <c r="F1132" s="421"/>
      <c r="G1132" s="421"/>
      <c r="H1132" s="421"/>
      <c r="I1132" s="421"/>
      <c r="J1132" s="421"/>
      <c r="K1132" s="421"/>
      <c r="L1132" s="421"/>
      <c r="M1132" s="421"/>
      <c r="N1132" s="426"/>
      <c r="O1132" s="426"/>
      <c r="P1132" s="427"/>
      <c r="Q1132" s="427"/>
      <c r="R1132" s="426"/>
      <c r="S1132" s="426"/>
      <c r="T1132" s="426"/>
      <c r="U1132" s="426"/>
      <c r="V1132" s="426"/>
      <c r="W1132" s="426"/>
      <c r="X1132" s="427"/>
      <c r="Y1132" s="416" t="e">
        <f t="shared" si="86"/>
        <v>#N/A</v>
      </c>
      <c r="Z1132" s="416" t="e">
        <f t="shared" si="87"/>
        <v>#N/A</v>
      </c>
      <c r="AA1132" s="416" t="str">
        <f t="shared" si="88"/>
        <v/>
      </c>
      <c r="AB1132" s="416" t="e">
        <f t="shared" si="89"/>
        <v>#N/A</v>
      </c>
      <c r="AC1132" s="416" t="e">
        <f t="shared" si="90"/>
        <v>#N/A</v>
      </c>
    </row>
    <row r="1133" ht="22.5" customHeight="1" spans="1:29">
      <c r="A1133" s="421"/>
      <c r="B1133" s="422"/>
      <c r="C1133" s="422"/>
      <c r="D1133" s="421"/>
      <c r="E1133" s="421"/>
      <c r="F1133" s="421"/>
      <c r="G1133" s="421"/>
      <c r="H1133" s="421"/>
      <c r="I1133" s="421"/>
      <c r="J1133" s="421"/>
      <c r="K1133" s="421"/>
      <c r="L1133" s="421"/>
      <c r="M1133" s="421"/>
      <c r="N1133" s="426"/>
      <c r="O1133" s="426"/>
      <c r="P1133" s="427"/>
      <c r="Q1133" s="427"/>
      <c r="R1133" s="426"/>
      <c r="S1133" s="426"/>
      <c r="T1133" s="426"/>
      <c r="U1133" s="426"/>
      <c r="V1133" s="426"/>
      <c r="W1133" s="426"/>
      <c r="X1133" s="427"/>
      <c r="Y1133" s="416" t="e">
        <f t="shared" si="86"/>
        <v>#N/A</v>
      </c>
      <c r="Z1133" s="416" t="e">
        <f t="shared" si="87"/>
        <v>#N/A</v>
      </c>
      <c r="AA1133" s="416" t="str">
        <f t="shared" si="88"/>
        <v/>
      </c>
      <c r="AB1133" s="416" t="e">
        <f t="shared" si="89"/>
        <v>#N/A</v>
      </c>
      <c r="AC1133" s="416" t="e">
        <f t="shared" si="90"/>
        <v>#N/A</v>
      </c>
    </row>
    <row r="1134" ht="22.5" customHeight="1" spans="1:29">
      <c r="A1134" s="421"/>
      <c r="B1134" s="422"/>
      <c r="C1134" s="422"/>
      <c r="D1134" s="421"/>
      <c r="E1134" s="421"/>
      <c r="F1134" s="421"/>
      <c r="G1134" s="421"/>
      <c r="H1134" s="421"/>
      <c r="I1134" s="421"/>
      <c r="J1134" s="421"/>
      <c r="K1134" s="421"/>
      <c r="L1134" s="421"/>
      <c r="M1134" s="421"/>
      <c r="N1134" s="426"/>
      <c r="O1134" s="426"/>
      <c r="P1134" s="427"/>
      <c r="Q1134" s="427"/>
      <c r="R1134" s="426"/>
      <c r="S1134" s="426"/>
      <c r="T1134" s="426"/>
      <c r="U1134" s="426"/>
      <c r="V1134" s="426"/>
      <c r="W1134" s="426"/>
      <c r="X1134" s="427"/>
      <c r="Y1134" s="416" t="e">
        <f t="shared" si="86"/>
        <v>#N/A</v>
      </c>
      <c r="Z1134" s="416" t="e">
        <f t="shared" si="87"/>
        <v>#N/A</v>
      </c>
      <c r="AA1134" s="416" t="str">
        <f t="shared" si="88"/>
        <v/>
      </c>
      <c r="AB1134" s="416" t="e">
        <f t="shared" si="89"/>
        <v>#N/A</v>
      </c>
      <c r="AC1134" s="416" t="e">
        <f t="shared" si="90"/>
        <v>#N/A</v>
      </c>
    </row>
    <row r="1135" ht="22.5" customHeight="1" spans="1:29">
      <c r="A1135" s="421"/>
      <c r="B1135" s="422"/>
      <c r="C1135" s="422"/>
      <c r="D1135" s="421"/>
      <c r="E1135" s="421"/>
      <c r="F1135" s="421"/>
      <c r="G1135" s="421"/>
      <c r="H1135" s="421"/>
      <c r="I1135" s="421"/>
      <c r="J1135" s="421"/>
      <c r="K1135" s="421"/>
      <c r="L1135" s="421"/>
      <c r="M1135" s="421"/>
      <c r="N1135" s="426"/>
      <c r="O1135" s="426"/>
      <c r="P1135" s="427"/>
      <c r="Q1135" s="427"/>
      <c r="R1135" s="426"/>
      <c r="S1135" s="426"/>
      <c r="T1135" s="426"/>
      <c r="U1135" s="426"/>
      <c r="V1135" s="426"/>
      <c r="W1135" s="426"/>
      <c r="X1135" s="427"/>
      <c r="Y1135" s="416" t="e">
        <f t="shared" si="86"/>
        <v>#N/A</v>
      </c>
      <c r="Z1135" s="416" t="e">
        <f t="shared" si="87"/>
        <v>#N/A</v>
      </c>
      <c r="AA1135" s="416" t="str">
        <f t="shared" si="88"/>
        <v/>
      </c>
      <c r="AB1135" s="416" t="e">
        <f t="shared" si="89"/>
        <v>#N/A</v>
      </c>
      <c r="AC1135" s="416" t="e">
        <f t="shared" si="90"/>
        <v>#N/A</v>
      </c>
    </row>
    <row r="1136" ht="22.5" customHeight="1" spans="1:29">
      <c r="A1136" s="421"/>
      <c r="B1136" s="422"/>
      <c r="C1136" s="422"/>
      <c r="D1136" s="421"/>
      <c r="E1136" s="421"/>
      <c r="F1136" s="421"/>
      <c r="G1136" s="421"/>
      <c r="H1136" s="421"/>
      <c r="I1136" s="421"/>
      <c r="J1136" s="421"/>
      <c r="K1136" s="421"/>
      <c r="L1136" s="421"/>
      <c r="M1136" s="421"/>
      <c r="N1136" s="426"/>
      <c r="O1136" s="426"/>
      <c r="P1136" s="427"/>
      <c r="Q1136" s="427"/>
      <c r="R1136" s="426"/>
      <c r="S1136" s="426"/>
      <c r="T1136" s="426"/>
      <c r="U1136" s="426"/>
      <c r="V1136" s="426"/>
      <c r="W1136" s="426"/>
      <c r="X1136" s="427"/>
      <c r="Y1136" s="416" t="e">
        <f t="shared" si="86"/>
        <v>#N/A</v>
      </c>
      <c r="Z1136" s="416" t="e">
        <f t="shared" si="87"/>
        <v>#N/A</v>
      </c>
      <c r="AA1136" s="416" t="str">
        <f t="shared" si="88"/>
        <v/>
      </c>
      <c r="AB1136" s="416" t="e">
        <f t="shared" si="89"/>
        <v>#N/A</v>
      </c>
      <c r="AC1136" s="416" t="e">
        <f t="shared" si="90"/>
        <v>#N/A</v>
      </c>
    </row>
    <row r="1137" ht="22.5" customHeight="1" spans="1:29">
      <c r="A1137" s="421"/>
      <c r="B1137" s="422"/>
      <c r="C1137" s="422"/>
      <c r="D1137" s="421"/>
      <c r="E1137" s="421"/>
      <c r="F1137" s="421"/>
      <c r="G1137" s="421"/>
      <c r="H1137" s="421"/>
      <c r="I1137" s="421"/>
      <c r="J1137" s="421"/>
      <c r="K1137" s="421"/>
      <c r="L1137" s="421"/>
      <c r="M1137" s="421"/>
      <c r="N1137" s="426"/>
      <c r="O1137" s="426"/>
      <c r="P1137" s="427"/>
      <c r="Q1137" s="427"/>
      <c r="R1137" s="426"/>
      <c r="S1137" s="426"/>
      <c r="T1137" s="426"/>
      <c r="U1137" s="426"/>
      <c r="V1137" s="426"/>
      <c r="W1137" s="426"/>
      <c r="X1137" s="427"/>
      <c r="Y1137" s="416" t="e">
        <f t="shared" si="86"/>
        <v>#N/A</v>
      </c>
      <c r="Z1137" s="416" t="e">
        <f t="shared" si="87"/>
        <v>#N/A</v>
      </c>
      <c r="AA1137" s="416" t="str">
        <f t="shared" si="88"/>
        <v/>
      </c>
      <c r="AB1137" s="416" t="e">
        <f t="shared" si="89"/>
        <v>#N/A</v>
      </c>
      <c r="AC1137" s="416" t="e">
        <f t="shared" si="90"/>
        <v>#N/A</v>
      </c>
    </row>
    <row r="1138" ht="22.5" customHeight="1" spans="1:29">
      <c r="A1138" s="421"/>
      <c r="B1138" s="422"/>
      <c r="C1138" s="422"/>
      <c r="D1138" s="421"/>
      <c r="E1138" s="421"/>
      <c r="F1138" s="421"/>
      <c r="G1138" s="421"/>
      <c r="H1138" s="421"/>
      <c r="I1138" s="421"/>
      <c r="J1138" s="421"/>
      <c r="K1138" s="421"/>
      <c r="L1138" s="421"/>
      <c r="M1138" s="421"/>
      <c r="N1138" s="426"/>
      <c r="O1138" s="426"/>
      <c r="P1138" s="427"/>
      <c r="Q1138" s="427"/>
      <c r="R1138" s="426"/>
      <c r="S1138" s="426"/>
      <c r="T1138" s="426"/>
      <c r="U1138" s="426"/>
      <c r="V1138" s="426"/>
      <c r="W1138" s="426"/>
      <c r="X1138" s="427"/>
      <c r="Y1138" s="416" t="e">
        <f t="shared" si="86"/>
        <v>#N/A</v>
      </c>
      <c r="Z1138" s="416" t="e">
        <f t="shared" si="87"/>
        <v>#N/A</v>
      </c>
      <c r="AA1138" s="416" t="str">
        <f t="shared" si="88"/>
        <v/>
      </c>
      <c r="AB1138" s="416" t="e">
        <f t="shared" si="89"/>
        <v>#N/A</v>
      </c>
      <c r="AC1138" s="416" t="e">
        <f t="shared" si="90"/>
        <v>#N/A</v>
      </c>
    </row>
    <row r="1139" ht="22.5" customHeight="1" spans="1:29">
      <c r="A1139" s="421"/>
      <c r="B1139" s="422"/>
      <c r="C1139" s="422"/>
      <c r="D1139" s="421"/>
      <c r="E1139" s="421"/>
      <c r="F1139" s="421"/>
      <c r="G1139" s="421"/>
      <c r="H1139" s="421"/>
      <c r="I1139" s="421"/>
      <c r="J1139" s="421"/>
      <c r="K1139" s="421"/>
      <c r="L1139" s="421"/>
      <c r="M1139" s="421"/>
      <c r="N1139" s="426"/>
      <c r="O1139" s="426"/>
      <c r="P1139" s="427"/>
      <c r="Q1139" s="427"/>
      <c r="R1139" s="426"/>
      <c r="S1139" s="426"/>
      <c r="T1139" s="426"/>
      <c r="U1139" s="426"/>
      <c r="V1139" s="426"/>
      <c r="W1139" s="426"/>
      <c r="X1139" s="427"/>
      <c r="Y1139" s="416" t="e">
        <f t="shared" si="86"/>
        <v>#N/A</v>
      </c>
      <c r="Z1139" s="416" t="e">
        <f t="shared" si="87"/>
        <v>#N/A</v>
      </c>
      <c r="AA1139" s="416" t="str">
        <f t="shared" si="88"/>
        <v/>
      </c>
      <c r="AB1139" s="416" t="e">
        <f t="shared" si="89"/>
        <v>#N/A</v>
      </c>
      <c r="AC1139" s="416" t="e">
        <f t="shared" si="90"/>
        <v>#N/A</v>
      </c>
    </row>
    <row r="1140" ht="22.5" customHeight="1" spans="1:29">
      <c r="A1140" s="421"/>
      <c r="B1140" s="422"/>
      <c r="C1140" s="422"/>
      <c r="D1140" s="421"/>
      <c r="E1140" s="421"/>
      <c r="F1140" s="421"/>
      <c r="G1140" s="421"/>
      <c r="H1140" s="421"/>
      <c r="I1140" s="421"/>
      <c r="J1140" s="421"/>
      <c r="K1140" s="421"/>
      <c r="L1140" s="421"/>
      <c r="M1140" s="421"/>
      <c r="N1140" s="426"/>
      <c r="O1140" s="426"/>
      <c r="P1140" s="427"/>
      <c r="Q1140" s="427"/>
      <c r="R1140" s="426"/>
      <c r="S1140" s="426"/>
      <c r="T1140" s="426"/>
      <c r="U1140" s="426"/>
      <c r="V1140" s="426"/>
      <c r="W1140" s="426"/>
      <c r="X1140" s="427"/>
      <c r="Y1140" s="416" t="e">
        <f t="shared" si="86"/>
        <v>#N/A</v>
      </c>
      <c r="Z1140" s="416" t="e">
        <f t="shared" si="87"/>
        <v>#N/A</v>
      </c>
      <c r="AA1140" s="416" t="str">
        <f t="shared" si="88"/>
        <v/>
      </c>
      <c r="AB1140" s="416" t="e">
        <f t="shared" si="89"/>
        <v>#N/A</v>
      </c>
      <c r="AC1140" s="416" t="e">
        <f t="shared" si="90"/>
        <v>#N/A</v>
      </c>
    </row>
    <row r="1141" ht="22.5" customHeight="1" spans="1:29">
      <c r="A1141" s="421"/>
      <c r="B1141" s="422"/>
      <c r="C1141" s="422"/>
      <c r="D1141" s="421"/>
      <c r="E1141" s="421"/>
      <c r="F1141" s="421"/>
      <c r="G1141" s="421"/>
      <c r="H1141" s="421"/>
      <c r="I1141" s="421"/>
      <c r="J1141" s="421"/>
      <c r="K1141" s="421"/>
      <c r="L1141" s="421"/>
      <c r="M1141" s="421"/>
      <c r="N1141" s="426"/>
      <c r="O1141" s="426"/>
      <c r="P1141" s="427"/>
      <c r="Q1141" s="427"/>
      <c r="R1141" s="426"/>
      <c r="S1141" s="426"/>
      <c r="T1141" s="426"/>
      <c r="U1141" s="426"/>
      <c r="V1141" s="426"/>
      <c r="W1141" s="426"/>
      <c r="X1141" s="427"/>
      <c r="Y1141" s="416" t="e">
        <f t="shared" si="86"/>
        <v>#N/A</v>
      </c>
      <c r="Z1141" s="416" t="e">
        <f t="shared" si="87"/>
        <v>#N/A</v>
      </c>
      <c r="AA1141" s="416" t="str">
        <f t="shared" si="88"/>
        <v/>
      </c>
      <c r="AB1141" s="416" t="e">
        <f t="shared" si="89"/>
        <v>#N/A</v>
      </c>
      <c r="AC1141" s="416" t="e">
        <f t="shared" si="90"/>
        <v>#N/A</v>
      </c>
    </row>
    <row r="1142" ht="22.5" customHeight="1" spans="1:29">
      <c r="A1142" s="421"/>
      <c r="B1142" s="422"/>
      <c r="C1142" s="422"/>
      <c r="D1142" s="421"/>
      <c r="E1142" s="421"/>
      <c r="F1142" s="421"/>
      <c r="G1142" s="421"/>
      <c r="H1142" s="421"/>
      <c r="I1142" s="421"/>
      <c r="J1142" s="421"/>
      <c r="K1142" s="421"/>
      <c r="L1142" s="421"/>
      <c r="M1142" s="421"/>
      <c r="N1142" s="426"/>
      <c r="O1142" s="426"/>
      <c r="P1142" s="427"/>
      <c r="Q1142" s="427"/>
      <c r="R1142" s="426"/>
      <c r="S1142" s="426"/>
      <c r="T1142" s="426"/>
      <c r="U1142" s="426"/>
      <c r="V1142" s="426"/>
      <c r="W1142" s="426"/>
      <c r="X1142" s="427"/>
      <c r="Y1142" s="416" t="e">
        <f t="shared" si="86"/>
        <v>#N/A</v>
      </c>
      <c r="Z1142" s="416" t="e">
        <f t="shared" si="87"/>
        <v>#N/A</v>
      </c>
      <c r="AA1142" s="416" t="str">
        <f t="shared" si="88"/>
        <v/>
      </c>
      <c r="AB1142" s="416" t="e">
        <f t="shared" si="89"/>
        <v>#N/A</v>
      </c>
      <c r="AC1142" s="416" t="e">
        <f t="shared" si="90"/>
        <v>#N/A</v>
      </c>
    </row>
    <row r="1143" ht="22.5" customHeight="1" spans="1:29">
      <c r="A1143" s="421"/>
      <c r="B1143" s="422"/>
      <c r="C1143" s="422"/>
      <c r="D1143" s="421"/>
      <c r="E1143" s="421"/>
      <c r="F1143" s="421"/>
      <c r="G1143" s="421"/>
      <c r="H1143" s="421"/>
      <c r="I1143" s="421"/>
      <c r="J1143" s="421"/>
      <c r="K1143" s="421"/>
      <c r="L1143" s="421"/>
      <c r="M1143" s="421"/>
      <c r="N1143" s="426"/>
      <c r="O1143" s="426"/>
      <c r="P1143" s="427"/>
      <c r="Q1143" s="427"/>
      <c r="R1143" s="426"/>
      <c r="S1143" s="426"/>
      <c r="T1143" s="426"/>
      <c r="U1143" s="426"/>
      <c r="V1143" s="426"/>
      <c r="W1143" s="426"/>
      <c r="X1143" s="427"/>
      <c r="Y1143" s="416" t="e">
        <f t="shared" si="86"/>
        <v>#N/A</v>
      </c>
      <c r="Z1143" s="416" t="e">
        <f t="shared" si="87"/>
        <v>#N/A</v>
      </c>
      <c r="AA1143" s="416" t="str">
        <f t="shared" si="88"/>
        <v/>
      </c>
      <c r="AB1143" s="416" t="e">
        <f t="shared" si="89"/>
        <v>#N/A</v>
      </c>
      <c r="AC1143" s="416" t="e">
        <f t="shared" si="90"/>
        <v>#N/A</v>
      </c>
    </row>
    <row r="1144" ht="22.5" customHeight="1" spans="1:29">
      <c r="A1144" s="421"/>
      <c r="B1144" s="422"/>
      <c r="C1144" s="422"/>
      <c r="D1144" s="421"/>
      <c r="E1144" s="421"/>
      <c r="F1144" s="421"/>
      <c r="G1144" s="421"/>
      <c r="H1144" s="421"/>
      <c r="I1144" s="421"/>
      <c r="J1144" s="421"/>
      <c r="K1144" s="421"/>
      <c r="L1144" s="421"/>
      <c r="M1144" s="421"/>
      <c r="N1144" s="426"/>
      <c r="O1144" s="426"/>
      <c r="P1144" s="427"/>
      <c r="Q1144" s="427"/>
      <c r="R1144" s="426"/>
      <c r="S1144" s="426"/>
      <c r="T1144" s="426"/>
      <c r="U1144" s="426"/>
      <c r="V1144" s="426"/>
      <c r="W1144" s="426"/>
      <c r="X1144" s="427"/>
      <c r="Y1144" s="416" t="e">
        <f t="shared" si="86"/>
        <v>#N/A</v>
      </c>
      <c r="Z1144" s="416" t="e">
        <f t="shared" si="87"/>
        <v>#N/A</v>
      </c>
      <c r="AA1144" s="416" t="str">
        <f t="shared" si="88"/>
        <v/>
      </c>
      <c r="AB1144" s="416" t="e">
        <f t="shared" si="89"/>
        <v>#N/A</v>
      </c>
      <c r="AC1144" s="416" t="e">
        <f t="shared" si="90"/>
        <v>#N/A</v>
      </c>
    </row>
    <row r="1145" ht="22.5" customHeight="1" spans="1:29">
      <c r="A1145" s="421"/>
      <c r="B1145" s="422"/>
      <c r="C1145" s="422"/>
      <c r="D1145" s="421"/>
      <c r="E1145" s="421"/>
      <c r="F1145" s="421"/>
      <c r="G1145" s="421"/>
      <c r="H1145" s="421"/>
      <c r="I1145" s="421"/>
      <c r="J1145" s="421"/>
      <c r="K1145" s="421"/>
      <c r="L1145" s="421"/>
      <c r="M1145" s="421"/>
      <c r="N1145" s="426"/>
      <c r="O1145" s="426"/>
      <c r="P1145" s="427"/>
      <c r="Q1145" s="427"/>
      <c r="R1145" s="426"/>
      <c r="S1145" s="426"/>
      <c r="T1145" s="426"/>
      <c r="U1145" s="426"/>
      <c r="V1145" s="426"/>
      <c r="W1145" s="426"/>
      <c r="X1145" s="427"/>
      <c r="Y1145" s="416" t="e">
        <f t="shared" si="86"/>
        <v>#N/A</v>
      </c>
      <c r="Z1145" s="416" t="e">
        <f t="shared" si="87"/>
        <v>#N/A</v>
      </c>
      <c r="AA1145" s="416" t="str">
        <f t="shared" si="88"/>
        <v/>
      </c>
      <c r="AB1145" s="416" t="e">
        <f t="shared" si="89"/>
        <v>#N/A</v>
      </c>
      <c r="AC1145" s="416" t="e">
        <f t="shared" si="90"/>
        <v>#N/A</v>
      </c>
    </row>
    <row r="1146" ht="22.5" customHeight="1" spans="1:29">
      <c r="A1146" s="421"/>
      <c r="B1146" s="422"/>
      <c r="C1146" s="422"/>
      <c r="D1146" s="421"/>
      <c r="E1146" s="421"/>
      <c r="F1146" s="421"/>
      <c r="G1146" s="421"/>
      <c r="H1146" s="421"/>
      <c r="I1146" s="421"/>
      <c r="J1146" s="421"/>
      <c r="K1146" s="421"/>
      <c r="L1146" s="421"/>
      <c r="M1146" s="421"/>
      <c r="N1146" s="426"/>
      <c r="O1146" s="426"/>
      <c r="P1146" s="427"/>
      <c r="Q1146" s="427"/>
      <c r="R1146" s="426"/>
      <c r="S1146" s="426"/>
      <c r="T1146" s="426"/>
      <c r="U1146" s="426"/>
      <c r="V1146" s="426"/>
      <c r="W1146" s="426"/>
      <c r="X1146" s="427"/>
      <c r="Y1146" s="416" t="e">
        <f t="shared" si="86"/>
        <v>#N/A</v>
      </c>
      <c r="Z1146" s="416" t="e">
        <f t="shared" si="87"/>
        <v>#N/A</v>
      </c>
      <c r="AA1146" s="416" t="str">
        <f t="shared" si="88"/>
        <v/>
      </c>
      <c r="AB1146" s="416" t="e">
        <f t="shared" si="89"/>
        <v>#N/A</v>
      </c>
      <c r="AC1146" s="416" t="e">
        <f t="shared" si="90"/>
        <v>#N/A</v>
      </c>
    </row>
    <row r="1147" ht="22.5" customHeight="1" spans="1:29">
      <c r="A1147" s="421"/>
      <c r="B1147" s="422"/>
      <c r="C1147" s="422"/>
      <c r="D1147" s="421"/>
      <c r="E1147" s="421"/>
      <c r="F1147" s="421"/>
      <c r="G1147" s="421"/>
      <c r="H1147" s="421"/>
      <c r="I1147" s="421"/>
      <c r="J1147" s="421"/>
      <c r="K1147" s="421"/>
      <c r="L1147" s="421"/>
      <c r="M1147" s="421"/>
      <c r="N1147" s="426"/>
      <c r="O1147" s="426"/>
      <c r="P1147" s="427"/>
      <c r="Q1147" s="427"/>
      <c r="R1147" s="426"/>
      <c r="S1147" s="426"/>
      <c r="T1147" s="426"/>
      <c r="U1147" s="426"/>
      <c r="V1147" s="426"/>
      <c r="W1147" s="426"/>
      <c r="X1147" s="427"/>
      <c r="Y1147" s="416" t="e">
        <f t="shared" si="86"/>
        <v>#N/A</v>
      </c>
      <c r="Z1147" s="416" t="e">
        <f t="shared" si="87"/>
        <v>#N/A</v>
      </c>
      <c r="AA1147" s="416" t="str">
        <f t="shared" si="88"/>
        <v/>
      </c>
      <c r="AB1147" s="416" t="e">
        <f t="shared" si="89"/>
        <v>#N/A</v>
      </c>
      <c r="AC1147" s="416" t="e">
        <f t="shared" si="90"/>
        <v>#N/A</v>
      </c>
    </row>
    <row r="1148" ht="22.5" customHeight="1" spans="1:29">
      <c r="A1148" s="421"/>
      <c r="B1148" s="422"/>
      <c r="C1148" s="422"/>
      <c r="D1148" s="421"/>
      <c r="E1148" s="421"/>
      <c r="F1148" s="421"/>
      <c r="G1148" s="421"/>
      <c r="H1148" s="421"/>
      <c r="I1148" s="421"/>
      <c r="J1148" s="421"/>
      <c r="K1148" s="421"/>
      <c r="L1148" s="421"/>
      <c r="M1148" s="421"/>
      <c r="N1148" s="426"/>
      <c r="O1148" s="426"/>
      <c r="P1148" s="427"/>
      <c r="Q1148" s="427"/>
      <c r="R1148" s="426"/>
      <c r="S1148" s="426"/>
      <c r="T1148" s="426"/>
      <c r="U1148" s="426"/>
      <c r="V1148" s="426"/>
      <c r="W1148" s="426"/>
      <c r="X1148" s="427"/>
      <c r="Y1148" s="416" t="e">
        <f t="shared" si="86"/>
        <v>#N/A</v>
      </c>
      <c r="Z1148" s="416" t="e">
        <f t="shared" si="87"/>
        <v>#N/A</v>
      </c>
      <c r="AA1148" s="416" t="str">
        <f t="shared" si="88"/>
        <v/>
      </c>
      <c r="AB1148" s="416" t="e">
        <f t="shared" si="89"/>
        <v>#N/A</v>
      </c>
      <c r="AC1148" s="416" t="e">
        <f t="shared" si="90"/>
        <v>#N/A</v>
      </c>
    </row>
    <row r="1149" ht="22.5" customHeight="1" spans="1:29">
      <c r="A1149" s="421"/>
      <c r="B1149" s="422"/>
      <c r="C1149" s="422"/>
      <c r="D1149" s="421"/>
      <c r="E1149" s="421"/>
      <c r="F1149" s="421"/>
      <c r="G1149" s="421"/>
      <c r="H1149" s="421"/>
      <c r="I1149" s="421"/>
      <c r="J1149" s="421"/>
      <c r="K1149" s="421"/>
      <c r="L1149" s="421"/>
      <c r="M1149" s="421"/>
      <c r="N1149" s="426"/>
      <c r="O1149" s="426"/>
      <c r="P1149" s="427"/>
      <c r="Q1149" s="427"/>
      <c r="R1149" s="426"/>
      <c r="S1149" s="426"/>
      <c r="T1149" s="426"/>
      <c r="U1149" s="426"/>
      <c r="V1149" s="426"/>
      <c r="W1149" s="426"/>
      <c r="X1149" s="427"/>
      <c r="Y1149" s="416" t="e">
        <f t="shared" si="86"/>
        <v>#N/A</v>
      </c>
      <c r="Z1149" s="416" t="e">
        <f t="shared" si="87"/>
        <v>#N/A</v>
      </c>
      <c r="AA1149" s="416" t="str">
        <f t="shared" si="88"/>
        <v/>
      </c>
      <c r="AB1149" s="416" t="e">
        <f t="shared" si="89"/>
        <v>#N/A</v>
      </c>
      <c r="AC1149" s="416" t="e">
        <f t="shared" si="90"/>
        <v>#N/A</v>
      </c>
    </row>
    <row r="1150" ht="22.5" customHeight="1" spans="1:29">
      <c r="A1150" s="421"/>
      <c r="B1150" s="422"/>
      <c r="C1150" s="422"/>
      <c r="D1150" s="421"/>
      <c r="E1150" s="421"/>
      <c r="F1150" s="421"/>
      <c r="G1150" s="421"/>
      <c r="H1150" s="421"/>
      <c r="I1150" s="421"/>
      <c r="J1150" s="421"/>
      <c r="K1150" s="421"/>
      <c r="L1150" s="421"/>
      <c r="M1150" s="421"/>
      <c r="N1150" s="426"/>
      <c r="O1150" s="426"/>
      <c r="P1150" s="427"/>
      <c r="Q1150" s="427"/>
      <c r="R1150" s="426"/>
      <c r="S1150" s="426"/>
      <c r="T1150" s="426"/>
      <c r="U1150" s="426"/>
      <c r="V1150" s="426"/>
      <c r="W1150" s="426"/>
      <c r="X1150" s="427"/>
      <c r="Y1150" s="416" t="e">
        <f t="shared" si="86"/>
        <v>#N/A</v>
      </c>
      <c r="Z1150" s="416" t="e">
        <f t="shared" si="87"/>
        <v>#N/A</v>
      </c>
      <c r="AA1150" s="416" t="str">
        <f t="shared" si="88"/>
        <v/>
      </c>
      <c r="AB1150" s="416" t="e">
        <f t="shared" si="89"/>
        <v>#N/A</v>
      </c>
      <c r="AC1150" s="416" t="e">
        <f t="shared" si="90"/>
        <v>#N/A</v>
      </c>
    </row>
    <row r="1151" ht="22.5" customHeight="1" spans="1:29">
      <c r="A1151" s="421"/>
      <c r="B1151" s="422"/>
      <c r="C1151" s="422"/>
      <c r="D1151" s="421"/>
      <c r="E1151" s="421"/>
      <c r="F1151" s="421"/>
      <c r="G1151" s="421"/>
      <c r="H1151" s="421"/>
      <c r="I1151" s="421"/>
      <c r="J1151" s="421"/>
      <c r="K1151" s="421"/>
      <c r="L1151" s="421"/>
      <c r="M1151" s="421"/>
      <c r="N1151" s="426"/>
      <c r="O1151" s="426"/>
      <c r="P1151" s="427"/>
      <c r="Q1151" s="427"/>
      <c r="R1151" s="426"/>
      <c r="S1151" s="426"/>
      <c r="T1151" s="426"/>
      <c r="U1151" s="426"/>
      <c r="V1151" s="426"/>
      <c r="W1151" s="426"/>
      <c r="X1151" s="427"/>
      <c r="Y1151" s="416" t="e">
        <f t="shared" si="86"/>
        <v>#N/A</v>
      </c>
      <c r="Z1151" s="416" t="e">
        <f t="shared" si="87"/>
        <v>#N/A</v>
      </c>
      <c r="AA1151" s="416" t="str">
        <f t="shared" si="88"/>
        <v/>
      </c>
      <c r="AB1151" s="416" t="e">
        <f t="shared" si="89"/>
        <v>#N/A</v>
      </c>
      <c r="AC1151" s="416" t="e">
        <f t="shared" si="90"/>
        <v>#N/A</v>
      </c>
    </row>
    <row r="1152" ht="22.5" customHeight="1" spans="1:29">
      <c r="A1152" s="421"/>
      <c r="B1152" s="422"/>
      <c r="C1152" s="422"/>
      <c r="D1152" s="421"/>
      <c r="E1152" s="421"/>
      <c r="F1152" s="421"/>
      <c r="G1152" s="421"/>
      <c r="H1152" s="421"/>
      <c r="I1152" s="421"/>
      <c r="J1152" s="421"/>
      <c r="K1152" s="421"/>
      <c r="L1152" s="421"/>
      <c r="M1152" s="421"/>
      <c r="N1152" s="426"/>
      <c r="O1152" s="426"/>
      <c r="P1152" s="427"/>
      <c r="Q1152" s="427"/>
      <c r="R1152" s="426"/>
      <c r="S1152" s="426"/>
      <c r="T1152" s="426"/>
      <c r="U1152" s="426"/>
      <c r="V1152" s="426"/>
      <c r="W1152" s="426"/>
      <c r="X1152" s="427"/>
      <c r="Y1152" s="416" t="e">
        <f t="shared" si="86"/>
        <v>#N/A</v>
      </c>
      <c r="Z1152" s="416" t="e">
        <f t="shared" si="87"/>
        <v>#N/A</v>
      </c>
      <c r="AA1152" s="416" t="str">
        <f t="shared" si="88"/>
        <v/>
      </c>
      <c r="AB1152" s="416" t="e">
        <f t="shared" si="89"/>
        <v>#N/A</v>
      </c>
      <c r="AC1152" s="416" t="e">
        <f t="shared" si="90"/>
        <v>#N/A</v>
      </c>
    </row>
    <row r="1153" ht="22.5" customHeight="1" spans="1:29">
      <c r="A1153" s="421"/>
      <c r="B1153" s="422"/>
      <c r="C1153" s="422"/>
      <c r="D1153" s="421"/>
      <c r="E1153" s="421"/>
      <c r="F1153" s="421"/>
      <c r="G1153" s="421"/>
      <c r="H1153" s="421"/>
      <c r="I1153" s="421"/>
      <c r="J1153" s="421"/>
      <c r="K1153" s="421"/>
      <c r="L1153" s="421"/>
      <c r="M1153" s="421"/>
      <c r="N1153" s="426"/>
      <c r="O1153" s="426"/>
      <c r="P1153" s="427"/>
      <c r="Q1153" s="427"/>
      <c r="R1153" s="426"/>
      <c r="S1153" s="426"/>
      <c r="T1153" s="426"/>
      <c r="U1153" s="426"/>
      <c r="V1153" s="426"/>
      <c r="W1153" s="426"/>
      <c r="X1153" s="427"/>
      <c r="Y1153" s="416" t="e">
        <f t="shared" si="86"/>
        <v>#N/A</v>
      </c>
      <c r="Z1153" s="416" t="e">
        <f t="shared" si="87"/>
        <v>#N/A</v>
      </c>
      <c r="AA1153" s="416" t="str">
        <f t="shared" si="88"/>
        <v/>
      </c>
      <c r="AB1153" s="416" t="e">
        <f t="shared" si="89"/>
        <v>#N/A</v>
      </c>
      <c r="AC1153" s="416" t="e">
        <f t="shared" si="90"/>
        <v>#N/A</v>
      </c>
    </row>
    <row r="1154" ht="22.5" customHeight="1" spans="1:29">
      <c r="A1154" s="421"/>
      <c r="B1154" s="422"/>
      <c r="C1154" s="422"/>
      <c r="D1154" s="421"/>
      <c r="E1154" s="421"/>
      <c r="F1154" s="421"/>
      <c r="G1154" s="421"/>
      <c r="H1154" s="421"/>
      <c r="I1154" s="421"/>
      <c r="J1154" s="421"/>
      <c r="K1154" s="421"/>
      <c r="L1154" s="421"/>
      <c r="M1154" s="421"/>
      <c r="N1154" s="426"/>
      <c r="O1154" s="426"/>
      <c r="P1154" s="427"/>
      <c r="Q1154" s="427"/>
      <c r="R1154" s="426"/>
      <c r="S1154" s="426"/>
      <c r="T1154" s="426"/>
      <c r="U1154" s="426"/>
      <c r="V1154" s="426"/>
      <c r="W1154" s="426"/>
      <c r="X1154" s="427"/>
      <c r="Y1154" s="416" t="e">
        <f t="shared" si="86"/>
        <v>#N/A</v>
      </c>
      <c r="Z1154" s="416" t="e">
        <f t="shared" si="87"/>
        <v>#N/A</v>
      </c>
      <c r="AA1154" s="416" t="str">
        <f t="shared" si="88"/>
        <v/>
      </c>
      <c r="AB1154" s="416" t="e">
        <f t="shared" si="89"/>
        <v>#N/A</v>
      </c>
      <c r="AC1154" s="416" t="e">
        <f t="shared" si="90"/>
        <v>#N/A</v>
      </c>
    </row>
    <row r="1155" ht="22.5" customHeight="1" spans="1:29">
      <c r="A1155" s="421"/>
      <c r="B1155" s="422"/>
      <c r="C1155" s="422"/>
      <c r="D1155" s="421"/>
      <c r="E1155" s="421"/>
      <c r="F1155" s="421"/>
      <c r="G1155" s="421"/>
      <c r="H1155" s="421"/>
      <c r="I1155" s="421"/>
      <c r="J1155" s="421"/>
      <c r="K1155" s="421"/>
      <c r="L1155" s="421"/>
      <c r="M1155" s="421"/>
      <c r="N1155" s="426"/>
      <c r="O1155" s="426"/>
      <c r="P1155" s="427"/>
      <c r="Q1155" s="427"/>
      <c r="R1155" s="426"/>
      <c r="S1155" s="426"/>
      <c r="T1155" s="426"/>
      <c r="U1155" s="426"/>
      <c r="V1155" s="426"/>
      <c r="W1155" s="426"/>
      <c r="X1155" s="427"/>
      <c r="Y1155" s="416" t="e">
        <f t="shared" si="86"/>
        <v>#N/A</v>
      </c>
      <c r="Z1155" s="416" t="e">
        <f t="shared" si="87"/>
        <v>#N/A</v>
      </c>
      <c r="AA1155" s="416" t="str">
        <f t="shared" si="88"/>
        <v/>
      </c>
      <c r="AB1155" s="416" t="e">
        <f t="shared" si="89"/>
        <v>#N/A</v>
      </c>
      <c r="AC1155" s="416" t="e">
        <f t="shared" si="90"/>
        <v>#N/A</v>
      </c>
    </row>
    <row r="1156" ht="22.5" customHeight="1" spans="1:29">
      <c r="A1156" s="421"/>
      <c r="B1156" s="422"/>
      <c r="C1156" s="422"/>
      <c r="D1156" s="421"/>
      <c r="E1156" s="421"/>
      <c r="F1156" s="421"/>
      <c r="G1156" s="421"/>
      <c r="H1156" s="421"/>
      <c r="I1156" s="421"/>
      <c r="J1156" s="421"/>
      <c r="K1156" s="421"/>
      <c r="L1156" s="421"/>
      <c r="M1156" s="421"/>
      <c r="N1156" s="426"/>
      <c r="O1156" s="426"/>
      <c r="P1156" s="427"/>
      <c r="Q1156" s="427"/>
      <c r="R1156" s="426"/>
      <c r="S1156" s="426"/>
      <c r="T1156" s="426"/>
      <c r="U1156" s="426"/>
      <c r="V1156" s="426"/>
      <c r="W1156" s="426"/>
      <c r="X1156" s="427"/>
      <c r="Y1156" s="416" t="e">
        <f t="shared" si="86"/>
        <v>#N/A</v>
      </c>
      <c r="Z1156" s="416" t="e">
        <f t="shared" si="87"/>
        <v>#N/A</v>
      </c>
      <c r="AA1156" s="416" t="str">
        <f t="shared" si="88"/>
        <v/>
      </c>
      <c r="AB1156" s="416" t="e">
        <f t="shared" si="89"/>
        <v>#N/A</v>
      </c>
      <c r="AC1156" s="416" t="e">
        <f t="shared" si="90"/>
        <v>#N/A</v>
      </c>
    </row>
    <row r="1157" ht="22.5" customHeight="1" spans="1:29">
      <c r="A1157" s="421"/>
      <c r="B1157" s="422"/>
      <c r="C1157" s="422"/>
      <c r="D1157" s="421"/>
      <c r="E1157" s="421"/>
      <c r="F1157" s="421"/>
      <c r="G1157" s="421"/>
      <c r="H1157" s="421"/>
      <c r="I1157" s="421"/>
      <c r="J1157" s="421"/>
      <c r="K1157" s="421"/>
      <c r="L1157" s="421"/>
      <c r="M1157" s="421"/>
      <c r="N1157" s="426"/>
      <c r="O1157" s="426"/>
      <c r="P1157" s="427"/>
      <c r="Q1157" s="427"/>
      <c r="R1157" s="426"/>
      <c r="S1157" s="426"/>
      <c r="T1157" s="426"/>
      <c r="U1157" s="426"/>
      <c r="V1157" s="426"/>
      <c r="W1157" s="426"/>
      <c r="X1157" s="427"/>
      <c r="Y1157" s="416" t="e">
        <f t="shared" si="86"/>
        <v>#N/A</v>
      </c>
      <c r="Z1157" s="416" t="e">
        <f t="shared" si="87"/>
        <v>#N/A</v>
      </c>
      <c r="AA1157" s="416" t="str">
        <f t="shared" si="88"/>
        <v/>
      </c>
      <c r="AB1157" s="416" t="e">
        <f t="shared" si="89"/>
        <v>#N/A</v>
      </c>
      <c r="AC1157" s="416" t="e">
        <f t="shared" si="90"/>
        <v>#N/A</v>
      </c>
    </row>
    <row r="1158" ht="22.5" customHeight="1" spans="1:29">
      <c r="A1158" s="421"/>
      <c r="B1158" s="422"/>
      <c r="C1158" s="422"/>
      <c r="D1158" s="421"/>
      <c r="E1158" s="421"/>
      <c r="F1158" s="421"/>
      <c r="G1158" s="421"/>
      <c r="H1158" s="421"/>
      <c r="I1158" s="421"/>
      <c r="J1158" s="421"/>
      <c r="K1158" s="421"/>
      <c r="L1158" s="421"/>
      <c r="M1158" s="421"/>
      <c r="N1158" s="426"/>
      <c r="O1158" s="426"/>
      <c r="P1158" s="427"/>
      <c r="Q1158" s="427"/>
      <c r="R1158" s="426"/>
      <c r="S1158" s="426"/>
      <c r="T1158" s="426"/>
      <c r="U1158" s="426"/>
      <c r="V1158" s="426"/>
      <c r="W1158" s="426"/>
      <c r="X1158" s="427"/>
      <c r="Y1158" s="416" t="e">
        <f t="shared" si="86"/>
        <v>#N/A</v>
      </c>
      <c r="Z1158" s="416" t="e">
        <f t="shared" si="87"/>
        <v>#N/A</v>
      </c>
      <c r="AA1158" s="416" t="str">
        <f t="shared" si="88"/>
        <v/>
      </c>
      <c r="AB1158" s="416" t="e">
        <f t="shared" si="89"/>
        <v>#N/A</v>
      </c>
      <c r="AC1158" s="416" t="e">
        <f t="shared" si="90"/>
        <v>#N/A</v>
      </c>
    </row>
    <row r="1159" ht="22.5" customHeight="1" spans="1:29">
      <c r="A1159" s="421"/>
      <c r="B1159" s="422"/>
      <c r="C1159" s="422"/>
      <c r="D1159" s="421"/>
      <c r="E1159" s="421"/>
      <c r="F1159" s="421"/>
      <c r="G1159" s="421"/>
      <c r="H1159" s="421"/>
      <c r="I1159" s="421"/>
      <c r="J1159" s="421"/>
      <c r="K1159" s="421"/>
      <c r="L1159" s="421"/>
      <c r="M1159" s="421"/>
      <c r="N1159" s="426"/>
      <c r="O1159" s="426"/>
      <c r="P1159" s="427"/>
      <c r="Q1159" s="427"/>
      <c r="R1159" s="426"/>
      <c r="S1159" s="426"/>
      <c r="T1159" s="426"/>
      <c r="U1159" s="426"/>
      <c r="V1159" s="426"/>
      <c r="W1159" s="426"/>
      <c r="X1159" s="427"/>
      <c r="Y1159" s="416" t="e">
        <f t="shared" ref="Y1159:Y1222" si="91">_xlfn.IFS(LEFT(M1159,3)="003","三保支出",LEFT(M1159,3)="004","刚性支出",LEFT(M1159,3)="000","促发展支出")</f>
        <v>#N/A</v>
      </c>
      <c r="Z1159" s="416" t="e">
        <f t="shared" ref="Z1159:Z1222" si="92">_xlfn.IFS(LEFT(E1159,1)="3","项目支出",LEFT(E1159,1)="1","人员类支出",LEFT(E1159,1)="2","运转类支出")</f>
        <v>#N/A</v>
      </c>
      <c r="AA1159" s="416" t="str">
        <f t="shared" ref="AA1159:AA1222" si="93">LEFT(H1159,7)</f>
        <v/>
      </c>
      <c r="AB1159" s="416" t="e">
        <f t="shared" ref="AB1159:AB1222" si="94">_xlfn.IFS(LEFT(M1159,6)="003001","保工资",LEFT(M1159,6)="003002","保运转",LEFT(M1159,6)="003003","保基本民生")</f>
        <v>#N/A</v>
      </c>
      <c r="AC1159" s="416" t="e">
        <f t="shared" ref="AC1159:AC1222" si="95">IF(Z1159="项目支出","否","是")</f>
        <v>#N/A</v>
      </c>
    </row>
    <row r="1160" ht="22.5" customHeight="1" spans="1:29">
      <c r="A1160" s="421"/>
      <c r="B1160" s="422"/>
      <c r="C1160" s="422"/>
      <c r="D1160" s="421"/>
      <c r="E1160" s="421"/>
      <c r="F1160" s="421"/>
      <c r="G1160" s="421"/>
      <c r="H1160" s="421"/>
      <c r="I1160" s="421"/>
      <c r="J1160" s="421"/>
      <c r="K1160" s="421"/>
      <c r="L1160" s="421"/>
      <c r="M1160" s="421"/>
      <c r="N1160" s="426"/>
      <c r="O1160" s="426"/>
      <c r="P1160" s="427"/>
      <c r="Q1160" s="427"/>
      <c r="R1160" s="426"/>
      <c r="S1160" s="426"/>
      <c r="T1160" s="426"/>
      <c r="U1160" s="426"/>
      <c r="V1160" s="426"/>
      <c r="W1160" s="426"/>
      <c r="X1160" s="427"/>
      <c r="Y1160" s="416" t="e">
        <f t="shared" si="91"/>
        <v>#N/A</v>
      </c>
      <c r="Z1160" s="416" t="e">
        <f t="shared" si="92"/>
        <v>#N/A</v>
      </c>
      <c r="AA1160" s="416" t="str">
        <f t="shared" si="93"/>
        <v/>
      </c>
      <c r="AB1160" s="416" t="e">
        <f t="shared" si="94"/>
        <v>#N/A</v>
      </c>
      <c r="AC1160" s="416" t="e">
        <f t="shared" si="95"/>
        <v>#N/A</v>
      </c>
    </row>
    <row r="1161" ht="22.5" customHeight="1" spans="1:29">
      <c r="A1161" s="421"/>
      <c r="B1161" s="422"/>
      <c r="C1161" s="422"/>
      <c r="D1161" s="421"/>
      <c r="E1161" s="421"/>
      <c r="F1161" s="421"/>
      <c r="G1161" s="421"/>
      <c r="H1161" s="421"/>
      <c r="I1161" s="421"/>
      <c r="J1161" s="421"/>
      <c r="K1161" s="421"/>
      <c r="L1161" s="421"/>
      <c r="M1161" s="421"/>
      <c r="N1161" s="426"/>
      <c r="O1161" s="426"/>
      <c r="P1161" s="427"/>
      <c r="Q1161" s="427"/>
      <c r="R1161" s="426"/>
      <c r="S1161" s="426"/>
      <c r="T1161" s="426"/>
      <c r="U1161" s="426"/>
      <c r="V1161" s="426"/>
      <c r="W1161" s="426"/>
      <c r="X1161" s="427"/>
      <c r="Y1161" s="416" t="e">
        <f t="shared" si="91"/>
        <v>#N/A</v>
      </c>
      <c r="Z1161" s="416" t="e">
        <f t="shared" si="92"/>
        <v>#N/A</v>
      </c>
      <c r="AA1161" s="416" t="str">
        <f t="shared" si="93"/>
        <v/>
      </c>
      <c r="AB1161" s="416" t="e">
        <f t="shared" si="94"/>
        <v>#N/A</v>
      </c>
      <c r="AC1161" s="416" t="e">
        <f t="shared" si="95"/>
        <v>#N/A</v>
      </c>
    </row>
    <row r="1162" ht="22.5" customHeight="1" spans="1:29">
      <c r="A1162" s="421"/>
      <c r="B1162" s="422"/>
      <c r="C1162" s="422"/>
      <c r="D1162" s="421"/>
      <c r="E1162" s="421"/>
      <c r="F1162" s="421"/>
      <c r="G1162" s="421"/>
      <c r="H1162" s="421"/>
      <c r="I1162" s="421"/>
      <c r="J1162" s="421"/>
      <c r="K1162" s="421"/>
      <c r="L1162" s="421"/>
      <c r="M1162" s="421"/>
      <c r="N1162" s="426"/>
      <c r="O1162" s="426"/>
      <c r="P1162" s="427"/>
      <c r="Q1162" s="427"/>
      <c r="R1162" s="426"/>
      <c r="S1162" s="426"/>
      <c r="T1162" s="426"/>
      <c r="U1162" s="426"/>
      <c r="V1162" s="426"/>
      <c r="W1162" s="426"/>
      <c r="X1162" s="427"/>
      <c r="Y1162" s="416" t="e">
        <f t="shared" si="91"/>
        <v>#N/A</v>
      </c>
      <c r="Z1162" s="416" t="e">
        <f t="shared" si="92"/>
        <v>#N/A</v>
      </c>
      <c r="AA1162" s="416" t="str">
        <f t="shared" si="93"/>
        <v/>
      </c>
      <c r="AB1162" s="416" t="e">
        <f t="shared" si="94"/>
        <v>#N/A</v>
      </c>
      <c r="AC1162" s="416" t="e">
        <f t="shared" si="95"/>
        <v>#N/A</v>
      </c>
    </row>
    <row r="1163" ht="22.5" customHeight="1" spans="1:29">
      <c r="A1163" s="421"/>
      <c r="B1163" s="422"/>
      <c r="C1163" s="422"/>
      <c r="D1163" s="421"/>
      <c r="E1163" s="421"/>
      <c r="F1163" s="421"/>
      <c r="G1163" s="421"/>
      <c r="H1163" s="421"/>
      <c r="I1163" s="421"/>
      <c r="J1163" s="421"/>
      <c r="K1163" s="421"/>
      <c r="L1163" s="421"/>
      <c r="M1163" s="421"/>
      <c r="N1163" s="426"/>
      <c r="O1163" s="426"/>
      <c r="P1163" s="427"/>
      <c r="Q1163" s="427"/>
      <c r="R1163" s="426"/>
      <c r="S1163" s="426"/>
      <c r="T1163" s="426"/>
      <c r="U1163" s="426"/>
      <c r="V1163" s="426"/>
      <c r="W1163" s="426"/>
      <c r="X1163" s="427"/>
      <c r="Y1163" s="416" t="e">
        <f t="shared" si="91"/>
        <v>#N/A</v>
      </c>
      <c r="Z1163" s="416" t="e">
        <f t="shared" si="92"/>
        <v>#N/A</v>
      </c>
      <c r="AA1163" s="416" t="str">
        <f t="shared" si="93"/>
        <v/>
      </c>
      <c r="AB1163" s="416" t="e">
        <f t="shared" si="94"/>
        <v>#N/A</v>
      </c>
      <c r="AC1163" s="416" t="e">
        <f t="shared" si="95"/>
        <v>#N/A</v>
      </c>
    </row>
    <row r="1164" ht="22.5" customHeight="1" spans="1:29">
      <c r="A1164" s="421"/>
      <c r="B1164" s="422"/>
      <c r="C1164" s="422"/>
      <c r="D1164" s="421"/>
      <c r="E1164" s="421"/>
      <c r="F1164" s="421"/>
      <c r="G1164" s="421"/>
      <c r="H1164" s="421"/>
      <c r="I1164" s="421"/>
      <c r="J1164" s="421"/>
      <c r="K1164" s="421"/>
      <c r="L1164" s="421"/>
      <c r="M1164" s="421"/>
      <c r="N1164" s="426"/>
      <c r="O1164" s="426"/>
      <c r="P1164" s="427"/>
      <c r="Q1164" s="427"/>
      <c r="R1164" s="426"/>
      <c r="S1164" s="426"/>
      <c r="T1164" s="426"/>
      <c r="U1164" s="426"/>
      <c r="V1164" s="426"/>
      <c r="W1164" s="426"/>
      <c r="X1164" s="427"/>
      <c r="Y1164" s="416" t="e">
        <f t="shared" si="91"/>
        <v>#N/A</v>
      </c>
      <c r="Z1164" s="416" t="e">
        <f t="shared" si="92"/>
        <v>#N/A</v>
      </c>
      <c r="AA1164" s="416" t="str">
        <f t="shared" si="93"/>
        <v/>
      </c>
      <c r="AB1164" s="416" t="e">
        <f t="shared" si="94"/>
        <v>#N/A</v>
      </c>
      <c r="AC1164" s="416" t="e">
        <f t="shared" si="95"/>
        <v>#N/A</v>
      </c>
    </row>
    <row r="1165" ht="22.5" customHeight="1" spans="1:29">
      <c r="A1165" s="421"/>
      <c r="B1165" s="422"/>
      <c r="C1165" s="422"/>
      <c r="D1165" s="421"/>
      <c r="E1165" s="421"/>
      <c r="F1165" s="421"/>
      <c r="G1165" s="421"/>
      <c r="H1165" s="421"/>
      <c r="I1165" s="421"/>
      <c r="J1165" s="421"/>
      <c r="K1165" s="421"/>
      <c r="L1165" s="421"/>
      <c r="M1165" s="421"/>
      <c r="N1165" s="426"/>
      <c r="O1165" s="426"/>
      <c r="P1165" s="427"/>
      <c r="Q1165" s="427"/>
      <c r="R1165" s="426"/>
      <c r="S1165" s="426"/>
      <c r="T1165" s="426"/>
      <c r="U1165" s="426"/>
      <c r="V1165" s="426"/>
      <c r="W1165" s="426"/>
      <c r="X1165" s="427"/>
      <c r="Y1165" s="416" t="e">
        <f t="shared" si="91"/>
        <v>#N/A</v>
      </c>
      <c r="Z1165" s="416" t="e">
        <f t="shared" si="92"/>
        <v>#N/A</v>
      </c>
      <c r="AA1165" s="416" t="str">
        <f t="shared" si="93"/>
        <v/>
      </c>
      <c r="AB1165" s="416" t="e">
        <f t="shared" si="94"/>
        <v>#N/A</v>
      </c>
      <c r="AC1165" s="416" t="e">
        <f t="shared" si="95"/>
        <v>#N/A</v>
      </c>
    </row>
    <row r="1166" ht="22.5" customHeight="1" spans="1:29">
      <c r="A1166" s="421"/>
      <c r="B1166" s="422"/>
      <c r="C1166" s="422"/>
      <c r="D1166" s="421"/>
      <c r="E1166" s="421"/>
      <c r="F1166" s="421"/>
      <c r="G1166" s="421"/>
      <c r="H1166" s="421"/>
      <c r="I1166" s="421"/>
      <c r="J1166" s="421"/>
      <c r="K1166" s="421"/>
      <c r="L1166" s="421"/>
      <c r="M1166" s="421"/>
      <c r="N1166" s="426"/>
      <c r="O1166" s="426"/>
      <c r="P1166" s="427"/>
      <c r="Q1166" s="427"/>
      <c r="R1166" s="426"/>
      <c r="S1166" s="426"/>
      <c r="T1166" s="426"/>
      <c r="U1166" s="426"/>
      <c r="V1166" s="426"/>
      <c r="W1166" s="426"/>
      <c r="X1166" s="427"/>
      <c r="Y1166" s="416" t="e">
        <f t="shared" si="91"/>
        <v>#N/A</v>
      </c>
      <c r="Z1166" s="416" t="e">
        <f t="shared" si="92"/>
        <v>#N/A</v>
      </c>
      <c r="AA1166" s="416" t="str">
        <f t="shared" si="93"/>
        <v/>
      </c>
      <c r="AB1166" s="416" t="e">
        <f t="shared" si="94"/>
        <v>#N/A</v>
      </c>
      <c r="AC1166" s="416" t="e">
        <f t="shared" si="95"/>
        <v>#N/A</v>
      </c>
    </row>
    <row r="1167" ht="22.5" customHeight="1" spans="1:29">
      <c r="A1167" s="421"/>
      <c r="B1167" s="422"/>
      <c r="C1167" s="422"/>
      <c r="D1167" s="421"/>
      <c r="E1167" s="421"/>
      <c r="F1167" s="421"/>
      <c r="G1167" s="421"/>
      <c r="H1167" s="421"/>
      <c r="I1167" s="421"/>
      <c r="J1167" s="421"/>
      <c r="K1167" s="421"/>
      <c r="L1167" s="421"/>
      <c r="M1167" s="421"/>
      <c r="N1167" s="426"/>
      <c r="O1167" s="426"/>
      <c r="P1167" s="427"/>
      <c r="Q1167" s="427"/>
      <c r="R1167" s="426"/>
      <c r="S1167" s="426"/>
      <c r="T1167" s="426"/>
      <c r="U1167" s="426"/>
      <c r="V1167" s="426"/>
      <c r="W1167" s="426"/>
      <c r="X1167" s="427"/>
      <c r="Y1167" s="416" t="e">
        <f t="shared" si="91"/>
        <v>#N/A</v>
      </c>
      <c r="Z1167" s="416" t="e">
        <f t="shared" si="92"/>
        <v>#N/A</v>
      </c>
      <c r="AA1167" s="416" t="str">
        <f t="shared" si="93"/>
        <v/>
      </c>
      <c r="AB1167" s="416" t="e">
        <f t="shared" si="94"/>
        <v>#N/A</v>
      </c>
      <c r="AC1167" s="416" t="e">
        <f t="shared" si="95"/>
        <v>#N/A</v>
      </c>
    </row>
    <row r="1168" ht="22.5" customHeight="1" spans="1:29">
      <c r="A1168" s="421"/>
      <c r="B1168" s="422"/>
      <c r="C1168" s="422"/>
      <c r="D1168" s="421"/>
      <c r="E1168" s="421"/>
      <c r="F1168" s="421"/>
      <c r="G1168" s="421"/>
      <c r="H1168" s="421"/>
      <c r="I1168" s="421"/>
      <c r="J1168" s="421"/>
      <c r="K1168" s="421"/>
      <c r="L1168" s="421"/>
      <c r="M1168" s="421"/>
      <c r="N1168" s="426"/>
      <c r="O1168" s="426"/>
      <c r="P1168" s="427"/>
      <c r="Q1168" s="427"/>
      <c r="R1168" s="426"/>
      <c r="S1168" s="426"/>
      <c r="T1168" s="426"/>
      <c r="U1168" s="426"/>
      <c r="V1168" s="426"/>
      <c r="W1168" s="426"/>
      <c r="X1168" s="427"/>
      <c r="Y1168" s="416" t="e">
        <f t="shared" si="91"/>
        <v>#N/A</v>
      </c>
      <c r="Z1168" s="416" t="e">
        <f t="shared" si="92"/>
        <v>#N/A</v>
      </c>
      <c r="AA1168" s="416" t="str">
        <f t="shared" si="93"/>
        <v/>
      </c>
      <c r="AB1168" s="416" t="e">
        <f t="shared" si="94"/>
        <v>#N/A</v>
      </c>
      <c r="AC1168" s="416" t="e">
        <f t="shared" si="95"/>
        <v>#N/A</v>
      </c>
    </row>
    <row r="1169" ht="22.5" customHeight="1" spans="1:29">
      <c r="A1169" s="421"/>
      <c r="B1169" s="422"/>
      <c r="C1169" s="422"/>
      <c r="D1169" s="421"/>
      <c r="E1169" s="421"/>
      <c r="F1169" s="421"/>
      <c r="G1169" s="421"/>
      <c r="H1169" s="421"/>
      <c r="I1169" s="421"/>
      <c r="J1169" s="421"/>
      <c r="K1169" s="421"/>
      <c r="L1169" s="421"/>
      <c r="M1169" s="421"/>
      <c r="N1169" s="426"/>
      <c r="O1169" s="426"/>
      <c r="P1169" s="427"/>
      <c r="Q1169" s="427"/>
      <c r="R1169" s="426"/>
      <c r="S1169" s="426"/>
      <c r="T1169" s="426"/>
      <c r="U1169" s="426"/>
      <c r="V1169" s="426"/>
      <c r="W1169" s="426"/>
      <c r="X1169" s="427"/>
      <c r="Y1169" s="416" t="e">
        <f t="shared" si="91"/>
        <v>#N/A</v>
      </c>
      <c r="Z1169" s="416" t="e">
        <f t="shared" si="92"/>
        <v>#N/A</v>
      </c>
      <c r="AA1169" s="416" t="str">
        <f t="shared" si="93"/>
        <v/>
      </c>
      <c r="AB1169" s="416" t="e">
        <f t="shared" si="94"/>
        <v>#N/A</v>
      </c>
      <c r="AC1169" s="416" t="e">
        <f t="shared" si="95"/>
        <v>#N/A</v>
      </c>
    </row>
    <row r="1170" ht="22.5" customHeight="1" spans="1:29">
      <c r="A1170" s="421"/>
      <c r="B1170" s="422"/>
      <c r="C1170" s="422"/>
      <c r="D1170" s="421"/>
      <c r="E1170" s="421"/>
      <c r="F1170" s="421"/>
      <c r="G1170" s="421"/>
      <c r="H1170" s="421"/>
      <c r="I1170" s="421"/>
      <c r="J1170" s="421"/>
      <c r="K1170" s="421"/>
      <c r="L1170" s="421"/>
      <c r="M1170" s="421"/>
      <c r="N1170" s="426"/>
      <c r="O1170" s="426"/>
      <c r="P1170" s="427"/>
      <c r="Q1170" s="427"/>
      <c r="R1170" s="426"/>
      <c r="S1170" s="426"/>
      <c r="T1170" s="426"/>
      <c r="U1170" s="426"/>
      <c r="V1170" s="426"/>
      <c r="W1170" s="426"/>
      <c r="X1170" s="427"/>
      <c r="Y1170" s="416" t="e">
        <f t="shared" si="91"/>
        <v>#N/A</v>
      </c>
      <c r="Z1170" s="416" t="e">
        <f t="shared" si="92"/>
        <v>#N/A</v>
      </c>
      <c r="AA1170" s="416" t="str">
        <f t="shared" si="93"/>
        <v/>
      </c>
      <c r="AB1170" s="416" t="e">
        <f t="shared" si="94"/>
        <v>#N/A</v>
      </c>
      <c r="AC1170" s="416" t="e">
        <f t="shared" si="95"/>
        <v>#N/A</v>
      </c>
    </row>
    <row r="1171" ht="22.5" customHeight="1" spans="1:29">
      <c r="A1171" s="421"/>
      <c r="B1171" s="422"/>
      <c r="C1171" s="422"/>
      <c r="D1171" s="421"/>
      <c r="E1171" s="421"/>
      <c r="F1171" s="421"/>
      <c r="G1171" s="421"/>
      <c r="H1171" s="421"/>
      <c r="I1171" s="421"/>
      <c r="J1171" s="421"/>
      <c r="K1171" s="421"/>
      <c r="L1171" s="421"/>
      <c r="M1171" s="421"/>
      <c r="N1171" s="426"/>
      <c r="O1171" s="426"/>
      <c r="P1171" s="427"/>
      <c r="Q1171" s="427"/>
      <c r="R1171" s="426"/>
      <c r="S1171" s="426"/>
      <c r="T1171" s="426"/>
      <c r="U1171" s="426"/>
      <c r="V1171" s="426"/>
      <c r="W1171" s="426"/>
      <c r="X1171" s="427"/>
      <c r="Y1171" s="416" t="e">
        <f t="shared" si="91"/>
        <v>#N/A</v>
      </c>
      <c r="Z1171" s="416" t="e">
        <f t="shared" si="92"/>
        <v>#N/A</v>
      </c>
      <c r="AA1171" s="416" t="str">
        <f t="shared" si="93"/>
        <v/>
      </c>
      <c r="AB1171" s="416" t="e">
        <f t="shared" si="94"/>
        <v>#N/A</v>
      </c>
      <c r="AC1171" s="416" t="e">
        <f t="shared" si="95"/>
        <v>#N/A</v>
      </c>
    </row>
    <row r="1172" ht="22.5" customHeight="1" spans="1:29">
      <c r="A1172" s="421"/>
      <c r="B1172" s="422"/>
      <c r="C1172" s="422"/>
      <c r="D1172" s="421"/>
      <c r="E1172" s="421"/>
      <c r="F1172" s="421"/>
      <c r="G1172" s="421"/>
      <c r="H1172" s="421"/>
      <c r="I1172" s="421"/>
      <c r="J1172" s="421"/>
      <c r="K1172" s="421"/>
      <c r="L1172" s="421"/>
      <c r="M1172" s="421"/>
      <c r="N1172" s="426"/>
      <c r="O1172" s="426"/>
      <c r="P1172" s="427"/>
      <c r="Q1172" s="427"/>
      <c r="R1172" s="426"/>
      <c r="S1172" s="426"/>
      <c r="T1172" s="426"/>
      <c r="U1172" s="426"/>
      <c r="V1172" s="426"/>
      <c r="W1172" s="426"/>
      <c r="X1172" s="427"/>
      <c r="Y1172" s="416" t="e">
        <f t="shared" si="91"/>
        <v>#N/A</v>
      </c>
      <c r="Z1172" s="416" t="e">
        <f t="shared" si="92"/>
        <v>#N/A</v>
      </c>
      <c r="AA1172" s="416" t="str">
        <f t="shared" si="93"/>
        <v/>
      </c>
      <c r="AB1172" s="416" t="e">
        <f t="shared" si="94"/>
        <v>#N/A</v>
      </c>
      <c r="AC1172" s="416" t="e">
        <f t="shared" si="95"/>
        <v>#N/A</v>
      </c>
    </row>
    <row r="1173" ht="22.5" customHeight="1" spans="1:29">
      <c r="A1173" s="421"/>
      <c r="B1173" s="422"/>
      <c r="C1173" s="422"/>
      <c r="D1173" s="421"/>
      <c r="E1173" s="421"/>
      <c r="F1173" s="421"/>
      <c r="G1173" s="421"/>
      <c r="H1173" s="421"/>
      <c r="I1173" s="421"/>
      <c r="J1173" s="421"/>
      <c r="K1173" s="421"/>
      <c r="L1173" s="421"/>
      <c r="M1173" s="421"/>
      <c r="N1173" s="426"/>
      <c r="O1173" s="426"/>
      <c r="P1173" s="427"/>
      <c r="Q1173" s="427"/>
      <c r="R1173" s="426"/>
      <c r="S1173" s="426"/>
      <c r="T1173" s="426"/>
      <c r="U1173" s="426"/>
      <c r="V1173" s="426"/>
      <c r="W1173" s="426"/>
      <c r="X1173" s="427"/>
      <c r="Y1173" s="416" t="e">
        <f t="shared" si="91"/>
        <v>#N/A</v>
      </c>
      <c r="Z1173" s="416" t="e">
        <f t="shared" si="92"/>
        <v>#N/A</v>
      </c>
      <c r="AA1173" s="416" t="str">
        <f t="shared" si="93"/>
        <v/>
      </c>
      <c r="AB1173" s="416" t="e">
        <f t="shared" si="94"/>
        <v>#N/A</v>
      </c>
      <c r="AC1173" s="416" t="e">
        <f t="shared" si="95"/>
        <v>#N/A</v>
      </c>
    </row>
    <row r="1174" ht="22.5" customHeight="1" spans="1:29">
      <c r="A1174" s="421"/>
      <c r="B1174" s="422"/>
      <c r="C1174" s="422"/>
      <c r="D1174" s="421"/>
      <c r="E1174" s="421"/>
      <c r="F1174" s="421"/>
      <c r="G1174" s="421"/>
      <c r="H1174" s="421"/>
      <c r="I1174" s="421"/>
      <c r="J1174" s="421"/>
      <c r="K1174" s="421"/>
      <c r="L1174" s="421"/>
      <c r="M1174" s="421"/>
      <c r="N1174" s="426"/>
      <c r="O1174" s="426"/>
      <c r="P1174" s="427"/>
      <c r="Q1174" s="427"/>
      <c r="R1174" s="426"/>
      <c r="S1174" s="426"/>
      <c r="T1174" s="426"/>
      <c r="U1174" s="426"/>
      <c r="V1174" s="426"/>
      <c r="W1174" s="426"/>
      <c r="X1174" s="427"/>
      <c r="Y1174" s="416" t="e">
        <f t="shared" si="91"/>
        <v>#N/A</v>
      </c>
      <c r="Z1174" s="416" t="e">
        <f t="shared" si="92"/>
        <v>#N/A</v>
      </c>
      <c r="AA1174" s="416" t="str">
        <f t="shared" si="93"/>
        <v/>
      </c>
      <c r="AB1174" s="416" t="e">
        <f t="shared" si="94"/>
        <v>#N/A</v>
      </c>
      <c r="AC1174" s="416" t="e">
        <f t="shared" si="95"/>
        <v>#N/A</v>
      </c>
    </row>
    <row r="1175" ht="22.5" customHeight="1" spans="1:29">
      <c r="A1175" s="421"/>
      <c r="B1175" s="422"/>
      <c r="C1175" s="422"/>
      <c r="D1175" s="421"/>
      <c r="E1175" s="421"/>
      <c r="F1175" s="421"/>
      <c r="G1175" s="421"/>
      <c r="H1175" s="421"/>
      <c r="I1175" s="421"/>
      <c r="J1175" s="421"/>
      <c r="K1175" s="421"/>
      <c r="L1175" s="421"/>
      <c r="M1175" s="421"/>
      <c r="N1175" s="426"/>
      <c r="O1175" s="426"/>
      <c r="P1175" s="427"/>
      <c r="Q1175" s="427"/>
      <c r="R1175" s="426"/>
      <c r="S1175" s="426"/>
      <c r="T1175" s="426"/>
      <c r="U1175" s="426"/>
      <c r="V1175" s="426"/>
      <c r="W1175" s="426"/>
      <c r="X1175" s="427"/>
      <c r="Y1175" s="416" t="e">
        <f t="shared" si="91"/>
        <v>#N/A</v>
      </c>
      <c r="Z1175" s="416" t="e">
        <f t="shared" si="92"/>
        <v>#N/A</v>
      </c>
      <c r="AA1175" s="416" t="str">
        <f t="shared" si="93"/>
        <v/>
      </c>
      <c r="AB1175" s="416" t="e">
        <f t="shared" si="94"/>
        <v>#N/A</v>
      </c>
      <c r="AC1175" s="416" t="e">
        <f t="shared" si="95"/>
        <v>#N/A</v>
      </c>
    </row>
    <row r="1176" ht="22.5" customHeight="1" spans="1:29">
      <c r="A1176" s="421"/>
      <c r="B1176" s="422"/>
      <c r="C1176" s="422"/>
      <c r="D1176" s="421"/>
      <c r="E1176" s="421"/>
      <c r="F1176" s="421"/>
      <c r="G1176" s="421"/>
      <c r="H1176" s="421"/>
      <c r="I1176" s="421"/>
      <c r="J1176" s="421"/>
      <c r="K1176" s="421"/>
      <c r="L1176" s="421"/>
      <c r="M1176" s="421"/>
      <c r="N1176" s="426"/>
      <c r="O1176" s="426"/>
      <c r="P1176" s="427"/>
      <c r="Q1176" s="427"/>
      <c r="R1176" s="426"/>
      <c r="S1176" s="426"/>
      <c r="T1176" s="426"/>
      <c r="U1176" s="426"/>
      <c r="V1176" s="426"/>
      <c r="W1176" s="426"/>
      <c r="X1176" s="427"/>
      <c r="Y1176" s="416" t="e">
        <f t="shared" si="91"/>
        <v>#N/A</v>
      </c>
      <c r="Z1176" s="416" t="e">
        <f t="shared" si="92"/>
        <v>#N/A</v>
      </c>
      <c r="AA1176" s="416" t="str">
        <f t="shared" si="93"/>
        <v/>
      </c>
      <c r="AB1176" s="416" t="e">
        <f t="shared" si="94"/>
        <v>#N/A</v>
      </c>
      <c r="AC1176" s="416" t="e">
        <f t="shared" si="95"/>
        <v>#N/A</v>
      </c>
    </row>
    <row r="1177" ht="22.5" customHeight="1" spans="1:29">
      <c r="A1177" s="421"/>
      <c r="B1177" s="422"/>
      <c r="C1177" s="422"/>
      <c r="D1177" s="421"/>
      <c r="E1177" s="421"/>
      <c r="F1177" s="421"/>
      <c r="G1177" s="421"/>
      <c r="H1177" s="421"/>
      <c r="I1177" s="421"/>
      <c r="J1177" s="421"/>
      <c r="K1177" s="421"/>
      <c r="L1177" s="421"/>
      <c r="M1177" s="421"/>
      <c r="N1177" s="426"/>
      <c r="O1177" s="426"/>
      <c r="P1177" s="427"/>
      <c r="Q1177" s="427"/>
      <c r="R1177" s="426"/>
      <c r="S1177" s="426"/>
      <c r="T1177" s="426"/>
      <c r="U1177" s="426"/>
      <c r="V1177" s="426"/>
      <c r="W1177" s="426"/>
      <c r="X1177" s="427"/>
      <c r="Y1177" s="416" t="e">
        <f t="shared" si="91"/>
        <v>#N/A</v>
      </c>
      <c r="Z1177" s="416" t="e">
        <f t="shared" si="92"/>
        <v>#N/A</v>
      </c>
      <c r="AA1177" s="416" t="str">
        <f t="shared" si="93"/>
        <v/>
      </c>
      <c r="AB1177" s="416" t="e">
        <f t="shared" si="94"/>
        <v>#N/A</v>
      </c>
      <c r="AC1177" s="416" t="e">
        <f t="shared" si="95"/>
        <v>#N/A</v>
      </c>
    </row>
    <row r="1178" ht="22.5" customHeight="1" spans="1:29">
      <c r="A1178" s="421"/>
      <c r="B1178" s="422"/>
      <c r="C1178" s="422"/>
      <c r="D1178" s="421"/>
      <c r="E1178" s="421"/>
      <c r="F1178" s="421"/>
      <c r="G1178" s="421"/>
      <c r="H1178" s="421"/>
      <c r="I1178" s="421"/>
      <c r="J1178" s="421"/>
      <c r="K1178" s="421"/>
      <c r="L1178" s="421"/>
      <c r="M1178" s="421"/>
      <c r="N1178" s="426"/>
      <c r="O1178" s="426"/>
      <c r="P1178" s="427"/>
      <c r="Q1178" s="427"/>
      <c r="R1178" s="426"/>
      <c r="S1178" s="426"/>
      <c r="T1178" s="426"/>
      <c r="U1178" s="426"/>
      <c r="V1178" s="426"/>
      <c r="W1178" s="426"/>
      <c r="X1178" s="427"/>
      <c r="Y1178" s="416" t="e">
        <f t="shared" si="91"/>
        <v>#N/A</v>
      </c>
      <c r="Z1178" s="416" t="e">
        <f t="shared" si="92"/>
        <v>#N/A</v>
      </c>
      <c r="AA1178" s="416" t="str">
        <f t="shared" si="93"/>
        <v/>
      </c>
      <c r="AB1178" s="416" t="e">
        <f t="shared" si="94"/>
        <v>#N/A</v>
      </c>
      <c r="AC1178" s="416" t="e">
        <f t="shared" si="95"/>
        <v>#N/A</v>
      </c>
    </row>
    <row r="1179" ht="22.5" customHeight="1" spans="1:29">
      <c r="A1179" s="421"/>
      <c r="B1179" s="422"/>
      <c r="C1179" s="422"/>
      <c r="D1179" s="421"/>
      <c r="E1179" s="421"/>
      <c r="F1179" s="421"/>
      <c r="G1179" s="421"/>
      <c r="H1179" s="421"/>
      <c r="I1179" s="421"/>
      <c r="J1179" s="421"/>
      <c r="K1179" s="421"/>
      <c r="L1179" s="421"/>
      <c r="M1179" s="421"/>
      <c r="N1179" s="426"/>
      <c r="O1179" s="426"/>
      <c r="P1179" s="427"/>
      <c r="Q1179" s="427"/>
      <c r="R1179" s="426"/>
      <c r="S1179" s="426"/>
      <c r="T1179" s="426"/>
      <c r="U1179" s="426"/>
      <c r="V1179" s="426"/>
      <c r="W1179" s="426"/>
      <c r="X1179" s="427"/>
      <c r="Y1179" s="416" t="e">
        <f t="shared" si="91"/>
        <v>#N/A</v>
      </c>
      <c r="Z1179" s="416" t="e">
        <f t="shared" si="92"/>
        <v>#N/A</v>
      </c>
      <c r="AA1179" s="416" t="str">
        <f t="shared" si="93"/>
        <v/>
      </c>
      <c r="AB1179" s="416" t="e">
        <f t="shared" si="94"/>
        <v>#N/A</v>
      </c>
      <c r="AC1179" s="416" t="e">
        <f t="shared" si="95"/>
        <v>#N/A</v>
      </c>
    </row>
    <row r="1180" ht="22.5" customHeight="1" spans="1:29">
      <c r="A1180" s="421"/>
      <c r="B1180" s="422"/>
      <c r="C1180" s="422"/>
      <c r="D1180" s="421"/>
      <c r="E1180" s="421"/>
      <c r="F1180" s="421"/>
      <c r="G1180" s="421"/>
      <c r="H1180" s="421"/>
      <c r="I1180" s="421"/>
      <c r="J1180" s="421"/>
      <c r="K1180" s="421"/>
      <c r="L1180" s="421"/>
      <c r="M1180" s="421"/>
      <c r="N1180" s="426"/>
      <c r="O1180" s="426"/>
      <c r="P1180" s="427"/>
      <c r="Q1180" s="427"/>
      <c r="R1180" s="426"/>
      <c r="S1180" s="426"/>
      <c r="T1180" s="426"/>
      <c r="U1180" s="426"/>
      <c r="V1180" s="426"/>
      <c r="W1180" s="426"/>
      <c r="X1180" s="427"/>
      <c r="Y1180" s="416" t="e">
        <f t="shared" si="91"/>
        <v>#N/A</v>
      </c>
      <c r="Z1180" s="416" t="e">
        <f t="shared" si="92"/>
        <v>#N/A</v>
      </c>
      <c r="AA1180" s="416" t="str">
        <f t="shared" si="93"/>
        <v/>
      </c>
      <c r="AB1180" s="416" t="e">
        <f t="shared" si="94"/>
        <v>#N/A</v>
      </c>
      <c r="AC1180" s="416" t="e">
        <f t="shared" si="95"/>
        <v>#N/A</v>
      </c>
    </row>
    <row r="1181" ht="22.5" customHeight="1" spans="1:29">
      <c r="A1181" s="421"/>
      <c r="B1181" s="422"/>
      <c r="C1181" s="422"/>
      <c r="D1181" s="421"/>
      <c r="E1181" s="421"/>
      <c r="F1181" s="421"/>
      <c r="G1181" s="421"/>
      <c r="H1181" s="421"/>
      <c r="I1181" s="421"/>
      <c r="J1181" s="421"/>
      <c r="K1181" s="421"/>
      <c r="L1181" s="421"/>
      <c r="M1181" s="421"/>
      <c r="N1181" s="426"/>
      <c r="O1181" s="426"/>
      <c r="P1181" s="427"/>
      <c r="Q1181" s="427"/>
      <c r="R1181" s="426"/>
      <c r="S1181" s="426"/>
      <c r="T1181" s="426"/>
      <c r="U1181" s="426"/>
      <c r="V1181" s="426"/>
      <c r="W1181" s="426"/>
      <c r="X1181" s="427"/>
      <c r="Y1181" s="416" t="e">
        <f t="shared" si="91"/>
        <v>#N/A</v>
      </c>
      <c r="Z1181" s="416" t="e">
        <f t="shared" si="92"/>
        <v>#N/A</v>
      </c>
      <c r="AA1181" s="416" t="str">
        <f t="shared" si="93"/>
        <v/>
      </c>
      <c r="AB1181" s="416" t="e">
        <f t="shared" si="94"/>
        <v>#N/A</v>
      </c>
      <c r="AC1181" s="416" t="e">
        <f t="shared" si="95"/>
        <v>#N/A</v>
      </c>
    </row>
    <row r="1182" ht="22.5" customHeight="1" spans="1:29">
      <c r="A1182" s="421"/>
      <c r="B1182" s="422"/>
      <c r="C1182" s="422"/>
      <c r="D1182" s="421"/>
      <c r="E1182" s="421"/>
      <c r="F1182" s="421"/>
      <c r="G1182" s="421"/>
      <c r="H1182" s="421"/>
      <c r="I1182" s="421"/>
      <c r="J1182" s="421"/>
      <c r="K1182" s="421"/>
      <c r="L1182" s="421"/>
      <c r="M1182" s="421"/>
      <c r="N1182" s="426"/>
      <c r="O1182" s="426"/>
      <c r="P1182" s="427"/>
      <c r="Q1182" s="427"/>
      <c r="R1182" s="426"/>
      <c r="S1182" s="426"/>
      <c r="T1182" s="426"/>
      <c r="U1182" s="426"/>
      <c r="V1182" s="426"/>
      <c r="W1182" s="426"/>
      <c r="X1182" s="427"/>
      <c r="Y1182" s="416" t="e">
        <f t="shared" si="91"/>
        <v>#N/A</v>
      </c>
      <c r="Z1182" s="416" t="e">
        <f t="shared" si="92"/>
        <v>#N/A</v>
      </c>
      <c r="AA1182" s="416" t="str">
        <f t="shared" si="93"/>
        <v/>
      </c>
      <c r="AB1182" s="416" t="e">
        <f t="shared" si="94"/>
        <v>#N/A</v>
      </c>
      <c r="AC1182" s="416" t="e">
        <f t="shared" si="95"/>
        <v>#N/A</v>
      </c>
    </row>
    <row r="1183" ht="22.5" customHeight="1" spans="1:29">
      <c r="A1183" s="421"/>
      <c r="B1183" s="422"/>
      <c r="C1183" s="422"/>
      <c r="D1183" s="421"/>
      <c r="E1183" s="421"/>
      <c r="F1183" s="421"/>
      <c r="G1183" s="421"/>
      <c r="H1183" s="421"/>
      <c r="I1183" s="421"/>
      <c r="J1183" s="421"/>
      <c r="K1183" s="421"/>
      <c r="L1183" s="421"/>
      <c r="M1183" s="421"/>
      <c r="N1183" s="426"/>
      <c r="O1183" s="426"/>
      <c r="P1183" s="427"/>
      <c r="Q1183" s="427"/>
      <c r="R1183" s="426"/>
      <c r="S1183" s="426"/>
      <c r="T1183" s="426"/>
      <c r="U1183" s="426"/>
      <c r="V1183" s="426"/>
      <c r="W1183" s="426"/>
      <c r="X1183" s="427"/>
      <c r="Y1183" s="416" t="e">
        <f t="shared" si="91"/>
        <v>#N/A</v>
      </c>
      <c r="Z1183" s="416" t="e">
        <f t="shared" si="92"/>
        <v>#N/A</v>
      </c>
      <c r="AA1183" s="416" t="str">
        <f t="shared" si="93"/>
        <v/>
      </c>
      <c r="AB1183" s="416" t="e">
        <f t="shared" si="94"/>
        <v>#N/A</v>
      </c>
      <c r="AC1183" s="416" t="e">
        <f t="shared" si="95"/>
        <v>#N/A</v>
      </c>
    </row>
    <row r="1184" ht="22.5" customHeight="1" spans="1:29">
      <c r="A1184" s="421"/>
      <c r="B1184" s="422"/>
      <c r="C1184" s="422"/>
      <c r="D1184" s="421"/>
      <c r="E1184" s="421"/>
      <c r="F1184" s="421"/>
      <c r="G1184" s="421"/>
      <c r="H1184" s="421"/>
      <c r="I1184" s="421"/>
      <c r="J1184" s="421"/>
      <c r="K1184" s="421"/>
      <c r="L1184" s="421"/>
      <c r="M1184" s="421"/>
      <c r="N1184" s="426"/>
      <c r="O1184" s="426"/>
      <c r="P1184" s="427"/>
      <c r="Q1184" s="427"/>
      <c r="R1184" s="426"/>
      <c r="S1184" s="426"/>
      <c r="T1184" s="426"/>
      <c r="U1184" s="426"/>
      <c r="V1184" s="426"/>
      <c r="W1184" s="426"/>
      <c r="X1184" s="427"/>
      <c r="Y1184" s="416" t="e">
        <f t="shared" si="91"/>
        <v>#N/A</v>
      </c>
      <c r="Z1184" s="416" t="e">
        <f t="shared" si="92"/>
        <v>#N/A</v>
      </c>
      <c r="AA1184" s="416" t="str">
        <f t="shared" si="93"/>
        <v/>
      </c>
      <c r="AB1184" s="416" t="e">
        <f t="shared" si="94"/>
        <v>#N/A</v>
      </c>
      <c r="AC1184" s="416" t="e">
        <f t="shared" si="95"/>
        <v>#N/A</v>
      </c>
    </row>
    <row r="1185" ht="22.5" customHeight="1" spans="1:29">
      <c r="A1185" s="421"/>
      <c r="B1185" s="422"/>
      <c r="C1185" s="422"/>
      <c r="D1185" s="421"/>
      <c r="E1185" s="421"/>
      <c r="F1185" s="421"/>
      <c r="G1185" s="421"/>
      <c r="H1185" s="421"/>
      <c r="I1185" s="421"/>
      <c r="J1185" s="421"/>
      <c r="K1185" s="421"/>
      <c r="L1185" s="421"/>
      <c r="M1185" s="421"/>
      <c r="N1185" s="426"/>
      <c r="O1185" s="426"/>
      <c r="P1185" s="427"/>
      <c r="Q1185" s="427"/>
      <c r="R1185" s="426"/>
      <c r="S1185" s="426"/>
      <c r="T1185" s="426"/>
      <c r="U1185" s="426"/>
      <c r="V1185" s="426"/>
      <c r="W1185" s="426"/>
      <c r="X1185" s="427"/>
      <c r="Y1185" s="416" t="e">
        <f t="shared" si="91"/>
        <v>#N/A</v>
      </c>
      <c r="Z1185" s="416" t="e">
        <f t="shared" si="92"/>
        <v>#N/A</v>
      </c>
      <c r="AA1185" s="416" t="str">
        <f t="shared" si="93"/>
        <v/>
      </c>
      <c r="AB1185" s="416" t="e">
        <f t="shared" si="94"/>
        <v>#N/A</v>
      </c>
      <c r="AC1185" s="416" t="e">
        <f t="shared" si="95"/>
        <v>#N/A</v>
      </c>
    </row>
    <row r="1186" ht="22.5" customHeight="1" spans="1:29">
      <c r="A1186" s="421"/>
      <c r="B1186" s="422"/>
      <c r="C1186" s="422"/>
      <c r="D1186" s="421"/>
      <c r="E1186" s="421"/>
      <c r="F1186" s="421"/>
      <c r="G1186" s="421"/>
      <c r="H1186" s="421"/>
      <c r="I1186" s="421"/>
      <c r="J1186" s="421"/>
      <c r="K1186" s="421"/>
      <c r="L1186" s="421"/>
      <c r="M1186" s="421"/>
      <c r="N1186" s="426"/>
      <c r="O1186" s="426"/>
      <c r="P1186" s="427"/>
      <c r="Q1186" s="427"/>
      <c r="R1186" s="426"/>
      <c r="S1186" s="426"/>
      <c r="T1186" s="426"/>
      <c r="U1186" s="426"/>
      <c r="V1186" s="426"/>
      <c r="W1186" s="426"/>
      <c r="X1186" s="427"/>
      <c r="Y1186" s="416" t="e">
        <f t="shared" si="91"/>
        <v>#N/A</v>
      </c>
      <c r="Z1186" s="416" t="e">
        <f t="shared" si="92"/>
        <v>#N/A</v>
      </c>
      <c r="AA1186" s="416" t="str">
        <f t="shared" si="93"/>
        <v/>
      </c>
      <c r="AB1186" s="416" t="e">
        <f t="shared" si="94"/>
        <v>#N/A</v>
      </c>
      <c r="AC1186" s="416" t="e">
        <f t="shared" si="95"/>
        <v>#N/A</v>
      </c>
    </row>
    <row r="1187" ht="22.5" customHeight="1" spans="1:29">
      <c r="A1187" s="421"/>
      <c r="B1187" s="422"/>
      <c r="C1187" s="422"/>
      <c r="D1187" s="421"/>
      <c r="E1187" s="421"/>
      <c r="F1187" s="421"/>
      <c r="G1187" s="421"/>
      <c r="H1187" s="421"/>
      <c r="I1187" s="421"/>
      <c r="J1187" s="421"/>
      <c r="K1187" s="421"/>
      <c r="L1187" s="421"/>
      <c r="M1187" s="421"/>
      <c r="N1187" s="426"/>
      <c r="O1187" s="426"/>
      <c r="P1187" s="427"/>
      <c r="Q1187" s="427"/>
      <c r="R1187" s="426"/>
      <c r="S1187" s="426"/>
      <c r="T1187" s="426"/>
      <c r="U1187" s="426"/>
      <c r="V1187" s="426"/>
      <c r="W1187" s="426"/>
      <c r="X1187" s="427"/>
      <c r="Y1187" s="416" t="e">
        <f t="shared" si="91"/>
        <v>#N/A</v>
      </c>
      <c r="Z1187" s="416" t="e">
        <f t="shared" si="92"/>
        <v>#N/A</v>
      </c>
      <c r="AA1187" s="416" t="str">
        <f t="shared" si="93"/>
        <v/>
      </c>
      <c r="AB1187" s="416" t="e">
        <f t="shared" si="94"/>
        <v>#N/A</v>
      </c>
      <c r="AC1187" s="416" t="e">
        <f t="shared" si="95"/>
        <v>#N/A</v>
      </c>
    </row>
    <row r="1188" ht="22.5" customHeight="1" spans="1:29">
      <c r="A1188" s="421"/>
      <c r="B1188" s="422"/>
      <c r="C1188" s="422"/>
      <c r="D1188" s="421"/>
      <c r="E1188" s="421"/>
      <c r="F1188" s="421"/>
      <c r="G1188" s="421"/>
      <c r="H1188" s="421"/>
      <c r="I1188" s="421"/>
      <c r="J1188" s="421"/>
      <c r="K1188" s="421"/>
      <c r="L1188" s="421"/>
      <c r="M1188" s="421"/>
      <c r="N1188" s="426"/>
      <c r="O1188" s="426"/>
      <c r="P1188" s="427"/>
      <c r="Q1188" s="427"/>
      <c r="R1188" s="426"/>
      <c r="S1188" s="426"/>
      <c r="T1188" s="426"/>
      <c r="U1188" s="426"/>
      <c r="V1188" s="426"/>
      <c r="W1188" s="426"/>
      <c r="X1188" s="427"/>
      <c r="Y1188" s="416" t="e">
        <f t="shared" si="91"/>
        <v>#N/A</v>
      </c>
      <c r="Z1188" s="416" t="e">
        <f t="shared" si="92"/>
        <v>#N/A</v>
      </c>
      <c r="AA1188" s="416" t="str">
        <f t="shared" si="93"/>
        <v/>
      </c>
      <c r="AB1188" s="416" t="e">
        <f t="shared" si="94"/>
        <v>#N/A</v>
      </c>
      <c r="AC1188" s="416" t="e">
        <f t="shared" si="95"/>
        <v>#N/A</v>
      </c>
    </row>
    <row r="1189" ht="22.5" customHeight="1" spans="1:29">
      <c r="A1189" s="421"/>
      <c r="B1189" s="422"/>
      <c r="C1189" s="422"/>
      <c r="D1189" s="421"/>
      <c r="E1189" s="421"/>
      <c r="F1189" s="421"/>
      <c r="G1189" s="421"/>
      <c r="H1189" s="421"/>
      <c r="I1189" s="421"/>
      <c r="J1189" s="421"/>
      <c r="K1189" s="421"/>
      <c r="L1189" s="421"/>
      <c r="M1189" s="421"/>
      <c r="N1189" s="426"/>
      <c r="O1189" s="426"/>
      <c r="P1189" s="427"/>
      <c r="Q1189" s="427"/>
      <c r="R1189" s="426"/>
      <c r="S1189" s="426"/>
      <c r="T1189" s="426"/>
      <c r="U1189" s="426"/>
      <c r="V1189" s="426"/>
      <c r="W1189" s="426"/>
      <c r="X1189" s="427"/>
      <c r="Y1189" s="416" t="e">
        <f t="shared" si="91"/>
        <v>#N/A</v>
      </c>
      <c r="Z1189" s="416" t="e">
        <f t="shared" si="92"/>
        <v>#N/A</v>
      </c>
      <c r="AA1189" s="416" t="str">
        <f t="shared" si="93"/>
        <v/>
      </c>
      <c r="AB1189" s="416" t="e">
        <f t="shared" si="94"/>
        <v>#N/A</v>
      </c>
      <c r="AC1189" s="416" t="e">
        <f t="shared" si="95"/>
        <v>#N/A</v>
      </c>
    </row>
    <row r="1190" ht="22.5" customHeight="1" spans="1:29">
      <c r="A1190" s="421"/>
      <c r="B1190" s="422"/>
      <c r="C1190" s="422"/>
      <c r="D1190" s="421"/>
      <c r="E1190" s="421"/>
      <c r="F1190" s="421"/>
      <c r="G1190" s="421"/>
      <c r="H1190" s="421"/>
      <c r="I1190" s="421"/>
      <c r="J1190" s="421"/>
      <c r="K1190" s="421"/>
      <c r="L1190" s="421"/>
      <c r="M1190" s="421"/>
      <c r="N1190" s="426"/>
      <c r="O1190" s="426"/>
      <c r="P1190" s="427"/>
      <c r="Q1190" s="427"/>
      <c r="R1190" s="426"/>
      <c r="S1190" s="426"/>
      <c r="T1190" s="426"/>
      <c r="U1190" s="426"/>
      <c r="V1190" s="426"/>
      <c r="W1190" s="426"/>
      <c r="X1190" s="427"/>
      <c r="Y1190" s="416" t="e">
        <f t="shared" si="91"/>
        <v>#N/A</v>
      </c>
      <c r="Z1190" s="416" t="e">
        <f t="shared" si="92"/>
        <v>#N/A</v>
      </c>
      <c r="AA1190" s="416" t="str">
        <f t="shared" si="93"/>
        <v/>
      </c>
      <c r="AB1190" s="416" t="e">
        <f t="shared" si="94"/>
        <v>#N/A</v>
      </c>
      <c r="AC1190" s="416" t="e">
        <f t="shared" si="95"/>
        <v>#N/A</v>
      </c>
    </row>
    <row r="1191" ht="22.5" customHeight="1" spans="1:29">
      <c r="A1191" s="421"/>
      <c r="B1191" s="422"/>
      <c r="C1191" s="422"/>
      <c r="D1191" s="421"/>
      <c r="E1191" s="421"/>
      <c r="F1191" s="421"/>
      <c r="G1191" s="421"/>
      <c r="H1191" s="421"/>
      <c r="I1191" s="421"/>
      <c r="J1191" s="421"/>
      <c r="K1191" s="421"/>
      <c r="L1191" s="421"/>
      <c r="M1191" s="421"/>
      <c r="N1191" s="426"/>
      <c r="O1191" s="426"/>
      <c r="P1191" s="427"/>
      <c r="Q1191" s="427"/>
      <c r="R1191" s="426"/>
      <c r="S1191" s="426"/>
      <c r="T1191" s="426"/>
      <c r="U1191" s="426"/>
      <c r="V1191" s="426"/>
      <c r="W1191" s="426"/>
      <c r="X1191" s="427"/>
      <c r="Y1191" s="416" t="e">
        <f t="shared" si="91"/>
        <v>#N/A</v>
      </c>
      <c r="Z1191" s="416" t="e">
        <f t="shared" si="92"/>
        <v>#N/A</v>
      </c>
      <c r="AA1191" s="416" t="str">
        <f t="shared" si="93"/>
        <v/>
      </c>
      <c r="AB1191" s="416" t="e">
        <f t="shared" si="94"/>
        <v>#N/A</v>
      </c>
      <c r="AC1191" s="416" t="e">
        <f t="shared" si="95"/>
        <v>#N/A</v>
      </c>
    </row>
    <row r="1192" ht="22.5" customHeight="1" spans="1:29">
      <c r="A1192" s="421"/>
      <c r="B1192" s="422"/>
      <c r="C1192" s="422"/>
      <c r="D1192" s="421"/>
      <c r="E1192" s="421"/>
      <c r="F1192" s="421"/>
      <c r="G1192" s="421"/>
      <c r="H1192" s="421"/>
      <c r="I1192" s="421"/>
      <c r="J1192" s="421"/>
      <c r="K1192" s="421"/>
      <c r="L1192" s="421"/>
      <c r="M1192" s="421"/>
      <c r="N1192" s="426"/>
      <c r="O1192" s="426"/>
      <c r="P1192" s="427"/>
      <c r="Q1192" s="427"/>
      <c r="R1192" s="426"/>
      <c r="S1192" s="426"/>
      <c r="T1192" s="426"/>
      <c r="U1192" s="426"/>
      <c r="V1192" s="426"/>
      <c r="W1192" s="426"/>
      <c r="X1192" s="427"/>
      <c r="Y1192" s="416" t="e">
        <f t="shared" si="91"/>
        <v>#N/A</v>
      </c>
      <c r="Z1192" s="416" t="e">
        <f t="shared" si="92"/>
        <v>#N/A</v>
      </c>
      <c r="AA1192" s="416" t="str">
        <f t="shared" si="93"/>
        <v/>
      </c>
      <c r="AB1192" s="416" t="e">
        <f t="shared" si="94"/>
        <v>#N/A</v>
      </c>
      <c r="AC1192" s="416" t="e">
        <f t="shared" si="95"/>
        <v>#N/A</v>
      </c>
    </row>
    <row r="1193" ht="22.5" customHeight="1" spans="1:29">
      <c r="A1193" s="421"/>
      <c r="B1193" s="422"/>
      <c r="C1193" s="422"/>
      <c r="D1193" s="421"/>
      <c r="E1193" s="421"/>
      <c r="F1193" s="421"/>
      <c r="G1193" s="421"/>
      <c r="H1193" s="421"/>
      <c r="I1193" s="421"/>
      <c r="J1193" s="421"/>
      <c r="K1193" s="421"/>
      <c r="L1193" s="421"/>
      <c r="M1193" s="421"/>
      <c r="N1193" s="426"/>
      <c r="O1193" s="426"/>
      <c r="P1193" s="427"/>
      <c r="Q1193" s="427"/>
      <c r="R1193" s="426"/>
      <c r="S1193" s="426"/>
      <c r="T1193" s="426"/>
      <c r="U1193" s="426"/>
      <c r="V1193" s="426"/>
      <c r="W1193" s="426"/>
      <c r="X1193" s="427"/>
      <c r="Y1193" s="416" t="e">
        <f t="shared" si="91"/>
        <v>#N/A</v>
      </c>
      <c r="Z1193" s="416" t="e">
        <f t="shared" si="92"/>
        <v>#N/A</v>
      </c>
      <c r="AA1193" s="416" t="str">
        <f t="shared" si="93"/>
        <v/>
      </c>
      <c r="AB1193" s="416" t="e">
        <f t="shared" si="94"/>
        <v>#N/A</v>
      </c>
      <c r="AC1193" s="416" t="e">
        <f t="shared" si="95"/>
        <v>#N/A</v>
      </c>
    </row>
    <row r="1194" ht="22.5" customHeight="1" spans="1:29">
      <c r="A1194" s="421"/>
      <c r="B1194" s="422"/>
      <c r="C1194" s="422"/>
      <c r="D1194" s="421"/>
      <c r="E1194" s="421"/>
      <c r="F1194" s="421"/>
      <c r="G1194" s="421"/>
      <c r="H1194" s="421"/>
      <c r="I1194" s="421"/>
      <c r="J1194" s="421"/>
      <c r="K1194" s="421"/>
      <c r="L1194" s="421"/>
      <c r="M1194" s="421"/>
      <c r="N1194" s="426"/>
      <c r="O1194" s="426"/>
      <c r="P1194" s="427"/>
      <c r="Q1194" s="427"/>
      <c r="R1194" s="426"/>
      <c r="S1194" s="426"/>
      <c r="T1194" s="426"/>
      <c r="U1194" s="426"/>
      <c r="V1194" s="426"/>
      <c r="W1194" s="426"/>
      <c r="X1194" s="427"/>
      <c r="Y1194" s="416" t="e">
        <f t="shared" si="91"/>
        <v>#N/A</v>
      </c>
      <c r="Z1194" s="416" t="e">
        <f t="shared" si="92"/>
        <v>#N/A</v>
      </c>
      <c r="AA1194" s="416" t="str">
        <f t="shared" si="93"/>
        <v/>
      </c>
      <c r="AB1194" s="416" t="e">
        <f t="shared" si="94"/>
        <v>#N/A</v>
      </c>
      <c r="AC1194" s="416" t="e">
        <f t="shared" si="95"/>
        <v>#N/A</v>
      </c>
    </row>
    <row r="1195" ht="22.5" customHeight="1" spans="1:29">
      <c r="A1195" s="421"/>
      <c r="B1195" s="422"/>
      <c r="C1195" s="422"/>
      <c r="D1195" s="421"/>
      <c r="E1195" s="421"/>
      <c r="F1195" s="421"/>
      <c r="G1195" s="421"/>
      <c r="H1195" s="421"/>
      <c r="I1195" s="421"/>
      <c r="J1195" s="421"/>
      <c r="K1195" s="421"/>
      <c r="L1195" s="421"/>
      <c r="M1195" s="421"/>
      <c r="N1195" s="426"/>
      <c r="O1195" s="426"/>
      <c r="P1195" s="427"/>
      <c r="Q1195" s="427"/>
      <c r="R1195" s="426"/>
      <c r="S1195" s="426"/>
      <c r="T1195" s="426"/>
      <c r="U1195" s="426"/>
      <c r="V1195" s="426"/>
      <c r="W1195" s="426"/>
      <c r="X1195" s="427"/>
      <c r="Y1195" s="416" t="e">
        <f t="shared" si="91"/>
        <v>#N/A</v>
      </c>
      <c r="Z1195" s="416" t="e">
        <f t="shared" si="92"/>
        <v>#N/A</v>
      </c>
      <c r="AA1195" s="416" t="str">
        <f t="shared" si="93"/>
        <v/>
      </c>
      <c r="AB1195" s="416" t="e">
        <f t="shared" si="94"/>
        <v>#N/A</v>
      </c>
      <c r="AC1195" s="416" t="e">
        <f t="shared" si="95"/>
        <v>#N/A</v>
      </c>
    </row>
    <row r="1196" ht="22.5" customHeight="1" spans="1:29">
      <c r="A1196" s="421"/>
      <c r="B1196" s="422"/>
      <c r="C1196" s="422"/>
      <c r="D1196" s="421"/>
      <c r="E1196" s="421"/>
      <c r="F1196" s="421"/>
      <c r="G1196" s="421"/>
      <c r="H1196" s="421"/>
      <c r="I1196" s="421"/>
      <c r="J1196" s="421"/>
      <c r="K1196" s="421"/>
      <c r="L1196" s="421"/>
      <c r="M1196" s="421"/>
      <c r="N1196" s="426"/>
      <c r="O1196" s="426"/>
      <c r="P1196" s="427"/>
      <c r="Q1196" s="427"/>
      <c r="R1196" s="426"/>
      <c r="S1196" s="426"/>
      <c r="T1196" s="426"/>
      <c r="U1196" s="426"/>
      <c r="V1196" s="426"/>
      <c r="W1196" s="426"/>
      <c r="X1196" s="427"/>
      <c r="Y1196" s="416" t="e">
        <f t="shared" si="91"/>
        <v>#N/A</v>
      </c>
      <c r="Z1196" s="416" t="e">
        <f t="shared" si="92"/>
        <v>#N/A</v>
      </c>
      <c r="AA1196" s="416" t="str">
        <f t="shared" si="93"/>
        <v/>
      </c>
      <c r="AB1196" s="416" t="e">
        <f t="shared" si="94"/>
        <v>#N/A</v>
      </c>
      <c r="AC1196" s="416" t="e">
        <f t="shared" si="95"/>
        <v>#N/A</v>
      </c>
    </row>
    <row r="1197" ht="22.5" customHeight="1" spans="1:29">
      <c r="A1197" s="421"/>
      <c r="B1197" s="422"/>
      <c r="C1197" s="422"/>
      <c r="D1197" s="421"/>
      <c r="E1197" s="421"/>
      <c r="F1197" s="421"/>
      <c r="G1197" s="421"/>
      <c r="H1197" s="421"/>
      <c r="I1197" s="421"/>
      <c r="J1197" s="421"/>
      <c r="K1197" s="421"/>
      <c r="L1197" s="421"/>
      <c r="M1197" s="421"/>
      <c r="N1197" s="426"/>
      <c r="O1197" s="426"/>
      <c r="P1197" s="427"/>
      <c r="Q1197" s="427"/>
      <c r="R1197" s="426"/>
      <c r="S1197" s="426"/>
      <c r="T1197" s="426"/>
      <c r="U1197" s="426"/>
      <c r="V1197" s="426"/>
      <c r="W1197" s="426"/>
      <c r="X1197" s="427"/>
      <c r="Y1197" s="416" t="e">
        <f t="shared" si="91"/>
        <v>#N/A</v>
      </c>
      <c r="Z1197" s="416" t="e">
        <f t="shared" si="92"/>
        <v>#N/A</v>
      </c>
      <c r="AA1197" s="416" t="str">
        <f t="shared" si="93"/>
        <v/>
      </c>
      <c r="AB1197" s="416" t="e">
        <f t="shared" si="94"/>
        <v>#N/A</v>
      </c>
      <c r="AC1197" s="416" t="e">
        <f t="shared" si="95"/>
        <v>#N/A</v>
      </c>
    </row>
    <row r="1198" ht="22.5" customHeight="1" spans="1:29">
      <c r="A1198" s="421"/>
      <c r="B1198" s="422"/>
      <c r="C1198" s="422"/>
      <c r="D1198" s="421"/>
      <c r="E1198" s="421"/>
      <c r="F1198" s="421"/>
      <c r="G1198" s="421"/>
      <c r="H1198" s="421"/>
      <c r="I1198" s="421"/>
      <c r="J1198" s="421"/>
      <c r="K1198" s="421"/>
      <c r="L1198" s="421"/>
      <c r="M1198" s="421"/>
      <c r="N1198" s="426"/>
      <c r="O1198" s="426"/>
      <c r="P1198" s="427"/>
      <c r="Q1198" s="427"/>
      <c r="R1198" s="426"/>
      <c r="S1198" s="426"/>
      <c r="T1198" s="426"/>
      <c r="U1198" s="426"/>
      <c r="V1198" s="426"/>
      <c r="W1198" s="426"/>
      <c r="X1198" s="427"/>
      <c r="Y1198" s="416" t="e">
        <f t="shared" si="91"/>
        <v>#N/A</v>
      </c>
      <c r="Z1198" s="416" t="e">
        <f t="shared" si="92"/>
        <v>#N/A</v>
      </c>
      <c r="AA1198" s="416" t="str">
        <f t="shared" si="93"/>
        <v/>
      </c>
      <c r="AB1198" s="416" t="e">
        <f t="shared" si="94"/>
        <v>#N/A</v>
      </c>
      <c r="AC1198" s="416" t="e">
        <f t="shared" si="95"/>
        <v>#N/A</v>
      </c>
    </row>
    <row r="1199" ht="22.5" customHeight="1" spans="1:29">
      <c r="A1199" s="421"/>
      <c r="B1199" s="422"/>
      <c r="C1199" s="422"/>
      <c r="D1199" s="421"/>
      <c r="E1199" s="421"/>
      <c r="F1199" s="421"/>
      <c r="G1199" s="421"/>
      <c r="H1199" s="421"/>
      <c r="I1199" s="421"/>
      <c r="J1199" s="421"/>
      <c r="K1199" s="421"/>
      <c r="L1199" s="421"/>
      <c r="M1199" s="421"/>
      <c r="N1199" s="426"/>
      <c r="O1199" s="426"/>
      <c r="P1199" s="427"/>
      <c r="Q1199" s="427"/>
      <c r="R1199" s="426"/>
      <c r="S1199" s="426"/>
      <c r="T1199" s="426"/>
      <c r="U1199" s="426"/>
      <c r="V1199" s="426"/>
      <c r="W1199" s="426"/>
      <c r="X1199" s="427"/>
      <c r="Y1199" s="416" t="e">
        <f t="shared" si="91"/>
        <v>#N/A</v>
      </c>
      <c r="Z1199" s="416" t="e">
        <f t="shared" si="92"/>
        <v>#N/A</v>
      </c>
      <c r="AA1199" s="416" t="str">
        <f t="shared" si="93"/>
        <v/>
      </c>
      <c r="AB1199" s="416" t="e">
        <f t="shared" si="94"/>
        <v>#N/A</v>
      </c>
      <c r="AC1199" s="416" t="e">
        <f t="shared" si="95"/>
        <v>#N/A</v>
      </c>
    </row>
    <row r="1200" ht="22.5" customHeight="1" spans="1:29">
      <c r="A1200" s="421"/>
      <c r="B1200" s="422"/>
      <c r="C1200" s="422"/>
      <c r="D1200" s="421"/>
      <c r="E1200" s="421"/>
      <c r="F1200" s="421"/>
      <c r="G1200" s="421"/>
      <c r="H1200" s="421"/>
      <c r="I1200" s="421"/>
      <c r="J1200" s="421"/>
      <c r="K1200" s="421"/>
      <c r="L1200" s="421"/>
      <c r="M1200" s="421"/>
      <c r="N1200" s="426"/>
      <c r="O1200" s="426"/>
      <c r="P1200" s="427"/>
      <c r="Q1200" s="427"/>
      <c r="R1200" s="426"/>
      <c r="S1200" s="426"/>
      <c r="T1200" s="426"/>
      <c r="U1200" s="426"/>
      <c r="V1200" s="426"/>
      <c r="W1200" s="426"/>
      <c r="X1200" s="427"/>
      <c r="Y1200" s="416" t="e">
        <f t="shared" si="91"/>
        <v>#N/A</v>
      </c>
      <c r="Z1200" s="416" t="e">
        <f t="shared" si="92"/>
        <v>#N/A</v>
      </c>
      <c r="AA1200" s="416" t="str">
        <f t="shared" si="93"/>
        <v/>
      </c>
      <c r="AB1200" s="416" t="e">
        <f t="shared" si="94"/>
        <v>#N/A</v>
      </c>
      <c r="AC1200" s="416" t="e">
        <f t="shared" si="95"/>
        <v>#N/A</v>
      </c>
    </row>
    <row r="1201" ht="22.5" customHeight="1" spans="1:29">
      <c r="A1201" s="421"/>
      <c r="B1201" s="422"/>
      <c r="C1201" s="422"/>
      <c r="D1201" s="421"/>
      <c r="E1201" s="421"/>
      <c r="F1201" s="421"/>
      <c r="G1201" s="421"/>
      <c r="H1201" s="421"/>
      <c r="I1201" s="421"/>
      <c r="J1201" s="421"/>
      <c r="K1201" s="421"/>
      <c r="L1201" s="421"/>
      <c r="M1201" s="421"/>
      <c r="N1201" s="426"/>
      <c r="O1201" s="426"/>
      <c r="P1201" s="427"/>
      <c r="Q1201" s="427"/>
      <c r="R1201" s="426"/>
      <c r="S1201" s="426"/>
      <c r="T1201" s="426"/>
      <c r="U1201" s="426"/>
      <c r="V1201" s="426"/>
      <c r="W1201" s="426"/>
      <c r="X1201" s="427"/>
      <c r="Y1201" s="416" t="e">
        <f t="shared" si="91"/>
        <v>#N/A</v>
      </c>
      <c r="Z1201" s="416" t="e">
        <f t="shared" si="92"/>
        <v>#N/A</v>
      </c>
      <c r="AA1201" s="416" t="str">
        <f t="shared" si="93"/>
        <v/>
      </c>
      <c r="AB1201" s="416" t="e">
        <f t="shared" si="94"/>
        <v>#N/A</v>
      </c>
      <c r="AC1201" s="416" t="e">
        <f t="shared" si="95"/>
        <v>#N/A</v>
      </c>
    </row>
    <row r="1202" ht="22.5" customHeight="1" spans="1:29">
      <c r="A1202" s="421"/>
      <c r="B1202" s="422"/>
      <c r="C1202" s="422"/>
      <c r="D1202" s="421"/>
      <c r="E1202" s="421"/>
      <c r="F1202" s="421"/>
      <c r="G1202" s="421"/>
      <c r="H1202" s="421"/>
      <c r="I1202" s="421"/>
      <c r="J1202" s="421"/>
      <c r="K1202" s="421"/>
      <c r="L1202" s="421"/>
      <c r="M1202" s="421"/>
      <c r="N1202" s="426"/>
      <c r="O1202" s="426"/>
      <c r="P1202" s="427"/>
      <c r="Q1202" s="427"/>
      <c r="R1202" s="426"/>
      <c r="S1202" s="426"/>
      <c r="T1202" s="426"/>
      <c r="U1202" s="426"/>
      <c r="V1202" s="426"/>
      <c r="W1202" s="426"/>
      <c r="X1202" s="427"/>
      <c r="Y1202" s="416" t="e">
        <f t="shared" si="91"/>
        <v>#N/A</v>
      </c>
      <c r="Z1202" s="416" t="e">
        <f t="shared" si="92"/>
        <v>#N/A</v>
      </c>
      <c r="AA1202" s="416" t="str">
        <f t="shared" si="93"/>
        <v/>
      </c>
      <c r="AB1202" s="416" t="e">
        <f t="shared" si="94"/>
        <v>#N/A</v>
      </c>
      <c r="AC1202" s="416" t="e">
        <f t="shared" si="95"/>
        <v>#N/A</v>
      </c>
    </row>
    <row r="1203" ht="22.5" customHeight="1" spans="1:29">
      <c r="A1203" s="421"/>
      <c r="B1203" s="422"/>
      <c r="C1203" s="422"/>
      <c r="D1203" s="421"/>
      <c r="E1203" s="421"/>
      <c r="F1203" s="421"/>
      <c r="G1203" s="421"/>
      <c r="H1203" s="421"/>
      <c r="I1203" s="421"/>
      <c r="J1203" s="421"/>
      <c r="K1203" s="421"/>
      <c r="L1203" s="421"/>
      <c r="M1203" s="421"/>
      <c r="N1203" s="426"/>
      <c r="O1203" s="426"/>
      <c r="P1203" s="427"/>
      <c r="Q1203" s="427"/>
      <c r="R1203" s="426"/>
      <c r="S1203" s="426"/>
      <c r="T1203" s="426"/>
      <c r="U1203" s="426"/>
      <c r="V1203" s="426"/>
      <c r="W1203" s="426"/>
      <c r="X1203" s="427"/>
      <c r="Y1203" s="416" t="e">
        <f t="shared" si="91"/>
        <v>#N/A</v>
      </c>
      <c r="Z1203" s="416" t="e">
        <f t="shared" si="92"/>
        <v>#N/A</v>
      </c>
      <c r="AA1203" s="416" t="str">
        <f t="shared" si="93"/>
        <v/>
      </c>
      <c r="AB1203" s="416" t="e">
        <f t="shared" si="94"/>
        <v>#N/A</v>
      </c>
      <c r="AC1203" s="416" t="e">
        <f t="shared" si="95"/>
        <v>#N/A</v>
      </c>
    </row>
    <row r="1204" ht="22.5" customHeight="1" spans="1:29">
      <c r="A1204" s="421"/>
      <c r="B1204" s="422"/>
      <c r="C1204" s="422"/>
      <c r="D1204" s="421"/>
      <c r="E1204" s="421"/>
      <c r="F1204" s="421"/>
      <c r="G1204" s="421"/>
      <c r="H1204" s="421"/>
      <c r="I1204" s="421"/>
      <c r="J1204" s="421"/>
      <c r="K1204" s="421"/>
      <c r="L1204" s="421"/>
      <c r="M1204" s="421"/>
      <c r="N1204" s="426"/>
      <c r="O1204" s="426"/>
      <c r="P1204" s="427"/>
      <c r="Q1204" s="427"/>
      <c r="R1204" s="426"/>
      <c r="S1204" s="426"/>
      <c r="T1204" s="426"/>
      <c r="U1204" s="426"/>
      <c r="V1204" s="426"/>
      <c r="W1204" s="426"/>
      <c r="X1204" s="427"/>
      <c r="Y1204" s="416" t="e">
        <f t="shared" si="91"/>
        <v>#N/A</v>
      </c>
      <c r="Z1204" s="416" t="e">
        <f t="shared" si="92"/>
        <v>#N/A</v>
      </c>
      <c r="AA1204" s="416" t="str">
        <f t="shared" si="93"/>
        <v/>
      </c>
      <c r="AB1204" s="416" t="e">
        <f t="shared" si="94"/>
        <v>#N/A</v>
      </c>
      <c r="AC1204" s="416" t="e">
        <f t="shared" si="95"/>
        <v>#N/A</v>
      </c>
    </row>
    <row r="1205" ht="22.5" customHeight="1" spans="1:29">
      <c r="A1205" s="421"/>
      <c r="B1205" s="422"/>
      <c r="C1205" s="422"/>
      <c r="D1205" s="421"/>
      <c r="E1205" s="421"/>
      <c r="F1205" s="421"/>
      <c r="G1205" s="421"/>
      <c r="H1205" s="421"/>
      <c r="I1205" s="421"/>
      <c r="J1205" s="421"/>
      <c r="K1205" s="421"/>
      <c r="L1205" s="421"/>
      <c r="M1205" s="421"/>
      <c r="N1205" s="426"/>
      <c r="O1205" s="426"/>
      <c r="P1205" s="427"/>
      <c r="Q1205" s="427"/>
      <c r="R1205" s="426"/>
      <c r="S1205" s="426"/>
      <c r="T1205" s="426"/>
      <c r="U1205" s="426"/>
      <c r="V1205" s="426"/>
      <c r="W1205" s="426"/>
      <c r="X1205" s="427"/>
      <c r="Y1205" s="416" t="e">
        <f t="shared" si="91"/>
        <v>#N/A</v>
      </c>
      <c r="Z1205" s="416" t="e">
        <f t="shared" si="92"/>
        <v>#N/A</v>
      </c>
      <c r="AA1205" s="416" t="str">
        <f t="shared" si="93"/>
        <v/>
      </c>
      <c r="AB1205" s="416" t="e">
        <f t="shared" si="94"/>
        <v>#N/A</v>
      </c>
      <c r="AC1205" s="416" t="e">
        <f t="shared" si="95"/>
        <v>#N/A</v>
      </c>
    </row>
    <row r="1206" ht="22.5" customHeight="1" spans="1:29">
      <c r="A1206" s="421"/>
      <c r="B1206" s="422"/>
      <c r="C1206" s="422"/>
      <c r="D1206" s="421"/>
      <c r="E1206" s="421"/>
      <c r="F1206" s="421"/>
      <c r="G1206" s="421"/>
      <c r="H1206" s="421"/>
      <c r="I1206" s="421"/>
      <c r="J1206" s="421"/>
      <c r="K1206" s="421"/>
      <c r="L1206" s="421"/>
      <c r="M1206" s="421"/>
      <c r="N1206" s="426"/>
      <c r="O1206" s="426"/>
      <c r="P1206" s="427"/>
      <c r="Q1206" s="427"/>
      <c r="R1206" s="426"/>
      <c r="S1206" s="426"/>
      <c r="T1206" s="426"/>
      <c r="U1206" s="426"/>
      <c r="V1206" s="426"/>
      <c r="W1206" s="426"/>
      <c r="X1206" s="427"/>
      <c r="Y1206" s="416" t="e">
        <f t="shared" si="91"/>
        <v>#N/A</v>
      </c>
      <c r="Z1206" s="416" t="e">
        <f t="shared" si="92"/>
        <v>#N/A</v>
      </c>
      <c r="AA1206" s="416" t="str">
        <f t="shared" si="93"/>
        <v/>
      </c>
      <c r="AB1206" s="416" t="e">
        <f t="shared" si="94"/>
        <v>#N/A</v>
      </c>
      <c r="AC1206" s="416" t="e">
        <f t="shared" si="95"/>
        <v>#N/A</v>
      </c>
    </row>
    <row r="1207" ht="22.5" customHeight="1" spans="1:29">
      <c r="A1207" s="421"/>
      <c r="B1207" s="422"/>
      <c r="C1207" s="422"/>
      <c r="D1207" s="421"/>
      <c r="E1207" s="421"/>
      <c r="F1207" s="421"/>
      <c r="G1207" s="421"/>
      <c r="H1207" s="421"/>
      <c r="I1207" s="421"/>
      <c r="J1207" s="421"/>
      <c r="K1207" s="421"/>
      <c r="L1207" s="421"/>
      <c r="M1207" s="421"/>
      <c r="N1207" s="426"/>
      <c r="O1207" s="426"/>
      <c r="P1207" s="427"/>
      <c r="Q1207" s="427"/>
      <c r="R1207" s="426"/>
      <c r="S1207" s="426"/>
      <c r="T1207" s="426"/>
      <c r="U1207" s="426"/>
      <c r="V1207" s="426"/>
      <c r="W1207" s="426"/>
      <c r="X1207" s="427"/>
      <c r="Y1207" s="416" t="e">
        <f t="shared" si="91"/>
        <v>#N/A</v>
      </c>
      <c r="Z1207" s="416" t="e">
        <f t="shared" si="92"/>
        <v>#N/A</v>
      </c>
      <c r="AA1207" s="416" t="str">
        <f t="shared" si="93"/>
        <v/>
      </c>
      <c r="AB1207" s="416" t="e">
        <f t="shared" si="94"/>
        <v>#N/A</v>
      </c>
      <c r="AC1207" s="416" t="e">
        <f t="shared" si="95"/>
        <v>#N/A</v>
      </c>
    </row>
    <row r="1208" ht="22.5" customHeight="1" spans="1:29">
      <c r="A1208" s="421"/>
      <c r="B1208" s="422"/>
      <c r="C1208" s="422"/>
      <c r="D1208" s="421"/>
      <c r="E1208" s="421"/>
      <c r="F1208" s="421"/>
      <c r="G1208" s="421"/>
      <c r="H1208" s="421"/>
      <c r="I1208" s="421"/>
      <c r="J1208" s="421"/>
      <c r="K1208" s="421"/>
      <c r="L1208" s="421"/>
      <c r="M1208" s="421"/>
      <c r="N1208" s="426"/>
      <c r="O1208" s="426"/>
      <c r="P1208" s="427"/>
      <c r="Q1208" s="427"/>
      <c r="R1208" s="426"/>
      <c r="S1208" s="426"/>
      <c r="T1208" s="426"/>
      <c r="U1208" s="426"/>
      <c r="V1208" s="426"/>
      <c r="W1208" s="426"/>
      <c r="X1208" s="427"/>
      <c r="Y1208" s="416" t="e">
        <f t="shared" si="91"/>
        <v>#N/A</v>
      </c>
      <c r="Z1208" s="416" t="e">
        <f t="shared" si="92"/>
        <v>#N/A</v>
      </c>
      <c r="AA1208" s="416" t="str">
        <f t="shared" si="93"/>
        <v/>
      </c>
      <c r="AB1208" s="416" t="e">
        <f t="shared" si="94"/>
        <v>#N/A</v>
      </c>
      <c r="AC1208" s="416" t="e">
        <f t="shared" si="95"/>
        <v>#N/A</v>
      </c>
    </row>
    <row r="1209" ht="22.5" customHeight="1" spans="1:29">
      <c r="A1209" s="421"/>
      <c r="B1209" s="422"/>
      <c r="C1209" s="422"/>
      <c r="D1209" s="421"/>
      <c r="E1209" s="421"/>
      <c r="F1209" s="421"/>
      <c r="G1209" s="421"/>
      <c r="H1209" s="421"/>
      <c r="I1209" s="421"/>
      <c r="J1209" s="421"/>
      <c r="K1209" s="421"/>
      <c r="L1209" s="421"/>
      <c r="M1209" s="421"/>
      <c r="N1209" s="426"/>
      <c r="O1209" s="426"/>
      <c r="P1209" s="427"/>
      <c r="Q1209" s="427"/>
      <c r="R1209" s="426"/>
      <c r="S1209" s="426"/>
      <c r="T1209" s="426"/>
      <c r="U1209" s="426"/>
      <c r="V1209" s="426"/>
      <c r="W1209" s="426"/>
      <c r="X1209" s="427"/>
      <c r="Y1209" s="416" t="e">
        <f t="shared" si="91"/>
        <v>#N/A</v>
      </c>
      <c r="Z1209" s="416" t="e">
        <f t="shared" si="92"/>
        <v>#N/A</v>
      </c>
      <c r="AA1209" s="416" t="str">
        <f t="shared" si="93"/>
        <v/>
      </c>
      <c r="AB1209" s="416" t="e">
        <f t="shared" si="94"/>
        <v>#N/A</v>
      </c>
      <c r="AC1209" s="416" t="e">
        <f t="shared" si="95"/>
        <v>#N/A</v>
      </c>
    </row>
    <row r="1210" ht="22.5" customHeight="1" spans="1:29">
      <c r="A1210" s="421"/>
      <c r="B1210" s="422"/>
      <c r="C1210" s="422"/>
      <c r="D1210" s="421"/>
      <c r="E1210" s="421"/>
      <c r="F1210" s="421"/>
      <c r="G1210" s="421"/>
      <c r="H1210" s="421"/>
      <c r="I1210" s="421"/>
      <c r="J1210" s="421"/>
      <c r="K1210" s="421"/>
      <c r="L1210" s="421"/>
      <c r="M1210" s="421"/>
      <c r="N1210" s="426"/>
      <c r="O1210" s="426"/>
      <c r="P1210" s="427"/>
      <c r="Q1210" s="427"/>
      <c r="R1210" s="426"/>
      <c r="S1210" s="426"/>
      <c r="T1210" s="426"/>
      <c r="U1210" s="426"/>
      <c r="V1210" s="426"/>
      <c r="W1210" s="426"/>
      <c r="X1210" s="427"/>
      <c r="Y1210" s="416" t="e">
        <f t="shared" si="91"/>
        <v>#N/A</v>
      </c>
      <c r="Z1210" s="416" t="e">
        <f t="shared" si="92"/>
        <v>#N/A</v>
      </c>
      <c r="AA1210" s="416" t="str">
        <f t="shared" si="93"/>
        <v/>
      </c>
      <c r="AB1210" s="416" t="e">
        <f t="shared" si="94"/>
        <v>#N/A</v>
      </c>
      <c r="AC1210" s="416" t="e">
        <f t="shared" si="95"/>
        <v>#N/A</v>
      </c>
    </row>
    <row r="1211" ht="22.5" customHeight="1" spans="1:29">
      <c r="A1211" s="421"/>
      <c r="B1211" s="422"/>
      <c r="C1211" s="422"/>
      <c r="D1211" s="421"/>
      <c r="E1211" s="421"/>
      <c r="F1211" s="421"/>
      <c r="G1211" s="421"/>
      <c r="H1211" s="421"/>
      <c r="I1211" s="421"/>
      <c r="J1211" s="421"/>
      <c r="K1211" s="421"/>
      <c r="L1211" s="421"/>
      <c r="M1211" s="421"/>
      <c r="N1211" s="426"/>
      <c r="O1211" s="426"/>
      <c r="P1211" s="427"/>
      <c r="Q1211" s="427"/>
      <c r="R1211" s="426"/>
      <c r="S1211" s="426"/>
      <c r="T1211" s="426"/>
      <c r="U1211" s="426"/>
      <c r="V1211" s="426"/>
      <c r="W1211" s="426"/>
      <c r="X1211" s="427"/>
      <c r="Y1211" s="416" t="e">
        <f t="shared" si="91"/>
        <v>#N/A</v>
      </c>
      <c r="Z1211" s="416" t="e">
        <f t="shared" si="92"/>
        <v>#N/A</v>
      </c>
      <c r="AA1211" s="416" t="str">
        <f t="shared" si="93"/>
        <v/>
      </c>
      <c r="AB1211" s="416" t="e">
        <f t="shared" si="94"/>
        <v>#N/A</v>
      </c>
      <c r="AC1211" s="416" t="e">
        <f t="shared" si="95"/>
        <v>#N/A</v>
      </c>
    </row>
    <row r="1212" ht="22.5" customHeight="1" spans="1:29">
      <c r="A1212" s="421"/>
      <c r="B1212" s="422"/>
      <c r="C1212" s="422"/>
      <c r="D1212" s="421"/>
      <c r="E1212" s="421"/>
      <c r="F1212" s="421"/>
      <c r="G1212" s="421"/>
      <c r="H1212" s="421"/>
      <c r="I1212" s="421"/>
      <c r="J1212" s="421"/>
      <c r="K1212" s="421"/>
      <c r="L1212" s="421"/>
      <c r="M1212" s="421"/>
      <c r="N1212" s="426"/>
      <c r="O1212" s="426"/>
      <c r="P1212" s="427"/>
      <c r="Q1212" s="427"/>
      <c r="R1212" s="426"/>
      <c r="S1212" s="426"/>
      <c r="T1212" s="426"/>
      <c r="U1212" s="426"/>
      <c r="V1212" s="426"/>
      <c r="W1212" s="426"/>
      <c r="X1212" s="427"/>
      <c r="Y1212" s="416" t="e">
        <f t="shared" si="91"/>
        <v>#N/A</v>
      </c>
      <c r="Z1212" s="416" t="e">
        <f t="shared" si="92"/>
        <v>#N/A</v>
      </c>
      <c r="AA1212" s="416" t="str">
        <f t="shared" si="93"/>
        <v/>
      </c>
      <c r="AB1212" s="416" t="e">
        <f t="shared" si="94"/>
        <v>#N/A</v>
      </c>
      <c r="AC1212" s="416" t="e">
        <f t="shared" si="95"/>
        <v>#N/A</v>
      </c>
    </row>
    <row r="1213" ht="22.5" customHeight="1" spans="1:29">
      <c r="A1213" s="421"/>
      <c r="B1213" s="422"/>
      <c r="C1213" s="422"/>
      <c r="D1213" s="421"/>
      <c r="E1213" s="421"/>
      <c r="F1213" s="421"/>
      <c r="G1213" s="421"/>
      <c r="H1213" s="421"/>
      <c r="I1213" s="421"/>
      <c r="J1213" s="421"/>
      <c r="K1213" s="421"/>
      <c r="L1213" s="421"/>
      <c r="M1213" s="421"/>
      <c r="N1213" s="426"/>
      <c r="O1213" s="426"/>
      <c r="P1213" s="427"/>
      <c r="Q1213" s="427"/>
      <c r="R1213" s="426"/>
      <c r="S1213" s="426"/>
      <c r="T1213" s="426"/>
      <c r="U1213" s="426"/>
      <c r="V1213" s="426"/>
      <c r="W1213" s="426"/>
      <c r="X1213" s="427"/>
      <c r="Y1213" s="416" t="e">
        <f t="shared" si="91"/>
        <v>#N/A</v>
      </c>
      <c r="Z1213" s="416" t="e">
        <f t="shared" si="92"/>
        <v>#N/A</v>
      </c>
      <c r="AA1213" s="416" t="str">
        <f t="shared" si="93"/>
        <v/>
      </c>
      <c r="AB1213" s="416" t="e">
        <f t="shared" si="94"/>
        <v>#N/A</v>
      </c>
      <c r="AC1213" s="416" t="e">
        <f t="shared" si="95"/>
        <v>#N/A</v>
      </c>
    </row>
    <row r="1214" ht="22.5" customHeight="1" spans="1:29">
      <c r="A1214" s="421"/>
      <c r="B1214" s="422"/>
      <c r="C1214" s="422"/>
      <c r="D1214" s="421"/>
      <c r="E1214" s="421"/>
      <c r="F1214" s="421"/>
      <c r="G1214" s="421"/>
      <c r="H1214" s="421"/>
      <c r="I1214" s="421"/>
      <c r="J1214" s="421"/>
      <c r="K1214" s="421"/>
      <c r="L1214" s="421"/>
      <c r="M1214" s="421"/>
      <c r="N1214" s="426"/>
      <c r="O1214" s="426"/>
      <c r="P1214" s="427"/>
      <c r="Q1214" s="427"/>
      <c r="R1214" s="426"/>
      <c r="S1214" s="426"/>
      <c r="T1214" s="426"/>
      <c r="U1214" s="426"/>
      <c r="V1214" s="426"/>
      <c r="W1214" s="426"/>
      <c r="X1214" s="427"/>
      <c r="Y1214" s="416" t="e">
        <f t="shared" si="91"/>
        <v>#N/A</v>
      </c>
      <c r="Z1214" s="416" t="e">
        <f t="shared" si="92"/>
        <v>#N/A</v>
      </c>
      <c r="AA1214" s="416" t="str">
        <f t="shared" si="93"/>
        <v/>
      </c>
      <c r="AB1214" s="416" t="e">
        <f t="shared" si="94"/>
        <v>#N/A</v>
      </c>
      <c r="AC1214" s="416" t="e">
        <f t="shared" si="95"/>
        <v>#N/A</v>
      </c>
    </row>
    <row r="1215" ht="22.5" customHeight="1" spans="1:29">
      <c r="A1215" s="421"/>
      <c r="B1215" s="422"/>
      <c r="C1215" s="422"/>
      <c r="D1215" s="421"/>
      <c r="E1215" s="421"/>
      <c r="F1215" s="421"/>
      <c r="G1215" s="421"/>
      <c r="H1215" s="421"/>
      <c r="I1215" s="421"/>
      <c r="J1215" s="421"/>
      <c r="K1215" s="421"/>
      <c r="L1215" s="421"/>
      <c r="M1215" s="421"/>
      <c r="N1215" s="426"/>
      <c r="O1215" s="426"/>
      <c r="P1215" s="427"/>
      <c r="Q1215" s="427"/>
      <c r="R1215" s="426"/>
      <c r="S1215" s="426"/>
      <c r="T1215" s="426"/>
      <c r="U1215" s="426"/>
      <c r="V1215" s="426"/>
      <c r="W1215" s="426"/>
      <c r="X1215" s="427"/>
      <c r="Y1215" s="416" t="e">
        <f t="shared" si="91"/>
        <v>#N/A</v>
      </c>
      <c r="Z1215" s="416" t="e">
        <f t="shared" si="92"/>
        <v>#N/A</v>
      </c>
      <c r="AA1215" s="416" t="str">
        <f t="shared" si="93"/>
        <v/>
      </c>
      <c r="AB1215" s="416" t="e">
        <f t="shared" si="94"/>
        <v>#N/A</v>
      </c>
      <c r="AC1215" s="416" t="e">
        <f t="shared" si="95"/>
        <v>#N/A</v>
      </c>
    </row>
    <row r="1216" ht="22.5" customHeight="1" spans="1:29">
      <c r="A1216" s="421"/>
      <c r="B1216" s="422"/>
      <c r="C1216" s="422"/>
      <c r="D1216" s="421"/>
      <c r="E1216" s="421"/>
      <c r="F1216" s="421"/>
      <c r="G1216" s="421"/>
      <c r="H1216" s="421"/>
      <c r="I1216" s="421"/>
      <c r="J1216" s="421"/>
      <c r="K1216" s="421"/>
      <c r="L1216" s="421"/>
      <c r="M1216" s="421"/>
      <c r="N1216" s="426"/>
      <c r="O1216" s="426"/>
      <c r="P1216" s="427"/>
      <c r="Q1216" s="427"/>
      <c r="R1216" s="426"/>
      <c r="S1216" s="426"/>
      <c r="T1216" s="426"/>
      <c r="U1216" s="426"/>
      <c r="V1216" s="426"/>
      <c r="W1216" s="426"/>
      <c r="X1216" s="427"/>
      <c r="Y1216" s="416" t="e">
        <f t="shared" si="91"/>
        <v>#N/A</v>
      </c>
      <c r="Z1216" s="416" t="e">
        <f t="shared" si="92"/>
        <v>#N/A</v>
      </c>
      <c r="AA1216" s="416" t="str">
        <f t="shared" si="93"/>
        <v/>
      </c>
      <c r="AB1216" s="416" t="e">
        <f t="shared" si="94"/>
        <v>#N/A</v>
      </c>
      <c r="AC1216" s="416" t="e">
        <f t="shared" si="95"/>
        <v>#N/A</v>
      </c>
    </row>
    <row r="1217" ht="22.5" customHeight="1" spans="1:29">
      <c r="A1217" s="421"/>
      <c r="B1217" s="422"/>
      <c r="C1217" s="422"/>
      <c r="D1217" s="421"/>
      <c r="E1217" s="421"/>
      <c r="F1217" s="421"/>
      <c r="G1217" s="421"/>
      <c r="H1217" s="421"/>
      <c r="I1217" s="421"/>
      <c r="J1217" s="421"/>
      <c r="K1217" s="421"/>
      <c r="L1217" s="421"/>
      <c r="M1217" s="421"/>
      <c r="N1217" s="426"/>
      <c r="O1217" s="426"/>
      <c r="P1217" s="427"/>
      <c r="Q1217" s="427"/>
      <c r="R1217" s="426"/>
      <c r="S1217" s="426"/>
      <c r="T1217" s="426"/>
      <c r="U1217" s="426"/>
      <c r="V1217" s="426"/>
      <c r="W1217" s="426"/>
      <c r="X1217" s="427"/>
      <c r="Y1217" s="416" t="e">
        <f t="shared" si="91"/>
        <v>#N/A</v>
      </c>
      <c r="Z1217" s="416" t="e">
        <f t="shared" si="92"/>
        <v>#N/A</v>
      </c>
      <c r="AA1217" s="416" t="str">
        <f t="shared" si="93"/>
        <v/>
      </c>
      <c r="AB1217" s="416" t="e">
        <f t="shared" si="94"/>
        <v>#N/A</v>
      </c>
      <c r="AC1217" s="416" t="e">
        <f t="shared" si="95"/>
        <v>#N/A</v>
      </c>
    </row>
    <row r="1218" ht="22.5" customHeight="1" spans="1:29">
      <c r="A1218" s="421"/>
      <c r="B1218" s="422"/>
      <c r="C1218" s="422"/>
      <c r="D1218" s="421"/>
      <c r="E1218" s="421"/>
      <c r="F1218" s="421"/>
      <c r="G1218" s="421"/>
      <c r="H1218" s="421"/>
      <c r="I1218" s="421"/>
      <c r="J1218" s="421"/>
      <c r="K1218" s="421"/>
      <c r="L1218" s="421"/>
      <c r="M1218" s="421"/>
      <c r="N1218" s="426"/>
      <c r="O1218" s="426"/>
      <c r="P1218" s="427"/>
      <c r="Q1218" s="427"/>
      <c r="R1218" s="426"/>
      <c r="S1218" s="426"/>
      <c r="T1218" s="426"/>
      <c r="U1218" s="426"/>
      <c r="V1218" s="426"/>
      <c r="W1218" s="426"/>
      <c r="X1218" s="427"/>
      <c r="Y1218" s="416" t="e">
        <f t="shared" si="91"/>
        <v>#N/A</v>
      </c>
      <c r="Z1218" s="416" t="e">
        <f t="shared" si="92"/>
        <v>#N/A</v>
      </c>
      <c r="AA1218" s="416" t="str">
        <f t="shared" si="93"/>
        <v/>
      </c>
      <c r="AB1218" s="416" t="e">
        <f t="shared" si="94"/>
        <v>#N/A</v>
      </c>
      <c r="AC1218" s="416" t="e">
        <f t="shared" si="95"/>
        <v>#N/A</v>
      </c>
    </row>
    <row r="1219" ht="22.5" customHeight="1" spans="1:29">
      <c r="A1219" s="421"/>
      <c r="B1219" s="422"/>
      <c r="C1219" s="422"/>
      <c r="D1219" s="421"/>
      <c r="E1219" s="421"/>
      <c r="F1219" s="421"/>
      <c r="G1219" s="421"/>
      <c r="H1219" s="421"/>
      <c r="I1219" s="421"/>
      <c r="J1219" s="421"/>
      <c r="K1219" s="421"/>
      <c r="L1219" s="421"/>
      <c r="M1219" s="421"/>
      <c r="N1219" s="426"/>
      <c r="O1219" s="426"/>
      <c r="P1219" s="427"/>
      <c r="Q1219" s="427"/>
      <c r="R1219" s="426"/>
      <c r="S1219" s="426"/>
      <c r="T1219" s="426"/>
      <c r="U1219" s="426"/>
      <c r="V1219" s="426"/>
      <c r="W1219" s="426"/>
      <c r="X1219" s="427"/>
      <c r="Y1219" s="416" t="e">
        <f t="shared" si="91"/>
        <v>#N/A</v>
      </c>
      <c r="Z1219" s="416" t="e">
        <f t="shared" si="92"/>
        <v>#N/A</v>
      </c>
      <c r="AA1219" s="416" t="str">
        <f t="shared" si="93"/>
        <v/>
      </c>
      <c r="AB1219" s="416" t="e">
        <f t="shared" si="94"/>
        <v>#N/A</v>
      </c>
      <c r="AC1219" s="416" t="e">
        <f t="shared" si="95"/>
        <v>#N/A</v>
      </c>
    </row>
    <row r="1220" ht="22.5" customHeight="1" spans="1:29">
      <c r="A1220" s="421"/>
      <c r="B1220" s="422"/>
      <c r="C1220" s="422"/>
      <c r="D1220" s="421"/>
      <c r="E1220" s="421"/>
      <c r="F1220" s="421"/>
      <c r="G1220" s="421"/>
      <c r="H1220" s="421"/>
      <c r="I1220" s="421"/>
      <c r="J1220" s="421"/>
      <c r="K1220" s="421"/>
      <c r="L1220" s="421"/>
      <c r="M1220" s="421"/>
      <c r="N1220" s="426"/>
      <c r="O1220" s="426"/>
      <c r="P1220" s="427"/>
      <c r="Q1220" s="427"/>
      <c r="R1220" s="426"/>
      <c r="S1220" s="426"/>
      <c r="T1220" s="426"/>
      <c r="U1220" s="426"/>
      <c r="V1220" s="426"/>
      <c r="W1220" s="426"/>
      <c r="X1220" s="427"/>
      <c r="Y1220" s="416" t="e">
        <f t="shared" si="91"/>
        <v>#N/A</v>
      </c>
      <c r="Z1220" s="416" t="e">
        <f t="shared" si="92"/>
        <v>#N/A</v>
      </c>
      <c r="AA1220" s="416" t="str">
        <f t="shared" si="93"/>
        <v/>
      </c>
      <c r="AB1220" s="416" t="e">
        <f t="shared" si="94"/>
        <v>#N/A</v>
      </c>
      <c r="AC1220" s="416" t="e">
        <f t="shared" si="95"/>
        <v>#N/A</v>
      </c>
    </row>
    <row r="1221" ht="22.5" customHeight="1" spans="1:29">
      <c r="A1221" s="421"/>
      <c r="B1221" s="422"/>
      <c r="C1221" s="422"/>
      <c r="D1221" s="421"/>
      <c r="E1221" s="421"/>
      <c r="F1221" s="421"/>
      <c r="G1221" s="421"/>
      <c r="H1221" s="421"/>
      <c r="I1221" s="421"/>
      <c r="J1221" s="421"/>
      <c r="K1221" s="421"/>
      <c r="L1221" s="421"/>
      <c r="M1221" s="421"/>
      <c r="N1221" s="426"/>
      <c r="O1221" s="426"/>
      <c r="P1221" s="427"/>
      <c r="Q1221" s="427"/>
      <c r="R1221" s="426"/>
      <c r="S1221" s="426"/>
      <c r="T1221" s="426"/>
      <c r="U1221" s="426"/>
      <c r="V1221" s="426"/>
      <c r="W1221" s="426"/>
      <c r="X1221" s="427"/>
      <c r="Y1221" s="416" t="e">
        <f t="shared" si="91"/>
        <v>#N/A</v>
      </c>
      <c r="Z1221" s="416" t="e">
        <f t="shared" si="92"/>
        <v>#N/A</v>
      </c>
      <c r="AA1221" s="416" t="str">
        <f t="shared" si="93"/>
        <v/>
      </c>
      <c r="AB1221" s="416" t="e">
        <f t="shared" si="94"/>
        <v>#N/A</v>
      </c>
      <c r="AC1221" s="416" t="e">
        <f t="shared" si="95"/>
        <v>#N/A</v>
      </c>
    </row>
    <row r="1222" ht="22.5" customHeight="1" spans="1:29">
      <c r="A1222" s="421"/>
      <c r="B1222" s="422"/>
      <c r="C1222" s="422"/>
      <c r="D1222" s="421"/>
      <c r="E1222" s="421"/>
      <c r="F1222" s="421"/>
      <c r="G1222" s="421"/>
      <c r="H1222" s="421"/>
      <c r="I1222" s="421"/>
      <c r="J1222" s="421"/>
      <c r="K1222" s="421"/>
      <c r="L1222" s="421"/>
      <c r="M1222" s="421"/>
      <c r="N1222" s="426"/>
      <c r="O1222" s="426"/>
      <c r="P1222" s="427"/>
      <c r="Q1222" s="427"/>
      <c r="R1222" s="426"/>
      <c r="S1222" s="426"/>
      <c r="T1222" s="426"/>
      <c r="U1222" s="426"/>
      <c r="V1222" s="426"/>
      <c r="W1222" s="426"/>
      <c r="X1222" s="427"/>
      <c r="Y1222" s="416" t="e">
        <f t="shared" si="91"/>
        <v>#N/A</v>
      </c>
      <c r="Z1222" s="416" t="e">
        <f t="shared" si="92"/>
        <v>#N/A</v>
      </c>
      <c r="AA1222" s="416" t="str">
        <f t="shared" si="93"/>
        <v/>
      </c>
      <c r="AB1222" s="416" t="e">
        <f t="shared" si="94"/>
        <v>#N/A</v>
      </c>
      <c r="AC1222" s="416" t="e">
        <f t="shared" si="95"/>
        <v>#N/A</v>
      </c>
    </row>
    <row r="1223" ht="22.5" customHeight="1" spans="1:29">
      <c r="A1223" s="421"/>
      <c r="B1223" s="422"/>
      <c r="C1223" s="422"/>
      <c r="D1223" s="421"/>
      <c r="E1223" s="421"/>
      <c r="F1223" s="421"/>
      <c r="G1223" s="421"/>
      <c r="H1223" s="421"/>
      <c r="I1223" s="421"/>
      <c r="J1223" s="421"/>
      <c r="K1223" s="421"/>
      <c r="L1223" s="421"/>
      <c r="M1223" s="421"/>
      <c r="N1223" s="426"/>
      <c r="O1223" s="426"/>
      <c r="P1223" s="427"/>
      <c r="Q1223" s="427"/>
      <c r="R1223" s="426"/>
      <c r="S1223" s="426"/>
      <c r="T1223" s="426"/>
      <c r="U1223" s="426"/>
      <c r="V1223" s="426"/>
      <c r="W1223" s="426"/>
      <c r="X1223" s="427"/>
      <c r="Y1223" s="416" t="e">
        <f t="shared" ref="Y1223:Y1286" si="96">_xlfn.IFS(LEFT(M1223,3)="003","三保支出",LEFT(M1223,3)="004","刚性支出",LEFT(M1223,3)="000","促发展支出")</f>
        <v>#N/A</v>
      </c>
      <c r="Z1223" s="416" t="e">
        <f t="shared" ref="Z1223:Z1286" si="97">_xlfn.IFS(LEFT(E1223,1)="3","项目支出",LEFT(E1223,1)="1","人员类支出",LEFT(E1223,1)="2","运转类支出")</f>
        <v>#N/A</v>
      </c>
      <c r="AA1223" s="416" t="str">
        <f t="shared" ref="AA1223:AA1286" si="98">LEFT(H1223,7)</f>
        <v/>
      </c>
      <c r="AB1223" s="416" t="e">
        <f t="shared" ref="AB1223:AB1286" si="99">_xlfn.IFS(LEFT(M1223,6)="003001","保工资",LEFT(M1223,6)="003002","保运转",LEFT(M1223,6)="003003","保基本民生")</f>
        <v>#N/A</v>
      </c>
      <c r="AC1223" s="416" t="e">
        <f t="shared" ref="AC1223:AC1286" si="100">IF(Z1223="项目支出","否","是")</f>
        <v>#N/A</v>
      </c>
    </row>
    <row r="1224" ht="22.5" customHeight="1" spans="1:29">
      <c r="A1224" s="421"/>
      <c r="B1224" s="422"/>
      <c r="C1224" s="422"/>
      <c r="D1224" s="421"/>
      <c r="E1224" s="421"/>
      <c r="F1224" s="421"/>
      <c r="G1224" s="421"/>
      <c r="H1224" s="421"/>
      <c r="I1224" s="421"/>
      <c r="J1224" s="421"/>
      <c r="K1224" s="421"/>
      <c r="L1224" s="421"/>
      <c r="M1224" s="421"/>
      <c r="N1224" s="426"/>
      <c r="O1224" s="426"/>
      <c r="P1224" s="427"/>
      <c r="Q1224" s="427"/>
      <c r="R1224" s="426"/>
      <c r="S1224" s="426"/>
      <c r="T1224" s="426"/>
      <c r="U1224" s="426"/>
      <c r="V1224" s="426"/>
      <c r="W1224" s="426"/>
      <c r="X1224" s="427"/>
      <c r="Y1224" s="416" t="e">
        <f t="shared" si="96"/>
        <v>#N/A</v>
      </c>
      <c r="Z1224" s="416" t="e">
        <f t="shared" si="97"/>
        <v>#N/A</v>
      </c>
      <c r="AA1224" s="416" t="str">
        <f t="shared" si="98"/>
        <v/>
      </c>
      <c r="AB1224" s="416" t="e">
        <f t="shared" si="99"/>
        <v>#N/A</v>
      </c>
      <c r="AC1224" s="416" t="e">
        <f t="shared" si="100"/>
        <v>#N/A</v>
      </c>
    </row>
    <row r="1225" ht="22.5" customHeight="1" spans="1:29">
      <c r="A1225" s="421"/>
      <c r="B1225" s="422"/>
      <c r="C1225" s="422"/>
      <c r="D1225" s="421"/>
      <c r="E1225" s="421"/>
      <c r="F1225" s="421"/>
      <c r="G1225" s="421"/>
      <c r="H1225" s="421"/>
      <c r="I1225" s="421"/>
      <c r="J1225" s="421"/>
      <c r="K1225" s="421"/>
      <c r="L1225" s="421"/>
      <c r="M1225" s="421"/>
      <c r="N1225" s="426"/>
      <c r="O1225" s="426"/>
      <c r="P1225" s="427"/>
      <c r="Q1225" s="427"/>
      <c r="R1225" s="426"/>
      <c r="S1225" s="426"/>
      <c r="T1225" s="426"/>
      <c r="U1225" s="426"/>
      <c r="V1225" s="426"/>
      <c r="W1225" s="426"/>
      <c r="X1225" s="427"/>
      <c r="Y1225" s="416" t="e">
        <f t="shared" si="96"/>
        <v>#N/A</v>
      </c>
      <c r="Z1225" s="416" t="e">
        <f t="shared" si="97"/>
        <v>#N/A</v>
      </c>
      <c r="AA1225" s="416" t="str">
        <f t="shared" si="98"/>
        <v/>
      </c>
      <c r="AB1225" s="416" t="e">
        <f t="shared" si="99"/>
        <v>#N/A</v>
      </c>
      <c r="AC1225" s="416" t="e">
        <f t="shared" si="100"/>
        <v>#N/A</v>
      </c>
    </row>
    <row r="1226" ht="22.5" customHeight="1" spans="1:29">
      <c r="A1226" s="421"/>
      <c r="B1226" s="422"/>
      <c r="C1226" s="422"/>
      <c r="D1226" s="421"/>
      <c r="E1226" s="421"/>
      <c r="F1226" s="421"/>
      <c r="G1226" s="421"/>
      <c r="H1226" s="421"/>
      <c r="I1226" s="421"/>
      <c r="J1226" s="421"/>
      <c r="K1226" s="421"/>
      <c r="L1226" s="421"/>
      <c r="M1226" s="421"/>
      <c r="N1226" s="426"/>
      <c r="O1226" s="426"/>
      <c r="P1226" s="427"/>
      <c r="Q1226" s="427"/>
      <c r="R1226" s="426"/>
      <c r="S1226" s="426"/>
      <c r="T1226" s="426"/>
      <c r="U1226" s="426"/>
      <c r="V1226" s="426"/>
      <c r="W1226" s="426"/>
      <c r="X1226" s="427"/>
      <c r="Y1226" s="416" t="e">
        <f t="shared" si="96"/>
        <v>#N/A</v>
      </c>
      <c r="Z1226" s="416" t="e">
        <f t="shared" si="97"/>
        <v>#N/A</v>
      </c>
      <c r="AA1226" s="416" t="str">
        <f t="shared" si="98"/>
        <v/>
      </c>
      <c r="AB1226" s="416" t="e">
        <f t="shared" si="99"/>
        <v>#N/A</v>
      </c>
      <c r="AC1226" s="416" t="e">
        <f t="shared" si="100"/>
        <v>#N/A</v>
      </c>
    </row>
    <row r="1227" ht="22.5" customHeight="1" spans="1:29">
      <c r="A1227" s="421"/>
      <c r="B1227" s="422"/>
      <c r="C1227" s="422"/>
      <c r="D1227" s="421"/>
      <c r="E1227" s="421"/>
      <c r="F1227" s="421"/>
      <c r="G1227" s="421"/>
      <c r="H1227" s="421"/>
      <c r="I1227" s="421"/>
      <c r="J1227" s="421"/>
      <c r="K1227" s="421"/>
      <c r="L1227" s="421"/>
      <c r="M1227" s="421"/>
      <c r="N1227" s="426"/>
      <c r="O1227" s="426"/>
      <c r="P1227" s="427"/>
      <c r="Q1227" s="427"/>
      <c r="R1227" s="426"/>
      <c r="S1227" s="426"/>
      <c r="T1227" s="426"/>
      <c r="U1227" s="426"/>
      <c r="V1227" s="426"/>
      <c r="W1227" s="426"/>
      <c r="X1227" s="427"/>
      <c r="Y1227" s="416" t="e">
        <f t="shared" si="96"/>
        <v>#N/A</v>
      </c>
      <c r="Z1227" s="416" t="e">
        <f t="shared" si="97"/>
        <v>#N/A</v>
      </c>
      <c r="AA1227" s="416" t="str">
        <f t="shared" si="98"/>
        <v/>
      </c>
      <c r="AB1227" s="416" t="e">
        <f t="shared" si="99"/>
        <v>#N/A</v>
      </c>
      <c r="AC1227" s="416" t="e">
        <f t="shared" si="100"/>
        <v>#N/A</v>
      </c>
    </row>
    <row r="1228" ht="22.5" customHeight="1" spans="1:29">
      <c r="A1228" s="421"/>
      <c r="B1228" s="422"/>
      <c r="C1228" s="422"/>
      <c r="D1228" s="421"/>
      <c r="E1228" s="421"/>
      <c r="F1228" s="421"/>
      <c r="G1228" s="421"/>
      <c r="H1228" s="421"/>
      <c r="I1228" s="421"/>
      <c r="J1228" s="421"/>
      <c r="K1228" s="421"/>
      <c r="L1228" s="421"/>
      <c r="M1228" s="421"/>
      <c r="N1228" s="426"/>
      <c r="O1228" s="426"/>
      <c r="P1228" s="427"/>
      <c r="Q1228" s="427"/>
      <c r="R1228" s="426"/>
      <c r="S1228" s="426"/>
      <c r="T1228" s="426"/>
      <c r="U1228" s="426"/>
      <c r="V1228" s="426"/>
      <c r="W1228" s="426"/>
      <c r="X1228" s="427"/>
      <c r="Y1228" s="416" t="e">
        <f t="shared" si="96"/>
        <v>#N/A</v>
      </c>
      <c r="Z1228" s="416" t="e">
        <f t="shared" si="97"/>
        <v>#N/A</v>
      </c>
      <c r="AA1228" s="416" t="str">
        <f t="shared" si="98"/>
        <v/>
      </c>
      <c r="AB1228" s="416" t="e">
        <f t="shared" si="99"/>
        <v>#N/A</v>
      </c>
      <c r="AC1228" s="416" t="e">
        <f t="shared" si="100"/>
        <v>#N/A</v>
      </c>
    </row>
    <row r="1229" ht="22.5" customHeight="1" spans="1:29">
      <c r="A1229" s="421"/>
      <c r="B1229" s="422"/>
      <c r="C1229" s="422"/>
      <c r="D1229" s="421"/>
      <c r="E1229" s="421"/>
      <c r="F1229" s="421"/>
      <c r="G1229" s="421"/>
      <c r="H1229" s="421"/>
      <c r="I1229" s="421"/>
      <c r="J1229" s="421"/>
      <c r="K1229" s="421"/>
      <c r="L1229" s="421"/>
      <c r="M1229" s="421"/>
      <c r="N1229" s="426"/>
      <c r="O1229" s="426"/>
      <c r="P1229" s="427"/>
      <c r="Q1229" s="427"/>
      <c r="R1229" s="426"/>
      <c r="S1229" s="426"/>
      <c r="T1229" s="426"/>
      <c r="U1229" s="426"/>
      <c r="V1229" s="426"/>
      <c r="W1229" s="426"/>
      <c r="X1229" s="427"/>
      <c r="Y1229" s="416" t="e">
        <f t="shared" si="96"/>
        <v>#N/A</v>
      </c>
      <c r="Z1229" s="416" t="e">
        <f t="shared" si="97"/>
        <v>#N/A</v>
      </c>
      <c r="AA1229" s="416" t="str">
        <f t="shared" si="98"/>
        <v/>
      </c>
      <c r="AB1229" s="416" t="e">
        <f t="shared" si="99"/>
        <v>#N/A</v>
      </c>
      <c r="AC1229" s="416" t="e">
        <f t="shared" si="100"/>
        <v>#N/A</v>
      </c>
    </row>
    <row r="1230" ht="22.5" customHeight="1" spans="1:29">
      <c r="A1230" s="421"/>
      <c r="B1230" s="422"/>
      <c r="C1230" s="422"/>
      <c r="D1230" s="421"/>
      <c r="E1230" s="421"/>
      <c r="F1230" s="421"/>
      <c r="G1230" s="421"/>
      <c r="H1230" s="421"/>
      <c r="I1230" s="421"/>
      <c r="J1230" s="421"/>
      <c r="K1230" s="421"/>
      <c r="L1230" s="421"/>
      <c r="M1230" s="421"/>
      <c r="N1230" s="426"/>
      <c r="O1230" s="426"/>
      <c r="P1230" s="427"/>
      <c r="Q1230" s="427"/>
      <c r="R1230" s="426"/>
      <c r="S1230" s="426"/>
      <c r="T1230" s="426"/>
      <c r="U1230" s="426"/>
      <c r="V1230" s="426"/>
      <c r="W1230" s="426"/>
      <c r="X1230" s="427"/>
      <c r="Y1230" s="416" t="e">
        <f t="shared" si="96"/>
        <v>#N/A</v>
      </c>
      <c r="Z1230" s="416" t="e">
        <f t="shared" si="97"/>
        <v>#N/A</v>
      </c>
      <c r="AA1230" s="416" t="str">
        <f t="shared" si="98"/>
        <v/>
      </c>
      <c r="AB1230" s="416" t="e">
        <f t="shared" si="99"/>
        <v>#N/A</v>
      </c>
      <c r="AC1230" s="416" t="e">
        <f t="shared" si="100"/>
        <v>#N/A</v>
      </c>
    </row>
    <row r="1231" ht="22.5" customHeight="1" spans="1:29">
      <c r="A1231" s="421"/>
      <c r="B1231" s="422"/>
      <c r="C1231" s="422"/>
      <c r="D1231" s="421"/>
      <c r="E1231" s="421"/>
      <c r="F1231" s="421"/>
      <c r="G1231" s="421"/>
      <c r="H1231" s="421"/>
      <c r="I1231" s="421"/>
      <c r="J1231" s="421"/>
      <c r="K1231" s="421"/>
      <c r="L1231" s="421"/>
      <c r="M1231" s="421"/>
      <c r="N1231" s="426"/>
      <c r="O1231" s="426"/>
      <c r="P1231" s="427"/>
      <c r="Q1231" s="427"/>
      <c r="R1231" s="426"/>
      <c r="S1231" s="426"/>
      <c r="T1231" s="426"/>
      <c r="U1231" s="426"/>
      <c r="V1231" s="426"/>
      <c r="W1231" s="426"/>
      <c r="X1231" s="427"/>
      <c r="Y1231" s="416" t="e">
        <f t="shared" si="96"/>
        <v>#N/A</v>
      </c>
      <c r="Z1231" s="416" t="e">
        <f t="shared" si="97"/>
        <v>#N/A</v>
      </c>
      <c r="AA1231" s="416" t="str">
        <f t="shared" si="98"/>
        <v/>
      </c>
      <c r="AB1231" s="416" t="e">
        <f t="shared" si="99"/>
        <v>#N/A</v>
      </c>
      <c r="AC1231" s="416" t="e">
        <f t="shared" si="100"/>
        <v>#N/A</v>
      </c>
    </row>
    <row r="1232" ht="22.5" customHeight="1" spans="1:29">
      <c r="A1232" s="421"/>
      <c r="B1232" s="422"/>
      <c r="C1232" s="422"/>
      <c r="D1232" s="421"/>
      <c r="E1232" s="421"/>
      <c r="F1232" s="421"/>
      <c r="G1232" s="421"/>
      <c r="H1232" s="421"/>
      <c r="I1232" s="421"/>
      <c r="J1232" s="421"/>
      <c r="K1232" s="421"/>
      <c r="L1232" s="421"/>
      <c r="M1232" s="421"/>
      <c r="N1232" s="426"/>
      <c r="O1232" s="426"/>
      <c r="P1232" s="427"/>
      <c r="Q1232" s="427"/>
      <c r="R1232" s="426"/>
      <c r="S1232" s="426"/>
      <c r="T1232" s="426"/>
      <c r="U1232" s="426"/>
      <c r="V1232" s="426"/>
      <c r="W1232" s="426"/>
      <c r="X1232" s="427"/>
      <c r="Y1232" s="416" t="e">
        <f t="shared" si="96"/>
        <v>#N/A</v>
      </c>
      <c r="Z1232" s="416" t="e">
        <f t="shared" si="97"/>
        <v>#N/A</v>
      </c>
      <c r="AA1232" s="416" t="str">
        <f t="shared" si="98"/>
        <v/>
      </c>
      <c r="AB1232" s="416" t="e">
        <f t="shared" si="99"/>
        <v>#N/A</v>
      </c>
      <c r="AC1232" s="416" t="e">
        <f t="shared" si="100"/>
        <v>#N/A</v>
      </c>
    </row>
    <row r="1233" ht="22.5" customHeight="1" spans="1:29">
      <c r="A1233" s="421"/>
      <c r="B1233" s="422"/>
      <c r="C1233" s="422"/>
      <c r="D1233" s="421"/>
      <c r="E1233" s="421"/>
      <c r="F1233" s="421"/>
      <c r="G1233" s="421"/>
      <c r="H1233" s="421"/>
      <c r="I1233" s="421"/>
      <c r="J1233" s="421"/>
      <c r="K1233" s="421"/>
      <c r="L1233" s="421"/>
      <c r="M1233" s="421"/>
      <c r="N1233" s="426"/>
      <c r="O1233" s="426"/>
      <c r="P1233" s="427"/>
      <c r="Q1233" s="427"/>
      <c r="R1233" s="426"/>
      <c r="S1233" s="426"/>
      <c r="T1233" s="426"/>
      <c r="U1233" s="426"/>
      <c r="V1233" s="426"/>
      <c r="W1233" s="426"/>
      <c r="X1233" s="427"/>
      <c r="Y1233" s="416" t="e">
        <f t="shared" si="96"/>
        <v>#N/A</v>
      </c>
      <c r="Z1233" s="416" t="e">
        <f t="shared" si="97"/>
        <v>#N/A</v>
      </c>
      <c r="AA1233" s="416" t="str">
        <f t="shared" si="98"/>
        <v/>
      </c>
      <c r="AB1233" s="416" t="e">
        <f t="shared" si="99"/>
        <v>#N/A</v>
      </c>
      <c r="AC1233" s="416" t="e">
        <f t="shared" si="100"/>
        <v>#N/A</v>
      </c>
    </row>
    <row r="1234" ht="22.5" customHeight="1" spans="1:29">
      <c r="A1234" s="421"/>
      <c r="B1234" s="422"/>
      <c r="C1234" s="422"/>
      <c r="D1234" s="421"/>
      <c r="E1234" s="421"/>
      <c r="F1234" s="421"/>
      <c r="G1234" s="421"/>
      <c r="H1234" s="421"/>
      <c r="I1234" s="421"/>
      <c r="J1234" s="421"/>
      <c r="K1234" s="421"/>
      <c r="L1234" s="421"/>
      <c r="M1234" s="421"/>
      <c r="N1234" s="426"/>
      <c r="O1234" s="426"/>
      <c r="P1234" s="427"/>
      <c r="Q1234" s="427"/>
      <c r="R1234" s="426"/>
      <c r="S1234" s="426"/>
      <c r="T1234" s="426"/>
      <c r="U1234" s="426"/>
      <c r="V1234" s="426"/>
      <c r="W1234" s="426"/>
      <c r="X1234" s="427"/>
      <c r="Y1234" s="416" t="e">
        <f t="shared" si="96"/>
        <v>#N/A</v>
      </c>
      <c r="Z1234" s="416" t="e">
        <f t="shared" si="97"/>
        <v>#N/A</v>
      </c>
      <c r="AA1234" s="416" t="str">
        <f t="shared" si="98"/>
        <v/>
      </c>
      <c r="AB1234" s="416" t="e">
        <f t="shared" si="99"/>
        <v>#N/A</v>
      </c>
      <c r="AC1234" s="416" t="e">
        <f t="shared" si="100"/>
        <v>#N/A</v>
      </c>
    </row>
    <row r="1235" ht="22.5" customHeight="1" spans="1:29">
      <c r="A1235" s="421"/>
      <c r="B1235" s="422"/>
      <c r="C1235" s="422"/>
      <c r="D1235" s="421"/>
      <c r="E1235" s="421"/>
      <c r="F1235" s="421"/>
      <c r="G1235" s="421"/>
      <c r="H1235" s="421"/>
      <c r="I1235" s="421"/>
      <c r="J1235" s="421"/>
      <c r="K1235" s="421"/>
      <c r="L1235" s="421"/>
      <c r="M1235" s="421"/>
      <c r="N1235" s="426"/>
      <c r="O1235" s="426"/>
      <c r="P1235" s="427"/>
      <c r="Q1235" s="427"/>
      <c r="R1235" s="426"/>
      <c r="S1235" s="426"/>
      <c r="T1235" s="426"/>
      <c r="U1235" s="426"/>
      <c r="V1235" s="426"/>
      <c r="W1235" s="426"/>
      <c r="X1235" s="427"/>
      <c r="Y1235" s="416" t="e">
        <f t="shared" si="96"/>
        <v>#N/A</v>
      </c>
      <c r="Z1235" s="416" t="e">
        <f t="shared" si="97"/>
        <v>#N/A</v>
      </c>
      <c r="AA1235" s="416" t="str">
        <f t="shared" si="98"/>
        <v/>
      </c>
      <c r="AB1235" s="416" t="e">
        <f t="shared" si="99"/>
        <v>#N/A</v>
      </c>
      <c r="AC1235" s="416" t="e">
        <f t="shared" si="100"/>
        <v>#N/A</v>
      </c>
    </row>
    <row r="1236" ht="22.5" customHeight="1" spans="1:29">
      <c r="A1236" s="421"/>
      <c r="B1236" s="422"/>
      <c r="C1236" s="422"/>
      <c r="D1236" s="421"/>
      <c r="E1236" s="421"/>
      <c r="F1236" s="421"/>
      <c r="G1236" s="421"/>
      <c r="H1236" s="421"/>
      <c r="I1236" s="421"/>
      <c r="J1236" s="421"/>
      <c r="K1236" s="421"/>
      <c r="L1236" s="421"/>
      <c r="M1236" s="421"/>
      <c r="N1236" s="426"/>
      <c r="O1236" s="426"/>
      <c r="P1236" s="427"/>
      <c r="Q1236" s="427"/>
      <c r="R1236" s="426"/>
      <c r="S1236" s="426"/>
      <c r="T1236" s="426"/>
      <c r="U1236" s="426"/>
      <c r="V1236" s="426"/>
      <c r="W1236" s="426"/>
      <c r="X1236" s="427"/>
      <c r="Y1236" s="416" t="e">
        <f t="shared" si="96"/>
        <v>#N/A</v>
      </c>
      <c r="Z1236" s="416" t="e">
        <f t="shared" si="97"/>
        <v>#N/A</v>
      </c>
      <c r="AA1236" s="416" t="str">
        <f t="shared" si="98"/>
        <v/>
      </c>
      <c r="AB1236" s="416" t="e">
        <f t="shared" si="99"/>
        <v>#N/A</v>
      </c>
      <c r="AC1236" s="416" t="e">
        <f t="shared" si="100"/>
        <v>#N/A</v>
      </c>
    </row>
    <row r="1237" ht="22.5" customHeight="1" spans="1:29">
      <c r="A1237" s="421"/>
      <c r="B1237" s="422"/>
      <c r="C1237" s="422"/>
      <c r="D1237" s="421"/>
      <c r="E1237" s="421"/>
      <c r="F1237" s="421"/>
      <c r="G1237" s="421"/>
      <c r="H1237" s="421"/>
      <c r="I1237" s="421"/>
      <c r="J1237" s="421"/>
      <c r="K1237" s="421"/>
      <c r="L1237" s="421"/>
      <c r="M1237" s="421"/>
      <c r="N1237" s="426"/>
      <c r="O1237" s="426"/>
      <c r="P1237" s="427"/>
      <c r="Q1237" s="427"/>
      <c r="R1237" s="426"/>
      <c r="S1237" s="426"/>
      <c r="T1237" s="426"/>
      <c r="U1237" s="426"/>
      <c r="V1237" s="426"/>
      <c r="W1237" s="426"/>
      <c r="X1237" s="427"/>
      <c r="Y1237" s="416" t="e">
        <f t="shared" si="96"/>
        <v>#N/A</v>
      </c>
      <c r="Z1237" s="416" t="e">
        <f t="shared" si="97"/>
        <v>#N/A</v>
      </c>
      <c r="AA1237" s="416" t="str">
        <f t="shared" si="98"/>
        <v/>
      </c>
      <c r="AB1237" s="416" t="e">
        <f t="shared" si="99"/>
        <v>#N/A</v>
      </c>
      <c r="AC1237" s="416" t="e">
        <f t="shared" si="100"/>
        <v>#N/A</v>
      </c>
    </row>
    <row r="1238" ht="22.5" customHeight="1" spans="1:29">
      <c r="A1238" s="421"/>
      <c r="B1238" s="422"/>
      <c r="C1238" s="422"/>
      <c r="D1238" s="421"/>
      <c r="E1238" s="421"/>
      <c r="F1238" s="421"/>
      <c r="G1238" s="421"/>
      <c r="H1238" s="421"/>
      <c r="I1238" s="421"/>
      <c r="J1238" s="421"/>
      <c r="K1238" s="421"/>
      <c r="L1238" s="421"/>
      <c r="M1238" s="421"/>
      <c r="N1238" s="426"/>
      <c r="O1238" s="426"/>
      <c r="P1238" s="427"/>
      <c r="Q1238" s="427"/>
      <c r="R1238" s="426"/>
      <c r="S1238" s="426"/>
      <c r="T1238" s="426"/>
      <c r="U1238" s="426"/>
      <c r="V1238" s="426"/>
      <c r="W1238" s="426"/>
      <c r="X1238" s="427"/>
      <c r="Y1238" s="416" t="e">
        <f t="shared" si="96"/>
        <v>#N/A</v>
      </c>
      <c r="Z1238" s="416" t="e">
        <f t="shared" si="97"/>
        <v>#N/A</v>
      </c>
      <c r="AA1238" s="416" t="str">
        <f t="shared" si="98"/>
        <v/>
      </c>
      <c r="AB1238" s="416" t="e">
        <f t="shared" si="99"/>
        <v>#N/A</v>
      </c>
      <c r="AC1238" s="416" t="e">
        <f t="shared" si="100"/>
        <v>#N/A</v>
      </c>
    </row>
    <row r="1239" ht="22.5" customHeight="1" spans="1:29">
      <c r="A1239" s="421"/>
      <c r="B1239" s="422"/>
      <c r="C1239" s="422"/>
      <c r="D1239" s="421"/>
      <c r="E1239" s="421"/>
      <c r="F1239" s="421"/>
      <c r="G1239" s="421"/>
      <c r="H1239" s="421"/>
      <c r="I1239" s="421"/>
      <c r="J1239" s="421"/>
      <c r="K1239" s="421"/>
      <c r="L1239" s="421"/>
      <c r="M1239" s="421"/>
      <c r="N1239" s="426"/>
      <c r="O1239" s="426"/>
      <c r="P1239" s="427"/>
      <c r="Q1239" s="427"/>
      <c r="R1239" s="426"/>
      <c r="S1239" s="426"/>
      <c r="T1239" s="426"/>
      <c r="U1239" s="426"/>
      <c r="V1239" s="426"/>
      <c r="W1239" s="426"/>
      <c r="X1239" s="427"/>
      <c r="Y1239" s="416" t="e">
        <f t="shared" si="96"/>
        <v>#N/A</v>
      </c>
      <c r="Z1239" s="416" t="e">
        <f t="shared" si="97"/>
        <v>#N/A</v>
      </c>
      <c r="AA1239" s="416" t="str">
        <f t="shared" si="98"/>
        <v/>
      </c>
      <c r="AB1239" s="416" t="e">
        <f t="shared" si="99"/>
        <v>#N/A</v>
      </c>
      <c r="AC1239" s="416" t="e">
        <f t="shared" si="100"/>
        <v>#N/A</v>
      </c>
    </row>
    <row r="1240" ht="22.5" customHeight="1" spans="1:29">
      <c r="A1240" s="421"/>
      <c r="B1240" s="422"/>
      <c r="C1240" s="422"/>
      <c r="D1240" s="421"/>
      <c r="E1240" s="421"/>
      <c r="F1240" s="421"/>
      <c r="G1240" s="421"/>
      <c r="H1240" s="421"/>
      <c r="I1240" s="421"/>
      <c r="J1240" s="421"/>
      <c r="K1240" s="421"/>
      <c r="L1240" s="421"/>
      <c r="M1240" s="421"/>
      <c r="N1240" s="426"/>
      <c r="O1240" s="426"/>
      <c r="P1240" s="427"/>
      <c r="Q1240" s="427"/>
      <c r="R1240" s="426"/>
      <c r="S1240" s="426"/>
      <c r="T1240" s="426"/>
      <c r="U1240" s="426"/>
      <c r="V1240" s="426"/>
      <c r="W1240" s="426"/>
      <c r="X1240" s="427"/>
      <c r="Y1240" s="416" t="e">
        <f t="shared" si="96"/>
        <v>#N/A</v>
      </c>
      <c r="Z1240" s="416" t="e">
        <f t="shared" si="97"/>
        <v>#N/A</v>
      </c>
      <c r="AA1240" s="416" t="str">
        <f t="shared" si="98"/>
        <v/>
      </c>
      <c r="AB1240" s="416" t="e">
        <f t="shared" si="99"/>
        <v>#N/A</v>
      </c>
      <c r="AC1240" s="416" t="e">
        <f t="shared" si="100"/>
        <v>#N/A</v>
      </c>
    </row>
    <row r="1241" ht="22.5" customHeight="1" spans="1:29">
      <c r="A1241" s="421"/>
      <c r="B1241" s="422"/>
      <c r="C1241" s="422"/>
      <c r="D1241" s="421"/>
      <c r="E1241" s="421"/>
      <c r="F1241" s="421"/>
      <c r="G1241" s="421"/>
      <c r="H1241" s="421"/>
      <c r="I1241" s="421"/>
      <c r="J1241" s="421"/>
      <c r="K1241" s="421"/>
      <c r="L1241" s="421"/>
      <c r="M1241" s="421"/>
      <c r="N1241" s="426"/>
      <c r="O1241" s="426"/>
      <c r="P1241" s="427"/>
      <c r="Q1241" s="427"/>
      <c r="R1241" s="426"/>
      <c r="S1241" s="426"/>
      <c r="T1241" s="426"/>
      <c r="U1241" s="426"/>
      <c r="V1241" s="426"/>
      <c r="W1241" s="426"/>
      <c r="X1241" s="427"/>
      <c r="Y1241" s="416" t="e">
        <f t="shared" si="96"/>
        <v>#N/A</v>
      </c>
      <c r="Z1241" s="416" t="e">
        <f t="shared" si="97"/>
        <v>#N/A</v>
      </c>
      <c r="AA1241" s="416" t="str">
        <f t="shared" si="98"/>
        <v/>
      </c>
      <c r="AB1241" s="416" t="e">
        <f t="shared" si="99"/>
        <v>#N/A</v>
      </c>
      <c r="AC1241" s="416" t="e">
        <f t="shared" si="100"/>
        <v>#N/A</v>
      </c>
    </row>
    <row r="1242" ht="22.5" customHeight="1" spans="1:29">
      <c r="A1242" s="421"/>
      <c r="B1242" s="422"/>
      <c r="C1242" s="422"/>
      <c r="D1242" s="421"/>
      <c r="E1242" s="421"/>
      <c r="F1242" s="421"/>
      <c r="G1242" s="421"/>
      <c r="H1242" s="421"/>
      <c r="I1242" s="421"/>
      <c r="J1242" s="421"/>
      <c r="K1242" s="421"/>
      <c r="L1242" s="421"/>
      <c r="M1242" s="421"/>
      <c r="N1242" s="426"/>
      <c r="O1242" s="426"/>
      <c r="P1242" s="427"/>
      <c r="Q1242" s="427"/>
      <c r="R1242" s="426"/>
      <c r="S1242" s="426"/>
      <c r="T1242" s="426"/>
      <c r="U1242" s="426"/>
      <c r="V1242" s="426"/>
      <c r="W1242" s="426"/>
      <c r="X1242" s="427"/>
      <c r="Y1242" s="416" t="e">
        <f t="shared" si="96"/>
        <v>#N/A</v>
      </c>
      <c r="Z1242" s="416" t="e">
        <f t="shared" si="97"/>
        <v>#N/A</v>
      </c>
      <c r="AA1242" s="416" t="str">
        <f t="shared" si="98"/>
        <v/>
      </c>
      <c r="AB1242" s="416" t="e">
        <f t="shared" si="99"/>
        <v>#N/A</v>
      </c>
      <c r="AC1242" s="416" t="e">
        <f t="shared" si="100"/>
        <v>#N/A</v>
      </c>
    </row>
    <row r="1243" ht="22.5" customHeight="1" spans="1:29">
      <c r="A1243" s="421"/>
      <c r="B1243" s="422"/>
      <c r="C1243" s="422"/>
      <c r="D1243" s="421"/>
      <c r="E1243" s="421"/>
      <c r="F1243" s="421"/>
      <c r="G1243" s="421"/>
      <c r="H1243" s="421"/>
      <c r="I1243" s="421"/>
      <c r="J1243" s="421"/>
      <c r="K1243" s="421"/>
      <c r="L1243" s="421"/>
      <c r="M1243" s="421"/>
      <c r="N1243" s="426"/>
      <c r="O1243" s="426"/>
      <c r="P1243" s="427"/>
      <c r="Q1243" s="427"/>
      <c r="R1243" s="426"/>
      <c r="S1243" s="426"/>
      <c r="T1243" s="426"/>
      <c r="U1243" s="426"/>
      <c r="V1243" s="426"/>
      <c r="W1243" s="426"/>
      <c r="X1243" s="427"/>
      <c r="Y1243" s="416" t="e">
        <f t="shared" si="96"/>
        <v>#N/A</v>
      </c>
      <c r="Z1243" s="416" t="e">
        <f t="shared" si="97"/>
        <v>#N/A</v>
      </c>
      <c r="AA1243" s="416" t="str">
        <f t="shared" si="98"/>
        <v/>
      </c>
      <c r="AB1243" s="416" t="e">
        <f t="shared" si="99"/>
        <v>#N/A</v>
      </c>
      <c r="AC1243" s="416" t="e">
        <f t="shared" si="100"/>
        <v>#N/A</v>
      </c>
    </row>
    <row r="1244" ht="22.5" customHeight="1" spans="1:29">
      <c r="A1244" s="421"/>
      <c r="B1244" s="422"/>
      <c r="C1244" s="422"/>
      <c r="D1244" s="421"/>
      <c r="E1244" s="421"/>
      <c r="F1244" s="421"/>
      <c r="G1244" s="421"/>
      <c r="H1244" s="421"/>
      <c r="I1244" s="421"/>
      <c r="J1244" s="421"/>
      <c r="K1244" s="421"/>
      <c r="L1244" s="421"/>
      <c r="M1244" s="421"/>
      <c r="N1244" s="426"/>
      <c r="O1244" s="426"/>
      <c r="P1244" s="427"/>
      <c r="Q1244" s="427"/>
      <c r="R1244" s="426"/>
      <c r="S1244" s="426"/>
      <c r="T1244" s="426"/>
      <c r="U1244" s="426"/>
      <c r="V1244" s="426"/>
      <c r="W1244" s="426"/>
      <c r="X1244" s="427"/>
      <c r="Y1244" s="416" t="e">
        <f t="shared" si="96"/>
        <v>#N/A</v>
      </c>
      <c r="Z1244" s="416" t="e">
        <f t="shared" si="97"/>
        <v>#N/A</v>
      </c>
      <c r="AA1244" s="416" t="str">
        <f t="shared" si="98"/>
        <v/>
      </c>
      <c r="AB1244" s="416" t="e">
        <f t="shared" si="99"/>
        <v>#N/A</v>
      </c>
      <c r="AC1244" s="416" t="e">
        <f t="shared" si="100"/>
        <v>#N/A</v>
      </c>
    </row>
    <row r="1245" ht="22.5" customHeight="1" spans="1:29">
      <c r="A1245" s="421"/>
      <c r="B1245" s="422"/>
      <c r="C1245" s="422"/>
      <c r="D1245" s="421"/>
      <c r="E1245" s="421"/>
      <c r="F1245" s="421"/>
      <c r="G1245" s="421"/>
      <c r="H1245" s="421"/>
      <c r="I1245" s="421"/>
      <c r="J1245" s="421"/>
      <c r="K1245" s="421"/>
      <c r="L1245" s="421"/>
      <c r="M1245" s="421"/>
      <c r="N1245" s="426"/>
      <c r="O1245" s="426"/>
      <c r="P1245" s="427"/>
      <c r="Q1245" s="427"/>
      <c r="R1245" s="426"/>
      <c r="S1245" s="426"/>
      <c r="T1245" s="426"/>
      <c r="U1245" s="426"/>
      <c r="V1245" s="426"/>
      <c r="W1245" s="426"/>
      <c r="X1245" s="427"/>
      <c r="Y1245" s="416" t="e">
        <f t="shared" si="96"/>
        <v>#N/A</v>
      </c>
      <c r="Z1245" s="416" t="e">
        <f t="shared" si="97"/>
        <v>#N/A</v>
      </c>
      <c r="AA1245" s="416" t="str">
        <f t="shared" si="98"/>
        <v/>
      </c>
      <c r="AB1245" s="416" t="e">
        <f t="shared" si="99"/>
        <v>#N/A</v>
      </c>
      <c r="AC1245" s="416" t="e">
        <f t="shared" si="100"/>
        <v>#N/A</v>
      </c>
    </row>
    <row r="1246" ht="22.5" customHeight="1" spans="1:29">
      <c r="A1246" s="421"/>
      <c r="B1246" s="422"/>
      <c r="C1246" s="422"/>
      <c r="D1246" s="421"/>
      <c r="E1246" s="421"/>
      <c r="F1246" s="421"/>
      <c r="G1246" s="421"/>
      <c r="H1246" s="421"/>
      <c r="I1246" s="421"/>
      <c r="J1246" s="421"/>
      <c r="K1246" s="421"/>
      <c r="L1246" s="421"/>
      <c r="M1246" s="421"/>
      <c r="N1246" s="426"/>
      <c r="O1246" s="426"/>
      <c r="P1246" s="427"/>
      <c r="Q1246" s="427"/>
      <c r="R1246" s="426"/>
      <c r="S1246" s="426"/>
      <c r="T1246" s="426"/>
      <c r="U1246" s="426"/>
      <c r="V1246" s="426"/>
      <c r="W1246" s="426"/>
      <c r="X1246" s="427"/>
      <c r="Y1246" s="416" t="e">
        <f t="shared" si="96"/>
        <v>#N/A</v>
      </c>
      <c r="Z1246" s="416" t="e">
        <f t="shared" si="97"/>
        <v>#N/A</v>
      </c>
      <c r="AA1246" s="416" t="str">
        <f t="shared" si="98"/>
        <v/>
      </c>
      <c r="AB1246" s="416" t="e">
        <f t="shared" si="99"/>
        <v>#N/A</v>
      </c>
      <c r="AC1246" s="416" t="e">
        <f t="shared" si="100"/>
        <v>#N/A</v>
      </c>
    </row>
    <row r="1247" ht="22.5" customHeight="1" spans="1:29">
      <c r="A1247" s="421"/>
      <c r="B1247" s="422"/>
      <c r="C1247" s="422"/>
      <c r="D1247" s="421"/>
      <c r="E1247" s="421"/>
      <c r="F1247" s="421"/>
      <c r="G1247" s="421"/>
      <c r="H1247" s="421"/>
      <c r="I1247" s="421"/>
      <c r="J1247" s="421"/>
      <c r="K1247" s="421"/>
      <c r="L1247" s="421"/>
      <c r="M1247" s="421"/>
      <c r="N1247" s="426"/>
      <c r="O1247" s="426"/>
      <c r="P1247" s="427"/>
      <c r="Q1247" s="427"/>
      <c r="R1247" s="426"/>
      <c r="S1247" s="426"/>
      <c r="T1247" s="426"/>
      <c r="U1247" s="426"/>
      <c r="V1247" s="426"/>
      <c r="W1247" s="426"/>
      <c r="X1247" s="427"/>
      <c r="Y1247" s="416" t="e">
        <f t="shared" si="96"/>
        <v>#N/A</v>
      </c>
      <c r="Z1247" s="416" t="e">
        <f t="shared" si="97"/>
        <v>#N/A</v>
      </c>
      <c r="AA1247" s="416" t="str">
        <f t="shared" si="98"/>
        <v/>
      </c>
      <c r="AB1247" s="416" t="e">
        <f t="shared" si="99"/>
        <v>#N/A</v>
      </c>
      <c r="AC1247" s="416" t="e">
        <f t="shared" si="100"/>
        <v>#N/A</v>
      </c>
    </row>
    <row r="1248" ht="22.5" customHeight="1" spans="1:29">
      <c r="A1248" s="421"/>
      <c r="B1248" s="422"/>
      <c r="C1248" s="422"/>
      <c r="D1248" s="421"/>
      <c r="E1248" s="421"/>
      <c r="F1248" s="421"/>
      <c r="G1248" s="421"/>
      <c r="H1248" s="421"/>
      <c r="I1248" s="421"/>
      <c r="J1248" s="421"/>
      <c r="K1248" s="421"/>
      <c r="L1248" s="421"/>
      <c r="M1248" s="421"/>
      <c r="N1248" s="426"/>
      <c r="O1248" s="426"/>
      <c r="P1248" s="427"/>
      <c r="Q1248" s="427"/>
      <c r="R1248" s="426"/>
      <c r="S1248" s="426"/>
      <c r="T1248" s="426"/>
      <c r="U1248" s="426"/>
      <c r="V1248" s="426"/>
      <c r="W1248" s="426"/>
      <c r="X1248" s="427"/>
      <c r="Y1248" s="416" t="e">
        <f t="shared" si="96"/>
        <v>#N/A</v>
      </c>
      <c r="Z1248" s="416" t="e">
        <f t="shared" si="97"/>
        <v>#N/A</v>
      </c>
      <c r="AA1248" s="416" t="str">
        <f t="shared" si="98"/>
        <v/>
      </c>
      <c r="AB1248" s="416" t="e">
        <f t="shared" si="99"/>
        <v>#N/A</v>
      </c>
      <c r="AC1248" s="416" t="e">
        <f t="shared" si="100"/>
        <v>#N/A</v>
      </c>
    </row>
    <row r="1249" ht="22.5" customHeight="1" spans="1:29">
      <c r="A1249" s="421"/>
      <c r="B1249" s="422"/>
      <c r="C1249" s="422"/>
      <c r="D1249" s="421"/>
      <c r="E1249" s="421"/>
      <c r="F1249" s="421"/>
      <c r="G1249" s="421"/>
      <c r="H1249" s="421"/>
      <c r="I1249" s="421"/>
      <c r="J1249" s="421"/>
      <c r="K1249" s="421"/>
      <c r="L1249" s="421"/>
      <c r="M1249" s="421"/>
      <c r="N1249" s="426"/>
      <c r="O1249" s="426"/>
      <c r="P1249" s="427"/>
      <c r="Q1249" s="427"/>
      <c r="R1249" s="426"/>
      <c r="S1249" s="426"/>
      <c r="T1249" s="426"/>
      <c r="U1249" s="426"/>
      <c r="V1249" s="426"/>
      <c r="W1249" s="426"/>
      <c r="X1249" s="427"/>
      <c r="Y1249" s="416" t="e">
        <f t="shared" si="96"/>
        <v>#N/A</v>
      </c>
      <c r="Z1249" s="416" t="e">
        <f t="shared" si="97"/>
        <v>#N/A</v>
      </c>
      <c r="AA1249" s="416" t="str">
        <f t="shared" si="98"/>
        <v/>
      </c>
      <c r="AB1249" s="416" t="e">
        <f t="shared" si="99"/>
        <v>#N/A</v>
      </c>
      <c r="AC1249" s="416" t="e">
        <f t="shared" si="100"/>
        <v>#N/A</v>
      </c>
    </row>
    <row r="1250" ht="22.5" customHeight="1" spans="1:29">
      <c r="A1250" s="421"/>
      <c r="B1250" s="422"/>
      <c r="C1250" s="422"/>
      <c r="D1250" s="421"/>
      <c r="E1250" s="421"/>
      <c r="F1250" s="421"/>
      <c r="G1250" s="421"/>
      <c r="H1250" s="421"/>
      <c r="I1250" s="421"/>
      <c r="J1250" s="421"/>
      <c r="K1250" s="421"/>
      <c r="L1250" s="421"/>
      <c r="M1250" s="421"/>
      <c r="N1250" s="426"/>
      <c r="O1250" s="426"/>
      <c r="P1250" s="427"/>
      <c r="Q1250" s="427"/>
      <c r="R1250" s="426"/>
      <c r="S1250" s="426"/>
      <c r="T1250" s="426"/>
      <c r="U1250" s="426"/>
      <c r="V1250" s="426"/>
      <c r="W1250" s="426"/>
      <c r="X1250" s="427"/>
      <c r="Y1250" s="416" t="e">
        <f t="shared" si="96"/>
        <v>#N/A</v>
      </c>
      <c r="Z1250" s="416" t="e">
        <f t="shared" si="97"/>
        <v>#N/A</v>
      </c>
      <c r="AA1250" s="416" t="str">
        <f t="shared" si="98"/>
        <v/>
      </c>
      <c r="AB1250" s="416" t="e">
        <f t="shared" si="99"/>
        <v>#N/A</v>
      </c>
      <c r="AC1250" s="416" t="e">
        <f t="shared" si="100"/>
        <v>#N/A</v>
      </c>
    </row>
    <row r="1251" ht="22.5" customHeight="1" spans="1:29">
      <c r="A1251" s="421"/>
      <c r="B1251" s="422"/>
      <c r="C1251" s="422"/>
      <c r="D1251" s="421"/>
      <c r="E1251" s="421"/>
      <c r="F1251" s="421"/>
      <c r="G1251" s="421"/>
      <c r="H1251" s="421"/>
      <c r="I1251" s="421"/>
      <c r="J1251" s="421"/>
      <c r="K1251" s="421"/>
      <c r="L1251" s="421"/>
      <c r="M1251" s="421"/>
      <c r="N1251" s="426"/>
      <c r="O1251" s="426"/>
      <c r="P1251" s="427"/>
      <c r="Q1251" s="427"/>
      <c r="R1251" s="426"/>
      <c r="S1251" s="426"/>
      <c r="T1251" s="426"/>
      <c r="U1251" s="426"/>
      <c r="V1251" s="426"/>
      <c r="W1251" s="426"/>
      <c r="X1251" s="427"/>
      <c r="Y1251" s="416" t="e">
        <f t="shared" si="96"/>
        <v>#N/A</v>
      </c>
      <c r="Z1251" s="416" t="e">
        <f t="shared" si="97"/>
        <v>#N/A</v>
      </c>
      <c r="AA1251" s="416" t="str">
        <f t="shared" si="98"/>
        <v/>
      </c>
      <c r="AB1251" s="416" t="e">
        <f t="shared" si="99"/>
        <v>#N/A</v>
      </c>
      <c r="AC1251" s="416" t="e">
        <f t="shared" si="100"/>
        <v>#N/A</v>
      </c>
    </row>
    <row r="1252" ht="22.5" customHeight="1" spans="1:29">
      <c r="A1252" s="421"/>
      <c r="B1252" s="422"/>
      <c r="C1252" s="422"/>
      <c r="D1252" s="421"/>
      <c r="E1252" s="421"/>
      <c r="F1252" s="421"/>
      <c r="G1252" s="421"/>
      <c r="H1252" s="421"/>
      <c r="I1252" s="421"/>
      <c r="J1252" s="421"/>
      <c r="K1252" s="421"/>
      <c r="L1252" s="421"/>
      <c r="M1252" s="421"/>
      <c r="N1252" s="426"/>
      <c r="O1252" s="426"/>
      <c r="P1252" s="427"/>
      <c r="Q1252" s="427"/>
      <c r="R1252" s="426"/>
      <c r="S1252" s="426"/>
      <c r="T1252" s="426"/>
      <c r="U1252" s="426"/>
      <c r="V1252" s="426"/>
      <c r="W1252" s="426"/>
      <c r="X1252" s="427"/>
      <c r="Y1252" s="416" t="e">
        <f t="shared" si="96"/>
        <v>#N/A</v>
      </c>
      <c r="Z1252" s="416" t="e">
        <f t="shared" si="97"/>
        <v>#N/A</v>
      </c>
      <c r="AA1252" s="416" t="str">
        <f t="shared" si="98"/>
        <v/>
      </c>
      <c r="AB1252" s="416" t="e">
        <f t="shared" si="99"/>
        <v>#N/A</v>
      </c>
      <c r="AC1252" s="416" t="e">
        <f t="shared" si="100"/>
        <v>#N/A</v>
      </c>
    </row>
    <row r="1253" ht="22.5" customHeight="1" spans="1:29">
      <c r="A1253" s="421"/>
      <c r="B1253" s="422"/>
      <c r="C1253" s="422"/>
      <c r="D1253" s="421"/>
      <c r="E1253" s="421"/>
      <c r="F1253" s="421"/>
      <c r="G1253" s="421"/>
      <c r="H1253" s="421"/>
      <c r="I1253" s="421"/>
      <c r="J1253" s="421"/>
      <c r="K1253" s="421"/>
      <c r="L1253" s="421"/>
      <c r="M1253" s="421"/>
      <c r="N1253" s="426"/>
      <c r="O1253" s="426"/>
      <c r="P1253" s="427"/>
      <c r="Q1253" s="427"/>
      <c r="R1253" s="426"/>
      <c r="S1253" s="426"/>
      <c r="T1253" s="426"/>
      <c r="U1253" s="426"/>
      <c r="V1253" s="426"/>
      <c r="W1253" s="426"/>
      <c r="X1253" s="427"/>
      <c r="Y1253" s="416" t="e">
        <f t="shared" si="96"/>
        <v>#N/A</v>
      </c>
      <c r="Z1253" s="416" t="e">
        <f t="shared" si="97"/>
        <v>#N/A</v>
      </c>
      <c r="AA1253" s="416" t="str">
        <f t="shared" si="98"/>
        <v/>
      </c>
      <c r="AB1253" s="416" t="e">
        <f t="shared" si="99"/>
        <v>#N/A</v>
      </c>
      <c r="AC1253" s="416" t="e">
        <f t="shared" si="100"/>
        <v>#N/A</v>
      </c>
    </row>
    <row r="1254" ht="22.5" customHeight="1" spans="1:29">
      <c r="A1254" s="421"/>
      <c r="B1254" s="422"/>
      <c r="C1254" s="422"/>
      <c r="D1254" s="421"/>
      <c r="E1254" s="421"/>
      <c r="F1254" s="421"/>
      <c r="G1254" s="421"/>
      <c r="H1254" s="421"/>
      <c r="I1254" s="421"/>
      <c r="J1254" s="421"/>
      <c r="K1254" s="421"/>
      <c r="L1254" s="421"/>
      <c r="M1254" s="421"/>
      <c r="N1254" s="426"/>
      <c r="O1254" s="426"/>
      <c r="P1254" s="427"/>
      <c r="Q1254" s="427"/>
      <c r="R1254" s="426"/>
      <c r="S1254" s="426"/>
      <c r="T1254" s="426"/>
      <c r="U1254" s="426"/>
      <c r="V1254" s="426"/>
      <c r="W1254" s="426"/>
      <c r="X1254" s="427"/>
      <c r="Y1254" s="416" t="e">
        <f t="shared" si="96"/>
        <v>#N/A</v>
      </c>
      <c r="Z1254" s="416" t="e">
        <f t="shared" si="97"/>
        <v>#N/A</v>
      </c>
      <c r="AA1254" s="416" t="str">
        <f t="shared" si="98"/>
        <v/>
      </c>
      <c r="AB1254" s="416" t="e">
        <f t="shared" si="99"/>
        <v>#N/A</v>
      </c>
      <c r="AC1254" s="416" t="e">
        <f t="shared" si="100"/>
        <v>#N/A</v>
      </c>
    </row>
    <row r="1255" ht="22.5" customHeight="1" spans="1:29">
      <c r="A1255" s="421"/>
      <c r="B1255" s="422"/>
      <c r="C1255" s="422"/>
      <c r="D1255" s="421"/>
      <c r="E1255" s="421"/>
      <c r="F1255" s="421"/>
      <c r="G1255" s="421"/>
      <c r="H1255" s="421"/>
      <c r="I1255" s="421"/>
      <c r="J1255" s="421"/>
      <c r="K1255" s="421"/>
      <c r="L1255" s="421"/>
      <c r="M1255" s="421"/>
      <c r="N1255" s="426"/>
      <c r="O1255" s="426"/>
      <c r="P1255" s="427"/>
      <c r="Q1255" s="427"/>
      <c r="R1255" s="426"/>
      <c r="S1255" s="426"/>
      <c r="T1255" s="426"/>
      <c r="U1255" s="426"/>
      <c r="V1255" s="426"/>
      <c r="W1255" s="426"/>
      <c r="X1255" s="427"/>
      <c r="Y1255" s="416" t="e">
        <f t="shared" si="96"/>
        <v>#N/A</v>
      </c>
      <c r="Z1255" s="416" t="e">
        <f t="shared" si="97"/>
        <v>#N/A</v>
      </c>
      <c r="AA1255" s="416" t="str">
        <f t="shared" si="98"/>
        <v/>
      </c>
      <c r="AB1255" s="416" t="e">
        <f t="shared" si="99"/>
        <v>#N/A</v>
      </c>
      <c r="AC1255" s="416" t="e">
        <f t="shared" si="100"/>
        <v>#N/A</v>
      </c>
    </row>
    <row r="1256" ht="22.5" customHeight="1" spans="1:29">
      <c r="A1256" s="421"/>
      <c r="B1256" s="422"/>
      <c r="C1256" s="422"/>
      <c r="D1256" s="421"/>
      <c r="E1256" s="421"/>
      <c r="F1256" s="421"/>
      <c r="G1256" s="421"/>
      <c r="H1256" s="421"/>
      <c r="I1256" s="421"/>
      <c r="J1256" s="421"/>
      <c r="K1256" s="421"/>
      <c r="L1256" s="421"/>
      <c r="M1256" s="421"/>
      <c r="N1256" s="426"/>
      <c r="O1256" s="426"/>
      <c r="P1256" s="427"/>
      <c r="Q1256" s="427"/>
      <c r="R1256" s="426"/>
      <c r="S1256" s="426"/>
      <c r="T1256" s="426"/>
      <c r="U1256" s="426"/>
      <c r="V1256" s="426"/>
      <c r="W1256" s="426"/>
      <c r="X1256" s="427"/>
      <c r="Y1256" s="416" t="e">
        <f t="shared" si="96"/>
        <v>#N/A</v>
      </c>
      <c r="Z1256" s="416" t="e">
        <f t="shared" si="97"/>
        <v>#N/A</v>
      </c>
      <c r="AA1256" s="416" t="str">
        <f t="shared" si="98"/>
        <v/>
      </c>
      <c r="AB1256" s="416" t="e">
        <f t="shared" si="99"/>
        <v>#N/A</v>
      </c>
      <c r="AC1256" s="416" t="e">
        <f t="shared" si="100"/>
        <v>#N/A</v>
      </c>
    </row>
    <row r="1257" ht="22.5" customHeight="1" spans="1:29">
      <c r="A1257" s="421"/>
      <c r="B1257" s="422"/>
      <c r="C1257" s="422"/>
      <c r="D1257" s="421"/>
      <c r="E1257" s="421"/>
      <c r="F1257" s="421"/>
      <c r="G1257" s="421"/>
      <c r="H1257" s="421"/>
      <c r="I1257" s="421"/>
      <c r="J1257" s="421"/>
      <c r="K1257" s="421"/>
      <c r="L1257" s="421"/>
      <c r="M1257" s="421"/>
      <c r="N1257" s="426"/>
      <c r="O1257" s="426"/>
      <c r="P1257" s="427"/>
      <c r="Q1257" s="427"/>
      <c r="R1257" s="426"/>
      <c r="S1257" s="426"/>
      <c r="T1257" s="426"/>
      <c r="U1257" s="426"/>
      <c r="V1257" s="426"/>
      <c r="W1257" s="426"/>
      <c r="X1257" s="427"/>
      <c r="Y1257" s="416" t="e">
        <f t="shared" si="96"/>
        <v>#N/A</v>
      </c>
      <c r="Z1257" s="416" t="e">
        <f t="shared" si="97"/>
        <v>#N/A</v>
      </c>
      <c r="AA1257" s="416" t="str">
        <f t="shared" si="98"/>
        <v/>
      </c>
      <c r="AB1257" s="416" t="e">
        <f t="shared" si="99"/>
        <v>#N/A</v>
      </c>
      <c r="AC1257" s="416" t="e">
        <f t="shared" si="100"/>
        <v>#N/A</v>
      </c>
    </row>
    <row r="1258" ht="22.5" customHeight="1" spans="1:29">
      <c r="A1258" s="421"/>
      <c r="B1258" s="422"/>
      <c r="C1258" s="422"/>
      <c r="D1258" s="421"/>
      <c r="E1258" s="421"/>
      <c r="F1258" s="421"/>
      <c r="G1258" s="421"/>
      <c r="H1258" s="421"/>
      <c r="I1258" s="421"/>
      <c r="J1258" s="421"/>
      <c r="K1258" s="421"/>
      <c r="L1258" s="421"/>
      <c r="M1258" s="421"/>
      <c r="N1258" s="426"/>
      <c r="O1258" s="426"/>
      <c r="P1258" s="427"/>
      <c r="Q1258" s="427"/>
      <c r="R1258" s="426"/>
      <c r="S1258" s="426"/>
      <c r="T1258" s="426"/>
      <c r="U1258" s="426"/>
      <c r="V1258" s="426"/>
      <c r="W1258" s="426"/>
      <c r="X1258" s="427"/>
      <c r="Y1258" s="416" t="e">
        <f t="shared" si="96"/>
        <v>#N/A</v>
      </c>
      <c r="Z1258" s="416" t="e">
        <f t="shared" si="97"/>
        <v>#N/A</v>
      </c>
      <c r="AA1258" s="416" t="str">
        <f t="shared" si="98"/>
        <v/>
      </c>
      <c r="AB1258" s="416" t="e">
        <f t="shared" si="99"/>
        <v>#N/A</v>
      </c>
      <c r="AC1258" s="416" t="e">
        <f t="shared" si="100"/>
        <v>#N/A</v>
      </c>
    </row>
    <row r="1259" ht="22.5" customHeight="1" spans="1:29">
      <c r="A1259" s="421"/>
      <c r="B1259" s="422"/>
      <c r="C1259" s="422"/>
      <c r="D1259" s="421"/>
      <c r="E1259" s="421"/>
      <c r="F1259" s="421"/>
      <c r="G1259" s="421"/>
      <c r="H1259" s="421"/>
      <c r="I1259" s="421"/>
      <c r="J1259" s="421"/>
      <c r="K1259" s="421"/>
      <c r="L1259" s="421"/>
      <c r="M1259" s="421"/>
      <c r="N1259" s="426"/>
      <c r="O1259" s="426"/>
      <c r="P1259" s="427"/>
      <c r="Q1259" s="427"/>
      <c r="R1259" s="426"/>
      <c r="S1259" s="426"/>
      <c r="T1259" s="426"/>
      <c r="U1259" s="426"/>
      <c r="V1259" s="426"/>
      <c r="W1259" s="426"/>
      <c r="X1259" s="427"/>
      <c r="Y1259" s="416" t="e">
        <f t="shared" si="96"/>
        <v>#N/A</v>
      </c>
      <c r="Z1259" s="416" t="e">
        <f t="shared" si="97"/>
        <v>#N/A</v>
      </c>
      <c r="AA1259" s="416" t="str">
        <f t="shared" si="98"/>
        <v/>
      </c>
      <c r="AB1259" s="416" t="e">
        <f t="shared" si="99"/>
        <v>#N/A</v>
      </c>
      <c r="AC1259" s="416" t="e">
        <f t="shared" si="100"/>
        <v>#N/A</v>
      </c>
    </row>
    <row r="1260" ht="22.5" customHeight="1" spans="1:29">
      <c r="A1260" s="421"/>
      <c r="B1260" s="422"/>
      <c r="C1260" s="422"/>
      <c r="D1260" s="421"/>
      <c r="E1260" s="421"/>
      <c r="F1260" s="421"/>
      <c r="G1260" s="421"/>
      <c r="H1260" s="421"/>
      <c r="I1260" s="421"/>
      <c r="J1260" s="421"/>
      <c r="K1260" s="421"/>
      <c r="L1260" s="421"/>
      <c r="M1260" s="421"/>
      <c r="N1260" s="426"/>
      <c r="O1260" s="426"/>
      <c r="P1260" s="427"/>
      <c r="Q1260" s="427"/>
      <c r="R1260" s="426"/>
      <c r="S1260" s="426"/>
      <c r="T1260" s="426"/>
      <c r="U1260" s="426"/>
      <c r="V1260" s="426"/>
      <c r="W1260" s="426"/>
      <c r="X1260" s="427"/>
      <c r="Y1260" s="416" t="e">
        <f t="shared" si="96"/>
        <v>#N/A</v>
      </c>
      <c r="Z1260" s="416" t="e">
        <f t="shared" si="97"/>
        <v>#N/A</v>
      </c>
      <c r="AA1260" s="416" t="str">
        <f t="shared" si="98"/>
        <v/>
      </c>
      <c r="AB1260" s="416" t="e">
        <f t="shared" si="99"/>
        <v>#N/A</v>
      </c>
      <c r="AC1260" s="416" t="e">
        <f t="shared" si="100"/>
        <v>#N/A</v>
      </c>
    </row>
    <row r="1261" ht="22.5" customHeight="1" spans="1:29">
      <c r="A1261" s="421"/>
      <c r="B1261" s="422"/>
      <c r="C1261" s="422"/>
      <c r="D1261" s="421"/>
      <c r="E1261" s="421"/>
      <c r="F1261" s="421"/>
      <c r="G1261" s="421"/>
      <c r="H1261" s="421"/>
      <c r="I1261" s="421"/>
      <c r="J1261" s="421"/>
      <c r="K1261" s="421"/>
      <c r="L1261" s="421"/>
      <c r="M1261" s="421"/>
      <c r="N1261" s="426"/>
      <c r="O1261" s="426"/>
      <c r="P1261" s="427"/>
      <c r="Q1261" s="427"/>
      <c r="R1261" s="426"/>
      <c r="S1261" s="426"/>
      <c r="T1261" s="426"/>
      <c r="U1261" s="426"/>
      <c r="V1261" s="426"/>
      <c r="W1261" s="426"/>
      <c r="X1261" s="427"/>
      <c r="Y1261" s="416" t="e">
        <f t="shared" si="96"/>
        <v>#N/A</v>
      </c>
      <c r="Z1261" s="416" t="e">
        <f t="shared" si="97"/>
        <v>#N/A</v>
      </c>
      <c r="AA1261" s="416" t="str">
        <f t="shared" si="98"/>
        <v/>
      </c>
      <c r="AB1261" s="416" t="e">
        <f t="shared" si="99"/>
        <v>#N/A</v>
      </c>
      <c r="AC1261" s="416" t="e">
        <f t="shared" si="100"/>
        <v>#N/A</v>
      </c>
    </row>
    <row r="1262" ht="22.5" customHeight="1" spans="1:29">
      <c r="A1262" s="421"/>
      <c r="B1262" s="422"/>
      <c r="C1262" s="422"/>
      <c r="D1262" s="421"/>
      <c r="E1262" s="421"/>
      <c r="F1262" s="421"/>
      <c r="G1262" s="421"/>
      <c r="H1262" s="421"/>
      <c r="I1262" s="421"/>
      <c r="J1262" s="421"/>
      <c r="K1262" s="421"/>
      <c r="L1262" s="421"/>
      <c r="M1262" s="421"/>
      <c r="N1262" s="426"/>
      <c r="O1262" s="426"/>
      <c r="P1262" s="427"/>
      <c r="Q1262" s="427"/>
      <c r="R1262" s="426"/>
      <c r="S1262" s="426"/>
      <c r="T1262" s="426"/>
      <c r="U1262" s="426"/>
      <c r="V1262" s="426"/>
      <c r="W1262" s="426"/>
      <c r="X1262" s="427"/>
      <c r="Y1262" s="416" t="e">
        <f t="shared" si="96"/>
        <v>#N/A</v>
      </c>
      <c r="Z1262" s="416" t="e">
        <f t="shared" si="97"/>
        <v>#N/A</v>
      </c>
      <c r="AA1262" s="416" t="str">
        <f t="shared" si="98"/>
        <v/>
      </c>
      <c r="AB1262" s="416" t="e">
        <f t="shared" si="99"/>
        <v>#N/A</v>
      </c>
      <c r="AC1262" s="416" t="e">
        <f t="shared" si="100"/>
        <v>#N/A</v>
      </c>
    </row>
    <row r="1263" ht="22.5" customHeight="1" spans="1:29">
      <c r="A1263" s="421"/>
      <c r="B1263" s="422"/>
      <c r="C1263" s="422"/>
      <c r="D1263" s="421"/>
      <c r="E1263" s="421"/>
      <c r="F1263" s="421"/>
      <c r="G1263" s="421"/>
      <c r="H1263" s="421"/>
      <c r="I1263" s="421"/>
      <c r="J1263" s="421"/>
      <c r="K1263" s="421"/>
      <c r="L1263" s="421"/>
      <c r="M1263" s="421"/>
      <c r="N1263" s="426"/>
      <c r="O1263" s="426"/>
      <c r="P1263" s="427"/>
      <c r="Q1263" s="427"/>
      <c r="R1263" s="426"/>
      <c r="S1263" s="426"/>
      <c r="T1263" s="426"/>
      <c r="U1263" s="426"/>
      <c r="V1263" s="426"/>
      <c r="W1263" s="426"/>
      <c r="X1263" s="427"/>
      <c r="Y1263" s="416" t="e">
        <f t="shared" si="96"/>
        <v>#N/A</v>
      </c>
      <c r="Z1263" s="416" t="e">
        <f t="shared" si="97"/>
        <v>#N/A</v>
      </c>
      <c r="AA1263" s="416" t="str">
        <f t="shared" si="98"/>
        <v/>
      </c>
      <c r="AB1263" s="416" t="e">
        <f t="shared" si="99"/>
        <v>#N/A</v>
      </c>
      <c r="AC1263" s="416" t="e">
        <f t="shared" si="100"/>
        <v>#N/A</v>
      </c>
    </row>
    <row r="1264" ht="22.5" customHeight="1" spans="1:29">
      <c r="A1264" s="421"/>
      <c r="B1264" s="422"/>
      <c r="C1264" s="422"/>
      <c r="D1264" s="421"/>
      <c r="E1264" s="421"/>
      <c r="F1264" s="421"/>
      <c r="G1264" s="421"/>
      <c r="H1264" s="421"/>
      <c r="I1264" s="421"/>
      <c r="J1264" s="421"/>
      <c r="K1264" s="421"/>
      <c r="L1264" s="421"/>
      <c r="M1264" s="421"/>
      <c r="N1264" s="426"/>
      <c r="O1264" s="426"/>
      <c r="P1264" s="427"/>
      <c r="Q1264" s="427"/>
      <c r="R1264" s="426"/>
      <c r="S1264" s="426"/>
      <c r="T1264" s="426"/>
      <c r="U1264" s="426"/>
      <c r="V1264" s="426"/>
      <c r="W1264" s="426"/>
      <c r="X1264" s="427"/>
      <c r="Y1264" s="416" t="e">
        <f t="shared" si="96"/>
        <v>#N/A</v>
      </c>
      <c r="Z1264" s="416" t="e">
        <f t="shared" si="97"/>
        <v>#N/A</v>
      </c>
      <c r="AA1264" s="416" t="str">
        <f t="shared" si="98"/>
        <v/>
      </c>
      <c r="AB1264" s="416" t="e">
        <f t="shared" si="99"/>
        <v>#N/A</v>
      </c>
      <c r="AC1264" s="416" t="e">
        <f t="shared" si="100"/>
        <v>#N/A</v>
      </c>
    </row>
    <row r="1265" ht="22.5" customHeight="1" spans="1:29">
      <c r="A1265" s="421"/>
      <c r="B1265" s="422"/>
      <c r="C1265" s="422"/>
      <c r="D1265" s="421"/>
      <c r="E1265" s="421"/>
      <c r="F1265" s="421"/>
      <c r="G1265" s="421"/>
      <c r="H1265" s="421"/>
      <c r="I1265" s="421"/>
      <c r="J1265" s="421"/>
      <c r="K1265" s="421"/>
      <c r="L1265" s="421"/>
      <c r="M1265" s="421"/>
      <c r="N1265" s="426"/>
      <c r="O1265" s="426"/>
      <c r="P1265" s="427"/>
      <c r="Q1265" s="427"/>
      <c r="R1265" s="426"/>
      <c r="S1265" s="426"/>
      <c r="T1265" s="426"/>
      <c r="U1265" s="426"/>
      <c r="V1265" s="426"/>
      <c r="W1265" s="426"/>
      <c r="X1265" s="427"/>
      <c r="Y1265" s="416" t="e">
        <f t="shared" si="96"/>
        <v>#N/A</v>
      </c>
      <c r="Z1265" s="416" t="e">
        <f t="shared" si="97"/>
        <v>#N/A</v>
      </c>
      <c r="AA1265" s="416" t="str">
        <f t="shared" si="98"/>
        <v/>
      </c>
      <c r="AB1265" s="416" t="e">
        <f t="shared" si="99"/>
        <v>#N/A</v>
      </c>
      <c r="AC1265" s="416" t="e">
        <f t="shared" si="100"/>
        <v>#N/A</v>
      </c>
    </row>
    <row r="1266" ht="22.5" customHeight="1" spans="1:29">
      <c r="A1266" s="421"/>
      <c r="B1266" s="422"/>
      <c r="C1266" s="422"/>
      <c r="D1266" s="421"/>
      <c r="E1266" s="421"/>
      <c r="F1266" s="421"/>
      <c r="G1266" s="421"/>
      <c r="H1266" s="421"/>
      <c r="I1266" s="421"/>
      <c r="J1266" s="421"/>
      <c r="K1266" s="421"/>
      <c r="L1266" s="421"/>
      <c r="M1266" s="421"/>
      <c r="N1266" s="426"/>
      <c r="O1266" s="426"/>
      <c r="P1266" s="427"/>
      <c r="Q1266" s="427"/>
      <c r="R1266" s="426"/>
      <c r="S1266" s="426"/>
      <c r="T1266" s="426"/>
      <c r="U1266" s="426"/>
      <c r="V1266" s="426"/>
      <c r="W1266" s="426"/>
      <c r="X1266" s="427"/>
      <c r="Y1266" s="416" t="e">
        <f t="shared" si="96"/>
        <v>#N/A</v>
      </c>
      <c r="Z1266" s="416" t="e">
        <f t="shared" si="97"/>
        <v>#N/A</v>
      </c>
      <c r="AA1266" s="416" t="str">
        <f t="shared" si="98"/>
        <v/>
      </c>
      <c r="AB1266" s="416" t="e">
        <f t="shared" si="99"/>
        <v>#N/A</v>
      </c>
      <c r="AC1266" s="416" t="e">
        <f t="shared" si="100"/>
        <v>#N/A</v>
      </c>
    </row>
    <row r="1267" ht="22.5" customHeight="1" spans="1:29">
      <c r="A1267" s="421"/>
      <c r="B1267" s="422"/>
      <c r="C1267" s="422"/>
      <c r="D1267" s="421"/>
      <c r="E1267" s="421"/>
      <c r="F1267" s="421"/>
      <c r="G1267" s="421"/>
      <c r="H1267" s="421"/>
      <c r="I1267" s="421"/>
      <c r="J1267" s="421"/>
      <c r="K1267" s="421"/>
      <c r="L1267" s="421"/>
      <c r="M1267" s="421"/>
      <c r="N1267" s="426"/>
      <c r="O1267" s="426"/>
      <c r="P1267" s="427"/>
      <c r="Q1267" s="427"/>
      <c r="R1267" s="426"/>
      <c r="S1267" s="426"/>
      <c r="T1267" s="426"/>
      <c r="U1267" s="426"/>
      <c r="V1267" s="426"/>
      <c r="W1267" s="426"/>
      <c r="X1267" s="427"/>
      <c r="Y1267" s="416" t="e">
        <f t="shared" si="96"/>
        <v>#N/A</v>
      </c>
      <c r="Z1267" s="416" t="e">
        <f t="shared" si="97"/>
        <v>#N/A</v>
      </c>
      <c r="AA1267" s="416" t="str">
        <f t="shared" si="98"/>
        <v/>
      </c>
      <c r="AB1267" s="416" t="e">
        <f t="shared" si="99"/>
        <v>#N/A</v>
      </c>
      <c r="AC1267" s="416" t="e">
        <f t="shared" si="100"/>
        <v>#N/A</v>
      </c>
    </row>
    <row r="1268" ht="22.5" customHeight="1" spans="1:29">
      <c r="A1268" s="421"/>
      <c r="B1268" s="422"/>
      <c r="C1268" s="422"/>
      <c r="D1268" s="421"/>
      <c r="E1268" s="421"/>
      <c r="F1268" s="421"/>
      <c r="G1268" s="421"/>
      <c r="H1268" s="421"/>
      <c r="I1268" s="421"/>
      <c r="J1268" s="421"/>
      <c r="K1268" s="421"/>
      <c r="L1268" s="421"/>
      <c r="M1268" s="421"/>
      <c r="N1268" s="426"/>
      <c r="O1268" s="426"/>
      <c r="P1268" s="427"/>
      <c r="Q1268" s="427"/>
      <c r="R1268" s="426"/>
      <c r="S1268" s="426"/>
      <c r="T1268" s="426"/>
      <c r="U1268" s="426"/>
      <c r="V1268" s="426"/>
      <c r="W1268" s="426"/>
      <c r="X1268" s="427"/>
      <c r="Y1268" s="416" t="e">
        <f t="shared" si="96"/>
        <v>#N/A</v>
      </c>
      <c r="Z1268" s="416" t="e">
        <f t="shared" si="97"/>
        <v>#N/A</v>
      </c>
      <c r="AA1268" s="416" t="str">
        <f t="shared" si="98"/>
        <v/>
      </c>
      <c r="AB1268" s="416" t="e">
        <f t="shared" si="99"/>
        <v>#N/A</v>
      </c>
      <c r="AC1268" s="416" t="e">
        <f t="shared" si="100"/>
        <v>#N/A</v>
      </c>
    </row>
    <row r="1269" ht="22.5" customHeight="1" spans="1:29">
      <c r="A1269" s="421"/>
      <c r="B1269" s="422"/>
      <c r="C1269" s="422"/>
      <c r="D1269" s="421"/>
      <c r="E1269" s="421"/>
      <c r="F1269" s="421"/>
      <c r="G1269" s="421"/>
      <c r="H1269" s="421"/>
      <c r="I1269" s="421"/>
      <c r="J1269" s="421"/>
      <c r="K1269" s="421"/>
      <c r="L1269" s="421"/>
      <c r="M1269" s="421"/>
      <c r="N1269" s="426"/>
      <c r="O1269" s="426"/>
      <c r="P1269" s="427"/>
      <c r="Q1269" s="427"/>
      <c r="R1269" s="426"/>
      <c r="S1269" s="426"/>
      <c r="T1269" s="426"/>
      <c r="U1269" s="426"/>
      <c r="V1269" s="426"/>
      <c r="W1269" s="426"/>
      <c r="X1269" s="427"/>
      <c r="Y1269" s="416" t="e">
        <f t="shared" si="96"/>
        <v>#N/A</v>
      </c>
      <c r="Z1269" s="416" t="e">
        <f t="shared" si="97"/>
        <v>#N/A</v>
      </c>
      <c r="AA1269" s="416" t="str">
        <f t="shared" si="98"/>
        <v/>
      </c>
      <c r="AB1269" s="416" t="e">
        <f t="shared" si="99"/>
        <v>#N/A</v>
      </c>
      <c r="AC1269" s="416" t="e">
        <f t="shared" si="100"/>
        <v>#N/A</v>
      </c>
    </row>
    <row r="1270" ht="22.5" customHeight="1" spans="1:29">
      <c r="A1270" s="421"/>
      <c r="B1270" s="422"/>
      <c r="C1270" s="422"/>
      <c r="D1270" s="421"/>
      <c r="E1270" s="421"/>
      <c r="F1270" s="421"/>
      <c r="G1270" s="421"/>
      <c r="H1270" s="421"/>
      <c r="I1270" s="421"/>
      <c r="J1270" s="421"/>
      <c r="K1270" s="421"/>
      <c r="L1270" s="421"/>
      <c r="M1270" s="421"/>
      <c r="N1270" s="426"/>
      <c r="O1270" s="426"/>
      <c r="P1270" s="427"/>
      <c r="Q1270" s="427"/>
      <c r="R1270" s="426"/>
      <c r="S1270" s="426"/>
      <c r="T1270" s="426"/>
      <c r="U1270" s="426"/>
      <c r="V1270" s="426"/>
      <c r="W1270" s="426"/>
      <c r="X1270" s="427"/>
      <c r="Y1270" s="416" t="e">
        <f t="shared" si="96"/>
        <v>#N/A</v>
      </c>
      <c r="Z1270" s="416" t="e">
        <f t="shared" si="97"/>
        <v>#N/A</v>
      </c>
      <c r="AA1270" s="416" t="str">
        <f t="shared" si="98"/>
        <v/>
      </c>
      <c r="AB1270" s="416" t="e">
        <f t="shared" si="99"/>
        <v>#N/A</v>
      </c>
      <c r="AC1270" s="416" t="e">
        <f t="shared" si="100"/>
        <v>#N/A</v>
      </c>
    </row>
    <row r="1271" ht="22.5" customHeight="1" spans="1:29">
      <c r="A1271" s="421"/>
      <c r="B1271" s="422"/>
      <c r="C1271" s="422"/>
      <c r="D1271" s="421"/>
      <c r="E1271" s="421"/>
      <c r="F1271" s="421"/>
      <c r="G1271" s="421"/>
      <c r="H1271" s="421"/>
      <c r="I1271" s="421"/>
      <c r="J1271" s="421"/>
      <c r="K1271" s="421"/>
      <c r="L1271" s="421"/>
      <c r="M1271" s="421"/>
      <c r="N1271" s="426"/>
      <c r="O1271" s="426"/>
      <c r="P1271" s="427"/>
      <c r="Q1271" s="427"/>
      <c r="R1271" s="426"/>
      <c r="S1271" s="426"/>
      <c r="T1271" s="426"/>
      <c r="U1271" s="426"/>
      <c r="V1271" s="426"/>
      <c r="W1271" s="426"/>
      <c r="X1271" s="427"/>
      <c r="Y1271" s="416" t="e">
        <f t="shared" si="96"/>
        <v>#N/A</v>
      </c>
      <c r="Z1271" s="416" t="e">
        <f t="shared" si="97"/>
        <v>#N/A</v>
      </c>
      <c r="AA1271" s="416" t="str">
        <f t="shared" si="98"/>
        <v/>
      </c>
      <c r="AB1271" s="416" t="e">
        <f t="shared" si="99"/>
        <v>#N/A</v>
      </c>
      <c r="AC1271" s="416" t="e">
        <f t="shared" si="100"/>
        <v>#N/A</v>
      </c>
    </row>
    <row r="1272" ht="22.5" customHeight="1" spans="1:29">
      <c r="A1272" s="421"/>
      <c r="B1272" s="422"/>
      <c r="C1272" s="422"/>
      <c r="D1272" s="421"/>
      <c r="E1272" s="421"/>
      <c r="F1272" s="421"/>
      <c r="G1272" s="421"/>
      <c r="H1272" s="421"/>
      <c r="I1272" s="421"/>
      <c r="J1272" s="421"/>
      <c r="K1272" s="421"/>
      <c r="L1272" s="421"/>
      <c r="M1272" s="421"/>
      <c r="N1272" s="426"/>
      <c r="O1272" s="426"/>
      <c r="P1272" s="427"/>
      <c r="Q1272" s="427"/>
      <c r="R1272" s="426"/>
      <c r="S1272" s="426"/>
      <c r="T1272" s="426"/>
      <c r="U1272" s="426"/>
      <c r="V1272" s="426"/>
      <c r="W1272" s="426"/>
      <c r="X1272" s="427"/>
      <c r="Y1272" s="416" t="e">
        <f t="shared" si="96"/>
        <v>#N/A</v>
      </c>
      <c r="Z1272" s="416" t="e">
        <f t="shared" si="97"/>
        <v>#N/A</v>
      </c>
      <c r="AA1272" s="416" t="str">
        <f t="shared" si="98"/>
        <v/>
      </c>
      <c r="AB1272" s="416" t="e">
        <f t="shared" si="99"/>
        <v>#N/A</v>
      </c>
      <c r="AC1272" s="416" t="e">
        <f t="shared" si="100"/>
        <v>#N/A</v>
      </c>
    </row>
    <row r="1273" ht="22.5" customHeight="1" spans="1:29">
      <c r="A1273" s="421"/>
      <c r="B1273" s="422"/>
      <c r="C1273" s="422"/>
      <c r="D1273" s="421"/>
      <c r="E1273" s="421"/>
      <c r="F1273" s="421"/>
      <c r="G1273" s="421"/>
      <c r="H1273" s="421"/>
      <c r="I1273" s="421"/>
      <c r="J1273" s="421"/>
      <c r="K1273" s="421"/>
      <c r="L1273" s="421"/>
      <c r="M1273" s="421"/>
      <c r="N1273" s="426"/>
      <c r="O1273" s="426"/>
      <c r="P1273" s="427"/>
      <c r="Q1273" s="427"/>
      <c r="R1273" s="426"/>
      <c r="S1273" s="426"/>
      <c r="T1273" s="426"/>
      <c r="U1273" s="426"/>
      <c r="V1273" s="426"/>
      <c r="W1273" s="426"/>
      <c r="X1273" s="427"/>
      <c r="Y1273" s="416" t="e">
        <f t="shared" si="96"/>
        <v>#N/A</v>
      </c>
      <c r="Z1273" s="416" t="e">
        <f t="shared" si="97"/>
        <v>#N/A</v>
      </c>
      <c r="AA1273" s="416" t="str">
        <f t="shared" si="98"/>
        <v/>
      </c>
      <c r="AB1273" s="416" t="e">
        <f t="shared" si="99"/>
        <v>#N/A</v>
      </c>
      <c r="AC1273" s="416" t="e">
        <f t="shared" si="100"/>
        <v>#N/A</v>
      </c>
    </row>
    <row r="1274" ht="22.5" customHeight="1" spans="1:29">
      <c r="A1274" s="421"/>
      <c r="B1274" s="422"/>
      <c r="C1274" s="422"/>
      <c r="D1274" s="421"/>
      <c r="E1274" s="421"/>
      <c r="F1274" s="421"/>
      <c r="G1274" s="421"/>
      <c r="H1274" s="421"/>
      <c r="I1274" s="421"/>
      <c r="J1274" s="421"/>
      <c r="K1274" s="421"/>
      <c r="L1274" s="421"/>
      <c r="M1274" s="421"/>
      <c r="N1274" s="426"/>
      <c r="O1274" s="426"/>
      <c r="P1274" s="427"/>
      <c r="Q1274" s="427"/>
      <c r="R1274" s="426"/>
      <c r="S1274" s="426"/>
      <c r="T1274" s="426"/>
      <c r="U1274" s="426"/>
      <c r="V1274" s="426"/>
      <c r="W1274" s="426"/>
      <c r="X1274" s="427"/>
      <c r="Y1274" s="416" t="e">
        <f t="shared" si="96"/>
        <v>#N/A</v>
      </c>
      <c r="Z1274" s="416" t="e">
        <f t="shared" si="97"/>
        <v>#N/A</v>
      </c>
      <c r="AA1274" s="416" t="str">
        <f t="shared" si="98"/>
        <v/>
      </c>
      <c r="AB1274" s="416" t="e">
        <f t="shared" si="99"/>
        <v>#N/A</v>
      </c>
      <c r="AC1274" s="416" t="e">
        <f t="shared" si="100"/>
        <v>#N/A</v>
      </c>
    </row>
    <row r="1275" ht="22.5" customHeight="1" spans="1:29">
      <c r="A1275" s="421"/>
      <c r="B1275" s="422"/>
      <c r="C1275" s="422"/>
      <c r="D1275" s="421"/>
      <c r="E1275" s="421"/>
      <c r="F1275" s="421"/>
      <c r="G1275" s="421"/>
      <c r="H1275" s="421"/>
      <c r="I1275" s="421"/>
      <c r="J1275" s="421"/>
      <c r="K1275" s="421"/>
      <c r="L1275" s="421"/>
      <c r="M1275" s="421"/>
      <c r="N1275" s="426"/>
      <c r="O1275" s="426"/>
      <c r="P1275" s="427"/>
      <c r="Q1275" s="427"/>
      <c r="R1275" s="426"/>
      <c r="S1275" s="426"/>
      <c r="T1275" s="426"/>
      <c r="U1275" s="426"/>
      <c r="V1275" s="426"/>
      <c r="W1275" s="426"/>
      <c r="X1275" s="427"/>
      <c r="Y1275" s="416" t="e">
        <f t="shared" si="96"/>
        <v>#N/A</v>
      </c>
      <c r="Z1275" s="416" t="e">
        <f t="shared" si="97"/>
        <v>#N/A</v>
      </c>
      <c r="AA1275" s="416" t="str">
        <f t="shared" si="98"/>
        <v/>
      </c>
      <c r="AB1275" s="416" t="e">
        <f t="shared" si="99"/>
        <v>#N/A</v>
      </c>
      <c r="AC1275" s="416" t="e">
        <f t="shared" si="100"/>
        <v>#N/A</v>
      </c>
    </row>
    <row r="1276" ht="22.5" customHeight="1" spans="1:29">
      <c r="A1276" s="421"/>
      <c r="B1276" s="422"/>
      <c r="C1276" s="422"/>
      <c r="D1276" s="421"/>
      <c r="E1276" s="421"/>
      <c r="F1276" s="421"/>
      <c r="G1276" s="421"/>
      <c r="H1276" s="421"/>
      <c r="I1276" s="421"/>
      <c r="J1276" s="421"/>
      <c r="K1276" s="421"/>
      <c r="L1276" s="421"/>
      <c r="M1276" s="421"/>
      <c r="N1276" s="426"/>
      <c r="O1276" s="426"/>
      <c r="P1276" s="427"/>
      <c r="Q1276" s="427"/>
      <c r="R1276" s="426"/>
      <c r="S1276" s="426"/>
      <c r="T1276" s="426"/>
      <c r="U1276" s="426"/>
      <c r="V1276" s="426"/>
      <c r="W1276" s="426"/>
      <c r="X1276" s="427"/>
      <c r="Y1276" s="416" t="e">
        <f t="shared" si="96"/>
        <v>#N/A</v>
      </c>
      <c r="Z1276" s="416" t="e">
        <f t="shared" si="97"/>
        <v>#N/A</v>
      </c>
      <c r="AA1276" s="416" t="str">
        <f t="shared" si="98"/>
        <v/>
      </c>
      <c r="AB1276" s="416" t="e">
        <f t="shared" si="99"/>
        <v>#N/A</v>
      </c>
      <c r="AC1276" s="416" t="e">
        <f t="shared" si="100"/>
        <v>#N/A</v>
      </c>
    </row>
    <row r="1277" ht="22.5" customHeight="1" spans="1:29">
      <c r="A1277" s="421"/>
      <c r="B1277" s="422"/>
      <c r="C1277" s="422"/>
      <c r="D1277" s="421"/>
      <c r="E1277" s="421"/>
      <c r="F1277" s="421"/>
      <c r="G1277" s="421"/>
      <c r="H1277" s="421"/>
      <c r="I1277" s="421"/>
      <c r="J1277" s="421"/>
      <c r="K1277" s="421"/>
      <c r="L1277" s="421"/>
      <c r="M1277" s="421"/>
      <c r="N1277" s="426"/>
      <c r="O1277" s="426"/>
      <c r="P1277" s="427"/>
      <c r="Q1277" s="427"/>
      <c r="R1277" s="426"/>
      <c r="S1277" s="426"/>
      <c r="T1277" s="426"/>
      <c r="U1277" s="426"/>
      <c r="V1277" s="426"/>
      <c r="W1277" s="426"/>
      <c r="X1277" s="427"/>
      <c r="Y1277" s="416" t="e">
        <f t="shared" si="96"/>
        <v>#N/A</v>
      </c>
      <c r="Z1277" s="416" t="e">
        <f t="shared" si="97"/>
        <v>#N/A</v>
      </c>
      <c r="AA1277" s="416" t="str">
        <f t="shared" si="98"/>
        <v/>
      </c>
      <c r="AB1277" s="416" t="e">
        <f t="shared" si="99"/>
        <v>#N/A</v>
      </c>
      <c r="AC1277" s="416" t="e">
        <f t="shared" si="100"/>
        <v>#N/A</v>
      </c>
    </row>
    <row r="1278" ht="22.5" customHeight="1" spans="1:29">
      <c r="A1278" s="421"/>
      <c r="B1278" s="422"/>
      <c r="C1278" s="422"/>
      <c r="D1278" s="421"/>
      <c r="E1278" s="421"/>
      <c r="F1278" s="421"/>
      <c r="G1278" s="421"/>
      <c r="H1278" s="421"/>
      <c r="I1278" s="421"/>
      <c r="J1278" s="421"/>
      <c r="K1278" s="421"/>
      <c r="L1278" s="421"/>
      <c r="M1278" s="421"/>
      <c r="N1278" s="426"/>
      <c r="O1278" s="426"/>
      <c r="P1278" s="427"/>
      <c r="Q1278" s="427"/>
      <c r="R1278" s="426"/>
      <c r="S1278" s="426"/>
      <c r="T1278" s="426"/>
      <c r="U1278" s="426"/>
      <c r="V1278" s="426"/>
      <c r="W1278" s="426"/>
      <c r="X1278" s="427"/>
      <c r="Y1278" s="416" t="e">
        <f t="shared" si="96"/>
        <v>#N/A</v>
      </c>
      <c r="Z1278" s="416" t="e">
        <f t="shared" si="97"/>
        <v>#N/A</v>
      </c>
      <c r="AA1278" s="416" t="str">
        <f t="shared" si="98"/>
        <v/>
      </c>
      <c r="AB1278" s="416" t="e">
        <f t="shared" si="99"/>
        <v>#N/A</v>
      </c>
      <c r="AC1278" s="416" t="e">
        <f t="shared" si="100"/>
        <v>#N/A</v>
      </c>
    </row>
    <row r="1279" ht="22.5" customHeight="1" spans="1:29">
      <c r="A1279" s="421"/>
      <c r="B1279" s="422"/>
      <c r="C1279" s="422"/>
      <c r="D1279" s="421"/>
      <c r="E1279" s="421"/>
      <c r="F1279" s="421"/>
      <c r="G1279" s="421"/>
      <c r="H1279" s="421"/>
      <c r="I1279" s="421"/>
      <c r="J1279" s="421"/>
      <c r="K1279" s="421"/>
      <c r="L1279" s="421"/>
      <c r="M1279" s="421"/>
      <c r="N1279" s="426"/>
      <c r="O1279" s="426"/>
      <c r="P1279" s="427"/>
      <c r="Q1279" s="427"/>
      <c r="R1279" s="426"/>
      <c r="S1279" s="426"/>
      <c r="T1279" s="426"/>
      <c r="U1279" s="426"/>
      <c r="V1279" s="426"/>
      <c r="W1279" s="426"/>
      <c r="X1279" s="427"/>
      <c r="Y1279" s="416" t="e">
        <f t="shared" si="96"/>
        <v>#N/A</v>
      </c>
      <c r="Z1279" s="416" t="e">
        <f t="shared" si="97"/>
        <v>#N/A</v>
      </c>
      <c r="AA1279" s="416" t="str">
        <f t="shared" si="98"/>
        <v/>
      </c>
      <c r="AB1279" s="416" t="e">
        <f t="shared" si="99"/>
        <v>#N/A</v>
      </c>
      <c r="AC1279" s="416" t="e">
        <f t="shared" si="100"/>
        <v>#N/A</v>
      </c>
    </row>
    <row r="1280" ht="22.5" customHeight="1" spans="1:29">
      <c r="A1280" s="421"/>
      <c r="B1280" s="422"/>
      <c r="C1280" s="422"/>
      <c r="D1280" s="421"/>
      <c r="E1280" s="421"/>
      <c r="F1280" s="421"/>
      <c r="G1280" s="421"/>
      <c r="H1280" s="421"/>
      <c r="I1280" s="421"/>
      <c r="J1280" s="421"/>
      <c r="K1280" s="421"/>
      <c r="L1280" s="421"/>
      <c r="M1280" s="421"/>
      <c r="N1280" s="426"/>
      <c r="O1280" s="426"/>
      <c r="P1280" s="427"/>
      <c r="Q1280" s="427"/>
      <c r="R1280" s="426"/>
      <c r="S1280" s="426"/>
      <c r="T1280" s="426"/>
      <c r="U1280" s="426"/>
      <c r="V1280" s="426"/>
      <c r="W1280" s="426"/>
      <c r="X1280" s="427"/>
      <c r="Y1280" s="416" t="e">
        <f t="shared" si="96"/>
        <v>#N/A</v>
      </c>
      <c r="Z1280" s="416" t="e">
        <f t="shared" si="97"/>
        <v>#N/A</v>
      </c>
      <c r="AA1280" s="416" t="str">
        <f t="shared" si="98"/>
        <v/>
      </c>
      <c r="AB1280" s="416" t="e">
        <f t="shared" si="99"/>
        <v>#N/A</v>
      </c>
      <c r="AC1280" s="416" t="e">
        <f t="shared" si="100"/>
        <v>#N/A</v>
      </c>
    </row>
    <row r="1281" ht="22.5" customHeight="1" spans="1:29">
      <c r="A1281" s="421"/>
      <c r="B1281" s="422"/>
      <c r="C1281" s="422"/>
      <c r="D1281" s="421"/>
      <c r="E1281" s="421"/>
      <c r="F1281" s="421"/>
      <c r="G1281" s="421"/>
      <c r="H1281" s="421"/>
      <c r="I1281" s="421"/>
      <c r="J1281" s="421"/>
      <c r="K1281" s="421"/>
      <c r="L1281" s="421"/>
      <c r="M1281" s="421"/>
      <c r="N1281" s="426"/>
      <c r="O1281" s="426"/>
      <c r="P1281" s="427"/>
      <c r="Q1281" s="427"/>
      <c r="R1281" s="426"/>
      <c r="S1281" s="426"/>
      <c r="T1281" s="426"/>
      <c r="U1281" s="426"/>
      <c r="V1281" s="426"/>
      <c r="W1281" s="426"/>
      <c r="X1281" s="427"/>
      <c r="Y1281" s="416" t="e">
        <f t="shared" si="96"/>
        <v>#N/A</v>
      </c>
      <c r="Z1281" s="416" t="e">
        <f t="shared" si="97"/>
        <v>#N/A</v>
      </c>
      <c r="AA1281" s="416" t="str">
        <f t="shared" si="98"/>
        <v/>
      </c>
      <c r="AB1281" s="416" t="e">
        <f t="shared" si="99"/>
        <v>#N/A</v>
      </c>
      <c r="AC1281" s="416" t="e">
        <f t="shared" si="100"/>
        <v>#N/A</v>
      </c>
    </row>
    <row r="1282" ht="22.5" customHeight="1" spans="1:29">
      <c r="A1282" s="421"/>
      <c r="B1282" s="422"/>
      <c r="C1282" s="422"/>
      <c r="D1282" s="421"/>
      <c r="E1282" s="421"/>
      <c r="F1282" s="421"/>
      <c r="G1282" s="421"/>
      <c r="H1282" s="421"/>
      <c r="I1282" s="421"/>
      <c r="J1282" s="421"/>
      <c r="K1282" s="421"/>
      <c r="L1282" s="421"/>
      <c r="M1282" s="421"/>
      <c r="N1282" s="426"/>
      <c r="O1282" s="426"/>
      <c r="P1282" s="427"/>
      <c r="Q1282" s="427"/>
      <c r="R1282" s="426"/>
      <c r="S1282" s="426"/>
      <c r="T1282" s="426"/>
      <c r="U1282" s="426"/>
      <c r="V1282" s="426"/>
      <c r="W1282" s="426"/>
      <c r="X1282" s="427"/>
      <c r="Y1282" s="416" t="e">
        <f t="shared" si="96"/>
        <v>#N/A</v>
      </c>
      <c r="Z1282" s="416" t="e">
        <f t="shared" si="97"/>
        <v>#N/A</v>
      </c>
      <c r="AA1282" s="416" t="str">
        <f t="shared" si="98"/>
        <v/>
      </c>
      <c r="AB1282" s="416" t="e">
        <f t="shared" si="99"/>
        <v>#N/A</v>
      </c>
      <c r="AC1282" s="416" t="e">
        <f t="shared" si="100"/>
        <v>#N/A</v>
      </c>
    </row>
    <row r="1283" ht="22.5" customHeight="1" spans="1:29">
      <c r="A1283" s="421"/>
      <c r="B1283" s="422"/>
      <c r="C1283" s="422"/>
      <c r="D1283" s="421"/>
      <c r="E1283" s="421"/>
      <c r="F1283" s="421"/>
      <c r="G1283" s="421"/>
      <c r="H1283" s="421"/>
      <c r="I1283" s="421"/>
      <c r="J1283" s="421"/>
      <c r="K1283" s="421"/>
      <c r="L1283" s="421"/>
      <c r="M1283" s="421"/>
      <c r="N1283" s="426"/>
      <c r="O1283" s="426"/>
      <c r="P1283" s="427"/>
      <c r="Q1283" s="427"/>
      <c r="R1283" s="426"/>
      <c r="S1283" s="426"/>
      <c r="T1283" s="426"/>
      <c r="U1283" s="426"/>
      <c r="V1283" s="426"/>
      <c r="W1283" s="426"/>
      <c r="X1283" s="427"/>
      <c r="Y1283" s="416" t="e">
        <f t="shared" si="96"/>
        <v>#N/A</v>
      </c>
      <c r="Z1283" s="416" t="e">
        <f t="shared" si="97"/>
        <v>#N/A</v>
      </c>
      <c r="AA1283" s="416" t="str">
        <f t="shared" si="98"/>
        <v/>
      </c>
      <c r="AB1283" s="416" t="e">
        <f t="shared" si="99"/>
        <v>#N/A</v>
      </c>
      <c r="AC1283" s="416" t="e">
        <f t="shared" si="100"/>
        <v>#N/A</v>
      </c>
    </row>
    <row r="1284" ht="22.5" customHeight="1" spans="1:29">
      <c r="A1284" s="421"/>
      <c r="B1284" s="422"/>
      <c r="C1284" s="422"/>
      <c r="D1284" s="421"/>
      <c r="E1284" s="421"/>
      <c r="F1284" s="421"/>
      <c r="G1284" s="421"/>
      <c r="H1284" s="421"/>
      <c r="I1284" s="421"/>
      <c r="J1284" s="421"/>
      <c r="K1284" s="421"/>
      <c r="L1284" s="421"/>
      <c r="M1284" s="421"/>
      <c r="N1284" s="426"/>
      <c r="O1284" s="426"/>
      <c r="P1284" s="427"/>
      <c r="Q1284" s="427"/>
      <c r="R1284" s="426"/>
      <c r="S1284" s="426"/>
      <c r="T1284" s="426"/>
      <c r="U1284" s="426"/>
      <c r="V1284" s="426"/>
      <c r="W1284" s="426"/>
      <c r="X1284" s="427"/>
      <c r="Y1284" s="416" t="e">
        <f t="shared" si="96"/>
        <v>#N/A</v>
      </c>
      <c r="Z1284" s="416" t="e">
        <f t="shared" si="97"/>
        <v>#N/A</v>
      </c>
      <c r="AA1284" s="416" t="str">
        <f t="shared" si="98"/>
        <v/>
      </c>
      <c r="AB1284" s="416" t="e">
        <f t="shared" si="99"/>
        <v>#N/A</v>
      </c>
      <c r="AC1284" s="416" t="e">
        <f t="shared" si="100"/>
        <v>#N/A</v>
      </c>
    </row>
    <row r="1285" ht="22.5" customHeight="1" spans="1:29">
      <c r="A1285" s="421"/>
      <c r="B1285" s="422"/>
      <c r="C1285" s="422"/>
      <c r="D1285" s="421"/>
      <c r="E1285" s="421"/>
      <c r="F1285" s="421"/>
      <c r="G1285" s="421"/>
      <c r="H1285" s="421"/>
      <c r="I1285" s="421"/>
      <c r="J1285" s="421"/>
      <c r="K1285" s="421"/>
      <c r="L1285" s="421"/>
      <c r="M1285" s="421"/>
      <c r="N1285" s="426"/>
      <c r="O1285" s="426"/>
      <c r="P1285" s="427"/>
      <c r="Q1285" s="427"/>
      <c r="R1285" s="426"/>
      <c r="S1285" s="426"/>
      <c r="T1285" s="426"/>
      <c r="U1285" s="426"/>
      <c r="V1285" s="426"/>
      <c r="W1285" s="426"/>
      <c r="X1285" s="427"/>
      <c r="Y1285" s="416" t="e">
        <f t="shared" si="96"/>
        <v>#N/A</v>
      </c>
      <c r="Z1285" s="416" t="e">
        <f t="shared" si="97"/>
        <v>#N/A</v>
      </c>
      <c r="AA1285" s="416" t="str">
        <f t="shared" si="98"/>
        <v/>
      </c>
      <c r="AB1285" s="416" t="e">
        <f t="shared" si="99"/>
        <v>#N/A</v>
      </c>
      <c r="AC1285" s="416" t="e">
        <f t="shared" si="100"/>
        <v>#N/A</v>
      </c>
    </row>
    <row r="1286" ht="22.5" customHeight="1" spans="1:29">
      <c r="A1286" s="421"/>
      <c r="B1286" s="422"/>
      <c r="C1286" s="422"/>
      <c r="D1286" s="421"/>
      <c r="E1286" s="421"/>
      <c r="F1286" s="421"/>
      <c r="G1286" s="421"/>
      <c r="H1286" s="421"/>
      <c r="I1286" s="421"/>
      <c r="J1286" s="421"/>
      <c r="K1286" s="421"/>
      <c r="L1286" s="421"/>
      <c r="M1286" s="421"/>
      <c r="N1286" s="426"/>
      <c r="O1286" s="426"/>
      <c r="P1286" s="427"/>
      <c r="Q1286" s="427"/>
      <c r="R1286" s="426"/>
      <c r="S1286" s="426"/>
      <c r="T1286" s="426"/>
      <c r="U1286" s="426"/>
      <c r="V1286" s="426"/>
      <c r="W1286" s="426"/>
      <c r="X1286" s="427"/>
      <c r="Y1286" s="416" t="e">
        <f t="shared" si="96"/>
        <v>#N/A</v>
      </c>
      <c r="Z1286" s="416" t="e">
        <f t="shared" si="97"/>
        <v>#N/A</v>
      </c>
      <c r="AA1286" s="416" t="str">
        <f t="shared" si="98"/>
        <v/>
      </c>
      <c r="AB1286" s="416" t="e">
        <f t="shared" si="99"/>
        <v>#N/A</v>
      </c>
      <c r="AC1286" s="416" t="e">
        <f t="shared" si="100"/>
        <v>#N/A</v>
      </c>
    </row>
    <row r="1287" ht="22.5" customHeight="1" spans="1:29">
      <c r="A1287" s="421"/>
      <c r="B1287" s="422"/>
      <c r="C1287" s="422"/>
      <c r="D1287" s="421"/>
      <c r="E1287" s="421"/>
      <c r="F1287" s="421"/>
      <c r="G1287" s="421"/>
      <c r="H1287" s="421"/>
      <c r="I1287" s="421"/>
      <c r="J1287" s="421"/>
      <c r="K1287" s="421"/>
      <c r="L1287" s="421"/>
      <c r="M1287" s="421"/>
      <c r="N1287" s="426"/>
      <c r="O1287" s="426"/>
      <c r="P1287" s="427"/>
      <c r="Q1287" s="427"/>
      <c r="R1287" s="426"/>
      <c r="S1287" s="426"/>
      <c r="T1287" s="426"/>
      <c r="U1287" s="426"/>
      <c r="V1287" s="426"/>
      <c r="W1287" s="426"/>
      <c r="X1287" s="427"/>
      <c r="Y1287" s="416" t="e">
        <f t="shared" ref="Y1287:Y1350" si="101">_xlfn.IFS(LEFT(M1287,3)="003","三保支出",LEFT(M1287,3)="004","刚性支出",LEFT(M1287,3)="000","促发展支出")</f>
        <v>#N/A</v>
      </c>
      <c r="Z1287" s="416" t="e">
        <f t="shared" ref="Z1287:Z1350" si="102">_xlfn.IFS(LEFT(E1287,1)="3","项目支出",LEFT(E1287,1)="1","人员类支出",LEFT(E1287,1)="2","运转类支出")</f>
        <v>#N/A</v>
      </c>
      <c r="AA1287" s="416" t="str">
        <f t="shared" ref="AA1287:AA1350" si="103">LEFT(H1287,7)</f>
        <v/>
      </c>
      <c r="AB1287" s="416" t="e">
        <f t="shared" ref="AB1287:AB1350" si="104">_xlfn.IFS(LEFT(M1287,6)="003001","保工资",LEFT(M1287,6)="003002","保运转",LEFT(M1287,6)="003003","保基本民生")</f>
        <v>#N/A</v>
      </c>
      <c r="AC1287" s="416" t="e">
        <f t="shared" ref="AC1287:AC1350" si="105">IF(Z1287="项目支出","否","是")</f>
        <v>#N/A</v>
      </c>
    </row>
    <row r="1288" ht="22.5" customHeight="1" spans="1:29">
      <c r="A1288" s="421"/>
      <c r="B1288" s="422"/>
      <c r="C1288" s="422"/>
      <c r="D1288" s="421"/>
      <c r="E1288" s="421"/>
      <c r="F1288" s="421"/>
      <c r="G1288" s="421"/>
      <c r="H1288" s="421"/>
      <c r="I1288" s="421"/>
      <c r="J1288" s="421"/>
      <c r="K1288" s="421"/>
      <c r="L1288" s="421"/>
      <c r="M1288" s="421"/>
      <c r="N1288" s="426"/>
      <c r="O1288" s="426"/>
      <c r="P1288" s="427"/>
      <c r="Q1288" s="427"/>
      <c r="R1288" s="426"/>
      <c r="S1288" s="426"/>
      <c r="T1288" s="426"/>
      <c r="U1288" s="426"/>
      <c r="V1288" s="426"/>
      <c r="W1288" s="426"/>
      <c r="X1288" s="427"/>
      <c r="Y1288" s="416" t="e">
        <f t="shared" si="101"/>
        <v>#N/A</v>
      </c>
      <c r="Z1288" s="416" t="e">
        <f t="shared" si="102"/>
        <v>#N/A</v>
      </c>
      <c r="AA1288" s="416" t="str">
        <f t="shared" si="103"/>
        <v/>
      </c>
      <c r="AB1288" s="416" t="e">
        <f t="shared" si="104"/>
        <v>#N/A</v>
      </c>
      <c r="AC1288" s="416" t="e">
        <f t="shared" si="105"/>
        <v>#N/A</v>
      </c>
    </row>
    <row r="1289" ht="22.5" customHeight="1" spans="1:29">
      <c r="A1289" s="421"/>
      <c r="B1289" s="422"/>
      <c r="C1289" s="422"/>
      <c r="D1289" s="421"/>
      <c r="E1289" s="421"/>
      <c r="F1289" s="421"/>
      <c r="G1289" s="421"/>
      <c r="H1289" s="421"/>
      <c r="I1289" s="421"/>
      <c r="J1289" s="421"/>
      <c r="K1289" s="421"/>
      <c r="L1289" s="421"/>
      <c r="M1289" s="421"/>
      <c r="N1289" s="426"/>
      <c r="O1289" s="426"/>
      <c r="P1289" s="427"/>
      <c r="Q1289" s="427"/>
      <c r="R1289" s="426"/>
      <c r="S1289" s="426"/>
      <c r="T1289" s="426"/>
      <c r="U1289" s="426"/>
      <c r="V1289" s="426"/>
      <c r="W1289" s="426"/>
      <c r="X1289" s="427"/>
      <c r="Y1289" s="416" t="e">
        <f t="shared" si="101"/>
        <v>#N/A</v>
      </c>
      <c r="Z1289" s="416" t="e">
        <f t="shared" si="102"/>
        <v>#N/A</v>
      </c>
      <c r="AA1289" s="416" t="str">
        <f t="shared" si="103"/>
        <v/>
      </c>
      <c r="AB1289" s="416" t="e">
        <f t="shared" si="104"/>
        <v>#N/A</v>
      </c>
      <c r="AC1289" s="416" t="e">
        <f t="shared" si="105"/>
        <v>#N/A</v>
      </c>
    </row>
    <row r="1290" ht="22.5" customHeight="1" spans="1:29">
      <c r="A1290" s="421"/>
      <c r="B1290" s="422"/>
      <c r="C1290" s="422"/>
      <c r="D1290" s="421"/>
      <c r="E1290" s="421"/>
      <c r="F1290" s="421"/>
      <c r="G1290" s="421"/>
      <c r="H1290" s="421"/>
      <c r="I1290" s="421"/>
      <c r="J1290" s="421"/>
      <c r="K1290" s="421"/>
      <c r="L1290" s="421"/>
      <c r="M1290" s="421"/>
      <c r="N1290" s="426"/>
      <c r="O1290" s="426"/>
      <c r="P1290" s="427"/>
      <c r="Q1290" s="427"/>
      <c r="R1290" s="426"/>
      <c r="S1290" s="426"/>
      <c r="T1290" s="426"/>
      <c r="U1290" s="426"/>
      <c r="V1290" s="426"/>
      <c r="W1290" s="426"/>
      <c r="X1290" s="427"/>
      <c r="Y1290" s="416" t="e">
        <f t="shared" si="101"/>
        <v>#N/A</v>
      </c>
      <c r="Z1290" s="416" t="e">
        <f t="shared" si="102"/>
        <v>#N/A</v>
      </c>
      <c r="AA1290" s="416" t="str">
        <f t="shared" si="103"/>
        <v/>
      </c>
      <c r="AB1290" s="416" t="e">
        <f t="shared" si="104"/>
        <v>#N/A</v>
      </c>
      <c r="AC1290" s="416" t="e">
        <f t="shared" si="105"/>
        <v>#N/A</v>
      </c>
    </row>
    <row r="1291" ht="22.5" customHeight="1" spans="1:29">
      <c r="A1291" s="421"/>
      <c r="B1291" s="422"/>
      <c r="C1291" s="422"/>
      <c r="D1291" s="421"/>
      <c r="E1291" s="421"/>
      <c r="F1291" s="421"/>
      <c r="G1291" s="421"/>
      <c r="H1291" s="421"/>
      <c r="I1291" s="421"/>
      <c r="J1291" s="421"/>
      <c r="K1291" s="421"/>
      <c r="L1291" s="421"/>
      <c r="M1291" s="421"/>
      <c r="N1291" s="426"/>
      <c r="O1291" s="426"/>
      <c r="P1291" s="427"/>
      <c r="Q1291" s="427"/>
      <c r="R1291" s="426"/>
      <c r="S1291" s="426"/>
      <c r="T1291" s="426"/>
      <c r="U1291" s="426"/>
      <c r="V1291" s="426"/>
      <c r="W1291" s="426"/>
      <c r="X1291" s="427"/>
      <c r="Y1291" s="416" t="e">
        <f t="shared" si="101"/>
        <v>#N/A</v>
      </c>
      <c r="Z1291" s="416" t="e">
        <f t="shared" si="102"/>
        <v>#N/A</v>
      </c>
      <c r="AA1291" s="416" t="str">
        <f t="shared" si="103"/>
        <v/>
      </c>
      <c r="AB1291" s="416" t="e">
        <f t="shared" si="104"/>
        <v>#N/A</v>
      </c>
      <c r="AC1291" s="416" t="e">
        <f t="shared" si="105"/>
        <v>#N/A</v>
      </c>
    </row>
    <row r="1292" ht="22.5" customHeight="1" spans="1:29">
      <c r="A1292" s="421"/>
      <c r="B1292" s="422"/>
      <c r="C1292" s="422"/>
      <c r="D1292" s="421"/>
      <c r="E1292" s="421"/>
      <c r="F1292" s="421"/>
      <c r="G1292" s="421"/>
      <c r="H1292" s="421"/>
      <c r="I1292" s="421"/>
      <c r="J1292" s="421"/>
      <c r="K1292" s="421"/>
      <c r="L1292" s="421"/>
      <c r="M1292" s="421"/>
      <c r="N1292" s="426"/>
      <c r="O1292" s="426"/>
      <c r="P1292" s="427"/>
      <c r="Q1292" s="427"/>
      <c r="R1292" s="426"/>
      <c r="S1292" s="426"/>
      <c r="T1292" s="426"/>
      <c r="U1292" s="426"/>
      <c r="V1292" s="426"/>
      <c r="W1292" s="426"/>
      <c r="X1292" s="427"/>
      <c r="Y1292" s="416" t="e">
        <f t="shared" si="101"/>
        <v>#N/A</v>
      </c>
      <c r="Z1292" s="416" t="e">
        <f t="shared" si="102"/>
        <v>#N/A</v>
      </c>
      <c r="AA1292" s="416" t="str">
        <f t="shared" si="103"/>
        <v/>
      </c>
      <c r="AB1292" s="416" t="e">
        <f t="shared" si="104"/>
        <v>#N/A</v>
      </c>
      <c r="AC1292" s="416" t="e">
        <f t="shared" si="105"/>
        <v>#N/A</v>
      </c>
    </row>
    <row r="1293" ht="22.5" customHeight="1" spans="1:29">
      <c r="A1293" s="421"/>
      <c r="B1293" s="422"/>
      <c r="C1293" s="422"/>
      <c r="D1293" s="421"/>
      <c r="E1293" s="421"/>
      <c r="F1293" s="421"/>
      <c r="G1293" s="421"/>
      <c r="H1293" s="421"/>
      <c r="I1293" s="421"/>
      <c r="J1293" s="421"/>
      <c r="K1293" s="421"/>
      <c r="L1293" s="421"/>
      <c r="M1293" s="421"/>
      <c r="N1293" s="426"/>
      <c r="O1293" s="426"/>
      <c r="P1293" s="427"/>
      <c r="Q1293" s="427"/>
      <c r="R1293" s="426"/>
      <c r="S1293" s="426"/>
      <c r="T1293" s="426"/>
      <c r="U1293" s="426"/>
      <c r="V1293" s="426"/>
      <c r="W1293" s="426"/>
      <c r="X1293" s="427"/>
      <c r="Y1293" s="416" t="e">
        <f t="shared" si="101"/>
        <v>#N/A</v>
      </c>
      <c r="Z1293" s="416" t="e">
        <f t="shared" si="102"/>
        <v>#N/A</v>
      </c>
      <c r="AA1293" s="416" t="str">
        <f t="shared" si="103"/>
        <v/>
      </c>
      <c r="AB1293" s="416" t="e">
        <f t="shared" si="104"/>
        <v>#N/A</v>
      </c>
      <c r="AC1293" s="416" t="e">
        <f t="shared" si="105"/>
        <v>#N/A</v>
      </c>
    </row>
    <row r="1294" ht="22.5" customHeight="1" spans="1:29">
      <c r="A1294" s="421"/>
      <c r="B1294" s="422"/>
      <c r="C1294" s="422"/>
      <c r="D1294" s="421"/>
      <c r="E1294" s="421"/>
      <c r="F1294" s="421"/>
      <c r="G1294" s="421"/>
      <c r="H1294" s="421"/>
      <c r="I1294" s="421"/>
      <c r="J1294" s="421"/>
      <c r="K1294" s="421"/>
      <c r="L1294" s="421"/>
      <c r="M1294" s="421"/>
      <c r="N1294" s="426"/>
      <c r="O1294" s="426"/>
      <c r="P1294" s="427"/>
      <c r="Q1294" s="427"/>
      <c r="R1294" s="426"/>
      <c r="S1294" s="426"/>
      <c r="T1294" s="426"/>
      <c r="U1294" s="426"/>
      <c r="V1294" s="426"/>
      <c r="W1294" s="426"/>
      <c r="X1294" s="427"/>
      <c r="Y1294" s="416" t="e">
        <f t="shared" si="101"/>
        <v>#N/A</v>
      </c>
      <c r="Z1294" s="416" t="e">
        <f t="shared" si="102"/>
        <v>#N/A</v>
      </c>
      <c r="AA1294" s="416" t="str">
        <f t="shared" si="103"/>
        <v/>
      </c>
      <c r="AB1294" s="416" t="e">
        <f t="shared" si="104"/>
        <v>#N/A</v>
      </c>
      <c r="AC1294" s="416" t="e">
        <f t="shared" si="105"/>
        <v>#N/A</v>
      </c>
    </row>
    <row r="1295" ht="22.5" customHeight="1" spans="1:29">
      <c r="A1295" s="421"/>
      <c r="B1295" s="422"/>
      <c r="C1295" s="422"/>
      <c r="D1295" s="421"/>
      <c r="E1295" s="421"/>
      <c r="F1295" s="421"/>
      <c r="G1295" s="421"/>
      <c r="H1295" s="421"/>
      <c r="I1295" s="421"/>
      <c r="J1295" s="421"/>
      <c r="K1295" s="421"/>
      <c r="L1295" s="421"/>
      <c r="M1295" s="421"/>
      <c r="N1295" s="426"/>
      <c r="O1295" s="426"/>
      <c r="P1295" s="427"/>
      <c r="Q1295" s="427"/>
      <c r="R1295" s="426"/>
      <c r="S1295" s="426"/>
      <c r="T1295" s="426"/>
      <c r="U1295" s="426"/>
      <c r="V1295" s="426"/>
      <c r="W1295" s="426"/>
      <c r="X1295" s="427"/>
      <c r="Y1295" s="416" t="e">
        <f t="shared" si="101"/>
        <v>#N/A</v>
      </c>
      <c r="Z1295" s="416" t="e">
        <f t="shared" si="102"/>
        <v>#N/A</v>
      </c>
      <c r="AA1295" s="416" t="str">
        <f t="shared" si="103"/>
        <v/>
      </c>
      <c r="AB1295" s="416" t="e">
        <f t="shared" si="104"/>
        <v>#N/A</v>
      </c>
      <c r="AC1295" s="416" t="e">
        <f t="shared" si="105"/>
        <v>#N/A</v>
      </c>
    </row>
    <row r="1296" ht="22.5" customHeight="1" spans="1:29">
      <c r="A1296" s="421"/>
      <c r="B1296" s="422"/>
      <c r="C1296" s="422"/>
      <c r="D1296" s="421"/>
      <c r="E1296" s="421"/>
      <c r="F1296" s="421"/>
      <c r="G1296" s="421"/>
      <c r="H1296" s="421"/>
      <c r="I1296" s="421"/>
      <c r="J1296" s="421"/>
      <c r="K1296" s="421"/>
      <c r="L1296" s="421"/>
      <c r="M1296" s="421"/>
      <c r="N1296" s="426"/>
      <c r="O1296" s="426"/>
      <c r="P1296" s="427"/>
      <c r="Q1296" s="427"/>
      <c r="R1296" s="426"/>
      <c r="S1296" s="426"/>
      <c r="T1296" s="426"/>
      <c r="U1296" s="426"/>
      <c r="V1296" s="426"/>
      <c r="W1296" s="426"/>
      <c r="X1296" s="427"/>
      <c r="Y1296" s="416" t="e">
        <f t="shared" si="101"/>
        <v>#N/A</v>
      </c>
      <c r="Z1296" s="416" t="e">
        <f t="shared" si="102"/>
        <v>#N/A</v>
      </c>
      <c r="AA1296" s="416" t="str">
        <f t="shared" si="103"/>
        <v/>
      </c>
      <c r="AB1296" s="416" t="e">
        <f t="shared" si="104"/>
        <v>#N/A</v>
      </c>
      <c r="AC1296" s="416" t="e">
        <f t="shared" si="105"/>
        <v>#N/A</v>
      </c>
    </row>
    <row r="1297" ht="22.5" customHeight="1" spans="1:29">
      <c r="A1297" s="421"/>
      <c r="B1297" s="422"/>
      <c r="C1297" s="422"/>
      <c r="D1297" s="421"/>
      <c r="E1297" s="421"/>
      <c r="F1297" s="421"/>
      <c r="G1297" s="421"/>
      <c r="H1297" s="421"/>
      <c r="I1297" s="421"/>
      <c r="J1297" s="421"/>
      <c r="K1297" s="421"/>
      <c r="L1297" s="421"/>
      <c r="M1297" s="421"/>
      <c r="N1297" s="426"/>
      <c r="O1297" s="426"/>
      <c r="P1297" s="427"/>
      <c r="Q1297" s="427"/>
      <c r="R1297" s="426"/>
      <c r="S1297" s="426"/>
      <c r="T1297" s="426"/>
      <c r="U1297" s="426"/>
      <c r="V1297" s="426"/>
      <c r="W1297" s="426"/>
      <c r="X1297" s="427"/>
      <c r="Y1297" s="416" t="e">
        <f t="shared" si="101"/>
        <v>#N/A</v>
      </c>
      <c r="Z1297" s="416" t="e">
        <f t="shared" si="102"/>
        <v>#N/A</v>
      </c>
      <c r="AA1297" s="416" t="str">
        <f t="shared" si="103"/>
        <v/>
      </c>
      <c r="AB1297" s="416" t="e">
        <f t="shared" si="104"/>
        <v>#N/A</v>
      </c>
      <c r="AC1297" s="416" t="e">
        <f t="shared" si="105"/>
        <v>#N/A</v>
      </c>
    </row>
    <row r="1298" ht="22.5" customHeight="1" spans="1:29">
      <c r="A1298" s="421"/>
      <c r="B1298" s="422"/>
      <c r="C1298" s="422"/>
      <c r="D1298" s="421"/>
      <c r="E1298" s="421"/>
      <c r="F1298" s="421"/>
      <c r="G1298" s="421"/>
      <c r="H1298" s="421"/>
      <c r="I1298" s="421"/>
      <c r="J1298" s="421"/>
      <c r="K1298" s="421"/>
      <c r="L1298" s="421"/>
      <c r="M1298" s="421"/>
      <c r="N1298" s="426"/>
      <c r="O1298" s="426"/>
      <c r="P1298" s="427"/>
      <c r="Q1298" s="427"/>
      <c r="R1298" s="426"/>
      <c r="S1298" s="426"/>
      <c r="T1298" s="426"/>
      <c r="U1298" s="426"/>
      <c r="V1298" s="426"/>
      <c r="W1298" s="426"/>
      <c r="X1298" s="427"/>
      <c r="Y1298" s="416" t="e">
        <f t="shared" si="101"/>
        <v>#N/A</v>
      </c>
      <c r="Z1298" s="416" t="e">
        <f t="shared" si="102"/>
        <v>#N/A</v>
      </c>
      <c r="AA1298" s="416" t="str">
        <f t="shared" si="103"/>
        <v/>
      </c>
      <c r="AB1298" s="416" t="e">
        <f t="shared" si="104"/>
        <v>#N/A</v>
      </c>
      <c r="AC1298" s="416" t="e">
        <f t="shared" si="105"/>
        <v>#N/A</v>
      </c>
    </row>
    <row r="1299" ht="22.5" customHeight="1" spans="1:29">
      <c r="A1299" s="421"/>
      <c r="B1299" s="422"/>
      <c r="C1299" s="422"/>
      <c r="D1299" s="421"/>
      <c r="E1299" s="421"/>
      <c r="F1299" s="421"/>
      <c r="G1299" s="421"/>
      <c r="H1299" s="421"/>
      <c r="I1299" s="421"/>
      <c r="J1299" s="421"/>
      <c r="K1299" s="421"/>
      <c r="L1299" s="421"/>
      <c r="M1299" s="421"/>
      <c r="N1299" s="426"/>
      <c r="O1299" s="426"/>
      <c r="P1299" s="427"/>
      <c r="Q1299" s="427"/>
      <c r="R1299" s="426"/>
      <c r="S1299" s="426"/>
      <c r="T1299" s="426"/>
      <c r="U1299" s="426"/>
      <c r="V1299" s="426"/>
      <c r="W1299" s="426"/>
      <c r="X1299" s="427"/>
      <c r="Y1299" s="416" t="e">
        <f t="shared" si="101"/>
        <v>#N/A</v>
      </c>
      <c r="Z1299" s="416" t="e">
        <f t="shared" si="102"/>
        <v>#N/A</v>
      </c>
      <c r="AA1299" s="416" t="str">
        <f t="shared" si="103"/>
        <v/>
      </c>
      <c r="AB1299" s="416" t="e">
        <f t="shared" si="104"/>
        <v>#N/A</v>
      </c>
      <c r="AC1299" s="416" t="e">
        <f t="shared" si="105"/>
        <v>#N/A</v>
      </c>
    </row>
    <row r="1300" ht="22.5" customHeight="1" spans="1:29">
      <c r="A1300" s="421"/>
      <c r="B1300" s="422"/>
      <c r="C1300" s="422"/>
      <c r="D1300" s="421"/>
      <c r="E1300" s="421"/>
      <c r="F1300" s="421"/>
      <c r="G1300" s="421"/>
      <c r="H1300" s="421"/>
      <c r="I1300" s="421"/>
      <c r="J1300" s="421"/>
      <c r="K1300" s="421"/>
      <c r="L1300" s="421"/>
      <c r="M1300" s="421"/>
      <c r="N1300" s="426"/>
      <c r="O1300" s="426"/>
      <c r="P1300" s="427"/>
      <c r="Q1300" s="427"/>
      <c r="R1300" s="426"/>
      <c r="S1300" s="426"/>
      <c r="T1300" s="426"/>
      <c r="U1300" s="426"/>
      <c r="V1300" s="426"/>
      <c r="W1300" s="426"/>
      <c r="X1300" s="427"/>
      <c r="Y1300" s="416" t="e">
        <f t="shared" si="101"/>
        <v>#N/A</v>
      </c>
      <c r="Z1300" s="416" t="e">
        <f t="shared" si="102"/>
        <v>#N/A</v>
      </c>
      <c r="AA1300" s="416" t="str">
        <f t="shared" si="103"/>
        <v/>
      </c>
      <c r="AB1300" s="416" t="e">
        <f t="shared" si="104"/>
        <v>#N/A</v>
      </c>
      <c r="AC1300" s="416" t="e">
        <f t="shared" si="105"/>
        <v>#N/A</v>
      </c>
    </row>
    <row r="1301" ht="22.5" customHeight="1" spans="1:29">
      <c r="A1301" s="421"/>
      <c r="B1301" s="422"/>
      <c r="C1301" s="422"/>
      <c r="D1301" s="421"/>
      <c r="E1301" s="421"/>
      <c r="F1301" s="421"/>
      <c r="G1301" s="421"/>
      <c r="H1301" s="421"/>
      <c r="I1301" s="421"/>
      <c r="J1301" s="421"/>
      <c r="K1301" s="421"/>
      <c r="L1301" s="421"/>
      <c r="M1301" s="421"/>
      <c r="N1301" s="426"/>
      <c r="O1301" s="426"/>
      <c r="P1301" s="427"/>
      <c r="Q1301" s="427"/>
      <c r="R1301" s="426"/>
      <c r="S1301" s="426"/>
      <c r="T1301" s="426"/>
      <c r="U1301" s="426"/>
      <c r="V1301" s="426"/>
      <c r="W1301" s="426"/>
      <c r="X1301" s="427"/>
      <c r="Y1301" s="416" t="e">
        <f t="shared" si="101"/>
        <v>#N/A</v>
      </c>
      <c r="Z1301" s="416" t="e">
        <f t="shared" si="102"/>
        <v>#N/A</v>
      </c>
      <c r="AA1301" s="416" t="str">
        <f t="shared" si="103"/>
        <v/>
      </c>
      <c r="AB1301" s="416" t="e">
        <f t="shared" si="104"/>
        <v>#N/A</v>
      </c>
      <c r="AC1301" s="416" t="e">
        <f t="shared" si="105"/>
        <v>#N/A</v>
      </c>
    </row>
    <row r="1302" ht="22.5" customHeight="1" spans="1:29">
      <c r="A1302" s="421"/>
      <c r="B1302" s="422"/>
      <c r="C1302" s="422"/>
      <c r="D1302" s="421"/>
      <c r="E1302" s="421"/>
      <c r="F1302" s="421"/>
      <c r="G1302" s="421"/>
      <c r="H1302" s="421"/>
      <c r="I1302" s="421"/>
      <c r="J1302" s="421"/>
      <c r="K1302" s="421"/>
      <c r="L1302" s="421"/>
      <c r="M1302" s="421"/>
      <c r="N1302" s="426"/>
      <c r="O1302" s="426"/>
      <c r="P1302" s="427"/>
      <c r="Q1302" s="427"/>
      <c r="R1302" s="426"/>
      <c r="S1302" s="426"/>
      <c r="T1302" s="426"/>
      <c r="U1302" s="426"/>
      <c r="V1302" s="426"/>
      <c r="W1302" s="426"/>
      <c r="X1302" s="427"/>
      <c r="Y1302" s="416" t="e">
        <f t="shared" si="101"/>
        <v>#N/A</v>
      </c>
      <c r="Z1302" s="416" t="e">
        <f t="shared" si="102"/>
        <v>#N/A</v>
      </c>
      <c r="AA1302" s="416" t="str">
        <f t="shared" si="103"/>
        <v/>
      </c>
      <c r="AB1302" s="416" t="e">
        <f t="shared" si="104"/>
        <v>#N/A</v>
      </c>
      <c r="AC1302" s="416" t="e">
        <f t="shared" si="105"/>
        <v>#N/A</v>
      </c>
    </row>
    <row r="1303" ht="22.5" customHeight="1" spans="1:29">
      <c r="A1303" s="421"/>
      <c r="B1303" s="422"/>
      <c r="C1303" s="422"/>
      <c r="D1303" s="421"/>
      <c r="E1303" s="421"/>
      <c r="F1303" s="421"/>
      <c r="G1303" s="421"/>
      <c r="H1303" s="421"/>
      <c r="I1303" s="421"/>
      <c r="J1303" s="421"/>
      <c r="K1303" s="421"/>
      <c r="L1303" s="421"/>
      <c r="M1303" s="421"/>
      <c r="N1303" s="426"/>
      <c r="O1303" s="426"/>
      <c r="P1303" s="427"/>
      <c r="Q1303" s="427"/>
      <c r="R1303" s="426"/>
      <c r="S1303" s="426"/>
      <c r="T1303" s="426"/>
      <c r="U1303" s="426"/>
      <c r="V1303" s="426"/>
      <c r="W1303" s="426"/>
      <c r="X1303" s="427"/>
      <c r="Y1303" s="416" t="e">
        <f t="shared" si="101"/>
        <v>#N/A</v>
      </c>
      <c r="Z1303" s="416" t="e">
        <f t="shared" si="102"/>
        <v>#N/A</v>
      </c>
      <c r="AA1303" s="416" t="str">
        <f t="shared" si="103"/>
        <v/>
      </c>
      <c r="AB1303" s="416" t="e">
        <f t="shared" si="104"/>
        <v>#N/A</v>
      </c>
      <c r="AC1303" s="416" t="e">
        <f t="shared" si="105"/>
        <v>#N/A</v>
      </c>
    </row>
    <row r="1304" ht="22.5" customHeight="1" spans="1:29">
      <c r="A1304" s="421"/>
      <c r="B1304" s="422"/>
      <c r="C1304" s="422"/>
      <c r="D1304" s="421"/>
      <c r="E1304" s="421"/>
      <c r="F1304" s="421"/>
      <c r="G1304" s="421"/>
      <c r="H1304" s="421"/>
      <c r="I1304" s="421"/>
      <c r="J1304" s="421"/>
      <c r="K1304" s="421"/>
      <c r="L1304" s="421"/>
      <c r="M1304" s="421"/>
      <c r="N1304" s="426"/>
      <c r="O1304" s="426"/>
      <c r="P1304" s="427"/>
      <c r="Q1304" s="427"/>
      <c r="R1304" s="426"/>
      <c r="S1304" s="426"/>
      <c r="T1304" s="426"/>
      <c r="U1304" s="426"/>
      <c r="V1304" s="426"/>
      <c r="W1304" s="426"/>
      <c r="X1304" s="427"/>
      <c r="Y1304" s="416" t="e">
        <f t="shared" si="101"/>
        <v>#N/A</v>
      </c>
      <c r="Z1304" s="416" t="e">
        <f t="shared" si="102"/>
        <v>#N/A</v>
      </c>
      <c r="AA1304" s="416" t="str">
        <f t="shared" si="103"/>
        <v/>
      </c>
      <c r="AB1304" s="416" t="e">
        <f t="shared" si="104"/>
        <v>#N/A</v>
      </c>
      <c r="AC1304" s="416" t="e">
        <f t="shared" si="105"/>
        <v>#N/A</v>
      </c>
    </row>
    <row r="1305" ht="22.5" customHeight="1" spans="1:29">
      <c r="A1305" s="421"/>
      <c r="B1305" s="422"/>
      <c r="C1305" s="422"/>
      <c r="D1305" s="421"/>
      <c r="E1305" s="421"/>
      <c r="F1305" s="421"/>
      <c r="G1305" s="421"/>
      <c r="H1305" s="421"/>
      <c r="I1305" s="421"/>
      <c r="J1305" s="421"/>
      <c r="K1305" s="421"/>
      <c r="L1305" s="421"/>
      <c r="M1305" s="421"/>
      <c r="N1305" s="426"/>
      <c r="O1305" s="426"/>
      <c r="P1305" s="427"/>
      <c r="Q1305" s="427"/>
      <c r="R1305" s="426"/>
      <c r="S1305" s="426"/>
      <c r="T1305" s="426"/>
      <c r="U1305" s="426"/>
      <c r="V1305" s="426"/>
      <c r="W1305" s="426"/>
      <c r="X1305" s="427"/>
      <c r="Y1305" s="416" t="e">
        <f t="shared" si="101"/>
        <v>#N/A</v>
      </c>
      <c r="Z1305" s="416" t="e">
        <f t="shared" si="102"/>
        <v>#N/A</v>
      </c>
      <c r="AA1305" s="416" t="str">
        <f t="shared" si="103"/>
        <v/>
      </c>
      <c r="AB1305" s="416" t="e">
        <f t="shared" si="104"/>
        <v>#N/A</v>
      </c>
      <c r="AC1305" s="416" t="e">
        <f t="shared" si="105"/>
        <v>#N/A</v>
      </c>
    </row>
    <row r="1306" ht="22.5" customHeight="1" spans="1:29">
      <c r="A1306" s="421"/>
      <c r="B1306" s="422"/>
      <c r="C1306" s="422"/>
      <c r="D1306" s="421"/>
      <c r="E1306" s="421"/>
      <c r="F1306" s="421"/>
      <c r="G1306" s="421"/>
      <c r="H1306" s="421"/>
      <c r="I1306" s="421"/>
      <c r="J1306" s="421"/>
      <c r="K1306" s="421"/>
      <c r="L1306" s="421"/>
      <c r="M1306" s="421"/>
      <c r="N1306" s="426"/>
      <c r="O1306" s="426"/>
      <c r="P1306" s="427"/>
      <c r="Q1306" s="427"/>
      <c r="R1306" s="426"/>
      <c r="S1306" s="426"/>
      <c r="T1306" s="426"/>
      <c r="U1306" s="426"/>
      <c r="V1306" s="426"/>
      <c r="W1306" s="426"/>
      <c r="X1306" s="427"/>
      <c r="Y1306" s="416" t="e">
        <f t="shared" si="101"/>
        <v>#N/A</v>
      </c>
      <c r="Z1306" s="416" t="e">
        <f t="shared" si="102"/>
        <v>#N/A</v>
      </c>
      <c r="AA1306" s="416" t="str">
        <f t="shared" si="103"/>
        <v/>
      </c>
      <c r="AB1306" s="416" t="e">
        <f t="shared" si="104"/>
        <v>#N/A</v>
      </c>
      <c r="AC1306" s="416" t="e">
        <f t="shared" si="105"/>
        <v>#N/A</v>
      </c>
    </row>
    <row r="1307" ht="22.5" customHeight="1" spans="1:29">
      <c r="A1307" s="421"/>
      <c r="B1307" s="422"/>
      <c r="C1307" s="422"/>
      <c r="D1307" s="421"/>
      <c r="E1307" s="421"/>
      <c r="F1307" s="421"/>
      <c r="G1307" s="421"/>
      <c r="H1307" s="421"/>
      <c r="I1307" s="421"/>
      <c r="J1307" s="421"/>
      <c r="K1307" s="421"/>
      <c r="L1307" s="421"/>
      <c r="M1307" s="421"/>
      <c r="N1307" s="426"/>
      <c r="O1307" s="426"/>
      <c r="P1307" s="427"/>
      <c r="Q1307" s="427"/>
      <c r="R1307" s="426"/>
      <c r="S1307" s="426"/>
      <c r="T1307" s="426"/>
      <c r="U1307" s="426"/>
      <c r="V1307" s="426"/>
      <c r="W1307" s="426"/>
      <c r="X1307" s="427"/>
      <c r="Y1307" s="416" t="e">
        <f t="shared" si="101"/>
        <v>#N/A</v>
      </c>
      <c r="Z1307" s="416" t="e">
        <f t="shared" si="102"/>
        <v>#N/A</v>
      </c>
      <c r="AA1307" s="416" t="str">
        <f t="shared" si="103"/>
        <v/>
      </c>
      <c r="AB1307" s="416" t="e">
        <f t="shared" si="104"/>
        <v>#N/A</v>
      </c>
      <c r="AC1307" s="416" t="e">
        <f t="shared" si="105"/>
        <v>#N/A</v>
      </c>
    </row>
    <row r="1308" ht="22.5" customHeight="1" spans="1:29">
      <c r="A1308" s="421"/>
      <c r="B1308" s="422"/>
      <c r="C1308" s="422"/>
      <c r="D1308" s="421"/>
      <c r="E1308" s="421"/>
      <c r="F1308" s="421"/>
      <c r="G1308" s="421"/>
      <c r="H1308" s="421"/>
      <c r="I1308" s="421"/>
      <c r="J1308" s="421"/>
      <c r="K1308" s="421"/>
      <c r="L1308" s="421"/>
      <c r="M1308" s="421"/>
      <c r="N1308" s="426"/>
      <c r="O1308" s="426"/>
      <c r="P1308" s="427"/>
      <c r="Q1308" s="427"/>
      <c r="R1308" s="426"/>
      <c r="S1308" s="426"/>
      <c r="T1308" s="426"/>
      <c r="U1308" s="426"/>
      <c r="V1308" s="426"/>
      <c r="W1308" s="426"/>
      <c r="X1308" s="427"/>
      <c r="Y1308" s="416" t="e">
        <f t="shared" si="101"/>
        <v>#N/A</v>
      </c>
      <c r="Z1308" s="416" t="e">
        <f t="shared" si="102"/>
        <v>#N/A</v>
      </c>
      <c r="AA1308" s="416" t="str">
        <f t="shared" si="103"/>
        <v/>
      </c>
      <c r="AB1308" s="416" t="e">
        <f t="shared" si="104"/>
        <v>#N/A</v>
      </c>
      <c r="AC1308" s="416" t="e">
        <f t="shared" si="105"/>
        <v>#N/A</v>
      </c>
    </row>
    <row r="1309" ht="22.5" customHeight="1" spans="1:29">
      <c r="A1309" s="421"/>
      <c r="B1309" s="422"/>
      <c r="C1309" s="422"/>
      <c r="D1309" s="421"/>
      <c r="E1309" s="421"/>
      <c r="F1309" s="421"/>
      <c r="G1309" s="421"/>
      <c r="H1309" s="421"/>
      <c r="I1309" s="421"/>
      <c r="J1309" s="421"/>
      <c r="K1309" s="421"/>
      <c r="L1309" s="421"/>
      <c r="M1309" s="421"/>
      <c r="N1309" s="426"/>
      <c r="O1309" s="426"/>
      <c r="P1309" s="427"/>
      <c r="Q1309" s="427"/>
      <c r="R1309" s="426"/>
      <c r="S1309" s="426"/>
      <c r="T1309" s="426"/>
      <c r="U1309" s="426"/>
      <c r="V1309" s="426"/>
      <c r="W1309" s="426"/>
      <c r="X1309" s="427"/>
      <c r="Y1309" s="416" t="e">
        <f t="shared" si="101"/>
        <v>#N/A</v>
      </c>
      <c r="Z1309" s="416" t="e">
        <f t="shared" si="102"/>
        <v>#N/A</v>
      </c>
      <c r="AA1309" s="416" t="str">
        <f t="shared" si="103"/>
        <v/>
      </c>
      <c r="AB1309" s="416" t="e">
        <f t="shared" si="104"/>
        <v>#N/A</v>
      </c>
      <c r="AC1309" s="416" t="e">
        <f t="shared" si="105"/>
        <v>#N/A</v>
      </c>
    </row>
    <row r="1310" ht="22.5" customHeight="1" spans="1:29">
      <c r="A1310" s="421"/>
      <c r="B1310" s="422"/>
      <c r="C1310" s="422"/>
      <c r="D1310" s="421"/>
      <c r="E1310" s="421"/>
      <c r="F1310" s="421"/>
      <c r="G1310" s="421"/>
      <c r="H1310" s="421"/>
      <c r="I1310" s="421"/>
      <c r="J1310" s="421"/>
      <c r="K1310" s="421"/>
      <c r="L1310" s="421"/>
      <c r="M1310" s="421"/>
      <c r="N1310" s="426"/>
      <c r="O1310" s="426"/>
      <c r="P1310" s="427"/>
      <c r="Q1310" s="427"/>
      <c r="R1310" s="426"/>
      <c r="S1310" s="426"/>
      <c r="T1310" s="426"/>
      <c r="U1310" s="426"/>
      <c r="V1310" s="426"/>
      <c r="W1310" s="426"/>
      <c r="X1310" s="427"/>
      <c r="Y1310" s="416" t="e">
        <f t="shared" si="101"/>
        <v>#N/A</v>
      </c>
      <c r="Z1310" s="416" t="e">
        <f t="shared" si="102"/>
        <v>#N/A</v>
      </c>
      <c r="AA1310" s="416" t="str">
        <f t="shared" si="103"/>
        <v/>
      </c>
      <c r="AB1310" s="416" t="e">
        <f t="shared" si="104"/>
        <v>#N/A</v>
      </c>
      <c r="AC1310" s="416" t="e">
        <f t="shared" si="105"/>
        <v>#N/A</v>
      </c>
    </row>
    <row r="1311" ht="22.5" customHeight="1" spans="1:29">
      <c r="A1311" s="421"/>
      <c r="B1311" s="422"/>
      <c r="C1311" s="422"/>
      <c r="D1311" s="421"/>
      <c r="E1311" s="421"/>
      <c r="F1311" s="421"/>
      <c r="G1311" s="421"/>
      <c r="H1311" s="421"/>
      <c r="I1311" s="421"/>
      <c r="J1311" s="421"/>
      <c r="K1311" s="421"/>
      <c r="L1311" s="421"/>
      <c r="M1311" s="421"/>
      <c r="N1311" s="426"/>
      <c r="O1311" s="426"/>
      <c r="P1311" s="427"/>
      <c r="Q1311" s="427"/>
      <c r="R1311" s="426"/>
      <c r="S1311" s="426"/>
      <c r="T1311" s="426"/>
      <c r="U1311" s="426"/>
      <c r="V1311" s="426"/>
      <c r="W1311" s="426"/>
      <c r="X1311" s="427"/>
      <c r="Y1311" s="416" t="e">
        <f t="shared" si="101"/>
        <v>#N/A</v>
      </c>
      <c r="Z1311" s="416" t="e">
        <f t="shared" si="102"/>
        <v>#N/A</v>
      </c>
      <c r="AA1311" s="416" t="str">
        <f t="shared" si="103"/>
        <v/>
      </c>
      <c r="AB1311" s="416" t="e">
        <f t="shared" si="104"/>
        <v>#N/A</v>
      </c>
      <c r="AC1311" s="416" t="e">
        <f t="shared" si="105"/>
        <v>#N/A</v>
      </c>
    </row>
    <row r="1312" ht="22.5" customHeight="1" spans="1:29">
      <c r="A1312" s="421"/>
      <c r="B1312" s="422"/>
      <c r="C1312" s="422"/>
      <c r="D1312" s="421"/>
      <c r="E1312" s="421"/>
      <c r="F1312" s="421"/>
      <c r="G1312" s="421"/>
      <c r="H1312" s="421"/>
      <c r="I1312" s="421"/>
      <c r="J1312" s="421"/>
      <c r="K1312" s="421"/>
      <c r="L1312" s="421"/>
      <c r="M1312" s="421"/>
      <c r="N1312" s="426"/>
      <c r="O1312" s="426"/>
      <c r="P1312" s="427"/>
      <c r="Q1312" s="427"/>
      <c r="R1312" s="426"/>
      <c r="S1312" s="426"/>
      <c r="T1312" s="426"/>
      <c r="U1312" s="426"/>
      <c r="V1312" s="426"/>
      <c r="W1312" s="426"/>
      <c r="X1312" s="427"/>
      <c r="Y1312" s="416" t="e">
        <f t="shared" si="101"/>
        <v>#N/A</v>
      </c>
      <c r="Z1312" s="416" t="e">
        <f t="shared" si="102"/>
        <v>#N/A</v>
      </c>
      <c r="AA1312" s="416" t="str">
        <f t="shared" si="103"/>
        <v/>
      </c>
      <c r="AB1312" s="416" t="e">
        <f t="shared" si="104"/>
        <v>#N/A</v>
      </c>
      <c r="AC1312" s="416" t="e">
        <f t="shared" si="105"/>
        <v>#N/A</v>
      </c>
    </row>
    <row r="1313" ht="22.5" customHeight="1" spans="1:29">
      <c r="A1313" s="421"/>
      <c r="B1313" s="422"/>
      <c r="C1313" s="422"/>
      <c r="D1313" s="421"/>
      <c r="E1313" s="421"/>
      <c r="F1313" s="421"/>
      <c r="G1313" s="421"/>
      <c r="H1313" s="421"/>
      <c r="I1313" s="421"/>
      <c r="J1313" s="421"/>
      <c r="K1313" s="421"/>
      <c r="L1313" s="421"/>
      <c r="M1313" s="421"/>
      <c r="N1313" s="426"/>
      <c r="O1313" s="426"/>
      <c r="P1313" s="427"/>
      <c r="Q1313" s="427"/>
      <c r="R1313" s="426"/>
      <c r="S1313" s="426"/>
      <c r="T1313" s="426"/>
      <c r="U1313" s="426"/>
      <c r="V1313" s="426"/>
      <c r="W1313" s="426"/>
      <c r="X1313" s="427"/>
      <c r="Y1313" s="416" t="e">
        <f t="shared" si="101"/>
        <v>#N/A</v>
      </c>
      <c r="Z1313" s="416" t="e">
        <f t="shared" si="102"/>
        <v>#N/A</v>
      </c>
      <c r="AA1313" s="416" t="str">
        <f t="shared" si="103"/>
        <v/>
      </c>
      <c r="AB1313" s="416" t="e">
        <f t="shared" si="104"/>
        <v>#N/A</v>
      </c>
      <c r="AC1313" s="416" t="e">
        <f t="shared" si="105"/>
        <v>#N/A</v>
      </c>
    </row>
    <row r="1314" ht="22.5" customHeight="1" spans="1:29">
      <c r="A1314" s="421"/>
      <c r="B1314" s="422"/>
      <c r="C1314" s="422"/>
      <c r="D1314" s="421"/>
      <c r="E1314" s="421"/>
      <c r="F1314" s="421"/>
      <c r="G1314" s="421"/>
      <c r="H1314" s="421"/>
      <c r="I1314" s="421"/>
      <c r="J1314" s="421"/>
      <c r="K1314" s="421"/>
      <c r="L1314" s="421"/>
      <c r="M1314" s="421"/>
      <c r="N1314" s="426"/>
      <c r="O1314" s="426"/>
      <c r="P1314" s="427"/>
      <c r="Q1314" s="427"/>
      <c r="R1314" s="426"/>
      <c r="S1314" s="426"/>
      <c r="T1314" s="426"/>
      <c r="U1314" s="426"/>
      <c r="V1314" s="426"/>
      <c r="W1314" s="426"/>
      <c r="X1314" s="427"/>
      <c r="Y1314" s="416" t="e">
        <f t="shared" si="101"/>
        <v>#N/A</v>
      </c>
      <c r="Z1314" s="416" t="e">
        <f t="shared" si="102"/>
        <v>#N/A</v>
      </c>
      <c r="AA1314" s="416" t="str">
        <f t="shared" si="103"/>
        <v/>
      </c>
      <c r="AB1314" s="416" t="e">
        <f t="shared" si="104"/>
        <v>#N/A</v>
      </c>
      <c r="AC1314" s="416" t="e">
        <f t="shared" si="105"/>
        <v>#N/A</v>
      </c>
    </row>
    <row r="1315" ht="22.5" customHeight="1" spans="1:29">
      <c r="A1315" s="421"/>
      <c r="B1315" s="422"/>
      <c r="C1315" s="422"/>
      <c r="D1315" s="421"/>
      <c r="E1315" s="421"/>
      <c r="F1315" s="421"/>
      <c r="G1315" s="421"/>
      <c r="H1315" s="421"/>
      <c r="I1315" s="421"/>
      <c r="J1315" s="421"/>
      <c r="K1315" s="421"/>
      <c r="L1315" s="421"/>
      <c r="M1315" s="421"/>
      <c r="N1315" s="426"/>
      <c r="O1315" s="426"/>
      <c r="P1315" s="427"/>
      <c r="Q1315" s="427"/>
      <c r="R1315" s="426"/>
      <c r="S1315" s="426"/>
      <c r="T1315" s="426"/>
      <c r="U1315" s="426"/>
      <c r="V1315" s="426"/>
      <c r="W1315" s="426"/>
      <c r="X1315" s="427"/>
      <c r="Y1315" s="416" t="e">
        <f t="shared" si="101"/>
        <v>#N/A</v>
      </c>
      <c r="Z1315" s="416" t="e">
        <f t="shared" si="102"/>
        <v>#N/A</v>
      </c>
      <c r="AA1315" s="416" t="str">
        <f t="shared" si="103"/>
        <v/>
      </c>
      <c r="AB1315" s="416" t="e">
        <f t="shared" si="104"/>
        <v>#N/A</v>
      </c>
      <c r="AC1315" s="416" t="e">
        <f t="shared" si="105"/>
        <v>#N/A</v>
      </c>
    </row>
    <row r="1316" ht="22.5" customHeight="1" spans="1:29">
      <c r="A1316" s="421"/>
      <c r="B1316" s="422"/>
      <c r="C1316" s="422"/>
      <c r="D1316" s="421"/>
      <c r="E1316" s="421"/>
      <c r="F1316" s="421"/>
      <c r="G1316" s="421"/>
      <c r="H1316" s="421"/>
      <c r="I1316" s="421"/>
      <c r="J1316" s="421"/>
      <c r="K1316" s="421"/>
      <c r="L1316" s="421"/>
      <c r="M1316" s="421"/>
      <c r="N1316" s="426"/>
      <c r="O1316" s="426"/>
      <c r="P1316" s="427"/>
      <c r="Q1316" s="427"/>
      <c r="R1316" s="426"/>
      <c r="S1316" s="426"/>
      <c r="T1316" s="426"/>
      <c r="U1316" s="426"/>
      <c r="V1316" s="426"/>
      <c r="W1316" s="426"/>
      <c r="X1316" s="427"/>
      <c r="Y1316" s="416" t="e">
        <f t="shared" si="101"/>
        <v>#N/A</v>
      </c>
      <c r="Z1316" s="416" t="e">
        <f t="shared" si="102"/>
        <v>#N/A</v>
      </c>
      <c r="AA1316" s="416" t="str">
        <f t="shared" si="103"/>
        <v/>
      </c>
      <c r="AB1316" s="416" t="e">
        <f t="shared" si="104"/>
        <v>#N/A</v>
      </c>
      <c r="AC1316" s="416" t="e">
        <f t="shared" si="105"/>
        <v>#N/A</v>
      </c>
    </row>
    <row r="1317" ht="22.5" customHeight="1" spans="1:29">
      <c r="A1317" s="421"/>
      <c r="B1317" s="422"/>
      <c r="C1317" s="422"/>
      <c r="D1317" s="421"/>
      <c r="E1317" s="421"/>
      <c r="F1317" s="421"/>
      <c r="G1317" s="421"/>
      <c r="H1317" s="421"/>
      <c r="I1317" s="421"/>
      <c r="J1317" s="421"/>
      <c r="K1317" s="421"/>
      <c r="L1317" s="421"/>
      <c r="M1317" s="421"/>
      <c r="N1317" s="426"/>
      <c r="O1317" s="426"/>
      <c r="P1317" s="427"/>
      <c r="Q1317" s="427"/>
      <c r="R1317" s="426"/>
      <c r="S1317" s="426"/>
      <c r="T1317" s="426"/>
      <c r="U1317" s="426"/>
      <c r="V1317" s="426"/>
      <c r="W1317" s="426"/>
      <c r="X1317" s="427"/>
      <c r="Y1317" s="416" t="e">
        <f t="shared" si="101"/>
        <v>#N/A</v>
      </c>
      <c r="Z1317" s="416" t="e">
        <f t="shared" si="102"/>
        <v>#N/A</v>
      </c>
      <c r="AA1317" s="416" t="str">
        <f t="shared" si="103"/>
        <v/>
      </c>
      <c r="AB1317" s="416" t="e">
        <f t="shared" si="104"/>
        <v>#N/A</v>
      </c>
      <c r="AC1317" s="416" t="e">
        <f t="shared" si="105"/>
        <v>#N/A</v>
      </c>
    </row>
    <row r="1318" ht="22.5" customHeight="1" spans="1:29">
      <c r="A1318" s="421"/>
      <c r="B1318" s="422"/>
      <c r="C1318" s="422"/>
      <c r="D1318" s="421"/>
      <c r="E1318" s="421"/>
      <c r="F1318" s="421"/>
      <c r="G1318" s="421"/>
      <c r="H1318" s="421"/>
      <c r="I1318" s="421"/>
      <c r="J1318" s="421"/>
      <c r="K1318" s="421"/>
      <c r="L1318" s="421"/>
      <c r="M1318" s="421"/>
      <c r="N1318" s="426"/>
      <c r="O1318" s="426"/>
      <c r="P1318" s="427"/>
      <c r="Q1318" s="427"/>
      <c r="R1318" s="426"/>
      <c r="S1318" s="426"/>
      <c r="T1318" s="426"/>
      <c r="U1318" s="426"/>
      <c r="V1318" s="426"/>
      <c r="W1318" s="426"/>
      <c r="X1318" s="427"/>
      <c r="Y1318" s="416" t="e">
        <f t="shared" si="101"/>
        <v>#N/A</v>
      </c>
      <c r="Z1318" s="416" t="e">
        <f t="shared" si="102"/>
        <v>#N/A</v>
      </c>
      <c r="AA1318" s="416" t="str">
        <f t="shared" si="103"/>
        <v/>
      </c>
      <c r="AB1318" s="416" t="e">
        <f t="shared" si="104"/>
        <v>#N/A</v>
      </c>
      <c r="AC1318" s="416" t="e">
        <f t="shared" si="105"/>
        <v>#N/A</v>
      </c>
    </row>
    <row r="1319" ht="22.5" customHeight="1" spans="1:29">
      <c r="A1319" s="421"/>
      <c r="B1319" s="422"/>
      <c r="C1319" s="422"/>
      <c r="D1319" s="421"/>
      <c r="E1319" s="421"/>
      <c r="F1319" s="421"/>
      <c r="G1319" s="421"/>
      <c r="H1319" s="421"/>
      <c r="I1319" s="421"/>
      <c r="J1319" s="421"/>
      <c r="K1319" s="421"/>
      <c r="L1319" s="421"/>
      <c r="M1319" s="421"/>
      <c r="N1319" s="426"/>
      <c r="O1319" s="426"/>
      <c r="P1319" s="427"/>
      <c r="Q1319" s="427"/>
      <c r="R1319" s="426"/>
      <c r="S1319" s="426"/>
      <c r="T1319" s="426"/>
      <c r="U1319" s="426"/>
      <c r="V1319" s="426"/>
      <c r="W1319" s="426"/>
      <c r="X1319" s="427"/>
      <c r="Y1319" s="416" t="e">
        <f t="shared" si="101"/>
        <v>#N/A</v>
      </c>
      <c r="Z1319" s="416" t="e">
        <f t="shared" si="102"/>
        <v>#N/A</v>
      </c>
      <c r="AA1319" s="416" t="str">
        <f t="shared" si="103"/>
        <v/>
      </c>
      <c r="AB1319" s="416" t="e">
        <f t="shared" si="104"/>
        <v>#N/A</v>
      </c>
      <c r="AC1319" s="416" t="e">
        <f t="shared" si="105"/>
        <v>#N/A</v>
      </c>
    </row>
    <row r="1320" ht="22.5" customHeight="1" spans="1:29">
      <c r="A1320" s="421"/>
      <c r="B1320" s="422"/>
      <c r="C1320" s="422"/>
      <c r="D1320" s="421"/>
      <c r="E1320" s="421"/>
      <c r="F1320" s="421"/>
      <c r="G1320" s="421"/>
      <c r="H1320" s="421"/>
      <c r="I1320" s="421"/>
      <c r="J1320" s="421"/>
      <c r="K1320" s="421"/>
      <c r="L1320" s="421"/>
      <c r="M1320" s="421"/>
      <c r="N1320" s="426"/>
      <c r="O1320" s="426"/>
      <c r="P1320" s="427"/>
      <c r="Q1320" s="427"/>
      <c r="R1320" s="426"/>
      <c r="S1320" s="426"/>
      <c r="T1320" s="426"/>
      <c r="U1320" s="426"/>
      <c r="V1320" s="426"/>
      <c r="W1320" s="426"/>
      <c r="X1320" s="427"/>
      <c r="Y1320" s="416" t="e">
        <f t="shared" si="101"/>
        <v>#N/A</v>
      </c>
      <c r="Z1320" s="416" t="e">
        <f t="shared" si="102"/>
        <v>#N/A</v>
      </c>
      <c r="AA1320" s="416" t="str">
        <f t="shared" si="103"/>
        <v/>
      </c>
      <c r="AB1320" s="416" t="e">
        <f t="shared" si="104"/>
        <v>#N/A</v>
      </c>
      <c r="AC1320" s="416" t="e">
        <f t="shared" si="105"/>
        <v>#N/A</v>
      </c>
    </row>
    <row r="1321" ht="22.5" customHeight="1" spans="1:29">
      <c r="A1321" s="421"/>
      <c r="B1321" s="422"/>
      <c r="C1321" s="422"/>
      <c r="D1321" s="421"/>
      <c r="E1321" s="421"/>
      <c r="F1321" s="421"/>
      <c r="G1321" s="421"/>
      <c r="H1321" s="421"/>
      <c r="I1321" s="421"/>
      <c r="J1321" s="421"/>
      <c r="K1321" s="421"/>
      <c r="L1321" s="421"/>
      <c r="M1321" s="421"/>
      <c r="N1321" s="426"/>
      <c r="O1321" s="426"/>
      <c r="P1321" s="427"/>
      <c r="Q1321" s="427"/>
      <c r="R1321" s="426"/>
      <c r="S1321" s="426"/>
      <c r="T1321" s="426"/>
      <c r="U1321" s="426"/>
      <c r="V1321" s="426"/>
      <c r="W1321" s="426"/>
      <c r="X1321" s="427"/>
      <c r="Y1321" s="416" t="e">
        <f t="shared" si="101"/>
        <v>#N/A</v>
      </c>
      <c r="Z1321" s="416" t="e">
        <f t="shared" si="102"/>
        <v>#N/A</v>
      </c>
      <c r="AA1321" s="416" t="str">
        <f t="shared" si="103"/>
        <v/>
      </c>
      <c r="AB1321" s="416" t="e">
        <f t="shared" si="104"/>
        <v>#N/A</v>
      </c>
      <c r="AC1321" s="416" t="e">
        <f t="shared" si="105"/>
        <v>#N/A</v>
      </c>
    </row>
    <row r="1322" ht="22.5" customHeight="1" spans="1:29">
      <c r="A1322" s="421"/>
      <c r="B1322" s="422"/>
      <c r="C1322" s="422"/>
      <c r="D1322" s="421"/>
      <c r="E1322" s="421"/>
      <c r="F1322" s="421"/>
      <c r="G1322" s="421"/>
      <c r="H1322" s="421"/>
      <c r="I1322" s="421"/>
      <c r="J1322" s="421"/>
      <c r="K1322" s="421"/>
      <c r="L1322" s="421"/>
      <c r="M1322" s="421"/>
      <c r="N1322" s="426"/>
      <c r="O1322" s="426"/>
      <c r="P1322" s="427"/>
      <c r="Q1322" s="427"/>
      <c r="R1322" s="426"/>
      <c r="S1322" s="426"/>
      <c r="T1322" s="426"/>
      <c r="U1322" s="426"/>
      <c r="V1322" s="426"/>
      <c r="W1322" s="426"/>
      <c r="X1322" s="427"/>
      <c r="Y1322" s="416" t="e">
        <f t="shared" si="101"/>
        <v>#N/A</v>
      </c>
      <c r="Z1322" s="416" t="e">
        <f t="shared" si="102"/>
        <v>#N/A</v>
      </c>
      <c r="AA1322" s="416" t="str">
        <f t="shared" si="103"/>
        <v/>
      </c>
      <c r="AB1322" s="416" t="e">
        <f t="shared" si="104"/>
        <v>#N/A</v>
      </c>
      <c r="AC1322" s="416" t="e">
        <f t="shared" si="105"/>
        <v>#N/A</v>
      </c>
    </row>
    <row r="1323" ht="22.5" customHeight="1" spans="1:29">
      <c r="A1323" s="421"/>
      <c r="B1323" s="422"/>
      <c r="C1323" s="422"/>
      <c r="D1323" s="421"/>
      <c r="E1323" s="421"/>
      <c r="F1323" s="421"/>
      <c r="G1323" s="421"/>
      <c r="H1323" s="421"/>
      <c r="I1323" s="421"/>
      <c r="J1323" s="421"/>
      <c r="K1323" s="421"/>
      <c r="L1323" s="421"/>
      <c r="M1323" s="421"/>
      <c r="N1323" s="426"/>
      <c r="O1323" s="426"/>
      <c r="P1323" s="427"/>
      <c r="Q1323" s="427"/>
      <c r="R1323" s="426"/>
      <c r="S1323" s="426"/>
      <c r="T1323" s="426"/>
      <c r="U1323" s="426"/>
      <c r="V1323" s="426"/>
      <c r="W1323" s="426"/>
      <c r="X1323" s="427"/>
      <c r="Y1323" s="416" t="e">
        <f t="shared" si="101"/>
        <v>#N/A</v>
      </c>
      <c r="Z1323" s="416" t="e">
        <f t="shared" si="102"/>
        <v>#N/A</v>
      </c>
      <c r="AA1323" s="416" t="str">
        <f t="shared" si="103"/>
        <v/>
      </c>
      <c r="AB1323" s="416" t="e">
        <f t="shared" si="104"/>
        <v>#N/A</v>
      </c>
      <c r="AC1323" s="416" t="e">
        <f t="shared" si="105"/>
        <v>#N/A</v>
      </c>
    </row>
    <row r="1324" ht="22.5" customHeight="1" spans="1:29">
      <c r="A1324" s="421"/>
      <c r="B1324" s="422"/>
      <c r="C1324" s="422"/>
      <c r="D1324" s="421"/>
      <c r="E1324" s="421"/>
      <c r="F1324" s="421"/>
      <c r="G1324" s="421"/>
      <c r="H1324" s="421"/>
      <c r="I1324" s="421"/>
      <c r="J1324" s="421"/>
      <c r="K1324" s="421"/>
      <c r="L1324" s="421"/>
      <c r="M1324" s="421"/>
      <c r="N1324" s="426"/>
      <c r="O1324" s="426"/>
      <c r="P1324" s="427"/>
      <c r="Q1324" s="427"/>
      <c r="R1324" s="426"/>
      <c r="S1324" s="426"/>
      <c r="T1324" s="426"/>
      <c r="U1324" s="426"/>
      <c r="V1324" s="426"/>
      <c r="W1324" s="426"/>
      <c r="X1324" s="427"/>
      <c r="Y1324" s="416" t="e">
        <f t="shared" si="101"/>
        <v>#N/A</v>
      </c>
      <c r="Z1324" s="416" t="e">
        <f t="shared" si="102"/>
        <v>#N/A</v>
      </c>
      <c r="AA1324" s="416" t="str">
        <f t="shared" si="103"/>
        <v/>
      </c>
      <c r="AB1324" s="416" t="e">
        <f t="shared" si="104"/>
        <v>#N/A</v>
      </c>
      <c r="AC1324" s="416" t="e">
        <f t="shared" si="105"/>
        <v>#N/A</v>
      </c>
    </row>
    <row r="1325" ht="22.5" customHeight="1" spans="1:29">
      <c r="A1325" s="421"/>
      <c r="B1325" s="422"/>
      <c r="C1325" s="422"/>
      <c r="D1325" s="421"/>
      <c r="E1325" s="421"/>
      <c r="F1325" s="421"/>
      <c r="G1325" s="421"/>
      <c r="H1325" s="421"/>
      <c r="I1325" s="421"/>
      <c r="J1325" s="421"/>
      <c r="K1325" s="421"/>
      <c r="L1325" s="421"/>
      <c r="M1325" s="421"/>
      <c r="N1325" s="426"/>
      <c r="O1325" s="426"/>
      <c r="P1325" s="427"/>
      <c r="Q1325" s="427"/>
      <c r="R1325" s="426"/>
      <c r="S1325" s="426"/>
      <c r="T1325" s="426"/>
      <c r="U1325" s="426"/>
      <c r="V1325" s="426"/>
      <c r="W1325" s="426"/>
      <c r="X1325" s="427"/>
      <c r="Y1325" s="416" t="e">
        <f t="shared" si="101"/>
        <v>#N/A</v>
      </c>
      <c r="Z1325" s="416" t="e">
        <f t="shared" si="102"/>
        <v>#N/A</v>
      </c>
      <c r="AA1325" s="416" t="str">
        <f t="shared" si="103"/>
        <v/>
      </c>
      <c r="AB1325" s="416" t="e">
        <f t="shared" si="104"/>
        <v>#N/A</v>
      </c>
      <c r="AC1325" s="416" t="e">
        <f t="shared" si="105"/>
        <v>#N/A</v>
      </c>
    </row>
    <row r="1326" ht="22.5" customHeight="1" spans="1:29">
      <c r="A1326" s="421"/>
      <c r="B1326" s="422"/>
      <c r="C1326" s="422"/>
      <c r="D1326" s="421"/>
      <c r="E1326" s="421"/>
      <c r="F1326" s="421"/>
      <c r="G1326" s="421"/>
      <c r="H1326" s="421"/>
      <c r="I1326" s="421"/>
      <c r="J1326" s="421"/>
      <c r="K1326" s="421"/>
      <c r="L1326" s="421"/>
      <c r="M1326" s="421"/>
      <c r="N1326" s="426"/>
      <c r="O1326" s="426"/>
      <c r="P1326" s="427"/>
      <c r="Q1326" s="427"/>
      <c r="R1326" s="426"/>
      <c r="S1326" s="426"/>
      <c r="T1326" s="426"/>
      <c r="U1326" s="426"/>
      <c r="V1326" s="426"/>
      <c r="W1326" s="426"/>
      <c r="X1326" s="427"/>
      <c r="Y1326" s="416" t="e">
        <f t="shared" si="101"/>
        <v>#N/A</v>
      </c>
      <c r="Z1326" s="416" t="e">
        <f t="shared" si="102"/>
        <v>#N/A</v>
      </c>
      <c r="AA1326" s="416" t="str">
        <f t="shared" si="103"/>
        <v/>
      </c>
      <c r="AB1326" s="416" t="e">
        <f t="shared" si="104"/>
        <v>#N/A</v>
      </c>
      <c r="AC1326" s="416" t="e">
        <f t="shared" si="105"/>
        <v>#N/A</v>
      </c>
    </row>
    <row r="1327" ht="22.5" customHeight="1" spans="1:29">
      <c r="A1327" s="421"/>
      <c r="B1327" s="422"/>
      <c r="C1327" s="422"/>
      <c r="D1327" s="421"/>
      <c r="E1327" s="421"/>
      <c r="F1327" s="421"/>
      <c r="G1327" s="421"/>
      <c r="H1327" s="421"/>
      <c r="I1327" s="421"/>
      <c r="J1327" s="421"/>
      <c r="K1327" s="421"/>
      <c r="L1327" s="421"/>
      <c r="M1327" s="421"/>
      <c r="N1327" s="426"/>
      <c r="O1327" s="426"/>
      <c r="P1327" s="427"/>
      <c r="Q1327" s="427"/>
      <c r="R1327" s="426"/>
      <c r="S1327" s="426"/>
      <c r="T1327" s="426"/>
      <c r="U1327" s="426"/>
      <c r="V1327" s="426"/>
      <c r="W1327" s="426"/>
      <c r="X1327" s="427"/>
      <c r="Y1327" s="416" t="e">
        <f t="shared" si="101"/>
        <v>#N/A</v>
      </c>
      <c r="Z1327" s="416" t="e">
        <f t="shared" si="102"/>
        <v>#N/A</v>
      </c>
      <c r="AA1327" s="416" t="str">
        <f t="shared" si="103"/>
        <v/>
      </c>
      <c r="AB1327" s="416" t="e">
        <f t="shared" si="104"/>
        <v>#N/A</v>
      </c>
      <c r="AC1327" s="416" t="e">
        <f t="shared" si="105"/>
        <v>#N/A</v>
      </c>
    </row>
    <row r="1328" ht="22.5" customHeight="1" spans="1:29">
      <c r="A1328" s="421"/>
      <c r="B1328" s="422"/>
      <c r="C1328" s="422"/>
      <c r="D1328" s="421"/>
      <c r="E1328" s="421"/>
      <c r="F1328" s="421"/>
      <c r="G1328" s="421"/>
      <c r="H1328" s="421"/>
      <c r="I1328" s="421"/>
      <c r="J1328" s="421"/>
      <c r="K1328" s="421"/>
      <c r="L1328" s="421"/>
      <c r="M1328" s="421"/>
      <c r="N1328" s="426"/>
      <c r="O1328" s="426"/>
      <c r="P1328" s="427"/>
      <c r="Q1328" s="427"/>
      <c r="R1328" s="426"/>
      <c r="S1328" s="426"/>
      <c r="T1328" s="426"/>
      <c r="U1328" s="426"/>
      <c r="V1328" s="426"/>
      <c r="W1328" s="426"/>
      <c r="X1328" s="427"/>
      <c r="Y1328" s="416" t="e">
        <f t="shared" si="101"/>
        <v>#N/A</v>
      </c>
      <c r="Z1328" s="416" t="e">
        <f t="shared" si="102"/>
        <v>#N/A</v>
      </c>
      <c r="AA1328" s="416" t="str">
        <f t="shared" si="103"/>
        <v/>
      </c>
      <c r="AB1328" s="416" t="e">
        <f t="shared" si="104"/>
        <v>#N/A</v>
      </c>
      <c r="AC1328" s="416" t="e">
        <f t="shared" si="105"/>
        <v>#N/A</v>
      </c>
    </row>
    <row r="1329" ht="22.5" customHeight="1" spans="1:29">
      <c r="A1329" s="421"/>
      <c r="B1329" s="422"/>
      <c r="C1329" s="422"/>
      <c r="D1329" s="421"/>
      <c r="E1329" s="421"/>
      <c r="F1329" s="421"/>
      <c r="G1329" s="421"/>
      <c r="H1329" s="421"/>
      <c r="I1329" s="421"/>
      <c r="J1329" s="421"/>
      <c r="K1329" s="421"/>
      <c r="L1329" s="421"/>
      <c r="M1329" s="421"/>
      <c r="N1329" s="426"/>
      <c r="O1329" s="426"/>
      <c r="P1329" s="427"/>
      <c r="Q1329" s="427"/>
      <c r="R1329" s="426"/>
      <c r="S1329" s="426"/>
      <c r="T1329" s="426"/>
      <c r="U1329" s="426"/>
      <c r="V1329" s="426"/>
      <c r="W1329" s="426"/>
      <c r="X1329" s="427"/>
      <c r="Y1329" s="416" t="e">
        <f t="shared" si="101"/>
        <v>#N/A</v>
      </c>
      <c r="Z1329" s="416" t="e">
        <f t="shared" si="102"/>
        <v>#N/A</v>
      </c>
      <c r="AA1329" s="416" t="str">
        <f t="shared" si="103"/>
        <v/>
      </c>
      <c r="AB1329" s="416" t="e">
        <f t="shared" si="104"/>
        <v>#N/A</v>
      </c>
      <c r="AC1329" s="416" t="e">
        <f t="shared" si="105"/>
        <v>#N/A</v>
      </c>
    </row>
    <row r="1330" ht="22.5" customHeight="1" spans="1:29">
      <c r="A1330" s="421"/>
      <c r="B1330" s="422"/>
      <c r="C1330" s="422"/>
      <c r="D1330" s="421"/>
      <c r="E1330" s="421"/>
      <c r="F1330" s="421"/>
      <c r="G1330" s="421"/>
      <c r="H1330" s="421"/>
      <c r="I1330" s="421"/>
      <c r="J1330" s="421"/>
      <c r="K1330" s="421"/>
      <c r="L1330" s="421"/>
      <c r="M1330" s="421"/>
      <c r="N1330" s="426"/>
      <c r="O1330" s="426"/>
      <c r="P1330" s="427"/>
      <c r="Q1330" s="427"/>
      <c r="R1330" s="426"/>
      <c r="S1330" s="426"/>
      <c r="T1330" s="426"/>
      <c r="U1330" s="426"/>
      <c r="V1330" s="426"/>
      <c r="W1330" s="426"/>
      <c r="X1330" s="427"/>
      <c r="Y1330" s="416" t="e">
        <f t="shared" si="101"/>
        <v>#N/A</v>
      </c>
      <c r="Z1330" s="416" t="e">
        <f t="shared" si="102"/>
        <v>#N/A</v>
      </c>
      <c r="AA1330" s="416" t="str">
        <f t="shared" si="103"/>
        <v/>
      </c>
      <c r="AB1330" s="416" t="e">
        <f t="shared" si="104"/>
        <v>#N/A</v>
      </c>
      <c r="AC1330" s="416" t="e">
        <f t="shared" si="105"/>
        <v>#N/A</v>
      </c>
    </row>
    <row r="1331" ht="22.5" customHeight="1" spans="1:29">
      <c r="A1331" s="421"/>
      <c r="B1331" s="422"/>
      <c r="C1331" s="422"/>
      <c r="D1331" s="421"/>
      <c r="E1331" s="421"/>
      <c r="F1331" s="421"/>
      <c r="G1331" s="421"/>
      <c r="H1331" s="421"/>
      <c r="I1331" s="421"/>
      <c r="J1331" s="421"/>
      <c r="K1331" s="421"/>
      <c r="L1331" s="421"/>
      <c r="M1331" s="421"/>
      <c r="N1331" s="426"/>
      <c r="O1331" s="426"/>
      <c r="P1331" s="427"/>
      <c r="Q1331" s="427"/>
      <c r="R1331" s="426"/>
      <c r="S1331" s="426"/>
      <c r="T1331" s="426"/>
      <c r="U1331" s="426"/>
      <c r="V1331" s="426"/>
      <c r="W1331" s="426"/>
      <c r="X1331" s="427"/>
      <c r="Y1331" s="416" t="e">
        <f t="shared" si="101"/>
        <v>#N/A</v>
      </c>
      <c r="Z1331" s="416" t="e">
        <f t="shared" si="102"/>
        <v>#N/A</v>
      </c>
      <c r="AA1331" s="416" t="str">
        <f t="shared" si="103"/>
        <v/>
      </c>
      <c r="AB1331" s="416" t="e">
        <f t="shared" si="104"/>
        <v>#N/A</v>
      </c>
      <c r="AC1331" s="416" t="e">
        <f t="shared" si="105"/>
        <v>#N/A</v>
      </c>
    </row>
    <row r="1332" ht="22.5" customHeight="1" spans="1:29">
      <c r="A1332" s="421"/>
      <c r="B1332" s="422"/>
      <c r="C1332" s="422"/>
      <c r="D1332" s="421"/>
      <c r="E1332" s="421"/>
      <c r="F1332" s="421"/>
      <c r="G1332" s="421"/>
      <c r="H1332" s="421"/>
      <c r="I1332" s="421"/>
      <c r="J1332" s="421"/>
      <c r="K1332" s="421"/>
      <c r="L1332" s="421"/>
      <c r="M1332" s="421"/>
      <c r="N1332" s="426"/>
      <c r="O1332" s="426"/>
      <c r="P1332" s="427"/>
      <c r="Q1332" s="427"/>
      <c r="R1332" s="426"/>
      <c r="S1332" s="426"/>
      <c r="T1332" s="426"/>
      <c r="U1332" s="426"/>
      <c r="V1332" s="426"/>
      <c r="W1332" s="426"/>
      <c r="X1332" s="427"/>
      <c r="Y1332" s="416" t="e">
        <f t="shared" si="101"/>
        <v>#N/A</v>
      </c>
      <c r="Z1332" s="416" t="e">
        <f t="shared" si="102"/>
        <v>#N/A</v>
      </c>
      <c r="AA1332" s="416" t="str">
        <f t="shared" si="103"/>
        <v/>
      </c>
      <c r="AB1332" s="416" t="e">
        <f t="shared" si="104"/>
        <v>#N/A</v>
      </c>
      <c r="AC1332" s="416" t="e">
        <f t="shared" si="105"/>
        <v>#N/A</v>
      </c>
    </row>
    <row r="1333" ht="22.5" customHeight="1" spans="1:29">
      <c r="A1333" s="421"/>
      <c r="B1333" s="422"/>
      <c r="C1333" s="422"/>
      <c r="D1333" s="421"/>
      <c r="E1333" s="421"/>
      <c r="F1333" s="421"/>
      <c r="G1333" s="421"/>
      <c r="H1333" s="421"/>
      <c r="I1333" s="421"/>
      <c r="J1333" s="421"/>
      <c r="K1333" s="421"/>
      <c r="L1333" s="421"/>
      <c r="M1333" s="421"/>
      <c r="N1333" s="426"/>
      <c r="O1333" s="426"/>
      <c r="P1333" s="427"/>
      <c r="Q1333" s="427"/>
      <c r="R1333" s="426"/>
      <c r="S1333" s="426"/>
      <c r="T1333" s="426"/>
      <c r="U1333" s="426"/>
      <c r="V1333" s="426"/>
      <c r="W1333" s="426"/>
      <c r="X1333" s="427"/>
      <c r="Y1333" s="416" t="e">
        <f t="shared" si="101"/>
        <v>#N/A</v>
      </c>
      <c r="Z1333" s="416" t="e">
        <f t="shared" si="102"/>
        <v>#N/A</v>
      </c>
      <c r="AA1333" s="416" t="str">
        <f t="shared" si="103"/>
        <v/>
      </c>
      <c r="AB1333" s="416" t="e">
        <f t="shared" si="104"/>
        <v>#N/A</v>
      </c>
      <c r="AC1333" s="416" t="e">
        <f t="shared" si="105"/>
        <v>#N/A</v>
      </c>
    </row>
    <row r="1334" ht="22.5" customHeight="1" spans="1:29">
      <c r="A1334" s="421"/>
      <c r="B1334" s="422"/>
      <c r="C1334" s="422"/>
      <c r="D1334" s="421"/>
      <c r="E1334" s="421"/>
      <c r="F1334" s="421"/>
      <c r="G1334" s="421"/>
      <c r="H1334" s="421"/>
      <c r="I1334" s="421"/>
      <c r="J1334" s="421"/>
      <c r="K1334" s="421"/>
      <c r="L1334" s="421"/>
      <c r="M1334" s="421"/>
      <c r="N1334" s="426"/>
      <c r="O1334" s="426"/>
      <c r="P1334" s="427"/>
      <c r="Q1334" s="427"/>
      <c r="R1334" s="426"/>
      <c r="S1334" s="426"/>
      <c r="T1334" s="426"/>
      <c r="U1334" s="426"/>
      <c r="V1334" s="426"/>
      <c r="W1334" s="426"/>
      <c r="X1334" s="427"/>
      <c r="Y1334" s="416" t="e">
        <f t="shared" si="101"/>
        <v>#N/A</v>
      </c>
      <c r="Z1334" s="416" t="e">
        <f t="shared" si="102"/>
        <v>#N/A</v>
      </c>
      <c r="AA1334" s="416" t="str">
        <f t="shared" si="103"/>
        <v/>
      </c>
      <c r="AB1334" s="416" t="e">
        <f t="shared" si="104"/>
        <v>#N/A</v>
      </c>
      <c r="AC1334" s="416" t="e">
        <f t="shared" si="105"/>
        <v>#N/A</v>
      </c>
    </row>
    <row r="1335" ht="22.5" customHeight="1" spans="1:29">
      <c r="A1335" s="421"/>
      <c r="B1335" s="422"/>
      <c r="C1335" s="422"/>
      <c r="D1335" s="421"/>
      <c r="E1335" s="421"/>
      <c r="F1335" s="421"/>
      <c r="G1335" s="421"/>
      <c r="H1335" s="421"/>
      <c r="I1335" s="421"/>
      <c r="J1335" s="421"/>
      <c r="K1335" s="421"/>
      <c r="L1335" s="421"/>
      <c r="M1335" s="421"/>
      <c r="N1335" s="426"/>
      <c r="O1335" s="426"/>
      <c r="P1335" s="427"/>
      <c r="Q1335" s="427"/>
      <c r="R1335" s="426"/>
      <c r="S1335" s="426"/>
      <c r="T1335" s="426"/>
      <c r="U1335" s="426"/>
      <c r="V1335" s="426"/>
      <c r="W1335" s="426"/>
      <c r="X1335" s="427"/>
      <c r="Y1335" s="416" t="e">
        <f t="shared" si="101"/>
        <v>#N/A</v>
      </c>
      <c r="Z1335" s="416" t="e">
        <f t="shared" si="102"/>
        <v>#N/A</v>
      </c>
      <c r="AA1335" s="416" t="str">
        <f t="shared" si="103"/>
        <v/>
      </c>
      <c r="AB1335" s="416" t="e">
        <f t="shared" si="104"/>
        <v>#N/A</v>
      </c>
      <c r="AC1335" s="416" t="e">
        <f t="shared" si="105"/>
        <v>#N/A</v>
      </c>
    </row>
    <row r="1336" ht="22.5" customHeight="1" spans="1:29">
      <c r="A1336" s="421"/>
      <c r="B1336" s="422"/>
      <c r="C1336" s="422"/>
      <c r="D1336" s="421"/>
      <c r="E1336" s="421"/>
      <c r="F1336" s="421"/>
      <c r="G1336" s="421"/>
      <c r="H1336" s="421"/>
      <c r="I1336" s="421"/>
      <c r="J1336" s="421"/>
      <c r="K1336" s="421"/>
      <c r="L1336" s="421"/>
      <c r="M1336" s="421"/>
      <c r="N1336" s="426"/>
      <c r="O1336" s="426"/>
      <c r="P1336" s="427"/>
      <c r="Q1336" s="427"/>
      <c r="R1336" s="426"/>
      <c r="S1336" s="426"/>
      <c r="T1336" s="426"/>
      <c r="U1336" s="426"/>
      <c r="V1336" s="426"/>
      <c r="W1336" s="426"/>
      <c r="X1336" s="427"/>
      <c r="Y1336" s="416" t="e">
        <f t="shared" si="101"/>
        <v>#N/A</v>
      </c>
      <c r="Z1336" s="416" t="e">
        <f t="shared" si="102"/>
        <v>#N/A</v>
      </c>
      <c r="AA1336" s="416" t="str">
        <f t="shared" si="103"/>
        <v/>
      </c>
      <c r="AB1336" s="416" t="e">
        <f t="shared" si="104"/>
        <v>#N/A</v>
      </c>
      <c r="AC1336" s="416" t="e">
        <f t="shared" si="105"/>
        <v>#N/A</v>
      </c>
    </row>
    <row r="1337" ht="22.5" customHeight="1" spans="1:29">
      <c r="A1337" s="421"/>
      <c r="B1337" s="422"/>
      <c r="C1337" s="422"/>
      <c r="D1337" s="421"/>
      <c r="E1337" s="421"/>
      <c r="F1337" s="421"/>
      <c r="G1337" s="421"/>
      <c r="H1337" s="421"/>
      <c r="I1337" s="421"/>
      <c r="J1337" s="421"/>
      <c r="K1337" s="421"/>
      <c r="L1337" s="421"/>
      <c r="M1337" s="421"/>
      <c r="N1337" s="426"/>
      <c r="O1337" s="426"/>
      <c r="P1337" s="427"/>
      <c r="Q1337" s="427"/>
      <c r="R1337" s="426"/>
      <c r="S1337" s="426"/>
      <c r="T1337" s="426"/>
      <c r="U1337" s="426"/>
      <c r="V1337" s="426"/>
      <c r="W1337" s="426"/>
      <c r="X1337" s="427"/>
      <c r="Y1337" s="416" t="e">
        <f t="shared" si="101"/>
        <v>#N/A</v>
      </c>
      <c r="Z1337" s="416" t="e">
        <f t="shared" si="102"/>
        <v>#N/A</v>
      </c>
      <c r="AA1337" s="416" t="str">
        <f t="shared" si="103"/>
        <v/>
      </c>
      <c r="AB1337" s="416" t="e">
        <f t="shared" si="104"/>
        <v>#N/A</v>
      </c>
      <c r="AC1337" s="416" t="e">
        <f t="shared" si="105"/>
        <v>#N/A</v>
      </c>
    </row>
    <row r="1338" ht="22.5" customHeight="1" spans="1:29">
      <c r="A1338" s="421"/>
      <c r="B1338" s="422"/>
      <c r="C1338" s="422"/>
      <c r="D1338" s="421"/>
      <c r="E1338" s="421"/>
      <c r="F1338" s="421"/>
      <c r="G1338" s="421"/>
      <c r="H1338" s="421"/>
      <c r="I1338" s="421"/>
      <c r="J1338" s="421"/>
      <c r="K1338" s="421"/>
      <c r="L1338" s="421"/>
      <c r="M1338" s="421"/>
      <c r="N1338" s="426"/>
      <c r="O1338" s="426"/>
      <c r="P1338" s="427"/>
      <c r="Q1338" s="427"/>
      <c r="R1338" s="426"/>
      <c r="S1338" s="426"/>
      <c r="T1338" s="426"/>
      <c r="U1338" s="426"/>
      <c r="V1338" s="426"/>
      <c r="W1338" s="426"/>
      <c r="X1338" s="427"/>
      <c r="Y1338" s="416" t="e">
        <f t="shared" si="101"/>
        <v>#N/A</v>
      </c>
      <c r="Z1338" s="416" t="e">
        <f t="shared" si="102"/>
        <v>#N/A</v>
      </c>
      <c r="AA1338" s="416" t="str">
        <f t="shared" si="103"/>
        <v/>
      </c>
      <c r="AB1338" s="416" t="e">
        <f t="shared" si="104"/>
        <v>#N/A</v>
      </c>
      <c r="AC1338" s="416" t="e">
        <f t="shared" si="105"/>
        <v>#N/A</v>
      </c>
    </row>
    <row r="1339" ht="22.5" customHeight="1" spans="1:29">
      <c r="A1339" s="421"/>
      <c r="B1339" s="422"/>
      <c r="C1339" s="422"/>
      <c r="D1339" s="421"/>
      <c r="E1339" s="421"/>
      <c r="F1339" s="421"/>
      <c r="G1339" s="421"/>
      <c r="H1339" s="421"/>
      <c r="I1339" s="421"/>
      <c r="J1339" s="421"/>
      <c r="K1339" s="421"/>
      <c r="L1339" s="421"/>
      <c r="M1339" s="421"/>
      <c r="N1339" s="426"/>
      <c r="O1339" s="426"/>
      <c r="P1339" s="427"/>
      <c r="Q1339" s="427"/>
      <c r="R1339" s="426"/>
      <c r="S1339" s="426"/>
      <c r="T1339" s="426"/>
      <c r="U1339" s="426"/>
      <c r="V1339" s="426"/>
      <c r="W1339" s="426"/>
      <c r="X1339" s="427"/>
      <c r="Y1339" s="416" t="e">
        <f t="shared" si="101"/>
        <v>#N/A</v>
      </c>
      <c r="Z1339" s="416" t="e">
        <f t="shared" si="102"/>
        <v>#N/A</v>
      </c>
      <c r="AA1339" s="416" t="str">
        <f t="shared" si="103"/>
        <v/>
      </c>
      <c r="AB1339" s="416" t="e">
        <f t="shared" si="104"/>
        <v>#N/A</v>
      </c>
      <c r="AC1339" s="416" t="e">
        <f t="shared" si="105"/>
        <v>#N/A</v>
      </c>
    </row>
    <row r="1340" ht="22.5" customHeight="1" spans="1:29">
      <c r="A1340" s="421"/>
      <c r="B1340" s="422"/>
      <c r="C1340" s="422"/>
      <c r="D1340" s="421"/>
      <c r="E1340" s="421"/>
      <c r="F1340" s="421"/>
      <c r="G1340" s="421"/>
      <c r="H1340" s="421"/>
      <c r="I1340" s="421"/>
      <c r="J1340" s="421"/>
      <c r="K1340" s="421"/>
      <c r="L1340" s="421"/>
      <c r="M1340" s="421"/>
      <c r="N1340" s="426"/>
      <c r="O1340" s="426"/>
      <c r="P1340" s="427"/>
      <c r="Q1340" s="427"/>
      <c r="R1340" s="426"/>
      <c r="S1340" s="426"/>
      <c r="T1340" s="426"/>
      <c r="U1340" s="426"/>
      <c r="V1340" s="426"/>
      <c r="W1340" s="426"/>
      <c r="X1340" s="427"/>
      <c r="Y1340" s="416" t="e">
        <f t="shared" si="101"/>
        <v>#N/A</v>
      </c>
      <c r="Z1340" s="416" t="e">
        <f t="shared" si="102"/>
        <v>#N/A</v>
      </c>
      <c r="AA1340" s="416" t="str">
        <f t="shared" si="103"/>
        <v/>
      </c>
      <c r="AB1340" s="416" t="e">
        <f t="shared" si="104"/>
        <v>#N/A</v>
      </c>
      <c r="AC1340" s="416" t="e">
        <f t="shared" si="105"/>
        <v>#N/A</v>
      </c>
    </row>
    <row r="1341" ht="22.5" customHeight="1" spans="1:29">
      <c r="A1341" s="421"/>
      <c r="B1341" s="422"/>
      <c r="C1341" s="422"/>
      <c r="D1341" s="421"/>
      <c r="E1341" s="421"/>
      <c r="F1341" s="421"/>
      <c r="G1341" s="421"/>
      <c r="H1341" s="421"/>
      <c r="I1341" s="421"/>
      <c r="J1341" s="421"/>
      <c r="K1341" s="421"/>
      <c r="L1341" s="421"/>
      <c r="M1341" s="421"/>
      <c r="N1341" s="426"/>
      <c r="O1341" s="426"/>
      <c r="P1341" s="427"/>
      <c r="Q1341" s="427"/>
      <c r="R1341" s="426"/>
      <c r="S1341" s="426"/>
      <c r="T1341" s="426"/>
      <c r="U1341" s="426"/>
      <c r="V1341" s="426"/>
      <c r="W1341" s="426"/>
      <c r="X1341" s="427"/>
      <c r="Y1341" s="416" t="e">
        <f t="shared" si="101"/>
        <v>#N/A</v>
      </c>
      <c r="Z1341" s="416" t="e">
        <f t="shared" si="102"/>
        <v>#N/A</v>
      </c>
      <c r="AA1341" s="416" t="str">
        <f t="shared" si="103"/>
        <v/>
      </c>
      <c r="AB1341" s="416" t="e">
        <f t="shared" si="104"/>
        <v>#N/A</v>
      </c>
      <c r="AC1341" s="416" t="e">
        <f t="shared" si="105"/>
        <v>#N/A</v>
      </c>
    </row>
    <row r="1342" ht="22.5" customHeight="1" spans="1:29">
      <c r="A1342" s="421"/>
      <c r="B1342" s="422"/>
      <c r="C1342" s="422"/>
      <c r="D1342" s="421"/>
      <c r="E1342" s="421"/>
      <c r="F1342" s="421"/>
      <c r="G1342" s="421"/>
      <c r="H1342" s="421"/>
      <c r="I1342" s="421"/>
      <c r="J1342" s="421"/>
      <c r="K1342" s="421"/>
      <c r="L1342" s="421"/>
      <c r="M1342" s="421"/>
      <c r="N1342" s="426"/>
      <c r="O1342" s="426"/>
      <c r="P1342" s="427"/>
      <c r="Q1342" s="427"/>
      <c r="R1342" s="426"/>
      <c r="S1342" s="426"/>
      <c r="T1342" s="426"/>
      <c r="U1342" s="426"/>
      <c r="V1342" s="426"/>
      <c r="W1342" s="426"/>
      <c r="X1342" s="427"/>
      <c r="Y1342" s="416" t="e">
        <f t="shared" si="101"/>
        <v>#N/A</v>
      </c>
      <c r="Z1342" s="416" t="e">
        <f t="shared" si="102"/>
        <v>#N/A</v>
      </c>
      <c r="AA1342" s="416" t="str">
        <f t="shared" si="103"/>
        <v/>
      </c>
      <c r="AB1342" s="416" t="e">
        <f t="shared" si="104"/>
        <v>#N/A</v>
      </c>
      <c r="AC1342" s="416" t="e">
        <f t="shared" si="105"/>
        <v>#N/A</v>
      </c>
    </row>
    <row r="1343" ht="22.5" customHeight="1" spans="1:29">
      <c r="A1343" s="421"/>
      <c r="B1343" s="422"/>
      <c r="C1343" s="422"/>
      <c r="D1343" s="421"/>
      <c r="E1343" s="421"/>
      <c r="F1343" s="421"/>
      <c r="G1343" s="421"/>
      <c r="H1343" s="421"/>
      <c r="I1343" s="421"/>
      <c r="J1343" s="421"/>
      <c r="K1343" s="421"/>
      <c r="L1343" s="421"/>
      <c r="M1343" s="421"/>
      <c r="N1343" s="426"/>
      <c r="O1343" s="426"/>
      <c r="P1343" s="427"/>
      <c r="Q1343" s="427"/>
      <c r="R1343" s="426"/>
      <c r="S1343" s="426"/>
      <c r="T1343" s="426"/>
      <c r="U1343" s="426"/>
      <c r="V1343" s="426"/>
      <c r="W1343" s="426"/>
      <c r="X1343" s="427"/>
      <c r="Y1343" s="416" t="e">
        <f t="shared" si="101"/>
        <v>#N/A</v>
      </c>
      <c r="Z1343" s="416" t="e">
        <f t="shared" si="102"/>
        <v>#N/A</v>
      </c>
      <c r="AA1343" s="416" t="str">
        <f t="shared" si="103"/>
        <v/>
      </c>
      <c r="AB1343" s="416" t="e">
        <f t="shared" si="104"/>
        <v>#N/A</v>
      </c>
      <c r="AC1343" s="416" t="e">
        <f t="shared" si="105"/>
        <v>#N/A</v>
      </c>
    </row>
    <row r="1344" ht="22.5" customHeight="1" spans="1:29">
      <c r="A1344" s="421"/>
      <c r="B1344" s="422"/>
      <c r="C1344" s="422"/>
      <c r="D1344" s="421"/>
      <c r="E1344" s="421"/>
      <c r="F1344" s="421"/>
      <c r="G1344" s="421"/>
      <c r="H1344" s="421"/>
      <c r="I1344" s="421"/>
      <c r="J1344" s="421"/>
      <c r="K1344" s="421"/>
      <c r="L1344" s="421"/>
      <c r="M1344" s="421"/>
      <c r="N1344" s="426"/>
      <c r="O1344" s="426"/>
      <c r="P1344" s="427"/>
      <c r="Q1344" s="427"/>
      <c r="R1344" s="426"/>
      <c r="S1344" s="426"/>
      <c r="T1344" s="426"/>
      <c r="U1344" s="426"/>
      <c r="V1344" s="426"/>
      <c r="W1344" s="426"/>
      <c r="X1344" s="427"/>
      <c r="Y1344" s="416" t="e">
        <f t="shared" si="101"/>
        <v>#N/A</v>
      </c>
      <c r="Z1344" s="416" t="e">
        <f t="shared" si="102"/>
        <v>#N/A</v>
      </c>
      <c r="AA1344" s="416" t="str">
        <f t="shared" si="103"/>
        <v/>
      </c>
      <c r="AB1344" s="416" t="e">
        <f t="shared" si="104"/>
        <v>#N/A</v>
      </c>
      <c r="AC1344" s="416" t="e">
        <f t="shared" si="105"/>
        <v>#N/A</v>
      </c>
    </row>
    <row r="1345" ht="22.5" customHeight="1" spans="1:29">
      <c r="A1345" s="421"/>
      <c r="B1345" s="422"/>
      <c r="C1345" s="422"/>
      <c r="D1345" s="421"/>
      <c r="E1345" s="421"/>
      <c r="F1345" s="421"/>
      <c r="G1345" s="421"/>
      <c r="H1345" s="421"/>
      <c r="I1345" s="421"/>
      <c r="J1345" s="421"/>
      <c r="K1345" s="421"/>
      <c r="L1345" s="421"/>
      <c r="M1345" s="421"/>
      <c r="N1345" s="426"/>
      <c r="O1345" s="426"/>
      <c r="P1345" s="427"/>
      <c r="Q1345" s="427"/>
      <c r="R1345" s="426"/>
      <c r="S1345" s="426"/>
      <c r="T1345" s="426"/>
      <c r="U1345" s="426"/>
      <c r="V1345" s="426"/>
      <c r="W1345" s="426"/>
      <c r="X1345" s="427"/>
      <c r="Y1345" s="416" t="e">
        <f t="shared" si="101"/>
        <v>#N/A</v>
      </c>
      <c r="Z1345" s="416" t="e">
        <f t="shared" si="102"/>
        <v>#N/A</v>
      </c>
      <c r="AA1345" s="416" t="str">
        <f t="shared" si="103"/>
        <v/>
      </c>
      <c r="AB1345" s="416" t="e">
        <f t="shared" si="104"/>
        <v>#N/A</v>
      </c>
      <c r="AC1345" s="416" t="e">
        <f t="shared" si="105"/>
        <v>#N/A</v>
      </c>
    </row>
    <row r="1346" ht="22.5" customHeight="1" spans="1:29">
      <c r="A1346" s="421"/>
      <c r="B1346" s="422"/>
      <c r="C1346" s="422"/>
      <c r="D1346" s="421"/>
      <c r="E1346" s="421"/>
      <c r="F1346" s="421"/>
      <c r="G1346" s="421"/>
      <c r="H1346" s="421"/>
      <c r="I1346" s="421"/>
      <c r="J1346" s="421"/>
      <c r="K1346" s="421"/>
      <c r="L1346" s="421"/>
      <c r="M1346" s="421"/>
      <c r="N1346" s="426"/>
      <c r="O1346" s="426"/>
      <c r="P1346" s="427"/>
      <c r="Q1346" s="427"/>
      <c r="R1346" s="426"/>
      <c r="S1346" s="426"/>
      <c r="T1346" s="426"/>
      <c r="U1346" s="426"/>
      <c r="V1346" s="426"/>
      <c r="W1346" s="426"/>
      <c r="X1346" s="427"/>
      <c r="Y1346" s="416" t="e">
        <f t="shared" si="101"/>
        <v>#N/A</v>
      </c>
      <c r="Z1346" s="416" t="e">
        <f t="shared" si="102"/>
        <v>#N/A</v>
      </c>
      <c r="AA1346" s="416" t="str">
        <f t="shared" si="103"/>
        <v/>
      </c>
      <c r="AB1346" s="416" t="e">
        <f t="shared" si="104"/>
        <v>#N/A</v>
      </c>
      <c r="AC1346" s="416" t="e">
        <f t="shared" si="105"/>
        <v>#N/A</v>
      </c>
    </row>
    <row r="1347" ht="22.5" customHeight="1" spans="1:29">
      <c r="A1347" s="421"/>
      <c r="B1347" s="422"/>
      <c r="C1347" s="422"/>
      <c r="D1347" s="421"/>
      <c r="E1347" s="421"/>
      <c r="F1347" s="421"/>
      <c r="G1347" s="421"/>
      <c r="H1347" s="421"/>
      <c r="I1347" s="421"/>
      <c r="J1347" s="421"/>
      <c r="K1347" s="421"/>
      <c r="L1347" s="421"/>
      <c r="M1347" s="421"/>
      <c r="N1347" s="426"/>
      <c r="O1347" s="426"/>
      <c r="P1347" s="427"/>
      <c r="Q1347" s="427"/>
      <c r="R1347" s="426"/>
      <c r="S1347" s="426"/>
      <c r="T1347" s="426"/>
      <c r="U1347" s="426"/>
      <c r="V1347" s="426"/>
      <c r="W1347" s="426"/>
      <c r="X1347" s="427"/>
      <c r="Y1347" s="416" t="e">
        <f t="shared" si="101"/>
        <v>#N/A</v>
      </c>
      <c r="Z1347" s="416" t="e">
        <f t="shared" si="102"/>
        <v>#N/A</v>
      </c>
      <c r="AA1347" s="416" t="str">
        <f t="shared" si="103"/>
        <v/>
      </c>
      <c r="AB1347" s="416" t="e">
        <f t="shared" si="104"/>
        <v>#N/A</v>
      </c>
      <c r="AC1347" s="416" t="e">
        <f t="shared" si="105"/>
        <v>#N/A</v>
      </c>
    </row>
    <row r="1348" ht="22.5" customHeight="1" spans="1:29">
      <c r="A1348" s="421"/>
      <c r="B1348" s="422"/>
      <c r="C1348" s="422"/>
      <c r="D1348" s="421"/>
      <c r="E1348" s="421"/>
      <c r="F1348" s="421"/>
      <c r="G1348" s="421"/>
      <c r="H1348" s="421"/>
      <c r="I1348" s="421"/>
      <c r="J1348" s="421"/>
      <c r="K1348" s="421"/>
      <c r="L1348" s="421"/>
      <c r="M1348" s="421"/>
      <c r="N1348" s="426"/>
      <c r="O1348" s="426"/>
      <c r="P1348" s="427"/>
      <c r="Q1348" s="427"/>
      <c r="R1348" s="426"/>
      <c r="S1348" s="426"/>
      <c r="T1348" s="426"/>
      <c r="U1348" s="426"/>
      <c r="V1348" s="426"/>
      <c r="W1348" s="426"/>
      <c r="X1348" s="427"/>
      <c r="Y1348" s="416" t="e">
        <f t="shared" si="101"/>
        <v>#N/A</v>
      </c>
      <c r="Z1348" s="416" t="e">
        <f t="shared" si="102"/>
        <v>#N/A</v>
      </c>
      <c r="AA1348" s="416" t="str">
        <f t="shared" si="103"/>
        <v/>
      </c>
      <c r="AB1348" s="416" t="e">
        <f t="shared" si="104"/>
        <v>#N/A</v>
      </c>
      <c r="AC1348" s="416" t="e">
        <f t="shared" si="105"/>
        <v>#N/A</v>
      </c>
    </row>
    <row r="1349" ht="22.5" customHeight="1" spans="1:29">
      <c r="A1349" s="421"/>
      <c r="B1349" s="422"/>
      <c r="C1349" s="422"/>
      <c r="D1349" s="421"/>
      <c r="E1349" s="421"/>
      <c r="F1349" s="421"/>
      <c r="G1349" s="421"/>
      <c r="H1349" s="421"/>
      <c r="I1349" s="421"/>
      <c r="J1349" s="421"/>
      <c r="K1349" s="421"/>
      <c r="L1349" s="421"/>
      <c r="M1349" s="421"/>
      <c r="N1349" s="426"/>
      <c r="O1349" s="426"/>
      <c r="P1349" s="427"/>
      <c r="Q1349" s="427"/>
      <c r="R1349" s="426"/>
      <c r="S1349" s="426"/>
      <c r="T1349" s="426"/>
      <c r="U1349" s="426"/>
      <c r="V1349" s="426"/>
      <c r="W1349" s="426"/>
      <c r="X1349" s="427"/>
      <c r="Y1349" s="416" t="e">
        <f t="shared" si="101"/>
        <v>#N/A</v>
      </c>
      <c r="Z1349" s="416" t="e">
        <f t="shared" si="102"/>
        <v>#N/A</v>
      </c>
      <c r="AA1349" s="416" t="str">
        <f t="shared" si="103"/>
        <v/>
      </c>
      <c r="AB1349" s="416" t="e">
        <f t="shared" si="104"/>
        <v>#N/A</v>
      </c>
      <c r="AC1349" s="416" t="e">
        <f t="shared" si="105"/>
        <v>#N/A</v>
      </c>
    </row>
    <row r="1350" ht="22.5" customHeight="1" spans="1:29">
      <c r="A1350" s="421"/>
      <c r="B1350" s="422"/>
      <c r="C1350" s="422"/>
      <c r="D1350" s="421"/>
      <c r="E1350" s="421"/>
      <c r="F1350" s="421"/>
      <c r="G1350" s="421"/>
      <c r="H1350" s="421"/>
      <c r="I1350" s="421"/>
      <c r="J1350" s="421"/>
      <c r="K1350" s="421"/>
      <c r="L1350" s="421"/>
      <c r="M1350" s="421"/>
      <c r="N1350" s="426"/>
      <c r="O1350" s="426"/>
      <c r="P1350" s="427"/>
      <c r="Q1350" s="427"/>
      <c r="R1350" s="426"/>
      <c r="S1350" s="426"/>
      <c r="T1350" s="426"/>
      <c r="U1350" s="426"/>
      <c r="V1350" s="426"/>
      <c r="W1350" s="426"/>
      <c r="X1350" s="427"/>
      <c r="Y1350" s="416" t="e">
        <f t="shared" si="101"/>
        <v>#N/A</v>
      </c>
      <c r="Z1350" s="416" t="e">
        <f t="shared" si="102"/>
        <v>#N/A</v>
      </c>
      <c r="AA1350" s="416" t="str">
        <f t="shared" si="103"/>
        <v/>
      </c>
      <c r="AB1350" s="416" t="e">
        <f t="shared" si="104"/>
        <v>#N/A</v>
      </c>
      <c r="AC1350" s="416" t="e">
        <f t="shared" si="105"/>
        <v>#N/A</v>
      </c>
    </row>
    <row r="1351" ht="22.5" customHeight="1" spans="1:29">
      <c r="A1351" s="421"/>
      <c r="B1351" s="422"/>
      <c r="C1351" s="422"/>
      <c r="D1351" s="421"/>
      <c r="E1351" s="421"/>
      <c r="F1351" s="421"/>
      <c r="G1351" s="421"/>
      <c r="H1351" s="421"/>
      <c r="I1351" s="421"/>
      <c r="J1351" s="421"/>
      <c r="K1351" s="421"/>
      <c r="L1351" s="421"/>
      <c r="M1351" s="421"/>
      <c r="N1351" s="426"/>
      <c r="O1351" s="426"/>
      <c r="P1351" s="427"/>
      <c r="Q1351" s="427"/>
      <c r="R1351" s="426"/>
      <c r="S1351" s="426"/>
      <c r="T1351" s="426"/>
      <c r="U1351" s="426"/>
      <c r="V1351" s="426"/>
      <c r="W1351" s="426"/>
      <c r="X1351" s="427"/>
      <c r="Y1351" s="416" t="e">
        <f t="shared" ref="Y1351:Y1414" si="106">_xlfn.IFS(LEFT(M1351,3)="003","三保支出",LEFT(M1351,3)="004","刚性支出",LEFT(M1351,3)="000","促发展支出")</f>
        <v>#N/A</v>
      </c>
      <c r="Z1351" s="416" t="e">
        <f t="shared" ref="Z1351:Z1414" si="107">_xlfn.IFS(LEFT(E1351,1)="3","项目支出",LEFT(E1351,1)="1","人员类支出",LEFT(E1351,1)="2","运转类支出")</f>
        <v>#N/A</v>
      </c>
      <c r="AA1351" s="416" t="str">
        <f t="shared" ref="AA1351:AA1414" si="108">LEFT(H1351,7)</f>
        <v/>
      </c>
      <c r="AB1351" s="416" t="e">
        <f t="shared" ref="AB1351:AB1414" si="109">_xlfn.IFS(LEFT(M1351,6)="003001","保工资",LEFT(M1351,6)="003002","保运转",LEFT(M1351,6)="003003","保基本民生")</f>
        <v>#N/A</v>
      </c>
      <c r="AC1351" s="416" t="e">
        <f t="shared" ref="AC1351:AC1414" si="110">IF(Z1351="项目支出","否","是")</f>
        <v>#N/A</v>
      </c>
    </row>
    <row r="1352" ht="22.5" customHeight="1" spans="1:29">
      <c r="A1352" s="421"/>
      <c r="B1352" s="422"/>
      <c r="C1352" s="422"/>
      <c r="D1352" s="421"/>
      <c r="E1352" s="421"/>
      <c r="F1352" s="421"/>
      <c r="G1352" s="421"/>
      <c r="H1352" s="421"/>
      <c r="I1352" s="421"/>
      <c r="J1352" s="421"/>
      <c r="K1352" s="421"/>
      <c r="L1352" s="421"/>
      <c r="M1352" s="421"/>
      <c r="N1352" s="426"/>
      <c r="O1352" s="426"/>
      <c r="P1352" s="427"/>
      <c r="Q1352" s="427"/>
      <c r="R1352" s="426"/>
      <c r="S1352" s="426"/>
      <c r="T1352" s="426"/>
      <c r="U1352" s="426"/>
      <c r="V1352" s="426"/>
      <c r="W1352" s="426"/>
      <c r="X1352" s="427"/>
      <c r="Y1352" s="416" t="e">
        <f t="shared" si="106"/>
        <v>#N/A</v>
      </c>
      <c r="Z1352" s="416" t="e">
        <f t="shared" si="107"/>
        <v>#N/A</v>
      </c>
      <c r="AA1352" s="416" t="str">
        <f t="shared" si="108"/>
        <v/>
      </c>
      <c r="AB1352" s="416" t="e">
        <f t="shared" si="109"/>
        <v>#N/A</v>
      </c>
      <c r="AC1352" s="416" t="e">
        <f t="shared" si="110"/>
        <v>#N/A</v>
      </c>
    </row>
    <row r="1353" ht="22.5" customHeight="1" spans="1:29">
      <c r="A1353" s="421"/>
      <c r="B1353" s="422"/>
      <c r="C1353" s="422"/>
      <c r="D1353" s="421"/>
      <c r="E1353" s="421"/>
      <c r="F1353" s="421"/>
      <c r="G1353" s="421"/>
      <c r="H1353" s="421"/>
      <c r="I1353" s="421"/>
      <c r="J1353" s="421"/>
      <c r="K1353" s="421"/>
      <c r="L1353" s="421"/>
      <c r="M1353" s="421"/>
      <c r="N1353" s="426"/>
      <c r="O1353" s="426"/>
      <c r="P1353" s="427"/>
      <c r="Q1353" s="427"/>
      <c r="R1353" s="426"/>
      <c r="S1353" s="426"/>
      <c r="T1353" s="426"/>
      <c r="U1353" s="426"/>
      <c r="V1353" s="426"/>
      <c r="W1353" s="426"/>
      <c r="X1353" s="427"/>
      <c r="Y1353" s="416" t="e">
        <f t="shared" si="106"/>
        <v>#N/A</v>
      </c>
      <c r="Z1353" s="416" t="e">
        <f t="shared" si="107"/>
        <v>#N/A</v>
      </c>
      <c r="AA1353" s="416" t="str">
        <f t="shared" si="108"/>
        <v/>
      </c>
      <c r="AB1353" s="416" t="e">
        <f t="shared" si="109"/>
        <v>#N/A</v>
      </c>
      <c r="AC1353" s="416" t="e">
        <f t="shared" si="110"/>
        <v>#N/A</v>
      </c>
    </row>
    <row r="1354" ht="22.5" customHeight="1" spans="1:29">
      <c r="A1354" s="421"/>
      <c r="B1354" s="422"/>
      <c r="C1354" s="422"/>
      <c r="D1354" s="421"/>
      <c r="E1354" s="421"/>
      <c r="F1354" s="421"/>
      <c r="G1354" s="421"/>
      <c r="H1354" s="421"/>
      <c r="I1354" s="421"/>
      <c r="J1354" s="421"/>
      <c r="K1354" s="421"/>
      <c r="L1354" s="421"/>
      <c r="M1354" s="421"/>
      <c r="N1354" s="426"/>
      <c r="O1354" s="426"/>
      <c r="P1354" s="427"/>
      <c r="Q1354" s="427"/>
      <c r="R1354" s="426"/>
      <c r="S1354" s="426"/>
      <c r="T1354" s="426"/>
      <c r="U1354" s="426"/>
      <c r="V1354" s="426"/>
      <c r="W1354" s="426"/>
      <c r="X1354" s="427"/>
      <c r="Y1354" s="416" t="e">
        <f t="shared" si="106"/>
        <v>#N/A</v>
      </c>
      <c r="Z1354" s="416" t="e">
        <f t="shared" si="107"/>
        <v>#N/A</v>
      </c>
      <c r="AA1354" s="416" t="str">
        <f t="shared" si="108"/>
        <v/>
      </c>
      <c r="AB1354" s="416" t="e">
        <f t="shared" si="109"/>
        <v>#N/A</v>
      </c>
      <c r="AC1354" s="416" t="e">
        <f t="shared" si="110"/>
        <v>#N/A</v>
      </c>
    </row>
    <row r="1355" ht="22.5" customHeight="1" spans="1:29">
      <c r="A1355" s="421"/>
      <c r="B1355" s="422"/>
      <c r="C1355" s="422"/>
      <c r="D1355" s="421"/>
      <c r="E1355" s="421"/>
      <c r="F1355" s="421"/>
      <c r="G1355" s="421"/>
      <c r="H1355" s="421"/>
      <c r="I1355" s="421"/>
      <c r="J1355" s="421"/>
      <c r="K1355" s="421"/>
      <c r="L1355" s="421"/>
      <c r="M1355" s="421"/>
      <c r="N1355" s="426"/>
      <c r="O1355" s="426"/>
      <c r="P1355" s="427"/>
      <c r="Q1355" s="427"/>
      <c r="R1355" s="426"/>
      <c r="S1355" s="426"/>
      <c r="T1355" s="426"/>
      <c r="U1355" s="426"/>
      <c r="V1355" s="426"/>
      <c r="W1355" s="426"/>
      <c r="X1355" s="427"/>
      <c r="Y1355" s="416" t="e">
        <f t="shared" si="106"/>
        <v>#N/A</v>
      </c>
      <c r="Z1355" s="416" t="e">
        <f t="shared" si="107"/>
        <v>#N/A</v>
      </c>
      <c r="AA1355" s="416" t="str">
        <f t="shared" si="108"/>
        <v/>
      </c>
      <c r="AB1355" s="416" t="e">
        <f t="shared" si="109"/>
        <v>#N/A</v>
      </c>
      <c r="AC1355" s="416" t="e">
        <f t="shared" si="110"/>
        <v>#N/A</v>
      </c>
    </row>
    <row r="1356" ht="22.5" customHeight="1" spans="1:29">
      <c r="A1356" s="421"/>
      <c r="B1356" s="422"/>
      <c r="C1356" s="422"/>
      <c r="D1356" s="421"/>
      <c r="E1356" s="421"/>
      <c r="F1356" s="421"/>
      <c r="G1356" s="421"/>
      <c r="H1356" s="421"/>
      <c r="I1356" s="421"/>
      <c r="J1356" s="421"/>
      <c r="K1356" s="421"/>
      <c r="L1356" s="421"/>
      <c r="M1356" s="421"/>
      <c r="N1356" s="426"/>
      <c r="O1356" s="426"/>
      <c r="P1356" s="427"/>
      <c r="Q1356" s="427"/>
      <c r="R1356" s="426"/>
      <c r="S1356" s="426"/>
      <c r="T1356" s="426"/>
      <c r="U1356" s="426"/>
      <c r="V1356" s="426"/>
      <c r="W1356" s="426"/>
      <c r="X1356" s="427"/>
      <c r="Y1356" s="416" t="e">
        <f t="shared" si="106"/>
        <v>#N/A</v>
      </c>
      <c r="Z1356" s="416" t="e">
        <f t="shared" si="107"/>
        <v>#N/A</v>
      </c>
      <c r="AA1356" s="416" t="str">
        <f t="shared" si="108"/>
        <v/>
      </c>
      <c r="AB1356" s="416" t="e">
        <f t="shared" si="109"/>
        <v>#N/A</v>
      </c>
      <c r="AC1356" s="416" t="e">
        <f t="shared" si="110"/>
        <v>#N/A</v>
      </c>
    </row>
    <row r="1357" ht="22.5" customHeight="1" spans="1:29">
      <c r="A1357" s="421"/>
      <c r="B1357" s="422"/>
      <c r="C1357" s="422"/>
      <c r="D1357" s="421"/>
      <c r="E1357" s="421"/>
      <c r="F1357" s="421"/>
      <c r="G1357" s="421"/>
      <c r="H1357" s="421"/>
      <c r="I1357" s="421"/>
      <c r="J1357" s="421"/>
      <c r="K1357" s="421"/>
      <c r="L1357" s="421"/>
      <c r="M1357" s="421"/>
      <c r="N1357" s="426"/>
      <c r="O1357" s="426"/>
      <c r="P1357" s="427"/>
      <c r="Q1357" s="427"/>
      <c r="R1357" s="426"/>
      <c r="S1357" s="426"/>
      <c r="T1357" s="426"/>
      <c r="U1357" s="426"/>
      <c r="V1357" s="426"/>
      <c r="W1357" s="426"/>
      <c r="X1357" s="427"/>
      <c r="Y1357" s="416" t="e">
        <f t="shared" si="106"/>
        <v>#N/A</v>
      </c>
      <c r="Z1357" s="416" t="e">
        <f t="shared" si="107"/>
        <v>#N/A</v>
      </c>
      <c r="AA1357" s="416" t="str">
        <f t="shared" si="108"/>
        <v/>
      </c>
      <c r="AB1357" s="416" t="e">
        <f t="shared" si="109"/>
        <v>#N/A</v>
      </c>
      <c r="AC1357" s="416" t="e">
        <f t="shared" si="110"/>
        <v>#N/A</v>
      </c>
    </row>
    <row r="1358" ht="22.5" customHeight="1" spans="1:29">
      <c r="A1358" s="421"/>
      <c r="B1358" s="422"/>
      <c r="C1358" s="422"/>
      <c r="D1358" s="421"/>
      <c r="E1358" s="421"/>
      <c r="F1358" s="421"/>
      <c r="G1358" s="421"/>
      <c r="H1358" s="421"/>
      <c r="I1358" s="421"/>
      <c r="J1358" s="421"/>
      <c r="K1358" s="421"/>
      <c r="L1358" s="421"/>
      <c r="M1358" s="421"/>
      <c r="N1358" s="426"/>
      <c r="O1358" s="426"/>
      <c r="P1358" s="427"/>
      <c r="Q1358" s="427"/>
      <c r="R1358" s="426"/>
      <c r="S1358" s="426"/>
      <c r="T1358" s="426"/>
      <c r="U1358" s="426"/>
      <c r="V1358" s="426"/>
      <c r="W1358" s="426"/>
      <c r="X1358" s="427"/>
      <c r="Y1358" s="416" t="e">
        <f t="shared" si="106"/>
        <v>#N/A</v>
      </c>
      <c r="Z1358" s="416" t="e">
        <f t="shared" si="107"/>
        <v>#N/A</v>
      </c>
      <c r="AA1358" s="416" t="str">
        <f t="shared" si="108"/>
        <v/>
      </c>
      <c r="AB1358" s="416" t="e">
        <f t="shared" si="109"/>
        <v>#N/A</v>
      </c>
      <c r="AC1358" s="416" t="e">
        <f t="shared" si="110"/>
        <v>#N/A</v>
      </c>
    </row>
    <row r="1359" ht="22.5" customHeight="1" spans="1:29">
      <c r="A1359" s="421"/>
      <c r="B1359" s="422"/>
      <c r="C1359" s="422"/>
      <c r="D1359" s="421"/>
      <c r="E1359" s="421"/>
      <c r="F1359" s="421"/>
      <c r="G1359" s="421"/>
      <c r="H1359" s="421"/>
      <c r="I1359" s="421"/>
      <c r="J1359" s="421"/>
      <c r="K1359" s="421"/>
      <c r="L1359" s="421"/>
      <c r="M1359" s="421"/>
      <c r="N1359" s="426"/>
      <c r="O1359" s="426"/>
      <c r="P1359" s="427"/>
      <c r="Q1359" s="427"/>
      <c r="R1359" s="426"/>
      <c r="S1359" s="426"/>
      <c r="T1359" s="426"/>
      <c r="U1359" s="426"/>
      <c r="V1359" s="426"/>
      <c r="W1359" s="426"/>
      <c r="X1359" s="427"/>
      <c r="Y1359" s="416" t="e">
        <f t="shared" si="106"/>
        <v>#N/A</v>
      </c>
      <c r="Z1359" s="416" t="e">
        <f t="shared" si="107"/>
        <v>#N/A</v>
      </c>
      <c r="AA1359" s="416" t="str">
        <f t="shared" si="108"/>
        <v/>
      </c>
      <c r="AB1359" s="416" t="e">
        <f t="shared" si="109"/>
        <v>#N/A</v>
      </c>
      <c r="AC1359" s="416" t="e">
        <f t="shared" si="110"/>
        <v>#N/A</v>
      </c>
    </row>
    <row r="1360" ht="22.5" customHeight="1" spans="1:29">
      <c r="A1360" s="421"/>
      <c r="B1360" s="422"/>
      <c r="C1360" s="422"/>
      <c r="D1360" s="421"/>
      <c r="E1360" s="421"/>
      <c r="F1360" s="421"/>
      <c r="G1360" s="421"/>
      <c r="H1360" s="421"/>
      <c r="I1360" s="421"/>
      <c r="J1360" s="421"/>
      <c r="K1360" s="421"/>
      <c r="L1360" s="421"/>
      <c r="M1360" s="421"/>
      <c r="N1360" s="426"/>
      <c r="O1360" s="426"/>
      <c r="P1360" s="427"/>
      <c r="Q1360" s="427"/>
      <c r="R1360" s="426"/>
      <c r="S1360" s="426"/>
      <c r="T1360" s="426"/>
      <c r="U1360" s="426"/>
      <c r="V1360" s="426"/>
      <c r="W1360" s="426"/>
      <c r="X1360" s="427"/>
      <c r="Y1360" s="416" t="e">
        <f t="shared" si="106"/>
        <v>#N/A</v>
      </c>
      <c r="Z1360" s="416" t="e">
        <f t="shared" si="107"/>
        <v>#N/A</v>
      </c>
      <c r="AA1360" s="416" t="str">
        <f t="shared" si="108"/>
        <v/>
      </c>
      <c r="AB1360" s="416" t="e">
        <f t="shared" si="109"/>
        <v>#N/A</v>
      </c>
      <c r="AC1360" s="416" t="e">
        <f t="shared" si="110"/>
        <v>#N/A</v>
      </c>
    </row>
    <row r="1361" ht="22.5" customHeight="1" spans="1:29">
      <c r="A1361" s="421"/>
      <c r="B1361" s="422"/>
      <c r="C1361" s="422"/>
      <c r="D1361" s="421"/>
      <c r="E1361" s="421"/>
      <c r="F1361" s="421"/>
      <c r="G1361" s="421"/>
      <c r="H1361" s="421"/>
      <c r="I1361" s="421"/>
      <c r="J1361" s="421"/>
      <c r="K1361" s="421"/>
      <c r="L1361" s="421"/>
      <c r="M1361" s="421"/>
      <c r="N1361" s="426"/>
      <c r="O1361" s="426"/>
      <c r="P1361" s="427"/>
      <c r="Q1361" s="427"/>
      <c r="R1361" s="426"/>
      <c r="S1361" s="426"/>
      <c r="T1361" s="426"/>
      <c r="U1361" s="426"/>
      <c r="V1361" s="426"/>
      <c r="W1361" s="426"/>
      <c r="X1361" s="427"/>
      <c r="Y1361" s="416" t="e">
        <f t="shared" si="106"/>
        <v>#N/A</v>
      </c>
      <c r="Z1361" s="416" t="e">
        <f t="shared" si="107"/>
        <v>#N/A</v>
      </c>
      <c r="AA1361" s="416" t="str">
        <f t="shared" si="108"/>
        <v/>
      </c>
      <c r="AB1361" s="416" t="e">
        <f t="shared" si="109"/>
        <v>#N/A</v>
      </c>
      <c r="AC1361" s="416" t="e">
        <f t="shared" si="110"/>
        <v>#N/A</v>
      </c>
    </row>
    <row r="1362" ht="22.5" customHeight="1" spans="1:29">
      <c r="A1362" s="421"/>
      <c r="B1362" s="422"/>
      <c r="C1362" s="422"/>
      <c r="D1362" s="421"/>
      <c r="E1362" s="421"/>
      <c r="F1362" s="421"/>
      <c r="G1362" s="421"/>
      <c r="H1362" s="421"/>
      <c r="I1362" s="421"/>
      <c r="J1362" s="421"/>
      <c r="K1362" s="421"/>
      <c r="L1362" s="421"/>
      <c r="M1362" s="421"/>
      <c r="N1362" s="426"/>
      <c r="O1362" s="426"/>
      <c r="P1362" s="427"/>
      <c r="Q1362" s="427"/>
      <c r="R1362" s="426"/>
      <c r="S1362" s="426"/>
      <c r="T1362" s="426"/>
      <c r="U1362" s="426"/>
      <c r="V1362" s="426"/>
      <c r="W1362" s="426"/>
      <c r="X1362" s="427"/>
      <c r="Y1362" s="416" t="e">
        <f t="shared" si="106"/>
        <v>#N/A</v>
      </c>
      <c r="Z1362" s="416" t="e">
        <f t="shared" si="107"/>
        <v>#N/A</v>
      </c>
      <c r="AA1362" s="416" t="str">
        <f t="shared" si="108"/>
        <v/>
      </c>
      <c r="AB1362" s="416" t="e">
        <f t="shared" si="109"/>
        <v>#N/A</v>
      </c>
      <c r="AC1362" s="416" t="e">
        <f t="shared" si="110"/>
        <v>#N/A</v>
      </c>
    </row>
    <row r="1363" ht="22.5" customHeight="1" spans="1:29">
      <c r="A1363" s="421"/>
      <c r="B1363" s="422"/>
      <c r="C1363" s="422"/>
      <c r="D1363" s="421"/>
      <c r="E1363" s="421"/>
      <c r="F1363" s="421"/>
      <c r="G1363" s="421"/>
      <c r="H1363" s="421"/>
      <c r="I1363" s="421"/>
      <c r="J1363" s="421"/>
      <c r="K1363" s="421"/>
      <c r="L1363" s="421"/>
      <c r="M1363" s="421"/>
      <c r="N1363" s="426"/>
      <c r="O1363" s="426"/>
      <c r="P1363" s="427"/>
      <c r="Q1363" s="427"/>
      <c r="R1363" s="426"/>
      <c r="S1363" s="426"/>
      <c r="T1363" s="426"/>
      <c r="U1363" s="426"/>
      <c r="V1363" s="426"/>
      <c r="W1363" s="426"/>
      <c r="X1363" s="427"/>
      <c r="Y1363" s="416" t="e">
        <f t="shared" si="106"/>
        <v>#N/A</v>
      </c>
      <c r="Z1363" s="416" t="e">
        <f t="shared" si="107"/>
        <v>#N/A</v>
      </c>
      <c r="AA1363" s="416" t="str">
        <f t="shared" si="108"/>
        <v/>
      </c>
      <c r="AB1363" s="416" t="e">
        <f t="shared" si="109"/>
        <v>#N/A</v>
      </c>
      <c r="AC1363" s="416" t="e">
        <f t="shared" si="110"/>
        <v>#N/A</v>
      </c>
    </row>
    <row r="1364" ht="22.5" customHeight="1" spans="1:29">
      <c r="A1364" s="421"/>
      <c r="B1364" s="422"/>
      <c r="C1364" s="422"/>
      <c r="D1364" s="421"/>
      <c r="E1364" s="421"/>
      <c r="F1364" s="421"/>
      <c r="G1364" s="421"/>
      <c r="H1364" s="421"/>
      <c r="I1364" s="421"/>
      <c r="J1364" s="421"/>
      <c r="K1364" s="421"/>
      <c r="L1364" s="421"/>
      <c r="M1364" s="421"/>
      <c r="N1364" s="426"/>
      <c r="O1364" s="426"/>
      <c r="P1364" s="427"/>
      <c r="Q1364" s="427"/>
      <c r="R1364" s="426"/>
      <c r="S1364" s="426"/>
      <c r="T1364" s="426"/>
      <c r="U1364" s="426"/>
      <c r="V1364" s="426"/>
      <c r="W1364" s="426"/>
      <c r="X1364" s="427"/>
      <c r="Y1364" s="416" t="e">
        <f t="shared" si="106"/>
        <v>#N/A</v>
      </c>
      <c r="Z1364" s="416" t="e">
        <f t="shared" si="107"/>
        <v>#N/A</v>
      </c>
      <c r="AA1364" s="416" t="str">
        <f t="shared" si="108"/>
        <v/>
      </c>
      <c r="AB1364" s="416" t="e">
        <f t="shared" si="109"/>
        <v>#N/A</v>
      </c>
      <c r="AC1364" s="416" t="e">
        <f t="shared" si="110"/>
        <v>#N/A</v>
      </c>
    </row>
    <row r="1365" ht="22.5" customHeight="1" spans="1:29">
      <c r="A1365" s="421"/>
      <c r="B1365" s="422"/>
      <c r="C1365" s="422"/>
      <c r="D1365" s="421"/>
      <c r="E1365" s="421"/>
      <c r="F1365" s="421"/>
      <c r="G1365" s="421"/>
      <c r="H1365" s="421"/>
      <c r="I1365" s="421"/>
      <c r="J1365" s="421"/>
      <c r="K1365" s="421"/>
      <c r="L1365" s="421"/>
      <c r="M1365" s="421"/>
      <c r="N1365" s="426"/>
      <c r="O1365" s="426"/>
      <c r="P1365" s="427"/>
      <c r="Q1365" s="427"/>
      <c r="R1365" s="426"/>
      <c r="S1365" s="426"/>
      <c r="T1365" s="426"/>
      <c r="U1365" s="426"/>
      <c r="V1365" s="426"/>
      <c r="W1365" s="426"/>
      <c r="X1365" s="427"/>
      <c r="Y1365" s="416" t="e">
        <f t="shared" si="106"/>
        <v>#N/A</v>
      </c>
      <c r="Z1365" s="416" t="e">
        <f t="shared" si="107"/>
        <v>#N/A</v>
      </c>
      <c r="AA1365" s="416" t="str">
        <f t="shared" si="108"/>
        <v/>
      </c>
      <c r="AB1365" s="416" t="e">
        <f t="shared" si="109"/>
        <v>#N/A</v>
      </c>
      <c r="AC1365" s="416" t="e">
        <f t="shared" si="110"/>
        <v>#N/A</v>
      </c>
    </row>
    <row r="1366" ht="22.5" customHeight="1" spans="1:29">
      <c r="A1366" s="421"/>
      <c r="B1366" s="422"/>
      <c r="C1366" s="422"/>
      <c r="D1366" s="421"/>
      <c r="E1366" s="421"/>
      <c r="F1366" s="421"/>
      <c r="G1366" s="421"/>
      <c r="H1366" s="421"/>
      <c r="I1366" s="421"/>
      <c r="J1366" s="421"/>
      <c r="K1366" s="421"/>
      <c r="L1366" s="421"/>
      <c r="M1366" s="421"/>
      <c r="N1366" s="426"/>
      <c r="O1366" s="426"/>
      <c r="P1366" s="427"/>
      <c r="Q1366" s="427"/>
      <c r="R1366" s="426"/>
      <c r="S1366" s="426"/>
      <c r="T1366" s="426"/>
      <c r="U1366" s="426"/>
      <c r="V1366" s="426"/>
      <c r="W1366" s="426"/>
      <c r="X1366" s="427"/>
      <c r="Y1366" s="416" t="e">
        <f t="shared" si="106"/>
        <v>#N/A</v>
      </c>
      <c r="Z1366" s="416" t="e">
        <f t="shared" si="107"/>
        <v>#N/A</v>
      </c>
      <c r="AA1366" s="416" t="str">
        <f t="shared" si="108"/>
        <v/>
      </c>
      <c r="AB1366" s="416" t="e">
        <f t="shared" si="109"/>
        <v>#N/A</v>
      </c>
      <c r="AC1366" s="416" t="e">
        <f t="shared" si="110"/>
        <v>#N/A</v>
      </c>
    </row>
    <row r="1367" ht="22.5" customHeight="1" spans="1:29">
      <c r="A1367" s="421"/>
      <c r="B1367" s="422"/>
      <c r="C1367" s="422"/>
      <c r="D1367" s="421"/>
      <c r="E1367" s="421"/>
      <c r="F1367" s="421"/>
      <c r="G1367" s="421"/>
      <c r="H1367" s="421"/>
      <c r="I1367" s="421"/>
      <c r="J1367" s="421"/>
      <c r="K1367" s="421"/>
      <c r="L1367" s="421"/>
      <c r="M1367" s="421"/>
      <c r="N1367" s="426"/>
      <c r="O1367" s="426"/>
      <c r="P1367" s="427"/>
      <c r="Q1367" s="427"/>
      <c r="R1367" s="426"/>
      <c r="S1367" s="426"/>
      <c r="T1367" s="426"/>
      <c r="U1367" s="426"/>
      <c r="V1367" s="426"/>
      <c r="W1367" s="426"/>
      <c r="X1367" s="427"/>
      <c r="Y1367" s="416" t="e">
        <f t="shared" si="106"/>
        <v>#N/A</v>
      </c>
      <c r="Z1367" s="416" t="e">
        <f t="shared" si="107"/>
        <v>#N/A</v>
      </c>
      <c r="AA1367" s="416" t="str">
        <f t="shared" si="108"/>
        <v/>
      </c>
      <c r="AB1367" s="416" t="e">
        <f t="shared" si="109"/>
        <v>#N/A</v>
      </c>
      <c r="AC1367" s="416" t="e">
        <f t="shared" si="110"/>
        <v>#N/A</v>
      </c>
    </row>
    <row r="1368" ht="22.5" customHeight="1" spans="1:29">
      <c r="A1368" s="421"/>
      <c r="B1368" s="422"/>
      <c r="C1368" s="422"/>
      <c r="D1368" s="421"/>
      <c r="E1368" s="421"/>
      <c r="F1368" s="421"/>
      <c r="G1368" s="421"/>
      <c r="H1368" s="421"/>
      <c r="I1368" s="421"/>
      <c r="J1368" s="421"/>
      <c r="K1368" s="421"/>
      <c r="L1368" s="421"/>
      <c r="M1368" s="421"/>
      <c r="N1368" s="426"/>
      <c r="O1368" s="426"/>
      <c r="P1368" s="427"/>
      <c r="Q1368" s="427"/>
      <c r="R1368" s="426"/>
      <c r="S1368" s="426"/>
      <c r="T1368" s="426"/>
      <c r="U1368" s="426"/>
      <c r="V1368" s="426"/>
      <c r="W1368" s="426"/>
      <c r="X1368" s="427"/>
      <c r="Y1368" s="416" t="e">
        <f t="shared" si="106"/>
        <v>#N/A</v>
      </c>
      <c r="Z1368" s="416" t="e">
        <f t="shared" si="107"/>
        <v>#N/A</v>
      </c>
      <c r="AA1368" s="416" t="str">
        <f t="shared" si="108"/>
        <v/>
      </c>
      <c r="AB1368" s="416" t="e">
        <f t="shared" si="109"/>
        <v>#N/A</v>
      </c>
      <c r="AC1368" s="416" t="e">
        <f t="shared" si="110"/>
        <v>#N/A</v>
      </c>
    </row>
    <row r="1369" ht="22.5" customHeight="1" spans="1:29">
      <c r="A1369" s="421"/>
      <c r="B1369" s="422"/>
      <c r="C1369" s="422"/>
      <c r="D1369" s="421"/>
      <c r="E1369" s="421"/>
      <c r="F1369" s="421"/>
      <c r="G1369" s="421"/>
      <c r="H1369" s="421"/>
      <c r="I1369" s="421"/>
      <c r="J1369" s="421"/>
      <c r="K1369" s="421"/>
      <c r="L1369" s="421"/>
      <c r="M1369" s="421"/>
      <c r="N1369" s="426"/>
      <c r="O1369" s="426"/>
      <c r="P1369" s="427"/>
      <c r="Q1369" s="427"/>
      <c r="R1369" s="426"/>
      <c r="S1369" s="426"/>
      <c r="T1369" s="426"/>
      <c r="U1369" s="426"/>
      <c r="V1369" s="426"/>
      <c r="W1369" s="426"/>
      <c r="X1369" s="427"/>
      <c r="Y1369" s="416" t="e">
        <f t="shared" si="106"/>
        <v>#N/A</v>
      </c>
      <c r="Z1369" s="416" t="e">
        <f t="shared" si="107"/>
        <v>#N/A</v>
      </c>
      <c r="AA1369" s="416" t="str">
        <f t="shared" si="108"/>
        <v/>
      </c>
      <c r="AB1369" s="416" t="e">
        <f t="shared" si="109"/>
        <v>#N/A</v>
      </c>
      <c r="AC1369" s="416" t="e">
        <f t="shared" si="110"/>
        <v>#N/A</v>
      </c>
    </row>
    <row r="1370" ht="22.5" customHeight="1" spans="1:29">
      <c r="A1370" s="421"/>
      <c r="B1370" s="422"/>
      <c r="C1370" s="422"/>
      <c r="D1370" s="421"/>
      <c r="E1370" s="421"/>
      <c r="F1370" s="421"/>
      <c r="G1370" s="421"/>
      <c r="H1370" s="421"/>
      <c r="I1370" s="421"/>
      <c r="J1370" s="421"/>
      <c r="K1370" s="421"/>
      <c r="L1370" s="421"/>
      <c r="M1370" s="421"/>
      <c r="N1370" s="426"/>
      <c r="O1370" s="426"/>
      <c r="P1370" s="427"/>
      <c r="Q1370" s="427"/>
      <c r="R1370" s="426"/>
      <c r="S1370" s="426"/>
      <c r="T1370" s="426"/>
      <c r="U1370" s="426"/>
      <c r="V1370" s="426"/>
      <c r="W1370" s="426"/>
      <c r="X1370" s="427"/>
      <c r="Y1370" s="416" t="e">
        <f t="shared" si="106"/>
        <v>#N/A</v>
      </c>
      <c r="Z1370" s="416" t="e">
        <f t="shared" si="107"/>
        <v>#N/A</v>
      </c>
      <c r="AA1370" s="416" t="str">
        <f t="shared" si="108"/>
        <v/>
      </c>
      <c r="AB1370" s="416" t="e">
        <f t="shared" si="109"/>
        <v>#N/A</v>
      </c>
      <c r="AC1370" s="416" t="e">
        <f t="shared" si="110"/>
        <v>#N/A</v>
      </c>
    </row>
    <row r="1371" ht="22.5" customHeight="1" spans="1:29">
      <c r="A1371" s="421"/>
      <c r="B1371" s="422"/>
      <c r="C1371" s="422"/>
      <c r="D1371" s="421"/>
      <c r="E1371" s="421"/>
      <c r="F1371" s="421"/>
      <c r="G1371" s="421"/>
      <c r="H1371" s="421"/>
      <c r="I1371" s="421"/>
      <c r="J1371" s="421"/>
      <c r="K1371" s="421"/>
      <c r="L1371" s="421"/>
      <c r="M1371" s="421"/>
      <c r="N1371" s="426"/>
      <c r="O1371" s="426"/>
      <c r="P1371" s="427"/>
      <c r="Q1371" s="427"/>
      <c r="R1371" s="426"/>
      <c r="S1371" s="426"/>
      <c r="T1371" s="426"/>
      <c r="U1371" s="426"/>
      <c r="V1371" s="426"/>
      <c r="W1371" s="426"/>
      <c r="X1371" s="427"/>
      <c r="Y1371" s="416" t="e">
        <f t="shared" si="106"/>
        <v>#N/A</v>
      </c>
      <c r="Z1371" s="416" t="e">
        <f t="shared" si="107"/>
        <v>#N/A</v>
      </c>
      <c r="AA1371" s="416" t="str">
        <f t="shared" si="108"/>
        <v/>
      </c>
      <c r="AB1371" s="416" t="e">
        <f t="shared" si="109"/>
        <v>#N/A</v>
      </c>
      <c r="AC1371" s="416" t="e">
        <f t="shared" si="110"/>
        <v>#N/A</v>
      </c>
    </row>
    <row r="1372" ht="22.5" customHeight="1" spans="1:29">
      <c r="A1372" s="421"/>
      <c r="B1372" s="422"/>
      <c r="C1372" s="422"/>
      <c r="D1372" s="421"/>
      <c r="E1372" s="421"/>
      <c r="F1372" s="421"/>
      <c r="G1372" s="421"/>
      <c r="H1372" s="421"/>
      <c r="I1372" s="421"/>
      <c r="J1372" s="421"/>
      <c r="K1372" s="421"/>
      <c r="L1372" s="421"/>
      <c r="M1372" s="421"/>
      <c r="N1372" s="426"/>
      <c r="O1372" s="426"/>
      <c r="P1372" s="427"/>
      <c r="Q1372" s="427"/>
      <c r="R1372" s="426"/>
      <c r="S1372" s="426"/>
      <c r="T1372" s="426"/>
      <c r="U1372" s="426"/>
      <c r="V1372" s="426"/>
      <c r="W1372" s="426"/>
      <c r="X1372" s="427"/>
      <c r="Y1372" s="416" t="e">
        <f t="shared" si="106"/>
        <v>#N/A</v>
      </c>
      <c r="Z1372" s="416" t="e">
        <f t="shared" si="107"/>
        <v>#N/A</v>
      </c>
      <c r="AA1372" s="416" t="str">
        <f t="shared" si="108"/>
        <v/>
      </c>
      <c r="AB1372" s="416" t="e">
        <f t="shared" si="109"/>
        <v>#N/A</v>
      </c>
      <c r="AC1372" s="416" t="e">
        <f t="shared" si="110"/>
        <v>#N/A</v>
      </c>
    </row>
    <row r="1373" ht="22.5" customHeight="1" spans="1:29">
      <c r="A1373" s="421"/>
      <c r="B1373" s="422"/>
      <c r="C1373" s="422"/>
      <c r="D1373" s="421"/>
      <c r="E1373" s="421"/>
      <c r="F1373" s="421"/>
      <c r="G1373" s="421"/>
      <c r="H1373" s="421"/>
      <c r="I1373" s="421"/>
      <c r="J1373" s="421"/>
      <c r="K1373" s="421"/>
      <c r="L1373" s="421"/>
      <c r="M1373" s="421"/>
      <c r="N1373" s="426"/>
      <c r="O1373" s="426"/>
      <c r="P1373" s="427"/>
      <c r="Q1373" s="427"/>
      <c r="R1373" s="426"/>
      <c r="S1373" s="426"/>
      <c r="T1373" s="426"/>
      <c r="U1373" s="426"/>
      <c r="V1373" s="426"/>
      <c r="W1373" s="426"/>
      <c r="X1373" s="427"/>
      <c r="Y1373" s="416" t="e">
        <f t="shared" si="106"/>
        <v>#N/A</v>
      </c>
      <c r="Z1373" s="416" t="e">
        <f t="shared" si="107"/>
        <v>#N/A</v>
      </c>
      <c r="AA1373" s="416" t="str">
        <f t="shared" si="108"/>
        <v/>
      </c>
      <c r="AB1373" s="416" t="e">
        <f t="shared" si="109"/>
        <v>#N/A</v>
      </c>
      <c r="AC1373" s="416" t="e">
        <f t="shared" si="110"/>
        <v>#N/A</v>
      </c>
    </row>
    <row r="1374" ht="22.5" customHeight="1" spans="1:29">
      <c r="A1374" s="421"/>
      <c r="B1374" s="422"/>
      <c r="C1374" s="422"/>
      <c r="D1374" s="421"/>
      <c r="E1374" s="421"/>
      <c r="F1374" s="421"/>
      <c r="G1374" s="421"/>
      <c r="H1374" s="421"/>
      <c r="I1374" s="421"/>
      <c r="J1374" s="421"/>
      <c r="K1374" s="421"/>
      <c r="L1374" s="421"/>
      <c r="M1374" s="421"/>
      <c r="N1374" s="426"/>
      <c r="O1374" s="426"/>
      <c r="P1374" s="427"/>
      <c r="Q1374" s="427"/>
      <c r="R1374" s="426"/>
      <c r="S1374" s="426"/>
      <c r="T1374" s="426"/>
      <c r="U1374" s="426"/>
      <c r="V1374" s="426"/>
      <c r="W1374" s="426"/>
      <c r="X1374" s="427"/>
      <c r="Y1374" s="416" t="e">
        <f t="shared" si="106"/>
        <v>#N/A</v>
      </c>
      <c r="Z1374" s="416" t="e">
        <f t="shared" si="107"/>
        <v>#N/A</v>
      </c>
      <c r="AA1374" s="416" t="str">
        <f t="shared" si="108"/>
        <v/>
      </c>
      <c r="AB1374" s="416" t="e">
        <f t="shared" si="109"/>
        <v>#N/A</v>
      </c>
      <c r="AC1374" s="416" t="e">
        <f t="shared" si="110"/>
        <v>#N/A</v>
      </c>
    </row>
    <row r="1375" ht="22.5" customHeight="1" spans="1:29">
      <c r="A1375" s="421"/>
      <c r="B1375" s="422"/>
      <c r="C1375" s="422"/>
      <c r="D1375" s="421"/>
      <c r="E1375" s="421"/>
      <c r="F1375" s="421"/>
      <c r="G1375" s="421"/>
      <c r="H1375" s="421"/>
      <c r="I1375" s="421"/>
      <c r="J1375" s="421"/>
      <c r="K1375" s="421"/>
      <c r="L1375" s="421"/>
      <c r="M1375" s="421"/>
      <c r="N1375" s="426"/>
      <c r="O1375" s="426"/>
      <c r="P1375" s="427"/>
      <c r="Q1375" s="427"/>
      <c r="R1375" s="426"/>
      <c r="S1375" s="426"/>
      <c r="T1375" s="426"/>
      <c r="U1375" s="426"/>
      <c r="V1375" s="426"/>
      <c r="W1375" s="426"/>
      <c r="X1375" s="427"/>
      <c r="Y1375" s="416" t="e">
        <f t="shared" si="106"/>
        <v>#N/A</v>
      </c>
      <c r="Z1375" s="416" t="e">
        <f t="shared" si="107"/>
        <v>#N/A</v>
      </c>
      <c r="AA1375" s="416" t="str">
        <f t="shared" si="108"/>
        <v/>
      </c>
      <c r="AB1375" s="416" t="e">
        <f t="shared" si="109"/>
        <v>#N/A</v>
      </c>
      <c r="AC1375" s="416" t="e">
        <f t="shared" si="110"/>
        <v>#N/A</v>
      </c>
    </row>
    <row r="1376" ht="22.5" customHeight="1" spans="1:29">
      <c r="A1376" s="421"/>
      <c r="B1376" s="422"/>
      <c r="C1376" s="422"/>
      <c r="D1376" s="421"/>
      <c r="E1376" s="421"/>
      <c r="F1376" s="421"/>
      <c r="G1376" s="421"/>
      <c r="H1376" s="421"/>
      <c r="I1376" s="421"/>
      <c r="J1376" s="421"/>
      <c r="K1376" s="421"/>
      <c r="L1376" s="421"/>
      <c r="M1376" s="421"/>
      <c r="N1376" s="426"/>
      <c r="O1376" s="426"/>
      <c r="P1376" s="427"/>
      <c r="Q1376" s="427"/>
      <c r="R1376" s="426"/>
      <c r="S1376" s="426"/>
      <c r="T1376" s="426"/>
      <c r="U1376" s="426"/>
      <c r="V1376" s="426"/>
      <c r="W1376" s="426"/>
      <c r="X1376" s="427"/>
      <c r="Y1376" s="416" t="e">
        <f t="shared" si="106"/>
        <v>#N/A</v>
      </c>
      <c r="Z1376" s="416" t="e">
        <f t="shared" si="107"/>
        <v>#N/A</v>
      </c>
      <c r="AA1376" s="416" t="str">
        <f t="shared" si="108"/>
        <v/>
      </c>
      <c r="AB1376" s="416" t="e">
        <f t="shared" si="109"/>
        <v>#N/A</v>
      </c>
      <c r="AC1376" s="416" t="e">
        <f t="shared" si="110"/>
        <v>#N/A</v>
      </c>
    </row>
    <row r="1377" ht="22.5" customHeight="1" spans="1:29">
      <c r="A1377" s="421"/>
      <c r="B1377" s="422"/>
      <c r="C1377" s="422"/>
      <c r="D1377" s="421"/>
      <c r="E1377" s="421"/>
      <c r="F1377" s="421"/>
      <c r="G1377" s="421"/>
      <c r="H1377" s="421"/>
      <c r="I1377" s="421"/>
      <c r="J1377" s="421"/>
      <c r="K1377" s="421"/>
      <c r="L1377" s="421"/>
      <c r="M1377" s="421"/>
      <c r="N1377" s="426"/>
      <c r="O1377" s="426"/>
      <c r="P1377" s="427"/>
      <c r="Q1377" s="427"/>
      <c r="R1377" s="426"/>
      <c r="S1377" s="426"/>
      <c r="T1377" s="426"/>
      <c r="U1377" s="426"/>
      <c r="V1377" s="426"/>
      <c r="W1377" s="426"/>
      <c r="X1377" s="427"/>
      <c r="Y1377" s="416" t="e">
        <f t="shared" si="106"/>
        <v>#N/A</v>
      </c>
      <c r="Z1377" s="416" t="e">
        <f t="shared" si="107"/>
        <v>#N/A</v>
      </c>
      <c r="AA1377" s="416" t="str">
        <f t="shared" si="108"/>
        <v/>
      </c>
      <c r="AB1377" s="416" t="e">
        <f t="shared" si="109"/>
        <v>#N/A</v>
      </c>
      <c r="AC1377" s="416" t="e">
        <f t="shared" si="110"/>
        <v>#N/A</v>
      </c>
    </row>
    <row r="1378" ht="22.5" customHeight="1" spans="1:29">
      <c r="A1378" s="421"/>
      <c r="B1378" s="422"/>
      <c r="C1378" s="422"/>
      <c r="D1378" s="421"/>
      <c r="E1378" s="421"/>
      <c r="F1378" s="421"/>
      <c r="G1378" s="421"/>
      <c r="H1378" s="421"/>
      <c r="I1378" s="421"/>
      <c r="J1378" s="421"/>
      <c r="K1378" s="421"/>
      <c r="L1378" s="421"/>
      <c r="M1378" s="421"/>
      <c r="N1378" s="426"/>
      <c r="O1378" s="426"/>
      <c r="P1378" s="427"/>
      <c r="Q1378" s="427"/>
      <c r="R1378" s="426"/>
      <c r="S1378" s="426"/>
      <c r="T1378" s="426"/>
      <c r="U1378" s="426"/>
      <c r="V1378" s="426"/>
      <c r="W1378" s="426"/>
      <c r="X1378" s="427"/>
      <c r="Y1378" s="416" t="e">
        <f t="shared" si="106"/>
        <v>#N/A</v>
      </c>
      <c r="Z1378" s="416" t="e">
        <f t="shared" si="107"/>
        <v>#N/A</v>
      </c>
      <c r="AA1378" s="416" t="str">
        <f t="shared" si="108"/>
        <v/>
      </c>
      <c r="AB1378" s="416" t="e">
        <f t="shared" si="109"/>
        <v>#N/A</v>
      </c>
      <c r="AC1378" s="416" t="e">
        <f t="shared" si="110"/>
        <v>#N/A</v>
      </c>
    </row>
    <row r="1379" ht="22.5" customHeight="1" spans="1:29">
      <c r="A1379" s="421"/>
      <c r="B1379" s="422"/>
      <c r="C1379" s="422"/>
      <c r="D1379" s="421"/>
      <c r="E1379" s="421"/>
      <c r="F1379" s="421"/>
      <c r="G1379" s="421"/>
      <c r="H1379" s="421"/>
      <c r="I1379" s="421"/>
      <c r="J1379" s="421"/>
      <c r="K1379" s="421"/>
      <c r="L1379" s="421"/>
      <c r="M1379" s="421"/>
      <c r="N1379" s="426"/>
      <c r="O1379" s="426"/>
      <c r="P1379" s="427"/>
      <c r="Q1379" s="427"/>
      <c r="R1379" s="426"/>
      <c r="S1379" s="426"/>
      <c r="T1379" s="426"/>
      <c r="U1379" s="426"/>
      <c r="V1379" s="426"/>
      <c r="W1379" s="426"/>
      <c r="X1379" s="427"/>
      <c r="Y1379" s="416" t="e">
        <f t="shared" si="106"/>
        <v>#N/A</v>
      </c>
      <c r="Z1379" s="416" t="e">
        <f t="shared" si="107"/>
        <v>#N/A</v>
      </c>
      <c r="AA1379" s="416" t="str">
        <f t="shared" si="108"/>
        <v/>
      </c>
      <c r="AB1379" s="416" t="e">
        <f t="shared" si="109"/>
        <v>#N/A</v>
      </c>
      <c r="AC1379" s="416" t="e">
        <f t="shared" si="110"/>
        <v>#N/A</v>
      </c>
    </row>
    <row r="1380" ht="22.5" customHeight="1" spans="1:29">
      <c r="A1380" s="421"/>
      <c r="B1380" s="422"/>
      <c r="C1380" s="422"/>
      <c r="D1380" s="421"/>
      <c r="E1380" s="421"/>
      <c r="F1380" s="421"/>
      <c r="G1380" s="421"/>
      <c r="H1380" s="421"/>
      <c r="I1380" s="421"/>
      <c r="J1380" s="421"/>
      <c r="K1380" s="421"/>
      <c r="L1380" s="421"/>
      <c r="M1380" s="421"/>
      <c r="N1380" s="426"/>
      <c r="O1380" s="426"/>
      <c r="P1380" s="427"/>
      <c r="Q1380" s="427"/>
      <c r="R1380" s="426"/>
      <c r="S1380" s="426"/>
      <c r="T1380" s="426"/>
      <c r="U1380" s="426"/>
      <c r="V1380" s="426"/>
      <c r="W1380" s="426"/>
      <c r="X1380" s="427"/>
      <c r="Y1380" s="416" t="e">
        <f t="shared" si="106"/>
        <v>#N/A</v>
      </c>
      <c r="Z1380" s="416" t="e">
        <f t="shared" si="107"/>
        <v>#N/A</v>
      </c>
      <c r="AA1380" s="416" t="str">
        <f t="shared" si="108"/>
        <v/>
      </c>
      <c r="AB1380" s="416" t="e">
        <f t="shared" si="109"/>
        <v>#N/A</v>
      </c>
      <c r="AC1380" s="416" t="e">
        <f t="shared" si="110"/>
        <v>#N/A</v>
      </c>
    </row>
    <row r="1381" ht="22.5" customHeight="1" spans="1:29">
      <c r="A1381" s="421"/>
      <c r="B1381" s="422"/>
      <c r="C1381" s="422"/>
      <c r="D1381" s="421"/>
      <c r="E1381" s="421"/>
      <c r="F1381" s="421"/>
      <c r="G1381" s="421"/>
      <c r="H1381" s="421"/>
      <c r="I1381" s="421"/>
      <c r="J1381" s="421"/>
      <c r="K1381" s="421"/>
      <c r="L1381" s="421"/>
      <c r="M1381" s="421"/>
      <c r="N1381" s="426"/>
      <c r="O1381" s="426"/>
      <c r="P1381" s="427"/>
      <c r="Q1381" s="427"/>
      <c r="R1381" s="426"/>
      <c r="S1381" s="426"/>
      <c r="T1381" s="426"/>
      <c r="U1381" s="426"/>
      <c r="V1381" s="426"/>
      <c r="W1381" s="426"/>
      <c r="X1381" s="427"/>
      <c r="Y1381" s="416" t="e">
        <f t="shared" si="106"/>
        <v>#N/A</v>
      </c>
      <c r="Z1381" s="416" t="e">
        <f t="shared" si="107"/>
        <v>#N/A</v>
      </c>
      <c r="AA1381" s="416" t="str">
        <f t="shared" si="108"/>
        <v/>
      </c>
      <c r="AB1381" s="416" t="e">
        <f t="shared" si="109"/>
        <v>#N/A</v>
      </c>
      <c r="AC1381" s="416" t="e">
        <f t="shared" si="110"/>
        <v>#N/A</v>
      </c>
    </row>
    <row r="1382" ht="22.5" customHeight="1" spans="1:29">
      <c r="A1382" s="421"/>
      <c r="B1382" s="422"/>
      <c r="C1382" s="422"/>
      <c r="D1382" s="421"/>
      <c r="E1382" s="421"/>
      <c r="F1382" s="421"/>
      <c r="G1382" s="421"/>
      <c r="H1382" s="421"/>
      <c r="I1382" s="421"/>
      <c r="J1382" s="421"/>
      <c r="K1382" s="421"/>
      <c r="L1382" s="421"/>
      <c r="M1382" s="421"/>
      <c r="N1382" s="426"/>
      <c r="O1382" s="426"/>
      <c r="P1382" s="427"/>
      <c r="Q1382" s="427"/>
      <c r="R1382" s="426"/>
      <c r="S1382" s="426"/>
      <c r="T1382" s="426"/>
      <c r="U1382" s="426"/>
      <c r="V1382" s="426"/>
      <c r="W1382" s="426"/>
      <c r="X1382" s="427"/>
      <c r="Y1382" s="416" t="e">
        <f t="shared" si="106"/>
        <v>#N/A</v>
      </c>
      <c r="Z1382" s="416" t="e">
        <f t="shared" si="107"/>
        <v>#N/A</v>
      </c>
      <c r="AA1382" s="416" t="str">
        <f t="shared" si="108"/>
        <v/>
      </c>
      <c r="AB1382" s="416" t="e">
        <f t="shared" si="109"/>
        <v>#N/A</v>
      </c>
      <c r="AC1382" s="416" t="e">
        <f t="shared" si="110"/>
        <v>#N/A</v>
      </c>
    </row>
    <row r="1383" ht="22.5" customHeight="1" spans="1:29">
      <c r="A1383" s="421"/>
      <c r="B1383" s="422"/>
      <c r="C1383" s="422"/>
      <c r="D1383" s="421"/>
      <c r="E1383" s="421"/>
      <c r="F1383" s="421"/>
      <c r="G1383" s="421"/>
      <c r="H1383" s="421"/>
      <c r="I1383" s="421"/>
      <c r="J1383" s="421"/>
      <c r="K1383" s="421"/>
      <c r="L1383" s="421"/>
      <c r="M1383" s="421"/>
      <c r="N1383" s="426"/>
      <c r="O1383" s="426"/>
      <c r="P1383" s="427"/>
      <c r="Q1383" s="427"/>
      <c r="R1383" s="426"/>
      <c r="S1383" s="426"/>
      <c r="T1383" s="426"/>
      <c r="U1383" s="426"/>
      <c r="V1383" s="426"/>
      <c r="W1383" s="426"/>
      <c r="X1383" s="427"/>
      <c r="Y1383" s="416" t="e">
        <f t="shared" si="106"/>
        <v>#N/A</v>
      </c>
      <c r="Z1383" s="416" t="e">
        <f t="shared" si="107"/>
        <v>#N/A</v>
      </c>
      <c r="AA1383" s="416" t="str">
        <f t="shared" si="108"/>
        <v/>
      </c>
      <c r="AB1383" s="416" t="e">
        <f t="shared" si="109"/>
        <v>#N/A</v>
      </c>
      <c r="AC1383" s="416" t="e">
        <f t="shared" si="110"/>
        <v>#N/A</v>
      </c>
    </row>
    <row r="1384" ht="22.5" customHeight="1" spans="1:29">
      <c r="A1384" s="421"/>
      <c r="B1384" s="422"/>
      <c r="C1384" s="422"/>
      <c r="D1384" s="421"/>
      <c r="E1384" s="421"/>
      <c r="F1384" s="421"/>
      <c r="G1384" s="421"/>
      <c r="H1384" s="421"/>
      <c r="I1384" s="421"/>
      <c r="J1384" s="421"/>
      <c r="K1384" s="421"/>
      <c r="L1384" s="421"/>
      <c r="M1384" s="421"/>
      <c r="N1384" s="426"/>
      <c r="O1384" s="426"/>
      <c r="P1384" s="427"/>
      <c r="Q1384" s="427"/>
      <c r="R1384" s="426"/>
      <c r="S1384" s="426"/>
      <c r="T1384" s="426"/>
      <c r="U1384" s="426"/>
      <c r="V1384" s="426"/>
      <c r="W1384" s="426"/>
      <c r="X1384" s="427"/>
      <c r="Y1384" s="416" t="e">
        <f t="shared" si="106"/>
        <v>#N/A</v>
      </c>
      <c r="Z1384" s="416" t="e">
        <f t="shared" si="107"/>
        <v>#N/A</v>
      </c>
      <c r="AA1384" s="416" t="str">
        <f t="shared" si="108"/>
        <v/>
      </c>
      <c r="AB1384" s="416" t="e">
        <f t="shared" si="109"/>
        <v>#N/A</v>
      </c>
      <c r="AC1384" s="416" t="e">
        <f t="shared" si="110"/>
        <v>#N/A</v>
      </c>
    </row>
    <row r="1385" ht="22.5" customHeight="1" spans="1:29">
      <c r="A1385" s="421"/>
      <c r="B1385" s="422"/>
      <c r="C1385" s="422"/>
      <c r="D1385" s="421"/>
      <c r="E1385" s="421"/>
      <c r="F1385" s="421"/>
      <c r="G1385" s="421"/>
      <c r="H1385" s="421"/>
      <c r="I1385" s="421"/>
      <c r="J1385" s="421"/>
      <c r="K1385" s="421"/>
      <c r="L1385" s="421"/>
      <c r="M1385" s="421"/>
      <c r="N1385" s="426"/>
      <c r="O1385" s="426"/>
      <c r="P1385" s="427"/>
      <c r="Q1385" s="427"/>
      <c r="R1385" s="426"/>
      <c r="S1385" s="426"/>
      <c r="T1385" s="426"/>
      <c r="U1385" s="426"/>
      <c r="V1385" s="426"/>
      <c r="W1385" s="426"/>
      <c r="X1385" s="427"/>
      <c r="Y1385" s="416" t="e">
        <f t="shared" si="106"/>
        <v>#N/A</v>
      </c>
      <c r="Z1385" s="416" t="e">
        <f t="shared" si="107"/>
        <v>#N/A</v>
      </c>
      <c r="AA1385" s="416" t="str">
        <f t="shared" si="108"/>
        <v/>
      </c>
      <c r="AB1385" s="416" t="e">
        <f t="shared" si="109"/>
        <v>#N/A</v>
      </c>
      <c r="AC1385" s="416" t="e">
        <f t="shared" si="110"/>
        <v>#N/A</v>
      </c>
    </row>
    <row r="1386" ht="22.5" customHeight="1" spans="1:29">
      <c r="A1386" s="421"/>
      <c r="B1386" s="422"/>
      <c r="C1386" s="422"/>
      <c r="D1386" s="421"/>
      <c r="E1386" s="421"/>
      <c r="F1386" s="421"/>
      <c r="G1386" s="421"/>
      <c r="H1386" s="421"/>
      <c r="I1386" s="421"/>
      <c r="J1386" s="421"/>
      <c r="K1386" s="421"/>
      <c r="L1386" s="421"/>
      <c r="M1386" s="421"/>
      <c r="N1386" s="426"/>
      <c r="O1386" s="426"/>
      <c r="P1386" s="427"/>
      <c r="Q1386" s="427"/>
      <c r="R1386" s="426"/>
      <c r="S1386" s="426"/>
      <c r="T1386" s="426"/>
      <c r="U1386" s="426"/>
      <c r="V1386" s="426"/>
      <c r="W1386" s="426"/>
      <c r="X1386" s="427"/>
      <c r="Y1386" s="416" t="e">
        <f t="shared" si="106"/>
        <v>#N/A</v>
      </c>
      <c r="Z1386" s="416" t="e">
        <f t="shared" si="107"/>
        <v>#N/A</v>
      </c>
      <c r="AA1386" s="416" t="str">
        <f t="shared" si="108"/>
        <v/>
      </c>
      <c r="AB1386" s="416" t="e">
        <f t="shared" si="109"/>
        <v>#N/A</v>
      </c>
      <c r="AC1386" s="416" t="e">
        <f t="shared" si="110"/>
        <v>#N/A</v>
      </c>
    </row>
    <row r="1387" ht="22.5" customHeight="1" spans="1:29">
      <c r="A1387" s="421"/>
      <c r="B1387" s="422"/>
      <c r="C1387" s="422"/>
      <c r="D1387" s="421"/>
      <c r="E1387" s="421"/>
      <c r="F1387" s="421"/>
      <c r="G1387" s="421"/>
      <c r="H1387" s="421"/>
      <c r="I1387" s="421"/>
      <c r="J1387" s="421"/>
      <c r="K1387" s="421"/>
      <c r="L1387" s="421"/>
      <c r="M1387" s="421"/>
      <c r="N1387" s="426"/>
      <c r="O1387" s="426"/>
      <c r="P1387" s="427"/>
      <c r="Q1387" s="427"/>
      <c r="R1387" s="426"/>
      <c r="S1387" s="426"/>
      <c r="T1387" s="426"/>
      <c r="U1387" s="426"/>
      <c r="V1387" s="426"/>
      <c r="W1387" s="426"/>
      <c r="X1387" s="427"/>
      <c r="Y1387" s="416" t="e">
        <f t="shared" si="106"/>
        <v>#N/A</v>
      </c>
      <c r="Z1387" s="416" t="e">
        <f t="shared" si="107"/>
        <v>#N/A</v>
      </c>
      <c r="AA1387" s="416" t="str">
        <f t="shared" si="108"/>
        <v/>
      </c>
      <c r="AB1387" s="416" t="e">
        <f t="shared" si="109"/>
        <v>#N/A</v>
      </c>
      <c r="AC1387" s="416" t="e">
        <f t="shared" si="110"/>
        <v>#N/A</v>
      </c>
    </row>
    <row r="1388" ht="22.5" customHeight="1" spans="1:29">
      <c r="A1388" s="421"/>
      <c r="B1388" s="422"/>
      <c r="C1388" s="422"/>
      <c r="D1388" s="421"/>
      <c r="E1388" s="421"/>
      <c r="F1388" s="421"/>
      <c r="G1388" s="421"/>
      <c r="H1388" s="421"/>
      <c r="I1388" s="421"/>
      <c r="J1388" s="421"/>
      <c r="K1388" s="421"/>
      <c r="L1388" s="421"/>
      <c r="M1388" s="421"/>
      <c r="N1388" s="426"/>
      <c r="O1388" s="426"/>
      <c r="P1388" s="427"/>
      <c r="Q1388" s="427"/>
      <c r="R1388" s="426"/>
      <c r="S1388" s="426"/>
      <c r="T1388" s="426"/>
      <c r="U1388" s="426"/>
      <c r="V1388" s="426"/>
      <c r="W1388" s="426"/>
      <c r="X1388" s="427"/>
      <c r="Y1388" s="416" t="e">
        <f t="shared" si="106"/>
        <v>#N/A</v>
      </c>
      <c r="Z1388" s="416" t="e">
        <f t="shared" si="107"/>
        <v>#N/A</v>
      </c>
      <c r="AA1388" s="416" t="str">
        <f t="shared" si="108"/>
        <v/>
      </c>
      <c r="AB1388" s="416" t="e">
        <f t="shared" si="109"/>
        <v>#N/A</v>
      </c>
      <c r="AC1388" s="416" t="e">
        <f t="shared" si="110"/>
        <v>#N/A</v>
      </c>
    </row>
    <row r="1389" ht="22.5" customHeight="1" spans="1:29">
      <c r="A1389" s="421"/>
      <c r="B1389" s="422"/>
      <c r="C1389" s="422"/>
      <c r="D1389" s="421"/>
      <c r="E1389" s="421"/>
      <c r="F1389" s="421"/>
      <c r="G1389" s="421"/>
      <c r="H1389" s="421"/>
      <c r="I1389" s="421"/>
      <c r="J1389" s="421"/>
      <c r="K1389" s="421"/>
      <c r="L1389" s="421"/>
      <c r="M1389" s="421"/>
      <c r="N1389" s="426"/>
      <c r="O1389" s="426"/>
      <c r="P1389" s="427"/>
      <c r="Q1389" s="427"/>
      <c r="R1389" s="426"/>
      <c r="S1389" s="426"/>
      <c r="T1389" s="426"/>
      <c r="U1389" s="426"/>
      <c r="V1389" s="426"/>
      <c r="W1389" s="426"/>
      <c r="X1389" s="427"/>
      <c r="Y1389" s="416" t="e">
        <f t="shared" si="106"/>
        <v>#N/A</v>
      </c>
      <c r="Z1389" s="416" t="e">
        <f t="shared" si="107"/>
        <v>#N/A</v>
      </c>
      <c r="AA1389" s="416" t="str">
        <f t="shared" si="108"/>
        <v/>
      </c>
      <c r="AB1389" s="416" t="e">
        <f t="shared" si="109"/>
        <v>#N/A</v>
      </c>
      <c r="AC1389" s="416" t="e">
        <f t="shared" si="110"/>
        <v>#N/A</v>
      </c>
    </row>
    <row r="1390" ht="22.5" customHeight="1" spans="1:29">
      <c r="A1390" s="421"/>
      <c r="B1390" s="422"/>
      <c r="C1390" s="422"/>
      <c r="D1390" s="421"/>
      <c r="E1390" s="421"/>
      <c r="F1390" s="421"/>
      <c r="G1390" s="421"/>
      <c r="H1390" s="421"/>
      <c r="I1390" s="421"/>
      <c r="J1390" s="421"/>
      <c r="K1390" s="421"/>
      <c r="L1390" s="421"/>
      <c r="M1390" s="421"/>
      <c r="N1390" s="426"/>
      <c r="O1390" s="426"/>
      <c r="P1390" s="427"/>
      <c r="Q1390" s="427"/>
      <c r="R1390" s="426"/>
      <c r="S1390" s="426"/>
      <c r="T1390" s="426"/>
      <c r="U1390" s="426"/>
      <c r="V1390" s="426"/>
      <c r="W1390" s="426"/>
      <c r="X1390" s="427"/>
      <c r="Y1390" s="416" t="e">
        <f t="shared" si="106"/>
        <v>#N/A</v>
      </c>
      <c r="Z1390" s="416" t="e">
        <f t="shared" si="107"/>
        <v>#N/A</v>
      </c>
      <c r="AA1390" s="416" t="str">
        <f t="shared" si="108"/>
        <v/>
      </c>
      <c r="AB1390" s="416" t="e">
        <f t="shared" si="109"/>
        <v>#N/A</v>
      </c>
      <c r="AC1390" s="416" t="e">
        <f t="shared" si="110"/>
        <v>#N/A</v>
      </c>
    </row>
    <row r="1391" ht="22.5" customHeight="1" spans="1:29">
      <c r="A1391" s="421"/>
      <c r="B1391" s="422"/>
      <c r="C1391" s="422"/>
      <c r="D1391" s="421"/>
      <c r="E1391" s="421"/>
      <c r="F1391" s="421"/>
      <c r="G1391" s="421"/>
      <c r="H1391" s="421"/>
      <c r="I1391" s="421"/>
      <c r="J1391" s="421"/>
      <c r="K1391" s="421"/>
      <c r="L1391" s="421"/>
      <c r="M1391" s="421"/>
      <c r="N1391" s="426"/>
      <c r="O1391" s="426"/>
      <c r="P1391" s="427"/>
      <c r="Q1391" s="427"/>
      <c r="R1391" s="426"/>
      <c r="S1391" s="426"/>
      <c r="T1391" s="426"/>
      <c r="U1391" s="426"/>
      <c r="V1391" s="426"/>
      <c r="W1391" s="426"/>
      <c r="X1391" s="427"/>
      <c r="Y1391" s="416" t="e">
        <f t="shared" si="106"/>
        <v>#N/A</v>
      </c>
      <c r="Z1391" s="416" t="e">
        <f t="shared" si="107"/>
        <v>#N/A</v>
      </c>
      <c r="AA1391" s="416" t="str">
        <f t="shared" si="108"/>
        <v/>
      </c>
      <c r="AB1391" s="416" t="e">
        <f t="shared" si="109"/>
        <v>#N/A</v>
      </c>
      <c r="AC1391" s="416" t="e">
        <f t="shared" si="110"/>
        <v>#N/A</v>
      </c>
    </row>
    <row r="1392" ht="22.5" customHeight="1" spans="1:29">
      <c r="A1392" s="421"/>
      <c r="B1392" s="422"/>
      <c r="C1392" s="422"/>
      <c r="D1392" s="421"/>
      <c r="E1392" s="421"/>
      <c r="F1392" s="421"/>
      <c r="G1392" s="421"/>
      <c r="H1392" s="421"/>
      <c r="I1392" s="421"/>
      <c r="J1392" s="421"/>
      <c r="K1392" s="421"/>
      <c r="L1392" s="421"/>
      <c r="M1392" s="421"/>
      <c r="N1392" s="426"/>
      <c r="O1392" s="426"/>
      <c r="P1392" s="427"/>
      <c r="Q1392" s="427"/>
      <c r="R1392" s="426"/>
      <c r="S1392" s="426"/>
      <c r="T1392" s="426"/>
      <c r="U1392" s="426"/>
      <c r="V1392" s="426"/>
      <c r="W1392" s="426"/>
      <c r="X1392" s="427"/>
      <c r="Y1392" s="416" t="e">
        <f t="shared" si="106"/>
        <v>#N/A</v>
      </c>
      <c r="Z1392" s="416" t="e">
        <f t="shared" si="107"/>
        <v>#N/A</v>
      </c>
      <c r="AA1392" s="416" t="str">
        <f t="shared" si="108"/>
        <v/>
      </c>
      <c r="AB1392" s="416" t="e">
        <f t="shared" si="109"/>
        <v>#N/A</v>
      </c>
      <c r="AC1392" s="416" t="e">
        <f t="shared" si="110"/>
        <v>#N/A</v>
      </c>
    </row>
    <row r="1393" ht="22.5" customHeight="1" spans="1:29">
      <c r="A1393" s="421"/>
      <c r="B1393" s="422"/>
      <c r="C1393" s="422"/>
      <c r="D1393" s="421"/>
      <c r="E1393" s="421"/>
      <c r="F1393" s="421"/>
      <c r="G1393" s="421"/>
      <c r="H1393" s="421"/>
      <c r="I1393" s="421"/>
      <c r="J1393" s="421"/>
      <c r="K1393" s="421"/>
      <c r="L1393" s="421"/>
      <c r="M1393" s="421"/>
      <c r="N1393" s="426"/>
      <c r="O1393" s="426"/>
      <c r="P1393" s="427"/>
      <c r="Q1393" s="427"/>
      <c r="R1393" s="426"/>
      <c r="S1393" s="426"/>
      <c r="T1393" s="426"/>
      <c r="U1393" s="426"/>
      <c r="V1393" s="426"/>
      <c r="W1393" s="426"/>
      <c r="X1393" s="427"/>
      <c r="Y1393" s="416" t="e">
        <f t="shared" si="106"/>
        <v>#N/A</v>
      </c>
      <c r="Z1393" s="416" t="e">
        <f t="shared" si="107"/>
        <v>#N/A</v>
      </c>
      <c r="AA1393" s="416" t="str">
        <f t="shared" si="108"/>
        <v/>
      </c>
      <c r="AB1393" s="416" t="e">
        <f t="shared" si="109"/>
        <v>#N/A</v>
      </c>
      <c r="AC1393" s="416" t="e">
        <f t="shared" si="110"/>
        <v>#N/A</v>
      </c>
    </row>
    <row r="1394" ht="22.5" customHeight="1" spans="1:29">
      <c r="A1394" s="421"/>
      <c r="B1394" s="422"/>
      <c r="C1394" s="422"/>
      <c r="D1394" s="421"/>
      <c r="E1394" s="421"/>
      <c r="F1394" s="421"/>
      <c r="G1394" s="421"/>
      <c r="H1394" s="421"/>
      <c r="I1394" s="421"/>
      <c r="J1394" s="421"/>
      <c r="K1394" s="421"/>
      <c r="L1394" s="421"/>
      <c r="M1394" s="421"/>
      <c r="N1394" s="426"/>
      <c r="O1394" s="426"/>
      <c r="P1394" s="427"/>
      <c r="Q1394" s="427"/>
      <c r="R1394" s="426"/>
      <c r="S1394" s="426"/>
      <c r="T1394" s="426"/>
      <c r="U1394" s="426"/>
      <c r="V1394" s="426"/>
      <c r="W1394" s="426"/>
      <c r="X1394" s="427"/>
      <c r="Y1394" s="416" t="e">
        <f t="shared" si="106"/>
        <v>#N/A</v>
      </c>
      <c r="Z1394" s="416" t="e">
        <f t="shared" si="107"/>
        <v>#N/A</v>
      </c>
      <c r="AA1394" s="416" t="str">
        <f t="shared" si="108"/>
        <v/>
      </c>
      <c r="AB1394" s="416" t="e">
        <f t="shared" si="109"/>
        <v>#N/A</v>
      </c>
      <c r="AC1394" s="416" t="e">
        <f t="shared" si="110"/>
        <v>#N/A</v>
      </c>
    </row>
    <row r="1395" ht="22.5" customHeight="1" spans="1:29">
      <c r="A1395" s="421"/>
      <c r="B1395" s="422"/>
      <c r="C1395" s="422"/>
      <c r="D1395" s="421"/>
      <c r="E1395" s="421"/>
      <c r="F1395" s="421"/>
      <c r="G1395" s="421"/>
      <c r="H1395" s="421"/>
      <c r="I1395" s="421"/>
      <c r="J1395" s="421"/>
      <c r="K1395" s="421"/>
      <c r="L1395" s="421"/>
      <c r="M1395" s="421"/>
      <c r="N1395" s="426"/>
      <c r="O1395" s="426"/>
      <c r="P1395" s="427"/>
      <c r="Q1395" s="427"/>
      <c r="R1395" s="426"/>
      <c r="S1395" s="426"/>
      <c r="T1395" s="426"/>
      <c r="U1395" s="426"/>
      <c r="V1395" s="426"/>
      <c r="W1395" s="426"/>
      <c r="X1395" s="427"/>
      <c r="Y1395" s="416" t="e">
        <f t="shared" si="106"/>
        <v>#N/A</v>
      </c>
      <c r="Z1395" s="416" t="e">
        <f t="shared" si="107"/>
        <v>#N/A</v>
      </c>
      <c r="AA1395" s="416" t="str">
        <f t="shared" si="108"/>
        <v/>
      </c>
      <c r="AB1395" s="416" t="e">
        <f t="shared" si="109"/>
        <v>#N/A</v>
      </c>
      <c r="AC1395" s="416" t="e">
        <f t="shared" si="110"/>
        <v>#N/A</v>
      </c>
    </row>
    <row r="1396" ht="22.5" customHeight="1" spans="1:29">
      <c r="A1396" s="421"/>
      <c r="B1396" s="422"/>
      <c r="C1396" s="422"/>
      <c r="D1396" s="421"/>
      <c r="E1396" s="421"/>
      <c r="F1396" s="421"/>
      <c r="G1396" s="421"/>
      <c r="H1396" s="421"/>
      <c r="I1396" s="421"/>
      <c r="J1396" s="421"/>
      <c r="K1396" s="421"/>
      <c r="L1396" s="421"/>
      <c r="M1396" s="421"/>
      <c r="N1396" s="426"/>
      <c r="O1396" s="426"/>
      <c r="P1396" s="427"/>
      <c r="Q1396" s="427"/>
      <c r="R1396" s="426"/>
      <c r="S1396" s="426"/>
      <c r="T1396" s="426"/>
      <c r="U1396" s="426"/>
      <c r="V1396" s="426"/>
      <c r="W1396" s="426"/>
      <c r="X1396" s="427"/>
      <c r="Y1396" s="416" t="e">
        <f t="shared" si="106"/>
        <v>#N/A</v>
      </c>
      <c r="Z1396" s="416" t="e">
        <f t="shared" si="107"/>
        <v>#N/A</v>
      </c>
      <c r="AA1396" s="416" t="str">
        <f t="shared" si="108"/>
        <v/>
      </c>
      <c r="AB1396" s="416" t="e">
        <f t="shared" si="109"/>
        <v>#N/A</v>
      </c>
      <c r="AC1396" s="416" t="e">
        <f t="shared" si="110"/>
        <v>#N/A</v>
      </c>
    </row>
    <row r="1397" ht="22.5" customHeight="1" spans="1:29">
      <c r="A1397" s="421"/>
      <c r="B1397" s="422"/>
      <c r="C1397" s="422"/>
      <c r="D1397" s="421"/>
      <c r="E1397" s="421"/>
      <c r="F1397" s="421"/>
      <c r="G1397" s="421"/>
      <c r="H1397" s="421"/>
      <c r="I1397" s="421"/>
      <c r="J1397" s="421"/>
      <c r="K1397" s="421"/>
      <c r="L1397" s="421"/>
      <c r="M1397" s="421"/>
      <c r="N1397" s="426"/>
      <c r="O1397" s="426"/>
      <c r="P1397" s="427"/>
      <c r="Q1397" s="427"/>
      <c r="R1397" s="426"/>
      <c r="S1397" s="426"/>
      <c r="T1397" s="426"/>
      <c r="U1397" s="426"/>
      <c r="V1397" s="426"/>
      <c r="W1397" s="426"/>
      <c r="X1397" s="427"/>
      <c r="Y1397" s="416" t="e">
        <f t="shared" si="106"/>
        <v>#N/A</v>
      </c>
      <c r="Z1397" s="416" t="e">
        <f t="shared" si="107"/>
        <v>#N/A</v>
      </c>
      <c r="AA1397" s="416" t="str">
        <f t="shared" si="108"/>
        <v/>
      </c>
      <c r="AB1397" s="416" t="e">
        <f t="shared" si="109"/>
        <v>#N/A</v>
      </c>
      <c r="AC1397" s="416" t="e">
        <f t="shared" si="110"/>
        <v>#N/A</v>
      </c>
    </row>
    <row r="1398" ht="22.5" customHeight="1" spans="1:29">
      <c r="A1398" s="421"/>
      <c r="B1398" s="422"/>
      <c r="C1398" s="422"/>
      <c r="D1398" s="421"/>
      <c r="E1398" s="421"/>
      <c r="F1398" s="421"/>
      <c r="G1398" s="421"/>
      <c r="H1398" s="421"/>
      <c r="I1398" s="421"/>
      <c r="J1398" s="421"/>
      <c r="K1398" s="421"/>
      <c r="L1398" s="421"/>
      <c r="M1398" s="421"/>
      <c r="N1398" s="426"/>
      <c r="O1398" s="426"/>
      <c r="P1398" s="427"/>
      <c r="Q1398" s="427"/>
      <c r="R1398" s="426"/>
      <c r="S1398" s="426"/>
      <c r="T1398" s="426"/>
      <c r="U1398" s="426"/>
      <c r="V1398" s="426"/>
      <c r="W1398" s="426"/>
      <c r="X1398" s="427"/>
      <c r="Y1398" s="416" t="e">
        <f t="shared" si="106"/>
        <v>#N/A</v>
      </c>
      <c r="Z1398" s="416" t="e">
        <f t="shared" si="107"/>
        <v>#N/A</v>
      </c>
      <c r="AA1398" s="416" t="str">
        <f t="shared" si="108"/>
        <v/>
      </c>
      <c r="AB1398" s="416" t="e">
        <f t="shared" si="109"/>
        <v>#N/A</v>
      </c>
      <c r="AC1398" s="416" t="e">
        <f t="shared" si="110"/>
        <v>#N/A</v>
      </c>
    </row>
    <row r="1399" ht="22.5" customHeight="1" spans="1:29">
      <c r="A1399" s="421"/>
      <c r="B1399" s="422"/>
      <c r="C1399" s="422"/>
      <c r="D1399" s="421"/>
      <c r="E1399" s="421"/>
      <c r="F1399" s="421"/>
      <c r="G1399" s="421"/>
      <c r="H1399" s="421"/>
      <c r="I1399" s="421"/>
      <c r="J1399" s="421"/>
      <c r="K1399" s="421"/>
      <c r="L1399" s="421"/>
      <c r="M1399" s="421"/>
      <c r="N1399" s="426"/>
      <c r="O1399" s="426"/>
      <c r="P1399" s="427"/>
      <c r="Q1399" s="427"/>
      <c r="R1399" s="426"/>
      <c r="S1399" s="426"/>
      <c r="T1399" s="426"/>
      <c r="U1399" s="426"/>
      <c r="V1399" s="426"/>
      <c r="W1399" s="426"/>
      <c r="X1399" s="427"/>
      <c r="Y1399" s="416" t="e">
        <f t="shared" si="106"/>
        <v>#N/A</v>
      </c>
      <c r="Z1399" s="416" t="e">
        <f t="shared" si="107"/>
        <v>#N/A</v>
      </c>
      <c r="AA1399" s="416" t="str">
        <f t="shared" si="108"/>
        <v/>
      </c>
      <c r="AB1399" s="416" t="e">
        <f t="shared" si="109"/>
        <v>#N/A</v>
      </c>
      <c r="AC1399" s="416" t="e">
        <f t="shared" si="110"/>
        <v>#N/A</v>
      </c>
    </row>
    <row r="1400" ht="22.5" customHeight="1" spans="1:29">
      <c r="A1400" s="421"/>
      <c r="B1400" s="422"/>
      <c r="C1400" s="422"/>
      <c r="D1400" s="421"/>
      <c r="E1400" s="421"/>
      <c r="F1400" s="421"/>
      <c r="G1400" s="421"/>
      <c r="H1400" s="421"/>
      <c r="I1400" s="421"/>
      <c r="J1400" s="421"/>
      <c r="K1400" s="421"/>
      <c r="L1400" s="421"/>
      <c r="M1400" s="421"/>
      <c r="N1400" s="426"/>
      <c r="O1400" s="426"/>
      <c r="P1400" s="427"/>
      <c r="Q1400" s="427"/>
      <c r="R1400" s="426"/>
      <c r="S1400" s="426"/>
      <c r="T1400" s="426"/>
      <c r="U1400" s="426"/>
      <c r="V1400" s="426"/>
      <c r="W1400" s="426"/>
      <c r="X1400" s="427"/>
      <c r="Y1400" s="416" t="e">
        <f t="shared" si="106"/>
        <v>#N/A</v>
      </c>
      <c r="Z1400" s="416" t="e">
        <f t="shared" si="107"/>
        <v>#N/A</v>
      </c>
      <c r="AA1400" s="416" t="str">
        <f t="shared" si="108"/>
        <v/>
      </c>
      <c r="AB1400" s="416" t="e">
        <f t="shared" si="109"/>
        <v>#N/A</v>
      </c>
      <c r="AC1400" s="416" t="e">
        <f t="shared" si="110"/>
        <v>#N/A</v>
      </c>
    </row>
    <row r="1401" ht="22.5" customHeight="1" spans="1:29">
      <c r="A1401" s="421"/>
      <c r="B1401" s="422"/>
      <c r="C1401" s="422"/>
      <c r="D1401" s="421"/>
      <c r="E1401" s="421"/>
      <c r="F1401" s="421"/>
      <c r="G1401" s="421"/>
      <c r="H1401" s="421"/>
      <c r="I1401" s="421"/>
      <c r="J1401" s="421"/>
      <c r="K1401" s="421"/>
      <c r="L1401" s="421"/>
      <c r="M1401" s="421"/>
      <c r="N1401" s="426"/>
      <c r="O1401" s="426"/>
      <c r="P1401" s="427"/>
      <c r="Q1401" s="427"/>
      <c r="R1401" s="426"/>
      <c r="S1401" s="426"/>
      <c r="T1401" s="426"/>
      <c r="U1401" s="426"/>
      <c r="V1401" s="426"/>
      <c r="W1401" s="426"/>
      <c r="X1401" s="427"/>
      <c r="Y1401" s="416" t="e">
        <f t="shared" si="106"/>
        <v>#N/A</v>
      </c>
      <c r="Z1401" s="416" t="e">
        <f t="shared" si="107"/>
        <v>#N/A</v>
      </c>
      <c r="AA1401" s="416" t="str">
        <f t="shared" si="108"/>
        <v/>
      </c>
      <c r="AB1401" s="416" t="e">
        <f t="shared" si="109"/>
        <v>#N/A</v>
      </c>
      <c r="AC1401" s="416" t="e">
        <f t="shared" si="110"/>
        <v>#N/A</v>
      </c>
    </row>
    <row r="1402" ht="22.5" customHeight="1" spans="1:29">
      <c r="A1402" s="421"/>
      <c r="B1402" s="422"/>
      <c r="C1402" s="422"/>
      <c r="D1402" s="421"/>
      <c r="E1402" s="421"/>
      <c r="F1402" s="421"/>
      <c r="G1402" s="421"/>
      <c r="H1402" s="421"/>
      <c r="I1402" s="421"/>
      <c r="J1402" s="421"/>
      <c r="K1402" s="421"/>
      <c r="L1402" s="421"/>
      <c r="M1402" s="421"/>
      <c r="N1402" s="426"/>
      <c r="O1402" s="426"/>
      <c r="P1402" s="427"/>
      <c r="Q1402" s="427"/>
      <c r="R1402" s="426"/>
      <c r="S1402" s="426"/>
      <c r="T1402" s="426"/>
      <c r="U1402" s="426"/>
      <c r="V1402" s="426"/>
      <c r="W1402" s="426"/>
      <c r="X1402" s="427"/>
      <c r="Y1402" s="416" t="e">
        <f t="shared" si="106"/>
        <v>#N/A</v>
      </c>
      <c r="Z1402" s="416" t="e">
        <f t="shared" si="107"/>
        <v>#N/A</v>
      </c>
      <c r="AA1402" s="416" t="str">
        <f t="shared" si="108"/>
        <v/>
      </c>
      <c r="AB1402" s="416" t="e">
        <f t="shared" si="109"/>
        <v>#N/A</v>
      </c>
      <c r="AC1402" s="416" t="e">
        <f t="shared" si="110"/>
        <v>#N/A</v>
      </c>
    </row>
    <row r="1403" ht="22.5" customHeight="1" spans="1:29">
      <c r="A1403" s="421"/>
      <c r="B1403" s="422"/>
      <c r="C1403" s="422"/>
      <c r="D1403" s="421"/>
      <c r="E1403" s="421"/>
      <c r="F1403" s="421"/>
      <c r="G1403" s="421"/>
      <c r="H1403" s="421"/>
      <c r="I1403" s="421"/>
      <c r="J1403" s="421"/>
      <c r="K1403" s="421"/>
      <c r="L1403" s="421"/>
      <c r="M1403" s="421"/>
      <c r="N1403" s="426"/>
      <c r="O1403" s="426"/>
      <c r="P1403" s="427"/>
      <c r="Q1403" s="427"/>
      <c r="R1403" s="426"/>
      <c r="S1403" s="426"/>
      <c r="T1403" s="426"/>
      <c r="U1403" s="426"/>
      <c r="V1403" s="426"/>
      <c r="W1403" s="426"/>
      <c r="X1403" s="427"/>
      <c r="Y1403" s="416" t="e">
        <f t="shared" si="106"/>
        <v>#N/A</v>
      </c>
      <c r="Z1403" s="416" t="e">
        <f t="shared" si="107"/>
        <v>#N/A</v>
      </c>
      <c r="AA1403" s="416" t="str">
        <f t="shared" si="108"/>
        <v/>
      </c>
      <c r="AB1403" s="416" t="e">
        <f t="shared" si="109"/>
        <v>#N/A</v>
      </c>
      <c r="AC1403" s="416" t="e">
        <f t="shared" si="110"/>
        <v>#N/A</v>
      </c>
    </row>
    <row r="1404" ht="22.5" customHeight="1" spans="1:29">
      <c r="A1404" s="421"/>
      <c r="B1404" s="422"/>
      <c r="C1404" s="422"/>
      <c r="D1404" s="421"/>
      <c r="E1404" s="421"/>
      <c r="F1404" s="421"/>
      <c r="G1404" s="421"/>
      <c r="H1404" s="421"/>
      <c r="I1404" s="421"/>
      <c r="J1404" s="421"/>
      <c r="K1404" s="421"/>
      <c r="L1404" s="421"/>
      <c r="M1404" s="421"/>
      <c r="N1404" s="426"/>
      <c r="O1404" s="426"/>
      <c r="P1404" s="427"/>
      <c r="Q1404" s="427"/>
      <c r="R1404" s="426"/>
      <c r="S1404" s="426"/>
      <c r="T1404" s="426"/>
      <c r="U1404" s="426"/>
      <c r="V1404" s="426"/>
      <c r="W1404" s="426"/>
      <c r="X1404" s="427"/>
      <c r="Y1404" s="416" t="e">
        <f t="shared" si="106"/>
        <v>#N/A</v>
      </c>
      <c r="Z1404" s="416" t="e">
        <f t="shared" si="107"/>
        <v>#N/A</v>
      </c>
      <c r="AA1404" s="416" t="str">
        <f t="shared" si="108"/>
        <v/>
      </c>
      <c r="AB1404" s="416" t="e">
        <f t="shared" si="109"/>
        <v>#N/A</v>
      </c>
      <c r="AC1404" s="416" t="e">
        <f t="shared" si="110"/>
        <v>#N/A</v>
      </c>
    </row>
    <row r="1405" ht="22.5" customHeight="1" spans="1:29">
      <c r="A1405" s="421"/>
      <c r="B1405" s="422"/>
      <c r="C1405" s="422"/>
      <c r="D1405" s="421"/>
      <c r="E1405" s="421"/>
      <c r="F1405" s="421"/>
      <c r="G1405" s="421"/>
      <c r="H1405" s="421"/>
      <c r="I1405" s="421"/>
      <c r="J1405" s="421"/>
      <c r="K1405" s="421"/>
      <c r="L1405" s="421"/>
      <c r="M1405" s="421"/>
      <c r="N1405" s="426"/>
      <c r="O1405" s="426"/>
      <c r="P1405" s="427"/>
      <c r="Q1405" s="427"/>
      <c r="R1405" s="426"/>
      <c r="S1405" s="426"/>
      <c r="T1405" s="426"/>
      <c r="U1405" s="426"/>
      <c r="V1405" s="426"/>
      <c r="W1405" s="426"/>
      <c r="X1405" s="427"/>
      <c r="Y1405" s="416" t="e">
        <f t="shared" si="106"/>
        <v>#N/A</v>
      </c>
      <c r="Z1405" s="416" t="e">
        <f t="shared" si="107"/>
        <v>#N/A</v>
      </c>
      <c r="AA1405" s="416" t="str">
        <f t="shared" si="108"/>
        <v/>
      </c>
      <c r="AB1405" s="416" t="e">
        <f t="shared" si="109"/>
        <v>#N/A</v>
      </c>
      <c r="AC1405" s="416" t="e">
        <f t="shared" si="110"/>
        <v>#N/A</v>
      </c>
    </row>
    <row r="1406" ht="22.5" customHeight="1" spans="1:29">
      <c r="A1406" s="421"/>
      <c r="B1406" s="422"/>
      <c r="C1406" s="422"/>
      <c r="D1406" s="421"/>
      <c r="E1406" s="421"/>
      <c r="F1406" s="421"/>
      <c r="G1406" s="421"/>
      <c r="H1406" s="421"/>
      <c r="I1406" s="421"/>
      <c r="J1406" s="421"/>
      <c r="K1406" s="421"/>
      <c r="L1406" s="421"/>
      <c r="M1406" s="421"/>
      <c r="N1406" s="426"/>
      <c r="O1406" s="426"/>
      <c r="P1406" s="427"/>
      <c r="Q1406" s="427"/>
      <c r="R1406" s="426"/>
      <c r="S1406" s="426"/>
      <c r="T1406" s="426"/>
      <c r="U1406" s="426"/>
      <c r="V1406" s="426"/>
      <c r="W1406" s="426"/>
      <c r="X1406" s="427"/>
      <c r="Y1406" s="416" t="e">
        <f t="shared" si="106"/>
        <v>#N/A</v>
      </c>
      <c r="Z1406" s="416" t="e">
        <f t="shared" si="107"/>
        <v>#N/A</v>
      </c>
      <c r="AA1406" s="416" t="str">
        <f t="shared" si="108"/>
        <v/>
      </c>
      <c r="AB1406" s="416" t="e">
        <f t="shared" si="109"/>
        <v>#N/A</v>
      </c>
      <c r="AC1406" s="416" t="e">
        <f t="shared" si="110"/>
        <v>#N/A</v>
      </c>
    </row>
    <row r="1407" ht="22.5" customHeight="1" spans="1:29">
      <c r="A1407" s="421"/>
      <c r="B1407" s="422"/>
      <c r="C1407" s="422"/>
      <c r="D1407" s="421"/>
      <c r="E1407" s="421"/>
      <c r="F1407" s="421"/>
      <c r="G1407" s="421"/>
      <c r="H1407" s="421"/>
      <c r="I1407" s="421"/>
      <c r="J1407" s="421"/>
      <c r="K1407" s="421"/>
      <c r="L1407" s="421"/>
      <c r="M1407" s="421"/>
      <c r="N1407" s="426"/>
      <c r="O1407" s="426"/>
      <c r="P1407" s="427"/>
      <c r="Q1407" s="427"/>
      <c r="R1407" s="426"/>
      <c r="S1407" s="426"/>
      <c r="T1407" s="426"/>
      <c r="U1407" s="426"/>
      <c r="V1407" s="426"/>
      <c r="W1407" s="426"/>
      <c r="X1407" s="427"/>
      <c r="Y1407" s="416" t="e">
        <f t="shared" si="106"/>
        <v>#N/A</v>
      </c>
      <c r="Z1407" s="416" t="e">
        <f t="shared" si="107"/>
        <v>#N/A</v>
      </c>
      <c r="AA1407" s="416" t="str">
        <f t="shared" si="108"/>
        <v/>
      </c>
      <c r="AB1407" s="416" t="e">
        <f t="shared" si="109"/>
        <v>#N/A</v>
      </c>
      <c r="AC1407" s="416" t="e">
        <f t="shared" si="110"/>
        <v>#N/A</v>
      </c>
    </row>
    <row r="1408" ht="22.5" customHeight="1" spans="1:29">
      <c r="A1408" s="421"/>
      <c r="B1408" s="422"/>
      <c r="C1408" s="422"/>
      <c r="D1408" s="421"/>
      <c r="E1408" s="421"/>
      <c r="F1408" s="421"/>
      <c r="G1408" s="421"/>
      <c r="H1408" s="421"/>
      <c r="I1408" s="421"/>
      <c r="J1408" s="421"/>
      <c r="K1408" s="421"/>
      <c r="L1408" s="421"/>
      <c r="M1408" s="421"/>
      <c r="N1408" s="426"/>
      <c r="O1408" s="426"/>
      <c r="P1408" s="427"/>
      <c r="Q1408" s="427"/>
      <c r="R1408" s="426"/>
      <c r="S1408" s="426"/>
      <c r="T1408" s="426"/>
      <c r="U1408" s="426"/>
      <c r="V1408" s="426"/>
      <c r="W1408" s="426"/>
      <c r="X1408" s="427"/>
      <c r="Y1408" s="416" t="e">
        <f t="shared" si="106"/>
        <v>#N/A</v>
      </c>
      <c r="Z1408" s="416" t="e">
        <f t="shared" si="107"/>
        <v>#N/A</v>
      </c>
      <c r="AA1408" s="416" t="str">
        <f t="shared" si="108"/>
        <v/>
      </c>
      <c r="AB1408" s="416" t="e">
        <f t="shared" si="109"/>
        <v>#N/A</v>
      </c>
      <c r="AC1408" s="416" t="e">
        <f t="shared" si="110"/>
        <v>#N/A</v>
      </c>
    </row>
    <row r="1409" ht="22.5" customHeight="1" spans="1:29">
      <c r="A1409" s="421"/>
      <c r="B1409" s="422"/>
      <c r="C1409" s="422"/>
      <c r="D1409" s="421"/>
      <c r="E1409" s="421"/>
      <c r="F1409" s="421"/>
      <c r="G1409" s="421"/>
      <c r="H1409" s="421"/>
      <c r="I1409" s="421"/>
      <c r="J1409" s="421"/>
      <c r="K1409" s="421"/>
      <c r="L1409" s="421"/>
      <c r="M1409" s="421"/>
      <c r="N1409" s="426"/>
      <c r="O1409" s="426"/>
      <c r="P1409" s="427"/>
      <c r="Q1409" s="427"/>
      <c r="R1409" s="426"/>
      <c r="S1409" s="426"/>
      <c r="T1409" s="426"/>
      <c r="U1409" s="426"/>
      <c r="V1409" s="426"/>
      <c r="W1409" s="426"/>
      <c r="X1409" s="427"/>
      <c r="Y1409" s="416" t="e">
        <f t="shared" si="106"/>
        <v>#N/A</v>
      </c>
      <c r="Z1409" s="416" t="e">
        <f t="shared" si="107"/>
        <v>#N/A</v>
      </c>
      <c r="AA1409" s="416" t="str">
        <f t="shared" si="108"/>
        <v/>
      </c>
      <c r="AB1409" s="416" t="e">
        <f t="shared" si="109"/>
        <v>#N/A</v>
      </c>
      <c r="AC1409" s="416" t="e">
        <f t="shared" si="110"/>
        <v>#N/A</v>
      </c>
    </row>
    <row r="1410" ht="22.5" customHeight="1" spans="1:29">
      <c r="A1410" s="421"/>
      <c r="B1410" s="422"/>
      <c r="C1410" s="422"/>
      <c r="D1410" s="421"/>
      <c r="E1410" s="421"/>
      <c r="F1410" s="421"/>
      <c r="G1410" s="421"/>
      <c r="H1410" s="421"/>
      <c r="I1410" s="421"/>
      <c r="J1410" s="421"/>
      <c r="K1410" s="421"/>
      <c r="L1410" s="421"/>
      <c r="M1410" s="421"/>
      <c r="N1410" s="426"/>
      <c r="O1410" s="426"/>
      <c r="P1410" s="427"/>
      <c r="Q1410" s="427"/>
      <c r="R1410" s="426"/>
      <c r="S1410" s="426"/>
      <c r="T1410" s="426"/>
      <c r="U1410" s="426"/>
      <c r="V1410" s="426"/>
      <c r="W1410" s="426"/>
      <c r="X1410" s="427"/>
      <c r="Y1410" s="416" t="e">
        <f t="shared" si="106"/>
        <v>#N/A</v>
      </c>
      <c r="Z1410" s="416" t="e">
        <f t="shared" si="107"/>
        <v>#N/A</v>
      </c>
      <c r="AA1410" s="416" t="str">
        <f t="shared" si="108"/>
        <v/>
      </c>
      <c r="AB1410" s="416" t="e">
        <f t="shared" si="109"/>
        <v>#N/A</v>
      </c>
      <c r="AC1410" s="416" t="e">
        <f t="shared" si="110"/>
        <v>#N/A</v>
      </c>
    </row>
    <row r="1411" ht="22.5" customHeight="1" spans="1:29">
      <c r="A1411" s="421"/>
      <c r="B1411" s="422"/>
      <c r="C1411" s="422"/>
      <c r="D1411" s="421"/>
      <c r="E1411" s="421"/>
      <c r="F1411" s="421"/>
      <c r="G1411" s="421"/>
      <c r="H1411" s="421"/>
      <c r="I1411" s="421"/>
      <c r="J1411" s="421"/>
      <c r="K1411" s="421"/>
      <c r="L1411" s="421"/>
      <c r="M1411" s="421"/>
      <c r="N1411" s="426"/>
      <c r="O1411" s="426"/>
      <c r="P1411" s="427"/>
      <c r="Q1411" s="427"/>
      <c r="R1411" s="426"/>
      <c r="S1411" s="426"/>
      <c r="T1411" s="426"/>
      <c r="U1411" s="426"/>
      <c r="V1411" s="426"/>
      <c r="W1411" s="426"/>
      <c r="X1411" s="427"/>
      <c r="Y1411" s="416" t="e">
        <f t="shared" si="106"/>
        <v>#N/A</v>
      </c>
      <c r="Z1411" s="416" t="e">
        <f t="shared" si="107"/>
        <v>#N/A</v>
      </c>
      <c r="AA1411" s="416" t="str">
        <f t="shared" si="108"/>
        <v/>
      </c>
      <c r="AB1411" s="416" t="e">
        <f t="shared" si="109"/>
        <v>#N/A</v>
      </c>
      <c r="AC1411" s="416" t="e">
        <f t="shared" si="110"/>
        <v>#N/A</v>
      </c>
    </row>
    <row r="1412" ht="22.5" customHeight="1" spans="1:29">
      <c r="A1412" s="421"/>
      <c r="B1412" s="422"/>
      <c r="C1412" s="422"/>
      <c r="D1412" s="421"/>
      <c r="E1412" s="421"/>
      <c r="F1412" s="421"/>
      <c r="G1412" s="421"/>
      <c r="H1412" s="421"/>
      <c r="I1412" s="421"/>
      <c r="J1412" s="421"/>
      <c r="K1412" s="421"/>
      <c r="L1412" s="421"/>
      <c r="M1412" s="421"/>
      <c r="N1412" s="426"/>
      <c r="O1412" s="426"/>
      <c r="P1412" s="427"/>
      <c r="Q1412" s="427"/>
      <c r="R1412" s="426"/>
      <c r="S1412" s="426"/>
      <c r="T1412" s="426"/>
      <c r="U1412" s="426"/>
      <c r="V1412" s="426"/>
      <c r="W1412" s="426"/>
      <c r="X1412" s="427"/>
      <c r="Y1412" s="416" t="e">
        <f t="shared" si="106"/>
        <v>#N/A</v>
      </c>
      <c r="Z1412" s="416" t="e">
        <f t="shared" si="107"/>
        <v>#N/A</v>
      </c>
      <c r="AA1412" s="416" t="str">
        <f t="shared" si="108"/>
        <v/>
      </c>
      <c r="AB1412" s="416" t="e">
        <f t="shared" si="109"/>
        <v>#N/A</v>
      </c>
      <c r="AC1412" s="416" t="e">
        <f t="shared" si="110"/>
        <v>#N/A</v>
      </c>
    </row>
    <row r="1413" ht="22.5" customHeight="1" spans="1:29">
      <c r="A1413" s="421"/>
      <c r="B1413" s="422"/>
      <c r="C1413" s="422"/>
      <c r="D1413" s="421"/>
      <c r="E1413" s="421"/>
      <c r="F1413" s="421"/>
      <c r="G1413" s="421"/>
      <c r="H1413" s="421"/>
      <c r="I1413" s="421"/>
      <c r="J1413" s="421"/>
      <c r="K1413" s="421"/>
      <c r="L1413" s="421"/>
      <c r="M1413" s="421"/>
      <c r="N1413" s="426"/>
      <c r="O1413" s="426"/>
      <c r="P1413" s="427"/>
      <c r="Q1413" s="427"/>
      <c r="R1413" s="426"/>
      <c r="S1413" s="426"/>
      <c r="T1413" s="426"/>
      <c r="U1413" s="426"/>
      <c r="V1413" s="426"/>
      <c r="W1413" s="426"/>
      <c r="X1413" s="427"/>
      <c r="Y1413" s="416" t="e">
        <f t="shared" si="106"/>
        <v>#N/A</v>
      </c>
      <c r="Z1413" s="416" t="e">
        <f t="shared" si="107"/>
        <v>#N/A</v>
      </c>
      <c r="AA1413" s="416" t="str">
        <f t="shared" si="108"/>
        <v/>
      </c>
      <c r="AB1413" s="416" t="e">
        <f t="shared" si="109"/>
        <v>#N/A</v>
      </c>
      <c r="AC1413" s="416" t="e">
        <f t="shared" si="110"/>
        <v>#N/A</v>
      </c>
    </row>
    <row r="1414" ht="22.5" customHeight="1" spans="1:29">
      <c r="A1414" s="421"/>
      <c r="B1414" s="422"/>
      <c r="C1414" s="422"/>
      <c r="D1414" s="421"/>
      <c r="E1414" s="421"/>
      <c r="F1414" s="421"/>
      <c r="G1414" s="421"/>
      <c r="H1414" s="421"/>
      <c r="I1414" s="421"/>
      <c r="J1414" s="421"/>
      <c r="K1414" s="421"/>
      <c r="L1414" s="421"/>
      <c r="M1414" s="421"/>
      <c r="N1414" s="426"/>
      <c r="O1414" s="426"/>
      <c r="P1414" s="427"/>
      <c r="Q1414" s="427"/>
      <c r="R1414" s="426"/>
      <c r="S1414" s="426"/>
      <c r="T1414" s="426"/>
      <c r="U1414" s="426"/>
      <c r="V1414" s="426"/>
      <c r="W1414" s="426"/>
      <c r="X1414" s="427"/>
      <c r="Y1414" s="416" t="e">
        <f t="shared" si="106"/>
        <v>#N/A</v>
      </c>
      <c r="Z1414" s="416" t="e">
        <f t="shared" si="107"/>
        <v>#N/A</v>
      </c>
      <c r="AA1414" s="416" t="str">
        <f t="shared" si="108"/>
        <v/>
      </c>
      <c r="AB1414" s="416" t="e">
        <f t="shared" si="109"/>
        <v>#N/A</v>
      </c>
      <c r="AC1414" s="416" t="e">
        <f t="shared" si="110"/>
        <v>#N/A</v>
      </c>
    </row>
    <row r="1415" ht="22.5" customHeight="1" spans="1:29">
      <c r="A1415" s="421"/>
      <c r="B1415" s="422"/>
      <c r="C1415" s="422"/>
      <c r="D1415" s="421"/>
      <c r="E1415" s="421"/>
      <c r="F1415" s="421"/>
      <c r="G1415" s="421"/>
      <c r="H1415" s="421"/>
      <c r="I1415" s="421"/>
      <c r="J1415" s="421"/>
      <c r="K1415" s="421"/>
      <c r="L1415" s="421"/>
      <c r="M1415" s="421"/>
      <c r="N1415" s="426"/>
      <c r="O1415" s="426"/>
      <c r="P1415" s="427"/>
      <c r="Q1415" s="427"/>
      <c r="R1415" s="426"/>
      <c r="S1415" s="426"/>
      <c r="T1415" s="426"/>
      <c r="U1415" s="426"/>
      <c r="V1415" s="426"/>
      <c r="W1415" s="426"/>
      <c r="X1415" s="427"/>
      <c r="Y1415" s="416" t="e">
        <f t="shared" ref="Y1415:Y1478" si="111">_xlfn.IFS(LEFT(M1415,3)="003","三保支出",LEFT(M1415,3)="004","刚性支出",LEFT(M1415,3)="000","促发展支出")</f>
        <v>#N/A</v>
      </c>
      <c r="Z1415" s="416" t="e">
        <f t="shared" ref="Z1415:Z1478" si="112">_xlfn.IFS(LEFT(E1415,1)="3","项目支出",LEFT(E1415,1)="1","人员类支出",LEFT(E1415,1)="2","运转类支出")</f>
        <v>#N/A</v>
      </c>
      <c r="AA1415" s="416" t="str">
        <f t="shared" ref="AA1415:AA1478" si="113">LEFT(H1415,7)</f>
        <v/>
      </c>
      <c r="AB1415" s="416" t="e">
        <f t="shared" ref="AB1415:AB1478" si="114">_xlfn.IFS(LEFT(M1415,6)="003001","保工资",LEFT(M1415,6)="003002","保运转",LEFT(M1415,6)="003003","保基本民生")</f>
        <v>#N/A</v>
      </c>
      <c r="AC1415" s="416" t="e">
        <f t="shared" ref="AC1415:AC1478" si="115">IF(Z1415="项目支出","否","是")</f>
        <v>#N/A</v>
      </c>
    </row>
    <row r="1416" ht="22.5" customHeight="1" spans="1:29">
      <c r="A1416" s="421"/>
      <c r="B1416" s="422"/>
      <c r="C1416" s="422"/>
      <c r="D1416" s="421"/>
      <c r="E1416" s="421"/>
      <c r="F1416" s="421"/>
      <c r="G1416" s="421"/>
      <c r="H1416" s="421"/>
      <c r="I1416" s="421"/>
      <c r="J1416" s="421"/>
      <c r="K1416" s="421"/>
      <c r="L1416" s="421"/>
      <c r="M1416" s="421"/>
      <c r="N1416" s="426"/>
      <c r="O1416" s="426"/>
      <c r="P1416" s="427"/>
      <c r="Q1416" s="427"/>
      <c r="R1416" s="426"/>
      <c r="S1416" s="426"/>
      <c r="T1416" s="426"/>
      <c r="U1416" s="426"/>
      <c r="V1416" s="426"/>
      <c r="W1416" s="426"/>
      <c r="X1416" s="427"/>
      <c r="Y1416" s="416" t="e">
        <f t="shared" si="111"/>
        <v>#N/A</v>
      </c>
      <c r="Z1416" s="416" t="e">
        <f t="shared" si="112"/>
        <v>#N/A</v>
      </c>
      <c r="AA1416" s="416" t="str">
        <f t="shared" si="113"/>
        <v/>
      </c>
      <c r="AB1416" s="416" t="e">
        <f t="shared" si="114"/>
        <v>#N/A</v>
      </c>
      <c r="AC1416" s="416" t="e">
        <f t="shared" si="115"/>
        <v>#N/A</v>
      </c>
    </row>
    <row r="1417" ht="22.5" customHeight="1" spans="1:29">
      <c r="A1417" s="421"/>
      <c r="B1417" s="422"/>
      <c r="C1417" s="422"/>
      <c r="D1417" s="421"/>
      <c r="E1417" s="421"/>
      <c r="F1417" s="421"/>
      <c r="G1417" s="421"/>
      <c r="H1417" s="421"/>
      <c r="I1417" s="421"/>
      <c r="J1417" s="421"/>
      <c r="K1417" s="421"/>
      <c r="L1417" s="421"/>
      <c r="M1417" s="421"/>
      <c r="N1417" s="426"/>
      <c r="O1417" s="426"/>
      <c r="P1417" s="427"/>
      <c r="Q1417" s="427"/>
      <c r="R1417" s="426"/>
      <c r="S1417" s="426"/>
      <c r="T1417" s="426"/>
      <c r="U1417" s="426"/>
      <c r="V1417" s="426"/>
      <c r="W1417" s="426"/>
      <c r="X1417" s="427"/>
      <c r="Y1417" s="416" t="e">
        <f t="shared" si="111"/>
        <v>#N/A</v>
      </c>
      <c r="Z1417" s="416" t="e">
        <f t="shared" si="112"/>
        <v>#N/A</v>
      </c>
      <c r="AA1417" s="416" t="str">
        <f t="shared" si="113"/>
        <v/>
      </c>
      <c r="AB1417" s="416" t="e">
        <f t="shared" si="114"/>
        <v>#N/A</v>
      </c>
      <c r="AC1417" s="416" t="e">
        <f t="shared" si="115"/>
        <v>#N/A</v>
      </c>
    </row>
    <row r="1418" ht="22.5" customHeight="1" spans="1:29">
      <c r="A1418" s="421"/>
      <c r="B1418" s="422"/>
      <c r="C1418" s="422"/>
      <c r="D1418" s="421"/>
      <c r="E1418" s="421"/>
      <c r="F1418" s="421"/>
      <c r="G1418" s="421"/>
      <c r="H1418" s="421"/>
      <c r="I1418" s="421"/>
      <c r="J1418" s="421"/>
      <c r="K1418" s="421"/>
      <c r="L1418" s="421"/>
      <c r="M1418" s="421"/>
      <c r="N1418" s="426"/>
      <c r="O1418" s="426"/>
      <c r="P1418" s="427"/>
      <c r="Q1418" s="427"/>
      <c r="R1418" s="426"/>
      <c r="S1418" s="426"/>
      <c r="T1418" s="426"/>
      <c r="U1418" s="426"/>
      <c r="V1418" s="426"/>
      <c r="W1418" s="426"/>
      <c r="X1418" s="427"/>
      <c r="Y1418" s="416" t="e">
        <f t="shared" si="111"/>
        <v>#N/A</v>
      </c>
      <c r="Z1418" s="416" t="e">
        <f t="shared" si="112"/>
        <v>#N/A</v>
      </c>
      <c r="AA1418" s="416" t="str">
        <f t="shared" si="113"/>
        <v/>
      </c>
      <c r="AB1418" s="416" t="e">
        <f t="shared" si="114"/>
        <v>#N/A</v>
      </c>
      <c r="AC1418" s="416" t="e">
        <f t="shared" si="115"/>
        <v>#N/A</v>
      </c>
    </row>
    <row r="1419" ht="22.5" customHeight="1" spans="1:29">
      <c r="A1419" s="421"/>
      <c r="B1419" s="422"/>
      <c r="C1419" s="422"/>
      <c r="D1419" s="421"/>
      <c r="E1419" s="421"/>
      <c r="F1419" s="421"/>
      <c r="G1419" s="421"/>
      <c r="H1419" s="421"/>
      <c r="I1419" s="421"/>
      <c r="J1419" s="421"/>
      <c r="K1419" s="421"/>
      <c r="L1419" s="421"/>
      <c r="M1419" s="421"/>
      <c r="N1419" s="426"/>
      <c r="O1419" s="426"/>
      <c r="P1419" s="427"/>
      <c r="Q1419" s="427"/>
      <c r="R1419" s="426"/>
      <c r="S1419" s="426"/>
      <c r="T1419" s="426"/>
      <c r="U1419" s="426"/>
      <c r="V1419" s="426"/>
      <c r="W1419" s="426"/>
      <c r="X1419" s="427"/>
      <c r="Y1419" s="416" t="e">
        <f t="shared" si="111"/>
        <v>#N/A</v>
      </c>
      <c r="Z1419" s="416" t="e">
        <f t="shared" si="112"/>
        <v>#N/A</v>
      </c>
      <c r="AA1419" s="416" t="str">
        <f t="shared" si="113"/>
        <v/>
      </c>
      <c r="AB1419" s="416" t="e">
        <f t="shared" si="114"/>
        <v>#N/A</v>
      </c>
      <c r="AC1419" s="416" t="e">
        <f t="shared" si="115"/>
        <v>#N/A</v>
      </c>
    </row>
    <row r="1420" ht="22.5" customHeight="1" spans="1:29">
      <c r="A1420" s="421"/>
      <c r="B1420" s="422"/>
      <c r="C1420" s="422"/>
      <c r="D1420" s="421"/>
      <c r="E1420" s="421"/>
      <c r="F1420" s="421"/>
      <c r="G1420" s="421"/>
      <c r="H1420" s="421"/>
      <c r="I1420" s="421"/>
      <c r="J1420" s="421"/>
      <c r="K1420" s="421"/>
      <c r="L1420" s="421"/>
      <c r="M1420" s="421"/>
      <c r="N1420" s="426"/>
      <c r="O1420" s="426"/>
      <c r="P1420" s="427"/>
      <c r="Q1420" s="427"/>
      <c r="R1420" s="426"/>
      <c r="S1420" s="426"/>
      <c r="T1420" s="426"/>
      <c r="U1420" s="426"/>
      <c r="V1420" s="426"/>
      <c r="W1420" s="426"/>
      <c r="X1420" s="427"/>
      <c r="Y1420" s="416" t="e">
        <f t="shared" si="111"/>
        <v>#N/A</v>
      </c>
      <c r="Z1420" s="416" t="e">
        <f t="shared" si="112"/>
        <v>#N/A</v>
      </c>
      <c r="AA1420" s="416" t="str">
        <f t="shared" si="113"/>
        <v/>
      </c>
      <c r="AB1420" s="416" t="e">
        <f t="shared" si="114"/>
        <v>#N/A</v>
      </c>
      <c r="AC1420" s="416" t="e">
        <f t="shared" si="115"/>
        <v>#N/A</v>
      </c>
    </row>
    <row r="1421" ht="22.5" customHeight="1" spans="1:29">
      <c r="A1421" s="421"/>
      <c r="B1421" s="422"/>
      <c r="C1421" s="422"/>
      <c r="D1421" s="421"/>
      <c r="E1421" s="421"/>
      <c r="F1421" s="421"/>
      <c r="G1421" s="421"/>
      <c r="H1421" s="421"/>
      <c r="I1421" s="421"/>
      <c r="J1421" s="421"/>
      <c r="K1421" s="421"/>
      <c r="L1421" s="421"/>
      <c r="M1421" s="421"/>
      <c r="N1421" s="426"/>
      <c r="O1421" s="426"/>
      <c r="P1421" s="427"/>
      <c r="Q1421" s="427"/>
      <c r="R1421" s="426"/>
      <c r="S1421" s="426"/>
      <c r="T1421" s="426"/>
      <c r="U1421" s="426"/>
      <c r="V1421" s="426"/>
      <c r="W1421" s="426"/>
      <c r="X1421" s="427"/>
      <c r="Y1421" s="416" t="e">
        <f t="shared" si="111"/>
        <v>#N/A</v>
      </c>
      <c r="Z1421" s="416" t="e">
        <f t="shared" si="112"/>
        <v>#N/A</v>
      </c>
      <c r="AA1421" s="416" t="str">
        <f t="shared" si="113"/>
        <v/>
      </c>
      <c r="AB1421" s="416" t="e">
        <f t="shared" si="114"/>
        <v>#N/A</v>
      </c>
      <c r="AC1421" s="416" t="e">
        <f t="shared" si="115"/>
        <v>#N/A</v>
      </c>
    </row>
    <row r="1422" ht="22.5" customHeight="1" spans="1:29">
      <c r="A1422" s="421"/>
      <c r="B1422" s="422"/>
      <c r="C1422" s="422"/>
      <c r="D1422" s="421"/>
      <c r="E1422" s="421"/>
      <c r="F1422" s="421"/>
      <c r="G1422" s="421"/>
      <c r="H1422" s="421"/>
      <c r="I1422" s="421"/>
      <c r="J1422" s="421"/>
      <c r="K1422" s="421"/>
      <c r="L1422" s="421"/>
      <c r="M1422" s="421"/>
      <c r="N1422" s="426"/>
      <c r="O1422" s="426"/>
      <c r="P1422" s="427"/>
      <c r="Q1422" s="427"/>
      <c r="R1422" s="426"/>
      <c r="S1422" s="426"/>
      <c r="T1422" s="426"/>
      <c r="U1422" s="426"/>
      <c r="V1422" s="426"/>
      <c r="W1422" s="426"/>
      <c r="X1422" s="427"/>
      <c r="Y1422" s="416" t="e">
        <f t="shared" si="111"/>
        <v>#N/A</v>
      </c>
      <c r="Z1422" s="416" t="e">
        <f t="shared" si="112"/>
        <v>#N/A</v>
      </c>
      <c r="AA1422" s="416" t="str">
        <f t="shared" si="113"/>
        <v/>
      </c>
      <c r="AB1422" s="416" t="e">
        <f t="shared" si="114"/>
        <v>#N/A</v>
      </c>
      <c r="AC1422" s="416" t="e">
        <f t="shared" si="115"/>
        <v>#N/A</v>
      </c>
    </row>
    <row r="1423" ht="22.5" customHeight="1" spans="1:29">
      <c r="A1423" s="421"/>
      <c r="B1423" s="422"/>
      <c r="C1423" s="422"/>
      <c r="D1423" s="421"/>
      <c r="E1423" s="421"/>
      <c r="F1423" s="421"/>
      <c r="G1423" s="421"/>
      <c r="H1423" s="421"/>
      <c r="I1423" s="421"/>
      <c r="J1423" s="421"/>
      <c r="K1423" s="421"/>
      <c r="L1423" s="421"/>
      <c r="M1423" s="421"/>
      <c r="N1423" s="426"/>
      <c r="O1423" s="426"/>
      <c r="P1423" s="427"/>
      <c r="Q1423" s="427"/>
      <c r="R1423" s="426"/>
      <c r="S1423" s="426"/>
      <c r="T1423" s="426"/>
      <c r="U1423" s="426"/>
      <c r="V1423" s="426"/>
      <c r="W1423" s="426"/>
      <c r="X1423" s="427"/>
      <c r="Y1423" s="416" t="e">
        <f t="shared" si="111"/>
        <v>#N/A</v>
      </c>
      <c r="Z1423" s="416" t="e">
        <f t="shared" si="112"/>
        <v>#N/A</v>
      </c>
      <c r="AA1423" s="416" t="str">
        <f t="shared" si="113"/>
        <v/>
      </c>
      <c r="AB1423" s="416" t="e">
        <f t="shared" si="114"/>
        <v>#N/A</v>
      </c>
      <c r="AC1423" s="416" t="e">
        <f t="shared" si="115"/>
        <v>#N/A</v>
      </c>
    </row>
    <row r="1424" ht="22.5" customHeight="1" spans="1:29">
      <c r="A1424" s="421"/>
      <c r="B1424" s="422"/>
      <c r="C1424" s="422"/>
      <c r="D1424" s="421"/>
      <c r="E1424" s="421"/>
      <c r="F1424" s="421"/>
      <c r="G1424" s="421"/>
      <c r="H1424" s="421"/>
      <c r="I1424" s="421"/>
      <c r="J1424" s="421"/>
      <c r="K1424" s="421"/>
      <c r="L1424" s="421"/>
      <c r="M1424" s="421"/>
      <c r="N1424" s="426"/>
      <c r="O1424" s="426"/>
      <c r="P1424" s="427"/>
      <c r="Q1424" s="427"/>
      <c r="R1424" s="426"/>
      <c r="S1424" s="426"/>
      <c r="T1424" s="426"/>
      <c r="U1424" s="426"/>
      <c r="V1424" s="426"/>
      <c r="W1424" s="426"/>
      <c r="X1424" s="427"/>
      <c r="Y1424" s="416" t="e">
        <f t="shared" si="111"/>
        <v>#N/A</v>
      </c>
      <c r="Z1424" s="416" t="e">
        <f t="shared" si="112"/>
        <v>#N/A</v>
      </c>
      <c r="AA1424" s="416" t="str">
        <f t="shared" si="113"/>
        <v/>
      </c>
      <c r="AB1424" s="416" t="e">
        <f t="shared" si="114"/>
        <v>#N/A</v>
      </c>
      <c r="AC1424" s="416" t="e">
        <f t="shared" si="115"/>
        <v>#N/A</v>
      </c>
    </row>
    <row r="1425" ht="22.5" customHeight="1" spans="1:29">
      <c r="A1425" s="421"/>
      <c r="B1425" s="422"/>
      <c r="C1425" s="422"/>
      <c r="D1425" s="421"/>
      <c r="E1425" s="421"/>
      <c r="F1425" s="421"/>
      <c r="G1425" s="421"/>
      <c r="H1425" s="421"/>
      <c r="I1425" s="421"/>
      <c r="J1425" s="421"/>
      <c r="K1425" s="421"/>
      <c r="L1425" s="421"/>
      <c r="M1425" s="421"/>
      <c r="N1425" s="426"/>
      <c r="O1425" s="426"/>
      <c r="P1425" s="427"/>
      <c r="Q1425" s="427"/>
      <c r="R1425" s="426"/>
      <c r="S1425" s="426"/>
      <c r="T1425" s="426"/>
      <c r="U1425" s="426"/>
      <c r="V1425" s="426"/>
      <c r="W1425" s="426"/>
      <c r="X1425" s="427"/>
      <c r="Y1425" s="416" t="e">
        <f t="shared" si="111"/>
        <v>#N/A</v>
      </c>
      <c r="Z1425" s="416" t="e">
        <f t="shared" si="112"/>
        <v>#N/A</v>
      </c>
      <c r="AA1425" s="416" t="str">
        <f t="shared" si="113"/>
        <v/>
      </c>
      <c r="AB1425" s="416" t="e">
        <f t="shared" si="114"/>
        <v>#N/A</v>
      </c>
      <c r="AC1425" s="416" t="e">
        <f t="shared" si="115"/>
        <v>#N/A</v>
      </c>
    </row>
    <row r="1426" ht="22.5" customHeight="1" spans="1:29">
      <c r="A1426" s="421"/>
      <c r="B1426" s="422"/>
      <c r="C1426" s="422"/>
      <c r="D1426" s="421"/>
      <c r="E1426" s="421"/>
      <c r="F1426" s="421"/>
      <c r="G1426" s="421"/>
      <c r="H1426" s="421"/>
      <c r="I1426" s="421"/>
      <c r="J1426" s="421"/>
      <c r="K1426" s="421"/>
      <c r="L1426" s="421"/>
      <c r="M1426" s="421"/>
      <c r="N1426" s="426"/>
      <c r="O1426" s="426"/>
      <c r="P1426" s="427"/>
      <c r="Q1426" s="427"/>
      <c r="R1426" s="426"/>
      <c r="S1426" s="426"/>
      <c r="T1426" s="426"/>
      <c r="U1426" s="426"/>
      <c r="V1426" s="426"/>
      <c r="W1426" s="426"/>
      <c r="X1426" s="427"/>
      <c r="Y1426" s="416" t="e">
        <f t="shared" si="111"/>
        <v>#N/A</v>
      </c>
      <c r="Z1426" s="416" t="e">
        <f t="shared" si="112"/>
        <v>#N/A</v>
      </c>
      <c r="AA1426" s="416" t="str">
        <f t="shared" si="113"/>
        <v/>
      </c>
      <c r="AB1426" s="416" t="e">
        <f t="shared" si="114"/>
        <v>#N/A</v>
      </c>
      <c r="AC1426" s="416" t="e">
        <f t="shared" si="115"/>
        <v>#N/A</v>
      </c>
    </row>
    <row r="1427" ht="22.5" customHeight="1" spans="1:29">
      <c r="A1427" s="421"/>
      <c r="B1427" s="422"/>
      <c r="C1427" s="422"/>
      <c r="D1427" s="421"/>
      <c r="E1427" s="421"/>
      <c r="F1427" s="421"/>
      <c r="G1427" s="421"/>
      <c r="H1427" s="421"/>
      <c r="I1427" s="421"/>
      <c r="J1427" s="421"/>
      <c r="K1427" s="421"/>
      <c r="L1427" s="421"/>
      <c r="M1427" s="421"/>
      <c r="N1427" s="426"/>
      <c r="O1427" s="426"/>
      <c r="P1427" s="427"/>
      <c r="Q1427" s="427"/>
      <c r="R1427" s="426"/>
      <c r="S1427" s="426"/>
      <c r="T1427" s="426"/>
      <c r="U1427" s="426"/>
      <c r="V1427" s="426"/>
      <c r="W1427" s="426"/>
      <c r="X1427" s="427"/>
      <c r="Y1427" s="416" t="e">
        <f t="shared" si="111"/>
        <v>#N/A</v>
      </c>
      <c r="Z1427" s="416" t="e">
        <f t="shared" si="112"/>
        <v>#N/A</v>
      </c>
      <c r="AA1427" s="416" t="str">
        <f t="shared" si="113"/>
        <v/>
      </c>
      <c r="AB1427" s="416" t="e">
        <f t="shared" si="114"/>
        <v>#N/A</v>
      </c>
      <c r="AC1427" s="416" t="e">
        <f t="shared" si="115"/>
        <v>#N/A</v>
      </c>
    </row>
    <row r="1428" ht="22.5" customHeight="1" spans="1:29">
      <c r="A1428" s="421"/>
      <c r="B1428" s="422"/>
      <c r="C1428" s="422"/>
      <c r="D1428" s="421"/>
      <c r="E1428" s="421"/>
      <c r="F1428" s="421"/>
      <c r="G1428" s="421"/>
      <c r="H1428" s="421"/>
      <c r="I1428" s="421"/>
      <c r="J1428" s="421"/>
      <c r="K1428" s="421"/>
      <c r="L1428" s="421"/>
      <c r="M1428" s="421"/>
      <c r="N1428" s="426"/>
      <c r="O1428" s="426"/>
      <c r="P1428" s="427"/>
      <c r="Q1428" s="427"/>
      <c r="R1428" s="426"/>
      <c r="S1428" s="426"/>
      <c r="T1428" s="426"/>
      <c r="U1428" s="426"/>
      <c r="V1428" s="426"/>
      <c r="W1428" s="426"/>
      <c r="X1428" s="427"/>
      <c r="Y1428" s="416" t="e">
        <f t="shared" si="111"/>
        <v>#N/A</v>
      </c>
      <c r="Z1428" s="416" t="e">
        <f t="shared" si="112"/>
        <v>#N/A</v>
      </c>
      <c r="AA1428" s="416" t="str">
        <f t="shared" si="113"/>
        <v/>
      </c>
      <c r="AB1428" s="416" t="e">
        <f t="shared" si="114"/>
        <v>#N/A</v>
      </c>
      <c r="AC1428" s="416" t="e">
        <f t="shared" si="115"/>
        <v>#N/A</v>
      </c>
    </row>
    <row r="1429" ht="22.5" customHeight="1" spans="1:29">
      <c r="A1429" s="421"/>
      <c r="B1429" s="422"/>
      <c r="C1429" s="422"/>
      <c r="D1429" s="421"/>
      <c r="E1429" s="421"/>
      <c r="F1429" s="421"/>
      <c r="G1429" s="421"/>
      <c r="H1429" s="421"/>
      <c r="I1429" s="421"/>
      <c r="J1429" s="421"/>
      <c r="K1429" s="421"/>
      <c r="L1429" s="421"/>
      <c r="M1429" s="421"/>
      <c r="N1429" s="426"/>
      <c r="O1429" s="426"/>
      <c r="P1429" s="427"/>
      <c r="Q1429" s="427"/>
      <c r="R1429" s="426"/>
      <c r="S1429" s="426"/>
      <c r="T1429" s="426"/>
      <c r="U1429" s="426"/>
      <c r="V1429" s="426"/>
      <c r="W1429" s="426"/>
      <c r="X1429" s="427"/>
      <c r="Y1429" s="416" t="e">
        <f t="shared" si="111"/>
        <v>#N/A</v>
      </c>
      <c r="Z1429" s="416" t="e">
        <f t="shared" si="112"/>
        <v>#N/A</v>
      </c>
      <c r="AA1429" s="416" t="str">
        <f t="shared" si="113"/>
        <v/>
      </c>
      <c r="AB1429" s="416" t="e">
        <f t="shared" si="114"/>
        <v>#N/A</v>
      </c>
      <c r="AC1429" s="416" t="e">
        <f t="shared" si="115"/>
        <v>#N/A</v>
      </c>
    </row>
    <row r="1430" ht="22.5" customHeight="1" spans="1:29">
      <c r="A1430" s="421"/>
      <c r="B1430" s="422"/>
      <c r="C1430" s="422"/>
      <c r="D1430" s="421"/>
      <c r="E1430" s="421"/>
      <c r="F1430" s="421"/>
      <c r="G1430" s="421"/>
      <c r="H1430" s="421"/>
      <c r="I1430" s="421"/>
      <c r="J1430" s="421"/>
      <c r="K1430" s="421"/>
      <c r="L1430" s="421"/>
      <c r="M1430" s="421"/>
      <c r="N1430" s="426"/>
      <c r="O1430" s="426"/>
      <c r="P1430" s="427"/>
      <c r="Q1430" s="427"/>
      <c r="R1430" s="426"/>
      <c r="S1430" s="426"/>
      <c r="T1430" s="426"/>
      <c r="U1430" s="426"/>
      <c r="V1430" s="426"/>
      <c r="W1430" s="426"/>
      <c r="X1430" s="427"/>
      <c r="Y1430" s="416" t="e">
        <f t="shared" si="111"/>
        <v>#N/A</v>
      </c>
      <c r="Z1430" s="416" t="e">
        <f t="shared" si="112"/>
        <v>#N/A</v>
      </c>
      <c r="AA1430" s="416" t="str">
        <f t="shared" si="113"/>
        <v/>
      </c>
      <c r="AB1430" s="416" t="e">
        <f t="shared" si="114"/>
        <v>#N/A</v>
      </c>
      <c r="AC1430" s="416" t="e">
        <f t="shared" si="115"/>
        <v>#N/A</v>
      </c>
    </row>
    <row r="1431" ht="22.5" customHeight="1" spans="1:29">
      <c r="A1431" s="421"/>
      <c r="B1431" s="422"/>
      <c r="C1431" s="422"/>
      <c r="D1431" s="421"/>
      <c r="E1431" s="421"/>
      <c r="F1431" s="421"/>
      <c r="G1431" s="421"/>
      <c r="H1431" s="421"/>
      <c r="I1431" s="421"/>
      <c r="J1431" s="421"/>
      <c r="K1431" s="421"/>
      <c r="L1431" s="421"/>
      <c r="M1431" s="421"/>
      <c r="N1431" s="426"/>
      <c r="O1431" s="426"/>
      <c r="P1431" s="427"/>
      <c r="Q1431" s="427"/>
      <c r="R1431" s="426"/>
      <c r="S1431" s="426"/>
      <c r="T1431" s="426"/>
      <c r="U1431" s="426"/>
      <c r="V1431" s="426"/>
      <c r="W1431" s="426"/>
      <c r="X1431" s="427"/>
      <c r="Y1431" s="416" t="e">
        <f t="shared" si="111"/>
        <v>#N/A</v>
      </c>
      <c r="Z1431" s="416" t="e">
        <f t="shared" si="112"/>
        <v>#N/A</v>
      </c>
      <c r="AA1431" s="416" t="str">
        <f t="shared" si="113"/>
        <v/>
      </c>
      <c r="AB1431" s="416" t="e">
        <f t="shared" si="114"/>
        <v>#N/A</v>
      </c>
      <c r="AC1431" s="416" t="e">
        <f t="shared" si="115"/>
        <v>#N/A</v>
      </c>
    </row>
    <row r="1432" ht="22.5" customHeight="1" spans="1:29">
      <c r="A1432" s="421"/>
      <c r="B1432" s="422"/>
      <c r="C1432" s="422"/>
      <c r="D1432" s="421"/>
      <c r="E1432" s="421"/>
      <c r="F1432" s="421"/>
      <c r="G1432" s="421"/>
      <c r="H1432" s="421"/>
      <c r="I1432" s="421"/>
      <c r="J1432" s="421"/>
      <c r="K1432" s="421"/>
      <c r="L1432" s="421"/>
      <c r="M1432" s="421"/>
      <c r="N1432" s="426"/>
      <c r="O1432" s="426"/>
      <c r="P1432" s="427"/>
      <c r="Q1432" s="427"/>
      <c r="R1432" s="426"/>
      <c r="S1432" s="426"/>
      <c r="T1432" s="426"/>
      <c r="U1432" s="426"/>
      <c r="V1432" s="426"/>
      <c r="W1432" s="426"/>
      <c r="X1432" s="427"/>
      <c r="Y1432" s="416" t="e">
        <f t="shared" si="111"/>
        <v>#N/A</v>
      </c>
      <c r="Z1432" s="416" t="e">
        <f t="shared" si="112"/>
        <v>#N/A</v>
      </c>
      <c r="AA1432" s="416" t="str">
        <f t="shared" si="113"/>
        <v/>
      </c>
      <c r="AB1432" s="416" t="e">
        <f t="shared" si="114"/>
        <v>#N/A</v>
      </c>
      <c r="AC1432" s="416" t="e">
        <f t="shared" si="115"/>
        <v>#N/A</v>
      </c>
    </row>
    <row r="1433" ht="22.5" customHeight="1" spans="1:29">
      <c r="A1433" s="421"/>
      <c r="B1433" s="422"/>
      <c r="C1433" s="422"/>
      <c r="D1433" s="421"/>
      <c r="E1433" s="421"/>
      <c r="F1433" s="421"/>
      <c r="G1433" s="421"/>
      <c r="H1433" s="421"/>
      <c r="I1433" s="421"/>
      <c r="J1433" s="421"/>
      <c r="K1433" s="421"/>
      <c r="L1433" s="421"/>
      <c r="M1433" s="421"/>
      <c r="N1433" s="426"/>
      <c r="O1433" s="426"/>
      <c r="P1433" s="427"/>
      <c r="Q1433" s="427"/>
      <c r="R1433" s="426"/>
      <c r="S1433" s="426"/>
      <c r="T1433" s="426"/>
      <c r="U1433" s="426"/>
      <c r="V1433" s="426"/>
      <c r="W1433" s="426"/>
      <c r="X1433" s="427"/>
      <c r="Y1433" s="416" t="e">
        <f t="shared" si="111"/>
        <v>#N/A</v>
      </c>
      <c r="Z1433" s="416" t="e">
        <f t="shared" si="112"/>
        <v>#N/A</v>
      </c>
      <c r="AA1433" s="416" t="str">
        <f t="shared" si="113"/>
        <v/>
      </c>
      <c r="AB1433" s="416" t="e">
        <f t="shared" si="114"/>
        <v>#N/A</v>
      </c>
      <c r="AC1433" s="416" t="e">
        <f t="shared" si="115"/>
        <v>#N/A</v>
      </c>
    </row>
    <row r="1434" ht="22.5" customHeight="1" spans="1:29">
      <c r="A1434" s="421"/>
      <c r="B1434" s="422"/>
      <c r="C1434" s="422"/>
      <c r="D1434" s="421"/>
      <c r="E1434" s="421"/>
      <c r="F1434" s="421"/>
      <c r="G1434" s="421"/>
      <c r="H1434" s="421"/>
      <c r="I1434" s="421"/>
      <c r="J1434" s="421"/>
      <c r="K1434" s="421"/>
      <c r="L1434" s="421"/>
      <c r="M1434" s="421"/>
      <c r="N1434" s="426"/>
      <c r="O1434" s="426"/>
      <c r="P1434" s="427"/>
      <c r="Q1434" s="427"/>
      <c r="R1434" s="426"/>
      <c r="S1434" s="426"/>
      <c r="T1434" s="426"/>
      <c r="U1434" s="426"/>
      <c r="V1434" s="426"/>
      <c r="W1434" s="426"/>
      <c r="X1434" s="427"/>
      <c r="Y1434" s="416" t="e">
        <f t="shared" si="111"/>
        <v>#N/A</v>
      </c>
      <c r="Z1434" s="416" t="e">
        <f t="shared" si="112"/>
        <v>#N/A</v>
      </c>
      <c r="AA1434" s="416" t="str">
        <f t="shared" si="113"/>
        <v/>
      </c>
      <c r="AB1434" s="416" t="e">
        <f t="shared" si="114"/>
        <v>#N/A</v>
      </c>
      <c r="AC1434" s="416" t="e">
        <f t="shared" si="115"/>
        <v>#N/A</v>
      </c>
    </row>
    <row r="1435" ht="22.5" customHeight="1" spans="1:29">
      <c r="A1435" s="421"/>
      <c r="B1435" s="422"/>
      <c r="C1435" s="422"/>
      <c r="D1435" s="421"/>
      <c r="E1435" s="421"/>
      <c r="F1435" s="421"/>
      <c r="G1435" s="421"/>
      <c r="H1435" s="421"/>
      <c r="I1435" s="421"/>
      <c r="J1435" s="421"/>
      <c r="K1435" s="421"/>
      <c r="L1435" s="421"/>
      <c r="M1435" s="421"/>
      <c r="N1435" s="426"/>
      <c r="O1435" s="426"/>
      <c r="P1435" s="427"/>
      <c r="Q1435" s="427"/>
      <c r="R1435" s="426"/>
      <c r="S1435" s="426"/>
      <c r="T1435" s="426"/>
      <c r="U1435" s="426"/>
      <c r="V1435" s="426"/>
      <c r="W1435" s="426"/>
      <c r="X1435" s="427"/>
      <c r="Y1435" s="416" t="e">
        <f t="shared" si="111"/>
        <v>#N/A</v>
      </c>
      <c r="Z1435" s="416" t="e">
        <f t="shared" si="112"/>
        <v>#N/A</v>
      </c>
      <c r="AA1435" s="416" t="str">
        <f t="shared" si="113"/>
        <v/>
      </c>
      <c r="AB1435" s="416" t="e">
        <f t="shared" si="114"/>
        <v>#N/A</v>
      </c>
      <c r="AC1435" s="416" t="e">
        <f t="shared" si="115"/>
        <v>#N/A</v>
      </c>
    </row>
    <row r="1436" ht="22.5" customHeight="1" spans="1:29">
      <c r="A1436" s="421"/>
      <c r="B1436" s="422"/>
      <c r="C1436" s="422"/>
      <c r="D1436" s="421"/>
      <c r="E1436" s="421"/>
      <c r="F1436" s="421"/>
      <c r="G1436" s="421"/>
      <c r="H1436" s="421"/>
      <c r="I1436" s="421"/>
      <c r="J1436" s="421"/>
      <c r="K1436" s="421"/>
      <c r="L1436" s="421"/>
      <c r="M1436" s="421"/>
      <c r="N1436" s="426"/>
      <c r="O1436" s="426"/>
      <c r="P1436" s="427"/>
      <c r="Q1436" s="427"/>
      <c r="R1436" s="426"/>
      <c r="S1436" s="426"/>
      <c r="T1436" s="426"/>
      <c r="U1436" s="426"/>
      <c r="V1436" s="426"/>
      <c r="W1436" s="426"/>
      <c r="X1436" s="427"/>
      <c r="Y1436" s="416" t="e">
        <f t="shared" si="111"/>
        <v>#N/A</v>
      </c>
      <c r="Z1436" s="416" t="e">
        <f t="shared" si="112"/>
        <v>#N/A</v>
      </c>
      <c r="AA1436" s="416" t="str">
        <f t="shared" si="113"/>
        <v/>
      </c>
      <c r="AB1436" s="416" t="e">
        <f t="shared" si="114"/>
        <v>#N/A</v>
      </c>
      <c r="AC1436" s="416" t="e">
        <f t="shared" si="115"/>
        <v>#N/A</v>
      </c>
    </row>
    <row r="1437" ht="22.5" customHeight="1" spans="1:29">
      <c r="A1437" s="421"/>
      <c r="B1437" s="422"/>
      <c r="C1437" s="422"/>
      <c r="D1437" s="421"/>
      <c r="E1437" s="421"/>
      <c r="F1437" s="421"/>
      <c r="G1437" s="421"/>
      <c r="H1437" s="421"/>
      <c r="I1437" s="421"/>
      <c r="J1437" s="421"/>
      <c r="K1437" s="421"/>
      <c r="L1437" s="421"/>
      <c r="M1437" s="421"/>
      <c r="N1437" s="426"/>
      <c r="O1437" s="426"/>
      <c r="P1437" s="427"/>
      <c r="Q1437" s="427"/>
      <c r="R1437" s="426"/>
      <c r="S1437" s="426"/>
      <c r="T1437" s="426"/>
      <c r="U1437" s="426"/>
      <c r="V1437" s="426"/>
      <c r="W1437" s="426"/>
      <c r="X1437" s="427"/>
      <c r="Y1437" s="416" t="e">
        <f t="shared" si="111"/>
        <v>#N/A</v>
      </c>
      <c r="Z1437" s="416" t="e">
        <f t="shared" si="112"/>
        <v>#N/A</v>
      </c>
      <c r="AA1437" s="416" t="str">
        <f t="shared" si="113"/>
        <v/>
      </c>
      <c r="AB1437" s="416" t="e">
        <f t="shared" si="114"/>
        <v>#N/A</v>
      </c>
      <c r="AC1437" s="416" t="e">
        <f t="shared" si="115"/>
        <v>#N/A</v>
      </c>
    </row>
    <row r="1438" ht="22.5" customHeight="1" spans="1:29">
      <c r="A1438" s="421"/>
      <c r="B1438" s="422"/>
      <c r="C1438" s="422"/>
      <c r="D1438" s="421"/>
      <c r="E1438" s="421"/>
      <c r="F1438" s="421"/>
      <c r="G1438" s="421"/>
      <c r="H1438" s="421"/>
      <c r="I1438" s="421"/>
      <c r="J1438" s="421"/>
      <c r="K1438" s="421"/>
      <c r="L1438" s="421"/>
      <c r="M1438" s="421"/>
      <c r="N1438" s="426"/>
      <c r="O1438" s="426"/>
      <c r="P1438" s="427"/>
      <c r="Q1438" s="427"/>
      <c r="R1438" s="426"/>
      <c r="S1438" s="426"/>
      <c r="T1438" s="426"/>
      <c r="U1438" s="426"/>
      <c r="V1438" s="426"/>
      <c r="W1438" s="426"/>
      <c r="X1438" s="427"/>
      <c r="Y1438" s="416" t="e">
        <f t="shared" si="111"/>
        <v>#N/A</v>
      </c>
      <c r="Z1438" s="416" t="e">
        <f t="shared" si="112"/>
        <v>#N/A</v>
      </c>
      <c r="AA1438" s="416" t="str">
        <f t="shared" si="113"/>
        <v/>
      </c>
      <c r="AB1438" s="416" t="e">
        <f t="shared" si="114"/>
        <v>#N/A</v>
      </c>
      <c r="AC1438" s="416" t="e">
        <f t="shared" si="115"/>
        <v>#N/A</v>
      </c>
    </row>
    <row r="1439" ht="22.5" customHeight="1" spans="1:29">
      <c r="A1439" s="421"/>
      <c r="B1439" s="422"/>
      <c r="C1439" s="422"/>
      <c r="D1439" s="421"/>
      <c r="E1439" s="421"/>
      <c r="F1439" s="421"/>
      <c r="G1439" s="421"/>
      <c r="H1439" s="421"/>
      <c r="I1439" s="421"/>
      <c r="J1439" s="421"/>
      <c r="K1439" s="421"/>
      <c r="L1439" s="421"/>
      <c r="M1439" s="421"/>
      <c r="N1439" s="426"/>
      <c r="O1439" s="426"/>
      <c r="P1439" s="427"/>
      <c r="Q1439" s="427"/>
      <c r="R1439" s="426"/>
      <c r="S1439" s="426"/>
      <c r="T1439" s="426"/>
      <c r="U1439" s="426"/>
      <c r="V1439" s="426"/>
      <c r="W1439" s="426"/>
      <c r="X1439" s="427"/>
      <c r="Y1439" s="416" t="e">
        <f t="shared" si="111"/>
        <v>#N/A</v>
      </c>
      <c r="Z1439" s="416" t="e">
        <f t="shared" si="112"/>
        <v>#N/A</v>
      </c>
      <c r="AA1439" s="416" t="str">
        <f t="shared" si="113"/>
        <v/>
      </c>
      <c r="AB1439" s="416" t="e">
        <f t="shared" si="114"/>
        <v>#N/A</v>
      </c>
      <c r="AC1439" s="416" t="e">
        <f t="shared" si="115"/>
        <v>#N/A</v>
      </c>
    </row>
    <row r="1440" ht="22.5" customHeight="1" spans="1:29">
      <c r="A1440" s="421"/>
      <c r="B1440" s="422"/>
      <c r="C1440" s="422"/>
      <c r="D1440" s="421"/>
      <c r="E1440" s="421"/>
      <c r="F1440" s="421"/>
      <c r="G1440" s="421"/>
      <c r="H1440" s="421"/>
      <c r="I1440" s="421"/>
      <c r="J1440" s="421"/>
      <c r="K1440" s="421"/>
      <c r="L1440" s="421"/>
      <c r="M1440" s="421"/>
      <c r="N1440" s="426"/>
      <c r="O1440" s="426"/>
      <c r="P1440" s="427"/>
      <c r="Q1440" s="427"/>
      <c r="R1440" s="426"/>
      <c r="S1440" s="426"/>
      <c r="T1440" s="426"/>
      <c r="U1440" s="426"/>
      <c r="V1440" s="426"/>
      <c r="W1440" s="426"/>
      <c r="X1440" s="427"/>
      <c r="Y1440" s="416" t="e">
        <f t="shared" si="111"/>
        <v>#N/A</v>
      </c>
      <c r="Z1440" s="416" t="e">
        <f t="shared" si="112"/>
        <v>#N/A</v>
      </c>
      <c r="AA1440" s="416" t="str">
        <f t="shared" si="113"/>
        <v/>
      </c>
      <c r="AB1440" s="416" t="e">
        <f t="shared" si="114"/>
        <v>#N/A</v>
      </c>
      <c r="AC1440" s="416" t="e">
        <f t="shared" si="115"/>
        <v>#N/A</v>
      </c>
    </row>
    <row r="1441" ht="22.5" customHeight="1" spans="1:29">
      <c r="A1441" s="421"/>
      <c r="B1441" s="422"/>
      <c r="C1441" s="422"/>
      <c r="D1441" s="421"/>
      <c r="E1441" s="421"/>
      <c r="F1441" s="421"/>
      <c r="G1441" s="421"/>
      <c r="H1441" s="421"/>
      <c r="I1441" s="421"/>
      <c r="J1441" s="421"/>
      <c r="K1441" s="421"/>
      <c r="L1441" s="421"/>
      <c r="M1441" s="421"/>
      <c r="N1441" s="426"/>
      <c r="O1441" s="426"/>
      <c r="P1441" s="427"/>
      <c r="Q1441" s="427"/>
      <c r="R1441" s="426"/>
      <c r="S1441" s="426"/>
      <c r="T1441" s="426"/>
      <c r="U1441" s="426"/>
      <c r="V1441" s="426"/>
      <c r="W1441" s="426"/>
      <c r="X1441" s="427"/>
      <c r="Y1441" s="416" t="e">
        <f t="shared" si="111"/>
        <v>#N/A</v>
      </c>
      <c r="Z1441" s="416" t="e">
        <f t="shared" si="112"/>
        <v>#N/A</v>
      </c>
      <c r="AA1441" s="416" t="str">
        <f t="shared" si="113"/>
        <v/>
      </c>
      <c r="AB1441" s="416" t="e">
        <f t="shared" si="114"/>
        <v>#N/A</v>
      </c>
      <c r="AC1441" s="416" t="e">
        <f t="shared" si="115"/>
        <v>#N/A</v>
      </c>
    </row>
    <row r="1442" ht="22.5" customHeight="1" spans="1:29">
      <c r="A1442" s="421"/>
      <c r="B1442" s="422"/>
      <c r="C1442" s="422"/>
      <c r="D1442" s="421"/>
      <c r="E1442" s="421"/>
      <c r="F1442" s="421"/>
      <c r="G1442" s="421"/>
      <c r="H1442" s="421"/>
      <c r="I1442" s="421"/>
      <c r="J1442" s="421"/>
      <c r="K1442" s="421"/>
      <c r="L1442" s="421"/>
      <c r="M1442" s="421"/>
      <c r="N1442" s="426"/>
      <c r="O1442" s="426"/>
      <c r="P1442" s="427"/>
      <c r="Q1442" s="427"/>
      <c r="R1442" s="426"/>
      <c r="S1442" s="426"/>
      <c r="T1442" s="426"/>
      <c r="U1442" s="426"/>
      <c r="V1442" s="426"/>
      <c r="W1442" s="426"/>
      <c r="X1442" s="427"/>
      <c r="Y1442" s="416" t="e">
        <f t="shared" si="111"/>
        <v>#N/A</v>
      </c>
      <c r="Z1442" s="416" t="e">
        <f t="shared" si="112"/>
        <v>#N/A</v>
      </c>
      <c r="AA1442" s="416" t="str">
        <f t="shared" si="113"/>
        <v/>
      </c>
      <c r="AB1442" s="416" t="e">
        <f t="shared" si="114"/>
        <v>#N/A</v>
      </c>
      <c r="AC1442" s="416" t="e">
        <f t="shared" si="115"/>
        <v>#N/A</v>
      </c>
    </row>
    <row r="1443" ht="22.5" customHeight="1" spans="1:29">
      <c r="A1443" s="421"/>
      <c r="B1443" s="422"/>
      <c r="C1443" s="422"/>
      <c r="D1443" s="421"/>
      <c r="E1443" s="421"/>
      <c r="F1443" s="421"/>
      <c r="G1443" s="421"/>
      <c r="H1443" s="421"/>
      <c r="I1443" s="421"/>
      <c r="J1443" s="421"/>
      <c r="K1443" s="421"/>
      <c r="L1443" s="421"/>
      <c r="M1443" s="421"/>
      <c r="N1443" s="426"/>
      <c r="O1443" s="426"/>
      <c r="P1443" s="427"/>
      <c r="Q1443" s="427"/>
      <c r="R1443" s="426"/>
      <c r="S1443" s="426"/>
      <c r="T1443" s="426"/>
      <c r="U1443" s="426"/>
      <c r="V1443" s="426"/>
      <c r="W1443" s="426"/>
      <c r="X1443" s="427"/>
      <c r="Y1443" s="416" t="e">
        <f t="shared" si="111"/>
        <v>#N/A</v>
      </c>
      <c r="Z1443" s="416" t="e">
        <f t="shared" si="112"/>
        <v>#N/A</v>
      </c>
      <c r="AA1443" s="416" t="str">
        <f t="shared" si="113"/>
        <v/>
      </c>
      <c r="AB1443" s="416" t="e">
        <f t="shared" si="114"/>
        <v>#N/A</v>
      </c>
      <c r="AC1443" s="416" t="e">
        <f t="shared" si="115"/>
        <v>#N/A</v>
      </c>
    </row>
    <row r="1444" ht="22.5" customHeight="1" spans="1:29">
      <c r="A1444" s="421"/>
      <c r="B1444" s="422"/>
      <c r="C1444" s="422"/>
      <c r="D1444" s="421"/>
      <c r="E1444" s="421"/>
      <c r="F1444" s="421"/>
      <c r="G1444" s="421"/>
      <c r="H1444" s="421"/>
      <c r="I1444" s="421"/>
      <c r="J1444" s="421"/>
      <c r="K1444" s="421"/>
      <c r="L1444" s="421"/>
      <c r="M1444" s="421"/>
      <c r="N1444" s="426"/>
      <c r="O1444" s="426"/>
      <c r="P1444" s="427"/>
      <c r="Q1444" s="427"/>
      <c r="R1444" s="426"/>
      <c r="S1444" s="426"/>
      <c r="T1444" s="426"/>
      <c r="U1444" s="426"/>
      <c r="V1444" s="426"/>
      <c r="W1444" s="426"/>
      <c r="X1444" s="427"/>
      <c r="Y1444" s="416" t="e">
        <f t="shared" si="111"/>
        <v>#N/A</v>
      </c>
      <c r="Z1444" s="416" t="e">
        <f t="shared" si="112"/>
        <v>#N/A</v>
      </c>
      <c r="AA1444" s="416" t="str">
        <f t="shared" si="113"/>
        <v/>
      </c>
      <c r="AB1444" s="416" t="e">
        <f t="shared" si="114"/>
        <v>#N/A</v>
      </c>
      <c r="AC1444" s="416" t="e">
        <f t="shared" si="115"/>
        <v>#N/A</v>
      </c>
    </row>
    <row r="1445" ht="22.5" customHeight="1" spans="1:29">
      <c r="A1445" s="421"/>
      <c r="B1445" s="422"/>
      <c r="C1445" s="422"/>
      <c r="D1445" s="421"/>
      <c r="E1445" s="421"/>
      <c r="F1445" s="421"/>
      <c r="G1445" s="421"/>
      <c r="H1445" s="421"/>
      <c r="I1445" s="421"/>
      <c r="J1445" s="421"/>
      <c r="K1445" s="421"/>
      <c r="L1445" s="421"/>
      <c r="M1445" s="421"/>
      <c r="N1445" s="426"/>
      <c r="O1445" s="426"/>
      <c r="P1445" s="427"/>
      <c r="Q1445" s="427"/>
      <c r="R1445" s="426"/>
      <c r="S1445" s="426"/>
      <c r="T1445" s="426"/>
      <c r="U1445" s="426"/>
      <c r="V1445" s="426"/>
      <c r="W1445" s="426"/>
      <c r="X1445" s="427"/>
      <c r="Y1445" s="416" t="e">
        <f t="shared" si="111"/>
        <v>#N/A</v>
      </c>
      <c r="Z1445" s="416" t="e">
        <f t="shared" si="112"/>
        <v>#N/A</v>
      </c>
      <c r="AA1445" s="416" t="str">
        <f t="shared" si="113"/>
        <v/>
      </c>
      <c r="AB1445" s="416" t="e">
        <f t="shared" si="114"/>
        <v>#N/A</v>
      </c>
      <c r="AC1445" s="416" t="e">
        <f t="shared" si="115"/>
        <v>#N/A</v>
      </c>
    </row>
    <row r="1446" ht="22.5" customHeight="1" spans="1:29">
      <c r="A1446" s="421"/>
      <c r="B1446" s="422"/>
      <c r="C1446" s="422"/>
      <c r="D1446" s="421"/>
      <c r="E1446" s="421"/>
      <c r="F1446" s="421"/>
      <c r="G1446" s="421"/>
      <c r="H1446" s="421"/>
      <c r="I1446" s="421"/>
      <c r="J1446" s="421"/>
      <c r="K1446" s="421"/>
      <c r="L1446" s="421"/>
      <c r="M1446" s="421"/>
      <c r="N1446" s="426"/>
      <c r="O1446" s="426"/>
      <c r="P1446" s="427"/>
      <c r="Q1446" s="427"/>
      <c r="R1446" s="426"/>
      <c r="S1446" s="426"/>
      <c r="T1446" s="426"/>
      <c r="U1446" s="426"/>
      <c r="V1446" s="426"/>
      <c r="W1446" s="426"/>
      <c r="X1446" s="427"/>
      <c r="Y1446" s="416" t="e">
        <f t="shared" si="111"/>
        <v>#N/A</v>
      </c>
      <c r="Z1446" s="416" t="e">
        <f t="shared" si="112"/>
        <v>#N/A</v>
      </c>
      <c r="AA1446" s="416" t="str">
        <f t="shared" si="113"/>
        <v/>
      </c>
      <c r="AB1446" s="416" t="e">
        <f t="shared" si="114"/>
        <v>#N/A</v>
      </c>
      <c r="AC1446" s="416" t="e">
        <f t="shared" si="115"/>
        <v>#N/A</v>
      </c>
    </row>
    <row r="1447" ht="22.5" customHeight="1" spans="1:29">
      <c r="A1447" s="421"/>
      <c r="B1447" s="422"/>
      <c r="C1447" s="422"/>
      <c r="D1447" s="421"/>
      <c r="E1447" s="421"/>
      <c r="F1447" s="421"/>
      <c r="G1447" s="421"/>
      <c r="H1447" s="421"/>
      <c r="I1447" s="421"/>
      <c r="J1447" s="421"/>
      <c r="K1447" s="421"/>
      <c r="L1447" s="421"/>
      <c r="M1447" s="421"/>
      <c r="N1447" s="426"/>
      <c r="O1447" s="426"/>
      <c r="P1447" s="427"/>
      <c r="Q1447" s="427"/>
      <c r="R1447" s="426"/>
      <c r="S1447" s="426"/>
      <c r="T1447" s="426"/>
      <c r="U1447" s="426"/>
      <c r="V1447" s="426"/>
      <c r="W1447" s="426"/>
      <c r="X1447" s="427"/>
      <c r="Y1447" s="416" t="e">
        <f t="shared" si="111"/>
        <v>#N/A</v>
      </c>
      <c r="Z1447" s="416" t="e">
        <f t="shared" si="112"/>
        <v>#N/A</v>
      </c>
      <c r="AA1447" s="416" t="str">
        <f t="shared" si="113"/>
        <v/>
      </c>
      <c r="AB1447" s="416" t="e">
        <f t="shared" si="114"/>
        <v>#N/A</v>
      </c>
      <c r="AC1447" s="416" t="e">
        <f t="shared" si="115"/>
        <v>#N/A</v>
      </c>
    </row>
    <row r="1448" ht="22.5" customHeight="1" spans="1:29">
      <c r="A1448" s="421"/>
      <c r="B1448" s="422"/>
      <c r="C1448" s="422"/>
      <c r="D1448" s="421"/>
      <c r="E1448" s="421"/>
      <c r="F1448" s="421"/>
      <c r="G1448" s="421"/>
      <c r="H1448" s="421"/>
      <c r="I1448" s="421"/>
      <c r="J1448" s="421"/>
      <c r="K1448" s="421"/>
      <c r="L1448" s="421"/>
      <c r="M1448" s="421"/>
      <c r="N1448" s="426"/>
      <c r="O1448" s="426"/>
      <c r="P1448" s="427"/>
      <c r="Q1448" s="427"/>
      <c r="R1448" s="426"/>
      <c r="S1448" s="426"/>
      <c r="T1448" s="426"/>
      <c r="U1448" s="426"/>
      <c r="V1448" s="426"/>
      <c r="W1448" s="426"/>
      <c r="X1448" s="427"/>
      <c r="Y1448" s="416" t="e">
        <f t="shared" si="111"/>
        <v>#N/A</v>
      </c>
      <c r="Z1448" s="416" t="e">
        <f t="shared" si="112"/>
        <v>#N/A</v>
      </c>
      <c r="AA1448" s="416" t="str">
        <f t="shared" si="113"/>
        <v/>
      </c>
      <c r="AB1448" s="416" t="e">
        <f t="shared" si="114"/>
        <v>#N/A</v>
      </c>
      <c r="AC1448" s="416" t="e">
        <f t="shared" si="115"/>
        <v>#N/A</v>
      </c>
    </row>
    <row r="1449" ht="22.5" customHeight="1" spans="1:29">
      <c r="A1449" s="421"/>
      <c r="B1449" s="422"/>
      <c r="C1449" s="422"/>
      <c r="D1449" s="421"/>
      <c r="E1449" s="421"/>
      <c r="F1449" s="421"/>
      <c r="G1449" s="421"/>
      <c r="H1449" s="421"/>
      <c r="I1449" s="421"/>
      <c r="J1449" s="421"/>
      <c r="K1449" s="421"/>
      <c r="L1449" s="421"/>
      <c r="M1449" s="421"/>
      <c r="N1449" s="426"/>
      <c r="O1449" s="426"/>
      <c r="P1449" s="427"/>
      <c r="Q1449" s="427"/>
      <c r="R1449" s="426"/>
      <c r="S1449" s="426"/>
      <c r="T1449" s="426"/>
      <c r="U1449" s="426"/>
      <c r="V1449" s="426"/>
      <c r="W1449" s="426"/>
      <c r="X1449" s="427"/>
      <c r="Y1449" s="416" t="e">
        <f t="shared" si="111"/>
        <v>#N/A</v>
      </c>
      <c r="Z1449" s="416" t="e">
        <f t="shared" si="112"/>
        <v>#N/A</v>
      </c>
      <c r="AA1449" s="416" t="str">
        <f t="shared" si="113"/>
        <v/>
      </c>
      <c r="AB1449" s="416" t="e">
        <f t="shared" si="114"/>
        <v>#N/A</v>
      </c>
      <c r="AC1449" s="416" t="e">
        <f t="shared" si="115"/>
        <v>#N/A</v>
      </c>
    </row>
    <row r="1450" ht="22.5" customHeight="1" spans="1:29">
      <c r="A1450" s="421"/>
      <c r="B1450" s="422"/>
      <c r="C1450" s="422"/>
      <c r="D1450" s="421"/>
      <c r="E1450" s="421"/>
      <c r="F1450" s="421"/>
      <c r="G1450" s="421"/>
      <c r="H1450" s="421"/>
      <c r="I1450" s="421"/>
      <c r="J1450" s="421"/>
      <c r="K1450" s="421"/>
      <c r="L1450" s="421"/>
      <c r="M1450" s="421"/>
      <c r="N1450" s="426"/>
      <c r="O1450" s="426"/>
      <c r="P1450" s="427"/>
      <c r="Q1450" s="427"/>
      <c r="R1450" s="426"/>
      <c r="S1450" s="426"/>
      <c r="T1450" s="426"/>
      <c r="U1450" s="426"/>
      <c r="V1450" s="426"/>
      <c r="W1450" s="426"/>
      <c r="X1450" s="427"/>
      <c r="Y1450" s="416" t="e">
        <f t="shared" si="111"/>
        <v>#N/A</v>
      </c>
      <c r="Z1450" s="416" t="e">
        <f t="shared" si="112"/>
        <v>#N/A</v>
      </c>
      <c r="AA1450" s="416" t="str">
        <f t="shared" si="113"/>
        <v/>
      </c>
      <c r="AB1450" s="416" t="e">
        <f t="shared" si="114"/>
        <v>#N/A</v>
      </c>
      <c r="AC1450" s="416" t="e">
        <f t="shared" si="115"/>
        <v>#N/A</v>
      </c>
    </row>
    <row r="1451" ht="22.5" customHeight="1" spans="1:29">
      <c r="A1451" s="421"/>
      <c r="B1451" s="422"/>
      <c r="C1451" s="422"/>
      <c r="D1451" s="421"/>
      <c r="E1451" s="421"/>
      <c r="F1451" s="421"/>
      <c r="G1451" s="421"/>
      <c r="H1451" s="421"/>
      <c r="I1451" s="421"/>
      <c r="J1451" s="421"/>
      <c r="K1451" s="421"/>
      <c r="L1451" s="421"/>
      <c r="M1451" s="421"/>
      <c r="N1451" s="426"/>
      <c r="O1451" s="426"/>
      <c r="P1451" s="427"/>
      <c r="Q1451" s="427"/>
      <c r="R1451" s="426"/>
      <c r="S1451" s="426"/>
      <c r="T1451" s="426"/>
      <c r="U1451" s="426"/>
      <c r="V1451" s="426"/>
      <c r="W1451" s="426"/>
      <c r="X1451" s="427"/>
      <c r="Y1451" s="416" t="e">
        <f t="shared" si="111"/>
        <v>#N/A</v>
      </c>
      <c r="Z1451" s="416" t="e">
        <f t="shared" si="112"/>
        <v>#N/A</v>
      </c>
      <c r="AA1451" s="416" t="str">
        <f t="shared" si="113"/>
        <v/>
      </c>
      <c r="AB1451" s="416" t="e">
        <f t="shared" si="114"/>
        <v>#N/A</v>
      </c>
      <c r="AC1451" s="416" t="e">
        <f t="shared" si="115"/>
        <v>#N/A</v>
      </c>
    </row>
    <row r="1452" ht="22.5" customHeight="1" spans="1:29">
      <c r="A1452" s="421"/>
      <c r="B1452" s="422"/>
      <c r="C1452" s="422"/>
      <c r="D1452" s="421"/>
      <c r="E1452" s="421"/>
      <c r="F1452" s="421"/>
      <c r="G1452" s="421"/>
      <c r="H1452" s="421"/>
      <c r="I1452" s="421"/>
      <c r="J1452" s="421"/>
      <c r="K1452" s="421"/>
      <c r="L1452" s="421"/>
      <c r="M1452" s="421"/>
      <c r="N1452" s="426"/>
      <c r="O1452" s="426"/>
      <c r="P1452" s="427"/>
      <c r="Q1452" s="427"/>
      <c r="R1452" s="426"/>
      <c r="S1452" s="426"/>
      <c r="T1452" s="426"/>
      <c r="U1452" s="426"/>
      <c r="V1452" s="426"/>
      <c r="W1452" s="426"/>
      <c r="X1452" s="427"/>
      <c r="Y1452" s="416" t="e">
        <f t="shared" si="111"/>
        <v>#N/A</v>
      </c>
      <c r="Z1452" s="416" t="e">
        <f t="shared" si="112"/>
        <v>#N/A</v>
      </c>
      <c r="AA1452" s="416" t="str">
        <f t="shared" si="113"/>
        <v/>
      </c>
      <c r="AB1452" s="416" t="e">
        <f t="shared" si="114"/>
        <v>#N/A</v>
      </c>
      <c r="AC1452" s="416" t="e">
        <f t="shared" si="115"/>
        <v>#N/A</v>
      </c>
    </row>
    <row r="1453" ht="22.5" customHeight="1" spans="1:29">
      <c r="A1453" s="421"/>
      <c r="B1453" s="422"/>
      <c r="C1453" s="422"/>
      <c r="D1453" s="421"/>
      <c r="E1453" s="421"/>
      <c r="F1453" s="421"/>
      <c r="G1453" s="421"/>
      <c r="H1453" s="421"/>
      <c r="I1453" s="421"/>
      <c r="J1453" s="421"/>
      <c r="K1453" s="421"/>
      <c r="L1453" s="421"/>
      <c r="M1453" s="421"/>
      <c r="N1453" s="426"/>
      <c r="O1453" s="426"/>
      <c r="P1453" s="427"/>
      <c r="Q1453" s="427"/>
      <c r="R1453" s="426"/>
      <c r="S1453" s="426"/>
      <c r="T1453" s="426"/>
      <c r="U1453" s="426"/>
      <c r="V1453" s="426"/>
      <c r="W1453" s="426"/>
      <c r="X1453" s="427"/>
      <c r="Y1453" s="416" t="e">
        <f t="shared" si="111"/>
        <v>#N/A</v>
      </c>
      <c r="Z1453" s="416" t="e">
        <f t="shared" si="112"/>
        <v>#N/A</v>
      </c>
      <c r="AA1453" s="416" t="str">
        <f t="shared" si="113"/>
        <v/>
      </c>
      <c r="AB1453" s="416" t="e">
        <f t="shared" si="114"/>
        <v>#N/A</v>
      </c>
      <c r="AC1453" s="416" t="e">
        <f t="shared" si="115"/>
        <v>#N/A</v>
      </c>
    </row>
    <row r="1454" ht="22.5" customHeight="1" spans="1:29">
      <c r="A1454" s="421"/>
      <c r="B1454" s="422"/>
      <c r="C1454" s="422"/>
      <c r="D1454" s="421"/>
      <c r="E1454" s="421"/>
      <c r="F1454" s="421"/>
      <c r="G1454" s="421"/>
      <c r="H1454" s="421"/>
      <c r="I1454" s="421"/>
      <c r="J1454" s="421"/>
      <c r="K1454" s="421"/>
      <c r="L1454" s="421"/>
      <c r="M1454" s="421"/>
      <c r="N1454" s="426"/>
      <c r="O1454" s="426"/>
      <c r="P1454" s="427"/>
      <c r="Q1454" s="427"/>
      <c r="R1454" s="426"/>
      <c r="S1454" s="426"/>
      <c r="T1454" s="426"/>
      <c r="U1454" s="426"/>
      <c r="V1454" s="426"/>
      <c r="W1454" s="426"/>
      <c r="X1454" s="427"/>
      <c r="Y1454" s="416" t="e">
        <f t="shared" si="111"/>
        <v>#N/A</v>
      </c>
      <c r="Z1454" s="416" t="e">
        <f t="shared" si="112"/>
        <v>#N/A</v>
      </c>
      <c r="AA1454" s="416" t="str">
        <f t="shared" si="113"/>
        <v/>
      </c>
      <c r="AB1454" s="416" t="e">
        <f t="shared" si="114"/>
        <v>#N/A</v>
      </c>
      <c r="AC1454" s="416" t="e">
        <f t="shared" si="115"/>
        <v>#N/A</v>
      </c>
    </row>
    <row r="1455" ht="22.5" customHeight="1" spans="1:29">
      <c r="A1455" s="421"/>
      <c r="B1455" s="422"/>
      <c r="C1455" s="422"/>
      <c r="D1455" s="421"/>
      <c r="E1455" s="421"/>
      <c r="F1455" s="421"/>
      <c r="G1455" s="421"/>
      <c r="H1455" s="421"/>
      <c r="I1455" s="421"/>
      <c r="J1455" s="421"/>
      <c r="K1455" s="421"/>
      <c r="L1455" s="421"/>
      <c r="M1455" s="421"/>
      <c r="N1455" s="426"/>
      <c r="O1455" s="426"/>
      <c r="P1455" s="427"/>
      <c r="Q1455" s="427"/>
      <c r="R1455" s="426"/>
      <c r="S1455" s="426"/>
      <c r="T1455" s="426"/>
      <c r="U1455" s="426"/>
      <c r="V1455" s="426"/>
      <c r="W1455" s="426"/>
      <c r="X1455" s="427"/>
      <c r="Y1455" s="416" t="e">
        <f t="shared" si="111"/>
        <v>#N/A</v>
      </c>
      <c r="Z1455" s="416" t="e">
        <f t="shared" si="112"/>
        <v>#N/A</v>
      </c>
      <c r="AA1455" s="416" t="str">
        <f t="shared" si="113"/>
        <v/>
      </c>
      <c r="AB1455" s="416" t="e">
        <f t="shared" si="114"/>
        <v>#N/A</v>
      </c>
      <c r="AC1455" s="416" t="e">
        <f t="shared" si="115"/>
        <v>#N/A</v>
      </c>
    </row>
    <row r="1456" ht="22.5" customHeight="1" spans="1:29">
      <c r="A1456" s="421"/>
      <c r="B1456" s="422"/>
      <c r="C1456" s="422"/>
      <c r="D1456" s="421"/>
      <c r="E1456" s="421"/>
      <c r="F1456" s="421"/>
      <c r="G1456" s="421"/>
      <c r="H1456" s="421"/>
      <c r="I1456" s="421"/>
      <c r="J1456" s="421"/>
      <c r="K1456" s="421"/>
      <c r="L1456" s="421"/>
      <c r="M1456" s="421"/>
      <c r="N1456" s="426"/>
      <c r="O1456" s="426"/>
      <c r="P1456" s="427"/>
      <c r="Q1456" s="427"/>
      <c r="R1456" s="426"/>
      <c r="S1456" s="426"/>
      <c r="T1456" s="426"/>
      <c r="U1456" s="426"/>
      <c r="V1456" s="426"/>
      <c r="W1456" s="426"/>
      <c r="X1456" s="427"/>
      <c r="Y1456" s="416" t="e">
        <f t="shared" si="111"/>
        <v>#N/A</v>
      </c>
      <c r="Z1456" s="416" t="e">
        <f t="shared" si="112"/>
        <v>#N/A</v>
      </c>
      <c r="AA1456" s="416" t="str">
        <f t="shared" si="113"/>
        <v/>
      </c>
      <c r="AB1456" s="416" t="e">
        <f t="shared" si="114"/>
        <v>#N/A</v>
      </c>
      <c r="AC1456" s="416" t="e">
        <f t="shared" si="115"/>
        <v>#N/A</v>
      </c>
    </row>
    <row r="1457" ht="22.5" customHeight="1" spans="1:29">
      <c r="A1457" s="421"/>
      <c r="B1457" s="422"/>
      <c r="C1457" s="422"/>
      <c r="D1457" s="421"/>
      <c r="E1457" s="421"/>
      <c r="F1457" s="421"/>
      <c r="G1457" s="421"/>
      <c r="H1457" s="421"/>
      <c r="I1457" s="421"/>
      <c r="J1457" s="421"/>
      <c r="K1457" s="421"/>
      <c r="L1457" s="421"/>
      <c r="M1457" s="421"/>
      <c r="N1457" s="426"/>
      <c r="O1457" s="426"/>
      <c r="P1457" s="427"/>
      <c r="Q1457" s="427"/>
      <c r="R1457" s="426"/>
      <c r="S1457" s="426"/>
      <c r="T1457" s="426"/>
      <c r="U1457" s="426"/>
      <c r="V1457" s="426"/>
      <c r="W1457" s="426"/>
      <c r="X1457" s="427"/>
      <c r="Y1457" s="416" t="e">
        <f t="shared" si="111"/>
        <v>#N/A</v>
      </c>
      <c r="Z1457" s="416" t="e">
        <f t="shared" si="112"/>
        <v>#N/A</v>
      </c>
      <c r="AA1457" s="416" t="str">
        <f t="shared" si="113"/>
        <v/>
      </c>
      <c r="AB1457" s="416" t="e">
        <f t="shared" si="114"/>
        <v>#N/A</v>
      </c>
      <c r="AC1457" s="416" t="e">
        <f t="shared" si="115"/>
        <v>#N/A</v>
      </c>
    </row>
    <row r="1458" ht="22.5" customHeight="1" spans="1:29">
      <c r="A1458" s="421"/>
      <c r="B1458" s="422"/>
      <c r="C1458" s="422"/>
      <c r="D1458" s="421"/>
      <c r="E1458" s="421"/>
      <c r="F1458" s="421"/>
      <c r="G1458" s="421"/>
      <c r="H1458" s="421"/>
      <c r="I1458" s="421"/>
      <c r="J1458" s="421"/>
      <c r="K1458" s="421"/>
      <c r="L1458" s="421"/>
      <c r="M1458" s="421"/>
      <c r="N1458" s="426"/>
      <c r="O1458" s="426"/>
      <c r="P1458" s="427"/>
      <c r="Q1458" s="427"/>
      <c r="R1458" s="426"/>
      <c r="S1458" s="426"/>
      <c r="T1458" s="426"/>
      <c r="U1458" s="426"/>
      <c r="V1458" s="426"/>
      <c r="W1458" s="426"/>
      <c r="X1458" s="427"/>
      <c r="Y1458" s="416" t="e">
        <f t="shared" si="111"/>
        <v>#N/A</v>
      </c>
      <c r="Z1458" s="416" t="e">
        <f t="shared" si="112"/>
        <v>#N/A</v>
      </c>
      <c r="AA1458" s="416" t="str">
        <f t="shared" si="113"/>
        <v/>
      </c>
      <c r="AB1458" s="416" t="e">
        <f t="shared" si="114"/>
        <v>#N/A</v>
      </c>
      <c r="AC1458" s="416" t="e">
        <f t="shared" si="115"/>
        <v>#N/A</v>
      </c>
    </row>
    <row r="1459" ht="22.5" customHeight="1" spans="1:29">
      <c r="A1459" s="421"/>
      <c r="B1459" s="422"/>
      <c r="C1459" s="422"/>
      <c r="D1459" s="421"/>
      <c r="E1459" s="421"/>
      <c r="F1459" s="421"/>
      <c r="G1459" s="421"/>
      <c r="H1459" s="421"/>
      <c r="I1459" s="421"/>
      <c r="J1459" s="421"/>
      <c r="K1459" s="421"/>
      <c r="L1459" s="421"/>
      <c r="M1459" s="421"/>
      <c r="N1459" s="426"/>
      <c r="O1459" s="426"/>
      <c r="P1459" s="427"/>
      <c r="Q1459" s="427"/>
      <c r="R1459" s="426"/>
      <c r="S1459" s="426"/>
      <c r="T1459" s="426"/>
      <c r="U1459" s="426"/>
      <c r="V1459" s="426"/>
      <c r="W1459" s="426"/>
      <c r="X1459" s="427"/>
      <c r="Y1459" s="416" t="e">
        <f t="shared" si="111"/>
        <v>#N/A</v>
      </c>
      <c r="Z1459" s="416" t="e">
        <f t="shared" si="112"/>
        <v>#N/A</v>
      </c>
      <c r="AA1459" s="416" t="str">
        <f t="shared" si="113"/>
        <v/>
      </c>
      <c r="AB1459" s="416" t="e">
        <f t="shared" si="114"/>
        <v>#N/A</v>
      </c>
      <c r="AC1459" s="416" t="e">
        <f t="shared" si="115"/>
        <v>#N/A</v>
      </c>
    </row>
    <row r="1460" ht="22.5" customHeight="1" spans="1:29">
      <c r="A1460" s="421"/>
      <c r="B1460" s="422"/>
      <c r="C1460" s="422"/>
      <c r="D1460" s="421"/>
      <c r="E1460" s="421"/>
      <c r="F1460" s="421"/>
      <c r="G1460" s="421"/>
      <c r="H1460" s="421"/>
      <c r="I1460" s="421"/>
      <c r="J1460" s="421"/>
      <c r="K1460" s="421"/>
      <c r="L1460" s="421"/>
      <c r="M1460" s="421"/>
      <c r="N1460" s="426"/>
      <c r="O1460" s="426"/>
      <c r="P1460" s="427"/>
      <c r="Q1460" s="427"/>
      <c r="R1460" s="426"/>
      <c r="S1460" s="426"/>
      <c r="T1460" s="426"/>
      <c r="U1460" s="426"/>
      <c r="V1460" s="426"/>
      <c r="W1460" s="426"/>
      <c r="X1460" s="427"/>
      <c r="Y1460" s="416" t="e">
        <f t="shared" si="111"/>
        <v>#N/A</v>
      </c>
      <c r="Z1460" s="416" t="e">
        <f t="shared" si="112"/>
        <v>#N/A</v>
      </c>
      <c r="AA1460" s="416" t="str">
        <f t="shared" si="113"/>
        <v/>
      </c>
      <c r="AB1460" s="416" t="e">
        <f t="shared" si="114"/>
        <v>#N/A</v>
      </c>
      <c r="AC1460" s="416" t="e">
        <f t="shared" si="115"/>
        <v>#N/A</v>
      </c>
    </row>
    <row r="1461" ht="22.5" customHeight="1" spans="1:29">
      <c r="A1461" s="421"/>
      <c r="B1461" s="422"/>
      <c r="C1461" s="422"/>
      <c r="D1461" s="421"/>
      <c r="E1461" s="421"/>
      <c r="F1461" s="421"/>
      <c r="G1461" s="421"/>
      <c r="H1461" s="421"/>
      <c r="I1461" s="421"/>
      <c r="J1461" s="421"/>
      <c r="K1461" s="421"/>
      <c r="L1461" s="421"/>
      <c r="M1461" s="421"/>
      <c r="N1461" s="426"/>
      <c r="O1461" s="426"/>
      <c r="P1461" s="427"/>
      <c r="Q1461" s="427"/>
      <c r="R1461" s="426"/>
      <c r="S1461" s="426"/>
      <c r="T1461" s="426"/>
      <c r="U1461" s="426"/>
      <c r="V1461" s="426"/>
      <c r="W1461" s="426"/>
      <c r="X1461" s="427"/>
      <c r="Y1461" s="416" t="e">
        <f t="shared" si="111"/>
        <v>#N/A</v>
      </c>
      <c r="Z1461" s="416" t="e">
        <f t="shared" si="112"/>
        <v>#N/A</v>
      </c>
      <c r="AA1461" s="416" t="str">
        <f t="shared" si="113"/>
        <v/>
      </c>
      <c r="AB1461" s="416" t="e">
        <f t="shared" si="114"/>
        <v>#N/A</v>
      </c>
      <c r="AC1461" s="416" t="e">
        <f t="shared" si="115"/>
        <v>#N/A</v>
      </c>
    </row>
    <row r="1462" ht="22.5" customHeight="1" spans="1:29">
      <c r="A1462" s="421"/>
      <c r="B1462" s="422"/>
      <c r="C1462" s="422"/>
      <c r="D1462" s="421"/>
      <c r="E1462" s="421"/>
      <c r="F1462" s="421"/>
      <c r="G1462" s="421"/>
      <c r="H1462" s="421"/>
      <c r="I1462" s="421"/>
      <c r="J1462" s="421"/>
      <c r="K1462" s="421"/>
      <c r="L1462" s="421"/>
      <c r="M1462" s="421"/>
      <c r="N1462" s="426"/>
      <c r="O1462" s="426"/>
      <c r="P1462" s="427"/>
      <c r="Q1462" s="427"/>
      <c r="R1462" s="426"/>
      <c r="S1462" s="426"/>
      <c r="T1462" s="426"/>
      <c r="U1462" s="426"/>
      <c r="V1462" s="426"/>
      <c r="W1462" s="426"/>
      <c r="X1462" s="427"/>
      <c r="Y1462" s="416" t="e">
        <f t="shared" si="111"/>
        <v>#N/A</v>
      </c>
      <c r="Z1462" s="416" t="e">
        <f t="shared" si="112"/>
        <v>#N/A</v>
      </c>
      <c r="AA1462" s="416" t="str">
        <f t="shared" si="113"/>
        <v/>
      </c>
      <c r="AB1462" s="416" t="e">
        <f t="shared" si="114"/>
        <v>#N/A</v>
      </c>
      <c r="AC1462" s="416" t="e">
        <f t="shared" si="115"/>
        <v>#N/A</v>
      </c>
    </row>
    <row r="1463" ht="22.5" customHeight="1" spans="1:29">
      <c r="A1463" s="421"/>
      <c r="B1463" s="422"/>
      <c r="C1463" s="422"/>
      <c r="D1463" s="421"/>
      <c r="E1463" s="421"/>
      <c r="F1463" s="421"/>
      <c r="G1463" s="421"/>
      <c r="H1463" s="421"/>
      <c r="I1463" s="421"/>
      <c r="J1463" s="421"/>
      <c r="K1463" s="421"/>
      <c r="L1463" s="421"/>
      <c r="M1463" s="421"/>
      <c r="N1463" s="426"/>
      <c r="O1463" s="426"/>
      <c r="P1463" s="427"/>
      <c r="Q1463" s="427"/>
      <c r="R1463" s="426"/>
      <c r="S1463" s="426"/>
      <c r="T1463" s="426"/>
      <c r="U1463" s="426"/>
      <c r="V1463" s="426"/>
      <c r="W1463" s="426"/>
      <c r="X1463" s="427"/>
      <c r="Y1463" s="416" t="e">
        <f t="shared" si="111"/>
        <v>#N/A</v>
      </c>
      <c r="Z1463" s="416" t="e">
        <f t="shared" si="112"/>
        <v>#N/A</v>
      </c>
      <c r="AA1463" s="416" t="str">
        <f t="shared" si="113"/>
        <v/>
      </c>
      <c r="AB1463" s="416" t="e">
        <f t="shared" si="114"/>
        <v>#N/A</v>
      </c>
      <c r="AC1463" s="416" t="e">
        <f t="shared" si="115"/>
        <v>#N/A</v>
      </c>
    </row>
    <row r="1464" ht="22.5" customHeight="1" spans="1:29">
      <c r="A1464" s="421"/>
      <c r="B1464" s="422"/>
      <c r="C1464" s="422"/>
      <c r="D1464" s="421"/>
      <c r="E1464" s="421"/>
      <c r="F1464" s="421"/>
      <c r="G1464" s="421"/>
      <c r="H1464" s="421"/>
      <c r="I1464" s="421"/>
      <c r="J1464" s="421"/>
      <c r="K1464" s="421"/>
      <c r="L1464" s="421"/>
      <c r="M1464" s="421"/>
      <c r="N1464" s="426"/>
      <c r="O1464" s="426"/>
      <c r="P1464" s="427"/>
      <c r="Q1464" s="427"/>
      <c r="R1464" s="426"/>
      <c r="S1464" s="426"/>
      <c r="T1464" s="426"/>
      <c r="U1464" s="426"/>
      <c r="V1464" s="426"/>
      <c r="W1464" s="426"/>
      <c r="X1464" s="427"/>
      <c r="Y1464" s="416" t="e">
        <f t="shared" si="111"/>
        <v>#N/A</v>
      </c>
      <c r="Z1464" s="416" t="e">
        <f t="shared" si="112"/>
        <v>#N/A</v>
      </c>
      <c r="AA1464" s="416" t="str">
        <f t="shared" si="113"/>
        <v/>
      </c>
      <c r="AB1464" s="416" t="e">
        <f t="shared" si="114"/>
        <v>#N/A</v>
      </c>
      <c r="AC1464" s="416" t="e">
        <f t="shared" si="115"/>
        <v>#N/A</v>
      </c>
    </row>
    <row r="1465" ht="22.5" customHeight="1" spans="1:29">
      <c r="A1465" s="421"/>
      <c r="B1465" s="422"/>
      <c r="C1465" s="422"/>
      <c r="D1465" s="421"/>
      <c r="E1465" s="421"/>
      <c r="F1465" s="421"/>
      <c r="G1465" s="421"/>
      <c r="H1465" s="421"/>
      <c r="I1465" s="421"/>
      <c r="J1465" s="421"/>
      <c r="K1465" s="421"/>
      <c r="L1465" s="421"/>
      <c r="M1465" s="421"/>
      <c r="N1465" s="426"/>
      <c r="O1465" s="426"/>
      <c r="P1465" s="427"/>
      <c r="Q1465" s="427"/>
      <c r="R1465" s="426"/>
      <c r="S1465" s="426"/>
      <c r="T1465" s="426"/>
      <c r="U1465" s="426"/>
      <c r="V1465" s="426"/>
      <c r="W1465" s="426"/>
      <c r="X1465" s="427"/>
      <c r="Y1465" s="416" t="e">
        <f t="shared" si="111"/>
        <v>#N/A</v>
      </c>
      <c r="Z1465" s="416" t="e">
        <f t="shared" si="112"/>
        <v>#N/A</v>
      </c>
      <c r="AA1465" s="416" t="str">
        <f t="shared" si="113"/>
        <v/>
      </c>
      <c r="AB1465" s="416" t="e">
        <f t="shared" si="114"/>
        <v>#N/A</v>
      </c>
      <c r="AC1465" s="416" t="e">
        <f t="shared" si="115"/>
        <v>#N/A</v>
      </c>
    </row>
    <row r="1466" ht="22.5" customHeight="1" spans="1:29">
      <c r="A1466" s="421"/>
      <c r="B1466" s="422"/>
      <c r="C1466" s="422"/>
      <c r="D1466" s="421"/>
      <c r="E1466" s="421"/>
      <c r="F1466" s="421"/>
      <c r="G1466" s="421"/>
      <c r="H1466" s="421"/>
      <c r="I1466" s="421"/>
      <c r="J1466" s="421"/>
      <c r="K1466" s="421"/>
      <c r="L1466" s="421"/>
      <c r="M1466" s="421"/>
      <c r="N1466" s="426"/>
      <c r="O1466" s="426"/>
      <c r="P1466" s="427"/>
      <c r="Q1466" s="427"/>
      <c r="R1466" s="426"/>
      <c r="S1466" s="426"/>
      <c r="T1466" s="426"/>
      <c r="U1466" s="426"/>
      <c r="V1466" s="426"/>
      <c r="W1466" s="426"/>
      <c r="X1466" s="427"/>
      <c r="Y1466" s="416" t="e">
        <f t="shared" si="111"/>
        <v>#N/A</v>
      </c>
      <c r="Z1466" s="416" t="e">
        <f t="shared" si="112"/>
        <v>#N/A</v>
      </c>
      <c r="AA1466" s="416" t="str">
        <f t="shared" si="113"/>
        <v/>
      </c>
      <c r="AB1466" s="416" t="e">
        <f t="shared" si="114"/>
        <v>#N/A</v>
      </c>
      <c r="AC1466" s="416" t="e">
        <f t="shared" si="115"/>
        <v>#N/A</v>
      </c>
    </row>
    <row r="1467" ht="22.5" customHeight="1" spans="1:29">
      <c r="A1467" s="421"/>
      <c r="B1467" s="422"/>
      <c r="C1467" s="422"/>
      <c r="D1467" s="421"/>
      <c r="E1467" s="421"/>
      <c r="F1467" s="421"/>
      <c r="G1467" s="421"/>
      <c r="H1467" s="421"/>
      <c r="I1467" s="421"/>
      <c r="J1467" s="421"/>
      <c r="K1467" s="421"/>
      <c r="L1467" s="421"/>
      <c r="M1467" s="421"/>
      <c r="N1467" s="426"/>
      <c r="O1467" s="426"/>
      <c r="P1467" s="427"/>
      <c r="Q1467" s="427"/>
      <c r="R1467" s="426"/>
      <c r="S1467" s="426"/>
      <c r="T1467" s="426"/>
      <c r="U1467" s="426"/>
      <c r="V1467" s="426"/>
      <c r="W1467" s="426"/>
      <c r="X1467" s="427"/>
      <c r="Y1467" s="416" t="e">
        <f t="shared" si="111"/>
        <v>#N/A</v>
      </c>
      <c r="Z1467" s="416" t="e">
        <f t="shared" si="112"/>
        <v>#N/A</v>
      </c>
      <c r="AA1467" s="416" t="str">
        <f t="shared" si="113"/>
        <v/>
      </c>
      <c r="AB1467" s="416" t="e">
        <f t="shared" si="114"/>
        <v>#N/A</v>
      </c>
      <c r="AC1467" s="416" t="e">
        <f t="shared" si="115"/>
        <v>#N/A</v>
      </c>
    </row>
    <row r="1468" ht="22.5" customHeight="1" spans="1:29">
      <c r="A1468" s="421"/>
      <c r="B1468" s="422"/>
      <c r="C1468" s="422"/>
      <c r="D1468" s="421"/>
      <c r="E1468" s="421"/>
      <c r="F1468" s="421"/>
      <c r="G1468" s="421"/>
      <c r="H1468" s="421"/>
      <c r="I1468" s="421"/>
      <c r="J1468" s="421"/>
      <c r="K1468" s="421"/>
      <c r="L1468" s="421"/>
      <c r="M1468" s="421"/>
      <c r="N1468" s="426"/>
      <c r="O1468" s="426"/>
      <c r="P1468" s="427"/>
      <c r="Q1468" s="427"/>
      <c r="R1468" s="426"/>
      <c r="S1468" s="426"/>
      <c r="T1468" s="426"/>
      <c r="U1468" s="426"/>
      <c r="V1468" s="426"/>
      <c r="W1468" s="426"/>
      <c r="X1468" s="427"/>
      <c r="Y1468" s="416" t="e">
        <f t="shared" si="111"/>
        <v>#N/A</v>
      </c>
      <c r="Z1468" s="416" t="e">
        <f t="shared" si="112"/>
        <v>#N/A</v>
      </c>
      <c r="AA1468" s="416" t="str">
        <f t="shared" si="113"/>
        <v/>
      </c>
      <c r="AB1468" s="416" t="e">
        <f t="shared" si="114"/>
        <v>#N/A</v>
      </c>
      <c r="AC1468" s="416" t="e">
        <f t="shared" si="115"/>
        <v>#N/A</v>
      </c>
    </row>
    <row r="1469" ht="22.5" customHeight="1" spans="1:29">
      <c r="A1469" s="421"/>
      <c r="B1469" s="422"/>
      <c r="C1469" s="422"/>
      <c r="D1469" s="421"/>
      <c r="E1469" s="421"/>
      <c r="F1469" s="421"/>
      <c r="G1469" s="421"/>
      <c r="H1469" s="421"/>
      <c r="I1469" s="421"/>
      <c r="J1469" s="421"/>
      <c r="K1469" s="421"/>
      <c r="L1469" s="421"/>
      <c r="M1469" s="421"/>
      <c r="N1469" s="426"/>
      <c r="O1469" s="426"/>
      <c r="P1469" s="427"/>
      <c r="Q1469" s="427"/>
      <c r="R1469" s="426"/>
      <c r="S1469" s="426"/>
      <c r="T1469" s="426"/>
      <c r="U1469" s="426"/>
      <c r="V1469" s="426"/>
      <c r="W1469" s="426"/>
      <c r="X1469" s="427"/>
      <c r="Y1469" s="416" t="e">
        <f t="shared" si="111"/>
        <v>#N/A</v>
      </c>
      <c r="Z1469" s="416" t="e">
        <f t="shared" si="112"/>
        <v>#N/A</v>
      </c>
      <c r="AA1469" s="416" t="str">
        <f t="shared" si="113"/>
        <v/>
      </c>
      <c r="AB1469" s="416" t="e">
        <f t="shared" si="114"/>
        <v>#N/A</v>
      </c>
      <c r="AC1469" s="416" t="e">
        <f t="shared" si="115"/>
        <v>#N/A</v>
      </c>
    </row>
    <row r="1470" ht="22.5" customHeight="1" spans="1:29">
      <c r="A1470" s="421"/>
      <c r="B1470" s="422"/>
      <c r="C1470" s="422"/>
      <c r="D1470" s="421"/>
      <c r="E1470" s="421"/>
      <c r="F1470" s="421"/>
      <c r="G1470" s="421"/>
      <c r="H1470" s="421"/>
      <c r="I1470" s="421"/>
      <c r="J1470" s="421"/>
      <c r="K1470" s="421"/>
      <c r="L1470" s="421"/>
      <c r="M1470" s="421"/>
      <c r="N1470" s="426"/>
      <c r="O1470" s="426"/>
      <c r="P1470" s="427"/>
      <c r="Q1470" s="427"/>
      <c r="R1470" s="426"/>
      <c r="S1470" s="426"/>
      <c r="T1470" s="426"/>
      <c r="U1470" s="426"/>
      <c r="V1470" s="426"/>
      <c r="W1470" s="426"/>
      <c r="X1470" s="427"/>
      <c r="Y1470" s="416" t="e">
        <f t="shared" si="111"/>
        <v>#N/A</v>
      </c>
      <c r="Z1470" s="416" t="e">
        <f t="shared" si="112"/>
        <v>#N/A</v>
      </c>
      <c r="AA1470" s="416" t="str">
        <f t="shared" si="113"/>
        <v/>
      </c>
      <c r="AB1470" s="416" t="e">
        <f t="shared" si="114"/>
        <v>#N/A</v>
      </c>
      <c r="AC1470" s="416" t="e">
        <f t="shared" si="115"/>
        <v>#N/A</v>
      </c>
    </row>
    <row r="1471" ht="22.5" customHeight="1" spans="1:29">
      <c r="A1471" s="421"/>
      <c r="B1471" s="422"/>
      <c r="C1471" s="422"/>
      <c r="D1471" s="421"/>
      <c r="E1471" s="421"/>
      <c r="F1471" s="421"/>
      <c r="G1471" s="421"/>
      <c r="H1471" s="421"/>
      <c r="I1471" s="421"/>
      <c r="J1471" s="421"/>
      <c r="K1471" s="421"/>
      <c r="L1471" s="421"/>
      <c r="M1471" s="421"/>
      <c r="N1471" s="426"/>
      <c r="O1471" s="426"/>
      <c r="P1471" s="427"/>
      <c r="Q1471" s="427"/>
      <c r="R1471" s="426"/>
      <c r="S1471" s="426"/>
      <c r="T1471" s="426"/>
      <c r="U1471" s="426"/>
      <c r="V1471" s="426"/>
      <c r="W1471" s="426"/>
      <c r="X1471" s="427"/>
      <c r="Y1471" s="416" t="e">
        <f t="shared" si="111"/>
        <v>#N/A</v>
      </c>
      <c r="Z1471" s="416" t="e">
        <f t="shared" si="112"/>
        <v>#N/A</v>
      </c>
      <c r="AA1471" s="416" t="str">
        <f t="shared" si="113"/>
        <v/>
      </c>
      <c r="AB1471" s="416" t="e">
        <f t="shared" si="114"/>
        <v>#N/A</v>
      </c>
      <c r="AC1471" s="416" t="e">
        <f t="shared" si="115"/>
        <v>#N/A</v>
      </c>
    </row>
    <row r="1472" ht="22.5" customHeight="1" spans="1:29">
      <c r="A1472" s="421"/>
      <c r="B1472" s="422"/>
      <c r="C1472" s="422"/>
      <c r="D1472" s="421"/>
      <c r="E1472" s="421"/>
      <c r="F1472" s="421"/>
      <c r="G1472" s="421"/>
      <c r="H1472" s="421"/>
      <c r="I1472" s="421"/>
      <c r="J1472" s="421"/>
      <c r="K1472" s="421"/>
      <c r="L1472" s="421"/>
      <c r="M1472" s="421"/>
      <c r="N1472" s="426"/>
      <c r="O1472" s="426"/>
      <c r="P1472" s="427"/>
      <c r="Q1472" s="427"/>
      <c r="R1472" s="426"/>
      <c r="S1472" s="426"/>
      <c r="T1472" s="426"/>
      <c r="U1472" s="426"/>
      <c r="V1472" s="426"/>
      <c r="W1472" s="426"/>
      <c r="X1472" s="427"/>
      <c r="Y1472" s="416" t="e">
        <f t="shared" si="111"/>
        <v>#N/A</v>
      </c>
      <c r="Z1472" s="416" t="e">
        <f t="shared" si="112"/>
        <v>#N/A</v>
      </c>
      <c r="AA1472" s="416" t="str">
        <f t="shared" si="113"/>
        <v/>
      </c>
      <c r="AB1472" s="416" t="e">
        <f t="shared" si="114"/>
        <v>#N/A</v>
      </c>
      <c r="AC1472" s="416" t="e">
        <f t="shared" si="115"/>
        <v>#N/A</v>
      </c>
    </row>
    <row r="1473" ht="22.5" customHeight="1" spans="1:29">
      <c r="A1473" s="421"/>
      <c r="B1473" s="422"/>
      <c r="C1473" s="422"/>
      <c r="D1473" s="421"/>
      <c r="E1473" s="421"/>
      <c r="F1473" s="421"/>
      <c r="G1473" s="421"/>
      <c r="H1473" s="421"/>
      <c r="I1473" s="421"/>
      <c r="J1473" s="421"/>
      <c r="K1473" s="421"/>
      <c r="L1473" s="421"/>
      <c r="M1473" s="421"/>
      <c r="N1473" s="426"/>
      <c r="O1473" s="426"/>
      <c r="P1473" s="427"/>
      <c r="Q1473" s="427"/>
      <c r="R1473" s="426"/>
      <c r="S1473" s="426"/>
      <c r="T1473" s="426"/>
      <c r="U1473" s="426"/>
      <c r="V1473" s="426"/>
      <c r="W1473" s="426"/>
      <c r="X1473" s="427"/>
      <c r="Y1473" s="416" t="e">
        <f t="shared" si="111"/>
        <v>#N/A</v>
      </c>
      <c r="Z1473" s="416" t="e">
        <f t="shared" si="112"/>
        <v>#N/A</v>
      </c>
      <c r="AA1473" s="416" t="str">
        <f t="shared" si="113"/>
        <v/>
      </c>
      <c r="AB1473" s="416" t="e">
        <f t="shared" si="114"/>
        <v>#N/A</v>
      </c>
      <c r="AC1473" s="416" t="e">
        <f t="shared" si="115"/>
        <v>#N/A</v>
      </c>
    </row>
    <row r="1474" ht="22.5" customHeight="1" spans="1:29">
      <c r="A1474" s="421"/>
      <c r="B1474" s="422"/>
      <c r="C1474" s="422"/>
      <c r="D1474" s="421"/>
      <c r="E1474" s="421"/>
      <c r="F1474" s="421"/>
      <c r="G1474" s="421"/>
      <c r="H1474" s="421"/>
      <c r="I1474" s="421"/>
      <c r="J1474" s="421"/>
      <c r="K1474" s="421"/>
      <c r="L1474" s="421"/>
      <c r="M1474" s="421"/>
      <c r="N1474" s="426"/>
      <c r="O1474" s="426"/>
      <c r="P1474" s="427"/>
      <c r="Q1474" s="427"/>
      <c r="R1474" s="426"/>
      <c r="S1474" s="426"/>
      <c r="T1474" s="426"/>
      <c r="U1474" s="426"/>
      <c r="V1474" s="426"/>
      <c r="W1474" s="426"/>
      <c r="X1474" s="427"/>
      <c r="Y1474" s="416" t="e">
        <f t="shared" si="111"/>
        <v>#N/A</v>
      </c>
      <c r="Z1474" s="416" t="e">
        <f t="shared" si="112"/>
        <v>#N/A</v>
      </c>
      <c r="AA1474" s="416" t="str">
        <f t="shared" si="113"/>
        <v/>
      </c>
      <c r="AB1474" s="416" t="e">
        <f t="shared" si="114"/>
        <v>#N/A</v>
      </c>
      <c r="AC1474" s="416" t="e">
        <f t="shared" si="115"/>
        <v>#N/A</v>
      </c>
    </row>
    <row r="1475" ht="22.5" customHeight="1" spans="1:29">
      <c r="A1475" s="421"/>
      <c r="B1475" s="422"/>
      <c r="C1475" s="422"/>
      <c r="D1475" s="421"/>
      <c r="E1475" s="421"/>
      <c r="F1475" s="421"/>
      <c r="G1475" s="421"/>
      <c r="H1475" s="421"/>
      <c r="I1475" s="421"/>
      <c r="J1475" s="421"/>
      <c r="K1475" s="421"/>
      <c r="L1475" s="421"/>
      <c r="M1475" s="421"/>
      <c r="N1475" s="426"/>
      <c r="O1475" s="426"/>
      <c r="P1475" s="427"/>
      <c r="Q1475" s="427"/>
      <c r="R1475" s="426"/>
      <c r="S1475" s="426"/>
      <c r="T1475" s="426"/>
      <c r="U1475" s="426"/>
      <c r="V1475" s="426"/>
      <c r="W1475" s="426"/>
      <c r="X1475" s="427"/>
      <c r="Y1475" s="416" t="e">
        <f t="shared" si="111"/>
        <v>#N/A</v>
      </c>
      <c r="Z1475" s="416" t="e">
        <f t="shared" si="112"/>
        <v>#N/A</v>
      </c>
      <c r="AA1475" s="416" t="str">
        <f t="shared" si="113"/>
        <v/>
      </c>
      <c r="AB1475" s="416" t="e">
        <f t="shared" si="114"/>
        <v>#N/A</v>
      </c>
      <c r="AC1475" s="416" t="e">
        <f t="shared" si="115"/>
        <v>#N/A</v>
      </c>
    </row>
    <row r="1476" ht="22.5" customHeight="1" spans="1:29">
      <c r="A1476" s="421"/>
      <c r="B1476" s="422"/>
      <c r="C1476" s="422"/>
      <c r="D1476" s="421"/>
      <c r="E1476" s="421"/>
      <c r="F1476" s="421"/>
      <c r="G1476" s="421"/>
      <c r="H1476" s="421"/>
      <c r="I1476" s="421"/>
      <c r="J1476" s="421"/>
      <c r="K1476" s="421"/>
      <c r="L1476" s="421"/>
      <c r="M1476" s="421"/>
      <c r="N1476" s="426"/>
      <c r="O1476" s="426"/>
      <c r="P1476" s="427"/>
      <c r="Q1476" s="427"/>
      <c r="R1476" s="426"/>
      <c r="S1476" s="426"/>
      <c r="T1476" s="426"/>
      <c r="U1476" s="426"/>
      <c r="V1476" s="426"/>
      <c r="W1476" s="426"/>
      <c r="X1476" s="427"/>
      <c r="Y1476" s="416" t="e">
        <f t="shared" si="111"/>
        <v>#N/A</v>
      </c>
      <c r="Z1476" s="416" t="e">
        <f t="shared" si="112"/>
        <v>#N/A</v>
      </c>
      <c r="AA1476" s="416" t="str">
        <f t="shared" si="113"/>
        <v/>
      </c>
      <c r="AB1476" s="416" t="e">
        <f t="shared" si="114"/>
        <v>#N/A</v>
      </c>
      <c r="AC1476" s="416" t="e">
        <f t="shared" si="115"/>
        <v>#N/A</v>
      </c>
    </row>
    <row r="1477" ht="22.5" customHeight="1" spans="1:29">
      <c r="A1477" s="421"/>
      <c r="B1477" s="422"/>
      <c r="C1477" s="422"/>
      <c r="D1477" s="421"/>
      <c r="E1477" s="421"/>
      <c r="F1477" s="421"/>
      <c r="G1477" s="421"/>
      <c r="H1477" s="421"/>
      <c r="I1477" s="421"/>
      <c r="J1477" s="421"/>
      <c r="K1477" s="421"/>
      <c r="L1477" s="421"/>
      <c r="M1477" s="421"/>
      <c r="N1477" s="426"/>
      <c r="O1477" s="426"/>
      <c r="P1477" s="427"/>
      <c r="Q1477" s="427"/>
      <c r="R1477" s="426"/>
      <c r="S1477" s="426"/>
      <c r="T1477" s="426"/>
      <c r="U1477" s="426"/>
      <c r="V1477" s="426"/>
      <c r="W1477" s="426"/>
      <c r="X1477" s="427"/>
      <c r="Y1477" s="416" t="e">
        <f t="shared" si="111"/>
        <v>#N/A</v>
      </c>
      <c r="Z1477" s="416" t="e">
        <f t="shared" si="112"/>
        <v>#N/A</v>
      </c>
      <c r="AA1477" s="416" t="str">
        <f t="shared" si="113"/>
        <v/>
      </c>
      <c r="AB1477" s="416" t="e">
        <f t="shared" si="114"/>
        <v>#N/A</v>
      </c>
      <c r="AC1477" s="416" t="e">
        <f t="shared" si="115"/>
        <v>#N/A</v>
      </c>
    </row>
    <row r="1478" ht="22.5" customHeight="1" spans="1:29">
      <c r="A1478" s="421"/>
      <c r="B1478" s="422"/>
      <c r="C1478" s="422"/>
      <c r="D1478" s="421"/>
      <c r="E1478" s="421"/>
      <c r="F1478" s="421"/>
      <c r="G1478" s="421"/>
      <c r="H1478" s="421"/>
      <c r="I1478" s="421"/>
      <c r="J1478" s="421"/>
      <c r="K1478" s="421"/>
      <c r="L1478" s="421"/>
      <c r="M1478" s="421"/>
      <c r="N1478" s="426"/>
      <c r="O1478" s="426"/>
      <c r="P1478" s="427"/>
      <c r="Q1478" s="427"/>
      <c r="R1478" s="426"/>
      <c r="S1478" s="426"/>
      <c r="T1478" s="426"/>
      <c r="U1478" s="426"/>
      <c r="V1478" s="426"/>
      <c r="W1478" s="426"/>
      <c r="X1478" s="427"/>
      <c r="Y1478" s="416" t="e">
        <f t="shared" si="111"/>
        <v>#N/A</v>
      </c>
      <c r="Z1478" s="416" t="e">
        <f t="shared" si="112"/>
        <v>#N/A</v>
      </c>
      <c r="AA1478" s="416" t="str">
        <f t="shared" si="113"/>
        <v/>
      </c>
      <c r="AB1478" s="416" t="e">
        <f t="shared" si="114"/>
        <v>#N/A</v>
      </c>
      <c r="AC1478" s="416" t="e">
        <f t="shared" si="115"/>
        <v>#N/A</v>
      </c>
    </row>
    <row r="1479" ht="22.5" customHeight="1" spans="1:29">
      <c r="A1479" s="421"/>
      <c r="B1479" s="422"/>
      <c r="C1479" s="422"/>
      <c r="D1479" s="421"/>
      <c r="E1479" s="421"/>
      <c r="F1479" s="421"/>
      <c r="G1479" s="421"/>
      <c r="H1479" s="421"/>
      <c r="I1479" s="421"/>
      <c r="J1479" s="421"/>
      <c r="K1479" s="421"/>
      <c r="L1479" s="421"/>
      <c r="M1479" s="421"/>
      <c r="N1479" s="426"/>
      <c r="O1479" s="426"/>
      <c r="P1479" s="427"/>
      <c r="Q1479" s="427"/>
      <c r="R1479" s="426"/>
      <c r="S1479" s="426"/>
      <c r="T1479" s="426"/>
      <c r="U1479" s="426"/>
      <c r="V1479" s="426"/>
      <c r="W1479" s="426"/>
      <c r="X1479" s="427"/>
      <c r="Y1479" s="416" t="e">
        <f t="shared" ref="Y1479:Y1542" si="116">_xlfn.IFS(LEFT(M1479,3)="003","三保支出",LEFT(M1479,3)="004","刚性支出",LEFT(M1479,3)="000","促发展支出")</f>
        <v>#N/A</v>
      </c>
      <c r="Z1479" s="416" t="e">
        <f t="shared" ref="Z1479:Z1542" si="117">_xlfn.IFS(LEFT(E1479,1)="3","项目支出",LEFT(E1479,1)="1","人员类支出",LEFT(E1479,1)="2","运转类支出")</f>
        <v>#N/A</v>
      </c>
      <c r="AA1479" s="416" t="str">
        <f t="shared" ref="AA1479:AA1542" si="118">LEFT(H1479,7)</f>
        <v/>
      </c>
      <c r="AB1479" s="416" t="e">
        <f t="shared" ref="AB1479:AB1542" si="119">_xlfn.IFS(LEFT(M1479,6)="003001","保工资",LEFT(M1479,6)="003002","保运转",LEFT(M1479,6)="003003","保基本民生")</f>
        <v>#N/A</v>
      </c>
      <c r="AC1479" s="416" t="e">
        <f t="shared" ref="AC1479:AC1542" si="120">IF(Z1479="项目支出","否","是")</f>
        <v>#N/A</v>
      </c>
    </row>
    <row r="1480" ht="22.5" customHeight="1" spans="1:29">
      <c r="A1480" s="421"/>
      <c r="B1480" s="422"/>
      <c r="C1480" s="422"/>
      <c r="D1480" s="421"/>
      <c r="E1480" s="421"/>
      <c r="F1480" s="421"/>
      <c r="G1480" s="421"/>
      <c r="H1480" s="421"/>
      <c r="I1480" s="421"/>
      <c r="J1480" s="421"/>
      <c r="K1480" s="421"/>
      <c r="L1480" s="421"/>
      <c r="M1480" s="421"/>
      <c r="N1480" s="426"/>
      <c r="O1480" s="426"/>
      <c r="P1480" s="427"/>
      <c r="Q1480" s="427"/>
      <c r="R1480" s="426"/>
      <c r="S1480" s="426"/>
      <c r="T1480" s="426"/>
      <c r="U1480" s="426"/>
      <c r="V1480" s="426"/>
      <c r="W1480" s="426"/>
      <c r="X1480" s="427"/>
      <c r="Y1480" s="416" t="e">
        <f t="shared" si="116"/>
        <v>#N/A</v>
      </c>
      <c r="Z1480" s="416" t="e">
        <f t="shared" si="117"/>
        <v>#N/A</v>
      </c>
      <c r="AA1480" s="416" t="str">
        <f t="shared" si="118"/>
        <v/>
      </c>
      <c r="AB1480" s="416" t="e">
        <f t="shared" si="119"/>
        <v>#N/A</v>
      </c>
      <c r="AC1480" s="416" t="e">
        <f t="shared" si="120"/>
        <v>#N/A</v>
      </c>
    </row>
    <row r="1481" ht="22.5" customHeight="1" spans="1:29">
      <c r="A1481" s="421"/>
      <c r="B1481" s="422"/>
      <c r="C1481" s="422"/>
      <c r="D1481" s="421"/>
      <c r="E1481" s="421"/>
      <c r="F1481" s="421"/>
      <c r="G1481" s="421"/>
      <c r="H1481" s="421"/>
      <c r="I1481" s="421"/>
      <c r="J1481" s="421"/>
      <c r="K1481" s="421"/>
      <c r="L1481" s="421"/>
      <c r="M1481" s="421"/>
      <c r="N1481" s="426"/>
      <c r="O1481" s="426"/>
      <c r="P1481" s="427"/>
      <c r="Q1481" s="427"/>
      <c r="R1481" s="426"/>
      <c r="S1481" s="426"/>
      <c r="T1481" s="426"/>
      <c r="U1481" s="426"/>
      <c r="V1481" s="426"/>
      <c r="W1481" s="426"/>
      <c r="X1481" s="427"/>
      <c r="Y1481" s="416" t="e">
        <f t="shared" si="116"/>
        <v>#N/A</v>
      </c>
      <c r="Z1481" s="416" t="e">
        <f t="shared" si="117"/>
        <v>#N/A</v>
      </c>
      <c r="AA1481" s="416" t="str">
        <f t="shared" si="118"/>
        <v/>
      </c>
      <c r="AB1481" s="416" t="e">
        <f t="shared" si="119"/>
        <v>#N/A</v>
      </c>
      <c r="AC1481" s="416" t="e">
        <f t="shared" si="120"/>
        <v>#N/A</v>
      </c>
    </row>
    <row r="1482" ht="22.5" customHeight="1" spans="1:29">
      <c r="A1482" s="421"/>
      <c r="B1482" s="422"/>
      <c r="C1482" s="422"/>
      <c r="D1482" s="421"/>
      <c r="E1482" s="421"/>
      <c r="F1482" s="421"/>
      <c r="G1482" s="421"/>
      <c r="H1482" s="421"/>
      <c r="I1482" s="421"/>
      <c r="J1482" s="421"/>
      <c r="K1482" s="421"/>
      <c r="L1482" s="421"/>
      <c r="M1482" s="421"/>
      <c r="N1482" s="426"/>
      <c r="O1482" s="426"/>
      <c r="P1482" s="427"/>
      <c r="Q1482" s="427"/>
      <c r="R1482" s="426"/>
      <c r="S1482" s="426"/>
      <c r="T1482" s="426"/>
      <c r="U1482" s="426"/>
      <c r="V1482" s="426"/>
      <c r="W1482" s="426"/>
      <c r="X1482" s="427"/>
      <c r="Y1482" s="416" t="e">
        <f t="shared" si="116"/>
        <v>#N/A</v>
      </c>
      <c r="Z1482" s="416" t="e">
        <f t="shared" si="117"/>
        <v>#N/A</v>
      </c>
      <c r="AA1482" s="416" t="str">
        <f t="shared" si="118"/>
        <v/>
      </c>
      <c r="AB1482" s="416" t="e">
        <f t="shared" si="119"/>
        <v>#N/A</v>
      </c>
      <c r="AC1482" s="416" t="e">
        <f t="shared" si="120"/>
        <v>#N/A</v>
      </c>
    </row>
    <row r="1483" ht="22.5" customHeight="1" spans="1:29">
      <c r="A1483" s="421"/>
      <c r="B1483" s="422"/>
      <c r="C1483" s="422"/>
      <c r="D1483" s="421"/>
      <c r="E1483" s="421"/>
      <c r="F1483" s="421"/>
      <c r="G1483" s="421"/>
      <c r="H1483" s="421"/>
      <c r="I1483" s="421"/>
      <c r="J1483" s="421"/>
      <c r="K1483" s="421"/>
      <c r="L1483" s="421"/>
      <c r="M1483" s="421"/>
      <c r="N1483" s="426"/>
      <c r="O1483" s="426"/>
      <c r="P1483" s="427"/>
      <c r="Q1483" s="427"/>
      <c r="R1483" s="426"/>
      <c r="S1483" s="426"/>
      <c r="T1483" s="426"/>
      <c r="U1483" s="426"/>
      <c r="V1483" s="426"/>
      <c r="W1483" s="426"/>
      <c r="X1483" s="427"/>
      <c r="Y1483" s="416" t="e">
        <f t="shared" si="116"/>
        <v>#N/A</v>
      </c>
      <c r="Z1483" s="416" t="e">
        <f t="shared" si="117"/>
        <v>#N/A</v>
      </c>
      <c r="AA1483" s="416" t="str">
        <f t="shared" si="118"/>
        <v/>
      </c>
      <c r="AB1483" s="416" t="e">
        <f t="shared" si="119"/>
        <v>#N/A</v>
      </c>
      <c r="AC1483" s="416" t="e">
        <f t="shared" si="120"/>
        <v>#N/A</v>
      </c>
    </row>
    <row r="1484" ht="22.5" customHeight="1" spans="1:29">
      <c r="A1484" s="421"/>
      <c r="B1484" s="422"/>
      <c r="C1484" s="422"/>
      <c r="D1484" s="421"/>
      <c r="E1484" s="421"/>
      <c r="F1484" s="421"/>
      <c r="G1484" s="421"/>
      <c r="H1484" s="421"/>
      <c r="I1484" s="421"/>
      <c r="J1484" s="421"/>
      <c r="K1484" s="421"/>
      <c r="L1484" s="421"/>
      <c r="M1484" s="421"/>
      <c r="N1484" s="426"/>
      <c r="O1484" s="426"/>
      <c r="P1484" s="427"/>
      <c r="Q1484" s="427"/>
      <c r="R1484" s="426"/>
      <c r="S1484" s="426"/>
      <c r="T1484" s="426"/>
      <c r="U1484" s="426"/>
      <c r="V1484" s="426"/>
      <c r="W1484" s="426"/>
      <c r="X1484" s="427"/>
      <c r="Y1484" s="416" t="e">
        <f t="shared" si="116"/>
        <v>#N/A</v>
      </c>
      <c r="Z1484" s="416" t="e">
        <f t="shared" si="117"/>
        <v>#N/A</v>
      </c>
      <c r="AA1484" s="416" t="str">
        <f t="shared" si="118"/>
        <v/>
      </c>
      <c r="AB1484" s="416" t="e">
        <f t="shared" si="119"/>
        <v>#N/A</v>
      </c>
      <c r="AC1484" s="416" t="e">
        <f t="shared" si="120"/>
        <v>#N/A</v>
      </c>
    </row>
    <row r="1485" ht="22.5" customHeight="1" spans="1:29">
      <c r="A1485" s="421"/>
      <c r="B1485" s="422"/>
      <c r="C1485" s="422"/>
      <c r="D1485" s="421"/>
      <c r="E1485" s="421"/>
      <c r="F1485" s="421"/>
      <c r="G1485" s="421"/>
      <c r="H1485" s="421"/>
      <c r="I1485" s="421"/>
      <c r="J1485" s="421"/>
      <c r="K1485" s="421"/>
      <c r="L1485" s="421"/>
      <c r="M1485" s="421"/>
      <c r="N1485" s="426"/>
      <c r="O1485" s="426"/>
      <c r="P1485" s="427"/>
      <c r="Q1485" s="427"/>
      <c r="R1485" s="426"/>
      <c r="S1485" s="426"/>
      <c r="T1485" s="426"/>
      <c r="U1485" s="426"/>
      <c r="V1485" s="426"/>
      <c r="W1485" s="426"/>
      <c r="X1485" s="427"/>
      <c r="Y1485" s="416" t="e">
        <f t="shared" si="116"/>
        <v>#N/A</v>
      </c>
      <c r="Z1485" s="416" t="e">
        <f t="shared" si="117"/>
        <v>#N/A</v>
      </c>
      <c r="AA1485" s="416" t="str">
        <f t="shared" si="118"/>
        <v/>
      </c>
      <c r="AB1485" s="416" t="e">
        <f t="shared" si="119"/>
        <v>#N/A</v>
      </c>
      <c r="AC1485" s="416" t="e">
        <f t="shared" si="120"/>
        <v>#N/A</v>
      </c>
    </row>
    <row r="1486" ht="22.5" customHeight="1" spans="1:29">
      <c r="A1486" s="421"/>
      <c r="B1486" s="422"/>
      <c r="C1486" s="422"/>
      <c r="D1486" s="421"/>
      <c r="E1486" s="421"/>
      <c r="F1486" s="421"/>
      <c r="G1486" s="421"/>
      <c r="H1486" s="421"/>
      <c r="I1486" s="421"/>
      <c r="J1486" s="421"/>
      <c r="K1486" s="421"/>
      <c r="L1486" s="421"/>
      <c r="M1486" s="421"/>
      <c r="N1486" s="426"/>
      <c r="O1486" s="426"/>
      <c r="P1486" s="427"/>
      <c r="Q1486" s="427"/>
      <c r="R1486" s="426"/>
      <c r="S1486" s="426"/>
      <c r="T1486" s="426"/>
      <c r="U1486" s="426"/>
      <c r="V1486" s="426"/>
      <c r="W1486" s="426"/>
      <c r="X1486" s="427"/>
      <c r="Y1486" s="416" t="e">
        <f t="shared" si="116"/>
        <v>#N/A</v>
      </c>
      <c r="Z1486" s="416" t="e">
        <f t="shared" si="117"/>
        <v>#N/A</v>
      </c>
      <c r="AA1486" s="416" t="str">
        <f t="shared" si="118"/>
        <v/>
      </c>
      <c r="AB1486" s="416" t="e">
        <f t="shared" si="119"/>
        <v>#N/A</v>
      </c>
      <c r="AC1486" s="416" t="e">
        <f t="shared" si="120"/>
        <v>#N/A</v>
      </c>
    </row>
    <row r="1487" ht="22.5" customHeight="1" spans="1:29">
      <c r="A1487" s="421"/>
      <c r="B1487" s="422"/>
      <c r="C1487" s="422"/>
      <c r="D1487" s="421"/>
      <c r="E1487" s="421"/>
      <c r="F1487" s="421"/>
      <c r="G1487" s="421"/>
      <c r="H1487" s="421"/>
      <c r="I1487" s="421"/>
      <c r="J1487" s="421"/>
      <c r="K1487" s="421"/>
      <c r="L1487" s="421"/>
      <c r="M1487" s="421"/>
      <c r="N1487" s="426"/>
      <c r="O1487" s="426"/>
      <c r="P1487" s="427"/>
      <c r="Q1487" s="427"/>
      <c r="R1487" s="426"/>
      <c r="S1487" s="426"/>
      <c r="T1487" s="426"/>
      <c r="U1487" s="426"/>
      <c r="V1487" s="426"/>
      <c r="W1487" s="426"/>
      <c r="X1487" s="427"/>
      <c r="Y1487" s="416" t="e">
        <f t="shared" si="116"/>
        <v>#N/A</v>
      </c>
      <c r="Z1487" s="416" t="e">
        <f t="shared" si="117"/>
        <v>#N/A</v>
      </c>
      <c r="AA1487" s="416" t="str">
        <f t="shared" si="118"/>
        <v/>
      </c>
      <c r="AB1487" s="416" t="e">
        <f t="shared" si="119"/>
        <v>#N/A</v>
      </c>
      <c r="AC1487" s="416" t="e">
        <f t="shared" si="120"/>
        <v>#N/A</v>
      </c>
    </row>
    <row r="1488" ht="22.5" customHeight="1" spans="1:29">
      <c r="A1488" s="421"/>
      <c r="B1488" s="422"/>
      <c r="C1488" s="422"/>
      <c r="D1488" s="421"/>
      <c r="E1488" s="421"/>
      <c r="F1488" s="421"/>
      <c r="G1488" s="421"/>
      <c r="H1488" s="421"/>
      <c r="I1488" s="421"/>
      <c r="J1488" s="421"/>
      <c r="K1488" s="421"/>
      <c r="L1488" s="421"/>
      <c r="M1488" s="421"/>
      <c r="N1488" s="426"/>
      <c r="O1488" s="426"/>
      <c r="P1488" s="427"/>
      <c r="Q1488" s="427"/>
      <c r="R1488" s="426"/>
      <c r="S1488" s="426"/>
      <c r="T1488" s="426"/>
      <c r="U1488" s="426"/>
      <c r="V1488" s="426"/>
      <c r="W1488" s="426"/>
      <c r="X1488" s="427"/>
      <c r="Y1488" s="416" t="e">
        <f t="shared" si="116"/>
        <v>#N/A</v>
      </c>
      <c r="Z1488" s="416" t="e">
        <f t="shared" si="117"/>
        <v>#N/A</v>
      </c>
      <c r="AA1488" s="416" t="str">
        <f t="shared" si="118"/>
        <v/>
      </c>
      <c r="AB1488" s="416" t="e">
        <f t="shared" si="119"/>
        <v>#N/A</v>
      </c>
      <c r="AC1488" s="416" t="e">
        <f t="shared" si="120"/>
        <v>#N/A</v>
      </c>
    </row>
    <row r="1489" ht="22.5" customHeight="1" spans="1:29">
      <c r="A1489" s="421"/>
      <c r="B1489" s="422"/>
      <c r="C1489" s="422"/>
      <c r="D1489" s="421"/>
      <c r="E1489" s="421"/>
      <c r="F1489" s="421"/>
      <c r="G1489" s="421"/>
      <c r="H1489" s="421"/>
      <c r="I1489" s="421"/>
      <c r="J1489" s="421"/>
      <c r="K1489" s="421"/>
      <c r="L1489" s="421"/>
      <c r="M1489" s="421"/>
      <c r="N1489" s="426"/>
      <c r="O1489" s="426"/>
      <c r="P1489" s="427"/>
      <c r="Q1489" s="427"/>
      <c r="R1489" s="426"/>
      <c r="S1489" s="426"/>
      <c r="T1489" s="426"/>
      <c r="U1489" s="426"/>
      <c r="V1489" s="426"/>
      <c r="W1489" s="426"/>
      <c r="X1489" s="427"/>
      <c r="Y1489" s="416" t="e">
        <f t="shared" si="116"/>
        <v>#N/A</v>
      </c>
      <c r="Z1489" s="416" t="e">
        <f t="shared" si="117"/>
        <v>#N/A</v>
      </c>
      <c r="AA1489" s="416" t="str">
        <f t="shared" si="118"/>
        <v/>
      </c>
      <c r="AB1489" s="416" t="e">
        <f t="shared" si="119"/>
        <v>#N/A</v>
      </c>
      <c r="AC1489" s="416" t="e">
        <f t="shared" si="120"/>
        <v>#N/A</v>
      </c>
    </row>
    <row r="1490" ht="22.5" customHeight="1" spans="1:29">
      <c r="A1490" s="421"/>
      <c r="B1490" s="422"/>
      <c r="C1490" s="422"/>
      <c r="D1490" s="421"/>
      <c r="E1490" s="421"/>
      <c r="F1490" s="421"/>
      <c r="G1490" s="421"/>
      <c r="H1490" s="421"/>
      <c r="I1490" s="421"/>
      <c r="J1490" s="421"/>
      <c r="K1490" s="421"/>
      <c r="L1490" s="421"/>
      <c r="M1490" s="421"/>
      <c r="N1490" s="426"/>
      <c r="O1490" s="426"/>
      <c r="P1490" s="427"/>
      <c r="Q1490" s="427"/>
      <c r="R1490" s="426"/>
      <c r="S1490" s="426"/>
      <c r="T1490" s="426"/>
      <c r="U1490" s="426"/>
      <c r="V1490" s="426"/>
      <c r="W1490" s="426"/>
      <c r="X1490" s="427"/>
      <c r="Y1490" s="416" t="e">
        <f t="shared" si="116"/>
        <v>#N/A</v>
      </c>
      <c r="Z1490" s="416" t="e">
        <f t="shared" si="117"/>
        <v>#N/A</v>
      </c>
      <c r="AA1490" s="416" t="str">
        <f t="shared" si="118"/>
        <v/>
      </c>
      <c r="AB1490" s="416" t="e">
        <f t="shared" si="119"/>
        <v>#N/A</v>
      </c>
      <c r="AC1490" s="416" t="e">
        <f t="shared" si="120"/>
        <v>#N/A</v>
      </c>
    </row>
    <row r="1491" ht="22.5" customHeight="1" spans="1:29">
      <c r="A1491" s="421"/>
      <c r="B1491" s="422"/>
      <c r="C1491" s="422"/>
      <c r="D1491" s="421"/>
      <c r="E1491" s="421"/>
      <c r="F1491" s="421"/>
      <c r="G1491" s="421"/>
      <c r="H1491" s="421"/>
      <c r="I1491" s="421"/>
      <c r="J1491" s="421"/>
      <c r="K1491" s="421"/>
      <c r="L1491" s="421"/>
      <c r="M1491" s="421"/>
      <c r="N1491" s="426"/>
      <c r="O1491" s="426"/>
      <c r="P1491" s="427"/>
      <c r="Q1491" s="427"/>
      <c r="R1491" s="426"/>
      <c r="S1491" s="426"/>
      <c r="T1491" s="426"/>
      <c r="U1491" s="426"/>
      <c r="V1491" s="426"/>
      <c r="W1491" s="426"/>
      <c r="X1491" s="427"/>
      <c r="Y1491" s="416" t="e">
        <f t="shared" si="116"/>
        <v>#N/A</v>
      </c>
      <c r="Z1491" s="416" t="e">
        <f t="shared" si="117"/>
        <v>#N/A</v>
      </c>
      <c r="AA1491" s="416" t="str">
        <f t="shared" si="118"/>
        <v/>
      </c>
      <c r="AB1491" s="416" t="e">
        <f t="shared" si="119"/>
        <v>#N/A</v>
      </c>
      <c r="AC1491" s="416" t="e">
        <f t="shared" si="120"/>
        <v>#N/A</v>
      </c>
    </row>
    <row r="1492" ht="22.5" customHeight="1" spans="1:29">
      <c r="A1492" s="421"/>
      <c r="B1492" s="422"/>
      <c r="C1492" s="422"/>
      <c r="D1492" s="421"/>
      <c r="E1492" s="421"/>
      <c r="F1492" s="421"/>
      <c r="G1492" s="421"/>
      <c r="H1492" s="421"/>
      <c r="I1492" s="421"/>
      <c r="J1492" s="421"/>
      <c r="K1492" s="421"/>
      <c r="L1492" s="421"/>
      <c r="M1492" s="421"/>
      <c r="N1492" s="426"/>
      <c r="O1492" s="426"/>
      <c r="P1492" s="427"/>
      <c r="Q1492" s="427"/>
      <c r="R1492" s="426"/>
      <c r="S1492" s="426"/>
      <c r="T1492" s="426"/>
      <c r="U1492" s="426"/>
      <c r="V1492" s="426"/>
      <c r="W1492" s="426"/>
      <c r="X1492" s="427"/>
      <c r="Y1492" s="416" t="e">
        <f t="shared" si="116"/>
        <v>#N/A</v>
      </c>
      <c r="Z1492" s="416" t="e">
        <f t="shared" si="117"/>
        <v>#N/A</v>
      </c>
      <c r="AA1492" s="416" t="str">
        <f t="shared" si="118"/>
        <v/>
      </c>
      <c r="AB1492" s="416" t="e">
        <f t="shared" si="119"/>
        <v>#N/A</v>
      </c>
      <c r="AC1492" s="416" t="e">
        <f t="shared" si="120"/>
        <v>#N/A</v>
      </c>
    </row>
    <row r="1493" ht="22.5" customHeight="1" spans="1:29">
      <c r="A1493" s="421"/>
      <c r="B1493" s="422"/>
      <c r="C1493" s="422"/>
      <c r="D1493" s="421"/>
      <c r="E1493" s="421"/>
      <c r="F1493" s="421"/>
      <c r="G1493" s="421"/>
      <c r="H1493" s="421"/>
      <c r="I1493" s="421"/>
      <c r="J1493" s="421"/>
      <c r="K1493" s="421"/>
      <c r="L1493" s="421"/>
      <c r="M1493" s="421"/>
      <c r="N1493" s="426"/>
      <c r="O1493" s="426"/>
      <c r="P1493" s="427"/>
      <c r="Q1493" s="427"/>
      <c r="R1493" s="426"/>
      <c r="S1493" s="426"/>
      <c r="T1493" s="426"/>
      <c r="U1493" s="426"/>
      <c r="V1493" s="426"/>
      <c r="W1493" s="426"/>
      <c r="X1493" s="427"/>
      <c r="Y1493" s="416" t="e">
        <f t="shared" si="116"/>
        <v>#N/A</v>
      </c>
      <c r="Z1493" s="416" t="e">
        <f t="shared" si="117"/>
        <v>#N/A</v>
      </c>
      <c r="AA1493" s="416" t="str">
        <f t="shared" si="118"/>
        <v/>
      </c>
      <c r="AB1493" s="416" t="e">
        <f t="shared" si="119"/>
        <v>#N/A</v>
      </c>
      <c r="AC1493" s="416" t="e">
        <f t="shared" si="120"/>
        <v>#N/A</v>
      </c>
    </row>
    <row r="1494" ht="22.5" customHeight="1" spans="1:29">
      <c r="A1494" s="421"/>
      <c r="B1494" s="422"/>
      <c r="C1494" s="422"/>
      <c r="D1494" s="421"/>
      <c r="E1494" s="421"/>
      <c r="F1494" s="421"/>
      <c r="G1494" s="421"/>
      <c r="H1494" s="421"/>
      <c r="I1494" s="421"/>
      <c r="J1494" s="421"/>
      <c r="K1494" s="421"/>
      <c r="L1494" s="421"/>
      <c r="M1494" s="421"/>
      <c r="N1494" s="426"/>
      <c r="O1494" s="426"/>
      <c r="P1494" s="427"/>
      <c r="Q1494" s="427"/>
      <c r="R1494" s="426"/>
      <c r="S1494" s="426"/>
      <c r="T1494" s="426"/>
      <c r="U1494" s="426"/>
      <c r="V1494" s="426"/>
      <c r="W1494" s="426"/>
      <c r="X1494" s="427"/>
      <c r="Y1494" s="416" t="e">
        <f t="shared" si="116"/>
        <v>#N/A</v>
      </c>
      <c r="Z1494" s="416" t="e">
        <f t="shared" si="117"/>
        <v>#N/A</v>
      </c>
      <c r="AA1494" s="416" t="str">
        <f t="shared" si="118"/>
        <v/>
      </c>
      <c r="AB1494" s="416" t="e">
        <f t="shared" si="119"/>
        <v>#N/A</v>
      </c>
      <c r="AC1494" s="416" t="e">
        <f t="shared" si="120"/>
        <v>#N/A</v>
      </c>
    </row>
    <row r="1495" ht="22.5" customHeight="1" spans="1:29">
      <c r="A1495" s="421"/>
      <c r="B1495" s="422"/>
      <c r="C1495" s="422"/>
      <c r="D1495" s="421"/>
      <c r="E1495" s="421"/>
      <c r="F1495" s="421"/>
      <c r="G1495" s="421"/>
      <c r="H1495" s="421"/>
      <c r="I1495" s="421"/>
      <c r="J1495" s="421"/>
      <c r="K1495" s="421"/>
      <c r="L1495" s="421"/>
      <c r="M1495" s="421"/>
      <c r="N1495" s="426"/>
      <c r="O1495" s="426"/>
      <c r="P1495" s="427"/>
      <c r="Q1495" s="427"/>
      <c r="R1495" s="426"/>
      <c r="S1495" s="426"/>
      <c r="T1495" s="426"/>
      <c r="U1495" s="426"/>
      <c r="V1495" s="426"/>
      <c r="W1495" s="426"/>
      <c r="X1495" s="427"/>
      <c r="Y1495" s="416" t="e">
        <f t="shared" si="116"/>
        <v>#N/A</v>
      </c>
      <c r="Z1495" s="416" t="e">
        <f t="shared" si="117"/>
        <v>#N/A</v>
      </c>
      <c r="AA1495" s="416" t="str">
        <f t="shared" si="118"/>
        <v/>
      </c>
      <c r="AB1495" s="416" t="e">
        <f t="shared" si="119"/>
        <v>#N/A</v>
      </c>
      <c r="AC1495" s="416" t="e">
        <f t="shared" si="120"/>
        <v>#N/A</v>
      </c>
    </row>
    <row r="1496" ht="22.5" customHeight="1" spans="1:29">
      <c r="A1496" s="421"/>
      <c r="B1496" s="422"/>
      <c r="C1496" s="422"/>
      <c r="D1496" s="421"/>
      <c r="E1496" s="421"/>
      <c r="F1496" s="421"/>
      <c r="G1496" s="421"/>
      <c r="H1496" s="421"/>
      <c r="I1496" s="421"/>
      <c r="J1496" s="421"/>
      <c r="K1496" s="421"/>
      <c r="L1496" s="421"/>
      <c r="M1496" s="421"/>
      <c r="N1496" s="426"/>
      <c r="O1496" s="426"/>
      <c r="P1496" s="427"/>
      <c r="Q1496" s="427"/>
      <c r="R1496" s="426"/>
      <c r="S1496" s="426"/>
      <c r="T1496" s="426"/>
      <c r="U1496" s="426"/>
      <c r="V1496" s="426"/>
      <c r="W1496" s="426"/>
      <c r="X1496" s="427"/>
      <c r="Y1496" s="416" t="e">
        <f t="shared" si="116"/>
        <v>#N/A</v>
      </c>
      <c r="Z1496" s="416" t="e">
        <f t="shared" si="117"/>
        <v>#N/A</v>
      </c>
      <c r="AA1496" s="416" t="str">
        <f t="shared" si="118"/>
        <v/>
      </c>
      <c r="AB1496" s="416" t="e">
        <f t="shared" si="119"/>
        <v>#N/A</v>
      </c>
      <c r="AC1496" s="416" t="e">
        <f t="shared" si="120"/>
        <v>#N/A</v>
      </c>
    </row>
    <row r="1497" ht="22.5" customHeight="1" spans="1:29">
      <c r="A1497" s="421"/>
      <c r="B1497" s="422"/>
      <c r="C1497" s="422"/>
      <c r="D1497" s="421"/>
      <c r="E1497" s="421"/>
      <c r="F1497" s="421"/>
      <c r="G1497" s="421"/>
      <c r="H1497" s="421"/>
      <c r="I1497" s="421"/>
      <c r="J1497" s="421"/>
      <c r="K1497" s="421"/>
      <c r="L1497" s="421"/>
      <c r="M1497" s="421"/>
      <c r="N1497" s="426"/>
      <c r="O1497" s="426"/>
      <c r="P1497" s="427"/>
      <c r="Q1497" s="427"/>
      <c r="R1497" s="426"/>
      <c r="S1497" s="426"/>
      <c r="T1497" s="426"/>
      <c r="U1497" s="426"/>
      <c r="V1497" s="426"/>
      <c r="W1497" s="426"/>
      <c r="X1497" s="427"/>
      <c r="Y1497" s="416" t="e">
        <f t="shared" si="116"/>
        <v>#N/A</v>
      </c>
      <c r="Z1497" s="416" t="e">
        <f t="shared" si="117"/>
        <v>#N/A</v>
      </c>
      <c r="AA1497" s="416" t="str">
        <f t="shared" si="118"/>
        <v/>
      </c>
      <c r="AB1497" s="416" t="e">
        <f t="shared" si="119"/>
        <v>#N/A</v>
      </c>
      <c r="AC1497" s="416" t="e">
        <f t="shared" si="120"/>
        <v>#N/A</v>
      </c>
    </row>
    <row r="1498" ht="22.5" customHeight="1" spans="1:29">
      <c r="A1498" s="421"/>
      <c r="B1498" s="422"/>
      <c r="C1498" s="422"/>
      <c r="D1498" s="421"/>
      <c r="E1498" s="421"/>
      <c r="F1498" s="421"/>
      <c r="G1498" s="421"/>
      <c r="H1498" s="421"/>
      <c r="I1498" s="421"/>
      <c r="J1498" s="421"/>
      <c r="K1498" s="421"/>
      <c r="L1498" s="421"/>
      <c r="M1498" s="421"/>
      <c r="N1498" s="426"/>
      <c r="O1498" s="426"/>
      <c r="P1498" s="427"/>
      <c r="Q1498" s="427"/>
      <c r="R1498" s="426"/>
      <c r="S1498" s="426"/>
      <c r="T1498" s="426"/>
      <c r="U1498" s="426"/>
      <c r="V1498" s="426"/>
      <c r="W1498" s="426"/>
      <c r="X1498" s="427"/>
      <c r="Y1498" s="416" t="e">
        <f t="shared" si="116"/>
        <v>#N/A</v>
      </c>
      <c r="Z1498" s="416" t="e">
        <f t="shared" si="117"/>
        <v>#N/A</v>
      </c>
      <c r="AA1498" s="416" t="str">
        <f t="shared" si="118"/>
        <v/>
      </c>
      <c r="AB1498" s="416" t="e">
        <f t="shared" si="119"/>
        <v>#N/A</v>
      </c>
      <c r="AC1498" s="416" t="e">
        <f t="shared" si="120"/>
        <v>#N/A</v>
      </c>
    </row>
    <row r="1499" ht="22.5" customHeight="1" spans="1:29">
      <c r="A1499" s="421"/>
      <c r="B1499" s="422"/>
      <c r="C1499" s="422"/>
      <c r="D1499" s="421"/>
      <c r="E1499" s="421"/>
      <c r="F1499" s="421"/>
      <c r="G1499" s="421"/>
      <c r="H1499" s="421"/>
      <c r="I1499" s="421"/>
      <c r="J1499" s="421"/>
      <c r="K1499" s="421"/>
      <c r="L1499" s="421"/>
      <c r="M1499" s="421"/>
      <c r="N1499" s="426"/>
      <c r="O1499" s="426"/>
      <c r="P1499" s="427"/>
      <c r="Q1499" s="427"/>
      <c r="R1499" s="426"/>
      <c r="S1499" s="426"/>
      <c r="T1499" s="426"/>
      <c r="U1499" s="426"/>
      <c r="V1499" s="426"/>
      <c r="W1499" s="426"/>
      <c r="X1499" s="427"/>
      <c r="Y1499" s="416" t="e">
        <f t="shared" si="116"/>
        <v>#N/A</v>
      </c>
      <c r="Z1499" s="416" t="e">
        <f t="shared" si="117"/>
        <v>#N/A</v>
      </c>
      <c r="AA1499" s="416" t="str">
        <f t="shared" si="118"/>
        <v/>
      </c>
      <c r="AB1499" s="416" t="e">
        <f t="shared" si="119"/>
        <v>#N/A</v>
      </c>
      <c r="AC1499" s="416" t="e">
        <f t="shared" si="120"/>
        <v>#N/A</v>
      </c>
    </row>
    <row r="1500" ht="22.5" customHeight="1" spans="1:29">
      <c r="A1500" s="421"/>
      <c r="B1500" s="422"/>
      <c r="C1500" s="422"/>
      <c r="D1500" s="421"/>
      <c r="E1500" s="421"/>
      <c r="F1500" s="421"/>
      <c r="G1500" s="421"/>
      <c r="H1500" s="421"/>
      <c r="I1500" s="421"/>
      <c r="J1500" s="421"/>
      <c r="K1500" s="421"/>
      <c r="L1500" s="421"/>
      <c r="M1500" s="421"/>
      <c r="N1500" s="426"/>
      <c r="O1500" s="426"/>
      <c r="P1500" s="427"/>
      <c r="Q1500" s="427"/>
      <c r="R1500" s="426"/>
      <c r="S1500" s="426"/>
      <c r="T1500" s="426"/>
      <c r="U1500" s="426"/>
      <c r="V1500" s="426"/>
      <c r="W1500" s="426"/>
      <c r="X1500" s="427"/>
      <c r="Y1500" s="416" t="e">
        <f t="shared" si="116"/>
        <v>#N/A</v>
      </c>
      <c r="Z1500" s="416" t="e">
        <f t="shared" si="117"/>
        <v>#N/A</v>
      </c>
      <c r="AA1500" s="416" t="str">
        <f t="shared" si="118"/>
        <v/>
      </c>
      <c r="AB1500" s="416" t="e">
        <f t="shared" si="119"/>
        <v>#N/A</v>
      </c>
      <c r="AC1500" s="416" t="e">
        <f t="shared" si="120"/>
        <v>#N/A</v>
      </c>
    </row>
    <row r="1501" ht="22.5" customHeight="1" spans="1:29">
      <c r="A1501" s="421"/>
      <c r="B1501" s="422"/>
      <c r="C1501" s="422"/>
      <c r="D1501" s="421"/>
      <c r="E1501" s="421"/>
      <c r="F1501" s="421"/>
      <c r="G1501" s="421"/>
      <c r="H1501" s="421"/>
      <c r="I1501" s="421"/>
      <c r="J1501" s="421"/>
      <c r="K1501" s="421"/>
      <c r="L1501" s="421"/>
      <c r="M1501" s="421"/>
      <c r="N1501" s="426"/>
      <c r="O1501" s="426"/>
      <c r="P1501" s="427"/>
      <c r="Q1501" s="427"/>
      <c r="R1501" s="426"/>
      <c r="S1501" s="426"/>
      <c r="T1501" s="426"/>
      <c r="U1501" s="426"/>
      <c r="V1501" s="426"/>
      <c r="W1501" s="426"/>
      <c r="X1501" s="427"/>
      <c r="Y1501" s="416" t="e">
        <f t="shared" si="116"/>
        <v>#N/A</v>
      </c>
      <c r="Z1501" s="416" t="e">
        <f t="shared" si="117"/>
        <v>#N/A</v>
      </c>
      <c r="AA1501" s="416" t="str">
        <f t="shared" si="118"/>
        <v/>
      </c>
      <c r="AB1501" s="416" t="e">
        <f t="shared" si="119"/>
        <v>#N/A</v>
      </c>
      <c r="AC1501" s="416" t="e">
        <f t="shared" si="120"/>
        <v>#N/A</v>
      </c>
    </row>
    <row r="1502" ht="22.5" customHeight="1" spans="1:29">
      <c r="A1502" s="421"/>
      <c r="B1502" s="422"/>
      <c r="C1502" s="422"/>
      <c r="D1502" s="421"/>
      <c r="E1502" s="421"/>
      <c r="F1502" s="421"/>
      <c r="G1502" s="421"/>
      <c r="H1502" s="421"/>
      <c r="I1502" s="421"/>
      <c r="J1502" s="421"/>
      <c r="K1502" s="421"/>
      <c r="L1502" s="421"/>
      <c r="M1502" s="421"/>
      <c r="N1502" s="426"/>
      <c r="O1502" s="426"/>
      <c r="P1502" s="427"/>
      <c r="Q1502" s="427"/>
      <c r="R1502" s="426"/>
      <c r="S1502" s="426"/>
      <c r="T1502" s="426"/>
      <c r="U1502" s="426"/>
      <c r="V1502" s="426"/>
      <c r="W1502" s="426"/>
      <c r="X1502" s="427"/>
      <c r="Y1502" s="416" t="e">
        <f t="shared" si="116"/>
        <v>#N/A</v>
      </c>
      <c r="Z1502" s="416" t="e">
        <f t="shared" si="117"/>
        <v>#N/A</v>
      </c>
      <c r="AA1502" s="416" t="str">
        <f t="shared" si="118"/>
        <v/>
      </c>
      <c r="AB1502" s="416" t="e">
        <f t="shared" si="119"/>
        <v>#N/A</v>
      </c>
      <c r="AC1502" s="416" t="e">
        <f t="shared" si="120"/>
        <v>#N/A</v>
      </c>
    </row>
    <row r="1503" ht="22.5" customHeight="1" spans="1:29">
      <c r="A1503" s="421"/>
      <c r="B1503" s="422"/>
      <c r="C1503" s="422"/>
      <c r="D1503" s="421"/>
      <c r="E1503" s="421"/>
      <c r="F1503" s="421"/>
      <c r="G1503" s="421"/>
      <c r="H1503" s="421"/>
      <c r="I1503" s="421"/>
      <c r="J1503" s="421"/>
      <c r="K1503" s="421"/>
      <c r="L1503" s="421"/>
      <c r="M1503" s="421"/>
      <c r="N1503" s="426"/>
      <c r="O1503" s="426"/>
      <c r="P1503" s="427"/>
      <c r="Q1503" s="427"/>
      <c r="R1503" s="426"/>
      <c r="S1503" s="426"/>
      <c r="T1503" s="426"/>
      <c r="U1503" s="426"/>
      <c r="V1503" s="426"/>
      <c r="W1503" s="426"/>
      <c r="X1503" s="427"/>
      <c r="Y1503" s="416" t="e">
        <f t="shared" si="116"/>
        <v>#N/A</v>
      </c>
      <c r="Z1503" s="416" t="e">
        <f t="shared" si="117"/>
        <v>#N/A</v>
      </c>
      <c r="AA1503" s="416" t="str">
        <f t="shared" si="118"/>
        <v/>
      </c>
      <c r="AB1503" s="416" t="e">
        <f t="shared" si="119"/>
        <v>#N/A</v>
      </c>
      <c r="AC1503" s="416" t="e">
        <f t="shared" si="120"/>
        <v>#N/A</v>
      </c>
    </row>
    <row r="1504" ht="22.5" customHeight="1" spans="1:29">
      <c r="A1504" s="421"/>
      <c r="B1504" s="422"/>
      <c r="C1504" s="422"/>
      <c r="D1504" s="421"/>
      <c r="E1504" s="421"/>
      <c r="F1504" s="421"/>
      <c r="G1504" s="421"/>
      <c r="H1504" s="421"/>
      <c r="I1504" s="421"/>
      <c r="J1504" s="421"/>
      <c r="K1504" s="421"/>
      <c r="L1504" s="421"/>
      <c r="M1504" s="421"/>
      <c r="N1504" s="426"/>
      <c r="O1504" s="426"/>
      <c r="P1504" s="427"/>
      <c r="Q1504" s="427"/>
      <c r="R1504" s="426"/>
      <c r="S1504" s="426"/>
      <c r="T1504" s="426"/>
      <c r="U1504" s="426"/>
      <c r="V1504" s="426"/>
      <c r="W1504" s="426"/>
      <c r="X1504" s="427"/>
      <c r="Y1504" s="416" t="e">
        <f t="shared" si="116"/>
        <v>#N/A</v>
      </c>
      <c r="Z1504" s="416" t="e">
        <f t="shared" si="117"/>
        <v>#N/A</v>
      </c>
      <c r="AA1504" s="416" t="str">
        <f t="shared" si="118"/>
        <v/>
      </c>
      <c r="AB1504" s="416" t="e">
        <f t="shared" si="119"/>
        <v>#N/A</v>
      </c>
      <c r="AC1504" s="416" t="e">
        <f t="shared" si="120"/>
        <v>#N/A</v>
      </c>
    </row>
    <row r="1505" ht="22.5" customHeight="1" spans="1:29">
      <c r="A1505" s="421"/>
      <c r="B1505" s="422"/>
      <c r="C1505" s="422"/>
      <c r="D1505" s="421"/>
      <c r="E1505" s="421"/>
      <c r="F1505" s="421"/>
      <c r="G1505" s="421"/>
      <c r="H1505" s="421"/>
      <c r="I1505" s="421"/>
      <c r="J1505" s="421"/>
      <c r="K1505" s="421"/>
      <c r="L1505" s="421"/>
      <c r="M1505" s="421"/>
      <c r="N1505" s="426"/>
      <c r="O1505" s="426"/>
      <c r="P1505" s="427"/>
      <c r="Q1505" s="427"/>
      <c r="R1505" s="426"/>
      <c r="S1505" s="426"/>
      <c r="T1505" s="426"/>
      <c r="U1505" s="426"/>
      <c r="V1505" s="426"/>
      <c r="W1505" s="426"/>
      <c r="X1505" s="427"/>
      <c r="Y1505" s="416" t="e">
        <f t="shared" si="116"/>
        <v>#N/A</v>
      </c>
      <c r="Z1505" s="416" t="e">
        <f t="shared" si="117"/>
        <v>#N/A</v>
      </c>
      <c r="AA1505" s="416" t="str">
        <f t="shared" si="118"/>
        <v/>
      </c>
      <c r="AB1505" s="416" t="e">
        <f t="shared" si="119"/>
        <v>#N/A</v>
      </c>
      <c r="AC1505" s="416" t="e">
        <f t="shared" si="120"/>
        <v>#N/A</v>
      </c>
    </row>
    <row r="1506" ht="22.5" customHeight="1" spans="1:29">
      <c r="A1506" s="421"/>
      <c r="B1506" s="422"/>
      <c r="C1506" s="422"/>
      <c r="D1506" s="421"/>
      <c r="E1506" s="421"/>
      <c r="F1506" s="421"/>
      <c r="G1506" s="421"/>
      <c r="H1506" s="421"/>
      <c r="I1506" s="421"/>
      <c r="J1506" s="421"/>
      <c r="K1506" s="421"/>
      <c r="L1506" s="421"/>
      <c r="M1506" s="421"/>
      <c r="N1506" s="426"/>
      <c r="O1506" s="426"/>
      <c r="P1506" s="427"/>
      <c r="Q1506" s="427"/>
      <c r="R1506" s="426"/>
      <c r="S1506" s="426"/>
      <c r="T1506" s="426"/>
      <c r="U1506" s="426"/>
      <c r="V1506" s="426"/>
      <c r="W1506" s="426"/>
      <c r="X1506" s="427"/>
      <c r="Y1506" s="416" t="e">
        <f t="shared" si="116"/>
        <v>#N/A</v>
      </c>
      <c r="Z1506" s="416" t="e">
        <f t="shared" si="117"/>
        <v>#N/A</v>
      </c>
      <c r="AA1506" s="416" t="str">
        <f t="shared" si="118"/>
        <v/>
      </c>
      <c r="AB1506" s="416" t="e">
        <f t="shared" si="119"/>
        <v>#N/A</v>
      </c>
      <c r="AC1506" s="416" t="e">
        <f t="shared" si="120"/>
        <v>#N/A</v>
      </c>
    </row>
    <row r="1507" ht="22.5" customHeight="1" spans="1:29">
      <c r="A1507" s="421"/>
      <c r="B1507" s="422"/>
      <c r="C1507" s="422"/>
      <c r="D1507" s="421"/>
      <c r="E1507" s="421"/>
      <c r="F1507" s="421"/>
      <c r="G1507" s="421"/>
      <c r="H1507" s="421"/>
      <c r="I1507" s="421"/>
      <c r="J1507" s="421"/>
      <c r="K1507" s="421"/>
      <c r="L1507" s="421"/>
      <c r="M1507" s="421"/>
      <c r="N1507" s="426"/>
      <c r="O1507" s="426"/>
      <c r="P1507" s="427"/>
      <c r="Q1507" s="427"/>
      <c r="R1507" s="426"/>
      <c r="S1507" s="426"/>
      <c r="T1507" s="426"/>
      <c r="U1507" s="426"/>
      <c r="V1507" s="426"/>
      <c r="W1507" s="426"/>
      <c r="X1507" s="427"/>
      <c r="Y1507" s="416" t="e">
        <f t="shared" si="116"/>
        <v>#N/A</v>
      </c>
      <c r="Z1507" s="416" t="e">
        <f t="shared" si="117"/>
        <v>#N/A</v>
      </c>
      <c r="AA1507" s="416" t="str">
        <f t="shared" si="118"/>
        <v/>
      </c>
      <c r="AB1507" s="416" t="e">
        <f t="shared" si="119"/>
        <v>#N/A</v>
      </c>
      <c r="AC1507" s="416" t="e">
        <f t="shared" si="120"/>
        <v>#N/A</v>
      </c>
    </row>
    <row r="1508" ht="22.5" customHeight="1" spans="1:29">
      <c r="A1508" s="421"/>
      <c r="B1508" s="422"/>
      <c r="C1508" s="422"/>
      <c r="D1508" s="421"/>
      <c r="E1508" s="421"/>
      <c r="F1508" s="421"/>
      <c r="G1508" s="421"/>
      <c r="H1508" s="421"/>
      <c r="I1508" s="421"/>
      <c r="J1508" s="421"/>
      <c r="K1508" s="421"/>
      <c r="L1508" s="421"/>
      <c r="M1508" s="421"/>
      <c r="N1508" s="426"/>
      <c r="O1508" s="426"/>
      <c r="P1508" s="427"/>
      <c r="Q1508" s="427"/>
      <c r="R1508" s="426"/>
      <c r="S1508" s="426"/>
      <c r="T1508" s="426"/>
      <c r="U1508" s="426"/>
      <c r="V1508" s="426"/>
      <c r="W1508" s="426"/>
      <c r="X1508" s="427"/>
      <c r="Y1508" s="416" t="e">
        <f t="shared" si="116"/>
        <v>#N/A</v>
      </c>
      <c r="Z1508" s="416" t="e">
        <f t="shared" si="117"/>
        <v>#N/A</v>
      </c>
      <c r="AA1508" s="416" t="str">
        <f t="shared" si="118"/>
        <v/>
      </c>
      <c r="AB1508" s="416" t="e">
        <f t="shared" si="119"/>
        <v>#N/A</v>
      </c>
      <c r="AC1508" s="416" t="e">
        <f t="shared" si="120"/>
        <v>#N/A</v>
      </c>
    </row>
    <row r="1509" ht="22.5" customHeight="1" spans="1:29">
      <c r="A1509" s="421"/>
      <c r="B1509" s="422"/>
      <c r="C1509" s="422"/>
      <c r="D1509" s="421"/>
      <c r="E1509" s="421"/>
      <c r="F1509" s="421"/>
      <c r="G1509" s="421"/>
      <c r="H1509" s="421"/>
      <c r="I1509" s="421"/>
      <c r="J1509" s="421"/>
      <c r="K1509" s="421"/>
      <c r="L1509" s="421"/>
      <c r="M1509" s="421"/>
      <c r="N1509" s="426"/>
      <c r="O1509" s="426"/>
      <c r="P1509" s="427"/>
      <c r="Q1509" s="427"/>
      <c r="R1509" s="426"/>
      <c r="S1509" s="426"/>
      <c r="T1509" s="426"/>
      <c r="U1509" s="426"/>
      <c r="V1509" s="426"/>
      <c r="W1509" s="426"/>
      <c r="X1509" s="427"/>
      <c r="Y1509" s="416" t="e">
        <f t="shared" si="116"/>
        <v>#N/A</v>
      </c>
      <c r="Z1509" s="416" t="e">
        <f t="shared" si="117"/>
        <v>#N/A</v>
      </c>
      <c r="AA1509" s="416" t="str">
        <f t="shared" si="118"/>
        <v/>
      </c>
      <c r="AB1509" s="416" t="e">
        <f t="shared" si="119"/>
        <v>#N/A</v>
      </c>
      <c r="AC1509" s="416" t="e">
        <f t="shared" si="120"/>
        <v>#N/A</v>
      </c>
    </row>
    <row r="1510" ht="22.5" customHeight="1" spans="1:29">
      <c r="A1510" s="421"/>
      <c r="B1510" s="422"/>
      <c r="C1510" s="422"/>
      <c r="D1510" s="421"/>
      <c r="E1510" s="421"/>
      <c r="F1510" s="421"/>
      <c r="G1510" s="421"/>
      <c r="H1510" s="421"/>
      <c r="I1510" s="421"/>
      <c r="J1510" s="421"/>
      <c r="K1510" s="421"/>
      <c r="L1510" s="421"/>
      <c r="M1510" s="421"/>
      <c r="N1510" s="426"/>
      <c r="O1510" s="426"/>
      <c r="P1510" s="427"/>
      <c r="Q1510" s="427"/>
      <c r="R1510" s="426"/>
      <c r="S1510" s="426"/>
      <c r="T1510" s="426"/>
      <c r="U1510" s="426"/>
      <c r="V1510" s="426"/>
      <c r="W1510" s="426"/>
      <c r="X1510" s="427"/>
      <c r="Y1510" s="416" t="e">
        <f t="shared" si="116"/>
        <v>#N/A</v>
      </c>
      <c r="Z1510" s="416" t="e">
        <f t="shared" si="117"/>
        <v>#N/A</v>
      </c>
      <c r="AA1510" s="416" t="str">
        <f t="shared" si="118"/>
        <v/>
      </c>
      <c r="AB1510" s="416" t="e">
        <f t="shared" si="119"/>
        <v>#N/A</v>
      </c>
      <c r="AC1510" s="416" t="e">
        <f t="shared" si="120"/>
        <v>#N/A</v>
      </c>
    </row>
    <row r="1511" ht="22.5" customHeight="1" spans="1:29">
      <c r="A1511" s="421"/>
      <c r="B1511" s="422"/>
      <c r="C1511" s="422"/>
      <c r="D1511" s="421"/>
      <c r="E1511" s="421"/>
      <c r="F1511" s="421"/>
      <c r="G1511" s="421"/>
      <c r="H1511" s="421"/>
      <c r="I1511" s="421"/>
      <c r="J1511" s="421"/>
      <c r="K1511" s="421"/>
      <c r="L1511" s="421"/>
      <c r="M1511" s="421"/>
      <c r="N1511" s="426"/>
      <c r="O1511" s="426"/>
      <c r="P1511" s="427"/>
      <c r="Q1511" s="427"/>
      <c r="R1511" s="426"/>
      <c r="S1511" s="426"/>
      <c r="T1511" s="426"/>
      <c r="U1511" s="426"/>
      <c r="V1511" s="426"/>
      <c r="W1511" s="426"/>
      <c r="X1511" s="427"/>
      <c r="Y1511" s="416" t="e">
        <f t="shared" si="116"/>
        <v>#N/A</v>
      </c>
      <c r="Z1511" s="416" t="e">
        <f t="shared" si="117"/>
        <v>#N/A</v>
      </c>
      <c r="AA1511" s="416" t="str">
        <f t="shared" si="118"/>
        <v/>
      </c>
      <c r="AB1511" s="416" t="e">
        <f t="shared" si="119"/>
        <v>#N/A</v>
      </c>
      <c r="AC1511" s="416" t="e">
        <f t="shared" si="120"/>
        <v>#N/A</v>
      </c>
    </row>
    <row r="1512" ht="22.5" customHeight="1" spans="1:29">
      <c r="A1512" s="421"/>
      <c r="B1512" s="422"/>
      <c r="C1512" s="422"/>
      <c r="D1512" s="421"/>
      <c r="E1512" s="421"/>
      <c r="F1512" s="421"/>
      <c r="G1512" s="421"/>
      <c r="H1512" s="421"/>
      <c r="I1512" s="421"/>
      <c r="J1512" s="421"/>
      <c r="K1512" s="421"/>
      <c r="L1512" s="421"/>
      <c r="M1512" s="421"/>
      <c r="N1512" s="426"/>
      <c r="O1512" s="426"/>
      <c r="P1512" s="427"/>
      <c r="Q1512" s="427"/>
      <c r="R1512" s="426"/>
      <c r="S1512" s="426"/>
      <c r="T1512" s="426"/>
      <c r="U1512" s="426"/>
      <c r="V1512" s="426"/>
      <c r="W1512" s="426"/>
      <c r="X1512" s="427"/>
      <c r="Y1512" s="416" t="e">
        <f t="shared" si="116"/>
        <v>#N/A</v>
      </c>
      <c r="Z1512" s="416" t="e">
        <f t="shared" si="117"/>
        <v>#N/A</v>
      </c>
      <c r="AA1512" s="416" t="str">
        <f t="shared" si="118"/>
        <v/>
      </c>
      <c r="AB1512" s="416" t="e">
        <f t="shared" si="119"/>
        <v>#N/A</v>
      </c>
      <c r="AC1512" s="416" t="e">
        <f t="shared" si="120"/>
        <v>#N/A</v>
      </c>
    </row>
    <row r="1513" ht="22.5" customHeight="1" spans="1:29">
      <c r="A1513" s="421"/>
      <c r="B1513" s="422"/>
      <c r="C1513" s="422"/>
      <c r="D1513" s="421"/>
      <c r="E1513" s="421"/>
      <c r="F1513" s="421"/>
      <c r="G1513" s="421"/>
      <c r="H1513" s="421"/>
      <c r="I1513" s="421"/>
      <c r="J1513" s="421"/>
      <c r="K1513" s="421"/>
      <c r="L1513" s="421"/>
      <c r="M1513" s="421"/>
      <c r="N1513" s="426"/>
      <c r="O1513" s="426"/>
      <c r="P1513" s="427"/>
      <c r="Q1513" s="427"/>
      <c r="R1513" s="426"/>
      <c r="S1513" s="426"/>
      <c r="T1513" s="426"/>
      <c r="U1513" s="426"/>
      <c r="V1513" s="426"/>
      <c r="W1513" s="426"/>
      <c r="X1513" s="427"/>
      <c r="Y1513" s="416" t="e">
        <f t="shared" si="116"/>
        <v>#N/A</v>
      </c>
      <c r="Z1513" s="416" t="e">
        <f t="shared" si="117"/>
        <v>#N/A</v>
      </c>
      <c r="AA1513" s="416" t="str">
        <f t="shared" si="118"/>
        <v/>
      </c>
      <c r="AB1513" s="416" t="e">
        <f t="shared" si="119"/>
        <v>#N/A</v>
      </c>
      <c r="AC1513" s="416" t="e">
        <f t="shared" si="120"/>
        <v>#N/A</v>
      </c>
    </row>
    <row r="1514" ht="22.5" customHeight="1" spans="1:29">
      <c r="A1514" s="421"/>
      <c r="B1514" s="422"/>
      <c r="C1514" s="422"/>
      <c r="D1514" s="421"/>
      <c r="E1514" s="421"/>
      <c r="F1514" s="421"/>
      <c r="G1514" s="421"/>
      <c r="H1514" s="421"/>
      <c r="I1514" s="421"/>
      <c r="J1514" s="421"/>
      <c r="K1514" s="421"/>
      <c r="L1514" s="421"/>
      <c r="M1514" s="421"/>
      <c r="N1514" s="426"/>
      <c r="O1514" s="426"/>
      <c r="P1514" s="427"/>
      <c r="Q1514" s="427"/>
      <c r="R1514" s="426"/>
      <c r="S1514" s="426"/>
      <c r="T1514" s="426"/>
      <c r="U1514" s="426"/>
      <c r="V1514" s="426"/>
      <c r="W1514" s="426"/>
      <c r="X1514" s="427"/>
      <c r="Y1514" s="416" t="e">
        <f t="shared" si="116"/>
        <v>#N/A</v>
      </c>
      <c r="Z1514" s="416" t="e">
        <f t="shared" si="117"/>
        <v>#N/A</v>
      </c>
      <c r="AA1514" s="416" t="str">
        <f t="shared" si="118"/>
        <v/>
      </c>
      <c r="AB1514" s="416" t="e">
        <f t="shared" si="119"/>
        <v>#N/A</v>
      </c>
      <c r="AC1514" s="416" t="e">
        <f t="shared" si="120"/>
        <v>#N/A</v>
      </c>
    </row>
    <row r="1515" ht="22.5" customHeight="1" spans="1:29">
      <c r="A1515" s="421"/>
      <c r="B1515" s="422"/>
      <c r="C1515" s="422"/>
      <c r="D1515" s="421"/>
      <c r="E1515" s="421"/>
      <c r="F1515" s="421"/>
      <c r="G1515" s="421"/>
      <c r="H1515" s="421"/>
      <c r="I1515" s="421"/>
      <c r="J1515" s="421"/>
      <c r="K1515" s="421"/>
      <c r="L1515" s="421"/>
      <c r="M1515" s="421"/>
      <c r="N1515" s="426"/>
      <c r="O1515" s="426"/>
      <c r="P1515" s="427"/>
      <c r="Q1515" s="427"/>
      <c r="R1515" s="426"/>
      <c r="S1515" s="426"/>
      <c r="T1515" s="426"/>
      <c r="U1515" s="426"/>
      <c r="V1515" s="426"/>
      <c r="W1515" s="426"/>
      <c r="X1515" s="427"/>
      <c r="Y1515" s="416" t="e">
        <f t="shared" si="116"/>
        <v>#N/A</v>
      </c>
      <c r="Z1515" s="416" t="e">
        <f t="shared" si="117"/>
        <v>#N/A</v>
      </c>
      <c r="AA1515" s="416" t="str">
        <f t="shared" si="118"/>
        <v/>
      </c>
      <c r="AB1515" s="416" t="e">
        <f t="shared" si="119"/>
        <v>#N/A</v>
      </c>
      <c r="AC1515" s="416" t="e">
        <f t="shared" si="120"/>
        <v>#N/A</v>
      </c>
    </row>
    <row r="1516" ht="22.5" customHeight="1" spans="1:29">
      <c r="A1516" s="421"/>
      <c r="B1516" s="422"/>
      <c r="C1516" s="422"/>
      <c r="D1516" s="421"/>
      <c r="E1516" s="421"/>
      <c r="F1516" s="421"/>
      <c r="G1516" s="421"/>
      <c r="H1516" s="421"/>
      <c r="I1516" s="421"/>
      <c r="J1516" s="421"/>
      <c r="K1516" s="421"/>
      <c r="L1516" s="421"/>
      <c r="M1516" s="421"/>
      <c r="N1516" s="426"/>
      <c r="O1516" s="426"/>
      <c r="P1516" s="427"/>
      <c r="Q1516" s="427"/>
      <c r="R1516" s="426"/>
      <c r="S1516" s="426"/>
      <c r="T1516" s="426"/>
      <c r="U1516" s="426"/>
      <c r="V1516" s="426"/>
      <c r="W1516" s="426"/>
      <c r="X1516" s="427"/>
      <c r="Y1516" s="416" t="e">
        <f t="shared" si="116"/>
        <v>#N/A</v>
      </c>
      <c r="Z1516" s="416" t="e">
        <f t="shared" si="117"/>
        <v>#N/A</v>
      </c>
      <c r="AA1516" s="416" t="str">
        <f t="shared" si="118"/>
        <v/>
      </c>
      <c r="AB1516" s="416" t="e">
        <f t="shared" si="119"/>
        <v>#N/A</v>
      </c>
      <c r="AC1516" s="416" t="e">
        <f t="shared" si="120"/>
        <v>#N/A</v>
      </c>
    </row>
    <row r="1517" ht="22.5" customHeight="1" spans="1:29">
      <c r="A1517" s="421"/>
      <c r="B1517" s="422"/>
      <c r="C1517" s="422"/>
      <c r="D1517" s="421"/>
      <c r="E1517" s="421"/>
      <c r="F1517" s="421"/>
      <c r="G1517" s="421"/>
      <c r="H1517" s="421"/>
      <c r="I1517" s="421"/>
      <c r="J1517" s="421"/>
      <c r="K1517" s="421"/>
      <c r="L1517" s="421"/>
      <c r="M1517" s="421"/>
      <c r="N1517" s="426"/>
      <c r="O1517" s="426"/>
      <c r="P1517" s="427"/>
      <c r="Q1517" s="427"/>
      <c r="R1517" s="426"/>
      <c r="S1517" s="426"/>
      <c r="T1517" s="426"/>
      <c r="U1517" s="426"/>
      <c r="V1517" s="426"/>
      <c r="W1517" s="426"/>
      <c r="X1517" s="427"/>
      <c r="Y1517" s="416" t="e">
        <f t="shared" si="116"/>
        <v>#N/A</v>
      </c>
      <c r="Z1517" s="416" t="e">
        <f t="shared" si="117"/>
        <v>#N/A</v>
      </c>
      <c r="AA1517" s="416" t="str">
        <f t="shared" si="118"/>
        <v/>
      </c>
      <c r="AB1517" s="416" t="e">
        <f t="shared" si="119"/>
        <v>#N/A</v>
      </c>
      <c r="AC1517" s="416" t="e">
        <f t="shared" si="120"/>
        <v>#N/A</v>
      </c>
    </row>
    <row r="1518" ht="22.5" customHeight="1" spans="1:29">
      <c r="A1518" s="421"/>
      <c r="B1518" s="422"/>
      <c r="C1518" s="422"/>
      <c r="D1518" s="421"/>
      <c r="E1518" s="421"/>
      <c r="F1518" s="421"/>
      <c r="G1518" s="421"/>
      <c r="H1518" s="421"/>
      <c r="I1518" s="421"/>
      <c r="J1518" s="421"/>
      <c r="K1518" s="421"/>
      <c r="L1518" s="421"/>
      <c r="M1518" s="421"/>
      <c r="N1518" s="426"/>
      <c r="O1518" s="426"/>
      <c r="P1518" s="427"/>
      <c r="Q1518" s="427"/>
      <c r="R1518" s="426"/>
      <c r="S1518" s="426"/>
      <c r="T1518" s="426"/>
      <c r="U1518" s="426"/>
      <c r="V1518" s="426"/>
      <c r="W1518" s="426"/>
      <c r="X1518" s="427"/>
      <c r="Y1518" s="416" t="e">
        <f t="shared" si="116"/>
        <v>#N/A</v>
      </c>
      <c r="Z1518" s="416" t="e">
        <f t="shared" si="117"/>
        <v>#N/A</v>
      </c>
      <c r="AA1518" s="416" t="str">
        <f t="shared" si="118"/>
        <v/>
      </c>
      <c r="AB1518" s="416" t="e">
        <f t="shared" si="119"/>
        <v>#N/A</v>
      </c>
      <c r="AC1518" s="416" t="e">
        <f t="shared" si="120"/>
        <v>#N/A</v>
      </c>
    </row>
    <row r="1519" ht="22.5" customHeight="1" spans="1:29">
      <c r="A1519" s="421"/>
      <c r="B1519" s="422"/>
      <c r="C1519" s="422"/>
      <c r="D1519" s="421"/>
      <c r="E1519" s="421"/>
      <c r="F1519" s="421"/>
      <c r="G1519" s="421"/>
      <c r="H1519" s="421"/>
      <c r="I1519" s="421"/>
      <c r="J1519" s="421"/>
      <c r="K1519" s="421"/>
      <c r="L1519" s="421"/>
      <c r="M1519" s="421"/>
      <c r="N1519" s="426"/>
      <c r="O1519" s="426"/>
      <c r="P1519" s="427"/>
      <c r="Q1519" s="427"/>
      <c r="R1519" s="426"/>
      <c r="S1519" s="426"/>
      <c r="T1519" s="426"/>
      <c r="U1519" s="426"/>
      <c r="V1519" s="426"/>
      <c r="W1519" s="426"/>
      <c r="X1519" s="427"/>
      <c r="Y1519" s="416" t="e">
        <f t="shared" si="116"/>
        <v>#N/A</v>
      </c>
      <c r="Z1519" s="416" t="e">
        <f t="shared" si="117"/>
        <v>#N/A</v>
      </c>
      <c r="AA1519" s="416" t="str">
        <f t="shared" si="118"/>
        <v/>
      </c>
      <c r="AB1519" s="416" t="e">
        <f t="shared" si="119"/>
        <v>#N/A</v>
      </c>
      <c r="AC1519" s="416" t="e">
        <f t="shared" si="120"/>
        <v>#N/A</v>
      </c>
    </row>
    <row r="1520" ht="22.5" customHeight="1" spans="1:29">
      <c r="A1520" s="421"/>
      <c r="B1520" s="422"/>
      <c r="C1520" s="422"/>
      <c r="D1520" s="421"/>
      <c r="E1520" s="421"/>
      <c r="F1520" s="421"/>
      <c r="G1520" s="421"/>
      <c r="H1520" s="421"/>
      <c r="I1520" s="421"/>
      <c r="J1520" s="421"/>
      <c r="K1520" s="421"/>
      <c r="L1520" s="421"/>
      <c r="M1520" s="421"/>
      <c r="N1520" s="426"/>
      <c r="O1520" s="426"/>
      <c r="P1520" s="427"/>
      <c r="Q1520" s="427"/>
      <c r="R1520" s="426"/>
      <c r="S1520" s="426"/>
      <c r="T1520" s="426"/>
      <c r="U1520" s="426"/>
      <c r="V1520" s="426"/>
      <c r="W1520" s="426"/>
      <c r="X1520" s="427"/>
      <c r="Y1520" s="416" t="e">
        <f t="shared" si="116"/>
        <v>#N/A</v>
      </c>
      <c r="Z1520" s="416" t="e">
        <f t="shared" si="117"/>
        <v>#N/A</v>
      </c>
      <c r="AA1520" s="416" t="str">
        <f t="shared" si="118"/>
        <v/>
      </c>
      <c r="AB1520" s="416" t="e">
        <f t="shared" si="119"/>
        <v>#N/A</v>
      </c>
      <c r="AC1520" s="416" t="e">
        <f t="shared" si="120"/>
        <v>#N/A</v>
      </c>
    </row>
    <row r="1521" ht="22.5" customHeight="1" spans="1:29">
      <c r="A1521" s="421"/>
      <c r="B1521" s="422"/>
      <c r="C1521" s="422"/>
      <c r="D1521" s="421"/>
      <c r="E1521" s="421"/>
      <c r="F1521" s="421"/>
      <c r="G1521" s="421"/>
      <c r="H1521" s="421"/>
      <c r="I1521" s="421"/>
      <c r="J1521" s="421"/>
      <c r="K1521" s="421"/>
      <c r="L1521" s="421"/>
      <c r="M1521" s="421"/>
      <c r="N1521" s="426"/>
      <c r="O1521" s="426"/>
      <c r="P1521" s="427"/>
      <c r="Q1521" s="427"/>
      <c r="R1521" s="426"/>
      <c r="S1521" s="426"/>
      <c r="T1521" s="426"/>
      <c r="U1521" s="426"/>
      <c r="V1521" s="426"/>
      <c r="W1521" s="426"/>
      <c r="X1521" s="427"/>
      <c r="Y1521" s="416" t="e">
        <f t="shared" si="116"/>
        <v>#N/A</v>
      </c>
      <c r="Z1521" s="416" t="e">
        <f t="shared" si="117"/>
        <v>#N/A</v>
      </c>
      <c r="AA1521" s="416" t="str">
        <f t="shared" si="118"/>
        <v/>
      </c>
      <c r="AB1521" s="416" t="e">
        <f t="shared" si="119"/>
        <v>#N/A</v>
      </c>
      <c r="AC1521" s="416" t="e">
        <f t="shared" si="120"/>
        <v>#N/A</v>
      </c>
    </row>
    <row r="1522" ht="22.5" customHeight="1" spans="1:29">
      <c r="A1522" s="421"/>
      <c r="B1522" s="422"/>
      <c r="C1522" s="422"/>
      <c r="D1522" s="421"/>
      <c r="E1522" s="421"/>
      <c r="F1522" s="421"/>
      <c r="G1522" s="421"/>
      <c r="H1522" s="421"/>
      <c r="I1522" s="421"/>
      <c r="J1522" s="421"/>
      <c r="K1522" s="421"/>
      <c r="L1522" s="421"/>
      <c r="M1522" s="421"/>
      <c r="N1522" s="426"/>
      <c r="O1522" s="426"/>
      <c r="P1522" s="427"/>
      <c r="Q1522" s="427"/>
      <c r="R1522" s="426"/>
      <c r="S1522" s="426"/>
      <c r="T1522" s="426"/>
      <c r="U1522" s="426"/>
      <c r="V1522" s="426"/>
      <c r="W1522" s="426"/>
      <c r="X1522" s="427"/>
      <c r="Y1522" s="416" t="e">
        <f t="shared" si="116"/>
        <v>#N/A</v>
      </c>
      <c r="Z1522" s="416" t="e">
        <f t="shared" si="117"/>
        <v>#N/A</v>
      </c>
      <c r="AA1522" s="416" t="str">
        <f t="shared" si="118"/>
        <v/>
      </c>
      <c r="AB1522" s="416" t="e">
        <f t="shared" si="119"/>
        <v>#N/A</v>
      </c>
      <c r="AC1522" s="416" t="e">
        <f t="shared" si="120"/>
        <v>#N/A</v>
      </c>
    </row>
    <row r="1523" ht="22.5" customHeight="1" spans="1:29">
      <c r="A1523" s="421"/>
      <c r="B1523" s="422"/>
      <c r="C1523" s="422"/>
      <c r="D1523" s="421"/>
      <c r="E1523" s="421"/>
      <c r="F1523" s="421"/>
      <c r="G1523" s="421"/>
      <c r="H1523" s="421"/>
      <c r="I1523" s="421"/>
      <c r="J1523" s="421"/>
      <c r="K1523" s="421"/>
      <c r="L1523" s="421"/>
      <c r="M1523" s="421"/>
      <c r="N1523" s="426"/>
      <c r="O1523" s="426"/>
      <c r="P1523" s="427"/>
      <c r="Q1523" s="427"/>
      <c r="R1523" s="426"/>
      <c r="S1523" s="426"/>
      <c r="T1523" s="426"/>
      <c r="U1523" s="426"/>
      <c r="V1523" s="426"/>
      <c r="W1523" s="426"/>
      <c r="X1523" s="427"/>
      <c r="Y1523" s="416" t="e">
        <f t="shared" si="116"/>
        <v>#N/A</v>
      </c>
      <c r="Z1523" s="416" t="e">
        <f t="shared" si="117"/>
        <v>#N/A</v>
      </c>
      <c r="AA1523" s="416" t="str">
        <f t="shared" si="118"/>
        <v/>
      </c>
      <c r="AB1523" s="416" t="e">
        <f t="shared" si="119"/>
        <v>#N/A</v>
      </c>
      <c r="AC1523" s="416" t="e">
        <f t="shared" si="120"/>
        <v>#N/A</v>
      </c>
    </row>
    <row r="1524" ht="22.5" customHeight="1" spans="1:29">
      <c r="A1524" s="421"/>
      <c r="B1524" s="422"/>
      <c r="C1524" s="422"/>
      <c r="D1524" s="421"/>
      <c r="E1524" s="421"/>
      <c r="F1524" s="421"/>
      <c r="G1524" s="421"/>
      <c r="H1524" s="421"/>
      <c r="I1524" s="421"/>
      <c r="J1524" s="421"/>
      <c r="K1524" s="421"/>
      <c r="L1524" s="421"/>
      <c r="M1524" s="421"/>
      <c r="N1524" s="426"/>
      <c r="O1524" s="426"/>
      <c r="P1524" s="427"/>
      <c r="Q1524" s="427"/>
      <c r="R1524" s="426"/>
      <c r="S1524" s="426"/>
      <c r="T1524" s="426"/>
      <c r="U1524" s="426"/>
      <c r="V1524" s="426"/>
      <c r="W1524" s="426"/>
      <c r="X1524" s="427"/>
      <c r="Y1524" s="416" t="e">
        <f t="shared" si="116"/>
        <v>#N/A</v>
      </c>
      <c r="Z1524" s="416" t="e">
        <f t="shared" si="117"/>
        <v>#N/A</v>
      </c>
      <c r="AA1524" s="416" t="str">
        <f t="shared" si="118"/>
        <v/>
      </c>
      <c r="AB1524" s="416" t="e">
        <f t="shared" si="119"/>
        <v>#N/A</v>
      </c>
      <c r="AC1524" s="416" t="e">
        <f t="shared" si="120"/>
        <v>#N/A</v>
      </c>
    </row>
    <row r="1525" ht="22.5" customHeight="1" spans="1:29">
      <c r="A1525" s="421"/>
      <c r="B1525" s="422"/>
      <c r="C1525" s="422"/>
      <c r="D1525" s="421"/>
      <c r="E1525" s="421"/>
      <c r="F1525" s="421"/>
      <c r="G1525" s="421"/>
      <c r="H1525" s="421"/>
      <c r="I1525" s="421"/>
      <c r="J1525" s="421"/>
      <c r="K1525" s="421"/>
      <c r="L1525" s="421"/>
      <c r="M1525" s="421"/>
      <c r="N1525" s="426"/>
      <c r="O1525" s="426"/>
      <c r="P1525" s="427"/>
      <c r="Q1525" s="427"/>
      <c r="R1525" s="426"/>
      <c r="S1525" s="426"/>
      <c r="T1525" s="426"/>
      <c r="U1525" s="426"/>
      <c r="V1525" s="426"/>
      <c r="W1525" s="426"/>
      <c r="X1525" s="427"/>
      <c r="Y1525" s="416" t="e">
        <f t="shared" si="116"/>
        <v>#N/A</v>
      </c>
      <c r="Z1525" s="416" t="e">
        <f t="shared" si="117"/>
        <v>#N/A</v>
      </c>
      <c r="AA1525" s="416" t="str">
        <f t="shared" si="118"/>
        <v/>
      </c>
      <c r="AB1525" s="416" t="e">
        <f t="shared" si="119"/>
        <v>#N/A</v>
      </c>
      <c r="AC1525" s="416" t="e">
        <f t="shared" si="120"/>
        <v>#N/A</v>
      </c>
    </row>
    <row r="1526" ht="22.5" customHeight="1" spans="1:29">
      <c r="A1526" s="421"/>
      <c r="B1526" s="422"/>
      <c r="C1526" s="422"/>
      <c r="D1526" s="421"/>
      <c r="E1526" s="421"/>
      <c r="F1526" s="421"/>
      <c r="G1526" s="421"/>
      <c r="H1526" s="421"/>
      <c r="I1526" s="421"/>
      <c r="J1526" s="421"/>
      <c r="K1526" s="421"/>
      <c r="L1526" s="421"/>
      <c r="M1526" s="421"/>
      <c r="N1526" s="426"/>
      <c r="O1526" s="426"/>
      <c r="P1526" s="427"/>
      <c r="Q1526" s="427"/>
      <c r="R1526" s="426"/>
      <c r="S1526" s="426"/>
      <c r="T1526" s="426"/>
      <c r="U1526" s="426"/>
      <c r="V1526" s="426"/>
      <c r="W1526" s="426"/>
      <c r="X1526" s="427"/>
      <c r="Y1526" s="416" t="e">
        <f t="shared" si="116"/>
        <v>#N/A</v>
      </c>
      <c r="Z1526" s="416" t="e">
        <f t="shared" si="117"/>
        <v>#N/A</v>
      </c>
      <c r="AA1526" s="416" t="str">
        <f t="shared" si="118"/>
        <v/>
      </c>
      <c r="AB1526" s="416" t="e">
        <f t="shared" si="119"/>
        <v>#N/A</v>
      </c>
      <c r="AC1526" s="416" t="e">
        <f t="shared" si="120"/>
        <v>#N/A</v>
      </c>
    </row>
    <row r="1527" ht="22.5" customHeight="1" spans="1:29">
      <c r="A1527" s="421"/>
      <c r="B1527" s="422"/>
      <c r="C1527" s="422"/>
      <c r="D1527" s="421"/>
      <c r="E1527" s="421"/>
      <c r="F1527" s="421"/>
      <c r="G1527" s="421"/>
      <c r="H1527" s="421"/>
      <c r="I1527" s="421"/>
      <c r="J1527" s="421"/>
      <c r="K1527" s="421"/>
      <c r="L1527" s="421"/>
      <c r="M1527" s="421"/>
      <c r="N1527" s="426"/>
      <c r="O1527" s="426"/>
      <c r="P1527" s="427"/>
      <c r="Q1527" s="427"/>
      <c r="R1527" s="426"/>
      <c r="S1527" s="426"/>
      <c r="T1527" s="426"/>
      <c r="U1527" s="426"/>
      <c r="V1527" s="426"/>
      <c r="W1527" s="426"/>
      <c r="X1527" s="427"/>
      <c r="Y1527" s="416" t="e">
        <f t="shared" si="116"/>
        <v>#N/A</v>
      </c>
      <c r="Z1527" s="416" t="e">
        <f t="shared" si="117"/>
        <v>#N/A</v>
      </c>
      <c r="AA1527" s="416" t="str">
        <f t="shared" si="118"/>
        <v/>
      </c>
      <c r="AB1527" s="416" t="e">
        <f t="shared" si="119"/>
        <v>#N/A</v>
      </c>
      <c r="AC1527" s="416" t="e">
        <f t="shared" si="120"/>
        <v>#N/A</v>
      </c>
    </row>
    <row r="1528" ht="22.5" customHeight="1" spans="1:29">
      <c r="A1528" s="421"/>
      <c r="B1528" s="422"/>
      <c r="C1528" s="422"/>
      <c r="D1528" s="421"/>
      <c r="E1528" s="421"/>
      <c r="F1528" s="421"/>
      <c r="G1528" s="421"/>
      <c r="H1528" s="421"/>
      <c r="I1528" s="421"/>
      <c r="J1528" s="421"/>
      <c r="K1528" s="421"/>
      <c r="L1528" s="421"/>
      <c r="M1528" s="421"/>
      <c r="N1528" s="426"/>
      <c r="O1528" s="426"/>
      <c r="P1528" s="427"/>
      <c r="Q1528" s="427"/>
      <c r="R1528" s="426"/>
      <c r="S1528" s="426"/>
      <c r="T1528" s="426"/>
      <c r="U1528" s="426"/>
      <c r="V1528" s="426"/>
      <c r="W1528" s="426"/>
      <c r="X1528" s="427"/>
      <c r="Y1528" s="416" t="e">
        <f t="shared" si="116"/>
        <v>#N/A</v>
      </c>
      <c r="Z1528" s="416" t="e">
        <f t="shared" si="117"/>
        <v>#N/A</v>
      </c>
      <c r="AA1528" s="416" t="str">
        <f t="shared" si="118"/>
        <v/>
      </c>
      <c r="AB1528" s="416" t="e">
        <f t="shared" si="119"/>
        <v>#N/A</v>
      </c>
      <c r="AC1528" s="416" t="e">
        <f t="shared" si="120"/>
        <v>#N/A</v>
      </c>
    </row>
    <row r="1529" ht="22.5" customHeight="1" spans="1:29">
      <c r="A1529" s="421"/>
      <c r="B1529" s="422"/>
      <c r="C1529" s="422"/>
      <c r="D1529" s="421"/>
      <c r="E1529" s="421"/>
      <c r="F1529" s="421"/>
      <c r="G1529" s="421"/>
      <c r="H1529" s="421"/>
      <c r="I1529" s="421"/>
      <c r="J1529" s="421"/>
      <c r="K1529" s="421"/>
      <c r="L1529" s="421"/>
      <c r="M1529" s="421"/>
      <c r="N1529" s="426"/>
      <c r="O1529" s="426"/>
      <c r="P1529" s="427"/>
      <c r="Q1529" s="427"/>
      <c r="R1529" s="426"/>
      <c r="S1529" s="426"/>
      <c r="T1529" s="426"/>
      <c r="U1529" s="426"/>
      <c r="V1529" s="426"/>
      <c r="W1529" s="426"/>
      <c r="X1529" s="427"/>
      <c r="Y1529" s="416" t="e">
        <f t="shared" si="116"/>
        <v>#N/A</v>
      </c>
      <c r="Z1529" s="416" t="e">
        <f t="shared" si="117"/>
        <v>#N/A</v>
      </c>
      <c r="AA1529" s="416" t="str">
        <f t="shared" si="118"/>
        <v/>
      </c>
      <c r="AB1529" s="416" t="e">
        <f t="shared" si="119"/>
        <v>#N/A</v>
      </c>
      <c r="AC1529" s="416" t="e">
        <f t="shared" si="120"/>
        <v>#N/A</v>
      </c>
    </row>
    <row r="1530" ht="22.5" customHeight="1" spans="1:29">
      <c r="A1530" s="421"/>
      <c r="B1530" s="422"/>
      <c r="C1530" s="422"/>
      <c r="D1530" s="421"/>
      <c r="E1530" s="421"/>
      <c r="F1530" s="421"/>
      <c r="G1530" s="421"/>
      <c r="H1530" s="421"/>
      <c r="I1530" s="421"/>
      <c r="J1530" s="421"/>
      <c r="K1530" s="421"/>
      <c r="L1530" s="421"/>
      <c r="M1530" s="421"/>
      <c r="N1530" s="426"/>
      <c r="O1530" s="426"/>
      <c r="P1530" s="427"/>
      <c r="Q1530" s="427"/>
      <c r="R1530" s="426"/>
      <c r="S1530" s="426"/>
      <c r="T1530" s="426"/>
      <c r="U1530" s="426"/>
      <c r="V1530" s="426"/>
      <c r="W1530" s="426"/>
      <c r="X1530" s="427"/>
      <c r="Y1530" s="416" t="e">
        <f t="shared" si="116"/>
        <v>#N/A</v>
      </c>
      <c r="Z1530" s="416" t="e">
        <f t="shared" si="117"/>
        <v>#N/A</v>
      </c>
      <c r="AA1530" s="416" t="str">
        <f t="shared" si="118"/>
        <v/>
      </c>
      <c r="AB1530" s="416" t="e">
        <f t="shared" si="119"/>
        <v>#N/A</v>
      </c>
      <c r="AC1530" s="416" t="e">
        <f t="shared" si="120"/>
        <v>#N/A</v>
      </c>
    </row>
    <row r="1531" ht="22.5" customHeight="1" spans="1:29">
      <c r="A1531" s="421"/>
      <c r="B1531" s="422"/>
      <c r="C1531" s="422"/>
      <c r="D1531" s="421"/>
      <c r="E1531" s="421"/>
      <c r="F1531" s="421"/>
      <c r="G1531" s="421"/>
      <c r="H1531" s="421"/>
      <c r="I1531" s="421"/>
      <c r="J1531" s="421"/>
      <c r="K1531" s="421"/>
      <c r="L1531" s="421"/>
      <c r="M1531" s="421"/>
      <c r="N1531" s="426"/>
      <c r="O1531" s="426"/>
      <c r="P1531" s="427"/>
      <c r="Q1531" s="427"/>
      <c r="R1531" s="426"/>
      <c r="S1531" s="426"/>
      <c r="T1531" s="426"/>
      <c r="U1531" s="426"/>
      <c r="V1531" s="426"/>
      <c r="W1531" s="426"/>
      <c r="X1531" s="427"/>
      <c r="Y1531" s="416" t="e">
        <f t="shared" si="116"/>
        <v>#N/A</v>
      </c>
      <c r="Z1531" s="416" t="e">
        <f t="shared" si="117"/>
        <v>#N/A</v>
      </c>
      <c r="AA1531" s="416" t="str">
        <f t="shared" si="118"/>
        <v/>
      </c>
      <c r="AB1531" s="416" t="e">
        <f t="shared" si="119"/>
        <v>#N/A</v>
      </c>
      <c r="AC1531" s="416" t="e">
        <f t="shared" si="120"/>
        <v>#N/A</v>
      </c>
    </row>
    <row r="1532" ht="22.5" customHeight="1" spans="1:29">
      <c r="A1532" s="421"/>
      <c r="B1532" s="422"/>
      <c r="C1532" s="422"/>
      <c r="D1532" s="421"/>
      <c r="E1532" s="421"/>
      <c r="F1532" s="421"/>
      <c r="G1532" s="421"/>
      <c r="H1532" s="421"/>
      <c r="I1532" s="421"/>
      <c r="J1532" s="421"/>
      <c r="K1532" s="421"/>
      <c r="L1532" s="421"/>
      <c r="M1532" s="421"/>
      <c r="N1532" s="426"/>
      <c r="O1532" s="426"/>
      <c r="P1532" s="427"/>
      <c r="Q1532" s="427"/>
      <c r="R1532" s="426"/>
      <c r="S1532" s="426"/>
      <c r="T1532" s="426"/>
      <c r="U1532" s="426"/>
      <c r="V1532" s="426"/>
      <c r="W1532" s="426"/>
      <c r="X1532" s="427"/>
      <c r="Y1532" s="416" t="e">
        <f t="shared" si="116"/>
        <v>#N/A</v>
      </c>
      <c r="Z1532" s="416" t="e">
        <f t="shared" si="117"/>
        <v>#N/A</v>
      </c>
      <c r="AA1532" s="416" t="str">
        <f t="shared" si="118"/>
        <v/>
      </c>
      <c r="AB1532" s="416" t="e">
        <f t="shared" si="119"/>
        <v>#N/A</v>
      </c>
      <c r="AC1532" s="416" t="e">
        <f t="shared" si="120"/>
        <v>#N/A</v>
      </c>
    </row>
    <row r="1533" ht="22.5" customHeight="1" spans="1:29">
      <c r="A1533" s="421"/>
      <c r="B1533" s="422"/>
      <c r="C1533" s="422"/>
      <c r="D1533" s="421"/>
      <c r="E1533" s="421"/>
      <c r="F1533" s="421"/>
      <c r="G1533" s="421"/>
      <c r="H1533" s="421"/>
      <c r="I1533" s="421"/>
      <c r="J1533" s="421"/>
      <c r="K1533" s="421"/>
      <c r="L1533" s="421"/>
      <c r="M1533" s="421"/>
      <c r="N1533" s="426"/>
      <c r="O1533" s="426"/>
      <c r="P1533" s="427"/>
      <c r="Q1533" s="427"/>
      <c r="R1533" s="426"/>
      <c r="S1533" s="426"/>
      <c r="T1533" s="426"/>
      <c r="U1533" s="426"/>
      <c r="V1533" s="426"/>
      <c r="W1533" s="426"/>
      <c r="X1533" s="427"/>
      <c r="Y1533" s="416" t="e">
        <f t="shared" si="116"/>
        <v>#N/A</v>
      </c>
      <c r="Z1533" s="416" t="e">
        <f t="shared" si="117"/>
        <v>#N/A</v>
      </c>
      <c r="AA1533" s="416" t="str">
        <f t="shared" si="118"/>
        <v/>
      </c>
      <c r="AB1533" s="416" t="e">
        <f t="shared" si="119"/>
        <v>#N/A</v>
      </c>
      <c r="AC1533" s="416" t="e">
        <f t="shared" si="120"/>
        <v>#N/A</v>
      </c>
    </row>
    <row r="1534" ht="22.5" customHeight="1" spans="1:29">
      <c r="A1534" s="421"/>
      <c r="B1534" s="422"/>
      <c r="C1534" s="422"/>
      <c r="D1534" s="421"/>
      <c r="E1534" s="421"/>
      <c r="F1534" s="421"/>
      <c r="G1534" s="421"/>
      <c r="H1534" s="421"/>
      <c r="I1534" s="421"/>
      <c r="J1534" s="421"/>
      <c r="K1534" s="421"/>
      <c r="L1534" s="421"/>
      <c r="M1534" s="421"/>
      <c r="N1534" s="426"/>
      <c r="O1534" s="426"/>
      <c r="P1534" s="427"/>
      <c r="Q1534" s="427"/>
      <c r="R1534" s="426"/>
      <c r="S1534" s="426"/>
      <c r="T1534" s="426"/>
      <c r="U1534" s="426"/>
      <c r="V1534" s="426"/>
      <c r="W1534" s="426"/>
      <c r="X1534" s="427"/>
      <c r="Y1534" s="416" t="e">
        <f t="shared" si="116"/>
        <v>#N/A</v>
      </c>
      <c r="Z1534" s="416" t="e">
        <f t="shared" si="117"/>
        <v>#N/A</v>
      </c>
      <c r="AA1534" s="416" t="str">
        <f t="shared" si="118"/>
        <v/>
      </c>
      <c r="AB1534" s="416" t="e">
        <f t="shared" si="119"/>
        <v>#N/A</v>
      </c>
      <c r="AC1534" s="416" t="e">
        <f t="shared" si="120"/>
        <v>#N/A</v>
      </c>
    </row>
    <row r="1535" ht="22.5" customHeight="1" spans="1:29">
      <c r="A1535" s="421"/>
      <c r="B1535" s="422"/>
      <c r="C1535" s="422"/>
      <c r="D1535" s="421"/>
      <c r="E1535" s="421"/>
      <c r="F1535" s="421"/>
      <c r="G1535" s="421"/>
      <c r="H1535" s="421"/>
      <c r="I1535" s="421"/>
      <c r="J1535" s="421"/>
      <c r="K1535" s="421"/>
      <c r="L1535" s="421"/>
      <c r="M1535" s="421"/>
      <c r="N1535" s="426"/>
      <c r="O1535" s="426"/>
      <c r="P1535" s="427"/>
      <c r="Q1535" s="427"/>
      <c r="R1535" s="426"/>
      <c r="S1535" s="426"/>
      <c r="T1535" s="426"/>
      <c r="U1535" s="426"/>
      <c r="V1535" s="426"/>
      <c r="W1535" s="426"/>
      <c r="X1535" s="427"/>
      <c r="Y1535" s="416" t="e">
        <f t="shared" si="116"/>
        <v>#N/A</v>
      </c>
      <c r="Z1535" s="416" t="e">
        <f t="shared" si="117"/>
        <v>#N/A</v>
      </c>
      <c r="AA1535" s="416" t="str">
        <f t="shared" si="118"/>
        <v/>
      </c>
      <c r="AB1535" s="416" t="e">
        <f t="shared" si="119"/>
        <v>#N/A</v>
      </c>
      <c r="AC1535" s="416" t="e">
        <f t="shared" si="120"/>
        <v>#N/A</v>
      </c>
    </row>
    <row r="1536" ht="22.5" customHeight="1" spans="1:29">
      <c r="A1536" s="421"/>
      <c r="B1536" s="422"/>
      <c r="C1536" s="422"/>
      <c r="D1536" s="421"/>
      <c r="E1536" s="421"/>
      <c r="F1536" s="421"/>
      <c r="G1536" s="421"/>
      <c r="H1536" s="421"/>
      <c r="I1536" s="421"/>
      <c r="J1536" s="421"/>
      <c r="K1536" s="421"/>
      <c r="L1536" s="421"/>
      <c r="M1536" s="421"/>
      <c r="N1536" s="426"/>
      <c r="O1536" s="426"/>
      <c r="P1536" s="427"/>
      <c r="Q1536" s="427"/>
      <c r="R1536" s="426"/>
      <c r="S1536" s="426"/>
      <c r="T1536" s="426"/>
      <c r="U1536" s="426"/>
      <c r="V1536" s="426"/>
      <c r="W1536" s="426"/>
      <c r="X1536" s="427"/>
      <c r="Y1536" s="416" t="e">
        <f t="shared" si="116"/>
        <v>#N/A</v>
      </c>
      <c r="Z1536" s="416" t="e">
        <f t="shared" si="117"/>
        <v>#N/A</v>
      </c>
      <c r="AA1536" s="416" t="str">
        <f t="shared" si="118"/>
        <v/>
      </c>
      <c r="AB1536" s="416" t="e">
        <f t="shared" si="119"/>
        <v>#N/A</v>
      </c>
      <c r="AC1536" s="416" t="e">
        <f t="shared" si="120"/>
        <v>#N/A</v>
      </c>
    </row>
    <row r="1537" ht="22.5" customHeight="1" spans="1:29">
      <c r="A1537" s="421"/>
      <c r="B1537" s="422"/>
      <c r="C1537" s="422"/>
      <c r="D1537" s="421"/>
      <c r="E1537" s="421"/>
      <c r="F1537" s="421"/>
      <c r="G1537" s="421"/>
      <c r="H1537" s="421"/>
      <c r="I1537" s="421"/>
      <c r="J1537" s="421"/>
      <c r="K1537" s="421"/>
      <c r="L1537" s="421"/>
      <c r="M1537" s="421"/>
      <c r="N1537" s="426"/>
      <c r="O1537" s="426"/>
      <c r="P1537" s="427"/>
      <c r="Q1537" s="427"/>
      <c r="R1537" s="426"/>
      <c r="S1537" s="426"/>
      <c r="T1537" s="426"/>
      <c r="U1537" s="426"/>
      <c r="V1537" s="426"/>
      <c r="W1537" s="426"/>
      <c r="X1537" s="427"/>
      <c r="Y1537" s="416" t="e">
        <f t="shared" si="116"/>
        <v>#N/A</v>
      </c>
      <c r="Z1537" s="416" t="e">
        <f t="shared" si="117"/>
        <v>#N/A</v>
      </c>
      <c r="AA1537" s="416" t="str">
        <f t="shared" si="118"/>
        <v/>
      </c>
      <c r="AB1537" s="416" t="e">
        <f t="shared" si="119"/>
        <v>#N/A</v>
      </c>
      <c r="AC1537" s="416" t="e">
        <f t="shared" si="120"/>
        <v>#N/A</v>
      </c>
    </row>
    <row r="1538" ht="22.5" customHeight="1" spans="1:29">
      <c r="A1538" s="421"/>
      <c r="B1538" s="422"/>
      <c r="C1538" s="422"/>
      <c r="D1538" s="421"/>
      <c r="E1538" s="421"/>
      <c r="F1538" s="421"/>
      <c r="G1538" s="421"/>
      <c r="H1538" s="421"/>
      <c r="I1538" s="421"/>
      <c r="J1538" s="421"/>
      <c r="K1538" s="421"/>
      <c r="L1538" s="421"/>
      <c r="M1538" s="421"/>
      <c r="N1538" s="426"/>
      <c r="O1538" s="426"/>
      <c r="P1538" s="427"/>
      <c r="Q1538" s="427"/>
      <c r="R1538" s="426"/>
      <c r="S1538" s="426"/>
      <c r="T1538" s="426"/>
      <c r="U1538" s="426"/>
      <c r="V1538" s="426"/>
      <c r="W1538" s="426"/>
      <c r="X1538" s="427"/>
      <c r="Y1538" s="416" t="e">
        <f t="shared" si="116"/>
        <v>#N/A</v>
      </c>
      <c r="Z1538" s="416" t="e">
        <f t="shared" si="117"/>
        <v>#N/A</v>
      </c>
      <c r="AA1538" s="416" t="str">
        <f t="shared" si="118"/>
        <v/>
      </c>
      <c r="AB1538" s="416" t="e">
        <f t="shared" si="119"/>
        <v>#N/A</v>
      </c>
      <c r="AC1538" s="416" t="e">
        <f t="shared" si="120"/>
        <v>#N/A</v>
      </c>
    </row>
    <row r="1539" ht="22.5" customHeight="1" spans="1:29">
      <c r="A1539" s="421"/>
      <c r="B1539" s="422"/>
      <c r="C1539" s="422"/>
      <c r="D1539" s="421"/>
      <c r="E1539" s="421"/>
      <c r="F1539" s="421"/>
      <c r="G1539" s="421"/>
      <c r="H1539" s="421"/>
      <c r="I1539" s="421"/>
      <c r="J1539" s="421"/>
      <c r="K1539" s="421"/>
      <c r="L1539" s="421"/>
      <c r="M1539" s="421"/>
      <c r="N1539" s="426"/>
      <c r="O1539" s="426"/>
      <c r="P1539" s="427"/>
      <c r="Q1539" s="427"/>
      <c r="R1539" s="426"/>
      <c r="S1539" s="426"/>
      <c r="T1539" s="426"/>
      <c r="U1539" s="426"/>
      <c r="V1539" s="426"/>
      <c r="W1539" s="426"/>
      <c r="X1539" s="427"/>
      <c r="Y1539" s="416" t="e">
        <f t="shared" si="116"/>
        <v>#N/A</v>
      </c>
      <c r="Z1539" s="416" t="e">
        <f t="shared" si="117"/>
        <v>#N/A</v>
      </c>
      <c r="AA1539" s="416" t="str">
        <f t="shared" si="118"/>
        <v/>
      </c>
      <c r="AB1539" s="416" t="e">
        <f t="shared" si="119"/>
        <v>#N/A</v>
      </c>
      <c r="AC1539" s="416" t="e">
        <f t="shared" si="120"/>
        <v>#N/A</v>
      </c>
    </row>
    <row r="1540" ht="22.5" customHeight="1" spans="1:29">
      <c r="A1540" s="421"/>
      <c r="B1540" s="422"/>
      <c r="C1540" s="422"/>
      <c r="D1540" s="421"/>
      <c r="E1540" s="421"/>
      <c r="F1540" s="421"/>
      <c r="G1540" s="421"/>
      <c r="H1540" s="421"/>
      <c r="I1540" s="421"/>
      <c r="J1540" s="421"/>
      <c r="K1540" s="421"/>
      <c r="L1540" s="421"/>
      <c r="M1540" s="421"/>
      <c r="N1540" s="426"/>
      <c r="O1540" s="426"/>
      <c r="P1540" s="427"/>
      <c r="Q1540" s="427"/>
      <c r="R1540" s="426"/>
      <c r="S1540" s="426"/>
      <c r="T1540" s="426"/>
      <c r="U1540" s="426"/>
      <c r="V1540" s="426"/>
      <c r="W1540" s="426"/>
      <c r="X1540" s="427"/>
      <c r="Y1540" s="416" t="e">
        <f t="shared" si="116"/>
        <v>#N/A</v>
      </c>
      <c r="Z1540" s="416" t="e">
        <f t="shared" si="117"/>
        <v>#N/A</v>
      </c>
      <c r="AA1540" s="416" t="str">
        <f t="shared" si="118"/>
        <v/>
      </c>
      <c r="AB1540" s="416" t="e">
        <f t="shared" si="119"/>
        <v>#N/A</v>
      </c>
      <c r="AC1540" s="416" t="e">
        <f t="shared" si="120"/>
        <v>#N/A</v>
      </c>
    </row>
    <row r="1541" ht="22.5" customHeight="1" spans="1:29">
      <c r="A1541" s="421"/>
      <c r="B1541" s="422"/>
      <c r="C1541" s="422"/>
      <c r="D1541" s="421"/>
      <c r="E1541" s="421"/>
      <c r="F1541" s="421"/>
      <c r="G1541" s="421"/>
      <c r="H1541" s="421"/>
      <c r="I1541" s="421"/>
      <c r="J1541" s="421"/>
      <c r="K1541" s="421"/>
      <c r="L1541" s="421"/>
      <c r="M1541" s="421"/>
      <c r="N1541" s="426"/>
      <c r="O1541" s="426"/>
      <c r="P1541" s="427"/>
      <c r="Q1541" s="427"/>
      <c r="R1541" s="426"/>
      <c r="S1541" s="426"/>
      <c r="T1541" s="426"/>
      <c r="U1541" s="426"/>
      <c r="V1541" s="426"/>
      <c r="W1541" s="426"/>
      <c r="X1541" s="427"/>
      <c r="Y1541" s="416" t="e">
        <f t="shared" si="116"/>
        <v>#N/A</v>
      </c>
      <c r="Z1541" s="416" t="e">
        <f t="shared" si="117"/>
        <v>#N/A</v>
      </c>
      <c r="AA1541" s="416" t="str">
        <f t="shared" si="118"/>
        <v/>
      </c>
      <c r="AB1541" s="416" t="e">
        <f t="shared" si="119"/>
        <v>#N/A</v>
      </c>
      <c r="AC1541" s="416" t="e">
        <f t="shared" si="120"/>
        <v>#N/A</v>
      </c>
    </row>
    <row r="1542" ht="22.5" customHeight="1" spans="1:29">
      <c r="A1542" s="421"/>
      <c r="B1542" s="422"/>
      <c r="C1542" s="422"/>
      <c r="D1542" s="421"/>
      <c r="E1542" s="421"/>
      <c r="F1542" s="421"/>
      <c r="G1542" s="421"/>
      <c r="H1542" s="421"/>
      <c r="I1542" s="421"/>
      <c r="J1542" s="421"/>
      <c r="K1542" s="421"/>
      <c r="L1542" s="421"/>
      <c r="M1542" s="421"/>
      <c r="N1542" s="426"/>
      <c r="O1542" s="426"/>
      <c r="P1542" s="427"/>
      <c r="Q1542" s="427"/>
      <c r="R1542" s="426"/>
      <c r="S1542" s="426"/>
      <c r="T1542" s="426"/>
      <c r="U1542" s="426"/>
      <c r="V1542" s="426"/>
      <c r="W1542" s="426"/>
      <c r="X1542" s="427"/>
      <c r="Y1542" s="416" t="e">
        <f t="shared" si="116"/>
        <v>#N/A</v>
      </c>
      <c r="Z1542" s="416" t="e">
        <f t="shared" si="117"/>
        <v>#N/A</v>
      </c>
      <c r="AA1542" s="416" t="str">
        <f t="shared" si="118"/>
        <v/>
      </c>
      <c r="AB1542" s="416" t="e">
        <f t="shared" si="119"/>
        <v>#N/A</v>
      </c>
      <c r="AC1542" s="416" t="e">
        <f t="shared" si="120"/>
        <v>#N/A</v>
      </c>
    </row>
    <row r="1543" ht="22.5" customHeight="1" spans="1:29">
      <c r="A1543" s="421"/>
      <c r="B1543" s="422"/>
      <c r="C1543" s="422"/>
      <c r="D1543" s="421"/>
      <c r="E1543" s="421"/>
      <c r="F1543" s="421"/>
      <c r="G1543" s="421"/>
      <c r="H1543" s="421"/>
      <c r="I1543" s="421"/>
      <c r="J1543" s="421"/>
      <c r="K1543" s="421"/>
      <c r="L1543" s="421"/>
      <c r="M1543" s="421"/>
      <c r="N1543" s="426"/>
      <c r="O1543" s="426"/>
      <c r="P1543" s="427"/>
      <c r="Q1543" s="427"/>
      <c r="R1543" s="426"/>
      <c r="S1543" s="426"/>
      <c r="T1543" s="426"/>
      <c r="U1543" s="426"/>
      <c r="V1543" s="426"/>
      <c r="W1543" s="426"/>
      <c r="X1543" s="427"/>
      <c r="Y1543" s="416" t="e">
        <f t="shared" ref="Y1543:Y1606" si="121">_xlfn.IFS(LEFT(M1543,3)="003","三保支出",LEFT(M1543,3)="004","刚性支出",LEFT(M1543,3)="000","促发展支出")</f>
        <v>#N/A</v>
      </c>
      <c r="Z1543" s="416" t="e">
        <f t="shared" ref="Z1543:Z1606" si="122">_xlfn.IFS(LEFT(E1543,1)="3","项目支出",LEFT(E1543,1)="1","人员类支出",LEFT(E1543,1)="2","运转类支出")</f>
        <v>#N/A</v>
      </c>
      <c r="AA1543" s="416" t="str">
        <f t="shared" ref="AA1543:AA1606" si="123">LEFT(H1543,7)</f>
        <v/>
      </c>
      <c r="AB1543" s="416" t="e">
        <f t="shared" ref="AB1543:AB1606" si="124">_xlfn.IFS(LEFT(M1543,6)="003001","保工资",LEFT(M1543,6)="003002","保运转",LEFT(M1543,6)="003003","保基本民生")</f>
        <v>#N/A</v>
      </c>
      <c r="AC1543" s="416" t="e">
        <f t="shared" ref="AC1543:AC1606" si="125">IF(Z1543="项目支出","否","是")</f>
        <v>#N/A</v>
      </c>
    </row>
    <row r="1544" ht="22.5" customHeight="1" spans="1:29">
      <c r="A1544" s="421"/>
      <c r="B1544" s="422"/>
      <c r="C1544" s="422"/>
      <c r="D1544" s="421"/>
      <c r="E1544" s="421"/>
      <c r="F1544" s="421"/>
      <c r="G1544" s="421"/>
      <c r="H1544" s="421"/>
      <c r="I1544" s="421"/>
      <c r="J1544" s="421"/>
      <c r="K1544" s="421"/>
      <c r="L1544" s="421"/>
      <c r="M1544" s="421"/>
      <c r="N1544" s="426"/>
      <c r="O1544" s="426"/>
      <c r="P1544" s="427"/>
      <c r="Q1544" s="427"/>
      <c r="R1544" s="426"/>
      <c r="S1544" s="426"/>
      <c r="T1544" s="426"/>
      <c r="U1544" s="426"/>
      <c r="V1544" s="426"/>
      <c r="W1544" s="426"/>
      <c r="X1544" s="427"/>
      <c r="Y1544" s="416" t="e">
        <f t="shared" si="121"/>
        <v>#N/A</v>
      </c>
      <c r="Z1544" s="416" t="e">
        <f t="shared" si="122"/>
        <v>#N/A</v>
      </c>
      <c r="AA1544" s="416" t="str">
        <f t="shared" si="123"/>
        <v/>
      </c>
      <c r="AB1544" s="416" t="e">
        <f t="shared" si="124"/>
        <v>#N/A</v>
      </c>
      <c r="AC1544" s="416" t="e">
        <f t="shared" si="125"/>
        <v>#N/A</v>
      </c>
    </row>
    <row r="1545" ht="22.5" customHeight="1" spans="1:29">
      <c r="A1545" s="421"/>
      <c r="B1545" s="422"/>
      <c r="C1545" s="422"/>
      <c r="D1545" s="421"/>
      <c r="E1545" s="421"/>
      <c r="F1545" s="421"/>
      <c r="G1545" s="421"/>
      <c r="H1545" s="421"/>
      <c r="I1545" s="421"/>
      <c r="J1545" s="421"/>
      <c r="K1545" s="421"/>
      <c r="L1545" s="421"/>
      <c r="M1545" s="421"/>
      <c r="N1545" s="426"/>
      <c r="O1545" s="426"/>
      <c r="P1545" s="427"/>
      <c r="Q1545" s="427"/>
      <c r="R1545" s="426"/>
      <c r="S1545" s="426"/>
      <c r="T1545" s="426"/>
      <c r="U1545" s="426"/>
      <c r="V1545" s="426"/>
      <c r="W1545" s="426"/>
      <c r="X1545" s="427"/>
      <c r="Y1545" s="416" t="e">
        <f t="shared" si="121"/>
        <v>#N/A</v>
      </c>
      <c r="Z1545" s="416" t="e">
        <f t="shared" si="122"/>
        <v>#N/A</v>
      </c>
      <c r="AA1545" s="416" t="str">
        <f t="shared" si="123"/>
        <v/>
      </c>
      <c r="AB1545" s="416" t="e">
        <f t="shared" si="124"/>
        <v>#N/A</v>
      </c>
      <c r="AC1545" s="416" t="e">
        <f t="shared" si="125"/>
        <v>#N/A</v>
      </c>
    </row>
    <row r="1546" ht="22.5" customHeight="1" spans="1:29">
      <c r="A1546" s="421"/>
      <c r="B1546" s="422"/>
      <c r="C1546" s="422"/>
      <c r="D1546" s="421"/>
      <c r="E1546" s="421"/>
      <c r="F1546" s="421"/>
      <c r="G1546" s="421"/>
      <c r="H1546" s="421"/>
      <c r="I1546" s="421"/>
      <c r="J1546" s="421"/>
      <c r="K1546" s="421"/>
      <c r="L1546" s="421"/>
      <c r="M1546" s="421"/>
      <c r="N1546" s="426"/>
      <c r="O1546" s="426"/>
      <c r="P1546" s="427"/>
      <c r="Q1546" s="427"/>
      <c r="R1546" s="426"/>
      <c r="S1546" s="426"/>
      <c r="T1546" s="426"/>
      <c r="U1546" s="426"/>
      <c r="V1546" s="426"/>
      <c r="W1546" s="426"/>
      <c r="X1546" s="427"/>
      <c r="Y1546" s="416" t="e">
        <f t="shared" si="121"/>
        <v>#N/A</v>
      </c>
      <c r="Z1546" s="416" t="e">
        <f t="shared" si="122"/>
        <v>#N/A</v>
      </c>
      <c r="AA1546" s="416" t="str">
        <f t="shared" si="123"/>
        <v/>
      </c>
      <c r="AB1546" s="416" t="e">
        <f t="shared" si="124"/>
        <v>#N/A</v>
      </c>
      <c r="AC1546" s="416" t="e">
        <f t="shared" si="125"/>
        <v>#N/A</v>
      </c>
    </row>
    <row r="1547" ht="22.5" customHeight="1" spans="1:29">
      <c r="A1547" s="421"/>
      <c r="B1547" s="422"/>
      <c r="C1547" s="422"/>
      <c r="D1547" s="421"/>
      <c r="E1547" s="421"/>
      <c r="F1547" s="421"/>
      <c r="G1547" s="421"/>
      <c r="H1547" s="421"/>
      <c r="I1547" s="421"/>
      <c r="J1547" s="421"/>
      <c r="K1547" s="421"/>
      <c r="L1547" s="421"/>
      <c r="M1547" s="421"/>
      <c r="N1547" s="426"/>
      <c r="O1547" s="426"/>
      <c r="P1547" s="427"/>
      <c r="Q1547" s="427"/>
      <c r="R1547" s="426"/>
      <c r="S1547" s="426"/>
      <c r="T1547" s="426"/>
      <c r="U1547" s="426"/>
      <c r="V1547" s="426"/>
      <c r="W1547" s="426"/>
      <c r="X1547" s="427"/>
      <c r="Y1547" s="416" t="e">
        <f t="shared" si="121"/>
        <v>#N/A</v>
      </c>
      <c r="Z1547" s="416" t="e">
        <f t="shared" si="122"/>
        <v>#N/A</v>
      </c>
      <c r="AA1547" s="416" t="str">
        <f t="shared" si="123"/>
        <v/>
      </c>
      <c r="AB1547" s="416" t="e">
        <f t="shared" si="124"/>
        <v>#N/A</v>
      </c>
      <c r="AC1547" s="416" t="e">
        <f t="shared" si="125"/>
        <v>#N/A</v>
      </c>
    </row>
    <row r="1548" ht="22.5" customHeight="1" spans="1:29">
      <c r="A1548" s="421"/>
      <c r="B1548" s="422"/>
      <c r="C1548" s="422"/>
      <c r="D1548" s="421"/>
      <c r="E1548" s="421"/>
      <c r="F1548" s="421"/>
      <c r="G1548" s="421"/>
      <c r="H1548" s="421"/>
      <c r="I1548" s="421"/>
      <c r="J1548" s="421"/>
      <c r="K1548" s="421"/>
      <c r="L1548" s="421"/>
      <c r="M1548" s="421"/>
      <c r="N1548" s="426"/>
      <c r="O1548" s="426"/>
      <c r="P1548" s="427"/>
      <c r="Q1548" s="427"/>
      <c r="R1548" s="426"/>
      <c r="S1548" s="426"/>
      <c r="T1548" s="426"/>
      <c r="U1548" s="426"/>
      <c r="V1548" s="426"/>
      <c r="W1548" s="426"/>
      <c r="X1548" s="427"/>
      <c r="Y1548" s="416" t="e">
        <f t="shared" si="121"/>
        <v>#N/A</v>
      </c>
      <c r="Z1548" s="416" t="e">
        <f t="shared" si="122"/>
        <v>#N/A</v>
      </c>
      <c r="AA1548" s="416" t="str">
        <f t="shared" si="123"/>
        <v/>
      </c>
      <c r="AB1548" s="416" t="e">
        <f t="shared" si="124"/>
        <v>#N/A</v>
      </c>
      <c r="AC1548" s="416" t="e">
        <f t="shared" si="125"/>
        <v>#N/A</v>
      </c>
    </row>
    <row r="1549" ht="22.5" customHeight="1" spans="1:29">
      <c r="A1549" s="421"/>
      <c r="B1549" s="422"/>
      <c r="C1549" s="422"/>
      <c r="D1549" s="421"/>
      <c r="E1549" s="421"/>
      <c r="F1549" s="421"/>
      <c r="G1549" s="421"/>
      <c r="H1549" s="421"/>
      <c r="I1549" s="421"/>
      <c r="J1549" s="421"/>
      <c r="K1549" s="421"/>
      <c r="L1549" s="421"/>
      <c r="M1549" s="421"/>
      <c r="N1549" s="426"/>
      <c r="O1549" s="426"/>
      <c r="P1549" s="427"/>
      <c r="Q1549" s="427"/>
      <c r="R1549" s="426"/>
      <c r="S1549" s="426"/>
      <c r="T1549" s="426"/>
      <c r="U1549" s="426"/>
      <c r="V1549" s="426"/>
      <c r="W1549" s="426"/>
      <c r="X1549" s="427"/>
      <c r="Y1549" s="416" t="e">
        <f t="shared" si="121"/>
        <v>#N/A</v>
      </c>
      <c r="Z1549" s="416" t="e">
        <f t="shared" si="122"/>
        <v>#N/A</v>
      </c>
      <c r="AA1549" s="416" t="str">
        <f t="shared" si="123"/>
        <v/>
      </c>
      <c r="AB1549" s="416" t="e">
        <f t="shared" si="124"/>
        <v>#N/A</v>
      </c>
      <c r="AC1549" s="416" t="e">
        <f t="shared" si="125"/>
        <v>#N/A</v>
      </c>
    </row>
    <row r="1550" ht="22.5" customHeight="1" spans="1:29">
      <c r="A1550" s="421"/>
      <c r="B1550" s="422"/>
      <c r="C1550" s="422"/>
      <c r="D1550" s="421"/>
      <c r="E1550" s="421"/>
      <c r="F1550" s="421"/>
      <c r="G1550" s="421"/>
      <c r="H1550" s="421"/>
      <c r="I1550" s="421"/>
      <c r="J1550" s="421"/>
      <c r="K1550" s="421"/>
      <c r="L1550" s="421"/>
      <c r="M1550" s="421"/>
      <c r="N1550" s="426"/>
      <c r="O1550" s="426"/>
      <c r="P1550" s="427"/>
      <c r="Q1550" s="427"/>
      <c r="R1550" s="426"/>
      <c r="S1550" s="426"/>
      <c r="T1550" s="426"/>
      <c r="U1550" s="426"/>
      <c r="V1550" s="426"/>
      <c r="W1550" s="426"/>
      <c r="X1550" s="427"/>
      <c r="Y1550" s="416" t="e">
        <f t="shared" si="121"/>
        <v>#N/A</v>
      </c>
      <c r="Z1550" s="416" t="e">
        <f t="shared" si="122"/>
        <v>#N/A</v>
      </c>
      <c r="AA1550" s="416" t="str">
        <f t="shared" si="123"/>
        <v/>
      </c>
      <c r="AB1550" s="416" t="e">
        <f t="shared" si="124"/>
        <v>#N/A</v>
      </c>
      <c r="AC1550" s="416" t="e">
        <f t="shared" si="125"/>
        <v>#N/A</v>
      </c>
    </row>
    <row r="1551" ht="22.5" customHeight="1" spans="1:29">
      <c r="A1551" s="421"/>
      <c r="B1551" s="422"/>
      <c r="C1551" s="422"/>
      <c r="D1551" s="421"/>
      <c r="E1551" s="421"/>
      <c r="F1551" s="421"/>
      <c r="G1551" s="421"/>
      <c r="H1551" s="421"/>
      <c r="I1551" s="421"/>
      <c r="J1551" s="421"/>
      <c r="K1551" s="421"/>
      <c r="L1551" s="421"/>
      <c r="M1551" s="421"/>
      <c r="N1551" s="426"/>
      <c r="O1551" s="426"/>
      <c r="P1551" s="427"/>
      <c r="Q1551" s="427"/>
      <c r="R1551" s="426"/>
      <c r="S1551" s="426"/>
      <c r="T1551" s="426"/>
      <c r="U1551" s="426"/>
      <c r="V1551" s="426"/>
      <c r="W1551" s="426"/>
      <c r="X1551" s="427"/>
      <c r="Y1551" s="416" t="e">
        <f t="shared" si="121"/>
        <v>#N/A</v>
      </c>
      <c r="Z1551" s="416" t="e">
        <f t="shared" si="122"/>
        <v>#N/A</v>
      </c>
      <c r="AA1551" s="416" t="str">
        <f t="shared" si="123"/>
        <v/>
      </c>
      <c r="AB1551" s="416" t="e">
        <f t="shared" si="124"/>
        <v>#N/A</v>
      </c>
      <c r="AC1551" s="416" t="e">
        <f t="shared" si="125"/>
        <v>#N/A</v>
      </c>
    </row>
    <row r="1552" ht="22.5" customHeight="1" spans="1:29">
      <c r="A1552" s="421"/>
      <c r="B1552" s="422"/>
      <c r="C1552" s="422"/>
      <c r="D1552" s="421"/>
      <c r="E1552" s="421"/>
      <c r="F1552" s="421"/>
      <c r="G1552" s="421"/>
      <c r="H1552" s="421"/>
      <c r="I1552" s="421"/>
      <c r="J1552" s="421"/>
      <c r="K1552" s="421"/>
      <c r="L1552" s="421"/>
      <c r="M1552" s="421"/>
      <c r="N1552" s="426"/>
      <c r="O1552" s="426"/>
      <c r="P1552" s="427"/>
      <c r="Q1552" s="427"/>
      <c r="R1552" s="426"/>
      <c r="S1552" s="426"/>
      <c r="T1552" s="426"/>
      <c r="U1552" s="426"/>
      <c r="V1552" s="426"/>
      <c r="W1552" s="426"/>
      <c r="X1552" s="427"/>
      <c r="Y1552" s="416" t="e">
        <f t="shared" si="121"/>
        <v>#N/A</v>
      </c>
      <c r="Z1552" s="416" t="e">
        <f t="shared" si="122"/>
        <v>#N/A</v>
      </c>
      <c r="AA1552" s="416" t="str">
        <f t="shared" si="123"/>
        <v/>
      </c>
      <c r="AB1552" s="416" t="e">
        <f t="shared" si="124"/>
        <v>#N/A</v>
      </c>
      <c r="AC1552" s="416" t="e">
        <f t="shared" si="125"/>
        <v>#N/A</v>
      </c>
    </row>
    <row r="1553" ht="22.5" customHeight="1" spans="1:29">
      <c r="A1553" s="421"/>
      <c r="B1553" s="422"/>
      <c r="C1553" s="422"/>
      <c r="D1553" s="421"/>
      <c r="E1553" s="421"/>
      <c r="F1553" s="421"/>
      <c r="G1553" s="421"/>
      <c r="H1553" s="421"/>
      <c r="I1553" s="421"/>
      <c r="J1553" s="421"/>
      <c r="K1553" s="421"/>
      <c r="L1553" s="421"/>
      <c r="M1553" s="421"/>
      <c r="N1553" s="426"/>
      <c r="O1553" s="426"/>
      <c r="P1553" s="427"/>
      <c r="Q1553" s="427"/>
      <c r="R1553" s="426"/>
      <c r="S1553" s="426"/>
      <c r="T1553" s="426"/>
      <c r="U1553" s="426"/>
      <c r="V1553" s="426"/>
      <c r="W1553" s="426"/>
      <c r="X1553" s="427"/>
      <c r="Y1553" s="416" t="e">
        <f t="shared" si="121"/>
        <v>#N/A</v>
      </c>
      <c r="Z1553" s="416" t="e">
        <f t="shared" si="122"/>
        <v>#N/A</v>
      </c>
      <c r="AA1553" s="416" t="str">
        <f t="shared" si="123"/>
        <v/>
      </c>
      <c r="AB1553" s="416" t="e">
        <f t="shared" si="124"/>
        <v>#N/A</v>
      </c>
      <c r="AC1553" s="416" t="e">
        <f t="shared" si="125"/>
        <v>#N/A</v>
      </c>
    </row>
    <row r="1554" ht="22.5" customHeight="1" spans="1:29">
      <c r="A1554" s="421"/>
      <c r="B1554" s="422"/>
      <c r="C1554" s="422"/>
      <c r="D1554" s="421"/>
      <c r="E1554" s="421"/>
      <c r="F1554" s="421"/>
      <c r="G1554" s="421"/>
      <c r="H1554" s="421"/>
      <c r="I1554" s="421"/>
      <c r="J1554" s="421"/>
      <c r="K1554" s="421"/>
      <c r="L1554" s="421"/>
      <c r="M1554" s="421"/>
      <c r="N1554" s="426"/>
      <c r="O1554" s="426"/>
      <c r="P1554" s="427"/>
      <c r="Q1554" s="427"/>
      <c r="R1554" s="426"/>
      <c r="S1554" s="426"/>
      <c r="T1554" s="426"/>
      <c r="U1554" s="426"/>
      <c r="V1554" s="426"/>
      <c r="W1554" s="426"/>
      <c r="X1554" s="427"/>
      <c r="Y1554" s="416" t="e">
        <f t="shared" si="121"/>
        <v>#N/A</v>
      </c>
      <c r="Z1554" s="416" t="e">
        <f t="shared" si="122"/>
        <v>#N/A</v>
      </c>
      <c r="AA1554" s="416" t="str">
        <f t="shared" si="123"/>
        <v/>
      </c>
      <c r="AB1554" s="416" t="e">
        <f t="shared" si="124"/>
        <v>#N/A</v>
      </c>
      <c r="AC1554" s="416" t="e">
        <f t="shared" si="125"/>
        <v>#N/A</v>
      </c>
    </row>
    <row r="1555" ht="22.5" customHeight="1" spans="1:29">
      <c r="A1555" s="421"/>
      <c r="B1555" s="422"/>
      <c r="C1555" s="422"/>
      <c r="D1555" s="421"/>
      <c r="E1555" s="421"/>
      <c r="F1555" s="421"/>
      <c r="G1555" s="421"/>
      <c r="H1555" s="421"/>
      <c r="I1555" s="421"/>
      <c r="J1555" s="421"/>
      <c r="K1555" s="421"/>
      <c r="L1555" s="421"/>
      <c r="M1555" s="421"/>
      <c r="N1555" s="426"/>
      <c r="O1555" s="426"/>
      <c r="P1555" s="427"/>
      <c r="Q1555" s="427"/>
      <c r="R1555" s="426"/>
      <c r="S1555" s="426"/>
      <c r="T1555" s="426"/>
      <c r="U1555" s="426"/>
      <c r="V1555" s="426"/>
      <c r="W1555" s="426"/>
      <c r="X1555" s="427"/>
      <c r="Y1555" s="416" t="e">
        <f t="shared" si="121"/>
        <v>#N/A</v>
      </c>
      <c r="Z1555" s="416" t="e">
        <f t="shared" si="122"/>
        <v>#N/A</v>
      </c>
      <c r="AA1555" s="416" t="str">
        <f t="shared" si="123"/>
        <v/>
      </c>
      <c r="AB1555" s="416" t="e">
        <f t="shared" si="124"/>
        <v>#N/A</v>
      </c>
      <c r="AC1555" s="416" t="e">
        <f t="shared" si="125"/>
        <v>#N/A</v>
      </c>
    </row>
    <row r="1556" ht="22.5" customHeight="1" spans="1:29">
      <c r="A1556" s="421"/>
      <c r="B1556" s="422"/>
      <c r="C1556" s="422"/>
      <c r="D1556" s="421"/>
      <c r="E1556" s="421"/>
      <c r="F1556" s="421"/>
      <c r="G1556" s="421"/>
      <c r="H1556" s="421"/>
      <c r="I1556" s="421"/>
      <c r="J1556" s="421"/>
      <c r="K1556" s="421"/>
      <c r="L1556" s="421"/>
      <c r="M1556" s="421"/>
      <c r="N1556" s="426"/>
      <c r="O1556" s="426"/>
      <c r="P1556" s="427"/>
      <c r="Q1556" s="427"/>
      <c r="R1556" s="426"/>
      <c r="S1556" s="426"/>
      <c r="T1556" s="426"/>
      <c r="U1556" s="426"/>
      <c r="V1556" s="426"/>
      <c r="W1556" s="426"/>
      <c r="X1556" s="427"/>
      <c r="Y1556" s="416" t="e">
        <f t="shared" si="121"/>
        <v>#N/A</v>
      </c>
      <c r="Z1556" s="416" t="e">
        <f t="shared" si="122"/>
        <v>#N/A</v>
      </c>
      <c r="AA1556" s="416" t="str">
        <f t="shared" si="123"/>
        <v/>
      </c>
      <c r="AB1556" s="416" t="e">
        <f t="shared" si="124"/>
        <v>#N/A</v>
      </c>
      <c r="AC1556" s="416" t="e">
        <f t="shared" si="125"/>
        <v>#N/A</v>
      </c>
    </row>
    <row r="1557" ht="22.5" customHeight="1" spans="1:29">
      <c r="A1557" s="421"/>
      <c r="B1557" s="422"/>
      <c r="C1557" s="422"/>
      <c r="D1557" s="421"/>
      <c r="E1557" s="421"/>
      <c r="F1557" s="421"/>
      <c r="G1557" s="421"/>
      <c r="H1557" s="421"/>
      <c r="I1557" s="421"/>
      <c r="J1557" s="421"/>
      <c r="K1557" s="421"/>
      <c r="L1557" s="421"/>
      <c r="M1557" s="421"/>
      <c r="N1557" s="426"/>
      <c r="O1557" s="426"/>
      <c r="P1557" s="427"/>
      <c r="Q1557" s="427"/>
      <c r="R1557" s="426"/>
      <c r="S1557" s="426"/>
      <c r="T1557" s="426"/>
      <c r="U1557" s="426"/>
      <c r="V1557" s="426"/>
      <c r="W1557" s="426"/>
      <c r="X1557" s="427"/>
      <c r="Y1557" s="416" t="e">
        <f t="shared" si="121"/>
        <v>#N/A</v>
      </c>
      <c r="Z1557" s="416" t="e">
        <f t="shared" si="122"/>
        <v>#N/A</v>
      </c>
      <c r="AA1557" s="416" t="str">
        <f t="shared" si="123"/>
        <v/>
      </c>
      <c r="AB1557" s="416" t="e">
        <f t="shared" si="124"/>
        <v>#N/A</v>
      </c>
      <c r="AC1557" s="416" t="e">
        <f t="shared" si="125"/>
        <v>#N/A</v>
      </c>
    </row>
    <row r="1558" ht="22.5" customHeight="1" spans="1:29">
      <c r="A1558" s="421"/>
      <c r="B1558" s="422"/>
      <c r="C1558" s="422"/>
      <c r="D1558" s="421"/>
      <c r="E1558" s="421"/>
      <c r="F1558" s="421"/>
      <c r="G1558" s="421"/>
      <c r="H1558" s="421"/>
      <c r="I1558" s="421"/>
      <c r="J1558" s="421"/>
      <c r="K1558" s="421"/>
      <c r="L1558" s="421"/>
      <c r="M1558" s="421"/>
      <c r="N1558" s="426"/>
      <c r="O1558" s="426"/>
      <c r="P1558" s="427"/>
      <c r="Q1558" s="427"/>
      <c r="R1558" s="426"/>
      <c r="S1558" s="426"/>
      <c r="T1558" s="426"/>
      <c r="U1558" s="426"/>
      <c r="V1558" s="426"/>
      <c r="W1558" s="426"/>
      <c r="X1558" s="427"/>
      <c r="Y1558" s="416" t="e">
        <f t="shared" si="121"/>
        <v>#N/A</v>
      </c>
      <c r="Z1558" s="416" t="e">
        <f t="shared" si="122"/>
        <v>#N/A</v>
      </c>
      <c r="AA1558" s="416" t="str">
        <f t="shared" si="123"/>
        <v/>
      </c>
      <c r="AB1558" s="416" t="e">
        <f t="shared" si="124"/>
        <v>#N/A</v>
      </c>
      <c r="AC1558" s="416" t="e">
        <f t="shared" si="125"/>
        <v>#N/A</v>
      </c>
    </row>
    <row r="1559" ht="22.5" customHeight="1" spans="1:29">
      <c r="A1559" s="421"/>
      <c r="B1559" s="422"/>
      <c r="C1559" s="422"/>
      <c r="D1559" s="421"/>
      <c r="E1559" s="421"/>
      <c r="F1559" s="421"/>
      <c r="G1559" s="421"/>
      <c r="H1559" s="421"/>
      <c r="I1559" s="421"/>
      <c r="J1559" s="421"/>
      <c r="K1559" s="421"/>
      <c r="L1559" s="421"/>
      <c r="M1559" s="421"/>
      <c r="N1559" s="426"/>
      <c r="O1559" s="426"/>
      <c r="P1559" s="427"/>
      <c r="Q1559" s="427"/>
      <c r="R1559" s="426"/>
      <c r="S1559" s="426"/>
      <c r="T1559" s="426"/>
      <c r="U1559" s="426"/>
      <c r="V1559" s="426"/>
      <c r="W1559" s="426"/>
      <c r="X1559" s="427"/>
      <c r="Y1559" s="416" t="e">
        <f t="shared" si="121"/>
        <v>#N/A</v>
      </c>
      <c r="Z1559" s="416" t="e">
        <f t="shared" si="122"/>
        <v>#N/A</v>
      </c>
      <c r="AA1559" s="416" t="str">
        <f t="shared" si="123"/>
        <v/>
      </c>
      <c r="AB1559" s="416" t="e">
        <f t="shared" si="124"/>
        <v>#N/A</v>
      </c>
      <c r="AC1559" s="416" t="e">
        <f t="shared" si="125"/>
        <v>#N/A</v>
      </c>
    </row>
    <row r="1560" ht="22.5" customHeight="1" spans="1:29">
      <c r="A1560" s="421"/>
      <c r="B1560" s="422"/>
      <c r="C1560" s="422"/>
      <c r="D1560" s="421"/>
      <c r="E1560" s="421"/>
      <c r="F1560" s="421"/>
      <c r="G1560" s="421"/>
      <c r="H1560" s="421"/>
      <c r="I1560" s="421"/>
      <c r="J1560" s="421"/>
      <c r="K1560" s="421"/>
      <c r="L1560" s="421"/>
      <c r="M1560" s="421"/>
      <c r="N1560" s="426"/>
      <c r="O1560" s="426"/>
      <c r="P1560" s="427"/>
      <c r="Q1560" s="427"/>
      <c r="R1560" s="426"/>
      <c r="S1560" s="426"/>
      <c r="T1560" s="426"/>
      <c r="U1560" s="426"/>
      <c r="V1560" s="426"/>
      <c r="W1560" s="426"/>
      <c r="X1560" s="427"/>
      <c r="Y1560" s="416" t="e">
        <f t="shared" si="121"/>
        <v>#N/A</v>
      </c>
      <c r="Z1560" s="416" t="e">
        <f t="shared" si="122"/>
        <v>#N/A</v>
      </c>
      <c r="AA1560" s="416" t="str">
        <f t="shared" si="123"/>
        <v/>
      </c>
      <c r="AB1560" s="416" t="e">
        <f t="shared" si="124"/>
        <v>#N/A</v>
      </c>
      <c r="AC1560" s="416" t="e">
        <f t="shared" si="125"/>
        <v>#N/A</v>
      </c>
    </row>
    <row r="1561" ht="22.5" customHeight="1" spans="1:29">
      <c r="A1561" s="421"/>
      <c r="B1561" s="422"/>
      <c r="C1561" s="422"/>
      <c r="D1561" s="421"/>
      <c r="E1561" s="421"/>
      <c r="F1561" s="421"/>
      <c r="G1561" s="421"/>
      <c r="H1561" s="421"/>
      <c r="I1561" s="421"/>
      <c r="J1561" s="421"/>
      <c r="K1561" s="421"/>
      <c r="L1561" s="421"/>
      <c r="M1561" s="421"/>
      <c r="N1561" s="426"/>
      <c r="O1561" s="426"/>
      <c r="P1561" s="427"/>
      <c r="Q1561" s="427"/>
      <c r="R1561" s="426"/>
      <c r="S1561" s="426"/>
      <c r="T1561" s="426"/>
      <c r="U1561" s="426"/>
      <c r="V1561" s="426"/>
      <c r="W1561" s="426"/>
      <c r="X1561" s="427"/>
      <c r="Y1561" s="416" t="e">
        <f t="shared" si="121"/>
        <v>#N/A</v>
      </c>
      <c r="Z1561" s="416" t="e">
        <f t="shared" si="122"/>
        <v>#N/A</v>
      </c>
      <c r="AA1561" s="416" t="str">
        <f t="shared" si="123"/>
        <v/>
      </c>
      <c r="AB1561" s="416" t="e">
        <f t="shared" si="124"/>
        <v>#N/A</v>
      </c>
      <c r="AC1561" s="416" t="e">
        <f t="shared" si="125"/>
        <v>#N/A</v>
      </c>
    </row>
    <row r="1562" ht="22.5" customHeight="1" spans="1:29">
      <c r="A1562" s="421"/>
      <c r="B1562" s="422"/>
      <c r="C1562" s="422"/>
      <c r="D1562" s="421"/>
      <c r="E1562" s="421"/>
      <c r="F1562" s="421"/>
      <c r="G1562" s="421"/>
      <c r="H1562" s="421"/>
      <c r="I1562" s="421"/>
      <c r="J1562" s="421"/>
      <c r="K1562" s="421"/>
      <c r="L1562" s="421"/>
      <c r="M1562" s="421"/>
      <c r="N1562" s="426"/>
      <c r="O1562" s="426"/>
      <c r="P1562" s="427"/>
      <c r="Q1562" s="427"/>
      <c r="R1562" s="426"/>
      <c r="S1562" s="426"/>
      <c r="T1562" s="426"/>
      <c r="U1562" s="426"/>
      <c r="V1562" s="426"/>
      <c r="W1562" s="426"/>
      <c r="X1562" s="427"/>
      <c r="Y1562" s="416" t="e">
        <f t="shared" si="121"/>
        <v>#N/A</v>
      </c>
      <c r="Z1562" s="416" t="e">
        <f t="shared" si="122"/>
        <v>#N/A</v>
      </c>
      <c r="AA1562" s="416" t="str">
        <f t="shared" si="123"/>
        <v/>
      </c>
      <c r="AB1562" s="416" t="e">
        <f t="shared" si="124"/>
        <v>#N/A</v>
      </c>
      <c r="AC1562" s="416" t="e">
        <f t="shared" si="125"/>
        <v>#N/A</v>
      </c>
    </row>
    <row r="1563" ht="22.5" customHeight="1" spans="1:29">
      <c r="A1563" s="421"/>
      <c r="B1563" s="422"/>
      <c r="C1563" s="422"/>
      <c r="D1563" s="421"/>
      <c r="E1563" s="421"/>
      <c r="F1563" s="421"/>
      <c r="G1563" s="421"/>
      <c r="H1563" s="421"/>
      <c r="I1563" s="421"/>
      <c r="J1563" s="421"/>
      <c r="K1563" s="421"/>
      <c r="L1563" s="421"/>
      <c r="M1563" s="421"/>
      <c r="N1563" s="426"/>
      <c r="O1563" s="426"/>
      <c r="P1563" s="427"/>
      <c r="Q1563" s="427"/>
      <c r="R1563" s="426"/>
      <c r="S1563" s="426"/>
      <c r="T1563" s="426"/>
      <c r="U1563" s="426"/>
      <c r="V1563" s="426"/>
      <c r="W1563" s="426"/>
      <c r="X1563" s="427"/>
      <c r="Y1563" s="416" t="e">
        <f t="shared" si="121"/>
        <v>#N/A</v>
      </c>
      <c r="Z1563" s="416" t="e">
        <f t="shared" si="122"/>
        <v>#N/A</v>
      </c>
      <c r="AA1563" s="416" t="str">
        <f t="shared" si="123"/>
        <v/>
      </c>
      <c r="AB1563" s="416" t="e">
        <f t="shared" si="124"/>
        <v>#N/A</v>
      </c>
      <c r="AC1563" s="416" t="e">
        <f t="shared" si="125"/>
        <v>#N/A</v>
      </c>
    </row>
    <row r="1564" ht="22.5" customHeight="1" spans="1:29">
      <c r="A1564" s="421"/>
      <c r="B1564" s="422"/>
      <c r="C1564" s="422"/>
      <c r="D1564" s="421"/>
      <c r="E1564" s="421"/>
      <c r="F1564" s="421"/>
      <c r="G1564" s="421"/>
      <c r="H1564" s="421"/>
      <c r="I1564" s="421"/>
      <c r="J1564" s="421"/>
      <c r="K1564" s="421"/>
      <c r="L1564" s="421"/>
      <c r="M1564" s="421"/>
      <c r="N1564" s="426"/>
      <c r="O1564" s="426"/>
      <c r="P1564" s="427"/>
      <c r="Q1564" s="427"/>
      <c r="R1564" s="426"/>
      <c r="S1564" s="426"/>
      <c r="T1564" s="426"/>
      <c r="U1564" s="426"/>
      <c r="V1564" s="426"/>
      <c r="W1564" s="426"/>
      <c r="X1564" s="427"/>
      <c r="Y1564" s="416" t="e">
        <f t="shared" si="121"/>
        <v>#N/A</v>
      </c>
      <c r="Z1564" s="416" t="e">
        <f t="shared" si="122"/>
        <v>#N/A</v>
      </c>
      <c r="AA1564" s="416" t="str">
        <f t="shared" si="123"/>
        <v/>
      </c>
      <c r="AB1564" s="416" t="e">
        <f t="shared" si="124"/>
        <v>#N/A</v>
      </c>
      <c r="AC1564" s="416" t="e">
        <f t="shared" si="125"/>
        <v>#N/A</v>
      </c>
    </row>
    <row r="1565" ht="22.5" customHeight="1" spans="1:29">
      <c r="A1565" s="421"/>
      <c r="B1565" s="422"/>
      <c r="C1565" s="422"/>
      <c r="D1565" s="421"/>
      <c r="E1565" s="421"/>
      <c r="F1565" s="421"/>
      <c r="G1565" s="421"/>
      <c r="H1565" s="421"/>
      <c r="I1565" s="421"/>
      <c r="J1565" s="421"/>
      <c r="K1565" s="421"/>
      <c r="L1565" s="421"/>
      <c r="M1565" s="421"/>
      <c r="N1565" s="426"/>
      <c r="O1565" s="426"/>
      <c r="P1565" s="427"/>
      <c r="Q1565" s="427"/>
      <c r="R1565" s="426"/>
      <c r="S1565" s="426"/>
      <c r="T1565" s="426"/>
      <c r="U1565" s="426"/>
      <c r="V1565" s="426"/>
      <c r="W1565" s="426"/>
      <c r="X1565" s="427"/>
      <c r="Y1565" s="416" t="e">
        <f t="shared" si="121"/>
        <v>#N/A</v>
      </c>
      <c r="Z1565" s="416" t="e">
        <f t="shared" si="122"/>
        <v>#N/A</v>
      </c>
      <c r="AA1565" s="416" t="str">
        <f t="shared" si="123"/>
        <v/>
      </c>
      <c r="AB1565" s="416" t="e">
        <f t="shared" si="124"/>
        <v>#N/A</v>
      </c>
      <c r="AC1565" s="416" t="e">
        <f t="shared" si="125"/>
        <v>#N/A</v>
      </c>
    </row>
    <row r="1566" ht="22.5" customHeight="1" spans="1:29">
      <c r="A1566" s="421"/>
      <c r="B1566" s="422"/>
      <c r="C1566" s="422"/>
      <c r="D1566" s="421"/>
      <c r="E1566" s="421"/>
      <c r="F1566" s="421"/>
      <c r="G1566" s="421"/>
      <c r="H1566" s="421"/>
      <c r="I1566" s="421"/>
      <c r="J1566" s="421"/>
      <c r="K1566" s="421"/>
      <c r="L1566" s="421"/>
      <c r="M1566" s="421"/>
      <c r="N1566" s="426"/>
      <c r="O1566" s="426"/>
      <c r="P1566" s="427"/>
      <c r="Q1566" s="427"/>
      <c r="R1566" s="426"/>
      <c r="S1566" s="426"/>
      <c r="T1566" s="426"/>
      <c r="U1566" s="426"/>
      <c r="V1566" s="426"/>
      <c r="W1566" s="426"/>
      <c r="X1566" s="427"/>
      <c r="Y1566" s="416" t="e">
        <f t="shared" si="121"/>
        <v>#N/A</v>
      </c>
      <c r="Z1566" s="416" t="e">
        <f t="shared" si="122"/>
        <v>#N/A</v>
      </c>
      <c r="AA1566" s="416" t="str">
        <f t="shared" si="123"/>
        <v/>
      </c>
      <c r="AB1566" s="416" t="e">
        <f t="shared" si="124"/>
        <v>#N/A</v>
      </c>
      <c r="AC1566" s="416" t="e">
        <f t="shared" si="125"/>
        <v>#N/A</v>
      </c>
    </row>
    <row r="1567" ht="22.5" customHeight="1" spans="1:29">
      <c r="A1567" s="421"/>
      <c r="B1567" s="422"/>
      <c r="C1567" s="422"/>
      <c r="D1567" s="421"/>
      <c r="E1567" s="421"/>
      <c r="F1567" s="421"/>
      <c r="G1567" s="421"/>
      <c r="H1567" s="421"/>
      <c r="I1567" s="421"/>
      <c r="J1567" s="421"/>
      <c r="K1567" s="421"/>
      <c r="L1567" s="421"/>
      <c r="M1567" s="421"/>
      <c r="N1567" s="426"/>
      <c r="O1567" s="426"/>
      <c r="P1567" s="427"/>
      <c r="Q1567" s="427"/>
      <c r="R1567" s="426"/>
      <c r="S1567" s="426"/>
      <c r="T1567" s="426"/>
      <c r="U1567" s="426"/>
      <c r="V1567" s="426"/>
      <c r="W1567" s="426"/>
      <c r="X1567" s="427"/>
      <c r="Y1567" s="416" t="e">
        <f t="shared" si="121"/>
        <v>#N/A</v>
      </c>
      <c r="Z1567" s="416" t="e">
        <f t="shared" si="122"/>
        <v>#N/A</v>
      </c>
      <c r="AA1567" s="416" t="str">
        <f t="shared" si="123"/>
        <v/>
      </c>
      <c r="AB1567" s="416" t="e">
        <f t="shared" si="124"/>
        <v>#N/A</v>
      </c>
      <c r="AC1567" s="416" t="e">
        <f t="shared" si="125"/>
        <v>#N/A</v>
      </c>
    </row>
    <row r="1568" ht="22.5" customHeight="1" spans="1:29">
      <c r="A1568" s="421"/>
      <c r="B1568" s="422"/>
      <c r="C1568" s="422"/>
      <c r="D1568" s="421"/>
      <c r="E1568" s="421"/>
      <c r="F1568" s="421"/>
      <c r="G1568" s="421"/>
      <c r="H1568" s="421"/>
      <c r="I1568" s="421"/>
      <c r="J1568" s="421"/>
      <c r="K1568" s="421"/>
      <c r="L1568" s="421"/>
      <c r="M1568" s="421"/>
      <c r="N1568" s="426"/>
      <c r="O1568" s="426"/>
      <c r="P1568" s="427"/>
      <c r="Q1568" s="427"/>
      <c r="R1568" s="426"/>
      <c r="S1568" s="426"/>
      <c r="T1568" s="426"/>
      <c r="U1568" s="426"/>
      <c r="V1568" s="426"/>
      <c r="W1568" s="426"/>
      <c r="X1568" s="427"/>
      <c r="Y1568" s="416" t="e">
        <f t="shared" si="121"/>
        <v>#N/A</v>
      </c>
      <c r="Z1568" s="416" t="e">
        <f t="shared" si="122"/>
        <v>#N/A</v>
      </c>
      <c r="AA1568" s="416" t="str">
        <f t="shared" si="123"/>
        <v/>
      </c>
      <c r="AB1568" s="416" t="e">
        <f t="shared" si="124"/>
        <v>#N/A</v>
      </c>
      <c r="AC1568" s="416" t="e">
        <f t="shared" si="125"/>
        <v>#N/A</v>
      </c>
    </row>
    <row r="1569" ht="22.5" customHeight="1" spans="1:29">
      <c r="A1569" s="421"/>
      <c r="B1569" s="422"/>
      <c r="C1569" s="422"/>
      <c r="D1569" s="421"/>
      <c r="E1569" s="421"/>
      <c r="F1569" s="421"/>
      <c r="G1569" s="421"/>
      <c r="H1569" s="421"/>
      <c r="I1569" s="421"/>
      <c r="J1569" s="421"/>
      <c r="K1569" s="421"/>
      <c r="L1569" s="421"/>
      <c r="M1569" s="421"/>
      <c r="N1569" s="426"/>
      <c r="O1569" s="426"/>
      <c r="P1569" s="427"/>
      <c r="Q1569" s="427"/>
      <c r="R1569" s="426"/>
      <c r="S1569" s="426"/>
      <c r="T1569" s="426"/>
      <c r="U1569" s="426"/>
      <c r="V1569" s="426"/>
      <c r="W1569" s="426"/>
      <c r="X1569" s="427"/>
      <c r="Y1569" s="416" t="e">
        <f t="shared" si="121"/>
        <v>#N/A</v>
      </c>
      <c r="Z1569" s="416" t="e">
        <f t="shared" si="122"/>
        <v>#N/A</v>
      </c>
      <c r="AA1569" s="416" t="str">
        <f t="shared" si="123"/>
        <v/>
      </c>
      <c r="AB1569" s="416" t="e">
        <f t="shared" si="124"/>
        <v>#N/A</v>
      </c>
      <c r="AC1569" s="416" t="e">
        <f t="shared" si="125"/>
        <v>#N/A</v>
      </c>
    </row>
    <row r="1570" ht="22.5" customHeight="1" spans="1:29">
      <c r="A1570" s="421"/>
      <c r="B1570" s="422"/>
      <c r="C1570" s="422"/>
      <c r="D1570" s="421"/>
      <c r="E1570" s="421"/>
      <c r="F1570" s="421"/>
      <c r="G1570" s="421"/>
      <c r="H1570" s="421"/>
      <c r="I1570" s="421"/>
      <c r="J1570" s="421"/>
      <c r="K1570" s="421"/>
      <c r="L1570" s="421"/>
      <c r="M1570" s="421"/>
      <c r="N1570" s="426"/>
      <c r="O1570" s="426"/>
      <c r="P1570" s="427"/>
      <c r="Q1570" s="427"/>
      <c r="R1570" s="426"/>
      <c r="S1570" s="426"/>
      <c r="T1570" s="426"/>
      <c r="U1570" s="426"/>
      <c r="V1570" s="426"/>
      <c r="W1570" s="426"/>
      <c r="X1570" s="427"/>
      <c r="Y1570" s="416" t="e">
        <f t="shared" si="121"/>
        <v>#N/A</v>
      </c>
      <c r="Z1570" s="416" t="e">
        <f t="shared" si="122"/>
        <v>#N/A</v>
      </c>
      <c r="AA1570" s="416" t="str">
        <f t="shared" si="123"/>
        <v/>
      </c>
      <c r="AB1570" s="416" t="e">
        <f t="shared" si="124"/>
        <v>#N/A</v>
      </c>
      <c r="AC1570" s="416" t="e">
        <f t="shared" si="125"/>
        <v>#N/A</v>
      </c>
    </row>
    <row r="1571" ht="22.5" customHeight="1" spans="1:29">
      <c r="A1571" s="421"/>
      <c r="B1571" s="422"/>
      <c r="C1571" s="422"/>
      <c r="D1571" s="421"/>
      <c r="E1571" s="421"/>
      <c r="F1571" s="421"/>
      <c r="G1571" s="421"/>
      <c r="H1571" s="421"/>
      <c r="I1571" s="421"/>
      <c r="J1571" s="421"/>
      <c r="K1571" s="421"/>
      <c r="L1571" s="421"/>
      <c r="M1571" s="421"/>
      <c r="N1571" s="426"/>
      <c r="O1571" s="426"/>
      <c r="P1571" s="427"/>
      <c r="Q1571" s="427"/>
      <c r="R1571" s="426"/>
      <c r="S1571" s="426"/>
      <c r="T1571" s="426"/>
      <c r="U1571" s="426"/>
      <c r="V1571" s="426"/>
      <c r="W1571" s="426"/>
      <c r="X1571" s="427"/>
      <c r="Y1571" s="416" t="e">
        <f t="shared" si="121"/>
        <v>#N/A</v>
      </c>
      <c r="Z1571" s="416" t="e">
        <f t="shared" si="122"/>
        <v>#N/A</v>
      </c>
      <c r="AA1571" s="416" t="str">
        <f t="shared" si="123"/>
        <v/>
      </c>
      <c r="AB1571" s="416" t="e">
        <f t="shared" si="124"/>
        <v>#N/A</v>
      </c>
      <c r="AC1571" s="416" t="e">
        <f t="shared" si="125"/>
        <v>#N/A</v>
      </c>
    </row>
    <row r="1572" ht="22.5" customHeight="1" spans="1:29">
      <c r="A1572" s="421"/>
      <c r="B1572" s="422"/>
      <c r="C1572" s="422"/>
      <c r="D1572" s="421"/>
      <c r="E1572" s="421"/>
      <c r="F1572" s="421"/>
      <c r="G1572" s="421"/>
      <c r="H1572" s="421"/>
      <c r="I1572" s="421"/>
      <c r="J1572" s="421"/>
      <c r="K1572" s="421"/>
      <c r="L1572" s="421"/>
      <c r="M1572" s="421"/>
      <c r="N1572" s="426"/>
      <c r="O1572" s="426"/>
      <c r="P1572" s="427"/>
      <c r="Q1572" s="427"/>
      <c r="R1572" s="426"/>
      <c r="S1572" s="426"/>
      <c r="T1572" s="426"/>
      <c r="U1572" s="426"/>
      <c r="V1572" s="426"/>
      <c r="W1572" s="426"/>
      <c r="X1572" s="427"/>
      <c r="Y1572" s="416" t="e">
        <f t="shared" si="121"/>
        <v>#N/A</v>
      </c>
      <c r="Z1572" s="416" t="e">
        <f t="shared" si="122"/>
        <v>#N/A</v>
      </c>
      <c r="AA1572" s="416" t="str">
        <f t="shared" si="123"/>
        <v/>
      </c>
      <c r="AB1572" s="416" t="e">
        <f t="shared" si="124"/>
        <v>#N/A</v>
      </c>
      <c r="AC1572" s="416" t="e">
        <f t="shared" si="125"/>
        <v>#N/A</v>
      </c>
    </row>
    <row r="1573" ht="22.5" customHeight="1" spans="1:29">
      <c r="A1573" s="421"/>
      <c r="B1573" s="422"/>
      <c r="C1573" s="422"/>
      <c r="D1573" s="421"/>
      <c r="E1573" s="421"/>
      <c r="F1573" s="421"/>
      <c r="G1573" s="421"/>
      <c r="H1573" s="421"/>
      <c r="I1573" s="421"/>
      <c r="J1573" s="421"/>
      <c r="K1573" s="421"/>
      <c r="L1573" s="421"/>
      <c r="M1573" s="421"/>
      <c r="N1573" s="426"/>
      <c r="O1573" s="426"/>
      <c r="P1573" s="427"/>
      <c r="Q1573" s="427"/>
      <c r="R1573" s="426"/>
      <c r="S1573" s="426"/>
      <c r="T1573" s="426"/>
      <c r="U1573" s="426"/>
      <c r="V1573" s="426"/>
      <c r="W1573" s="426"/>
      <c r="X1573" s="427"/>
      <c r="Y1573" s="416" t="e">
        <f t="shared" si="121"/>
        <v>#N/A</v>
      </c>
      <c r="Z1573" s="416" t="e">
        <f t="shared" si="122"/>
        <v>#N/A</v>
      </c>
      <c r="AA1573" s="416" t="str">
        <f t="shared" si="123"/>
        <v/>
      </c>
      <c r="AB1573" s="416" t="e">
        <f t="shared" si="124"/>
        <v>#N/A</v>
      </c>
      <c r="AC1573" s="416" t="e">
        <f t="shared" si="125"/>
        <v>#N/A</v>
      </c>
    </row>
    <row r="1574" ht="22.5" customHeight="1" spans="1:29">
      <c r="A1574" s="421"/>
      <c r="B1574" s="422"/>
      <c r="C1574" s="422"/>
      <c r="D1574" s="421"/>
      <c r="E1574" s="421"/>
      <c r="F1574" s="421"/>
      <c r="G1574" s="421"/>
      <c r="H1574" s="421"/>
      <c r="I1574" s="421"/>
      <c r="J1574" s="421"/>
      <c r="K1574" s="421"/>
      <c r="L1574" s="421"/>
      <c r="M1574" s="421"/>
      <c r="N1574" s="426"/>
      <c r="O1574" s="426"/>
      <c r="P1574" s="427"/>
      <c r="Q1574" s="427"/>
      <c r="R1574" s="426"/>
      <c r="S1574" s="426"/>
      <c r="T1574" s="426"/>
      <c r="U1574" s="426"/>
      <c r="V1574" s="426"/>
      <c r="W1574" s="426"/>
      <c r="X1574" s="427"/>
      <c r="Y1574" s="416" t="e">
        <f t="shared" si="121"/>
        <v>#N/A</v>
      </c>
      <c r="Z1574" s="416" t="e">
        <f t="shared" si="122"/>
        <v>#N/A</v>
      </c>
      <c r="AA1574" s="416" t="str">
        <f t="shared" si="123"/>
        <v/>
      </c>
      <c r="AB1574" s="416" t="e">
        <f t="shared" si="124"/>
        <v>#N/A</v>
      </c>
      <c r="AC1574" s="416" t="e">
        <f t="shared" si="125"/>
        <v>#N/A</v>
      </c>
    </row>
    <row r="1575" ht="22.5" customHeight="1" spans="1:29">
      <c r="A1575" s="421"/>
      <c r="B1575" s="422"/>
      <c r="C1575" s="422"/>
      <c r="D1575" s="421"/>
      <c r="E1575" s="421"/>
      <c r="F1575" s="421"/>
      <c r="G1575" s="421"/>
      <c r="H1575" s="421"/>
      <c r="I1575" s="421"/>
      <c r="J1575" s="421"/>
      <c r="K1575" s="421"/>
      <c r="L1575" s="421"/>
      <c r="M1575" s="421"/>
      <c r="N1575" s="426"/>
      <c r="O1575" s="426"/>
      <c r="P1575" s="427"/>
      <c r="Q1575" s="427"/>
      <c r="R1575" s="426"/>
      <c r="S1575" s="426"/>
      <c r="T1575" s="426"/>
      <c r="U1575" s="426"/>
      <c r="V1575" s="426"/>
      <c r="W1575" s="426"/>
      <c r="X1575" s="427"/>
      <c r="Y1575" s="416" t="e">
        <f t="shared" si="121"/>
        <v>#N/A</v>
      </c>
      <c r="Z1575" s="416" t="e">
        <f t="shared" si="122"/>
        <v>#N/A</v>
      </c>
      <c r="AA1575" s="416" t="str">
        <f t="shared" si="123"/>
        <v/>
      </c>
      <c r="AB1575" s="416" t="e">
        <f t="shared" si="124"/>
        <v>#N/A</v>
      </c>
      <c r="AC1575" s="416" t="e">
        <f t="shared" si="125"/>
        <v>#N/A</v>
      </c>
    </row>
    <row r="1576" ht="22.5" customHeight="1" spans="1:29">
      <c r="A1576" s="421"/>
      <c r="B1576" s="422"/>
      <c r="C1576" s="422"/>
      <c r="D1576" s="421"/>
      <c r="E1576" s="421"/>
      <c r="F1576" s="421"/>
      <c r="G1576" s="421"/>
      <c r="H1576" s="421"/>
      <c r="I1576" s="421"/>
      <c r="J1576" s="421"/>
      <c r="K1576" s="421"/>
      <c r="L1576" s="421"/>
      <c r="M1576" s="421"/>
      <c r="N1576" s="426"/>
      <c r="O1576" s="426"/>
      <c r="P1576" s="427"/>
      <c r="Q1576" s="427"/>
      <c r="R1576" s="426"/>
      <c r="S1576" s="426"/>
      <c r="T1576" s="426"/>
      <c r="U1576" s="426"/>
      <c r="V1576" s="426"/>
      <c r="W1576" s="426"/>
      <c r="X1576" s="427"/>
      <c r="Y1576" s="416" t="e">
        <f t="shared" si="121"/>
        <v>#N/A</v>
      </c>
      <c r="Z1576" s="416" t="e">
        <f t="shared" si="122"/>
        <v>#N/A</v>
      </c>
      <c r="AA1576" s="416" t="str">
        <f t="shared" si="123"/>
        <v/>
      </c>
      <c r="AB1576" s="416" t="e">
        <f t="shared" si="124"/>
        <v>#N/A</v>
      </c>
      <c r="AC1576" s="416" t="e">
        <f t="shared" si="125"/>
        <v>#N/A</v>
      </c>
    </row>
    <row r="1577" ht="22.5" customHeight="1" spans="1:29">
      <c r="A1577" s="421"/>
      <c r="B1577" s="422"/>
      <c r="C1577" s="422"/>
      <c r="D1577" s="421"/>
      <c r="E1577" s="421"/>
      <c r="F1577" s="421"/>
      <c r="G1577" s="421"/>
      <c r="H1577" s="421"/>
      <c r="I1577" s="421"/>
      <c r="J1577" s="421"/>
      <c r="K1577" s="421"/>
      <c r="L1577" s="421"/>
      <c r="M1577" s="421"/>
      <c r="N1577" s="426"/>
      <c r="O1577" s="426"/>
      <c r="P1577" s="427"/>
      <c r="Q1577" s="427"/>
      <c r="R1577" s="426"/>
      <c r="S1577" s="426"/>
      <c r="T1577" s="426"/>
      <c r="U1577" s="426"/>
      <c r="V1577" s="426"/>
      <c r="W1577" s="426"/>
      <c r="X1577" s="427"/>
      <c r="Y1577" s="416" t="e">
        <f t="shared" si="121"/>
        <v>#N/A</v>
      </c>
      <c r="Z1577" s="416" t="e">
        <f t="shared" si="122"/>
        <v>#N/A</v>
      </c>
      <c r="AA1577" s="416" t="str">
        <f t="shared" si="123"/>
        <v/>
      </c>
      <c r="AB1577" s="416" t="e">
        <f t="shared" si="124"/>
        <v>#N/A</v>
      </c>
      <c r="AC1577" s="416" t="e">
        <f t="shared" si="125"/>
        <v>#N/A</v>
      </c>
    </row>
    <row r="1578" ht="22.5" customHeight="1" spans="1:29">
      <c r="A1578" s="421"/>
      <c r="B1578" s="422"/>
      <c r="C1578" s="422"/>
      <c r="D1578" s="421"/>
      <c r="E1578" s="421"/>
      <c r="F1578" s="421"/>
      <c r="G1578" s="421"/>
      <c r="H1578" s="421"/>
      <c r="I1578" s="421"/>
      <c r="J1578" s="421"/>
      <c r="K1578" s="421"/>
      <c r="L1578" s="421"/>
      <c r="M1578" s="421"/>
      <c r="N1578" s="426"/>
      <c r="O1578" s="426"/>
      <c r="P1578" s="427"/>
      <c r="Q1578" s="427"/>
      <c r="R1578" s="426"/>
      <c r="S1578" s="426"/>
      <c r="T1578" s="426"/>
      <c r="U1578" s="426"/>
      <c r="V1578" s="426"/>
      <c r="W1578" s="426"/>
      <c r="X1578" s="427"/>
      <c r="Y1578" s="416" t="e">
        <f t="shared" si="121"/>
        <v>#N/A</v>
      </c>
      <c r="Z1578" s="416" t="e">
        <f t="shared" si="122"/>
        <v>#N/A</v>
      </c>
      <c r="AA1578" s="416" t="str">
        <f t="shared" si="123"/>
        <v/>
      </c>
      <c r="AB1578" s="416" t="e">
        <f t="shared" si="124"/>
        <v>#N/A</v>
      </c>
      <c r="AC1578" s="416" t="e">
        <f t="shared" si="125"/>
        <v>#N/A</v>
      </c>
    </row>
    <row r="1579" ht="22.5" customHeight="1" spans="1:29">
      <c r="A1579" s="421"/>
      <c r="B1579" s="422"/>
      <c r="C1579" s="422"/>
      <c r="D1579" s="421"/>
      <c r="E1579" s="421"/>
      <c r="F1579" s="421"/>
      <c r="G1579" s="421"/>
      <c r="H1579" s="421"/>
      <c r="I1579" s="421"/>
      <c r="J1579" s="421"/>
      <c r="K1579" s="421"/>
      <c r="L1579" s="421"/>
      <c r="M1579" s="421"/>
      <c r="N1579" s="426"/>
      <c r="O1579" s="426"/>
      <c r="P1579" s="427"/>
      <c r="Q1579" s="427"/>
      <c r="R1579" s="426"/>
      <c r="S1579" s="426"/>
      <c r="T1579" s="426"/>
      <c r="U1579" s="426"/>
      <c r="V1579" s="426"/>
      <c r="W1579" s="426"/>
      <c r="X1579" s="427"/>
      <c r="Y1579" s="416" t="e">
        <f t="shared" si="121"/>
        <v>#N/A</v>
      </c>
      <c r="Z1579" s="416" t="e">
        <f t="shared" si="122"/>
        <v>#N/A</v>
      </c>
      <c r="AA1579" s="416" t="str">
        <f t="shared" si="123"/>
        <v/>
      </c>
      <c r="AB1579" s="416" t="e">
        <f t="shared" si="124"/>
        <v>#N/A</v>
      </c>
      <c r="AC1579" s="416" t="e">
        <f t="shared" si="125"/>
        <v>#N/A</v>
      </c>
    </row>
    <row r="1580" ht="22.5" customHeight="1" spans="1:29">
      <c r="A1580" s="421"/>
      <c r="B1580" s="422"/>
      <c r="C1580" s="422"/>
      <c r="D1580" s="421"/>
      <c r="E1580" s="421"/>
      <c r="F1580" s="421"/>
      <c r="G1580" s="421"/>
      <c r="H1580" s="421"/>
      <c r="I1580" s="421"/>
      <c r="J1580" s="421"/>
      <c r="K1580" s="421"/>
      <c r="L1580" s="421"/>
      <c r="M1580" s="421"/>
      <c r="N1580" s="426"/>
      <c r="O1580" s="426"/>
      <c r="P1580" s="427"/>
      <c r="Q1580" s="427"/>
      <c r="R1580" s="426"/>
      <c r="S1580" s="426"/>
      <c r="T1580" s="426"/>
      <c r="U1580" s="426"/>
      <c r="V1580" s="426"/>
      <c r="W1580" s="426"/>
      <c r="X1580" s="427"/>
      <c r="Y1580" s="416" t="e">
        <f t="shared" si="121"/>
        <v>#N/A</v>
      </c>
      <c r="Z1580" s="416" t="e">
        <f t="shared" si="122"/>
        <v>#N/A</v>
      </c>
      <c r="AA1580" s="416" t="str">
        <f t="shared" si="123"/>
        <v/>
      </c>
      <c r="AB1580" s="416" t="e">
        <f t="shared" si="124"/>
        <v>#N/A</v>
      </c>
      <c r="AC1580" s="416" t="e">
        <f t="shared" si="125"/>
        <v>#N/A</v>
      </c>
    </row>
    <row r="1581" ht="22.5" customHeight="1" spans="1:29">
      <c r="A1581" s="421"/>
      <c r="B1581" s="422"/>
      <c r="C1581" s="422"/>
      <c r="D1581" s="421"/>
      <c r="E1581" s="421"/>
      <c r="F1581" s="421"/>
      <c r="G1581" s="421"/>
      <c r="H1581" s="421"/>
      <c r="I1581" s="421"/>
      <c r="J1581" s="421"/>
      <c r="K1581" s="421"/>
      <c r="L1581" s="421"/>
      <c r="M1581" s="421"/>
      <c r="N1581" s="426"/>
      <c r="O1581" s="426"/>
      <c r="P1581" s="427"/>
      <c r="Q1581" s="427"/>
      <c r="R1581" s="426"/>
      <c r="S1581" s="426"/>
      <c r="T1581" s="426"/>
      <c r="U1581" s="426"/>
      <c r="V1581" s="426"/>
      <c r="W1581" s="426"/>
      <c r="X1581" s="427"/>
      <c r="Y1581" s="416" t="e">
        <f t="shared" si="121"/>
        <v>#N/A</v>
      </c>
      <c r="Z1581" s="416" t="e">
        <f t="shared" si="122"/>
        <v>#N/A</v>
      </c>
      <c r="AA1581" s="416" t="str">
        <f t="shared" si="123"/>
        <v/>
      </c>
      <c r="AB1581" s="416" t="e">
        <f t="shared" si="124"/>
        <v>#N/A</v>
      </c>
      <c r="AC1581" s="416" t="e">
        <f t="shared" si="125"/>
        <v>#N/A</v>
      </c>
    </row>
    <row r="1582" ht="22.5" customHeight="1" spans="1:29">
      <c r="A1582" s="421"/>
      <c r="B1582" s="422"/>
      <c r="C1582" s="422"/>
      <c r="D1582" s="421"/>
      <c r="E1582" s="421"/>
      <c r="F1582" s="421"/>
      <c r="G1582" s="421"/>
      <c r="H1582" s="421"/>
      <c r="I1582" s="421"/>
      <c r="J1582" s="421"/>
      <c r="K1582" s="421"/>
      <c r="L1582" s="421"/>
      <c r="M1582" s="421"/>
      <c r="N1582" s="426"/>
      <c r="O1582" s="426"/>
      <c r="P1582" s="427"/>
      <c r="Q1582" s="427"/>
      <c r="R1582" s="426"/>
      <c r="S1582" s="426"/>
      <c r="T1582" s="426"/>
      <c r="U1582" s="426"/>
      <c r="V1582" s="426"/>
      <c r="W1582" s="426"/>
      <c r="X1582" s="427"/>
      <c r="Y1582" s="416" t="e">
        <f t="shared" si="121"/>
        <v>#N/A</v>
      </c>
      <c r="Z1582" s="416" t="e">
        <f t="shared" si="122"/>
        <v>#N/A</v>
      </c>
      <c r="AA1582" s="416" t="str">
        <f t="shared" si="123"/>
        <v/>
      </c>
      <c r="AB1582" s="416" t="e">
        <f t="shared" si="124"/>
        <v>#N/A</v>
      </c>
      <c r="AC1582" s="416" t="e">
        <f t="shared" si="125"/>
        <v>#N/A</v>
      </c>
    </row>
    <row r="1583" ht="22.5" customHeight="1" spans="1:29">
      <c r="A1583" s="421"/>
      <c r="B1583" s="422"/>
      <c r="C1583" s="422"/>
      <c r="D1583" s="421"/>
      <c r="E1583" s="421"/>
      <c r="F1583" s="421"/>
      <c r="G1583" s="421"/>
      <c r="H1583" s="421"/>
      <c r="I1583" s="421"/>
      <c r="J1583" s="421"/>
      <c r="K1583" s="421"/>
      <c r="L1583" s="421"/>
      <c r="M1583" s="421"/>
      <c r="N1583" s="426"/>
      <c r="O1583" s="426"/>
      <c r="P1583" s="427"/>
      <c r="Q1583" s="427"/>
      <c r="R1583" s="426"/>
      <c r="S1583" s="426"/>
      <c r="T1583" s="426"/>
      <c r="U1583" s="426"/>
      <c r="V1583" s="426"/>
      <c r="W1583" s="426"/>
      <c r="X1583" s="427"/>
      <c r="Y1583" s="416" t="e">
        <f t="shared" si="121"/>
        <v>#N/A</v>
      </c>
      <c r="Z1583" s="416" t="e">
        <f t="shared" si="122"/>
        <v>#N/A</v>
      </c>
      <c r="AA1583" s="416" t="str">
        <f t="shared" si="123"/>
        <v/>
      </c>
      <c r="AB1583" s="416" t="e">
        <f t="shared" si="124"/>
        <v>#N/A</v>
      </c>
      <c r="AC1583" s="416" t="e">
        <f t="shared" si="125"/>
        <v>#N/A</v>
      </c>
    </row>
    <row r="1584" ht="22.5" customHeight="1" spans="1:29">
      <c r="A1584" s="421"/>
      <c r="B1584" s="422"/>
      <c r="C1584" s="422"/>
      <c r="D1584" s="421"/>
      <c r="E1584" s="421"/>
      <c r="F1584" s="421"/>
      <c r="G1584" s="421"/>
      <c r="H1584" s="421"/>
      <c r="I1584" s="421"/>
      <c r="J1584" s="421"/>
      <c r="K1584" s="421"/>
      <c r="L1584" s="421"/>
      <c r="M1584" s="421"/>
      <c r="N1584" s="426"/>
      <c r="O1584" s="426"/>
      <c r="P1584" s="427"/>
      <c r="Q1584" s="427"/>
      <c r="R1584" s="426"/>
      <c r="S1584" s="426"/>
      <c r="T1584" s="426"/>
      <c r="U1584" s="426"/>
      <c r="V1584" s="426"/>
      <c r="W1584" s="426"/>
      <c r="X1584" s="427"/>
      <c r="Y1584" s="416" t="e">
        <f t="shared" si="121"/>
        <v>#N/A</v>
      </c>
      <c r="Z1584" s="416" t="e">
        <f t="shared" si="122"/>
        <v>#N/A</v>
      </c>
      <c r="AA1584" s="416" t="str">
        <f t="shared" si="123"/>
        <v/>
      </c>
      <c r="AB1584" s="416" t="e">
        <f t="shared" si="124"/>
        <v>#N/A</v>
      </c>
      <c r="AC1584" s="416" t="e">
        <f t="shared" si="125"/>
        <v>#N/A</v>
      </c>
    </row>
    <row r="1585" ht="22.5" customHeight="1" spans="1:29">
      <c r="A1585" s="421"/>
      <c r="B1585" s="422"/>
      <c r="C1585" s="422"/>
      <c r="D1585" s="421"/>
      <c r="E1585" s="421"/>
      <c r="F1585" s="421"/>
      <c r="G1585" s="421"/>
      <c r="H1585" s="421"/>
      <c r="I1585" s="421"/>
      <c r="J1585" s="421"/>
      <c r="K1585" s="421"/>
      <c r="L1585" s="421"/>
      <c r="M1585" s="421"/>
      <c r="N1585" s="426"/>
      <c r="O1585" s="426"/>
      <c r="P1585" s="427"/>
      <c r="Q1585" s="427"/>
      <c r="R1585" s="426"/>
      <c r="S1585" s="426"/>
      <c r="T1585" s="426"/>
      <c r="U1585" s="426"/>
      <c r="V1585" s="426"/>
      <c r="W1585" s="426"/>
      <c r="X1585" s="427"/>
      <c r="Y1585" s="416" t="e">
        <f t="shared" si="121"/>
        <v>#N/A</v>
      </c>
      <c r="Z1585" s="416" t="e">
        <f t="shared" si="122"/>
        <v>#N/A</v>
      </c>
      <c r="AA1585" s="416" t="str">
        <f t="shared" si="123"/>
        <v/>
      </c>
      <c r="AB1585" s="416" t="e">
        <f t="shared" si="124"/>
        <v>#N/A</v>
      </c>
      <c r="AC1585" s="416" t="e">
        <f t="shared" si="125"/>
        <v>#N/A</v>
      </c>
    </row>
    <row r="1586" ht="22.5" customHeight="1" spans="1:29">
      <c r="A1586" s="421"/>
      <c r="B1586" s="422"/>
      <c r="C1586" s="422"/>
      <c r="D1586" s="421"/>
      <c r="E1586" s="421"/>
      <c r="F1586" s="421"/>
      <c r="G1586" s="421"/>
      <c r="H1586" s="421"/>
      <c r="I1586" s="421"/>
      <c r="J1586" s="421"/>
      <c r="K1586" s="421"/>
      <c r="L1586" s="421"/>
      <c r="M1586" s="421"/>
      <c r="N1586" s="426"/>
      <c r="O1586" s="426"/>
      <c r="P1586" s="427"/>
      <c r="Q1586" s="427"/>
      <c r="R1586" s="426"/>
      <c r="S1586" s="426"/>
      <c r="T1586" s="426"/>
      <c r="U1586" s="426"/>
      <c r="V1586" s="426"/>
      <c r="W1586" s="426"/>
      <c r="X1586" s="427"/>
      <c r="Y1586" s="416" t="e">
        <f t="shared" si="121"/>
        <v>#N/A</v>
      </c>
      <c r="Z1586" s="416" t="e">
        <f t="shared" si="122"/>
        <v>#N/A</v>
      </c>
      <c r="AA1586" s="416" t="str">
        <f t="shared" si="123"/>
        <v/>
      </c>
      <c r="AB1586" s="416" t="e">
        <f t="shared" si="124"/>
        <v>#N/A</v>
      </c>
      <c r="AC1586" s="416" t="e">
        <f t="shared" si="125"/>
        <v>#N/A</v>
      </c>
    </row>
    <row r="1587" ht="22.5" customHeight="1" spans="1:29">
      <c r="A1587" s="421"/>
      <c r="B1587" s="422"/>
      <c r="C1587" s="422"/>
      <c r="D1587" s="421"/>
      <c r="E1587" s="421"/>
      <c r="F1587" s="421"/>
      <c r="G1587" s="421"/>
      <c r="H1587" s="421"/>
      <c r="I1587" s="421"/>
      <c r="J1587" s="421"/>
      <c r="K1587" s="421"/>
      <c r="L1587" s="421"/>
      <c r="M1587" s="421"/>
      <c r="N1587" s="426"/>
      <c r="O1587" s="426"/>
      <c r="P1587" s="427"/>
      <c r="Q1587" s="427"/>
      <c r="R1587" s="426"/>
      <c r="S1587" s="426"/>
      <c r="T1587" s="426"/>
      <c r="U1587" s="426"/>
      <c r="V1587" s="426"/>
      <c r="W1587" s="426"/>
      <c r="X1587" s="427"/>
      <c r="Y1587" s="416" t="e">
        <f t="shared" si="121"/>
        <v>#N/A</v>
      </c>
      <c r="Z1587" s="416" t="e">
        <f t="shared" si="122"/>
        <v>#N/A</v>
      </c>
      <c r="AA1587" s="416" t="str">
        <f t="shared" si="123"/>
        <v/>
      </c>
      <c r="AB1587" s="416" t="e">
        <f t="shared" si="124"/>
        <v>#N/A</v>
      </c>
      <c r="AC1587" s="416" t="e">
        <f t="shared" si="125"/>
        <v>#N/A</v>
      </c>
    </row>
    <row r="1588" ht="22.5" customHeight="1" spans="1:29">
      <c r="A1588" s="421"/>
      <c r="B1588" s="422"/>
      <c r="C1588" s="422"/>
      <c r="D1588" s="421"/>
      <c r="E1588" s="421"/>
      <c r="F1588" s="421"/>
      <c r="G1588" s="421"/>
      <c r="H1588" s="421"/>
      <c r="I1588" s="421"/>
      <c r="J1588" s="421"/>
      <c r="K1588" s="421"/>
      <c r="L1588" s="421"/>
      <c r="M1588" s="421"/>
      <c r="N1588" s="426"/>
      <c r="O1588" s="426"/>
      <c r="P1588" s="427"/>
      <c r="Q1588" s="427"/>
      <c r="R1588" s="426"/>
      <c r="S1588" s="426"/>
      <c r="T1588" s="426"/>
      <c r="U1588" s="426"/>
      <c r="V1588" s="426"/>
      <c r="W1588" s="426"/>
      <c r="X1588" s="427"/>
      <c r="Y1588" s="416" t="e">
        <f t="shared" si="121"/>
        <v>#N/A</v>
      </c>
      <c r="Z1588" s="416" t="e">
        <f t="shared" si="122"/>
        <v>#N/A</v>
      </c>
      <c r="AA1588" s="416" t="str">
        <f t="shared" si="123"/>
        <v/>
      </c>
      <c r="AB1588" s="416" t="e">
        <f t="shared" si="124"/>
        <v>#N/A</v>
      </c>
      <c r="AC1588" s="416" t="e">
        <f t="shared" si="125"/>
        <v>#N/A</v>
      </c>
    </row>
    <row r="1589" ht="22.5" customHeight="1" spans="1:29">
      <c r="A1589" s="421"/>
      <c r="B1589" s="422"/>
      <c r="C1589" s="422"/>
      <c r="D1589" s="421"/>
      <c r="E1589" s="421"/>
      <c r="F1589" s="421"/>
      <c r="G1589" s="421"/>
      <c r="H1589" s="421"/>
      <c r="I1589" s="421"/>
      <c r="J1589" s="421"/>
      <c r="K1589" s="421"/>
      <c r="L1589" s="421"/>
      <c r="M1589" s="421"/>
      <c r="N1589" s="426"/>
      <c r="O1589" s="426"/>
      <c r="P1589" s="427"/>
      <c r="Q1589" s="427"/>
      <c r="R1589" s="426"/>
      <c r="S1589" s="426"/>
      <c r="T1589" s="426"/>
      <c r="U1589" s="426"/>
      <c r="V1589" s="426"/>
      <c r="W1589" s="426"/>
      <c r="X1589" s="427"/>
      <c r="Y1589" s="416" t="e">
        <f t="shared" si="121"/>
        <v>#N/A</v>
      </c>
      <c r="Z1589" s="416" t="e">
        <f t="shared" si="122"/>
        <v>#N/A</v>
      </c>
      <c r="AA1589" s="416" t="str">
        <f t="shared" si="123"/>
        <v/>
      </c>
      <c r="AB1589" s="416" t="e">
        <f t="shared" si="124"/>
        <v>#N/A</v>
      </c>
      <c r="AC1589" s="416" t="e">
        <f t="shared" si="125"/>
        <v>#N/A</v>
      </c>
    </row>
    <row r="1590" ht="22.5" customHeight="1" spans="1:29">
      <c r="A1590" s="421"/>
      <c r="B1590" s="422"/>
      <c r="C1590" s="422"/>
      <c r="D1590" s="421"/>
      <c r="E1590" s="421"/>
      <c r="F1590" s="421"/>
      <c r="G1590" s="421"/>
      <c r="H1590" s="421"/>
      <c r="I1590" s="421"/>
      <c r="J1590" s="421"/>
      <c r="K1590" s="421"/>
      <c r="L1590" s="421"/>
      <c r="M1590" s="421"/>
      <c r="N1590" s="426"/>
      <c r="O1590" s="426"/>
      <c r="P1590" s="427"/>
      <c r="Q1590" s="427"/>
      <c r="R1590" s="426"/>
      <c r="S1590" s="426"/>
      <c r="T1590" s="426"/>
      <c r="U1590" s="426"/>
      <c r="V1590" s="426"/>
      <c r="W1590" s="426"/>
      <c r="X1590" s="427"/>
      <c r="Y1590" s="416" t="e">
        <f t="shared" si="121"/>
        <v>#N/A</v>
      </c>
      <c r="Z1590" s="416" t="e">
        <f t="shared" si="122"/>
        <v>#N/A</v>
      </c>
      <c r="AA1590" s="416" t="str">
        <f t="shared" si="123"/>
        <v/>
      </c>
      <c r="AB1590" s="416" t="e">
        <f t="shared" si="124"/>
        <v>#N/A</v>
      </c>
      <c r="AC1590" s="416" t="e">
        <f t="shared" si="125"/>
        <v>#N/A</v>
      </c>
    </row>
    <row r="1591" ht="22.5" customHeight="1" spans="1:29">
      <c r="A1591" s="421"/>
      <c r="B1591" s="422"/>
      <c r="C1591" s="422"/>
      <c r="D1591" s="421"/>
      <c r="E1591" s="421"/>
      <c r="F1591" s="421"/>
      <c r="G1591" s="421"/>
      <c r="H1591" s="421"/>
      <c r="I1591" s="421"/>
      <c r="J1591" s="421"/>
      <c r="K1591" s="421"/>
      <c r="L1591" s="421"/>
      <c r="M1591" s="421"/>
      <c r="N1591" s="426"/>
      <c r="O1591" s="426"/>
      <c r="P1591" s="427"/>
      <c r="Q1591" s="427"/>
      <c r="R1591" s="426"/>
      <c r="S1591" s="426"/>
      <c r="T1591" s="426"/>
      <c r="U1591" s="426"/>
      <c r="V1591" s="426"/>
      <c r="W1591" s="426"/>
      <c r="X1591" s="427"/>
      <c r="Y1591" s="416" t="e">
        <f t="shared" si="121"/>
        <v>#N/A</v>
      </c>
      <c r="Z1591" s="416" t="e">
        <f t="shared" si="122"/>
        <v>#N/A</v>
      </c>
      <c r="AA1591" s="416" t="str">
        <f t="shared" si="123"/>
        <v/>
      </c>
      <c r="AB1591" s="416" t="e">
        <f t="shared" si="124"/>
        <v>#N/A</v>
      </c>
      <c r="AC1591" s="416" t="e">
        <f t="shared" si="125"/>
        <v>#N/A</v>
      </c>
    </row>
    <row r="1592" ht="22.5" customHeight="1" spans="1:29">
      <c r="A1592" s="421"/>
      <c r="B1592" s="422"/>
      <c r="C1592" s="422"/>
      <c r="D1592" s="421"/>
      <c r="E1592" s="421"/>
      <c r="F1592" s="421"/>
      <c r="G1592" s="421"/>
      <c r="H1592" s="421"/>
      <c r="I1592" s="421"/>
      <c r="J1592" s="421"/>
      <c r="K1592" s="421"/>
      <c r="L1592" s="421"/>
      <c r="M1592" s="421"/>
      <c r="N1592" s="426"/>
      <c r="O1592" s="426"/>
      <c r="P1592" s="427"/>
      <c r="Q1592" s="427"/>
      <c r="R1592" s="426"/>
      <c r="S1592" s="426"/>
      <c r="T1592" s="426"/>
      <c r="U1592" s="426"/>
      <c r="V1592" s="426"/>
      <c r="W1592" s="426"/>
      <c r="X1592" s="427"/>
      <c r="Y1592" s="416" t="e">
        <f t="shared" si="121"/>
        <v>#N/A</v>
      </c>
      <c r="Z1592" s="416" t="e">
        <f t="shared" si="122"/>
        <v>#N/A</v>
      </c>
      <c r="AA1592" s="416" t="str">
        <f t="shared" si="123"/>
        <v/>
      </c>
      <c r="AB1592" s="416" t="e">
        <f t="shared" si="124"/>
        <v>#N/A</v>
      </c>
      <c r="AC1592" s="416" t="e">
        <f t="shared" si="125"/>
        <v>#N/A</v>
      </c>
    </row>
    <row r="1593" ht="22.5" customHeight="1" spans="1:29">
      <c r="A1593" s="421"/>
      <c r="B1593" s="422"/>
      <c r="C1593" s="422"/>
      <c r="D1593" s="421"/>
      <c r="E1593" s="421"/>
      <c r="F1593" s="421"/>
      <c r="G1593" s="421"/>
      <c r="H1593" s="421"/>
      <c r="I1593" s="421"/>
      <c r="J1593" s="421"/>
      <c r="K1593" s="421"/>
      <c r="L1593" s="421"/>
      <c r="M1593" s="421"/>
      <c r="N1593" s="426"/>
      <c r="O1593" s="426"/>
      <c r="P1593" s="427"/>
      <c r="Q1593" s="427"/>
      <c r="R1593" s="426"/>
      <c r="S1593" s="426"/>
      <c r="T1593" s="426"/>
      <c r="U1593" s="426"/>
      <c r="V1593" s="426"/>
      <c r="W1593" s="426"/>
      <c r="X1593" s="427"/>
      <c r="Y1593" s="416" t="e">
        <f t="shared" si="121"/>
        <v>#N/A</v>
      </c>
      <c r="Z1593" s="416" t="e">
        <f t="shared" si="122"/>
        <v>#N/A</v>
      </c>
      <c r="AA1593" s="416" t="str">
        <f t="shared" si="123"/>
        <v/>
      </c>
      <c r="AB1593" s="416" t="e">
        <f t="shared" si="124"/>
        <v>#N/A</v>
      </c>
      <c r="AC1593" s="416" t="e">
        <f t="shared" si="125"/>
        <v>#N/A</v>
      </c>
    </row>
    <row r="1594" ht="22.5" customHeight="1" spans="1:29">
      <c r="A1594" s="421"/>
      <c r="B1594" s="422"/>
      <c r="C1594" s="422"/>
      <c r="D1594" s="421"/>
      <c r="E1594" s="421"/>
      <c r="F1594" s="421"/>
      <c r="G1594" s="421"/>
      <c r="H1594" s="421"/>
      <c r="I1594" s="421"/>
      <c r="J1594" s="421"/>
      <c r="K1594" s="421"/>
      <c r="L1594" s="421"/>
      <c r="M1594" s="421"/>
      <c r="N1594" s="426"/>
      <c r="O1594" s="426"/>
      <c r="P1594" s="427"/>
      <c r="Q1594" s="427"/>
      <c r="R1594" s="426"/>
      <c r="S1594" s="426"/>
      <c r="T1594" s="426"/>
      <c r="U1594" s="426"/>
      <c r="V1594" s="426"/>
      <c r="W1594" s="426"/>
      <c r="X1594" s="427"/>
      <c r="Y1594" s="416" t="e">
        <f t="shared" si="121"/>
        <v>#N/A</v>
      </c>
      <c r="Z1594" s="416" t="e">
        <f t="shared" si="122"/>
        <v>#N/A</v>
      </c>
      <c r="AA1594" s="416" t="str">
        <f t="shared" si="123"/>
        <v/>
      </c>
      <c r="AB1594" s="416" t="e">
        <f t="shared" si="124"/>
        <v>#N/A</v>
      </c>
      <c r="AC1594" s="416" t="e">
        <f t="shared" si="125"/>
        <v>#N/A</v>
      </c>
    </row>
    <row r="1595" ht="22.5" customHeight="1" spans="1:29">
      <c r="A1595" s="421"/>
      <c r="B1595" s="422"/>
      <c r="C1595" s="422"/>
      <c r="D1595" s="421"/>
      <c r="E1595" s="421"/>
      <c r="F1595" s="421"/>
      <c r="G1595" s="421"/>
      <c r="H1595" s="421"/>
      <c r="I1595" s="421"/>
      <c r="J1595" s="421"/>
      <c r="K1595" s="421"/>
      <c r="L1595" s="421"/>
      <c r="M1595" s="421"/>
      <c r="N1595" s="426"/>
      <c r="O1595" s="426"/>
      <c r="P1595" s="427"/>
      <c r="Q1595" s="427"/>
      <c r="R1595" s="426"/>
      <c r="S1595" s="426"/>
      <c r="T1595" s="426"/>
      <c r="U1595" s="426"/>
      <c r="V1595" s="426"/>
      <c r="W1595" s="426"/>
      <c r="X1595" s="427"/>
      <c r="Y1595" s="416" t="e">
        <f t="shared" si="121"/>
        <v>#N/A</v>
      </c>
      <c r="Z1595" s="416" t="e">
        <f t="shared" si="122"/>
        <v>#N/A</v>
      </c>
      <c r="AA1595" s="416" t="str">
        <f t="shared" si="123"/>
        <v/>
      </c>
      <c r="AB1595" s="416" t="e">
        <f t="shared" si="124"/>
        <v>#N/A</v>
      </c>
      <c r="AC1595" s="416" t="e">
        <f t="shared" si="125"/>
        <v>#N/A</v>
      </c>
    </row>
    <row r="1596" ht="22.5" customHeight="1" spans="1:29">
      <c r="A1596" s="421"/>
      <c r="B1596" s="422"/>
      <c r="C1596" s="422"/>
      <c r="D1596" s="421"/>
      <c r="E1596" s="421"/>
      <c r="F1596" s="421"/>
      <c r="G1596" s="421"/>
      <c r="H1596" s="421"/>
      <c r="I1596" s="421"/>
      <c r="J1596" s="421"/>
      <c r="K1596" s="421"/>
      <c r="L1596" s="421"/>
      <c r="M1596" s="421"/>
      <c r="N1596" s="426"/>
      <c r="O1596" s="426"/>
      <c r="P1596" s="427"/>
      <c r="Q1596" s="427"/>
      <c r="R1596" s="426"/>
      <c r="S1596" s="426"/>
      <c r="T1596" s="426"/>
      <c r="U1596" s="426"/>
      <c r="V1596" s="426"/>
      <c r="W1596" s="426"/>
      <c r="X1596" s="427"/>
      <c r="Y1596" s="416" t="e">
        <f t="shared" si="121"/>
        <v>#N/A</v>
      </c>
      <c r="Z1596" s="416" t="e">
        <f t="shared" si="122"/>
        <v>#N/A</v>
      </c>
      <c r="AA1596" s="416" t="str">
        <f t="shared" si="123"/>
        <v/>
      </c>
      <c r="AB1596" s="416" t="e">
        <f t="shared" si="124"/>
        <v>#N/A</v>
      </c>
      <c r="AC1596" s="416" t="e">
        <f t="shared" si="125"/>
        <v>#N/A</v>
      </c>
    </row>
    <row r="1597" ht="22.5" customHeight="1" spans="1:29">
      <c r="A1597" s="421"/>
      <c r="B1597" s="422"/>
      <c r="C1597" s="422"/>
      <c r="D1597" s="421"/>
      <c r="E1597" s="421"/>
      <c r="F1597" s="421"/>
      <c r="G1597" s="421"/>
      <c r="H1597" s="421"/>
      <c r="I1597" s="421"/>
      <c r="J1597" s="421"/>
      <c r="K1597" s="421"/>
      <c r="L1597" s="421"/>
      <c r="M1597" s="421"/>
      <c r="N1597" s="426"/>
      <c r="O1597" s="426"/>
      <c r="P1597" s="427"/>
      <c r="Q1597" s="427"/>
      <c r="R1597" s="426"/>
      <c r="S1597" s="426"/>
      <c r="T1597" s="426"/>
      <c r="U1597" s="426"/>
      <c r="V1597" s="426"/>
      <c r="W1597" s="426"/>
      <c r="X1597" s="427"/>
      <c r="Y1597" s="416" t="e">
        <f t="shared" si="121"/>
        <v>#N/A</v>
      </c>
      <c r="Z1597" s="416" t="e">
        <f t="shared" si="122"/>
        <v>#N/A</v>
      </c>
      <c r="AA1597" s="416" t="str">
        <f t="shared" si="123"/>
        <v/>
      </c>
      <c r="AB1597" s="416" t="e">
        <f t="shared" si="124"/>
        <v>#N/A</v>
      </c>
      <c r="AC1597" s="416" t="e">
        <f t="shared" si="125"/>
        <v>#N/A</v>
      </c>
    </row>
    <row r="1598" ht="22.5" customHeight="1" spans="1:29">
      <c r="A1598" s="421"/>
      <c r="B1598" s="422"/>
      <c r="C1598" s="422"/>
      <c r="D1598" s="421"/>
      <c r="E1598" s="421"/>
      <c r="F1598" s="421"/>
      <c r="G1598" s="421"/>
      <c r="H1598" s="421"/>
      <c r="I1598" s="421"/>
      <c r="J1598" s="421"/>
      <c r="K1598" s="421"/>
      <c r="L1598" s="421"/>
      <c r="M1598" s="421"/>
      <c r="N1598" s="426"/>
      <c r="O1598" s="426"/>
      <c r="P1598" s="427"/>
      <c r="Q1598" s="427"/>
      <c r="R1598" s="426"/>
      <c r="S1598" s="426"/>
      <c r="T1598" s="426"/>
      <c r="U1598" s="426"/>
      <c r="V1598" s="426"/>
      <c r="W1598" s="426"/>
      <c r="X1598" s="427"/>
      <c r="Y1598" s="416" t="e">
        <f t="shared" si="121"/>
        <v>#N/A</v>
      </c>
      <c r="Z1598" s="416" t="e">
        <f t="shared" si="122"/>
        <v>#N/A</v>
      </c>
      <c r="AA1598" s="416" t="str">
        <f t="shared" si="123"/>
        <v/>
      </c>
      <c r="AB1598" s="416" t="e">
        <f t="shared" si="124"/>
        <v>#N/A</v>
      </c>
      <c r="AC1598" s="416" t="e">
        <f t="shared" si="125"/>
        <v>#N/A</v>
      </c>
    </row>
    <row r="1599" ht="22.5" customHeight="1" spans="1:29">
      <c r="A1599" s="421"/>
      <c r="B1599" s="422"/>
      <c r="C1599" s="422"/>
      <c r="D1599" s="421"/>
      <c r="E1599" s="421"/>
      <c r="F1599" s="421"/>
      <c r="G1599" s="421"/>
      <c r="H1599" s="421"/>
      <c r="I1599" s="421"/>
      <c r="J1599" s="421"/>
      <c r="K1599" s="421"/>
      <c r="L1599" s="421"/>
      <c r="M1599" s="421"/>
      <c r="N1599" s="426"/>
      <c r="O1599" s="426"/>
      <c r="P1599" s="427"/>
      <c r="Q1599" s="427"/>
      <c r="R1599" s="426"/>
      <c r="S1599" s="426"/>
      <c r="T1599" s="426"/>
      <c r="U1599" s="426"/>
      <c r="V1599" s="426"/>
      <c r="W1599" s="426"/>
      <c r="X1599" s="427"/>
      <c r="Y1599" s="416" t="e">
        <f t="shared" si="121"/>
        <v>#N/A</v>
      </c>
      <c r="Z1599" s="416" t="e">
        <f t="shared" si="122"/>
        <v>#N/A</v>
      </c>
      <c r="AA1599" s="416" t="str">
        <f t="shared" si="123"/>
        <v/>
      </c>
      <c r="AB1599" s="416" t="e">
        <f t="shared" si="124"/>
        <v>#N/A</v>
      </c>
      <c r="AC1599" s="416" t="e">
        <f t="shared" si="125"/>
        <v>#N/A</v>
      </c>
    </row>
    <row r="1600" ht="22.5" customHeight="1" spans="1:29">
      <c r="A1600" s="421"/>
      <c r="B1600" s="422"/>
      <c r="C1600" s="422"/>
      <c r="D1600" s="421"/>
      <c r="E1600" s="421"/>
      <c r="F1600" s="421"/>
      <c r="G1600" s="421"/>
      <c r="H1600" s="421"/>
      <c r="I1600" s="421"/>
      <c r="J1600" s="421"/>
      <c r="K1600" s="421"/>
      <c r="L1600" s="421"/>
      <c r="M1600" s="421"/>
      <c r="N1600" s="426"/>
      <c r="O1600" s="426"/>
      <c r="P1600" s="427"/>
      <c r="Q1600" s="427"/>
      <c r="R1600" s="426"/>
      <c r="S1600" s="426"/>
      <c r="T1600" s="426"/>
      <c r="U1600" s="426"/>
      <c r="V1600" s="426"/>
      <c r="W1600" s="426"/>
      <c r="X1600" s="427"/>
      <c r="Y1600" s="416" t="e">
        <f t="shared" si="121"/>
        <v>#N/A</v>
      </c>
      <c r="Z1600" s="416" t="e">
        <f t="shared" si="122"/>
        <v>#N/A</v>
      </c>
      <c r="AA1600" s="416" t="str">
        <f t="shared" si="123"/>
        <v/>
      </c>
      <c r="AB1600" s="416" t="e">
        <f t="shared" si="124"/>
        <v>#N/A</v>
      </c>
      <c r="AC1600" s="416" t="e">
        <f t="shared" si="125"/>
        <v>#N/A</v>
      </c>
    </row>
    <row r="1601" ht="22.5" customHeight="1" spans="1:29">
      <c r="A1601" s="421"/>
      <c r="B1601" s="422"/>
      <c r="C1601" s="422"/>
      <c r="D1601" s="421"/>
      <c r="E1601" s="421"/>
      <c r="F1601" s="421"/>
      <c r="G1601" s="421"/>
      <c r="H1601" s="421"/>
      <c r="I1601" s="421"/>
      <c r="J1601" s="421"/>
      <c r="K1601" s="421"/>
      <c r="L1601" s="421"/>
      <c r="M1601" s="421"/>
      <c r="N1601" s="426"/>
      <c r="O1601" s="426"/>
      <c r="P1601" s="427"/>
      <c r="Q1601" s="427"/>
      <c r="R1601" s="426"/>
      <c r="S1601" s="426"/>
      <c r="T1601" s="426"/>
      <c r="U1601" s="426"/>
      <c r="V1601" s="426"/>
      <c r="W1601" s="426"/>
      <c r="X1601" s="427"/>
      <c r="Y1601" s="416" t="e">
        <f t="shared" si="121"/>
        <v>#N/A</v>
      </c>
      <c r="Z1601" s="416" t="e">
        <f t="shared" si="122"/>
        <v>#N/A</v>
      </c>
      <c r="AA1601" s="416" t="str">
        <f t="shared" si="123"/>
        <v/>
      </c>
      <c r="AB1601" s="416" t="e">
        <f t="shared" si="124"/>
        <v>#N/A</v>
      </c>
      <c r="AC1601" s="416" t="e">
        <f t="shared" si="125"/>
        <v>#N/A</v>
      </c>
    </row>
    <row r="1602" ht="22.5" customHeight="1" spans="1:29">
      <c r="A1602" s="421"/>
      <c r="B1602" s="422"/>
      <c r="C1602" s="422"/>
      <c r="D1602" s="421"/>
      <c r="E1602" s="421"/>
      <c r="F1602" s="421"/>
      <c r="G1602" s="421"/>
      <c r="H1602" s="421"/>
      <c r="I1602" s="421"/>
      <c r="J1602" s="421"/>
      <c r="K1602" s="421"/>
      <c r="L1602" s="421"/>
      <c r="M1602" s="421"/>
      <c r="N1602" s="426"/>
      <c r="O1602" s="426"/>
      <c r="P1602" s="427"/>
      <c r="Q1602" s="427"/>
      <c r="R1602" s="426"/>
      <c r="S1602" s="426"/>
      <c r="T1602" s="426"/>
      <c r="U1602" s="426"/>
      <c r="V1602" s="426"/>
      <c r="W1602" s="426"/>
      <c r="X1602" s="427"/>
      <c r="Y1602" s="416" t="e">
        <f t="shared" si="121"/>
        <v>#N/A</v>
      </c>
      <c r="Z1602" s="416" t="e">
        <f t="shared" si="122"/>
        <v>#N/A</v>
      </c>
      <c r="AA1602" s="416" t="str">
        <f t="shared" si="123"/>
        <v/>
      </c>
      <c r="AB1602" s="416" t="e">
        <f t="shared" si="124"/>
        <v>#N/A</v>
      </c>
      <c r="AC1602" s="416" t="e">
        <f t="shared" si="125"/>
        <v>#N/A</v>
      </c>
    </row>
    <row r="1603" ht="22.5" customHeight="1" spans="1:29">
      <c r="A1603" s="421"/>
      <c r="B1603" s="422"/>
      <c r="C1603" s="422"/>
      <c r="D1603" s="421"/>
      <c r="E1603" s="421"/>
      <c r="F1603" s="421"/>
      <c r="G1603" s="421"/>
      <c r="H1603" s="421"/>
      <c r="I1603" s="421"/>
      <c r="J1603" s="421"/>
      <c r="K1603" s="421"/>
      <c r="L1603" s="421"/>
      <c r="M1603" s="421"/>
      <c r="N1603" s="426"/>
      <c r="O1603" s="426"/>
      <c r="P1603" s="427"/>
      <c r="Q1603" s="427"/>
      <c r="R1603" s="426"/>
      <c r="S1603" s="426"/>
      <c r="T1603" s="426"/>
      <c r="U1603" s="426"/>
      <c r="V1603" s="426"/>
      <c r="W1603" s="426"/>
      <c r="X1603" s="427"/>
      <c r="Y1603" s="416" t="e">
        <f t="shared" si="121"/>
        <v>#N/A</v>
      </c>
      <c r="Z1603" s="416" t="e">
        <f t="shared" si="122"/>
        <v>#N/A</v>
      </c>
      <c r="AA1603" s="416" t="str">
        <f t="shared" si="123"/>
        <v/>
      </c>
      <c r="AB1603" s="416" t="e">
        <f t="shared" si="124"/>
        <v>#N/A</v>
      </c>
      <c r="AC1603" s="416" t="e">
        <f t="shared" si="125"/>
        <v>#N/A</v>
      </c>
    </row>
    <row r="1604" ht="22.5" customHeight="1" spans="1:29">
      <c r="A1604" s="421"/>
      <c r="B1604" s="422"/>
      <c r="C1604" s="422"/>
      <c r="D1604" s="421"/>
      <c r="E1604" s="421"/>
      <c r="F1604" s="421"/>
      <c r="G1604" s="421"/>
      <c r="H1604" s="421"/>
      <c r="I1604" s="421"/>
      <c r="J1604" s="421"/>
      <c r="K1604" s="421"/>
      <c r="L1604" s="421"/>
      <c r="M1604" s="421"/>
      <c r="N1604" s="426"/>
      <c r="O1604" s="426"/>
      <c r="P1604" s="427"/>
      <c r="Q1604" s="427"/>
      <c r="R1604" s="426"/>
      <c r="S1604" s="426"/>
      <c r="T1604" s="426"/>
      <c r="U1604" s="426"/>
      <c r="V1604" s="426"/>
      <c r="W1604" s="426"/>
      <c r="X1604" s="427"/>
      <c r="Y1604" s="416" t="e">
        <f t="shared" si="121"/>
        <v>#N/A</v>
      </c>
      <c r="Z1604" s="416" t="e">
        <f t="shared" si="122"/>
        <v>#N/A</v>
      </c>
      <c r="AA1604" s="416" t="str">
        <f t="shared" si="123"/>
        <v/>
      </c>
      <c r="AB1604" s="416" t="e">
        <f t="shared" si="124"/>
        <v>#N/A</v>
      </c>
      <c r="AC1604" s="416" t="e">
        <f t="shared" si="125"/>
        <v>#N/A</v>
      </c>
    </row>
    <row r="1605" ht="22.5" customHeight="1" spans="1:29">
      <c r="A1605" s="421"/>
      <c r="B1605" s="422"/>
      <c r="C1605" s="422"/>
      <c r="D1605" s="421"/>
      <c r="E1605" s="421"/>
      <c r="F1605" s="421"/>
      <c r="G1605" s="421"/>
      <c r="H1605" s="421"/>
      <c r="I1605" s="421"/>
      <c r="J1605" s="421"/>
      <c r="K1605" s="421"/>
      <c r="L1605" s="421"/>
      <c r="M1605" s="421"/>
      <c r="N1605" s="426"/>
      <c r="O1605" s="426"/>
      <c r="P1605" s="427"/>
      <c r="Q1605" s="427"/>
      <c r="R1605" s="426"/>
      <c r="S1605" s="426"/>
      <c r="T1605" s="426"/>
      <c r="U1605" s="426"/>
      <c r="V1605" s="426"/>
      <c r="W1605" s="426"/>
      <c r="X1605" s="427"/>
      <c r="Y1605" s="416" t="e">
        <f t="shared" si="121"/>
        <v>#N/A</v>
      </c>
      <c r="Z1605" s="416" t="e">
        <f t="shared" si="122"/>
        <v>#N/A</v>
      </c>
      <c r="AA1605" s="416" t="str">
        <f t="shared" si="123"/>
        <v/>
      </c>
      <c r="AB1605" s="416" t="e">
        <f t="shared" si="124"/>
        <v>#N/A</v>
      </c>
      <c r="AC1605" s="416" t="e">
        <f t="shared" si="125"/>
        <v>#N/A</v>
      </c>
    </row>
    <row r="1606" ht="22.5" customHeight="1" spans="1:29">
      <c r="A1606" s="421"/>
      <c r="B1606" s="422"/>
      <c r="C1606" s="422"/>
      <c r="D1606" s="421"/>
      <c r="E1606" s="421"/>
      <c r="F1606" s="421"/>
      <c r="G1606" s="421"/>
      <c r="H1606" s="421"/>
      <c r="I1606" s="421"/>
      <c r="J1606" s="421"/>
      <c r="K1606" s="421"/>
      <c r="L1606" s="421"/>
      <c r="M1606" s="421"/>
      <c r="N1606" s="426"/>
      <c r="O1606" s="426"/>
      <c r="P1606" s="427"/>
      <c r="Q1606" s="427"/>
      <c r="R1606" s="426"/>
      <c r="S1606" s="426"/>
      <c r="T1606" s="426"/>
      <c r="U1606" s="426"/>
      <c r="V1606" s="426"/>
      <c r="W1606" s="426"/>
      <c r="X1606" s="427"/>
      <c r="Y1606" s="416" t="e">
        <f t="shared" si="121"/>
        <v>#N/A</v>
      </c>
      <c r="Z1606" s="416" t="e">
        <f t="shared" si="122"/>
        <v>#N/A</v>
      </c>
      <c r="AA1606" s="416" t="str">
        <f t="shared" si="123"/>
        <v/>
      </c>
      <c r="AB1606" s="416" t="e">
        <f t="shared" si="124"/>
        <v>#N/A</v>
      </c>
      <c r="AC1606" s="416" t="e">
        <f t="shared" si="125"/>
        <v>#N/A</v>
      </c>
    </row>
    <row r="1607" ht="22.5" customHeight="1" spans="1:29">
      <c r="A1607" s="421"/>
      <c r="B1607" s="422"/>
      <c r="C1607" s="422"/>
      <c r="D1607" s="421"/>
      <c r="E1607" s="421"/>
      <c r="F1607" s="421"/>
      <c r="G1607" s="421"/>
      <c r="H1607" s="421"/>
      <c r="I1607" s="421"/>
      <c r="J1607" s="421"/>
      <c r="K1607" s="421"/>
      <c r="L1607" s="421"/>
      <c r="M1607" s="421"/>
      <c r="N1607" s="426"/>
      <c r="O1607" s="426"/>
      <c r="P1607" s="427"/>
      <c r="Q1607" s="427"/>
      <c r="R1607" s="426"/>
      <c r="S1607" s="426"/>
      <c r="T1607" s="426"/>
      <c r="U1607" s="426"/>
      <c r="V1607" s="426"/>
      <c r="W1607" s="426"/>
      <c r="X1607" s="427"/>
      <c r="Y1607" s="416" t="e">
        <f t="shared" ref="Y1607:Y1670" si="126">_xlfn.IFS(LEFT(M1607,3)="003","三保支出",LEFT(M1607,3)="004","刚性支出",LEFT(M1607,3)="000","促发展支出")</f>
        <v>#N/A</v>
      </c>
      <c r="Z1607" s="416" t="e">
        <f t="shared" ref="Z1607:Z1670" si="127">_xlfn.IFS(LEFT(E1607,1)="3","项目支出",LEFT(E1607,1)="1","人员类支出",LEFT(E1607,1)="2","运转类支出")</f>
        <v>#N/A</v>
      </c>
      <c r="AA1607" s="416" t="str">
        <f t="shared" ref="AA1607:AA1670" si="128">LEFT(H1607,7)</f>
        <v/>
      </c>
      <c r="AB1607" s="416" t="e">
        <f t="shared" ref="AB1607:AB1670" si="129">_xlfn.IFS(LEFT(M1607,6)="003001","保工资",LEFT(M1607,6)="003002","保运转",LEFT(M1607,6)="003003","保基本民生")</f>
        <v>#N/A</v>
      </c>
      <c r="AC1607" s="416" t="e">
        <f t="shared" ref="AC1607:AC1670" si="130">IF(Z1607="项目支出","否","是")</f>
        <v>#N/A</v>
      </c>
    </row>
    <row r="1608" ht="22.5" customHeight="1" spans="1:29">
      <c r="A1608" s="421"/>
      <c r="B1608" s="422"/>
      <c r="C1608" s="422"/>
      <c r="D1608" s="421"/>
      <c r="E1608" s="421"/>
      <c r="F1608" s="421"/>
      <c r="G1608" s="421"/>
      <c r="H1608" s="421"/>
      <c r="I1608" s="421"/>
      <c r="J1608" s="421"/>
      <c r="K1608" s="421"/>
      <c r="L1608" s="421"/>
      <c r="M1608" s="421"/>
      <c r="N1608" s="426"/>
      <c r="O1608" s="426"/>
      <c r="P1608" s="427"/>
      <c r="Q1608" s="427"/>
      <c r="R1608" s="426"/>
      <c r="S1608" s="426"/>
      <c r="T1608" s="426"/>
      <c r="U1608" s="426"/>
      <c r="V1608" s="426"/>
      <c r="W1608" s="426"/>
      <c r="X1608" s="427"/>
      <c r="Y1608" s="416" t="e">
        <f t="shared" si="126"/>
        <v>#N/A</v>
      </c>
      <c r="Z1608" s="416" t="e">
        <f t="shared" si="127"/>
        <v>#N/A</v>
      </c>
      <c r="AA1608" s="416" t="str">
        <f t="shared" si="128"/>
        <v/>
      </c>
      <c r="AB1608" s="416" t="e">
        <f t="shared" si="129"/>
        <v>#N/A</v>
      </c>
      <c r="AC1608" s="416" t="e">
        <f t="shared" si="130"/>
        <v>#N/A</v>
      </c>
    </row>
    <row r="1609" ht="22.5" customHeight="1" spans="1:29">
      <c r="A1609" s="421"/>
      <c r="B1609" s="422"/>
      <c r="C1609" s="422"/>
      <c r="D1609" s="421"/>
      <c r="E1609" s="421"/>
      <c r="F1609" s="421"/>
      <c r="G1609" s="421"/>
      <c r="H1609" s="421"/>
      <c r="I1609" s="421"/>
      <c r="J1609" s="421"/>
      <c r="K1609" s="421"/>
      <c r="L1609" s="421"/>
      <c r="M1609" s="421"/>
      <c r="N1609" s="426"/>
      <c r="O1609" s="426"/>
      <c r="P1609" s="427"/>
      <c r="Q1609" s="427"/>
      <c r="R1609" s="426"/>
      <c r="S1609" s="426"/>
      <c r="T1609" s="426"/>
      <c r="U1609" s="426"/>
      <c r="V1609" s="426"/>
      <c r="W1609" s="426"/>
      <c r="X1609" s="427"/>
      <c r="Y1609" s="416" t="e">
        <f t="shared" si="126"/>
        <v>#N/A</v>
      </c>
      <c r="Z1609" s="416" t="e">
        <f t="shared" si="127"/>
        <v>#N/A</v>
      </c>
      <c r="AA1609" s="416" t="str">
        <f t="shared" si="128"/>
        <v/>
      </c>
      <c r="AB1609" s="416" t="e">
        <f t="shared" si="129"/>
        <v>#N/A</v>
      </c>
      <c r="AC1609" s="416" t="e">
        <f t="shared" si="130"/>
        <v>#N/A</v>
      </c>
    </row>
    <row r="1610" ht="22.5" customHeight="1" spans="1:29">
      <c r="A1610" s="421"/>
      <c r="B1610" s="422"/>
      <c r="C1610" s="422"/>
      <c r="D1610" s="421"/>
      <c r="E1610" s="421"/>
      <c r="F1610" s="421"/>
      <c r="G1610" s="421"/>
      <c r="H1610" s="421"/>
      <c r="I1610" s="421"/>
      <c r="J1610" s="421"/>
      <c r="K1610" s="421"/>
      <c r="L1610" s="421"/>
      <c r="M1610" s="421"/>
      <c r="N1610" s="426"/>
      <c r="O1610" s="426"/>
      <c r="P1610" s="427"/>
      <c r="Q1610" s="427"/>
      <c r="R1610" s="426"/>
      <c r="S1610" s="426"/>
      <c r="T1610" s="426"/>
      <c r="U1610" s="426"/>
      <c r="V1610" s="426"/>
      <c r="W1610" s="426"/>
      <c r="X1610" s="427"/>
      <c r="Y1610" s="416" t="e">
        <f t="shared" si="126"/>
        <v>#N/A</v>
      </c>
      <c r="Z1610" s="416" t="e">
        <f t="shared" si="127"/>
        <v>#N/A</v>
      </c>
      <c r="AA1610" s="416" t="str">
        <f t="shared" si="128"/>
        <v/>
      </c>
      <c r="AB1610" s="416" t="e">
        <f t="shared" si="129"/>
        <v>#N/A</v>
      </c>
      <c r="AC1610" s="416" t="e">
        <f t="shared" si="130"/>
        <v>#N/A</v>
      </c>
    </row>
    <row r="1611" ht="22.5" customHeight="1" spans="1:29">
      <c r="A1611" s="421"/>
      <c r="B1611" s="422"/>
      <c r="C1611" s="422"/>
      <c r="D1611" s="421"/>
      <c r="E1611" s="421"/>
      <c r="F1611" s="421"/>
      <c r="G1611" s="421"/>
      <c r="H1611" s="421"/>
      <c r="I1611" s="421"/>
      <c r="J1611" s="421"/>
      <c r="K1611" s="421"/>
      <c r="L1611" s="421"/>
      <c r="M1611" s="421"/>
      <c r="N1611" s="426"/>
      <c r="O1611" s="426"/>
      <c r="P1611" s="427"/>
      <c r="Q1611" s="427"/>
      <c r="R1611" s="426"/>
      <c r="S1611" s="426"/>
      <c r="T1611" s="426"/>
      <c r="U1611" s="426"/>
      <c r="V1611" s="426"/>
      <c r="W1611" s="426"/>
      <c r="X1611" s="427"/>
      <c r="Y1611" s="416" t="e">
        <f t="shared" si="126"/>
        <v>#N/A</v>
      </c>
      <c r="Z1611" s="416" t="e">
        <f t="shared" si="127"/>
        <v>#N/A</v>
      </c>
      <c r="AA1611" s="416" t="str">
        <f t="shared" si="128"/>
        <v/>
      </c>
      <c r="AB1611" s="416" t="e">
        <f t="shared" si="129"/>
        <v>#N/A</v>
      </c>
      <c r="AC1611" s="416" t="e">
        <f t="shared" si="130"/>
        <v>#N/A</v>
      </c>
    </row>
    <row r="1612" ht="22.5" customHeight="1" spans="1:29">
      <c r="A1612" s="421"/>
      <c r="B1612" s="422"/>
      <c r="C1612" s="422"/>
      <c r="D1612" s="421"/>
      <c r="E1612" s="421"/>
      <c r="F1612" s="421"/>
      <c r="G1612" s="421"/>
      <c r="H1612" s="421"/>
      <c r="I1612" s="421"/>
      <c r="J1612" s="421"/>
      <c r="K1612" s="421"/>
      <c r="L1612" s="421"/>
      <c r="M1612" s="421"/>
      <c r="N1612" s="426"/>
      <c r="O1612" s="426"/>
      <c r="P1612" s="427"/>
      <c r="Q1612" s="427"/>
      <c r="R1612" s="426"/>
      <c r="S1612" s="426"/>
      <c r="T1612" s="426"/>
      <c r="U1612" s="426"/>
      <c r="V1612" s="426"/>
      <c r="W1612" s="426"/>
      <c r="X1612" s="427"/>
      <c r="Y1612" s="416" t="e">
        <f t="shared" si="126"/>
        <v>#N/A</v>
      </c>
      <c r="Z1612" s="416" t="e">
        <f t="shared" si="127"/>
        <v>#N/A</v>
      </c>
      <c r="AA1612" s="416" t="str">
        <f t="shared" si="128"/>
        <v/>
      </c>
      <c r="AB1612" s="416" t="e">
        <f t="shared" si="129"/>
        <v>#N/A</v>
      </c>
      <c r="AC1612" s="416" t="e">
        <f t="shared" si="130"/>
        <v>#N/A</v>
      </c>
    </row>
    <row r="1613" ht="22.5" customHeight="1" spans="1:29">
      <c r="A1613" s="421"/>
      <c r="B1613" s="422"/>
      <c r="C1613" s="422"/>
      <c r="D1613" s="421"/>
      <c r="E1613" s="421"/>
      <c r="F1613" s="421"/>
      <c r="G1613" s="421"/>
      <c r="H1613" s="421"/>
      <c r="I1613" s="421"/>
      <c r="J1613" s="421"/>
      <c r="K1613" s="421"/>
      <c r="L1613" s="421"/>
      <c r="M1613" s="421"/>
      <c r="N1613" s="426"/>
      <c r="O1613" s="426"/>
      <c r="P1613" s="427"/>
      <c r="Q1613" s="427"/>
      <c r="R1613" s="426"/>
      <c r="S1613" s="426"/>
      <c r="T1613" s="426"/>
      <c r="U1613" s="426"/>
      <c r="V1613" s="426"/>
      <c r="W1613" s="426"/>
      <c r="X1613" s="427"/>
      <c r="Y1613" s="416" t="e">
        <f t="shared" si="126"/>
        <v>#N/A</v>
      </c>
      <c r="Z1613" s="416" t="e">
        <f t="shared" si="127"/>
        <v>#N/A</v>
      </c>
      <c r="AA1613" s="416" t="str">
        <f t="shared" si="128"/>
        <v/>
      </c>
      <c r="AB1613" s="416" t="e">
        <f t="shared" si="129"/>
        <v>#N/A</v>
      </c>
      <c r="AC1613" s="416" t="e">
        <f t="shared" si="130"/>
        <v>#N/A</v>
      </c>
    </row>
    <row r="1614" ht="22.5" customHeight="1" spans="1:29">
      <c r="A1614" s="421"/>
      <c r="B1614" s="422"/>
      <c r="C1614" s="422"/>
      <c r="D1614" s="421"/>
      <c r="E1614" s="421"/>
      <c r="F1614" s="421"/>
      <c r="G1614" s="421"/>
      <c r="H1614" s="421"/>
      <c r="I1614" s="421"/>
      <c r="J1614" s="421"/>
      <c r="K1614" s="421"/>
      <c r="L1614" s="421"/>
      <c r="M1614" s="421"/>
      <c r="N1614" s="426"/>
      <c r="O1614" s="426"/>
      <c r="P1614" s="427"/>
      <c r="Q1614" s="427"/>
      <c r="R1614" s="426"/>
      <c r="S1614" s="426"/>
      <c r="T1614" s="426"/>
      <c r="U1614" s="426"/>
      <c r="V1614" s="426"/>
      <c r="W1614" s="426"/>
      <c r="X1614" s="427"/>
      <c r="Y1614" s="416" t="e">
        <f t="shared" si="126"/>
        <v>#N/A</v>
      </c>
      <c r="Z1614" s="416" t="e">
        <f t="shared" si="127"/>
        <v>#N/A</v>
      </c>
      <c r="AA1614" s="416" t="str">
        <f t="shared" si="128"/>
        <v/>
      </c>
      <c r="AB1614" s="416" t="e">
        <f t="shared" si="129"/>
        <v>#N/A</v>
      </c>
      <c r="AC1614" s="416" t="e">
        <f t="shared" si="130"/>
        <v>#N/A</v>
      </c>
    </row>
    <row r="1615" ht="22.5" customHeight="1" spans="1:29">
      <c r="A1615" s="421"/>
      <c r="B1615" s="422"/>
      <c r="C1615" s="422"/>
      <c r="D1615" s="421"/>
      <c r="E1615" s="421"/>
      <c r="F1615" s="421"/>
      <c r="G1615" s="421"/>
      <c r="H1615" s="421"/>
      <c r="I1615" s="421"/>
      <c r="J1615" s="421"/>
      <c r="K1615" s="421"/>
      <c r="L1615" s="421"/>
      <c r="M1615" s="421"/>
      <c r="N1615" s="426"/>
      <c r="O1615" s="426"/>
      <c r="P1615" s="427"/>
      <c r="Q1615" s="427"/>
      <c r="R1615" s="426"/>
      <c r="S1615" s="426"/>
      <c r="T1615" s="426"/>
      <c r="U1615" s="426"/>
      <c r="V1615" s="426"/>
      <c r="W1615" s="426"/>
      <c r="X1615" s="427"/>
      <c r="Y1615" s="416" t="e">
        <f t="shared" si="126"/>
        <v>#N/A</v>
      </c>
      <c r="Z1615" s="416" t="e">
        <f t="shared" si="127"/>
        <v>#N/A</v>
      </c>
      <c r="AA1615" s="416" t="str">
        <f t="shared" si="128"/>
        <v/>
      </c>
      <c r="AB1615" s="416" t="e">
        <f t="shared" si="129"/>
        <v>#N/A</v>
      </c>
      <c r="AC1615" s="416" t="e">
        <f t="shared" si="130"/>
        <v>#N/A</v>
      </c>
    </row>
    <row r="1616" ht="22.5" customHeight="1" spans="1:29">
      <c r="A1616" s="421"/>
      <c r="B1616" s="422"/>
      <c r="C1616" s="422"/>
      <c r="D1616" s="421"/>
      <c r="E1616" s="421"/>
      <c r="F1616" s="421"/>
      <c r="G1616" s="421"/>
      <c r="H1616" s="421"/>
      <c r="I1616" s="421"/>
      <c r="J1616" s="421"/>
      <c r="K1616" s="421"/>
      <c r="L1616" s="421"/>
      <c r="M1616" s="421"/>
      <c r="N1616" s="426"/>
      <c r="O1616" s="426"/>
      <c r="P1616" s="427"/>
      <c r="Q1616" s="427"/>
      <c r="R1616" s="426"/>
      <c r="S1616" s="426"/>
      <c r="T1616" s="426"/>
      <c r="U1616" s="426"/>
      <c r="V1616" s="426"/>
      <c r="W1616" s="426"/>
      <c r="X1616" s="427"/>
      <c r="Y1616" s="416" t="e">
        <f t="shared" si="126"/>
        <v>#N/A</v>
      </c>
      <c r="Z1616" s="416" t="e">
        <f t="shared" si="127"/>
        <v>#N/A</v>
      </c>
      <c r="AA1616" s="416" t="str">
        <f t="shared" si="128"/>
        <v/>
      </c>
      <c r="AB1616" s="416" t="e">
        <f t="shared" si="129"/>
        <v>#N/A</v>
      </c>
      <c r="AC1616" s="416" t="e">
        <f t="shared" si="130"/>
        <v>#N/A</v>
      </c>
    </row>
    <row r="1617" ht="22.5" customHeight="1" spans="1:29">
      <c r="A1617" s="421"/>
      <c r="B1617" s="422"/>
      <c r="C1617" s="422"/>
      <c r="D1617" s="421"/>
      <c r="E1617" s="421"/>
      <c r="F1617" s="421"/>
      <c r="G1617" s="421"/>
      <c r="H1617" s="421"/>
      <c r="I1617" s="421"/>
      <c r="J1617" s="421"/>
      <c r="K1617" s="421"/>
      <c r="L1617" s="421"/>
      <c r="M1617" s="421"/>
      <c r="N1617" s="426"/>
      <c r="O1617" s="426"/>
      <c r="P1617" s="427"/>
      <c r="Q1617" s="427"/>
      <c r="R1617" s="426"/>
      <c r="S1617" s="426"/>
      <c r="T1617" s="426"/>
      <c r="U1617" s="426"/>
      <c r="V1617" s="426"/>
      <c r="W1617" s="426"/>
      <c r="X1617" s="427"/>
      <c r="Y1617" s="416" t="e">
        <f t="shared" si="126"/>
        <v>#N/A</v>
      </c>
      <c r="Z1617" s="416" t="e">
        <f t="shared" si="127"/>
        <v>#N/A</v>
      </c>
      <c r="AA1617" s="416" t="str">
        <f t="shared" si="128"/>
        <v/>
      </c>
      <c r="AB1617" s="416" t="e">
        <f t="shared" si="129"/>
        <v>#N/A</v>
      </c>
      <c r="AC1617" s="416" t="e">
        <f t="shared" si="130"/>
        <v>#N/A</v>
      </c>
    </row>
    <row r="1618" ht="22.5" customHeight="1" spans="1:29">
      <c r="A1618" s="421"/>
      <c r="B1618" s="422"/>
      <c r="C1618" s="422"/>
      <c r="D1618" s="421"/>
      <c r="E1618" s="421"/>
      <c r="F1618" s="421"/>
      <c r="G1618" s="421"/>
      <c r="H1618" s="421"/>
      <c r="I1618" s="421"/>
      <c r="J1618" s="421"/>
      <c r="K1618" s="421"/>
      <c r="L1618" s="421"/>
      <c r="M1618" s="421"/>
      <c r="N1618" s="426"/>
      <c r="O1618" s="426"/>
      <c r="P1618" s="427"/>
      <c r="Q1618" s="427"/>
      <c r="R1618" s="426"/>
      <c r="S1618" s="426"/>
      <c r="T1618" s="426"/>
      <c r="U1618" s="426"/>
      <c r="V1618" s="426"/>
      <c r="W1618" s="426"/>
      <c r="X1618" s="427"/>
      <c r="Y1618" s="416" t="e">
        <f t="shared" si="126"/>
        <v>#N/A</v>
      </c>
      <c r="Z1618" s="416" t="e">
        <f t="shared" si="127"/>
        <v>#N/A</v>
      </c>
      <c r="AA1618" s="416" t="str">
        <f t="shared" si="128"/>
        <v/>
      </c>
      <c r="AB1618" s="416" t="e">
        <f t="shared" si="129"/>
        <v>#N/A</v>
      </c>
      <c r="AC1618" s="416" t="e">
        <f t="shared" si="130"/>
        <v>#N/A</v>
      </c>
    </row>
    <row r="1619" ht="22.5" customHeight="1" spans="1:29">
      <c r="A1619" s="421"/>
      <c r="B1619" s="422"/>
      <c r="C1619" s="422"/>
      <c r="D1619" s="421"/>
      <c r="E1619" s="421"/>
      <c r="F1619" s="421"/>
      <c r="G1619" s="421"/>
      <c r="H1619" s="421"/>
      <c r="I1619" s="421"/>
      <c r="J1619" s="421"/>
      <c r="K1619" s="421"/>
      <c r="L1619" s="421"/>
      <c r="M1619" s="421"/>
      <c r="N1619" s="426"/>
      <c r="O1619" s="426"/>
      <c r="P1619" s="427"/>
      <c r="Q1619" s="427"/>
      <c r="R1619" s="426"/>
      <c r="S1619" s="426"/>
      <c r="T1619" s="426"/>
      <c r="U1619" s="426"/>
      <c r="V1619" s="426"/>
      <c r="W1619" s="426"/>
      <c r="X1619" s="427"/>
      <c r="Y1619" s="416" t="e">
        <f t="shared" si="126"/>
        <v>#N/A</v>
      </c>
      <c r="Z1619" s="416" t="e">
        <f t="shared" si="127"/>
        <v>#N/A</v>
      </c>
      <c r="AA1619" s="416" t="str">
        <f t="shared" si="128"/>
        <v/>
      </c>
      <c r="AB1619" s="416" t="e">
        <f t="shared" si="129"/>
        <v>#N/A</v>
      </c>
      <c r="AC1619" s="416" t="e">
        <f t="shared" si="130"/>
        <v>#N/A</v>
      </c>
    </row>
    <row r="1620" ht="22.5" customHeight="1" spans="1:29">
      <c r="A1620" s="421"/>
      <c r="B1620" s="422"/>
      <c r="C1620" s="422"/>
      <c r="D1620" s="421"/>
      <c r="E1620" s="421"/>
      <c r="F1620" s="421"/>
      <c r="G1620" s="421"/>
      <c r="H1620" s="421"/>
      <c r="I1620" s="421"/>
      <c r="J1620" s="421"/>
      <c r="K1620" s="421"/>
      <c r="L1620" s="421"/>
      <c r="M1620" s="421"/>
      <c r="N1620" s="426"/>
      <c r="O1620" s="426"/>
      <c r="P1620" s="427"/>
      <c r="Q1620" s="427"/>
      <c r="R1620" s="426"/>
      <c r="S1620" s="426"/>
      <c r="T1620" s="426"/>
      <c r="U1620" s="426"/>
      <c r="V1620" s="426"/>
      <c r="W1620" s="426"/>
      <c r="X1620" s="427"/>
      <c r="Y1620" s="416" t="e">
        <f t="shared" si="126"/>
        <v>#N/A</v>
      </c>
      <c r="Z1620" s="416" t="e">
        <f t="shared" si="127"/>
        <v>#N/A</v>
      </c>
      <c r="AA1620" s="416" t="str">
        <f t="shared" si="128"/>
        <v/>
      </c>
      <c r="AB1620" s="416" t="e">
        <f t="shared" si="129"/>
        <v>#N/A</v>
      </c>
      <c r="AC1620" s="416" t="e">
        <f t="shared" si="130"/>
        <v>#N/A</v>
      </c>
    </row>
    <row r="1621" ht="22.5" customHeight="1" spans="1:29">
      <c r="A1621" s="421"/>
      <c r="B1621" s="422"/>
      <c r="C1621" s="422"/>
      <c r="D1621" s="421"/>
      <c r="E1621" s="421"/>
      <c r="F1621" s="421"/>
      <c r="G1621" s="421"/>
      <c r="H1621" s="421"/>
      <c r="I1621" s="421"/>
      <c r="J1621" s="421"/>
      <c r="K1621" s="421"/>
      <c r="L1621" s="421"/>
      <c r="M1621" s="421"/>
      <c r="N1621" s="426"/>
      <c r="O1621" s="426"/>
      <c r="P1621" s="427"/>
      <c r="Q1621" s="427"/>
      <c r="R1621" s="426"/>
      <c r="S1621" s="426"/>
      <c r="T1621" s="426"/>
      <c r="U1621" s="426"/>
      <c r="V1621" s="426"/>
      <c r="W1621" s="426"/>
      <c r="X1621" s="427"/>
      <c r="Y1621" s="416" t="e">
        <f t="shared" si="126"/>
        <v>#N/A</v>
      </c>
      <c r="Z1621" s="416" t="e">
        <f t="shared" si="127"/>
        <v>#N/A</v>
      </c>
      <c r="AA1621" s="416" t="str">
        <f t="shared" si="128"/>
        <v/>
      </c>
      <c r="AB1621" s="416" t="e">
        <f t="shared" si="129"/>
        <v>#N/A</v>
      </c>
      <c r="AC1621" s="416" t="e">
        <f t="shared" si="130"/>
        <v>#N/A</v>
      </c>
    </row>
    <row r="1622" ht="22.5" customHeight="1" spans="1:29">
      <c r="A1622" s="421"/>
      <c r="B1622" s="422"/>
      <c r="C1622" s="422"/>
      <c r="D1622" s="421"/>
      <c r="E1622" s="421"/>
      <c r="F1622" s="421"/>
      <c r="G1622" s="421"/>
      <c r="H1622" s="421"/>
      <c r="I1622" s="421"/>
      <c r="J1622" s="421"/>
      <c r="K1622" s="421"/>
      <c r="L1622" s="421"/>
      <c r="M1622" s="421"/>
      <c r="N1622" s="426"/>
      <c r="O1622" s="426"/>
      <c r="P1622" s="427"/>
      <c r="Q1622" s="427"/>
      <c r="R1622" s="426"/>
      <c r="S1622" s="426"/>
      <c r="T1622" s="426"/>
      <c r="U1622" s="426"/>
      <c r="V1622" s="426"/>
      <c r="W1622" s="426"/>
      <c r="X1622" s="427"/>
      <c r="Y1622" s="416" t="e">
        <f t="shared" si="126"/>
        <v>#N/A</v>
      </c>
      <c r="Z1622" s="416" t="e">
        <f t="shared" si="127"/>
        <v>#N/A</v>
      </c>
      <c r="AA1622" s="416" t="str">
        <f t="shared" si="128"/>
        <v/>
      </c>
      <c r="AB1622" s="416" t="e">
        <f t="shared" si="129"/>
        <v>#N/A</v>
      </c>
      <c r="AC1622" s="416" t="e">
        <f t="shared" si="130"/>
        <v>#N/A</v>
      </c>
    </row>
    <row r="1623" ht="22.5" customHeight="1" spans="1:29">
      <c r="A1623" s="421"/>
      <c r="B1623" s="422"/>
      <c r="C1623" s="422"/>
      <c r="D1623" s="421"/>
      <c r="E1623" s="421"/>
      <c r="F1623" s="421"/>
      <c r="G1623" s="421"/>
      <c r="H1623" s="421"/>
      <c r="I1623" s="421"/>
      <c r="J1623" s="421"/>
      <c r="K1623" s="421"/>
      <c r="L1623" s="421"/>
      <c r="M1623" s="421"/>
      <c r="N1623" s="426"/>
      <c r="O1623" s="426"/>
      <c r="P1623" s="427"/>
      <c r="Q1623" s="427"/>
      <c r="R1623" s="426"/>
      <c r="S1623" s="426"/>
      <c r="T1623" s="426"/>
      <c r="U1623" s="426"/>
      <c r="V1623" s="426"/>
      <c r="W1623" s="426"/>
      <c r="X1623" s="427"/>
      <c r="Y1623" s="416" t="e">
        <f t="shared" si="126"/>
        <v>#N/A</v>
      </c>
      <c r="Z1623" s="416" t="e">
        <f t="shared" si="127"/>
        <v>#N/A</v>
      </c>
      <c r="AA1623" s="416" t="str">
        <f t="shared" si="128"/>
        <v/>
      </c>
      <c r="AB1623" s="416" t="e">
        <f t="shared" si="129"/>
        <v>#N/A</v>
      </c>
      <c r="AC1623" s="416" t="e">
        <f t="shared" si="130"/>
        <v>#N/A</v>
      </c>
    </row>
    <row r="1624" ht="22.5" customHeight="1" spans="1:29">
      <c r="A1624" s="421"/>
      <c r="B1624" s="422"/>
      <c r="C1624" s="422"/>
      <c r="D1624" s="421"/>
      <c r="E1624" s="421"/>
      <c r="F1624" s="421"/>
      <c r="G1624" s="421"/>
      <c r="H1624" s="421"/>
      <c r="I1624" s="421"/>
      <c r="J1624" s="421"/>
      <c r="K1624" s="421"/>
      <c r="L1624" s="421"/>
      <c r="M1624" s="421"/>
      <c r="N1624" s="426"/>
      <c r="O1624" s="426"/>
      <c r="P1624" s="427"/>
      <c r="Q1624" s="427"/>
      <c r="R1624" s="426"/>
      <c r="S1624" s="426"/>
      <c r="T1624" s="426"/>
      <c r="U1624" s="426"/>
      <c r="V1624" s="426"/>
      <c r="W1624" s="426"/>
      <c r="X1624" s="427"/>
      <c r="Y1624" s="416" t="e">
        <f t="shared" si="126"/>
        <v>#N/A</v>
      </c>
      <c r="Z1624" s="416" t="e">
        <f t="shared" si="127"/>
        <v>#N/A</v>
      </c>
      <c r="AA1624" s="416" t="str">
        <f t="shared" si="128"/>
        <v/>
      </c>
      <c r="AB1624" s="416" t="e">
        <f t="shared" si="129"/>
        <v>#N/A</v>
      </c>
      <c r="AC1624" s="416" t="e">
        <f t="shared" si="130"/>
        <v>#N/A</v>
      </c>
    </row>
    <row r="1625" ht="22.5" customHeight="1" spans="1:29">
      <c r="A1625" s="421"/>
      <c r="B1625" s="422"/>
      <c r="C1625" s="422"/>
      <c r="D1625" s="421"/>
      <c r="E1625" s="421"/>
      <c r="F1625" s="421"/>
      <c r="G1625" s="421"/>
      <c r="H1625" s="421"/>
      <c r="I1625" s="421"/>
      <c r="J1625" s="421"/>
      <c r="K1625" s="421"/>
      <c r="L1625" s="421"/>
      <c r="M1625" s="421"/>
      <c r="N1625" s="426"/>
      <c r="O1625" s="426"/>
      <c r="P1625" s="427"/>
      <c r="Q1625" s="427"/>
      <c r="R1625" s="426"/>
      <c r="S1625" s="426"/>
      <c r="T1625" s="426"/>
      <c r="U1625" s="426"/>
      <c r="V1625" s="426"/>
      <c r="W1625" s="426"/>
      <c r="X1625" s="427"/>
      <c r="Y1625" s="416" t="e">
        <f t="shared" si="126"/>
        <v>#N/A</v>
      </c>
      <c r="Z1625" s="416" t="e">
        <f t="shared" si="127"/>
        <v>#N/A</v>
      </c>
      <c r="AA1625" s="416" t="str">
        <f t="shared" si="128"/>
        <v/>
      </c>
      <c r="AB1625" s="416" t="e">
        <f t="shared" si="129"/>
        <v>#N/A</v>
      </c>
      <c r="AC1625" s="416" t="e">
        <f t="shared" si="130"/>
        <v>#N/A</v>
      </c>
    </row>
    <row r="1626" ht="22.5" customHeight="1" spans="1:29">
      <c r="A1626" s="421"/>
      <c r="B1626" s="422"/>
      <c r="C1626" s="422"/>
      <c r="D1626" s="421"/>
      <c r="E1626" s="421"/>
      <c r="F1626" s="421"/>
      <c r="G1626" s="421"/>
      <c r="H1626" s="421"/>
      <c r="I1626" s="421"/>
      <c r="J1626" s="421"/>
      <c r="K1626" s="421"/>
      <c r="L1626" s="421"/>
      <c r="M1626" s="421"/>
      <c r="N1626" s="426"/>
      <c r="O1626" s="426"/>
      <c r="P1626" s="427"/>
      <c r="Q1626" s="427"/>
      <c r="R1626" s="426"/>
      <c r="S1626" s="426"/>
      <c r="T1626" s="426"/>
      <c r="U1626" s="426"/>
      <c r="V1626" s="426"/>
      <c r="W1626" s="426"/>
      <c r="X1626" s="427"/>
      <c r="Y1626" s="416" t="e">
        <f t="shared" si="126"/>
        <v>#N/A</v>
      </c>
      <c r="Z1626" s="416" t="e">
        <f t="shared" si="127"/>
        <v>#N/A</v>
      </c>
      <c r="AA1626" s="416" t="str">
        <f t="shared" si="128"/>
        <v/>
      </c>
      <c r="AB1626" s="416" t="e">
        <f t="shared" si="129"/>
        <v>#N/A</v>
      </c>
      <c r="AC1626" s="416" t="e">
        <f t="shared" si="130"/>
        <v>#N/A</v>
      </c>
    </row>
    <row r="1627" ht="22.5" customHeight="1" spans="1:29">
      <c r="A1627" s="421"/>
      <c r="B1627" s="422"/>
      <c r="C1627" s="422"/>
      <c r="D1627" s="421"/>
      <c r="E1627" s="421"/>
      <c r="F1627" s="421"/>
      <c r="G1627" s="421"/>
      <c r="H1627" s="421"/>
      <c r="I1627" s="421"/>
      <c r="J1627" s="421"/>
      <c r="K1627" s="421"/>
      <c r="L1627" s="421"/>
      <c r="M1627" s="421"/>
      <c r="N1627" s="426"/>
      <c r="O1627" s="426"/>
      <c r="P1627" s="427"/>
      <c r="Q1627" s="427"/>
      <c r="R1627" s="426"/>
      <c r="S1627" s="426"/>
      <c r="T1627" s="426"/>
      <c r="U1627" s="426"/>
      <c r="V1627" s="426"/>
      <c r="W1627" s="426"/>
      <c r="X1627" s="427"/>
      <c r="Y1627" s="416" t="e">
        <f t="shared" si="126"/>
        <v>#N/A</v>
      </c>
      <c r="Z1627" s="416" t="e">
        <f t="shared" si="127"/>
        <v>#N/A</v>
      </c>
      <c r="AA1627" s="416" t="str">
        <f t="shared" si="128"/>
        <v/>
      </c>
      <c r="AB1627" s="416" t="e">
        <f t="shared" si="129"/>
        <v>#N/A</v>
      </c>
      <c r="AC1627" s="416" t="e">
        <f t="shared" si="130"/>
        <v>#N/A</v>
      </c>
    </row>
    <row r="1628" ht="22.5" customHeight="1" spans="1:29">
      <c r="A1628" s="421"/>
      <c r="B1628" s="422"/>
      <c r="C1628" s="422"/>
      <c r="D1628" s="421"/>
      <c r="E1628" s="421"/>
      <c r="F1628" s="421"/>
      <c r="G1628" s="421"/>
      <c r="H1628" s="421"/>
      <c r="I1628" s="421"/>
      <c r="J1628" s="421"/>
      <c r="K1628" s="421"/>
      <c r="L1628" s="421"/>
      <c r="M1628" s="421"/>
      <c r="N1628" s="426"/>
      <c r="O1628" s="426"/>
      <c r="P1628" s="427"/>
      <c r="Q1628" s="427"/>
      <c r="R1628" s="426"/>
      <c r="S1628" s="426"/>
      <c r="T1628" s="426"/>
      <c r="U1628" s="426"/>
      <c r="V1628" s="426"/>
      <c r="W1628" s="426"/>
      <c r="X1628" s="427"/>
      <c r="Y1628" s="416" t="e">
        <f t="shared" si="126"/>
        <v>#N/A</v>
      </c>
      <c r="Z1628" s="416" t="e">
        <f t="shared" si="127"/>
        <v>#N/A</v>
      </c>
      <c r="AA1628" s="416" t="str">
        <f t="shared" si="128"/>
        <v/>
      </c>
      <c r="AB1628" s="416" t="e">
        <f t="shared" si="129"/>
        <v>#N/A</v>
      </c>
      <c r="AC1628" s="416" t="e">
        <f t="shared" si="130"/>
        <v>#N/A</v>
      </c>
    </row>
    <row r="1629" ht="22.5" customHeight="1" spans="1:29">
      <c r="A1629" s="421"/>
      <c r="B1629" s="422"/>
      <c r="C1629" s="422"/>
      <c r="D1629" s="421"/>
      <c r="E1629" s="421"/>
      <c r="F1629" s="421"/>
      <c r="G1629" s="421"/>
      <c r="H1629" s="421"/>
      <c r="I1629" s="421"/>
      <c r="J1629" s="421"/>
      <c r="K1629" s="421"/>
      <c r="L1629" s="421"/>
      <c r="M1629" s="421"/>
      <c r="N1629" s="426"/>
      <c r="O1629" s="426"/>
      <c r="P1629" s="427"/>
      <c r="Q1629" s="427"/>
      <c r="R1629" s="426"/>
      <c r="S1629" s="426"/>
      <c r="T1629" s="426"/>
      <c r="U1629" s="426"/>
      <c r="V1629" s="426"/>
      <c r="W1629" s="426"/>
      <c r="X1629" s="427"/>
      <c r="Y1629" s="416" t="e">
        <f t="shared" si="126"/>
        <v>#N/A</v>
      </c>
      <c r="Z1629" s="416" t="e">
        <f t="shared" si="127"/>
        <v>#N/A</v>
      </c>
      <c r="AA1629" s="416" t="str">
        <f t="shared" si="128"/>
        <v/>
      </c>
      <c r="AB1629" s="416" t="e">
        <f t="shared" si="129"/>
        <v>#N/A</v>
      </c>
      <c r="AC1629" s="416" t="e">
        <f t="shared" si="130"/>
        <v>#N/A</v>
      </c>
    </row>
    <row r="1630" ht="22.5" customHeight="1" spans="1:29">
      <c r="A1630" s="421"/>
      <c r="B1630" s="422"/>
      <c r="C1630" s="422"/>
      <c r="D1630" s="421"/>
      <c r="E1630" s="421"/>
      <c r="F1630" s="421"/>
      <c r="G1630" s="421"/>
      <c r="H1630" s="421"/>
      <c r="I1630" s="421"/>
      <c r="J1630" s="421"/>
      <c r="K1630" s="421"/>
      <c r="L1630" s="421"/>
      <c r="M1630" s="421"/>
      <c r="N1630" s="426"/>
      <c r="O1630" s="426"/>
      <c r="P1630" s="427"/>
      <c r="Q1630" s="427"/>
      <c r="R1630" s="426"/>
      <c r="S1630" s="426"/>
      <c r="T1630" s="426"/>
      <c r="U1630" s="426"/>
      <c r="V1630" s="426"/>
      <c r="W1630" s="426"/>
      <c r="X1630" s="427"/>
      <c r="Y1630" s="416" t="e">
        <f t="shared" si="126"/>
        <v>#N/A</v>
      </c>
      <c r="Z1630" s="416" t="e">
        <f t="shared" si="127"/>
        <v>#N/A</v>
      </c>
      <c r="AA1630" s="416" t="str">
        <f t="shared" si="128"/>
        <v/>
      </c>
      <c r="AB1630" s="416" t="e">
        <f t="shared" si="129"/>
        <v>#N/A</v>
      </c>
      <c r="AC1630" s="416" t="e">
        <f t="shared" si="130"/>
        <v>#N/A</v>
      </c>
    </row>
    <row r="1631" ht="22.5" customHeight="1" spans="1:29">
      <c r="A1631" s="421"/>
      <c r="B1631" s="422"/>
      <c r="C1631" s="422"/>
      <c r="D1631" s="421"/>
      <c r="E1631" s="421"/>
      <c r="F1631" s="421"/>
      <c r="G1631" s="421"/>
      <c r="H1631" s="421"/>
      <c r="I1631" s="421"/>
      <c r="J1631" s="421"/>
      <c r="K1631" s="421"/>
      <c r="L1631" s="421"/>
      <c r="M1631" s="421"/>
      <c r="N1631" s="426"/>
      <c r="O1631" s="426"/>
      <c r="P1631" s="427"/>
      <c r="Q1631" s="427"/>
      <c r="R1631" s="426"/>
      <c r="S1631" s="426"/>
      <c r="T1631" s="426"/>
      <c r="U1631" s="426"/>
      <c r="V1631" s="426"/>
      <c r="W1631" s="426"/>
      <c r="X1631" s="427"/>
      <c r="Y1631" s="416" t="e">
        <f t="shared" si="126"/>
        <v>#N/A</v>
      </c>
      <c r="Z1631" s="416" t="e">
        <f t="shared" si="127"/>
        <v>#N/A</v>
      </c>
      <c r="AA1631" s="416" t="str">
        <f t="shared" si="128"/>
        <v/>
      </c>
      <c r="AB1631" s="416" t="e">
        <f t="shared" si="129"/>
        <v>#N/A</v>
      </c>
      <c r="AC1631" s="416" t="e">
        <f t="shared" si="130"/>
        <v>#N/A</v>
      </c>
    </row>
    <row r="1632" ht="22.5" customHeight="1" spans="1:29">
      <c r="A1632" s="421"/>
      <c r="B1632" s="422"/>
      <c r="C1632" s="422"/>
      <c r="D1632" s="421"/>
      <c r="E1632" s="421"/>
      <c r="F1632" s="421"/>
      <c r="G1632" s="421"/>
      <c r="H1632" s="421"/>
      <c r="I1632" s="421"/>
      <c r="J1632" s="421"/>
      <c r="K1632" s="421"/>
      <c r="L1632" s="421"/>
      <c r="M1632" s="421"/>
      <c r="N1632" s="426"/>
      <c r="O1632" s="426"/>
      <c r="P1632" s="427"/>
      <c r="Q1632" s="427"/>
      <c r="R1632" s="426"/>
      <c r="S1632" s="426"/>
      <c r="T1632" s="426"/>
      <c r="U1632" s="426"/>
      <c r="V1632" s="426"/>
      <c r="W1632" s="426"/>
      <c r="X1632" s="427"/>
      <c r="Y1632" s="416" t="e">
        <f t="shared" si="126"/>
        <v>#N/A</v>
      </c>
      <c r="Z1632" s="416" t="e">
        <f t="shared" si="127"/>
        <v>#N/A</v>
      </c>
      <c r="AA1632" s="416" t="str">
        <f t="shared" si="128"/>
        <v/>
      </c>
      <c r="AB1632" s="416" t="e">
        <f t="shared" si="129"/>
        <v>#N/A</v>
      </c>
      <c r="AC1632" s="416" t="e">
        <f t="shared" si="130"/>
        <v>#N/A</v>
      </c>
    </row>
    <row r="1633" ht="22.5" customHeight="1" spans="1:29">
      <c r="A1633" s="421"/>
      <c r="B1633" s="422"/>
      <c r="C1633" s="422"/>
      <c r="D1633" s="421"/>
      <c r="E1633" s="421"/>
      <c r="F1633" s="421"/>
      <c r="G1633" s="421"/>
      <c r="H1633" s="421"/>
      <c r="I1633" s="421"/>
      <c r="J1633" s="421"/>
      <c r="K1633" s="421"/>
      <c r="L1633" s="421"/>
      <c r="M1633" s="421"/>
      <c r="N1633" s="426"/>
      <c r="O1633" s="426"/>
      <c r="P1633" s="427"/>
      <c r="Q1633" s="427"/>
      <c r="R1633" s="426"/>
      <c r="S1633" s="426"/>
      <c r="T1633" s="426"/>
      <c r="U1633" s="426"/>
      <c r="V1633" s="426"/>
      <c r="W1633" s="426"/>
      <c r="X1633" s="427"/>
      <c r="Y1633" s="416" t="e">
        <f t="shared" si="126"/>
        <v>#N/A</v>
      </c>
      <c r="Z1633" s="416" t="e">
        <f t="shared" si="127"/>
        <v>#N/A</v>
      </c>
      <c r="AA1633" s="416" t="str">
        <f t="shared" si="128"/>
        <v/>
      </c>
      <c r="AB1633" s="416" t="e">
        <f t="shared" si="129"/>
        <v>#N/A</v>
      </c>
      <c r="AC1633" s="416" t="e">
        <f t="shared" si="130"/>
        <v>#N/A</v>
      </c>
    </row>
    <row r="1634" ht="22.5" customHeight="1" spans="1:29">
      <c r="A1634" s="421"/>
      <c r="B1634" s="422"/>
      <c r="C1634" s="422"/>
      <c r="D1634" s="421"/>
      <c r="E1634" s="421"/>
      <c r="F1634" s="421"/>
      <c r="G1634" s="421"/>
      <c r="H1634" s="421"/>
      <c r="I1634" s="421"/>
      <c r="J1634" s="421"/>
      <c r="K1634" s="421"/>
      <c r="L1634" s="421"/>
      <c r="M1634" s="421"/>
      <c r="N1634" s="426"/>
      <c r="O1634" s="426"/>
      <c r="P1634" s="427"/>
      <c r="Q1634" s="427"/>
      <c r="R1634" s="426"/>
      <c r="S1634" s="426"/>
      <c r="T1634" s="426"/>
      <c r="U1634" s="426"/>
      <c r="V1634" s="426"/>
      <c r="W1634" s="426"/>
      <c r="X1634" s="427"/>
      <c r="Y1634" s="416" t="e">
        <f t="shared" si="126"/>
        <v>#N/A</v>
      </c>
      <c r="Z1634" s="416" t="e">
        <f t="shared" si="127"/>
        <v>#N/A</v>
      </c>
      <c r="AA1634" s="416" t="str">
        <f t="shared" si="128"/>
        <v/>
      </c>
      <c r="AB1634" s="416" t="e">
        <f t="shared" si="129"/>
        <v>#N/A</v>
      </c>
      <c r="AC1634" s="416" t="e">
        <f t="shared" si="130"/>
        <v>#N/A</v>
      </c>
    </row>
    <row r="1635" ht="22.5" customHeight="1" spans="1:29">
      <c r="A1635" s="421"/>
      <c r="B1635" s="422"/>
      <c r="C1635" s="422"/>
      <c r="D1635" s="421"/>
      <c r="E1635" s="421"/>
      <c r="F1635" s="421"/>
      <c r="G1635" s="421"/>
      <c r="H1635" s="421"/>
      <c r="I1635" s="421"/>
      <c r="J1635" s="421"/>
      <c r="K1635" s="421"/>
      <c r="L1635" s="421"/>
      <c r="M1635" s="421"/>
      <c r="N1635" s="426"/>
      <c r="O1635" s="426"/>
      <c r="P1635" s="427"/>
      <c r="Q1635" s="427"/>
      <c r="R1635" s="426"/>
      <c r="S1635" s="426"/>
      <c r="T1635" s="426"/>
      <c r="U1635" s="426"/>
      <c r="V1635" s="426"/>
      <c r="W1635" s="426"/>
      <c r="X1635" s="427"/>
      <c r="Y1635" s="416" t="e">
        <f t="shared" si="126"/>
        <v>#N/A</v>
      </c>
      <c r="Z1635" s="416" t="e">
        <f t="shared" si="127"/>
        <v>#N/A</v>
      </c>
      <c r="AA1635" s="416" t="str">
        <f t="shared" si="128"/>
        <v/>
      </c>
      <c r="AB1635" s="416" t="e">
        <f t="shared" si="129"/>
        <v>#N/A</v>
      </c>
      <c r="AC1635" s="416" t="e">
        <f t="shared" si="130"/>
        <v>#N/A</v>
      </c>
    </row>
    <row r="1636" ht="22.5" customHeight="1" spans="1:29">
      <c r="A1636" s="421"/>
      <c r="B1636" s="422"/>
      <c r="C1636" s="422"/>
      <c r="D1636" s="421"/>
      <c r="E1636" s="421"/>
      <c r="F1636" s="421"/>
      <c r="G1636" s="421"/>
      <c r="H1636" s="421"/>
      <c r="I1636" s="421"/>
      <c r="J1636" s="421"/>
      <c r="K1636" s="421"/>
      <c r="L1636" s="421"/>
      <c r="M1636" s="421"/>
      <c r="N1636" s="426"/>
      <c r="O1636" s="426"/>
      <c r="P1636" s="427"/>
      <c r="Q1636" s="427"/>
      <c r="R1636" s="426"/>
      <c r="S1636" s="426"/>
      <c r="T1636" s="426"/>
      <c r="U1636" s="426"/>
      <c r="V1636" s="426"/>
      <c r="W1636" s="426"/>
      <c r="X1636" s="427"/>
      <c r="Y1636" s="416" t="e">
        <f t="shared" si="126"/>
        <v>#N/A</v>
      </c>
      <c r="Z1636" s="416" t="e">
        <f t="shared" si="127"/>
        <v>#N/A</v>
      </c>
      <c r="AA1636" s="416" t="str">
        <f t="shared" si="128"/>
        <v/>
      </c>
      <c r="AB1636" s="416" t="e">
        <f t="shared" si="129"/>
        <v>#N/A</v>
      </c>
      <c r="AC1636" s="416" t="e">
        <f t="shared" si="130"/>
        <v>#N/A</v>
      </c>
    </row>
    <row r="1637" ht="22.5" customHeight="1" spans="1:29">
      <c r="A1637" s="421"/>
      <c r="B1637" s="422"/>
      <c r="C1637" s="422"/>
      <c r="D1637" s="421"/>
      <c r="E1637" s="421"/>
      <c r="F1637" s="421"/>
      <c r="G1637" s="421"/>
      <c r="H1637" s="421"/>
      <c r="I1637" s="421"/>
      <c r="J1637" s="421"/>
      <c r="K1637" s="421"/>
      <c r="L1637" s="421"/>
      <c r="M1637" s="421"/>
      <c r="N1637" s="426"/>
      <c r="O1637" s="426"/>
      <c r="P1637" s="427"/>
      <c r="Q1637" s="427"/>
      <c r="R1637" s="426"/>
      <c r="S1637" s="426"/>
      <c r="T1637" s="426"/>
      <c r="U1637" s="426"/>
      <c r="V1637" s="426"/>
      <c r="W1637" s="426"/>
      <c r="X1637" s="427"/>
      <c r="Y1637" s="416" t="e">
        <f t="shared" si="126"/>
        <v>#N/A</v>
      </c>
      <c r="Z1637" s="416" t="e">
        <f t="shared" si="127"/>
        <v>#N/A</v>
      </c>
      <c r="AA1637" s="416" t="str">
        <f t="shared" si="128"/>
        <v/>
      </c>
      <c r="AB1637" s="416" t="e">
        <f t="shared" si="129"/>
        <v>#N/A</v>
      </c>
      <c r="AC1637" s="416" t="e">
        <f t="shared" si="130"/>
        <v>#N/A</v>
      </c>
    </row>
    <row r="1638" ht="22.5" customHeight="1" spans="1:29">
      <c r="A1638" s="421"/>
      <c r="B1638" s="422"/>
      <c r="C1638" s="422"/>
      <c r="D1638" s="421"/>
      <c r="E1638" s="421"/>
      <c r="F1638" s="421"/>
      <c r="G1638" s="421"/>
      <c r="H1638" s="421"/>
      <c r="I1638" s="421"/>
      <c r="J1638" s="421"/>
      <c r="K1638" s="421"/>
      <c r="L1638" s="421"/>
      <c r="M1638" s="421"/>
      <c r="N1638" s="426"/>
      <c r="O1638" s="426"/>
      <c r="P1638" s="427"/>
      <c r="Q1638" s="427"/>
      <c r="R1638" s="426"/>
      <c r="S1638" s="426"/>
      <c r="T1638" s="426"/>
      <c r="U1638" s="426"/>
      <c r="V1638" s="426"/>
      <c r="W1638" s="426"/>
      <c r="X1638" s="427"/>
      <c r="Y1638" s="416" t="e">
        <f t="shared" si="126"/>
        <v>#N/A</v>
      </c>
      <c r="Z1638" s="416" t="e">
        <f t="shared" si="127"/>
        <v>#N/A</v>
      </c>
      <c r="AA1638" s="416" t="str">
        <f t="shared" si="128"/>
        <v/>
      </c>
      <c r="AB1638" s="416" t="e">
        <f t="shared" si="129"/>
        <v>#N/A</v>
      </c>
      <c r="AC1638" s="416" t="e">
        <f t="shared" si="130"/>
        <v>#N/A</v>
      </c>
    </row>
    <row r="1639" ht="22.5" customHeight="1" spans="1:29">
      <c r="A1639" s="421"/>
      <c r="B1639" s="422"/>
      <c r="C1639" s="422"/>
      <c r="D1639" s="421"/>
      <c r="E1639" s="421"/>
      <c r="F1639" s="421"/>
      <c r="G1639" s="421"/>
      <c r="H1639" s="421"/>
      <c r="I1639" s="421"/>
      <c r="J1639" s="421"/>
      <c r="K1639" s="421"/>
      <c r="L1639" s="421"/>
      <c r="M1639" s="421"/>
      <c r="N1639" s="426"/>
      <c r="O1639" s="426"/>
      <c r="P1639" s="427"/>
      <c r="Q1639" s="427"/>
      <c r="R1639" s="426"/>
      <c r="S1639" s="426"/>
      <c r="T1639" s="426"/>
      <c r="U1639" s="426"/>
      <c r="V1639" s="426"/>
      <c r="W1639" s="426"/>
      <c r="X1639" s="427"/>
      <c r="Y1639" s="416" t="e">
        <f t="shared" si="126"/>
        <v>#N/A</v>
      </c>
      <c r="Z1639" s="416" t="e">
        <f t="shared" si="127"/>
        <v>#N/A</v>
      </c>
      <c r="AA1639" s="416" t="str">
        <f t="shared" si="128"/>
        <v/>
      </c>
      <c r="AB1639" s="416" t="e">
        <f t="shared" si="129"/>
        <v>#N/A</v>
      </c>
      <c r="AC1639" s="416" t="e">
        <f t="shared" si="130"/>
        <v>#N/A</v>
      </c>
    </row>
    <row r="1640" ht="22.5" customHeight="1" spans="1:29">
      <c r="A1640" s="421"/>
      <c r="B1640" s="422"/>
      <c r="C1640" s="422"/>
      <c r="D1640" s="421"/>
      <c r="E1640" s="421"/>
      <c r="F1640" s="421"/>
      <c r="G1640" s="421"/>
      <c r="H1640" s="421"/>
      <c r="I1640" s="421"/>
      <c r="J1640" s="421"/>
      <c r="K1640" s="421"/>
      <c r="L1640" s="421"/>
      <c r="M1640" s="421"/>
      <c r="N1640" s="426"/>
      <c r="O1640" s="426"/>
      <c r="P1640" s="427"/>
      <c r="Q1640" s="427"/>
      <c r="R1640" s="426"/>
      <c r="S1640" s="426"/>
      <c r="T1640" s="426"/>
      <c r="U1640" s="426"/>
      <c r="V1640" s="426"/>
      <c r="W1640" s="426"/>
      <c r="X1640" s="427"/>
      <c r="Y1640" s="416" t="e">
        <f t="shared" si="126"/>
        <v>#N/A</v>
      </c>
      <c r="Z1640" s="416" t="e">
        <f t="shared" si="127"/>
        <v>#N/A</v>
      </c>
      <c r="AA1640" s="416" t="str">
        <f t="shared" si="128"/>
        <v/>
      </c>
      <c r="AB1640" s="416" t="e">
        <f t="shared" si="129"/>
        <v>#N/A</v>
      </c>
      <c r="AC1640" s="416" t="e">
        <f t="shared" si="130"/>
        <v>#N/A</v>
      </c>
    </row>
    <row r="1641" ht="22.5" customHeight="1" spans="1:29">
      <c r="A1641" s="421"/>
      <c r="B1641" s="422"/>
      <c r="C1641" s="422"/>
      <c r="D1641" s="421"/>
      <c r="E1641" s="421"/>
      <c r="F1641" s="421"/>
      <c r="G1641" s="421"/>
      <c r="H1641" s="421"/>
      <c r="I1641" s="421"/>
      <c r="J1641" s="421"/>
      <c r="K1641" s="421"/>
      <c r="L1641" s="421"/>
      <c r="M1641" s="421"/>
      <c r="N1641" s="426"/>
      <c r="O1641" s="426"/>
      <c r="P1641" s="427"/>
      <c r="Q1641" s="427"/>
      <c r="R1641" s="426"/>
      <c r="S1641" s="426"/>
      <c r="T1641" s="426"/>
      <c r="U1641" s="426"/>
      <c r="V1641" s="426"/>
      <c r="W1641" s="426"/>
      <c r="X1641" s="427"/>
      <c r="Y1641" s="416" t="e">
        <f t="shared" si="126"/>
        <v>#N/A</v>
      </c>
      <c r="Z1641" s="416" t="e">
        <f t="shared" si="127"/>
        <v>#N/A</v>
      </c>
      <c r="AA1641" s="416" t="str">
        <f t="shared" si="128"/>
        <v/>
      </c>
      <c r="AB1641" s="416" t="e">
        <f t="shared" si="129"/>
        <v>#N/A</v>
      </c>
      <c r="AC1641" s="416" t="e">
        <f t="shared" si="130"/>
        <v>#N/A</v>
      </c>
    </row>
    <row r="1642" ht="22.5" customHeight="1" spans="1:29">
      <c r="A1642" s="421"/>
      <c r="B1642" s="422"/>
      <c r="C1642" s="422"/>
      <c r="D1642" s="421"/>
      <c r="E1642" s="421"/>
      <c r="F1642" s="421"/>
      <c r="G1642" s="421"/>
      <c r="H1642" s="421"/>
      <c r="I1642" s="421"/>
      <c r="J1642" s="421"/>
      <c r="K1642" s="421"/>
      <c r="L1642" s="421"/>
      <c r="M1642" s="421"/>
      <c r="N1642" s="426"/>
      <c r="O1642" s="426"/>
      <c r="P1642" s="427"/>
      <c r="Q1642" s="427"/>
      <c r="R1642" s="426"/>
      <c r="S1642" s="426"/>
      <c r="T1642" s="426"/>
      <c r="U1642" s="426"/>
      <c r="V1642" s="426"/>
      <c r="W1642" s="426"/>
      <c r="X1642" s="427"/>
      <c r="Y1642" s="416" t="e">
        <f t="shared" si="126"/>
        <v>#N/A</v>
      </c>
      <c r="Z1642" s="416" t="e">
        <f t="shared" si="127"/>
        <v>#N/A</v>
      </c>
      <c r="AA1642" s="416" t="str">
        <f t="shared" si="128"/>
        <v/>
      </c>
      <c r="AB1642" s="416" t="e">
        <f t="shared" si="129"/>
        <v>#N/A</v>
      </c>
      <c r="AC1642" s="416" t="e">
        <f t="shared" si="130"/>
        <v>#N/A</v>
      </c>
    </row>
    <row r="1643" ht="22.5" customHeight="1" spans="1:29">
      <c r="A1643" s="421"/>
      <c r="B1643" s="422"/>
      <c r="C1643" s="422"/>
      <c r="D1643" s="421"/>
      <c r="E1643" s="421"/>
      <c r="F1643" s="421"/>
      <c r="G1643" s="421"/>
      <c r="H1643" s="421"/>
      <c r="I1643" s="421"/>
      <c r="J1643" s="421"/>
      <c r="K1643" s="421"/>
      <c r="L1643" s="421"/>
      <c r="M1643" s="421"/>
      <c r="N1643" s="426"/>
      <c r="O1643" s="426"/>
      <c r="P1643" s="427"/>
      <c r="Q1643" s="427"/>
      <c r="R1643" s="426"/>
      <c r="S1643" s="426"/>
      <c r="T1643" s="426"/>
      <c r="U1643" s="426"/>
      <c r="V1643" s="426"/>
      <c r="W1643" s="426"/>
      <c r="X1643" s="427"/>
      <c r="Y1643" s="416" t="e">
        <f t="shared" si="126"/>
        <v>#N/A</v>
      </c>
      <c r="Z1643" s="416" t="e">
        <f t="shared" si="127"/>
        <v>#N/A</v>
      </c>
      <c r="AA1643" s="416" t="str">
        <f t="shared" si="128"/>
        <v/>
      </c>
      <c r="AB1643" s="416" t="e">
        <f t="shared" si="129"/>
        <v>#N/A</v>
      </c>
      <c r="AC1643" s="416" t="e">
        <f t="shared" si="130"/>
        <v>#N/A</v>
      </c>
    </row>
    <row r="1644" ht="22.5" customHeight="1" spans="1:29">
      <c r="A1644" s="421"/>
      <c r="B1644" s="422"/>
      <c r="C1644" s="422"/>
      <c r="D1644" s="421"/>
      <c r="E1644" s="421"/>
      <c r="F1644" s="421"/>
      <c r="G1644" s="421"/>
      <c r="H1644" s="421"/>
      <c r="I1644" s="421"/>
      <c r="J1644" s="421"/>
      <c r="K1644" s="421"/>
      <c r="L1644" s="421"/>
      <c r="M1644" s="421"/>
      <c r="N1644" s="426"/>
      <c r="O1644" s="426"/>
      <c r="P1644" s="427"/>
      <c r="Q1644" s="427"/>
      <c r="R1644" s="426"/>
      <c r="S1644" s="426"/>
      <c r="T1644" s="426"/>
      <c r="U1644" s="426"/>
      <c r="V1644" s="426"/>
      <c r="W1644" s="426"/>
      <c r="X1644" s="427"/>
      <c r="Y1644" s="416" t="e">
        <f t="shared" si="126"/>
        <v>#N/A</v>
      </c>
      <c r="Z1644" s="416" t="e">
        <f t="shared" si="127"/>
        <v>#N/A</v>
      </c>
      <c r="AA1644" s="416" t="str">
        <f t="shared" si="128"/>
        <v/>
      </c>
      <c r="AB1644" s="416" t="e">
        <f t="shared" si="129"/>
        <v>#N/A</v>
      </c>
      <c r="AC1644" s="416" t="e">
        <f t="shared" si="130"/>
        <v>#N/A</v>
      </c>
    </row>
    <row r="1645" ht="22.5" customHeight="1" spans="1:29">
      <c r="A1645" s="421"/>
      <c r="B1645" s="422"/>
      <c r="C1645" s="422"/>
      <c r="D1645" s="421"/>
      <c r="E1645" s="421"/>
      <c r="F1645" s="421"/>
      <c r="G1645" s="421"/>
      <c r="H1645" s="421"/>
      <c r="I1645" s="421"/>
      <c r="J1645" s="421"/>
      <c r="K1645" s="421"/>
      <c r="L1645" s="421"/>
      <c r="M1645" s="421"/>
      <c r="N1645" s="426"/>
      <c r="O1645" s="426"/>
      <c r="P1645" s="427"/>
      <c r="Q1645" s="427"/>
      <c r="R1645" s="426"/>
      <c r="S1645" s="426"/>
      <c r="T1645" s="426"/>
      <c r="U1645" s="426"/>
      <c r="V1645" s="426"/>
      <c r="W1645" s="426"/>
      <c r="X1645" s="427"/>
      <c r="Y1645" s="416" t="e">
        <f t="shared" si="126"/>
        <v>#N/A</v>
      </c>
      <c r="Z1645" s="416" t="e">
        <f t="shared" si="127"/>
        <v>#N/A</v>
      </c>
      <c r="AA1645" s="416" t="str">
        <f t="shared" si="128"/>
        <v/>
      </c>
      <c r="AB1645" s="416" t="e">
        <f t="shared" si="129"/>
        <v>#N/A</v>
      </c>
      <c r="AC1645" s="416" t="e">
        <f t="shared" si="130"/>
        <v>#N/A</v>
      </c>
    </row>
    <row r="1646" ht="22.5" customHeight="1" spans="1:29">
      <c r="A1646" s="421"/>
      <c r="B1646" s="422"/>
      <c r="C1646" s="422"/>
      <c r="D1646" s="421"/>
      <c r="E1646" s="421"/>
      <c r="F1646" s="421"/>
      <c r="G1646" s="421"/>
      <c r="H1646" s="421"/>
      <c r="I1646" s="421"/>
      <c r="J1646" s="421"/>
      <c r="K1646" s="421"/>
      <c r="L1646" s="421"/>
      <c r="M1646" s="421"/>
      <c r="N1646" s="426"/>
      <c r="O1646" s="426"/>
      <c r="P1646" s="427"/>
      <c r="Q1646" s="427"/>
      <c r="R1646" s="426"/>
      <c r="S1646" s="426"/>
      <c r="T1646" s="426"/>
      <c r="U1646" s="426"/>
      <c r="V1646" s="426"/>
      <c r="W1646" s="426"/>
      <c r="X1646" s="427"/>
      <c r="Y1646" s="416" t="e">
        <f t="shared" si="126"/>
        <v>#N/A</v>
      </c>
      <c r="Z1646" s="416" t="e">
        <f t="shared" si="127"/>
        <v>#N/A</v>
      </c>
      <c r="AA1646" s="416" t="str">
        <f t="shared" si="128"/>
        <v/>
      </c>
      <c r="AB1646" s="416" t="e">
        <f t="shared" si="129"/>
        <v>#N/A</v>
      </c>
      <c r="AC1646" s="416" t="e">
        <f t="shared" si="130"/>
        <v>#N/A</v>
      </c>
    </row>
    <row r="1647" ht="22.5" customHeight="1" spans="1:29">
      <c r="A1647" s="421"/>
      <c r="B1647" s="422"/>
      <c r="C1647" s="422"/>
      <c r="D1647" s="421"/>
      <c r="E1647" s="421"/>
      <c r="F1647" s="421"/>
      <c r="G1647" s="421"/>
      <c r="H1647" s="421"/>
      <c r="I1647" s="421"/>
      <c r="J1647" s="421"/>
      <c r="K1647" s="421"/>
      <c r="L1647" s="421"/>
      <c r="M1647" s="421"/>
      <c r="N1647" s="426"/>
      <c r="O1647" s="426"/>
      <c r="P1647" s="427"/>
      <c r="Q1647" s="427"/>
      <c r="R1647" s="426"/>
      <c r="S1647" s="426"/>
      <c r="T1647" s="426"/>
      <c r="U1647" s="426"/>
      <c r="V1647" s="426"/>
      <c r="W1647" s="426"/>
      <c r="X1647" s="427"/>
      <c r="Y1647" s="416" t="e">
        <f t="shared" si="126"/>
        <v>#N/A</v>
      </c>
      <c r="Z1647" s="416" t="e">
        <f t="shared" si="127"/>
        <v>#N/A</v>
      </c>
      <c r="AA1647" s="416" t="str">
        <f t="shared" si="128"/>
        <v/>
      </c>
      <c r="AB1647" s="416" t="e">
        <f t="shared" si="129"/>
        <v>#N/A</v>
      </c>
      <c r="AC1647" s="416" t="e">
        <f t="shared" si="130"/>
        <v>#N/A</v>
      </c>
    </row>
    <row r="1648" ht="22.5" customHeight="1" spans="1:29">
      <c r="A1648" s="421"/>
      <c r="B1648" s="422"/>
      <c r="C1648" s="422"/>
      <c r="D1648" s="421"/>
      <c r="E1648" s="421"/>
      <c r="F1648" s="421"/>
      <c r="G1648" s="421"/>
      <c r="H1648" s="421"/>
      <c r="I1648" s="421"/>
      <c r="J1648" s="421"/>
      <c r="K1648" s="421"/>
      <c r="L1648" s="421"/>
      <c r="M1648" s="421"/>
      <c r="N1648" s="426"/>
      <c r="O1648" s="426"/>
      <c r="P1648" s="427"/>
      <c r="Q1648" s="427"/>
      <c r="R1648" s="426"/>
      <c r="S1648" s="426"/>
      <c r="T1648" s="426"/>
      <c r="U1648" s="426"/>
      <c r="V1648" s="426"/>
      <c r="W1648" s="426"/>
      <c r="X1648" s="427"/>
      <c r="Y1648" s="416" t="e">
        <f t="shared" si="126"/>
        <v>#N/A</v>
      </c>
      <c r="Z1648" s="416" t="e">
        <f t="shared" si="127"/>
        <v>#N/A</v>
      </c>
      <c r="AA1648" s="416" t="str">
        <f t="shared" si="128"/>
        <v/>
      </c>
      <c r="AB1648" s="416" t="e">
        <f t="shared" si="129"/>
        <v>#N/A</v>
      </c>
      <c r="AC1648" s="416" t="e">
        <f t="shared" si="130"/>
        <v>#N/A</v>
      </c>
    </row>
    <row r="1649" ht="22.5" customHeight="1" spans="1:29">
      <c r="A1649" s="421"/>
      <c r="B1649" s="422"/>
      <c r="C1649" s="422"/>
      <c r="D1649" s="421"/>
      <c r="E1649" s="421"/>
      <c r="F1649" s="421"/>
      <c r="G1649" s="421"/>
      <c r="H1649" s="421"/>
      <c r="I1649" s="421"/>
      <c r="J1649" s="421"/>
      <c r="K1649" s="421"/>
      <c r="L1649" s="421"/>
      <c r="M1649" s="421"/>
      <c r="N1649" s="426"/>
      <c r="O1649" s="426"/>
      <c r="P1649" s="427"/>
      <c r="Q1649" s="427"/>
      <c r="R1649" s="426"/>
      <c r="S1649" s="426"/>
      <c r="T1649" s="426"/>
      <c r="U1649" s="426"/>
      <c r="V1649" s="426"/>
      <c r="W1649" s="426"/>
      <c r="X1649" s="427"/>
      <c r="Y1649" s="416" t="e">
        <f t="shared" si="126"/>
        <v>#N/A</v>
      </c>
      <c r="Z1649" s="416" t="e">
        <f t="shared" si="127"/>
        <v>#N/A</v>
      </c>
      <c r="AA1649" s="416" t="str">
        <f t="shared" si="128"/>
        <v/>
      </c>
      <c r="AB1649" s="416" t="e">
        <f t="shared" si="129"/>
        <v>#N/A</v>
      </c>
      <c r="AC1649" s="416" t="e">
        <f t="shared" si="130"/>
        <v>#N/A</v>
      </c>
    </row>
    <row r="1650" ht="22.5" customHeight="1" spans="1:29">
      <c r="A1650" s="421"/>
      <c r="B1650" s="422"/>
      <c r="C1650" s="422"/>
      <c r="D1650" s="421"/>
      <c r="E1650" s="421"/>
      <c r="F1650" s="421"/>
      <c r="G1650" s="421"/>
      <c r="H1650" s="421"/>
      <c r="I1650" s="421"/>
      <c r="J1650" s="421"/>
      <c r="K1650" s="421"/>
      <c r="L1650" s="421"/>
      <c r="M1650" s="421"/>
      <c r="N1650" s="426"/>
      <c r="O1650" s="426"/>
      <c r="P1650" s="427"/>
      <c r="Q1650" s="427"/>
      <c r="R1650" s="426"/>
      <c r="S1650" s="426"/>
      <c r="T1650" s="426"/>
      <c r="U1650" s="426"/>
      <c r="V1650" s="426"/>
      <c r="W1650" s="426"/>
      <c r="X1650" s="427"/>
      <c r="Y1650" s="416" t="e">
        <f t="shared" si="126"/>
        <v>#N/A</v>
      </c>
      <c r="Z1650" s="416" t="e">
        <f t="shared" si="127"/>
        <v>#N/A</v>
      </c>
      <c r="AA1650" s="416" t="str">
        <f t="shared" si="128"/>
        <v/>
      </c>
      <c r="AB1650" s="416" t="e">
        <f t="shared" si="129"/>
        <v>#N/A</v>
      </c>
      <c r="AC1650" s="416" t="e">
        <f t="shared" si="130"/>
        <v>#N/A</v>
      </c>
    </row>
    <row r="1651" ht="22.5" customHeight="1" spans="1:29">
      <c r="A1651" s="421"/>
      <c r="B1651" s="422"/>
      <c r="C1651" s="422"/>
      <c r="D1651" s="421"/>
      <c r="E1651" s="421"/>
      <c r="F1651" s="421"/>
      <c r="G1651" s="421"/>
      <c r="H1651" s="421"/>
      <c r="I1651" s="421"/>
      <c r="J1651" s="421"/>
      <c r="K1651" s="421"/>
      <c r="L1651" s="421"/>
      <c r="M1651" s="421"/>
      <c r="N1651" s="426"/>
      <c r="O1651" s="426"/>
      <c r="P1651" s="427"/>
      <c r="Q1651" s="427"/>
      <c r="R1651" s="426"/>
      <c r="S1651" s="426"/>
      <c r="T1651" s="426"/>
      <c r="U1651" s="426"/>
      <c r="V1651" s="426"/>
      <c r="W1651" s="426"/>
      <c r="X1651" s="427"/>
      <c r="Y1651" s="416" t="e">
        <f t="shared" si="126"/>
        <v>#N/A</v>
      </c>
      <c r="Z1651" s="416" t="e">
        <f t="shared" si="127"/>
        <v>#N/A</v>
      </c>
      <c r="AA1651" s="416" t="str">
        <f t="shared" si="128"/>
        <v/>
      </c>
      <c r="AB1651" s="416" t="e">
        <f t="shared" si="129"/>
        <v>#N/A</v>
      </c>
      <c r="AC1651" s="416" t="e">
        <f t="shared" si="130"/>
        <v>#N/A</v>
      </c>
    </row>
    <row r="1652" ht="22.5" customHeight="1" spans="1:29">
      <c r="A1652" s="421"/>
      <c r="B1652" s="422"/>
      <c r="C1652" s="422"/>
      <c r="D1652" s="421"/>
      <c r="E1652" s="421"/>
      <c r="F1652" s="421"/>
      <c r="G1652" s="421"/>
      <c r="H1652" s="421"/>
      <c r="I1652" s="421"/>
      <c r="J1652" s="421"/>
      <c r="K1652" s="421"/>
      <c r="L1652" s="421"/>
      <c r="M1652" s="421"/>
      <c r="N1652" s="426"/>
      <c r="O1652" s="426"/>
      <c r="P1652" s="427"/>
      <c r="Q1652" s="427"/>
      <c r="R1652" s="426"/>
      <c r="S1652" s="426"/>
      <c r="T1652" s="426"/>
      <c r="U1652" s="426"/>
      <c r="V1652" s="426"/>
      <c r="W1652" s="426"/>
      <c r="X1652" s="427"/>
      <c r="Y1652" s="416" t="e">
        <f t="shared" si="126"/>
        <v>#N/A</v>
      </c>
      <c r="Z1652" s="416" t="e">
        <f t="shared" si="127"/>
        <v>#N/A</v>
      </c>
      <c r="AA1652" s="416" t="str">
        <f t="shared" si="128"/>
        <v/>
      </c>
      <c r="AB1652" s="416" t="e">
        <f t="shared" si="129"/>
        <v>#N/A</v>
      </c>
      <c r="AC1652" s="416" t="e">
        <f t="shared" si="130"/>
        <v>#N/A</v>
      </c>
    </row>
    <row r="1653" ht="22.5" customHeight="1" spans="1:29">
      <c r="A1653" s="421"/>
      <c r="B1653" s="422"/>
      <c r="C1653" s="422"/>
      <c r="D1653" s="421"/>
      <c r="E1653" s="421"/>
      <c r="F1653" s="421"/>
      <c r="G1653" s="421"/>
      <c r="H1653" s="421"/>
      <c r="I1653" s="421"/>
      <c r="J1653" s="421"/>
      <c r="K1653" s="421"/>
      <c r="L1653" s="421"/>
      <c r="M1653" s="421"/>
      <c r="N1653" s="426"/>
      <c r="O1653" s="426"/>
      <c r="P1653" s="427"/>
      <c r="Q1653" s="427"/>
      <c r="R1653" s="426"/>
      <c r="S1653" s="426"/>
      <c r="T1653" s="426"/>
      <c r="U1653" s="426"/>
      <c r="V1653" s="426"/>
      <c r="W1653" s="426"/>
      <c r="X1653" s="427"/>
      <c r="Y1653" s="416" t="e">
        <f t="shared" si="126"/>
        <v>#N/A</v>
      </c>
      <c r="Z1653" s="416" t="e">
        <f t="shared" si="127"/>
        <v>#N/A</v>
      </c>
      <c r="AA1653" s="416" t="str">
        <f t="shared" si="128"/>
        <v/>
      </c>
      <c r="AB1653" s="416" t="e">
        <f t="shared" si="129"/>
        <v>#N/A</v>
      </c>
      <c r="AC1653" s="416" t="e">
        <f t="shared" si="130"/>
        <v>#N/A</v>
      </c>
    </row>
    <row r="1654" ht="22.5" customHeight="1" spans="1:29">
      <c r="A1654" s="421"/>
      <c r="B1654" s="422"/>
      <c r="C1654" s="422"/>
      <c r="D1654" s="421"/>
      <c r="E1654" s="421"/>
      <c r="F1654" s="421"/>
      <c r="G1654" s="421"/>
      <c r="H1654" s="421"/>
      <c r="I1654" s="421"/>
      <c r="J1654" s="421"/>
      <c r="K1654" s="421"/>
      <c r="L1654" s="421"/>
      <c r="M1654" s="421"/>
      <c r="N1654" s="426"/>
      <c r="O1654" s="426"/>
      <c r="P1654" s="427"/>
      <c r="Q1654" s="427"/>
      <c r="R1654" s="426"/>
      <c r="S1654" s="426"/>
      <c r="T1654" s="426"/>
      <c r="U1654" s="426"/>
      <c r="V1654" s="426"/>
      <c r="W1654" s="426"/>
      <c r="X1654" s="427"/>
      <c r="Y1654" s="416" t="e">
        <f t="shared" si="126"/>
        <v>#N/A</v>
      </c>
      <c r="Z1654" s="416" t="e">
        <f t="shared" si="127"/>
        <v>#N/A</v>
      </c>
      <c r="AA1654" s="416" t="str">
        <f t="shared" si="128"/>
        <v/>
      </c>
      <c r="AB1654" s="416" t="e">
        <f t="shared" si="129"/>
        <v>#N/A</v>
      </c>
      <c r="AC1654" s="416" t="e">
        <f t="shared" si="130"/>
        <v>#N/A</v>
      </c>
    </row>
    <row r="1655" ht="22.5" customHeight="1" spans="1:29">
      <c r="A1655" s="421"/>
      <c r="B1655" s="422"/>
      <c r="C1655" s="422"/>
      <c r="D1655" s="421"/>
      <c r="E1655" s="421"/>
      <c r="F1655" s="421"/>
      <c r="G1655" s="421"/>
      <c r="H1655" s="421"/>
      <c r="I1655" s="421"/>
      <c r="J1655" s="421"/>
      <c r="K1655" s="421"/>
      <c r="L1655" s="421"/>
      <c r="M1655" s="421"/>
      <c r="N1655" s="426"/>
      <c r="O1655" s="426"/>
      <c r="P1655" s="427"/>
      <c r="Q1655" s="427"/>
      <c r="R1655" s="426"/>
      <c r="S1655" s="426"/>
      <c r="T1655" s="426"/>
      <c r="U1655" s="426"/>
      <c r="V1655" s="426"/>
      <c r="W1655" s="426"/>
      <c r="X1655" s="427"/>
      <c r="Y1655" s="416" t="e">
        <f t="shared" si="126"/>
        <v>#N/A</v>
      </c>
      <c r="Z1655" s="416" t="e">
        <f t="shared" si="127"/>
        <v>#N/A</v>
      </c>
      <c r="AA1655" s="416" t="str">
        <f t="shared" si="128"/>
        <v/>
      </c>
      <c r="AB1655" s="416" t="e">
        <f t="shared" si="129"/>
        <v>#N/A</v>
      </c>
      <c r="AC1655" s="416" t="e">
        <f t="shared" si="130"/>
        <v>#N/A</v>
      </c>
    </row>
    <row r="1656" ht="22.5" customHeight="1" spans="1:29">
      <c r="A1656" s="421"/>
      <c r="B1656" s="422"/>
      <c r="C1656" s="422"/>
      <c r="D1656" s="421"/>
      <c r="E1656" s="421"/>
      <c r="F1656" s="421"/>
      <c r="G1656" s="421"/>
      <c r="H1656" s="421"/>
      <c r="I1656" s="421"/>
      <c r="J1656" s="421"/>
      <c r="K1656" s="421"/>
      <c r="L1656" s="421"/>
      <c r="M1656" s="421"/>
      <c r="N1656" s="426"/>
      <c r="O1656" s="426"/>
      <c r="P1656" s="427"/>
      <c r="Q1656" s="427"/>
      <c r="R1656" s="426"/>
      <c r="S1656" s="426"/>
      <c r="T1656" s="426"/>
      <c r="U1656" s="426"/>
      <c r="V1656" s="426"/>
      <c r="W1656" s="426"/>
      <c r="X1656" s="427"/>
      <c r="Y1656" s="416" t="e">
        <f t="shared" si="126"/>
        <v>#N/A</v>
      </c>
      <c r="Z1656" s="416" t="e">
        <f t="shared" si="127"/>
        <v>#N/A</v>
      </c>
      <c r="AA1656" s="416" t="str">
        <f t="shared" si="128"/>
        <v/>
      </c>
      <c r="AB1656" s="416" t="e">
        <f t="shared" si="129"/>
        <v>#N/A</v>
      </c>
      <c r="AC1656" s="416" t="e">
        <f t="shared" si="130"/>
        <v>#N/A</v>
      </c>
    </row>
    <row r="1657" ht="22.5" customHeight="1" spans="1:29">
      <c r="A1657" s="421"/>
      <c r="B1657" s="422"/>
      <c r="C1657" s="422"/>
      <c r="D1657" s="421"/>
      <c r="E1657" s="421"/>
      <c r="F1657" s="421"/>
      <c r="G1657" s="421"/>
      <c r="H1657" s="421"/>
      <c r="I1657" s="421"/>
      <c r="J1657" s="421"/>
      <c r="K1657" s="421"/>
      <c r="L1657" s="421"/>
      <c r="M1657" s="421"/>
      <c r="N1657" s="426"/>
      <c r="O1657" s="426"/>
      <c r="P1657" s="427"/>
      <c r="Q1657" s="427"/>
      <c r="R1657" s="426"/>
      <c r="S1657" s="426"/>
      <c r="T1657" s="426"/>
      <c r="U1657" s="426"/>
      <c r="V1657" s="426"/>
      <c r="W1657" s="426"/>
      <c r="X1657" s="427"/>
      <c r="Y1657" s="416" t="e">
        <f t="shared" si="126"/>
        <v>#N/A</v>
      </c>
      <c r="Z1657" s="416" t="e">
        <f t="shared" si="127"/>
        <v>#N/A</v>
      </c>
      <c r="AA1657" s="416" t="str">
        <f t="shared" si="128"/>
        <v/>
      </c>
      <c r="AB1657" s="416" t="e">
        <f t="shared" si="129"/>
        <v>#N/A</v>
      </c>
      <c r="AC1657" s="416" t="e">
        <f t="shared" si="130"/>
        <v>#N/A</v>
      </c>
    </row>
    <row r="1658" ht="22.5" customHeight="1" spans="1:29">
      <c r="A1658" s="421"/>
      <c r="B1658" s="422"/>
      <c r="C1658" s="422"/>
      <c r="D1658" s="421"/>
      <c r="E1658" s="421"/>
      <c r="F1658" s="421"/>
      <c r="G1658" s="421"/>
      <c r="H1658" s="421"/>
      <c r="I1658" s="421"/>
      <c r="J1658" s="421"/>
      <c r="K1658" s="421"/>
      <c r="L1658" s="421"/>
      <c r="M1658" s="421"/>
      <c r="N1658" s="426"/>
      <c r="O1658" s="426"/>
      <c r="P1658" s="427"/>
      <c r="Q1658" s="427"/>
      <c r="R1658" s="426"/>
      <c r="S1658" s="426"/>
      <c r="T1658" s="426"/>
      <c r="U1658" s="426"/>
      <c r="V1658" s="426"/>
      <c r="W1658" s="426"/>
      <c r="X1658" s="427"/>
      <c r="Y1658" s="416" t="e">
        <f t="shared" si="126"/>
        <v>#N/A</v>
      </c>
      <c r="Z1658" s="416" t="e">
        <f t="shared" si="127"/>
        <v>#N/A</v>
      </c>
      <c r="AA1658" s="416" t="str">
        <f t="shared" si="128"/>
        <v/>
      </c>
      <c r="AB1658" s="416" t="e">
        <f t="shared" si="129"/>
        <v>#N/A</v>
      </c>
      <c r="AC1658" s="416" t="e">
        <f t="shared" si="130"/>
        <v>#N/A</v>
      </c>
    </row>
    <row r="1659" ht="22.5" customHeight="1" spans="1:29">
      <c r="A1659" s="421"/>
      <c r="B1659" s="422"/>
      <c r="C1659" s="422"/>
      <c r="D1659" s="421"/>
      <c r="E1659" s="421"/>
      <c r="F1659" s="421"/>
      <c r="G1659" s="421"/>
      <c r="H1659" s="421"/>
      <c r="I1659" s="421"/>
      <c r="J1659" s="421"/>
      <c r="K1659" s="421"/>
      <c r="L1659" s="421"/>
      <c r="M1659" s="421"/>
      <c r="N1659" s="426"/>
      <c r="O1659" s="426"/>
      <c r="P1659" s="427"/>
      <c r="Q1659" s="427"/>
      <c r="R1659" s="426"/>
      <c r="S1659" s="426"/>
      <c r="T1659" s="426"/>
      <c r="U1659" s="426"/>
      <c r="V1659" s="426"/>
      <c r="W1659" s="426"/>
      <c r="X1659" s="427"/>
      <c r="Y1659" s="416" t="e">
        <f t="shared" si="126"/>
        <v>#N/A</v>
      </c>
      <c r="Z1659" s="416" t="e">
        <f t="shared" si="127"/>
        <v>#N/A</v>
      </c>
      <c r="AA1659" s="416" t="str">
        <f t="shared" si="128"/>
        <v/>
      </c>
      <c r="AB1659" s="416" t="e">
        <f t="shared" si="129"/>
        <v>#N/A</v>
      </c>
      <c r="AC1659" s="416" t="e">
        <f t="shared" si="130"/>
        <v>#N/A</v>
      </c>
    </row>
    <row r="1660" ht="22.5" customHeight="1" spans="1:29">
      <c r="A1660" s="421"/>
      <c r="B1660" s="422"/>
      <c r="C1660" s="422"/>
      <c r="D1660" s="421"/>
      <c r="E1660" s="421"/>
      <c r="F1660" s="421"/>
      <c r="G1660" s="421"/>
      <c r="H1660" s="421"/>
      <c r="I1660" s="421"/>
      <c r="J1660" s="421"/>
      <c r="K1660" s="421"/>
      <c r="L1660" s="421"/>
      <c r="M1660" s="421"/>
      <c r="N1660" s="426"/>
      <c r="O1660" s="426"/>
      <c r="P1660" s="427"/>
      <c r="Q1660" s="427"/>
      <c r="R1660" s="426"/>
      <c r="S1660" s="426"/>
      <c r="T1660" s="426"/>
      <c r="U1660" s="426"/>
      <c r="V1660" s="426"/>
      <c r="W1660" s="426"/>
      <c r="X1660" s="427"/>
      <c r="Y1660" s="416" t="e">
        <f t="shared" si="126"/>
        <v>#N/A</v>
      </c>
      <c r="Z1660" s="416" t="e">
        <f t="shared" si="127"/>
        <v>#N/A</v>
      </c>
      <c r="AA1660" s="416" t="str">
        <f t="shared" si="128"/>
        <v/>
      </c>
      <c r="AB1660" s="416" t="e">
        <f t="shared" si="129"/>
        <v>#N/A</v>
      </c>
      <c r="AC1660" s="416" t="e">
        <f t="shared" si="130"/>
        <v>#N/A</v>
      </c>
    </row>
    <row r="1661" ht="22.5" customHeight="1" spans="1:29">
      <c r="A1661" s="421"/>
      <c r="B1661" s="422"/>
      <c r="C1661" s="422"/>
      <c r="D1661" s="421"/>
      <c r="E1661" s="421"/>
      <c r="F1661" s="421"/>
      <c r="G1661" s="421"/>
      <c r="H1661" s="421"/>
      <c r="I1661" s="421"/>
      <c r="J1661" s="421"/>
      <c r="K1661" s="421"/>
      <c r="L1661" s="421"/>
      <c r="M1661" s="421"/>
      <c r="N1661" s="426"/>
      <c r="O1661" s="426"/>
      <c r="P1661" s="427"/>
      <c r="Q1661" s="427"/>
      <c r="R1661" s="426"/>
      <c r="S1661" s="426"/>
      <c r="T1661" s="426"/>
      <c r="U1661" s="426"/>
      <c r="V1661" s="426"/>
      <c r="W1661" s="426"/>
      <c r="X1661" s="427"/>
      <c r="Y1661" s="416" t="e">
        <f t="shared" si="126"/>
        <v>#N/A</v>
      </c>
      <c r="Z1661" s="416" t="e">
        <f t="shared" si="127"/>
        <v>#N/A</v>
      </c>
      <c r="AA1661" s="416" t="str">
        <f t="shared" si="128"/>
        <v/>
      </c>
      <c r="AB1661" s="416" t="e">
        <f t="shared" si="129"/>
        <v>#N/A</v>
      </c>
      <c r="AC1661" s="416" t="e">
        <f t="shared" si="130"/>
        <v>#N/A</v>
      </c>
    </row>
    <row r="1662" ht="22.5" customHeight="1" spans="1:29">
      <c r="A1662" s="421"/>
      <c r="B1662" s="422"/>
      <c r="C1662" s="422"/>
      <c r="D1662" s="421"/>
      <c r="E1662" s="421"/>
      <c r="F1662" s="421"/>
      <c r="G1662" s="421"/>
      <c r="H1662" s="421"/>
      <c r="I1662" s="421"/>
      <c r="J1662" s="421"/>
      <c r="K1662" s="421"/>
      <c r="L1662" s="421"/>
      <c r="M1662" s="421"/>
      <c r="N1662" s="426"/>
      <c r="O1662" s="426"/>
      <c r="P1662" s="427"/>
      <c r="Q1662" s="427"/>
      <c r="R1662" s="426"/>
      <c r="S1662" s="426"/>
      <c r="T1662" s="426"/>
      <c r="U1662" s="426"/>
      <c r="V1662" s="426"/>
      <c r="W1662" s="426"/>
      <c r="X1662" s="427"/>
      <c r="Y1662" s="416" t="e">
        <f t="shared" si="126"/>
        <v>#N/A</v>
      </c>
      <c r="Z1662" s="416" t="e">
        <f t="shared" si="127"/>
        <v>#N/A</v>
      </c>
      <c r="AA1662" s="416" t="str">
        <f t="shared" si="128"/>
        <v/>
      </c>
      <c r="AB1662" s="416" t="e">
        <f t="shared" si="129"/>
        <v>#N/A</v>
      </c>
      <c r="AC1662" s="416" t="e">
        <f t="shared" si="130"/>
        <v>#N/A</v>
      </c>
    </row>
    <row r="1663" ht="22.5" customHeight="1" spans="1:29">
      <c r="A1663" s="421"/>
      <c r="B1663" s="422"/>
      <c r="C1663" s="422"/>
      <c r="D1663" s="421"/>
      <c r="E1663" s="421"/>
      <c r="F1663" s="421"/>
      <c r="G1663" s="421"/>
      <c r="H1663" s="421"/>
      <c r="I1663" s="421"/>
      <c r="J1663" s="421"/>
      <c r="K1663" s="421"/>
      <c r="L1663" s="421"/>
      <c r="M1663" s="421"/>
      <c r="N1663" s="426"/>
      <c r="O1663" s="426"/>
      <c r="P1663" s="427"/>
      <c r="Q1663" s="427"/>
      <c r="R1663" s="426"/>
      <c r="S1663" s="426"/>
      <c r="T1663" s="426"/>
      <c r="U1663" s="426"/>
      <c r="V1663" s="426"/>
      <c r="W1663" s="426"/>
      <c r="X1663" s="427"/>
      <c r="Y1663" s="416" t="e">
        <f t="shared" si="126"/>
        <v>#N/A</v>
      </c>
      <c r="Z1663" s="416" t="e">
        <f t="shared" si="127"/>
        <v>#N/A</v>
      </c>
      <c r="AA1663" s="416" t="str">
        <f t="shared" si="128"/>
        <v/>
      </c>
      <c r="AB1663" s="416" t="e">
        <f t="shared" si="129"/>
        <v>#N/A</v>
      </c>
      <c r="AC1663" s="416" t="e">
        <f t="shared" si="130"/>
        <v>#N/A</v>
      </c>
    </row>
    <row r="1664" ht="22.5" customHeight="1" spans="1:29">
      <c r="A1664" s="421"/>
      <c r="B1664" s="422"/>
      <c r="C1664" s="422"/>
      <c r="D1664" s="421"/>
      <c r="E1664" s="421"/>
      <c r="F1664" s="421"/>
      <c r="G1664" s="421"/>
      <c r="H1664" s="421"/>
      <c r="I1664" s="421"/>
      <c r="J1664" s="421"/>
      <c r="K1664" s="421"/>
      <c r="L1664" s="421"/>
      <c r="M1664" s="421"/>
      <c r="N1664" s="426"/>
      <c r="O1664" s="426"/>
      <c r="P1664" s="427"/>
      <c r="Q1664" s="427"/>
      <c r="R1664" s="426"/>
      <c r="S1664" s="426"/>
      <c r="T1664" s="426"/>
      <c r="U1664" s="426"/>
      <c r="V1664" s="426"/>
      <c r="W1664" s="426"/>
      <c r="X1664" s="427"/>
      <c r="Y1664" s="416" t="e">
        <f t="shared" si="126"/>
        <v>#N/A</v>
      </c>
      <c r="Z1664" s="416" t="e">
        <f t="shared" si="127"/>
        <v>#N/A</v>
      </c>
      <c r="AA1664" s="416" t="str">
        <f t="shared" si="128"/>
        <v/>
      </c>
      <c r="AB1664" s="416" t="e">
        <f t="shared" si="129"/>
        <v>#N/A</v>
      </c>
      <c r="AC1664" s="416" t="e">
        <f t="shared" si="130"/>
        <v>#N/A</v>
      </c>
    </row>
    <row r="1665" ht="22.5" customHeight="1" spans="1:29">
      <c r="A1665" s="421"/>
      <c r="B1665" s="422"/>
      <c r="C1665" s="422"/>
      <c r="D1665" s="421"/>
      <c r="E1665" s="421"/>
      <c r="F1665" s="421"/>
      <c r="G1665" s="421"/>
      <c r="H1665" s="421"/>
      <c r="I1665" s="421"/>
      <c r="J1665" s="421"/>
      <c r="K1665" s="421"/>
      <c r="L1665" s="421"/>
      <c r="M1665" s="421"/>
      <c r="N1665" s="426"/>
      <c r="O1665" s="426"/>
      <c r="P1665" s="427"/>
      <c r="Q1665" s="427"/>
      <c r="R1665" s="426"/>
      <c r="S1665" s="426"/>
      <c r="T1665" s="426"/>
      <c r="U1665" s="426"/>
      <c r="V1665" s="426"/>
      <c r="W1665" s="426"/>
      <c r="X1665" s="427"/>
      <c r="Y1665" s="416" t="e">
        <f t="shared" si="126"/>
        <v>#N/A</v>
      </c>
      <c r="Z1665" s="416" t="e">
        <f t="shared" si="127"/>
        <v>#N/A</v>
      </c>
      <c r="AA1665" s="416" t="str">
        <f t="shared" si="128"/>
        <v/>
      </c>
      <c r="AB1665" s="416" t="e">
        <f t="shared" si="129"/>
        <v>#N/A</v>
      </c>
      <c r="AC1665" s="416" t="e">
        <f t="shared" si="130"/>
        <v>#N/A</v>
      </c>
    </row>
    <row r="1666" ht="22.5" customHeight="1" spans="1:29">
      <c r="A1666" s="421"/>
      <c r="B1666" s="422"/>
      <c r="C1666" s="422"/>
      <c r="D1666" s="421"/>
      <c r="E1666" s="421"/>
      <c r="F1666" s="421"/>
      <c r="G1666" s="421"/>
      <c r="H1666" s="421"/>
      <c r="I1666" s="421"/>
      <c r="J1666" s="421"/>
      <c r="K1666" s="421"/>
      <c r="L1666" s="421"/>
      <c r="M1666" s="421"/>
      <c r="N1666" s="426"/>
      <c r="O1666" s="426"/>
      <c r="P1666" s="427"/>
      <c r="Q1666" s="427"/>
      <c r="R1666" s="426"/>
      <c r="S1666" s="426"/>
      <c r="T1666" s="426"/>
      <c r="U1666" s="426"/>
      <c r="V1666" s="426"/>
      <c r="W1666" s="426"/>
      <c r="X1666" s="427"/>
      <c r="Y1666" s="416" t="e">
        <f t="shared" si="126"/>
        <v>#N/A</v>
      </c>
      <c r="Z1666" s="416" t="e">
        <f t="shared" si="127"/>
        <v>#N/A</v>
      </c>
      <c r="AA1666" s="416" t="str">
        <f t="shared" si="128"/>
        <v/>
      </c>
      <c r="AB1666" s="416" t="e">
        <f t="shared" si="129"/>
        <v>#N/A</v>
      </c>
      <c r="AC1666" s="416" t="e">
        <f t="shared" si="130"/>
        <v>#N/A</v>
      </c>
    </row>
    <row r="1667" ht="22.5" customHeight="1" spans="1:29">
      <c r="A1667" s="421"/>
      <c r="B1667" s="422"/>
      <c r="C1667" s="422"/>
      <c r="D1667" s="421"/>
      <c r="E1667" s="421"/>
      <c r="F1667" s="421"/>
      <c r="G1667" s="421"/>
      <c r="H1667" s="421"/>
      <c r="I1667" s="421"/>
      <c r="J1667" s="421"/>
      <c r="K1667" s="421"/>
      <c r="L1667" s="421"/>
      <c r="M1667" s="421"/>
      <c r="N1667" s="426"/>
      <c r="O1667" s="426"/>
      <c r="P1667" s="427"/>
      <c r="Q1667" s="427"/>
      <c r="R1667" s="426"/>
      <c r="S1667" s="426"/>
      <c r="T1667" s="426"/>
      <c r="U1667" s="426"/>
      <c r="V1667" s="426"/>
      <c r="W1667" s="426"/>
      <c r="X1667" s="427"/>
      <c r="Y1667" s="416" t="e">
        <f t="shared" si="126"/>
        <v>#N/A</v>
      </c>
      <c r="Z1667" s="416" t="e">
        <f t="shared" si="127"/>
        <v>#N/A</v>
      </c>
      <c r="AA1667" s="416" t="str">
        <f t="shared" si="128"/>
        <v/>
      </c>
      <c r="AB1667" s="416" t="e">
        <f t="shared" si="129"/>
        <v>#N/A</v>
      </c>
      <c r="AC1667" s="416" t="e">
        <f t="shared" si="130"/>
        <v>#N/A</v>
      </c>
    </row>
    <row r="1668" ht="22.5" customHeight="1" spans="1:29">
      <c r="A1668" s="421"/>
      <c r="B1668" s="422"/>
      <c r="C1668" s="422"/>
      <c r="D1668" s="421"/>
      <c r="E1668" s="421"/>
      <c r="F1668" s="421"/>
      <c r="G1668" s="421"/>
      <c r="H1668" s="421"/>
      <c r="I1668" s="421"/>
      <c r="J1668" s="421"/>
      <c r="K1668" s="421"/>
      <c r="L1668" s="421"/>
      <c r="M1668" s="421"/>
      <c r="N1668" s="426"/>
      <c r="O1668" s="426"/>
      <c r="P1668" s="427"/>
      <c r="Q1668" s="427"/>
      <c r="R1668" s="426"/>
      <c r="S1668" s="426"/>
      <c r="T1668" s="426"/>
      <c r="U1668" s="426"/>
      <c r="V1668" s="426"/>
      <c r="W1668" s="426"/>
      <c r="X1668" s="427"/>
      <c r="Y1668" s="416" t="e">
        <f t="shared" si="126"/>
        <v>#N/A</v>
      </c>
      <c r="Z1668" s="416" t="e">
        <f t="shared" si="127"/>
        <v>#N/A</v>
      </c>
      <c r="AA1668" s="416" t="str">
        <f t="shared" si="128"/>
        <v/>
      </c>
      <c r="AB1668" s="416" t="e">
        <f t="shared" si="129"/>
        <v>#N/A</v>
      </c>
      <c r="AC1668" s="416" t="e">
        <f t="shared" si="130"/>
        <v>#N/A</v>
      </c>
    </row>
    <row r="1669" ht="22.5" customHeight="1" spans="1:29">
      <c r="A1669" s="421"/>
      <c r="B1669" s="422"/>
      <c r="C1669" s="422"/>
      <c r="D1669" s="421"/>
      <c r="E1669" s="421"/>
      <c r="F1669" s="421"/>
      <c r="G1669" s="421"/>
      <c r="H1669" s="421"/>
      <c r="I1669" s="421"/>
      <c r="J1669" s="421"/>
      <c r="K1669" s="421"/>
      <c r="L1669" s="421"/>
      <c r="M1669" s="421"/>
      <c r="N1669" s="426"/>
      <c r="O1669" s="426"/>
      <c r="P1669" s="427"/>
      <c r="Q1669" s="427"/>
      <c r="R1669" s="426"/>
      <c r="S1669" s="426"/>
      <c r="T1669" s="426"/>
      <c r="U1669" s="426"/>
      <c r="V1669" s="426"/>
      <c r="W1669" s="426"/>
      <c r="X1669" s="427"/>
      <c r="Y1669" s="416" t="e">
        <f t="shared" si="126"/>
        <v>#N/A</v>
      </c>
      <c r="Z1669" s="416" t="e">
        <f t="shared" si="127"/>
        <v>#N/A</v>
      </c>
      <c r="AA1669" s="416" t="str">
        <f t="shared" si="128"/>
        <v/>
      </c>
      <c r="AB1669" s="416" t="e">
        <f t="shared" si="129"/>
        <v>#N/A</v>
      </c>
      <c r="AC1669" s="416" t="e">
        <f t="shared" si="130"/>
        <v>#N/A</v>
      </c>
    </row>
    <row r="1670" ht="22.5" customHeight="1" spans="1:29">
      <c r="A1670" s="421"/>
      <c r="B1670" s="422"/>
      <c r="C1670" s="422"/>
      <c r="D1670" s="421"/>
      <c r="E1670" s="421"/>
      <c r="F1670" s="421"/>
      <c r="G1670" s="421"/>
      <c r="H1670" s="421"/>
      <c r="I1670" s="421"/>
      <c r="J1670" s="421"/>
      <c r="K1670" s="421"/>
      <c r="L1670" s="421"/>
      <c r="M1670" s="421"/>
      <c r="N1670" s="426"/>
      <c r="O1670" s="426"/>
      <c r="P1670" s="427"/>
      <c r="Q1670" s="427"/>
      <c r="R1670" s="426"/>
      <c r="S1670" s="426"/>
      <c r="T1670" s="426"/>
      <c r="U1670" s="426"/>
      <c r="V1670" s="426"/>
      <c r="W1670" s="426"/>
      <c r="X1670" s="427"/>
      <c r="Y1670" s="416" t="e">
        <f t="shared" si="126"/>
        <v>#N/A</v>
      </c>
      <c r="Z1670" s="416" t="e">
        <f t="shared" si="127"/>
        <v>#N/A</v>
      </c>
      <c r="AA1670" s="416" t="str">
        <f t="shared" si="128"/>
        <v/>
      </c>
      <c r="AB1670" s="416" t="e">
        <f t="shared" si="129"/>
        <v>#N/A</v>
      </c>
      <c r="AC1670" s="416" t="e">
        <f t="shared" si="130"/>
        <v>#N/A</v>
      </c>
    </row>
    <row r="1671" ht="22.5" customHeight="1" spans="1:29">
      <c r="A1671" s="421"/>
      <c r="B1671" s="422"/>
      <c r="C1671" s="422"/>
      <c r="D1671" s="421"/>
      <c r="E1671" s="421"/>
      <c r="F1671" s="421"/>
      <c r="G1671" s="421"/>
      <c r="H1671" s="421"/>
      <c r="I1671" s="421"/>
      <c r="J1671" s="421"/>
      <c r="K1671" s="421"/>
      <c r="L1671" s="421"/>
      <c r="M1671" s="421"/>
      <c r="N1671" s="426"/>
      <c r="O1671" s="426"/>
      <c r="P1671" s="427"/>
      <c r="Q1671" s="427"/>
      <c r="R1671" s="426"/>
      <c r="S1671" s="426"/>
      <c r="T1671" s="426"/>
      <c r="U1671" s="426"/>
      <c r="V1671" s="426"/>
      <c r="W1671" s="426"/>
      <c r="X1671" s="427"/>
      <c r="Y1671" s="416" t="e">
        <f t="shared" ref="Y1671:Y1734" si="131">_xlfn.IFS(LEFT(M1671,3)="003","三保支出",LEFT(M1671,3)="004","刚性支出",LEFT(M1671,3)="000","促发展支出")</f>
        <v>#N/A</v>
      </c>
      <c r="Z1671" s="416" t="e">
        <f t="shared" ref="Z1671:Z1734" si="132">_xlfn.IFS(LEFT(E1671,1)="3","项目支出",LEFT(E1671,1)="1","人员类支出",LEFT(E1671,1)="2","运转类支出")</f>
        <v>#N/A</v>
      </c>
      <c r="AA1671" s="416" t="str">
        <f t="shared" ref="AA1671:AA1734" si="133">LEFT(H1671,7)</f>
        <v/>
      </c>
      <c r="AB1671" s="416" t="e">
        <f t="shared" ref="AB1671:AB1734" si="134">_xlfn.IFS(LEFT(M1671,6)="003001","保工资",LEFT(M1671,6)="003002","保运转",LEFT(M1671,6)="003003","保基本民生")</f>
        <v>#N/A</v>
      </c>
      <c r="AC1671" s="416" t="e">
        <f t="shared" ref="AC1671:AC1734" si="135">IF(Z1671="项目支出","否","是")</f>
        <v>#N/A</v>
      </c>
    </row>
    <row r="1672" ht="22.5" customHeight="1" spans="1:29">
      <c r="A1672" s="421"/>
      <c r="B1672" s="422"/>
      <c r="C1672" s="422"/>
      <c r="D1672" s="421"/>
      <c r="E1672" s="421"/>
      <c r="F1672" s="421"/>
      <c r="G1672" s="421"/>
      <c r="H1672" s="421"/>
      <c r="I1672" s="421"/>
      <c r="J1672" s="421"/>
      <c r="K1672" s="421"/>
      <c r="L1672" s="421"/>
      <c r="M1672" s="421"/>
      <c r="N1672" s="426"/>
      <c r="O1672" s="426"/>
      <c r="P1672" s="427"/>
      <c r="Q1672" s="427"/>
      <c r="R1672" s="426"/>
      <c r="S1672" s="426"/>
      <c r="T1672" s="426"/>
      <c r="U1672" s="426"/>
      <c r="V1672" s="426"/>
      <c r="W1672" s="426"/>
      <c r="X1672" s="427"/>
      <c r="Y1672" s="416" t="e">
        <f t="shared" si="131"/>
        <v>#N/A</v>
      </c>
      <c r="Z1672" s="416" t="e">
        <f t="shared" si="132"/>
        <v>#N/A</v>
      </c>
      <c r="AA1672" s="416" t="str">
        <f t="shared" si="133"/>
        <v/>
      </c>
      <c r="AB1672" s="416" t="e">
        <f t="shared" si="134"/>
        <v>#N/A</v>
      </c>
      <c r="AC1672" s="416" t="e">
        <f t="shared" si="135"/>
        <v>#N/A</v>
      </c>
    </row>
    <row r="1673" ht="22.5" customHeight="1" spans="1:29">
      <c r="A1673" s="421"/>
      <c r="B1673" s="422"/>
      <c r="C1673" s="422"/>
      <c r="D1673" s="421"/>
      <c r="E1673" s="421"/>
      <c r="F1673" s="421"/>
      <c r="G1673" s="421"/>
      <c r="H1673" s="421"/>
      <c r="I1673" s="421"/>
      <c r="J1673" s="421"/>
      <c r="K1673" s="421"/>
      <c r="L1673" s="421"/>
      <c r="M1673" s="421"/>
      <c r="N1673" s="426"/>
      <c r="O1673" s="426"/>
      <c r="P1673" s="427"/>
      <c r="Q1673" s="427"/>
      <c r="R1673" s="426"/>
      <c r="S1673" s="426"/>
      <c r="T1673" s="426"/>
      <c r="U1673" s="426"/>
      <c r="V1673" s="426"/>
      <c r="W1673" s="426"/>
      <c r="X1673" s="427"/>
      <c r="Y1673" s="416" t="e">
        <f t="shared" si="131"/>
        <v>#N/A</v>
      </c>
      <c r="Z1673" s="416" t="e">
        <f t="shared" si="132"/>
        <v>#N/A</v>
      </c>
      <c r="AA1673" s="416" t="str">
        <f t="shared" si="133"/>
        <v/>
      </c>
      <c r="AB1673" s="416" t="e">
        <f t="shared" si="134"/>
        <v>#N/A</v>
      </c>
      <c r="AC1673" s="416" t="e">
        <f t="shared" si="135"/>
        <v>#N/A</v>
      </c>
    </row>
    <row r="1674" ht="22.5" customHeight="1" spans="1:29">
      <c r="A1674" s="421"/>
      <c r="B1674" s="422"/>
      <c r="C1674" s="422"/>
      <c r="D1674" s="421"/>
      <c r="E1674" s="421"/>
      <c r="F1674" s="421"/>
      <c r="G1674" s="421"/>
      <c r="H1674" s="421"/>
      <c r="I1674" s="421"/>
      <c r="J1674" s="421"/>
      <c r="K1674" s="421"/>
      <c r="L1674" s="421"/>
      <c r="M1674" s="421"/>
      <c r="N1674" s="426"/>
      <c r="O1674" s="426"/>
      <c r="P1674" s="427"/>
      <c r="Q1674" s="427"/>
      <c r="R1674" s="426"/>
      <c r="S1674" s="426"/>
      <c r="T1674" s="426"/>
      <c r="U1674" s="426"/>
      <c r="V1674" s="426"/>
      <c r="W1674" s="426"/>
      <c r="X1674" s="427"/>
      <c r="Y1674" s="416" t="e">
        <f t="shared" si="131"/>
        <v>#N/A</v>
      </c>
      <c r="Z1674" s="416" t="e">
        <f t="shared" si="132"/>
        <v>#N/A</v>
      </c>
      <c r="AA1674" s="416" t="str">
        <f t="shared" si="133"/>
        <v/>
      </c>
      <c r="AB1674" s="416" t="e">
        <f t="shared" si="134"/>
        <v>#N/A</v>
      </c>
      <c r="AC1674" s="416" t="e">
        <f t="shared" si="135"/>
        <v>#N/A</v>
      </c>
    </row>
    <row r="1675" ht="22.5" customHeight="1" spans="1:29">
      <c r="A1675" s="421"/>
      <c r="B1675" s="422"/>
      <c r="C1675" s="422"/>
      <c r="D1675" s="421"/>
      <c r="E1675" s="421"/>
      <c r="F1675" s="421"/>
      <c r="G1675" s="421"/>
      <c r="H1675" s="421"/>
      <c r="I1675" s="421"/>
      <c r="J1675" s="421"/>
      <c r="K1675" s="421"/>
      <c r="L1675" s="421"/>
      <c r="M1675" s="421"/>
      <c r="N1675" s="426"/>
      <c r="O1675" s="426"/>
      <c r="P1675" s="427"/>
      <c r="Q1675" s="427"/>
      <c r="R1675" s="426"/>
      <c r="S1675" s="426"/>
      <c r="T1675" s="426"/>
      <c r="U1675" s="426"/>
      <c r="V1675" s="426"/>
      <c r="W1675" s="426"/>
      <c r="X1675" s="427"/>
      <c r="Y1675" s="416" t="e">
        <f t="shared" si="131"/>
        <v>#N/A</v>
      </c>
      <c r="Z1675" s="416" t="e">
        <f t="shared" si="132"/>
        <v>#N/A</v>
      </c>
      <c r="AA1675" s="416" t="str">
        <f t="shared" si="133"/>
        <v/>
      </c>
      <c r="AB1675" s="416" t="e">
        <f t="shared" si="134"/>
        <v>#N/A</v>
      </c>
      <c r="AC1675" s="416" t="e">
        <f t="shared" si="135"/>
        <v>#N/A</v>
      </c>
    </row>
    <row r="1676" ht="22.5" customHeight="1" spans="1:29">
      <c r="A1676" s="421"/>
      <c r="B1676" s="422"/>
      <c r="C1676" s="422"/>
      <c r="D1676" s="421"/>
      <c r="E1676" s="421"/>
      <c r="F1676" s="421"/>
      <c r="G1676" s="421"/>
      <c r="H1676" s="421"/>
      <c r="I1676" s="421"/>
      <c r="J1676" s="421"/>
      <c r="K1676" s="421"/>
      <c r="L1676" s="421"/>
      <c r="M1676" s="421"/>
      <c r="N1676" s="426"/>
      <c r="O1676" s="426"/>
      <c r="P1676" s="427"/>
      <c r="Q1676" s="427"/>
      <c r="R1676" s="426"/>
      <c r="S1676" s="426"/>
      <c r="T1676" s="426"/>
      <c r="U1676" s="426"/>
      <c r="V1676" s="426"/>
      <c r="W1676" s="426"/>
      <c r="X1676" s="427"/>
      <c r="Y1676" s="416" t="e">
        <f t="shared" si="131"/>
        <v>#N/A</v>
      </c>
      <c r="Z1676" s="416" t="e">
        <f t="shared" si="132"/>
        <v>#N/A</v>
      </c>
      <c r="AA1676" s="416" t="str">
        <f t="shared" si="133"/>
        <v/>
      </c>
      <c r="AB1676" s="416" t="e">
        <f t="shared" si="134"/>
        <v>#N/A</v>
      </c>
      <c r="AC1676" s="416" t="e">
        <f t="shared" si="135"/>
        <v>#N/A</v>
      </c>
    </row>
    <row r="1677" ht="22.5" customHeight="1" spans="1:29">
      <c r="A1677" s="421"/>
      <c r="B1677" s="422"/>
      <c r="C1677" s="422"/>
      <c r="D1677" s="421"/>
      <c r="E1677" s="421"/>
      <c r="F1677" s="421"/>
      <c r="G1677" s="421"/>
      <c r="H1677" s="421"/>
      <c r="I1677" s="421"/>
      <c r="J1677" s="421"/>
      <c r="K1677" s="421"/>
      <c r="L1677" s="421"/>
      <c r="M1677" s="421"/>
      <c r="N1677" s="426"/>
      <c r="O1677" s="426"/>
      <c r="P1677" s="427"/>
      <c r="Q1677" s="427"/>
      <c r="R1677" s="426"/>
      <c r="S1677" s="426"/>
      <c r="T1677" s="426"/>
      <c r="U1677" s="426"/>
      <c r="V1677" s="426"/>
      <c r="W1677" s="426"/>
      <c r="X1677" s="427"/>
      <c r="Y1677" s="416" t="e">
        <f t="shared" si="131"/>
        <v>#N/A</v>
      </c>
      <c r="Z1677" s="416" t="e">
        <f t="shared" si="132"/>
        <v>#N/A</v>
      </c>
      <c r="AA1677" s="416" t="str">
        <f t="shared" si="133"/>
        <v/>
      </c>
      <c r="AB1677" s="416" t="e">
        <f t="shared" si="134"/>
        <v>#N/A</v>
      </c>
      <c r="AC1677" s="416" t="e">
        <f t="shared" si="135"/>
        <v>#N/A</v>
      </c>
    </row>
    <row r="1678" ht="22.5" customHeight="1" spans="1:29">
      <c r="A1678" s="421"/>
      <c r="B1678" s="422"/>
      <c r="C1678" s="422"/>
      <c r="D1678" s="421"/>
      <c r="E1678" s="421"/>
      <c r="F1678" s="421"/>
      <c r="G1678" s="421"/>
      <c r="H1678" s="421"/>
      <c r="I1678" s="421"/>
      <c r="J1678" s="421"/>
      <c r="K1678" s="421"/>
      <c r="L1678" s="421"/>
      <c r="M1678" s="421"/>
      <c r="N1678" s="426"/>
      <c r="O1678" s="426"/>
      <c r="P1678" s="427"/>
      <c r="Q1678" s="427"/>
      <c r="R1678" s="426"/>
      <c r="S1678" s="426"/>
      <c r="T1678" s="426"/>
      <c r="U1678" s="426"/>
      <c r="V1678" s="426"/>
      <c r="W1678" s="426"/>
      <c r="X1678" s="427"/>
      <c r="Y1678" s="416" t="e">
        <f t="shared" si="131"/>
        <v>#N/A</v>
      </c>
      <c r="Z1678" s="416" t="e">
        <f t="shared" si="132"/>
        <v>#N/A</v>
      </c>
      <c r="AA1678" s="416" t="str">
        <f t="shared" si="133"/>
        <v/>
      </c>
      <c r="AB1678" s="416" t="e">
        <f t="shared" si="134"/>
        <v>#N/A</v>
      </c>
      <c r="AC1678" s="416" t="e">
        <f t="shared" si="135"/>
        <v>#N/A</v>
      </c>
    </row>
    <row r="1679" ht="22.5" customHeight="1" spans="1:29">
      <c r="A1679" s="421"/>
      <c r="B1679" s="422"/>
      <c r="C1679" s="422"/>
      <c r="D1679" s="421"/>
      <c r="E1679" s="421"/>
      <c r="F1679" s="421"/>
      <c r="G1679" s="421"/>
      <c r="H1679" s="421"/>
      <c r="I1679" s="421"/>
      <c r="J1679" s="421"/>
      <c r="K1679" s="421"/>
      <c r="L1679" s="421"/>
      <c r="M1679" s="421"/>
      <c r="N1679" s="426"/>
      <c r="O1679" s="426"/>
      <c r="P1679" s="427"/>
      <c r="Q1679" s="427"/>
      <c r="R1679" s="426"/>
      <c r="S1679" s="426"/>
      <c r="T1679" s="426"/>
      <c r="U1679" s="426"/>
      <c r="V1679" s="426"/>
      <c r="W1679" s="426"/>
      <c r="X1679" s="427"/>
      <c r="Y1679" s="416" t="e">
        <f t="shared" si="131"/>
        <v>#N/A</v>
      </c>
      <c r="Z1679" s="416" t="e">
        <f t="shared" si="132"/>
        <v>#N/A</v>
      </c>
      <c r="AA1679" s="416" t="str">
        <f t="shared" si="133"/>
        <v/>
      </c>
      <c r="AB1679" s="416" t="e">
        <f t="shared" si="134"/>
        <v>#N/A</v>
      </c>
      <c r="AC1679" s="416" t="e">
        <f t="shared" si="135"/>
        <v>#N/A</v>
      </c>
    </row>
    <row r="1680" ht="22.5" customHeight="1" spans="1:29">
      <c r="A1680" s="421"/>
      <c r="B1680" s="422"/>
      <c r="C1680" s="422"/>
      <c r="D1680" s="421"/>
      <c r="E1680" s="421"/>
      <c r="F1680" s="421"/>
      <c r="G1680" s="421"/>
      <c r="H1680" s="421"/>
      <c r="I1680" s="421"/>
      <c r="J1680" s="421"/>
      <c r="K1680" s="421"/>
      <c r="L1680" s="421"/>
      <c r="M1680" s="421"/>
      <c r="N1680" s="426"/>
      <c r="O1680" s="426"/>
      <c r="P1680" s="427"/>
      <c r="Q1680" s="427"/>
      <c r="R1680" s="426"/>
      <c r="S1680" s="426"/>
      <c r="T1680" s="426"/>
      <c r="U1680" s="426"/>
      <c r="V1680" s="426"/>
      <c r="W1680" s="426"/>
      <c r="X1680" s="427"/>
      <c r="Y1680" s="416" t="e">
        <f t="shared" si="131"/>
        <v>#N/A</v>
      </c>
      <c r="Z1680" s="416" t="e">
        <f t="shared" si="132"/>
        <v>#N/A</v>
      </c>
      <c r="AA1680" s="416" t="str">
        <f t="shared" si="133"/>
        <v/>
      </c>
      <c r="AB1680" s="416" t="e">
        <f t="shared" si="134"/>
        <v>#N/A</v>
      </c>
      <c r="AC1680" s="416" t="e">
        <f t="shared" si="135"/>
        <v>#N/A</v>
      </c>
    </row>
    <row r="1681" ht="22.5" customHeight="1" spans="1:29">
      <c r="A1681" s="421"/>
      <c r="B1681" s="422"/>
      <c r="C1681" s="422"/>
      <c r="D1681" s="421"/>
      <c r="E1681" s="421"/>
      <c r="F1681" s="421"/>
      <c r="G1681" s="421"/>
      <c r="H1681" s="421"/>
      <c r="I1681" s="421"/>
      <c r="J1681" s="421"/>
      <c r="K1681" s="421"/>
      <c r="L1681" s="421"/>
      <c r="M1681" s="421"/>
      <c r="N1681" s="426"/>
      <c r="O1681" s="426"/>
      <c r="P1681" s="427"/>
      <c r="Q1681" s="427"/>
      <c r="R1681" s="426"/>
      <c r="S1681" s="426"/>
      <c r="T1681" s="426"/>
      <c r="U1681" s="426"/>
      <c r="V1681" s="426"/>
      <c r="W1681" s="426"/>
      <c r="X1681" s="427"/>
      <c r="Y1681" s="416" t="e">
        <f t="shared" si="131"/>
        <v>#N/A</v>
      </c>
      <c r="Z1681" s="416" t="e">
        <f t="shared" si="132"/>
        <v>#N/A</v>
      </c>
      <c r="AA1681" s="416" t="str">
        <f t="shared" si="133"/>
        <v/>
      </c>
      <c r="AB1681" s="416" t="e">
        <f t="shared" si="134"/>
        <v>#N/A</v>
      </c>
      <c r="AC1681" s="416" t="e">
        <f t="shared" si="135"/>
        <v>#N/A</v>
      </c>
    </row>
    <row r="1682" ht="22.5" customHeight="1" spans="1:29">
      <c r="A1682" s="421"/>
      <c r="B1682" s="422"/>
      <c r="C1682" s="422"/>
      <c r="D1682" s="421"/>
      <c r="E1682" s="421"/>
      <c r="F1682" s="421"/>
      <c r="G1682" s="421"/>
      <c r="H1682" s="421"/>
      <c r="I1682" s="421"/>
      <c r="J1682" s="421"/>
      <c r="K1682" s="421"/>
      <c r="L1682" s="421"/>
      <c r="M1682" s="421"/>
      <c r="N1682" s="426"/>
      <c r="O1682" s="426"/>
      <c r="P1682" s="427"/>
      <c r="Q1682" s="427"/>
      <c r="R1682" s="426"/>
      <c r="S1682" s="426"/>
      <c r="T1682" s="426"/>
      <c r="U1682" s="426"/>
      <c r="V1682" s="426"/>
      <c r="W1682" s="426"/>
      <c r="X1682" s="427"/>
      <c r="Y1682" s="416" t="e">
        <f t="shared" si="131"/>
        <v>#N/A</v>
      </c>
      <c r="Z1682" s="416" t="e">
        <f t="shared" si="132"/>
        <v>#N/A</v>
      </c>
      <c r="AA1682" s="416" t="str">
        <f t="shared" si="133"/>
        <v/>
      </c>
      <c r="AB1682" s="416" t="e">
        <f t="shared" si="134"/>
        <v>#N/A</v>
      </c>
      <c r="AC1682" s="416" t="e">
        <f t="shared" si="135"/>
        <v>#N/A</v>
      </c>
    </row>
    <row r="1683" ht="22.5" customHeight="1" spans="1:29">
      <c r="A1683" s="421"/>
      <c r="B1683" s="422"/>
      <c r="C1683" s="422"/>
      <c r="D1683" s="421"/>
      <c r="E1683" s="421"/>
      <c r="F1683" s="421"/>
      <c r="G1683" s="421"/>
      <c r="H1683" s="421"/>
      <c r="I1683" s="421"/>
      <c r="J1683" s="421"/>
      <c r="K1683" s="421"/>
      <c r="L1683" s="421"/>
      <c r="M1683" s="421"/>
      <c r="N1683" s="426"/>
      <c r="O1683" s="426"/>
      <c r="P1683" s="427"/>
      <c r="Q1683" s="427"/>
      <c r="R1683" s="426"/>
      <c r="S1683" s="426"/>
      <c r="T1683" s="426"/>
      <c r="U1683" s="426"/>
      <c r="V1683" s="426"/>
      <c r="W1683" s="426"/>
      <c r="X1683" s="427"/>
      <c r="Y1683" s="416" t="e">
        <f t="shared" si="131"/>
        <v>#N/A</v>
      </c>
      <c r="Z1683" s="416" t="e">
        <f t="shared" si="132"/>
        <v>#N/A</v>
      </c>
      <c r="AA1683" s="416" t="str">
        <f t="shared" si="133"/>
        <v/>
      </c>
      <c r="AB1683" s="416" t="e">
        <f t="shared" si="134"/>
        <v>#N/A</v>
      </c>
      <c r="AC1683" s="416" t="e">
        <f t="shared" si="135"/>
        <v>#N/A</v>
      </c>
    </row>
    <row r="1684" ht="22.5" customHeight="1" spans="1:29">
      <c r="A1684" s="421"/>
      <c r="B1684" s="422"/>
      <c r="C1684" s="422"/>
      <c r="D1684" s="421"/>
      <c r="E1684" s="421"/>
      <c r="F1684" s="421"/>
      <c r="G1684" s="421"/>
      <c r="H1684" s="421"/>
      <c r="I1684" s="421"/>
      <c r="J1684" s="421"/>
      <c r="K1684" s="421"/>
      <c r="L1684" s="421"/>
      <c r="M1684" s="421"/>
      <c r="N1684" s="426"/>
      <c r="O1684" s="426"/>
      <c r="P1684" s="427"/>
      <c r="Q1684" s="427"/>
      <c r="R1684" s="426"/>
      <c r="S1684" s="426"/>
      <c r="T1684" s="426"/>
      <c r="U1684" s="426"/>
      <c r="V1684" s="426"/>
      <c r="W1684" s="426"/>
      <c r="X1684" s="427"/>
      <c r="Y1684" s="416" t="e">
        <f t="shared" si="131"/>
        <v>#N/A</v>
      </c>
      <c r="Z1684" s="416" t="e">
        <f t="shared" si="132"/>
        <v>#N/A</v>
      </c>
      <c r="AA1684" s="416" t="str">
        <f t="shared" si="133"/>
        <v/>
      </c>
      <c r="AB1684" s="416" t="e">
        <f t="shared" si="134"/>
        <v>#N/A</v>
      </c>
      <c r="AC1684" s="416" t="e">
        <f t="shared" si="135"/>
        <v>#N/A</v>
      </c>
    </row>
    <row r="1685" ht="22.5" customHeight="1" spans="1:29">
      <c r="A1685" s="421"/>
      <c r="B1685" s="422"/>
      <c r="C1685" s="422"/>
      <c r="D1685" s="421"/>
      <c r="E1685" s="421"/>
      <c r="F1685" s="421"/>
      <c r="G1685" s="421"/>
      <c r="H1685" s="421"/>
      <c r="I1685" s="421"/>
      <c r="J1685" s="421"/>
      <c r="K1685" s="421"/>
      <c r="L1685" s="421"/>
      <c r="M1685" s="421"/>
      <c r="N1685" s="426"/>
      <c r="O1685" s="426"/>
      <c r="P1685" s="427"/>
      <c r="Q1685" s="427"/>
      <c r="R1685" s="426"/>
      <c r="S1685" s="426"/>
      <c r="T1685" s="426"/>
      <c r="U1685" s="426"/>
      <c r="V1685" s="426"/>
      <c r="W1685" s="426"/>
      <c r="X1685" s="427"/>
      <c r="Y1685" s="416" t="e">
        <f t="shared" si="131"/>
        <v>#N/A</v>
      </c>
      <c r="Z1685" s="416" t="e">
        <f t="shared" si="132"/>
        <v>#N/A</v>
      </c>
      <c r="AA1685" s="416" t="str">
        <f t="shared" si="133"/>
        <v/>
      </c>
      <c r="AB1685" s="416" t="e">
        <f t="shared" si="134"/>
        <v>#N/A</v>
      </c>
      <c r="AC1685" s="416" t="e">
        <f t="shared" si="135"/>
        <v>#N/A</v>
      </c>
    </row>
    <row r="1686" ht="22.5" customHeight="1" spans="1:29">
      <c r="A1686" s="421"/>
      <c r="B1686" s="422"/>
      <c r="C1686" s="422"/>
      <c r="D1686" s="421"/>
      <c r="E1686" s="421"/>
      <c r="F1686" s="421"/>
      <c r="G1686" s="421"/>
      <c r="H1686" s="421"/>
      <c r="I1686" s="421"/>
      <c r="J1686" s="421"/>
      <c r="K1686" s="421"/>
      <c r="L1686" s="421"/>
      <c r="M1686" s="421"/>
      <c r="N1686" s="426"/>
      <c r="O1686" s="426"/>
      <c r="P1686" s="427"/>
      <c r="Q1686" s="427"/>
      <c r="R1686" s="426"/>
      <c r="S1686" s="426"/>
      <c r="T1686" s="426"/>
      <c r="U1686" s="426"/>
      <c r="V1686" s="426"/>
      <c r="W1686" s="426"/>
      <c r="X1686" s="427"/>
      <c r="Y1686" s="416" t="e">
        <f t="shared" si="131"/>
        <v>#N/A</v>
      </c>
      <c r="Z1686" s="416" t="e">
        <f t="shared" si="132"/>
        <v>#N/A</v>
      </c>
      <c r="AA1686" s="416" t="str">
        <f t="shared" si="133"/>
        <v/>
      </c>
      <c r="AB1686" s="416" t="e">
        <f t="shared" si="134"/>
        <v>#N/A</v>
      </c>
      <c r="AC1686" s="416" t="e">
        <f t="shared" si="135"/>
        <v>#N/A</v>
      </c>
    </row>
    <row r="1687" ht="22.5" customHeight="1" spans="1:29">
      <c r="A1687" s="421"/>
      <c r="B1687" s="422"/>
      <c r="C1687" s="422"/>
      <c r="D1687" s="421"/>
      <c r="E1687" s="421"/>
      <c r="F1687" s="421"/>
      <c r="G1687" s="421"/>
      <c r="H1687" s="421"/>
      <c r="I1687" s="421"/>
      <c r="J1687" s="421"/>
      <c r="K1687" s="421"/>
      <c r="L1687" s="421"/>
      <c r="M1687" s="421"/>
      <c r="N1687" s="426"/>
      <c r="O1687" s="426"/>
      <c r="P1687" s="427"/>
      <c r="Q1687" s="427"/>
      <c r="R1687" s="426"/>
      <c r="S1687" s="426"/>
      <c r="T1687" s="426"/>
      <c r="U1687" s="426"/>
      <c r="V1687" s="426"/>
      <c r="W1687" s="426"/>
      <c r="X1687" s="427"/>
      <c r="Y1687" s="416" t="e">
        <f t="shared" si="131"/>
        <v>#N/A</v>
      </c>
      <c r="Z1687" s="416" t="e">
        <f t="shared" si="132"/>
        <v>#N/A</v>
      </c>
      <c r="AA1687" s="416" t="str">
        <f t="shared" si="133"/>
        <v/>
      </c>
      <c r="AB1687" s="416" t="e">
        <f t="shared" si="134"/>
        <v>#N/A</v>
      </c>
      <c r="AC1687" s="416" t="e">
        <f t="shared" si="135"/>
        <v>#N/A</v>
      </c>
    </row>
    <row r="1688" ht="22.5" customHeight="1" spans="1:29">
      <c r="A1688" s="421"/>
      <c r="B1688" s="422"/>
      <c r="C1688" s="422"/>
      <c r="D1688" s="421"/>
      <c r="E1688" s="421"/>
      <c r="F1688" s="421"/>
      <c r="G1688" s="421"/>
      <c r="H1688" s="421"/>
      <c r="I1688" s="421"/>
      <c r="J1688" s="421"/>
      <c r="K1688" s="421"/>
      <c r="L1688" s="421"/>
      <c r="M1688" s="421"/>
      <c r="N1688" s="426"/>
      <c r="O1688" s="426"/>
      <c r="P1688" s="427"/>
      <c r="Q1688" s="427"/>
      <c r="R1688" s="426"/>
      <c r="S1688" s="426"/>
      <c r="T1688" s="426"/>
      <c r="U1688" s="426"/>
      <c r="V1688" s="426"/>
      <c r="W1688" s="426"/>
      <c r="X1688" s="427"/>
      <c r="Y1688" s="416" t="e">
        <f t="shared" si="131"/>
        <v>#N/A</v>
      </c>
      <c r="Z1688" s="416" t="e">
        <f t="shared" si="132"/>
        <v>#N/A</v>
      </c>
      <c r="AA1688" s="416" t="str">
        <f t="shared" si="133"/>
        <v/>
      </c>
      <c r="AB1688" s="416" t="e">
        <f t="shared" si="134"/>
        <v>#N/A</v>
      </c>
      <c r="AC1688" s="416" t="e">
        <f t="shared" si="135"/>
        <v>#N/A</v>
      </c>
    </row>
    <row r="1689" ht="22.5" customHeight="1" spans="1:29">
      <c r="A1689" s="421"/>
      <c r="B1689" s="422"/>
      <c r="C1689" s="422"/>
      <c r="D1689" s="421"/>
      <c r="E1689" s="421"/>
      <c r="F1689" s="421"/>
      <c r="G1689" s="421"/>
      <c r="H1689" s="421"/>
      <c r="I1689" s="421"/>
      <c r="J1689" s="421"/>
      <c r="K1689" s="421"/>
      <c r="L1689" s="421"/>
      <c r="M1689" s="421"/>
      <c r="N1689" s="426"/>
      <c r="O1689" s="426"/>
      <c r="P1689" s="427"/>
      <c r="Q1689" s="427"/>
      <c r="R1689" s="426"/>
      <c r="S1689" s="426"/>
      <c r="T1689" s="426"/>
      <c r="U1689" s="426"/>
      <c r="V1689" s="426"/>
      <c r="W1689" s="426"/>
      <c r="X1689" s="427"/>
      <c r="Y1689" s="416" t="e">
        <f t="shared" si="131"/>
        <v>#N/A</v>
      </c>
      <c r="Z1689" s="416" t="e">
        <f t="shared" si="132"/>
        <v>#N/A</v>
      </c>
      <c r="AA1689" s="416" t="str">
        <f t="shared" si="133"/>
        <v/>
      </c>
      <c r="AB1689" s="416" t="e">
        <f t="shared" si="134"/>
        <v>#N/A</v>
      </c>
      <c r="AC1689" s="416" t="e">
        <f t="shared" si="135"/>
        <v>#N/A</v>
      </c>
    </row>
    <row r="1690" ht="22.5" customHeight="1" spans="1:29">
      <c r="A1690" s="421"/>
      <c r="B1690" s="422"/>
      <c r="C1690" s="422"/>
      <c r="D1690" s="421"/>
      <c r="E1690" s="421"/>
      <c r="F1690" s="421"/>
      <c r="G1690" s="421"/>
      <c r="H1690" s="421"/>
      <c r="I1690" s="421"/>
      <c r="J1690" s="421"/>
      <c r="K1690" s="421"/>
      <c r="L1690" s="421"/>
      <c r="M1690" s="421"/>
      <c r="N1690" s="426"/>
      <c r="O1690" s="426"/>
      <c r="P1690" s="427"/>
      <c r="Q1690" s="427"/>
      <c r="R1690" s="426"/>
      <c r="S1690" s="426"/>
      <c r="T1690" s="426"/>
      <c r="U1690" s="426"/>
      <c r="V1690" s="426"/>
      <c r="W1690" s="426"/>
      <c r="X1690" s="427"/>
      <c r="Y1690" s="416" t="e">
        <f t="shared" si="131"/>
        <v>#N/A</v>
      </c>
      <c r="Z1690" s="416" t="e">
        <f t="shared" si="132"/>
        <v>#N/A</v>
      </c>
      <c r="AA1690" s="416" t="str">
        <f t="shared" si="133"/>
        <v/>
      </c>
      <c r="AB1690" s="416" t="e">
        <f t="shared" si="134"/>
        <v>#N/A</v>
      </c>
      <c r="AC1690" s="416" t="e">
        <f t="shared" si="135"/>
        <v>#N/A</v>
      </c>
    </row>
    <row r="1691" ht="22.5" customHeight="1" spans="1:29">
      <c r="A1691" s="421"/>
      <c r="B1691" s="422"/>
      <c r="C1691" s="422"/>
      <c r="D1691" s="421"/>
      <c r="E1691" s="421"/>
      <c r="F1691" s="421"/>
      <c r="G1691" s="421"/>
      <c r="H1691" s="421"/>
      <c r="I1691" s="421"/>
      <c r="J1691" s="421"/>
      <c r="K1691" s="421"/>
      <c r="L1691" s="421"/>
      <c r="M1691" s="421"/>
      <c r="N1691" s="426"/>
      <c r="O1691" s="426"/>
      <c r="P1691" s="427"/>
      <c r="Q1691" s="427"/>
      <c r="R1691" s="426"/>
      <c r="S1691" s="426"/>
      <c r="T1691" s="426"/>
      <c r="U1691" s="426"/>
      <c r="V1691" s="426"/>
      <c r="W1691" s="426"/>
      <c r="X1691" s="427"/>
      <c r="Y1691" s="416" t="e">
        <f t="shared" si="131"/>
        <v>#N/A</v>
      </c>
      <c r="Z1691" s="416" t="e">
        <f t="shared" si="132"/>
        <v>#N/A</v>
      </c>
      <c r="AA1691" s="416" t="str">
        <f t="shared" si="133"/>
        <v/>
      </c>
      <c r="AB1691" s="416" t="e">
        <f t="shared" si="134"/>
        <v>#N/A</v>
      </c>
      <c r="AC1691" s="416" t="e">
        <f t="shared" si="135"/>
        <v>#N/A</v>
      </c>
    </row>
    <row r="1692" ht="22.5" customHeight="1" spans="1:29">
      <c r="A1692" s="421"/>
      <c r="B1692" s="422"/>
      <c r="C1692" s="422"/>
      <c r="D1692" s="421"/>
      <c r="E1692" s="421"/>
      <c r="F1692" s="421"/>
      <c r="G1692" s="421"/>
      <c r="H1692" s="421"/>
      <c r="I1692" s="421"/>
      <c r="J1692" s="421"/>
      <c r="K1692" s="421"/>
      <c r="L1692" s="421"/>
      <c r="M1692" s="421"/>
      <c r="N1692" s="426"/>
      <c r="O1692" s="426"/>
      <c r="P1692" s="427"/>
      <c r="Q1692" s="427"/>
      <c r="R1692" s="426"/>
      <c r="S1692" s="426"/>
      <c r="T1692" s="426"/>
      <c r="U1692" s="426"/>
      <c r="V1692" s="426"/>
      <c r="W1692" s="426"/>
      <c r="X1692" s="427"/>
      <c r="Y1692" s="416" t="e">
        <f t="shared" si="131"/>
        <v>#N/A</v>
      </c>
      <c r="Z1692" s="416" t="e">
        <f t="shared" si="132"/>
        <v>#N/A</v>
      </c>
      <c r="AA1692" s="416" t="str">
        <f t="shared" si="133"/>
        <v/>
      </c>
      <c r="AB1692" s="416" t="e">
        <f t="shared" si="134"/>
        <v>#N/A</v>
      </c>
      <c r="AC1692" s="416" t="e">
        <f t="shared" si="135"/>
        <v>#N/A</v>
      </c>
    </row>
    <row r="1693" ht="22.5" customHeight="1" spans="1:29">
      <c r="A1693" s="421"/>
      <c r="B1693" s="422"/>
      <c r="C1693" s="422"/>
      <c r="D1693" s="421"/>
      <c r="E1693" s="421"/>
      <c r="F1693" s="421"/>
      <c r="G1693" s="421"/>
      <c r="H1693" s="421"/>
      <c r="I1693" s="421"/>
      <c r="J1693" s="421"/>
      <c r="K1693" s="421"/>
      <c r="L1693" s="421"/>
      <c r="M1693" s="421"/>
      <c r="N1693" s="426"/>
      <c r="O1693" s="426"/>
      <c r="P1693" s="427"/>
      <c r="Q1693" s="427"/>
      <c r="R1693" s="426"/>
      <c r="S1693" s="426"/>
      <c r="T1693" s="426"/>
      <c r="U1693" s="426"/>
      <c r="V1693" s="426"/>
      <c r="W1693" s="426"/>
      <c r="X1693" s="427"/>
      <c r="Y1693" s="416" t="e">
        <f t="shared" si="131"/>
        <v>#N/A</v>
      </c>
      <c r="Z1693" s="416" t="e">
        <f t="shared" si="132"/>
        <v>#N/A</v>
      </c>
      <c r="AA1693" s="416" t="str">
        <f t="shared" si="133"/>
        <v/>
      </c>
      <c r="AB1693" s="416" t="e">
        <f t="shared" si="134"/>
        <v>#N/A</v>
      </c>
      <c r="AC1693" s="416" t="e">
        <f t="shared" si="135"/>
        <v>#N/A</v>
      </c>
    </row>
    <row r="1694" ht="22.5" customHeight="1" spans="1:29">
      <c r="A1694" s="421"/>
      <c r="B1694" s="422"/>
      <c r="C1694" s="422"/>
      <c r="D1694" s="421"/>
      <c r="E1694" s="421"/>
      <c r="F1694" s="421"/>
      <c r="G1694" s="421"/>
      <c r="H1694" s="421"/>
      <c r="I1694" s="421"/>
      <c r="J1694" s="421"/>
      <c r="K1694" s="421"/>
      <c r="L1694" s="421"/>
      <c r="M1694" s="421"/>
      <c r="N1694" s="426"/>
      <c r="O1694" s="426"/>
      <c r="P1694" s="427"/>
      <c r="Q1694" s="427"/>
      <c r="R1694" s="426"/>
      <c r="S1694" s="426"/>
      <c r="T1694" s="426"/>
      <c r="U1694" s="426"/>
      <c r="V1694" s="426"/>
      <c r="W1694" s="426"/>
      <c r="X1694" s="427"/>
      <c r="Y1694" s="416" t="e">
        <f t="shared" si="131"/>
        <v>#N/A</v>
      </c>
      <c r="Z1694" s="416" t="e">
        <f t="shared" si="132"/>
        <v>#N/A</v>
      </c>
      <c r="AA1694" s="416" t="str">
        <f t="shared" si="133"/>
        <v/>
      </c>
      <c r="AB1694" s="416" t="e">
        <f t="shared" si="134"/>
        <v>#N/A</v>
      </c>
      <c r="AC1694" s="416" t="e">
        <f t="shared" si="135"/>
        <v>#N/A</v>
      </c>
    </row>
    <row r="1695" ht="22.5" customHeight="1" spans="1:29">
      <c r="A1695" s="421"/>
      <c r="B1695" s="422"/>
      <c r="C1695" s="422"/>
      <c r="D1695" s="421"/>
      <c r="E1695" s="421"/>
      <c r="F1695" s="421"/>
      <c r="G1695" s="421"/>
      <c r="H1695" s="421"/>
      <c r="I1695" s="421"/>
      <c r="J1695" s="421"/>
      <c r="K1695" s="421"/>
      <c r="L1695" s="421"/>
      <c r="M1695" s="421"/>
      <c r="N1695" s="426"/>
      <c r="O1695" s="426"/>
      <c r="P1695" s="427"/>
      <c r="Q1695" s="427"/>
      <c r="R1695" s="426"/>
      <c r="S1695" s="426"/>
      <c r="T1695" s="426"/>
      <c r="U1695" s="426"/>
      <c r="V1695" s="426"/>
      <c r="W1695" s="426"/>
      <c r="X1695" s="427"/>
      <c r="Y1695" s="416" t="e">
        <f t="shared" si="131"/>
        <v>#N/A</v>
      </c>
      <c r="Z1695" s="416" t="e">
        <f t="shared" si="132"/>
        <v>#N/A</v>
      </c>
      <c r="AA1695" s="416" t="str">
        <f t="shared" si="133"/>
        <v/>
      </c>
      <c r="AB1695" s="416" t="e">
        <f t="shared" si="134"/>
        <v>#N/A</v>
      </c>
      <c r="AC1695" s="416" t="e">
        <f t="shared" si="135"/>
        <v>#N/A</v>
      </c>
    </row>
    <row r="1696" ht="22.5" customHeight="1" spans="1:29">
      <c r="A1696" s="421"/>
      <c r="B1696" s="422"/>
      <c r="C1696" s="422"/>
      <c r="D1696" s="421"/>
      <c r="E1696" s="421"/>
      <c r="F1696" s="421"/>
      <c r="G1696" s="421"/>
      <c r="H1696" s="421"/>
      <c r="I1696" s="421"/>
      <c r="J1696" s="421"/>
      <c r="K1696" s="421"/>
      <c r="L1696" s="421"/>
      <c r="M1696" s="421"/>
      <c r="N1696" s="426"/>
      <c r="O1696" s="426"/>
      <c r="P1696" s="427"/>
      <c r="Q1696" s="427"/>
      <c r="R1696" s="426"/>
      <c r="S1696" s="426"/>
      <c r="T1696" s="426"/>
      <c r="U1696" s="426"/>
      <c r="V1696" s="426"/>
      <c r="W1696" s="426"/>
      <c r="X1696" s="427"/>
      <c r="Y1696" s="416" t="e">
        <f t="shared" si="131"/>
        <v>#N/A</v>
      </c>
      <c r="Z1696" s="416" t="e">
        <f t="shared" si="132"/>
        <v>#N/A</v>
      </c>
      <c r="AA1696" s="416" t="str">
        <f t="shared" si="133"/>
        <v/>
      </c>
      <c r="AB1696" s="416" t="e">
        <f t="shared" si="134"/>
        <v>#N/A</v>
      </c>
      <c r="AC1696" s="416" t="e">
        <f t="shared" si="135"/>
        <v>#N/A</v>
      </c>
    </row>
    <row r="1697" ht="22.5" customHeight="1" spans="1:29">
      <c r="A1697" s="421"/>
      <c r="B1697" s="422"/>
      <c r="C1697" s="422"/>
      <c r="D1697" s="421"/>
      <c r="E1697" s="421"/>
      <c r="F1697" s="421"/>
      <c r="G1697" s="421"/>
      <c r="H1697" s="421"/>
      <c r="I1697" s="421"/>
      <c r="J1697" s="421"/>
      <c r="K1697" s="421"/>
      <c r="L1697" s="421"/>
      <c r="M1697" s="421"/>
      <c r="N1697" s="426"/>
      <c r="O1697" s="426"/>
      <c r="P1697" s="427"/>
      <c r="Q1697" s="427"/>
      <c r="R1697" s="426"/>
      <c r="S1697" s="426"/>
      <c r="T1697" s="426"/>
      <c r="U1697" s="426"/>
      <c r="V1697" s="426"/>
      <c r="W1697" s="426"/>
      <c r="X1697" s="427"/>
      <c r="Y1697" s="416" t="e">
        <f t="shared" si="131"/>
        <v>#N/A</v>
      </c>
      <c r="Z1697" s="416" t="e">
        <f t="shared" si="132"/>
        <v>#N/A</v>
      </c>
      <c r="AA1697" s="416" t="str">
        <f t="shared" si="133"/>
        <v/>
      </c>
      <c r="AB1697" s="416" t="e">
        <f t="shared" si="134"/>
        <v>#N/A</v>
      </c>
      <c r="AC1697" s="416" t="e">
        <f t="shared" si="135"/>
        <v>#N/A</v>
      </c>
    </row>
    <row r="1698" ht="22.5" customHeight="1" spans="1:29">
      <c r="A1698" s="421"/>
      <c r="B1698" s="422"/>
      <c r="C1698" s="422"/>
      <c r="D1698" s="421"/>
      <c r="E1698" s="421"/>
      <c r="F1698" s="421"/>
      <c r="G1698" s="421"/>
      <c r="H1698" s="421"/>
      <c r="I1698" s="421"/>
      <c r="J1698" s="421"/>
      <c r="K1698" s="421"/>
      <c r="L1698" s="421"/>
      <c r="M1698" s="421"/>
      <c r="N1698" s="426"/>
      <c r="O1698" s="426"/>
      <c r="P1698" s="427"/>
      <c r="Q1698" s="427"/>
      <c r="R1698" s="426"/>
      <c r="S1698" s="426"/>
      <c r="T1698" s="426"/>
      <c r="U1698" s="426"/>
      <c r="V1698" s="426"/>
      <c r="W1698" s="426"/>
      <c r="X1698" s="427"/>
      <c r="Y1698" s="416" t="e">
        <f t="shared" si="131"/>
        <v>#N/A</v>
      </c>
      <c r="Z1698" s="416" t="e">
        <f t="shared" si="132"/>
        <v>#N/A</v>
      </c>
      <c r="AA1698" s="416" t="str">
        <f t="shared" si="133"/>
        <v/>
      </c>
      <c r="AB1698" s="416" t="e">
        <f t="shared" si="134"/>
        <v>#N/A</v>
      </c>
      <c r="AC1698" s="416" t="e">
        <f t="shared" si="135"/>
        <v>#N/A</v>
      </c>
    </row>
    <row r="1699" ht="22.5" customHeight="1" spans="1:29">
      <c r="A1699" s="421"/>
      <c r="B1699" s="422"/>
      <c r="C1699" s="422"/>
      <c r="D1699" s="421"/>
      <c r="E1699" s="421"/>
      <c r="F1699" s="421"/>
      <c r="G1699" s="421"/>
      <c r="H1699" s="421"/>
      <c r="I1699" s="421"/>
      <c r="J1699" s="421"/>
      <c r="K1699" s="421"/>
      <c r="L1699" s="421"/>
      <c r="M1699" s="421"/>
      <c r="N1699" s="426"/>
      <c r="O1699" s="426"/>
      <c r="P1699" s="427"/>
      <c r="Q1699" s="427"/>
      <c r="R1699" s="426"/>
      <c r="S1699" s="426"/>
      <c r="T1699" s="426"/>
      <c r="U1699" s="426"/>
      <c r="V1699" s="426"/>
      <c r="W1699" s="426"/>
      <c r="X1699" s="427"/>
      <c r="Y1699" s="416" t="e">
        <f t="shared" si="131"/>
        <v>#N/A</v>
      </c>
      <c r="Z1699" s="416" t="e">
        <f t="shared" si="132"/>
        <v>#N/A</v>
      </c>
      <c r="AA1699" s="416" t="str">
        <f t="shared" si="133"/>
        <v/>
      </c>
      <c r="AB1699" s="416" t="e">
        <f t="shared" si="134"/>
        <v>#N/A</v>
      </c>
      <c r="AC1699" s="416" t="e">
        <f t="shared" si="135"/>
        <v>#N/A</v>
      </c>
    </row>
    <row r="1700" ht="22.5" customHeight="1" spans="1:29">
      <c r="A1700" s="421"/>
      <c r="B1700" s="422"/>
      <c r="C1700" s="422"/>
      <c r="D1700" s="421"/>
      <c r="E1700" s="421"/>
      <c r="F1700" s="421"/>
      <c r="G1700" s="421"/>
      <c r="H1700" s="421"/>
      <c r="I1700" s="421"/>
      <c r="J1700" s="421"/>
      <c r="K1700" s="421"/>
      <c r="L1700" s="421"/>
      <c r="M1700" s="421"/>
      <c r="N1700" s="426"/>
      <c r="O1700" s="426"/>
      <c r="P1700" s="427"/>
      <c r="Q1700" s="427"/>
      <c r="R1700" s="426"/>
      <c r="S1700" s="426"/>
      <c r="T1700" s="426"/>
      <c r="U1700" s="426"/>
      <c r="V1700" s="426"/>
      <c r="W1700" s="426"/>
      <c r="X1700" s="427"/>
      <c r="Y1700" s="416" t="e">
        <f t="shared" si="131"/>
        <v>#N/A</v>
      </c>
      <c r="Z1700" s="416" t="e">
        <f t="shared" si="132"/>
        <v>#N/A</v>
      </c>
      <c r="AA1700" s="416" t="str">
        <f t="shared" si="133"/>
        <v/>
      </c>
      <c r="AB1700" s="416" t="e">
        <f t="shared" si="134"/>
        <v>#N/A</v>
      </c>
      <c r="AC1700" s="416" t="e">
        <f t="shared" si="135"/>
        <v>#N/A</v>
      </c>
    </row>
    <row r="1701" ht="22.5" customHeight="1" spans="1:29">
      <c r="A1701" s="421"/>
      <c r="B1701" s="422"/>
      <c r="C1701" s="422"/>
      <c r="D1701" s="421"/>
      <c r="E1701" s="421"/>
      <c r="F1701" s="421"/>
      <c r="G1701" s="421"/>
      <c r="H1701" s="421"/>
      <c r="I1701" s="421"/>
      <c r="J1701" s="421"/>
      <c r="K1701" s="421"/>
      <c r="L1701" s="421"/>
      <c r="M1701" s="421"/>
      <c r="N1701" s="426"/>
      <c r="O1701" s="426"/>
      <c r="P1701" s="427"/>
      <c r="Q1701" s="427"/>
      <c r="R1701" s="426"/>
      <c r="S1701" s="426"/>
      <c r="T1701" s="426"/>
      <c r="U1701" s="426"/>
      <c r="V1701" s="426"/>
      <c r="W1701" s="426"/>
      <c r="X1701" s="427"/>
      <c r="Y1701" s="416" t="e">
        <f t="shared" si="131"/>
        <v>#N/A</v>
      </c>
      <c r="Z1701" s="416" t="e">
        <f t="shared" si="132"/>
        <v>#N/A</v>
      </c>
      <c r="AA1701" s="416" t="str">
        <f t="shared" si="133"/>
        <v/>
      </c>
      <c r="AB1701" s="416" t="e">
        <f t="shared" si="134"/>
        <v>#N/A</v>
      </c>
      <c r="AC1701" s="416" t="e">
        <f t="shared" si="135"/>
        <v>#N/A</v>
      </c>
    </row>
    <row r="1702" ht="22.5" customHeight="1" spans="1:29">
      <c r="A1702" s="421"/>
      <c r="B1702" s="422"/>
      <c r="C1702" s="422"/>
      <c r="D1702" s="421"/>
      <c r="E1702" s="421"/>
      <c r="F1702" s="421"/>
      <c r="G1702" s="421"/>
      <c r="H1702" s="421"/>
      <c r="I1702" s="421"/>
      <c r="J1702" s="421"/>
      <c r="K1702" s="421"/>
      <c r="L1702" s="421"/>
      <c r="M1702" s="421"/>
      <c r="N1702" s="426"/>
      <c r="O1702" s="426"/>
      <c r="P1702" s="427"/>
      <c r="Q1702" s="427"/>
      <c r="R1702" s="426"/>
      <c r="S1702" s="426"/>
      <c r="T1702" s="426"/>
      <c r="U1702" s="426"/>
      <c r="V1702" s="426"/>
      <c r="W1702" s="426"/>
      <c r="X1702" s="427"/>
      <c r="Y1702" s="416" t="e">
        <f t="shared" si="131"/>
        <v>#N/A</v>
      </c>
      <c r="Z1702" s="416" t="e">
        <f t="shared" si="132"/>
        <v>#N/A</v>
      </c>
      <c r="AA1702" s="416" t="str">
        <f t="shared" si="133"/>
        <v/>
      </c>
      <c r="AB1702" s="416" t="e">
        <f t="shared" si="134"/>
        <v>#N/A</v>
      </c>
      <c r="AC1702" s="416" t="e">
        <f t="shared" si="135"/>
        <v>#N/A</v>
      </c>
    </row>
    <row r="1703" ht="22.5" customHeight="1" spans="1:29">
      <c r="A1703" s="421"/>
      <c r="B1703" s="422"/>
      <c r="C1703" s="422"/>
      <c r="D1703" s="421"/>
      <c r="E1703" s="421"/>
      <c r="F1703" s="421"/>
      <c r="G1703" s="421"/>
      <c r="H1703" s="421"/>
      <c r="I1703" s="421"/>
      <c r="J1703" s="421"/>
      <c r="K1703" s="421"/>
      <c r="L1703" s="421"/>
      <c r="M1703" s="421"/>
      <c r="N1703" s="426"/>
      <c r="O1703" s="426"/>
      <c r="P1703" s="427"/>
      <c r="Q1703" s="427"/>
      <c r="R1703" s="426"/>
      <c r="S1703" s="426"/>
      <c r="T1703" s="426"/>
      <c r="U1703" s="426"/>
      <c r="V1703" s="426"/>
      <c r="W1703" s="426"/>
      <c r="X1703" s="427"/>
      <c r="Y1703" s="416" t="e">
        <f t="shared" si="131"/>
        <v>#N/A</v>
      </c>
      <c r="Z1703" s="416" t="e">
        <f t="shared" si="132"/>
        <v>#N/A</v>
      </c>
      <c r="AA1703" s="416" t="str">
        <f t="shared" si="133"/>
        <v/>
      </c>
      <c r="AB1703" s="416" t="e">
        <f t="shared" si="134"/>
        <v>#N/A</v>
      </c>
      <c r="AC1703" s="416" t="e">
        <f t="shared" si="135"/>
        <v>#N/A</v>
      </c>
    </row>
    <row r="1704" ht="22.5" customHeight="1" spans="1:29">
      <c r="A1704" s="421"/>
      <c r="B1704" s="422"/>
      <c r="C1704" s="422"/>
      <c r="D1704" s="421"/>
      <c r="E1704" s="421"/>
      <c r="F1704" s="421"/>
      <c r="G1704" s="421"/>
      <c r="H1704" s="421"/>
      <c r="I1704" s="421"/>
      <c r="J1704" s="421"/>
      <c r="K1704" s="421"/>
      <c r="L1704" s="421"/>
      <c r="M1704" s="421"/>
      <c r="N1704" s="426"/>
      <c r="O1704" s="426"/>
      <c r="P1704" s="427"/>
      <c r="Q1704" s="427"/>
      <c r="R1704" s="426"/>
      <c r="S1704" s="426"/>
      <c r="T1704" s="426"/>
      <c r="U1704" s="426"/>
      <c r="V1704" s="426"/>
      <c r="W1704" s="426"/>
      <c r="X1704" s="427"/>
      <c r="Y1704" s="416" t="e">
        <f t="shared" si="131"/>
        <v>#N/A</v>
      </c>
      <c r="Z1704" s="416" t="e">
        <f t="shared" si="132"/>
        <v>#N/A</v>
      </c>
      <c r="AA1704" s="416" t="str">
        <f t="shared" si="133"/>
        <v/>
      </c>
      <c r="AB1704" s="416" t="e">
        <f t="shared" si="134"/>
        <v>#N/A</v>
      </c>
      <c r="AC1704" s="416" t="e">
        <f t="shared" si="135"/>
        <v>#N/A</v>
      </c>
    </row>
    <row r="1705" ht="22.5" customHeight="1" spans="1:29">
      <c r="A1705" s="421"/>
      <c r="B1705" s="422"/>
      <c r="C1705" s="422"/>
      <c r="D1705" s="421"/>
      <c r="E1705" s="421"/>
      <c r="F1705" s="421"/>
      <c r="G1705" s="421"/>
      <c r="H1705" s="421"/>
      <c r="I1705" s="421"/>
      <c r="J1705" s="421"/>
      <c r="K1705" s="421"/>
      <c r="L1705" s="421"/>
      <c r="M1705" s="421"/>
      <c r="N1705" s="426"/>
      <c r="O1705" s="426"/>
      <c r="P1705" s="427"/>
      <c r="Q1705" s="427"/>
      <c r="R1705" s="426"/>
      <c r="S1705" s="426"/>
      <c r="T1705" s="426"/>
      <c r="U1705" s="426"/>
      <c r="V1705" s="426"/>
      <c r="W1705" s="426"/>
      <c r="X1705" s="427"/>
      <c r="Y1705" s="416" t="e">
        <f t="shared" si="131"/>
        <v>#N/A</v>
      </c>
      <c r="Z1705" s="416" t="e">
        <f t="shared" si="132"/>
        <v>#N/A</v>
      </c>
      <c r="AA1705" s="416" t="str">
        <f t="shared" si="133"/>
        <v/>
      </c>
      <c r="AB1705" s="416" t="e">
        <f t="shared" si="134"/>
        <v>#N/A</v>
      </c>
      <c r="AC1705" s="416" t="e">
        <f t="shared" si="135"/>
        <v>#N/A</v>
      </c>
    </row>
    <row r="1706" ht="22.5" customHeight="1" spans="1:29">
      <c r="A1706" s="421"/>
      <c r="B1706" s="422"/>
      <c r="C1706" s="422"/>
      <c r="D1706" s="421"/>
      <c r="E1706" s="421"/>
      <c r="F1706" s="421"/>
      <c r="G1706" s="421"/>
      <c r="H1706" s="421"/>
      <c r="I1706" s="421"/>
      <c r="J1706" s="421"/>
      <c r="K1706" s="421"/>
      <c r="L1706" s="421"/>
      <c r="M1706" s="421"/>
      <c r="N1706" s="426"/>
      <c r="O1706" s="426"/>
      <c r="P1706" s="427"/>
      <c r="Q1706" s="427"/>
      <c r="R1706" s="426"/>
      <c r="S1706" s="426"/>
      <c r="T1706" s="426"/>
      <c r="U1706" s="426"/>
      <c r="V1706" s="426"/>
      <c r="W1706" s="426"/>
      <c r="X1706" s="427"/>
      <c r="Y1706" s="416" t="e">
        <f t="shared" si="131"/>
        <v>#N/A</v>
      </c>
      <c r="Z1706" s="416" t="e">
        <f t="shared" si="132"/>
        <v>#N/A</v>
      </c>
      <c r="AA1706" s="416" t="str">
        <f t="shared" si="133"/>
        <v/>
      </c>
      <c r="AB1706" s="416" t="e">
        <f t="shared" si="134"/>
        <v>#N/A</v>
      </c>
      <c r="AC1706" s="416" t="e">
        <f t="shared" si="135"/>
        <v>#N/A</v>
      </c>
    </row>
    <row r="1707" ht="22.5" customHeight="1" spans="1:29">
      <c r="A1707" s="421"/>
      <c r="B1707" s="422"/>
      <c r="C1707" s="422"/>
      <c r="D1707" s="421"/>
      <c r="E1707" s="421"/>
      <c r="F1707" s="421"/>
      <c r="G1707" s="421"/>
      <c r="H1707" s="421"/>
      <c r="I1707" s="421"/>
      <c r="J1707" s="421"/>
      <c r="K1707" s="421"/>
      <c r="L1707" s="421"/>
      <c r="M1707" s="421"/>
      <c r="N1707" s="426"/>
      <c r="O1707" s="426"/>
      <c r="P1707" s="427"/>
      <c r="Q1707" s="427"/>
      <c r="R1707" s="426"/>
      <c r="S1707" s="426"/>
      <c r="T1707" s="426"/>
      <c r="U1707" s="426"/>
      <c r="V1707" s="426"/>
      <c r="W1707" s="426"/>
      <c r="X1707" s="427"/>
      <c r="Y1707" s="416" t="e">
        <f t="shared" si="131"/>
        <v>#N/A</v>
      </c>
      <c r="Z1707" s="416" t="e">
        <f t="shared" si="132"/>
        <v>#N/A</v>
      </c>
      <c r="AA1707" s="416" t="str">
        <f t="shared" si="133"/>
        <v/>
      </c>
      <c r="AB1707" s="416" t="e">
        <f t="shared" si="134"/>
        <v>#N/A</v>
      </c>
      <c r="AC1707" s="416" t="e">
        <f t="shared" si="135"/>
        <v>#N/A</v>
      </c>
    </row>
    <row r="1708" ht="22.5" customHeight="1" spans="1:29">
      <c r="A1708" s="421"/>
      <c r="B1708" s="422"/>
      <c r="C1708" s="422"/>
      <c r="D1708" s="421"/>
      <c r="E1708" s="421"/>
      <c r="F1708" s="421"/>
      <c r="G1708" s="421"/>
      <c r="H1708" s="421"/>
      <c r="I1708" s="421"/>
      <c r="J1708" s="421"/>
      <c r="K1708" s="421"/>
      <c r="L1708" s="421"/>
      <c r="M1708" s="421"/>
      <c r="N1708" s="426"/>
      <c r="O1708" s="426"/>
      <c r="P1708" s="427"/>
      <c r="Q1708" s="427"/>
      <c r="R1708" s="426"/>
      <c r="S1708" s="426"/>
      <c r="T1708" s="426"/>
      <c r="U1708" s="426"/>
      <c r="V1708" s="426"/>
      <c r="W1708" s="426"/>
      <c r="X1708" s="427"/>
      <c r="Y1708" s="416" t="e">
        <f t="shared" si="131"/>
        <v>#N/A</v>
      </c>
      <c r="Z1708" s="416" t="e">
        <f t="shared" si="132"/>
        <v>#N/A</v>
      </c>
      <c r="AA1708" s="416" t="str">
        <f t="shared" si="133"/>
        <v/>
      </c>
      <c r="AB1708" s="416" t="e">
        <f t="shared" si="134"/>
        <v>#N/A</v>
      </c>
      <c r="AC1708" s="416" t="e">
        <f t="shared" si="135"/>
        <v>#N/A</v>
      </c>
    </row>
    <row r="1709" ht="22.5" customHeight="1" spans="1:29">
      <c r="A1709" s="421"/>
      <c r="B1709" s="422"/>
      <c r="C1709" s="422"/>
      <c r="D1709" s="421"/>
      <c r="E1709" s="421"/>
      <c r="F1709" s="421"/>
      <c r="G1709" s="421"/>
      <c r="H1709" s="421"/>
      <c r="I1709" s="421"/>
      <c r="J1709" s="421"/>
      <c r="K1709" s="421"/>
      <c r="L1709" s="421"/>
      <c r="M1709" s="421"/>
      <c r="N1709" s="426"/>
      <c r="O1709" s="426"/>
      <c r="P1709" s="427"/>
      <c r="Q1709" s="427"/>
      <c r="R1709" s="426"/>
      <c r="S1709" s="426"/>
      <c r="T1709" s="426"/>
      <c r="U1709" s="426"/>
      <c r="V1709" s="426"/>
      <c r="W1709" s="426"/>
      <c r="X1709" s="427"/>
      <c r="Y1709" s="416" t="e">
        <f t="shared" si="131"/>
        <v>#N/A</v>
      </c>
      <c r="Z1709" s="416" t="e">
        <f t="shared" si="132"/>
        <v>#N/A</v>
      </c>
      <c r="AA1709" s="416" t="str">
        <f t="shared" si="133"/>
        <v/>
      </c>
      <c r="AB1709" s="416" t="e">
        <f t="shared" si="134"/>
        <v>#N/A</v>
      </c>
      <c r="AC1709" s="416" t="e">
        <f t="shared" si="135"/>
        <v>#N/A</v>
      </c>
    </row>
    <row r="1710" ht="22.5" customHeight="1" spans="1:29">
      <c r="A1710" s="421"/>
      <c r="B1710" s="422"/>
      <c r="C1710" s="422"/>
      <c r="D1710" s="421"/>
      <c r="E1710" s="421"/>
      <c r="F1710" s="421"/>
      <c r="G1710" s="421"/>
      <c r="H1710" s="421"/>
      <c r="I1710" s="421"/>
      <c r="J1710" s="421"/>
      <c r="K1710" s="421"/>
      <c r="L1710" s="421"/>
      <c r="M1710" s="421"/>
      <c r="N1710" s="426"/>
      <c r="O1710" s="426"/>
      <c r="P1710" s="427"/>
      <c r="Q1710" s="427"/>
      <c r="R1710" s="426"/>
      <c r="S1710" s="426"/>
      <c r="T1710" s="426"/>
      <c r="U1710" s="426"/>
      <c r="V1710" s="426"/>
      <c r="W1710" s="426"/>
      <c r="X1710" s="427"/>
      <c r="Y1710" s="416" t="e">
        <f t="shared" si="131"/>
        <v>#N/A</v>
      </c>
      <c r="Z1710" s="416" t="e">
        <f t="shared" si="132"/>
        <v>#N/A</v>
      </c>
      <c r="AA1710" s="416" t="str">
        <f t="shared" si="133"/>
        <v/>
      </c>
      <c r="AB1710" s="416" t="e">
        <f t="shared" si="134"/>
        <v>#N/A</v>
      </c>
      <c r="AC1710" s="416" t="e">
        <f t="shared" si="135"/>
        <v>#N/A</v>
      </c>
    </row>
    <row r="1711" ht="22.5" customHeight="1" spans="1:29">
      <c r="A1711" s="421"/>
      <c r="B1711" s="422"/>
      <c r="C1711" s="422"/>
      <c r="D1711" s="421"/>
      <c r="E1711" s="421"/>
      <c r="F1711" s="421"/>
      <c r="G1711" s="421"/>
      <c r="H1711" s="421"/>
      <c r="I1711" s="421"/>
      <c r="J1711" s="421"/>
      <c r="K1711" s="421"/>
      <c r="L1711" s="421"/>
      <c r="M1711" s="421"/>
      <c r="N1711" s="426"/>
      <c r="O1711" s="426"/>
      <c r="P1711" s="427"/>
      <c r="Q1711" s="427"/>
      <c r="R1711" s="426"/>
      <c r="S1711" s="426"/>
      <c r="T1711" s="426"/>
      <c r="U1711" s="426"/>
      <c r="V1711" s="426"/>
      <c r="W1711" s="426"/>
      <c r="X1711" s="427"/>
      <c r="Y1711" s="416" t="e">
        <f t="shared" si="131"/>
        <v>#N/A</v>
      </c>
      <c r="Z1711" s="416" t="e">
        <f t="shared" si="132"/>
        <v>#N/A</v>
      </c>
      <c r="AA1711" s="416" t="str">
        <f t="shared" si="133"/>
        <v/>
      </c>
      <c r="AB1711" s="416" t="e">
        <f t="shared" si="134"/>
        <v>#N/A</v>
      </c>
      <c r="AC1711" s="416" t="e">
        <f t="shared" si="135"/>
        <v>#N/A</v>
      </c>
    </row>
    <row r="1712" ht="22.5" customHeight="1" spans="1:29">
      <c r="A1712" s="421"/>
      <c r="B1712" s="422"/>
      <c r="C1712" s="422"/>
      <c r="D1712" s="421"/>
      <c r="E1712" s="421"/>
      <c r="F1712" s="421"/>
      <c r="G1712" s="421"/>
      <c r="H1712" s="421"/>
      <c r="I1712" s="421"/>
      <c r="J1712" s="421"/>
      <c r="K1712" s="421"/>
      <c r="L1712" s="421"/>
      <c r="M1712" s="421"/>
      <c r="N1712" s="426"/>
      <c r="O1712" s="426"/>
      <c r="P1712" s="427"/>
      <c r="Q1712" s="427"/>
      <c r="R1712" s="426"/>
      <c r="S1712" s="426"/>
      <c r="T1712" s="426"/>
      <c r="U1712" s="426"/>
      <c r="V1712" s="426"/>
      <c r="W1712" s="426"/>
      <c r="X1712" s="427"/>
      <c r="Y1712" s="416" t="e">
        <f t="shared" si="131"/>
        <v>#N/A</v>
      </c>
      <c r="Z1712" s="416" t="e">
        <f t="shared" si="132"/>
        <v>#N/A</v>
      </c>
      <c r="AA1712" s="416" t="str">
        <f t="shared" si="133"/>
        <v/>
      </c>
      <c r="AB1712" s="416" t="e">
        <f t="shared" si="134"/>
        <v>#N/A</v>
      </c>
      <c r="AC1712" s="416" t="e">
        <f t="shared" si="135"/>
        <v>#N/A</v>
      </c>
    </row>
    <row r="1713" ht="22.5" customHeight="1" spans="1:29">
      <c r="A1713" s="421"/>
      <c r="B1713" s="422"/>
      <c r="C1713" s="422"/>
      <c r="D1713" s="421"/>
      <c r="E1713" s="421"/>
      <c r="F1713" s="421"/>
      <c r="G1713" s="421"/>
      <c r="H1713" s="421"/>
      <c r="I1713" s="421"/>
      <c r="J1713" s="421"/>
      <c r="K1713" s="421"/>
      <c r="L1713" s="421"/>
      <c r="M1713" s="421"/>
      <c r="N1713" s="426"/>
      <c r="O1713" s="426"/>
      <c r="P1713" s="427"/>
      <c r="Q1713" s="427"/>
      <c r="R1713" s="426"/>
      <c r="S1713" s="426"/>
      <c r="T1713" s="426"/>
      <c r="U1713" s="426"/>
      <c r="V1713" s="426"/>
      <c r="W1713" s="426"/>
      <c r="X1713" s="427"/>
      <c r="Y1713" s="416" t="e">
        <f t="shared" si="131"/>
        <v>#N/A</v>
      </c>
      <c r="Z1713" s="416" t="e">
        <f t="shared" si="132"/>
        <v>#N/A</v>
      </c>
      <c r="AA1713" s="416" t="str">
        <f t="shared" si="133"/>
        <v/>
      </c>
      <c r="AB1713" s="416" t="e">
        <f t="shared" si="134"/>
        <v>#N/A</v>
      </c>
      <c r="AC1713" s="416" t="e">
        <f t="shared" si="135"/>
        <v>#N/A</v>
      </c>
    </row>
    <row r="1714" ht="22.5" customHeight="1" spans="1:29">
      <c r="A1714" s="421"/>
      <c r="B1714" s="422"/>
      <c r="C1714" s="422"/>
      <c r="D1714" s="421"/>
      <c r="E1714" s="421"/>
      <c r="F1714" s="421"/>
      <c r="G1714" s="421"/>
      <c r="H1714" s="421"/>
      <c r="I1714" s="421"/>
      <c r="J1714" s="421"/>
      <c r="K1714" s="421"/>
      <c r="L1714" s="421"/>
      <c r="M1714" s="421"/>
      <c r="N1714" s="426"/>
      <c r="O1714" s="426"/>
      <c r="P1714" s="427"/>
      <c r="Q1714" s="427"/>
      <c r="R1714" s="426"/>
      <c r="S1714" s="426"/>
      <c r="T1714" s="426"/>
      <c r="U1714" s="426"/>
      <c r="V1714" s="426"/>
      <c r="W1714" s="426"/>
      <c r="X1714" s="427"/>
      <c r="Y1714" s="416" t="e">
        <f t="shared" si="131"/>
        <v>#N/A</v>
      </c>
      <c r="Z1714" s="416" t="e">
        <f t="shared" si="132"/>
        <v>#N/A</v>
      </c>
      <c r="AA1714" s="416" t="str">
        <f t="shared" si="133"/>
        <v/>
      </c>
      <c r="AB1714" s="416" t="e">
        <f t="shared" si="134"/>
        <v>#N/A</v>
      </c>
      <c r="AC1714" s="416" t="e">
        <f t="shared" si="135"/>
        <v>#N/A</v>
      </c>
    </row>
    <row r="1715" ht="22.5" customHeight="1" spans="1:29">
      <c r="A1715" s="421"/>
      <c r="B1715" s="422"/>
      <c r="C1715" s="422"/>
      <c r="D1715" s="421"/>
      <c r="E1715" s="421"/>
      <c r="F1715" s="421"/>
      <c r="G1715" s="421"/>
      <c r="H1715" s="421"/>
      <c r="I1715" s="421"/>
      <c r="J1715" s="421"/>
      <c r="K1715" s="421"/>
      <c r="L1715" s="421"/>
      <c r="M1715" s="421"/>
      <c r="N1715" s="426"/>
      <c r="O1715" s="426"/>
      <c r="P1715" s="427"/>
      <c r="Q1715" s="427"/>
      <c r="R1715" s="426"/>
      <c r="S1715" s="426"/>
      <c r="T1715" s="426"/>
      <c r="U1715" s="426"/>
      <c r="V1715" s="426"/>
      <c r="W1715" s="426"/>
      <c r="X1715" s="427"/>
      <c r="Y1715" s="416" t="e">
        <f t="shared" si="131"/>
        <v>#N/A</v>
      </c>
      <c r="Z1715" s="416" t="e">
        <f t="shared" si="132"/>
        <v>#N/A</v>
      </c>
      <c r="AA1715" s="416" t="str">
        <f t="shared" si="133"/>
        <v/>
      </c>
      <c r="AB1715" s="416" t="e">
        <f t="shared" si="134"/>
        <v>#N/A</v>
      </c>
      <c r="AC1715" s="416" t="e">
        <f t="shared" si="135"/>
        <v>#N/A</v>
      </c>
    </row>
    <row r="1716" ht="22.5" customHeight="1" spans="1:29">
      <c r="A1716" s="421"/>
      <c r="B1716" s="422"/>
      <c r="C1716" s="422"/>
      <c r="D1716" s="421"/>
      <c r="E1716" s="421"/>
      <c r="F1716" s="421"/>
      <c r="G1716" s="421"/>
      <c r="H1716" s="421"/>
      <c r="I1716" s="421"/>
      <c r="J1716" s="421"/>
      <c r="K1716" s="421"/>
      <c r="L1716" s="421"/>
      <c r="M1716" s="421"/>
      <c r="N1716" s="426"/>
      <c r="O1716" s="426"/>
      <c r="P1716" s="427"/>
      <c r="Q1716" s="427"/>
      <c r="R1716" s="426"/>
      <c r="S1716" s="426"/>
      <c r="T1716" s="426"/>
      <c r="U1716" s="426"/>
      <c r="V1716" s="426"/>
      <c r="W1716" s="426"/>
      <c r="X1716" s="427"/>
      <c r="Y1716" s="416" t="e">
        <f t="shared" si="131"/>
        <v>#N/A</v>
      </c>
      <c r="Z1716" s="416" t="e">
        <f t="shared" si="132"/>
        <v>#N/A</v>
      </c>
      <c r="AA1716" s="416" t="str">
        <f t="shared" si="133"/>
        <v/>
      </c>
      <c r="AB1716" s="416" t="e">
        <f t="shared" si="134"/>
        <v>#N/A</v>
      </c>
      <c r="AC1716" s="416" t="e">
        <f t="shared" si="135"/>
        <v>#N/A</v>
      </c>
    </row>
    <row r="1717" ht="22.5" customHeight="1" spans="1:29">
      <c r="A1717" s="421"/>
      <c r="B1717" s="422"/>
      <c r="C1717" s="422"/>
      <c r="D1717" s="421"/>
      <c r="E1717" s="421"/>
      <c r="F1717" s="421"/>
      <c r="G1717" s="421"/>
      <c r="H1717" s="421"/>
      <c r="I1717" s="421"/>
      <c r="J1717" s="421"/>
      <c r="K1717" s="421"/>
      <c r="L1717" s="421"/>
      <c r="M1717" s="421"/>
      <c r="N1717" s="426"/>
      <c r="O1717" s="426"/>
      <c r="P1717" s="427"/>
      <c r="Q1717" s="427"/>
      <c r="R1717" s="426"/>
      <c r="S1717" s="426"/>
      <c r="T1717" s="426"/>
      <c r="U1717" s="426"/>
      <c r="V1717" s="426"/>
      <c r="W1717" s="426"/>
      <c r="X1717" s="427"/>
      <c r="Y1717" s="416" t="e">
        <f t="shared" si="131"/>
        <v>#N/A</v>
      </c>
      <c r="Z1717" s="416" t="e">
        <f t="shared" si="132"/>
        <v>#N/A</v>
      </c>
      <c r="AA1717" s="416" t="str">
        <f t="shared" si="133"/>
        <v/>
      </c>
      <c r="AB1717" s="416" t="e">
        <f t="shared" si="134"/>
        <v>#N/A</v>
      </c>
      <c r="AC1717" s="416" t="e">
        <f t="shared" si="135"/>
        <v>#N/A</v>
      </c>
    </row>
    <row r="1718" ht="22.5" customHeight="1" spans="1:29">
      <c r="A1718" s="421"/>
      <c r="B1718" s="422"/>
      <c r="C1718" s="422"/>
      <c r="D1718" s="421"/>
      <c r="E1718" s="421"/>
      <c r="F1718" s="421"/>
      <c r="G1718" s="421"/>
      <c r="H1718" s="421"/>
      <c r="I1718" s="421"/>
      <c r="J1718" s="421"/>
      <c r="K1718" s="421"/>
      <c r="L1718" s="421"/>
      <c r="M1718" s="421"/>
      <c r="N1718" s="426"/>
      <c r="O1718" s="426"/>
      <c r="P1718" s="427"/>
      <c r="Q1718" s="427"/>
      <c r="R1718" s="426"/>
      <c r="S1718" s="426"/>
      <c r="T1718" s="426"/>
      <c r="U1718" s="426"/>
      <c r="V1718" s="426"/>
      <c r="W1718" s="426"/>
      <c r="X1718" s="427"/>
      <c r="Y1718" s="416" t="e">
        <f t="shared" si="131"/>
        <v>#N/A</v>
      </c>
      <c r="Z1718" s="416" t="e">
        <f t="shared" si="132"/>
        <v>#N/A</v>
      </c>
      <c r="AA1718" s="416" t="str">
        <f t="shared" si="133"/>
        <v/>
      </c>
      <c r="AB1718" s="416" t="e">
        <f t="shared" si="134"/>
        <v>#N/A</v>
      </c>
      <c r="AC1718" s="416" t="e">
        <f t="shared" si="135"/>
        <v>#N/A</v>
      </c>
    </row>
    <row r="1719" ht="22.5" customHeight="1" spans="1:29">
      <c r="A1719" s="421"/>
      <c r="B1719" s="422"/>
      <c r="C1719" s="422"/>
      <c r="D1719" s="421"/>
      <c r="E1719" s="421"/>
      <c r="F1719" s="421"/>
      <c r="G1719" s="421"/>
      <c r="H1719" s="421"/>
      <c r="I1719" s="421"/>
      <c r="J1719" s="421"/>
      <c r="K1719" s="421"/>
      <c r="L1719" s="421"/>
      <c r="M1719" s="421"/>
      <c r="N1719" s="426"/>
      <c r="O1719" s="426"/>
      <c r="P1719" s="427"/>
      <c r="Q1719" s="427"/>
      <c r="R1719" s="426"/>
      <c r="S1719" s="426"/>
      <c r="T1719" s="426"/>
      <c r="U1719" s="426"/>
      <c r="V1719" s="426"/>
      <c r="W1719" s="426"/>
      <c r="X1719" s="427"/>
      <c r="Y1719" s="416" t="e">
        <f t="shared" si="131"/>
        <v>#N/A</v>
      </c>
      <c r="Z1719" s="416" t="e">
        <f t="shared" si="132"/>
        <v>#N/A</v>
      </c>
      <c r="AA1719" s="416" t="str">
        <f t="shared" si="133"/>
        <v/>
      </c>
      <c r="AB1719" s="416" t="e">
        <f t="shared" si="134"/>
        <v>#N/A</v>
      </c>
      <c r="AC1719" s="416" t="e">
        <f t="shared" si="135"/>
        <v>#N/A</v>
      </c>
    </row>
    <row r="1720" ht="22.5" customHeight="1" spans="1:29">
      <c r="A1720" s="421"/>
      <c r="B1720" s="422"/>
      <c r="C1720" s="422"/>
      <c r="D1720" s="421"/>
      <c r="E1720" s="421"/>
      <c r="F1720" s="421"/>
      <c r="G1720" s="421"/>
      <c r="H1720" s="421"/>
      <c r="I1720" s="421"/>
      <c r="J1720" s="421"/>
      <c r="K1720" s="421"/>
      <c r="L1720" s="421"/>
      <c r="M1720" s="421"/>
      <c r="N1720" s="426"/>
      <c r="O1720" s="426"/>
      <c r="P1720" s="427"/>
      <c r="Q1720" s="427"/>
      <c r="R1720" s="426"/>
      <c r="S1720" s="426"/>
      <c r="T1720" s="426"/>
      <c r="U1720" s="426"/>
      <c r="V1720" s="426"/>
      <c r="W1720" s="426"/>
      <c r="X1720" s="427"/>
      <c r="Y1720" s="416" t="e">
        <f t="shared" si="131"/>
        <v>#N/A</v>
      </c>
      <c r="Z1720" s="416" t="e">
        <f t="shared" si="132"/>
        <v>#N/A</v>
      </c>
      <c r="AA1720" s="416" t="str">
        <f t="shared" si="133"/>
        <v/>
      </c>
      <c r="AB1720" s="416" t="e">
        <f t="shared" si="134"/>
        <v>#N/A</v>
      </c>
      <c r="AC1720" s="416" t="e">
        <f t="shared" si="135"/>
        <v>#N/A</v>
      </c>
    </row>
    <row r="1721" ht="22.5" customHeight="1" spans="1:29">
      <c r="A1721" s="421"/>
      <c r="B1721" s="422"/>
      <c r="C1721" s="422"/>
      <c r="D1721" s="421"/>
      <c r="E1721" s="421"/>
      <c r="F1721" s="421"/>
      <c r="G1721" s="421"/>
      <c r="H1721" s="421"/>
      <c r="I1721" s="421"/>
      <c r="J1721" s="421"/>
      <c r="K1721" s="421"/>
      <c r="L1721" s="421"/>
      <c r="M1721" s="421"/>
      <c r="N1721" s="426"/>
      <c r="O1721" s="426"/>
      <c r="P1721" s="427"/>
      <c r="Q1721" s="427"/>
      <c r="R1721" s="426"/>
      <c r="S1721" s="426"/>
      <c r="T1721" s="426"/>
      <c r="U1721" s="426"/>
      <c r="V1721" s="426"/>
      <c r="W1721" s="426"/>
      <c r="X1721" s="427"/>
      <c r="Y1721" s="416" t="e">
        <f t="shared" si="131"/>
        <v>#N/A</v>
      </c>
      <c r="Z1721" s="416" t="e">
        <f t="shared" si="132"/>
        <v>#N/A</v>
      </c>
      <c r="AA1721" s="416" t="str">
        <f t="shared" si="133"/>
        <v/>
      </c>
      <c r="AB1721" s="416" t="e">
        <f t="shared" si="134"/>
        <v>#N/A</v>
      </c>
      <c r="AC1721" s="416" t="e">
        <f t="shared" si="135"/>
        <v>#N/A</v>
      </c>
    </row>
    <row r="1722" ht="22.5" customHeight="1" spans="1:29">
      <c r="A1722" s="421"/>
      <c r="B1722" s="422"/>
      <c r="C1722" s="422"/>
      <c r="D1722" s="421"/>
      <c r="E1722" s="421"/>
      <c r="F1722" s="421"/>
      <c r="G1722" s="421"/>
      <c r="H1722" s="421"/>
      <c r="I1722" s="421"/>
      <c r="J1722" s="421"/>
      <c r="K1722" s="421"/>
      <c r="L1722" s="421"/>
      <c r="M1722" s="421"/>
      <c r="N1722" s="426"/>
      <c r="O1722" s="426"/>
      <c r="P1722" s="427"/>
      <c r="Q1722" s="427"/>
      <c r="R1722" s="426"/>
      <c r="S1722" s="426"/>
      <c r="T1722" s="426"/>
      <c r="U1722" s="426"/>
      <c r="V1722" s="426"/>
      <c r="W1722" s="426"/>
      <c r="X1722" s="427"/>
      <c r="Y1722" s="416" t="e">
        <f t="shared" si="131"/>
        <v>#N/A</v>
      </c>
      <c r="Z1722" s="416" t="e">
        <f t="shared" si="132"/>
        <v>#N/A</v>
      </c>
      <c r="AA1722" s="416" t="str">
        <f t="shared" si="133"/>
        <v/>
      </c>
      <c r="AB1722" s="416" t="e">
        <f t="shared" si="134"/>
        <v>#N/A</v>
      </c>
      <c r="AC1722" s="416" t="e">
        <f t="shared" si="135"/>
        <v>#N/A</v>
      </c>
    </row>
    <row r="1723" ht="22.5" customHeight="1" spans="1:29">
      <c r="A1723" s="421"/>
      <c r="B1723" s="422"/>
      <c r="C1723" s="422"/>
      <c r="D1723" s="421"/>
      <c r="E1723" s="421"/>
      <c r="F1723" s="421"/>
      <c r="G1723" s="421"/>
      <c r="H1723" s="421"/>
      <c r="I1723" s="421"/>
      <c r="J1723" s="421"/>
      <c r="K1723" s="421"/>
      <c r="L1723" s="421"/>
      <c r="M1723" s="421"/>
      <c r="N1723" s="426"/>
      <c r="O1723" s="426"/>
      <c r="P1723" s="427"/>
      <c r="Q1723" s="427"/>
      <c r="R1723" s="426"/>
      <c r="S1723" s="426"/>
      <c r="T1723" s="426"/>
      <c r="U1723" s="426"/>
      <c r="V1723" s="426"/>
      <c r="W1723" s="426"/>
      <c r="X1723" s="427"/>
      <c r="Y1723" s="416" t="e">
        <f t="shared" si="131"/>
        <v>#N/A</v>
      </c>
      <c r="Z1723" s="416" t="e">
        <f t="shared" si="132"/>
        <v>#N/A</v>
      </c>
      <c r="AA1723" s="416" t="str">
        <f t="shared" si="133"/>
        <v/>
      </c>
      <c r="AB1723" s="416" t="e">
        <f t="shared" si="134"/>
        <v>#N/A</v>
      </c>
      <c r="AC1723" s="416" t="e">
        <f t="shared" si="135"/>
        <v>#N/A</v>
      </c>
    </row>
    <row r="1724" ht="22.5" customHeight="1" spans="1:29">
      <c r="A1724" s="421"/>
      <c r="B1724" s="422"/>
      <c r="C1724" s="422"/>
      <c r="D1724" s="421"/>
      <c r="E1724" s="421"/>
      <c r="F1724" s="421"/>
      <c r="G1724" s="421"/>
      <c r="H1724" s="421"/>
      <c r="I1724" s="421"/>
      <c r="J1724" s="421"/>
      <c r="K1724" s="421"/>
      <c r="L1724" s="421"/>
      <c r="M1724" s="421"/>
      <c r="N1724" s="426"/>
      <c r="O1724" s="426"/>
      <c r="P1724" s="427"/>
      <c r="Q1724" s="427"/>
      <c r="R1724" s="426"/>
      <c r="S1724" s="426"/>
      <c r="T1724" s="426"/>
      <c r="U1724" s="426"/>
      <c r="V1724" s="426"/>
      <c r="W1724" s="426"/>
      <c r="X1724" s="427"/>
      <c r="Y1724" s="416" t="e">
        <f t="shared" si="131"/>
        <v>#N/A</v>
      </c>
      <c r="Z1724" s="416" t="e">
        <f t="shared" si="132"/>
        <v>#N/A</v>
      </c>
      <c r="AA1724" s="416" t="str">
        <f t="shared" si="133"/>
        <v/>
      </c>
      <c r="AB1724" s="416" t="e">
        <f t="shared" si="134"/>
        <v>#N/A</v>
      </c>
      <c r="AC1724" s="416" t="e">
        <f t="shared" si="135"/>
        <v>#N/A</v>
      </c>
    </row>
    <row r="1725" ht="22.5" customHeight="1" spans="1:29">
      <c r="A1725" s="421"/>
      <c r="B1725" s="422"/>
      <c r="C1725" s="422"/>
      <c r="D1725" s="421"/>
      <c r="E1725" s="421"/>
      <c r="F1725" s="421"/>
      <c r="G1725" s="421"/>
      <c r="H1725" s="421"/>
      <c r="I1725" s="421"/>
      <c r="J1725" s="421"/>
      <c r="K1725" s="421"/>
      <c r="L1725" s="421"/>
      <c r="M1725" s="421"/>
      <c r="N1725" s="426"/>
      <c r="O1725" s="426"/>
      <c r="P1725" s="427"/>
      <c r="Q1725" s="427"/>
      <c r="R1725" s="426"/>
      <c r="S1725" s="426"/>
      <c r="T1725" s="426"/>
      <c r="U1725" s="426"/>
      <c r="V1725" s="426"/>
      <c r="W1725" s="426"/>
      <c r="X1725" s="427"/>
      <c r="Y1725" s="416" t="e">
        <f t="shared" si="131"/>
        <v>#N/A</v>
      </c>
      <c r="Z1725" s="416" t="e">
        <f t="shared" si="132"/>
        <v>#N/A</v>
      </c>
      <c r="AA1725" s="416" t="str">
        <f t="shared" si="133"/>
        <v/>
      </c>
      <c r="AB1725" s="416" t="e">
        <f t="shared" si="134"/>
        <v>#N/A</v>
      </c>
      <c r="AC1725" s="416" t="e">
        <f t="shared" si="135"/>
        <v>#N/A</v>
      </c>
    </row>
    <row r="1726" ht="22.5" customHeight="1" spans="1:29">
      <c r="A1726" s="421"/>
      <c r="B1726" s="422"/>
      <c r="C1726" s="422"/>
      <c r="D1726" s="421"/>
      <c r="E1726" s="421"/>
      <c r="F1726" s="421"/>
      <c r="G1726" s="421"/>
      <c r="H1726" s="421"/>
      <c r="I1726" s="421"/>
      <c r="J1726" s="421"/>
      <c r="K1726" s="421"/>
      <c r="L1726" s="421"/>
      <c r="M1726" s="421"/>
      <c r="N1726" s="426"/>
      <c r="O1726" s="426"/>
      <c r="P1726" s="427"/>
      <c r="Q1726" s="427"/>
      <c r="R1726" s="426"/>
      <c r="S1726" s="426"/>
      <c r="T1726" s="426"/>
      <c r="U1726" s="426"/>
      <c r="V1726" s="426"/>
      <c r="W1726" s="426"/>
      <c r="X1726" s="427"/>
      <c r="Y1726" s="416" t="e">
        <f t="shared" si="131"/>
        <v>#N/A</v>
      </c>
      <c r="Z1726" s="416" t="e">
        <f t="shared" si="132"/>
        <v>#N/A</v>
      </c>
      <c r="AA1726" s="416" t="str">
        <f t="shared" si="133"/>
        <v/>
      </c>
      <c r="AB1726" s="416" t="e">
        <f t="shared" si="134"/>
        <v>#N/A</v>
      </c>
      <c r="AC1726" s="416" t="e">
        <f t="shared" si="135"/>
        <v>#N/A</v>
      </c>
    </row>
    <row r="1727" ht="22.5" customHeight="1" spans="1:29">
      <c r="A1727" s="421"/>
      <c r="B1727" s="422"/>
      <c r="C1727" s="422"/>
      <c r="D1727" s="421"/>
      <c r="E1727" s="421"/>
      <c r="F1727" s="421"/>
      <c r="G1727" s="421"/>
      <c r="H1727" s="421"/>
      <c r="I1727" s="421"/>
      <c r="J1727" s="421"/>
      <c r="K1727" s="421"/>
      <c r="L1727" s="421"/>
      <c r="M1727" s="421"/>
      <c r="N1727" s="426"/>
      <c r="O1727" s="426"/>
      <c r="P1727" s="427"/>
      <c r="Q1727" s="427"/>
      <c r="R1727" s="426"/>
      <c r="S1727" s="426"/>
      <c r="T1727" s="426"/>
      <c r="U1727" s="426"/>
      <c r="V1727" s="426"/>
      <c r="W1727" s="426"/>
      <c r="X1727" s="427"/>
      <c r="Y1727" s="416" t="e">
        <f t="shared" si="131"/>
        <v>#N/A</v>
      </c>
      <c r="Z1727" s="416" t="e">
        <f t="shared" si="132"/>
        <v>#N/A</v>
      </c>
      <c r="AA1727" s="416" t="str">
        <f t="shared" si="133"/>
        <v/>
      </c>
      <c r="AB1727" s="416" t="e">
        <f t="shared" si="134"/>
        <v>#N/A</v>
      </c>
      <c r="AC1727" s="416" t="e">
        <f t="shared" si="135"/>
        <v>#N/A</v>
      </c>
    </row>
    <row r="1728" ht="22.5" customHeight="1" spans="1:29">
      <c r="A1728" s="421"/>
      <c r="B1728" s="422"/>
      <c r="C1728" s="422"/>
      <c r="D1728" s="421"/>
      <c r="E1728" s="421"/>
      <c r="F1728" s="421"/>
      <c r="G1728" s="421"/>
      <c r="H1728" s="421"/>
      <c r="I1728" s="421"/>
      <c r="J1728" s="421"/>
      <c r="K1728" s="421"/>
      <c r="L1728" s="421"/>
      <c r="M1728" s="421"/>
      <c r="N1728" s="426"/>
      <c r="O1728" s="426"/>
      <c r="P1728" s="427"/>
      <c r="Q1728" s="427"/>
      <c r="R1728" s="426"/>
      <c r="S1728" s="426"/>
      <c r="T1728" s="426"/>
      <c r="U1728" s="426"/>
      <c r="V1728" s="426"/>
      <c r="W1728" s="426"/>
      <c r="X1728" s="427"/>
      <c r="Y1728" s="416" t="e">
        <f t="shared" si="131"/>
        <v>#N/A</v>
      </c>
      <c r="Z1728" s="416" t="e">
        <f t="shared" si="132"/>
        <v>#N/A</v>
      </c>
      <c r="AA1728" s="416" t="str">
        <f t="shared" si="133"/>
        <v/>
      </c>
      <c r="AB1728" s="416" t="e">
        <f t="shared" si="134"/>
        <v>#N/A</v>
      </c>
      <c r="AC1728" s="416" t="e">
        <f t="shared" si="135"/>
        <v>#N/A</v>
      </c>
    </row>
    <row r="1729" ht="22.5" customHeight="1" spans="1:29">
      <c r="A1729" s="421"/>
      <c r="B1729" s="422"/>
      <c r="C1729" s="422"/>
      <c r="D1729" s="421"/>
      <c r="E1729" s="421"/>
      <c r="F1729" s="421"/>
      <c r="G1729" s="421"/>
      <c r="H1729" s="421"/>
      <c r="I1729" s="421"/>
      <c r="J1729" s="421"/>
      <c r="K1729" s="421"/>
      <c r="L1729" s="421"/>
      <c r="M1729" s="421"/>
      <c r="N1729" s="426"/>
      <c r="O1729" s="426"/>
      <c r="P1729" s="427"/>
      <c r="Q1729" s="427"/>
      <c r="R1729" s="426"/>
      <c r="S1729" s="426"/>
      <c r="T1729" s="426"/>
      <c r="U1729" s="426"/>
      <c r="V1729" s="426"/>
      <c r="W1729" s="426"/>
      <c r="X1729" s="427"/>
      <c r="Y1729" s="416" t="e">
        <f t="shared" si="131"/>
        <v>#N/A</v>
      </c>
      <c r="Z1729" s="416" t="e">
        <f t="shared" si="132"/>
        <v>#N/A</v>
      </c>
      <c r="AA1729" s="416" t="str">
        <f t="shared" si="133"/>
        <v/>
      </c>
      <c r="AB1729" s="416" t="e">
        <f t="shared" si="134"/>
        <v>#N/A</v>
      </c>
      <c r="AC1729" s="416" t="e">
        <f t="shared" si="135"/>
        <v>#N/A</v>
      </c>
    </row>
    <row r="1730" ht="22.5" customHeight="1" spans="1:29">
      <c r="A1730" s="421"/>
      <c r="B1730" s="422"/>
      <c r="C1730" s="422"/>
      <c r="D1730" s="421"/>
      <c r="E1730" s="421"/>
      <c r="F1730" s="421"/>
      <c r="G1730" s="421"/>
      <c r="H1730" s="421"/>
      <c r="I1730" s="421"/>
      <c r="J1730" s="421"/>
      <c r="K1730" s="421"/>
      <c r="L1730" s="421"/>
      <c r="M1730" s="421"/>
      <c r="N1730" s="426"/>
      <c r="O1730" s="426"/>
      <c r="P1730" s="427"/>
      <c r="Q1730" s="427"/>
      <c r="R1730" s="426"/>
      <c r="S1730" s="426"/>
      <c r="T1730" s="426"/>
      <c r="U1730" s="426"/>
      <c r="V1730" s="426"/>
      <c r="W1730" s="426"/>
      <c r="X1730" s="427"/>
      <c r="Y1730" s="416" t="e">
        <f t="shared" si="131"/>
        <v>#N/A</v>
      </c>
      <c r="Z1730" s="416" t="e">
        <f t="shared" si="132"/>
        <v>#N/A</v>
      </c>
      <c r="AA1730" s="416" t="str">
        <f t="shared" si="133"/>
        <v/>
      </c>
      <c r="AB1730" s="416" t="e">
        <f t="shared" si="134"/>
        <v>#N/A</v>
      </c>
      <c r="AC1730" s="416" t="e">
        <f t="shared" si="135"/>
        <v>#N/A</v>
      </c>
    </row>
    <row r="1731" ht="22.5" customHeight="1" spans="1:29">
      <c r="A1731" s="421"/>
      <c r="B1731" s="422"/>
      <c r="C1731" s="422"/>
      <c r="D1731" s="421"/>
      <c r="E1731" s="421"/>
      <c r="F1731" s="421"/>
      <c r="G1731" s="421"/>
      <c r="H1731" s="421"/>
      <c r="I1731" s="421"/>
      <c r="J1731" s="421"/>
      <c r="K1731" s="421"/>
      <c r="L1731" s="421"/>
      <c r="M1731" s="421"/>
      <c r="N1731" s="426"/>
      <c r="O1731" s="426"/>
      <c r="P1731" s="427"/>
      <c r="Q1731" s="427"/>
      <c r="R1731" s="426"/>
      <c r="S1731" s="426"/>
      <c r="T1731" s="426"/>
      <c r="U1731" s="426"/>
      <c r="V1731" s="426"/>
      <c r="W1731" s="426"/>
      <c r="X1731" s="427"/>
      <c r="Y1731" s="416" t="e">
        <f t="shared" si="131"/>
        <v>#N/A</v>
      </c>
      <c r="Z1731" s="416" t="e">
        <f t="shared" si="132"/>
        <v>#N/A</v>
      </c>
      <c r="AA1731" s="416" t="str">
        <f t="shared" si="133"/>
        <v/>
      </c>
      <c r="AB1731" s="416" t="e">
        <f t="shared" si="134"/>
        <v>#N/A</v>
      </c>
      <c r="AC1731" s="416" t="e">
        <f t="shared" si="135"/>
        <v>#N/A</v>
      </c>
    </row>
    <row r="1732" ht="22.5" customHeight="1" spans="1:29">
      <c r="A1732" s="421"/>
      <c r="B1732" s="422"/>
      <c r="C1732" s="422"/>
      <c r="D1732" s="421"/>
      <c r="E1732" s="421"/>
      <c r="F1732" s="421"/>
      <c r="G1732" s="421"/>
      <c r="H1732" s="421"/>
      <c r="I1732" s="421"/>
      <c r="J1732" s="421"/>
      <c r="K1732" s="421"/>
      <c r="L1732" s="421"/>
      <c r="M1732" s="421"/>
      <c r="N1732" s="426"/>
      <c r="O1732" s="426"/>
      <c r="P1732" s="427"/>
      <c r="Q1732" s="427"/>
      <c r="R1732" s="426"/>
      <c r="S1732" s="426"/>
      <c r="T1732" s="426"/>
      <c r="U1732" s="426"/>
      <c r="V1732" s="426"/>
      <c r="W1732" s="426"/>
      <c r="X1732" s="427"/>
      <c r="Y1732" s="416" t="e">
        <f t="shared" si="131"/>
        <v>#N/A</v>
      </c>
      <c r="Z1732" s="416" t="e">
        <f t="shared" si="132"/>
        <v>#N/A</v>
      </c>
      <c r="AA1732" s="416" t="str">
        <f t="shared" si="133"/>
        <v/>
      </c>
      <c r="AB1732" s="416" t="e">
        <f t="shared" si="134"/>
        <v>#N/A</v>
      </c>
      <c r="AC1732" s="416" t="e">
        <f t="shared" si="135"/>
        <v>#N/A</v>
      </c>
    </row>
    <row r="1733" ht="22.5" customHeight="1" spans="1:29">
      <c r="A1733" s="421"/>
      <c r="B1733" s="422"/>
      <c r="C1733" s="422"/>
      <c r="D1733" s="421"/>
      <c r="E1733" s="421"/>
      <c r="F1733" s="421"/>
      <c r="G1733" s="421"/>
      <c r="H1733" s="421"/>
      <c r="I1733" s="421"/>
      <c r="J1733" s="421"/>
      <c r="K1733" s="421"/>
      <c r="L1733" s="421"/>
      <c r="M1733" s="421"/>
      <c r="N1733" s="426"/>
      <c r="O1733" s="426"/>
      <c r="P1733" s="427"/>
      <c r="Q1733" s="427"/>
      <c r="R1733" s="426"/>
      <c r="S1733" s="426"/>
      <c r="T1733" s="426"/>
      <c r="U1733" s="426"/>
      <c r="V1733" s="426"/>
      <c r="W1733" s="426"/>
      <c r="X1733" s="427"/>
      <c r="Y1733" s="416" t="e">
        <f t="shared" si="131"/>
        <v>#N/A</v>
      </c>
      <c r="Z1733" s="416" t="e">
        <f t="shared" si="132"/>
        <v>#N/A</v>
      </c>
      <c r="AA1733" s="416" t="str">
        <f t="shared" si="133"/>
        <v/>
      </c>
      <c r="AB1733" s="416" t="e">
        <f t="shared" si="134"/>
        <v>#N/A</v>
      </c>
      <c r="AC1733" s="416" t="e">
        <f t="shared" si="135"/>
        <v>#N/A</v>
      </c>
    </row>
    <row r="1734" ht="22.5" customHeight="1" spans="1:29">
      <c r="A1734" s="421"/>
      <c r="B1734" s="422"/>
      <c r="C1734" s="422"/>
      <c r="D1734" s="421"/>
      <c r="E1734" s="421"/>
      <c r="F1734" s="421"/>
      <c r="G1734" s="421"/>
      <c r="H1734" s="421"/>
      <c r="I1734" s="421"/>
      <c r="J1734" s="421"/>
      <c r="K1734" s="421"/>
      <c r="L1734" s="421"/>
      <c r="M1734" s="421"/>
      <c r="N1734" s="426"/>
      <c r="O1734" s="426"/>
      <c r="P1734" s="427"/>
      <c r="Q1734" s="427"/>
      <c r="R1734" s="426"/>
      <c r="S1734" s="426"/>
      <c r="T1734" s="426"/>
      <c r="U1734" s="426"/>
      <c r="V1734" s="426"/>
      <c r="W1734" s="426"/>
      <c r="X1734" s="427"/>
      <c r="Y1734" s="416" t="e">
        <f t="shared" si="131"/>
        <v>#N/A</v>
      </c>
      <c r="Z1734" s="416" t="e">
        <f t="shared" si="132"/>
        <v>#N/A</v>
      </c>
      <c r="AA1734" s="416" t="str">
        <f t="shared" si="133"/>
        <v/>
      </c>
      <c r="AB1734" s="416" t="e">
        <f t="shared" si="134"/>
        <v>#N/A</v>
      </c>
      <c r="AC1734" s="416" t="e">
        <f t="shared" si="135"/>
        <v>#N/A</v>
      </c>
    </row>
    <row r="1735" ht="22.5" customHeight="1" spans="1:29">
      <c r="A1735" s="421"/>
      <c r="B1735" s="422"/>
      <c r="C1735" s="422"/>
      <c r="D1735" s="421"/>
      <c r="E1735" s="421"/>
      <c r="F1735" s="421"/>
      <c r="G1735" s="421"/>
      <c r="H1735" s="421"/>
      <c r="I1735" s="421"/>
      <c r="J1735" s="421"/>
      <c r="K1735" s="421"/>
      <c r="L1735" s="421"/>
      <c r="M1735" s="421"/>
      <c r="N1735" s="426"/>
      <c r="O1735" s="426"/>
      <c r="P1735" s="427"/>
      <c r="Q1735" s="427"/>
      <c r="R1735" s="426"/>
      <c r="S1735" s="426"/>
      <c r="T1735" s="426"/>
      <c r="U1735" s="426"/>
      <c r="V1735" s="426"/>
      <c r="W1735" s="426"/>
      <c r="X1735" s="427"/>
      <c r="Y1735" s="416" t="e">
        <f t="shared" ref="Y1735:Y1798" si="136">_xlfn.IFS(LEFT(M1735,3)="003","三保支出",LEFT(M1735,3)="004","刚性支出",LEFT(M1735,3)="000","促发展支出")</f>
        <v>#N/A</v>
      </c>
      <c r="Z1735" s="416" t="e">
        <f t="shared" ref="Z1735:Z1798" si="137">_xlfn.IFS(LEFT(E1735,1)="3","项目支出",LEFT(E1735,1)="1","人员类支出",LEFT(E1735,1)="2","运转类支出")</f>
        <v>#N/A</v>
      </c>
      <c r="AA1735" s="416" t="str">
        <f t="shared" ref="AA1735:AA1798" si="138">LEFT(H1735,7)</f>
        <v/>
      </c>
      <c r="AB1735" s="416" t="e">
        <f t="shared" ref="AB1735:AB1798" si="139">_xlfn.IFS(LEFT(M1735,6)="003001","保工资",LEFT(M1735,6)="003002","保运转",LEFT(M1735,6)="003003","保基本民生")</f>
        <v>#N/A</v>
      </c>
      <c r="AC1735" s="416" t="e">
        <f t="shared" ref="AC1735:AC1798" si="140">IF(Z1735="项目支出","否","是")</f>
        <v>#N/A</v>
      </c>
    </row>
    <row r="1736" ht="22.5" customHeight="1" spans="1:29">
      <c r="A1736" s="421"/>
      <c r="B1736" s="422"/>
      <c r="C1736" s="422"/>
      <c r="D1736" s="421"/>
      <c r="E1736" s="421"/>
      <c r="F1736" s="421"/>
      <c r="G1736" s="421"/>
      <c r="H1736" s="421"/>
      <c r="I1736" s="421"/>
      <c r="J1736" s="421"/>
      <c r="K1736" s="421"/>
      <c r="L1736" s="421"/>
      <c r="M1736" s="421"/>
      <c r="N1736" s="426"/>
      <c r="O1736" s="426"/>
      <c r="P1736" s="427"/>
      <c r="Q1736" s="427"/>
      <c r="R1736" s="426"/>
      <c r="S1736" s="426"/>
      <c r="T1736" s="426"/>
      <c r="U1736" s="426"/>
      <c r="V1736" s="426"/>
      <c r="W1736" s="426"/>
      <c r="X1736" s="427"/>
      <c r="Y1736" s="416" t="e">
        <f t="shared" si="136"/>
        <v>#N/A</v>
      </c>
      <c r="Z1736" s="416" t="e">
        <f t="shared" si="137"/>
        <v>#N/A</v>
      </c>
      <c r="AA1736" s="416" t="str">
        <f t="shared" si="138"/>
        <v/>
      </c>
      <c r="AB1736" s="416" t="e">
        <f t="shared" si="139"/>
        <v>#N/A</v>
      </c>
      <c r="AC1736" s="416" t="e">
        <f t="shared" si="140"/>
        <v>#N/A</v>
      </c>
    </row>
    <row r="1737" ht="22.5" customHeight="1" spans="1:29">
      <c r="A1737" s="421"/>
      <c r="B1737" s="422"/>
      <c r="C1737" s="422"/>
      <c r="D1737" s="421"/>
      <c r="E1737" s="421"/>
      <c r="F1737" s="421"/>
      <c r="G1737" s="421"/>
      <c r="H1737" s="421"/>
      <c r="I1737" s="421"/>
      <c r="J1737" s="421"/>
      <c r="K1737" s="421"/>
      <c r="L1737" s="421"/>
      <c r="M1737" s="421"/>
      <c r="N1737" s="426"/>
      <c r="O1737" s="426"/>
      <c r="P1737" s="427"/>
      <c r="Q1737" s="427"/>
      <c r="R1737" s="426"/>
      <c r="S1737" s="426"/>
      <c r="T1737" s="426"/>
      <c r="U1737" s="426"/>
      <c r="V1737" s="426"/>
      <c r="W1737" s="426"/>
      <c r="X1737" s="427"/>
      <c r="Y1737" s="416" t="e">
        <f t="shared" si="136"/>
        <v>#N/A</v>
      </c>
      <c r="Z1737" s="416" t="e">
        <f t="shared" si="137"/>
        <v>#N/A</v>
      </c>
      <c r="AA1737" s="416" t="str">
        <f t="shared" si="138"/>
        <v/>
      </c>
      <c r="AB1737" s="416" t="e">
        <f t="shared" si="139"/>
        <v>#N/A</v>
      </c>
      <c r="AC1737" s="416" t="e">
        <f t="shared" si="140"/>
        <v>#N/A</v>
      </c>
    </row>
    <row r="1738" ht="22.5" customHeight="1" spans="1:29">
      <c r="A1738" s="421"/>
      <c r="B1738" s="422"/>
      <c r="C1738" s="422"/>
      <c r="D1738" s="421"/>
      <c r="E1738" s="421"/>
      <c r="F1738" s="421"/>
      <c r="G1738" s="421"/>
      <c r="H1738" s="421"/>
      <c r="I1738" s="421"/>
      <c r="J1738" s="421"/>
      <c r="K1738" s="421"/>
      <c r="L1738" s="421"/>
      <c r="M1738" s="421"/>
      <c r="N1738" s="426"/>
      <c r="O1738" s="426"/>
      <c r="P1738" s="427"/>
      <c r="Q1738" s="427"/>
      <c r="R1738" s="426"/>
      <c r="S1738" s="426"/>
      <c r="T1738" s="426"/>
      <c r="U1738" s="426"/>
      <c r="V1738" s="426"/>
      <c r="W1738" s="426"/>
      <c r="X1738" s="427"/>
      <c r="Y1738" s="416" t="e">
        <f t="shared" si="136"/>
        <v>#N/A</v>
      </c>
      <c r="Z1738" s="416" t="e">
        <f t="shared" si="137"/>
        <v>#N/A</v>
      </c>
      <c r="AA1738" s="416" t="str">
        <f t="shared" si="138"/>
        <v/>
      </c>
      <c r="AB1738" s="416" t="e">
        <f t="shared" si="139"/>
        <v>#N/A</v>
      </c>
      <c r="AC1738" s="416" t="e">
        <f t="shared" si="140"/>
        <v>#N/A</v>
      </c>
    </row>
    <row r="1739" ht="22.5" customHeight="1" spans="1:29">
      <c r="A1739" s="421"/>
      <c r="B1739" s="422"/>
      <c r="C1739" s="422"/>
      <c r="D1739" s="421"/>
      <c r="E1739" s="421"/>
      <c r="F1739" s="421"/>
      <c r="G1739" s="421"/>
      <c r="H1739" s="421"/>
      <c r="I1739" s="421"/>
      <c r="J1739" s="421"/>
      <c r="K1739" s="421"/>
      <c r="L1739" s="421"/>
      <c r="M1739" s="421"/>
      <c r="N1739" s="426"/>
      <c r="O1739" s="426"/>
      <c r="P1739" s="427"/>
      <c r="Q1739" s="427"/>
      <c r="R1739" s="426"/>
      <c r="S1739" s="426"/>
      <c r="T1739" s="426"/>
      <c r="U1739" s="426"/>
      <c r="V1739" s="426"/>
      <c r="W1739" s="426"/>
      <c r="X1739" s="427"/>
      <c r="Y1739" s="416" t="e">
        <f t="shared" si="136"/>
        <v>#N/A</v>
      </c>
      <c r="Z1739" s="416" t="e">
        <f t="shared" si="137"/>
        <v>#N/A</v>
      </c>
      <c r="AA1739" s="416" t="str">
        <f t="shared" si="138"/>
        <v/>
      </c>
      <c r="AB1739" s="416" t="e">
        <f t="shared" si="139"/>
        <v>#N/A</v>
      </c>
      <c r="AC1739" s="416" t="e">
        <f t="shared" si="140"/>
        <v>#N/A</v>
      </c>
    </row>
    <row r="1740" ht="22.5" customHeight="1" spans="1:29">
      <c r="A1740" s="421"/>
      <c r="B1740" s="422"/>
      <c r="C1740" s="422"/>
      <c r="D1740" s="421"/>
      <c r="E1740" s="421"/>
      <c r="F1740" s="421"/>
      <c r="G1740" s="421"/>
      <c r="H1740" s="421"/>
      <c r="I1740" s="421"/>
      <c r="J1740" s="421"/>
      <c r="K1740" s="421"/>
      <c r="L1740" s="421"/>
      <c r="M1740" s="421"/>
      <c r="N1740" s="426"/>
      <c r="O1740" s="426"/>
      <c r="P1740" s="427"/>
      <c r="Q1740" s="427"/>
      <c r="R1740" s="426"/>
      <c r="S1740" s="426"/>
      <c r="T1740" s="426"/>
      <c r="U1740" s="426"/>
      <c r="V1740" s="426"/>
      <c r="W1740" s="426"/>
      <c r="X1740" s="427"/>
      <c r="Y1740" s="416" t="e">
        <f t="shared" si="136"/>
        <v>#N/A</v>
      </c>
      <c r="Z1740" s="416" t="e">
        <f t="shared" si="137"/>
        <v>#N/A</v>
      </c>
      <c r="AA1740" s="416" t="str">
        <f t="shared" si="138"/>
        <v/>
      </c>
      <c r="AB1740" s="416" t="e">
        <f t="shared" si="139"/>
        <v>#N/A</v>
      </c>
      <c r="AC1740" s="416" t="e">
        <f t="shared" si="140"/>
        <v>#N/A</v>
      </c>
    </row>
    <row r="1741" ht="22.5" customHeight="1" spans="1:29">
      <c r="A1741" s="421"/>
      <c r="B1741" s="422"/>
      <c r="C1741" s="422"/>
      <c r="D1741" s="421"/>
      <c r="E1741" s="421"/>
      <c r="F1741" s="421"/>
      <c r="G1741" s="421"/>
      <c r="H1741" s="421"/>
      <c r="I1741" s="421"/>
      <c r="J1741" s="421"/>
      <c r="K1741" s="421"/>
      <c r="L1741" s="421"/>
      <c r="M1741" s="421"/>
      <c r="N1741" s="426"/>
      <c r="O1741" s="426"/>
      <c r="P1741" s="427"/>
      <c r="Q1741" s="427"/>
      <c r="R1741" s="426"/>
      <c r="S1741" s="426"/>
      <c r="T1741" s="426"/>
      <c r="U1741" s="426"/>
      <c r="V1741" s="426"/>
      <c r="W1741" s="426"/>
      <c r="X1741" s="427"/>
      <c r="Y1741" s="416" t="e">
        <f t="shared" si="136"/>
        <v>#N/A</v>
      </c>
      <c r="Z1741" s="416" t="e">
        <f t="shared" si="137"/>
        <v>#N/A</v>
      </c>
      <c r="AA1741" s="416" t="str">
        <f t="shared" si="138"/>
        <v/>
      </c>
      <c r="AB1741" s="416" t="e">
        <f t="shared" si="139"/>
        <v>#N/A</v>
      </c>
      <c r="AC1741" s="416" t="e">
        <f t="shared" si="140"/>
        <v>#N/A</v>
      </c>
    </row>
    <row r="1742" ht="22.5" customHeight="1" spans="1:29">
      <c r="A1742" s="421"/>
      <c r="B1742" s="422"/>
      <c r="C1742" s="422"/>
      <c r="D1742" s="421"/>
      <c r="E1742" s="421"/>
      <c r="F1742" s="421"/>
      <c r="G1742" s="421"/>
      <c r="H1742" s="421"/>
      <c r="I1742" s="421"/>
      <c r="J1742" s="421"/>
      <c r="K1742" s="421"/>
      <c r="L1742" s="421"/>
      <c r="M1742" s="421"/>
      <c r="N1742" s="426"/>
      <c r="O1742" s="426"/>
      <c r="P1742" s="427"/>
      <c r="Q1742" s="427"/>
      <c r="R1742" s="426"/>
      <c r="S1742" s="426"/>
      <c r="T1742" s="426"/>
      <c r="U1742" s="426"/>
      <c r="V1742" s="426"/>
      <c r="W1742" s="426"/>
      <c r="X1742" s="427"/>
      <c r="Y1742" s="416" t="e">
        <f t="shared" si="136"/>
        <v>#N/A</v>
      </c>
      <c r="Z1742" s="416" t="e">
        <f t="shared" si="137"/>
        <v>#N/A</v>
      </c>
      <c r="AA1742" s="416" t="str">
        <f t="shared" si="138"/>
        <v/>
      </c>
      <c r="AB1742" s="416" t="e">
        <f t="shared" si="139"/>
        <v>#N/A</v>
      </c>
      <c r="AC1742" s="416" t="e">
        <f t="shared" si="140"/>
        <v>#N/A</v>
      </c>
    </row>
    <row r="1743" ht="22.5" customHeight="1" spans="1:29">
      <c r="A1743" s="421"/>
      <c r="B1743" s="422"/>
      <c r="C1743" s="422"/>
      <c r="D1743" s="421"/>
      <c r="E1743" s="421"/>
      <c r="F1743" s="421"/>
      <c r="G1743" s="421"/>
      <c r="H1743" s="421"/>
      <c r="I1743" s="421"/>
      <c r="J1743" s="421"/>
      <c r="K1743" s="421"/>
      <c r="L1743" s="421"/>
      <c r="M1743" s="421"/>
      <c r="N1743" s="426"/>
      <c r="O1743" s="426"/>
      <c r="P1743" s="427"/>
      <c r="Q1743" s="427"/>
      <c r="R1743" s="426"/>
      <c r="S1743" s="426"/>
      <c r="T1743" s="426"/>
      <c r="U1743" s="426"/>
      <c r="V1743" s="426"/>
      <c r="W1743" s="426"/>
      <c r="X1743" s="427"/>
      <c r="Y1743" s="416" t="e">
        <f t="shared" si="136"/>
        <v>#N/A</v>
      </c>
      <c r="Z1743" s="416" t="e">
        <f t="shared" si="137"/>
        <v>#N/A</v>
      </c>
      <c r="AA1743" s="416" t="str">
        <f t="shared" si="138"/>
        <v/>
      </c>
      <c r="AB1743" s="416" t="e">
        <f t="shared" si="139"/>
        <v>#N/A</v>
      </c>
      <c r="AC1743" s="416" t="e">
        <f t="shared" si="140"/>
        <v>#N/A</v>
      </c>
    </row>
    <row r="1744" ht="22.5" customHeight="1" spans="1:29">
      <c r="A1744" s="421"/>
      <c r="B1744" s="422"/>
      <c r="C1744" s="422"/>
      <c r="D1744" s="421"/>
      <c r="E1744" s="421"/>
      <c r="F1744" s="421"/>
      <c r="G1744" s="421"/>
      <c r="H1744" s="421"/>
      <c r="I1744" s="421"/>
      <c r="J1744" s="421"/>
      <c r="K1744" s="421"/>
      <c r="L1744" s="421"/>
      <c r="M1744" s="421"/>
      <c r="N1744" s="426"/>
      <c r="O1744" s="426"/>
      <c r="P1744" s="427"/>
      <c r="Q1744" s="427"/>
      <c r="R1744" s="426"/>
      <c r="S1744" s="426"/>
      <c r="T1744" s="426"/>
      <c r="U1744" s="426"/>
      <c r="V1744" s="426"/>
      <c r="W1744" s="426"/>
      <c r="X1744" s="427"/>
      <c r="Y1744" s="416" t="e">
        <f t="shared" si="136"/>
        <v>#N/A</v>
      </c>
      <c r="Z1744" s="416" t="e">
        <f t="shared" si="137"/>
        <v>#N/A</v>
      </c>
      <c r="AA1744" s="416" t="str">
        <f t="shared" si="138"/>
        <v/>
      </c>
      <c r="AB1744" s="416" t="e">
        <f t="shared" si="139"/>
        <v>#N/A</v>
      </c>
      <c r="AC1744" s="416" t="e">
        <f t="shared" si="140"/>
        <v>#N/A</v>
      </c>
    </row>
    <row r="1745" ht="22.5" customHeight="1" spans="1:29">
      <c r="A1745" s="421"/>
      <c r="B1745" s="422"/>
      <c r="C1745" s="422"/>
      <c r="D1745" s="421"/>
      <c r="E1745" s="421"/>
      <c r="F1745" s="421"/>
      <c r="G1745" s="421"/>
      <c r="H1745" s="421"/>
      <c r="I1745" s="421"/>
      <c r="J1745" s="421"/>
      <c r="K1745" s="421"/>
      <c r="L1745" s="421"/>
      <c r="M1745" s="421"/>
      <c r="N1745" s="426"/>
      <c r="O1745" s="426"/>
      <c r="P1745" s="427"/>
      <c r="Q1745" s="427"/>
      <c r="R1745" s="426"/>
      <c r="S1745" s="426"/>
      <c r="T1745" s="426"/>
      <c r="U1745" s="426"/>
      <c r="V1745" s="426"/>
      <c r="W1745" s="426"/>
      <c r="X1745" s="427"/>
      <c r="Y1745" s="416" t="e">
        <f t="shared" si="136"/>
        <v>#N/A</v>
      </c>
      <c r="Z1745" s="416" t="e">
        <f t="shared" si="137"/>
        <v>#N/A</v>
      </c>
      <c r="AA1745" s="416" t="str">
        <f t="shared" si="138"/>
        <v/>
      </c>
      <c r="AB1745" s="416" t="e">
        <f t="shared" si="139"/>
        <v>#N/A</v>
      </c>
      <c r="AC1745" s="416" t="e">
        <f t="shared" si="140"/>
        <v>#N/A</v>
      </c>
    </row>
    <row r="1746" ht="22.5" customHeight="1" spans="1:29">
      <c r="A1746" s="421"/>
      <c r="B1746" s="422"/>
      <c r="C1746" s="422"/>
      <c r="D1746" s="421"/>
      <c r="E1746" s="421"/>
      <c r="F1746" s="421"/>
      <c r="G1746" s="421"/>
      <c r="H1746" s="421"/>
      <c r="I1746" s="421"/>
      <c r="J1746" s="421"/>
      <c r="K1746" s="421"/>
      <c r="L1746" s="421"/>
      <c r="M1746" s="421"/>
      <c r="N1746" s="426"/>
      <c r="O1746" s="426"/>
      <c r="P1746" s="427"/>
      <c r="Q1746" s="427"/>
      <c r="R1746" s="426"/>
      <c r="S1746" s="426"/>
      <c r="T1746" s="426"/>
      <c r="U1746" s="426"/>
      <c r="V1746" s="426"/>
      <c r="W1746" s="426"/>
      <c r="X1746" s="427"/>
      <c r="Y1746" s="416" t="e">
        <f t="shared" si="136"/>
        <v>#N/A</v>
      </c>
      <c r="Z1746" s="416" t="e">
        <f t="shared" si="137"/>
        <v>#N/A</v>
      </c>
      <c r="AA1746" s="416" t="str">
        <f t="shared" si="138"/>
        <v/>
      </c>
      <c r="AB1746" s="416" t="e">
        <f t="shared" si="139"/>
        <v>#N/A</v>
      </c>
      <c r="AC1746" s="416" t="e">
        <f t="shared" si="140"/>
        <v>#N/A</v>
      </c>
    </row>
    <row r="1747" ht="22.5" customHeight="1" spans="1:29">
      <c r="A1747" s="421"/>
      <c r="B1747" s="422"/>
      <c r="C1747" s="422"/>
      <c r="D1747" s="421"/>
      <c r="E1747" s="421"/>
      <c r="F1747" s="421"/>
      <c r="G1747" s="421"/>
      <c r="H1747" s="421"/>
      <c r="I1747" s="421"/>
      <c r="J1747" s="421"/>
      <c r="K1747" s="421"/>
      <c r="L1747" s="421"/>
      <c r="M1747" s="421"/>
      <c r="N1747" s="426"/>
      <c r="O1747" s="426"/>
      <c r="P1747" s="427"/>
      <c r="Q1747" s="427"/>
      <c r="R1747" s="426"/>
      <c r="S1747" s="426"/>
      <c r="T1747" s="426"/>
      <c r="U1747" s="426"/>
      <c r="V1747" s="426"/>
      <c r="W1747" s="426"/>
      <c r="X1747" s="427"/>
      <c r="Y1747" s="416" t="e">
        <f t="shared" si="136"/>
        <v>#N/A</v>
      </c>
      <c r="Z1747" s="416" t="e">
        <f t="shared" si="137"/>
        <v>#N/A</v>
      </c>
      <c r="AA1747" s="416" t="str">
        <f t="shared" si="138"/>
        <v/>
      </c>
      <c r="AB1747" s="416" t="e">
        <f t="shared" si="139"/>
        <v>#N/A</v>
      </c>
      <c r="AC1747" s="416" t="e">
        <f t="shared" si="140"/>
        <v>#N/A</v>
      </c>
    </row>
    <row r="1748" ht="22.5" customHeight="1" spans="1:29">
      <c r="A1748" s="421"/>
      <c r="B1748" s="422"/>
      <c r="C1748" s="422"/>
      <c r="D1748" s="421"/>
      <c r="E1748" s="421"/>
      <c r="F1748" s="421"/>
      <c r="G1748" s="421"/>
      <c r="H1748" s="421"/>
      <c r="I1748" s="421"/>
      <c r="J1748" s="421"/>
      <c r="K1748" s="421"/>
      <c r="L1748" s="421"/>
      <c r="M1748" s="421"/>
      <c r="N1748" s="426"/>
      <c r="O1748" s="426"/>
      <c r="P1748" s="427"/>
      <c r="Q1748" s="427"/>
      <c r="R1748" s="426"/>
      <c r="S1748" s="426"/>
      <c r="T1748" s="426"/>
      <c r="U1748" s="426"/>
      <c r="V1748" s="426"/>
      <c r="W1748" s="426"/>
      <c r="X1748" s="427"/>
      <c r="Y1748" s="416" t="e">
        <f t="shared" si="136"/>
        <v>#N/A</v>
      </c>
      <c r="Z1748" s="416" t="e">
        <f t="shared" si="137"/>
        <v>#N/A</v>
      </c>
      <c r="AA1748" s="416" t="str">
        <f t="shared" si="138"/>
        <v/>
      </c>
      <c r="AB1748" s="416" t="e">
        <f t="shared" si="139"/>
        <v>#N/A</v>
      </c>
      <c r="AC1748" s="416" t="e">
        <f t="shared" si="140"/>
        <v>#N/A</v>
      </c>
    </row>
    <row r="1749" ht="22.5" customHeight="1" spans="1:29">
      <c r="A1749" s="421"/>
      <c r="B1749" s="422"/>
      <c r="C1749" s="422"/>
      <c r="D1749" s="421"/>
      <c r="E1749" s="421"/>
      <c r="F1749" s="421"/>
      <c r="G1749" s="421"/>
      <c r="H1749" s="421"/>
      <c r="I1749" s="421"/>
      <c r="J1749" s="421"/>
      <c r="K1749" s="421"/>
      <c r="L1749" s="421"/>
      <c r="M1749" s="421"/>
      <c r="N1749" s="426"/>
      <c r="O1749" s="426"/>
      <c r="P1749" s="427"/>
      <c r="Q1749" s="427"/>
      <c r="R1749" s="426"/>
      <c r="S1749" s="426"/>
      <c r="T1749" s="426"/>
      <c r="U1749" s="426"/>
      <c r="V1749" s="426"/>
      <c r="W1749" s="426"/>
      <c r="X1749" s="427"/>
      <c r="Y1749" s="416" t="e">
        <f t="shared" si="136"/>
        <v>#N/A</v>
      </c>
      <c r="Z1749" s="416" t="e">
        <f t="shared" si="137"/>
        <v>#N/A</v>
      </c>
      <c r="AA1749" s="416" t="str">
        <f t="shared" si="138"/>
        <v/>
      </c>
      <c r="AB1749" s="416" t="e">
        <f t="shared" si="139"/>
        <v>#N/A</v>
      </c>
      <c r="AC1749" s="416" t="e">
        <f t="shared" si="140"/>
        <v>#N/A</v>
      </c>
    </row>
    <row r="1750" ht="22.5" customHeight="1" spans="1:29">
      <c r="A1750" s="421"/>
      <c r="B1750" s="422"/>
      <c r="C1750" s="422"/>
      <c r="D1750" s="421"/>
      <c r="E1750" s="421"/>
      <c r="F1750" s="421"/>
      <c r="G1750" s="421"/>
      <c r="H1750" s="421"/>
      <c r="I1750" s="421"/>
      <c r="J1750" s="421"/>
      <c r="K1750" s="421"/>
      <c r="L1750" s="421"/>
      <c r="M1750" s="421"/>
      <c r="N1750" s="426"/>
      <c r="O1750" s="426"/>
      <c r="P1750" s="427"/>
      <c r="Q1750" s="427"/>
      <c r="R1750" s="426"/>
      <c r="S1750" s="426"/>
      <c r="T1750" s="426"/>
      <c r="U1750" s="426"/>
      <c r="V1750" s="426"/>
      <c r="W1750" s="426"/>
      <c r="X1750" s="427"/>
      <c r="Y1750" s="416" t="e">
        <f t="shared" si="136"/>
        <v>#N/A</v>
      </c>
      <c r="Z1750" s="416" t="e">
        <f t="shared" si="137"/>
        <v>#N/A</v>
      </c>
      <c r="AA1750" s="416" t="str">
        <f t="shared" si="138"/>
        <v/>
      </c>
      <c r="AB1750" s="416" t="e">
        <f t="shared" si="139"/>
        <v>#N/A</v>
      </c>
      <c r="AC1750" s="416" t="e">
        <f t="shared" si="140"/>
        <v>#N/A</v>
      </c>
    </row>
    <row r="1751" ht="22.5" customHeight="1" spans="1:29">
      <c r="A1751" s="421"/>
      <c r="B1751" s="422"/>
      <c r="C1751" s="422"/>
      <c r="D1751" s="421"/>
      <c r="E1751" s="421"/>
      <c r="F1751" s="421"/>
      <c r="G1751" s="421"/>
      <c r="H1751" s="421"/>
      <c r="I1751" s="421"/>
      <c r="J1751" s="421"/>
      <c r="K1751" s="421"/>
      <c r="L1751" s="421"/>
      <c r="M1751" s="421"/>
      <c r="N1751" s="426"/>
      <c r="O1751" s="426"/>
      <c r="P1751" s="427"/>
      <c r="Q1751" s="427"/>
      <c r="R1751" s="426"/>
      <c r="S1751" s="426"/>
      <c r="T1751" s="426"/>
      <c r="U1751" s="426"/>
      <c r="V1751" s="426"/>
      <c r="W1751" s="426"/>
      <c r="X1751" s="427"/>
      <c r="Y1751" s="416" t="e">
        <f t="shared" si="136"/>
        <v>#N/A</v>
      </c>
      <c r="Z1751" s="416" t="e">
        <f t="shared" si="137"/>
        <v>#N/A</v>
      </c>
      <c r="AA1751" s="416" t="str">
        <f t="shared" si="138"/>
        <v/>
      </c>
      <c r="AB1751" s="416" t="e">
        <f t="shared" si="139"/>
        <v>#N/A</v>
      </c>
      <c r="AC1751" s="416" t="e">
        <f t="shared" si="140"/>
        <v>#N/A</v>
      </c>
    </row>
    <row r="1752" ht="22.5" customHeight="1" spans="1:29">
      <c r="A1752" s="421"/>
      <c r="B1752" s="422"/>
      <c r="C1752" s="422"/>
      <c r="D1752" s="421"/>
      <c r="E1752" s="421"/>
      <c r="F1752" s="421"/>
      <c r="G1752" s="421"/>
      <c r="H1752" s="421"/>
      <c r="I1752" s="421"/>
      <c r="J1752" s="421"/>
      <c r="K1752" s="421"/>
      <c r="L1752" s="421"/>
      <c r="M1752" s="421"/>
      <c r="N1752" s="426"/>
      <c r="O1752" s="426"/>
      <c r="P1752" s="427"/>
      <c r="Q1752" s="427"/>
      <c r="R1752" s="426"/>
      <c r="S1752" s="426"/>
      <c r="T1752" s="426"/>
      <c r="U1752" s="426"/>
      <c r="V1752" s="426"/>
      <c r="W1752" s="426"/>
      <c r="X1752" s="427"/>
      <c r="Y1752" s="416" t="e">
        <f t="shared" si="136"/>
        <v>#N/A</v>
      </c>
      <c r="Z1752" s="416" t="e">
        <f t="shared" si="137"/>
        <v>#N/A</v>
      </c>
      <c r="AA1752" s="416" t="str">
        <f t="shared" si="138"/>
        <v/>
      </c>
      <c r="AB1752" s="416" t="e">
        <f t="shared" si="139"/>
        <v>#N/A</v>
      </c>
      <c r="AC1752" s="416" t="e">
        <f t="shared" si="140"/>
        <v>#N/A</v>
      </c>
    </row>
    <row r="1753" ht="22.5" customHeight="1" spans="1:29">
      <c r="A1753" s="421"/>
      <c r="B1753" s="422"/>
      <c r="C1753" s="422"/>
      <c r="D1753" s="421"/>
      <c r="E1753" s="421"/>
      <c r="F1753" s="421"/>
      <c r="G1753" s="421"/>
      <c r="H1753" s="421"/>
      <c r="I1753" s="421"/>
      <c r="J1753" s="421"/>
      <c r="K1753" s="421"/>
      <c r="L1753" s="421"/>
      <c r="M1753" s="421"/>
      <c r="N1753" s="426"/>
      <c r="O1753" s="426"/>
      <c r="P1753" s="427"/>
      <c r="Q1753" s="427"/>
      <c r="R1753" s="426"/>
      <c r="S1753" s="426"/>
      <c r="T1753" s="426"/>
      <c r="U1753" s="426"/>
      <c r="V1753" s="426"/>
      <c r="W1753" s="426"/>
      <c r="X1753" s="427"/>
      <c r="Y1753" s="416" t="e">
        <f t="shared" si="136"/>
        <v>#N/A</v>
      </c>
      <c r="Z1753" s="416" t="e">
        <f t="shared" si="137"/>
        <v>#N/A</v>
      </c>
      <c r="AA1753" s="416" t="str">
        <f t="shared" si="138"/>
        <v/>
      </c>
      <c r="AB1753" s="416" t="e">
        <f t="shared" si="139"/>
        <v>#N/A</v>
      </c>
      <c r="AC1753" s="416" t="e">
        <f t="shared" si="140"/>
        <v>#N/A</v>
      </c>
    </row>
    <row r="1754" ht="22.5" customHeight="1" spans="1:29">
      <c r="A1754" s="421"/>
      <c r="B1754" s="422"/>
      <c r="C1754" s="422"/>
      <c r="D1754" s="421"/>
      <c r="E1754" s="421"/>
      <c r="F1754" s="421"/>
      <c r="G1754" s="421"/>
      <c r="H1754" s="421"/>
      <c r="I1754" s="421"/>
      <c r="J1754" s="421"/>
      <c r="K1754" s="421"/>
      <c r="L1754" s="421"/>
      <c r="M1754" s="421"/>
      <c r="N1754" s="426"/>
      <c r="O1754" s="426"/>
      <c r="P1754" s="427"/>
      <c r="Q1754" s="427"/>
      <c r="R1754" s="426"/>
      <c r="S1754" s="426"/>
      <c r="T1754" s="426"/>
      <c r="U1754" s="426"/>
      <c r="V1754" s="426"/>
      <c r="W1754" s="426"/>
      <c r="X1754" s="427"/>
      <c r="Y1754" s="416" t="e">
        <f t="shared" si="136"/>
        <v>#N/A</v>
      </c>
      <c r="Z1754" s="416" t="e">
        <f t="shared" si="137"/>
        <v>#N/A</v>
      </c>
      <c r="AA1754" s="416" t="str">
        <f t="shared" si="138"/>
        <v/>
      </c>
      <c r="AB1754" s="416" t="e">
        <f t="shared" si="139"/>
        <v>#N/A</v>
      </c>
      <c r="AC1754" s="416" t="e">
        <f t="shared" si="140"/>
        <v>#N/A</v>
      </c>
    </row>
    <row r="1755" ht="22.5" customHeight="1" spans="1:29">
      <c r="A1755" s="421"/>
      <c r="B1755" s="422"/>
      <c r="C1755" s="422"/>
      <c r="D1755" s="421"/>
      <c r="E1755" s="421"/>
      <c r="F1755" s="421"/>
      <c r="G1755" s="421"/>
      <c r="H1755" s="421"/>
      <c r="I1755" s="421"/>
      <c r="J1755" s="421"/>
      <c r="K1755" s="421"/>
      <c r="L1755" s="421"/>
      <c r="M1755" s="421"/>
      <c r="N1755" s="426"/>
      <c r="O1755" s="426"/>
      <c r="P1755" s="427"/>
      <c r="Q1755" s="427"/>
      <c r="R1755" s="426"/>
      <c r="S1755" s="426"/>
      <c r="T1755" s="426"/>
      <c r="U1755" s="426"/>
      <c r="V1755" s="426"/>
      <c r="W1755" s="426"/>
      <c r="X1755" s="427"/>
      <c r="Y1755" s="416" t="e">
        <f t="shared" si="136"/>
        <v>#N/A</v>
      </c>
      <c r="Z1755" s="416" t="e">
        <f t="shared" si="137"/>
        <v>#N/A</v>
      </c>
      <c r="AA1755" s="416" t="str">
        <f t="shared" si="138"/>
        <v/>
      </c>
      <c r="AB1755" s="416" t="e">
        <f t="shared" si="139"/>
        <v>#N/A</v>
      </c>
      <c r="AC1755" s="416" t="e">
        <f t="shared" si="140"/>
        <v>#N/A</v>
      </c>
    </row>
    <row r="1756" ht="22.5" customHeight="1" spans="1:29">
      <c r="A1756" s="421"/>
      <c r="B1756" s="422"/>
      <c r="C1756" s="422"/>
      <c r="D1756" s="421"/>
      <c r="E1756" s="421"/>
      <c r="F1756" s="421"/>
      <c r="G1756" s="421"/>
      <c r="H1756" s="421"/>
      <c r="I1756" s="421"/>
      <c r="J1756" s="421"/>
      <c r="K1756" s="421"/>
      <c r="L1756" s="421"/>
      <c r="M1756" s="421"/>
      <c r="N1756" s="426"/>
      <c r="O1756" s="426"/>
      <c r="P1756" s="427"/>
      <c r="Q1756" s="427"/>
      <c r="R1756" s="426"/>
      <c r="S1756" s="426"/>
      <c r="T1756" s="426"/>
      <c r="U1756" s="426"/>
      <c r="V1756" s="426"/>
      <c r="W1756" s="426"/>
      <c r="X1756" s="427"/>
      <c r="Y1756" s="416" t="e">
        <f t="shared" si="136"/>
        <v>#N/A</v>
      </c>
      <c r="Z1756" s="416" t="e">
        <f t="shared" si="137"/>
        <v>#N/A</v>
      </c>
      <c r="AA1756" s="416" t="str">
        <f t="shared" si="138"/>
        <v/>
      </c>
      <c r="AB1756" s="416" t="e">
        <f t="shared" si="139"/>
        <v>#N/A</v>
      </c>
      <c r="AC1756" s="416" t="e">
        <f t="shared" si="140"/>
        <v>#N/A</v>
      </c>
    </row>
    <row r="1757" ht="22.5" customHeight="1" spans="1:29">
      <c r="A1757" s="421"/>
      <c r="B1757" s="422"/>
      <c r="C1757" s="422"/>
      <c r="D1757" s="421"/>
      <c r="E1757" s="421"/>
      <c r="F1757" s="421"/>
      <c r="G1757" s="421"/>
      <c r="H1757" s="421"/>
      <c r="I1757" s="421"/>
      <c r="J1757" s="421"/>
      <c r="K1757" s="421"/>
      <c r="L1757" s="421"/>
      <c r="M1757" s="421"/>
      <c r="N1757" s="426"/>
      <c r="O1757" s="426"/>
      <c r="P1757" s="427"/>
      <c r="Q1757" s="427"/>
      <c r="R1757" s="426"/>
      <c r="S1757" s="426"/>
      <c r="T1757" s="426"/>
      <c r="U1757" s="426"/>
      <c r="V1757" s="426"/>
      <c r="W1757" s="426"/>
      <c r="X1757" s="427"/>
      <c r="Y1757" s="416" t="e">
        <f t="shared" si="136"/>
        <v>#N/A</v>
      </c>
      <c r="Z1757" s="416" t="e">
        <f t="shared" si="137"/>
        <v>#N/A</v>
      </c>
      <c r="AA1757" s="416" t="str">
        <f t="shared" si="138"/>
        <v/>
      </c>
      <c r="AB1757" s="416" t="e">
        <f t="shared" si="139"/>
        <v>#N/A</v>
      </c>
      <c r="AC1757" s="416" t="e">
        <f t="shared" si="140"/>
        <v>#N/A</v>
      </c>
    </row>
    <row r="1758" ht="22.5" customHeight="1" spans="1:29">
      <c r="A1758" s="421"/>
      <c r="B1758" s="422"/>
      <c r="C1758" s="422"/>
      <c r="D1758" s="421"/>
      <c r="E1758" s="421"/>
      <c r="F1758" s="421"/>
      <c r="G1758" s="421"/>
      <c r="H1758" s="421"/>
      <c r="I1758" s="421"/>
      <c r="J1758" s="421"/>
      <c r="K1758" s="421"/>
      <c r="L1758" s="421"/>
      <c r="M1758" s="421"/>
      <c r="N1758" s="426"/>
      <c r="O1758" s="426"/>
      <c r="P1758" s="427"/>
      <c r="Q1758" s="427"/>
      <c r="R1758" s="426"/>
      <c r="S1758" s="426"/>
      <c r="T1758" s="426"/>
      <c r="U1758" s="426"/>
      <c r="V1758" s="426"/>
      <c r="W1758" s="426"/>
      <c r="X1758" s="427"/>
      <c r="Y1758" s="416" t="e">
        <f t="shared" si="136"/>
        <v>#N/A</v>
      </c>
      <c r="Z1758" s="416" t="e">
        <f t="shared" si="137"/>
        <v>#N/A</v>
      </c>
      <c r="AA1758" s="416" t="str">
        <f t="shared" si="138"/>
        <v/>
      </c>
      <c r="AB1758" s="416" t="e">
        <f t="shared" si="139"/>
        <v>#N/A</v>
      </c>
      <c r="AC1758" s="416" t="e">
        <f t="shared" si="140"/>
        <v>#N/A</v>
      </c>
    </row>
    <row r="1759" ht="22.5" customHeight="1" spans="1:29">
      <c r="A1759" s="421"/>
      <c r="B1759" s="422"/>
      <c r="C1759" s="422"/>
      <c r="D1759" s="421"/>
      <c r="E1759" s="421"/>
      <c r="F1759" s="421"/>
      <c r="G1759" s="421"/>
      <c r="H1759" s="421"/>
      <c r="I1759" s="421"/>
      <c r="J1759" s="421"/>
      <c r="K1759" s="421"/>
      <c r="L1759" s="421"/>
      <c r="M1759" s="421"/>
      <c r="N1759" s="426"/>
      <c r="O1759" s="426"/>
      <c r="P1759" s="427"/>
      <c r="Q1759" s="427"/>
      <c r="R1759" s="426"/>
      <c r="S1759" s="426"/>
      <c r="T1759" s="426"/>
      <c r="U1759" s="426"/>
      <c r="V1759" s="426"/>
      <c r="W1759" s="426"/>
      <c r="X1759" s="427"/>
      <c r="Y1759" s="416" t="e">
        <f t="shared" si="136"/>
        <v>#N/A</v>
      </c>
      <c r="Z1759" s="416" t="e">
        <f t="shared" si="137"/>
        <v>#N/A</v>
      </c>
      <c r="AA1759" s="416" t="str">
        <f t="shared" si="138"/>
        <v/>
      </c>
      <c r="AB1759" s="416" t="e">
        <f t="shared" si="139"/>
        <v>#N/A</v>
      </c>
      <c r="AC1759" s="416" t="e">
        <f t="shared" si="140"/>
        <v>#N/A</v>
      </c>
    </row>
    <row r="1760" ht="22.5" customHeight="1" spans="1:29">
      <c r="A1760" s="421"/>
      <c r="B1760" s="422"/>
      <c r="C1760" s="422"/>
      <c r="D1760" s="421"/>
      <c r="E1760" s="421"/>
      <c r="F1760" s="421"/>
      <c r="G1760" s="421"/>
      <c r="H1760" s="421"/>
      <c r="I1760" s="421"/>
      <c r="J1760" s="421"/>
      <c r="K1760" s="421"/>
      <c r="L1760" s="421"/>
      <c r="M1760" s="421"/>
      <c r="N1760" s="426"/>
      <c r="O1760" s="426"/>
      <c r="P1760" s="427"/>
      <c r="Q1760" s="427"/>
      <c r="R1760" s="426"/>
      <c r="S1760" s="426"/>
      <c r="T1760" s="426"/>
      <c r="U1760" s="426"/>
      <c r="V1760" s="426"/>
      <c r="W1760" s="426"/>
      <c r="X1760" s="427"/>
      <c r="Y1760" s="416" t="e">
        <f t="shared" si="136"/>
        <v>#N/A</v>
      </c>
      <c r="Z1760" s="416" t="e">
        <f t="shared" si="137"/>
        <v>#N/A</v>
      </c>
      <c r="AA1760" s="416" t="str">
        <f t="shared" si="138"/>
        <v/>
      </c>
      <c r="AB1760" s="416" t="e">
        <f t="shared" si="139"/>
        <v>#N/A</v>
      </c>
      <c r="AC1760" s="416" t="e">
        <f t="shared" si="140"/>
        <v>#N/A</v>
      </c>
    </row>
    <row r="1761" ht="22.5" customHeight="1" spans="1:29">
      <c r="A1761" s="421"/>
      <c r="B1761" s="422"/>
      <c r="C1761" s="422"/>
      <c r="D1761" s="421"/>
      <c r="E1761" s="421"/>
      <c r="F1761" s="421"/>
      <c r="G1761" s="421"/>
      <c r="H1761" s="421"/>
      <c r="I1761" s="421"/>
      <c r="J1761" s="421"/>
      <c r="K1761" s="421"/>
      <c r="L1761" s="421"/>
      <c r="M1761" s="421"/>
      <c r="N1761" s="426"/>
      <c r="O1761" s="426"/>
      <c r="P1761" s="427"/>
      <c r="Q1761" s="427"/>
      <c r="R1761" s="426"/>
      <c r="S1761" s="426"/>
      <c r="T1761" s="426"/>
      <c r="U1761" s="426"/>
      <c r="V1761" s="426"/>
      <c r="W1761" s="426"/>
      <c r="X1761" s="427"/>
      <c r="Y1761" s="416" t="e">
        <f t="shared" si="136"/>
        <v>#N/A</v>
      </c>
      <c r="Z1761" s="416" t="e">
        <f t="shared" si="137"/>
        <v>#N/A</v>
      </c>
      <c r="AA1761" s="416" t="str">
        <f t="shared" si="138"/>
        <v/>
      </c>
      <c r="AB1761" s="416" t="e">
        <f t="shared" si="139"/>
        <v>#N/A</v>
      </c>
      <c r="AC1761" s="416" t="e">
        <f t="shared" si="140"/>
        <v>#N/A</v>
      </c>
    </row>
    <row r="1762" ht="22.5" customHeight="1" spans="1:29">
      <c r="A1762" s="421"/>
      <c r="B1762" s="422"/>
      <c r="C1762" s="422"/>
      <c r="D1762" s="421"/>
      <c r="E1762" s="421"/>
      <c r="F1762" s="421"/>
      <c r="G1762" s="421"/>
      <c r="H1762" s="421"/>
      <c r="I1762" s="421"/>
      <c r="J1762" s="421"/>
      <c r="K1762" s="421"/>
      <c r="L1762" s="421"/>
      <c r="M1762" s="421"/>
      <c r="N1762" s="426"/>
      <c r="O1762" s="426"/>
      <c r="P1762" s="427"/>
      <c r="Q1762" s="427"/>
      <c r="R1762" s="426"/>
      <c r="S1762" s="426"/>
      <c r="T1762" s="426"/>
      <c r="U1762" s="426"/>
      <c r="V1762" s="426"/>
      <c r="W1762" s="426"/>
      <c r="X1762" s="427"/>
      <c r="Y1762" s="416" t="e">
        <f t="shared" si="136"/>
        <v>#N/A</v>
      </c>
      <c r="Z1762" s="416" t="e">
        <f t="shared" si="137"/>
        <v>#N/A</v>
      </c>
      <c r="AA1762" s="416" t="str">
        <f t="shared" si="138"/>
        <v/>
      </c>
      <c r="AB1762" s="416" t="e">
        <f t="shared" si="139"/>
        <v>#N/A</v>
      </c>
      <c r="AC1762" s="416" t="e">
        <f t="shared" si="140"/>
        <v>#N/A</v>
      </c>
    </row>
    <row r="1763" ht="22.5" customHeight="1" spans="1:29">
      <c r="A1763" s="421"/>
      <c r="B1763" s="422"/>
      <c r="C1763" s="422"/>
      <c r="D1763" s="421"/>
      <c r="E1763" s="421"/>
      <c r="F1763" s="421"/>
      <c r="G1763" s="421"/>
      <c r="H1763" s="421"/>
      <c r="I1763" s="421"/>
      <c r="J1763" s="421"/>
      <c r="K1763" s="421"/>
      <c r="L1763" s="421"/>
      <c r="M1763" s="421"/>
      <c r="N1763" s="426"/>
      <c r="O1763" s="426"/>
      <c r="P1763" s="427"/>
      <c r="Q1763" s="427"/>
      <c r="R1763" s="426"/>
      <c r="S1763" s="426"/>
      <c r="T1763" s="426"/>
      <c r="U1763" s="426"/>
      <c r="V1763" s="426"/>
      <c r="W1763" s="426"/>
      <c r="X1763" s="427"/>
      <c r="Y1763" s="416" t="e">
        <f t="shared" si="136"/>
        <v>#N/A</v>
      </c>
      <c r="Z1763" s="416" t="e">
        <f t="shared" si="137"/>
        <v>#N/A</v>
      </c>
      <c r="AA1763" s="416" t="str">
        <f t="shared" si="138"/>
        <v/>
      </c>
      <c r="AB1763" s="416" t="e">
        <f t="shared" si="139"/>
        <v>#N/A</v>
      </c>
      <c r="AC1763" s="416" t="e">
        <f t="shared" si="140"/>
        <v>#N/A</v>
      </c>
    </row>
    <row r="1764" ht="22.5" customHeight="1" spans="1:29">
      <c r="A1764" s="421"/>
      <c r="B1764" s="422"/>
      <c r="C1764" s="422"/>
      <c r="D1764" s="421"/>
      <c r="E1764" s="421"/>
      <c r="F1764" s="421"/>
      <c r="G1764" s="421"/>
      <c r="H1764" s="421"/>
      <c r="I1764" s="421"/>
      <c r="J1764" s="421"/>
      <c r="K1764" s="421"/>
      <c r="L1764" s="421"/>
      <c r="M1764" s="421"/>
      <c r="N1764" s="426"/>
      <c r="O1764" s="426"/>
      <c r="P1764" s="427"/>
      <c r="Q1764" s="427"/>
      <c r="R1764" s="426"/>
      <c r="S1764" s="426"/>
      <c r="T1764" s="426"/>
      <c r="U1764" s="426"/>
      <c r="V1764" s="426"/>
      <c r="W1764" s="426"/>
      <c r="X1764" s="427"/>
      <c r="Y1764" s="416" t="e">
        <f t="shared" si="136"/>
        <v>#N/A</v>
      </c>
      <c r="Z1764" s="416" t="e">
        <f t="shared" si="137"/>
        <v>#N/A</v>
      </c>
      <c r="AA1764" s="416" t="str">
        <f t="shared" si="138"/>
        <v/>
      </c>
      <c r="AB1764" s="416" t="e">
        <f t="shared" si="139"/>
        <v>#N/A</v>
      </c>
      <c r="AC1764" s="416" t="e">
        <f t="shared" si="140"/>
        <v>#N/A</v>
      </c>
    </row>
    <row r="1765" ht="22.5" customHeight="1" spans="1:29">
      <c r="A1765" s="421"/>
      <c r="B1765" s="422"/>
      <c r="C1765" s="422"/>
      <c r="D1765" s="421"/>
      <c r="E1765" s="421"/>
      <c r="F1765" s="421"/>
      <c r="G1765" s="421"/>
      <c r="H1765" s="421"/>
      <c r="I1765" s="421"/>
      <c r="J1765" s="421"/>
      <c r="K1765" s="421"/>
      <c r="L1765" s="421"/>
      <c r="M1765" s="421"/>
      <c r="N1765" s="426"/>
      <c r="O1765" s="426"/>
      <c r="P1765" s="427"/>
      <c r="Q1765" s="427"/>
      <c r="R1765" s="426"/>
      <c r="S1765" s="426"/>
      <c r="T1765" s="426"/>
      <c r="U1765" s="426"/>
      <c r="V1765" s="426"/>
      <c r="W1765" s="426"/>
      <c r="X1765" s="427"/>
      <c r="Y1765" s="416" t="e">
        <f t="shared" si="136"/>
        <v>#N/A</v>
      </c>
      <c r="Z1765" s="416" t="e">
        <f t="shared" si="137"/>
        <v>#N/A</v>
      </c>
      <c r="AA1765" s="416" t="str">
        <f t="shared" si="138"/>
        <v/>
      </c>
      <c r="AB1765" s="416" t="e">
        <f t="shared" si="139"/>
        <v>#N/A</v>
      </c>
      <c r="AC1765" s="416" t="e">
        <f t="shared" si="140"/>
        <v>#N/A</v>
      </c>
    </row>
    <row r="1766" ht="22.5" customHeight="1" spans="1:29">
      <c r="A1766" s="421"/>
      <c r="B1766" s="422"/>
      <c r="C1766" s="422"/>
      <c r="D1766" s="421"/>
      <c r="E1766" s="421"/>
      <c r="F1766" s="421"/>
      <c r="G1766" s="421"/>
      <c r="H1766" s="421"/>
      <c r="I1766" s="421"/>
      <c r="J1766" s="421"/>
      <c r="K1766" s="421"/>
      <c r="L1766" s="421"/>
      <c r="M1766" s="421"/>
      <c r="N1766" s="426"/>
      <c r="O1766" s="426"/>
      <c r="P1766" s="427"/>
      <c r="Q1766" s="427"/>
      <c r="R1766" s="426"/>
      <c r="S1766" s="426"/>
      <c r="T1766" s="426"/>
      <c r="U1766" s="426"/>
      <c r="V1766" s="426"/>
      <c r="W1766" s="426"/>
      <c r="X1766" s="427"/>
      <c r="Y1766" s="416" t="e">
        <f t="shared" si="136"/>
        <v>#N/A</v>
      </c>
      <c r="Z1766" s="416" t="e">
        <f t="shared" si="137"/>
        <v>#N/A</v>
      </c>
      <c r="AA1766" s="416" t="str">
        <f t="shared" si="138"/>
        <v/>
      </c>
      <c r="AB1766" s="416" t="e">
        <f t="shared" si="139"/>
        <v>#N/A</v>
      </c>
      <c r="AC1766" s="416" t="e">
        <f t="shared" si="140"/>
        <v>#N/A</v>
      </c>
    </row>
    <row r="1767" ht="22.5" customHeight="1" spans="1:29">
      <c r="A1767" s="421"/>
      <c r="B1767" s="422"/>
      <c r="C1767" s="422"/>
      <c r="D1767" s="421"/>
      <c r="E1767" s="421"/>
      <c r="F1767" s="421"/>
      <c r="G1767" s="421"/>
      <c r="H1767" s="421"/>
      <c r="I1767" s="421"/>
      <c r="J1767" s="421"/>
      <c r="K1767" s="421"/>
      <c r="L1767" s="421"/>
      <c r="M1767" s="421"/>
      <c r="N1767" s="426"/>
      <c r="O1767" s="426"/>
      <c r="P1767" s="427"/>
      <c r="Q1767" s="427"/>
      <c r="R1767" s="426"/>
      <c r="S1767" s="426"/>
      <c r="T1767" s="426"/>
      <c r="U1767" s="426"/>
      <c r="V1767" s="426"/>
      <c r="W1767" s="426"/>
      <c r="X1767" s="427"/>
      <c r="Y1767" s="416" t="e">
        <f t="shared" si="136"/>
        <v>#N/A</v>
      </c>
      <c r="Z1767" s="416" t="e">
        <f t="shared" si="137"/>
        <v>#N/A</v>
      </c>
      <c r="AA1767" s="416" t="str">
        <f t="shared" si="138"/>
        <v/>
      </c>
      <c r="AB1767" s="416" t="e">
        <f t="shared" si="139"/>
        <v>#N/A</v>
      </c>
      <c r="AC1767" s="416" t="e">
        <f t="shared" si="140"/>
        <v>#N/A</v>
      </c>
    </row>
    <row r="1768" ht="22.5" customHeight="1" spans="1:29">
      <c r="A1768" s="421"/>
      <c r="B1768" s="422"/>
      <c r="C1768" s="422"/>
      <c r="D1768" s="421"/>
      <c r="E1768" s="421"/>
      <c r="F1768" s="421"/>
      <c r="G1768" s="421"/>
      <c r="H1768" s="421"/>
      <c r="I1768" s="421"/>
      <c r="J1768" s="421"/>
      <c r="K1768" s="421"/>
      <c r="L1768" s="421"/>
      <c r="M1768" s="421"/>
      <c r="N1768" s="426"/>
      <c r="O1768" s="426"/>
      <c r="P1768" s="427"/>
      <c r="Q1768" s="427"/>
      <c r="R1768" s="426"/>
      <c r="S1768" s="426"/>
      <c r="T1768" s="426"/>
      <c r="U1768" s="426"/>
      <c r="V1768" s="426"/>
      <c r="W1768" s="426"/>
      <c r="X1768" s="427"/>
      <c r="Y1768" s="416" t="e">
        <f t="shared" si="136"/>
        <v>#N/A</v>
      </c>
      <c r="Z1768" s="416" t="e">
        <f t="shared" si="137"/>
        <v>#N/A</v>
      </c>
      <c r="AA1768" s="416" t="str">
        <f t="shared" si="138"/>
        <v/>
      </c>
      <c r="AB1768" s="416" t="e">
        <f t="shared" si="139"/>
        <v>#N/A</v>
      </c>
      <c r="AC1768" s="416" t="e">
        <f t="shared" si="140"/>
        <v>#N/A</v>
      </c>
    </row>
    <row r="1769" ht="22.5" customHeight="1" spans="1:29">
      <c r="A1769" s="421"/>
      <c r="B1769" s="422"/>
      <c r="C1769" s="422"/>
      <c r="D1769" s="421"/>
      <c r="E1769" s="421"/>
      <c r="F1769" s="421"/>
      <c r="G1769" s="421"/>
      <c r="H1769" s="421"/>
      <c r="I1769" s="421"/>
      <c r="J1769" s="421"/>
      <c r="K1769" s="421"/>
      <c r="L1769" s="421"/>
      <c r="M1769" s="421"/>
      <c r="N1769" s="426"/>
      <c r="O1769" s="426"/>
      <c r="P1769" s="427"/>
      <c r="Q1769" s="427"/>
      <c r="R1769" s="426"/>
      <c r="S1769" s="426"/>
      <c r="T1769" s="426"/>
      <c r="U1769" s="426"/>
      <c r="V1769" s="426"/>
      <c r="W1769" s="426"/>
      <c r="X1769" s="427"/>
      <c r="Y1769" s="416" t="e">
        <f t="shared" si="136"/>
        <v>#N/A</v>
      </c>
      <c r="Z1769" s="416" t="e">
        <f t="shared" si="137"/>
        <v>#N/A</v>
      </c>
      <c r="AA1769" s="416" t="str">
        <f t="shared" si="138"/>
        <v/>
      </c>
      <c r="AB1769" s="416" t="e">
        <f t="shared" si="139"/>
        <v>#N/A</v>
      </c>
      <c r="AC1769" s="416" t="e">
        <f t="shared" si="140"/>
        <v>#N/A</v>
      </c>
    </row>
    <row r="1770" ht="22.5" customHeight="1" spans="1:29">
      <c r="A1770" s="421"/>
      <c r="B1770" s="422"/>
      <c r="C1770" s="422"/>
      <c r="D1770" s="421"/>
      <c r="E1770" s="421"/>
      <c r="F1770" s="421"/>
      <c r="G1770" s="421"/>
      <c r="H1770" s="421"/>
      <c r="I1770" s="421"/>
      <c r="J1770" s="421"/>
      <c r="K1770" s="421"/>
      <c r="L1770" s="421"/>
      <c r="M1770" s="421"/>
      <c r="N1770" s="426"/>
      <c r="O1770" s="426"/>
      <c r="P1770" s="427"/>
      <c r="Q1770" s="427"/>
      <c r="R1770" s="426"/>
      <c r="S1770" s="426"/>
      <c r="T1770" s="426"/>
      <c r="U1770" s="426"/>
      <c r="V1770" s="426"/>
      <c r="W1770" s="426"/>
      <c r="X1770" s="427"/>
      <c r="Y1770" s="416" t="e">
        <f t="shared" si="136"/>
        <v>#N/A</v>
      </c>
      <c r="Z1770" s="416" t="e">
        <f t="shared" si="137"/>
        <v>#N/A</v>
      </c>
      <c r="AA1770" s="416" t="str">
        <f t="shared" si="138"/>
        <v/>
      </c>
      <c r="AB1770" s="416" t="e">
        <f t="shared" si="139"/>
        <v>#N/A</v>
      </c>
      <c r="AC1770" s="416" t="e">
        <f t="shared" si="140"/>
        <v>#N/A</v>
      </c>
    </row>
    <row r="1771" ht="22.5" customHeight="1" spans="1:29">
      <c r="A1771" s="421"/>
      <c r="B1771" s="422"/>
      <c r="C1771" s="422"/>
      <c r="D1771" s="421"/>
      <c r="E1771" s="421"/>
      <c r="F1771" s="421"/>
      <c r="G1771" s="421"/>
      <c r="H1771" s="421"/>
      <c r="I1771" s="421"/>
      <c r="J1771" s="421"/>
      <c r="K1771" s="421"/>
      <c r="L1771" s="421"/>
      <c r="M1771" s="421"/>
      <c r="N1771" s="426"/>
      <c r="O1771" s="426"/>
      <c r="P1771" s="427"/>
      <c r="Q1771" s="427"/>
      <c r="R1771" s="426"/>
      <c r="S1771" s="426"/>
      <c r="T1771" s="426"/>
      <c r="U1771" s="426"/>
      <c r="V1771" s="426"/>
      <c r="W1771" s="426"/>
      <c r="X1771" s="427"/>
      <c r="Y1771" s="416" t="e">
        <f t="shared" si="136"/>
        <v>#N/A</v>
      </c>
      <c r="Z1771" s="416" t="e">
        <f t="shared" si="137"/>
        <v>#N/A</v>
      </c>
      <c r="AA1771" s="416" t="str">
        <f t="shared" si="138"/>
        <v/>
      </c>
      <c r="AB1771" s="416" t="e">
        <f t="shared" si="139"/>
        <v>#N/A</v>
      </c>
      <c r="AC1771" s="416" t="e">
        <f t="shared" si="140"/>
        <v>#N/A</v>
      </c>
    </row>
    <row r="1772" ht="22.5" customHeight="1" spans="1:29">
      <c r="A1772" s="421"/>
      <c r="B1772" s="422"/>
      <c r="C1772" s="422"/>
      <c r="D1772" s="421"/>
      <c r="E1772" s="421"/>
      <c r="F1772" s="421"/>
      <c r="G1772" s="421"/>
      <c r="H1772" s="421"/>
      <c r="I1772" s="421"/>
      <c r="J1772" s="421"/>
      <c r="K1772" s="421"/>
      <c r="L1772" s="421"/>
      <c r="M1772" s="421"/>
      <c r="N1772" s="426"/>
      <c r="O1772" s="426"/>
      <c r="P1772" s="427"/>
      <c r="Q1772" s="427"/>
      <c r="R1772" s="426"/>
      <c r="S1772" s="426"/>
      <c r="T1772" s="426"/>
      <c r="U1772" s="426"/>
      <c r="V1772" s="426"/>
      <c r="W1772" s="426"/>
      <c r="X1772" s="427"/>
      <c r="Y1772" s="416" t="e">
        <f t="shared" si="136"/>
        <v>#N/A</v>
      </c>
      <c r="Z1772" s="416" t="e">
        <f t="shared" si="137"/>
        <v>#N/A</v>
      </c>
      <c r="AA1772" s="416" t="str">
        <f t="shared" si="138"/>
        <v/>
      </c>
      <c r="AB1772" s="416" t="e">
        <f t="shared" si="139"/>
        <v>#N/A</v>
      </c>
      <c r="AC1772" s="416" t="e">
        <f t="shared" si="140"/>
        <v>#N/A</v>
      </c>
    </row>
    <row r="1773" ht="22.5" customHeight="1" spans="1:29">
      <c r="A1773" s="421"/>
      <c r="B1773" s="422"/>
      <c r="C1773" s="422"/>
      <c r="D1773" s="421"/>
      <c r="E1773" s="421"/>
      <c r="F1773" s="421"/>
      <c r="G1773" s="421"/>
      <c r="H1773" s="421"/>
      <c r="I1773" s="421"/>
      <c r="J1773" s="421"/>
      <c r="K1773" s="421"/>
      <c r="L1773" s="421"/>
      <c r="M1773" s="421"/>
      <c r="N1773" s="426"/>
      <c r="O1773" s="426"/>
      <c r="P1773" s="427"/>
      <c r="Q1773" s="427"/>
      <c r="R1773" s="426"/>
      <c r="S1773" s="426"/>
      <c r="T1773" s="426"/>
      <c r="U1773" s="426"/>
      <c r="V1773" s="426"/>
      <c r="W1773" s="426"/>
      <c r="X1773" s="427"/>
      <c r="Y1773" s="416" t="e">
        <f t="shared" si="136"/>
        <v>#N/A</v>
      </c>
      <c r="Z1773" s="416" t="e">
        <f t="shared" si="137"/>
        <v>#N/A</v>
      </c>
      <c r="AA1773" s="416" t="str">
        <f t="shared" si="138"/>
        <v/>
      </c>
      <c r="AB1773" s="416" t="e">
        <f t="shared" si="139"/>
        <v>#N/A</v>
      </c>
      <c r="AC1773" s="416" t="e">
        <f t="shared" si="140"/>
        <v>#N/A</v>
      </c>
    </row>
    <row r="1774" ht="22.5" customHeight="1" spans="1:29">
      <c r="A1774" s="421"/>
      <c r="B1774" s="422"/>
      <c r="C1774" s="422"/>
      <c r="D1774" s="421"/>
      <c r="E1774" s="421"/>
      <c r="F1774" s="421"/>
      <c r="G1774" s="421"/>
      <c r="H1774" s="421"/>
      <c r="I1774" s="421"/>
      <c r="J1774" s="421"/>
      <c r="K1774" s="421"/>
      <c r="L1774" s="421"/>
      <c r="M1774" s="421"/>
      <c r="N1774" s="426"/>
      <c r="O1774" s="426"/>
      <c r="P1774" s="427"/>
      <c r="Q1774" s="427"/>
      <c r="R1774" s="426"/>
      <c r="S1774" s="426"/>
      <c r="T1774" s="426"/>
      <c r="U1774" s="426"/>
      <c r="V1774" s="426"/>
      <c r="W1774" s="426"/>
      <c r="X1774" s="427"/>
      <c r="Y1774" s="416" t="e">
        <f t="shared" si="136"/>
        <v>#N/A</v>
      </c>
      <c r="Z1774" s="416" t="e">
        <f t="shared" si="137"/>
        <v>#N/A</v>
      </c>
      <c r="AA1774" s="416" t="str">
        <f t="shared" si="138"/>
        <v/>
      </c>
      <c r="AB1774" s="416" t="e">
        <f t="shared" si="139"/>
        <v>#N/A</v>
      </c>
      <c r="AC1774" s="416" t="e">
        <f t="shared" si="140"/>
        <v>#N/A</v>
      </c>
    </row>
    <row r="1775" ht="22.5" customHeight="1" spans="1:29">
      <c r="A1775" s="421"/>
      <c r="B1775" s="422"/>
      <c r="C1775" s="422"/>
      <c r="D1775" s="421"/>
      <c r="E1775" s="421"/>
      <c r="F1775" s="421"/>
      <c r="G1775" s="421"/>
      <c r="H1775" s="421"/>
      <c r="I1775" s="421"/>
      <c r="J1775" s="421"/>
      <c r="K1775" s="421"/>
      <c r="L1775" s="421"/>
      <c r="M1775" s="421"/>
      <c r="N1775" s="426"/>
      <c r="O1775" s="426"/>
      <c r="P1775" s="427"/>
      <c r="Q1775" s="427"/>
      <c r="R1775" s="426"/>
      <c r="S1775" s="426"/>
      <c r="T1775" s="426"/>
      <c r="U1775" s="426"/>
      <c r="V1775" s="426"/>
      <c r="W1775" s="426"/>
      <c r="X1775" s="427"/>
      <c r="Y1775" s="416" t="e">
        <f t="shared" si="136"/>
        <v>#N/A</v>
      </c>
      <c r="Z1775" s="416" t="e">
        <f t="shared" si="137"/>
        <v>#N/A</v>
      </c>
      <c r="AA1775" s="416" t="str">
        <f t="shared" si="138"/>
        <v/>
      </c>
      <c r="AB1775" s="416" t="e">
        <f t="shared" si="139"/>
        <v>#N/A</v>
      </c>
      <c r="AC1775" s="416" t="e">
        <f t="shared" si="140"/>
        <v>#N/A</v>
      </c>
    </row>
    <row r="1776" ht="22.5" customHeight="1" spans="1:29">
      <c r="A1776" s="421"/>
      <c r="B1776" s="422"/>
      <c r="C1776" s="422"/>
      <c r="D1776" s="421"/>
      <c r="E1776" s="421"/>
      <c r="F1776" s="421"/>
      <c r="G1776" s="421"/>
      <c r="H1776" s="421"/>
      <c r="I1776" s="421"/>
      <c r="J1776" s="421"/>
      <c r="K1776" s="421"/>
      <c r="L1776" s="421"/>
      <c r="M1776" s="421"/>
      <c r="N1776" s="426"/>
      <c r="O1776" s="426"/>
      <c r="P1776" s="427"/>
      <c r="Q1776" s="427"/>
      <c r="R1776" s="426"/>
      <c r="S1776" s="426"/>
      <c r="T1776" s="426"/>
      <c r="U1776" s="426"/>
      <c r="V1776" s="426"/>
      <c r="W1776" s="426"/>
      <c r="X1776" s="427"/>
      <c r="Y1776" s="416" t="e">
        <f t="shared" si="136"/>
        <v>#N/A</v>
      </c>
      <c r="Z1776" s="416" t="e">
        <f t="shared" si="137"/>
        <v>#N/A</v>
      </c>
      <c r="AA1776" s="416" t="str">
        <f t="shared" si="138"/>
        <v/>
      </c>
      <c r="AB1776" s="416" t="e">
        <f t="shared" si="139"/>
        <v>#N/A</v>
      </c>
      <c r="AC1776" s="416" t="e">
        <f t="shared" si="140"/>
        <v>#N/A</v>
      </c>
    </row>
    <row r="1777" ht="22.5" customHeight="1" spans="1:29">
      <c r="A1777" s="421"/>
      <c r="B1777" s="422"/>
      <c r="C1777" s="422"/>
      <c r="D1777" s="421"/>
      <c r="E1777" s="421"/>
      <c r="F1777" s="421"/>
      <c r="G1777" s="421"/>
      <c r="H1777" s="421"/>
      <c r="I1777" s="421"/>
      <c r="J1777" s="421"/>
      <c r="K1777" s="421"/>
      <c r="L1777" s="421"/>
      <c r="M1777" s="421"/>
      <c r="N1777" s="426"/>
      <c r="O1777" s="426"/>
      <c r="P1777" s="427"/>
      <c r="Q1777" s="427"/>
      <c r="R1777" s="426"/>
      <c r="S1777" s="426"/>
      <c r="T1777" s="426"/>
      <c r="U1777" s="426"/>
      <c r="V1777" s="426"/>
      <c r="W1777" s="426"/>
      <c r="X1777" s="427"/>
      <c r="Y1777" s="416" t="e">
        <f t="shared" si="136"/>
        <v>#N/A</v>
      </c>
      <c r="Z1777" s="416" t="e">
        <f t="shared" si="137"/>
        <v>#N/A</v>
      </c>
      <c r="AA1777" s="416" t="str">
        <f t="shared" si="138"/>
        <v/>
      </c>
      <c r="AB1777" s="416" t="e">
        <f t="shared" si="139"/>
        <v>#N/A</v>
      </c>
      <c r="AC1777" s="416" t="e">
        <f t="shared" si="140"/>
        <v>#N/A</v>
      </c>
    </row>
    <row r="1778" ht="22.5" customHeight="1" spans="1:29">
      <c r="A1778" s="421"/>
      <c r="B1778" s="422"/>
      <c r="C1778" s="422"/>
      <c r="D1778" s="421"/>
      <c r="E1778" s="421"/>
      <c r="F1778" s="421"/>
      <c r="G1778" s="421"/>
      <c r="H1778" s="421"/>
      <c r="I1778" s="421"/>
      <c r="J1778" s="421"/>
      <c r="K1778" s="421"/>
      <c r="L1778" s="421"/>
      <c r="M1778" s="421"/>
      <c r="N1778" s="426"/>
      <c r="O1778" s="426"/>
      <c r="P1778" s="427"/>
      <c r="Q1778" s="427"/>
      <c r="R1778" s="426"/>
      <c r="S1778" s="426"/>
      <c r="T1778" s="426"/>
      <c r="U1778" s="426"/>
      <c r="V1778" s="426"/>
      <c r="W1778" s="426"/>
      <c r="X1778" s="427"/>
      <c r="Y1778" s="416" t="e">
        <f t="shared" si="136"/>
        <v>#N/A</v>
      </c>
      <c r="Z1778" s="416" t="e">
        <f t="shared" si="137"/>
        <v>#N/A</v>
      </c>
      <c r="AA1778" s="416" t="str">
        <f t="shared" si="138"/>
        <v/>
      </c>
      <c r="AB1778" s="416" t="e">
        <f t="shared" si="139"/>
        <v>#N/A</v>
      </c>
      <c r="AC1778" s="416" t="e">
        <f t="shared" si="140"/>
        <v>#N/A</v>
      </c>
    </row>
    <row r="1779" ht="22.5" customHeight="1" spans="1:29">
      <c r="A1779" s="421"/>
      <c r="B1779" s="422"/>
      <c r="C1779" s="422"/>
      <c r="D1779" s="421"/>
      <c r="E1779" s="421"/>
      <c r="F1779" s="421"/>
      <c r="G1779" s="421"/>
      <c r="H1779" s="421"/>
      <c r="I1779" s="421"/>
      <c r="J1779" s="421"/>
      <c r="K1779" s="421"/>
      <c r="L1779" s="421"/>
      <c r="M1779" s="421"/>
      <c r="N1779" s="426"/>
      <c r="O1779" s="426"/>
      <c r="P1779" s="427"/>
      <c r="Q1779" s="427"/>
      <c r="R1779" s="426"/>
      <c r="S1779" s="426"/>
      <c r="T1779" s="426"/>
      <c r="U1779" s="426"/>
      <c r="V1779" s="426"/>
      <c r="W1779" s="426"/>
      <c r="X1779" s="427"/>
      <c r="Y1779" s="416" t="e">
        <f t="shared" si="136"/>
        <v>#N/A</v>
      </c>
      <c r="Z1779" s="416" t="e">
        <f t="shared" si="137"/>
        <v>#N/A</v>
      </c>
      <c r="AA1779" s="416" t="str">
        <f t="shared" si="138"/>
        <v/>
      </c>
      <c r="AB1779" s="416" t="e">
        <f t="shared" si="139"/>
        <v>#N/A</v>
      </c>
      <c r="AC1779" s="416" t="e">
        <f t="shared" si="140"/>
        <v>#N/A</v>
      </c>
    </row>
    <row r="1780" ht="22.5" customHeight="1" spans="1:29">
      <c r="A1780" s="421"/>
      <c r="B1780" s="422"/>
      <c r="C1780" s="422"/>
      <c r="D1780" s="421"/>
      <c r="E1780" s="421"/>
      <c r="F1780" s="421"/>
      <c r="G1780" s="421"/>
      <c r="H1780" s="421"/>
      <c r="I1780" s="421"/>
      <c r="J1780" s="421"/>
      <c r="K1780" s="421"/>
      <c r="L1780" s="421"/>
      <c r="M1780" s="421"/>
      <c r="N1780" s="426"/>
      <c r="O1780" s="426"/>
      <c r="P1780" s="427"/>
      <c r="Q1780" s="427"/>
      <c r="R1780" s="426"/>
      <c r="S1780" s="426"/>
      <c r="T1780" s="426"/>
      <c r="U1780" s="426"/>
      <c r="V1780" s="426"/>
      <c r="W1780" s="426"/>
      <c r="X1780" s="427"/>
      <c r="Y1780" s="416" t="e">
        <f t="shared" si="136"/>
        <v>#N/A</v>
      </c>
      <c r="Z1780" s="416" t="e">
        <f t="shared" si="137"/>
        <v>#N/A</v>
      </c>
      <c r="AA1780" s="416" t="str">
        <f t="shared" si="138"/>
        <v/>
      </c>
      <c r="AB1780" s="416" t="e">
        <f t="shared" si="139"/>
        <v>#N/A</v>
      </c>
      <c r="AC1780" s="416" t="e">
        <f t="shared" si="140"/>
        <v>#N/A</v>
      </c>
    </row>
    <row r="1781" ht="22.5" customHeight="1" spans="1:29">
      <c r="A1781" s="421"/>
      <c r="B1781" s="422"/>
      <c r="C1781" s="422"/>
      <c r="D1781" s="421"/>
      <c r="E1781" s="421"/>
      <c r="F1781" s="421"/>
      <c r="G1781" s="421"/>
      <c r="H1781" s="421"/>
      <c r="I1781" s="421"/>
      <c r="J1781" s="421"/>
      <c r="K1781" s="421"/>
      <c r="L1781" s="421"/>
      <c r="M1781" s="421"/>
      <c r="N1781" s="426"/>
      <c r="O1781" s="426"/>
      <c r="P1781" s="427"/>
      <c r="Q1781" s="427"/>
      <c r="R1781" s="426"/>
      <c r="S1781" s="426"/>
      <c r="T1781" s="426"/>
      <c r="U1781" s="426"/>
      <c r="V1781" s="426"/>
      <c r="W1781" s="426"/>
      <c r="X1781" s="427"/>
      <c r="Y1781" s="416" t="e">
        <f t="shared" si="136"/>
        <v>#N/A</v>
      </c>
      <c r="Z1781" s="416" t="e">
        <f t="shared" si="137"/>
        <v>#N/A</v>
      </c>
      <c r="AA1781" s="416" t="str">
        <f t="shared" si="138"/>
        <v/>
      </c>
      <c r="AB1781" s="416" t="e">
        <f t="shared" si="139"/>
        <v>#N/A</v>
      </c>
      <c r="AC1781" s="416" t="e">
        <f t="shared" si="140"/>
        <v>#N/A</v>
      </c>
    </row>
    <row r="1782" ht="22.5" customHeight="1" spans="1:29">
      <c r="A1782" s="421"/>
      <c r="B1782" s="422"/>
      <c r="C1782" s="422"/>
      <c r="D1782" s="421"/>
      <c r="E1782" s="421"/>
      <c r="F1782" s="421"/>
      <c r="G1782" s="421"/>
      <c r="H1782" s="421"/>
      <c r="I1782" s="421"/>
      <c r="J1782" s="421"/>
      <c r="K1782" s="421"/>
      <c r="L1782" s="421"/>
      <c r="M1782" s="421"/>
      <c r="N1782" s="426"/>
      <c r="O1782" s="426"/>
      <c r="P1782" s="427"/>
      <c r="Q1782" s="427"/>
      <c r="R1782" s="426"/>
      <c r="S1782" s="426"/>
      <c r="T1782" s="426"/>
      <c r="U1782" s="426"/>
      <c r="V1782" s="426"/>
      <c r="W1782" s="426"/>
      <c r="X1782" s="427"/>
      <c r="Y1782" s="416" t="e">
        <f t="shared" si="136"/>
        <v>#N/A</v>
      </c>
      <c r="Z1782" s="416" t="e">
        <f t="shared" si="137"/>
        <v>#N/A</v>
      </c>
      <c r="AA1782" s="416" t="str">
        <f t="shared" si="138"/>
        <v/>
      </c>
      <c r="AB1782" s="416" t="e">
        <f t="shared" si="139"/>
        <v>#N/A</v>
      </c>
      <c r="AC1782" s="416" t="e">
        <f t="shared" si="140"/>
        <v>#N/A</v>
      </c>
    </row>
    <row r="1783" ht="22.5" customHeight="1" spans="1:29">
      <c r="A1783" s="421"/>
      <c r="B1783" s="422"/>
      <c r="C1783" s="422"/>
      <c r="D1783" s="421"/>
      <c r="E1783" s="421"/>
      <c r="F1783" s="421"/>
      <c r="G1783" s="421"/>
      <c r="H1783" s="421"/>
      <c r="I1783" s="421"/>
      <c r="J1783" s="421"/>
      <c r="K1783" s="421"/>
      <c r="L1783" s="421"/>
      <c r="M1783" s="421"/>
      <c r="N1783" s="426"/>
      <c r="O1783" s="426"/>
      <c r="P1783" s="427"/>
      <c r="Q1783" s="427"/>
      <c r="R1783" s="426"/>
      <c r="S1783" s="426"/>
      <c r="T1783" s="426"/>
      <c r="U1783" s="426"/>
      <c r="V1783" s="426"/>
      <c r="W1783" s="426"/>
      <c r="X1783" s="427"/>
      <c r="Y1783" s="416" t="e">
        <f t="shared" si="136"/>
        <v>#N/A</v>
      </c>
      <c r="Z1783" s="416" t="e">
        <f t="shared" si="137"/>
        <v>#N/A</v>
      </c>
      <c r="AA1783" s="416" t="str">
        <f t="shared" si="138"/>
        <v/>
      </c>
      <c r="AB1783" s="416" t="e">
        <f t="shared" si="139"/>
        <v>#N/A</v>
      </c>
      <c r="AC1783" s="416" t="e">
        <f t="shared" si="140"/>
        <v>#N/A</v>
      </c>
    </row>
    <row r="1784" ht="22.5" customHeight="1" spans="1:29">
      <c r="A1784" s="421"/>
      <c r="B1784" s="422"/>
      <c r="C1784" s="422"/>
      <c r="D1784" s="421"/>
      <c r="E1784" s="421"/>
      <c r="F1784" s="421"/>
      <c r="G1784" s="421"/>
      <c r="H1784" s="421"/>
      <c r="I1784" s="421"/>
      <c r="J1784" s="421"/>
      <c r="K1784" s="421"/>
      <c r="L1784" s="421"/>
      <c r="M1784" s="421"/>
      <c r="N1784" s="426"/>
      <c r="O1784" s="426"/>
      <c r="P1784" s="427"/>
      <c r="Q1784" s="427"/>
      <c r="R1784" s="426"/>
      <c r="S1784" s="426"/>
      <c r="T1784" s="426"/>
      <c r="U1784" s="426"/>
      <c r="V1784" s="426"/>
      <c r="W1784" s="426"/>
      <c r="X1784" s="427"/>
      <c r="Y1784" s="416" t="e">
        <f t="shared" si="136"/>
        <v>#N/A</v>
      </c>
      <c r="Z1784" s="416" t="e">
        <f t="shared" si="137"/>
        <v>#N/A</v>
      </c>
      <c r="AA1784" s="416" t="str">
        <f t="shared" si="138"/>
        <v/>
      </c>
      <c r="AB1784" s="416" t="e">
        <f t="shared" si="139"/>
        <v>#N/A</v>
      </c>
      <c r="AC1784" s="416" t="e">
        <f t="shared" si="140"/>
        <v>#N/A</v>
      </c>
    </row>
    <row r="1785" ht="22.5" customHeight="1" spans="1:29">
      <c r="A1785" s="421"/>
      <c r="B1785" s="422"/>
      <c r="C1785" s="422"/>
      <c r="D1785" s="421"/>
      <c r="E1785" s="421"/>
      <c r="F1785" s="421"/>
      <c r="G1785" s="421"/>
      <c r="H1785" s="421"/>
      <c r="I1785" s="421"/>
      <c r="J1785" s="421"/>
      <c r="K1785" s="421"/>
      <c r="L1785" s="421"/>
      <c r="M1785" s="421"/>
      <c r="N1785" s="426"/>
      <c r="O1785" s="426"/>
      <c r="P1785" s="427"/>
      <c r="Q1785" s="427"/>
      <c r="R1785" s="426"/>
      <c r="S1785" s="426"/>
      <c r="T1785" s="426"/>
      <c r="U1785" s="426"/>
      <c r="V1785" s="426"/>
      <c r="W1785" s="426"/>
      <c r="X1785" s="427"/>
      <c r="Y1785" s="416" t="e">
        <f t="shared" si="136"/>
        <v>#N/A</v>
      </c>
      <c r="Z1785" s="416" t="e">
        <f t="shared" si="137"/>
        <v>#N/A</v>
      </c>
      <c r="AA1785" s="416" t="str">
        <f t="shared" si="138"/>
        <v/>
      </c>
      <c r="AB1785" s="416" t="e">
        <f t="shared" si="139"/>
        <v>#N/A</v>
      </c>
      <c r="AC1785" s="416" t="e">
        <f t="shared" si="140"/>
        <v>#N/A</v>
      </c>
    </row>
    <row r="1786" ht="22.5" customHeight="1" spans="1:29">
      <c r="A1786" s="421"/>
      <c r="B1786" s="422"/>
      <c r="C1786" s="422"/>
      <c r="D1786" s="421"/>
      <c r="E1786" s="421"/>
      <c r="F1786" s="421"/>
      <c r="G1786" s="421"/>
      <c r="H1786" s="421"/>
      <c r="I1786" s="421"/>
      <c r="J1786" s="421"/>
      <c r="K1786" s="421"/>
      <c r="L1786" s="421"/>
      <c r="M1786" s="421"/>
      <c r="N1786" s="426"/>
      <c r="O1786" s="426"/>
      <c r="P1786" s="427"/>
      <c r="Q1786" s="427"/>
      <c r="R1786" s="426"/>
      <c r="S1786" s="426"/>
      <c r="T1786" s="426"/>
      <c r="U1786" s="426"/>
      <c r="V1786" s="426"/>
      <c r="W1786" s="426"/>
      <c r="X1786" s="427"/>
      <c r="Y1786" s="416" t="e">
        <f t="shared" si="136"/>
        <v>#N/A</v>
      </c>
      <c r="Z1786" s="416" t="e">
        <f t="shared" si="137"/>
        <v>#N/A</v>
      </c>
      <c r="AA1786" s="416" t="str">
        <f t="shared" si="138"/>
        <v/>
      </c>
      <c r="AB1786" s="416" t="e">
        <f t="shared" si="139"/>
        <v>#N/A</v>
      </c>
      <c r="AC1786" s="416" t="e">
        <f t="shared" si="140"/>
        <v>#N/A</v>
      </c>
    </row>
    <row r="1787" ht="22.5" customHeight="1" spans="1:29">
      <c r="A1787" s="421"/>
      <c r="B1787" s="422"/>
      <c r="C1787" s="422"/>
      <c r="D1787" s="421"/>
      <c r="E1787" s="421"/>
      <c r="F1787" s="421"/>
      <c r="G1787" s="421"/>
      <c r="H1787" s="421"/>
      <c r="I1787" s="421"/>
      <c r="J1787" s="421"/>
      <c r="K1787" s="421"/>
      <c r="L1787" s="421"/>
      <c r="M1787" s="421"/>
      <c r="N1787" s="426"/>
      <c r="O1787" s="426"/>
      <c r="P1787" s="427"/>
      <c r="Q1787" s="427"/>
      <c r="R1787" s="426"/>
      <c r="S1787" s="426"/>
      <c r="T1787" s="426"/>
      <c r="U1787" s="426"/>
      <c r="V1787" s="426"/>
      <c r="W1787" s="426"/>
      <c r="X1787" s="427"/>
      <c r="Y1787" s="416" t="e">
        <f t="shared" si="136"/>
        <v>#N/A</v>
      </c>
      <c r="Z1787" s="416" t="e">
        <f t="shared" si="137"/>
        <v>#N/A</v>
      </c>
      <c r="AA1787" s="416" t="str">
        <f t="shared" si="138"/>
        <v/>
      </c>
      <c r="AB1787" s="416" t="e">
        <f t="shared" si="139"/>
        <v>#N/A</v>
      </c>
      <c r="AC1787" s="416" t="e">
        <f t="shared" si="140"/>
        <v>#N/A</v>
      </c>
    </row>
    <row r="1788" ht="22.5" customHeight="1" spans="1:29">
      <c r="A1788" s="421"/>
      <c r="B1788" s="422"/>
      <c r="C1788" s="422"/>
      <c r="D1788" s="421"/>
      <c r="E1788" s="421"/>
      <c r="F1788" s="421"/>
      <c r="G1788" s="421"/>
      <c r="H1788" s="421"/>
      <c r="I1788" s="421"/>
      <c r="J1788" s="421"/>
      <c r="K1788" s="421"/>
      <c r="L1788" s="421"/>
      <c r="M1788" s="421"/>
      <c r="N1788" s="426"/>
      <c r="O1788" s="426"/>
      <c r="P1788" s="427"/>
      <c r="Q1788" s="427"/>
      <c r="R1788" s="426"/>
      <c r="S1788" s="426"/>
      <c r="T1788" s="426"/>
      <c r="U1788" s="426"/>
      <c r="V1788" s="426"/>
      <c r="W1788" s="426"/>
      <c r="X1788" s="427"/>
      <c r="Y1788" s="416" t="e">
        <f t="shared" si="136"/>
        <v>#N/A</v>
      </c>
      <c r="Z1788" s="416" t="e">
        <f t="shared" si="137"/>
        <v>#N/A</v>
      </c>
      <c r="AA1788" s="416" t="str">
        <f t="shared" si="138"/>
        <v/>
      </c>
      <c r="AB1788" s="416" t="e">
        <f t="shared" si="139"/>
        <v>#N/A</v>
      </c>
      <c r="AC1788" s="416" t="e">
        <f t="shared" si="140"/>
        <v>#N/A</v>
      </c>
    </row>
    <row r="1789" ht="22.5" customHeight="1" spans="1:29">
      <c r="A1789" s="421"/>
      <c r="B1789" s="422"/>
      <c r="C1789" s="422"/>
      <c r="D1789" s="421"/>
      <c r="E1789" s="421"/>
      <c r="F1789" s="421"/>
      <c r="G1789" s="421"/>
      <c r="H1789" s="421"/>
      <c r="I1789" s="421"/>
      <c r="J1789" s="421"/>
      <c r="K1789" s="421"/>
      <c r="L1789" s="421"/>
      <c r="M1789" s="421"/>
      <c r="N1789" s="426"/>
      <c r="O1789" s="426"/>
      <c r="P1789" s="427"/>
      <c r="Q1789" s="427"/>
      <c r="R1789" s="426"/>
      <c r="S1789" s="426"/>
      <c r="T1789" s="426"/>
      <c r="U1789" s="426"/>
      <c r="V1789" s="426"/>
      <c r="W1789" s="426"/>
      <c r="X1789" s="427"/>
      <c r="Y1789" s="416" t="e">
        <f t="shared" si="136"/>
        <v>#N/A</v>
      </c>
      <c r="Z1789" s="416" t="e">
        <f t="shared" si="137"/>
        <v>#N/A</v>
      </c>
      <c r="AA1789" s="416" t="str">
        <f t="shared" si="138"/>
        <v/>
      </c>
      <c r="AB1789" s="416" t="e">
        <f t="shared" si="139"/>
        <v>#N/A</v>
      </c>
      <c r="AC1789" s="416" t="e">
        <f t="shared" si="140"/>
        <v>#N/A</v>
      </c>
    </row>
    <row r="1790" ht="22.5" customHeight="1" spans="1:29">
      <c r="A1790" s="421"/>
      <c r="B1790" s="422"/>
      <c r="C1790" s="422"/>
      <c r="D1790" s="421"/>
      <c r="E1790" s="421"/>
      <c r="F1790" s="421"/>
      <c r="G1790" s="421"/>
      <c r="H1790" s="421"/>
      <c r="I1790" s="421"/>
      <c r="J1790" s="421"/>
      <c r="K1790" s="421"/>
      <c r="L1790" s="421"/>
      <c r="M1790" s="421"/>
      <c r="N1790" s="426"/>
      <c r="O1790" s="426"/>
      <c r="P1790" s="427"/>
      <c r="Q1790" s="427"/>
      <c r="R1790" s="426"/>
      <c r="S1790" s="426"/>
      <c r="T1790" s="426"/>
      <c r="U1790" s="426"/>
      <c r="V1790" s="426"/>
      <c r="W1790" s="426"/>
      <c r="X1790" s="427"/>
      <c r="Y1790" s="416" t="e">
        <f t="shared" si="136"/>
        <v>#N/A</v>
      </c>
      <c r="Z1790" s="416" t="e">
        <f t="shared" si="137"/>
        <v>#N/A</v>
      </c>
      <c r="AA1790" s="416" t="str">
        <f t="shared" si="138"/>
        <v/>
      </c>
      <c r="AB1790" s="416" t="e">
        <f t="shared" si="139"/>
        <v>#N/A</v>
      </c>
      <c r="AC1790" s="416" t="e">
        <f t="shared" si="140"/>
        <v>#N/A</v>
      </c>
    </row>
    <row r="1791" ht="22.5" customHeight="1" spans="1:29">
      <c r="A1791" s="421"/>
      <c r="B1791" s="422"/>
      <c r="C1791" s="422"/>
      <c r="D1791" s="421"/>
      <c r="E1791" s="421"/>
      <c r="F1791" s="421"/>
      <c r="G1791" s="421"/>
      <c r="H1791" s="421"/>
      <c r="I1791" s="421"/>
      <c r="J1791" s="421"/>
      <c r="K1791" s="421"/>
      <c r="L1791" s="421"/>
      <c r="M1791" s="421"/>
      <c r="N1791" s="426"/>
      <c r="O1791" s="426"/>
      <c r="P1791" s="427"/>
      <c r="Q1791" s="427"/>
      <c r="R1791" s="426"/>
      <c r="S1791" s="426"/>
      <c r="T1791" s="426"/>
      <c r="U1791" s="426"/>
      <c r="V1791" s="426"/>
      <c r="W1791" s="426"/>
      <c r="X1791" s="427"/>
      <c r="Y1791" s="416" t="e">
        <f t="shared" si="136"/>
        <v>#N/A</v>
      </c>
      <c r="Z1791" s="416" t="e">
        <f t="shared" si="137"/>
        <v>#N/A</v>
      </c>
      <c r="AA1791" s="416" t="str">
        <f t="shared" si="138"/>
        <v/>
      </c>
      <c r="AB1791" s="416" t="e">
        <f t="shared" si="139"/>
        <v>#N/A</v>
      </c>
      <c r="AC1791" s="416" t="e">
        <f t="shared" si="140"/>
        <v>#N/A</v>
      </c>
    </row>
    <row r="1792" ht="22.5" customHeight="1" spans="1:29">
      <c r="A1792" s="421"/>
      <c r="B1792" s="422"/>
      <c r="C1792" s="422"/>
      <c r="D1792" s="421"/>
      <c r="E1792" s="421"/>
      <c r="F1792" s="421"/>
      <c r="G1792" s="421"/>
      <c r="H1792" s="421"/>
      <c r="I1792" s="421"/>
      <c r="J1792" s="421"/>
      <c r="K1792" s="421"/>
      <c r="L1792" s="421"/>
      <c r="M1792" s="421"/>
      <c r="N1792" s="426"/>
      <c r="O1792" s="426"/>
      <c r="P1792" s="427"/>
      <c r="Q1792" s="427"/>
      <c r="R1792" s="426"/>
      <c r="S1792" s="426"/>
      <c r="T1792" s="426"/>
      <c r="U1792" s="426"/>
      <c r="V1792" s="426"/>
      <c r="W1792" s="426"/>
      <c r="X1792" s="427"/>
      <c r="Y1792" s="416" t="e">
        <f t="shared" si="136"/>
        <v>#N/A</v>
      </c>
      <c r="Z1792" s="416" t="e">
        <f t="shared" si="137"/>
        <v>#N/A</v>
      </c>
      <c r="AA1792" s="416" t="str">
        <f t="shared" si="138"/>
        <v/>
      </c>
      <c r="AB1792" s="416" t="e">
        <f t="shared" si="139"/>
        <v>#N/A</v>
      </c>
      <c r="AC1792" s="416" t="e">
        <f t="shared" si="140"/>
        <v>#N/A</v>
      </c>
    </row>
    <row r="1793" ht="22.5" customHeight="1" spans="1:29">
      <c r="A1793" s="421"/>
      <c r="B1793" s="422"/>
      <c r="C1793" s="422"/>
      <c r="D1793" s="421"/>
      <c r="E1793" s="421"/>
      <c r="F1793" s="421"/>
      <c r="G1793" s="421"/>
      <c r="H1793" s="421"/>
      <c r="I1793" s="421"/>
      <c r="J1793" s="421"/>
      <c r="K1793" s="421"/>
      <c r="L1793" s="421"/>
      <c r="M1793" s="421"/>
      <c r="N1793" s="426"/>
      <c r="O1793" s="426"/>
      <c r="P1793" s="427"/>
      <c r="Q1793" s="427"/>
      <c r="R1793" s="426"/>
      <c r="S1793" s="426"/>
      <c r="T1793" s="426"/>
      <c r="U1793" s="426"/>
      <c r="V1793" s="426"/>
      <c r="W1793" s="426"/>
      <c r="X1793" s="427"/>
      <c r="Y1793" s="416" t="e">
        <f t="shared" si="136"/>
        <v>#N/A</v>
      </c>
      <c r="Z1793" s="416" t="e">
        <f t="shared" si="137"/>
        <v>#N/A</v>
      </c>
      <c r="AA1793" s="416" t="str">
        <f t="shared" si="138"/>
        <v/>
      </c>
      <c r="AB1793" s="416" t="e">
        <f t="shared" si="139"/>
        <v>#N/A</v>
      </c>
      <c r="AC1793" s="416" t="e">
        <f t="shared" si="140"/>
        <v>#N/A</v>
      </c>
    </row>
    <row r="1794" ht="22.5" customHeight="1" spans="1:29">
      <c r="A1794" s="421"/>
      <c r="B1794" s="422"/>
      <c r="C1794" s="422"/>
      <c r="D1794" s="421"/>
      <c r="E1794" s="421"/>
      <c r="F1794" s="421"/>
      <c r="G1794" s="421"/>
      <c r="H1794" s="421"/>
      <c r="I1794" s="421"/>
      <c r="J1794" s="421"/>
      <c r="K1794" s="421"/>
      <c r="L1794" s="421"/>
      <c r="M1794" s="421"/>
      <c r="N1794" s="426"/>
      <c r="O1794" s="426"/>
      <c r="P1794" s="427"/>
      <c r="Q1794" s="427"/>
      <c r="R1794" s="426"/>
      <c r="S1794" s="426"/>
      <c r="T1794" s="426"/>
      <c r="U1794" s="426"/>
      <c r="V1794" s="426"/>
      <c r="W1794" s="426"/>
      <c r="X1794" s="427"/>
      <c r="Y1794" s="416" t="e">
        <f t="shared" si="136"/>
        <v>#N/A</v>
      </c>
      <c r="Z1794" s="416" t="e">
        <f t="shared" si="137"/>
        <v>#N/A</v>
      </c>
      <c r="AA1794" s="416" t="str">
        <f t="shared" si="138"/>
        <v/>
      </c>
      <c r="AB1794" s="416" t="e">
        <f t="shared" si="139"/>
        <v>#N/A</v>
      </c>
      <c r="AC1794" s="416" t="e">
        <f t="shared" si="140"/>
        <v>#N/A</v>
      </c>
    </row>
    <row r="1795" ht="22.5" customHeight="1" spans="1:29">
      <c r="A1795" s="421"/>
      <c r="B1795" s="422"/>
      <c r="C1795" s="422"/>
      <c r="D1795" s="421"/>
      <c r="E1795" s="421"/>
      <c r="F1795" s="421"/>
      <c r="G1795" s="421"/>
      <c r="H1795" s="421"/>
      <c r="I1795" s="421"/>
      <c r="J1795" s="421"/>
      <c r="K1795" s="421"/>
      <c r="L1795" s="421"/>
      <c r="M1795" s="421"/>
      <c r="N1795" s="426"/>
      <c r="O1795" s="426"/>
      <c r="P1795" s="427"/>
      <c r="Q1795" s="427"/>
      <c r="R1795" s="426"/>
      <c r="S1795" s="426"/>
      <c r="T1795" s="426"/>
      <c r="U1795" s="426"/>
      <c r="V1795" s="426"/>
      <c r="W1795" s="426"/>
      <c r="X1795" s="427"/>
      <c r="Y1795" s="416" t="e">
        <f t="shared" si="136"/>
        <v>#N/A</v>
      </c>
      <c r="Z1795" s="416" t="e">
        <f t="shared" si="137"/>
        <v>#N/A</v>
      </c>
      <c r="AA1795" s="416" t="str">
        <f t="shared" si="138"/>
        <v/>
      </c>
      <c r="AB1795" s="416" t="e">
        <f t="shared" si="139"/>
        <v>#N/A</v>
      </c>
      <c r="AC1795" s="416" t="e">
        <f t="shared" si="140"/>
        <v>#N/A</v>
      </c>
    </row>
    <row r="1796" ht="22.5" customHeight="1" spans="1:29">
      <c r="A1796" s="421"/>
      <c r="B1796" s="422"/>
      <c r="C1796" s="422"/>
      <c r="D1796" s="421"/>
      <c r="E1796" s="421"/>
      <c r="F1796" s="421"/>
      <c r="G1796" s="421"/>
      <c r="H1796" s="421"/>
      <c r="I1796" s="421"/>
      <c r="J1796" s="421"/>
      <c r="K1796" s="421"/>
      <c r="L1796" s="421"/>
      <c r="M1796" s="421"/>
      <c r="N1796" s="426"/>
      <c r="O1796" s="426"/>
      <c r="P1796" s="427"/>
      <c r="Q1796" s="427"/>
      <c r="R1796" s="426"/>
      <c r="S1796" s="426"/>
      <c r="T1796" s="426"/>
      <c r="U1796" s="426"/>
      <c r="V1796" s="426"/>
      <c r="W1796" s="426"/>
      <c r="X1796" s="427"/>
      <c r="Y1796" s="416" t="e">
        <f t="shared" si="136"/>
        <v>#N/A</v>
      </c>
      <c r="Z1796" s="416" t="e">
        <f t="shared" si="137"/>
        <v>#N/A</v>
      </c>
      <c r="AA1796" s="416" t="str">
        <f t="shared" si="138"/>
        <v/>
      </c>
      <c r="AB1796" s="416" t="e">
        <f t="shared" si="139"/>
        <v>#N/A</v>
      </c>
      <c r="AC1796" s="416" t="e">
        <f t="shared" si="140"/>
        <v>#N/A</v>
      </c>
    </row>
    <row r="1797" ht="22.5" customHeight="1" spans="1:29">
      <c r="A1797" s="421"/>
      <c r="B1797" s="422"/>
      <c r="C1797" s="422"/>
      <c r="D1797" s="421"/>
      <c r="E1797" s="421"/>
      <c r="F1797" s="421"/>
      <c r="G1797" s="421"/>
      <c r="H1797" s="421"/>
      <c r="I1797" s="421"/>
      <c r="J1797" s="421"/>
      <c r="K1797" s="421"/>
      <c r="L1797" s="421"/>
      <c r="M1797" s="421"/>
      <c r="N1797" s="426"/>
      <c r="O1797" s="426"/>
      <c r="P1797" s="427"/>
      <c r="Q1797" s="427"/>
      <c r="R1797" s="426"/>
      <c r="S1797" s="426"/>
      <c r="T1797" s="426"/>
      <c r="U1797" s="426"/>
      <c r="V1797" s="426"/>
      <c r="W1797" s="426"/>
      <c r="X1797" s="427"/>
      <c r="Y1797" s="416" t="e">
        <f t="shared" si="136"/>
        <v>#N/A</v>
      </c>
      <c r="Z1797" s="416" t="e">
        <f t="shared" si="137"/>
        <v>#N/A</v>
      </c>
      <c r="AA1797" s="416" t="str">
        <f t="shared" si="138"/>
        <v/>
      </c>
      <c r="AB1797" s="416" t="e">
        <f t="shared" si="139"/>
        <v>#N/A</v>
      </c>
      <c r="AC1797" s="416" t="e">
        <f t="shared" si="140"/>
        <v>#N/A</v>
      </c>
    </row>
    <row r="1798" ht="22.5" customHeight="1" spans="1:29">
      <c r="A1798" s="421"/>
      <c r="B1798" s="422"/>
      <c r="C1798" s="422"/>
      <c r="D1798" s="421"/>
      <c r="E1798" s="421"/>
      <c r="F1798" s="421"/>
      <c r="G1798" s="421"/>
      <c r="H1798" s="421"/>
      <c r="I1798" s="421"/>
      <c r="J1798" s="421"/>
      <c r="K1798" s="421"/>
      <c r="L1798" s="421"/>
      <c r="M1798" s="421"/>
      <c r="N1798" s="426"/>
      <c r="O1798" s="426"/>
      <c r="P1798" s="427"/>
      <c r="Q1798" s="427"/>
      <c r="R1798" s="426"/>
      <c r="S1798" s="426"/>
      <c r="T1798" s="426"/>
      <c r="U1798" s="426"/>
      <c r="V1798" s="426"/>
      <c r="W1798" s="426"/>
      <c r="X1798" s="427"/>
      <c r="Y1798" s="416" t="e">
        <f t="shared" si="136"/>
        <v>#N/A</v>
      </c>
      <c r="Z1798" s="416" t="e">
        <f t="shared" si="137"/>
        <v>#N/A</v>
      </c>
      <c r="AA1798" s="416" t="str">
        <f t="shared" si="138"/>
        <v/>
      </c>
      <c r="AB1798" s="416" t="e">
        <f t="shared" si="139"/>
        <v>#N/A</v>
      </c>
      <c r="AC1798" s="416" t="e">
        <f t="shared" si="140"/>
        <v>#N/A</v>
      </c>
    </row>
    <row r="1799" ht="22.5" customHeight="1" spans="1:29">
      <c r="A1799" s="421"/>
      <c r="B1799" s="422"/>
      <c r="C1799" s="422"/>
      <c r="D1799" s="421"/>
      <c r="E1799" s="421"/>
      <c r="F1799" s="421"/>
      <c r="G1799" s="421"/>
      <c r="H1799" s="421"/>
      <c r="I1799" s="421"/>
      <c r="J1799" s="421"/>
      <c r="K1799" s="421"/>
      <c r="L1799" s="421"/>
      <c r="M1799" s="421"/>
      <c r="N1799" s="426"/>
      <c r="O1799" s="426"/>
      <c r="P1799" s="427"/>
      <c r="Q1799" s="427"/>
      <c r="R1799" s="426"/>
      <c r="S1799" s="426"/>
      <c r="T1799" s="426"/>
      <c r="U1799" s="426"/>
      <c r="V1799" s="426"/>
      <c r="W1799" s="426"/>
      <c r="X1799" s="427"/>
      <c r="Y1799" s="416" t="e">
        <f t="shared" ref="Y1799:Y1862" si="141">_xlfn.IFS(LEFT(M1799,3)="003","三保支出",LEFT(M1799,3)="004","刚性支出",LEFT(M1799,3)="000","促发展支出")</f>
        <v>#N/A</v>
      </c>
      <c r="Z1799" s="416" t="e">
        <f t="shared" ref="Z1799:Z1862" si="142">_xlfn.IFS(LEFT(E1799,1)="3","项目支出",LEFT(E1799,1)="1","人员类支出",LEFT(E1799,1)="2","运转类支出")</f>
        <v>#N/A</v>
      </c>
      <c r="AA1799" s="416" t="str">
        <f t="shared" ref="AA1799:AA1862" si="143">LEFT(H1799,7)</f>
        <v/>
      </c>
      <c r="AB1799" s="416" t="e">
        <f t="shared" ref="AB1799:AB1862" si="144">_xlfn.IFS(LEFT(M1799,6)="003001","保工资",LEFT(M1799,6)="003002","保运转",LEFT(M1799,6)="003003","保基本民生")</f>
        <v>#N/A</v>
      </c>
      <c r="AC1799" s="416" t="e">
        <f t="shared" ref="AC1799:AC1862" si="145">IF(Z1799="项目支出","否","是")</f>
        <v>#N/A</v>
      </c>
    </row>
    <row r="1800" ht="22.5" customHeight="1" spans="1:29">
      <c r="A1800" s="421"/>
      <c r="B1800" s="422"/>
      <c r="C1800" s="422"/>
      <c r="D1800" s="421"/>
      <c r="E1800" s="421"/>
      <c r="F1800" s="421"/>
      <c r="G1800" s="421"/>
      <c r="H1800" s="421"/>
      <c r="I1800" s="421"/>
      <c r="J1800" s="421"/>
      <c r="K1800" s="421"/>
      <c r="L1800" s="421"/>
      <c r="M1800" s="421"/>
      <c r="N1800" s="426"/>
      <c r="O1800" s="426"/>
      <c r="P1800" s="427"/>
      <c r="Q1800" s="427"/>
      <c r="R1800" s="426"/>
      <c r="S1800" s="426"/>
      <c r="T1800" s="426"/>
      <c r="U1800" s="426"/>
      <c r="V1800" s="426"/>
      <c r="W1800" s="426"/>
      <c r="X1800" s="427"/>
      <c r="Y1800" s="416" t="e">
        <f t="shared" si="141"/>
        <v>#N/A</v>
      </c>
      <c r="Z1800" s="416" t="e">
        <f t="shared" si="142"/>
        <v>#N/A</v>
      </c>
      <c r="AA1800" s="416" t="str">
        <f t="shared" si="143"/>
        <v/>
      </c>
      <c r="AB1800" s="416" t="e">
        <f t="shared" si="144"/>
        <v>#N/A</v>
      </c>
      <c r="AC1800" s="416" t="e">
        <f t="shared" si="145"/>
        <v>#N/A</v>
      </c>
    </row>
    <row r="1801" ht="22.5" customHeight="1" spans="1:29">
      <c r="A1801" s="421"/>
      <c r="B1801" s="422"/>
      <c r="C1801" s="422"/>
      <c r="D1801" s="421"/>
      <c r="E1801" s="421"/>
      <c r="F1801" s="421"/>
      <c r="G1801" s="421"/>
      <c r="H1801" s="421"/>
      <c r="I1801" s="421"/>
      <c r="J1801" s="421"/>
      <c r="K1801" s="421"/>
      <c r="L1801" s="421"/>
      <c r="M1801" s="421"/>
      <c r="N1801" s="426"/>
      <c r="O1801" s="426"/>
      <c r="P1801" s="427"/>
      <c r="Q1801" s="427"/>
      <c r="R1801" s="426"/>
      <c r="S1801" s="426"/>
      <c r="T1801" s="426"/>
      <c r="U1801" s="426"/>
      <c r="V1801" s="426"/>
      <c r="W1801" s="426"/>
      <c r="X1801" s="427"/>
      <c r="Y1801" s="416" t="e">
        <f t="shared" si="141"/>
        <v>#N/A</v>
      </c>
      <c r="Z1801" s="416" t="e">
        <f t="shared" si="142"/>
        <v>#N/A</v>
      </c>
      <c r="AA1801" s="416" t="str">
        <f t="shared" si="143"/>
        <v/>
      </c>
      <c r="AB1801" s="416" t="e">
        <f t="shared" si="144"/>
        <v>#N/A</v>
      </c>
      <c r="AC1801" s="416" t="e">
        <f t="shared" si="145"/>
        <v>#N/A</v>
      </c>
    </row>
    <row r="1802" ht="22.5" customHeight="1" spans="1:29">
      <c r="A1802" s="421"/>
      <c r="B1802" s="422"/>
      <c r="C1802" s="422"/>
      <c r="D1802" s="421"/>
      <c r="E1802" s="421"/>
      <c r="F1802" s="421"/>
      <c r="G1802" s="421"/>
      <c r="H1802" s="421"/>
      <c r="I1802" s="421"/>
      <c r="J1802" s="421"/>
      <c r="K1802" s="421"/>
      <c r="L1802" s="421"/>
      <c r="M1802" s="421"/>
      <c r="N1802" s="426"/>
      <c r="O1802" s="426"/>
      <c r="P1802" s="427"/>
      <c r="Q1802" s="427"/>
      <c r="R1802" s="426"/>
      <c r="S1802" s="426"/>
      <c r="T1802" s="426"/>
      <c r="U1802" s="426"/>
      <c r="V1802" s="426"/>
      <c r="W1802" s="426"/>
      <c r="X1802" s="427"/>
      <c r="Y1802" s="416" t="e">
        <f t="shared" si="141"/>
        <v>#N/A</v>
      </c>
      <c r="Z1802" s="416" t="e">
        <f t="shared" si="142"/>
        <v>#N/A</v>
      </c>
      <c r="AA1802" s="416" t="str">
        <f t="shared" si="143"/>
        <v/>
      </c>
      <c r="AB1802" s="416" t="e">
        <f t="shared" si="144"/>
        <v>#N/A</v>
      </c>
      <c r="AC1802" s="416" t="e">
        <f t="shared" si="145"/>
        <v>#N/A</v>
      </c>
    </row>
    <row r="1803" ht="22.5" customHeight="1" spans="1:29">
      <c r="A1803" s="421"/>
      <c r="B1803" s="422"/>
      <c r="C1803" s="422"/>
      <c r="D1803" s="421"/>
      <c r="E1803" s="421"/>
      <c r="F1803" s="421"/>
      <c r="G1803" s="421"/>
      <c r="H1803" s="421"/>
      <c r="I1803" s="421"/>
      <c r="J1803" s="421"/>
      <c r="K1803" s="421"/>
      <c r="L1803" s="421"/>
      <c r="M1803" s="421"/>
      <c r="N1803" s="426"/>
      <c r="O1803" s="426"/>
      <c r="P1803" s="427"/>
      <c r="Q1803" s="427"/>
      <c r="R1803" s="426"/>
      <c r="S1803" s="426"/>
      <c r="T1803" s="426"/>
      <c r="U1803" s="426"/>
      <c r="V1803" s="426"/>
      <c r="W1803" s="426"/>
      <c r="X1803" s="427"/>
      <c r="Y1803" s="416" t="e">
        <f t="shared" si="141"/>
        <v>#N/A</v>
      </c>
      <c r="Z1803" s="416" t="e">
        <f t="shared" si="142"/>
        <v>#N/A</v>
      </c>
      <c r="AA1803" s="416" t="str">
        <f t="shared" si="143"/>
        <v/>
      </c>
      <c r="AB1803" s="416" t="e">
        <f t="shared" si="144"/>
        <v>#N/A</v>
      </c>
      <c r="AC1803" s="416" t="e">
        <f t="shared" si="145"/>
        <v>#N/A</v>
      </c>
    </row>
    <row r="1804" ht="22.5" customHeight="1" spans="1:29">
      <c r="A1804" s="421"/>
      <c r="B1804" s="422"/>
      <c r="C1804" s="422"/>
      <c r="D1804" s="421"/>
      <c r="E1804" s="421"/>
      <c r="F1804" s="421"/>
      <c r="G1804" s="421"/>
      <c r="H1804" s="421"/>
      <c r="I1804" s="421"/>
      <c r="J1804" s="421"/>
      <c r="K1804" s="421"/>
      <c r="L1804" s="421"/>
      <c r="M1804" s="421"/>
      <c r="N1804" s="426"/>
      <c r="O1804" s="426"/>
      <c r="P1804" s="427"/>
      <c r="Q1804" s="427"/>
      <c r="R1804" s="426"/>
      <c r="S1804" s="426"/>
      <c r="T1804" s="426"/>
      <c r="U1804" s="426"/>
      <c r="V1804" s="426"/>
      <c r="W1804" s="426"/>
      <c r="X1804" s="427"/>
      <c r="Y1804" s="416" t="e">
        <f t="shared" si="141"/>
        <v>#N/A</v>
      </c>
      <c r="Z1804" s="416" t="e">
        <f t="shared" si="142"/>
        <v>#N/A</v>
      </c>
      <c r="AA1804" s="416" t="str">
        <f t="shared" si="143"/>
        <v/>
      </c>
      <c r="AB1804" s="416" t="e">
        <f t="shared" si="144"/>
        <v>#N/A</v>
      </c>
      <c r="AC1804" s="416" t="e">
        <f t="shared" si="145"/>
        <v>#N/A</v>
      </c>
    </row>
    <row r="1805" ht="22.5" customHeight="1" spans="1:29">
      <c r="A1805" s="421"/>
      <c r="B1805" s="422"/>
      <c r="C1805" s="422"/>
      <c r="D1805" s="421"/>
      <c r="E1805" s="421"/>
      <c r="F1805" s="421"/>
      <c r="G1805" s="421"/>
      <c r="H1805" s="421"/>
      <c r="I1805" s="421"/>
      <c r="J1805" s="421"/>
      <c r="K1805" s="421"/>
      <c r="L1805" s="421"/>
      <c r="M1805" s="421"/>
      <c r="N1805" s="426"/>
      <c r="O1805" s="426"/>
      <c r="P1805" s="427"/>
      <c r="Q1805" s="427"/>
      <c r="R1805" s="426"/>
      <c r="S1805" s="426"/>
      <c r="T1805" s="426"/>
      <c r="U1805" s="426"/>
      <c r="V1805" s="426"/>
      <c r="W1805" s="426"/>
      <c r="X1805" s="427"/>
      <c r="Y1805" s="416" t="e">
        <f t="shared" si="141"/>
        <v>#N/A</v>
      </c>
      <c r="Z1805" s="416" t="e">
        <f t="shared" si="142"/>
        <v>#N/A</v>
      </c>
      <c r="AA1805" s="416" t="str">
        <f t="shared" si="143"/>
        <v/>
      </c>
      <c r="AB1805" s="416" t="e">
        <f t="shared" si="144"/>
        <v>#N/A</v>
      </c>
      <c r="AC1805" s="416" t="e">
        <f t="shared" si="145"/>
        <v>#N/A</v>
      </c>
    </row>
    <row r="1806" ht="22.5" customHeight="1" spans="1:29">
      <c r="A1806" s="421"/>
      <c r="B1806" s="422"/>
      <c r="C1806" s="422"/>
      <c r="D1806" s="421"/>
      <c r="E1806" s="421"/>
      <c r="F1806" s="421"/>
      <c r="G1806" s="421"/>
      <c r="H1806" s="421"/>
      <c r="I1806" s="421"/>
      <c r="J1806" s="421"/>
      <c r="K1806" s="421"/>
      <c r="L1806" s="421"/>
      <c r="M1806" s="421"/>
      <c r="N1806" s="426"/>
      <c r="O1806" s="426"/>
      <c r="P1806" s="427"/>
      <c r="Q1806" s="427"/>
      <c r="R1806" s="426"/>
      <c r="S1806" s="426"/>
      <c r="T1806" s="426"/>
      <c r="U1806" s="426"/>
      <c r="V1806" s="426"/>
      <c r="W1806" s="426"/>
      <c r="X1806" s="427"/>
      <c r="Y1806" s="416" t="e">
        <f t="shared" si="141"/>
        <v>#N/A</v>
      </c>
      <c r="Z1806" s="416" t="e">
        <f t="shared" si="142"/>
        <v>#N/A</v>
      </c>
      <c r="AA1806" s="416" t="str">
        <f t="shared" si="143"/>
        <v/>
      </c>
      <c r="AB1806" s="416" t="e">
        <f t="shared" si="144"/>
        <v>#N/A</v>
      </c>
      <c r="AC1806" s="416" t="e">
        <f t="shared" si="145"/>
        <v>#N/A</v>
      </c>
    </row>
    <row r="1807" ht="22.5" customHeight="1" spans="1:29">
      <c r="A1807" s="421"/>
      <c r="B1807" s="422"/>
      <c r="C1807" s="422"/>
      <c r="D1807" s="421"/>
      <c r="E1807" s="421"/>
      <c r="F1807" s="421"/>
      <c r="G1807" s="421"/>
      <c r="H1807" s="421"/>
      <c r="I1807" s="421"/>
      <c r="J1807" s="421"/>
      <c r="K1807" s="421"/>
      <c r="L1807" s="421"/>
      <c r="M1807" s="421"/>
      <c r="N1807" s="426"/>
      <c r="O1807" s="426"/>
      <c r="P1807" s="427"/>
      <c r="Q1807" s="427"/>
      <c r="R1807" s="426"/>
      <c r="S1807" s="426"/>
      <c r="T1807" s="426"/>
      <c r="U1807" s="426"/>
      <c r="V1807" s="426"/>
      <c r="W1807" s="426"/>
      <c r="X1807" s="427"/>
      <c r="Y1807" s="416" t="e">
        <f t="shared" si="141"/>
        <v>#N/A</v>
      </c>
      <c r="Z1807" s="416" t="e">
        <f t="shared" si="142"/>
        <v>#N/A</v>
      </c>
      <c r="AA1807" s="416" t="str">
        <f t="shared" si="143"/>
        <v/>
      </c>
      <c r="AB1807" s="416" t="e">
        <f t="shared" si="144"/>
        <v>#N/A</v>
      </c>
      <c r="AC1807" s="416" t="e">
        <f t="shared" si="145"/>
        <v>#N/A</v>
      </c>
    </row>
    <row r="1808" ht="22.5" customHeight="1" spans="1:29">
      <c r="A1808" s="421"/>
      <c r="B1808" s="422"/>
      <c r="C1808" s="422"/>
      <c r="D1808" s="421"/>
      <c r="E1808" s="421"/>
      <c r="F1808" s="421"/>
      <c r="G1808" s="421"/>
      <c r="H1808" s="421"/>
      <c r="I1808" s="421"/>
      <c r="J1808" s="421"/>
      <c r="K1808" s="421"/>
      <c r="L1808" s="421"/>
      <c r="M1808" s="421"/>
      <c r="N1808" s="426"/>
      <c r="O1808" s="426"/>
      <c r="P1808" s="427"/>
      <c r="Q1808" s="427"/>
      <c r="R1808" s="426"/>
      <c r="S1808" s="426"/>
      <c r="T1808" s="426"/>
      <c r="U1808" s="426"/>
      <c r="V1808" s="426"/>
      <c r="W1808" s="426"/>
      <c r="X1808" s="427"/>
      <c r="Y1808" s="416" t="e">
        <f t="shared" si="141"/>
        <v>#N/A</v>
      </c>
      <c r="Z1808" s="416" t="e">
        <f t="shared" si="142"/>
        <v>#N/A</v>
      </c>
      <c r="AA1808" s="416" t="str">
        <f t="shared" si="143"/>
        <v/>
      </c>
      <c r="AB1808" s="416" t="e">
        <f t="shared" si="144"/>
        <v>#N/A</v>
      </c>
      <c r="AC1808" s="416" t="e">
        <f t="shared" si="145"/>
        <v>#N/A</v>
      </c>
    </row>
    <row r="1809" ht="22.5" customHeight="1" spans="1:29">
      <c r="A1809" s="421"/>
      <c r="B1809" s="422"/>
      <c r="C1809" s="422"/>
      <c r="D1809" s="421"/>
      <c r="E1809" s="421"/>
      <c r="F1809" s="421"/>
      <c r="G1809" s="421"/>
      <c r="H1809" s="421"/>
      <c r="I1809" s="421"/>
      <c r="J1809" s="421"/>
      <c r="K1809" s="421"/>
      <c r="L1809" s="421"/>
      <c r="M1809" s="421"/>
      <c r="N1809" s="426"/>
      <c r="O1809" s="426"/>
      <c r="P1809" s="427"/>
      <c r="Q1809" s="427"/>
      <c r="R1809" s="426"/>
      <c r="S1809" s="426"/>
      <c r="T1809" s="426"/>
      <c r="U1809" s="426"/>
      <c r="V1809" s="426"/>
      <c r="W1809" s="426"/>
      <c r="X1809" s="427"/>
      <c r="Y1809" s="416" t="e">
        <f t="shared" si="141"/>
        <v>#N/A</v>
      </c>
      <c r="Z1809" s="416" t="e">
        <f t="shared" si="142"/>
        <v>#N/A</v>
      </c>
      <c r="AA1809" s="416" t="str">
        <f t="shared" si="143"/>
        <v/>
      </c>
      <c r="AB1809" s="416" t="e">
        <f t="shared" si="144"/>
        <v>#N/A</v>
      </c>
      <c r="AC1809" s="416" t="e">
        <f t="shared" si="145"/>
        <v>#N/A</v>
      </c>
    </row>
    <row r="1810" ht="22.5" customHeight="1" spans="1:29">
      <c r="A1810" s="421"/>
      <c r="B1810" s="422"/>
      <c r="C1810" s="422"/>
      <c r="D1810" s="421"/>
      <c r="E1810" s="421"/>
      <c r="F1810" s="421"/>
      <c r="G1810" s="421"/>
      <c r="H1810" s="421"/>
      <c r="I1810" s="421"/>
      <c r="J1810" s="421"/>
      <c r="K1810" s="421"/>
      <c r="L1810" s="421"/>
      <c r="M1810" s="421"/>
      <c r="N1810" s="426"/>
      <c r="O1810" s="426"/>
      <c r="P1810" s="427"/>
      <c r="Q1810" s="427"/>
      <c r="R1810" s="426"/>
      <c r="S1810" s="426"/>
      <c r="T1810" s="426"/>
      <c r="U1810" s="426"/>
      <c r="V1810" s="426"/>
      <c r="W1810" s="426"/>
      <c r="X1810" s="427"/>
      <c r="Y1810" s="416" t="e">
        <f t="shared" si="141"/>
        <v>#N/A</v>
      </c>
      <c r="Z1810" s="416" t="e">
        <f t="shared" si="142"/>
        <v>#N/A</v>
      </c>
      <c r="AA1810" s="416" t="str">
        <f t="shared" si="143"/>
        <v/>
      </c>
      <c r="AB1810" s="416" t="e">
        <f t="shared" si="144"/>
        <v>#N/A</v>
      </c>
      <c r="AC1810" s="416" t="e">
        <f t="shared" si="145"/>
        <v>#N/A</v>
      </c>
    </row>
    <row r="1811" ht="22.5" customHeight="1" spans="1:29">
      <c r="A1811" s="421"/>
      <c r="B1811" s="422"/>
      <c r="C1811" s="422"/>
      <c r="D1811" s="421"/>
      <c r="E1811" s="421"/>
      <c r="F1811" s="421"/>
      <c r="G1811" s="421"/>
      <c r="H1811" s="421"/>
      <c r="I1811" s="421"/>
      <c r="J1811" s="421"/>
      <c r="K1811" s="421"/>
      <c r="L1811" s="421"/>
      <c r="M1811" s="421"/>
      <c r="N1811" s="426"/>
      <c r="O1811" s="426"/>
      <c r="P1811" s="427"/>
      <c r="Q1811" s="427"/>
      <c r="R1811" s="426"/>
      <c r="S1811" s="426"/>
      <c r="T1811" s="426"/>
      <c r="U1811" s="426"/>
      <c r="V1811" s="426"/>
      <c r="W1811" s="426"/>
      <c r="X1811" s="427"/>
      <c r="Y1811" s="416" t="e">
        <f t="shared" si="141"/>
        <v>#N/A</v>
      </c>
      <c r="Z1811" s="416" t="e">
        <f t="shared" si="142"/>
        <v>#N/A</v>
      </c>
      <c r="AA1811" s="416" t="str">
        <f t="shared" si="143"/>
        <v/>
      </c>
      <c r="AB1811" s="416" t="e">
        <f t="shared" si="144"/>
        <v>#N/A</v>
      </c>
      <c r="AC1811" s="416" t="e">
        <f t="shared" si="145"/>
        <v>#N/A</v>
      </c>
    </row>
    <row r="1812" ht="22.5" customHeight="1" spans="1:29">
      <c r="A1812" s="421"/>
      <c r="B1812" s="422"/>
      <c r="C1812" s="422"/>
      <c r="D1812" s="421"/>
      <c r="E1812" s="421"/>
      <c r="F1812" s="421"/>
      <c r="G1812" s="421"/>
      <c r="H1812" s="421"/>
      <c r="I1812" s="421"/>
      <c r="J1812" s="421"/>
      <c r="K1812" s="421"/>
      <c r="L1812" s="421"/>
      <c r="M1812" s="421"/>
      <c r="N1812" s="426"/>
      <c r="O1812" s="426"/>
      <c r="P1812" s="427"/>
      <c r="Q1812" s="427"/>
      <c r="R1812" s="426"/>
      <c r="S1812" s="426"/>
      <c r="T1812" s="426"/>
      <c r="U1812" s="426"/>
      <c r="V1812" s="426"/>
      <c r="W1812" s="426"/>
      <c r="X1812" s="427"/>
      <c r="Y1812" s="416" t="e">
        <f t="shared" si="141"/>
        <v>#N/A</v>
      </c>
      <c r="Z1812" s="416" t="e">
        <f t="shared" si="142"/>
        <v>#N/A</v>
      </c>
      <c r="AA1812" s="416" t="str">
        <f t="shared" si="143"/>
        <v/>
      </c>
      <c r="AB1812" s="416" t="e">
        <f t="shared" si="144"/>
        <v>#N/A</v>
      </c>
      <c r="AC1812" s="416" t="e">
        <f t="shared" si="145"/>
        <v>#N/A</v>
      </c>
    </row>
    <row r="1813" ht="22.5" customHeight="1" spans="1:29">
      <c r="A1813" s="421"/>
      <c r="B1813" s="422"/>
      <c r="C1813" s="422"/>
      <c r="D1813" s="421"/>
      <c r="E1813" s="421"/>
      <c r="F1813" s="421"/>
      <c r="G1813" s="421"/>
      <c r="H1813" s="421"/>
      <c r="I1813" s="421"/>
      <c r="J1813" s="421"/>
      <c r="K1813" s="421"/>
      <c r="L1813" s="421"/>
      <c r="M1813" s="421"/>
      <c r="N1813" s="426"/>
      <c r="O1813" s="426"/>
      <c r="P1813" s="427"/>
      <c r="Q1813" s="427"/>
      <c r="R1813" s="426"/>
      <c r="S1813" s="426"/>
      <c r="T1813" s="426"/>
      <c r="U1813" s="426"/>
      <c r="V1813" s="426"/>
      <c r="W1813" s="426"/>
      <c r="X1813" s="427"/>
      <c r="Y1813" s="416" t="e">
        <f t="shared" si="141"/>
        <v>#N/A</v>
      </c>
      <c r="Z1813" s="416" t="e">
        <f t="shared" si="142"/>
        <v>#N/A</v>
      </c>
      <c r="AA1813" s="416" t="str">
        <f t="shared" si="143"/>
        <v/>
      </c>
      <c r="AB1813" s="416" t="e">
        <f t="shared" si="144"/>
        <v>#N/A</v>
      </c>
      <c r="AC1813" s="416" t="e">
        <f t="shared" si="145"/>
        <v>#N/A</v>
      </c>
    </row>
    <row r="1814" ht="22.5" customHeight="1" spans="1:29">
      <c r="A1814" s="421"/>
      <c r="B1814" s="422"/>
      <c r="C1814" s="422"/>
      <c r="D1814" s="421"/>
      <c r="E1814" s="421"/>
      <c r="F1814" s="421"/>
      <c r="G1814" s="421"/>
      <c r="H1814" s="421"/>
      <c r="I1814" s="421"/>
      <c r="J1814" s="421"/>
      <c r="K1814" s="421"/>
      <c r="L1814" s="421"/>
      <c r="M1814" s="421"/>
      <c r="N1814" s="426"/>
      <c r="O1814" s="426"/>
      <c r="P1814" s="427"/>
      <c r="Q1814" s="427"/>
      <c r="R1814" s="426"/>
      <c r="S1814" s="426"/>
      <c r="T1814" s="426"/>
      <c r="U1814" s="426"/>
      <c r="V1814" s="426"/>
      <c r="W1814" s="426"/>
      <c r="X1814" s="427"/>
      <c r="Y1814" s="416" t="e">
        <f t="shared" si="141"/>
        <v>#N/A</v>
      </c>
      <c r="Z1814" s="416" t="e">
        <f t="shared" si="142"/>
        <v>#N/A</v>
      </c>
      <c r="AA1814" s="416" t="str">
        <f t="shared" si="143"/>
        <v/>
      </c>
      <c r="AB1814" s="416" t="e">
        <f t="shared" si="144"/>
        <v>#N/A</v>
      </c>
      <c r="AC1814" s="416" t="e">
        <f t="shared" si="145"/>
        <v>#N/A</v>
      </c>
    </row>
    <row r="1815" ht="22.5" customHeight="1" spans="1:29">
      <c r="A1815" s="421"/>
      <c r="B1815" s="422"/>
      <c r="C1815" s="422"/>
      <c r="D1815" s="421"/>
      <c r="E1815" s="421"/>
      <c r="F1815" s="421"/>
      <c r="G1815" s="421"/>
      <c r="H1815" s="421"/>
      <c r="I1815" s="421"/>
      <c r="J1815" s="421"/>
      <c r="K1815" s="421"/>
      <c r="L1815" s="421"/>
      <c r="M1815" s="421"/>
      <c r="N1815" s="426"/>
      <c r="O1815" s="426"/>
      <c r="P1815" s="427"/>
      <c r="Q1815" s="427"/>
      <c r="R1815" s="426"/>
      <c r="S1815" s="426"/>
      <c r="T1815" s="426"/>
      <c r="U1815" s="426"/>
      <c r="V1815" s="426"/>
      <c r="W1815" s="426"/>
      <c r="X1815" s="427"/>
      <c r="Y1815" s="416" t="e">
        <f t="shared" si="141"/>
        <v>#N/A</v>
      </c>
      <c r="Z1815" s="416" t="e">
        <f t="shared" si="142"/>
        <v>#N/A</v>
      </c>
      <c r="AA1815" s="416" t="str">
        <f t="shared" si="143"/>
        <v/>
      </c>
      <c r="AB1815" s="416" t="e">
        <f t="shared" si="144"/>
        <v>#N/A</v>
      </c>
      <c r="AC1815" s="416" t="e">
        <f t="shared" si="145"/>
        <v>#N/A</v>
      </c>
    </row>
    <row r="1816" ht="22.5" customHeight="1" spans="1:29">
      <c r="A1816" s="421"/>
      <c r="B1816" s="422"/>
      <c r="C1816" s="422"/>
      <c r="D1816" s="421"/>
      <c r="E1816" s="421"/>
      <c r="F1816" s="421"/>
      <c r="G1816" s="421"/>
      <c r="H1816" s="421"/>
      <c r="I1816" s="421"/>
      <c r="J1816" s="421"/>
      <c r="K1816" s="421"/>
      <c r="L1816" s="421"/>
      <c r="M1816" s="421"/>
      <c r="N1816" s="426"/>
      <c r="O1816" s="426"/>
      <c r="P1816" s="427"/>
      <c r="Q1816" s="427"/>
      <c r="R1816" s="426"/>
      <c r="S1816" s="426"/>
      <c r="T1816" s="426"/>
      <c r="U1816" s="426"/>
      <c r="V1816" s="426"/>
      <c r="W1816" s="426"/>
      <c r="X1816" s="427"/>
      <c r="Y1816" s="416" t="e">
        <f t="shared" si="141"/>
        <v>#N/A</v>
      </c>
      <c r="Z1816" s="416" t="e">
        <f t="shared" si="142"/>
        <v>#N/A</v>
      </c>
      <c r="AA1816" s="416" t="str">
        <f t="shared" si="143"/>
        <v/>
      </c>
      <c r="AB1816" s="416" t="e">
        <f t="shared" si="144"/>
        <v>#N/A</v>
      </c>
      <c r="AC1816" s="416" t="e">
        <f t="shared" si="145"/>
        <v>#N/A</v>
      </c>
    </row>
    <row r="1817" ht="22.5" customHeight="1" spans="1:29">
      <c r="A1817" s="421"/>
      <c r="B1817" s="422"/>
      <c r="C1817" s="422"/>
      <c r="D1817" s="421"/>
      <c r="E1817" s="421"/>
      <c r="F1817" s="421"/>
      <c r="G1817" s="421"/>
      <c r="H1817" s="421"/>
      <c r="I1817" s="421"/>
      <c r="J1817" s="421"/>
      <c r="K1817" s="421"/>
      <c r="L1817" s="421"/>
      <c r="M1817" s="421"/>
      <c r="N1817" s="426"/>
      <c r="O1817" s="426"/>
      <c r="P1817" s="427"/>
      <c r="Q1817" s="427"/>
      <c r="R1817" s="426"/>
      <c r="S1817" s="426"/>
      <c r="T1817" s="426"/>
      <c r="U1817" s="426"/>
      <c r="V1817" s="426"/>
      <c r="W1817" s="426"/>
      <c r="X1817" s="427"/>
      <c r="Y1817" s="416" t="e">
        <f t="shared" si="141"/>
        <v>#N/A</v>
      </c>
      <c r="Z1817" s="416" t="e">
        <f t="shared" si="142"/>
        <v>#N/A</v>
      </c>
      <c r="AA1817" s="416" t="str">
        <f t="shared" si="143"/>
        <v/>
      </c>
      <c r="AB1817" s="416" t="e">
        <f t="shared" si="144"/>
        <v>#N/A</v>
      </c>
      <c r="AC1817" s="416" t="e">
        <f t="shared" si="145"/>
        <v>#N/A</v>
      </c>
    </row>
    <row r="1818" ht="22.5" customHeight="1" spans="1:29">
      <c r="A1818" s="421"/>
      <c r="B1818" s="422"/>
      <c r="C1818" s="422"/>
      <c r="D1818" s="421"/>
      <c r="E1818" s="421"/>
      <c r="F1818" s="421"/>
      <c r="G1818" s="421"/>
      <c r="H1818" s="421"/>
      <c r="I1818" s="421"/>
      <c r="J1818" s="421"/>
      <c r="K1818" s="421"/>
      <c r="L1818" s="421"/>
      <c r="M1818" s="421"/>
      <c r="N1818" s="426"/>
      <c r="O1818" s="426"/>
      <c r="P1818" s="427"/>
      <c r="Q1818" s="427"/>
      <c r="R1818" s="426"/>
      <c r="S1818" s="426"/>
      <c r="T1818" s="426"/>
      <c r="U1818" s="426"/>
      <c r="V1818" s="426"/>
      <c r="W1818" s="426"/>
      <c r="X1818" s="427"/>
      <c r="Y1818" s="416" t="e">
        <f t="shared" si="141"/>
        <v>#N/A</v>
      </c>
      <c r="Z1818" s="416" t="e">
        <f t="shared" si="142"/>
        <v>#N/A</v>
      </c>
      <c r="AA1818" s="416" t="str">
        <f t="shared" si="143"/>
        <v/>
      </c>
      <c r="AB1818" s="416" t="e">
        <f t="shared" si="144"/>
        <v>#N/A</v>
      </c>
      <c r="AC1818" s="416" t="e">
        <f t="shared" si="145"/>
        <v>#N/A</v>
      </c>
    </row>
    <row r="1819" ht="22.5" customHeight="1" spans="1:29">
      <c r="A1819" s="421"/>
      <c r="B1819" s="422"/>
      <c r="C1819" s="422"/>
      <c r="D1819" s="421"/>
      <c r="E1819" s="421"/>
      <c r="F1819" s="421"/>
      <c r="G1819" s="421"/>
      <c r="H1819" s="421"/>
      <c r="I1819" s="421"/>
      <c r="J1819" s="421"/>
      <c r="K1819" s="421"/>
      <c r="L1819" s="421"/>
      <c r="M1819" s="421"/>
      <c r="N1819" s="426"/>
      <c r="O1819" s="426"/>
      <c r="P1819" s="427"/>
      <c r="Q1819" s="427"/>
      <c r="R1819" s="426"/>
      <c r="S1819" s="426"/>
      <c r="T1819" s="426"/>
      <c r="U1819" s="426"/>
      <c r="V1819" s="426"/>
      <c r="W1819" s="426"/>
      <c r="X1819" s="427"/>
      <c r="Y1819" s="416" t="e">
        <f t="shared" si="141"/>
        <v>#N/A</v>
      </c>
      <c r="Z1819" s="416" t="e">
        <f t="shared" si="142"/>
        <v>#N/A</v>
      </c>
      <c r="AA1819" s="416" t="str">
        <f t="shared" si="143"/>
        <v/>
      </c>
      <c r="AB1819" s="416" t="e">
        <f t="shared" si="144"/>
        <v>#N/A</v>
      </c>
      <c r="AC1819" s="416" t="e">
        <f t="shared" si="145"/>
        <v>#N/A</v>
      </c>
    </row>
    <row r="1820" ht="22.5" customHeight="1" spans="1:29">
      <c r="A1820" s="421"/>
      <c r="B1820" s="422"/>
      <c r="C1820" s="422"/>
      <c r="D1820" s="421"/>
      <c r="E1820" s="421"/>
      <c r="F1820" s="421"/>
      <c r="G1820" s="421"/>
      <c r="H1820" s="421"/>
      <c r="I1820" s="421"/>
      <c r="J1820" s="421"/>
      <c r="K1820" s="421"/>
      <c r="L1820" s="421"/>
      <c r="M1820" s="421"/>
      <c r="N1820" s="426"/>
      <c r="O1820" s="426"/>
      <c r="P1820" s="427"/>
      <c r="Q1820" s="427"/>
      <c r="R1820" s="426"/>
      <c r="S1820" s="426"/>
      <c r="T1820" s="426"/>
      <c r="U1820" s="426"/>
      <c r="V1820" s="426"/>
      <c r="W1820" s="426"/>
      <c r="X1820" s="427"/>
      <c r="Y1820" s="416" t="e">
        <f t="shared" si="141"/>
        <v>#N/A</v>
      </c>
      <c r="Z1820" s="416" t="e">
        <f t="shared" si="142"/>
        <v>#N/A</v>
      </c>
      <c r="AA1820" s="416" t="str">
        <f t="shared" si="143"/>
        <v/>
      </c>
      <c r="AB1820" s="416" t="e">
        <f t="shared" si="144"/>
        <v>#N/A</v>
      </c>
      <c r="AC1820" s="416" t="e">
        <f t="shared" si="145"/>
        <v>#N/A</v>
      </c>
    </row>
    <row r="1821" ht="22.5" customHeight="1" spans="1:29">
      <c r="A1821" s="421"/>
      <c r="B1821" s="422"/>
      <c r="C1821" s="422"/>
      <c r="D1821" s="421"/>
      <c r="E1821" s="421"/>
      <c r="F1821" s="421"/>
      <c r="G1821" s="421"/>
      <c r="H1821" s="421"/>
      <c r="I1821" s="421"/>
      <c r="J1821" s="421"/>
      <c r="K1821" s="421"/>
      <c r="L1821" s="421"/>
      <c r="M1821" s="421"/>
      <c r="N1821" s="426"/>
      <c r="O1821" s="426"/>
      <c r="P1821" s="427"/>
      <c r="Q1821" s="427"/>
      <c r="R1821" s="426"/>
      <c r="S1821" s="426"/>
      <c r="T1821" s="426"/>
      <c r="U1821" s="426"/>
      <c r="V1821" s="426"/>
      <c r="W1821" s="426"/>
      <c r="X1821" s="427"/>
      <c r="Y1821" s="416" t="e">
        <f t="shared" si="141"/>
        <v>#N/A</v>
      </c>
      <c r="Z1821" s="416" t="e">
        <f t="shared" si="142"/>
        <v>#N/A</v>
      </c>
      <c r="AA1821" s="416" t="str">
        <f t="shared" si="143"/>
        <v/>
      </c>
      <c r="AB1821" s="416" t="e">
        <f t="shared" si="144"/>
        <v>#N/A</v>
      </c>
      <c r="AC1821" s="416" t="e">
        <f t="shared" si="145"/>
        <v>#N/A</v>
      </c>
    </row>
    <row r="1822" ht="22.5" customHeight="1" spans="1:29">
      <c r="A1822" s="421"/>
      <c r="B1822" s="422"/>
      <c r="C1822" s="422"/>
      <c r="D1822" s="421"/>
      <c r="E1822" s="421"/>
      <c r="F1822" s="421"/>
      <c r="G1822" s="421"/>
      <c r="H1822" s="421"/>
      <c r="I1822" s="421"/>
      <c r="J1822" s="421"/>
      <c r="K1822" s="421"/>
      <c r="L1822" s="421"/>
      <c r="M1822" s="421"/>
      <c r="N1822" s="426"/>
      <c r="O1822" s="426"/>
      <c r="P1822" s="427"/>
      <c r="Q1822" s="427"/>
      <c r="R1822" s="426"/>
      <c r="S1822" s="426"/>
      <c r="T1822" s="426"/>
      <c r="U1822" s="426"/>
      <c r="V1822" s="426"/>
      <c r="W1822" s="426"/>
      <c r="X1822" s="427"/>
      <c r="Y1822" s="416" t="e">
        <f t="shared" si="141"/>
        <v>#N/A</v>
      </c>
      <c r="Z1822" s="416" t="e">
        <f t="shared" si="142"/>
        <v>#N/A</v>
      </c>
      <c r="AA1822" s="416" t="str">
        <f t="shared" si="143"/>
        <v/>
      </c>
      <c r="AB1822" s="416" t="e">
        <f t="shared" si="144"/>
        <v>#N/A</v>
      </c>
      <c r="AC1822" s="416" t="e">
        <f t="shared" si="145"/>
        <v>#N/A</v>
      </c>
    </row>
    <row r="1823" ht="22.5" customHeight="1" spans="1:29">
      <c r="A1823" s="421"/>
      <c r="B1823" s="422"/>
      <c r="C1823" s="422"/>
      <c r="D1823" s="421"/>
      <c r="E1823" s="421"/>
      <c r="F1823" s="421"/>
      <c r="G1823" s="421"/>
      <c r="H1823" s="421"/>
      <c r="I1823" s="421"/>
      <c r="J1823" s="421"/>
      <c r="K1823" s="421"/>
      <c r="L1823" s="421"/>
      <c r="M1823" s="421"/>
      <c r="N1823" s="426"/>
      <c r="O1823" s="426"/>
      <c r="P1823" s="427"/>
      <c r="Q1823" s="427"/>
      <c r="R1823" s="426"/>
      <c r="S1823" s="426"/>
      <c r="T1823" s="426"/>
      <c r="U1823" s="426"/>
      <c r="V1823" s="426"/>
      <c r="W1823" s="426"/>
      <c r="X1823" s="427"/>
      <c r="Y1823" s="416" t="e">
        <f t="shared" si="141"/>
        <v>#N/A</v>
      </c>
      <c r="Z1823" s="416" t="e">
        <f t="shared" si="142"/>
        <v>#N/A</v>
      </c>
      <c r="AA1823" s="416" t="str">
        <f t="shared" si="143"/>
        <v/>
      </c>
      <c r="AB1823" s="416" t="e">
        <f t="shared" si="144"/>
        <v>#N/A</v>
      </c>
      <c r="AC1823" s="416" t="e">
        <f t="shared" si="145"/>
        <v>#N/A</v>
      </c>
    </row>
    <row r="1824" ht="22.5" customHeight="1" spans="1:29">
      <c r="A1824" s="421"/>
      <c r="B1824" s="422"/>
      <c r="C1824" s="422"/>
      <c r="D1824" s="421"/>
      <c r="E1824" s="421"/>
      <c r="F1824" s="421"/>
      <c r="G1824" s="421"/>
      <c r="H1824" s="421"/>
      <c r="I1824" s="421"/>
      <c r="J1824" s="421"/>
      <c r="K1824" s="421"/>
      <c r="L1824" s="421"/>
      <c r="M1824" s="421"/>
      <c r="N1824" s="426"/>
      <c r="O1824" s="426"/>
      <c r="P1824" s="427"/>
      <c r="Q1824" s="427"/>
      <c r="R1824" s="426"/>
      <c r="S1824" s="426"/>
      <c r="T1824" s="426"/>
      <c r="U1824" s="426"/>
      <c r="V1824" s="426"/>
      <c r="W1824" s="426"/>
      <c r="X1824" s="427"/>
      <c r="Y1824" s="416" t="e">
        <f t="shared" si="141"/>
        <v>#N/A</v>
      </c>
      <c r="Z1824" s="416" t="e">
        <f t="shared" si="142"/>
        <v>#N/A</v>
      </c>
      <c r="AA1824" s="416" t="str">
        <f t="shared" si="143"/>
        <v/>
      </c>
      <c r="AB1824" s="416" t="e">
        <f t="shared" si="144"/>
        <v>#N/A</v>
      </c>
      <c r="AC1824" s="416" t="e">
        <f t="shared" si="145"/>
        <v>#N/A</v>
      </c>
    </row>
    <row r="1825" ht="22.5" customHeight="1" spans="1:29">
      <c r="A1825" s="421"/>
      <c r="B1825" s="422"/>
      <c r="C1825" s="422"/>
      <c r="D1825" s="421"/>
      <c r="E1825" s="421"/>
      <c r="F1825" s="421"/>
      <c r="G1825" s="421"/>
      <c r="H1825" s="421"/>
      <c r="I1825" s="421"/>
      <c r="J1825" s="421"/>
      <c r="K1825" s="421"/>
      <c r="L1825" s="421"/>
      <c r="M1825" s="421"/>
      <c r="N1825" s="426"/>
      <c r="O1825" s="426"/>
      <c r="P1825" s="427"/>
      <c r="Q1825" s="427"/>
      <c r="R1825" s="426"/>
      <c r="S1825" s="426"/>
      <c r="T1825" s="426"/>
      <c r="U1825" s="426"/>
      <c r="V1825" s="426"/>
      <c r="W1825" s="426"/>
      <c r="X1825" s="427"/>
      <c r="Y1825" s="416" t="e">
        <f t="shared" si="141"/>
        <v>#N/A</v>
      </c>
      <c r="Z1825" s="416" t="e">
        <f t="shared" si="142"/>
        <v>#N/A</v>
      </c>
      <c r="AA1825" s="416" t="str">
        <f t="shared" si="143"/>
        <v/>
      </c>
      <c r="AB1825" s="416" t="e">
        <f t="shared" si="144"/>
        <v>#N/A</v>
      </c>
      <c r="AC1825" s="416" t="e">
        <f t="shared" si="145"/>
        <v>#N/A</v>
      </c>
    </row>
    <row r="1826" ht="22.5" customHeight="1" spans="1:29">
      <c r="A1826" s="421"/>
      <c r="B1826" s="422"/>
      <c r="C1826" s="422"/>
      <c r="D1826" s="421"/>
      <c r="E1826" s="421"/>
      <c r="F1826" s="421"/>
      <c r="G1826" s="421"/>
      <c r="H1826" s="421"/>
      <c r="I1826" s="421"/>
      <c r="J1826" s="421"/>
      <c r="K1826" s="421"/>
      <c r="L1826" s="421"/>
      <c r="M1826" s="421"/>
      <c r="N1826" s="426"/>
      <c r="O1826" s="426"/>
      <c r="P1826" s="427"/>
      <c r="Q1826" s="427"/>
      <c r="R1826" s="426"/>
      <c r="S1826" s="426"/>
      <c r="T1826" s="426"/>
      <c r="U1826" s="426"/>
      <c r="V1826" s="426"/>
      <c r="W1826" s="426"/>
      <c r="X1826" s="427"/>
      <c r="Y1826" s="416" t="e">
        <f t="shared" si="141"/>
        <v>#N/A</v>
      </c>
      <c r="Z1826" s="416" t="e">
        <f t="shared" si="142"/>
        <v>#N/A</v>
      </c>
      <c r="AA1826" s="416" t="str">
        <f t="shared" si="143"/>
        <v/>
      </c>
      <c r="AB1826" s="416" t="e">
        <f t="shared" si="144"/>
        <v>#N/A</v>
      </c>
      <c r="AC1826" s="416" t="e">
        <f t="shared" si="145"/>
        <v>#N/A</v>
      </c>
    </row>
    <row r="1827" ht="22.5" customHeight="1" spans="1:29">
      <c r="A1827" s="421"/>
      <c r="B1827" s="422"/>
      <c r="C1827" s="422"/>
      <c r="D1827" s="421"/>
      <c r="E1827" s="421"/>
      <c r="F1827" s="421"/>
      <c r="G1827" s="421"/>
      <c r="H1827" s="421"/>
      <c r="I1827" s="421"/>
      <c r="J1827" s="421"/>
      <c r="K1827" s="421"/>
      <c r="L1827" s="421"/>
      <c r="M1827" s="421"/>
      <c r="N1827" s="426"/>
      <c r="O1827" s="426"/>
      <c r="P1827" s="427"/>
      <c r="Q1827" s="427"/>
      <c r="R1827" s="426"/>
      <c r="S1827" s="426"/>
      <c r="T1827" s="426"/>
      <c r="U1827" s="426"/>
      <c r="V1827" s="426"/>
      <c r="W1827" s="426"/>
      <c r="X1827" s="427"/>
      <c r="Y1827" s="416" t="e">
        <f t="shared" si="141"/>
        <v>#N/A</v>
      </c>
      <c r="Z1827" s="416" t="e">
        <f t="shared" si="142"/>
        <v>#N/A</v>
      </c>
      <c r="AA1827" s="416" t="str">
        <f t="shared" si="143"/>
        <v/>
      </c>
      <c r="AB1827" s="416" t="e">
        <f t="shared" si="144"/>
        <v>#N/A</v>
      </c>
      <c r="AC1827" s="416" t="e">
        <f t="shared" si="145"/>
        <v>#N/A</v>
      </c>
    </row>
    <row r="1828" ht="22.5" customHeight="1" spans="1:29">
      <c r="A1828" s="421"/>
      <c r="B1828" s="422"/>
      <c r="C1828" s="422"/>
      <c r="D1828" s="421"/>
      <c r="E1828" s="421"/>
      <c r="F1828" s="421"/>
      <c r="G1828" s="421"/>
      <c r="H1828" s="421"/>
      <c r="I1828" s="421"/>
      <c r="J1828" s="421"/>
      <c r="K1828" s="421"/>
      <c r="L1828" s="421"/>
      <c r="M1828" s="421"/>
      <c r="N1828" s="426"/>
      <c r="O1828" s="426"/>
      <c r="P1828" s="427"/>
      <c r="Q1828" s="427"/>
      <c r="R1828" s="426"/>
      <c r="S1828" s="426"/>
      <c r="T1828" s="426"/>
      <c r="U1828" s="426"/>
      <c r="V1828" s="426"/>
      <c r="W1828" s="426"/>
      <c r="X1828" s="427"/>
      <c r="Y1828" s="416" t="e">
        <f t="shared" si="141"/>
        <v>#N/A</v>
      </c>
      <c r="Z1828" s="416" t="e">
        <f t="shared" si="142"/>
        <v>#N/A</v>
      </c>
      <c r="AA1828" s="416" t="str">
        <f t="shared" si="143"/>
        <v/>
      </c>
      <c r="AB1828" s="416" t="e">
        <f t="shared" si="144"/>
        <v>#N/A</v>
      </c>
      <c r="AC1828" s="416" t="e">
        <f t="shared" si="145"/>
        <v>#N/A</v>
      </c>
    </row>
    <row r="1829" ht="22.5" customHeight="1" spans="1:29">
      <c r="A1829" s="421"/>
      <c r="B1829" s="422"/>
      <c r="C1829" s="422"/>
      <c r="D1829" s="421"/>
      <c r="E1829" s="421"/>
      <c r="F1829" s="421"/>
      <c r="G1829" s="421"/>
      <c r="H1829" s="421"/>
      <c r="I1829" s="421"/>
      <c r="J1829" s="421"/>
      <c r="K1829" s="421"/>
      <c r="L1829" s="421"/>
      <c r="M1829" s="421"/>
      <c r="N1829" s="426"/>
      <c r="O1829" s="426"/>
      <c r="P1829" s="427"/>
      <c r="Q1829" s="427"/>
      <c r="R1829" s="426"/>
      <c r="S1829" s="426"/>
      <c r="T1829" s="426"/>
      <c r="U1829" s="426"/>
      <c r="V1829" s="426"/>
      <c r="W1829" s="426"/>
      <c r="X1829" s="427"/>
      <c r="Y1829" s="416" t="e">
        <f t="shared" si="141"/>
        <v>#N/A</v>
      </c>
      <c r="Z1829" s="416" t="e">
        <f t="shared" si="142"/>
        <v>#N/A</v>
      </c>
      <c r="AA1829" s="416" t="str">
        <f t="shared" si="143"/>
        <v/>
      </c>
      <c r="AB1829" s="416" t="e">
        <f t="shared" si="144"/>
        <v>#N/A</v>
      </c>
      <c r="AC1829" s="416" t="e">
        <f t="shared" si="145"/>
        <v>#N/A</v>
      </c>
    </row>
    <row r="1830" ht="22.5" customHeight="1" spans="1:29">
      <c r="A1830" s="421"/>
      <c r="B1830" s="422"/>
      <c r="C1830" s="422"/>
      <c r="D1830" s="421"/>
      <c r="E1830" s="421"/>
      <c r="F1830" s="421"/>
      <c r="G1830" s="421"/>
      <c r="H1830" s="421"/>
      <c r="I1830" s="421"/>
      <c r="J1830" s="421"/>
      <c r="K1830" s="421"/>
      <c r="L1830" s="421"/>
      <c r="M1830" s="421"/>
      <c r="N1830" s="426"/>
      <c r="O1830" s="426"/>
      <c r="P1830" s="427"/>
      <c r="Q1830" s="427"/>
      <c r="R1830" s="426"/>
      <c r="S1830" s="426"/>
      <c r="T1830" s="426"/>
      <c r="U1830" s="426"/>
      <c r="V1830" s="426"/>
      <c r="W1830" s="426"/>
      <c r="X1830" s="427"/>
      <c r="Y1830" s="416" t="e">
        <f t="shared" si="141"/>
        <v>#N/A</v>
      </c>
      <c r="Z1830" s="416" t="e">
        <f t="shared" si="142"/>
        <v>#N/A</v>
      </c>
      <c r="AA1830" s="416" t="str">
        <f t="shared" si="143"/>
        <v/>
      </c>
      <c r="AB1830" s="416" t="e">
        <f t="shared" si="144"/>
        <v>#N/A</v>
      </c>
      <c r="AC1830" s="416" t="e">
        <f t="shared" si="145"/>
        <v>#N/A</v>
      </c>
    </row>
    <row r="1831" ht="22.5" customHeight="1" spans="1:29">
      <c r="A1831" s="421"/>
      <c r="B1831" s="422"/>
      <c r="C1831" s="422"/>
      <c r="D1831" s="421"/>
      <c r="E1831" s="421"/>
      <c r="F1831" s="421"/>
      <c r="G1831" s="421"/>
      <c r="H1831" s="421"/>
      <c r="I1831" s="421"/>
      <c r="J1831" s="421"/>
      <c r="K1831" s="421"/>
      <c r="L1831" s="421"/>
      <c r="M1831" s="421"/>
      <c r="N1831" s="426"/>
      <c r="O1831" s="426"/>
      <c r="P1831" s="427"/>
      <c r="Q1831" s="427"/>
      <c r="R1831" s="426"/>
      <c r="S1831" s="426"/>
      <c r="T1831" s="426"/>
      <c r="U1831" s="426"/>
      <c r="V1831" s="426"/>
      <c r="W1831" s="426"/>
      <c r="X1831" s="427"/>
      <c r="Y1831" s="416" t="e">
        <f t="shared" si="141"/>
        <v>#N/A</v>
      </c>
      <c r="Z1831" s="416" t="e">
        <f t="shared" si="142"/>
        <v>#N/A</v>
      </c>
      <c r="AA1831" s="416" t="str">
        <f t="shared" si="143"/>
        <v/>
      </c>
      <c r="AB1831" s="416" t="e">
        <f t="shared" si="144"/>
        <v>#N/A</v>
      </c>
      <c r="AC1831" s="416" t="e">
        <f t="shared" si="145"/>
        <v>#N/A</v>
      </c>
    </row>
    <row r="1832" ht="22.5" customHeight="1" spans="1:29">
      <c r="A1832" s="421"/>
      <c r="B1832" s="422"/>
      <c r="C1832" s="422"/>
      <c r="D1832" s="421"/>
      <c r="E1832" s="421"/>
      <c r="F1832" s="421"/>
      <c r="G1832" s="421"/>
      <c r="H1832" s="421"/>
      <c r="I1832" s="421"/>
      <c r="J1832" s="421"/>
      <c r="K1832" s="421"/>
      <c r="L1832" s="421"/>
      <c r="M1832" s="421"/>
      <c r="N1832" s="426"/>
      <c r="O1832" s="426"/>
      <c r="P1832" s="427"/>
      <c r="Q1832" s="427"/>
      <c r="R1832" s="426"/>
      <c r="S1832" s="426"/>
      <c r="T1832" s="426"/>
      <c r="U1832" s="426"/>
      <c r="V1832" s="426"/>
      <c r="W1832" s="426"/>
      <c r="X1832" s="427"/>
      <c r="Y1832" s="416" t="e">
        <f t="shared" si="141"/>
        <v>#N/A</v>
      </c>
      <c r="Z1832" s="416" t="e">
        <f t="shared" si="142"/>
        <v>#N/A</v>
      </c>
      <c r="AA1832" s="416" t="str">
        <f t="shared" si="143"/>
        <v/>
      </c>
      <c r="AB1832" s="416" t="e">
        <f t="shared" si="144"/>
        <v>#N/A</v>
      </c>
      <c r="AC1832" s="416" t="e">
        <f t="shared" si="145"/>
        <v>#N/A</v>
      </c>
    </row>
    <row r="1833" ht="22.5" customHeight="1" spans="1:29">
      <c r="A1833" s="421"/>
      <c r="B1833" s="422"/>
      <c r="C1833" s="422"/>
      <c r="D1833" s="421"/>
      <c r="E1833" s="421"/>
      <c r="F1833" s="421"/>
      <c r="G1833" s="421"/>
      <c r="H1833" s="421"/>
      <c r="I1833" s="421"/>
      <c r="J1833" s="421"/>
      <c r="K1833" s="421"/>
      <c r="L1833" s="421"/>
      <c r="M1833" s="421"/>
      <c r="N1833" s="426"/>
      <c r="O1833" s="426"/>
      <c r="P1833" s="427"/>
      <c r="Q1833" s="427"/>
      <c r="R1833" s="426"/>
      <c r="S1833" s="426"/>
      <c r="T1833" s="426"/>
      <c r="U1833" s="426"/>
      <c r="V1833" s="426"/>
      <c r="W1833" s="426"/>
      <c r="X1833" s="427"/>
      <c r="Y1833" s="416" t="e">
        <f t="shared" si="141"/>
        <v>#N/A</v>
      </c>
      <c r="Z1833" s="416" t="e">
        <f t="shared" si="142"/>
        <v>#N/A</v>
      </c>
      <c r="AA1833" s="416" t="str">
        <f t="shared" si="143"/>
        <v/>
      </c>
      <c r="AB1833" s="416" t="e">
        <f t="shared" si="144"/>
        <v>#N/A</v>
      </c>
      <c r="AC1833" s="416" t="e">
        <f t="shared" si="145"/>
        <v>#N/A</v>
      </c>
    </row>
    <row r="1834" ht="22.5" customHeight="1" spans="1:29">
      <c r="A1834" s="421"/>
      <c r="B1834" s="422"/>
      <c r="C1834" s="422"/>
      <c r="D1834" s="421"/>
      <c r="E1834" s="421"/>
      <c r="F1834" s="421"/>
      <c r="G1834" s="421"/>
      <c r="H1834" s="421"/>
      <c r="I1834" s="421"/>
      <c r="J1834" s="421"/>
      <c r="K1834" s="421"/>
      <c r="L1834" s="421"/>
      <c r="M1834" s="421"/>
      <c r="N1834" s="426"/>
      <c r="O1834" s="426"/>
      <c r="P1834" s="427"/>
      <c r="Q1834" s="427"/>
      <c r="R1834" s="426"/>
      <c r="S1834" s="426"/>
      <c r="T1834" s="426"/>
      <c r="U1834" s="426"/>
      <c r="V1834" s="426"/>
      <c r="W1834" s="426"/>
      <c r="X1834" s="427"/>
      <c r="Y1834" s="416" t="e">
        <f t="shared" si="141"/>
        <v>#N/A</v>
      </c>
      <c r="Z1834" s="416" t="e">
        <f t="shared" si="142"/>
        <v>#N/A</v>
      </c>
      <c r="AA1834" s="416" t="str">
        <f t="shared" si="143"/>
        <v/>
      </c>
      <c r="AB1834" s="416" t="e">
        <f t="shared" si="144"/>
        <v>#N/A</v>
      </c>
      <c r="AC1834" s="416" t="e">
        <f t="shared" si="145"/>
        <v>#N/A</v>
      </c>
    </row>
    <row r="1835" ht="22.5" customHeight="1" spans="1:29">
      <c r="A1835" s="421"/>
      <c r="B1835" s="422"/>
      <c r="C1835" s="422"/>
      <c r="D1835" s="421"/>
      <c r="E1835" s="421"/>
      <c r="F1835" s="421"/>
      <c r="G1835" s="421"/>
      <c r="H1835" s="421"/>
      <c r="I1835" s="421"/>
      <c r="J1835" s="421"/>
      <c r="K1835" s="421"/>
      <c r="L1835" s="421"/>
      <c r="M1835" s="421"/>
      <c r="N1835" s="426"/>
      <c r="O1835" s="426"/>
      <c r="P1835" s="427"/>
      <c r="Q1835" s="427"/>
      <c r="R1835" s="426"/>
      <c r="S1835" s="426"/>
      <c r="T1835" s="426"/>
      <c r="U1835" s="426"/>
      <c r="V1835" s="426"/>
      <c r="W1835" s="426"/>
      <c r="X1835" s="427"/>
      <c r="Y1835" s="416" t="e">
        <f t="shared" si="141"/>
        <v>#N/A</v>
      </c>
      <c r="Z1835" s="416" t="e">
        <f t="shared" si="142"/>
        <v>#N/A</v>
      </c>
      <c r="AA1835" s="416" t="str">
        <f t="shared" si="143"/>
        <v/>
      </c>
      <c r="AB1835" s="416" t="e">
        <f t="shared" si="144"/>
        <v>#N/A</v>
      </c>
      <c r="AC1835" s="416" t="e">
        <f t="shared" si="145"/>
        <v>#N/A</v>
      </c>
    </row>
    <row r="1836" ht="22.5" customHeight="1" spans="1:29">
      <c r="A1836" s="421"/>
      <c r="B1836" s="422"/>
      <c r="C1836" s="422"/>
      <c r="D1836" s="421"/>
      <c r="E1836" s="421"/>
      <c r="F1836" s="421"/>
      <c r="G1836" s="421"/>
      <c r="H1836" s="421"/>
      <c r="I1836" s="421"/>
      <c r="J1836" s="421"/>
      <c r="K1836" s="421"/>
      <c r="L1836" s="421"/>
      <c r="M1836" s="421"/>
      <c r="N1836" s="426"/>
      <c r="O1836" s="426"/>
      <c r="P1836" s="427"/>
      <c r="Q1836" s="427"/>
      <c r="R1836" s="426"/>
      <c r="S1836" s="426"/>
      <c r="T1836" s="426"/>
      <c r="U1836" s="426"/>
      <c r="V1836" s="426"/>
      <c r="W1836" s="426"/>
      <c r="X1836" s="427"/>
      <c r="Y1836" s="416" t="e">
        <f t="shared" si="141"/>
        <v>#N/A</v>
      </c>
      <c r="Z1836" s="416" t="e">
        <f t="shared" si="142"/>
        <v>#N/A</v>
      </c>
      <c r="AA1836" s="416" t="str">
        <f t="shared" si="143"/>
        <v/>
      </c>
      <c r="AB1836" s="416" t="e">
        <f t="shared" si="144"/>
        <v>#N/A</v>
      </c>
      <c r="AC1836" s="416" t="e">
        <f t="shared" si="145"/>
        <v>#N/A</v>
      </c>
    </row>
    <row r="1837" ht="22.5" customHeight="1" spans="1:29">
      <c r="A1837" s="421"/>
      <c r="B1837" s="422"/>
      <c r="C1837" s="422"/>
      <c r="D1837" s="421"/>
      <c r="E1837" s="421"/>
      <c r="F1837" s="421"/>
      <c r="G1837" s="421"/>
      <c r="H1837" s="421"/>
      <c r="I1837" s="421"/>
      <c r="J1837" s="421"/>
      <c r="K1837" s="421"/>
      <c r="L1837" s="421"/>
      <c r="M1837" s="421"/>
      <c r="N1837" s="426"/>
      <c r="O1837" s="426"/>
      <c r="P1837" s="427"/>
      <c r="Q1837" s="427"/>
      <c r="R1837" s="426"/>
      <c r="S1837" s="426"/>
      <c r="T1837" s="426"/>
      <c r="U1837" s="426"/>
      <c r="V1837" s="426"/>
      <c r="W1837" s="426"/>
      <c r="X1837" s="427"/>
      <c r="Y1837" s="416" t="e">
        <f t="shared" si="141"/>
        <v>#N/A</v>
      </c>
      <c r="Z1837" s="416" t="e">
        <f t="shared" si="142"/>
        <v>#N/A</v>
      </c>
      <c r="AA1837" s="416" t="str">
        <f t="shared" si="143"/>
        <v/>
      </c>
      <c r="AB1837" s="416" t="e">
        <f t="shared" si="144"/>
        <v>#N/A</v>
      </c>
      <c r="AC1837" s="416" t="e">
        <f t="shared" si="145"/>
        <v>#N/A</v>
      </c>
    </row>
    <row r="1838" ht="22.5" customHeight="1" spans="1:29">
      <c r="A1838" s="421"/>
      <c r="B1838" s="422"/>
      <c r="C1838" s="422"/>
      <c r="D1838" s="421"/>
      <c r="E1838" s="421"/>
      <c r="F1838" s="421"/>
      <c r="G1838" s="421"/>
      <c r="H1838" s="421"/>
      <c r="I1838" s="421"/>
      <c r="J1838" s="421"/>
      <c r="K1838" s="421"/>
      <c r="L1838" s="421"/>
      <c r="M1838" s="421"/>
      <c r="N1838" s="426"/>
      <c r="O1838" s="426"/>
      <c r="P1838" s="427"/>
      <c r="Q1838" s="427"/>
      <c r="R1838" s="426"/>
      <c r="S1838" s="426"/>
      <c r="T1838" s="426"/>
      <c r="U1838" s="426"/>
      <c r="V1838" s="426"/>
      <c r="W1838" s="426"/>
      <c r="X1838" s="427"/>
      <c r="Y1838" s="416" t="e">
        <f t="shared" si="141"/>
        <v>#N/A</v>
      </c>
      <c r="Z1838" s="416" t="e">
        <f t="shared" si="142"/>
        <v>#N/A</v>
      </c>
      <c r="AA1838" s="416" t="str">
        <f t="shared" si="143"/>
        <v/>
      </c>
      <c r="AB1838" s="416" t="e">
        <f t="shared" si="144"/>
        <v>#N/A</v>
      </c>
      <c r="AC1838" s="416" t="e">
        <f t="shared" si="145"/>
        <v>#N/A</v>
      </c>
    </row>
    <row r="1839" ht="22.5" customHeight="1" spans="1:29">
      <c r="A1839" s="421"/>
      <c r="B1839" s="422"/>
      <c r="C1839" s="422"/>
      <c r="D1839" s="421"/>
      <c r="E1839" s="421"/>
      <c r="F1839" s="421"/>
      <c r="G1839" s="421"/>
      <c r="H1839" s="421"/>
      <c r="I1839" s="421"/>
      <c r="J1839" s="421"/>
      <c r="K1839" s="421"/>
      <c r="L1839" s="421"/>
      <c r="M1839" s="421"/>
      <c r="N1839" s="426"/>
      <c r="O1839" s="426"/>
      <c r="P1839" s="427"/>
      <c r="Q1839" s="427"/>
      <c r="R1839" s="426"/>
      <c r="S1839" s="426"/>
      <c r="T1839" s="426"/>
      <c r="U1839" s="426"/>
      <c r="V1839" s="426"/>
      <c r="W1839" s="426"/>
      <c r="X1839" s="427"/>
      <c r="Y1839" s="416" t="e">
        <f t="shared" si="141"/>
        <v>#N/A</v>
      </c>
      <c r="Z1839" s="416" t="e">
        <f t="shared" si="142"/>
        <v>#N/A</v>
      </c>
      <c r="AA1839" s="416" t="str">
        <f t="shared" si="143"/>
        <v/>
      </c>
      <c r="AB1839" s="416" t="e">
        <f t="shared" si="144"/>
        <v>#N/A</v>
      </c>
      <c r="AC1839" s="416" t="e">
        <f t="shared" si="145"/>
        <v>#N/A</v>
      </c>
    </row>
    <row r="1840" ht="22.5" customHeight="1" spans="1:29">
      <c r="A1840" s="421"/>
      <c r="B1840" s="422"/>
      <c r="C1840" s="422"/>
      <c r="D1840" s="421"/>
      <c r="E1840" s="421"/>
      <c r="F1840" s="421"/>
      <c r="G1840" s="421"/>
      <c r="H1840" s="421"/>
      <c r="I1840" s="421"/>
      <c r="J1840" s="421"/>
      <c r="K1840" s="421"/>
      <c r="L1840" s="421"/>
      <c r="M1840" s="421"/>
      <c r="N1840" s="426"/>
      <c r="O1840" s="426"/>
      <c r="P1840" s="427"/>
      <c r="Q1840" s="427"/>
      <c r="R1840" s="426"/>
      <c r="S1840" s="426"/>
      <c r="T1840" s="426"/>
      <c r="U1840" s="426"/>
      <c r="V1840" s="426"/>
      <c r="W1840" s="426"/>
      <c r="X1840" s="427"/>
      <c r="Y1840" s="416" t="e">
        <f t="shared" si="141"/>
        <v>#N/A</v>
      </c>
      <c r="Z1840" s="416" t="e">
        <f t="shared" si="142"/>
        <v>#N/A</v>
      </c>
      <c r="AA1840" s="416" t="str">
        <f t="shared" si="143"/>
        <v/>
      </c>
      <c r="AB1840" s="416" t="e">
        <f t="shared" si="144"/>
        <v>#N/A</v>
      </c>
      <c r="AC1840" s="416" t="e">
        <f t="shared" si="145"/>
        <v>#N/A</v>
      </c>
    </row>
    <row r="1841" ht="22.5" customHeight="1" spans="1:29">
      <c r="A1841" s="421"/>
      <c r="B1841" s="422"/>
      <c r="C1841" s="422"/>
      <c r="D1841" s="421"/>
      <c r="E1841" s="421"/>
      <c r="F1841" s="421"/>
      <c r="G1841" s="421"/>
      <c r="H1841" s="421"/>
      <c r="I1841" s="421"/>
      <c r="J1841" s="421"/>
      <c r="K1841" s="421"/>
      <c r="L1841" s="421"/>
      <c r="M1841" s="421"/>
      <c r="N1841" s="426"/>
      <c r="O1841" s="426"/>
      <c r="P1841" s="427"/>
      <c r="Q1841" s="427"/>
      <c r="R1841" s="426"/>
      <c r="S1841" s="426"/>
      <c r="T1841" s="426"/>
      <c r="U1841" s="426"/>
      <c r="V1841" s="426"/>
      <c r="W1841" s="426"/>
      <c r="X1841" s="427"/>
      <c r="Y1841" s="416" t="e">
        <f t="shared" si="141"/>
        <v>#N/A</v>
      </c>
      <c r="Z1841" s="416" t="e">
        <f t="shared" si="142"/>
        <v>#N/A</v>
      </c>
      <c r="AA1841" s="416" t="str">
        <f t="shared" si="143"/>
        <v/>
      </c>
      <c r="AB1841" s="416" t="e">
        <f t="shared" si="144"/>
        <v>#N/A</v>
      </c>
      <c r="AC1841" s="416" t="e">
        <f t="shared" si="145"/>
        <v>#N/A</v>
      </c>
    </row>
    <row r="1842" ht="22.5" customHeight="1" spans="1:29">
      <c r="A1842" s="421"/>
      <c r="B1842" s="422"/>
      <c r="C1842" s="422"/>
      <c r="D1842" s="421"/>
      <c r="E1842" s="421"/>
      <c r="F1842" s="421"/>
      <c r="G1842" s="421"/>
      <c r="H1842" s="421"/>
      <c r="I1842" s="421"/>
      <c r="J1842" s="421"/>
      <c r="K1842" s="421"/>
      <c r="L1842" s="421"/>
      <c r="M1842" s="421"/>
      <c r="N1842" s="426"/>
      <c r="O1842" s="426"/>
      <c r="P1842" s="427"/>
      <c r="Q1842" s="427"/>
      <c r="R1842" s="426"/>
      <c r="S1842" s="426"/>
      <c r="T1842" s="426"/>
      <c r="U1842" s="426"/>
      <c r="V1842" s="426"/>
      <c r="W1842" s="426"/>
      <c r="X1842" s="427"/>
      <c r="Y1842" s="416" t="e">
        <f t="shared" si="141"/>
        <v>#N/A</v>
      </c>
      <c r="Z1842" s="416" t="e">
        <f t="shared" si="142"/>
        <v>#N/A</v>
      </c>
      <c r="AA1842" s="416" t="str">
        <f t="shared" si="143"/>
        <v/>
      </c>
      <c r="AB1842" s="416" t="e">
        <f t="shared" si="144"/>
        <v>#N/A</v>
      </c>
      <c r="AC1842" s="416" t="e">
        <f t="shared" si="145"/>
        <v>#N/A</v>
      </c>
    </row>
    <row r="1843" ht="22.5" customHeight="1" spans="1:29">
      <c r="A1843" s="421"/>
      <c r="B1843" s="422"/>
      <c r="C1843" s="422"/>
      <c r="D1843" s="421"/>
      <c r="E1843" s="421"/>
      <c r="F1843" s="421"/>
      <c r="G1843" s="421"/>
      <c r="H1843" s="421"/>
      <c r="I1843" s="421"/>
      <c r="J1843" s="421"/>
      <c r="K1843" s="421"/>
      <c r="L1843" s="421"/>
      <c r="M1843" s="421"/>
      <c r="N1843" s="426"/>
      <c r="O1843" s="426"/>
      <c r="P1843" s="427"/>
      <c r="Q1843" s="427"/>
      <c r="R1843" s="426"/>
      <c r="S1843" s="426"/>
      <c r="T1843" s="426"/>
      <c r="U1843" s="426"/>
      <c r="V1843" s="426"/>
      <c r="W1843" s="426"/>
      <c r="X1843" s="427"/>
      <c r="Y1843" s="416" t="e">
        <f t="shared" si="141"/>
        <v>#N/A</v>
      </c>
      <c r="Z1843" s="416" t="e">
        <f t="shared" si="142"/>
        <v>#N/A</v>
      </c>
      <c r="AA1843" s="416" t="str">
        <f t="shared" si="143"/>
        <v/>
      </c>
      <c r="AB1843" s="416" t="e">
        <f t="shared" si="144"/>
        <v>#N/A</v>
      </c>
      <c r="AC1843" s="416" t="e">
        <f t="shared" si="145"/>
        <v>#N/A</v>
      </c>
    </row>
    <row r="1844" ht="22.5" customHeight="1" spans="1:29">
      <c r="A1844" s="421"/>
      <c r="B1844" s="422"/>
      <c r="C1844" s="422"/>
      <c r="D1844" s="421"/>
      <c r="E1844" s="421"/>
      <c r="F1844" s="421"/>
      <c r="G1844" s="421"/>
      <c r="H1844" s="421"/>
      <c r="I1844" s="421"/>
      <c r="J1844" s="421"/>
      <c r="K1844" s="421"/>
      <c r="L1844" s="421"/>
      <c r="M1844" s="421"/>
      <c r="N1844" s="426"/>
      <c r="O1844" s="426"/>
      <c r="P1844" s="427"/>
      <c r="Q1844" s="427"/>
      <c r="R1844" s="426"/>
      <c r="S1844" s="426"/>
      <c r="T1844" s="426"/>
      <c r="U1844" s="426"/>
      <c r="V1844" s="426"/>
      <c r="W1844" s="426"/>
      <c r="X1844" s="427"/>
      <c r="Y1844" s="416" t="e">
        <f t="shared" si="141"/>
        <v>#N/A</v>
      </c>
      <c r="Z1844" s="416" t="e">
        <f t="shared" si="142"/>
        <v>#N/A</v>
      </c>
      <c r="AA1844" s="416" t="str">
        <f t="shared" si="143"/>
        <v/>
      </c>
      <c r="AB1844" s="416" t="e">
        <f t="shared" si="144"/>
        <v>#N/A</v>
      </c>
      <c r="AC1844" s="416" t="e">
        <f t="shared" si="145"/>
        <v>#N/A</v>
      </c>
    </row>
    <row r="1845" ht="22.5" customHeight="1" spans="1:29">
      <c r="A1845" s="421"/>
      <c r="B1845" s="422"/>
      <c r="C1845" s="422"/>
      <c r="D1845" s="421"/>
      <c r="E1845" s="421"/>
      <c r="F1845" s="421"/>
      <c r="G1845" s="421"/>
      <c r="H1845" s="421"/>
      <c r="I1845" s="421"/>
      <c r="J1845" s="421"/>
      <c r="K1845" s="421"/>
      <c r="L1845" s="421"/>
      <c r="M1845" s="421"/>
      <c r="N1845" s="426"/>
      <c r="O1845" s="426"/>
      <c r="P1845" s="427"/>
      <c r="Q1845" s="427"/>
      <c r="R1845" s="426"/>
      <c r="S1845" s="426"/>
      <c r="T1845" s="426"/>
      <c r="U1845" s="426"/>
      <c r="V1845" s="426"/>
      <c r="W1845" s="426"/>
      <c r="X1845" s="427"/>
      <c r="Y1845" s="416" t="e">
        <f t="shared" si="141"/>
        <v>#N/A</v>
      </c>
      <c r="Z1845" s="416" t="e">
        <f t="shared" si="142"/>
        <v>#N/A</v>
      </c>
      <c r="AA1845" s="416" t="str">
        <f t="shared" si="143"/>
        <v/>
      </c>
      <c r="AB1845" s="416" t="e">
        <f t="shared" si="144"/>
        <v>#N/A</v>
      </c>
      <c r="AC1845" s="416" t="e">
        <f t="shared" si="145"/>
        <v>#N/A</v>
      </c>
    </row>
    <row r="1846" ht="22.5" customHeight="1" spans="1:29">
      <c r="A1846" s="421"/>
      <c r="B1846" s="422"/>
      <c r="C1846" s="422"/>
      <c r="D1846" s="421"/>
      <c r="E1846" s="421"/>
      <c r="F1846" s="421"/>
      <c r="G1846" s="421"/>
      <c r="H1846" s="421"/>
      <c r="I1846" s="421"/>
      <c r="J1846" s="421"/>
      <c r="K1846" s="421"/>
      <c r="L1846" s="421"/>
      <c r="M1846" s="421"/>
      <c r="N1846" s="426"/>
      <c r="O1846" s="426"/>
      <c r="P1846" s="427"/>
      <c r="Q1846" s="427"/>
      <c r="R1846" s="426"/>
      <c r="S1846" s="426"/>
      <c r="T1846" s="426"/>
      <c r="U1846" s="426"/>
      <c r="V1846" s="426"/>
      <c r="W1846" s="426"/>
      <c r="X1846" s="427"/>
      <c r="Y1846" s="416" t="e">
        <f t="shared" si="141"/>
        <v>#N/A</v>
      </c>
      <c r="Z1846" s="416" t="e">
        <f t="shared" si="142"/>
        <v>#N/A</v>
      </c>
      <c r="AA1846" s="416" t="str">
        <f t="shared" si="143"/>
        <v/>
      </c>
      <c r="AB1846" s="416" t="e">
        <f t="shared" si="144"/>
        <v>#N/A</v>
      </c>
      <c r="AC1846" s="416" t="e">
        <f t="shared" si="145"/>
        <v>#N/A</v>
      </c>
    </row>
    <row r="1847" ht="22.5" customHeight="1" spans="1:29">
      <c r="A1847" s="421"/>
      <c r="B1847" s="422"/>
      <c r="C1847" s="422"/>
      <c r="D1847" s="421"/>
      <c r="E1847" s="421"/>
      <c r="F1847" s="421"/>
      <c r="G1847" s="421"/>
      <c r="H1847" s="421"/>
      <c r="I1847" s="421"/>
      <c r="J1847" s="421"/>
      <c r="K1847" s="421"/>
      <c r="L1847" s="421"/>
      <c r="M1847" s="421"/>
      <c r="N1847" s="426"/>
      <c r="O1847" s="426"/>
      <c r="P1847" s="427"/>
      <c r="Q1847" s="427"/>
      <c r="R1847" s="426"/>
      <c r="S1847" s="426"/>
      <c r="T1847" s="426"/>
      <c r="U1847" s="426"/>
      <c r="V1847" s="426"/>
      <c r="W1847" s="426"/>
      <c r="X1847" s="427"/>
      <c r="Y1847" s="416" t="e">
        <f t="shared" si="141"/>
        <v>#N/A</v>
      </c>
      <c r="Z1847" s="416" t="e">
        <f t="shared" si="142"/>
        <v>#N/A</v>
      </c>
      <c r="AA1847" s="416" t="str">
        <f t="shared" si="143"/>
        <v/>
      </c>
      <c r="AB1847" s="416" t="e">
        <f t="shared" si="144"/>
        <v>#N/A</v>
      </c>
      <c r="AC1847" s="416" t="e">
        <f t="shared" si="145"/>
        <v>#N/A</v>
      </c>
    </row>
    <row r="1848" ht="22.5" customHeight="1" spans="1:29">
      <c r="A1848" s="421"/>
      <c r="B1848" s="422"/>
      <c r="C1848" s="422"/>
      <c r="D1848" s="421"/>
      <c r="E1848" s="421"/>
      <c r="F1848" s="421"/>
      <c r="G1848" s="421"/>
      <c r="H1848" s="421"/>
      <c r="I1848" s="421"/>
      <c r="J1848" s="421"/>
      <c r="K1848" s="421"/>
      <c r="L1848" s="421"/>
      <c r="M1848" s="421"/>
      <c r="N1848" s="426"/>
      <c r="O1848" s="426"/>
      <c r="P1848" s="427"/>
      <c r="Q1848" s="427"/>
      <c r="R1848" s="426"/>
      <c r="S1848" s="426"/>
      <c r="T1848" s="426"/>
      <c r="U1848" s="426"/>
      <c r="V1848" s="426"/>
      <c r="W1848" s="426"/>
      <c r="X1848" s="427"/>
      <c r="Y1848" s="416" t="e">
        <f t="shared" si="141"/>
        <v>#N/A</v>
      </c>
      <c r="Z1848" s="416" t="e">
        <f t="shared" si="142"/>
        <v>#N/A</v>
      </c>
      <c r="AA1848" s="416" t="str">
        <f t="shared" si="143"/>
        <v/>
      </c>
      <c r="AB1848" s="416" t="e">
        <f t="shared" si="144"/>
        <v>#N/A</v>
      </c>
      <c r="AC1848" s="416" t="e">
        <f t="shared" si="145"/>
        <v>#N/A</v>
      </c>
    </row>
    <row r="1849" ht="22.5" customHeight="1" spans="1:29">
      <c r="A1849" s="421"/>
      <c r="B1849" s="422"/>
      <c r="C1849" s="422"/>
      <c r="D1849" s="421"/>
      <c r="E1849" s="421"/>
      <c r="F1849" s="421"/>
      <c r="G1849" s="421"/>
      <c r="H1849" s="421"/>
      <c r="I1849" s="421"/>
      <c r="J1849" s="421"/>
      <c r="K1849" s="421"/>
      <c r="L1849" s="421"/>
      <c r="M1849" s="421"/>
      <c r="N1849" s="426"/>
      <c r="O1849" s="426"/>
      <c r="P1849" s="427"/>
      <c r="Q1849" s="427"/>
      <c r="R1849" s="426"/>
      <c r="S1849" s="426"/>
      <c r="T1849" s="426"/>
      <c r="U1849" s="426"/>
      <c r="V1849" s="426"/>
      <c r="W1849" s="426"/>
      <c r="X1849" s="427"/>
      <c r="Y1849" s="416" t="e">
        <f t="shared" si="141"/>
        <v>#N/A</v>
      </c>
      <c r="Z1849" s="416" t="e">
        <f t="shared" si="142"/>
        <v>#N/A</v>
      </c>
      <c r="AA1849" s="416" t="str">
        <f t="shared" si="143"/>
        <v/>
      </c>
      <c r="AB1849" s="416" t="e">
        <f t="shared" si="144"/>
        <v>#N/A</v>
      </c>
      <c r="AC1849" s="416" t="e">
        <f t="shared" si="145"/>
        <v>#N/A</v>
      </c>
    </row>
    <row r="1850" ht="22.5" customHeight="1" spans="1:29">
      <c r="A1850" s="421"/>
      <c r="B1850" s="422"/>
      <c r="C1850" s="422"/>
      <c r="D1850" s="421"/>
      <c r="E1850" s="421"/>
      <c r="F1850" s="421"/>
      <c r="G1850" s="421"/>
      <c r="H1850" s="421"/>
      <c r="I1850" s="421"/>
      <c r="J1850" s="421"/>
      <c r="K1850" s="421"/>
      <c r="L1850" s="421"/>
      <c r="M1850" s="421"/>
      <c r="N1850" s="426"/>
      <c r="O1850" s="426"/>
      <c r="P1850" s="427"/>
      <c r="Q1850" s="427"/>
      <c r="R1850" s="426"/>
      <c r="S1850" s="426"/>
      <c r="T1850" s="426"/>
      <c r="U1850" s="426"/>
      <c r="V1850" s="426"/>
      <c r="W1850" s="426"/>
      <c r="X1850" s="427"/>
      <c r="Y1850" s="416" t="e">
        <f t="shared" si="141"/>
        <v>#N/A</v>
      </c>
      <c r="Z1850" s="416" t="e">
        <f t="shared" si="142"/>
        <v>#N/A</v>
      </c>
      <c r="AA1850" s="416" t="str">
        <f t="shared" si="143"/>
        <v/>
      </c>
      <c r="AB1850" s="416" t="e">
        <f t="shared" si="144"/>
        <v>#N/A</v>
      </c>
      <c r="AC1850" s="416" t="e">
        <f t="shared" si="145"/>
        <v>#N/A</v>
      </c>
    </row>
    <row r="1851" ht="22.5" customHeight="1" spans="1:29">
      <c r="A1851" s="421"/>
      <c r="B1851" s="422"/>
      <c r="C1851" s="422"/>
      <c r="D1851" s="421"/>
      <c r="E1851" s="421"/>
      <c r="F1851" s="421"/>
      <c r="G1851" s="421"/>
      <c r="H1851" s="421"/>
      <c r="I1851" s="421"/>
      <c r="J1851" s="421"/>
      <c r="K1851" s="421"/>
      <c r="L1851" s="421"/>
      <c r="M1851" s="421"/>
      <c r="N1851" s="426"/>
      <c r="O1851" s="426"/>
      <c r="P1851" s="427"/>
      <c r="Q1851" s="427"/>
      <c r="R1851" s="426"/>
      <c r="S1851" s="426"/>
      <c r="T1851" s="426"/>
      <c r="U1851" s="426"/>
      <c r="V1851" s="426"/>
      <c r="W1851" s="426"/>
      <c r="X1851" s="427"/>
      <c r="Y1851" s="416" t="e">
        <f t="shared" si="141"/>
        <v>#N/A</v>
      </c>
      <c r="Z1851" s="416" t="e">
        <f t="shared" si="142"/>
        <v>#N/A</v>
      </c>
      <c r="AA1851" s="416" t="str">
        <f t="shared" si="143"/>
        <v/>
      </c>
      <c r="AB1851" s="416" t="e">
        <f t="shared" si="144"/>
        <v>#N/A</v>
      </c>
      <c r="AC1851" s="416" t="e">
        <f t="shared" si="145"/>
        <v>#N/A</v>
      </c>
    </row>
    <row r="1852" ht="22.5" customHeight="1" spans="1:29">
      <c r="A1852" s="421"/>
      <c r="B1852" s="422"/>
      <c r="C1852" s="422"/>
      <c r="D1852" s="421"/>
      <c r="E1852" s="421"/>
      <c r="F1852" s="421"/>
      <c r="G1852" s="421"/>
      <c r="H1852" s="421"/>
      <c r="I1852" s="421"/>
      <c r="J1852" s="421"/>
      <c r="K1852" s="421"/>
      <c r="L1852" s="421"/>
      <c r="M1852" s="421"/>
      <c r="N1852" s="426"/>
      <c r="O1852" s="426"/>
      <c r="P1852" s="427"/>
      <c r="Q1852" s="427"/>
      <c r="R1852" s="426"/>
      <c r="S1852" s="426"/>
      <c r="T1852" s="426"/>
      <c r="U1852" s="426"/>
      <c r="V1852" s="426"/>
      <c r="W1852" s="426"/>
      <c r="X1852" s="427"/>
      <c r="Y1852" s="416" t="e">
        <f t="shared" si="141"/>
        <v>#N/A</v>
      </c>
      <c r="Z1852" s="416" t="e">
        <f t="shared" si="142"/>
        <v>#N/A</v>
      </c>
      <c r="AA1852" s="416" t="str">
        <f t="shared" si="143"/>
        <v/>
      </c>
      <c r="AB1852" s="416" t="e">
        <f t="shared" si="144"/>
        <v>#N/A</v>
      </c>
      <c r="AC1852" s="416" t="e">
        <f t="shared" si="145"/>
        <v>#N/A</v>
      </c>
    </row>
    <row r="1853" ht="22.5" customHeight="1" spans="1:29">
      <c r="A1853" s="421"/>
      <c r="B1853" s="422"/>
      <c r="C1853" s="422"/>
      <c r="D1853" s="421"/>
      <c r="E1853" s="421"/>
      <c r="F1853" s="421"/>
      <c r="G1853" s="421"/>
      <c r="H1853" s="421"/>
      <c r="I1853" s="421"/>
      <c r="J1853" s="421"/>
      <c r="K1853" s="421"/>
      <c r="L1853" s="421"/>
      <c r="M1853" s="421"/>
      <c r="N1853" s="426"/>
      <c r="O1853" s="426"/>
      <c r="P1853" s="427"/>
      <c r="Q1853" s="427"/>
      <c r="R1853" s="426"/>
      <c r="S1853" s="426"/>
      <c r="T1853" s="426"/>
      <c r="U1853" s="426"/>
      <c r="V1853" s="426"/>
      <c r="W1853" s="426"/>
      <c r="X1853" s="427"/>
      <c r="Y1853" s="416" t="e">
        <f t="shared" si="141"/>
        <v>#N/A</v>
      </c>
      <c r="Z1853" s="416" t="e">
        <f t="shared" si="142"/>
        <v>#N/A</v>
      </c>
      <c r="AA1853" s="416" t="str">
        <f t="shared" si="143"/>
        <v/>
      </c>
      <c r="AB1853" s="416" t="e">
        <f t="shared" si="144"/>
        <v>#N/A</v>
      </c>
      <c r="AC1853" s="416" t="e">
        <f t="shared" si="145"/>
        <v>#N/A</v>
      </c>
    </row>
    <row r="1854" ht="22.5" customHeight="1" spans="1:29">
      <c r="A1854" s="421"/>
      <c r="B1854" s="422"/>
      <c r="C1854" s="422"/>
      <c r="D1854" s="421"/>
      <c r="E1854" s="421"/>
      <c r="F1854" s="421"/>
      <c r="G1854" s="421"/>
      <c r="H1854" s="421"/>
      <c r="I1854" s="421"/>
      <c r="J1854" s="421"/>
      <c r="K1854" s="421"/>
      <c r="L1854" s="421"/>
      <c r="M1854" s="421"/>
      <c r="N1854" s="426"/>
      <c r="O1854" s="426"/>
      <c r="P1854" s="427"/>
      <c r="Q1854" s="427"/>
      <c r="R1854" s="426"/>
      <c r="S1854" s="426"/>
      <c r="T1854" s="426"/>
      <c r="U1854" s="426"/>
      <c r="V1854" s="426"/>
      <c r="W1854" s="426"/>
      <c r="X1854" s="427"/>
      <c r="Y1854" s="416" t="e">
        <f t="shared" si="141"/>
        <v>#N/A</v>
      </c>
      <c r="Z1854" s="416" t="e">
        <f t="shared" si="142"/>
        <v>#N/A</v>
      </c>
      <c r="AA1854" s="416" t="str">
        <f t="shared" si="143"/>
        <v/>
      </c>
      <c r="AB1854" s="416" t="e">
        <f t="shared" si="144"/>
        <v>#N/A</v>
      </c>
      <c r="AC1854" s="416" t="e">
        <f t="shared" si="145"/>
        <v>#N/A</v>
      </c>
    </row>
    <row r="1855" ht="22.5" customHeight="1" spans="1:29">
      <c r="A1855" s="421"/>
      <c r="B1855" s="422"/>
      <c r="C1855" s="422"/>
      <c r="D1855" s="421"/>
      <c r="E1855" s="421"/>
      <c r="F1855" s="421"/>
      <c r="G1855" s="421"/>
      <c r="H1855" s="421"/>
      <c r="I1855" s="421"/>
      <c r="J1855" s="421"/>
      <c r="K1855" s="421"/>
      <c r="L1855" s="421"/>
      <c r="M1855" s="421"/>
      <c r="N1855" s="426"/>
      <c r="O1855" s="426"/>
      <c r="P1855" s="427"/>
      <c r="Q1855" s="427"/>
      <c r="R1855" s="426"/>
      <c r="S1855" s="426"/>
      <c r="T1855" s="426"/>
      <c r="U1855" s="426"/>
      <c r="V1855" s="426"/>
      <c r="W1855" s="426"/>
      <c r="X1855" s="427"/>
      <c r="Y1855" s="416" t="e">
        <f t="shared" si="141"/>
        <v>#N/A</v>
      </c>
      <c r="Z1855" s="416" t="e">
        <f t="shared" si="142"/>
        <v>#N/A</v>
      </c>
      <c r="AA1855" s="416" t="str">
        <f t="shared" si="143"/>
        <v/>
      </c>
      <c r="AB1855" s="416" t="e">
        <f t="shared" si="144"/>
        <v>#N/A</v>
      </c>
      <c r="AC1855" s="416" t="e">
        <f t="shared" si="145"/>
        <v>#N/A</v>
      </c>
    </row>
    <row r="1856" ht="22.5" customHeight="1" spans="1:29">
      <c r="A1856" s="421"/>
      <c r="B1856" s="422"/>
      <c r="C1856" s="422"/>
      <c r="D1856" s="421"/>
      <c r="E1856" s="421"/>
      <c r="F1856" s="421"/>
      <c r="G1856" s="421"/>
      <c r="H1856" s="421"/>
      <c r="I1856" s="421"/>
      <c r="J1856" s="421"/>
      <c r="K1856" s="421"/>
      <c r="L1856" s="421"/>
      <c r="M1856" s="421"/>
      <c r="N1856" s="426"/>
      <c r="O1856" s="426"/>
      <c r="P1856" s="427"/>
      <c r="Q1856" s="427"/>
      <c r="R1856" s="426"/>
      <c r="S1856" s="426"/>
      <c r="T1856" s="426"/>
      <c r="U1856" s="426"/>
      <c r="V1856" s="426"/>
      <c r="W1856" s="426"/>
      <c r="X1856" s="427"/>
      <c r="Y1856" s="416" t="e">
        <f t="shared" si="141"/>
        <v>#N/A</v>
      </c>
      <c r="Z1856" s="416" t="e">
        <f t="shared" si="142"/>
        <v>#N/A</v>
      </c>
      <c r="AA1856" s="416" t="str">
        <f t="shared" si="143"/>
        <v/>
      </c>
      <c r="AB1856" s="416" t="e">
        <f t="shared" si="144"/>
        <v>#N/A</v>
      </c>
      <c r="AC1856" s="416" t="e">
        <f t="shared" si="145"/>
        <v>#N/A</v>
      </c>
    </row>
    <row r="1857" ht="22.5" customHeight="1" spans="1:29">
      <c r="A1857" s="421"/>
      <c r="B1857" s="422"/>
      <c r="C1857" s="422"/>
      <c r="D1857" s="421"/>
      <c r="E1857" s="421"/>
      <c r="F1857" s="421"/>
      <c r="G1857" s="421"/>
      <c r="H1857" s="421"/>
      <c r="I1857" s="421"/>
      <c r="J1857" s="421"/>
      <c r="K1857" s="421"/>
      <c r="L1857" s="421"/>
      <c r="M1857" s="421"/>
      <c r="N1857" s="426"/>
      <c r="O1857" s="426"/>
      <c r="P1857" s="427"/>
      <c r="Q1857" s="427"/>
      <c r="R1857" s="426"/>
      <c r="S1857" s="426"/>
      <c r="T1857" s="426"/>
      <c r="U1857" s="426"/>
      <c r="V1857" s="426"/>
      <c r="W1857" s="426"/>
      <c r="X1857" s="427"/>
      <c r="Y1857" s="416" t="e">
        <f t="shared" si="141"/>
        <v>#N/A</v>
      </c>
      <c r="Z1857" s="416" t="e">
        <f t="shared" si="142"/>
        <v>#N/A</v>
      </c>
      <c r="AA1857" s="416" t="str">
        <f t="shared" si="143"/>
        <v/>
      </c>
      <c r="AB1857" s="416" t="e">
        <f t="shared" si="144"/>
        <v>#N/A</v>
      </c>
      <c r="AC1857" s="416" t="e">
        <f t="shared" si="145"/>
        <v>#N/A</v>
      </c>
    </row>
    <row r="1858" ht="22.5" customHeight="1" spans="1:29">
      <c r="A1858" s="421"/>
      <c r="B1858" s="422"/>
      <c r="C1858" s="422"/>
      <c r="D1858" s="421"/>
      <c r="E1858" s="421"/>
      <c r="F1858" s="421"/>
      <c r="G1858" s="421"/>
      <c r="H1858" s="421"/>
      <c r="I1858" s="421"/>
      <c r="J1858" s="421"/>
      <c r="K1858" s="421"/>
      <c r="L1858" s="421"/>
      <c r="M1858" s="421"/>
      <c r="N1858" s="426"/>
      <c r="O1858" s="426"/>
      <c r="P1858" s="427"/>
      <c r="Q1858" s="427"/>
      <c r="R1858" s="426"/>
      <c r="S1858" s="426"/>
      <c r="T1858" s="426"/>
      <c r="U1858" s="426"/>
      <c r="V1858" s="426"/>
      <c r="W1858" s="426"/>
      <c r="X1858" s="427"/>
      <c r="Y1858" s="416" t="e">
        <f t="shared" si="141"/>
        <v>#N/A</v>
      </c>
      <c r="Z1858" s="416" t="e">
        <f t="shared" si="142"/>
        <v>#N/A</v>
      </c>
      <c r="AA1858" s="416" t="str">
        <f t="shared" si="143"/>
        <v/>
      </c>
      <c r="AB1858" s="416" t="e">
        <f t="shared" si="144"/>
        <v>#N/A</v>
      </c>
      <c r="AC1858" s="416" t="e">
        <f t="shared" si="145"/>
        <v>#N/A</v>
      </c>
    </row>
    <row r="1859" ht="22.5" customHeight="1" spans="1:29">
      <c r="A1859" s="421"/>
      <c r="B1859" s="422"/>
      <c r="C1859" s="422"/>
      <c r="D1859" s="421"/>
      <c r="E1859" s="421"/>
      <c r="F1859" s="421"/>
      <c r="G1859" s="421"/>
      <c r="H1859" s="421"/>
      <c r="I1859" s="421"/>
      <c r="J1859" s="421"/>
      <c r="K1859" s="421"/>
      <c r="L1859" s="421"/>
      <c r="M1859" s="421"/>
      <c r="N1859" s="426"/>
      <c r="O1859" s="426"/>
      <c r="P1859" s="427"/>
      <c r="Q1859" s="427"/>
      <c r="R1859" s="426"/>
      <c r="S1859" s="426"/>
      <c r="T1859" s="426"/>
      <c r="U1859" s="426"/>
      <c r="V1859" s="426"/>
      <c r="W1859" s="426"/>
      <c r="X1859" s="427"/>
      <c r="Y1859" s="416" t="e">
        <f t="shared" si="141"/>
        <v>#N/A</v>
      </c>
      <c r="Z1859" s="416" t="e">
        <f t="shared" si="142"/>
        <v>#N/A</v>
      </c>
      <c r="AA1859" s="416" t="str">
        <f t="shared" si="143"/>
        <v/>
      </c>
      <c r="AB1859" s="416" t="e">
        <f t="shared" si="144"/>
        <v>#N/A</v>
      </c>
      <c r="AC1859" s="416" t="e">
        <f t="shared" si="145"/>
        <v>#N/A</v>
      </c>
    </row>
    <row r="1860" ht="22.5" customHeight="1" spans="1:29">
      <c r="A1860" s="421"/>
      <c r="B1860" s="422"/>
      <c r="C1860" s="422"/>
      <c r="D1860" s="421"/>
      <c r="E1860" s="421"/>
      <c r="F1860" s="421"/>
      <c r="G1860" s="421"/>
      <c r="H1860" s="421"/>
      <c r="I1860" s="421"/>
      <c r="J1860" s="421"/>
      <c r="K1860" s="421"/>
      <c r="L1860" s="421"/>
      <c r="M1860" s="421"/>
      <c r="N1860" s="426"/>
      <c r="O1860" s="426"/>
      <c r="P1860" s="427"/>
      <c r="Q1860" s="427"/>
      <c r="R1860" s="426"/>
      <c r="S1860" s="426"/>
      <c r="T1860" s="426"/>
      <c r="U1860" s="426"/>
      <c r="V1860" s="426"/>
      <c r="W1860" s="426"/>
      <c r="X1860" s="427"/>
      <c r="Y1860" s="416" t="e">
        <f t="shared" si="141"/>
        <v>#N/A</v>
      </c>
      <c r="Z1860" s="416" t="e">
        <f t="shared" si="142"/>
        <v>#N/A</v>
      </c>
      <c r="AA1860" s="416" t="str">
        <f t="shared" si="143"/>
        <v/>
      </c>
      <c r="AB1860" s="416" t="e">
        <f t="shared" si="144"/>
        <v>#N/A</v>
      </c>
      <c r="AC1860" s="416" t="e">
        <f t="shared" si="145"/>
        <v>#N/A</v>
      </c>
    </row>
    <row r="1861" ht="22.5" customHeight="1" spans="1:29">
      <c r="A1861" s="421"/>
      <c r="B1861" s="422"/>
      <c r="C1861" s="422"/>
      <c r="D1861" s="421"/>
      <c r="E1861" s="421"/>
      <c r="F1861" s="421"/>
      <c r="G1861" s="421"/>
      <c r="H1861" s="421"/>
      <c r="I1861" s="421"/>
      <c r="J1861" s="421"/>
      <c r="K1861" s="421"/>
      <c r="L1861" s="421"/>
      <c r="M1861" s="421"/>
      <c r="N1861" s="426"/>
      <c r="O1861" s="426"/>
      <c r="P1861" s="427"/>
      <c r="Q1861" s="427"/>
      <c r="R1861" s="426"/>
      <c r="S1861" s="426"/>
      <c r="T1861" s="426"/>
      <c r="U1861" s="426"/>
      <c r="V1861" s="426"/>
      <c r="W1861" s="426"/>
      <c r="X1861" s="427"/>
      <c r="Y1861" s="416" t="e">
        <f t="shared" si="141"/>
        <v>#N/A</v>
      </c>
      <c r="Z1861" s="416" t="e">
        <f t="shared" si="142"/>
        <v>#N/A</v>
      </c>
      <c r="AA1861" s="416" t="str">
        <f t="shared" si="143"/>
        <v/>
      </c>
      <c r="AB1861" s="416" t="e">
        <f t="shared" si="144"/>
        <v>#N/A</v>
      </c>
      <c r="AC1861" s="416" t="e">
        <f t="shared" si="145"/>
        <v>#N/A</v>
      </c>
    </row>
    <row r="1862" ht="22.5" customHeight="1" spans="1:29">
      <c r="A1862" s="421"/>
      <c r="B1862" s="422"/>
      <c r="C1862" s="422"/>
      <c r="D1862" s="421"/>
      <c r="E1862" s="421"/>
      <c r="F1862" s="421"/>
      <c r="G1862" s="421"/>
      <c r="H1862" s="421"/>
      <c r="I1862" s="421"/>
      <c r="J1862" s="421"/>
      <c r="K1862" s="421"/>
      <c r="L1862" s="421"/>
      <c r="M1862" s="421"/>
      <c r="N1862" s="426"/>
      <c r="O1862" s="426"/>
      <c r="P1862" s="427"/>
      <c r="Q1862" s="427"/>
      <c r="R1862" s="426"/>
      <c r="S1862" s="426"/>
      <c r="T1862" s="426"/>
      <c r="U1862" s="426"/>
      <c r="V1862" s="426"/>
      <c r="W1862" s="426"/>
      <c r="X1862" s="427"/>
      <c r="Y1862" s="416" t="e">
        <f t="shared" si="141"/>
        <v>#N/A</v>
      </c>
      <c r="Z1862" s="416" t="e">
        <f t="shared" si="142"/>
        <v>#N/A</v>
      </c>
      <c r="AA1862" s="416" t="str">
        <f t="shared" si="143"/>
        <v/>
      </c>
      <c r="AB1862" s="416" t="e">
        <f t="shared" si="144"/>
        <v>#N/A</v>
      </c>
      <c r="AC1862" s="416" t="e">
        <f t="shared" si="145"/>
        <v>#N/A</v>
      </c>
    </row>
    <row r="1863" ht="22.5" customHeight="1" spans="1:29">
      <c r="A1863" s="421"/>
      <c r="B1863" s="422"/>
      <c r="C1863" s="422"/>
      <c r="D1863" s="421"/>
      <c r="E1863" s="421"/>
      <c r="F1863" s="421"/>
      <c r="G1863" s="421"/>
      <c r="H1863" s="421"/>
      <c r="I1863" s="421"/>
      <c r="J1863" s="421"/>
      <c r="K1863" s="421"/>
      <c r="L1863" s="421"/>
      <c r="M1863" s="421"/>
      <c r="N1863" s="426"/>
      <c r="O1863" s="426"/>
      <c r="P1863" s="427"/>
      <c r="Q1863" s="427"/>
      <c r="R1863" s="426"/>
      <c r="S1863" s="426"/>
      <c r="T1863" s="426"/>
      <c r="U1863" s="426"/>
      <c r="V1863" s="426"/>
      <c r="W1863" s="426"/>
      <c r="X1863" s="427"/>
      <c r="Y1863" s="416" t="e">
        <f t="shared" ref="Y1863:Y1926" si="146">_xlfn.IFS(LEFT(M1863,3)="003","三保支出",LEFT(M1863,3)="004","刚性支出",LEFT(M1863,3)="000","促发展支出")</f>
        <v>#N/A</v>
      </c>
      <c r="Z1863" s="416" t="e">
        <f t="shared" ref="Z1863:Z1926" si="147">_xlfn.IFS(LEFT(E1863,1)="3","项目支出",LEFT(E1863,1)="1","人员类支出",LEFT(E1863,1)="2","运转类支出")</f>
        <v>#N/A</v>
      </c>
      <c r="AA1863" s="416" t="str">
        <f t="shared" ref="AA1863:AA1926" si="148">LEFT(H1863,7)</f>
        <v/>
      </c>
      <c r="AB1863" s="416" t="e">
        <f t="shared" ref="AB1863:AB1926" si="149">_xlfn.IFS(LEFT(M1863,6)="003001","保工资",LEFT(M1863,6)="003002","保运转",LEFT(M1863,6)="003003","保基本民生")</f>
        <v>#N/A</v>
      </c>
      <c r="AC1863" s="416" t="e">
        <f t="shared" ref="AC1863:AC1926" si="150">IF(Z1863="项目支出","否","是")</f>
        <v>#N/A</v>
      </c>
    </row>
    <row r="1864" ht="22.5" customHeight="1" spans="1:29">
      <c r="A1864" s="421"/>
      <c r="B1864" s="422"/>
      <c r="C1864" s="422"/>
      <c r="D1864" s="421"/>
      <c r="E1864" s="421"/>
      <c r="F1864" s="421"/>
      <c r="G1864" s="421"/>
      <c r="H1864" s="421"/>
      <c r="I1864" s="421"/>
      <c r="J1864" s="421"/>
      <c r="K1864" s="421"/>
      <c r="L1864" s="421"/>
      <c r="M1864" s="421"/>
      <c r="N1864" s="426"/>
      <c r="O1864" s="426"/>
      <c r="P1864" s="427"/>
      <c r="Q1864" s="427"/>
      <c r="R1864" s="426"/>
      <c r="S1864" s="426"/>
      <c r="T1864" s="426"/>
      <c r="U1864" s="426"/>
      <c r="V1864" s="426"/>
      <c r="W1864" s="426"/>
      <c r="X1864" s="427"/>
      <c r="Y1864" s="416" t="e">
        <f t="shared" si="146"/>
        <v>#N/A</v>
      </c>
      <c r="Z1864" s="416" t="e">
        <f t="shared" si="147"/>
        <v>#N/A</v>
      </c>
      <c r="AA1864" s="416" t="str">
        <f t="shared" si="148"/>
        <v/>
      </c>
      <c r="AB1864" s="416" t="e">
        <f t="shared" si="149"/>
        <v>#N/A</v>
      </c>
      <c r="AC1864" s="416" t="e">
        <f t="shared" si="150"/>
        <v>#N/A</v>
      </c>
    </row>
    <row r="1865" ht="22.5" customHeight="1" spans="1:29">
      <c r="A1865" s="421"/>
      <c r="B1865" s="422"/>
      <c r="C1865" s="422"/>
      <c r="D1865" s="421"/>
      <c r="E1865" s="421"/>
      <c r="F1865" s="421"/>
      <c r="G1865" s="421"/>
      <c r="H1865" s="421"/>
      <c r="I1865" s="421"/>
      <c r="J1865" s="421"/>
      <c r="K1865" s="421"/>
      <c r="L1865" s="421"/>
      <c r="M1865" s="421"/>
      <c r="N1865" s="426"/>
      <c r="O1865" s="426"/>
      <c r="P1865" s="427"/>
      <c r="Q1865" s="427"/>
      <c r="R1865" s="426"/>
      <c r="S1865" s="426"/>
      <c r="T1865" s="426"/>
      <c r="U1865" s="426"/>
      <c r="V1865" s="426"/>
      <c r="W1865" s="426"/>
      <c r="X1865" s="427"/>
      <c r="Y1865" s="416" t="e">
        <f t="shared" si="146"/>
        <v>#N/A</v>
      </c>
      <c r="Z1865" s="416" t="e">
        <f t="shared" si="147"/>
        <v>#N/A</v>
      </c>
      <c r="AA1865" s="416" t="str">
        <f t="shared" si="148"/>
        <v/>
      </c>
      <c r="AB1865" s="416" t="e">
        <f t="shared" si="149"/>
        <v>#N/A</v>
      </c>
      <c r="AC1865" s="416" t="e">
        <f t="shared" si="150"/>
        <v>#N/A</v>
      </c>
    </row>
    <row r="1866" ht="22.5" customHeight="1" spans="1:29">
      <c r="A1866" s="421"/>
      <c r="B1866" s="422"/>
      <c r="C1866" s="422"/>
      <c r="D1866" s="421"/>
      <c r="E1866" s="421"/>
      <c r="F1866" s="421"/>
      <c r="G1866" s="421"/>
      <c r="H1866" s="421"/>
      <c r="I1866" s="421"/>
      <c r="J1866" s="421"/>
      <c r="K1866" s="421"/>
      <c r="L1866" s="421"/>
      <c r="M1866" s="421"/>
      <c r="N1866" s="426"/>
      <c r="O1866" s="426"/>
      <c r="P1866" s="427"/>
      <c r="Q1866" s="427"/>
      <c r="R1866" s="426"/>
      <c r="S1866" s="426"/>
      <c r="T1866" s="426"/>
      <c r="U1866" s="426"/>
      <c r="V1866" s="426"/>
      <c r="W1866" s="426"/>
      <c r="X1866" s="427"/>
      <c r="Y1866" s="416" t="e">
        <f t="shared" si="146"/>
        <v>#N/A</v>
      </c>
      <c r="Z1866" s="416" t="e">
        <f t="shared" si="147"/>
        <v>#N/A</v>
      </c>
      <c r="AA1866" s="416" t="str">
        <f t="shared" si="148"/>
        <v/>
      </c>
      <c r="AB1866" s="416" t="e">
        <f t="shared" si="149"/>
        <v>#N/A</v>
      </c>
      <c r="AC1866" s="416" t="e">
        <f t="shared" si="150"/>
        <v>#N/A</v>
      </c>
    </row>
    <row r="1867" ht="22.5" customHeight="1" spans="1:29">
      <c r="A1867" s="421"/>
      <c r="B1867" s="422"/>
      <c r="C1867" s="422"/>
      <c r="D1867" s="421"/>
      <c r="E1867" s="421"/>
      <c r="F1867" s="421"/>
      <c r="G1867" s="421"/>
      <c r="H1867" s="421"/>
      <c r="I1867" s="421"/>
      <c r="J1867" s="421"/>
      <c r="K1867" s="421"/>
      <c r="L1867" s="421"/>
      <c r="M1867" s="421"/>
      <c r="N1867" s="426"/>
      <c r="O1867" s="426"/>
      <c r="P1867" s="427"/>
      <c r="Q1867" s="427"/>
      <c r="R1867" s="426"/>
      <c r="S1867" s="426"/>
      <c r="T1867" s="426"/>
      <c r="U1867" s="426"/>
      <c r="V1867" s="426"/>
      <c r="W1867" s="426"/>
      <c r="X1867" s="427"/>
      <c r="Y1867" s="416" t="e">
        <f t="shared" si="146"/>
        <v>#N/A</v>
      </c>
      <c r="Z1867" s="416" t="e">
        <f t="shared" si="147"/>
        <v>#N/A</v>
      </c>
      <c r="AA1867" s="416" t="str">
        <f t="shared" si="148"/>
        <v/>
      </c>
      <c r="AB1867" s="416" t="e">
        <f t="shared" si="149"/>
        <v>#N/A</v>
      </c>
      <c r="AC1867" s="416" t="e">
        <f t="shared" si="150"/>
        <v>#N/A</v>
      </c>
    </row>
    <row r="1868" ht="22.5" customHeight="1" spans="1:29">
      <c r="A1868" s="421"/>
      <c r="B1868" s="422"/>
      <c r="C1868" s="422"/>
      <c r="D1868" s="421"/>
      <c r="E1868" s="421"/>
      <c r="F1868" s="421"/>
      <c r="G1868" s="421"/>
      <c r="H1868" s="421"/>
      <c r="I1868" s="421"/>
      <c r="J1868" s="421"/>
      <c r="K1868" s="421"/>
      <c r="L1868" s="421"/>
      <c r="M1868" s="421"/>
      <c r="N1868" s="426"/>
      <c r="O1868" s="426"/>
      <c r="P1868" s="427"/>
      <c r="Q1868" s="427"/>
      <c r="R1868" s="426"/>
      <c r="S1868" s="426"/>
      <c r="T1868" s="426"/>
      <c r="U1868" s="426"/>
      <c r="V1868" s="426"/>
      <c r="W1868" s="426"/>
      <c r="X1868" s="427"/>
      <c r="Y1868" s="416" t="e">
        <f t="shared" si="146"/>
        <v>#N/A</v>
      </c>
      <c r="Z1868" s="416" t="e">
        <f t="shared" si="147"/>
        <v>#N/A</v>
      </c>
      <c r="AA1868" s="416" t="str">
        <f t="shared" si="148"/>
        <v/>
      </c>
      <c r="AB1868" s="416" t="e">
        <f t="shared" si="149"/>
        <v>#N/A</v>
      </c>
      <c r="AC1868" s="416" t="e">
        <f t="shared" si="150"/>
        <v>#N/A</v>
      </c>
    </row>
    <row r="1869" ht="22.5" customHeight="1" spans="1:29">
      <c r="A1869" s="421"/>
      <c r="B1869" s="422"/>
      <c r="C1869" s="422"/>
      <c r="D1869" s="421"/>
      <c r="E1869" s="421"/>
      <c r="F1869" s="421"/>
      <c r="G1869" s="421"/>
      <c r="H1869" s="421"/>
      <c r="I1869" s="421"/>
      <c r="J1869" s="421"/>
      <c r="K1869" s="421"/>
      <c r="L1869" s="421"/>
      <c r="M1869" s="421"/>
      <c r="N1869" s="426"/>
      <c r="O1869" s="426"/>
      <c r="P1869" s="427"/>
      <c r="Q1869" s="427"/>
      <c r="R1869" s="426"/>
      <c r="S1869" s="426"/>
      <c r="T1869" s="426"/>
      <c r="U1869" s="426"/>
      <c r="V1869" s="426"/>
      <c r="W1869" s="426"/>
      <c r="X1869" s="427"/>
      <c r="Y1869" s="416" t="e">
        <f t="shared" si="146"/>
        <v>#N/A</v>
      </c>
      <c r="Z1869" s="416" t="e">
        <f t="shared" si="147"/>
        <v>#N/A</v>
      </c>
      <c r="AA1869" s="416" t="str">
        <f t="shared" si="148"/>
        <v/>
      </c>
      <c r="AB1869" s="416" t="e">
        <f t="shared" si="149"/>
        <v>#N/A</v>
      </c>
      <c r="AC1869" s="416" t="e">
        <f t="shared" si="150"/>
        <v>#N/A</v>
      </c>
    </row>
    <row r="1870" ht="22.5" customHeight="1" spans="1:29">
      <c r="A1870" s="421"/>
      <c r="B1870" s="422"/>
      <c r="C1870" s="422"/>
      <c r="D1870" s="421"/>
      <c r="E1870" s="421"/>
      <c r="F1870" s="421"/>
      <c r="G1870" s="421"/>
      <c r="H1870" s="421"/>
      <c r="I1870" s="421"/>
      <c r="J1870" s="421"/>
      <c r="K1870" s="421"/>
      <c r="L1870" s="421"/>
      <c r="M1870" s="421"/>
      <c r="N1870" s="426"/>
      <c r="O1870" s="426"/>
      <c r="P1870" s="427"/>
      <c r="Q1870" s="427"/>
      <c r="R1870" s="426"/>
      <c r="S1870" s="426"/>
      <c r="T1870" s="426"/>
      <c r="U1870" s="426"/>
      <c r="V1870" s="426"/>
      <c r="W1870" s="426"/>
      <c r="X1870" s="427"/>
      <c r="Y1870" s="416" t="e">
        <f t="shared" si="146"/>
        <v>#N/A</v>
      </c>
      <c r="Z1870" s="416" t="e">
        <f t="shared" si="147"/>
        <v>#N/A</v>
      </c>
      <c r="AA1870" s="416" t="str">
        <f t="shared" si="148"/>
        <v/>
      </c>
      <c r="AB1870" s="416" t="e">
        <f t="shared" si="149"/>
        <v>#N/A</v>
      </c>
      <c r="AC1870" s="416" t="e">
        <f t="shared" si="150"/>
        <v>#N/A</v>
      </c>
    </row>
    <row r="1871" ht="22.5" customHeight="1" spans="1:29">
      <c r="A1871" s="421"/>
      <c r="B1871" s="422"/>
      <c r="C1871" s="422"/>
      <c r="D1871" s="421"/>
      <c r="E1871" s="421"/>
      <c r="F1871" s="421"/>
      <c r="G1871" s="421"/>
      <c r="H1871" s="421"/>
      <c r="I1871" s="421"/>
      <c r="J1871" s="421"/>
      <c r="K1871" s="421"/>
      <c r="L1871" s="421"/>
      <c r="M1871" s="421"/>
      <c r="N1871" s="426"/>
      <c r="O1871" s="426"/>
      <c r="P1871" s="427"/>
      <c r="Q1871" s="427"/>
      <c r="R1871" s="426"/>
      <c r="S1871" s="426"/>
      <c r="T1871" s="426"/>
      <c r="U1871" s="426"/>
      <c r="V1871" s="426"/>
      <c r="W1871" s="426"/>
      <c r="X1871" s="427"/>
      <c r="Y1871" s="416" t="e">
        <f t="shared" si="146"/>
        <v>#N/A</v>
      </c>
      <c r="Z1871" s="416" t="e">
        <f t="shared" si="147"/>
        <v>#N/A</v>
      </c>
      <c r="AA1871" s="416" t="str">
        <f t="shared" si="148"/>
        <v/>
      </c>
      <c r="AB1871" s="416" t="e">
        <f t="shared" si="149"/>
        <v>#N/A</v>
      </c>
      <c r="AC1871" s="416" t="e">
        <f t="shared" si="150"/>
        <v>#N/A</v>
      </c>
    </row>
    <row r="1872" ht="22.5" customHeight="1" spans="1:29">
      <c r="A1872" s="421"/>
      <c r="B1872" s="422"/>
      <c r="C1872" s="422"/>
      <c r="D1872" s="421"/>
      <c r="E1872" s="421"/>
      <c r="F1872" s="421"/>
      <c r="G1872" s="421"/>
      <c r="H1872" s="421"/>
      <c r="I1872" s="421"/>
      <c r="J1872" s="421"/>
      <c r="K1872" s="421"/>
      <c r="L1872" s="421"/>
      <c r="M1872" s="421"/>
      <c r="N1872" s="426"/>
      <c r="O1872" s="426"/>
      <c r="P1872" s="427"/>
      <c r="Q1872" s="427"/>
      <c r="R1872" s="426"/>
      <c r="S1872" s="426"/>
      <c r="T1872" s="426"/>
      <c r="U1872" s="426"/>
      <c r="V1872" s="426"/>
      <c r="W1872" s="426"/>
      <c r="X1872" s="427"/>
      <c r="Y1872" s="416" t="e">
        <f t="shared" si="146"/>
        <v>#N/A</v>
      </c>
      <c r="Z1872" s="416" t="e">
        <f t="shared" si="147"/>
        <v>#N/A</v>
      </c>
      <c r="AA1872" s="416" t="str">
        <f t="shared" si="148"/>
        <v/>
      </c>
      <c r="AB1872" s="416" t="e">
        <f t="shared" si="149"/>
        <v>#N/A</v>
      </c>
      <c r="AC1872" s="416" t="e">
        <f t="shared" si="150"/>
        <v>#N/A</v>
      </c>
    </row>
    <row r="1873" ht="22.5" customHeight="1" spans="1:29">
      <c r="A1873" s="421"/>
      <c r="B1873" s="422"/>
      <c r="C1873" s="422"/>
      <c r="D1873" s="421"/>
      <c r="E1873" s="421"/>
      <c r="F1873" s="421"/>
      <c r="G1873" s="421"/>
      <c r="H1873" s="421"/>
      <c r="I1873" s="421"/>
      <c r="J1873" s="421"/>
      <c r="K1873" s="421"/>
      <c r="L1873" s="421"/>
      <c r="M1873" s="421"/>
      <c r="N1873" s="426"/>
      <c r="O1873" s="426"/>
      <c r="P1873" s="427"/>
      <c r="Q1873" s="427"/>
      <c r="R1873" s="426"/>
      <c r="S1873" s="426"/>
      <c r="T1873" s="426"/>
      <c r="U1873" s="426"/>
      <c r="V1873" s="426"/>
      <c r="W1873" s="426"/>
      <c r="X1873" s="427"/>
      <c r="Y1873" s="416" t="e">
        <f t="shared" si="146"/>
        <v>#N/A</v>
      </c>
      <c r="Z1873" s="416" t="e">
        <f t="shared" si="147"/>
        <v>#N/A</v>
      </c>
      <c r="AA1873" s="416" t="str">
        <f t="shared" si="148"/>
        <v/>
      </c>
      <c r="AB1873" s="416" t="e">
        <f t="shared" si="149"/>
        <v>#N/A</v>
      </c>
      <c r="AC1873" s="416" t="e">
        <f t="shared" si="150"/>
        <v>#N/A</v>
      </c>
    </row>
    <row r="1874" ht="22.5" customHeight="1" spans="1:29">
      <c r="A1874" s="421"/>
      <c r="B1874" s="422"/>
      <c r="C1874" s="422"/>
      <c r="D1874" s="421"/>
      <c r="E1874" s="421"/>
      <c r="F1874" s="421"/>
      <c r="G1874" s="421"/>
      <c r="H1874" s="421"/>
      <c r="I1874" s="421"/>
      <c r="J1874" s="421"/>
      <c r="K1874" s="421"/>
      <c r="L1874" s="421"/>
      <c r="M1874" s="421"/>
      <c r="N1874" s="426"/>
      <c r="O1874" s="426"/>
      <c r="P1874" s="427"/>
      <c r="Q1874" s="427"/>
      <c r="R1874" s="426"/>
      <c r="S1874" s="426"/>
      <c r="T1874" s="426"/>
      <c r="U1874" s="426"/>
      <c r="V1874" s="426"/>
      <c r="W1874" s="426"/>
      <c r="X1874" s="427"/>
      <c r="Y1874" s="416" t="e">
        <f t="shared" si="146"/>
        <v>#N/A</v>
      </c>
      <c r="Z1874" s="416" t="e">
        <f t="shared" si="147"/>
        <v>#N/A</v>
      </c>
      <c r="AA1874" s="416" t="str">
        <f t="shared" si="148"/>
        <v/>
      </c>
      <c r="AB1874" s="416" t="e">
        <f t="shared" si="149"/>
        <v>#N/A</v>
      </c>
      <c r="AC1874" s="416" t="e">
        <f t="shared" si="150"/>
        <v>#N/A</v>
      </c>
    </row>
    <row r="1875" ht="22.5" customHeight="1" spans="1:29">
      <c r="A1875" s="421"/>
      <c r="B1875" s="422"/>
      <c r="C1875" s="422"/>
      <c r="D1875" s="421"/>
      <c r="E1875" s="421"/>
      <c r="F1875" s="421"/>
      <c r="G1875" s="421"/>
      <c r="H1875" s="421"/>
      <c r="I1875" s="421"/>
      <c r="J1875" s="421"/>
      <c r="K1875" s="421"/>
      <c r="L1875" s="421"/>
      <c r="M1875" s="421"/>
      <c r="N1875" s="426"/>
      <c r="O1875" s="426"/>
      <c r="P1875" s="427"/>
      <c r="Q1875" s="427"/>
      <c r="R1875" s="426"/>
      <c r="S1875" s="426"/>
      <c r="T1875" s="426"/>
      <c r="U1875" s="426"/>
      <c r="V1875" s="426"/>
      <c r="W1875" s="426"/>
      <c r="X1875" s="427"/>
      <c r="Y1875" s="416" t="e">
        <f t="shared" si="146"/>
        <v>#N/A</v>
      </c>
      <c r="Z1875" s="416" t="e">
        <f t="shared" si="147"/>
        <v>#N/A</v>
      </c>
      <c r="AA1875" s="416" t="str">
        <f t="shared" si="148"/>
        <v/>
      </c>
      <c r="AB1875" s="416" t="e">
        <f t="shared" si="149"/>
        <v>#N/A</v>
      </c>
      <c r="AC1875" s="416" t="e">
        <f t="shared" si="150"/>
        <v>#N/A</v>
      </c>
    </row>
    <row r="1876" ht="22.5" customHeight="1" spans="1:29">
      <c r="A1876" s="421"/>
      <c r="B1876" s="422"/>
      <c r="C1876" s="422"/>
      <c r="D1876" s="421"/>
      <c r="E1876" s="421"/>
      <c r="F1876" s="421"/>
      <c r="G1876" s="421"/>
      <c r="H1876" s="421"/>
      <c r="I1876" s="421"/>
      <c r="J1876" s="421"/>
      <c r="K1876" s="421"/>
      <c r="L1876" s="421"/>
      <c r="M1876" s="421"/>
      <c r="N1876" s="426"/>
      <c r="O1876" s="426"/>
      <c r="P1876" s="427"/>
      <c r="Q1876" s="427"/>
      <c r="R1876" s="426"/>
      <c r="S1876" s="426"/>
      <c r="T1876" s="426"/>
      <c r="U1876" s="426"/>
      <c r="V1876" s="426"/>
      <c r="W1876" s="426"/>
      <c r="X1876" s="427"/>
      <c r="Y1876" s="416" t="e">
        <f t="shared" si="146"/>
        <v>#N/A</v>
      </c>
      <c r="Z1876" s="416" t="e">
        <f t="shared" si="147"/>
        <v>#N/A</v>
      </c>
      <c r="AA1876" s="416" t="str">
        <f t="shared" si="148"/>
        <v/>
      </c>
      <c r="AB1876" s="416" t="e">
        <f t="shared" si="149"/>
        <v>#N/A</v>
      </c>
      <c r="AC1876" s="416" t="e">
        <f t="shared" si="150"/>
        <v>#N/A</v>
      </c>
    </row>
    <row r="1877" ht="22.5" customHeight="1" spans="1:29">
      <c r="A1877" s="421"/>
      <c r="B1877" s="422"/>
      <c r="C1877" s="422"/>
      <c r="D1877" s="421"/>
      <c r="E1877" s="421"/>
      <c r="F1877" s="421"/>
      <c r="G1877" s="421"/>
      <c r="H1877" s="421"/>
      <c r="I1877" s="421"/>
      <c r="J1877" s="421"/>
      <c r="K1877" s="421"/>
      <c r="L1877" s="421"/>
      <c r="M1877" s="421"/>
      <c r="N1877" s="426"/>
      <c r="O1877" s="426"/>
      <c r="P1877" s="427"/>
      <c r="Q1877" s="427"/>
      <c r="R1877" s="426"/>
      <c r="S1877" s="426"/>
      <c r="T1877" s="426"/>
      <c r="U1877" s="426"/>
      <c r="V1877" s="426"/>
      <c r="W1877" s="426"/>
      <c r="X1877" s="427"/>
      <c r="Y1877" s="416" t="e">
        <f t="shared" si="146"/>
        <v>#N/A</v>
      </c>
      <c r="Z1877" s="416" t="e">
        <f t="shared" si="147"/>
        <v>#N/A</v>
      </c>
      <c r="AA1877" s="416" t="str">
        <f t="shared" si="148"/>
        <v/>
      </c>
      <c r="AB1877" s="416" t="e">
        <f t="shared" si="149"/>
        <v>#N/A</v>
      </c>
      <c r="AC1877" s="416" t="e">
        <f t="shared" si="150"/>
        <v>#N/A</v>
      </c>
    </row>
    <row r="1878" ht="22.5" customHeight="1" spans="1:29">
      <c r="A1878" s="421"/>
      <c r="B1878" s="422"/>
      <c r="C1878" s="422"/>
      <c r="D1878" s="421"/>
      <c r="E1878" s="421"/>
      <c r="F1878" s="421"/>
      <c r="G1878" s="421"/>
      <c r="H1878" s="421"/>
      <c r="I1878" s="421"/>
      <c r="J1878" s="421"/>
      <c r="K1878" s="421"/>
      <c r="L1878" s="421"/>
      <c r="M1878" s="421"/>
      <c r="N1878" s="426"/>
      <c r="O1878" s="426"/>
      <c r="P1878" s="427"/>
      <c r="Q1878" s="427"/>
      <c r="R1878" s="426"/>
      <c r="S1878" s="426"/>
      <c r="T1878" s="426"/>
      <c r="U1878" s="426"/>
      <c r="V1878" s="426"/>
      <c r="W1878" s="426"/>
      <c r="X1878" s="427"/>
      <c r="Y1878" s="416" t="e">
        <f t="shared" si="146"/>
        <v>#N/A</v>
      </c>
      <c r="Z1878" s="416" t="e">
        <f t="shared" si="147"/>
        <v>#N/A</v>
      </c>
      <c r="AA1878" s="416" t="str">
        <f t="shared" si="148"/>
        <v/>
      </c>
      <c r="AB1878" s="416" t="e">
        <f t="shared" si="149"/>
        <v>#N/A</v>
      </c>
      <c r="AC1878" s="416" t="e">
        <f t="shared" si="150"/>
        <v>#N/A</v>
      </c>
    </row>
    <row r="1879" ht="22.5" customHeight="1" spans="1:29">
      <c r="A1879" s="421"/>
      <c r="B1879" s="422"/>
      <c r="C1879" s="422"/>
      <c r="D1879" s="421"/>
      <c r="E1879" s="421"/>
      <c r="F1879" s="421"/>
      <c r="G1879" s="421"/>
      <c r="H1879" s="421"/>
      <c r="I1879" s="421"/>
      <c r="J1879" s="421"/>
      <c r="K1879" s="421"/>
      <c r="L1879" s="421"/>
      <c r="M1879" s="421"/>
      <c r="N1879" s="426"/>
      <c r="O1879" s="426"/>
      <c r="P1879" s="427"/>
      <c r="Q1879" s="427"/>
      <c r="R1879" s="426"/>
      <c r="S1879" s="426"/>
      <c r="T1879" s="426"/>
      <c r="U1879" s="426"/>
      <c r="V1879" s="426"/>
      <c r="W1879" s="426"/>
      <c r="X1879" s="427"/>
      <c r="Y1879" s="416" t="e">
        <f t="shared" si="146"/>
        <v>#N/A</v>
      </c>
      <c r="Z1879" s="416" t="e">
        <f t="shared" si="147"/>
        <v>#N/A</v>
      </c>
      <c r="AA1879" s="416" t="str">
        <f t="shared" si="148"/>
        <v/>
      </c>
      <c r="AB1879" s="416" t="e">
        <f t="shared" si="149"/>
        <v>#N/A</v>
      </c>
      <c r="AC1879" s="416" t="e">
        <f t="shared" si="150"/>
        <v>#N/A</v>
      </c>
    </row>
    <row r="1880" ht="22.5" customHeight="1" spans="1:29">
      <c r="A1880" s="421"/>
      <c r="B1880" s="422"/>
      <c r="C1880" s="422"/>
      <c r="D1880" s="421"/>
      <c r="E1880" s="421"/>
      <c r="F1880" s="421"/>
      <c r="G1880" s="421"/>
      <c r="H1880" s="421"/>
      <c r="I1880" s="421"/>
      <c r="J1880" s="421"/>
      <c r="K1880" s="421"/>
      <c r="L1880" s="421"/>
      <c r="M1880" s="421"/>
      <c r="N1880" s="426"/>
      <c r="O1880" s="426"/>
      <c r="P1880" s="427"/>
      <c r="Q1880" s="427"/>
      <c r="R1880" s="426"/>
      <c r="S1880" s="426"/>
      <c r="T1880" s="426"/>
      <c r="U1880" s="426"/>
      <c r="V1880" s="426"/>
      <c r="W1880" s="426"/>
      <c r="X1880" s="427"/>
      <c r="Y1880" s="416" t="e">
        <f t="shared" si="146"/>
        <v>#N/A</v>
      </c>
      <c r="Z1880" s="416" t="e">
        <f t="shared" si="147"/>
        <v>#N/A</v>
      </c>
      <c r="AA1880" s="416" t="str">
        <f t="shared" si="148"/>
        <v/>
      </c>
      <c r="AB1880" s="416" t="e">
        <f t="shared" si="149"/>
        <v>#N/A</v>
      </c>
      <c r="AC1880" s="416" t="e">
        <f t="shared" si="150"/>
        <v>#N/A</v>
      </c>
    </row>
    <row r="1881" ht="22.5" customHeight="1" spans="1:29">
      <c r="A1881" s="421"/>
      <c r="B1881" s="422"/>
      <c r="C1881" s="422"/>
      <c r="D1881" s="421"/>
      <c r="E1881" s="421"/>
      <c r="F1881" s="421"/>
      <c r="G1881" s="421"/>
      <c r="H1881" s="421"/>
      <c r="I1881" s="421"/>
      <c r="J1881" s="421"/>
      <c r="K1881" s="421"/>
      <c r="L1881" s="421"/>
      <c r="M1881" s="421"/>
      <c r="N1881" s="426"/>
      <c r="O1881" s="426"/>
      <c r="P1881" s="427"/>
      <c r="Q1881" s="427"/>
      <c r="R1881" s="426"/>
      <c r="S1881" s="426"/>
      <c r="T1881" s="426"/>
      <c r="U1881" s="426"/>
      <c r="V1881" s="426"/>
      <c r="W1881" s="426"/>
      <c r="X1881" s="427"/>
      <c r="Y1881" s="416" t="e">
        <f t="shared" si="146"/>
        <v>#N/A</v>
      </c>
      <c r="Z1881" s="416" t="e">
        <f t="shared" si="147"/>
        <v>#N/A</v>
      </c>
      <c r="AA1881" s="416" t="str">
        <f t="shared" si="148"/>
        <v/>
      </c>
      <c r="AB1881" s="416" t="e">
        <f t="shared" si="149"/>
        <v>#N/A</v>
      </c>
      <c r="AC1881" s="416" t="e">
        <f t="shared" si="150"/>
        <v>#N/A</v>
      </c>
    </row>
    <row r="1882" ht="22.5" customHeight="1" spans="1:29">
      <c r="A1882" s="421"/>
      <c r="B1882" s="422"/>
      <c r="C1882" s="422"/>
      <c r="D1882" s="421"/>
      <c r="E1882" s="421"/>
      <c r="F1882" s="421"/>
      <c r="G1882" s="421"/>
      <c r="H1882" s="421"/>
      <c r="I1882" s="421"/>
      <c r="J1882" s="421"/>
      <c r="K1882" s="421"/>
      <c r="L1882" s="421"/>
      <c r="M1882" s="421"/>
      <c r="N1882" s="426"/>
      <c r="O1882" s="426"/>
      <c r="P1882" s="427"/>
      <c r="Q1882" s="427"/>
      <c r="R1882" s="426"/>
      <c r="S1882" s="426"/>
      <c r="T1882" s="426"/>
      <c r="U1882" s="426"/>
      <c r="V1882" s="426"/>
      <c r="W1882" s="426"/>
      <c r="X1882" s="427"/>
      <c r="Y1882" s="416" t="e">
        <f t="shared" si="146"/>
        <v>#N/A</v>
      </c>
      <c r="Z1882" s="416" t="e">
        <f t="shared" si="147"/>
        <v>#N/A</v>
      </c>
      <c r="AA1882" s="416" t="str">
        <f t="shared" si="148"/>
        <v/>
      </c>
      <c r="AB1882" s="416" t="e">
        <f t="shared" si="149"/>
        <v>#N/A</v>
      </c>
      <c r="AC1882" s="416" t="e">
        <f t="shared" si="150"/>
        <v>#N/A</v>
      </c>
    </row>
    <row r="1883" ht="22.5" customHeight="1" spans="1:29">
      <c r="A1883" s="421"/>
      <c r="B1883" s="422"/>
      <c r="C1883" s="422"/>
      <c r="D1883" s="421"/>
      <c r="E1883" s="421"/>
      <c r="F1883" s="421"/>
      <c r="G1883" s="421"/>
      <c r="H1883" s="421"/>
      <c r="I1883" s="421"/>
      <c r="J1883" s="421"/>
      <c r="K1883" s="421"/>
      <c r="L1883" s="421"/>
      <c r="M1883" s="421"/>
      <c r="N1883" s="426"/>
      <c r="O1883" s="426"/>
      <c r="P1883" s="427"/>
      <c r="Q1883" s="427"/>
      <c r="R1883" s="426"/>
      <c r="S1883" s="426"/>
      <c r="T1883" s="426"/>
      <c r="U1883" s="426"/>
      <c r="V1883" s="426"/>
      <c r="W1883" s="426"/>
      <c r="X1883" s="427"/>
      <c r="Y1883" s="416" t="e">
        <f t="shared" si="146"/>
        <v>#N/A</v>
      </c>
      <c r="Z1883" s="416" t="e">
        <f t="shared" si="147"/>
        <v>#N/A</v>
      </c>
      <c r="AA1883" s="416" t="str">
        <f t="shared" si="148"/>
        <v/>
      </c>
      <c r="AB1883" s="416" t="e">
        <f t="shared" si="149"/>
        <v>#N/A</v>
      </c>
      <c r="AC1883" s="416" t="e">
        <f t="shared" si="150"/>
        <v>#N/A</v>
      </c>
    </row>
    <row r="1884" ht="22.5" customHeight="1" spans="1:29">
      <c r="A1884" s="421"/>
      <c r="B1884" s="422"/>
      <c r="C1884" s="422"/>
      <c r="D1884" s="421"/>
      <c r="E1884" s="421"/>
      <c r="F1884" s="421"/>
      <c r="G1884" s="421"/>
      <c r="H1884" s="421"/>
      <c r="I1884" s="421"/>
      <c r="J1884" s="421"/>
      <c r="K1884" s="421"/>
      <c r="L1884" s="421"/>
      <c r="M1884" s="421"/>
      <c r="N1884" s="426"/>
      <c r="O1884" s="426"/>
      <c r="P1884" s="427"/>
      <c r="Q1884" s="427"/>
      <c r="R1884" s="426"/>
      <c r="S1884" s="426"/>
      <c r="T1884" s="426"/>
      <c r="U1884" s="426"/>
      <c r="V1884" s="426"/>
      <c r="W1884" s="426"/>
      <c r="X1884" s="427"/>
      <c r="Y1884" s="416" t="e">
        <f t="shared" si="146"/>
        <v>#N/A</v>
      </c>
      <c r="Z1884" s="416" t="e">
        <f t="shared" si="147"/>
        <v>#N/A</v>
      </c>
      <c r="AA1884" s="416" t="str">
        <f t="shared" si="148"/>
        <v/>
      </c>
      <c r="AB1884" s="416" t="e">
        <f t="shared" si="149"/>
        <v>#N/A</v>
      </c>
      <c r="AC1884" s="416" t="e">
        <f t="shared" si="150"/>
        <v>#N/A</v>
      </c>
    </row>
    <row r="1885" ht="22.5" customHeight="1" spans="1:29">
      <c r="A1885" s="421"/>
      <c r="B1885" s="422"/>
      <c r="C1885" s="422"/>
      <c r="D1885" s="421"/>
      <c r="E1885" s="421"/>
      <c r="F1885" s="421"/>
      <c r="G1885" s="421"/>
      <c r="H1885" s="421"/>
      <c r="I1885" s="421"/>
      <c r="J1885" s="421"/>
      <c r="K1885" s="421"/>
      <c r="L1885" s="421"/>
      <c r="M1885" s="421"/>
      <c r="N1885" s="426"/>
      <c r="O1885" s="426"/>
      <c r="P1885" s="427"/>
      <c r="Q1885" s="427"/>
      <c r="R1885" s="426"/>
      <c r="S1885" s="426"/>
      <c r="T1885" s="426"/>
      <c r="U1885" s="426"/>
      <c r="V1885" s="426"/>
      <c r="W1885" s="426"/>
      <c r="X1885" s="427"/>
      <c r="Y1885" s="416" t="e">
        <f t="shared" si="146"/>
        <v>#N/A</v>
      </c>
      <c r="Z1885" s="416" t="e">
        <f t="shared" si="147"/>
        <v>#N/A</v>
      </c>
      <c r="AA1885" s="416" t="str">
        <f t="shared" si="148"/>
        <v/>
      </c>
      <c r="AB1885" s="416" t="e">
        <f t="shared" si="149"/>
        <v>#N/A</v>
      </c>
      <c r="AC1885" s="416" t="e">
        <f t="shared" si="150"/>
        <v>#N/A</v>
      </c>
    </row>
    <row r="1886" ht="22.5" customHeight="1" spans="1:29">
      <c r="A1886" s="421"/>
      <c r="B1886" s="422"/>
      <c r="C1886" s="422"/>
      <c r="D1886" s="421"/>
      <c r="E1886" s="421"/>
      <c r="F1886" s="421"/>
      <c r="G1886" s="421"/>
      <c r="H1886" s="421"/>
      <c r="I1886" s="421"/>
      <c r="J1886" s="421"/>
      <c r="K1886" s="421"/>
      <c r="L1886" s="421"/>
      <c r="M1886" s="421"/>
      <c r="N1886" s="426"/>
      <c r="O1886" s="426"/>
      <c r="P1886" s="427"/>
      <c r="Q1886" s="427"/>
      <c r="R1886" s="426"/>
      <c r="S1886" s="426"/>
      <c r="T1886" s="426"/>
      <c r="U1886" s="426"/>
      <c r="V1886" s="426"/>
      <c r="W1886" s="426"/>
      <c r="X1886" s="427"/>
      <c r="Y1886" s="416" t="e">
        <f t="shared" si="146"/>
        <v>#N/A</v>
      </c>
      <c r="Z1886" s="416" t="e">
        <f t="shared" si="147"/>
        <v>#N/A</v>
      </c>
      <c r="AA1886" s="416" t="str">
        <f t="shared" si="148"/>
        <v/>
      </c>
      <c r="AB1886" s="416" t="e">
        <f t="shared" si="149"/>
        <v>#N/A</v>
      </c>
      <c r="AC1886" s="416" t="e">
        <f t="shared" si="150"/>
        <v>#N/A</v>
      </c>
    </row>
    <row r="1887" ht="22.5" customHeight="1" spans="1:29">
      <c r="A1887" s="421"/>
      <c r="B1887" s="422"/>
      <c r="C1887" s="422"/>
      <c r="D1887" s="421"/>
      <c r="E1887" s="421"/>
      <c r="F1887" s="421"/>
      <c r="G1887" s="421"/>
      <c r="H1887" s="421"/>
      <c r="I1887" s="421"/>
      <c r="J1887" s="421"/>
      <c r="K1887" s="421"/>
      <c r="L1887" s="421"/>
      <c r="M1887" s="421"/>
      <c r="N1887" s="426"/>
      <c r="O1887" s="426"/>
      <c r="P1887" s="427"/>
      <c r="Q1887" s="427"/>
      <c r="R1887" s="426"/>
      <c r="S1887" s="426"/>
      <c r="T1887" s="426"/>
      <c r="U1887" s="426"/>
      <c r="V1887" s="426"/>
      <c r="W1887" s="426"/>
      <c r="X1887" s="427"/>
      <c r="Y1887" s="416" t="e">
        <f t="shared" si="146"/>
        <v>#N/A</v>
      </c>
      <c r="Z1887" s="416" t="e">
        <f t="shared" si="147"/>
        <v>#N/A</v>
      </c>
      <c r="AA1887" s="416" t="str">
        <f t="shared" si="148"/>
        <v/>
      </c>
      <c r="AB1887" s="416" t="e">
        <f t="shared" si="149"/>
        <v>#N/A</v>
      </c>
      <c r="AC1887" s="416" t="e">
        <f t="shared" si="150"/>
        <v>#N/A</v>
      </c>
    </row>
    <row r="1888" ht="22.5" customHeight="1" spans="1:29">
      <c r="A1888" s="421"/>
      <c r="B1888" s="422"/>
      <c r="C1888" s="422"/>
      <c r="D1888" s="421"/>
      <c r="E1888" s="421"/>
      <c r="F1888" s="421"/>
      <c r="G1888" s="421"/>
      <c r="H1888" s="421"/>
      <c r="I1888" s="421"/>
      <c r="J1888" s="421"/>
      <c r="K1888" s="421"/>
      <c r="L1888" s="421"/>
      <c r="M1888" s="421"/>
      <c r="N1888" s="426"/>
      <c r="O1888" s="426"/>
      <c r="P1888" s="427"/>
      <c r="Q1888" s="427"/>
      <c r="R1888" s="426"/>
      <c r="S1888" s="426"/>
      <c r="T1888" s="426"/>
      <c r="U1888" s="426"/>
      <c r="V1888" s="426"/>
      <c r="W1888" s="426"/>
      <c r="X1888" s="427"/>
      <c r="Y1888" s="416" t="e">
        <f t="shared" si="146"/>
        <v>#N/A</v>
      </c>
      <c r="Z1888" s="416" t="e">
        <f t="shared" si="147"/>
        <v>#N/A</v>
      </c>
      <c r="AA1888" s="416" t="str">
        <f t="shared" si="148"/>
        <v/>
      </c>
      <c r="AB1888" s="416" t="e">
        <f t="shared" si="149"/>
        <v>#N/A</v>
      </c>
      <c r="AC1888" s="416" t="e">
        <f t="shared" si="150"/>
        <v>#N/A</v>
      </c>
    </row>
    <row r="1889" ht="22.5" customHeight="1" spans="1:29">
      <c r="A1889" s="421"/>
      <c r="B1889" s="422"/>
      <c r="C1889" s="422"/>
      <c r="D1889" s="421"/>
      <c r="E1889" s="421"/>
      <c r="F1889" s="421"/>
      <c r="G1889" s="421"/>
      <c r="H1889" s="421"/>
      <c r="I1889" s="421"/>
      <c r="J1889" s="421"/>
      <c r="K1889" s="421"/>
      <c r="L1889" s="421"/>
      <c r="M1889" s="421"/>
      <c r="N1889" s="426"/>
      <c r="O1889" s="426"/>
      <c r="P1889" s="427"/>
      <c r="Q1889" s="427"/>
      <c r="R1889" s="426"/>
      <c r="S1889" s="426"/>
      <c r="T1889" s="426"/>
      <c r="U1889" s="426"/>
      <c r="V1889" s="426"/>
      <c r="W1889" s="426"/>
      <c r="X1889" s="427"/>
      <c r="Y1889" s="416" t="e">
        <f t="shared" si="146"/>
        <v>#N/A</v>
      </c>
      <c r="Z1889" s="416" t="e">
        <f t="shared" si="147"/>
        <v>#N/A</v>
      </c>
      <c r="AA1889" s="416" t="str">
        <f t="shared" si="148"/>
        <v/>
      </c>
      <c r="AB1889" s="416" t="e">
        <f t="shared" si="149"/>
        <v>#N/A</v>
      </c>
      <c r="AC1889" s="416" t="e">
        <f t="shared" si="150"/>
        <v>#N/A</v>
      </c>
    </row>
    <row r="1890" ht="22.5" customHeight="1" spans="1:29">
      <c r="A1890" s="421"/>
      <c r="B1890" s="422"/>
      <c r="C1890" s="422"/>
      <c r="D1890" s="421"/>
      <c r="E1890" s="421"/>
      <c r="F1890" s="421"/>
      <c r="G1890" s="421"/>
      <c r="H1890" s="421"/>
      <c r="I1890" s="421"/>
      <c r="J1890" s="421"/>
      <c r="K1890" s="421"/>
      <c r="L1890" s="421"/>
      <c r="M1890" s="421"/>
      <c r="N1890" s="426"/>
      <c r="O1890" s="426"/>
      <c r="P1890" s="427"/>
      <c r="Q1890" s="427"/>
      <c r="R1890" s="426"/>
      <c r="S1890" s="426"/>
      <c r="T1890" s="426"/>
      <c r="U1890" s="426"/>
      <c r="V1890" s="426"/>
      <c r="W1890" s="426"/>
      <c r="X1890" s="427"/>
      <c r="Y1890" s="416" t="e">
        <f t="shared" si="146"/>
        <v>#N/A</v>
      </c>
      <c r="Z1890" s="416" t="e">
        <f t="shared" si="147"/>
        <v>#N/A</v>
      </c>
      <c r="AA1890" s="416" t="str">
        <f t="shared" si="148"/>
        <v/>
      </c>
      <c r="AB1890" s="416" t="e">
        <f t="shared" si="149"/>
        <v>#N/A</v>
      </c>
      <c r="AC1890" s="416" t="e">
        <f t="shared" si="150"/>
        <v>#N/A</v>
      </c>
    </row>
    <row r="1891" ht="22.5" customHeight="1" spans="1:29">
      <c r="A1891" s="421"/>
      <c r="B1891" s="422"/>
      <c r="C1891" s="422"/>
      <c r="D1891" s="421"/>
      <c r="E1891" s="421"/>
      <c r="F1891" s="421"/>
      <c r="G1891" s="421"/>
      <c r="H1891" s="421"/>
      <c r="I1891" s="421"/>
      <c r="J1891" s="421"/>
      <c r="K1891" s="421"/>
      <c r="L1891" s="421"/>
      <c r="M1891" s="421"/>
      <c r="N1891" s="426"/>
      <c r="O1891" s="426"/>
      <c r="P1891" s="427"/>
      <c r="Q1891" s="427"/>
      <c r="R1891" s="426"/>
      <c r="S1891" s="426"/>
      <c r="T1891" s="426"/>
      <c r="U1891" s="426"/>
      <c r="V1891" s="426"/>
      <c r="W1891" s="426"/>
      <c r="X1891" s="427"/>
      <c r="Y1891" s="416" t="e">
        <f t="shared" si="146"/>
        <v>#N/A</v>
      </c>
      <c r="Z1891" s="416" t="e">
        <f t="shared" si="147"/>
        <v>#N/A</v>
      </c>
      <c r="AA1891" s="416" t="str">
        <f t="shared" si="148"/>
        <v/>
      </c>
      <c r="AB1891" s="416" t="e">
        <f t="shared" si="149"/>
        <v>#N/A</v>
      </c>
      <c r="AC1891" s="416" t="e">
        <f t="shared" si="150"/>
        <v>#N/A</v>
      </c>
    </row>
    <row r="1892" ht="22.5" customHeight="1" spans="1:29">
      <c r="A1892" s="421"/>
      <c r="B1892" s="422"/>
      <c r="C1892" s="422"/>
      <c r="D1892" s="421"/>
      <c r="E1892" s="421"/>
      <c r="F1892" s="421"/>
      <c r="G1892" s="421"/>
      <c r="H1892" s="421"/>
      <c r="I1892" s="421"/>
      <c r="J1892" s="421"/>
      <c r="K1892" s="421"/>
      <c r="L1892" s="421"/>
      <c r="M1892" s="421"/>
      <c r="N1892" s="426"/>
      <c r="O1892" s="426"/>
      <c r="P1892" s="427"/>
      <c r="Q1892" s="427"/>
      <c r="R1892" s="426"/>
      <c r="S1892" s="426"/>
      <c r="T1892" s="426"/>
      <c r="U1892" s="426"/>
      <c r="V1892" s="426"/>
      <c r="W1892" s="426"/>
      <c r="X1892" s="427"/>
      <c r="Y1892" s="416" t="e">
        <f t="shared" si="146"/>
        <v>#N/A</v>
      </c>
      <c r="Z1892" s="416" t="e">
        <f t="shared" si="147"/>
        <v>#N/A</v>
      </c>
      <c r="AA1892" s="416" t="str">
        <f t="shared" si="148"/>
        <v/>
      </c>
      <c r="AB1892" s="416" t="e">
        <f t="shared" si="149"/>
        <v>#N/A</v>
      </c>
      <c r="AC1892" s="416" t="e">
        <f t="shared" si="150"/>
        <v>#N/A</v>
      </c>
    </row>
    <row r="1893" ht="22.5" customHeight="1" spans="1:29">
      <c r="A1893" s="421"/>
      <c r="B1893" s="422"/>
      <c r="C1893" s="422"/>
      <c r="D1893" s="421"/>
      <c r="E1893" s="421"/>
      <c r="F1893" s="421"/>
      <c r="G1893" s="421"/>
      <c r="H1893" s="421"/>
      <c r="I1893" s="421"/>
      <c r="J1893" s="421"/>
      <c r="K1893" s="421"/>
      <c r="L1893" s="421"/>
      <c r="M1893" s="421"/>
      <c r="N1893" s="426"/>
      <c r="O1893" s="426"/>
      <c r="P1893" s="427"/>
      <c r="Q1893" s="427"/>
      <c r="R1893" s="426"/>
      <c r="S1893" s="426"/>
      <c r="T1893" s="426"/>
      <c r="U1893" s="426"/>
      <c r="V1893" s="426"/>
      <c r="W1893" s="426"/>
      <c r="X1893" s="427"/>
      <c r="Y1893" s="416" t="e">
        <f t="shared" si="146"/>
        <v>#N/A</v>
      </c>
      <c r="Z1893" s="416" t="e">
        <f t="shared" si="147"/>
        <v>#N/A</v>
      </c>
      <c r="AA1893" s="416" t="str">
        <f t="shared" si="148"/>
        <v/>
      </c>
      <c r="AB1893" s="416" t="e">
        <f t="shared" si="149"/>
        <v>#N/A</v>
      </c>
      <c r="AC1893" s="416" t="e">
        <f t="shared" si="150"/>
        <v>#N/A</v>
      </c>
    </row>
    <row r="1894" ht="22.5" customHeight="1" spans="1:29">
      <c r="A1894" s="421"/>
      <c r="B1894" s="422"/>
      <c r="C1894" s="422"/>
      <c r="D1894" s="421"/>
      <c r="E1894" s="421"/>
      <c r="F1894" s="421"/>
      <c r="G1894" s="421"/>
      <c r="H1894" s="421"/>
      <c r="I1894" s="421"/>
      <c r="J1894" s="421"/>
      <c r="K1894" s="421"/>
      <c r="L1894" s="421"/>
      <c r="M1894" s="421"/>
      <c r="N1894" s="426"/>
      <c r="O1894" s="426"/>
      <c r="P1894" s="427"/>
      <c r="Q1894" s="427"/>
      <c r="R1894" s="426"/>
      <c r="S1894" s="426"/>
      <c r="T1894" s="426"/>
      <c r="U1894" s="426"/>
      <c r="V1894" s="426"/>
      <c r="W1894" s="426"/>
      <c r="X1894" s="427"/>
      <c r="Y1894" s="416" t="e">
        <f t="shared" si="146"/>
        <v>#N/A</v>
      </c>
      <c r="Z1894" s="416" t="e">
        <f t="shared" si="147"/>
        <v>#N/A</v>
      </c>
      <c r="AA1894" s="416" t="str">
        <f t="shared" si="148"/>
        <v/>
      </c>
      <c r="AB1894" s="416" t="e">
        <f t="shared" si="149"/>
        <v>#N/A</v>
      </c>
      <c r="AC1894" s="416" t="e">
        <f t="shared" si="150"/>
        <v>#N/A</v>
      </c>
    </row>
    <row r="1895" ht="22.5" customHeight="1" spans="1:29">
      <c r="A1895" s="421"/>
      <c r="B1895" s="422"/>
      <c r="C1895" s="422"/>
      <c r="D1895" s="421"/>
      <c r="E1895" s="421"/>
      <c r="F1895" s="421"/>
      <c r="G1895" s="421"/>
      <c r="H1895" s="421"/>
      <c r="I1895" s="421"/>
      <c r="J1895" s="421"/>
      <c r="K1895" s="421"/>
      <c r="L1895" s="421"/>
      <c r="M1895" s="421"/>
      <c r="N1895" s="426"/>
      <c r="O1895" s="426"/>
      <c r="P1895" s="427"/>
      <c r="Q1895" s="427"/>
      <c r="R1895" s="426"/>
      <c r="S1895" s="426"/>
      <c r="T1895" s="426"/>
      <c r="U1895" s="426"/>
      <c r="V1895" s="426"/>
      <c r="W1895" s="426"/>
      <c r="X1895" s="427"/>
      <c r="Y1895" s="416" t="e">
        <f t="shared" si="146"/>
        <v>#N/A</v>
      </c>
      <c r="Z1895" s="416" t="e">
        <f t="shared" si="147"/>
        <v>#N/A</v>
      </c>
      <c r="AA1895" s="416" t="str">
        <f t="shared" si="148"/>
        <v/>
      </c>
      <c r="AB1895" s="416" t="e">
        <f t="shared" si="149"/>
        <v>#N/A</v>
      </c>
      <c r="AC1895" s="416" t="e">
        <f t="shared" si="150"/>
        <v>#N/A</v>
      </c>
    </row>
    <row r="1896" ht="22.5" customHeight="1" spans="1:29">
      <c r="A1896" s="421"/>
      <c r="B1896" s="422"/>
      <c r="C1896" s="422"/>
      <c r="D1896" s="421"/>
      <c r="E1896" s="421"/>
      <c r="F1896" s="421"/>
      <c r="G1896" s="421"/>
      <c r="H1896" s="421"/>
      <c r="I1896" s="421"/>
      <c r="J1896" s="421"/>
      <c r="K1896" s="421"/>
      <c r="L1896" s="421"/>
      <c r="M1896" s="421"/>
      <c r="N1896" s="426"/>
      <c r="O1896" s="426"/>
      <c r="P1896" s="427"/>
      <c r="Q1896" s="427"/>
      <c r="R1896" s="426"/>
      <c r="S1896" s="426"/>
      <c r="T1896" s="426"/>
      <c r="U1896" s="426"/>
      <c r="V1896" s="426"/>
      <c r="W1896" s="426"/>
      <c r="X1896" s="427"/>
      <c r="Y1896" s="416" t="e">
        <f t="shared" si="146"/>
        <v>#N/A</v>
      </c>
      <c r="Z1896" s="416" t="e">
        <f t="shared" si="147"/>
        <v>#N/A</v>
      </c>
      <c r="AA1896" s="416" t="str">
        <f t="shared" si="148"/>
        <v/>
      </c>
      <c r="AB1896" s="416" t="e">
        <f t="shared" si="149"/>
        <v>#N/A</v>
      </c>
      <c r="AC1896" s="416" t="e">
        <f t="shared" si="150"/>
        <v>#N/A</v>
      </c>
    </row>
    <row r="1897" ht="22.5" customHeight="1" spans="1:29">
      <c r="A1897" s="421"/>
      <c r="B1897" s="422"/>
      <c r="C1897" s="422"/>
      <c r="D1897" s="421"/>
      <c r="E1897" s="421"/>
      <c r="F1897" s="421"/>
      <c r="G1897" s="421"/>
      <c r="H1897" s="421"/>
      <c r="I1897" s="421"/>
      <c r="J1897" s="421"/>
      <c r="K1897" s="421"/>
      <c r="L1897" s="421"/>
      <c r="M1897" s="421"/>
      <c r="N1897" s="426"/>
      <c r="O1897" s="426"/>
      <c r="P1897" s="427"/>
      <c r="Q1897" s="427"/>
      <c r="R1897" s="426"/>
      <c r="S1897" s="426"/>
      <c r="T1897" s="426"/>
      <c r="U1897" s="426"/>
      <c r="V1897" s="426"/>
      <c r="W1897" s="426"/>
      <c r="X1897" s="427"/>
      <c r="Y1897" s="416" t="e">
        <f t="shared" si="146"/>
        <v>#N/A</v>
      </c>
      <c r="Z1897" s="416" t="e">
        <f t="shared" si="147"/>
        <v>#N/A</v>
      </c>
      <c r="AA1897" s="416" t="str">
        <f t="shared" si="148"/>
        <v/>
      </c>
      <c r="AB1897" s="416" t="e">
        <f t="shared" si="149"/>
        <v>#N/A</v>
      </c>
      <c r="AC1897" s="416" t="e">
        <f t="shared" si="150"/>
        <v>#N/A</v>
      </c>
    </row>
    <row r="1898" ht="22.5" customHeight="1" spans="1:29">
      <c r="A1898" s="421"/>
      <c r="B1898" s="422"/>
      <c r="C1898" s="422"/>
      <c r="D1898" s="421"/>
      <c r="E1898" s="421"/>
      <c r="F1898" s="421"/>
      <c r="G1898" s="421"/>
      <c r="H1898" s="421"/>
      <c r="I1898" s="421"/>
      <c r="J1898" s="421"/>
      <c r="K1898" s="421"/>
      <c r="L1898" s="421"/>
      <c r="M1898" s="421"/>
      <c r="N1898" s="426"/>
      <c r="O1898" s="426"/>
      <c r="P1898" s="427"/>
      <c r="Q1898" s="427"/>
      <c r="R1898" s="426"/>
      <c r="S1898" s="426"/>
      <c r="T1898" s="426"/>
      <c r="U1898" s="426"/>
      <c r="V1898" s="426"/>
      <c r="W1898" s="426"/>
      <c r="X1898" s="427"/>
      <c r="Y1898" s="416" t="e">
        <f t="shared" si="146"/>
        <v>#N/A</v>
      </c>
      <c r="Z1898" s="416" t="e">
        <f t="shared" si="147"/>
        <v>#N/A</v>
      </c>
      <c r="AA1898" s="416" t="str">
        <f t="shared" si="148"/>
        <v/>
      </c>
      <c r="AB1898" s="416" t="e">
        <f t="shared" si="149"/>
        <v>#N/A</v>
      </c>
      <c r="AC1898" s="416" t="e">
        <f t="shared" si="150"/>
        <v>#N/A</v>
      </c>
    </row>
    <row r="1899" ht="22.5" customHeight="1" spans="1:29">
      <c r="A1899" s="421"/>
      <c r="B1899" s="422"/>
      <c r="C1899" s="422"/>
      <c r="D1899" s="421"/>
      <c r="E1899" s="421"/>
      <c r="F1899" s="421"/>
      <c r="G1899" s="421"/>
      <c r="H1899" s="421"/>
      <c r="I1899" s="421"/>
      <c r="J1899" s="421"/>
      <c r="K1899" s="421"/>
      <c r="L1899" s="421"/>
      <c r="M1899" s="421"/>
      <c r="N1899" s="426"/>
      <c r="O1899" s="426"/>
      <c r="P1899" s="427"/>
      <c r="Q1899" s="427"/>
      <c r="R1899" s="426"/>
      <c r="S1899" s="426"/>
      <c r="T1899" s="426"/>
      <c r="U1899" s="426"/>
      <c r="V1899" s="426"/>
      <c r="W1899" s="426"/>
      <c r="X1899" s="427"/>
      <c r="Y1899" s="416" t="e">
        <f t="shared" si="146"/>
        <v>#N/A</v>
      </c>
      <c r="Z1899" s="416" t="e">
        <f t="shared" si="147"/>
        <v>#N/A</v>
      </c>
      <c r="AA1899" s="416" t="str">
        <f t="shared" si="148"/>
        <v/>
      </c>
      <c r="AB1899" s="416" t="e">
        <f t="shared" si="149"/>
        <v>#N/A</v>
      </c>
      <c r="AC1899" s="416" t="e">
        <f t="shared" si="150"/>
        <v>#N/A</v>
      </c>
    </row>
    <row r="1900" ht="22.5" customHeight="1" spans="1:29">
      <c r="A1900" s="421"/>
      <c r="B1900" s="422"/>
      <c r="C1900" s="422"/>
      <c r="D1900" s="421"/>
      <c r="E1900" s="421"/>
      <c r="F1900" s="421"/>
      <c r="G1900" s="421"/>
      <c r="H1900" s="421"/>
      <c r="I1900" s="421"/>
      <c r="J1900" s="421"/>
      <c r="K1900" s="421"/>
      <c r="L1900" s="421"/>
      <c r="M1900" s="421"/>
      <c r="N1900" s="426"/>
      <c r="O1900" s="426"/>
      <c r="P1900" s="427"/>
      <c r="Q1900" s="427"/>
      <c r="R1900" s="426"/>
      <c r="S1900" s="426"/>
      <c r="T1900" s="426"/>
      <c r="U1900" s="426"/>
      <c r="V1900" s="426"/>
      <c r="W1900" s="426"/>
      <c r="X1900" s="427"/>
      <c r="Y1900" s="416" t="e">
        <f t="shared" si="146"/>
        <v>#N/A</v>
      </c>
      <c r="Z1900" s="416" t="e">
        <f t="shared" si="147"/>
        <v>#N/A</v>
      </c>
      <c r="AA1900" s="416" t="str">
        <f t="shared" si="148"/>
        <v/>
      </c>
      <c r="AB1900" s="416" t="e">
        <f t="shared" si="149"/>
        <v>#N/A</v>
      </c>
      <c r="AC1900" s="416" t="e">
        <f t="shared" si="150"/>
        <v>#N/A</v>
      </c>
    </row>
    <row r="1901" ht="22.5" customHeight="1" spans="1:29">
      <c r="A1901" s="421"/>
      <c r="B1901" s="422"/>
      <c r="C1901" s="422"/>
      <c r="D1901" s="421"/>
      <c r="E1901" s="421"/>
      <c r="F1901" s="421"/>
      <c r="G1901" s="421"/>
      <c r="H1901" s="421"/>
      <c r="I1901" s="421"/>
      <c r="J1901" s="421"/>
      <c r="K1901" s="421"/>
      <c r="L1901" s="421"/>
      <c r="M1901" s="421"/>
      <c r="N1901" s="426"/>
      <c r="O1901" s="426"/>
      <c r="P1901" s="427"/>
      <c r="Q1901" s="427"/>
      <c r="R1901" s="426"/>
      <c r="S1901" s="426"/>
      <c r="T1901" s="426"/>
      <c r="U1901" s="426"/>
      <c r="V1901" s="426"/>
      <c r="W1901" s="426"/>
      <c r="X1901" s="427"/>
      <c r="Y1901" s="416" t="e">
        <f t="shared" si="146"/>
        <v>#N/A</v>
      </c>
      <c r="Z1901" s="416" t="e">
        <f t="shared" si="147"/>
        <v>#N/A</v>
      </c>
      <c r="AA1901" s="416" t="str">
        <f t="shared" si="148"/>
        <v/>
      </c>
      <c r="AB1901" s="416" t="e">
        <f t="shared" si="149"/>
        <v>#N/A</v>
      </c>
      <c r="AC1901" s="416" t="e">
        <f t="shared" si="150"/>
        <v>#N/A</v>
      </c>
    </row>
    <row r="1902" ht="22.5" customHeight="1" spans="1:29">
      <c r="A1902" s="421"/>
      <c r="B1902" s="422"/>
      <c r="C1902" s="422"/>
      <c r="D1902" s="421"/>
      <c r="E1902" s="421"/>
      <c r="F1902" s="421"/>
      <c r="G1902" s="421"/>
      <c r="H1902" s="421"/>
      <c r="I1902" s="421"/>
      <c r="J1902" s="421"/>
      <c r="K1902" s="421"/>
      <c r="L1902" s="421"/>
      <c r="M1902" s="421"/>
      <c r="N1902" s="426"/>
      <c r="O1902" s="426"/>
      <c r="P1902" s="427"/>
      <c r="Q1902" s="427"/>
      <c r="R1902" s="426"/>
      <c r="S1902" s="426"/>
      <c r="T1902" s="426"/>
      <c r="U1902" s="426"/>
      <c r="V1902" s="426"/>
      <c r="W1902" s="426"/>
      <c r="X1902" s="427"/>
      <c r="Y1902" s="416" t="e">
        <f t="shared" si="146"/>
        <v>#N/A</v>
      </c>
      <c r="Z1902" s="416" t="e">
        <f t="shared" si="147"/>
        <v>#N/A</v>
      </c>
      <c r="AA1902" s="416" t="str">
        <f t="shared" si="148"/>
        <v/>
      </c>
      <c r="AB1902" s="416" t="e">
        <f t="shared" si="149"/>
        <v>#N/A</v>
      </c>
      <c r="AC1902" s="416" t="e">
        <f t="shared" si="150"/>
        <v>#N/A</v>
      </c>
    </row>
    <row r="1903" ht="22.5" customHeight="1" spans="1:29">
      <c r="A1903" s="421"/>
      <c r="B1903" s="422"/>
      <c r="C1903" s="422"/>
      <c r="D1903" s="421"/>
      <c r="E1903" s="421"/>
      <c r="F1903" s="421"/>
      <c r="G1903" s="421"/>
      <c r="H1903" s="421"/>
      <c r="I1903" s="421"/>
      <c r="J1903" s="421"/>
      <c r="K1903" s="421"/>
      <c r="L1903" s="421"/>
      <c r="M1903" s="421"/>
      <c r="N1903" s="426"/>
      <c r="O1903" s="426"/>
      <c r="P1903" s="427"/>
      <c r="Q1903" s="427"/>
      <c r="R1903" s="426"/>
      <c r="S1903" s="426"/>
      <c r="T1903" s="426"/>
      <c r="U1903" s="426"/>
      <c r="V1903" s="426"/>
      <c r="W1903" s="426"/>
      <c r="X1903" s="427"/>
      <c r="Y1903" s="416" t="e">
        <f t="shared" si="146"/>
        <v>#N/A</v>
      </c>
      <c r="Z1903" s="416" t="e">
        <f t="shared" si="147"/>
        <v>#N/A</v>
      </c>
      <c r="AA1903" s="416" t="str">
        <f t="shared" si="148"/>
        <v/>
      </c>
      <c r="AB1903" s="416" t="e">
        <f t="shared" si="149"/>
        <v>#N/A</v>
      </c>
      <c r="AC1903" s="416" t="e">
        <f t="shared" si="150"/>
        <v>#N/A</v>
      </c>
    </row>
    <row r="1904" ht="22.5" customHeight="1" spans="1:29">
      <c r="A1904" s="421"/>
      <c r="B1904" s="422"/>
      <c r="C1904" s="422"/>
      <c r="D1904" s="421"/>
      <c r="E1904" s="421"/>
      <c r="F1904" s="421"/>
      <c r="G1904" s="421"/>
      <c r="H1904" s="421"/>
      <c r="I1904" s="421"/>
      <c r="J1904" s="421"/>
      <c r="K1904" s="421"/>
      <c r="L1904" s="421"/>
      <c r="M1904" s="421"/>
      <c r="N1904" s="426"/>
      <c r="O1904" s="426"/>
      <c r="P1904" s="427"/>
      <c r="Q1904" s="427"/>
      <c r="R1904" s="426"/>
      <c r="S1904" s="426"/>
      <c r="T1904" s="426"/>
      <c r="U1904" s="426"/>
      <c r="V1904" s="426"/>
      <c r="W1904" s="426"/>
      <c r="X1904" s="427"/>
      <c r="Y1904" s="416" t="e">
        <f t="shared" si="146"/>
        <v>#N/A</v>
      </c>
      <c r="Z1904" s="416" t="e">
        <f t="shared" si="147"/>
        <v>#N/A</v>
      </c>
      <c r="AA1904" s="416" t="str">
        <f t="shared" si="148"/>
        <v/>
      </c>
      <c r="AB1904" s="416" t="e">
        <f t="shared" si="149"/>
        <v>#N/A</v>
      </c>
      <c r="AC1904" s="416" t="e">
        <f t="shared" si="150"/>
        <v>#N/A</v>
      </c>
    </row>
    <row r="1905" ht="22.5" customHeight="1" spans="1:29">
      <c r="A1905" s="421"/>
      <c r="B1905" s="422"/>
      <c r="C1905" s="422"/>
      <c r="D1905" s="421"/>
      <c r="E1905" s="421"/>
      <c r="F1905" s="421"/>
      <c r="G1905" s="421"/>
      <c r="H1905" s="421"/>
      <c r="I1905" s="421"/>
      <c r="J1905" s="421"/>
      <c r="K1905" s="421"/>
      <c r="L1905" s="421"/>
      <c r="M1905" s="421"/>
      <c r="N1905" s="426"/>
      <c r="O1905" s="426"/>
      <c r="P1905" s="427"/>
      <c r="Q1905" s="427"/>
      <c r="R1905" s="426"/>
      <c r="S1905" s="426"/>
      <c r="T1905" s="426"/>
      <c r="U1905" s="426"/>
      <c r="V1905" s="426"/>
      <c r="W1905" s="426"/>
      <c r="X1905" s="427"/>
      <c r="Y1905" s="416" t="e">
        <f t="shared" si="146"/>
        <v>#N/A</v>
      </c>
      <c r="Z1905" s="416" t="e">
        <f t="shared" si="147"/>
        <v>#N/A</v>
      </c>
      <c r="AA1905" s="416" t="str">
        <f t="shared" si="148"/>
        <v/>
      </c>
      <c r="AB1905" s="416" t="e">
        <f t="shared" si="149"/>
        <v>#N/A</v>
      </c>
      <c r="AC1905" s="416" t="e">
        <f t="shared" si="150"/>
        <v>#N/A</v>
      </c>
    </row>
    <row r="1906" ht="22.5" customHeight="1" spans="1:29">
      <c r="A1906" s="421"/>
      <c r="B1906" s="422"/>
      <c r="C1906" s="422"/>
      <c r="D1906" s="421"/>
      <c r="E1906" s="421"/>
      <c r="F1906" s="421"/>
      <c r="G1906" s="421"/>
      <c r="H1906" s="421"/>
      <c r="I1906" s="421"/>
      <c r="J1906" s="421"/>
      <c r="K1906" s="421"/>
      <c r="L1906" s="421"/>
      <c r="M1906" s="421"/>
      <c r="N1906" s="426"/>
      <c r="O1906" s="426"/>
      <c r="P1906" s="427"/>
      <c r="Q1906" s="427"/>
      <c r="R1906" s="426"/>
      <c r="S1906" s="426"/>
      <c r="T1906" s="426"/>
      <c r="U1906" s="426"/>
      <c r="V1906" s="426"/>
      <c r="W1906" s="426"/>
      <c r="X1906" s="427"/>
      <c r="Y1906" s="416" t="e">
        <f t="shared" si="146"/>
        <v>#N/A</v>
      </c>
      <c r="Z1906" s="416" t="e">
        <f t="shared" si="147"/>
        <v>#N/A</v>
      </c>
      <c r="AA1906" s="416" t="str">
        <f t="shared" si="148"/>
        <v/>
      </c>
      <c r="AB1906" s="416" t="e">
        <f t="shared" si="149"/>
        <v>#N/A</v>
      </c>
      <c r="AC1906" s="416" t="e">
        <f t="shared" si="150"/>
        <v>#N/A</v>
      </c>
    </row>
    <row r="1907" ht="22.5" customHeight="1" spans="1:29">
      <c r="A1907" s="421"/>
      <c r="B1907" s="422"/>
      <c r="C1907" s="422"/>
      <c r="D1907" s="421"/>
      <c r="E1907" s="421"/>
      <c r="F1907" s="421"/>
      <c r="G1907" s="421"/>
      <c r="H1907" s="421"/>
      <c r="I1907" s="421"/>
      <c r="J1907" s="421"/>
      <c r="K1907" s="421"/>
      <c r="L1907" s="421"/>
      <c r="M1907" s="421"/>
      <c r="N1907" s="426"/>
      <c r="O1907" s="426"/>
      <c r="P1907" s="427"/>
      <c r="Q1907" s="427"/>
      <c r="R1907" s="426"/>
      <c r="S1907" s="426"/>
      <c r="T1907" s="426"/>
      <c r="U1907" s="426"/>
      <c r="V1907" s="426"/>
      <c r="W1907" s="426"/>
      <c r="X1907" s="427"/>
      <c r="Y1907" s="416" t="e">
        <f t="shared" si="146"/>
        <v>#N/A</v>
      </c>
      <c r="Z1907" s="416" t="e">
        <f t="shared" si="147"/>
        <v>#N/A</v>
      </c>
      <c r="AA1907" s="416" t="str">
        <f t="shared" si="148"/>
        <v/>
      </c>
      <c r="AB1907" s="416" t="e">
        <f t="shared" si="149"/>
        <v>#N/A</v>
      </c>
      <c r="AC1907" s="416" t="e">
        <f t="shared" si="150"/>
        <v>#N/A</v>
      </c>
    </row>
    <row r="1908" ht="22.5" customHeight="1" spans="1:29">
      <c r="A1908" s="421"/>
      <c r="B1908" s="422"/>
      <c r="C1908" s="422"/>
      <c r="D1908" s="421"/>
      <c r="E1908" s="421"/>
      <c r="F1908" s="421"/>
      <c r="G1908" s="421"/>
      <c r="H1908" s="421"/>
      <c r="I1908" s="421"/>
      <c r="J1908" s="421"/>
      <c r="K1908" s="421"/>
      <c r="L1908" s="421"/>
      <c r="M1908" s="421"/>
      <c r="N1908" s="426"/>
      <c r="O1908" s="426"/>
      <c r="P1908" s="427"/>
      <c r="Q1908" s="427"/>
      <c r="R1908" s="426"/>
      <c r="S1908" s="426"/>
      <c r="T1908" s="426"/>
      <c r="U1908" s="426"/>
      <c r="V1908" s="426"/>
      <c r="W1908" s="426"/>
      <c r="X1908" s="427"/>
      <c r="Y1908" s="416" t="e">
        <f t="shared" si="146"/>
        <v>#N/A</v>
      </c>
      <c r="Z1908" s="416" t="e">
        <f t="shared" si="147"/>
        <v>#N/A</v>
      </c>
      <c r="AA1908" s="416" t="str">
        <f t="shared" si="148"/>
        <v/>
      </c>
      <c r="AB1908" s="416" t="e">
        <f t="shared" si="149"/>
        <v>#N/A</v>
      </c>
      <c r="AC1908" s="416" t="e">
        <f t="shared" si="150"/>
        <v>#N/A</v>
      </c>
    </row>
    <row r="1909" ht="22.5" customHeight="1" spans="1:29">
      <c r="A1909" s="421"/>
      <c r="B1909" s="422"/>
      <c r="C1909" s="422"/>
      <c r="D1909" s="421"/>
      <c r="E1909" s="421"/>
      <c r="F1909" s="421"/>
      <c r="G1909" s="421"/>
      <c r="H1909" s="421"/>
      <c r="I1909" s="421"/>
      <c r="J1909" s="421"/>
      <c r="K1909" s="421"/>
      <c r="L1909" s="421"/>
      <c r="M1909" s="421"/>
      <c r="N1909" s="426"/>
      <c r="O1909" s="426"/>
      <c r="P1909" s="427"/>
      <c r="Q1909" s="427"/>
      <c r="R1909" s="426"/>
      <c r="S1909" s="426"/>
      <c r="T1909" s="426"/>
      <c r="U1909" s="426"/>
      <c r="V1909" s="426"/>
      <c r="W1909" s="426"/>
      <c r="X1909" s="427"/>
      <c r="Y1909" s="416" t="e">
        <f t="shared" si="146"/>
        <v>#N/A</v>
      </c>
      <c r="Z1909" s="416" t="e">
        <f t="shared" si="147"/>
        <v>#N/A</v>
      </c>
      <c r="AA1909" s="416" t="str">
        <f t="shared" si="148"/>
        <v/>
      </c>
      <c r="AB1909" s="416" t="e">
        <f t="shared" si="149"/>
        <v>#N/A</v>
      </c>
      <c r="AC1909" s="416" t="e">
        <f t="shared" si="150"/>
        <v>#N/A</v>
      </c>
    </row>
    <row r="1910" ht="22.5" customHeight="1" spans="1:29">
      <c r="A1910" s="421"/>
      <c r="B1910" s="422"/>
      <c r="C1910" s="422"/>
      <c r="D1910" s="421"/>
      <c r="E1910" s="421"/>
      <c r="F1910" s="421"/>
      <c r="G1910" s="421"/>
      <c r="H1910" s="421"/>
      <c r="I1910" s="421"/>
      <c r="J1910" s="421"/>
      <c r="K1910" s="421"/>
      <c r="L1910" s="421"/>
      <c r="M1910" s="421"/>
      <c r="N1910" s="426"/>
      <c r="O1910" s="426"/>
      <c r="P1910" s="427"/>
      <c r="Q1910" s="427"/>
      <c r="R1910" s="426"/>
      <c r="S1910" s="426"/>
      <c r="T1910" s="426"/>
      <c r="U1910" s="426"/>
      <c r="V1910" s="426"/>
      <c r="W1910" s="426"/>
      <c r="X1910" s="427"/>
      <c r="Y1910" s="416" t="e">
        <f t="shared" si="146"/>
        <v>#N/A</v>
      </c>
      <c r="Z1910" s="416" t="e">
        <f t="shared" si="147"/>
        <v>#N/A</v>
      </c>
      <c r="AA1910" s="416" t="str">
        <f t="shared" si="148"/>
        <v/>
      </c>
      <c r="AB1910" s="416" t="e">
        <f t="shared" si="149"/>
        <v>#N/A</v>
      </c>
      <c r="AC1910" s="416" t="e">
        <f t="shared" si="150"/>
        <v>#N/A</v>
      </c>
    </row>
    <row r="1911" ht="22.5" customHeight="1" spans="1:29">
      <c r="A1911" s="421"/>
      <c r="B1911" s="422"/>
      <c r="C1911" s="422"/>
      <c r="D1911" s="421"/>
      <c r="E1911" s="421"/>
      <c r="F1911" s="421"/>
      <c r="G1911" s="421"/>
      <c r="H1911" s="421"/>
      <c r="I1911" s="421"/>
      <c r="J1911" s="421"/>
      <c r="K1911" s="421"/>
      <c r="L1911" s="421"/>
      <c r="M1911" s="421"/>
      <c r="N1911" s="426"/>
      <c r="O1911" s="426"/>
      <c r="P1911" s="427"/>
      <c r="Q1911" s="427"/>
      <c r="R1911" s="426"/>
      <c r="S1911" s="426"/>
      <c r="T1911" s="426"/>
      <c r="U1911" s="426"/>
      <c r="V1911" s="426"/>
      <c r="W1911" s="426"/>
      <c r="X1911" s="427"/>
      <c r="Y1911" s="416" t="e">
        <f t="shared" si="146"/>
        <v>#N/A</v>
      </c>
      <c r="Z1911" s="416" t="e">
        <f t="shared" si="147"/>
        <v>#N/A</v>
      </c>
      <c r="AA1911" s="416" t="str">
        <f t="shared" si="148"/>
        <v/>
      </c>
      <c r="AB1911" s="416" t="e">
        <f t="shared" si="149"/>
        <v>#N/A</v>
      </c>
      <c r="AC1911" s="416" t="e">
        <f t="shared" si="150"/>
        <v>#N/A</v>
      </c>
    </row>
    <row r="1912" ht="22.5" customHeight="1" spans="1:29">
      <c r="A1912" s="421"/>
      <c r="B1912" s="422"/>
      <c r="C1912" s="422"/>
      <c r="D1912" s="421"/>
      <c r="E1912" s="421"/>
      <c r="F1912" s="421"/>
      <c r="G1912" s="421"/>
      <c r="H1912" s="421"/>
      <c r="I1912" s="421"/>
      <c r="J1912" s="421"/>
      <c r="K1912" s="421"/>
      <c r="L1912" s="421"/>
      <c r="M1912" s="421"/>
      <c r="N1912" s="426"/>
      <c r="O1912" s="426"/>
      <c r="P1912" s="427"/>
      <c r="Q1912" s="427"/>
      <c r="R1912" s="426"/>
      <c r="S1912" s="426"/>
      <c r="T1912" s="426"/>
      <c r="U1912" s="426"/>
      <c r="V1912" s="426"/>
      <c r="W1912" s="426"/>
      <c r="X1912" s="427"/>
      <c r="Y1912" s="416" t="e">
        <f t="shared" si="146"/>
        <v>#N/A</v>
      </c>
      <c r="Z1912" s="416" t="e">
        <f t="shared" si="147"/>
        <v>#N/A</v>
      </c>
      <c r="AA1912" s="416" t="str">
        <f t="shared" si="148"/>
        <v/>
      </c>
      <c r="AB1912" s="416" t="e">
        <f t="shared" si="149"/>
        <v>#N/A</v>
      </c>
      <c r="AC1912" s="416" t="e">
        <f t="shared" si="150"/>
        <v>#N/A</v>
      </c>
    </row>
    <row r="1913" ht="22.5" customHeight="1" spans="1:29">
      <c r="A1913" s="421"/>
      <c r="B1913" s="422"/>
      <c r="C1913" s="422"/>
      <c r="D1913" s="421"/>
      <c r="E1913" s="421"/>
      <c r="F1913" s="421"/>
      <c r="G1913" s="421"/>
      <c r="H1913" s="421"/>
      <c r="I1913" s="421"/>
      <c r="J1913" s="421"/>
      <c r="K1913" s="421"/>
      <c r="L1913" s="421"/>
      <c r="M1913" s="421"/>
      <c r="N1913" s="426"/>
      <c r="O1913" s="426"/>
      <c r="P1913" s="427"/>
      <c r="Q1913" s="427"/>
      <c r="R1913" s="426"/>
      <c r="S1913" s="426"/>
      <c r="T1913" s="426"/>
      <c r="U1913" s="426"/>
      <c r="V1913" s="426"/>
      <c r="W1913" s="426"/>
      <c r="X1913" s="427"/>
      <c r="Y1913" s="416" t="e">
        <f t="shared" si="146"/>
        <v>#N/A</v>
      </c>
      <c r="Z1913" s="416" t="e">
        <f t="shared" si="147"/>
        <v>#N/A</v>
      </c>
      <c r="AA1913" s="416" t="str">
        <f t="shared" si="148"/>
        <v/>
      </c>
      <c r="AB1913" s="416" t="e">
        <f t="shared" si="149"/>
        <v>#N/A</v>
      </c>
      <c r="AC1913" s="416" t="e">
        <f t="shared" si="150"/>
        <v>#N/A</v>
      </c>
    </row>
    <row r="1914" ht="22.5" customHeight="1" spans="1:29">
      <c r="A1914" s="421"/>
      <c r="B1914" s="422"/>
      <c r="C1914" s="422"/>
      <c r="D1914" s="421"/>
      <c r="E1914" s="421"/>
      <c r="F1914" s="421"/>
      <c r="G1914" s="421"/>
      <c r="H1914" s="421"/>
      <c r="I1914" s="421"/>
      <c r="J1914" s="421"/>
      <c r="K1914" s="421"/>
      <c r="L1914" s="421"/>
      <c r="M1914" s="421"/>
      <c r="N1914" s="426"/>
      <c r="O1914" s="426"/>
      <c r="P1914" s="427"/>
      <c r="Q1914" s="427"/>
      <c r="R1914" s="426"/>
      <c r="S1914" s="426"/>
      <c r="T1914" s="426"/>
      <c r="U1914" s="426"/>
      <c r="V1914" s="426"/>
      <c r="W1914" s="426"/>
      <c r="X1914" s="427"/>
      <c r="Y1914" s="416" t="e">
        <f t="shared" si="146"/>
        <v>#N/A</v>
      </c>
      <c r="Z1914" s="416" t="e">
        <f t="shared" si="147"/>
        <v>#N/A</v>
      </c>
      <c r="AA1914" s="416" t="str">
        <f t="shared" si="148"/>
        <v/>
      </c>
      <c r="AB1914" s="416" t="e">
        <f t="shared" si="149"/>
        <v>#N/A</v>
      </c>
      <c r="AC1914" s="416" t="e">
        <f t="shared" si="150"/>
        <v>#N/A</v>
      </c>
    </row>
    <row r="1915" ht="22.5" customHeight="1" spans="1:29">
      <c r="A1915" s="421"/>
      <c r="B1915" s="422"/>
      <c r="C1915" s="422"/>
      <c r="D1915" s="421"/>
      <c r="E1915" s="421"/>
      <c r="F1915" s="421"/>
      <c r="G1915" s="421"/>
      <c r="H1915" s="421"/>
      <c r="I1915" s="421"/>
      <c r="J1915" s="421"/>
      <c r="K1915" s="421"/>
      <c r="L1915" s="421"/>
      <c r="M1915" s="421"/>
      <c r="N1915" s="426"/>
      <c r="O1915" s="426"/>
      <c r="P1915" s="427"/>
      <c r="Q1915" s="427"/>
      <c r="R1915" s="426"/>
      <c r="S1915" s="426"/>
      <c r="T1915" s="426"/>
      <c r="U1915" s="426"/>
      <c r="V1915" s="426"/>
      <c r="W1915" s="426"/>
      <c r="X1915" s="427"/>
      <c r="Y1915" s="416" t="e">
        <f t="shared" si="146"/>
        <v>#N/A</v>
      </c>
      <c r="Z1915" s="416" t="e">
        <f t="shared" si="147"/>
        <v>#N/A</v>
      </c>
      <c r="AA1915" s="416" t="str">
        <f t="shared" si="148"/>
        <v/>
      </c>
      <c r="AB1915" s="416" t="e">
        <f t="shared" si="149"/>
        <v>#N/A</v>
      </c>
      <c r="AC1915" s="416" t="e">
        <f t="shared" si="150"/>
        <v>#N/A</v>
      </c>
    </row>
    <row r="1916" ht="22.5" customHeight="1" spans="1:29">
      <c r="A1916" s="421"/>
      <c r="B1916" s="422"/>
      <c r="C1916" s="422"/>
      <c r="D1916" s="421"/>
      <c r="E1916" s="421"/>
      <c r="F1916" s="421"/>
      <c r="G1916" s="421"/>
      <c r="H1916" s="421"/>
      <c r="I1916" s="421"/>
      <c r="J1916" s="421"/>
      <c r="K1916" s="421"/>
      <c r="L1916" s="421"/>
      <c r="M1916" s="421"/>
      <c r="N1916" s="426"/>
      <c r="O1916" s="426"/>
      <c r="P1916" s="427"/>
      <c r="Q1916" s="427"/>
      <c r="R1916" s="426"/>
      <c r="S1916" s="426"/>
      <c r="T1916" s="426"/>
      <c r="U1916" s="426"/>
      <c r="V1916" s="426"/>
      <c r="W1916" s="426"/>
      <c r="X1916" s="427"/>
      <c r="Y1916" s="416" t="e">
        <f t="shared" si="146"/>
        <v>#N/A</v>
      </c>
      <c r="Z1916" s="416" t="e">
        <f t="shared" si="147"/>
        <v>#N/A</v>
      </c>
      <c r="AA1916" s="416" t="str">
        <f t="shared" si="148"/>
        <v/>
      </c>
      <c r="AB1916" s="416" t="e">
        <f t="shared" si="149"/>
        <v>#N/A</v>
      </c>
      <c r="AC1916" s="416" t="e">
        <f t="shared" si="150"/>
        <v>#N/A</v>
      </c>
    </row>
    <row r="1917" ht="22.5" customHeight="1" spans="1:29">
      <c r="A1917" s="421"/>
      <c r="B1917" s="422"/>
      <c r="C1917" s="422"/>
      <c r="D1917" s="421"/>
      <c r="E1917" s="421"/>
      <c r="F1917" s="421"/>
      <c r="G1917" s="421"/>
      <c r="H1917" s="421"/>
      <c r="I1917" s="421"/>
      <c r="J1917" s="421"/>
      <c r="K1917" s="421"/>
      <c r="L1917" s="421"/>
      <c r="M1917" s="421"/>
      <c r="N1917" s="426"/>
      <c r="O1917" s="426"/>
      <c r="P1917" s="427"/>
      <c r="Q1917" s="427"/>
      <c r="R1917" s="426"/>
      <c r="S1917" s="426"/>
      <c r="T1917" s="426"/>
      <c r="U1917" s="426"/>
      <c r="V1917" s="426"/>
      <c r="W1917" s="426"/>
      <c r="X1917" s="427"/>
      <c r="Y1917" s="416" t="e">
        <f t="shared" si="146"/>
        <v>#N/A</v>
      </c>
      <c r="Z1917" s="416" t="e">
        <f t="shared" si="147"/>
        <v>#N/A</v>
      </c>
      <c r="AA1917" s="416" t="str">
        <f t="shared" si="148"/>
        <v/>
      </c>
      <c r="AB1917" s="416" t="e">
        <f t="shared" si="149"/>
        <v>#N/A</v>
      </c>
      <c r="AC1917" s="416" t="e">
        <f t="shared" si="150"/>
        <v>#N/A</v>
      </c>
    </row>
    <row r="1918" ht="22.5" customHeight="1" spans="1:29">
      <c r="A1918" s="421"/>
      <c r="B1918" s="422"/>
      <c r="C1918" s="422"/>
      <c r="D1918" s="421"/>
      <c r="E1918" s="421"/>
      <c r="F1918" s="421"/>
      <c r="G1918" s="421"/>
      <c r="H1918" s="421"/>
      <c r="I1918" s="421"/>
      <c r="J1918" s="421"/>
      <c r="K1918" s="421"/>
      <c r="L1918" s="421"/>
      <c r="M1918" s="421"/>
      <c r="N1918" s="426"/>
      <c r="O1918" s="426"/>
      <c r="P1918" s="427"/>
      <c r="Q1918" s="427"/>
      <c r="R1918" s="426"/>
      <c r="S1918" s="426"/>
      <c r="T1918" s="426"/>
      <c r="U1918" s="426"/>
      <c r="V1918" s="426"/>
      <c r="W1918" s="426"/>
      <c r="X1918" s="427"/>
      <c r="Y1918" s="416" t="e">
        <f t="shared" si="146"/>
        <v>#N/A</v>
      </c>
      <c r="Z1918" s="416" t="e">
        <f t="shared" si="147"/>
        <v>#N/A</v>
      </c>
      <c r="AA1918" s="416" t="str">
        <f t="shared" si="148"/>
        <v/>
      </c>
      <c r="AB1918" s="416" t="e">
        <f t="shared" si="149"/>
        <v>#N/A</v>
      </c>
      <c r="AC1918" s="416" t="e">
        <f t="shared" si="150"/>
        <v>#N/A</v>
      </c>
    </row>
    <row r="1919" ht="22.5" customHeight="1" spans="1:29">
      <c r="A1919" s="421"/>
      <c r="B1919" s="422"/>
      <c r="C1919" s="422"/>
      <c r="D1919" s="421"/>
      <c r="E1919" s="421"/>
      <c r="F1919" s="421"/>
      <c r="G1919" s="421"/>
      <c r="H1919" s="421"/>
      <c r="I1919" s="421"/>
      <c r="J1919" s="421"/>
      <c r="K1919" s="421"/>
      <c r="L1919" s="421"/>
      <c r="M1919" s="421"/>
      <c r="N1919" s="426"/>
      <c r="O1919" s="426"/>
      <c r="P1919" s="427"/>
      <c r="Q1919" s="427"/>
      <c r="R1919" s="426"/>
      <c r="S1919" s="426"/>
      <c r="T1919" s="426"/>
      <c r="U1919" s="426"/>
      <c r="V1919" s="426"/>
      <c r="W1919" s="426"/>
      <c r="X1919" s="427"/>
      <c r="Y1919" s="416" t="e">
        <f t="shared" si="146"/>
        <v>#N/A</v>
      </c>
      <c r="Z1919" s="416" t="e">
        <f t="shared" si="147"/>
        <v>#N/A</v>
      </c>
      <c r="AA1919" s="416" t="str">
        <f t="shared" si="148"/>
        <v/>
      </c>
      <c r="AB1919" s="416" t="e">
        <f t="shared" si="149"/>
        <v>#N/A</v>
      </c>
      <c r="AC1919" s="416" t="e">
        <f t="shared" si="150"/>
        <v>#N/A</v>
      </c>
    </row>
    <row r="1920" ht="22.5" customHeight="1" spans="1:29">
      <c r="A1920" s="421"/>
      <c r="B1920" s="422"/>
      <c r="C1920" s="422"/>
      <c r="D1920" s="421"/>
      <c r="E1920" s="421"/>
      <c r="F1920" s="421"/>
      <c r="G1920" s="421"/>
      <c r="H1920" s="421"/>
      <c r="I1920" s="421"/>
      <c r="J1920" s="421"/>
      <c r="K1920" s="421"/>
      <c r="L1920" s="421"/>
      <c r="M1920" s="421"/>
      <c r="N1920" s="426"/>
      <c r="O1920" s="426"/>
      <c r="P1920" s="427"/>
      <c r="Q1920" s="427"/>
      <c r="R1920" s="426"/>
      <c r="S1920" s="426"/>
      <c r="T1920" s="426"/>
      <c r="U1920" s="426"/>
      <c r="V1920" s="426"/>
      <c r="W1920" s="426"/>
      <c r="X1920" s="427"/>
      <c r="Y1920" s="416" t="e">
        <f t="shared" si="146"/>
        <v>#N/A</v>
      </c>
      <c r="Z1920" s="416" t="e">
        <f t="shared" si="147"/>
        <v>#N/A</v>
      </c>
      <c r="AA1920" s="416" t="str">
        <f t="shared" si="148"/>
        <v/>
      </c>
      <c r="AB1920" s="416" t="e">
        <f t="shared" si="149"/>
        <v>#N/A</v>
      </c>
      <c r="AC1920" s="416" t="e">
        <f t="shared" si="150"/>
        <v>#N/A</v>
      </c>
    </row>
    <row r="1921" ht="22.5" customHeight="1" spans="1:29">
      <c r="A1921" s="421"/>
      <c r="B1921" s="422"/>
      <c r="C1921" s="422"/>
      <c r="D1921" s="421"/>
      <c r="E1921" s="421"/>
      <c r="F1921" s="421"/>
      <c r="G1921" s="421"/>
      <c r="H1921" s="421"/>
      <c r="I1921" s="421"/>
      <c r="J1921" s="421"/>
      <c r="K1921" s="421"/>
      <c r="L1921" s="421"/>
      <c r="M1921" s="421"/>
      <c r="N1921" s="426"/>
      <c r="O1921" s="426"/>
      <c r="P1921" s="427"/>
      <c r="Q1921" s="427"/>
      <c r="R1921" s="426"/>
      <c r="S1921" s="426"/>
      <c r="T1921" s="426"/>
      <c r="U1921" s="426"/>
      <c r="V1921" s="426"/>
      <c r="W1921" s="426"/>
      <c r="X1921" s="427"/>
      <c r="Y1921" s="416" t="e">
        <f t="shared" si="146"/>
        <v>#N/A</v>
      </c>
      <c r="Z1921" s="416" t="e">
        <f t="shared" si="147"/>
        <v>#N/A</v>
      </c>
      <c r="AA1921" s="416" t="str">
        <f t="shared" si="148"/>
        <v/>
      </c>
      <c r="AB1921" s="416" t="e">
        <f t="shared" si="149"/>
        <v>#N/A</v>
      </c>
      <c r="AC1921" s="416" t="e">
        <f t="shared" si="150"/>
        <v>#N/A</v>
      </c>
    </row>
    <row r="1922" ht="22.5" customHeight="1" spans="1:29">
      <c r="A1922" s="421"/>
      <c r="B1922" s="422"/>
      <c r="C1922" s="422"/>
      <c r="D1922" s="421"/>
      <c r="E1922" s="421"/>
      <c r="F1922" s="421"/>
      <c r="G1922" s="421"/>
      <c r="H1922" s="421"/>
      <c r="I1922" s="421"/>
      <c r="J1922" s="421"/>
      <c r="K1922" s="421"/>
      <c r="L1922" s="421"/>
      <c r="M1922" s="421"/>
      <c r="N1922" s="426"/>
      <c r="O1922" s="426"/>
      <c r="P1922" s="427"/>
      <c r="Q1922" s="427"/>
      <c r="R1922" s="426"/>
      <c r="S1922" s="426"/>
      <c r="T1922" s="426"/>
      <c r="U1922" s="426"/>
      <c r="V1922" s="426"/>
      <c r="W1922" s="426"/>
      <c r="X1922" s="427"/>
      <c r="Y1922" s="416" t="e">
        <f t="shared" si="146"/>
        <v>#N/A</v>
      </c>
      <c r="Z1922" s="416" t="e">
        <f t="shared" si="147"/>
        <v>#N/A</v>
      </c>
      <c r="AA1922" s="416" t="str">
        <f t="shared" si="148"/>
        <v/>
      </c>
      <c r="AB1922" s="416" t="e">
        <f t="shared" si="149"/>
        <v>#N/A</v>
      </c>
      <c r="AC1922" s="416" t="e">
        <f t="shared" si="150"/>
        <v>#N/A</v>
      </c>
    </row>
    <row r="1923" ht="22.5" customHeight="1" spans="1:29">
      <c r="A1923" s="421"/>
      <c r="B1923" s="422"/>
      <c r="C1923" s="422"/>
      <c r="D1923" s="421"/>
      <c r="E1923" s="421"/>
      <c r="F1923" s="421"/>
      <c r="G1923" s="421"/>
      <c r="H1923" s="421"/>
      <c r="I1923" s="421"/>
      <c r="J1923" s="421"/>
      <c r="K1923" s="421"/>
      <c r="L1923" s="421"/>
      <c r="M1923" s="421"/>
      <c r="N1923" s="426"/>
      <c r="O1923" s="426"/>
      <c r="P1923" s="427"/>
      <c r="Q1923" s="427"/>
      <c r="R1923" s="426"/>
      <c r="S1923" s="426"/>
      <c r="T1923" s="426"/>
      <c r="U1923" s="426"/>
      <c r="V1923" s="426"/>
      <c r="W1923" s="426"/>
      <c r="X1923" s="427"/>
      <c r="Y1923" s="416" t="e">
        <f t="shared" si="146"/>
        <v>#N/A</v>
      </c>
      <c r="Z1923" s="416" t="e">
        <f t="shared" si="147"/>
        <v>#N/A</v>
      </c>
      <c r="AA1923" s="416" t="str">
        <f t="shared" si="148"/>
        <v/>
      </c>
      <c r="AB1923" s="416" t="e">
        <f t="shared" si="149"/>
        <v>#N/A</v>
      </c>
      <c r="AC1923" s="416" t="e">
        <f t="shared" si="150"/>
        <v>#N/A</v>
      </c>
    </row>
    <row r="1924" ht="22.5" customHeight="1" spans="1:29">
      <c r="A1924" s="421"/>
      <c r="B1924" s="422"/>
      <c r="C1924" s="422"/>
      <c r="D1924" s="421"/>
      <c r="E1924" s="421"/>
      <c r="F1924" s="421"/>
      <c r="G1924" s="421"/>
      <c r="H1924" s="421"/>
      <c r="I1924" s="421"/>
      <c r="J1924" s="421"/>
      <c r="K1924" s="421"/>
      <c r="L1924" s="421"/>
      <c r="M1924" s="421"/>
      <c r="N1924" s="426"/>
      <c r="O1924" s="426"/>
      <c r="P1924" s="427"/>
      <c r="Q1924" s="427"/>
      <c r="R1924" s="426"/>
      <c r="S1924" s="426"/>
      <c r="T1924" s="426"/>
      <c r="U1924" s="426"/>
      <c r="V1924" s="426"/>
      <c r="W1924" s="426"/>
      <c r="X1924" s="427"/>
      <c r="Y1924" s="416" t="e">
        <f t="shared" si="146"/>
        <v>#N/A</v>
      </c>
      <c r="Z1924" s="416" t="e">
        <f t="shared" si="147"/>
        <v>#N/A</v>
      </c>
      <c r="AA1924" s="416" t="str">
        <f t="shared" si="148"/>
        <v/>
      </c>
      <c r="AB1924" s="416" t="e">
        <f t="shared" si="149"/>
        <v>#N/A</v>
      </c>
      <c r="AC1924" s="416" t="e">
        <f t="shared" si="150"/>
        <v>#N/A</v>
      </c>
    </row>
    <row r="1925" ht="22.5" customHeight="1" spans="1:29">
      <c r="A1925" s="421"/>
      <c r="B1925" s="422"/>
      <c r="C1925" s="422"/>
      <c r="D1925" s="421"/>
      <c r="E1925" s="421"/>
      <c r="F1925" s="421"/>
      <c r="G1925" s="421"/>
      <c r="H1925" s="421"/>
      <c r="I1925" s="421"/>
      <c r="J1925" s="421"/>
      <c r="K1925" s="421"/>
      <c r="L1925" s="421"/>
      <c r="M1925" s="421"/>
      <c r="N1925" s="426"/>
      <c r="O1925" s="426"/>
      <c r="P1925" s="427"/>
      <c r="Q1925" s="427"/>
      <c r="R1925" s="426"/>
      <c r="S1925" s="426"/>
      <c r="T1925" s="426"/>
      <c r="U1925" s="426"/>
      <c r="V1925" s="426"/>
      <c r="W1925" s="426"/>
      <c r="X1925" s="427"/>
      <c r="Y1925" s="416" t="e">
        <f t="shared" si="146"/>
        <v>#N/A</v>
      </c>
      <c r="Z1925" s="416" t="e">
        <f t="shared" si="147"/>
        <v>#N/A</v>
      </c>
      <c r="AA1925" s="416" t="str">
        <f t="shared" si="148"/>
        <v/>
      </c>
      <c r="AB1925" s="416" t="e">
        <f t="shared" si="149"/>
        <v>#N/A</v>
      </c>
      <c r="AC1925" s="416" t="e">
        <f t="shared" si="150"/>
        <v>#N/A</v>
      </c>
    </row>
    <row r="1926" ht="22.5" customHeight="1" spans="1:29">
      <c r="A1926" s="421"/>
      <c r="B1926" s="422"/>
      <c r="C1926" s="422"/>
      <c r="D1926" s="421"/>
      <c r="E1926" s="421"/>
      <c r="F1926" s="421"/>
      <c r="G1926" s="421"/>
      <c r="H1926" s="421"/>
      <c r="I1926" s="421"/>
      <c r="J1926" s="421"/>
      <c r="K1926" s="421"/>
      <c r="L1926" s="421"/>
      <c r="M1926" s="421"/>
      <c r="N1926" s="426"/>
      <c r="O1926" s="426"/>
      <c r="P1926" s="427"/>
      <c r="Q1926" s="427"/>
      <c r="R1926" s="426"/>
      <c r="S1926" s="426"/>
      <c r="T1926" s="426"/>
      <c r="U1926" s="426"/>
      <c r="V1926" s="426"/>
      <c r="W1926" s="426"/>
      <c r="X1926" s="427"/>
      <c r="Y1926" s="416" t="e">
        <f t="shared" si="146"/>
        <v>#N/A</v>
      </c>
      <c r="Z1926" s="416" t="e">
        <f t="shared" si="147"/>
        <v>#N/A</v>
      </c>
      <c r="AA1926" s="416" t="str">
        <f t="shared" si="148"/>
        <v/>
      </c>
      <c r="AB1926" s="416" t="e">
        <f t="shared" si="149"/>
        <v>#N/A</v>
      </c>
      <c r="AC1926" s="416" t="e">
        <f t="shared" si="150"/>
        <v>#N/A</v>
      </c>
    </row>
    <row r="1927" ht="22.5" customHeight="1" spans="1:29">
      <c r="A1927" s="421"/>
      <c r="B1927" s="422"/>
      <c r="C1927" s="422"/>
      <c r="D1927" s="421"/>
      <c r="E1927" s="421"/>
      <c r="F1927" s="421"/>
      <c r="G1927" s="421"/>
      <c r="H1927" s="421"/>
      <c r="I1927" s="421"/>
      <c r="J1927" s="421"/>
      <c r="K1927" s="421"/>
      <c r="L1927" s="421"/>
      <c r="M1927" s="421"/>
      <c r="N1927" s="426"/>
      <c r="O1927" s="426"/>
      <c r="P1927" s="427"/>
      <c r="Q1927" s="427"/>
      <c r="R1927" s="426"/>
      <c r="S1927" s="426"/>
      <c r="T1927" s="426"/>
      <c r="U1927" s="426"/>
      <c r="V1927" s="426"/>
      <c r="W1927" s="426"/>
      <c r="X1927" s="427"/>
      <c r="Y1927" s="416" t="e">
        <f t="shared" ref="Y1927:Y1990" si="151">_xlfn.IFS(LEFT(M1927,3)="003","三保支出",LEFT(M1927,3)="004","刚性支出",LEFT(M1927,3)="000","促发展支出")</f>
        <v>#N/A</v>
      </c>
      <c r="Z1927" s="416" t="e">
        <f t="shared" ref="Z1927:Z1990" si="152">_xlfn.IFS(LEFT(E1927,1)="3","项目支出",LEFT(E1927,1)="1","人员类支出",LEFT(E1927,1)="2","运转类支出")</f>
        <v>#N/A</v>
      </c>
      <c r="AA1927" s="416" t="str">
        <f t="shared" ref="AA1927:AA1990" si="153">LEFT(H1927,7)</f>
        <v/>
      </c>
      <c r="AB1927" s="416" t="e">
        <f t="shared" ref="AB1927:AB1990" si="154">_xlfn.IFS(LEFT(M1927,6)="003001","保工资",LEFT(M1927,6)="003002","保运转",LEFT(M1927,6)="003003","保基本民生")</f>
        <v>#N/A</v>
      </c>
      <c r="AC1927" s="416" t="e">
        <f t="shared" ref="AC1927:AC1990" si="155">IF(Z1927="项目支出","否","是")</f>
        <v>#N/A</v>
      </c>
    </row>
    <row r="1928" ht="22.5" customHeight="1" spans="1:29">
      <c r="A1928" s="421"/>
      <c r="B1928" s="422"/>
      <c r="C1928" s="422"/>
      <c r="D1928" s="421"/>
      <c r="E1928" s="421"/>
      <c r="F1928" s="421"/>
      <c r="G1928" s="421"/>
      <c r="H1928" s="421"/>
      <c r="I1928" s="421"/>
      <c r="J1928" s="421"/>
      <c r="K1928" s="421"/>
      <c r="L1928" s="421"/>
      <c r="M1928" s="421"/>
      <c r="N1928" s="426"/>
      <c r="O1928" s="426"/>
      <c r="P1928" s="427"/>
      <c r="Q1928" s="427"/>
      <c r="R1928" s="426"/>
      <c r="S1928" s="426"/>
      <c r="T1928" s="426"/>
      <c r="U1928" s="426"/>
      <c r="V1928" s="426"/>
      <c r="W1928" s="426"/>
      <c r="X1928" s="427"/>
      <c r="Y1928" s="416" t="e">
        <f t="shared" si="151"/>
        <v>#N/A</v>
      </c>
      <c r="Z1928" s="416" t="e">
        <f t="shared" si="152"/>
        <v>#N/A</v>
      </c>
      <c r="AA1928" s="416" t="str">
        <f t="shared" si="153"/>
        <v/>
      </c>
      <c r="AB1928" s="416" t="e">
        <f t="shared" si="154"/>
        <v>#N/A</v>
      </c>
      <c r="AC1928" s="416" t="e">
        <f t="shared" si="155"/>
        <v>#N/A</v>
      </c>
    </row>
    <row r="1929" ht="22.5" customHeight="1" spans="1:29">
      <c r="A1929" s="421"/>
      <c r="B1929" s="422"/>
      <c r="C1929" s="422"/>
      <c r="D1929" s="421"/>
      <c r="E1929" s="421"/>
      <c r="F1929" s="421"/>
      <c r="G1929" s="421"/>
      <c r="H1929" s="421"/>
      <c r="I1929" s="421"/>
      <c r="J1929" s="421"/>
      <c r="K1929" s="421"/>
      <c r="L1929" s="421"/>
      <c r="M1929" s="421"/>
      <c r="N1929" s="426"/>
      <c r="O1929" s="426"/>
      <c r="P1929" s="427"/>
      <c r="Q1929" s="427"/>
      <c r="R1929" s="426"/>
      <c r="S1929" s="426"/>
      <c r="T1929" s="426"/>
      <c r="U1929" s="426"/>
      <c r="V1929" s="426"/>
      <c r="W1929" s="426"/>
      <c r="X1929" s="427"/>
      <c r="Y1929" s="416" t="e">
        <f t="shared" si="151"/>
        <v>#N/A</v>
      </c>
      <c r="Z1929" s="416" t="e">
        <f t="shared" si="152"/>
        <v>#N/A</v>
      </c>
      <c r="AA1929" s="416" t="str">
        <f t="shared" si="153"/>
        <v/>
      </c>
      <c r="AB1929" s="416" t="e">
        <f t="shared" si="154"/>
        <v>#N/A</v>
      </c>
      <c r="AC1929" s="416" t="e">
        <f t="shared" si="155"/>
        <v>#N/A</v>
      </c>
    </row>
    <row r="1930" ht="22.5" customHeight="1" spans="1:29">
      <c r="A1930" s="421"/>
      <c r="B1930" s="422"/>
      <c r="C1930" s="422"/>
      <c r="D1930" s="421"/>
      <c r="E1930" s="421"/>
      <c r="F1930" s="421"/>
      <c r="G1930" s="421"/>
      <c r="H1930" s="421"/>
      <c r="I1930" s="421"/>
      <c r="J1930" s="421"/>
      <c r="K1930" s="421"/>
      <c r="L1930" s="421"/>
      <c r="M1930" s="421"/>
      <c r="N1930" s="426"/>
      <c r="O1930" s="426"/>
      <c r="P1930" s="427"/>
      <c r="Q1930" s="427"/>
      <c r="R1930" s="426"/>
      <c r="S1930" s="426"/>
      <c r="T1930" s="426"/>
      <c r="U1930" s="426"/>
      <c r="V1930" s="426"/>
      <c r="W1930" s="426"/>
      <c r="X1930" s="427"/>
      <c r="Y1930" s="416" t="e">
        <f t="shared" si="151"/>
        <v>#N/A</v>
      </c>
      <c r="Z1930" s="416" t="e">
        <f t="shared" si="152"/>
        <v>#N/A</v>
      </c>
      <c r="AA1930" s="416" t="str">
        <f t="shared" si="153"/>
        <v/>
      </c>
      <c r="AB1930" s="416" t="e">
        <f t="shared" si="154"/>
        <v>#N/A</v>
      </c>
      <c r="AC1930" s="416" t="e">
        <f t="shared" si="155"/>
        <v>#N/A</v>
      </c>
    </row>
    <row r="1931" ht="22.5" customHeight="1" spans="1:29">
      <c r="A1931" s="421"/>
      <c r="B1931" s="422"/>
      <c r="C1931" s="422"/>
      <c r="D1931" s="421"/>
      <c r="E1931" s="421"/>
      <c r="F1931" s="421"/>
      <c r="G1931" s="421"/>
      <c r="H1931" s="421"/>
      <c r="I1931" s="421"/>
      <c r="J1931" s="421"/>
      <c r="K1931" s="421"/>
      <c r="L1931" s="421"/>
      <c r="M1931" s="421"/>
      <c r="N1931" s="426"/>
      <c r="O1931" s="426"/>
      <c r="P1931" s="427"/>
      <c r="Q1931" s="427"/>
      <c r="R1931" s="426"/>
      <c r="S1931" s="426"/>
      <c r="T1931" s="426"/>
      <c r="U1931" s="426"/>
      <c r="V1931" s="426"/>
      <c r="W1931" s="426"/>
      <c r="X1931" s="427"/>
      <c r="Y1931" s="416" t="e">
        <f t="shared" si="151"/>
        <v>#N/A</v>
      </c>
      <c r="Z1931" s="416" t="e">
        <f t="shared" si="152"/>
        <v>#N/A</v>
      </c>
      <c r="AA1931" s="416" t="str">
        <f t="shared" si="153"/>
        <v/>
      </c>
      <c r="AB1931" s="416" t="e">
        <f t="shared" si="154"/>
        <v>#N/A</v>
      </c>
      <c r="AC1931" s="416" t="e">
        <f t="shared" si="155"/>
        <v>#N/A</v>
      </c>
    </row>
    <row r="1932" ht="22.5" customHeight="1" spans="1:29">
      <c r="A1932" s="421"/>
      <c r="B1932" s="422"/>
      <c r="C1932" s="422"/>
      <c r="D1932" s="421"/>
      <c r="E1932" s="421"/>
      <c r="F1932" s="421"/>
      <c r="G1932" s="421"/>
      <c r="H1932" s="421"/>
      <c r="I1932" s="421"/>
      <c r="J1932" s="421"/>
      <c r="K1932" s="421"/>
      <c r="L1932" s="421"/>
      <c r="M1932" s="421"/>
      <c r="N1932" s="426"/>
      <c r="O1932" s="426"/>
      <c r="P1932" s="427"/>
      <c r="Q1932" s="427"/>
      <c r="R1932" s="426"/>
      <c r="S1932" s="426"/>
      <c r="T1932" s="426"/>
      <c r="U1932" s="426"/>
      <c r="V1932" s="426"/>
      <c r="W1932" s="426"/>
      <c r="X1932" s="427"/>
      <c r="Y1932" s="416" t="e">
        <f t="shared" si="151"/>
        <v>#N/A</v>
      </c>
      <c r="Z1932" s="416" t="e">
        <f t="shared" si="152"/>
        <v>#N/A</v>
      </c>
      <c r="AA1932" s="416" t="str">
        <f t="shared" si="153"/>
        <v/>
      </c>
      <c r="AB1932" s="416" t="e">
        <f t="shared" si="154"/>
        <v>#N/A</v>
      </c>
      <c r="AC1932" s="416" t="e">
        <f t="shared" si="155"/>
        <v>#N/A</v>
      </c>
    </row>
    <row r="1933" ht="22.5" customHeight="1" spans="1:29">
      <c r="A1933" s="421"/>
      <c r="B1933" s="422"/>
      <c r="C1933" s="422"/>
      <c r="D1933" s="421"/>
      <c r="E1933" s="421"/>
      <c r="F1933" s="421"/>
      <c r="G1933" s="421"/>
      <c r="H1933" s="421"/>
      <c r="I1933" s="421"/>
      <c r="J1933" s="421"/>
      <c r="K1933" s="421"/>
      <c r="L1933" s="421"/>
      <c r="M1933" s="421"/>
      <c r="N1933" s="426"/>
      <c r="O1933" s="426"/>
      <c r="P1933" s="427"/>
      <c r="Q1933" s="427"/>
      <c r="R1933" s="426"/>
      <c r="S1933" s="426"/>
      <c r="T1933" s="426"/>
      <c r="U1933" s="426"/>
      <c r="V1933" s="426"/>
      <c r="W1933" s="426"/>
      <c r="X1933" s="427"/>
      <c r="Y1933" s="416" t="e">
        <f t="shared" si="151"/>
        <v>#N/A</v>
      </c>
      <c r="Z1933" s="416" t="e">
        <f t="shared" si="152"/>
        <v>#N/A</v>
      </c>
      <c r="AA1933" s="416" t="str">
        <f t="shared" si="153"/>
        <v/>
      </c>
      <c r="AB1933" s="416" t="e">
        <f t="shared" si="154"/>
        <v>#N/A</v>
      </c>
      <c r="AC1933" s="416" t="e">
        <f t="shared" si="155"/>
        <v>#N/A</v>
      </c>
    </row>
    <row r="1934" ht="22.5" customHeight="1" spans="1:29">
      <c r="A1934" s="421"/>
      <c r="B1934" s="422"/>
      <c r="C1934" s="422"/>
      <c r="D1934" s="421"/>
      <c r="E1934" s="421"/>
      <c r="F1934" s="421"/>
      <c r="G1934" s="421"/>
      <c r="H1934" s="421"/>
      <c r="I1934" s="421"/>
      <c r="J1934" s="421"/>
      <c r="K1934" s="421"/>
      <c r="L1934" s="421"/>
      <c r="M1934" s="421"/>
      <c r="N1934" s="426"/>
      <c r="O1934" s="426"/>
      <c r="P1934" s="427"/>
      <c r="Q1934" s="427"/>
      <c r="R1934" s="426"/>
      <c r="S1934" s="426"/>
      <c r="T1934" s="426"/>
      <c r="U1934" s="426"/>
      <c r="V1934" s="426"/>
      <c r="W1934" s="426"/>
      <c r="X1934" s="427"/>
      <c r="Y1934" s="416" t="e">
        <f t="shared" si="151"/>
        <v>#N/A</v>
      </c>
      <c r="Z1934" s="416" t="e">
        <f t="shared" si="152"/>
        <v>#N/A</v>
      </c>
      <c r="AA1934" s="416" t="str">
        <f t="shared" si="153"/>
        <v/>
      </c>
      <c r="AB1934" s="416" t="e">
        <f t="shared" si="154"/>
        <v>#N/A</v>
      </c>
      <c r="AC1934" s="416" t="e">
        <f t="shared" si="155"/>
        <v>#N/A</v>
      </c>
    </row>
    <row r="1935" ht="22.5" customHeight="1" spans="1:29">
      <c r="A1935" s="421"/>
      <c r="B1935" s="422"/>
      <c r="C1935" s="422"/>
      <c r="D1935" s="421"/>
      <c r="E1935" s="421"/>
      <c r="F1935" s="421"/>
      <c r="G1935" s="421"/>
      <c r="H1935" s="421"/>
      <c r="I1935" s="421"/>
      <c r="J1935" s="421"/>
      <c r="K1935" s="421"/>
      <c r="L1935" s="421"/>
      <c r="M1935" s="421"/>
      <c r="N1935" s="426"/>
      <c r="O1935" s="426"/>
      <c r="P1935" s="427"/>
      <c r="Q1935" s="427"/>
      <c r="R1935" s="426"/>
      <c r="S1935" s="426"/>
      <c r="T1935" s="426"/>
      <c r="U1935" s="426"/>
      <c r="V1935" s="426"/>
      <c r="W1935" s="426"/>
      <c r="X1935" s="427"/>
      <c r="Y1935" s="416" t="e">
        <f t="shared" si="151"/>
        <v>#N/A</v>
      </c>
      <c r="Z1935" s="416" t="e">
        <f t="shared" si="152"/>
        <v>#N/A</v>
      </c>
      <c r="AA1935" s="416" t="str">
        <f t="shared" si="153"/>
        <v/>
      </c>
      <c r="AB1935" s="416" t="e">
        <f t="shared" si="154"/>
        <v>#N/A</v>
      </c>
      <c r="AC1935" s="416" t="e">
        <f t="shared" si="155"/>
        <v>#N/A</v>
      </c>
    </row>
    <row r="1936" ht="22.5" customHeight="1" spans="1:29">
      <c r="A1936" s="421"/>
      <c r="B1936" s="422"/>
      <c r="C1936" s="422"/>
      <c r="D1936" s="421"/>
      <c r="E1936" s="421"/>
      <c r="F1936" s="421"/>
      <c r="G1936" s="421"/>
      <c r="H1936" s="421"/>
      <c r="I1936" s="421"/>
      <c r="J1936" s="421"/>
      <c r="K1936" s="421"/>
      <c r="L1936" s="421"/>
      <c r="M1936" s="421"/>
      <c r="N1936" s="426"/>
      <c r="O1936" s="426"/>
      <c r="P1936" s="427"/>
      <c r="Q1936" s="427"/>
      <c r="R1936" s="426"/>
      <c r="S1936" s="426"/>
      <c r="T1936" s="426"/>
      <c r="U1936" s="426"/>
      <c r="V1936" s="426"/>
      <c r="W1936" s="426"/>
      <c r="X1936" s="427"/>
      <c r="Y1936" s="416" t="e">
        <f t="shared" si="151"/>
        <v>#N/A</v>
      </c>
      <c r="Z1936" s="416" t="e">
        <f t="shared" si="152"/>
        <v>#N/A</v>
      </c>
      <c r="AA1936" s="416" t="str">
        <f t="shared" si="153"/>
        <v/>
      </c>
      <c r="AB1936" s="416" t="e">
        <f t="shared" si="154"/>
        <v>#N/A</v>
      </c>
      <c r="AC1936" s="416" t="e">
        <f t="shared" si="155"/>
        <v>#N/A</v>
      </c>
    </row>
    <row r="1937" ht="22.5" customHeight="1" spans="1:29">
      <c r="A1937" s="421"/>
      <c r="B1937" s="422"/>
      <c r="C1937" s="422"/>
      <c r="D1937" s="421"/>
      <c r="E1937" s="421"/>
      <c r="F1937" s="421"/>
      <c r="G1937" s="421"/>
      <c r="H1937" s="421"/>
      <c r="I1937" s="421"/>
      <c r="J1937" s="421"/>
      <c r="K1937" s="421"/>
      <c r="L1937" s="421"/>
      <c r="M1937" s="421"/>
      <c r="N1937" s="426"/>
      <c r="O1937" s="426"/>
      <c r="P1937" s="427"/>
      <c r="Q1937" s="427"/>
      <c r="R1937" s="426"/>
      <c r="S1937" s="426"/>
      <c r="T1937" s="426"/>
      <c r="U1937" s="426"/>
      <c r="V1937" s="426"/>
      <c r="W1937" s="426"/>
      <c r="X1937" s="427"/>
      <c r="Y1937" s="416" t="e">
        <f t="shared" si="151"/>
        <v>#N/A</v>
      </c>
      <c r="Z1937" s="416" t="e">
        <f t="shared" si="152"/>
        <v>#N/A</v>
      </c>
      <c r="AA1937" s="416" t="str">
        <f t="shared" si="153"/>
        <v/>
      </c>
      <c r="AB1937" s="416" t="e">
        <f t="shared" si="154"/>
        <v>#N/A</v>
      </c>
      <c r="AC1937" s="416" t="e">
        <f t="shared" si="155"/>
        <v>#N/A</v>
      </c>
    </row>
    <row r="1938" ht="22.5" customHeight="1" spans="1:29">
      <c r="A1938" s="421"/>
      <c r="B1938" s="422"/>
      <c r="C1938" s="422"/>
      <c r="D1938" s="421"/>
      <c r="E1938" s="421"/>
      <c r="F1938" s="421"/>
      <c r="G1938" s="421"/>
      <c r="H1938" s="421"/>
      <c r="I1938" s="421"/>
      <c r="J1938" s="421"/>
      <c r="K1938" s="421"/>
      <c r="L1938" s="421"/>
      <c r="M1938" s="421"/>
      <c r="N1938" s="426"/>
      <c r="O1938" s="426"/>
      <c r="P1938" s="427"/>
      <c r="Q1938" s="427"/>
      <c r="R1938" s="426"/>
      <c r="S1938" s="426"/>
      <c r="T1938" s="426"/>
      <c r="U1938" s="426"/>
      <c r="V1938" s="426"/>
      <c r="W1938" s="426"/>
      <c r="X1938" s="427"/>
      <c r="Y1938" s="416" t="e">
        <f t="shared" si="151"/>
        <v>#N/A</v>
      </c>
      <c r="Z1938" s="416" t="e">
        <f t="shared" si="152"/>
        <v>#N/A</v>
      </c>
      <c r="AA1938" s="416" t="str">
        <f t="shared" si="153"/>
        <v/>
      </c>
      <c r="AB1938" s="416" t="e">
        <f t="shared" si="154"/>
        <v>#N/A</v>
      </c>
      <c r="AC1938" s="416" t="e">
        <f t="shared" si="155"/>
        <v>#N/A</v>
      </c>
    </row>
    <row r="1939" ht="22.5" customHeight="1" spans="1:29">
      <c r="A1939" s="421"/>
      <c r="B1939" s="422"/>
      <c r="C1939" s="422"/>
      <c r="D1939" s="421"/>
      <c r="E1939" s="421"/>
      <c r="F1939" s="421"/>
      <c r="G1939" s="421"/>
      <c r="H1939" s="421"/>
      <c r="I1939" s="421"/>
      <c r="J1939" s="421"/>
      <c r="K1939" s="421"/>
      <c r="L1939" s="421"/>
      <c r="M1939" s="421"/>
      <c r="N1939" s="426"/>
      <c r="O1939" s="426"/>
      <c r="P1939" s="427"/>
      <c r="Q1939" s="427"/>
      <c r="R1939" s="426"/>
      <c r="S1939" s="426"/>
      <c r="T1939" s="426"/>
      <c r="U1939" s="426"/>
      <c r="V1939" s="426"/>
      <c r="W1939" s="426"/>
      <c r="X1939" s="427"/>
      <c r="Y1939" s="416" t="e">
        <f t="shared" si="151"/>
        <v>#N/A</v>
      </c>
      <c r="Z1939" s="416" t="e">
        <f t="shared" si="152"/>
        <v>#N/A</v>
      </c>
      <c r="AA1939" s="416" t="str">
        <f t="shared" si="153"/>
        <v/>
      </c>
      <c r="AB1939" s="416" t="e">
        <f t="shared" si="154"/>
        <v>#N/A</v>
      </c>
      <c r="AC1939" s="416" t="e">
        <f t="shared" si="155"/>
        <v>#N/A</v>
      </c>
    </row>
    <row r="1940" ht="22.5" customHeight="1" spans="1:29">
      <c r="A1940" s="421"/>
      <c r="B1940" s="422"/>
      <c r="C1940" s="422"/>
      <c r="D1940" s="421"/>
      <c r="E1940" s="421"/>
      <c r="F1940" s="421"/>
      <c r="G1940" s="421"/>
      <c r="H1940" s="421"/>
      <c r="I1940" s="421"/>
      <c r="J1940" s="421"/>
      <c r="K1940" s="421"/>
      <c r="L1940" s="421"/>
      <c r="M1940" s="421"/>
      <c r="N1940" s="426"/>
      <c r="O1940" s="426"/>
      <c r="P1940" s="427"/>
      <c r="Q1940" s="427"/>
      <c r="R1940" s="426"/>
      <c r="S1940" s="426"/>
      <c r="T1940" s="426"/>
      <c r="U1940" s="426"/>
      <c r="V1940" s="426"/>
      <c r="W1940" s="426"/>
      <c r="X1940" s="427"/>
      <c r="Y1940" s="416" t="e">
        <f t="shared" si="151"/>
        <v>#N/A</v>
      </c>
      <c r="Z1940" s="416" t="e">
        <f t="shared" si="152"/>
        <v>#N/A</v>
      </c>
      <c r="AA1940" s="416" t="str">
        <f t="shared" si="153"/>
        <v/>
      </c>
      <c r="AB1940" s="416" t="e">
        <f t="shared" si="154"/>
        <v>#N/A</v>
      </c>
      <c r="AC1940" s="416" t="e">
        <f t="shared" si="155"/>
        <v>#N/A</v>
      </c>
    </row>
    <row r="1941" ht="22.5" customHeight="1" spans="1:29">
      <c r="A1941" s="421"/>
      <c r="B1941" s="422"/>
      <c r="C1941" s="422"/>
      <c r="D1941" s="421"/>
      <c r="E1941" s="421"/>
      <c r="F1941" s="421"/>
      <c r="G1941" s="421"/>
      <c r="H1941" s="421"/>
      <c r="I1941" s="421"/>
      <c r="J1941" s="421"/>
      <c r="K1941" s="421"/>
      <c r="L1941" s="421"/>
      <c r="M1941" s="421"/>
      <c r="N1941" s="426"/>
      <c r="O1941" s="426"/>
      <c r="P1941" s="427"/>
      <c r="Q1941" s="427"/>
      <c r="R1941" s="426"/>
      <c r="S1941" s="426"/>
      <c r="T1941" s="426"/>
      <c r="U1941" s="426"/>
      <c r="V1941" s="426"/>
      <c r="W1941" s="426"/>
      <c r="X1941" s="427"/>
      <c r="Y1941" s="416" t="e">
        <f t="shared" si="151"/>
        <v>#N/A</v>
      </c>
      <c r="Z1941" s="416" t="e">
        <f t="shared" si="152"/>
        <v>#N/A</v>
      </c>
      <c r="AA1941" s="416" t="str">
        <f t="shared" si="153"/>
        <v/>
      </c>
      <c r="AB1941" s="416" t="e">
        <f t="shared" si="154"/>
        <v>#N/A</v>
      </c>
      <c r="AC1941" s="416" t="e">
        <f t="shared" si="155"/>
        <v>#N/A</v>
      </c>
    </row>
    <row r="1942" ht="22.5" customHeight="1" spans="1:29">
      <c r="A1942" s="421"/>
      <c r="B1942" s="422"/>
      <c r="C1942" s="422"/>
      <c r="D1942" s="421"/>
      <c r="E1942" s="421"/>
      <c r="F1942" s="421"/>
      <c r="G1942" s="421"/>
      <c r="H1942" s="421"/>
      <c r="I1942" s="421"/>
      <c r="J1942" s="421"/>
      <c r="K1942" s="421"/>
      <c r="L1942" s="421"/>
      <c r="M1942" s="421"/>
      <c r="N1942" s="426"/>
      <c r="O1942" s="426"/>
      <c r="P1942" s="427"/>
      <c r="Q1942" s="427"/>
      <c r="R1942" s="426"/>
      <c r="S1942" s="426"/>
      <c r="T1942" s="426"/>
      <c r="U1942" s="426"/>
      <c r="V1942" s="426"/>
      <c r="W1942" s="426"/>
      <c r="X1942" s="427"/>
      <c r="Y1942" s="416" t="e">
        <f t="shared" si="151"/>
        <v>#N/A</v>
      </c>
      <c r="Z1942" s="416" t="e">
        <f t="shared" si="152"/>
        <v>#N/A</v>
      </c>
      <c r="AA1942" s="416" t="str">
        <f t="shared" si="153"/>
        <v/>
      </c>
      <c r="AB1942" s="416" t="e">
        <f t="shared" si="154"/>
        <v>#N/A</v>
      </c>
      <c r="AC1942" s="416" t="e">
        <f t="shared" si="155"/>
        <v>#N/A</v>
      </c>
    </row>
    <row r="1943" ht="22.5" customHeight="1" spans="1:29">
      <c r="A1943" s="421"/>
      <c r="B1943" s="422"/>
      <c r="C1943" s="422"/>
      <c r="D1943" s="421"/>
      <c r="E1943" s="421"/>
      <c r="F1943" s="421"/>
      <c r="G1943" s="421"/>
      <c r="H1943" s="421"/>
      <c r="I1943" s="421"/>
      <c r="J1943" s="421"/>
      <c r="K1943" s="421"/>
      <c r="L1943" s="421"/>
      <c r="M1943" s="421"/>
      <c r="N1943" s="426"/>
      <c r="O1943" s="426"/>
      <c r="P1943" s="427"/>
      <c r="Q1943" s="427"/>
      <c r="R1943" s="426"/>
      <c r="S1943" s="426"/>
      <c r="T1943" s="426"/>
      <c r="U1943" s="426"/>
      <c r="V1943" s="426"/>
      <c r="W1943" s="426"/>
      <c r="X1943" s="427"/>
      <c r="Y1943" s="416" t="e">
        <f t="shared" si="151"/>
        <v>#N/A</v>
      </c>
      <c r="Z1943" s="416" t="e">
        <f t="shared" si="152"/>
        <v>#N/A</v>
      </c>
      <c r="AA1943" s="416" t="str">
        <f t="shared" si="153"/>
        <v/>
      </c>
      <c r="AB1943" s="416" t="e">
        <f t="shared" si="154"/>
        <v>#N/A</v>
      </c>
      <c r="AC1943" s="416" t="e">
        <f t="shared" si="155"/>
        <v>#N/A</v>
      </c>
    </row>
    <row r="1944" ht="22.5" customHeight="1" spans="1:29">
      <c r="A1944" s="421"/>
      <c r="B1944" s="422"/>
      <c r="C1944" s="422"/>
      <c r="D1944" s="421"/>
      <c r="E1944" s="421"/>
      <c r="F1944" s="421"/>
      <c r="G1944" s="421"/>
      <c r="H1944" s="421"/>
      <c r="I1944" s="421"/>
      <c r="J1944" s="421"/>
      <c r="K1944" s="421"/>
      <c r="L1944" s="421"/>
      <c r="M1944" s="421"/>
      <c r="N1944" s="426"/>
      <c r="O1944" s="426"/>
      <c r="P1944" s="427"/>
      <c r="Q1944" s="427"/>
      <c r="R1944" s="426"/>
      <c r="S1944" s="426"/>
      <c r="T1944" s="426"/>
      <c r="U1944" s="426"/>
      <c r="V1944" s="426"/>
      <c r="W1944" s="426"/>
      <c r="X1944" s="427"/>
      <c r="Y1944" s="416" t="e">
        <f t="shared" si="151"/>
        <v>#N/A</v>
      </c>
      <c r="Z1944" s="416" t="e">
        <f t="shared" si="152"/>
        <v>#N/A</v>
      </c>
      <c r="AA1944" s="416" t="str">
        <f t="shared" si="153"/>
        <v/>
      </c>
      <c r="AB1944" s="416" t="e">
        <f t="shared" si="154"/>
        <v>#N/A</v>
      </c>
      <c r="AC1944" s="416" t="e">
        <f t="shared" si="155"/>
        <v>#N/A</v>
      </c>
    </row>
    <row r="1945" ht="22.5" customHeight="1" spans="1:29">
      <c r="A1945" s="421"/>
      <c r="B1945" s="422"/>
      <c r="C1945" s="422"/>
      <c r="D1945" s="421"/>
      <c r="E1945" s="421"/>
      <c r="F1945" s="421"/>
      <c r="G1945" s="421"/>
      <c r="H1945" s="421"/>
      <c r="I1945" s="421"/>
      <c r="J1945" s="421"/>
      <c r="K1945" s="421"/>
      <c r="L1945" s="421"/>
      <c r="M1945" s="421"/>
      <c r="N1945" s="426"/>
      <c r="O1945" s="426"/>
      <c r="P1945" s="427"/>
      <c r="Q1945" s="427"/>
      <c r="R1945" s="426"/>
      <c r="S1945" s="426"/>
      <c r="T1945" s="426"/>
      <c r="U1945" s="426"/>
      <c r="V1945" s="426"/>
      <c r="W1945" s="426"/>
      <c r="X1945" s="427"/>
      <c r="Y1945" s="416" t="e">
        <f t="shared" si="151"/>
        <v>#N/A</v>
      </c>
      <c r="Z1945" s="416" t="e">
        <f t="shared" si="152"/>
        <v>#N/A</v>
      </c>
      <c r="AA1945" s="416" t="str">
        <f t="shared" si="153"/>
        <v/>
      </c>
      <c r="AB1945" s="416" t="e">
        <f t="shared" si="154"/>
        <v>#N/A</v>
      </c>
      <c r="AC1945" s="416" t="e">
        <f t="shared" si="155"/>
        <v>#N/A</v>
      </c>
    </row>
    <row r="1946" ht="22.5" customHeight="1" spans="1:29">
      <c r="A1946" s="421"/>
      <c r="B1946" s="422"/>
      <c r="C1946" s="422"/>
      <c r="D1946" s="421"/>
      <c r="E1946" s="421"/>
      <c r="F1946" s="421"/>
      <c r="G1946" s="421"/>
      <c r="H1946" s="421"/>
      <c r="I1946" s="421"/>
      <c r="J1946" s="421"/>
      <c r="K1946" s="421"/>
      <c r="L1946" s="421"/>
      <c r="M1946" s="421"/>
      <c r="N1946" s="426"/>
      <c r="O1946" s="426"/>
      <c r="P1946" s="427"/>
      <c r="Q1946" s="427"/>
      <c r="R1946" s="426"/>
      <c r="S1946" s="426"/>
      <c r="T1946" s="426"/>
      <c r="U1946" s="426"/>
      <c r="V1946" s="426"/>
      <c r="W1946" s="426"/>
      <c r="X1946" s="427"/>
      <c r="Y1946" s="416" t="e">
        <f t="shared" si="151"/>
        <v>#N/A</v>
      </c>
      <c r="Z1946" s="416" t="e">
        <f t="shared" si="152"/>
        <v>#N/A</v>
      </c>
      <c r="AA1946" s="416" t="str">
        <f t="shared" si="153"/>
        <v/>
      </c>
      <c r="AB1946" s="416" t="e">
        <f t="shared" si="154"/>
        <v>#N/A</v>
      </c>
      <c r="AC1946" s="416" t="e">
        <f t="shared" si="155"/>
        <v>#N/A</v>
      </c>
    </row>
    <row r="1947" ht="22.5" customHeight="1" spans="1:29">
      <c r="A1947" s="421"/>
      <c r="B1947" s="422"/>
      <c r="C1947" s="422"/>
      <c r="D1947" s="421"/>
      <c r="E1947" s="421"/>
      <c r="F1947" s="421"/>
      <c r="G1947" s="421"/>
      <c r="H1947" s="421"/>
      <c r="I1947" s="421"/>
      <c r="J1947" s="421"/>
      <c r="K1947" s="421"/>
      <c r="L1947" s="421"/>
      <c r="M1947" s="421"/>
      <c r="N1947" s="426"/>
      <c r="O1947" s="426"/>
      <c r="P1947" s="427"/>
      <c r="Q1947" s="427"/>
      <c r="R1947" s="426"/>
      <c r="S1947" s="426"/>
      <c r="T1947" s="426"/>
      <c r="U1947" s="426"/>
      <c r="V1947" s="426"/>
      <c r="W1947" s="426"/>
      <c r="X1947" s="427"/>
      <c r="Y1947" s="416" t="e">
        <f t="shared" si="151"/>
        <v>#N/A</v>
      </c>
      <c r="Z1947" s="416" t="e">
        <f t="shared" si="152"/>
        <v>#N/A</v>
      </c>
      <c r="AA1947" s="416" t="str">
        <f t="shared" si="153"/>
        <v/>
      </c>
      <c r="AB1947" s="416" t="e">
        <f t="shared" si="154"/>
        <v>#N/A</v>
      </c>
      <c r="AC1947" s="416" t="e">
        <f t="shared" si="155"/>
        <v>#N/A</v>
      </c>
    </row>
    <row r="1948" ht="22.5" customHeight="1" spans="1:29">
      <c r="A1948" s="421"/>
      <c r="B1948" s="422"/>
      <c r="C1948" s="422"/>
      <c r="D1948" s="421"/>
      <c r="E1948" s="421"/>
      <c r="F1948" s="421"/>
      <c r="G1948" s="421"/>
      <c r="H1948" s="421"/>
      <c r="I1948" s="421"/>
      <c r="J1948" s="421"/>
      <c r="K1948" s="421"/>
      <c r="L1948" s="421"/>
      <c r="M1948" s="421"/>
      <c r="N1948" s="426"/>
      <c r="O1948" s="426"/>
      <c r="P1948" s="427"/>
      <c r="Q1948" s="427"/>
      <c r="R1948" s="426"/>
      <c r="S1948" s="426"/>
      <c r="T1948" s="426"/>
      <c r="U1948" s="426"/>
      <c r="V1948" s="426"/>
      <c r="W1948" s="426"/>
      <c r="X1948" s="427"/>
      <c r="Y1948" s="416" t="e">
        <f t="shared" si="151"/>
        <v>#N/A</v>
      </c>
      <c r="Z1948" s="416" t="e">
        <f t="shared" si="152"/>
        <v>#N/A</v>
      </c>
      <c r="AA1948" s="416" t="str">
        <f t="shared" si="153"/>
        <v/>
      </c>
      <c r="AB1948" s="416" t="e">
        <f t="shared" si="154"/>
        <v>#N/A</v>
      </c>
      <c r="AC1948" s="416" t="e">
        <f t="shared" si="155"/>
        <v>#N/A</v>
      </c>
    </row>
    <row r="1949" ht="22.5" customHeight="1" spans="1:29">
      <c r="A1949" s="421"/>
      <c r="B1949" s="422"/>
      <c r="C1949" s="422"/>
      <c r="D1949" s="421"/>
      <c r="E1949" s="421"/>
      <c r="F1949" s="421"/>
      <c r="G1949" s="421"/>
      <c r="H1949" s="421"/>
      <c r="I1949" s="421"/>
      <c r="J1949" s="421"/>
      <c r="K1949" s="421"/>
      <c r="L1949" s="421"/>
      <c r="M1949" s="421"/>
      <c r="N1949" s="426"/>
      <c r="O1949" s="426"/>
      <c r="P1949" s="427"/>
      <c r="Q1949" s="427"/>
      <c r="R1949" s="426"/>
      <c r="S1949" s="426"/>
      <c r="T1949" s="426"/>
      <c r="U1949" s="426"/>
      <c r="V1949" s="426"/>
      <c r="W1949" s="426"/>
      <c r="X1949" s="427"/>
      <c r="Y1949" s="416" t="e">
        <f t="shared" si="151"/>
        <v>#N/A</v>
      </c>
      <c r="Z1949" s="416" t="e">
        <f t="shared" si="152"/>
        <v>#N/A</v>
      </c>
      <c r="AA1949" s="416" t="str">
        <f t="shared" si="153"/>
        <v/>
      </c>
      <c r="AB1949" s="416" t="e">
        <f t="shared" si="154"/>
        <v>#N/A</v>
      </c>
      <c r="AC1949" s="416" t="e">
        <f t="shared" si="155"/>
        <v>#N/A</v>
      </c>
    </row>
    <row r="1950" ht="22.5" customHeight="1" spans="1:29">
      <c r="A1950" s="421"/>
      <c r="B1950" s="422"/>
      <c r="C1950" s="422"/>
      <c r="D1950" s="421"/>
      <c r="E1950" s="421"/>
      <c r="F1950" s="421"/>
      <c r="G1950" s="421"/>
      <c r="H1950" s="421"/>
      <c r="I1950" s="421"/>
      <c r="J1950" s="421"/>
      <c r="K1950" s="421"/>
      <c r="L1950" s="421"/>
      <c r="M1950" s="421"/>
      <c r="N1950" s="426"/>
      <c r="O1950" s="426"/>
      <c r="P1950" s="427"/>
      <c r="Q1950" s="427"/>
      <c r="R1950" s="426"/>
      <c r="S1950" s="426"/>
      <c r="T1950" s="426"/>
      <c r="U1950" s="426"/>
      <c r="V1950" s="426"/>
      <c r="W1950" s="426"/>
      <c r="X1950" s="427"/>
      <c r="Y1950" s="416" t="e">
        <f t="shared" si="151"/>
        <v>#N/A</v>
      </c>
      <c r="Z1950" s="416" t="e">
        <f t="shared" si="152"/>
        <v>#N/A</v>
      </c>
      <c r="AA1950" s="416" t="str">
        <f t="shared" si="153"/>
        <v/>
      </c>
      <c r="AB1950" s="416" t="e">
        <f t="shared" si="154"/>
        <v>#N/A</v>
      </c>
      <c r="AC1950" s="416" t="e">
        <f t="shared" si="155"/>
        <v>#N/A</v>
      </c>
    </row>
    <row r="1951" ht="22.5" customHeight="1" spans="1:29">
      <c r="A1951" s="421"/>
      <c r="B1951" s="422"/>
      <c r="C1951" s="422"/>
      <c r="D1951" s="421"/>
      <c r="E1951" s="421"/>
      <c r="F1951" s="421"/>
      <c r="G1951" s="421"/>
      <c r="H1951" s="421"/>
      <c r="I1951" s="421"/>
      <c r="J1951" s="421"/>
      <c r="K1951" s="421"/>
      <c r="L1951" s="421"/>
      <c r="M1951" s="421"/>
      <c r="N1951" s="426"/>
      <c r="O1951" s="426"/>
      <c r="P1951" s="427"/>
      <c r="Q1951" s="427"/>
      <c r="R1951" s="426"/>
      <c r="S1951" s="426"/>
      <c r="T1951" s="426"/>
      <c r="U1951" s="426"/>
      <c r="V1951" s="426"/>
      <c r="W1951" s="426"/>
      <c r="X1951" s="427"/>
      <c r="Y1951" s="416" t="e">
        <f t="shared" si="151"/>
        <v>#N/A</v>
      </c>
      <c r="Z1951" s="416" t="e">
        <f t="shared" si="152"/>
        <v>#N/A</v>
      </c>
      <c r="AA1951" s="416" t="str">
        <f t="shared" si="153"/>
        <v/>
      </c>
      <c r="AB1951" s="416" t="e">
        <f t="shared" si="154"/>
        <v>#N/A</v>
      </c>
      <c r="AC1951" s="416" t="e">
        <f t="shared" si="155"/>
        <v>#N/A</v>
      </c>
    </row>
    <row r="1952" ht="22.5" customHeight="1" spans="1:29">
      <c r="A1952" s="421"/>
      <c r="B1952" s="422"/>
      <c r="C1952" s="422"/>
      <c r="D1952" s="421"/>
      <c r="E1952" s="421"/>
      <c r="F1952" s="421"/>
      <c r="G1952" s="421"/>
      <c r="H1952" s="421"/>
      <c r="I1952" s="421"/>
      <c r="J1952" s="421"/>
      <c r="K1952" s="421"/>
      <c r="L1952" s="421"/>
      <c r="M1952" s="421"/>
      <c r="N1952" s="426"/>
      <c r="O1952" s="426"/>
      <c r="P1952" s="427"/>
      <c r="Q1952" s="427"/>
      <c r="R1952" s="426"/>
      <c r="S1952" s="426"/>
      <c r="T1952" s="426"/>
      <c r="U1952" s="426"/>
      <c r="V1952" s="426"/>
      <c r="W1952" s="426"/>
      <c r="X1952" s="427"/>
      <c r="Y1952" s="416" t="e">
        <f t="shared" si="151"/>
        <v>#N/A</v>
      </c>
      <c r="Z1952" s="416" t="e">
        <f t="shared" si="152"/>
        <v>#N/A</v>
      </c>
      <c r="AA1952" s="416" t="str">
        <f t="shared" si="153"/>
        <v/>
      </c>
      <c r="AB1952" s="416" t="e">
        <f t="shared" si="154"/>
        <v>#N/A</v>
      </c>
      <c r="AC1952" s="416" t="e">
        <f t="shared" si="155"/>
        <v>#N/A</v>
      </c>
    </row>
    <row r="1953" ht="22.5" customHeight="1" spans="1:29">
      <c r="A1953" s="421"/>
      <c r="B1953" s="422"/>
      <c r="C1953" s="422"/>
      <c r="D1953" s="421"/>
      <c r="E1953" s="421"/>
      <c r="F1953" s="421"/>
      <c r="G1953" s="421"/>
      <c r="H1953" s="421"/>
      <c r="I1953" s="421"/>
      <c r="J1953" s="421"/>
      <c r="K1953" s="421"/>
      <c r="L1953" s="421"/>
      <c r="M1953" s="421"/>
      <c r="N1953" s="426"/>
      <c r="O1953" s="426"/>
      <c r="P1953" s="427"/>
      <c r="Q1953" s="427"/>
      <c r="R1953" s="426"/>
      <c r="S1953" s="426"/>
      <c r="T1953" s="426"/>
      <c r="U1953" s="426"/>
      <c r="V1953" s="426"/>
      <c r="W1953" s="426"/>
      <c r="X1953" s="427"/>
      <c r="Y1953" s="416" t="e">
        <f t="shared" si="151"/>
        <v>#N/A</v>
      </c>
      <c r="Z1953" s="416" t="e">
        <f t="shared" si="152"/>
        <v>#N/A</v>
      </c>
      <c r="AA1953" s="416" t="str">
        <f t="shared" si="153"/>
        <v/>
      </c>
      <c r="AB1953" s="416" t="e">
        <f t="shared" si="154"/>
        <v>#N/A</v>
      </c>
      <c r="AC1953" s="416" t="e">
        <f t="shared" si="155"/>
        <v>#N/A</v>
      </c>
    </row>
    <row r="1954" ht="22.5" customHeight="1" spans="1:29">
      <c r="A1954" s="421"/>
      <c r="B1954" s="422"/>
      <c r="C1954" s="422"/>
      <c r="D1954" s="421"/>
      <c r="E1954" s="421"/>
      <c r="F1954" s="421"/>
      <c r="G1954" s="421"/>
      <c r="H1954" s="421"/>
      <c r="I1954" s="421"/>
      <c r="J1954" s="421"/>
      <c r="K1954" s="421"/>
      <c r="L1954" s="421"/>
      <c r="M1954" s="421"/>
      <c r="N1954" s="426"/>
      <c r="O1954" s="426"/>
      <c r="P1954" s="427"/>
      <c r="Q1954" s="427"/>
      <c r="R1954" s="426"/>
      <c r="S1954" s="426"/>
      <c r="T1954" s="426"/>
      <c r="U1954" s="426"/>
      <c r="V1954" s="426"/>
      <c r="W1954" s="426"/>
      <c r="X1954" s="427"/>
      <c r="Y1954" s="416" t="e">
        <f t="shared" si="151"/>
        <v>#N/A</v>
      </c>
      <c r="Z1954" s="416" t="e">
        <f t="shared" si="152"/>
        <v>#N/A</v>
      </c>
      <c r="AA1954" s="416" t="str">
        <f t="shared" si="153"/>
        <v/>
      </c>
      <c r="AB1954" s="416" t="e">
        <f t="shared" si="154"/>
        <v>#N/A</v>
      </c>
      <c r="AC1954" s="416" t="e">
        <f t="shared" si="155"/>
        <v>#N/A</v>
      </c>
    </row>
    <row r="1955" ht="22.5" customHeight="1" spans="1:29">
      <c r="A1955" s="421"/>
      <c r="B1955" s="422"/>
      <c r="C1955" s="422"/>
      <c r="D1955" s="421"/>
      <c r="E1955" s="421"/>
      <c r="F1955" s="421"/>
      <c r="G1955" s="421"/>
      <c r="H1955" s="421"/>
      <c r="I1955" s="421"/>
      <c r="J1955" s="421"/>
      <c r="K1955" s="421"/>
      <c r="L1955" s="421"/>
      <c r="M1955" s="421"/>
      <c r="N1955" s="426"/>
      <c r="O1955" s="426"/>
      <c r="P1955" s="427"/>
      <c r="Q1955" s="427"/>
      <c r="R1955" s="426"/>
      <c r="S1955" s="426"/>
      <c r="T1955" s="426"/>
      <c r="U1955" s="426"/>
      <c r="V1955" s="426"/>
      <c r="W1955" s="426"/>
      <c r="X1955" s="427"/>
      <c r="Y1955" s="416" t="e">
        <f t="shared" si="151"/>
        <v>#N/A</v>
      </c>
      <c r="Z1955" s="416" t="e">
        <f t="shared" si="152"/>
        <v>#N/A</v>
      </c>
      <c r="AA1955" s="416" t="str">
        <f t="shared" si="153"/>
        <v/>
      </c>
      <c r="AB1955" s="416" t="e">
        <f t="shared" si="154"/>
        <v>#N/A</v>
      </c>
      <c r="AC1955" s="416" t="e">
        <f t="shared" si="155"/>
        <v>#N/A</v>
      </c>
    </row>
    <row r="1956" ht="22.5" customHeight="1" spans="1:29">
      <c r="A1956" s="421"/>
      <c r="B1956" s="422"/>
      <c r="C1956" s="422"/>
      <c r="D1956" s="421"/>
      <c r="E1956" s="421"/>
      <c r="F1956" s="421"/>
      <c r="G1956" s="421"/>
      <c r="H1956" s="421"/>
      <c r="I1956" s="421"/>
      <c r="J1956" s="421"/>
      <c r="K1956" s="421"/>
      <c r="L1956" s="421"/>
      <c r="M1956" s="421"/>
      <c r="N1956" s="426"/>
      <c r="O1956" s="426"/>
      <c r="P1956" s="427"/>
      <c r="Q1956" s="427"/>
      <c r="R1956" s="426"/>
      <c r="S1956" s="426"/>
      <c r="T1956" s="426"/>
      <c r="U1956" s="426"/>
      <c r="V1956" s="426"/>
      <c r="W1956" s="426"/>
      <c r="X1956" s="427"/>
      <c r="Y1956" s="416" t="e">
        <f t="shared" si="151"/>
        <v>#N/A</v>
      </c>
      <c r="Z1956" s="416" t="e">
        <f t="shared" si="152"/>
        <v>#N/A</v>
      </c>
      <c r="AA1956" s="416" t="str">
        <f t="shared" si="153"/>
        <v/>
      </c>
      <c r="AB1956" s="416" t="e">
        <f t="shared" si="154"/>
        <v>#N/A</v>
      </c>
      <c r="AC1956" s="416" t="e">
        <f t="shared" si="155"/>
        <v>#N/A</v>
      </c>
    </row>
    <row r="1957" ht="22.5" customHeight="1" spans="1:29">
      <c r="A1957" s="421"/>
      <c r="B1957" s="422"/>
      <c r="C1957" s="422"/>
      <c r="D1957" s="421"/>
      <c r="E1957" s="421"/>
      <c r="F1957" s="421"/>
      <c r="G1957" s="421"/>
      <c r="H1957" s="421"/>
      <c r="I1957" s="421"/>
      <c r="J1957" s="421"/>
      <c r="K1957" s="421"/>
      <c r="L1957" s="421"/>
      <c r="M1957" s="421"/>
      <c r="N1957" s="426"/>
      <c r="O1957" s="426"/>
      <c r="P1957" s="427"/>
      <c r="Q1957" s="427"/>
      <c r="R1957" s="426"/>
      <c r="S1957" s="426"/>
      <c r="T1957" s="426"/>
      <c r="U1957" s="426"/>
      <c r="V1957" s="426"/>
      <c r="W1957" s="426"/>
      <c r="X1957" s="427"/>
      <c r="Y1957" s="416" t="e">
        <f t="shared" si="151"/>
        <v>#N/A</v>
      </c>
      <c r="Z1957" s="416" t="e">
        <f t="shared" si="152"/>
        <v>#N/A</v>
      </c>
      <c r="AA1957" s="416" t="str">
        <f t="shared" si="153"/>
        <v/>
      </c>
      <c r="AB1957" s="416" t="e">
        <f t="shared" si="154"/>
        <v>#N/A</v>
      </c>
      <c r="AC1957" s="416" t="e">
        <f t="shared" si="155"/>
        <v>#N/A</v>
      </c>
    </row>
    <row r="1958" ht="22.5" customHeight="1" spans="1:29">
      <c r="A1958" s="421"/>
      <c r="B1958" s="422"/>
      <c r="C1958" s="422"/>
      <c r="D1958" s="421"/>
      <c r="E1958" s="421"/>
      <c r="F1958" s="421"/>
      <c r="G1958" s="421"/>
      <c r="H1958" s="421"/>
      <c r="I1958" s="421"/>
      <c r="J1958" s="421"/>
      <c r="K1958" s="421"/>
      <c r="L1958" s="421"/>
      <c r="M1958" s="421"/>
      <c r="N1958" s="426"/>
      <c r="O1958" s="426"/>
      <c r="P1958" s="427"/>
      <c r="Q1958" s="427"/>
      <c r="R1958" s="426"/>
      <c r="S1958" s="426"/>
      <c r="T1958" s="426"/>
      <c r="U1958" s="426"/>
      <c r="V1958" s="426"/>
      <c r="W1958" s="426"/>
      <c r="X1958" s="427"/>
      <c r="Y1958" s="416" t="e">
        <f t="shared" si="151"/>
        <v>#N/A</v>
      </c>
      <c r="Z1958" s="416" t="e">
        <f t="shared" si="152"/>
        <v>#N/A</v>
      </c>
      <c r="AA1958" s="416" t="str">
        <f t="shared" si="153"/>
        <v/>
      </c>
      <c r="AB1958" s="416" t="e">
        <f t="shared" si="154"/>
        <v>#N/A</v>
      </c>
      <c r="AC1958" s="416" t="e">
        <f t="shared" si="155"/>
        <v>#N/A</v>
      </c>
    </row>
    <row r="1959" ht="22.5" customHeight="1" spans="1:29">
      <c r="A1959" s="421"/>
      <c r="B1959" s="422"/>
      <c r="C1959" s="422"/>
      <c r="D1959" s="421"/>
      <c r="E1959" s="421"/>
      <c r="F1959" s="421"/>
      <c r="G1959" s="421"/>
      <c r="H1959" s="421"/>
      <c r="I1959" s="421"/>
      <c r="J1959" s="421"/>
      <c r="K1959" s="421"/>
      <c r="L1959" s="421"/>
      <c r="M1959" s="421"/>
      <c r="N1959" s="426"/>
      <c r="O1959" s="426"/>
      <c r="P1959" s="427"/>
      <c r="Q1959" s="427"/>
      <c r="R1959" s="426"/>
      <c r="S1959" s="426"/>
      <c r="T1959" s="426"/>
      <c r="U1959" s="426"/>
      <c r="V1959" s="426"/>
      <c r="W1959" s="426"/>
      <c r="X1959" s="427"/>
      <c r="Y1959" s="416" t="e">
        <f t="shared" si="151"/>
        <v>#N/A</v>
      </c>
      <c r="Z1959" s="416" t="e">
        <f t="shared" si="152"/>
        <v>#N/A</v>
      </c>
      <c r="AA1959" s="416" t="str">
        <f t="shared" si="153"/>
        <v/>
      </c>
      <c r="AB1959" s="416" t="e">
        <f t="shared" si="154"/>
        <v>#N/A</v>
      </c>
      <c r="AC1959" s="416" t="e">
        <f t="shared" si="155"/>
        <v>#N/A</v>
      </c>
    </row>
    <row r="1960" ht="22.5" customHeight="1" spans="1:29">
      <c r="A1960" s="421"/>
      <c r="B1960" s="422"/>
      <c r="C1960" s="422"/>
      <c r="D1960" s="421"/>
      <c r="E1960" s="421"/>
      <c r="F1960" s="421"/>
      <c r="G1960" s="421"/>
      <c r="H1960" s="421"/>
      <c r="I1960" s="421"/>
      <c r="J1960" s="421"/>
      <c r="K1960" s="421"/>
      <c r="L1960" s="421"/>
      <c r="M1960" s="421"/>
      <c r="N1960" s="426"/>
      <c r="O1960" s="426"/>
      <c r="P1960" s="427"/>
      <c r="Q1960" s="427"/>
      <c r="R1960" s="426"/>
      <c r="S1960" s="426"/>
      <c r="T1960" s="426"/>
      <c r="U1960" s="426"/>
      <c r="V1960" s="426"/>
      <c r="W1960" s="426"/>
      <c r="X1960" s="427"/>
      <c r="Y1960" s="416" t="e">
        <f t="shared" si="151"/>
        <v>#N/A</v>
      </c>
      <c r="Z1960" s="416" t="e">
        <f t="shared" si="152"/>
        <v>#N/A</v>
      </c>
      <c r="AA1960" s="416" t="str">
        <f t="shared" si="153"/>
        <v/>
      </c>
      <c r="AB1960" s="416" t="e">
        <f t="shared" si="154"/>
        <v>#N/A</v>
      </c>
      <c r="AC1960" s="416" t="e">
        <f t="shared" si="155"/>
        <v>#N/A</v>
      </c>
    </row>
    <row r="1961" ht="22.5" customHeight="1" spans="1:29">
      <c r="A1961" s="421"/>
      <c r="B1961" s="422"/>
      <c r="C1961" s="422"/>
      <c r="D1961" s="421"/>
      <c r="E1961" s="421"/>
      <c r="F1961" s="421"/>
      <c r="G1961" s="421"/>
      <c r="H1961" s="421"/>
      <c r="I1961" s="421"/>
      <c r="J1961" s="421"/>
      <c r="K1961" s="421"/>
      <c r="L1961" s="421"/>
      <c r="M1961" s="421"/>
      <c r="N1961" s="426"/>
      <c r="O1961" s="426"/>
      <c r="P1961" s="427"/>
      <c r="Q1961" s="427"/>
      <c r="R1961" s="426"/>
      <c r="S1961" s="426"/>
      <c r="T1961" s="426"/>
      <c r="U1961" s="426"/>
      <c r="V1961" s="426"/>
      <c r="W1961" s="426"/>
      <c r="X1961" s="427"/>
      <c r="Y1961" s="416" t="e">
        <f t="shared" si="151"/>
        <v>#N/A</v>
      </c>
      <c r="Z1961" s="416" t="e">
        <f t="shared" si="152"/>
        <v>#N/A</v>
      </c>
      <c r="AA1961" s="416" t="str">
        <f t="shared" si="153"/>
        <v/>
      </c>
      <c r="AB1961" s="416" t="e">
        <f t="shared" si="154"/>
        <v>#N/A</v>
      </c>
      <c r="AC1961" s="416" t="e">
        <f t="shared" si="155"/>
        <v>#N/A</v>
      </c>
    </row>
    <row r="1962" ht="22.5" customHeight="1" spans="1:29">
      <c r="A1962" s="421"/>
      <c r="B1962" s="422"/>
      <c r="C1962" s="422"/>
      <c r="D1962" s="421"/>
      <c r="E1962" s="421"/>
      <c r="F1962" s="421"/>
      <c r="G1962" s="421"/>
      <c r="H1962" s="421"/>
      <c r="I1962" s="421"/>
      <c r="J1962" s="421"/>
      <c r="K1962" s="421"/>
      <c r="L1962" s="421"/>
      <c r="M1962" s="421"/>
      <c r="N1962" s="426"/>
      <c r="O1962" s="426"/>
      <c r="P1962" s="427"/>
      <c r="Q1962" s="427"/>
      <c r="R1962" s="426"/>
      <c r="S1962" s="426"/>
      <c r="T1962" s="426"/>
      <c r="U1962" s="426"/>
      <c r="V1962" s="426"/>
      <c r="W1962" s="426"/>
      <c r="X1962" s="427"/>
      <c r="Y1962" s="416" t="e">
        <f t="shared" si="151"/>
        <v>#N/A</v>
      </c>
      <c r="Z1962" s="416" t="e">
        <f t="shared" si="152"/>
        <v>#N/A</v>
      </c>
      <c r="AA1962" s="416" t="str">
        <f t="shared" si="153"/>
        <v/>
      </c>
      <c r="AB1962" s="416" t="e">
        <f t="shared" si="154"/>
        <v>#N/A</v>
      </c>
      <c r="AC1962" s="416" t="e">
        <f t="shared" si="155"/>
        <v>#N/A</v>
      </c>
    </row>
    <row r="1963" ht="22.5" customHeight="1" spans="1:29">
      <c r="A1963" s="421"/>
      <c r="B1963" s="422"/>
      <c r="C1963" s="422"/>
      <c r="D1963" s="421"/>
      <c r="E1963" s="421"/>
      <c r="F1963" s="421"/>
      <c r="G1963" s="421"/>
      <c r="H1963" s="421"/>
      <c r="I1963" s="421"/>
      <c r="J1963" s="421"/>
      <c r="K1963" s="421"/>
      <c r="L1963" s="421"/>
      <c r="M1963" s="421"/>
      <c r="N1963" s="426"/>
      <c r="O1963" s="426"/>
      <c r="P1963" s="427"/>
      <c r="Q1963" s="427"/>
      <c r="R1963" s="426"/>
      <c r="S1963" s="426"/>
      <c r="T1963" s="426"/>
      <c r="U1963" s="426"/>
      <c r="V1963" s="426"/>
      <c r="W1963" s="426"/>
      <c r="X1963" s="427"/>
      <c r="Y1963" s="416" t="e">
        <f t="shared" si="151"/>
        <v>#N/A</v>
      </c>
      <c r="Z1963" s="416" t="e">
        <f t="shared" si="152"/>
        <v>#N/A</v>
      </c>
      <c r="AA1963" s="416" t="str">
        <f t="shared" si="153"/>
        <v/>
      </c>
      <c r="AB1963" s="416" t="e">
        <f t="shared" si="154"/>
        <v>#N/A</v>
      </c>
      <c r="AC1963" s="416" t="e">
        <f t="shared" si="155"/>
        <v>#N/A</v>
      </c>
    </row>
    <row r="1964" ht="22.5" customHeight="1" spans="1:29">
      <c r="A1964" s="421"/>
      <c r="B1964" s="422"/>
      <c r="C1964" s="422"/>
      <c r="D1964" s="421"/>
      <c r="E1964" s="421"/>
      <c r="F1964" s="421"/>
      <c r="G1964" s="421"/>
      <c r="H1964" s="421"/>
      <c r="I1964" s="421"/>
      <c r="J1964" s="421"/>
      <c r="K1964" s="421"/>
      <c r="L1964" s="421"/>
      <c r="M1964" s="421"/>
      <c r="N1964" s="426"/>
      <c r="O1964" s="426"/>
      <c r="P1964" s="427"/>
      <c r="Q1964" s="427"/>
      <c r="R1964" s="426"/>
      <c r="S1964" s="426"/>
      <c r="T1964" s="426"/>
      <c r="U1964" s="426"/>
      <c r="V1964" s="426"/>
      <c r="W1964" s="426"/>
      <c r="X1964" s="427"/>
      <c r="Y1964" s="416" t="e">
        <f t="shared" si="151"/>
        <v>#N/A</v>
      </c>
      <c r="Z1964" s="416" t="e">
        <f t="shared" si="152"/>
        <v>#N/A</v>
      </c>
      <c r="AA1964" s="416" t="str">
        <f t="shared" si="153"/>
        <v/>
      </c>
      <c r="AB1964" s="416" t="e">
        <f t="shared" si="154"/>
        <v>#N/A</v>
      </c>
      <c r="AC1964" s="416" t="e">
        <f t="shared" si="155"/>
        <v>#N/A</v>
      </c>
    </row>
    <row r="1965" ht="22.5" customHeight="1" spans="1:29">
      <c r="A1965" s="421"/>
      <c r="B1965" s="422"/>
      <c r="C1965" s="422"/>
      <c r="D1965" s="421"/>
      <c r="E1965" s="421"/>
      <c r="F1965" s="421"/>
      <c r="G1965" s="421"/>
      <c r="H1965" s="421"/>
      <c r="I1965" s="421"/>
      <c r="J1965" s="421"/>
      <c r="K1965" s="421"/>
      <c r="L1965" s="421"/>
      <c r="M1965" s="421"/>
      <c r="N1965" s="426"/>
      <c r="O1965" s="426"/>
      <c r="P1965" s="427"/>
      <c r="Q1965" s="427"/>
      <c r="R1965" s="426"/>
      <c r="S1965" s="426"/>
      <c r="T1965" s="426"/>
      <c r="U1965" s="426"/>
      <c r="V1965" s="426"/>
      <c r="W1965" s="426"/>
      <c r="X1965" s="427"/>
      <c r="Y1965" s="416" t="e">
        <f t="shared" si="151"/>
        <v>#N/A</v>
      </c>
      <c r="Z1965" s="416" t="e">
        <f t="shared" si="152"/>
        <v>#N/A</v>
      </c>
      <c r="AA1965" s="416" t="str">
        <f t="shared" si="153"/>
        <v/>
      </c>
      <c r="AB1965" s="416" t="e">
        <f t="shared" si="154"/>
        <v>#N/A</v>
      </c>
      <c r="AC1965" s="416" t="e">
        <f t="shared" si="155"/>
        <v>#N/A</v>
      </c>
    </row>
    <row r="1966" ht="22.5" customHeight="1" spans="1:29">
      <c r="A1966" s="421"/>
      <c r="B1966" s="422"/>
      <c r="C1966" s="422"/>
      <c r="D1966" s="421"/>
      <c r="E1966" s="421"/>
      <c r="F1966" s="421"/>
      <c r="G1966" s="421"/>
      <c r="H1966" s="421"/>
      <c r="I1966" s="421"/>
      <c r="J1966" s="421"/>
      <c r="K1966" s="421"/>
      <c r="L1966" s="421"/>
      <c r="M1966" s="421"/>
      <c r="N1966" s="426"/>
      <c r="O1966" s="426"/>
      <c r="P1966" s="427"/>
      <c r="Q1966" s="427"/>
      <c r="R1966" s="426"/>
      <c r="S1966" s="426"/>
      <c r="T1966" s="426"/>
      <c r="U1966" s="426"/>
      <c r="V1966" s="426"/>
      <c r="W1966" s="426"/>
      <c r="X1966" s="427"/>
      <c r="Y1966" s="416" t="e">
        <f t="shared" si="151"/>
        <v>#N/A</v>
      </c>
      <c r="Z1966" s="416" t="e">
        <f t="shared" si="152"/>
        <v>#N/A</v>
      </c>
      <c r="AA1966" s="416" t="str">
        <f t="shared" si="153"/>
        <v/>
      </c>
      <c r="AB1966" s="416" t="e">
        <f t="shared" si="154"/>
        <v>#N/A</v>
      </c>
      <c r="AC1966" s="416" t="e">
        <f t="shared" si="155"/>
        <v>#N/A</v>
      </c>
    </row>
    <row r="1967" ht="22.5" customHeight="1" spans="1:29">
      <c r="A1967" s="421"/>
      <c r="B1967" s="422"/>
      <c r="C1967" s="422"/>
      <c r="D1967" s="421"/>
      <c r="E1967" s="421"/>
      <c r="F1967" s="421"/>
      <c r="G1967" s="421"/>
      <c r="H1967" s="421"/>
      <c r="I1967" s="421"/>
      <c r="J1967" s="421"/>
      <c r="K1967" s="421"/>
      <c r="L1967" s="421"/>
      <c r="M1967" s="421"/>
      <c r="N1967" s="426"/>
      <c r="O1967" s="426"/>
      <c r="P1967" s="427"/>
      <c r="Q1967" s="427"/>
      <c r="R1967" s="426"/>
      <c r="S1967" s="426"/>
      <c r="T1967" s="426"/>
      <c r="U1967" s="426"/>
      <c r="V1967" s="426"/>
      <c r="W1967" s="426"/>
      <c r="X1967" s="427"/>
      <c r="Y1967" s="416" t="e">
        <f t="shared" si="151"/>
        <v>#N/A</v>
      </c>
      <c r="Z1967" s="416" t="e">
        <f t="shared" si="152"/>
        <v>#N/A</v>
      </c>
      <c r="AA1967" s="416" t="str">
        <f t="shared" si="153"/>
        <v/>
      </c>
      <c r="AB1967" s="416" t="e">
        <f t="shared" si="154"/>
        <v>#N/A</v>
      </c>
      <c r="AC1967" s="416" t="e">
        <f t="shared" si="155"/>
        <v>#N/A</v>
      </c>
    </row>
    <row r="1968" ht="22.5" customHeight="1" spans="1:29">
      <c r="A1968" s="421"/>
      <c r="B1968" s="422"/>
      <c r="C1968" s="422"/>
      <c r="D1968" s="421"/>
      <c r="E1968" s="421"/>
      <c r="F1968" s="421"/>
      <c r="G1968" s="421"/>
      <c r="H1968" s="421"/>
      <c r="I1968" s="421"/>
      <c r="J1968" s="421"/>
      <c r="K1968" s="421"/>
      <c r="L1968" s="421"/>
      <c r="M1968" s="421"/>
      <c r="N1968" s="426"/>
      <c r="O1968" s="426"/>
      <c r="P1968" s="427"/>
      <c r="Q1968" s="427"/>
      <c r="R1968" s="426"/>
      <c r="S1968" s="426"/>
      <c r="T1968" s="426"/>
      <c r="U1968" s="426"/>
      <c r="V1968" s="426"/>
      <c r="W1968" s="426"/>
      <c r="X1968" s="427"/>
      <c r="Y1968" s="416" t="e">
        <f t="shared" si="151"/>
        <v>#N/A</v>
      </c>
      <c r="Z1968" s="416" t="e">
        <f t="shared" si="152"/>
        <v>#N/A</v>
      </c>
      <c r="AA1968" s="416" t="str">
        <f t="shared" si="153"/>
        <v/>
      </c>
      <c r="AB1968" s="416" t="e">
        <f t="shared" si="154"/>
        <v>#N/A</v>
      </c>
      <c r="AC1968" s="416" t="e">
        <f t="shared" si="155"/>
        <v>#N/A</v>
      </c>
    </row>
    <row r="1969" ht="22.5" customHeight="1" spans="1:29">
      <c r="A1969" s="421"/>
      <c r="B1969" s="422"/>
      <c r="C1969" s="422"/>
      <c r="D1969" s="421"/>
      <c r="E1969" s="421"/>
      <c r="F1969" s="421"/>
      <c r="G1969" s="421"/>
      <c r="H1969" s="421"/>
      <c r="I1969" s="421"/>
      <c r="J1969" s="421"/>
      <c r="K1969" s="421"/>
      <c r="L1969" s="421"/>
      <c r="M1969" s="421"/>
      <c r="N1969" s="426"/>
      <c r="O1969" s="426"/>
      <c r="P1969" s="427"/>
      <c r="Q1969" s="427"/>
      <c r="R1969" s="426"/>
      <c r="S1969" s="426"/>
      <c r="T1969" s="426"/>
      <c r="U1969" s="426"/>
      <c r="V1969" s="426"/>
      <c r="W1969" s="426"/>
      <c r="X1969" s="427"/>
      <c r="Y1969" s="416" t="e">
        <f t="shared" si="151"/>
        <v>#N/A</v>
      </c>
      <c r="Z1969" s="416" t="e">
        <f t="shared" si="152"/>
        <v>#N/A</v>
      </c>
      <c r="AA1969" s="416" t="str">
        <f t="shared" si="153"/>
        <v/>
      </c>
      <c r="AB1969" s="416" t="e">
        <f t="shared" si="154"/>
        <v>#N/A</v>
      </c>
      <c r="AC1969" s="416" t="e">
        <f t="shared" si="155"/>
        <v>#N/A</v>
      </c>
    </row>
    <row r="1970" ht="22.5" customHeight="1" spans="1:29">
      <c r="A1970" s="421"/>
      <c r="B1970" s="422"/>
      <c r="C1970" s="422"/>
      <c r="D1970" s="421"/>
      <c r="E1970" s="421"/>
      <c r="F1970" s="421"/>
      <c r="G1970" s="421"/>
      <c r="H1970" s="421"/>
      <c r="I1970" s="421"/>
      <c r="J1970" s="421"/>
      <c r="K1970" s="421"/>
      <c r="L1970" s="421"/>
      <c r="M1970" s="421"/>
      <c r="N1970" s="426"/>
      <c r="O1970" s="426"/>
      <c r="P1970" s="427"/>
      <c r="Q1970" s="427"/>
      <c r="R1970" s="426"/>
      <c r="S1970" s="426"/>
      <c r="T1970" s="426"/>
      <c r="U1970" s="426"/>
      <c r="V1970" s="426"/>
      <c r="W1970" s="426"/>
      <c r="X1970" s="427"/>
      <c r="Y1970" s="416" t="e">
        <f t="shared" si="151"/>
        <v>#N/A</v>
      </c>
      <c r="Z1970" s="416" t="e">
        <f t="shared" si="152"/>
        <v>#N/A</v>
      </c>
      <c r="AA1970" s="416" t="str">
        <f t="shared" si="153"/>
        <v/>
      </c>
      <c r="AB1970" s="416" t="e">
        <f t="shared" si="154"/>
        <v>#N/A</v>
      </c>
      <c r="AC1970" s="416" t="e">
        <f t="shared" si="155"/>
        <v>#N/A</v>
      </c>
    </row>
    <row r="1971" ht="22.5" customHeight="1" spans="1:29">
      <c r="A1971" s="421"/>
      <c r="B1971" s="422"/>
      <c r="C1971" s="422"/>
      <c r="D1971" s="421"/>
      <c r="E1971" s="421"/>
      <c r="F1971" s="421"/>
      <c r="G1971" s="421"/>
      <c r="H1971" s="421"/>
      <c r="I1971" s="421"/>
      <c r="J1971" s="421"/>
      <c r="K1971" s="421"/>
      <c r="L1971" s="421"/>
      <c r="M1971" s="421"/>
      <c r="N1971" s="426"/>
      <c r="O1971" s="426"/>
      <c r="P1971" s="427"/>
      <c r="Q1971" s="427"/>
      <c r="R1971" s="426"/>
      <c r="S1971" s="426"/>
      <c r="T1971" s="426"/>
      <c r="U1971" s="426"/>
      <c r="V1971" s="426"/>
      <c r="W1971" s="426"/>
      <c r="X1971" s="427"/>
      <c r="Y1971" s="416" t="e">
        <f t="shared" si="151"/>
        <v>#N/A</v>
      </c>
      <c r="Z1971" s="416" t="e">
        <f t="shared" si="152"/>
        <v>#N/A</v>
      </c>
      <c r="AA1971" s="416" t="str">
        <f t="shared" si="153"/>
        <v/>
      </c>
      <c r="AB1971" s="416" t="e">
        <f t="shared" si="154"/>
        <v>#N/A</v>
      </c>
      <c r="AC1971" s="416" t="e">
        <f t="shared" si="155"/>
        <v>#N/A</v>
      </c>
    </row>
    <row r="1972" ht="22.5" customHeight="1" spans="1:29">
      <c r="A1972" s="421"/>
      <c r="B1972" s="422"/>
      <c r="C1972" s="422"/>
      <c r="D1972" s="421"/>
      <c r="E1972" s="421"/>
      <c r="F1972" s="421"/>
      <c r="G1972" s="421"/>
      <c r="H1972" s="421"/>
      <c r="I1972" s="421"/>
      <c r="J1972" s="421"/>
      <c r="K1972" s="421"/>
      <c r="L1972" s="421"/>
      <c r="M1972" s="421"/>
      <c r="N1972" s="426"/>
      <c r="O1972" s="426"/>
      <c r="P1972" s="427"/>
      <c r="Q1972" s="427"/>
      <c r="R1972" s="426"/>
      <c r="S1972" s="426"/>
      <c r="T1972" s="426"/>
      <c r="U1972" s="426"/>
      <c r="V1972" s="426"/>
      <c r="W1972" s="426"/>
      <c r="X1972" s="427"/>
      <c r="Y1972" s="416" t="e">
        <f t="shared" si="151"/>
        <v>#N/A</v>
      </c>
      <c r="Z1972" s="416" t="e">
        <f t="shared" si="152"/>
        <v>#N/A</v>
      </c>
      <c r="AA1972" s="416" t="str">
        <f t="shared" si="153"/>
        <v/>
      </c>
      <c r="AB1972" s="416" t="e">
        <f t="shared" si="154"/>
        <v>#N/A</v>
      </c>
      <c r="AC1972" s="416" t="e">
        <f t="shared" si="155"/>
        <v>#N/A</v>
      </c>
    </row>
    <row r="1973" ht="22.5" customHeight="1" spans="1:29">
      <c r="A1973" s="421"/>
      <c r="B1973" s="422"/>
      <c r="C1973" s="422"/>
      <c r="D1973" s="421"/>
      <c r="E1973" s="421"/>
      <c r="F1973" s="421"/>
      <c r="G1973" s="421"/>
      <c r="H1973" s="421"/>
      <c r="I1973" s="421"/>
      <c r="J1973" s="421"/>
      <c r="K1973" s="421"/>
      <c r="L1973" s="421"/>
      <c r="M1973" s="421"/>
      <c r="N1973" s="426"/>
      <c r="O1973" s="426"/>
      <c r="P1973" s="427"/>
      <c r="Q1973" s="427"/>
      <c r="R1973" s="426"/>
      <c r="S1973" s="426"/>
      <c r="T1973" s="426"/>
      <c r="U1973" s="426"/>
      <c r="V1973" s="426"/>
      <c r="W1973" s="426"/>
      <c r="X1973" s="427"/>
      <c r="Y1973" s="416" t="e">
        <f t="shared" si="151"/>
        <v>#N/A</v>
      </c>
      <c r="Z1973" s="416" t="e">
        <f t="shared" si="152"/>
        <v>#N/A</v>
      </c>
      <c r="AA1973" s="416" t="str">
        <f t="shared" si="153"/>
        <v/>
      </c>
      <c r="AB1973" s="416" t="e">
        <f t="shared" si="154"/>
        <v>#N/A</v>
      </c>
      <c r="AC1973" s="416" t="e">
        <f t="shared" si="155"/>
        <v>#N/A</v>
      </c>
    </row>
    <row r="1974" ht="22.5" customHeight="1" spans="1:29">
      <c r="A1974" s="421"/>
      <c r="B1974" s="422"/>
      <c r="C1974" s="422"/>
      <c r="D1974" s="421"/>
      <c r="E1974" s="421"/>
      <c r="F1974" s="421"/>
      <c r="G1974" s="421"/>
      <c r="H1974" s="421"/>
      <c r="I1974" s="421"/>
      <c r="J1974" s="421"/>
      <c r="K1974" s="421"/>
      <c r="L1974" s="421"/>
      <c r="M1974" s="421"/>
      <c r="N1974" s="426"/>
      <c r="O1974" s="426"/>
      <c r="P1974" s="427"/>
      <c r="Q1974" s="427"/>
      <c r="R1974" s="426"/>
      <c r="S1974" s="426"/>
      <c r="T1974" s="426"/>
      <c r="U1974" s="426"/>
      <c r="V1974" s="426"/>
      <c r="W1974" s="426"/>
      <c r="X1974" s="427"/>
      <c r="Y1974" s="416" t="e">
        <f t="shared" si="151"/>
        <v>#N/A</v>
      </c>
      <c r="Z1974" s="416" t="e">
        <f t="shared" si="152"/>
        <v>#N/A</v>
      </c>
      <c r="AA1974" s="416" t="str">
        <f t="shared" si="153"/>
        <v/>
      </c>
      <c r="AB1974" s="416" t="e">
        <f t="shared" si="154"/>
        <v>#N/A</v>
      </c>
      <c r="AC1974" s="416" t="e">
        <f t="shared" si="155"/>
        <v>#N/A</v>
      </c>
    </row>
    <row r="1975" ht="22.5" customHeight="1" spans="1:29">
      <c r="A1975" s="421"/>
      <c r="B1975" s="422"/>
      <c r="C1975" s="422"/>
      <c r="D1975" s="421"/>
      <c r="E1975" s="421"/>
      <c r="F1975" s="421"/>
      <c r="G1975" s="421"/>
      <c r="H1975" s="421"/>
      <c r="I1975" s="421"/>
      <c r="J1975" s="421"/>
      <c r="K1975" s="421"/>
      <c r="L1975" s="421"/>
      <c r="M1975" s="421"/>
      <c r="N1975" s="426"/>
      <c r="O1975" s="426"/>
      <c r="P1975" s="427"/>
      <c r="Q1975" s="427"/>
      <c r="R1975" s="426"/>
      <c r="S1975" s="426"/>
      <c r="T1975" s="426"/>
      <c r="U1975" s="426"/>
      <c r="V1975" s="426"/>
      <c r="W1975" s="426"/>
      <c r="X1975" s="427"/>
      <c r="Y1975" s="416" t="e">
        <f t="shared" si="151"/>
        <v>#N/A</v>
      </c>
      <c r="Z1975" s="416" t="e">
        <f t="shared" si="152"/>
        <v>#N/A</v>
      </c>
      <c r="AA1975" s="416" t="str">
        <f t="shared" si="153"/>
        <v/>
      </c>
      <c r="AB1975" s="416" t="e">
        <f t="shared" si="154"/>
        <v>#N/A</v>
      </c>
      <c r="AC1975" s="416" t="e">
        <f t="shared" si="155"/>
        <v>#N/A</v>
      </c>
    </row>
    <row r="1976" ht="22.5" customHeight="1" spans="1:29">
      <c r="A1976" s="421"/>
      <c r="B1976" s="422"/>
      <c r="C1976" s="422"/>
      <c r="D1976" s="421"/>
      <c r="E1976" s="421"/>
      <c r="F1976" s="421"/>
      <c r="G1976" s="421"/>
      <c r="H1976" s="421"/>
      <c r="I1976" s="421"/>
      <c r="J1976" s="421"/>
      <c r="K1976" s="421"/>
      <c r="L1976" s="421"/>
      <c r="M1976" s="421"/>
      <c r="N1976" s="426"/>
      <c r="O1976" s="426"/>
      <c r="P1976" s="427"/>
      <c r="Q1976" s="427"/>
      <c r="R1976" s="426"/>
      <c r="S1976" s="426"/>
      <c r="T1976" s="426"/>
      <c r="U1976" s="426"/>
      <c r="V1976" s="426"/>
      <c r="W1976" s="426"/>
      <c r="X1976" s="427"/>
      <c r="Y1976" s="416" t="e">
        <f t="shared" si="151"/>
        <v>#N/A</v>
      </c>
      <c r="Z1976" s="416" t="e">
        <f t="shared" si="152"/>
        <v>#N/A</v>
      </c>
      <c r="AA1976" s="416" t="str">
        <f t="shared" si="153"/>
        <v/>
      </c>
      <c r="AB1976" s="416" t="e">
        <f t="shared" si="154"/>
        <v>#N/A</v>
      </c>
      <c r="AC1976" s="416" t="e">
        <f t="shared" si="155"/>
        <v>#N/A</v>
      </c>
    </row>
    <row r="1977" ht="22.5" customHeight="1" spans="1:29">
      <c r="A1977" s="421"/>
      <c r="B1977" s="422"/>
      <c r="C1977" s="422"/>
      <c r="D1977" s="421"/>
      <c r="E1977" s="421"/>
      <c r="F1977" s="421"/>
      <c r="G1977" s="421"/>
      <c r="H1977" s="421"/>
      <c r="I1977" s="421"/>
      <c r="J1977" s="421"/>
      <c r="K1977" s="421"/>
      <c r="L1977" s="421"/>
      <c r="M1977" s="421"/>
      <c r="N1977" s="426"/>
      <c r="O1977" s="426"/>
      <c r="P1977" s="427"/>
      <c r="Q1977" s="427"/>
      <c r="R1977" s="426"/>
      <c r="S1977" s="426"/>
      <c r="T1977" s="426"/>
      <c r="U1977" s="426"/>
      <c r="V1977" s="426"/>
      <c r="W1977" s="426"/>
      <c r="X1977" s="427"/>
      <c r="Y1977" s="416" t="e">
        <f t="shared" si="151"/>
        <v>#N/A</v>
      </c>
      <c r="Z1977" s="416" t="e">
        <f t="shared" si="152"/>
        <v>#N/A</v>
      </c>
      <c r="AA1977" s="416" t="str">
        <f t="shared" si="153"/>
        <v/>
      </c>
      <c r="AB1977" s="416" t="e">
        <f t="shared" si="154"/>
        <v>#N/A</v>
      </c>
      <c r="AC1977" s="416" t="e">
        <f t="shared" si="155"/>
        <v>#N/A</v>
      </c>
    </row>
    <row r="1978" ht="22.5" customHeight="1" spans="1:29">
      <c r="A1978" s="421"/>
      <c r="B1978" s="422"/>
      <c r="C1978" s="422"/>
      <c r="D1978" s="421"/>
      <c r="E1978" s="421"/>
      <c r="F1978" s="421"/>
      <c r="G1978" s="421"/>
      <c r="H1978" s="421"/>
      <c r="I1978" s="421"/>
      <c r="J1978" s="421"/>
      <c r="K1978" s="421"/>
      <c r="L1978" s="421"/>
      <c r="M1978" s="421"/>
      <c r="N1978" s="426"/>
      <c r="O1978" s="426"/>
      <c r="P1978" s="427"/>
      <c r="Q1978" s="427"/>
      <c r="R1978" s="426"/>
      <c r="S1978" s="426"/>
      <c r="T1978" s="426"/>
      <c r="U1978" s="426"/>
      <c r="V1978" s="426"/>
      <c r="W1978" s="426"/>
      <c r="X1978" s="427"/>
      <c r="Y1978" s="416" t="e">
        <f t="shared" si="151"/>
        <v>#N/A</v>
      </c>
      <c r="Z1978" s="416" t="e">
        <f t="shared" si="152"/>
        <v>#N/A</v>
      </c>
      <c r="AA1978" s="416" t="str">
        <f t="shared" si="153"/>
        <v/>
      </c>
      <c r="AB1978" s="416" t="e">
        <f t="shared" si="154"/>
        <v>#N/A</v>
      </c>
      <c r="AC1978" s="416" t="e">
        <f t="shared" si="155"/>
        <v>#N/A</v>
      </c>
    </row>
    <row r="1979" ht="22.5" customHeight="1" spans="1:29">
      <c r="A1979" s="421"/>
      <c r="B1979" s="422"/>
      <c r="C1979" s="422"/>
      <c r="D1979" s="421"/>
      <c r="E1979" s="421"/>
      <c r="F1979" s="421"/>
      <c r="G1979" s="421"/>
      <c r="H1979" s="421"/>
      <c r="I1979" s="421"/>
      <c r="J1979" s="421"/>
      <c r="K1979" s="421"/>
      <c r="L1979" s="421"/>
      <c r="M1979" s="421"/>
      <c r="N1979" s="426"/>
      <c r="O1979" s="426"/>
      <c r="P1979" s="427"/>
      <c r="Q1979" s="427"/>
      <c r="R1979" s="426"/>
      <c r="S1979" s="426"/>
      <c r="T1979" s="426"/>
      <c r="U1979" s="426"/>
      <c r="V1979" s="426"/>
      <c r="W1979" s="426"/>
      <c r="X1979" s="427"/>
      <c r="Y1979" s="416" t="e">
        <f t="shared" si="151"/>
        <v>#N/A</v>
      </c>
      <c r="Z1979" s="416" t="e">
        <f t="shared" si="152"/>
        <v>#N/A</v>
      </c>
      <c r="AA1979" s="416" t="str">
        <f t="shared" si="153"/>
        <v/>
      </c>
      <c r="AB1979" s="416" t="e">
        <f t="shared" si="154"/>
        <v>#N/A</v>
      </c>
      <c r="AC1979" s="416" t="e">
        <f t="shared" si="155"/>
        <v>#N/A</v>
      </c>
    </row>
    <row r="1980" ht="22.5" customHeight="1" spans="1:29">
      <c r="A1980" s="421"/>
      <c r="B1980" s="422"/>
      <c r="C1980" s="422"/>
      <c r="D1980" s="421"/>
      <c r="E1980" s="421"/>
      <c r="F1980" s="421"/>
      <c r="G1980" s="421"/>
      <c r="H1980" s="421"/>
      <c r="I1980" s="421"/>
      <c r="J1980" s="421"/>
      <c r="K1980" s="421"/>
      <c r="L1980" s="421"/>
      <c r="M1980" s="421"/>
      <c r="N1980" s="426"/>
      <c r="O1980" s="426"/>
      <c r="P1980" s="427"/>
      <c r="Q1980" s="427"/>
      <c r="R1980" s="426"/>
      <c r="S1980" s="426"/>
      <c r="T1980" s="426"/>
      <c r="U1980" s="426"/>
      <c r="V1980" s="426"/>
      <c r="W1980" s="426"/>
      <c r="X1980" s="427"/>
      <c r="Y1980" s="416" t="e">
        <f t="shared" si="151"/>
        <v>#N/A</v>
      </c>
      <c r="Z1980" s="416" t="e">
        <f t="shared" si="152"/>
        <v>#N/A</v>
      </c>
      <c r="AA1980" s="416" t="str">
        <f t="shared" si="153"/>
        <v/>
      </c>
      <c r="AB1980" s="416" t="e">
        <f t="shared" si="154"/>
        <v>#N/A</v>
      </c>
      <c r="AC1980" s="416" t="e">
        <f t="shared" si="155"/>
        <v>#N/A</v>
      </c>
    </row>
    <row r="1981" ht="22.5" customHeight="1" spans="1:29">
      <c r="A1981" s="421"/>
      <c r="B1981" s="422"/>
      <c r="C1981" s="422"/>
      <c r="D1981" s="421"/>
      <c r="E1981" s="421"/>
      <c r="F1981" s="421"/>
      <c r="G1981" s="421"/>
      <c r="H1981" s="421"/>
      <c r="I1981" s="421"/>
      <c r="J1981" s="421"/>
      <c r="K1981" s="421"/>
      <c r="L1981" s="421"/>
      <c r="M1981" s="421"/>
      <c r="N1981" s="426"/>
      <c r="O1981" s="426"/>
      <c r="P1981" s="427"/>
      <c r="Q1981" s="427"/>
      <c r="R1981" s="426"/>
      <c r="S1981" s="426"/>
      <c r="T1981" s="426"/>
      <c r="U1981" s="426"/>
      <c r="V1981" s="426"/>
      <c r="W1981" s="426"/>
      <c r="X1981" s="427"/>
      <c r="Y1981" s="416" t="e">
        <f t="shared" si="151"/>
        <v>#N/A</v>
      </c>
      <c r="Z1981" s="416" t="e">
        <f t="shared" si="152"/>
        <v>#N/A</v>
      </c>
      <c r="AA1981" s="416" t="str">
        <f t="shared" si="153"/>
        <v/>
      </c>
      <c r="AB1981" s="416" t="e">
        <f t="shared" si="154"/>
        <v>#N/A</v>
      </c>
      <c r="AC1981" s="416" t="e">
        <f t="shared" si="155"/>
        <v>#N/A</v>
      </c>
    </row>
    <row r="1982" ht="22.5" customHeight="1" spans="1:29">
      <c r="A1982" s="421"/>
      <c r="B1982" s="422"/>
      <c r="C1982" s="422"/>
      <c r="D1982" s="421"/>
      <c r="E1982" s="421"/>
      <c r="F1982" s="421"/>
      <c r="G1982" s="421"/>
      <c r="H1982" s="421"/>
      <c r="I1982" s="421"/>
      <c r="J1982" s="421"/>
      <c r="K1982" s="421"/>
      <c r="L1982" s="421"/>
      <c r="M1982" s="421"/>
      <c r="N1982" s="426"/>
      <c r="O1982" s="426"/>
      <c r="P1982" s="427"/>
      <c r="Q1982" s="427"/>
      <c r="R1982" s="426"/>
      <c r="S1982" s="426"/>
      <c r="T1982" s="426"/>
      <c r="U1982" s="426"/>
      <c r="V1982" s="426"/>
      <c r="W1982" s="426"/>
      <c r="X1982" s="427"/>
      <c r="Y1982" s="416" t="e">
        <f t="shared" si="151"/>
        <v>#N/A</v>
      </c>
      <c r="Z1982" s="416" t="e">
        <f t="shared" si="152"/>
        <v>#N/A</v>
      </c>
      <c r="AA1982" s="416" t="str">
        <f t="shared" si="153"/>
        <v/>
      </c>
      <c r="AB1982" s="416" t="e">
        <f t="shared" si="154"/>
        <v>#N/A</v>
      </c>
      <c r="AC1982" s="416" t="e">
        <f t="shared" si="155"/>
        <v>#N/A</v>
      </c>
    </row>
    <row r="1983" ht="22.5" customHeight="1" spans="1:29">
      <c r="A1983" s="421"/>
      <c r="B1983" s="422"/>
      <c r="C1983" s="422"/>
      <c r="D1983" s="421"/>
      <c r="E1983" s="421"/>
      <c r="F1983" s="421"/>
      <c r="G1983" s="421"/>
      <c r="H1983" s="421"/>
      <c r="I1983" s="421"/>
      <c r="J1983" s="421"/>
      <c r="K1983" s="421"/>
      <c r="L1983" s="421"/>
      <c r="M1983" s="421"/>
      <c r="N1983" s="426"/>
      <c r="O1983" s="426"/>
      <c r="P1983" s="427"/>
      <c r="Q1983" s="427"/>
      <c r="R1983" s="426"/>
      <c r="S1983" s="426"/>
      <c r="T1983" s="426"/>
      <c r="U1983" s="426"/>
      <c r="V1983" s="426"/>
      <c r="W1983" s="426"/>
      <c r="X1983" s="427"/>
      <c r="Y1983" s="416" t="e">
        <f t="shared" si="151"/>
        <v>#N/A</v>
      </c>
      <c r="Z1983" s="416" t="e">
        <f t="shared" si="152"/>
        <v>#N/A</v>
      </c>
      <c r="AA1983" s="416" t="str">
        <f t="shared" si="153"/>
        <v/>
      </c>
      <c r="AB1983" s="416" t="e">
        <f t="shared" si="154"/>
        <v>#N/A</v>
      </c>
      <c r="AC1983" s="416" t="e">
        <f t="shared" si="155"/>
        <v>#N/A</v>
      </c>
    </row>
    <row r="1984" ht="22.5" customHeight="1" spans="1:29">
      <c r="A1984" s="421"/>
      <c r="B1984" s="422"/>
      <c r="C1984" s="422"/>
      <c r="D1984" s="421"/>
      <c r="E1984" s="421"/>
      <c r="F1984" s="421"/>
      <c r="G1984" s="421"/>
      <c r="H1984" s="421"/>
      <c r="I1984" s="421"/>
      <c r="J1984" s="421"/>
      <c r="K1984" s="421"/>
      <c r="L1984" s="421"/>
      <c r="M1984" s="421"/>
      <c r="N1984" s="426"/>
      <c r="O1984" s="426"/>
      <c r="P1984" s="427"/>
      <c r="Q1984" s="427"/>
      <c r="R1984" s="426"/>
      <c r="S1984" s="426"/>
      <c r="T1984" s="426"/>
      <c r="U1984" s="426"/>
      <c r="V1984" s="426"/>
      <c r="W1984" s="426"/>
      <c r="X1984" s="427"/>
      <c r="Y1984" s="416" t="e">
        <f t="shared" si="151"/>
        <v>#N/A</v>
      </c>
      <c r="Z1984" s="416" t="e">
        <f t="shared" si="152"/>
        <v>#N/A</v>
      </c>
      <c r="AA1984" s="416" t="str">
        <f t="shared" si="153"/>
        <v/>
      </c>
      <c r="AB1984" s="416" t="e">
        <f t="shared" si="154"/>
        <v>#N/A</v>
      </c>
      <c r="AC1984" s="416" t="e">
        <f t="shared" si="155"/>
        <v>#N/A</v>
      </c>
    </row>
    <row r="1985" ht="22.5" customHeight="1" spans="1:29">
      <c r="A1985" s="421"/>
      <c r="B1985" s="422"/>
      <c r="C1985" s="422"/>
      <c r="D1985" s="421"/>
      <c r="E1985" s="421"/>
      <c r="F1985" s="421"/>
      <c r="G1985" s="421"/>
      <c r="H1985" s="421"/>
      <c r="I1985" s="421"/>
      <c r="J1985" s="421"/>
      <c r="K1985" s="421"/>
      <c r="L1985" s="421"/>
      <c r="M1985" s="421"/>
      <c r="N1985" s="426"/>
      <c r="O1985" s="426"/>
      <c r="P1985" s="427"/>
      <c r="Q1985" s="427"/>
      <c r="R1985" s="426"/>
      <c r="S1985" s="426"/>
      <c r="T1985" s="426"/>
      <c r="U1985" s="426"/>
      <c r="V1985" s="426"/>
      <c r="W1985" s="426"/>
      <c r="X1985" s="427"/>
      <c r="Y1985" s="416" t="e">
        <f t="shared" si="151"/>
        <v>#N/A</v>
      </c>
      <c r="Z1985" s="416" t="e">
        <f t="shared" si="152"/>
        <v>#N/A</v>
      </c>
      <c r="AA1985" s="416" t="str">
        <f t="shared" si="153"/>
        <v/>
      </c>
      <c r="AB1985" s="416" t="e">
        <f t="shared" si="154"/>
        <v>#N/A</v>
      </c>
      <c r="AC1985" s="416" t="e">
        <f t="shared" si="155"/>
        <v>#N/A</v>
      </c>
    </row>
    <row r="1986" ht="22.5" customHeight="1" spans="1:29">
      <c r="A1986" s="421"/>
      <c r="B1986" s="422"/>
      <c r="C1986" s="422"/>
      <c r="D1986" s="421"/>
      <c r="E1986" s="421"/>
      <c r="F1986" s="421"/>
      <c r="G1986" s="421"/>
      <c r="H1986" s="421"/>
      <c r="I1986" s="421"/>
      <c r="J1986" s="421"/>
      <c r="K1986" s="421"/>
      <c r="L1986" s="421"/>
      <c r="M1986" s="421"/>
      <c r="N1986" s="426"/>
      <c r="O1986" s="426"/>
      <c r="P1986" s="427"/>
      <c r="Q1986" s="427"/>
      <c r="R1986" s="426"/>
      <c r="S1986" s="426"/>
      <c r="T1986" s="426"/>
      <c r="U1986" s="426"/>
      <c r="V1986" s="426"/>
      <c r="W1986" s="426"/>
      <c r="X1986" s="427"/>
      <c r="Y1986" s="416" t="e">
        <f t="shared" si="151"/>
        <v>#N/A</v>
      </c>
      <c r="Z1986" s="416" t="e">
        <f t="shared" si="152"/>
        <v>#N/A</v>
      </c>
      <c r="AA1986" s="416" t="str">
        <f t="shared" si="153"/>
        <v/>
      </c>
      <c r="AB1986" s="416" t="e">
        <f t="shared" si="154"/>
        <v>#N/A</v>
      </c>
      <c r="AC1986" s="416" t="e">
        <f t="shared" si="155"/>
        <v>#N/A</v>
      </c>
    </row>
    <row r="1987" ht="22.5" customHeight="1" spans="1:29">
      <c r="A1987" s="421"/>
      <c r="B1987" s="422"/>
      <c r="C1987" s="422"/>
      <c r="D1987" s="421"/>
      <c r="E1987" s="421"/>
      <c r="F1987" s="421"/>
      <c r="G1987" s="421"/>
      <c r="H1987" s="421"/>
      <c r="I1987" s="421"/>
      <c r="J1987" s="421"/>
      <c r="K1987" s="421"/>
      <c r="L1987" s="421"/>
      <c r="M1987" s="421"/>
      <c r="N1987" s="426"/>
      <c r="O1987" s="426"/>
      <c r="P1987" s="427"/>
      <c r="Q1987" s="427"/>
      <c r="R1987" s="426"/>
      <c r="S1987" s="426"/>
      <c r="T1987" s="426"/>
      <c r="U1987" s="426"/>
      <c r="V1987" s="426"/>
      <c r="W1987" s="426"/>
      <c r="X1987" s="427"/>
      <c r="Y1987" s="416" t="e">
        <f t="shared" si="151"/>
        <v>#N/A</v>
      </c>
      <c r="Z1987" s="416" t="e">
        <f t="shared" si="152"/>
        <v>#N/A</v>
      </c>
      <c r="AA1987" s="416" t="str">
        <f t="shared" si="153"/>
        <v/>
      </c>
      <c r="AB1987" s="416" t="e">
        <f t="shared" si="154"/>
        <v>#N/A</v>
      </c>
      <c r="AC1987" s="416" t="e">
        <f t="shared" si="155"/>
        <v>#N/A</v>
      </c>
    </row>
    <row r="1988" ht="22.5" customHeight="1" spans="1:29">
      <c r="A1988" s="421"/>
      <c r="B1988" s="422"/>
      <c r="C1988" s="422"/>
      <c r="D1988" s="421"/>
      <c r="E1988" s="421"/>
      <c r="F1988" s="421"/>
      <c r="G1988" s="421"/>
      <c r="H1988" s="421"/>
      <c r="I1988" s="421"/>
      <c r="J1988" s="421"/>
      <c r="K1988" s="421"/>
      <c r="L1988" s="421"/>
      <c r="M1988" s="421"/>
      <c r="N1988" s="426"/>
      <c r="O1988" s="426"/>
      <c r="P1988" s="427"/>
      <c r="Q1988" s="427"/>
      <c r="R1988" s="426"/>
      <c r="S1988" s="426"/>
      <c r="T1988" s="426"/>
      <c r="U1988" s="426"/>
      <c r="V1988" s="426"/>
      <c r="W1988" s="426"/>
      <c r="X1988" s="427"/>
      <c r="Y1988" s="416" t="e">
        <f t="shared" si="151"/>
        <v>#N/A</v>
      </c>
      <c r="Z1988" s="416" t="e">
        <f t="shared" si="152"/>
        <v>#N/A</v>
      </c>
      <c r="AA1988" s="416" t="str">
        <f t="shared" si="153"/>
        <v/>
      </c>
      <c r="AB1988" s="416" t="e">
        <f t="shared" si="154"/>
        <v>#N/A</v>
      </c>
      <c r="AC1988" s="416" t="e">
        <f t="shared" si="155"/>
        <v>#N/A</v>
      </c>
    </row>
    <row r="1989" ht="22.5" customHeight="1" spans="1:29">
      <c r="A1989" s="421"/>
      <c r="B1989" s="422"/>
      <c r="C1989" s="422"/>
      <c r="D1989" s="421"/>
      <c r="E1989" s="421"/>
      <c r="F1989" s="421"/>
      <c r="G1989" s="421"/>
      <c r="H1989" s="421"/>
      <c r="I1989" s="421"/>
      <c r="J1989" s="421"/>
      <c r="K1989" s="421"/>
      <c r="L1989" s="421"/>
      <c r="M1989" s="421"/>
      <c r="N1989" s="426"/>
      <c r="O1989" s="426"/>
      <c r="P1989" s="427"/>
      <c r="Q1989" s="427"/>
      <c r="R1989" s="426"/>
      <c r="S1989" s="426"/>
      <c r="T1989" s="426"/>
      <c r="U1989" s="426"/>
      <c r="V1989" s="426"/>
      <c r="W1989" s="426"/>
      <c r="X1989" s="427"/>
      <c r="Y1989" s="416" t="e">
        <f t="shared" si="151"/>
        <v>#N/A</v>
      </c>
      <c r="Z1989" s="416" t="e">
        <f t="shared" si="152"/>
        <v>#N/A</v>
      </c>
      <c r="AA1989" s="416" t="str">
        <f t="shared" si="153"/>
        <v/>
      </c>
      <c r="AB1989" s="416" t="e">
        <f t="shared" si="154"/>
        <v>#N/A</v>
      </c>
      <c r="AC1989" s="416" t="e">
        <f t="shared" si="155"/>
        <v>#N/A</v>
      </c>
    </row>
    <row r="1990" ht="22.5" customHeight="1" spans="1:29">
      <c r="A1990" s="421"/>
      <c r="B1990" s="422"/>
      <c r="C1990" s="422"/>
      <c r="D1990" s="421"/>
      <c r="E1990" s="421"/>
      <c r="F1990" s="421"/>
      <c r="G1990" s="421"/>
      <c r="H1990" s="421"/>
      <c r="I1990" s="421"/>
      <c r="J1990" s="421"/>
      <c r="K1990" s="421"/>
      <c r="L1990" s="421"/>
      <c r="M1990" s="421"/>
      <c r="N1990" s="426"/>
      <c r="O1990" s="426"/>
      <c r="P1990" s="427"/>
      <c r="Q1990" s="427"/>
      <c r="R1990" s="426"/>
      <c r="S1990" s="426"/>
      <c r="T1990" s="426"/>
      <c r="U1990" s="426"/>
      <c r="V1990" s="426"/>
      <c r="W1990" s="426"/>
      <c r="X1990" s="427"/>
      <c r="Y1990" s="416" t="e">
        <f t="shared" si="151"/>
        <v>#N/A</v>
      </c>
      <c r="Z1990" s="416" t="e">
        <f t="shared" si="152"/>
        <v>#N/A</v>
      </c>
      <c r="AA1990" s="416" t="str">
        <f t="shared" si="153"/>
        <v/>
      </c>
      <c r="AB1990" s="416" t="e">
        <f t="shared" si="154"/>
        <v>#N/A</v>
      </c>
      <c r="AC1990" s="416" t="e">
        <f t="shared" si="155"/>
        <v>#N/A</v>
      </c>
    </row>
    <row r="1991" ht="22.5" customHeight="1" spans="1:29">
      <c r="A1991" s="421"/>
      <c r="B1991" s="422"/>
      <c r="C1991" s="422"/>
      <c r="D1991" s="421"/>
      <c r="E1991" s="421"/>
      <c r="F1991" s="421"/>
      <c r="G1991" s="421"/>
      <c r="H1991" s="421"/>
      <c r="I1991" s="421"/>
      <c r="J1991" s="421"/>
      <c r="K1991" s="421"/>
      <c r="L1991" s="421"/>
      <c r="M1991" s="421"/>
      <c r="N1991" s="426"/>
      <c r="O1991" s="426"/>
      <c r="P1991" s="427"/>
      <c r="Q1991" s="427"/>
      <c r="R1991" s="426"/>
      <c r="S1991" s="426"/>
      <c r="T1991" s="426"/>
      <c r="U1991" s="426"/>
      <c r="V1991" s="426"/>
      <c r="W1991" s="426"/>
      <c r="X1991" s="427"/>
      <c r="Y1991" s="416" t="e">
        <f t="shared" ref="Y1991:Y2054" si="156">_xlfn.IFS(LEFT(M1991,3)="003","三保支出",LEFT(M1991,3)="004","刚性支出",LEFT(M1991,3)="000","促发展支出")</f>
        <v>#N/A</v>
      </c>
      <c r="Z1991" s="416" t="e">
        <f t="shared" ref="Z1991:Z2054" si="157">_xlfn.IFS(LEFT(E1991,1)="3","项目支出",LEFT(E1991,1)="1","人员类支出",LEFT(E1991,1)="2","运转类支出")</f>
        <v>#N/A</v>
      </c>
      <c r="AA1991" s="416" t="str">
        <f t="shared" ref="AA1991:AA2054" si="158">LEFT(H1991,7)</f>
        <v/>
      </c>
      <c r="AB1991" s="416" t="e">
        <f t="shared" ref="AB1991:AB2054" si="159">_xlfn.IFS(LEFT(M1991,6)="003001","保工资",LEFT(M1991,6)="003002","保运转",LEFT(M1991,6)="003003","保基本民生")</f>
        <v>#N/A</v>
      </c>
      <c r="AC1991" s="416" t="e">
        <f t="shared" ref="AC1991:AC2054" si="160">IF(Z1991="项目支出","否","是")</f>
        <v>#N/A</v>
      </c>
    </row>
    <row r="1992" ht="22.5" customHeight="1" spans="1:29">
      <c r="A1992" s="421"/>
      <c r="B1992" s="422"/>
      <c r="C1992" s="422"/>
      <c r="D1992" s="421"/>
      <c r="E1992" s="421"/>
      <c r="F1992" s="421"/>
      <c r="G1992" s="421"/>
      <c r="H1992" s="421"/>
      <c r="I1992" s="421"/>
      <c r="J1992" s="421"/>
      <c r="K1992" s="421"/>
      <c r="L1992" s="421"/>
      <c r="M1992" s="421"/>
      <c r="N1992" s="426"/>
      <c r="O1992" s="426"/>
      <c r="P1992" s="427"/>
      <c r="Q1992" s="427"/>
      <c r="R1992" s="426"/>
      <c r="S1992" s="426"/>
      <c r="T1992" s="426"/>
      <c r="U1992" s="426"/>
      <c r="V1992" s="426"/>
      <c r="W1992" s="426"/>
      <c r="X1992" s="427"/>
      <c r="Y1992" s="416" t="e">
        <f t="shared" si="156"/>
        <v>#N/A</v>
      </c>
      <c r="Z1992" s="416" t="e">
        <f t="shared" si="157"/>
        <v>#N/A</v>
      </c>
      <c r="AA1992" s="416" t="str">
        <f t="shared" si="158"/>
        <v/>
      </c>
      <c r="AB1992" s="416" t="e">
        <f t="shared" si="159"/>
        <v>#N/A</v>
      </c>
      <c r="AC1992" s="416" t="e">
        <f t="shared" si="160"/>
        <v>#N/A</v>
      </c>
    </row>
    <row r="1993" ht="22.5" customHeight="1" spans="1:29">
      <c r="A1993" s="421"/>
      <c r="B1993" s="422"/>
      <c r="C1993" s="422"/>
      <c r="D1993" s="421"/>
      <c r="E1993" s="421"/>
      <c r="F1993" s="421"/>
      <c r="G1993" s="421"/>
      <c r="H1993" s="421"/>
      <c r="I1993" s="421"/>
      <c r="J1993" s="421"/>
      <c r="K1993" s="421"/>
      <c r="L1993" s="421"/>
      <c r="M1993" s="421"/>
      <c r="N1993" s="426"/>
      <c r="O1993" s="426"/>
      <c r="P1993" s="427"/>
      <c r="Q1993" s="427"/>
      <c r="R1993" s="426"/>
      <c r="S1993" s="426"/>
      <c r="T1993" s="426"/>
      <c r="U1993" s="426"/>
      <c r="V1993" s="426"/>
      <c r="W1993" s="426"/>
      <c r="X1993" s="427"/>
      <c r="Y1993" s="416" t="e">
        <f t="shared" si="156"/>
        <v>#N/A</v>
      </c>
      <c r="Z1993" s="416" t="e">
        <f t="shared" si="157"/>
        <v>#N/A</v>
      </c>
      <c r="AA1993" s="416" t="str">
        <f t="shared" si="158"/>
        <v/>
      </c>
      <c r="AB1993" s="416" t="e">
        <f t="shared" si="159"/>
        <v>#N/A</v>
      </c>
      <c r="AC1993" s="416" t="e">
        <f t="shared" si="160"/>
        <v>#N/A</v>
      </c>
    </row>
    <row r="1994" ht="22.5" customHeight="1" spans="1:29">
      <c r="A1994" s="421"/>
      <c r="B1994" s="422"/>
      <c r="C1994" s="422"/>
      <c r="D1994" s="421"/>
      <c r="E1994" s="421"/>
      <c r="F1994" s="421"/>
      <c r="G1994" s="421"/>
      <c r="H1994" s="421"/>
      <c r="I1994" s="421"/>
      <c r="J1994" s="421"/>
      <c r="K1994" s="421"/>
      <c r="L1994" s="421"/>
      <c r="M1994" s="421"/>
      <c r="N1994" s="426"/>
      <c r="O1994" s="426"/>
      <c r="P1994" s="427"/>
      <c r="Q1994" s="427"/>
      <c r="R1994" s="426"/>
      <c r="S1994" s="426"/>
      <c r="T1994" s="426"/>
      <c r="U1994" s="426"/>
      <c r="V1994" s="426"/>
      <c r="W1994" s="426"/>
      <c r="X1994" s="427"/>
      <c r="Y1994" s="416" t="e">
        <f t="shared" si="156"/>
        <v>#N/A</v>
      </c>
      <c r="Z1994" s="416" t="e">
        <f t="shared" si="157"/>
        <v>#N/A</v>
      </c>
      <c r="AA1994" s="416" t="str">
        <f t="shared" si="158"/>
        <v/>
      </c>
      <c r="AB1994" s="416" t="e">
        <f t="shared" si="159"/>
        <v>#N/A</v>
      </c>
      <c r="AC1994" s="416" t="e">
        <f t="shared" si="160"/>
        <v>#N/A</v>
      </c>
    </row>
    <row r="1995" ht="22.5" customHeight="1" spans="1:29">
      <c r="A1995" s="421"/>
      <c r="B1995" s="422"/>
      <c r="C1995" s="422"/>
      <c r="D1995" s="421"/>
      <c r="E1995" s="421"/>
      <c r="F1995" s="421"/>
      <c r="G1995" s="421"/>
      <c r="H1995" s="421"/>
      <c r="I1995" s="421"/>
      <c r="J1995" s="421"/>
      <c r="K1995" s="421"/>
      <c r="L1995" s="421"/>
      <c r="M1995" s="421"/>
      <c r="N1995" s="426"/>
      <c r="O1995" s="426"/>
      <c r="P1995" s="427"/>
      <c r="Q1995" s="427"/>
      <c r="R1995" s="426"/>
      <c r="S1995" s="426"/>
      <c r="T1995" s="426"/>
      <c r="U1995" s="426"/>
      <c r="V1995" s="426"/>
      <c r="W1995" s="426"/>
      <c r="X1995" s="427"/>
      <c r="Y1995" s="416" t="e">
        <f t="shared" si="156"/>
        <v>#N/A</v>
      </c>
      <c r="Z1995" s="416" t="e">
        <f t="shared" si="157"/>
        <v>#N/A</v>
      </c>
      <c r="AA1995" s="416" t="str">
        <f t="shared" si="158"/>
        <v/>
      </c>
      <c r="AB1995" s="416" t="e">
        <f t="shared" si="159"/>
        <v>#N/A</v>
      </c>
      <c r="AC1995" s="416" t="e">
        <f t="shared" si="160"/>
        <v>#N/A</v>
      </c>
    </row>
    <row r="1996" ht="22.5" customHeight="1" spans="1:29">
      <c r="A1996" s="421"/>
      <c r="B1996" s="422"/>
      <c r="C1996" s="422"/>
      <c r="D1996" s="421"/>
      <c r="E1996" s="421"/>
      <c r="F1996" s="421"/>
      <c r="G1996" s="421"/>
      <c r="H1996" s="421"/>
      <c r="I1996" s="421"/>
      <c r="J1996" s="421"/>
      <c r="K1996" s="421"/>
      <c r="L1996" s="421"/>
      <c r="M1996" s="421"/>
      <c r="N1996" s="426"/>
      <c r="O1996" s="426"/>
      <c r="P1996" s="427"/>
      <c r="Q1996" s="427"/>
      <c r="R1996" s="426"/>
      <c r="S1996" s="426"/>
      <c r="T1996" s="426"/>
      <c r="U1996" s="426"/>
      <c r="V1996" s="426"/>
      <c r="W1996" s="426"/>
      <c r="X1996" s="427"/>
      <c r="Y1996" s="416" t="e">
        <f t="shared" si="156"/>
        <v>#N/A</v>
      </c>
      <c r="Z1996" s="416" t="e">
        <f t="shared" si="157"/>
        <v>#N/A</v>
      </c>
      <c r="AA1996" s="416" t="str">
        <f t="shared" si="158"/>
        <v/>
      </c>
      <c r="AB1996" s="416" t="e">
        <f t="shared" si="159"/>
        <v>#N/A</v>
      </c>
      <c r="AC1996" s="416" t="e">
        <f t="shared" si="160"/>
        <v>#N/A</v>
      </c>
    </row>
    <row r="1997" ht="22.5" customHeight="1" spans="1:29">
      <c r="A1997" s="421"/>
      <c r="B1997" s="422"/>
      <c r="C1997" s="422"/>
      <c r="D1997" s="421"/>
      <c r="E1997" s="421"/>
      <c r="F1997" s="421"/>
      <c r="G1997" s="421"/>
      <c r="H1997" s="421"/>
      <c r="I1997" s="421"/>
      <c r="J1997" s="421"/>
      <c r="K1997" s="421"/>
      <c r="L1997" s="421"/>
      <c r="M1997" s="421"/>
      <c r="N1997" s="426"/>
      <c r="O1997" s="426"/>
      <c r="P1997" s="427"/>
      <c r="Q1997" s="427"/>
      <c r="R1997" s="426"/>
      <c r="S1997" s="426"/>
      <c r="T1997" s="426"/>
      <c r="U1997" s="426"/>
      <c r="V1997" s="426"/>
      <c r="W1997" s="426"/>
      <c r="X1997" s="427"/>
      <c r="Y1997" s="416" t="e">
        <f t="shared" si="156"/>
        <v>#N/A</v>
      </c>
      <c r="Z1997" s="416" t="e">
        <f t="shared" si="157"/>
        <v>#N/A</v>
      </c>
      <c r="AA1997" s="416" t="str">
        <f t="shared" si="158"/>
        <v/>
      </c>
      <c r="AB1997" s="416" t="e">
        <f t="shared" si="159"/>
        <v>#N/A</v>
      </c>
      <c r="AC1997" s="416" t="e">
        <f t="shared" si="160"/>
        <v>#N/A</v>
      </c>
    </row>
    <row r="1998" ht="22.5" customHeight="1" spans="1:29">
      <c r="A1998" s="421"/>
      <c r="B1998" s="422"/>
      <c r="C1998" s="422"/>
      <c r="D1998" s="421"/>
      <c r="E1998" s="421"/>
      <c r="F1998" s="421"/>
      <c r="G1998" s="421"/>
      <c r="H1998" s="421"/>
      <c r="I1998" s="421"/>
      <c r="J1998" s="421"/>
      <c r="K1998" s="421"/>
      <c r="L1998" s="421"/>
      <c r="M1998" s="421"/>
      <c r="N1998" s="426"/>
      <c r="O1998" s="426"/>
      <c r="P1998" s="427"/>
      <c r="Q1998" s="427"/>
      <c r="R1998" s="426"/>
      <c r="S1998" s="426"/>
      <c r="T1998" s="426"/>
      <c r="U1998" s="426"/>
      <c r="V1998" s="426"/>
      <c r="W1998" s="426"/>
      <c r="X1998" s="427"/>
      <c r="Y1998" s="416" t="e">
        <f t="shared" si="156"/>
        <v>#N/A</v>
      </c>
      <c r="Z1998" s="416" t="e">
        <f t="shared" si="157"/>
        <v>#N/A</v>
      </c>
      <c r="AA1998" s="416" t="str">
        <f t="shared" si="158"/>
        <v/>
      </c>
      <c r="AB1998" s="416" t="e">
        <f t="shared" si="159"/>
        <v>#N/A</v>
      </c>
      <c r="AC1998" s="416" t="e">
        <f t="shared" si="160"/>
        <v>#N/A</v>
      </c>
    </row>
    <row r="1999" ht="22.5" customHeight="1" spans="1:29">
      <c r="A1999" s="421"/>
      <c r="B1999" s="422"/>
      <c r="C1999" s="422"/>
      <c r="D1999" s="421"/>
      <c r="E1999" s="421"/>
      <c r="F1999" s="421"/>
      <c r="G1999" s="421"/>
      <c r="H1999" s="421"/>
      <c r="I1999" s="421"/>
      <c r="J1999" s="421"/>
      <c r="K1999" s="421"/>
      <c r="L1999" s="421"/>
      <c r="M1999" s="421"/>
      <c r="N1999" s="426"/>
      <c r="O1999" s="426"/>
      <c r="P1999" s="427"/>
      <c r="Q1999" s="427"/>
      <c r="R1999" s="426"/>
      <c r="S1999" s="426"/>
      <c r="T1999" s="426"/>
      <c r="U1999" s="426"/>
      <c r="V1999" s="426"/>
      <c r="W1999" s="426"/>
      <c r="X1999" s="427"/>
      <c r="Y1999" s="416" t="e">
        <f t="shared" si="156"/>
        <v>#N/A</v>
      </c>
      <c r="Z1999" s="416" t="e">
        <f t="shared" si="157"/>
        <v>#N/A</v>
      </c>
      <c r="AA1999" s="416" t="str">
        <f t="shared" si="158"/>
        <v/>
      </c>
      <c r="AB1999" s="416" t="e">
        <f t="shared" si="159"/>
        <v>#N/A</v>
      </c>
      <c r="AC1999" s="416" t="e">
        <f t="shared" si="160"/>
        <v>#N/A</v>
      </c>
    </row>
    <row r="2000" ht="22.5" customHeight="1" spans="1:29">
      <c r="A2000" s="421"/>
      <c r="B2000" s="422"/>
      <c r="C2000" s="422"/>
      <c r="D2000" s="421"/>
      <c r="E2000" s="421"/>
      <c r="F2000" s="421"/>
      <c r="G2000" s="421"/>
      <c r="H2000" s="421"/>
      <c r="I2000" s="421"/>
      <c r="J2000" s="421"/>
      <c r="K2000" s="421"/>
      <c r="L2000" s="421"/>
      <c r="M2000" s="421"/>
      <c r="N2000" s="426"/>
      <c r="O2000" s="426"/>
      <c r="P2000" s="427"/>
      <c r="Q2000" s="427"/>
      <c r="R2000" s="426"/>
      <c r="S2000" s="426"/>
      <c r="T2000" s="426"/>
      <c r="U2000" s="426"/>
      <c r="V2000" s="426"/>
      <c r="W2000" s="426"/>
      <c r="X2000" s="427"/>
      <c r="Y2000" s="416" t="e">
        <f t="shared" si="156"/>
        <v>#N/A</v>
      </c>
      <c r="Z2000" s="416" t="e">
        <f t="shared" si="157"/>
        <v>#N/A</v>
      </c>
      <c r="AA2000" s="416" t="str">
        <f t="shared" si="158"/>
        <v/>
      </c>
      <c r="AB2000" s="416" t="e">
        <f t="shared" si="159"/>
        <v>#N/A</v>
      </c>
      <c r="AC2000" s="416" t="e">
        <f t="shared" si="160"/>
        <v>#N/A</v>
      </c>
    </row>
    <row r="2001" ht="22.5" customHeight="1" spans="1:29">
      <c r="A2001" s="421"/>
      <c r="B2001" s="422"/>
      <c r="C2001" s="422"/>
      <c r="D2001" s="421"/>
      <c r="E2001" s="421"/>
      <c r="F2001" s="421"/>
      <c r="G2001" s="421"/>
      <c r="H2001" s="421"/>
      <c r="I2001" s="421"/>
      <c r="J2001" s="421"/>
      <c r="K2001" s="421"/>
      <c r="L2001" s="421"/>
      <c r="M2001" s="421"/>
      <c r="N2001" s="426"/>
      <c r="O2001" s="426"/>
      <c r="P2001" s="427"/>
      <c r="Q2001" s="427"/>
      <c r="R2001" s="426"/>
      <c r="S2001" s="426"/>
      <c r="T2001" s="426"/>
      <c r="U2001" s="426"/>
      <c r="V2001" s="426"/>
      <c r="W2001" s="426"/>
      <c r="X2001" s="427"/>
      <c r="Y2001" s="416" t="e">
        <f t="shared" si="156"/>
        <v>#N/A</v>
      </c>
      <c r="Z2001" s="416" t="e">
        <f t="shared" si="157"/>
        <v>#N/A</v>
      </c>
      <c r="AA2001" s="416" t="str">
        <f t="shared" si="158"/>
        <v/>
      </c>
      <c r="AB2001" s="416" t="e">
        <f t="shared" si="159"/>
        <v>#N/A</v>
      </c>
      <c r="AC2001" s="416" t="e">
        <f t="shared" si="160"/>
        <v>#N/A</v>
      </c>
    </row>
    <row r="2002" ht="22.5" customHeight="1" spans="1:29">
      <c r="A2002" s="421"/>
      <c r="B2002" s="422"/>
      <c r="C2002" s="422"/>
      <c r="D2002" s="421"/>
      <c r="E2002" s="421"/>
      <c r="F2002" s="421"/>
      <c r="G2002" s="421"/>
      <c r="H2002" s="421"/>
      <c r="I2002" s="421"/>
      <c r="J2002" s="421"/>
      <c r="K2002" s="421"/>
      <c r="L2002" s="421"/>
      <c r="M2002" s="421"/>
      <c r="N2002" s="426"/>
      <c r="O2002" s="426"/>
      <c r="P2002" s="427"/>
      <c r="Q2002" s="427"/>
      <c r="R2002" s="426"/>
      <c r="S2002" s="426"/>
      <c r="T2002" s="426"/>
      <c r="U2002" s="426"/>
      <c r="V2002" s="426"/>
      <c r="W2002" s="426"/>
      <c r="X2002" s="427"/>
      <c r="Y2002" s="416" t="e">
        <f t="shared" si="156"/>
        <v>#N/A</v>
      </c>
      <c r="Z2002" s="416" t="e">
        <f t="shared" si="157"/>
        <v>#N/A</v>
      </c>
      <c r="AA2002" s="416" t="str">
        <f t="shared" si="158"/>
        <v/>
      </c>
      <c r="AB2002" s="416" t="e">
        <f t="shared" si="159"/>
        <v>#N/A</v>
      </c>
      <c r="AC2002" s="416" t="e">
        <f t="shared" si="160"/>
        <v>#N/A</v>
      </c>
    </row>
    <row r="2003" ht="22.5" customHeight="1" spans="1:29">
      <c r="A2003" s="421"/>
      <c r="B2003" s="422"/>
      <c r="C2003" s="422"/>
      <c r="D2003" s="421"/>
      <c r="E2003" s="421"/>
      <c r="F2003" s="421"/>
      <c r="G2003" s="421"/>
      <c r="H2003" s="421"/>
      <c r="I2003" s="421"/>
      <c r="J2003" s="421"/>
      <c r="K2003" s="421"/>
      <c r="L2003" s="421"/>
      <c r="M2003" s="421"/>
      <c r="N2003" s="426"/>
      <c r="O2003" s="426"/>
      <c r="P2003" s="427"/>
      <c r="Q2003" s="427"/>
      <c r="R2003" s="426"/>
      <c r="S2003" s="426"/>
      <c r="T2003" s="426"/>
      <c r="U2003" s="426"/>
      <c r="V2003" s="426"/>
      <c r="W2003" s="426"/>
      <c r="X2003" s="427"/>
      <c r="Y2003" s="416" t="e">
        <f t="shared" si="156"/>
        <v>#N/A</v>
      </c>
      <c r="Z2003" s="416" t="e">
        <f t="shared" si="157"/>
        <v>#N/A</v>
      </c>
      <c r="AA2003" s="416" t="str">
        <f t="shared" si="158"/>
        <v/>
      </c>
      <c r="AB2003" s="416" t="e">
        <f t="shared" si="159"/>
        <v>#N/A</v>
      </c>
      <c r="AC2003" s="416" t="e">
        <f t="shared" si="160"/>
        <v>#N/A</v>
      </c>
    </row>
    <row r="2004" ht="22.5" customHeight="1" spans="1:29">
      <c r="A2004" s="421"/>
      <c r="B2004" s="422"/>
      <c r="C2004" s="422"/>
      <c r="D2004" s="421"/>
      <c r="E2004" s="421"/>
      <c r="F2004" s="421"/>
      <c r="G2004" s="421"/>
      <c r="H2004" s="421"/>
      <c r="I2004" s="421"/>
      <c r="J2004" s="421"/>
      <c r="K2004" s="421"/>
      <c r="L2004" s="421"/>
      <c r="M2004" s="421"/>
      <c r="N2004" s="426"/>
      <c r="O2004" s="426"/>
      <c r="P2004" s="427"/>
      <c r="Q2004" s="427"/>
      <c r="R2004" s="426"/>
      <c r="S2004" s="426"/>
      <c r="T2004" s="426"/>
      <c r="U2004" s="426"/>
      <c r="V2004" s="426"/>
      <c r="W2004" s="426"/>
      <c r="X2004" s="427"/>
      <c r="Y2004" s="416" t="e">
        <f t="shared" si="156"/>
        <v>#N/A</v>
      </c>
      <c r="Z2004" s="416" t="e">
        <f t="shared" si="157"/>
        <v>#N/A</v>
      </c>
      <c r="AA2004" s="416" t="str">
        <f t="shared" si="158"/>
        <v/>
      </c>
      <c r="AB2004" s="416" t="e">
        <f t="shared" si="159"/>
        <v>#N/A</v>
      </c>
      <c r="AC2004" s="416" t="e">
        <f t="shared" si="160"/>
        <v>#N/A</v>
      </c>
    </row>
    <row r="2005" ht="22.5" customHeight="1" spans="1:29">
      <c r="A2005" s="421"/>
      <c r="B2005" s="422"/>
      <c r="C2005" s="422"/>
      <c r="D2005" s="421"/>
      <c r="E2005" s="421"/>
      <c r="F2005" s="421"/>
      <c r="G2005" s="421"/>
      <c r="H2005" s="421"/>
      <c r="I2005" s="421"/>
      <c r="J2005" s="421"/>
      <c r="K2005" s="421"/>
      <c r="L2005" s="421"/>
      <c r="M2005" s="421"/>
      <c r="N2005" s="426"/>
      <c r="O2005" s="426"/>
      <c r="P2005" s="427"/>
      <c r="Q2005" s="427"/>
      <c r="R2005" s="426"/>
      <c r="S2005" s="426"/>
      <c r="T2005" s="426"/>
      <c r="U2005" s="426"/>
      <c r="V2005" s="426"/>
      <c r="W2005" s="426"/>
      <c r="X2005" s="427"/>
      <c r="Y2005" s="416" t="e">
        <f t="shared" si="156"/>
        <v>#N/A</v>
      </c>
      <c r="Z2005" s="416" t="e">
        <f t="shared" si="157"/>
        <v>#N/A</v>
      </c>
      <c r="AA2005" s="416" t="str">
        <f t="shared" si="158"/>
        <v/>
      </c>
      <c r="AB2005" s="416" t="e">
        <f t="shared" si="159"/>
        <v>#N/A</v>
      </c>
      <c r="AC2005" s="416" t="e">
        <f t="shared" si="160"/>
        <v>#N/A</v>
      </c>
    </row>
    <row r="2006" ht="22.5" customHeight="1" spans="1:29">
      <c r="A2006" s="421"/>
      <c r="B2006" s="422"/>
      <c r="C2006" s="422"/>
      <c r="D2006" s="421"/>
      <c r="E2006" s="421"/>
      <c r="F2006" s="421"/>
      <c r="G2006" s="421"/>
      <c r="H2006" s="421"/>
      <c r="I2006" s="421"/>
      <c r="J2006" s="421"/>
      <c r="K2006" s="421"/>
      <c r="L2006" s="421"/>
      <c r="M2006" s="421"/>
      <c r="N2006" s="426"/>
      <c r="O2006" s="426"/>
      <c r="P2006" s="427"/>
      <c r="Q2006" s="427"/>
      <c r="R2006" s="426"/>
      <c r="S2006" s="426"/>
      <c r="T2006" s="426"/>
      <c r="U2006" s="426"/>
      <c r="V2006" s="426"/>
      <c r="W2006" s="426"/>
      <c r="X2006" s="427"/>
      <c r="Y2006" s="416" t="e">
        <f t="shared" si="156"/>
        <v>#N/A</v>
      </c>
      <c r="Z2006" s="416" t="e">
        <f t="shared" si="157"/>
        <v>#N/A</v>
      </c>
      <c r="AA2006" s="416" t="str">
        <f t="shared" si="158"/>
        <v/>
      </c>
      <c r="AB2006" s="416" t="e">
        <f t="shared" si="159"/>
        <v>#N/A</v>
      </c>
      <c r="AC2006" s="416" t="e">
        <f t="shared" si="160"/>
        <v>#N/A</v>
      </c>
    </row>
    <row r="2007" ht="22.5" customHeight="1" spans="1:29">
      <c r="A2007" s="421"/>
      <c r="B2007" s="422"/>
      <c r="C2007" s="422"/>
      <c r="D2007" s="421"/>
      <c r="E2007" s="421"/>
      <c r="F2007" s="421"/>
      <c r="G2007" s="421"/>
      <c r="H2007" s="421"/>
      <c r="I2007" s="421"/>
      <c r="J2007" s="421"/>
      <c r="K2007" s="421"/>
      <c r="L2007" s="421"/>
      <c r="M2007" s="421"/>
      <c r="N2007" s="426"/>
      <c r="O2007" s="426"/>
      <c r="P2007" s="427"/>
      <c r="Q2007" s="427"/>
      <c r="R2007" s="426"/>
      <c r="S2007" s="426"/>
      <c r="T2007" s="426"/>
      <c r="U2007" s="426"/>
      <c r="V2007" s="426"/>
      <c r="W2007" s="426"/>
      <c r="X2007" s="427"/>
      <c r="Y2007" s="416" t="e">
        <f t="shared" si="156"/>
        <v>#N/A</v>
      </c>
      <c r="Z2007" s="416" t="e">
        <f t="shared" si="157"/>
        <v>#N/A</v>
      </c>
      <c r="AA2007" s="416" t="str">
        <f t="shared" si="158"/>
        <v/>
      </c>
      <c r="AB2007" s="416" t="e">
        <f t="shared" si="159"/>
        <v>#N/A</v>
      </c>
      <c r="AC2007" s="416" t="e">
        <f t="shared" si="160"/>
        <v>#N/A</v>
      </c>
    </row>
    <row r="2008" ht="22.5" customHeight="1" spans="1:29">
      <c r="A2008" s="421"/>
      <c r="B2008" s="422"/>
      <c r="C2008" s="422"/>
      <c r="D2008" s="421"/>
      <c r="E2008" s="421"/>
      <c r="F2008" s="421"/>
      <c r="G2008" s="421"/>
      <c r="H2008" s="421"/>
      <c r="I2008" s="421"/>
      <c r="J2008" s="421"/>
      <c r="K2008" s="421"/>
      <c r="L2008" s="421"/>
      <c r="M2008" s="421"/>
      <c r="N2008" s="426"/>
      <c r="O2008" s="426"/>
      <c r="P2008" s="427"/>
      <c r="Q2008" s="427"/>
      <c r="R2008" s="426"/>
      <c r="S2008" s="426"/>
      <c r="T2008" s="426"/>
      <c r="U2008" s="426"/>
      <c r="V2008" s="426"/>
      <c r="W2008" s="426"/>
      <c r="X2008" s="427"/>
      <c r="Y2008" s="416" t="e">
        <f t="shared" si="156"/>
        <v>#N/A</v>
      </c>
      <c r="Z2008" s="416" t="e">
        <f t="shared" si="157"/>
        <v>#N/A</v>
      </c>
      <c r="AA2008" s="416" t="str">
        <f t="shared" si="158"/>
        <v/>
      </c>
      <c r="AB2008" s="416" t="e">
        <f t="shared" si="159"/>
        <v>#N/A</v>
      </c>
      <c r="AC2008" s="416" t="e">
        <f t="shared" si="160"/>
        <v>#N/A</v>
      </c>
    </row>
    <row r="2009" ht="22.5" customHeight="1" spans="1:29">
      <c r="A2009" s="421"/>
      <c r="B2009" s="422"/>
      <c r="C2009" s="422"/>
      <c r="D2009" s="421"/>
      <c r="E2009" s="421"/>
      <c r="F2009" s="421"/>
      <c r="G2009" s="421"/>
      <c r="H2009" s="421"/>
      <c r="I2009" s="421"/>
      <c r="J2009" s="421"/>
      <c r="K2009" s="421"/>
      <c r="L2009" s="421"/>
      <c r="M2009" s="421"/>
      <c r="N2009" s="426"/>
      <c r="O2009" s="426"/>
      <c r="P2009" s="427"/>
      <c r="Q2009" s="427"/>
      <c r="R2009" s="426"/>
      <c r="S2009" s="426"/>
      <c r="T2009" s="426"/>
      <c r="U2009" s="426"/>
      <c r="V2009" s="426"/>
      <c r="W2009" s="426"/>
      <c r="X2009" s="427"/>
      <c r="Y2009" s="416" t="e">
        <f t="shared" si="156"/>
        <v>#N/A</v>
      </c>
      <c r="Z2009" s="416" t="e">
        <f t="shared" si="157"/>
        <v>#N/A</v>
      </c>
      <c r="AA2009" s="416" t="str">
        <f t="shared" si="158"/>
        <v/>
      </c>
      <c r="AB2009" s="416" t="e">
        <f t="shared" si="159"/>
        <v>#N/A</v>
      </c>
      <c r="AC2009" s="416" t="e">
        <f t="shared" si="160"/>
        <v>#N/A</v>
      </c>
    </row>
    <row r="2010" ht="22.5" customHeight="1" spans="1:29">
      <c r="A2010" s="421"/>
      <c r="B2010" s="422"/>
      <c r="C2010" s="422"/>
      <c r="D2010" s="421"/>
      <c r="E2010" s="421"/>
      <c r="F2010" s="421"/>
      <c r="G2010" s="421"/>
      <c r="H2010" s="421"/>
      <c r="I2010" s="421"/>
      <c r="J2010" s="421"/>
      <c r="K2010" s="421"/>
      <c r="L2010" s="421"/>
      <c r="M2010" s="421"/>
      <c r="N2010" s="426"/>
      <c r="O2010" s="426"/>
      <c r="P2010" s="427"/>
      <c r="Q2010" s="427"/>
      <c r="R2010" s="426"/>
      <c r="S2010" s="426"/>
      <c r="T2010" s="426"/>
      <c r="U2010" s="426"/>
      <c r="V2010" s="426"/>
      <c r="W2010" s="426"/>
      <c r="X2010" s="427"/>
      <c r="Y2010" s="416" t="e">
        <f t="shared" si="156"/>
        <v>#N/A</v>
      </c>
      <c r="Z2010" s="416" t="e">
        <f t="shared" si="157"/>
        <v>#N/A</v>
      </c>
      <c r="AA2010" s="416" t="str">
        <f t="shared" si="158"/>
        <v/>
      </c>
      <c r="AB2010" s="416" t="e">
        <f t="shared" si="159"/>
        <v>#N/A</v>
      </c>
      <c r="AC2010" s="416" t="e">
        <f t="shared" si="160"/>
        <v>#N/A</v>
      </c>
    </row>
    <row r="2011" ht="22.5" customHeight="1" spans="1:29">
      <c r="A2011" s="421"/>
      <c r="B2011" s="422"/>
      <c r="C2011" s="422"/>
      <c r="D2011" s="421"/>
      <c r="E2011" s="421"/>
      <c r="F2011" s="421"/>
      <c r="G2011" s="421"/>
      <c r="H2011" s="421"/>
      <c r="I2011" s="421"/>
      <c r="J2011" s="421"/>
      <c r="K2011" s="421"/>
      <c r="L2011" s="421"/>
      <c r="M2011" s="421"/>
      <c r="N2011" s="426"/>
      <c r="O2011" s="426"/>
      <c r="P2011" s="427"/>
      <c r="Q2011" s="427"/>
      <c r="R2011" s="426"/>
      <c r="S2011" s="426"/>
      <c r="T2011" s="426"/>
      <c r="U2011" s="426"/>
      <c r="V2011" s="426"/>
      <c r="W2011" s="426"/>
      <c r="X2011" s="427"/>
      <c r="Y2011" s="416" t="e">
        <f t="shared" si="156"/>
        <v>#N/A</v>
      </c>
      <c r="Z2011" s="416" t="e">
        <f t="shared" si="157"/>
        <v>#N/A</v>
      </c>
      <c r="AA2011" s="416" t="str">
        <f t="shared" si="158"/>
        <v/>
      </c>
      <c r="AB2011" s="416" t="e">
        <f t="shared" si="159"/>
        <v>#N/A</v>
      </c>
      <c r="AC2011" s="416" t="e">
        <f t="shared" si="160"/>
        <v>#N/A</v>
      </c>
    </row>
    <row r="2012" ht="22.5" customHeight="1" spans="1:29">
      <c r="A2012" s="421"/>
      <c r="B2012" s="422"/>
      <c r="C2012" s="422"/>
      <c r="D2012" s="421"/>
      <c r="E2012" s="421"/>
      <c r="F2012" s="421"/>
      <c r="G2012" s="421"/>
      <c r="H2012" s="421"/>
      <c r="I2012" s="421"/>
      <c r="J2012" s="421"/>
      <c r="K2012" s="421"/>
      <c r="L2012" s="421"/>
      <c r="M2012" s="421"/>
      <c r="N2012" s="426"/>
      <c r="O2012" s="426"/>
      <c r="P2012" s="427"/>
      <c r="Q2012" s="427"/>
      <c r="R2012" s="426"/>
      <c r="S2012" s="426"/>
      <c r="T2012" s="426"/>
      <c r="U2012" s="426"/>
      <c r="V2012" s="426"/>
      <c r="W2012" s="426"/>
      <c r="X2012" s="427"/>
      <c r="Y2012" s="416" t="e">
        <f t="shared" si="156"/>
        <v>#N/A</v>
      </c>
      <c r="Z2012" s="416" t="e">
        <f t="shared" si="157"/>
        <v>#N/A</v>
      </c>
      <c r="AA2012" s="416" t="str">
        <f t="shared" si="158"/>
        <v/>
      </c>
      <c r="AB2012" s="416" t="e">
        <f t="shared" si="159"/>
        <v>#N/A</v>
      </c>
      <c r="AC2012" s="416" t="e">
        <f t="shared" si="160"/>
        <v>#N/A</v>
      </c>
    </row>
    <row r="2013" ht="22.5" customHeight="1" spans="1:29">
      <c r="A2013" s="421"/>
      <c r="B2013" s="422"/>
      <c r="C2013" s="422"/>
      <c r="D2013" s="421"/>
      <c r="E2013" s="421"/>
      <c r="F2013" s="421"/>
      <c r="G2013" s="421"/>
      <c r="H2013" s="421"/>
      <c r="I2013" s="421"/>
      <c r="J2013" s="421"/>
      <c r="K2013" s="421"/>
      <c r="L2013" s="421"/>
      <c r="M2013" s="421"/>
      <c r="N2013" s="426"/>
      <c r="O2013" s="426"/>
      <c r="P2013" s="427"/>
      <c r="Q2013" s="427"/>
      <c r="R2013" s="426"/>
      <c r="S2013" s="426"/>
      <c r="T2013" s="426"/>
      <c r="U2013" s="426"/>
      <c r="V2013" s="426"/>
      <c r="W2013" s="426"/>
      <c r="X2013" s="427"/>
      <c r="Y2013" s="416" t="e">
        <f t="shared" si="156"/>
        <v>#N/A</v>
      </c>
      <c r="Z2013" s="416" t="e">
        <f t="shared" si="157"/>
        <v>#N/A</v>
      </c>
      <c r="AA2013" s="416" t="str">
        <f t="shared" si="158"/>
        <v/>
      </c>
      <c r="AB2013" s="416" t="e">
        <f t="shared" si="159"/>
        <v>#N/A</v>
      </c>
      <c r="AC2013" s="416" t="e">
        <f t="shared" si="160"/>
        <v>#N/A</v>
      </c>
    </row>
    <row r="2014" ht="22.5" customHeight="1" spans="1:29">
      <c r="A2014" s="421"/>
      <c r="B2014" s="422"/>
      <c r="C2014" s="422"/>
      <c r="D2014" s="421"/>
      <c r="E2014" s="421"/>
      <c r="F2014" s="421"/>
      <c r="G2014" s="421"/>
      <c r="H2014" s="421"/>
      <c r="I2014" s="421"/>
      <c r="J2014" s="421"/>
      <c r="K2014" s="421"/>
      <c r="L2014" s="421"/>
      <c r="M2014" s="421"/>
      <c r="N2014" s="426"/>
      <c r="O2014" s="426"/>
      <c r="P2014" s="427"/>
      <c r="Q2014" s="427"/>
      <c r="R2014" s="426"/>
      <c r="S2014" s="426"/>
      <c r="T2014" s="426"/>
      <c r="U2014" s="426"/>
      <c r="V2014" s="426"/>
      <c r="W2014" s="426"/>
      <c r="X2014" s="427"/>
      <c r="Y2014" s="416" t="e">
        <f t="shared" si="156"/>
        <v>#N/A</v>
      </c>
      <c r="Z2014" s="416" t="e">
        <f t="shared" si="157"/>
        <v>#N/A</v>
      </c>
      <c r="AA2014" s="416" t="str">
        <f t="shared" si="158"/>
        <v/>
      </c>
      <c r="AB2014" s="416" t="e">
        <f t="shared" si="159"/>
        <v>#N/A</v>
      </c>
      <c r="AC2014" s="416" t="e">
        <f t="shared" si="160"/>
        <v>#N/A</v>
      </c>
    </row>
    <row r="2015" ht="22.5" customHeight="1" spans="1:29">
      <c r="A2015" s="421"/>
      <c r="B2015" s="422"/>
      <c r="C2015" s="422"/>
      <c r="D2015" s="421"/>
      <c r="E2015" s="421"/>
      <c r="F2015" s="421"/>
      <c r="G2015" s="421"/>
      <c r="H2015" s="421"/>
      <c r="I2015" s="421"/>
      <c r="J2015" s="421"/>
      <c r="K2015" s="421"/>
      <c r="L2015" s="421"/>
      <c r="M2015" s="421"/>
      <c r="N2015" s="426"/>
      <c r="O2015" s="426"/>
      <c r="P2015" s="427"/>
      <c r="Q2015" s="427"/>
      <c r="R2015" s="426"/>
      <c r="S2015" s="426"/>
      <c r="T2015" s="426"/>
      <c r="U2015" s="426"/>
      <c r="V2015" s="426"/>
      <c r="W2015" s="426"/>
      <c r="X2015" s="427"/>
      <c r="Y2015" s="416" t="e">
        <f t="shared" si="156"/>
        <v>#N/A</v>
      </c>
      <c r="Z2015" s="416" t="e">
        <f t="shared" si="157"/>
        <v>#N/A</v>
      </c>
      <c r="AA2015" s="416" t="str">
        <f t="shared" si="158"/>
        <v/>
      </c>
      <c r="AB2015" s="416" t="e">
        <f t="shared" si="159"/>
        <v>#N/A</v>
      </c>
      <c r="AC2015" s="416" t="e">
        <f t="shared" si="160"/>
        <v>#N/A</v>
      </c>
    </row>
    <row r="2016" ht="22.5" customHeight="1" spans="1:29">
      <c r="A2016" s="421"/>
      <c r="B2016" s="422"/>
      <c r="C2016" s="422"/>
      <c r="D2016" s="421"/>
      <c r="E2016" s="421"/>
      <c r="F2016" s="421"/>
      <c r="G2016" s="421"/>
      <c r="H2016" s="421"/>
      <c r="I2016" s="421"/>
      <c r="J2016" s="421"/>
      <c r="K2016" s="421"/>
      <c r="L2016" s="421"/>
      <c r="M2016" s="421"/>
      <c r="N2016" s="426"/>
      <c r="O2016" s="426"/>
      <c r="P2016" s="427"/>
      <c r="Q2016" s="427"/>
      <c r="R2016" s="426"/>
      <c r="S2016" s="426"/>
      <c r="T2016" s="426"/>
      <c r="U2016" s="426"/>
      <c r="V2016" s="426"/>
      <c r="W2016" s="426"/>
      <c r="X2016" s="427"/>
      <c r="Y2016" s="416" t="e">
        <f t="shared" si="156"/>
        <v>#N/A</v>
      </c>
      <c r="Z2016" s="416" t="e">
        <f t="shared" si="157"/>
        <v>#N/A</v>
      </c>
      <c r="AA2016" s="416" t="str">
        <f t="shared" si="158"/>
        <v/>
      </c>
      <c r="AB2016" s="416" t="e">
        <f t="shared" si="159"/>
        <v>#N/A</v>
      </c>
      <c r="AC2016" s="416" t="e">
        <f t="shared" si="160"/>
        <v>#N/A</v>
      </c>
    </row>
    <row r="2017" ht="22.5" customHeight="1" spans="1:29">
      <c r="A2017" s="421"/>
      <c r="B2017" s="422"/>
      <c r="C2017" s="422"/>
      <c r="D2017" s="421"/>
      <c r="E2017" s="421"/>
      <c r="F2017" s="421"/>
      <c r="G2017" s="421"/>
      <c r="H2017" s="421"/>
      <c r="I2017" s="421"/>
      <c r="J2017" s="421"/>
      <c r="K2017" s="421"/>
      <c r="L2017" s="421"/>
      <c r="M2017" s="421"/>
      <c r="N2017" s="426"/>
      <c r="O2017" s="426"/>
      <c r="P2017" s="427"/>
      <c r="Q2017" s="427"/>
      <c r="R2017" s="426"/>
      <c r="S2017" s="426"/>
      <c r="T2017" s="426"/>
      <c r="U2017" s="426"/>
      <c r="V2017" s="426"/>
      <c r="W2017" s="426"/>
      <c r="X2017" s="427"/>
      <c r="Y2017" s="416" t="e">
        <f t="shared" si="156"/>
        <v>#N/A</v>
      </c>
      <c r="Z2017" s="416" t="e">
        <f t="shared" si="157"/>
        <v>#N/A</v>
      </c>
      <c r="AA2017" s="416" t="str">
        <f t="shared" si="158"/>
        <v/>
      </c>
      <c r="AB2017" s="416" t="e">
        <f t="shared" si="159"/>
        <v>#N/A</v>
      </c>
      <c r="AC2017" s="416" t="e">
        <f t="shared" si="160"/>
        <v>#N/A</v>
      </c>
    </row>
    <row r="2018" ht="22.5" customHeight="1" spans="1:29">
      <c r="A2018" s="421"/>
      <c r="B2018" s="422"/>
      <c r="C2018" s="422"/>
      <c r="D2018" s="421"/>
      <c r="E2018" s="421"/>
      <c r="F2018" s="421"/>
      <c r="G2018" s="421"/>
      <c r="H2018" s="421"/>
      <c r="I2018" s="421"/>
      <c r="J2018" s="421"/>
      <c r="K2018" s="421"/>
      <c r="L2018" s="421"/>
      <c r="M2018" s="421"/>
      <c r="N2018" s="426"/>
      <c r="O2018" s="426"/>
      <c r="P2018" s="427"/>
      <c r="Q2018" s="427"/>
      <c r="R2018" s="426"/>
      <c r="S2018" s="426"/>
      <c r="T2018" s="426"/>
      <c r="U2018" s="426"/>
      <c r="V2018" s="426"/>
      <c r="W2018" s="426"/>
      <c r="X2018" s="427"/>
      <c r="Y2018" s="416" t="e">
        <f t="shared" si="156"/>
        <v>#N/A</v>
      </c>
      <c r="Z2018" s="416" t="e">
        <f t="shared" si="157"/>
        <v>#N/A</v>
      </c>
      <c r="AA2018" s="416" t="str">
        <f t="shared" si="158"/>
        <v/>
      </c>
      <c r="AB2018" s="416" t="e">
        <f t="shared" si="159"/>
        <v>#N/A</v>
      </c>
      <c r="AC2018" s="416" t="e">
        <f t="shared" si="160"/>
        <v>#N/A</v>
      </c>
    </row>
    <row r="2019" ht="22.5" customHeight="1" spans="1:29">
      <c r="A2019" s="421"/>
      <c r="B2019" s="422"/>
      <c r="C2019" s="422"/>
      <c r="D2019" s="421"/>
      <c r="E2019" s="421"/>
      <c r="F2019" s="421"/>
      <c r="G2019" s="421"/>
      <c r="H2019" s="421"/>
      <c r="I2019" s="421"/>
      <c r="J2019" s="421"/>
      <c r="K2019" s="421"/>
      <c r="L2019" s="421"/>
      <c r="M2019" s="421"/>
      <c r="N2019" s="426"/>
      <c r="O2019" s="426"/>
      <c r="P2019" s="427"/>
      <c r="Q2019" s="427"/>
      <c r="R2019" s="426"/>
      <c r="S2019" s="426"/>
      <c r="T2019" s="426"/>
      <c r="U2019" s="426"/>
      <c r="V2019" s="426"/>
      <c r="W2019" s="426"/>
      <c r="X2019" s="427"/>
      <c r="Y2019" s="416" t="e">
        <f t="shared" si="156"/>
        <v>#N/A</v>
      </c>
      <c r="Z2019" s="416" t="e">
        <f t="shared" si="157"/>
        <v>#N/A</v>
      </c>
      <c r="AA2019" s="416" t="str">
        <f t="shared" si="158"/>
        <v/>
      </c>
      <c r="AB2019" s="416" t="e">
        <f t="shared" si="159"/>
        <v>#N/A</v>
      </c>
      <c r="AC2019" s="416" t="e">
        <f t="shared" si="160"/>
        <v>#N/A</v>
      </c>
    </row>
    <row r="2020" ht="22.5" customHeight="1" spans="1:29">
      <c r="A2020" s="421"/>
      <c r="B2020" s="422"/>
      <c r="C2020" s="422"/>
      <c r="D2020" s="421"/>
      <c r="E2020" s="421"/>
      <c r="F2020" s="421"/>
      <c r="G2020" s="421"/>
      <c r="H2020" s="421"/>
      <c r="I2020" s="421"/>
      <c r="J2020" s="421"/>
      <c r="K2020" s="421"/>
      <c r="L2020" s="421"/>
      <c r="M2020" s="421"/>
      <c r="N2020" s="426"/>
      <c r="O2020" s="426"/>
      <c r="P2020" s="427"/>
      <c r="Q2020" s="427"/>
      <c r="R2020" s="426"/>
      <c r="S2020" s="426"/>
      <c r="T2020" s="426"/>
      <c r="U2020" s="426"/>
      <c r="V2020" s="426"/>
      <c r="W2020" s="426"/>
      <c r="X2020" s="427"/>
      <c r="Y2020" s="416" t="e">
        <f t="shared" si="156"/>
        <v>#N/A</v>
      </c>
      <c r="Z2020" s="416" t="e">
        <f t="shared" si="157"/>
        <v>#N/A</v>
      </c>
      <c r="AA2020" s="416" t="str">
        <f t="shared" si="158"/>
        <v/>
      </c>
      <c r="AB2020" s="416" t="e">
        <f t="shared" si="159"/>
        <v>#N/A</v>
      </c>
      <c r="AC2020" s="416" t="e">
        <f t="shared" si="160"/>
        <v>#N/A</v>
      </c>
    </row>
    <row r="2021" ht="22.5" customHeight="1" spans="1:29">
      <c r="A2021" s="421"/>
      <c r="B2021" s="422"/>
      <c r="C2021" s="422"/>
      <c r="D2021" s="421"/>
      <c r="E2021" s="421"/>
      <c r="F2021" s="421"/>
      <c r="G2021" s="421"/>
      <c r="H2021" s="421"/>
      <c r="I2021" s="421"/>
      <c r="J2021" s="421"/>
      <c r="K2021" s="421"/>
      <c r="L2021" s="421"/>
      <c r="M2021" s="421"/>
      <c r="N2021" s="426"/>
      <c r="O2021" s="426"/>
      <c r="P2021" s="427"/>
      <c r="Q2021" s="427"/>
      <c r="R2021" s="426"/>
      <c r="S2021" s="426"/>
      <c r="T2021" s="426"/>
      <c r="U2021" s="426"/>
      <c r="V2021" s="426"/>
      <c r="W2021" s="426"/>
      <c r="X2021" s="427"/>
      <c r="Y2021" s="416" t="e">
        <f t="shared" si="156"/>
        <v>#N/A</v>
      </c>
      <c r="Z2021" s="416" t="e">
        <f t="shared" si="157"/>
        <v>#N/A</v>
      </c>
      <c r="AA2021" s="416" t="str">
        <f t="shared" si="158"/>
        <v/>
      </c>
      <c r="AB2021" s="416" t="e">
        <f t="shared" si="159"/>
        <v>#N/A</v>
      </c>
      <c r="AC2021" s="416" t="e">
        <f t="shared" si="160"/>
        <v>#N/A</v>
      </c>
    </row>
    <row r="2022" ht="22.5" customHeight="1" spans="1:29">
      <c r="A2022" s="421"/>
      <c r="B2022" s="422"/>
      <c r="C2022" s="422"/>
      <c r="D2022" s="421"/>
      <c r="E2022" s="421"/>
      <c r="F2022" s="421"/>
      <c r="G2022" s="421"/>
      <c r="H2022" s="421"/>
      <c r="I2022" s="421"/>
      <c r="J2022" s="421"/>
      <c r="K2022" s="421"/>
      <c r="L2022" s="421"/>
      <c r="M2022" s="421"/>
      <c r="N2022" s="426"/>
      <c r="O2022" s="426"/>
      <c r="P2022" s="427"/>
      <c r="Q2022" s="427"/>
      <c r="R2022" s="426"/>
      <c r="S2022" s="426"/>
      <c r="T2022" s="426"/>
      <c r="U2022" s="426"/>
      <c r="V2022" s="426"/>
      <c r="W2022" s="426"/>
      <c r="X2022" s="427"/>
      <c r="Y2022" s="416" t="e">
        <f t="shared" si="156"/>
        <v>#N/A</v>
      </c>
      <c r="Z2022" s="416" t="e">
        <f t="shared" si="157"/>
        <v>#N/A</v>
      </c>
      <c r="AA2022" s="416" t="str">
        <f t="shared" si="158"/>
        <v/>
      </c>
      <c r="AB2022" s="416" t="e">
        <f t="shared" si="159"/>
        <v>#N/A</v>
      </c>
      <c r="AC2022" s="416" t="e">
        <f t="shared" si="160"/>
        <v>#N/A</v>
      </c>
    </row>
    <row r="2023" ht="22.5" customHeight="1" spans="1:29">
      <c r="A2023" s="421"/>
      <c r="B2023" s="422"/>
      <c r="C2023" s="422"/>
      <c r="D2023" s="421"/>
      <c r="E2023" s="421"/>
      <c r="F2023" s="421"/>
      <c r="G2023" s="421"/>
      <c r="H2023" s="421"/>
      <c r="I2023" s="421"/>
      <c r="J2023" s="421"/>
      <c r="K2023" s="421"/>
      <c r="L2023" s="421"/>
      <c r="M2023" s="421"/>
      <c r="N2023" s="426"/>
      <c r="O2023" s="426"/>
      <c r="P2023" s="427"/>
      <c r="Q2023" s="427"/>
      <c r="R2023" s="426"/>
      <c r="S2023" s="426"/>
      <c r="T2023" s="426"/>
      <c r="U2023" s="426"/>
      <c r="V2023" s="426"/>
      <c r="W2023" s="426"/>
      <c r="X2023" s="427"/>
      <c r="Y2023" s="416" t="e">
        <f t="shared" si="156"/>
        <v>#N/A</v>
      </c>
      <c r="Z2023" s="416" t="e">
        <f t="shared" si="157"/>
        <v>#N/A</v>
      </c>
      <c r="AA2023" s="416" t="str">
        <f t="shared" si="158"/>
        <v/>
      </c>
      <c r="AB2023" s="416" t="e">
        <f t="shared" si="159"/>
        <v>#N/A</v>
      </c>
      <c r="AC2023" s="416" t="e">
        <f t="shared" si="160"/>
        <v>#N/A</v>
      </c>
    </row>
    <row r="2024" ht="22.5" customHeight="1" spans="1:29">
      <c r="A2024" s="421"/>
      <c r="B2024" s="422"/>
      <c r="C2024" s="422"/>
      <c r="D2024" s="421"/>
      <c r="E2024" s="421"/>
      <c r="F2024" s="421"/>
      <c r="G2024" s="421"/>
      <c r="H2024" s="421"/>
      <c r="I2024" s="421"/>
      <c r="J2024" s="421"/>
      <c r="K2024" s="421"/>
      <c r="L2024" s="421"/>
      <c r="M2024" s="421"/>
      <c r="N2024" s="426"/>
      <c r="O2024" s="426"/>
      <c r="P2024" s="427"/>
      <c r="Q2024" s="427"/>
      <c r="R2024" s="426"/>
      <c r="S2024" s="426"/>
      <c r="T2024" s="426"/>
      <c r="U2024" s="426"/>
      <c r="V2024" s="426"/>
      <c r="W2024" s="426"/>
      <c r="X2024" s="427"/>
      <c r="Y2024" s="416" t="e">
        <f t="shared" si="156"/>
        <v>#N/A</v>
      </c>
      <c r="Z2024" s="416" t="e">
        <f t="shared" si="157"/>
        <v>#N/A</v>
      </c>
      <c r="AA2024" s="416" t="str">
        <f t="shared" si="158"/>
        <v/>
      </c>
      <c r="AB2024" s="416" t="e">
        <f t="shared" si="159"/>
        <v>#N/A</v>
      </c>
      <c r="AC2024" s="416" t="e">
        <f t="shared" si="160"/>
        <v>#N/A</v>
      </c>
    </row>
    <row r="2025" ht="22.5" customHeight="1" spans="1:29">
      <c r="A2025" s="421"/>
      <c r="B2025" s="422"/>
      <c r="C2025" s="422"/>
      <c r="D2025" s="421"/>
      <c r="E2025" s="421"/>
      <c r="F2025" s="421"/>
      <c r="G2025" s="421"/>
      <c r="H2025" s="421"/>
      <c r="I2025" s="421"/>
      <c r="J2025" s="421"/>
      <c r="K2025" s="421"/>
      <c r="L2025" s="421"/>
      <c r="M2025" s="421"/>
      <c r="N2025" s="426"/>
      <c r="O2025" s="426"/>
      <c r="P2025" s="427"/>
      <c r="Q2025" s="427"/>
      <c r="R2025" s="426"/>
      <c r="S2025" s="426"/>
      <c r="T2025" s="426"/>
      <c r="U2025" s="426"/>
      <c r="V2025" s="426"/>
      <c r="W2025" s="426"/>
      <c r="X2025" s="427"/>
      <c r="Y2025" s="416" t="e">
        <f t="shared" si="156"/>
        <v>#N/A</v>
      </c>
      <c r="Z2025" s="416" t="e">
        <f t="shared" si="157"/>
        <v>#N/A</v>
      </c>
      <c r="AA2025" s="416" t="str">
        <f t="shared" si="158"/>
        <v/>
      </c>
      <c r="AB2025" s="416" t="e">
        <f t="shared" si="159"/>
        <v>#N/A</v>
      </c>
      <c r="AC2025" s="416" t="e">
        <f t="shared" si="160"/>
        <v>#N/A</v>
      </c>
    </row>
    <row r="2026" ht="22.5" customHeight="1" spans="1:29">
      <c r="A2026" s="421"/>
      <c r="B2026" s="422"/>
      <c r="C2026" s="422"/>
      <c r="D2026" s="421"/>
      <c r="E2026" s="421"/>
      <c r="F2026" s="421"/>
      <c r="G2026" s="421"/>
      <c r="H2026" s="421"/>
      <c r="I2026" s="421"/>
      <c r="J2026" s="421"/>
      <c r="K2026" s="421"/>
      <c r="L2026" s="421"/>
      <c r="M2026" s="421"/>
      <c r="N2026" s="426"/>
      <c r="O2026" s="426"/>
      <c r="P2026" s="427"/>
      <c r="Q2026" s="427"/>
      <c r="R2026" s="426"/>
      <c r="S2026" s="426"/>
      <c r="T2026" s="426"/>
      <c r="U2026" s="426"/>
      <c r="V2026" s="426"/>
      <c r="W2026" s="426"/>
      <c r="X2026" s="427"/>
      <c r="Y2026" s="416" t="e">
        <f t="shared" si="156"/>
        <v>#N/A</v>
      </c>
      <c r="Z2026" s="416" t="e">
        <f t="shared" si="157"/>
        <v>#N/A</v>
      </c>
      <c r="AA2026" s="416" t="str">
        <f t="shared" si="158"/>
        <v/>
      </c>
      <c r="AB2026" s="416" t="e">
        <f t="shared" si="159"/>
        <v>#N/A</v>
      </c>
      <c r="AC2026" s="416" t="e">
        <f t="shared" si="160"/>
        <v>#N/A</v>
      </c>
    </row>
    <row r="2027" ht="22.5" customHeight="1" spans="1:29">
      <c r="A2027" s="421"/>
      <c r="B2027" s="422"/>
      <c r="C2027" s="422"/>
      <c r="D2027" s="421"/>
      <c r="E2027" s="421"/>
      <c r="F2027" s="421"/>
      <c r="G2027" s="421"/>
      <c r="H2027" s="421"/>
      <c r="I2027" s="421"/>
      <c r="J2027" s="421"/>
      <c r="K2027" s="421"/>
      <c r="L2027" s="421"/>
      <c r="M2027" s="421"/>
      <c r="N2027" s="426"/>
      <c r="O2027" s="426"/>
      <c r="P2027" s="427"/>
      <c r="Q2027" s="427"/>
      <c r="R2027" s="426"/>
      <c r="S2027" s="426"/>
      <c r="T2027" s="426"/>
      <c r="U2027" s="426"/>
      <c r="V2027" s="426"/>
      <c r="W2027" s="426"/>
      <c r="X2027" s="427"/>
      <c r="Y2027" s="416" t="e">
        <f t="shared" si="156"/>
        <v>#N/A</v>
      </c>
      <c r="Z2027" s="416" t="e">
        <f t="shared" si="157"/>
        <v>#N/A</v>
      </c>
      <c r="AA2027" s="416" t="str">
        <f t="shared" si="158"/>
        <v/>
      </c>
      <c r="AB2027" s="416" t="e">
        <f t="shared" si="159"/>
        <v>#N/A</v>
      </c>
      <c r="AC2027" s="416" t="e">
        <f t="shared" si="160"/>
        <v>#N/A</v>
      </c>
    </row>
    <row r="2028" ht="22.5" customHeight="1" spans="1:29">
      <c r="A2028" s="421"/>
      <c r="B2028" s="422"/>
      <c r="C2028" s="422"/>
      <c r="D2028" s="421"/>
      <c r="E2028" s="421"/>
      <c r="F2028" s="421"/>
      <c r="G2028" s="421"/>
      <c r="H2028" s="421"/>
      <c r="I2028" s="421"/>
      <c r="J2028" s="421"/>
      <c r="K2028" s="421"/>
      <c r="L2028" s="421"/>
      <c r="M2028" s="421"/>
      <c r="N2028" s="426"/>
      <c r="O2028" s="426"/>
      <c r="P2028" s="427"/>
      <c r="Q2028" s="427"/>
      <c r="R2028" s="426"/>
      <c r="S2028" s="426"/>
      <c r="T2028" s="426"/>
      <c r="U2028" s="426"/>
      <c r="V2028" s="426"/>
      <c r="W2028" s="426"/>
      <c r="X2028" s="427"/>
      <c r="Y2028" s="416" t="e">
        <f t="shared" si="156"/>
        <v>#N/A</v>
      </c>
      <c r="Z2028" s="416" t="e">
        <f t="shared" si="157"/>
        <v>#N/A</v>
      </c>
      <c r="AA2028" s="416" t="str">
        <f t="shared" si="158"/>
        <v/>
      </c>
      <c r="AB2028" s="416" t="e">
        <f t="shared" si="159"/>
        <v>#N/A</v>
      </c>
      <c r="AC2028" s="416" t="e">
        <f t="shared" si="160"/>
        <v>#N/A</v>
      </c>
    </row>
    <row r="2029" ht="22.5" customHeight="1" spans="1:29">
      <c r="A2029" s="421"/>
      <c r="B2029" s="422"/>
      <c r="C2029" s="422"/>
      <c r="D2029" s="421"/>
      <c r="E2029" s="421"/>
      <c r="F2029" s="421"/>
      <c r="G2029" s="421"/>
      <c r="H2029" s="421"/>
      <c r="I2029" s="421"/>
      <c r="J2029" s="421"/>
      <c r="K2029" s="421"/>
      <c r="L2029" s="421"/>
      <c r="M2029" s="421"/>
      <c r="N2029" s="426"/>
      <c r="O2029" s="426"/>
      <c r="P2029" s="427"/>
      <c r="Q2029" s="427"/>
      <c r="R2029" s="426"/>
      <c r="S2029" s="426"/>
      <c r="T2029" s="426"/>
      <c r="U2029" s="426"/>
      <c r="V2029" s="426"/>
      <c r="W2029" s="426"/>
      <c r="X2029" s="427"/>
      <c r="Y2029" s="416" t="e">
        <f t="shared" si="156"/>
        <v>#N/A</v>
      </c>
      <c r="Z2029" s="416" t="e">
        <f t="shared" si="157"/>
        <v>#N/A</v>
      </c>
      <c r="AA2029" s="416" t="str">
        <f t="shared" si="158"/>
        <v/>
      </c>
      <c r="AB2029" s="416" t="e">
        <f t="shared" si="159"/>
        <v>#N/A</v>
      </c>
      <c r="AC2029" s="416" t="e">
        <f t="shared" si="160"/>
        <v>#N/A</v>
      </c>
    </row>
    <row r="2030" ht="22.5" customHeight="1" spans="1:29">
      <c r="A2030" s="421"/>
      <c r="B2030" s="422"/>
      <c r="C2030" s="422"/>
      <c r="D2030" s="421"/>
      <c r="E2030" s="421"/>
      <c r="F2030" s="421"/>
      <c r="G2030" s="421"/>
      <c r="H2030" s="421"/>
      <c r="I2030" s="421"/>
      <c r="J2030" s="421"/>
      <c r="K2030" s="421"/>
      <c r="L2030" s="421"/>
      <c r="M2030" s="421"/>
      <c r="N2030" s="426"/>
      <c r="O2030" s="426"/>
      <c r="P2030" s="427"/>
      <c r="Q2030" s="427"/>
      <c r="R2030" s="426"/>
      <c r="S2030" s="426"/>
      <c r="T2030" s="426"/>
      <c r="U2030" s="426"/>
      <c r="V2030" s="426"/>
      <c r="W2030" s="426"/>
      <c r="X2030" s="427"/>
      <c r="Y2030" s="416" t="e">
        <f t="shared" si="156"/>
        <v>#N/A</v>
      </c>
      <c r="Z2030" s="416" t="e">
        <f t="shared" si="157"/>
        <v>#N/A</v>
      </c>
      <c r="AA2030" s="416" t="str">
        <f t="shared" si="158"/>
        <v/>
      </c>
      <c r="AB2030" s="416" t="e">
        <f t="shared" si="159"/>
        <v>#N/A</v>
      </c>
      <c r="AC2030" s="416" t="e">
        <f t="shared" si="160"/>
        <v>#N/A</v>
      </c>
    </row>
    <row r="2031" ht="22.5" customHeight="1" spans="1:29">
      <c r="A2031" s="421"/>
      <c r="B2031" s="422"/>
      <c r="C2031" s="422"/>
      <c r="D2031" s="421"/>
      <c r="E2031" s="421"/>
      <c r="F2031" s="421"/>
      <c r="G2031" s="421"/>
      <c r="H2031" s="421"/>
      <c r="I2031" s="421"/>
      <c r="J2031" s="421"/>
      <c r="K2031" s="421"/>
      <c r="L2031" s="421"/>
      <c r="M2031" s="421"/>
      <c r="N2031" s="426"/>
      <c r="O2031" s="426"/>
      <c r="P2031" s="427"/>
      <c r="Q2031" s="427"/>
      <c r="R2031" s="426"/>
      <c r="S2031" s="426"/>
      <c r="T2031" s="426"/>
      <c r="U2031" s="426"/>
      <c r="V2031" s="426"/>
      <c r="W2031" s="426"/>
      <c r="X2031" s="427"/>
      <c r="Y2031" s="416" t="e">
        <f t="shared" si="156"/>
        <v>#N/A</v>
      </c>
      <c r="Z2031" s="416" t="e">
        <f t="shared" si="157"/>
        <v>#N/A</v>
      </c>
      <c r="AA2031" s="416" t="str">
        <f t="shared" si="158"/>
        <v/>
      </c>
      <c r="AB2031" s="416" t="e">
        <f t="shared" si="159"/>
        <v>#N/A</v>
      </c>
      <c r="AC2031" s="416" t="e">
        <f t="shared" si="160"/>
        <v>#N/A</v>
      </c>
    </row>
    <row r="2032" ht="22.5" customHeight="1" spans="1:29">
      <c r="A2032" s="421"/>
      <c r="B2032" s="422"/>
      <c r="C2032" s="422"/>
      <c r="D2032" s="421"/>
      <c r="E2032" s="421"/>
      <c r="F2032" s="421"/>
      <c r="G2032" s="421"/>
      <c r="H2032" s="421"/>
      <c r="I2032" s="421"/>
      <c r="J2032" s="421"/>
      <c r="K2032" s="421"/>
      <c r="L2032" s="421"/>
      <c r="M2032" s="421"/>
      <c r="N2032" s="426"/>
      <c r="O2032" s="426"/>
      <c r="P2032" s="427"/>
      <c r="Q2032" s="427"/>
      <c r="R2032" s="426"/>
      <c r="S2032" s="426"/>
      <c r="T2032" s="426"/>
      <c r="U2032" s="426"/>
      <c r="V2032" s="426"/>
      <c r="W2032" s="426"/>
      <c r="X2032" s="427"/>
      <c r="Y2032" s="416" t="e">
        <f t="shared" si="156"/>
        <v>#N/A</v>
      </c>
      <c r="Z2032" s="416" t="e">
        <f t="shared" si="157"/>
        <v>#N/A</v>
      </c>
      <c r="AA2032" s="416" t="str">
        <f t="shared" si="158"/>
        <v/>
      </c>
      <c r="AB2032" s="416" t="e">
        <f t="shared" si="159"/>
        <v>#N/A</v>
      </c>
      <c r="AC2032" s="416" t="e">
        <f t="shared" si="160"/>
        <v>#N/A</v>
      </c>
    </row>
    <row r="2033" ht="22.5" customHeight="1" spans="1:29">
      <c r="A2033" s="421"/>
      <c r="B2033" s="422"/>
      <c r="C2033" s="422"/>
      <c r="D2033" s="421"/>
      <c r="E2033" s="421"/>
      <c r="F2033" s="421"/>
      <c r="G2033" s="421"/>
      <c r="H2033" s="421"/>
      <c r="I2033" s="421"/>
      <c r="J2033" s="421"/>
      <c r="K2033" s="421"/>
      <c r="L2033" s="421"/>
      <c r="M2033" s="421"/>
      <c r="N2033" s="426"/>
      <c r="O2033" s="426"/>
      <c r="P2033" s="427"/>
      <c r="Q2033" s="427"/>
      <c r="R2033" s="426"/>
      <c r="S2033" s="426"/>
      <c r="T2033" s="426"/>
      <c r="U2033" s="426"/>
      <c r="V2033" s="426"/>
      <c r="W2033" s="426"/>
      <c r="X2033" s="427"/>
      <c r="Y2033" s="416" t="e">
        <f t="shared" si="156"/>
        <v>#N/A</v>
      </c>
      <c r="Z2033" s="416" t="e">
        <f t="shared" si="157"/>
        <v>#N/A</v>
      </c>
      <c r="AA2033" s="416" t="str">
        <f t="shared" si="158"/>
        <v/>
      </c>
      <c r="AB2033" s="416" t="e">
        <f t="shared" si="159"/>
        <v>#N/A</v>
      </c>
      <c r="AC2033" s="416" t="e">
        <f t="shared" si="160"/>
        <v>#N/A</v>
      </c>
    </row>
    <row r="2034" ht="22.5" customHeight="1" spans="1:29">
      <c r="A2034" s="421"/>
      <c r="B2034" s="422"/>
      <c r="C2034" s="422"/>
      <c r="D2034" s="421"/>
      <c r="E2034" s="421"/>
      <c r="F2034" s="421"/>
      <c r="G2034" s="421"/>
      <c r="H2034" s="421"/>
      <c r="I2034" s="421"/>
      <c r="J2034" s="421"/>
      <c r="K2034" s="421"/>
      <c r="L2034" s="421"/>
      <c r="M2034" s="421"/>
      <c r="N2034" s="426"/>
      <c r="O2034" s="426"/>
      <c r="P2034" s="427"/>
      <c r="Q2034" s="427"/>
      <c r="R2034" s="426"/>
      <c r="S2034" s="426"/>
      <c r="T2034" s="426"/>
      <c r="U2034" s="426"/>
      <c r="V2034" s="426"/>
      <c r="W2034" s="426"/>
      <c r="X2034" s="427"/>
      <c r="Y2034" s="416" t="e">
        <f t="shared" si="156"/>
        <v>#N/A</v>
      </c>
      <c r="Z2034" s="416" t="e">
        <f t="shared" si="157"/>
        <v>#N/A</v>
      </c>
      <c r="AA2034" s="416" t="str">
        <f t="shared" si="158"/>
        <v/>
      </c>
      <c r="AB2034" s="416" t="e">
        <f t="shared" si="159"/>
        <v>#N/A</v>
      </c>
      <c r="AC2034" s="416" t="e">
        <f t="shared" si="160"/>
        <v>#N/A</v>
      </c>
    </row>
    <row r="2035" ht="22.5" customHeight="1" spans="1:29">
      <c r="A2035" s="421"/>
      <c r="B2035" s="422"/>
      <c r="C2035" s="422"/>
      <c r="D2035" s="421"/>
      <c r="E2035" s="421"/>
      <c r="F2035" s="421"/>
      <c r="G2035" s="421"/>
      <c r="H2035" s="421"/>
      <c r="I2035" s="421"/>
      <c r="J2035" s="421"/>
      <c r="K2035" s="421"/>
      <c r="L2035" s="421"/>
      <c r="M2035" s="421"/>
      <c r="N2035" s="426"/>
      <c r="O2035" s="426"/>
      <c r="P2035" s="427"/>
      <c r="Q2035" s="427"/>
      <c r="R2035" s="426"/>
      <c r="S2035" s="426"/>
      <c r="T2035" s="426"/>
      <c r="U2035" s="426"/>
      <c r="V2035" s="426"/>
      <c r="W2035" s="426"/>
      <c r="X2035" s="427"/>
      <c r="Y2035" s="416" t="e">
        <f t="shared" si="156"/>
        <v>#N/A</v>
      </c>
      <c r="Z2035" s="416" t="e">
        <f t="shared" si="157"/>
        <v>#N/A</v>
      </c>
      <c r="AA2035" s="416" t="str">
        <f t="shared" si="158"/>
        <v/>
      </c>
      <c r="AB2035" s="416" t="e">
        <f t="shared" si="159"/>
        <v>#N/A</v>
      </c>
      <c r="AC2035" s="416" t="e">
        <f t="shared" si="160"/>
        <v>#N/A</v>
      </c>
    </row>
    <row r="2036" ht="22.5" customHeight="1" spans="1:29">
      <c r="A2036" s="421"/>
      <c r="B2036" s="422"/>
      <c r="C2036" s="422"/>
      <c r="D2036" s="421"/>
      <c r="E2036" s="421"/>
      <c r="F2036" s="421"/>
      <c r="G2036" s="421"/>
      <c r="H2036" s="421"/>
      <c r="I2036" s="421"/>
      <c r="J2036" s="421"/>
      <c r="K2036" s="421"/>
      <c r="L2036" s="421"/>
      <c r="M2036" s="421"/>
      <c r="N2036" s="426"/>
      <c r="O2036" s="426"/>
      <c r="P2036" s="427"/>
      <c r="Q2036" s="427"/>
      <c r="R2036" s="426"/>
      <c r="S2036" s="426"/>
      <c r="T2036" s="426"/>
      <c r="U2036" s="426"/>
      <c r="V2036" s="426"/>
      <c r="W2036" s="426"/>
      <c r="X2036" s="427"/>
      <c r="Y2036" s="416" t="e">
        <f t="shared" si="156"/>
        <v>#N/A</v>
      </c>
      <c r="Z2036" s="416" t="e">
        <f t="shared" si="157"/>
        <v>#N/A</v>
      </c>
      <c r="AA2036" s="416" t="str">
        <f t="shared" si="158"/>
        <v/>
      </c>
      <c r="AB2036" s="416" t="e">
        <f t="shared" si="159"/>
        <v>#N/A</v>
      </c>
      <c r="AC2036" s="416" t="e">
        <f t="shared" si="160"/>
        <v>#N/A</v>
      </c>
    </row>
    <row r="2037" ht="22.5" customHeight="1" spans="1:29">
      <c r="A2037" s="421"/>
      <c r="B2037" s="422"/>
      <c r="C2037" s="422"/>
      <c r="D2037" s="421"/>
      <c r="E2037" s="421"/>
      <c r="F2037" s="421"/>
      <c r="G2037" s="421"/>
      <c r="H2037" s="421"/>
      <c r="I2037" s="421"/>
      <c r="J2037" s="421"/>
      <c r="K2037" s="421"/>
      <c r="L2037" s="421"/>
      <c r="M2037" s="421"/>
      <c r="N2037" s="426"/>
      <c r="O2037" s="426"/>
      <c r="P2037" s="427"/>
      <c r="Q2037" s="427"/>
      <c r="R2037" s="426"/>
      <c r="S2037" s="426"/>
      <c r="T2037" s="426"/>
      <c r="U2037" s="426"/>
      <c r="V2037" s="426"/>
      <c r="W2037" s="426"/>
      <c r="X2037" s="427"/>
      <c r="Y2037" s="416" t="e">
        <f t="shared" si="156"/>
        <v>#N/A</v>
      </c>
      <c r="Z2037" s="416" t="e">
        <f t="shared" si="157"/>
        <v>#N/A</v>
      </c>
      <c r="AA2037" s="416" t="str">
        <f t="shared" si="158"/>
        <v/>
      </c>
      <c r="AB2037" s="416" t="e">
        <f t="shared" si="159"/>
        <v>#N/A</v>
      </c>
      <c r="AC2037" s="416" t="e">
        <f t="shared" si="160"/>
        <v>#N/A</v>
      </c>
    </row>
    <row r="2038" ht="22.5" customHeight="1" spans="1:29">
      <c r="A2038" s="421"/>
      <c r="B2038" s="422"/>
      <c r="C2038" s="422"/>
      <c r="D2038" s="421"/>
      <c r="E2038" s="421"/>
      <c r="F2038" s="421"/>
      <c r="G2038" s="421"/>
      <c r="H2038" s="421"/>
      <c r="I2038" s="421"/>
      <c r="J2038" s="421"/>
      <c r="K2038" s="421"/>
      <c r="L2038" s="421"/>
      <c r="M2038" s="421"/>
      <c r="N2038" s="426"/>
      <c r="O2038" s="426"/>
      <c r="P2038" s="427"/>
      <c r="Q2038" s="427"/>
      <c r="R2038" s="426"/>
      <c r="S2038" s="426"/>
      <c r="T2038" s="426"/>
      <c r="U2038" s="426"/>
      <c r="V2038" s="426"/>
      <c r="W2038" s="426"/>
      <c r="X2038" s="427"/>
      <c r="Y2038" s="416" t="e">
        <f t="shared" si="156"/>
        <v>#N/A</v>
      </c>
      <c r="Z2038" s="416" t="e">
        <f t="shared" si="157"/>
        <v>#N/A</v>
      </c>
      <c r="AA2038" s="416" t="str">
        <f t="shared" si="158"/>
        <v/>
      </c>
      <c r="AB2038" s="416" t="e">
        <f t="shared" si="159"/>
        <v>#N/A</v>
      </c>
      <c r="AC2038" s="416" t="e">
        <f t="shared" si="160"/>
        <v>#N/A</v>
      </c>
    </row>
    <row r="2039" ht="22.5" customHeight="1" spans="1:29">
      <c r="A2039" s="421"/>
      <c r="B2039" s="422"/>
      <c r="C2039" s="422"/>
      <c r="D2039" s="421"/>
      <c r="E2039" s="421"/>
      <c r="F2039" s="421"/>
      <c r="G2039" s="421"/>
      <c r="H2039" s="421"/>
      <c r="I2039" s="421"/>
      <c r="J2039" s="421"/>
      <c r="K2039" s="421"/>
      <c r="L2039" s="421"/>
      <c r="M2039" s="421"/>
      <c r="N2039" s="426"/>
      <c r="O2039" s="426"/>
      <c r="P2039" s="427"/>
      <c r="Q2039" s="427"/>
      <c r="R2039" s="426"/>
      <c r="S2039" s="426"/>
      <c r="T2039" s="426"/>
      <c r="U2039" s="426"/>
      <c r="V2039" s="426"/>
      <c r="W2039" s="426"/>
      <c r="X2039" s="427"/>
      <c r="Y2039" s="416" t="e">
        <f t="shared" si="156"/>
        <v>#N/A</v>
      </c>
      <c r="Z2039" s="416" t="e">
        <f t="shared" si="157"/>
        <v>#N/A</v>
      </c>
      <c r="AA2039" s="416" t="str">
        <f t="shared" si="158"/>
        <v/>
      </c>
      <c r="AB2039" s="416" t="e">
        <f t="shared" si="159"/>
        <v>#N/A</v>
      </c>
      <c r="AC2039" s="416" t="e">
        <f t="shared" si="160"/>
        <v>#N/A</v>
      </c>
    </row>
    <row r="2040" ht="22.5" customHeight="1" spans="1:29">
      <c r="A2040" s="421"/>
      <c r="B2040" s="422"/>
      <c r="C2040" s="422"/>
      <c r="D2040" s="421"/>
      <c r="E2040" s="421"/>
      <c r="F2040" s="421"/>
      <c r="G2040" s="421"/>
      <c r="H2040" s="421"/>
      <c r="I2040" s="421"/>
      <c r="J2040" s="421"/>
      <c r="K2040" s="421"/>
      <c r="L2040" s="421"/>
      <c r="M2040" s="421"/>
      <c r="N2040" s="426"/>
      <c r="O2040" s="426"/>
      <c r="P2040" s="427"/>
      <c r="Q2040" s="427"/>
      <c r="R2040" s="426"/>
      <c r="S2040" s="426"/>
      <c r="T2040" s="426"/>
      <c r="U2040" s="426"/>
      <c r="V2040" s="426"/>
      <c r="W2040" s="426"/>
      <c r="X2040" s="427"/>
      <c r="Y2040" s="416" t="e">
        <f t="shared" si="156"/>
        <v>#N/A</v>
      </c>
      <c r="Z2040" s="416" t="e">
        <f t="shared" si="157"/>
        <v>#N/A</v>
      </c>
      <c r="AA2040" s="416" t="str">
        <f t="shared" si="158"/>
        <v/>
      </c>
      <c r="AB2040" s="416" t="e">
        <f t="shared" si="159"/>
        <v>#N/A</v>
      </c>
      <c r="AC2040" s="416" t="e">
        <f t="shared" si="160"/>
        <v>#N/A</v>
      </c>
    </row>
    <row r="2041" ht="22.5" customHeight="1" spans="1:29">
      <c r="A2041" s="421"/>
      <c r="B2041" s="422"/>
      <c r="C2041" s="422"/>
      <c r="D2041" s="421"/>
      <c r="E2041" s="421"/>
      <c r="F2041" s="421"/>
      <c r="G2041" s="421"/>
      <c r="H2041" s="421"/>
      <c r="I2041" s="421"/>
      <c r="J2041" s="421"/>
      <c r="K2041" s="421"/>
      <c r="L2041" s="421"/>
      <c r="M2041" s="421"/>
      <c r="N2041" s="426"/>
      <c r="O2041" s="426"/>
      <c r="P2041" s="427"/>
      <c r="Q2041" s="427"/>
      <c r="R2041" s="426"/>
      <c r="S2041" s="426"/>
      <c r="T2041" s="426"/>
      <c r="U2041" s="426"/>
      <c r="V2041" s="426"/>
      <c r="W2041" s="426"/>
      <c r="X2041" s="427"/>
      <c r="Y2041" s="416" t="e">
        <f t="shared" si="156"/>
        <v>#N/A</v>
      </c>
      <c r="Z2041" s="416" t="e">
        <f t="shared" si="157"/>
        <v>#N/A</v>
      </c>
      <c r="AA2041" s="416" t="str">
        <f t="shared" si="158"/>
        <v/>
      </c>
      <c r="AB2041" s="416" t="e">
        <f t="shared" si="159"/>
        <v>#N/A</v>
      </c>
      <c r="AC2041" s="416" t="e">
        <f t="shared" si="160"/>
        <v>#N/A</v>
      </c>
    </row>
    <row r="2042" ht="22.5" customHeight="1" spans="1:29">
      <c r="A2042" s="421"/>
      <c r="B2042" s="422"/>
      <c r="C2042" s="422"/>
      <c r="D2042" s="421"/>
      <c r="E2042" s="421"/>
      <c r="F2042" s="421"/>
      <c r="G2042" s="421"/>
      <c r="H2042" s="421"/>
      <c r="I2042" s="421"/>
      <c r="J2042" s="421"/>
      <c r="K2042" s="421"/>
      <c r="L2042" s="421"/>
      <c r="M2042" s="421"/>
      <c r="N2042" s="426"/>
      <c r="O2042" s="426"/>
      <c r="P2042" s="427"/>
      <c r="Q2042" s="427"/>
      <c r="R2042" s="426"/>
      <c r="S2042" s="426"/>
      <c r="T2042" s="426"/>
      <c r="U2042" s="426"/>
      <c r="V2042" s="426"/>
      <c r="W2042" s="426"/>
      <c r="X2042" s="427"/>
      <c r="Y2042" s="416" t="e">
        <f t="shared" si="156"/>
        <v>#N/A</v>
      </c>
      <c r="Z2042" s="416" t="e">
        <f t="shared" si="157"/>
        <v>#N/A</v>
      </c>
      <c r="AA2042" s="416" t="str">
        <f t="shared" si="158"/>
        <v/>
      </c>
      <c r="AB2042" s="416" t="e">
        <f t="shared" si="159"/>
        <v>#N/A</v>
      </c>
      <c r="AC2042" s="416" t="e">
        <f t="shared" si="160"/>
        <v>#N/A</v>
      </c>
    </row>
    <row r="2043" ht="22.5" customHeight="1" spans="1:29">
      <c r="A2043" s="421"/>
      <c r="B2043" s="422"/>
      <c r="C2043" s="422"/>
      <c r="D2043" s="421"/>
      <c r="E2043" s="421"/>
      <c r="F2043" s="421"/>
      <c r="G2043" s="421"/>
      <c r="H2043" s="421"/>
      <c r="I2043" s="421"/>
      <c r="J2043" s="421"/>
      <c r="K2043" s="421"/>
      <c r="L2043" s="421"/>
      <c r="M2043" s="421"/>
      <c r="N2043" s="426"/>
      <c r="O2043" s="426"/>
      <c r="P2043" s="427"/>
      <c r="Q2043" s="427"/>
      <c r="R2043" s="426"/>
      <c r="S2043" s="426"/>
      <c r="T2043" s="426"/>
      <c r="U2043" s="426"/>
      <c r="V2043" s="426"/>
      <c r="W2043" s="426"/>
      <c r="X2043" s="427"/>
      <c r="Y2043" s="416" t="e">
        <f t="shared" si="156"/>
        <v>#N/A</v>
      </c>
      <c r="Z2043" s="416" t="e">
        <f t="shared" si="157"/>
        <v>#N/A</v>
      </c>
      <c r="AA2043" s="416" t="str">
        <f t="shared" si="158"/>
        <v/>
      </c>
      <c r="AB2043" s="416" t="e">
        <f t="shared" si="159"/>
        <v>#N/A</v>
      </c>
      <c r="AC2043" s="416" t="e">
        <f t="shared" si="160"/>
        <v>#N/A</v>
      </c>
    </row>
    <row r="2044" ht="22.5" customHeight="1" spans="1:29">
      <c r="A2044" s="421"/>
      <c r="B2044" s="422"/>
      <c r="C2044" s="422"/>
      <c r="D2044" s="421"/>
      <c r="E2044" s="421"/>
      <c r="F2044" s="421"/>
      <c r="G2044" s="421"/>
      <c r="H2044" s="421"/>
      <c r="I2044" s="421"/>
      <c r="J2044" s="421"/>
      <c r="K2044" s="421"/>
      <c r="L2044" s="421"/>
      <c r="M2044" s="421"/>
      <c r="N2044" s="426"/>
      <c r="O2044" s="426"/>
      <c r="P2044" s="427"/>
      <c r="Q2044" s="427"/>
      <c r="R2044" s="426"/>
      <c r="S2044" s="426"/>
      <c r="T2044" s="426"/>
      <c r="U2044" s="426"/>
      <c r="V2044" s="426"/>
      <c r="W2044" s="426"/>
      <c r="X2044" s="427"/>
      <c r="Y2044" s="416" t="e">
        <f t="shared" si="156"/>
        <v>#N/A</v>
      </c>
      <c r="Z2044" s="416" t="e">
        <f t="shared" si="157"/>
        <v>#N/A</v>
      </c>
      <c r="AA2044" s="416" t="str">
        <f t="shared" si="158"/>
        <v/>
      </c>
      <c r="AB2044" s="416" t="e">
        <f t="shared" si="159"/>
        <v>#N/A</v>
      </c>
      <c r="AC2044" s="416" t="e">
        <f t="shared" si="160"/>
        <v>#N/A</v>
      </c>
    </row>
    <row r="2045" ht="22.5" customHeight="1" spans="1:29">
      <c r="A2045" s="421"/>
      <c r="B2045" s="422"/>
      <c r="C2045" s="422"/>
      <c r="D2045" s="421"/>
      <c r="E2045" s="421"/>
      <c r="F2045" s="421"/>
      <c r="G2045" s="421"/>
      <c r="H2045" s="421"/>
      <c r="I2045" s="421"/>
      <c r="J2045" s="421"/>
      <c r="K2045" s="421"/>
      <c r="L2045" s="421"/>
      <c r="M2045" s="421"/>
      <c r="N2045" s="426"/>
      <c r="O2045" s="426"/>
      <c r="P2045" s="427"/>
      <c r="Q2045" s="427"/>
      <c r="R2045" s="426"/>
      <c r="S2045" s="426"/>
      <c r="T2045" s="426"/>
      <c r="U2045" s="426"/>
      <c r="V2045" s="426"/>
      <c r="W2045" s="426"/>
      <c r="X2045" s="427"/>
      <c r="Y2045" s="416" t="e">
        <f t="shared" si="156"/>
        <v>#N/A</v>
      </c>
      <c r="Z2045" s="416" t="e">
        <f t="shared" si="157"/>
        <v>#N/A</v>
      </c>
      <c r="AA2045" s="416" t="str">
        <f t="shared" si="158"/>
        <v/>
      </c>
      <c r="AB2045" s="416" t="e">
        <f t="shared" si="159"/>
        <v>#N/A</v>
      </c>
      <c r="AC2045" s="416" t="e">
        <f t="shared" si="160"/>
        <v>#N/A</v>
      </c>
    </row>
    <row r="2046" ht="22.5" customHeight="1" spans="1:29">
      <c r="A2046" s="421"/>
      <c r="B2046" s="422"/>
      <c r="C2046" s="422"/>
      <c r="D2046" s="421"/>
      <c r="E2046" s="421"/>
      <c r="F2046" s="421"/>
      <c r="G2046" s="421"/>
      <c r="H2046" s="421"/>
      <c r="I2046" s="421"/>
      <c r="J2046" s="421"/>
      <c r="K2046" s="421"/>
      <c r="L2046" s="421"/>
      <c r="M2046" s="421"/>
      <c r="N2046" s="426"/>
      <c r="O2046" s="426"/>
      <c r="P2046" s="427"/>
      <c r="Q2046" s="427"/>
      <c r="R2046" s="426"/>
      <c r="S2046" s="426"/>
      <c r="T2046" s="426"/>
      <c r="U2046" s="426"/>
      <c r="V2046" s="426"/>
      <c r="W2046" s="426"/>
      <c r="X2046" s="427"/>
      <c r="Y2046" s="416" t="e">
        <f t="shared" si="156"/>
        <v>#N/A</v>
      </c>
      <c r="Z2046" s="416" t="e">
        <f t="shared" si="157"/>
        <v>#N/A</v>
      </c>
      <c r="AA2046" s="416" t="str">
        <f t="shared" si="158"/>
        <v/>
      </c>
      <c r="AB2046" s="416" t="e">
        <f t="shared" si="159"/>
        <v>#N/A</v>
      </c>
      <c r="AC2046" s="416" t="e">
        <f t="shared" si="160"/>
        <v>#N/A</v>
      </c>
    </row>
    <row r="2047" ht="22.5" customHeight="1" spans="1:29">
      <c r="A2047" s="421"/>
      <c r="B2047" s="422"/>
      <c r="C2047" s="422"/>
      <c r="D2047" s="421"/>
      <c r="E2047" s="421"/>
      <c r="F2047" s="421"/>
      <c r="G2047" s="421"/>
      <c r="H2047" s="421"/>
      <c r="I2047" s="421"/>
      <c r="J2047" s="421"/>
      <c r="K2047" s="421"/>
      <c r="L2047" s="421"/>
      <c r="M2047" s="421"/>
      <c r="N2047" s="426"/>
      <c r="O2047" s="426"/>
      <c r="P2047" s="427"/>
      <c r="Q2047" s="427"/>
      <c r="R2047" s="426"/>
      <c r="S2047" s="426"/>
      <c r="T2047" s="426"/>
      <c r="U2047" s="426"/>
      <c r="V2047" s="426"/>
      <c r="W2047" s="426"/>
      <c r="X2047" s="427"/>
      <c r="Y2047" s="416" t="e">
        <f t="shared" si="156"/>
        <v>#N/A</v>
      </c>
      <c r="Z2047" s="416" t="e">
        <f t="shared" si="157"/>
        <v>#N/A</v>
      </c>
      <c r="AA2047" s="416" t="str">
        <f t="shared" si="158"/>
        <v/>
      </c>
      <c r="AB2047" s="416" t="e">
        <f t="shared" si="159"/>
        <v>#N/A</v>
      </c>
      <c r="AC2047" s="416" t="e">
        <f t="shared" si="160"/>
        <v>#N/A</v>
      </c>
    </row>
    <row r="2048" ht="22.5" customHeight="1" spans="1:29">
      <c r="A2048" s="421"/>
      <c r="B2048" s="422"/>
      <c r="C2048" s="422"/>
      <c r="D2048" s="421"/>
      <c r="E2048" s="421"/>
      <c r="F2048" s="421"/>
      <c r="G2048" s="421"/>
      <c r="H2048" s="421"/>
      <c r="I2048" s="421"/>
      <c r="J2048" s="421"/>
      <c r="K2048" s="421"/>
      <c r="L2048" s="421"/>
      <c r="M2048" s="421"/>
      <c r="N2048" s="426"/>
      <c r="O2048" s="426"/>
      <c r="P2048" s="427"/>
      <c r="Q2048" s="427"/>
      <c r="R2048" s="426"/>
      <c r="S2048" s="426"/>
      <c r="T2048" s="426"/>
      <c r="U2048" s="426"/>
      <c r="V2048" s="426"/>
      <c r="W2048" s="426"/>
      <c r="X2048" s="427"/>
      <c r="Y2048" s="416" t="e">
        <f t="shared" si="156"/>
        <v>#N/A</v>
      </c>
      <c r="Z2048" s="416" t="e">
        <f t="shared" si="157"/>
        <v>#N/A</v>
      </c>
      <c r="AA2048" s="416" t="str">
        <f t="shared" si="158"/>
        <v/>
      </c>
      <c r="AB2048" s="416" t="e">
        <f t="shared" si="159"/>
        <v>#N/A</v>
      </c>
      <c r="AC2048" s="416" t="e">
        <f t="shared" si="160"/>
        <v>#N/A</v>
      </c>
    </row>
    <row r="2049" ht="22.5" customHeight="1" spans="1:29">
      <c r="A2049" s="421"/>
      <c r="B2049" s="422"/>
      <c r="C2049" s="422"/>
      <c r="D2049" s="421"/>
      <c r="E2049" s="421"/>
      <c r="F2049" s="421"/>
      <c r="G2049" s="421"/>
      <c r="H2049" s="421"/>
      <c r="I2049" s="421"/>
      <c r="J2049" s="421"/>
      <c r="K2049" s="421"/>
      <c r="L2049" s="421"/>
      <c r="M2049" s="421"/>
      <c r="N2049" s="426"/>
      <c r="O2049" s="426"/>
      <c r="P2049" s="427"/>
      <c r="Q2049" s="427"/>
      <c r="R2049" s="426"/>
      <c r="S2049" s="426"/>
      <c r="T2049" s="426"/>
      <c r="U2049" s="426"/>
      <c r="V2049" s="426"/>
      <c r="W2049" s="426"/>
      <c r="X2049" s="427"/>
      <c r="Y2049" s="416" t="e">
        <f t="shared" si="156"/>
        <v>#N/A</v>
      </c>
      <c r="Z2049" s="416" t="e">
        <f t="shared" si="157"/>
        <v>#N/A</v>
      </c>
      <c r="AA2049" s="416" t="str">
        <f t="shared" si="158"/>
        <v/>
      </c>
      <c r="AB2049" s="416" t="e">
        <f t="shared" si="159"/>
        <v>#N/A</v>
      </c>
      <c r="AC2049" s="416" t="e">
        <f t="shared" si="160"/>
        <v>#N/A</v>
      </c>
    </row>
    <row r="2050" ht="22.5" customHeight="1" spans="1:29">
      <c r="A2050" s="421"/>
      <c r="B2050" s="422"/>
      <c r="C2050" s="422"/>
      <c r="D2050" s="421"/>
      <c r="E2050" s="421"/>
      <c r="F2050" s="421"/>
      <c r="G2050" s="421"/>
      <c r="H2050" s="421"/>
      <c r="I2050" s="421"/>
      <c r="J2050" s="421"/>
      <c r="K2050" s="421"/>
      <c r="L2050" s="421"/>
      <c r="M2050" s="421"/>
      <c r="N2050" s="426"/>
      <c r="O2050" s="426"/>
      <c r="P2050" s="427"/>
      <c r="Q2050" s="427"/>
      <c r="R2050" s="426"/>
      <c r="S2050" s="426"/>
      <c r="T2050" s="426"/>
      <c r="U2050" s="426"/>
      <c r="V2050" s="426"/>
      <c r="W2050" s="426"/>
      <c r="X2050" s="427"/>
      <c r="Y2050" s="416" t="e">
        <f t="shared" si="156"/>
        <v>#N/A</v>
      </c>
      <c r="Z2050" s="416" t="e">
        <f t="shared" si="157"/>
        <v>#N/A</v>
      </c>
      <c r="AA2050" s="416" t="str">
        <f t="shared" si="158"/>
        <v/>
      </c>
      <c r="AB2050" s="416" t="e">
        <f t="shared" si="159"/>
        <v>#N/A</v>
      </c>
      <c r="AC2050" s="416" t="e">
        <f t="shared" si="160"/>
        <v>#N/A</v>
      </c>
    </row>
    <row r="2051" ht="22.5" customHeight="1" spans="1:29">
      <c r="A2051" s="421"/>
      <c r="B2051" s="422"/>
      <c r="C2051" s="422"/>
      <c r="D2051" s="421"/>
      <c r="E2051" s="421"/>
      <c r="F2051" s="421"/>
      <c r="G2051" s="421"/>
      <c r="H2051" s="421"/>
      <c r="I2051" s="421"/>
      <c r="J2051" s="421"/>
      <c r="K2051" s="421"/>
      <c r="L2051" s="421"/>
      <c r="M2051" s="421"/>
      <c r="N2051" s="426"/>
      <c r="O2051" s="426"/>
      <c r="P2051" s="427"/>
      <c r="Q2051" s="427"/>
      <c r="R2051" s="426"/>
      <c r="S2051" s="426"/>
      <c r="T2051" s="426"/>
      <c r="U2051" s="426"/>
      <c r="V2051" s="426"/>
      <c r="W2051" s="426"/>
      <c r="X2051" s="427"/>
      <c r="Y2051" s="416" t="e">
        <f t="shared" si="156"/>
        <v>#N/A</v>
      </c>
      <c r="Z2051" s="416" t="e">
        <f t="shared" si="157"/>
        <v>#N/A</v>
      </c>
      <c r="AA2051" s="416" t="str">
        <f t="shared" si="158"/>
        <v/>
      </c>
      <c r="AB2051" s="416" t="e">
        <f t="shared" si="159"/>
        <v>#N/A</v>
      </c>
      <c r="AC2051" s="416" t="e">
        <f t="shared" si="160"/>
        <v>#N/A</v>
      </c>
    </row>
    <row r="2052" ht="22.5" customHeight="1" spans="1:29">
      <c r="A2052" s="421"/>
      <c r="B2052" s="422"/>
      <c r="C2052" s="422"/>
      <c r="D2052" s="421"/>
      <c r="E2052" s="421"/>
      <c r="F2052" s="421"/>
      <c r="G2052" s="421"/>
      <c r="H2052" s="421"/>
      <c r="I2052" s="421"/>
      <c r="J2052" s="421"/>
      <c r="K2052" s="421"/>
      <c r="L2052" s="421"/>
      <c r="M2052" s="421"/>
      <c r="N2052" s="426"/>
      <c r="O2052" s="426"/>
      <c r="P2052" s="427"/>
      <c r="Q2052" s="427"/>
      <c r="R2052" s="426"/>
      <c r="S2052" s="426"/>
      <c r="T2052" s="426"/>
      <c r="U2052" s="426"/>
      <c r="V2052" s="426"/>
      <c r="W2052" s="426"/>
      <c r="X2052" s="427"/>
      <c r="Y2052" s="416" t="e">
        <f t="shared" si="156"/>
        <v>#N/A</v>
      </c>
      <c r="Z2052" s="416" t="e">
        <f t="shared" si="157"/>
        <v>#N/A</v>
      </c>
      <c r="AA2052" s="416" t="str">
        <f t="shared" si="158"/>
        <v/>
      </c>
      <c r="AB2052" s="416" t="e">
        <f t="shared" si="159"/>
        <v>#N/A</v>
      </c>
      <c r="AC2052" s="416" t="e">
        <f t="shared" si="160"/>
        <v>#N/A</v>
      </c>
    </row>
    <row r="2053" ht="22.5" customHeight="1" spans="1:29">
      <c r="A2053" s="421"/>
      <c r="B2053" s="422"/>
      <c r="C2053" s="422"/>
      <c r="D2053" s="421"/>
      <c r="E2053" s="421"/>
      <c r="F2053" s="421"/>
      <c r="G2053" s="421"/>
      <c r="H2053" s="421"/>
      <c r="I2053" s="421"/>
      <c r="J2053" s="421"/>
      <c r="K2053" s="421"/>
      <c r="L2053" s="421"/>
      <c r="M2053" s="421"/>
      <c r="N2053" s="426"/>
      <c r="O2053" s="426"/>
      <c r="P2053" s="427"/>
      <c r="Q2053" s="427"/>
      <c r="R2053" s="426"/>
      <c r="S2053" s="426"/>
      <c r="T2053" s="426"/>
      <c r="U2053" s="426"/>
      <c r="V2053" s="426"/>
      <c r="W2053" s="426"/>
      <c r="X2053" s="427"/>
      <c r="Y2053" s="416" t="e">
        <f t="shared" si="156"/>
        <v>#N/A</v>
      </c>
      <c r="Z2053" s="416" t="e">
        <f t="shared" si="157"/>
        <v>#N/A</v>
      </c>
      <c r="AA2053" s="416" t="str">
        <f t="shared" si="158"/>
        <v/>
      </c>
      <c r="AB2053" s="416" t="e">
        <f t="shared" si="159"/>
        <v>#N/A</v>
      </c>
      <c r="AC2053" s="416" t="e">
        <f t="shared" si="160"/>
        <v>#N/A</v>
      </c>
    </row>
    <row r="2054" ht="22.5" customHeight="1" spans="1:29">
      <c r="A2054" s="421"/>
      <c r="B2054" s="422"/>
      <c r="C2054" s="422"/>
      <c r="D2054" s="421"/>
      <c r="E2054" s="421"/>
      <c r="F2054" s="421"/>
      <c r="G2054" s="421"/>
      <c r="H2054" s="421"/>
      <c r="I2054" s="421"/>
      <c r="J2054" s="421"/>
      <c r="K2054" s="421"/>
      <c r="L2054" s="421"/>
      <c r="M2054" s="421"/>
      <c r="N2054" s="426"/>
      <c r="O2054" s="426"/>
      <c r="P2054" s="427"/>
      <c r="Q2054" s="427"/>
      <c r="R2054" s="426"/>
      <c r="S2054" s="426"/>
      <c r="T2054" s="426"/>
      <c r="U2054" s="426"/>
      <c r="V2054" s="426"/>
      <c r="W2054" s="426"/>
      <c r="X2054" s="427"/>
      <c r="Y2054" s="416" t="e">
        <f t="shared" si="156"/>
        <v>#N/A</v>
      </c>
      <c r="Z2054" s="416" t="e">
        <f t="shared" si="157"/>
        <v>#N/A</v>
      </c>
      <c r="AA2054" s="416" t="str">
        <f t="shared" si="158"/>
        <v/>
      </c>
      <c r="AB2054" s="416" t="e">
        <f t="shared" si="159"/>
        <v>#N/A</v>
      </c>
      <c r="AC2054" s="416" t="e">
        <f t="shared" si="160"/>
        <v>#N/A</v>
      </c>
    </row>
    <row r="2055" ht="22.5" customHeight="1" spans="1:29">
      <c r="A2055" s="421"/>
      <c r="B2055" s="422"/>
      <c r="C2055" s="422"/>
      <c r="D2055" s="421"/>
      <c r="E2055" s="421"/>
      <c r="F2055" s="421"/>
      <c r="G2055" s="421"/>
      <c r="H2055" s="421"/>
      <c r="I2055" s="421"/>
      <c r="J2055" s="421"/>
      <c r="K2055" s="421"/>
      <c r="L2055" s="421"/>
      <c r="M2055" s="421"/>
      <c r="N2055" s="426"/>
      <c r="O2055" s="426"/>
      <c r="P2055" s="427"/>
      <c r="Q2055" s="427"/>
      <c r="R2055" s="426"/>
      <c r="S2055" s="426"/>
      <c r="T2055" s="426"/>
      <c r="U2055" s="426"/>
      <c r="V2055" s="426"/>
      <c r="W2055" s="426"/>
      <c r="X2055" s="427"/>
      <c r="Y2055" s="416" t="e">
        <f t="shared" ref="Y2055:Y2118" si="161">_xlfn.IFS(LEFT(M2055,3)="003","三保支出",LEFT(M2055,3)="004","刚性支出",LEFT(M2055,3)="000","促发展支出")</f>
        <v>#N/A</v>
      </c>
      <c r="Z2055" s="416" t="e">
        <f t="shared" ref="Z2055:Z2118" si="162">_xlfn.IFS(LEFT(E2055,1)="3","项目支出",LEFT(E2055,1)="1","人员类支出",LEFT(E2055,1)="2","运转类支出")</f>
        <v>#N/A</v>
      </c>
      <c r="AA2055" s="416" t="str">
        <f t="shared" ref="AA2055:AA2118" si="163">LEFT(H2055,7)</f>
        <v/>
      </c>
      <c r="AB2055" s="416" t="e">
        <f t="shared" ref="AB2055:AB2118" si="164">_xlfn.IFS(LEFT(M2055,6)="003001","保工资",LEFT(M2055,6)="003002","保运转",LEFT(M2055,6)="003003","保基本民生")</f>
        <v>#N/A</v>
      </c>
      <c r="AC2055" s="416" t="e">
        <f t="shared" ref="AC2055:AC2118" si="165">IF(Z2055="项目支出","否","是")</f>
        <v>#N/A</v>
      </c>
    </row>
    <row r="2056" ht="22.5" customHeight="1" spans="1:29">
      <c r="A2056" s="421"/>
      <c r="B2056" s="422"/>
      <c r="C2056" s="422"/>
      <c r="D2056" s="421"/>
      <c r="E2056" s="421"/>
      <c r="F2056" s="421"/>
      <c r="G2056" s="421"/>
      <c r="H2056" s="421"/>
      <c r="I2056" s="421"/>
      <c r="J2056" s="421"/>
      <c r="K2056" s="421"/>
      <c r="L2056" s="421"/>
      <c r="M2056" s="421"/>
      <c r="N2056" s="426"/>
      <c r="O2056" s="426"/>
      <c r="P2056" s="427"/>
      <c r="Q2056" s="427"/>
      <c r="R2056" s="426"/>
      <c r="S2056" s="426"/>
      <c r="T2056" s="426"/>
      <c r="U2056" s="426"/>
      <c r="V2056" s="426"/>
      <c r="W2056" s="426"/>
      <c r="X2056" s="427"/>
      <c r="Y2056" s="416" t="e">
        <f t="shared" si="161"/>
        <v>#N/A</v>
      </c>
      <c r="Z2056" s="416" t="e">
        <f t="shared" si="162"/>
        <v>#N/A</v>
      </c>
      <c r="AA2056" s="416" t="str">
        <f t="shared" si="163"/>
        <v/>
      </c>
      <c r="AB2056" s="416" t="e">
        <f t="shared" si="164"/>
        <v>#N/A</v>
      </c>
      <c r="AC2056" s="416" t="e">
        <f t="shared" si="165"/>
        <v>#N/A</v>
      </c>
    </row>
    <row r="2057" ht="22.5" customHeight="1" spans="1:29">
      <c r="A2057" s="421"/>
      <c r="B2057" s="422"/>
      <c r="C2057" s="422"/>
      <c r="D2057" s="421"/>
      <c r="E2057" s="421"/>
      <c r="F2057" s="421"/>
      <c r="G2057" s="421"/>
      <c r="H2057" s="421"/>
      <c r="I2057" s="421"/>
      <c r="J2057" s="421"/>
      <c r="K2057" s="421"/>
      <c r="L2057" s="421"/>
      <c r="M2057" s="421"/>
      <c r="N2057" s="426"/>
      <c r="O2057" s="426"/>
      <c r="P2057" s="427"/>
      <c r="Q2057" s="427"/>
      <c r="R2057" s="426"/>
      <c r="S2057" s="426"/>
      <c r="T2057" s="426"/>
      <c r="U2057" s="426"/>
      <c r="V2057" s="426"/>
      <c r="W2057" s="426"/>
      <c r="X2057" s="427"/>
      <c r="Y2057" s="416" t="e">
        <f t="shared" si="161"/>
        <v>#N/A</v>
      </c>
      <c r="Z2057" s="416" t="e">
        <f t="shared" si="162"/>
        <v>#N/A</v>
      </c>
      <c r="AA2057" s="416" t="str">
        <f t="shared" si="163"/>
        <v/>
      </c>
      <c r="AB2057" s="416" t="e">
        <f t="shared" si="164"/>
        <v>#N/A</v>
      </c>
      <c r="AC2057" s="416" t="e">
        <f t="shared" si="165"/>
        <v>#N/A</v>
      </c>
    </row>
    <row r="2058" ht="22.5" customHeight="1" spans="1:29">
      <c r="A2058" s="421"/>
      <c r="B2058" s="422"/>
      <c r="C2058" s="422"/>
      <c r="D2058" s="421"/>
      <c r="E2058" s="421"/>
      <c r="F2058" s="421"/>
      <c r="G2058" s="421"/>
      <c r="H2058" s="421"/>
      <c r="I2058" s="421"/>
      <c r="J2058" s="421"/>
      <c r="K2058" s="421"/>
      <c r="L2058" s="421"/>
      <c r="M2058" s="421"/>
      <c r="N2058" s="426"/>
      <c r="O2058" s="426"/>
      <c r="P2058" s="427"/>
      <c r="Q2058" s="427"/>
      <c r="R2058" s="426"/>
      <c r="S2058" s="426"/>
      <c r="T2058" s="426"/>
      <c r="U2058" s="426"/>
      <c r="V2058" s="426"/>
      <c r="W2058" s="426"/>
      <c r="X2058" s="427"/>
      <c r="Y2058" s="416" t="e">
        <f t="shared" si="161"/>
        <v>#N/A</v>
      </c>
      <c r="Z2058" s="416" t="e">
        <f t="shared" si="162"/>
        <v>#N/A</v>
      </c>
      <c r="AA2058" s="416" t="str">
        <f t="shared" si="163"/>
        <v/>
      </c>
      <c r="AB2058" s="416" t="e">
        <f t="shared" si="164"/>
        <v>#N/A</v>
      </c>
      <c r="AC2058" s="416" t="e">
        <f t="shared" si="165"/>
        <v>#N/A</v>
      </c>
    </row>
    <row r="2059" ht="22.5" customHeight="1" spans="1:29">
      <c r="A2059" s="421"/>
      <c r="B2059" s="422"/>
      <c r="C2059" s="422"/>
      <c r="D2059" s="421"/>
      <c r="E2059" s="421"/>
      <c r="F2059" s="421"/>
      <c r="G2059" s="421"/>
      <c r="H2059" s="421"/>
      <c r="I2059" s="421"/>
      <c r="J2059" s="421"/>
      <c r="K2059" s="421"/>
      <c r="L2059" s="421"/>
      <c r="M2059" s="421"/>
      <c r="N2059" s="426"/>
      <c r="O2059" s="426"/>
      <c r="P2059" s="427"/>
      <c r="Q2059" s="427"/>
      <c r="R2059" s="426"/>
      <c r="S2059" s="426"/>
      <c r="T2059" s="426"/>
      <c r="U2059" s="426"/>
      <c r="V2059" s="426"/>
      <c r="W2059" s="426"/>
      <c r="X2059" s="427"/>
      <c r="Y2059" s="416" t="e">
        <f t="shared" si="161"/>
        <v>#N/A</v>
      </c>
      <c r="Z2059" s="416" t="e">
        <f t="shared" si="162"/>
        <v>#N/A</v>
      </c>
      <c r="AA2059" s="416" t="str">
        <f t="shared" si="163"/>
        <v/>
      </c>
      <c r="AB2059" s="416" t="e">
        <f t="shared" si="164"/>
        <v>#N/A</v>
      </c>
      <c r="AC2059" s="416" t="e">
        <f t="shared" si="165"/>
        <v>#N/A</v>
      </c>
    </row>
    <row r="2060" ht="22.5" customHeight="1" spans="1:29">
      <c r="A2060" s="421"/>
      <c r="B2060" s="422"/>
      <c r="C2060" s="422"/>
      <c r="D2060" s="421"/>
      <c r="E2060" s="421"/>
      <c r="F2060" s="421"/>
      <c r="G2060" s="421"/>
      <c r="H2060" s="421"/>
      <c r="I2060" s="421"/>
      <c r="J2060" s="421"/>
      <c r="K2060" s="421"/>
      <c r="L2060" s="421"/>
      <c r="M2060" s="421"/>
      <c r="N2060" s="426"/>
      <c r="O2060" s="426"/>
      <c r="P2060" s="427"/>
      <c r="Q2060" s="427"/>
      <c r="R2060" s="426"/>
      <c r="S2060" s="426"/>
      <c r="T2060" s="426"/>
      <c r="U2060" s="426"/>
      <c r="V2060" s="426"/>
      <c r="W2060" s="426"/>
      <c r="X2060" s="427"/>
      <c r="Y2060" s="416" t="e">
        <f t="shared" si="161"/>
        <v>#N/A</v>
      </c>
      <c r="Z2060" s="416" t="e">
        <f t="shared" si="162"/>
        <v>#N/A</v>
      </c>
      <c r="AA2060" s="416" t="str">
        <f t="shared" si="163"/>
        <v/>
      </c>
      <c r="AB2060" s="416" t="e">
        <f t="shared" si="164"/>
        <v>#N/A</v>
      </c>
      <c r="AC2060" s="416" t="e">
        <f t="shared" si="165"/>
        <v>#N/A</v>
      </c>
    </row>
    <row r="2061" ht="22.5" customHeight="1" spans="1:29">
      <c r="A2061" s="421"/>
      <c r="B2061" s="422"/>
      <c r="C2061" s="422"/>
      <c r="D2061" s="421"/>
      <c r="E2061" s="421"/>
      <c r="F2061" s="421"/>
      <c r="G2061" s="421"/>
      <c r="H2061" s="421"/>
      <c r="I2061" s="421"/>
      <c r="J2061" s="421"/>
      <c r="K2061" s="421"/>
      <c r="L2061" s="421"/>
      <c r="M2061" s="421"/>
      <c r="N2061" s="426"/>
      <c r="O2061" s="426"/>
      <c r="P2061" s="427"/>
      <c r="Q2061" s="427"/>
      <c r="R2061" s="426"/>
      <c r="S2061" s="426"/>
      <c r="T2061" s="426"/>
      <c r="U2061" s="426"/>
      <c r="V2061" s="426"/>
      <c r="W2061" s="426"/>
      <c r="X2061" s="427"/>
      <c r="Y2061" s="416" t="e">
        <f t="shared" si="161"/>
        <v>#N/A</v>
      </c>
      <c r="Z2061" s="416" t="e">
        <f t="shared" si="162"/>
        <v>#N/A</v>
      </c>
      <c r="AA2061" s="416" t="str">
        <f t="shared" si="163"/>
        <v/>
      </c>
      <c r="AB2061" s="416" t="e">
        <f t="shared" si="164"/>
        <v>#N/A</v>
      </c>
      <c r="AC2061" s="416" t="e">
        <f t="shared" si="165"/>
        <v>#N/A</v>
      </c>
    </row>
    <row r="2062" ht="22.5" customHeight="1" spans="1:29">
      <c r="A2062" s="421"/>
      <c r="B2062" s="422"/>
      <c r="C2062" s="422"/>
      <c r="D2062" s="421"/>
      <c r="E2062" s="421"/>
      <c r="F2062" s="421"/>
      <c r="G2062" s="421"/>
      <c r="H2062" s="421"/>
      <c r="I2062" s="421"/>
      <c r="J2062" s="421"/>
      <c r="K2062" s="421"/>
      <c r="L2062" s="421"/>
      <c r="M2062" s="421"/>
      <c r="N2062" s="426"/>
      <c r="O2062" s="426"/>
      <c r="P2062" s="427"/>
      <c r="Q2062" s="427"/>
      <c r="R2062" s="426"/>
      <c r="S2062" s="426"/>
      <c r="T2062" s="426"/>
      <c r="U2062" s="426"/>
      <c r="V2062" s="426"/>
      <c r="W2062" s="426"/>
      <c r="X2062" s="427"/>
      <c r="Y2062" s="416" t="e">
        <f t="shared" si="161"/>
        <v>#N/A</v>
      </c>
      <c r="Z2062" s="416" t="e">
        <f t="shared" si="162"/>
        <v>#N/A</v>
      </c>
      <c r="AA2062" s="416" t="str">
        <f t="shared" si="163"/>
        <v/>
      </c>
      <c r="AB2062" s="416" t="e">
        <f t="shared" si="164"/>
        <v>#N/A</v>
      </c>
      <c r="AC2062" s="416" t="e">
        <f t="shared" si="165"/>
        <v>#N/A</v>
      </c>
    </row>
    <row r="2063" ht="22.5" customHeight="1" spans="1:29">
      <c r="A2063" s="421"/>
      <c r="B2063" s="422"/>
      <c r="C2063" s="422"/>
      <c r="D2063" s="421"/>
      <c r="E2063" s="421"/>
      <c r="F2063" s="421"/>
      <c r="G2063" s="421"/>
      <c r="H2063" s="421"/>
      <c r="I2063" s="421"/>
      <c r="J2063" s="421"/>
      <c r="K2063" s="421"/>
      <c r="L2063" s="421"/>
      <c r="M2063" s="421"/>
      <c r="N2063" s="426"/>
      <c r="O2063" s="426"/>
      <c r="P2063" s="427"/>
      <c r="Q2063" s="427"/>
      <c r="R2063" s="426"/>
      <c r="S2063" s="426"/>
      <c r="T2063" s="426"/>
      <c r="U2063" s="426"/>
      <c r="V2063" s="426"/>
      <c r="W2063" s="426"/>
      <c r="X2063" s="427"/>
      <c r="Y2063" s="416" t="e">
        <f t="shared" si="161"/>
        <v>#N/A</v>
      </c>
      <c r="Z2063" s="416" t="e">
        <f t="shared" si="162"/>
        <v>#N/A</v>
      </c>
      <c r="AA2063" s="416" t="str">
        <f t="shared" si="163"/>
        <v/>
      </c>
      <c r="AB2063" s="416" t="e">
        <f t="shared" si="164"/>
        <v>#N/A</v>
      </c>
      <c r="AC2063" s="416" t="e">
        <f t="shared" si="165"/>
        <v>#N/A</v>
      </c>
    </row>
    <row r="2064" ht="22.5" customHeight="1" spans="1:29">
      <c r="A2064" s="421"/>
      <c r="B2064" s="422"/>
      <c r="C2064" s="422"/>
      <c r="D2064" s="421"/>
      <c r="E2064" s="421"/>
      <c r="F2064" s="421"/>
      <c r="G2064" s="421"/>
      <c r="H2064" s="421"/>
      <c r="I2064" s="421"/>
      <c r="J2064" s="421"/>
      <c r="K2064" s="421"/>
      <c r="L2064" s="421"/>
      <c r="M2064" s="421"/>
      <c r="N2064" s="426"/>
      <c r="O2064" s="426"/>
      <c r="P2064" s="427"/>
      <c r="Q2064" s="427"/>
      <c r="R2064" s="426"/>
      <c r="S2064" s="426"/>
      <c r="T2064" s="426"/>
      <c r="U2064" s="426"/>
      <c r="V2064" s="426"/>
      <c r="W2064" s="426"/>
      <c r="X2064" s="427"/>
      <c r="Y2064" s="416" t="e">
        <f t="shared" si="161"/>
        <v>#N/A</v>
      </c>
      <c r="Z2064" s="416" t="e">
        <f t="shared" si="162"/>
        <v>#N/A</v>
      </c>
      <c r="AA2064" s="416" t="str">
        <f t="shared" si="163"/>
        <v/>
      </c>
      <c r="AB2064" s="416" t="e">
        <f t="shared" si="164"/>
        <v>#N/A</v>
      </c>
      <c r="AC2064" s="416" t="e">
        <f t="shared" si="165"/>
        <v>#N/A</v>
      </c>
    </row>
    <row r="2065" ht="22.5" customHeight="1" spans="1:29">
      <c r="A2065" s="421"/>
      <c r="B2065" s="422"/>
      <c r="C2065" s="422"/>
      <c r="D2065" s="421"/>
      <c r="E2065" s="421"/>
      <c r="F2065" s="421"/>
      <c r="G2065" s="421"/>
      <c r="H2065" s="421"/>
      <c r="I2065" s="421"/>
      <c r="J2065" s="421"/>
      <c r="K2065" s="421"/>
      <c r="L2065" s="421"/>
      <c r="M2065" s="421"/>
      <c r="N2065" s="426"/>
      <c r="O2065" s="426"/>
      <c r="P2065" s="427"/>
      <c r="Q2065" s="427"/>
      <c r="R2065" s="426"/>
      <c r="S2065" s="426"/>
      <c r="T2065" s="426"/>
      <c r="U2065" s="426"/>
      <c r="V2065" s="426"/>
      <c r="W2065" s="426"/>
      <c r="X2065" s="427"/>
      <c r="Y2065" s="416" t="e">
        <f t="shared" si="161"/>
        <v>#N/A</v>
      </c>
      <c r="Z2065" s="416" t="e">
        <f t="shared" si="162"/>
        <v>#N/A</v>
      </c>
      <c r="AA2065" s="416" t="str">
        <f t="shared" si="163"/>
        <v/>
      </c>
      <c r="AB2065" s="416" t="e">
        <f t="shared" si="164"/>
        <v>#N/A</v>
      </c>
      <c r="AC2065" s="416" t="e">
        <f t="shared" si="165"/>
        <v>#N/A</v>
      </c>
    </row>
    <row r="2066" ht="22.5" customHeight="1" spans="1:29">
      <c r="A2066" s="421"/>
      <c r="B2066" s="422"/>
      <c r="C2066" s="422"/>
      <c r="D2066" s="421"/>
      <c r="E2066" s="421"/>
      <c r="F2066" s="421"/>
      <c r="G2066" s="421"/>
      <c r="H2066" s="421"/>
      <c r="I2066" s="421"/>
      <c r="J2066" s="421"/>
      <c r="K2066" s="421"/>
      <c r="L2066" s="421"/>
      <c r="M2066" s="421"/>
      <c r="N2066" s="426"/>
      <c r="O2066" s="426"/>
      <c r="P2066" s="427"/>
      <c r="Q2066" s="427"/>
      <c r="R2066" s="426"/>
      <c r="S2066" s="426"/>
      <c r="T2066" s="426"/>
      <c r="U2066" s="426"/>
      <c r="V2066" s="426"/>
      <c r="W2066" s="426"/>
      <c r="X2066" s="427"/>
      <c r="Y2066" s="416" t="e">
        <f t="shared" si="161"/>
        <v>#N/A</v>
      </c>
      <c r="Z2066" s="416" t="e">
        <f t="shared" si="162"/>
        <v>#N/A</v>
      </c>
      <c r="AA2066" s="416" t="str">
        <f t="shared" si="163"/>
        <v/>
      </c>
      <c r="AB2066" s="416" t="e">
        <f t="shared" si="164"/>
        <v>#N/A</v>
      </c>
      <c r="AC2066" s="416" t="e">
        <f t="shared" si="165"/>
        <v>#N/A</v>
      </c>
    </row>
    <row r="2067" ht="22.5" customHeight="1" spans="1:29">
      <c r="A2067" s="421"/>
      <c r="B2067" s="422"/>
      <c r="C2067" s="422"/>
      <c r="D2067" s="421"/>
      <c r="E2067" s="421"/>
      <c r="F2067" s="421"/>
      <c r="G2067" s="421"/>
      <c r="H2067" s="421"/>
      <c r="I2067" s="421"/>
      <c r="J2067" s="421"/>
      <c r="K2067" s="421"/>
      <c r="L2067" s="421"/>
      <c r="M2067" s="421"/>
      <c r="N2067" s="426"/>
      <c r="O2067" s="426"/>
      <c r="P2067" s="427"/>
      <c r="Q2067" s="427"/>
      <c r="R2067" s="426"/>
      <c r="S2067" s="426"/>
      <c r="T2067" s="426"/>
      <c r="U2067" s="426"/>
      <c r="V2067" s="426"/>
      <c r="W2067" s="426"/>
      <c r="X2067" s="427"/>
      <c r="Y2067" s="416" t="e">
        <f t="shared" si="161"/>
        <v>#N/A</v>
      </c>
      <c r="Z2067" s="416" t="e">
        <f t="shared" si="162"/>
        <v>#N/A</v>
      </c>
      <c r="AA2067" s="416" t="str">
        <f t="shared" si="163"/>
        <v/>
      </c>
      <c r="AB2067" s="416" t="e">
        <f t="shared" si="164"/>
        <v>#N/A</v>
      </c>
      <c r="AC2067" s="416" t="e">
        <f t="shared" si="165"/>
        <v>#N/A</v>
      </c>
    </row>
    <row r="2068" ht="22.5" customHeight="1" spans="1:29">
      <c r="A2068" s="421"/>
      <c r="B2068" s="422"/>
      <c r="C2068" s="422"/>
      <c r="D2068" s="421"/>
      <c r="E2068" s="421"/>
      <c r="F2068" s="421"/>
      <c r="G2068" s="421"/>
      <c r="H2068" s="421"/>
      <c r="I2068" s="421"/>
      <c r="J2068" s="421"/>
      <c r="K2068" s="421"/>
      <c r="L2068" s="421"/>
      <c r="M2068" s="421"/>
      <c r="N2068" s="426"/>
      <c r="O2068" s="426"/>
      <c r="P2068" s="427"/>
      <c r="Q2068" s="427"/>
      <c r="R2068" s="426"/>
      <c r="S2068" s="426"/>
      <c r="T2068" s="426"/>
      <c r="U2068" s="426"/>
      <c r="V2068" s="426"/>
      <c r="W2068" s="426"/>
      <c r="X2068" s="427"/>
      <c r="Y2068" s="416" t="e">
        <f t="shared" si="161"/>
        <v>#N/A</v>
      </c>
      <c r="Z2068" s="416" t="e">
        <f t="shared" si="162"/>
        <v>#N/A</v>
      </c>
      <c r="AA2068" s="416" t="str">
        <f t="shared" si="163"/>
        <v/>
      </c>
      <c r="AB2068" s="416" t="e">
        <f t="shared" si="164"/>
        <v>#N/A</v>
      </c>
      <c r="AC2068" s="416" t="e">
        <f t="shared" si="165"/>
        <v>#N/A</v>
      </c>
    </row>
    <row r="2069" ht="22.5" customHeight="1" spans="1:29">
      <c r="A2069" s="421"/>
      <c r="B2069" s="422"/>
      <c r="C2069" s="422"/>
      <c r="D2069" s="421"/>
      <c r="E2069" s="421"/>
      <c r="F2069" s="421"/>
      <c r="G2069" s="421"/>
      <c r="H2069" s="421"/>
      <c r="I2069" s="421"/>
      <c r="J2069" s="421"/>
      <c r="K2069" s="421"/>
      <c r="L2069" s="421"/>
      <c r="M2069" s="421"/>
      <c r="N2069" s="426"/>
      <c r="O2069" s="426"/>
      <c r="P2069" s="427"/>
      <c r="Q2069" s="427"/>
      <c r="R2069" s="426"/>
      <c r="S2069" s="426"/>
      <c r="T2069" s="426"/>
      <c r="U2069" s="426"/>
      <c r="V2069" s="426"/>
      <c r="W2069" s="426"/>
      <c r="X2069" s="427"/>
      <c r="Y2069" s="416" t="e">
        <f t="shared" si="161"/>
        <v>#N/A</v>
      </c>
      <c r="Z2069" s="416" t="e">
        <f t="shared" si="162"/>
        <v>#N/A</v>
      </c>
      <c r="AA2069" s="416" t="str">
        <f t="shared" si="163"/>
        <v/>
      </c>
      <c r="AB2069" s="416" t="e">
        <f t="shared" si="164"/>
        <v>#N/A</v>
      </c>
      <c r="AC2069" s="416" t="e">
        <f t="shared" si="165"/>
        <v>#N/A</v>
      </c>
    </row>
    <row r="2070" ht="22.5" customHeight="1" spans="1:29">
      <c r="A2070" s="421"/>
      <c r="B2070" s="422"/>
      <c r="C2070" s="422"/>
      <c r="D2070" s="421"/>
      <c r="E2070" s="421"/>
      <c r="F2070" s="421"/>
      <c r="G2070" s="421"/>
      <c r="H2070" s="421"/>
      <c r="I2070" s="421"/>
      <c r="J2070" s="421"/>
      <c r="K2070" s="421"/>
      <c r="L2070" s="421"/>
      <c r="M2070" s="421"/>
      <c r="N2070" s="426"/>
      <c r="O2070" s="426"/>
      <c r="P2070" s="427"/>
      <c r="Q2070" s="427"/>
      <c r="R2070" s="426"/>
      <c r="S2070" s="426"/>
      <c r="T2070" s="426"/>
      <c r="U2070" s="426"/>
      <c r="V2070" s="426"/>
      <c r="W2070" s="426"/>
      <c r="X2070" s="427"/>
      <c r="Y2070" s="416" t="e">
        <f t="shared" si="161"/>
        <v>#N/A</v>
      </c>
      <c r="Z2070" s="416" t="e">
        <f t="shared" si="162"/>
        <v>#N/A</v>
      </c>
      <c r="AA2070" s="416" t="str">
        <f t="shared" si="163"/>
        <v/>
      </c>
      <c r="AB2070" s="416" t="e">
        <f t="shared" si="164"/>
        <v>#N/A</v>
      </c>
      <c r="AC2070" s="416" t="e">
        <f t="shared" si="165"/>
        <v>#N/A</v>
      </c>
    </row>
    <row r="2071" ht="22.5" customHeight="1" spans="1:29">
      <c r="A2071" s="421"/>
      <c r="B2071" s="422"/>
      <c r="C2071" s="422"/>
      <c r="D2071" s="421"/>
      <c r="E2071" s="421"/>
      <c r="F2071" s="421"/>
      <c r="G2071" s="421"/>
      <c r="H2071" s="421"/>
      <c r="I2071" s="421"/>
      <c r="J2071" s="421"/>
      <c r="K2071" s="421"/>
      <c r="L2071" s="421"/>
      <c r="M2071" s="421"/>
      <c r="N2071" s="426"/>
      <c r="O2071" s="426"/>
      <c r="P2071" s="427"/>
      <c r="Q2071" s="427"/>
      <c r="R2071" s="426"/>
      <c r="S2071" s="426"/>
      <c r="T2071" s="426"/>
      <c r="U2071" s="426"/>
      <c r="V2071" s="426"/>
      <c r="W2071" s="426"/>
      <c r="X2071" s="427"/>
      <c r="Y2071" s="416" t="e">
        <f t="shared" si="161"/>
        <v>#N/A</v>
      </c>
      <c r="Z2071" s="416" t="e">
        <f t="shared" si="162"/>
        <v>#N/A</v>
      </c>
      <c r="AA2071" s="416" t="str">
        <f t="shared" si="163"/>
        <v/>
      </c>
      <c r="AB2071" s="416" t="e">
        <f t="shared" si="164"/>
        <v>#N/A</v>
      </c>
      <c r="AC2071" s="416" t="e">
        <f t="shared" si="165"/>
        <v>#N/A</v>
      </c>
    </row>
    <row r="2072" ht="22.5" customHeight="1" spans="1:29">
      <c r="A2072" s="421"/>
      <c r="B2072" s="422"/>
      <c r="C2072" s="422"/>
      <c r="D2072" s="421"/>
      <c r="E2072" s="421"/>
      <c r="F2072" s="421"/>
      <c r="G2072" s="421"/>
      <c r="H2072" s="421"/>
      <c r="I2072" s="421"/>
      <c r="J2072" s="421"/>
      <c r="K2072" s="421"/>
      <c r="L2072" s="421"/>
      <c r="M2072" s="421"/>
      <c r="N2072" s="426"/>
      <c r="O2072" s="426"/>
      <c r="P2072" s="427"/>
      <c r="Q2072" s="427"/>
      <c r="R2072" s="426"/>
      <c r="S2072" s="426"/>
      <c r="T2072" s="426"/>
      <c r="U2072" s="426"/>
      <c r="V2072" s="426"/>
      <c r="W2072" s="426"/>
      <c r="X2072" s="427"/>
      <c r="Y2072" s="416" t="e">
        <f t="shared" si="161"/>
        <v>#N/A</v>
      </c>
      <c r="Z2072" s="416" t="e">
        <f t="shared" si="162"/>
        <v>#N/A</v>
      </c>
      <c r="AA2072" s="416" t="str">
        <f t="shared" si="163"/>
        <v/>
      </c>
      <c r="AB2072" s="416" t="e">
        <f t="shared" si="164"/>
        <v>#N/A</v>
      </c>
      <c r="AC2072" s="416" t="e">
        <f t="shared" si="165"/>
        <v>#N/A</v>
      </c>
    </row>
    <row r="2073" ht="22.5" customHeight="1" spans="1:29">
      <c r="A2073" s="421"/>
      <c r="B2073" s="422"/>
      <c r="C2073" s="422"/>
      <c r="D2073" s="421"/>
      <c r="E2073" s="421"/>
      <c r="F2073" s="421"/>
      <c r="G2073" s="421"/>
      <c r="H2073" s="421"/>
      <c r="I2073" s="421"/>
      <c r="J2073" s="421"/>
      <c r="K2073" s="421"/>
      <c r="L2073" s="421"/>
      <c r="M2073" s="421"/>
      <c r="N2073" s="426"/>
      <c r="O2073" s="426"/>
      <c r="P2073" s="427"/>
      <c r="Q2073" s="427"/>
      <c r="R2073" s="426"/>
      <c r="S2073" s="426"/>
      <c r="T2073" s="426"/>
      <c r="U2073" s="426"/>
      <c r="V2073" s="426"/>
      <c r="W2073" s="426"/>
      <c r="X2073" s="427"/>
      <c r="Y2073" s="416" t="e">
        <f t="shared" si="161"/>
        <v>#N/A</v>
      </c>
      <c r="Z2073" s="416" t="e">
        <f t="shared" si="162"/>
        <v>#N/A</v>
      </c>
      <c r="AA2073" s="416" t="str">
        <f t="shared" si="163"/>
        <v/>
      </c>
      <c r="AB2073" s="416" t="e">
        <f t="shared" si="164"/>
        <v>#N/A</v>
      </c>
      <c r="AC2073" s="416" t="e">
        <f t="shared" si="165"/>
        <v>#N/A</v>
      </c>
    </row>
    <row r="2074" ht="22.5" customHeight="1" spans="1:29">
      <c r="A2074" s="421"/>
      <c r="B2074" s="422"/>
      <c r="C2074" s="422"/>
      <c r="D2074" s="421"/>
      <c r="E2074" s="421"/>
      <c r="F2074" s="421"/>
      <c r="G2074" s="421"/>
      <c r="H2074" s="421"/>
      <c r="I2074" s="421"/>
      <c r="J2074" s="421"/>
      <c r="K2074" s="421"/>
      <c r="L2074" s="421"/>
      <c r="M2074" s="421"/>
      <c r="N2074" s="426"/>
      <c r="O2074" s="426"/>
      <c r="P2074" s="427"/>
      <c r="Q2074" s="427"/>
      <c r="R2074" s="426"/>
      <c r="S2074" s="426"/>
      <c r="T2074" s="426"/>
      <c r="U2074" s="426"/>
      <c r="V2074" s="426"/>
      <c r="W2074" s="426"/>
      <c r="X2074" s="427"/>
      <c r="Y2074" s="416" t="e">
        <f t="shared" si="161"/>
        <v>#N/A</v>
      </c>
      <c r="Z2074" s="416" t="e">
        <f t="shared" si="162"/>
        <v>#N/A</v>
      </c>
      <c r="AA2074" s="416" t="str">
        <f t="shared" si="163"/>
        <v/>
      </c>
      <c r="AB2074" s="416" t="e">
        <f t="shared" si="164"/>
        <v>#N/A</v>
      </c>
      <c r="AC2074" s="416" t="e">
        <f t="shared" si="165"/>
        <v>#N/A</v>
      </c>
    </row>
    <row r="2075" ht="22.5" customHeight="1" spans="1:29">
      <c r="A2075" s="421"/>
      <c r="B2075" s="422"/>
      <c r="C2075" s="422"/>
      <c r="D2075" s="421"/>
      <c r="E2075" s="421"/>
      <c r="F2075" s="421"/>
      <c r="G2075" s="421"/>
      <c r="H2075" s="421"/>
      <c r="I2075" s="421"/>
      <c r="J2075" s="421"/>
      <c r="K2075" s="421"/>
      <c r="L2075" s="421"/>
      <c r="M2075" s="421"/>
      <c r="N2075" s="426"/>
      <c r="O2075" s="426"/>
      <c r="P2075" s="427"/>
      <c r="Q2075" s="427"/>
      <c r="R2075" s="426"/>
      <c r="S2075" s="426"/>
      <c r="T2075" s="426"/>
      <c r="U2075" s="426"/>
      <c r="V2075" s="426"/>
      <c r="W2075" s="426"/>
      <c r="X2075" s="427"/>
      <c r="Y2075" s="416" t="e">
        <f t="shared" si="161"/>
        <v>#N/A</v>
      </c>
      <c r="Z2075" s="416" t="e">
        <f t="shared" si="162"/>
        <v>#N/A</v>
      </c>
      <c r="AA2075" s="416" t="str">
        <f t="shared" si="163"/>
        <v/>
      </c>
      <c r="AB2075" s="416" t="e">
        <f t="shared" si="164"/>
        <v>#N/A</v>
      </c>
      <c r="AC2075" s="416" t="e">
        <f t="shared" si="165"/>
        <v>#N/A</v>
      </c>
    </row>
    <row r="2076" ht="22.5" customHeight="1" spans="1:29">
      <c r="A2076" s="421"/>
      <c r="B2076" s="422"/>
      <c r="C2076" s="422"/>
      <c r="D2076" s="421"/>
      <c r="E2076" s="421"/>
      <c r="F2076" s="421"/>
      <c r="G2076" s="421"/>
      <c r="H2076" s="421"/>
      <c r="I2076" s="421"/>
      <c r="J2076" s="421"/>
      <c r="K2076" s="421"/>
      <c r="L2076" s="421"/>
      <c r="M2076" s="421"/>
      <c r="N2076" s="426"/>
      <c r="O2076" s="426"/>
      <c r="P2076" s="427"/>
      <c r="Q2076" s="427"/>
      <c r="R2076" s="426"/>
      <c r="S2076" s="426"/>
      <c r="T2076" s="426"/>
      <c r="U2076" s="426"/>
      <c r="V2076" s="426"/>
      <c r="W2076" s="426"/>
      <c r="X2076" s="427"/>
      <c r="Y2076" s="416" t="e">
        <f t="shared" si="161"/>
        <v>#N/A</v>
      </c>
      <c r="Z2076" s="416" t="e">
        <f t="shared" si="162"/>
        <v>#N/A</v>
      </c>
      <c r="AA2076" s="416" t="str">
        <f t="shared" si="163"/>
        <v/>
      </c>
      <c r="AB2076" s="416" t="e">
        <f t="shared" si="164"/>
        <v>#N/A</v>
      </c>
      <c r="AC2076" s="416" t="e">
        <f t="shared" si="165"/>
        <v>#N/A</v>
      </c>
    </row>
    <row r="2077" ht="22.5" customHeight="1" spans="1:29">
      <c r="A2077" s="421"/>
      <c r="B2077" s="422"/>
      <c r="C2077" s="422"/>
      <c r="D2077" s="421"/>
      <c r="E2077" s="421"/>
      <c r="F2077" s="421"/>
      <c r="G2077" s="421"/>
      <c r="H2077" s="421"/>
      <c r="I2077" s="421"/>
      <c r="J2077" s="421"/>
      <c r="K2077" s="421"/>
      <c r="L2077" s="421"/>
      <c r="M2077" s="421"/>
      <c r="N2077" s="426"/>
      <c r="O2077" s="426"/>
      <c r="P2077" s="427"/>
      <c r="Q2077" s="427"/>
      <c r="R2077" s="426"/>
      <c r="S2077" s="426"/>
      <c r="T2077" s="426"/>
      <c r="U2077" s="426"/>
      <c r="V2077" s="426"/>
      <c r="W2077" s="426"/>
      <c r="X2077" s="427"/>
      <c r="Y2077" s="416" t="e">
        <f t="shared" si="161"/>
        <v>#N/A</v>
      </c>
      <c r="Z2077" s="416" t="e">
        <f t="shared" si="162"/>
        <v>#N/A</v>
      </c>
      <c r="AA2077" s="416" t="str">
        <f t="shared" si="163"/>
        <v/>
      </c>
      <c r="AB2077" s="416" t="e">
        <f t="shared" si="164"/>
        <v>#N/A</v>
      </c>
      <c r="AC2077" s="416" t="e">
        <f t="shared" si="165"/>
        <v>#N/A</v>
      </c>
    </row>
    <row r="2078" ht="22.5" customHeight="1" spans="1:29">
      <c r="A2078" s="421"/>
      <c r="B2078" s="422"/>
      <c r="C2078" s="422"/>
      <c r="D2078" s="421"/>
      <c r="E2078" s="421"/>
      <c r="F2078" s="421"/>
      <c r="G2078" s="421"/>
      <c r="H2078" s="421"/>
      <c r="I2078" s="421"/>
      <c r="J2078" s="421"/>
      <c r="K2078" s="421"/>
      <c r="L2078" s="421"/>
      <c r="M2078" s="421"/>
      <c r="N2078" s="426"/>
      <c r="O2078" s="426"/>
      <c r="P2078" s="427"/>
      <c r="Q2078" s="427"/>
      <c r="R2078" s="426"/>
      <c r="S2078" s="426"/>
      <c r="T2078" s="426"/>
      <c r="U2078" s="426"/>
      <c r="V2078" s="426"/>
      <c r="W2078" s="426"/>
      <c r="X2078" s="427"/>
      <c r="Y2078" s="416" t="e">
        <f t="shared" si="161"/>
        <v>#N/A</v>
      </c>
      <c r="Z2078" s="416" t="e">
        <f t="shared" si="162"/>
        <v>#N/A</v>
      </c>
      <c r="AA2078" s="416" t="str">
        <f t="shared" si="163"/>
        <v/>
      </c>
      <c r="AB2078" s="416" t="e">
        <f t="shared" si="164"/>
        <v>#N/A</v>
      </c>
      <c r="AC2078" s="416" t="e">
        <f t="shared" si="165"/>
        <v>#N/A</v>
      </c>
    </row>
    <row r="2079" ht="22.5" customHeight="1" spans="1:29">
      <c r="A2079" s="421"/>
      <c r="B2079" s="422"/>
      <c r="C2079" s="422"/>
      <c r="D2079" s="421"/>
      <c r="E2079" s="421"/>
      <c r="F2079" s="421"/>
      <c r="G2079" s="421"/>
      <c r="H2079" s="421"/>
      <c r="I2079" s="421"/>
      <c r="J2079" s="421"/>
      <c r="K2079" s="421"/>
      <c r="L2079" s="421"/>
      <c r="M2079" s="421"/>
      <c r="N2079" s="426"/>
      <c r="O2079" s="426"/>
      <c r="P2079" s="427"/>
      <c r="Q2079" s="427"/>
      <c r="R2079" s="426"/>
      <c r="S2079" s="426"/>
      <c r="T2079" s="426"/>
      <c r="U2079" s="426"/>
      <c r="V2079" s="426"/>
      <c r="W2079" s="426"/>
      <c r="X2079" s="427"/>
      <c r="Y2079" s="416" t="e">
        <f t="shared" si="161"/>
        <v>#N/A</v>
      </c>
      <c r="Z2079" s="416" t="e">
        <f t="shared" si="162"/>
        <v>#N/A</v>
      </c>
      <c r="AA2079" s="416" t="str">
        <f t="shared" si="163"/>
        <v/>
      </c>
      <c r="AB2079" s="416" t="e">
        <f t="shared" si="164"/>
        <v>#N/A</v>
      </c>
      <c r="AC2079" s="416" t="e">
        <f t="shared" si="165"/>
        <v>#N/A</v>
      </c>
    </row>
    <row r="2080" ht="22.5" customHeight="1" spans="1:29">
      <c r="A2080" s="421"/>
      <c r="B2080" s="422"/>
      <c r="C2080" s="422"/>
      <c r="D2080" s="421"/>
      <c r="E2080" s="421"/>
      <c r="F2080" s="421"/>
      <c r="G2080" s="421"/>
      <c r="H2080" s="421"/>
      <c r="I2080" s="421"/>
      <c r="J2080" s="421"/>
      <c r="K2080" s="421"/>
      <c r="L2080" s="421"/>
      <c r="M2080" s="421"/>
      <c r="N2080" s="426"/>
      <c r="O2080" s="426"/>
      <c r="P2080" s="427"/>
      <c r="Q2080" s="427"/>
      <c r="R2080" s="426"/>
      <c r="S2080" s="426"/>
      <c r="T2080" s="426"/>
      <c r="U2080" s="426"/>
      <c r="V2080" s="426"/>
      <c r="W2080" s="426"/>
      <c r="X2080" s="427"/>
      <c r="Y2080" s="416" t="e">
        <f t="shared" si="161"/>
        <v>#N/A</v>
      </c>
      <c r="Z2080" s="416" t="e">
        <f t="shared" si="162"/>
        <v>#N/A</v>
      </c>
      <c r="AA2080" s="416" t="str">
        <f t="shared" si="163"/>
        <v/>
      </c>
      <c r="AB2080" s="416" t="e">
        <f t="shared" si="164"/>
        <v>#N/A</v>
      </c>
      <c r="AC2080" s="416" t="e">
        <f t="shared" si="165"/>
        <v>#N/A</v>
      </c>
    </row>
    <row r="2081" ht="22.5" customHeight="1" spans="1:29">
      <c r="A2081" s="421"/>
      <c r="B2081" s="422"/>
      <c r="C2081" s="422"/>
      <c r="D2081" s="421"/>
      <c r="E2081" s="421"/>
      <c r="F2081" s="421"/>
      <c r="G2081" s="421"/>
      <c r="H2081" s="421"/>
      <c r="I2081" s="421"/>
      <c r="J2081" s="421"/>
      <c r="K2081" s="421"/>
      <c r="L2081" s="421"/>
      <c r="M2081" s="421"/>
      <c r="N2081" s="426"/>
      <c r="O2081" s="426"/>
      <c r="P2081" s="427"/>
      <c r="Q2081" s="427"/>
      <c r="R2081" s="426"/>
      <c r="S2081" s="426"/>
      <c r="T2081" s="426"/>
      <c r="U2081" s="426"/>
      <c r="V2081" s="426"/>
      <c r="W2081" s="426"/>
      <c r="X2081" s="427"/>
      <c r="Y2081" s="416" t="e">
        <f t="shared" si="161"/>
        <v>#N/A</v>
      </c>
      <c r="Z2081" s="416" t="e">
        <f t="shared" si="162"/>
        <v>#N/A</v>
      </c>
      <c r="AA2081" s="416" t="str">
        <f t="shared" si="163"/>
        <v/>
      </c>
      <c r="AB2081" s="416" t="e">
        <f t="shared" si="164"/>
        <v>#N/A</v>
      </c>
      <c r="AC2081" s="416" t="e">
        <f t="shared" si="165"/>
        <v>#N/A</v>
      </c>
    </row>
    <row r="2082" ht="22.5" customHeight="1" spans="1:29">
      <c r="A2082" s="421"/>
      <c r="B2082" s="422"/>
      <c r="C2082" s="422"/>
      <c r="D2082" s="421"/>
      <c r="E2082" s="421"/>
      <c r="F2082" s="421"/>
      <c r="G2082" s="421"/>
      <c r="H2082" s="421"/>
      <c r="I2082" s="421"/>
      <c r="J2082" s="421"/>
      <c r="K2082" s="421"/>
      <c r="L2082" s="421"/>
      <c r="M2082" s="421"/>
      <c r="N2082" s="426"/>
      <c r="O2082" s="426"/>
      <c r="P2082" s="427"/>
      <c r="Q2082" s="427"/>
      <c r="R2082" s="426"/>
      <c r="S2082" s="426"/>
      <c r="T2082" s="426"/>
      <c r="U2082" s="426"/>
      <c r="V2082" s="426"/>
      <c r="W2082" s="426"/>
      <c r="X2082" s="427"/>
      <c r="Y2082" s="416" t="e">
        <f t="shared" si="161"/>
        <v>#N/A</v>
      </c>
      <c r="Z2082" s="416" t="e">
        <f t="shared" si="162"/>
        <v>#N/A</v>
      </c>
      <c r="AA2082" s="416" t="str">
        <f t="shared" si="163"/>
        <v/>
      </c>
      <c r="AB2082" s="416" t="e">
        <f t="shared" si="164"/>
        <v>#N/A</v>
      </c>
      <c r="AC2082" s="416" t="e">
        <f t="shared" si="165"/>
        <v>#N/A</v>
      </c>
    </row>
    <row r="2083" ht="22.5" customHeight="1" spans="1:29">
      <c r="A2083" s="421"/>
      <c r="B2083" s="422"/>
      <c r="C2083" s="422"/>
      <c r="D2083" s="421"/>
      <c r="E2083" s="421"/>
      <c r="F2083" s="421"/>
      <c r="G2083" s="421"/>
      <c r="H2083" s="421"/>
      <c r="I2083" s="421"/>
      <c r="J2083" s="421"/>
      <c r="K2083" s="421"/>
      <c r="L2083" s="421"/>
      <c r="M2083" s="421"/>
      <c r="N2083" s="426"/>
      <c r="O2083" s="426"/>
      <c r="P2083" s="427"/>
      <c r="Q2083" s="427"/>
      <c r="R2083" s="426"/>
      <c r="S2083" s="426"/>
      <c r="T2083" s="426"/>
      <c r="U2083" s="426"/>
      <c r="V2083" s="426"/>
      <c r="W2083" s="426"/>
      <c r="X2083" s="427"/>
      <c r="Y2083" s="416" t="e">
        <f t="shared" si="161"/>
        <v>#N/A</v>
      </c>
      <c r="Z2083" s="416" t="e">
        <f t="shared" si="162"/>
        <v>#N/A</v>
      </c>
      <c r="AA2083" s="416" t="str">
        <f t="shared" si="163"/>
        <v/>
      </c>
      <c r="AB2083" s="416" t="e">
        <f t="shared" si="164"/>
        <v>#N/A</v>
      </c>
      <c r="AC2083" s="416" t="e">
        <f t="shared" si="165"/>
        <v>#N/A</v>
      </c>
    </row>
    <row r="2084" ht="22.5" customHeight="1" spans="1:29">
      <c r="A2084" s="421"/>
      <c r="B2084" s="422"/>
      <c r="C2084" s="422"/>
      <c r="D2084" s="421"/>
      <c r="E2084" s="421"/>
      <c r="F2084" s="421"/>
      <c r="G2084" s="421"/>
      <c r="H2084" s="421"/>
      <c r="I2084" s="421"/>
      <c r="J2084" s="421"/>
      <c r="K2084" s="421"/>
      <c r="L2084" s="421"/>
      <c r="M2084" s="421"/>
      <c r="N2084" s="426"/>
      <c r="O2084" s="426"/>
      <c r="P2084" s="427"/>
      <c r="Q2084" s="427"/>
      <c r="R2084" s="426"/>
      <c r="S2084" s="426"/>
      <c r="T2084" s="426"/>
      <c r="U2084" s="426"/>
      <c r="V2084" s="426"/>
      <c r="W2084" s="426"/>
      <c r="X2084" s="427"/>
      <c r="Y2084" s="416" t="e">
        <f t="shared" si="161"/>
        <v>#N/A</v>
      </c>
      <c r="Z2084" s="416" t="e">
        <f t="shared" si="162"/>
        <v>#N/A</v>
      </c>
      <c r="AA2084" s="416" t="str">
        <f t="shared" si="163"/>
        <v/>
      </c>
      <c r="AB2084" s="416" t="e">
        <f t="shared" si="164"/>
        <v>#N/A</v>
      </c>
      <c r="AC2084" s="416" t="e">
        <f t="shared" si="165"/>
        <v>#N/A</v>
      </c>
    </row>
    <row r="2085" ht="22.5" customHeight="1" spans="1:29">
      <c r="A2085" s="421"/>
      <c r="B2085" s="422"/>
      <c r="C2085" s="422"/>
      <c r="D2085" s="421"/>
      <c r="E2085" s="421"/>
      <c r="F2085" s="421"/>
      <c r="G2085" s="421"/>
      <c r="H2085" s="421"/>
      <c r="I2085" s="421"/>
      <c r="J2085" s="421"/>
      <c r="K2085" s="421"/>
      <c r="L2085" s="421"/>
      <c r="M2085" s="421"/>
      <c r="N2085" s="426"/>
      <c r="O2085" s="426"/>
      <c r="P2085" s="427"/>
      <c r="Q2085" s="427"/>
      <c r="R2085" s="426"/>
      <c r="S2085" s="426"/>
      <c r="T2085" s="426"/>
      <c r="U2085" s="426"/>
      <c r="V2085" s="426"/>
      <c r="W2085" s="426"/>
      <c r="X2085" s="427"/>
      <c r="Y2085" s="416" t="e">
        <f t="shared" si="161"/>
        <v>#N/A</v>
      </c>
      <c r="Z2085" s="416" t="e">
        <f t="shared" si="162"/>
        <v>#N/A</v>
      </c>
      <c r="AA2085" s="416" t="str">
        <f t="shared" si="163"/>
        <v/>
      </c>
      <c r="AB2085" s="416" t="e">
        <f t="shared" si="164"/>
        <v>#N/A</v>
      </c>
      <c r="AC2085" s="416" t="e">
        <f t="shared" si="165"/>
        <v>#N/A</v>
      </c>
    </row>
    <row r="2086" ht="22.5" customHeight="1" spans="1:29">
      <c r="A2086" s="421"/>
      <c r="B2086" s="422"/>
      <c r="C2086" s="422"/>
      <c r="D2086" s="421"/>
      <c r="E2086" s="421"/>
      <c r="F2086" s="421"/>
      <c r="G2086" s="421"/>
      <c r="H2086" s="421"/>
      <c r="I2086" s="421"/>
      <c r="J2086" s="421"/>
      <c r="K2086" s="421"/>
      <c r="L2086" s="421"/>
      <c r="M2086" s="421"/>
      <c r="N2086" s="426"/>
      <c r="O2086" s="426"/>
      <c r="P2086" s="427"/>
      <c r="Q2086" s="427"/>
      <c r="R2086" s="426"/>
      <c r="S2086" s="426"/>
      <c r="T2086" s="426"/>
      <c r="U2086" s="426"/>
      <c r="V2086" s="426"/>
      <c r="W2086" s="426"/>
      <c r="X2086" s="427"/>
      <c r="Y2086" s="416" t="e">
        <f t="shared" si="161"/>
        <v>#N/A</v>
      </c>
      <c r="Z2086" s="416" t="e">
        <f t="shared" si="162"/>
        <v>#N/A</v>
      </c>
      <c r="AA2086" s="416" t="str">
        <f t="shared" si="163"/>
        <v/>
      </c>
      <c r="AB2086" s="416" t="e">
        <f t="shared" si="164"/>
        <v>#N/A</v>
      </c>
      <c r="AC2086" s="416" t="e">
        <f t="shared" si="165"/>
        <v>#N/A</v>
      </c>
    </row>
    <row r="2087" ht="22.5" customHeight="1" spans="1:29">
      <c r="A2087" s="421"/>
      <c r="B2087" s="422"/>
      <c r="C2087" s="422"/>
      <c r="D2087" s="421"/>
      <c r="E2087" s="421"/>
      <c r="F2087" s="421"/>
      <c r="G2087" s="421"/>
      <c r="H2087" s="421"/>
      <c r="I2087" s="421"/>
      <c r="J2087" s="421"/>
      <c r="K2087" s="421"/>
      <c r="L2087" s="421"/>
      <c r="M2087" s="421"/>
      <c r="N2087" s="426"/>
      <c r="O2087" s="426"/>
      <c r="P2087" s="427"/>
      <c r="Q2087" s="427"/>
      <c r="R2087" s="426"/>
      <c r="S2087" s="426"/>
      <c r="T2087" s="426"/>
      <c r="U2087" s="426"/>
      <c r="V2087" s="426"/>
      <c r="W2087" s="426"/>
      <c r="X2087" s="427"/>
      <c r="Y2087" s="416" t="e">
        <f t="shared" si="161"/>
        <v>#N/A</v>
      </c>
      <c r="Z2087" s="416" t="e">
        <f t="shared" si="162"/>
        <v>#N/A</v>
      </c>
      <c r="AA2087" s="416" t="str">
        <f t="shared" si="163"/>
        <v/>
      </c>
      <c r="AB2087" s="416" t="e">
        <f t="shared" si="164"/>
        <v>#N/A</v>
      </c>
      <c r="AC2087" s="416" t="e">
        <f t="shared" si="165"/>
        <v>#N/A</v>
      </c>
    </row>
    <row r="2088" ht="22.5" customHeight="1" spans="1:29">
      <c r="A2088" s="421"/>
      <c r="B2088" s="422"/>
      <c r="C2088" s="422"/>
      <c r="D2088" s="421"/>
      <c r="E2088" s="421"/>
      <c r="F2088" s="421"/>
      <c r="G2088" s="421"/>
      <c r="H2088" s="421"/>
      <c r="I2088" s="421"/>
      <c r="J2088" s="421"/>
      <c r="K2088" s="421"/>
      <c r="L2088" s="421"/>
      <c r="M2088" s="421"/>
      <c r="N2088" s="426"/>
      <c r="O2088" s="426"/>
      <c r="P2088" s="427"/>
      <c r="Q2088" s="427"/>
      <c r="R2088" s="426"/>
      <c r="S2088" s="426"/>
      <c r="T2088" s="426"/>
      <c r="U2088" s="426"/>
      <c r="V2088" s="426"/>
      <c r="W2088" s="426"/>
      <c r="X2088" s="427"/>
      <c r="Y2088" s="416" t="e">
        <f t="shared" si="161"/>
        <v>#N/A</v>
      </c>
      <c r="Z2088" s="416" t="e">
        <f t="shared" si="162"/>
        <v>#N/A</v>
      </c>
      <c r="AA2088" s="416" t="str">
        <f t="shared" si="163"/>
        <v/>
      </c>
      <c r="AB2088" s="416" t="e">
        <f t="shared" si="164"/>
        <v>#N/A</v>
      </c>
      <c r="AC2088" s="416" t="e">
        <f t="shared" si="165"/>
        <v>#N/A</v>
      </c>
    </row>
    <row r="2089" ht="22.5" customHeight="1" spans="1:29">
      <c r="A2089" s="421"/>
      <c r="B2089" s="422"/>
      <c r="C2089" s="422"/>
      <c r="D2089" s="421"/>
      <c r="E2089" s="421"/>
      <c r="F2089" s="421"/>
      <c r="G2089" s="421"/>
      <c r="H2089" s="421"/>
      <c r="I2089" s="421"/>
      <c r="J2089" s="421"/>
      <c r="K2089" s="421"/>
      <c r="L2089" s="421"/>
      <c r="M2089" s="421"/>
      <c r="N2089" s="426"/>
      <c r="O2089" s="426"/>
      <c r="P2089" s="427"/>
      <c r="Q2089" s="427"/>
      <c r="R2089" s="426"/>
      <c r="S2089" s="426"/>
      <c r="T2089" s="426"/>
      <c r="U2089" s="426"/>
      <c r="V2089" s="426"/>
      <c r="W2089" s="426"/>
      <c r="X2089" s="427"/>
      <c r="Y2089" s="416" t="e">
        <f t="shared" si="161"/>
        <v>#N/A</v>
      </c>
      <c r="Z2089" s="416" t="e">
        <f t="shared" si="162"/>
        <v>#N/A</v>
      </c>
      <c r="AA2089" s="416" t="str">
        <f t="shared" si="163"/>
        <v/>
      </c>
      <c r="AB2089" s="416" t="e">
        <f t="shared" si="164"/>
        <v>#N/A</v>
      </c>
      <c r="AC2089" s="416" t="e">
        <f t="shared" si="165"/>
        <v>#N/A</v>
      </c>
    </row>
    <row r="2090" ht="22.5" customHeight="1" spans="1:29">
      <c r="A2090" s="421"/>
      <c r="B2090" s="422"/>
      <c r="C2090" s="422"/>
      <c r="D2090" s="421"/>
      <c r="E2090" s="421"/>
      <c r="F2090" s="421"/>
      <c r="G2090" s="421"/>
      <c r="H2090" s="421"/>
      <c r="I2090" s="421"/>
      <c r="J2090" s="421"/>
      <c r="K2090" s="421"/>
      <c r="L2090" s="421"/>
      <c r="M2090" s="421"/>
      <c r="N2090" s="426"/>
      <c r="O2090" s="426"/>
      <c r="P2090" s="427"/>
      <c r="Q2090" s="427"/>
      <c r="R2090" s="426"/>
      <c r="S2090" s="426"/>
      <c r="T2090" s="426"/>
      <c r="U2090" s="426"/>
      <c r="V2090" s="426"/>
      <c r="W2090" s="426"/>
      <c r="X2090" s="427"/>
      <c r="Y2090" s="416" t="e">
        <f t="shared" si="161"/>
        <v>#N/A</v>
      </c>
      <c r="Z2090" s="416" t="e">
        <f t="shared" si="162"/>
        <v>#N/A</v>
      </c>
      <c r="AA2090" s="416" t="str">
        <f t="shared" si="163"/>
        <v/>
      </c>
      <c r="AB2090" s="416" t="e">
        <f t="shared" si="164"/>
        <v>#N/A</v>
      </c>
      <c r="AC2090" s="416" t="e">
        <f t="shared" si="165"/>
        <v>#N/A</v>
      </c>
    </row>
    <row r="2091" ht="22.5" customHeight="1" spans="1:29">
      <c r="A2091" s="421"/>
      <c r="B2091" s="422"/>
      <c r="C2091" s="422"/>
      <c r="D2091" s="421"/>
      <c r="E2091" s="421"/>
      <c r="F2091" s="421"/>
      <c r="G2091" s="421"/>
      <c r="H2091" s="421"/>
      <c r="I2091" s="421"/>
      <c r="J2091" s="421"/>
      <c r="K2091" s="421"/>
      <c r="L2091" s="421"/>
      <c r="M2091" s="421"/>
      <c r="N2091" s="426"/>
      <c r="O2091" s="426"/>
      <c r="P2091" s="427"/>
      <c r="Q2091" s="427"/>
      <c r="R2091" s="426"/>
      <c r="S2091" s="426"/>
      <c r="T2091" s="426"/>
      <c r="U2091" s="426"/>
      <c r="V2091" s="426"/>
      <c r="W2091" s="426"/>
      <c r="X2091" s="427"/>
      <c r="Y2091" s="416" t="e">
        <f t="shared" si="161"/>
        <v>#N/A</v>
      </c>
      <c r="Z2091" s="416" t="e">
        <f t="shared" si="162"/>
        <v>#N/A</v>
      </c>
      <c r="AA2091" s="416" t="str">
        <f t="shared" si="163"/>
        <v/>
      </c>
      <c r="AB2091" s="416" t="e">
        <f t="shared" si="164"/>
        <v>#N/A</v>
      </c>
      <c r="AC2091" s="416" t="e">
        <f t="shared" si="165"/>
        <v>#N/A</v>
      </c>
    </row>
    <row r="2092" ht="22.5" customHeight="1" spans="1:29">
      <c r="A2092" s="421"/>
      <c r="B2092" s="422"/>
      <c r="C2092" s="422"/>
      <c r="D2092" s="421"/>
      <c r="E2092" s="421"/>
      <c r="F2092" s="421"/>
      <c r="G2092" s="421"/>
      <c r="H2092" s="421"/>
      <c r="I2092" s="421"/>
      <c r="J2092" s="421"/>
      <c r="K2092" s="421"/>
      <c r="L2092" s="421"/>
      <c r="M2092" s="421"/>
      <c r="N2092" s="426"/>
      <c r="O2092" s="426"/>
      <c r="P2092" s="427"/>
      <c r="Q2092" s="427"/>
      <c r="R2092" s="426"/>
      <c r="S2092" s="426"/>
      <c r="T2092" s="426"/>
      <c r="U2092" s="426"/>
      <c r="V2092" s="426"/>
      <c r="W2092" s="426"/>
      <c r="X2092" s="427"/>
      <c r="Y2092" s="416" t="e">
        <f t="shared" si="161"/>
        <v>#N/A</v>
      </c>
      <c r="Z2092" s="416" t="e">
        <f t="shared" si="162"/>
        <v>#N/A</v>
      </c>
      <c r="AA2092" s="416" t="str">
        <f t="shared" si="163"/>
        <v/>
      </c>
      <c r="AB2092" s="416" t="e">
        <f t="shared" si="164"/>
        <v>#N/A</v>
      </c>
      <c r="AC2092" s="416" t="e">
        <f t="shared" si="165"/>
        <v>#N/A</v>
      </c>
    </row>
    <row r="2093" ht="22.5" customHeight="1" spans="1:29">
      <c r="A2093" s="421"/>
      <c r="B2093" s="422"/>
      <c r="C2093" s="422"/>
      <c r="D2093" s="421"/>
      <c r="E2093" s="421"/>
      <c r="F2093" s="421"/>
      <c r="G2093" s="421"/>
      <c r="H2093" s="421"/>
      <c r="I2093" s="421"/>
      <c r="J2093" s="421"/>
      <c r="K2093" s="421"/>
      <c r="L2093" s="421"/>
      <c r="M2093" s="421"/>
      <c r="N2093" s="426"/>
      <c r="O2093" s="426"/>
      <c r="P2093" s="427"/>
      <c r="Q2093" s="427"/>
      <c r="R2093" s="426"/>
      <c r="S2093" s="426"/>
      <c r="T2093" s="426"/>
      <c r="U2093" s="426"/>
      <c r="V2093" s="426"/>
      <c r="W2093" s="426"/>
      <c r="X2093" s="427"/>
      <c r="Y2093" s="416" t="e">
        <f t="shared" si="161"/>
        <v>#N/A</v>
      </c>
      <c r="Z2093" s="416" t="e">
        <f t="shared" si="162"/>
        <v>#N/A</v>
      </c>
      <c r="AA2093" s="416" t="str">
        <f t="shared" si="163"/>
        <v/>
      </c>
      <c r="AB2093" s="416" t="e">
        <f t="shared" si="164"/>
        <v>#N/A</v>
      </c>
      <c r="AC2093" s="416" t="e">
        <f t="shared" si="165"/>
        <v>#N/A</v>
      </c>
    </row>
    <row r="2094" ht="22.5" customHeight="1" spans="1:29">
      <c r="A2094" s="421"/>
      <c r="B2094" s="422"/>
      <c r="C2094" s="422"/>
      <c r="D2094" s="421"/>
      <c r="E2094" s="421"/>
      <c r="F2094" s="421"/>
      <c r="G2094" s="421"/>
      <c r="H2094" s="421"/>
      <c r="I2094" s="421"/>
      <c r="J2094" s="421"/>
      <c r="K2094" s="421"/>
      <c r="L2094" s="421"/>
      <c r="M2094" s="421"/>
      <c r="N2094" s="426"/>
      <c r="O2094" s="426"/>
      <c r="P2094" s="427"/>
      <c r="Q2094" s="427"/>
      <c r="R2094" s="426"/>
      <c r="S2094" s="426"/>
      <c r="T2094" s="426"/>
      <c r="U2094" s="426"/>
      <c r="V2094" s="426"/>
      <c r="W2094" s="426"/>
      <c r="X2094" s="427"/>
      <c r="Y2094" s="416" t="e">
        <f t="shared" si="161"/>
        <v>#N/A</v>
      </c>
      <c r="Z2094" s="416" t="e">
        <f t="shared" si="162"/>
        <v>#N/A</v>
      </c>
      <c r="AA2094" s="416" t="str">
        <f t="shared" si="163"/>
        <v/>
      </c>
      <c r="AB2094" s="416" t="e">
        <f t="shared" si="164"/>
        <v>#N/A</v>
      </c>
      <c r="AC2094" s="416" t="e">
        <f t="shared" si="165"/>
        <v>#N/A</v>
      </c>
    </row>
    <row r="2095" ht="22.5" customHeight="1" spans="1:29">
      <c r="A2095" s="421"/>
      <c r="B2095" s="422"/>
      <c r="C2095" s="422"/>
      <c r="D2095" s="421"/>
      <c r="E2095" s="421"/>
      <c r="F2095" s="421"/>
      <c r="G2095" s="421"/>
      <c r="H2095" s="421"/>
      <c r="I2095" s="421"/>
      <c r="J2095" s="421"/>
      <c r="K2095" s="421"/>
      <c r="L2095" s="421"/>
      <c r="M2095" s="421"/>
      <c r="N2095" s="426"/>
      <c r="O2095" s="426"/>
      <c r="P2095" s="427"/>
      <c r="Q2095" s="427"/>
      <c r="R2095" s="426"/>
      <c r="S2095" s="426"/>
      <c r="T2095" s="426"/>
      <c r="U2095" s="426"/>
      <c r="V2095" s="426"/>
      <c r="W2095" s="426"/>
      <c r="X2095" s="427"/>
      <c r="Y2095" s="416" t="e">
        <f t="shared" si="161"/>
        <v>#N/A</v>
      </c>
      <c r="Z2095" s="416" t="e">
        <f t="shared" si="162"/>
        <v>#N/A</v>
      </c>
      <c r="AA2095" s="416" t="str">
        <f t="shared" si="163"/>
        <v/>
      </c>
      <c r="AB2095" s="416" t="e">
        <f t="shared" si="164"/>
        <v>#N/A</v>
      </c>
      <c r="AC2095" s="416" t="e">
        <f t="shared" si="165"/>
        <v>#N/A</v>
      </c>
    </row>
    <row r="2096" ht="22.5" customHeight="1" spans="1:29">
      <c r="A2096" s="421"/>
      <c r="B2096" s="422"/>
      <c r="C2096" s="422"/>
      <c r="D2096" s="421"/>
      <c r="E2096" s="421"/>
      <c r="F2096" s="421"/>
      <c r="G2096" s="421"/>
      <c r="H2096" s="421"/>
      <c r="I2096" s="421"/>
      <c r="J2096" s="421"/>
      <c r="K2096" s="421"/>
      <c r="L2096" s="421"/>
      <c r="M2096" s="421"/>
      <c r="N2096" s="426"/>
      <c r="O2096" s="426"/>
      <c r="P2096" s="427"/>
      <c r="Q2096" s="427"/>
      <c r="R2096" s="426"/>
      <c r="S2096" s="426"/>
      <c r="T2096" s="426"/>
      <c r="U2096" s="426"/>
      <c r="V2096" s="426"/>
      <c r="W2096" s="426"/>
      <c r="X2096" s="427"/>
      <c r="Y2096" s="416" t="e">
        <f t="shared" si="161"/>
        <v>#N/A</v>
      </c>
      <c r="Z2096" s="416" t="e">
        <f t="shared" si="162"/>
        <v>#N/A</v>
      </c>
      <c r="AA2096" s="416" t="str">
        <f t="shared" si="163"/>
        <v/>
      </c>
      <c r="AB2096" s="416" t="e">
        <f t="shared" si="164"/>
        <v>#N/A</v>
      </c>
      <c r="AC2096" s="416" t="e">
        <f t="shared" si="165"/>
        <v>#N/A</v>
      </c>
    </row>
    <row r="2097" ht="22.5" customHeight="1" spans="1:29">
      <c r="A2097" s="421"/>
      <c r="B2097" s="422"/>
      <c r="C2097" s="422"/>
      <c r="D2097" s="421"/>
      <c r="E2097" s="421"/>
      <c r="F2097" s="421"/>
      <c r="G2097" s="421"/>
      <c r="H2097" s="421"/>
      <c r="I2097" s="421"/>
      <c r="J2097" s="421"/>
      <c r="K2097" s="421"/>
      <c r="L2097" s="421"/>
      <c r="M2097" s="421"/>
      <c r="N2097" s="426"/>
      <c r="O2097" s="426"/>
      <c r="P2097" s="427"/>
      <c r="Q2097" s="427"/>
      <c r="R2097" s="426"/>
      <c r="S2097" s="426"/>
      <c r="T2097" s="426"/>
      <c r="U2097" s="426"/>
      <c r="V2097" s="426"/>
      <c r="W2097" s="426"/>
      <c r="X2097" s="427"/>
      <c r="Y2097" s="416" t="e">
        <f t="shared" si="161"/>
        <v>#N/A</v>
      </c>
      <c r="Z2097" s="416" t="e">
        <f t="shared" si="162"/>
        <v>#N/A</v>
      </c>
      <c r="AA2097" s="416" t="str">
        <f t="shared" si="163"/>
        <v/>
      </c>
      <c r="AB2097" s="416" t="e">
        <f t="shared" si="164"/>
        <v>#N/A</v>
      </c>
      <c r="AC2097" s="416" t="e">
        <f t="shared" si="165"/>
        <v>#N/A</v>
      </c>
    </row>
    <row r="2098" ht="22.5" customHeight="1" spans="1:29">
      <c r="A2098" s="421"/>
      <c r="B2098" s="422"/>
      <c r="C2098" s="422"/>
      <c r="D2098" s="421"/>
      <c r="E2098" s="421"/>
      <c r="F2098" s="421"/>
      <c r="G2098" s="421"/>
      <c r="H2098" s="421"/>
      <c r="I2098" s="421"/>
      <c r="J2098" s="421"/>
      <c r="K2098" s="421"/>
      <c r="L2098" s="421"/>
      <c r="M2098" s="421"/>
      <c r="N2098" s="426"/>
      <c r="O2098" s="426"/>
      <c r="P2098" s="427"/>
      <c r="Q2098" s="427"/>
      <c r="R2098" s="426"/>
      <c r="S2098" s="426"/>
      <c r="T2098" s="426"/>
      <c r="U2098" s="426"/>
      <c r="V2098" s="426"/>
      <c r="W2098" s="426"/>
      <c r="X2098" s="427"/>
      <c r="Y2098" s="416" t="e">
        <f t="shared" si="161"/>
        <v>#N/A</v>
      </c>
      <c r="Z2098" s="416" t="e">
        <f t="shared" si="162"/>
        <v>#N/A</v>
      </c>
      <c r="AA2098" s="416" t="str">
        <f t="shared" si="163"/>
        <v/>
      </c>
      <c r="AB2098" s="416" t="e">
        <f t="shared" si="164"/>
        <v>#N/A</v>
      </c>
      <c r="AC2098" s="416" t="e">
        <f t="shared" si="165"/>
        <v>#N/A</v>
      </c>
    </row>
    <row r="2099" ht="22.5" customHeight="1" spans="1:29">
      <c r="A2099" s="421"/>
      <c r="B2099" s="422"/>
      <c r="C2099" s="422"/>
      <c r="D2099" s="421"/>
      <c r="E2099" s="421"/>
      <c r="F2099" s="421"/>
      <c r="G2099" s="421"/>
      <c r="H2099" s="421"/>
      <c r="I2099" s="421"/>
      <c r="J2099" s="421"/>
      <c r="K2099" s="421"/>
      <c r="L2099" s="421"/>
      <c r="M2099" s="421"/>
      <c r="N2099" s="426"/>
      <c r="O2099" s="426"/>
      <c r="P2099" s="427"/>
      <c r="Q2099" s="427"/>
      <c r="R2099" s="426"/>
      <c r="S2099" s="426"/>
      <c r="T2099" s="426"/>
      <c r="U2099" s="426"/>
      <c r="V2099" s="426"/>
      <c r="W2099" s="426"/>
      <c r="X2099" s="427"/>
      <c r="Y2099" s="416" t="e">
        <f t="shared" si="161"/>
        <v>#N/A</v>
      </c>
      <c r="Z2099" s="416" t="e">
        <f t="shared" si="162"/>
        <v>#N/A</v>
      </c>
      <c r="AA2099" s="416" t="str">
        <f t="shared" si="163"/>
        <v/>
      </c>
      <c r="AB2099" s="416" t="e">
        <f t="shared" si="164"/>
        <v>#N/A</v>
      </c>
      <c r="AC2099" s="416" t="e">
        <f t="shared" si="165"/>
        <v>#N/A</v>
      </c>
    </row>
    <row r="2100" ht="22.5" customHeight="1" spans="1:29">
      <c r="A2100" s="421"/>
      <c r="B2100" s="422"/>
      <c r="C2100" s="422"/>
      <c r="D2100" s="421"/>
      <c r="E2100" s="421"/>
      <c r="F2100" s="421"/>
      <c r="G2100" s="421"/>
      <c r="H2100" s="421"/>
      <c r="I2100" s="421"/>
      <c r="J2100" s="421"/>
      <c r="K2100" s="421"/>
      <c r="L2100" s="421"/>
      <c r="M2100" s="421"/>
      <c r="N2100" s="426"/>
      <c r="O2100" s="426"/>
      <c r="P2100" s="427"/>
      <c r="Q2100" s="427"/>
      <c r="R2100" s="426"/>
      <c r="S2100" s="426"/>
      <c r="T2100" s="426"/>
      <c r="U2100" s="426"/>
      <c r="V2100" s="426"/>
      <c r="W2100" s="426"/>
      <c r="X2100" s="427"/>
      <c r="Y2100" s="416" t="e">
        <f t="shared" si="161"/>
        <v>#N/A</v>
      </c>
      <c r="Z2100" s="416" t="e">
        <f t="shared" si="162"/>
        <v>#N/A</v>
      </c>
      <c r="AA2100" s="416" t="str">
        <f t="shared" si="163"/>
        <v/>
      </c>
      <c r="AB2100" s="416" t="e">
        <f t="shared" si="164"/>
        <v>#N/A</v>
      </c>
      <c r="AC2100" s="416" t="e">
        <f t="shared" si="165"/>
        <v>#N/A</v>
      </c>
    </row>
    <row r="2101" ht="22.5" customHeight="1" spans="1:29">
      <c r="A2101" s="421"/>
      <c r="B2101" s="422"/>
      <c r="C2101" s="422"/>
      <c r="D2101" s="421"/>
      <c r="E2101" s="421"/>
      <c r="F2101" s="421"/>
      <c r="G2101" s="421"/>
      <c r="H2101" s="421"/>
      <c r="I2101" s="421"/>
      <c r="J2101" s="421"/>
      <c r="K2101" s="421"/>
      <c r="L2101" s="421"/>
      <c r="M2101" s="421"/>
      <c r="N2101" s="426"/>
      <c r="O2101" s="426"/>
      <c r="P2101" s="427"/>
      <c r="Q2101" s="427"/>
      <c r="R2101" s="426"/>
      <c r="S2101" s="426"/>
      <c r="T2101" s="426"/>
      <c r="U2101" s="426"/>
      <c r="V2101" s="426"/>
      <c r="W2101" s="426"/>
      <c r="X2101" s="427"/>
      <c r="Y2101" s="416" t="e">
        <f t="shared" si="161"/>
        <v>#N/A</v>
      </c>
      <c r="Z2101" s="416" t="e">
        <f t="shared" si="162"/>
        <v>#N/A</v>
      </c>
      <c r="AA2101" s="416" t="str">
        <f t="shared" si="163"/>
        <v/>
      </c>
      <c r="AB2101" s="416" t="e">
        <f t="shared" si="164"/>
        <v>#N/A</v>
      </c>
      <c r="AC2101" s="416" t="e">
        <f t="shared" si="165"/>
        <v>#N/A</v>
      </c>
    </row>
    <row r="2102" ht="22.5" customHeight="1" spans="1:29">
      <c r="A2102" s="421"/>
      <c r="B2102" s="422"/>
      <c r="C2102" s="422"/>
      <c r="D2102" s="421"/>
      <c r="E2102" s="421"/>
      <c r="F2102" s="421"/>
      <c r="G2102" s="421"/>
      <c r="H2102" s="421"/>
      <c r="I2102" s="421"/>
      <c r="J2102" s="421"/>
      <c r="K2102" s="421"/>
      <c r="L2102" s="421"/>
      <c r="M2102" s="421"/>
      <c r="N2102" s="426"/>
      <c r="O2102" s="426"/>
      <c r="P2102" s="427"/>
      <c r="Q2102" s="427"/>
      <c r="R2102" s="426"/>
      <c r="S2102" s="426"/>
      <c r="T2102" s="426"/>
      <c r="U2102" s="426"/>
      <c r="V2102" s="426"/>
      <c r="W2102" s="426"/>
      <c r="X2102" s="427"/>
      <c r="Y2102" s="416" t="e">
        <f t="shared" si="161"/>
        <v>#N/A</v>
      </c>
      <c r="Z2102" s="416" t="e">
        <f t="shared" si="162"/>
        <v>#N/A</v>
      </c>
      <c r="AA2102" s="416" t="str">
        <f t="shared" si="163"/>
        <v/>
      </c>
      <c r="AB2102" s="416" t="e">
        <f t="shared" si="164"/>
        <v>#N/A</v>
      </c>
      <c r="AC2102" s="416" t="e">
        <f t="shared" si="165"/>
        <v>#N/A</v>
      </c>
    </row>
    <row r="2103" ht="22.5" customHeight="1" spans="1:29">
      <c r="A2103" s="421"/>
      <c r="B2103" s="422"/>
      <c r="C2103" s="422"/>
      <c r="D2103" s="421"/>
      <c r="E2103" s="421"/>
      <c r="F2103" s="421"/>
      <c r="G2103" s="421"/>
      <c r="H2103" s="421"/>
      <c r="I2103" s="421"/>
      <c r="J2103" s="421"/>
      <c r="K2103" s="421"/>
      <c r="L2103" s="421"/>
      <c r="M2103" s="421"/>
      <c r="N2103" s="426"/>
      <c r="O2103" s="426"/>
      <c r="P2103" s="427"/>
      <c r="Q2103" s="427"/>
      <c r="R2103" s="426"/>
      <c r="S2103" s="426"/>
      <c r="T2103" s="426"/>
      <c r="U2103" s="426"/>
      <c r="V2103" s="426"/>
      <c r="W2103" s="426"/>
      <c r="X2103" s="427"/>
      <c r="Y2103" s="416" t="e">
        <f t="shared" si="161"/>
        <v>#N/A</v>
      </c>
      <c r="Z2103" s="416" t="e">
        <f t="shared" si="162"/>
        <v>#N/A</v>
      </c>
      <c r="AA2103" s="416" t="str">
        <f t="shared" si="163"/>
        <v/>
      </c>
      <c r="AB2103" s="416" t="e">
        <f t="shared" si="164"/>
        <v>#N/A</v>
      </c>
      <c r="AC2103" s="416" t="e">
        <f t="shared" si="165"/>
        <v>#N/A</v>
      </c>
    </row>
    <row r="2104" ht="22.5" customHeight="1" spans="1:29">
      <c r="A2104" s="421"/>
      <c r="B2104" s="422"/>
      <c r="C2104" s="422"/>
      <c r="D2104" s="421"/>
      <c r="E2104" s="421"/>
      <c r="F2104" s="421"/>
      <c r="G2104" s="421"/>
      <c r="H2104" s="421"/>
      <c r="I2104" s="421"/>
      <c r="J2104" s="421"/>
      <c r="K2104" s="421"/>
      <c r="L2104" s="421"/>
      <c r="M2104" s="421"/>
      <c r="N2104" s="426"/>
      <c r="O2104" s="426"/>
      <c r="P2104" s="427"/>
      <c r="Q2104" s="427"/>
      <c r="R2104" s="426"/>
      <c r="S2104" s="426"/>
      <c r="T2104" s="426"/>
      <c r="U2104" s="426"/>
      <c r="V2104" s="426"/>
      <c r="W2104" s="426"/>
      <c r="X2104" s="427"/>
      <c r="Y2104" s="416" t="e">
        <f t="shared" si="161"/>
        <v>#N/A</v>
      </c>
      <c r="Z2104" s="416" t="e">
        <f t="shared" si="162"/>
        <v>#N/A</v>
      </c>
      <c r="AA2104" s="416" t="str">
        <f t="shared" si="163"/>
        <v/>
      </c>
      <c r="AB2104" s="416" t="e">
        <f t="shared" si="164"/>
        <v>#N/A</v>
      </c>
      <c r="AC2104" s="416" t="e">
        <f t="shared" si="165"/>
        <v>#N/A</v>
      </c>
    </row>
    <row r="2105" ht="22.5" customHeight="1" spans="1:29">
      <c r="A2105" s="421"/>
      <c r="B2105" s="422"/>
      <c r="C2105" s="422"/>
      <c r="D2105" s="421"/>
      <c r="E2105" s="421"/>
      <c r="F2105" s="421"/>
      <c r="G2105" s="421"/>
      <c r="H2105" s="421"/>
      <c r="I2105" s="421"/>
      <c r="J2105" s="421"/>
      <c r="K2105" s="421"/>
      <c r="L2105" s="421"/>
      <c r="M2105" s="421"/>
      <c r="N2105" s="426"/>
      <c r="O2105" s="426"/>
      <c r="P2105" s="427"/>
      <c r="Q2105" s="427"/>
      <c r="R2105" s="426"/>
      <c r="S2105" s="426"/>
      <c r="T2105" s="426"/>
      <c r="U2105" s="426"/>
      <c r="V2105" s="426"/>
      <c r="W2105" s="426"/>
      <c r="X2105" s="427"/>
      <c r="Y2105" s="416" t="e">
        <f t="shared" si="161"/>
        <v>#N/A</v>
      </c>
      <c r="Z2105" s="416" t="e">
        <f t="shared" si="162"/>
        <v>#N/A</v>
      </c>
      <c r="AA2105" s="416" t="str">
        <f t="shared" si="163"/>
        <v/>
      </c>
      <c r="AB2105" s="416" t="e">
        <f t="shared" si="164"/>
        <v>#N/A</v>
      </c>
      <c r="AC2105" s="416" t="e">
        <f t="shared" si="165"/>
        <v>#N/A</v>
      </c>
    </row>
    <row r="2106" ht="22.5" customHeight="1" spans="1:29">
      <c r="A2106" s="421"/>
      <c r="B2106" s="422"/>
      <c r="C2106" s="422"/>
      <c r="D2106" s="421"/>
      <c r="E2106" s="421"/>
      <c r="F2106" s="421"/>
      <c r="G2106" s="421"/>
      <c r="H2106" s="421"/>
      <c r="I2106" s="421"/>
      <c r="J2106" s="421"/>
      <c r="K2106" s="421"/>
      <c r="L2106" s="421"/>
      <c r="M2106" s="421"/>
      <c r="N2106" s="426"/>
      <c r="O2106" s="426"/>
      <c r="P2106" s="427"/>
      <c r="Q2106" s="427"/>
      <c r="R2106" s="426"/>
      <c r="S2106" s="426"/>
      <c r="T2106" s="426"/>
      <c r="U2106" s="426"/>
      <c r="V2106" s="426"/>
      <c r="W2106" s="426"/>
      <c r="X2106" s="427"/>
      <c r="Y2106" s="416" t="e">
        <f t="shared" si="161"/>
        <v>#N/A</v>
      </c>
      <c r="Z2106" s="416" t="e">
        <f t="shared" si="162"/>
        <v>#N/A</v>
      </c>
      <c r="AA2106" s="416" t="str">
        <f t="shared" si="163"/>
        <v/>
      </c>
      <c r="AB2106" s="416" t="e">
        <f t="shared" si="164"/>
        <v>#N/A</v>
      </c>
      <c r="AC2106" s="416" t="e">
        <f t="shared" si="165"/>
        <v>#N/A</v>
      </c>
    </row>
    <row r="2107" ht="22.5" customHeight="1" spans="1:29">
      <c r="A2107" s="421"/>
      <c r="B2107" s="422"/>
      <c r="C2107" s="422"/>
      <c r="D2107" s="421"/>
      <c r="E2107" s="421"/>
      <c r="F2107" s="421"/>
      <c r="G2107" s="421"/>
      <c r="H2107" s="421"/>
      <c r="I2107" s="421"/>
      <c r="J2107" s="421"/>
      <c r="K2107" s="421"/>
      <c r="L2107" s="421"/>
      <c r="M2107" s="421"/>
      <c r="N2107" s="426"/>
      <c r="O2107" s="426"/>
      <c r="P2107" s="427"/>
      <c r="Q2107" s="427"/>
      <c r="R2107" s="426"/>
      <c r="S2107" s="426"/>
      <c r="T2107" s="426"/>
      <c r="U2107" s="426"/>
      <c r="V2107" s="426"/>
      <c r="W2107" s="426"/>
      <c r="X2107" s="427"/>
      <c r="Y2107" s="416" t="e">
        <f t="shared" si="161"/>
        <v>#N/A</v>
      </c>
      <c r="Z2107" s="416" t="e">
        <f t="shared" si="162"/>
        <v>#N/A</v>
      </c>
      <c r="AA2107" s="416" t="str">
        <f t="shared" si="163"/>
        <v/>
      </c>
      <c r="AB2107" s="416" t="e">
        <f t="shared" si="164"/>
        <v>#N/A</v>
      </c>
      <c r="AC2107" s="416" t="e">
        <f t="shared" si="165"/>
        <v>#N/A</v>
      </c>
    </row>
    <row r="2108" ht="22.5" customHeight="1" spans="1:29">
      <c r="A2108" s="421"/>
      <c r="B2108" s="422"/>
      <c r="C2108" s="422"/>
      <c r="D2108" s="421"/>
      <c r="E2108" s="421"/>
      <c r="F2108" s="421"/>
      <c r="G2108" s="421"/>
      <c r="H2108" s="421"/>
      <c r="I2108" s="421"/>
      <c r="J2108" s="421"/>
      <c r="K2108" s="421"/>
      <c r="L2108" s="421"/>
      <c r="M2108" s="421"/>
      <c r="N2108" s="426"/>
      <c r="O2108" s="426"/>
      <c r="P2108" s="427"/>
      <c r="Q2108" s="427"/>
      <c r="R2108" s="426"/>
      <c r="S2108" s="426"/>
      <c r="T2108" s="426"/>
      <c r="U2108" s="426"/>
      <c r="V2108" s="426"/>
      <c r="W2108" s="426"/>
      <c r="X2108" s="427"/>
      <c r="Y2108" s="416" t="e">
        <f t="shared" si="161"/>
        <v>#N/A</v>
      </c>
      <c r="Z2108" s="416" t="e">
        <f t="shared" si="162"/>
        <v>#N/A</v>
      </c>
      <c r="AA2108" s="416" t="str">
        <f t="shared" si="163"/>
        <v/>
      </c>
      <c r="AB2108" s="416" t="e">
        <f t="shared" si="164"/>
        <v>#N/A</v>
      </c>
      <c r="AC2108" s="416" t="e">
        <f t="shared" si="165"/>
        <v>#N/A</v>
      </c>
    </row>
    <row r="2109" ht="22.5" customHeight="1" spans="1:29">
      <c r="A2109" s="421"/>
      <c r="B2109" s="422"/>
      <c r="C2109" s="422"/>
      <c r="D2109" s="421"/>
      <c r="E2109" s="421"/>
      <c r="F2109" s="421"/>
      <c r="G2109" s="421"/>
      <c r="H2109" s="421"/>
      <c r="I2109" s="421"/>
      <c r="J2109" s="421"/>
      <c r="K2109" s="421"/>
      <c r="L2109" s="421"/>
      <c r="M2109" s="421"/>
      <c r="N2109" s="426"/>
      <c r="O2109" s="426"/>
      <c r="P2109" s="427"/>
      <c r="Q2109" s="427"/>
      <c r="R2109" s="426"/>
      <c r="S2109" s="426"/>
      <c r="T2109" s="426"/>
      <c r="U2109" s="426"/>
      <c r="V2109" s="426"/>
      <c r="W2109" s="426"/>
      <c r="X2109" s="427"/>
      <c r="Y2109" s="416" t="e">
        <f t="shared" si="161"/>
        <v>#N/A</v>
      </c>
      <c r="Z2109" s="416" t="e">
        <f t="shared" si="162"/>
        <v>#N/A</v>
      </c>
      <c r="AA2109" s="416" t="str">
        <f t="shared" si="163"/>
        <v/>
      </c>
      <c r="AB2109" s="416" t="e">
        <f t="shared" si="164"/>
        <v>#N/A</v>
      </c>
      <c r="AC2109" s="416" t="e">
        <f t="shared" si="165"/>
        <v>#N/A</v>
      </c>
    </row>
    <row r="2110" ht="22.5" customHeight="1" spans="1:29">
      <c r="A2110" s="421"/>
      <c r="B2110" s="422"/>
      <c r="C2110" s="422"/>
      <c r="D2110" s="421"/>
      <c r="E2110" s="421"/>
      <c r="F2110" s="421"/>
      <c r="G2110" s="421"/>
      <c r="H2110" s="421"/>
      <c r="I2110" s="421"/>
      <c r="J2110" s="421"/>
      <c r="K2110" s="421"/>
      <c r="L2110" s="421"/>
      <c r="M2110" s="421"/>
      <c r="N2110" s="426"/>
      <c r="O2110" s="426"/>
      <c r="P2110" s="427"/>
      <c r="Q2110" s="427"/>
      <c r="R2110" s="426"/>
      <c r="S2110" s="426"/>
      <c r="T2110" s="426"/>
      <c r="U2110" s="426"/>
      <c r="V2110" s="426"/>
      <c r="W2110" s="426"/>
      <c r="X2110" s="427"/>
      <c r="Y2110" s="416" t="e">
        <f t="shared" si="161"/>
        <v>#N/A</v>
      </c>
      <c r="Z2110" s="416" t="e">
        <f t="shared" si="162"/>
        <v>#N/A</v>
      </c>
      <c r="AA2110" s="416" t="str">
        <f t="shared" si="163"/>
        <v/>
      </c>
      <c r="AB2110" s="416" t="e">
        <f t="shared" si="164"/>
        <v>#N/A</v>
      </c>
      <c r="AC2110" s="416" t="e">
        <f t="shared" si="165"/>
        <v>#N/A</v>
      </c>
    </row>
    <row r="2111" ht="22.5" customHeight="1" spans="1:29">
      <c r="A2111" s="421"/>
      <c r="B2111" s="422"/>
      <c r="C2111" s="422"/>
      <c r="D2111" s="421"/>
      <c r="E2111" s="421"/>
      <c r="F2111" s="421"/>
      <c r="G2111" s="421"/>
      <c r="H2111" s="421"/>
      <c r="I2111" s="421"/>
      <c r="J2111" s="421"/>
      <c r="K2111" s="421"/>
      <c r="L2111" s="421"/>
      <c r="M2111" s="421"/>
      <c r="N2111" s="426"/>
      <c r="O2111" s="426"/>
      <c r="P2111" s="427"/>
      <c r="Q2111" s="427"/>
      <c r="R2111" s="426"/>
      <c r="S2111" s="426"/>
      <c r="T2111" s="426"/>
      <c r="U2111" s="426"/>
      <c r="V2111" s="426"/>
      <c r="W2111" s="426"/>
      <c r="X2111" s="427"/>
      <c r="Y2111" s="416" t="e">
        <f t="shared" si="161"/>
        <v>#N/A</v>
      </c>
      <c r="Z2111" s="416" t="e">
        <f t="shared" si="162"/>
        <v>#N/A</v>
      </c>
      <c r="AA2111" s="416" t="str">
        <f t="shared" si="163"/>
        <v/>
      </c>
      <c r="AB2111" s="416" t="e">
        <f t="shared" si="164"/>
        <v>#N/A</v>
      </c>
      <c r="AC2111" s="416" t="e">
        <f t="shared" si="165"/>
        <v>#N/A</v>
      </c>
    </row>
    <row r="2112" ht="22.5" customHeight="1" spans="1:29">
      <c r="A2112" s="421"/>
      <c r="B2112" s="422"/>
      <c r="C2112" s="422"/>
      <c r="D2112" s="421"/>
      <c r="E2112" s="421"/>
      <c r="F2112" s="421"/>
      <c r="G2112" s="421"/>
      <c r="H2112" s="421"/>
      <c r="I2112" s="421"/>
      <c r="J2112" s="421"/>
      <c r="K2112" s="421"/>
      <c r="L2112" s="421"/>
      <c r="M2112" s="421"/>
      <c r="N2112" s="426"/>
      <c r="O2112" s="426"/>
      <c r="P2112" s="427"/>
      <c r="Q2112" s="427"/>
      <c r="R2112" s="426"/>
      <c r="S2112" s="426"/>
      <c r="T2112" s="426"/>
      <c r="U2112" s="426"/>
      <c r="V2112" s="426"/>
      <c r="W2112" s="426"/>
      <c r="X2112" s="427"/>
      <c r="Y2112" s="416" t="e">
        <f t="shared" si="161"/>
        <v>#N/A</v>
      </c>
      <c r="Z2112" s="416" t="e">
        <f t="shared" si="162"/>
        <v>#N/A</v>
      </c>
      <c r="AA2112" s="416" t="str">
        <f t="shared" si="163"/>
        <v/>
      </c>
      <c r="AB2112" s="416" t="e">
        <f t="shared" si="164"/>
        <v>#N/A</v>
      </c>
      <c r="AC2112" s="416" t="e">
        <f t="shared" si="165"/>
        <v>#N/A</v>
      </c>
    </row>
    <row r="2113" ht="22.5" customHeight="1" spans="1:29">
      <c r="A2113" s="421"/>
      <c r="B2113" s="422"/>
      <c r="C2113" s="422"/>
      <c r="D2113" s="421"/>
      <c r="E2113" s="421"/>
      <c r="F2113" s="421"/>
      <c r="G2113" s="421"/>
      <c r="H2113" s="421"/>
      <c r="I2113" s="421"/>
      <c r="J2113" s="421"/>
      <c r="K2113" s="421"/>
      <c r="L2113" s="421"/>
      <c r="M2113" s="421"/>
      <c r="N2113" s="426"/>
      <c r="O2113" s="426"/>
      <c r="P2113" s="427"/>
      <c r="Q2113" s="427"/>
      <c r="R2113" s="426"/>
      <c r="S2113" s="426"/>
      <c r="T2113" s="426"/>
      <c r="U2113" s="426"/>
      <c r="V2113" s="426"/>
      <c r="W2113" s="426"/>
      <c r="X2113" s="427"/>
      <c r="Y2113" s="416" t="e">
        <f t="shared" si="161"/>
        <v>#N/A</v>
      </c>
      <c r="Z2113" s="416" t="e">
        <f t="shared" si="162"/>
        <v>#N/A</v>
      </c>
      <c r="AA2113" s="416" t="str">
        <f t="shared" si="163"/>
        <v/>
      </c>
      <c r="AB2113" s="416" t="e">
        <f t="shared" si="164"/>
        <v>#N/A</v>
      </c>
      <c r="AC2113" s="416" t="e">
        <f t="shared" si="165"/>
        <v>#N/A</v>
      </c>
    </row>
    <row r="2114" ht="22.5" customHeight="1" spans="1:29">
      <c r="A2114" s="421"/>
      <c r="B2114" s="422"/>
      <c r="C2114" s="422"/>
      <c r="D2114" s="421"/>
      <c r="E2114" s="421"/>
      <c r="F2114" s="421"/>
      <c r="G2114" s="421"/>
      <c r="H2114" s="421"/>
      <c r="I2114" s="421"/>
      <c r="J2114" s="421"/>
      <c r="K2114" s="421"/>
      <c r="L2114" s="421"/>
      <c r="M2114" s="421"/>
      <c r="N2114" s="426"/>
      <c r="O2114" s="426"/>
      <c r="P2114" s="427"/>
      <c r="Q2114" s="427"/>
      <c r="R2114" s="426"/>
      <c r="S2114" s="426"/>
      <c r="T2114" s="426"/>
      <c r="U2114" s="426"/>
      <c r="V2114" s="426"/>
      <c r="W2114" s="426"/>
      <c r="X2114" s="427"/>
      <c r="Y2114" s="416" t="e">
        <f t="shared" si="161"/>
        <v>#N/A</v>
      </c>
      <c r="Z2114" s="416" t="e">
        <f t="shared" si="162"/>
        <v>#N/A</v>
      </c>
      <c r="AA2114" s="416" t="str">
        <f t="shared" si="163"/>
        <v/>
      </c>
      <c r="AB2114" s="416" t="e">
        <f t="shared" si="164"/>
        <v>#N/A</v>
      </c>
      <c r="AC2114" s="416" t="e">
        <f t="shared" si="165"/>
        <v>#N/A</v>
      </c>
    </row>
    <row r="2115" ht="22.5" customHeight="1" spans="1:29">
      <c r="A2115" s="421"/>
      <c r="B2115" s="422"/>
      <c r="C2115" s="422"/>
      <c r="D2115" s="421"/>
      <c r="E2115" s="421"/>
      <c r="F2115" s="421"/>
      <c r="G2115" s="421"/>
      <c r="H2115" s="421"/>
      <c r="I2115" s="421"/>
      <c r="J2115" s="421"/>
      <c r="K2115" s="421"/>
      <c r="L2115" s="421"/>
      <c r="M2115" s="421"/>
      <c r="N2115" s="426"/>
      <c r="O2115" s="426"/>
      <c r="P2115" s="427"/>
      <c r="Q2115" s="427"/>
      <c r="R2115" s="426"/>
      <c r="S2115" s="426"/>
      <c r="T2115" s="426"/>
      <c r="U2115" s="426"/>
      <c r="V2115" s="426"/>
      <c r="W2115" s="426"/>
      <c r="X2115" s="427"/>
      <c r="Y2115" s="416" t="e">
        <f t="shared" si="161"/>
        <v>#N/A</v>
      </c>
      <c r="Z2115" s="416" t="e">
        <f t="shared" si="162"/>
        <v>#N/A</v>
      </c>
      <c r="AA2115" s="416" t="str">
        <f t="shared" si="163"/>
        <v/>
      </c>
      <c r="AB2115" s="416" t="e">
        <f t="shared" si="164"/>
        <v>#N/A</v>
      </c>
      <c r="AC2115" s="416" t="e">
        <f t="shared" si="165"/>
        <v>#N/A</v>
      </c>
    </row>
    <row r="2116" ht="22.5" customHeight="1" spans="1:29">
      <c r="A2116" s="421"/>
      <c r="B2116" s="422"/>
      <c r="C2116" s="422"/>
      <c r="D2116" s="421"/>
      <c r="E2116" s="421"/>
      <c r="F2116" s="421"/>
      <c r="G2116" s="421"/>
      <c r="H2116" s="421"/>
      <c r="I2116" s="421"/>
      <c r="J2116" s="421"/>
      <c r="K2116" s="421"/>
      <c r="L2116" s="421"/>
      <c r="M2116" s="421"/>
      <c r="N2116" s="426"/>
      <c r="O2116" s="426"/>
      <c r="P2116" s="427"/>
      <c r="Q2116" s="427"/>
      <c r="R2116" s="426"/>
      <c r="S2116" s="426"/>
      <c r="T2116" s="426"/>
      <c r="U2116" s="426"/>
      <c r="V2116" s="426"/>
      <c r="W2116" s="426"/>
      <c r="X2116" s="427"/>
      <c r="Y2116" s="416" t="e">
        <f t="shared" si="161"/>
        <v>#N/A</v>
      </c>
      <c r="Z2116" s="416" t="e">
        <f t="shared" si="162"/>
        <v>#N/A</v>
      </c>
      <c r="AA2116" s="416" t="str">
        <f t="shared" si="163"/>
        <v/>
      </c>
      <c r="AB2116" s="416" t="e">
        <f t="shared" si="164"/>
        <v>#N/A</v>
      </c>
      <c r="AC2116" s="416" t="e">
        <f t="shared" si="165"/>
        <v>#N/A</v>
      </c>
    </row>
    <row r="2117" ht="22.5" customHeight="1" spans="1:29">
      <c r="A2117" s="421"/>
      <c r="B2117" s="422"/>
      <c r="C2117" s="422"/>
      <c r="D2117" s="421"/>
      <c r="E2117" s="421"/>
      <c r="F2117" s="421"/>
      <c r="G2117" s="421"/>
      <c r="H2117" s="421"/>
      <c r="I2117" s="421"/>
      <c r="J2117" s="421"/>
      <c r="K2117" s="421"/>
      <c r="L2117" s="421"/>
      <c r="M2117" s="421"/>
      <c r="N2117" s="426"/>
      <c r="O2117" s="426"/>
      <c r="P2117" s="427"/>
      <c r="Q2117" s="427"/>
      <c r="R2117" s="426"/>
      <c r="S2117" s="426"/>
      <c r="T2117" s="426"/>
      <c r="U2117" s="426"/>
      <c r="V2117" s="426"/>
      <c r="W2117" s="426"/>
      <c r="X2117" s="427"/>
      <c r="Y2117" s="416" t="e">
        <f t="shared" si="161"/>
        <v>#N/A</v>
      </c>
      <c r="Z2117" s="416" t="e">
        <f t="shared" si="162"/>
        <v>#N/A</v>
      </c>
      <c r="AA2117" s="416" t="str">
        <f t="shared" si="163"/>
        <v/>
      </c>
      <c r="AB2117" s="416" t="e">
        <f t="shared" si="164"/>
        <v>#N/A</v>
      </c>
      <c r="AC2117" s="416" t="e">
        <f t="shared" si="165"/>
        <v>#N/A</v>
      </c>
    </row>
    <row r="2118" ht="22.5" customHeight="1" spans="1:29">
      <c r="A2118" s="421"/>
      <c r="B2118" s="422"/>
      <c r="C2118" s="422"/>
      <c r="D2118" s="421"/>
      <c r="E2118" s="421"/>
      <c r="F2118" s="421"/>
      <c r="G2118" s="421"/>
      <c r="H2118" s="421"/>
      <c r="I2118" s="421"/>
      <c r="J2118" s="421"/>
      <c r="K2118" s="421"/>
      <c r="L2118" s="421"/>
      <c r="M2118" s="421"/>
      <c r="N2118" s="426"/>
      <c r="O2118" s="426"/>
      <c r="P2118" s="427"/>
      <c r="Q2118" s="427"/>
      <c r="R2118" s="426"/>
      <c r="S2118" s="426"/>
      <c r="T2118" s="426"/>
      <c r="U2118" s="426"/>
      <c r="V2118" s="426"/>
      <c r="W2118" s="426"/>
      <c r="X2118" s="427"/>
      <c r="Y2118" s="416" t="e">
        <f t="shared" si="161"/>
        <v>#N/A</v>
      </c>
      <c r="Z2118" s="416" t="e">
        <f t="shared" si="162"/>
        <v>#N/A</v>
      </c>
      <c r="AA2118" s="416" t="str">
        <f t="shared" si="163"/>
        <v/>
      </c>
      <c r="AB2118" s="416" t="e">
        <f t="shared" si="164"/>
        <v>#N/A</v>
      </c>
      <c r="AC2118" s="416" t="e">
        <f t="shared" si="165"/>
        <v>#N/A</v>
      </c>
    </row>
    <row r="2119" ht="22.5" customHeight="1" spans="1:29">
      <c r="A2119" s="421"/>
      <c r="B2119" s="422"/>
      <c r="C2119" s="422"/>
      <c r="D2119" s="421"/>
      <c r="E2119" s="421"/>
      <c r="F2119" s="421"/>
      <c r="G2119" s="421"/>
      <c r="H2119" s="421"/>
      <c r="I2119" s="421"/>
      <c r="J2119" s="421"/>
      <c r="K2119" s="421"/>
      <c r="L2119" s="421"/>
      <c r="M2119" s="421"/>
      <c r="N2119" s="426"/>
      <c r="O2119" s="426"/>
      <c r="P2119" s="427"/>
      <c r="Q2119" s="427"/>
      <c r="R2119" s="426"/>
      <c r="S2119" s="426"/>
      <c r="T2119" s="426"/>
      <c r="U2119" s="426"/>
      <c r="V2119" s="426"/>
      <c r="W2119" s="426"/>
      <c r="X2119" s="427"/>
      <c r="Y2119" s="416" t="e">
        <f t="shared" ref="Y2119:Y2182" si="166">_xlfn.IFS(LEFT(M2119,3)="003","三保支出",LEFT(M2119,3)="004","刚性支出",LEFT(M2119,3)="000","促发展支出")</f>
        <v>#N/A</v>
      </c>
      <c r="Z2119" s="416" t="e">
        <f t="shared" ref="Z2119:Z2182" si="167">_xlfn.IFS(LEFT(E2119,1)="3","项目支出",LEFT(E2119,1)="1","人员类支出",LEFT(E2119,1)="2","运转类支出")</f>
        <v>#N/A</v>
      </c>
      <c r="AA2119" s="416" t="str">
        <f t="shared" ref="AA2119:AA2182" si="168">LEFT(H2119,7)</f>
        <v/>
      </c>
      <c r="AB2119" s="416" t="e">
        <f t="shared" ref="AB2119:AB2182" si="169">_xlfn.IFS(LEFT(M2119,6)="003001","保工资",LEFT(M2119,6)="003002","保运转",LEFT(M2119,6)="003003","保基本民生")</f>
        <v>#N/A</v>
      </c>
      <c r="AC2119" s="416" t="e">
        <f t="shared" ref="AC2119:AC2182" si="170">IF(Z2119="项目支出","否","是")</f>
        <v>#N/A</v>
      </c>
    </row>
    <row r="2120" ht="22.5" customHeight="1" spans="1:29">
      <c r="A2120" s="421"/>
      <c r="B2120" s="422"/>
      <c r="C2120" s="422"/>
      <c r="D2120" s="421"/>
      <c r="E2120" s="421"/>
      <c r="F2120" s="421"/>
      <c r="G2120" s="421"/>
      <c r="H2120" s="421"/>
      <c r="I2120" s="421"/>
      <c r="J2120" s="421"/>
      <c r="K2120" s="421"/>
      <c r="L2120" s="421"/>
      <c r="M2120" s="421"/>
      <c r="N2120" s="426"/>
      <c r="O2120" s="426"/>
      <c r="P2120" s="427"/>
      <c r="Q2120" s="427"/>
      <c r="R2120" s="426"/>
      <c r="S2120" s="426"/>
      <c r="T2120" s="426"/>
      <c r="U2120" s="426"/>
      <c r="V2120" s="426"/>
      <c r="W2120" s="426"/>
      <c r="X2120" s="427"/>
      <c r="Y2120" s="416" t="e">
        <f t="shared" si="166"/>
        <v>#N/A</v>
      </c>
      <c r="Z2120" s="416" t="e">
        <f t="shared" si="167"/>
        <v>#N/A</v>
      </c>
      <c r="AA2120" s="416" t="str">
        <f t="shared" si="168"/>
        <v/>
      </c>
      <c r="AB2120" s="416" t="e">
        <f t="shared" si="169"/>
        <v>#N/A</v>
      </c>
      <c r="AC2120" s="416" t="e">
        <f t="shared" si="170"/>
        <v>#N/A</v>
      </c>
    </row>
    <row r="2121" ht="22.5" customHeight="1" spans="1:29">
      <c r="A2121" s="421"/>
      <c r="B2121" s="422"/>
      <c r="C2121" s="422"/>
      <c r="D2121" s="421"/>
      <c r="E2121" s="421"/>
      <c r="F2121" s="421"/>
      <c r="G2121" s="421"/>
      <c r="H2121" s="421"/>
      <c r="I2121" s="421"/>
      <c r="J2121" s="421"/>
      <c r="K2121" s="421"/>
      <c r="L2121" s="421"/>
      <c r="M2121" s="421"/>
      <c r="N2121" s="426"/>
      <c r="O2121" s="426"/>
      <c r="P2121" s="427"/>
      <c r="Q2121" s="427"/>
      <c r="R2121" s="426"/>
      <c r="S2121" s="426"/>
      <c r="T2121" s="426"/>
      <c r="U2121" s="426"/>
      <c r="V2121" s="426"/>
      <c r="W2121" s="426"/>
      <c r="X2121" s="427"/>
      <c r="Y2121" s="416" t="e">
        <f t="shared" si="166"/>
        <v>#N/A</v>
      </c>
      <c r="Z2121" s="416" t="e">
        <f t="shared" si="167"/>
        <v>#N/A</v>
      </c>
      <c r="AA2121" s="416" t="str">
        <f t="shared" si="168"/>
        <v/>
      </c>
      <c r="AB2121" s="416" t="e">
        <f t="shared" si="169"/>
        <v>#N/A</v>
      </c>
      <c r="AC2121" s="416" t="e">
        <f t="shared" si="170"/>
        <v>#N/A</v>
      </c>
    </row>
    <row r="2122" ht="22.5" customHeight="1" spans="1:29">
      <c r="A2122" s="421"/>
      <c r="B2122" s="422"/>
      <c r="C2122" s="422"/>
      <c r="D2122" s="421"/>
      <c r="E2122" s="421"/>
      <c r="F2122" s="421"/>
      <c r="G2122" s="421"/>
      <c r="H2122" s="421"/>
      <c r="I2122" s="421"/>
      <c r="J2122" s="421"/>
      <c r="K2122" s="421"/>
      <c r="L2122" s="421"/>
      <c r="M2122" s="421"/>
      <c r="N2122" s="426"/>
      <c r="O2122" s="426"/>
      <c r="P2122" s="427"/>
      <c r="Q2122" s="427"/>
      <c r="R2122" s="426"/>
      <c r="S2122" s="426"/>
      <c r="T2122" s="426"/>
      <c r="U2122" s="426"/>
      <c r="V2122" s="426"/>
      <c r="W2122" s="426"/>
      <c r="X2122" s="427"/>
      <c r="Y2122" s="416" t="e">
        <f t="shared" si="166"/>
        <v>#N/A</v>
      </c>
      <c r="Z2122" s="416" t="e">
        <f t="shared" si="167"/>
        <v>#N/A</v>
      </c>
      <c r="AA2122" s="416" t="str">
        <f t="shared" si="168"/>
        <v/>
      </c>
      <c r="AB2122" s="416" t="e">
        <f t="shared" si="169"/>
        <v>#N/A</v>
      </c>
      <c r="AC2122" s="416" t="e">
        <f t="shared" si="170"/>
        <v>#N/A</v>
      </c>
    </row>
    <row r="2123" ht="22.5" customHeight="1" spans="1:29">
      <c r="A2123" s="421"/>
      <c r="B2123" s="422"/>
      <c r="C2123" s="422"/>
      <c r="D2123" s="421"/>
      <c r="E2123" s="421"/>
      <c r="F2123" s="421"/>
      <c r="G2123" s="421"/>
      <c r="H2123" s="421"/>
      <c r="I2123" s="421"/>
      <c r="J2123" s="421"/>
      <c r="K2123" s="421"/>
      <c r="L2123" s="421"/>
      <c r="M2123" s="421"/>
      <c r="N2123" s="426"/>
      <c r="O2123" s="426"/>
      <c r="P2123" s="427"/>
      <c r="Q2123" s="427"/>
      <c r="R2123" s="426"/>
      <c r="S2123" s="426"/>
      <c r="T2123" s="426"/>
      <c r="U2123" s="426"/>
      <c r="V2123" s="426"/>
      <c r="W2123" s="426"/>
      <c r="X2123" s="427"/>
      <c r="Y2123" s="416" t="e">
        <f t="shared" si="166"/>
        <v>#N/A</v>
      </c>
      <c r="Z2123" s="416" t="e">
        <f t="shared" si="167"/>
        <v>#N/A</v>
      </c>
      <c r="AA2123" s="416" t="str">
        <f t="shared" si="168"/>
        <v/>
      </c>
      <c r="AB2123" s="416" t="e">
        <f t="shared" si="169"/>
        <v>#N/A</v>
      </c>
      <c r="AC2123" s="416" t="e">
        <f t="shared" si="170"/>
        <v>#N/A</v>
      </c>
    </row>
    <row r="2124" ht="22.5" customHeight="1" spans="1:29">
      <c r="A2124" s="421"/>
      <c r="B2124" s="422"/>
      <c r="C2124" s="422"/>
      <c r="D2124" s="421"/>
      <c r="E2124" s="421"/>
      <c r="F2124" s="421"/>
      <c r="G2124" s="421"/>
      <c r="H2124" s="421"/>
      <c r="I2124" s="421"/>
      <c r="J2124" s="421"/>
      <c r="K2124" s="421"/>
      <c r="L2124" s="421"/>
      <c r="M2124" s="421"/>
      <c r="N2124" s="426"/>
      <c r="O2124" s="426"/>
      <c r="P2124" s="427"/>
      <c r="Q2124" s="427"/>
      <c r="R2124" s="426"/>
      <c r="S2124" s="426"/>
      <c r="T2124" s="426"/>
      <c r="U2124" s="426"/>
      <c r="V2124" s="426"/>
      <c r="W2124" s="426"/>
      <c r="X2124" s="427"/>
      <c r="Y2124" s="416" t="e">
        <f t="shared" si="166"/>
        <v>#N/A</v>
      </c>
      <c r="Z2124" s="416" t="e">
        <f t="shared" si="167"/>
        <v>#N/A</v>
      </c>
      <c r="AA2124" s="416" t="str">
        <f t="shared" si="168"/>
        <v/>
      </c>
      <c r="AB2124" s="416" t="e">
        <f t="shared" si="169"/>
        <v>#N/A</v>
      </c>
      <c r="AC2124" s="416" t="e">
        <f t="shared" si="170"/>
        <v>#N/A</v>
      </c>
    </row>
    <row r="2125" ht="22.5" customHeight="1" spans="1:29">
      <c r="A2125" s="421"/>
      <c r="B2125" s="422"/>
      <c r="C2125" s="422"/>
      <c r="D2125" s="421"/>
      <c r="E2125" s="421"/>
      <c r="F2125" s="421"/>
      <c r="G2125" s="421"/>
      <c r="H2125" s="421"/>
      <c r="I2125" s="421"/>
      <c r="J2125" s="421"/>
      <c r="K2125" s="421"/>
      <c r="L2125" s="421"/>
      <c r="M2125" s="421"/>
      <c r="N2125" s="426"/>
      <c r="O2125" s="426"/>
      <c r="P2125" s="427"/>
      <c r="Q2125" s="427"/>
      <c r="R2125" s="426"/>
      <c r="S2125" s="426"/>
      <c r="T2125" s="426"/>
      <c r="U2125" s="426"/>
      <c r="V2125" s="426"/>
      <c r="W2125" s="426"/>
      <c r="X2125" s="427"/>
      <c r="Y2125" s="416" t="e">
        <f t="shared" si="166"/>
        <v>#N/A</v>
      </c>
      <c r="Z2125" s="416" t="e">
        <f t="shared" si="167"/>
        <v>#N/A</v>
      </c>
      <c r="AA2125" s="416" t="str">
        <f t="shared" si="168"/>
        <v/>
      </c>
      <c r="AB2125" s="416" t="e">
        <f t="shared" si="169"/>
        <v>#N/A</v>
      </c>
      <c r="AC2125" s="416" t="e">
        <f t="shared" si="170"/>
        <v>#N/A</v>
      </c>
    </row>
    <row r="2126" ht="22.5" customHeight="1" spans="1:29">
      <c r="A2126" s="421"/>
      <c r="B2126" s="422"/>
      <c r="C2126" s="422"/>
      <c r="D2126" s="421"/>
      <c r="E2126" s="421"/>
      <c r="F2126" s="421"/>
      <c r="G2126" s="421"/>
      <c r="H2126" s="421"/>
      <c r="I2126" s="421"/>
      <c r="J2126" s="421"/>
      <c r="K2126" s="421"/>
      <c r="L2126" s="421"/>
      <c r="M2126" s="421"/>
      <c r="N2126" s="426"/>
      <c r="O2126" s="426"/>
      <c r="P2126" s="427"/>
      <c r="Q2126" s="427"/>
      <c r="R2126" s="426"/>
      <c r="S2126" s="426"/>
      <c r="T2126" s="426"/>
      <c r="U2126" s="426"/>
      <c r="V2126" s="426"/>
      <c r="W2126" s="426"/>
      <c r="X2126" s="427"/>
      <c r="Y2126" s="416" t="e">
        <f t="shared" si="166"/>
        <v>#N/A</v>
      </c>
      <c r="Z2126" s="416" t="e">
        <f t="shared" si="167"/>
        <v>#N/A</v>
      </c>
      <c r="AA2126" s="416" t="str">
        <f t="shared" si="168"/>
        <v/>
      </c>
      <c r="AB2126" s="416" t="e">
        <f t="shared" si="169"/>
        <v>#N/A</v>
      </c>
      <c r="AC2126" s="416" t="e">
        <f t="shared" si="170"/>
        <v>#N/A</v>
      </c>
    </row>
    <row r="2127" ht="22.5" customHeight="1" spans="1:29">
      <c r="A2127" s="421"/>
      <c r="B2127" s="422"/>
      <c r="C2127" s="422"/>
      <c r="D2127" s="421"/>
      <c r="E2127" s="421"/>
      <c r="F2127" s="421"/>
      <c r="G2127" s="421"/>
      <c r="H2127" s="421"/>
      <c r="I2127" s="421"/>
      <c r="J2127" s="421"/>
      <c r="K2127" s="421"/>
      <c r="L2127" s="421"/>
      <c r="M2127" s="421"/>
      <c r="N2127" s="426"/>
      <c r="O2127" s="426"/>
      <c r="P2127" s="427"/>
      <c r="Q2127" s="427"/>
      <c r="R2127" s="426"/>
      <c r="S2127" s="426"/>
      <c r="T2127" s="426"/>
      <c r="U2127" s="426"/>
      <c r="V2127" s="426"/>
      <c r="W2127" s="426"/>
      <c r="X2127" s="427"/>
      <c r="Y2127" s="416" t="e">
        <f t="shared" si="166"/>
        <v>#N/A</v>
      </c>
      <c r="Z2127" s="416" t="e">
        <f t="shared" si="167"/>
        <v>#N/A</v>
      </c>
      <c r="AA2127" s="416" t="str">
        <f t="shared" si="168"/>
        <v/>
      </c>
      <c r="AB2127" s="416" t="e">
        <f t="shared" si="169"/>
        <v>#N/A</v>
      </c>
      <c r="AC2127" s="416" t="e">
        <f t="shared" si="170"/>
        <v>#N/A</v>
      </c>
    </row>
    <row r="2128" ht="22.5" customHeight="1" spans="1:29">
      <c r="A2128" s="421"/>
      <c r="B2128" s="422"/>
      <c r="C2128" s="422"/>
      <c r="D2128" s="421"/>
      <c r="E2128" s="421"/>
      <c r="F2128" s="421"/>
      <c r="G2128" s="421"/>
      <c r="H2128" s="421"/>
      <c r="I2128" s="421"/>
      <c r="J2128" s="421"/>
      <c r="K2128" s="421"/>
      <c r="L2128" s="421"/>
      <c r="M2128" s="421"/>
      <c r="N2128" s="426"/>
      <c r="O2128" s="426"/>
      <c r="P2128" s="427"/>
      <c r="Q2128" s="427"/>
      <c r="R2128" s="426"/>
      <c r="S2128" s="426"/>
      <c r="T2128" s="426"/>
      <c r="U2128" s="426"/>
      <c r="V2128" s="426"/>
      <c r="W2128" s="426"/>
      <c r="X2128" s="427"/>
      <c r="Y2128" s="416" t="e">
        <f t="shared" si="166"/>
        <v>#N/A</v>
      </c>
      <c r="Z2128" s="416" t="e">
        <f t="shared" si="167"/>
        <v>#N/A</v>
      </c>
      <c r="AA2128" s="416" t="str">
        <f t="shared" si="168"/>
        <v/>
      </c>
      <c r="AB2128" s="416" t="e">
        <f t="shared" si="169"/>
        <v>#N/A</v>
      </c>
      <c r="AC2128" s="416" t="e">
        <f t="shared" si="170"/>
        <v>#N/A</v>
      </c>
    </row>
    <row r="2129" ht="22.5" customHeight="1" spans="1:29">
      <c r="A2129" s="421"/>
      <c r="B2129" s="422"/>
      <c r="C2129" s="422"/>
      <c r="D2129" s="421"/>
      <c r="E2129" s="421"/>
      <c r="F2129" s="421"/>
      <c r="G2129" s="421"/>
      <c r="H2129" s="421"/>
      <c r="I2129" s="421"/>
      <c r="J2129" s="421"/>
      <c r="K2129" s="421"/>
      <c r="L2129" s="421"/>
      <c r="M2129" s="421"/>
      <c r="N2129" s="426"/>
      <c r="O2129" s="426"/>
      <c r="P2129" s="427"/>
      <c r="Q2129" s="427"/>
      <c r="R2129" s="426"/>
      <c r="S2129" s="426"/>
      <c r="T2129" s="426"/>
      <c r="U2129" s="426"/>
      <c r="V2129" s="426"/>
      <c r="W2129" s="426"/>
      <c r="X2129" s="427"/>
      <c r="Y2129" s="416" t="e">
        <f t="shared" si="166"/>
        <v>#N/A</v>
      </c>
      <c r="Z2129" s="416" t="e">
        <f t="shared" si="167"/>
        <v>#N/A</v>
      </c>
      <c r="AA2129" s="416" t="str">
        <f t="shared" si="168"/>
        <v/>
      </c>
      <c r="AB2129" s="416" t="e">
        <f t="shared" si="169"/>
        <v>#N/A</v>
      </c>
      <c r="AC2129" s="416" t="e">
        <f t="shared" si="170"/>
        <v>#N/A</v>
      </c>
    </row>
    <row r="2130" ht="22.5" customHeight="1" spans="1:29">
      <c r="A2130" s="421"/>
      <c r="B2130" s="422"/>
      <c r="C2130" s="422"/>
      <c r="D2130" s="421"/>
      <c r="E2130" s="421"/>
      <c r="F2130" s="421"/>
      <c r="G2130" s="421"/>
      <c r="H2130" s="421"/>
      <c r="I2130" s="421"/>
      <c r="J2130" s="421"/>
      <c r="K2130" s="421"/>
      <c r="L2130" s="421"/>
      <c r="M2130" s="421"/>
      <c r="N2130" s="426"/>
      <c r="O2130" s="426"/>
      <c r="P2130" s="427"/>
      <c r="Q2130" s="427"/>
      <c r="R2130" s="426"/>
      <c r="S2130" s="426"/>
      <c r="T2130" s="426"/>
      <c r="U2130" s="426"/>
      <c r="V2130" s="426"/>
      <c r="W2130" s="426"/>
      <c r="X2130" s="427"/>
      <c r="Y2130" s="416" t="e">
        <f t="shared" si="166"/>
        <v>#N/A</v>
      </c>
      <c r="Z2130" s="416" t="e">
        <f t="shared" si="167"/>
        <v>#N/A</v>
      </c>
      <c r="AA2130" s="416" t="str">
        <f t="shared" si="168"/>
        <v/>
      </c>
      <c r="AB2130" s="416" t="e">
        <f t="shared" si="169"/>
        <v>#N/A</v>
      </c>
      <c r="AC2130" s="416" t="e">
        <f t="shared" si="170"/>
        <v>#N/A</v>
      </c>
    </row>
    <row r="2131" ht="22.5" customHeight="1" spans="1:29">
      <c r="A2131" s="421"/>
      <c r="B2131" s="422"/>
      <c r="C2131" s="422"/>
      <c r="D2131" s="421"/>
      <c r="E2131" s="421"/>
      <c r="F2131" s="421"/>
      <c r="G2131" s="421"/>
      <c r="H2131" s="421"/>
      <c r="I2131" s="421"/>
      <c r="J2131" s="421"/>
      <c r="K2131" s="421"/>
      <c r="L2131" s="421"/>
      <c r="M2131" s="421"/>
      <c r="N2131" s="426"/>
      <c r="O2131" s="426"/>
      <c r="P2131" s="427"/>
      <c r="Q2131" s="427"/>
      <c r="R2131" s="426"/>
      <c r="S2131" s="426"/>
      <c r="T2131" s="426"/>
      <c r="U2131" s="426"/>
      <c r="V2131" s="426"/>
      <c r="W2131" s="426"/>
      <c r="X2131" s="427"/>
      <c r="Y2131" s="416" t="e">
        <f t="shared" si="166"/>
        <v>#N/A</v>
      </c>
      <c r="Z2131" s="416" t="e">
        <f t="shared" si="167"/>
        <v>#N/A</v>
      </c>
      <c r="AA2131" s="416" t="str">
        <f t="shared" si="168"/>
        <v/>
      </c>
      <c r="AB2131" s="416" t="e">
        <f t="shared" si="169"/>
        <v>#N/A</v>
      </c>
      <c r="AC2131" s="416" t="e">
        <f t="shared" si="170"/>
        <v>#N/A</v>
      </c>
    </row>
    <row r="2132" ht="22.5" customHeight="1" spans="1:29">
      <c r="A2132" s="421"/>
      <c r="B2132" s="422"/>
      <c r="C2132" s="422"/>
      <c r="D2132" s="421"/>
      <c r="E2132" s="421"/>
      <c r="F2132" s="421"/>
      <c r="G2132" s="421"/>
      <c r="H2132" s="421"/>
      <c r="I2132" s="421"/>
      <c r="J2132" s="421"/>
      <c r="K2132" s="421"/>
      <c r="L2132" s="421"/>
      <c r="M2132" s="421"/>
      <c r="N2132" s="426"/>
      <c r="O2132" s="426"/>
      <c r="P2132" s="427"/>
      <c r="Q2132" s="427"/>
      <c r="R2132" s="426"/>
      <c r="S2132" s="426"/>
      <c r="T2132" s="426"/>
      <c r="U2132" s="426"/>
      <c r="V2132" s="426"/>
      <c r="W2132" s="426"/>
      <c r="X2132" s="427"/>
      <c r="Y2132" s="416" t="e">
        <f t="shared" si="166"/>
        <v>#N/A</v>
      </c>
      <c r="Z2132" s="416" t="e">
        <f t="shared" si="167"/>
        <v>#N/A</v>
      </c>
      <c r="AA2132" s="416" t="str">
        <f t="shared" si="168"/>
        <v/>
      </c>
      <c r="AB2132" s="416" t="e">
        <f t="shared" si="169"/>
        <v>#N/A</v>
      </c>
      <c r="AC2132" s="416" t="e">
        <f t="shared" si="170"/>
        <v>#N/A</v>
      </c>
    </row>
    <row r="2133" ht="22.5" customHeight="1" spans="1:29">
      <c r="A2133" s="421"/>
      <c r="B2133" s="422"/>
      <c r="C2133" s="422"/>
      <c r="D2133" s="421"/>
      <c r="E2133" s="421"/>
      <c r="F2133" s="421"/>
      <c r="G2133" s="421"/>
      <c r="H2133" s="421"/>
      <c r="I2133" s="421"/>
      <c r="J2133" s="421"/>
      <c r="K2133" s="421"/>
      <c r="L2133" s="421"/>
      <c r="M2133" s="421"/>
      <c r="N2133" s="426"/>
      <c r="O2133" s="426"/>
      <c r="P2133" s="427"/>
      <c r="Q2133" s="427"/>
      <c r="R2133" s="426"/>
      <c r="S2133" s="426"/>
      <c r="T2133" s="426"/>
      <c r="U2133" s="426"/>
      <c r="V2133" s="426"/>
      <c r="W2133" s="426"/>
      <c r="X2133" s="427"/>
      <c r="Y2133" s="416" t="e">
        <f t="shared" si="166"/>
        <v>#N/A</v>
      </c>
      <c r="Z2133" s="416" t="e">
        <f t="shared" si="167"/>
        <v>#N/A</v>
      </c>
      <c r="AA2133" s="416" t="str">
        <f t="shared" si="168"/>
        <v/>
      </c>
      <c r="AB2133" s="416" t="e">
        <f t="shared" si="169"/>
        <v>#N/A</v>
      </c>
      <c r="AC2133" s="416" t="e">
        <f t="shared" si="170"/>
        <v>#N/A</v>
      </c>
    </row>
    <row r="2134" ht="22.5" customHeight="1" spans="1:29">
      <c r="A2134" s="421"/>
      <c r="B2134" s="422"/>
      <c r="C2134" s="422"/>
      <c r="D2134" s="421"/>
      <c r="E2134" s="421"/>
      <c r="F2134" s="421"/>
      <c r="G2134" s="421"/>
      <c r="H2134" s="421"/>
      <c r="I2134" s="421"/>
      <c r="J2134" s="421"/>
      <c r="K2134" s="421"/>
      <c r="L2134" s="421"/>
      <c r="M2134" s="421"/>
      <c r="N2134" s="426"/>
      <c r="O2134" s="426"/>
      <c r="P2134" s="427"/>
      <c r="Q2134" s="427"/>
      <c r="R2134" s="426"/>
      <c r="S2134" s="426"/>
      <c r="T2134" s="426"/>
      <c r="U2134" s="426"/>
      <c r="V2134" s="426"/>
      <c r="W2134" s="426"/>
      <c r="X2134" s="427"/>
      <c r="Y2134" s="416" t="e">
        <f t="shared" si="166"/>
        <v>#N/A</v>
      </c>
      <c r="Z2134" s="416" t="e">
        <f t="shared" si="167"/>
        <v>#N/A</v>
      </c>
      <c r="AA2134" s="416" t="str">
        <f t="shared" si="168"/>
        <v/>
      </c>
      <c r="AB2134" s="416" t="e">
        <f t="shared" si="169"/>
        <v>#N/A</v>
      </c>
      <c r="AC2134" s="416" t="e">
        <f t="shared" si="170"/>
        <v>#N/A</v>
      </c>
    </row>
    <row r="2135" ht="22.5" customHeight="1" spans="1:29">
      <c r="A2135" s="421"/>
      <c r="B2135" s="422"/>
      <c r="C2135" s="422"/>
      <c r="D2135" s="421"/>
      <c r="E2135" s="421"/>
      <c r="F2135" s="421"/>
      <c r="G2135" s="421"/>
      <c r="H2135" s="421"/>
      <c r="I2135" s="421"/>
      <c r="J2135" s="421"/>
      <c r="K2135" s="421"/>
      <c r="L2135" s="421"/>
      <c r="M2135" s="421"/>
      <c r="N2135" s="426"/>
      <c r="O2135" s="426"/>
      <c r="P2135" s="427"/>
      <c r="Q2135" s="427"/>
      <c r="R2135" s="426"/>
      <c r="S2135" s="426"/>
      <c r="T2135" s="426"/>
      <c r="U2135" s="426"/>
      <c r="V2135" s="426"/>
      <c r="W2135" s="426"/>
      <c r="X2135" s="427"/>
      <c r="Y2135" s="416" t="e">
        <f t="shared" si="166"/>
        <v>#N/A</v>
      </c>
      <c r="Z2135" s="416" t="e">
        <f t="shared" si="167"/>
        <v>#N/A</v>
      </c>
      <c r="AA2135" s="416" t="str">
        <f t="shared" si="168"/>
        <v/>
      </c>
      <c r="AB2135" s="416" t="e">
        <f t="shared" si="169"/>
        <v>#N/A</v>
      </c>
      <c r="AC2135" s="416" t="e">
        <f t="shared" si="170"/>
        <v>#N/A</v>
      </c>
    </row>
    <row r="2136" ht="22.5" customHeight="1" spans="1:29">
      <c r="A2136" s="421"/>
      <c r="B2136" s="422"/>
      <c r="C2136" s="422"/>
      <c r="D2136" s="421"/>
      <c r="E2136" s="421"/>
      <c r="F2136" s="421"/>
      <c r="G2136" s="421"/>
      <c r="H2136" s="421"/>
      <c r="I2136" s="421"/>
      <c r="J2136" s="421"/>
      <c r="K2136" s="421"/>
      <c r="L2136" s="421"/>
      <c r="M2136" s="421"/>
      <c r="N2136" s="426"/>
      <c r="O2136" s="426"/>
      <c r="P2136" s="427"/>
      <c r="Q2136" s="427"/>
      <c r="R2136" s="426"/>
      <c r="S2136" s="426"/>
      <c r="T2136" s="426"/>
      <c r="U2136" s="426"/>
      <c r="V2136" s="426"/>
      <c r="W2136" s="426"/>
      <c r="X2136" s="427"/>
      <c r="Y2136" s="416" t="e">
        <f t="shared" si="166"/>
        <v>#N/A</v>
      </c>
      <c r="Z2136" s="416" t="e">
        <f t="shared" si="167"/>
        <v>#N/A</v>
      </c>
      <c r="AA2136" s="416" t="str">
        <f t="shared" si="168"/>
        <v/>
      </c>
      <c r="AB2136" s="416" t="e">
        <f t="shared" si="169"/>
        <v>#N/A</v>
      </c>
      <c r="AC2136" s="416" t="e">
        <f t="shared" si="170"/>
        <v>#N/A</v>
      </c>
    </row>
    <row r="2137" ht="22.5" customHeight="1" spans="1:29">
      <c r="A2137" s="421"/>
      <c r="B2137" s="422"/>
      <c r="C2137" s="422"/>
      <c r="D2137" s="421"/>
      <c r="E2137" s="421"/>
      <c r="F2137" s="421"/>
      <c r="G2137" s="421"/>
      <c r="H2137" s="421"/>
      <c r="I2137" s="421"/>
      <c r="J2137" s="421"/>
      <c r="K2137" s="421"/>
      <c r="L2137" s="421"/>
      <c r="M2137" s="421"/>
      <c r="N2137" s="426"/>
      <c r="O2137" s="426"/>
      <c r="P2137" s="427"/>
      <c r="Q2137" s="427"/>
      <c r="R2137" s="426"/>
      <c r="S2137" s="426"/>
      <c r="T2137" s="426"/>
      <c r="U2137" s="426"/>
      <c r="V2137" s="426"/>
      <c r="W2137" s="426"/>
      <c r="X2137" s="427"/>
      <c r="Y2137" s="416" t="e">
        <f t="shared" si="166"/>
        <v>#N/A</v>
      </c>
      <c r="Z2137" s="416" t="e">
        <f t="shared" si="167"/>
        <v>#N/A</v>
      </c>
      <c r="AA2137" s="416" t="str">
        <f t="shared" si="168"/>
        <v/>
      </c>
      <c r="AB2137" s="416" t="e">
        <f t="shared" si="169"/>
        <v>#N/A</v>
      </c>
      <c r="AC2137" s="416" t="e">
        <f t="shared" si="170"/>
        <v>#N/A</v>
      </c>
    </row>
    <row r="2138" ht="22.5" customHeight="1" spans="1:29">
      <c r="A2138" s="421"/>
      <c r="B2138" s="422"/>
      <c r="C2138" s="422"/>
      <c r="D2138" s="421"/>
      <c r="E2138" s="421"/>
      <c r="F2138" s="421"/>
      <c r="G2138" s="421"/>
      <c r="H2138" s="421"/>
      <c r="I2138" s="421"/>
      <c r="J2138" s="421"/>
      <c r="K2138" s="421"/>
      <c r="L2138" s="421"/>
      <c r="M2138" s="421"/>
      <c r="N2138" s="426"/>
      <c r="O2138" s="426"/>
      <c r="P2138" s="427"/>
      <c r="Q2138" s="427"/>
      <c r="R2138" s="426"/>
      <c r="S2138" s="426"/>
      <c r="T2138" s="426"/>
      <c r="U2138" s="426"/>
      <c r="V2138" s="426"/>
      <c r="W2138" s="426"/>
      <c r="X2138" s="427"/>
      <c r="Y2138" s="416" t="e">
        <f t="shared" si="166"/>
        <v>#N/A</v>
      </c>
      <c r="Z2138" s="416" t="e">
        <f t="shared" si="167"/>
        <v>#N/A</v>
      </c>
      <c r="AA2138" s="416" t="str">
        <f t="shared" si="168"/>
        <v/>
      </c>
      <c r="AB2138" s="416" t="e">
        <f t="shared" si="169"/>
        <v>#N/A</v>
      </c>
      <c r="AC2138" s="416" t="e">
        <f t="shared" si="170"/>
        <v>#N/A</v>
      </c>
    </row>
    <row r="2139" ht="22.5" customHeight="1" spans="1:29">
      <c r="A2139" s="421"/>
      <c r="B2139" s="422"/>
      <c r="C2139" s="422"/>
      <c r="D2139" s="421"/>
      <c r="E2139" s="421"/>
      <c r="F2139" s="421"/>
      <c r="G2139" s="421"/>
      <c r="H2139" s="421"/>
      <c r="I2139" s="421"/>
      <c r="J2139" s="421"/>
      <c r="K2139" s="421"/>
      <c r="L2139" s="421"/>
      <c r="M2139" s="421"/>
      <c r="N2139" s="426"/>
      <c r="O2139" s="426"/>
      <c r="P2139" s="427"/>
      <c r="Q2139" s="427"/>
      <c r="R2139" s="426"/>
      <c r="S2139" s="426"/>
      <c r="T2139" s="426"/>
      <c r="U2139" s="426"/>
      <c r="V2139" s="426"/>
      <c r="W2139" s="426"/>
      <c r="X2139" s="427"/>
      <c r="Y2139" s="416" t="e">
        <f t="shared" si="166"/>
        <v>#N/A</v>
      </c>
      <c r="Z2139" s="416" t="e">
        <f t="shared" si="167"/>
        <v>#N/A</v>
      </c>
      <c r="AA2139" s="416" t="str">
        <f t="shared" si="168"/>
        <v/>
      </c>
      <c r="AB2139" s="416" t="e">
        <f t="shared" si="169"/>
        <v>#N/A</v>
      </c>
      <c r="AC2139" s="416" t="e">
        <f t="shared" si="170"/>
        <v>#N/A</v>
      </c>
    </row>
    <row r="2140" ht="22.5" customHeight="1" spans="1:29">
      <c r="A2140" s="421"/>
      <c r="B2140" s="422"/>
      <c r="C2140" s="422"/>
      <c r="D2140" s="421"/>
      <c r="E2140" s="421"/>
      <c r="F2140" s="421"/>
      <c r="G2140" s="421"/>
      <c r="H2140" s="421"/>
      <c r="I2140" s="421"/>
      <c r="J2140" s="421"/>
      <c r="K2140" s="421"/>
      <c r="L2140" s="421"/>
      <c r="M2140" s="421"/>
      <c r="N2140" s="426"/>
      <c r="O2140" s="426"/>
      <c r="P2140" s="427"/>
      <c r="Q2140" s="427"/>
      <c r="R2140" s="426"/>
      <c r="S2140" s="426"/>
      <c r="T2140" s="426"/>
      <c r="U2140" s="426"/>
      <c r="V2140" s="426"/>
      <c r="W2140" s="426"/>
      <c r="X2140" s="427"/>
      <c r="Y2140" s="416" t="e">
        <f t="shared" si="166"/>
        <v>#N/A</v>
      </c>
      <c r="Z2140" s="416" t="e">
        <f t="shared" si="167"/>
        <v>#N/A</v>
      </c>
      <c r="AA2140" s="416" t="str">
        <f t="shared" si="168"/>
        <v/>
      </c>
      <c r="AB2140" s="416" t="e">
        <f t="shared" si="169"/>
        <v>#N/A</v>
      </c>
      <c r="AC2140" s="416" t="e">
        <f t="shared" si="170"/>
        <v>#N/A</v>
      </c>
    </row>
    <row r="2141" ht="22.5" customHeight="1" spans="1:29">
      <c r="A2141" s="421"/>
      <c r="B2141" s="422"/>
      <c r="C2141" s="422"/>
      <c r="D2141" s="421"/>
      <c r="E2141" s="421"/>
      <c r="F2141" s="421"/>
      <c r="G2141" s="421"/>
      <c r="H2141" s="421"/>
      <c r="I2141" s="421"/>
      <c r="J2141" s="421"/>
      <c r="K2141" s="421"/>
      <c r="L2141" s="421"/>
      <c r="M2141" s="421"/>
      <c r="N2141" s="426"/>
      <c r="O2141" s="426"/>
      <c r="P2141" s="427"/>
      <c r="Q2141" s="427"/>
      <c r="R2141" s="426"/>
      <c r="S2141" s="426"/>
      <c r="T2141" s="426"/>
      <c r="U2141" s="426"/>
      <c r="V2141" s="426"/>
      <c r="W2141" s="426"/>
      <c r="X2141" s="427"/>
      <c r="Y2141" s="416" t="e">
        <f t="shared" si="166"/>
        <v>#N/A</v>
      </c>
      <c r="Z2141" s="416" t="e">
        <f t="shared" si="167"/>
        <v>#N/A</v>
      </c>
      <c r="AA2141" s="416" t="str">
        <f t="shared" si="168"/>
        <v/>
      </c>
      <c r="AB2141" s="416" t="e">
        <f t="shared" si="169"/>
        <v>#N/A</v>
      </c>
      <c r="AC2141" s="416" t="e">
        <f t="shared" si="170"/>
        <v>#N/A</v>
      </c>
    </row>
    <row r="2142" ht="22.5" customHeight="1" spans="1:29">
      <c r="A2142" s="421"/>
      <c r="B2142" s="422"/>
      <c r="C2142" s="422"/>
      <c r="D2142" s="421"/>
      <c r="E2142" s="421"/>
      <c r="F2142" s="421"/>
      <c r="G2142" s="421"/>
      <c r="H2142" s="421"/>
      <c r="I2142" s="421"/>
      <c r="J2142" s="421"/>
      <c r="K2142" s="421"/>
      <c r="L2142" s="421"/>
      <c r="M2142" s="421"/>
      <c r="N2142" s="426"/>
      <c r="O2142" s="426"/>
      <c r="P2142" s="427"/>
      <c r="Q2142" s="427"/>
      <c r="R2142" s="426"/>
      <c r="S2142" s="426"/>
      <c r="T2142" s="426"/>
      <c r="U2142" s="426"/>
      <c r="V2142" s="426"/>
      <c r="W2142" s="426"/>
      <c r="X2142" s="427"/>
      <c r="Y2142" s="416" t="e">
        <f t="shared" si="166"/>
        <v>#N/A</v>
      </c>
      <c r="Z2142" s="416" t="e">
        <f t="shared" si="167"/>
        <v>#N/A</v>
      </c>
      <c r="AA2142" s="416" t="str">
        <f t="shared" si="168"/>
        <v/>
      </c>
      <c r="AB2142" s="416" t="e">
        <f t="shared" si="169"/>
        <v>#N/A</v>
      </c>
      <c r="AC2142" s="416" t="e">
        <f t="shared" si="170"/>
        <v>#N/A</v>
      </c>
    </row>
    <row r="2143" ht="22.5" customHeight="1" spans="1:29">
      <c r="A2143" s="421"/>
      <c r="B2143" s="422"/>
      <c r="C2143" s="422"/>
      <c r="D2143" s="421"/>
      <c r="E2143" s="421"/>
      <c r="F2143" s="421"/>
      <c r="G2143" s="421"/>
      <c r="H2143" s="421"/>
      <c r="I2143" s="421"/>
      <c r="J2143" s="421"/>
      <c r="K2143" s="421"/>
      <c r="L2143" s="421"/>
      <c r="M2143" s="421"/>
      <c r="N2143" s="426"/>
      <c r="O2143" s="426"/>
      <c r="P2143" s="427"/>
      <c r="Q2143" s="427"/>
      <c r="R2143" s="426"/>
      <c r="S2143" s="426"/>
      <c r="T2143" s="426"/>
      <c r="U2143" s="426"/>
      <c r="V2143" s="426"/>
      <c r="W2143" s="426"/>
      <c r="X2143" s="427"/>
      <c r="Y2143" s="416" t="e">
        <f t="shared" si="166"/>
        <v>#N/A</v>
      </c>
      <c r="Z2143" s="416" t="e">
        <f t="shared" si="167"/>
        <v>#N/A</v>
      </c>
      <c r="AA2143" s="416" t="str">
        <f t="shared" si="168"/>
        <v/>
      </c>
      <c r="AB2143" s="416" t="e">
        <f t="shared" si="169"/>
        <v>#N/A</v>
      </c>
      <c r="AC2143" s="416" t="e">
        <f t="shared" si="170"/>
        <v>#N/A</v>
      </c>
    </row>
    <row r="2144" ht="22.5" customHeight="1" spans="1:29">
      <c r="A2144" s="421"/>
      <c r="B2144" s="422"/>
      <c r="C2144" s="422"/>
      <c r="D2144" s="421"/>
      <c r="E2144" s="421"/>
      <c r="F2144" s="421"/>
      <c r="G2144" s="421"/>
      <c r="H2144" s="421"/>
      <c r="I2144" s="421"/>
      <c r="J2144" s="421"/>
      <c r="K2144" s="421"/>
      <c r="L2144" s="421"/>
      <c r="M2144" s="421"/>
      <c r="N2144" s="426"/>
      <c r="O2144" s="426"/>
      <c r="P2144" s="427"/>
      <c r="Q2144" s="427"/>
      <c r="R2144" s="426"/>
      <c r="S2144" s="426"/>
      <c r="T2144" s="426"/>
      <c r="U2144" s="426"/>
      <c r="V2144" s="426"/>
      <c r="W2144" s="426"/>
      <c r="X2144" s="427"/>
      <c r="Y2144" s="416" t="e">
        <f t="shared" si="166"/>
        <v>#N/A</v>
      </c>
      <c r="Z2144" s="416" t="e">
        <f t="shared" si="167"/>
        <v>#N/A</v>
      </c>
      <c r="AA2144" s="416" t="str">
        <f t="shared" si="168"/>
        <v/>
      </c>
      <c r="AB2144" s="416" t="e">
        <f t="shared" si="169"/>
        <v>#N/A</v>
      </c>
      <c r="AC2144" s="416" t="e">
        <f t="shared" si="170"/>
        <v>#N/A</v>
      </c>
    </row>
    <row r="2145" ht="22.5" customHeight="1" spans="1:29">
      <c r="A2145" s="421"/>
      <c r="B2145" s="422"/>
      <c r="C2145" s="422"/>
      <c r="D2145" s="421"/>
      <c r="E2145" s="421"/>
      <c r="F2145" s="421"/>
      <c r="G2145" s="421"/>
      <c r="H2145" s="421"/>
      <c r="I2145" s="421"/>
      <c r="J2145" s="421"/>
      <c r="K2145" s="421"/>
      <c r="L2145" s="421"/>
      <c r="M2145" s="421"/>
      <c r="N2145" s="426"/>
      <c r="O2145" s="426"/>
      <c r="P2145" s="427"/>
      <c r="Q2145" s="427"/>
      <c r="R2145" s="426"/>
      <c r="S2145" s="426"/>
      <c r="T2145" s="426"/>
      <c r="U2145" s="426"/>
      <c r="V2145" s="426"/>
      <c r="W2145" s="426"/>
      <c r="X2145" s="427"/>
      <c r="Y2145" s="416" t="e">
        <f t="shared" si="166"/>
        <v>#N/A</v>
      </c>
      <c r="Z2145" s="416" t="e">
        <f t="shared" si="167"/>
        <v>#N/A</v>
      </c>
      <c r="AA2145" s="416" t="str">
        <f t="shared" si="168"/>
        <v/>
      </c>
      <c r="AB2145" s="416" t="e">
        <f t="shared" si="169"/>
        <v>#N/A</v>
      </c>
      <c r="AC2145" s="416" t="e">
        <f t="shared" si="170"/>
        <v>#N/A</v>
      </c>
    </row>
    <row r="2146" ht="22.5" customHeight="1" spans="1:29">
      <c r="A2146" s="421"/>
      <c r="B2146" s="422"/>
      <c r="C2146" s="422"/>
      <c r="D2146" s="421"/>
      <c r="E2146" s="421"/>
      <c r="F2146" s="421"/>
      <c r="G2146" s="421"/>
      <c r="H2146" s="421"/>
      <c r="I2146" s="421"/>
      <c r="J2146" s="421"/>
      <c r="K2146" s="421"/>
      <c r="L2146" s="421"/>
      <c r="M2146" s="421"/>
      <c r="N2146" s="426"/>
      <c r="O2146" s="426"/>
      <c r="P2146" s="427"/>
      <c r="Q2146" s="427"/>
      <c r="R2146" s="426"/>
      <c r="S2146" s="426"/>
      <c r="T2146" s="426"/>
      <c r="U2146" s="426"/>
      <c r="V2146" s="426"/>
      <c r="W2146" s="426"/>
      <c r="X2146" s="427"/>
      <c r="Y2146" s="416" t="e">
        <f t="shared" si="166"/>
        <v>#N/A</v>
      </c>
      <c r="Z2146" s="416" t="e">
        <f t="shared" si="167"/>
        <v>#N/A</v>
      </c>
      <c r="AA2146" s="416" t="str">
        <f t="shared" si="168"/>
        <v/>
      </c>
      <c r="AB2146" s="416" t="e">
        <f t="shared" si="169"/>
        <v>#N/A</v>
      </c>
      <c r="AC2146" s="416" t="e">
        <f t="shared" si="170"/>
        <v>#N/A</v>
      </c>
    </row>
    <row r="2147" ht="22.5" customHeight="1" spans="1:29">
      <c r="A2147" s="421"/>
      <c r="B2147" s="422"/>
      <c r="C2147" s="422"/>
      <c r="D2147" s="421"/>
      <c r="E2147" s="421"/>
      <c r="F2147" s="421"/>
      <c r="G2147" s="421"/>
      <c r="H2147" s="421"/>
      <c r="I2147" s="421"/>
      <c r="J2147" s="421"/>
      <c r="K2147" s="421"/>
      <c r="L2147" s="421"/>
      <c r="M2147" s="421"/>
      <c r="N2147" s="426"/>
      <c r="O2147" s="426"/>
      <c r="P2147" s="427"/>
      <c r="Q2147" s="427"/>
      <c r="R2147" s="426"/>
      <c r="S2147" s="426"/>
      <c r="T2147" s="426"/>
      <c r="U2147" s="426"/>
      <c r="V2147" s="426"/>
      <c r="W2147" s="426"/>
      <c r="X2147" s="427"/>
      <c r="Y2147" s="416" t="e">
        <f t="shared" si="166"/>
        <v>#N/A</v>
      </c>
      <c r="Z2147" s="416" t="e">
        <f t="shared" si="167"/>
        <v>#N/A</v>
      </c>
      <c r="AA2147" s="416" t="str">
        <f t="shared" si="168"/>
        <v/>
      </c>
      <c r="AB2147" s="416" t="e">
        <f t="shared" si="169"/>
        <v>#N/A</v>
      </c>
      <c r="AC2147" s="416" t="e">
        <f t="shared" si="170"/>
        <v>#N/A</v>
      </c>
    </row>
    <row r="2148" ht="22.5" customHeight="1" spans="1:29">
      <c r="A2148" s="421"/>
      <c r="B2148" s="422"/>
      <c r="C2148" s="422"/>
      <c r="D2148" s="421"/>
      <c r="E2148" s="421"/>
      <c r="F2148" s="421"/>
      <c r="G2148" s="421"/>
      <c r="H2148" s="421"/>
      <c r="I2148" s="421"/>
      <c r="J2148" s="421"/>
      <c r="K2148" s="421"/>
      <c r="L2148" s="421"/>
      <c r="M2148" s="421"/>
      <c r="N2148" s="426"/>
      <c r="O2148" s="426"/>
      <c r="P2148" s="427"/>
      <c r="Q2148" s="427"/>
      <c r="R2148" s="426"/>
      <c r="S2148" s="426"/>
      <c r="T2148" s="426"/>
      <c r="U2148" s="426"/>
      <c r="V2148" s="426"/>
      <c r="W2148" s="426"/>
      <c r="X2148" s="427"/>
      <c r="Y2148" s="416" t="e">
        <f t="shared" si="166"/>
        <v>#N/A</v>
      </c>
      <c r="Z2148" s="416" t="e">
        <f t="shared" si="167"/>
        <v>#N/A</v>
      </c>
      <c r="AA2148" s="416" t="str">
        <f t="shared" si="168"/>
        <v/>
      </c>
      <c r="AB2148" s="416" t="e">
        <f t="shared" si="169"/>
        <v>#N/A</v>
      </c>
      <c r="AC2148" s="416" t="e">
        <f t="shared" si="170"/>
        <v>#N/A</v>
      </c>
    </row>
    <row r="2149" ht="22.5" customHeight="1" spans="1:29">
      <c r="A2149" s="421"/>
      <c r="B2149" s="422"/>
      <c r="C2149" s="422"/>
      <c r="D2149" s="421"/>
      <c r="E2149" s="421"/>
      <c r="F2149" s="421"/>
      <c r="G2149" s="421"/>
      <c r="H2149" s="421"/>
      <c r="I2149" s="421"/>
      <c r="J2149" s="421"/>
      <c r="K2149" s="421"/>
      <c r="L2149" s="421"/>
      <c r="M2149" s="421"/>
      <c r="N2149" s="426"/>
      <c r="O2149" s="426"/>
      <c r="P2149" s="427"/>
      <c r="Q2149" s="427"/>
      <c r="R2149" s="426"/>
      <c r="S2149" s="426"/>
      <c r="T2149" s="426"/>
      <c r="U2149" s="426"/>
      <c r="V2149" s="426"/>
      <c r="W2149" s="426"/>
      <c r="X2149" s="427"/>
      <c r="Y2149" s="416" t="e">
        <f t="shared" si="166"/>
        <v>#N/A</v>
      </c>
      <c r="Z2149" s="416" t="e">
        <f t="shared" si="167"/>
        <v>#N/A</v>
      </c>
      <c r="AA2149" s="416" t="str">
        <f t="shared" si="168"/>
        <v/>
      </c>
      <c r="AB2149" s="416" t="e">
        <f t="shared" si="169"/>
        <v>#N/A</v>
      </c>
      <c r="AC2149" s="416" t="e">
        <f t="shared" si="170"/>
        <v>#N/A</v>
      </c>
    </row>
    <row r="2150" ht="22.5" customHeight="1" spans="1:29">
      <c r="A2150" s="421"/>
      <c r="B2150" s="422"/>
      <c r="C2150" s="422"/>
      <c r="D2150" s="421"/>
      <c r="E2150" s="421"/>
      <c r="F2150" s="421"/>
      <c r="G2150" s="421"/>
      <c r="H2150" s="421"/>
      <c r="I2150" s="421"/>
      <c r="J2150" s="421"/>
      <c r="K2150" s="421"/>
      <c r="L2150" s="421"/>
      <c r="M2150" s="421"/>
      <c r="N2150" s="426"/>
      <c r="O2150" s="426"/>
      <c r="P2150" s="427"/>
      <c r="Q2150" s="427"/>
      <c r="R2150" s="426"/>
      <c r="S2150" s="426"/>
      <c r="T2150" s="426"/>
      <c r="U2150" s="426"/>
      <c r="V2150" s="426"/>
      <c r="W2150" s="426"/>
      <c r="X2150" s="427"/>
      <c r="Y2150" s="416" t="e">
        <f t="shared" si="166"/>
        <v>#N/A</v>
      </c>
      <c r="Z2150" s="416" t="e">
        <f t="shared" si="167"/>
        <v>#N/A</v>
      </c>
      <c r="AA2150" s="416" t="str">
        <f t="shared" si="168"/>
        <v/>
      </c>
      <c r="AB2150" s="416" t="e">
        <f t="shared" si="169"/>
        <v>#N/A</v>
      </c>
      <c r="AC2150" s="416" t="e">
        <f t="shared" si="170"/>
        <v>#N/A</v>
      </c>
    </row>
    <row r="2151" ht="22.5" customHeight="1" spans="1:29">
      <c r="A2151" s="421"/>
      <c r="B2151" s="422"/>
      <c r="C2151" s="422"/>
      <c r="D2151" s="421"/>
      <c r="E2151" s="421"/>
      <c r="F2151" s="421"/>
      <c r="G2151" s="421"/>
      <c r="H2151" s="421"/>
      <c r="I2151" s="421"/>
      <c r="J2151" s="421"/>
      <c r="K2151" s="421"/>
      <c r="L2151" s="421"/>
      <c r="M2151" s="421"/>
      <c r="N2151" s="426"/>
      <c r="O2151" s="426"/>
      <c r="P2151" s="427"/>
      <c r="Q2151" s="427"/>
      <c r="R2151" s="426"/>
      <c r="S2151" s="426"/>
      <c r="T2151" s="426"/>
      <c r="U2151" s="426"/>
      <c r="V2151" s="426"/>
      <c r="W2151" s="426"/>
      <c r="X2151" s="427"/>
      <c r="Y2151" s="416" t="e">
        <f t="shared" si="166"/>
        <v>#N/A</v>
      </c>
      <c r="Z2151" s="416" t="e">
        <f t="shared" si="167"/>
        <v>#N/A</v>
      </c>
      <c r="AA2151" s="416" t="str">
        <f t="shared" si="168"/>
        <v/>
      </c>
      <c r="AB2151" s="416" t="e">
        <f t="shared" si="169"/>
        <v>#N/A</v>
      </c>
      <c r="AC2151" s="416" t="e">
        <f t="shared" si="170"/>
        <v>#N/A</v>
      </c>
    </row>
    <row r="2152" ht="22.5" customHeight="1" spans="1:29">
      <c r="A2152" s="421"/>
      <c r="B2152" s="422"/>
      <c r="C2152" s="422"/>
      <c r="D2152" s="421"/>
      <c r="E2152" s="421"/>
      <c r="F2152" s="421"/>
      <c r="G2152" s="421"/>
      <c r="H2152" s="421"/>
      <c r="I2152" s="421"/>
      <c r="J2152" s="421"/>
      <c r="K2152" s="421"/>
      <c r="L2152" s="421"/>
      <c r="M2152" s="421"/>
      <c r="N2152" s="426"/>
      <c r="O2152" s="426"/>
      <c r="P2152" s="427"/>
      <c r="Q2152" s="427"/>
      <c r="R2152" s="426"/>
      <c r="S2152" s="426"/>
      <c r="T2152" s="426"/>
      <c r="U2152" s="426"/>
      <c r="V2152" s="426"/>
      <c r="W2152" s="426"/>
      <c r="X2152" s="427"/>
      <c r="Y2152" s="416" t="e">
        <f t="shared" si="166"/>
        <v>#N/A</v>
      </c>
      <c r="Z2152" s="416" t="e">
        <f t="shared" si="167"/>
        <v>#N/A</v>
      </c>
      <c r="AA2152" s="416" t="str">
        <f t="shared" si="168"/>
        <v/>
      </c>
      <c r="AB2152" s="416" t="e">
        <f t="shared" si="169"/>
        <v>#N/A</v>
      </c>
      <c r="AC2152" s="416" t="e">
        <f t="shared" si="170"/>
        <v>#N/A</v>
      </c>
    </row>
    <row r="2153" ht="22.5" customHeight="1" spans="1:29">
      <c r="A2153" s="421"/>
      <c r="B2153" s="422"/>
      <c r="C2153" s="422"/>
      <c r="D2153" s="421"/>
      <c r="E2153" s="421"/>
      <c r="F2153" s="421"/>
      <c r="G2153" s="421"/>
      <c r="H2153" s="421"/>
      <c r="I2153" s="421"/>
      <c r="J2153" s="421"/>
      <c r="K2153" s="421"/>
      <c r="L2153" s="421"/>
      <c r="M2153" s="421"/>
      <c r="N2153" s="426"/>
      <c r="O2153" s="426"/>
      <c r="P2153" s="427"/>
      <c r="Q2153" s="427"/>
      <c r="R2153" s="426"/>
      <c r="S2153" s="426"/>
      <c r="T2153" s="426"/>
      <c r="U2153" s="426"/>
      <c r="V2153" s="426"/>
      <c r="W2153" s="426"/>
      <c r="X2153" s="427"/>
      <c r="Y2153" s="416" t="e">
        <f t="shared" si="166"/>
        <v>#N/A</v>
      </c>
      <c r="Z2153" s="416" t="e">
        <f t="shared" si="167"/>
        <v>#N/A</v>
      </c>
      <c r="AA2153" s="416" t="str">
        <f t="shared" si="168"/>
        <v/>
      </c>
      <c r="AB2153" s="416" t="e">
        <f t="shared" si="169"/>
        <v>#N/A</v>
      </c>
      <c r="AC2153" s="416" t="e">
        <f t="shared" si="170"/>
        <v>#N/A</v>
      </c>
    </row>
    <row r="2154" ht="22.5" customHeight="1" spans="1:29">
      <c r="A2154" s="421"/>
      <c r="B2154" s="422"/>
      <c r="C2154" s="422"/>
      <c r="D2154" s="421"/>
      <c r="E2154" s="421"/>
      <c r="F2154" s="421"/>
      <c r="G2154" s="421"/>
      <c r="H2154" s="421"/>
      <c r="I2154" s="421"/>
      <c r="J2154" s="421"/>
      <c r="K2154" s="421"/>
      <c r="L2154" s="421"/>
      <c r="M2154" s="421"/>
      <c r="N2154" s="426"/>
      <c r="O2154" s="426"/>
      <c r="P2154" s="427"/>
      <c r="Q2154" s="427"/>
      <c r="R2154" s="426"/>
      <c r="S2154" s="426"/>
      <c r="T2154" s="426"/>
      <c r="U2154" s="426"/>
      <c r="V2154" s="426"/>
      <c r="W2154" s="426"/>
      <c r="X2154" s="427"/>
      <c r="Y2154" s="416" t="e">
        <f t="shared" si="166"/>
        <v>#N/A</v>
      </c>
      <c r="Z2154" s="416" t="e">
        <f t="shared" si="167"/>
        <v>#N/A</v>
      </c>
      <c r="AA2154" s="416" t="str">
        <f t="shared" si="168"/>
        <v/>
      </c>
      <c r="AB2154" s="416" t="e">
        <f t="shared" si="169"/>
        <v>#N/A</v>
      </c>
      <c r="AC2154" s="416" t="e">
        <f t="shared" si="170"/>
        <v>#N/A</v>
      </c>
    </row>
    <row r="2155" ht="22.5" customHeight="1" spans="1:29">
      <c r="A2155" s="421"/>
      <c r="B2155" s="422"/>
      <c r="C2155" s="422"/>
      <c r="D2155" s="421"/>
      <c r="E2155" s="421"/>
      <c r="F2155" s="421"/>
      <c r="G2155" s="421"/>
      <c r="H2155" s="421"/>
      <c r="I2155" s="421"/>
      <c r="J2155" s="421"/>
      <c r="K2155" s="421"/>
      <c r="L2155" s="421"/>
      <c r="M2155" s="421"/>
      <c r="N2155" s="426"/>
      <c r="O2155" s="426"/>
      <c r="P2155" s="427"/>
      <c r="Q2155" s="427"/>
      <c r="R2155" s="426"/>
      <c r="S2155" s="426"/>
      <c r="T2155" s="426"/>
      <c r="U2155" s="426"/>
      <c r="V2155" s="426"/>
      <c r="W2155" s="426"/>
      <c r="X2155" s="427"/>
      <c r="Y2155" s="416" t="e">
        <f t="shared" si="166"/>
        <v>#N/A</v>
      </c>
      <c r="Z2155" s="416" t="e">
        <f t="shared" si="167"/>
        <v>#N/A</v>
      </c>
      <c r="AA2155" s="416" t="str">
        <f t="shared" si="168"/>
        <v/>
      </c>
      <c r="AB2155" s="416" t="e">
        <f t="shared" si="169"/>
        <v>#N/A</v>
      </c>
      <c r="AC2155" s="416" t="e">
        <f t="shared" si="170"/>
        <v>#N/A</v>
      </c>
    </row>
    <row r="2156" ht="22.5" customHeight="1" spans="1:29">
      <c r="A2156" s="421"/>
      <c r="B2156" s="422"/>
      <c r="C2156" s="422"/>
      <c r="D2156" s="421"/>
      <c r="E2156" s="421"/>
      <c r="F2156" s="421"/>
      <c r="G2156" s="421"/>
      <c r="H2156" s="421"/>
      <c r="I2156" s="421"/>
      <c r="J2156" s="421"/>
      <c r="K2156" s="421"/>
      <c r="L2156" s="421"/>
      <c r="M2156" s="421"/>
      <c r="N2156" s="426"/>
      <c r="O2156" s="426"/>
      <c r="P2156" s="427"/>
      <c r="Q2156" s="427"/>
      <c r="R2156" s="426"/>
      <c r="S2156" s="426"/>
      <c r="T2156" s="426"/>
      <c r="U2156" s="426"/>
      <c r="V2156" s="426"/>
      <c r="W2156" s="426"/>
      <c r="X2156" s="427"/>
      <c r="Y2156" s="416" t="e">
        <f t="shared" si="166"/>
        <v>#N/A</v>
      </c>
      <c r="Z2156" s="416" t="e">
        <f t="shared" si="167"/>
        <v>#N/A</v>
      </c>
      <c r="AA2156" s="416" t="str">
        <f t="shared" si="168"/>
        <v/>
      </c>
      <c r="AB2156" s="416" t="e">
        <f t="shared" si="169"/>
        <v>#N/A</v>
      </c>
      <c r="AC2156" s="416" t="e">
        <f t="shared" si="170"/>
        <v>#N/A</v>
      </c>
    </row>
    <row r="2157" ht="22.5" customHeight="1" spans="1:29">
      <c r="A2157" s="421"/>
      <c r="B2157" s="422"/>
      <c r="C2157" s="422"/>
      <c r="D2157" s="421"/>
      <c r="E2157" s="421"/>
      <c r="F2157" s="421"/>
      <c r="G2157" s="421"/>
      <c r="H2157" s="421"/>
      <c r="I2157" s="421"/>
      <c r="J2157" s="421"/>
      <c r="K2157" s="421"/>
      <c r="L2157" s="421"/>
      <c r="M2157" s="421"/>
      <c r="N2157" s="426"/>
      <c r="O2157" s="426"/>
      <c r="P2157" s="427"/>
      <c r="Q2157" s="427"/>
      <c r="R2157" s="426"/>
      <c r="S2157" s="426"/>
      <c r="T2157" s="426"/>
      <c r="U2157" s="426"/>
      <c r="V2157" s="426"/>
      <c r="W2157" s="426"/>
      <c r="X2157" s="427"/>
      <c r="Y2157" s="416" t="e">
        <f t="shared" si="166"/>
        <v>#N/A</v>
      </c>
      <c r="Z2157" s="416" t="e">
        <f t="shared" si="167"/>
        <v>#N/A</v>
      </c>
      <c r="AA2157" s="416" t="str">
        <f t="shared" si="168"/>
        <v/>
      </c>
      <c r="AB2157" s="416" t="e">
        <f t="shared" si="169"/>
        <v>#N/A</v>
      </c>
      <c r="AC2157" s="416" t="e">
        <f t="shared" si="170"/>
        <v>#N/A</v>
      </c>
    </row>
    <row r="2158" ht="22.5" customHeight="1" spans="1:29">
      <c r="A2158" s="421"/>
      <c r="B2158" s="422"/>
      <c r="C2158" s="422"/>
      <c r="D2158" s="421"/>
      <c r="E2158" s="421"/>
      <c r="F2158" s="421"/>
      <c r="G2158" s="421"/>
      <c r="H2158" s="421"/>
      <c r="I2158" s="421"/>
      <c r="J2158" s="421"/>
      <c r="K2158" s="421"/>
      <c r="L2158" s="421"/>
      <c r="M2158" s="421"/>
      <c r="N2158" s="426"/>
      <c r="O2158" s="426"/>
      <c r="P2158" s="427"/>
      <c r="Q2158" s="427"/>
      <c r="R2158" s="426"/>
      <c r="S2158" s="426"/>
      <c r="T2158" s="426"/>
      <c r="U2158" s="426"/>
      <c r="V2158" s="426"/>
      <c r="W2158" s="426"/>
      <c r="X2158" s="427"/>
      <c r="Y2158" s="416" t="e">
        <f t="shared" si="166"/>
        <v>#N/A</v>
      </c>
      <c r="Z2158" s="416" t="e">
        <f t="shared" si="167"/>
        <v>#N/A</v>
      </c>
      <c r="AA2158" s="416" t="str">
        <f t="shared" si="168"/>
        <v/>
      </c>
      <c r="AB2158" s="416" t="e">
        <f t="shared" si="169"/>
        <v>#N/A</v>
      </c>
      <c r="AC2158" s="416" t="e">
        <f t="shared" si="170"/>
        <v>#N/A</v>
      </c>
    </row>
    <row r="2159" ht="22.5" customHeight="1" spans="1:29">
      <c r="A2159" s="421"/>
      <c r="B2159" s="422"/>
      <c r="C2159" s="422"/>
      <c r="D2159" s="421"/>
      <c r="E2159" s="421"/>
      <c r="F2159" s="421"/>
      <c r="G2159" s="421"/>
      <c r="H2159" s="421"/>
      <c r="I2159" s="421"/>
      <c r="J2159" s="421"/>
      <c r="K2159" s="421"/>
      <c r="L2159" s="421"/>
      <c r="M2159" s="421"/>
      <c r="N2159" s="426"/>
      <c r="O2159" s="426"/>
      <c r="P2159" s="427"/>
      <c r="Q2159" s="427"/>
      <c r="R2159" s="426"/>
      <c r="S2159" s="426"/>
      <c r="T2159" s="426"/>
      <c r="U2159" s="426"/>
      <c r="V2159" s="426"/>
      <c r="W2159" s="426"/>
      <c r="X2159" s="427"/>
      <c r="Y2159" s="416" t="e">
        <f t="shared" si="166"/>
        <v>#N/A</v>
      </c>
      <c r="Z2159" s="416" t="e">
        <f t="shared" si="167"/>
        <v>#N/A</v>
      </c>
      <c r="AA2159" s="416" t="str">
        <f t="shared" si="168"/>
        <v/>
      </c>
      <c r="AB2159" s="416" t="e">
        <f t="shared" si="169"/>
        <v>#N/A</v>
      </c>
      <c r="AC2159" s="416" t="e">
        <f t="shared" si="170"/>
        <v>#N/A</v>
      </c>
    </row>
    <row r="2160" ht="22.5" customHeight="1" spans="1:29">
      <c r="A2160" s="421"/>
      <c r="B2160" s="422"/>
      <c r="C2160" s="422"/>
      <c r="D2160" s="421"/>
      <c r="E2160" s="421"/>
      <c r="F2160" s="421"/>
      <c r="G2160" s="421"/>
      <c r="H2160" s="421"/>
      <c r="I2160" s="421"/>
      <c r="J2160" s="421"/>
      <c r="K2160" s="421"/>
      <c r="L2160" s="421"/>
      <c r="M2160" s="421"/>
      <c r="N2160" s="426"/>
      <c r="O2160" s="426"/>
      <c r="P2160" s="427"/>
      <c r="Q2160" s="427"/>
      <c r="R2160" s="426"/>
      <c r="S2160" s="426"/>
      <c r="T2160" s="426"/>
      <c r="U2160" s="426"/>
      <c r="V2160" s="426"/>
      <c r="W2160" s="426"/>
      <c r="X2160" s="427"/>
      <c r="Y2160" s="416" t="e">
        <f t="shared" si="166"/>
        <v>#N/A</v>
      </c>
      <c r="Z2160" s="416" t="e">
        <f t="shared" si="167"/>
        <v>#N/A</v>
      </c>
      <c r="AA2160" s="416" t="str">
        <f t="shared" si="168"/>
        <v/>
      </c>
      <c r="AB2160" s="416" t="e">
        <f t="shared" si="169"/>
        <v>#N/A</v>
      </c>
      <c r="AC2160" s="416" t="e">
        <f t="shared" si="170"/>
        <v>#N/A</v>
      </c>
    </row>
    <row r="2161" ht="22.5" customHeight="1" spans="1:29">
      <c r="A2161" s="421"/>
      <c r="B2161" s="422"/>
      <c r="C2161" s="422"/>
      <c r="D2161" s="421"/>
      <c r="E2161" s="421"/>
      <c r="F2161" s="421"/>
      <c r="G2161" s="421"/>
      <c r="H2161" s="421"/>
      <c r="I2161" s="421"/>
      <c r="J2161" s="421"/>
      <c r="K2161" s="421"/>
      <c r="L2161" s="421"/>
      <c r="M2161" s="421"/>
      <c r="N2161" s="426"/>
      <c r="O2161" s="426"/>
      <c r="P2161" s="427"/>
      <c r="Q2161" s="427"/>
      <c r="R2161" s="426"/>
      <c r="S2161" s="426"/>
      <c r="T2161" s="426"/>
      <c r="U2161" s="426"/>
      <c r="V2161" s="426"/>
      <c r="W2161" s="426"/>
      <c r="X2161" s="427"/>
      <c r="Y2161" s="416" t="e">
        <f t="shared" si="166"/>
        <v>#N/A</v>
      </c>
      <c r="Z2161" s="416" t="e">
        <f t="shared" si="167"/>
        <v>#N/A</v>
      </c>
      <c r="AA2161" s="416" t="str">
        <f t="shared" si="168"/>
        <v/>
      </c>
      <c r="AB2161" s="416" t="e">
        <f t="shared" si="169"/>
        <v>#N/A</v>
      </c>
      <c r="AC2161" s="416" t="e">
        <f t="shared" si="170"/>
        <v>#N/A</v>
      </c>
    </row>
    <row r="2162" ht="22.5" customHeight="1" spans="1:29">
      <c r="A2162" s="421"/>
      <c r="B2162" s="422"/>
      <c r="C2162" s="422"/>
      <c r="D2162" s="421"/>
      <c r="E2162" s="421"/>
      <c r="F2162" s="421"/>
      <c r="G2162" s="421"/>
      <c r="H2162" s="421"/>
      <c r="I2162" s="421"/>
      <c r="J2162" s="421"/>
      <c r="K2162" s="421"/>
      <c r="L2162" s="421"/>
      <c r="M2162" s="421"/>
      <c r="N2162" s="426"/>
      <c r="O2162" s="426"/>
      <c r="P2162" s="427"/>
      <c r="Q2162" s="427"/>
      <c r="R2162" s="426"/>
      <c r="S2162" s="426"/>
      <c r="T2162" s="426"/>
      <c r="U2162" s="426"/>
      <c r="V2162" s="426"/>
      <c r="W2162" s="426"/>
      <c r="X2162" s="427"/>
      <c r="Y2162" s="416" t="e">
        <f t="shared" si="166"/>
        <v>#N/A</v>
      </c>
      <c r="Z2162" s="416" t="e">
        <f t="shared" si="167"/>
        <v>#N/A</v>
      </c>
      <c r="AA2162" s="416" t="str">
        <f t="shared" si="168"/>
        <v/>
      </c>
      <c r="AB2162" s="416" t="e">
        <f t="shared" si="169"/>
        <v>#N/A</v>
      </c>
      <c r="AC2162" s="416" t="e">
        <f t="shared" si="170"/>
        <v>#N/A</v>
      </c>
    </row>
    <row r="2163" ht="22.5" customHeight="1" spans="1:29">
      <c r="A2163" s="421"/>
      <c r="B2163" s="422"/>
      <c r="C2163" s="422"/>
      <c r="D2163" s="421"/>
      <c r="E2163" s="421"/>
      <c r="F2163" s="421"/>
      <c r="G2163" s="421"/>
      <c r="H2163" s="421"/>
      <c r="I2163" s="421"/>
      <c r="J2163" s="421"/>
      <c r="K2163" s="421"/>
      <c r="L2163" s="421"/>
      <c r="M2163" s="421"/>
      <c r="N2163" s="426"/>
      <c r="O2163" s="426"/>
      <c r="P2163" s="427"/>
      <c r="Q2163" s="427"/>
      <c r="R2163" s="426"/>
      <c r="S2163" s="426"/>
      <c r="T2163" s="426"/>
      <c r="U2163" s="426"/>
      <c r="V2163" s="426"/>
      <c r="W2163" s="426"/>
      <c r="X2163" s="427"/>
      <c r="Y2163" s="416" t="e">
        <f t="shared" si="166"/>
        <v>#N/A</v>
      </c>
      <c r="Z2163" s="416" t="e">
        <f t="shared" si="167"/>
        <v>#N/A</v>
      </c>
      <c r="AA2163" s="416" t="str">
        <f t="shared" si="168"/>
        <v/>
      </c>
      <c r="AB2163" s="416" t="e">
        <f t="shared" si="169"/>
        <v>#N/A</v>
      </c>
      <c r="AC2163" s="416" t="e">
        <f t="shared" si="170"/>
        <v>#N/A</v>
      </c>
    </row>
    <row r="2164" ht="22.5" customHeight="1" spans="1:29">
      <c r="A2164" s="421"/>
      <c r="B2164" s="422"/>
      <c r="C2164" s="422"/>
      <c r="D2164" s="421"/>
      <c r="E2164" s="421"/>
      <c r="F2164" s="421"/>
      <c r="G2164" s="421"/>
      <c r="H2164" s="421"/>
      <c r="I2164" s="421"/>
      <c r="J2164" s="421"/>
      <c r="K2164" s="421"/>
      <c r="L2164" s="421"/>
      <c r="M2164" s="421"/>
      <c r="N2164" s="426"/>
      <c r="O2164" s="426"/>
      <c r="P2164" s="427"/>
      <c r="Q2164" s="427"/>
      <c r="R2164" s="426"/>
      <c r="S2164" s="426"/>
      <c r="T2164" s="426"/>
      <c r="U2164" s="426"/>
      <c r="V2164" s="426"/>
      <c r="W2164" s="426"/>
      <c r="X2164" s="427"/>
      <c r="Y2164" s="416" t="e">
        <f t="shared" si="166"/>
        <v>#N/A</v>
      </c>
      <c r="Z2164" s="416" t="e">
        <f t="shared" si="167"/>
        <v>#N/A</v>
      </c>
      <c r="AA2164" s="416" t="str">
        <f t="shared" si="168"/>
        <v/>
      </c>
      <c r="AB2164" s="416" t="e">
        <f t="shared" si="169"/>
        <v>#N/A</v>
      </c>
      <c r="AC2164" s="416" t="e">
        <f t="shared" si="170"/>
        <v>#N/A</v>
      </c>
    </row>
    <row r="2165" ht="22.5" customHeight="1" spans="1:29">
      <c r="A2165" s="421"/>
      <c r="B2165" s="422"/>
      <c r="C2165" s="422"/>
      <c r="D2165" s="421"/>
      <c r="E2165" s="421"/>
      <c r="F2165" s="421"/>
      <c r="G2165" s="421"/>
      <c r="H2165" s="421"/>
      <c r="I2165" s="421"/>
      <c r="J2165" s="421"/>
      <c r="K2165" s="421"/>
      <c r="L2165" s="421"/>
      <c r="M2165" s="421"/>
      <c r="N2165" s="426"/>
      <c r="O2165" s="426"/>
      <c r="P2165" s="427"/>
      <c r="Q2165" s="427"/>
      <c r="R2165" s="426"/>
      <c r="S2165" s="426"/>
      <c r="T2165" s="426"/>
      <c r="U2165" s="426"/>
      <c r="V2165" s="426"/>
      <c r="W2165" s="426"/>
      <c r="X2165" s="427"/>
      <c r="Y2165" s="416" t="e">
        <f t="shared" si="166"/>
        <v>#N/A</v>
      </c>
      <c r="Z2165" s="416" t="e">
        <f t="shared" si="167"/>
        <v>#N/A</v>
      </c>
      <c r="AA2165" s="416" t="str">
        <f t="shared" si="168"/>
        <v/>
      </c>
      <c r="AB2165" s="416" t="e">
        <f t="shared" si="169"/>
        <v>#N/A</v>
      </c>
      <c r="AC2165" s="416" t="e">
        <f t="shared" si="170"/>
        <v>#N/A</v>
      </c>
    </row>
    <row r="2166" ht="22.5" customHeight="1" spans="1:29">
      <c r="A2166" s="421"/>
      <c r="B2166" s="422"/>
      <c r="C2166" s="422"/>
      <c r="D2166" s="421"/>
      <c r="E2166" s="421"/>
      <c r="F2166" s="421"/>
      <c r="G2166" s="421"/>
      <c r="H2166" s="421"/>
      <c r="I2166" s="421"/>
      <c r="J2166" s="421"/>
      <c r="K2166" s="421"/>
      <c r="L2166" s="421"/>
      <c r="M2166" s="421"/>
      <c r="N2166" s="426"/>
      <c r="O2166" s="426"/>
      <c r="P2166" s="427"/>
      <c r="Q2166" s="427"/>
      <c r="R2166" s="426"/>
      <c r="S2166" s="426"/>
      <c r="T2166" s="426"/>
      <c r="U2166" s="426"/>
      <c r="V2166" s="426"/>
      <c r="W2166" s="426"/>
      <c r="X2166" s="427"/>
      <c r="Y2166" s="416" t="e">
        <f t="shared" si="166"/>
        <v>#N/A</v>
      </c>
      <c r="Z2166" s="416" t="e">
        <f t="shared" si="167"/>
        <v>#N/A</v>
      </c>
      <c r="AA2166" s="416" t="str">
        <f t="shared" si="168"/>
        <v/>
      </c>
      <c r="AB2166" s="416" t="e">
        <f t="shared" si="169"/>
        <v>#N/A</v>
      </c>
      <c r="AC2166" s="416" t="e">
        <f t="shared" si="170"/>
        <v>#N/A</v>
      </c>
    </row>
    <row r="2167" ht="22.5" customHeight="1" spans="1:29">
      <c r="A2167" s="421"/>
      <c r="B2167" s="422"/>
      <c r="C2167" s="422"/>
      <c r="D2167" s="421"/>
      <c r="E2167" s="421"/>
      <c r="F2167" s="421"/>
      <c r="G2167" s="421"/>
      <c r="H2167" s="421"/>
      <c r="I2167" s="421"/>
      <c r="J2167" s="421"/>
      <c r="K2167" s="421"/>
      <c r="L2167" s="421"/>
      <c r="M2167" s="421"/>
      <c r="N2167" s="426"/>
      <c r="O2167" s="426"/>
      <c r="P2167" s="427"/>
      <c r="Q2167" s="427"/>
      <c r="R2167" s="426"/>
      <c r="S2167" s="426"/>
      <c r="T2167" s="426"/>
      <c r="U2167" s="426"/>
      <c r="V2167" s="426"/>
      <c r="W2167" s="426"/>
      <c r="X2167" s="427"/>
      <c r="Y2167" s="416" t="e">
        <f t="shared" si="166"/>
        <v>#N/A</v>
      </c>
      <c r="Z2167" s="416" t="e">
        <f t="shared" si="167"/>
        <v>#N/A</v>
      </c>
      <c r="AA2167" s="416" t="str">
        <f t="shared" si="168"/>
        <v/>
      </c>
      <c r="AB2167" s="416" t="e">
        <f t="shared" si="169"/>
        <v>#N/A</v>
      </c>
      <c r="AC2167" s="416" t="e">
        <f t="shared" si="170"/>
        <v>#N/A</v>
      </c>
    </row>
    <row r="2168" ht="22.5" customHeight="1" spans="1:29">
      <c r="A2168" s="421"/>
      <c r="B2168" s="422"/>
      <c r="C2168" s="422"/>
      <c r="D2168" s="421"/>
      <c r="E2168" s="421"/>
      <c r="F2168" s="421"/>
      <c r="G2168" s="421"/>
      <c r="H2168" s="421"/>
      <c r="I2168" s="421"/>
      <c r="J2168" s="421"/>
      <c r="K2168" s="421"/>
      <c r="L2168" s="421"/>
      <c r="M2168" s="421"/>
      <c r="N2168" s="426"/>
      <c r="O2168" s="426"/>
      <c r="P2168" s="427"/>
      <c r="Q2168" s="427"/>
      <c r="R2168" s="426"/>
      <c r="S2168" s="426"/>
      <c r="T2168" s="426"/>
      <c r="U2168" s="426"/>
      <c r="V2168" s="426"/>
      <c r="W2168" s="426"/>
      <c r="X2168" s="427"/>
      <c r="Y2168" s="416" t="e">
        <f t="shared" si="166"/>
        <v>#N/A</v>
      </c>
      <c r="Z2168" s="416" t="e">
        <f t="shared" si="167"/>
        <v>#N/A</v>
      </c>
      <c r="AA2168" s="416" t="str">
        <f t="shared" si="168"/>
        <v/>
      </c>
      <c r="AB2168" s="416" t="e">
        <f t="shared" si="169"/>
        <v>#N/A</v>
      </c>
      <c r="AC2168" s="416" t="e">
        <f t="shared" si="170"/>
        <v>#N/A</v>
      </c>
    </row>
    <row r="2169" ht="22.5" customHeight="1" spans="1:29">
      <c r="A2169" s="421"/>
      <c r="B2169" s="422"/>
      <c r="C2169" s="422"/>
      <c r="D2169" s="421"/>
      <c r="E2169" s="421"/>
      <c r="F2169" s="421"/>
      <c r="G2169" s="421"/>
      <c r="H2169" s="421"/>
      <c r="I2169" s="421"/>
      <c r="J2169" s="421"/>
      <c r="K2169" s="421"/>
      <c r="L2169" s="421"/>
      <c r="M2169" s="421"/>
      <c r="N2169" s="426"/>
      <c r="O2169" s="426"/>
      <c r="P2169" s="427"/>
      <c r="Q2169" s="427"/>
      <c r="R2169" s="426"/>
      <c r="S2169" s="426"/>
      <c r="T2169" s="426"/>
      <c r="U2169" s="426"/>
      <c r="V2169" s="426"/>
      <c r="W2169" s="426"/>
      <c r="X2169" s="427"/>
      <c r="Y2169" s="416" t="e">
        <f t="shared" si="166"/>
        <v>#N/A</v>
      </c>
      <c r="Z2169" s="416" t="e">
        <f t="shared" si="167"/>
        <v>#N/A</v>
      </c>
      <c r="AA2169" s="416" t="str">
        <f t="shared" si="168"/>
        <v/>
      </c>
      <c r="AB2169" s="416" t="e">
        <f t="shared" si="169"/>
        <v>#N/A</v>
      </c>
      <c r="AC2169" s="416" t="e">
        <f t="shared" si="170"/>
        <v>#N/A</v>
      </c>
    </row>
    <row r="2170" ht="22.5" customHeight="1" spans="1:29">
      <c r="A2170" s="421"/>
      <c r="B2170" s="422"/>
      <c r="C2170" s="422"/>
      <c r="D2170" s="421"/>
      <c r="E2170" s="421"/>
      <c r="F2170" s="421"/>
      <c r="G2170" s="421"/>
      <c r="H2170" s="421"/>
      <c r="I2170" s="421"/>
      <c r="J2170" s="421"/>
      <c r="K2170" s="421"/>
      <c r="L2170" s="421"/>
      <c r="M2170" s="421"/>
      <c r="N2170" s="426"/>
      <c r="O2170" s="426"/>
      <c r="P2170" s="427"/>
      <c r="Q2170" s="427"/>
      <c r="R2170" s="426"/>
      <c r="S2170" s="426"/>
      <c r="T2170" s="426"/>
      <c r="U2170" s="426"/>
      <c r="V2170" s="426"/>
      <c r="W2170" s="426"/>
      <c r="X2170" s="427"/>
      <c r="Y2170" s="416" t="e">
        <f t="shared" si="166"/>
        <v>#N/A</v>
      </c>
      <c r="Z2170" s="416" t="e">
        <f t="shared" si="167"/>
        <v>#N/A</v>
      </c>
      <c r="AA2170" s="416" t="str">
        <f t="shared" si="168"/>
        <v/>
      </c>
      <c r="AB2170" s="416" t="e">
        <f t="shared" si="169"/>
        <v>#N/A</v>
      </c>
      <c r="AC2170" s="416" t="e">
        <f t="shared" si="170"/>
        <v>#N/A</v>
      </c>
    </row>
    <row r="2171" ht="22.5" customHeight="1" spans="1:29">
      <c r="A2171" s="421"/>
      <c r="B2171" s="422"/>
      <c r="C2171" s="422"/>
      <c r="D2171" s="421"/>
      <c r="E2171" s="421"/>
      <c r="F2171" s="421"/>
      <c r="G2171" s="421"/>
      <c r="H2171" s="421"/>
      <c r="I2171" s="421"/>
      <c r="J2171" s="421"/>
      <c r="K2171" s="421"/>
      <c r="L2171" s="421"/>
      <c r="M2171" s="421"/>
      <c r="N2171" s="426"/>
      <c r="O2171" s="426"/>
      <c r="P2171" s="427"/>
      <c r="Q2171" s="427"/>
      <c r="R2171" s="426"/>
      <c r="S2171" s="426"/>
      <c r="T2171" s="426"/>
      <c r="U2171" s="426"/>
      <c r="V2171" s="426"/>
      <c r="W2171" s="426"/>
      <c r="X2171" s="427"/>
      <c r="Y2171" s="416" t="e">
        <f t="shared" si="166"/>
        <v>#N/A</v>
      </c>
      <c r="Z2171" s="416" t="e">
        <f t="shared" si="167"/>
        <v>#N/A</v>
      </c>
      <c r="AA2171" s="416" t="str">
        <f t="shared" si="168"/>
        <v/>
      </c>
      <c r="AB2171" s="416" t="e">
        <f t="shared" si="169"/>
        <v>#N/A</v>
      </c>
      <c r="AC2171" s="416" t="e">
        <f t="shared" si="170"/>
        <v>#N/A</v>
      </c>
    </row>
    <row r="2172" ht="22.5" customHeight="1" spans="1:29">
      <c r="A2172" s="421"/>
      <c r="B2172" s="422"/>
      <c r="C2172" s="422"/>
      <c r="D2172" s="421"/>
      <c r="E2172" s="421"/>
      <c r="F2172" s="421"/>
      <c r="G2172" s="421"/>
      <c r="H2172" s="421"/>
      <c r="I2172" s="421"/>
      <c r="J2172" s="421"/>
      <c r="K2172" s="421"/>
      <c r="L2172" s="421"/>
      <c r="M2172" s="421"/>
      <c r="N2172" s="426"/>
      <c r="O2172" s="426"/>
      <c r="P2172" s="427"/>
      <c r="Q2172" s="427"/>
      <c r="R2172" s="426"/>
      <c r="S2172" s="426"/>
      <c r="T2172" s="426"/>
      <c r="U2172" s="426"/>
      <c r="V2172" s="426"/>
      <c r="W2172" s="426"/>
      <c r="X2172" s="427"/>
      <c r="Y2172" s="416" t="e">
        <f t="shared" si="166"/>
        <v>#N/A</v>
      </c>
      <c r="Z2172" s="416" t="e">
        <f t="shared" si="167"/>
        <v>#N/A</v>
      </c>
      <c r="AA2172" s="416" t="str">
        <f t="shared" si="168"/>
        <v/>
      </c>
      <c r="AB2172" s="416" t="e">
        <f t="shared" si="169"/>
        <v>#N/A</v>
      </c>
      <c r="AC2172" s="416" t="e">
        <f t="shared" si="170"/>
        <v>#N/A</v>
      </c>
    </row>
    <row r="2173" ht="22.5" customHeight="1" spans="1:29">
      <c r="A2173" s="421"/>
      <c r="B2173" s="422"/>
      <c r="C2173" s="422"/>
      <c r="D2173" s="421"/>
      <c r="E2173" s="421"/>
      <c r="F2173" s="421"/>
      <c r="G2173" s="421"/>
      <c r="H2173" s="421"/>
      <c r="I2173" s="421"/>
      <c r="J2173" s="421"/>
      <c r="K2173" s="421"/>
      <c r="L2173" s="421"/>
      <c r="M2173" s="421"/>
      <c r="N2173" s="426"/>
      <c r="O2173" s="426"/>
      <c r="P2173" s="427"/>
      <c r="Q2173" s="427"/>
      <c r="R2173" s="426"/>
      <c r="S2173" s="426"/>
      <c r="T2173" s="426"/>
      <c r="U2173" s="426"/>
      <c r="V2173" s="426"/>
      <c r="W2173" s="426"/>
      <c r="X2173" s="427"/>
      <c r="Y2173" s="416" t="e">
        <f t="shared" si="166"/>
        <v>#N/A</v>
      </c>
      <c r="Z2173" s="416" t="e">
        <f t="shared" si="167"/>
        <v>#N/A</v>
      </c>
      <c r="AA2173" s="416" t="str">
        <f t="shared" si="168"/>
        <v/>
      </c>
      <c r="AB2173" s="416" t="e">
        <f t="shared" si="169"/>
        <v>#N/A</v>
      </c>
      <c r="AC2173" s="416" t="e">
        <f t="shared" si="170"/>
        <v>#N/A</v>
      </c>
    </row>
    <row r="2174" ht="22.5" customHeight="1" spans="1:29">
      <c r="A2174" s="421"/>
      <c r="B2174" s="422"/>
      <c r="C2174" s="422"/>
      <c r="D2174" s="421"/>
      <c r="E2174" s="421"/>
      <c r="F2174" s="421"/>
      <c r="G2174" s="421"/>
      <c r="H2174" s="421"/>
      <c r="I2174" s="421"/>
      <c r="J2174" s="421"/>
      <c r="K2174" s="421"/>
      <c r="L2174" s="421"/>
      <c r="M2174" s="421"/>
      <c r="N2174" s="426"/>
      <c r="O2174" s="426"/>
      <c r="P2174" s="427"/>
      <c r="Q2174" s="427"/>
      <c r="R2174" s="426"/>
      <c r="S2174" s="426"/>
      <c r="T2174" s="426"/>
      <c r="U2174" s="426"/>
      <c r="V2174" s="426"/>
      <c r="W2174" s="426"/>
      <c r="X2174" s="427"/>
      <c r="Y2174" s="416" t="e">
        <f t="shared" si="166"/>
        <v>#N/A</v>
      </c>
      <c r="Z2174" s="416" t="e">
        <f t="shared" si="167"/>
        <v>#N/A</v>
      </c>
      <c r="AA2174" s="416" t="str">
        <f t="shared" si="168"/>
        <v/>
      </c>
      <c r="AB2174" s="416" t="e">
        <f t="shared" si="169"/>
        <v>#N/A</v>
      </c>
      <c r="AC2174" s="416" t="e">
        <f t="shared" si="170"/>
        <v>#N/A</v>
      </c>
    </row>
    <row r="2175" ht="22.5" customHeight="1" spans="1:29">
      <c r="A2175" s="421"/>
      <c r="B2175" s="422"/>
      <c r="C2175" s="422"/>
      <c r="D2175" s="421"/>
      <c r="E2175" s="421"/>
      <c r="F2175" s="421"/>
      <c r="G2175" s="421"/>
      <c r="H2175" s="421"/>
      <c r="I2175" s="421"/>
      <c r="J2175" s="421"/>
      <c r="K2175" s="421"/>
      <c r="L2175" s="421"/>
      <c r="M2175" s="421"/>
      <c r="N2175" s="426"/>
      <c r="O2175" s="426"/>
      <c r="P2175" s="427"/>
      <c r="Q2175" s="427"/>
      <c r="R2175" s="426"/>
      <c r="S2175" s="426"/>
      <c r="T2175" s="426"/>
      <c r="U2175" s="426"/>
      <c r="V2175" s="426"/>
      <c r="W2175" s="426"/>
      <c r="X2175" s="427"/>
      <c r="Y2175" s="416" t="e">
        <f t="shared" si="166"/>
        <v>#N/A</v>
      </c>
      <c r="Z2175" s="416" t="e">
        <f t="shared" si="167"/>
        <v>#N/A</v>
      </c>
      <c r="AA2175" s="416" t="str">
        <f t="shared" si="168"/>
        <v/>
      </c>
      <c r="AB2175" s="416" t="e">
        <f t="shared" si="169"/>
        <v>#N/A</v>
      </c>
      <c r="AC2175" s="416" t="e">
        <f t="shared" si="170"/>
        <v>#N/A</v>
      </c>
    </row>
    <row r="2176" ht="22.5" customHeight="1" spans="1:29">
      <c r="A2176" s="421"/>
      <c r="B2176" s="422"/>
      <c r="C2176" s="422"/>
      <c r="D2176" s="421"/>
      <c r="E2176" s="421"/>
      <c r="F2176" s="421"/>
      <c r="G2176" s="421"/>
      <c r="H2176" s="421"/>
      <c r="I2176" s="421"/>
      <c r="J2176" s="421"/>
      <c r="K2176" s="421"/>
      <c r="L2176" s="421"/>
      <c r="M2176" s="421"/>
      <c r="N2176" s="426"/>
      <c r="O2176" s="426"/>
      <c r="P2176" s="427"/>
      <c r="Q2176" s="427"/>
      <c r="R2176" s="426"/>
      <c r="S2176" s="426"/>
      <c r="T2176" s="426"/>
      <c r="U2176" s="426"/>
      <c r="V2176" s="426"/>
      <c r="W2176" s="426"/>
      <c r="X2176" s="427"/>
      <c r="Y2176" s="416" t="e">
        <f t="shared" si="166"/>
        <v>#N/A</v>
      </c>
      <c r="Z2176" s="416" t="e">
        <f t="shared" si="167"/>
        <v>#N/A</v>
      </c>
      <c r="AA2176" s="416" t="str">
        <f t="shared" si="168"/>
        <v/>
      </c>
      <c r="AB2176" s="416" t="e">
        <f t="shared" si="169"/>
        <v>#N/A</v>
      </c>
      <c r="AC2176" s="416" t="e">
        <f t="shared" si="170"/>
        <v>#N/A</v>
      </c>
    </row>
    <row r="2177" ht="22.5" customHeight="1" spans="1:29">
      <c r="A2177" s="421"/>
      <c r="B2177" s="422"/>
      <c r="C2177" s="422"/>
      <c r="D2177" s="421"/>
      <c r="E2177" s="421"/>
      <c r="F2177" s="421"/>
      <c r="G2177" s="421"/>
      <c r="H2177" s="421"/>
      <c r="I2177" s="421"/>
      <c r="J2177" s="421"/>
      <c r="K2177" s="421"/>
      <c r="L2177" s="421"/>
      <c r="M2177" s="421"/>
      <c r="N2177" s="426"/>
      <c r="O2177" s="426"/>
      <c r="P2177" s="427"/>
      <c r="Q2177" s="427"/>
      <c r="R2177" s="426"/>
      <c r="S2177" s="426"/>
      <c r="T2177" s="426"/>
      <c r="U2177" s="426"/>
      <c r="V2177" s="426"/>
      <c r="W2177" s="426"/>
      <c r="X2177" s="427"/>
      <c r="Y2177" s="416" t="e">
        <f t="shared" si="166"/>
        <v>#N/A</v>
      </c>
      <c r="Z2177" s="416" t="e">
        <f t="shared" si="167"/>
        <v>#N/A</v>
      </c>
      <c r="AA2177" s="416" t="str">
        <f t="shared" si="168"/>
        <v/>
      </c>
      <c r="AB2177" s="416" t="e">
        <f t="shared" si="169"/>
        <v>#N/A</v>
      </c>
      <c r="AC2177" s="416" t="e">
        <f t="shared" si="170"/>
        <v>#N/A</v>
      </c>
    </row>
    <row r="2178" ht="22.5" customHeight="1" spans="1:29">
      <c r="A2178" s="421"/>
      <c r="B2178" s="422"/>
      <c r="C2178" s="422"/>
      <c r="D2178" s="421"/>
      <c r="E2178" s="421"/>
      <c r="F2178" s="421"/>
      <c r="G2178" s="421"/>
      <c r="H2178" s="421"/>
      <c r="I2178" s="421"/>
      <c r="J2178" s="421"/>
      <c r="K2178" s="421"/>
      <c r="L2178" s="421"/>
      <c r="M2178" s="421"/>
      <c r="N2178" s="426"/>
      <c r="O2178" s="426"/>
      <c r="P2178" s="427"/>
      <c r="Q2178" s="427"/>
      <c r="R2178" s="426"/>
      <c r="S2178" s="426"/>
      <c r="T2178" s="426"/>
      <c r="U2178" s="426"/>
      <c r="V2178" s="426"/>
      <c r="W2178" s="426"/>
      <c r="X2178" s="427"/>
      <c r="Y2178" s="416" t="e">
        <f t="shared" si="166"/>
        <v>#N/A</v>
      </c>
      <c r="Z2178" s="416" t="e">
        <f t="shared" si="167"/>
        <v>#N/A</v>
      </c>
      <c r="AA2178" s="416" t="str">
        <f t="shared" si="168"/>
        <v/>
      </c>
      <c r="AB2178" s="416" t="e">
        <f t="shared" si="169"/>
        <v>#N/A</v>
      </c>
      <c r="AC2178" s="416" t="e">
        <f t="shared" si="170"/>
        <v>#N/A</v>
      </c>
    </row>
    <row r="2179" ht="22.5" customHeight="1" spans="1:29">
      <c r="A2179" s="421"/>
      <c r="B2179" s="422"/>
      <c r="C2179" s="422"/>
      <c r="D2179" s="421"/>
      <c r="E2179" s="421"/>
      <c r="F2179" s="421"/>
      <c r="G2179" s="421"/>
      <c r="H2179" s="421"/>
      <c r="I2179" s="421"/>
      <c r="J2179" s="421"/>
      <c r="K2179" s="421"/>
      <c r="L2179" s="421"/>
      <c r="M2179" s="421"/>
      <c r="N2179" s="426"/>
      <c r="O2179" s="426"/>
      <c r="P2179" s="427"/>
      <c r="Q2179" s="427"/>
      <c r="R2179" s="426"/>
      <c r="S2179" s="426"/>
      <c r="T2179" s="426"/>
      <c r="U2179" s="426"/>
      <c r="V2179" s="426"/>
      <c r="W2179" s="426"/>
      <c r="X2179" s="427"/>
      <c r="Y2179" s="416" t="e">
        <f t="shared" si="166"/>
        <v>#N/A</v>
      </c>
      <c r="Z2179" s="416" t="e">
        <f t="shared" si="167"/>
        <v>#N/A</v>
      </c>
      <c r="AA2179" s="416" t="str">
        <f t="shared" si="168"/>
        <v/>
      </c>
      <c r="AB2179" s="416" t="e">
        <f t="shared" si="169"/>
        <v>#N/A</v>
      </c>
      <c r="AC2179" s="416" t="e">
        <f t="shared" si="170"/>
        <v>#N/A</v>
      </c>
    </row>
    <row r="2180" ht="22.5" customHeight="1" spans="1:29">
      <c r="A2180" s="421"/>
      <c r="B2180" s="422"/>
      <c r="C2180" s="422"/>
      <c r="D2180" s="421"/>
      <c r="E2180" s="421"/>
      <c r="F2180" s="421"/>
      <c r="G2180" s="421"/>
      <c r="H2180" s="421"/>
      <c r="I2180" s="421"/>
      <c r="J2180" s="421"/>
      <c r="K2180" s="421"/>
      <c r="L2180" s="421"/>
      <c r="M2180" s="421"/>
      <c r="N2180" s="426"/>
      <c r="O2180" s="426"/>
      <c r="P2180" s="427"/>
      <c r="Q2180" s="427"/>
      <c r="R2180" s="426"/>
      <c r="S2180" s="426"/>
      <c r="T2180" s="426"/>
      <c r="U2180" s="426"/>
      <c r="V2180" s="426"/>
      <c r="W2180" s="426"/>
      <c r="X2180" s="427"/>
      <c r="Y2180" s="416" t="e">
        <f t="shared" si="166"/>
        <v>#N/A</v>
      </c>
      <c r="Z2180" s="416" t="e">
        <f t="shared" si="167"/>
        <v>#N/A</v>
      </c>
      <c r="AA2180" s="416" t="str">
        <f t="shared" si="168"/>
        <v/>
      </c>
      <c r="AB2180" s="416" t="e">
        <f t="shared" si="169"/>
        <v>#N/A</v>
      </c>
      <c r="AC2180" s="416" t="e">
        <f t="shared" si="170"/>
        <v>#N/A</v>
      </c>
    </row>
    <row r="2181" ht="22.5" customHeight="1" spans="1:29">
      <c r="A2181" s="421"/>
      <c r="B2181" s="422"/>
      <c r="C2181" s="422"/>
      <c r="D2181" s="421"/>
      <c r="E2181" s="421"/>
      <c r="F2181" s="421"/>
      <c r="G2181" s="421"/>
      <c r="H2181" s="421"/>
      <c r="I2181" s="421"/>
      <c r="J2181" s="421"/>
      <c r="K2181" s="421"/>
      <c r="L2181" s="421"/>
      <c r="M2181" s="421"/>
      <c r="N2181" s="426"/>
      <c r="O2181" s="426"/>
      <c r="P2181" s="427"/>
      <c r="Q2181" s="427"/>
      <c r="R2181" s="426"/>
      <c r="S2181" s="426"/>
      <c r="T2181" s="426"/>
      <c r="U2181" s="426"/>
      <c r="V2181" s="426"/>
      <c r="W2181" s="426"/>
      <c r="X2181" s="427"/>
      <c r="Y2181" s="416" t="e">
        <f t="shared" si="166"/>
        <v>#N/A</v>
      </c>
      <c r="Z2181" s="416" t="e">
        <f t="shared" si="167"/>
        <v>#N/A</v>
      </c>
      <c r="AA2181" s="416" t="str">
        <f t="shared" si="168"/>
        <v/>
      </c>
      <c r="AB2181" s="416" t="e">
        <f t="shared" si="169"/>
        <v>#N/A</v>
      </c>
      <c r="AC2181" s="416" t="e">
        <f t="shared" si="170"/>
        <v>#N/A</v>
      </c>
    </row>
    <row r="2182" ht="22.5" customHeight="1" spans="1:29">
      <c r="A2182" s="421"/>
      <c r="B2182" s="422"/>
      <c r="C2182" s="422"/>
      <c r="D2182" s="421"/>
      <c r="E2182" s="421"/>
      <c r="F2182" s="421"/>
      <c r="G2182" s="421"/>
      <c r="H2182" s="421"/>
      <c r="I2182" s="421"/>
      <c r="J2182" s="421"/>
      <c r="K2182" s="421"/>
      <c r="L2182" s="421"/>
      <c r="M2182" s="421"/>
      <c r="N2182" s="426"/>
      <c r="O2182" s="426"/>
      <c r="P2182" s="427"/>
      <c r="Q2182" s="427"/>
      <c r="R2182" s="426"/>
      <c r="S2182" s="426"/>
      <c r="T2182" s="426"/>
      <c r="U2182" s="426"/>
      <c r="V2182" s="426"/>
      <c r="W2182" s="426"/>
      <c r="X2182" s="427"/>
      <c r="Y2182" s="416" t="e">
        <f t="shared" si="166"/>
        <v>#N/A</v>
      </c>
      <c r="Z2182" s="416" t="e">
        <f t="shared" si="167"/>
        <v>#N/A</v>
      </c>
      <c r="AA2182" s="416" t="str">
        <f t="shared" si="168"/>
        <v/>
      </c>
      <c r="AB2182" s="416" t="e">
        <f t="shared" si="169"/>
        <v>#N/A</v>
      </c>
      <c r="AC2182" s="416" t="e">
        <f t="shared" si="170"/>
        <v>#N/A</v>
      </c>
    </row>
    <row r="2183" ht="22.5" customHeight="1" spans="1:29">
      <c r="A2183" s="421"/>
      <c r="B2183" s="422"/>
      <c r="C2183" s="422"/>
      <c r="D2183" s="421"/>
      <c r="E2183" s="421"/>
      <c r="F2183" s="421"/>
      <c r="G2183" s="421"/>
      <c r="H2183" s="421"/>
      <c r="I2183" s="421"/>
      <c r="J2183" s="421"/>
      <c r="K2183" s="421"/>
      <c r="L2183" s="421"/>
      <c r="M2183" s="421"/>
      <c r="N2183" s="426"/>
      <c r="O2183" s="426"/>
      <c r="P2183" s="427"/>
      <c r="Q2183" s="427"/>
      <c r="R2183" s="426"/>
      <c r="S2183" s="426"/>
      <c r="T2183" s="426"/>
      <c r="U2183" s="426"/>
      <c r="V2183" s="426"/>
      <c r="W2183" s="426"/>
      <c r="X2183" s="427"/>
      <c r="Y2183" s="416" t="e">
        <f t="shared" ref="Y2183:Y2246" si="171">_xlfn.IFS(LEFT(M2183,3)="003","三保支出",LEFT(M2183,3)="004","刚性支出",LEFT(M2183,3)="000","促发展支出")</f>
        <v>#N/A</v>
      </c>
      <c r="Z2183" s="416" t="e">
        <f t="shared" ref="Z2183:Z2246" si="172">_xlfn.IFS(LEFT(E2183,1)="3","项目支出",LEFT(E2183,1)="1","人员类支出",LEFT(E2183,1)="2","运转类支出")</f>
        <v>#N/A</v>
      </c>
      <c r="AA2183" s="416" t="str">
        <f t="shared" ref="AA2183:AA2246" si="173">LEFT(H2183,7)</f>
        <v/>
      </c>
      <c r="AB2183" s="416" t="e">
        <f t="shared" ref="AB2183:AB2246" si="174">_xlfn.IFS(LEFT(M2183,6)="003001","保工资",LEFT(M2183,6)="003002","保运转",LEFT(M2183,6)="003003","保基本民生")</f>
        <v>#N/A</v>
      </c>
      <c r="AC2183" s="416" t="e">
        <f t="shared" ref="AC2183:AC2246" si="175">IF(Z2183="项目支出","否","是")</f>
        <v>#N/A</v>
      </c>
    </row>
    <row r="2184" ht="22.5" customHeight="1" spans="1:29">
      <c r="A2184" s="421"/>
      <c r="B2184" s="422"/>
      <c r="C2184" s="422"/>
      <c r="D2184" s="421"/>
      <c r="E2184" s="421"/>
      <c r="F2184" s="421"/>
      <c r="G2184" s="421"/>
      <c r="H2184" s="421"/>
      <c r="I2184" s="421"/>
      <c r="J2184" s="421"/>
      <c r="K2184" s="421"/>
      <c r="L2184" s="421"/>
      <c r="M2184" s="421"/>
      <c r="N2184" s="426"/>
      <c r="O2184" s="426"/>
      <c r="P2184" s="427"/>
      <c r="Q2184" s="427"/>
      <c r="R2184" s="426"/>
      <c r="S2184" s="426"/>
      <c r="T2184" s="426"/>
      <c r="U2184" s="426"/>
      <c r="V2184" s="426"/>
      <c r="W2184" s="426"/>
      <c r="X2184" s="427"/>
      <c r="Y2184" s="416" t="e">
        <f t="shared" si="171"/>
        <v>#N/A</v>
      </c>
      <c r="Z2184" s="416" t="e">
        <f t="shared" si="172"/>
        <v>#N/A</v>
      </c>
      <c r="AA2184" s="416" t="str">
        <f t="shared" si="173"/>
        <v/>
      </c>
      <c r="AB2184" s="416" t="e">
        <f t="shared" si="174"/>
        <v>#N/A</v>
      </c>
      <c r="AC2184" s="416" t="e">
        <f t="shared" si="175"/>
        <v>#N/A</v>
      </c>
    </row>
    <row r="2185" ht="22.5" customHeight="1" spans="1:29">
      <c r="A2185" s="421"/>
      <c r="B2185" s="422"/>
      <c r="C2185" s="422"/>
      <c r="D2185" s="421"/>
      <c r="E2185" s="421"/>
      <c r="F2185" s="421"/>
      <c r="G2185" s="421"/>
      <c r="H2185" s="421"/>
      <c r="I2185" s="421"/>
      <c r="J2185" s="421"/>
      <c r="K2185" s="421"/>
      <c r="L2185" s="421"/>
      <c r="M2185" s="421"/>
      <c r="N2185" s="426"/>
      <c r="O2185" s="426"/>
      <c r="P2185" s="427"/>
      <c r="Q2185" s="427"/>
      <c r="R2185" s="426"/>
      <c r="S2185" s="426"/>
      <c r="T2185" s="426"/>
      <c r="U2185" s="426"/>
      <c r="V2185" s="426"/>
      <c r="W2185" s="426"/>
      <c r="X2185" s="427"/>
      <c r="Y2185" s="416" t="e">
        <f t="shared" si="171"/>
        <v>#N/A</v>
      </c>
      <c r="Z2185" s="416" t="e">
        <f t="shared" si="172"/>
        <v>#N/A</v>
      </c>
      <c r="AA2185" s="416" t="str">
        <f t="shared" si="173"/>
        <v/>
      </c>
      <c r="AB2185" s="416" t="e">
        <f t="shared" si="174"/>
        <v>#N/A</v>
      </c>
      <c r="AC2185" s="416" t="e">
        <f t="shared" si="175"/>
        <v>#N/A</v>
      </c>
    </row>
    <row r="2186" ht="22.5" customHeight="1" spans="1:29">
      <c r="A2186" s="421"/>
      <c r="B2186" s="422"/>
      <c r="C2186" s="422"/>
      <c r="D2186" s="421"/>
      <c r="E2186" s="421"/>
      <c r="F2186" s="421"/>
      <c r="G2186" s="421"/>
      <c r="H2186" s="421"/>
      <c r="I2186" s="421"/>
      <c r="J2186" s="421"/>
      <c r="K2186" s="421"/>
      <c r="L2186" s="421"/>
      <c r="M2186" s="421"/>
      <c r="N2186" s="426"/>
      <c r="O2186" s="426"/>
      <c r="P2186" s="427"/>
      <c r="Q2186" s="427"/>
      <c r="R2186" s="426"/>
      <c r="S2186" s="426"/>
      <c r="T2186" s="426"/>
      <c r="U2186" s="426"/>
      <c r="V2186" s="426"/>
      <c r="W2186" s="426"/>
      <c r="X2186" s="427"/>
      <c r="Y2186" s="416" t="e">
        <f t="shared" si="171"/>
        <v>#N/A</v>
      </c>
      <c r="Z2186" s="416" t="e">
        <f t="shared" si="172"/>
        <v>#N/A</v>
      </c>
      <c r="AA2186" s="416" t="str">
        <f t="shared" si="173"/>
        <v/>
      </c>
      <c r="AB2186" s="416" t="e">
        <f t="shared" si="174"/>
        <v>#N/A</v>
      </c>
      <c r="AC2186" s="416" t="e">
        <f t="shared" si="175"/>
        <v>#N/A</v>
      </c>
    </row>
    <row r="2187" ht="22.5" customHeight="1" spans="1:29">
      <c r="A2187" s="421"/>
      <c r="B2187" s="422"/>
      <c r="C2187" s="422"/>
      <c r="D2187" s="421"/>
      <c r="E2187" s="421"/>
      <c r="F2187" s="421"/>
      <c r="G2187" s="421"/>
      <c r="H2187" s="421"/>
      <c r="I2187" s="421"/>
      <c r="J2187" s="421"/>
      <c r="K2187" s="421"/>
      <c r="L2187" s="421"/>
      <c r="M2187" s="421"/>
      <c r="N2187" s="426"/>
      <c r="O2187" s="426"/>
      <c r="P2187" s="427"/>
      <c r="Q2187" s="427"/>
      <c r="R2187" s="426"/>
      <c r="S2187" s="426"/>
      <c r="T2187" s="426"/>
      <c r="U2187" s="426"/>
      <c r="V2187" s="426"/>
      <c r="W2187" s="426"/>
      <c r="X2187" s="427"/>
      <c r="Y2187" s="416" t="e">
        <f t="shared" si="171"/>
        <v>#N/A</v>
      </c>
      <c r="Z2187" s="416" t="e">
        <f t="shared" si="172"/>
        <v>#N/A</v>
      </c>
      <c r="AA2187" s="416" t="str">
        <f t="shared" si="173"/>
        <v/>
      </c>
      <c r="AB2187" s="416" t="e">
        <f t="shared" si="174"/>
        <v>#N/A</v>
      </c>
      <c r="AC2187" s="416" t="e">
        <f t="shared" si="175"/>
        <v>#N/A</v>
      </c>
    </row>
    <row r="2188" ht="22.5" customHeight="1" spans="1:29">
      <c r="A2188" s="421"/>
      <c r="B2188" s="422"/>
      <c r="C2188" s="422"/>
      <c r="D2188" s="421"/>
      <c r="E2188" s="421"/>
      <c r="F2188" s="421"/>
      <c r="G2188" s="421"/>
      <c r="H2188" s="421"/>
      <c r="I2188" s="421"/>
      <c r="J2188" s="421"/>
      <c r="K2188" s="421"/>
      <c r="L2188" s="421"/>
      <c r="M2188" s="421"/>
      <c r="N2188" s="426"/>
      <c r="O2188" s="426"/>
      <c r="P2188" s="427"/>
      <c r="Q2188" s="427"/>
      <c r="R2188" s="426"/>
      <c r="S2188" s="426"/>
      <c r="T2188" s="426"/>
      <c r="U2188" s="426"/>
      <c r="V2188" s="426"/>
      <c r="W2188" s="426"/>
      <c r="X2188" s="427"/>
      <c r="Y2188" s="416" t="e">
        <f t="shared" si="171"/>
        <v>#N/A</v>
      </c>
      <c r="Z2188" s="416" t="e">
        <f t="shared" si="172"/>
        <v>#N/A</v>
      </c>
      <c r="AA2188" s="416" t="str">
        <f t="shared" si="173"/>
        <v/>
      </c>
      <c r="AB2188" s="416" t="e">
        <f t="shared" si="174"/>
        <v>#N/A</v>
      </c>
      <c r="AC2188" s="416" t="e">
        <f t="shared" si="175"/>
        <v>#N/A</v>
      </c>
    </row>
    <row r="2189" ht="22.5" customHeight="1" spans="1:29">
      <c r="A2189" s="421"/>
      <c r="B2189" s="422"/>
      <c r="C2189" s="422"/>
      <c r="D2189" s="421"/>
      <c r="E2189" s="421"/>
      <c r="F2189" s="421"/>
      <c r="G2189" s="421"/>
      <c r="H2189" s="421"/>
      <c r="I2189" s="421"/>
      <c r="J2189" s="421"/>
      <c r="K2189" s="421"/>
      <c r="L2189" s="421"/>
      <c r="M2189" s="421"/>
      <c r="N2189" s="426"/>
      <c r="O2189" s="426"/>
      <c r="P2189" s="427"/>
      <c r="Q2189" s="427"/>
      <c r="R2189" s="426"/>
      <c r="S2189" s="426"/>
      <c r="T2189" s="426"/>
      <c r="U2189" s="426"/>
      <c r="V2189" s="426"/>
      <c r="W2189" s="426"/>
      <c r="X2189" s="427"/>
      <c r="Y2189" s="416" t="e">
        <f t="shared" si="171"/>
        <v>#N/A</v>
      </c>
      <c r="Z2189" s="416" t="e">
        <f t="shared" si="172"/>
        <v>#N/A</v>
      </c>
      <c r="AA2189" s="416" t="str">
        <f t="shared" si="173"/>
        <v/>
      </c>
      <c r="AB2189" s="416" t="e">
        <f t="shared" si="174"/>
        <v>#N/A</v>
      </c>
      <c r="AC2189" s="416" t="e">
        <f t="shared" si="175"/>
        <v>#N/A</v>
      </c>
    </row>
    <row r="2190" ht="22.5" customHeight="1" spans="1:29">
      <c r="A2190" s="421"/>
      <c r="B2190" s="422"/>
      <c r="C2190" s="422"/>
      <c r="D2190" s="421"/>
      <c r="E2190" s="421"/>
      <c r="F2190" s="421"/>
      <c r="G2190" s="421"/>
      <c r="H2190" s="421"/>
      <c r="I2190" s="421"/>
      <c r="J2190" s="421"/>
      <c r="K2190" s="421"/>
      <c r="L2190" s="421"/>
      <c r="M2190" s="421"/>
      <c r="N2190" s="426"/>
      <c r="O2190" s="426"/>
      <c r="P2190" s="427"/>
      <c r="Q2190" s="427"/>
      <c r="R2190" s="426"/>
      <c r="S2190" s="426"/>
      <c r="T2190" s="426"/>
      <c r="U2190" s="426"/>
      <c r="V2190" s="426"/>
      <c r="W2190" s="426"/>
      <c r="X2190" s="427"/>
      <c r="Y2190" s="416" t="e">
        <f t="shared" si="171"/>
        <v>#N/A</v>
      </c>
      <c r="Z2190" s="416" t="e">
        <f t="shared" si="172"/>
        <v>#N/A</v>
      </c>
      <c r="AA2190" s="416" t="str">
        <f t="shared" si="173"/>
        <v/>
      </c>
      <c r="AB2190" s="416" t="e">
        <f t="shared" si="174"/>
        <v>#N/A</v>
      </c>
      <c r="AC2190" s="416" t="e">
        <f t="shared" si="175"/>
        <v>#N/A</v>
      </c>
    </row>
    <row r="2191" ht="22.5" customHeight="1" spans="1:29">
      <c r="A2191" s="421"/>
      <c r="B2191" s="422"/>
      <c r="C2191" s="422"/>
      <c r="D2191" s="421"/>
      <c r="E2191" s="421"/>
      <c r="F2191" s="421"/>
      <c r="G2191" s="421"/>
      <c r="H2191" s="421"/>
      <c r="I2191" s="421"/>
      <c r="J2191" s="421"/>
      <c r="K2191" s="421"/>
      <c r="L2191" s="421"/>
      <c r="M2191" s="421"/>
      <c r="N2191" s="426"/>
      <c r="O2191" s="426"/>
      <c r="P2191" s="427"/>
      <c r="Q2191" s="427"/>
      <c r="R2191" s="426"/>
      <c r="S2191" s="426"/>
      <c r="T2191" s="426"/>
      <c r="U2191" s="426"/>
      <c r="V2191" s="426"/>
      <c r="W2191" s="426"/>
      <c r="X2191" s="427"/>
      <c r="Y2191" s="416" t="e">
        <f t="shared" si="171"/>
        <v>#N/A</v>
      </c>
      <c r="Z2191" s="416" t="e">
        <f t="shared" si="172"/>
        <v>#N/A</v>
      </c>
      <c r="AA2191" s="416" t="str">
        <f t="shared" si="173"/>
        <v/>
      </c>
      <c r="AB2191" s="416" t="e">
        <f t="shared" si="174"/>
        <v>#N/A</v>
      </c>
      <c r="AC2191" s="416" t="e">
        <f t="shared" si="175"/>
        <v>#N/A</v>
      </c>
    </row>
    <row r="2192" ht="22.5" customHeight="1" spans="1:29">
      <c r="A2192" s="421"/>
      <c r="B2192" s="422"/>
      <c r="C2192" s="422"/>
      <c r="D2192" s="421"/>
      <c r="E2192" s="421"/>
      <c r="F2192" s="421"/>
      <c r="G2192" s="421"/>
      <c r="H2192" s="421"/>
      <c r="I2192" s="421"/>
      <c r="J2192" s="421"/>
      <c r="K2192" s="421"/>
      <c r="L2192" s="421"/>
      <c r="M2192" s="421"/>
      <c r="N2192" s="426"/>
      <c r="O2192" s="426"/>
      <c r="P2192" s="427"/>
      <c r="Q2192" s="427"/>
      <c r="R2192" s="426"/>
      <c r="S2192" s="426"/>
      <c r="T2192" s="426"/>
      <c r="U2192" s="426"/>
      <c r="V2192" s="426"/>
      <c r="W2192" s="426"/>
      <c r="X2192" s="427"/>
      <c r="Y2192" s="416" t="e">
        <f t="shared" si="171"/>
        <v>#N/A</v>
      </c>
      <c r="Z2192" s="416" t="e">
        <f t="shared" si="172"/>
        <v>#N/A</v>
      </c>
      <c r="AA2192" s="416" t="str">
        <f t="shared" si="173"/>
        <v/>
      </c>
      <c r="AB2192" s="416" t="e">
        <f t="shared" si="174"/>
        <v>#N/A</v>
      </c>
      <c r="AC2192" s="416" t="e">
        <f t="shared" si="175"/>
        <v>#N/A</v>
      </c>
    </row>
    <row r="2193" ht="22.5" customHeight="1" spans="1:29">
      <c r="A2193" s="421"/>
      <c r="B2193" s="422"/>
      <c r="C2193" s="422"/>
      <c r="D2193" s="421"/>
      <c r="E2193" s="421"/>
      <c r="F2193" s="421"/>
      <c r="G2193" s="421"/>
      <c r="H2193" s="421"/>
      <c r="I2193" s="421"/>
      <c r="J2193" s="421"/>
      <c r="K2193" s="421"/>
      <c r="L2193" s="421"/>
      <c r="M2193" s="421"/>
      <c r="N2193" s="426"/>
      <c r="O2193" s="426"/>
      <c r="P2193" s="427"/>
      <c r="Q2193" s="427"/>
      <c r="R2193" s="426"/>
      <c r="S2193" s="426"/>
      <c r="T2193" s="426"/>
      <c r="U2193" s="426"/>
      <c r="V2193" s="426"/>
      <c r="W2193" s="426"/>
      <c r="X2193" s="427"/>
      <c r="Y2193" s="416" t="e">
        <f t="shared" si="171"/>
        <v>#N/A</v>
      </c>
      <c r="Z2193" s="416" t="e">
        <f t="shared" si="172"/>
        <v>#N/A</v>
      </c>
      <c r="AA2193" s="416" t="str">
        <f t="shared" si="173"/>
        <v/>
      </c>
      <c r="AB2193" s="416" t="e">
        <f t="shared" si="174"/>
        <v>#N/A</v>
      </c>
      <c r="AC2193" s="416" t="e">
        <f t="shared" si="175"/>
        <v>#N/A</v>
      </c>
    </row>
    <row r="2194" ht="22.5" customHeight="1" spans="1:29">
      <c r="A2194" s="421"/>
      <c r="B2194" s="422"/>
      <c r="C2194" s="422"/>
      <c r="D2194" s="421"/>
      <c r="E2194" s="421"/>
      <c r="F2194" s="421"/>
      <c r="G2194" s="421"/>
      <c r="H2194" s="421"/>
      <c r="I2194" s="421"/>
      <c r="J2194" s="421"/>
      <c r="K2194" s="421"/>
      <c r="L2194" s="421"/>
      <c r="M2194" s="421"/>
      <c r="N2194" s="426"/>
      <c r="O2194" s="426"/>
      <c r="P2194" s="427"/>
      <c r="Q2194" s="427"/>
      <c r="R2194" s="426"/>
      <c r="S2194" s="426"/>
      <c r="T2194" s="426"/>
      <c r="U2194" s="426"/>
      <c r="V2194" s="426"/>
      <c r="W2194" s="426"/>
      <c r="X2194" s="427"/>
      <c r="Y2194" s="416" t="e">
        <f t="shared" si="171"/>
        <v>#N/A</v>
      </c>
      <c r="Z2194" s="416" t="e">
        <f t="shared" si="172"/>
        <v>#N/A</v>
      </c>
      <c r="AA2194" s="416" t="str">
        <f t="shared" si="173"/>
        <v/>
      </c>
      <c r="AB2194" s="416" t="e">
        <f t="shared" si="174"/>
        <v>#N/A</v>
      </c>
      <c r="AC2194" s="416" t="e">
        <f t="shared" si="175"/>
        <v>#N/A</v>
      </c>
    </row>
    <row r="2195" ht="22.5" customHeight="1" spans="1:29">
      <c r="A2195" s="421"/>
      <c r="B2195" s="422"/>
      <c r="C2195" s="422"/>
      <c r="D2195" s="421"/>
      <c r="E2195" s="421"/>
      <c r="F2195" s="421"/>
      <c r="G2195" s="421"/>
      <c r="H2195" s="421"/>
      <c r="I2195" s="421"/>
      <c r="J2195" s="421"/>
      <c r="K2195" s="421"/>
      <c r="L2195" s="421"/>
      <c r="M2195" s="421"/>
      <c r="N2195" s="426"/>
      <c r="O2195" s="426"/>
      <c r="P2195" s="427"/>
      <c r="Q2195" s="427"/>
      <c r="R2195" s="426"/>
      <c r="S2195" s="426"/>
      <c r="T2195" s="426"/>
      <c r="U2195" s="426"/>
      <c r="V2195" s="426"/>
      <c r="W2195" s="426"/>
      <c r="X2195" s="427"/>
      <c r="Y2195" s="416" t="e">
        <f t="shared" si="171"/>
        <v>#N/A</v>
      </c>
      <c r="Z2195" s="416" t="e">
        <f t="shared" si="172"/>
        <v>#N/A</v>
      </c>
      <c r="AA2195" s="416" t="str">
        <f t="shared" si="173"/>
        <v/>
      </c>
      <c r="AB2195" s="416" t="e">
        <f t="shared" si="174"/>
        <v>#N/A</v>
      </c>
      <c r="AC2195" s="416" t="e">
        <f t="shared" si="175"/>
        <v>#N/A</v>
      </c>
    </row>
    <row r="2196" ht="22.5" customHeight="1" spans="1:29">
      <c r="A2196" s="421"/>
      <c r="B2196" s="422"/>
      <c r="C2196" s="422"/>
      <c r="D2196" s="421"/>
      <c r="E2196" s="421"/>
      <c r="F2196" s="421"/>
      <c r="G2196" s="421"/>
      <c r="H2196" s="421"/>
      <c r="I2196" s="421"/>
      <c r="J2196" s="421"/>
      <c r="K2196" s="421"/>
      <c r="L2196" s="421"/>
      <c r="M2196" s="421"/>
      <c r="N2196" s="426"/>
      <c r="O2196" s="426"/>
      <c r="P2196" s="427"/>
      <c r="Q2196" s="427"/>
      <c r="R2196" s="426"/>
      <c r="S2196" s="426"/>
      <c r="T2196" s="426"/>
      <c r="U2196" s="426"/>
      <c r="V2196" s="426"/>
      <c r="W2196" s="426"/>
      <c r="X2196" s="427"/>
      <c r="Y2196" s="416" t="e">
        <f t="shared" si="171"/>
        <v>#N/A</v>
      </c>
      <c r="Z2196" s="416" t="e">
        <f t="shared" si="172"/>
        <v>#N/A</v>
      </c>
      <c r="AA2196" s="416" t="str">
        <f t="shared" si="173"/>
        <v/>
      </c>
      <c r="AB2196" s="416" t="e">
        <f t="shared" si="174"/>
        <v>#N/A</v>
      </c>
      <c r="AC2196" s="416" t="e">
        <f t="shared" si="175"/>
        <v>#N/A</v>
      </c>
    </row>
    <row r="2197" ht="22.5" customHeight="1" spans="1:29">
      <c r="A2197" s="421"/>
      <c r="B2197" s="422"/>
      <c r="C2197" s="422"/>
      <c r="D2197" s="421"/>
      <c r="E2197" s="421"/>
      <c r="F2197" s="421"/>
      <c r="G2197" s="421"/>
      <c r="H2197" s="421"/>
      <c r="I2197" s="421"/>
      <c r="J2197" s="421"/>
      <c r="K2197" s="421"/>
      <c r="L2197" s="421"/>
      <c r="M2197" s="421"/>
      <c r="N2197" s="426"/>
      <c r="O2197" s="426"/>
      <c r="P2197" s="427"/>
      <c r="Q2197" s="427"/>
      <c r="R2197" s="426"/>
      <c r="S2197" s="426"/>
      <c r="T2197" s="426"/>
      <c r="U2197" s="426"/>
      <c r="V2197" s="426"/>
      <c r="W2197" s="426"/>
      <c r="X2197" s="427"/>
      <c r="Y2197" s="416" t="e">
        <f t="shared" si="171"/>
        <v>#N/A</v>
      </c>
      <c r="Z2197" s="416" t="e">
        <f t="shared" si="172"/>
        <v>#N/A</v>
      </c>
      <c r="AA2197" s="416" t="str">
        <f t="shared" si="173"/>
        <v/>
      </c>
      <c r="AB2197" s="416" t="e">
        <f t="shared" si="174"/>
        <v>#N/A</v>
      </c>
      <c r="AC2197" s="416" t="e">
        <f t="shared" si="175"/>
        <v>#N/A</v>
      </c>
    </row>
    <row r="2198" ht="22.5" customHeight="1" spans="1:29">
      <c r="A2198" s="421"/>
      <c r="B2198" s="422"/>
      <c r="C2198" s="422"/>
      <c r="D2198" s="421"/>
      <c r="E2198" s="421"/>
      <c r="F2198" s="421"/>
      <c r="G2198" s="421"/>
      <c r="H2198" s="421"/>
      <c r="I2198" s="421"/>
      <c r="J2198" s="421"/>
      <c r="K2198" s="421"/>
      <c r="L2198" s="421"/>
      <c r="M2198" s="421"/>
      <c r="N2198" s="426"/>
      <c r="O2198" s="426"/>
      <c r="P2198" s="427"/>
      <c r="Q2198" s="427"/>
      <c r="R2198" s="426"/>
      <c r="S2198" s="426"/>
      <c r="T2198" s="426"/>
      <c r="U2198" s="426"/>
      <c r="V2198" s="426"/>
      <c r="W2198" s="426"/>
      <c r="X2198" s="427"/>
      <c r="Y2198" s="416" t="e">
        <f t="shared" si="171"/>
        <v>#N/A</v>
      </c>
      <c r="Z2198" s="416" t="e">
        <f t="shared" si="172"/>
        <v>#N/A</v>
      </c>
      <c r="AA2198" s="416" t="str">
        <f t="shared" si="173"/>
        <v/>
      </c>
      <c r="AB2198" s="416" t="e">
        <f t="shared" si="174"/>
        <v>#N/A</v>
      </c>
      <c r="AC2198" s="416" t="e">
        <f t="shared" si="175"/>
        <v>#N/A</v>
      </c>
    </row>
    <row r="2199" ht="22.5" customHeight="1" spans="1:29">
      <c r="A2199" s="421"/>
      <c r="B2199" s="422"/>
      <c r="C2199" s="422"/>
      <c r="D2199" s="421"/>
      <c r="E2199" s="421"/>
      <c r="F2199" s="421"/>
      <c r="G2199" s="421"/>
      <c r="H2199" s="421"/>
      <c r="I2199" s="421"/>
      <c r="J2199" s="421"/>
      <c r="K2199" s="421"/>
      <c r="L2199" s="421"/>
      <c r="M2199" s="421"/>
      <c r="N2199" s="426"/>
      <c r="O2199" s="426"/>
      <c r="P2199" s="427"/>
      <c r="Q2199" s="427"/>
      <c r="R2199" s="426"/>
      <c r="S2199" s="426"/>
      <c r="T2199" s="426"/>
      <c r="U2199" s="426"/>
      <c r="V2199" s="426"/>
      <c r="W2199" s="426"/>
      <c r="X2199" s="427"/>
      <c r="Y2199" s="416" t="e">
        <f t="shared" si="171"/>
        <v>#N/A</v>
      </c>
      <c r="Z2199" s="416" t="e">
        <f t="shared" si="172"/>
        <v>#N/A</v>
      </c>
      <c r="AA2199" s="416" t="str">
        <f t="shared" si="173"/>
        <v/>
      </c>
      <c r="AB2199" s="416" t="e">
        <f t="shared" si="174"/>
        <v>#N/A</v>
      </c>
      <c r="AC2199" s="416" t="e">
        <f t="shared" si="175"/>
        <v>#N/A</v>
      </c>
    </row>
    <row r="2200" ht="22.5" customHeight="1" spans="1:29">
      <c r="A2200" s="421"/>
      <c r="B2200" s="422"/>
      <c r="C2200" s="422"/>
      <c r="D2200" s="421"/>
      <c r="E2200" s="421"/>
      <c r="F2200" s="421"/>
      <c r="G2200" s="421"/>
      <c r="H2200" s="421"/>
      <c r="I2200" s="421"/>
      <c r="J2200" s="421"/>
      <c r="K2200" s="421"/>
      <c r="L2200" s="421"/>
      <c r="M2200" s="421"/>
      <c r="N2200" s="426"/>
      <c r="O2200" s="426"/>
      <c r="P2200" s="427"/>
      <c r="Q2200" s="427"/>
      <c r="R2200" s="426"/>
      <c r="S2200" s="426"/>
      <c r="T2200" s="426"/>
      <c r="U2200" s="426"/>
      <c r="V2200" s="426"/>
      <c r="W2200" s="426"/>
      <c r="X2200" s="427"/>
      <c r="Y2200" s="416" t="e">
        <f t="shared" si="171"/>
        <v>#N/A</v>
      </c>
      <c r="Z2200" s="416" t="e">
        <f t="shared" si="172"/>
        <v>#N/A</v>
      </c>
      <c r="AA2200" s="416" t="str">
        <f t="shared" si="173"/>
        <v/>
      </c>
      <c r="AB2200" s="416" t="e">
        <f t="shared" si="174"/>
        <v>#N/A</v>
      </c>
      <c r="AC2200" s="416" t="e">
        <f t="shared" si="175"/>
        <v>#N/A</v>
      </c>
    </row>
    <row r="2201" ht="22.5" customHeight="1" spans="1:29">
      <c r="A2201" s="421"/>
      <c r="B2201" s="422"/>
      <c r="C2201" s="422"/>
      <c r="D2201" s="421"/>
      <c r="E2201" s="421"/>
      <c r="F2201" s="421"/>
      <c r="G2201" s="421"/>
      <c r="H2201" s="421"/>
      <c r="I2201" s="421"/>
      <c r="J2201" s="421"/>
      <c r="K2201" s="421"/>
      <c r="L2201" s="421"/>
      <c r="M2201" s="421"/>
      <c r="N2201" s="426"/>
      <c r="O2201" s="426"/>
      <c r="P2201" s="427"/>
      <c r="Q2201" s="427"/>
      <c r="R2201" s="426"/>
      <c r="S2201" s="426"/>
      <c r="T2201" s="426"/>
      <c r="U2201" s="426"/>
      <c r="V2201" s="426"/>
      <c r="W2201" s="426"/>
      <c r="X2201" s="427"/>
      <c r="Y2201" s="416" t="e">
        <f t="shared" si="171"/>
        <v>#N/A</v>
      </c>
      <c r="Z2201" s="416" t="e">
        <f t="shared" si="172"/>
        <v>#N/A</v>
      </c>
      <c r="AA2201" s="416" t="str">
        <f t="shared" si="173"/>
        <v/>
      </c>
      <c r="AB2201" s="416" t="e">
        <f t="shared" si="174"/>
        <v>#N/A</v>
      </c>
      <c r="AC2201" s="416" t="e">
        <f t="shared" si="175"/>
        <v>#N/A</v>
      </c>
    </row>
    <row r="2202" ht="22.5" customHeight="1" spans="1:29">
      <c r="A2202" s="421"/>
      <c r="B2202" s="422"/>
      <c r="C2202" s="422"/>
      <c r="D2202" s="421"/>
      <c r="E2202" s="421"/>
      <c r="F2202" s="421"/>
      <c r="G2202" s="421"/>
      <c r="H2202" s="421"/>
      <c r="I2202" s="421"/>
      <c r="J2202" s="421"/>
      <c r="K2202" s="421"/>
      <c r="L2202" s="421"/>
      <c r="M2202" s="421"/>
      <c r="N2202" s="426"/>
      <c r="O2202" s="426"/>
      <c r="P2202" s="427"/>
      <c r="Q2202" s="427"/>
      <c r="R2202" s="426"/>
      <c r="S2202" s="426"/>
      <c r="T2202" s="426"/>
      <c r="U2202" s="426"/>
      <c r="V2202" s="426"/>
      <c r="W2202" s="426"/>
      <c r="X2202" s="427"/>
      <c r="Y2202" s="416" t="e">
        <f t="shared" si="171"/>
        <v>#N/A</v>
      </c>
      <c r="Z2202" s="416" t="e">
        <f t="shared" si="172"/>
        <v>#N/A</v>
      </c>
      <c r="AA2202" s="416" t="str">
        <f t="shared" si="173"/>
        <v/>
      </c>
      <c r="AB2202" s="416" t="e">
        <f t="shared" si="174"/>
        <v>#N/A</v>
      </c>
      <c r="AC2202" s="416" t="e">
        <f t="shared" si="175"/>
        <v>#N/A</v>
      </c>
    </row>
    <row r="2203" ht="22.5" customHeight="1" spans="1:29">
      <c r="A2203" s="421"/>
      <c r="B2203" s="422"/>
      <c r="C2203" s="422"/>
      <c r="D2203" s="421"/>
      <c r="E2203" s="421"/>
      <c r="F2203" s="421"/>
      <c r="G2203" s="421"/>
      <c r="H2203" s="421"/>
      <c r="I2203" s="421"/>
      <c r="J2203" s="421"/>
      <c r="K2203" s="421"/>
      <c r="L2203" s="421"/>
      <c r="M2203" s="421"/>
      <c r="N2203" s="426"/>
      <c r="O2203" s="426"/>
      <c r="P2203" s="427"/>
      <c r="Q2203" s="427"/>
      <c r="R2203" s="426"/>
      <c r="S2203" s="426"/>
      <c r="T2203" s="426"/>
      <c r="U2203" s="426"/>
      <c r="V2203" s="426"/>
      <c r="W2203" s="426"/>
      <c r="X2203" s="427"/>
      <c r="Y2203" s="416" t="e">
        <f t="shared" si="171"/>
        <v>#N/A</v>
      </c>
      <c r="Z2203" s="416" t="e">
        <f t="shared" si="172"/>
        <v>#N/A</v>
      </c>
      <c r="AA2203" s="416" t="str">
        <f t="shared" si="173"/>
        <v/>
      </c>
      <c r="AB2203" s="416" t="e">
        <f t="shared" si="174"/>
        <v>#N/A</v>
      </c>
      <c r="AC2203" s="416" t="e">
        <f t="shared" si="175"/>
        <v>#N/A</v>
      </c>
    </row>
    <row r="2204" ht="22.5" customHeight="1" spans="1:29">
      <c r="A2204" s="421"/>
      <c r="B2204" s="422"/>
      <c r="C2204" s="422"/>
      <c r="D2204" s="421"/>
      <c r="E2204" s="421"/>
      <c r="F2204" s="421"/>
      <c r="G2204" s="421"/>
      <c r="H2204" s="421"/>
      <c r="I2204" s="421"/>
      <c r="J2204" s="421"/>
      <c r="K2204" s="421"/>
      <c r="L2204" s="421"/>
      <c r="M2204" s="421"/>
      <c r="N2204" s="426"/>
      <c r="O2204" s="426"/>
      <c r="P2204" s="427"/>
      <c r="Q2204" s="427"/>
      <c r="R2204" s="426"/>
      <c r="S2204" s="426"/>
      <c r="T2204" s="426"/>
      <c r="U2204" s="426"/>
      <c r="V2204" s="426"/>
      <c r="W2204" s="426"/>
      <c r="X2204" s="427"/>
      <c r="Y2204" s="416" t="e">
        <f t="shared" si="171"/>
        <v>#N/A</v>
      </c>
      <c r="Z2204" s="416" t="e">
        <f t="shared" si="172"/>
        <v>#N/A</v>
      </c>
      <c r="AA2204" s="416" t="str">
        <f t="shared" si="173"/>
        <v/>
      </c>
      <c r="AB2204" s="416" t="e">
        <f t="shared" si="174"/>
        <v>#N/A</v>
      </c>
      <c r="AC2204" s="416" t="e">
        <f t="shared" si="175"/>
        <v>#N/A</v>
      </c>
    </row>
    <row r="2205" ht="22.5" customHeight="1" spans="1:29">
      <c r="A2205" s="421"/>
      <c r="B2205" s="422"/>
      <c r="C2205" s="422"/>
      <c r="D2205" s="421"/>
      <c r="E2205" s="421"/>
      <c r="F2205" s="421"/>
      <c r="G2205" s="421"/>
      <c r="H2205" s="421"/>
      <c r="I2205" s="421"/>
      <c r="J2205" s="421"/>
      <c r="K2205" s="421"/>
      <c r="L2205" s="421"/>
      <c r="M2205" s="421"/>
      <c r="N2205" s="426"/>
      <c r="O2205" s="426"/>
      <c r="P2205" s="427"/>
      <c r="Q2205" s="427"/>
      <c r="R2205" s="426"/>
      <c r="S2205" s="426"/>
      <c r="T2205" s="426"/>
      <c r="U2205" s="426"/>
      <c r="V2205" s="426"/>
      <c r="W2205" s="426"/>
      <c r="X2205" s="427"/>
      <c r="Y2205" s="416" t="e">
        <f t="shared" si="171"/>
        <v>#N/A</v>
      </c>
      <c r="Z2205" s="416" t="e">
        <f t="shared" si="172"/>
        <v>#N/A</v>
      </c>
      <c r="AA2205" s="416" t="str">
        <f t="shared" si="173"/>
        <v/>
      </c>
      <c r="AB2205" s="416" t="e">
        <f t="shared" si="174"/>
        <v>#N/A</v>
      </c>
      <c r="AC2205" s="416" t="e">
        <f t="shared" si="175"/>
        <v>#N/A</v>
      </c>
    </row>
    <row r="2206" ht="22.5" customHeight="1" spans="1:29">
      <c r="A2206" s="421"/>
      <c r="B2206" s="422"/>
      <c r="C2206" s="422"/>
      <c r="D2206" s="421"/>
      <c r="E2206" s="421"/>
      <c r="F2206" s="421"/>
      <c r="G2206" s="421"/>
      <c r="H2206" s="421"/>
      <c r="I2206" s="421"/>
      <c r="J2206" s="421"/>
      <c r="K2206" s="421"/>
      <c r="L2206" s="421"/>
      <c r="M2206" s="421"/>
      <c r="N2206" s="426"/>
      <c r="O2206" s="426"/>
      <c r="P2206" s="427"/>
      <c r="Q2206" s="427"/>
      <c r="R2206" s="426"/>
      <c r="S2206" s="426"/>
      <c r="T2206" s="426"/>
      <c r="U2206" s="426"/>
      <c r="V2206" s="426"/>
      <c r="W2206" s="426"/>
      <c r="X2206" s="427"/>
      <c r="Y2206" s="416" t="e">
        <f t="shared" si="171"/>
        <v>#N/A</v>
      </c>
      <c r="Z2206" s="416" t="e">
        <f t="shared" si="172"/>
        <v>#N/A</v>
      </c>
      <c r="AA2206" s="416" t="str">
        <f t="shared" si="173"/>
        <v/>
      </c>
      <c r="AB2206" s="416" t="e">
        <f t="shared" si="174"/>
        <v>#N/A</v>
      </c>
      <c r="AC2206" s="416" t="e">
        <f t="shared" si="175"/>
        <v>#N/A</v>
      </c>
    </row>
    <row r="2207" ht="22.5" customHeight="1" spans="1:29">
      <c r="A2207" s="421"/>
      <c r="B2207" s="422"/>
      <c r="C2207" s="422"/>
      <c r="D2207" s="421"/>
      <c r="E2207" s="421"/>
      <c r="F2207" s="421"/>
      <c r="G2207" s="421"/>
      <c r="H2207" s="421"/>
      <c r="I2207" s="421"/>
      <c r="J2207" s="421"/>
      <c r="K2207" s="421"/>
      <c r="L2207" s="421"/>
      <c r="M2207" s="421"/>
      <c r="N2207" s="426"/>
      <c r="O2207" s="426"/>
      <c r="P2207" s="427"/>
      <c r="Q2207" s="427"/>
      <c r="R2207" s="426"/>
      <c r="S2207" s="426"/>
      <c r="T2207" s="426"/>
      <c r="U2207" s="426"/>
      <c r="V2207" s="426"/>
      <c r="W2207" s="426"/>
      <c r="X2207" s="427"/>
      <c r="Y2207" s="416" t="e">
        <f t="shared" si="171"/>
        <v>#N/A</v>
      </c>
      <c r="Z2207" s="416" t="e">
        <f t="shared" si="172"/>
        <v>#N/A</v>
      </c>
      <c r="AA2207" s="416" t="str">
        <f t="shared" si="173"/>
        <v/>
      </c>
      <c r="AB2207" s="416" t="e">
        <f t="shared" si="174"/>
        <v>#N/A</v>
      </c>
      <c r="AC2207" s="416" t="e">
        <f t="shared" si="175"/>
        <v>#N/A</v>
      </c>
    </row>
    <row r="2208" ht="22.5" customHeight="1" spans="1:29">
      <c r="A2208" s="421"/>
      <c r="B2208" s="422"/>
      <c r="C2208" s="422"/>
      <c r="D2208" s="421"/>
      <c r="E2208" s="421"/>
      <c r="F2208" s="421"/>
      <c r="G2208" s="421"/>
      <c r="H2208" s="421"/>
      <c r="I2208" s="421"/>
      <c r="J2208" s="421"/>
      <c r="K2208" s="421"/>
      <c r="L2208" s="421"/>
      <c r="M2208" s="421"/>
      <c r="N2208" s="426"/>
      <c r="O2208" s="426"/>
      <c r="P2208" s="427"/>
      <c r="Q2208" s="427"/>
      <c r="R2208" s="426"/>
      <c r="S2208" s="426"/>
      <c r="T2208" s="426"/>
      <c r="U2208" s="426"/>
      <c r="V2208" s="426"/>
      <c r="W2208" s="426"/>
      <c r="X2208" s="427"/>
      <c r="Y2208" s="416" t="e">
        <f t="shared" si="171"/>
        <v>#N/A</v>
      </c>
      <c r="Z2208" s="416" t="e">
        <f t="shared" si="172"/>
        <v>#N/A</v>
      </c>
      <c r="AA2208" s="416" t="str">
        <f t="shared" si="173"/>
        <v/>
      </c>
      <c r="AB2208" s="416" t="e">
        <f t="shared" si="174"/>
        <v>#N/A</v>
      </c>
      <c r="AC2208" s="416" t="e">
        <f t="shared" si="175"/>
        <v>#N/A</v>
      </c>
    </row>
    <row r="2209" ht="22.5" customHeight="1" spans="1:29">
      <c r="A2209" s="421"/>
      <c r="B2209" s="422"/>
      <c r="C2209" s="422"/>
      <c r="D2209" s="421"/>
      <c r="E2209" s="421"/>
      <c r="F2209" s="421"/>
      <c r="G2209" s="421"/>
      <c r="H2209" s="421"/>
      <c r="I2209" s="421"/>
      <c r="J2209" s="421"/>
      <c r="K2209" s="421"/>
      <c r="L2209" s="421"/>
      <c r="M2209" s="421"/>
      <c r="N2209" s="426"/>
      <c r="O2209" s="426"/>
      <c r="P2209" s="427"/>
      <c r="Q2209" s="427"/>
      <c r="R2209" s="426"/>
      <c r="S2209" s="426"/>
      <c r="T2209" s="426"/>
      <c r="U2209" s="426"/>
      <c r="V2209" s="426"/>
      <c r="W2209" s="426"/>
      <c r="X2209" s="427"/>
      <c r="Y2209" s="416" t="e">
        <f t="shared" si="171"/>
        <v>#N/A</v>
      </c>
      <c r="Z2209" s="416" t="e">
        <f t="shared" si="172"/>
        <v>#N/A</v>
      </c>
      <c r="AA2209" s="416" t="str">
        <f t="shared" si="173"/>
        <v/>
      </c>
      <c r="AB2209" s="416" t="e">
        <f t="shared" si="174"/>
        <v>#N/A</v>
      </c>
      <c r="AC2209" s="416" t="e">
        <f t="shared" si="175"/>
        <v>#N/A</v>
      </c>
    </row>
    <row r="2210" ht="22.5" customHeight="1" spans="1:29">
      <c r="A2210" s="421"/>
      <c r="B2210" s="422"/>
      <c r="C2210" s="422"/>
      <c r="D2210" s="421"/>
      <c r="E2210" s="421"/>
      <c r="F2210" s="421"/>
      <c r="G2210" s="421"/>
      <c r="H2210" s="421"/>
      <c r="I2210" s="421"/>
      <c r="J2210" s="421"/>
      <c r="K2210" s="421"/>
      <c r="L2210" s="421"/>
      <c r="M2210" s="421"/>
      <c r="N2210" s="426"/>
      <c r="O2210" s="426"/>
      <c r="P2210" s="427"/>
      <c r="Q2210" s="427"/>
      <c r="R2210" s="426"/>
      <c r="S2210" s="426"/>
      <c r="T2210" s="426"/>
      <c r="U2210" s="426"/>
      <c r="V2210" s="426"/>
      <c r="W2210" s="426"/>
      <c r="X2210" s="427"/>
      <c r="Y2210" s="416" t="e">
        <f t="shared" si="171"/>
        <v>#N/A</v>
      </c>
      <c r="Z2210" s="416" t="e">
        <f t="shared" si="172"/>
        <v>#N/A</v>
      </c>
      <c r="AA2210" s="416" t="str">
        <f t="shared" si="173"/>
        <v/>
      </c>
      <c r="AB2210" s="416" t="e">
        <f t="shared" si="174"/>
        <v>#N/A</v>
      </c>
      <c r="AC2210" s="416" t="e">
        <f t="shared" si="175"/>
        <v>#N/A</v>
      </c>
    </row>
    <row r="2211" ht="22.5" customHeight="1" spans="1:29">
      <c r="A2211" s="421"/>
      <c r="B2211" s="422"/>
      <c r="C2211" s="422"/>
      <c r="D2211" s="421"/>
      <c r="E2211" s="421"/>
      <c r="F2211" s="421"/>
      <c r="G2211" s="421"/>
      <c r="H2211" s="421"/>
      <c r="I2211" s="421"/>
      <c r="J2211" s="421"/>
      <c r="K2211" s="421"/>
      <c r="L2211" s="421"/>
      <c r="M2211" s="421"/>
      <c r="N2211" s="426"/>
      <c r="O2211" s="426"/>
      <c r="P2211" s="427"/>
      <c r="Q2211" s="427"/>
      <c r="R2211" s="426"/>
      <c r="S2211" s="426"/>
      <c r="T2211" s="426"/>
      <c r="U2211" s="426"/>
      <c r="V2211" s="426"/>
      <c r="W2211" s="426"/>
      <c r="X2211" s="427"/>
      <c r="Y2211" s="416" t="e">
        <f t="shared" si="171"/>
        <v>#N/A</v>
      </c>
      <c r="Z2211" s="416" t="e">
        <f t="shared" si="172"/>
        <v>#N/A</v>
      </c>
      <c r="AA2211" s="416" t="str">
        <f t="shared" si="173"/>
        <v/>
      </c>
      <c r="AB2211" s="416" t="e">
        <f t="shared" si="174"/>
        <v>#N/A</v>
      </c>
      <c r="AC2211" s="416" t="e">
        <f t="shared" si="175"/>
        <v>#N/A</v>
      </c>
    </row>
    <row r="2212" ht="22.5" customHeight="1" spans="1:29">
      <c r="A2212" s="421"/>
      <c r="B2212" s="422"/>
      <c r="C2212" s="422"/>
      <c r="D2212" s="421"/>
      <c r="E2212" s="421"/>
      <c r="F2212" s="421"/>
      <c r="G2212" s="421"/>
      <c r="H2212" s="421"/>
      <c r="I2212" s="421"/>
      <c r="J2212" s="421"/>
      <c r="K2212" s="421"/>
      <c r="L2212" s="421"/>
      <c r="M2212" s="421"/>
      <c r="N2212" s="426"/>
      <c r="O2212" s="426"/>
      <c r="P2212" s="427"/>
      <c r="Q2212" s="427"/>
      <c r="R2212" s="426"/>
      <c r="S2212" s="426"/>
      <c r="T2212" s="426"/>
      <c r="U2212" s="426"/>
      <c r="V2212" s="426"/>
      <c r="W2212" s="426"/>
      <c r="X2212" s="427"/>
      <c r="Y2212" s="416" t="e">
        <f t="shared" si="171"/>
        <v>#N/A</v>
      </c>
      <c r="Z2212" s="416" t="e">
        <f t="shared" si="172"/>
        <v>#N/A</v>
      </c>
      <c r="AA2212" s="416" t="str">
        <f t="shared" si="173"/>
        <v/>
      </c>
      <c r="AB2212" s="416" t="e">
        <f t="shared" si="174"/>
        <v>#N/A</v>
      </c>
      <c r="AC2212" s="416" t="e">
        <f t="shared" si="175"/>
        <v>#N/A</v>
      </c>
    </row>
    <row r="2213" ht="22.5" customHeight="1" spans="1:29">
      <c r="A2213" s="421"/>
      <c r="B2213" s="422"/>
      <c r="C2213" s="422"/>
      <c r="D2213" s="421"/>
      <c r="E2213" s="421"/>
      <c r="F2213" s="421"/>
      <c r="G2213" s="421"/>
      <c r="H2213" s="421"/>
      <c r="I2213" s="421"/>
      <c r="J2213" s="421"/>
      <c r="K2213" s="421"/>
      <c r="L2213" s="421"/>
      <c r="M2213" s="421"/>
      <c r="N2213" s="426"/>
      <c r="O2213" s="426"/>
      <c r="P2213" s="427"/>
      <c r="Q2213" s="427"/>
      <c r="R2213" s="426"/>
      <c r="S2213" s="426"/>
      <c r="T2213" s="426"/>
      <c r="U2213" s="426"/>
      <c r="V2213" s="426"/>
      <c r="W2213" s="426"/>
      <c r="X2213" s="427"/>
      <c r="Y2213" s="416" t="e">
        <f t="shared" si="171"/>
        <v>#N/A</v>
      </c>
      <c r="Z2213" s="416" t="e">
        <f t="shared" si="172"/>
        <v>#N/A</v>
      </c>
      <c r="AA2213" s="416" t="str">
        <f t="shared" si="173"/>
        <v/>
      </c>
      <c r="AB2213" s="416" t="e">
        <f t="shared" si="174"/>
        <v>#N/A</v>
      </c>
      <c r="AC2213" s="416" t="e">
        <f t="shared" si="175"/>
        <v>#N/A</v>
      </c>
    </row>
    <row r="2214" ht="22.5" customHeight="1" spans="1:29">
      <c r="A2214" s="421"/>
      <c r="B2214" s="422"/>
      <c r="C2214" s="422"/>
      <c r="D2214" s="421"/>
      <c r="E2214" s="421"/>
      <c r="F2214" s="421"/>
      <c r="G2214" s="421"/>
      <c r="H2214" s="421"/>
      <c r="I2214" s="421"/>
      <c r="J2214" s="421"/>
      <c r="K2214" s="421"/>
      <c r="L2214" s="421"/>
      <c r="M2214" s="421"/>
      <c r="N2214" s="426"/>
      <c r="O2214" s="426"/>
      <c r="P2214" s="427"/>
      <c r="Q2214" s="427"/>
      <c r="R2214" s="426"/>
      <c r="S2214" s="426"/>
      <c r="T2214" s="426"/>
      <c r="U2214" s="426"/>
      <c r="V2214" s="426"/>
      <c r="W2214" s="426"/>
      <c r="X2214" s="427"/>
      <c r="Y2214" s="416" t="e">
        <f t="shared" si="171"/>
        <v>#N/A</v>
      </c>
      <c r="Z2214" s="416" t="e">
        <f t="shared" si="172"/>
        <v>#N/A</v>
      </c>
      <c r="AA2214" s="416" t="str">
        <f t="shared" si="173"/>
        <v/>
      </c>
      <c r="AB2214" s="416" t="e">
        <f t="shared" si="174"/>
        <v>#N/A</v>
      </c>
      <c r="AC2214" s="416" t="e">
        <f t="shared" si="175"/>
        <v>#N/A</v>
      </c>
    </row>
    <row r="2215" ht="22.5" customHeight="1" spans="1:29">
      <c r="A2215" s="421"/>
      <c r="B2215" s="422"/>
      <c r="C2215" s="422"/>
      <c r="D2215" s="421"/>
      <c r="E2215" s="421"/>
      <c r="F2215" s="421"/>
      <c r="G2215" s="421"/>
      <c r="H2215" s="421"/>
      <c r="I2215" s="421"/>
      <c r="J2215" s="421"/>
      <c r="K2215" s="421"/>
      <c r="L2215" s="421"/>
      <c r="M2215" s="421"/>
      <c r="N2215" s="426"/>
      <c r="O2215" s="426"/>
      <c r="P2215" s="427"/>
      <c r="Q2215" s="427"/>
      <c r="R2215" s="426"/>
      <c r="S2215" s="426"/>
      <c r="T2215" s="426"/>
      <c r="U2215" s="426"/>
      <c r="V2215" s="426"/>
      <c r="W2215" s="426"/>
      <c r="X2215" s="427"/>
      <c r="Y2215" s="416" t="e">
        <f t="shared" si="171"/>
        <v>#N/A</v>
      </c>
      <c r="Z2215" s="416" t="e">
        <f t="shared" si="172"/>
        <v>#N/A</v>
      </c>
      <c r="AA2215" s="416" t="str">
        <f t="shared" si="173"/>
        <v/>
      </c>
      <c r="AB2215" s="416" t="e">
        <f t="shared" si="174"/>
        <v>#N/A</v>
      </c>
      <c r="AC2215" s="416" t="e">
        <f t="shared" si="175"/>
        <v>#N/A</v>
      </c>
    </row>
    <row r="2216" ht="22.5" customHeight="1" spans="1:29">
      <c r="A2216" s="421"/>
      <c r="B2216" s="422"/>
      <c r="C2216" s="422"/>
      <c r="D2216" s="421"/>
      <c r="E2216" s="421"/>
      <c r="F2216" s="421"/>
      <c r="G2216" s="421"/>
      <c r="H2216" s="421"/>
      <c r="I2216" s="421"/>
      <c r="J2216" s="421"/>
      <c r="K2216" s="421"/>
      <c r="L2216" s="421"/>
      <c r="M2216" s="421"/>
      <c r="N2216" s="426"/>
      <c r="O2216" s="426"/>
      <c r="P2216" s="427"/>
      <c r="Q2216" s="427"/>
      <c r="R2216" s="426"/>
      <c r="S2216" s="426"/>
      <c r="T2216" s="426"/>
      <c r="U2216" s="426"/>
      <c r="V2216" s="426"/>
      <c r="W2216" s="426"/>
      <c r="X2216" s="427"/>
      <c r="Y2216" s="416" t="e">
        <f t="shared" si="171"/>
        <v>#N/A</v>
      </c>
      <c r="Z2216" s="416" t="e">
        <f t="shared" si="172"/>
        <v>#N/A</v>
      </c>
      <c r="AA2216" s="416" t="str">
        <f t="shared" si="173"/>
        <v/>
      </c>
      <c r="AB2216" s="416" t="e">
        <f t="shared" si="174"/>
        <v>#N/A</v>
      </c>
      <c r="AC2216" s="416" t="e">
        <f t="shared" si="175"/>
        <v>#N/A</v>
      </c>
    </row>
    <row r="2217" ht="22.5" customHeight="1" spans="1:29">
      <c r="A2217" s="421"/>
      <c r="B2217" s="422"/>
      <c r="C2217" s="422"/>
      <c r="D2217" s="421"/>
      <c r="E2217" s="421"/>
      <c r="F2217" s="421"/>
      <c r="G2217" s="421"/>
      <c r="H2217" s="421"/>
      <c r="I2217" s="421"/>
      <c r="J2217" s="421"/>
      <c r="K2217" s="421"/>
      <c r="L2217" s="421"/>
      <c r="M2217" s="421"/>
      <c r="N2217" s="426"/>
      <c r="O2217" s="426"/>
      <c r="P2217" s="427"/>
      <c r="Q2217" s="427"/>
      <c r="R2217" s="426"/>
      <c r="S2217" s="426"/>
      <c r="T2217" s="426"/>
      <c r="U2217" s="426"/>
      <c r="V2217" s="426"/>
      <c r="W2217" s="426"/>
      <c r="X2217" s="427"/>
      <c r="Y2217" s="416" t="e">
        <f t="shared" si="171"/>
        <v>#N/A</v>
      </c>
      <c r="Z2217" s="416" t="e">
        <f t="shared" si="172"/>
        <v>#N/A</v>
      </c>
      <c r="AA2217" s="416" t="str">
        <f t="shared" si="173"/>
        <v/>
      </c>
      <c r="AB2217" s="416" t="e">
        <f t="shared" si="174"/>
        <v>#N/A</v>
      </c>
      <c r="AC2217" s="416" t="e">
        <f t="shared" si="175"/>
        <v>#N/A</v>
      </c>
    </row>
    <row r="2218" ht="22.5" customHeight="1" spans="1:29">
      <c r="A2218" s="421"/>
      <c r="B2218" s="422"/>
      <c r="C2218" s="422"/>
      <c r="D2218" s="421"/>
      <c r="E2218" s="421"/>
      <c r="F2218" s="421"/>
      <c r="G2218" s="421"/>
      <c r="H2218" s="421"/>
      <c r="I2218" s="421"/>
      <c r="J2218" s="421"/>
      <c r="K2218" s="421"/>
      <c r="L2218" s="421"/>
      <c r="M2218" s="421"/>
      <c r="N2218" s="426"/>
      <c r="O2218" s="426"/>
      <c r="P2218" s="427"/>
      <c r="Q2218" s="427"/>
      <c r="R2218" s="426"/>
      <c r="S2218" s="426"/>
      <c r="T2218" s="426"/>
      <c r="U2218" s="426"/>
      <c r="V2218" s="426"/>
      <c r="W2218" s="426"/>
      <c r="X2218" s="427"/>
      <c r="Y2218" s="416" t="e">
        <f t="shared" si="171"/>
        <v>#N/A</v>
      </c>
      <c r="Z2218" s="416" t="e">
        <f t="shared" si="172"/>
        <v>#N/A</v>
      </c>
      <c r="AA2218" s="416" t="str">
        <f t="shared" si="173"/>
        <v/>
      </c>
      <c r="AB2218" s="416" t="e">
        <f t="shared" si="174"/>
        <v>#N/A</v>
      </c>
      <c r="AC2218" s="416" t="e">
        <f t="shared" si="175"/>
        <v>#N/A</v>
      </c>
    </row>
    <row r="2219" ht="22.5" customHeight="1" spans="1:29">
      <c r="A2219" s="421"/>
      <c r="B2219" s="422"/>
      <c r="C2219" s="422"/>
      <c r="D2219" s="421"/>
      <c r="E2219" s="421"/>
      <c r="F2219" s="421"/>
      <c r="G2219" s="421"/>
      <c r="H2219" s="421"/>
      <c r="I2219" s="421"/>
      <c r="J2219" s="421"/>
      <c r="K2219" s="421"/>
      <c r="L2219" s="421"/>
      <c r="M2219" s="421"/>
      <c r="N2219" s="426"/>
      <c r="O2219" s="426"/>
      <c r="P2219" s="427"/>
      <c r="Q2219" s="427"/>
      <c r="R2219" s="426"/>
      <c r="S2219" s="426"/>
      <c r="T2219" s="426"/>
      <c r="U2219" s="426"/>
      <c r="V2219" s="426"/>
      <c r="W2219" s="426"/>
      <c r="X2219" s="427"/>
      <c r="Y2219" s="416" t="e">
        <f t="shared" si="171"/>
        <v>#N/A</v>
      </c>
      <c r="Z2219" s="416" t="e">
        <f t="shared" si="172"/>
        <v>#N/A</v>
      </c>
      <c r="AA2219" s="416" t="str">
        <f t="shared" si="173"/>
        <v/>
      </c>
      <c r="AB2219" s="416" t="e">
        <f t="shared" si="174"/>
        <v>#N/A</v>
      </c>
      <c r="AC2219" s="416" t="e">
        <f t="shared" si="175"/>
        <v>#N/A</v>
      </c>
    </row>
    <row r="2220" ht="22.5" customHeight="1" spans="1:29">
      <c r="A2220" s="421"/>
      <c r="B2220" s="422"/>
      <c r="C2220" s="422"/>
      <c r="D2220" s="421"/>
      <c r="E2220" s="421"/>
      <c r="F2220" s="421"/>
      <c r="G2220" s="421"/>
      <c r="H2220" s="421"/>
      <c r="I2220" s="421"/>
      <c r="J2220" s="421"/>
      <c r="K2220" s="421"/>
      <c r="L2220" s="421"/>
      <c r="M2220" s="421"/>
      <c r="N2220" s="426"/>
      <c r="O2220" s="426"/>
      <c r="P2220" s="427"/>
      <c r="Q2220" s="427"/>
      <c r="R2220" s="426"/>
      <c r="S2220" s="426"/>
      <c r="T2220" s="426"/>
      <c r="U2220" s="426"/>
      <c r="V2220" s="426"/>
      <c r="W2220" s="426"/>
      <c r="X2220" s="427"/>
      <c r="Y2220" s="416" t="e">
        <f t="shared" si="171"/>
        <v>#N/A</v>
      </c>
      <c r="Z2220" s="416" t="e">
        <f t="shared" si="172"/>
        <v>#N/A</v>
      </c>
      <c r="AA2220" s="416" t="str">
        <f t="shared" si="173"/>
        <v/>
      </c>
      <c r="AB2220" s="416" t="e">
        <f t="shared" si="174"/>
        <v>#N/A</v>
      </c>
      <c r="AC2220" s="416" t="e">
        <f t="shared" si="175"/>
        <v>#N/A</v>
      </c>
    </row>
    <row r="2221" ht="22.5" customHeight="1" spans="1:29">
      <c r="A2221" s="421"/>
      <c r="B2221" s="422"/>
      <c r="C2221" s="422"/>
      <c r="D2221" s="421"/>
      <c r="E2221" s="421"/>
      <c r="F2221" s="421"/>
      <c r="G2221" s="421"/>
      <c r="H2221" s="421"/>
      <c r="I2221" s="421"/>
      <c r="J2221" s="421"/>
      <c r="K2221" s="421"/>
      <c r="L2221" s="421"/>
      <c r="M2221" s="421"/>
      <c r="N2221" s="426"/>
      <c r="O2221" s="426"/>
      <c r="P2221" s="427"/>
      <c r="Q2221" s="427"/>
      <c r="R2221" s="426"/>
      <c r="S2221" s="426"/>
      <c r="T2221" s="426"/>
      <c r="U2221" s="426"/>
      <c r="V2221" s="426"/>
      <c r="W2221" s="426"/>
      <c r="X2221" s="427"/>
      <c r="Y2221" s="416" t="e">
        <f t="shared" si="171"/>
        <v>#N/A</v>
      </c>
      <c r="Z2221" s="416" t="e">
        <f t="shared" si="172"/>
        <v>#N/A</v>
      </c>
      <c r="AA2221" s="416" t="str">
        <f t="shared" si="173"/>
        <v/>
      </c>
      <c r="AB2221" s="416" t="e">
        <f t="shared" si="174"/>
        <v>#N/A</v>
      </c>
      <c r="AC2221" s="416" t="e">
        <f t="shared" si="175"/>
        <v>#N/A</v>
      </c>
    </row>
    <row r="2222" ht="22.5" customHeight="1" spans="1:29">
      <c r="A2222" s="421"/>
      <c r="B2222" s="422"/>
      <c r="C2222" s="422"/>
      <c r="D2222" s="421"/>
      <c r="E2222" s="421"/>
      <c r="F2222" s="421"/>
      <c r="G2222" s="421"/>
      <c r="H2222" s="421"/>
      <c r="I2222" s="421"/>
      <c r="J2222" s="421"/>
      <c r="K2222" s="421"/>
      <c r="L2222" s="421"/>
      <c r="M2222" s="421"/>
      <c r="N2222" s="426"/>
      <c r="O2222" s="426"/>
      <c r="P2222" s="427"/>
      <c r="Q2222" s="427"/>
      <c r="R2222" s="426"/>
      <c r="S2222" s="426"/>
      <c r="T2222" s="426"/>
      <c r="U2222" s="426"/>
      <c r="V2222" s="426"/>
      <c r="W2222" s="426"/>
      <c r="X2222" s="427"/>
      <c r="Y2222" s="416" t="e">
        <f t="shared" si="171"/>
        <v>#N/A</v>
      </c>
      <c r="Z2222" s="416" t="e">
        <f t="shared" si="172"/>
        <v>#N/A</v>
      </c>
      <c r="AA2222" s="416" t="str">
        <f t="shared" si="173"/>
        <v/>
      </c>
      <c r="AB2222" s="416" t="e">
        <f t="shared" si="174"/>
        <v>#N/A</v>
      </c>
      <c r="AC2222" s="416" t="e">
        <f t="shared" si="175"/>
        <v>#N/A</v>
      </c>
    </row>
    <row r="2223" ht="22.5" customHeight="1" spans="1:29">
      <c r="A2223" s="421"/>
      <c r="B2223" s="422"/>
      <c r="C2223" s="422"/>
      <c r="D2223" s="421"/>
      <c r="E2223" s="421"/>
      <c r="F2223" s="421"/>
      <c r="G2223" s="421"/>
      <c r="H2223" s="421"/>
      <c r="I2223" s="421"/>
      <c r="J2223" s="421"/>
      <c r="K2223" s="421"/>
      <c r="L2223" s="421"/>
      <c r="M2223" s="421"/>
      <c r="N2223" s="426"/>
      <c r="O2223" s="426"/>
      <c r="P2223" s="427"/>
      <c r="Q2223" s="427"/>
      <c r="R2223" s="426"/>
      <c r="S2223" s="426"/>
      <c r="T2223" s="426"/>
      <c r="U2223" s="426"/>
      <c r="V2223" s="426"/>
      <c r="W2223" s="426"/>
      <c r="X2223" s="427"/>
      <c r="Y2223" s="416" t="e">
        <f t="shared" si="171"/>
        <v>#N/A</v>
      </c>
      <c r="Z2223" s="416" t="e">
        <f t="shared" si="172"/>
        <v>#N/A</v>
      </c>
      <c r="AA2223" s="416" t="str">
        <f t="shared" si="173"/>
        <v/>
      </c>
      <c r="AB2223" s="416" t="e">
        <f t="shared" si="174"/>
        <v>#N/A</v>
      </c>
      <c r="AC2223" s="416" t="e">
        <f t="shared" si="175"/>
        <v>#N/A</v>
      </c>
    </row>
    <row r="2224" ht="22.5" customHeight="1" spans="1:29">
      <c r="A2224" s="421"/>
      <c r="B2224" s="422"/>
      <c r="C2224" s="422"/>
      <c r="D2224" s="421"/>
      <c r="E2224" s="421"/>
      <c r="F2224" s="421"/>
      <c r="G2224" s="421"/>
      <c r="H2224" s="421"/>
      <c r="I2224" s="421"/>
      <c r="J2224" s="421"/>
      <c r="K2224" s="421"/>
      <c r="L2224" s="421"/>
      <c r="M2224" s="421"/>
      <c r="N2224" s="426"/>
      <c r="O2224" s="426"/>
      <c r="P2224" s="427"/>
      <c r="Q2224" s="427"/>
      <c r="R2224" s="426"/>
      <c r="S2224" s="426"/>
      <c r="T2224" s="426"/>
      <c r="U2224" s="426"/>
      <c r="V2224" s="426"/>
      <c r="W2224" s="426"/>
      <c r="X2224" s="427"/>
      <c r="Y2224" s="416" t="e">
        <f t="shared" si="171"/>
        <v>#N/A</v>
      </c>
      <c r="Z2224" s="416" t="e">
        <f t="shared" si="172"/>
        <v>#N/A</v>
      </c>
      <c r="AA2224" s="416" t="str">
        <f t="shared" si="173"/>
        <v/>
      </c>
      <c r="AB2224" s="416" t="e">
        <f t="shared" si="174"/>
        <v>#N/A</v>
      </c>
      <c r="AC2224" s="416" t="e">
        <f t="shared" si="175"/>
        <v>#N/A</v>
      </c>
    </row>
    <row r="2225" ht="22.5" customHeight="1" spans="1:29">
      <c r="A2225" s="421"/>
      <c r="B2225" s="422"/>
      <c r="C2225" s="422"/>
      <c r="D2225" s="421"/>
      <c r="E2225" s="421"/>
      <c r="F2225" s="421"/>
      <c r="G2225" s="421"/>
      <c r="H2225" s="421"/>
      <c r="I2225" s="421"/>
      <c r="J2225" s="421"/>
      <c r="K2225" s="421"/>
      <c r="L2225" s="421"/>
      <c r="M2225" s="421"/>
      <c r="N2225" s="426"/>
      <c r="O2225" s="426"/>
      <c r="P2225" s="427"/>
      <c r="Q2225" s="427"/>
      <c r="R2225" s="426"/>
      <c r="S2225" s="426"/>
      <c r="T2225" s="426"/>
      <c r="U2225" s="426"/>
      <c r="V2225" s="426"/>
      <c r="W2225" s="426"/>
      <c r="X2225" s="427"/>
      <c r="Y2225" s="416" t="e">
        <f t="shared" si="171"/>
        <v>#N/A</v>
      </c>
      <c r="Z2225" s="416" t="e">
        <f t="shared" si="172"/>
        <v>#N/A</v>
      </c>
      <c r="AA2225" s="416" t="str">
        <f t="shared" si="173"/>
        <v/>
      </c>
      <c r="AB2225" s="416" t="e">
        <f t="shared" si="174"/>
        <v>#N/A</v>
      </c>
      <c r="AC2225" s="416" t="e">
        <f t="shared" si="175"/>
        <v>#N/A</v>
      </c>
    </row>
    <row r="2226" ht="22.5" customHeight="1" spans="1:29">
      <c r="A2226" s="421"/>
      <c r="B2226" s="422"/>
      <c r="C2226" s="422"/>
      <c r="D2226" s="421"/>
      <c r="E2226" s="421"/>
      <c r="F2226" s="421"/>
      <c r="G2226" s="421"/>
      <c r="H2226" s="421"/>
      <c r="I2226" s="421"/>
      <c r="J2226" s="421"/>
      <c r="K2226" s="421"/>
      <c r="L2226" s="421"/>
      <c r="M2226" s="421"/>
      <c r="N2226" s="426"/>
      <c r="O2226" s="426"/>
      <c r="P2226" s="427"/>
      <c r="Q2226" s="427"/>
      <c r="R2226" s="426"/>
      <c r="S2226" s="426"/>
      <c r="T2226" s="426"/>
      <c r="U2226" s="426"/>
      <c r="V2226" s="426"/>
      <c r="W2226" s="426"/>
      <c r="X2226" s="427"/>
      <c r="Y2226" s="416" t="e">
        <f t="shared" si="171"/>
        <v>#N/A</v>
      </c>
      <c r="Z2226" s="416" t="e">
        <f t="shared" si="172"/>
        <v>#N/A</v>
      </c>
      <c r="AA2226" s="416" t="str">
        <f t="shared" si="173"/>
        <v/>
      </c>
      <c r="AB2226" s="416" t="e">
        <f t="shared" si="174"/>
        <v>#N/A</v>
      </c>
      <c r="AC2226" s="416" t="e">
        <f t="shared" si="175"/>
        <v>#N/A</v>
      </c>
    </row>
    <row r="2227" ht="22.5" customHeight="1" spans="1:29">
      <c r="A2227" s="421"/>
      <c r="B2227" s="422"/>
      <c r="C2227" s="422"/>
      <c r="D2227" s="421"/>
      <c r="E2227" s="421"/>
      <c r="F2227" s="421"/>
      <c r="G2227" s="421"/>
      <c r="H2227" s="421"/>
      <c r="I2227" s="421"/>
      <c r="J2227" s="421"/>
      <c r="K2227" s="421"/>
      <c r="L2227" s="421"/>
      <c r="M2227" s="421"/>
      <c r="N2227" s="426"/>
      <c r="O2227" s="426"/>
      <c r="P2227" s="427"/>
      <c r="Q2227" s="427"/>
      <c r="R2227" s="426"/>
      <c r="S2227" s="426"/>
      <c r="T2227" s="426"/>
      <c r="U2227" s="426"/>
      <c r="V2227" s="426"/>
      <c r="W2227" s="426"/>
      <c r="X2227" s="427"/>
      <c r="Y2227" s="416" t="e">
        <f t="shared" si="171"/>
        <v>#N/A</v>
      </c>
      <c r="Z2227" s="416" t="e">
        <f t="shared" si="172"/>
        <v>#N/A</v>
      </c>
      <c r="AA2227" s="416" t="str">
        <f t="shared" si="173"/>
        <v/>
      </c>
      <c r="AB2227" s="416" t="e">
        <f t="shared" si="174"/>
        <v>#N/A</v>
      </c>
      <c r="AC2227" s="416" t="e">
        <f t="shared" si="175"/>
        <v>#N/A</v>
      </c>
    </row>
    <row r="2228" ht="22.5" customHeight="1" spans="1:29">
      <c r="A2228" s="421"/>
      <c r="B2228" s="422"/>
      <c r="C2228" s="422"/>
      <c r="D2228" s="421"/>
      <c r="E2228" s="421"/>
      <c r="F2228" s="421"/>
      <c r="G2228" s="421"/>
      <c r="H2228" s="421"/>
      <c r="I2228" s="421"/>
      <c r="J2228" s="421"/>
      <c r="K2228" s="421"/>
      <c r="L2228" s="421"/>
      <c r="M2228" s="421"/>
      <c r="N2228" s="426"/>
      <c r="O2228" s="426"/>
      <c r="P2228" s="427"/>
      <c r="Q2228" s="427"/>
      <c r="R2228" s="426"/>
      <c r="S2228" s="426"/>
      <c r="T2228" s="426"/>
      <c r="U2228" s="426"/>
      <c r="V2228" s="426"/>
      <c r="W2228" s="426"/>
      <c r="X2228" s="427"/>
      <c r="Y2228" s="416" t="e">
        <f t="shared" si="171"/>
        <v>#N/A</v>
      </c>
      <c r="Z2228" s="416" t="e">
        <f t="shared" si="172"/>
        <v>#N/A</v>
      </c>
      <c r="AA2228" s="416" t="str">
        <f t="shared" si="173"/>
        <v/>
      </c>
      <c r="AB2228" s="416" t="e">
        <f t="shared" si="174"/>
        <v>#N/A</v>
      </c>
      <c r="AC2228" s="416" t="e">
        <f t="shared" si="175"/>
        <v>#N/A</v>
      </c>
    </row>
    <row r="2229" ht="22.5" customHeight="1" spans="1:29">
      <c r="A2229" s="421"/>
      <c r="B2229" s="422"/>
      <c r="C2229" s="422"/>
      <c r="D2229" s="421"/>
      <c r="E2229" s="421"/>
      <c r="F2229" s="421"/>
      <c r="G2229" s="421"/>
      <c r="H2229" s="421"/>
      <c r="I2229" s="421"/>
      <c r="J2229" s="421"/>
      <c r="K2229" s="421"/>
      <c r="L2229" s="421"/>
      <c r="M2229" s="421"/>
      <c r="N2229" s="426"/>
      <c r="O2229" s="426"/>
      <c r="P2229" s="427"/>
      <c r="Q2229" s="427"/>
      <c r="R2229" s="426"/>
      <c r="S2229" s="426"/>
      <c r="T2229" s="426"/>
      <c r="U2229" s="426"/>
      <c r="V2229" s="426"/>
      <c r="W2229" s="426"/>
      <c r="X2229" s="427"/>
      <c r="Y2229" s="416" t="e">
        <f t="shared" si="171"/>
        <v>#N/A</v>
      </c>
      <c r="Z2229" s="416" t="e">
        <f t="shared" si="172"/>
        <v>#N/A</v>
      </c>
      <c r="AA2229" s="416" t="str">
        <f t="shared" si="173"/>
        <v/>
      </c>
      <c r="AB2229" s="416" t="e">
        <f t="shared" si="174"/>
        <v>#N/A</v>
      </c>
      <c r="AC2229" s="416" t="e">
        <f t="shared" si="175"/>
        <v>#N/A</v>
      </c>
    </row>
    <row r="2230" ht="22.5" customHeight="1" spans="1:29">
      <c r="A2230" s="421"/>
      <c r="B2230" s="422"/>
      <c r="C2230" s="422"/>
      <c r="D2230" s="421"/>
      <c r="E2230" s="421"/>
      <c r="F2230" s="421"/>
      <c r="G2230" s="421"/>
      <c r="H2230" s="421"/>
      <c r="I2230" s="421"/>
      <c r="J2230" s="421"/>
      <c r="K2230" s="421"/>
      <c r="L2230" s="421"/>
      <c r="M2230" s="421"/>
      <c r="N2230" s="426"/>
      <c r="O2230" s="426"/>
      <c r="P2230" s="427"/>
      <c r="Q2230" s="427"/>
      <c r="R2230" s="426"/>
      <c r="S2230" s="426"/>
      <c r="T2230" s="426"/>
      <c r="U2230" s="426"/>
      <c r="V2230" s="426"/>
      <c r="W2230" s="426"/>
      <c r="X2230" s="427"/>
      <c r="Y2230" s="416" t="e">
        <f t="shared" si="171"/>
        <v>#N/A</v>
      </c>
      <c r="Z2230" s="416" t="e">
        <f t="shared" si="172"/>
        <v>#N/A</v>
      </c>
      <c r="AA2230" s="416" t="str">
        <f t="shared" si="173"/>
        <v/>
      </c>
      <c r="AB2230" s="416" t="e">
        <f t="shared" si="174"/>
        <v>#N/A</v>
      </c>
      <c r="AC2230" s="416" t="e">
        <f t="shared" si="175"/>
        <v>#N/A</v>
      </c>
    </row>
    <row r="2231" ht="22.5" customHeight="1" spans="1:29">
      <c r="A2231" s="421"/>
      <c r="B2231" s="422"/>
      <c r="C2231" s="422"/>
      <c r="D2231" s="421"/>
      <c r="E2231" s="421"/>
      <c r="F2231" s="421"/>
      <c r="G2231" s="421"/>
      <c r="H2231" s="421"/>
      <c r="I2231" s="421"/>
      <c r="J2231" s="421"/>
      <c r="K2231" s="421"/>
      <c r="L2231" s="421"/>
      <c r="M2231" s="421"/>
      <c r="N2231" s="426"/>
      <c r="O2231" s="426"/>
      <c r="P2231" s="427"/>
      <c r="Q2231" s="427"/>
      <c r="R2231" s="426"/>
      <c r="S2231" s="426"/>
      <c r="T2231" s="426"/>
      <c r="U2231" s="426"/>
      <c r="V2231" s="426"/>
      <c r="W2231" s="426"/>
      <c r="X2231" s="427"/>
      <c r="Y2231" s="416" t="e">
        <f t="shared" si="171"/>
        <v>#N/A</v>
      </c>
      <c r="Z2231" s="416" t="e">
        <f t="shared" si="172"/>
        <v>#N/A</v>
      </c>
      <c r="AA2231" s="416" t="str">
        <f t="shared" si="173"/>
        <v/>
      </c>
      <c r="AB2231" s="416" t="e">
        <f t="shared" si="174"/>
        <v>#N/A</v>
      </c>
      <c r="AC2231" s="416" t="e">
        <f t="shared" si="175"/>
        <v>#N/A</v>
      </c>
    </row>
    <row r="2232" ht="22.5" customHeight="1" spans="1:29">
      <c r="A2232" s="421"/>
      <c r="B2232" s="422"/>
      <c r="C2232" s="422"/>
      <c r="D2232" s="421"/>
      <c r="E2232" s="421"/>
      <c r="F2232" s="421"/>
      <c r="G2232" s="421"/>
      <c r="H2232" s="421"/>
      <c r="I2232" s="421"/>
      <c r="J2232" s="421"/>
      <c r="K2232" s="421"/>
      <c r="L2232" s="421"/>
      <c r="M2232" s="421"/>
      <c r="N2232" s="426"/>
      <c r="O2232" s="426"/>
      <c r="P2232" s="427"/>
      <c r="Q2232" s="427"/>
      <c r="R2232" s="426"/>
      <c r="S2232" s="426"/>
      <c r="T2232" s="426"/>
      <c r="U2232" s="426"/>
      <c r="V2232" s="426"/>
      <c r="W2232" s="426"/>
      <c r="X2232" s="427"/>
      <c r="Y2232" s="416" t="e">
        <f t="shared" si="171"/>
        <v>#N/A</v>
      </c>
      <c r="Z2232" s="416" t="e">
        <f t="shared" si="172"/>
        <v>#N/A</v>
      </c>
      <c r="AA2232" s="416" t="str">
        <f t="shared" si="173"/>
        <v/>
      </c>
      <c r="AB2232" s="416" t="e">
        <f t="shared" si="174"/>
        <v>#N/A</v>
      </c>
      <c r="AC2232" s="416" t="e">
        <f t="shared" si="175"/>
        <v>#N/A</v>
      </c>
    </row>
    <row r="2233" ht="22.5" customHeight="1" spans="1:29">
      <c r="A2233" s="421"/>
      <c r="B2233" s="422"/>
      <c r="C2233" s="422"/>
      <c r="D2233" s="421"/>
      <c r="E2233" s="421"/>
      <c r="F2233" s="421"/>
      <c r="G2233" s="421"/>
      <c r="H2233" s="421"/>
      <c r="I2233" s="421"/>
      <c r="J2233" s="421"/>
      <c r="K2233" s="421"/>
      <c r="L2233" s="421"/>
      <c r="M2233" s="421"/>
      <c r="N2233" s="426"/>
      <c r="O2233" s="426"/>
      <c r="P2233" s="427"/>
      <c r="Q2233" s="427"/>
      <c r="R2233" s="426"/>
      <c r="S2233" s="426"/>
      <c r="T2233" s="426"/>
      <c r="U2233" s="426"/>
      <c r="V2233" s="426"/>
      <c r="W2233" s="426"/>
      <c r="X2233" s="427"/>
      <c r="Y2233" s="416" t="e">
        <f t="shared" si="171"/>
        <v>#N/A</v>
      </c>
      <c r="Z2233" s="416" t="e">
        <f t="shared" si="172"/>
        <v>#N/A</v>
      </c>
      <c r="AA2233" s="416" t="str">
        <f t="shared" si="173"/>
        <v/>
      </c>
      <c r="AB2233" s="416" t="e">
        <f t="shared" si="174"/>
        <v>#N/A</v>
      </c>
      <c r="AC2233" s="416" t="e">
        <f t="shared" si="175"/>
        <v>#N/A</v>
      </c>
    </row>
    <row r="2234" ht="22.5" customHeight="1" spans="1:29">
      <c r="A2234" s="421"/>
      <c r="B2234" s="422"/>
      <c r="C2234" s="422"/>
      <c r="D2234" s="421"/>
      <c r="E2234" s="421"/>
      <c r="F2234" s="421"/>
      <c r="G2234" s="421"/>
      <c r="H2234" s="421"/>
      <c r="I2234" s="421"/>
      <c r="J2234" s="421"/>
      <c r="K2234" s="421"/>
      <c r="L2234" s="421"/>
      <c r="M2234" s="421"/>
      <c r="N2234" s="426"/>
      <c r="O2234" s="426"/>
      <c r="P2234" s="427"/>
      <c r="Q2234" s="427"/>
      <c r="R2234" s="426"/>
      <c r="S2234" s="426"/>
      <c r="T2234" s="426"/>
      <c r="U2234" s="426"/>
      <c r="V2234" s="426"/>
      <c r="W2234" s="426"/>
      <c r="X2234" s="427"/>
      <c r="Y2234" s="416" t="e">
        <f t="shared" si="171"/>
        <v>#N/A</v>
      </c>
      <c r="Z2234" s="416" t="e">
        <f t="shared" si="172"/>
        <v>#N/A</v>
      </c>
      <c r="AA2234" s="416" t="str">
        <f t="shared" si="173"/>
        <v/>
      </c>
      <c r="AB2234" s="416" t="e">
        <f t="shared" si="174"/>
        <v>#N/A</v>
      </c>
      <c r="AC2234" s="416" t="e">
        <f t="shared" si="175"/>
        <v>#N/A</v>
      </c>
    </row>
    <row r="2235" ht="22.5" customHeight="1" spans="1:29">
      <c r="A2235" s="421"/>
      <c r="B2235" s="422"/>
      <c r="C2235" s="422"/>
      <c r="D2235" s="421"/>
      <c r="E2235" s="421"/>
      <c r="F2235" s="421"/>
      <c r="G2235" s="421"/>
      <c r="H2235" s="421"/>
      <c r="I2235" s="421"/>
      <c r="J2235" s="421"/>
      <c r="K2235" s="421"/>
      <c r="L2235" s="421"/>
      <c r="M2235" s="421"/>
      <c r="N2235" s="426"/>
      <c r="O2235" s="426"/>
      <c r="P2235" s="427"/>
      <c r="Q2235" s="427"/>
      <c r="R2235" s="426"/>
      <c r="S2235" s="426"/>
      <c r="T2235" s="426"/>
      <c r="U2235" s="426"/>
      <c r="V2235" s="426"/>
      <c r="W2235" s="426"/>
      <c r="X2235" s="427"/>
      <c r="Y2235" s="416" t="e">
        <f t="shared" si="171"/>
        <v>#N/A</v>
      </c>
      <c r="Z2235" s="416" t="e">
        <f t="shared" si="172"/>
        <v>#N/A</v>
      </c>
      <c r="AA2235" s="416" t="str">
        <f t="shared" si="173"/>
        <v/>
      </c>
      <c r="AB2235" s="416" t="e">
        <f t="shared" si="174"/>
        <v>#N/A</v>
      </c>
      <c r="AC2235" s="416" t="e">
        <f t="shared" si="175"/>
        <v>#N/A</v>
      </c>
    </row>
    <row r="2236" ht="22.5" customHeight="1" spans="1:29">
      <c r="A2236" s="421"/>
      <c r="B2236" s="422"/>
      <c r="C2236" s="422"/>
      <c r="D2236" s="421"/>
      <c r="E2236" s="421"/>
      <c r="F2236" s="421"/>
      <c r="G2236" s="421"/>
      <c r="H2236" s="421"/>
      <c r="I2236" s="421"/>
      <c r="J2236" s="421"/>
      <c r="K2236" s="421"/>
      <c r="L2236" s="421"/>
      <c r="M2236" s="421"/>
      <c r="N2236" s="426"/>
      <c r="O2236" s="426"/>
      <c r="P2236" s="427"/>
      <c r="Q2236" s="427"/>
      <c r="R2236" s="426"/>
      <c r="S2236" s="426"/>
      <c r="T2236" s="426"/>
      <c r="U2236" s="426"/>
      <c r="V2236" s="426"/>
      <c r="W2236" s="426"/>
      <c r="X2236" s="427"/>
      <c r="Y2236" s="416" t="e">
        <f t="shared" si="171"/>
        <v>#N/A</v>
      </c>
      <c r="Z2236" s="416" t="e">
        <f t="shared" si="172"/>
        <v>#N/A</v>
      </c>
      <c r="AA2236" s="416" t="str">
        <f t="shared" si="173"/>
        <v/>
      </c>
      <c r="AB2236" s="416" t="e">
        <f t="shared" si="174"/>
        <v>#N/A</v>
      </c>
      <c r="AC2236" s="416" t="e">
        <f t="shared" si="175"/>
        <v>#N/A</v>
      </c>
    </row>
    <row r="2237" ht="22.5" customHeight="1" spans="1:29">
      <c r="A2237" s="421"/>
      <c r="B2237" s="422"/>
      <c r="C2237" s="422"/>
      <c r="D2237" s="421"/>
      <c r="E2237" s="421"/>
      <c r="F2237" s="421"/>
      <c r="G2237" s="421"/>
      <c r="H2237" s="421"/>
      <c r="I2237" s="421"/>
      <c r="J2237" s="421"/>
      <c r="K2237" s="421"/>
      <c r="L2237" s="421"/>
      <c r="M2237" s="421"/>
      <c r="N2237" s="426"/>
      <c r="O2237" s="426"/>
      <c r="P2237" s="427"/>
      <c r="Q2237" s="427"/>
      <c r="R2237" s="426"/>
      <c r="S2237" s="426"/>
      <c r="T2237" s="426"/>
      <c r="U2237" s="426"/>
      <c r="V2237" s="426"/>
      <c r="W2237" s="426"/>
      <c r="X2237" s="427"/>
      <c r="Y2237" s="416" t="e">
        <f t="shared" si="171"/>
        <v>#N/A</v>
      </c>
      <c r="Z2237" s="416" t="e">
        <f t="shared" si="172"/>
        <v>#N/A</v>
      </c>
      <c r="AA2237" s="416" t="str">
        <f t="shared" si="173"/>
        <v/>
      </c>
      <c r="AB2237" s="416" t="e">
        <f t="shared" si="174"/>
        <v>#N/A</v>
      </c>
      <c r="AC2237" s="416" t="e">
        <f t="shared" si="175"/>
        <v>#N/A</v>
      </c>
    </row>
    <row r="2238" ht="22.5" customHeight="1" spans="1:29">
      <c r="A2238" s="421"/>
      <c r="B2238" s="422"/>
      <c r="C2238" s="422"/>
      <c r="D2238" s="421"/>
      <c r="E2238" s="421"/>
      <c r="F2238" s="421"/>
      <c r="G2238" s="421"/>
      <c r="H2238" s="421"/>
      <c r="I2238" s="421"/>
      <c r="J2238" s="421"/>
      <c r="K2238" s="421"/>
      <c r="L2238" s="421"/>
      <c r="M2238" s="421"/>
      <c r="N2238" s="426"/>
      <c r="O2238" s="426"/>
      <c r="P2238" s="427"/>
      <c r="Q2238" s="427"/>
      <c r="R2238" s="426"/>
      <c r="S2238" s="426"/>
      <c r="T2238" s="426"/>
      <c r="U2238" s="426"/>
      <c r="V2238" s="426"/>
      <c r="W2238" s="426"/>
      <c r="X2238" s="427"/>
      <c r="Y2238" s="416" t="e">
        <f t="shared" si="171"/>
        <v>#N/A</v>
      </c>
      <c r="Z2238" s="416" t="e">
        <f t="shared" si="172"/>
        <v>#N/A</v>
      </c>
      <c r="AA2238" s="416" t="str">
        <f t="shared" si="173"/>
        <v/>
      </c>
      <c r="AB2238" s="416" t="e">
        <f t="shared" si="174"/>
        <v>#N/A</v>
      </c>
      <c r="AC2238" s="416" t="e">
        <f t="shared" si="175"/>
        <v>#N/A</v>
      </c>
    </row>
    <row r="2239" ht="22.5" customHeight="1" spans="1:29">
      <c r="A2239" s="421"/>
      <c r="B2239" s="422"/>
      <c r="C2239" s="422"/>
      <c r="D2239" s="421"/>
      <c r="E2239" s="421"/>
      <c r="F2239" s="421"/>
      <c r="G2239" s="421"/>
      <c r="H2239" s="421"/>
      <c r="I2239" s="421"/>
      <c r="J2239" s="421"/>
      <c r="K2239" s="421"/>
      <c r="L2239" s="421"/>
      <c r="M2239" s="421"/>
      <c r="N2239" s="426"/>
      <c r="O2239" s="426"/>
      <c r="P2239" s="427"/>
      <c r="Q2239" s="427"/>
      <c r="R2239" s="426"/>
      <c r="S2239" s="426"/>
      <c r="T2239" s="426"/>
      <c r="U2239" s="426"/>
      <c r="V2239" s="426"/>
      <c r="W2239" s="426"/>
      <c r="X2239" s="427"/>
      <c r="Y2239" s="416" t="e">
        <f t="shared" si="171"/>
        <v>#N/A</v>
      </c>
      <c r="Z2239" s="416" t="e">
        <f t="shared" si="172"/>
        <v>#N/A</v>
      </c>
      <c r="AA2239" s="416" t="str">
        <f t="shared" si="173"/>
        <v/>
      </c>
      <c r="AB2239" s="416" t="e">
        <f t="shared" si="174"/>
        <v>#N/A</v>
      </c>
      <c r="AC2239" s="416" t="e">
        <f t="shared" si="175"/>
        <v>#N/A</v>
      </c>
    </row>
    <row r="2240" ht="22.5" customHeight="1" spans="1:29">
      <c r="A2240" s="421"/>
      <c r="B2240" s="422"/>
      <c r="C2240" s="422"/>
      <c r="D2240" s="421"/>
      <c r="E2240" s="421"/>
      <c r="F2240" s="421"/>
      <c r="G2240" s="421"/>
      <c r="H2240" s="421"/>
      <c r="I2240" s="421"/>
      <c r="J2240" s="421"/>
      <c r="K2240" s="421"/>
      <c r="L2240" s="421"/>
      <c r="M2240" s="421"/>
      <c r="N2240" s="426"/>
      <c r="O2240" s="426"/>
      <c r="P2240" s="427"/>
      <c r="Q2240" s="427"/>
      <c r="R2240" s="426"/>
      <c r="S2240" s="426"/>
      <c r="T2240" s="426"/>
      <c r="U2240" s="426"/>
      <c r="V2240" s="426"/>
      <c r="W2240" s="426"/>
      <c r="X2240" s="427"/>
      <c r="Y2240" s="416" t="e">
        <f t="shared" si="171"/>
        <v>#N/A</v>
      </c>
      <c r="Z2240" s="416" t="e">
        <f t="shared" si="172"/>
        <v>#N/A</v>
      </c>
      <c r="AA2240" s="416" t="str">
        <f t="shared" si="173"/>
        <v/>
      </c>
      <c r="AB2240" s="416" t="e">
        <f t="shared" si="174"/>
        <v>#N/A</v>
      </c>
      <c r="AC2240" s="416" t="e">
        <f t="shared" si="175"/>
        <v>#N/A</v>
      </c>
    </row>
    <row r="2241" ht="22.5" customHeight="1" spans="1:29">
      <c r="A2241" s="421"/>
      <c r="B2241" s="422"/>
      <c r="C2241" s="422"/>
      <c r="D2241" s="421"/>
      <c r="E2241" s="421"/>
      <c r="F2241" s="421"/>
      <c r="G2241" s="421"/>
      <c r="H2241" s="421"/>
      <c r="I2241" s="421"/>
      <c r="J2241" s="421"/>
      <c r="K2241" s="421"/>
      <c r="L2241" s="421"/>
      <c r="M2241" s="421"/>
      <c r="N2241" s="426"/>
      <c r="O2241" s="426"/>
      <c r="P2241" s="427"/>
      <c r="Q2241" s="427"/>
      <c r="R2241" s="426"/>
      <c r="S2241" s="426"/>
      <c r="T2241" s="426"/>
      <c r="U2241" s="426"/>
      <c r="V2241" s="426"/>
      <c r="W2241" s="426"/>
      <c r="X2241" s="427"/>
      <c r="Y2241" s="416" t="e">
        <f t="shared" si="171"/>
        <v>#N/A</v>
      </c>
      <c r="Z2241" s="416" t="e">
        <f t="shared" si="172"/>
        <v>#N/A</v>
      </c>
      <c r="AA2241" s="416" t="str">
        <f t="shared" si="173"/>
        <v/>
      </c>
      <c r="AB2241" s="416" t="e">
        <f t="shared" si="174"/>
        <v>#N/A</v>
      </c>
      <c r="AC2241" s="416" t="e">
        <f t="shared" si="175"/>
        <v>#N/A</v>
      </c>
    </row>
    <row r="2242" ht="22.5" customHeight="1" spans="1:29">
      <c r="A2242" s="421"/>
      <c r="B2242" s="422"/>
      <c r="C2242" s="422"/>
      <c r="D2242" s="421"/>
      <c r="E2242" s="421"/>
      <c r="F2242" s="421"/>
      <c r="G2242" s="421"/>
      <c r="H2242" s="421"/>
      <c r="I2242" s="421"/>
      <c r="J2242" s="421"/>
      <c r="K2242" s="421"/>
      <c r="L2242" s="421"/>
      <c r="M2242" s="421"/>
      <c r="N2242" s="426"/>
      <c r="O2242" s="426"/>
      <c r="P2242" s="427"/>
      <c r="Q2242" s="427"/>
      <c r="R2242" s="426"/>
      <c r="S2242" s="426"/>
      <c r="T2242" s="426"/>
      <c r="U2242" s="426"/>
      <c r="V2242" s="426"/>
      <c r="W2242" s="426"/>
      <c r="X2242" s="427"/>
      <c r="Y2242" s="416" t="e">
        <f t="shared" si="171"/>
        <v>#N/A</v>
      </c>
      <c r="Z2242" s="416" t="e">
        <f t="shared" si="172"/>
        <v>#N/A</v>
      </c>
      <c r="AA2242" s="416" t="str">
        <f t="shared" si="173"/>
        <v/>
      </c>
      <c r="AB2242" s="416" t="e">
        <f t="shared" si="174"/>
        <v>#N/A</v>
      </c>
      <c r="AC2242" s="416" t="e">
        <f t="shared" si="175"/>
        <v>#N/A</v>
      </c>
    </row>
    <row r="2243" ht="22.5" customHeight="1" spans="1:29">
      <c r="A2243" s="421"/>
      <c r="B2243" s="422"/>
      <c r="C2243" s="422"/>
      <c r="D2243" s="421"/>
      <c r="E2243" s="421"/>
      <c r="F2243" s="421"/>
      <c r="G2243" s="421"/>
      <c r="H2243" s="421"/>
      <c r="I2243" s="421"/>
      <c r="J2243" s="421"/>
      <c r="K2243" s="421"/>
      <c r="L2243" s="421"/>
      <c r="M2243" s="421"/>
      <c r="N2243" s="426"/>
      <c r="O2243" s="426"/>
      <c r="P2243" s="427"/>
      <c r="Q2243" s="427"/>
      <c r="R2243" s="426"/>
      <c r="S2243" s="426"/>
      <c r="T2243" s="426"/>
      <c r="U2243" s="426"/>
      <c r="V2243" s="426"/>
      <c r="W2243" s="426"/>
      <c r="X2243" s="427"/>
      <c r="Y2243" s="416" t="e">
        <f t="shared" si="171"/>
        <v>#N/A</v>
      </c>
      <c r="Z2243" s="416" t="e">
        <f t="shared" si="172"/>
        <v>#N/A</v>
      </c>
      <c r="AA2243" s="416" t="str">
        <f t="shared" si="173"/>
        <v/>
      </c>
      <c r="AB2243" s="416" t="e">
        <f t="shared" si="174"/>
        <v>#N/A</v>
      </c>
      <c r="AC2243" s="416" t="e">
        <f t="shared" si="175"/>
        <v>#N/A</v>
      </c>
    </row>
    <row r="2244" ht="22.5" customHeight="1" spans="1:29">
      <c r="A2244" s="421"/>
      <c r="B2244" s="422"/>
      <c r="C2244" s="422"/>
      <c r="D2244" s="421"/>
      <c r="E2244" s="421"/>
      <c r="F2244" s="421"/>
      <c r="G2244" s="421"/>
      <c r="H2244" s="421"/>
      <c r="I2244" s="421"/>
      <c r="J2244" s="421"/>
      <c r="K2244" s="421"/>
      <c r="L2244" s="421"/>
      <c r="M2244" s="421"/>
      <c r="N2244" s="426"/>
      <c r="O2244" s="426"/>
      <c r="P2244" s="427"/>
      <c r="Q2244" s="427"/>
      <c r="R2244" s="426"/>
      <c r="S2244" s="426"/>
      <c r="T2244" s="426"/>
      <c r="U2244" s="426"/>
      <c r="V2244" s="426"/>
      <c r="W2244" s="426"/>
      <c r="X2244" s="427"/>
      <c r="Y2244" s="416" t="e">
        <f t="shared" si="171"/>
        <v>#N/A</v>
      </c>
      <c r="Z2244" s="416" t="e">
        <f t="shared" si="172"/>
        <v>#N/A</v>
      </c>
      <c r="AA2244" s="416" t="str">
        <f t="shared" si="173"/>
        <v/>
      </c>
      <c r="AB2244" s="416" t="e">
        <f t="shared" si="174"/>
        <v>#N/A</v>
      </c>
      <c r="AC2244" s="416" t="e">
        <f t="shared" si="175"/>
        <v>#N/A</v>
      </c>
    </row>
    <row r="2245" ht="22.5" customHeight="1" spans="1:29">
      <c r="A2245" s="421"/>
      <c r="B2245" s="422"/>
      <c r="C2245" s="422"/>
      <c r="D2245" s="421"/>
      <c r="E2245" s="421"/>
      <c r="F2245" s="421"/>
      <c r="G2245" s="421"/>
      <c r="H2245" s="421"/>
      <c r="I2245" s="421"/>
      <c r="J2245" s="421"/>
      <c r="K2245" s="421"/>
      <c r="L2245" s="421"/>
      <c r="M2245" s="421"/>
      <c r="N2245" s="426"/>
      <c r="O2245" s="426"/>
      <c r="P2245" s="427"/>
      <c r="Q2245" s="427"/>
      <c r="R2245" s="426"/>
      <c r="S2245" s="426"/>
      <c r="T2245" s="426"/>
      <c r="U2245" s="426"/>
      <c r="V2245" s="426"/>
      <c r="W2245" s="426"/>
      <c r="X2245" s="427"/>
      <c r="Y2245" s="416" t="e">
        <f t="shared" si="171"/>
        <v>#N/A</v>
      </c>
      <c r="Z2245" s="416" t="e">
        <f t="shared" si="172"/>
        <v>#N/A</v>
      </c>
      <c r="AA2245" s="416" t="str">
        <f t="shared" si="173"/>
        <v/>
      </c>
      <c r="AB2245" s="416" t="e">
        <f t="shared" si="174"/>
        <v>#N/A</v>
      </c>
      <c r="AC2245" s="416" t="e">
        <f t="shared" si="175"/>
        <v>#N/A</v>
      </c>
    </row>
    <row r="2246" ht="22.5" customHeight="1" spans="1:29">
      <c r="A2246" s="421"/>
      <c r="B2246" s="422"/>
      <c r="C2246" s="422"/>
      <c r="D2246" s="421"/>
      <c r="E2246" s="421"/>
      <c r="F2246" s="421"/>
      <c r="G2246" s="421"/>
      <c r="H2246" s="421"/>
      <c r="I2246" s="421"/>
      <c r="J2246" s="421"/>
      <c r="K2246" s="421"/>
      <c r="L2246" s="421"/>
      <c r="M2246" s="421"/>
      <c r="N2246" s="426"/>
      <c r="O2246" s="426"/>
      <c r="P2246" s="427"/>
      <c r="Q2246" s="427"/>
      <c r="R2246" s="426"/>
      <c r="S2246" s="426"/>
      <c r="T2246" s="426"/>
      <c r="U2246" s="426"/>
      <c r="V2246" s="426"/>
      <c r="W2246" s="426"/>
      <c r="X2246" s="427"/>
      <c r="Y2246" s="416" t="e">
        <f t="shared" si="171"/>
        <v>#N/A</v>
      </c>
      <c r="Z2246" s="416" t="e">
        <f t="shared" si="172"/>
        <v>#N/A</v>
      </c>
      <c r="AA2246" s="416" t="str">
        <f t="shared" si="173"/>
        <v/>
      </c>
      <c r="AB2246" s="416" t="e">
        <f t="shared" si="174"/>
        <v>#N/A</v>
      </c>
      <c r="AC2246" s="416" t="e">
        <f t="shared" si="175"/>
        <v>#N/A</v>
      </c>
    </row>
    <row r="2247" ht="22.5" customHeight="1" spans="1:29">
      <c r="A2247" s="421"/>
      <c r="B2247" s="422"/>
      <c r="C2247" s="422"/>
      <c r="D2247" s="421"/>
      <c r="E2247" s="421"/>
      <c r="F2247" s="421"/>
      <c r="G2247" s="421"/>
      <c r="H2247" s="421"/>
      <c r="I2247" s="421"/>
      <c r="J2247" s="421"/>
      <c r="K2247" s="421"/>
      <c r="L2247" s="421"/>
      <c r="M2247" s="421"/>
      <c r="N2247" s="426"/>
      <c r="O2247" s="426"/>
      <c r="P2247" s="427"/>
      <c r="Q2247" s="427"/>
      <c r="R2247" s="426"/>
      <c r="S2247" s="426"/>
      <c r="T2247" s="426"/>
      <c r="U2247" s="426"/>
      <c r="V2247" s="426"/>
      <c r="W2247" s="426"/>
      <c r="X2247" s="427"/>
      <c r="Y2247" s="416" t="e">
        <f t="shared" ref="Y2247:Y2310" si="176">_xlfn.IFS(LEFT(M2247,3)="003","三保支出",LEFT(M2247,3)="004","刚性支出",LEFT(M2247,3)="000","促发展支出")</f>
        <v>#N/A</v>
      </c>
      <c r="Z2247" s="416" t="e">
        <f t="shared" ref="Z2247:Z2310" si="177">_xlfn.IFS(LEFT(E2247,1)="3","项目支出",LEFT(E2247,1)="1","人员类支出",LEFT(E2247,1)="2","运转类支出")</f>
        <v>#N/A</v>
      </c>
      <c r="AA2247" s="416" t="str">
        <f t="shared" ref="AA2247:AA2310" si="178">LEFT(H2247,7)</f>
        <v/>
      </c>
      <c r="AB2247" s="416" t="e">
        <f t="shared" ref="AB2247:AB2310" si="179">_xlfn.IFS(LEFT(M2247,6)="003001","保工资",LEFT(M2247,6)="003002","保运转",LEFT(M2247,6)="003003","保基本民生")</f>
        <v>#N/A</v>
      </c>
      <c r="AC2247" s="416" t="e">
        <f t="shared" ref="AC2247:AC2310" si="180">IF(Z2247="项目支出","否","是")</f>
        <v>#N/A</v>
      </c>
    </row>
    <row r="2248" ht="22.5" customHeight="1" spans="1:29">
      <c r="A2248" s="421"/>
      <c r="B2248" s="422"/>
      <c r="C2248" s="422"/>
      <c r="D2248" s="421"/>
      <c r="E2248" s="421"/>
      <c r="F2248" s="421"/>
      <c r="G2248" s="421"/>
      <c r="H2248" s="421"/>
      <c r="I2248" s="421"/>
      <c r="J2248" s="421"/>
      <c r="K2248" s="421"/>
      <c r="L2248" s="421"/>
      <c r="M2248" s="421"/>
      <c r="N2248" s="426"/>
      <c r="O2248" s="426"/>
      <c r="P2248" s="427"/>
      <c r="Q2248" s="427"/>
      <c r="R2248" s="426"/>
      <c r="S2248" s="426"/>
      <c r="T2248" s="426"/>
      <c r="U2248" s="426"/>
      <c r="V2248" s="426"/>
      <c r="W2248" s="426"/>
      <c r="X2248" s="427"/>
      <c r="Y2248" s="416" t="e">
        <f t="shared" si="176"/>
        <v>#N/A</v>
      </c>
      <c r="Z2248" s="416" t="e">
        <f t="shared" si="177"/>
        <v>#N/A</v>
      </c>
      <c r="AA2248" s="416" t="str">
        <f t="shared" si="178"/>
        <v/>
      </c>
      <c r="AB2248" s="416" t="e">
        <f t="shared" si="179"/>
        <v>#N/A</v>
      </c>
      <c r="AC2248" s="416" t="e">
        <f t="shared" si="180"/>
        <v>#N/A</v>
      </c>
    </row>
    <row r="2249" ht="22.5" customHeight="1" spans="1:29">
      <c r="A2249" s="421"/>
      <c r="B2249" s="422"/>
      <c r="C2249" s="422"/>
      <c r="D2249" s="421"/>
      <c r="E2249" s="421"/>
      <c r="F2249" s="421"/>
      <c r="G2249" s="421"/>
      <c r="H2249" s="421"/>
      <c r="I2249" s="421"/>
      <c r="J2249" s="421"/>
      <c r="K2249" s="421"/>
      <c r="L2249" s="421"/>
      <c r="M2249" s="421"/>
      <c r="N2249" s="426"/>
      <c r="O2249" s="426"/>
      <c r="P2249" s="427"/>
      <c r="Q2249" s="427"/>
      <c r="R2249" s="426"/>
      <c r="S2249" s="426"/>
      <c r="T2249" s="426"/>
      <c r="U2249" s="426"/>
      <c r="V2249" s="426"/>
      <c r="W2249" s="426"/>
      <c r="X2249" s="427"/>
      <c r="Y2249" s="416" t="e">
        <f t="shared" si="176"/>
        <v>#N/A</v>
      </c>
      <c r="Z2249" s="416" t="e">
        <f t="shared" si="177"/>
        <v>#N/A</v>
      </c>
      <c r="AA2249" s="416" t="str">
        <f t="shared" si="178"/>
        <v/>
      </c>
      <c r="AB2249" s="416" t="e">
        <f t="shared" si="179"/>
        <v>#N/A</v>
      </c>
      <c r="AC2249" s="416" t="e">
        <f t="shared" si="180"/>
        <v>#N/A</v>
      </c>
    </row>
    <row r="2250" ht="22.5" customHeight="1" spans="1:29">
      <c r="A2250" s="421"/>
      <c r="B2250" s="422"/>
      <c r="C2250" s="422"/>
      <c r="D2250" s="421"/>
      <c r="E2250" s="421"/>
      <c r="F2250" s="421"/>
      <c r="G2250" s="421"/>
      <c r="H2250" s="421"/>
      <c r="I2250" s="421"/>
      <c r="J2250" s="421"/>
      <c r="K2250" s="421"/>
      <c r="L2250" s="421"/>
      <c r="M2250" s="421"/>
      <c r="N2250" s="426"/>
      <c r="O2250" s="426"/>
      <c r="P2250" s="427"/>
      <c r="Q2250" s="427"/>
      <c r="R2250" s="426"/>
      <c r="S2250" s="426"/>
      <c r="T2250" s="426"/>
      <c r="U2250" s="426"/>
      <c r="V2250" s="426"/>
      <c r="W2250" s="426"/>
      <c r="X2250" s="427"/>
      <c r="Y2250" s="416" t="e">
        <f t="shared" si="176"/>
        <v>#N/A</v>
      </c>
      <c r="Z2250" s="416" t="e">
        <f t="shared" si="177"/>
        <v>#N/A</v>
      </c>
      <c r="AA2250" s="416" t="str">
        <f t="shared" si="178"/>
        <v/>
      </c>
      <c r="AB2250" s="416" t="e">
        <f t="shared" si="179"/>
        <v>#N/A</v>
      </c>
      <c r="AC2250" s="416" t="e">
        <f t="shared" si="180"/>
        <v>#N/A</v>
      </c>
    </row>
    <row r="2251" ht="22.5" customHeight="1" spans="1:29">
      <c r="A2251" s="421"/>
      <c r="B2251" s="422"/>
      <c r="C2251" s="422"/>
      <c r="D2251" s="421"/>
      <c r="E2251" s="421"/>
      <c r="F2251" s="421"/>
      <c r="G2251" s="421"/>
      <c r="H2251" s="421"/>
      <c r="I2251" s="421"/>
      <c r="J2251" s="421"/>
      <c r="K2251" s="421"/>
      <c r="L2251" s="421"/>
      <c r="M2251" s="421"/>
      <c r="N2251" s="426"/>
      <c r="O2251" s="426"/>
      <c r="P2251" s="427"/>
      <c r="Q2251" s="427"/>
      <c r="R2251" s="426"/>
      <c r="S2251" s="426"/>
      <c r="T2251" s="426"/>
      <c r="U2251" s="426"/>
      <c r="V2251" s="426"/>
      <c r="W2251" s="426"/>
      <c r="X2251" s="427"/>
      <c r="Y2251" s="416" t="e">
        <f t="shared" si="176"/>
        <v>#N/A</v>
      </c>
      <c r="Z2251" s="416" t="e">
        <f t="shared" si="177"/>
        <v>#N/A</v>
      </c>
      <c r="AA2251" s="416" t="str">
        <f t="shared" si="178"/>
        <v/>
      </c>
      <c r="AB2251" s="416" t="e">
        <f t="shared" si="179"/>
        <v>#N/A</v>
      </c>
      <c r="AC2251" s="416" t="e">
        <f t="shared" si="180"/>
        <v>#N/A</v>
      </c>
    </row>
    <row r="2252" ht="22.5" customHeight="1" spans="1:29">
      <c r="A2252" s="421"/>
      <c r="B2252" s="422"/>
      <c r="C2252" s="422"/>
      <c r="D2252" s="421"/>
      <c r="E2252" s="421"/>
      <c r="F2252" s="421"/>
      <c r="G2252" s="421"/>
      <c r="H2252" s="421"/>
      <c r="I2252" s="421"/>
      <c r="J2252" s="421"/>
      <c r="K2252" s="421"/>
      <c r="L2252" s="421"/>
      <c r="M2252" s="421"/>
      <c r="N2252" s="426"/>
      <c r="O2252" s="426"/>
      <c r="P2252" s="427"/>
      <c r="Q2252" s="427"/>
      <c r="R2252" s="426"/>
      <c r="S2252" s="426"/>
      <c r="T2252" s="426"/>
      <c r="U2252" s="426"/>
      <c r="V2252" s="426"/>
      <c r="W2252" s="426"/>
      <c r="X2252" s="427"/>
      <c r="Y2252" s="416" t="e">
        <f t="shared" si="176"/>
        <v>#N/A</v>
      </c>
      <c r="Z2252" s="416" t="e">
        <f t="shared" si="177"/>
        <v>#N/A</v>
      </c>
      <c r="AA2252" s="416" t="str">
        <f t="shared" si="178"/>
        <v/>
      </c>
      <c r="AB2252" s="416" t="e">
        <f t="shared" si="179"/>
        <v>#N/A</v>
      </c>
      <c r="AC2252" s="416" t="e">
        <f t="shared" si="180"/>
        <v>#N/A</v>
      </c>
    </row>
    <row r="2253" ht="22.5" customHeight="1" spans="1:29">
      <c r="A2253" s="421"/>
      <c r="B2253" s="422"/>
      <c r="C2253" s="422"/>
      <c r="D2253" s="421"/>
      <c r="E2253" s="421"/>
      <c r="F2253" s="421"/>
      <c r="G2253" s="421"/>
      <c r="H2253" s="421"/>
      <c r="I2253" s="421"/>
      <c r="J2253" s="421"/>
      <c r="K2253" s="421"/>
      <c r="L2253" s="421"/>
      <c r="M2253" s="421"/>
      <c r="N2253" s="426"/>
      <c r="O2253" s="426"/>
      <c r="P2253" s="427"/>
      <c r="Q2253" s="427"/>
      <c r="R2253" s="426"/>
      <c r="S2253" s="426"/>
      <c r="T2253" s="426"/>
      <c r="U2253" s="426"/>
      <c r="V2253" s="426"/>
      <c r="W2253" s="426"/>
      <c r="X2253" s="427"/>
      <c r="Y2253" s="416" t="e">
        <f t="shared" si="176"/>
        <v>#N/A</v>
      </c>
      <c r="Z2253" s="416" t="e">
        <f t="shared" si="177"/>
        <v>#N/A</v>
      </c>
      <c r="AA2253" s="416" t="str">
        <f t="shared" si="178"/>
        <v/>
      </c>
      <c r="AB2253" s="416" t="e">
        <f t="shared" si="179"/>
        <v>#N/A</v>
      </c>
      <c r="AC2253" s="416" t="e">
        <f t="shared" si="180"/>
        <v>#N/A</v>
      </c>
    </row>
    <row r="2254" ht="22.5" customHeight="1" spans="1:29">
      <c r="A2254" s="421"/>
      <c r="B2254" s="422"/>
      <c r="C2254" s="422"/>
      <c r="D2254" s="421"/>
      <c r="E2254" s="421"/>
      <c r="F2254" s="421"/>
      <c r="G2254" s="421"/>
      <c r="H2254" s="421"/>
      <c r="I2254" s="421"/>
      <c r="J2254" s="421"/>
      <c r="K2254" s="421"/>
      <c r="L2254" s="421"/>
      <c r="M2254" s="421"/>
      <c r="N2254" s="426"/>
      <c r="O2254" s="426"/>
      <c r="P2254" s="427"/>
      <c r="Q2254" s="427"/>
      <c r="R2254" s="426"/>
      <c r="S2254" s="426"/>
      <c r="T2254" s="426"/>
      <c r="U2254" s="426"/>
      <c r="V2254" s="426"/>
      <c r="W2254" s="426"/>
      <c r="X2254" s="427"/>
      <c r="Y2254" s="416" t="e">
        <f t="shared" si="176"/>
        <v>#N/A</v>
      </c>
      <c r="Z2254" s="416" t="e">
        <f t="shared" si="177"/>
        <v>#N/A</v>
      </c>
      <c r="AA2254" s="416" t="str">
        <f t="shared" si="178"/>
        <v/>
      </c>
      <c r="AB2254" s="416" t="e">
        <f t="shared" si="179"/>
        <v>#N/A</v>
      </c>
      <c r="AC2254" s="416" t="e">
        <f t="shared" si="180"/>
        <v>#N/A</v>
      </c>
    </row>
    <row r="2255" ht="22.5" customHeight="1" spans="1:29">
      <c r="A2255" s="421"/>
      <c r="B2255" s="422"/>
      <c r="C2255" s="422"/>
      <c r="D2255" s="421"/>
      <c r="E2255" s="421"/>
      <c r="F2255" s="421"/>
      <c r="G2255" s="421"/>
      <c r="H2255" s="421"/>
      <c r="I2255" s="421"/>
      <c r="J2255" s="421"/>
      <c r="K2255" s="421"/>
      <c r="L2255" s="421"/>
      <c r="M2255" s="421"/>
      <c r="N2255" s="426"/>
      <c r="O2255" s="426"/>
      <c r="P2255" s="427"/>
      <c r="Q2255" s="427"/>
      <c r="R2255" s="426"/>
      <c r="S2255" s="426"/>
      <c r="T2255" s="426"/>
      <c r="U2255" s="426"/>
      <c r="V2255" s="426"/>
      <c r="W2255" s="426"/>
      <c r="X2255" s="427"/>
      <c r="Y2255" s="416" t="e">
        <f t="shared" si="176"/>
        <v>#N/A</v>
      </c>
      <c r="Z2255" s="416" t="e">
        <f t="shared" si="177"/>
        <v>#N/A</v>
      </c>
      <c r="AA2255" s="416" t="str">
        <f t="shared" si="178"/>
        <v/>
      </c>
      <c r="AB2255" s="416" t="e">
        <f t="shared" si="179"/>
        <v>#N/A</v>
      </c>
      <c r="AC2255" s="416" t="e">
        <f t="shared" si="180"/>
        <v>#N/A</v>
      </c>
    </row>
    <row r="2256" ht="22.5" customHeight="1" spans="1:29">
      <c r="A2256" s="421"/>
      <c r="B2256" s="422"/>
      <c r="C2256" s="422"/>
      <c r="D2256" s="421"/>
      <c r="E2256" s="421"/>
      <c r="F2256" s="421"/>
      <c r="G2256" s="421"/>
      <c r="H2256" s="421"/>
      <c r="I2256" s="421"/>
      <c r="J2256" s="421"/>
      <c r="K2256" s="421"/>
      <c r="L2256" s="421"/>
      <c r="M2256" s="421"/>
      <c r="N2256" s="426"/>
      <c r="O2256" s="426"/>
      <c r="P2256" s="427"/>
      <c r="Q2256" s="427"/>
      <c r="R2256" s="426"/>
      <c r="S2256" s="426"/>
      <c r="T2256" s="426"/>
      <c r="U2256" s="426"/>
      <c r="V2256" s="426"/>
      <c r="W2256" s="426"/>
      <c r="X2256" s="427"/>
      <c r="Y2256" s="416" t="e">
        <f t="shared" si="176"/>
        <v>#N/A</v>
      </c>
      <c r="Z2256" s="416" t="e">
        <f t="shared" si="177"/>
        <v>#N/A</v>
      </c>
      <c r="AA2256" s="416" t="str">
        <f t="shared" si="178"/>
        <v/>
      </c>
      <c r="AB2256" s="416" t="e">
        <f t="shared" si="179"/>
        <v>#N/A</v>
      </c>
      <c r="AC2256" s="416" t="e">
        <f t="shared" si="180"/>
        <v>#N/A</v>
      </c>
    </row>
    <row r="2257" ht="22.5" customHeight="1" spans="1:29">
      <c r="A2257" s="421"/>
      <c r="B2257" s="422"/>
      <c r="C2257" s="422"/>
      <c r="D2257" s="421"/>
      <c r="E2257" s="421"/>
      <c r="F2257" s="421"/>
      <c r="G2257" s="421"/>
      <c r="H2257" s="421"/>
      <c r="I2257" s="421"/>
      <c r="J2257" s="421"/>
      <c r="K2257" s="421"/>
      <c r="L2257" s="421"/>
      <c r="M2257" s="421"/>
      <c r="N2257" s="426"/>
      <c r="O2257" s="426"/>
      <c r="P2257" s="427"/>
      <c r="Q2257" s="427"/>
      <c r="R2257" s="426"/>
      <c r="S2257" s="426"/>
      <c r="T2257" s="426"/>
      <c r="U2257" s="426"/>
      <c r="V2257" s="426"/>
      <c r="W2257" s="426"/>
      <c r="X2257" s="427"/>
      <c r="Y2257" s="416" t="e">
        <f t="shared" si="176"/>
        <v>#N/A</v>
      </c>
      <c r="Z2257" s="416" t="e">
        <f t="shared" si="177"/>
        <v>#N/A</v>
      </c>
      <c r="AA2257" s="416" t="str">
        <f t="shared" si="178"/>
        <v/>
      </c>
      <c r="AB2257" s="416" t="e">
        <f t="shared" si="179"/>
        <v>#N/A</v>
      </c>
      <c r="AC2257" s="416" t="e">
        <f t="shared" si="180"/>
        <v>#N/A</v>
      </c>
    </row>
    <row r="2258" ht="22.5" customHeight="1" spans="1:29">
      <c r="A2258" s="421"/>
      <c r="B2258" s="422"/>
      <c r="C2258" s="422"/>
      <c r="D2258" s="421"/>
      <c r="E2258" s="421"/>
      <c r="F2258" s="421"/>
      <c r="G2258" s="421"/>
      <c r="H2258" s="421"/>
      <c r="I2258" s="421"/>
      <c r="J2258" s="421"/>
      <c r="K2258" s="421"/>
      <c r="L2258" s="421"/>
      <c r="M2258" s="421"/>
      <c r="N2258" s="426"/>
      <c r="O2258" s="426"/>
      <c r="P2258" s="427"/>
      <c r="Q2258" s="427"/>
      <c r="R2258" s="426"/>
      <c r="S2258" s="426"/>
      <c r="T2258" s="426"/>
      <c r="U2258" s="426"/>
      <c r="V2258" s="426"/>
      <c r="W2258" s="426"/>
      <c r="X2258" s="427"/>
      <c r="Y2258" s="416" t="e">
        <f t="shared" si="176"/>
        <v>#N/A</v>
      </c>
      <c r="Z2258" s="416" t="e">
        <f t="shared" si="177"/>
        <v>#N/A</v>
      </c>
      <c r="AA2258" s="416" t="str">
        <f t="shared" si="178"/>
        <v/>
      </c>
      <c r="AB2258" s="416" t="e">
        <f t="shared" si="179"/>
        <v>#N/A</v>
      </c>
      <c r="AC2258" s="416" t="e">
        <f t="shared" si="180"/>
        <v>#N/A</v>
      </c>
    </row>
    <row r="2259" ht="22.5" customHeight="1" spans="1:29">
      <c r="A2259" s="421"/>
      <c r="B2259" s="422"/>
      <c r="C2259" s="422"/>
      <c r="D2259" s="421"/>
      <c r="E2259" s="421"/>
      <c r="F2259" s="421"/>
      <c r="G2259" s="421"/>
      <c r="H2259" s="421"/>
      <c r="I2259" s="421"/>
      <c r="J2259" s="421"/>
      <c r="K2259" s="421"/>
      <c r="L2259" s="421"/>
      <c r="M2259" s="421"/>
      <c r="N2259" s="426"/>
      <c r="O2259" s="426"/>
      <c r="P2259" s="427"/>
      <c r="Q2259" s="427"/>
      <c r="R2259" s="426"/>
      <c r="S2259" s="426"/>
      <c r="T2259" s="426"/>
      <c r="U2259" s="426"/>
      <c r="V2259" s="426"/>
      <c r="W2259" s="426"/>
      <c r="X2259" s="427"/>
      <c r="Y2259" s="416" t="e">
        <f t="shared" si="176"/>
        <v>#N/A</v>
      </c>
      <c r="Z2259" s="416" t="e">
        <f t="shared" si="177"/>
        <v>#N/A</v>
      </c>
      <c r="AA2259" s="416" t="str">
        <f t="shared" si="178"/>
        <v/>
      </c>
      <c r="AB2259" s="416" t="e">
        <f t="shared" si="179"/>
        <v>#N/A</v>
      </c>
      <c r="AC2259" s="416" t="e">
        <f t="shared" si="180"/>
        <v>#N/A</v>
      </c>
    </row>
    <row r="2260" ht="22.5" customHeight="1" spans="1:29">
      <c r="A2260" s="421"/>
      <c r="B2260" s="422"/>
      <c r="C2260" s="422"/>
      <c r="D2260" s="421"/>
      <c r="E2260" s="421"/>
      <c r="F2260" s="421"/>
      <c r="G2260" s="421"/>
      <c r="H2260" s="421"/>
      <c r="I2260" s="421"/>
      <c r="J2260" s="421"/>
      <c r="K2260" s="421"/>
      <c r="L2260" s="421"/>
      <c r="M2260" s="421"/>
      <c r="N2260" s="426"/>
      <c r="O2260" s="426"/>
      <c r="P2260" s="427"/>
      <c r="Q2260" s="427"/>
      <c r="R2260" s="426"/>
      <c r="S2260" s="426"/>
      <c r="T2260" s="426"/>
      <c r="U2260" s="426"/>
      <c r="V2260" s="426"/>
      <c r="W2260" s="426"/>
      <c r="X2260" s="427"/>
      <c r="Y2260" s="416" t="e">
        <f t="shared" si="176"/>
        <v>#N/A</v>
      </c>
      <c r="Z2260" s="416" t="e">
        <f t="shared" si="177"/>
        <v>#N/A</v>
      </c>
      <c r="AA2260" s="416" t="str">
        <f t="shared" si="178"/>
        <v/>
      </c>
      <c r="AB2260" s="416" t="e">
        <f t="shared" si="179"/>
        <v>#N/A</v>
      </c>
      <c r="AC2260" s="416" t="e">
        <f t="shared" si="180"/>
        <v>#N/A</v>
      </c>
    </row>
    <row r="2261" ht="22.5" customHeight="1" spans="1:29">
      <c r="A2261" s="421"/>
      <c r="B2261" s="422"/>
      <c r="C2261" s="422"/>
      <c r="D2261" s="421"/>
      <c r="E2261" s="421"/>
      <c r="F2261" s="421"/>
      <c r="G2261" s="421"/>
      <c r="H2261" s="421"/>
      <c r="I2261" s="421"/>
      <c r="J2261" s="421"/>
      <c r="K2261" s="421"/>
      <c r="L2261" s="421"/>
      <c r="M2261" s="421"/>
      <c r="N2261" s="426"/>
      <c r="O2261" s="426"/>
      <c r="P2261" s="427"/>
      <c r="Q2261" s="427"/>
      <c r="R2261" s="426"/>
      <c r="S2261" s="426"/>
      <c r="T2261" s="426"/>
      <c r="U2261" s="426"/>
      <c r="V2261" s="426"/>
      <c r="W2261" s="426"/>
      <c r="X2261" s="427"/>
      <c r="Y2261" s="416" t="e">
        <f t="shared" si="176"/>
        <v>#N/A</v>
      </c>
      <c r="Z2261" s="416" t="e">
        <f t="shared" si="177"/>
        <v>#N/A</v>
      </c>
      <c r="AA2261" s="416" t="str">
        <f t="shared" si="178"/>
        <v/>
      </c>
      <c r="AB2261" s="416" t="e">
        <f t="shared" si="179"/>
        <v>#N/A</v>
      </c>
      <c r="AC2261" s="416" t="e">
        <f t="shared" si="180"/>
        <v>#N/A</v>
      </c>
    </row>
    <row r="2262" ht="22.5" customHeight="1" spans="1:29">
      <c r="A2262" s="421"/>
      <c r="B2262" s="422"/>
      <c r="C2262" s="422"/>
      <c r="D2262" s="421"/>
      <c r="E2262" s="421"/>
      <c r="F2262" s="421"/>
      <c r="G2262" s="421"/>
      <c r="H2262" s="421"/>
      <c r="I2262" s="421"/>
      <c r="J2262" s="421"/>
      <c r="K2262" s="421"/>
      <c r="L2262" s="421"/>
      <c r="M2262" s="421"/>
      <c r="N2262" s="426"/>
      <c r="O2262" s="426"/>
      <c r="P2262" s="427"/>
      <c r="Q2262" s="427"/>
      <c r="R2262" s="426"/>
      <c r="S2262" s="426"/>
      <c r="T2262" s="426"/>
      <c r="U2262" s="426"/>
      <c r="V2262" s="426"/>
      <c r="W2262" s="426"/>
      <c r="X2262" s="427"/>
      <c r="Y2262" s="416" t="e">
        <f t="shared" si="176"/>
        <v>#N/A</v>
      </c>
      <c r="Z2262" s="416" t="e">
        <f t="shared" si="177"/>
        <v>#N/A</v>
      </c>
      <c r="AA2262" s="416" t="str">
        <f t="shared" si="178"/>
        <v/>
      </c>
      <c r="AB2262" s="416" t="e">
        <f t="shared" si="179"/>
        <v>#N/A</v>
      </c>
      <c r="AC2262" s="416" t="e">
        <f t="shared" si="180"/>
        <v>#N/A</v>
      </c>
    </row>
    <row r="2263" ht="22.5" customHeight="1" spans="1:29">
      <c r="A2263" s="421"/>
      <c r="B2263" s="422"/>
      <c r="C2263" s="422"/>
      <c r="D2263" s="421"/>
      <c r="E2263" s="421"/>
      <c r="F2263" s="421"/>
      <c r="G2263" s="421"/>
      <c r="H2263" s="421"/>
      <c r="I2263" s="421"/>
      <c r="J2263" s="421"/>
      <c r="K2263" s="421"/>
      <c r="L2263" s="421"/>
      <c r="M2263" s="421"/>
      <c r="N2263" s="426"/>
      <c r="O2263" s="426"/>
      <c r="P2263" s="427"/>
      <c r="Q2263" s="427"/>
      <c r="R2263" s="426"/>
      <c r="S2263" s="426"/>
      <c r="T2263" s="426"/>
      <c r="U2263" s="426"/>
      <c r="V2263" s="426"/>
      <c r="W2263" s="426"/>
      <c r="X2263" s="427"/>
      <c r="Y2263" s="416" t="e">
        <f t="shared" si="176"/>
        <v>#N/A</v>
      </c>
      <c r="Z2263" s="416" t="e">
        <f t="shared" si="177"/>
        <v>#N/A</v>
      </c>
      <c r="AA2263" s="416" t="str">
        <f t="shared" si="178"/>
        <v/>
      </c>
      <c r="AB2263" s="416" t="e">
        <f t="shared" si="179"/>
        <v>#N/A</v>
      </c>
      <c r="AC2263" s="416" t="e">
        <f t="shared" si="180"/>
        <v>#N/A</v>
      </c>
    </row>
    <row r="2264" ht="22.5" customHeight="1" spans="1:29">
      <c r="A2264" s="421"/>
      <c r="B2264" s="422"/>
      <c r="C2264" s="422"/>
      <c r="D2264" s="421"/>
      <c r="E2264" s="421"/>
      <c r="F2264" s="421"/>
      <c r="G2264" s="421"/>
      <c r="H2264" s="421"/>
      <c r="I2264" s="421"/>
      <c r="J2264" s="421"/>
      <c r="K2264" s="421"/>
      <c r="L2264" s="421"/>
      <c r="M2264" s="421"/>
      <c r="N2264" s="426"/>
      <c r="O2264" s="426"/>
      <c r="P2264" s="427"/>
      <c r="Q2264" s="427"/>
      <c r="R2264" s="426"/>
      <c r="S2264" s="426"/>
      <c r="T2264" s="426"/>
      <c r="U2264" s="426"/>
      <c r="V2264" s="426"/>
      <c r="W2264" s="426"/>
      <c r="X2264" s="427"/>
      <c r="Y2264" s="416" t="e">
        <f t="shared" si="176"/>
        <v>#N/A</v>
      </c>
      <c r="Z2264" s="416" t="e">
        <f t="shared" si="177"/>
        <v>#N/A</v>
      </c>
      <c r="AA2264" s="416" t="str">
        <f t="shared" si="178"/>
        <v/>
      </c>
      <c r="AB2264" s="416" t="e">
        <f t="shared" si="179"/>
        <v>#N/A</v>
      </c>
      <c r="AC2264" s="416" t="e">
        <f t="shared" si="180"/>
        <v>#N/A</v>
      </c>
    </row>
    <row r="2265" ht="22.5" customHeight="1" spans="1:29">
      <c r="A2265" s="421"/>
      <c r="B2265" s="422"/>
      <c r="C2265" s="422"/>
      <c r="D2265" s="421"/>
      <c r="E2265" s="421"/>
      <c r="F2265" s="421"/>
      <c r="G2265" s="421"/>
      <c r="H2265" s="421"/>
      <c r="I2265" s="421"/>
      <c r="J2265" s="421"/>
      <c r="K2265" s="421"/>
      <c r="L2265" s="421"/>
      <c r="M2265" s="421"/>
      <c r="N2265" s="426"/>
      <c r="O2265" s="426"/>
      <c r="P2265" s="427"/>
      <c r="Q2265" s="427"/>
      <c r="R2265" s="426"/>
      <c r="S2265" s="426"/>
      <c r="T2265" s="426"/>
      <c r="U2265" s="426"/>
      <c r="V2265" s="426"/>
      <c r="W2265" s="426"/>
      <c r="X2265" s="427"/>
      <c r="Y2265" s="416" t="e">
        <f t="shared" si="176"/>
        <v>#N/A</v>
      </c>
      <c r="Z2265" s="416" t="e">
        <f t="shared" si="177"/>
        <v>#N/A</v>
      </c>
      <c r="AA2265" s="416" t="str">
        <f t="shared" si="178"/>
        <v/>
      </c>
      <c r="AB2265" s="416" t="e">
        <f t="shared" si="179"/>
        <v>#N/A</v>
      </c>
      <c r="AC2265" s="416" t="e">
        <f t="shared" si="180"/>
        <v>#N/A</v>
      </c>
    </row>
    <row r="2266" ht="22.5" customHeight="1" spans="1:29">
      <c r="A2266" s="421"/>
      <c r="B2266" s="422"/>
      <c r="C2266" s="422"/>
      <c r="D2266" s="421"/>
      <c r="E2266" s="421"/>
      <c r="F2266" s="421"/>
      <c r="G2266" s="421"/>
      <c r="H2266" s="421"/>
      <c r="I2266" s="421"/>
      <c r="J2266" s="421"/>
      <c r="K2266" s="421"/>
      <c r="L2266" s="421"/>
      <c r="M2266" s="421"/>
      <c r="N2266" s="426"/>
      <c r="O2266" s="426"/>
      <c r="P2266" s="427"/>
      <c r="Q2266" s="427"/>
      <c r="R2266" s="426"/>
      <c r="S2266" s="426"/>
      <c r="T2266" s="426"/>
      <c r="U2266" s="426"/>
      <c r="V2266" s="426"/>
      <c r="W2266" s="426"/>
      <c r="X2266" s="427"/>
      <c r="Y2266" s="416" t="e">
        <f t="shared" si="176"/>
        <v>#N/A</v>
      </c>
      <c r="Z2266" s="416" t="e">
        <f t="shared" si="177"/>
        <v>#N/A</v>
      </c>
      <c r="AA2266" s="416" t="str">
        <f t="shared" si="178"/>
        <v/>
      </c>
      <c r="AB2266" s="416" t="e">
        <f t="shared" si="179"/>
        <v>#N/A</v>
      </c>
      <c r="AC2266" s="416" t="e">
        <f t="shared" si="180"/>
        <v>#N/A</v>
      </c>
    </row>
    <row r="2267" ht="22.5" customHeight="1" spans="1:29">
      <c r="A2267" s="421"/>
      <c r="B2267" s="422"/>
      <c r="C2267" s="422"/>
      <c r="D2267" s="421"/>
      <c r="E2267" s="421"/>
      <c r="F2267" s="421"/>
      <c r="G2267" s="421"/>
      <c r="H2267" s="421"/>
      <c r="I2267" s="421"/>
      <c r="J2267" s="421"/>
      <c r="K2267" s="421"/>
      <c r="L2267" s="421"/>
      <c r="M2267" s="421"/>
      <c r="N2267" s="426"/>
      <c r="O2267" s="426"/>
      <c r="P2267" s="427"/>
      <c r="Q2267" s="427"/>
      <c r="R2267" s="426"/>
      <c r="S2267" s="426"/>
      <c r="T2267" s="426"/>
      <c r="U2267" s="426"/>
      <c r="V2267" s="426"/>
      <c r="W2267" s="426"/>
      <c r="X2267" s="427"/>
      <c r="Y2267" s="416" t="e">
        <f t="shared" si="176"/>
        <v>#N/A</v>
      </c>
      <c r="Z2267" s="416" t="e">
        <f t="shared" si="177"/>
        <v>#N/A</v>
      </c>
      <c r="AA2267" s="416" t="str">
        <f t="shared" si="178"/>
        <v/>
      </c>
      <c r="AB2267" s="416" t="e">
        <f t="shared" si="179"/>
        <v>#N/A</v>
      </c>
      <c r="AC2267" s="416" t="e">
        <f t="shared" si="180"/>
        <v>#N/A</v>
      </c>
    </row>
    <row r="2268" ht="22.5" customHeight="1" spans="1:29">
      <c r="A2268" s="421"/>
      <c r="B2268" s="422"/>
      <c r="C2268" s="422"/>
      <c r="D2268" s="421"/>
      <c r="E2268" s="421"/>
      <c r="F2268" s="421"/>
      <c r="G2268" s="421"/>
      <c r="H2268" s="421"/>
      <c r="I2268" s="421"/>
      <c r="J2268" s="421"/>
      <c r="K2268" s="421"/>
      <c r="L2268" s="421"/>
      <c r="M2268" s="421"/>
      <c r="N2268" s="426"/>
      <c r="O2268" s="426"/>
      <c r="P2268" s="427"/>
      <c r="Q2268" s="427"/>
      <c r="R2268" s="426"/>
      <c r="S2268" s="426"/>
      <c r="T2268" s="426"/>
      <c r="U2268" s="426"/>
      <c r="V2268" s="426"/>
      <c r="W2268" s="426"/>
      <c r="X2268" s="427"/>
      <c r="Y2268" s="416" t="e">
        <f t="shared" si="176"/>
        <v>#N/A</v>
      </c>
      <c r="Z2268" s="416" t="e">
        <f t="shared" si="177"/>
        <v>#N/A</v>
      </c>
      <c r="AA2268" s="416" t="str">
        <f t="shared" si="178"/>
        <v/>
      </c>
      <c r="AB2268" s="416" t="e">
        <f t="shared" si="179"/>
        <v>#N/A</v>
      </c>
      <c r="AC2268" s="416" t="e">
        <f t="shared" si="180"/>
        <v>#N/A</v>
      </c>
    </row>
    <row r="2269" ht="22.5" customHeight="1" spans="1:29">
      <c r="A2269" s="421"/>
      <c r="B2269" s="422"/>
      <c r="C2269" s="422"/>
      <c r="D2269" s="421"/>
      <c r="E2269" s="421"/>
      <c r="F2269" s="421"/>
      <c r="G2269" s="421"/>
      <c r="H2269" s="421"/>
      <c r="I2269" s="421"/>
      <c r="J2269" s="421"/>
      <c r="K2269" s="421"/>
      <c r="L2269" s="421"/>
      <c r="M2269" s="421"/>
      <c r="N2269" s="426"/>
      <c r="O2269" s="426"/>
      <c r="P2269" s="427"/>
      <c r="Q2269" s="427"/>
      <c r="R2269" s="426"/>
      <c r="S2269" s="426"/>
      <c r="T2269" s="426"/>
      <c r="U2269" s="426"/>
      <c r="V2269" s="426"/>
      <c r="W2269" s="426"/>
      <c r="X2269" s="427"/>
      <c r="Y2269" s="416" t="e">
        <f t="shared" si="176"/>
        <v>#N/A</v>
      </c>
      <c r="Z2269" s="416" t="e">
        <f t="shared" si="177"/>
        <v>#N/A</v>
      </c>
      <c r="AA2269" s="416" t="str">
        <f t="shared" si="178"/>
        <v/>
      </c>
      <c r="AB2269" s="416" t="e">
        <f t="shared" si="179"/>
        <v>#N/A</v>
      </c>
      <c r="AC2269" s="416" t="e">
        <f t="shared" si="180"/>
        <v>#N/A</v>
      </c>
    </row>
    <row r="2270" ht="22.5" customHeight="1" spans="1:29">
      <c r="A2270" s="421"/>
      <c r="B2270" s="422"/>
      <c r="C2270" s="422"/>
      <c r="D2270" s="421"/>
      <c r="E2270" s="421"/>
      <c r="F2270" s="421"/>
      <c r="G2270" s="421"/>
      <c r="H2270" s="421"/>
      <c r="I2270" s="421"/>
      <c r="J2270" s="421"/>
      <c r="K2270" s="421"/>
      <c r="L2270" s="421"/>
      <c r="M2270" s="421"/>
      <c r="N2270" s="426"/>
      <c r="O2270" s="426"/>
      <c r="P2270" s="427"/>
      <c r="Q2270" s="427"/>
      <c r="R2270" s="426"/>
      <c r="S2270" s="426"/>
      <c r="T2270" s="426"/>
      <c r="U2270" s="426"/>
      <c r="V2270" s="426"/>
      <c r="W2270" s="426"/>
      <c r="X2270" s="427"/>
      <c r="Y2270" s="416" t="e">
        <f t="shared" si="176"/>
        <v>#N/A</v>
      </c>
      <c r="Z2270" s="416" t="e">
        <f t="shared" si="177"/>
        <v>#N/A</v>
      </c>
      <c r="AA2270" s="416" t="str">
        <f t="shared" si="178"/>
        <v/>
      </c>
      <c r="AB2270" s="416" t="e">
        <f t="shared" si="179"/>
        <v>#N/A</v>
      </c>
      <c r="AC2270" s="416" t="e">
        <f t="shared" si="180"/>
        <v>#N/A</v>
      </c>
    </row>
    <row r="2271" ht="22.5" customHeight="1" spans="1:29">
      <c r="A2271" s="421"/>
      <c r="B2271" s="422"/>
      <c r="C2271" s="422"/>
      <c r="D2271" s="421"/>
      <c r="E2271" s="421"/>
      <c r="F2271" s="421"/>
      <c r="G2271" s="421"/>
      <c r="H2271" s="421"/>
      <c r="I2271" s="421"/>
      <c r="J2271" s="421"/>
      <c r="K2271" s="421"/>
      <c r="L2271" s="421"/>
      <c r="M2271" s="421"/>
      <c r="N2271" s="426"/>
      <c r="O2271" s="426"/>
      <c r="P2271" s="427"/>
      <c r="Q2271" s="427"/>
      <c r="R2271" s="426"/>
      <c r="S2271" s="426"/>
      <c r="T2271" s="426"/>
      <c r="U2271" s="426"/>
      <c r="V2271" s="426"/>
      <c r="W2271" s="426"/>
      <c r="X2271" s="427"/>
      <c r="Y2271" s="416" t="e">
        <f t="shared" si="176"/>
        <v>#N/A</v>
      </c>
      <c r="Z2271" s="416" t="e">
        <f t="shared" si="177"/>
        <v>#N/A</v>
      </c>
      <c r="AA2271" s="416" t="str">
        <f t="shared" si="178"/>
        <v/>
      </c>
      <c r="AB2271" s="416" t="e">
        <f t="shared" si="179"/>
        <v>#N/A</v>
      </c>
      <c r="AC2271" s="416" t="e">
        <f t="shared" si="180"/>
        <v>#N/A</v>
      </c>
    </row>
    <row r="2272" ht="22.5" customHeight="1" spans="1:29">
      <c r="A2272" s="421"/>
      <c r="B2272" s="422"/>
      <c r="C2272" s="422"/>
      <c r="D2272" s="421"/>
      <c r="E2272" s="421"/>
      <c r="F2272" s="421"/>
      <c r="G2272" s="421"/>
      <c r="H2272" s="421"/>
      <c r="I2272" s="421"/>
      <c r="J2272" s="421"/>
      <c r="K2272" s="421"/>
      <c r="L2272" s="421"/>
      <c r="M2272" s="421"/>
      <c r="N2272" s="426"/>
      <c r="O2272" s="426"/>
      <c r="P2272" s="427"/>
      <c r="Q2272" s="427"/>
      <c r="R2272" s="426"/>
      <c r="S2272" s="426"/>
      <c r="T2272" s="426"/>
      <c r="U2272" s="426"/>
      <c r="V2272" s="426"/>
      <c r="W2272" s="426"/>
      <c r="X2272" s="427"/>
      <c r="Y2272" s="416" t="e">
        <f t="shared" si="176"/>
        <v>#N/A</v>
      </c>
      <c r="Z2272" s="416" t="e">
        <f t="shared" si="177"/>
        <v>#N/A</v>
      </c>
      <c r="AA2272" s="416" t="str">
        <f t="shared" si="178"/>
        <v/>
      </c>
      <c r="AB2272" s="416" t="e">
        <f t="shared" si="179"/>
        <v>#N/A</v>
      </c>
      <c r="AC2272" s="416" t="e">
        <f t="shared" si="180"/>
        <v>#N/A</v>
      </c>
    </row>
    <row r="2273" ht="22.5" customHeight="1" spans="1:29">
      <c r="A2273" s="421"/>
      <c r="B2273" s="422"/>
      <c r="C2273" s="422"/>
      <c r="D2273" s="421"/>
      <c r="E2273" s="421"/>
      <c r="F2273" s="421"/>
      <c r="G2273" s="421"/>
      <c r="H2273" s="421"/>
      <c r="I2273" s="421"/>
      <c r="J2273" s="421"/>
      <c r="K2273" s="421"/>
      <c r="L2273" s="421"/>
      <c r="M2273" s="421"/>
      <c r="N2273" s="426"/>
      <c r="O2273" s="426"/>
      <c r="P2273" s="427"/>
      <c r="Q2273" s="427"/>
      <c r="R2273" s="426"/>
      <c r="S2273" s="426"/>
      <c r="T2273" s="426"/>
      <c r="U2273" s="426"/>
      <c r="V2273" s="426"/>
      <c r="W2273" s="426"/>
      <c r="X2273" s="427"/>
      <c r="Y2273" s="416" t="e">
        <f t="shared" si="176"/>
        <v>#N/A</v>
      </c>
      <c r="Z2273" s="416" t="e">
        <f t="shared" si="177"/>
        <v>#N/A</v>
      </c>
      <c r="AA2273" s="416" t="str">
        <f t="shared" si="178"/>
        <v/>
      </c>
      <c r="AB2273" s="416" t="e">
        <f t="shared" si="179"/>
        <v>#N/A</v>
      </c>
      <c r="AC2273" s="416" t="e">
        <f t="shared" si="180"/>
        <v>#N/A</v>
      </c>
    </row>
    <row r="2274" ht="22.5" customHeight="1" spans="1:29">
      <c r="A2274" s="421"/>
      <c r="B2274" s="422"/>
      <c r="C2274" s="422"/>
      <c r="D2274" s="421"/>
      <c r="E2274" s="421"/>
      <c r="F2274" s="421"/>
      <c r="G2274" s="421"/>
      <c r="H2274" s="421"/>
      <c r="I2274" s="421"/>
      <c r="J2274" s="421"/>
      <c r="K2274" s="421"/>
      <c r="L2274" s="421"/>
      <c r="M2274" s="421"/>
      <c r="N2274" s="426"/>
      <c r="O2274" s="426"/>
      <c r="P2274" s="427"/>
      <c r="Q2274" s="427"/>
      <c r="R2274" s="426"/>
      <c r="S2274" s="426"/>
      <c r="T2274" s="426"/>
      <c r="U2274" s="426"/>
      <c r="V2274" s="426"/>
      <c r="W2274" s="426"/>
      <c r="X2274" s="427"/>
      <c r="Y2274" s="416" t="e">
        <f t="shared" si="176"/>
        <v>#N/A</v>
      </c>
      <c r="Z2274" s="416" t="e">
        <f t="shared" si="177"/>
        <v>#N/A</v>
      </c>
      <c r="AA2274" s="416" t="str">
        <f t="shared" si="178"/>
        <v/>
      </c>
      <c r="AB2274" s="416" t="e">
        <f t="shared" si="179"/>
        <v>#N/A</v>
      </c>
      <c r="AC2274" s="416" t="e">
        <f t="shared" si="180"/>
        <v>#N/A</v>
      </c>
    </row>
    <row r="2275" ht="22.5" customHeight="1" spans="1:29">
      <c r="A2275" s="421"/>
      <c r="B2275" s="422"/>
      <c r="C2275" s="422"/>
      <c r="D2275" s="421"/>
      <c r="E2275" s="421"/>
      <c r="F2275" s="421"/>
      <c r="G2275" s="421"/>
      <c r="H2275" s="421"/>
      <c r="I2275" s="421"/>
      <c r="J2275" s="421"/>
      <c r="K2275" s="421"/>
      <c r="L2275" s="421"/>
      <c r="M2275" s="421"/>
      <c r="N2275" s="426"/>
      <c r="O2275" s="426"/>
      <c r="P2275" s="427"/>
      <c r="Q2275" s="427"/>
      <c r="R2275" s="426"/>
      <c r="S2275" s="426"/>
      <c r="T2275" s="426"/>
      <c r="U2275" s="426"/>
      <c r="V2275" s="426"/>
      <c r="W2275" s="426"/>
      <c r="X2275" s="427"/>
      <c r="Y2275" s="416" t="e">
        <f t="shared" si="176"/>
        <v>#N/A</v>
      </c>
      <c r="Z2275" s="416" t="e">
        <f t="shared" si="177"/>
        <v>#N/A</v>
      </c>
      <c r="AA2275" s="416" t="str">
        <f t="shared" si="178"/>
        <v/>
      </c>
      <c r="AB2275" s="416" t="e">
        <f t="shared" si="179"/>
        <v>#N/A</v>
      </c>
      <c r="AC2275" s="416" t="e">
        <f t="shared" si="180"/>
        <v>#N/A</v>
      </c>
    </row>
    <row r="2276" ht="22.5" customHeight="1" spans="1:29">
      <c r="A2276" s="421"/>
      <c r="B2276" s="422"/>
      <c r="C2276" s="422"/>
      <c r="D2276" s="421"/>
      <c r="E2276" s="421"/>
      <c r="F2276" s="421"/>
      <c r="G2276" s="421"/>
      <c r="H2276" s="421"/>
      <c r="I2276" s="421"/>
      <c r="J2276" s="421"/>
      <c r="K2276" s="421"/>
      <c r="L2276" s="421"/>
      <c r="M2276" s="421"/>
      <c r="N2276" s="426"/>
      <c r="O2276" s="426"/>
      <c r="P2276" s="427"/>
      <c r="Q2276" s="427"/>
      <c r="R2276" s="426"/>
      <c r="S2276" s="426"/>
      <c r="T2276" s="426"/>
      <c r="U2276" s="426"/>
      <c r="V2276" s="426"/>
      <c r="W2276" s="426"/>
      <c r="X2276" s="427"/>
      <c r="Y2276" s="416" t="e">
        <f t="shared" si="176"/>
        <v>#N/A</v>
      </c>
      <c r="Z2276" s="416" t="e">
        <f t="shared" si="177"/>
        <v>#N/A</v>
      </c>
      <c r="AA2276" s="416" t="str">
        <f t="shared" si="178"/>
        <v/>
      </c>
      <c r="AB2276" s="416" t="e">
        <f t="shared" si="179"/>
        <v>#N/A</v>
      </c>
      <c r="AC2276" s="416" t="e">
        <f t="shared" si="180"/>
        <v>#N/A</v>
      </c>
    </row>
    <row r="2277" ht="22.5" customHeight="1" spans="1:29">
      <c r="A2277" s="421"/>
      <c r="B2277" s="422"/>
      <c r="C2277" s="422"/>
      <c r="D2277" s="421"/>
      <c r="E2277" s="421"/>
      <c r="F2277" s="421"/>
      <c r="G2277" s="421"/>
      <c r="H2277" s="421"/>
      <c r="I2277" s="421"/>
      <c r="J2277" s="421"/>
      <c r="K2277" s="421"/>
      <c r="L2277" s="421"/>
      <c r="M2277" s="421"/>
      <c r="N2277" s="426"/>
      <c r="O2277" s="426"/>
      <c r="P2277" s="427"/>
      <c r="Q2277" s="427"/>
      <c r="R2277" s="426"/>
      <c r="S2277" s="426"/>
      <c r="T2277" s="426"/>
      <c r="U2277" s="426"/>
      <c r="V2277" s="426"/>
      <c r="W2277" s="426"/>
      <c r="X2277" s="427"/>
      <c r="Y2277" s="416" t="e">
        <f t="shared" si="176"/>
        <v>#N/A</v>
      </c>
      <c r="Z2277" s="416" t="e">
        <f t="shared" si="177"/>
        <v>#N/A</v>
      </c>
      <c r="AA2277" s="416" t="str">
        <f t="shared" si="178"/>
        <v/>
      </c>
      <c r="AB2277" s="416" t="e">
        <f t="shared" si="179"/>
        <v>#N/A</v>
      </c>
      <c r="AC2277" s="416" t="e">
        <f t="shared" si="180"/>
        <v>#N/A</v>
      </c>
    </row>
    <row r="2278" ht="22.5" customHeight="1" spans="1:29">
      <c r="A2278" s="421"/>
      <c r="B2278" s="422"/>
      <c r="C2278" s="422"/>
      <c r="D2278" s="421"/>
      <c r="E2278" s="421"/>
      <c r="F2278" s="421"/>
      <c r="G2278" s="421"/>
      <c r="H2278" s="421"/>
      <c r="I2278" s="421"/>
      <c r="J2278" s="421"/>
      <c r="K2278" s="421"/>
      <c r="L2278" s="421"/>
      <c r="M2278" s="421"/>
      <c r="N2278" s="426"/>
      <c r="O2278" s="426"/>
      <c r="P2278" s="427"/>
      <c r="Q2278" s="427"/>
      <c r="R2278" s="426"/>
      <c r="S2278" s="426"/>
      <c r="T2278" s="426"/>
      <c r="U2278" s="426"/>
      <c r="V2278" s="426"/>
      <c r="W2278" s="426"/>
      <c r="X2278" s="427"/>
      <c r="Y2278" s="416" t="e">
        <f t="shared" si="176"/>
        <v>#N/A</v>
      </c>
      <c r="Z2278" s="416" t="e">
        <f t="shared" si="177"/>
        <v>#N/A</v>
      </c>
      <c r="AA2278" s="416" t="str">
        <f t="shared" si="178"/>
        <v/>
      </c>
      <c r="AB2278" s="416" t="e">
        <f t="shared" si="179"/>
        <v>#N/A</v>
      </c>
      <c r="AC2278" s="416" t="e">
        <f t="shared" si="180"/>
        <v>#N/A</v>
      </c>
    </row>
    <row r="2279" ht="22.5" customHeight="1" spans="1:29">
      <c r="A2279" s="421"/>
      <c r="B2279" s="422"/>
      <c r="C2279" s="422"/>
      <c r="D2279" s="421"/>
      <c r="E2279" s="421"/>
      <c r="F2279" s="421"/>
      <c r="G2279" s="421"/>
      <c r="H2279" s="421"/>
      <c r="I2279" s="421"/>
      <c r="J2279" s="421"/>
      <c r="K2279" s="421"/>
      <c r="L2279" s="421"/>
      <c r="M2279" s="421"/>
      <c r="N2279" s="426"/>
      <c r="O2279" s="426"/>
      <c r="P2279" s="427"/>
      <c r="Q2279" s="427"/>
      <c r="R2279" s="426"/>
      <c r="S2279" s="426"/>
      <c r="T2279" s="426"/>
      <c r="U2279" s="426"/>
      <c r="V2279" s="426"/>
      <c r="W2279" s="426"/>
      <c r="X2279" s="427"/>
      <c r="Y2279" s="416" t="e">
        <f t="shared" si="176"/>
        <v>#N/A</v>
      </c>
      <c r="Z2279" s="416" t="e">
        <f t="shared" si="177"/>
        <v>#N/A</v>
      </c>
      <c r="AA2279" s="416" t="str">
        <f t="shared" si="178"/>
        <v/>
      </c>
      <c r="AB2279" s="416" t="e">
        <f t="shared" si="179"/>
        <v>#N/A</v>
      </c>
      <c r="AC2279" s="416" t="e">
        <f t="shared" si="180"/>
        <v>#N/A</v>
      </c>
    </row>
    <row r="2280" ht="22.5" customHeight="1" spans="1:29">
      <c r="A2280" s="421"/>
      <c r="B2280" s="422"/>
      <c r="C2280" s="422"/>
      <c r="D2280" s="421"/>
      <c r="E2280" s="421"/>
      <c r="F2280" s="421"/>
      <c r="G2280" s="421"/>
      <c r="H2280" s="421"/>
      <c r="I2280" s="421"/>
      <c r="J2280" s="421"/>
      <c r="K2280" s="421"/>
      <c r="L2280" s="421"/>
      <c r="M2280" s="421"/>
      <c r="N2280" s="426"/>
      <c r="O2280" s="426"/>
      <c r="P2280" s="427"/>
      <c r="Q2280" s="427"/>
      <c r="R2280" s="426"/>
      <c r="S2280" s="426"/>
      <c r="T2280" s="426"/>
      <c r="U2280" s="426"/>
      <c r="V2280" s="426"/>
      <c r="W2280" s="426"/>
      <c r="X2280" s="427"/>
      <c r="Y2280" s="416" t="e">
        <f t="shared" si="176"/>
        <v>#N/A</v>
      </c>
      <c r="Z2280" s="416" t="e">
        <f t="shared" si="177"/>
        <v>#N/A</v>
      </c>
      <c r="AA2280" s="416" t="str">
        <f t="shared" si="178"/>
        <v/>
      </c>
      <c r="AB2280" s="416" t="e">
        <f t="shared" si="179"/>
        <v>#N/A</v>
      </c>
      <c r="AC2280" s="416" t="e">
        <f t="shared" si="180"/>
        <v>#N/A</v>
      </c>
    </row>
    <row r="2281" ht="22.5" customHeight="1" spans="1:29">
      <c r="A2281" s="421"/>
      <c r="B2281" s="422"/>
      <c r="C2281" s="422"/>
      <c r="D2281" s="421"/>
      <c r="E2281" s="421"/>
      <c r="F2281" s="421"/>
      <c r="G2281" s="421"/>
      <c r="H2281" s="421"/>
      <c r="I2281" s="421"/>
      <c r="J2281" s="421"/>
      <c r="K2281" s="421"/>
      <c r="L2281" s="421"/>
      <c r="M2281" s="421"/>
      <c r="N2281" s="426"/>
      <c r="O2281" s="426"/>
      <c r="P2281" s="427"/>
      <c r="Q2281" s="427"/>
      <c r="R2281" s="426"/>
      <c r="S2281" s="426"/>
      <c r="T2281" s="426"/>
      <c r="U2281" s="426"/>
      <c r="V2281" s="426"/>
      <c r="W2281" s="426"/>
      <c r="X2281" s="427"/>
      <c r="Y2281" s="416" t="e">
        <f t="shared" si="176"/>
        <v>#N/A</v>
      </c>
      <c r="Z2281" s="416" t="e">
        <f t="shared" si="177"/>
        <v>#N/A</v>
      </c>
      <c r="AA2281" s="416" t="str">
        <f t="shared" si="178"/>
        <v/>
      </c>
      <c r="AB2281" s="416" t="e">
        <f t="shared" si="179"/>
        <v>#N/A</v>
      </c>
      <c r="AC2281" s="416" t="e">
        <f t="shared" si="180"/>
        <v>#N/A</v>
      </c>
    </row>
    <row r="2282" ht="22.5" customHeight="1" spans="1:29">
      <c r="A2282" s="421"/>
      <c r="B2282" s="422"/>
      <c r="C2282" s="422"/>
      <c r="D2282" s="421"/>
      <c r="E2282" s="421"/>
      <c r="F2282" s="421"/>
      <c r="G2282" s="421"/>
      <c r="H2282" s="421"/>
      <c r="I2282" s="421"/>
      <c r="J2282" s="421"/>
      <c r="K2282" s="421"/>
      <c r="L2282" s="421"/>
      <c r="M2282" s="421"/>
      <c r="N2282" s="426"/>
      <c r="O2282" s="426"/>
      <c r="P2282" s="427"/>
      <c r="Q2282" s="427"/>
      <c r="R2282" s="426"/>
      <c r="S2282" s="426"/>
      <c r="T2282" s="426"/>
      <c r="U2282" s="426"/>
      <c r="V2282" s="426"/>
      <c r="W2282" s="426"/>
      <c r="X2282" s="427"/>
      <c r="Y2282" s="416" t="e">
        <f t="shared" si="176"/>
        <v>#N/A</v>
      </c>
      <c r="Z2282" s="416" t="e">
        <f t="shared" si="177"/>
        <v>#N/A</v>
      </c>
      <c r="AA2282" s="416" t="str">
        <f t="shared" si="178"/>
        <v/>
      </c>
      <c r="AB2282" s="416" t="e">
        <f t="shared" si="179"/>
        <v>#N/A</v>
      </c>
      <c r="AC2282" s="416" t="e">
        <f t="shared" si="180"/>
        <v>#N/A</v>
      </c>
    </row>
    <row r="2283" ht="22.5" customHeight="1" spans="1:29">
      <c r="A2283" s="421"/>
      <c r="B2283" s="422"/>
      <c r="C2283" s="422"/>
      <c r="D2283" s="421"/>
      <c r="E2283" s="421"/>
      <c r="F2283" s="421"/>
      <c r="G2283" s="421"/>
      <c r="H2283" s="421"/>
      <c r="I2283" s="421"/>
      <c r="J2283" s="421"/>
      <c r="K2283" s="421"/>
      <c r="L2283" s="421"/>
      <c r="M2283" s="421"/>
      <c r="N2283" s="426"/>
      <c r="O2283" s="426"/>
      <c r="P2283" s="427"/>
      <c r="Q2283" s="427"/>
      <c r="R2283" s="426"/>
      <c r="S2283" s="426"/>
      <c r="T2283" s="426"/>
      <c r="U2283" s="426"/>
      <c r="V2283" s="426"/>
      <c r="W2283" s="426"/>
      <c r="X2283" s="427"/>
      <c r="Y2283" s="416" t="e">
        <f t="shared" si="176"/>
        <v>#N/A</v>
      </c>
      <c r="Z2283" s="416" t="e">
        <f t="shared" si="177"/>
        <v>#N/A</v>
      </c>
      <c r="AA2283" s="416" t="str">
        <f t="shared" si="178"/>
        <v/>
      </c>
      <c r="AB2283" s="416" t="e">
        <f t="shared" si="179"/>
        <v>#N/A</v>
      </c>
      <c r="AC2283" s="416" t="e">
        <f t="shared" si="180"/>
        <v>#N/A</v>
      </c>
    </row>
    <row r="2284" ht="22.5" customHeight="1" spans="1:29">
      <c r="A2284" s="421"/>
      <c r="B2284" s="422"/>
      <c r="C2284" s="422"/>
      <c r="D2284" s="421"/>
      <c r="E2284" s="421"/>
      <c r="F2284" s="421"/>
      <c r="G2284" s="421"/>
      <c r="H2284" s="421"/>
      <c r="I2284" s="421"/>
      <c r="J2284" s="421"/>
      <c r="K2284" s="421"/>
      <c r="L2284" s="421"/>
      <c r="M2284" s="421"/>
      <c r="N2284" s="426"/>
      <c r="O2284" s="426"/>
      <c r="P2284" s="427"/>
      <c r="Q2284" s="427"/>
      <c r="R2284" s="426"/>
      <c r="S2284" s="426"/>
      <c r="T2284" s="426"/>
      <c r="U2284" s="426"/>
      <c r="V2284" s="426"/>
      <c r="W2284" s="426"/>
      <c r="X2284" s="427"/>
      <c r="Y2284" s="416" t="e">
        <f t="shared" si="176"/>
        <v>#N/A</v>
      </c>
      <c r="Z2284" s="416" t="e">
        <f t="shared" si="177"/>
        <v>#N/A</v>
      </c>
      <c r="AA2284" s="416" t="str">
        <f t="shared" si="178"/>
        <v/>
      </c>
      <c r="AB2284" s="416" t="e">
        <f t="shared" si="179"/>
        <v>#N/A</v>
      </c>
      <c r="AC2284" s="416" t="e">
        <f t="shared" si="180"/>
        <v>#N/A</v>
      </c>
    </row>
    <row r="2285" ht="22.5" customHeight="1" spans="1:29">
      <c r="A2285" s="421"/>
      <c r="B2285" s="422"/>
      <c r="C2285" s="422"/>
      <c r="D2285" s="421"/>
      <c r="E2285" s="421"/>
      <c r="F2285" s="421"/>
      <c r="G2285" s="421"/>
      <c r="H2285" s="421"/>
      <c r="I2285" s="421"/>
      <c r="J2285" s="421"/>
      <c r="K2285" s="421"/>
      <c r="L2285" s="421"/>
      <c r="M2285" s="421"/>
      <c r="N2285" s="426"/>
      <c r="O2285" s="426"/>
      <c r="P2285" s="427"/>
      <c r="Q2285" s="427"/>
      <c r="R2285" s="426"/>
      <c r="S2285" s="426"/>
      <c r="T2285" s="426"/>
      <c r="U2285" s="426"/>
      <c r="V2285" s="426"/>
      <c r="W2285" s="426"/>
      <c r="X2285" s="427"/>
      <c r="Y2285" s="416" t="e">
        <f t="shared" si="176"/>
        <v>#N/A</v>
      </c>
      <c r="Z2285" s="416" t="e">
        <f t="shared" si="177"/>
        <v>#N/A</v>
      </c>
      <c r="AA2285" s="416" t="str">
        <f t="shared" si="178"/>
        <v/>
      </c>
      <c r="AB2285" s="416" t="e">
        <f t="shared" si="179"/>
        <v>#N/A</v>
      </c>
      <c r="AC2285" s="416" t="e">
        <f t="shared" si="180"/>
        <v>#N/A</v>
      </c>
    </row>
    <row r="2286" ht="22.5" customHeight="1" spans="1:29">
      <c r="A2286" s="421"/>
      <c r="B2286" s="422"/>
      <c r="C2286" s="422"/>
      <c r="D2286" s="421"/>
      <c r="E2286" s="421"/>
      <c r="F2286" s="421"/>
      <c r="G2286" s="421"/>
      <c r="H2286" s="421"/>
      <c r="I2286" s="421"/>
      <c r="J2286" s="421"/>
      <c r="K2286" s="421"/>
      <c r="L2286" s="421"/>
      <c r="M2286" s="421"/>
      <c r="N2286" s="426"/>
      <c r="O2286" s="426"/>
      <c r="P2286" s="427"/>
      <c r="Q2286" s="427"/>
      <c r="R2286" s="426"/>
      <c r="S2286" s="426"/>
      <c r="T2286" s="426"/>
      <c r="U2286" s="426"/>
      <c r="V2286" s="426"/>
      <c r="W2286" s="426"/>
      <c r="X2286" s="427"/>
      <c r="Y2286" s="416" t="e">
        <f t="shared" si="176"/>
        <v>#N/A</v>
      </c>
      <c r="Z2286" s="416" t="e">
        <f t="shared" si="177"/>
        <v>#N/A</v>
      </c>
      <c r="AA2286" s="416" t="str">
        <f t="shared" si="178"/>
        <v/>
      </c>
      <c r="AB2286" s="416" t="e">
        <f t="shared" si="179"/>
        <v>#N/A</v>
      </c>
      <c r="AC2286" s="416" t="e">
        <f t="shared" si="180"/>
        <v>#N/A</v>
      </c>
    </row>
    <row r="2287" ht="22.5" customHeight="1" spans="1:29">
      <c r="A2287" s="421"/>
      <c r="B2287" s="422"/>
      <c r="C2287" s="422"/>
      <c r="D2287" s="421"/>
      <c r="E2287" s="421"/>
      <c r="F2287" s="421"/>
      <c r="G2287" s="421"/>
      <c r="H2287" s="421"/>
      <c r="I2287" s="421"/>
      <c r="J2287" s="421"/>
      <c r="K2287" s="421"/>
      <c r="L2287" s="421"/>
      <c r="M2287" s="421"/>
      <c r="N2287" s="426"/>
      <c r="O2287" s="426"/>
      <c r="P2287" s="427"/>
      <c r="Q2287" s="427"/>
      <c r="R2287" s="426"/>
      <c r="S2287" s="426"/>
      <c r="T2287" s="426"/>
      <c r="U2287" s="426"/>
      <c r="V2287" s="426"/>
      <c r="W2287" s="426"/>
      <c r="X2287" s="427"/>
      <c r="Y2287" s="416" t="e">
        <f t="shared" si="176"/>
        <v>#N/A</v>
      </c>
      <c r="Z2287" s="416" t="e">
        <f t="shared" si="177"/>
        <v>#N/A</v>
      </c>
      <c r="AA2287" s="416" t="str">
        <f t="shared" si="178"/>
        <v/>
      </c>
      <c r="AB2287" s="416" t="e">
        <f t="shared" si="179"/>
        <v>#N/A</v>
      </c>
      <c r="AC2287" s="416" t="e">
        <f t="shared" si="180"/>
        <v>#N/A</v>
      </c>
    </row>
    <row r="2288" ht="22.5" customHeight="1" spans="1:29">
      <c r="A2288" s="421"/>
      <c r="B2288" s="422"/>
      <c r="C2288" s="422"/>
      <c r="D2288" s="421"/>
      <c r="E2288" s="421"/>
      <c r="F2288" s="421"/>
      <c r="G2288" s="421"/>
      <c r="H2288" s="421"/>
      <c r="I2288" s="421"/>
      <c r="J2288" s="421"/>
      <c r="K2288" s="421"/>
      <c r="L2288" s="421"/>
      <c r="M2288" s="421"/>
      <c r="N2288" s="426"/>
      <c r="O2288" s="426"/>
      <c r="P2288" s="427"/>
      <c r="Q2288" s="427"/>
      <c r="R2288" s="426"/>
      <c r="S2288" s="426"/>
      <c r="T2288" s="426"/>
      <c r="U2288" s="426"/>
      <c r="V2288" s="426"/>
      <c r="W2288" s="426"/>
      <c r="X2288" s="427"/>
      <c r="Y2288" s="416" t="e">
        <f t="shared" si="176"/>
        <v>#N/A</v>
      </c>
      <c r="Z2288" s="416" t="e">
        <f t="shared" si="177"/>
        <v>#N/A</v>
      </c>
      <c r="AA2288" s="416" t="str">
        <f t="shared" si="178"/>
        <v/>
      </c>
      <c r="AB2288" s="416" t="e">
        <f t="shared" si="179"/>
        <v>#N/A</v>
      </c>
      <c r="AC2288" s="416" t="e">
        <f t="shared" si="180"/>
        <v>#N/A</v>
      </c>
    </row>
    <row r="2289" ht="22.5" customHeight="1" spans="1:29">
      <c r="A2289" s="421"/>
      <c r="B2289" s="422"/>
      <c r="C2289" s="422"/>
      <c r="D2289" s="421"/>
      <c r="E2289" s="421"/>
      <c r="F2289" s="421"/>
      <c r="G2289" s="421"/>
      <c r="H2289" s="421"/>
      <c r="I2289" s="421"/>
      <c r="J2289" s="421"/>
      <c r="K2289" s="421"/>
      <c r="L2289" s="421"/>
      <c r="M2289" s="421"/>
      <c r="N2289" s="426"/>
      <c r="O2289" s="426"/>
      <c r="P2289" s="427"/>
      <c r="Q2289" s="427"/>
      <c r="R2289" s="426"/>
      <c r="S2289" s="426"/>
      <c r="T2289" s="426"/>
      <c r="U2289" s="426"/>
      <c r="V2289" s="426"/>
      <c r="W2289" s="426"/>
      <c r="X2289" s="427"/>
      <c r="Y2289" s="416" t="e">
        <f t="shared" si="176"/>
        <v>#N/A</v>
      </c>
      <c r="Z2289" s="416" t="e">
        <f t="shared" si="177"/>
        <v>#N/A</v>
      </c>
      <c r="AA2289" s="416" t="str">
        <f t="shared" si="178"/>
        <v/>
      </c>
      <c r="AB2289" s="416" t="e">
        <f t="shared" si="179"/>
        <v>#N/A</v>
      </c>
      <c r="AC2289" s="416" t="e">
        <f t="shared" si="180"/>
        <v>#N/A</v>
      </c>
    </row>
    <row r="2290" ht="22.5" customHeight="1" spans="1:29">
      <c r="A2290" s="421"/>
      <c r="B2290" s="422"/>
      <c r="C2290" s="422"/>
      <c r="D2290" s="421"/>
      <c r="E2290" s="421"/>
      <c r="F2290" s="421"/>
      <c r="G2290" s="421"/>
      <c r="H2290" s="421"/>
      <c r="I2290" s="421"/>
      <c r="J2290" s="421"/>
      <c r="K2290" s="421"/>
      <c r="L2290" s="421"/>
      <c r="M2290" s="421"/>
      <c r="N2290" s="426"/>
      <c r="O2290" s="426"/>
      <c r="P2290" s="427"/>
      <c r="Q2290" s="427"/>
      <c r="R2290" s="426"/>
      <c r="S2290" s="426"/>
      <c r="T2290" s="426"/>
      <c r="U2290" s="426"/>
      <c r="V2290" s="426"/>
      <c r="W2290" s="426"/>
      <c r="X2290" s="427"/>
      <c r="Y2290" s="416" t="e">
        <f t="shared" si="176"/>
        <v>#N/A</v>
      </c>
      <c r="Z2290" s="416" t="e">
        <f t="shared" si="177"/>
        <v>#N/A</v>
      </c>
      <c r="AA2290" s="416" t="str">
        <f t="shared" si="178"/>
        <v/>
      </c>
      <c r="AB2290" s="416" t="e">
        <f t="shared" si="179"/>
        <v>#N/A</v>
      </c>
      <c r="AC2290" s="416" t="e">
        <f t="shared" si="180"/>
        <v>#N/A</v>
      </c>
    </row>
    <row r="2291" ht="22.5" customHeight="1" spans="1:29">
      <c r="A2291" s="421"/>
      <c r="B2291" s="422"/>
      <c r="C2291" s="422"/>
      <c r="D2291" s="421"/>
      <c r="E2291" s="421"/>
      <c r="F2291" s="421"/>
      <c r="G2291" s="421"/>
      <c r="H2291" s="421"/>
      <c r="I2291" s="421"/>
      <c r="J2291" s="421"/>
      <c r="K2291" s="421"/>
      <c r="L2291" s="421"/>
      <c r="M2291" s="421"/>
      <c r="N2291" s="426"/>
      <c r="O2291" s="426"/>
      <c r="P2291" s="427"/>
      <c r="Q2291" s="427"/>
      <c r="R2291" s="426"/>
      <c r="S2291" s="426"/>
      <c r="T2291" s="426"/>
      <c r="U2291" s="426"/>
      <c r="V2291" s="426"/>
      <c r="W2291" s="426"/>
      <c r="X2291" s="427"/>
      <c r="Y2291" s="416" t="e">
        <f t="shared" si="176"/>
        <v>#N/A</v>
      </c>
      <c r="Z2291" s="416" t="e">
        <f t="shared" si="177"/>
        <v>#N/A</v>
      </c>
      <c r="AA2291" s="416" t="str">
        <f t="shared" si="178"/>
        <v/>
      </c>
      <c r="AB2291" s="416" t="e">
        <f t="shared" si="179"/>
        <v>#N/A</v>
      </c>
      <c r="AC2291" s="416" t="e">
        <f t="shared" si="180"/>
        <v>#N/A</v>
      </c>
    </row>
    <row r="2292" ht="22.5" customHeight="1" spans="1:29">
      <c r="A2292" s="421"/>
      <c r="B2292" s="422"/>
      <c r="C2292" s="422"/>
      <c r="D2292" s="421"/>
      <c r="E2292" s="421"/>
      <c r="F2292" s="421"/>
      <c r="G2292" s="421"/>
      <c r="H2292" s="421"/>
      <c r="I2292" s="421"/>
      <c r="J2292" s="421"/>
      <c r="K2292" s="421"/>
      <c r="L2292" s="421"/>
      <c r="M2292" s="421"/>
      <c r="N2292" s="426"/>
      <c r="O2292" s="426"/>
      <c r="P2292" s="427"/>
      <c r="Q2292" s="427"/>
      <c r="R2292" s="426"/>
      <c r="S2292" s="426"/>
      <c r="T2292" s="426"/>
      <c r="U2292" s="426"/>
      <c r="V2292" s="426"/>
      <c r="W2292" s="426"/>
      <c r="X2292" s="427"/>
      <c r="Y2292" s="416" t="e">
        <f t="shared" si="176"/>
        <v>#N/A</v>
      </c>
      <c r="Z2292" s="416" t="e">
        <f t="shared" si="177"/>
        <v>#N/A</v>
      </c>
      <c r="AA2292" s="416" t="str">
        <f t="shared" si="178"/>
        <v/>
      </c>
      <c r="AB2292" s="416" t="e">
        <f t="shared" si="179"/>
        <v>#N/A</v>
      </c>
      <c r="AC2292" s="416" t="e">
        <f t="shared" si="180"/>
        <v>#N/A</v>
      </c>
    </row>
    <row r="2293" ht="22.5" customHeight="1" spans="1:29">
      <c r="A2293" s="421"/>
      <c r="B2293" s="422"/>
      <c r="C2293" s="422"/>
      <c r="D2293" s="421"/>
      <c r="E2293" s="421"/>
      <c r="F2293" s="421"/>
      <c r="G2293" s="421"/>
      <c r="H2293" s="421"/>
      <c r="I2293" s="421"/>
      <c r="J2293" s="421"/>
      <c r="K2293" s="421"/>
      <c r="L2293" s="421"/>
      <c r="M2293" s="421"/>
      <c r="N2293" s="426"/>
      <c r="O2293" s="426"/>
      <c r="P2293" s="427"/>
      <c r="Q2293" s="427"/>
      <c r="R2293" s="426"/>
      <c r="S2293" s="426"/>
      <c r="T2293" s="426"/>
      <c r="U2293" s="426"/>
      <c r="V2293" s="426"/>
      <c r="W2293" s="426"/>
      <c r="X2293" s="427"/>
      <c r="Y2293" s="416" t="e">
        <f t="shared" si="176"/>
        <v>#N/A</v>
      </c>
      <c r="Z2293" s="416" t="e">
        <f t="shared" si="177"/>
        <v>#N/A</v>
      </c>
      <c r="AA2293" s="416" t="str">
        <f t="shared" si="178"/>
        <v/>
      </c>
      <c r="AB2293" s="416" t="e">
        <f t="shared" si="179"/>
        <v>#N/A</v>
      </c>
      <c r="AC2293" s="416" t="e">
        <f t="shared" si="180"/>
        <v>#N/A</v>
      </c>
    </row>
    <row r="2294" ht="22.5" customHeight="1" spans="1:29">
      <c r="A2294" s="421"/>
      <c r="B2294" s="422"/>
      <c r="C2294" s="422"/>
      <c r="D2294" s="421"/>
      <c r="E2294" s="421"/>
      <c r="F2294" s="421"/>
      <c r="G2294" s="421"/>
      <c r="H2294" s="421"/>
      <c r="I2294" s="421"/>
      <c r="J2294" s="421"/>
      <c r="K2294" s="421"/>
      <c r="L2294" s="421"/>
      <c r="M2294" s="421"/>
      <c r="N2294" s="426"/>
      <c r="O2294" s="426"/>
      <c r="P2294" s="427"/>
      <c r="Q2294" s="427"/>
      <c r="R2294" s="426"/>
      <c r="S2294" s="426"/>
      <c r="T2294" s="426"/>
      <c r="U2294" s="426"/>
      <c r="V2294" s="426"/>
      <c r="W2294" s="426"/>
      <c r="X2294" s="427"/>
      <c r="Y2294" s="416" t="e">
        <f t="shared" si="176"/>
        <v>#N/A</v>
      </c>
      <c r="Z2294" s="416" t="e">
        <f t="shared" si="177"/>
        <v>#N/A</v>
      </c>
      <c r="AA2294" s="416" t="str">
        <f t="shared" si="178"/>
        <v/>
      </c>
      <c r="AB2294" s="416" t="e">
        <f t="shared" si="179"/>
        <v>#N/A</v>
      </c>
      <c r="AC2294" s="416" t="e">
        <f t="shared" si="180"/>
        <v>#N/A</v>
      </c>
    </row>
    <row r="2295" ht="22.5" customHeight="1" spans="1:29">
      <c r="A2295" s="421"/>
      <c r="B2295" s="422"/>
      <c r="C2295" s="422"/>
      <c r="D2295" s="421"/>
      <c r="E2295" s="421"/>
      <c r="F2295" s="421"/>
      <c r="G2295" s="421"/>
      <c r="H2295" s="421"/>
      <c r="I2295" s="421"/>
      <c r="J2295" s="421"/>
      <c r="K2295" s="421"/>
      <c r="L2295" s="421"/>
      <c r="M2295" s="421"/>
      <c r="N2295" s="426"/>
      <c r="O2295" s="426"/>
      <c r="P2295" s="427"/>
      <c r="Q2295" s="427"/>
      <c r="R2295" s="426"/>
      <c r="S2295" s="426"/>
      <c r="T2295" s="426"/>
      <c r="U2295" s="426"/>
      <c r="V2295" s="426"/>
      <c r="W2295" s="426"/>
      <c r="X2295" s="427"/>
      <c r="Y2295" s="416" t="e">
        <f t="shared" si="176"/>
        <v>#N/A</v>
      </c>
      <c r="Z2295" s="416" t="e">
        <f t="shared" si="177"/>
        <v>#N/A</v>
      </c>
      <c r="AA2295" s="416" t="str">
        <f t="shared" si="178"/>
        <v/>
      </c>
      <c r="AB2295" s="416" t="e">
        <f t="shared" si="179"/>
        <v>#N/A</v>
      </c>
      <c r="AC2295" s="416" t="e">
        <f t="shared" si="180"/>
        <v>#N/A</v>
      </c>
    </row>
    <row r="2296" ht="22.5" customHeight="1" spans="1:29">
      <c r="A2296" s="421"/>
      <c r="B2296" s="422"/>
      <c r="C2296" s="422"/>
      <c r="D2296" s="421"/>
      <c r="E2296" s="421"/>
      <c r="F2296" s="421"/>
      <c r="G2296" s="421"/>
      <c r="H2296" s="421"/>
      <c r="I2296" s="421"/>
      <c r="J2296" s="421"/>
      <c r="K2296" s="421"/>
      <c r="L2296" s="421"/>
      <c r="M2296" s="421"/>
      <c r="N2296" s="426"/>
      <c r="O2296" s="426"/>
      <c r="P2296" s="427"/>
      <c r="Q2296" s="427"/>
      <c r="R2296" s="426"/>
      <c r="S2296" s="426"/>
      <c r="T2296" s="426"/>
      <c r="U2296" s="426"/>
      <c r="V2296" s="426"/>
      <c r="W2296" s="426"/>
      <c r="X2296" s="427"/>
      <c r="Y2296" s="416" t="e">
        <f t="shared" si="176"/>
        <v>#N/A</v>
      </c>
      <c r="Z2296" s="416" t="e">
        <f t="shared" si="177"/>
        <v>#N/A</v>
      </c>
      <c r="AA2296" s="416" t="str">
        <f t="shared" si="178"/>
        <v/>
      </c>
      <c r="AB2296" s="416" t="e">
        <f t="shared" si="179"/>
        <v>#N/A</v>
      </c>
      <c r="AC2296" s="416" t="e">
        <f t="shared" si="180"/>
        <v>#N/A</v>
      </c>
    </row>
    <row r="2297" ht="22.5" customHeight="1" spans="1:29">
      <c r="A2297" s="421"/>
      <c r="B2297" s="422"/>
      <c r="C2297" s="422"/>
      <c r="D2297" s="421"/>
      <c r="E2297" s="421"/>
      <c r="F2297" s="421"/>
      <c r="G2297" s="421"/>
      <c r="H2297" s="421"/>
      <c r="I2297" s="421"/>
      <c r="J2297" s="421"/>
      <c r="K2297" s="421"/>
      <c r="L2297" s="421"/>
      <c r="M2297" s="421"/>
      <c r="N2297" s="426"/>
      <c r="O2297" s="426"/>
      <c r="P2297" s="427"/>
      <c r="Q2297" s="427"/>
      <c r="R2297" s="426"/>
      <c r="S2297" s="426"/>
      <c r="T2297" s="426"/>
      <c r="U2297" s="426"/>
      <c r="V2297" s="426"/>
      <c r="W2297" s="426"/>
      <c r="X2297" s="427"/>
      <c r="Y2297" s="416" t="e">
        <f t="shared" si="176"/>
        <v>#N/A</v>
      </c>
      <c r="Z2297" s="416" t="e">
        <f t="shared" si="177"/>
        <v>#N/A</v>
      </c>
      <c r="AA2297" s="416" t="str">
        <f t="shared" si="178"/>
        <v/>
      </c>
      <c r="AB2297" s="416" t="e">
        <f t="shared" si="179"/>
        <v>#N/A</v>
      </c>
      <c r="AC2297" s="416" t="e">
        <f t="shared" si="180"/>
        <v>#N/A</v>
      </c>
    </row>
    <row r="2298" ht="22.5" customHeight="1" spans="1:29">
      <c r="A2298" s="421"/>
      <c r="B2298" s="422"/>
      <c r="C2298" s="422"/>
      <c r="D2298" s="421"/>
      <c r="E2298" s="421"/>
      <c r="F2298" s="421"/>
      <c r="G2298" s="421"/>
      <c r="H2298" s="421"/>
      <c r="I2298" s="421"/>
      <c r="J2298" s="421"/>
      <c r="K2298" s="421"/>
      <c r="L2298" s="421"/>
      <c r="M2298" s="421"/>
      <c r="N2298" s="426"/>
      <c r="O2298" s="426"/>
      <c r="P2298" s="427"/>
      <c r="Q2298" s="427"/>
      <c r="R2298" s="426"/>
      <c r="S2298" s="426"/>
      <c r="T2298" s="426"/>
      <c r="U2298" s="426"/>
      <c r="V2298" s="426"/>
      <c r="W2298" s="426"/>
      <c r="X2298" s="427"/>
      <c r="Y2298" s="416" t="e">
        <f t="shared" si="176"/>
        <v>#N/A</v>
      </c>
      <c r="Z2298" s="416" t="e">
        <f t="shared" si="177"/>
        <v>#N/A</v>
      </c>
      <c r="AA2298" s="416" t="str">
        <f t="shared" si="178"/>
        <v/>
      </c>
      <c r="AB2298" s="416" t="e">
        <f t="shared" si="179"/>
        <v>#N/A</v>
      </c>
      <c r="AC2298" s="416" t="e">
        <f t="shared" si="180"/>
        <v>#N/A</v>
      </c>
    </row>
    <row r="2299" ht="22.5" customHeight="1" spans="1:29">
      <c r="A2299" s="421"/>
      <c r="B2299" s="422"/>
      <c r="C2299" s="422"/>
      <c r="D2299" s="421"/>
      <c r="E2299" s="421"/>
      <c r="F2299" s="421"/>
      <c r="G2299" s="421"/>
      <c r="H2299" s="421"/>
      <c r="I2299" s="421"/>
      <c r="J2299" s="421"/>
      <c r="K2299" s="421"/>
      <c r="L2299" s="421"/>
      <c r="M2299" s="421"/>
      <c r="N2299" s="426"/>
      <c r="O2299" s="426"/>
      <c r="P2299" s="427"/>
      <c r="Q2299" s="427"/>
      <c r="R2299" s="426"/>
      <c r="S2299" s="426"/>
      <c r="T2299" s="426"/>
      <c r="U2299" s="426"/>
      <c r="V2299" s="426"/>
      <c r="W2299" s="426"/>
      <c r="X2299" s="427"/>
      <c r="Y2299" s="416" t="e">
        <f t="shared" si="176"/>
        <v>#N/A</v>
      </c>
      <c r="Z2299" s="416" t="e">
        <f t="shared" si="177"/>
        <v>#N/A</v>
      </c>
      <c r="AA2299" s="416" t="str">
        <f t="shared" si="178"/>
        <v/>
      </c>
      <c r="AB2299" s="416" t="e">
        <f t="shared" si="179"/>
        <v>#N/A</v>
      </c>
      <c r="AC2299" s="416" t="e">
        <f t="shared" si="180"/>
        <v>#N/A</v>
      </c>
    </row>
    <row r="2300" ht="22.5" customHeight="1" spans="1:29">
      <c r="A2300" s="421"/>
      <c r="B2300" s="422"/>
      <c r="C2300" s="422"/>
      <c r="D2300" s="421"/>
      <c r="E2300" s="421"/>
      <c r="F2300" s="421"/>
      <c r="G2300" s="421"/>
      <c r="H2300" s="421"/>
      <c r="I2300" s="421"/>
      <c r="J2300" s="421"/>
      <c r="K2300" s="421"/>
      <c r="L2300" s="421"/>
      <c r="M2300" s="421"/>
      <c r="N2300" s="426"/>
      <c r="O2300" s="426"/>
      <c r="P2300" s="427"/>
      <c r="Q2300" s="427"/>
      <c r="R2300" s="426"/>
      <c r="S2300" s="426"/>
      <c r="T2300" s="426"/>
      <c r="U2300" s="426"/>
      <c r="V2300" s="426"/>
      <c r="W2300" s="426"/>
      <c r="X2300" s="427"/>
      <c r="Y2300" s="416" t="e">
        <f t="shared" si="176"/>
        <v>#N/A</v>
      </c>
      <c r="Z2300" s="416" t="e">
        <f t="shared" si="177"/>
        <v>#N/A</v>
      </c>
      <c r="AA2300" s="416" t="str">
        <f t="shared" si="178"/>
        <v/>
      </c>
      <c r="AB2300" s="416" t="e">
        <f t="shared" si="179"/>
        <v>#N/A</v>
      </c>
      <c r="AC2300" s="416" t="e">
        <f t="shared" si="180"/>
        <v>#N/A</v>
      </c>
    </row>
    <row r="2301" ht="22.5" customHeight="1" spans="1:29">
      <c r="A2301" s="421"/>
      <c r="B2301" s="422"/>
      <c r="C2301" s="422"/>
      <c r="D2301" s="421"/>
      <c r="E2301" s="421"/>
      <c r="F2301" s="421"/>
      <c r="G2301" s="421"/>
      <c r="H2301" s="421"/>
      <c r="I2301" s="421"/>
      <c r="J2301" s="421"/>
      <c r="K2301" s="421"/>
      <c r="L2301" s="421"/>
      <c r="M2301" s="421"/>
      <c r="N2301" s="426"/>
      <c r="O2301" s="426"/>
      <c r="P2301" s="427"/>
      <c r="Q2301" s="427"/>
      <c r="R2301" s="426"/>
      <c r="S2301" s="426"/>
      <c r="T2301" s="426"/>
      <c r="U2301" s="426"/>
      <c r="V2301" s="426"/>
      <c r="W2301" s="426"/>
      <c r="X2301" s="427"/>
      <c r="Y2301" s="416" t="e">
        <f t="shared" si="176"/>
        <v>#N/A</v>
      </c>
      <c r="Z2301" s="416" t="e">
        <f t="shared" si="177"/>
        <v>#N/A</v>
      </c>
      <c r="AA2301" s="416" t="str">
        <f t="shared" si="178"/>
        <v/>
      </c>
      <c r="AB2301" s="416" t="e">
        <f t="shared" si="179"/>
        <v>#N/A</v>
      </c>
      <c r="AC2301" s="416" t="e">
        <f t="shared" si="180"/>
        <v>#N/A</v>
      </c>
    </row>
    <row r="2302" ht="22.5" customHeight="1" spans="1:29">
      <c r="A2302" s="421"/>
      <c r="B2302" s="422"/>
      <c r="C2302" s="422"/>
      <c r="D2302" s="421"/>
      <c r="E2302" s="421"/>
      <c r="F2302" s="421"/>
      <c r="G2302" s="421"/>
      <c r="H2302" s="421"/>
      <c r="I2302" s="421"/>
      <c r="J2302" s="421"/>
      <c r="K2302" s="421"/>
      <c r="L2302" s="421"/>
      <c r="M2302" s="421"/>
      <c r="N2302" s="426"/>
      <c r="O2302" s="426"/>
      <c r="P2302" s="427"/>
      <c r="Q2302" s="427"/>
      <c r="R2302" s="426"/>
      <c r="S2302" s="426"/>
      <c r="T2302" s="426"/>
      <c r="U2302" s="426"/>
      <c r="V2302" s="426"/>
      <c r="W2302" s="426"/>
      <c r="X2302" s="427"/>
      <c r="Y2302" s="416" t="e">
        <f t="shared" si="176"/>
        <v>#N/A</v>
      </c>
      <c r="Z2302" s="416" t="e">
        <f t="shared" si="177"/>
        <v>#N/A</v>
      </c>
      <c r="AA2302" s="416" t="str">
        <f t="shared" si="178"/>
        <v/>
      </c>
      <c r="AB2302" s="416" t="e">
        <f t="shared" si="179"/>
        <v>#N/A</v>
      </c>
      <c r="AC2302" s="416" t="e">
        <f t="shared" si="180"/>
        <v>#N/A</v>
      </c>
    </row>
    <row r="2303" ht="22.5" customHeight="1" spans="1:29">
      <c r="A2303" s="421"/>
      <c r="B2303" s="422"/>
      <c r="C2303" s="422"/>
      <c r="D2303" s="421"/>
      <c r="E2303" s="421"/>
      <c r="F2303" s="421"/>
      <c r="G2303" s="421"/>
      <c r="H2303" s="421"/>
      <c r="I2303" s="421"/>
      <c r="J2303" s="421"/>
      <c r="K2303" s="421"/>
      <c r="L2303" s="421"/>
      <c r="M2303" s="421"/>
      <c r="N2303" s="426"/>
      <c r="O2303" s="426"/>
      <c r="P2303" s="427"/>
      <c r="Q2303" s="427"/>
      <c r="R2303" s="426"/>
      <c r="S2303" s="426"/>
      <c r="T2303" s="426"/>
      <c r="U2303" s="426"/>
      <c r="V2303" s="426"/>
      <c r="W2303" s="426"/>
      <c r="X2303" s="427"/>
      <c r="Y2303" s="416" t="e">
        <f t="shared" si="176"/>
        <v>#N/A</v>
      </c>
      <c r="Z2303" s="416" t="e">
        <f t="shared" si="177"/>
        <v>#N/A</v>
      </c>
      <c r="AA2303" s="416" t="str">
        <f t="shared" si="178"/>
        <v/>
      </c>
      <c r="AB2303" s="416" t="e">
        <f t="shared" si="179"/>
        <v>#N/A</v>
      </c>
      <c r="AC2303" s="416" t="e">
        <f t="shared" si="180"/>
        <v>#N/A</v>
      </c>
    </row>
    <row r="2304" ht="22.5" customHeight="1" spans="1:29">
      <c r="A2304" s="421"/>
      <c r="B2304" s="422"/>
      <c r="C2304" s="422"/>
      <c r="D2304" s="421"/>
      <c r="E2304" s="421"/>
      <c r="F2304" s="421"/>
      <c r="G2304" s="421"/>
      <c r="H2304" s="421"/>
      <c r="I2304" s="421"/>
      <c r="J2304" s="421"/>
      <c r="K2304" s="421"/>
      <c r="L2304" s="421"/>
      <c r="M2304" s="421"/>
      <c r="N2304" s="426"/>
      <c r="O2304" s="426"/>
      <c r="P2304" s="427"/>
      <c r="Q2304" s="427"/>
      <c r="R2304" s="426"/>
      <c r="S2304" s="426"/>
      <c r="T2304" s="426"/>
      <c r="U2304" s="426"/>
      <c r="V2304" s="426"/>
      <c r="W2304" s="426"/>
      <c r="X2304" s="427"/>
      <c r="Y2304" s="416" t="e">
        <f t="shared" si="176"/>
        <v>#N/A</v>
      </c>
      <c r="Z2304" s="416" t="e">
        <f t="shared" si="177"/>
        <v>#N/A</v>
      </c>
      <c r="AA2304" s="416" t="str">
        <f t="shared" si="178"/>
        <v/>
      </c>
      <c r="AB2304" s="416" t="e">
        <f t="shared" si="179"/>
        <v>#N/A</v>
      </c>
      <c r="AC2304" s="416" t="e">
        <f t="shared" si="180"/>
        <v>#N/A</v>
      </c>
    </row>
    <row r="2305" ht="22.5" customHeight="1" spans="1:29">
      <c r="A2305" s="421"/>
      <c r="B2305" s="422"/>
      <c r="C2305" s="422"/>
      <c r="D2305" s="421"/>
      <c r="E2305" s="421"/>
      <c r="F2305" s="421"/>
      <c r="G2305" s="421"/>
      <c r="H2305" s="421"/>
      <c r="I2305" s="421"/>
      <c r="J2305" s="421"/>
      <c r="K2305" s="421"/>
      <c r="L2305" s="421"/>
      <c r="M2305" s="421"/>
      <c r="N2305" s="426"/>
      <c r="O2305" s="426"/>
      <c r="P2305" s="427"/>
      <c r="Q2305" s="427"/>
      <c r="R2305" s="426"/>
      <c r="S2305" s="426"/>
      <c r="T2305" s="426"/>
      <c r="U2305" s="426"/>
      <c r="V2305" s="426"/>
      <c r="W2305" s="426"/>
      <c r="X2305" s="427"/>
      <c r="Y2305" s="416" t="e">
        <f t="shared" si="176"/>
        <v>#N/A</v>
      </c>
      <c r="Z2305" s="416" t="e">
        <f t="shared" si="177"/>
        <v>#N/A</v>
      </c>
      <c r="AA2305" s="416" t="str">
        <f t="shared" si="178"/>
        <v/>
      </c>
      <c r="AB2305" s="416" t="e">
        <f t="shared" si="179"/>
        <v>#N/A</v>
      </c>
      <c r="AC2305" s="416" t="e">
        <f t="shared" si="180"/>
        <v>#N/A</v>
      </c>
    </row>
    <row r="2306" ht="22.5" customHeight="1" spans="1:29">
      <c r="A2306" s="421"/>
      <c r="B2306" s="422"/>
      <c r="C2306" s="422"/>
      <c r="D2306" s="421"/>
      <c r="E2306" s="421"/>
      <c r="F2306" s="421"/>
      <c r="G2306" s="421"/>
      <c r="H2306" s="421"/>
      <c r="I2306" s="421"/>
      <c r="J2306" s="421"/>
      <c r="K2306" s="421"/>
      <c r="L2306" s="421"/>
      <c r="M2306" s="421"/>
      <c r="N2306" s="426"/>
      <c r="O2306" s="426"/>
      <c r="P2306" s="427"/>
      <c r="Q2306" s="427"/>
      <c r="R2306" s="426"/>
      <c r="S2306" s="426"/>
      <c r="T2306" s="426"/>
      <c r="U2306" s="426"/>
      <c r="V2306" s="426"/>
      <c r="W2306" s="426"/>
      <c r="X2306" s="427"/>
      <c r="Y2306" s="416" t="e">
        <f t="shared" si="176"/>
        <v>#N/A</v>
      </c>
      <c r="Z2306" s="416" t="e">
        <f t="shared" si="177"/>
        <v>#N/A</v>
      </c>
      <c r="AA2306" s="416" t="str">
        <f t="shared" si="178"/>
        <v/>
      </c>
      <c r="AB2306" s="416" t="e">
        <f t="shared" si="179"/>
        <v>#N/A</v>
      </c>
      <c r="AC2306" s="416" t="e">
        <f t="shared" si="180"/>
        <v>#N/A</v>
      </c>
    </row>
    <row r="2307" ht="22.5" customHeight="1" spans="1:29">
      <c r="A2307" s="421"/>
      <c r="B2307" s="422"/>
      <c r="C2307" s="422"/>
      <c r="D2307" s="421"/>
      <c r="E2307" s="421"/>
      <c r="F2307" s="421"/>
      <c r="G2307" s="421"/>
      <c r="H2307" s="421"/>
      <c r="I2307" s="421"/>
      <c r="J2307" s="421"/>
      <c r="K2307" s="421"/>
      <c r="L2307" s="421"/>
      <c r="M2307" s="421"/>
      <c r="N2307" s="426"/>
      <c r="O2307" s="426"/>
      <c r="P2307" s="427"/>
      <c r="Q2307" s="427"/>
      <c r="R2307" s="426"/>
      <c r="S2307" s="426"/>
      <c r="T2307" s="426"/>
      <c r="U2307" s="426"/>
      <c r="V2307" s="426"/>
      <c r="W2307" s="426"/>
      <c r="X2307" s="427"/>
      <c r="Y2307" s="416" t="e">
        <f t="shared" si="176"/>
        <v>#N/A</v>
      </c>
      <c r="Z2307" s="416" t="e">
        <f t="shared" si="177"/>
        <v>#N/A</v>
      </c>
      <c r="AA2307" s="416" t="str">
        <f t="shared" si="178"/>
        <v/>
      </c>
      <c r="AB2307" s="416" t="e">
        <f t="shared" si="179"/>
        <v>#N/A</v>
      </c>
      <c r="AC2307" s="416" t="e">
        <f t="shared" si="180"/>
        <v>#N/A</v>
      </c>
    </row>
    <row r="2308" ht="22.5" customHeight="1" spans="1:29">
      <c r="A2308" s="421"/>
      <c r="B2308" s="422"/>
      <c r="C2308" s="422"/>
      <c r="D2308" s="421"/>
      <c r="E2308" s="421"/>
      <c r="F2308" s="421"/>
      <c r="G2308" s="421"/>
      <c r="H2308" s="421"/>
      <c r="I2308" s="421"/>
      <c r="J2308" s="421"/>
      <c r="K2308" s="421"/>
      <c r="L2308" s="421"/>
      <c r="M2308" s="421"/>
      <c r="N2308" s="426"/>
      <c r="O2308" s="426"/>
      <c r="P2308" s="427"/>
      <c r="Q2308" s="427"/>
      <c r="R2308" s="426"/>
      <c r="S2308" s="426"/>
      <c r="T2308" s="426"/>
      <c r="U2308" s="426"/>
      <c r="V2308" s="426"/>
      <c r="W2308" s="426"/>
      <c r="X2308" s="427"/>
      <c r="Y2308" s="416" t="e">
        <f t="shared" si="176"/>
        <v>#N/A</v>
      </c>
      <c r="Z2308" s="416" t="e">
        <f t="shared" si="177"/>
        <v>#N/A</v>
      </c>
      <c r="AA2308" s="416" t="str">
        <f t="shared" si="178"/>
        <v/>
      </c>
      <c r="AB2308" s="416" t="e">
        <f t="shared" si="179"/>
        <v>#N/A</v>
      </c>
      <c r="AC2308" s="416" t="e">
        <f t="shared" si="180"/>
        <v>#N/A</v>
      </c>
    </row>
    <row r="2309" ht="22.5" customHeight="1" spans="1:29">
      <c r="A2309" s="421"/>
      <c r="B2309" s="422"/>
      <c r="C2309" s="422"/>
      <c r="D2309" s="421"/>
      <c r="E2309" s="421"/>
      <c r="F2309" s="421"/>
      <c r="G2309" s="421"/>
      <c r="H2309" s="421"/>
      <c r="I2309" s="421"/>
      <c r="J2309" s="421"/>
      <c r="K2309" s="421"/>
      <c r="L2309" s="421"/>
      <c r="M2309" s="421"/>
      <c r="N2309" s="426"/>
      <c r="O2309" s="426"/>
      <c r="P2309" s="427"/>
      <c r="Q2309" s="427"/>
      <c r="R2309" s="426"/>
      <c r="S2309" s="426"/>
      <c r="T2309" s="426"/>
      <c r="U2309" s="426"/>
      <c r="V2309" s="426"/>
      <c r="W2309" s="426"/>
      <c r="X2309" s="427"/>
      <c r="Y2309" s="416" t="e">
        <f t="shared" si="176"/>
        <v>#N/A</v>
      </c>
      <c r="Z2309" s="416" t="e">
        <f t="shared" si="177"/>
        <v>#N/A</v>
      </c>
      <c r="AA2309" s="416" t="str">
        <f t="shared" si="178"/>
        <v/>
      </c>
      <c r="AB2309" s="416" t="e">
        <f t="shared" si="179"/>
        <v>#N/A</v>
      </c>
      <c r="AC2309" s="416" t="e">
        <f t="shared" si="180"/>
        <v>#N/A</v>
      </c>
    </row>
    <row r="2310" ht="22.5" customHeight="1" spans="1:29">
      <c r="A2310" s="421"/>
      <c r="B2310" s="422"/>
      <c r="C2310" s="422"/>
      <c r="D2310" s="421"/>
      <c r="E2310" s="421"/>
      <c r="F2310" s="421"/>
      <c r="G2310" s="421"/>
      <c r="H2310" s="421"/>
      <c r="I2310" s="421"/>
      <c r="J2310" s="421"/>
      <c r="K2310" s="421"/>
      <c r="L2310" s="421"/>
      <c r="M2310" s="421"/>
      <c r="N2310" s="426"/>
      <c r="O2310" s="426"/>
      <c r="P2310" s="427"/>
      <c r="Q2310" s="427"/>
      <c r="R2310" s="426"/>
      <c r="S2310" s="426"/>
      <c r="T2310" s="426"/>
      <c r="U2310" s="426"/>
      <c r="V2310" s="426"/>
      <c r="W2310" s="426"/>
      <c r="X2310" s="427"/>
      <c r="Y2310" s="416" t="e">
        <f t="shared" si="176"/>
        <v>#N/A</v>
      </c>
      <c r="Z2310" s="416" t="e">
        <f t="shared" si="177"/>
        <v>#N/A</v>
      </c>
      <c r="AA2310" s="416" t="str">
        <f t="shared" si="178"/>
        <v/>
      </c>
      <c r="AB2310" s="416" t="e">
        <f t="shared" si="179"/>
        <v>#N/A</v>
      </c>
      <c r="AC2310" s="416" t="e">
        <f t="shared" si="180"/>
        <v>#N/A</v>
      </c>
    </row>
    <row r="2311" ht="22.5" customHeight="1" spans="1:29">
      <c r="A2311" s="421"/>
      <c r="B2311" s="422"/>
      <c r="C2311" s="422"/>
      <c r="D2311" s="421"/>
      <c r="E2311" s="421"/>
      <c r="F2311" s="421"/>
      <c r="G2311" s="421"/>
      <c r="H2311" s="421"/>
      <c r="I2311" s="421"/>
      <c r="J2311" s="421"/>
      <c r="K2311" s="421"/>
      <c r="L2311" s="421"/>
      <c r="M2311" s="421"/>
      <c r="N2311" s="426"/>
      <c r="O2311" s="426"/>
      <c r="P2311" s="427"/>
      <c r="Q2311" s="427"/>
      <c r="R2311" s="426"/>
      <c r="S2311" s="426"/>
      <c r="T2311" s="426"/>
      <c r="U2311" s="426"/>
      <c r="V2311" s="426"/>
      <c r="W2311" s="426"/>
      <c r="X2311" s="427"/>
      <c r="Y2311" s="416" t="e">
        <f t="shared" ref="Y2311:Y2374" si="181">_xlfn.IFS(LEFT(M2311,3)="003","三保支出",LEFT(M2311,3)="004","刚性支出",LEFT(M2311,3)="000","促发展支出")</f>
        <v>#N/A</v>
      </c>
      <c r="Z2311" s="416" t="e">
        <f t="shared" ref="Z2311:Z2374" si="182">_xlfn.IFS(LEFT(E2311,1)="3","项目支出",LEFT(E2311,1)="1","人员类支出",LEFT(E2311,1)="2","运转类支出")</f>
        <v>#N/A</v>
      </c>
      <c r="AA2311" s="416" t="str">
        <f t="shared" ref="AA2311:AA2374" si="183">LEFT(H2311,7)</f>
        <v/>
      </c>
      <c r="AB2311" s="416" t="e">
        <f t="shared" ref="AB2311:AB2374" si="184">_xlfn.IFS(LEFT(M2311,6)="003001","保工资",LEFT(M2311,6)="003002","保运转",LEFT(M2311,6)="003003","保基本民生")</f>
        <v>#N/A</v>
      </c>
      <c r="AC2311" s="416" t="e">
        <f t="shared" ref="AC2311:AC2374" si="185">IF(Z2311="项目支出","否","是")</f>
        <v>#N/A</v>
      </c>
    </row>
    <row r="2312" ht="22.5" customHeight="1" spans="1:29">
      <c r="A2312" s="421"/>
      <c r="B2312" s="422"/>
      <c r="C2312" s="422"/>
      <c r="D2312" s="421"/>
      <c r="E2312" s="421"/>
      <c r="F2312" s="421"/>
      <c r="G2312" s="421"/>
      <c r="H2312" s="421"/>
      <c r="I2312" s="421"/>
      <c r="J2312" s="421"/>
      <c r="K2312" s="421"/>
      <c r="L2312" s="421"/>
      <c r="M2312" s="421"/>
      <c r="N2312" s="426"/>
      <c r="O2312" s="426"/>
      <c r="P2312" s="427"/>
      <c r="Q2312" s="427"/>
      <c r="R2312" s="426"/>
      <c r="S2312" s="426"/>
      <c r="T2312" s="426"/>
      <c r="U2312" s="426"/>
      <c r="V2312" s="426"/>
      <c r="W2312" s="426"/>
      <c r="X2312" s="427"/>
      <c r="Y2312" s="416" t="e">
        <f t="shared" si="181"/>
        <v>#N/A</v>
      </c>
      <c r="Z2312" s="416" t="e">
        <f t="shared" si="182"/>
        <v>#N/A</v>
      </c>
      <c r="AA2312" s="416" t="str">
        <f t="shared" si="183"/>
        <v/>
      </c>
      <c r="AB2312" s="416" t="e">
        <f t="shared" si="184"/>
        <v>#N/A</v>
      </c>
      <c r="AC2312" s="416" t="e">
        <f t="shared" si="185"/>
        <v>#N/A</v>
      </c>
    </row>
    <row r="2313" ht="22.5" customHeight="1" spans="1:29">
      <c r="A2313" s="421"/>
      <c r="B2313" s="422"/>
      <c r="C2313" s="422"/>
      <c r="D2313" s="421"/>
      <c r="E2313" s="421"/>
      <c r="F2313" s="421"/>
      <c r="G2313" s="421"/>
      <c r="H2313" s="421"/>
      <c r="I2313" s="421"/>
      <c r="J2313" s="421"/>
      <c r="K2313" s="421"/>
      <c r="L2313" s="421"/>
      <c r="M2313" s="421"/>
      <c r="N2313" s="426"/>
      <c r="O2313" s="426"/>
      <c r="P2313" s="427"/>
      <c r="Q2313" s="427"/>
      <c r="R2313" s="426"/>
      <c r="S2313" s="426"/>
      <c r="T2313" s="426"/>
      <c r="U2313" s="426"/>
      <c r="V2313" s="426"/>
      <c r="W2313" s="426"/>
      <c r="X2313" s="427"/>
      <c r="Y2313" s="416" t="e">
        <f t="shared" si="181"/>
        <v>#N/A</v>
      </c>
      <c r="Z2313" s="416" t="e">
        <f t="shared" si="182"/>
        <v>#N/A</v>
      </c>
      <c r="AA2313" s="416" t="str">
        <f t="shared" si="183"/>
        <v/>
      </c>
      <c r="AB2313" s="416" t="e">
        <f t="shared" si="184"/>
        <v>#N/A</v>
      </c>
      <c r="AC2313" s="416" t="e">
        <f t="shared" si="185"/>
        <v>#N/A</v>
      </c>
    </row>
    <row r="2314" ht="22.5" customHeight="1" spans="1:29">
      <c r="A2314" s="421"/>
      <c r="B2314" s="422"/>
      <c r="C2314" s="422"/>
      <c r="D2314" s="421"/>
      <c r="E2314" s="421"/>
      <c r="F2314" s="421"/>
      <c r="G2314" s="421"/>
      <c r="H2314" s="421"/>
      <c r="I2314" s="421"/>
      <c r="J2314" s="421"/>
      <c r="K2314" s="421"/>
      <c r="L2314" s="421"/>
      <c r="M2314" s="421"/>
      <c r="N2314" s="426"/>
      <c r="O2314" s="426"/>
      <c r="P2314" s="427"/>
      <c r="Q2314" s="427"/>
      <c r="R2314" s="426"/>
      <c r="S2314" s="426"/>
      <c r="T2314" s="426"/>
      <c r="U2314" s="426"/>
      <c r="V2314" s="426"/>
      <c r="W2314" s="426"/>
      <c r="X2314" s="427"/>
      <c r="Y2314" s="416" t="e">
        <f t="shared" si="181"/>
        <v>#N/A</v>
      </c>
      <c r="Z2314" s="416" t="e">
        <f t="shared" si="182"/>
        <v>#N/A</v>
      </c>
      <c r="AA2314" s="416" t="str">
        <f t="shared" si="183"/>
        <v/>
      </c>
      <c r="AB2314" s="416" t="e">
        <f t="shared" si="184"/>
        <v>#N/A</v>
      </c>
      <c r="AC2314" s="416" t="e">
        <f t="shared" si="185"/>
        <v>#N/A</v>
      </c>
    </row>
    <row r="2315" ht="22.5" customHeight="1" spans="1:29">
      <c r="A2315" s="421"/>
      <c r="B2315" s="422"/>
      <c r="C2315" s="422"/>
      <c r="D2315" s="421"/>
      <c r="E2315" s="421"/>
      <c r="F2315" s="421"/>
      <c r="G2315" s="421"/>
      <c r="H2315" s="421"/>
      <c r="I2315" s="421"/>
      <c r="J2315" s="421"/>
      <c r="K2315" s="421"/>
      <c r="L2315" s="421"/>
      <c r="M2315" s="421"/>
      <c r="N2315" s="426"/>
      <c r="O2315" s="426"/>
      <c r="P2315" s="427"/>
      <c r="Q2315" s="427"/>
      <c r="R2315" s="426"/>
      <c r="S2315" s="426"/>
      <c r="T2315" s="426"/>
      <c r="U2315" s="426"/>
      <c r="V2315" s="426"/>
      <c r="W2315" s="426"/>
      <c r="X2315" s="427"/>
      <c r="Y2315" s="416" t="e">
        <f t="shared" si="181"/>
        <v>#N/A</v>
      </c>
      <c r="Z2315" s="416" t="e">
        <f t="shared" si="182"/>
        <v>#N/A</v>
      </c>
      <c r="AA2315" s="416" t="str">
        <f t="shared" si="183"/>
        <v/>
      </c>
      <c r="AB2315" s="416" t="e">
        <f t="shared" si="184"/>
        <v>#N/A</v>
      </c>
      <c r="AC2315" s="416" t="e">
        <f t="shared" si="185"/>
        <v>#N/A</v>
      </c>
    </row>
    <row r="2316" ht="22.5" customHeight="1" spans="1:29">
      <c r="A2316" s="421"/>
      <c r="B2316" s="422"/>
      <c r="C2316" s="422"/>
      <c r="D2316" s="421"/>
      <c r="E2316" s="421"/>
      <c r="F2316" s="421"/>
      <c r="G2316" s="421"/>
      <c r="H2316" s="421"/>
      <c r="I2316" s="421"/>
      <c r="J2316" s="421"/>
      <c r="K2316" s="421"/>
      <c r="L2316" s="421"/>
      <c r="M2316" s="421"/>
      <c r="N2316" s="426"/>
      <c r="O2316" s="426"/>
      <c r="P2316" s="427"/>
      <c r="Q2316" s="427"/>
      <c r="R2316" s="426"/>
      <c r="S2316" s="426"/>
      <c r="T2316" s="426"/>
      <c r="U2316" s="426"/>
      <c r="V2316" s="426"/>
      <c r="W2316" s="426"/>
      <c r="X2316" s="427"/>
      <c r="Y2316" s="416" t="e">
        <f t="shared" si="181"/>
        <v>#N/A</v>
      </c>
      <c r="Z2316" s="416" t="e">
        <f t="shared" si="182"/>
        <v>#N/A</v>
      </c>
      <c r="AA2316" s="416" t="str">
        <f t="shared" si="183"/>
        <v/>
      </c>
      <c r="AB2316" s="416" t="e">
        <f t="shared" si="184"/>
        <v>#N/A</v>
      </c>
      <c r="AC2316" s="416" t="e">
        <f t="shared" si="185"/>
        <v>#N/A</v>
      </c>
    </row>
    <row r="2317" ht="22.5" customHeight="1" spans="1:29">
      <c r="A2317" s="421"/>
      <c r="B2317" s="422"/>
      <c r="C2317" s="422"/>
      <c r="D2317" s="421"/>
      <c r="E2317" s="421"/>
      <c r="F2317" s="421"/>
      <c r="G2317" s="421"/>
      <c r="H2317" s="421"/>
      <c r="I2317" s="421"/>
      <c r="J2317" s="421"/>
      <c r="K2317" s="421"/>
      <c r="L2317" s="421"/>
      <c r="M2317" s="421"/>
      <c r="N2317" s="426"/>
      <c r="O2317" s="426"/>
      <c r="P2317" s="427"/>
      <c r="Q2317" s="427"/>
      <c r="R2317" s="426"/>
      <c r="S2317" s="426"/>
      <c r="T2317" s="426"/>
      <c r="U2317" s="426"/>
      <c r="V2317" s="426"/>
      <c r="W2317" s="426"/>
      <c r="X2317" s="427"/>
      <c r="Y2317" s="416" t="e">
        <f t="shared" si="181"/>
        <v>#N/A</v>
      </c>
      <c r="Z2317" s="416" t="e">
        <f t="shared" si="182"/>
        <v>#N/A</v>
      </c>
      <c r="AA2317" s="416" t="str">
        <f t="shared" si="183"/>
        <v/>
      </c>
      <c r="AB2317" s="416" t="e">
        <f t="shared" si="184"/>
        <v>#N/A</v>
      </c>
      <c r="AC2317" s="416" t="e">
        <f t="shared" si="185"/>
        <v>#N/A</v>
      </c>
    </row>
    <row r="2318" ht="22.5" customHeight="1" spans="1:29">
      <c r="A2318" s="421"/>
      <c r="B2318" s="422"/>
      <c r="C2318" s="422"/>
      <c r="D2318" s="421"/>
      <c r="E2318" s="421"/>
      <c r="F2318" s="421"/>
      <c r="G2318" s="421"/>
      <c r="H2318" s="421"/>
      <c r="I2318" s="421"/>
      <c r="J2318" s="421"/>
      <c r="K2318" s="421"/>
      <c r="L2318" s="421"/>
      <c r="M2318" s="421"/>
      <c r="N2318" s="426"/>
      <c r="O2318" s="426"/>
      <c r="P2318" s="427"/>
      <c r="Q2318" s="427"/>
      <c r="R2318" s="426"/>
      <c r="S2318" s="426"/>
      <c r="T2318" s="426"/>
      <c r="U2318" s="426"/>
      <c r="V2318" s="426"/>
      <c r="W2318" s="426"/>
      <c r="X2318" s="427"/>
      <c r="Y2318" s="416" t="e">
        <f t="shared" si="181"/>
        <v>#N/A</v>
      </c>
      <c r="Z2318" s="416" t="e">
        <f t="shared" si="182"/>
        <v>#N/A</v>
      </c>
      <c r="AA2318" s="416" t="str">
        <f t="shared" si="183"/>
        <v/>
      </c>
      <c r="AB2318" s="416" t="e">
        <f t="shared" si="184"/>
        <v>#N/A</v>
      </c>
      <c r="AC2318" s="416" t="e">
        <f t="shared" si="185"/>
        <v>#N/A</v>
      </c>
    </row>
    <row r="2319" ht="22.5" customHeight="1" spans="1:29">
      <c r="A2319" s="421"/>
      <c r="B2319" s="422"/>
      <c r="C2319" s="422"/>
      <c r="D2319" s="421"/>
      <c r="E2319" s="421"/>
      <c r="F2319" s="421"/>
      <c r="G2319" s="421"/>
      <c r="H2319" s="421"/>
      <c r="I2319" s="421"/>
      <c r="J2319" s="421"/>
      <c r="K2319" s="421"/>
      <c r="L2319" s="421"/>
      <c r="M2319" s="421"/>
      <c r="N2319" s="426"/>
      <c r="O2319" s="426"/>
      <c r="P2319" s="427"/>
      <c r="Q2319" s="427"/>
      <c r="R2319" s="426"/>
      <c r="S2319" s="426"/>
      <c r="T2319" s="426"/>
      <c r="U2319" s="426"/>
      <c r="V2319" s="426"/>
      <c r="W2319" s="426"/>
      <c r="X2319" s="427"/>
      <c r="Y2319" s="416" t="e">
        <f t="shared" si="181"/>
        <v>#N/A</v>
      </c>
      <c r="Z2319" s="416" t="e">
        <f t="shared" si="182"/>
        <v>#N/A</v>
      </c>
      <c r="AA2319" s="416" t="str">
        <f t="shared" si="183"/>
        <v/>
      </c>
      <c r="AB2319" s="416" t="e">
        <f t="shared" si="184"/>
        <v>#N/A</v>
      </c>
      <c r="AC2319" s="416" t="e">
        <f t="shared" si="185"/>
        <v>#N/A</v>
      </c>
    </row>
    <row r="2320" ht="22.5" customHeight="1" spans="1:29">
      <c r="A2320" s="421"/>
      <c r="B2320" s="422"/>
      <c r="C2320" s="422"/>
      <c r="D2320" s="421"/>
      <c r="E2320" s="421"/>
      <c r="F2320" s="421"/>
      <c r="G2320" s="421"/>
      <c r="H2320" s="421"/>
      <c r="I2320" s="421"/>
      <c r="J2320" s="421"/>
      <c r="K2320" s="421"/>
      <c r="L2320" s="421"/>
      <c r="M2320" s="421"/>
      <c r="N2320" s="426"/>
      <c r="O2320" s="426"/>
      <c r="P2320" s="427"/>
      <c r="Q2320" s="427"/>
      <c r="R2320" s="426"/>
      <c r="S2320" s="426"/>
      <c r="T2320" s="426"/>
      <c r="U2320" s="426"/>
      <c r="V2320" s="426"/>
      <c r="W2320" s="426"/>
      <c r="X2320" s="427"/>
      <c r="Y2320" s="416" t="e">
        <f t="shared" si="181"/>
        <v>#N/A</v>
      </c>
      <c r="Z2320" s="416" t="e">
        <f t="shared" si="182"/>
        <v>#N/A</v>
      </c>
      <c r="AA2320" s="416" t="str">
        <f t="shared" si="183"/>
        <v/>
      </c>
      <c r="AB2320" s="416" t="e">
        <f t="shared" si="184"/>
        <v>#N/A</v>
      </c>
      <c r="AC2320" s="416" t="e">
        <f t="shared" si="185"/>
        <v>#N/A</v>
      </c>
    </row>
    <row r="2321" ht="22.5" customHeight="1" spans="1:29">
      <c r="A2321" s="421"/>
      <c r="B2321" s="422"/>
      <c r="C2321" s="422"/>
      <c r="D2321" s="421"/>
      <c r="E2321" s="421"/>
      <c r="F2321" s="421"/>
      <c r="G2321" s="421"/>
      <c r="H2321" s="421"/>
      <c r="I2321" s="421"/>
      <c r="J2321" s="421"/>
      <c r="K2321" s="421"/>
      <c r="L2321" s="421"/>
      <c r="M2321" s="421"/>
      <c r="N2321" s="426"/>
      <c r="O2321" s="426"/>
      <c r="P2321" s="427"/>
      <c r="Q2321" s="427"/>
      <c r="R2321" s="426"/>
      <c r="S2321" s="426"/>
      <c r="T2321" s="426"/>
      <c r="U2321" s="426"/>
      <c r="V2321" s="426"/>
      <c r="W2321" s="426"/>
      <c r="X2321" s="427"/>
      <c r="Y2321" s="416" t="e">
        <f t="shared" si="181"/>
        <v>#N/A</v>
      </c>
      <c r="Z2321" s="416" t="e">
        <f t="shared" si="182"/>
        <v>#N/A</v>
      </c>
      <c r="AA2321" s="416" t="str">
        <f t="shared" si="183"/>
        <v/>
      </c>
      <c r="AB2321" s="416" t="e">
        <f t="shared" si="184"/>
        <v>#N/A</v>
      </c>
      <c r="AC2321" s="416" t="e">
        <f t="shared" si="185"/>
        <v>#N/A</v>
      </c>
    </row>
    <row r="2322" ht="22.5" customHeight="1" spans="1:29">
      <c r="A2322" s="421"/>
      <c r="B2322" s="422"/>
      <c r="C2322" s="422"/>
      <c r="D2322" s="421"/>
      <c r="E2322" s="421"/>
      <c r="F2322" s="421"/>
      <c r="G2322" s="421"/>
      <c r="H2322" s="421"/>
      <c r="I2322" s="421"/>
      <c r="J2322" s="421"/>
      <c r="K2322" s="421"/>
      <c r="L2322" s="421"/>
      <c r="M2322" s="421"/>
      <c r="N2322" s="426"/>
      <c r="O2322" s="426"/>
      <c r="P2322" s="427"/>
      <c r="Q2322" s="427"/>
      <c r="R2322" s="426"/>
      <c r="S2322" s="426"/>
      <c r="T2322" s="426"/>
      <c r="U2322" s="426"/>
      <c r="V2322" s="426"/>
      <c r="W2322" s="426"/>
      <c r="X2322" s="427"/>
      <c r="Y2322" s="416" t="e">
        <f t="shared" si="181"/>
        <v>#N/A</v>
      </c>
      <c r="Z2322" s="416" t="e">
        <f t="shared" si="182"/>
        <v>#N/A</v>
      </c>
      <c r="AA2322" s="416" t="str">
        <f t="shared" si="183"/>
        <v/>
      </c>
      <c r="AB2322" s="416" t="e">
        <f t="shared" si="184"/>
        <v>#N/A</v>
      </c>
      <c r="AC2322" s="416" t="e">
        <f t="shared" si="185"/>
        <v>#N/A</v>
      </c>
    </row>
    <row r="2323" ht="22.5" customHeight="1" spans="1:29">
      <c r="A2323" s="421"/>
      <c r="B2323" s="422"/>
      <c r="C2323" s="422"/>
      <c r="D2323" s="421"/>
      <c r="E2323" s="421"/>
      <c r="F2323" s="421"/>
      <c r="G2323" s="421"/>
      <c r="H2323" s="421"/>
      <c r="I2323" s="421"/>
      <c r="J2323" s="421"/>
      <c r="K2323" s="421"/>
      <c r="L2323" s="421"/>
      <c r="M2323" s="421"/>
      <c r="N2323" s="426"/>
      <c r="O2323" s="426"/>
      <c r="P2323" s="427"/>
      <c r="Q2323" s="427"/>
      <c r="R2323" s="426"/>
      <c r="S2323" s="426"/>
      <c r="T2323" s="426"/>
      <c r="U2323" s="426"/>
      <c r="V2323" s="426"/>
      <c r="W2323" s="426"/>
      <c r="X2323" s="427"/>
      <c r="Y2323" s="416" t="e">
        <f t="shared" si="181"/>
        <v>#N/A</v>
      </c>
      <c r="Z2323" s="416" t="e">
        <f t="shared" si="182"/>
        <v>#N/A</v>
      </c>
      <c r="AA2323" s="416" t="str">
        <f t="shared" si="183"/>
        <v/>
      </c>
      <c r="AB2323" s="416" t="e">
        <f t="shared" si="184"/>
        <v>#N/A</v>
      </c>
      <c r="AC2323" s="416" t="e">
        <f t="shared" si="185"/>
        <v>#N/A</v>
      </c>
    </row>
    <row r="2324" ht="22.5" customHeight="1" spans="1:29">
      <c r="A2324" s="421"/>
      <c r="B2324" s="422"/>
      <c r="C2324" s="422"/>
      <c r="D2324" s="421"/>
      <c r="E2324" s="421"/>
      <c r="F2324" s="421"/>
      <c r="G2324" s="421"/>
      <c r="H2324" s="421"/>
      <c r="I2324" s="421"/>
      <c r="J2324" s="421"/>
      <c r="K2324" s="421"/>
      <c r="L2324" s="421"/>
      <c r="M2324" s="421"/>
      <c r="N2324" s="426"/>
      <c r="O2324" s="426"/>
      <c r="P2324" s="427"/>
      <c r="Q2324" s="427"/>
      <c r="R2324" s="426"/>
      <c r="S2324" s="426"/>
      <c r="T2324" s="426"/>
      <c r="U2324" s="426"/>
      <c r="V2324" s="426"/>
      <c r="W2324" s="426"/>
      <c r="X2324" s="427"/>
      <c r="Y2324" s="416" t="e">
        <f t="shared" si="181"/>
        <v>#N/A</v>
      </c>
      <c r="Z2324" s="416" t="e">
        <f t="shared" si="182"/>
        <v>#N/A</v>
      </c>
      <c r="AA2324" s="416" t="str">
        <f t="shared" si="183"/>
        <v/>
      </c>
      <c r="AB2324" s="416" t="e">
        <f t="shared" si="184"/>
        <v>#N/A</v>
      </c>
      <c r="AC2324" s="416" t="e">
        <f t="shared" si="185"/>
        <v>#N/A</v>
      </c>
    </row>
    <row r="2325" ht="22.5" customHeight="1" spans="1:29">
      <c r="A2325" s="421"/>
      <c r="B2325" s="422"/>
      <c r="C2325" s="422"/>
      <c r="D2325" s="421"/>
      <c r="E2325" s="421"/>
      <c r="F2325" s="421"/>
      <c r="G2325" s="421"/>
      <c r="H2325" s="421"/>
      <c r="I2325" s="421"/>
      <c r="J2325" s="421"/>
      <c r="K2325" s="421"/>
      <c r="L2325" s="421"/>
      <c r="M2325" s="421"/>
      <c r="N2325" s="426"/>
      <c r="O2325" s="426"/>
      <c r="P2325" s="427"/>
      <c r="Q2325" s="427"/>
      <c r="R2325" s="426"/>
      <c r="S2325" s="426"/>
      <c r="T2325" s="426"/>
      <c r="U2325" s="426"/>
      <c r="V2325" s="426"/>
      <c r="W2325" s="426"/>
      <c r="X2325" s="427"/>
      <c r="Y2325" s="416" t="e">
        <f t="shared" si="181"/>
        <v>#N/A</v>
      </c>
      <c r="Z2325" s="416" t="e">
        <f t="shared" si="182"/>
        <v>#N/A</v>
      </c>
      <c r="AA2325" s="416" t="str">
        <f t="shared" si="183"/>
        <v/>
      </c>
      <c r="AB2325" s="416" t="e">
        <f t="shared" si="184"/>
        <v>#N/A</v>
      </c>
      <c r="AC2325" s="416" t="e">
        <f t="shared" si="185"/>
        <v>#N/A</v>
      </c>
    </row>
    <row r="2326" ht="22.5" customHeight="1" spans="1:29">
      <c r="A2326" s="421"/>
      <c r="B2326" s="422"/>
      <c r="C2326" s="422"/>
      <c r="D2326" s="421"/>
      <c r="E2326" s="421"/>
      <c r="F2326" s="421"/>
      <c r="G2326" s="421"/>
      <c r="H2326" s="421"/>
      <c r="I2326" s="421"/>
      <c r="J2326" s="421"/>
      <c r="K2326" s="421"/>
      <c r="L2326" s="421"/>
      <c r="M2326" s="421"/>
      <c r="N2326" s="426"/>
      <c r="O2326" s="426"/>
      <c r="P2326" s="427"/>
      <c r="Q2326" s="427"/>
      <c r="R2326" s="426"/>
      <c r="S2326" s="426"/>
      <c r="T2326" s="426"/>
      <c r="U2326" s="426"/>
      <c r="V2326" s="426"/>
      <c r="W2326" s="426"/>
      <c r="X2326" s="427"/>
      <c r="Y2326" s="416" t="e">
        <f t="shared" si="181"/>
        <v>#N/A</v>
      </c>
      <c r="Z2326" s="416" t="e">
        <f t="shared" si="182"/>
        <v>#N/A</v>
      </c>
      <c r="AA2326" s="416" t="str">
        <f t="shared" si="183"/>
        <v/>
      </c>
      <c r="AB2326" s="416" t="e">
        <f t="shared" si="184"/>
        <v>#N/A</v>
      </c>
      <c r="AC2326" s="416" t="e">
        <f t="shared" si="185"/>
        <v>#N/A</v>
      </c>
    </row>
    <row r="2327" ht="22.5" customHeight="1" spans="1:29">
      <c r="A2327" s="421"/>
      <c r="B2327" s="422"/>
      <c r="C2327" s="422"/>
      <c r="D2327" s="421"/>
      <c r="E2327" s="421"/>
      <c r="F2327" s="421"/>
      <c r="G2327" s="421"/>
      <c r="H2327" s="421"/>
      <c r="I2327" s="421"/>
      <c r="J2327" s="421"/>
      <c r="K2327" s="421"/>
      <c r="L2327" s="421"/>
      <c r="M2327" s="421"/>
      <c r="N2327" s="426"/>
      <c r="O2327" s="426"/>
      <c r="P2327" s="427"/>
      <c r="Q2327" s="427"/>
      <c r="R2327" s="426"/>
      <c r="S2327" s="426"/>
      <c r="T2327" s="426"/>
      <c r="U2327" s="426"/>
      <c r="V2327" s="426"/>
      <c r="W2327" s="426"/>
      <c r="X2327" s="427"/>
      <c r="Y2327" s="416" t="e">
        <f t="shared" si="181"/>
        <v>#N/A</v>
      </c>
      <c r="Z2327" s="416" t="e">
        <f t="shared" si="182"/>
        <v>#N/A</v>
      </c>
      <c r="AA2327" s="416" t="str">
        <f t="shared" si="183"/>
        <v/>
      </c>
      <c r="AB2327" s="416" t="e">
        <f t="shared" si="184"/>
        <v>#N/A</v>
      </c>
      <c r="AC2327" s="416" t="e">
        <f t="shared" si="185"/>
        <v>#N/A</v>
      </c>
    </row>
    <row r="2328" ht="22.5" customHeight="1" spans="1:29">
      <c r="A2328" s="421"/>
      <c r="B2328" s="422"/>
      <c r="C2328" s="422"/>
      <c r="D2328" s="421"/>
      <c r="E2328" s="421"/>
      <c r="F2328" s="421"/>
      <c r="G2328" s="421"/>
      <c r="H2328" s="421"/>
      <c r="I2328" s="421"/>
      <c r="J2328" s="421"/>
      <c r="K2328" s="421"/>
      <c r="L2328" s="421"/>
      <c r="M2328" s="421"/>
      <c r="N2328" s="426"/>
      <c r="O2328" s="426"/>
      <c r="P2328" s="427"/>
      <c r="Q2328" s="427"/>
      <c r="R2328" s="426"/>
      <c r="S2328" s="426"/>
      <c r="T2328" s="426"/>
      <c r="U2328" s="426"/>
      <c r="V2328" s="426"/>
      <c r="W2328" s="426"/>
      <c r="X2328" s="427"/>
      <c r="Y2328" s="416" t="e">
        <f t="shared" si="181"/>
        <v>#N/A</v>
      </c>
      <c r="Z2328" s="416" t="e">
        <f t="shared" si="182"/>
        <v>#N/A</v>
      </c>
      <c r="AA2328" s="416" t="str">
        <f t="shared" si="183"/>
        <v/>
      </c>
      <c r="AB2328" s="416" t="e">
        <f t="shared" si="184"/>
        <v>#N/A</v>
      </c>
      <c r="AC2328" s="416" t="e">
        <f t="shared" si="185"/>
        <v>#N/A</v>
      </c>
    </row>
    <row r="2329" ht="22.5" customHeight="1" spans="1:29">
      <c r="A2329" s="421"/>
      <c r="B2329" s="422"/>
      <c r="C2329" s="422"/>
      <c r="D2329" s="421"/>
      <c r="E2329" s="421"/>
      <c r="F2329" s="421"/>
      <c r="G2329" s="421"/>
      <c r="H2329" s="421"/>
      <c r="I2329" s="421"/>
      <c r="J2329" s="421"/>
      <c r="K2329" s="421"/>
      <c r="L2329" s="421"/>
      <c r="M2329" s="421"/>
      <c r="N2329" s="426"/>
      <c r="O2329" s="426"/>
      <c r="P2329" s="427"/>
      <c r="Q2329" s="427"/>
      <c r="R2329" s="426"/>
      <c r="S2329" s="426"/>
      <c r="T2329" s="426"/>
      <c r="U2329" s="426"/>
      <c r="V2329" s="426"/>
      <c r="W2329" s="426"/>
      <c r="X2329" s="427"/>
      <c r="Y2329" s="416" t="e">
        <f t="shared" si="181"/>
        <v>#N/A</v>
      </c>
      <c r="Z2329" s="416" t="e">
        <f t="shared" si="182"/>
        <v>#N/A</v>
      </c>
      <c r="AA2329" s="416" t="str">
        <f t="shared" si="183"/>
        <v/>
      </c>
      <c r="AB2329" s="416" t="e">
        <f t="shared" si="184"/>
        <v>#N/A</v>
      </c>
      <c r="AC2329" s="416" t="e">
        <f t="shared" si="185"/>
        <v>#N/A</v>
      </c>
    </row>
    <row r="2330" ht="22.5" customHeight="1" spans="1:29">
      <c r="A2330" s="421"/>
      <c r="B2330" s="422"/>
      <c r="C2330" s="422"/>
      <c r="D2330" s="421"/>
      <c r="E2330" s="421"/>
      <c r="F2330" s="421"/>
      <c r="G2330" s="421"/>
      <c r="H2330" s="421"/>
      <c r="I2330" s="421"/>
      <c r="J2330" s="421"/>
      <c r="K2330" s="421"/>
      <c r="L2330" s="421"/>
      <c r="M2330" s="421"/>
      <c r="N2330" s="426"/>
      <c r="O2330" s="426"/>
      <c r="P2330" s="427"/>
      <c r="Q2330" s="427"/>
      <c r="R2330" s="426"/>
      <c r="S2330" s="426"/>
      <c r="T2330" s="426"/>
      <c r="U2330" s="426"/>
      <c r="V2330" s="426"/>
      <c r="W2330" s="426"/>
      <c r="X2330" s="427"/>
      <c r="Y2330" s="416" t="e">
        <f t="shared" si="181"/>
        <v>#N/A</v>
      </c>
      <c r="Z2330" s="416" t="e">
        <f t="shared" si="182"/>
        <v>#N/A</v>
      </c>
      <c r="AA2330" s="416" t="str">
        <f t="shared" si="183"/>
        <v/>
      </c>
      <c r="AB2330" s="416" t="e">
        <f t="shared" si="184"/>
        <v>#N/A</v>
      </c>
      <c r="AC2330" s="416" t="e">
        <f t="shared" si="185"/>
        <v>#N/A</v>
      </c>
    </row>
    <row r="2331" ht="22.5" customHeight="1" spans="1:29">
      <c r="A2331" s="421"/>
      <c r="B2331" s="422"/>
      <c r="C2331" s="422"/>
      <c r="D2331" s="421"/>
      <c r="E2331" s="421"/>
      <c r="F2331" s="421"/>
      <c r="G2331" s="421"/>
      <c r="H2331" s="421"/>
      <c r="I2331" s="421"/>
      <c r="J2331" s="421"/>
      <c r="K2331" s="421"/>
      <c r="L2331" s="421"/>
      <c r="M2331" s="421"/>
      <c r="N2331" s="426"/>
      <c r="O2331" s="426"/>
      <c r="P2331" s="427"/>
      <c r="Q2331" s="427"/>
      <c r="R2331" s="426"/>
      <c r="S2331" s="426"/>
      <c r="T2331" s="426"/>
      <c r="U2331" s="426"/>
      <c r="V2331" s="426"/>
      <c r="W2331" s="426"/>
      <c r="X2331" s="427"/>
      <c r="Y2331" s="416" t="e">
        <f t="shared" si="181"/>
        <v>#N/A</v>
      </c>
      <c r="Z2331" s="416" t="e">
        <f t="shared" si="182"/>
        <v>#N/A</v>
      </c>
      <c r="AA2331" s="416" t="str">
        <f t="shared" si="183"/>
        <v/>
      </c>
      <c r="AB2331" s="416" t="e">
        <f t="shared" si="184"/>
        <v>#N/A</v>
      </c>
      <c r="AC2331" s="416" t="e">
        <f t="shared" si="185"/>
        <v>#N/A</v>
      </c>
    </row>
    <row r="2332" ht="22.5" customHeight="1" spans="1:29">
      <c r="A2332" s="421"/>
      <c r="B2332" s="422"/>
      <c r="C2332" s="422"/>
      <c r="D2332" s="421"/>
      <c r="E2332" s="421"/>
      <c r="F2332" s="421"/>
      <c r="G2332" s="421"/>
      <c r="H2332" s="421"/>
      <c r="I2332" s="421"/>
      <c r="J2332" s="421"/>
      <c r="K2332" s="421"/>
      <c r="L2332" s="421"/>
      <c r="M2332" s="421"/>
      <c r="N2332" s="426"/>
      <c r="O2332" s="426"/>
      <c r="P2332" s="427"/>
      <c r="Q2332" s="427"/>
      <c r="R2332" s="426"/>
      <c r="S2332" s="426"/>
      <c r="T2332" s="426"/>
      <c r="U2332" s="426"/>
      <c r="V2332" s="426"/>
      <c r="W2332" s="426"/>
      <c r="X2332" s="427"/>
      <c r="Y2332" s="416" t="e">
        <f t="shared" si="181"/>
        <v>#N/A</v>
      </c>
      <c r="Z2332" s="416" t="e">
        <f t="shared" si="182"/>
        <v>#N/A</v>
      </c>
      <c r="AA2332" s="416" t="str">
        <f t="shared" si="183"/>
        <v/>
      </c>
      <c r="AB2332" s="416" t="e">
        <f t="shared" si="184"/>
        <v>#N/A</v>
      </c>
      <c r="AC2332" s="416" t="e">
        <f t="shared" si="185"/>
        <v>#N/A</v>
      </c>
    </row>
    <row r="2333" ht="22.5" customHeight="1" spans="1:29">
      <c r="A2333" s="421"/>
      <c r="B2333" s="422"/>
      <c r="C2333" s="422"/>
      <c r="D2333" s="421"/>
      <c r="E2333" s="421"/>
      <c r="F2333" s="421"/>
      <c r="G2333" s="421"/>
      <c r="H2333" s="421"/>
      <c r="I2333" s="421"/>
      <c r="J2333" s="421"/>
      <c r="K2333" s="421"/>
      <c r="L2333" s="421"/>
      <c r="M2333" s="421"/>
      <c r="N2333" s="426"/>
      <c r="O2333" s="426"/>
      <c r="P2333" s="427"/>
      <c r="Q2333" s="427"/>
      <c r="R2333" s="426"/>
      <c r="S2333" s="426"/>
      <c r="T2333" s="426"/>
      <c r="U2333" s="426"/>
      <c r="V2333" s="426"/>
      <c r="W2333" s="426"/>
      <c r="X2333" s="427"/>
      <c r="Y2333" s="416" t="e">
        <f t="shared" si="181"/>
        <v>#N/A</v>
      </c>
      <c r="Z2333" s="416" t="e">
        <f t="shared" si="182"/>
        <v>#N/A</v>
      </c>
      <c r="AA2333" s="416" t="str">
        <f t="shared" si="183"/>
        <v/>
      </c>
      <c r="AB2333" s="416" t="e">
        <f t="shared" si="184"/>
        <v>#N/A</v>
      </c>
      <c r="AC2333" s="416" t="e">
        <f t="shared" si="185"/>
        <v>#N/A</v>
      </c>
    </row>
    <row r="2334" ht="22.5" customHeight="1" spans="1:29">
      <c r="A2334" s="421"/>
      <c r="B2334" s="422"/>
      <c r="C2334" s="422"/>
      <c r="D2334" s="421"/>
      <c r="E2334" s="421"/>
      <c r="F2334" s="421"/>
      <c r="G2334" s="421"/>
      <c r="H2334" s="421"/>
      <c r="I2334" s="421"/>
      <c r="J2334" s="421"/>
      <c r="K2334" s="421"/>
      <c r="L2334" s="421"/>
      <c r="M2334" s="421"/>
      <c r="N2334" s="426"/>
      <c r="O2334" s="426"/>
      <c r="P2334" s="427"/>
      <c r="Q2334" s="427"/>
      <c r="R2334" s="426"/>
      <c r="S2334" s="426"/>
      <c r="T2334" s="426"/>
      <c r="U2334" s="426"/>
      <c r="V2334" s="426"/>
      <c r="W2334" s="426"/>
      <c r="X2334" s="427"/>
      <c r="Y2334" s="416" t="e">
        <f t="shared" si="181"/>
        <v>#N/A</v>
      </c>
      <c r="Z2334" s="416" t="e">
        <f t="shared" si="182"/>
        <v>#N/A</v>
      </c>
      <c r="AA2334" s="416" t="str">
        <f t="shared" si="183"/>
        <v/>
      </c>
      <c r="AB2334" s="416" t="e">
        <f t="shared" si="184"/>
        <v>#N/A</v>
      </c>
      <c r="AC2334" s="416" t="e">
        <f t="shared" si="185"/>
        <v>#N/A</v>
      </c>
    </row>
    <row r="2335" ht="22.5" customHeight="1" spans="1:29">
      <c r="A2335" s="421"/>
      <c r="B2335" s="422"/>
      <c r="C2335" s="422"/>
      <c r="D2335" s="421"/>
      <c r="E2335" s="421"/>
      <c r="F2335" s="421"/>
      <c r="G2335" s="421"/>
      <c r="H2335" s="421"/>
      <c r="I2335" s="421"/>
      <c r="J2335" s="421"/>
      <c r="K2335" s="421"/>
      <c r="L2335" s="421"/>
      <c r="M2335" s="421"/>
      <c r="N2335" s="426"/>
      <c r="O2335" s="426"/>
      <c r="P2335" s="427"/>
      <c r="Q2335" s="427"/>
      <c r="R2335" s="426"/>
      <c r="S2335" s="426"/>
      <c r="T2335" s="426"/>
      <c r="U2335" s="426"/>
      <c r="V2335" s="426"/>
      <c r="W2335" s="426"/>
      <c r="X2335" s="427"/>
      <c r="Y2335" s="416" t="e">
        <f t="shared" si="181"/>
        <v>#N/A</v>
      </c>
      <c r="Z2335" s="416" t="e">
        <f t="shared" si="182"/>
        <v>#N/A</v>
      </c>
      <c r="AA2335" s="416" t="str">
        <f t="shared" si="183"/>
        <v/>
      </c>
      <c r="AB2335" s="416" t="e">
        <f t="shared" si="184"/>
        <v>#N/A</v>
      </c>
      <c r="AC2335" s="416" t="e">
        <f t="shared" si="185"/>
        <v>#N/A</v>
      </c>
    </row>
    <row r="2336" ht="22.5" customHeight="1" spans="1:29">
      <c r="A2336" s="421"/>
      <c r="B2336" s="422"/>
      <c r="C2336" s="422"/>
      <c r="D2336" s="421"/>
      <c r="E2336" s="421"/>
      <c r="F2336" s="421"/>
      <c r="G2336" s="421"/>
      <c r="H2336" s="421"/>
      <c r="I2336" s="421"/>
      <c r="J2336" s="421"/>
      <c r="K2336" s="421"/>
      <c r="L2336" s="421"/>
      <c r="M2336" s="421"/>
      <c r="N2336" s="426"/>
      <c r="O2336" s="426"/>
      <c r="P2336" s="427"/>
      <c r="Q2336" s="427"/>
      <c r="R2336" s="426"/>
      <c r="S2336" s="426"/>
      <c r="T2336" s="426"/>
      <c r="U2336" s="426"/>
      <c r="V2336" s="426"/>
      <c r="W2336" s="426"/>
      <c r="X2336" s="427"/>
      <c r="Y2336" s="416" t="e">
        <f t="shared" si="181"/>
        <v>#N/A</v>
      </c>
      <c r="Z2336" s="416" t="e">
        <f t="shared" si="182"/>
        <v>#N/A</v>
      </c>
      <c r="AA2336" s="416" t="str">
        <f t="shared" si="183"/>
        <v/>
      </c>
      <c r="AB2336" s="416" t="e">
        <f t="shared" si="184"/>
        <v>#N/A</v>
      </c>
      <c r="AC2336" s="416" t="e">
        <f t="shared" si="185"/>
        <v>#N/A</v>
      </c>
    </row>
    <row r="2337" ht="22.5" customHeight="1" spans="1:29">
      <c r="A2337" s="421"/>
      <c r="B2337" s="422"/>
      <c r="C2337" s="422"/>
      <c r="D2337" s="421"/>
      <c r="E2337" s="421"/>
      <c r="F2337" s="421"/>
      <c r="G2337" s="421"/>
      <c r="H2337" s="421"/>
      <c r="I2337" s="421"/>
      <c r="J2337" s="421"/>
      <c r="K2337" s="421"/>
      <c r="L2337" s="421"/>
      <c r="M2337" s="421"/>
      <c r="N2337" s="426"/>
      <c r="O2337" s="426"/>
      <c r="P2337" s="427"/>
      <c r="Q2337" s="427"/>
      <c r="R2337" s="426"/>
      <c r="S2337" s="426"/>
      <c r="T2337" s="426"/>
      <c r="U2337" s="426"/>
      <c r="V2337" s="426"/>
      <c r="W2337" s="426"/>
      <c r="X2337" s="427"/>
      <c r="Y2337" s="416" t="e">
        <f t="shared" si="181"/>
        <v>#N/A</v>
      </c>
      <c r="Z2337" s="416" t="e">
        <f t="shared" si="182"/>
        <v>#N/A</v>
      </c>
      <c r="AA2337" s="416" t="str">
        <f t="shared" si="183"/>
        <v/>
      </c>
      <c r="AB2337" s="416" t="e">
        <f t="shared" si="184"/>
        <v>#N/A</v>
      </c>
      <c r="AC2337" s="416" t="e">
        <f t="shared" si="185"/>
        <v>#N/A</v>
      </c>
    </row>
    <row r="2338" ht="22.5" customHeight="1" spans="1:29">
      <c r="A2338" s="421"/>
      <c r="B2338" s="422"/>
      <c r="C2338" s="422"/>
      <c r="D2338" s="421"/>
      <c r="E2338" s="421"/>
      <c r="F2338" s="421"/>
      <c r="G2338" s="421"/>
      <c r="H2338" s="421"/>
      <c r="I2338" s="421"/>
      <c r="J2338" s="421"/>
      <c r="K2338" s="421"/>
      <c r="L2338" s="421"/>
      <c r="M2338" s="421"/>
      <c r="N2338" s="426"/>
      <c r="O2338" s="426"/>
      <c r="P2338" s="427"/>
      <c r="Q2338" s="427"/>
      <c r="R2338" s="426"/>
      <c r="S2338" s="426"/>
      <c r="T2338" s="426"/>
      <c r="U2338" s="426"/>
      <c r="V2338" s="426"/>
      <c r="W2338" s="426"/>
      <c r="X2338" s="427"/>
      <c r="Y2338" s="416" t="e">
        <f t="shared" si="181"/>
        <v>#N/A</v>
      </c>
      <c r="Z2338" s="416" t="e">
        <f t="shared" si="182"/>
        <v>#N/A</v>
      </c>
      <c r="AA2338" s="416" t="str">
        <f t="shared" si="183"/>
        <v/>
      </c>
      <c r="AB2338" s="416" t="e">
        <f t="shared" si="184"/>
        <v>#N/A</v>
      </c>
      <c r="AC2338" s="416" t="e">
        <f t="shared" si="185"/>
        <v>#N/A</v>
      </c>
    </row>
    <row r="2339" ht="22.5" customHeight="1" spans="1:29">
      <c r="A2339" s="421"/>
      <c r="B2339" s="422"/>
      <c r="C2339" s="422"/>
      <c r="D2339" s="421"/>
      <c r="E2339" s="421"/>
      <c r="F2339" s="421"/>
      <c r="G2339" s="421"/>
      <c r="H2339" s="421"/>
      <c r="I2339" s="421"/>
      <c r="J2339" s="421"/>
      <c r="K2339" s="421"/>
      <c r="L2339" s="421"/>
      <c r="M2339" s="421"/>
      <c r="N2339" s="426"/>
      <c r="O2339" s="426"/>
      <c r="P2339" s="427"/>
      <c r="Q2339" s="427"/>
      <c r="R2339" s="426"/>
      <c r="S2339" s="426"/>
      <c r="T2339" s="426"/>
      <c r="U2339" s="426"/>
      <c r="V2339" s="426"/>
      <c r="W2339" s="426"/>
      <c r="X2339" s="427"/>
      <c r="Y2339" s="416" t="e">
        <f t="shared" si="181"/>
        <v>#N/A</v>
      </c>
      <c r="Z2339" s="416" t="e">
        <f t="shared" si="182"/>
        <v>#N/A</v>
      </c>
      <c r="AA2339" s="416" t="str">
        <f t="shared" si="183"/>
        <v/>
      </c>
      <c r="AB2339" s="416" t="e">
        <f t="shared" si="184"/>
        <v>#N/A</v>
      </c>
      <c r="AC2339" s="416" t="e">
        <f t="shared" si="185"/>
        <v>#N/A</v>
      </c>
    </row>
    <row r="2340" ht="22.5" customHeight="1" spans="1:29">
      <c r="A2340" s="421"/>
      <c r="B2340" s="422"/>
      <c r="C2340" s="422"/>
      <c r="D2340" s="421"/>
      <c r="E2340" s="421"/>
      <c r="F2340" s="421"/>
      <c r="G2340" s="421"/>
      <c r="H2340" s="421"/>
      <c r="I2340" s="421"/>
      <c r="J2340" s="421"/>
      <c r="K2340" s="421"/>
      <c r="L2340" s="421"/>
      <c r="M2340" s="421"/>
      <c r="N2340" s="426"/>
      <c r="O2340" s="426"/>
      <c r="P2340" s="427"/>
      <c r="Q2340" s="427"/>
      <c r="R2340" s="426"/>
      <c r="S2340" s="426"/>
      <c r="T2340" s="426"/>
      <c r="U2340" s="426"/>
      <c r="V2340" s="426"/>
      <c r="W2340" s="426"/>
      <c r="X2340" s="427"/>
      <c r="Y2340" s="416" t="e">
        <f t="shared" si="181"/>
        <v>#N/A</v>
      </c>
      <c r="Z2340" s="416" t="e">
        <f t="shared" si="182"/>
        <v>#N/A</v>
      </c>
      <c r="AA2340" s="416" t="str">
        <f t="shared" si="183"/>
        <v/>
      </c>
      <c r="AB2340" s="416" t="e">
        <f t="shared" si="184"/>
        <v>#N/A</v>
      </c>
      <c r="AC2340" s="416" t="e">
        <f t="shared" si="185"/>
        <v>#N/A</v>
      </c>
    </row>
    <row r="2341" ht="22.5" customHeight="1" spans="1:29">
      <c r="A2341" s="421"/>
      <c r="B2341" s="422"/>
      <c r="C2341" s="422"/>
      <c r="D2341" s="421"/>
      <c r="E2341" s="421"/>
      <c r="F2341" s="421"/>
      <c r="G2341" s="421"/>
      <c r="H2341" s="421"/>
      <c r="I2341" s="421"/>
      <c r="J2341" s="421"/>
      <c r="K2341" s="421"/>
      <c r="L2341" s="421"/>
      <c r="M2341" s="421"/>
      <c r="N2341" s="426"/>
      <c r="O2341" s="426"/>
      <c r="P2341" s="427"/>
      <c r="Q2341" s="427"/>
      <c r="R2341" s="426"/>
      <c r="S2341" s="426"/>
      <c r="T2341" s="426"/>
      <c r="U2341" s="426"/>
      <c r="V2341" s="426"/>
      <c r="W2341" s="426"/>
      <c r="X2341" s="427"/>
      <c r="Y2341" s="416" t="e">
        <f t="shared" si="181"/>
        <v>#N/A</v>
      </c>
      <c r="Z2341" s="416" t="e">
        <f t="shared" si="182"/>
        <v>#N/A</v>
      </c>
      <c r="AA2341" s="416" t="str">
        <f t="shared" si="183"/>
        <v/>
      </c>
      <c r="AB2341" s="416" t="e">
        <f t="shared" si="184"/>
        <v>#N/A</v>
      </c>
      <c r="AC2341" s="416" t="e">
        <f t="shared" si="185"/>
        <v>#N/A</v>
      </c>
    </row>
    <row r="2342" ht="22.5" customHeight="1" spans="1:29">
      <c r="A2342" s="421"/>
      <c r="B2342" s="422"/>
      <c r="C2342" s="422"/>
      <c r="D2342" s="421"/>
      <c r="E2342" s="421"/>
      <c r="F2342" s="421"/>
      <c r="G2342" s="421"/>
      <c r="H2342" s="421"/>
      <c r="I2342" s="421"/>
      <c r="J2342" s="421"/>
      <c r="K2342" s="421"/>
      <c r="L2342" s="421"/>
      <c r="M2342" s="421"/>
      <c r="N2342" s="426"/>
      <c r="O2342" s="426"/>
      <c r="P2342" s="427"/>
      <c r="Q2342" s="427"/>
      <c r="R2342" s="426"/>
      <c r="S2342" s="426"/>
      <c r="T2342" s="426"/>
      <c r="U2342" s="426"/>
      <c r="V2342" s="426"/>
      <c r="W2342" s="426"/>
      <c r="X2342" s="427"/>
      <c r="Y2342" s="416" t="e">
        <f t="shared" si="181"/>
        <v>#N/A</v>
      </c>
      <c r="Z2342" s="416" t="e">
        <f t="shared" si="182"/>
        <v>#N/A</v>
      </c>
      <c r="AA2342" s="416" t="str">
        <f t="shared" si="183"/>
        <v/>
      </c>
      <c r="AB2342" s="416" t="e">
        <f t="shared" si="184"/>
        <v>#N/A</v>
      </c>
      <c r="AC2342" s="416" t="e">
        <f t="shared" si="185"/>
        <v>#N/A</v>
      </c>
    </row>
    <row r="2343" ht="22.5" customHeight="1" spans="1:29">
      <c r="A2343" s="421"/>
      <c r="B2343" s="422"/>
      <c r="C2343" s="422"/>
      <c r="D2343" s="421"/>
      <c r="E2343" s="421"/>
      <c r="F2343" s="421"/>
      <c r="G2343" s="421"/>
      <c r="H2343" s="421"/>
      <c r="I2343" s="421"/>
      <c r="J2343" s="421"/>
      <c r="K2343" s="421"/>
      <c r="L2343" s="421"/>
      <c r="M2343" s="421"/>
      <c r="N2343" s="426"/>
      <c r="O2343" s="426"/>
      <c r="P2343" s="427"/>
      <c r="Q2343" s="427"/>
      <c r="R2343" s="426"/>
      <c r="S2343" s="426"/>
      <c r="T2343" s="426"/>
      <c r="U2343" s="426"/>
      <c r="V2343" s="426"/>
      <c r="W2343" s="426"/>
      <c r="X2343" s="427"/>
      <c r="Y2343" s="416" t="e">
        <f t="shared" si="181"/>
        <v>#N/A</v>
      </c>
      <c r="Z2343" s="416" t="e">
        <f t="shared" si="182"/>
        <v>#N/A</v>
      </c>
      <c r="AA2343" s="416" t="str">
        <f t="shared" si="183"/>
        <v/>
      </c>
      <c r="AB2343" s="416" t="e">
        <f t="shared" si="184"/>
        <v>#N/A</v>
      </c>
      <c r="AC2343" s="416" t="e">
        <f t="shared" si="185"/>
        <v>#N/A</v>
      </c>
    </row>
    <row r="2344" ht="22.5" customHeight="1" spans="1:29">
      <c r="A2344" s="421"/>
      <c r="B2344" s="422"/>
      <c r="C2344" s="422"/>
      <c r="D2344" s="421"/>
      <c r="E2344" s="421"/>
      <c r="F2344" s="421"/>
      <c r="G2344" s="421"/>
      <c r="H2344" s="421"/>
      <c r="I2344" s="421"/>
      <c r="J2344" s="421"/>
      <c r="K2344" s="421"/>
      <c r="L2344" s="421"/>
      <c r="M2344" s="421"/>
      <c r="N2344" s="426"/>
      <c r="O2344" s="426"/>
      <c r="P2344" s="427"/>
      <c r="Q2344" s="427"/>
      <c r="R2344" s="426"/>
      <c r="S2344" s="426"/>
      <c r="T2344" s="426"/>
      <c r="U2344" s="426"/>
      <c r="V2344" s="426"/>
      <c r="W2344" s="426"/>
      <c r="X2344" s="427"/>
      <c r="Y2344" s="416" t="e">
        <f t="shared" si="181"/>
        <v>#N/A</v>
      </c>
      <c r="Z2344" s="416" t="e">
        <f t="shared" si="182"/>
        <v>#N/A</v>
      </c>
      <c r="AA2344" s="416" t="str">
        <f t="shared" si="183"/>
        <v/>
      </c>
      <c r="AB2344" s="416" t="e">
        <f t="shared" si="184"/>
        <v>#N/A</v>
      </c>
      <c r="AC2344" s="416" t="e">
        <f t="shared" si="185"/>
        <v>#N/A</v>
      </c>
    </row>
    <row r="2345" ht="22.5" customHeight="1" spans="1:29">
      <c r="A2345" s="421"/>
      <c r="B2345" s="422"/>
      <c r="C2345" s="422"/>
      <c r="D2345" s="421"/>
      <c r="E2345" s="421"/>
      <c r="F2345" s="421"/>
      <c r="G2345" s="421"/>
      <c r="H2345" s="421"/>
      <c r="I2345" s="421"/>
      <c r="J2345" s="421"/>
      <c r="K2345" s="421"/>
      <c r="L2345" s="421"/>
      <c r="M2345" s="421"/>
      <c r="N2345" s="426"/>
      <c r="O2345" s="426"/>
      <c r="P2345" s="427"/>
      <c r="Q2345" s="427"/>
      <c r="R2345" s="426"/>
      <c r="S2345" s="426"/>
      <c r="T2345" s="426"/>
      <c r="U2345" s="426"/>
      <c r="V2345" s="426"/>
      <c r="W2345" s="426"/>
      <c r="X2345" s="427"/>
      <c r="Y2345" s="416" t="e">
        <f t="shared" si="181"/>
        <v>#N/A</v>
      </c>
      <c r="Z2345" s="416" t="e">
        <f t="shared" si="182"/>
        <v>#N/A</v>
      </c>
      <c r="AA2345" s="416" t="str">
        <f t="shared" si="183"/>
        <v/>
      </c>
      <c r="AB2345" s="416" t="e">
        <f t="shared" si="184"/>
        <v>#N/A</v>
      </c>
      <c r="AC2345" s="416" t="e">
        <f t="shared" si="185"/>
        <v>#N/A</v>
      </c>
    </row>
    <row r="2346" ht="22.5" customHeight="1" spans="1:29">
      <c r="A2346" s="421"/>
      <c r="B2346" s="422"/>
      <c r="C2346" s="422"/>
      <c r="D2346" s="421"/>
      <c r="E2346" s="421"/>
      <c r="F2346" s="421"/>
      <c r="G2346" s="421"/>
      <c r="H2346" s="421"/>
      <c r="I2346" s="421"/>
      <c r="J2346" s="421"/>
      <c r="K2346" s="421"/>
      <c r="L2346" s="421"/>
      <c r="M2346" s="421"/>
      <c r="N2346" s="426"/>
      <c r="O2346" s="426"/>
      <c r="P2346" s="427"/>
      <c r="Q2346" s="427"/>
      <c r="R2346" s="426"/>
      <c r="S2346" s="426"/>
      <c r="T2346" s="426"/>
      <c r="U2346" s="426"/>
      <c r="V2346" s="426"/>
      <c r="W2346" s="426"/>
      <c r="X2346" s="427"/>
      <c r="Y2346" s="416" t="e">
        <f t="shared" si="181"/>
        <v>#N/A</v>
      </c>
      <c r="Z2346" s="416" t="e">
        <f t="shared" si="182"/>
        <v>#N/A</v>
      </c>
      <c r="AA2346" s="416" t="str">
        <f t="shared" si="183"/>
        <v/>
      </c>
      <c r="AB2346" s="416" t="e">
        <f t="shared" si="184"/>
        <v>#N/A</v>
      </c>
      <c r="AC2346" s="416" t="e">
        <f t="shared" si="185"/>
        <v>#N/A</v>
      </c>
    </row>
    <row r="2347" ht="22.5" customHeight="1" spans="1:29">
      <c r="A2347" s="421"/>
      <c r="B2347" s="422"/>
      <c r="C2347" s="422"/>
      <c r="D2347" s="421"/>
      <c r="E2347" s="421"/>
      <c r="F2347" s="421"/>
      <c r="G2347" s="421"/>
      <c r="H2347" s="421"/>
      <c r="I2347" s="421"/>
      <c r="J2347" s="421"/>
      <c r="K2347" s="421"/>
      <c r="L2347" s="421"/>
      <c r="M2347" s="421"/>
      <c r="N2347" s="426"/>
      <c r="O2347" s="426"/>
      <c r="P2347" s="427"/>
      <c r="Q2347" s="427"/>
      <c r="R2347" s="426"/>
      <c r="S2347" s="426"/>
      <c r="T2347" s="426"/>
      <c r="U2347" s="426"/>
      <c r="V2347" s="426"/>
      <c r="W2347" s="426"/>
      <c r="X2347" s="427"/>
      <c r="Y2347" s="416" t="e">
        <f t="shared" si="181"/>
        <v>#N/A</v>
      </c>
      <c r="Z2347" s="416" t="e">
        <f t="shared" si="182"/>
        <v>#N/A</v>
      </c>
      <c r="AA2347" s="416" t="str">
        <f t="shared" si="183"/>
        <v/>
      </c>
      <c r="AB2347" s="416" t="e">
        <f t="shared" si="184"/>
        <v>#N/A</v>
      </c>
      <c r="AC2347" s="416" t="e">
        <f t="shared" si="185"/>
        <v>#N/A</v>
      </c>
    </row>
    <row r="2348" ht="22.5" customHeight="1" spans="1:29">
      <c r="A2348" s="421"/>
      <c r="B2348" s="422"/>
      <c r="C2348" s="422"/>
      <c r="D2348" s="421"/>
      <c r="E2348" s="421"/>
      <c r="F2348" s="421"/>
      <c r="G2348" s="421"/>
      <c r="H2348" s="421"/>
      <c r="I2348" s="421"/>
      <c r="J2348" s="421"/>
      <c r="K2348" s="421"/>
      <c r="L2348" s="421"/>
      <c r="M2348" s="421"/>
      <c r="N2348" s="426"/>
      <c r="O2348" s="426"/>
      <c r="P2348" s="427"/>
      <c r="Q2348" s="427"/>
      <c r="R2348" s="426"/>
      <c r="S2348" s="426"/>
      <c r="T2348" s="426"/>
      <c r="U2348" s="426"/>
      <c r="V2348" s="426"/>
      <c r="W2348" s="426"/>
      <c r="X2348" s="427"/>
      <c r="Y2348" s="416" t="e">
        <f t="shared" si="181"/>
        <v>#N/A</v>
      </c>
      <c r="Z2348" s="416" t="e">
        <f t="shared" si="182"/>
        <v>#N/A</v>
      </c>
      <c r="AA2348" s="416" t="str">
        <f t="shared" si="183"/>
        <v/>
      </c>
      <c r="AB2348" s="416" t="e">
        <f t="shared" si="184"/>
        <v>#N/A</v>
      </c>
      <c r="AC2348" s="416" t="e">
        <f t="shared" si="185"/>
        <v>#N/A</v>
      </c>
    </row>
    <row r="2349" ht="22.5" customHeight="1" spans="1:29">
      <c r="A2349" s="421"/>
      <c r="B2349" s="422"/>
      <c r="C2349" s="422"/>
      <c r="D2349" s="421"/>
      <c r="E2349" s="421"/>
      <c r="F2349" s="421"/>
      <c r="G2349" s="421"/>
      <c r="H2349" s="421"/>
      <c r="I2349" s="421"/>
      <c r="J2349" s="421"/>
      <c r="K2349" s="421"/>
      <c r="L2349" s="421"/>
      <c r="M2349" s="421"/>
      <c r="N2349" s="426"/>
      <c r="O2349" s="426"/>
      <c r="P2349" s="427"/>
      <c r="Q2349" s="427"/>
      <c r="R2349" s="426"/>
      <c r="S2349" s="426"/>
      <c r="T2349" s="426"/>
      <c r="U2349" s="426"/>
      <c r="V2349" s="426"/>
      <c r="W2349" s="426"/>
      <c r="X2349" s="427"/>
      <c r="Y2349" s="416" t="e">
        <f t="shared" si="181"/>
        <v>#N/A</v>
      </c>
      <c r="Z2349" s="416" t="e">
        <f t="shared" si="182"/>
        <v>#N/A</v>
      </c>
      <c r="AA2349" s="416" t="str">
        <f t="shared" si="183"/>
        <v/>
      </c>
      <c r="AB2349" s="416" t="e">
        <f t="shared" si="184"/>
        <v>#N/A</v>
      </c>
      <c r="AC2349" s="416" t="e">
        <f t="shared" si="185"/>
        <v>#N/A</v>
      </c>
    </row>
    <row r="2350" ht="22.5" customHeight="1" spans="1:29">
      <c r="A2350" s="421"/>
      <c r="B2350" s="422"/>
      <c r="C2350" s="422"/>
      <c r="D2350" s="421"/>
      <c r="E2350" s="421"/>
      <c r="F2350" s="421"/>
      <c r="G2350" s="421"/>
      <c r="H2350" s="421"/>
      <c r="I2350" s="421"/>
      <c r="J2350" s="421"/>
      <c r="K2350" s="421"/>
      <c r="L2350" s="421"/>
      <c r="M2350" s="421"/>
      <c r="N2350" s="426"/>
      <c r="O2350" s="426"/>
      <c r="P2350" s="427"/>
      <c r="Q2350" s="427"/>
      <c r="R2350" s="426"/>
      <c r="S2350" s="426"/>
      <c r="T2350" s="426"/>
      <c r="U2350" s="426"/>
      <c r="V2350" s="426"/>
      <c r="W2350" s="426"/>
      <c r="X2350" s="427"/>
      <c r="Y2350" s="416" t="e">
        <f t="shared" si="181"/>
        <v>#N/A</v>
      </c>
      <c r="Z2350" s="416" t="e">
        <f t="shared" si="182"/>
        <v>#N/A</v>
      </c>
      <c r="AA2350" s="416" t="str">
        <f t="shared" si="183"/>
        <v/>
      </c>
      <c r="AB2350" s="416" t="e">
        <f t="shared" si="184"/>
        <v>#N/A</v>
      </c>
      <c r="AC2350" s="416" t="e">
        <f t="shared" si="185"/>
        <v>#N/A</v>
      </c>
    </row>
    <row r="2351" ht="22.5" customHeight="1" spans="1:29">
      <c r="A2351" s="421"/>
      <c r="B2351" s="422"/>
      <c r="C2351" s="422"/>
      <c r="D2351" s="421"/>
      <c r="E2351" s="421"/>
      <c r="F2351" s="421"/>
      <c r="G2351" s="421"/>
      <c r="H2351" s="421"/>
      <c r="I2351" s="421"/>
      <c r="J2351" s="421"/>
      <c r="K2351" s="421"/>
      <c r="L2351" s="421"/>
      <c r="M2351" s="421"/>
      <c r="N2351" s="426"/>
      <c r="O2351" s="426"/>
      <c r="P2351" s="427"/>
      <c r="Q2351" s="427"/>
      <c r="R2351" s="426"/>
      <c r="S2351" s="426"/>
      <c r="T2351" s="426"/>
      <c r="U2351" s="426"/>
      <c r="V2351" s="426"/>
      <c r="W2351" s="426"/>
      <c r="X2351" s="427"/>
      <c r="Y2351" s="416" t="e">
        <f t="shared" si="181"/>
        <v>#N/A</v>
      </c>
      <c r="Z2351" s="416" t="e">
        <f t="shared" si="182"/>
        <v>#N/A</v>
      </c>
      <c r="AA2351" s="416" t="str">
        <f t="shared" si="183"/>
        <v/>
      </c>
      <c r="AB2351" s="416" t="e">
        <f t="shared" si="184"/>
        <v>#N/A</v>
      </c>
      <c r="AC2351" s="416" t="e">
        <f t="shared" si="185"/>
        <v>#N/A</v>
      </c>
    </row>
    <row r="2352" ht="22.5" customHeight="1" spans="1:29">
      <c r="A2352" s="421"/>
      <c r="B2352" s="422"/>
      <c r="C2352" s="422"/>
      <c r="D2352" s="421"/>
      <c r="E2352" s="421"/>
      <c r="F2352" s="421"/>
      <c r="G2352" s="421"/>
      <c r="H2352" s="421"/>
      <c r="I2352" s="421"/>
      <c r="J2352" s="421"/>
      <c r="K2352" s="421"/>
      <c r="L2352" s="421"/>
      <c r="M2352" s="421"/>
      <c r="N2352" s="426"/>
      <c r="O2352" s="426"/>
      <c r="P2352" s="427"/>
      <c r="Q2352" s="427"/>
      <c r="R2352" s="426"/>
      <c r="S2352" s="426"/>
      <c r="T2352" s="426"/>
      <c r="U2352" s="426"/>
      <c r="V2352" s="426"/>
      <c r="W2352" s="426"/>
      <c r="X2352" s="427"/>
      <c r="Y2352" s="416" t="e">
        <f t="shared" si="181"/>
        <v>#N/A</v>
      </c>
      <c r="Z2352" s="416" t="e">
        <f t="shared" si="182"/>
        <v>#N/A</v>
      </c>
      <c r="AA2352" s="416" t="str">
        <f t="shared" si="183"/>
        <v/>
      </c>
      <c r="AB2352" s="416" t="e">
        <f t="shared" si="184"/>
        <v>#N/A</v>
      </c>
      <c r="AC2352" s="416" t="e">
        <f t="shared" si="185"/>
        <v>#N/A</v>
      </c>
    </row>
    <row r="2353" ht="22.5" customHeight="1" spans="1:29">
      <c r="A2353" s="421"/>
      <c r="B2353" s="422"/>
      <c r="C2353" s="422"/>
      <c r="D2353" s="421"/>
      <c r="E2353" s="421"/>
      <c r="F2353" s="421"/>
      <c r="G2353" s="421"/>
      <c r="H2353" s="421"/>
      <c r="I2353" s="421"/>
      <c r="J2353" s="421"/>
      <c r="K2353" s="421"/>
      <c r="L2353" s="421"/>
      <c r="M2353" s="421"/>
      <c r="N2353" s="426"/>
      <c r="O2353" s="426"/>
      <c r="P2353" s="427"/>
      <c r="Q2353" s="427"/>
      <c r="R2353" s="426"/>
      <c r="S2353" s="426"/>
      <c r="T2353" s="426"/>
      <c r="U2353" s="426"/>
      <c r="V2353" s="426"/>
      <c r="W2353" s="426"/>
      <c r="X2353" s="427"/>
      <c r="Y2353" s="416" t="e">
        <f t="shared" si="181"/>
        <v>#N/A</v>
      </c>
      <c r="Z2353" s="416" t="e">
        <f t="shared" si="182"/>
        <v>#N/A</v>
      </c>
      <c r="AA2353" s="416" t="str">
        <f t="shared" si="183"/>
        <v/>
      </c>
      <c r="AB2353" s="416" t="e">
        <f t="shared" si="184"/>
        <v>#N/A</v>
      </c>
      <c r="AC2353" s="416" t="e">
        <f t="shared" si="185"/>
        <v>#N/A</v>
      </c>
    </row>
    <row r="2354" ht="22.5" customHeight="1" spans="1:29">
      <c r="A2354" s="421"/>
      <c r="B2354" s="422"/>
      <c r="C2354" s="422"/>
      <c r="D2354" s="421"/>
      <c r="E2354" s="421"/>
      <c r="F2354" s="421"/>
      <c r="G2354" s="421"/>
      <c r="H2354" s="421"/>
      <c r="I2354" s="421"/>
      <c r="J2354" s="421"/>
      <c r="K2354" s="421"/>
      <c r="L2354" s="421"/>
      <c r="M2354" s="421"/>
      <c r="N2354" s="426"/>
      <c r="O2354" s="426"/>
      <c r="P2354" s="427"/>
      <c r="Q2354" s="427"/>
      <c r="R2354" s="426"/>
      <c r="S2354" s="426"/>
      <c r="T2354" s="426"/>
      <c r="U2354" s="426"/>
      <c r="V2354" s="426"/>
      <c r="W2354" s="426"/>
      <c r="X2354" s="427"/>
      <c r="Y2354" s="416" t="e">
        <f t="shared" si="181"/>
        <v>#N/A</v>
      </c>
      <c r="Z2354" s="416" t="e">
        <f t="shared" si="182"/>
        <v>#N/A</v>
      </c>
      <c r="AA2354" s="416" t="str">
        <f t="shared" si="183"/>
        <v/>
      </c>
      <c r="AB2354" s="416" t="e">
        <f t="shared" si="184"/>
        <v>#N/A</v>
      </c>
      <c r="AC2354" s="416" t="e">
        <f t="shared" si="185"/>
        <v>#N/A</v>
      </c>
    </row>
    <row r="2355" ht="22.5" customHeight="1" spans="1:29">
      <c r="A2355" s="421"/>
      <c r="B2355" s="422"/>
      <c r="C2355" s="422"/>
      <c r="D2355" s="421"/>
      <c r="E2355" s="421"/>
      <c r="F2355" s="421"/>
      <c r="G2355" s="421"/>
      <c r="H2355" s="421"/>
      <c r="I2355" s="421"/>
      <c r="J2355" s="421"/>
      <c r="K2355" s="421"/>
      <c r="L2355" s="421"/>
      <c r="M2355" s="421"/>
      <c r="N2355" s="426"/>
      <c r="O2355" s="426"/>
      <c r="P2355" s="427"/>
      <c r="Q2355" s="427"/>
      <c r="R2355" s="426"/>
      <c r="S2355" s="426"/>
      <c r="T2355" s="426"/>
      <c r="U2355" s="426"/>
      <c r="V2355" s="426"/>
      <c r="W2355" s="426"/>
      <c r="X2355" s="427"/>
      <c r="Y2355" s="416" t="e">
        <f t="shared" si="181"/>
        <v>#N/A</v>
      </c>
      <c r="Z2355" s="416" t="e">
        <f t="shared" si="182"/>
        <v>#N/A</v>
      </c>
      <c r="AA2355" s="416" t="str">
        <f t="shared" si="183"/>
        <v/>
      </c>
      <c r="AB2355" s="416" t="e">
        <f t="shared" si="184"/>
        <v>#N/A</v>
      </c>
      <c r="AC2355" s="416" t="e">
        <f t="shared" si="185"/>
        <v>#N/A</v>
      </c>
    </row>
    <row r="2356" ht="22.5" customHeight="1" spans="1:29">
      <c r="A2356" s="421"/>
      <c r="B2356" s="422"/>
      <c r="C2356" s="422"/>
      <c r="D2356" s="421"/>
      <c r="E2356" s="421"/>
      <c r="F2356" s="421"/>
      <c r="G2356" s="421"/>
      <c r="H2356" s="421"/>
      <c r="I2356" s="421"/>
      <c r="J2356" s="421"/>
      <c r="K2356" s="421"/>
      <c r="L2356" s="421"/>
      <c r="M2356" s="421"/>
      <c r="N2356" s="426"/>
      <c r="O2356" s="426"/>
      <c r="P2356" s="427"/>
      <c r="Q2356" s="427"/>
      <c r="R2356" s="426"/>
      <c r="S2356" s="426"/>
      <c r="T2356" s="426"/>
      <c r="U2356" s="426"/>
      <c r="V2356" s="426"/>
      <c r="W2356" s="426"/>
      <c r="X2356" s="427"/>
      <c r="Y2356" s="416" t="e">
        <f t="shared" si="181"/>
        <v>#N/A</v>
      </c>
      <c r="Z2356" s="416" t="e">
        <f t="shared" si="182"/>
        <v>#N/A</v>
      </c>
      <c r="AA2356" s="416" t="str">
        <f t="shared" si="183"/>
        <v/>
      </c>
      <c r="AB2356" s="416" t="e">
        <f t="shared" si="184"/>
        <v>#N/A</v>
      </c>
      <c r="AC2356" s="416" t="e">
        <f t="shared" si="185"/>
        <v>#N/A</v>
      </c>
    </row>
    <row r="2357" ht="22.5" customHeight="1" spans="1:29">
      <c r="A2357" s="421"/>
      <c r="B2357" s="422"/>
      <c r="C2357" s="422"/>
      <c r="D2357" s="421"/>
      <c r="E2357" s="421"/>
      <c r="F2357" s="421"/>
      <c r="G2357" s="421"/>
      <c r="H2357" s="421"/>
      <c r="I2357" s="421"/>
      <c r="J2357" s="421"/>
      <c r="K2357" s="421"/>
      <c r="L2357" s="421"/>
      <c r="M2357" s="421"/>
      <c r="N2357" s="426"/>
      <c r="O2357" s="426"/>
      <c r="P2357" s="427"/>
      <c r="Q2357" s="427"/>
      <c r="R2357" s="426"/>
      <c r="S2357" s="426"/>
      <c r="T2357" s="426"/>
      <c r="U2357" s="426"/>
      <c r="V2357" s="426"/>
      <c r="W2357" s="426"/>
      <c r="X2357" s="427"/>
      <c r="Y2357" s="416" t="e">
        <f t="shared" si="181"/>
        <v>#N/A</v>
      </c>
      <c r="Z2357" s="416" t="e">
        <f t="shared" si="182"/>
        <v>#N/A</v>
      </c>
      <c r="AA2357" s="416" t="str">
        <f t="shared" si="183"/>
        <v/>
      </c>
      <c r="AB2357" s="416" t="e">
        <f t="shared" si="184"/>
        <v>#N/A</v>
      </c>
      <c r="AC2357" s="416" t="e">
        <f t="shared" si="185"/>
        <v>#N/A</v>
      </c>
    </row>
    <row r="2358" ht="22.5" customHeight="1" spans="1:29">
      <c r="A2358" s="421"/>
      <c r="B2358" s="422"/>
      <c r="C2358" s="422"/>
      <c r="D2358" s="421"/>
      <c r="E2358" s="421"/>
      <c r="F2358" s="421"/>
      <c r="G2358" s="421"/>
      <c r="H2358" s="421"/>
      <c r="I2358" s="421"/>
      <c r="J2358" s="421"/>
      <c r="K2358" s="421"/>
      <c r="L2358" s="421"/>
      <c r="M2358" s="421"/>
      <c r="N2358" s="426"/>
      <c r="O2358" s="426"/>
      <c r="P2358" s="427"/>
      <c r="Q2358" s="427"/>
      <c r="R2358" s="426"/>
      <c r="S2358" s="426"/>
      <c r="T2358" s="426"/>
      <c r="U2358" s="426"/>
      <c r="V2358" s="426"/>
      <c r="W2358" s="426"/>
      <c r="X2358" s="427"/>
      <c r="Y2358" s="416" t="e">
        <f t="shared" si="181"/>
        <v>#N/A</v>
      </c>
      <c r="Z2358" s="416" t="e">
        <f t="shared" si="182"/>
        <v>#N/A</v>
      </c>
      <c r="AA2358" s="416" t="str">
        <f t="shared" si="183"/>
        <v/>
      </c>
      <c r="AB2358" s="416" t="e">
        <f t="shared" si="184"/>
        <v>#N/A</v>
      </c>
      <c r="AC2358" s="416" t="e">
        <f t="shared" si="185"/>
        <v>#N/A</v>
      </c>
    </row>
    <row r="2359" ht="22.5" customHeight="1" spans="1:29">
      <c r="A2359" s="421"/>
      <c r="B2359" s="422"/>
      <c r="C2359" s="422"/>
      <c r="D2359" s="421"/>
      <c r="E2359" s="421"/>
      <c r="F2359" s="421"/>
      <c r="G2359" s="421"/>
      <c r="H2359" s="421"/>
      <c r="I2359" s="421"/>
      <c r="J2359" s="421"/>
      <c r="K2359" s="421"/>
      <c r="L2359" s="421"/>
      <c r="M2359" s="421"/>
      <c r="N2359" s="426"/>
      <c r="O2359" s="426"/>
      <c r="P2359" s="427"/>
      <c r="Q2359" s="427"/>
      <c r="R2359" s="426"/>
      <c r="S2359" s="426"/>
      <c r="T2359" s="426"/>
      <c r="U2359" s="426"/>
      <c r="V2359" s="426"/>
      <c r="W2359" s="426"/>
      <c r="X2359" s="427"/>
      <c r="Y2359" s="416" t="e">
        <f t="shared" si="181"/>
        <v>#N/A</v>
      </c>
      <c r="Z2359" s="416" t="e">
        <f t="shared" si="182"/>
        <v>#N/A</v>
      </c>
      <c r="AA2359" s="416" t="str">
        <f t="shared" si="183"/>
        <v/>
      </c>
      <c r="AB2359" s="416" t="e">
        <f t="shared" si="184"/>
        <v>#N/A</v>
      </c>
      <c r="AC2359" s="416" t="e">
        <f t="shared" si="185"/>
        <v>#N/A</v>
      </c>
    </row>
    <row r="2360" ht="22.5" customHeight="1" spans="1:29">
      <c r="A2360" s="421"/>
      <c r="B2360" s="422"/>
      <c r="C2360" s="422"/>
      <c r="D2360" s="421"/>
      <c r="E2360" s="421"/>
      <c r="F2360" s="421"/>
      <c r="G2360" s="421"/>
      <c r="H2360" s="421"/>
      <c r="I2360" s="421"/>
      <c r="J2360" s="421"/>
      <c r="K2360" s="421"/>
      <c r="L2360" s="421"/>
      <c r="M2360" s="421"/>
      <c r="N2360" s="426"/>
      <c r="O2360" s="426"/>
      <c r="P2360" s="427"/>
      <c r="Q2360" s="427"/>
      <c r="R2360" s="426"/>
      <c r="S2360" s="426"/>
      <c r="T2360" s="426"/>
      <c r="U2360" s="426"/>
      <c r="V2360" s="426"/>
      <c r="W2360" s="426"/>
      <c r="X2360" s="427"/>
      <c r="Y2360" s="416" t="e">
        <f t="shared" si="181"/>
        <v>#N/A</v>
      </c>
      <c r="Z2360" s="416" t="e">
        <f t="shared" si="182"/>
        <v>#N/A</v>
      </c>
      <c r="AA2360" s="416" t="str">
        <f t="shared" si="183"/>
        <v/>
      </c>
      <c r="AB2360" s="416" t="e">
        <f t="shared" si="184"/>
        <v>#N/A</v>
      </c>
      <c r="AC2360" s="416" t="e">
        <f t="shared" si="185"/>
        <v>#N/A</v>
      </c>
    </row>
    <row r="2361" ht="22.5" customHeight="1" spans="1:29">
      <c r="A2361" s="421"/>
      <c r="B2361" s="422"/>
      <c r="C2361" s="422"/>
      <c r="D2361" s="421"/>
      <c r="E2361" s="421"/>
      <c r="F2361" s="421"/>
      <c r="G2361" s="421"/>
      <c r="H2361" s="421"/>
      <c r="I2361" s="421"/>
      <c r="J2361" s="421"/>
      <c r="K2361" s="421"/>
      <c r="L2361" s="421"/>
      <c r="M2361" s="421"/>
      <c r="N2361" s="426"/>
      <c r="O2361" s="426"/>
      <c r="P2361" s="427"/>
      <c r="Q2361" s="427"/>
      <c r="R2361" s="426"/>
      <c r="S2361" s="426"/>
      <c r="T2361" s="426"/>
      <c r="U2361" s="426"/>
      <c r="V2361" s="426"/>
      <c r="W2361" s="426"/>
      <c r="X2361" s="427"/>
      <c r="Y2361" s="416" t="e">
        <f t="shared" si="181"/>
        <v>#N/A</v>
      </c>
      <c r="Z2361" s="416" t="e">
        <f t="shared" si="182"/>
        <v>#N/A</v>
      </c>
      <c r="AA2361" s="416" t="str">
        <f t="shared" si="183"/>
        <v/>
      </c>
      <c r="AB2361" s="416" t="e">
        <f t="shared" si="184"/>
        <v>#N/A</v>
      </c>
      <c r="AC2361" s="416" t="e">
        <f t="shared" si="185"/>
        <v>#N/A</v>
      </c>
    </row>
    <row r="2362" ht="22.5" customHeight="1" spans="1:29">
      <c r="A2362" s="421"/>
      <c r="B2362" s="422"/>
      <c r="C2362" s="422"/>
      <c r="D2362" s="421"/>
      <c r="E2362" s="421"/>
      <c r="F2362" s="421"/>
      <c r="G2362" s="421"/>
      <c r="H2362" s="421"/>
      <c r="I2362" s="421"/>
      <c r="J2362" s="421"/>
      <c r="K2362" s="421"/>
      <c r="L2362" s="421"/>
      <c r="M2362" s="421"/>
      <c r="N2362" s="426"/>
      <c r="O2362" s="426"/>
      <c r="P2362" s="427"/>
      <c r="Q2362" s="427"/>
      <c r="R2362" s="426"/>
      <c r="S2362" s="426"/>
      <c r="T2362" s="426"/>
      <c r="U2362" s="426"/>
      <c r="V2362" s="426"/>
      <c r="W2362" s="426"/>
      <c r="X2362" s="427"/>
      <c r="Y2362" s="416" t="e">
        <f t="shared" si="181"/>
        <v>#N/A</v>
      </c>
      <c r="Z2362" s="416" t="e">
        <f t="shared" si="182"/>
        <v>#N/A</v>
      </c>
      <c r="AA2362" s="416" t="str">
        <f t="shared" si="183"/>
        <v/>
      </c>
      <c r="AB2362" s="416" t="e">
        <f t="shared" si="184"/>
        <v>#N/A</v>
      </c>
      <c r="AC2362" s="416" t="e">
        <f t="shared" si="185"/>
        <v>#N/A</v>
      </c>
    </row>
    <row r="2363" ht="22.5" customHeight="1" spans="1:29">
      <c r="A2363" s="421"/>
      <c r="B2363" s="422"/>
      <c r="C2363" s="422"/>
      <c r="D2363" s="421"/>
      <c r="E2363" s="421"/>
      <c r="F2363" s="421"/>
      <c r="G2363" s="421"/>
      <c r="H2363" s="421"/>
      <c r="I2363" s="421"/>
      <c r="J2363" s="421"/>
      <c r="K2363" s="421"/>
      <c r="L2363" s="421"/>
      <c r="M2363" s="421"/>
      <c r="N2363" s="426"/>
      <c r="O2363" s="426"/>
      <c r="P2363" s="427"/>
      <c r="Q2363" s="427"/>
      <c r="R2363" s="426"/>
      <c r="S2363" s="426"/>
      <c r="T2363" s="426"/>
      <c r="U2363" s="426"/>
      <c r="V2363" s="426"/>
      <c r="W2363" s="426"/>
      <c r="X2363" s="427"/>
      <c r="Y2363" s="416" t="e">
        <f t="shared" si="181"/>
        <v>#N/A</v>
      </c>
      <c r="Z2363" s="416" t="e">
        <f t="shared" si="182"/>
        <v>#N/A</v>
      </c>
      <c r="AA2363" s="416" t="str">
        <f t="shared" si="183"/>
        <v/>
      </c>
      <c r="AB2363" s="416" t="e">
        <f t="shared" si="184"/>
        <v>#N/A</v>
      </c>
      <c r="AC2363" s="416" t="e">
        <f t="shared" si="185"/>
        <v>#N/A</v>
      </c>
    </row>
    <row r="2364" ht="22.5" customHeight="1" spans="1:29">
      <c r="A2364" s="421"/>
      <c r="B2364" s="422"/>
      <c r="C2364" s="422"/>
      <c r="D2364" s="421"/>
      <c r="E2364" s="421"/>
      <c r="F2364" s="421"/>
      <c r="G2364" s="421"/>
      <c r="H2364" s="421"/>
      <c r="I2364" s="421"/>
      <c r="J2364" s="421"/>
      <c r="K2364" s="421"/>
      <c r="L2364" s="421"/>
      <c r="M2364" s="421"/>
      <c r="N2364" s="426"/>
      <c r="O2364" s="426"/>
      <c r="P2364" s="427"/>
      <c r="Q2364" s="427"/>
      <c r="R2364" s="426"/>
      <c r="S2364" s="426"/>
      <c r="T2364" s="426"/>
      <c r="U2364" s="426"/>
      <c r="V2364" s="426"/>
      <c r="W2364" s="426"/>
      <c r="X2364" s="427"/>
      <c r="Y2364" s="416" t="e">
        <f t="shared" si="181"/>
        <v>#N/A</v>
      </c>
      <c r="Z2364" s="416" t="e">
        <f t="shared" si="182"/>
        <v>#N/A</v>
      </c>
      <c r="AA2364" s="416" t="str">
        <f t="shared" si="183"/>
        <v/>
      </c>
      <c r="AB2364" s="416" t="e">
        <f t="shared" si="184"/>
        <v>#N/A</v>
      </c>
      <c r="AC2364" s="416" t="e">
        <f t="shared" si="185"/>
        <v>#N/A</v>
      </c>
    </row>
    <row r="2365" ht="22.5" customHeight="1" spans="1:29">
      <c r="A2365" s="421"/>
      <c r="B2365" s="422"/>
      <c r="C2365" s="422"/>
      <c r="D2365" s="421"/>
      <c r="E2365" s="421"/>
      <c r="F2365" s="421"/>
      <c r="G2365" s="421"/>
      <c r="H2365" s="421"/>
      <c r="I2365" s="421"/>
      <c r="J2365" s="421"/>
      <c r="K2365" s="421"/>
      <c r="L2365" s="421"/>
      <c r="M2365" s="421"/>
      <c r="N2365" s="426"/>
      <c r="O2365" s="426"/>
      <c r="P2365" s="427"/>
      <c r="Q2365" s="427"/>
      <c r="R2365" s="426"/>
      <c r="S2365" s="426"/>
      <c r="T2365" s="426"/>
      <c r="U2365" s="426"/>
      <c r="V2365" s="426"/>
      <c r="W2365" s="426"/>
      <c r="X2365" s="427"/>
      <c r="Y2365" s="416" t="e">
        <f t="shared" si="181"/>
        <v>#N/A</v>
      </c>
      <c r="Z2365" s="416" t="e">
        <f t="shared" si="182"/>
        <v>#N/A</v>
      </c>
      <c r="AA2365" s="416" t="str">
        <f t="shared" si="183"/>
        <v/>
      </c>
      <c r="AB2365" s="416" t="e">
        <f t="shared" si="184"/>
        <v>#N/A</v>
      </c>
      <c r="AC2365" s="416" t="e">
        <f t="shared" si="185"/>
        <v>#N/A</v>
      </c>
    </row>
    <row r="2366" ht="22.5" customHeight="1" spans="1:29">
      <c r="A2366" s="421"/>
      <c r="B2366" s="422"/>
      <c r="C2366" s="422"/>
      <c r="D2366" s="421"/>
      <c r="E2366" s="421"/>
      <c r="F2366" s="421"/>
      <c r="G2366" s="421"/>
      <c r="H2366" s="421"/>
      <c r="I2366" s="421"/>
      <c r="J2366" s="421"/>
      <c r="K2366" s="421"/>
      <c r="L2366" s="421"/>
      <c r="M2366" s="421"/>
      <c r="N2366" s="426"/>
      <c r="O2366" s="426"/>
      <c r="P2366" s="427"/>
      <c r="Q2366" s="427"/>
      <c r="R2366" s="426"/>
      <c r="S2366" s="426"/>
      <c r="T2366" s="426"/>
      <c r="U2366" s="426"/>
      <c r="V2366" s="426"/>
      <c r="W2366" s="426"/>
      <c r="X2366" s="427"/>
      <c r="Y2366" s="416" t="e">
        <f t="shared" si="181"/>
        <v>#N/A</v>
      </c>
      <c r="Z2366" s="416" t="e">
        <f t="shared" si="182"/>
        <v>#N/A</v>
      </c>
      <c r="AA2366" s="416" t="str">
        <f t="shared" si="183"/>
        <v/>
      </c>
      <c r="AB2366" s="416" t="e">
        <f t="shared" si="184"/>
        <v>#N/A</v>
      </c>
      <c r="AC2366" s="416" t="e">
        <f t="shared" si="185"/>
        <v>#N/A</v>
      </c>
    </row>
    <row r="2367" ht="22.5" customHeight="1" spans="1:29">
      <c r="A2367" s="421"/>
      <c r="B2367" s="422"/>
      <c r="C2367" s="422"/>
      <c r="D2367" s="421"/>
      <c r="E2367" s="421"/>
      <c r="F2367" s="421"/>
      <c r="G2367" s="421"/>
      <c r="H2367" s="421"/>
      <c r="I2367" s="421"/>
      <c r="J2367" s="421"/>
      <c r="K2367" s="421"/>
      <c r="L2367" s="421"/>
      <c r="M2367" s="421"/>
      <c r="N2367" s="426"/>
      <c r="O2367" s="426"/>
      <c r="P2367" s="427"/>
      <c r="Q2367" s="427"/>
      <c r="R2367" s="426"/>
      <c r="S2367" s="426"/>
      <c r="T2367" s="426"/>
      <c r="U2367" s="426"/>
      <c r="V2367" s="426"/>
      <c r="W2367" s="426"/>
      <c r="X2367" s="427"/>
      <c r="Y2367" s="416" t="e">
        <f t="shared" si="181"/>
        <v>#N/A</v>
      </c>
      <c r="Z2367" s="416" t="e">
        <f t="shared" si="182"/>
        <v>#N/A</v>
      </c>
      <c r="AA2367" s="416" t="str">
        <f t="shared" si="183"/>
        <v/>
      </c>
      <c r="AB2367" s="416" t="e">
        <f t="shared" si="184"/>
        <v>#N/A</v>
      </c>
      <c r="AC2367" s="416" t="e">
        <f t="shared" si="185"/>
        <v>#N/A</v>
      </c>
    </row>
    <row r="2368" ht="22.5" customHeight="1" spans="1:29">
      <c r="A2368" s="421"/>
      <c r="B2368" s="422"/>
      <c r="C2368" s="422"/>
      <c r="D2368" s="421"/>
      <c r="E2368" s="421"/>
      <c r="F2368" s="421"/>
      <c r="G2368" s="421"/>
      <c r="H2368" s="421"/>
      <c r="I2368" s="421"/>
      <c r="J2368" s="421"/>
      <c r="K2368" s="421"/>
      <c r="L2368" s="421"/>
      <c r="M2368" s="421"/>
      <c r="N2368" s="426"/>
      <c r="O2368" s="426"/>
      <c r="P2368" s="427"/>
      <c r="Q2368" s="427"/>
      <c r="R2368" s="426"/>
      <c r="S2368" s="426"/>
      <c r="T2368" s="426"/>
      <c r="U2368" s="426"/>
      <c r="V2368" s="426"/>
      <c r="W2368" s="426"/>
      <c r="X2368" s="427"/>
      <c r="Y2368" s="416" t="e">
        <f t="shared" si="181"/>
        <v>#N/A</v>
      </c>
      <c r="Z2368" s="416" t="e">
        <f t="shared" si="182"/>
        <v>#N/A</v>
      </c>
      <c r="AA2368" s="416" t="str">
        <f t="shared" si="183"/>
        <v/>
      </c>
      <c r="AB2368" s="416" t="e">
        <f t="shared" si="184"/>
        <v>#N/A</v>
      </c>
      <c r="AC2368" s="416" t="e">
        <f t="shared" si="185"/>
        <v>#N/A</v>
      </c>
    </row>
    <row r="2369" ht="22.5" customHeight="1" spans="1:29">
      <c r="A2369" s="421"/>
      <c r="B2369" s="422"/>
      <c r="C2369" s="422"/>
      <c r="D2369" s="421"/>
      <c r="E2369" s="421"/>
      <c r="F2369" s="421"/>
      <c r="G2369" s="421"/>
      <c r="H2369" s="421"/>
      <c r="I2369" s="421"/>
      <c r="J2369" s="421"/>
      <c r="K2369" s="421"/>
      <c r="L2369" s="421"/>
      <c r="M2369" s="421"/>
      <c r="N2369" s="426"/>
      <c r="O2369" s="426"/>
      <c r="P2369" s="427"/>
      <c r="Q2369" s="427"/>
      <c r="R2369" s="426"/>
      <c r="S2369" s="426"/>
      <c r="T2369" s="426"/>
      <c r="U2369" s="426"/>
      <c r="V2369" s="426"/>
      <c r="W2369" s="426"/>
      <c r="X2369" s="427"/>
      <c r="Y2369" s="416" t="e">
        <f t="shared" si="181"/>
        <v>#N/A</v>
      </c>
      <c r="Z2369" s="416" t="e">
        <f t="shared" si="182"/>
        <v>#N/A</v>
      </c>
      <c r="AA2369" s="416" t="str">
        <f t="shared" si="183"/>
        <v/>
      </c>
      <c r="AB2369" s="416" t="e">
        <f t="shared" si="184"/>
        <v>#N/A</v>
      </c>
      <c r="AC2369" s="416" t="e">
        <f t="shared" si="185"/>
        <v>#N/A</v>
      </c>
    </row>
    <row r="2370" ht="22.5" customHeight="1" spans="1:29">
      <c r="A2370" s="421"/>
      <c r="B2370" s="422"/>
      <c r="C2370" s="422"/>
      <c r="D2370" s="421"/>
      <c r="E2370" s="421"/>
      <c r="F2370" s="421"/>
      <c r="G2370" s="421"/>
      <c r="H2370" s="421"/>
      <c r="I2370" s="421"/>
      <c r="J2370" s="421"/>
      <c r="K2370" s="421"/>
      <c r="L2370" s="421"/>
      <c r="M2370" s="421"/>
      <c r="N2370" s="426"/>
      <c r="O2370" s="426"/>
      <c r="P2370" s="427"/>
      <c r="Q2370" s="427"/>
      <c r="R2370" s="426"/>
      <c r="S2370" s="426"/>
      <c r="T2370" s="426"/>
      <c r="U2370" s="426"/>
      <c r="V2370" s="426"/>
      <c r="W2370" s="426"/>
      <c r="X2370" s="427"/>
      <c r="Y2370" s="416" t="e">
        <f t="shared" si="181"/>
        <v>#N/A</v>
      </c>
      <c r="Z2370" s="416" t="e">
        <f t="shared" si="182"/>
        <v>#N/A</v>
      </c>
      <c r="AA2370" s="416" t="str">
        <f t="shared" si="183"/>
        <v/>
      </c>
      <c r="AB2370" s="416" t="e">
        <f t="shared" si="184"/>
        <v>#N/A</v>
      </c>
      <c r="AC2370" s="416" t="e">
        <f t="shared" si="185"/>
        <v>#N/A</v>
      </c>
    </row>
    <row r="2371" ht="22.5" customHeight="1" spans="1:29">
      <c r="A2371" s="421"/>
      <c r="B2371" s="422"/>
      <c r="C2371" s="422"/>
      <c r="D2371" s="421"/>
      <c r="E2371" s="421"/>
      <c r="F2371" s="421"/>
      <c r="G2371" s="421"/>
      <c r="H2371" s="421"/>
      <c r="I2371" s="421"/>
      <c r="J2371" s="421"/>
      <c r="K2371" s="421"/>
      <c r="L2371" s="421"/>
      <c r="M2371" s="421"/>
      <c r="N2371" s="426"/>
      <c r="O2371" s="426"/>
      <c r="P2371" s="427"/>
      <c r="Q2371" s="427"/>
      <c r="R2371" s="426"/>
      <c r="S2371" s="426"/>
      <c r="T2371" s="426"/>
      <c r="U2371" s="426"/>
      <c r="V2371" s="426"/>
      <c r="W2371" s="426"/>
      <c r="X2371" s="427"/>
      <c r="Y2371" s="416" t="e">
        <f t="shared" si="181"/>
        <v>#N/A</v>
      </c>
      <c r="Z2371" s="416" t="e">
        <f t="shared" si="182"/>
        <v>#N/A</v>
      </c>
      <c r="AA2371" s="416" t="str">
        <f t="shared" si="183"/>
        <v/>
      </c>
      <c r="AB2371" s="416" t="e">
        <f t="shared" si="184"/>
        <v>#N/A</v>
      </c>
      <c r="AC2371" s="416" t="e">
        <f t="shared" si="185"/>
        <v>#N/A</v>
      </c>
    </row>
    <row r="2372" ht="22.5" customHeight="1" spans="1:29">
      <c r="A2372" s="421"/>
      <c r="B2372" s="422"/>
      <c r="C2372" s="422"/>
      <c r="D2372" s="421"/>
      <c r="E2372" s="421"/>
      <c r="F2372" s="421"/>
      <c r="G2372" s="421"/>
      <c r="H2372" s="421"/>
      <c r="I2372" s="421"/>
      <c r="J2372" s="421"/>
      <c r="K2372" s="421"/>
      <c r="L2372" s="421"/>
      <c r="M2372" s="421"/>
      <c r="N2372" s="426"/>
      <c r="O2372" s="426"/>
      <c r="P2372" s="427"/>
      <c r="Q2372" s="427"/>
      <c r="R2372" s="426"/>
      <c r="S2372" s="426"/>
      <c r="T2372" s="426"/>
      <c r="U2372" s="426"/>
      <c r="V2372" s="426"/>
      <c r="W2372" s="426"/>
      <c r="X2372" s="427"/>
      <c r="Y2372" s="416" t="e">
        <f t="shared" si="181"/>
        <v>#N/A</v>
      </c>
      <c r="Z2372" s="416" t="e">
        <f t="shared" si="182"/>
        <v>#N/A</v>
      </c>
      <c r="AA2372" s="416" t="str">
        <f t="shared" si="183"/>
        <v/>
      </c>
      <c r="AB2372" s="416" t="e">
        <f t="shared" si="184"/>
        <v>#N/A</v>
      </c>
      <c r="AC2372" s="416" t="e">
        <f t="shared" si="185"/>
        <v>#N/A</v>
      </c>
    </row>
    <row r="2373" ht="22.5" customHeight="1" spans="1:29">
      <c r="A2373" s="421"/>
      <c r="B2373" s="422"/>
      <c r="C2373" s="422"/>
      <c r="D2373" s="421"/>
      <c r="E2373" s="421"/>
      <c r="F2373" s="421"/>
      <c r="G2373" s="421"/>
      <c r="H2373" s="421"/>
      <c r="I2373" s="421"/>
      <c r="J2373" s="421"/>
      <c r="K2373" s="421"/>
      <c r="L2373" s="421"/>
      <c r="M2373" s="421"/>
      <c r="N2373" s="426"/>
      <c r="O2373" s="426"/>
      <c r="P2373" s="427"/>
      <c r="Q2373" s="427"/>
      <c r="R2373" s="426"/>
      <c r="S2373" s="426"/>
      <c r="T2373" s="426"/>
      <c r="U2373" s="426"/>
      <c r="V2373" s="426"/>
      <c r="W2373" s="426"/>
      <c r="X2373" s="427"/>
      <c r="Y2373" s="416" t="e">
        <f t="shared" si="181"/>
        <v>#N/A</v>
      </c>
      <c r="Z2373" s="416" t="e">
        <f t="shared" si="182"/>
        <v>#N/A</v>
      </c>
      <c r="AA2373" s="416" t="str">
        <f t="shared" si="183"/>
        <v/>
      </c>
      <c r="AB2373" s="416" t="e">
        <f t="shared" si="184"/>
        <v>#N/A</v>
      </c>
      <c r="AC2373" s="416" t="e">
        <f t="shared" si="185"/>
        <v>#N/A</v>
      </c>
    </row>
    <row r="2374" ht="22.5" customHeight="1" spans="1:29">
      <c r="A2374" s="421"/>
      <c r="B2374" s="422"/>
      <c r="C2374" s="422"/>
      <c r="D2374" s="421"/>
      <c r="E2374" s="421"/>
      <c r="F2374" s="421"/>
      <c r="G2374" s="421"/>
      <c r="H2374" s="421"/>
      <c r="I2374" s="421"/>
      <c r="J2374" s="421"/>
      <c r="K2374" s="421"/>
      <c r="L2374" s="421"/>
      <c r="M2374" s="421"/>
      <c r="N2374" s="426"/>
      <c r="O2374" s="426"/>
      <c r="P2374" s="427"/>
      <c r="Q2374" s="427"/>
      <c r="R2374" s="426"/>
      <c r="S2374" s="426"/>
      <c r="T2374" s="426"/>
      <c r="U2374" s="426"/>
      <c r="V2374" s="426"/>
      <c r="W2374" s="426"/>
      <c r="X2374" s="427"/>
      <c r="Y2374" s="416" t="e">
        <f t="shared" si="181"/>
        <v>#N/A</v>
      </c>
      <c r="Z2374" s="416" t="e">
        <f t="shared" si="182"/>
        <v>#N/A</v>
      </c>
      <c r="AA2374" s="416" t="str">
        <f t="shared" si="183"/>
        <v/>
      </c>
      <c r="AB2374" s="416" t="e">
        <f t="shared" si="184"/>
        <v>#N/A</v>
      </c>
      <c r="AC2374" s="416" t="e">
        <f t="shared" si="185"/>
        <v>#N/A</v>
      </c>
    </row>
    <row r="2375" ht="22.5" customHeight="1" spans="1:29">
      <c r="A2375" s="421"/>
      <c r="B2375" s="422"/>
      <c r="C2375" s="422"/>
      <c r="D2375" s="421"/>
      <c r="E2375" s="421"/>
      <c r="F2375" s="421"/>
      <c r="G2375" s="421"/>
      <c r="H2375" s="421"/>
      <c r="I2375" s="421"/>
      <c r="J2375" s="421"/>
      <c r="K2375" s="421"/>
      <c r="L2375" s="421"/>
      <c r="M2375" s="421"/>
      <c r="N2375" s="426"/>
      <c r="O2375" s="426"/>
      <c r="P2375" s="427"/>
      <c r="Q2375" s="427"/>
      <c r="R2375" s="426"/>
      <c r="S2375" s="426"/>
      <c r="T2375" s="426"/>
      <c r="U2375" s="426"/>
      <c r="V2375" s="426"/>
      <c r="W2375" s="426"/>
      <c r="X2375" s="427"/>
      <c r="Y2375" s="416" t="e">
        <f t="shared" ref="Y2375:Y2438" si="186">_xlfn.IFS(LEFT(M2375,3)="003","三保支出",LEFT(M2375,3)="004","刚性支出",LEFT(M2375,3)="000","促发展支出")</f>
        <v>#N/A</v>
      </c>
      <c r="Z2375" s="416" t="e">
        <f t="shared" ref="Z2375:Z2438" si="187">_xlfn.IFS(LEFT(E2375,1)="3","项目支出",LEFT(E2375,1)="1","人员类支出",LEFT(E2375,1)="2","运转类支出")</f>
        <v>#N/A</v>
      </c>
      <c r="AA2375" s="416" t="str">
        <f t="shared" ref="AA2375:AA2438" si="188">LEFT(H2375,7)</f>
        <v/>
      </c>
      <c r="AB2375" s="416" t="e">
        <f t="shared" ref="AB2375:AB2438" si="189">_xlfn.IFS(LEFT(M2375,6)="003001","保工资",LEFT(M2375,6)="003002","保运转",LEFT(M2375,6)="003003","保基本民生")</f>
        <v>#N/A</v>
      </c>
      <c r="AC2375" s="416" t="e">
        <f t="shared" ref="AC2375:AC2438" si="190">IF(Z2375="项目支出","否","是")</f>
        <v>#N/A</v>
      </c>
    </row>
    <row r="2376" ht="22.5" customHeight="1" spans="1:29">
      <c r="A2376" s="421"/>
      <c r="B2376" s="422"/>
      <c r="C2376" s="422"/>
      <c r="D2376" s="421"/>
      <c r="E2376" s="421"/>
      <c r="F2376" s="421"/>
      <c r="G2376" s="421"/>
      <c r="H2376" s="421"/>
      <c r="I2376" s="421"/>
      <c r="J2376" s="421"/>
      <c r="K2376" s="421"/>
      <c r="L2376" s="421"/>
      <c r="M2376" s="421"/>
      <c r="N2376" s="426"/>
      <c r="O2376" s="426"/>
      <c r="P2376" s="427"/>
      <c r="Q2376" s="427"/>
      <c r="R2376" s="426"/>
      <c r="S2376" s="426"/>
      <c r="T2376" s="426"/>
      <c r="U2376" s="426"/>
      <c r="V2376" s="426"/>
      <c r="W2376" s="426"/>
      <c r="X2376" s="427"/>
      <c r="Y2376" s="416" t="e">
        <f t="shared" si="186"/>
        <v>#N/A</v>
      </c>
      <c r="Z2376" s="416" t="e">
        <f t="shared" si="187"/>
        <v>#N/A</v>
      </c>
      <c r="AA2376" s="416" t="str">
        <f t="shared" si="188"/>
        <v/>
      </c>
      <c r="AB2376" s="416" t="e">
        <f t="shared" si="189"/>
        <v>#N/A</v>
      </c>
      <c r="AC2376" s="416" t="e">
        <f t="shared" si="190"/>
        <v>#N/A</v>
      </c>
    </row>
    <row r="2377" ht="22.5" customHeight="1" spans="1:29">
      <c r="A2377" s="421"/>
      <c r="B2377" s="422"/>
      <c r="C2377" s="422"/>
      <c r="D2377" s="421"/>
      <c r="E2377" s="421"/>
      <c r="F2377" s="421"/>
      <c r="G2377" s="421"/>
      <c r="H2377" s="421"/>
      <c r="I2377" s="421"/>
      <c r="J2377" s="421"/>
      <c r="K2377" s="421"/>
      <c r="L2377" s="421"/>
      <c r="M2377" s="421"/>
      <c r="N2377" s="426"/>
      <c r="O2377" s="426"/>
      <c r="P2377" s="427"/>
      <c r="Q2377" s="427"/>
      <c r="R2377" s="426"/>
      <c r="S2377" s="426"/>
      <c r="T2377" s="426"/>
      <c r="U2377" s="426"/>
      <c r="V2377" s="426"/>
      <c r="W2377" s="426"/>
      <c r="X2377" s="427"/>
      <c r="Y2377" s="416" t="e">
        <f t="shared" si="186"/>
        <v>#N/A</v>
      </c>
      <c r="Z2377" s="416" t="e">
        <f t="shared" si="187"/>
        <v>#N/A</v>
      </c>
      <c r="AA2377" s="416" t="str">
        <f t="shared" si="188"/>
        <v/>
      </c>
      <c r="AB2377" s="416" t="e">
        <f t="shared" si="189"/>
        <v>#N/A</v>
      </c>
      <c r="AC2377" s="416" t="e">
        <f t="shared" si="190"/>
        <v>#N/A</v>
      </c>
    </row>
    <row r="2378" ht="22.5" customHeight="1" spans="1:29">
      <c r="A2378" s="421"/>
      <c r="B2378" s="422"/>
      <c r="C2378" s="422"/>
      <c r="D2378" s="421"/>
      <c r="E2378" s="421"/>
      <c r="F2378" s="421"/>
      <c r="G2378" s="421"/>
      <c r="H2378" s="421"/>
      <c r="I2378" s="421"/>
      <c r="J2378" s="421"/>
      <c r="K2378" s="421"/>
      <c r="L2378" s="421"/>
      <c r="M2378" s="421"/>
      <c r="N2378" s="426"/>
      <c r="O2378" s="426"/>
      <c r="P2378" s="427"/>
      <c r="Q2378" s="427"/>
      <c r="R2378" s="426"/>
      <c r="S2378" s="426"/>
      <c r="T2378" s="426"/>
      <c r="U2378" s="426"/>
      <c r="V2378" s="426"/>
      <c r="W2378" s="426"/>
      <c r="X2378" s="427"/>
      <c r="Y2378" s="416" t="e">
        <f t="shared" si="186"/>
        <v>#N/A</v>
      </c>
      <c r="Z2378" s="416" t="e">
        <f t="shared" si="187"/>
        <v>#N/A</v>
      </c>
      <c r="AA2378" s="416" t="str">
        <f t="shared" si="188"/>
        <v/>
      </c>
      <c r="AB2378" s="416" t="e">
        <f t="shared" si="189"/>
        <v>#N/A</v>
      </c>
      <c r="AC2378" s="416" t="e">
        <f t="shared" si="190"/>
        <v>#N/A</v>
      </c>
    </row>
    <row r="2379" ht="22.5" customHeight="1" spans="1:29">
      <c r="A2379" s="421"/>
      <c r="B2379" s="422"/>
      <c r="C2379" s="422"/>
      <c r="D2379" s="421"/>
      <c r="E2379" s="421"/>
      <c r="F2379" s="421"/>
      <c r="G2379" s="421"/>
      <c r="H2379" s="421"/>
      <c r="I2379" s="421"/>
      <c r="J2379" s="421"/>
      <c r="K2379" s="421"/>
      <c r="L2379" s="421"/>
      <c r="M2379" s="421"/>
      <c r="N2379" s="426"/>
      <c r="O2379" s="426"/>
      <c r="P2379" s="427"/>
      <c r="Q2379" s="427"/>
      <c r="R2379" s="426"/>
      <c r="S2379" s="426"/>
      <c r="T2379" s="426"/>
      <c r="U2379" s="426"/>
      <c r="V2379" s="426"/>
      <c r="W2379" s="426"/>
      <c r="X2379" s="427"/>
      <c r="Y2379" s="416" t="e">
        <f t="shared" si="186"/>
        <v>#N/A</v>
      </c>
      <c r="Z2379" s="416" t="e">
        <f t="shared" si="187"/>
        <v>#N/A</v>
      </c>
      <c r="AA2379" s="416" t="str">
        <f t="shared" si="188"/>
        <v/>
      </c>
      <c r="AB2379" s="416" t="e">
        <f t="shared" si="189"/>
        <v>#N/A</v>
      </c>
      <c r="AC2379" s="416" t="e">
        <f t="shared" si="190"/>
        <v>#N/A</v>
      </c>
    </row>
    <row r="2380" ht="22.5" customHeight="1" spans="1:29">
      <c r="A2380" s="421"/>
      <c r="B2380" s="422"/>
      <c r="C2380" s="422"/>
      <c r="D2380" s="421"/>
      <c r="E2380" s="421"/>
      <c r="F2380" s="421"/>
      <c r="G2380" s="421"/>
      <c r="H2380" s="421"/>
      <c r="I2380" s="421"/>
      <c r="J2380" s="421"/>
      <c r="K2380" s="421"/>
      <c r="L2380" s="421"/>
      <c r="M2380" s="421"/>
      <c r="N2380" s="426"/>
      <c r="O2380" s="426"/>
      <c r="P2380" s="427"/>
      <c r="Q2380" s="427"/>
      <c r="R2380" s="426"/>
      <c r="S2380" s="426"/>
      <c r="T2380" s="426"/>
      <c r="U2380" s="426"/>
      <c r="V2380" s="426"/>
      <c r="W2380" s="426"/>
      <c r="X2380" s="427"/>
      <c r="Y2380" s="416" t="e">
        <f t="shared" si="186"/>
        <v>#N/A</v>
      </c>
      <c r="Z2380" s="416" t="e">
        <f t="shared" si="187"/>
        <v>#N/A</v>
      </c>
      <c r="AA2380" s="416" t="str">
        <f t="shared" si="188"/>
        <v/>
      </c>
      <c r="AB2380" s="416" t="e">
        <f t="shared" si="189"/>
        <v>#N/A</v>
      </c>
      <c r="AC2380" s="416" t="e">
        <f t="shared" si="190"/>
        <v>#N/A</v>
      </c>
    </row>
    <row r="2381" ht="22.5" customHeight="1" spans="1:29">
      <c r="A2381" s="421"/>
      <c r="B2381" s="422"/>
      <c r="C2381" s="422"/>
      <c r="D2381" s="421"/>
      <c r="E2381" s="421"/>
      <c r="F2381" s="421"/>
      <c r="G2381" s="421"/>
      <c r="H2381" s="421"/>
      <c r="I2381" s="421"/>
      <c r="J2381" s="421"/>
      <c r="K2381" s="421"/>
      <c r="L2381" s="421"/>
      <c r="M2381" s="421"/>
      <c r="N2381" s="426"/>
      <c r="O2381" s="426"/>
      <c r="P2381" s="427"/>
      <c r="Q2381" s="427"/>
      <c r="R2381" s="426"/>
      <c r="S2381" s="426"/>
      <c r="T2381" s="426"/>
      <c r="U2381" s="426"/>
      <c r="V2381" s="426"/>
      <c r="W2381" s="426"/>
      <c r="X2381" s="427"/>
      <c r="Y2381" s="416" t="e">
        <f t="shared" si="186"/>
        <v>#N/A</v>
      </c>
      <c r="Z2381" s="416" t="e">
        <f t="shared" si="187"/>
        <v>#N/A</v>
      </c>
      <c r="AA2381" s="416" t="str">
        <f t="shared" si="188"/>
        <v/>
      </c>
      <c r="AB2381" s="416" t="e">
        <f t="shared" si="189"/>
        <v>#N/A</v>
      </c>
      <c r="AC2381" s="416" t="e">
        <f t="shared" si="190"/>
        <v>#N/A</v>
      </c>
    </row>
    <row r="2382" ht="22.5" customHeight="1" spans="1:29">
      <c r="A2382" s="421"/>
      <c r="B2382" s="422"/>
      <c r="C2382" s="422"/>
      <c r="D2382" s="421"/>
      <c r="E2382" s="421"/>
      <c r="F2382" s="421"/>
      <c r="G2382" s="421"/>
      <c r="H2382" s="421"/>
      <c r="I2382" s="421"/>
      <c r="J2382" s="421"/>
      <c r="K2382" s="421"/>
      <c r="L2382" s="421"/>
      <c r="M2382" s="421"/>
      <c r="N2382" s="426"/>
      <c r="O2382" s="426"/>
      <c r="P2382" s="427"/>
      <c r="Q2382" s="427"/>
      <c r="R2382" s="426"/>
      <c r="S2382" s="426"/>
      <c r="T2382" s="426"/>
      <c r="U2382" s="426"/>
      <c r="V2382" s="426"/>
      <c r="W2382" s="426"/>
      <c r="X2382" s="427"/>
      <c r="Y2382" s="416" t="e">
        <f t="shared" si="186"/>
        <v>#N/A</v>
      </c>
      <c r="Z2382" s="416" t="e">
        <f t="shared" si="187"/>
        <v>#N/A</v>
      </c>
      <c r="AA2382" s="416" t="str">
        <f t="shared" si="188"/>
        <v/>
      </c>
      <c r="AB2382" s="416" t="e">
        <f t="shared" si="189"/>
        <v>#N/A</v>
      </c>
      <c r="AC2382" s="416" t="e">
        <f t="shared" si="190"/>
        <v>#N/A</v>
      </c>
    </row>
    <row r="2383" ht="22.5" customHeight="1" spans="1:29">
      <c r="A2383" s="421"/>
      <c r="B2383" s="422"/>
      <c r="C2383" s="422"/>
      <c r="D2383" s="421"/>
      <c r="E2383" s="421"/>
      <c r="F2383" s="421"/>
      <c r="G2383" s="421"/>
      <c r="H2383" s="421"/>
      <c r="I2383" s="421"/>
      <c r="J2383" s="421"/>
      <c r="K2383" s="421"/>
      <c r="L2383" s="421"/>
      <c r="M2383" s="421"/>
      <c r="N2383" s="426"/>
      <c r="O2383" s="426"/>
      <c r="P2383" s="427"/>
      <c r="Q2383" s="427"/>
      <c r="R2383" s="426"/>
      <c r="S2383" s="426"/>
      <c r="T2383" s="426"/>
      <c r="U2383" s="426"/>
      <c r="V2383" s="426"/>
      <c r="W2383" s="426"/>
      <c r="X2383" s="427"/>
      <c r="Y2383" s="416" t="e">
        <f t="shared" si="186"/>
        <v>#N/A</v>
      </c>
      <c r="Z2383" s="416" t="e">
        <f t="shared" si="187"/>
        <v>#N/A</v>
      </c>
      <c r="AA2383" s="416" t="str">
        <f t="shared" si="188"/>
        <v/>
      </c>
      <c r="AB2383" s="416" t="e">
        <f t="shared" si="189"/>
        <v>#N/A</v>
      </c>
      <c r="AC2383" s="416" t="e">
        <f t="shared" si="190"/>
        <v>#N/A</v>
      </c>
    </row>
    <row r="2384" ht="22.5" customHeight="1" spans="1:29">
      <c r="A2384" s="421"/>
      <c r="B2384" s="422"/>
      <c r="C2384" s="422"/>
      <c r="D2384" s="421"/>
      <c r="E2384" s="421"/>
      <c r="F2384" s="421"/>
      <c r="G2384" s="421"/>
      <c r="H2384" s="421"/>
      <c r="I2384" s="421"/>
      <c r="J2384" s="421"/>
      <c r="K2384" s="421"/>
      <c r="L2384" s="421"/>
      <c r="M2384" s="421"/>
      <c r="N2384" s="426"/>
      <c r="O2384" s="426"/>
      <c r="P2384" s="427"/>
      <c r="Q2384" s="427"/>
      <c r="R2384" s="426"/>
      <c r="S2384" s="426"/>
      <c r="T2384" s="426"/>
      <c r="U2384" s="426"/>
      <c r="V2384" s="426"/>
      <c r="W2384" s="426"/>
      <c r="X2384" s="427"/>
      <c r="Y2384" s="416" t="e">
        <f t="shared" si="186"/>
        <v>#N/A</v>
      </c>
      <c r="Z2384" s="416" t="e">
        <f t="shared" si="187"/>
        <v>#N/A</v>
      </c>
      <c r="AA2384" s="416" t="str">
        <f t="shared" si="188"/>
        <v/>
      </c>
      <c r="AB2384" s="416" t="e">
        <f t="shared" si="189"/>
        <v>#N/A</v>
      </c>
      <c r="AC2384" s="416" t="e">
        <f t="shared" si="190"/>
        <v>#N/A</v>
      </c>
    </row>
    <row r="2385" ht="22.5" customHeight="1" spans="1:29">
      <c r="A2385" s="421"/>
      <c r="B2385" s="422"/>
      <c r="C2385" s="422"/>
      <c r="D2385" s="421"/>
      <c r="E2385" s="421"/>
      <c r="F2385" s="421"/>
      <c r="G2385" s="421"/>
      <c r="H2385" s="421"/>
      <c r="I2385" s="421"/>
      <c r="J2385" s="421"/>
      <c r="K2385" s="421"/>
      <c r="L2385" s="421"/>
      <c r="M2385" s="421"/>
      <c r="N2385" s="426"/>
      <c r="O2385" s="426"/>
      <c r="P2385" s="427"/>
      <c r="Q2385" s="427"/>
      <c r="R2385" s="426"/>
      <c r="S2385" s="426"/>
      <c r="T2385" s="426"/>
      <c r="U2385" s="426"/>
      <c r="V2385" s="426"/>
      <c r="W2385" s="426"/>
      <c r="X2385" s="427"/>
      <c r="Y2385" s="416" t="e">
        <f t="shared" si="186"/>
        <v>#N/A</v>
      </c>
      <c r="Z2385" s="416" t="e">
        <f t="shared" si="187"/>
        <v>#N/A</v>
      </c>
      <c r="AA2385" s="416" t="str">
        <f t="shared" si="188"/>
        <v/>
      </c>
      <c r="AB2385" s="416" t="e">
        <f t="shared" si="189"/>
        <v>#N/A</v>
      </c>
      <c r="AC2385" s="416" t="e">
        <f t="shared" si="190"/>
        <v>#N/A</v>
      </c>
    </row>
    <row r="2386" ht="22.5" customHeight="1" spans="1:29">
      <c r="A2386" s="421"/>
      <c r="B2386" s="422"/>
      <c r="C2386" s="422"/>
      <c r="D2386" s="421"/>
      <c r="E2386" s="421"/>
      <c r="F2386" s="421"/>
      <c r="G2386" s="421"/>
      <c r="H2386" s="421"/>
      <c r="I2386" s="421"/>
      <c r="J2386" s="421"/>
      <c r="K2386" s="421"/>
      <c r="L2386" s="421"/>
      <c r="M2386" s="421"/>
      <c r="N2386" s="426"/>
      <c r="O2386" s="426"/>
      <c r="P2386" s="427"/>
      <c r="Q2386" s="427"/>
      <c r="R2386" s="426"/>
      <c r="S2386" s="426"/>
      <c r="T2386" s="426"/>
      <c r="U2386" s="426"/>
      <c r="V2386" s="426"/>
      <c r="W2386" s="426"/>
      <c r="X2386" s="427"/>
      <c r="Y2386" s="416" t="e">
        <f t="shared" si="186"/>
        <v>#N/A</v>
      </c>
      <c r="Z2386" s="416" t="e">
        <f t="shared" si="187"/>
        <v>#N/A</v>
      </c>
      <c r="AA2386" s="416" t="str">
        <f t="shared" si="188"/>
        <v/>
      </c>
      <c r="AB2386" s="416" t="e">
        <f t="shared" si="189"/>
        <v>#N/A</v>
      </c>
      <c r="AC2386" s="416" t="e">
        <f t="shared" si="190"/>
        <v>#N/A</v>
      </c>
    </row>
    <row r="2387" ht="22.5" customHeight="1" spans="1:29">
      <c r="A2387" s="421"/>
      <c r="B2387" s="422"/>
      <c r="C2387" s="422"/>
      <c r="D2387" s="421"/>
      <c r="E2387" s="421"/>
      <c r="F2387" s="421"/>
      <c r="G2387" s="421"/>
      <c r="H2387" s="421"/>
      <c r="I2387" s="421"/>
      <c r="J2387" s="421"/>
      <c r="K2387" s="421"/>
      <c r="L2387" s="421"/>
      <c r="M2387" s="421"/>
      <c r="N2387" s="426"/>
      <c r="O2387" s="426"/>
      <c r="P2387" s="427"/>
      <c r="Q2387" s="427"/>
      <c r="R2387" s="426"/>
      <c r="S2387" s="426"/>
      <c r="T2387" s="426"/>
      <c r="U2387" s="426"/>
      <c r="V2387" s="426"/>
      <c r="W2387" s="426"/>
      <c r="X2387" s="427"/>
      <c r="Y2387" s="416" t="e">
        <f t="shared" si="186"/>
        <v>#N/A</v>
      </c>
      <c r="Z2387" s="416" t="e">
        <f t="shared" si="187"/>
        <v>#N/A</v>
      </c>
      <c r="AA2387" s="416" t="str">
        <f t="shared" si="188"/>
        <v/>
      </c>
      <c r="AB2387" s="416" t="e">
        <f t="shared" si="189"/>
        <v>#N/A</v>
      </c>
      <c r="AC2387" s="416" t="e">
        <f t="shared" si="190"/>
        <v>#N/A</v>
      </c>
    </row>
    <row r="2388" ht="22.5" customHeight="1" spans="1:29">
      <c r="A2388" s="421"/>
      <c r="B2388" s="422"/>
      <c r="C2388" s="422"/>
      <c r="D2388" s="421"/>
      <c r="E2388" s="421"/>
      <c r="F2388" s="421"/>
      <c r="G2388" s="421"/>
      <c r="H2388" s="421"/>
      <c r="I2388" s="421"/>
      <c r="J2388" s="421"/>
      <c r="K2388" s="421"/>
      <c r="L2388" s="421"/>
      <c r="M2388" s="421"/>
      <c r="N2388" s="426"/>
      <c r="O2388" s="426"/>
      <c r="P2388" s="427"/>
      <c r="Q2388" s="427"/>
      <c r="R2388" s="426"/>
      <c r="S2388" s="426"/>
      <c r="T2388" s="426"/>
      <c r="U2388" s="426"/>
      <c r="V2388" s="426"/>
      <c r="W2388" s="426"/>
      <c r="X2388" s="427"/>
      <c r="Y2388" s="416" t="e">
        <f t="shared" si="186"/>
        <v>#N/A</v>
      </c>
      <c r="Z2388" s="416" t="e">
        <f t="shared" si="187"/>
        <v>#N/A</v>
      </c>
      <c r="AA2388" s="416" t="str">
        <f t="shared" si="188"/>
        <v/>
      </c>
      <c r="AB2388" s="416" t="e">
        <f t="shared" si="189"/>
        <v>#N/A</v>
      </c>
      <c r="AC2388" s="416" t="e">
        <f t="shared" si="190"/>
        <v>#N/A</v>
      </c>
    </row>
    <row r="2389" ht="22.5" customHeight="1" spans="1:29">
      <c r="A2389" s="421"/>
      <c r="B2389" s="422"/>
      <c r="C2389" s="422"/>
      <c r="D2389" s="421"/>
      <c r="E2389" s="421"/>
      <c r="F2389" s="421"/>
      <c r="G2389" s="421"/>
      <c r="H2389" s="421"/>
      <c r="I2389" s="421"/>
      <c r="J2389" s="421"/>
      <c r="K2389" s="421"/>
      <c r="L2389" s="421"/>
      <c r="M2389" s="421"/>
      <c r="N2389" s="426"/>
      <c r="O2389" s="426"/>
      <c r="P2389" s="427"/>
      <c r="Q2389" s="427"/>
      <c r="R2389" s="426"/>
      <c r="S2389" s="426"/>
      <c r="T2389" s="426"/>
      <c r="U2389" s="426"/>
      <c r="V2389" s="426"/>
      <c r="W2389" s="426"/>
      <c r="X2389" s="427"/>
      <c r="Y2389" s="416" t="e">
        <f t="shared" si="186"/>
        <v>#N/A</v>
      </c>
      <c r="Z2389" s="416" t="e">
        <f t="shared" si="187"/>
        <v>#N/A</v>
      </c>
      <c r="AA2389" s="416" t="str">
        <f t="shared" si="188"/>
        <v/>
      </c>
      <c r="AB2389" s="416" t="e">
        <f t="shared" si="189"/>
        <v>#N/A</v>
      </c>
      <c r="AC2389" s="416" t="e">
        <f t="shared" si="190"/>
        <v>#N/A</v>
      </c>
    </row>
    <row r="2390" ht="22.5" customHeight="1" spans="1:29">
      <c r="A2390" s="421"/>
      <c r="B2390" s="422"/>
      <c r="C2390" s="422"/>
      <c r="D2390" s="421"/>
      <c r="E2390" s="421"/>
      <c r="F2390" s="421"/>
      <c r="G2390" s="421"/>
      <c r="H2390" s="421"/>
      <c r="I2390" s="421"/>
      <c r="J2390" s="421"/>
      <c r="K2390" s="421"/>
      <c r="L2390" s="421"/>
      <c r="M2390" s="421"/>
      <c r="N2390" s="426"/>
      <c r="O2390" s="426"/>
      <c r="P2390" s="427"/>
      <c r="Q2390" s="427"/>
      <c r="R2390" s="426"/>
      <c r="S2390" s="426"/>
      <c r="T2390" s="426"/>
      <c r="U2390" s="426"/>
      <c r="V2390" s="426"/>
      <c r="W2390" s="426"/>
      <c r="X2390" s="427"/>
      <c r="Y2390" s="416" t="e">
        <f t="shared" si="186"/>
        <v>#N/A</v>
      </c>
      <c r="Z2390" s="416" t="e">
        <f t="shared" si="187"/>
        <v>#N/A</v>
      </c>
      <c r="AA2390" s="416" t="str">
        <f t="shared" si="188"/>
        <v/>
      </c>
      <c r="AB2390" s="416" t="e">
        <f t="shared" si="189"/>
        <v>#N/A</v>
      </c>
      <c r="AC2390" s="416" t="e">
        <f t="shared" si="190"/>
        <v>#N/A</v>
      </c>
    </row>
    <row r="2391" ht="22.5" customHeight="1" spans="1:29">
      <c r="A2391" s="421"/>
      <c r="B2391" s="422"/>
      <c r="C2391" s="422"/>
      <c r="D2391" s="421"/>
      <c r="E2391" s="421"/>
      <c r="F2391" s="421"/>
      <c r="G2391" s="421"/>
      <c r="H2391" s="421"/>
      <c r="I2391" s="421"/>
      <c r="J2391" s="421"/>
      <c r="K2391" s="421"/>
      <c r="L2391" s="421"/>
      <c r="M2391" s="421"/>
      <c r="N2391" s="426"/>
      <c r="O2391" s="426"/>
      <c r="P2391" s="427"/>
      <c r="Q2391" s="427"/>
      <c r="R2391" s="426"/>
      <c r="S2391" s="426"/>
      <c r="T2391" s="426"/>
      <c r="U2391" s="426"/>
      <c r="V2391" s="426"/>
      <c r="W2391" s="426"/>
      <c r="X2391" s="427"/>
      <c r="Y2391" s="416" t="e">
        <f t="shared" si="186"/>
        <v>#N/A</v>
      </c>
      <c r="Z2391" s="416" t="e">
        <f t="shared" si="187"/>
        <v>#N/A</v>
      </c>
      <c r="AA2391" s="416" t="str">
        <f t="shared" si="188"/>
        <v/>
      </c>
      <c r="AB2391" s="416" t="e">
        <f t="shared" si="189"/>
        <v>#N/A</v>
      </c>
      <c r="AC2391" s="416" t="e">
        <f t="shared" si="190"/>
        <v>#N/A</v>
      </c>
    </row>
    <row r="2392" ht="22.5" customHeight="1" spans="1:29">
      <c r="A2392" s="421"/>
      <c r="B2392" s="422"/>
      <c r="C2392" s="422"/>
      <c r="D2392" s="421"/>
      <c r="E2392" s="421"/>
      <c r="F2392" s="421"/>
      <c r="G2392" s="421"/>
      <c r="H2392" s="421"/>
      <c r="I2392" s="421"/>
      <c r="J2392" s="421"/>
      <c r="K2392" s="421"/>
      <c r="L2392" s="421"/>
      <c r="M2392" s="421"/>
      <c r="N2392" s="426"/>
      <c r="O2392" s="426"/>
      <c r="P2392" s="427"/>
      <c r="Q2392" s="427"/>
      <c r="R2392" s="426"/>
      <c r="S2392" s="426"/>
      <c r="T2392" s="426"/>
      <c r="U2392" s="426"/>
      <c r="V2392" s="426"/>
      <c r="W2392" s="426"/>
      <c r="X2392" s="427"/>
      <c r="Y2392" s="416" t="e">
        <f t="shared" si="186"/>
        <v>#N/A</v>
      </c>
      <c r="Z2392" s="416" t="e">
        <f t="shared" si="187"/>
        <v>#N/A</v>
      </c>
      <c r="AA2392" s="416" t="str">
        <f t="shared" si="188"/>
        <v/>
      </c>
      <c r="AB2392" s="416" t="e">
        <f t="shared" si="189"/>
        <v>#N/A</v>
      </c>
      <c r="AC2392" s="416" t="e">
        <f t="shared" si="190"/>
        <v>#N/A</v>
      </c>
    </row>
    <row r="2393" ht="22.5" customHeight="1" spans="1:29">
      <c r="A2393" s="421"/>
      <c r="B2393" s="422"/>
      <c r="C2393" s="422"/>
      <c r="D2393" s="421"/>
      <c r="E2393" s="421"/>
      <c r="F2393" s="421"/>
      <c r="G2393" s="421"/>
      <c r="H2393" s="421"/>
      <c r="I2393" s="421"/>
      <c r="J2393" s="421"/>
      <c r="K2393" s="421"/>
      <c r="L2393" s="421"/>
      <c r="M2393" s="421"/>
      <c r="N2393" s="426"/>
      <c r="O2393" s="426"/>
      <c r="P2393" s="427"/>
      <c r="Q2393" s="427"/>
      <c r="R2393" s="426"/>
      <c r="S2393" s="426"/>
      <c r="T2393" s="426"/>
      <c r="U2393" s="426"/>
      <c r="V2393" s="426"/>
      <c r="W2393" s="426"/>
      <c r="X2393" s="427"/>
      <c r="Y2393" s="416" t="e">
        <f t="shared" si="186"/>
        <v>#N/A</v>
      </c>
      <c r="Z2393" s="416" t="e">
        <f t="shared" si="187"/>
        <v>#N/A</v>
      </c>
      <c r="AA2393" s="416" t="str">
        <f t="shared" si="188"/>
        <v/>
      </c>
      <c r="AB2393" s="416" t="e">
        <f t="shared" si="189"/>
        <v>#N/A</v>
      </c>
      <c r="AC2393" s="416" t="e">
        <f t="shared" si="190"/>
        <v>#N/A</v>
      </c>
    </row>
    <row r="2394" ht="22.5" customHeight="1" spans="1:29">
      <c r="A2394" s="421"/>
      <c r="B2394" s="422"/>
      <c r="C2394" s="422"/>
      <c r="D2394" s="421"/>
      <c r="E2394" s="421"/>
      <c r="F2394" s="421"/>
      <c r="G2394" s="421"/>
      <c r="H2394" s="421"/>
      <c r="I2394" s="421"/>
      <c r="J2394" s="421"/>
      <c r="K2394" s="421"/>
      <c r="L2394" s="421"/>
      <c r="M2394" s="421"/>
      <c r="N2394" s="426"/>
      <c r="O2394" s="426"/>
      <c r="P2394" s="427"/>
      <c r="Q2394" s="427"/>
      <c r="R2394" s="426"/>
      <c r="S2394" s="426"/>
      <c r="T2394" s="426"/>
      <c r="U2394" s="426"/>
      <c r="V2394" s="426"/>
      <c r="W2394" s="426"/>
      <c r="X2394" s="427"/>
      <c r="Y2394" s="416" t="e">
        <f t="shared" si="186"/>
        <v>#N/A</v>
      </c>
      <c r="Z2394" s="416" t="e">
        <f t="shared" si="187"/>
        <v>#N/A</v>
      </c>
      <c r="AA2394" s="416" t="str">
        <f t="shared" si="188"/>
        <v/>
      </c>
      <c r="AB2394" s="416" t="e">
        <f t="shared" si="189"/>
        <v>#N/A</v>
      </c>
      <c r="AC2394" s="416" t="e">
        <f t="shared" si="190"/>
        <v>#N/A</v>
      </c>
    </row>
    <row r="2395" ht="22.5" customHeight="1" spans="1:29">
      <c r="A2395" s="421"/>
      <c r="B2395" s="422"/>
      <c r="C2395" s="422"/>
      <c r="D2395" s="421"/>
      <c r="E2395" s="421"/>
      <c r="F2395" s="421"/>
      <c r="G2395" s="421"/>
      <c r="H2395" s="421"/>
      <c r="I2395" s="421"/>
      <c r="J2395" s="421"/>
      <c r="K2395" s="421"/>
      <c r="L2395" s="421"/>
      <c r="M2395" s="421"/>
      <c r="N2395" s="426"/>
      <c r="O2395" s="426"/>
      <c r="P2395" s="427"/>
      <c r="Q2395" s="427"/>
      <c r="R2395" s="426"/>
      <c r="S2395" s="426"/>
      <c r="T2395" s="426"/>
      <c r="U2395" s="426"/>
      <c r="V2395" s="426"/>
      <c r="W2395" s="426"/>
      <c r="X2395" s="427"/>
      <c r="Y2395" s="416" t="e">
        <f t="shared" si="186"/>
        <v>#N/A</v>
      </c>
      <c r="Z2395" s="416" t="e">
        <f t="shared" si="187"/>
        <v>#N/A</v>
      </c>
      <c r="AA2395" s="416" t="str">
        <f t="shared" si="188"/>
        <v/>
      </c>
      <c r="AB2395" s="416" t="e">
        <f t="shared" si="189"/>
        <v>#N/A</v>
      </c>
      <c r="AC2395" s="416" t="e">
        <f t="shared" si="190"/>
        <v>#N/A</v>
      </c>
    </row>
    <row r="2396" ht="22.5" customHeight="1" spans="1:29">
      <c r="A2396" s="421"/>
      <c r="B2396" s="422"/>
      <c r="C2396" s="422"/>
      <c r="D2396" s="421"/>
      <c r="E2396" s="421"/>
      <c r="F2396" s="421"/>
      <c r="G2396" s="421"/>
      <c r="H2396" s="421"/>
      <c r="I2396" s="421"/>
      <c r="J2396" s="421"/>
      <c r="K2396" s="421"/>
      <c r="L2396" s="421"/>
      <c r="M2396" s="421"/>
      <c r="N2396" s="426"/>
      <c r="O2396" s="426"/>
      <c r="P2396" s="427"/>
      <c r="Q2396" s="427"/>
      <c r="R2396" s="426"/>
      <c r="S2396" s="426"/>
      <c r="T2396" s="426"/>
      <c r="U2396" s="426"/>
      <c r="V2396" s="426"/>
      <c r="W2396" s="426"/>
      <c r="X2396" s="427"/>
      <c r="Y2396" s="416" t="e">
        <f t="shared" si="186"/>
        <v>#N/A</v>
      </c>
      <c r="Z2396" s="416" t="e">
        <f t="shared" si="187"/>
        <v>#N/A</v>
      </c>
      <c r="AA2396" s="416" t="str">
        <f t="shared" si="188"/>
        <v/>
      </c>
      <c r="AB2396" s="416" t="e">
        <f t="shared" si="189"/>
        <v>#N/A</v>
      </c>
      <c r="AC2396" s="416" t="e">
        <f t="shared" si="190"/>
        <v>#N/A</v>
      </c>
    </row>
    <row r="2397" ht="22.5" customHeight="1" spans="1:29">
      <c r="A2397" s="421"/>
      <c r="B2397" s="422"/>
      <c r="C2397" s="422"/>
      <c r="D2397" s="421"/>
      <c r="E2397" s="421"/>
      <c r="F2397" s="421"/>
      <c r="G2397" s="421"/>
      <c r="H2397" s="421"/>
      <c r="I2397" s="421"/>
      <c r="J2397" s="421"/>
      <c r="K2397" s="421"/>
      <c r="L2397" s="421"/>
      <c r="M2397" s="421"/>
      <c r="N2397" s="426"/>
      <c r="O2397" s="426"/>
      <c r="P2397" s="427"/>
      <c r="Q2397" s="427"/>
      <c r="R2397" s="426"/>
      <c r="S2397" s="426"/>
      <c r="T2397" s="426"/>
      <c r="U2397" s="426"/>
      <c r="V2397" s="426"/>
      <c r="W2397" s="426"/>
      <c r="X2397" s="427"/>
      <c r="Y2397" s="416" t="e">
        <f t="shared" si="186"/>
        <v>#N/A</v>
      </c>
      <c r="Z2397" s="416" t="e">
        <f t="shared" si="187"/>
        <v>#N/A</v>
      </c>
      <c r="AA2397" s="416" t="str">
        <f t="shared" si="188"/>
        <v/>
      </c>
      <c r="AB2397" s="416" t="e">
        <f t="shared" si="189"/>
        <v>#N/A</v>
      </c>
      <c r="AC2397" s="416" t="e">
        <f t="shared" si="190"/>
        <v>#N/A</v>
      </c>
    </row>
    <row r="2398" ht="22.5" customHeight="1" spans="1:29">
      <c r="A2398" s="421"/>
      <c r="B2398" s="422"/>
      <c r="C2398" s="422"/>
      <c r="D2398" s="421"/>
      <c r="E2398" s="421"/>
      <c r="F2398" s="421"/>
      <c r="G2398" s="421"/>
      <c r="H2398" s="421"/>
      <c r="I2398" s="421"/>
      <c r="J2398" s="421"/>
      <c r="K2398" s="421"/>
      <c r="L2398" s="421"/>
      <c r="M2398" s="421"/>
      <c r="N2398" s="426"/>
      <c r="O2398" s="426"/>
      <c r="P2398" s="427"/>
      <c r="Q2398" s="427"/>
      <c r="R2398" s="426"/>
      <c r="S2398" s="426"/>
      <c r="T2398" s="426"/>
      <c r="U2398" s="426"/>
      <c r="V2398" s="426"/>
      <c r="W2398" s="426"/>
      <c r="X2398" s="427"/>
      <c r="Y2398" s="416" t="e">
        <f t="shared" si="186"/>
        <v>#N/A</v>
      </c>
      <c r="Z2398" s="416" t="e">
        <f t="shared" si="187"/>
        <v>#N/A</v>
      </c>
      <c r="AA2398" s="416" t="str">
        <f t="shared" si="188"/>
        <v/>
      </c>
      <c r="AB2398" s="416" t="e">
        <f t="shared" si="189"/>
        <v>#N/A</v>
      </c>
      <c r="AC2398" s="416" t="e">
        <f t="shared" si="190"/>
        <v>#N/A</v>
      </c>
    </row>
    <row r="2399" ht="22.5" customHeight="1" spans="1:29">
      <c r="A2399" s="421"/>
      <c r="B2399" s="422"/>
      <c r="C2399" s="422"/>
      <c r="D2399" s="421"/>
      <c r="E2399" s="421"/>
      <c r="F2399" s="421"/>
      <c r="G2399" s="421"/>
      <c r="H2399" s="421"/>
      <c r="I2399" s="421"/>
      <c r="J2399" s="421"/>
      <c r="K2399" s="421"/>
      <c r="L2399" s="421"/>
      <c r="M2399" s="421"/>
      <c r="N2399" s="426"/>
      <c r="O2399" s="426"/>
      <c r="P2399" s="427"/>
      <c r="Q2399" s="427"/>
      <c r="R2399" s="426"/>
      <c r="S2399" s="426"/>
      <c r="T2399" s="426"/>
      <c r="U2399" s="426"/>
      <c r="V2399" s="426"/>
      <c r="W2399" s="426"/>
      <c r="X2399" s="427"/>
      <c r="Y2399" s="416" t="e">
        <f t="shared" si="186"/>
        <v>#N/A</v>
      </c>
      <c r="Z2399" s="416" t="e">
        <f t="shared" si="187"/>
        <v>#N/A</v>
      </c>
      <c r="AA2399" s="416" t="str">
        <f t="shared" si="188"/>
        <v/>
      </c>
      <c r="AB2399" s="416" t="e">
        <f t="shared" si="189"/>
        <v>#N/A</v>
      </c>
      <c r="AC2399" s="416" t="e">
        <f t="shared" si="190"/>
        <v>#N/A</v>
      </c>
    </row>
    <row r="2400" ht="22.5" customHeight="1" spans="1:29">
      <c r="A2400" s="421"/>
      <c r="B2400" s="422"/>
      <c r="C2400" s="422"/>
      <c r="D2400" s="421"/>
      <c r="E2400" s="421"/>
      <c r="F2400" s="421"/>
      <c r="G2400" s="421"/>
      <c r="H2400" s="421"/>
      <c r="I2400" s="421"/>
      <c r="J2400" s="421"/>
      <c r="K2400" s="421"/>
      <c r="L2400" s="421"/>
      <c r="M2400" s="421"/>
      <c r="N2400" s="426"/>
      <c r="O2400" s="426"/>
      <c r="P2400" s="427"/>
      <c r="Q2400" s="427"/>
      <c r="R2400" s="426"/>
      <c r="S2400" s="426"/>
      <c r="T2400" s="426"/>
      <c r="U2400" s="426"/>
      <c r="V2400" s="426"/>
      <c r="W2400" s="426"/>
      <c r="X2400" s="427"/>
      <c r="Y2400" s="416" t="e">
        <f t="shared" si="186"/>
        <v>#N/A</v>
      </c>
      <c r="Z2400" s="416" t="e">
        <f t="shared" si="187"/>
        <v>#N/A</v>
      </c>
      <c r="AA2400" s="416" t="str">
        <f t="shared" si="188"/>
        <v/>
      </c>
      <c r="AB2400" s="416" t="e">
        <f t="shared" si="189"/>
        <v>#N/A</v>
      </c>
      <c r="AC2400" s="416" t="e">
        <f t="shared" si="190"/>
        <v>#N/A</v>
      </c>
    </row>
    <row r="2401" ht="22.5" customHeight="1" spans="1:29">
      <c r="A2401" s="421"/>
      <c r="B2401" s="422"/>
      <c r="C2401" s="422"/>
      <c r="D2401" s="421"/>
      <c r="E2401" s="421"/>
      <c r="F2401" s="421"/>
      <c r="G2401" s="421"/>
      <c r="H2401" s="421"/>
      <c r="I2401" s="421"/>
      <c r="J2401" s="421"/>
      <c r="K2401" s="421"/>
      <c r="L2401" s="421"/>
      <c r="M2401" s="421"/>
      <c r="N2401" s="426"/>
      <c r="O2401" s="426"/>
      <c r="P2401" s="427"/>
      <c r="Q2401" s="427"/>
      <c r="R2401" s="426"/>
      <c r="S2401" s="426"/>
      <c r="T2401" s="426"/>
      <c r="U2401" s="426"/>
      <c r="V2401" s="426"/>
      <c r="W2401" s="426"/>
      <c r="X2401" s="427"/>
      <c r="Y2401" s="416" t="e">
        <f t="shared" si="186"/>
        <v>#N/A</v>
      </c>
      <c r="Z2401" s="416" t="e">
        <f t="shared" si="187"/>
        <v>#N/A</v>
      </c>
      <c r="AA2401" s="416" t="str">
        <f t="shared" si="188"/>
        <v/>
      </c>
      <c r="AB2401" s="416" t="e">
        <f t="shared" si="189"/>
        <v>#N/A</v>
      </c>
      <c r="AC2401" s="416" t="e">
        <f t="shared" si="190"/>
        <v>#N/A</v>
      </c>
    </row>
    <row r="2402" ht="22.5" customHeight="1" spans="1:29">
      <c r="A2402" s="421"/>
      <c r="B2402" s="422"/>
      <c r="C2402" s="422"/>
      <c r="D2402" s="421"/>
      <c r="E2402" s="421"/>
      <c r="F2402" s="421"/>
      <c r="G2402" s="421"/>
      <c r="H2402" s="421"/>
      <c r="I2402" s="421"/>
      <c r="J2402" s="421"/>
      <c r="K2402" s="421"/>
      <c r="L2402" s="421"/>
      <c r="M2402" s="421"/>
      <c r="N2402" s="426"/>
      <c r="O2402" s="426"/>
      <c r="P2402" s="427"/>
      <c r="Q2402" s="427"/>
      <c r="R2402" s="426"/>
      <c r="S2402" s="426"/>
      <c r="T2402" s="426"/>
      <c r="U2402" s="426"/>
      <c r="V2402" s="426"/>
      <c r="W2402" s="426"/>
      <c r="X2402" s="427"/>
      <c r="Y2402" s="416" t="e">
        <f t="shared" si="186"/>
        <v>#N/A</v>
      </c>
      <c r="Z2402" s="416" t="e">
        <f t="shared" si="187"/>
        <v>#N/A</v>
      </c>
      <c r="AA2402" s="416" t="str">
        <f t="shared" si="188"/>
        <v/>
      </c>
      <c r="AB2402" s="416" t="e">
        <f t="shared" si="189"/>
        <v>#N/A</v>
      </c>
      <c r="AC2402" s="416" t="e">
        <f t="shared" si="190"/>
        <v>#N/A</v>
      </c>
    </row>
    <row r="2403" ht="22.5" customHeight="1" spans="1:29">
      <c r="A2403" s="421"/>
      <c r="B2403" s="422"/>
      <c r="C2403" s="422"/>
      <c r="D2403" s="421"/>
      <c r="E2403" s="421"/>
      <c r="F2403" s="421"/>
      <c r="G2403" s="421"/>
      <c r="H2403" s="421"/>
      <c r="I2403" s="421"/>
      <c r="J2403" s="421"/>
      <c r="K2403" s="421"/>
      <c r="L2403" s="421"/>
      <c r="M2403" s="421"/>
      <c r="N2403" s="426"/>
      <c r="O2403" s="426"/>
      <c r="P2403" s="427"/>
      <c r="Q2403" s="427"/>
      <c r="R2403" s="426"/>
      <c r="S2403" s="426"/>
      <c r="T2403" s="426"/>
      <c r="U2403" s="426"/>
      <c r="V2403" s="426"/>
      <c r="W2403" s="426"/>
      <c r="X2403" s="427"/>
      <c r="Y2403" s="416" t="e">
        <f t="shared" si="186"/>
        <v>#N/A</v>
      </c>
      <c r="Z2403" s="416" t="e">
        <f t="shared" si="187"/>
        <v>#N/A</v>
      </c>
      <c r="AA2403" s="416" t="str">
        <f t="shared" si="188"/>
        <v/>
      </c>
      <c r="AB2403" s="416" t="e">
        <f t="shared" si="189"/>
        <v>#N/A</v>
      </c>
      <c r="AC2403" s="416" t="e">
        <f t="shared" si="190"/>
        <v>#N/A</v>
      </c>
    </row>
    <row r="2404" ht="22.5" customHeight="1" spans="1:29">
      <c r="A2404" s="421"/>
      <c r="B2404" s="422"/>
      <c r="C2404" s="422"/>
      <c r="D2404" s="421"/>
      <c r="E2404" s="421"/>
      <c r="F2404" s="421"/>
      <c r="G2404" s="421"/>
      <c r="H2404" s="421"/>
      <c r="I2404" s="421"/>
      <c r="J2404" s="421"/>
      <c r="K2404" s="421"/>
      <c r="L2404" s="421"/>
      <c r="M2404" s="421"/>
      <c r="N2404" s="426"/>
      <c r="O2404" s="426"/>
      <c r="P2404" s="427"/>
      <c r="Q2404" s="427"/>
      <c r="R2404" s="426"/>
      <c r="S2404" s="426"/>
      <c r="T2404" s="426"/>
      <c r="U2404" s="426"/>
      <c r="V2404" s="426"/>
      <c r="W2404" s="426"/>
      <c r="X2404" s="427"/>
      <c r="Y2404" s="416" t="e">
        <f t="shared" si="186"/>
        <v>#N/A</v>
      </c>
      <c r="Z2404" s="416" t="e">
        <f t="shared" si="187"/>
        <v>#N/A</v>
      </c>
      <c r="AA2404" s="416" t="str">
        <f t="shared" si="188"/>
        <v/>
      </c>
      <c r="AB2404" s="416" t="e">
        <f t="shared" si="189"/>
        <v>#N/A</v>
      </c>
      <c r="AC2404" s="416" t="e">
        <f t="shared" si="190"/>
        <v>#N/A</v>
      </c>
    </row>
    <row r="2405" ht="22.5" customHeight="1" spans="1:29">
      <c r="A2405" s="421"/>
      <c r="B2405" s="422"/>
      <c r="C2405" s="422"/>
      <c r="D2405" s="421"/>
      <c r="E2405" s="421"/>
      <c r="F2405" s="421"/>
      <c r="G2405" s="421"/>
      <c r="H2405" s="421"/>
      <c r="I2405" s="421"/>
      <c r="J2405" s="421"/>
      <c r="K2405" s="421"/>
      <c r="L2405" s="421"/>
      <c r="M2405" s="421"/>
      <c r="N2405" s="426"/>
      <c r="O2405" s="426"/>
      <c r="P2405" s="427"/>
      <c r="Q2405" s="427"/>
      <c r="R2405" s="426"/>
      <c r="S2405" s="426"/>
      <c r="T2405" s="426"/>
      <c r="U2405" s="426"/>
      <c r="V2405" s="426"/>
      <c r="W2405" s="426"/>
      <c r="X2405" s="427"/>
      <c r="Y2405" s="416" t="e">
        <f t="shared" si="186"/>
        <v>#N/A</v>
      </c>
      <c r="Z2405" s="416" t="e">
        <f t="shared" si="187"/>
        <v>#N/A</v>
      </c>
      <c r="AA2405" s="416" t="str">
        <f t="shared" si="188"/>
        <v/>
      </c>
      <c r="AB2405" s="416" t="e">
        <f t="shared" si="189"/>
        <v>#N/A</v>
      </c>
      <c r="AC2405" s="416" t="e">
        <f t="shared" si="190"/>
        <v>#N/A</v>
      </c>
    </row>
    <row r="2406" ht="22.5" customHeight="1" spans="1:29">
      <c r="A2406" s="421"/>
      <c r="B2406" s="422"/>
      <c r="C2406" s="422"/>
      <c r="D2406" s="421"/>
      <c r="E2406" s="421"/>
      <c r="F2406" s="421"/>
      <c r="G2406" s="421"/>
      <c r="H2406" s="421"/>
      <c r="I2406" s="421"/>
      <c r="J2406" s="421"/>
      <c r="K2406" s="421"/>
      <c r="L2406" s="421"/>
      <c r="M2406" s="421"/>
      <c r="N2406" s="426"/>
      <c r="O2406" s="426"/>
      <c r="P2406" s="427"/>
      <c r="Q2406" s="427"/>
      <c r="R2406" s="426"/>
      <c r="S2406" s="426"/>
      <c r="T2406" s="426"/>
      <c r="U2406" s="426"/>
      <c r="V2406" s="426"/>
      <c r="W2406" s="426"/>
      <c r="X2406" s="427"/>
      <c r="Y2406" s="416" t="e">
        <f t="shared" si="186"/>
        <v>#N/A</v>
      </c>
      <c r="Z2406" s="416" t="e">
        <f t="shared" si="187"/>
        <v>#N/A</v>
      </c>
      <c r="AA2406" s="416" t="str">
        <f t="shared" si="188"/>
        <v/>
      </c>
      <c r="AB2406" s="416" t="e">
        <f t="shared" si="189"/>
        <v>#N/A</v>
      </c>
      <c r="AC2406" s="416" t="e">
        <f t="shared" si="190"/>
        <v>#N/A</v>
      </c>
    </row>
    <row r="2407" ht="22.5" customHeight="1" spans="1:29">
      <c r="A2407" s="421"/>
      <c r="B2407" s="422"/>
      <c r="C2407" s="422"/>
      <c r="D2407" s="421"/>
      <c r="E2407" s="421"/>
      <c r="F2407" s="421"/>
      <c r="G2407" s="421"/>
      <c r="H2407" s="421"/>
      <c r="I2407" s="421"/>
      <c r="J2407" s="421"/>
      <c r="K2407" s="421"/>
      <c r="L2407" s="421"/>
      <c r="M2407" s="421"/>
      <c r="N2407" s="426"/>
      <c r="O2407" s="426"/>
      <c r="P2407" s="427"/>
      <c r="Q2407" s="427"/>
      <c r="R2407" s="426"/>
      <c r="S2407" s="426"/>
      <c r="T2407" s="426"/>
      <c r="U2407" s="426"/>
      <c r="V2407" s="426"/>
      <c r="W2407" s="426"/>
      <c r="X2407" s="427"/>
      <c r="Y2407" s="416" t="e">
        <f t="shared" si="186"/>
        <v>#N/A</v>
      </c>
      <c r="Z2407" s="416" t="e">
        <f t="shared" si="187"/>
        <v>#N/A</v>
      </c>
      <c r="AA2407" s="416" t="str">
        <f t="shared" si="188"/>
        <v/>
      </c>
      <c r="AB2407" s="416" t="e">
        <f t="shared" si="189"/>
        <v>#N/A</v>
      </c>
      <c r="AC2407" s="416" t="e">
        <f t="shared" si="190"/>
        <v>#N/A</v>
      </c>
    </row>
    <row r="2408" ht="22.5" customHeight="1" spans="1:29">
      <c r="A2408" s="421"/>
      <c r="B2408" s="422"/>
      <c r="C2408" s="422"/>
      <c r="D2408" s="421"/>
      <c r="E2408" s="421"/>
      <c r="F2408" s="421"/>
      <c r="G2408" s="421"/>
      <c r="H2408" s="421"/>
      <c r="I2408" s="421"/>
      <c r="J2408" s="421"/>
      <c r="K2408" s="421"/>
      <c r="L2408" s="421"/>
      <c r="M2408" s="421"/>
      <c r="N2408" s="426"/>
      <c r="O2408" s="426"/>
      <c r="P2408" s="427"/>
      <c r="Q2408" s="427"/>
      <c r="R2408" s="426"/>
      <c r="S2408" s="426"/>
      <c r="T2408" s="426"/>
      <c r="U2408" s="426"/>
      <c r="V2408" s="426"/>
      <c r="W2408" s="426"/>
      <c r="X2408" s="427"/>
      <c r="Y2408" s="416" t="e">
        <f t="shared" si="186"/>
        <v>#N/A</v>
      </c>
      <c r="Z2408" s="416" t="e">
        <f t="shared" si="187"/>
        <v>#N/A</v>
      </c>
      <c r="AA2408" s="416" t="str">
        <f t="shared" si="188"/>
        <v/>
      </c>
      <c r="AB2408" s="416" t="e">
        <f t="shared" si="189"/>
        <v>#N/A</v>
      </c>
      <c r="AC2408" s="416" t="e">
        <f t="shared" si="190"/>
        <v>#N/A</v>
      </c>
    </row>
    <row r="2409" ht="22.5" customHeight="1" spans="1:29">
      <c r="A2409" s="421"/>
      <c r="B2409" s="422"/>
      <c r="C2409" s="422"/>
      <c r="D2409" s="421"/>
      <c r="E2409" s="421"/>
      <c r="F2409" s="421"/>
      <c r="G2409" s="421"/>
      <c r="H2409" s="421"/>
      <c r="I2409" s="421"/>
      <c r="J2409" s="421"/>
      <c r="K2409" s="421"/>
      <c r="L2409" s="421"/>
      <c r="M2409" s="421"/>
      <c r="N2409" s="426"/>
      <c r="O2409" s="426"/>
      <c r="P2409" s="427"/>
      <c r="Q2409" s="427"/>
      <c r="R2409" s="426"/>
      <c r="S2409" s="426"/>
      <c r="T2409" s="426"/>
      <c r="U2409" s="426"/>
      <c r="V2409" s="426"/>
      <c r="W2409" s="426"/>
      <c r="X2409" s="427"/>
      <c r="Y2409" s="416" t="e">
        <f t="shared" si="186"/>
        <v>#N/A</v>
      </c>
      <c r="Z2409" s="416" t="e">
        <f t="shared" si="187"/>
        <v>#N/A</v>
      </c>
      <c r="AA2409" s="416" t="str">
        <f t="shared" si="188"/>
        <v/>
      </c>
      <c r="AB2409" s="416" t="e">
        <f t="shared" si="189"/>
        <v>#N/A</v>
      </c>
      <c r="AC2409" s="416" t="e">
        <f t="shared" si="190"/>
        <v>#N/A</v>
      </c>
    </row>
    <row r="2410" ht="22.5" customHeight="1" spans="1:29">
      <c r="A2410" s="421"/>
      <c r="B2410" s="422"/>
      <c r="C2410" s="422"/>
      <c r="D2410" s="421"/>
      <c r="E2410" s="421"/>
      <c r="F2410" s="421"/>
      <c r="G2410" s="421"/>
      <c r="H2410" s="421"/>
      <c r="I2410" s="421"/>
      <c r="J2410" s="421"/>
      <c r="K2410" s="421"/>
      <c r="L2410" s="421"/>
      <c r="M2410" s="421"/>
      <c r="N2410" s="426"/>
      <c r="O2410" s="426"/>
      <c r="P2410" s="427"/>
      <c r="Q2410" s="427"/>
      <c r="R2410" s="426"/>
      <c r="S2410" s="426"/>
      <c r="T2410" s="426"/>
      <c r="U2410" s="426"/>
      <c r="V2410" s="426"/>
      <c r="W2410" s="426"/>
      <c r="X2410" s="427"/>
      <c r="Y2410" s="416" t="e">
        <f t="shared" si="186"/>
        <v>#N/A</v>
      </c>
      <c r="Z2410" s="416" t="e">
        <f t="shared" si="187"/>
        <v>#N/A</v>
      </c>
      <c r="AA2410" s="416" t="str">
        <f t="shared" si="188"/>
        <v/>
      </c>
      <c r="AB2410" s="416" t="e">
        <f t="shared" si="189"/>
        <v>#N/A</v>
      </c>
      <c r="AC2410" s="416" t="e">
        <f t="shared" si="190"/>
        <v>#N/A</v>
      </c>
    </row>
    <row r="2411" ht="22.5" customHeight="1" spans="1:29">
      <c r="A2411" s="421"/>
      <c r="B2411" s="422"/>
      <c r="C2411" s="422"/>
      <c r="D2411" s="421"/>
      <c r="E2411" s="421"/>
      <c r="F2411" s="421"/>
      <c r="G2411" s="421"/>
      <c r="H2411" s="421"/>
      <c r="I2411" s="421"/>
      <c r="J2411" s="421"/>
      <c r="K2411" s="421"/>
      <c r="L2411" s="421"/>
      <c r="M2411" s="421"/>
      <c r="N2411" s="426"/>
      <c r="O2411" s="426"/>
      <c r="P2411" s="427"/>
      <c r="Q2411" s="427"/>
      <c r="R2411" s="426"/>
      <c r="S2411" s="426"/>
      <c r="T2411" s="426"/>
      <c r="U2411" s="426"/>
      <c r="V2411" s="426"/>
      <c r="W2411" s="426"/>
      <c r="X2411" s="427"/>
      <c r="Y2411" s="416" t="e">
        <f t="shared" si="186"/>
        <v>#N/A</v>
      </c>
      <c r="Z2411" s="416" t="e">
        <f t="shared" si="187"/>
        <v>#N/A</v>
      </c>
      <c r="AA2411" s="416" t="str">
        <f t="shared" si="188"/>
        <v/>
      </c>
      <c r="AB2411" s="416" t="e">
        <f t="shared" si="189"/>
        <v>#N/A</v>
      </c>
      <c r="AC2411" s="416" t="e">
        <f t="shared" si="190"/>
        <v>#N/A</v>
      </c>
    </row>
    <row r="2412" ht="22.5" customHeight="1" spans="1:29">
      <c r="A2412" s="421"/>
      <c r="B2412" s="422"/>
      <c r="C2412" s="422"/>
      <c r="D2412" s="421"/>
      <c r="E2412" s="421"/>
      <c r="F2412" s="421"/>
      <c r="G2412" s="421"/>
      <c r="H2412" s="421"/>
      <c r="I2412" s="421"/>
      <c r="J2412" s="421"/>
      <c r="K2412" s="421"/>
      <c r="L2412" s="421"/>
      <c r="M2412" s="421"/>
      <c r="N2412" s="426"/>
      <c r="O2412" s="426"/>
      <c r="P2412" s="427"/>
      <c r="Q2412" s="427"/>
      <c r="R2412" s="426"/>
      <c r="S2412" s="426"/>
      <c r="T2412" s="426"/>
      <c r="U2412" s="426"/>
      <c r="V2412" s="426"/>
      <c r="W2412" s="426"/>
      <c r="X2412" s="427"/>
      <c r="Y2412" s="416" t="e">
        <f t="shared" si="186"/>
        <v>#N/A</v>
      </c>
      <c r="Z2412" s="416" t="e">
        <f t="shared" si="187"/>
        <v>#N/A</v>
      </c>
      <c r="AA2412" s="416" t="str">
        <f t="shared" si="188"/>
        <v/>
      </c>
      <c r="AB2412" s="416" t="e">
        <f t="shared" si="189"/>
        <v>#N/A</v>
      </c>
      <c r="AC2412" s="416" t="e">
        <f t="shared" si="190"/>
        <v>#N/A</v>
      </c>
    </row>
    <row r="2413" ht="22.5" customHeight="1" spans="1:29">
      <c r="A2413" s="421"/>
      <c r="B2413" s="422"/>
      <c r="C2413" s="422"/>
      <c r="D2413" s="421"/>
      <c r="E2413" s="421"/>
      <c r="F2413" s="421"/>
      <c r="G2413" s="421"/>
      <c r="H2413" s="421"/>
      <c r="I2413" s="421"/>
      <c r="J2413" s="421"/>
      <c r="K2413" s="421"/>
      <c r="L2413" s="421"/>
      <c r="M2413" s="421"/>
      <c r="N2413" s="426"/>
      <c r="O2413" s="426"/>
      <c r="P2413" s="427"/>
      <c r="Q2413" s="427"/>
      <c r="R2413" s="426"/>
      <c r="S2413" s="426"/>
      <c r="T2413" s="426"/>
      <c r="U2413" s="426"/>
      <c r="V2413" s="426"/>
      <c r="W2413" s="426"/>
      <c r="X2413" s="427"/>
      <c r="Y2413" s="416" t="e">
        <f t="shared" si="186"/>
        <v>#N/A</v>
      </c>
      <c r="Z2413" s="416" t="e">
        <f t="shared" si="187"/>
        <v>#N/A</v>
      </c>
      <c r="AA2413" s="416" t="str">
        <f t="shared" si="188"/>
        <v/>
      </c>
      <c r="AB2413" s="416" t="e">
        <f t="shared" si="189"/>
        <v>#N/A</v>
      </c>
      <c r="AC2413" s="416" t="e">
        <f t="shared" si="190"/>
        <v>#N/A</v>
      </c>
    </row>
    <row r="2414" ht="22.5" customHeight="1" spans="1:29">
      <c r="A2414" s="421"/>
      <c r="B2414" s="422"/>
      <c r="C2414" s="422"/>
      <c r="D2414" s="421"/>
      <c r="E2414" s="421"/>
      <c r="F2414" s="421"/>
      <c r="G2414" s="421"/>
      <c r="H2414" s="421"/>
      <c r="I2414" s="421"/>
      <c r="J2414" s="421"/>
      <c r="K2414" s="421"/>
      <c r="L2414" s="421"/>
      <c r="M2414" s="421"/>
      <c r="N2414" s="426"/>
      <c r="O2414" s="426"/>
      <c r="P2414" s="427"/>
      <c r="Q2414" s="427"/>
      <c r="R2414" s="426"/>
      <c r="S2414" s="426"/>
      <c r="T2414" s="426"/>
      <c r="U2414" s="426"/>
      <c r="V2414" s="426"/>
      <c r="W2414" s="426"/>
      <c r="X2414" s="427"/>
      <c r="Y2414" s="416" t="e">
        <f t="shared" si="186"/>
        <v>#N/A</v>
      </c>
      <c r="Z2414" s="416" t="e">
        <f t="shared" si="187"/>
        <v>#N/A</v>
      </c>
      <c r="AA2414" s="416" t="str">
        <f t="shared" si="188"/>
        <v/>
      </c>
      <c r="AB2414" s="416" t="e">
        <f t="shared" si="189"/>
        <v>#N/A</v>
      </c>
      <c r="AC2414" s="416" t="e">
        <f t="shared" si="190"/>
        <v>#N/A</v>
      </c>
    </row>
    <row r="2415" ht="22.5" customHeight="1" spans="1:29">
      <c r="A2415" s="421"/>
      <c r="B2415" s="422"/>
      <c r="C2415" s="422"/>
      <c r="D2415" s="421"/>
      <c r="E2415" s="421"/>
      <c r="F2415" s="421"/>
      <c r="G2415" s="421"/>
      <c r="H2415" s="421"/>
      <c r="I2415" s="421"/>
      <c r="J2415" s="421"/>
      <c r="K2415" s="421"/>
      <c r="L2415" s="421"/>
      <c r="M2415" s="421"/>
      <c r="N2415" s="426"/>
      <c r="O2415" s="426"/>
      <c r="P2415" s="427"/>
      <c r="Q2415" s="427"/>
      <c r="R2415" s="426"/>
      <c r="S2415" s="426"/>
      <c r="T2415" s="426"/>
      <c r="U2415" s="426"/>
      <c r="V2415" s="426"/>
      <c r="W2415" s="426"/>
      <c r="X2415" s="427"/>
      <c r="Y2415" s="416" t="e">
        <f t="shared" si="186"/>
        <v>#N/A</v>
      </c>
      <c r="Z2415" s="416" t="e">
        <f t="shared" si="187"/>
        <v>#N/A</v>
      </c>
      <c r="AA2415" s="416" t="str">
        <f t="shared" si="188"/>
        <v/>
      </c>
      <c r="AB2415" s="416" t="e">
        <f t="shared" si="189"/>
        <v>#N/A</v>
      </c>
      <c r="AC2415" s="416" t="e">
        <f t="shared" si="190"/>
        <v>#N/A</v>
      </c>
    </row>
    <row r="2416" ht="22.5" customHeight="1" spans="1:29">
      <c r="A2416" s="421"/>
      <c r="B2416" s="422"/>
      <c r="C2416" s="422"/>
      <c r="D2416" s="421"/>
      <c r="E2416" s="421"/>
      <c r="F2416" s="421"/>
      <c r="G2416" s="421"/>
      <c r="H2416" s="421"/>
      <c r="I2416" s="421"/>
      <c r="J2416" s="421"/>
      <c r="K2416" s="421"/>
      <c r="L2416" s="421"/>
      <c r="M2416" s="421"/>
      <c r="N2416" s="426"/>
      <c r="O2416" s="426"/>
      <c r="P2416" s="427"/>
      <c r="Q2416" s="427"/>
      <c r="R2416" s="426"/>
      <c r="S2416" s="426"/>
      <c r="T2416" s="426"/>
      <c r="U2416" s="426"/>
      <c r="V2416" s="426"/>
      <c r="W2416" s="426"/>
      <c r="X2416" s="427"/>
      <c r="Y2416" s="416" t="e">
        <f t="shared" si="186"/>
        <v>#N/A</v>
      </c>
      <c r="Z2416" s="416" t="e">
        <f t="shared" si="187"/>
        <v>#N/A</v>
      </c>
      <c r="AA2416" s="416" t="str">
        <f t="shared" si="188"/>
        <v/>
      </c>
      <c r="AB2416" s="416" t="e">
        <f t="shared" si="189"/>
        <v>#N/A</v>
      </c>
      <c r="AC2416" s="416" t="e">
        <f t="shared" si="190"/>
        <v>#N/A</v>
      </c>
    </row>
    <row r="2417" ht="22.5" customHeight="1" spans="1:29">
      <c r="A2417" s="421"/>
      <c r="B2417" s="422"/>
      <c r="C2417" s="422"/>
      <c r="D2417" s="421"/>
      <c r="E2417" s="421"/>
      <c r="F2417" s="421"/>
      <c r="G2417" s="421"/>
      <c r="H2417" s="421"/>
      <c r="I2417" s="421"/>
      <c r="J2417" s="421"/>
      <c r="K2417" s="421"/>
      <c r="L2417" s="421"/>
      <c r="M2417" s="421"/>
      <c r="N2417" s="426"/>
      <c r="O2417" s="426"/>
      <c r="P2417" s="427"/>
      <c r="Q2417" s="427"/>
      <c r="R2417" s="426"/>
      <c r="S2417" s="426"/>
      <c r="T2417" s="426"/>
      <c r="U2417" s="426"/>
      <c r="V2417" s="426"/>
      <c r="W2417" s="426"/>
      <c r="X2417" s="427"/>
      <c r="Y2417" s="416" t="e">
        <f t="shared" si="186"/>
        <v>#N/A</v>
      </c>
      <c r="Z2417" s="416" t="e">
        <f t="shared" si="187"/>
        <v>#N/A</v>
      </c>
      <c r="AA2417" s="416" t="str">
        <f t="shared" si="188"/>
        <v/>
      </c>
      <c r="AB2417" s="416" t="e">
        <f t="shared" si="189"/>
        <v>#N/A</v>
      </c>
      <c r="AC2417" s="416" t="e">
        <f t="shared" si="190"/>
        <v>#N/A</v>
      </c>
    </row>
    <row r="2418" ht="22.5" customHeight="1" spans="1:29">
      <c r="A2418" s="421"/>
      <c r="B2418" s="422"/>
      <c r="C2418" s="422"/>
      <c r="D2418" s="421"/>
      <c r="E2418" s="421"/>
      <c r="F2418" s="421"/>
      <c r="G2418" s="421"/>
      <c r="H2418" s="421"/>
      <c r="I2418" s="421"/>
      <c r="J2418" s="421"/>
      <c r="K2418" s="421"/>
      <c r="L2418" s="421"/>
      <c r="M2418" s="421"/>
      <c r="N2418" s="426"/>
      <c r="O2418" s="426"/>
      <c r="P2418" s="427"/>
      <c r="Q2418" s="427"/>
      <c r="R2418" s="426"/>
      <c r="S2418" s="426"/>
      <c r="T2418" s="426"/>
      <c r="U2418" s="426"/>
      <c r="V2418" s="426"/>
      <c r="W2418" s="426"/>
      <c r="X2418" s="427"/>
      <c r="Y2418" s="416" t="e">
        <f t="shared" si="186"/>
        <v>#N/A</v>
      </c>
      <c r="Z2418" s="416" t="e">
        <f t="shared" si="187"/>
        <v>#N/A</v>
      </c>
      <c r="AA2418" s="416" t="str">
        <f t="shared" si="188"/>
        <v/>
      </c>
      <c r="AB2418" s="416" t="e">
        <f t="shared" si="189"/>
        <v>#N/A</v>
      </c>
      <c r="AC2418" s="416" t="e">
        <f t="shared" si="190"/>
        <v>#N/A</v>
      </c>
    </row>
    <row r="2419" ht="22.5" customHeight="1" spans="1:29">
      <c r="A2419" s="421"/>
      <c r="B2419" s="422"/>
      <c r="C2419" s="422"/>
      <c r="D2419" s="421"/>
      <c r="E2419" s="421"/>
      <c r="F2419" s="421"/>
      <c r="G2419" s="421"/>
      <c r="H2419" s="421"/>
      <c r="I2419" s="421"/>
      <c r="J2419" s="421"/>
      <c r="K2419" s="421"/>
      <c r="L2419" s="421"/>
      <c r="M2419" s="421"/>
      <c r="N2419" s="426"/>
      <c r="O2419" s="426"/>
      <c r="P2419" s="427"/>
      <c r="Q2419" s="427"/>
      <c r="R2419" s="426"/>
      <c r="S2419" s="426"/>
      <c r="T2419" s="426"/>
      <c r="U2419" s="426"/>
      <c r="V2419" s="426"/>
      <c r="W2419" s="426"/>
      <c r="X2419" s="427"/>
      <c r="Y2419" s="416" t="e">
        <f t="shared" si="186"/>
        <v>#N/A</v>
      </c>
      <c r="Z2419" s="416" t="e">
        <f t="shared" si="187"/>
        <v>#N/A</v>
      </c>
      <c r="AA2419" s="416" t="str">
        <f t="shared" si="188"/>
        <v/>
      </c>
      <c r="AB2419" s="416" t="e">
        <f t="shared" si="189"/>
        <v>#N/A</v>
      </c>
      <c r="AC2419" s="416" t="e">
        <f t="shared" si="190"/>
        <v>#N/A</v>
      </c>
    </row>
    <row r="2420" ht="22.5" customHeight="1" spans="1:29">
      <c r="A2420" s="421"/>
      <c r="B2420" s="422"/>
      <c r="C2420" s="422"/>
      <c r="D2420" s="421"/>
      <c r="E2420" s="421"/>
      <c r="F2420" s="421"/>
      <c r="G2420" s="421"/>
      <c r="H2420" s="421"/>
      <c r="I2420" s="421"/>
      <c r="J2420" s="421"/>
      <c r="K2420" s="421"/>
      <c r="L2420" s="421"/>
      <c r="M2420" s="421"/>
      <c r="N2420" s="426"/>
      <c r="O2420" s="426"/>
      <c r="P2420" s="427"/>
      <c r="Q2420" s="427"/>
      <c r="R2420" s="426"/>
      <c r="S2420" s="426"/>
      <c r="T2420" s="426"/>
      <c r="U2420" s="426"/>
      <c r="V2420" s="426"/>
      <c r="W2420" s="426"/>
      <c r="X2420" s="427"/>
      <c r="Y2420" s="416" t="e">
        <f t="shared" si="186"/>
        <v>#N/A</v>
      </c>
      <c r="Z2420" s="416" t="e">
        <f t="shared" si="187"/>
        <v>#N/A</v>
      </c>
      <c r="AA2420" s="416" t="str">
        <f t="shared" si="188"/>
        <v/>
      </c>
      <c r="AB2420" s="416" t="e">
        <f t="shared" si="189"/>
        <v>#N/A</v>
      </c>
      <c r="AC2420" s="416" t="e">
        <f t="shared" si="190"/>
        <v>#N/A</v>
      </c>
    </row>
    <row r="2421" ht="22.5" customHeight="1" spans="1:29">
      <c r="A2421" s="421"/>
      <c r="B2421" s="422"/>
      <c r="C2421" s="422"/>
      <c r="D2421" s="421"/>
      <c r="E2421" s="421"/>
      <c r="F2421" s="421"/>
      <c r="G2421" s="421"/>
      <c r="H2421" s="421"/>
      <c r="I2421" s="421"/>
      <c r="J2421" s="421"/>
      <c r="K2421" s="421"/>
      <c r="L2421" s="421"/>
      <c r="M2421" s="421"/>
      <c r="N2421" s="426"/>
      <c r="O2421" s="426"/>
      <c r="P2421" s="427"/>
      <c r="Q2421" s="427"/>
      <c r="R2421" s="426"/>
      <c r="S2421" s="426"/>
      <c r="T2421" s="426"/>
      <c r="U2421" s="426"/>
      <c r="V2421" s="426"/>
      <c r="W2421" s="426"/>
      <c r="X2421" s="427"/>
      <c r="Y2421" s="416" t="e">
        <f t="shared" si="186"/>
        <v>#N/A</v>
      </c>
      <c r="Z2421" s="416" t="e">
        <f t="shared" si="187"/>
        <v>#N/A</v>
      </c>
      <c r="AA2421" s="416" t="str">
        <f t="shared" si="188"/>
        <v/>
      </c>
      <c r="AB2421" s="416" t="e">
        <f t="shared" si="189"/>
        <v>#N/A</v>
      </c>
      <c r="AC2421" s="416" t="e">
        <f t="shared" si="190"/>
        <v>#N/A</v>
      </c>
    </row>
    <row r="2422" ht="22.5" customHeight="1" spans="1:29">
      <c r="A2422" s="421"/>
      <c r="B2422" s="422"/>
      <c r="C2422" s="422"/>
      <c r="D2422" s="421"/>
      <c r="E2422" s="421"/>
      <c r="F2422" s="421"/>
      <c r="G2422" s="421"/>
      <c r="H2422" s="421"/>
      <c r="I2422" s="421"/>
      <c r="J2422" s="421"/>
      <c r="K2422" s="421"/>
      <c r="L2422" s="421"/>
      <c r="M2422" s="421"/>
      <c r="N2422" s="426"/>
      <c r="O2422" s="426"/>
      <c r="P2422" s="427"/>
      <c r="Q2422" s="427"/>
      <c r="R2422" s="426"/>
      <c r="S2422" s="426"/>
      <c r="T2422" s="426"/>
      <c r="U2422" s="426"/>
      <c r="V2422" s="426"/>
      <c r="W2422" s="426"/>
      <c r="X2422" s="427"/>
      <c r="Y2422" s="416" t="e">
        <f t="shared" si="186"/>
        <v>#N/A</v>
      </c>
      <c r="Z2422" s="416" t="e">
        <f t="shared" si="187"/>
        <v>#N/A</v>
      </c>
      <c r="AA2422" s="416" t="str">
        <f t="shared" si="188"/>
        <v/>
      </c>
      <c r="AB2422" s="416" t="e">
        <f t="shared" si="189"/>
        <v>#N/A</v>
      </c>
      <c r="AC2422" s="416" t="e">
        <f t="shared" si="190"/>
        <v>#N/A</v>
      </c>
    </row>
    <row r="2423" ht="22.5" customHeight="1" spans="1:29">
      <c r="A2423" s="421"/>
      <c r="B2423" s="422"/>
      <c r="C2423" s="422"/>
      <c r="D2423" s="421"/>
      <c r="E2423" s="421"/>
      <c r="F2423" s="421"/>
      <c r="G2423" s="421"/>
      <c r="H2423" s="421"/>
      <c r="I2423" s="421"/>
      <c r="J2423" s="421"/>
      <c r="K2423" s="421"/>
      <c r="L2423" s="421"/>
      <c r="M2423" s="421"/>
      <c r="N2423" s="426"/>
      <c r="O2423" s="426"/>
      <c r="P2423" s="427"/>
      <c r="Q2423" s="427"/>
      <c r="R2423" s="426"/>
      <c r="S2423" s="426"/>
      <c r="T2423" s="426"/>
      <c r="U2423" s="426"/>
      <c r="V2423" s="426"/>
      <c r="W2423" s="426"/>
      <c r="X2423" s="427"/>
      <c r="Y2423" s="416" t="e">
        <f t="shared" si="186"/>
        <v>#N/A</v>
      </c>
      <c r="Z2423" s="416" t="e">
        <f t="shared" si="187"/>
        <v>#N/A</v>
      </c>
      <c r="AA2423" s="416" t="str">
        <f t="shared" si="188"/>
        <v/>
      </c>
      <c r="AB2423" s="416" t="e">
        <f t="shared" si="189"/>
        <v>#N/A</v>
      </c>
      <c r="AC2423" s="416" t="e">
        <f t="shared" si="190"/>
        <v>#N/A</v>
      </c>
    </row>
    <row r="2424" ht="22.5" customHeight="1" spans="1:29">
      <c r="A2424" s="421"/>
      <c r="B2424" s="422"/>
      <c r="C2424" s="422"/>
      <c r="D2424" s="421"/>
      <c r="E2424" s="421"/>
      <c r="F2424" s="421"/>
      <c r="G2424" s="421"/>
      <c r="H2424" s="421"/>
      <c r="I2424" s="421"/>
      <c r="J2424" s="421"/>
      <c r="K2424" s="421"/>
      <c r="L2424" s="421"/>
      <c r="M2424" s="421"/>
      <c r="N2424" s="426"/>
      <c r="O2424" s="426"/>
      <c r="P2424" s="427"/>
      <c r="Q2424" s="427"/>
      <c r="R2424" s="426"/>
      <c r="S2424" s="426"/>
      <c r="T2424" s="426"/>
      <c r="U2424" s="426"/>
      <c r="V2424" s="426"/>
      <c r="W2424" s="426"/>
      <c r="X2424" s="427"/>
      <c r="Y2424" s="416" t="e">
        <f t="shared" si="186"/>
        <v>#N/A</v>
      </c>
      <c r="Z2424" s="416" t="e">
        <f t="shared" si="187"/>
        <v>#N/A</v>
      </c>
      <c r="AA2424" s="416" t="str">
        <f t="shared" si="188"/>
        <v/>
      </c>
      <c r="AB2424" s="416" t="e">
        <f t="shared" si="189"/>
        <v>#N/A</v>
      </c>
      <c r="AC2424" s="416" t="e">
        <f t="shared" si="190"/>
        <v>#N/A</v>
      </c>
    </row>
    <row r="2425" ht="22.5" customHeight="1" spans="1:29">
      <c r="A2425" s="421"/>
      <c r="B2425" s="422"/>
      <c r="C2425" s="422"/>
      <c r="D2425" s="421"/>
      <c r="E2425" s="421"/>
      <c r="F2425" s="421"/>
      <c r="G2425" s="421"/>
      <c r="H2425" s="421"/>
      <c r="I2425" s="421"/>
      <c r="J2425" s="421"/>
      <c r="K2425" s="421"/>
      <c r="L2425" s="421"/>
      <c r="M2425" s="421"/>
      <c r="N2425" s="426"/>
      <c r="O2425" s="426"/>
      <c r="P2425" s="427"/>
      <c r="Q2425" s="427"/>
      <c r="R2425" s="426"/>
      <c r="S2425" s="426"/>
      <c r="T2425" s="426"/>
      <c r="U2425" s="426"/>
      <c r="V2425" s="426"/>
      <c r="W2425" s="426"/>
      <c r="X2425" s="427"/>
      <c r="Y2425" s="416" t="e">
        <f t="shared" si="186"/>
        <v>#N/A</v>
      </c>
      <c r="Z2425" s="416" t="e">
        <f t="shared" si="187"/>
        <v>#N/A</v>
      </c>
      <c r="AA2425" s="416" t="str">
        <f t="shared" si="188"/>
        <v/>
      </c>
      <c r="AB2425" s="416" t="e">
        <f t="shared" si="189"/>
        <v>#N/A</v>
      </c>
      <c r="AC2425" s="416" t="e">
        <f t="shared" si="190"/>
        <v>#N/A</v>
      </c>
    </row>
    <row r="2426" ht="22.5" customHeight="1" spans="1:29">
      <c r="A2426" s="421"/>
      <c r="B2426" s="422"/>
      <c r="C2426" s="422"/>
      <c r="D2426" s="421"/>
      <c r="E2426" s="421"/>
      <c r="F2426" s="421"/>
      <c r="G2426" s="421"/>
      <c r="H2426" s="421"/>
      <c r="I2426" s="421"/>
      <c r="J2426" s="421"/>
      <c r="K2426" s="421"/>
      <c r="L2426" s="421"/>
      <c r="M2426" s="421"/>
      <c r="N2426" s="426"/>
      <c r="O2426" s="426"/>
      <c r="P2426" s="427"/>
      <c r="Q2426" s="427"/>
      <c r="R2426" s="426"/>
      <c r="S2426" s="426"/>
      <c r="T2426" s="426"/>
      <c r="U2426" s="426"/>
      <c r="V2426" s="426"/>
      <c r="W2426" s="426"/>
      <c r="X2426" s="427"/>
      <c r="Y2426" s="416" t="e">
        <f t="shared" si="186"/>
        <v>#N/A</v>
      </c>
      <c r="Z2426" s="416" t="e">
        <f t="shared" si="187"/>
        <v>#N/A</v>
      </c>
      <c r="AA2426" s="416" t="str">
        <f t="shared" si="188"/>
        <v/>
      </c>
      <c r="AB2426" s="416" t="e">
        <f t="shared" si="189"/>
        <v>#N/A</v>
      </c>
      <c r="AC2426" s="416" t="e">
        <f t="shared" si="190"/>
        <v>#N/A</v>
      </c>
    </row>
    <row r="2427" ht="22.5" customHeight="1" spans="1:29">
      <c r="A2427" s="421"/>
      <c r="B2427" s="422"/>
      <c r="C2427" s="422"/>
      <c r="D2427" s="421"/>
      <c r="E2427" s="421"/>
      <c r="F2427" s="421"/>
      <c r="G2427" s="421"/>
      <c r="H2427" s="421"/>
      <c r="I2427" s="421"/>
      <c r="J2427" s="421"/>
      <c r="K2427" s="421"/>
      <c r="L2427" s="421"/>
      <c r="M2427" s="421"/>
      <c r="N2427" s="426"/>
      <c r="O2427" s="426"/>
      <c r="P2427" s="427"/>
      <c r="Q2427" s="427"/>
      <c r="R2427" s="426"/>
      <c r="S2427" s="426"/>
      <c r="T2427" s="426"/>
      <c r="U2427" s="426"/>
      <c r="V2427" s="426"/>
      <c r="W2427" s="426"/>
      <c r="X2427" s="427"/>
      <c r="Y2427" s="416" t="e">
        <f t="shared" si="186"/>
        <v>#N/A</v>
      </c>
      <c r="Z2427" s="416" t="e">
        <f t="shared" si="187"/>
        <v>#N/A</v>
      </c>
      <c r="AA2427" s="416" t="str">
        <f t="shared" si="188"/>
        <v/>
      </c>
      <c r="AB2427" s="416" t="e">
        <f t="shared" si="189"/>
        <v>#N/A</v>
      </c>
      <c r="AC2427" s="416" t="e">
        <f t="shared" si="190"/>
        <v>#N/A</v>
      </c>
    </row>
    <row r="2428" ht="22.5" customHeight="1" spans="1:29">
      <c r="A2428" s="421"/>
      <c r="B2428" s="422"/>
      <c r="C2428" s="422"/>
      <c r="D2428" s="421"/>
      <c r="E2428" s="421"/>
      <c r="F2428" s="421"/>
      <c r="G2428" s="421"/>
      <c r="H2428" s="421"/>
      <c r="I2428" s="421"/>
      <c r="J2428" s="421"/>
      <c r="K2428" s="421"/>
      <c r="L2428" s="421"/>
      <c r="M2428" s="421"/>
      <c r="N2428" s="426"/>
      <c r="O2428" s="426"/>
      <c r="P2428" s="427"/>
      <c r="Q2428" s="427"/>
      <c r="R2428" s="426"/>
      <c r="S2428" s="426"/>
      <c r="T2428" s="426"/>
      <c r="U2428" s="426"/>
      <c r="V2428" s="426"/>
      <c r="W2428" s="426"/>
      <c r="X2428" s="427"/>
      <c r="Y2428" s="416" t="e">
        <f t="shared" si="186"/>
        <v>#N/A</v>
      </c>
      <c r="Z2428" s="416" t="e">
        <f t="shared" si="187"/>
        <v>#N/A</v>
      </c>
      <c r="AA2428" s="416" t="str">
        <f t="shared" si="188"/>
        <v/>
      </c>
      <c r="AB2428" s="416" t="e">
        <f t="shared" si="189"/>
        <v>#N/A</v>
      </c>
      <c r="AC2428" s="416" t="e">
        <f t="shared" si="190"/>
        <v>#N/A</v>
      </c>
    </row>
    <row r="2429" ht="22.5" customHeight="1" spans="1:29">
      <c r="A2429" s="421"/>
      <c r="B2429" s="422"/>
      <c r="C2429" s="422"/>
      <c r="D2429" s="421"/>
      <c r="E2429" s="421"/>
      <c r="F2429" s="421"/>
      <c r="G2429" s="421"/>
      <c r="H2429" s="421"/>
      <c r="I2429" s="421"/>
      <c r="J2429" s="421"/>
      <c r="K2429" s="421"/>
      <c r="L2429" s="421"/>
      <c r="M2429" s="421"/>
      <c r="N2429" s="426"/>
      <c r="O2429" s="426"/>
      <c r="P2429" s="427"/>
      <c r="Q2429" s="427"/>
      <c r="R2429" s="426"/>
      <c r="S2429" s="426"/>
      <c r="T2429" s="426"/>
      <c r="U2429" s="426"/>
      <c r="V2429" s="426"/>
      <c r="W2429" s="426"/>
      <c r="X2429" s="427"/>
      <c r="Y2429" s="416" t="e">
        <f t="shared" si="186"/>
        <v>#N/A</v>
      </c>
      <c r="Z2429" s="416" t="e">
        <f t="shared" si="187"/>
        <v>#N/A</v>
      </c>
      <c r="AA2429" s="416" t="str">
        <f t="shared" si="188"/>
        <v/>
      </c>
      <c r="AB2429" s="416" t="e">
        <f t="shared" si="189"/>
        <v>#N/A</v>
      </c>
      <c r="AC2429" s="416" t="e">
        <f t="shared" si="190"/>
        <v>#N/A</v>
      </c>
    </row>
    <row r="2430" ht="22.5" customHeight="1" spans="1:29">
      <c r="A2430" s="421"/>
      <c r="B2430" s="422"/>
      <c r="C2430" s="422"/>
      <c r="D2430" s="421"/>
      <c r="E2430" s="421"/>
      <c r="F2430" s="421"/>
      <c r="G2430" s="421"/>
      <c r="H2430" s="421"/>
      <c r="I2430" s="421"/>
      <c r="J2430" s="421"/>
      <c r="K2430" s="421"/>
      <c r="L2430" s="421"/>
      <c r="M2430" s="421"/>
      <c r="N2430" s="426"/>
      <c r="O2430" s="426"/>
      <c r="P2430" s="427"/>
      <c r="Q2430" s="427"/>
      <c r="R2430" s="426"/>
      <c r="S2430" s="426"/>
      <c r="T2430" s="426"/>
      <c r="U2430" s="426"/>
      <c r="V2430" s="426"/>
      <c r="W2430" s="426"/>
      <c r="X2430" s="427"/>
      <c r="Y2430" s="416" t="e">
        <f t="shared" si="186"/>
        <v>#N/A</v>
      </c>
      <c r="Z2430" s="416" t="e">
        <f t="shared" si="187"/>
        <v>#N/A</v>
      </c>
      <c r="AA2430" s="416" t="str">
        <f t="shared" si="188"/>
        <v/>
      </c>
      <c r="AB2430" s="416" t="e">
        <f t="shared" si="189"/>
        <v>#N/A</v>
      </c>
      <c r="AC2430" s="416" t="e">
        <f t="shared" si="190"/>
        <v>#N/A</v>
      </c>
    </row>
    <row r="2431" ht="22.5" customHeight="1" spans="1:29">
      <c r="A2431" s="421"/>
      <c r="B2431" s="422"/>
      <c r="C2431" s="422"/>
      <c r="D2431" s="421"/>
      <c r="E2431" s="421"/>
      <c r="F2431" s="421"/>
      <c r="G2431" s="421"/>
      <c r="H2431" s="421"/>
      <c r="I2431" s="421"/>
      <c r="J2431" s="421"/>
      <c r="K2431" s="421"/>
      <c r="L2431" s="421"/>
      <c r="M2431" s="421"/>
      <c r="N2431" s="426"/>
      <c r="O2431" s="426"/>
      <c r="P2431" s="427"/>
      <c r="Q2431" s="427"/>
      <c r="R2431" s="426"/>
      <c r="S2431" s="426"/>
      <c r="T2431" s="426"/>
      <c r="U2431" s="426"/>
      <c r="V2431" s="426"/>
      <c r="W2431" s="426"/>
      <c r="X2431" s="427"/>
      <c r="Y2431" s="416" t="e">
        <f t="shared" si="186"/>
        <v>#N/A</v>
      </c>
      <c r="Z2431" s="416" t="e">
        <f t="shared" si="187"/>
        <v>#N/A</v>
      </c>
      <c r="AA2431" s="416" t="str">
        <f t="shared" si="188"/>
        <v/>
      </c>
      <c r="AB2431" s="416" t="e">
        <f t="shared" si="189"/>
        <v>#N/A</v>
      </c>
      <c r="AC2431" s="416" t="e">
        <f t="shared" si="190"/>
        <v>#N/A</v>
      </c>
    </row>
    <row r="2432" ht="22.5" customHeight="1" spans="1:29">
      <c r="A2432" s="421"/>
      <c r="B2432" s="422"/>
      <c r="C2432" s="422"/>
      <c r="D2432" s="421"/>
      <c r="E2432" s="421"/>
      <c r="F2432" s="421"/>
      <c r="G2432" s="421"/>
      <c r="H2432" s="421"/>
      <c r="I2432" s="421"/>
      <c r="J2432" s="421"/>
      <c r="K2432" s="421"/>
      <c r="L2432" s="421"/>
      <c r="M2432" s="421"/>
      <c r="N2432" s="426"/>
      <c r="O2432" s="426"/>
      <c r="P2432" s="427"/>
      <c r="Q2432" s="427"/>
      <c r="R2432" s="426"/>
      <c r="S2432" s="426"/>
      <c r="T2432" s="426"/>
      <c r="U2432" s="426"/>
      <c r="V2432" s="426"/>
      <c r="W2432" s="426"/>
      <c r="X2432" s="427"/>
      <c r="Y2432" s="416" t="e">
        <f t="shared" si="186"/>
        <v>#N/A</v>
      </c>
      <c r="Z2432" s="416" t="e">
        <f t="shared" si="187"/>
        <v>#N/A</v>
      </c>
      <c r="AA2432" s="416" t="str">
        <f t="shared" si="188"/>
        <v/>
      </c>
      <c r="AB2432" s="416" t="e">
        <f t="shared" si="189"/>
        <v>#N/A</v>
      </c>
      <c r="AC2432" s="416" t="e">
        <f t="shared" si="190"/>
        <v>#N/A</v>
      </c>
    </row>
    <row r="2433" ht="22.5" customHeight="1" spans="1:29">
      <c r="A2433" s="421"/>
      <c r="B2433" s="422"/>
      <c r="C2433" s="422"/>
      <c r="D2433" s="421"/>
      <c r="E2433" s="421"/>
      <c r="F2433" s="421"/>
      <c r="G2433" s="421"/>
      <c r="H2433" s="421"/>
      <c r="I2433" s="421"/>
      <c r="J2433" s="421"/>
      <c r="K2433" s="421"/>
      <c r="L2433" s="421"/>
      <c r="M2433" s="421"/>
      <c r="N2433" s="426"/>
      <c r="O2433" s="426"/>
      <c r="P2433" s="427"/>
      <c r="Q2433" s="427"/>
      <c r="R2433" s="426"/>
      <c r="S2433" s="426"/>
      <c r="T2433" s="426"/>
      <c r="U2433" s="426"/>
      <c r="V2433" s="426"/>
      <c r="W2433" s="426"/>
      <c r="X2433" s="427"/>
      <c r="Y2433" s="416" t="e">
        <f t="shared" si="186"/>
        <v>#N/A</v>
      </c>
      <c r="Z2433" s="416" t="e">
        <f t="shared" si="187"/>
        <v>#N/A</v>
      </c>
      <c r="AA2433" s="416" t="str">
        <f t="shared" si="188"/>
        <v/>
      </c>
      <c r="AB2433" s="416" t="e">
        <f t="shared" si="189"/>
        <v>#N/A</v>
      </c>
      <c r="AC2433" s="416" t="e">
        <f t="shared" si="190"/>
        <v>#N/A</v>
      </c>
    </row>
    <row r="2434" ht="22.5" customHeight="1" spans="1:29">
      <c r="A2434" s="421"/>
      <c r="B2434" s="422"/>
      <c r="C2434" s="422"/>
      <c r="D2434" s="421"/>
      <c r="E2434" s="421"/>
      <c r="F2434" s="421"/>
      <c r="G2434" s="421"/>
      <c r="H2434" s="421"/>
      <c r="I2434" s="421"/>
      <c r="J2434" s="421"/>
      <c r="K2434" s="421"/>
      <c r="L2434" s="421"/>
      <c r="M2434" s="421"/>
      <c r="N2434" s="426"/>
      <c r="O2434" s="426"/>
      <c r="P2434" s="427"/>
      <c r="Q2434" s="427"/>
      <c r="R2434" s="426"/>
      <c r="S2434" s="426"/>
      <c r="T2434" s="426"/>
      <c r="U2434" s="426"/>
      <c r="V2434" s="426"/>
      <c r="W2434" s="426"/>
      <c r="X2434" s="427"/>
      <c r="Y2434" s="416" t="e">
        <f t="shared" si="186"/>
        <v>#N/A</v>
      </c>
      <c r="Z2434" s="416" t="e">
        <f t="shared" si="187"/>
        <v>#N/A</v>
      </c>
      <c r="AA2434" s="416" t="str">
        <f t="shared" si="188"/>
        <v/>
      </c>
      <c r="AB2434" s="416" t="e">
        <f t="shared" si="189"/>
        <v>#N/A</v>
      </c>
      <c r="AC2434" s="416" t="e">
        <f t="shared" si="190"/>
        <v>#N/A</v>
      </c>
    </row>
    <row r="2435" ht="22.5" customHeight="1" spans="1:29">
      <c r="A2435" s="421"/>
      <c r="B2435" s="422"/>
      <c r="C2435" s="422"/>
      <c r="D2435" s="421"/>
      <c r="E2435" s="421"/>
      <c r="F2435" s="421"/>
      <c r="G2435" s="421"/>
      <c r="H2435" s="421"/>
      <c r="I2435" s="421"/>
      <c r="J2435" s="421"/>
      <c r="K2435" s="421"/>
      <c r="L2435" s="421"/>
      <c r="M2435" s="421"/>
      <c r="N2435" s="426"/>
      <c r="O2435" s="426"/>
      <c r="P2435" s="427"/>
      <c r="Q2435" s="427"/>
      <c r="R2435" s="426"/>
      <c r="S2435" s="426"/>
      <c r="T2435" s="426"/>
      <c r="U2435" s="426"/>
      <c r="V2435" s="426"/>
      <c r="W2435" s="426"/>
      <c r="X2435" s="427"/>
      <c r="Y2435" s="416" t="e">
        <f t="shared" si="186"/>
        <v>#N/A</v>
      </c>
      <c r="Z2435" s="416" t="e">
        <f t="shared" si="187"/>
        <v>#N/A</v>
      </c>
      <c r="AA2435" s="416" t="str">
        <f t="shared" si="188"/>
        <v/>
      </c>
      <c r="AB2435" s="416" t="e">
        <f t="shared" si="189"/>
        <v>#N/A</v>
      </c>
      <c r="AC2435" s="416" t="e">
        <f t="shared" si="190"/>
        <v>#N/A</v>
      </c>
    </row>
    <row r="2436" ht="22.5" customHeight="1" spans="1:29">
      <c r="A2436" s="421"/>
      <c r="B2436" s="422"/>
      <c r="C2436" s="422"/>
      <c r="D2436" s="421"/>
      <c r="E2436" s="421"/>
      <c r="F2436" s="421"/>
      <c r="G2436" s="421"/>
      <c r="H2436" s="421"/>
      <c r="I2436" s="421"/>
      <c r="J2436" s="421"/>
      <c r="K2436" s="421"/>
      <c r="L2436" s="421"/>
      <c r="M2436" s="421"/>
      <c r="N2436" s="426"/>
      <c r="O2436" s="426"/>
      <c r="P2436" s="427"/>
      <c r="Q2436" s="427"/>
      <c r="R2436" s="426"/>
      <c r="S2436" s="426"/>
      <c r="T2436" s="426"/>
      <c r="U2436" s="426"/>
      <c r="V2436" s="426"/>
      <c r="W2436" s="426"/>
      <c r="X2436" s="427"/>
      <c r="Y2436" s="416" t="e">
        <f t="shared" si="186"/>
        <v>#N/A</v>
      </c>
      <c r="Z2436" s="416" t="e">
        <f t="shared" si="187"/>
        <v>#N/A</v>
      </c>
      <c r="AA2436" s="416" t="str">
        <f t="shared" si="188"/>
        <v/>
      </c>
      <c r="AB2436" s="416" t="e">
        <f t="shared" si="189"/>
        <v>#N/A</v>
      </c>
      <c r="AC2436" s="416" t="e">
        <f t="shared" si="190"/>
        <v>#N/A</v>
      </c>
    </row>
    <row r="2437" ht="22.5" customHeight="1" spans="1:29">
      <c r="A2437" s="421"/>
      <c r="B2437" s="422"/>
      <c r="C2437" s="422"/>
      <c r="D2437" s="421"/>
      <c r="E2437" s="421"/>
      <c r="F2437" s="421"/>
      <c r="G2437" s="421"/>
      <c r="H2437" s="421"/>
      <c r="I2437" s="421"/>
      <c r="J2437" s="421"/>
      <c r="K2437" s="421"/>
      <c r="L2437" s="421"/>
      <c r="M2437" s="421"/>
      <c r="N2437" s="426"/>
      <c r="O2437" s="426"/>
      <c r="P2437" s="427"/>
      <c r="Q2437" s="427"/>
      <c r="R2437" s="426"/>
      <c r="S2437" s="426"/>
      <c r="T2437" s="426"/>
      <c r="U2437" s="426"/>
      <c r="V2437" s="426"/>
      <c r="W2437" s="426"/>
      <c r="X2437" s="427"/>
      <c r="Y2437" s="416" t="e">
        <f t="shared" si="186"/>
        <v>#N/A</v>
      </c>
      <c r="Z2437" s="416" t="e">
        <f t="shared" si="187"/>
        <v>#N/A</v>
      </c>
      <c r="AA2437" s="416" t="str">
        <f t="shared" si="188"/>
        <v/>
      </c>
      <c r="AB2437" s="416" t="e">
        <f t="shared" si="189"/>
        <v>#N/A</v>
      </c>
      <c r="AC2437" s="416" t="e">
        <f t="shared" si="190"/>
        <v>#N/A</v>
      </c>
    </row>
    <row r="2438" ht="22.5" customHeight="1" spans="1:29">
      <c r="A2438" s="421"/>
      <c r="B2438" s="422"/>
      <c r="C2438" s="422"/>
      <c r="D2438" s="421"/>
      <c r="E2438" s="421"/>
      <c r="F2438" s="421"/>
      <c r="G2438" s="421"/>
      <c r="H2438" s="421"/>
      <c r="I2438" s="421"/>
      <c r="J2438" s="421"/>
      <c r="K2438" s="421"/>
      <c r="L2438" s="421"/>
      <c r="M2438" s="421"/>
      <c r="N2438" s="426"/>
      <c r="O2438" s="426"/>
      <c r="P2438" s="427"/>
      <c r="Q2438" s="427"/>
      <c r="R2438" s="426"/>
      <c r="S2438" s="426"/>
      <c r="T2438" s="426"/>
      <c r="U2438" s="426"/>
      <c r="V2438" s="426"/>
      <c r="W2438" s="426"/>
      <c r="X2438" s="427"/>
      <c r="Y2438" s="416" t="e">
        <f t="shared" si="186"/>
        <v>#N/A</v>
      </c>
      <c r="Z2438" s="416" t="e">
        <f t="shared" si="187"/>
        <v>#N/A</v>
      </c>
      <c r="AA2438" s="416" t="str">
        <f t="shared" si="188"/>
        <v/>
      </c>
      <c r="AB2438" s="416" t="e">
        <f t="shared" si="189"/>
        <v>#N/A</v>
      </c>
      <c r="AC2438" s="416" t="e">
        <f t="shared" si="190"/>
        <v>#N/A</v>
      </c>
    </row>
    <row r="2439" ht="22.5" customHeight="1" spans="1:29">
      <c r="A2439" s="421"/>
      <c r="B2439" s="422"/>
      <c r="C2439" s="422"/>
      <c r="D2439" s="421"/>
      <c r="E2439" s="421"/>
      <c r="F2439" s="421"/>
      <c r="G2439" s="421"/>
      <c r="H2439" s="421"/>
      <c r="I2439" s="421"/>
      <c r="J2439" s="421"/>
      <c r="K2439" s="421"/>
      <c r="L2439" s="421"/>
      <c r="M2439" s="421"/>
      <c r="N2439" s="426"/>
      <c r="O2439" s="426"/>
      <c r="P2439" s="427"/>
      <c r="Q2439" s="427"/>
      <c r="R2439" s="426"/>
      <c r="S2439" s="426"/>
      <c r="T2439" s="426"/>
      <c r="U2439" s="426"/>
      <c r="V2439" s="426"/>
      <c r="W2439" s="426"/>
      <c r="X2439" s="427"/>
      <c r="Y2439" s="416" t="e">
        <f t="shared" ref="Y2439:Y2502" si="191">_xlfn.IFS(LEFT(M2439,3)="003","三保支出",LEFT(M2439,3)="004","刚性支出",LEFT(M2439,3)="000","促发展支出")</f>
        <v>#N/A</v>
      </c>
      <c r="Z2439" s="416" t="e">
        <f t="shared" ref="Z2439:Z2502" si="192">_xlfn.IFS(LEFT(E2439,1)="3","项目支出",LEFT(E2439,1)="1","人员类支出",LEFT(E2439,1)="2","运转类支出")</f>
        <v>#N/A</v>
      </c>
      <c r="AA2439" s="416" t="str">
        <f t="shared" ref="AA2439:AA2502" si="193">LEFT(H2439,7)</f>
        <v/>
      </c>
      <c r="AB2439" s="416" t="e">
        <f t="shared" ref="AB2439:AB2502" si="194">_xlfn.IFS(LEFT(M2439,6)="003001","保工资",LEFT(M2439,6)="003002","保运转",LEFT(M2439,6)="003003","保基本民生")</f>
        <v>#N/A</v>
      </c>
      <c r="AC2439" s="416" t="e">
        <f t="shared" ref="AC2439:AC2502" si="195">IF(Z2439="项目支出","否","是")</f>
        <v>#N/A</v>
      </c>
    </row>
    <row r="2440" ht="22.5" customHeight="1" spans="1:29">
      <c r="A2440" s="421"/>
      <c r="B2440" s="422"/>
      <c r="C2440" s="422"/>
      <c r="D2440" s="421"/>
      <c r="E2440" s="421"/>
      <c r="F2440" s="421"/>
      <c r="G2440" s="421"/>
      <c r="H2440" s="421"/>
      <c r="I2440" s="421"/>
      <c r="J2440" s="421"/>
      <c r="K2440" s="421"/>
      <c r="L2440" s="421"/>
      <c r="M2440" s="421"/>
      <c r="N2440" s="426"/>
      <c r="O2440" s="426"/>
      <c r="P2440" s="427"/>
      <c r="Q2440" s="427"/>
      <c r="R2440" s="426"/>
      <c r="S2440" s="426"/>
      <c r="T2440" s="426"/>
      <c r="U2440" s="426"/>
      <c r="V2440" s="426"/>
      <c r="W2440" s="426"/>
      <c r="X2440" s="427"/>
      <c r="Y2440" s="416" t="e">
        <f t="shared" si="191"/>
        <v>#N/A</v>
      </c>
      <c r="Z2440" s="416" t="e">
        <f t="shared" si="192"/>
        <v>#N/A</v>
      </c>
      <c r="AA2440" s="416" t="str">
        <f t="shared" si="193"/>
        <v/>
      </c>
      <c r="AB2440" s="416" t="e">
        <f t="shared" si="194"/>
        <v>#N/A</v>
      </c>
      <c r="AC2440" s="416" t="e">
        <f t="shared" si="195"/>
        <v>#N/A</v>
      </c>
    </row>
    <row r="2441" ht="22.5" customHeight="1" spans="1:29">
      <c r="A2441" s="421"/>
      <c r="B2441" s="422"/>
      <c r="C2441" s="422"/>
      <c r="D2441" s="421"/>
      <c r="E2441" s="421"/>
      <c r="F2441" s="421"/>
      <c r="G2441" s="421"/>
      <c r="H2441" s="421"/>
      <c r="I2441" s="421"/>
      <c r="J2441" s="421"/>
      <c r="K2441" s="421"/>
      <c r="L2441" s="421"/>
      <c r="M2441" s="421"/>
      <c r="N2441" s="426"/>
      <c r="O2441" s="426"/>
      <c r="P2441" s="427"/>
      <c r="Q2441" s="427"/>
      <c r="R2441" s="426"/>
      <c r="S2441" s="426"/>
      <c r="T2441" s="426"/>
      <c r="U2441" s="426"/>
      <c r="V2441" s="426"/>
      <c r="W2441" s="426"/>
      <c r="X2441" s="427"/>
      <c r="Y2441" s="416" t="e">
        <f t="shared" si="191"/>
        <v>#N/A</v>
      </c>
      <c r="Z2441" s="416" t="e">
        <f t="shared" si="192"/>
        <v>#N/A</v>
      </c>
      <c r="AA2441" s="416" t="str">
        <f t="shared" si="193"/>
        <v/>
      </c>
      <c r="AB2441" s="416" t="e">
        <f t="shared" si="194"/>
        <v>#N/A</v>
      </c>
      <c r="AC2441" s="416" t="e">
        <f t="shared" si="195"/>
        <v>#N/A</v>
      </c>
    </row>
    <row r="2442" ht="22.5" customHeight="1" spans="1:29">
      <c r="A2442" s="421"/>
      <c r="B2442" s="422"/>
      <c r="C2442" s="422"/>
      <c r="D2442" s="421"/>
      <c r="E2442" s="421"/>
      <c r="F2442" s="421"/>
      <c r="G2442" s="421"/>
      <c r="H2442" s="421"/>
      <c r="I2442" s="421"/>
      <c r="J2442" s="421"/>
      <c r="K2442" s="421"/>
      <c r="L2442" s="421"/>
      <c r="M2442" s="421"/>
      <c r="N2442" s="426"/>
      <c r="O2442" s="426"/>
      <c r="P2442" s="427"/>
      <c r="Q2442" s="427"/>
      <c r="R2442" s="426"/>
      <c r="S2442" s="426"/>
      <c r="T2442" s="426"/>
      <c r="U2442" s="426"/>
      <c r="V2442" s="426"/>
      <c r="W2442" s="426"/>
      <c r="X2442" s="427"/>
      <c r="Y2442" s="416" t="e">
        <f t="shared" si="191"/>
        <v>#N/A</v>
      </c>
      <c r="Z2442" s="416" t="e">
        <f t="shared" si="192"/>
        <v>#N/A</v>
      </c>
      <c r="AA2442" s="416" t="str">
        <f t="shared" si="193"/>
        <v/>
      </c>
      <c r="AB2442" s="416" t="e">
        <f t="shared" si="194"/>
        <v>#N/A</v>
      </c>
      <c r="AC2442" s="416" t="e">
        <f t="shared" si="195"/>
        <v>#N/A</v>
      </c>
    </row>
    <row r="2443" ht="22.5" customHeight="1" spans="1:29">
      <c r="A2443" s="421"/>
      <c r="B2443" s="422"/>
      <c r="C2443" s="422"/>
      <c r="D2443" s="421"/>
      <c r="E2443" s="421"/>
      <c r="F2443" s="421"/>
      <c r="G2443" s="421"/>
      <c r="H2443" s="421"/>
      <c r="I2443" s="421"/>
      <c r="J2443" s="421"/>
      <c r="K2443" s="421"/>
      <c r="L2443" s="421"/>
      <c r="M2443" s="421"/>
      <c r="N2443" s="426"/>
      <c r="O2443" s="426"/>
      <c r="P2443" s="427"/>
      <c r="Q2443" s="427"/>
      <c r="R2443" s="426"/>
      <c r="S2443" s="426"/>
      <c r="T2443" s="426"/>
      <c r="U2443" s="426"/>
      <c r="V2443" s="426"/>
      <c r="W2443" s="426"/>
      <c r="X2443" s="427"/>
      <c r="Y2443" s="416" t="e">
        <f t="shared" si="191"/>
        <v>#N/A</v>
      </c>
      <c r="Z2443" s="416" t="e">
        <f t="shared" si="192"/>
        <v>#N/A</v>
      </c>
      <c r="AA2443" s="416" t="str">
        <f t="shared" si="193"/>
        <v/>
      </c>
      <c r="AB2443" s="416" t="e">
        <f t="shared" si="194"/>
        <v>#N/A</v>
      </c>
      <c r="AC2443" s="416" t="e">
        <f t="shared" si="195"/>
        <v>#N/A</v>
      </c>
    </row>
    <row r="2444" ht="22.5" customHeight="1" spans="1:29">
      <c r="A2444" s="421"/>
      <c r="B2444" s="422"/>
      <c r="C2444" s="422"/>
      <c r="D2444" s="421"/>
      <c r="E2444" s="421"/>
      <c r="F2444" s="421"/>
      <c r="G2444" s="421"/>
      <c r="H2444" s="421"/>
      <c r="I2444" s="421"/>
      <c r="J2444" s="421"/>
      <c r="K2444" s="421"/>
      <c r="L2444" s="421"/>
      <c r="M2444" s="421"/>
      <c r="N2444" s="426"/>
      <c r="O2444" s="426"/>
      <c r="P2444" s="427"/>
      <c r="Q2444" s="427"/>
      <c r="R2444" s="426"/>
      <c r="S2444" s="426"/>
      <c r="T2444" s="426"/>
      <c r="U2444" s="426"/>
      <c r="V2444" s="426"/>
      <c r="W2444" s="426"/>
      <c r="X2444" s="427"/>
      <c r="Y2444" s="416" t="e">
        <f t="shared" si="191"/>
        <v>#N/A</v>
      </c>
      <c r="Z2444" s="416" t="e">
        <f t="shared" si="192"/>
        <v>#N/A</v>
      </c>
      <c r="AA2444" s="416" t="str">
        <f t="shared" si="193"/>
        <v/>
      </c>
      <c r="AB2444" s="416" t="e">
        <f t="shared" si="194"/>
        <v>#N/A</v>
      </c>
      <c r="AC2444" s="416" t="e">
        <f t="shared" si="195"/>
        <v>#N/A</v>
      </c>
    </row>
    <row r="2445" ht="22.5" customHeight="1" spans="1:29">
      <c r="A2445" s="421"/>
      <c r="B2445" s="422"/>
      <c r="C2445" s="422"/>
      <c r="D2445" s="421"/>
      <c r="E2445" s="421"/>
      <c r="F2445" s="421"/>
      <c r="G2445" s="421"/>
      <c r="H2445" s="421"/>
      <c r="I2445" s="421"/>
      <c r="J2445" s="421"/>
      <c r="K2445" s="421"/>
      <c r="L2445" s="421"/>
      <c r="M2445" s="421"/>
      <c r="N2445" s="426"/>
      <c r="O2445" s="426"/>
      <c r="P2445" s="427"/>
      <c r="Q2445" s="427"/>
      <c r="R2445" s="426"/>
      <c r="S2445" s="426"/>
      <c r="T2445" s="426"/>
      <c r="U2445" s="426"/>
      <c r="V2445" s="426"/>
      <c r="W2445" s="426"/>
      <c r="X2445" s="427"/>
      <c r="Y2445" s="416" t="e">
        <f t="shared" si="191"/>
        <v>#N/A</v>
      </c>
      <c r="Z2445" s="416" t="e">
        <f t="shared" si="192"/>
        <v>#N/A</v>
      </c>
      <c r="AA2445" s="416" t="str">
        <f t="shared" si="193"/>
        <v/>
      </c>
      <c r="AB2445" s="416" t="e">
        <f t="shared" si="194"/>
        <v>#N/A</v>
      </c>
      <c r="AC2445" s="416" t="e">
        <f t="shared" si="195"/>
        <v>#N/A</v>
      </c>
    </row>
    <row r="2446" ht="22.5" customHeight="1" spans="1:29">
      <c r="A2446" s="421"/>
      <c r="B2446" s="422"/>
      <c r="C2446" s="422"/>
      <c r="D2446" s="421"/>
      <c r="E2446" s="421"/>
      <c r="F2446" s="421"/>
      <c r="G2446" s="421"/>
      <c r="H2446" s="421"/>
      <c r="I2446" s="421"/>
      <c r="J2446" s="421"/>
      <c r="K2446" s="421"/>
      <c r="L2446" s="421"/>
      <c r="M2446" s="421"/>
      <c r="N2446" s="426"/>
      <c r="O2446" s="426"/>
      <c r="P2446" s="427"/>
      <c r="Q2446" s="427"/>
      <c r="R2446" s="426"/>
      <c r="S2446" s="426"/>
      <c r="T2446" s="426"/>
      <c r="U2446" s="426"/>
      <c r="V2446" s="426"/>
      <c r="W2446" s="426"/>
      <c r="X2446" s="427"/>
      <c r="Y2446" s="416" t="e">
        <f t="shared" si="191"/>
        <v>#N/A</v>
      </c>
      <c r="Z2446" s="416" t="e">
        <f t="shared" si="192"/>
        <v>#N/A</v>
      </c>
      <c r="AA2446" s="416" t="str">
        <f t="shared" si="193"/>
        <v/>
      </c>
      <c r="AB2446" s="416" t="e">
        <f t="shared" si="194"/>
        <v>#N/A</v>
      </c>
      <c r="AC2446" s="416" t="e">
        <f t="shared" si="195"/>
        <v>#N/A</v>
      </c>
    </row>
    <row r="2447" ht="22.5" customHeight="1" spans="1:29">
      <c r="A2447" s="421"/>
      <c r="B2447" s="422"/>
      <c r="C2447" s="422"/>
      <c r="D2447" s="421"/>
      <c r="E2447" s="421"/>
      <c r="F2447" s="421"/>
      <c r="G2447" s="421"/>
      <c r="H2447" s="421"/>
      <c r="I2447" s="421"/>
      <c r="J2447" s="421"/>
      <c r="K2447" s="421"/>
      <c r="L2447" s="421"/>
      <c r="M2447" s="421"/>
      <c r="N2447" s="426"/>
      <c r="O2447" s="426"/>
      <c r="P2447" s="427"/>
      <c r="Q2447" s="427"/>
      <c r="R2447" s="426"/>
      <c r="S2447" s="426"/>
      <c r="T2447" s="426"/>
      <c r="U2447" s="426"/>
      <c r="V2447" s="426"/>
      <c r="W2447" s="426"/>
      <c r="X2447" s="427"/>
      <c r="Y2447" s="416" t="e">
        <f t="shared" si="191"/>
        <v>#N/A</v>
      </c>
      <c r="Z2447" s="416" t="e">
        <f t="shared" si="192"/>
        <v>#N/A</v>
      </c>
      <c r="AA2447" s="416" t="str">
        <f t="shared" si="193"/>
        <v/>
      </c>
      <c r="AB2447" s="416" t="e">
        <f t="shared" si="194"/>
        <v>#N/A</v>
      </c>
      <c r="AC2447" s="416" t="e">
        <f t="shared" si="195"/>
        <v>#N/A</v>
      </c>
    </row>
    <row r="2448" ht="22.5" customHeight="1" spans="1:29">
      <c r="A2448" s="421"/>
      <c r="B2448" s="422"/>
      <c r="C2448" s="422"/>
      <c r="D2448" s="421"/>
      <c r="E2448" s="421"/>
      <c r="F2448" s="421"/>
      <c r="G2448" s="421"/>
      <c r="H2448" s="421"/>
      <c r="I2448" s="421"/>
      <c r="J2448" s="421"/>
      <c r="K2448" s="421"/>
      <c r="L2448" s="421"/>
      <c r="M2448" s="421"/>
      <c r="N2448" s="426"/>
      <c r="O2448" s="426"/>
      <c r="P2448" s="427"/>
      <c r="Q2448" s="427"/>
      <c r="R2448" s="426"/>
      <c r="S2448" s="426"/>
      <c r="T2448" s="426"/>
      <c r="U2448" s="426"/>
      <c r="V2448" s="426"/>
      <c r="W2448" s="426"/>
      <c r="X2448" s="427"/>
      <c r="Y2448" s="416" t="e">
        <f t="shared" si="191"/>
        <v>#N/A</v>
      </c>
      <c r="Z2448" s="416" t="e">
        <f t="shared" si="192"/>
        <v>#N/A</v>
      </c>
      <c r="AA2448" s="416" t="str">
        <f t="shared" si="193"/>
        <v/>
      </c>
      <c r="AB2448" s="416" t="e">
        <f t="shared" si="194"/>
        <v>#N/A</v>
      </c>
      <c r="AC2448" s="416" t="e">
        <f t="shared" si="195"/>
        <v>#N/A</v>
      </c>
    </row>
    <row r="2449" ht="22.5" customHeight="1" spans="1:29">
      <c r="A2449" s="421"/>
      <c r="B2449" s="422"/>
      <c r="C2449" s="422"/>
      <c r="D2449" s="421"/>
      <c r="E2449" s="421"/>
      <c r="F2449" s="421"/>
      <c r="G2449" s="421"/>
      <c r="H2449" s="421"/>
      <c r="I2449" s="421"/>
      <c r="J2449" s="421"/>
      <c r="K2449" s="421"/>
      <c r="L2449" s="421"/>
      <c r="M2449" s="421"/>
      <c r="N2449" s="426"/>
      <c r="O2449" s="426"/>
      <c r="P2449" s="427"/>
      <c r="Q2449" s="427"/>
      <c r="R2449" s="426"/>
      <c r="S2449" s="426"/>
      <c r="T2449" s="426"/>
      <c r="U2449" s="426"/>
      <c r="V2449" s="426"/>
      <c r="W2449" s="426"/>
      <c r="X2449" s="427"/>
      <c r="Y2449" s="416" t="e">
        <f t="shared" si="191"/>
        <v>#N/A</v>
      </c>
      <c r="Z2449" s="416" t="e">
        <f t="shared" si="192"/>
        <v>#N/A</v>
      </c>
      <c r="AA2449" s="416" t="str">
        <f t="shared" si="193"/>
        <v/>
      </c>
      <c r="AB2449" s="416" t="e">
        <f t="shared" si="194"/>
        <v>#N/A</v>
      </c>
      <c r="AC2449" s="416" t="e">
        <f t="shared" si="195"/>
        <v>#N/A</v>
      </c>
    </row>
    <row r="2450" ht="22.5" customHeight="1" spans="1:29">
      <c r="A2450" s="421"/>
      <c r="B2450" s="422"/>
      <c r="C2450" s="422"/>
      <c r="D2450" s="421"/>
      <c r="E2450" s="421"/>
      <c r="F2450" s="421"/>
      <c r="G2450" s="421"/>
      <c r="H2450" s="421"/>
      <c r="I2450" s="421"/>
      <c r="J2450" s="421"/>
      <c r="K2450" s="421"/>
      <c r="L2450" s="421"/>
      <c r="M2450" s="421"/>
      <c r="N2450" s="426"/>
      <c r="O2450" s="426"/>
      <c r="P2450" s="427"/>
      <c r="Q2450" s="427"/>
      <c r="R2450" s="426"/>
      <c r="S2450" s="426"/>
      <c r="T2450" s="426"/>
      <c r="U2450" s="426"/>
      <c r="V2450" s="426"/>
      <c r="W2450" s="426"/>
      <c r="X2450" s="427"/>
      <c r="Y2450" s="416" t="e">
        <f t="shared" si="191"/>
        <v>#N/A</v>
      </c>
      <c r="Z2450" s="416" t="e">
        <f t="shared" si="192"/>
        <v>#N/A</v>
      </c>
      <c r="AA2450" s="416" t="str">
        <f t="shared" si="193"/>
        <v/>
      </c>
      <c r="AB2450" s="416" t="e">
        <f t="shared" si="194"/>
        <v>#N/A</v>
      </c>
      <c r="AC2450" s="416" t="e">
        <f t="shared" si="195"/>
        <v>#N/A</v>
      </c>
    </row>
    <row r="2451" ht="22.5" customHeight="1" spans="1:29">
      <c r="A2451" s="421"/>
      <c r="B2451" s="422"/>
      <c r="C2451" s="422"/>
      <c r="D2451" s="421"/>
      <c r="E2451" s="421"/>
      <c r="F2451" s="421"/>
      <c r="G2451" s="421"/>
      <c r="H2451" s="421"/>
      <c r="I2451" s="421"/>
      <c r="J2451" s="421"/>
      <c r="K2451" s="421"/>
      <c r="L2451" s="421"/>
      <c r="M2451" s="421"/>
      <c r="N2451" s="426"/>
      <c r="O2451" s="426"/>
      <c r="P2451" s="427"/>
      <c r="Q2451" s="427"/>
      <c r="R2451" s="426"/>
      <c r="S2451" s="426"/>
      <c r="T2451" s="426"/>
      <c r="U2451" s="426"/>
      <c r="V2451" s="426"/>
      <c r="W2451" s="426"/>
      <c r="X2451" s="427"/>
      <c r="Y2451" s="416" t="e">
        <f t="shared" si="191"/>
        <v>#N/A</v>
      </c>
      <c r="Z2451" s="416" t="e">
        <f t="shared" si="192"/>
        <v>#N/A</v>
      </c>
      <c r="AA2451" s="416" t="str">
        <f t="shared" si="193"/>
        <v/>
      </c>
      <c r="AB2451" s="416" t="e">
        <f t="shared" si="194"/>
        <v>#N/A</v>
      </c>
      <c r="AC2451" s="416" t="e">
        <f t="shared" si="195"/>
        <v>#N/A</v>
      </c>
    </row>
    <row r="2452" ht="22.5" customHeight="1" spans="1:29">
      <c r="A2452" s="421"/>
      <c r="B2452" s="422"/>
      <c r="C2452" s="422"/>
      <c r="D2452" s="421"/>
      <c r="E2452" s="421"/>
      <c r="F2452" s="421"/>
      <c r="G2452" s="421"/>
      <c r="H2452" s="421"/>
      <c r="I2452" s="421"/>
      <c r="J2452" s="421"/>
      <c r="K2452" s="421"/>
      <c r="L2452" s="421"/>
      <c r="M2452" s="421"/>
      <c r="N2452" s="426"/>
      <c r="O2452" s="426"/>
      <c r="P2452" s="427"/>
      <c r="Q2452" s="427"/>
      <c r="R2452" s="426"/>
      <c r="S2452" s="426"/>
      <c r="T2452" s="426"/>
      <c r="U2452" s="426"/>
      <c r="V2452" s="426"/>
      <c r="W2452" s="426"/>
      <c r="X2452" s="427"/>
      <c r="Y2452" s="416" t="e">
        <f t="shared" si="191"/>
        <v>#N/A</v>
      </c>
      <c r="Z2452" s="416" t="e">
        <f t="shared" si="192"/>
        <v>#N/A</v>
      </c>
      <c r="AA2452" s="416" t="str">
        <f t="shared" si="193"/>
        <v/>
      </c>
      <c r="AB2452" s="416" t="e">
        <f t="shared" si="194"/>
        <v>#N/A</v>
      </c>
      <c r="AC2452" s="416" t="e">
        <f t="shared" si="195"/>
        <v>#N/A</v>
      </c>
    </row>
    <row r="2453" ht="22.5" customHeight="1" spans="1:29">
      <c r="A2453" s="421"/>
      <c r="B2453" s="422"/>
      <c r="C2453" s="422"/>
      <c r="D2453" s="421"/>
      <c r="E2453" s="421"/>
      <c r="F2453" s="421"/>
      <c r="G2453" s="421"/>
      <c r="H2453" s="421"/>
      <c r="I2453" s="421"/>
      <c r="J2453" s="421"/>
      <c r="K2453" s="421"/>
      <c r="L2453" s="421"/>
      <c r="M2453" s="421"/>
      <c r="N2453" s="426"/>
      <c r="O2453" s="426"/>
      <c r="P2453" s="427"/>
      <c r="Q2453" s="427"/>
      <c r="R2453" s="426"/>
      <c r="S2453" s="426"/>
      <c r="T2453" s="426"/>
      <c r="U2453" s="426"/>
      <c r="V2453" s="426"/>
      <c r="W2453" s="426"/>
      <c r="X2453" s="427"/>
      <c r="Y2453" s="416" t="e">
        <f t="shared" si="191"/>
        <v>#N/A</v>
      </c>
      <c r="Z2453" s="416" t="e">
        <f t="shared" si="192"/>
        <v>#N/A</v>
      </c>
      <c r="AA2453" s="416" t="str">
        <f t="shared" si="193"/>
        <v/>
      </c>
      <c r="AB2453" s="416" t="e">
        <f t="shared" si="194"/>
        <v>#N/A</v>
      </c>
      <c r="AC2453" s="416" t="e">
        <f t="shared" si="195"/>
        <v>#N/A</v>
      </c>
    </row>
    <row r="2454" ht="22.5" customHeight="1" spans="1:29">
      <c r="A2454" s="421"/>
      <c r="B2454" s="422"/>
      <c r="C2454" s="422"/>
      <c r="D2454" s="421"/>
      <c r="E2454" s="421"/>
      <c r="F2454" s="421"/>
      <c r="G2454" s="421"/>
      <c r="H2454" s="421"/>
      <c r="I2454" s="421"/>
      <c r="J2454" s="421"/>
      <c r="K2454" s="421"/>
      <c r="L2454" s="421"/>
      <c r="M2454" s="421"/>
      <c r="N2454" s="426"/>
      <c r="O2454" s="426"/>
      <c r="P2454" s="427"/>
      <c r="Q2454" s="427"/>
      <c r="R2454" s="426"/>
      <c r="S2454" s="426"/>
      <c r="T2454" s="426"/>
      <c r="U2454" s="426"/>
      <c r="V2454" s="426"/>
      <c r="W2454" s="426"/>
      <c r="X2454" s="427"/>
      <c r="Y2454" s="416" t="e">
        <f t="shared" si="191"/>
        <v>#N/A</v>
      </c>
      <c r="Z2454" s="416" t="e">
        <f t="shared" si="192"/>
        <v>#N/A</v>
      </c>
      <c r="AA2454" s="416" t="str">
        <f t="shared" si="193"/>
        <v/>
      </c>
      <c r="AB2454" s="416" t="e">
        <f t="shared" si="194"/>
        <v>#N/A</v>
      </c>
      <c r="AC2454" s="416" t="e">
        <f t="shared" si="195"/>
        <v>#N/A</v>
      </c>
    </row>
    <row r="2455" ht="22.5" customHeight="1" spans="1:29">
      <c r="A2455" s="421"/>
      <c r="B2455" s="422"/>
      <c r="C2455" s="422"/>
      <c r="D2455" s="421"/>
      <c r="E2455" s="421"/>
      <c r="F2455" s="421"/>
      <c r="G2455" s="421"/>
      <c r="H2455" s="421"/>
      <c r="I2455" s="421"/>
      <c r="J2455" s="421"/>
      <c r="K2455" s="421"/>
      <c r="L2455" s="421"/>
      <c r="M2455" s="421"/>
      <c r="N2455" s="426"/>
      <c r="O2455" s="426"/>
      <c r="P2455" s="427"/>
      <c r="Q2455" s="427"/>
      <c r="R2455" s="426"/>
      <c r="S2455" s="426"/>
      <c r="T2455" s="426"/>
      <c r="U2455" s="426"/>
      <c r="V2455" s="426"/>
      <c r="W2455" s="426"/>
      <c r="X2455" s="427"/>
      <c r="Y2455" s="416" t="e">
        <f t="shared" si="191"/>
        <v>#N/A</v>
      </c>
      <c r="Z2455" s="416" t="e">
        <f t="shared" si="192"/>
        <v>#N/A</v>
      </c>
      <c r="AA2455" s="416" t="str">
        <f t="shared" si="193"/>
        <v/>
      </c>
      <c r="AB2455" s="416" t="e">
        <f t="shared" si="194"/>
        <v>#N/A</v>
      </c>
      <c r="AC2455" s="416" t="e">
        <f t="shared" si="195"/>
        <v>#N/A</v>
      </c>
    </row>
    <row r="2456" ht="22.5" customHeight="1" spans="1:29">
      <c r="A2456" s="421"/>
      <c r="B2456" s="422"/>
      <c r="C2456" s="422"/>
      <c r="D2456" s="421"/>
      <c r="E2456" s="421"/>
      <c r="F2456" s="421"/>
      <c r="G2456" s="421"/>
      <c r="H2456" s="421"/>
      <c r="I2456" s="421"/>
      <c r="J2456" s="421"/>
      <c r="K2456" s="421"/>
      <c r="L2456" s="421"/>
      <c r="M2456" s="421"/>
      <c r="N2456" s="426"/>
      <c r="O2456" s="426"/>
      <c r="P2456" s="427"/>
      <c r="Q2456" s="427"/>
      <c r="R2456" s="426"/>
      <c r="S2456" s="426"/>
      <c r="T2456" s="426"/>
      <c r="U2456" s="426"/>
      <c r="V2456" s="426"/>
      <c r="W2456" s="426"/>
      <c r="X2456" s="427"/>
      <c r="Y2456" s="416" t="e">
        <f t="shared" si="191"/>
        <v>#N/A</v>
      </c>
      <c r="Z2456" s="416" t="e">
        <f t="shared" si="192"/>
        <v>#N/A</v>
      </c>
      <c r="AA2456" s="416" t="str">
        <f t="shared" si="193"/>
        <v/>
      </c>
      <c r="AB2456" s="416" t="e">
        <f t="shared" si="194"/>
        <v>#N/A</v>
      </c>
      <c r="AC2456" s="416" t="e">
        <f t="shared" si="195"/>
        <v>#N/A</v>
      </c>
    </row>
    <row r="2457" ht="22.5" customHeight="1" spans="1:29">
      <c r="A2457" s="421"/>
      <c r="B2457" s="422"/>
      <c r="C2457" s="422"/>
      <c r="D2457" s="421"/>
      <c r="E2457" s="421"/>
      <c r="F2457" s="421"/>
      <c r="G2457" s="421"/>
      <c r="H2457" s="421"/>
      <c r="I2457" s="421"/>
      <c r="J2457" s="421"/>
      <c r="K2457" s="421"/>
      <c r="L2457" s="421"/>
      <c r="M2457" s="421"/>
      <c r="N2457" s="426"/>
      <c r="O2457" s="426"/>
      <c r="P2457" s="427"/>
      <c r="Q2457" s="427"/>
      <c r="R2457" s="426"/>
      <c r="S2457" s="426"/>
      <c r="T2457" s="426"/>
      <c r="U2457" s="426"/>
      <c r="V2457" s="426"/>
      <c r="W2457" s="426"/>
      <c r="X2457" s="427"/>
      <c r="Y2457" s="416" t="e">
        <f t="shared" si="191"/>
        <v>#N/A</v>
      </c>
      <c r="Z2457" s="416" t="e">
        <f t="shared" si="192"/>
        <v>#N/A</v>
      </c>
      <c r="AA2457" s="416" t="str">
        <f t="shared" si="193"/>
        <v/>
      </c>
      <c r="AB2457" s="416" t="e">
        <f t="shared" si="194"/>
        <v>#N/A</v>
      </c>
      <c r="AC2457" s="416" t="e">
        <f t="shared" si="195"/>
        <v>#N/A</v>
      </c>
    </row>
    <row r="2458" ht="22.5" customHeight="1" spans="1:29">
      <c r="A2458" s="421"/>
      <c r="B2458" s="422"/>
      <c r="C2458" s="422"/>
      <c r="D2458" s="421"/>
      <c r="E2458" s="421"/>
      <c r="F2458" s="421"/>
      <c r="G2458" s="421"/>
      <c r="H2458" s="421"/>
      <c r="I2458" s="421"/>
      <c r="J2458" s="421"/>
      <c r="K2458" s="421"/>
      <c r="L2458" s="421"/>
      <c r="M2458" s="421"/>
      <c r="N2458" s="426"/>
      <c r="O2458" s="426"/>
      <c r="P2458" s="427"/>
      <c r="Q2458" s="427"/>
      <c r="R2458" s="426"/>
      <c r="S2458" s="426"/>
      <c r="T2458" s="426"/>
      <c r="U2458" s="426"/>
      <c r="V2458" s="426"/>
      <c r="W2458" s="426"/>
      <c r="X2458" s="427"/>
      <c r="Y2458" s="416" t="e">
        <f t="shared" si="191"/>
        <v>#N/A</v>
      </c>
      <c r="Z2458" s="416" t="e">
        <f t="shared" si="192"/>
        <v>#N/A</v>
      </c>
      <c r="AA2458" s="416" t="str">
        <f t="shared" si="193"/>
        <v/>
      </c>
      <c r="AB2458" s="416" t="e">
        <f t="shared" si="194"/>
        <v>#N/A</v>
      </c>
      <c r="AC2458" s="416" t="e">
        <f t="shared" si="195"/>
        <v>#N/A</v>
      </c>
    </row>
    <row r="2459" ht="22.5" customHeight="1" spans="1:29">
      <c r="A2459" s="421"/>
      <c r="B2459" s="422"/>
      <c r="C2459" s="422"/>
      <c r="D2459" s="421"/>
      <c r="E2459" s="421"/>
      <c r="F2459" s="421"/>
      <c r="G2459" s="421"/>
      <c r="H2459" s="421"/>
      <c r="I2459" s="421"/>
      <c r="J2459" s="421"/>
      <c r="K2459" s="421"/>
      <c r="L2459" s="421"/>
      <c r="M2459" s="421"/>
      <c r="N2459" s="426"/>
      <c r="O2459" s="426"/>
      <c r="P2459" s="427"/>
      <c r="Q2459" s="427"/>
      <c r="R2459" s="426"/>
      <c r="S2459" s="426"/>
      <c r="T2459" s="426"/>
      <c r="U2459" s="426"/>
      <c r="V2459" s="426"/>
      <c r="W2459" s="426"/>
      <c r="X2459" s="427"/>
      <c r="Y2459" s="416" t="e">
        <f t="shared" si="191"/>
        <v>#N/A</v>
      </c>
      <c r="Z2459" s="416" t="e">
        <f t="shared" si="192"/>
        <v>#N/A</v>
      </c>
      <c r="AA2459" s="416" t="str">
        <f t="shared" si="193"/>
        <v/>
      </c>
      <c r="AB2459" s="416" t="e">
        <f t="shared" si="194"/>
        <v>#N/A</v>
      </c>
      <c r="AC2459" s="416" t="e">
        <f t="shared" si="195"/>
        <v>#N/A</v>
      </c>
    </row>
    <row r="2460" ht="22.5" customHeight="1" spans="1:29">
      <c r="A2460" s="421"/>
      <c r="B2460" s="422"/>
      <c r="C2460" s="422"/>
      <c r="D2460" s="421"/>
      <c r="E2460" s="421"/>
      <c r="F2460" s="421"/>
      <c r="G2460" s="421"/>
      <c r="H2460" s="421"/>
      <c r="I2460" s="421"/>
      <c r="J2460" s="421"/>
      <c r="K2460" s="421"/>
      <c r="L2460" s="421"/>
      <c r="M2460" s="421"/>
      <c r="N2460" s="426"/>
      <c r="O2460" s="426"/>
      <c r="P2460" s="427"/>
      <c r="Q2460" s="427"/>
      <c r="R2460" s="426"/>
      <c r="S2460" s="426"/>
      <c r="T2460" s="426"/>
      <c r="U2460" s="426"/>
      <c r="V2460" s="426"/>
      <c r="W2460" s="426"/>
      <c r="X2460" s="427"/>
      <c r="Y2460" s="416" t="e">
        <f t="shared" si="191"/>
        <v>#N/A</v>
      </c>
      <c r="Z2460" s="416" t="e">
        <f t="shared" si="192"/>
        <v>#N/A</v>
      </c>
      <c r="AA2460" s="416" t="str">
        <f t="shared" si="193"/>
        <v/>
      </c>
      <c r="AB2460" s="416" t="e">
        <f t="shared" si="194"/>
        <v>#N/A</v>
      </c>
      <c r="AC2460" s="416" t="e">
        <f t="shared" si="195"/>
        <v>#N/A</v>
      </c>
    </row>
    <row r="2461" ht="22.5" customHeight="1" spans="1:29">
      <c r="A2461" s="421"/>
      <c r="B2461" s="422"/>
      <c r="C2461" s="422"/>
      <c r="D2461" s="421"/>
      <c r="E2461" s="421"/>
      <c r="F2461" s="421"/>
      <c r="G2461" s="421"/>
      <c r="H2461" s="421"/>
      <c r="I2461" s="421"/>
      <c r="J2461" s="421"/>
      <c r="K2461" s="421"/>
      <c r="L2461" s="421"/>
      <c r="M2461" s="421"/>
      <c r="N2461" s="426"/>
      <c r="O2461" s="426"/>
      <c r="P2461" s="427"/>
      <c r="Q2461" s="427"/>
      <c r="R2461" s="426"/>
      <c r="S2461" s="426"/>
      <c r="T2461" s="426"/>
      <c r="U2461" s="426"/>
      <c r="V2461" s="426"/>
      <c r="W2461" s="426"/>
      <c r="X2461" s="427"/>
      <c r="Y2461" s="416" t="e">
        <f t="shared" si="191"/>
        <v>#N/A</v>
      </c>
      <c r="Z2461" s="416" t="e">
        <f t="shared" si="192"/>
        <v>#N/A</v>
      </c>
      <c r="AA2461" s="416" t="str">
        <f t="shared" si="193"/>
        <v/>
      </c>
      <c r="AB2461" s="416" t="e">
        <f t="shared" si="194"/>
        <v>#N/A</v>
      </c>
      <c r="AC2461" s="416" t="e">
        <f t="shared" si="195"/>
        <v>#N/A</v>
      </c>
    </row>
    <row r="2462" ht="22.5" customHeight="1" spans="1:29">
      <c r="A2462" s="421"/>
      <c r="B2462" s="422"/>
      <c r="C2462" s="422"/>
      <c r="D2462" s="421"/>
      <c r="E2462" s="421"/>
      <c r="F2462" s="421"/>
      <c r="G2462" s="421"/>
      <c r="H2462" s="421"/>
      <c r="I2462" s="421"/>
      <c r="J2462" s="421"/>
      <c r="K2462" s="421"/>
      <c r="L2462" s="421"/>
      <c r="M2462" s="421"/>
      <c r="N2462" s="426"/>
      <c r="O2462" s="426"/>
      <c r="P2462" s="427"/>
      <c r="Q2462" s="427"/>
      <c r="R2462" s="426"/>
      <c r="S2462" s="426"/>
      <c r="T2462" s="426"/>
      <c r="U2462" s="426"/>
      <c r="V2462" s="426"/>
      <c r="W2462" s="426"/>
      <c r="X2462" s="427"/>
      <c r="Y2462" s="416" t="e">
        <f t="shared" si="191"/>
        <v>#N/A</v>
      </c>
      <c r="Z2462" s="416" t="e">
        <f t="shared" si="192"/>
        <v>#N/A</v>
      </c>
      <c r="AA2462" s="416" t="str">
        <f t="shared" si="193"/>
        <v/>
      </c>
      <c r="AB2462" s="416" t="e">
        <f t="shared" si="194"/>
        <v>#N/A</v>
      </c>
      <c r="AC2462" s="416" t="e">
        <f t="shared" si="195"/>
        <v>#N/A</v>
      </c>
    </row>
    <row r="2463" ht="22.5" customHeight="1" spans="1:29">
      <c r="A2463" s="421"/>
      <c r="B2463" s="422"/>
      <c r="C2463" s="422"/>
      <c r="D2463" s="421"/>
      <c r="E2463" s="421"/>
      <c r="F2463" s="421"/>
      <c r="G2463" s="421"/>
      <c r="H2463" s="421"/>
      <c r="I2463" s="421"/>
      <c r="J2463" s="421"/>
      <c r="K2463" s="421"/>
      <c r="L2463" s="421"/>
      <c r="M2463" s="421"/>
      <c r="N2463" s="426"/>
      <c r="O2463" s="426"/>
      <c r="P2463" s="427"/>
      <c r="Q2463" s="427"/>
      <c r="R2463" s="426"/>
      <c r="S2463" s="426"/>
      <c r="T2463" s="426"/>
      <c r="U2463" s="426"/>
      <c r="V2463" s="426"/>
      <c r="W2463" s="426"/>
      <c r="X2463" s="427"/>
      <c r="Y2463" s="416" t="e">
        <f t="shared" si="191"/>
        <v>#N/A</v>
      </c>
      <c r="Z2463" s="416" t="e">
        <f t="shared" si="192"/>
        <v>#N/A</v>
      </c>
      <c r="AA2463" s="416" t="str">
        <f t="shared" si="193"/>
        <v/>
      </c>
      <c r="AB2463" s="416" t="e">
        <f t="shared" si="194"/>
        <v>#N/A</v>
      </c>
      <c r="AC2463" s="416" t="e">
        <f t="shared" si="195"/>
        <v>#N/A</v>
      </c>
    </row>
    <row r="2464" ht="22.5" customHeight="1" spans="1:29">
      <c r="A2464" s="421"/>
      <c r="B2464" s="422"/>
      <c r="C2464" s="422"/>
      <c r="D2464" s="421"/>
      <c r="E2464" s="421"/>
      <c r="F2464" s="421"/>
      <c r="G2464" s="421"/>
      <c r="H2464" s="421"/>
      <c r="I2464" s="421"/>
      <c r="J2464" s="421"/>
      <c r="K2464" s="421"/>
      <c r="L2464" s="421"/>
      <c r="M2464" s="421"/>
      <c r="N2464" s="426"/>
      <c r="O2464" s="426"/>
      <c r="P2464" s="427"/>
      <c r="Q2464" s="427"/>
      <c r="R2464" s="426"/>
      <c r="S2464" s="426"/>
      <c r="T2464" s="426"/>
      <c r="U2464" s="426"/>
      <c r="V2464" s="426"/>
      <c r="W2464" s="426"/>
      <c r="X2464" s="427"/>
      <c r="Y2464" s="416" t="e">
        <f t="shared" si="191"/>
        <v>#N/A</v>
      </c>
      <c r="Z2464" s="416" t="e">
        <f t="shared" si="192"/>
        <v>#N/A</v>
      </c>
      <c r="AA2464" s="416" t="str">
        <f t="shared" si="193"/>
        <v/>
      </c>
      <c r="AB2464" s="416" t="e">
        <f t="shared" si="194"/>
        <v>#N/A</v>
      </c>
      <c r="AC2464" s="416" t="e">
        <f t="shared" si="195"/>
        <v>#N/A</v>
      </c>
    </row>
    <row r="2465" ht="22.5" customHeight="1" spans="1:29">
      <c r="A2465" s="421"/>
      <c r="B2465" s="422"/>
      <c r="C2465" s="422"/>
      <c r="D2465" s="421"/>
      <c r="E2465" s="421"/>
      <c r="F2465" s="421"/>
      <c r="G2465" s="421"/>
      <c r="H2465" s="421"/>
      <c r="I2465" s="421"/>
      <c r="J2465" s="421"/>
      <c r="K2465" s="421"/>
      <c r="L2465" s="421"/>
      <c r="M2465" s="421"/>
      <c r="N2465" s="426"/>
      <c r="O2465" s="426"/>
      <c r="P2465" s="427"/>
      <c r="Q2465" s="427"/>
      <c r="R2465" s="426"/>
      <c r="S2465" s="426"/>
      <c r="T2465" s="426"/>
      <c r="U2465" s="426"/>
      <c r="V2465" s="426"/>
      <c r="W2465" s="426"/>
      <c r="X2465" s="427"/>
      <c r="Y2465" s="416" t="e">
        <f t="shared" si="191"/>
        <v>#N/A</v>
      </c>
      <c r="Z2465" s="416" t="e">
        <f t="shared" si="192"/>
        <v>#N/A</v>
      </c>
      <c r="AA2465" s="416" t="str">
        <f t="shared" si="193"/>
        <v/>
      </c>
      <c r="AB2465" s="416" t="e">
        <f t="shared" si="194"/>
        <v>#N/A</v>
      </c>
      <c r="AC2465" s="416" t="e">
        <f t="shared" si="195"/>
        <v>#N/A</v>
      </c>
    </row>
    <row r="2466" ht="22.5" customHeight="1" spans="1:29">
      <c r="A2466" s="421"/>
      <c r="B2466" s="422"/>
      <c r="C2466" s="422"/>
      <c r="D2466" s="421"/>
      <c r="E2466" s="421"/>
      <c r="F2466" s="421"/>
      <c r="G2466" s="421"/>
      <c r="H2466" s="421"/>
      <c r="I2466" s="421"/>
      <c r="J2466" s="421"/>
      <c r="K2466" s="421"/>
      <c r="L2466" s="421"/>
      <c r="M2466" s="421"/>
      <c r="N2466" s="426"/>
      <c r="O2466" s="426"/>
      <c r="P2466" s="427"/>
      <c r="Q2466" s="427"/>
      <c r="R2466" s="426"/>
      <c r="S2466" s="426"/>
      <c r="T2466" s="426"/>
      <c r="U2466" s="426"/>
      <c r="V2466" s="426"/>
      <c r="W2466" s="426"/>
      <c r="X2466" s="427"/>
      <c r="Y2466" s="416" t="e">
        <f t="shared" si="191"/>
        <v>#N/A</v>
      </c>
      <c r="Z2466" s="416" t="e">
        <f t="shared" si="192"/>
        <v>#N/A</v>
      </c>
      <c r="AA2466" s="416" t="str">
        <f t="shared" si="193"/>
        <v/>
      </c>
      <c r="AB2466" s="416" t="e">
        <f t="shared" si="194"/>
        <v>#N/A</v>
      </c>
      <c r="AC2466" s="416" t="e">
        <f t="shared" si="195"/>
        <v>#N/A</v>
      </c>
    </row>
    <row r="2467" ht="22.5" customHeight="1" spans="1:29">
      <c r="A2467" s="421"/>
      <c r="B2467" s="422"/>
      <c r="C2467" s="422"/>
      <c r="D2467" s="421"/>
      <c r="E2467" s="421"/>
      <c r="F2467" s="421"/>
      <c r="G2467" s="421"/>
      <c r="H2467" s="421"/>
      <c r="I2467" s="421"/>
      <c r="J2467" s="421"/>
      <c r="K2467" s="421"/>
      <c r="L2467" s="421"/>
      <c r="M2467" s="421"/>
      <c r="N2467" s="426"/>
      <c r="O2467" s="426"/>
      <c r="P2467" s="427"/>
      <c r="Q2467" s="427"/>
      <c r="R2467" s="426"/>
      <c r="S2467" s="426"/>
      <c r="T2467" s="426"/>
      <c r="U2467" s="426"/>
      <c r="V2467" s="426"/>
      <c r="W2467" s="426"/>
      <c r="X2467" s="427"/>
      <c r="Y2467" s="416" t="e">
        <f t="shared" si="191"/>
        <v>#N/A</v>
      </c>
      <c r="Z2467" s="416" t="e">
        <f t="shared" si="192"/>
        <v>#N/A</v>
      </c>
      <c r="AA2467" s="416" t="str">
        <f t="shared" si="193"/>
        <v/>
      </c>
      <c r="AB2467" s="416" t="e">
        <f t="shared" si="194"/>
        <v>#N/A</v>
      </c>
      <c r="AC2467" s="416" t="e">
        <f t="shared" si="195"/>
        <v>#N/A</v>
      </c>
    </row>
    <row r="2468" ht="22.5" customHeight="1" spans="1:29">
      <c r="A2468" s="421"/>
      <c r="B2468" s="422"/>
      <c r="C2468" s="422"/>
      <c r="D2468" s="421"/>
      <c r="E2468" s="421"/>
      <c r="F2468" s="421"/>
      <c r="G2468" s="421"/>
      <c r="H2468" s="421"/>
      <c r="I2468" s="421"/>
      <c r="J2468" s="421"/>
      <c r="K2468" s="421"/>
      <c r="L2468" s="421"/>
      <c r="M2468" s="421"/>
      <c r="N2468" s="426"/>
      <c r="O2468" s="426"/>
      <c r="P2468" s="427"/>
      <c r="Q2468" s="427"/>
      <c r="R2468" s="426"/>
      <c r="S2468" s="426"/>
      <c r="T2468" s="426"/>
      <c r="U2468" s="426"/>
      <c r="V2468" s="426"/>
      <c r="W2468" s="426"/>
      <c r="X2468" s="427"/>
      <c r="Y2468" s="416" t="e">
        <f t="shared" si="191"/>
        <v>#N/A</v>
      </c>
      <c r="Z2468" s="416" t="e">
        <f t="shared" si="192"/>
        <v>#N/A</v>
      </c>
      <c r="AA2468" s="416" t="str">
        <f t="shared" si="193"/>
        <v/>
      </c>
      <c r="AB2468" s="416" t="e">
        <f t="shared" si="194"/>
        <v>#N/A</v>
      </c>
      <c r="AC2468" s="416" t="e">
        <f t="shared" si="195"/>
        <v>#N/A</v>
      </c>
    </row>
    <row r="2469" ht="22.5" customHeight="1" spans="1:29">
      <c r="A2469" s="421"/>
      <c r="B2469" s="422"/>
      <c r="C2469" s="422"/>
      <c r="D2469" s="421"/>
      <c r="E2469" s="421"/>
      <c r="F2469" s="421"/>
      <c r="G2469" s="421"/>
      <c r="H2469" s="421"/>
      <c r="I2469" s="421"/>
      <c r="J2469" s="421"/>
      <c r="K2469" s="421"/>
      <c r="L2469" s="421"/>
      <c r="M2469" s="421"/>
      <c r="N2469" s="426"/>
      <c r="O2469" s="426"/>
      <c r="P2469" s="427"/>
      <c r="Q2469" s="427"/>
      <c r="R2469" s="426"/>
      <c r="S2469" s="426"/>
      <c r="T2469" s="426"/>
      <c r="U2469" s="426"/>
      <c r="V2469" s="426"/>
      <c r="W2469" s="426"/>
      <c r="X2469" s="427"/>
      <c r="Y2469" s="416" t="e">
        <f t="shared" si="191"/>
        <v>#N/A</v>
      </c>
      <c r="Z2469" s="416" t="e">
        <f t="shared" si="192"/>
        <v>#N/A</v>
      </c>
      <c r="AA2469" s="416" t="str">
        <f t="shared" si="193"/>
        <v/>
      </c>
      <c r="AB2469" s="416" t="e">
        <f t="shared" si="194"/>
        <v>#N/A</v>
      </c>
      <c r="AC2469" s="416" t="e">
        <f t="shared" si="195"/>
        <v>#N/A</v>
      </c>
    </row>
    <row r="2470" ht="22.5" customHeight="1" spans="1:29">
      <c r="A2470" s="421"/>
      <c r="B2470" s="422"/>
      <c r="C2470" s="422"/>
      <c r="D2470" s="421"/>
      <c r="E2470" s="421"/>
      <c r="F2470" s="421"/>
      <c r="G2470" s="421"/>
      <c r="H2470" s="421"/>
      <c r="I2470" s="421"/>
      <c r="J2470" s="421"/>
      <c r="K2470" s="421"/>
      <c r="L2470" s="421"/>
      <c r="M2470" s="421"/>
      <c r="N2470" s="426"/>
      <c r="O2470" s="426"/>
      <c r="P2470" s="427"/>
      <c r="Q2470" s="427"/>
      <c r="R2470" s="426"/>
      <c r="S2470" s="426"/>
      <c r="T2470" s="426"/>
      <c r="U2470" s="426"/>
      <c r="V2470" s="426"/>
      <c r="W2470" s="426"/>
      <c r="X2470" s="427"/>
      <c r="Y2470" s="416" t="e">
        <f t="shared" si="191"/>
        <v>#N/A</v>
      </c>
      <c r="Z2470" s="416" t="e">
        <f t="shared" si="192"/>
        <v>#N/A</v>
      </c>
      <c r="AA2470" s="416" t="str">
        <f t="shared" si="193"/>
        <v/>
      </c>
      <c r="AB2470" s="416" t="e">
        <f t="shared" si="194"/>
        <v>#N/A</v>
      </c>
      <c r="AC2470" s="416" t="e">
        <f t="shared" si="195"/>
        <v>#N/A</v>
      </c>
    </row>
    <row r="2471" ht="22.5" customHeight="1" spans="1:29">
      <c r="A2471" s="421"/>
      <c r="B2471" s="422"/>
      <c r="C2471" s="422"/>
      <c r="D2471" s="421"/>
      <c r="E2471" s="421"/>
      <c r="F2471" s="421"/>
      <c r="G2471" s="421"/>
      <c r="H2471" s="421"/>
      <c r="I2471" s="421"/>
      <c r="J2471" s="421"/>
      <c r="K2471" s="421"/>
      <c r="L2471" s="421"/>
      <c r="M2471" s="421"/>
      <c r="N2471" s="426"/>
      <c r="O2471" s="426"/>
      <c r="P2471" s="427"/>
      <c r="Q2471" s="427"/>
      <c r="R2471" s="426"/>
      <c r="S2471" s="426"/>
      <c r="T2471" s="426"/>
      <c r="U2471" s="426"/>
      <c r="V2471" s="426"/>
      <c r="W2471" s="426"/>
      <c r="X2471" s="427"/>
      <c r="Y2471" s="416" t="e">
        <f t="shared" si="191"/>
        <v>#N/A</v>
      </c>
      <c r="Z2471" s="416" t="e">
        <f t="shared" si="192"/>
        <v>#N/A</v>
      </c>
      <c r="AA2471" s="416" t="str">
        <f t="shared" si="193"/>
        <v/>
      </c>
      <c r="AB2471" s="416" t="e">
        <f t="shared" si="194"/>
        <v>#N/A</v>
      </c>
      <c r="AC2471" s="416" t="e">
        <f t="shared" si="195"/>
        <v>#N/A</v>
      </c>
    </row>
    <row r="2472" ht="22.5" customHeight="1" spans="1:29">
      <c r="A2472" s="421"/>
      <c r="B2472" s="422"/>
      <c r="C2472" s="422"/>
      <c r="D2472" s="421"/>
      <c r="E2472" s="421"/>
      <c r="F2472" s="421"/>
      <c r="G2472" s="421"/>
      <c r="H2472" s="421"/>
      <c r="I2472" s="421"/>
      <c r="J2472" s="421"/>
      <c r="K2472" s="421"/>
      <c r="L2472" s="421"/>
      <c r="M2472" s="421"/>
      <c r="N2472" s="426"/>
      <c r="O2472" s="426"/>
      <c r="P2472" s="427"/>
      <c r="Q2472" s="427"/>
      <c r="R2472" s="426"/>
      <c r="S2472" s="426"/>
      <c r="T2472" s="426"/>
      <c r="U2472" s="426"/>
      <c r="V2472" s="426"/>
      <c r="W2472" s="426"/>
      <c r="X2472" s="427"/>
      <c r="Y2472" s="416" t="e">
        <f t="shared" si="191"/>
        <v>#N/A</v>
      </c>
      <c r="Z2472" s="416" t="e">
        <f t="shared" si="192"/>
        <v>#N/A</v>
      </c>
      <c r="AA2472" s="416" t="str">
        <f t="shared" si="193"/>
        <v/>
      </c>
      <c r="AB2472" s="416" t="e">
        <f t="shared" si="194"/>
        <v>#N/A</v>
      </c>
      <c r="AC2472" s="416" t="e">
        <f t="shared" si="195"/>
        <v>#N/A</v>
      </c>
    </row>
    <row r="2473" ht="22.5" customHeight="1" spans="1:29">
      <c r="A2473" s="421"/>
      <c r="B2473" s="422"/>
      <c r="C2473" s="422"/>
      <c r="D2473" s="421"/>
      <c r="E2473" s="421"/>
      <c r="F2473" s="421"/>
      <c r="G2473" s="421"/>
      <c r="H2473" s="421"/>
      <c r="I2473" s="421"/>
      <c r="J2473" s="421"/>
      <c r="K2473" s="421"/>
      <c r="L2473" s="421"/>
      <c r="M2473" s="421"/>
      <c r="N2473" s="426"/>
      <c r="O2473" s="426"/>
      <c r="P2473" s="427"/>
      <c r="Q2473" s="427"/>
      <c r="R2473" s="426"/>
      <c r="S2473" s="426"/>
      <c r="T2473" s="426"/>
      <c r="U2473" s="426"/>
      <c r="V2473" s="426"/>
      <c r="W2473" s="426"/>
      <c r="X2473" s="427"/>
      <c r="Y2473" s="416" t="e">
        <f t="shared" si="191"/>
        <v>#N/A</v>
      </c>
      <c r="Z2473" s="416" t="e">
        <f t="shared" si="192"/>
        <v>#N/A</v>
      </c>
      <c r="AA2473" s="416" t="str">
        <f t="shared" si="193"/>
        <v/>
      </c>
      <c r="AB2473" s="416" t="e">
        <f t="shared" si="194"/>
        <v>#N/A</v>
      </c>
      <c r="AC2473" s="416" t="e">
        <f t="shared" si="195"/>
        <v>#N/A</v>
      </c>
    </row>
    <row r="2474" ht="22.5" customHeight="1" spans="1:29">
      <c r="A2474" s="421"/>
      <c r="B2474" s="422"/>
      <c r="C2474" s="422"/>
      <c r="D2474" s="421"/>
      <c r="E2474" s="421"/>
      <c r="F2474" s="421"/>
      <c r="G2474" s="421"/>
      <c r="H2474" s="421"/>
      <c r="I2474" s="421"/>
      <c r="J2474" s="421"/>
      <c r="K2474" s="421"/>
      <c r="L2474" s="421"/>
      <c r="M2474" s="421"/>
      <c r="N2474" s="426"/>
      <c r="O2474" s="426"/>
      <c r="P2474" s="427"/>
      <c r="Q2474" s="427"/>
      <c r="R2474" s="426"/>
      <c r="S2474" s="426"/>
      <c r="T2474" s="426"/>
      <c r="U2474" s="426"/>
      <c r="V2474" s="426"/>
      <c r="W2474" s="426"/>
      <c r="X2474" s="427"/>
      <c r="Y2474" s="416" t="e">
        <f t="shared" si="191"/>
        <v>#N/A</v>
      </c>
      <c r="Z2474" s="416" t="e">
        <f t="shared" si="192"/>
        <v>#N/A</v>
      </c>
      <c r="AA2474" s="416" t="str">
        <f t="shared" si="193"/>
        <v/>
      </c>
      <c r="AB2474" s="416" t="e">
        <f t="shared" si="194"/>
        <v>#N/A</v>
      </c>
      <c r="AC2474" s="416" t="e">
        <f t="shared" si="195"/>
        <v>#N/A</v>
      </c>
    </row>
    <row r="2475" ht="22.5" customHeight="1" spans="1:29">
      <c r="A2475" s="421"/>
      <c r="B2475" s="422"/>
      <c r="C2475" s="422"/>
      <c r="D2475" s="421"/>
      <c r="E2475" s="421"/>
      <c r="F2475" s="421"/>
      <c r="G2475" s="421"/>
      <c r="H2475" s="421"/>
      <c r="I2475" s="421"/>
      <c r="J2475" s="421"/>
      <c r="K2475" s="421"/>
      <c r="L2475" s="421"/>
      <c r="M2475" s="421"/>
      <c r="N2475" s="426"/>
      <c r="O2475" s="426"/>
      <c r="P2475" s="427"/>
      <c r="Q2475" s="427"/>
      <c r="R2475" s="426"/>
      <c r="S2475" s="426"/>
      <c r="T2475" s="426"/>
      <c r="U2475" s="426"/>
      <c r="V2475" s="426"/>
      <c r="W2475" s="426"/>
      <c r="X2475" s="427"/>
      <c r="Y2475" s="416" t="e">
        <f t="shared" si="191"/>
        <v>#N/A</v>
      </c>
      <c r="Z2475" s="416" t="e">
        <f t="shared" si="192"/>
        <v>#N/A</v>
      </c>
      <c r="AA2475" s="416" t="str">
        <f t="shared" si="193"/>
        <v/>
      </c>
      <c r="AB2475" s="416" t="e">
        <f t="shared" si="194"/>
        <v>#N/A</v>
      </c>
      <c r="AC2475" s="416" t="e">
        <f t="shared" si="195"/>
        <v>#N/A</v>
      </c>
    </row>
    <row r="2476" ht="22.5" customHeight="1" spans="1:29">
      <c r="A2476" s="421"/>
      <c r="B2476" s="422"/>
      <c r="C2476" s="422"/>
      <c r="D2476" s="421"/>
      <c r="E2476" s="421"/>
      <c r="F2476" s="421"/>
      <c r="G2476" s="421"/>
      <c r="H2476" s="421"/>
      <c r="I2476" s="421"/>
      <c r="J2476" s="421"/>
      <c r="K2476" s="421"/>
      <c r="L2476" s="421"/>
      <c r="M2476" s="421"/>
      <c r="N2476" s="426"/>
      <c r="O2476" s="426"/>
      <c r="P2476" s="427"/>
      <c r="Q2476" s="427"/>
      <c r="R2476" s="426"/>
      <c r="S2476" s="426"/>
      <c r="T2476" s="426"/>
      <c r="U2476" s="426"/>
      <c r="V2476" s="426"/>
      <c r="W2476" s="426"/>
      <c r="X2476" s="427"/>
      <c r="Y2476" s="416" t="e">
        <f t="shared" si="191"/>
        <v>#N/A</v>
      </c>
      <c r="Z2476" s="416" t="e">
        <f t="shared" si="192"/>
        <v>#N/A</v>
      </c>
      <c r="AA2476" s="416" t="str">
        <f t="shared" si="193"/>
        <v/>
      </c>
      <c r="AB2476" s="416" t="e">
        <f t="shared" si="194"/>
        <v>#N/A</v>
      </c>
      <c r="AC2476" s="416" t="e">
        <f t="shared" si="195"/>
        <v>#N/A</v>
      </c>
    </row>
    <row r="2477" ht="22.5" customHeight="1" spans="1:29">
      <c r="A2477" s="421"/>
      <c r="B2477" s="422"/>
      <c r="C2477" s="422"/>
      <c r="D2477" s="421"/>
      <c r="E2477" s="421"/>
      <c r="F2477" s="421"/>
      <c r="G2477" s="421"/>
      <c r="H2477" s="421"/>
      <c r="I2477" s="421"/>
      <c r="J2477" s="421"/>
      <c r="K2477" s="421"/>
      <c r="L2477" s="421"/>
      <c r="M2477" s="421"/>
      <c r="N2477" s="426"/>
      <c r="O2477" s="426"/>
      <c r="P2477" s="427"/>
      <c r="Q2477" s="427"/>
      <c r="R2477" s="426"/>
      <c r="S2477" s="426"/>
      <c r="T2477" s="426"/>
      <c r="U2477" s="426"/>
      <c r="V2477" s="426"/>
      <c r="W2477" s="426"/>
      <c r="X2477" s="427"/>
      <c r="Y2477" s="416" t="e">
        <f t="shared" si="191"/>
        <v>#N/A</v>
      </c>
      <c r="Z2477" s="416" t="e">
        <f t="shared" si="192"/>
        <v>#N/A</v>
      </c>
      <c r="AA2477" s="416" t="str">
        <f t="shared" si="193"/>
        <v/>
      </c>
      <c r="AB2477" s="416" t="e">
        <f t="shared" si="194"/>
        <v>#N/A</v>
      </c>
      <c r="AC2477" s="416" t="e">
        <f t="shared" si="195"/>
        <v>#N/A</v>
      </c>
    </row>
    <row r="2478" ht="22.5" customHeight="1" spans="1:29">
      <c r="A2478" s="421"/>
      <c r="B2478" s="422"/>
      <c r="C2478" s="422"/>
      <c r="D2478" s="421"/>
      <c r="E2478" s="421"/>
      <c r="F2478" s="421"/>
      <c r="G2478" s="421"/>
      <c r="H2478" s="421"/>
      <c r="I2478" s="421"/>
      <c r="J2478" s="421"/>
      <c r="K2478" s="421"/>
      <c r="L2478" s="421"/>
      <c r="M2478" s="421"/>
      <c r="N2478" s="426"/>
      <c r="O2478" s="426"/>
      <c r="P2478" s="427"/>
      <c r="Q2478" s="427"/>
      <c r="R2478" s="426"/>
      <c r="S2478" s="426"/>
      <c r="T2478" s="426"/>
      <c r="U2478" s="426"/>
      <c r="V2478" s="426"/>
      <c r="W2478" s="426"/>
      <c r="X2478" s="427"/>
      <c r="Y2478" s="416" t="e">
        <f t="shared" si="191"/>
        <v>#N/A</v>
      </c>
      <c r="Z2478" s="416" t="e">
        <f t="shared" si="192"/>
        <v>#N/A</v>
      </c>
      <c r="AA2478" s="416" t="str">
        <f t="shared" si="193"/>
        <v/>
      </c>
      <c r="AB2478" s="416" t="e">
        <f t="shared" si="194"/>
        <v>#N/A</v>
      </c>
      <c r="AC2478" s="416" t="e">
        <f t="shared" si="195"/>
        <v>#N/A</v>
      </c>
    </row>
    <row r="2479" ht="22.5" customHeight="1" spans="1:29">
      <c r="A2479" s="421"/>
      <c r="B2479" s="422"/>
      <c r="C2479" s="422"/>
      <c r="D2479" s="421"/>
      <c r="E2479" s="421"/>
      <c r="F2479" s="421"/>
      <c r="G2479" s="421"/>
      <c r="H2479" s="421"/>
      <c r="I2479" s="421"/>
      <c r="J2479" s="421"/>
      <c r="K2479" s="421"/>
      <c r="L2479" s="421"/>
      <c r="M2479" s="421"/>
      <c r="N2479" s="426"/>
      <c r="O2479" s="426"/>
      <c r="P2479" s="427"/>
      <c r="Q2479" s="427"/>
      <c r="R2479" s="426"/>
      <c r="S2479" s="426"/>
      <c r="T2479" s="426"/>
      <c r="U2479" s="426"/>
      <c r="V2479" s="426"/>
      <c r="W2479" s="426"/>
      <c r="X2479" s="427"/>
      <c r="Y2479" s="416" t="e">
        <f t="shared" si="191"/>
        <v>#N/A</v>
      </c>
      <c r="Z2479" s="416" t="e">
        <f t="shared" si="192"/>
        <v>#N/A</v>
      </c>
      <c r="AA2479" s="416" t="str">
        <f t="shared" si="193"/>
        <v/>
      </c>
      <c r="AB2479" s="416" t="e">
        <f t="shared" si="194"/>
        <v>#N/A</v>
      </c>
      <c r="AC2479" s="416" t="e">
        <f t="shared" si="195"/>
        <v>#N/A</v>
      </c>
    </row>
    <row r="2480" ht="22.5" customHeight="1" spans="1:29">
      <c r="A2480" s="421"/>
      <c r="B2480" s="422"/>
      <c r="C2480" s="422"/>
      <c r="D2480" s="421"/>
      <c r="E2480" s="421"/>
      <c r="F2480" s="421"/>
      <c r="G2480" s="421"/>
      <c r="H2480" s="421"/>
      <c r="I2480" s="421"/>
      <c r="J2480" s="421"/>
      <c r="K2480" s="421"/>
      <c r="L2480" s="421"/>
      <c r="M2480" s="421"/>
      <c r="N2480" s="426"/>
      <c r="O2480" s="426"/>
      <c r="P2480" s="427"/>
      <c r="Q2480" s="427"/>
      <c r="R2480" s="426"/>
      <c r="S2480" s="426"/>
      <c r="T2480" s="426"/>
      <c r="U2480" s="426"/>
      <c r="V2480" s="426"/>
      <c r="W2480" s="426"/>
      <c r="X2480" s="427"/>
      <c r="Y2480" s="416" t="e">
        <f t="shared" si="191"/>
        <v>#N/A</v>
      </c>
      <c r="Z2480" s="416" t="e">
        <f t="shared" si="192"/>
        <v>#N/A</v>
      </c>
      <c r="AA2480" s="416" t="str">
        <f t="shared" si="193"/>
        <v/>
      </c>
      <c r="AB2480" s="416" t="e">
        <f t="shared" si="194"/>
        <v>#N/A</v>
      </c>
      <c r="AC2480" s="416" t="e">
        <f t="shared" si="195"/>
        <v>#N/A</v>
      </c>
    </row>
    <row r="2481" ht="22.5" customHeight="1" spans="1:29">
      <c r="A2481" s="421"/>
      <c r="B2481" s="422"/>
      <c r="C2481" s="422"/>
      <c r="D2481" s="421"/>
      <c r="E2481" s="421"/>
      <c r="F2481" s="421"/>
      <c r="G2481" s="421"/>
      <c r="H2481" s="421"/>
      <c r="I2481" s="421"/>
      <c r="J2481" s="421"/>
      <c r="K2481" s="421"/>
      <c r="L2481" s="421"/>
      <c r="M2481" s="421"/>
      <c r="N2481" s="426"/>
      <c r="O2481" s="426"/>
      <c r="P2481" s="427"/>
      <c r="Q2481" s="427"/>
      <c r="R2481" s="426"/>
      <c r="S2481" s="426"/>
      <c r="T2481" s="426"/>
      <c r="U2481" s="426"/>
      <c r="V2481" s="426"/>
      <c r="W2481" s="426"/>
      <c r="X2481" s="427"/>
      <c r="Y2481" s="416" t="e">
        <f t="shared" si="191"/>
        <v>#N/A</v>
      </c>
      <c r="Z2481" s="416" t="e">
        <f t="shared" si="192"/>
        <v>#N/A</v>
      </c>
      <c r="AA2481" s="416" t="str">
        <f t="shared" si="193"/>
        <v/>
      </c>
      <c r="AB2481" s="416" t="e">
        <f t="shared" si="194"/>
        <v>#N/A</v>
      </c>
      <c r="AC2481" s="416" t="e">
        <f t="shared" si="195"/>
        <v>#N/A</v>
      </c>
    </row>
    <row r="2482" ht="22.5" customHeight="1" spans="1:29">
      <c r="A2482" s="421"/>
      <c r="B2482" s="422"/>
      <c r="C2482" s="422"/>
      <c r="D2482" s="421"/>
      <c r="E2482" s="421"/>
      <c r="F2482" s="421"/>
      <c r="G2482" s="421"/>
      <c r="H2482" s="421"/>
      <c r="I2482" s="421"/>
      <c r="J2482" s="421"/>
      <c r="K2482" s="421"/>
      <c r="L2482" s="421"/>
      <c r="M2482" s="421"/>
      <c r="N2482" s="426"/>
      <c r="O2482" s="426"/>
      <c r="P2482" s="427"/>
      <c r="Q2482" s="427"/>
      <c r="R2482" s="426"/>
      <c r="S2482" s="426"/>
      <c r="T2482" s="426"/>
      <c r="U2482" s="426"/>
      <c r="V2482" s="426"/>
      <c r="W2482" s="426"/>
      <c r="X2482" s="427"/>
      <c r="Y2482" s="416" t="e">
        <f t="shared" si="191"/>
        <v>#N/A</v>
      </c>
      <c r="Z2482" s="416" t="e">
        <f t="shared" si="192"/>
        <v>#N/A</v>
      </c>
      <c r="AA2482" s="416" t="str">
        <f t="shared" si="193"/>
        <v/>
      </c>
      <c r="AB2482" s="416" t="e">
        <f t="shared" si="194"/>
        <v>#N/A</v>
      </c>
      <c r="AC2482" s="416" t="e">
        <f t="shared" si="195"/>
        <v>#N/A</v>
      </c>
    </row>
    <row r="2483" ht="22.5" customHeight="1" spans="1:29">
      <c r="A2483" s="421"/>
      <c r="B2483" s="422"/>
      <c r="C2483" s="422"/>
      <c r="D2483" s="421"/>
      <c r="E2483" s="421"/>
      <c r="F2483" s="421"/>
      <c r="G2483" s="421"/>
      <c r="H2483" s="421"/>
      <c r="I2483" s="421"/>
      <c r="J2483" s="421"/>
      <c r="K2483" s="421"/>
      <c r="L2483" s="421"/>
      <c r="M2483" s="421"/>
      <c r="N2483" s="426"/>
      <c r="O2483" s="426"/>
      <c r="P2483" s="427"/>
      <c r="Q2483" s="427"/>
      <c r="R2483" s="426"/>
      <c r="S2483" s="426"/>
      <c r="T2483" s="426"/>
      <c r="U2483" s="426"/>
      <c r="V2483" s="426"/>
      <c r="W2483" s="426"/>
      <c r="X2483" s="427"/>
      <c r="Y2483" s="416" t="e">
        <f t="shared" si="191"/>
        <v>#N/A</v>
      </c>
      <c r="Z2483" s="416" t="e">
        <f t="shared" si="192"/>
        <v>#N/A</v>
      </c>
      <c r="AA2483" s="416" t="str">
        <f t="shared" si="193"/>
        <v/>
      </c>
      <c r="AB2483" s="416" t="e">
        <f t="shared" si="194"/>
        <v>#N/A</v>
      </c>
      <c r="AC2483" s="416" t="e">
        <f t="shared" si="195"/>
        <v>#N/A</v>
      </c>
    </row>
    <row r="2484" ht="22.5" customHeight="1" spans="1:29">
      <c r="A2484" s="421"/>
      <c r="B2484" s="422"/>
      <c r="C2484" s="422"/>
      <c r="D2484" s="421"/>
      <c r="E2484" s="421"/>
      <c r="F2484" s="421"/>
      <c r="G2484" s="421"/>
      <c r="H2484" s="421"/>
      <c r="I2484" s="421"/>
      <c r="J2484" s="421"/>
      <c r="K2484" s="421"/>
      <c r="L2484" s="421"/>
      <c r="M2484" s="421"/>
      <c r="N2484" s="426"/>
      <c r="O2484" s="426"/>
      <c r="P2484" s="427"/>
      <c r="Q2484" s="427"/>
      <c r="R2484" s="426"/>
      <c r="S2484" s="426"/>
      <c r="T2484" s="426"/>
      <c r="U2484" s="426"/>
      <c r="V2484" s="426"/>
      <c r="W2484" s="426"/>
      <c r="X2484" s="427"/>
      <c r="Y2484" s="416" t="e">
        <f t="shared" si="191"/>
        <v>#N/A</v>
      </c>
      <c r="Z2484" s="416" t="e">
        <f t="shared" si="192"/>
        <v>#N/A</v>
      </c>
      <c r="AA2484" s="416" t="str">
        <f t="shared" si="193"/>
        <v/>
      </c>
      <c r="AB2484" s="416" t="e">
        <f t="shared" si="194"/>
        <v>#N/A</v>
      </c>
      <c r="AC2484" s="416" t="e">
        <f t="shared" si="195"/>
        <v>#N/A</v>
      </c>
    </row>
    <row r="2485" ht="22.5" customHeight="1" spans="1:29">
      <c r="A2485" s="421"/>
      <c r="B2485" s="422"/>
      <c r="C2485" s="422"/>
      <c r="D2485" s="421"/>
      <c r="E2485" s="421"/>
      <c r="F2485" s="421"/>
      <c r="G2485" s="421"/>
      <c r="H2485" s="421"/>
      <c r="I2485" s="421"/>
      <c r="J2485" s="421"/>
      <c r="K2485" s="421"/>
      <c r="L2485" s="421"/>
      <c r="M2485" s="421"/>
      <c r="N2485" s="426"/>
      <c r="O2485" s="426"/>
      <c r="P2485" s="427"/>
      <c r="Q2485" s="427"/>
      <c r="R2485" s="426"/>
      <c r="S2485" s="426"/>
      <c r="T2485" s="426"/>
      <c r="U2485" s="426"/>
      <c r="V2485" s="426"/>
      <c r="W2485" s="426"/>
      <c r="X2485" s="427"/>
      <c r="Y2485" s="416" t="e">
        <f t="shared" si="191"/>
        <v>#N/A</v>
      </c>
      <c r="Z2485" s="416" t="e">
        <f t="shared" si="192"/>
        <v>#N/A</v>
      </c>
      <c r="AA2485" s="416" t="str">
        <f t="shared" si="193"/>
        <v/>
      </c>
      <c r="AB2485" s="416" t="e">
        <f t="shared" si="194"/>
        <v>#N/A</v>
      </c>
      <c r="AC2485" s="416" t="e">
        <f t="shared" si="195"/>
        <v>#N/A</v>
      </c>
    </row>
    <row r="2486" ht="22.5" customHeight="1" spans="1:29">
      <c r="A2486" s="421"/>
      <c r="B2486" s="422"/>
      <c r="C2486" s="422"/>
      <c r="D2486" s="421"/>
      <c r="E2486" s="421"/>
      <c r="F2486" s="421"/>
      <c r="G2486" s="421"/>
      <c r="H2486" s="421"/>
      <c r="I2486" s="421"/>
      <c r="J2486" s="421"/>
      <c r="K2486" s="421"/>
      <c r="L2486" s="421"/>
      <c r="M2486" s="421"/>
      <c r="N2486" s="426"/>
      <c r="O2486" s="426"/>
      <c r="P2486" s="427"/>
      <c r="Q2486" s="427"/>
      <c r="R2486" s="426"/>
      <c r="S2486" s="426"/>
      <c r="T2486" s="426"/>
      <c r="U2486" s="426"/>
      <c r="V2486" s="426"/>
      <c r="W2486" s="426"/>
      <c r="X2486" s="427"/>
      <c r="Y2486" s="416" t="e">
        <f t="shared" si="191"/>
        <v>#N/A</v>
      </c>
      <c r="Z2486" s="416" t="e">
        <f t="shared" si="192"/>
        <v>#N/A</v>
      </c>
      <c r="AA2486" s="416" t="str">
        <f t="shared" si="193"/>
        <v/>
      </c>
      <c r="AB2486" s="416" t="e">
        <f t="shared" si="194"/>
        <v>#N/A</v>
      </c>
      <c r="AC2486" s="416" t="e">
        <f t="shared" si="195"/>
        <v>#N/A</v>
      </c>
    </row>
    <row r="2487" ht="22.5" customHeight="1" spans="1:29">
      <c r="A2487" s="421"/>
      <c r="B2487" s="422"/>
      <c r="C2487" s="422"/>
      <c r="D2487" s="421"/>
      <c r="E2487" s="421"/>
      <c r="F2487" s="421"/>
      <c r="G2487" s="421"/>
      <c r="H2487" s="421"/>
      <c r="I2487" s="421"/>
      <c r="J2487" s="421"/>
      <c r="K2487" s="421"/>
      <c r="L2487" s="421"/>
      <c r="M2487" s="421"/>
      <c r="N2487" s="426"/>
      <c r="O2487" s="426"/>
      <c r="P2487" s="427"/>
      <c r="Q2487" s="427"/>
      <c r="R2487" s="426"/>
      <c r="S2487" s="426"/>
      <c r="T2487" s="426"/>
      <c r="U2487" s="426"/>
      <c r="V2487" s="426"/>
      <c r="W2487" s="426"/>
      <c r="X2487" s="427"/>
      <c r="Y2487" s="416" t="e">
        <f t="shared" si="191"/>
        <v>#N/A</v>
      </c>
      <c r="Z2487" s="416" t="e">
        <f t="shared" si="192"/>
        <v>#N/A</v>
      </c>
      <c r="AA2487" s="416" t="str">
        <f t="shared" si="193"/>
        <v/>
      </c>
      <c r="AB2487" s="416" t="e">
        <f t="shared" si="194"/>
        <v>#N/A</v>
      </c>
      <c r="AC2487" s="416" t="e">
        <f t="shared" si="195"/>
        <v>#N/A</v>
      </c>
    </row>
    <row r="2488" ht="22.5" customHeight="1" spans="1:29">
      <c r="A2488" s="421"/>
      <c r="B2488" s="422"/>
      <c r="C2488" s="422"/>
      <c r="D2488" s="421"/>
      <c r="E2488" s="421"/>
      <c r="F2488" s="421"/>
      <c r="G2488" s="421"/>
      <c r="H2488" s="421"/>
      <c r="I2488" s="421"/>
      <c r="J2488" s="421"/>
      <c r="K2488" s="421"/>
      <c r="L2488" s="421"/>
      <c r="M2488" s="421"/>
      <c r="N2488" s="426"/>
      <c r="O2488" s="426"/>
      <c r="P2488" s="427"/>
      <c r="Q2488" s="427"/>
      <c r="R2488" s="426"/>
      <c r="S2488" s="426"/>
      <c r="T2488" s="426"/>
      <c r="U2488" s="426"/>
      <c r="V2488" s="426"/>
      <c r="W2488" s="426"/>
      <c r="X2488" s="427"/>
      <c r="Y2488" s="416" t="e">
        <f t="shared" si="191"/>
        <v>#N/A</v>
      </c>
      <c r="Z2488" s="416" t="e">
        <f t="shared" si="192"/>
        <v>#N/A</v>
      </c>
      <c r="AA2488" s="416" t="str">
        <f t="shared" si="193"/>
        <v/>
      </c>
      <c r="AB2488" s="416" t="e">
        <f t="shared" si="194"/>
        <v>#N/A</v>
      </c>
      <c r="AC2488" s="416" t="e">
        <f t="shared" si="195"/>
        <v>#N/A</v>
      </c>
    </row>
    <row r="2489" ht="22.5" customHeight="1" spans="1:29">
      <c r="A2489" s="421"/>
      <c r="B2489" s="422"/>
      <c r="C2489" s="422"/>
      <c r="D2489" s="421"/>
      <c r="E2489" s="421"/>
      <c r="F2489" s="421"/>
      <c r="G2489" s="421"/>
      <c r="H2489" s="421"/>
      <c r="I2489" s="421"/>
      <c r="J2489" s="421"/>
      <c r="K2489" s="421"/>
      <c r="L2489" s="421"/>
      <c r="M2489" s="421"/>
      <c r="N2489" s="426"/>
      <c r="O2489" s="426"/>
      <c r="P2489" s="427"/>
      <c r="Q2489" s="427"/>
      <c r="R2489" s="426"/>
      <c r="S2489" s="426"/>
      <c r="T2489" s="426"/>
      <c r="U2489" s="426"/>
      <c r="V2489" s="426"/>
      <c r="W2489" s="426"/>
      <c r="X2489" s="427"/>
      <c r="Y2489" s="416" t="e">
        <f t="shared" si="191"/>
        <v>#N/A</v>
      </c>
      <c r="Z2489" s="416" t="e">
        <f t="shared" si="192"/>
        <v>#N/A</v>
      </c>
      <c r="AA2489" s="416" t="str">
        <f t="shared" si="193"/>
        <v/>
      </c>
      <c r="AB2489" s="416" t="e">
        <f t="shared" si="194"/>
        <v>#N/A</v>
      </c>
      <c r="AC2489" s="416" t="e">
        <f t="shared" si="195"/>
        <v>#N/A</v>
      </c>
    </row>
    <row r="2490" ht="22.5" customHeight="1" spans="1:29">
      <c r="A2490" s="421"/>
      <c r="B2490" s="422"/>
      <c r="C2490" s="422"/>
      <c r="D2490" s="421"/>
      <c r="E2490" s="421"/>
      <c r="F2490" s="421"/>
      <c r="G2490" s="421"/>
      <c r="H2490" s="421"/>
      <c r="I2490" s="421"/>
      <c r="J2490" s="421"/>
      <c r="K2490" s="421"/>
      <c r="L2490" s="421"/>
      <c r="M2490" s="421"/>
      <c r="N2490" s="426"/>
      <c r="O2490" s="426"/>
      <c r="P2490" s="427"/>
      <c r="Q2490" s="427"/>
      <c r="R2490" s="426"/>
      <c r="S2490" s="426"/>
      <c r="T2490" s="426"/>
      <c r="U2490" s="426"/>
      <c r="V2490" s="426"/>
      <c r="W2490" s="426"/>
      <c r="X2490" s="427"/>
      <c r="Y2490" s="416" t="e">
        <f t="shared" si="191"/>
        <v>#N/A</v>
      </c>
      <c r="Z2490" s="416" t="e">
        <f t="shared" si="192"/>
        <v>#N/A</v>
      </c>
      <c r="AA2490" s="416" t="str">
        <f t="shared" si="193"/>
        <v/>
      </c>
      <c r="AB2490" s="416" t="e">
        <f t="shared" si="194"/>
        <v>#N/A</v>
      </c>
      <c r="AC2490" s="416" t="e">
        <f t="shared" si="195"/>
        <v>#N/A</v>
      </c>
    </row>
    <row r="2491" ht="22.5" customHeight="1" spans="1:29">
      <c r="A2491" s="421"/>
      <c r="B2491" s="422"/>
      <c r="C2491" s="422"/>
      <c r="D2491" s="421"/>
      <c r="E2491" s="421"/>
      <c r="F2491" s="421"/>
      <c r="G2491" s="421"/>
      <c r="H2491" s="421"/>
      <c r="I2491" s="421"/>
      <c r="J2491" s="421"/>
      <c r="K2491" s="421"/>
      <c r="L2491" s="421"/>
      <c r="M2491" s="421"/>
      <c r="N2491" s="426"/>
      <c r="O2491" s="426"/>
      <c r="P2491" s="427"/>
      <c r="Q2491" s="427"/>
      <c r="R2491" s="426"/>
      <c r="S2491" s="426"/>
      <c r="T2491" s="426"/>
      <c r="U2491" s="426"/>
      <c r="V2491" s="426"/>
      <c r="W2491" s="426"/>
      <c r="X2491" s="427"/>
      <c r="Y2491" s="416" t="e">
        <f t="shared" si="191"/>
        <v>#N/A</v>
      </c>
      <c r="Z2491" s="416" t="e">
        <f t="shared" si="192"/>
        <v>#N/A</v>
      </c>
      <c r="AA2491" s="416" t="str">
        <f t="shared" si="193"/>
        <v/>
      </c>
      <c r="AB2491" s="416" t="e">
        <f t="shared" si="194"/>
        <v>#N/A</v>
      </c>
      <c r="AC2491" s="416" t="e">
        <f t="shared" si="195"/>
        <v>#N/A</v>
      </c>
    </row>
    <row r="2492" ht="22.5" customHeight="1" spans="1:29">
      <c r="A2492" s="421"/>
      <c r="B2492" s="422"/>
      <c r="C2492" s="422"/>
      <c r="D2492" s="421"/>
      <c r="E2492" s="421"/>
      <c r="F2492" s="421"/>
      <c r="G2492" s="421"/>
      <c r="H2492" s="421"/>
      <c r="I2492" s="421"/>
      <c r="J2492" s="421"/>
      <c r="K2492" s="421"/>
      <c r="L2492" s="421"/>
      <c r="M2492" s="421"/>
      <c r="N2492" s="426"/>
      <c r="O2492" s="426"/>
      <c r="P2492" s="427"/>
      <c r="Q2492" s="427"/>
      <c r="R2492" s="426"/>
      <c r="S2492" s="426"/>
      <c r="T2492" s="426"/>
      <c r="U2492" s="426"/>
      <c r="V2492" s="426"/>
      <c r="W2492" s="426"/>
      <c r="X2492" s="427"/>
      <c r="Y2492" s="416" t="e">
        <f t="shared" si="191"/>
        <v>#N/A</v>
      </c>
      <c r="Z2492" s="416" t="e">
        <f t="shared" si="192"/>
        <v>#N/A</v>
      </c>
      <c r="AA2492" s="416" t="str">
        <f t="shared" si="193"/>
        <v/>
      </c>
      <c r="AB2492" s="416" t="e">
        <f t="shared" si="194"/>
        <v>#N/A</v>
      </c>
      <c r="AC2492" s="416" t="e">
        <f t="shared" si="195"/>
        <v>#N/A</v>
      </c>
    </row>
    <row r="2493" ht="22.5" customHeight="1" spans="1:29">
      <c r="A2493" s="421"/>
      <c r="B2493" s="422"/>
      <c r="C2493" s="422"/>
      <c r="D2493" s="421"/>
      <c r="E2493" s="421"/>
      <c r="F2493" s="421"/>
      <c r="G2493" s="421"/>
      <c r="H2493" s="421"/>
      <c r="I2493" s="421"/>
      <c r="J2493" s="421"/>
      <c r="K2493" s="421"/>
      <c r="L2493" s="421"/>
      <c r="M2493" s="421"/>
      <c r="N2493" s="426"/>
      <c r="O2493" s="426"/>
      <c r="P2493" s="427"/>
      <c r="Q2493" s="427"/>
      <c r="R2493" s="426"/>
      <c r="S2493" s="426"/>
      <c r="T2493" s="426"/>
      <c r="U2493" s="426"/>
      <c r="V2493" s="426"/>
      <c r="W2493" s="426"/>
      <c r="X2493" s="427"/>
      <c r="Y2493" s="416" t="e">
        <f t="shared" si="191"/>
        <v>#N/A</v>
      </c>
      <c r="Z2493" s="416" t="e">
        <f t="shared" si="192"/>
        <v>#N/A</v>
      </c>
      <c r="AA2493" s="416" t="str">
        <f t="shared" si="193"/>
        <v/>
      </c>
      <c r="AB2493" s="416" t="e">
        <f t="shared" si="194"/>
        <v>#N/A</v>
      </c>
      <c r="AC2493" s="416" t="e">
        <f t="shared" si="195"/>
        <v>#N/A</v>
      </c>
    </row>
    <row r="2494" ht="22.5" customHeight="1" spans="1:29">
      <c r="A2494" s="421"/>
      <c r="B2494" s="422"/>
      <c r="C2494" s="422"/>
      <c r="D2494" s="421"/>
      <c r="E2494" s="421"/>
      <c r="F2494" s="421"/>
      <c r="G2494" s="421"/>
      <c r="H2494" s="421"/>
      <c r="I2494" s="421"/>
      <c r="J2494" s="421"/>
      <c r="K2494" s="421"/>
      <c r="L2494" s="421"/>
      <c r="M2494" s="421"/>
      <c r="N2494" s="426"/>
      <c r="O2494" s="426"/>
      <c r="P2494" s="427"/>
      <c r="Q2494" s="427"/>
      <c r="R2494" s="426"/>
      <c r="S2494" s="426"/>
      <c r="T2494" s="426"/>
      <c r="U2494" s="426"/>
      <c r="V2494" s="426"/>
      <c r="W2494" s="426"/>
      <c r="X2494" s="427"/>
      <c r="Y2494" s="416" t="e">
        <f t="shared" si="191"/>
        <v>#N/A</v>
      </c>
      <c r="Z2494" s="416" t="e">
        <f t="shared" si="192"/>
        <v>#N/A</v>
      </c>
      <c r="AA2494" s="416" t="str">
        <f t="shared" si="193"/>
        <v/>
      </c>
      <c r="AB2494" s="416" t="e">
        <f t="shared" si="194"/>
        <v>#N/A</v>
      </c>
      <c r="AC2494" s="416" t="e">
        <f t="shared" si="195"/>
        <v>#N/A</v>
      </c>
    </row>
    <row r="2495" ht="22.5" customHeight="1" spans="1:29">
      <c r="A2495" s="421"/>
      <c r="B2495" s="422"/>
      <c r="C2495" s="422"/>
      <c r="D2495" s="421"/>
      <c r="E2495" s="421"/>
      <c r="F2495" s="421"/>
      <c r="G2495" s="421"/>
      <c r="H2495" s="421"/>
      <c r="I2495" s="421"/>
      <c r="J2495" s="421"/>
      <c r="K2495" s="421"/>
      <c r="L2495" s="421"/>
      <c r="M2495" s="421"/>
      <c r="N2495" s="426"/>
      <c r="O2495" s="426"/>
      <c r="P2495" s="427"/>
      <c r="Q2495" s="427"/>
      <c r="R2495" s="426"/>
      <c r="S2495" s="426"/>
      <c r="T2495" s="426"/>
      <c r="U2495" s="426"/>
      <c r="V2495" s="426"/>
      <c r="W2495" s="426"/>
      <c r="X2495" s="427"/>
      <c r="Y2495" s="416" t="e">
        <f t="shared" si="191"/>
        <v>#N/A</v>
      </c>
      <c r="Z2495" s="416" t="e">
        <f t="shared" si="192"/>
        <v>#N/A</v>
      </c>
      <c r="AA2495" s="416" t="str">
        <f t="shared" si="193"/>
        <v/>
      </c>
      <c r="AB2495" s="416" t="e">
        <f t="shared" si="194"/>
        <v>#N/A</v>
      </c>
      <c r="AC2495" s="416" t="e">
        <f t="shared" si="195"/>
        <v>#N/A</v>
      </c>
    </row>
    <row r="2496" ht="22.5" customHeight="1" spans="1:29">
      <c r="A2496" s="421"/>
      <c r="B2496" s="422"/>
      <c r="C2496" s="422"/>
      <c r="D2496" s="421"/>
      <c r="E2496" s="421"/>
      <c r="F2496" s="421"/>
      <c r="G2496" s="421"/>
      <c r="H2496" s="421"/>
      <c r="I2496" s="421"/>
      <c r="J2496" s="421"/>
      <c r="K2496" s="421"/>
      <c r="L2496" s="421"/>
      <c r="M2496" s="421"/>
      <c r="N2496" s="426"/>
      <c r="O2496" s="426"/>
      <c r="P2496" s="427"/>
      <c r="Q2496" s="427"/>
      <c r="R2496" s="426"/>
      <c r="S2496" s="426"/>
      <c r="T2496" s="426"/>
      <c r="U2496" s="426"/>
      <c r="V2496" s="426"/>
      <c r="W2496" s="426"/>
      <c r="X2496" s="427"/>
      <c r="Y2496" s="416" t="e">
        <f t="shared" si="191"/>
        <v>#N/A</v>
      </c>
      <c r="Z2496" s="416" t="e">
        <f t="shared" si="192"/>
        <v>#N/A</v>
      </c>
      <c r="AA2496" s="416" t="str">
        <f t="shared" si="193"/>
        <v/>
      </c>
      <c r="AB2496" s="416" t="e">
        <f t="shared" si="194"/>
        <v>#N/A</v>
      </c>
      <c r="AC2496" s="416" t="e">
        <f t="shared" si="195"/>
        <v>#N/A</v>
      </c>
    </row>
    <row r="2497" ht="22.5" customHeight="1" spans="1:29">
      <c r="A2497" s="421"/>
      <c r="B2497" s="422"/>
      <c r="C2497" s="422"/>
      <c r="D2497" s="421"/>
      <c r="E2497" s="421"/>
      <c r="F2497" s="421"/>
      <c r="G2497" s="421"/>
      <c r="H2497" s="421"/>
      <c r="I2497" s="421"/>
      <c r="J2497" s="421"/>
      <c r="K2497" s="421"/>
      <c r="L2497" s="421"/>
      <c r="M2497" s="421"/>
      <c r="N2497" s="426"/>
      <c r="O2497" s="426"/>
      <c r="P2497" s="427"/>
      <c r="Q2497" s="427"/>
      <c r="R2497" s="426"/>
      <c r="S2497" s="426"/>
      <c r="T2497" s="426"/>
      <c r="U2497" s="426"/>
      <c r="V2497" s="426"/>
      <c r="W2497" s="426"/>
      <c r="X2497" s="427"/>
      <c r="Y2497" s="416" t="e">
        <f t="shared" si="191"/>
        <v>#N/A</v>
      </c>
      <c r="Z2497" s="416" t="e">
        <f t="shared" si="192"/>
        <v>#N/A</v>
      </c>
      <c r="AA2497" s="416" t="str">
        <f t="shared" si="193"/>
        <v/>
      </c>
      <c r="AB2497" s="416" t="e">
        <f t="shared" si="194"/>
        <v>#N/A</v>
      </c>
      <c r="AC2497" s="416" t="e">
        <f t="shared" si="195"/>
        <v>#N/A</v>
      </c>
    </row>
    <row r="2498" ht="22.5" customHeight="1" spans="1:29">
      <c r="A2498" s="421"/>
      <c r="B2498" s="422"/>
      <c r="C2498" s="422"/>
      <c r="D2498" s="421"/>
      <c r="E2498" s="421"/>
      <c r="F2498" s="421"/>
      <c r="G2498" s="421"/>
      <c r="H2498" s="421"/>
      <c r="I2498" s="421"/>
      <c r="J2498" s="421"/>
      <c r="K2498" s="421"/>
      <c r="L2498" s="421"/>
      <c r="M2498" s="421"/>
      <c r="N2498" s="426"/>
      <c r="O2498" s="426"/>
      <c r="P2498" s="427"/>
      <c r="Q2498" s="427"/>
      <c r="R2498" s="426"/>
      <c r="S2498" s="426"/>
      <c r="T2498" s="426"/>
      <c r="U2498" s="426"/>
      <c r="V2498" s="426"/>
      <c r="W2498" s="426"/>
      <c r="X2498" s="427"/>
      <c r="Y2498" s="416" t="e">
        <f t="shared" si="191"/>
        <v>#N/A</v>
      </c>
      <c r="Z2498" s="416" t="e">
        <f t="shared" si="192"/>
        <v>#N/A</v>
      </c>
      <c r="AA2498" s="416" t="str">
        <f t="shared" si="193"/>
        <v/>
      </c>
      <c r="AB2498" s="416" t="e">
        <f t="shared" si="194"/>
        <v>#N/A</v>
      </c>
      <c r="AC2498" s="416" t="e">
        <f t="shared" si="195"/>
        <v>#N/A</v>
      </c>
    </row>
    <row r="2499" ht="22.5" customHeight="1" spans="1:29">
      <c r="A2499" s="421"/>
      <c r="B2499" s="422"/>
      <c r="C2499" s="422"/>
      <c r="D2499" s="421"/>
      <c r="E2499" s="421"/>
      <c r="F2499" s="421"/>
      <c r="G2499" s="421"/>
      <c r="H2499" s="421"/>
      <c r="I2499" s="421"/>
      <c r="J2499" s="421"/>
      <c r="K2499" s="421"/>
      <c r="L2499" s="421"/>
      <c r="M2499" s="421"/>
      <c r="N2499" s="426"/>
      <c r="O2499" s="426"/>
      <c r="P2499" s="427"/>
      <c r="Q2499" s="427"/>
      <c r="R2499" s="426"/>
      <c r="S2499" s="426"/>
      <c r="T2499" s="426"/>
      <c r="U2499" s="426"/>
      <c r="V2499" s="426"/>
      <c r="W2499" s="426"/>
      <c r="X2499" s="427"/>
      <c r="Y2499" s="416" t="e">
        <f t="shared" si="191"/>
        <v>#N/A</v>
      </c>
      <c r="Z2499" s="416" t="e">
        <f t="shared" si="192"/>
        <v>#N/A</v>
      </c>
      <c r="AA2499" s="416" t="str">
        <f t="shared" si="193"/>
        <v/>
      </c>
      <c r="AB2499" s="416" t="e">
        <f t="shared" si="194"/>
        <v>#N/A</v>
      </c>
      <c r="AC2499" s="416" t="e">
        <f t="shared" si="195"/>
        <v>#N/A</v>
      </c>
    </row>
    <row r="2500" ht="22.5" customHeight="1" spans="1:29">
      <c r="A2500" s="421"/>
      <c r="B2500" s="422"/>
      <c r="C2500" s="422"/>
      <c r="D2500" s="421"/>
      <c r="E2500" s="421"/>
      <c r="F2500" s="421"/>
      <c r="G2500" s="421"/>
      <c r="H2500" s="421"/>
      <c r="I2500" s="421"/>
      <c r="J2500" s="421"/>
      <c r="K2500" s="421"/>
      <c r="L2500" s="421"/>
      <c r="M2500" s="421"/>
      <c r="N2500" s="426"/>
      <c r="O2500" s="426"/>
      <c r="P2500" s="427"/>
      <c r="Q2500" s="427"/>
      <c r="R2500" s="426"/>
      <c r="S2500" s="426"/>
      <c r="T2500" s="426"/>
      <c r="U2500" s="426"/>
      <c r="V2500" s="426"/>
      <c r="W2500" s="426"/>
      <c r="X2500" s="427"/>
      <c r="Y2500" s="416" t="e">
        <f t="shared" si="191"/>
        <v>#N/A</v>
      </c>
      <c r="Z2500" s="416" t="e">
        <f t="shared" si="192"/>
        <v>#N/A</v>
      </c>
      <c r="AA2500" s="416" t="str">
        <f t="shared" si="193"/>
        <v/>
      </c>
      <c r="AB2500" s="416" t="e">
        <f t="shared" si="194"/>
        <v>#N/A</v>
      </c>
      <c r="AC2500" s="416" t="e">
        <f t="shared" si="195"/>
        <v>#N/A</v>
      </c>
    </row>
    <row r="2501" ht="22.5" customHeight="1" spans="1:29">
      <c r="A2501" s="421"/>
      <c r="B2501" s="422"/>
      <c r="C2501" s="422"/>
      <c r="D2501" s="421"/>
      <c r="E2501" s="421"/>
      <c r="F2501" s="421"/>
      <c r="G2501" s="421"/>
      <c r="H2501" s="421"/>
      <c r="I2501" s="421"/>
      <c r="J2501" s="421"/>
      <c r="K2501" s="421"/>
      <c r="L2501" s="421"/>
      <c r="M2501" s="421"/>
      <c r="N2501" s="426"/>
      <c r="O2501" s="426"/>
      <c r="P2501" s="427"/>
      <c r="Q2501" s="427"/>
      <c r="R2501" s="426"/>
      <c r="S2501" s="426"/>
      <c r="T2501" s="426"/>
      <c r="U2501" s="426"/>
      <c r="V2501" s="426"/>
      <c r="W2501" s="426"/>
      <c r="X2501" s="427"/>
      <c r="Y2501" s="416" t="e">
        <f t="shared" si="191"/>
        <v>#N/A</v>
      </c>
      <c r="Z2501" s="416" t="e">
        <f t="shared" si="192"/>
        <v>#N/A</v>
      </c>
      <c r="AA2501" s="416" t="str">
        <f t="shared" si="193"/>
        <v/>
      </c>
      <c r="AB2501" s="416" t="e">
        <f t="shared" si="194"/>
        <v>#N/A</v>
      </c>
      <c r="AC2501" s="416" t="e">
        <f t="shared" si="195"/>
        <v>#N/A</v>
      </c>
    </row>
    <row r="2502" ht="22.5" customHeight="1" spans="1:29">
      <c r="A2502" s="421"/>
      <c r="B2502" s="422"/>
      <c r="C2502" s="422"/>
      <c r="D2502" s="421"/>
      <c r="E2502" s="421"/>
      <c r="F2502" s="421"/>
      <c r="G2502" s="421"/>
      <c r="H2502" s="421"/>
      <c r="I2502" s="421"/>
      <c r="J2502" s="421"/>
      <c r="K2502" s="421"/>
      <c r="L2502" s="421"/>
      <c r="M2502" s="421"/>
      <c r="N2502" s="426"/>
      <c r="O2502" s="426"/>
      <c r="P2502" s="427"/>
      <c r="Q2502" s="427"/>
      <c r="R2502" s="426"/>
      <c r="S2502" s="426"/>
      <c r="T2502" s="426"/>
      <c r="U2502" s="426"/>
      <c r="V2502" s="426"/>
      <c r="W2502" s="426"/>
      <c r="X2502" s="427"/>
      <c r="Y2502" s="416" t="e">
        <f t="shared" si="191"/>
        <v>#N/A</v>
      </c>
      <c r="Z2502" s="416" t="e">
        <f t="shared" si="192"/>
        <v>#N/A</v>
      </c>
      <c r="AA2502" s="416" t="str">
        <f t="shared" si="193"/>
        <v/>
      </c>
      <c r="AB2502" s="416" t="e">
        <f t="shared" si="194"/>
        <v>#N/A</v>
      </c>
      <c r="AC2502" s="416" t="e">
        <f t="shared" si="195"/>
        <v>#N/A</v>
      </c>
    </row>
    <row r="2503" ht="22.5" customHeight="1" spans="1:29">
      <c r="A2503" s="421"/>
      <c r="B2503" s="422"/>
      <c r="C2503" s="422"/>
      <c r="D2503" s="421"/>
      <c r="E2503" s="421"/>
      <c r="F2503" s="421"/>
      <c r="G2503" s="421"/>
      <c r="H2503" s="421"/>
      <c r="I2503" s="421"/>
      <c r="J2503" s="421"/>
      <c r="K2503" s="421"/>
      <c r="L2503" s="421"/>
      <c r="M2503" s="421"/>
      <c r="N2503" s="426"/>
      <c r="O2503" s="426"/>
      <c r="P2503" s="427"/>
      <c r="Q2503" s="427"/>
      <c r="R2503" s="426"/>
      <c r="S2503" s="426"/>
      <c r="T2503" s="426"/>
      <c r="U2503" s="426"/>
      <c r="V2503" s="426"/>
      <c r="W2503" s="426"/>
      <c r="X2503" s="427"/>
      <c r="Y2503" s="416" t="e">
        <f t="shared" ref="Y2503:Y2566" si="196">_xlfn.IFS(LEFT(M2503,3)="003","三保支出",LEFT(M2503,3)="004","刚性支出",LEFT(M2503,3)="000","促发展支出")</f>
        <v>#N/A</v>
      </c>
      <c r="Z2503" s="416" t="e">
        <f t="shared" ref="Z2503:Z2566" si="197">_xlfn.IFS(LEFT(E2503,1)="3","项目支出",LEFT(E2503,1)="1","人员类支出",LEFT(E2503,1)="2","运转类支出")</f>
        <v>#N/A</v>
      </c>
      <c r="AA2503" s="416" t="str">
        <f t="shared" ref="AA2503:AA2566" si="198">LEFT(H2503,7)</f>
        <v/>
      </c>
      <c r="AB2503" s="416" t="e">
        <f t="shared" ref="AB2503:AB2566" si="199">_xlfn.IFS(LEFT(M2503,6)="003001","保工资",LEFT(M2503,6)="003002","保运转",LEFT(M2503,6)="003003","保基本民生")</f>
        <v>#N/A</v>
      </c>
      <c r="AC2503" s="416" t="e">
        <f t="shared" ref="AC2503:AC2566" si="200">IF(Z2503="项目支出","否","是")</f>
        <v>#N/A</v>
      </c>
    </row>
    <row r="2504" ht="22.5" customHeight="1" spans="1:29">
      <c r="A2504" s="421"/>
      <c r="B2504" s="422"/>
      <c r="C2504" s="422"/>
      <c r="D2504" s="421"/>
      <c r="E2504" s="421"/>
      <c r="F2504" s="421"/>
      <c r="G2504" s="421"/>
      <c r="H2504" s="421"/>
      <c r="I2504" s="421"/>
      <c r="J2504" s="421"/>
      <c r="K2504" s="421"/>
      <c r="L2504" s="421"/>
      <c r="M2504" s="421"/>
      <c r="N2504" s="426"/>
      <c r="O2504" s="426"/>
      <c r="P2504" s="427"/>
      <c r="Q2504" s="427"/>
      <c r="R2504" s="426"/>
      <c r="S2504" s="426"/>
      <c r="T2504" s="426"/>
      <c r="U2504" s="426"/>
      <c r="V2504" s="426"/>
      <c r="W2504" s="426"/>
      <c r="X2504" s="427"/>
      <c r="Y2504" s="416" t="e">
        <f t="shared" si="196"/>
        <v>#N/A</v>
      </c>
      <c r="Z2504" s="416" t="e">
        <f t="shared" si="197"/>
        <v>#N/A</v>
      </c>
      <c r="AA2504" s="416" t="str">
        <f t="shared" si="198"/>
        <v/>
      </c>
      <c r="AB2504" s="416" t="e">
        <f t="shared" si="199"/>
        <v>#N/A</v>
      </c>
      <c r="AC2504" s="416" t="e">
        <f t="shared" si="200"/>
        <v>#N/A</v>
      </c>
    </row>
    <row r="2505" ht="22.5" customHeight="1" spans="1:29">
      <c r="A2505" s="421"/>
      <c r="B2505" s="422"/>
      <c r="C2505" s="422"/>
      <c r="D2505" s="421"/>
      <c r="E2505" s="421"/>
      <c r="F2505" s="421"/>
      <c r="G2505" s="421"/>
      <c r="H2505" s="421"/>
      <c r="I2505" s="421"/>
      <c r="J2505" s="421"/>
      <c r="K2505" s="421"/>
      <c r="L2505" s="421"/>
      <c r="M2505" s="421"/>
      <c r="N2505" s="426"/>
      <c r="O2505" s="426"/>
      <c r="P2505" s="427"/>
      <c r="Q2505" s="427"/>
      <c r="R2505" s="426"/>
      <c r="S2505" s="426"/>
      <c r="T2505" s="426"/>
      <c r="U2505" s="426"/>
      <c r="V2505" s="426"/>
      <c r="W2505" s="426"/>
      <c r="X2505" s="427"/>
      <c r="Y2505" s="416" t="e">
        <f t="shared" si="196"/>
        <v>#N/A</v>
      </c>
      <c r="Z2505" s="416" t="e">
        <f t="shared" si="197"/>
        <v>#N/A</v>
      </c>
      <c r="AA2505" s="416" t="str">
        <f t="shared" si="198"/>
        <v/>
      </c>
      <c r="AB2505" s="416" t="e">
        <f t="shared" si="199"/>
        <v>#N/A</v>
      </c>
      <c r="AC2505" s="416" t="e">
        <f t="shared" si="200"/>
        <v>#N/A</v>
      </c>
    </row>
    <row r="2506" ht="22.5" customHeight="1" spans="1:29">
      <c r="A2506" s="421"/>
      <c r="B2506" s="422"/>
      <c r="C2506" s="422"/>
      <c r="D2506" s="421"/>
      <c r="E2506" s="421"/>
      <c r="F2506" s="421"/>
      <c r="G2506" s="421"/>
      <c r="H2506" s="421"/>
      <c r="I2506" s="421"/>
      <c r="J2506" s="421"/>
      <c r="K2506" s="421"/>
      <c r="L2506" s="421"/>
      <c r="M2506" s="421"/>
      <c r="N2506" s="426"/>
      <c r="O2506" s="426"/>
      <c r="P2506" s="427"/>
      <c r="Q2506" s="427"/>
      <c r="R2506" s="426"/>
      <c r="S2506" s="426"/>
      <c r="T2506" s="426"/>
      <c r="U2506" s="426"/>
      <c r="V2506" s="426"/>
      <c r="W2506" s="426"/>
      <c r="X2506" s="427"/>
      <c r="Y2506" s="416" t="e">
        <f t="shared" si="196"/>
        <v>#N/A</v>
      </c>
      <c r="Z2506" s="416" t="e">
        <f t="shared" si="197"/>
        <v>#N/A</v>
      </c>
      <c r="AA2506" s="416" t="str">
        <f t="shared" si="198"/>
        <v/>
      </c>
      <c r="AB2506" s="416" t="e">
        <f t="shared" si="199"/>
        <v>#N/A</v>
      </c>
      <c r="AC2506" s="416" t="e">
        <f t="shared" si="200"/>
        <v>#N/A</v>
      </c>
    </row>
    <row r="2507" ht="22.5" customHeight="1" spans="1:29">
      <c r="A2507" s="421"/>
      <c r="B2507" s="422"/>
      <c r="C2507" s="422"/>
      <c r="D2507" s="421"/>
      <c r="E2507" s="421"/>
      <c r="F2507" s="421"/>
      <c r="G2507" s="421"/>
      <c r="H2507" s="421"/>
      <c r="I2507" s="421"/>
      <c r="J2507" s="421"/>
      <c r="K2507" s="421"/>
      <c r="L2507" s="421"/>
      <c r="M2507" s="421"/>
      <c r="N2507" s="426"/>
      <c r="O2507" s="426"/>
      <c r="P2507" s="427"/>
      <c r="Q2507" s="427"/>
      <c r="R2507" s="426"/>
      <c r="S2507" s="426"/>
      <c r="T2507" s="426"/>
      <c r="U2507" s="426"/>
      <c r="V2507" s="426"/>
      <c r="W2507" s="426"/>
      <c r="X2507" s="427"/>
      <c r="Y2507" s="416" t="e">
        <f t="shared" si="196"/>
        <v>#N/A</v>
      </c>
      <c r="Z2507" s="416" t="e">
        <f t="shared" si="197"/>
        <v>#N/A</v>
      </c>
      <c r="AA2507" s="416" t="str">
        <f t="shared" si="198"/>
        <v/>
      </c>
      <c r="AB2507" s="416" t="e">
        <f t="shared" si="199"/>
        <v>#N/A</v>
      </c>
      <c r="AC2507" s="416" t="e">
        <f t="shared" si="200"/>
        <v>#N/A</v>
      </c>
    </row>
    <row r="2508" ht="22.5" customHeight="1" spans="1:29">
      <c r="A2508" s="421"/>
      <c r="B2508" s="422"/>
      <c r="C2508" s="422"/>
      <c r="D2508" s="421"/>
      <c r="E2508" s="421"/>
      <c r="F2508" s="421"/>
      <c r="G2508" s="421"/>
      <c r="H2508" s="421"/>
      <c r="I2508" s="421"/>
      <c r="J2508" s="421"/>
      <c r="K2508" s="421"/>
      <c r="L2508" s="421"/>
      <c r="M2508" s="421"/>
      <c r="N2508" s="426"/>
      <c r="O2508" s="426"/>
      <c r="P2508" s="427"/>
      <c r="Q2508" s="427"/>
      <c r="R2508" s="426"/>
      <c r="S2508" s="426"/>
      <c r="T2508" s="426"/>
      <c r="U2508" s="426"/>
      <c r="V2508" s="426"/>
      <c r="W2508" s="426"/>
      <c r="X2508" s="427"/>
      <c r="Y2508" s="416" t="e">
        <f t="shared" si="196"/>
        <v>#N/A</v>
      </c>
      <c r="Z2508" s="416" t="e">
        <f t="shared" si="197"/>
        <v>#N/A</v>
      </c>
      <c r="AA2508" s="416" t="str">
        <f t="shared" si="198"/>
        <v/>
      </c>
      <c r="AB2508" s="416" t="e">
        <f t="shared" si="199"/>
        <v>#N/A</v>
      </c>
      <c r="AC2508" s="416" t="e">
        <f t="shared" si="200"/>
        <v>#N/A</v>
      </c>
    </row>
    <row r="2509" ht="22.5" customHeight="1" spans="1:29">
      <c r="A2509" s="421"/>
      <c r="B2509" s="422"/>
      <c r="C2509" s="422"/>
      <c r="D2509" s="421"/>
      <c r="E2509" s="421"/>
      <c r="F2509" s="421"/>
      <c r="G2509" s="421"/>
      <c r="H2509" s="421"/>
      <c r="I2509" s="421"/>
      <c r="J2509" s="421"/>
      <c r="K2509" s="421"/>
      <c r="L2509" s="421"/>
      <c r="M2509" s="421"/>
      <c r="N2509" s="426"/>
      <c r="O2509" s="426"/>
      <c r="P2509" s="427"/>
      <c r="Q2509" s="427"/>
      <c r="R2509" s="426"/>
      <c r="S2509" s="426"/>
      <c r="T2509" s="426"/>
      <c r="U2509" s="426"/>
      <c r="V2509" s="426"/>
      <c r="W2509" s="426"/>
      <c r="X2509" s="427"/>
      <c r="Y2509" s="416" t="e">
        <f t="shared" si="196"/>
        <v>#N/A</v>
      </c>
      <c r="Z2509" s="416" t="e">
        <f t="shared" si="197"/>
        <v>#N/A</v>
      </c>
      <c r="AA2509" s="416" t="str">
        <f t="shared" si="198"/>
        <v/>
      </c>
      <c r="AB2509" s="416" t="e">
        <f t="shared" si="199"/>
        <v>#N/A</v>
      </c>
      <c r="AC2509" s="416" t="e">
        <f t="shared" si="200"/>
        <v>#N/A</v>
      </c>
    </row>
    <row r="2510" ht="22.5" customHeight="1" spans="1:29">
      <c r="A2510" s="421"/>
      <c r="B2510" s="422"/>
      <c r="C2510" s="422"/>
      <c r="D2510" s="421"/>
      <c r="E2510" s="421"/>
      <c r="F2510" s="421"/>
      <c r="G2510" s="421"/>
      <c r="H2510" s="421"/>
      <c r="I2510" s="421"/>
      <c r="J2510" s="421"/>
      <c r="K2510" s="421"/>
      <c r="L2510" s="421"/>
      <c r="M2510" s="421"/>
      <c r="N2510" s="426"/>
      <c r="O2510" s="426"/>
      <c r="P2510" s="427"/>
      <c r="Q2510" s="427"/>
      <c r="R2510" s="426"/>
      <c r="S2510" s="426"/>
      <c r="T2510" s="426"/>
      <c r="U2510" s="426"/>
      <c r="V2510" s="426"/>
      <c r="W2510" s="426"/>
      <c r="X2510" s="427"/>
      <c r="Y2510" s="416" t="e">
        <f t="shared" si="196"/>
        <v>#N/A</v>
      </c>
      <c r="Z2510" s="416" t="e">
        <f t="shared" si="197"/>
        <v>#N/A</v>
      </c>
      <c r="AA2510" s="416" t="str">
        <f t="shared" si="198"/>
        <v/>
      </c>
      <c r="AB2510" s="416" t="e">
        <f t="shared" si="199"/>
        <v>#N/A</v>
      </c>
      <c r="AC2510" s="416" t="e">
        <f t="shared" si="200"/>
        <v>#N/A</v>
      </c>
    </row>
    <row r="2511" ht="22.5" customHeight="1" spans="1:29">
      <c r="A2511" s="421"/>
      <c r="B2511" s="422"/>
      <c r="C2511" s="422"/>
      <c r="D2511" s="421"/>
      <c r="E2511" s="421"/>
      <c r="F2511" s="421"/>
      <c r="G2511" s="421"/>
      <c r="H2511" s="421"/>
      <c r="I2511" s="421"/>
      <c r="J2511" s="421"/>
      <c r="K2511" s="421"/>
      <c r="L2511" s="421"/>
      <c r="M2511" s="421"/>
      <c r="N2511" s="426"/>
      <c r="O2511" s="426"/>
      <c r="P2511" s="427"/>
      <c r="Q2511" s="427"/>
      <c r="R2511" s="426"/>
      <c r="S2511" s="426"/>
      <c r="T2511" s="426"/>
      <c r="U2511" s="426"/>
      <c r="V2511" s="426"/>
      <c r="W2511" s="426"/>
      <c r="X2511" s="427"/>
      <c r="Y2511" s="416" t="e">
        <f t="shared" si="196"/>
        <v>#N/A</v>
      </c>
      <c r="Z2511" s="416" t="e">
        <f t="shared" si="197"/>
        <v>#N/A</v>
      </c>
      <c r="AA2511" s="416" t="str">
        <f t="shared" si="198"/>
        <v/>
      </c>
      <c r="AB2511" s="416" t="e">
        <f t="shared" si="199"/>
        <v>#N/A</v>
      </c>
      <c r="AC2511" s="416" t="e">
        <f t="shared" si="200"/>
        <v>#N/A</v>
      </c>
    </row>
    <row r="2512" ht="22.5" customHeight="1" spans="1:29">
      <c r="A2512" s="421"/>
      <c r="B2512" s="422"/>
      <c r="C2512" s="422"/>
      <c r="D2512" s="421"/>
      <c r="E2512" s="421"/>
      <c r="F2512" s="421"/>
      <c r="G2512" s="421"/>
      <c r="H2512" s="421"/>
      <c r="I2512" s="421"/>
      <c r="J2512" s="421"/>
      <c r="K2512" s="421"/>
      <c r="L2512" s="421"/>
      <c r="M2512" s="421"/>
      <c r="N2512" s="426"/>
      <c r="O2512" s="426"/>
      <c r="P2512" s="427"/>
      <c r="Q2512" s="427"/>
      <c r="R2512" s="426"/>
      <c r="S2512" s="426"/>
      <c r="T2512" s="426"/>
      <c r="U2512" s="426"/>
      <c r="V2512" s="426"/>
      <c r="W2512" s="426"/>
      <c r="X2512" s="427"/>
      <c r="Y2512" s="416" t="e">
        <f t="shared" si="196"/>
        <v>#N/A</v>
      </c>
      <c r="Z2512" s="416" t="e">
        <f t="shared" si="197"/>
        <v>#N/A</v>
      </c>
      <c r="AA2512" s="416" t="str">
        <f t="shared" si="198"/>
        <v/>
      </c>
      <c r="AB2512" s="416" t="e">
        <f t="shared" si="199"/>
        <v>#N/A</v>
      </c>
      <c r="AC2512" s="416" t="e">
        <f t="shared" si="200"/>
        <v>#N/A</v>
      </c>
    </row>
    <row r="2513" ht="22.5" customHeight="1" spans="1:29">
      <c r="A2513" s="421"/>
      <c r="B2513" s="422"/>
      <c r="C2513" s="422"/>
      <c r="D2513" s="421"/>
      <c r="E2513" s="421"/>
      <c r="F2513" s="421"/>
      <c r="G2513" s="421"/>
      <c r="H2513" s="421"/>
      <c r="I2513" s="421"/>
      <c r="J2513" s="421"/>
      <c r="K2513" s="421"/>
      <c r="L2513" s="421"/>
      <c r="M2513" s="421"/>
      <c r="N2513" s="426"/>
      <c r="O2513" s="426"/>
      <c r="P2513" s="427"/>
      <c r="Q2513" s="427"/>
      <c r="R2513" s="426"/>
      <c r="S2513" s="426"/>
      <c r="T2513" s="426"/>
      <c r="U2513" s="426"/>
      <c r="V2513" s="426"/>
      <c r="W2513" s="426"/>
      <c r="X2513" s="427"/>
      <c r="Y2513" s="416" t="e">
        <f t="shared" si="196"/>
        <v>#N/A</v>
      </c>
      <c r="Z2513" s="416" t="e">
        <f t="shared" si="197"/>
        <v>#N/A</v>
      </c>
      <c r="AA2513" s="416" t="str">
        <f t="shared" si="198"/>
        <v/>
      </c>
      <c r="AB2513" s="416" t="e">
        <f t="shared" si="199"/>
        <v>#N/A</v>
      </c>
      <c r="AC2513" s="416" t="e">
        <f t="shared" si="200"/>
        <v>#N/A</v>
      </c>
    </row>
    <row r="2514" ht="22.5" customHeight="1" spans="1:29">
      <c r="A2514" s="421"/>
      <c r="B2514" s="422"/>
      <c r="C2514" s="422"/>
      <c r="D2514" s="421"/>
      <c r="E2514" s="421"/>
      <c r="F2514" s="421"/>
      <c r="G2514" s="421"/>
      <c r="H2514" s="421"/>
      <c r="I2514" s="421"/>
      <c r="J2514" s="421"/>
      <c r="K2514" s="421"/>
      <c r="L2514" s="421"/>
      <c r="M2514" s="421"/>
      <c r="N2514" s="426"/>
      <c r="O2514" s="426"/>
      <c r="P2514" s="427"/>
      <c r="Q2514" s="427"/>
      <c r="R2514" s="426"/>
      <c r="S2514" s="426"/>
      <c r="T2514" s="426"/>
      <c r="U2514" s="426"/>
      <c r="V2514" s="426"/>
      <c r="W2514" s="426"/>
      <c r="X2514" s="427"/>
      <c r="Y2514" s="416" t="e">
        <f t="shared" si="196"/>
        <v>#N/A</v>
      </c>
      <c r="Z2514" s="416" t="e">
        <f t="shared" si="197"/>
        <v>#N/A</v>
      </c>
      <c r="AA2514" s="416" t="str">
        <f t="shared" si="198"/>
        <v/>
      </c>
      <c r="AB2514" s="416" t="e">
        <f t="shared" si="199"/>
        <v>#N/A</v>
      </c>
      <c r="AC2514" s="416" t="e">
        <f t="shared" si="200"/>
        <v>#N/A</v>
      </c>
    </row>
    <row r="2515" ht="22.5" customHeight="1" spans="1:29">
      <c r="A2515" s="421"/>
      <c r="B2515" s="422"/>
      <c r="C2515" s="422"/>
      <c r="D2515" s="421"/>
      <c r="E2515" s="421"/>
      <c r="F2515" s="421"/>
      <c r="G2515" s="421"/>
      <c r="H2515" s="421"/>
      <c r="I2515" s="421"/>
      <c r="J2515" s="421"/>
      <c r="K2515" s="421"/>
      <c r="L2515" s="421"/>
      <c r="M2515" s="421"/>
      <c r="N2515" s="426"/>
      <c r="O2515" s="426"/>
      <c r="P2515" s="427"/>
      <c r="Q2515" s="427"/>
      <c r="R2515" s="426"/>
      <c r="S2515" s="426"/>
      <c r="T2515" s="426"/>
      <c r="U2515" s="426"/>
      <c r="V2515" s="426"/>
      <c r="W2515" s="426"/>
      <c r="X2515" s="427"/>
      <c r="Y2515" s="416" t="e">
        <f t="shared" si="196"/>
        <v>#N/A</v>
      </c>
      <c r="Z2515" s="416" t="e">
        <f t="shared" si="197"/>
        <v>#N/A</v>
      </c>
      <c r="AA2515" s="416" t="str">
        <f t="shared" si="198"/>
        <v/>
      </c>
      <c r="AB2515" s="416" t="e">
        <f t="shared" si="199"/>
        <v>#N/A</v>
      </c>
      <c r="AC2515" s="416" t="e">
        <f t="shared" si="200"/>
        <v>#N/A</v>
      </c>
    </row>
    <row r="2516" ht="22.5" customHeight="1" spans="1:29">
      <c r="A2516" s="421"/>
      <c r="B2516" s="422"/>
      <c r="C2516" s="422"/>
      <c r="D2516" s="421"/>
      <c r="E2516" s="421"/>
      <c r="F2516" s="421"/>
      <c r="G2516" s="421"/>
      <c r="H2516" s="421"/>
      <c r="I2516" s="421"/>
      <c r="J2516" s="421"/>
      <c r="K2516" s="421"/>
      <c r="L2516" s="421"/>
      <c r="M2516" s="421"/>
      <c r="N2516" s="426"/>
      <c r="O2516" s="426"/>
      <c r="P2516" s="427"/>
      <c r="Q2516" s="427"/>
      <c r="R2516" s="426"/>
      <c r="S2516" s="426"/>
      <c r="T2516" s="426"/>
      <c r="U2516" s="426"/>
      <c r="V2516" s="426"/>
      <c r="W2516" s="426"/>
      <c r="X2516" s="427"/>
      <c r="Y2516" s="416" t="e">
        <f t="shared" si="196"/>
        <v>#N/A</v>
      </c>
      <c r="Z2516" s="416" t="e">
        <f t="shared" si="197"/>
        <v>#N/A</v>
      </c>
      <c r="AA2516" s="416" t="str">
        <f t="shared" si="198"/>
        <v/>
      </c>
      <c r="AB2516" s="416" t="e">
        <f t="shared" si="199"/>
        <v>#N/A</v>
      </c>
      <c r="AC2516" s="416" t="e">
        <f t="shared" si="200"/>
        <v>#N/A</v>
      </c>
    </row>
    <row r="2517" ht="22.5" customHeight="1" spans="1:29">
      <c r="A2517" s="421"/>
      <c r="B2517" s="422"/>
      <c r="C2517" s="422"/>
      <c r="D2517" s="421"/>
      <c r="E2517" s="421"/>
      <c r="F2517" s="421"/>
      <c r="G2517" s="421"/>
      <c r="H2517" s="421"/>
      <c r="I2517" s="421"/>
      <c r="J2517" s="421"/>
      <c r="K2517" s="421"/>
      <c r="L2517" s="421"/>
      <c r="M2517" s="421"/>
      <c r="N2517" s="426"/>
      <c r="O2517" s="426"/>
      <c r="P2517" s="427"/>
      <c r="Q2517" s="427"/>
      <c r="R2517" s="426"/>
      <c r="S2517" s="426"/>
      <c r="T2517" s="426"/>
      <c r="U2517" s="426"/>
      <c r="V2517" s="426"/>
      <c r="W2517" s="426"/>
      <c r="X2517" s="427"/>
      <c r="Y2517" s="416" t="e">
        <f t="shared" si="196"/>
        <v>#N/A</v>
      </c>
      <c r="Z2517" s="416" t="e">
        <f t="shared" si="197"/>
        <v>#N/A</v>
      </c>
      <c r="AA2517" s="416" t="str">
        <f t="shared" si="198"/>
        <v/>
      </c>
      <c r="AB2517" s="416" t="e">
        <f t="shared" si="199"/>
        <v>#N/A</v>
      </c>
      <c r="AC2517" s="416" t="e">
        <f t="shared" si="200"/>
        <v>#N/A</v>
      </c>
    </row>
    <row r="2518" ht="22.5" customHeight="1" spans="1:29">
      <c r="A2518" s="421"/>
      <c r="B2518" s="422"/>
      <c r="C2518" s="422"/>
      <c r="D2518" s="421"/>
      <c r="E2518" s="421"/>
      <c r="F2518" s="421"/>
      <c r="G2518" s="421"/>
      <c r="H2518" s="421"/>
      <c r="I2518" s="421"/>
      <c r="J2518" s="421"/>
      <c r="K2518" s="421"/>
      <c r="L2518" s="421"/>
      <c r="M2518" s="421"/>
      <c r="N2518" s="426"/>
      <c r="O2518" s="426"/>
      <c r="P2518" s="427"/>
      <c r="Q2518" s="427"/>
      <c r="R2518" s="426"/>
      <c r="S2518" s="426"/>
      <c r="T2518" s="426"/>
      <c r="U2518" s="426"/>
      <c r="V2518" s="426"/>
      <c r="W2518" s="426"/>
      <c r="X2518" s="427"/>
      <c r="Y2518" s="416" t="e">
        <f t="shared" si="196"/>
        <v>#N/A</v>
      </c>
      <c r="Z2518" s="416" t="e">
        <f t="shared" si="197"/>
        <v>#N/A</v>
      </c>
      <c r="AA2518" s="416" t="str">
        <f t="shared" si="198"/>
        <v/>
      </c>
      <c r="AB2518" s="416" t="e">
        <f t="shared" si="199"/>
        <v>#N/A</v>
      </c>
      <c r="AC2518" s="416" t="e">
        <f t="shared" si="200"/>
        <v>#N/A</v>
      </c>
    </row>
    <row r="2519" ht="22.5" customHeight="1" spans="1:29">
      <c r="A2519" s="421"/>
      <c r="B2519" s="422"/>
      <c r="C2519" s="422"/>
      <c r="D2519" s="421"/>
      <c r="E2519" s="421"/>
      <c r="F2519" s="421"/>
      <c r="G2519" s="421"/>
      <c r="H2519" s="421"/>
      <c r="I2519" s="421"/>
      <c r="J2519" s="421"/>
      <c r="K2519" s="421"/>
      <c r="L2519" s="421"/>
      <c r="M2519" s="421"/>
      <c r="N2519" s="426"/>
      <c r="O2519" s="426"/>
      <c r="P2519" s="427"/>
      <c r="Q2519" s="427"/>
      <c r="R2519" s="426"/>
      <c r="S2519" s="426"/>
      <c r="T2519" s="426"/>
      <c r="U2519" s="426"/>
      <c r="V2519" s="426"/>
      <c r="W2519" s="426"/>
      <c r="X2519" s="427"/>
      <c r="Y2519" s="416" t="e">
        <f t="shared" si="196"/>
        <v>#N/A</v>
      </c>
      <c r="Z2519" s="416" t="e">
        <f t="shared" si="197"/>
        <v>#N/A</v>
      </c>
      <c r="AA2519" s="416" t="str">
        <f t="shared" si="198"/>
        <v/>
      </c>
      <c r="AB2519" s="416" t="e">
        <f t="shared" si="199"/>
        <v>#N/A</v>
      </c>
      <c r="AC2519" s="416" t="e">
        <f t="shared" si="200"/>
        <v>#N/A</v>
      </c>
    </row>
    <row r="2520" ht="22.5" customHeight="1" spans="1:29">
      <c r="A2520" s="421"/>
      <c r="B2520" s="422"/>
      <c r="C2520" s="422"/>
      <c r="D2520" s="421"/>
      <c r="E2520" s="421"/>
      <c r="F2520" s="421"/>
      <c r="G2520" s="421"/>
      <c r="H2520" s="421"/>
      <c r="I2520" s="421"/>
      <c r="J2520" s="421"/>
      <c r="K2520" s="421"/>
      <c r="L2520" s="421"/>
      <c r="M2520" s="421"/>
      <c r="N2520" s="426"/>
      <c r="O2520" s="426"/>
      <c r="P2520" s="427"/>
      <c r="Q2520" s="427"/>
      <c r="R2520" s="426"/>
      <c r="S2520" s="426"/>
      <c r="T2520" s="426"/>
      <c r="U2520" s="426"/>
      <c r="V2520" s="426"/>
      <c r="W2520" s="426"/>
      <c r="X2520" s="427"/>
      <c r="Y2520" s="416" t="e">
        <f t="shared" si="196"/>
        <v>#N/A</v>
      </c>
      <c r="Z2520" s="416" t="e">
        <f t="shared" si="197"/>
        <v>#N/A</v>
      </c>
      <c r="AA2520" s="416" t="str">
        <f t="shared" si="198"/>
        <v/>
      </c>
      <c r="AB2520" s="416" t="e">
        <f t="shared" si="199"/>
        <v>#N/A</v>
      </c>
      <c r="AC2520" s="416" t="e">
        <f t="shared" si="200"/>
        <v>#N/A</v>
      </c>
    </row>
    <row r="2521" ht="22.5" customHeight="1" spans="1:29">
      <c r="A2521" s="421"/>
      <c r="B2521" s="422"/>
      <c r="C2521" s="422"/>
      <c r="D2521" s="421"/>
      <c r="E2521" s="421"/>
      <c r="F2521" s="421"/>
      <c r="G2521" s="421"/>
      <c r="H2521" s="421"/>
      <c r="I2521" s="421"/>
      <c r="J2521" s="421"/>
      <c r="K2521" s="421"/>
      <c r="L2521" s="421"/>
      <c r="M2521" s="421"/>
      <c r="N2521" s="426"/>
      <c r="O2521" s="426"/>
      <c r="P2521" s="427"/>
      <c r="Q2521" s="427"/>
      <c r="R2521" s="426"/>
      <c r="S2521" s="426"/>
      <c r="T2521" s="426"/>
      <c r="U2521" s="426"/>
      <c r="V2521" s="426"/>
      <c r="W2521" s="426"/>
      <c r="X2521" s="427"/>
      <c r="Y2521" s="416" t="e">
        <f t="shared" si="196"/>
        <v>#N/A</v>
      </c>
      <c r="Z2521" s="416" t="e">
        <f t="shared" si="197"/>
        <v>#N/A</v>
      </c>
      <c r="AA2521" s="416" t="str">
        <f t="shared" si="198"/>
        <v/>
      </c>
      <c r="AB2521" s="416" t="e">
        <f t="shared" si="199"/>
        <v>#N/A</v>
      </c>
      <c r="AC2521" s="416" t="e">
        <f t="shared" si="200"/>
        <v>#N/A</v>
      </c>
    </row>
    <row r="2522" ht="22.5" customHeight="1" spans="1:29">
      <c r="A2522" s="421"/>
      <c r="B2522" s="422"/>
      <c r="C2522" s="422"/>
      <c r="D2522" s="421"/>
      <c r="E2522" s="421"/>
      <c r="F2522" s="421"/>
      <c r="G2522" s="421"/>
      <c r="H2522" s="421"/>
      <c r="I2522" s="421"/>
      <c r="J2522" s="421"/>
      <c r="K2522" s="421"/>
      <c r="L2522" s="421"/>
      <c r="M2522" s="421"/>
      <c r="N2522" s="426"/>
      <c r="O2522" s="426"/>
      <c r="P2522" s="427"/>
      <c r="Q2522" s="427"/>
      <c r="R2522" s="426"/>
      <c r="S2522" s="426"/>
      <c r="T2522" s="426"/>
      <c r="U2522" s="426"/>
      <c r="V2522" s="426"/>
      <c r="W2522" s="426"/>
      <c r="X2522" s="427"/>
      <c r="Y2522" s="416" t="e">
        <f t="shared" si="196"/>
        <v>#N/A</v>
      </c>
      <c r="Z2522" s="416" t="e">
        <f t="shared" si="197"/>
        <v>#N/A</v>
      </c>
      <c r="AA2522" s="416" t="str">
        <f t="shared" si="198"/>
        <v/>
      </c>
      <c r="AB2522" s="416" t="e">
        <f t="shared" si="199"/>
        <v>#N/A</v>
      </c>
      <c r="AC2522" s="416" t="e">
        <f t="shared" si="200"/>
        <v>#N/A</v>
      </c>
    </row>
    <row r="2523" ht="22.5" customHeight="1" spans="1:29">
      <c r="A2523" s="421"/>
      <c r="B2523" s="422"/>
      <c r="C2523" s="422"/>
      <c r="D2523" s="421"/>
      <c r="E2523" s="421"/>
      <c r="F2523" s="421"/>
      <c r="G2523" s="421"/>
      <c r="H2523" s="421"/>
      <c r="I2523" s="421"/>
      <c r="J2523" s="421"/>
      <c r="K2523" s="421"/>
      <c r="L2523" s="421"/>
      <c r="M2523" s="421"/>
      <c r="N2523" s="426"/>
      <c r="O2523" s="426"/>
      <c r="P2523" s="427"/>
      <c r="Q2523" s="427"/>
      <c r="R2523" s="426"/>
      <c r="S2523" s="426"/>
      <c r="T2523" s="426"/>
      <c r="U2523" s="426"/>
      <c r="V2523" s="426"/>
      <c r="W2523" s="426"/>
      <c r="X2523" s="427"/>
      <c r="Y2523" s="416" t="e">
        <f t="shared" si="196"/>
        <v>#N/A</v>
      </c>
      <c r="Z2523" s="416" t="e">
        <f t="shared" si="197"/>
        <v>#N/A</v>
      </c>
      <c r="AA2523" s="416" t="str">
        <f t="shared" si="198"/>
        <v/>
      </c>
      <c r="AB2523" s="416" t="e">
        <f t="shared" si="199"/>
        <v>#N/A</v>
      </c>
      <c r="AC2523" s="416" t="e">
        <f t="shared" si="200"/>
        <v>#N/A</v>
      </c>
    </row>
    <row r="2524" ht="22.5" customHeight="1" spans="1:29">
      <c r="A2524" s="421"/>
      <c r="B2524" s="422"/>
      <c r="C2524" s="422"/>
      <c r="D2524" s="421"/>
      <c r="E2524" s="421"/>
      <c r="F2524" s="421"/>
      <c r="G2524" s="421"/>
      <c r="H2524" s="421"/>
      <c r="I2524" s="421"/>
      <c r="J2524" s="421"/>
      <c r="K2524" s="421"/>
      <c r="L2524" s="421"/>
      <c r="M2524" s="421"/>
      <c r="N2524" s="426"/>
      <c r="O2524" s="426"/>
      <c r="P2524" s="427"/>
      <c r="Q2524" s="427"/>
      <c r="R2524" s="426"/>
      <c r="S2524" s="426"/>
      <c r="T2524" s="426"/>
      <c r="U2524" s="426"/>
      <c r="V2524" s="426"/>
      <c r="W2524" s="426"/>
      <c r="X2524" s="427"/>
      <c r="Y2524" s="416" t="e">
        <f t="shared" si="196"/>
        <v>#N/A</v>
      </c>
      <c r="Z2524" s="416" t="e">
        <f t="shared" si="197"/>
        <v>#N/A</v>
      </c>
      <c r="AA2524" s="416" t="str">
        <f t="shared" si="198"/>
        <v/>
      </c>
      <c r="AB2524" s="416" t="e">
        <f t="shared" si="199"/>
        <v>#N/A</v>
      </c>
      <c r="AC2524" s="416" t="e">
        <f t="shared" si="200"/>
        <v>#N/A</v>
      </c>
    </row>
    <row r="2525" ht="22.5" customHeight="1" spans="1:29">
      <c r="A2525" s="421"/>
      <c r="B2525" s="422"/>
      <c r="C2525" s="422"/>
      <c r="D2525" s="421"/>
      <c r="E2525" s="421"/>
      <c r="F2525" s="421"/>
      <c r="G2525" s="421"/>
      <c r="H2525" s="421"/>
      <c r="I2525" s="421"/>
      <c r="J2525" s="421"/>
      <c r="K2525" s="421"/>
      <c r="L2525" s="421"/>
      <c r="M2525" s="421"/>
      <c r="N2525" s="426"/>
      <c r="O2525" s="426"/>
      <c r="P2525" s="427"/>
      <c r="Q2525" s="427"/>
      <c r="R2525" s="426"/>
      <c r="S2525" s="426"/>
      <c r="T2525" s="426"/>
      <c r="U2525" s="426"/>
      <c r="V2525" s="426"/>
      <c r="W2525" s="426"/>
      <c r="X2525" s="427"/>
      <c r="Y2525" s="416" t="e">
        <f t="shared" si="196"/>
        <v>#N/A</v>
      </c>
      <c r="Z2525" s="416" t="e">
        <f t="shared" si="197"/>
        <v>#N/A</v>
      </c>
      <c r="AA2525" s="416" t="str">
        <f t="shared" si="198"/>
        <v/>
      </c>
      <c r="AB2525" s="416" t="e">
        <f t="shared" si="199"/>
        <v>#N/A</v>
      </c>
      <c r="AC2525" s="416" t="e">
        <f t="shared" si="200"/>
        <v>#N/A</v>
      </c>
    </row>
    <row r="2526" ht="22.5" customHeight="1" spans="1:29">
      <c r="A2526" s="421"/>
      <c r="B2526" s="422"/>
      <c r="C2526" s="422"/>
      <c r="D2526" s="421"/>
      <c r="E2526" s="421"/>
      <c r="F2526" s="421"/>
      <c r="G2526" s="421"/>
      <c r="H2526" s="421"/>
      <c r="I2526" s="421"/>
      <c r="J2526" s="421"/>
      <c r="K2526" s="421"/>
      <c r="L2526" s="421"/>
      <c r="M2526" s="421"/>
      <c r="N2526" s="426"/>
      <c r="O2526" s="426"/>
      <c r="P2526" s="427"/>
      <c r="Q2526" s="427"/>
      <c r="R2526" s="426"/>
      <c r="S2526" s="426"/>
      <c r="T2526" s="426"/>
      <c r="U2526" s="426"/>
      <c r="V2526" s="426"/>
      <c r="W2526" s="426"/>
      <c r="X2526" s="427"/>
      <c r="Y2526" s="416" t="e">
        <f t="shared" si="196"/>
        <v>#N/A</v>
      </c>
      <c r="Z2526" s="416" t="e">
        <f t="shared" si="197"/>
        <v>#N/A</v>
      </c>
      <c r="AA2526" s="416" t="str">
        <f t="shared" si="198"/>
        <v/>
      </c>
      <c r="AB2526" s="416" t="e">
        <f t="shared" si="199"/>
        <v>#N/A</v>
      </c>
      <c r="AC2526" s="416" t="e">
        <f t="shared" si="200"/>
        <v>#N/A</v>
      </c>
    </row>
    <row r="2527" ht="22.5" customHeight="1" spans="1:29">
      <c r="A2527" s="421"/>
      <c r="B2527" s="422"/>
      <c r="C2527" s="422"/>
      <c r="D2527" s="421"/>
      <c r="E2527" s="421"/>
      <c r="F2527" s="421"/>
      <c r="G2527" s="421"/>
      <c r="H2527" s="421"/>
      <c r="I2527" s="421"/>
      <c r="J2527" s="421"/>
      <c r="K2527" s="421"/>
      <c r="L2527" s="421"/>
      <c r="M2527" s="421"/>
      <c r="N2527" s="426"/>
      <c r="O2527" s="426"/>
      <c r="P2527" s="427"/>
      <c r="Q2527" s="427"/>
      <c r="R2527" s="426"/>
      <c r="S2527" s="426"/>
      <c r="T2527" s="426"/>
      <c r="U2527" s="426"/>
      <c r="V2527" s="426"/>
      <c r="W2527" s="426"/>
      <c r="X2527" s="427"/>
      <c r="Y2527" s="416" t="e">
        <f t="shared" si="196"/>
        <v>#N/A</v>
      </c>
      <c r="Z2527" s="416" t="e">
        <f t="shared" si="197"/>
        <v>#N/A</v>
      </c>
      <c r="AA2527" s="416" t="str">
        <f t="shared" si="198"/>
        <v/>
      </c>
      <c r="AB2527" s="416" t="e">
        <f t="shared" si="199"/>
        <v>#N/A</v>
      </c>
      <c r="AC2527" s="416" t="e">
        <f t="shared" si="200"/>
        <v>#N/A</v>
      </c>
    </row>
    <row r="2528" ht="22.5" customHeight="1" spans="1:29">
      <c r="A2528" s="421"/>
      <c r="B2528" s="422"/>
      <c r="C2528" s="422"/>
      <c r="D2528" s="421"/>
      <c r="E2528" s="421"/>
      <c r="F2528" s="421"/>
      <c r="G2528" s="421"/>
      <c r="H2528" s="421"/>
      <c r="I2528" s="421"/>
      <c r="J2528" s="421"/>
      <c r="K2528" s="421"/>
      <c r="L2528" s="421"/>
      <c r="M2528" s="421"/>
      <c r="N2528" s="426"/>
      <c r="O2528" s="426"/>
      <c r="P2528" s="427"/>
      <c r="Q2528" s="427"/>
      <c r="R2528" s="426"/>
      <c r="S2528" s="426"/>
      <c r="T2528" s="426"/>
      <c r="U2528" s="426"/>
      <c r="V2528" s="426"/>
      <c r="W2528" s="426"/>
      <c r="X2528" s="427"/>
      <c r="Y2528" s="416" t="e">
        <f t="shared" si="196"/>
        <v>#N/A</v>
      </c>
      <c r="Z2528" s="416" t="e">
        <f t="shared" si="197"/>
        <v>#N/A</v>
      </c>
      <c r="AA2528" s="416" t="str">
        <f t="shared" si="198"/>
        <v/>
      </c>
      <c r="AB2528" s="416" t="e">
        <f t="shared" si="199"/>
        <v>#N/A</v>
      </c>
      <c r="AC2528" s="416" t="e">
        <f t="shared" si="200"/>
        <v>#N/A</v>
      </c>
    </row>
    <row r="2529" ht="22.5" customHeight="1" spans="1:29">
      <c r="A2529" s="421"/>
      <c r="B2529" s="422"/>
      <c r="C2529" s="422"/>
      <c r="D2529" s="421"/>
      <c r="E2529" s="421"/>
      <c r="F2529" s="421"/>
      <c r="G2529" s="421"/>
      <c r="H2529" s="421"/>
      <c r="I2529" s="421"/>
      <c r="J2529" s="421"/>
      <c r="K2529" s="421"/>
      <c r="L2529" s="421"/>
      <c r="M2529" s="421"/>
      <c r="N2529" s="426"/>
      <c r="O2529" s="426"/>
      <c r="P2529" s="427"/>
      <c r="Q2529" s="427"/>
      <c r="R2529" s="426"/>
      <c r="S2529" s="426"/>
      <c r="T2529" s="426"/>
      <c r="U2529" s="426"/>
      <c r="V2529" s="426"/>
      <c r="W2529" s="426"/>
      <c r="X2529" s="427"/>
      <c r="Y2529" s="416" t="e">
        <f t="shared" si="196"/>
        <v>#N/A</v>
      </c>
      <c r="Z2529" s="416" t="e">
        <f t="shared" si="197"/>
        <v>#N/A</v>
      </c>
      <c r="AA2529" s="416" t="str">
        <f t="shared" si="198"/>
        <v/>
      </c>
      <c r="AB2529" s="416" t="e">
        <f t="shared" si="199"/>
        <v>#N/A</v>
      </c>
      <c r="AC2529" s="416" t="e">
        <f t="shared" si="200"/>
        <v>#N/A</v>
      </c>
    </row>
    <row r="2530" ht="22.5" customHeight="1" spans="1:29">
      <c r="A2530" s="421"/>
      <c r="B2530" s="422"/>
      <c r="C2530" s="422"/>
      <c r="D2530" s="421"/>
      <c r="E2530" s="421"/>
      <c r="F2530" s="421"/>
      <c r="G2530" s="421"/>
      <c r="H2530" s="421"/>
      <c r="I2530" s="421"/>
      <c r="J2530" s="421"/>
      <c r="K2530" s="421"/>
      <c r="L2530" s="421"/>
      <c r="M2530" s="421"/>
      <c r="N2530" s="426"/>
      <c r="O2530" s="426"/>
      <c r="P2530" s="427"/>
      <c r="Q2530" s="427"/>
      <c r="R2530" s="426"/>
      <c r="S2530" s="426"/>
      <c r="T2530" s="426"/>
      <c r="U2530" s="426"/>
      <c r="V2530" s="426"/>
      <c r="W2530" s="426"/>
      <c r="X2530" s="427"/>
      <c r="Y2530" s="416" t="e">
        <f t="shared" si="196"/>
        <v>#N/A</v>
      </c>
      <c r="Z2530" s="416" t="e">
        <f t="shared" si="197"/>
        <v>#N/A</v>
      </c>
      <c r="AA2530" s="416" t="str">
        <f t="shared" si="198"/>
        <v/>
      </c>
      <c r="AB2530" s="416" t="e">
        <f t="shared" si="199"/>
        <v>#N/A</v>
      </c>
      <c r="AC2530" s="416" t="e">
        <f t="shared" si="200"/>
        <v>#N/A</v>
      </c>
    </row>
    <row r="2531" ht="22.5" customHeight="1" spans="1:29">
      <c r="A2531" s="421"/>
      <c r="B2531" s="422"/>
      <c r="C2531" s="422"/>
      <c r="D2531" s="421"/>
      <c r="E2531" s="421"/>
      <c r="F2531" s="421"/>
      <c r="G2531" s="421"/>
      <c r="H2531" s="421"/>
      <c r="I2531" s="421"/>
      <c r="J2531" s="421"/>
      <c r="K2531" s="421"/>
      <c r="L2531" s="421"/>
      <c r="M2531" s="421"/>
      <c r="N2531" s="426"/>
      <c r="O2531" s="426"/>
      <c r="P2531" s="427"/>
      <c r="Q2531" s="427"/>
      <c r="R2531" s="426"/>
      <c r="S2531" s="426"/>
      <c r="T2531" s="426"/>
      <c r="U2531" s="426"/>
      <c r="V2531" s="426"/>
      <c r="W2531" s="426"/>
      <c r="X2531" s="427"/>
      <c r="Y2531" s="416" t="e">
        <f t="shared" si="196"/>
        <v>#N/A</v>
      </c>
      <c r="Z2531" s="416" t="e">
        <f t="shared" si="197"/>
        <v>#N/A</v>
      </c>
      <c r="AA2531" s="416" t="str">
        <f t="shared" si="198"/>
        <v/>
      </c>
      <c r="AB2531" s="416" t="e">
        <f t="shared" si="199"/>
        <v>#N/A</v>
      </c>
      <c r="AC2531" s="416" t="e">
        <f t="shared" si="200"/>
        <v>#N/A</v>
      </c>
    </row>
    <row r="2532" ht="22.5" customHeight="1" spans="1:29">
      <c r="A2532" s="421"/>
      <c r="B2532" s="422"/>
      <c r="C2532" s="422"/>
      <c r="D2532" s="421"/>
      <c r="E2532" s="421"/>
      <c r="F2532" s="421"/>
      <c r="G2532" s="421"/>
      <c r="H2532" s="421"/>
      <c r="I2532" s="421"/>
      <c r="J2532" s="421"/>
      <c r="K2532" s="421"/>
      <c r="L2532" s="421"/>
      <c r="M2532" s="421"/>
      <c r="N2532" s="426"/>
      <c r="O2532" s="426"/>
      <c r="P2532" s="427"/>
      <c r="Q2532" s="427"/>
      <c r="R2532" s="426"/>
      <c r="S2532" s="426"/>
      <c r="T2532" s="426"/>
      <c r="U2532" s="426"/>
      <c r="V2532" s="426"/>
      <c r="W2532" s="426"/>
      <c r="X2532" s="427"/>
      <c r="Y2532" s="416" t="e">
        <f t="shared" si="196"/>
        <v>#N/A</v>
      </c>
      <c r="Z2532" s="416" t="e">
        <f t="shared" si="197"/>
        <v>#N/A</v>
      </c>
      <c r="AA2532" s="416" t="str">
        <f t="shared" si="198"/>
        <v/>
      </c>
      <c r="AB2532" s="416" t="e">
        <f t="shared" si="199"/>
        <v>#N/A</v>
      </c>
      <c r="AC2532" s="416" t="e">
        <f t="shared" si="200"/>
        <v>#N/A</v>
      </c>
    </row>
    <row r="2533" ht="22.5" customHeight="1" spans="1:29">
      <c r="A2533" s="421"/>
      <c r="B2533" s="422"/>
      <c r="C2533" s="422"/>
      <c r="D2533" s="421"/>
      <c r="E2533" s="421"/>
      <c r="F2533" s="421"/>
      <c r="G2533" s="421"/>
      <c r="H2533" s="421"/>
      <c r="I2533" s="421"/>
      <c r="J2533" s="421"/>
      <c r="K2533" s="421"/>
      <c r="L2533" s="421"/>
      <c r="M2533" s="421"/>
      <c r="N2533" s="426"/>
      <c r="O2533" s="426"/>
      <c r="P2533" s="427"/>
      <c r="Q2533" s="427"/>
      <c r="R2533" s="426"/>
      <c r="S2533" s="426"/>
      <c r="T2533" s="426"/>
      <c r="U2533" s="426"/>
      <c r="V2533" s="426"/>
      <c r="W2533" s="426"/>
      <c r="X2533" s="427"/>
      <c r="Y2533" s="416" t="e">
        <f t="shared" si="196"/>
        <v>#N/A</v>
      </c>
      <c r="Z2533" s="416" t="e">
        <f t="shared" si="197"/>
        <v>#N/A</v>
      </c>
      <c r="AA2533" s="416" t="str">
        <f t="shared" si="198"/>
        <v/>
      </c>
      <c r="AB2533" s="416" t="e">
        <f t="shared" si="199"/>
        <v>#N/A</v>
      </c>
      <c r="AC2533" s="416" t="e">
        <f t="shared" si="200"/>
        <v>#N/A</v>
      </c>
    </row>
    <row r="2534" ht="22.5" customHeight="1" spans="1:29">
      <c r="A2534" s="421"/>
      <c r="B2534" s="422"/>
      <c r="C2534" s="422"/>
      <c r="D2534" s="421"/>
      <c r="E2534" s="421"/>
      <c r="F2534" s="421"/>
      <c r="G2534" s="421"/>
      <c r="H2534" s="421"/>
      <c r="I2534" s="421"/>
      <c r="J2534" s="421"/>
      <c r="K2534" s="421"/>
      <c r="L2534" s="421"/>
      <c r="M2534" s="421"/>
      <c r="N2534" s="426"/>
      <c r="O2534" s="426"/>
      <c r="P2534" s="427"/>
      <c r="Q2534" s="427"/>
      <c r="R2534" s="426"/>
      <c r="S2534" s="426"/>
      <c r="T2534" s="426"/>
      <c r="U2534" s="426"/>
      <c r="V2534" s="426"/>
      <c r="W2534" s="426"/>
      <c r="X2534" s="427"/>
      <c r="Y2534" s="416" t="e">
        <f t="shared" si="196"/>
        <v>#N/A</v>
      </c>
      <c r="Z2534" s="416" t="e">
        <f t="shared" si="197"/>
        <v>#N/A</v>
      </c>
      <c r="AA2534" s="416" t="str">
        <f t="shared" si="198"/>
        <v/>
      </c>
      <c r="AB2534" s="416" t="e">
        <f t="shared" si="199"/>
        <v>#N/A</v>
      </c>
      <c r="AC2534" s="416" t="e">
        <f t="shared" si="200"/>
        <v>#N/A</v>
      </c>
    </row>
    <row r="2535" ht="22.5" customHeight="1" spans="1:29">
      <c r="A2535" s="421"/>
      <c r="B2535" s="422"/>
      <c r="C2535" s="422"/>
      <c r="D2535" s="421"/>
      <c r="E2535" s="421"/>
      <c r="F2535" s="421"/>
      <c r="G2535" s="421"/>
      <c r="H2535" s="421"/>
      <c r="I2535" s="421"/>
      <c r="J2535" s="421"/>
      <c r="K2535" s="421"/>
      <c r="L2535" s="421"/>
      <c r="M2535" s="421"/>
      <c r="N2535" s="426"/>
      <c r="O2535" s="426"/>
      <c r="P2535" s="427"/>
      <c r="Q2535" s="427"/>
      <c r="R2535" s="426"/>
      <c r="S2535" s="426"/>
      <c r="T2535" s="426"/>
      <c r="U2535" s="426"/>
      <c r="V2535" s="426"/>
      <c r="W2535" s="426"/>
      <c r="X2535" s="427"/>
      <c r="Y2535" s="416" t="e">
        <f t="shared" si="196"/>
        <v>#N/A</v>
      </c>
      <c r="Z2535" s="416" t="e">
        <f t="shared" si="197"/>
        <v>#N/A</v>
      </c>
      <c r="AA2535" s="416" t="str">
        <f t="shared" si="198"/>
        <v/>
      </c>
      <c r="AB2535" s="416" t="e">
        <f t="shared" si="199"/>
        <v>#N/A</v>
      </c>
      <c r="AC2535" s="416" t="e">
        <f t="shared" si="200"/>
        <v>#N/A</v>
      </c>
    </row>
    <row r="2536" ht="22.5" customHeight="1" spans="1:29">
      <c r="A2536" s="421"/>
      <c r="B2536" s="422"/>
      <c r="C2536" s="422"/>
      <c r="D2536" s="421"/>
      <c r="E2536" s="421"/>
      <c r="F2536" s="421"/>
      <c r="G2536" s="421"/>
      <c r="H2536" s="421"/>
      <c r="I2536" s="421"/>
      <c r="J2536" s="421"/>
      <c r="K2536" s="421"/>
      <c r="L2536" s="421"/>
      <c r="M2536" s="421"/>
      <c r="N2536" s="426"/>
      <c r="O2536" s="426"/>
      <c r="P2536" s="427"/>
      <c r="Q2536" s="427"/>
      <c r="R2536" s="426"/>
      <c r="S2536" s="426"/>
      <c r="T2536" s="426"/>
      <c r="U2536" s="426"/>
      <c r="V2536" s="426"/>
      <c r="W2536" s="426"/>
      <c r="X2536" s="427"/>
      <c r="Y2536" s="416" t="e">
        <f t="shared" si="196"/>
        <v>#N/A</v>
      </c>
      <c r="Z2536" s="416" t="e">
        <f t="shared" si="197"/>
        <v>#N/A</v>
      </c>
      <c r="AA2536" s="416" t="str">
        <f t="shared" si="198"/>
        <v/>
      </c>
      <c r="AB2536" s="416" t="e">
        <f t="shared" si="199"/>
        <v>#N/A</v>
      </c>
      <c r="AC2536" s="416" t="e">
        <f t="shared" si="200"/>
        <v>#N/A</v>
      </c>
    </row>
    <row r="2537" ht="22.5" customHeight="1" spans="1:29">
      <c r="A2537" s="421"/>
      <c r="B2537" s="422"/>
      <c r="C2537" s="422"/>
      <c r="D2537" s="421"/>
      <c r="E2537" s="421"/>
      <c r="F2537" s="421"/>
      <c r="G2537" s="421"/>
      <c r="H2537" s="421"/>
      <c r="I2537" s="421"/>
      <c r="J2537" s="421"/>
      <c r="K2537" s="421"/>
      <c r="L2537" s="421"/>
      <c r="M2537" s="421"/>
      <c r="N2537" s="426"/>
      <c r="O2537" s="426"/>
      <c r="P2537" s="427"/>
      <c r="Q2537" s="427"/>
      <c r="R2537" s="426"/>
      <c r="S2537" s="426"/>
      <c r="T2537" s="426"/>
      <c r="U2537" s="426"/>
      <c r="V2537" s="426"/>
      <c r="W2537" s="426"/>
      <c r="X2537" s="427"/>
      <c r="Y2537" s="416" t="e">
        <f t="shared" si="196"/>
        <v>#N/A</v>
      </c>
      <c r="Z2537" s="416" t="e">
        <f t="shared" si="197"/>
        <v>#N/A</v>
      </c>
      <c r="AA2537" s="416" t="str">
        <f t="shared" si="198"/>
        <v/>
      </c>
      <c r="AB2537" s="416" t="e">
        <f t="shared" si="199"/>
        <v>#N/A</v>
      </c>
      <c r="AC2537" s="416" t="e">
        <f t="shared" si="200"/>
        <v>#N/A</v>
      </c>
    </row>
    <row r="2538" ht="22.5" customHeight="1" spans="1:29">
      <c r="A2538" s="421"/>
      <c r="B2538" s="422"/>
      <c r="C2538" s="422"/>
      <c r="D2538" s="421"/>
      <c r="E2538" s="421"/>
      <c r="F2538" s="421"/>
      <c r="G2538" s="421"/>
      <c r="H2538" s="421"/>
      <c r="I2538" s="421"/>
      <c r="J2538" s="421"/>
      <c r="K2538" s="421"/>
      <c r="L2538" s="421"/>
      <c r="M2538" s="421"/>
      <c r="N2538" s="426"/>
      <c r="O2538" s="426"/>
      <c r="P2538" s="427"/>
      <c r="Q2538" s="427"/>
      <c r="R2538" s="426"/>
      <c r="S2538" s="426"/>
      <c r="T2538" s="426"/>
      <c r="U2538" s="426"/>
      <c r="V2538" s="426"/>
      <c r="W2538" s="426"/>
      <c r="X2538" s="427"/>
      <c r="Y2538" s="416" t="e">
        <f t="shared" si="196"/>
        <v>#N/A</v>
      </c>
      <c r="Z2538" s="416" t="e">
        <f t="shared" si="197"/>
        <v>#N/A</v>
      </c>
      <c r="AA2538" s="416" t="str">
        <f t="shared" si="198"/>
        <v/>
      </c>
      <c r="AB2538" s="416" t="e">
        <f t="shared" si="199"/>
        <v>#N/A</v>
      </c>
      <c r="AC2538" s="416" t="e">
        <f t="shared" si="200"/>
        <v>#N/A</v>
      </c>
    </row>
    <row r="2539" ht="22.5" customHeight="1" spans="1:29">
      <c r="A2539" s="421"/>
      <c r="B2539" s="422"/>
      <c r="C2539" s="422"/>
      <c r="D2539" s="421"/>
      <c r="E2539" s="421"/>
      <c r="F2539" s="421"/>
      <c r="G2539" s="421"/>
      <c r="H2539" s="421"/>
      <c r="I2539" s="421"/>
      <c r="J2539" s="421"/>
      <c r="K2539" s="421"/>
      <c r="L2539" s="421"/>
      <c r="M2539" s="421"/>
      <c r="N2539" s="426"/>
      <c r="O2539" s="426"/>
      <c r="P2539" s="427"/>
      <c r="Q2539" s="427"/>
      <c r="R2539" s="426"/>
      <c r="S2539" s="426"/>
      <c r="T2539" s="426"/>
      <c r="U2539" s="426"/>
      <c r="V2539" s="426"/>
      <c r="W2539" s="426"/>
      <c r="X2539" s="427"/>
      <c r="Y2539" s="416" t="e">
        <f t="shared" si="196"/>
        <v>#N/A</v>
      </c>
      <c r="Z2539" s="416" t="e">
        <f t="shared" si="197"/>
        <v>#N/A</v>
      </c>
      <c r="AA2539" s="416" t="str">
        <f t="shared" si="198"/>
        <v/>
      </c>
      <c r="AB2539" s="416" t="e">
        <f t="shared" si="199"/>
        <v>#N/A</v>
      </c>
      <c r="AC2539" s="416" t="e">
        <f t="shared" si="200"/>
        <v>#N/A</v>
      </c>
    </row>
    <row r="2540" ht="22.5" customHeight="1" spans="1:29">
      <c r="A2540" s="421"/>
      <c r="B2540" s="422"/>
      <c r="C2540" s="422"/>
      <c r="D2540" s="421"/>
      <c r="E2540" s="421"/>
      <c r="F2540" s="421"/>
      <c r="G2540" s="421"/>
      <c r="H2540" s="421"/>
      <c r="I2540" s="421"/>
      <c r="J2540" s="421"/>
      <c r="K2540" s="421"/>
      <c r="L2540" s="421"/>
      <c r="M2540" s="421"/>
      <c r="N2540" s="426"/>
      <c r="O2540" s="426"/>
      <c r="P2540" s="427"/>
      <c r="Q2540" s="427"/>
      <c r="R2540" s="426"/>
      <c r="S2540" s="426"/>
      <c r="T2540" s="426"/>
      <c r="U2540" s="426"/>
      <c r="V2540" s="426"/>
      <c r="W2540" s="426"/>
      <c r="X2540" s="427"/>
      <c r="Y2540" s="416" t="e">
        <f t="shared" si="196"/>
        <v>#N/A</v>
      </c>
      <c r="Z2540" s="416" t="e">
        <f t="shared" si="197"/>
        <v>#N/A</v>
      </c>
      <c r="AA2540" s="416" t="str">
        <f t="shared" si="198"/>
        <v/>
      </c>
      <c r="AB2540" s="416" t="e">
        <f t="shared" si="199"/>
        <v>#N/A</v>
      </c>
      <c r="AC2540" s="416" t="e">
        <f t="shared" si="200"/>
        <v>#N/A</v>
      </c>
    </row>
    <row r="2541" ht="22.5" customHeight="1" spans="1:29">
      <c r="A2541" s="421"/>
      <c r="B2541" s="422"/>
      <c r="C2541" s="422"/>
      <c r="D2541" s="421"/>
      <c r="E2541" s="421"/>
      <c r="F2541" s="421"/>
      <c r="G2541" s="421"/>
      <c r="H2541" s="421"/>
      <c r="I2541" s="421"/>
      <c r="J2541" s="421"/>
      <c r="K2541" s="421"/>
      <c r="L2541" s="421"/>
      <c r="M2541" s="421"/>
      <c r="N2541" s="426"/>
      <c r="O2541" s="426"/>
      <c r="P2541" s="427"/>
      <c r="Q2541" s="427"/>
      <c r="R2541" s="426"/>
      <c r="S2541" s="426"/>
      <c r="T2541" s="426"/>
      <c r="U2541" s="426"/>
      <c r="V2541" s="426"/>
      <c r="W2541" s="426"/>
      <c r="X2541" s="427"/>
      <c r="Y2541" s="416" t="e">
        <f t="shared" si="196"/>
        <v>#N/A</v>
      </c>
      <c r="Z2541" s="416" t="e">
        <f t="shared" si="197"/>
        <v>#N/A</v>
      </c>
      <c r="AA2541" s="416" t="str">
        <f t="shared" si="198"/>
        <v/>
      </c>
      <c r="AB2541" s="416" t="e">
        <f t="shared" si="199"/>
        <v>#N/A</v>
      </c>
      <c r="AC2541" s="416" t="e">
        <f t="shared" si="200"/>
        <v>#N/A</v>
      </c>
    </row>
    <row r="2542" ht="22.5" customHeight="1" spans="1:29">
      <c r="A2542" s="421"/>
      <c r="B2542" s="422"/>
      <c r="C2542" s="422"/>
      <c r="D2542" s="421"/>
      <c r="E2542" s="421"/>
      <c r="F2542" s="421"/>
      <c r="G2542" s="421"/>
      <c r="H2542" s="421"/>
      <c r="I2542" s="421"/>
      <c r="J2542" s="421"/>
      <c r="K2542" s="421"/>
      <c r="L2542" s="421"/>
      <c r="M2542" s="421"/>
      <c r="N2542" s="426"/>
      <c r="O2542" s="426"/>
      <c r="P2542" s="427"/>
      <c r="Q2542" s="427"/>
      <c r="R2542" s="426"/>
      <c r="S2542" s="426"/>
      <c r="T2542" s="426"/>
      <c r="U2542" s="426"/>
      <c r="V2542" s="426"/>
      <c r="W2542" s="426"/>
      <c r="X2542" s="427"/>
      <c r="Y2542" s="416" t="e">
        <f t="shared" si="196"/>
        <v>#N/A</v>
      </c>
      <c r="Z2542" s="416" t="e">
        <f t="shared" si="197"/>
        <v>#N/A</v>
      </c>
      <c r="AA2542" s="416" t="str">
        <f t="shared" si="198"/>
        <v/>
      </c>
      <c r="AB2542" s="416" t="e">
        <f t="shared" si="199"/>
        <v>#N/A</v>
      </c>
      <c r="AC2542" s="416" t="e">
        <f t="shared" si="200"/>
        <v>#N/A</v>
      </c>
    </row>
    <row r="2543" ht="22.5" customHeight="1" spans="1:29">
      <c r="A2543" s="421"/>
      <c r="B2543" s="422"/>
      <c r="C2543" s="422"/>
      <c r="D2543" s="421"/>
      <c r="E2543" s="421"/>
      <c r="F2543" s="421"/>
      <c r="G2543" s="421"/>
      <c r="H2543" s="421"/>
      <c r="I2543" s="421"/>
      <c r="J2543" s="421"/>
      <c r="K2543" s="421"/>
      <c r="L2543" s="421"/>
      <c r="M2543" s="421"/>
      <c r="N2543" s="426"/>
      <c r="O2543" s="426"/>
      <c r="P2543" s="427"/>
      <c r="Q2543" s="427"/>
      <c r="R2543" s="426"/>
      <c r="S2543" s="426"/>
      <c r="T2543" s="426"/>
      <c r="U2543" s="426"/>
      <c r="V2543" s="426"/>
      <c r="W2543" s="426"/>
      <c r="X2543" s="427"/>
      <c r="Y2543" s="416" t="e">
        <f t="shared" si="196"/>
        <v>#N/A</v>
      </c>
      <c r="Z2543" s="416" t="e">
        <f t="shared" si="197"/>
        <v>#N/A</v>
      </c>
      <c r="AA2543" s="416" t="str">
        <f t="shared" si="198"/>
        <v/>
      </c>
      <c r="AB2543" s="416" t="e">
        <f t="shared" si="199"/>
        <v>#N/A</v>
      </c>
      <c r="AC2543" s="416" t="e">
        <f t="shared" si="200"/>
        <v>#N/A</v>
      </c>
    </row>
    <row r="2544" ht="22.5" customHeight="1" spans="1:29">
      <c r="A2544" s="421"/>
      <c r="B2544" s="422"/>
      <c r="C2544" s="422"/>
      <c r="D2544" s="421"/>
      <c r="E2544" s="421"/>
      <c r="F2544" s="421"/>
      <c r="G2544" s="421"/>
      <c r="H2544" s="421"/>
      <c r="I2544" s="421"/>
      <c r="J2544" s="421"/>
      <c r="K2544" s="421"/>
      <c r="L2544" s="421"/>
      <c r="M2544" s="421"/>
      <c r="N2544" s="426"/>
      <c r="O2544" s="426"/>
      <c r="P2544" s="427"/>
      <c r="Q2544" s="427"/>
      <c r="R2544" s="426"/>
      <c r="S2544" s="426"/>
      <c r="T2544" s="426"/>
      <c r="U2544" s="426"/>
      <c r="V2544" s="426"/>
      <c r="W2544" s="426"/>
      <c r="X2544" s="427"/>
      <c r="Y2544" s="416" t="e">
        <f t="shared" si="196"/>
        <v>#N/A</v>
      </c>
      <c r="Z2544" s="416" t="e">
        <f t="shared" si="197"/>
        <v>#N/A</v>
      </c>
      <c r="AA2544" s="416" t="str">
        <f t="shared" si="198"/>
        <v/>
      </c>
      <c r="AB2544" s="416" t="e">
        <f t="shared" si="199"/>
        <v>#N/A</v>
      </c>
      <c r="AC2544" s="416" t="e">
        <f t="shared" si="200"/>
        <v>#N/A</v>
      </c>
    </row>
    <row r="2545" ht="22.5" customHeight="1" spans="1:29">
      <c r="A2545" s="421"/>
      <c r="B2545" s="422"/>
      <c r="C2545" s="422"/>
      <c r="D2545" s="421"/>
      <c r="E2545" s="421"/>
      <c r="F2545" s="421"/>
      <c r="G2545" s="421"/>
      <c r="H2545" s="421"/>
      <c r="I2545" s="421"/>
      <c r="J2545" s="421"/>
      <c r="K2545" s="421"/>
      <c r="L2545" s="421"/>
      <c r="M2545" s="421"/>
      <c r="N2545" s="426"/>
      <c r="O2545" s="426"/>
      <c r="P2545" s="427"/>
      <c r="Q2545" s="427"/>
      <c r="R2545" s="426"/>
      <c r="S2545" s="426"/>
      <c r="T2545" s="426"/>
      <c r="U2545" s="426"/>
      <c r="V2545" s="426"/>
      <c r="W2545" s="426"/>
      <c r="X2545" s="427"/>
      <c r="Y2545" s="416" t="e">
        <f t="shared" si="196"/>
        <v>#N/A</v>
      </c>
      <c r="Z2545" s="416" t="e">
        <f t="shared" si="197"/>
        <v>#N/A</v>
      </c>
      <c r="AA2545" s="416" t="str">
        <f t="shared" si="198"/>
        <v/>
      </c>
      <c r="AB2545" s="416" t="e">
        <f t="shared" si="199"/>
        <v>#N/A</v>
      </c>
      <c r="AC2545" s="416" t="e">
        <f t="shared" si="200"/>
        <v>#N/A</v>
      </c>
    </row>
    <row r="2546" ht="22.5" customHeight="1" spans="1:29">
      <c r="A2546" s="421"/>
      <c r="B2546" s="422"/>
      <c r="C2546" s="422"/>
      <c r="D2546" s="421"/>
      <c r="E2546" s="421"/>
      <c r="F2546" s="421"/>
      <c r="G2546" s="421"/>
      <c r="H2546" s="421"/>
      <c r="I2546" s="421"/>
      <c r="J2546" s="421"/>
      <c r="K2546" s="421"/>
      <c r="L2546" s="421"/>
      <c r="M2546" s="421"/>
      <c r="N2546" s="426"/>
      <c r="O2546" s="426"/>
      <c r="P2546" s="427"/>
      <c r="Q2546" s="427"/>
      <c r="R2546" s="426"/>
      <c r="S2546" s="426"/>
      <c r="T2546" s="426"/>
      <c r="U2546" s="426"/>
      <c r="V2546" s="426"/>
      <c r="W2546" s="426"/>
      <c r="X2546" s="427"/>
      <c r="Y2546" s="416" t="e">
        <f t="shared" si="196"/>
        <v>#N/A</v>
      </c>
      <c r="Z2546" s="416" t="e">
        <f t="shared" si="197"/>
        <v>#N/A</v>
      </c>
      <c r="AA2546" s="416" t="str">
        <f t="shared" si="198"/>
        <v/>
      </c>
      <c r="AB2546" s="416" t="e">
        <f t="shared" si="199"/>
        <v>#N/A</v>
      </c>
      <c r="AC2546" s="416" t="e">
        <f t="shared" si="200"/>
        <v>#N/A</v>
      </c>
    </row>
    <row r="2547" ht="22.5" customHeight="1" spans="1:29">
      <c r="A2547" s="421"/>
      <c r="B2547" s="422"/>
      <c r="C2547" s="422"/>
      <c r="D2547" s="421"/>
      <c r="E2547" s="421"/>
      <c r="F2547" s="421"/>
      <c r="G2547" s="421"/>
      <c r="H2547" s="421"/>
      <c r="I2547" s="421"/>
      <c r="J2547" s="421"/>
      <c r="K2547" s="421"/>
      <c r="L2547" s="421"/>
      <c r="M2547" s="421"/>
      <c r="N2547" s="426"/>
      <c r="O2547" s="426"/>
      <c r="P2547" s="427"/>
      <c r="Q2547" s="427"/>
      <c r="R2547" s="426"/>
      <c r="S2547" s="426"/>
      <c r="T2547" s="426"/>
      <c r="U2547" s="426"/>
      <c r="V2547" s="426"/>
      <c r="W2547" s="426"/>
      <c r="X2547" s="427"/>
      <c r="Y2547" s="416" t="e">
        <f t="shared" si="196"/>
        <v>#N/A</v>
      </c>
      <c r="Z2547" s="416" t="e">
        <f t="shared" si="197"/>
        <v>#N/A</v>
      </c>
      <c r="AA2547" s="416" t="str">
        <f t="shared" si="198"/>
        <v/>
      </c>
      <c r="AB2547" s="416" t="e">
        <f t="shared" si="199"/>
        <v>#N/A</v>
      </c>
      <c r="AC2547" s="416" t="e">
        <f t="shared" si="200"/>
        <v>#N/A</v>
      </c>
    </row>
    <row r="2548" ht="22.5" customHeight="1" spans="1:29">
      <c r="A2548" s="421"/>
      <c r="B2548" s="422"/>
      <c r="C2548" s="422"/>
      <c r="D2548" s="421"/>
      <c r="E2548" s="421"/>
      <c r="F2548" s="421"/>
      <c r="G2548" s="421"/>
      <c r="H2548" s="421"/>
      <c r="I2548" s="421"/>
      <c r="J2548" s="421"/>
      <c r="K2548" s="421"/>
      <c r="L2548" s="421"/>
      <c r="M2548" s="421"/>
      <c r="N2548" s="426"/>
      <c r="O2548" s="426"/>
      <c r="P2548" s="427"/>
      <c r="Q2548" s="427"/>
      <c r="R2548" s="426"/>
      <c r="S2548" s="426"/>
      <c r="T2548" s="426"/>
      <c r="U2548" s="426"/>
      <c r="V2548" s="426"/>
      <c r="W2548" s="426"/>
      <c r="X2548" s="427"/>
      <c r="Y2548" s="416" t="e">
        <f t="shared" si="196"/>
        <v>#N/A</v>
      </c>
      <c r="Z2548" s="416" t="e">
        <f t="shared" si="197"/>
        <v>#N/A</v>
      </c>
      <c r="AA2548" s="416" t="str">
        <f t="shared" si="198"/>
        <v/>
      </c>
      <c r="AB2548" s="416" t="e">
        <f t="shared" si="199"/>
        <v>#N/A</v>
      </c>
      <c r="AC2548" s="416" t="e">
        <f t="shared" si="200"/>
        <v>#N/A</v>
      </c>
    </row>
    <row r="2549" ht="22.5" customHeight="1" spans="1:29">
      <c r="A2549" s="421"/>
      <c r="B2549" s="422"/>
      <c r="C2549" s="422"/>
      <c r="D2549" s="421"/>
      <c r="E2549" s="421"/>
      <c r="F2549" s="421"/>
      <c r="G2549" s="421"/>
      <c r="H2549" s="421"/>
      <c r="I2549" s="421"/>
      <c r="J2549" s="421"/>
      <c r="K2549" s="421"/>
      <c r="L2549" s="421"/>
      <c r="M2549" s="421"/>
      <c r="N2549" s="426"/>
      <c r="O2549" s="426"/>
      <c r="P2549" s="427"/>
      <c r="Q2549" s="427"/>
      <c r="R2549" s="426"/>
      <c r="S2549" s="426"/>
      <c r="T2549" s="426"/>
      <c r="U2549" s="426"/>
      <c r="V2549" s="426"/>
      <c r="W2549" s="426"/>
      <c r="X2549" s="427"/>
      <c r="Y2549" s="416" t="e">
        <f t="shared" si="196"/>
        <v>#N/A</v>
      </c>
      <c r="Z2549" s="416" t="e">
        <f t="shared" si="197"/>
        <v>#N/A</v>
      </c>
      <c r="AA2549" s="416" t="str">
        <f t="shared" si="198"/>
        <v/>
      </c>
      <c r="AB2549" s="416" t="e">
        <f t="shared" si="199"/>
        <v>#N/A</v>
      </c>
      <c r="AC2549" s="416" t="e">
        <f t="shared" si="200"/>
        <v>#N/A</v>
      </c>
    </row>
    <row r="2550" ht="22.5" customHeight="1" spans="1:29">
      <c r="A2550" s="421"/>
      <c r="B2550" s="422"/>
      <c r="C2550" s="422"/>
      <c r="D2550" s="421"/>
      <c r="E2550" s="421"/>
      <c r="F2550" s="421"/>
      <c r="G2550" s="421"/>
      <c r="H2550" s="421"/>
      <c r="I2550" s="421"/>
      <c r="J2550" s="421"/>
      <c r="K2550" s="421"/>
      <c r="L2550" s="421"/>
      <c r="M2550" s="421"/>
      <c r="N2550" s="426"/>
      <c r="O2550" s="426"/>
      <c r="P2550" s="427"/>
      <c r="Q2550" s="427"/>
      <c r="R2550" s="426"/>
      <c r="S2550" s="426"/>
      <c r="T2550" s="426"/>
      <c r="U2550" s="426"/>
      <c r="V2550" s="426"/>
      <c r="W2550" s="426"/>
      <c r="X2550" s="427"/>
      <c r="Y2550" s="416" t="e">
        <f t="shared" si="196"/>
        <v>#N/A</v>
      </c>
      <c r="Z2550" s="416" t="e">
        <f t="shared" si="197"/>
        <v>#N/A</v>
      </c>
      <c r="AA2550" s="416" t="str">
        <f t="shared" si="198"/>
        <v/>
      </c>
      <c r="AB2550" s="416" t="e">
        <f t="shared" si="199"/>
        <v>#N/A</v>
      </c>
      <c r="AC2550" s="416" t="e">
        <f t="shared" si="200"/>
        <v>#N/A</v>
      </c>
    </row>
    <row r="2551" ht="22.5" customHeight="1" spans="1:29">
      <c r="A2551" s="421"/>
      <c r="B2551" s="422"/>
      <c r="C2551" s="422"/>
      <c r="D2551" s="421"/>
      <c r="E2551" s="421"/>
      <c r="F2551" s="421"/>
      <c r="G2551" s="421"/>
      <c r="H2551" s="421"/>
      <c r="I2551" s="421"/>
      <c r="J2551" s="421"/>
      <c r="K2551" s="421"/>
      <c r="L2551" s="421"/>
      <c r="M2551" s="421"/>
      <c r="N2551" s="426"/>
      <c r="O2551" s="426"/>
      <c r="P2551" s="427"/>
      <c r="Q2551" s="427"/>
      <c r="R2551" s="426"/>
      <c r="S2551" s="426"/>
      <c r="T2551" s="426"/>
      <c r="U2551" s="426"/>
      <c r="V2551" s="426"/>
      <c r="W2551" s="426"/>
      <c r="X2551" s="427"/>
      <c r="Y2551" s="416" t="e">
        <f t="shared" si="196"/>
        <v>#N/A</v>
      </c>
      <c r="Z2551" s="416" t="e">
        <f t="shared" si="197"/>
        <v>#N/A</v>
      </c>
      <c r="AA2551" s="416" t="str">
        <f t="shared" si="198"/>
        <v/>
      </c>
      <c r="AB2551" s="416" t="e">
        <f t="shared" si="199"/>
        <v>#N/A</v>
      </c>
      <c r="AC2551" s="416" t="e">
        <f t="shared" si="200"/>
        <v>#N/A</v>
      </c>
    </row>
    <row r="2552" ht="22.5" customHeight="1" spans="1:29">
      <c r="A2552" s="421"/>
      <c r="B2552" s="422"/>
      <c r="C2552" s="422"/>
      <c r="D2552" s="421"/>
      <c r="E2552" s="421"/>
      <c r="F2552" s="421"/>
      <c r="G2552" s="421"/>
      <c r="H2552" s="421"/>
      <c r="I2552" s="421"/>
      <c r="J2552" s="421"/>
      <c r="K2552" s="421"/>
      <c r="L2552" s="421"/>
      <c r="M2552" s="421"/>
      <c r="N2552" s="426"/>
      <c r="O2552" s="426"/>
      <c r="P2552" s="427"/>
      <c r="Q2552" s="427"/>
      <c r="R2552" s="426"/>
      <c r="S2552" s="426"/>
      <c r="T2552" s="426"/>
      <c r="U2552" s="426"/>
      <c r="V2552" s="426"/>
      <c r="W2552" s="426"/>
      <c r="X2552" s="427"/>
      <c r="Y2552" s="416" t="e">
        <f t="shared" si="196"/>
        <v>#N/A</v>
      </c>
      <c r="Z2552" s="416" t="e">
        <f t="shared" si="197"/>
        <v>#N/A</v>
      </c>
      <c r="AA2552" s="416" t="str">
        <f t="shared" si="198"/>
        <v/>
      </c>
      <c r="AB2552" s="416" t="e">
        <f t="shared" si="199"/>
        <v>#N/A</v>
      </c>
      <c r="AC2552" s="416" t="e">
        <f t="shared" si="200"/>
        <v>#N/A</v>
      </c>
    </row>
    <row r="2553" ht="22.5" customHeight="1" spans="1:29">
      <c r="A2553" s="421"/>
      <c r="B2553" s="422"/>
      <c r="C2553" s="422"/>
      <c r="D2553" s="421"/>
      <c r="E2553" s="421"/>
      <c r="F2553" s="421"/>
      <c r="G2553" s="421"/>
      <c r="H2553" s="421"/>
      <c r="I2553" s="421"/>
      <c r="J2553" s="421"/>
      <c r="K2553" s="421"/>
      <c r="L2553" s="421"/>
      <c r="M2553" s="421"/>
      <c r="N2553" s="426"/>
      <c r="O2553" s="426"/>
      <c r="P2553" s="427"/>
      <c r="Q2553" s="427"/>
      <c r="R2553" s="426"/>
      <c r="S2553" s="426"/>
      <c r="T2553" s="426"/>
      <c r="U2553" s="426"/>
      <c r="V2553" s="426"/>
      <c r="W2553" s="426"/>
      <c r="X2553" s="427"/>
      <c r="Y2553" s="416" t="e">
        <f t="shared" si="196"/>
        <v>#N/A</v>
      </c>
      <c r="Z2553" s="416" t="e">
        <f t="shared" si="197"/>
        <v>#N/A</v>
      </c>
      <c r="AA2553" s="416" t="str">
        <f t="shared" si="198"/>
        <v/>
      </c>
      <c r="AB2553" s="416" t="e">
        <f t="shared" si="199"/>
        <v>#N/A</v>
      </c>
      <c r="AC2553" s="416" t="e">
        <f t="shared" si="200"/>
        <v>#N/A</v>
      </c>
    </row>
    <row r="2554" ht="22.5" customHeight="1" spans="1:29">
      <c r="A2554" s="421"/>
      <c r="B2554" s="422"/>
      <c r="C2554" s="422"/>
      <c r="D2554" s="421"/>
      <c r="E2554" s="421"/>
      <c r="F2554" s="421"/>
      <c r="G2554" s="421"/>
      <c r="H2554" s="421"/>
      <c r="I2554" s="421"/>
      <c r="J2554" s="421"/>
      <c r="K2554" s="421"/>
      <c r="L2554" s="421"/>
      <c r="M2554" s="421"/>
      <c r="N2554" s="426"/>
      <c r="O2554" s="426"/>
      <c r="P2554" s="427"/>
      <c r="Q2554" s="427"/>
      <c r="R2554" s="426"/>
      <c r="S2554" s="426"/>
      <c r="T2554" s="426"/>
      <c r="U2554" s="426"/>
      <c r="V2554" s="426"/>
      <c r="W2554" s="426"/>
      <c r="X2554" s="427"/>
      <c r="Y2554" s="416" t="e">
        <f t="shared" si="196"/>
        <v>#N/A</v>
      </c>
      <c r="Z2554" s="416" t="e">
        <f t="shared" si="197"/>
        <v>#N/A</v>
      </c>
      <c r="AA2554" s="416" t="str">
        <f t="shared" si="198"/>
        <v/>
      </c>
      <c r="AB2554" s="416" t="e">
        <f t="shared" si="199"/>
        <v>#N/A</v>
      </c>
      <c r="AC2554" s="416" t="e">
        <f t="shared" si="200"/>
        <v>#N/A</v>
      </c>
    </row>
    <row r="2555" ht="22.5" customHeight="1" spans="1:29">
      <c r="A2555" s="421"/>
      <c r="B2555" s="422"/>
      <c r="C2555" s="422"/>
      <c r="D2555" s="421"/>
      <c r="E2555" s="421"/>
      <c r="F2555" s="421"/>
      <c r="G2555" s="421"/>
      <c r="H2555" s="421"/>
      <c r="I2555" s="421"/>
      <c r="J2555" s="421"/>
      <c r="K2555" s="421"/>
      <c r="L2555" s="421"/>
      <c r="M2555" s="421"/>
      <c r="N2555" s="426"/>
      <c r="O2555" s="426"/>
      <c r="P2555" s="427"/>
      <c r="Q2555" s="427"/>
      <c r="R2555" s="426"/>
      <c r="S2555" s="426"/>
      <c r="T2555" s="426"/>
      <c r="U2555" s="426"/>
      <c r="V2555" s="426"/>
      <c r="W2555" s="426"/>
      <c r="X2555" s="427"/>
      <c r="Y2555" s="416" t="e">
        <f t="shared" si="196"/>
        <v>#N/A</v>
      </c>
      <c r="Z2555" s="416" t="e">
        <f t="shared" si="197"/>
        <v>#N/A</v>
      </c>
      <c r="AA2555" s="416" t="str">
        <f t="shared" si="198"/>
        <v/>
      </c>
      <c r="AB2555" s="416" t="e">
        <f t="shared" si="199"/>
        <v>#N/A</v>
      </c>
      <c r="AC2555" s="416" t="e">
        <f t="shared" si="200"/>
        <v>#N/A</v>
      </c>
    </row>
    <row r="2556" ht="22.5" customHeight="1" spans="1:29">
      <c r="A2556" s="421"/>
      <c r="B2556" s="422"/>
      <c r="C2556" s="422"/>
      <c r="D2556" s="421"/>
      <c r="E2556" s="421"/>
      <c r="F2556" s="421"/>
      <c r="G2556" s="421"/>
      <c r="H2556" s="421"/>
      <c r="I2556" s="421"/>
      <c r="J2556" s="421"/>
      <c r="K2556" s="421"/>
      <c r="L2556" s="421"/>
      <c r="M2556" s="421"/>
      <c r="N2556" s="426"/>
      <c r="O2556" s="426"/>
      <c r="P2556" s="427"/>
      <c r="Q2556" s="427"/>
      <c r="R2556" s="426"/>
      <c r="S2556" s="426"/>
      <c r="T2556" s="426"/>
      <c r="U2556" s="426"/>
      <c r="V2556" s="426"/>
      <c r="W2556" s="426"/>
      <c r="X2556" s="427"/>
      <c r="Y2556" s="416" t="e">
        <f t="shared" si="196"/>
        <v>#N/A</v>
      </c>
      <c r="Z2556" s="416" t="e">
        <f t="shared" si="197"/>
        <v>#N/A</v>
      </c>
      <c r="AA2556" s="416" t="str">
        <f t="shared" si="198"/>
        <v/>
      </c>
      <c r="AB2556" s="416" t="e">
        <f t="shared" si="199"/>
        <v>#N/A</v>
      </c>
      <c r="AC2556" s="416" t="e">
        <f t="shared" si="200"/>
        <v>#N/A</v>
      </c>
    </row>
    <row r="2557" ht="22.5" customHeight="1" spans="1:29">
      <c r="A2557" s="421"/>
      <c r="B2557" s="422"/>
      <c r="C2557" s="422"/>
      <c r="D2557" s="421"/>
      <c r="E2557" s="421"/>
      <c r="F2557" s="421"/>
      <c r="G2557" s="421"/>
      <c r="H2557" s="421"/>
      <c r="I2557" s="421"/>
      <c r="J2557" s="421"/>
      <c r="K2557" s="421"/>
      <c r="L2557" s="421"/>
      <c r="M2557" s="421"/>
      <c r="N2557" s="426"/>
      <c r="O2557" s="426"/>
      <c r="P2557" s="427"/>
      <c r="Q2557" s="427"/>
      <c r="R2557" s="426"/>
      <c r="S2557" s="426"/>
      <c r="T2557" s="426"/>
      <c r="U2557" s="426"/>
      <c r="V2557" s="426"/>
      <c r="W2557" s="426"/>
      <c r="X2557" s="427"/>
      <c r="Y2557" s="416" t="e">
        <f t="shared" si="196"/>
        <v>#N/A</v>
      </c>
      <c r="Z2557" s="416" t="e">
        <f t="shared" si="197"/>
        <v>#N/A</v>
      </c>
      <c r="AA2557" s="416" t="str">
        <f t="shared" si="198"/>
        <v/>
      </c>
      <c r="AB2557" s="416" t="e">
        <f t="shared" si="199"/>
        <v>#N/A</v>
      </c>
      <c r="AC2557" s="416" t="e">
        <f t="shared" si="200"/>
        <v>#N/A</v>
      </c>
    </row>
    <row r="2558" ht="22.5" customHeight="1" spans="1:29">
      <c r="A2558" s="421"/>
      <c r="B2558" s="422"/>
      <c r="C2558" s="422"/>
      <c r="D2558" s="421"/>
      <c r="E2558" s="421"/>
      <c r="F2558" s="421"/>
      <c r="G2558" s="421"/>
      <c r="H2558" s="421"/>
      <c r="I2558" s="421"/>
      <c r="J2558" s="421"/>
      <c r="K2558" s="421"/>
      <c r="L2558" s="421"/>
      <c r="M2558" s="421"/>
      <c r="N2558" s="426"/>
      <c r="O2558" s="426"/>
      <c r="P2558" s="427"/>
      <c r="Q2558" s="427"/>
      <c r="R2558" s="426"/>
      <c r="S2558" s="426"/>
      <c r="T2558" s="426"/>
      <c r="U2558" s="426"/>
      <c r="V2558" s="426"/>
      <c r="W2558" s="426"/>
      <c r="X2558" s="427"/>
      <c r="Y2558" s="416" t="e">
        <f t="shared" si="196"/>
        <v>#N/A</v>
      </c>
      <c r="Z2558" s="416" t="e">
        <f t="shared" si="197"/>
        <v>#N/A</v>
      </c>
      <c r="AA2558" s="416" t="str">
        <f t="shared" si="198"/>
        <v/>
      </c>
      <c r="AB2558" s="416" t="e">
        <f t="shared" si="199"/>
        <v>#N/A</v>
      </c>
      <c r="AC2558" s="416" t="e">
        <f t="shared" si="200"/>
        <v>#N/A</v>
      </c>
    </row>
    <row r="2559" ht="22.5" customHeight="1" spans="1:29">
      <c r="A2559" s="421"/>
      <c r="B2559" s="422"/>
      <c r="C2559" s="422"/>
      <c r="D2559" s="421"/>
      <c r="E2559" s="421"/>
      <c r="F2559" s="421"/>
      <c r="G2559" s="421"/>
      <c r="H2559" s="421"/>
      <c r="I2559" s="421"/>
      <c r="J2559" s="421"/>
      <c r="K2559" s="421"/>
      <c r="L2559" s="421"/>
      <c r="M2559" s="421"/>
      <c r="N2559" s="426"/>
      <c r="O2559" s="426"/>
      <c r="P2559" s="427"/>
      <c r="Q2559" s="427"/>
      <c r="R2559" s="426"/>
      <c r="S2559" s="426"/>
      <c r="T2559" s="426"/>
      <c r="U2559" s="426"/>
      <c r="V2559" s="426"/>
      <c r="W2559" s="426"/>
      <c r="X2559" s="427"/>
      <c r="Y2559" s="416" t="e">
        <f t="shared" si="196"/>
        <v>#N/A</v>
      </c>
      <c r="Z2559" s="416" t="e">
        <f t="shared" si="197"/>
        <v>#N/A</v>
      </c>
      <c r="AA2559" s="416" t="str">
        <f t="shared" si="198"/>
        <v/>
      </c>
      <c r="AB2559" s="416" t="e">
        <f t="shared" si="199"/>
        <v>#N/A</v>
      </c>
      <c r="AC2559" s="416" t="e">
        <f t="shared" si="200"/>
        <v>#N/A</v>
      </c>
    </row>
    <row r="2560" ht="22.5" customHeight="1" spans="1:29">
      <c r="A2560" s="421"/>
      <c r="B2560" s="422"/>
      <c r="C2560" s="422"/>
      <c r="D2560" s="421"/>
      <c r="E2560" s="421"/>
      <c r="F2560" s="421"/>
      <c r="G2560" s="421"/>
      <c r="H2560" s="421"/>
      <c r="I2560" s="421"/>
      <c r="J2560" s="421"/>
      <c r="K2560" s="421"/>
      <c r="L2560" s="421"/>
      <c r="M2560" s="421"/>
      <c r="N2560" s="426"/>
      <c r="O2560" s="426"/>
      <c r="P2560" s="427"/>
      <c r="Q2560" s="427"/>
      <c r="R2560" s="426"/>
      <c r="S2560" s="426"/>
      <c r="T2560" s="426"/>
      <c r="U2560" s="426"/>
      <c r="V2560" s="426"/>
      <c r="W2560" s="426"/>
      <c r="X2560" s="427"/>
      <c r="Y2560" s="416" t="e">
        <f t="shared" si="196"/>
        <v>#N/A</v>
      </c>
      <c r="Z2560" s="416" t="e">
        <f t="shared" si="197"/>
        <v>#N/A</v>
      </c>
      <c r="AA2560" s="416" t="str">
        <f t="shared" si="198"/>
        <v/>
      </c>
      <c r="AB2560" s="416" t="e">
        <f t="shared" si="199"/>
        <v>#N/A</v>
      </c>
      <c r="AC2560" s="416" t="e">
        <f t="shared" si="200"/>
        <v>#N/A</v>
      </c>
    </row>
    <row r="2561" ht="22.5" customHeight="1" spans="1:29">
      <c r="A2561" s="421"/>
      <c r="B2561" s="422"/>
      <c r="C2561" s="422"/>
      <c r="D2561" s="421"/>
      <c r="E2561" s="421"/>
      <c r="F2561" s="421"/>
      <c r="G2561" s="421"/>
      <c r="H2561" s="421"/>
      <c r="I2561" s="421"/>
      <c r="J2561" s="421"/>
      <c r="K2561" s="421"/>
      <c r="L2561" s="421"/>
      <c r="M2561" s="421"/>
      <c r="N2561" s="426"/>
      <c r="O2561" s="426"/>
      <c r="P2561" s="427"/>
      <c r="Q2561" s="427"/>
      <c r="R2561" s="426"/>
      <c r="S2561" s="426"/>
      <c r="T2561" s="426"/>
      <c r="U2561" s="426"/>
      <c r="V2561" s="426"/>
      <c r="W2561" s="426"/>
      <c r="X2561" s="427"/>
      <c r="Y2561" s="416" t="e">
        <f t="shared" si="196"/>
        <v>#N/A</v>
      </c>
      <c r="Z2561" s="416" t="e">
        <f t="shared" si="197"/>
        <v>#N/A</v>
      </c>
      <c r="AA2561" s="416" t="str">
        <f t="shared" si="198"/>
        <v/>
      </c>
      <c r="AB2561" s="416" t="e">
        <f t="shared" si="199"/>
        <v>#N/A</v>
      </c>
      <c r="AC2561" s="416" t="e">
        <f t="shared" si="200"/>
        <v>#N/A</v>
      </c>
    </row>
    <row r="2562" ht="22.5" customHeight="1" spans="1:29">
      <c r="A2562" s="421"/>
      <c r="B2562" s="422"/>
      <c r="C2562" s="422"/>
      <c r="D2562" s="421"/>
      <c r="E2562" s="421"/>
      <c r="F2562" s="421"/>
      <c r="G2562" s="421"/>
      <c r="H2562" s="421"/>
      <c r="I2562" s="421"/>
      <c r="J2562" s="421"/>
      <c r="K2562" s="421"/>
      <c r="L2562" s="421"/>
      <c r="M2562" s="421"/>
      <c r="N2562" s="426"/>
      <c r="O2562" s="426"/>
      <c r="P2562" s="427"/>
      <c r="Q2562" s="427"/>
      <c r="R2562" s="426"/>
      <c r="S2562" s="426"/>
      <c r="T2562" s="426"/>
      <c r="U2562" s="426"/>
      <c r="V2562" s="426"/>
      <c r="W2562" s="426"/>
      <c r="X2562" s="427"/>
      <c r="Y2562" s="416" t="e">
        <f t="shared" si="196"/>
        <v>#N/A</v>
      </c>
      <c r="Z2562" s="416" t="e">
        <f t="shared" si="197"/>
        <v>#N/A</v>
      </c>
      <c r="AA2562" s="416" t="str">
        <f t="shared" si="198"/>
        <v/>
      </c>
      <c r="AB2562" s="416" t="e">
        <f t="shared" si="199"/>
        <v>#N/A</v>
      </c>
      <c r="AC2562" s="416" t="e">
        <f t="shared" si="200"/>
        <v>#N/A</v>
      </c>
    </row>
    <row r="2563" ht="22.5" customHeight="1" spans="1:29">
      <c r="A2563" s="421"/>
      <c r="B2563" s="422"/>
      <c r="C2563" s="422"/>
      <c r="D2563" s="421"/>
      <c r="E2563" s="421"/>
      <c r="F2563" s="421"/>
      <c r="G2563" s="421"/>
      <c r="H2563" s="421"/>
      <c r="I2563" s="421"/>
      <c r="J2563" s="421"/>
      <c r="K2563" s="421"/>
      <c r="L2563" s="421"/>
      <c r="M2563" s="421"/>
      <c r="N2563" s="426"/>
      <c r="O2563" s="426"/>
      <c r="P2563" s="427"/>
      <c r="Q2563" s="427"/>
      <c r="R2563" s="426"/>
      <c r="S2563" s="426"/>
      <c r="T2563" s="426"/>
      <c r="U2563" s="426"/>
      <c r="V2563" s="426"/>
      <c r="W2563" s="426"/>
      <c r="X2563" s="427"/>
      <c r="Y2563" s="416" t="e">
        <f t="shared" si="196"/>
        <v>#N/A</v>
      </c>
      <c r="Z2563" s="416" t="e">
        <f t="shared" si="197"/>
        <v>#N/A</v>
      </c>
      <c r="AA2563" s="416" t="str">
        <f t="shared" si="198"/>
        <v/>
      </c>
      <c r="AB2563" s="416" t="e">
        <f t="shared" si="199"/>
        <v>#N/A</v>
      </c>
      <c r="AC2563" s="416" t="e">
        <f t="shared" si="200"/>
        <v>#N/A</v>
      </c>
    </row>
    <row r="2564" ht="22.5" customHeight="1" spans="1:29">
      <c r="A2564" s="421"/>
      <c r="B2564" s="422"/>
      <c r="C2564" s="422"/>
      <c r="D2564" s="421"/>
      <c r="E2564" s="421"/>
      <c r="F2564" s="421"/>
      <c r="G2564" s="421"/>
      <c r="H2564" s="421"/>
      <c r="I2564" s="421"/>
      <c r="J2564" s="421"/>
      <c r="K2564" s="421"/>
      <c r="L2564" s="421"/>
      <c r="M2564" s="421"/>
      <c r="N2564" s="426"/>
      <c r="O2564" s="426"/>
      <c r="P2564" s="427"/>
      <c r="Q2564" s="427"/>
      <c r="R2564" s="426"/>
      <c r="S2564" s="426"/>
      <c r="T2564" s="426"/>
      <c r="U2564" s="426"/>
      <c r="V2564" s="426"/>
      <c r="W2564" s="426"/>
      <c r="X2564" s="427"/>
      <c r="Y2564" s="416" t="e">
        <f t="shared" si="196"/>
        <v>#N/A</v>
      </c>
      <c r="Z2564" s="416" t="e">
        <f t="shared" si="197"/>
        <v>#N/A</v>
      </c>
      <c r="AA2564" s="416" t="str">
        <f t="shared" si="198"/>
        <v/>
      </c>
      <c r="AB2564" s="416" t="e">
        <f t="shared" si="199"/>
        <v>#N/A</v>
      </c>
      <c r="AC2564" s="416" t="e">
        <f t="shared" si="200"/>
        <v>#N/A</v>
      </c>
    </row>
    <row r="2565" ht="22.5" customHeight="1" spans="1:29">
      <c r="A2565" s="421"/>
      <c r="B2565" s="422"/>
      <c r="C2565" s="422"/>
      <c r="D2565" s="421"/>
      <c r="E2565" s="421"/>
      <c r="F2565" s="421"/>
      <c r="G2565" s="421"/>
      <c r="H2565" s="421"/>
      <c r="I2565" s="421"/>
      <c r="J2565" s="421"/>
      <c r="K2565" s="421"/>
      <c r="L2565" s="421"/>
      <c r="M2565" s="421"/>
      <c r="N2565" s="426"/>
      <c r="O2565" s="426"/>
      <c r="P2565" s="427"/>
      <c r="Q2565" s="427"/>
      <c r="R2565" s="426"/>
      <c r="S2565" s="426"/>
      <c r="T2565" s="426"/>
      <c r="U2565" s="426"/>
      <c r="V2565" s="426"/>
      <c r="W2565" s="426"/>
      <c r="X2565" s="427"/>
      <c r="Y2565" s="416" t="e">
        <f t="shared" si="196"/>
        <v>#N/A</v>
      </c>
      <c r="Z2565" s="416" t="e">
        <f t="shared" si="197"/>
        <v>#N/A</v>
      </c>
      <c r="AA2565" s="416" t="str">
        <f t="shared" si="198"/>
        <v/>
      </c>
      <c r="AB2565" s="416" t="e">
        <f t="shared" si="199"/>
        <v>#N/A</v>
      </c>
      <c r="AC2565" s="416" t="e">
        <f t="shared" si="200"/>
        <v>#N/A</v>
      </c>
    </row>
    <row r="2566" ht="22.5" customHeight="1" spans="1:29">
      <c r="A2566" s="421"/>
      <c r="B2566" s="422"/>
      <c r="C2566" s="422"/>
      <c r="D2566" s="421"/>
      <c r="E2566" s="421"/>
      <c r="F2566" s="421"/>
      <c r="G2566" s="421"/>
      <c r="H2566" s="421"/>
      <c r="I2566" s="421"/>
      <c r="J2566" s="421"/>
      <c r="K2566" s="421"/>
      <c r="L2566" s="421"/>
      <c r="M2566" s="421"/>
      <c r="N2566" s="426"/>
      <c r="O2566" s="426"/>
      <c r="P2566" s="427"/>
      <c r="Q2566" s="427"/>
      <c r="R2566" s="426"/>
      <c r="S2566" s="426"/>
      <c r="T2566" s="426"/>
      <c r="U2566" s="426"/>
      <c r="V2566" s="426"/>
      <c r="W2566" s="426"/>
      <c r="X2566" s="427"/>
      <c r="Y2566" s="416" t="e">
        <f t="shared" si="196"/>
        <v>#N/A</v>
      </c>
      <c r="Z2566" s="416" t="e">
        <f t="shared" si="197"/>
        <v>#N/A</v>
      </c>
      <c r="AA2566" s="416" t="str">
        <f t="shared" si="198"/>
        <v/>
      </c>
      <c r="AB2566" s="416" t="e">
        <f t="shared" si="199"/>
        <v>#N/A</v>
      </c>
      <c r="AC2566" s="416" t="e">
        <f t="shared" si="200"/>
        <v>#N/A</v>
      </c>
    </row>
    <row r="2567" ht="22.5" customHeight="1" spans="1:29">
      <c r="A2567" s="421"/>
      <c r="B2567" s="422"/>
      <c r="C2567" s="422"/>
      <c r="D2567" s="421"/>
      <c r="E2567" s="421"/>
      <c r="F2567" s="421"/>
      <c r="G2567" s="421"/>
      <c r="H2567" s="421"/>
      <c r="I2567" s="421"/>
      <c r="J2567" s="421"/>
      <c r="K2567" s="421"/>
      <c r="L2567" s="421"/>
      <c r="M2567" s="421"/>
      <c r="N2567" s="426"/>
      <c r="O2567" s="426"/>
      <c r="P2567" s="427"/>
      <c r="Q2567" s="427"/>
      <c r="R2567" s="426"/>
      <c r="S2567" s="426"/>
      <c r="T2567" s="426"/>
      <c r="U2567" s="426"/>
      <c r="V2567" s="426"/>
      <c r="W2567" s="426"/>
      <c r="X2567" s="427"/>
      <c r="Y2567" s="416" t="e">
        <f t="shared" ref="Y2567:Y2630" si="201">_xlfn.IFS(LEFT(M2567,3)="003","三保支出",LEFT(M2567,3)="004","刚性支出",LEFT(M2567,3)="000","促发展支出")</f>
        <v>#N/A</v>
      </c>
      <c r="Z2567" s="416" t="e">
        <f t="shared" ref="Z2567:Z2630" si="202">_xlfn.IFS(LEFT(E2567,1)="3","项目支出",LEFT(E2567,1)="1","人员类支出",LEFT(E2567,1)="2","运转类支出")</f>
        <v>#N/A</v>
      </c>
      <c r="AA2567" s="416" t="str">
        <f t="shared" ref="AA2567:AA2630" si="203">LEFT(H2567,7)</f>
        <v/>
      </c>
      <c r="AB2567" s="416" t="e">
        <f t="shared" ref="AB2567:AB2630" si="204">_xlfn.IFS(LEFT(M2567,6)="003001","保工资",LEFT(M2567,6)="003002","保运转",LEFT(M2567,6)="003003","保基本民生")</f>
        <v>#N/A</v>
      </c>
      <c r="AC2567" s="416" t="e">
        <f t="shared" ref="AC2567:AC2630" si="205">IF(Z2567="项目支出","否","是")</f>
        <v>#N/A</v>
      </c>
    </row>
    <row r="2568" ht="22.5" customHeight="1" spans="1:29">
      <c r="A2568" s="421"/>
      <c r="B2568" s="422"/>
      <c r="C2568" s="422"/>
      <c r="D2568" s="421"/>
      <c r="E2568" s="421"/>
      <c r="F2568" s="421"/>
      <c r="G2568" s="421"/>
      <c r="H2568" s="421"/>
      <c r="I2568" s="421"/>
      <c r="J2568" s="421"/>
      <c r="K2568" s="421"/>
      <c r="L2568" s="421"/>
      <c r="M2568" s="421"/>
      <c r="N2568" s="426"/>
      <c r="O2568" s="426"/>
      <c r="P2568" s="427"/>
      <c r="Q2568" s="427"/>
      <c r="R2568" s="426"/>
      <c r="S2568" s="426"/>
      <c r="T2568" s="426"/>
      <c r="U2568" s="426"/>
      <c r="V2568" s="426"/>
      <c r="W2568" s="426"/>
      <c r="X2568" s="427"/>
      <c r="Y2568" s="416" t="e">
        <f t="shared" si="201"/>
        <v>#N/A</v>
      </c>
      <c r="Z2568" s="416" t="e">
        <f t="shared" si="202"/>
        <v>#N/A</v>
      </c>
      <c r="AA2568" s="416" t="str">
        <f t="shared" si="203"/>
        <v/>
      </c>
      <c r="AB2568" s="416" t="e">
        <f t="shared" si="204"/>
        <v>#N/A</v>
      </c>
      <c r="AC2568" s="416" t="e">
        <f t="shared" si="205"/>
        <v>#N/A</v>
      </c>
    </row>
    <row r="2569" ht="22.5" customHeight="1" spans="1:29">
      <c r="A2569" s="421"/>
      <c r="B2569" s="422"/>
      <c r="C2569" s="422"/>
      <c r="D2569" s="421"/>
      <c r="E2569" s="421"/>
      <c r="F2569" s="421"/>
      <c r="G2569" s="421"/>
      <c r="H2569" s="421"/>
      <c r="I2569" s="421"/>
      <c r="J2569" s="421"/>
      <c r="K2569" s="421"/>
      <c r="L2569" s="421"/>
      <c r="M2569" s="421"/>
      <c r="N2569" s="426"/>
      <c r="O2569" s="426"/>
      <c r="P2569" s="427"/>
      <c r="Q2569" s="427"/>
      <c r="R2569" s="426"/>
      <c r="S2569" s="426"/>
      <c r="T2569" s="426"/>
      <c r="U2569" s="426"/>
      <c r="V2569" s="426"/>
      <c r="W2569" s="426"/>
      <c r="X2569" s="427"/>
      <c r="Y2569" s="416" t="e">
        <f t="shared" si="201"/>
        <v>#N/A</v>
      </c>
      <c r="Z2569" s="416" t="e">
        <f t="shared" si="202"/>
        <v>#N/A</v>
      </c>
      <c r="AA2569" s="416" t="str">
        <f t="shared" si="203"/>
        <v/>
      </c>
      <c r="AB2569" s="416" t="e">
        <f t="shared" si="204"/>
        <v>#N/A</v>
      </c>
      <c r="AC2569" s="416" t="e">
        <f t="shared" si="205"/>
        <v>#N/A</v>
      </c>
    </row>
    <row r="2570" ht="22.5" customHeight="1" spans="1:29">
      <c r="A2570" s="421"/>
      <c r="B2570" s="422"/>
      <c r="C2570" s="422"/>
      <c r="D2570" s="421"/>
      <c r="E2570" s="421"/>
      <c r="F2570" s="421"/>
      <c r="G2570" s="421"/>
      <c r="H2570" s="421"/>
      <c r="I2570" s="421"/>
      <c r="J2570" s="421"/>
      <c r="K2570" s="421"/>
      <c r="L2570" s="421"/>
      <c r="M2570" s="421"/>
      <c r="N2570" s="426"/>
      <c r="O2570" s="426"/>
      <c r="P2570" s="427"/>
      <c r="Q2570" s="427"/>
      <c r="R2570" s="426"/>
      <c r="S2570" s="426"/>
      <c r="T2570" s="426"/>
      <c r="U2570" s="426"/>
      <c r="V2570" s="426"/>
      <c r="W2570" s="426"/>
      <c r="X2570" s="427"/>
      <c r="Y2570" s="416" t="e">
        <f t="shared" si="201"/>
        <v>#N/A</v>
      </c>
      <c r="Z2570" s="416" t="e">
        <f t="shared" si="202"/>
        <v>#N/A</v>
      </c>
      <c r="AA2570" s="416" t="str">
        <f t="shared" si="203"/>
        <v/>
      </c>
      <c r="AB2570" s="416" t="e">
        <f t="shared" si="204"/>
        <v>#N/A</v>
      </c>
      <c r="AC2570" s="416" t="e">
        <f t="shared" si="205"/>
        <v>#N/A</v>
      </c>
    </row>
    <row r="2571" ht="22.5" customHeight="1" spans="1:29">
      <c r="A2571" s="421"/>
      <c r="B2571" s="422"/>
      <c r="C2571" s="422"/>
      <c r="D2571" s="421"/>
      <c r="E2571" s="421"/>
      <c r="F2571" s="421"/>
      <c r="G2571" s="421"/>
      <c r="H2571" s="421"/>
      <c r="I2571" s="421"/>
      <c r="J2571" s="421"/>
      <c r="K2571" s="421"/>
      <c r="L2571" s="421"/>
      <c r="M2571" s="421"/>
      <c r="N2571" s="426"/>
      <c r="O2571" s="426"/>
      <c r="P2571" s="427"/>
      <c r="Q2571" s="427"/>
      <c r="R2571" s="426"/>
      <c r="S2571" s="426"/>
      <c r="T2571" s="426"/>
      <c r="U2571" s="426"/>
      <c r="V2571" s="426"/>
      <c r="W2571" s="426"/>
      <c r="X2571" s="427"/>
      <c r="Y2571" s="416" t="e">
        <f t="shared" si="201"/>
        <v>#N/A</v>
      </c>
      <c r="Z2571" s="416" t="e">
        <f t="shared" si="202"/>
        <v>#N/A</v>
      </c>
      <c r="AA2571" s="416" t="str">
        <f t="shared" si="203"/>
        <v/>
      </c>
      <c r="AB2571" s="416" t="e">
        <f t="shared" si="204"/>
        <v>#N/A</v>
      </c>
      <c r="AC2571" s="416" t="e">
        <f t="shared" si="205"/>
        <v>#N/A</v>
      </c>
    </row>
    <row r="2572" ht="22.5" customHeight="1" spans="1:29">
      <c r="A2572" s="421"/>
      <c r="B2572" s="422"/>
      <c r="C2572" s="422"/>
      <c r="D2572" s="421"/>
      <c r="E2572" s="421"/>
      <c r="F2572" s="421"/>
      <c r="G2572" s="421"/>
      <c r="H2572" s="421"/>
      <c r="I2572" s="421"/>
      <c r="J2572" s="421"/>
      <c r="K2572" s="421"/>
      <c r="L2572" s="421"/>
      <c r="M2572" s="421"/>
      <c r="N2572" s="426"/>
      <c r="O2572" s="426"/>
      <c r="P2572" s="427"/>
      <c r="Q2572" s="427"/>
      <c r="R2572" s="426"/>
      <c r="S2572" s="426"/>
      <c r="T2572" s="426"/>
      <c r="U2572" s="426"/>
      <c r="V2572" s="426"/>
      <c r="W2572" s="426"/>
      <c r="X2572" s="427"/>
      <c r="Y2572" s="416" t="e">
        <f t="shared" si="201"/>
        <v>#N/A</v>
      </c>
      <c r="Z2572" s="416" t="e">
        <f t="shared" si="202"/>
        <v>#N/A</v>
      </c>
      <c r="AA2572" s="416" t="str">
        <f t="shared" si="203"/>
        <v/>
      </c>
      <c r="AB2572" s="416" t="e">
        <f t="shared" si="204"/>
        <v>#N/A</v>
      </c>
      <c r="AC2572" s="416" t="e">
        <f t="shared" si="205"/>
        <v>#N/A</v>
      </c>
    </row>
    <row r="2573" ht="22.5" customHeight="1" spans="1:29">
      <c r="A2573" s="421"/>
      <c r="B2573" s="422"/>
      <c r="C2573" s="422"/>
      <c r="D2573" s="421"/>
      <c r="E2573" s="421"/>
      <c r="F2573" s="421"/>
      <c r="G2573" s="421"/>
      <c r="H2573" s="421"/>
      <c r="I2573" s="421"/>
      <c r="J2573" s="421"/>
      <c r="K2573" s="421"/>
      <c r="L2573" s="421"/>
      <c r="M2573" s="421"/>
      <c r="N2573" s="426"/>
      <c r="O2573" s="426"/>
      <c r="P2573" s="427"/>
      <c r="Q2573" s="427"/>
      <c r="R2573" s="426"/>
      <c r="S2573" s="426"/>
      <c r="T2573" s="426"/>
      <c r="U2573" s="426"/>
      <c r="V2573" s="426"/>
      <c r="W2573" s="426"/>
      <c r="X2573" s="427"/>
      <c r="Y2573" s="416" t="e">
        <f t="shared" si="201"/>
        <v>#N/A</v>
      </c>
      <c r="Z2573" s="416" t="e">
        <f t="shared" si="202"/>
        <v>#N/A</v>
      </c>
      <c r="AA2573" s="416" t="str">
        <f t="shared" si="203"/>
        <v/>
      </c>
      <c r="AB2573" s="416" t="e">
        <f t="shared" si="204"/>
        <v>#N/A</v>
      </c>
      <c r="AC2573" s="416" t="e">
        <f t="shared" si="205"/>
        <v>#N/A</v>
      </c>
    </row>
    <row r="2574" ht="22.5" customHeight="1" spans="1:29">
      <c r="A2574" s="421"/>
      <c r="B2574" s="422"/>
      <c r="C2574" s="422"/>
      <c r="D2574" s="421"/>
      <c r="E2574" s="421"/>
      <c r="F2574" s="421"/>
      <c r="G2574" s="421"/>
      <c r="H2574" s="421"/>
      <c r="I2574" s="421"/>
      <c r="J2574" s="421"/>
      <c r="K2574" s="421"/>
      <c r="L2574" s="421"/>
      <c r="M2574" s="421"/>
      <c r="N2574" s="426"/>
      <c r="O2574" s="426"/>
      <c r="P2574" s="427"/>
      <c r="Q2574" s="427"/>
      <c r="R2574" s="426"/>
      <c r="S2574" s="426"/>
      <c r="T2574" s="426"/>
      <c r="U2574" s="426"/>
      <c r="V2574" s="426"/>
      <c r="W2574" s="426"/>
      <c r="X2574" s="427"/>
      <c r="Y2574" s="416" t="e">
        <f t="shared" si="201"/>
        <v>#N/A</v>
      </c>
      <c r="Z2574" s="416" t="e">
        <f t="shared" si="202"/>
        <v>#N/A</v>
      </c>
      <c r="AA2574" s="416" t="str">
        <f t="shared" si="203"/>
        <v/>
      </c>
      <c r="AB2574" s="416" t="e">
        <f t="shared" si="204"/>
        <v>#N/A</v>
      </c>
      <c r="AC2574" s="416" t="e">
        <f t="shared" si="205"/>
        <v>#N/A</v>
      </c>
    </row>
    <row r="2575" ht="22.5" customHeight="1" spans="1:29">
      <c r="A2575" s="421"/>
      <c r="B2575" s="422"/>
      <c r="C2575" s="422"/>
      <c r="D2575" s="421"/>
      <c r="E2575" s="421"/>
      <c r="F2575" s="421"/>
      <c r="G2575" s="421"/>
      <c r="H2575" s="421"/>
      <c r="I2575" s="421"/>
      <c r="J2575" s="421"/>
      <c r="K2575" s="421"/>
      <c r="L2575" s="421"/>
      <c r="M2575" s="421"/>
      <c r="N2575" s="426"/>
      <c r="O2575" s="426"/>
      <c r="P2575" s="427"/>
      <c r="Q2575" s="427"/>
      <c r="R2575" s="426"/>
      <c r="S2575" s="426"/>
      <c r="T2575" s="426"/>
      <c r="U2575" s="426"/>
      <c r="V2575" s="426"/>
      <c r="W2575" s="426"/>
      <c r="X2575" s="427"/>
      <c r="Y2575" s="416" t="e">
        <f t="shared" si="201"/>
        <v>#N/A</v>
      </c>
      <c r="Z2575" s="416" t="e">
        <f t="shared" si="202"/>
        <v>#N/A</v>
      </c>
      <c r="AA2575" s="416" t="str">
        <f t="shared" si="203"/>
        <v/>
      </c>
      <c r="AB2575" s="416" t="e">
        <f t="shared" si="204"/>
        <v>#N/A</v>
      </c>
      <c r="AC2575" s="416" t="e">
        <f t="shared" si="205"/>
        <v>#N/A</v>
      </c>
    </row>
    <row r="2576" ht="22.5" customHeight="1" spans="1:29">
      <c r="A2576" s="421"/>
      <c r="B2576" s="422"/>
      <c r="C2576" s="422"/>
      <c r="D2576" s="421"/>
      <c r="E2576" s="421"/>
      <c r="F2576" s="421"/>
      <c r="G2576" s="421"/>
      <c r="H2576" s="421"/>
      <c r="I2576" s="421"/>
      <c r="J2576" s="421"/>
      <c r="K2576" s="421"/>
      <c r="L2576" s="421"/>
      <c r="M2576" s="421"/>
      <c r="N2576" s="426"/>
      <c r="O2576" s="426"/>
      <c r="P2576" s="427"/>
      <c r="Q2576" s="427"/>
      <c r="R2576" s="426"/>
      <c r="S2576" s="426"/>
      <c r="T2576" s="426"/>
      <c r="U2576" s="426"/>
      <c r="V2576" s="426"/>
      <c r="W2576" s="426"/>
      <c r="X2576" s="427"/>
      <c r="Y2576" s="416" t="e">
        <f t="shared" si="201"/>
        <v>#N/A</v>
      </c>
      <c r="Z2576" s="416" t="e">
        <f t="shared" si="202"/>
        <v>#N/A</v>
      </c>
      <c r="AA2576" s="416" t="str">
        <f t="shared" si="203"/>
        <v/>
      </c>
      <c r="AB2576" s="416" t="e">
        <f t="shared" si="204"/>
        <v>#N/A</v>
      </c>
      <c r="AC2576" s="416" t="e">
        <f t="shared" si="205"/>
        <v>#N/A</v>
      </c>
    </row>
    <row r="2577" ht="22.5" customHeight="1" spans="1:29">
      <c r="A2577" s="421"/>
      <c r="B2577" s="422"/>
      <c r="C2577" s="422"/>
      <c r="D2577" s="421"/>
      <c r="E2577" s="421"/>
      <c r="F2577" s="421"/>
      <c r="G2577" s="421"/>
      <c r="H2577" s="421"/>
      <c r="I2577" s="421"/>
      <c r="J2577" s="421"/>
      <c r="K2577" s="421"/>
      <c r="L2577" s="421"/>
      <c r="M2577" s="421"/>
      <c r="N2577" s="426"/>
      <c r="O2577" s="426"/>
      <c r="P2577" s="427"/>
      <c r="Q2577" s="427"/>
      <c r="R2577" s="426"/>
      <c r="S2577" s="426"/>
      <c r="T2577" s="426"/>
      <c r="U2577" s="426"/>
      <c r="V2577" s="426"/>
      <c r="W2577" s="426"/>
      <c r="X2577" s="427"/>
      <c r="Y2577" s="416" t="e">
        <f t="shared" si="201"/>
        <v>#N/A</v>
      </c>
      <c r="Z2577" s="416" t="e">
        <f t="shared" si="202"/>
        <v>#N/A</v>
      </c>
      <c r="AA2577" s="416" t="str">
        <f t="shared" si="203"/>
        <v/>
      </c>
      <c r="AB2577" s="416" t="e">
        <f t="shared" si="204"/>
        <v>#N/A</v>
      </c>
      <c r="AC2577" s="416" t="e">
        <f t="shared" si="205"/>
        <v>#N/A</v>
      </c>
    </row>
    <row r="2578" ht="22.5" customHeight="1" spans="1:29">
      <c r="A2578" s="421"/>
      <c r="B2578" s="422"/>
      <c r="C2578" s="422"/>
      <c r="D2578" s="421"/>
      <c r="E2578" s="421"/>
      <c r="F2578" s="421"/>
      <c r="G2578" s="421"/>
      <c r="H2578" s="421"/>
      <c r="I2578" s="421"/>
      <c r="J2578" s="421"/>
      <c r="K2578" s="421"/>
      <c r="L2578" s="421"/>
      <c r="M2578" s="421"/>
      <c r="N2578" s="426"/>
      <c r="O2578" s="426"/>
      <c r="P2578" s="427"/>
      <c r="Q2578" s="427"/>
      <c r="R2578" s="426"/>
      <c r="S2578" s="426"/>
      <c r="T2578" s="426"/>
      <c r="U2578" s="426"/>
      <c r="V2578" s="426"/>
      <c r="W2578" s="426"/>
      <c r="X2578" s="427"/>
      <c r="Y2578" s="416" t="e">
        <f t="shared" si="201"/>
        <v>#N/A</v>
      </c>
      <c r="Z2578" s="416" t="e">
        <f t="shared" si="202"/>
        <v>#N/A</v>
      </c>
      <c r="AA2578" s="416" t="str">
        <f t="shared" si="203"/>
        <v/>
      </c>
      <c r="AB2578" s="416" t="e">
        <f t="shared" si="204"/>
        <v>#N/A</v>
      </c>
      <c r="AC2578" s="416" t="e">
        <f t="shared" si="205"/>
        <v>#N/A</v>
      </c>
    </row>
    <row r="2579" ht="22.5" customHeight="1" spans="1:29">
      <c r="A2579" s="421"/>
      <c r="B2579" s="422"/>
      <c r="C2579" s="422"/>
      <c r="D2579" s="421"/>
      <c r="E2579" s="421"/>
      <c r="F2579" s="421"/>
      <c r="G2579" s="421"/>
      <c r="H2579" s="421"/>
      <c r="I2579" s="421"/>
      <c r="J2579" s="421"/>
      <c r="K2579" s="421"/>
      <c r="L2579" s="421"/>
      <c r="M2579" s="421"/>
      <c r="N2579" s="426"/>
      <c r="O2579" s="426"/>
      <c r="P2579" s="427"/>
      <c r="Q2579" s="427"/>
      <c r="R2579" s="426"/>
      <c r="S2579" s="426"/>
      <c r="T2579" s="426"/>
      <c r="U2579" s="426"/>
      <c r="V2579" s="426"/>
      <c r="W2579" s="426"/>
      <c r="X2579" s="427"/>
      <c r="Y2579" s="416" t="e">
        <f t="shared" si="201"/>
        <v>#N/A</v>
      </c>
      <c r="Z2579" s="416" t="e">
        <f t="shared" si="202"/>
        <v>#N/A</v>
      </c>
      <c r="AA2579" s="416" t="str">
        <f t="shared" si="203"/>
        <v/>
      </c>
      <c r="AB2579" s="416" t="e">
        <f t="shared" si="204"/>
        <v>#N/A</v>
      </c>
      <c r="AC2579" s="416" t="e">
        <f t="shared" si="205"/>
        <v>#N/A</v>
      </c>
    </row>
    <row r="2580" ht="22.5" customHeight="1" spans="1:29">
      <c r="A2580" s="421"/>
      <c r="B2580" s="422"/>
      <c r="C2580" s="422"/>
      <c r="D2580" s="421"/>
      <c r="E2580" s="421"/>
      <c r="F2580" s="421"/>
      <c r="G2580" s="421"/>
      <c r="H2580" s="421"/>
      <c r="I2580" s="421"/>
      <c r="J2580" s="421"/>
      <c r="K2580" s="421"/>
      <c r="L2580" s="421"/>
      <c r="M2580" s="421"/>
      <c r="N2580" s="426"/>
      <c r="O2580" s="426"/>
      <c r="P2580" s="427"/>
      <c r="Q2580" s="427"/>
      <c r="R2580" s="426"/>
      <c r="S2580" s="426"/>
      <c r="T2580" s="426"/>
      <c r="U2580" s="426"/>
      <c r="V2580" s="426"/>
      <c r="W2580" s="426"/>
      <c r="X2580" s="427"/>
      <c r="Y2580" s="416" t="e">
        <f t="shared" si="201"/>
        <v>#N/A</v>
      </c>
      <c r="Z2580" s="416" t="e">
        <f t="shared" si="202"/>
        <v>#N/A</v>
      </c>
      <c r="AA2580" s="416" t="str">
        <f t="shared" si="203"/>
        <v/>
      </c>
      <c r="AB2580" s="416" t="e">
        <f t="shared" si="204"/>
        <v>#N/A</v>
      </c>
      <c r="AC2580" s="416" t="e">
        <f t="shared" si="205"/>
        <v>#N/A</v>
      </c>
    </row>
    <row r="2581" ht="22.5" customHeight="1" spans="1:29">
      <c r="A2581" s="421"/>
      <c r="B2581" s="422"/>
      <c r="C2581" s="422"/>
      <c r="D2581" s="421"/>
      <c r="E2581" s="421"/>
      <c r="F2581" s="421"/>
      <c r="G2581" s="421"/>
      <c r="H2581" s="421"/>
      <c r="I2581" s="421"/>
      <c r="J2581" s="421"/>
      <c r="K2581" s="421"/>
      <c r="L2581" s="421"/>
      <c r="M2581" s="421"/>
      <c r="N2581" s="426"/>
      <c r="O2581" s="426"/>
      <c r="P2581" s="427"/>
      <c r="Q2581" s="427"/>
      <c r="R2581" s="426"/>
      <c r="S2581" s="426"/>
      <c r="T2581" s="426"/>
      <c r="U2581" s="426"/>
      <c r="V2581" s="426"/>
      <c r="W2581" s="426"/>
      <c r="X2581" s="427"/>
      <c r="Y2581" s="416" t="e">
        <f t="shared" si="201"/>
        <v>#N/A</v>
      </c>
      <c r="Z2581" s="416" t="e">
        <f t="shared" si="202"/>
        <v>#N/A</v>
      </c>
      <c r="AA2581" s="416" t="str">
        <f t="shared" si="203"/>
        <v/>
      </c>
      <c r="AB2581" s="416" t="e">
        <f t="shared" si="204"/>
        <v>#N/A</v>
      </c>
      <c r="AC2581" s="416" t="e">
        <f t="shared" si="205"/>
        <v>#N/A</v>
      </c>
    </row>
    <row r="2582" ht="22.5" customHeight="1" spans="1:29">
      <c r="A2582" s="421"/>
      <c r="B2582" s="422"/>
      <c r="C2582" s="422"/>
      <c r="D2582" s="421"/>
      <c r="E2582" s="421"/>
      <c r="F2582" s="421"/>
      <c r="G2582" s="421"/>
      <c r="H2582" s="421"/>
      <c r="I2582" s="421"/>
      <c r="J2582" s="421"/>
      <c r="K2582" s="421"/>
      <c r="L2582" s="421"/>
      <c r="M2582" s="421"/>
      <c r="N2582" s="426"/>
      <c r="O2582" s="426"/>
      <c r="P2582" s="427"/>
      <c r="Q2582" s="427"/>
      <c r="R2582" s="426"/>
      <c r="S2582" s="426"/>
      <c r="T2582" s="426"/>
      <c r="U2582" s="426"/>
      <c r="V2582" s="426"/>
      <c r="W2582" s="426"/>
      <c r="X2582" s="427"/>
      <c r="Y2582" s="416" t="e">
        <f t="shared" si="201"/>
        <v>#N/A</v>
      </c>
      <c r="Z2582" s="416" t="e">
        <f t="shared" si="202"/>
        <v>#N/A</v>
      </c>
      <c r="AA2582" s="416" t="str">
        <f t="shared" si="203"/>
        <v/>
      </c>
      <c r="AB2582" s="416" t="e">
        <f t="shared" si="204"/>
        <v>#N/A</v>
      </c>
      <c r="AC2582" s="416" t="e">
        <f t="shared" si="205"/>
        <v>#N/A</v>
      </c>
    </row>
    <row r="2583" ht="22.5" customHeight="1" spans="1:29">
      <c r="A2583" s="421"/>
      <c r="B2583" s="422"/>
      <c r="C2583" s="422"/>
      <c r="D2583" s="421"/>
      <c r="E2583" s="421"/>
      <c r="F2583" s="421"/>
      <c r="G2583" s="421"/>
      <c r="H2583" s="421"/>
      <c r="I2583" s="421"/>
      <c r="J2583" s="421"/>
      <c r="K2583" s="421"/>
      <c r="L2583" s="421"/>
      <c r="M2583" s="421"/>
      <c r="N2583" s="426"/>
      <c r="O2583" s="426"/>
      <c r="P2583" s="427"/>
      <c r="Q2583" s="427"/>
      <c r="R2583" s="426"/>
      <c r="S2583" s="426"/>
      <c r="T2583" s="426"/>
      <c r="U2583" s="426"/>
      <c r="V2583" s="426"/>
      <c r="W2583" s="426"/>
      <c r="X2583" s="427"/>
      <c r="Y2583" s="416" t="e">
        <f t="shared" si="201"/>
        <v>#N/A</v>
      </c>
      <c r="Z2583" s="416" t="e">
        <f t="shared" si="202"/>
        <v>#N/A</v>
      </c>
      <c r="AA2583" s="416" t="str">
        <f t="shared" si="203"/>
        <v/>
      </c>
      <c r="AB2583" s="416" t="e">
        <f t="shared" si="204"/>
        <v>#N/A</v>
      </c>
      <c r="AC2583" s="416" t="e">
        <f t="shared" si="205"/>
        <v>#N/A</v>
      </c>
    </row>
    <row r="2584" ht="22.5" customHeight="1" spans="1:29">
      <c r="A2584" s="421"/>
      <c r="B2584" s="422"/>
      <c r="C2584" s="422"/>
      <c r="D2584" s="421"/>
      <c r="E2584" s="421"/>
      <c r="F2584" s="421"/>
      <c r="G2584" s="421"/>
      <c r="H2584" s="421"/>
      <c r="I2584" s="421"/>
      <c r="J2584" s="421"/>
      <c r="K2584" s="421"/>
      <c r="L2584" s="421"/>
      <c r="M2584" s="421"/>
      <c r="N2584" s="426"/>
      <c r="O2584" s="426"/>
      <c r="P2584" s="427"/>
      <c r="Q2584" s="427"/>
      <c r="R2584" s="426"/>
      <c r="S2584" s="426"/>
      <c r="T2584" s="426"/>
      <c r="U2584" s="426"/>
      <c r="V2584" s="426"/>
      <c r="W2584" s="426"/>
      <c r="X2584" s="427"/>
      <c r="Y2584" s="416" t="e">
        <f t="shared" si="201"/>
        <v>#N/A</v>
      </c>
      <c r="Z2584" s="416" t="e">
        <f t="shared" si="202"/>
        <v>#N/A</v>
      </c>
      <c r="AA2584" s="416" t="str">
        <f t="shared" si="203"/>
        <v/>
      </c>
      <c r="AB2584" s="416" t="e">
        <f t="shared" si="204"/>
        <v>#N/A</v>
      </c>
      <c r="AC2584" s="416" t="e">
        <f t="shared" si="205"/>
        <v>#N/A</v>
      </c>
    </row>
    <row r="2585" ht="22.5" customHeight="1" spans="1:29">
      <c r="A2585" s="421"/>
      <c r="B2585" s="422"/>
      <c r="C2585" s="422"/>
      <c r="D2585" s="421"/>
      <c r="E2585" s="421"/>
      <c r="F2585" s="421"/>
      <c r="G2585" s="421"/>
      <c r="H2585" s="421"/>
      <c r="I2585" s="421"/>
      <c r="J2585" s="421"/>
      <c r="K2585" s="421"/>
      <c r="L2585" s="421"/>
      <c r="M2585" s="421"/>
      <c r="N2585" s="426"/>
      <c r="O2585" s="426"/>
      <c r="P2585" s="427"/>
      <c r="Q2585" s="427"/>
      <c r="R2585" s="426"/>
      <c r="S2585" s="426"/>
      <c r="T2585" s="426"/>
      <c r="U2585" s="426"/>
      <c r="V2585" s="426"/>
      <c r="W2585" s="426"/>
      <c r="X2585" s="427"/>
      <c r="Y2585" s="416" t="e">
        <f t="shared" si="201"/>
        <v>#N/A</v>
      </c>
      <c r="Z2585" s="416" t="e">
        <f t="shared" si="202"/>
        <v>#N/A</v>
      </c>
      <c r="AA2585" s="416" t="str">
        <f t="shared" si="203"/>
        <v/>
      </c>
      <c r="AB2585" s="416" t="e">
        <f t="shared" si="204"/>
        <v>#N/A</v>
      </c>
      <c r="AC2585" s="416" t="e">
        <f t="shared" si="205"/>
        <v>#N/A</v>
      </c>
    </row>
    <row r="2586" ht="22.5" customHeight="1" spans="1:29">
      <c r="A2586" s="421"/>
      <c r="B2586" s="422"/>
      <c r="C2586" s="422"/>
      <c r="D2586" s="421"/>
      <c r="E2586" s="421"/>
      <c r="F2586" s="421"/>
      <c r="G2586" s="421"/>
      <c r="H2586" s="421"/>
      <c r="I2586" s="421"/>
      <c r="J2586" s="421"/>
      <c r="K2586" s="421"/>
      <c r="L2586" s="421"/>
      <c r="M2586" s="421"/>
      <c r="N2586" s="426"/>
      <c r="O2586" s="426"/>
      <c r="P2586" s="427"/>
      <c r="Q2586" s="427"/>
      <c r="R2586" s="426"/>
      <c r="S2586" s="426"/>
      <c r="T2586" s="426"/>
      <c r="U2586" s="426"/>
      <c r="V2586" s="426"/>
      <c r="W2586" s="426"/>
      <c r="X2586" s="427"/>
      <c r="Y2586" s="416" t="e">
        <f t="shared" si="201"/>
        <v>#N/A</v>
      </c>
      <c r="Z2586" s="416" t="e">
        <f t="shared" si="202"/>
        <v>#N/A</v>
      </c>
      <c r="AA2586" s="416" t="str">
        <f t="shared" si="203"/>
        <v/>
      </c>
      <c r="AB2586" s="416" t="e">
        <f t="shared" si="204"/>
        <v>#N/A</v>
      </c>
      <c r="AC2586" s="416" t="e">
        <f t="shared" si="205"/>
        <v>#N/A</v>
      </c>
    </row>
    <row r="2587" ht="22.5" customHeight="1" spans="1:29">
      <c r="A2587" s="421"/>
      <c r="B2587" s="422"/>
      <c r="C2587" s="422"/>
      <c r="D2587" s="421"/>
      <c r="E2587" s="421"/>
      <c r="F2587" s="421"/>
      <c r="G2587" s="421"/>
      <c r="H2587" s="421"/>
      <c r="I2587" s="421"/>
      <c r="J2587" s="421"/>
      <c r="K2587" s="421"/>
      <c r="L2587" s="421"/>
      <c r="M2587" s="421"/>
      <c r="N2587" s="426"/>
      <c r="O2587" s="426"/>
      <c r="P2587" s="427"/>
      <c r="Q2587" s="427"/>
      <c r="R2587" s="426"/>
      <c r="S2587" s="426"/>
      <c r="T2587" s="426"/>
      <c r="U2587" s="426"/>
      <c r="V2587" s="426"/>
      <c r="W2587" s="426"/>
      <c r="X2587" s="427"/>
      <c r="Y2587" s="416" t="e">
        <f t="shared" si="201"/>
        <v>#N/A</v>
      </c>
      <c r="Z2587" s="416" t="e">
        <f t="shared" si="202"/>
        <v>#N/A</v>
      </c>
      <c r="AA2587" s="416" t="str">
        <f t="shared" si="203"/>
        <v/>
      </c>
      <c r="AB2587" s="416" t="e">
        <f t="shared" si="204"/>
        <v>#N/A</v>
      </c>
      <c r="AC2587" s="416" t="e">
        <f t="shared" si="205"/>
        <v>#N/A</v>
      </c>
    </row>
    <row r="2588" ht="22.5" customHeight="1" spans="1:29">
      <c r="A2588" s="421"/>
      <c r="B2588" s="422"/>
      <c r="C2588" s="422"/>
      <c r="D2588" s="421"/>
      <c r="E2588" s="421"/>
      <c r="F2588" s="421"/>
      <c r="G2588" s="421"/>
      <c r="H2588" s="421"/>
      <c r="I2588" s="421"/>
      <c r="J2588" s="421"/>
      <c r="K2588" s="421"/>
      <c r="L2588" s="421"/>
      <c r="M2588" s="421"/>
      <c r="N2588" s="426"/>
      <c r="O2588" s="426"/>
      <c r="P2588" s="427"/>
      <c r="Q2588" s="427"/>
      <c r="R2588" s="426"/>
      <c r="S2588" s="426"/>
      <c r="T2588" s="426"/>
      <c r="U2588" s="426"/>
      <c r="V2588" s="426"/>
      <c r="W2588" s="426"/>
      <c r="X2588" s="427"/>
      <c r="Y2588" s="416" t="e">
        <f t="shared" si="201"/>
        <v>#N/A</v>
      </c>
      <c r="Z2588" s="416" t="e">
        <f t="shared" si="202"/>
        <v>#N/A</v>
      </c>
      <c r="AA2588" s="416" t="str">
        <f t="shared" si="203"/>
        <v/>
      </c>
      <c r="AB2588" s="416" t="e">
        <f t="shared" si="204"/>
        <v>#N/A</v>
      </c>
      <c r="AC2588" s="416" t="e">
        <f t="shared" si="205"/>
        <v>#N/A</v>
      </c>
    </row>
    <row r="2589" ht="22.5" customHeight="1" spans="1:29">
      <c r="A2589" s="421"/>
      <c r="B2589" s="422"/>
      <c r="C2589" s="422"/>
      <c r="D2589" s="421"/>
      <c r="E2589" s="421"/>
      <c r="F2589" s="421"/>
      <c r="G2589" s="421"/>
      <c r="H2589" s="421"/>
      <c r="I2589" s="421"/>
      <c r="J2589" s="421"/>
      <c r="K2589" s="421"/>
      <c r="L2589" s="421"/>
      <c r="M2589" s="421"/>
      <c r="N2589" s="426"/>
      <c r="O2589" s="426"/>
      <c r="P2589" s="427"/>
      <c r="Q2589" s="427"/>
      <c r="R2589" s="426"/>
      <c r="S2589" s="426"/>
      <c r="T2589" s="426"/>
      <c r="U2589" s="426"/>
      <c r="V2589" s="426"/>
      <c r="W2589" s="426"/>
      <c r="X2589" s="427"/>
      <c r="Y2589" s="416" t="e">
        <f t="shared" si="201"/>
        <v>#N/A</v>
      </c>
      <c r="Z2589" s="416" t="e">
        <f t="shared" si="202"/>
        <v>#N/A</v>
      </c>
      <c r="AA2589" s="416" t="str">
        <f t="shared" si="203"/>
        <v/>
      </c>
      <c r="AB2589" s="416" t="e">
        <f t="shared" si="204"/>
        <v>#N/A</v>
      </c>
      <c r="AC2589" s="416" t="e">
        <f t="shared" si="205"/>
        <v>#N/A</v>
      </c>
    </row>
    <row r="2590" ht="22.5" customHeight="1" spans="1:29">
      <c r="A2590" s="421"/>
      <c r="B2590" s="422"/>
      <c r="C2590" s="422"/>
      <c r="D2590" s="421"/>
      <c r="E2590" s="421"/>
      <c r="F2590" s="421"/>
      <c r="G2590" s="421"/>
      <c r="H2590" s="421"/>
      <c r="I2590" s="421"/>
      <c r="J2590" s="421"/>
      <c r="K2590" s="421"/>
      <c r="L2590" s="421"/>
      <c r="M2590" s="421"/>
      <c r="N2590" s="426"/>
      <c r="O2590" s="426"/>
      <c r="P2590" s="427"/>
      <c r="Q2590" s="427"/>
      <c r="R2590" s="426"/>
      <c r="S2590" s="426"/>
      <c r="T2590" s="426"/>
      <c r="U2590" s="426"/>
      <c r="V2590" s="426"/>
      <c r="W2590" s="426"/>
      <c r="X2590" s="427"/>
      <c r="Y2590" s="416" t="e">
        <f t="shared" si="201"/>
        <v>#N/A</v>
      </c>
      <c r="Z2590" s="416" t="e">
        <f t="shared" si="202"/>
        <v>#N/A</v>
      </c>
      <c r="AA2590" s="416" t="str">
        <f t="shared" si="203"/>
        <v/>
      </c>
      <c r="AB2590" s="416" t="e">
        <f t="shared" si="204"/>
        <v>#N/A</v>
      </c>
      <c r="AC2590" s="416" t="e">
        <f t="shared" si="205"/>
        <v>#N/A</v>
      </c>
    </row>
    <row r="2591" ht="22.5" customHeight="1" spans="1:29">
      <c r="A2591" s="421"/>
      <c r="B2591" s="422"/>
      <c r="C2591" s="422"/>
      <c r="D2591" s="421"/>
      <c r="E2591" s="421"/>
      <c r="F2591" s="421"/>
      <c r="G2591" s="421"/>
      <c r="H2591" s="421"/>
      <c r="I2591" s="421"/>
      <c r="J2591" s="421"/>
      <c r="K2591" s="421"/>
      <c r="L2591" s="421"/>
      <c r="M2591" s="421"/>
      <c r="N2591" s="426"/>
      <c r="O2591" s="426"/>
      <c r="P2591" s="427"/>
      <c r="Q2591" s="427"/>
      <c r="R2591" s="426"/>
      <c r="S2591" s="426"/>
      <c r="T2591" s="426"/>
      <c r="U2591" s="426"/>
      <c r="V2591" s="426"/>
      <c r="W2591" s="426"/>
      <c r="X2591" s="427"/>
      <c r="Y2591" s="416" t="e">
        <f t="shared" si="201"/>
        <v>#N/A</v>
      </c>
      <c r="Z2591" s="416" t="e">
        <f t="shared" si="202"/>
        <v>#N/A</v>
      </c>
      <c r="AA2591" s="416" t="str">
        <f t="shared" si="203"/>
        <v/>
      </c>
      <c r="AB2591" s="416" t="e">
        <f t="shared" si="204"/>
        <v>#N/A</v>
      </c>
      <c r="AC2591" s="416" t="e">
        <f t="shared" si="205"/>
        <v>#N/A</v>
      </c>
    </row>
    <row r="2592" ht="22.5" customHeight="1" spans="1:29">
      <c r="A2592" s="421"/>
      <c r="B2592" s="422"/>
      <c r="C2592" s="422"/>
      <c r="D2592" s="421"/>
      <c r="E2592" s="421"/>
      <c r="F2592" s="421"/>
      <c r="G2592" s="421"/>
      <c r="H2592" s="421"/>
      <c r="I2592" s="421"/>
      <c r="J2592" s="421"/>
      <c r="K2592" s="421"/>
      <c r="L2592" s="421"/>
      <c r="M2592" s="421"/>
      <c r="N2592" s="426"/>
      <c r="O2592" s="426"/>
      <c r="P2592" s="427"/>
      <c r="Q2592" s="427"/>
      <c r="R2592" s="426"/>
      <c r="S2592" s="426"/>
      <c r="T2592" s="426"/>
      <c r="U2592" s="426"/>
      <c r="V2592" s="426"/>
      <c r="W2592" s="426"/>
      <c r="X2592" s="427"/>
      <c r="Y2592" s="416" t="e">
        <f t="shared" si="201"/>
        <v>#N/A</v>
      </c>
      <c r="Z2592" s="416" t="e">
        <f t="shared" si="202"/>
        <v>#N/A</v>
      </c>
      <c r="AA2592" s="416" t="str">
        <f t="shared" si="203"/>
        <v/>
      </c>
      <c r="AB2592" s="416" t="e">
        <f t="shared" si="204"/>
        <v>#N/A</v>
      </c>
      <c r="AC2592" s="416" t="e">
        <f t="shared" si="205"/>
        <v>#N/A</v>
      </c>
    </row>
    <row r="2593" ht="22.5" customHeight="1" spans="1:29">
      <c r="A2593" s="421"/>
      <c r="B2593" s="422"/>
      <c r="C2593" s="422"/>
      <c r="D2593" s="421"/>
      <c r="E2593" s="421"/>
      <c r="F2593" s="421"/>
      <c r="G2593" s="421"/>
      <c r="H2593" s="421"/>
      <c r="I2593" s="421"/>
      <c r="J2593" s="421"/>
      <c r="K2593" s="421"/>
      <c r="L2593" s="421"/>
      <c r="M2593" s="421"/>
      <c r="N2593" s="426"/>
      <c r="O2593" s="426"/>
      <c r="P2593" s="427"/>
      <c r="Q2593" s="427"/>
      <c r="R2593" s="426"/>
      <c r="S2593" s="426"/>
      <c r="T2593" s="426"/>
      <c r="U2593" s="426"/>
      <c r="V2593" s="426"/>
      <c r="W2593" s="426"/>
      <c r="X2593" s="427"/>
      <c r="Y2593" s="416" t="e">
        <f t="shared" si="201"/>
        <v>#N/A</v>
      </c>
      <c r="Z2593" s="416" t="e">
        <f t="shared" si="202"/>
        <v>#N/A</v>
      </c>
      <c r="AA2593" s="416" t="str">
        <f t="shared" si="203"/>
        <v/>
      </c>
      <c r="AB2593" s="416" t="e">
        <f t="shared" si="204"/>
        <v>#N/A</v>
      </c>
      <c r="AC2593" s="416" t="e">
        <f t="shared" si="205"/>
        <v>#N/A</v>
      </c>
    </row>
    <row r="2594" ht="22.5" customHeight="1" spans="1:29">
      <c r="A2594" s="421"/>
      <c r="B2594" s="422"/>
      <c r="C2594" s="422"/>
      <c r="D2594" s="421"/>
      <c r="E2594" s="421"/>
      <c r="F2594" s="421"/>
      <c r="G2594" s="421"/>
      <c r="H2594" s="421"/>
      <c r="I2594" s="421"/>
      <c r="J2594" s="421"/>
      <c r="K2594" s="421"/>
      <c r="L2594" s="421"/>
      <c r="M2594" s="421"/>
      <c r="N2594" s="426"/>
      <c r="O2594" s="426"/>
      <c r="P2594" s="427"/>
      <c r="Q2594" s="427"/>
      <c r="R2594" s="426"/>
      <c r="S2594" s="426"/>
      <c r="T2594" s="426"/>
      <c r="U2594" s="426"/>
      <c r="V2594" s="426"/>
      <c r="W2594" s="426"/>
      <c r="X2594" s="427"/>
      <c r="Y2594" s="416" t="e">
        <f t="shared" si="201"/>
        <v>#N/A</v>
      </c>
      <c r="Z2594" s="416" t="e">
        <f t="shared" si="202"/>
        <v>#N/A</v>
      </c>
      <c r="AA2594" s="416" t="str">
        <f t="shared" si="203"/>
        <v/>
      </c>
      <c r="AB2594" s="416" t="e">
        <f t="shared" si="204"/>
        <v>#N/A</v>
      </c>
      <c r="AC2594" s="416" t="e">
        <f t="shared" si="205"/>
        <v>#N/A</v>
      </c>
    </row>
    <row r="2595" ht="22.5" customHeight="1" spans="1:29">
      <c r="A2595" s="421"/>
      <c r="B2595" s="422"/>
      <c r="C2595" s="422"/>
      <c r="D2595" s="421"/>
      <c r="E2595" s="421"/>
      <c r="F2595" s="421"/>
      <c r="G2595" s="421"/>
      <c r="H2595" s="421"/>
      <c r="I2595" s="421"/>
      <c r="J2595" s="421"/>
      <c r="K2595" s="421"/>
      <c r="L2595" s="421"/>
      <c r="M2595" s="421"/>
      <c r="N2595" s="426"/>
      <c r="O2595" s="426"/>
      <c r="P2595" s="427"/>
      <c r="Q2595" s="427"/>
      <c r="R2595" s="426"/>
      <c r="S2595" s="426"/>
      <c r="T2595" s="426"/>
      <c r="U2595" s="426"/>
      <c r="V2595" s="426"/>
      <c r="W2595" s="426"/>
      <c r="X2595" s="427"/>
      <c r="Y2595" s="416" t="e">
        <f t="shared" si="201"/>
        <v>#N/A</v>
      </c>
      <c r="Z2595" s="416" t="e">
        <f t="shared" si="202"/>
        <v>#N/A</v>
      </c>
      <c r="AA2595" s="416" t="str">
        <f t="shared" si="203"/>
        <v/>
      </c>
      <c r="AB2595" s="416" t="e">
        <f t="shared" si="204"/>
        <v>#N/A</v>
      </c>
      <c r="AC2595" s="416" t="e">
        <f t="shared" si="205"/>
        <v>#N/A</v>
      </c>
    </row>
    <row r="2596" ht="22.5" customHeight="1" spans="1:29">
      <c r="A2596" s="421"/>
      <c r="B2596" s="422"/>
      <c r="C2596" s="422"/>
      <c r="D2596" s="421"/>
      <c r="E2596" s="421"/>
      <c r="F2596" s="421"/>
      <c r="G2596" s="421"/>
      <c r="H2596" s="421"/>
      <c r="I2596" s="421"/>
      <c r="J2596" s="421"/>
      <c r="K2596" s="421"/>
      <c r="L2596" s="421"/>
      <c r="M2596" s="421"/>
      <c r="N2596" s="426"/>
      <c r="O2596" s="426"/>
      <c r="P2596" s="427"/>
      <c r="Q2596" s="427"/>
      <c r="R2596" s="426"/>
      <c r="S2596" s="426"/>
      <c r="T2596" s="426"/>
      <c r="U2596" s="426"/>
      <c r="V2596" s="426"/>
      <c r="W2596" s="426"/>
      <c r="X2596" s="427"/>
      <c r="Y2596" s="416" t="e">
        <f t="shared" si="201"/>
        <v>#N/A</v>
      </c>
      <c r="Z2596" s="416" t="e">
        <f t="shared" si="202"/>
        <v>#N/A</v>
      </c>
      <c r="AA2596" s="416" t="str">
        <f t="shared" si="203"/>
        <v/>
      </c>
      <c r="AB2596" s="416" t="e">
        <f t="shared" si="204"/>
        <v>#N/A</v>
      </c>
      <c r="AC2596" s="416" t="e">
        <f t="shared" si="205"/>
        <v>#N/A</v>
      </c>
    </row>
    <row r="2597" ht="22.5" customHeight="1" spans="1:29">
      <c r="A2597" s="421"/>
      <c r="B2597" s="422"/>
      <c r="C2597" s="422"/>
      <c r="D2597" s="421"/>
      <c r="E2597" s="421"/>
      <c r="F2597" s="421"/>
      <c r="G2597" s="421"/>
      <c r="H2597" s="421"/>
      <c r="I2597" s="421"/>
      <c r="J2597" s="421"/>
      <c r="K2597" s="421"/>
      <c r="L2597" s="421"/>
      <c r="M2597" s="421"/>
      <c r="N2597" s="426"/>
      <c r="O2597" s="426"/>
      <c r="P2597" s="427"/>
      <c r="Q2597" s="427"/>
      <c r="R2597" s="426"/>
      <c r="S2597" s="426"/>
      <c r="T2597" s="426"/>
      <c r="U2597" s="426"/>
      <c r="V2597" s="426"/>
      <c r="W2597" s="426"/>
      <c r="X2597" s="427"/>
      <c r="Y2597" s="416" t="e">
        <f t="shared" si="201"/>
        <v>#N/A</v>
      </c>
      <c r="Z2597" s="416" t="e">
        <f t="shared" si="202"/>
        <v>#N/A</v>
      </c>
      <c r="AA2597" s="416" t="str">
        <f t="shared" si="203"/>
        <v/>
      </c>
      <c r="AB2597" s="416" t="e">
        <f t="shared" si="204"/>
        <v>#N/A</v>
      </c>
      <c r="AC2597" s="416" t="e">
        <f t="shared" si="205"/>
        <v>#N/A</v>
      </c>
    </row>
    <row r="2598" ht="22.5" customHeight="1" spans="1:29">
      <c r="A2598" s="421"/>
      <c r="B2598" s="422"/>
      <c r="C2598" s="422"/>
      <c r="D2598" s="421"/>
      <c r="E2598" s="421"/>
      <c r="F2598" s="421"/>
      <c r="G2598" s="421"/>
      <c r="H2598" s="421"/>
      <c r="I2598" s="421"/>
      <c r="J2598" s="421"/>
      <c r="K2598" s="421"/>
      <c r="L2598" s="421"/>
      <c r="M2598" s="421"/>
      <c r="N2598" s="426"/>
      <c r="O2598" s="426"/>
      <c r="P2598" s="427"/>
      <c r="Q2598" s="427"/>
      <c r="R2598" s="426"/>
      <c r="S2598" s="426"/>
      <c r="T2598" s="426"/>
      <c r="U2598" s="426"/>
      <c r="V2598" s="426"/>
      <c r="W2598" s="426"/>
      <c r="X2598" s="427"/>
      <c r="Y2598" s="416" t="e">
        <f t="shared" si="201"/>
        <v>#N/A</v>
      </c>
      <c r="Z2598" s="416" t="e">
        <f t="shared" si="202"/>
        <v>#N/A</v>
      </c>
      <c r="AA2598" s="416" t="str">
        <f t="shared" si="203"/>
        <v/>
      </c>
      <c r="AB2598" s="416" t="e">
        <f t="shared" si="204"/>
        <v>#N/A</v>
      </c>
      <c r="AC2598" s="416" t="e">
        <f t="shared" si="205"/>
        <v>#N/A</v>
      </c>
    </row>
    <row r="2599" ht="22.5" customHeight="1" spans="1:29">
      <c r="A2599" s="421"/>
      <c r="B2599" s="422"/>
      <c r="C2599" s="422"/>
      <c r="D2599" s="421"/>
      <c r="E2599" s="421"/>
      <c r="F2599" s="421"/>
      <c r="G2599" s="421"/>
      <c r="H2599" s="421"/>
      <c r="I2599" s="421"/>
      <c r="J2599" s="421"/>
      <c r="K2599" s="421"/>
      <c r="L2599" s="421"/>
      <c r="M2599" s="421"/>
      <c r="N2599" s="426"/>
      <c r="O2599" s="426"/>
      <c r="P2599" s="427"/>
      <c r="Q2599" s="427"/>
      <c r="R2599" s="426"/>
      <c r="S2599" s="426"/>
      <c r="T2599" s="426"/>
      <c r="U2599" s="426"/>
      <c r="V2599" s="426"/>
      <c r="W2599" s="426"/>
      <c r="X2599" s="427"/>
      <c r="Y2599" s="416" t="e">
        <f t="shared" si="201"/>
        <v>#N/A</v>
      </c>
      <c r="Z2599" s="416" t="e">
        <f t="shared" si="202"/>
        <v>#N/A</v>
      </c>
      <c r="AA2599" s="416" t="str">
        <f t="shared" si="203"/>
        <v/>
      </c>
      <c r="AB2599" s="416" t="e">
        <f t="shared" si="204"/>
        <v>#N/A</v>
      </c>
      <c r="AC2599" s="416" t="e">
        <f t="shared" si="205"/>
        <v>#N/A</v>
      </c>
    </row>
    <row r="2600" ht="22.5" customHeight="1" spans="1:29">
      <c r="A2600" s="421"/>
      <c r="B2600" s="422"/>
      <c r="C2600" s="422"/>
      <c r="D2600" s="421"/>
      <c r="E2600" s="421"/>
      <c r="F2600" s="421"/>
      <c r="G2600" s="421"/>
      <c r="H2600" s="421"/>
      <c r="I2600" s="421"/>
      <c r="J2600" s="421"/>
      <c r="K2600" s="421"/>
      <c r="L2600" s="421"/>
      <c r="M2600" s="421"/>
      <c r="N2600" s="426"/>
      <c r="O2600" s="426"/>
      <c r="P2600" s="427"/>
      <c r="Q2600" s="427"/>
      <c r="R2600" s="426"/>
      <c r="S2600" s="426"/>
      <c r="T2600" s="426"/>
      <c r="U2600" s="426"/>
      <c r="V2600" s="426"/>
      <c r="W2600" s="426"/>
      <c r="X2600" s="427"/>
      <c r="Y2600" s="416" t="e">
        <f t="shared" si="201"/>
        <v>#N/A</v>
      </c>
      <c r="Z2600" s="416" t="e">
        <f t="shared" si="202"/>
        <v>#N/A</v>
      </c>
      <c r="AA2600" s="416" t="str">
        <f t="shared" si="203"/>
        <v/>
      </c>
      <c r="AB2600" s="416" t="e">
        <f t="shared" si="204"/>
        <v>#N/A</v>
      </c>
      <c r="AC2600" s="416" t="e">
        <f t="shared" si="205"/>
        <v>#N/A</v>
      </c>
    </row>
    <row r="2601" ht="22.5" customHeight="1" spans="1:29">
      <c r="A2601" s="421"/>
      <c r="B2601" s="422"/>
      <c r="C2601" s="422"/>
      <c r="D2601" s="421"/>
      <c r="E2601" s="421"/>
      <c r="F2601" s="421"/>
      <c r="G2601" s="421"/>
      <c r="H2601" s="421"/>
      <c r="I2601" s="421"/>
      <c r="J2601" s="421"/>
      <c r="K2601" s="421"/>
      <c r="L2601" s="421"/>
      <c r="M2601" s="421"/>
      <c r="N2601" s="426"/>
      <c r="O2601" s="426"/>
      <c r="P2601" s="427"/>
      <c r="Q2601" s="427"/>
      <c r="R2601" s="426"/>
      <c r="S2601" s="426"/>
      <c r="T2601" s="426"/>
      <c r="U2601" s="426"/>
      <c r="V2601" s="426"/>
      <c r="W2601" s="426"/>
      <c r="X2601" s="427"/>
      <c r="Y2601" s="416" t="e">
        <f t="shared" si="201"/>
        <v>#N/A</v>
      </c>
      <c r="Z2601" s="416" t="e">
        <f t="shared" si="202"/>
        <v>#N/A</v>
      </c>
      <c r="AA2601" s="416" t="str">
        <f t="shared" si="203"/>
        <v/>
      </c>
      <c r="AB2601" s="416" t="e">
        <f t="shared" si="204"/>
        <v>#N/A</v>
      </c>
      <c r="AC2601" s="416" t="e">
        <f t="shared" si="205"/>
        <v>#N/A</v>
      </c>
    </row>
    <row r="2602" ht="22.5" customHeight="1" spans="1:29">
      <c r="A2602" s="421"/>
      <c r="B2602" s="422"/>
      <c r="C2602" s="422"/>
      <c r="D2602" s="421"/>
      <c r="E2602" s="421"/>
      <c r="F2602" s="421"/>
      <c r="G2602" s="421"/>
      <c r="H2602" s="421"/>
      <c r="I2602" s="421"/>
      <c r="J2602" s="421"/>
      <c r="K2602" s="421"/>
      <c r="L2602" s="421"/>
      <c r="M2602" s="421"/>
      <c r="N2602" s="426"/>
      <c r="O2602" s="426"/>
      <c r="P2602" s="427"/>
      <c r="Q2602" s="427"/>
      <c r="R2602" s="426"/>
      <c r="S2602" s="426"/>
      <c r="T2602" s="426"/>
      <c r="U2602" s="426"/>
      <c r="V2602" s="426"/>
      <c r="W2602" s="426"/>
      <c r="X2602" s="427"/>
      <c r="Y2602" s="416" t="e">
        <f t="shared" si="201"/>
        <v>#N/A</v>
      </c>
      <c r="Z2602" s="416" t="e">
        <f t="shared" si="202"/>
        <v>#N/A</v>
      </c>
      <c r="AA2602" s="416" t="str">
        <f t="shared" si="203"/>
        <v/>
      </c>
      <c r="AB2602" s="416" t="e">
        <f t="shared" si="204"/>
        <v>#N/A</v>
      </c>
      <c r="AC2602" s="416" t="e">
        <f t="shared" si="205"/>
        <v>#N/A</v>
      </c>
    </row>
    <row r="2603" ht="22.5" customHeight="1" spans="1:29">
      <c r="A2603" s="421"/>
      <c r="B2603" s="422"/>
      <c r="C2603" s="422"/>
      <c r="D2603" s="421"/>
      <c r="E2603" s="421"/>
      <c r="F2603" s="421"/>
      <c r="G2603" s="421"/>
      <c r="H2603" s="421"/>
      <c r="I2603" s="421"/>
      <c r="J2603" s="421"/>
      <c r="K2603" s="421"/>
      <c r="L2603" s="421"/>
      <c r="M2603" s="421"/>
      <c r="N2603" s="426"/>
      <c r="O2603" s="426"/>
      <c r="P2603" s="427"/>
      <c r="Q2603" s="427"/>
      <c r="R2603" s="426"/>
      <c r="S2603" s="426"/>
      <c r="T2603" s="426"/>
      <c r="U2603" s="426"/>
      <c r="V2603" s="426"/>
      <c r="W2603" s="426"/>
      <c r="X2603" s="427"/>
      <c r="Y2603" s="416" t="e">
        <f t="shared" si="201"/>
        <v>#N/A</v>
      </c>
      <c r="Z2603" s="416" t="e">
        <f t="shared" si="202"/>
        <v>#N/A</v>
      </c>
      <c r="AA2603" s="416" t="str">
        <f t="shared" si="203"/>
        <v/>
      </c>
      <c r="AB2603" s="416" t="e">
        <f t="shared" si="204"/>
        <v>#N/A</v>
      </c>
      <c r="AC2603" s="416" t="e">
        <f t="shared" si="205"/>
        <v>#N/A</v>
      </c>
    </row>
    <row r="2604" ht="22.5" customHeight="1" spans="1:29">
      <c r="A2604" s="421"/>
      <c r="B2604" s="422"/>
      <c r="C2604" s="422"/>
      <c r="D2604" s="421"/>
      <c r="E2604" s="421"/>
      <c r="F2604" s="421"/>
      <c r="G2604" s="421"/>
      <c r="H2604" s="421"/>
      <c r="I2604" s="421"/>
      <c r="J2604" s="421"/>
      <c r="K2604" s="421"/>
      <c r="L2604" s="421"/>
      <c r="M2604" s="421"/>
      <c r="N2604" s="426"/>
      <c r="O2604" s="426"/>
      <c r="P2604" s="427"/>
      <c r="Q2604" s="427"/>
      <c r="R2604" s="426"/>
      <c r="S2604" s="426"/>
      <c r="T2604" s="426"/>
      <c r="U2604" s="426"/>
      <c r="V2604" s="426"/>
      <c r="W2604" s="426"/>
      <c r="X2604" s="427"/>
      <c r="Y2604" s="416" t="e">
        <f t="shared" si="201"/>
        <v>#N/A</v>
      </c>
      <c r="Z2604" s="416" t="e">
        <f t="shared" si="202"/>
        <v>#N/A</v>
      </c>
      <c r="AA2604" s="416" t="str">
        <f t="shared" si="203"/>
        <v/>
      </c>
      <c r="AB2604" s="416" t="e">
        <f t="shared" si="204"/>
        <v>#N/A</v>
      </c>
      <c r="AC2604" s="416" t="e">
        <f t="shared" si="205"/>
        <v>#N/A</v>
      </c>
    </row>
    <row r="2605" ht="22.5" customHeight="1" spans="1:29">
      <c r="A2605" s="421"/>
      <c r="B2605" s="422"/>
      <c r="C2605" s="422"/>
      <c r="D2605" s="421"/>
      <c r="E2605" s="421"/>
      <c r="F2605" s="421"/>
      <c r="G2605" s="421"/>
      <c r="H2605" s="421"/>
      <c r="I2605" s="421"/>
      <c r="J2605" s="421"/>
      <c r="K2605" s="421"/>
      <c r="L2605" s="421"/>
      <c r="M2605" s="421"/>
      <c r="N2605" s="426"/>
      <c r="O2605" s="426"/>
      <c r="P2605" s="427"/>
      <c r="Q2605" s="427"/>
      <c r="R2605" s="426"/>
      <c r="S2605" s="426"/>
      <c r="T2605" s="426"/>
      <c r="U2605" s="426"/>
      <c r="V2605" s="426"/>
      <c r="W2605" s="426"/>
      <c r="X2605" s="427"/>
      <c r="Y2605" s="416" t="e">
        <f t="shared" si="201"/>
        <v>#N/A</v>
      </c>
      <c r="Z2605" s="416" t="e">
        <f t="shared" si="202"/>
        <v>#N/A</v>
      </c>
      <c r="AA2605" s="416" t="str">
        <f t="shared" si="203"/>
        <v/>
      </c>
      <c r="AB2605" s="416" t="e">
        <f t="shared" si="204"/>
        <v>#N/A</v>
      </c>
      <c r="AC2605" s="416" t="e">
        <f t="shared" si="205"/>
        <v>#N/A</v>
      </c>
    </row>
    <row r="2606" ht="22.5" customHeight="1" spans="1:29">
      <c r="A2606" s="421"/>
      <c r="B2606" s="422"/>
      <c r="C2606" s="422"/>
      <c r="D2606" s="421"/>
      <c r="E2606" s="421"/>
      <c r="F2606" s="421"/>
      <c r="G2606" s="421"/>
      <c r="H2606" s="421"/>
      <c r="I2606" s="421"/>
      <c r="J2606" s="421"/>
      <c r="K2606" s="421"/>
      <c r="L2606" s="421"/>
      <c r="M2606" s="421"/>
      <c r="N2606" s="426"/>
      <c r="O2606" s="426"/>
      <c r="P2606" s="427"/>
      <c r="Q2606" s="427"/>
      <c r="R2606" s="426"/>
      <c r="S2606" s="426"/>
      <c r="T2606" s="426"/>
      <c r="U2606" s="426"/>
      <c r="V2606" s="426"/>
      <c r="W2606" s="426"/>
      <c r="X2606" s="427"/>
      <c r="Y2606" s="416" t="e">
        <f t="shared" si="201"/>
        <v>#N/A</v>
      </c>
      <c r="Z2606" s="416" t="e">
        <f t="shared" si="202"/>
        <v>#N/A</v>
      </c>
      <c r="AA2606" s="416" t="str">
        <f t="shared" si="203"/>
        <v/>
      </c>
      <c r="AB2606" s="416" t="e">
        <f t="shared" si="204"/>
        <v>#N/A</v>
      </c>
      <c r="AC2606" s="416" t="e">
        <f t="shared" si="205"/>
        <v>#N/A</v>
      </c>
    </row>
    <row r="2607" ht="22.5" customHeight="1" spans="1:29">
      <c r="A2607" s="421"/>
      <c r="B2607" s="422"/>
      <c r="C2607" s="422"/>
      <c r="D2607" s="421"/>
      <c r="E2607" s="421"/>
      <c r="F2607" s="421"/>
      <c r="G2607" s="421"/>
      <c r="H2607" s="421"/>
      <c r="I2607" s="421"/>
      <c r="J2607" s="421"/>
      <c r="K2607" s="421"/>
      <c r="L2607" s="421"/>
      <c r="M2607" s="421"/>
      <c r="N2607" s="426"/>
      <c r="O2607" s="426"/>
      <c r="P2607" s="427"/>
      <c r="Q2607" s="427"/>
      <c r="R2607" s="426"/>
      <c r="S2607" s="426"/>
      <c r="T2607" s="426"/>
      <c r="U2607" s="426"/>
      <c r="V2607" s="426"/>
      <c r="W2607" s="426"/>
      <c r="X2607" s="427"/>
      <c r="Y2607" s="416" t="e">
        <f t="shared" si="201"/>
        <v>#N/A</v>
      </c>
      <c r="Z2607" s="416" t="e">
        <f t="shared" si="202"/>
        <v>#N/A</v>
      </c>
      <c r="AA2607" s="416" t="str">
        <f t="shared" si="203"/>
        <v/>
      </c>
      <c r="AB2607" s="416" t="e">
        <f t="shared" si="204"/>
        <v>#N/A</v>
      </c>
      <c r="AC2607" s="416" t="e">
        <f t="shared" si="205"/>
        <v>#N/A</v>
      </c>
    </row>
    <row r="2608" ht="22.5" customHeight="1" spans="1:29">
      <c r="A2608" s="421"/>
      <c r="B2608" s="422"/>
      <c r="C2608" s="422"/>
      <c r="D2608" s="421"/>
      <c r="E2608" s="421"/>
      <c r="F2608" s="421"/>
      <c r="G2608" s="421"/>
      <c r="H2608" s="421"/>
      <c r="I2608" s="421"/>
      <c r="J2608" s="421"/>
      <c r="K2608" s="421"/>
      <c r="L2608" s="421"/>
      <c r="M2608" s="421"/>
      <c r="N2608" s="426"/>
      <c r="O2608" s="426"/>
      <c r="P2608" s="427"/>
      <c r="Q2608" s="427"/>
      <c r="R2608" s="426"/>
      <c r="S2608" s="426"/>
      <c r="T2608" s="426"/>
      <c r="U2608" s="426"/>
      <c r="V2608" s="426"/>
      <c r="W2608" s="426"/>
      <c r="X2608" s="427"/>
      <c r="Y2608" s="416" t="e">
        <f t="shared" si="201"/>
        <v>#N/A</v>
      </c>
      <c r="Z2608" s="416" t="e">
        <f t="shared" si="202"/>
        <v>#N/A</v>
      </c>
      <c r="AA2608" s="416" t="str">
        <f t="shared" si="203"/>
        <v/>
      </c>
      <c r="AB2608" s="416" t="e">
        <f t="shared" si="204"/>
        <v>#N/A</v>
      </c>
      <c r="AC2608" s="416" t="e">
        <f t="shared" si="205"/>
        <v>#N/A</v>
      </c>
    </row>
    <row r="2609" ht="22.5" customHeight="1" spans="1:29">
      <c r="A2609" s="421"/>
      <c r="B2609" s="422"/>
      <c r="C2609" s="422"/>
      <c r="D2609" s="421"/>
      <c r="E2609" s="421"/>
      <c r="F2609" s="421"/>
      <c r="G2609" s="421"/>
      <c r="H2609" s="421"/>
      <c r="I2609" s="421"/>
      <c r="J2609" s="421"/>
      <c r="K2609" s="421"/>
      <c r="L2609" s="421"/>
      <c r="M2609" s="421"/>
      <c r="N2609" s="426"/>
      <c r="O2609" s="426"/>
      <c r="P2609" s="427"/>
      <c r="Q2609" s="427"/>
      <c r="R2609" s="426"/>
      <c r="S2609" s="426"/>
      <c r="T2609" s="426"/>
      <c r="U2609" s="426"/>
      <c r="V2609" s="426"/>
      <c r="W2609" s="426"/>
      <c r="X2609" s="427"/>
      <c r="Y2609" s="416" t="e">
        <f t="shared" si="201"/>
        <v>#N/A</v>
      </c>
      <c r="Z2609" s="416" t="e">
        <f t="shared" si="202"/>
        <v>#N/A</v>
      </c>
      <c r="AA2609" s="416" t="str">
        <f t="shared" si="203"/>
        <v/>
      </c>
      <c r="AB2609" s="416" t="e">
        <f t="shared" si="204"/>
        <v>#N/A</v>
      </c>
      <c r="AC2609" s="416" t="e">
        <f t="shared" si="205"/>
        <v>#N/A</v>
      </c>
    </row>
    <row r="2610" ht="22.5" customHeight="1" spans="1:29">
      <c r="A2610" s="421"/>
      <c r="B2610" s="422"/>
      <c r="C2610" s="422"/>
      <c r="D2610" s="421"/>
      <c r="E2610" s="421"/>
      <c r="F2610" s="421"/>
      <c r="G2610" s="421"/>
      <c r="H2610" s="421"/>
      <c r="I2610" s="421"/>
      <c r="J2610" s="421"/>
      <c r="K2610" s="421"/>
      <c r="L2610" s="421"/>
      <c r="M2610" s="421"/>
      <c r="N2610" s="426"/>
      <c r="O2610" s="426"/>
      <c r="P2610" s="427"/>
      <c r="Q2610" s="427"/>
      <c r="R2610" s="426"/>
      <c r="S2610" s="426"/>
      <c r="T2610" s="426"/>
      <c r="U2610" s="426"/>
      <c r="V2610" s="426"/>
      <c r="W2610" s="426"/>
      <c r="X2610" s="427"/>
      <c r="Y2610" s="416" t="e">
        <f t="shared" si="201"/>
        <v>#N/A</v>
      </c>
      <c r="Z2610" s="416" t="e">
        <f t="shared" si="202"/>
        <v>#N/A</v>
      </c>
      <c r="AA2610" s="416" t="str">
        <f t="shared" si="203"/>
        <v/>
      </c>
      <c r="AB2610" s="416" t="e">
        <f t="shared" si="204"/>
        <v>#N/A</v>
      </c>
      <c r="AC2610" s="416" t="e">
        <f t="shared" si="205"/>
        <v>#N/A</v>
      </c>
    </row>
    <row r="2611" ht="22.5" customHeight="1" spans="1:29">
      <c r="A2611" s="421"/>
      <c r="B2611" s="422"/>
      <c r="C2611" s="422"/>
      <c r="D2611" s="421"/>
      <c r="E2611" s="421"/>
      <c r="F2611" s="421"/>
      <c r="G2611" s="421"/>
      <c r="H2611" s="421"/>
      <c r="I2611" s="421"/>
      <c r="J2611" s="421"/>
      <c r="K2611" s="421"/>
      <c r="L2611" s="421"/>
      <c r="M2611" s="421"/>
      <c r="N2611" s="426"/>
      <c r="O2611" s="426"/>
      <c r="P2611" s="427"/>
      <c r="Q2611" s="427"/>
      <c r="R2611" s="426"/>
      <c r="S2611" s="426"/>
      <c r="T2611" s="426"/>
      <c r="U2611" s="426"/>
      <c r="V2611" s="426"/>
      <c r="W2611" s="426"/>
      <c r="X2611" s="427"/>
      <c r="Y2611" s="416" t="e">
        <f t="shared" si="201"/>
        <v>#N/A</v>
      </c>
      <c r="Z2611" s="416" t="e">
        <f t="shared" si="202"/>
        <v>#N/A</v>
      </c>
      <c r="AA2611" s="416" t="str">
        <f t="shared" si="203"/>
        <v/>
      </c>
      <c r="AB2611" s="416" t="e">
        <f t="shared" si="204"/>
        <v>#N/A</v>
      </c>
      <c r="AC2611" s="416" t="e">
        <f t="shared" si="205"/>
        <v>#N/A</v>
      </c>
    </row>
    <row r="2612" ht="22.5" customHeight="1" spans="1:29">
      <c r="A2612" s="421"/>
      <c r="B2612" s="422"/>
      <c r="C2612" s="422"/>
      <c r="D2612" s="421"/>
      <c r="E2612" s="421"/>
      <c r="F2612" s="421"/>
      <c r="G2612" s="421"/>
      <c r="H2612" s="421"/>
      <c r="I2612" s="421"/>
      <c r="J2612" s="421"/>
      <c r="K2612" s="421"/>
      <c r="L2612" s="421"/>
      <c r="M2612" s="421"/>
      <c r="N2612" s="426"/>
      <c r="O2612" s="426"/>
      <c r="P2612" s="427"/>
      <c r="Q2612" s="427"/>
      <c r="R2612" s="426"/>
      <c r="S2612" s="426"/>
      <c r="T2612" s="426"/>
      <c r="U2612" s="426"/>
      <c r="V2612" s="426"/>
      <c r="W2612" s="426"/>
      <c r="X2612" s="427"/>
      <c r="Y2612" s="416" t="e">
        <f t="shared" si="201"/>
        <v>#N/A</v>
      </c>
      <c r="Z2612" s="416" t="e">
        <f t="shared" si="202"/>
        <v>#N/A</v>
      </c>
      <c r="AA2612" s="416" t="str">
        <f t="shared" si="203"/>
        <v/>
      </c>
      <c r="AB2612" s="416" t="e">
        <f t="shared" si="204"/>
        <v>#N/A</v>
      </c>
      <c r="AC2612" s="416" t="e">
        <f t="shared" si="205"/>
        <v>#N/A</v>
      </c>
    </row>
    <row r="2613" ht="22.5" customHeight="1" spans="1:29">
      <c r="A2613" s="421"/>
      <c r="B2613" s="422"/>
      <c r="C2613" s="422"/>
      <c r="D2613" s="421"/>
      <c r="E2613" s="421"/>
      <c r="F2613" s="421"/>
      <c r="G2613" s="421"/>
      <c r="H2613" s="421"/>
      <c r="I2613" s="421"/>
      <c r="J2613" s="421"/>
      <c r="K2613" s="421"/>
      <c r="L2613" s="421"/>
      <c r="M2613" s="421"/>
      <c r="N2613" s="426"/>
      <c r="O2613" s="426"/>
      <c r="P2613" s="427"/>
      <c r="Q2613" s="427"/>
      <c r="R2613" s="426"/>
      <c r="S2613" s="426"/>
      <c r="T2613" s="426"/>
      <c r="U2613" s="426"/>
      <c r="V2613" s="426"/>
      <c r="W2613" s="426"/>
      <c r="X2613" s="427"/>
      <c r="Y2613" s="416" t="e">
        <f t="shared" si="201"/>
        <v>#N/A</v>
      </c>
      <c r="Z2613" s="416" t="e">
        <f t="shared" si="202"/>
        <v>#N/A</v>
      </c>
      <c r="AA2613" s="416" t="str">
        <f t="shared" si="203"/>
        <v/>
      </c>
      <c r="AB2613" s="416" t="e">
        <f t="shared" si="204"/>
        <v>#N/A</v>
      </c>
      <c r="AC2613" s="416" t="e">
        <f t="shared" si="205"/>
        <v>#N/A</v>
      </c>
    </row>
    <row r="2614" ht="22.5" customHeight="1" spans="1:29">
      <c r="A2614" s="421"/>
      <c r="B2614" s="422"/>
      <c r="C2614" s="422"/>
      <c r="D2614" s="421"/>
      <c r="E2614" s="421"/>
      <c r="F2614" s="421"/>
      <c r="G2614" s="421"/>
      <c r="H2614" s="421"/>
      <c r="I2614" s="421"/>
      <c r="J2614" s="421"/>
      <c r="K2614" s="421"/>
      <c r="L2614" s="421"/>
      <c r="M2614" s="421"/>
      <c r="N2614" s="426"/>
      <c r="O2614" s="426"/>
      <c r="P2614" s="427"/>
      <c r="Q2614" s="427"/>
      <c r="R2614" s="426"/>
      <c r="S2614" s="426"/>
      <c r="T2614" s="426"/>
      <c r="U2614" s="426"/>
      <c r="V2614" s="426"/>
      <c r="W2614" s="426"/>
      <c r="X2614" s="427"/>
      <c r="Y2614" s="416" t="e">
        <f t="shared" si="201"/>
        <v>#N/A</v>
      </c>
      <c r="Z2614" s="416" t="e">
        <f t="shared" si="202"/>
        <v>#N/A</v>
      </c>
      <c r="AA2614" s="416" t="str">
        <f t="shared" si="203"/>
        <v/>
      </c>
      <c r="AB2614" s="416" t="e">
        <f t="shared" si="204"/>
        <v>#N/A</v>
      </c>
      <c r="AC2614" s="416" t="e">
        <f t="shared" si="205"/>
        <v>#N/A</v>
      </c>
    </row>
    <row r="2615" ht="22.5" customHeight="1" spans="1:29">
      <c r="A2615" s="421"/>
      <c r="B2615" s="422"/>
      <c r="C2615" s="422"/>
      <c r="D2615" s="421"/>
      <c r="E2615" s="421"/>
      <c r="F2615" s="421"/>
      <c r="G2615" s="421"/>
      <c r="H2615" s="421"/>
      <c r="I2615" s="421"/>
      <c r="J2615" s="421"/>
      <c r="K2615" s="421"/>
      <c r="L2615" s="421"/>
      <c r="M2615" s="421"/>
      <c r="N2615" s="426"/>
      <c r="O2615" s="426"/>
      <c r="P2615" s="427"/>
      <c r="Q2615" s="427"/>
      <c r="R2615" s="426"/>
      <c r="S2615" s="426"/>
      <c r="T2615" s="426"/>
      <c r="U2615" s="426"/>
      <c r="V2615" s="426"/>
      <c r="W2615" s="426"/>
      <c r="X2615" s="427"/>
      <c r="Y2615" s="416" t="e">
        <f t="shared" si="201"/>
        <v>#N/A</v>
      </c>
      <c r="Z2615" s="416" t="e">
        <f t="shared" si="202"/>
        <v>#N/A</v>
      </c>
      <c r="AA2615" s="416" t="str">
        <f t="shared" si="203"/>
        <v/>
      </c>
      <c r="AB2615" s="416" t="e">
        <f t="shared" si="204"/>
        <v>#N/A</v>
      </c>
      <c r="AC2615" s="416" t="e">
        <f t="shared" si="205"/>
        <v>#N/A</v>
      </c>
    </row>
    <row r="2616" ht="22.5" customHeight="1" spans="1:29">
      <c r="A2616" s="421"/>
      <c r="B2616" s="422"/>
      <c r="C2616" s="422"/>
      <c r="D2616" s="421"/>
      <c r="E2616" s="421"/>
      <c r="F2616" s="421"/>
      <c r="G2616" s="421"/>
      <c r="H2616" s="421"/>
      <c r="I2616" s="421"/>
      <c r="J2616" s="421"/>
      <c r="K2616" s="421"/>
      <c r="L2616" s="421"/>
      <c r="M2616" s="421"/>
      <c r="N2616" s="426"/>
      <c r="O2616" s="426"/>
      <c r="P2616" s="427"/>
      <c r="Q2616" s="427"/>
      <c r="R2616" s="426"/>
      <c r="S2616" s="426"/>
      <c r="T2616" s="426"/>
      <c r="U2616" s="426"/>
      <c r="V2616" s="426"/>
      <c r="W2616" s="426"/>
      <c r="X2616" s="427"/>
      <c r="Y2616" s="416" t="e">
        <f t="shared" si="201"/>
        <v>#N/A</v>
      </c>
      <c r="Z2616" s="416" t="e">
        <f t="shared" si="202"/>
        <v>#N/A</v>
      </c>
      <c r="AA2616" s="416" t="str">
        <f t="shared" si="203"/>
        <v/>
      </c>
      <c r="AB2616" s="416" t="e">
        <f t="shared" si="204"/>
        <v>#N/A</v>
      </c>
      <c r="AC2616" s="416" t="e">
        <f t="shared" si="205"/>
        <v>#N/A</v>
      </c>
    </row>
    <row r="2617" ht="22.5" customHeight="1" spans="1:29">
      <c r="A2617" s="421"/>
      <c r="B2617" s="422"/>
      <c r="C2617" s="422"/>
      <c r="D2617" s="421"/>
      <c r="E2617" s="421"/>
      <c r="F2617" s="421"/>
      <c r="G2617" s="421"/>
      <c r="H2617" s="421"/>
      <c r="I2617" s="421"/>
      <c r="J2617" s="421"/>
      <c r="K2617" s="421"/>
      <c r="L2617" s="421"/>
      <c r="M2617" s="421"/>
      <c r="N2617" s="426"/>
      <c r="O2617" s="426"/>
      <c r="P2617" s="427"/>
      <c r="Q2617" s="427"/>
      <c r="R2617" s="426"/>
      <c r="S2617" s="426"/>
      <c r="T2617" s="426"/>
      <c r="U2617" s="426"/>
      <c r="V2617" s="426"/>
      <c r="W2617" s="426"/>
      <c r="X2617" s="427"/>
      <c r="Y2617" s="416" t="e">
        <f t="shared" si="201"/>
        <v>#N/A</v>
      </c>
      <c r="Z2617" s="416" t="e">
        <f t="shared" si="202"/>
        <v>#N/A</v>
      </c>
      <c r="AA2617" s="416" t="str">
        <f t="shared" si="203"/>
        <v/>
      </c>
      <c r="AB2617" s="416" t="e">
        <f t="shared" si="204"/>
        <v>#N/A</v>
      </c>
      <c r="AC2617" s="416" t="e">
        <f t="shared" si="205"/>
        <v>#N/A</v>
      </c>
    </row>
    <row r="2618" ht="22.5" customHeight="1" spans="1:29">
      <c r="A2618" s="421"/>
      <c r="B2618" s="422"/>
      <c r="C2618" s="422"/>
      <c r="D2618" s="421"/>
      <c r="E2618" s="421"/>
      <c r="F2618" s="421"/>
      <c r="G2618" s="421"/>
      <c r="H2618" s="421"/>
      <c r="I2618" s="421"/>
      <c r="J2618" s="421"/>
      <c r="K2618" s="421"/>
      <c r="L2618" s="421"/>
      <c r="M2618" s="421"/>
      <c r="N2618" s="426"/>
      <c r="O2618" s="426"/>
      <c r="P2618" s="427"/>
      <c r="Q2618" s="427"/>
      <c r="R2618" s="426"/>
      <c r="S2618" s="426"/>
      <c r="T2618" s="426"/>
      <c r="U2618" s="426"/>
      <c r="V2618" s="426"/>
      <c r="W2618" s="426"/>
      <c r="X2618" s="427"/>
      <c r="Y2618" s="416" t="e">
        <f t="shared" si="201"/>
        <v>#N/A</v>
      </c>
      <c r="Z2618" s="416" t="e">
        <f t="shared" si="202"/>
        <v>#N/A</v>
      </c>
      <c r="AA2618" s="416" t="str">
        <f t="shared" si="203"/>
        <v/>
      </c>
      <c r="AB2618" s="416" t="e">
        <f t="shared" si="204"/>
        <v>#N/A</v>
      </c>
      <c r="AC2618" s="416" t="e">
        <f t="shared" si="205"/>
        <v>#N/A</v>
      </c>
    </row>
    <row r="2619" ht="22.5" customHeight="1" spans="1:29">
      <c r="A2619" s="421"/>
      <c r="B2619" s="422"/>
      <c r="C2619" s="422"/>
      <c r="D2619" s="421"/>
      <c r="E2619" s="421"/>
      <c r="F2619" s="421"/>
      <c r="G2619" s="421"/>
      <c r="H2619" s="421"/>
      <c r="I2619" s="421"/>
      <c r="J2619" s="421"/>
      <c r="K2619" s="421"/>
      <c r="L2619" s="421"/>
      <c r="M2619" s="421"/>
      <c r="N2619" s="426"/>
      <c r="O2619" s="426"/>
      <c r="P2619" s="427"/>
      <c r="Q2619" s="427"/>
      <c r="R2619" s="426"/>
      <c r="S2619" s="426"/>
      <c r="T2619" s="426"/>
      <c r="U2619" s="426"/>
      <c r="V2619" s="426"/>
      <c r="W2619" s="426"/>
      <c r="X2619" s="427"/>
      <c r="Y2619" s="416" t="e">
        <f t="shared" si="201"/>
        <v>#N/A</v>
      </c>
      <c r="Z2619" s="416" t="e">
        <f t="shared" si="202"/>
        <v>#N/A</v>
      </c>
      <c r="AA2619" s="416" t="str">
        <f t="shared" si="203"/>
        <v/>
      </c>
      <c r="AB2619" s="416" t="e">
        <f t="shared" si="204"/>
        <v>#N/A</v>
      </c>
      <c r="AC2619" s="416" t="e">
        <f t="shared" si="205"/>
        <v>#N/A</v>
      </c>
    </row>
    <row r="2620" ht="22.5" customHeight="1" spans="1:29">
      <c r="A2620" s="421"/>
      <c r="B2620" s="422"/>
      <c r="C2620" s="422"/>
      <c r="D2620" s="421"/>
      <c r="E2620" s="421"/>
      <c r="F2620" s="421"/>
      <c r="G2620" s="421"/>
      <c r="H2620" s="421"/>
      <c r="I2620" s="421"/>
      <c r="J2620" s="421"/>
      <c r="K2620" s="421"/>
      <c r="L2620" s="421"/>
      <c r="M2620" s="421"/>
      <c r="N2620" s="426"/>
      <c r="O2620" s="426"/>
      <c r="P2620" s="427"/>
      <c r="Q2620" s="427"/>
      <c r="R2620" s="426"/>
      <c r="S2620" s="426"/>
      <c r="T2620" s="426"/>
      <c r="U2620" s="426"/>
      <c r="V2620" s="426"/>
      <c r="W2620" s="426"/>
      <c r="X2620" s="427"/>
      <c r="Y2620" s="416" t="e">
        <f t="shared" si="201"/>
        <v>#N/A</v>
      </c>
      <c r="Z2620" s="416" t="e">
        <f t="shared" si="202"/>
        <v>#N/A</v>
      </c>
      <c r="AA2620" s="416" t="str">
        <f t="shared" si="203"/>
        <v/>
      </c>
      <c r="AB2620" s="416" t="e">
        <f t="shared" si="204"/>
        <v>#N/A</v>
      </c>
      <c r="AC2620" s="416" t="e">
        <f t="shared" si="205"/>
        <v>#N/A</v>
      </c>
    </row>
    <row r="2621" ht="22.5" customHeight="1" spans="1:29">
      <c r="A2621" s="421"/>
      <c r="B2621" s="422"/>
      <c r="C2621" s="422"/>
      <c r="D2621" s="421"/>
      <c r="E2621" s="421"/>
      <c r="F2621" s="421"/>
      <c r="G2621" s="421"/>
      <c r="H2621" s="421"/>
      <c r="I2621" s="421"/>
      <c r="J2621" s="421"/>
      <c r="K2621" s="421"/>
      <c r="L2621" s="421"/>
      <c r="M2621" s="421"/>
      <c r="N2621" s="426"/>
      <c r="O2621" s="426"/>
      <c r="P2621" s="427"/>
      <c r="Q2621" s="427"/>
      <c r="R2621" s="426"/>
      <c r="S2621" s="426"/>
      <c r="T2621" s="426"/>
      <c r="U2621" s="426"/>
      <c r="V2621" s="426"/>
      <c r="W2621" s="426"/>
      <c r="X2621" s="427"/>
      <c r="Y2621" s="416" t="e">
        <f t="shared" si="201"/>
        <v>#N/A</v>
      </c>
      <c r="Z2621" s="416" t="e">
        <f t="shared" si="202"/>
        <v>#N/A</v>
      </c>
      <c r="AA2621" s="416" t="str">
        <f t="shared" si="203"/>
        <v/>
      </c>
      <c r="AB2621" s="416" t="e">
        <f t="shared" si="204"/>
        <v>#N/A</v>
      </c>
      <c r="AC2621" s="416" t="e">
        <f t="shared" si="205"/>
        <v>#N/A</v>
      </c>
    </row>
    <row r="2622" ht="22.5" customHeight="1" spans="1:29">
      <c r="A2622" s="421"/>
      <c r="B2622" s="422"/>
      <c r="C2622" s="422"/>
      <c r="D2622" s="421"/>
      <c r="E2622" s="421"/>
      <c r="F2622" s="421"/>
      <c r="G2622" s="421"/>
      <c r="H2622" s="421"/>
      <c r="I2622" s="421"/>
      <c r="J2622" s="421"/>
      <c r="K2622" s="421"/>
      <c r="L2622" s="421"/>
      <c r="M2622" s="421"/>
      <c r="N2622" s="426"/>
      <c r="O2622" s="426"/>
      <c r="P2622" s="427"/>
      <c r="Q2622" s="427"/>
      <c r="R2622" s="426"/>
      <c r="S2622" s="426"/>
      <c r="T2622" s="426"/>
      <c r="U2622" s="426"/>
      <c r="V2622" s="426"/>
      <c r="W2622" s="426"/>
      <c r="X2622" s="427"/>
      <c r="Y2622" s="416" t="e">
        <f t="shared" si="201"/>
        <v>#N/A</v>
      </c>
      <c r="Z2622" s="416" t="e">
        <f t="shared" si="202"/>
        <v>#N/A</v>
      </c>
      <c r="AA2622" s="416" t="str">
        <f t="shared" si="203"/>
        <v/>
      </c>
      <c r="AB2622" s="416" t="e">
        <f t="shared" si="204"/>
        <v>#N/A</v>
      </c>
      <c r="AC2622" s="416" t="e">
        <f t="shared" si="205"/>
        <v>#N/A</v>
      </c>
    </row>
    <row r="2623" ht="22.5" customHeight="1" spans="1:29">
      <c r="A2623" s="421"/>
      <c r="B2623" s="422"/>
      <c r="C2623" s="422"/>
      <c r="D2623" s="421"/>
      <c r="E2623" s="421"/>
      <c r="F2623" s="421"/>
      <c r="G2623" s="421"/>
      <c r="H2623" s="421"/>
      <c r="I2623" s="421"/>
      <c r="J2623" s="421"/>
      <c r="K2623" s="421"/>
      <c r="L2623" s="421"/>
      <c r="M2623" s="421"/>
      <c r="N2623" s="426"/>
      <c r="O2623" s="426"/>
      <c r="P2623" s="427"/>
      <c r="Q2623" s="427"/>
      <c r="R2623" s="426"/>
      <c r="S2623" s="426"/>
      <c r="T2623" s="426"/>
      <c r="U2623" s="426"/>
      <c r="V2623" s="426"/>
      <c r="W2623" s="426"/>
      <c r="X2623" s="427"/>
      <c r="Y2623" s="416" t="e">
        <f t="shared" si="201"/>
        <v>#N/A</v>
      </c>
      <c r="Z2623" s="416" t="e">
        <f t="shared" si="202"/>
        <v>#N/A</v>
      </c>
      <c r="AA2623" s="416" t="str">
        <f t="shared" si="203"/>
        <v/>
      </c>
      <c r="AB2623" s="416" t="e">
        <f t="shared" si="204"/>
        <v>#N/A</v>
      </c>
      <c r="AC2623" s="416" t="e">
        <f t="shared" si="205"/>
        <v>#N/A</v>
      </c>
    </row>
    <row r="2624" ht="22.5" customHeight="1" spans="1:29">
      <c r="A2624" s="421"/>
      <c r="B2624" s="422"/>
      <c r="C2624" s="422"/>
      <c r="D2624" s="421"/>
      <c r="E2624" s="421"/>
      <c r="F2624" s="421"/>
      <c r="G2624" s="421"/>
      <c r="H2624" s="421"/>
      <c r="I2624" s="421"/>
      <c r="J2624" s="421"/>
      <c r="K2624" s="421"/>
      <c r="L2624" s="421"/>
      <c r="M2624" s="421"/>
      <c r="N2624" s="426"/>
      <c r="O2624" s="426"/>
      <c r="P2624" s="427"/>
      <c r="Q2624" s="427"/>
      <c r="R2624" s="426"/>
      <c r="S2624" s="426"/>
      <c r="T2624" s="426"/>
      <c r="U2624" s="426"/>
      <c r="V2624" s="426"/>
      <c r="W2624" s="426"/>
      <c r="X2624" s="427"/>
      <c r="Y2624" s="416" t="e">
        <f t="shared" si="201"/>
        <v>#N/A</v>
      </c>
      <c r="Z2624" s="416" t="e">
        <f t="shared" si="202"/>
        <v>#N/A</v>
      </c>
      <c r="AA2624" s="416" t="str">
        <f t="shared" si="203"/>
        <v/>
      </c>
      <c r="AB2624" s="416" t="e">
        <f t="shared" si="204"/>
        <v>#N/A</v>
      </c>
      <c r="AC2624" s="416" t="e">
        <f t="shared" si="205"/>
        <v>#N/A</v>
      </c>
    </row>
    <row r="2625" ht="22.5" customHeight="1" spans="1:29">
      <c r="A2625" s="421"/>
      <c r="B2625" s="422"/>
      <c r="C2625" s="422"/>
      <c r="D2625" s="421"/>
      <c r="E2625" s="421"/>
      <c r="F2625" s="421"/>
      <c r="G2625" s="421"/>
      <c r="H2625" s="421"/>
      <c r="I2625" s="421"/>
      <c r="J2625" s="421"/>
      <c r="K2625" s="421"/>
      <c r="L2625" s="421"/>
      <c r="M2625" s="421"/>
      <c r="N2625" s="426"/>
      <c r="O2625" s="426"/>
      <c r="P2625" s="427"/>
      <c r="Q2625" s="427"/>
      <c r="R2625" s="426"/>
      <c r="S2625" s="426"/>
      <c r="T2625" s="426"/>
      <c r="U2625" s="426"/>
      <c r="V2625" s="426"/>
      <c r="W2625" s="426"/>
      <c r="X2625" s="427"/>
      <c r="Y2625" s="416" t="e">
        <f t="shared" si="201"/>
        <v>#N/A</v>
      </c>
      <c r="Z2625" s="416" t="e">
        <f t="shared" si="202"/>
        <v>#N/A</v>
      </c>
      <c r="AA2625" s="416" t="str">
        <f t="shared" si="203"/>
        <v/>
      </c>
      <c r="AB2625" s="416" t="e">
        <f t="shared" si="204"/>
        <v>#N/A</v>
      </c>
      <c r="AC2625" s="416" t="e">
        <f t="shared" si="205"/>
        <v>#N/A</v>
      </c>
    </row>
    <row r="2626" ht="22.5" customHeight="1" spans="1:29">
      <c r="A2626" s="421"/>
      <c r="B2626" s="422"/>
      <c r="C2626" s="422"/>
      <c r="D2626" s="421"/>
      <c r="E2626" s="421"/>
      <c r="F2626" s="421"/>
      <c r="G2626" s="421"/>
      <c r="H2626" s="421"/>
      <c r="I2626" s="421"/>
      <c r="J2626" s="421"/>
      <c r="K2626" s="421"/>
      <c r="L2626" s="421"/>
      <c r="M2626" s="421"/>
      <c r="N2626" s="426"/>
      <c r="O2626" s="426"/>
      <c r="P2626" s="427"/>
      <c r="Q2626" s="427"/>
      <c r="R2626" s="426"/>
      <c r="S2626" s="426"/>
      <c r="T2626" s="426"/>
      <c r="U2626" s="426"/>
      <c r="V2626" s="426"/>
      <c r="W2626" s="426"/>
      <c r="X2626" s="427"/>
      <c r="Y2626" s="416" t="e">
        <f t="shared" si="201"/>
        <v>#N/A</v>
      </c>
      <c r="Z2626" s="416" t="e">
        <f t="shared" si="202"/>
        <v>#N/A</v>
      </c>
      <c r="AA2626" s="416" t="str">
        <f t="shared" si="203"/>
        <v/>
      </c>
      <c r="AB2626" s="416" t="e">
        <f t="shared" si="204"/>
        <v>#N/A</v>
      </c>
      <c r="AC2626" s="416" t="e">
        <f t="shared" si="205"/>
        <v>#N/A</v>
      </c>
    </row>
    <row r="2627" ht="22.5" customHeight="1" spans="1:29">
      <c r="A2627" s="421"/>
      <c r="B2627" s="422"/>
      <c r="C2627" s="422"/>
      <c r="D2627" s="421"/>
      <c r="E2627" s="421"/>
      <c r="F2627" s="421"/>
      <c r="G2627" s="421"/>
      <c r="H2627" s="421"/>
      <c r="I2627" s="421"/>
      <c r="J2627" s="421"/>
      <c r="K2627" s="421"/>
      <c r="L2627" s="421"/>
      <c r="M2627" s="421"/>
      <c r="N2627" s="426"/>
      <c r="O2627" s="426"/>
      <c r="P2627" s="427"/>
      <c r="Q2627" s="427"/>
      <c r="R2627" s="426"/>
      <c r="S2627" s="426"/>
      <c r="T2627" s="426"/>
      <c r="U2627" s="426"/>
      <c r="V2627" s="426"/>
      <c r="W2627" s="426"/>
      <c r="X2627" s="427"/>
      <c r="Y2627" s="416" t="e">
        <f t="shared" si="201"/>
        <v>#N/A</v>
      </c>
      <c r="Z2627" s="416" t="e">
        <f t="shared" si="202"/>
        <v>#N/A</v>
      </c>
      <c r="AA2627" s="416" t="str">
        <f t="shared" si="203"/>
        <v/>
      </c>
      <c r="AB2627" s="416" t="e">
        <f t="shared" si="204"/>
        <v>#N/A</v>
      </c>
      <c r="AC2627" s="416" t="e">
        <f t="shared" si="205"/>
        <v>#N/A</v>
      </c>
    </row>
    <row r="2628" ht="22.5" customHeight="1" spans="1:29">
      <c r="A2628" s="421"/>
      <c r="B2628" s="422"/>
      <c r="C2628" s="422"/>
      <c r="D2628" s="421"/>
      <c r="E2628" s="421"/>
      <c r="F2628" s="421"/>
      <c r="G2628" s="421"/>
      <c r="H2628" s="421"/>
      <c r="I2628" s="421"/>
      <c r="J2628" s="421"/>
      <c r="K2628" s="421"/>
      <c r="L2628" s="421"/>
      <c r="M2628" s="421"/>
      <c r="N2628" s="426"/>
      <c r="O2628" s="426"/>
      <c r="P2628" s="427"/>
      <c r="Q2628" s="427"/>
      <c r="R2628" s="426"/>
      <c r="S2628" s="426"/>
      <c r="T2628" s="426"/>
      <c r="U2628" s="426"/>
      <c r="V2628" s="426"/>
      <c r="W2628" s="426"/>
      <c r="X2628" s="427"/>
      <c r="Y2628" s="416" t="e">
        <f t="shared" si="201"/>
        <v>#N/A</v>
      </c>
      <c r="Z2628" s="416" t="e">
        <f t="shared" si="202"/>
        <v>#N/A</v>
      </c>
      <c r="AA2628" s="416" t="str">
        <f t="shared" si="203"/>
        <v/>
      </c>
      <c r="AB2628" s="416" t="e">
        <f t="shared" si="204"/>
        <v>#N/A</v>
      </c>
      <c r="AC2628" s="416" t="e">
        <f t="shared" si="205"/>
        <v>#N/A</v>
      </c>
    </row>
    <row r="2629" ht="22.5" customHeight="1" spans="1:29">
      <c r="A2629" s="421"/>
      <c r="B2629" s="422"/>
      <c r="C2629" s="422"/>
      <c r="D2629" s="421"/>
      <c r="E2629" s="421"/>
      <c r="F2629" s="421"/>
      <c r="G2629" s="421"/>
      <c r="H2629" s="421"/>
      <c r="I2629" s="421"/>
      <c r="J2629" s="421"/>
      <c r="K2629" s="421"/>
      <c r="L2629" s="421"/>
      <c r="M2629" s="421"/>
      <c r="N2629" s="426"/>
      <c r="O2629" s="426"/>
      <c r="P2629" s="427"/>
      <c r="Q2629" s="427"/>
      <c r="R2629" s="426"/>
      <c r="S2629" s="426"/>
      <c r="T2629" s="426"/>
      <c r="U2629" s="426"/>
      <c r="V2629" s="426"/>
      <c r="W2629" s="426"/>
      <c r="X2629" s="427"/>
      <c r="Y2629" s="416" t="e">
        <f t="shared" si="201"/>
        <v>#N/A</v>
      </c>
      <c r="Z2629" s="416" t="e">
        <f t="shared" si="202"/>
        <v>#N/A</v>
      </c>
      <c r="AA2629" s="416" t="str">
        <f t="shared" si="203"/>
        <v/>
      </c>
      <c r="AB2629" s="416" t="e">
        <f t="shared" si="204"/>
        <v>#N/A</v>
      </c>
      <c r="AC2629" s="416" t="e">
        <f t="shared" si="205"/>
        <v>#N/A</v>
      </c>
    </row>
    <row r="2630" ht="22.5" customHeight="1" spans="1:29">
      <c r="A2630" s="421"/>
      <c r="B2630" s="422"/>
      <c r="C2630" s="422"/>
      <c r="D2630" s="421"/>
      <c r="E2630" s="421"/>
      <c r="F2630" s="421"/>
      <c r="G2630" s="421"/>
      <c r="H2630" s="421"/>
      <c r="I2630" s="421"/>
      <c r="J2630" s="421"/>
      <c r="K2630" s="421"/>
      <c r="L2630" s="421"/>
      <c r="M2630" s="421"/>
      <c r="N2630" s="426"/>
      <c r="O2630" s="426"/>
      <c r="P2630" s="427"/>
      <c r="Q2630" s="427"/>
      <c r="R2630" s="426"/>
      <c r="S2630" s="426"/>
      <c r="T2630" s="426"/>
      <c r="U2630" s="426"/>
      <c r="V2630" s="426"/>
      <c r="W2630" s="426"/>
      <c r="X2630" s="427"/>
      <c r="Y2630" s="416" t="e">
        <f t="shared" si="201"/>
        <v>#N/A</v>
      </c>
      <c r="Z2630" s="416" t="e">
        <f t="shared" si="202"/>
        <v>#N/A</v>
      </c>
      <c r="AA2630" s="416" t="str">
        <f t="shared" si="203"/>
        <v/>
      </c>
      <c r="AB2630" s="416" t="e">
        <f t="shared" si="204"/>
        <v>#N/A</v>
      </c>
      <c r="AC2630" s="416" t="e">
        <f t="shared" si="205"/>
        <v>#N/A</v>
      </c>
    </row>
    <row r="2631" ht="22.5" customHeight="1" spans="1:29">
      <c r="A2631" s="421"/>
      <c r="B2631" s="422"/>
      <c r="C2631" s="422"/>
      <c r="D2631" s="421"/>
      <c r="E2631" s="421"/>
      <c r="F2631" s="421"/>
      <c r="G2631" s="421"/>
      <c r="H2631" s="421"/>
      <c r="I2631" s="421"/>
      <c r="J2631" s="421"/>
      <c r="K2631" s="421"/>
      <c r="L2631" s="421"/>
      <c r="M2631" s="421"/>
      <c r="N2631" s="426"/>
      <c r="O2631" s="426"/>
      <c r="P2631" s="427"/>
      <c r="Q2631" s="427"/>
      <c r="R2631" s="426"/>
      <c r="S2631" s="426"/>
      <c r="T2631" s="426"/>
      <c r="U2631" s="426"/>
      <c r="V2631" s="426"/>
      <c r="W2631" s="426"/>
      <c r="X2631" s="427"/>
      <c r="Y2631" s="416" t="e">
        <f t="shared" ref="Y2631:Y2694" si="206">_xlfn.IFS(LEFT(M2631,3)="003","三保支出",LEFT(M2631,3)="004","刚性支出",LEFT(M2631,3)="000","促发展支出")</f>
        <v>#N/A</v>
      </c>
      <c r="Z2631" s="416" t="e">
        <f t="shared" ref="Z2631:Z2694" si="207">_xlfn.IFS(LEFT(E2631,1)="3","项目支出",LEFT(E2631,1)="1","人员类支出",LEFT(E2631,1)="2","运转类支出")</f>
        <v>#N/A</v>
      </c>
      <c r="AA2631" s="416" t="str">
        <f t="shared" ref="AA2631:AA2694" si="208">LEFT(H2631,7)</f>
        <v/>
      </c>
      <c r="AB2631" s="416" t="e">
        <f t="shared" ref="AB2631:AB2694" si="209">_xlfn.IFS(LEFT(M2631,6)="003001","保工资",LEFT(M2631,6)="003002","保运转",LEFT(M2631,6)="003003","保基本民生")</f>
        <v>#N/A</v>
      </c>
      <c r="AC2631" s="416" t="e">
        <f t="shared" ref="AC2631:AC2694" si="210">IF(Z2631="项目支出","否","是")</f>
        <v>#N/A</v>
      </c>
    </row>
    <row r="2632" ht="22.5" customHeight="1" spans="1:29">
      <c r="A2632" s="421"/>
      <c r="B2632" s="422"/>
      <c r="C2632" s="422"/>
      <c r="D2632" s="421"/>
      <c r="E2632" s="421"/>
      <c r="F2632" s="421"/>
      <c r="G2632" s="421"/>
      <c r="H2632" s="421"/>
      <c r="I2632" s="421"/>
      <c r="J2632" s="421"/>
      <c r="K2632" s="421"/>
      <c r="L2632" s="421"/>
      <c r="M2632" s="421"/>
      <c r="N2632" s="426"/>
      <c r="O2632" s="426"/>
      <c r="P2632" s="427"/>
      <c r="Q2632" s="427"/>
      <c r="R2632" s="426"/>
      <c r="S2632" s="426"/>
      <c r="T2632" s="426"/>
      <c r="U2632" s="426"/>
      <c r="V2632" s="426"/>
      <c r="W2632" s="426"/>
      <c r="X2632" s="427"/>
      <c r="Y2632" s="416" t="e">
        <f t="shared" si="206"/>
        <v>#N/A</v>
      </c>
      <c r="Z2632" s="416" t="e">
        <f t="shared" si="207"/>
        <v>#N/A</v>
      </c>
      <c r="AA2632" s="416" t="str">
        <f t="shared" si="208"/>
        <v/>
      </c>
      <c r="AB2632" s="416" t="e">
        <f t="shared" si="209"/>
        <v>#N/A</v>
      </c>
      <c r="AC2632" s="416" t="e">
        <f t="shared" si="210"/>
        <v>#N/A</v>
      </c>
    </row>
    <row r="2633" ht="22.5" customHeight="1" spans="1:29">
      <c r="A2633" s="421"/>
      <c r="B2633" s="422"/>
      <c r="C2633" s="422"/>
      <c r="D2633" s="421"/>
      <c r="E2633" s="421"/>
      <c r="F2633" s="421"/>
      <c r="G2633" s="421"/>
      <c r="H2633" s="421"/>
      <c r="I2633" s="421"/>
      <c r="J2633" s="421"/>
      <c r="K2633" s="421"/>
      <c r="L2633" s="421"/>
      <c r="M2633" s="421"/>
      <c r="N2633" s="426"/>
      <c r="O2633" s="426"/>
      <c r="P2633" s="427"/>
      <c r="Q2633" s="427"/>
      <c r="R2633" s="426"/>
      <c r="S2633" s="426"/>
      <c r="T2633" s="426"/>
      <c r="U2633" s="426"/>
      <c r="V2633" s="426"/>
      <c r="W2633" s="426"/>
      <c r="X2633" s="427"/>
      <c r="Y2633" s="416" t="e">
        <f t="shared" si="206"/>
        <v>#N/A</v>
      </c>
      <c r="Z2633" s="416" t="e">
        <f t="shared" si="207"/>
        <v>#N/A</v>
      </c>
      <c r="AA2633" s="416" t="str">
        <f t="shared" si="208"/>
        <v/>
      </c>
      <c r="AB2633" s="416" t="e">
        <f t="shared" si="209"/>
        <v>#N/A</v>
      </c>
      <c r="AC2633" s="416" t="e">
        <f t="shared" si="210"/>
        <v>#N/A</v>
      </c>
    </row>
    <row r="2634" ht="22.5" customHeight="1" spans="1:29">
      <c r="A2634" s="421"/>
      <c r="B2634" s="422"/>
      <c r="C2634" s="422"/>
      <c r="D2634" s="421"/>
      <c r="E2634" s="421"/>
      <c r="F2634" s="421"/>
      <c r="G2634" s="421"/>
      <c r="H2634" s="421"/>
      <c r="I2634" s="421"/>
      <c r="J2634" s="421"/>
      <c r="K2634" s="421"/>
      <c r="L2634" s="421"/>
      <c r="M2634" s="421"/>
      <c r="N2634" s="426"/>
      <c r="O2634" s="426"/>
      <c r="P2634" s="427"/>
      <c r="Q2634" s="427"/>
      <c r="R2634" s="426"/>
      <c r="S2634" s="426"/>
      <c r="T2634" s="426"/>
      <c r="U2634" s="426"/>
      <c r="V2634" s="426"/>
      <c r="W2634" s="426"/>
      <c r="X2634" s="427"/>
      <c r="Y2634" s="416" t="e">
        <f t="shared" si="206"/>
        <v>#N/A</v>
      </c>
      <c r="Z2634" s="416" t="e">
        <f t="shared" si="207"/>
        <v>#N/A</v>
      </c>
      <c r="AA2634" s="416" t="str">
        <f t="shared" si="208"/>
        <v/>
      </c>
      <c r="AB2634" s="416" t="e">
        <f t="shared" si="209"/>
        <v>#N/A</v>
      </c>
      <c r="AC2634" s="416" t="e">
        <f t="shared" si="210"/>
        <v>#N/A</v>
      </c>
    </row>
    <row r="2635" ht="22.5" customHeight="1" spans="1:29">
      <c r="A2635" s="421"/>
      <c r="B2635" s="422"/>
      <c r="C2635" s="422"/>
      <c r="D2635" s="421"/>
      <c r="E2635" s="421"/>
      <c r="F2635" s="421"/>
      <c r="G2635" s="421"/>
      <c r="H2635" s="421"/>
      <c r="I2635" s="421"/>
      <c r="J2635" s="421"/>
      <c r="K2635" s="421"/>
      <c r="L2635" s="421"/>
      <c r="M2635" s="421"/>
      <c r="N2635" s="426"/>
      <c r="O2635" s="426"/>
      <c r="P2635" s="427"/>
      <c r="Q2635" s="427"/>
      <c r="R2635" s="426"/>
      <c r="S2635" s="426"/>
      <c r="T2635" s="426"/>
      <c r="U2635" s="426"/>
      <c r="V2635" s="426"/>
      <c r="W2635" s="426"/>
      <c r="X2635" s="427"/>
      <c r="Y2635" s="416" t="e">
        <f t="shared" si="206"/>
        <v>#N/A</v>
      </c>
      <c r="Z2635" s="416" t="e">
        <f t="shared" si="207"/>
        <v>#N/A</v>
      </c>
      <c r="AA2635" s="416" t="str">
        <f t="shared" si="208"/>
        <v/>
      </c>
      <c r="AB2635" s="416" t="e">
        <f t="shared" si="209"/>
        <v>#N/A</v>
      </c>
      <c r="AC2635" s="416" t="e">
        <f t="shared" si="210"/>
        <v>#N/A</v>
      </c>
    </row>
    <row r="2636" ht="22.5" customHeight="1" spans="1:29">
      <c r="A2636" s="421"/>
      <c r="B2636" s="422"/>
      <c r="C2636" s="422"/>
      <c r="D2636" s="421"/>
      <c r="E2636" s="421"/>
      <c r="F2636" s="421"/>
      <c r="G2636" s="421"/>
      <c r="H2636" s="421"/>
      <c r="I2636" s="421"/>
      <c r="J2636" s="421"/>
      <c r="K2636" s="421"/>
      <c r="L2636" s="421"/>
      <c r="M2636" s="421"/>
      <c r="N2636" s="426"/>
      <c r="O2636" s="426"/>
      <c r="P2636" s="427"/>
      <c r="Q2636" s="427"/>
      <c r="R2636" s="426"/>
      <c r="S2636" s="426"/>
      <c r="T2636" s="426"/>
      <c r="U2636" s="426"/>
      <c r="V2636" s="426"/>
      <c r="W2636" s="426"/>
      <c r="X2636" s="427"/>
      <c r="Y2636" s="416" t="e">
        <f t="shared" si="206"/>
        <v>#N/A</v>
      </c>
      <c r="Z2636" s="416" t="e">
        <f t="shared" si="207"/>
        <v>#N/A</v>
      </c>
      <c r="AA2636" s="416" t="str">
        <f t="shared" si="208"/>
        <v/>
      </c>
      <c r="AB2636" s="416" t="e">
        <f t="shared" si="209"/>
        <v>#N/A</v>
      </c>
      <c r="AC2636" s="416" t="e">
        <f t="shared" si="210"/>
        <v>#N/A</v>
      </c>
    </row>
    <row r="2637" ht="22.5" customHeight="1" spans="1:29">
      <c r="A2637" s="421"/>
      <c r="B2637" s="422"/>
      <c r="C2637" s="422"/>
      <c r="D2637" s="421"/>
      <c r="E2637" s="421"/>
      <c r="F2637" s="421"/>
      <c r="G2637" s="421"/>
      <c r="H2637" s="421"/>
      <c r="I2637" s="421"/>
      <c r="J2637" s="421"/>
      <c r="K2637" s="421"/>
      <c r="L2637" s="421"/>
      <c r="M2637" s="421"/>
      <c r="N2637" s="426"/>
      <c r="O2637" s="426"/>
      <c r="P2637" s="427"/>
      <c r="Q2637" s="427"/>
      <c r="R2637" s="426"/>
      <c r="S2637" s="426"/>
      <c r="T2637" s="426"/>
      <c r="U2637" s="426"/>
      <c r="V2637" s="426"/>
      <c r="W2637" s="426"/>
      <c r="X2637" s="427"/>
      <c r="Y2637" s="416" t="e">
        <f t="shared" si="206"/>
        <v>#N/A</v>
      </c>
      <c r="Z2637" s="416" t="e">
        <f t="shared" si="207"/>
        <v>#N/A</v>
      </c>
      <c r="AA2637" s="416" t="str">
        <f t="shared" si="208"/>
        <v/>
      </c>
      <c r="AB2637" s="416" t="e">
        <f t="shared" si="209"/>
        <v>#N/A</v>
      </c>
      <c r="AC2637" s="416" t="e">
        <f t="shared" si="210"/>
        <v>#N/A</v>
      </c>
    </row>
    <row r="2638" ht="22.5" customHeight="1" spans="1:29">
      <c r="A2638" s="421"/>
      <c r="B2638" s="422"/>
      <c r="C2638" s="422"/>
      <c r="D2638" s="421"/>
      <c r="E2638" s="421"/>
      <c r="F2638" s="421"/>
      <c r="G2638" s="421"/>
      <c r="H2638" s="421"/>
      <c r="I2638" s="421"/>
      <c r="J2638" s="421"/>
      <c r="K2638" s="421"/>
      <c r="L2638" s="421"/>
      <c r="M2638" s="421"/>
      <c r="N2638" s="426"/>
      <c r="O2638" s="426"/>
      <c r="P2638" s="427"/>
      <c r="Q2638" s="427"/>
      <c r="R2638" s="426"/>
      <c r="S2638" s="426"/>
      <c r="T2638" s="426"/>
      <c r="U2638" s="426"/>
      <c r="V2638" s="426"/>
      <c r="W2638" s="426"/>
      <c r="X2638" s="427"/>
      <c r="Y2638" s="416" t="e">
        <f t="shared" si="206"/>
        <v>#N/A</v>
      </c>
      <c r="Z2638" s="416" t="e">
        <f t="shared" si="207"/>
        <v>#N/A</v>
      </c>
      <c r="AA2638" s="416" t="str">
        <f t="shared" si="208"/>
        <v/>
      </c>
      <c r="AB2638" s="416" t="e">
        <f t="shared" si="209"/>
        <v>#N/A</v>
      </c>
      <c r="AC2638" s="416" t="e">
        <f t="shared" si="210"/>
        <v>#N/A</v>
      </c>
    </row>
    <row r="2639" ht="22.5" customHeight="1" spans="1:29">
      <c r="A2639" s="421"/>
      <c r="B2639" s="422"/>
      <c r="C2639" s="422"/>
      <c r="D2639" s="421"/>
      <c r="E2639" s="421"/>
      <c r="F2639" s="421"/>
      <c r="G2639" s="421"/>
      <c r="H2639" s="421"/>
      <c r="I2639" s="421"/>
      <c r="J2639" s="421"/>
      <c r="K2639" s="421"/>
      <c r="L2639" s="421"/>
      <c r="M2639" s="421"/>
      <c r="N2639" s="426"/>
      <c r="O2639" s="426"/>
      <c r="P2639" s="427"/>
      <c r="Q2639" s="427"/>
      <c r="R2639" s="426"/>
      <c r="S2639" s="426"/>
      <c r="T2639" s="426"/>
      <c r="U2639" s="426"/>
      <c r="V2639" s="426"/>
      <c r="W2639" s="426"/>
      <c r="X2639" s="427"/>
      <c r="Y2639" s="416" t="e">
        <f t="shared" si="206"/>
        <v>#N/A</v>
      </c>
      <c r="Z2639" s="416" t="e">
        <f t="shared" si="207"/>
        <v>#N/A</v>
      </c>
      <c r="AA2639" s="416" t="str">
        <f t="shared" si="208"/>
        <v/>
      </c>
      <c r="AB2639" s="416" t="e">
        <f t="shared" si="209"/>
        <v>#N/A</v>
      </c>
      <c r="AC2639" s="416" t="e">
        <f t="shared" si="210"/>
        <v>#N/A</v>
      </c>
    </row>
    <row r="2640" ht="22.5" customHeight="1" spans="1:29">
      <c r="A2640" s="421"/>
      <c r="B2640" s="422"/>
      <c r="C2640" s="422"/>
      <c r="D2640" s="421"/>
      <c r="E2640" s="421"/>
      <c r="F2640" s="421"/>
      <c r="G2640" s="421"/>
      <c r="H2640" s="421"/>
      <c r="I2640" s="421"/>
      <c r="J2640" s="421"/>
      <c r="K2640" s="421"/>
      <c r="L2640" s="421"/>
      <c r="M2640" s="421"/>
      <c r="N2640" s="426"/>
      <c r="O2640" s="426"/>
      <c r="P2640" s="427"/>
      <c r="Q2640" s="427"/>
      <c r="R2640" s="426"/>
      <c r="S2640" s="426"/>
      <c r="T2640" s="426"/>
      <c r="U2640" s="426"/>
      <c r="V2640" s="426"/>
      <c r="W2640" s="426"/>
      <c r="X2640" s="427"/>
      <c r="Y2640" s="416" t="e">
        <f t="shared" si="206"/>
        <v>#N/A</v>
      </c>
      <c r="Z2640" s="416" t="e">
        <f t="shared" si="207"/>
        <v>#N/A</v>
      </c>
      <c r="AA2640" s="416" t="str">
        <f t="shared" si="208"/>
        <v/>
      </c>
      <c r="AB2640" s="416" t="e">
        <f t="shared" si="209"/>
        <v>#N/A</v>
      </c>
      <c r="AC2640" s="416" t="e">
        <f t="shared" si="210"/>
        <v>#N/A</v>
      </c>
    </row>
    <row r="2641" ht="22.5" customHeight="1" spans="1:29">
      <c r="A2641" s="421"/>
      <c r="B2641" s="422"/>
      <c r="C2641" s="422"/>
      <c r="D2641" s="421"/>
      <c r="E2641" s="421"/>
      <c r="F2641" s="421"/>
      <c r="G2641" s="421"/>
      <c r="H2641" s="421"/>
      <c r="I2641" s="421"/>
      <c r="J2641" s="421"/>
      <c r="K2641" s="421"/>
      <c r="L2641" s="421"/>
      <c r="M2641" s="421"/>
      <c r="N2641" s="426"/>
      <c r="O2641" s="426"/>
      <c r="P2641" s="427"/>
      <c r="Q2641" s="427"/>
      <c r="R2641" s="426"/>
      <c r="S2641" s="426"/>
      <c r="T2641" s="426"/>
      <c r="U2641" s="426"/>
      <c r="V2641" s="426"/>
      <c r="W2641" s="426"/>
      <c r="X2641" s="427"/>
      <c r="Y2641" s="416" t="e">
        <f t="shared" si="206"/>
        <v>#N/A</v>
      </c>
      <c r="Z2641" s="416" t="e">
        <f t="shared" si="207"/>
        <v>#N/A</v>
      </c>
      <c r="AA2641" s="416" t="str">
        <f t="shared" si="208"/>
        <v/>
      </c>
      <c r="AB2641" s="416" t="e">
        <f t="shared" si="209"/>
        <v>#N/A</v>
      </c>
      <c r="AC2641" s="416" t="e">
        <f t="shared" si="210"/>
        <v>#N/A</v>
      </c>
    </row>
    <row r="2642" ht="22.5" customHeight="1" spans="1:29">
      <c r="A2642" s="421"/>
      <c r="B2642" s="422"/>
      <c r="C2642" s="422"/>
      <c r="D2642" s="421"/>
      <c r="E2642" s="421"/>
      <c r="F2642" s="421"/>
      <c r="G2642" s="421"/>
      <c r="H2642" s="421"/>
      <c r="I2642" s="421"/>
      <c r="J2642" s="421"/>
      <c r="K2642" s="421"/>
      <c r="L2642" s="421"/>
      <c r="M2642" s="421"/>
      <c r="N2642" s="426"/>
      <c r="O2642" s="426"/>
      <c r="P2642" s="427"/>
      <c r="Q2642" s="427"/>
      <c r="R2642" s="426"/>
      <c r="S2642" s="426"/>
      <c r="T2642" s="426"/>
      <c r="U2642" s="426"/>
      <c r="V2642" s="426"/>
      <c r="W2642" s="426"/>
      <c r="X2642" s="427"/>
      <c r="Y2642" s="416" t="e">
        <f t="shared" si="206"/>
        <v>#N/A</v>
      </c>
      <c r="Z2642" s="416" t="e">
        <f t="shared" si="207"/>
        <v>#N/A</v>
      </c>
      <c r="AA2642" s="416" t="str">
        <f t="shared" si="208"/>
        <v/>
      </c>
      <c r="AB2642" s="416" t="e">
        <f t="shared" si="209"/>
        <v>#N/A</v>
      </c>
      <c r="AC2642" s="416" t="e">
        <f t="shared" si="210"/>
        <v>#N/A</v>
      </c>
    </row>
    <row r="2643" ht="22.5" customHeight="1" spans="1:29">
      <c r="A2643" s="421"/>
      <c r="B2643" s="422"/>
      <c r="C2643" s="422"/>
      <c r="D2643" s="421"/>
      <c r="E2643" s="421"/>
      <c r="F2643" s="421"/>
      <c r="G2643" s="421"/>
      <c r="H2643" s="421"/>
      <c r="I2643" s="421"/>
      <c r="J2643" s="421"/>
      <c r="K2643" s="421"/>
      <c r="L2643" s="421"/>
      <c r="M2643" s="421"/>
      <c r="N2643" s="426"/>
      <c r="O2643" s="426"/>
      <c r="P2643" s="427"/>
      <c r="Q2643" s="427"/>
      <c r="R2643" s="426"/>
      <c r="S2643" s="426"/>
      <c r="T2643" s="426"/>
      <c r="U2643" s="426"/>
      <c r="V2643" s="426"/>
      <c r="W2643" s="426"/>
      <c r="X2643" s="427"/>
      <c r="Y2643" s="416" t="e">
        <f t="shared" si="206"/>
        <v>#N/A</v>
      </c>
      <c r="Z2643" s="416" t="e">
        <f t="shared" si="207"/>
        <v>#N/A</v>
      </c>
      <c r="AA2643" s="416" t="str">
        <f t="shared" si="208"/>
        <v/>
      </c>
      <c r="AB2643" s="416" t="e">
        <f t="shared" si="209"/>
        <v>#N/A</v>
      </c>
      <c r="AC2643" s="416" t="e">
        <f t="shared" si="210"/>
        <v>#N/A</v>
      </c>
    </row>
    <row r="2644" ht="22.5" customHeight="1" spans="1:29">
      <c r="A2644" s="421"/>
      <c r="B2644" s="422"/>
      <c r="C2644" s="422"/>
      <c r="D2644" s="421"/>
      <c r="E2644" s="421"/>
      <c r="F2644" s="421"/>
      <c r="G2644" s="421"/>
      <c r="H2644" s="421"/>
      <c r="I2644" s="421"/>
      <c r="J2644" s="421"/>
      <c r="K2644" s="421"/>
      <c r="L2644" s="421"/>
      <c r="M2644" s="421"/>
      <c r="N2644" s="426"/>
      <c r="O2644" s="426"/>
      <c r="P2644" s="427"/>
      <c r="Q2644" s="427"/>
      <c r="R2644" s="426"/>
      <c r="S2644" s="426"/>
      <c r="T2644" s="426"/>
      <c r="U2644" s="426"/>
      <c r="V2644" s="426"/>
      <c r="W2644" s="426"/>
      <c r="X2644" s="427"/>
      <c r="Y2644" s="416" t="e">
        <f t="shared" si="206"/>
        <v>#N/A</v>
      </c>
      <c r="Z2644" s="416" t="e">
        <f t="shared" si="207"/>
        <v>#N/A</v>
      </c>
      <c r="AA2644" s="416" t="str">
        <f t="shared" si="208"/>
        <v/>
      </c>
      <c r="AB2644" s="416" t="e">
        <f t="shared" si="209"/>
        <v>#N/A</v>
      </c>
      <c r="AC2644" s="416" t="e">
        <f t="shared" si="210"/>
        <v>#N/A</v>
      </c>
    </row>
    <row r="2645" ht="22.5" customHeight="1" spans="1:29">
      <c r="A2645" s="421"/>
      <c r="B2645" s="422"/>
      <c r="C2645" s="422"/>
      <c r="D2645" s="421"/>
      <c r="E2645" s="421"/>
      <c r="F2645" s="421"/>
      <c r="G2645" s="421"/>
      <c r="H2645" s="421"/>
      <c r="I2645" s="421"/>
      <c r="J2645" s="421"/>
      <c r="K2645" s="421"/>
      <c r="L2645" s="421"/>
      <c r="M2645" s="421"/>
      <c r="N2645" s="426"/>
      <c r="O2645" s="426"/>
      <c r="P2645" s="427"/>
      <c r="Q2645" s="427"/>
      <c r="R2645" s="426"/>
      <c r="S2645" s="426"/>
      <c r="T2645" s="426"/>
      <c r="U2645" s="426"/>
      <c r="V2645" s="426"/>
      <c r="W2645" s="426"/>
      <c r="X2645" s="427"/>
      <c r="Y2645" s="416" t="e">
        <f t="shared" si="206"/>
        <v>#N/A</v>
      </c>
      <c r="Z2645" s="416" t="e">
        <f t="shared" si="207"/>
        <v>#N/A</v>
      </c>
      <c r="AA2645" s="416" t="str">
        <f t="shared" si="208"/>
        <v/>
      </c>
      <c r="AB2645" s="416" t="e">
        <f t="shared" si="209"/>
        <v>#N/A</v>
      </c>
      <c r="AC2645" s="416" t="e">
        <f t="shared" si="210"/>
        <v>#N/A</v>
      </c>
    </row>
    <row r="2646" ht="22.5" customHeight="1" spans="1:29">
      <c r="A2646" s="421"/>
      <c r="B2646" s="422"/>
      <c r="C2646" s="422"/>
      <c r="D2646" s="421"/>
      <c r="E2646" s="421"/>
      <c r="F2646" s="421"/>
      <c r="G2646" s="421"/>
      <c r="H2646" s="421"/>
      <c r="I2646" s="421"/>
      <c r="J2646" s="421"/>
      <c r="K2646" s="421"/>
      <c r="L2646" s="421"/>
      <c r="M2646" s="421"/>
      <c r="N2646" s="426"/>
      <c r="O2646" s="426"/>
      <c r="P2646" s="427"/>
      <c r="Q2646" s="427"/>
      <c r="R2646" s="426"/>
      <c r="S2646" s="426"/>
      <c r="T2646" s="426"/>
      <c r="U2646" s="426"/>
      <c r="V2646" s="426"/>
      <c r="W2646" s="426"/>
      <c r="X2646" s="427"/>
      <c r="Y2646" s="416" t="e">
        <f t="shared" si="206"/>
        <v>#N/A</v>
      </c>
      <c r="Z2646" s="416" t="e">
        <f t="shared" si="207"/>
        <v>#N/A</v>
      </c>
      <c r="AA2646" s="416" t="str">
        <f t="shared" si="208"/>
        <v/>
      </c>
      <c r="AB2646" s="416" t="e">
        <f t="shared" si="209"/>
        <v>#N/A</v>
      </c>
      <c r="AC2646" s="416" t="e">
        <f t="shared" si="210"/>
        <v>#N/A</v>
      </c>
    </row>
    <row r="2647" ht="22.5" customHeight="1" spans="1:29">
      <c r="A2647" s="421"/>
      <c r="B2647" s="422"/>
      <c r="C2647" s="422"/>
      <c r="D2647" s="421"/>
      <c r="E2647" s="421"/>
      <c r="F2647" s="421"/>
      <c r="G2647" s="421"/>
      <c r="H2647" s="421"/>
      <c r="I2647" s="421"/>
      <c r="J2647" s="421"/>
      <c r="K2647" s="421"/>
      <c r="L2647" s="421"/>
      <c r="M2647" s="421"/>
      <c r="N2647" s="426"/>
      <c r="O2647" s="426"/>
      <c r="P2647" s="427"/>
      <c r="Q2647" s="427"/>
      <c r="R2647" s="426"/>
      <c r="S2647" s="426"/>
      <c r="T2647" s="426"/>
      <c r="U2647" s="426"/>
      <c r="V2647" s="426"/>
      <c r="W2647" s="426"/>
      <c r="X2647" s="427"/>
      <c r="Y2647" s="416" t="e">
        <f t="shared" si="206"/>
        <v>#N/A</v>
      </c>
      <c r="Z2647" s="416" t="e">
        <f t="shared" si="207"/>
        <v>#N/A</v>
      </c>
      <c r="AA2647" s="416" t="str">
        <f t="shared" si="208"/>
        <v/>
      </c>
      <c r="AB2647" s="416" t="e">
        <f t="shared" si="209"/>
        <v>#N/A</v>
      </c>
      <c r="AC2647" s="416" t="e">
        <f t="shared" si="210"/>
        <v>#N/A</v>
      </c>
    </row>
    <row r="2648" ht="22.5" customHeight="1" spans="1:29">
      <c r="A2648" s="421"/>
      <c r="B2648" s="422"/>
      <c r="C2648" s="422"/>
      <c r="D2648" s="421"/>
      <c r="E2648" s="421"/>
      <c r="F2648" s="421"/>
      <c r="G2648" s="421"/>
      <c r="H2648" s="421"/>
      <c r="I2648" s="421"/>
      <c r="J2648" s="421"/>
      <c r="K2648" s="421"/>
      <c r="L2648" s="421"/>
      <c r="M2648" s="421"/>
      <c r="N2648" s="426"/>
      <c r="O2648" s="426"/>
      <c r="P2648" s="427"/>
      <c r="Q2648" s="427"/>
      <c r="R2648" s="426"/>
      <c r="S2648" s="426"/>
      <c r="T2648" s="426"/>
      <c r="U2648" s="426"/>
      <c r="V2648" s="426"/>
      <c r="W2648" s="426"/>
      <c r="X2648" s="427"/>
      <c r="Y2648" s="416" t="e">
        <f t="shared" si="206"/>
        <v>#N/A</v>
      </c>
      <c r="Z2648" s="416" t="e">
        <f t="shared" si="207"/>
        <v>#N/A</v>
      </c>
      <c r="AA2648" s="416" t="str">
        <f t="shared" si="208"/>
        <v/>
      </c>
      <c r="AB2648" s="416" t="e">
        <f t="shared" si="209"/>
        <v>#N/A</v>
      </c>
      <c r="AC2648" s="416" t="e">
        <f t="shared" si="210"/>
        <v>#N/A</v>
      </c>
    </row>
    <row r="2649" ht="22.5" customHeight="1" spans="1:29">
      <c r="A2649" s="421"/>
      <c r="B2649" s="422"/>
      <c r="C2649" s="422"/>
      <c r="D2649" s="421"/>
      <c r="E2649" s="421"/>
      <c r="F2649" s="421"/>
      <c r="G2649" s="421"/>
      <c r="H2649" s="421"/>
      <c r="I2649" s="421"/>
      <c r="J2649" s="421"/>
      <c r="K2649" s="421"/>
      <c r="L2649" s="421"/>
      <c r="M2649" s="421"/>
      <c r="N2649" s="426"/>
      <c r="O2649" s="426"/>
      <c r="P2649" s="427"/>
      <c r="Q2649" s="427"/>
      <c r="R2649" s="426"/>
      <c r="S2649" s="426"/>
      <c r="T2649" s="426"/>
      <c r="U2649" s="426"/>
      <c r="V2649" s="426"/>
      <c r="W2649" s="426"/>
      <c r="X2649" s="427"/>
      <c r="Y2649" s="416" t="e">
        <f t="shared" si="206"/>
        <v>#N/A</v>
      </c>
      <c r="Z2649" s="416" t="e">
        <f t="shared" si="207"/>
        <v>#N/A</v>
      </c>
      <c r="AA2649" s="416" t="str">
        <f t="shared" si="208"/>
        <v/>
      </c>
      <c r="AB2649" s="416" t="e">
        <f t="shared" si="209"/>
        <v>#N/A</v>
      </c>
      <c r="AC2649" s="416" t="e">
        <f t="shared" si="210"/>
        <v>#N/A</v>
      </c>
    </row>
    <row r="2650" ht="22.5" customHeight="1" spans="1:29">
      <c r="A2650" s="421"/>
      <c r="B2650" s="422"/>
      <c r="C2650" s="422"/>
      <c r="D2650" s="421"/>
      <c r="E2650" s="421"/>
      <c r="F2650" s="421"/>
      <c r="G2650" s="421"/>
      <c r="H2650" s="421"/>
      <c r="I2650" s="421"/>
      <c r="J2650" s="421"/>
      <c r="K2650" s="421"/>
      <c r="L2650" s="421"/>
      <c r="M2650" s="421"/>
      <c r="N2650" s="426"/>
      <c r="O2650" s="426"/>
      <c r="P2650" s="427"/>
      <c r="Q2650" s="427"/>
      <c r="R2650" s="426"/>
      <c r="S2650" s="426"/>
      <c r="T2650" s="426"/>
      <c r="U2650" s="426"/>
      <c r="V2650" s="426"/>
      <c r="W2650" s="426"/>
      <c r="X2650" s="427"/>
      <c r="Y2650" s="416" t="e">
        <f t="shared" si="206"/>
        <v>#N/A</v>
      </c>
      <c r="Z2650" s="416" t="e">
        <f t="shared" si="207"/>
        <v>#N/A</v>
      </c>
      <c r="AA2650" s="416" t="str">
        <f t="shared" si="208"/>
        <v/>
      </c>
      <c r="AB2650" s="416" t="e">
        <f t="shared" si="209"/>
        <v>#N/A</v>
      </c>
      <c r="AC2650" s="416" t="e">
        <f t="shared" si="210"/>
        <v>#N/A</v>
      </c>
    </row>
    <row r="2651" ht="22.5" customHeight="1" spans="1:29">
      <c r="A2651" s="421"/>
      <c r="B2651" s="422"/>
      <c r="C2651" s="422"/>
      <c r="D2651" s="421"/>
      <c r="E2651" s="421"/>
      <c r="F2651" s="421"/>
      <c r="G2651" s="421"/>
      <c r="H2651" s="421"/>
      <c r="I2651" s="421"/>
      <c r="J2651" s="421"/>
      <c r="K2651" s="421"/>
      <c r="L2651" s="421"/>
      <c r="M2651" s="421"/>
      <c r="N2651" s="426"/>
      <c r="O2651" s="426"/>
      <c r="P2651" s="427"/>
      <c r="Q2651" s="427"/>
      <c r="R2651" s="426"/>
      <c r="S2651" s="426"/>
      <c r="T2651" s="426"/>
      <c r="U2651" s="426"/>
      <c r="V2651" s="426"/>
      <c r="W2651" s="426"/>
      <c r="X2651" s="427"/>
      <c r="Y2651" s="416" t="e">
        <f t="shared" si="206"/>
        <v>#N/A</v>
      </c>
      <c r="Z2651" s="416" t="e">
        <f t="shared" si="207"/>
        <v>#N/A</v>
      </c>
      <c r="AA2651" s="416" t="str">
        <f t="shared" si="208"/>
        <v/>
      </c>
      <c r="AB2651" s="416" t="e">
        <f t="shared" si="209"/>
        <v>#N/A</v>
      </c>
      <c r="AC2651" s="416" t="e">
        <f t="shared" si="210"/>
        <v>#N/A</v>
      </c>
    </row>
    <row r="2652" ht="22.5" customHeight="1" spans="1:29">
      <c r="A2652" s="421"/>
      <c r="B2652" s="422"/>
      <c r="C2652" s="422"/>
      <c r="D2652" s="421"/>
      <c r="E2652" s="421"/>
      <c r="F2652" s="421"/>
      <c r="G2652" s="421"/>
      <c r="H2652" s="421"/>
      <c r="I2652" s="421"/>
      <c r="J2652" s="421"/>
      <c r="K2652" s="421"/>
      <c r="L2652" s="421"/>
      <c r="M2652" s="421"/>
      <c r="N2652" s="426"/>
      <c r="O2652" s="426"/>
      <c r="P2652" s="427"/>
      <c r="Q2652" s="427"/>
      <c r="R2652" s="426"/>
      <c r="S2652" s="426"/>
      <c r="T2652" s="426"/>
      <c r="U2652" s="426"/>
      <c r="V2652" s="426"/>
      <c r="W2652" s="426"/>
      <c r="X2652" s="427"/>
      <c r="Y2652" s="416" t="e">
        <f t="shared" si="206"/>
        <v>#N/A</v>
      </c>
      <c r="Z2652" s="416" t="e">
        <f t="shared" si="207"/>
        <v>#N/A</v>
      </c>
      <c r="AA2652" s="416" t="str">
        <f t="shared" si="208"/>
        <v/>
      </c>
      <c r="AB2652" s="416" t="e">
        <f t="shared" si="209"/>
        <v>#N/A</v>
      </c>
      <c r="AC2652" s="416" t="e">
        <f t="shared" si="210"/>
        <v>#N/A</v>
      </c>
    </row>
    <row r="2653" ht="22.5" customHeight="1" spans="1:29">
      <c r="A2653" s="421"/>
      <c r="B2653" s="422"/>
      <c r="C2653" s="422"/>
      <c r="D2653" s="421"/>
      <c r="E2653" s="421"/>
      <c r="F2653" s="421"/>
      <c r="G2653" s="421"/>
      <c r="H2653" s="421"/>
      <c r="I2653" s="421"/>
      <c r="J2653" s="421"/>
      <c r="K2653" s="421"/>
      <c r="L2653" s="421"/>
      <c r="M2653" s="421"/>
      <c r="N2653" s="426"/>
      <c r="O2653" s="426"/>
      <c r="P2653" s="427"/>
      <c r="Q2653" s="427"/>
      <c r="R2653" s="426"/>
      <c r="S2653" s="426"/>
      <c r="T2653" s="426"/>
      <c r="U2653" s="426"/>
      <c r="V2653" s="426"/>
      <c r="W2653" s="426"/>
      <c r="X2653" s="427"/>
      <c r="Y2653" s="416" t="e">
        <f t="shared" si="206"/>
        <v>#N/A</v>
      </c>
      <c r="Z2653" s="416" t="e">
        <f t="shared" si="207"/>
        <v>#N/A</v>
      </c>
      <c r="AA2653" s="416" t="str">
        <f t="shared" si="208"/>
        <v/>
      </c>
      <c r="AB2653" s="416" t="e">
        <f t="shared" si="209"/>
        <v>#N/A</v>
      </c>
      <c r="AC2653" s="416" t="e">
        <f t="shared" si="210"/>
        <v>#N/A</v>
      </c>
    </row>
    <row r="2654" ht="22.5" customHeight="1" spans="1:29">
      <c r="A2654" s="421"/>
      <c r="B2654" s="422"/>
      <c r="C2654" s="422"/>
      <c r="D2654" s="421"/>
      <c r="E2654" s="421"/>
      <c r="F2654" s="421"/>
      <c r="G2654" s="421"/>
      <c r="H2654" s="421"/>
      <c r="I2654" s="421"/>
      <c r="J2654" s="421"/>
      <c r="K2654" s="421"/>
      <c r="L2654" s="421"/>
      <c r="M2654" s="421"/>
      <c r="N2654" s="426"/>
      <c r="O2654" s="426"/>
      <c r="P2654" s="427"/>
      <c r="Q2654" s="427"/>
      <c r="R2654" s="426"/>
      <c r="S2654" s="426"/>
      <c r="T2654" s="426"/>
      <c r="U2654" s="426"/>
      <c r="V2654" s="426"/>
      <c r="W2654" s="426"/>
      <c r="X2654" s="427"/>
      <c r="Y2654" s="416" t="e">
        <f t="shared" si="206"/>
        <v>#N/A</v>
      </c>
      <c r="Z2654" s="416" t="e">
        <f t="shared" si="207"/>
        <v>#N/A</v>
      </c>
      <c r="AA2654" s="416" t="str">
        <f t="shared" si="208"/>
        <v/>
      </c>
      <c r="AB2654" s="416" t="e">
        <f t="shared" si="209"/>
        <v>#N/A</v>
      </c>
      <c r="AC2654" s="416" t="e">
        <f t="shared" si="210"/>
        <v>#N/A</v>
      </c>
    </row>
    <row r="2655" ht="22.5" customHeight="1" spans="1:29">
      <c r="A2655" s="421"/>
      <c r="B2655" s="422"/>
      <c r="C2655" s="422"/>
      <c r="D2655" s="421"/>
      <c r="E2655" s="421"/>
      <c r="F2655" s="421"/>
      <c r="G2655" s="421"/>
      <c r="H2655" s="421"/>
      <c r="I2655" s="421"/>
      <c r="J2655" s="421"/>
      <c r="K2655" s="421"/>
      <c r="L2655" s="421"/>
      <c r="M2655" s="421"/>
      <c r="N2655" s="426"/>
      <c r="O2655" s="426"/>
      <c r="P2655" s="427"/>
      <c r="Q2655" s="427"/>
      <c r="R2655" s="426"/>
      <c r="S2655" s="426"/>
      <c r="T2655" s="426"/>
      <c r="U2655" s="426"/>
      <c r="V2655" s="426"/>
      <c r="W2655" s="426"/>
      <c r="X2655" s="427"/>
      <c r="Y2655" s="416" t="e">
        <f t="shared" si="206"/>
        <v>#N/A</v>
      </c>
      <c r="Z2655" s="416" t="e">
        <f t="shared" si="207"/>
        <v>#N/A</v>
      </c>
      <c r="AA2655" s="416" t="str">
        <f t="shared" si="208"/>
        <v/>
      </c>
      <c r="AB2655" s="416" t="e">
        <f t="shared" si="209"/>
        <v>#N/A</v>
      </c>
      <c r="AC2655" s="416" t="e">
        <f t="shared" si="210"/>
        <v>#N/A</v>
      </c>
    </row>
    <row r="2656" ht="22.5" customHeight="1" spans="1:29">
      <c r="A2656" s="421"/>
      <c r="B2656" s="422"/>
      <c r="C2656" s="422"/>
      <c r="D2656" s="421"/>
      <c r="E2656" s="421"/>
      <c r="F2656" s="421"/>
      <c r="G2656" s="421"/>
      <c r="H2656" s="421"/>
      <c r="I2656" s="421"/>
      <c r="J2656" s="421"/>
      <c r="K2656" s="421"/>
      <c r="L2656" s="421"/>
      <c r="M2656" s="421"/>
      <c r="N2656" s="426"/>
      <c r="O2656" s="426"/>
      <c r="P2656" s="427"/>
      <c r="Q2656" s="427"/>
      <c r="R2656" s="426"/>
      <c r="S2656" s="426"/>
      <c r="T2656" s="426"/>
      <c r="U2656" s="426"/>
      <c r="V2656" s="426"/>
      <c r="W2656" s="426"/>
      <c r="X2656" s="427"/>
      <c r="Y2656" s="416" t="e">
        <f t="shared" si="206"/>
        <v>#N/A</v>
      </c>
      <c r="Z2656" s="416" t="e">
        <f t="shared" si="207"/>
        <v>#N/A</v>
      </c>
      <c r="AA2656" s="416" t="str">
        <f t="shared" si="208"/>
        <v/>
      </c>
      <c r="AB2656" s="416" t="e">
        <f t="shared" si="209"/>
        <v>#N/A</v>
      </c>
      <c r="AC2656" s="416" t="e">
        <f t="shared" si="210"/>
        <v>#N/A</v>
      </c>
    </row>
    <row r="2657" ht="22.5" customHeight="1" spans="1:29">
      <c r="A2657" s="421"/>
      <c r="B2657" s="422"/>
      <c r="C2657" s="422"/>
      <c r="D2657" s="421"/>
      <c r="E2657" s="421"/>
      <c r="F2657" s="421"/>
      <c r="G2657" s="421"/>
      <c r="H2657" s="421"/>
      <c r="I2657" s="421"/>
      <c r="J2657" s="421"/>
      <c r="K2657" s="421"/>
      <c r="L2657" s="421"/>
      <c r="M2657" s="421"/>
      <c r="N2657" s="426"/>
      <c r="O2657" s="426"/>
      <c r="P2657" s="427"/>
      <c r="Q2657" s="427"/>
      <c r="R2657" s="426"/>
      <c r="S2657" s="426"/>
      <c r="T2657" s="426"/>
      <c r="U2657" s="426"/>
      <c r="V2657" s="426"/>
      <c r="W2657" s="426"/>
      <c r="X2657" s="427"/>
      <c r="Y2657" s="416" t="e">
        <f t="shared" si="206"/>
        <v>#N/A</v>
      </c>
      <c r="Z2657" s="416" t="e">
        <f t="shared" si="207"/>
        <v>#N/A</v>
      </c>
      <c r="AA2657" s="416" t="str">
        <f t="shared" si="208"/>
        <v/>
      </c>
      <c r="AB2657" s="416" t="e">
        <f t="shared" si="209"/>
        <v>#N/A</v>
      </c>
      <c r="AC2657" s="416" t="e">
        <f t="shared" si="210"/>
        <v>#N/A</v>
      </c>
    </row>
    <row r="2658" ht="22.5" customHeight="1" spans="1:29">
      <c r="A2658" s="421"/>
      <c r="B2658" s="422"/>
      <c r="C2658" s="422"/>
      <c r="D2658" s="421"/>
      <c r="E2658" s="421"/>
      <c r="F2658" s="421"/>
      <c r="G2658" s="421"/>
      <c r="H2658" s="421"/>
      <c r="I2658" s="421"/>
      <c r="J2658" s="421"/>
      <c r="K2658" s="421"/>
      <c r="L2658" s="421"/>
      <c r="M2658" s="421"/>
      <c r="N2658" s="426"/>
      <c r="O2658" s="426"/>
      <c r="P2658" s="427"/>
      <c r="Q2658" s="427"/>
      <c r="R2658" s="426"/>
      <c r="S2658" s="426"/>
      <c r="T2658" s="426"/>
      <c r="U2658" s="426"/>
      <c r="V2658" s="426"/>
      <c r="W2658" s="426"/>
      <c r="X2658" s="427"/>
      <c r="Y2658" s="416" t="e">
        <f t="shared" si="206"/>
        <v>#N/A</v>
      </c>
      <c r="Z2658" s="416" t="e">
        <f t="shared" si="207"/>
        <v>#N/A</v>
      </c>
      <c r="AA2658" s="416" t="str">
        <f t="shared" si="208"/>
        <v/>
      </c>
      <c r="AB2658" s="416" t="e">
        <f t="shared" si="209"/>
        <v>#N/A</v>
      </c>
      <c r="AC2658" s="416" t="e">
        <f t="shared" si="210"/>
        <v>#N/A</v>
      </c>
    </row>
    <row r="2659" ht="22.5" customHeight="1" spans="1:29">
      <c r="A2659" s="421"/>
      <c r="B2659" s="422"/>
      <c r="C2659" s="422"/>
      <c r="D2659" s="421"/>
      <c r="E2659" s="421"/>
      <c r="F2659" s="421"/>
      <c r="G2659" s="421"/>
      <c r="H2659" s="421"/>
      <c r="I2659" s="421"/>
      <c r="J2659" s="421"/>
      <c r="K2659" s="421"/>
      <c r="L2659" s="421"/>
      <c r="M2659" s="421"/>
      <c r="N2659" s="426"/>
      <c r="O2659" s="426"/>
      <c r="P2659" s="427"/>
      <c r="Q2659" s="427"/>
      <c r="R2659" s="426"/>
      <c r="S2659" s="426"/>
      <c r="T2659" s="426"/>
      <c r="U2659" s="426"/>
      <c r="V2659" s="426"/>
      <c r="W2659" s="426"/>
      <c r="X2659" s="427"/>
      <c r="Y2659" s="416" t="e">
        <f t="shared" si="206"/>
        <v>#N/A</v>
      </c>
      <c r="Z2659" s="416" t="e">
        <f t="shared" si="207"/>
        <v>#N/A</v>
      </c>
      <c r="AA2659" s="416" t="str">
        <f t="shared" si="208"/>
        <v/>
      </c>
      <c r="AB2659" s="416" t="e">
        <f t="shared" si="209"/>
        <v>#N/A</v>
      </c>
      <c r="AC2659" s="416" t="e">
        <f t="shared" si="210"/>
        <v>#N/A</v>
      </c>
    </row>
    <row r="2660" ht="22.5" customHeight="1" spans="1:29">
      <c r="A2660" s="421"/>
      <c r="B2660" s="422"/>
      <c r="C2660" s="422"/>
      <c r="D2660" s="421"/>
      <c r="E2660" s="421"/>
      <c r="F2660" s="421"/>
      <c r="G2660" s="421"/>
      <c r="H2660" s="421"/>
      <c r="I2660" s="421"/>
      <c r="J2660" s="421"/>
      <c r="K2660" s="421"/>
      <c r="L2660" s="421"/>
      <c r="M2660" s="421"/>
      <c r="N2660" s="426"/>
      <c r="O2660" s="426"/>
      <c r="P2660" s="427"/>
      <c r="Q2660" s="427"/>
      <c r="R2660" s="426"/>
      <c r="S2660" s="426"/>
      <c r="T2660" s="426"/>
      <c r="U2660" s="426"/>
      <c r="V2660" s="426"/>
      <c r="W2660" s="426"/>
      <c r="X2660" s="427"/>
      <c r="Y2660" s="416" t="e">
        <f t="shared" si="206"/>
        <v>#N/A</v>
      </c>
      <c r="Z2660" s="416" t="e">
        <f t="shared" si="207"/>
        <v>#N/A</v>
      </c>
      <c r="AA2660" s="416" t="str">
        <f t="shared" si="208"/>
        <v/>
      </c>
      <c r="AB2660" s="416" t="e">
        <f t="shared" si="209"/>
        <v>#N/A</v>
      </c>
      <c r="AC2660" s="416" t="e">
        <f t="shared" si="210"/>
        <v>#N/A</v>
      </c>
    </row>
    <row r="2661" ht="22.5" customHeight="1" spans="1:29">
      <c r="A2661" s="421"/>
      <c r="B2661" s="422"/>
      <c r="C2661" s="422"/>
      <c r="D2661" s="421"/>
      <c r="E2661" s="421"/>
      <c r="F2661" s="421"/>
      <c r="G2661" s="421"/>
      <c r="H2661" s="421"/>
      <c r="I2661" s="421"/>
      <c r="J2661" s="421"/>
      <c r="K2661" s="421"/>
      <c r="L2661" s="421"/>
      <c r="M2661" s="421"/>
      <c r="N2661" s="426"/>
      <c r="O2661" s="426"/>
      <c r="P2661" s="427"/>
      <c r="Q2661" s="427"/>
      <c r="R2661" s="426"/>
      <c r="S2661" s="426"/>
      <c r="T2661" s="426"/>
      <c r="U2661" s="426"/>
      <c r="V2661" s="426"/>
      <c r="W2661" s="426"/>
      <c r="X2661" s="427"/>
      <c r="Y2661" s="416" t="e">
        <f t="shared" si="206"/>
        <v>#N/A</v>
      </c>
      <c r="Z2661" s="416" t="e">
        <f t="shared" si="207"/>
        <v>#N/A</v>
      </c>
      <c r="AA2661" s="416" t="str">
        <f t="shared" si="208"/>
        <v/>
      </c>
      <c r="AB2661" s="416" t="e">
        <f t="shared" si="209"/>
        <v>#N/A</v>
      </c>
      <c r="AC2661" s="416" t="e">
        <f t="shared" si="210"/>
        <v>#N/A</v>
      </c>
    </row>
    <row r="2662" ht="22.5" customHeight="1" spans="1:29">
      <c r="A2662" s="421"/>
      <c r="B2662" s="422"/>
      <c r="C2662" s="422"/>
      <c r="D2662" s="421"/>
      <c r="E2662" s="421"/>
      <c r="F2662" s="421"/>
      <c r="G2662" s="421"/>
      <c r="H2662" s="421"/>
      <c r="I2662" s="421"/>
      <c r="J2662" s="421"/>
      <c r="K2662" s="421"/>
      <c r="L2662" s="421"/>
      <c r="M2662" s="421"/>
      <c r="N2662" s="426"/>
      <c r="O2662" s="426"/>
      <c r="P2662" s="427"/>
      <c r="Q2662" s="427"/>
      <c r="R2662" s="426"/>
      <c r="S2662" s="426"/>
      <c r="T2662" s="426"/>
      <c r="U2662" s="426"/>
      <c r="V2662" s="426"/>
      <c r="W2662" s="426"/>
      <c r="X2662" s="427"/>
      <c r="Y2662" s="416" t="e">
        <f t="shared" si="206"/>
        <v>#N/A</v>
      </c>
      <c r="Z2662" s="416" t="e">
        <f t="shared" si="207"/>
        <v>#N/A</v>
      </c>
      <c r="AA2662" s="416" t="str">
        <f t="shared" si="208"/>
        <v/>
      </c>
      <c r="AB2662" s="416" t="e">
        <f t="shared" si="209"/>
        <v>#N/A</v>
      </c>
      <c r="AC2662" s="416" t="e">
        <f t="shared" si="210"/>
        <v>#N/A</v>
      </c>
    </row>
    <row r="2663" ht="22.5" customHeight="1" spans="1:29">
      <c r="A2663" s="421"/>
      <c r="B2663" s="422"/>
      <c r="C2663" s="422"/>
      <c r="D2663" s="421"/>
      <c r="E2663" s="421"/>
      <c r="F2663" s="421"/>
      <c r="G2663" s="421"/>
      <c r="H2663" s="421"/>
      <c r="I2663" s="421"/>
      <c r="J2663" s="421"/>
      <c r="K2663" s="421"/>
      <c r="L2663" s="421"/>
      <c r="M2663" s="421"/>
      <c r="N2663" s="426"/>
      <c r="O2663" s="426"/>
      <c r="P2663" s="427"/>
      <c r="Q2663" s="427"/>
      <c r="R2663" s="426"/>
      <c r="S2663" s="426"/>
      <c r="T2663" s="426"/>
      <c r="U2663" s="426"/>
      <c r="V2663" s="426"/>
      <c r="W2663" s="426"/>
      <c r="X2663" s="427"/>
      <c r="Y2663" s="416" t="e">
        <f t="shared" si="206"/>
        <v>#N/A</v>
      </c>
      <c r="Z2663" s="416" t="e">
        <f t="shared" si="207"/>
        <v>#N/A</v>
      </c>
      <c r="AA2663" s="416" t="str">
        <f t="shared" si="208"/>
        <v/>
      </c>
      <c r="AB2663" s="416" t="e">
        <f t="shared" si="209"/>
        <v>#N/A</v>
      </c>
      <c r="AC2663" s="416" t="e">
        <f t="shared" si="210"/>
        <v>#N/A</v>
      </c>
    </row>
    <row r="2664" ht="22.5" customHeight="1" spans="1:29">
      <c r="A2664" s="421"/>
      <c r="B2664" s="422"/>
      <c r="C2664" s="422"/>
      <c r="D2664" s="421"/>
      <c r="E2664" s="421"/>
      <c r="F2664" s="421"/>
      <c r="G2664" s="421"/>
      <c r="H2664" s="421"/>
      <c r="I2664" s="421"/>
      <c r="J2664" s="421"/>
      <c r="K2664" s="421"/>
      <c r="L2664" s="421"/>
      <c r="M2664" s="421"/>
      <c r="N2664" s="426"/>
      <c r="O2664" s="426"/>
      <c r="P2664" s="427"/>
      <c r="Q2664" s="427"/>
      <c r="R2664" s="426"/>
      <c r="S2664" s="426"/>
      <c r="T2664" s="426"/>
      <c r="U2664" s="426"/>
      <c r="V2664" s="426"/>
      <c r="W2664" s="426"/>
      <c r="X2664" s="427"/>
      <c r="Y2664" s="416" t="e">
        <f t="shared" si="206"/>
        <v>#N/A</v>
      </c>
      <c r="Z2664" s="416" t="e">
        <f t="shared" si="207"/>
        <v>#N/A</v>
      </c>
      <c r="AA2664" s="416" t="str">
        <f t="shared" si="208"/>
        <v/>
      </c>
      <c r="AB2664" s="416" t="e">
        <f t="shared" si="209"/>
        <v>#N/A</v>
      </c>
      <c r="AC2664" s="416" t="e">
        <f t="shared" si="210"/>
        <v>#N/A</v>
      </c>
    </row>
    <row r="2665" ht="22.5" customHeight="1" spans="1:29">
      <c r="A2665" s="421"/>
      <c r="B2665" s="422"/>
      <c r="C2665" s="422"/>
      <c r="D2665" s="421"/>
      <c r="E2665" s="421"/>
      <c r="F2665" s="421"/>
      <c r="G2665" s="421"/>
      <c r="H2665" s="421"/>
      <c r="I2665" s="421"/>
      <c r="J2665" s="421"/>
      <c r="K2665" s="421"/>
      <c r="L2665" s="421"/>
      <c r="M2665" s="421"/>
      <c r="N2665" s="426"/>
      <c r="O2665" s="426"/>
      <c r="P2665" s="427"/>
      <c r="Q2665" s="427"/>
      <c r="R2665" s="426"/>
      <c r="S2665" s="426"/>
      <c r="T2665" s="426"/>
      <c r="U2665" s="426"/>
      <c r="V2665" s="426"/>
      <c r="W2665" s="426"/>
      <c r="X2665" s="427"/>
      <c r="Y2665" s="416" t="e">
        <f t="shared" si="206"/>
        <v>#N/A</v>
      </c>
      <c r="Z2665" s="416" t="e">
        <f t="shared" si="207"/>
        <v>#N/A</v>
      </c>
      <c r="AA2665" s="416" t="str">
        <f t="shared" si="208"/>
        <v/>
      </c>
      <c r="AB2665" s="416" t="e">
        <f t="shared" si="209"/>
        <v>#N/A</v>
      </c>
      <c r="AC2665" s="416" t="e">
        <f t="shared" si="210"/>
        <v>#N/A</v>
      </c>
    </row>
    <row r="2666" ht="22.5" customHeight="1" spans="1:29">
      <c r="A2666" s="421"/>
      <c r="B2666" s="422"/>
      <c r="C2666" s="422"/>
      <c r="D2666" s="421"/>
      <c r="E2666" s="421"/>
      <c r="F2666" s="421"/>
      <c r="G2666" s="421"/>
      <c r="H2666" s="421"/>
      <c r="I2666" s="421"/>
      <c r="J2666" s="421"/>
      <c r="K2666" s="421"/>
      <c r="L2666" s="421"/>
      <c r="M2666" s="421"/>
      <c r="N2666" s="426"/>
      <c r="O2666" s="426"/>
      <c r="P2666" s="427"/>
      <c r="Q2666" s="427"/>
      <c r="R2666" s="426"/>
      <c r="S2666" s="426"/>
      <c r="T2666" s="426"/>
      <c r="U2666" s="426"/>
      <c r="V2666" s="426"/>
      <c r="W2666" s="426"/>
      <c r="X2666" s="427"/>
      <c r="Y2666" s="416" t="e">
        <f t="shared" si="206"/>
        <v>#N/A</v>
      </c>
      <c r="Z2666" s="416" t="e">
        <f t="shared" si="207"/>
        <v>#N/A</v>
      </c>
      <c r="AA2666" s="416" t="str">
        <f t="shared" si="208"/>
        <v/>
      </c>
      <c r="AB2666" s="416" t="e">
        <f t="shared" si="209"/>
        <v>#N/A</v>
      </c>
      <c r="AC2666" s="416" t="e">
        <f t="shared" si="210"/>
        <v>#N/A</v>
      </c>
    </row>
    <row r="2667" ht="22.5" customHeight="1" spans="1:29">
      <c r="A2667" s="421"/>
      <c r="B2667" s="422"/>
      <c r="C2667" s="422"/>
      <c r="D2667" s="421"/>
      <c r="E2667" s="421"/>
      <c r="F2667" s="421"/>
      <c r="G2667" s="421"/>
      <c r="H2667" s="421"/>
      <c r="I2667" s="421"/>
      <c r="J2667" s="421"/>
      <c r="K2667" s="421"/>
      <c r="L2667" s="421"/>
      <c r="M2667" s="421"/>
      <c r="N2667" s="426"/>
      <c r="O2667" s="426"/>
      <c r="P2667" s="427"/>
      <c r="Q2667" s="427"/>
      <c r="R2667" s="426"/>
      <c r="S2667" s="426"/>
      <c r="T2667" s="426"/>
      <c r="U2667" s="426"/>
      <c r="V2667" s="426"/>
      <c r="W2667" s="426"/>
      <c r="X2667" s="427"/>
      <c r="Y2667" s="416" t="e">
        <f t="shared" si="206"/>
        <v>#N/A</v>
      </c>
      <c r="Z2667" s="416" t="e">
        <f t="shared" si="207"/>
        <v>#N/A</v>
      </c>
      <c r="AA2667" s="416" t="str">
        <f t="shared" si="208"/>
        <v/>
      </c>
      <c r="AB2667" s="416" t="e">
        <f t="shared" si="209"/>
        <v>#N/A</v>
      </c>
      <c r="AC2667" s="416" t="e">
        <f t="shared" si="210"/>
        <v>#N/A</v>
      </c>
    </row>
    <row r="2668" ht="22.5" customHeight="1" spans="1:29">
      <c r="A2668" s="421"/>
      <c r="B2668" s="422"/>
      <c r="C2668" s="422"/>
      <c r="D2668" s="421"/>
      <c r="E2668" s="421"/>
      <c r="F2668" s="421"/>
      <c r="G2668" s="421"/>
      <c r="H2668" s="421"/>
      <c r="I2668" s="421"/>
      <c r="J2668" s="421"/>
      <c r="K2668" s="421"/>
      <c r="L2668" s="421"/>
      <c r="M2668" s="421"/>
      <c r="N2668" s="426"/>
      <c r="O2668" s="426"/>
      <c r="P2668" s="427"/>
      <c r="Q2668" s="427"/>
      <c r="R2668" s="426"/>
      <c r="S2668" s="426"/>
      <c r="T2668" s="426"/>
      <c r="U2668" s="426"/>
      <c r="V2668" s="426"/>
      <c r="W2668" s="426"/>
      <c r="X2668" s="427"/>
      <c r="Y2668" s="416" t="e">
        <f t="shared" si="206"/>
        <v>#N/A</v>
      </c>
      <c r="Z2668" s="416" t="e">
        <f t="shared" si="207"/>
        <v>#N/A</v>
      </c>
      <c r="AA2668" s="416" t="str">
        <f t="shared" si="208"/>
        <v/>
      </c>
      <c r="AB2668" s="416" t="e">
        <f t="shared" si="209"/>
        <v>#N/A</v>
      </c>
      <c r="AC2668" s="416" t="e">
        <f t="shared" si="210"/>
        <v>#N/A</v>
      </c>
    </row>
    <row r="2669" ht="22.5" customHeight="1" spans="1:29">
      <c r="A2669" s="421"/>
      <c r="B2669" s="422"/>
      <c r="C2669" s="422"/>
      <c r="D2669" s="421"/>
      <c r="E2669" s="421"/>
      <c r="F2669" s="421"/>
      <c r="G2669" s="421"/>
      <c r="H2669" s="421"/>
      <c r="I2669" s="421"/>
      <c r="J2669" s="421"/>
      <c r="K2669" s="421"/>
      <c r="L2669" s="421"/>
      <c r="M2669" s="421"/>
      <c r="N2669" s="426"/>
      <c r="O2669" s="426"/>
      <c r="P2669" s="427"/>
      <c r="Q2669" s="427"/>
      <c r="R2669" s="426"/>
      <c r="S2669" s="426"/>
      <c r="T2669" s="426"/>
      <c r="U2669" s="426"/>
      <c r="V2669" s="426"/>
      <c r="W2669" s="426"/>
      <c r="X2669" s="427"/>
      <c r="Y2669" s="416" t="e">
        <f t="shared" si="206"/>
        <v>#N/A</v>
      </c>
      <c r="Z2669" s="416" t="e">
        <f t="shared" si="207"/>
        <v>#N/A</v>
      </c>
      <c r="AA2669" s="416" t="str">
        <f t="shared" si="208"/>
        <v/>
      </c>
      <c r="AB2669" s="416" t="e">
        <f t="shared" si="209"/>
        <v>#N/A</v>
      </c>
      <c r="AC2669" s="416" t="e">
        <f t="shared" si="210"/>
        <v>#N/A</v>
      </c>
    </row>
    <row r="2670" ht="22.5" customHeight="1" spans="1:29">
      <c r="A2670" s="421"/>
      <c r="B2670" s="422"/>
      <c r="C2670" s="422"/>
      <c r="D2670" s="421"/>
      <c r="E2670" s="421"/>
      <c r="F2670" s="421"/>
      <c r="G2670" s="421"/>
      <c r="H2670" s="421"/>
      <c r="I2670" s="421"/>
      <c r="J2670" s="421"/>
      <c r="K2670" s="421"/>
      <c r="L2670" s="421"/>
      <c r="M2670" s="421"/>
      <c r="N2670" s="426"/>
      <c r="O2670" s="426"/>
      <c r="P2670" s="427"/>
      <c r="Q2670" s="427"/>
      <c r="R2670" s="426"/>
      <c r="S2670" s="426"/>
      <c r="T2670" s="426"/>
      <c r="U2670" s="426"/>
      <c r="V2670" s="426"/>
      <c r="W2670" s="426"/>
      <c r="X2670" s="427"/>
      <c r="Y2670" s="416" t="e">
        <f t="shared" si="206"/>
        <v>#N/A</v>
      </c>
      <c r="Z2670" s="416" t="e">
        <f t="shared" si="207"/>
        <v>#N/A</v>
      </c>
      <c r="AA2670" s="416" t="str">
        <f t="shared" si="208"/>
        <v/>
      </c>
      <c r="AB2670" s="416" t="e">
        <f t="shared" si="209"/>
        <v>#N/A</v>
      </c>
      <c r="AC2670" s="416" t="e">
        <f t="shared" si="210"/>
        <v>#N/A</v>
      </c>
    </row>
    <row r="2671" ht="22.5" customHeight="1" spans="1:29">
      <c r="A2671" s="421"/>
      <c r="B2671" s="422"/>
      <c r="C2671" s="422"/>
      <c r="D2671" s="421"/>
      <c r="E2671" s="421"/>
      <c r="F2671" s="421"/>
      <c r="G2671" s="421"/>
      <c r="H2671" s="421"/>
      <c r="I2671" s="421"/>
      <c r="J2671" s="421"/>
      <c r="K2671" s="421"/>
      <c r="L2671" s="421"/>
      <c r="M2671" s="421"/>
      <c r="N2671" s="426"/>
      <c r="O2671" s="426"/>
      <c r="P2671" s="427"/>
      <c r="Q2671" s="427"/>
      <c r="R2671" s="426"/>
      <c r="S2671" s="426"/>
      <c r="T2671" s="426"/>
      <c r="U2671" s="426"/>
      <c r="V2671" s="426"/>
      <c r="W2671" s="426"/>
      <c r="X2671" s="427"/>
      <c r="Y2671" s="416" t="e">
        <f t="shared" si="206"/>
        <v>#N/A</v>
      </c>
      <c r="Z2671" s="416" t="e">
        <f t="shared" si="207"/>
        <v>#N/A</v>
      </c>
      <c r="AA2671" s="416" t="str">
        <f t="shared" si="208"/>
        <v/>
      </c>
      <c r="AB2671" s="416" t="e">
        <f t="shared" si="209"/>
        <v>#N/A</v>
      </c>
      <c r="AC2671" s="416" t="e">
        <f t="shared" si="210"/>
        <v>#N/A</v>
      </c>
    </row>
    <row r="2672" ht="22.5" customHeight="1" spans="1:29">
      <c r="A2672" s="421"/>
      <c r="B2672" s="422"/>
      <c r="C2672" s="422"/>
      <c r="D2672" s="421"/>
      <c r="E2672" s="421"/>
      <c r="F2672" s="421"/>
      <c r="G2672" s="421"/>
      <c r="H2672" s="421"/>
      <c r="I2672" s="421"/>
      <c r="J2672" s="421"/>
      <c r="K2672" s="421"/>
      <c r="L2672" s="421"/>
      <c r="M2672" s="421"/>
      <c r="N2672" s="426"/>
      <c r="O2672" s="426"/>
      <c r="P2672" s="427"/>
      <c r="Q2672" s="427"/>
      <c r="R2672" s="426"/>
      <c r="S2672" s="426"/>
      <c r="T2672" s="426"/>
      <c r="U2672" s="426"/>
      <c r="V2672" s="426"/>
      <c r="W2672" s="426"/>
      <c r="X2672" s="427"/>
      <c r="Y2672" s="416" t="e">
        <f t="shared" si="206"/>
        <v>#N/A</v>
      </c>
      <c r="Z2672" s="416" t="e">
        <f t="shared" si="207"/>
        <v>#N/A</v>
      </c>
      <c r="AA2672" s="416" t="str">
        <f t="shared" si="208"/>
        <v/>
      </c>
      <c r="AB2672" s="416" t="e">
        <f t="shared" si="209"/>
        <v>#N/A</v>
      </c>
      <c r="AC2672" s="416" t="e">
        <f t="shared" si="210"/>
        <v>#N/A</v>
      </c>
    </row>
    <row r="2673" ht="22.5" customHeight="1" spans="1:29">
      <c r="A2673" s="421"/>
      <c r="B2673" s="422"/>
      <c r="C2673" s="422"/>
      <c r="D2673" s="421"/>
      <c r="E2673" s="421"/>
      <c r="F2673" s="421"/>
      <c r="G2673" s="421"/>
      <c r="H2673" s="421"/>
      <c r="I2673" s="421"/>
      <c r="J2673" s="421"/>
      <c r="K2673" s="421"/>
      <c r="L2673" s="421"/>
      <c r="M2673" s="421"/>
      <c r="N2673" s="426"/>
      <c r="O2673" s="426"/>
      <c r="P2673" s="427"/>
      <c r="Q2673" s="427"/>
      <c r="R2673" s="426"/>
      <c r="S2673" s="426"/>
      <c r="T2673" s="426"/>
      <c r="U2673" s="426"/>
      <c r="V2673" s="426"/>
      <c r="W2673" s="426"/>
      <c r="X2673" s="427"/>
      <c r="Y2673" s="416" t="e">
        <f t="shared" si="206"/>
        <v>#N/A</v>
      </c>
      <c r="Z2673" s="416" t="e">
        <f t="shared" si="207"/>
        <v>#N/A</v>
      </c>
      <c r="AA2673" s="416" t="str">
        <f t="shared" si="208"/>
        <v/>
      </c>
      <c r="AB2673" s="416" t="e">
        <f t="shared" si="209"/>
        <v>#N/A</v>
      </c>
      <c r="AC2673" s="416" t="e">
        <f t="shared" si="210"/>
        <v>#N/A</v>
      </c>
    </row>
    <row r="2674" ht="22.5" customHeight="1" spans="1:29">
      <c r="A2674" s="421"/>
      <c r="B2674" s="422"/>
      <c r="C2674" s="422"/>
      <c r="D2674" s="421"/>
      <c r="E2674" s="421"/>
      <c r="F2674" s="421"/>
      <c r="G2674" s="421"/>
      <c r="H2674" s="421"/>
      <c r="I2674" s="421"/>
      <c r="J2674" s="421"/>
      <c r="K2674" s="421"/>
      <c r="L2674" s="421"/>
      <c r="M2674" s="421"/>
      <c r="N2674" s="426"/>
      <c r="O2674" s="426"/>
      <c r="P2674" s="427"/>
      <c r="Q2674" s="427"/>
      <c r="R2674" s="426"/>
      <c r="S2674" s="426"/>
      <c r="T2674" s="426"/>
      <c r="U2674" s="426"/>
      <c r="V2674" s="426"/>
      <c r="W2674" s="426"/>
      <c r="X2674" s="427"/>
      <c r="Y2674" s="416" t="e">
        <f t="shared" si="206"/>
        <v>#N/A</v>
      </c>
      <c r="Z2674" s="416" t="e">
        <f t="shared" si="207"/>
        <v>#N/A</v>
      </c>
      <c r="AA2674" s="416" t="str">
        <f t="shared" si="208"/>
        <v/>
      </c>
      <c r="AB2674" s="416" t="e">
        <f t="shared" si="209"/>
        <v>#N/A</v>
      </c>
      <c r="AC2674" s="416" t="e">
        <f t="shared" si="210"/>
        <v>#N/A</v>
      </c>
    </row>
    <row r="2675" ht="22.5" customHeight="1" spans="1:29">
      <c r="A2675" s="421"/>
      <c r="B2675" s="422"/>
      <c r="C2675" s="422"/>
      <c r="D2675" s="421"/>
      <c r="E2675" s="421"/>
      <c r="F2675" s="421"/>
      <c r="G2675" s="421"/>
      <c r="H2675" s="421"/>
      <c r="I2675" s="421"/>
      <c r="J2675" s="421"/>
      <c r="K2675" s="421"/>
      <c r="L2675" s="421"/>
      <c r="M2675" s="421"/>
      <c r="N2675" s="426"/>
      <c r="O2675" s="426"/>
      <c r="P2675" s="427"/>
      <c r="Q2675" s="427"/>
      <c r="R2675" s="426"/>
      <c r="S2675" s="426"/>
      <c r="T2675" s="426"/>
      <c r="U2675" s="426"/>
      <c r="V2675" s="426"/>
      <c r="W2675" s="426"/>
      <c r="X2675" s="427"/>
      <c r="Y2675" s="416" t="e">
        <f t="shared" si="206"/>
        <v>#N/A</v>
      </c>
      <c r="Z2675" s="416" t="e">
        <f t="shared" si="207"/>
        <v>#N/A</v>
      </c>
      <c r="AA2675" s="416" t="str">
        <f t="shared" si="208"/>
        <v/>
      </c>
      <c r="AB2675" s="416" t="e">
        <f t="shared" si="209"/>
        <v>#N/A</v>
      </c>
      <c r="AC2675" s="416" t="e">
        <f t="shared" si="210"/>
        <v>#N/A</v>
      </c>
    </row>
    <row r="2676" ht="22.5" customHeight="1" spans="1:29">
      <c r="A2676" s="421"/>
      <c r="B2676" s="422"/>
      <c r="C2676" s="422"/>
      <c r="D2676" s="421"/>
      <c r="E2676" s="421"/>
      <c r="F2676" s="421"/>
      <c r="G2676" s="421"/>
      <c r="H2676" s="421"/>
      <c r="I2676" s="421"/>
      <c r="J2676" s="421"/>
      <c r="K2676" s="421"/>
      <c r="L2676" s="421"/>
      <c r="M2676" s="421"/>
      <c r="N2676" s="426"/>
      <c r="O2676" s="426"/>
      <c r="P2676" s="427"/>
      <c r="Q2676" s="427"/>
      <c r="R2676" s="426"/>
      <c r="S2676" s="426"/>
      <c r="T2676" s="426"/>
      <c r="U2676" s="426"/>
      <c r="V2676" s="426"/>
      <c r="W2676" s="426"/>
      <c r="X2676" s="427"/>
      <c r="Y2676" s="416" t="e">
        <f t="shared" si="206"/>
        <v>#N/A</v>
      </c>
      <c r="Z2676" s="416" t="e">
        <f t="shared" si="207"/>
        <v>#N/A</v>
      </c>
      <c r="AA2676" s="416" t="str">
        <f t="shared" si="208"/>
        <v/>
      </c>
      <c r="AB2676" s="416" t="e">
        <f t="shared" si="209"/>
        <v>#N/A</v>
      </c>
      <c r="AC2676" s="416" t="e">
        <f t="shared" si="210"/>
        <v>#N/A</v>
      </c>
    </row>
    <row r="2677" ht="22.5" customHeight="1" spans="1:29">
      <c r="A2677" s="421"/>
      <c r="B2677" s="422"/>
      <c r="C2677" s="422"/>
      <c r="D2677" s="421"/>
      <c r="E2677" s="421"/>
      <c r="F2677" s="421"/>
      <c r="G2677" s="421"/>
      <c r="H2677" s="421"/>
      <c r="I2677" s="421"/>
      <c r="J2677" s="421"/>
      <c r="K2677" s="421"/>
      <c r="L2677" s="421"/>
      <c r="M2677" s="421"/>
      <c r="N2677" s="426"/>
      <c r="O2677" s="426"/>
      <c r="P2677" s="427"/>
      <c r="Q2677" s="427"/>
      <c r="R2677" s="426"/>
      <c r="S2677" s="426"/>
      <c r="T2677" s="426"/>
      <c r="U2677" s="426"/>
      <c r="V2677" s="426"/>
      <c r="W2677" s="426"/>
      <c r="X2677" s="427"/>
      <c r="Y2677" s="416" t="e">
        <f t="shared" si="206"/>
        <v>#N/A</v>
      </c>
      <c r="Z2677" s="416" t="e">
        <f t="shared" si="207"/>
        <v>#N/A</v>
      </c>
      <c r="AA2677" s="416" t="str">
        <f t="shared" si="208"/>
        <v/>
      </c>
      <c r="AB2677" s="416" t="e">
        <f t="shared" si="209"/>
        <v>#N/A</v>
      </c>
      <c r="AC2677" s="416" t="e">
        <f t="shared" si="210"/>
        <v>#N/A</v>
      </c>
    </row>
    <row r="2678" ht="22.5" customHeight="1" spans="1:29">
      <c r="A2678" s="421"/>
      <c r="B2678" s="422"/>
      <c r="C2678" s="422"/>
      <c r="D2678" s="421"/>
      <c r="E2678" s="421"/>
      <c r="F2678" s="421"/>
      <c r="G2678" s="421"/>
      <c r="H2678" s="421"/>
      <c r="I2678" s="421"/>
      <c r="J2678" s="421"/>
      <c r="K2678" s="421"/>
      <c r="L2678" s="421"/>
      <c r="M2678" s="421"/>
      <c r="N2678" s="426"/>
      <c r="O2678" s="426"/>
      <c r="P2678" s="427"/>
      <c r="Q2678" s="427"/>
      <c r="R2678" s="426"/>
      <c r="S2678" s="426"/>
      <c r="T2678" s="426"/>
      <c r="U2678" s="426"/>
      <c r="V2678" s="426"/>
      <c r="W2678" s="426"/>
      <c r="X2678" s="427"/>
      <c r="Y2678" s="416" t="e">
        <f t="shared" si="206"/>
        <v>#N/A</v>
      </c>
      <c r="Z2678" s="416" t="e">
        <f t="shared" si="207"/>
        <v>#N/A</v>
      </c>
      <c r="AA2678" s="416" t="str">
        <f t="shared" si="208"/>
        <v/>
      </c>
      <c r="AB2678" s="416" t="e">
        <f t="shared" si="209"/>
        <v>#N/A</v>
      </c>
      <c r="AC2678" s="416" t="e">
        <f t="shared" si="210"/>
        <v>#N/A</v>
      </c>
    </row>
    <row r="2679" ht="22.5" customHeight="1" spans="1:29">
      <c r="A2679" s="421"/>
      <c r="B2679" s="422"/>
      <c r="C2679" s="422"/>
      <c r="D2679" s="421"/>
      <c r="E2679" s="421"/>
      <c r="F2679" s="421"/>
      <c r="G2679" s="421"/>
      <c r="H2679" s="421"/>
      <c r="I2679" s="421"/>
      <c r="J2679" s="421"/>
      <c r="K2679" s="421"/>
      <c r="L2679" s="421"/>
      <c r="M2679" s="421"/>
      <c r="N2679" s="426"/>
      <c r="O2679" s="426"/>
      <c r="P2679" s="427"/>
      <c r="Q2679" s="427"/>
      <c r="R2679" s="426"/>
      <c r="S2679" s="426"/>
      <c r="T2679" s="426"/>
      <c r="U2679" s="426"/>
      <c r="V2679" s="426"/>
      <c r="W2679" s="426"/>
      <c r="X2679" s="427"/>
      <c r="Y2679" s="416" t="e">
        <f t="shared" si="206"/>
        <v>#N/A</v>
      </c>
      <c r="Z2679" s="416" t="e">
        <f t="shared" si="207"/>
        <v>#N/A</v>
      </c>
      <c r="AA2679" s="416" t="str">
        <f t="shared" si="208"/>
        <v/>
      </c>
      <c r="AB2679" s="416" t="e">
        <f t="shared" si="209"/>
        <v>#N/A</v>
      </c>
      <c r="AC2679" s="416" t="e">
        <f t="shared" si="210"/>
        <v>#N/A</v>
      </c>
    </row>
    <row r="2680" ht="22.5" customHeight="1" spans="1:29">
      <c r="A2680" s="421"/>
      <c r="B2680" s="422"/>
      <c r="C2680" s="422"/>
      <c r="D2680" s="421"/>
      <c r="E2680" s="421"/>
      <c r="F2680" s="421"/>
      <c r="G2680" s="421"/>
      <c r="H2680" s="421"/>
      <c r="I2680" s="421"/>
      <c r="J2680" s="421"/>
      <c r="K2680" s="421"/>
      <c r="L2680" s="421"/>
      <c r="M2680" s="421"/>
      <c r="N2680" s="426"/>
      <c r="O2680" s="426"/>
      <c r="P2680" s="427"/>
      <c r="Q2680" s="427"/>
      <c r="R2680" s="426"/>
      <c r="S2680" s="426"/>
      <c r="T2680" s="426"/>
      <c r="U2680" s="426"/>
      <c r="V2680" s="426"/>
      <c r="W2680" s="426"/>
      <c r="X2680" s="427"/>
      <c r="Y2680" s="416" t="e">
        <f t="shared" si="206"/>
        <v>#N/A</v>
      </c>
      <c r="Z2680" s="416" t="e">
        <f t="shared" si="207"/>
        <v>#N/A</v>
      </c>
      <c r="AA2680" s="416" t="str">
        <f t="shared" si="208"/>
        <v/>
      </c>
      <c r="AB2680" s="416" t="e">
        <f t="shared" si="209"/>
        <v>#N/A</v>
      </c>
      <c r="AC2680" s="416" t="e">
        <f t="shared" si="210"/>
        <v>#N/A</v>
      </c>
    </row>
    <row r="2681" ht="22.5" customHeight="1" spans="1:29">
      <c r="A2681" s="421"/>
      <c r="B2681" s="422"/>
      <c r="C2681" s="422"/>
      <c r="D2681" s="421"/>
      <c r="E2681" s="421"/>
      <c r="F2681" s="421"/>
      <c r="G2681" s="421"/>
      <c r="H2681" s="421"/>
      <c r="I2681" s="421"/>
      <c r="J2681" s="421"/>
      <c r="K2681" s="421"/>
      <c r="L2681" s="421"/>
      <c r="M2681" s="421"/>
      <c r="N2681" s="426"/>
      <c r="O2681" s="426"/>
      <c r="P2681" s="427"/>
      <c r="Q2681" s="427"/>
      <c r="R2681" s="426"/>
      <c r="S2681" s="426"/>
      <c r="T2681" s="426"/>
      <c r="U2681" s="426"/>
      <c r="V2681" s="426"/>
      <c r="W2681" s="426"/>
      <c r="X2681" s="427"/>
      <c r="Y2681" s="416" t="e">
        <f t="shared" si="206"/>
        <v>#N/A</v>
      </c>
      <c r="Z2681" s="416" t="e">
        <f t="shared" si="207"/>
        <v>#N/A</v>
      </c>
      <c r="AA2681" s="416" t="str">
        <f t="shared" si="208"/>
        <v/>
      </c>
      <c r="AB2681" s="416" t="e">
        <f t="shared" si="209"/>
        <v>#N/A</v>
      </c>
      <c r="AC2681" s="416" t="e">
        <f t="shared" si="210"/>
        <v>#N/A</v>
      </c>
    </row>
    <row r="2682" ht="22.5" customHeight="1" spans="1:29">
      <c r="A2682" s="421"/>
      <c r="B2682" s="422"/>
      <c r="C2682" s="422"/>
      <c r="D2682" s="421"/>
      <c r="E2682" s="421"/>
      <c r="F2682" s="421"/>
      <c r="G2682" s="421"/>
      <c r="H2682" s="421"/>
      <c r="I2682" s="421"/>
      <c r="J2682" s="421"/>
      <c r="K2682" s="421"/>
      <c r="L2682" s="421"/>
      <c r="M2682" s="421"/>
      <c r="N2682" s="426"/>
      <c r="O2682" s="426"/>
      <c r="P2682" s="427"/>
      <c r="Q2682" s="427"/>
      <c r="R2682" s="426"/>
      <c r="S2682" s="426"/>
      <c r="T2682" s="426"/>
      <c r="U2682" s="426"/>
      <c r="V2682" s="426"/>
      <c r="W2682" s="426"/>
      <c r="X2682" s="427"/>
      <c r="Y2682" s="416" t="e">
        <f t="shared" si="206"/>
        <v>#N/A</v>
      </c>
      <c r="Z2682" s="416" t="e">
        <f t="shared" si="207"/>
        <v>#N/A</v>
      </c>
      <c r="AA2682" s="416" t="str">
        <f t="shared" si="208"/>
        <v/>
      </c>
      <c r="AB2682" s="416" t="e">
        <f t="shared" si="209"/>
        <v>#N/A</v>
      </c>
      <c r="AC2682" s="416" t="e">
        <f t="shared" si="210"/>
        <v>#N/A</v>
      </c>
    </row>
    <row r="2683" ht="22.5" customHeight="1" spans="1:29">
      <c r="A2683" s="421"/>
      <c r="B2683" s="422"/>
      <c r="C2683" s="422"/>
      <c r="D2683" s="421"/>
      <c r="E2683" s="421"/>
      <c r="F2683" s="421"/>
      <c r="G2683" s="421"/>
      <c r="H2683" s="421"/>
      <c r="I2683" s="421"/>
      <c r="J2683" s="421"/>
      <c r="K2683" s="421"/>
      <c r="L2683" s="421"/>
      <c r="M2683" s="421"/>
      <c r="N2683" s="426"/>
      <c r="O2683" s="426"/>
      <c r="P2683" s="427"/>
      <c r="Q2683" s="427"/>
      <c r="R2683" s="426"/>
      <c r="S2683" s="426"/>
      <c r="T2683" s="426"/>
      <c r="U2683" s="426"/>
      <c r="V2683" s="426"/>
      <c r="W2683" s="426"/>
      <c r="X2683" s="427"/>
      <c r="Y2683" s="416" t="e">
        <f t="shared" si="206"/>
        <v>#N/A</v>
      </c>
      <c r="Z2683" s="416" t="e">
        <f t="shared" si="207"/>
        <v>#N/A</v>
      </c>
      <c r="AA2683" s="416" t="str">
        <f t="shared" si="208"/>
        <v/>
      </c>
      <c r="AB2683" s="416" t="e">
        <f t="shared" si="209"/>
        <v>#N/A</v>
      </c>
      <c r="AC2683" s="416" t="e">
        <f t="shared" si="210"/>
        <v>#N/A</v>
      </c>
    </row>
    <row r="2684" ht="22.5" customHeight="1" spans="1:29">
      <c r="A2684" s="421"/>
      <c r="B2684" s="422"/>
      <c r="C2684" s="422"/>
      <c r="D2684" s="421"/>
      <c r="E2684" s="421"/>
      <c r="F2684" s="421"/>
      <c r="G2684" s="421"/>
      <c r="H2684" s="421"/>
      <c r="I2684" s="421"/>
      <c r="J2684" s="421"/>
      <c r="K2684" s="421"/>
      <c r="L2684" s="421"/>
      <c r="M2684" s="421"/>
      <c r="N2684" s="426"/>
      <c r="O2684" s="426"/>
      <c r="P2684" s="427"/>
      <c r="Q2684" s="427"/>
      <c r="R2684" s="426"/>
      <c r="S2684" s="426"/>
      <c r="T2684" s="426"/>
      <c r="U2684" s="426"/>
      <c r="V2684" s="426"/>
      <c r="W2684" s="426"/>
      <c r="X2684" s="427"/>
      <c r="Y2684" s="416" t="e">
        <f t="shared" si="206"/>
        <v>#N/A</v>
      </c>
      <c r="Z2684" s="416" t="e">
        <f t="shared" si="207"/>
        <v>#N/A</v>
      </c>
      <c r="AA2684" s="416" t="str">
        <f t="shared" si="208"/>
        <v/>
      </c>
      <c r="AB2684" s="416" t="e">
        <f t="shared" si="209"/>
        <v>#N/A</v>
      </c>
      <c r="AC2684" s="416" t="e">
        <f t="shared" si="210"/>
        <v>#N/A</v>
      </c>
    </row>
    <row r="2685" ht="22.5" customHeight="1" spans="1:29">
      <c r="A2685" s="421"/>
      <c r="B2685" s="422"/>
      <c r="C2685" s="422"/>
      <c r="D2685" s="421"/>
      <c r="E2685" s="421"/>
      <c r="F2685" s="421"/>
      <c r="G2685" s="421"/>
      <c r="H2685" s="421"/>
      <c r="I2685" s="421"/>
      <c r="J2685" s="421"/>
      <c r="K2685" s="421"/>
      <c r="L2685" s="421"/>
      <c r="M2685" s="421"/>
      <c r="N2685" s="426"/>
      <c r="O2685" s="426"/>
      <c r="P2685" s="427"/>
      <c r="Q2685" s="427"/>
      <c r="R2685" s="426"/>
      <c r="S2685" s="426"/>
      <c r="T2685" s="426"/>
      <c r="U2685" s="426"/>
      <c r="V2685" s="426"/>
      <c r="W2685" s="426"/>
      <c r="X2685" s="427"/>
      <c r="Y2685" s="416" t="e">
        <f t="shared" si="206"/>
        <v>#N/A</v>
      </c>
      <c r="Z2685" s="416" t="e">
        <f t="shared" si="207"/>
        <v>#N/A</v>
      </c>
      <c r="AA2685" s="416" t="str">
        <f t="shared" si="208"/>
        <v/>
      </c>
      <c r="AB2685" s="416" t="e">
        <f t="shared" si="209"/>
        <v>#N/A</v>
      </c>
      <c r="AC2685" s="416" t="e">
        <f t="shared" si="210"/>
        <v>#N/A</v>
      </c>
    </row>
    <row r="2686" ht="22.5" customHeight="1" spans="1:29">
      <c r="A2686" s="421"/>
      <c r="B2686" s="422"/>
      <c r="C2686" s="422"/>
      <c r="D2686" s="421"/>
      <c r="E2686" s="421"/>
      <c r="F2686" s="421"/>
      <c r="G2686" s="421"/>
      <c r="H2686" s="421"/>
      <c r="I2686" s="421"/>
      <c r="J2686" s="421"/>
      <c r="K2686" s="421"/>
      <c r="L2686" s="421"/>
      <c r="M2686" s="421"/>
      <c r="N2686" s="426"/>
      <c r="O2686" s="426"/>
      <c r="P2686" s="427"/>
      <c r="Q2686" s="427"/>
      <c r="R2686" s="426"/>
      <c r="S2686" s="426"/>
      <c r="T2686" s="426"/>
      <c r="U2686" s="426"/>
      <c r="V2686" s="426"/>
      <c r="W2686" s="426"/>
      <c r="X2686" s="427"/>
      <c r="Y2686" s="416" t="e">
        <f t="shared" si="206"/>
        <v>#N/A</v>
      </c>
      <c r="Z2686" s="416" t="e">
        <f t="shared" si="207"/>
        <v>#N/A</v>
      </c>
      <c r="AA2686" s="416" t="str">
        <f t="shared" si="208"/>
        <v/>
      </c>
      <c r="AB2686" s="416" t="e">
        <f t="shared" si="209"/>
        <v>#N/A</v>
      </c>
      <c r="AC2686" s="416" t="e">
        <f t="shared" si="210"/>
        <v>#N/A</v>
      </c>
    </row>
    <row r="2687" ht="22.5" customHeight="1" spans="1:29">
      <c r="A2687" s="421"/>
      <c r="B2687" s="422"/>
      <c r="C2687" s="422"/>
      <c r="D2687" s="421"/>
      <c r="E2687" s="421"/>
      <c r="F2687" s="421"/>
      <c r="G2687" s="421"/>
      <c r="H2687" s="421"/>
      <c r="I2687" s="421"/>
      <c r="J2687" s="421"/>
      <c r="K2687" s="421"/>
      <c r="L2687" s="421"/>
      <c r="M2687" s="421"/>
      <c r="N2687" s="426"/>
      <c r="O2687" s="426"/>
      <c r="P2687" s="427"/>
      <c r="Q2687" s="427"/>
      <c r="R2687" s="426"/>
      <c r="S2687" s="426"/>
      <c r="T2687" s="426"/>
      <c r="U2687" s="426"/>
      <c r="V2687" s="426"/>
      <c r="W2687" s="426"/>
      <c r="X2687" s="427"/>
      <c r="Y2687" s="416" t="e">
        <f t="shared" si="206"/>
        <v>#N/A</v>
      </c>
      <c r="Z2687" s="416" t="e">
        <f t="shared" si="207"/>
        <v>#N/A</v>
      </c>
      <c r="AA2687" s="416" t="str">
        <f t="shared" si="208"/>
        <v/>
      </c>
      <c r="AB2687" s="416" t="e">
        <f t="shared" si="209"/>
        <v>#N/A</v>
      </c>
      <c r="AC2687" s="416" t="e">
        <f t="shared" si="210"/>
        <v>#N/A</v>
      </c>
    </row>
    <row r="2688" ht="22.5" customHeight="1" spans="1:29">
      <c r="A2688" s="421"/>
      <c r="B2688" s="422"/>
      <c r="C2688" s="422"/>
      <c r="D2688" s="421"/>
      <c r="E2688" s="421"/>
      <c r="F2688" s="421"/>
      <c r="G2688" s="421"/>
      <c r="H2688" s="421"/>
      <c r="I2688" s="421"/>
      <c r="J2688" s="421"/>
      <c r="K2688" s="421"/>
      <c r="L2688" s="421"/>
      <c r="M2688" s="421"/>
      <c r="N2688" s="426"/>
      <c r="O2688" s="426"/>
      <c r="P2688" s="427"/>
      <c r="Q2688" s="427"/>
      <c r="R2688" s="426"/>
      <c r="S2688" s="426"/>
      <c r="T2688" s="426"/>
      <c r="U2688" s="426"/>
      <c r="V2688" s="426"/>
      <c r="W2688" s="426"/>
      <c r="X2688" s="427"/>
      <c r="Y2688" s="416" t="e">
        <f t="shared" si="206"/>
        <v>#N/A</v>
      </c>
      <c r="Z2688" s="416" t="e">
        <f t="shared" si="207"/>
        <v>#N/A</v>
      </c>
      <c r="AA2688" s="416" t="str">
        <f t="shared" si="208"/>
        <v/>
      </c>
      <c r="AB2688" s="416" t="e">
        <f t="shared" si="209"/>
        <v>#N/A</v>
      </c>
      <c r="AC2688" s="416" t="e">
        <f t="shared" si="210"/>
        <v>#N/A</v>
      </c>
    </row>
    <row r="2689" ht="22.5" customHeight="1" spans="1:29">
      <c r="A2689" s="421"/>
      <c r="B2689" s="422"/>
      <c r="C2689" s="422"/>
      <c r="D2689" s="421"/>
      <c r="E2689" s="421"/>
      <c r="F2689" s="421"/>
      <c r="G2689" s="421"/>
      <c r="H2689" s="421"/>
      <c r="I2689" s="421"/>
      <c r="J2689" s="421"/>
      <c r="K2689" s="421"/>
      <c r="L2689" s="421"/>
      <c r="M2689" s="421"/>
      <c r="N2689" s="426"/>
      <c r="O2689" s="426"/>
      <c r="P2689" s="427"/>
      <c r="Q2689" s="427"/>
      <c r="R2689" s="426"/>
      <c r="S2689" s="426"/>
      <c r="T2689" s="426"/>
      <c r="U2689" s="426"/>
      <c r="V2689" s="426"/>
      <c r="W2689" s="426"/>
      <c r="X2689" s="427"/>
      <c r="Y2689" s="416" t="e">
        <f t="shared" si="206"/>
        <v>#N/A</v>
      </c>
      <c r="Z2689" s="416" t="e">
        <f t="shared" si="207"/>
        <v>#N/A</v>
      </c>
      <c r="AA2689" s="416" t="str">
        <f t="shared" si="208"/>
        <v/>
      </c>
      <c r="AB2689" s="416" t="e">
        <f t="shared" si="209"/>
        <v>#N/A</v>
      </c>
      <c r="AC2689" s="416" t="e">
        <f t="shared" si="210"/>
        <v>#N/A</v>
      </c>
    </row>
    <row r="2690" ht="22.5" customHeight="1" spans="1:29">
      <c r="A2690" s="421"/>
      <c r="B2690" s="422"/>
      <c r="C2690" s="422"/>
      <c r="D2690" s="421"/>
      <c r="E2690" s="421"/>
      <c r="F2690" s="421"/>
      <c r="G2690" s="421"/>
      <c r="H2690" s="421"/>
      <c r="I2690" s="421"/>
      <c r="J2690" s="421"/>
      <c r="K2690" s="421"/>
      <c r="L2690" s="421"/>
      <c r="M2690" s="421"/>
      <c r="N2690" s="426"/>
      <c r="O2690" s="426"/>
      <c r="P2690" s="427"/>
      <c r="Q2690" s="427"/>
      <c r="R2690" s="426"/>
      <c r="S2690" s="426"/>
      <c r="T2690" s="426"/>
      <c r="U2690" s="426"/>
      <c r="V2690" s="426"/>
      <c r="W2690" s="426"/>
      <c r="X2690" s="427"/>
      <c r="Y2690" s="416" t="e">
        <f t="shared" si="206"/>
        <v>#N/A</v>
      </c>
      <c r="Z2690" s="416" t="e">
        <f t="shared" si="207"/>
        <v>#N/A</v>
      </c>
      <c r="AA2690" s="416" t="str">
        <f t="shared" si="208"/>
        <v/>
      </c>
      <c r="AB2690" s="416" t="e">
        <f t="shared" si="209"/>
        <v>#N/A</v>
      </c>
      <c r="AC2690" s="416" t="e">
        <f t="shared" si="210"/>
        <v>#N/A</v>
      </c>
    </row>
    <row r="2691" ht="22.5" customHeight="1" spans="1:29">
      <c r="A2691" s="421"/>
      <c r="B2691" s="422"/>
      <c r="C2691" s="422"/>
      <c r="D2691" s="421"/>
      <c r="E2691" s="421"/>
      <c r="F2691" s="421"/>
      <c r="G2691" s="421"/>
      <c r="H2691" s="421"/>
      <c r="I2691" s="421"/>
      <c r="J2691" s="421"/>
      <c r="K2691" s="421"/>
      <c r="L2691" s="421"/>
      <c r="M2691" s="421"/>
      <c r="N2691" s="426"/>
      <c r="O2691" s="426"/>
      <c r="P2691" s="427"/>
      <c r="Q2691" s="427"/>
      <c r="R2691" s="426"/>
      <c r="S2691" s="426"/>
      <c r="T2691" s="426"/>
      <c r="U2691" s="426"/>
      <c r="V2691" s="426"/>
      <c r="W2691" s="426"/>
      <c r="X2691" s="427"/>
      <c r="Y2691" s="416" t="e">
        <f t="shared" si="206"/>
        <v>#N/A</v>
      </c>
      <c r="Z2691" s="416" t="e">
        <f t="shared" si="207"/>
        <v>#N/A</v>
      </c>
      <c r="AA2691" s="416" t="str">
        <f t="shared" si="208"/>
        <v/>
      </c>
      <c r="AB2691" s="416" t="e">
        <f t="shared" si="209"/>
        <v>#N/A</v>
      </c>
      <c r="AC2691" s="416" t="e">
        <f t="shared" si="210"/>
        <v>#N/A</v>
      </c>
    </row>
    <row r="2692" ht="22.5" customHeight="1" spans="1:29">
      <c r="A2692" s="421"/>
      <c r="B2692" s="422"/>
      <c r="C2692" s="422"/>
      <c r="D2692" s="421"/>
      <c r="E2692" s="421"/>
      <c r="F2692" s="421"/>
      <c r="G2692" s="421"/>
      <c r="H2692" s="421"/>
      <c r="I2692" s="421"/>
      <c r="J2692" s="421"/>
      <c r="K2692" s="421"/>
      <c r="L2692" s="421"/>
      <c r="M2692" s="421"/>
      <c r="N2692" s="426"/>
      <c r="O2692" s="426"/>
      <c r="P2692" s="427"/>
      <c r="Q2692" s="427"/>
      <c r="R2692" s="426"/>
      <c r="S2692" s="426"/>
      <c r="T2692" s="426"/>
      <c r="U2692" s="426"/>
      <c r="V2692" s="426"/>
      <c r="W2692" s="426"/>
      <c r="X2692" s="427"/>
      <c r="Y2692" s="416" t="e">
        <f t="shared" si="206"/>
        <v>#N/A</v>
      </c>
      <c r="Z2692" s="416" t="e">
        <f t="shared" si="207"/>
        <v>#N/A</v>
      </c>
      <c r="AA2692" s="416" t="str">
        <f t="shared" si="208"/>
        <v/>
      </c>
      <c r="AB2692" s="416" t="e">
        <f t="shared" si="209"/>
        <v>#N/A</v>
      </c>
      <c r="AC2692" s="416" t="e">
        <f t="shared" si="210"/>
        <v>#N/A</v>
      </c>
    </row>
    <row r="2693" ht="22.5" customHeight="1" spans="1:29">
      <c r="A2693" s="421"/>
      <c r="B2693" s="422"/>
      <c r="C2693" s="422"/>
      <c r="D2693" s="421"/>
      <c r="E2693" s="421"/>
      <c r="F2693" s="421"/>
      <c r="G2693" s="421"/>
      <c r="H2693" s="421"/>
      <c r="I2693" s="421"/>
      <c r="J2693" s="421"/>
      <c r="K2693" s="421"/>
      <c r="L2693" s="421"/>
      <c r="M2693" s="421"/>
      <c r="N2693" s="426"/>
      <c r="O2693" s="426"/>
      <c r="P2693" s="427"/>
      <c r="Q2693" s="427"/>
      <c r="R2693" s="426"/>
      <c r="S2693" s="426"/>
      <c r="T2693" s="426"/>
      <c r="U2693" s="426"/>
      <c r="V2693" s="426"/>
      <c r="W2693" s="426"/>
      <c r="X2693" s="427"/>
      <c r="Y2693" s="416" t="e">
        <f t="shared" si="206"/>
        <v>#N/A</v>
      </c>
      <c r="Z2693" s="416" t="e">
        <f t="shared" si="207"/>
        <v>#N/A</v>
      </c>
      <c r="AA2693" s="416" t="str">
        <f t="shared" si="208"/>
        <v/>
      </c>
      <c r="AB2693" s="416" t="e">
        <f t="shared" si="209"/>
        <v>#N/A</v>
      </c>
      <c r="AC2693" s="416" t="e">
        <f t="shared" si="210"/>
        <v>#N/A</v>
      </c>
    </row>
    <row r="2694" ht="22.5" customHeight="1" spans="1:29">
      <c r="A2694" s="421"/>
      <c r="B2694" s="422"/>
      <c r="C2694" s="422"/>
      <c r="D2694" s="421"/>
      <c r="E2694" s="421"/>
      <c r="F2694" s="421"/>
      <c r="G2694" s="421"/>
      <c r="H2694" s="421"/>
      <c r="I2694" s="421"/>
      <c r="J2694" s="421"/>
      <c r="K2694" s="421"/>
      <c r="L2694" s="421"/>
      <c r="M2694" s="421"/>
      <c r="N2694" s="426"/>
      <c r="O2694" s="426"/>
      <c r="P2694" s="427"/>
      <c r="Q2694" s="427"/>
      <c r="R2694" s="426"/>
      <c r="S2694" s="426"/>
      <c r="T2694" s="426"/>
      <c r="U2694" s="426"/>
      <c r="V2694" s="426"/>
      <c r="W2694" s="426"/>
      <c r="X2694" s="427"/>
      <c r="Y2694" s="416" t="e">
        <f t="shared" si="206"/>
        <v>#N/A</v>
      </c>
      <c r="Z2694" s="416" t="e">
        <f t="shared" si="207"/>
        <v>#N/A</v>
      </c>
      <c r="AA2694" s="416" t="str">
        <f t="shared" si="208"/>
        <v/>
      </c>
      <c r="AB2694" s="416" t="e">
        <f t="shared" si="209"/>
        <v>#N/A</v>
      </c>
      <c r="AC2694" s="416" t="e">
        <f t="shared" si="210"/>
        <v>#N/A</v>
      </c>
    </row>
    <row r="2695" ht="22.5" customHeight="1" spans="1:29">
      <c r="A2695" s="421"/>
      <c r="B2695" s="422"/>
      <c r="C2695" s="422"/>
      <c r="D2695" s="421"/>
      <c r="E2695" s="421"/>
      <c r="F2695" s="421"/>
      <c r="G2695" s="421"/>
      <c r="H2695" s="421"/>
      <c r="I2695" s="421"/>
      <c r="J2695" s="421"/>
      <c r="K2695" s="421"/>
      <c r="L2695" s="421"/>
      <c r="M2695" s="421"/>
      <c r="N2695" s="426"/>
      <c r="O2695" s="426"/>
      <c r="P2695" s="427"/>
      <c r="Q2695" s="427"/>
      <c r="R2695" s="426"/>
      <c r="S2695" s="426"/>
      <c r="T2695" s="426"/>
      <c r="U2695" s="426"/>
      <c r="V2695" s="426"/>
      <c r="W2695" s="426"/>
      <c r="X2695" s="427"/>
      <c r="Y2695" s="416" t="e">
        <f t="shared" ref="Y2695:Y2758" si="211">_xlfn.IFS(LEFT(M2695,3)="003","三保支出",LEFT(M2695,3)="004","刚性支出",LEFT(M2695,3)="000","促发展支出")</f>
        <v>#N/A</v>
      </c>
      <c r="Z2695" s="416" t="e">
        <f t="shared" ref="Z2695:Z2758" si="212">_xlfn.IFS(LEFT(E2695,1)="3","项目支出",LEFT(E2695,1)="1","人员类支出",LEFT(E2695,1)="2","运转类支出")</f>
        <v>#N/A</v>
      </c>
      <c r="AA2695" s="416" t="str">
        <f t="shared" ref="AA2695:AA2758" si="213">LEFT(H2695,7)</f>
        <v/>
      </c>
      <c r="AB2695" s="416" t="e">
        <f t="shared" ref="AB2695:AB2758" si="214">_xlfn.IFS(LEFT(M2695,6)="003001","保工资",LEFT(M2695,6)="003002","保运转",LEFT(M2695,6)="003003","保基本民生")</f>
        <v>#N/A</v>
      </c>
      <c r="AC2695" s="416" t="e">
        <f t="shared" ref="AC2695:AC2758" si="215">IF(Z2695="项目支出","否","是")</f>
        <v>#N/A</v>
      </c>
    </row>
    <row r="2696" ht="22.5" customHeight="1" spans="1:29">
      <c r="A2696" s="421"/>
      <c r="B2696" s="422"/>
      <c r="C2696" s="422"/>
      <c r="D2696" s="421"/>
      <c r="E2696" s="421"/>
      <c r="F2696" s="421"/>
      <c r="G2696" s="421"/>
      <c r="H2696" s="421"/>
      <c r="I2696" s="421"/>
      <c r="J2696" s="421"/>
      <c r="K2696" s="421"/>
      <c r="L2696" s="421"/>
      <c r="M2696" s="421"/>
      <c r="N2696" s="426"/>
      <c r="O2696" s="426"/>
      <c r="P2696" s="427"/>
      <c r="Q2696" s="427"/>
      <c r="R2696" s="426"/>
      <c r="S2696" s="426"/>
      <c r="T2696" s="426"/>
      <c r="U2696" s="426"/>
      <c r="V2696" s="426"/>
      <c r="W2696" s="426"/>
      <c r="X2696" s="427"/>
      <c r="Y2696" s="416" t="e">
        <f t="shared" si="211"/>
        <v>#N/A</v>
      </c>
      <c r="Z2696" s="416" t="e">
        <f t="shared" si="212"/>
        <v>#N/A</v>
      </c>
      <c r="AA2696" s="416" t="str">
        <f t="shared" si="213"/>
        <v/>
      </c>
      <c r="AB2696" s="416" t="e">
        <f t="shared" si="214"/>
        <v>#N/A</v>
      </c>
      <c r="AC2696" s="416" t="e">
        <f t="shared" si="215"/>
        <v>#N/A</v>
      </c>
    </row>
    <row r="2697" ht="22.5" customHeight="1" spans="1:29">
      <c r="A2697" s="421"/>
      <c r="B2697" s="422"/>
      <c r="C2697" s="422"/>
      <c r="D2697" s="421"/>
      <c r="E2697" s="421"/>
      <c r="F2697" s="421"/>
      <c r="G2697" s="421"/>
      <c r="H2697" s="421"/>
      <c r="I2697" s="421"/>
      <c r="J2697" s="421"/>
      <c r="K2697" s="421"/>
      <c r="L2697" s="421"/>
      <c r="M2697" s="421"/>
      <c r="N2697" s="426"/>
      <c r="O2697" s="426"/>
      <c r="P2697" s="427"/>
      <c r="Q2697" s="427"/>
      <c r="R2697" s="426"/>
      <c r="S2697" s="426"/>
      <c r="T2697" s="426"/>
      <c r="U2697" s="426"/>
      <c r="V2697" s="426"/>
      <c r="W2697" s="426"/>
      <c r="X2697" s="427"/>
      <c r="Y2697" s="416" t="e">
        <f t="shared" si="211"/>
        <v>#N/A</v>
      </c>
      <c r="Z2697" s="416" t="e">
        <f t="shared" si="212"/>
        <v>#N/A</v>
      </c>
      <c r="AA2697" s="416" t="str">
        <f t="shared" si="213"/>
        <v/>
      </c>
      <c r="AB2697" s="416" t="e">
        <f t="shared" si="214"/>
        <v>#N/A</v>
      </c>
      <c r="AC2697" s="416" t="e">
        <f t="shared" si="215"/>
        <v>#N/A</v>
      </c>
    </row>
    <row r="2698" ht="22.5" customHeight="1" spans="1:29">
      <c r="A2698" s="421"/>
      <c r="B2698" s="422"/>
      <c r="C2698" s="422"/>
      <c r="D2698" s="421"/>
      <c r="E2698" s="421"/>
      <c r="F2698" s="421"/>
      <c r="G2698" s="421"/>
      <c r="H2698" s="421"/>
      <c r="I2698" s="421"/>
      <c r="J2698" s="421"/>
      <c r="K2698" s="421"/>
      <c r="L2698" s="421"/>
      <c r="M2698" s="421"/>
      <c r="N2698" s="426"/>
      <c r="O2698" s="426"/>
      <c r="P2698" s="427"/>
      <c r="Q2698" s="427"/>
      <c r="R2698" s="426"/>
      <c r="S2698" s="426"/>
      <c r="T2698" s="426"/>
      <c r="U2698" s="426"/>
      <c r="V2698" s="426"/>
      <c r="W2698" s="426"/>
      <c r="X2698" s="427"/>
      <c r="Y2698" s="416" t="e">
        <f t="shared" si="211"/>
        <v>#N/A</v>
      </c>
      <c r="Z2698" s="416" t="e">
        <f t="shared" si="212"/>
        <v>#N/A</v>
      </c>
      <c r="AA2698" s="416" t="str">
        <f t="shared" si="213"/>
        <v/>
      </c>
      <c r="AB2698" s="416" t="e">
        <f t="shared" si="214"/>
        <v>#N/A</v>
      </c>
      <c r="AC2698" s="416" t="e">
        <f t="shared" si="215"/>
        <v>#N/A</v>
      </c>
    </row>
    <row r="2699" ht="22.5" customHeight="1" spans="1:29">
      <c r="A2699" s="421"/>
      <c r="B2699" s="422"/>
      <c r="C2699" s="422"/>
      <c r="D2699" s="421"/>
      <c r="E2699" s="421"/>
      <c r="F2699" s="421"/>
      <c r="G2699" s="421"/>
      <c r="H2699" s="421"/>
      <c r="I2699" s="421"/>
      <c r="J2699" s="421"/>
      <c r="K2699" s="421"/>
      <c r="L2699" s="421"/>
      <c r="M2699" s="421"/>
      <c r="N2699" s="426"/>
      <c r="O2699" s="426"/>
      <c r="P2699" s="427"/>
      <c r="Q2699" s="427"/>
      <c r="R2699" s="426"/>
      <c r="S2699" s="426"/>
      <c r="T2699" s="426"/>
      <c r="U2699" s="426"/>
      <c r="V2699" s="426"/>
      <c r="W2699" s="426"/>
      <c r="X2699" s="427"/>
      <c r="Y2699" s="416" t="e">
        <f t="shared" si="211"/>
        <v>#N/A</v>
      </c>
      <c r="Z2699" s="416" t="e">
        <f t="shared" si="212"/>
        <v>#N/A</v>
      </c>
      <c r="AA2699" s="416" t="str">
        <f t="shared" si="213"/>
        <v/>
      </c>
      <c r="AB2699" s="416" t="e">
        <f t="shared" si="214"/>
        <v>#N/A</v>
      </c>
      <c r="AC2699" s="416" t="e">
        <f t="shared" si="215"/>
        <v>#N/A</v>
      </c>
    </row>
    <row r="2700" ht="22.5" customHeight="1" spans="1:29">
      <c r="A2700" s="421"/>
      <c r="B2700" s="422"/>
      <c r="C2700" s="422"/>
      <c r="D2700" s="421"/>
      <c r="E2700" s="421"/>
      <c r="F2700" s="421"/>
      <c r="G2700" s="421"/>
      <c r="H2700" s="421"/>
      <c r="I2700" s="421"/>
      <c r="J2700" s="421"/>
      <c r="K2700" s="421"/>
      <c r="L2700" s="421"/>
      <c r="M2700" s="421"/>
      <c r="N2700" s="426"/>
      <c r="O2700" s="426"/>
      <c r="P2700" s="427"/>
      <c r="Q2700" s="427"/>
      <c r="R2700" s="426"/>
      <c r="S2700" s="426"/>
      <c r="T2700" s="426"/>
      <c r="U2700" s="426"/>
      <c r="V2700" s="426"/>
      <c r="W2700" s="426"/>
      <c r="X2700" s="427"/>
      <c r="Y2700" s="416" t="e">
        <f t="shared" si="211"/>
        <v>#N/A</v>
      </c>
      <c r="Z2700" s="416" t="e">
        <f t="shared" si="212"/>
        <v>#N/A</v>
      </c>
      <c r="AA2700" s="416" t="str">
        <f t="shared" si="213"/>
        <v/>
      </c>
      <c r="AB2700" s="416" t="e">
        <f t="shared" si="214"/>
        <v>#N/A</v>
      </c>
      <c r="AC2700" s="416" t="e">
        <f t="shared" si="215"/>
        <v>#N/A</v>
      </c>
    </row>
    <row r="2701" ht="22.5" customHeight="1" spans="1:29">
      <c r="A2701" s="421"/>
      <c r="B2701" s="422"/>
      <c r="C2701" s="422"/>
      <c r="D2701" s="421"/>
      <c r="E2701" s="421"/>
      <c r="F2701" s="421"/>
      <c r="G2701" s="421"/>
      <c r="H2701" s="421"/>
      <c r="I2701" s="421"/>
      <c r="J2701" s="421"/>
      <c r="K2701" s="421"/>
      <c r="L2701" s="421"/>
      <c r="M2701" s="421"/>
      <c r="N2701" s="426"/>
      <c r="O2701" s="426"/>
      <c r="P2701" s="427"/>
      <c r="Q2701" s="427"/>
      <c r="R2701" s="426"/>
      <c r="S2701" s="426"/>
      <c r="T2701" s="426"/>
      <c r="U2701" s="426"/>
      <c r="V2701" s="426"/>
      <c r="W2701" s="426"/>
      <c r="X2701" s="427"/>
      <c r="Y2701" s="416" t="e">
        <f t="shared" si="211"/>
        <v>#N/A</v>
      </c>
      <c r="Z2701" s="416" t="e">
        <f t="shared" si="212"/>
        <v>#N/A</v>
      </c>
      <c r="AA2701" s="416" t="str">
        <f t="shared" si="213"/>
        <v/>
      </c>
      <c r="AB2701" s="416" t="e">
        <f t="shared" si="214"/>
        <v>#N/A</v>
      </c>
      <c r="AC2701" s="416" t="e">
        <f t="shared" si="215"/>
        <v>#N/A</v>
      </c>
    </row>
    <row r="2702" ht="22.5" customHeight="1" spans="1:29">
      <c r="A2702" s="421"/>
      <c r="B2702" s="422"/>
      <c r="C2702" s="422"/>
      <c r="D2702" s="421"/>
      <c r="E2702" s="421"/>
      <c r="F2702" s="421"/>
      <c r="G2702" s="421"/>
      <c r="H2702" s="421"/>
      <c r="I2702" s="421"/>
      <c r="J2702" s="421"/>
      <c r="K2702" s="421"/>
      <c r="L2702" s="421"/>
      <c r="M2702" s="421"/>
      <c r="N2702" s="426"/>
      <c r="O2702" s="426"/>
      <c r="P2702" s="427"/>
      <c r="Q2702" s="427"/>
      <c r="R2702" s="426"/>
      <c r="S2702" s="426"/>
      <c r="T2702" s="426"/>
      <c r="U2702" s="426"/>
      <c r="V2702" s="426"/>
      <c r="W2702" s="426"/>
      <c r="X2702" s="427"/>
      <c r="Y2702" s="416" t="e">
        <f t="shared" si="211"/>
        <v>#N/A</v>
      </c>
      <c r="Z2702" s="416" t="e">
        <f t="shared" si="212"/>
        <v>#N/A</v>
      </c>
      <c r="AA2702" s="416" t="str">
        <f t="shared" si="213"/>
        <v/>
      </c>
      <c r="AB2702" s="416" t="e">
        <f t="shared" si="214"/>
        <v>#N/A</v>
      </c>
      <c r="AC2702" s="416" t="e">
        <f t="shared" si="215"/>
        <v>#N/A</v>
      </c>
    </row>
    <row r="2703" ht="22.5" customHeight="1" spans="1:29">
      <c r="A2703" s="421"/>
      <c r="B2703" s="422"/>
      <c r="C2703" s="422"/>
      <c r="D2703" s="421"/>
      <c r="E2703" s="421"/>
      <c r="F2703" s="421"/>
      <c r="G2703" s="421"/>
      <c r="H2703" s="421"/>
      <c r="I2703" s="421"/>
      <c r="J2703" s="421"/>
      <c r="K2703" s="421"/>
      <c r="L2703" s="421"/>
      <c r="M2703" s="421"/>
      <c r="N2703" s="426"/>
      <c r="O2703" s="426"/>
      <c r="P2703" s="427"/>
      <c r="Q2703" s="427"/>
      <c r="R2703" s="426"/>
      <c r="S2703" s="426"/>
      <c r="T2703" s="426"/>
      <c r="U2703" s="426"/>
      <c r="V2703" s="426"/>
      <c r="W2703" s="426"/>
      <c r="X2703" s="427"/>
      <c r="Y2703" s="416" t="e">
        <f t="shared" si="211"/>
        <v>#N/A</v>
      </c>
      <c r="Z2703" s="416" t="e">
        <f t="shared" si="212"/>
        <v>#N/A</v>
      </c>
      <c r="AA2703" s="416" t="str">
        <f t="shared" si="213"/>
        <v/>
      </c>
      <c r="AB2703" s="416" t="e">
        <f t="shared" si="214"/>
        <v>#N/A</v>
      </c>
      <c r="AC2703" s="416" t="e">
        <f t="shared" si="215"/>
        <v>#N/A</v>
      </c>
    </row>
    <row r="2704" ht="22.5" customHeight="1" spans="1:29">
      <c r="A2704" s="421"/>
      <c r="B2704" s="422"/>
      <c r="C2704" s="422"/>
      <c r="D2704" s="421"/>
      <c r="E2704" s="421"/>
      <c r="F2704" s="421"/>
      <c r="G2704" s="421"/>
      <c r="H2704" s="421"/>
      <c r="I2704" s="421"/>
      <c r="J2704" s="421"/>
      <c r="K2704" s="421"/>
      <c r="L2704" s="421"/>
      <c r="M2704" s="421"/>
      <c r="N2704" s="426"/>
      <c r="O2704" s="426"/>
      <c r="P2704" s="427"/>
      <c r="Q2704" s="427"/>
      <c r="R2704" s="426"/>
      <c r="S2704" s="426"/>
      <c r="T2704" s="426"/>
      <c r="U2704" s="426"/>
      <c r="V2704" s="426"/>
      <c r="W2704" s="426"/>
      <c r="X2704" s="427"/>
      <c r="Y2704" s="416" t="e">
        <f t="shared" si="211"/>
        <v>#N/A</v>
      </c>
      <c r="Z2704" s="416" t="e">
        <f t="shared" si="212"/>
        <v>#N/A</v>
      </c>
      <c r="AA2704" s="416" t="str">
        <f t="shared" si="213"/>
        <v/>
      </c>
      <c r="AB2704" s="416" t="e">
        <f t="shared" si="214"/>
        <v>#N/A</v>
      </c>
      <c r="AC2704" s="416" t="e">
        <f t="shared" si="215"/>
        <v>#N/A</v>
      </c>
    </row>
    <row r="2705" ht="22.5" customHeight="1" spans="1:29">
      <c r="A2705" s="421"/>
      <c r="B2705" s="422"/>
      <c r="C2705" s="422"/>
      <c r="D2705" s="421"/>
      <c r="E2705" s="421"/>
      <c r="F2705" s="421"/>
      <c r="G2705" s="421"/>
      <c r="H2705" s="421"/>
      <c r="I2705" s="421"/>
      <c r="J2705" s="421"/>
      <c r="K2705" s="421"/>
      <c r="L2705" s="421"/>
      <c r="M2705" s="421"/>
      <c r="N2705" s="426"/>
      <c r="O2705" s="426"/>
      <c r="P2705" s="427"/>
      <c r="Q2705" s="427"/>
      <c r="R2705" s="426"/>
      <c r="S2705" s="426"/>
      <c r="T2705" s="426"/>
      <c r="U2705" s="426"/>
      <c r="V2705" s="426"/>
      <c r="W2705" s="426"/>
      <c r="X2705" s="427"/>
      <c r="Y2705" s="416" t="e">
        <f t="shared" si="211"/>
        <v>#N/A</v>
      </c>
      <c r="Z2705" s="416" t="e">
        <f t="shared" si="212"/>
        <v>#N/A</v>
      </c>
      <c r="AA2705" s="416" t="str">
        <f t="shared" si="213"/>
        <v/>
      </c>
      <c r="AB2705" s="416" t="e">
        <f t="shared" si="214"/>
        <v>#N/A</v>
      </c>
      <c r="AC2705" s="416" t="e">
        <f t="shared" si="215"/>
        <v>#N/A</v>
      </c>
    </row>
    <row r="2706" ht="22.5" customHeight="1" spans="1:29">
      <c r="A2706" s="421"/>
      <c r="B2706" s="422"/>
      <c r="C2706" s="422"/>
      <c r="D2706" s="421"/>
      <c r="E2706" s="421"/>
      <c r="F2706" s="421"/>
      <c r="G2706" s="421"/>
      <c r="H2706" s="421"/>
      <c r="I2706" s="421"/>
      <c r="J2706" s="421"/>
      <c r="K2706" s="421"/>
      <c r="L2706" s="421"/>
      <c r="M2706" s="421"/>
      <c r="N2706" s="426"/>
      <c r="O2706" s="426"/>
      <c r="P2706" s="427"/>
      <c r="Q2706" s="427"/>
      <c r="R2706" s="426"/>
      <c r="S2706" s="426"/>
      <c r="T2706" s="426"/>
      <c r="U2706" s="426"/>
      <c r="V2706" s="426"/>
      <c r="W2706" s="426"/>
      <c r="X2706" s="427"/>
      <c r="Y2706" s="416" t="e">
        <f t="shared" si="211"/>
        <v>#N/A</v>
      </c>
      <c r="Z2706" s="416" t="e">
        <f t="shared" si="212"/>
        <v>#N/A</v>
      </c>
      <c r="AA2706" s="416" t="str">
        <f t="shared" si="213"/>
        <v/>
      </c>
      <c r="AB2706" s="416" t="e">
        <f t="shared" si="214"/>
        <v>#N/A</v>
      </c>
      <c r="AC2706" s="416" t="e">
        <f t="shared" si="215"/>
        <v>#N/A</v>
      </c>
    </row>
    <row r="2707" ht="22.5" customHeight="1" spans="1:29">
      <c r="A2707" s="421"/>
      <c r="B2707" s="422"/>
      <c r="C2707" s="422"/>
      <c r="D2707" s="421"/>
      <c r="E2707" s="421"/>
      <c r="F2707" s="421"/>
      <c r="G2707" s="421"/>
      <c r="H2707" s="421"/>
      <c r="I2707" s="421"/>
      <c r="J2707" s="421"/>
      <c r="K2707" s="421"/>
      <c r="L2707" s="421"/>
      <c r="M2707" s="421"/>
      <c r="N2707" s="426"/>
      <c r="O2707" s="426"/>
      <c r="P2707" s="427"/>
      <c r="Q2707" s="427"/>
      <c r="R2707" s="426"/>
      <c r="S2707" s="426"/>
      <c r="T2707" s="426"/>
      <c r="U2707" s="426"/>
      <c r="V2707" s="426"/>
      <c r="W2707" s="426"/>
      <c r="X2707" s="427"/>
      <c r="Y2707" s="416" t="e">
        <f t="shared" si="211"/>
        <v>#N/A</v>
      </c>
      <c r="Z2707" s="416" t="e">
        <f t="shared" si="212"/>
        <v>#N/A</v>
      </c>
      <c r="AA2707" s="416" t="str">
        <f t="shared" si="213"/>
        <v/>
      </c>
      <c r="AB2707" s="416" t="e">
        <f t="shared" si="214"/>
        <v>#N/A</v>
      </c>
      <c r="AC2707" s="416" t="e">
        <f t="shared" si="215"/>
        <v>#N/A</v>
      </c>
    </row>
    <row r="2708" ht="22.5" customHeight="1" spans="1:29">
      <c r="A2708" s="421"/>
      <c r="B2708" s="422"/>
      <c r="C2708" s="422"/>
      <c r="D2708" s="421"/>
      <c r="E2708" s="421"/>
      <c r="F2708" s="421"/>
      <c r="G2708" s="421"/>
      <c r="H2708" s="421"/>
      <c r="I2708" s="421"/>
      <c r="J2708" s="421"/>
      <c r="K2708" s="421"/>
      <c r="L2708" s="421"/>
      <c r="M2708" s="421"/>
      <c r="N2708" s="426"/>
      <c r="O2708" s="426"/>
      <c r="P2708" s="427"/>
      <c r="Q2708" s="427"/>
      <c r="R2708" s="426"/>
      <c r="S2708" s="426"/>
      <c r="T2708" s="426"/>
      <c r="U2708" s="426"/>
      <c r="V2708" s="426"/>
      <c r="W2708" s="426"/>
      <c r="X2708" s="427"/>
      <c r="Y2708" s="416" t="e">
        <f t="shared" si="211"/>
        <v>#N/A</v>
      </c>
      <c r="Z2708" s="416" t="e">
        <f t="shared" si="212"/>
        <v>#N/A</v>
      </c>
      <c r="AA2708" s="416" t="str">
        <f t="shared" si="213"/>
        <v/>
      </c>
      <c r="AB2708" s="416" t="e">
        <f t="shared" si="214"/>
        <v>#N/A</v>
      </c>
      <c r="AC2708" s="416" t="e">
        <f t="shared" si="215"/>
        <v>#N/A</v>
      </c>
    </row>
    <row r="2709" ht="22.5" customHeight="1" spans="1:29">
      <c r="A2709" s="421"/>
      <c r="B2709" s="422"/>
      <c r="C2709" s="422"/>
      <c r="D2709" s="421"/>
      <c r="E2709" s="421"/>
      <c r="F2709" s="421"/>
      <c r="G2709" s="421"/>
      <c r="H2709" s="421"/>
      <c r="I2709" s="421"/>
      <c r="J2709" s="421"/>
      <c r="K2709" s="421"/>
      <c r="L2709" s="421"/>
      <c r="M2709" s="421"/>
      <c r="N2709" s="426"/>
      <c r="O2709" s="426"/>
      <c r="P2709" s="427"/>
      <c r="Q2709" s="427"/>
      <c r="R2709" s="426"/>
      <c r="S2709" s="426"/>
      <c r="T2709" s="426"/>
      <c r="U2709" s="426"/>
      <c r="V2709" s="426"/>
      <c r="W2709" s="426"/>
      <c r="X2709" s="427"/>
      <c r="Y2709" s="416" t="e">
        <f t="shared" si="211"/>
        <v>#N/A</v>
      </c>
      <c r="Z2709" s="416" t="e">
        <f t="shared" si="212"/>
        <v>#N/A</v>
      </c>
      <c r="AA2709" s="416" t="str">
        <f t="shared" si="213"/>
        <v/>
      </c>
      <c r="AB2709" s="416" t="e">
        <f t="shared" si="214"/>
        <v>#N/A</v>
      </c>
      <c r="AC2709" s="416" t="e">
        <f t="shared" si="215"/>
        <v>#N/A</v>
      </c>
    </row>
    <row r="2710" ht="22.5" customHeight="1" spans="1:29">
      <c r="A2710" s="421"/>
      <c r="B2710" s="422"/>
      <c r="C2710" s="422"/>
      <c r="D2710" s="421"/>
      <c r="E2710" s="421"/>
      <c r="F2710" s="421"/>
      <c r="G2710" s="421"/>
      <c r="H2710" s="421"/>
      <c r="I2710" s="421"/>
      <c r="J2710" s="421"/>
      <c r="K2710" s="421"/>
      <c r="L2710" s="421"/>
      <c r="M2710" s="421"/>
      <c r="N2710" s="426"/>
      <c r="O2710" s="426"/>
      <c r="P2710" s="427"/>
      <c r="Q2710" s="427"/>
      <c r="R2710" s="426"/>
      <c r="S2710" s="426"/>
      <c r="T2710" s="426"/>
      <c r="U2710" s="426"/>
      <c r="V2710" s="426"/>
      <c r="W2710" s="426"/>
      <c r="X2710" s="427"/>
      <c r="Y2710" s="416" t="e">
        <f t="shared" si="211"/>
        <v>#N/A</v>
      </c>
      <c r="Z2710" s="416" t="e">
        <f t="shared" si="212"/>
        <v>#N/A</v>
      </c>
      <c r="AA2710" s="416" t="str">
        <f t="shared" si="213"/>
        <v/>
      </c>
      <c r="AB2710" s="416" t="e">
        <f t="shared" si="214"/>
        <v>#N/A</v>
      </c>
      <c r="AC2710" s="416" t="e">
        <f t="shared" si="215"/>
        <v>#N/A</v>
      </c>
    </row>
    <row r="2711" ht="22.5" customHeight="1" spans="1:29">
      <c r="A2711" s="421"/>
      <c r="B2711" s="422"/>
      <c r="C2711" s="422"/>
      <c r="D2711" s="421"/>
      <c r="E2711" s="421"/>
      <c r="F2711" s="421"/>
      <c r="G2711" s="421"/>
      <c r="H2711" s="421"/>
      <c r="I2711" s="421"/>
      <c r="J2711" s="421"/>
      <c r="K2711" s="421"/>
      <c r="L2711" s="421"/>
      <c r="M2711" s="421"/>
      <c r="N2711" s="426"/>
      <c r="O2711" s="426"/>
      <c r="P2711" s="427"/>
      <c r="Q2711" s="427"/>
      <c r="R2711" s="426"/>
      <c r="S2711" s="426"/>
      <c r="T2711" s="426"/>
      <c r="U2711" s="426"/>
      <c r="V2711" s="426"/>
      <c r="W2711" s="426"/>
      <c r="X2711" s="427"/>
      <c r="Y2711" s="416" t="e">
        <f t="shared" si="211"/>
        <v>#N/A</v>
      </c>
      <c r="Z2711" s="416" t="e">
        <f t="shared" si="212"/>
        <v>#N/A</v>
      </c>
      <c r="AA2711" s="416" t="str">
        <f t="shared" si="213"/>
        <v/>
      </c>
      <c r="AB2711" s="416" t="e">
        <f t="shared" si="214"/>
        <v>#N/A</v>
      </c>
      <c r="AC2711" s="416" t="e">
        <f t="shared" si="215"/>
        <v>#N/A</v>
      </c>
    </row>
    <row r="2712" ht="22.5" customHeight="1" spans="1:29">
      <c r="A2712" s="421"/>
      <c r="B2712" s="422"/>
      <c r="C2712" s="422"/>
      <c r="D2712" s="421"/>
      <c r="E2712" s="421"/>
      <c r="F2712" s="421"/>
      <c r="G2712" s="421"/>
      <c r="H2712" s="421"/>
      <c r="I2712" s="421"/>
      <c r="J2712" s="421"/>
      <c r="K2712" s="421"/>
      <c r="L2712" s="421"/>
      <c r="M2712" s="421"/>
      <c r="N2712" s="426"/>
      <c r="O2712" s="426"/>
      <c r="P2712" s="427"/>
      <c r="Q2712" s="427"/>
      <c r="R2712" s="426"/>
      <c r="S2712" s="426"/>
      <c r="T2712" s="426"/>
      <c r="U2712" s="426"/>
      <c r="V2712" s="426"/>
      <c r="W2712" s="426"/>
      <c r="X2712" s="427"/>
      <c r="Y2712" s="416" t="e">
        <f t="shared" si="211"/>
        <v>#N/A</v>
      </c>
      <c r="Z2712" s="416" t="e">
        <f t="shared" si="212"/>
        <v>#N/A</v>
      </c>
      <c r="AA2712" s="416" t="str">
        <f t="shared" si="213"/>
        <v/>
      </c>
      <c r="AB2712" s="416" t="e">
        <f t="shared" si="214"/>
        <v>#N/A</v>
      </c>
      <c r="AC2712" s="416" t="e">
        <f t="shared" si="215"/>
        <v>#N/A</v>
      </c>
    </row>
    <row r="2713" ht="22.5" customHeight="1" spans="1:29">
      <c r="A2713" s="421"/>
      <c r="B2713" s="422"/>
      <c r="C2713" s="422"/>
      <c r="D2713" s="421"/>
      <c r="E2713" s="421"/>
      <c r="F2713" s="421"/>
      <c r="G2713" s="421"/>
      <c r="H2713" s="421"/>
      <c r="I2713" s="421"/>
      <c r="J2713" s="421"/>
      <c r="K2713" s="421"/>
      <c r="L2713" s="421"/>
      <c r="M2713" s="421"/>
      <c r="N2713" s="426"/>
      <c r="O2713" s="426"/>
      <c r="P2713" s="427"/>
      <c r="Q2713" s="427"/>
      <c r="R2713" s="426"/>
      <c r="S2713" s="426"/>
      <c r="T2713" s="426"/>
      <c r="U2713" s="426"/>
      <c r="V2713" s="426"/>
      <c r="W2713" s="426"/>
      <c r="X2713" s="427"/>
      <c r="Y2713" s="416" t="e">
        <f t="shared" si="211"/>
        <v>#N/A</v>
      </c>
      <c r="Z2713" s="416" t="e">
        <f t="shared" si="212"/>
        <v>#N/A</v>
      </c>
      <c r="AA2713" s="416" t="str">
        <f t="shared" si="213"/>
        <v/>
      </c>
      <c r="AB2713" s="416" t="e">
        <f t="shared" si="214"/>
        <v>#N/A</v>
      </c>
      <c r="AC2713" s="416" t="e">
        <f t="shared" si="215"/>
        <v>#N/A</v>
      </c>
    </row>
    <row r="2714" ht="22.5" customHeight="1" spans="1:29">
      <c r="A2714" s="421"/>
      <c r="B2714" s="422"/>
      <c r="C2714" s="422"/>
      <c r="D2714" s="421"/>
      <c r="E2714" s="421"/>
      <c r="F2714" s="421"/>
      <c r="G2714" s="421"/>
      <c r="H2714" s="421"/>
      <c r="I2714" s="421"/>
      <c r="J2714" s="421"/>
      <c r="K2714" s="421"/>
      <c r="L2714" s="421"/>
      <c r="M2714" s="421"/>
      <c r="N2714" s="426"/>
      <c r="O2714" s="426"/>
      <c r="P2714" s="427"/>
      <c r="Q2714" s="427"/>
      <c r="R2714" s="426"/>
      <c r="S2714" s="426"/>
      <c r="T2714" s="426"/>
      <c r="U2714" s="426"/>
      <c r="V2714" s="426"/>
      <c r="W2714" s="426"/>
      <c r="X2714" s="427"/>
      <c r="Y2714" s="416" t="e">
        <f t="shared" si="211"/>
        <v>#N/A</v>
      </c>
      <c r="Z2714" s="416" t="e">
        <f t="shared" si="212"/>
        <v>#N/A</v>
      </c>
      <c r="AA2714" s="416" t="str">
        <f t="shared" si="213"/>
        <v/>
      </c>
      <c r="AB2714" s="416" t="e">
        <f t="shared" si="214"/>
        <v>#N/A</v>
      </c>
      <c r="AC2714" s="416" t="e">
        <f t="shared" si="215"/>
        <v>#N/A</v>
      </c>
    </row>
    <row r="2715" ht="22.5" customHeight="1" spans="1:29">
      <c r="A2715" s="421"/>
      <c r="B2715" s="422"/>
      <c r="C2715" s="422"/>
      <c r="D2715" s="421"/>
      <c r="E2715" s="421"/>
      <c r="F2715" s="421"/>
      <c r="G2715" s="421"/>
      <c r="H2715" s="421"/>
      <c r="I2715" s="421"/>
      <c r="J2715" s="421"/>
      <c r="K2715" s="421"/>
      <c r="L2715" s="421"/>
      <c r="M2715" s="421"/>
      <c r="N2715" s="426"/>
      <c r="O2715" s="426"/>
      <c r="P2715" s="427"/>
      <c r="Q2715" s="427"/>
      <c r="R2715" s="426"/>
      <c r="S2715" s="426"/>
      <c r="T2715" s="426"/>
      <c r="U2715" s="426"/>
      <c r="V2715" s="426"/>
      <c r="W2715" s="426"/>
      <c r="X2715" s="427"/>
      <c r="Y2715" s="416" t="e">
        <f t="shared" si="211"/>
        <v>#N/A</v>
      </c>
      <c r="Z2715" s="416" t="e">
        <f t="shared" si="212"/>
        <v>#N/A</v>
      </c>
      <c r="AA2715" s="416" t="str">
        <f t="shared" si="213"/>
        <v/>
      </c>
      <c r="AB2715" s="416" t="e">
        <f t="shared" si="214"/>
        <v>#N/A</v>
      </c>
      <c r="AC2715" s="416" t="e">
        <f t="shared" si="215"/>
        <v>#N/A</v>
      </c>
    </row>
    <row r="2716" ht="22.5" customHeight="1" spans="1:29">
      <c r="A2716" s="421"/>
      <c r="B2716" s="422"/>
      <c r="C2716" s="422"/>
      <c r="D2716" s="421"/>
      <c r="E2716" s="421"/>
      <c r="F2716" s="421"/>
      <c r="G2716" s="421"/>
      <c r="H2716" s="421"/>
      <c r="I2716" s="421"/>
      <c r="J2716" s="421"/>
      <c r="K2716" s="421"/>
      <c r="L2716" s="421"/>
      <c r="M2716" s="421"/>
      <c r="N2716" s="426"/>
      <c r="O2716" s="426"/>
      <c r="P2716" s="427"/>
      <c r="Q2716" s="427"/>
      <c r="R2716" s="426"/>
      <c r="S2716" s="426"/>
      <c r="T2716" s="426"/>
      <c r="U2716" s="426"/>
      <c r="V2716" s="426"/>
      <c r="W2716" s="426"/>
      <c r="X2716" s="427"/>
      <c r="Y2716" s="416" t="e">
        <f t="shared" si="211"/>
        <v>#N/A</v>
      </c>
      <c r="Z2716" s="416" t="e">
        <f t="shared" si="212"/>
        <v>#N/A</v>
      </c>
      <c r="AA2716" s="416" t="str">
        <f t="shared" si="213"/>
        <v/>
      </c>
      <c r="AB2716" s="416" t="e">
        <f t="shared" si="214"/>
        <v>#N/A</v>
      </c>
      <c r="AC2716" s="416" t="e">
        <f t="shared" si="215"/>
        <v>#N/A</v>
      </c>
    </row>
    <row r="2717" ht="22.5" customHeight="1" spans="1:29">
      <c r="A2717" s="421"/>
      <c r="B2717" s="422"/>
      <c r="C2717" s="422"/>
      <c r="D2717" s="421"/>
      <c r="E2717" s="421"/>
      <c r="F2717" s="421"/>
      <c r="G2717" s="421"/>
      <c r="H2717" s="421"/>
      <c r="I2717" s="421"/>
      <c r="J2717" s="421"/>
      <c r="K2717" s="421"/>
      <c r="L2717" s="421"/>
      <c r="M2717" s="421"/>
      <c r="N2717" s="426"/>
      <c r="O2717" s="426"/>
      <c r="P2717" s="427"/>
      <c r="Q2717" s="427"/>
      <c r="R2717" s="426"/>
      <c r="S2717" s="426"/>
      <c r="T2717" s="426"/>
      <c r="U2717" s="426"/>
      <c r="V2717" s="426"/>
      <c r="W2717" s="426"/>
      <c r="X2717" s="427"/>
      <c r="Y2717" s="416" t="e">
        <f t="shared" si="211"/>
        <v>#N/A</v>
      </c>
      <c r="Z2717" s="416" t="e">
        <f t="shared" si="212"/>
        <v>#N/A</v>
      </c>
      <c r="AA2717" s="416" t="str">
        <f t="shared" si="213"/>
        <v/>
      </c>
      <c r="AB2717" s="416" t="e">
        <f t="shared" si="214"/>
        <v>#N/A</v>
      </c>
      <c r="AC2717" s="416" t="e">
        <f t="shared" si="215"/>
        <v>#N/A</v>
      </c>
    </row>
    <row r="2718" ht="22.5" customHeight="1" spans="1:29">
      <c r="A2718" s="421"/>
      <c r="B2718" s="422"/>
      <c r="C2718" s="422"/>
      <c r="D2718" s="421"/>
      <c r="E2718" s="421"/>
      <c r="F2718" s="421"/>
      <c r="G2718" s="421"/>
      <c r="H2718" s="421"/>
      <c r="I2718" s="421"/>
      <c r="J2718" s="421"/>
      <c r="K2718" s="421"/>
      <c r="L2718" s="421"/>
      <c r="M2718" s="421"/>
      <c r="N2718" s="426"/>
      <c r="O2718" s="426"/>
      <c r="P2718" s="427"/>
      <c r="Q2718" s="427"/>
      <c r="R2718" s="426"/>
      <c r="S2718" s="426"/>
      <c r="T2718" s="426"/>
      <c r="U2718" s="426"/>
      <c r="V2718" s="426"/>
      <c r="W2718" s="426"/>
      <c r="X2718" s="427"/>
      <c r="Y2718" s="416" t="e">
        <f t="shared" si="211"/>
        <v>#N/A</v>
      </c>
      <c r="Z2718" s="416" t="e">
        <f t="shared" si="212"/>
        <v>#N/A</v>
      </c>
      <c r="AA2718" s="416" t="str">
        <f t="shared" si="213"/>
        <v/>
      </c>
      <c r="AB2718" s="416" t="e">
        <f t="shared" si="214"/>
        <v>#N/A</v>
      </c>
      <c r="AC2718" s="416" t="e">
        <f t="shared" si="215"/>
        <v>#N/A</v>
      </c>
    </row>
    <row r="2719" ht="22.5" customHeight="1" spans="1:29">
      <c r="A2719" s="421"/>
      <c r="B2719" s="422"/>
      <c r="C2719" s="422"/>
      <c r="D2719" s="421"/>
      <c r="E2719" s="421"/>
      <c r="F2719" s="421"/>
      <c r="G2719" s="421"/>
      <c r="H2719" s="421"/>
      <c r="I2719" s="421"/>
      <c r="J2719" s="421"/>
      <c r="K2719" s="421"/>
      <c r="L2719" s="421"/>
      <c r="M2719" s="421"/>
      <c r="N2719" s="426"/>
      <c r="O2719" s="426"/>
      <c r="P2719" s="427"/>
      <c r="Q2719" s="427"/>
      <c r="R2719" s="426"/>
      <c r="S2719" s="426"/>
      <c r="T2719" s="426"/>
      <c r="U2719" s="426"/>
      <c r="V2719" s="426"/>
      <c r="W2719" s="426"/>
      <c r="X2719" s="427"/>
      <c r="Y2719" s="416" t="e">
        <f t="shared" si="211"/>
        <v>#N/A</v>
      </c>
      <c r="Z2719" s="416" t="e">
        <f t="shared" si="212"/>
        <v>#N/A</v>
      </c>
      <c r="AA2719" s="416" t="str">
        <f t="shared" si="213"/>
        <v/>
      </c>
      <c r="AB2719" s="416" t="e">
        <f t="shared" si="214"/>
        <v>#N/A</v>
      </c>
      <c r="AC2719" s="416" t="e">
        <f t="shared" si="215"/>
        <v>#N/A</v>
      </c>
    </row>
    <row r="2720" ht="22.5" customHeight="1" spans="1:29">
      <c r="A2720" s="421"/>
      <c r="B2720" s="422"/>
      <c r="C2720" s="422"/>
      <c r="D2720" s="421"/>
      <c r="E2720" s="421"/>
      <c r="F2720" s="421"/>
      <c r="G2720" s="421"/>
      <c r="H2720" s="421"/>
      <c r="I2720" s="421"/>
      <c r="J2720" s="421"/>
      <c r="K2720" s="421"/>
      <c r="L2720" s="421"/>
      <c r="M2720" s="421"/>
      <c r="N2720" s="426"/>
      <c r="O2720" s="426"/>
      <c r="P2720" s="427"/>
      <c r="Q2720" s="427"/>
      <c r="R2720" s="426"/>
      <c r="S2720" s="426"/>
      <c r="T2720" s="426"/>
      <c r="U2720" s="426"/>
      <c r="V2720" s="426"/>
      <c r="W2720" s="426"/>
      <c r="X2720" s="427"/>
      <c r="Y2720" s="416" t="e">
        <f t="shared" si="211"/>
        <v>#N/A</v>
      </c>
      <c r="Z2720" s="416" t="e">
        <f t="shared" si="212"/>
        <v>#N/A</v>
      </c>
      <c r="AA2720" s="416" t="str">
        <f t="shared" si="213"/>
        <v/>
      </c>
      <c r="AB2720" s="416" t="e">
        <f t="shared" si="214"/>
        <v>#N/A</v>
      </c>
      <c r="AC2720" s="416" t="e">
        <f t="shared" si="215"/>
        <v>#N/A</v>
      </c>
    </row>
    <row r="2721" ht="22.5" customHeight="1" spans="1:29">
      <c r="A2721" s="421"/>
      <c r="B2721" s="422"/>
      <c r="C2721" s="422"/>
      <c r="D2721" s="421"/>
      <c r="E2721" s="421"/>
      <c r="F2721" s="421"/>
      <c r="G2721" s="421"/>
      <c r="H2721" s="421"/>
      <c r="I2721" s="421"/>
      <c r="J2721" s="421"/>
      <c r="K2721" s="421"/>
      <c r="L2721" s="421"/>
      <c r="M2721" s="421"/>
      <c r="N2721" s="426"/>
      <c r="O2721" s="426"/>
      <c r="P2721" s="427"/>
      <c r="Q2721" s="427"/>
      <c r="R2721" s="426"/>
      <c r="S2721" s="426"/>
      <c r="T2721" s="426"/>
      <c r="U2721" s="426"/>
      <c r="V2721" s="426"/>
      <c r="W2721" s="426"/>
      <c r="X2721" s="427"/>
      <c r="Y2721" s="416" t="e">
        <f t="shared" si="211"/>
        <v>#N/A</v>
      </c>
      <c r="Z2721" s="416" t="e">
        <f t="shared" si="212"/>
        <v>#N/A</v>
      </c>
      <c r="AA2721" s="416" t="str">
        <f t="shared" si="213"/>
        <v/>
      </c>
      <c r="AB2721" s="416" t="e">
        <f t="shared" si="214"/>
        <v>#N/A</v>
      </c>
      <c r="AC2721" s="416" t="e">
        <f t="shared" si="215"/>
        <v>#N/A</v>
      </c>
    </row>
    <row r="2722" ht="22.5" customHeight="1" spans="1:29">
      <c r="A2722" s="421"/>
      <c r="B2722" s="422"/>
      <c r="C2722" s="422"/>
      <c r="D2722" s="421"/>
      <c r="E2722" s="421"/>
      <c r="F2722" s="421"/>
      <c r="G2722" s="421"/>
      <c r="H2722" s="421"/>
      <c r="I2722" s="421"/>
      <c r="J2722" s="421"/>
      <c r="K2722" s="421"/>
      <c r="L2722" s="421"/>
      <c r="M2722" s="421"/>
      <c r="N2722" s="426"/>
      <c r="O2722" s="426"/>
      <c r="P2722" s="427"/>
      <c r="Q2722" s="427"/>
      <c r="R2722" s="426"/>
      <c r="S2722" s="426"/>
      <c r="T2722" s="426"/>
      <c r="U2722" s="426"/>
      <c r="V2722" s="426"/>
      <c r="W2722" s="426"/>
      <c r="X2722" s="427"/>
      <c r="Y2722" s="416" t="e">
        <f t="shared" si="211"/>
        <v>#N/A</v>
      </c>
      <c r="Z2722" s="416" t="e">
        <f t="shared" si="212"/>
        <v>#N/A</v>
      </c>
      <c r="AA2722" s="416" t="str">
        <f t="shared" si="213"/>
        <v/>
      </c>
      <c r="AB2722" s="416" t="e">
        <f t="shared" si="214"/>
        <v>#N/A</v>
      </c>
      <c r="AC2722" s="416" t="e">
        <f t="shared" si="215"/>
        <v>#N/A</v>
      </c>
    </row>
    <row r="2723" ht="22.5" customHeight="1" spans="1:29">
      <c r="A2723" s="421"/>
      <c r="B2723" s="422"/>
      <c r="C2723" s="422"/>
      <c r="D2723" s="421"/>
      <c r="E2723" s="421"/>
      <c r="F2723" s="421"/>
      <c r="G2723" s="421"/>
      <c r="H2723" s="421"/>
      <c r="I2723" s="421"/>
      <c r="J2723" s="421"/>
      <c r="K2723" s="421"/>
      <c r="L2723" s="421"/>
      <c r="M2723" s="421"/>
      <c r="N2723" s="426"/>
      <c r="O2723" s="426"/>
      <c r="P2723" s="427"/>
      <c r="Q2723" s="427"/>
      <c r="R2723" s="426"/>
      <c r="S2723" s="426"/>
      <c r="T2723" s="426"/>
      <c r="U2723" s="426"/>
      <c r="V2723" s="426"/>
      <c r="W2723" s="426"/>
      <c r="X2723" s="427"/>
      <c r="Y2723" s="416" t="e">
        <f t="shared" si="211"/>
        <v>#N/A</v>
      </c>
      <c r="Z2723" s="416" t="e">
        <f t="shared" si="212"/>
        <v>#N/A</v>
      </c>
      <c r="AA2723" s="416" t="str">
        <f t="shared" si="213"/>
        <v/>
      </c>
      <c r="AB2723" s="416" t="e">
        <f t="shared" si="214"/>
        <v>#N/A</v>
      </c>
      <c r="AC2723" s="416" t="e">
        <f t="shared" si="215"/>
        <v>#N/A</v>
      </c>
    </row>
    <row r="2724" ht="22.5" customHeight="1" spans="1:29">
      <c r="A2724" s="421"/>
      <c r="B2724" s="422"/>
      <c r="C2724" s="422"/>
      <c r="D2724" s="421"/>
      <c r="E2724" s="421"/>
      <c r="F2724" s="421"/>
      <c r="G2724" s="421"/>
      <c r="H2724" s="421"/>
      <c r="I2724" s="421"/>
      <c r="J2724" s="421"/>
      <c r="K2724" s="421"/>
      <c r="L2724" s="421"/>
      <c r="M2724" s="421"/>
      <c r="N2724" s="426"/>
      <c r="O2724" s="426"/>
      <c r="P2724" s="427"/>
      <c r="Q2724" s="427"/>
      <c r="R2724" s="426"/>
      <c r="S2724" s="426"/>
      <c r="T2724" s="426"/>
      <c r="U2724" s="426"/>
      <c r="V2724" s="426"/>
      <c r="W2724" s="426"/>
      <c r="X2724" s="427"/>
      <c r="Y2724" s="416" t="e">
        <f t="shared" si="211"/>
        <v>#N/A</v>
      </c>
      <c r="Z2724" s="416" t="e">
        <f t="shared" si="212"/>
        <v>#N/A</v>
      </c>
      <c r="AA2724" s="416" t="str">
        <f t="shared" si="213"/>
        <v/>
      </c>
      <c r="AB2724" s="416" t="e">
        <f t="shared" si="214"/>
        <v>#N/A</v>
      </c>
      <c r="AC2724" s="416" t="e">
        <f t="shared" si="215"/>
        <v>#N/A</v>
      </c>
    </row>
    <row r="2725" ht="22.5" customHeight="1" spans="1:29">
      <c r="A2725" s="421"/>
      <c r="B2725" s="422"/>
      <c r="C2725" s="422"/>
      <c r="D2725" s="421"/>
      <c r="E2725" s="421"/>
      <c r="F2725" s="421"/>
      <c r="G2725" s="421"/>
      <c r="H2725" s="421"/>
      <c r="I2725" s="421"/>
      <c r="J2725" s="421"/>
      <c r="K2725" s="421"/>
      <c r="L2725" s="421"/>
      <c r="M2725" s="421"/>
      <c r="N2725" s="426"/>
      <c r="O2725" s="426"/>
      <c r="P2725" s="427"/>
      <c r="Q2725" s="427"/>
      <c r="R2725" s="426"/>
      <c r="S2725" s="426"/>
      <c r="T2725" s="426"/>
      <c r="U2725" s="426"/>
      <c r="V2725" s="426"/>
      <c r="W2725" s="426"/>
      <c r="X2725" s="427"/>
      <c r="Y2725" s="416" t="e">
        <f t="shared" si="211"/>
        <v>#N/A</v>
      </c>
      <c r="Z2725" s="416" t="e">
        <f t="shared" si="212"/>
        <v>#N/A</v>
      </c>
      <c r="AA2725" s="416" t="str">
        <f t="shared" si="213"/>
        <v/>
      </c>
      <c r="AB2725" s="416" t="e">
        <f t="shared" si="214"/>
        <v>#N/A</v>
      </c>
      <c r="AC2725" s="416" t="e">
        <f t="shared" si="215"/>
        <v>#N/A</v>
      </c>
    </row>
    <row r="2726" ht="22.5" customHeight="1" spans="1:29">
      <c r="A2726" s="421"/>
      <c r="B2726" s="422"/>
      <c r="C2726" s="422"/>
      <c r="D2726" s="421"/>
      <c r="E2726" s="421"/>
      <c r="F2726" s="421"/>
      <c r="G2726" s="421"/>
      <c r="H2726" s="421"/>
      <c r="I2726" s="421"/>
      <c r="J2726" s="421"/>
      <c r="K2726" s="421"/>
      <c r="L2726" s="421"/>
      <c r="M2726" s="421"/>
      <c r="N2726" s="426"/>
      <c r="O2726" s="426"/>
      <c r="P2726" s="427"/>
      <c r="Q2726" s="427"/>
      <c r="R2726" s="426"/>
      <c r="S2726" s="426"/>
      <c r="T2726" s="426"/>
      <c r="U2726" s="426"/>
      <c r="V2726" s="426"/>
      <c r="W2726" s="426"/>
      <c r="X2726" s="427"/>
      <c r="Y2726" s="416" t="e">
        <f t="shared" si="211"/>
        <v>#N/A</v>
      </c>
      <c r="Z2726" s="416" t="e">
        <f t="shared" si="212"/>
        <v>#N/A</v>
      </c>
      <c r="AA2726" s="416" t="str">
        <f t="shared" si="213"/>
        <v/>
      </c>
      <c r="AB2726" s="416" t="e">
        <f t="shared" si="214"/>
        <v>#N/A</v>
      </c>
      <c r="AC2726" s="416" t="e">
        <f t="shared" si="215"/>
        <v>#N/A</v>
      </c>
    </row>
    <row r="2727" ht="22.5" customHeight="1" spans="1:29">
      <c r="A2727" s="421"/>
      <c r="B2727" s="422"/>
      <c r="C2727" s="422"/>
      <c r="D2727" s="421"/>
      <c r="E2727" s="421"/>
      <c r="F2727" s="421"/>
      <c r="G2727" s="421"/>
      <c r="H2727" s="421"/>
      <c r="I2727" s="421"/>
      <c r="J2727" s="421"/>
      <c r="K2727" s="421"/>
      <c r="L2727" s="421"/>
      <c r="M2727" s="421"/>
      <c r="N2727" s="426"/>
      <c r="O2727" s="426"/>
      <c r="P2727" s="427"/>
      <c r="Q2727" s="427"/>
      <c r="R2727" s="426"/>
      <c r="S2727" s="426"/>
      <c r="T2727" s="426"/>
      <c r="U2727" s="426"/>
      <c r="V2727" s="426"/>
      <c r="W2727" s="426"/>
      <c r="X2727" s="427"/>
      <c r="Y2727" s="416" t="e">
        <f t="shared" si="211"/>
        <v>#N/A</v>
      </c>
      <c r="Z2727" s="416" t="e">
        <f t="shared" si="212"/>
        <v>#N/A</v>
      </c>
      <c r="AA2727" s="416" t="str">
        <f t="shared" si="213"/>
        <v/>
      </c>
      <c r="AB2727" s="416" t="e">
        <f t="shared" si="214"/>
        <v>#N/A</v>
      </c>
      <c r="AC2727" s="416" t="e">
        <f t="shared" si="215"/>
        <v>#N/A</v>
      </c>
    </row>
    <row r="2728" ht="22.5" customHeight="1" spans="1:29">
      <c r="A2728" s="421"/>
      <c r="B2728" s="422"/>
      <c r="C2728" s="422"/>
      <c r="D2728" s="421"/>
      <c r="E2728" s="421"/>
      <c r="F2728" s="421"/>
      <c r="G2728" s="421"/>
      <c r="H2728" s="421"/>
      <c r="I2728" s="421"/>
      <c r="J2728" s="421"/>
      <c r="K2728" s="421"/>
      <c r="L2728" s="421"/>
      <c r="M2728" s="421"/>
      <c r="N2728" s="426"/>
      <c r="O2728" s="426"/>
      <c r="P2728" s="427"/>
      <c r="Q2728" s="427"/>
      <c r="R2728" s="426"/>
      <c r="S2728" s="426"/>
      <c r="T2728" s="426"/>
      <c r="U2728" s="426"/>
      <c r="V2728" s="426"/>
      <c r="W2728" s="426"/>
      <c r="X2728" s="427"/>
      <c r="Y2728" s="416" t="e">
        <f t="shared" si="211"/>
        <v>#N/A</v>
      </c>
      <c r="Z2728" s="416" t="e">
        <f t="shared" si="212"/>
        <v>#N/A</v>
      </c>
      <c r="AA2728" s="416" t="str">
        <f t="shared" si="213"/>
        <v/>
      </c>
      <c r="AB2728" s="416" t="e">
        <f t="shared" si="214"/>
        <v>#N/A</v>
      </c>
      <c r="AC2728" s="416" t="e">
        <f t="shared" si="215"/>
        <v>#N/A</v>
      </c>
    </row>
    <row r="2729" ht="22.5" customHeight="1" spans="1:29">
      <c r="A2729" s="421"/>
      <c r="B2729" s="422"/>
      <c r="C2729" s="422"/>
      <c r="D2729" s="421"/>
      <c r="E2729" s="421"/>
      <c r="F2729" s="421"/>
      <c r="G2729" s="421"/>
      <c r="H2729" s="421"/>
      <c r="I2729" s="421"/>
      <c r="J2729" s="421"/>
      <c r="K2729" s="421"/>
      <c r="L2729" s="421"/>
      <c r="M2729" s="421"/>
      <c r="N2729" s="426"/>
      <c r="O2729" s="426"/>
      <c r="P2729" s="427"/>
      <c r="Q2729" s="427"/>
      <c r="R2729" s="426"/>
      <c r="S2729" s="426"/>
      <c r="T2729" s="426"/>
      <c r="U2729" s="426"/>
      <c r="V2729" s="426"/>
      <c r="W2729" s="426"/>
      <c r="X2729" s="427"/>
      <c r="Y2729" s="416" t="e">
        <f t="shared" si="211"/>
        <v>#N/A</v>
      </c>
      <c r="Z2729" s="416" t="e">
        <f t="shared" si="212"/>
        <v>#N/A</v>
      </c>
      <c r="AA2729" s="416" t="str">
        <f t="shared" si="213"/>
        <v/>
      </c>
      <c r="AB2729" s="416" t="e">
        <f t="shared" si="214"/>
        <v>#N/A</v>
      </c>
      <c r="AC2729" s="416" t="e">
        <f t="shared" si="215"/>
        <v>#N/A</v>
      </c>
    </row>
    <row r="2730" ht="22.5" customHeight="1" spans="1:29">
      <c r="A2730" s="421"/>
      <c r="B2730" s="422"/>
      <c r="C2730" s="422"/>
      <c r="D2730" s="421"/>
      <c r="E2730" s="421"/>
      <c r="F2730" s="421"/>
      <c r="G2730" s="421"/>
      <c r="H2730" s="421"/>
      <c r="I2730" s="421"/>
      <c r="J2730" s="421"/>
      <c r="K2730" s="421"/>
      <c r="L2730" s="421"/>
      <c r="M2730" s="421"/>
      <c r="N2730" s="426"/>
      <c r="O2730" s="426"/>
      <c r="P2730" s="427"/>
      <c r="Q2730" s="427"/>
      <c r="R2730" s="426"/>
      <c r="S2730" s="426"/>
      <c r="T2730" s="426"/>
      <c r="U2730" s="426"/>
      <c r="V2730" s="426"/>
      <c r="W2730" s="426"/>
      <c r="X2730" s="427"/>
      <c r="Y2730" s="416" t="e">
        <f t="shared" si="211"/>
        <v>#N/A</v>
      </c>
      <c r="Z2730" s="416" t="e">
        <f t="shared" si="212"/>
        <v>#N/A</v>
      </c>
      <c r="AA2730" s="416" t="str">
        <f t="shared" si="213"/>
        <v/>
      </c>
      <c r="AB2730" s="416" t="e">
        <f t="shared" si="214"/>
        <v>#N/A</v>
      </c>
      <c r="AC2730" s="416" t="e">
        <f t="shared" si="215"/>
        <v>#N/A</v>
      </c>
    </row>
    <row r="2731" ht="22.5" customHeight="1" spans="1:29">
      <c r="A2731" s="421"/>
      <c r="B2731" s="422"/>
      <c r="C2731" s="422"/>
      <c r="D2731" s="421"/>
      <c r="E2731" s="421"/>
      <c r="F2731" s="421"/>
      <c r="G2731" s="421"/>
      <c r="H2731" s="421"/>
      <c r="I2731" s="421"/>
      <c r="J2731" s="421"/>
      <c r="K2731" s="421"/>
      <c r="L2731" s="421"/>
      <c r="M2731" s="421"/>
      <c r="N2731" s="426"/>
      <c r="O2731" s="426"/>
      <c r="P2731" s="427"/>
      <c r="Q2731" s="427"/>
      <c r="R2731" s="426"/>
      <c r="S2731" s="426"/>
      <c r="T2731" s="426"/>
      <c r="U2731" s="426"/>
      <c r="V2731" s="426"/>
      <c r="W2731" s="426"/>
      <c r="X2731" s="427"/>
      <c r="Y2731" s="416" t="e">
        <f t="shared" si="211"/>
        <v>#N/A</v>
      </c>
      <c r="Z2731" s="416" t="e">
        <f t="shared" si="212"/>
        <v>#N/A</v>
      </c>
      <c r="AA2731" s="416" t="str">
        <f t="shared" si="213"/>
        <v/>
      </c>
      <c r="AB2731" s="416" t="e">
        <f t="shared" si="214"/>
        <v>#N/A</v>
      </c>
      <c r="AC2731" s="416" t="e">
        <f t="shared" si="215"/>
        <v>#N/A</v>
      </c>
    </row>
    <row r="2732" ht="22.5" customHeight="1" spans="1:29">
      <c r="A2732" s="421"/>
      <c r="B2732" s="422"/>
      <c r="C2732" s="422"/>
      <c r="D2732" s="421"/>
      <c r="E2732" s="421"/>
      <c r="F2732" s="421"/>
      <c r="G2732" s="421"/>
      <c r="H2732" s="421"/>
      <c r="I2732" s="421"/>
      <c r="J2732" s="421"/>
      <c r="K2732" s="421"/>
      <c r="L2732" s="421"/>
      <c r="M2732" s="421"/>
      <c r="N2732" s="426"/>
      <c r="O2732" s="426"/>
      <c r="P2732" s="427"/>
      <c r="Q2732" s="427"/>
      <c r="R2732" s="426"/>
      <c r="S2732" s="426"/>
      <c r="T2732" s="426"/>
      <c r="U2732" s="426"/>
      <c r="V2732" s="426"/>
      <c r="W2732" s="426"/>
      <c r="X2732" s="427"/>
      <c r="Y2732" s="416" t="e">
        <f t="shared" si="211"/>
        <v>#N/A</v>
      </c>
      <c r="Z2732" s="416" t="e">
        <f t="shared" si="212"/>
        <v>#N/A</v>
      </c>
      <c r="AA2732" s="416" t="str">
        <f t="shared" si="213"/>
        <v/>
      </c>
      <c r="AB2732" s="416" t="e">
        <f t="shared" si="214"/>
        <v>#N/A</v>
      </c>
      <c r="AC2732" s="416" t="e">
        <f t="shared" si="215"/>
        <v>#N/A</v>
      </c>
    </row>
    <row r="2733" ht="22.5" customHeight="1" spans="1:29">
      <c r="A2733" s="421"/>
      <c r="B2733" s="422"/>
      <c r="C2733" s="422"/>
      <c r="D2733" s="421"/>
      <c r="E2733" s="421"/>
      <c r="F2733" s="421"/>
      <c r="G2733" s="421"/>
      <c r="H2733" s="421"/>
      <c r="I2733" s="421"/>
      <c r="J2733" s="421"/>
      <c r="K2733" s="421"/>
      <c r="L2733" s="421"/>
      <c r="M2733" s="421"/>
      <c r="N2733" s="426"/>
      <c r="O2733" s="426"/>
      <c r="P2733" s="427"/>
      <c r="Q2733" s="427"/>
      <c r="R2733" s="426"/>
      <c r="S2733" s="426"/>
      <c r="T2733" s="426"/>
      <c r="U2733" s="426"/>
      <c r="V2733" s="426"/>
      <c r="W2733" s="426"/>
      <c r="X2733" s="427"/>
      <c r="Y2733" s="416" t="e">
        <f t="shared" si="211"/>
        <v>#N/A</v>
      </c>
      <c r="Z2733" s="416" t="e">
        <f t="shared" si="212"/>
        <v>#N/A</v>
      </c>
      <c r="AA2733" s="416" t="str">
        <f t="shared" si="213"/>
        <v/>
      </c>
      <c r="AB2733" s="416" t="e">
        <f t="shared" si="214"/>
        <v>#N/A</v>
      </c>
      <c r="AC2733" s="416" t="e">
        <f t="shared" si="215"/>
        <v>#N/A</v>
      </c>
    </row>
    <row r="2734" ht="22.5" customHeight="1" spans="1:29">
      <c r="A2734" s="421"/>
      <c r="B2734" s="422"/>
      <c r="C2734" s="422"/>
      <c r="D2734" s="421"/>
      <c r="E2734" s="421"/>
      <c r="F2734" s="421"/>
      <c r="G2734" s="421"/>
      <c r="H2734" s="421"/>
      <c r="I2734" s="421"/>
      <c r="J2734" s="421"/>
      <c r="K2734" s="421"/>
      <c r="L2734" s="421"/>
      <c r="M2734" s="421"/>
      <c r="N2734" s="426"/>
      <c r="O2734" s="426"/>
      <c r="P2734" s="427"/>
      <c r="Q2734" s="427"/>
      <c r="R2734" s="426"/>
      <c r="S2734" s="426"/>
      <c r="T2734" s="426"/>
      <c r="U2734" s="426"/>
      <c r="V2734" s="426"/>
      <c r="W2734" s="426"/>
      <c r="X2734" s="427"/>
      <c r="Y2734" s="416" t="e">
        <f t="shared" si="211"/>
        <v>#N/A</v>
      </c>
      <c r="Z2734" s="416" t="e">
        <f t="shared" si="212"/>
        <v>#N/A</v>
      </c>
      <c r="AA2734" s="416" t="str">
        <f t="shared" si="213"/>
        <v/>
      </c>
      <c r="AB2734" s="416" t="e">
        <f t="shared" si="214"/>
        <v>#N/A</v>
      </c>
      <c r="AC2734" s="416" t="e">
        <f t="shared" si="215"/>
        <v>#N/A</v>
      </c>
    </row>
    <row r="2735" ht="22.5" customHeight="1" spans="1:29">
      <c r="A2735" s="421"/>
      <c r="B2735" s="422"/>
      <c r="C2735" s="422"/>
      <c r="D2735" s="421"/>
      <c r="E2735" s="421"/>
      <c r="F2735" s="421"/>
      <c r="G2735" s="421"/>
      <c r="H2735" s="421"/>
      <c r="I2735" s="421"/>
      <c r="J2735" s="421"/>
      <c r="K2735" s="421"/>
      <c r="L2735" s="421"/>
      <c r="M2735" s="421"/>
      <c r="N2735" s="426"/>
      <c r="O2735" s="426"/>
      <c r="P2735" s="427"/>
      <c r="Q2735" s="427"/>
      <c r="R2735" s="426"/>
      <c r="S2735" s="426"/>
      <c r="T2735" s="426"/>
      <c r="U2735" s="426"/>
      <c r="V2735" s="426"/>
      <c r="W2735" s="426"/>
      <c r="X2735" s="427"/>
      <c r="Y2735" s="416" t="e">
        <f t="shared" si="211"/>
        <v>#N/A</v>
      </c>
      <c r="Z2735" s="416" t="e">
        <f t="shared" si="212"/>
        <v>#N/A</v>
      </c>
      <c r="AA2735" s="416" t="str">
        <f t="shared" si="213"/>
        <v/>
      </c>
      <c r="AB2735" s="416" t="e">
        <f t="shared" si="214"/>
        <v>#N/A</v>
      </c>
      <c r="AC2735" s="416" t="e">
        <f t="shared" si="215"/>
        <v>#N/A</v>
      </c>
    </row>
    <row r="2736" ht="22.5" customHeight="1" spans="1:29">
      <c r="A2736" s="421"/>
      <c r="B2736" s="422"/>
      <c r="C2736" s="422"/>
      <c r="D2736" s="421"/>
      <c r="E2736" s="421"/>
      <c r="F2736" s="421"/>
      <c r="G2736" s="421"/>
      <c r="H2736" s="421"/>
      <c r="I2736" s="421"/>
      <c r="J2736" s="421"/>
      <c r="K2736" s="421"/>
      <c r="L2736" s="421"/>
      <c r="M2736" s="421"/>
      <c r="N2736" s="426"/>
      <c r="O2736" s="426"/>
      <c r="P2736" s="427"/>
      <c r="Q2736" s="427"/>
      <c r="R2736" s="426"/>
      <c r="S2736" s="426"/>
      <c r="T2736" s="426"/>
      <c r="U2736" s="426"/>
      <c r="V2736" s="426"/>
      <c r="W2736" s="426"/>
      <c r="X2736" s="427"/>
      <c r="Y2736" s="416" t="e">
        <f t="shared" si="211"/>
        <v>#N/A</v>
      </c>
      <c r="Z2736" s="416" t="e">
        <f t="shared" si="212"/>
        <v>#N/A</v>
      </c>
      <c r="AA2736" s="416" t="str">
        <f t="shared" si="213"/>
        <v/>
      </c>
      <c r="AB2736" s="416" t="e">
        <f t="shared" si="214"/>
        <v>#N/A</v>
      </c>
      <c r="AC2736" s="416" t="e">
        <f t="shared" si="215"/>
        <v>#N/A</v>
      </c>
    </row>
    <row r="2737" ht="22.5" customHeight="1" spans="1:29">
      <c r="A2737" s="421"/>
      <c r="B2737" s="422"/>
      <c r="C2737" s="422"/>
      <c r="D2737" s="421"/>
      <c r="E2737" s="421"/>
      <c r="F2737" s="421"/>
      <c r="G2737" s="421"/>
      <c r="H2737" s="421"/>
      <c r="I2737" s="421"/>
      <c r="J2737" s="421"/>
      <c r="K2737" s="421"/>
      <c r="L2737" s="421"/>
      <c r="M2737" s="421"/>
      <c r="N2737" s="426"/>
      <c r="O2737" s="426"/>
      <c r="P2737" s="427"/>
      <c r="Q2737" s="427"/>
      <c r="R2737" s="426"/>
      <c r="S2737" s="426"/>
      <c r="T2737" s="426"/>
      <c r="U2737" s="426"/>
      <c r="V2737" s="426"/>
      <c r="W2737" s="426"/>
      <c r="X2737" s="427"/>
      <c r="Y2737" s="416" t="e">
        <f t="shared" si="211"/>
        <v>#N/A</v>
      </c>
      <c r="Z2737" s="416" t="e">
        <f t="shared" si="212"/>
        <v>#N/A</v>
      </c>
      <c r="AA2737" s="416" t="str">
        <f t="shared" si="213"/>
        <v/>
      </c>
      <c r="AB2737" s="416" t="e">
        <f t="shared" si="214"/>
        <v>#N/A</v>
      </c>
      <c r="AC2737" s="416" t="e">
        <f t="shared" si="215"/>
        <v>#N/A</v>
      </c>
    </row>
    <row r="2738" ht="22.5" customHeight="1" spans="1:29">
      <c r="A2738" s="421"/>
      <c r="B2738" s="422"/>
      <c r="C2738" s="422"/>
      <c r="D2738" s="421"/>
      <c r="E2738" s="421"/>
      <c r="F2738" s="421"/>
      <c r="G2738" s="421"/>
      <c r="H2738" s="421"/>
      <c r="I2738" s="421"/>
      <c r="J2738" s="421"/>
      <c r="K2738" s="421"/>
      <c r="L2738" s="421"/>
      <c r="M2738" s="421"/>
      <c r="N2738" s="426"/>
      <c r="O2738" s="426"/>
      <c r="P2738" s="427"/>
      <c r="Q2738" s="427"/>
      <c r="R2738" s="426"/>
      <c r="S2738" s="426"/>
      <c r="T2738" s="426"/>
      <c r="U2738" s="426"/>
      <c r="V2738" s="426"/>
      <c r="W2738" s="426"/>
      <c r="X2738" s="427"/>
      <c r="Y2738" s="416" t="e">
        <f t="shared" si="211"/>
        <v>#N/A</v>
      </c>
      <c r="Z2738" s="416" t="e">
        <f t="shared" si="212"/>
        <v>#N/A</v>
      </c>
      <c r="AA2738" s="416" t="str">
        <f t="shared" si="213"/>
        <v/>
      </c>
      <c r="AB2738" s="416" t="e">
        <f t="shared" si="214"/>
        <v>#N/A</v>
      </c>
      <c r="AC2738" s="416" t="e">
        <f t="shared" si="215"/>
        <v>#N/A</v>
      </c>
    </row>
    <row r="2739" ht="22.5" customHeight="1" spans="1:29">
      <c r="A2739" s="421"/>
      <c r="B2739" s="422"/>
      <c r="C2739" s="422"/>
      <c r="D2739" s="421"/>
      <c r="E2739" s="421"/>
      <c r="F2739" s="421"/>
      <c r="G2739" s="421"/>
      <c r="H2739" s="421"/>
      <c r="I2739" s="421"/>
      <c r="J2739" s="421"/>
      <c r="K2739" s="421"/>
      <c r="L2739" s="421"/>
      <c r="M2739" s="421"/>
      <c r="N2739" s="426"/>
      <c r="O2739" s="426"/>
      <c r="P2739" s="427"/>
      <c r="Q2739" s="427"/>
      <c r="R2739" s="426"/>
      <c r="S2739" s="426"/>
      <c r="T2739" s="426"/>
      <c r="U2739" s="426"/>
      <c r="V2739" s="426"/>
      <c r="W2739" s="426"/>
      <c r="X2739" s="427"/>
      <c r="Y2739" s="416" t="e">
        <f t="shared" si="211"/>
        <v>#N/A</v>
      </c>
      <c r="Z2739" s="416" t="e">
        <f t="shared" si="212"/>
        <v>#N/A</v>
      </c>
      <c r="AA2739" s="416" t="str">
        <f t="shared" si="213"/>
        <v/>
      </c>
      <c r="AB2739" s="416" t="e">
        <f t="shared" si="214"/>
        <v>#N/A</v>
      </c>
      <c r="AC2739" s="416" t="e">
        <f t="shared" si="215"/>
        <v>#N/A</v>
      </c>
    </row>
    <row r="2740" ht="22.5" customHeight="1" spans="1:29">
      <c r="A2740" s="421"/>
      <c r="B2740" s="422"/>
      <c r="C2740" s="422"/>
      <c r="D2740" s="421"/>
      <c r="E2740" s="421"/>
      <c r="F2740" s="421"/>
      <c r="G2740" s="421"/>
      <c r="H2740" s="421"/>
      <c r="I2740" s="421"/>
      <c r="J2740" s="421"/>
      <c r="K2740" s="421"/>
      <c r="L2740" s="421"/>
      <c r="M2740" s="421"/>
      <c r="N2740" s="426"/>
      <c r="O2740" s="426"/>
      <c r="P2740" s="427"/>
      <c r="Q2740" s="427"/>
      <c r="R2740" s="426"/>
      <c r="S2740" s="426"/>
      <c r="T2740" s="426"/>
      <c r="U2740" s="426"/>
      <c r="V2740" s="426"/>
      <c r="W2740" s="426"/>
      <c r="X2740" s="427"/>
      <c r="Y2740" s="416" t="e">
        <f t="shared" si="211"/>
        <v>#N/A</v>
      </c>
      <c r="Z2740" s="416" t="e">
        <f t="shared" si="212"/>
        <v>#N/A</v>
      </c>
      <c r="AA2740" s="416" t="str">
        <f t="shared" si="213"/>
        <v/>
      </c>
      <c r="AB2740" s="416" t="e">
        <f t="shared" si="214"/>
        <v>#N/A</v>
      </c>
      <c r="AC2740" s="416" t="e">
        <f t="shared" si="215"/>
        <v>#N/A</v>
      </c>
    </row>
    <row r="2741" ht="22.5" customHeight="1" spans="1:29">
      <c r="A2741" s="421"/>
      <c r="B2741" s="422"/>
      <c r="C2741" s="422"/>
      <c r="D2741" s="421"/>
      <c r="E2741" s="421"/>
      <c r="F2741" s="421"/>
      <c r="G2741" s="421"/>
      <c r="H2741" s="421"/>
      <c r="I2741" s="421"/>
      <c r="J2741" s="421"/>
      <c r="K2741" s="421"/>
      <c r="L2741" s="421"/>
      <c r="M2741" s="421"/>
      <c r="N2741" s="426"/>
      <c r="O2741" s="426"/>
      <c r="P2741" s="427"/>
      <c r="Q2741" s="427"/>
      <c r="R2741" s="426"/>
      <c r="S2741" s="426"/>
      <c r="T2741" s="426"/>
      <c r="U2741" s="426"/>
      <c r="V2741" s="426"/>
      <c r="W2741" s="426"/>
      <c r="X2741" s="427"/>
      <c r="Y2741" s="416" t="e">
        <f t="shared" si="211"/>
        <v>#N/A</v>
      </c>
      <c r="Z2741" s="416" t="e">
        <f t="shared" si="212"/>
        <v>#N/A</v>
      </c>
      <c r="AA2741" s="416" t="str">
        <f t="shared" si="213"/>
        <v/>
      </c>
      <c r="AB2741" s="416" t="e">
        <f t="shared" si="214"/>
        <v>#N/A</v>
      </c>
      <c r="AC2741" s="416" t="e">
        <f t="shared" si="215"/>
        <v>#N/A</v>
      </c>
    </row>
    <row r="2742" ht="22.5" customHeight="1" spans="1:29">
      <c r="A2742" s="421"/>
      <c r="B2742" s="422"/>
      <c r="C2742" s="422"/>
      <c r="D2742" s="421"/>
      <c r="E2742" s="421"/>
      <c r="F2742" s="421"/>
      <c r="G2742" s="421"/>
      <c r="H2742" s="421"/>
      <c r="I2742" s="421"/>
      <c r="J2742" s="421"/>
      <c r="K2742" s="421"/>
      <c r="L2742" s="421"/>
      <c r="M2742" s="421"/>
      <c r="N2742" s="426"/>
      <c r="O2742" s="426"/>
      <c r="P2742" s="427"/>
      <c r="Q2742" s="427"/>
      <c r="R2742" s="426"/>
      <c r="S2742" s="426"/>
      <c r="T2742" s="426"/>
      <c r="U2742" s="426"/>
      <c r="V2742" s="426"/>
      <c r="W2742" s="426"/>
      <c r="X2742" s="427"/>
      <c r="Y2742" s="416" t="e">
        <f t="shared" si="211"/>
        <v>#N/A</v>
      </c>
      <c r="Z2742" s="416" t="e">
        <f t="shared" si="212"/>
        <v>#N/A</v>
      </c>
      <c r="AA2742" s="416" t="str">
        <f t="shared" si="213"/>
        <v/>
      </c>
      <c r="AB2742" s="416" t="e">
        <f t="shared" si="214"/>
        <v>#N/A</v>
      </c>
      <c r="AC2742" s="416" t="e">
        <f t="shared" si="215"/>
        <v>#N/A</v>
      </c>
    </row>
    <row r="2743" ht="22.5" customHeight="1" spans="1:29">
      <c r="A2743" s="421"/>
      <c r="B2743" s="422"/>
      <c r="C2743" s="422"/>
      <c r="D2743" s="421"/>
      <c r="E2743" s="421"/>
      <c r="F2743" s="421"/>
      <c r="G2743" s="421"/>
      <c r="H2743" s="421"/>
      <c r="I2743" s="421"/>
      <c r="J2743" s="421"/>
      <c r="K2743" s="421"/>
      <c r="L2743" s="421"/>
      <c r="M2743" s="421"/>
      <c r="N2743" s="426"/>
      <c r="O2743" s="426"/>
      <c r="P2743" s="427"/>
      <c r="Q2743" s="427"/>
      <c r="R2743" s="426"/>
      <c r="S2743" s="426"/>
      <c r="T2743" s="426"/>
      <c r="U2743" s="426"/>
      <c r="V2743" s="426"/>
      <c r="W2743" s="426"/>
      <c r="X2743" s="427"/>
      <c r="Y2743" s="416" t="e">
        <f t="shared" si="211"/>
        <v>#N/A</v>
      </c>
      <c r="Z2743" s="416" t="e">
        <f t="shared" si="212"/>
        <v>#N/A</v>
      </c>
      <c r="AA2743" s="416" t="str">
        <f t="shared" si="213"/>
        <v/>
      </c>
      <c r="AB2743" s="416" t="e">
        <f t="shared" si="214"/>
        <v>#N/A</v>
      </c>
      <c r="AC2743" s="416" t="e">
        <f t="shared" si="215"/>
        <v>#N/A</v>
      </c>
    </row>
    <row r="2744" ht="22.5" customHeight="1" spans="1:29">
      <c r="A2744" s="421"/>
      <c r="B2744" s="422"/>
      <c r="C2744" s="422"/>
      <c r="D2744" s="421"/>
      <c r="E2744" s="421"/>
      <c r="F2744" s="421"/>
      <c r="G2744" s="421"/>
      <c r="H2744" s="421"/>
      <c r="I2744" s="421"/>
      <c r="J2744" s="421"/>
      <c r="K2744" s="421"/>
      <c r="L2744" s="421"/>
      <c r="M2744" s="421"/>
      <c r="N2744" s="426"/>
      <c r="O2744" s="426"/>
      <c r="P2744" s="427"/>
      <c r="Q2744" s="427"/>
      <c r="R2744" s="426"/>
      <c r="S2744" s="426"/>
      <c r="T2744" s="426"/>
      <c r="U2744" s="426"/>
      <c r="V2744" s="426"/>
      <c r="W2744" s="426"/>
      <c r="X2744" s="427"/>
      <c r="Y2744" s="416" t="e">
        <f t="shared" si="211"/>
        <v>#N/A</v>
      </c>
      <c r="Z2744" s="416" t="e">
        <f t="shared" si="212"/>
        <v>#N/A</v>
      </c>
      <c r="AA2744" s="416" t="str">
        <f t="shared" si="213"/>
        <v/>
      </c>
      <c r="AB2744" s="416" t="e">
        <f t="shared" si="214"/>
        <v>#N/A</v>
      </c>
      <c r="AC2744" s="416" t="e">
        <f t="shared" si="215"/>
        <v>#N/A</v>
      </c>
    </row>
    <row r="2745" ht="22.5" customHeight="1" spans="1:29">
      <c r="A2745" s="421"/>
      <c r="B2745" s="422"/>
      <c r="C2745" s="422"/>
      <c r="D2745" s="421"/>
      <c r="E2745" s="421"/>
      <c r="F2745" s="421"/>
      <c r="G2745" s="421"/>
      <c r="H2745" s="421"/>
      <c r="I2745" s="421"/>
      <c r="J2745" s="421"/>
      <c r="K2745" s="421"/>
      <c r="L2745" s="421"/>
      <c r="M2745" s="421"/>
      <c r="N2745" s="426"/>
      <c r="O2745" s="426"/>
      <c r="P2745" s="427"/>
      <c r="Q2745" s="427"/>
      <c r="R2745" s="426"/>
      <c r="S2745" s="426"/>
      <c r="T2745" s="426"/>
      <c r="U2745" s="426"/>
      <c r="V2745" s="426"/>
      <c r="W2745" s="426"/>
      <c r="X2745" s="427"/>
      <c r="Y2745" s="416" t="e">
        <f t="shared" si="211"/>
        <v>#N/A</v>
      </c>
      <c r="Z2745" s="416" t="e">
        <f t="shared" si="212"/>
        <v>#N/A</v>
      </c>
      <c r="AA2745" s="416" t="str">
        <f t="shared" si="213"/>
        <v/>
      </c>
      <c r="AB2745" s="416" t="e">
        <f t="shared" si="214"/>
        <v>#N/A</v>
      </c>
      <c r="AC2745" s="416" t="e">
        <f t="shared" si="215"/>
        <v>#N/A</v>
      </c>
    </row>
    <row r="2746" ht="22.5" customHeight="1" spans="1:29">
      <c r="A2746" s="421"/>
      <c r="B2746" s="422"/>
      <c r="C2746" s="422"/>
      <c r="D2746" s="421"/>
      <c r="E2746" s="421"/>
      <c r="F2746" s="421"/>
      <c r="G2746" s="421"/>
      <c r="H2746" s="421"/>
      <c r="I2746" s="421"/>
      <c r="J2746" s="421"/>
      <c r="K2746" s="421"/>
      <c r="L2746" s="421"/>
      <c r="M2746" s="421"/>
      <c r="N2746" s="426"/>
      <c r="O2746" s="426"/>
      <c r="P2746" s="427"/>
      <c r="Q2746" s="427"/>
      <c r="R2746" s="426"/>
      <c r="S2746" s="426"/>
      <c r="T2746" s="426"/>
      <c r="U2746" s="426"/>
      <c r="V2746" s="426"/>
      <c r="W2746" s="426"/>
      <c r="X2746" s="427"/>
      <c r="Y2746" s="416" t="e">
        <f t="shared" si="211"/>
        <v>#N/A</v>
      </c>
      <c r="Z2746" s="416" t="e">
        <f t="shared" si="212"/>
        <v>#N/A</v>
      </c>
      <c r="AA2746" s="416" t="str">
        <f t="shared" si="213"/>
        <v/>
      </c>
      <c r="AB2746" s="416" t="e">
        <f t="shared" si="214"/>
        <v>#N/A</v>
      </c>
      <c r="AC2746" s="416" t="e">
        <f t="shared" si="215"/>
        <v>#N/A</v>
      </c>
    </row>
    <row r="2747" ht="22.5" customHeight="1" spans="1:29">
      <c r="A2747" s="421"/>
      <c r="B2747" s="422"/>
      <c r="C2747" s="422"/>
      <c r="D2747" s="421"/>
      <c r="E2747" s="421"/>
      <c r="F2747" s="421"/>
      <c r="G2747" s="421"/>
      <c r="H2747" s="421"/>
      <c r="I2747" s="421"/>
      <c r="J2747" s="421"/>
      <c r="K2747" s="421"/>
      <c r="L2747" s="421"/>
      <c r="M2747" s="421"/>
      <c r="N2747" s="426"/>
      <c r="O2747" s="426"/>
      <c r="P2747" s="427"/>
      <c r="Q2747" s="427"/>
      <c r="R2747" s="426"/>
      <c r="S2747" s="426"/>
      <c r="T2747" s="426"/>
      <c r="U2747" s="426"/>
      <c r="V2747" s="426"/>
      <c r="W2747" s="426"/>
      <c r="X2747" s="427"/>
      <c r="Y2747" s="416" t="e">
        <f t="shared" si="211"/>
        <v>#N/A</v>
      </c>
      <c r="Z2747" s="416" t="e">
        <f t="shared" si="212"/>
        <v>#N/A</v>
      </c>
      <c r="AA2747" s="416" t="str">
        <f t="shared" si="213"/>
        <v/>
      </c>
      <c r="AB2747" s="416" t="e">
        <f t="shared" si="214"/>
        <v>#N/A</v>
      </c>
      <c r="AC2747" s="416" t="e">
        <f t="shared" si="215"/>
        <v>#N/A</v>
      </c>
    </row>
    <row r="2748" ht="22.5" customHeight="1" spans="1:29">
      <c r="A2748" s="421"/>
      <c r="B2748" s="422"/>
      <c r="C2748" s="422"/>
      <c r="D2748" s="421"/>
      <c r="E2748" s="421"/>
      <c r="F2748" s="421"/>
      <c r="G2748" s="421"/>
      <c r="H2748" s="421"/>
      <c r="I2748" s="421"/>
      <c r="J2748" s="421"/>
      <c r="K2748" s="421"/>
      <c r="L2748" s="421"/>
      <c r="M2748" s="421"/>
      <c r="N2748" s="426"/>
      <c r="O2748" s="426"/>
      <c r="P2748" s="427"/>
      <c r="Q2748" s="427"/>
      <c r="R2748" s="426"/>
      <c r="S2748" s="426"/>
      <c r="T2748" s="426"/>
      <c r="U2748" s="426"/>
      <c r="V2748" s="426"/>
      <c r="W2748" s="426"/>
      <c r="X2748" s="427"/>
      <c r="Y2748" s="416" t="e">
        <f t="shared" si="211"/>
        <v>#N/A</v>
      </c>
      <c r="Z2748" s="416" t="e">
        <f t="shared" si="212"/>
        <v>#N/A</v>
      </c>
      <c r="AA2748" s="416" t="str">
        <f t="shared" si="213"/>
        <v/>
      </c>
      <c r="AB2748" s="416" t="e">
        <f t="shared" si="214"/>
        <v>#N/A</v>
      </c>
      <c r="AC2748" s="416" t="e">
        <f t="shared" si="215"/>
        <v>#N/A</v>
      </c>
    </row>
    <row r="2749" ht="22.5" customHeight="1" spans="1:29">
      <c r="A2749" s="421"/>
      <c r="B2749" s="422"/>
      <c r="C2749" s="422"/>
      <c r="D2749" s="421"/>
      <c r="E2749" s="421"/>
      <c r="F2749" s="421"/>
      <c r="G2749" s="421"/>
      <c r="H2749" s="421"/>
      <c r="I2749" s="421"/>
      <c r="J2749" s="421"/>
      <c r="K2749" s="421"/>
      <c r="L2749" s="421"/>
      <c r="M2749" s="421"/>
      <c r="N2749" s="426"/>
      <c r="O2749" s="426"/>
      <c r="P2749" s="427"/>
      <c r="Q2749" s="427"/>
      <c r="R2749" s="426"/>
      <c r="S2749" s="426"/>
      <c r="T2749" s="426"/>
      <c r="U2749" s="426"/>
      <c r="V2749" s="426"/>
      <c r="W2749" s="426"/>
      <c r="X2749" s="427"/>
      <c r="Y2749" s="416" t="e">
        <f t="shared" si="211"/>
        <v>#N/A</v>
      </c>
      <c r="Z2749" s="416" t="e">
        <f t="shared" si="212"/>
        <v>#N/A</v>
      </c>
      <c r="AA2749" s="416" t="str">
        <f t="shared" si="213"/>
        <v/>
      </c>
      <c r="AB2749" s="416" t="e">
        <f t="shared" si="214"/>
        <v>#N/A</v>
      </c>
      <c r="AC2749" s="416" t="e">
        <f t="shared" si="215"/>
        <v>#N/A</v>
      </c>
    </row>
    <row r="2750" ht="22.5" customHeight="1" spans="1:29">
      <c r="A2750" s="421"/>
      <c r="B2750" s="422"/>
      <c r="C2750" s="422"/>
      <c r="D2750" s="421"/>
      <c r="E2750" s="421"/>
      <c r="F2750" s="421"/>
      <c r="G2750" s="421"/>
      <c r="H2750" s="421"/>
      <c r="I2750" s="421"/>
      <c r="J2750" s="421"/>
      <c r="K2750" s="421"/>
      <c r="L2750" s="421"/>
      <c r="M2750" s="421"/>
      <c r="N2750" s="426"/>
      <c r="O2750" s="426"/>
      <c r="P2750" s="427"/>
      <c r="Q2750" s="427"/>
      <c r="R2750" s="426"/>
      <c r="S2750" s="426"/>
      <c r="T2750" s="426"/>
      <c r="U2750" s="426"/>
      <c r="V2750" s="426"/>
      <c r="W2750" s="426"/>
      <c r="X2750" s="427"/>
      <c r="Y2750" s="416" t="e">
        <f t="shared" si="211"/>
        <v>#N/A</v>
      </c>
      <c r="Z2750" s="416" t="e">
        <f t="shared" si="212"/>
        <v>#N/A</v>
      </c>
      <c r="AA2750" s="416" t="str">
        <f t="shared" si="213"/>
        <v/>
      </c>
      <c r="AB2750" s="416" t="e">
        <f t="shared" si="214"/>
        <v>#N/A</v>
      </c>
      <c r="AC2750" s="416" t="e">
        <f t="shared" si="215"/>
        <v>#N/A</v>
      </c>
    </row>
    <row r="2751" ht="22.5" customHeight="1" spans="1:29">
      <c r="A2751" s="421"/>
      <c r="B2751" s="422"/>
      <c r="C2751" s="422"/>
      <c r="D2751" s="421"/>
      <c r="E2751" s="421"/>
      <c r="F2751" s="421"/>
      <c r="G2751" s="421"/>
      <c r="H2751" s="421"/>
      <c r="I2751" s="421"/>
      <c r="J2751" s="421"/>
      <c r="K2751" s="421"/>
      <c r="L2751" s="421"/>
      <c r="M2751" s="421"/>
      <c r="N2751" s="426"/>
      <c r="O2751" s="426"/>
      <c r="P2751" s="427"/>
      <c r="Q2751" s="427"/>
      <c r="R2751" s="426"/>
      <c r="S2751" s="426"/>
      <c r="T2751" s="426"/>
      <c r="U2751" s="426"/>
      <c r="V2751" s="426"/>
      <c r="W2751" s="426"/>
      <c r="X2751" s="427"/>
      <c r="Y2751" s="416" t="e">
        <f t="shared" si="211"/>
        <v>#N/A</v>
      </c>
      <c r="Z2751" s="416" t="e">
        <f t="shared" si="212"/>
        <v>#N/A</v>
      </c>
      <c r="AA2751" s="416" t="str">
        <f t="shared" si="213"/>
        <v/>
      </c>
      <c r="AB2751" s="416" t="e">
        <f t="shared" si="214"/>
        <v>#N/A</v>
      </c>
      <c r="AC2751" s="416" t="e">
        <f t="shared" si="215"/>
        <v>#N/A</v>
      </c>
    </row>
    <row r="2752" ht="22.5" customHeight="1" spans="1:29">
      <c r="A2752" s="421"/>
      <c r="B2752" s="422"/>
      <c r="C2752" s="422"/>
      <c r="D2752" s="421"/>
      <c r="E2752" s="421"/>
      <c r="F2752" s="421"/>
      <c r="G2752" s="421"/>
      <c r="H2752" s="421"/>
      <c r="I2752" s="421"/>
      <c r="J2752" s="421"/>
      <c r="K2752" s="421"/>
      <c r="L2752" s="421"/>
      <c r="M2752" s="421"/>
      <c r="N2752" s="426"/>
      <c r="O2752" s="426"/>
      <c r="P2752" s="427"/>
      <c r="Q2752" s="427"/>
      <c r="R2752" s="426"/>
      <c r="S2752" s="426"/>
      <c r="T2752" s="426"/>
      <c r="U2752" s="426"/>
      <c r="V2752" s="426"/>
      <c r="W2752" s="426"/>
      <c r="X2752" s="427"/>
      <c r="Y2752" s="416" t="e">
        <f t="shared" si="211"/>
        <v>#N/A</v>
      </c>
      <c r="Z2752" s="416" t="e">
        <f t="shared" si="212"/>
        <v>#N/A</v>
      </c>
      <c r="AA2752" s="416" t="str">
        <f t="shared" si="213"/>
        <v/>
      </c>
      <c r="AB2752" s="416" t="e">
        <f t="shared" si="214"/>
        <v>#N/A</v>
      </c>
      <c r="AC2752" s="416" t="e">
        <f t="shared" si="215"/>
        <v>#N/A</v>
      </c>
    </row>
    <row r="2753" ht="22.5" customHeight="1" spans="1:29">
      <c r="A2753" s="421"/>
      <c r="B2753" s="422"/>
      <c r="C2753" s="422"/>
      <c r="D2753" s="421"/>
      <c r="E2753" s="421"/>
      <c r="F2753" s="421"/>
      <c r="G2753" s="421"/>
      <c r="H2753" s="421"/>
      <c r="I2753" s="421"/>
      <c r="J2753" s="421"/>
      <c r="K2753" s="421"/>
      <c r="L2753" s="421"/>
      <c r="M2753" s="421"/>
      <c r="N2753" s="426"/>
      <c r="O2753" s="426"/>
      <c r="P2753" s="427"/>
      <c r="Q2753" s="427"/>
      <c r="R2753" s="426"/>
      <c r="S2753" s="426"/>
      <c r="T2753" s="426"/>
      <c r="U2753" s="426"/>
      <c r="V2753" s="426"/>
      <c r="W2753" s="426"/>
      <c r="X2753" s="427"/>
      <c r="Y2753" s="416" t="e">
        <f t="shared" si="211"/>
        <v>#N/A</v>
      </c>
      <c r="Z2753" s="416" t="e">
        <f t="shared" si="212"/>
        <v>#N/A</v>
      </c>
      <c r="AA2753" s="416" t="str">
        <f t="shared" si="213"/>
        <v/>
      </c>
      <c r="AB2753" s="416" t="e">
        <f t="shared" si="214"/>
        <v>#N/A</v>
      </c>
      <c r="AC2753" s="416" t="e">
        <f t="shared" si="215"/>
        <v>#N/A</v>
      </c>
    </row>
    <row r="2754" ht="22.5" customHeight="1" spans="1:29">
      <c r="A2754" s="421"/>
      <c r="B2754" s="422"/>
      <c r="C2754" s="422"/>
      <c r="D2754" s="421"/>
      <c r="E2754" s="421"/>
      <c r="F2754" s="421"/>
      <c r="G2754" s="421"/>
      <c r="H2754" s="421"/>
      <c r="I2754" s="421"/>
      <c r="J2754" s="421"/>
      <c r="K2754" s="421"/>
      <c r="L2754" s="421"/>
      <c r="M2754" s="421"/>
      <c r="N2754" s="426"/>
      <c r="O2754" s="426"/>
      <c r="P2754" s="427"/>
      <c r="Q2754" s="427"/>
      <c r="R2754" s="426"/>
      <c r="S2754" s="426"/>
      <c r="T2754" s="426"/>
      <c r="U2754" s="426"/>
      <c r="V2754" s="426"/>
      <c r="W2754" s="426"/>
      <c r="X2754" s="427"/>
      <c r="Y2754" s="416" t="e">
        <f t="shared" si="211"/>
        <v>#N/A</v>
      </c>
      <c r="Z2754" s="416" t="e">
        <f t="shared" si="212"/>
        <v>#N/A</v>
      </c>
      <c r="AA2754" s="416" t="str">
        <f t="shared" si="213"/>
        <v/>
      </c>
      <c r="AB2754" s="416" t="e">
        <f t="shared" si="214"/>
        <v>#N/A</v>
      </c>
      <c r="AC2754" s="416" t="e">
        <f t="shared" si="215"/>
        <v>#N/A</v>
      </c>
    </row>
    <row r="2755" ht="22.5" customHeight="1" spans="1:29">
      <c r="A2755" s="421"/>
      <c r="B2755" s="422"/>
      <c r="C2755" s="422"/>
      <c r="D2755" s="421"/>
      <c r="E2755" s="421"/>
      <c r="F2755" s="421"/>
      <c r="G2755" s="421"/>
      <c r="H2755" s="421"/>
      <c r="I2755" s="421"/>
      <c r="J2755" s="421"/>
      <c r="K2755" s="421"/>
      <c r="L2755" s="421"/>
      <c r="M2755" s="421"/>
      <c r="N2755" s="426"/>
      <c r="O2755" s="426"/>
      <c r="P2755" s="427"/>
      <c r="Q2755" s="427"/>
      <c r="R2755" s="426"/>
      <c r="S2755" s="426"/>
      <c r="T2755" s="426"/>
      <c r="U2755" s="426"/>
      <c r="V2755" s="426"/>
      <c r="W2755" s="426"/>
      <c r="X2755" s="427"/>
      <c r="Y2755" s="416" t="e">
        <f t="shared" si="211"/>
        <v>#N/A</v>
      </c>
      <c r="Z2755" s="416" t="e">
        <f t="shared" si="212"/>
        <v>#N/A</v>
      </c>
      <c r="AA2755" s="416" t="str">
        <f t="shared" si="213"/>
        <v/>
      </c>
      <c r="AB2755" s="416" t="e">
        <f t="shared" si="214"/>
        <v>#N/A</v>
      </c>
      <c r="AC2755" s="416" t="e">
        <f t="shared" si="215"/>
        <v>#N/A</v>
      </c>
    </row>
    <row r="2756" ht="22.5" customHeight="1" spans="1:29">
      <c r="A2756" s="421"/>
      <c r="B2756" s="422"/>
      <c r="C2756" s="422"/>
      <c r="D2756" s="421"/>
      <c r="E2756" s="421"/>
      <c r="F2756" s="421"/>
      <c r="G2756" s="421"/>
      <c r="H2756" s="421"/>
      <c r="I2756" s="421"/>
      <c r="J2756" s="421"/>
      <c r="K2756" s="421"/>
      <c r="L2756" s="421"/>
      <c r="M2756" s="421"/>
      <c r="N2756" s="426"/>
      <c r="O2756" s="426"/>
      <c r="P2756" s="427"/>
      <c r="Q2756" s="427"/>
      <c r="R2756" s="426"/>
      <c r="S2756" s="426"/>
      <c r="T2756" s="426"/>
      <c r="U2756" s="426"/>
      <c r="V2756" s="426"/>
      <c r="W2756" s="426"/>
      <c r="X2756" s="427"/>
      <c r="Y2756" s="416" t="e">
        <f t="shared" si="211"/>
        <v>#N/A</v>
      </c>
      <c r="Z2756" s="416" t="e">
        <f t="shared" si="212"/>
        <v>#N/A</v>
      </c>
      <c r="AA2756" s="416" t="str">
        <f t="shared" si="213"/>
        <v/>
      </c>
      <c r="AB2756" s="416" t="e">
        <f t="shared" si="214"/>
        <v>#N/A</v>
      </c>
      <c r="AC2756" s="416" t="e">
        <f t="shared" si="215"/>
        <v>#N/A</v>
      </c>
    </row>
    <row r="2757" ht="22.5" customHeight="1" spans="1:29">
      <c r="A2757" s="421"/>
      <c r="B2757" s="422"/>
      <c r="C2757" s="422"/>
      <c r="D2757" s="421"/>
      <c r="E2757" s="421"/>
      <c r="F2757" s="421"/>
      <c r="G2757" s="421"/>
      <c r="H2757" s="421"/>
      <c r="I2757" s="421"/>
      <c r="J2757" s="421"/>
      <c r="K2757" s="421"/>
      <c r="L2757" s="421"/>
      <c r="M2757" s="421"/>
      <c r="N2757" s="426"/>
      <c r="O2757" s="426"/>
      <c r="P2757" s="427"/>
      <c r="Q2757" s="427"/>
      <c r="R2757" s="426"/>
      <c r="S2757" s="426"/>
      <c r="T2757" s="426"/>
      <c r="U2757" s="426"/>
      <c r="V2757" s="426"/>
      <c r="W2757" s="426"/>
      <c r="X2757" s="427"/>
      <c r="Y2757" s="416" t="e">
        <f t="shared" si="211"/>
        <v>#N/A</v>
      </c>
      <c r="Z2757" s="416" t="e">
        <f t="shared" si="212"/>
        <v>#N/A</v>
      </c>
      <c r="AA2757" s="416" t="str">
        <f t="shared" si="213"/>
        <v/>
      </c>
      <c r="AB2757" s="416" t="e">
        <f t="shared" si="214"/>
        <v>#N/A</v>
      </c>
      <c r="AC2757" s="416" t="e">
        <f t="shared" si="215"/>
        <v>#N/A</v>
      </c>
    </row>
    <row r="2758" ht="22.5" customHeight="1" spans="1:29">
      <c r="A2758" s="421"/>
      <c r="B2758" s="422"/>
      <c r="C2758" s="422"/>
      <c r="D2758" s="421"/>
      <c r="E2758" s="421"/>
      <c r="F2758" s="421"/>
      <c r="G2758" s="421"/>
      <c r="H2758" s="421"/>
      <c r="I2758" s="421"/>
      <c r="J2758" s="421"/>
      <c r="K2758" s="421"/>
      <c r="L2758" s="421"/>
      <c r="M2758" s="421"/>
      <c r="N2758" s="426"/>
      <c r="O2758" s="426"/>
      <c r="P2758" s="427"/>
      <c r="Q2758" s="427"/>
      <c r="R2758" s="426"/>
      <c r="S2758" s="426"/>
      <c r="T2758" s="426"/>
      <c r="U2758" s="426"/>
      <c r="V2758" s="426"/>
      <c r="W2758" s="426"/>
      <c r="X2758" s="427"/>
      <c r="Y2758" s="416" t="e">
        <f t="shared" si="211"/>
        <v>#N/A</v>
      </c>
      <c r="Z2758" s="416" t="e">
        <f t="shared" si="212"/>
        <v>#N/A</v>
      </c>
      <c r="AA2758" s="416" t="str">
        <f t="shared" si="213"/>
        <v/>
      </c>
      <c r="AB2758" s="416" t="e">
        <f t="shared" si="214"/>
        <v>#N/A</v>
      </c>
      <c r="AC2758" s="416" t="e">
        <f t="shared" si="215"/>
        <v>#N/A</v>
      </c>
    </row>
    <row r="2759" ht="22.5" customHeight="1" spans="1:29">
      <c r="A2759" s="421"/>
      <c r="B2759" s="422"/>
      <c r="C2759" s="422"/>
      <c r="D2759" s="421"/>
      <c r="E2759" s="421"/>
      <c r="F2759" s="421"/>
      <c r="G2759" s="421"/>
      <c r="H2759" s="421"/>
      <c r="I2759" s="421"/>
      <c r="J2759" s="421"/>
      <c r="K2759" s="421"/>
      <c r="L2759" s="421"/>
      <c r="M2759" s="421"/>
      <c r="N2759" s="426"/>
      <c r="O2759" s="426"/>
      <c r="P2759" s="427"/>
      <c r="Q2759" s="427"/>
      <c r="R2759" s="426"/>
      <c r="S2759" s="426"/>
      <c r="T2759" s="426"/>
      <c r="U2759" s="426"/>
      <c r="V2759" s="426"/>
      <c r="W2759" s="426"/>
      <c r="X2759" s="427"/>
      <c r="Y2759" s="416" t="e">
        <f t="shared" ref="Y2759:Y2822" si="216">_xlfn.IFS(LEFT(M2759,3)="003","三保支出",LEFT(M2759,3)="004","刚性支出",LEFT(M2759,3)="000","促发展支出")</f>
        <v>#N/A</v>
      </c>
      <c r="Z2759" s="416" t="e">
        <f t="shared" ref="Z2759:Z2822" si="217">_xlfn.IFS(LEFT(E2759,1)="3","项目支出",LEFT(E2759,1)="1","人员类支出",LEFT(E2759,1)="2","运转类支出")</f>
        <v>#N/A</v>
      </c>
      <c r="AA2759" s="416" t="str">
        <f t="shared" ref="AA2759:AA2822" si="218">LEFT(H2759,7)</f>
        <v/>
      </c>
      <c r="AB2759" s="416" t="e">
        <f t="shared" ref="AB2759:AB2822" si="219">_xlfn.IFS(LEFT(M2759,6)="003001","保工资",LEFT(M2759,6)="003002","保运转",LEFT(M2759,6)="003003","保基本民生")</f>
        <v>#N/A</v>
      </c>
      <c r="AC2759" s="416" t="e">
        <f t="shared" ref="AC2759:AC2822" si="220">IF(Z2759="项目支出","否","是")</f>
        <v>#N/A</v>
      </c>
    </row>
    <row r="2760" ht="22.5" customHeight="1" spans="1:29">
      <c r="A2760" s="421"/>
      <c r="B2760" s="422"/>
      <c r="C2760" s="422"/>
      <c r="D2760" s="421"/>
      <c r="E2760" s="421"/>
      <c r="F2760" s="421"/>
      <c r="G2760" s="421"/>
      <c r="H2760" s="421"/>
      <c r="I2760" s="421"/>
      <c r="J2760" s="421"/>
      <c r="K2760" s="421"/>
      <c r="L2760" s="421"/>
      <c r="M2760" s="421"/>
      <c r="N2760" s="426"/>
      <c r="O2760" s="426"/>
      <c r="P2760" s="427"/>
      <c r="Q2760" s="427"/>
      <c r="R2760" s="426"/>
      <c r="S2760" s="426"/>
      <c r="T2760" s="426"/>
      <c r="U2760" s="426"/>
      <c r="V2760" s="426"/>
      <c r="W2760" s="426"/>
      <c r="X2760" s="427"/>
      <c r="Y2760" s="416" t="e">
        <f t="shared" si="216"/>
        <v>#N/A</v>
      </c>
      <c r="Z2760" s="416" t="e">
        <f t="shared" si="217"/>
        <v>#N/A</v>
      </c>
      <c r="AA2760" s="416" t="str">
        <f t="shared" si="218"/>
        <v/>
      </c>
      <c r="AB2760" s="416" t="e">
        <f t="shared" si="219"/>
        <v>#N/A</v>
      </c>
      <c r="AC2760" s="416" t="e">
        <f t="shared" si="220"/>
        <v>#N/A</v>
      </c>
    </row>
    <row r="2761" ht="22.5" customHeight="1" spans="1:29">
      <c r="A2761" s="421"/>
      <c r="B2761" s="422"/>
      <c r="C2761" s="422"/>
      <c r="D2761" s="421"/>
      <c r="E2761" s="421"/>
      <c r="F2761" s="421"/>
      <c r="G2761" s="421"/>
      <c r="H2761" s="421"/>
      <c r="I2761" s="421"/>
      <c r="J2761" s="421"/>
      <c r="K2761" s="421"/>
      <c r="L2761" s="421"/>
      <c r="M2761" s="421"/>
      <c r="N2761" s="426"/>
      <c r="O2761" s="426"/>
      <c r="P2761" s="427"/>
      <c r="Q2761" s="427"/>
      <c r="R2761" s="426"/>
      <c r="S2761" s="426"/>
      <c r="T2761" s="426"/>
      <c r="U2761" s="426"/>
      <c r="V2761" s="426"/>
      <c r="W2761" s="426"/>
      <c r="X2761" s="427"/>
      <c r="Y2761" s="416" t="e">
        <f t="shared" si="216"/>
        <v>#N/A</v>
      </c>
      <c r="Z2761" s="416" t="e">
        <f t="shared" si="217"/>
        <v>#N/A</v>
      </c>
      <c r="AA2761" s="416" t="str">
        <f t="shared" si="218"/>
        <v/>
      </c>
      <c r="AB2761" s="416" t="e">
        <f t="shared" si="219"/>
        <v>#N/A</v>
      </c>
      <c r="AC2761" s="416" t="e">
        <f t="shared" si="220"/>
        <v>#N/A</v>
      </c>
    </row>
    <row r="2762" ht="22.5" customHeight="1" spans="1:29">
      <c r="A2762" s="421"/>
      <c r="B2762" s="422"/>
      <c r="C2762" s="422"/>
      <c r="D2762" s="421"/>
      <c r="E2762" s="421"/>
      <c r="F2762" s="421"/>
      <c r="G2762" s="421"/>
      <c r="H2762" s="421"/>
      <c r="I2762" s="421"/>
      <c r="J2762" s="421"/>
      <c r="K2762" s="421"/>
      <c r="L2762" s="421"/>
      <c r="M2762" s="421"/>
      <c r="N2762" s="426"/>
      <c r="O2762" s="426"/>
      <c r="P2762" s="427"/>
      <c r="Q2762" s="427"/>
      <c r="R2762" s="426"/>
      <c r="S2762" s="426"/>
      <c r="T2762" s="426"/>
      <c r="U2762" s="426"/>
      <c r="V2762" s="426"/>
      <c r="W2762" s="426"/>
      <c r="X2762" s="427"/>
      <c r="Y2762" s="416" t="e">
        <f t="shared" si="216"/>
        <v>#N/A</v>
      </c>
      <c r="Z2762" s="416" t="e">
        <f t="shared" si="217"/>
        <v>#N/A</v>
      </c>
      <c r="AA2762" s="416" t="str">
        <f t="shared" si="218"/>
        <v/>
      </c>
      <c r="AB2762" s="416" t="e">
        <f t="shared" si="219"/>
        <v>#N/A</v>
      </c>
      <c r="AC2762" s="416" t="e">
        <f t="shared" si="220"/>
        <v>#N/A</v>
      </c>
    </row>
    <row r="2763" ht="22.5" customHeight="1" spans="1:29">
      <c r="A2763" s="421"/>
      <c r="B2763" s="422"/>
      <c r="C2763" s="422"/>
      <c r="D2763" s="421"/>
      <c r="E2763" s="421"/>
      <c r="F2763" s="421"/>
      <c r="G2763" s="421"/>
      <c r="H2763" s="421"/>
      <c r="I2763" s="421"/>
      <c r="J2763" s="421"/>
      <c r="K2763" s="421"/>
      <c r="L2763" s="421"/>
      <c r="M2763" s="421"/>
      <c r="N2763" s="426"/>
      <c r="O2763" s="426"/>
      <c r="P2763" s="427"/>
      <c r="Q2763" s="427"/>
      <c r="R2763" s="426"/>
      <c r="S2763" s="426"/>
      <c r="T2763" s="426"/>
      <c r="U2763" s="426"/>
      <c r="V2763" s="426"/>
      <c r="W2763" s="426"/>
      <c r="X2763" s="427"/>
      <c r="Y2763" s="416" t="e">
        <f t="shared" si="216"/>
        <v>#N/A</v>
      </c>
      <c r="Z2763" s="416" t="e">
        <f t="shared" si="217"/>
        <v>#N/A</v>
      </c>
      <c r="AA2763" s="416" t="str">
        <f t="shared" si="218"/>
        <v/>
      </c>
      <c r="AB2763" s="416" t="e">
        <f t="shared" si="219"/>
        <v>#N/A</v>
      </c>
      <c r="AC2763" s="416" t="e">
        <f t="shared" si="220"/>
        <v>#N/A</v>
      </c>
    </row>
    <row r="2764" ht="22.5" customHeight="1" spans="1:29">
      <c r="A2764" s="421"/>
      <c r="B2764" s="422"/>
      <c r="C2764" s="422"/>
      <c r="D2764" s="421"/>
      <c r="E2764" s="421"/>
      <c r="F2764" s="421"/>
      <c r="G2764" s="421"/>
      <c r="H2764" s="421"/>
      <c r="I2764" s="421"/>
      <c r="J2764" s="421"/>
      <c r="K2764" s="421"/>
      <c r="L2764" s="421"/>
      <c r="M2764" s="421"/>
      <c r="N2764" s="426"/>
      <c r="O2764" s="426"/>
      <c r="P2764" s="427"/>
      <c r="Q2764" s="427"/>
      <c r="R2764" s="426"/>
      <c r="S2764" s="426"/>
      <c r="T2764" s="426"/>
      <c r="U2764" s="426"/>
      <c r="V2764" s="426"/>
      <c r="W2764" s="426"/>
      <c r="X2764" s="427"/>
      <c r="Y2764" s="416" t="e">
        <f t="shared" si="216"/>
        <v>#N/A</v>
      </c>
      <c r="Z2764" s="416" t="e">
        <f t="shared" si="217"/>
        <v>#N/A</v>
      </c>
      <c r="AA2764" s="416" t="str">
        <f t="shared" si="218"/>
        <v/>
      </c>
      <c r="AB2764" s="416" t="e">
        <f t="shared" si="219"/>
        <v>#N/A</v>
      </c>
      <c r="AC2764" s="416" t="e">
        <f t="shared" si="220"/>
        <v>#N/A</v>
      </c>
    </row>
    <row r="2765" ht="22.5" customHeight="1" spans="1:29">
      <c r="A2765" s="421"/>
      <c r="B2765" s="422"/>
      <c r="C2765" s="422"/>
      <c r="D2765" s="421"/>
      <c r="E2765" s="421"/>
      <c r="F2765" s="421"/>
      <c r="G2765" s="421"/>
      <c r="H2765" s="421"/>
      <c r="I2765" s="421"/>
      <c r="J2765" s="421"/>
      <c r="K2765" s="421"/>
      <c r="L2765" s="421"/>
      <c r="M2765" s="421"/>
      <c r="N2765" s="426"/>
      <c r="O2765" s="426"/>
      <c r="P2765" s="427"/>
      <c r="Q2765" s="427"/>
      <c r="R2765" s="426"/>
      <c r="S2765" s="426"/>
      <c r="T2765" s="426"/>
      <c r="U2765" s="426"/>
      <c r="V2765" s="426"/>
      <c r="W2765" s="426"/>
      <c r="X2765" s="427"/>
      <c r="Y2765" s="416" t="e">
        <f t="shared" si="216"/>
        <v>#N/A</v>
      </c>
      <c r="Z2765" s="416" t="e">
        <f t="shared" si="217"/>
        <v>#N/A</v>
      </c>
      <c r="AA2765" s="416" t="str">
        <f t="shared" si="218"/>
        <v/>
      </c>
      <c r="AB2765" s="416" t="e">
        <f t="shared" si="219"/>
        <v>#N/A</v>
      </c>
      <c r="AC2765" s="416" t="e">
        <f t="shared" si="220"/>
        <v>#N/A</v>
      </c>
    </row>
    <row r="2766" ht="22.5" customHeight="1" spans="1:29">
      <c r="A2766" s="421"/>
      <c r="B2766" s="422"/>
      <c r="C2766" s="422"/>
      <c r="D2766" s="421"/>
      <c r="E2766" s="421"/>
      <c r="F2766" s="421"/>
      <c r="G2766" s="421"/>
      <c r="H2766" s="421"/>
      <c r="I2766" s="421"/>
      <c r="J2766" s="421"/>
      <c r="K2766" s="421"/>
      <c r="L2766" s="421"/>
      <c r="M2766" s="421"/>
      <c r="N2766" s="426"/>
      <c r="O2766" s="426"/>
      <c r="P2766" s="427"/>
      <c r="Q2766" s="427"/>
      <c r="R2766" s="426"/>
      <c r="S2766" s="426"/>
      <c r="T2766" s="426"/>
      <c r="U2766" s="426"/>
      <c r="V2766" s="426"/>
      <c r="W2766" s="426"/>
      <c r="X2766" s="427"/>
      <c r="Y2766" s="416" t="e">
        <f t="shared" si="216"/>
        <v>#N/A</v>
      </c>
      <c r="Z2766" s="416" t="e">
        <f t="shared" si="217"/>
        <v>#N/A</v>
      </c>
      <c r="AA2766" s="416" t="str">
        <f t="shared" si="218"/>
        <v/>
      </c>
      <c r="AB2766" s="416" t="e">
        <f t="shared" si="219"/>
        <v>#N/A</v>
      </c>
      <c r="AC2766" s="416" t="e">
        <f t="shared" si="220"/>
        <v>#N/A</v>
      </c>
    </row>
    <row r="2767" ht="22.5" customHeight="1" spans="1:29">
      <c r="A2767" s="421"/>
      <c r="B2767" s="422"/>
      <c r="C2767" s="422"/>
      <c r="D2767" s="421"/>
      <c r="E2767" s="421"/>
      <c r="F2767" s="421"/>
      <c r="G2767" s="421"/>
      <c r="H2767" s="421"/>
      <c r="I2767" s="421"/>
      <c r="J2767" s="421"/>
      <c r="K2767" s="421"/>
      <c r="L2767" s="421"/>
      <c r="M2767" s="421"/>
      <c r="N2767" s="426"/>
      <c r="O2767" s="426"/>
      <c r="P2767" s="427"/>
      <c r="Q2767" s="427"/>
      <c r="R2767" s="426"/>
      <c r="S2767" s="426"/>
      <c r="T2767" s="426"/>
      <c r="U2767" s="426"/>
      <c r="V2767" s="426"/>
      <c r="W2767" s="426"/>
      <c r="X2767" s="427"/>
      <c r="Y2767" s="416" t="e">
        <f t="shared" si="216"/>
        <v>#N/A</v>
      </c>
      <c r="Z2767" s="416" t="e">
        <f t="shared" si="217"/>
        <v>#N/A</v>
      </c>
      <c r="AA2767" s="416" t="str">
        <f t="shared" si="218"/>
        <v/>
      </c>
      <c r="AB2767" s="416" t="e">
        <f t="shared" si="219"/>
        <v>#N/A</v>
      </c>
      <c r="AC2767" s="416" t="e">
        <f t="shared" si="220"/>
        <v>#N/A</v>
      </c>
    </row>
    <row r="2768" ht="22.5" customHeight="1" spans="1:29">
      <c r="A2768" s="421"/>
      <c r="B2768" s="422"/>
      <c r="C2768" s="422"/>
      <c r="D2768" s="421"/>
      <c r="E2768" s="421"/>
      <c r="F2768" s="421"/>
      <c r="G2768" s="421"/>
      <c r="H2768" s="421"/>
      <c r="I2768" s="421"/>
      <c r="J2768" s="421"/>
      <c r="K2768" s="421"/>
      <c r="L2768" s="421"/>
      <c r="M2768" s="421"/>
      <c r="N2768" s="426"/>
      <c r="O2768" s="426"/>
      <c r="P2768" s="427"/>
      <c r="Q2768" s="427"/>
      <c r="R2768" s="426"/>
      <c r="S2768" s="426"/>
      <c r="T2768" s="426"/>
      <c r="U2768" s="426"/>
      <c r="V2768" s="426"/>
      <c r="W2768" s="426"/>
      <c r="X2768" s="427"/>
      <c r="Y2768" s="416" t="e">
        <f t="shared" si="216"/>
        <v>#N/A</v>
      </c>
      <c r="Z2768" s="416" t="e">
        <f t="shared" si="217"/>
        <v>#N/A</v>
      </c>
      <c r="AA2768" s="416" t="str">
        <f t="shared" si="218"/>
        <v/>
      </c>
      <c r="AB2768" s="416" t="e">
        <f t="shared" si="219"/>
        <v>#N/A</v>
      </c>
      <c r="AC2768" s="416" t="e">
        <f t="shared" si="220"/>
        <v>#N/A</v>
      </c>
    </row>
    <row r="2769" ht="22.5" customHeight="1" spans="1:29">
      <c r="A2769" s="421"/>
      <c r="B2769" s="422"/>
      <c r="C2769" s="422"/>
      <c r="D2769" s="421"/>
      <c r="E2769" s="421"/>
      <c r="F2769" s="421"/>
      <c r="G2769" s="421"/>
      <c r="H2769" s="421"/>
      <c r="I2769" s="421"/>
      <c r="J2769" s="421"/>
      <c r="K2769" s="421"/>
      <c r="L2769" s="421"/>
      <c r="M2769" s="421"/>
      <c r="N2769" s="426"/>
      <c r="O2769" s="426"/>
      <c r="P2769" s="427"/>
      <c r="Q2769" s="427"/>
      <c r="R2769" s="426"/>
      <c r="S2769" s="426"/>
      <c r="T2769" s="426"/>
      <c r="U2769" s="426"/>
      <c r="V2769" s="426"/>
      <c r="W2769" s="426"/>
      <c r="X2769" s="427"/>
      <c r="Y2769" s="416" t="e">
        <f t="shared" si="216"/>
        <v>#N/A</v>
      </c>
      <c r="Z2769" s="416" t="e">
        <f t="shared" si="217"/>
        <v>#N/A</v>
      </c>
      <c r="AA2769" s="416" t="str">
        <f t="shared" si="218"/>
        <v/>
      </c>
      <c r="AB2769" s="416" t="e">
        <f t="shared" si="219"/>
        <v>#N/A</v>
      </c>
      <c r="AC2769" s="416" t="e">
        <f t="shared" si="220"/>
        <v>#N/A</v>
      </c>
    </row>
    <row r="2770" ht="22.5" customHeight="1" spans="1:29">
      <c r="A2770" s="421"/>
      <c r="B2770" s="422"/>
      <c r="C2770" s="422"/>
      <c r="D2770" s="421"/>
      <c r="E2770" s="421"/>
      <c r="F2770" s="421"/>
      <c r="G2770" s="421"/>
      <c r="H2770" s="421"/>
      <c r="I2770" s="421"/>
      <c r="J2770" s="421"/>
      <c r="K2770" s="421"/>
      <c r="L2770" s="421"/>
      <c r="M2770" s="421"/>
      <c r="N2770" s="426"/>
      <c r="O2770" s="426"/>
      <c r="P2770" s="427"/>
      <c r="Q2770" s="427"/>
      <c r="R2770" s="426"/>
      <c r="S2770" s="426"/>
      <c r="T2770" s="426"/>
      <c r="U2770" s="426"/>
      <c r="V2770" s="426"/>
      <c r="W2770" s="426"/>
      <c r="X2770" s="427"/>
      <c r="Y2770" s="416" t="e">
        <f t="shared" si="216"/>
        <v>#N/A</v>
      </c>
      <c r="Z2770" s="416" t="e">
        <f t="shared" si="217"/>
        <v>#N/A</v>
      </c>
      <c r="AA2770" s="416" t="str">
        <f t="shared" si="218"/>
        <v/>
      </c>
      <c r="AB2770" s="416" t="e">
        <f t="shared" si="219"/>
        <v>#N/A</v>
      </c>
      <c r="AC2770" s="416" t="e">
        <f t="shared" si="220"/>
        <v>#N/A</v>
      </c>
    </row>
    <row r="2771" ht="22.5" customHeight="1" spans="1:29">
      <c r="A2771" s="421"/>
      <c r="B2771" s="422"/>
      <c r="C2771" s="422"/>
      <c r="D2771" s="421"/>
      <c r="E2771" s="421"/>
      <c r="F2771" s="421"/>
      <c r="G2771" s="421"/>
      <c r="H2771" s="421"/>
      <c r="I2771" s="421"/>
      <c r="J2771" s="421"/>
      <c r="K2771" s="421"/>
      <c r="L2771" s="421"/>
      <c r="M2771" s="421"/>
      <c r="N2771" s="426"/>
      <c r="O2771" s="426"/>
      <c r="P2771" s="427"/>
      <c r="Q2771" s="427"/>
      <c r="R2771" s="426"/>
      <c r="S2771" s="426"/>
      <c r="T2771" s="426"/>
      <c r="U2771" s="426"/>
      <c r="V2771" s="426"/>
      <c r="W2771" s="426"/>
      <c r="X2771" s="427"/>
      <c r="Y2771" s="416" t="e">
        <f t="shared" si="216"/>
        <v>#N/A</v>
      </c>
      <c r="Z2771" s="416" t="e">
        <f t="shared" si="217"/>
        <v>#N/A</v>
      </c>
      <c r="AA2771" s="416" t="str">
        <f t="shared" si="218"/>
        <v/>
      </c>
      <c r="AB2771" s="416" t="e">
        <f t="shared" si="219"/>
        <v>#N/A</v>
      </c>
      <c r="AC2771" s="416" t="e">
        <f t="shared" si="220"/>
        <v>#N/A</v>
      </c>
    </row>
    <row r="2772" ht="22.5" customHeight="1" spans="1:29">
      <c r="A2772" s="421"/>
      <c r="B2772" s="422"/>
      <c r="C2772" s="422"/>
      <c r="D2772" s="421"/>
      <c r="E2772" s="421"/>
      <c r="F2772" s="421"/>
      <c r="G2772" s="421"/>
      <c r="H2772" s="421"/>
      <c r="I2772" s="421"/>
      <c r="J2772" s="421"/>
      <c r="K2772" s="421"/>
      <c r="L2772" s="421"/>
      <c r="M2772" s="421"/>
      <c r="N2772" s="426"/>
      <c r="O2772" s="426"/>
      <c r="P2772" s="427"/>
      <c r="Q2772" s="427"/>
      <c r="R2772" s="426"/>
      <c r="S2772" s="426"/>
      <c r="T2772" s="426"/>
      <c r="U2772" s="426"/>
      <c r="V2772" s="426"/>
      <c r="W2772" s="426"/>
      <c r="X2772" s="427"/>
      <c r="Y2772" s="416" t="e">
        <f t="shared" si="216"/>
        <v>#N/A</v>
      </c>
      <c r="Z2772" s="416" t="e">
        <f t="shared" si="217"/>
        <v>#N/A</v>
      </c>
      <c r="AA2772" s="416" t="str">
        <f t="shared" si="218"/>
        <v/>
      </c>
      <c r="AB2772" s="416" t="e">
        <f t="shared" si="219"/>
        <v>#N/A</v>
      </c>
      <c r="AC2772" s="416" t="e">
        <f t="shared" si="220"/>
        <v>#N/A</v>
      </c>
    </row>
    <row r="2773" ht="22.5" customHeight="1" spans="1:29">
      <c r="A2773" s="421"/>
      <c r="B2773" s="422"/>
      <c r="C2773" s="422"/>
      <c r="D2773" s="421"/>
      <c r="E2773" s="421"/>
      <c r="F2773" s="421"/>
      <c r="G2773" s="421"/>
      <c r="H2773" s="421"/>
      <c r="I2773" s="421"/>
      <c r="J2773" s="421"/>
      <c r="K2773" s="421"/>
      <c r="L2773" s="421"/>
      <c r="M2773" s="421"/>
      <c r="N2773" s="426"/>
      <c r="O2773" s="426"/>
      <c r="P2773" s="427"/>
      <c r="Q2773" s="427"/>
      <c r="R2773" s="426"/>
      <c r="S2773" s="426"/>
      <c r="T2773" s="426"/>
      <c r="U2773" s="426"/>
      <c r="V2773" s="426"/>
      <c r="W2773" s="426"/>
      <c r="X2773" s="427"/>
      <c r="Y2773" s="416" t="e">
        <f t="shared" si="216"/>
        <v>#N/A</v>
      </c>
      <c r="Z2773" s="416" t="e">
        <f t="shared" si="217"/>
        <v>#N/A</v>
      </c>
      <c r="AA2773" s="416" t="str">
        <f t="shared" si="218"/>
        <v/>
      </c>
      <c r="AB2773" s="416" t="e">
        <f t="shared" si="219"/>
        <v>#N/A</v>
      </c>
      <c r="AC2773" s="416" t="e">
        <f t="shared" si="220"/>
        <v>#N/A</v>
      </c>
    </row>
    <row r="2774" ht="22.5" customHeight="1" spans="1:29">
      <c r="A2774" s="421"/>
      <c r="B2774" s="422"/>
      <c r="C2774" s="422"/>
      <c r="D2774" s="421"/>
      <c r="E2774" s="421"/>
      <c r="F2774" s="421"/>
      <c r="G2774" s="421"/>
      <c r="H2774" s="421"/>
      <c r="I2774" s="421"/>
      <c r="J2774" s="421"/>
      <c r="K2774" s="421"/>
      <c r="L2774" s="421"/>
      <c r="M2774" s="421"/>
      <c r="N2774" s="426"/>
      <c r="O2774" s="426"/>
      <c r="P2774" s="427"/>
      <c r="Q2774" s="427"/>
      <c r="R2774" s="426"/>
      <c r="S2774" s="426"/>
      <c r="T2774" s="426"/>
      <c r="U2774" s="426"/>
      <c r="V2774" s="426"/>
      <c r="W2774" s="426"/>
      <c r="X2774" s="427"/>
      <c r="Y2774" s="416" t="e">
        <f t="shared" si="216"/>
        <v>#N/A</v>
      </c>
      <c r="Z2774" s="416" t="e">
        <f t="shared" si="217"/>
        <v>#N/A</v>
      </c>
      <c r="AA2774" s="416" t="str">
        <f t="shared" si="218"/>
        <v/>
      </c>
      <c r="AB2774" s="416" t="e">
        <f t="shared" si="219"/>
        <v>#N/A</v>
      </c>
      <c r="AC2774" s="416" t="e">
        <f t="shared" si="220"/>
        <v>#N/A</v>
      </c>
    </row>
    <row r="2775" ht="22.5" customHeight="1" spans="1:29">
      <c r="A2775" s="421"/>
      <c r="B2775" s="422"/>
      <c r="C2775" s="422"/>
      <c r="D2775" s="421"/>
      <c r="E2775" s="421"/>
      <c r="F2775" s="421"/>
      <c r="G2775" s="421"/>
      <c r="H2775" s="421"/>
      <c r="I2775" s="421"/>
      <c r="J2775" s="421"/>
      <c r="K2775" s="421"/>
      <c r="L2775" s="421"/>
      <c r="M2775" s="421"/>
      <c r="N2775" s="426"/>
      <c r="O2775" s="426"/>
      <c r="P2775" s="427"/>
      <c r="Q2775" s="427"/>
      <c r="R2775" s="426"/>
      <c r="S2775" s="426"/>
      <c r="T2775" s="426"/>
      <c r="U2775" s="426"/>
      <c r="V2775" s="426"/>
      <c r="W2775" s="426"/>
      <c r="X2775" s="427"/>
      <c r="Y2775" s="416" t="e">
        <f t="shared" si="216"/>
        <v>#N/A</v>
      </c>
      <c r="Z2775" s="416" t="e">
        <f t="shared" si="217"/>
        <v>#N/A</v>
      </c>
      <c r="AA2775" s="416" t="str">
        <f t="shared" si="218"/>
        <v/>
      </c>
      <c r="AB2775" s="416" t="e">
        <f t="shared" si="219"/>
        <v>#N/A</v>
      </c>
      <c r="AC2775" s="416" t="e">
        <f t="shared" si="220"/>
        <v>#N/A</v>
      </c>
    </row>
    <row r="2776" ht="22.5" customHeight="1" spans="1:29">
      <c r="A2776" s="421"/>
      <c r="B2776" s="422"/>
      <c r="C2776" s="422"/>
      <c r="D2776" s="421"/>
      <c r="E2776" s="421"/>
      <c r="F2776" s="421"/>
      <c r="G2776" s="421"/>
      <c r="H2776" s="421"/>
      <c r="I2776" s="421"/>
      <c r="J2776" s="421"/>
      <c r="K2776" s="421"/>
      <c r="L2776" s="421"/>
      <c r="M2776" s="421"/>
      <c r="N2776" s="426"/>
      <c r="O2776" s="426"/>
      <c r="P2776" s="427"/>
      <c r="Q2776" s="427"/>
      <c r="R2776" s="426"/>
      <c r="S2776" s="426"/>
      <c r="T2776" s="426"/>
      <c r="U2776" s="426"/>
      <c r="V2776" s="426"/>
      <c r="W2776" s="426"/>
      <c r="X2776" s="427"/>
      <c r="Y2776" s="416" t="e">
        <f t="shared" si="216"/>
        <v>#N/A</v>
      </c>
      <c r="Z2776" s="416" t="e">
        <f t="shared" si="217"/>
        <v>#N/A</v>
      </c>
      <c r="AA2776" s="416" t="str">
        <f t="shared" si="218"/>
        <v/>
      </c>
      <c r="AB2776" s="416" t="e">
        <f t="shared" si="219"/>
        <v>#N/A</v>
      </c>
      <c r="AC2776" s="416" t="e">
        <f t="shared" si="220"/>
        <v>#N/A</v>
      </c>
    </row>
    <row r="2777" ht="22.5" customHeight="1" spans="1:29">
      <c r="A2777" s="421"/>
      <c r="B2777" s="422"/>
      <c r="C2777" s="422"/>
      <c r="D2777" s="421"/>
      <c r="E2777" s="421"/>
      <c r="F2777" s="421"/>
      <c r="G2777" s="421"/>
      <c r="H2777" s="421"/>
      <c r="I2777" s="421"/>
      <c r="J2777" s="421"/>
      <c r="K2777" s="421"/>
      <c r="L2777" s="421"/>
      <c r="M2777" s="421"/>
      <c r="N2777" s="426"/>
      <c r="O2777" s="426"/>
      <c r="P2777" s="427"/>
      <c r="Q2777" s="427"/>
      <c r="R2777" s="426"/>
      <c r="S2777" s="426"/>
      <c r="T2777" s="426"/>
      <c r="U2777" s="426"/>
      <c r="V2777" s="426"/>
      <c r="W2777" s="426"/>
      <c r="X2777" s="427"/>
      <c r="Y2777" s="416" t="e">
        <f t="shared" si="216"/>
        <v>#N/A</v>
      </c>
      <c r="Z2777" s="416" t="e">
        <f t="shared" si="217"/>
        <v>#N/A</v>
      </c>
      <c r="AA2777" s="416" t="str">
        <f t="shared" si="218"/>
        <v/>
      </c>
      <c r="AB2777" s="416" t="e">
        <f t="shared" si="219"/>
        <v>#N/A</v>
      </c>
      <c r="AC2777" s="416" t="e">
        <f t="shared" si="220"/>
        <v>#N/A</v>
      </c>
    </row>
    <row r="2778" ht="22.5" customHeight="1" spans="1:29">
      <c r="A2778" s="421"/>
      <c r="B2778" s="422"/>
      <c r="C2778" s="422"/>
      <c r="D2778" s="421"/>
      <c r="E2778" s="421"/>
      <c r="F2778" s="421"/>
      <c r="G2778" s="421"/>
      <c r="H2778" s="421"/>
      <c r="I2778" s="421"/>
      <c r="J2778" s="421"/>
      <c r="K2778" s="421"/>
      <c r="L2778" s="421"/>
      <c r="M2778" s="421"/>
      <c r="N2778" s="426"/>
      <c r="O2778" s="426"/>
      <c r="P2778" s="427"/>
      <c r="Q2778" s="427"/>
      <c r="R2778" s="426"/>
      <c r="S2778" s="426"/>
      <c r="T2778" s="426"/>
      <c r="U2778" s="426"/>
      <c r="V2778" s="426"/>
      <c r="W2778" s="426"/>
      <c r="X2778" s="427"/>
      <c r="Y2778" s="416" t="e">
        <f t="shared" si="216"/>
        <v>#N/A</v>
      </c>
      <c r="Z2778" s="416" t="e">
        <f t="shared" si="217"/>
        <v>#N/A</v>
      </c>
      <c r="AA2778" s="416" t="str">
        <f t="shared" si="218"/>
        <v/>
      </c>
      <c r="AB2778" s="416" t="e">
        <f t="shared" si="219"/>
        <v>#N/A</v>
      </c>
      <c r="AC2778" s="416" t="e">
        <f t="shared" si="220"/>
        <v>#N/A</v>
      </c>
    </row>
    <row r="2779" ht="22.5" customHeight="1" spans="1:29">
      <c r="A2779" s="421"/>
      <c r="B2779" s="422"/>
      <c r="C2779" s="422"/>
      <c r="D2779" s="421"/>
      <c r="E2779" s="421"/>
      <c r="F2779" s="421"/>
      <c r="G2779" s="421"/>
      <c r="H2779" s="421"/>
      <c r="I2779" s="421"/>
      <c r="J2779" s="421"/>
      <c r="K2779" s="421"/>
      <c r="L2779" s="421"/>
      <c r="M2779" s="421"/>
      <c r="N2779" s="426"/>
      <c r="O2779" s="426"/>
      <c r="P2779" s="427"/>
      <c r="Q2779" s="427"/>
      <c r="R2779" s="426"/>
      <c r="S2779" s="426"/>
      <c r="T2779" s="426"/>
      <c r="U2779" s="426"/>
      <c r="V2779" s="426"/>
      <c r="W2779" s="426"/>
      <c r="X2779" s="427"/>
      <c r="Y2779" s="416" t="e">
        <f t="shared" si="216"/>
        <v>#N/A</v>
      </c>
      <c r="Z2779" s="416" t="e">
        <f t="shared" si="217"/>
        <v>#N/A</v>
      </c>
      <c r="AA2779" s="416" t="str">
        <f t="shared" si="218"/>
        <v/>
      </c>
      <c r="AB2779" s="416" t="e">
        <f t="shared" si="219"/>
        <v>#N/A</v>
      </c>
      <c r="AC2779" s="416" t="e">
        <f t="shared" si="220"/>
        <v>#N/A</v>
      </c>
    </row>
    <row r="2780" ht="22.5" customHeight="1" spans="1:29">
      <c r="A2780" s="421"/>
      <c r="B2780" s="422"/>
      <c r="C2780" s="422"/>
      <c r="D2780" s="421"/>
      <c r="E2780" s="421"/>
      <c r="F2780" s="421"/>
      <c r="G2780" s="421"/>
      <c r="H2780" s="421"/>
      <c r="I2780" s="421"/>
      <c r="J2780" s="421"/>
      <c r="K2780" s="421"/>
      <c r="L2780" s="421"/>
      <c r="M2780" s="421"/>
      <c r="N2780" s="426"/>
      <c r="O2780" s="426"/>
      <c r="P2780" s="427"/>
      <c r="Q2780" s="427"/>
      <c r="R2780" s="426"/>
      <c r="S2780" s="426"/>
      <c r="T2780" s="426"/>
      <c r="U2780" s="426"/>
      <c r="V2780" s="426"/>
      <c r="W2780" s="426"/>
      <c r="X2780" s="427"/>
      <c r="Y2780" s="416" t="e">
        <f t="shared" si="216"/>
        <v>#N/A</v>
      </c>
      <c r="Z2780" s="416" t="e">
        <f t="shared" si="217"/>
        <v>#N/A</v>
      </c>
      <c r="AA2780" s="416" t="str">
        <f t="shared" si="218"/>
        <v/>
      </c>
      <c r="AB2780" s="416" t="e">
        <f t="shared" si="219"/>
        <v>#N/A</v>
      </c>
      <c r="AC2780" s="416" t="e">
        <f t="shared" si="220"/>
        <v>#N/A</v>
      </c>
    </row>
    <row r="2781" ht="22.5" customHeight="1" spans="1:29">
      <c r="A2781" s="421"/>
      <c r="B2781" s="422"/>
      <c r="C2781" s="422"/>
      <c r="D2781" s="421"/>
      <c r="E2781" s="421"/>
      <c r="F2781" s="421"/>
      <c r="G2781" s="421"/>
      <c r="H2781" s="421"/>
      <c r="I2781" s="421"/>
      <c r="J2781" s="421"/>
      <c r="K2781" s="421"/>
      <c r="L2781" s="421"/>
      <c r="M2781" s="421"/>
      <c r="N2781" s="426"/>
      <c r="O2781" s="426"/>
      <c r="P2781" s="427"/>
      <c r="Q2781" s="427"/>
      <c r="R2781" s="426"/>
      <c r="S2781" s="426"/>
      <c r="T2781" s="426"/>
      <c r="U2781" s="426"/>
      <c r="V2781" s="426"/>
      <c r="W2781" s="426"/>
      <c r="X2781" s="427"/>
      <c r="Y2781" s="416" t="e">
        <f t="shared" si="216"/>
        <v>#N/A</v>
      </c>
      <c r="Z2781" s="416" t="e">
        <f t="shared" si="217"/>
        <v>#N/A</v>
      </c>
      <c r="AA2781" s="416" t="str">
        <f t="shared" si="218"/>
        <v/>
      </c>
      <c r="AB2781" s="416" t="e">
        <f t="shared" si="219"/>
        <v>#N/A</v>
      </c>
      <c r="AC2781" s="416" t="e">
        <f t="shared" si="220"/>
        <v>#N/A</v>
      </c>
    </row>
    <row r="2782" ht="22.5" customHeight="1" spans="1:29">
      <c r="A2782" s="421"/>
      <c r="B2782" s="422"/>
      <c r="C2782" s="422"/>
      <c r="D2782" s="421"/>
      <c r="E2782" s="421"/>
      <c r="F2782" s="421"/>
      <c r="G2782" s="421"/>
      <c r="H2782" s="421"/>
      <c r="I2782" s="421"/>
      <c r="J2782" s="421"/>
      <c r="K2782" s="421"/>
      <c r="L2782" s="421"/>
      <c r="M2782" s="421"/>
      <c r="N2782" s="426"/>
      <c r="O2782" s="426"/>
      <c r="P2782" s="427"/>
      <c r="Q2782" s="427"/>
      <c r="R2782" s="426"/>
      <c r="S2782" s="426"/>
      <c r="T2782" s="426"/>
      <c r="U2782" s="426"/>
      <c r="V2782" s="426"/>
      <c r="W2782" s="426"/>
      <c r="X2782" s="427"/>
      <c r="Y2782" s="416" t="e">
        <f t="shared" si="216"/>
        <v>#N/A</v>
      </c>
      <c r="Z2782" s="416" t="e">
        <f t="shared" si="217"/>
        <v>#N/A</v>
      </c>
      <c r="AA2782" s="416" t="str">
        <f t="shared" si="218"/>
        <v/>
      </c>
      <c r="AB2782" s="416" t="e">
        <f t="shared" si="219"/>
        <v>#N/A</v>
      </c>
      <c r="AC2782" s="416" t="e">
        <f t="shared" si="220"/>
        <v>#N/A</v>
      </c>
    </row>
    <row r="2783" ht="22.5" customHeight="1" spans="1:29">
      <c r="A2783" s="421"/>
      <c r="B2783" s="422"/>
      <c r="C2783" s="422"/>
      <c r="D2783" s="421"/>
      <c r="E2783" s="421"/>
      <c r="F2783" s="421"/>
      <c r="G2783" s="421"/>
      <c r="H2783" s="421"/>
      <c r="I2783" s="421"/>
      <c r="J2783" s="421"/>
      <c r="K2783" s="421"/>
      <c r="L2783" s="421"/>
      <c r="M2783" s="421"/>
      <c r="N2783" s="426"/>
      <c r="O2783" s="426"/>
      <c r="P2783" s="427"/>
      <c r="Q2783" s="427"/>
      <c r="R2783" s="426"/>
      <c r="S2783" s="426"/>
      <c r="T2783" s="426"/>
      <c r="U2783" s="426"/>
      <c r="V2783" s="426"/>
      <c r="W2783" s="426"/>
      <c r="X2783" s="427"/>
      <c r="Y2783" s="416" t="e">
        <f t="shared" si="216"/>
        <v>#N/A</v>
      </c>
      <c r="Z2783" s="416" t="e">
        <f t="shared" si="217"/>
        <v>#N/A</v>
      </c>
      <c r="AA2783" s="416" t="str">
        <f t="shared" si="218"/>
        <v/>
      </c>
      <c r="AB2783" s="416" t="e">
        <f t="shared" si="219"/>
        <v>#N/A</v>
      </c>
      <c r="AC2783" s="416" t="e">
        <f t="shared" si="220"/>
        <v>#N/A</v>
      </c>
    </row>
    <row r="2784" ht="22.5" customHeight="1" spans="1:29">
      <c r="A2784" s="421"/>
      <c r="B2784" s="422"/>
      <c r="C2784" s="422"/>
      <c r="D2784" s="421"/>
      <c r="E2784" s="421"/>
      <c r="F2784" s="421"/>
      <c r="G2784" s="421"/>
      <c r="H2784" s="421"/>
      <c r="I2784" s="421"/>
      <c r="J2784" s="421"/>
      <c r="K2784" s="421"/>
      <c r="L2784" s="421"/>
      <c r="M2784" s="421"/>
      <c r="N2784" s="426"/>
      <c r="O2784" s="426"/>
      <c r="P2784" s="427"/>
      <c r="Q2784" s="427"/>
      <c r="R2784" s="426"/>
      <c r="S2784" s="426"/>
      <c r="T2784" s="426"/>
      <c r="U2784" s="426"/>
      <c r="V2784" s="426"/>
      <c r="W2784" s="426"/>
      <c r="X2784" s="427"/>
      <c r="Y2784" s="416" t="e">
        <f t="shared" si="216"/>
        <v>#N/A</v>
      </c>
      <c r="Z2784" s="416" t="e">
        <f t="shared" si="217"/>
        <v>#N/A</v>
      </c>
      <c r="AA2784" s="416" t="str">
        <f t="shared" si="218"/>
        <v/>
      </c>
      <c r="AB2784" s="416" t="e">
        <f t="shared" si="219"/>
        <v>#N/A</v>
      </c>
      <c r="AC2784" s="416" t="e">
        <f t="shared" si="220"/>
        <v>#N/A</v>
      </c>
    </row>
    <row r="2785" ht="22.5" customHeight="1" spans="1:29">
      <c r="A2785" s="421"/>
      <c r="B2785" s="422"/>
      <c r="C2785" s="422"/>
      <c r="D2785" s="421"/>
      <c r="E2785" s="421"/>
      <c r="F2785" s="421"/>
      <c r="G2785" s="421"/>
      <c r="H2785" s="421"/>
      <c r="I2785" s="421"/>
      <c r="J2785" s="421"/>
      <c r="K2785" s="421"/>
      <c r="L2785" s="421"/>
      <c r="M2785" s="421"/>
      <c r="N2785" s="426"/>
      <c r="O2785" s="426"/>
      <c r="P2785" s="427"/>
      <c r="Q2785" s="427"/>
      <c r="R2785" s="426"/>
      <c r="S2785" s="426"/>
      <c r="T2785" s="426"/>
      <c r="U2785" s="426"/>
      <c r="V2785" s="426"/>
      <c r="W2785" s="426"/>
      <c r="X2785" s="427"/>
      <c r="Y2785" s="416" t="e">
        <f t="shared" si="216"/>
        <v>#N/A</v>
      </c>
      <c r="Z2785" s="416" t="e">
        <f t="shared" si="217"/>
        <v>#N/A</v>
      </c>
      <c r="AA2785" s="416" t="str">
        <f t="shared" si="218"/>
        <v/>
      </c>
      <c r="AB2785" s="416" t="e">
        <f t="shared" si="219"/>
        <v>#N/A</v>
      </c>
      <c r="AC2785" s="416" t="e">
        <f t="shared" si="220"/>
        <v>#N/A</v>
      </c>
    </row>
    <row r="2786" ht="22.5" customHeight="1" spans="1:29">
      <c r="A2786" s="421"/>
      <c r="B2786" s="422"/>
      <c r="C2786" s="422"/>
      <c r="D2786" s="421"/>
      <c r="E2786" s="421"/>
      <c r="F2786" s="421"/>
      <c r="G2786" s="421"/>
      <c r="H2786" s="421"/>
      <c r="I2786" s="421"/>
      <c r="J2786" s="421"/>
      <c r="K2786" s="421"/>
      <c r="L2786" s="421"/>
      <c r="M2786" s="421"/>
      <c r="N2786" s="426"/>
      <c r="O2786" s="426"/>
      <c r="P2786" s="427"/>
      <c r="Q2786" s="427"/>
      <c r="R2786" s="426"/>
      <c r="S2786" s="426"/>
      <c r="T2786" s="426"/>
      <c r="U2786" s="426"/>
      <c r="V2786" s="426"/>
      <c r="W2786" s="426"/>
      <c r="X2786" s="427"/>
      <c r="Y2786" s="416" t="e">
        <f t="shared" si="216"/>
        <v>#N/A</v>
      </c>
      <c r="Z2786" s="416" t="e">
        <f t="shared" si="217"/>
        <v>#N/A</v>
      </c>
      <c r="AA2786" s="416" t="str">
        <f t="shared" si="218"/>
        <v/>
      </c>
      <c r="AB2786" s="416" t="e">
        <f t="shared" si="219"/>
        <v>#N/A</v>
      </c>
      <c r="AC2786" s="416" t="e">
        <f t="shared" si="220"/>
        <v>#N/A</v>
      </c>
    </row>
    <row r="2787" ht="22.5" customHeight="1" spans="1:29">
      <c r="A2787" s="421"/>
      <c r="B2787" s="422"/>
      <c r="C2787" s="422"/>
      <c r="D2787" s="421"/>
      <c r="E2787" s="421"/>
      <c r="F2787" s="421"/>
      <c r="G2787" s="421"/>
      <c r="H2787" s="421"/>
      <c r="I2787" s="421"/>
      <c r="J2787" s="421"/>
      <c r="K2787" s="421"/>
      <c r="L2787" s="421"/>
      <c r="M2787" s="421"/>
      <c r="N2787" s="426"/>
      <c r="O2787" s="426"/>
      <c r="P2787" s="427"/>
      <c r="Q2787" s="427"/>
      <c r="R2787" s="426"/>
      <c r="S2787" s="426"/>
      <c r="T2787" s="426"/>
      <c r="U2787" s="426"/>
      <c r="V2787" s="426"/>
      <c r="W2787" s="426"/>
      <c r="X2787" s="427"/>
      <c r="Y2787" s="416" t="e">
        <f t="shared" si="216"/>
        <v>#N/A</v>
      </c>
      <c r="Z2787" s="416" t="e">
        <f t="shared" si="217"/>
        <v>#N/A</v>
      </c>
      <c r="AA2787" s="416" t="str">
        <f t="shared" si="218"/>
        <v/>
      </c>
      <c r="AB2787" s="416" t="e">
        <f t="shared" si="219"/>
        <v>#N/A</v>
      </c>
      <c r="AC2787" s="416" t="e">
        <f t="shared" si="220"/>
        <v>#N/A</v>
      </c>
    </row>
    <row r="2788" ht="22.5" customHeight="1" spans="1:29">
      <c r="A2788" s="421"/>
      <c r="B2788" s="422"/>
      <c r="C2788" s="422"/>
      <c r="D2788" s="421"/>
      <c r="E2788" s="421"/>
      <c r="F2788" s="421"/>
      <c r="G2788" s="421"/>
      <c r="H2788" s="421"/>
      <c r="I2788" s="421"/>
      <c r="J2788" s="421"/>
      <c r="K2788" s="421"/>
      <c r="L2788" s="421"/>
      <c r="M2788" s="421"/>
      <c r="N2788" s="426"/>
      <c r="O2788" s="426"/>
      <c r="P2788" s="427"/>
      <c r="Q2788" s="427"/>
      <c r="R2788" s="426"/>
      <c r="S2788" s="426"/>
      <c r="T2788" s="426"/>
      <c r="U2788" s="426"/>
      <c r="V2788" s="426"/>
      <c r="W2788" s="426"/>
      <c r="X2788" s="427"/>
      <c r="Y2788" s="416" t="e">
        <f t="shared" si="216"/>
        <v>#N/A</v>
      </c>
      <c r="Z2788" s="416" t="e">
        <f t="shared" si="217"/>
        <v>#N/A</v>
      </c>
      <c r="AA2788" s="416" t="str">
        <f t="shared" si="218"/>
        <v/>
      </c>
      <c r="AB2788" s="416" t="e">
        <f t="shared" si="219"/>
        <v>#N/A</v>
      </c>
      <c r="AC2788" s="416" t="e">
        <f t="shared" si="220"/>
        <v>#N/A</v>
      </c>
    </row>
    <row r="2789" ht="22.5" customHeight="1" spans="1:29">
      <c r="A2789" s="421"/>
      <c r="B2789" s="422"/>
      <c r="C2789" s="422"/>
      <c r="D2789" s="421"/>
      <c r="E2789" s="421"/>
      <c r="F2789" s="421"/>
      <c r="G2789" s="421"/>
      <c r="H2789" s="421"/>
      <c r="I2789" s="421"/>
      <c r="J2789" s="421"/>
      <c r="K2789" s="421"/>
      <c r="L2789" s="421"/>
      <c r="M2789" s="421"/>
      <c r="N2789" s="426"/>
      <c r="O2789" s="426"/>
      <c r="P2789" s="427"/>
      <c r="Q2789" s="427"/>
      <c r="R2789" s="426"/>
      <c r="S2789" s="426"/>
      <c r="T2789" s="426"/>
      <c r="U2789" s="426"/>
      <c r="V2789" s="426"/>
      <c r="W2789" s="426"/>
      <c r="X2789" s="427"/>
      <c r="Y2789" s="416" t="e">
        <f t="shared" si="216"/>
        <v>#N/A</v>
      </c>
      <c r="Z2789" s="416" t="e">
        <f t="shared" si="217"/>
        <v>#N/A</v>
      </c>
      <c r="AA2789" s="416" t="str">
        <f t="shared" si="218"/>
        <v/>
      </c>
      <c r="AB2789" s="416" t="e">
        <f t="shared" si="219"/>
        <v>#N/A</v>
      </c>
      <c r="AC2789" s="416" t="e">
        <f t="shared" si="220"/>
        <v>#N/A</v>
      </c>
    </row>
    <row r="2790" ht="22.5" customHeight="1" spans="1:29">
      <c r="A2790" s="421"/>
      <c r="B2790" s="422"/>
      <c r="C2790" s="422"/>
      <c r="D2790" s="421"/>
      <c r="E2790" s="421"/>
      <c r="F2790" s="421"/>
      <c r="G2790" s="421"/>
      <c r="H2790" s="421"/>
      <c r="I2790" s="421"/>
      <c r="J2790" s="421"/>
      <c r="K2790" s="421"/>
      <c r="L2790" s="421"/>
      <c r="M2790" s="421"/>
      <c r="N2790" s="426"/>
      <c r="O2790" s="426"/>
      <c r="P2790" s="427"/>
      <c r="Q2790" s="427"/>
      <c r="R2790" s="426"/>
      <c r="S2790" s="426"/>
      <c r="T2790" s="426"/>
      <c r="U2790" s="426"/>
      <c r="V2790" s="426"/>
      <c r="W2790" s="426"/>
      <c r="X2790" s="427"/>
      <c r="Y2790" s="416" t="e">
        <f t="shared" si="216"/>
        <v>#N/A</v>
      </c>
      <c r="Z2790" s="416" t="e">
        <f t="shared" si="217"/>
        <v>#N/A</v>
      </c>
      <c r="AA2790" s="416" t="str">
        <f t="shared" si="218"/>
        <v/>
      </c>
      <c r="AB2790" s="416" t="e">
        <f t="shared" si="219"/>
        <v>#N/A</v>
      </c>
      <c r="AC2790" s="416" t="e">
        <f t="shared" si="220"/>
        <v>#N/A</v>
      </c>
    </row>
    <row r="2791" ht="22.5" customHeight="1" spans="1:29">
      <c r="A2791" s="421"/>
      <c r="B2791" s="422"/>
      <c r="C2791" s="422"/>
      <c r="D2791" s="421"/>
      <c r="E2791" s="421"/>
      <c r="F2791" s="421"/>
      <c r="G2791" s="421"/>
      <c r="H2791" s="421"/>
      <c r="I2791" s="421"/>
      <c r="J2791" s="421"/>
      <c r="K2791" s="421"/>
      <c r="L2791" s="421"/>
      <c r="M2791" s="421"/>
      <c r="N2791" s="426"/>
      <c r="O2791" s="426"/>
      <c r="P2791" s="427"/>
      <c r="Q2791" s="427"/>
      <c r="R2791" s="426"/>
      <c r="S2791" s="426"/>
      <c r="T2791" s="426"/>
      <c r="U2791" s="426"/>
      <c r="V2791" s="426"/>
      <c r="W2791" s="426"/>
      <c r="X2791" s="427"/>
      <c r="Y2791" s="416" t="e">
        <f t="shared" si="216"/>
        <v>#N/A</v>
      </c>
      <c r="Z2791" s="416" t="e">
        <f t="shared" si="217"/>
        <v>#N/A</v>
      </c>
      <c r="AA2791" s="416" t="str">
        <f t="shared" si="218"/>
        <v/>
      </c>
      <c r="AB2791" s="416" t="e">
        <f t="shared" si="219"/>
        <v>#N/A</v>
      </c>
      <c r="AC2791" s="416" t="e">
        <f t="shared" si="220"/>
        <v>#N/A</v>
      </c>
    </row>
    <row r="2792" ht="22.5" customHeight="1" spans="1:29">
      <c r="A2792" s="421"/>
      <c r="B2792" s="422"/>
      <c r="C2792" s="422"/>
      <c r="D2792" s="421"/>
      <c r="E2792" s="421"/>
      <c r="F2792" s="421"/>
      <c r="G2792" s="421"/>
      <c r="H2792" s="421"/>
      <c r="I2792" s="421"/>
      <c r="J2792" s="421"/>
      <c r="K2792" s="421"/>
      <c r="L2792" s="421"/>
      <c r="M2792" s="421"/>
      <c r="N2792" s="426"/>
      <c r="O2792" s="426"/>
      <c r="P2792" s="427"/>
      <c r="Q2792" s="427"/>
      <c r="R2792" s="426"/>
      <c r="S2792" s="426"/>
      <c r="T2792" s="426"/>
      <c r="U2792" s="426"/>
      <c r="V2792" s="426"/>
      <c r="W2792" s="426"/>
      <c r="X2792" s="427"/>
      <c r="Y2792" s="416" t="e">
        <f t="shared" si="216"/>
        <v>#N/A</v>
      </c>
      <c r="Z2792" s="416" t="e">
        <f t="shared" si="217"/>
        <v>#N/A</v>
      </c>
      <c r="AA2792" s="416" t="str">
        <f t="shared" si="218"/>
        <v/>
      </c>
      <c r="AB2792" s="416" t="e">
        <f t="shared" si="219"/>
        <v>#N/A</v>
      </c>
      <c r="AC2792" s="416" t="e">
        <f t="shared" si="220"/>
        <v>#N/A</v>
      </c>
    </row>
    <row r="2793" ht="22.5" customHeight="1" spans="1:29">
      <c r="A2793" s="421"/>
      <c r="B2793" s="422"/>
      <c r="C2793" s="422"/>
      <c r="D2793" s="421"/>
      <c r="E2793" s="421"/>
      <c r="F2793" s="421"/>
      <c r="G2793" s="421"/>
      <c r="H2793" s="421"/>
      <c r="I2793" s="421"/>
      <c r="J2793" s="421"/>
      <c r="K2793" s="421"/>
      <c r="L2793" s="421"/>
      <c r="M2793" s="421"/>
      <c r="N2793" s="426"/>
      <c r="O2793" s="426"/>
      <c r="P2793" s="427"/>
      <c r="Q2793" s="427"/>
      <c r="R2793" s="426"/>
      <c r="S2793" s="426"/>
      <c r="T2793" s="426"/>
      <c r="U2793" s="426"/>
      <c r="V2793" s="426"/>
      <c r="W2793" s="426"/>
      <c r="X2793" s="427"/>
      <c r="Y2793" s="416" t="e">
        <f t="shared" si="216"/>
        <v>#N/A</v>
      </c>
      <c r="Z2793" s="416" t="e">
        <f t="shared" si="217"/>
        <v>#N/A</v>
      </c>
      <c r="AA2793" s="416" t="str">
        <f t="shared" si="218"/>
        <v/>
      </c>
      <c r="AB2793" s="416" t="e">
        <f t="shared" si="219"/>
        <v>#N/A</v>
      </c>
      <c r="AC2793" s="416" t="e">
        <f t="shared" si="220"/>
        <v>#N/A</v>
      </c>
    </row>
    <row r="2794" ht="22.5" customHeight="1" spans="1:29">
      <c r="A2794" s="421"/>
      <c r="B2794" s="422"/>
      <c r="C2794" s="422"/>
      <c r="D2794" s="421"/>
      <c r="E2794" s="421"/>
      <c r="F2794" s="421"/>
      <c r="G2794" s="421"/>
      <c r="H2794" s="421"/>
      <c r="I2794" s="421"/>
      <c r="J2794" s="421"/>
      <c r="K2794" s="421"/>
      <c r="L2794" s="421"/>
      <c r="M2794" s="421"/>
      <c r="N2794" s="426"/>
      <c r="O2794" s="426"/>
      <c r="P2794" s="427"/>
      <c r="Q2794" s="427"/>
      <c r="R2794" s="426"/>
      <c r="S2794" s="426"/>
      <c r="T2794" s="426"/>
      <c r="U2794" s="426"/>
      <c r="V2794" s="426"/>
      <c r="W2794" s="426"/>
      <c r="X2794" s="427"/>
      <c r="Y2794" s="416" t="e">
        <f t="shared" si="216"/>
        <v>#N/A</v>
      </c>
      <c r="Z2794" s="416" t="e">
        <f t="shared" si="217"/>
        <v>#N/A</v>
      </c>
      <c r="AA2794" s="416" t="str">
        <f t="shared" si="218"/>
        <v/>
      </c>
      <c r="AB2794" s="416" t="e">
        <f t="shared" si="219"/>
        <v>#N/A</v>
      </c>
      <c r="AC2794" s="416" t="e">
        <f t="shared" si="220"/>
        <v>#N/A</v>
      </c>
    </row>
    <row r="2795" ht="22.5" customHeight="1" spans="1:29">
      <c r="A2795" s="421"/>
      <c r="B2795" s="422"/>
      <c r="C2795" s="422"/>
      <c r="D2795" s="421"/>
      <c r="E2795" s="421"/>
      <c r="F2795" s="421"/>
      <c r="G2795" s="421"/>
      <c r="H2795" s="421"/>
      <c r="I2795" s="421"/>
      <c r="J2795" s="421"/>
      <c r="K2795" s="421"/>
      <c r="L2795" s="421"/>
      <c r="M2795" s="421"/>
      <c r="N2795" s="426"/>
      <c r="O2795" s="426"/>
      <c r="P2795" s="427"/>
      <c r="Q2795" s="427"/>
      <c r="R2795" s="426"/>
      <c r="S2795" s="426"/>
      <c r="T2795" s="426"/>
      <c r="U2795" s="426"/>
      <c r="V2795" s="426"/>
      <c r="W2795" s="426"/>
      <c r="X2795" s="427"/>
      <c r="Y2795" s="416" t="e">
        <f t="shared" si="216"/>
        <v>#N/A</v>
      </c>
      <c r="Z2795" s="416" t="e">
        <f t="shared" si="217"/>
        <v>#N/A</v>
      </c>
      <c r="AA2795" s="416" t="str">
        <f t="shared" si="218"/>
        <v/>
      </c>
      <c r="AB2795" s="416" t="e">
        <f t="shared" si="219"/>
        <v>#N/A</v>
      </c>
      <c r="AC2795" s="416" t="e">
        <f t="shared" si="220"/>
        <v>#N/A</v>
      </c>
    </row>
    <row r="2796" ht="22.5" customHeight="1" spans="1:29">
      <c r="A2796" s="421"/>
      <c r="B2796" s="422"/>
      <c r="C2796" s="422"/>
      <c r="D2796" s="421"/>
      <c r="E2796" s="421"/>
      <c r="F2796" s="421"/>
      <c r="G2796" s="421"/>
      <c r="H2796" s="421"/>
      <c r="I2796" s="421"/>
      <c r="J2796" s="421"/>
      <c r="K2796" s="421"/>
      <c r="L2796" s="421"/>
      <c r="M2796" s="421"/>
      <c r="N2796" s="426"/>
      <c r="O2796" s="426"/>
      <c r="P2796" s="427"/>
      <c r="Q2796" s="427"/>
      <c r="R2796" s="426"/>
      <c r="S2796" s="426"/>
      <c r="T2796" s="426"/>
      <c r="U2796" s="426"/>
      <c r="V2796" s="426"/>
      <c r="W2796" s="426"/>
      <c r="X2796" s="427"/>
      <c r="Y2796" s="416" t="e">
        <f t="shared" si="216"/>
        <v>#N/A</v>
      </c>
      <c r="Z2796" s="416" t="e">
        <f t="shared" si="217"/>
        <v>#N/A</v>
      </c>
      <c r="AA2796" s="416" t="str">
        <f t="shared" si="218"/>
        <v/>
      </c>
      <c r="AB2796" s="416" t="e">
        <f t="shared" si="219"/>
        <v>#N/A</v>
      </c>
      <c r="AC2796" s="416" t="e">
        <f t="shared" si="220"/>
        <v>#N/A</v>
      </c>
    </row>
    <row r="2797" ht="22.5" customHeight="1" spans="1:29">
      <c r="A2797" s="421"/>
      <c r="B2797" s="422"/>
      <c r="C2797" s="422"/>
      <c r="D2797" s="421"/>
      <c r="E2797" s="421"/>
      <c r="F2797" s="421"/>
      <c r="G2797" s="421"/>
      <c r="H2797" s="421"/>
      <c r="I2797" s="421"/>
      <c r="J2797" s="421"/>
      <c r="K2797" s="421"/>
      <c r="L2797" s="421"/>
      <c r="M2797" s="421"/>
      <c r="N2797" s="426"/>
      <c r="O2797" s="426"/>
      <c r="P2797" s="427"/>
      <c r="Q2797" s="427"/>
      <c r="R2797" s="426"/>
      <c r="S2797" s="426"/>
      <c r="T2797" s="426"/>
      <c r="U2797" s="426"/>
      <c r="V2797" s="426"/>
      <c r="W2797" s="426"/>
      <c r="X2797" s="427"/>
      <c r="Y2797" s="416" t="e">
        <f t="shared" si="216"/>
        <v>#N/A</v>
      </c>
      <c r="Z2797" s="416" t="e">
        <f t="shared" si="217"/>
        <v>#N/A</v>
      </c>
      <c r="AA2797" s="416" t="str">
        <f t="shared" si="218"/>
        <v/>
      </c>
      <c r="AB2797" s="416" t="e">
        <f t="shared" si="219"/>
        <v>#N/A</v>
      </c>
      <c r="AC2797" s="416" t="e">
        <f t="shared" si="220"/>
        <v>#N/A</v>
      </c>
    </row>
    <row r="2798" ht="22.5" customHeight="1" spans="1:29">
      <c r="A2798" s="421"/>
      <c r="B2798" s="422"/>
      <c r="C2798" s="422"/>
      <c r="D2798" s="421"/>
      <c r="E2798" s="421"/>
      <c r="F2798" s="421"/>
      <c r="G2798" s="421"/>
      <c r="H2798" s="421"/>
      <c r="I2798" s="421"/>
      <c r="J2798" s="421"/>
      <c r="K2798" s="421"/>
      <c r="L2798" s="421"/>
      <c r="M2798" s="421"/>
      <c r="N2798" s="426"/>
      <c r="O2798" s="426"/>
      <c r="P2798" s="427"/>
      <c r="Q2798" s="427"/>
      <c r="R2798" s="426"/>
      <c r="S2798" s="426"/>
      <c r="T2798" s="426"/>
      <c r="U2798" s="426"/>
      <c r="V2798" s="426"/>
      <c r="W2798" s="426"/>
      <c r="X2798" s="427"/>
      <c r="Y2798" s="416" t="e">
        <f t="shared" si="216"/>
        <v>#N/A</v>
      </c>
      <c r="Z2798" s="416" t="e">
        <f t="shared" si="217"/>
        <v>#N/A</v>
      </c>
      <c r="AA2798" s="416" t="str">
        <f t="shared" si="218"/>
        <v/>
      </c>
      <c r="AB2798" s="416" t="e">
        <f t="shared" si="219"/>
        <v>#N/A</v>
      </c>
      <c r="AC2798" s="416" t="e">
        <f t="shared" si="220"/>
        <v>#N/A</v>
      </c>
    </row>
    <row r="2799" ht="22.5" customHeight="1" spans="1:29">
      <c r="A2799" s="421"/>
      <c r="B2799" s="422"/>
      <c r="C2799" s="422"/>
      <c r="D2799" s="421"/>
      <c r="E2799" s="421"/>
      <c r="F2799" s="421"/>
      <c r="G2799" s="421"/>
      <c r="H2799" s="421"/>
      <c r="I2799" s="421"/>
      <c r="J2799" s="421"/>
      <c r="K2799" s="421"/>
      <c r="L2799" s="421"/>
      <c r="M2799" s="421"/>
      <c r="N2799" s="426"/>
      <c r="O2799" s="426"/>
      <c r="P2799" s="427"/>
      <c r="Q2799" s="427"/>
      <c r="R2799" s="426"/>
      <c r="S2799" s="426"/>
      <c r="T2799" s="426"/>
      <c r="U2799" s="426"/>
      <c r="V2799" s="426"/>
      <c r="W2799" s="426"/>
      <c r="X2799" s="427"/>
      <c r="Y2799" s="416" t="e">
        <f t="shared" si="216"/>
        <v>#N/A</v>
      </c>
      <c r="Z2799" s="416" t="e">
        <f t="shared" si="217"/>
        <v>#N/A</v>
      </c>
      <c r="AA2799" s="416" t="str">
        <f t="shared" si="218"/>
        <v/>
      </c>
      <c r="AB2799" s="416" t="e">
        <f t="shared" si="219"/>
        <v>#N/A</v>
      </c>
      <c r="AC2799" s="416" t="e">
        <f t="shared" si="220"/>
        <v>#N/A</v>
      </c>
    </row>
    <row r="2800" ht="22.5" customHeight="1" spans="1:29">
      <c r="A2800" s="421"/>
      <c r="B2800" s="422"/>
      <c r="C2800" s="422"/>
      <c r="D2800" s="421"/>
      <c r="E2800" s="421"/>
      <c r="F2800" s="421"/>
      <c r="G2800" s="421"/>
      <c r="H2800" s="421"/>
      <c r="I2800" s="421"/>
      <c r="J2800" s="421"/>
      <c r="K2800" s="421"/>
      <c r="L2800" s="421"/>
      <c r="M2800" s="421"/>
      <c r="N2800" s="426"/>
      <c r="O2800" s="426"/>
      <c r="P2800" s="427"/>
      <c r="Q2800" s="427"/>
      <c r="R2800" s="426"/>
      <c r="S2800" s="426"/>
      <c r="T2800" s="426"/>
      <c r="U2800" s="426"/>
      <c r="V2800" s="426"/>
      <c r="W2800" s="426"/>
      <c r="X2800" s="427"/>
      <c r="Y2800" s="416" t="e">
        <f t="shared" si="216"/>
        <v>#N/A</v>
      </c>
      <c r="Z2800" s="416" t="e">
        <f t="shared" si="217"/>
        <v>#N/A</v>
      </c>
      <c r="AA2800" s="416" t="str">
        <f t="shared" si="218"/>
        <v/>
      </c>
      <c r="AB2800" s="416" t="e">
        <f t="shared" si="219"/>
        <v>#N/A</v>
      </c>
      <c r="AC2800" s="416" t="e">
        <f t="shared" si="220"/>
        <v>#N/A</v>
      </c>
    </row>
    <row r="2801" ht="22.5" customHeight="1" spans="1:29">
      <c r="A2801" s="421"/>
      <c r="B2801" s="422"/>
      <c r="C2801" s="422"/>
      <c r="D2801" s="421"/>
      <c r="E2801" s="421"/>
      <c r="F2801" s="421"/>
      <c r="G2801" s="421"/>
      <c r="H2801" s="421"/>
      <c r="I2801" s="421"/>
      <c r="J2801" s="421"/>
      <c r="K2801" s="421"/>
      <c r="L2801" s="421"/>
      <c r="M2801" s="421"/>
      <c r="N2801" s="426"/>
      <c r="O2801" s="426"/>
      <c r="P2801" s="427"/>
      <c r="Q2801" s="427"/>
      <c r="R2801" s="426"/>
      <c r="S2801" s="426"/>
      <c r="T2801" s="426"/>
      <c r="U2801" s="426"/>
      <c r="V2801" s="426"/>
      <c r="W2801" s="426"/>
      <c r="X2801" s="427"/>
      <c r="Y2801" s="416" t="e">
        <f t="shared" si="216"/>
        <v>#N/A</v>
      </c>
      <c r="Z2801" s="416" t="e">
        <f t="shared" si="217"/>
        <v>#N/A</v>
      </c>
      <c r="AA2801" s="416" t="str">
        <f t="shared" si="218"/>
        <v/>
      </c>
      <c r="AB2801" s="416" t="e">
        <f t="shared" si="219"/>
        <v>#N/A</v>
      </c>
      <c r="AC2801" s="416" t="e">
        <f t="shared" si="220"/>
        <v>#N/A</v>
      </c>
    </row>
    <row r="2802" ht="22.5" customHeight="1" spans="1:29">
      <c r="A2802" s="421"/>
      <c r="B2802" s="422"/>
      <c r="C2802" s="422"/>
      <c r="D2802" s="421"/>
      <c r="E2802" s="421"/>
      <c r="F2802" s="421"/>
      <c r="G2802" s="421"/>
      <c r="H2802" s="421"/>
      <c r="I2802" s="421"/>
      <c r="J2802" s="421"/>
      <c r="K2802" s="421"/>
      <c r="L2802" s="421"/>
      <c r="M2802" s="421"/>
      <c r="N2802" s="426"/>
      <c r="O2802" s="426"/>
      <c r="P2802" s="427"/>
      <c r="Q2802" s="427"/>
      <c r="R2802" s="426"/>
      <c r="S2802" s="426"/>
      <c r="T2802" s="426"/>
      <c r="U2802" s="426"/>
      <c r="V2802" s="426"/>
      <c r="W2802" s="426"/>
      <c r="X2802" s="427"/>
      <c r="Y2802" s="416" t="e">
        <f t="shared" si="216"/>
        <v>#N/A</v>
      </c>
      <c r="Z2802" s="416" t="e">
        <f t="shared" si="217"/>
        <v>#N/A</v>
      </c>
      <c r="AA2802" s="416" t="str">
        <f t="shared" si="218"/>
        <v/>
      </c>
      <c r="AB2802" s="416" t="e">
        <f t="shared" si="219"/>
        <v>#N/A</v>
      </c>
      <c r="AC2802" s="416" t="e">
        <f t="shared" si="220"/>
        <v>#N/A</v>
      </c>
    </row>
    <row r="2803" ht="22.5" customHeight="1" spans="1:29">
      <c r="A2803" s="421"/>
      <c r="B2803" s="422"/>
      <c r="C2803" s="422"/>
      <c r="D2803" s="421"/>
      <c r="E2803" s="421"/>
      <c r="F2803" s="421"/>
      <c r="G2803" s="421"/>
      <c r="H2803" s="421"/>
      <c r="I2803" s="421"/>
      <c r="J2803" s="421"/>
      <c r="K2803" s="421"/>
      <c r="L2803" s="421"/>
      <c r="M2803" s="421"/>
      <c r="N2803" s="426"/>
      <c r="O2803" s="426"/>
      <c r="P2803" s="427"/>
      <c r="Q2803" s="427"/>
      <c r="R2803" s="426"/>
      <c r="S2803" s="426"/>
      <c r="T2803" s="426"/>
      <c r="U2803" s="426"/>
      <c r="V2803" s="426"/>
      <c r="W2803" s="426"/>
      <c r="X2803" s="427"/>
      <c r="Y2803" s="416" t="e">
        <f t="shared" si="216"/>
        <v>#N/A</v>
      </c>
      <c r="Z2803" s="416" t="e">
        <f t="shared" si="217"/>
        <v>#N/A</v>
      </c>
      <c r="AA2803" s="416" t="str">
        <f t="shared" si="218"/>
        <v/>
      </c>
      <c r="AB2803" s="416" t="e">
        <f t="shared" si="219"/>
        <v>#N/A</v>
      </c>
      <c r="AC2803" s="416" t="e">
        <f t="shared" si="220"/>
        <v>#N/A</v>
      </c>
    </row>
    <row r="2804" ht="22.5" customHeight="1" spans="1:29">
      <c r="A2804" s="421"/>
      <c r="B2804" s="422"/>
      <c r="C2804" s="422"/>
      <c r="D2804" s="421"/>
      <c r="E2804" s="421"/>
      <c r="F2804" s="421"/>
      <c r="G2804" s="421"/>
      <c r="H2804" s="421"/>
      <c r="I2804" s="421"/>
      <c r="J2804" s="421"/>
      <c r="K2804" s="421"/>
      <c r="L2804" s="421"/>
      <c r="M2804" s="421"/>
      <c r="N2804" s="426"/>
      <c r="O2804" s="426"/>
      <c r="P2804" s="427"/>
      <c r="Q2804" s="427"/>
      <c r="R2804" s="426"/>
      <c r="S2804" s="426"/>
      <c r="T2804" s="426"/>
      <c r="U2804" s="426"/>
      <c r="V2804" s="426"/>
      <c r="W2804" s="426"/>
      <c r="X2804" s="427"/>
      <c r="Y2804" s="416" t="e">
        <f t="shared" si="216"/>
        <v>#N/A</v>
      </c>
      <c r="Z2804" s="416" t="e">
        <f t="shared" si="217"/>
        <v>#N/A</v>
      </c>
      <c r="AA2804" s="416" t="str">
        <f t="shared" si="218"/>
        <v/>
      </c>
      <c r="AB2804" s="416" t="e">
        <f t="shared" si="219"/>
        <v>#N/A</v>
      </c>
      <c r="AC2804" s="416" t="e">
        <f t="shared" si="220"/>
        <v>#N/A</v>
      </c>
    </row>
    <row r="2805" ht="22.5" customHeight="1" spans="1:29">
      <c r="A2805" s="421"/>
      <c r="B2805" s="422"/>
      <c r="C2805" s="422"/>
      <c r="D2805" s="421"/>
      <c r="E2805" s="421"/>
      <c r="F2805" s="421"/>
      <c r="G2805" s="421"/>
      <c r="H2805" s="421"/>
      <c r="I2805" s="421"/>
      <c r="J2805" s="421"/>
      <c r="K2805" s="421"/>
      <c r="L2805" s="421"/>
      <c r="M2805" s="421"/>
      <c r="N2805" s="426"/>
      <c r="O2805" s="426"/>
      <c r="P2805" s="427"/>
      <c r="Q2805" s="427"/>
      <c r="R2805" s="426"/>
      <c r="S2805" s="426"/>
      <c r="T2805" s="426"/>
      <c r="U2805" s="426"/>
      <c r="V2805" s="426"/>
      <c r="W2805" s="426"/>
      <c r="X2805" s="427"/>
      <c r="Y2805" s="416" t="e">
        <f t="shared" si="216"/>
        <v>#N/A</v>
      </c>
      <c r="Z2805" s="416" t="e">
        <f t="shared" si="217"/>
        <v>#N/A</v>
      </c>
      <c r="AA2805" s="416" t="str">
        <f t="shared" si="218"/>
        <v/>
      </c>
      <c r="AB2805" s="416" t="e">
        <f t="shared" si="219"/>
        <v>#N/A</v>
      </c>
      <c r="AC2805" s="416" t="e">
        <f t="shared" si="220"/>
        <v>#N/A</v>
      </c>
    </row>
    <row r="2806" ht="22.5" customHeight="1" spans="1:29">
      <c r="A2806" s="421"/>
      <c r="B2806" s="422"/>
      <c r="C2806" s="422"/>
      <c r="D2806" s="421"/>
      <c r="E2806" s="421"/>
      <c r="F2806" s="421"/>
      <c r="G2806" s="421"/>
      <c r="H2806" s="421"/>
      <c r="I2806" s="421"/>
      <c r="J2806" s="421"/>
      <c r="K2806" s="421"/>
      <c r="L2806" s="421"/>
      <c r="M2806" s="421"/>
      <c r="N2806" s="426"/>
      <c r="O2806" s="426"/>
      <c r="P2806" s="427"/>
      <c r="Q2806" s="427"/>
      <c r="R2806" s="426"/>
      <c r="S2806" s="426"/>
      <c r="T2806" s="426"/>
      <c r="U2806" s="426"/>
      <c r="V2806" s="426"/>
      <c r="W2806" s="426"/>
      <c r="X2806" s="427"/>
      <c r="Y2806" s="416" t="e">
        <f t="shared" si="216"/>
        <v>#N/A</v>
      </c>
      <c r="Z2806" s="416" t="e">
        <f t="shared" si="217"/>
        <v>#N/A</v>
      </c>
      <c r="AA2806" s="416" t="str">
        <f t="shared" si="218"/>
        <v/>
      </c>
      <c r="AB2806" s="416" t="e">
        <f t="shared" si="219"/>
        <v>#N/A</v>
      </c>
      <c r="AC2806" s="416" t="e">
        <f t="shared" si="220"/>
        <v>#N/A</v>
      </c>
    </row>
    <row r="2807" ht="22.5" customHeight="1" spans="1:29">
      <c r="A2807" s="421"/>
      <c r="B2807" s="422"/>
      <c r="C2807" s="422"/>
      <c r="D2807" s="421"/>
      <c r="E2807" s="421"/>
      <c r="F2807" s="421"/>
      <c r="G2807" s="421"/>
      <c r="H2807" s="421"/>
      <c r="I2807" s="421"/>
      <c r="J2807" s="421"/>
      <c r="K2807" s="421"/>
      <c r="L2807" s="421"/>
      <c r="M2807" s="421"/>
      <c r="N2807" s="426"/>
      <c r="O2807" s="426"/>
      <c r="P2807" s="427"/>
      <c r="Q2807" s="427"/>
      <c r="R2807" s="426"/>
      <c r="S2807" s="426"/>
      <c r="T2807" s="426"/>
      <c r="U2807" s="426"/>
      <c r="V2807" s="426"/>
      <c r="W2807" s="426"/>
      <c r="X2807" s="427"/>
      <c r="Y2807" s="416" t="e">
        <f t="shared" si="216"/>
        <v>#N/A</v>
      </c>
      <c r="Z2807" s="416" t="e">
        <f t="shared" si="217"/>
        <v>#N/A</v>
      </c>
      <c r="AA2807" s="416" t="str">
        <f t="shared" si="218"/>
        <v/>
      </c>
      <c r="AB2807" s="416" t="e">
        <f t="shared" si="219"/>
        <v>#N/A</v>
      </c>
      <c r="AC2807" s="416" t="e">
        <f t="shared" si="220"/>
        <v>#N/A</v>
      </c>
    </row>
    <row r="2808" ht="22.5" customHeight="1" spans="1:29">
      <c r="A2808" s="421"/>
      <c r="B2808" s="422"/>
      <c r="C2808" s="422"/>
      <c r="D2808" s="421"/>
      <c r="E2808" s="421"/>
      <c r="F2808" s="421"/>
      <c r="G2808" s="421"/>
      <c r="H2808" s="421"/>
      <c r="I2808" s="421"/>
      <c r="J2808" s="421"/>
      <c r="K2808" s="421"/>
      <c r="L2808" s="421"/>
      <c r="M2808" s="421"/>
      <c r="N2808" s="426"/>
      <c r="O2808" s="426"/>
      <c r="P2808" s="427"/>
      <c r="Q2808" s="427"/>
      <c r="R2808" s="426"/>
      <c r="S2808" s="426"/>
      <c r="T2808" s="426"/>
      <c r="U2808" s="426"/>
      <c r="V2808" s="426"/>
      <c r="W2808" s="426"/>
      <c r="X2808" s="427"/>
      <c r="Y2808" s="416" t="e">
        <f t="shared" si="216"/>
        <v>#N/A</v>
      </c>
      <c r="Z2808" s="416" t="e">
        <f t="shared" si="217"/>
        <v>#N/A</v>
      </c>
      <c r="AA2808" s="416" t="str">
        <f t="shared" si="218"/>
        <v/>
      </c>
      <c r="AB2808" s="416" t="e">
        <f t="shared" si="219"/>
        <v>#N/A</v>
      </c>
      <c r="AC2808" s="416" t="e">
        <f t="shared" si="220"/>
        <v>#N/A</v>
      </c>
    </row>
    <row r="2809" ht="22.5" customHeight="1" spans="1:29">
      <c r="A2809" s="421"/>
      <c r="B2809" s="422"/>
      <c r="C2809" s="422"/>
      <c r="D2809" s="421"/>
      <c r="E2809" s="421"/>
      <c r="F2809" s="421"/>
      <c r="G2809" s="421"/>
      <c r="H2809" s="421"/>
      <c r="I2809" s="421"/>
      <c r="J2809" s="421"/>
      <c r="K2809" s="421"/>
      <c r="L2809" s="421"/>
      <c r="M2809" s="421"/>
      <c r="N2809" s="426"/>
      <c r="O2809" s="426"/>
      <c r="P2809" s="427"/>
      <c r="Q2809" s="427"/>
      <c r="R2809" s="426"/>
      <c r="S2809" s="426"/>
      <c r="T2809" s="426"/>
      <c r="U2809" s="426"/>
      <c r="V2809" s="426"/>
      <c r="W2809" s="426"/>
      <c r="X2809" s="427"/>
      <c r="Y2809" s="416" t="e">
        <f t="shared" si="216"/>
        <v>#N/A</v>
      </c>
      <c r="Z2809" s="416" t="e">
        <f t="shared" si="217"/>
        <v>#N/A</v>
      </c>
      <c r="AA2809" s="416" t="str">
        <f t="shared" si="218"/>
        <v/>
      </c>
      <c r="AB2809" s="416" t="e">
        <f t="shared" si="219"/>
        <v>#N/A</v>
      </c>
      <c r="AC2809" s="416" t="e">
        <f t="shared" si="220"/>
        <v>#N/A</v>
      </c>
    </row>
    <row r="2810" ht="22.5" customHeight="1" spans="1:29">
      <c r="A2810" s="421"/>
      <c r="B2810" s="422"/>
      <c r="C2810" s="422"/>
      <c r="D2810" s="421"/>
      <c r="E2810" s="421"/>
      <c r="F2810" s="421"/>
      <c r="G2810" s="421"/>
      <c r="H2810" s="421"/>
      <c r="I2810" s="421"/>
      <c r="J2810" s="421"/>
      <c r="K2810" s="421"/>
      <c r="L2810" s="421"/>
      <c r="M2810" s="421"/>
      <c r="N2810" s="426"/>
      <c r="O2810" s="426"/>
      <c r="P2810" s="427"/>
      <c r="Q2810" s="427"/>
      <c r="R2810" s="426"/>
      <c r="S2810" s="426"/>
      <c r="T2810" s="426"/>
      <c r="U2810" s="426"/>
      <c r="V2810" s="426"/>
      <c r="W2810" s="426"/>
      <c r="X2810" s="427"/>
      <c r="Y2810" s="416" t="e">
        <f t="shared" si="216"/>
        <v>#N/A</v>
      </c>
      <c r="Z2810" s="416" t="e">
        <f t="shared" si="217"/>
        <v>#N/A</v>
      </c>
      <c r="AA2810" s="416" t="str">
        <f t="shared" si="218"/>
        <v/>
      </c>
      <c r="AB2810" s="416" t="e">
        <f t="shared" si="219"/>
        <v>#N/A</v>
      </c>
      <c r="AC2810" s="416" t="e">
        <f t="shared" si="220"/>
        <v>#N/A</v>
      </c>
    </row>
    <row r="2811" ht="22.5" customHeight="1" spans="1:29">
      <c r="A2811" s="421"/>
      <c r="B2811" s="422"/>
      <c r="C2811" s="422"/>
      <c r="D2811" s="421"/>
      <c r="E2811" s="421"/>
      <c r="F2811" s="421"/>
      <c r="G2811" s="421"/>
      <c r="H2811" s="421"/>
      <c r="I2811" s="421"/>
      <c r="J2811" s="421"/>
      <c r="K2811" s="421"/>
      <c r="L2811" s="421"/>
      <c r="M2811" s="421"/>
      <c r="N2811" s="426"/>
      <c r="O2811" s="426"/>
      <c r="P2811" s="427"/>
      <c r="Q2811" s="427"/>
      <c r="R2811" s="426"/>
      <c r="S2811" s="426"/>
      <c r="T2811" s="426"/>
      <c r="U2811" s="426"/>
      <c r="V2811" s="426"/>
      <c r="W2811" s="426"/>
      <c r="X2811" s="427"/>
      <c r="Y2811" s="416" t="e">
        <f t="shared" si="216"/>
        <v>#N/A</v>
      </c>
      <c r="Z2811" s="416" t="e">
        <f t="shared" si="217"/>
        <v>#N/A</v>
      </c>
      <c r="AA2811" s="416" t="str">
        <f t="shared" si="218"/>
        <v/>
      </c>
      <c r="AB2811" s="416" t="e">
        <f t="shared" si="219"/>
        <v>#N/A</v>
      </c>
      <c r="AC2811" s="416" t="e">
        <f t="shared" si="220"/>
        <v>#N/A</v>
      </c>
    </row>
    <row r="2812" ht="22.5" customHeight="1" spans="1:29">
      <c r="A2812" s="421"/>
      <c r="B2812" s="422"/>
      <c r="C2812" s="422"/>
      <c r="D2812" s="421"/>
      <c r="E2812" s="421"/>
      <c r="F2812" s="421"/>
      <c r="G2812" s="421"/>
      <c r="H2812" s="421"/>
      <c r="I2812" s="421"/>
      <c r="J2812" s="421"/>
      <c r="K2812" s="421"/>
      <c r="L2812" s="421"/>
      <c r="M2812" s="421"/>
      <c r="N2812" s="426"/>
      <c r="O2812" s="426"/>
      <c r="P2812" s="427"/>
      <c r="Q2812" s="427"/>
      <c r="R2812" s="426"/>
      <c r="S2812" s="426"/>
      <c r="T2812" s="426"/>
      <c r="U2812" s="426"/>
      <c r="V2812" s="426"/>
      <c r="W2812" s="426"/>
      <c r="X2812" s="427"/>
      <c r="Y2812" s="416" t="e">
        <f t="shared" si="216"/>
        <v>#N/A</v>
      </c>
      <c r="Z2812" s="416" t="e">
        <f t="shared" si="217"/>
        <v>#N/A</v>
      </c>
      <c r="AA2812" s="416" t="str">
        <f t="shared" si="218"/>
        <v/>
      </c>
      <c r="AB2812" s="416" t="e">
        <f t="shared" si="219"/>
        <v>#N/A</v>
      </c>
      <c r="AC2812" s="416" t="e">
        <f t="shared" si="220"/>
        <v>#N/A</v>
      </c>
    </row>
    <row r="2813" ht="22.5" customHeight="1" spans="1:29">
      <c r="A2813" s="421"/>
      <c r="B2813" s="422"/>
      <c r="C2813" s="422"/>
      <c r="D2813" s="421"/>
      <c r="E2813" s="421"/>
      <c r="F2813" s="421"/>
      <c r="G2813" s="421"/>
      <c r="H2813" s="421"/>
      <c r="I2813" s="421"/>
      <c r="J2813" s="421"/>
      <c r="K2813" s="421"/>
      <c r="L2813" s="421"/>
      <c r="M2813" s="421"/>
      <c r="N2813" s="426"/>
      <c r="O2813" s="426"/>
      <c r="P2813" s="427"/>
      <c r="Q2813" s="427"/>
      <c r="R2813" s="426"/>
      <c r="S2813" s="426"/>
      <c r="T2813" s="426"/>
      <c r="U2813" s="426"/>
      <c r="V2813" s="426"/>
      <c r="W2813" s="426"/>
      <c r="X2813" s="427"/>
      <c r="Y2813" s="416" t="e">
        <f t="shared" si="216"/>
        <v>#N/A</v>
      </c>
      <c r="Z2813" s="416" t="e">
        <f t="shared" si="217"/>
        <v>#N/A</v>
      </c>
      <c r="AA2813" s="416" t="str">
        <f t="shared" si="218"/>
        <v/>
      </c>
      <c r="AB2813" s="416" t="e">
        <f t="shared" si="219"/>
        <v>#N/A</v>
      </c>
      <c r="AC2813" s="416" t="e">
        <f t="shared" si="220"/>
        <v>#N/A</v>
      </c>
    </row>
    <row r="2814" ht="22.5" customHeight="1" spans="1:29">
      <c r="A2814" s="421"/>
      <c r="B2814" s="422"/>
      <c r="C2814" s="422"/>
      <c r="D2814" s="421"/>
      <c r="E2814" s="421"/>
      <c r="F2814" s="421"/>
      <c r="G2814" s="421"/>
      <c r="H2814" s="421"/>
      <c r="I2814" s="421"/>
      <c r="J2814" s="421"/>
      <c r="K2814" s="421"/>
      <c r="L2814" s="421"/>
      <c r="M2814" s="421"/>
      <c r="N2814" s="426"/>
      <c r="O2814" s="426"/>
      <c r="P2814" s="427"/>
      <c r="Q2814" s="427"/>
      <c r="R2814" s="426"/>
      <c r="S2814" s="426"/>
      <c r="T2814" s="426"/>
      <c r="U2814" s="426"/>
      <c r="V2814" s="426"/>
      <c r="W2814" s="426"/>
      <c r="X2814" s="427"/>
      <c r="Y2814" s="416" t="e">
        <f t="shared" si="216"/>
        <v>#N/A</v>
      </c>
      <c r="Z2814" s="416" t="e">
        <f t="shared" si="217"/>
        <v>#N/A</v>
      </c>
      <c r="AA2814" s="416" t="str">
        <f t="shared" si="218"/>
        <v/>
      </c>
      <c r="AB2814" s="416" t="e">
        <f t="shared" si="219"/>
        <v>#N/A</v>
      </c>
      <c r="AC2814" s="416" t="e">
        <f t="shared" si="220"/>
        <v>#N/A</v>
      </c>
    </row>
    <row r="2815" ht="22.5" customHeight="1" spans="1:29">
      <c r="A2815" s="421"/>
      <c r="B2815" s="422"/>
      <c r="C2815" s="422"/>
      <c r="D2815" s="421"/>
      <c r="E2815" s="421"/>
      <c r="F2815" s="421"/>
      <c r="G2815" s="421"/>
      <c r="H2815" s="421"/>
      <c r="I2815" s="421"/>
      <c r="J2815" s="421"/>
      <c r="K2815" s="421"/>
      <c r="L2815" s="421"/>
      <c r="M2815" s="421"/>
      <c r="N2815" s="426"/>
      <c r="O2815" s="426"/>
      <c r="P2815" s="427"/>
      <c r="Q2815" s="427"/>
      <c r="R2815" s="426"/>
      <c r="S2815" s="426"/>
      <c r="T2815" s="426"/>
      <c r="U2815" s="426"/>
      <c r="V2815" s="426"/>
      <c r="W2815" s="426"/>
      <c r="X2815" s="427"/>
      <c r="Y2815" s="416" t="e">
        <f t="shared" si="216"/>
        <v>#N/A</v>
      </c>
      <c r="Z2815" s="416" t="e">
        <f t="shared" si="217"/>
        <v>#N/A</v>
      </c>
      <c r="AA2815" s="416" t="str">
        <f t="shared" si="218"/>
        <v/>
      </c>
      <c r="AB2815" s="416" t="e">
        <f t="shared" si="219"/>
        <v>#N/A</v>
      </c>
      <c r="AC2815" s="416" t="e">
        <f t="shared" si="220"/>
        <v>#N/A</v>
      </c>
    </row>
    <row r="2816" ht="22.5" customHeight="1" spans="1:29">
      <c r="A2816" s="421"/>
      <c r="B2816" s="422"/>
      <c r="C2816" s="422"/>
      <c r="D2816" s="421"/>
      <c r="E2816" s="421"/>
      <c r="F2816" s="421"/>
      <c r="G2816" s="421"/>
      <c r="H2816" s="421"/>
      <c r="I2816" s="421"/>
      <c r="J2816" s="421"/>
      <c r="K2816" s="421"/>
      <c r="L2816" s="421"/>
      <c r="M2816" s="421"/>
      <c r="N2816" s="426"/>
      <c r="O2816" s="426"/>
      <c r="P2816" s="427"/>
      <c r="Q2816" s="427"/>
      <c r="R2816" s="426"/>
      <c r="S2816" s="426"/>
      <c r="T2816" s="426"/>
      <c r="U2816" s="426"/>
      <c r="V2816" s="426"/>
      <c r="W2816" s="426"/>
      <c r="X2816" s="427"/>
      <c r="Y2816" s="416" t="e">
        <f t="shared" si="216"/>
        <v>#N/A</v>
      </c>
      <c r="Z2816" s="416" t="e">
        <f t="shared" si="217"/>
        <v>#N/A</v>
      </c>
      <c r="AA2816" s="416" t="str">
        <f t="shared" si="218"/>
        <v/>
      </c>
      <c r="AB2816" s="416" t="e">
        <f t="shared" si="219"/>
        <v>#N/A</v>
      </c>
      <c r="AC2816" s="416" t="e">
        <f t="shared" si="220"/>
        <v>#N/A</v>
      </c>
    </row>
    <row r="2817" ht="22.5" customHeight="1" spans="1:29">
      <c r="A2817" s="421"/>
      <c r="B2817" s="422"/>
      <c r="C2817" s="422"/>
      <c r="D2817" s="421"/>
      <c r="E2817" s="421"/>
      <c r="F2817" s="421"/>
      <c r="G2817" s="421"/>
      <c r="H2817" s="421"/>
      <c r="I2817" s="421"/>
      <c r="J2817" s="421"/>
      <c r="K2817" s="421"/>
      <c r="L2817" s="421"/>
      <c r="M2817" s="421"/>
      <c r="N2817" s="426"/>
      <c r="O2817" s="426"/>
      <c r="P2817" s="427"/>
      <c r="Q2817" s="427"/>
      <c r="R2817" s="426"/>
      <c r="S2817" s="426"/>
      <c r="T2817" s="426"/>
      <c r="U2817" s="426"/>
      <c r="V2817" s="426"/>
      <c r="W2817" s="426"/>
      <c r="X2817" s="427"/>
      <c r="Y2817" s="416" t="e">
        <f t="shared" si="216"/>
        <v>#N/A</v>
      </c>
      <c r="Z2817" s="416" t="e">
        <f t="shared" si="217"/>
        <v>#N/A</v>
      </c>
      <c r="AA2817" s="416" t="str">
        <f t="shared" si="218"/>
        <v/>
      </c>
      <c r="AB2817" s="416" t="e">
        <f t="shared" si="219"/>
        <v>#N/A</v>
      </c>
      <c r="AC2817" s="416" t="e">
        <f t="shared" si="220"/>
        <v>#N/A</v>
      </c>
    </row>
    <row r="2818" ht="22.5" customHeight="1" spans="1:29">
      <c r="A2818" s="421"/>
      <c r="B2818" s="422"/>
      <c r="C2818" s="422"/>
      <c r="D2818" s="421"/>
      <c r="E2818" s="421"/>
      <c r="F2818" s="421"/>
      <c r="G2818" s="421"/>
      <c r="H2818" s="421"/>
      <c r="I2818" s="421"/>
      <c r="J2818" s="421"/>
      <c r="K2818" s="421"/>
      <c r="L2818" s="421"/>
      <c r="M2818" s="421"/>
      <c r="N2818" s="426"/>
      <c r="O2818" s="426"/>
      <c r="P2818" s="427"/>
      <c r="Q2818" s="427"/>
      <c r="R2818" s="426"/>
      <c r="S2818" s="426"/>
      <c r="T2818" s="426"/>
      <c r="U2818" s="426"/>
      <c r="V2818" s="426"/>
      <c r="W2818" s="426"/>
      <c r="X2818" s="427"/>
      <c r="Y2818" s="416" t="e">
        <f t="shared" si="216"/>
        <v>#N/A</v>
      </c>
      <c r="Z2818" s="416" t="e">
        <f t="shared" si="217"/>
        <v>#N/A</v>
      </c>
      <c r="AA2818" s="416" t="str">
        <f t="shared" si="218"/>
        <v/>
      </c>
      <c r="AB2818" s="416" t="e">
        <f t="shared" si="219"/>
        <v>#N/A</v>
      </c>
      <c r="AC2818" s="416" t="e">
        <f t="shared" si="220"/>
        <v>#N/A</v>
      </c>
    </row>
    <row r="2819" ht="22.5" customHeight="1" spans="1:29">
      <c r="A2819" s="421"/>
      <c r="B2819" s="422"/>
      <c r="C2819" s="422"/>
      <c r="D2819" s="421"/>
      <c r="E2819" s="421"/>
      <c r="F2819" s="421"/>
      <c r="G2819" s="421"/>
      <c r="H2819" s="421"/>
      <c r="I2819" s="421"/>
      <c r="J2819" s="421"/>
      <c r="K2819" s="421"/>
      <c r="L2819" s="421"/>
      <c r="M2819" s="421"/>
      <c r="N2819" s="426"/>
      <c r="O2819" s="426"/>
      <c r="P2819" s="427"/>
      <c r="Q2819" s="427"/>
      <c r="R2819" s="426"/>
      <c r="S2819" s="426"/>
      <c r="T2819" s="426"/>
      <c r="U2819" s="426"/>
      <c r="V2819" s="426"/>
      <c r="W2819" s="426"/>
      <c r="X2819" s="427"/>
      <c r="Y2819" s="416" t="e">
        <f t="shared" si="216"/>
        <v>#N/A</v>
      </c>
      <c r="Z2819" s="416" t="e">
        <f t="shared" si="217"/>
        <v>#N/A</v>
      </c>
      <c r="AA2819" s="416" t="str">
        <f t="shared" si="218"/>
        <v/>
      </c>
      <c r="AB2819" s="416" t="e">
        <f t="shared" si="219"/>
        <v>#N/A</v>
      </c>
      <c r="AC2819" s="416" t="e">
        <f t="shared" si="220"/>
        <v>#N/A</v>
      </c>
    </row>
    <row r="2820" ht="22.5" customHeight="1" spans="1:29">
      <c r="A2820" s="421"/>
      <c r="B2820" s="422"/>
      <c r="C2820" s="422"/>
      <c r="D2820" s="421"/>
      <c r="E2820" s="421"/>
      <c r="F2820" s="421"/>
      <c r="G2820" s="421"/>
      <c r="H2820" s="421"/>
      <c r="I2820" s="421"/>
      <c r="J2820" s="421"/>
      <c r="K2820" s="421"/>
      <c r="L2820" s="421"/>
      <c r="M2820" s="421"/>
      <c r="N2820" s="426"/>
      <c r="O2820" s="426"/>
      <c r="P2820" s="427"/>
      <c r="Q2820" s="427"/>
      <c r="R2820" s="426"/>
      <c r="S2820" s="426"/>
      <c r="T2820" s="426"/>
      <c r="U2820" s="426"/>
      <c r="V2820" s="426"/>
      <c r="W2820" s="426"/>
      <c r="X2820" s="427"/>
      <c r="Y2820" s="416" t="e">
        <f t="shared" si="216"/>
        <v>#N/A</v>
      </c>
      <c r="Z2820" s="416" t="e">
        <f t="shared" si="217"/>
        <v>#N/A</v>
      </c>
      <c r="AA2820" s="416" t="str">
        <f t="shared" si="218"/>
        <v/>
      </c>
      <c r="AB2820" s="416" t="e">
        <f t="shared" si="219"/>
        <v>#N/A</v>
      </c>
      <c r="AC2820" s="416" t="e">
        <f t="shared" si="220"/>
        <v>#N/A</v>
      </c>
    </row>
    <row r="2821" ht="22.5" customHeight="1" spans="1:29">
      <c r="A2821" s="421"/>
      <c r="B2821" s="422"/>
      <c r="C2821" s="422"/>
      <c r="D2821" s="421"/>
      <c r="E2821" s="421"/>
      <c r="F2821" s="421"/>
      <c r="G2821" s="421"/>
      <c r="H2821" s="421"/>
      <c r="I2821" s="421"/>
      <c r="J2821" s="421"/>
      <c r="K2821" s="421"/>
      <c r="L2821" s="421"/>
      <c r="M2821" s="421"/>
      <c r="N2821" s="426"/>
      <c r="O2821" s="426"/>
      <c r="P2821" s="427"/>
      <c r="Q2821" s="427"/>
      <c r="R2821" s="426"/>
      <c r="S2821" s="426"/>
      <c r="T2821" s="426"/>
      <c r="U2821" s="426"/>
      <c r="V2821" s="426"/>
      <c r="W2821" s="426"/>
      <c r="X2821" s="427"/>
      <c r="Y2821" s="416" t="e">
        <f t="shared" si="216"/>
        <v>#N/A</v>
      </c>
      <c r="Z2821" s="416" t="e">
        <f t="shared" si="217"/>
        <v>#N/A</v>
      </c>
      <c r="AA2821" s="416" t="str">
        <f t="shared" si="218"/>
        <v/>
      </c>
      <c r="AB2821" s="416" t="e">
        <f t="shared" si="219"/>
        <v>#N/A</v>
      </c>
      <c r="AC2821" s="416" t="e">
        <f t="shared" si="220"/>
        <v>#N/A</v>
      </c>
    </row>
    <row r="2822" ht="22.5" customHeight="1" spans="1:29">
      <c r="A2822" s="421"/>
      <c r="B2822" s="422"/>
      <c r="C2822" s="422"/>
      <c r="D2822" s="421"/>
      <c r="E2822" s="421"/>
      <c r="F2822" s="421"/>
      <c r="G2822" s="421"/>
      <c r="H2822" s="421"/>
      <c r="I2822" s="421"/>
      <c r="J2822" s="421"/>
      <c r="K2822" s="421"/>
      <c r="L2822" s="421"/>
      <c r="M2822" s="421"/>
      <c r="N2822" s="426"/>
      <c r="O2822" s="426"/>
      <c r="P2822" s="427"/>
      <c r="Q2822" s="427"/>
      <c r="R2822" s="426"/>
      <c r="S2822" s="426"/>
      <c r="T2822" s="426"/>
      <c r="U2822" s="426"/>
      <c r="V2822" s="426"/>
      <c r="W2822" s="426"/>
      <c r="X2822" s="427"/>
      <c r="Y2822" s="416" t="e">
        <f t="shared" si="216"/>
        <v>#N/A</v>
      </c>
      <c r="Z2822" s="416" t="e">
        <f t="shared" si="217"/>
        <v>#N/A</v>
      </c>
      <c r="AA2822" s="416" t="str">
        <f t="shared" si="218"/>
        <v/>
      </c>
      <c r="AB2822" s="416" t="e">
        <f t="shared" si="219"/>
        <v>#N/A</v>
      </c>
      <c r="AC2822" s="416" t="e">
        <f t="shared" si="220"/>
        <v>#N/A</v>
      </c>
    </row>
    <row r="2823" ht="22.5" customHeight="1" spans="1:29">
      <c r="A2823" s="421"/>
      <c r="B2823" s="422"/>
      <c r="C2823" s="422"/>
      <c r="D2823" s="421"/>
      <c r="E2823" s="421"/>
      <c r="F2823" s="421"/>
      <c r="G2823" s="421"/>
      <c r="H2823" s="421"/>
      <c r="I2823" s="421"/>
      <c r="J2823" s="421"/>
      <c r="K2823" s="421"/>
      <c r="L2823" s="421"/>
      <c r="M2823" s="421"/>
      <c r="N2823" s="426"/>
      <c r="O2823" s="426"/>
      <c r="P2823" s="427"/>
      <c r="Q2823" s="427"/>
      <c r="R2823" s="426"/>
      <c r="S2823" s="426"/>
      <c r="T2823" s="426"/>
      <c r="U2823" s="426"/>
      <c r="V2823" s="426"/>
      <c r="W2823" s="426"/>
      <c r="X2823" s="427"/>
      <c r="Y2823" s="416" t="e">
        <f t="shared" ref="Y2823:Y2886" si="221">_xlfn.IFS(LEFT(M2823,3)="003","三保支出",LEFT(M2823,3)="004","刚性支出",LEFT(M2823,3)="000","促发展支出")</f>
        <v>#N/A</v>
      </c>
      <c r="Z2823" s="416" t="e">
        <f t="shared" ref="Z2823:Z2886" si="222">_xlfn.IFS(LEFT(E2823,1)="3","项目支出",LEFT(E2823,1)="1","人员类支出",LEFT(E2823,1)="2","运转类支出")</f>
        <v>#N/A</v>
      </c>
      <c r="AA2823" s="416" t="str">
        <f t="shared" ref="AA2823:AA2886" si="223">LEFT(H2823,7)</f>
        <v/>
      </c>
      <c r="AB2823" s="416" t="e">
        <f t="shared" ref="AB2823:AB2886" si="224">_xlfn.IFS(LEFT(M2823,6)="003001","保工资",LEFT(M2823,6)="003002","保运转",LEFT(M2823,6)="003003","保基本民生")</f>
        <v>#N/A</v>
      </c>
      <c r="AC2823" s="416" t="e">
        <f t="shared" ref="AC2823:AC2886" si="225">IF(Z2823="项目支出","否","是")</f>
        <v>#N/A</v>
      </c>
    </row>
    <row r="2824" ht="22.5" customHeight="1" spans="1:29">
      <c r="A2824" s="421"/>
      <c r="B2824" s="422"/>
      <c r="C2824" s="422"/>
      <c r="D2824" s="421"/>
      <c r="E2824" s="421"/>
      <c r="F2824" s="421"/>
      <c r="G2824" s="421"/>
      <c r="H2824" s="421"/>
      <c r="I2824" s="421"/>
      <c r="J2824" s="421"/>
      <c r="K2824" s="421"/>
      <c r="L2824" s="421"/>
      <c r="M2824" s="421"/>
      <c r="N2824" s="426"/>
      <c r="O2824" s="426"/>
      <c r="P2824" s="427"/>
      <c r="Q2824" s="427"/>
      <c r="R2824" s="426"/>
      <c r="S2824" s="426"/>
      <c r="T2824" s="426"/>
      <c r="U2824" s="426"/>
      <c r="V2824" s="426"/>
      <c r="W2824" s="426"/>
      <c r="X2824" s="427"/>
      <c r="Y2824" s="416" t="e">
        <f t="shared" si="221"/>
        <v>#N/A</v>
      </c>
      <c r="Z2824" s="416" t="e">
        <f t="shared" si="222"/>
        <v>#N/A</v>
      </c>
      <c r="AA2824" s="416" t="str">
        <f t="shared" si="223"/>
        <v/>
      </c>
      <c r="AB2824" s="416" t="e">
        <f t="shared" si="224"/>
        <v>#N/A</v>
      </c>
      <c r="AC2824" s="416" t="e">
        <f t="shared" si="225"/>
        <v>#N/A</v>
      </c>
    </row>
    <row r="2825" ht="22.5" customHeight="1" spans="1:29">
      <c r="A2825" s="421"/>
      <c r="B2825" s="422"/>
      <c r="C2825" s="422"/>
      <c r="D2825" s="421"/>
      <c r="E2825" s="421"/>
      <c r="F2825" s="421"/>
      <c r="G2825" s="421"/>
      <c r="H2825" s="421"/>
      <c r="I2825" s="421"/>
      <c r="J2825" s="421"/>
      <c r="K2825" s="421"/>
      <c r="L2825" s="421"/>
      <c r="M2825" s="421"/>
      <c r="N2825" s="426"/>
      <c r="O2825" s="426"/>
      <c r="P2825" s="427"/>
      <c r="Q2825" s="427"/>
      <c r="R2825" s="426"/>
      <c r="S2825" s="426"/>
      <c r="T2825" s="426"/>
      <c r="U2825" s="426"/>
      <c r="V2825" s="426"/>
      <c r="W2825" s="426"/>
      <c r="X2825" s="427"/>
      <c r="Y2825" s="416" t="e">
        <f t="shared" si="221"/>
        <v>#N/A</v>
      </c>
      <c r="Z2825" s="416" t="e">
        <f t="shared" si="222"/>
        <v>#N/A</v>
      </c>
      <c r="AA2825" s="416" t="str">
        <f t="shared" si="223"/>
        <v/>
      </c>
      <c r="AB2825" s="416" t="e">
        <f t="shared" si="224"/>
        <v>#N/A</v>
      </c>
      <c r="AC2825" s="416" t="e">
        <f t="shared" si="225"/>
        <v>#N/A</v>
      </c>
    </row>
    <row r="2826" ht="22.5" customHeight="1" spans="1:29">
      <c r="A2826" s="421"/>
      <c r="B2826" s="422"/>
      <c r="C2826" s="422"/>
      <c r="D2826" s="421"/>
      <c r="E2826" s="421"/>
      <c r="F2826" s="421"/>
      <c r="G2826" s="421"/>
      <c r="H2826" s="421"/>
      <c r="I2826" s="421"/>
      <c r="J2826" s="421"/>
      <c r="K2826" s="421"/>
      <c r="L2826" s="421"/>
      <c r="M2826" s="421"/>
      <c r="N2826" s="426"/>
      <c r="O2826" s="426"/>
      <c r="P2826" s="427"/>
      <c r="Q2826" s="427"/>
      <c r="R2826" s="426"/>
      <c r="S2826" s="426"/>
      <c r="T2826" s="426"/>
      <c r="U2826" s="426"/>
      <c r="V2826" s="426"/>
      <c r="W2826" s="426"/>
      <c r="X2826" s="427"/>
      <c r="Y2826" s="416" t="e">
        <f t="shared" si="221"/>
        <v>#N/A</v>
      </c>
      <c r="Z2826" s="416" t="e">
        <f t="shared" si="222"/>
        <v>#N/A</v>
      </c>
      <c r="AA2826" s="416" t="str">
        <f t="shared" si="223"/>
        <v/>
      </c>
      <c r="AB2826" s="416" t="e">
        <f t="shared" si="224"/>
        <v>#N/A</v>
      </c>
      <c r="AC2826" s="416" t="e">
        <f t="shared" si="225"/>
        <v>#N/A</v>
      </c>
    </row>
    <row r="2827" ht="22.5" customHeight="1" spans="1:29">
      <c r="A2827" s="421"/>
      <c r="B2827" s="422"/>
      <c r="C2827" s="422"/>
      <c r="D2827" s="421"/>
      <c r="E2827" s="421"/>
      <c r="F2827" s="421"/>
      <c r="G2827" s="421"/>
      <c r="H2827" s="421"/>
      <c r="I2827" s="421"/>
      <c r="J2827" s="421"/>
      <c r="K2827" s="421"/>
      <c r="L2827" s="421"/>
      <c r="M2827" s="421"/>
      <c r="N2827" s="426"/>
      <c r="O2827" s="426"/>
      <c r="P2827" s="427"/>
      <c r="Q2827" s="427"/>
      <c r="R2827" s="426"/>
      <c r="S2827" s="426"/>
      <c r="T2827" s="426"/>
      <c r="U2827" s="426"/>
      <c r="V2827" s="426"/>
      <c r="W2827" s="426"/>
      <c r="X2827" s="427"/>
      <c r="Y2827" s="416" t="e">
        <f t="shared" si="221"/>
        <v>#N/A</v>
      </c>
      <c r="Z2827" s="416" t="e">
        <f t="shared" si="222"/>
        <v>#N/A</v>
      </c>
      <c r="AA2827" s="416" t="str">
        <f t="shared" si="223"/>
        <v/>
      </c>
      <c r="AB2827" s="416" t="e">
        <f t="shared" si="224"/>
        <v>#N/A</v>
      </c>
      <c r="AC2827" s="416" t="e">
        <f t="shared" si="225"/>
        <v>#N/A</v>
      </c>
    </row>
    <row r="2828" ht="22.5" customHeight="1" spans="1:29">
      <c r="A2828" s="421"/>
      <c r="B2828" s="422"/>
      <c r="C2828" s="422"/>
      <c r="D2828" s="421"/>
      <c r="E2828" s="421"/>
      <c r="F2828" s="421"/>
      <c r="G2828" s="421"/>
      <c r="H2828" s="421"/>
      <c r="I2828" s="421"/>
      <c r="J2828" s="421"/>
      <c r="K2828" s="421"/>
      <c r="L2828" s="421"/>
      <c r="M2828" s="421"/>
      <c r="N2828" s="426"/>
      <c r="O2828" s="426"/>
      <c r="P2828" s="427"/>
      <c r="Q2828" s="427"/>
      <c r="R2828" s="426"/>
      <c r="S2828" s="426"/>
      <c r="T2828" s="426"/>
      <c r="U2828" s="426"/>
      <c r="V2828" s="426"/>
      <c r="W2828" s="426"/>
      <c r="X2828" s="427"/>
      <c r="Y2828" s="416" t="e">
        <f t="shared" si="221"/>
        <v>#N/A</v>
      </c>
      <c r="Z2828" s="416" t="e">
        <f t="shared" si="222"/>
        <v>#N/A</v>
      </c>
      <c r="AA2828" s="416" t="str">
        <f t="shared" si="223"/>
        <v/>
      </c>
      <c r="AB2828" s="416" t="e">
        <f t="shared" si="224"/>
        <v>#N/A</v>
      </c>
      <c r="AC2828" s="416" t="e">
        <f t="shared" si="225"/>
        <v>#N/A</v>
      </c>
    </row>
    <row r="2829" ht="22.5" customHeight="1" spans="1:29">
      <c r="A2829" s="421"/>
      <c r="B2829" s="422"/>
      <c r="C2829" s="422"/>
      <c r="D2829" s="421"/>
      <c r="E2829" s="421"/>
      <c r="F2829" s="421"/>
      <c r="G2829" s="421"/>
      <c r="H2829" s="421"/>
      <c r="I2829" s="421"/>
      <c r="J2829" s="421"/>
      <c r="K2829" s="421"/>
      <c r="L2829" s="421"/>
      <c r="M2829" s="421"/>
      <c r="N2829" s="426"/>
      <c r="O2829" s="426"/>
      <c r="P2829" s="427"/>
      <c r="Q2829" s="427"/>
      <c r="R2829" s="426"/>
      <c r="S2829" s="426"/>
      <c r="T2829" s="426"/>
      <c r="U2829" s="426"/>
      <c r="V2829" s="426"/>
      <c r="W2829" s="426"/>
      <c r="X2829" s="427"/>
      <c r="Y2829" s="416" t="e">
        <f t="shared" si="221"/>
        <v>#N/A</v>
      </c>
      <c r="Z2829" s="416" t="e">
        <f t="shared" si="222"/>
        <v>#N/A</v>
      </c>
      <c r="AA2829" s="416" t="str">
        <f t="shared" si="223"/>
        <v/>
      </c>
      <c r="AB2829" s="416" t="e">
        <f t="shared" si="224"/>
        <v>#N/A</v>
      </c>
      <c r="AC2829" s="416" t="e">
        <f t="shared" si="225"/>
        <v>#N/A</v>
      </c>
    </row>
    <row r="2830" ht="22.5" customHeight="1" spans="1:29">
      <c r="A2830" s="421"/>
      <c r="B2830" s="422"/>
      <c r="C2830" s="422"/>
      <c r="D2830" s="421"/>
      <c r="E2830" s="421"/>
      <c r="F2830" s="421"/>
      <c r="G2830" s="421"/>
      <c r="H2830" s="421"/>
      <c r="I2830" s="421"/>
      <c r="J2830" s="421"/>
      <c r="K2830" s="421"/>
      <c r="L2830" s="421"/>
      <c r="M2830" s="421"/>
      <c r="N2830" s="426"/>
      <c r="O2830" s="426"/>
      <c r="P2830" s="427"/>
      <c r="Q2830" s="427"/>
      <c r="R2830" s="426"/>
      <c r="S2830" s="426"/>
      <c r="T2830" s="426"/>
      <c r="U2830" s="426"/>
      <c r="V2830" s="426"/>
      <c r="W2830" s="426"/>
      <c r="X2830" s="427"/>
      <c r="Y2830" s="416" t="e">
        <f t="shared" si="221"/>
        <v>#N/A</v>
      </c>
      <c r="Z2830" s="416" t="e">
        <f t="shared" si="222"/>
        <v>#N/A</v>
      </c>
      <c r="AA2830" s="416" t="str">
        <f t="shared" si="223"/>
        <v/>
      </c>
      <c r="AB2830" s="416" t="e">
        <f t="shared" si="224"/>
        <v>#N/A</v>
      </c>
      <c r="AC2830" s="416" t="e">
        <f t="shared" si="225"/>
        <v>#N/A</v>
      </c>
    </row>
    <row r="2831" ht="22.5" customHeight="1" spans="1:29">
      <c r="A2831" s="421"/>
      <c r="B2831" s="422"/>
      <c r="C2831" s="422"/>
      <c r="D2831" s="421"/>
      <c r="E2831" s="421"/>
      <c r="F2831" s="421"/>
      <c r="G2831" s="421"/>
      <c r="H2831" s="421"/>
      <c r="I2831" s="421"/>
      <c r="J2831" s="421"/>
      <c r="K2831" s="421"/>
      <c r="L2831" s="421"/>
      <c r="M2831" s="421"/>
      <c r="N2831" s="426"/>
      <c r="O2831" s="426"/>
      <c r="P2831" s="427"/>
      <c r="Q2831" s="427"/>
      <c r="R2831" s="426"/>
      <c r="S2831" s="426"/>
      <c r="T2831" s="426"/>
      <c r="U2831" s="426"/>
      <c r="V2831" s="426"/>
      <c r="W2831" s="426"/>
      <c r="X2831" s="427"/>
      <c r="Y2831" s="416" t="e">
        <f t="shared" si="221"/>
        <v>#N/A</v>
      </c>
      <c r="Z2831" s="416" t="e">
        <f t="shared" si="222"/>
        <v>#N/A</v>
      </c>
      <c r="AA2831" s="416" t="str">
        <f t="shared" si="223"/>
        <v/>
      </c>
      <c r="AB2831" s="416" t="e">
        <f t="shared" si="224"/>
        <v>#N/A</v>
      </c>
      <c r="AC2831" s="416" t="e">
        <f t="shared" si="225"/>
        <v>#N/A</v>
      </c>
    </row>
    <row r="2832" ht="22.5" customHeight="1" spans="1:29">
      <c r="A2832" s="421"/>
      <c r="B2832" s="422"/>
      <c r="C2832" s="422"/>
      <c r="D2832" s="421"/>
      <c r="E2832" s="421"/>
      <c r="F2832" s="421"/>
      <c r="G2832" s="421"/>
      <c r="H2832" s="421"/>
      <c r="I2832" s="421"/>
      <c r="J2832" s="421"/>
      <c r="K2832" s="421"/>
      <c r="L2832" s="421"/>
      <c r="M2832" s="421"/>
      <c r="N2832" s="426"/>
      <c r="O2832" s="426"/>
      <c r="P2832" s="427"/>
      <c r="Q2832" s="427"/>
      <c r="R2832" s="426"/>
      <c r="S2832" s="426"/>
      <c r="T2832" s="426"/>
      <c r="U2832" s="426"/>
      <c r="V2832" s="426"/>
      <c r="W2832" s="426"/>
      <c r="X2832" s="427"/>
      <c r="Y2832" s="416" t="e">
        <f t="shared" si="221"/>
        <v>#N/A</v>
      </c>
      <c r="Z2832" s="416" t="e">
        <f t="shared" si="222"/>
        <v>#N/A</v>
      </c>
      <c r="AA2832" s="416" t="str">
        <f t="shared" si="223"/>
        <v/>
      </c>
      <c r="AB2832" s="416" t="e">
        <f t="shared" si="224"/>
        <v>#N/A</v>
      </c>
      <c r="AC2832" s="416" t="e">
        <f t="shared" si="225"/>
        <v>#N/A</v>
      </c>
    </row>
    <row r="2833" ht="22.5" customHeight="1" spans="1:29">
      <c r="A2833" s="421"/>
      <c r="B2833" s="422"/>
      <c r="C2833" s="422"/>
      <c r="D2833" s="421"/>
      <c r="E2833" s="421"/>
      <c r="F2833" s="421"/>
      <c r="G2833" s="421"/>
      <c r="H2833" s="421"/>
      <c r="I2833" s="421"/>
      <c r="J2833" s="421"/>
      <c r="K2833" s="421"/>
      <c r="L2833" s="421"/>
      <c r="M2833" s="421"/>
      <c r="N2833" s="426"/>
      <c r="O2833" s="426"/>
      <c r="P2833" s="427"/>
      <c r="Q2833" s="427"/>
      <c r="R2833" s="426"/>
      <c r="S2833" s="426"/>
      <c r="T2833" s="426"/>
      <c r="U2833" s="426"/>
      <c r="V2833" s="426"/>
      <c r="W2833" s="426"/>
      <c r="X2833" s="427"/>
      <c r="Y2833" s="416" t="e">
        <f t="shared" si="221"/>
        <v>#N/A</v>
      </c>
      <c r="Z2833" s="416" t="e">
        <f t="shared" si="222"/>
        <v>#N/A</v>
      </c>
      <c r="AA2833" s="416" t="str">
        <f t="shared" si="223"/>
        <v/>
      </c>
      <c r="AB2833" s="416" t="e">
        <f t="shared" si="224"/>
        <v>#N/A</v>
      </c>
      <c r="AC2833" s="416" t="e">
        <f t="shared" si="225"/>
        <v>#N/A</v>
      </c>
    </row>
    <row r="2834" ht="22.5" customHeight="1" spans="1:29">
      <c r="A2834" s="421"/>
      <c r="B2834" s="422"/>
      <c r="C2834" s="422"/>
      <c r="D2834" s="421"/>
      <c r="E2834" s="421"/>
      <c r="F2834" s="421"/>
      <c r="G2834" s="421"/>
      <c r="H2834" s="421"/>
      <c r="I2834" s="421"/>
      <c r="J2834" s="421"/>
      <c r="K2834" s="421"/>
      <c r="L2834" s="421"/>
      <c r="M2834" s="421"/>
      <c r="N2834" s="426"/>
      <c r="O2834" s="426"/>
      <c r="P2834" s="427"/>
      <c r="Q2834" s="427"/>
      <c r="R2834" s="426"/>
      <c r="S2834" s="426"/>
      <c r="T2834" s="426"/>
      <c r="U2834" s="426"/>
      <c r="V2834" s="426"/>
      <c r="W2834" s="426"/>
      <c r="X2834" s="427"/>
      <c r="Y2834" s="416" t="e">
        <f t="shared" si="221"/>
        <v>#N/A</v>
      </c>
      <c r="Z2834" s="416" t="e">
        <f t="shared" si="222"/>
        <v>#N/A</v>
      </c>
      <c r="AA2834" s="416" t="str">
        <f t="shared" si="223"/>
        <v/>
      </c>
      <c r="AB2834" s="416" t="e">
        <f t="shared" si="224"/>
        <v>#N/A</v>
      </c>
      <c r="AC2834" s="416" t="e">
        <f t="shared" si="225"/>
        <v>#N/A</v>
      </c>
    </row>
    <row r="2835" ht="22.5" customHeight="1" spans="1:29">
      <c r="A2835" s="421"/>
      <c r="B2835" s="422"/>
      <c r="C2835" s="422"/>
      <c r="D2835" s="421"/>
      <c r="E2835" s="421"/>
      <c r="F2835" s="421"/>
      <c r="G2835" s="421"/>
      <c r="H2835" s="421"/>
      <c r="I2835" s="421"/>
      <c r="J2835" s="421"/>
      <c r="K2835" s="421"/>
      <c r="L2835" s="421"/>
      <c r="M2835" s="421"/>
      <c r="N2835" s="426"/>
      <c r="O2835" s="426"/>
      <c r="P2835" s="427"/>
      <c r="Q2835" s="427"/>
      <c r="R2835" s="426"/>
      <c r="S2835" s="426"/>
      <c r="T2835" s="426"/>
      <c r="U2835" s="426"/>
      <c r="V2835" s="426"/>
      <c r="W2835" s="426"/>
      <c r="X2835" s="427"/>
      <c r="Y2835" s="416" t="e">
        <f t="shared" si="221"/>
        <v>#N/A</v>
      </c>
      <c r="Z2835" s="416" t="e">
        <f t="shared" si="222"/>
        <v>#N/A</v>
      </c>
      <c r="AA2835" s="416" t="str">
        <f t="shared" si="223"/>
        <v/>
      </c>
      <c r="AB2835" s="416" t="e">
        <f t="shared" si="224"/>
        <v>#N/A</v>
      </c>
      <c r="AC2835" s="416" t="e">
        <f t="shared" si="225"/>
        <v>#N/A</v>
      </c>
    </row>
    <row r="2836" ht="22.5" customHeight="1" spans="1:29">
      <c r="A2836" s="421"/>
      <c r="B2836" s="422"/>
      <c r="C2836" s="422"/>
      <c r="D2836" s="421"/>
      <c r="E2836" s="421"/>
      <c r="F2836" s="421"/>
      <c r="G2836" s="421"/>
      <c r="H2836" s="421"/>
      <c r="I2836" s="421"/>
      <c r="J2836" s="421"/>
      <c r="K2836" s="421"/>
      <c r="L2836" s="421"/>
      <c r="M2836" s="421"/>
      <c r="N2836" s="426"/>
      <c r="O2836" s="426"/>
      <c r="P2836" s="427"/>
      <c r="Q2836" s="427"/>
      <c r="R2836" s="426"/>
      <c r="S2836" s="426"/>
      <c r="T2836" s="426"/>
      <c r="U2836" s="426"/>
      <c r="V2836" s="426"/>
      <c r="W2836" s="426"/>
      <c r="X2836" s="427"/>
      <c r="Y2836" s="416" t="e">
        <f t="shared" si="221"/>
        <v>#N/A</v>
      </c>
      <c r="Z2836" s="416" t="e">
        <f t="shared" si="222"/>
        <v>#N/A</v>
      </c>
      <c r="AA2836" s="416" t="str">
        <f t="shared" si="223"/>
        <v/>
      </c>
      <c r="AB2836" s="416" t="e">
        <f t="shared" si="224"/>
        <v>#N/A</v>
      </c>
      <c r="AC2836" s="416" t="e">
        <f t="shared" si="225"/>
        <v>#N/A</v>
      </c>
    </row>
    <row r="2837" ht="22.5" customHeight="1" spans="1:29">
      <c r="A2837" s="421"/>
      <c r="B2837" s="422"/>
      <c r="C2837" s="422"/>
      <c r="D2837" s="421"/>
      <c r="E2837" s="421"/>
      <c r="F2837" s="421"/>
      <c r="G2837" s="421"/>
      <c r="H2837" s="421"/>
      <c r="I2837" s="421"/>
      <c r="J2837" s="421"/>
      <c r="K2837" s="421"/>
      <c r="L2837" s="421"/>
      <c r="M2837" s="421"/>
      <c r="N2837" s="426"/>
      <c r="O2837" s="426"/>
      <c r="P2837" s="427"/>
      <c r="Q2837" s="427"/>
      <c r="R2837" s="426"/>
      <c r="S2837" s="426"/>
      <c r="T2837" s="426"/>
      <c r="U2837" s="426"/>
      <c r="V2837" s="426"/>
      <c r="W2837" s="426"/>
      <c r="X2837" s="427"/>
      <c r="Y2837" s="416" t="e">
        <f t="shared" si="221"/>
        <v>#N/A</v>
      </c>
      <c r="Z2837" s="416" t="e">
        <f t="shared" si="222"/>
        <v>#N/A</v>
      </c>
      <c r="AA2837" s="416" t="str">
        <f t="shared" si="223"/>
        <v/>
      </c>
      <c r="AB2837" s="416" t="e">
        <f t="shared" si="224"/>
        <v>#N/A</v>
      </c>
      <c r="AC2837" s="416" t="e">
        <f t="shared" si="225"/>
        <v>#N/A</v>
      </c>
    </row>
    <row r="2838" ht="22.5" customHeight="1" spans="1:29">
      <c r="A2838" s="421"/>
      <c r="B2838" s="422"/>
      <c r="C2838" s="422"/>
      <c r="D2838" s="421"/>
      <c r="E2838" s="421"/>
      <c r="F2838" s="421"/>
      <c r="G2838" s="421"/>
      <c r="H2838" s="421"/>
      <c r="I2838" s="421"/>
      <c r="J2838" s="421"/>
      <c r="K2838" s="421"/>
      <c r="L2838" s="421"/>
      <c r="M2838" s="421"/>
      <c r="N2838" s="426"/>
      <c r="O2838" s="426"/>
      <c r="P2838" s="427"/>
      <c r="Q2838" s="427"/>
      <c r="R2838" s="426"/>
      <c r="S2838" s="426"/>
      <c r="T2838" s="426"/>
      <c r="U2838" s="426"/>
      <c r="V2838" s="426"/>
      <c r="W2838" s="426"/>
      <c r="X2838" s="427"/>
      <c r="Y2838" s="416" t="e">
        <f t="shared" si="221"/>
        <v>#N/A</v>
      </c>
      <c r="Z2838" s="416" t="e">
        <f t="shared" si="222"/>
        <v>#N/A</v>
      </c>
      <c r="AA2838" s="416" t="str">
        <f t="shared" si="223"/>
        <v/>
      </c>
      <c r="AB2838" s="416" t="e">
        <f t="shared" si="224"/>
        <v>#N/A</v>
      </c>
      <c r="AC2838" s="416" t="e">
        <f t="shared" si="225"/>
        <v>#N/A</v>
      </c>
    </row>
    <row r="2839" ht="22.5" customHeight="1" spans="1:29">
      <c r="A2839" s="421"/>
      <c r="B2839" s="422"/>
      <c r="C2839" s="422"/>
      <c r="D2839" s="421"/>
      <c r="E2839" s="421"/>
      <c r="F2839" s="421"/>
      <c r="G2839" s="421"/>
      <c r="H2839" s="421"/>
      <c r="I2839" s="421"/>
      <c r="J2839" s="421"/>
      <c r="K2839" s="421"/>
      <c r="L2839" s="421"/>
      <c r="M2839" s="421"/>
      <c r="N2839" s="426"/>
      <c r="O2839" s="426"/>
      <c r="P2839" s="427"/>
      <c r="Q2839" s="427"/>
      <c r="R2839" s="426"/>
      <c r="S2839" s="426"/>
      <c r="T2839" s="426"/>
      <c r="U2839" s="426"/>
      <c r="V2839" s="426"/>
      <c r="W2839" s="426"/>
      <c r="X2839" s="427"/>
      <c r="Y2839" s="416" t="e">
        <f t="shared" si="221"/>
        <v>#N/A</v>
      </c>
      <c r="Z2839" s="416" t="e">
        <f t="shared" si="222"/>
        <v>#N/A</v>
      </c>
      <c r="AA2839" s="416" t="str">
        <f t="shared" si="223"/>
        <v/>
      </c>
      <c r="AB2839" s="416" t="e">
        <f t="shared" si="224"/>
        <v>#N/A</v>
      </c>
      <c r="AC2839" s="416" t="e">
        <f t="shared" si="225"/>
        <v>#N/A</v>
      </c>
    </row>
    <row r="2840" ht="22.5" customHeight="1" spans="1:29">
      <c r="A2840" s="421"/>
      <c r="B2840" s="422"/>
      <c r="C2840" s="422"/>
      <c r="D2840" s="421"/>
      <c r="E2840" s="421"/>
      <c r="F2840" s="421"/>
      <c r="G2840" s="421"/>
      <c r="H2840" s="421"/>
      <c r="I2840" s="421"/>
      <c r="J2840" s="421"/>
      <c r="K2840" s="421"/>
      <c r="L2840" s="421"/>
      <c r="M2840" s="421"/>
      <c r="N2840" s="426"/>
      <c r="O2840" s="426"/>
      <c r="P2840" s="427"/>
      <c r="Q2840" s="427"/>
      <c r="R2840" s="426"/>
      <c r="S2840" s="426"/>
      <c r="T2840" s="426"/>
      <c r="U2840" s="426"/>
      <c r="V2840" s="426"/>
      <c r="W2840" s="426"/>
      <c r="X2840" s="427"/>
      <c r="Y2840" s="416" t="e">
        <f t="shared" si="221"/>
        <v>#N/A</v>
      </c>
      <c r="Z2840" s="416" t="e">
        <f t="shared" si="222"/>
        <v>#N/A</v>
      </c>
      <c r="AA2840" s="416" t="str">
        <f t="shared" si="223"/>
        <v/>
      </c>
      <c r="AB2840" s="416" t="e">
        <f t="shared" si="224"/>
        <v>#N/A</v>
      </c>
      <c r="AC2840" s="416" t="e">
        <f t="shared" si="225"/>
        <v>#N/A</v>
      </c>
    </row>
    <row r="2841" ht="22.5" customHeight="1" spans="1:29">
      <c r="A2841" s="421"/>
      <c r="B2841" s="422"/>
      <c r="C2841" s="422"/>
      <c r="D2841" s="421"/>
      <c r="E2841" s="421"/>
      <c r="F2841" s="421"/>
      <c r="G2841" s="421"/>
      <c r="H2841" s="421"/>
      <c r="I2841" s="421"/>
      <c r="J2841" s="421"/>
      <c r="K2841" s="421"/>
      <c r="L2841" s="421"/>
      <c r="M2841" s="421"/>
      <c r="N2841" s="426"/>
      <c r="O2841" s="426"/>
      <c r="P2841" s="427"/>
      <c r="Q2841" s="427"/>
      <c r="R2841" s="426"/>
      <c r="S2841" s="426"/>
      <c r="T2841" s="426"/>
      <c r="U2841" s="426"/>
      <c r="V2841" s="426"/>
      <c r="W2841" s="426"/>
      <c r="X2841" s="427"/>
      <c r="Y2841" s="416" t="e">
        <f t="shared" si="221"/>
        <v>#N/A</v>
      </c>
      <c r="Z2841" s="416" t="e">
        <f t="shared" si="222"/>
        <v>#N/A</v>
      </c>
      <c r="AA2841" s="416" t="str">
        <f t="shared" si="223"/>
        <v/>
      </c>
      <c r="AB2841" s="416" t="e">
        <f t="shared" si="224"/>
        <v>#N/A</v>
      </c>
      <c r="AC2841" s="416" t="e">
        <f t="shared" si="225"/>
        <v>#N/A</v>
      </c>
    </row>
    <row r="2842" ht="22.5" customHeight="1" spans="1:29">
      <c r="A2842" s="421"/>
      <c r="B2842" s="422"/>
      <c r="C2842" s="422"/>
      <c r="D2842" s="421"/>
      <c r="E2842" s="421"/>
      <c r="F2842" s="421"/>
      <c r="G2842" s="421"/>
      <c r="H2842" s="421"/>
      <c r="I2842" s="421"/>
      <c r="J2842" s="421"/>
      <c r="K2842" s="421"/>
      <c r="L2842" s="421"/>
      <c r="M2842" s="421"/>
      <c r="N2842" s="426"/>
      <c r="O2842" s="426"/>
      <c r="P2842" s="427"/>
      <c r="Q2842" s="427"/>
      <c r="R2842" s="426"/>
      <c r="S2842" s="426"/>
      <c r="T2842" s="426"/>
      <c r="U2842" s="426"/>
      <c r="V2842" s="426"/>
      <c r="W2842" s="426"/>
      <c r="X2842" s="427"/>
      <c r="Y2842" s="416" t="e">
        <f t="shared" si="221"/>
        <v>#N/A</v>
      </c>
      <c r="Z2842" s="416" t="e">
        <f t="shared" si="222"/>
        <v>#N/A</v>
      </c>
      <c r="AA2842" s="416" t="str">
        <f t="shared" si="223"/>
        <v/>
      </c>
      <c r="AB2842" s="416" t="e">
        <f t="shared" si="224"/>
        <v>#N/A</v>
      </c>
      <c r="AC2842" s="416" t="e">
        <f t="shared" si="225"/>
        <v>#N/A</v>
      </c>
    </row>
    <row r="2843" ht="22.5" customHeight="1" spans="1:29">
      <c r="A2843" s="421"/>
      <c r="B2843" s="422"/>
      <c r="C2843" s="422"/>
      <c r="D2843" s="421"/>
      <c r="E2843" s="421"/>
      <c r="F2843" s="421"/>
      <c r="G2843" s="421"/>
      <c r="H2843" s="421"/>
      <c r="I2843" s="421"/>
      <c r="J2843" s="421"/>
      <c r="K2843" s="421"/>
      <c r="L2843" s="421"/>
      <c r="M2843" s="421"/>
      <c r="N2843" s="426"/>
      <c r="O2843" s="426"/>
      <c r="P2843" s="427"/>
      <c r="Q2843" s="427"/>
      <c r="R2843" s="426"/>
      <c r="S2843" s="426"/>
      <c r="T2843" s="426"/>
      <c r="U2843" s="426"/>
      <c r="V2843" s="426"/>
      <c r="W2843" s="426"/>
      <c r="X2843" s="427"/>
      <c r="Y2843" s="416" t="e">
        <f t="shared" si="221"/>
        <v>#N/A</v>
      </c>
      <c r="Z2843" s="416" t="e">
        <f t="shared" si="222"/>
        <v>#N/A</v>
      </c>
      <c r="AA2843" s="416" t="str">
        <f t="shared" si="223"/>
        <v/>
      </c>
      <c r="AB2843" s="416" t="e">
        <f t="shared" si="224"/>
        <v>#N/A</v>
      </c>
      <c r="AC2843" s="416" t="e">
        <f t="shared" si="225"/>
        <v>#N/A</v>
      </c>
    </row>
    <row r="2844" ht="22.5" customHeight="1" spans="1:29">
      <c r="A2844" s="421"/>
      <c r="B2844" s="422"/>
      <c r="C2844" s="422"/>
      <c r="D2844" s="421"/>
      <c r="E2844" s="421"/>
      <c r="F2844" s="421"/>
      <c r="G2844" s="421"/>
      <c r="H2844" s="421"/>
      <c r="I2844" s="421"/>
      <c r="J2844" s="421"/>
      <c r="K2844" s="421"/>
      <c r="L2844" s="421"/>
      <c r="M2844" s="421"/>
      <c r="N2844" s="426"/>
      <c r="O2844" s="426"/>
      <c r="P2844" s="427"/>
      <c r="Q2844" s="427"/>
      <c r="R2844" s="426"/>
      <c r="S2844" s="426"/>
      <c r="T2844" s="426"/>
      <c r="U2844" s="426"/>
      <c r="V2844" s="426"/>
      <c r="W2844" s="426"/>
      <c r="X2844" s="427"/>
      <c r="Y2844" s="416" t="e">
        <f t="shared" si="221"/>
        <v>#N/A</v>
      </c>
      <c r="Z2844" s="416" t="e">
        <f t="shared" si="222"/>
        <v>#N/A</v>
      </c>
      <c r="AA2844" s="416" t="str">
        <f t="shared" si="223"/>
        <v/>
      </c>
      <c r="AB2844" s="416" t="e">
        <f t="shared" si="224"/>
        <v>#N/A</v>
      </c>
      <c r="AC2844" s="416" t="e">
        <f t="shared" si="225"/>
        <v>#N/A</v>
      </c>
    </row>
    <row r="2845" ht="22.5" customHeight="1" spans="1:29">
      <c r="A2845" s="421"/>
      <c r="B2845" s="422"/>
      <c r="C2845" s="422"/>
      <c r="D2845" s="421"/>
      <c r="E2845" s="421"/>
      <c r="F2845" s="421"/>
      <c r="G2845" s="421"/>
      <c r="H2845" s="421"/>
      <c r="I2845" s="421"/>
      <c r="J2845" s="421"/>
      <c r="K2845" s="421"/>
      <c r="L2845" s="421"/>
      <c r="M2845" s="421"/>
      <c r="N2845" s="426"/>
      <c r="O2845" s="426"/>
      <c r="P2845" s="427"/>
      <c r="Q2845" s="427"/>
      <c r="R2845" s="426"/>
      <c r="S2845" s="426"/>
      <c r="T2845" s="426"/>
      <c r="U2845" s="426"/>
      <c r="V2845" s="426"/>
      <c r="W2845" s="426"/>
      <c r="X2845" s="427"/>
      <c r="Y2845" s="416" t="e">
        <f t="shared" si="221"/>
        <v>#N/A</v>
      </c>
      <c r="Z2845" s="416" t="e">
        <f t="shared" si="222"/>
        <v>#N/A</v>
      </c>
      <c r="AA2845" s="416" t="str">
        <f t="shared" si="223"/>
        <v/>
      </c>
      <c r="AB2845" s="416" t="e">
        <f t="shared" si="224"/>
        <v>#N/A</v>
      </c>
      <c r="AC2845" s="416" t="e">
        <f t="shared" si="225"/>
        <v>#N/A</v>
      </c>
    </row>
    <row r="2846" ht="22.5" customHeight="1" spans="1:29">
      <c r="A2846" s="421"/>
      <c r="B2846" s="422"/>
      <c r="C2846" s="422"/>
      <c r="D2846" s="421"/>
      <c r="E2846" s="421"/>
      <c r="F2846" s="421"/>
      <c r="G2846" s="421"/>
      <c r="H2846" s="421"/>
      <c r="I2846" s="421"/>
      <c r="J2846" s="421"/>
      <c r="K2846" s="421"/>
      <c r="L2846" s="421"/>
      <c r="M2846" s="421"/>
      <c r="N2846" s="426"/>
      <c r="O2846" s="426"/>
      <c r="P2846" s="427"/>
      <c r="Q2846" s="427"/>
      <c r="R2846" s="426"/>
      <c r="S2846" s="426"/>
      <c r="T2846" s="426"/>
      <c r="U2846" s="426"/>
      <c r="V2846" s="426"/>
      <c r="W2846" s="426"/>
      <c r="X2846" s="427"/>
      <c r="Y2846" s="416" t="e">
        <f t="shared" si="221"/>
        <v>#N/A</v>
      </c>
      <c r="Z2846" s="416" t="e">
        <f t="shared" si="222"/>
        <v>#N/A</v>
      </c>
      <c r="AA2846" s="416" t="str">
        <f t="shared" si="223"/>
        <v/>
      </c>
      <c r="AB2846" s="416" t="e">
        <f t="shared" si="224"/>
        <v>#N/A</v>
      </c>
      <c r="AC2846" s="416" t="e">
        <f t="shared" si="225"/>
        <v>#N/A</v>
      </c>
    </row>
    <row r="2847" ht="22.5" customHeight="1" spans="1:29">
      <c r="A2847" s="421"/>
      <c r="B2847" s="422"/>
      <c r="C2847" s="422"/>
      <c r="D2847" s="421"/>
      <c r="E2847" s="421"/>
      <c r="F2847" s="421"/>
      <c r="G2847" s="421"/>
      <c r="H2847" s="421"/>
      <c r="I2847" s="421"/>
      <c r="J2847" s="421"/>
      <c r="K2847" s="421"/>
      <c r="L2847" s="421"/>
      <c r="M2847" s="421"/>
      <c r="N2847" s="426"/>
      <c r="O2847" s="426"/>
      <c r="P2847" s="427"/>
      <c r="Q2847" s="427"/>
      <c r="R2847" s="426"/>
      <c r="S2847" s="426"/>
      <c r="T2847" s="426"/>
      <c r="U2847" s="426"/>
      <c r="V2847" s="426"/>
      <c r="W2847" s="426"/>
      <c r="X2847" s="427"/>
      <c r="Y2847" s="416" t="e">
        <f t="shared" si="221"/>
        <v>#N/A</v>
      </c>
      <c r="Z2847" s="416" t="e">
        <f t="shared" si="222"/>
        <v>#N/A</v>
      </c>
      <c r="AA2847" s="416" t="str">
        <f t="shared" si="223"/>
        <v/>
      </c>
      <c r="AB2847" s="416" t="e">
        <f t="shared" si="224"/>
        <v>#N/A</v>
      </c>
      <c r="AC2847" s="416" t="e">
        <f t="shared" si="225"/>
        <v>#N/A</v>
      </c>
    </row>
    <row r="2848" ht="22.5" customHeight="1" spans="1:29">
      <c r="A2848" s="421"/>
      <c r="B2848" s="422"/>
      <c r="C2848" s="422"/>
      <c r="D2848" s="421"/>
      <c r="E2848" s="421"/>
      <c r="F2848" s="421"/>
      <c r="G2848" s="421"/>
      <c r="H2848" s="421"/>
      <c r="I2848" s="421"/>
      <c r="J2848" s="421"/>
      <c r="K2848" s="421"/>
      <c r="L2848" s="421"/>
      <c r="M2848" s="421"/>
      <c r="N2848" s="426"/>
      <c r="O2848" s="426"/>
      <c r="P2848" s="427"/>
      <c r="Q2848" s="427"/>
      <c r="R2848" s="426"/>
      <c r="S2848" s="426"/>
      <c r="T2848" s="426"/>
      <c r="U2848" s="426"/>
      <c r="V2848" s="426"/>
      <c r="W2848" s="426"/>
      <c r="X2848" s="427"/>
      <c r="Y2848" s="416" t="e">
        <f t="shared" si="221"/>
        <v>#N/A</v>
      </c>
      <c r="Z2848" s="416" t="e">
        <f t="shared" si="222"/>
        <v>#N/A</v>
      </c>
      <c r="AA2848" s="416" t="str">
        <f t="shared" si="223"/>
        <v/>
      </c>
      <c r="AB2848" s="416" t="e">
        <f t="shared" si="224"/>
        <v>#N/A</v>
      </c>
      <c r="AC2848" s="416" t="e">
        <f t="shared" si="225"/>
        <v>#N/A</v>
      </c>
    </row>
    <row r="2849" ht="22.5" customHeight="1" spans="1:29">
      <c r="A2849" s="421"/>
      <c r="B2849" s="422"/>
      <c r="C2849" s="422"/>
      <c r="D2849" s="421"/>
      <c r="E2849" s="421"/>
      <c r="F2849" s="421"/>
      <c r="G2849" s="421"/>
      <c r="H2849" s="421"/>
      <c r="I2849" s="421"/>
      <c r="J2849" s="421"/>
      <c r="K2849" s="421"/>
      <c r="L2849" s="421"/>
      <c r="M2849" s="421"/>
      <c r="N2849" s="426"/>
      <c r="O2849" s="426"/>
      <c r="P2849" s="427"/>
      <c r="Q2849" s="427"/>
      <c r="R2849" s="426"/>
      <c r="S2849" s="426"/>
      <c r="T2849" s="426"/>
      <c r="U2849" s="426"/>
      <c r="V2849" s="426"/>
      <c r="W2849" s="426"/>
      <c r="X2849" s="427"/>
      <c r="Y2849" s="416" t="e">
        <f t="shared" si="221"/>
        <v>#N/A</v>
      </c>
      <c r="Z2849" s="416" t="e">
        <f t="shared" si="222"/>
        <v>#N/A</v>
      </c>
      <c r="AA2849" s="416" t="str">
        <f t="shared" si="223"/>
        <v/>
      </c>
      <c r="AB2849" s="416" t="e">
        <f t="shared" si="224"/>
        <v>#N/A</v>
      </c>
      <c r="AC2849" s="416" t="e">
        <f t="shared" si="225"/>
        <v>#N/A</v>
      </c>
    </row>
    <row r="2850" ht="22.5" customHeight="1" spans="1:29">
      <c r="A2850" s="421"/>
      <c r="B2850" s="422"/>
      <c r="C2850" s="422"/>
      <c r="D2850" s="421"/>
      <c r="E2850" s="421"/>
      <c r="F2850" s="421"/>
      <c r="G2850" s="421"/>
      <c r="H2850" s="421"/>
      <c r="I2850" s="421"/>
      <c r="J2850" s="421"/>
      <c r="K2850" s="421"/>
      <c r="L2850" s="421"/>
      <c r="M2850" s="421"/>
      <c r="N2850" s="426"/>
      <c r="O2850" s="426"/>
      <c r="P2850" s="427"/>
      <c r="Q2850" s="427"/>
      <c r="R2850" s="426"/>
      <c r="S2850" s="426"/>
      <c r="T2850" s="426"/>
      <c r="U2850" s="426"/>
      <c r="V2850" s="426"/>
      <c r="W2850" s="426"/>
      <c r="X2850" s="427"/>
      <c r="Y2850" s="416" t="e">
        <f t="shared" si="221"/>
        <v>#N/A</v>
      </c>
      <c r="Z2850" s="416" t="e">
        <f t="shared" si="222"/>
        <v>#N/A</v>
      </c>
      <c r="AA2850" s="416" t="str">
        <f t="shared" si="223"/>
        <v/>
      </c>
      <c r="AB2850" s="416" t="e">
        <f t="shared" si="224"/>
        <v>#N/A</v>
      </c>
      <c r="AC2850" s="416" t="e">
        <f t="shared" si="225"/>
        <v>#N/A</v>
      </c>
    </row>
    <row r="2851" ht="22.5" customHeight="1" spans="1:29">
      <c r="A2851" s="421"/>
      <c r="B2851" s="422"/>
      <c r="C2851" s="422"/>
      <c r="D2851" s="421"/>
      <c r="E2851" s="421"/>
      <c r="F2851" s="421"/>
      <c r="G2851" s="421"/>
      <c r="H2851" s="421"/>
      <c r="I2851" s="421"/>
      <c r="J2851" s="421"/>
      <c r="K2851" s="421"/>
      <c r="L2851" s="421"/>
      <c r="M2851" s="421"/>
      <c r="N2851" s="426"/>
      <c r="O2851" s="426"/>
      <c r="P2851" s="427"/>
      <c r="Q2851" s="427"/>
      <c r="R2851" s="426"/>
      <c r="S2851" s="426"/>
      <c r="T2851" s="426"/>
      <c r="U2851" s="426"/>
      <c r="V2851" s="426"/>
      <c r="W2851" s="426"/>
      <c r="X2851" s="427"/>
      <c r="Y2851" s="416" t="e">
        <f t="shared" si="221"/>
        <v>#N/A</v>
      </c>
      <c r="Z2851" s="416" t="e">
        <f t="shared" si="222"/>
        <v>#N/A</v>
      </c>
      <c r="AA2851" s="416" t="str">
        <f t="shared" si="223"/>
        <v/>
      </c>
      <c r="AB2851" s="416" t="e">
        <f t="shared" si="224"/>
        <v>#N/A</v>
      </c>
      <c r="AC2851" s="416" t="e">
        <f t="shared" si="225"/>
        <v>#N/A</v>
      </c>
    </row>
    <row r="2852" ht="22.5" customHeight="1" spans="1:29">
      <c r="A2852" s="421"/>
      <c r="B2852" s="422"/>
      <c r="C2852" s="422"/>
      <c r="D2852" s="421"/>
      <c r="E2852" s="421"/>
      <c r="F2852" s="421"/>
      <c r="G2852" s="421"/>
      <c r="H2852" s="421"/>
      <c r="I2852" s="421"/>
      <c r="J2852" s="421"/>
      <c r="K2852" s="421"/>
      <c r="L2852" s="421"/>
      <c r="M2852" s="421"/>
      <c r="N2852" s="426"/>
      <c r="O2852" s="426"/>
      <c r="P2852" s="427"/>
      <c r="Q2852" s="427"/>
      <c r="R2852" s="426"/>
      <c r="S2852" s="426"/>
      <c r="T2852" s="426"/>
      <c r="U2852" s="426"/>
      <c r="V2852" s="426"/>
      <c r="W2852" s="426"/>
      <c r="X2852" s="427"/>
      <c r="Y2852" s="416" t="e">
        <f t="shared" si="221"/>
        <v>#N/A</v>
      </c>
      <c r="Z2852" s="416" t="e">
        <f t="shared" si="222"/>
        <v>#N/A</v>
      </c>
      <c r="AA2852" s="416" t="str">
        <f t="shared" si="223"/>
        <v/>
      </c>
      <c r="AB2852" s="416" t="e">
        <f t="shared" si="224"/>
        <v>#N/A</v>
      </c>
      <c r="AC2852" s="416" t="e">
        <f t="shared" si="225"/>
        <v>#N/A</v>
      </c>
    </row>
    <row r="2853" ht="22.5" customHeight="1" spans="1:29">
      <c r="A2853" s="421"/>
      <c r="B2853" s="422"/>
      <c r="C2853" s="422"/>
      <c r="D2853" s="421"/>
      <c r="E2853" s="421"/>
      <c r="F2853" s="421"/>
      <c r="G2853" s="421"/>
      <c r="H2853" s="421"/>
      <c r="I2853" s="421"/>
      <c r="J2853" s="421"/>
      <c r="K2853" s="421"/>
      <c r="L2853" s="421"/>
      <c r="M2853" s="421"/>
      <c r="N2853" s="426"/>
      <c r="O2853" s="426"/>
      <c r="P2853" s="427"/>
      <c r="Q2853" s="427"/>
      <c r="R2853" s="426"/>
      <c r="S2853" s="426"/>
      <c r="T2853" s="426"/>
      <c r="U2853" s="426"/>
      <c r="V2853" s="426"/>
      <c r="W2853" s="426"/>
      <c r="X2853" s="427"/>
      <c r="Y2853" s="416" t="e">
        <f t="shared" si="221"/>
        <v>#N/A</v>
      </c>
      <c r="Z2853" s="416" t="e">
        <f t="shared" si="222"/>
        <v>#N/A</v>
      </c>
      <c r="AA2853" s="416" t="str">
        <f t="shared" si="223"/>
        <v/>
      </c>
      <c r="AB2853" s="416" t="e">
        <f t="shared" si="224"/>
        <v>#N/A</v>
      </c>
      <c r="AC2853" s="416" t="e">
        <f t="shared" si="225"/>
        <v>#N/A</v>
      </c>
    </row>
    <row r="2854" ht="22.5" customHeight="1" spans="1:29">
      <c r="A2854" s="421"/>
      <c r="B2854" s="422"/>
      <c r="C2854" s="422"/>
      <c r="D2854" s="421"/>
      <c r="E2854" s="421"/>
      <c r="F2854" s="421"/>
      <c r="G2854" s="421"/>
      <c r="H2854" s="421"/>
      <c r="I2854" s="421"/>
      <c r="J2854" s="421"/>
      <c r="K2854" s="421"/>
      <c r="L2854" s="421"/>
      <c r="M2854" s="421"/>
      <c r="N2854" s="426"/>
      <c r="O2854" s="426"/>
      <c r="P2854" s="427"/>
      <c r="Q2854" s="427"/>
      <c r="R2854" s="426"/>
      <c r="S2854" s="426"/>
      <c r="T2854" s="426"/>
      <c r="U2854" s="426"/>
      <c r="V2854" s="426"/>
      <c r="W2854" s="426"/>
      <c r="X2854" s="427"/>
      <c r="Y2854" s="416" t="e">
        <f t="shared" si="221"/>
        <v>#N/A</v>
      </c>
      <c r="Z2854" s="416" t="e">
        <f t="shared" si="222"/>
        <v>#N/A</v>
      </c>
      <c r="AA2854" s="416" t="str">
        <f t="shared" si="223"/>
        <v/>
      </c>
      <c r="AB2854" s="416" t="e">
        <f t="shared" si="224"/>
        <v>#N/A</v>
      </c>
      <c r="AC2854" s="416" t="e">
        <f t="shared" si="225"/>
        <v>#N/A</v>
      </c>
    </row>
    <row r="2855" ht="22.5" customHeight="1" spans="1:29">
      <c r="A2855" s="421"/>
      <c r="B2855" s="422"/>
      <c r="C2855" s="422"/>
      <c r="D2855" s="421"/>
      <c r="E2855" s="421"/>
      <c r="F2855" s="421"/>
      <c r="G2855" s="421"/>
      <c r="H2855" s="421"/>
      <c r="I2855" s="421"/>
      <c r="J2855" s="421"/>
      <c r="K2855" s="421"/>
      <c r="L2855" s="421"/>
      <c r="M2855" s="421"/>
      <c r="N2855" s="426"/>
      <c r="O2855" s="426"/>
      <c r="P2855" s="427"/>
      <c r="Q2855" s="427"/>
      <c r="R2855" s="426"/>
      <c r="S2855" s="426"/>
      <c r="T2855" s="426"/>
      <c r="U2855" s="426"/>
      <c r="V2855" s="426"/>
      <c r="W2855" s="426"/>
      <c r="X2855" s="427"/>
      <c r="Y2855" s="416" t="e">
        <f t="shared" si="221"/>
        <v>#N/A</v>
      </c>
      <c r="Z2855" s="416" t="e">
        <f t="shared" si="222"/>
        <v>#N/A</v>
      </c>
      <c r="AA2855" s="416" t="str">
        <f t="shared" si="223"/>
        <v/>
      </c>
      <c r="AB2855" s="416" t="e">
        <f t="shared" si="224"/>
        <v>#N/A</v>
      </c>
      <c r="AC2855" s="416" t="e">
        <f t="shared" si="225"/>
        <v>#N/A</v>
      </c>
    </row>
    <row r="2856" ht="22.5" customHeight="1" spans="1:29">
      <c r="A2856" s="421"/>
      <c r="B2856" s="422"/>
      <c r="C2856" s="422"/>
      <c r="D2856" s="421"/>
      <c r="E2856" s="421"/>
      <c r="F2856" s="421"/>
      <c r="G2856" s="421"/>
      <c r="H2856" s="421"/>
      <c r="I2856" s="421"/>
      <c r="J2856" s="421"/>
      <c r="K2856" s="421"/>
      <c r="L2856" s="421"/>
      <c r="M2856" s="421"/>
      <c r="N2856" s="426"/>
      <c r="O2856" s="426"/>
      <c r="P2856" s="427"/>
      <c r="Q2856" s="427"/>
      <c r="R2856" s="426"/>
      <c r="S2856" s="426"/>
      <c r="T2856" s="426"/>
      <c r="U2856" s="426"/>
      <c r="V2856" s="426"/>
      <c r="W2856" s="426"/>
      <c r="X2856" s="427"/>
      <c r="Y2856" s="416" t="e">
        <f t="shared" si="221"/>
        <v>#N/A</v>
      </c>
      <c r="Z2856" s="416" t="e">
        <f t="shared" si="222"/>
        <v>#N/A</v>
      </c>
      <c r="AA2856" s="416" t="str">
        <f t="shared" si="223"/>
        <v/>
      </c>
      <c r="AB2856" s="416" t="e">
        <f t="shared" si="224"/>
        <v>#N/A</v>
      </c>
      <c r="AC2856" s="416" t="e">
        <f t="shared" si="225"/>
        <v>#N/A</v>
      </c>
    </row>
    <row r="2857" ht="22.5" customHeight="1" spans="1:29">
      <c r="A2857" s="421"/>
      <c r="B2857" s="422"/>
      <c r="C2857" s="422"/>
      <c r="D2857" s="421"/>
      <c r="E2857" s="421"/>
      <c r="F2857" s="421"/>
      <c r="G2857" s="421"/>
      <c r="H2857" s="421"/>
      <c r="I2857" s="421"/>
      <c r="J2857" s="421"/>
      <c r="K2857" s="421"/>
      <c r="L2857" s="421"/>
      <c r="M2857" s="421"/>
      <c r="N2857" s="426"/>
      <c r="O2857" s="426"/>
      <c r="P2857" s="427"/>
      <c r="Q2857" s="427"/>
      <c r="R2857" s="426"/>
      <c r="S2857" s="426"/>
      <c r="T2857" s="426"/>
      <c r="U2857" s="426"/>
      <c r="V2857" s="426"/>
      <c r="W2857" s="426"/>
      <c r="X2857" s="427"/>
      <c r="Y2857" s="416" t="e">
        <f t="shared" si="221"/>
        <v>#N/A</v>
      </c>
      <c r="Z2857" s="416" t="e">
        <f t="shared" si="222"/>
        <v>#N/A</v>
      </c>
      <c r="AA2857" s="416" t="str">
        <f t="shared" si="223"/>
        <v/>
      </c>
      <c r="AB2857" s="416" t="e">
        <f t="shared" si="224"/>
        <v>#N/A</v>
      </c>
      <c r="AC2857" s="416" t="e">
        <f t="shared" si="225"/>
        <v>#N/A</v>
      </c>
    </row>
    <row r="2858" ht="22.5" customHeight="1" spans="1:29">
      <c r="A2858" s="421"/>
      <c r="B2858" s="422"/>
      <c r="C2858" s="422"/>
      <c r="D2858" s="421"/>
      <c r="E2858" s="421"/>
      <c r="F2858" s="421"/>
      <c r="G2858" s="421"/>
      <c r="H2858" s="421"/>
      <c r="I2858" s="421"/>
      <c r="J2858" s="421"/>
      <c r="K2858" s="421"/>
      <c r="L2858" s="421"/>
      <c r="M2858" s="421"/>
      <c r="N2858" s="426"/>
      <c r="O2858" s="426"/>
      <c r="P2858" s="427"/>
      <c r="Q2858" s="427"/>
      <c r="R2858" s="426"/>
      <c r="S2858" s="426"/>
      <c r="T2858" s="426"/>
      <c r="U2858" s="426"/>
      <c r="V2858" s="426"/>
      <c r="W2858" s="426"/>
      <c r="X2858" s="427"/>
      <c r="Y2858" s="416" t="e">
        <f t="shared" si="221"/>
        <v>#N/A</v>
      </c>
      <c r="Z2858" s="416" t="e">
        <f t="shared" si="222"/>
        <v>#N/A</v>
      </c>
      <c r="AA2858" s="416" t="str">
        <f t="shared" si="223"/>
        <v/>
      </c>
      <c r="AB2858" s="416" t="e">
        <f t="shared" si="224"/>
        <v>#N/A</v>
      </c>
      <c r="AC2858" s="416" t="e">
        <f t="shared" si="225"/>
        <v>#N/A</v>
      </c>
    </row>
    <row r="2859" ht="22.5" customHeight="1" spans="1:29">
      <c r="A2859" s="421"/>
      <c r="B2859" s="422"/>
      <c r="C2859" s="422"/>
      <c r="D2859" s="421"/>
      <c r="E2859" s="421"/>
      <c r="F2859" s="421"/>
      <c r="G2859" s="421"/>
      <c r="H2859" s="421"/>
      <c r="I2859" s="421"/>
      <c r="J2859" s="421"/>
      <c r="K2859" s="421"/>
      <c r="L2859" s="421"/>
      <c r="M2859" s="421"/>
      <c r="N2859" s="426"/>
      <c r="O2859" s="426"/>
      <c r="P2859" s="427"/>
      <c r="Q2859" s="427"/>
      <c r="R2859" s="426"/>
      <c r="S2859" s="426"/>
      <c r="T2859" s="426"/>
      <c r="U2859" s="426"/>
      <c r="V2859" s="426"/>
      <c r="W2859" s="426"/>
      <c r="X2859" s="427"/>
      <c r="Y2859" s="416" t="e">
        <f t="shared" si="221"/>
        <v>#N/A</v>
      </c>
      <c r="Z2859" s="416" t="e">
        <f t="shared" si="222"/>
        <v>#N/A</v>
      </c>
      <c r="AA2859" s="416" t="str">
        <f t="shared" si="223"/>
        <v/>
      </c>
      <c r="AB2859" s="416" t="e">
        <f t="shared" si="224"/>
        <v>#N/A</v>
      </c>
      <c r="AC2859" s="416" t="e">
        <f t="shared" si="225"/>
        <v>#N/A</v>
      </c>
    </row>
    <row r="2860" ht="22.5" customHeight="1" spans="1:29">
      <c r="A2860" s="421"/>
      <c r="B2860" s="422"/>
      <c r="C2860" s="422"/>
      <c r="D2860" s="421"/>
      <c r="E2860" s="421"/>
      <c r="F2860" s="421"/>
      <c r="G2860" s="421"/>
      <c r="H2860" s="421"/>
      <c r="I2860" s="421"/>
      <c r="J2860" s="421"/>
      <c r="K2860" s="421"/>
      <c r="L2860" s="421"/>
      <c r="M2860" s="421"/>
      <c r="N2860" s="426"/>
      <c r="O2860" s="426"/>
      <c r="P2860" s="427"/>
      <c r="Q2860" s="427"/>
      <c r="R2860" s="426"/>
      <c r="S2860" s="426"/>
      <c r="T2860" s="426"/>
      <c r="U2860" s="426"/>
      <c r="V2860" s="426"/>
      <c r="W2860" s="426"/>
      <c r="X2860" s="427"/>
      <c r="Y2860" s="416" t="e">
        <f t="shared" si="221"/>
        <v>#N/A</v>
      </c>
      <c r="Z2860" s="416" t="e">
        <f t="shared" si="222"/>
        <v>#N/A</v>
      </c>
      <c r="AA2860" s="416" t="str">
        <f t="shared" si="223"/>
        <v/>
      </c>
      <c r="AB2860" s="416" t="e">
        <f t="shared" si="224"/>
        <v>#N/A</v>
      </c>
      <c r="AC2860" s="416" t="e">
        <f t="shared" si="225"/>
        <v>#N/A</v>
      </c>
    </row>
    <row r="2861" ht="22.5" customHeight="1" spans="1:29">
      <c r="A2861" s="421"/>
      <c r="B2861" s="422"/>
      <c r="C2861" s="422"/>
      <c r="D2861" s="421"/>
      <c r="E2861" s="421"/>
      <c r="F2861" s="421"/>
      <c r="G2861" s="421"/>
      <c r="H2861" s="421"/>
      <c r="I2861" s="421"/>
      <c r="J2861" s="421"/>
      <c r="K2861" s="421"/>
      <c r="L2861" s="421"/>
      <c r="M2861" s="421"/>
      <c r="N2861" s="426"/>
      <c r="O2861" s="426"/>
      <c r="P2861" s="427"/>
      <c r="Q2861" s="427"/>
      <c r="R2861" s="426"/>
      <c r="S2861" s="426"/>
      <c r="T2861" s="426"/>
      <c r="U2861" s="426"/>
      <c r="V2861" s="426"/>
      <c r="W2861" s="426"/>
      <c r="X2861" s="427"/>
      <c r="Y2861" s="416" t="e">
        <f t="shared" si="221"/>
        <v>#N/A</v>
      </c>
      <c r="Z2861" s="416" t="e">
        <f t="shared" si="222"/>
        <v>#N/A</v>
      </c>
      <c r="AA2861" s="416" t="str">
        <f t="shared" si="223"/>
        <v/>
      </c>
      <c r="AB2861" s="416" t="e">
        <f t="shared" si="224"/>
        <v>#N/A</v>
      </c>
      <c r="AC2861" s="416" t="e">
        <f t="shared" si="225"/>
        <v>#N/A</v>
      </c>
    </row>
    <row r="2862" ht="22.5" customHeight="1" spans="1:29">
      <c r="A2862" s="421"/>
      <c r="B2862" s="422"/>
      <c r="C2862" s="422"/>
      <c r="D2862" s="421"/>
      <c r="E2862" s="421"/>
      <c r="F2862" s="421"/>
      <c r="G2862" s="421"/>
      <c r="H2862" s="421"/>
      <c r="I2862" s="421"/>
      <c r="J2862" s="421"/>
      <c r="K2862" s="421"/>
      <c r="L2862" s="421"/>
      <c r="M2862" s="421"/>
      <c r="N2862" s="426"/>
      <c r="O2862" s="426"/>
      <c r="P2862" s="427"/>
      <c r="Q2862" s="427"/>
      <c r="R2862" s="426"/>
      <c r="S2862" s="426"/>
      <c r="T2862" s="426"/>
      <c r="U2862" s="426"/>
      <c r="V2862" s="426"/>
      <c r="W2862" s="426"/>
      <c r="X2862" s="427"/>
      <c r="Y2862" s="416" t="e">
        <f t="shared" si="221"/>
        <v>#N/A</v>
      </c>
      <c r="Z2862" s="416" t="e">
        <f t="shared" si="222"/>
        <v>#N/A</v>
      </c>
      <c r="AA2862" s="416" t="str">
        <f t="shared" si="223"/>
        <v/>
      </c>
      <c r="AB2862" s="416" t="e">
        <f t="shared" si="224"/>
        <v>#N/A</v>
      </c>
      <c r="AC2862" s="416" t="e">
        <f t="shared" si="225"/>
        <v>#N/A</v>
      </c>
    </row>
    <row r="2863" ht="22.5" customHeight="1" spans="1:29">
      <c r="A2863" s="421"/>
      <c r="B2863" s="422"/>
      <c r="C2863" s="422"/>
      <c r="D2863" s="421"/>
      <c r="E2863" s="421"/>
      <c r="F2863" s="421"/>
      <c r="G2863" s="421"/>
      <c r="H2863" s="421"/>
      <c r="I2863" s="421"/>
      <c r="J2863" s="421"/>
      <c r="K2863" s="421"/>
      <c r="L2863" s="421"/>
      <c r="M2863" s="421"/>
      <c r="N2863" s="426"/>
      <c r="O2863" s="426"/>
      <c r="P2863" s="427"/>
      <c r="Q2863" s="427"/>
      <c r="R2863" s="426"/>
      <c r="S2863" s="426"/>
      <c r="T2863" s="426"/>
      <c r="U2863" s="426"/>
      <c r="V2863" s="426"/>
      <c r="W2863" s="426"/>
      <c r="X2863" s="427"/>
      <c r="Y2863" s="416" t="e">
        <f t="shared" si="221"/>
        <v>#N/A</v>
      </c>
      <c r="Z2863" s="416" t="e">
        <f t="shared" si="222"/>
        <v>#N/A</v>
      </c>
      <c r="AA2863" s="416" t="str">
        <f t="shared" si="223"/>
        <v/>
      </c>
      <c r="AB2863" s="416" t="e">
        <f t="shared" si="224"/>
        <v>#N/A</v>
      </c>
      <c r="AC2863" s="416" t="e">
        <f t="shared" si="225"/>
        <v>#N/A</v>
      </c>
    </row>
    <row r="2864" ht="22.5" customHeight="1" spans="1:29">
      <c r="A2864" s="421"/>
      <c r="B2864" s="422"/>
      <c r="C2864" s="422"/>
      <c r="D2864" s="421"/>
      <c r="E2864" s="421"/>
      <c r="F2864" s="421"/>
      <c r="G2864" s="421"/>
      <c r="H2864" s="421"/>
      <c r="I2864" s="421"/>
      <c r="J2864" s="421"/>
      <c r="K2864" s="421"/>
      <c r="L2864" s="421"/>
      <c r="M2864" s="421"/>
      <c r="N2864" s="426"/>
      <c r="O2864" s="426"/>
      <c r="P2864" s="427"/>
      <c r="Q2864" s="427"/>
      <c r="R2864" s="426"/>
      <c r="S2864" s="426"/>
      <c r="T2864" s="426"/>
      <c r="U2864" s="426"/>
      <c r="V2864" s="426"/>
      <c r="W2864" s="426"/>
      <c r="X2864" s="427"/>
      <c r="Y2864" s="416" t="e">
        <f t="shared" si="221"/>
        <v>#N/A</v>
      </c>
      <c r="Z2864" s="416" t="e">
        <f t="shared" si="222"/>
        <v>#N/A</v>
      </c>
      <c r="AA2864" s="416" t="str">
        <f t="shared" si="223"/>
        <v/>
      </c>
      <c r="AB2864" s="416" t="e">
        <f t="shared" si="224"/>
        <v>#N/A</v>
      </c>
      <c r="AC2864" s="416" t="e">
        <f t="shared" si="225"/>
        <v>#N/A</v>
      </c>
    </row>
    <row r="2865" ht="22.5" customHeight="1" spans="1:29">
      <c r="A2865" s="421"/>
      <c r="B2865" s="422"/>
      <c r="C2865" s="422"/>
      <c r="D2865" s="421"/>
      <c r="E2865" s="421"/>
      <c r="F2865" s="421"/>
      <c r="G2865" s="421"/>
      <c r="H2865" s="421"/>
      <c r="I2865" s="421"/>
      <c r="J2865" s="421"/>
      <c r="K2865" s="421"/>
      <c r="L2865" s="421"/>
      <c r="M2865" s="421"/>
      <c r="N2865" s="426"/>
      <c r="O2865" s="426"/>
      <c r="P2865" s="427"/>
      <c r="Q2865" s="427"/>
      <c r="R2865" s="426"/>
      <c r="S2865" s="426"/>
      <c r="T2865" s="426"/>
      <c r="U2865" s="426"/>
      <c r="V2865" s="426"/>
      <c r="W2865" s="426"/>
      <c r="X2865" s="427"/>
      <c r="Y2865" s="416" t="e">
        <f t="shared" si="221"/>
        <v>#N/A</v>
      </c>
      <c r="Z2865" s="416" t="e">
        <f t="shared" si="222"/>
        <v>#N/A</v>
      </c>
      <c r="AA2865" s="416" t="str">
        <f t="shared" si="223"/>
        <v/>
      </c>
      <c r="AB2865" s="416" t="e">
        <f t="shared" si="224"/>
        <v>#N/A</v>
      </c>
      <c r="AC2865" s="416" t="e">
        <f t="shared" si="225"/>
        <v>#N/A</v>
      </c>
    </row>
    <row r="2866" ht="22.5" customHeight="1" spans="1:29">
      <c r="A2866" s="421"/>
      <c r="B2866" s="422"/>
      <c r="C2866" s="422"/>
      <c r="D2866" s="421"/>
      <c r="E2866" s="421"/>
      <c r="F2866" s="421"/>
      <c r="G2866" s="421"/>
      <c r="H2866" s="421"/>
      <c r="I2866" s="421"/>
      <c r="J2866" s="421"/>
      <c r="K2866" s="421"/>
      <c r="L2866" s="421"/>
      <c r="M2866" s="421"/>
      <c r="N2866" s="426"/>
      <c r="O2866" s="426"/>
      <c r="P2866" s="427"/>
      <c r="Q2866" s="427"/>
      <c r="R2866" s="426"/>
      <c r="S2866" s="426"/>
      <c r="T2866" s="426"/>
      <c r="U2866" s="426"/>
      <c r="V2866" s="426"/>
      <c r="W2866" s="426"/>
      <c r="X2866" s="427"/>
      <c r="Y2866" s="416" t="e">
        <f t="shared" si="221"/>
        <v>#N/A</v>
      </c>
      <c r="Z2866" s="416" t="e">
        <f t="shared" si="222"/>
        <v>#N/A</v>
      </c>
      <c r="AA2866" s="416" t="str">
        <f t="shared" si="223"/>
        <v/>
      </c>
      <c r="AB2866" s="416" t="e">
        <f t="shared" si="224"/>
        <v>#N/A</v>
      </c>
      <c r="AC2866" s="416" t="e">
        <f t="shared" si="225"/>
        <v>#N/A</v>
      </c>
    </row>
    <row r="2867" ht="22.5" customHeight="1" spans="1:29">
      <c r="A2867" s="421"/>
      <c r="B2867" s="422"/>
      <c r="C2867" s="422"/>
      <c r="D2867" s="421"/>
      <c r="E2867" s="421"/>
      <c r="F2867" s="421"/>
      <c r="G2867" s="421"/>
      <c r="H2867" s="421"/>
      <c r="I2867" s="421"/>
      <c r="J2867" s="421"/>
      <c r="K2867" s="421"/>
      <c r="L2867" s="421"/>
      <c r="M2867" s="421"/>
      <c r="N2867" s="426"/>
      <c r="O2867" s="426"/>
      <c r="P2867" s="427"/>
      <c r="Q2867" s="427"/>
      <c r="R2867" s="426"/>
      <c r="S2867" s="426"/>
      <c r="T2867" s="426"/>
      <c r="U2867" s="426"/>
      <c r="V2867" s="426"/>
      <c r="W2867" s="426"/>
      <c r="X2867" s="427"/>
      <c r="Y2867" s="416" t="e">
        <f t="shared" si="221"/>
        <v>#N/A</v>
      </c>
      <c r="Z2867" s="416" t="e">
        <f t="shared" si="222"/>
        <v>#N/A</v>
      </c>
      <c r="AA2867" s="416" t="str">
        <f t="shared" si="223"/>
        <v/>
      </c>
      <c r="AB2867" s="416" t="e">
        <f t="shared" si="224"/>
        <v>#N/A</v>
      </c>
      <c r="AC2867" s="416" t="e">
        <f t="shared" si="225"/>
        <v>#N/A</v>
      </c>
    </row>
    <row r="2868" ht="22.5" customHeight="1" spans="1:29">
      <c r="A2868" s="421"/>
      <c r="B2868" s="422"/>
      <c r="C2868" s="422"/>
      <c r="D2868" s="421"/>
      <c r="E2868" s="421"/>
      <c r="F2868" s="421"/>
      <c r="G2868" s="421"/>
      <c r="H2868" s="421"/>
      <c r="I2868" s="421"/>
      <c r="J2868" s="421"/>
      <c r="K2868" s="421"/>
      <c r="L2868" s="421"/>
      <c r="M2868" s="421"/>
      <c r="N2868" s="426"/>
      <c r="O2868" s="426"/>
      <c r="P2868" s="427"/>
      <c r="Q2868" s="427"/>
      <c r="R2868" s="426"/>
      <c r="S2868" s="426"/>
      <c r="T2868" s="426"/>
      <c r="U2868" s="426"/>
      <c r="V2868" s="426"/>
      <c r="W2868" s="426"/>
      <c r="X2868" s="427"/>
      <c r="Y2868" s="416" t="e">
        <f t="shared" si="221"/>
        <v>#N/A</v>
      </c>
      <c r="Z2868" s="416" t="e">
        <f t="shared" si="222"/>
        <v>#N/A</v>
      </c>
      <c r="AA2868" s="416" t="str">
        <f t="shared" si="223"/>
        <v/>
      </c>
      <c r="AB2868" s="416" t="e">
        <f t="shared" si="224"/>
        <v>#N/A</v>
      </c>
      <c r="AC2868" s="416" t="e">
        <f t="shared" si="225"/>
        <v>#N/A</v>
      </c>
    </row>
    <row r="2869" ht="22.5" customHeight="1" spans="1:29">
      <c r="A2869" s="421"/>
      <c r="B2869" s="422"/>
      <c r="C2869" s="422"/>
      <c r="D2869" s="421"/>
      <c r="E2869" s="421"/>
      <c r="F2869" s="421"/>
      <c r="G2869" s="421"/>
      <c r="H2869" s="421"/>
      <c r="I2869" s="421"/>
      <c r="J2869" s="421"/>
      <c r="K2869" s="421"/>
      <c r="L2869" s="421"/>
      <c r="M2869" s="421"/>
      <c r="N2869" s="426"/>
      <c r="O2869" s="426"/>
      <c r="P2869" s="427"/>
      <c r="Q2869" s="427"/>
      <c r="R2869" s="426"/>
      <c r="S2869" s="426"/>
      <c r="T2869" s="426"/>
      <c r="U2869" s="426"/>
      <c r="V2869" s="426"/>
      <c r="W2869" s="426"/>
      <c r="X2869" s="427"/>
      <c r="Y2869" s="416" t="e">
        <f t="shared" si="221"/>
        <v>#N/A</v>
      </c>
      <c r="Z2869" s="416" t="e">
        <f t="shared" si="222"/>
        <v>#N/A</v>
      </c>
      <c r="AA2869" s="416" t="str">
        <f t="shared" si="223"/>
        <v/>
      </c>
      <c r="AB2869" s="416" t="e">
        <f t="shared" si="224"/>
        <v>#N/A</v>
      </c>
      <c r="AC2869" s="416" t="e">
        <f t="shared" si="225"/>
        <v>#N/A</v>
      </c>
    </row>
    <row r="2870" ht="22.5" customHeight="1" spans="1:29">
      <c r="A2870" s="421"/>
      <c r="B2870" s="422"/>
      <c r="C2870" s="422"/>
      <c r="D2870" s="421"/>
      <c r="E2870" s="421"/>
      <c r="F2870" s="421"/>
      <c r="G2870" s="421"/>
      <c r="H2870" s="421"/>
      <c r="I2870" s="421"/>
      <c r="J2870" s="421"/>
      <c r="K2870" s="421"/>
      <c r="L2870" s="421"/>
      <c r="M2870" s="421"/>
      <c r="N2870" s="426"/>
      <c r="O2870" s="426"/>
      <c r="P2870" s="427"/>
      <c r="Q2870" s="427"/>
      <c r="R2870" s="426"/>
      <c r="S2870" s="426"/>
      <c r="T2870" s="426"/>
      <c r="U2870" s="426"/>
      <c r="V2870" s="426"/>
      <c r="W2870" s="426"/>
      <c r="X2870" s="427"/>
      <c r="Y2870" s="416" t="e">
        <f t="shared" si="221"/>
        <v>#N/A</v>
      </c>
      <c r="Z2870" s="416" t="e">
        <f t="shared" si="222"/>
        <v>#N/A</v>
      </c>
      <c r="AA2870" s="416" t="str">
        <f t="shared" si="223"/>
        <v/>
      </c>
      <c r="AB2870" s="416" t="e">
        <f t="shared" si="224"/>
        <v>#N/A</v>
      </c>
      <c r="AC2870" s="416" t="e">
        <f t="shared" si="225"/>
        <v>#N/A</v>
      </c>
    </row>
    <row r="2871" ht="22.5" customHeight="1" spans="1:29">
      <c r="A2871" s="421"/>
      <c r="B2871" s="422"/>
      <c r="C2871" s="422"/>
      <c r="D2871" s="421"/>
      <c r="E2871" s="421"/>
      <c r="F2871" s="421"/>
      <c r="G2871" s="421"/>
      <c r="H2871" s="421"/>
      <c r="I2871" s="421"/>
      <c r="J2871" s="421"/>
      <c r="K2871" s="421"/>
      <c r="L2871" s="421"/>
      <c r="M2871" s="421"/>
      <c r="N2871" s="426"/>
      <c r="O2871" s="426"/>
      <c r="P2871" s="427"/>
      <c r="Q2871" s="427"/>
      <c r="R2871" s="426"/>
      <c r="S2871" s="426"/>
      <c r="T2871" s="426"/>
      <c r="U2871" s="426"/>
      <c r="V2871" s="426"/>
      <c r="W2871" s="426"/>
      <c r="X2871" s="427"/>
      <c r="Y2871" s="416" t="e">
        <f t="shared" si="221"/>
        <v>#N/A</v>
      </c>
      <c r="Z2871" s="416" t="e">
        <f t="shared" si="222"/>
        <v>#N/A</v>
      </c>
      <c r="AA2871" s="416" t="str">
        <f t="shared" si="223"/>
        <v/>
      </c>
      <c r="AB2871" s="416" t="e">
        <f t="shared" si="224"/>
        <v>#N/A</v>
      </c>
      <c r="AC2871" s="416" t="e">
        <f t="shared" si="225"/>
        <v>#N/A</v>
      </c>
    </row>
    <row r="2872" ht="22.5" customHeight="1" spans="1:29">
      <c r="A2872" s="421"/>
      <c r="B2872" s="422"/>
      <c r="C2872" s="422"/>
      <c r="D2872" s="421"/>
      <c r="E2872" s="421"/>
      <c r="F2872" s="421"/>
      <c r="G2872" s="421"/>
      <c r="H2872" s="421"/>
      <c r="I2872" s="421"/>
      <c r="J2872" s="421"/>
      <c r="K2872" s="421"/>
      <c r="L2872" s="421"/>
      <c r="M2872" s="421"/>
      <c r="N2872" s="426"/>
      <c r="O2872" s="426"/>
      <c r="P2872" s="427"/>
      <c r="Q2872" s="427"/>
      <c r="R2872" s="426"/>
      <c r="S2872" s="426"/>
      <c r="T2872" s="426"/>
      <c r="U2872" s="426"/>
      <c r="V2872" s="426"/>
      <c r="W2872" s="426"/>
      <c r="X2872" s="427"/>
      <c r="Y2872" s="416" t="e">
        <f t="shared" si="221"/>
        <v>#N/A</v>
      </c>
      <c r="Z2872" s="416" t="e">
        <f t="shared" si="222"/>
        <v>#N/A</v>
      </c>
      <c r="AA2872" s="416" t="str">
        <f t="shared" si="223"/>
        <v/>
      </c>
      <c r="AB2872" s="416" t="e">
        <f t="shared" si="224"/>
        <v>#N/A</v>
      </c>
      <c r="AC2872" s="416" t="e">
        <f t="shared" si="225"/>
        <v>#N/A</v>
      </c>
    </row>
    <row r="2873" ht="22.5" customHeight="1" spans="1:29">
      <c r="A2873" s="421"/>
      <c r="B2873" s="422"/>
      <c r="C2873" s="422"/>
      <c r="D2873" s="421"/>
      <c r="E2873" s="421"/>
      <c r="F2873" s="421"/>
      <c r="G2873" s="421"/>
      <c r="H2873" s="421"/>
      <c r="I2873" s="421"/>
      <c r="J2873" s="421"/>
      <c r="K2873" s="421"/>
      <c r="L2873" s="421"/>
      <c r="M2873" s="421"/>
      <c r="N2873" s="426"/>
      <c r="O2873" s="426"/>
      <c r="P2873" s="427"/>
      <c r="Q2873" s="427"/>
      <c r="R2873" s="426"/>
      <c r="S2873" s="426"/>
      <c r="T2873" s="426"/>
      <c r="U2873" s="426"/>
      <c r="V2873" s="426"/>
      <c r="W2873" s="426"/>
      <c r="X2873" s="427"/>
      <c r="Y2873" s="416" t="e">
        <f t="shared" si="221"/>
        <v>#N/A</v>
      </c>
      <c r="Z2873" s="416" t="e">
        <f t="shared" si="222"/>
        <v>#N/A</v>
      </c>
      <c r="AA2873" s="416" t="str">
        <f t="shared" si="223"/>
        <v/>
      </c>
      <c r="AB2873" s="416" t="e">
        <f t="shared" si="224"/>
        <v>#N/A</v>
      </c>
      <c r="AC2873" s="416" t="e">
        <f t="shared" si="225"/>
        <v>#N/A</v>
      </c>
    </row>
    <row r="2874" ht="22.5" customHeight="1" spans="1:29">
      <c r="A2874" s="421"/>
      <c r="B2874" s="422"/>
      <c r="C2874" s="422"/>
      <c r="D2874" s="421"/>
      <c r="E2874" s="421"/>
      <c r="F2874" s="421"/>
      <c r="G2874" s="421"/>
      <c r="H2874" s="421"/>
      <c r="I2874" s="421"/>
      <c r="J2874" s="421"/>
      <c r="K2874" s="421"/>
      <c r="L2874" s="421"/>
      <c r="M2874" s="421"/>
      <c r="N2874" s="426"/>
      <c r="O2874" s="426"/>
      <c r="P2874" s="427"/>
      <c r="Q2874" s="427"/>
      <c r="R2874" s="426"/>
      <c r="S2874" s="426"/>
      <c r="T2874" s="426"/>
      <c r="U2874" s="426"/>
      <c r="V2874" s="426"/>
      <c r="W2874" s="426"/>
      <c r="X2874" s="427"/>
      <c r="Y2874" s="416" t="e">
        <f t="shared" si="221"/>
        <v>#N/A</v>
      </c>
      <c r="Z2874" s="416" t="e">
        <f t="shared" si="222"/>
        <v>#N/A</v>
      </c>
      <c r="AA2874" s="416" t="str">
        <f t="shared" si="223"/>
        <v/>
      </c>
      <c r="AB2874" s="416" t="e">
        <f t="shared" si="224"/>
        <v>#N/A</v>
      </c>
      <c r="AC2874" s="416" t="e">
        <f t="shared" si="225"/>
        <v>#N/A</v>
      </c>
    </row>
    <row r="2875" ht="22.5" customHeight="1" spans="1:29">
      <c r="A2875" s="421"/>
      <c r="B2875" s="422"/>
      <c r="C2875" s="422"/>
      <c r="D2875" s="421"/>
      <c r="E2875" s="421"/>
      <c r="F2875" s="421"/>
      <c r="G2875" s="421"/>
      <c r="H2875" s="421"/>
      <c r="I2875" s="421"/>
      <c r="J2875" s="421"/>
      <c r="K2875" s="421"/>
      <c r="L2875" s="421"/>
      <c r="M2875" s="421"/>
      <c r="N2875" s="426"/>
      <c r="O2875" s="426"/>
      <c r="P2875" s="427"/>
      <c r="Q2875" s="427"/>
      <c r="R2875" s="426"/>
      <c r="S2875" s="426"/>
      <c r="T2875" s="426"/>
      <c r="U2875" s="426"/>
      <c r="V2875" s="426"/>
      <c r="W2875" s="426"/>
      <c r="X2875" s="427"/>
      <c r="Y2875" s="416" t="e">
        <f t="shared" si="221"/>
        <v>#N/A</v>
      </c>
      <c r="Z2875" s="416" t="e">
        <f t="shared" si="222"/>
        <v>#N/A</v>
      </c>
      <c r="AA2875" s="416" t="str">
        <f t="shared" si="223"/>
        <v/>
      </c>
      <c r="AB2875" s="416" t="e">
        <f t="shared" si="224"/>
        <v>#N/A</v>
      </c>
      <c r="AC2875" s="416" t="e">
        <f t="shared" si="225"/>
        <v>#N/A</v>
      </c>
    </row>
    <row r="2876" ht="22.5" customHeight="1" spans="1:29">
      <c r="A2876" s="421"/>
      <c r="B2876" s="422"/>
      <c r="C2876" s="422"/>
      <c r="D2876" s="421"/>
      <c r="E2876" s="421"/>
      <c r="F2876" s="421"/>
      <c r="G2876" s="421"/>
      <c r="H2876" s="421"/>
      <c r="I2876" s="421"/>
      <c r="J2876" s="421"/>
      <c r="K2876" s="421"/>
      <c r="L2876" s="421"/>
      <c r="M2876" s="421"/>
      <c r="N2876" s="426"/>
      <c r="O2876" s="426"/>
      <c r="P2876" s="427"/>
      <c r="Q2876" s="427"/>
      <c r="R2876" s="426"/>
      <c r="S2876" s="426"/>
      <c r="T2876" s="426"/>
      <c r="U2876" s="426"/>
      <c r="V2876" s="426"/>
      <c r="W2876" s="426"/>
      <c r="X2876" s="427"/>
      <c r="Y2876" s="416" t="e">
        <f t="shared" si="221"/>
        <v>#N/A</v>
      </c>
      <c r="Z2876" s="416" t="e">
        <f t="shared" si="222"/>
        <v>#N/A</v>
      </c>
      <c r="AA2876" s="416" t="str">
        <f t="shared" si="223"/>
        <v/>
      </c>
      <c r="AB2876" s="416" t="e">
        <f t="shared" si="224"/>
        <v>#N/A</v>
      </c>
      <c r="AC2876" s="416" t="e">
        <f t="shared" si="225"/>
        <v>#N/A</v>
      </c>
    </row>
    <row r="2877" ht="22.5" customHeight="1" spans="1:29">
      <c r="A2877" s="421"/>
      <c r="B2877" s="422"/>
      <c r="C2877" s="422"/>
      <c r="D2877" s="421"/>
      <c r="E2877" s="421"/>
      <c r="F2877" s="421"/>
      <c r="G2877" s="421"/>
      <c r="H2877" s="421"/>
      <c r="I2877" s="421"/>
      <c r="J2877" s="421"/>
      <c r="K2877" s="421"/>
      <c r="L2877" s="421"/>
      <c r="M2877" s="421"/>
      <c r="N2877" s="426"/>
      <c r="O2877" s="426"/>
      <c r="P2877" s="427"/>
      <c r="Q2877" s="427"/>
      <c r="R2877" s="426"/>
      <c r="S2877" s="426"/>
      <c r="T2877" s="426"/>
      <c r="U2877" s="426"/>
      <c r="V2877" s="426"/>
      <c r="W2877" s="426"/>
      <c r="X2877" s="427"/>
      <c r="Y2877" s="416" t="e">
        <f t="shared" si="221"/>
        <v>#N/A</v>
      </c>
      <c r="Z2877" s="416" t="e">
        <f t="shared" si="222"/>
        <v>#N/A</v>
      </c>
      <c r="AA2877" s="416" t="str">
        <f t="shared" si="223"/>
        <v/>
      </c>
      <c r="AB2877" s="416" t="e">
        <f t="shared" si="224"/>
        <v>#N/A</v>
      </c>
      <c r="AC2877" s="416" t="e">
        <f t="shared" si="225"/>
        <v>#N/A</v>
      </c>
    </row>
    <row r="2878" ht="22.5" customHeight="1" spans="1:29">
      <c r="A2878" s="421"/>
      <c r="B2878" s="422"/>
      <c r="C2878" s="422"/>
      <c r="D2878" s="421"/>
      <c r="E2878" s="421"/>
      <c r="F2878" s="421"/>
      <c r="G2878" s="421"/>
      <c r="H2878" s="421"/>
      <c r="I2878" s="421"/>
      <c r="J2878" s="421"/>
      <c r="K2878" s="421"/>
      <c r="L2878" s="421"/>
      <c r="M2878" s="421"/>
      <c r="N2878" s="426"/>
      <c r="O2878" s="426"/>
      <c r="P2878" s="427"/>
      <c r="Q2878" s="427"/>
      <c r="R2878" s="426"/>
      <c r="S2878" s="426"/>
      <c r="T2878" s="426"/>
      <c r="U2878" s="426"/>
      <c r="V2878" s="426"/>
      <c r="W2878" s="426"/>
      <c r="X2878" s="427"/>
      <c r="Y2878" s="416" t="e">
        <f t="shared" si="221"/>
        <v>#N/A</v>
      </c>
      <c r="Z2878" s="416" t="e">
        <f t="shared" si="222"/>
        <v>#N/A</v>
      </c>
      <c r="AA2878" s="416" t="str">
        <f t="shared" si="223"/>
        <v/>
      </c>
      <c r="AB2878" s="416" t="e">
        <f t="shared" si="224"/>
        <v>#N/A</v>
      </c>
      <c r="AC2878" s="416" t="e">
        <f t="shared" si="225"/>
        <v>#N/A</v>
      </c>
    </row>
    <row r="2879" ht="22.5" customHeight="1" spans="1:29">
      <c r="A2879" s="421"/>
      <c r="B2879" s="422"/>
      <c r="C2879" s="422"/>
      <c r="D2879" s="421"/>
      <c r="E2879" s="421"/>
      <c r="F2879" s="421"/>
      <c r="G2879" s="421"/>
      <c r="H2879" s="421"/>
      <c r="I2879" s="421"/>
      <c r="J2879" s="421"/>
      <c r="K2879" s="421"/>
      <c r="L2879" s="421"/>
      <c r="M2879" s="421"/>
      <c r="N2879" s="426"/>
      <c r="O2879" s="426"/>
      <c r="P2879" s="427"/>
      <c r="Q2879" s="427"/>
      <c r="R2879" s="426"/>
      <c r="S2879" s="426"/>
      <c r="T2879" s="426"/>
      <c r="U2879" s="426"/>
      <c r="V2879" s="426"/>
      <c r="W2879" s="426"/>
      <c r="X2879" s="427"/>
      <c r="Y2879" s="416" t="e">
        <f t="shared" si="221"/>
        <v>#N/A</v>
      </c>
      <c r="Z2879" s="416" t="e">
        <f t="shared" si="222"/>
        <v>#N/A</v>
      </c>
      <c r="AA2879" s="416" t="str">
        <f t="shared" si="223"/>
        <v/>
      </c>
      <c r="AB2879" s="416" t="e">
        <f t="shared" si="224"/>
        <v>#N/A</v>
      </c>
      <c r="AC2879" s="416" t="e">
        <f t="shared" si="225"/>
        <v>#N/A</v>
      </c>
    </row>
    <row r="2880" ht="22.5" customHeight="1" spans="1:29">
      <c r="A2880" s="421"/>
      <c r="B2880" s="422"/>
      <c r="C2880" s="422"/>
      <c r="D2880" s="421"/>
      <c r="E2880" s="421"/>
      <c r="F2880" s="421"/>
      <c r="G2880" s="421"/>
      <c r="H2880" s="421"/>
      <c r="I2880" s="421"/>
      <c r="J2880" s="421"/>
      <c r="K2880" s="421"/>
      <c r="L2880" s="421"/>
      <c r="M2880" s="421"/>
      <c r="N2880" s="426"/>
      <c r="O2880" s="426"/>
      <c r="P2880" s="427"/>
      <c r="Q2880" s="427"/>
      <c r="R2880" s="426"/>
      <c r="S2880" s="426"/>
      <c r="T2880" s="426"/>
      <c r="U2880" s="426"/>
      <c r="V2880" s="426"/>
      <c r="W2880" s="426"/>
      <c r="X2880" s="427"/>
      <c r="Y2880" s="416" t="e">
        <f t="shared" si="221"/>
        <v>#N/A</v>
      </c>
      <c r="Z2880" s="416" t="e">
        <f t="shared" si="222"/>
        <v>#N/A</v>
      </c>
      <c r="AA2880" s="416" t="str">
        <f t="shared" si="223"/>
        <v/>
      </c>
      <c r="AB2880" s="416" t="e">
        <f t="shared" si="224"/>
        <v>#N/A</v>
      </c>
      <c r="AC2880" s="416" t="e">
        <f t="shared" si="225"/>
        <v>#N/A</v>
      </c>
    </row>
    <row r="2881" ht="22.5" customHeight="1" spans="1:29">
      <c r="A2881" s="421"/>
      <c r="B2881" s="422"/>
      <c r="C2881" s="422"/>
      <c r="D2881" s="421"/>
      <c r="E2881" s="421"/>
      <c r="F2881" s="421"/>
      <c r="G2881" s="421"/>
      <c r="H2881" s="421"/>
      <c r="I2881" s="421"/>
      <c r="J2881" s="421"/>
      <c r="K2881" s="421"/>
      <c r="L2881" s="421"/>
      <c r="M2881" s="421"/>
      <c r="N2881" s="426"/>
      <c r="O2881" s="426"/>
      <c r="P2881" s="427"/>
      <c r="Q2881" s="427"/>
      <c r="R2881" s="426"/>
      <c r="S2881" s="426"/>
      <c r="T2881" s="426"/>
      <c r="U2881" s="426"/>
      <c r="V2881" s="426"/>
      <c r="W2881" s="426"/>
      <c r="X2881" s="427"/>
      <c r="Y2881" s="416" t="e">
        <f t="shared" si="221"/>
        <v>#N/A</v>
      </c>
      <c r="Z2881" s="416" t="e">
        <f t="shared" si="222"/>
        <v>#N/A</v>
      </c>
      <c r="AA2881" s="416" t="str">
        <f t="shared" si="223"/>
        <v/>
      </c>
      <c r="AB2881" s="416" t="e">
        <f t="shared" si="224"/>
        <v>#N/A</v>
      </c>
      <c r="AC2881" s="416" t="e">
        <f t="shared" si="225"/>
        <v>#N/A</v>
      </c>
    </row>
    <row r="2882" ht="22.5" customHeight="1" spans="1:29">
      <c r="A2882" s="421"/>
      <c r="B2882" s="422"/>
      <c r="C2882" s="422"/>
      <c r="D2882" s="421"/>
      <c r="E2882" s="421"/>
      <c r="F2882" s="421"/>
      <c r="G2882" s="421"/>
      <c r="H2882" s="421"/>
      <c r="I2882" s="421"/>
      <c r="J2882" s="421"/>
      <c r="K2882" s="421"/>
      <c r="L2882" s="421"/>
      <c r="M2882" s="421"/>
      <c r="N2882" s="426"/>
      <c r="O2882" s="426"/>
      <c r="P2882" s="427"/>
      <c r="Q2882" s="427"/>
      <c r="R2882" s="426"/>
      <c r="S2882" s="426"/>
      <c r="T2882" s="426"/>
      <c r="U2882" s="426"/>
      <c r="V2882" s="426"/>
      <c r="W2882" s="426"/>
      <c r="X2882" s="427"/>
      <c r="Y2882" s="416" t="e">
        <f t="shared" si="221"/>
        <v>#N/A</v>
      </c>
      <c r="Z2882" s="416" t="e">
        <f t="shared" si="222"/>
        <v>#N/A</v>
      </c>
      <c r="AA2882" s="416" t="str">
        <f t="shared" si="223"/>
        <v/>
      </c>
      <c r="AB2882" s="416" t="e">
        <f t="shared" si="224"/>
        <v>#N/A</v>
      </c>
      <c r="AC2882" s="416" t="e">
        <f t="shared" si="225"/>
        <v>#N/A</v>
      </c>
    </row>
    <row r="2883" ht="22.5" customHeight="1" spans="1:29">
      <c r="A2883" s="421"/>
      <c r="B2883" s="422"/>
      <c r="C2883" s="422"/>
      <c r="D2883" s="421"/>
      <c r="E2883" s="421"/>
      <c r="F2883" s="421"/>
      <c r="G2883" s="421"/>
      <c r="H2883" s="421"/>
      <c r="I2883" s="421"/>
      <c r="J2883" s="421"/>
      <c r="K2883" s="421"/>
      <c r="L2883" s="421"/>
      <c r="M2883" s="421"/>
      <c r="N2883" s="426"/>
      <c r="O2883" s="426"/>
      <c r="P2883" s="427"/>
      <c r="Q2883" s="427"/>
      <c r="R2883" s="426"/>
      <c r="S2883" s="426"/>
      <c r="T2883" s="426"/>
      <c r="U2883" s="426"/>
      <c r="V2883" s="426"/>
      <c r="W2883" s="426"/>
      <c r="X2883" s="427"/>
      <c r="Y2883" s="416" t="e">
        <f t="shared" si="221"/>
        <v>#N/A</v>
      </c>
      <c r="Z2883" s="416" t="e">
        <f t="shared" si="222"/>
        <v>#N/A</v>
      </c>
      <c r="AA2883" s="416" t="str">
        <f t="shared" si="223"/>
        <v/>
      </c>
      <c r="AB2883" s="416" t="e">
        <f t="shared" si="224"/>
        <v>#N/A</v>
      </c>
      <c r="AC2883" s="416" t="e">
        <f t="shared" si="225"/>
        <v>#N/A</v>
      </c>
    </row>
    <row r="2884" ht="22.5" customHeight="1" spans="1:29">
      <c r="A2884" s="421"/>
      <c r="B2884" s="422"/>
      <c r="C2884" s="422"/>
      <c r="D2884" s="421"/>
      <c r="E2884" s="421"/>
      <c r="F2884" s="421"/>
      <c r="G2884" s="421"/>
      <c r="H2884" s="421"/>
      <c r="I2884" s="421"/>
      <c r="J2884" s="421"/>
      <c r="K2884" s="421"/>
      <c r="L2884" s="421"/>
      <c r="M2884" s="421"/>
      <c r="N2884" s="426"/>
      <c r="O2884" s="426"/>
      <c r="P2884" s="427"/>
      <c r="Q2884" s="427"/>
      <c r="R2884" s="426"/>
      <c r="S2884" s="426"/>
      <c r="T2884" s="426"/>
      <c r="U2884" s="426"/>
      <c r="V2884" s="426"/>
      <c r="W2884" s="426"/>
      <c r="X2884" s="427"/>
      <c r="Y2884" s="416" t="e">
        <f t="shared" si="221"/>
        <v>#N/A</v>
      </c>
      <c r="Z2884" s="416" t="e">
        <f t="shared" si="222"/>
        <v>#N/A</v>
      </c>
      <c r="AA2884" s="416" t="str">
        <f t="shared" si="223"/>
        <v/>
      </c>
      <c r="AB2884" s="416" t="e">
        <f t="shared" si="224"/>
        <v>#N/A</v>
      </c>
      <c r="AC2884" s="416" t="e">
        <f t="shared" si="225"/>
        <v>#N/A</v>
      </c>
    </row>
    <row r="2885" ht="22.5" customHeight="1" spans="1:29">
      <c r="A2885" s="421"/>
      <c r="B2885" s="422"/>
      <c r="C2885" s="422"/>
      <c r="D2885" s="421"/>
      <c r="E2885" s="421"/>
      <c r="F2885" s="421"/>
      <c r="G2885" s="421"/>
      <c r="H2885" s="421"/>
      <c r="I2885" s="421"/>
      <c r="J2885" s="421"/>
      <c r="K2885" s="421"/>
      <c r="L2885" s="421"/>
      <c r="M2885" s="421"/>
      <c r="N2885" s="426"/>
      <c r="O2885" s="426"/>
      <c r="P2885" s="427"/>
      <c r="Q2885" s="427"/>
      <c r="R2885" s="426"/>
      <c r="S2885" s="426"/>
      <c r="T2885" s="426"/>
      <c r="U2885" s="426"/>
      <c r="V2885" s="426"/>
      <c r="W2885" s="426"/>
      <c r="X2885" s="427"/>
      <c r="Y2885" s="416" t="e">
        <f t="shared" si="221"/>
        <v>#N/A</v>
      </c>
      <c r="Z2885" s="416" t="e">
        <f t="shared" si="222"/>
        <v>#N/A</v>
      </c>
      <c r="AA2885" s="416" t="str">
        <f t="shared" si="223"/>
        <v/>
      </c>
      <c r="AB2885" s="416" t="e">
        <f t="shared" si="224"/>
        <v>#N/A</v>
      </c>
      <c r="AC2885" s="416" t="e">
        <f t="shared" si="225"/>
        <v>#N/A</v>
      </c>
    </row>
    <row r="2886" ht="22.5" customHeight="1" spans="1:29">
      <c r="A2886" s="421"/>
      <c r="B2886" s="422"/>
      <c r="C2886" s="422"/>
      <c r="D2886" s="421"/>
      <c r="E2886" s="421"/>
      <c r="F2886" s="421"/>
      <c r="G2886" s="421"/>
      <c r="H2886" s="421"/>
      <c r="I2886" s="421"/>
      <c r="J2886" s="421"/>
      <c r="K2886" s="421"/>
      <c r="L2886" s="421"/>
      <c r="M2886" s="421"/>
      <c r="N2886" s="426"/>
      <c r="O2886" s="426"/>
      <c r="P2886" s="427"/>
      <c r="Q2886" s="427"/>
      <c r="R2886" s="426"/>
      <c r="S2886" s="426"/>
      <c r="T2886" s="426"/>
      <c r="U2886" s="426"/>
      <c r="V2886" s="426"/>
      <c r="W2886" s="426"/>
      <c r="X2886" s="427"/>
      <c r="Y2886" s="416" t="e">
        <f t="shared" si="221"/>
        <v>#N/A</v>
      </c>
      <c r="Z2886" s="416" t="e">
        <f t="shared" si="222"/>
        <v>#N/A</v>
      </c>
      <c r="AA2886" s="416" t="str">
        <f t="shared" si="223"/>
        <v/>
      </c>
      <c r="AB2886" s="416" t="e">
        <f t="shared" si="224"/>
        <v>#N/A</v>
      </c>
      <c r="AC2886" s="416" t="e">
        <f t="shared" si="225"/>
        <v>#N/A</v>
      </c>
    </row>
    <row r="2887" ht="22.5" customHeight="1" spans="1:29">
      <c r="A2887" s="421"/>
      <c r="B2887" s="422"/>
      <c r="C2887" s="422"/>
      <c r="D2887" s="421"/>
      <c r="E2887" s="421"/>
      <c r="F2887" s="421"/>
      <c r="G2887" s="421"/>
      <c r="H2887" s="421"/>
      <c r="I2887" s="421"/>
      <c r="J2887" s="421"/>
      <c r="K2887" s="421"/>
      <c r="L2887" s="421"/>
      <c r="M2887" s="421"/>
      <c r="N2887" s="426"/>
      <c r="O2887" s="426"/>
      <c r="P2887" s="427"/>
      <c r="Q2887" s="427"/>
      <c r="R2887" s="426"/>
      <c r="S2887" s="426"/>
      <c r="T2887" s="426"/>
      <c r="U2887" s="426"/>
      <c r="V2887" s="426"/>
      <c r="W2887" s="426"/>
      <c r="X2887" s="427"/>
      <c r="Y2887" s="416" t="e">
        <f t="shared" ref="Y2887:Y2950" si="226">_xlfn.IFS(LEFT(M2887,3)="003","三保支出",LEFT(M2887,3)="004","刚性支出",LEFT(M2887,3)="000","促发展支出")</f>
        <v>#N/A</v>
      </c>
      <c r="Z2887" s="416" t="e">
        <f t="shared" ref="Z2887:Z2950" si="227">_xlfn.IFS(LEFT(E2887,1)="3","项目支出",LEFT(E2887,1)="1","人员类支出",LEFT(E2887,1)="2","运转类支出")</f>
        <v>#N/A</v>
      </c>
      <c r="AA2887" s="416" t="str">
        <f t="shared" ref="AA2887:AA2950" si="228">LEFT(H2887,7)</f>
        <v/>
      </c>
      <c r="AB2887" s="416" t="e">
        <f t="shared" ref="AB2887:AB2950" si="229">_xlfn.IFS(LEFT(M2887,6)="003001","保工资",LEFT(M2887,6)="003002","保运转",LEFT(M2887,6)="003003","保基本民生")</f>
        <v>#N/A</v>
      </c>
      <c r="AC2887" s="416" t="e">
        <f t="shared" ref="AC2887:AC2950" si="230">IF(Z2887="项目支出","否","是")</f>
        <v>#N/A</v>
      </c>
    </row>
    <row r="2888" ht="22.5" customHeight="1" spans="1:29">
      <c r="A2888" s="421"/>
      <c r="B2888" s="422"/>
      <c r="C2888" s="422"/>
      <c r="D2888" s="421"/>
      <c r="E2888" s="421"/>
      <c r="F2888" s="421"/>
      <c r="G2888" s="421"/>
      <c r="H2888" s="421"/>
      <c r="I2888" s="421"/>
      <c r="J2888" s="421"/>
      <c r="K2888" s="421"/>
      <c r="L2888" s="421"/>
      <c r="M2888" s="421"/>
      <c r="N2888" s="426"/>
      <c r="O2888" s="426"/>
      <c r="P2888" s="427"/>
      <c r="Q2888" s="427"/>
      <c r="R2888" s="426"/>
      <c r="S2888" s="426"/>
      <c r="T2888" s="426"/>
      <c r="U2888" s="426"/>
      <c r="V2888" s="426"/>
      <c r="W2888" s="426"/>
      <c r="X2888" s="427"/>
      <c r="Y2888" s="416" t="e">
        <f t="shared" si="226"/>
        <v>#N/A</v>
      </c>
      <c r="Z2888" s="416" t="e">
        <f t="shared" si="227"/>
        <v>#N/A</v>
      </c>
      <c r="AA2888" s="416" t="str">
        <f t="shared" si="228"/>
        <v/>
      </c>
      <c r="AB2888" s="416" t="e">
        <f t="shared" si="229"/>
        <v>#N/A</v>
      </c>
      <c r="AC2888" s="416" t="e">
        <f t="shared" si="230"/>
        <v>#N/A</v>
      </c>
    </row>
    <row r="2889" ht="22.5" customHeight="1" spans="1:29">
      <c r="A2889" s="421"/>
      <c r="B2889" s="422"/>
      <c r="C2889" s="422"/>
      <c r="D2889" s="421"/>
      <c r="E2889" s="421"/>
      <c r="F2889" s="421"/>
      <c r="G2889" s="421"/>
      <c r="H2889" s="421"/>
      <c r="I2889" s="421"/>
      <c r="J2889" s="421"/>
      <c r="K2889" s="421"/>
      <c r="L2889" s="421"/>
      <c r="M2889" s="421"/>
      <c r="N2889" s="426"/>
      <c r="O2889" s="426"/>
      <c r="P2889" s="427"/>
      <c r="Q2889" s="427"/>
      <c r="R2889" s="426"/>
      <c r="S2889" s="426"/>
      <c r="T2889" s="426"/>
      <c r="U2889" s="426"/>
      <c r="V2889" s="426"/>
      <c r="W2889" s="426"/>
      <c r="X2889" s="427"/>
      <c r="Y2889" s="416" t="e">
        <f t="shared" si="226"/>
        <v>#N/A</v>
      </c>
      <c r="Z2889" s="416" t="e">
        <f t="shared" si="227"/>
        <v>#N/A</v>
      </c>
      <c r="AA2889" s="416" t="str">
        <f t="shared" si="228"/>
        <v/>
      </c>
      <c r="AB2889" s="416" t="e">
        <f t="shared" si="229"/>
        <v>#N/A</v>
      </c>
      <c r="AC2889" s="416" t="e">
        <f t="shared" si="230"/>
        <v>#N/A</v>
      </c>
    </row>
    <row r="2890" ht="22.5" customHeight="1" spans="1:29">
      <c r="A2890" s="421"/>
      <c r="B2890" s="422"/>
      <c r="C2890" s="422"/>
      <c r="D2890" s="421"/>
      <c r="E2890" s="421"/>
      <c r="F2890" s="421"/>
      <c r="G2890" s="421"/>
      <c r="H2890" s="421"/>
      <c r="I2890" s="421"/>
      <c r="J2890" s="421"/>
      <c r="K2890" s="421"/>
      <c r="L2890" s="421"/>
      <c r="M2890" s="421"/>
      <c r="N2890" s="426"/>
      <c r="O2890" s="426"/>
      <c r="P2890" s="427"/>
      <c r="Q2890" s="427"/>
      <c r="R2890" s="426"/>
      <c r="S2890" s="426"/>
      <c r="T2890" s="426"/>
      <c r="U2890" s="426"/>
      <c r="V2890" s="426"/>
      <c r="W2890" s="426"/>
      <c r="X2890" s="427"/>
      <c r="Y2890" s="416" t="e">
        <f t="shared" si="226"/>
        <v>#N/A</v>
      </c>
      <c r="Z2890" s="416" t="e">
        <f t="shared" si="227"/>
        <v>#N/A</v>
      </c>
      <c r="AA2890" s="416" t="str">
        <f t="shared" si="228"/>
        <v/>
      </c>
      <c r="AB2890" s="416" t="e">
        <f t="shared" si="229"/>
        <v>#N/A</v>
      </c>
      <c r="AC2890" s="416" t="e">
        <f t="shared" si="230"/>
        <v>#N/A</v>
      </c>
    </row>
    <row r="2891" ht="22.5" customHeight="1" spans="1:29">
      <c r="A2891" s="421"/>
      <c r="B2891" s="422"/>
      <c r="C2891" s="422"/>
      <c r="D2891" s="421"/>
      <c r="E2891" s="421"/>
      <c r="F2891" s="421"/>
      <c r="G2891" s="421"/>
      <c r="H2891" s="421"/>
      <c r="I2891" s="421"/>
      <c r="J2891" s="421"/>
      <c r="K2891" s="421"/>
      <c r="L2891" s="421"/>
      <c r="M2891" s="421"/>
      <c r="N2891" s="426"/>
      <c r="O2891" s="426"/>
      <c r="P2891" s="427"/>
      <c r="Q2891" s="427"/>
      <c r="R2891" s="426"/>
      <c r="S2891" s="426"/>
      <c r="T2891" s="426"/>
      <c r="U2891" s="426"/>
      <c r="V2891" s="426"/>
      <c r="W2891" s="426"/>
      <c r="X2891" s="427"/>
      <c r="Y2891" s="416" t="e">
        <f t="shared" si="226"/>
        <v>#N/A</v>
      </c>
      <c r="Z2891" s="416" t="e">
        <f t="shared" si="227"/>
        <v>#N/A</v>
      </c>
      <c r="AA2891" s="416" t="str">
        <f t="shared" si="228"/>
        <v/>
      </c>
      <c r="AB2891" s="416" t="e">
        <f t="shared" si="229"/>
        <v>#N/A</v>
      </c>
      <c r="AC2891" s="416" t="e">
        <f t="shared" si="230"/>
        <v>#N/A</v>
      </c>
    </row>
    <row r="2892" ht="22.5" customHeight="1" spans="1:29">
      <c r="A2892" s="421"/>
      <c r="B2892" s="422"/>
      <c r="C2892" s="422"/>
      <c r="D2892" s="421"/>
      <c r="E2892" s="421"/>
      <c r="F2892" s="421"/>
      <c r="G2892" s="421"/>
      <c r="H2892" s="421"/>
      <c r="I2892" s="421"/>
      <c r="J2892" s="421"/>
      <c r="K2892" s="421"/>
      <c r="L2892" s="421"/>
      <c r="M2892" s="421"/>
      <c r="N2892" s="426"/>
      <c r="O2892" s="426"/>
      <c r="P2892" s="427"/>
      <c r="Q2892" s="427"/>
      <c r="R2892" s="426"/>
      <c r="S2892" s="426"/>
      <c r="T2892" s="426"/>
      <c r="U2892" s="426"/>
      <c r="V2892" s="426"/>
      <c r="W2892" s="426"/>
      <c r="X2892" s="427"/>
      <c r="Y2892" s="416" t="e">
        <f t="shared" si="226"/>
        <v>#N/A</v>
      </c>
      <c r="Z2892" s="416" t="e">
        <f t="shared" si="227"/>
        <v>#N/A</v>
      </c>
      <c r="AA2892" s="416" t="str">
        <f t="shared" si="228"/>
        <v/>
      </c>
      <c r="AB2892" s="416" t="e">
        <f t="shared" si="229"/>
        <v>#N/A</v>
      </c>
      <c r="AC2892" s="416" t="e">
        <f t="shared" si="230"/>
        <v>#N/A</v>
      </c>
    </row>
    <row r="2893" ht="22.5" customHeight="1" spans="1:29">
      <c r="A2893" s="421"/>
      <c r="B2893" s="422"/>
      <c r="C2893" s="422"/>
      <c r="D2893" s="421"/>
      <c r="E2893" s="421"/>
      <c r="F2893" s="421"/>
      <c r="G2893" s="421"/>
      <c r="H2893" s="421"/>
      <c r="I2893" s="421"/>
      <c r="J2893" s="421"/>
      <c r="K2893" s="421"/>
      <c r="L2893" s="421"/>
      <c r="M2893" s="421"/>
      <c r="N2893" s="426"/>
      <c r="O2893" s="426"/>
      <c r="P2893" s="427"/>
      <c r="Q2893" s="427"/>
      <c r="R2893" s="426"/>
      <c r="S2893" s="426"/>
      <c r="T2893" s="426"/>
      <c r="U2893" s="426"/>
      <c r="V2893" s="426"/>
      <c r="W2893" s="426"/>
      <c r="X2893" s="427"/>
      <c r="Y2893" s="416" t="e">
        <f t="shared" si="226"/>
        <v>#N/A</v>
      </c>
      <c r="Z2893" s="416" t="e">
        <f t="shared" si="227"/>
        <v>#N/A</v>
      </c>
      <c r="AA2893" s="416" t="str">
        <f t="shared" si="228"/>
        <v/>
      </c>
      <c r="AB2893" s="416" t="e">
        <f t="shared" si="229"/>
        <v>#N/A</v>
      </c>
      <c r="AC2893" s="416" t="e">
        <f t="shared" si="230"/>
        <v>#N/A</v>
      </c>
    </row>
    <row r="2894" ht="22.5" customHeight="1" spans="1:29">
      <c r="A2894" s="421"/>
      <c r="B2894" s="422"/>
      <c r="C2894" s="422"/>
      <c r="D2894" s="421"/>
      <c r="E2894" s="421"/>
      <c r="F2894" s="421"/>
      <c r="G2894" s="421"/>
      <c r="H2894" s="421"/>
      <c r="I2894" s="421"/>
      <c r="J2894" s="421"/>
      <c r="K2894" s="421"/>
      <c r="L2894" s="421"/>
      <c r="M2894" s="421"/>
      <c r="N2894" s="426"/>
      <c r="O2894" s="426"/>
      <c r="P2894" s="427"/>
      <c r="Q2894" s="427"/>
      <c r="R2894" s="426"/>
      <c r="S2894" s="426"/>
      <c r="T2894" s="426"/>
      <c r="U2894" s="426"/>
      <c r="V2894" s="426"/>
      <c r="W2894" s="426"/>
      <c r="X2894" s="427"/>
      <c r="Y2894" s="416" t="e">
        <f t="shared" si="226"/>
        <v>#N/A</v>
      </c>
      <c r="Z2894" s="416" t="e">
        <f t="shared" si="227"/>
        <v>#N/A</v>
      </c>
      <c r="AA2894" s="416" t="str">
        <f t="shared" si="228"/>
        <v/>
      </c>
      <c r="AB2894" s="416" t="e">
        <f t="shared" si="229"/>
        <v>#N/A</v>
      </c>
      <c r="AC2894" s="416" t="e">
        <f t="shared" si="230"/>
        <v>#N/A</v>
      </c>
    </row>
    <row r="2895" ht="22.5" customHeight="1" spans="1:29">
      <c r="A2895" s="421"/>
      <c r="B2895" s="422"/>
      <c r="C2895" s="422"/>
      <c r="D2895" s="421"/>
      <c r="E2895" s="421"/>
      <c r="F2895" s="421"/>
      <c r="G2895" s="421"/>
      <c r="H2895" s="421"/>
      <c r="I2895" s="421"/>
      <c r="J2895" s="421"/>
      <c r="K2895" s="421"/>
      <c r="L2895" s="421"/>
      <c r="M2895" s="421"/>
      <c r="N2895" s="426"/>
      <c r="O2895" s="426"/>
      <c r="P2895" s="427"/>
      <c r="Q2895" s="427"/>
      <c r="R2895" s="426"/>
      <c r="S2895" s="426"/>
      <c r="T2895" s="426"/>
      <c r="U2895" s="426"/>
      <c r="V2895" s="426"/>
      <c r="W2895" s="426"/>
      <c r="X2895" s="427"/>
      <c r="Y2895" s="416" t="e">
        <f t="shared" si="226"/>
        <v>#N/A</v>
      </c>
      <c r="Z2895" s="416" t="e">
        <f t="shared" si="227"/>
        <v>#N/A</v>
      </c>
      <c r="AA2895" s="416" t="str">
        <f t="shared" si="228"/>
        <v/>
      </c>
      <c r="AB2895" s="416" t="e">
        <f t="shared" si="229"/>
        <v>#N/A</v>
      </c>
      <c r="AC2895" s="416" t="e">
        <f t="shared" si="230"/>
        <v>#N/A</v>
      </c>
    </row>
    <row r="2896" ht="22.5" customHeight="1" spans="1:29">
      <c r="A2896" s="421"/>
      <c r="B2896" s="422"/>
      <c r="C2896" s="422"/>
      <c r="D2896" s="421"/>
      <c r="E2896" s="421"/>
      <c r="F2896" s="421"/>
      <c r="G2896" s="421"/>
      <c r="H2896" s="421"/>
      <c r="I2896" s="421"/>
      <c r="J2896" s="421"/>
      <c r="K2896" s="421"/>
      <c r="L2896" s="421"/>
      <c r="M2896" s="421"/>
      <c r="N2896" s="426"/>
      <c r="O2896" s="426"/>
      <c r="P2896" s="427"/>
      <c r="Q2896" s="427"/>
      <c r="R2896" s="426"/>
      <c r="S2896" s="426"/>
      <c r="T2896" s="426"/>
      <c r="U2896" s="426"/>
      <c r="V2896" s="426"/>
      <c r="W2896" s="426"/>
      <c r="X2896" s="427"/>
      <c r="Y2896" s="416" t="e">
        <f t="shared" si="226"/>
        <v>#N/A</v>
      </c>
      <c r="Z2896" s="416" t="e">
        <f t="shared" si="227"/>
        <v>#N/A</v>
      </c>
      <c r="AA2896" s="416" t="str">
        <f t="shared" si="228"/>
        <v/>
      </c>
      <c r="AB2896" s="416" t="e">
        <f t="shared" si="229"/>
        <v>#N/A</v>
      </c>
      <c r="AC2896" s="416" t="e">
        <f t="shared" si="230"/>
        <v>#N/A</v>
      </c>
    </row>
    <row r="2897" ht="22.5" customHeight="1" spans="1:29">
      <c r="A2897" s="421"/>
      <c r="B2897" s="422"/>
      <c r="C2897" s="422"/>
      <c r="D2897" s="421"/>
      <c r="E2897" s="421"/>
      <c r="F2897" s="421"/>
      <c r="G2897" s="421"/>
      <c r="H2897" s="421"/>
      <c r="I2897" s="421"/>
      <c r="J2897" s="421"/>
      <c r="K2897" s="421"/>
      <c r="L2897" s="421"/>
      <c r="M2897" s="421"/>
      <c r="N2897" s="426"/>
      <c r="O2897" s="426"/>
      <c r="P2897" s="427"/>
      <c r="Q2897" s="427"/>
      <c r="R2897" s="426"/>
      <c r="S2897" s="426"/>
      <c r="T2897" s="426"/>
      <c r="U2897" s="426"/>
      <c r="V2897" s="426"/>
      <c r="W2897" s="426"/>
      <c r="X2897" s="427"/>
      <c r="Y2897" s="416" t="e">
        <f t="shared" si="226"/>
        <v>#N/A</v>
      </c>
      <c r="Z2897" s="416" t="e">
        <f t="shared" si="227"/>
        <v>#N/A</v>
      </c>
      <c r="AA2897" s="416" t="str">
        <f t="shared" si="228"/>
        <v/>
      </c>
      <c r="AB2897" s="416" t="e">
        <f t="shared" si="229"/>
        <v>#N/A</v>
      </c>
      <c r="AC2897" s="416" t="e">
        <f t="shared" si="230"/>
        <v>#N/A</v>
      </c>
    </row>
    <row r="2898" ht="22.5" customHeight="1" spans="1:29">
      <c r="A2898" s="421"/>
      <c r="B2898" s="422"/>
      <c r="C2898" s="422"/>
      <c r="D2898" s="421"/>
      <c r="E2898" s="421"/>
      <c r="F2898" s="421"/>
      <c r="G2898" s="421"/>
      <c r="H2898" s="421"/>
      <c r="I2898" s="421"/>
      <c r="J2898" s="421"/>
      <c r="K2898" s="421"/>
      <c r="L2898" s="421"/>
      <c r="M2898" s="421"/>
      <c r="N2898" s="426"/>
      <c r="O2898" s="426"/>
      <c r="P2898" s="427"/>
      <c r="Q2898" s="427"/>
      <c r="R2898" s="426"/>
      <c r="S2898" s="426"/>
      <c r="T2898" s="426"/>
      <c r="U2898" s="426"/>
      <c r="V2898" s="426"/>
      <c r="W2898" s="426"/>
      <c r="X2898" s="427"/>
      <c r="Y2898" s="416" t="e">
        <f t="shared" si="226"/>
        <v>#N/A</v>
      </c>
      <c r="Z2898" s="416" t="e">
        <f t="shared" si="227"/>
        <v>#N/A</v>
      </c>
      <c r="AA2898" s="416" t="str">
        <f t="shared" si="228"/>
        <v/>
      </c>
      <c r="AB2898" s="416" t="e">
        <f t="shared" si="229"/>
        <v>#N/A</v>
      </c>
      <c r="AC2898" s="416" t="e">
        <f t="shared" si="230"/>
        <v>#N/A</v>
      </c>
    </row>
    <row r="2899" ht="22.5" customHeight="1" spans="1:29">
      <c r="A2899" s="421"/>
      <c r="B2899" s="422"/>
      <c r="C2899" s="422"/>
      <c r="D2899" s="421"/>
      <c r="E2899" s="421"/>
      <c r="F2899" s="421"/>
      <c r="G2899" s="421"/>
      <c r="H2899" s="421"/>
      <c r="I2899" s="421"/>
      <c r="J2899" s="421"/>
      <c r="K2899" s="421"/>
      <c r="L2899" s="421"/>
      <c r="M2899" s="421"/>
      <c r="N2899" s="426"/>
      <c r="O2899" s="426"/>
      <c r="P2899" s="427"/>
      <c r="Q2899" s="427"/>
      <c r="R2899" s="426"/>
      <c r="S2899" s="426"/>
      <c r="T2899" s="426"/>
      <c r="U2899" s="426"/>
      <c r="V2899" s="426"/>
      <c r="W2899" s="426"/>
      <c r="X2899" s="427"/>
      <c r="Y2899" s="416" t="e">
        <f t="shared" si="226"/>
        <v>#N/A</v>
      </c>
      <c r="Z2899" s="416" t="e">
        <f t="shared" si="227"/>
        <v>#N/A</v>
      </c>
      <c r="AA2899" s="416" t="str">
        <f t="shared" si="228"/>
        <v/>
      </c>
      <c r="AB2899" s="416" t="e">
        <f t="shared" si="229"/>
        <v>#N/A</v>
      </c>
      <c r="AC2899" s="416" t="e">
        <f t="shared" si="230"/>
        <v>#N/A</v>
      </c>
    </row>
    <row r="2900" ht="22.5" customHeight="1" spans="1:29">
      <c r="A2900" s="421"/>
      <c r="B2900" s="422"/>
      <c r="C2900" s="422"/>
      <c r="D2900" s="421"/>
      <c r="E2900" s="421"/>
      <c r="F2900" s="421"/>
      <c r="G2900" s="421"/>
      <c r="H2900" s="421"/>
      <c r="I2900" s="421"/>
      <c r="J2900" s="421"/>
      <c r="K2900" s="421"/>
      <c r="L2900" s="421"/>
      <c r="M2900" s="421"/>
      <c r="N2900" s="426"/>
      <c r="O2900" s="426"/>
      <c r="P2900" s="427"/>
      <c r="Q2900" s="427"/>
      <c r="R2900" s="426"/>
      <c r="S2900" s="426"/>
      <c r="T2900" s="426"/>
      <c r="U2900" s="426"/>
      <c r="V2900" s="426"/>
      <c r="W2900" s="426"/>
      <c r="X2900" s="427"/>
      <c r="Y2900" s="416" t="e">
        <f t="shared" si="226"/>
        <v>#N/A</v>
      </c>
      <c r="Z2900" s="416" t="e">
        <f t="shared" si="227"/>
        <v>#N/A</v>
      </c>
      <c r="AA2900" s="416" t="str">
        <f t="shared" si="228"/>
        <v/>
      </c>
      <c r="AB2900" s="416" t="e">
        <f t="shared" si="229"/>
        <v>#N/A</v>
      </c>
      <c r="AC2900" s="416" t="e">
        <f t="shared" si="230"/>
        <v>#N/A</v>
      </c>
    </row>
    <row r="2901" ht="22.5" customHeight="1" spans="1:29">
      <c r="A2901" s="421"/>
      <c r="B2901" s="422"/>
      <c r="C2901" s="422"/>
      <c r="D2901" s="421"/>
      <c r="E2901" s="421"/>
      <c r="F2901" s="421"/>
      <c r="G2901" s="421"/>
      <c r="H2901" s="421"/>
      <c r="I2901" s="421"/>
      <c r="J2901" s="421"/>
      <c r="K2901" s="421"/>
      <c r="L2901" s="421"/>
      <c r="M2901" s="421"/>
      <c r="N2901" s="426"/>
      <c r="O2901" s="426"/>
      <c r="P2901" s="427"/>
      <c r="Q2901" s="427"/>
      <c r="R2901" s="426"/>
      <c r="S2901" s="426"/>
      <c r="T2901" s="426"/>
      <c r="U2901" s="426"/>
      <c r="V2901" s="426"/>
      <c r="W2901" s="426"/>
      <c r="X2901" s="427"/>
      <c r="Y2901" s="416" t="e">
        <f t="shared" si="226"/>
        <v>#N/A</v>
      </c>
      <c r="Z2901" s="416" t="e">
        <f t="shared" si="227"/>
        <v>#N/A</v>
      </c>
      <c r="AA2901" s="416" t="str">
        <f t="shared" si="228"/>
        <v/>
      </c>
      <c r="AB2901" s="416" t="e">
        <f t="shared" si="229"/>
        <v>#N/A</v>
      </c>
      <c r="AC2901" s="416" t="e">
        <f t="shared" si="230"/>
        <v>#N/A</v>
      </c>
    </row>
    <row r="2902" ht="22.5" customHeight="1" spans="1:29">
      <c r="A2902" s="421"/>
      <c r="B2902" s="422"/>
      <c r="C2902" s="422"/>
      <c r="D2902" s="421"/>
      <c r="E2902" s="421"/>
      <c r="F2902" s="421"/>
      <c r="G2902" s="421"/>
      <c r="H2902" s="421"/>
      <c r="I2902" s="421"/>
      <c r="J2902" s="421"/>
      <c r="K2902" s="421"/>
      <c r="L2902" s="421"/>
      <c r="M2902" s="421"/>
      <c r="N2902" s="426"/>
      <c r="O2902" s="426"/>
      <c r="P2902" s="427"/>
      <c r="Q2902" s="427"/>
      <c r="R2902" s="426"/>
      <c r="S2902" s="426"/>
      <c r="T2902" s="426"/>
      <c r="U2902" s="426"/>
      <c r="V2902" s="426"/>
      <c r="W2902" s="426"/>
      <c r="X2902" s="427"/>
      <c r="Y2902" s="416" t="e">
        <f t="shared" si="226"/>
        <v>#N/A</v>
      </c>
      <c r="Z2902" s="416" t="e">
        <f t="shared" si="227"/>
        <v>#N/A</v>
      </c>
      <c r="AA2902" s="416" t="str">
        <f t="shared" si="228"/>
        <v/>
      </c>
      <c r="AB2902" s="416" t="e">
        <f t="shared" si="229"/>
        <v>#N/A</v>
      </c>
      <c r="AC2902" s="416" t="e">
        <f t="shared" si="230"/>
        <v>#N/A</v>
      </c>
    </row>
    <row r="2903" ht="22.5" customHeight="1" spans="1:29">
      <c r="A2903" s="421"/>
      <c r="B2903" s="422"/>
      <c r="C2903" s="422"/>
      <c r="D2903" s="421"/>
      <c r="E2903" s="421"/>
      <c r="F2903" s="421"/>
      <c r="G2903" s="421"/>
      <c r="H2903" s="421"/>
      <c r="I2903" s="421"/>
      <c r="J2903" s="421"/>
      <c r="K2903" s="421"/>
      <c r="L2903" s="421"/>
      <c r="M2903" s="421"/>
      <c r="N2903" s="426"/>
      <c r="O2903" s="426"/>
      <c r="P2903" s="427"/>
      <c r="Q2903" s="427"/>
      <c r="R2903" s="426"/>
      <c r="S2903" s="426"/>
      <c r="T2903" s="426"/>
      <c r="U2903" s="426"/>
      <c r="V2903" s="426"/>
      <c r="W2903" s="426"/>
      <c r="X2903" s="427"/>
      <c r="Y2903" s="416" t="e">
        <f t="shared" si="226"/>
        <v>#N/A</v>
      </c>
      <c r="Z2903" s="416" t="e">
        <f t="shared" si="227"/>
        <v>#N/A</v>
      </c>
      <c r="AA2903" s="416" t="str">
        <f t="shared" si="228"/>
        <v/>
      </c>
      <c r="AB2903" s="416" t="e">
        <f t="shared" si="229"/>
        <v>#N/A</v>
      </c>
      <c r="AC2903" s="416" t="e">
        <f t="shared" si="230"/>
        <v>#N/A</v>
      </c>
    </row>
    <row r="2904" ht="22.5" customHeight="1" spans="1:29">
      <c r="A2904" s="421"/>
      <c r="B2904" s="422"/>
      <c r="C2904" s="422"/>
      <c r="D2904" s="421"/>
      <c r="E2904" s="421"/>
      <c r="F2904" s="421"/>
      <c r="G2904" s="421"/>
      <c r="H2904" s="421"/>
      <c r="I2904" s="421"/>
      <c r="J2904" s="421"/>
      <c r="K2904" s="421"/>
      <c r="L2904" s="421"/>
      <c r="M2904" s="421"/>
      <c r="N2904" s="426"/>
      <c r="O2904" s="426"/>
      <c r="P2904" s="427"/>
      <c r="Q2904" s="427"/>
      <c r="R2904" s="426"/>
      <c r="S2904" s="426"/>
      <c r="T2904" s="426"/>
      <c r="U2904" s="426"/>
      <c r="V2904" s="426"/>
      <c r="W2904" s="426"/>
      <c r="X2904" s="427"/>
      <c r="Y2904" s="416" t="e">
        <f t="shared" si="226"/>
        <v>#N/A</v>
      </c>
      <c r="Z2904" s="416" t="e">
        <f t="shared" si="227"/>
        <v>#N/A</v>
      </c>
      <c r="AA2904" s="416" t="str">
        <f t="shared" si="228"/>
        <v/>
      </c>
      <c r="AB2904" s="416" t="e">
        <f t="shared" si="229"/>
        <v>#N/A</v>
      </c>
      <c r="AC2904" s="416" t="e">
        <f t="shared" si="230"/>
        <v>#N/A</v>
      </c>
    </row>
    <row r="2905" ht="22.5" customHeight="1" spans="1:29">
      <c r="A2905" s="421"/>
      <c r="B2905" s="422"/>
      <c r="C2905" s="422"/>
      <c r="D2905" s="421"/>
      <c r="E2905" s="421"/>
      <c r="F2905" s="421"/>
      <c r="G2905" s="421"/>
      <c r="H2905" s="421"/>
      <c r="I2905" s="421"/>
      <c r="J2905" s="421"/>
      <c r="K2905" s="421"/>
      <c r="L2905" s="421"/>
      <c r="M2905" s="421"/>
      <c r="N2905" s="426"/>
      <c r="O2905" s="426"/>
      <c r="P2905" s="427"/>
      <c r="Q2905" s="427"/>
      <c r="R2905" s="426"/>
      <c r="S2905" s="426"/>
      <c r="T2905" s="426"/>
      <c r="U2905" s="426"/>
      <c r="V2905" s="426"/>
      <c r="W2905" s="426"/>
      <c r="X2905" s="427"/>
      <c r="Y2905" s="416" t="e">
        <f t="shared" si="226"/>
        <v>#N/A</v>
      </c>
      <c r="Z2905" s="416" t="e">
        <f t="shared" si="227"/>
        <v>#N/A</v>
      </c>
      <c r="AA2905" s="416" t="str">
        <f t="shared" si="228"/>
        <v/>
      </c>
      <c r="AB2905" s="416" t="e">
        <f t="shared" si="229"/>
        <v>#N/A</v>
      </c>
      <c r="AC2905" s="416" t="e">
        <f t="shared" si="230"/>
        <v>#N/A</v>
      </c>
    </row>
    <row r="2906" ht="22.5" customHeight="1" spans="1:29">
      <c r="A2906" s="421"/>
      <c r="B2906" s="422"/>
      <c r="C2906" s="422"/>
      <c r="D2906" s="421"/>
      <c r="E2906" s="421"/>
      <c r="F2906" s="421"/>
      <c r="G2906" s="421"/>
      <c r="H2906" s="421"/>
      <c r="I2906" s="421"/>
      <c r="J2906" s="421"/>
      <c r="K2906" s="421"/>
      <c r="L2906" s="421"/>
      <c r="M2906" s="421"/>
      <c r="N2906" s="426"/>
      <c r="O2906" s="426"/>
      <c r="P2906" s="427"/>
      <c r="Q2906" s="427"/>
      <c r="R2906" s="426"/>
      <c r="S2906" s="426"/>
      <c r="T2906" s="426"/>
      <c r="U2906" s="426"/>
      <c r="V2906" s="426"/>
      <c r="W2906" s="426"/>
      <c r="X2906" s="427"/>
      <c r="Y2906" s="416" t="e">
        <f t="shared" si="226"/>
        <v>#N/A</v>
      </c>
      <c r="Z2906" s="416" t="e">
        <f t="shared" si="227"/>
        <v>#N/A</v>
      </c>
      <c r="AA2906" s="416" t="str">
        <f t="shared" si="228"/>
        <v/>
      </c>
      <c r="AB2906" s="416" t="e">
        <f t="shared" si="229"/>
        <v>#N/A</v>
      </c>
      <c r="AC2906" s="416" t="e">
        <f t="shared" si="230"/>
        <v>#N/A</v>
      </c>
    </row>
    <row r="2907" ht="22.5" customHeight="1" spans="1:29">
      <c r="A2907" s="421"/>
      <c r="B2907" s="422"/>
      <c r="C2907" s="422"/>
      <c r="D2907" s="421"/>
      <c r="E2907" s="421"/>
      <c r="F2907" s="421"/>
      <c r="G2907" s="421"/>
      <c r="H2907" s="421"/>
      <c r="I2907" s="421"/>
      <c r="J2907" s="421"/>
      <c r="K2907" s="421"/>
      <c r="L2907" s="421"/>
      <c r="M2907" s="421"/>
      <c r="N2907" s="426"/>
      <c r="O2907" s="426"/>
      <c r="P2907" s="427"/>
      <c r="Q2907" s="427"/>
      <c r="R2907" s="426"/>
      <c r="S2907" s="426"/>
      <c r="T2907" s="426"/>
      <c r="U2907" s="426"/>
      <c r="V2907" s="426"/>
      <c r="W2907" s="426"/>
      <c r="X2907" s="427"/>
      <c r="Y2907" s="416" t="e">
        <f t="shared" si="226"/>
        <v>#N/A</v>
      </c>
      <c r="Z2907" s="416" t="e">
        <f t="shared" si="227"/>
        <v>#N/A</v>
      </c>
      <c r="AA2907" s="416" t="str">
        <f t="shared" si="228"/>
        <v/>
      </c>
      <c r="AB2907" s="416" t="e">
        <f t="shared" si="229"/>
        <v>#N/A</v>
      </c>
      <c r="AC2907" s="416" t="e">
        <f t="shared" si="230"/>
        <v>#N/A</v>
      </c>
    </row>
    <row r="2908" ht="22.5" customHeight="1" spans="1:29">
      <c r="A2908" s="421"/>
      <c r="B2908" s="422"/>
      <c r="C2908" s="422"/>
      <c r="D2908" s="421"/>
      <c r="E2908" s="421"/>
      <c r="F2908" s="421"/>
      <c r="G2908" s="421"/>
      <c r="H2908" s="421"/>
      <c r="I2908" s="421"/>
      <c r="J2908" s="421"/>
      <c r="K2908" s="421"/>
      <c r="L2908" s="421"/>
      <c r="M2908" s="421"/>
      <c r="N2908" s="426"/>
      <c r="O2908" s="426"/>
      <c r="P2908" s="427"/>
      <c r="Q2908" s="427"/>
      <c r="R2908" s="426"/>
      <c r="S2908" s="426"/>
      <c r="T2908" s="426"/>
      <c r="U2908" s="426"/>
      <c r="V2908" s="426"/>
      <c r="W2908" s="426"/>
      <c r="X2908" s="427"/>
      <c r="Y2908" s="416" t="e">
        <f t="shared" si="226"/>
        <v>#N/A</v>
      </c>
      <c r="Z2908" s="416" t="e">
        <f t="shared" si="227"/>
        <v>#N/A</v>
      </c>
      <c r="AA2908" s="416" t="str">
        <f t="shared" si="228"/>
        <v/>
      </c>
      <c r="AB2908" s="416" t="e">
        <f t="shared" si="229"/>
        <v>#N/A</v>
      </c>
      <c r="AC2908" s="416" t="e">
        <f t="shared" si="230"/>
        <v>#N/A</v>
      </c>
    </row>
    <row r="2909" ht="22.5" customHeight="1" spans="1:29">
      <c r="A2909" s="421"/>
      <c r="B2909" s="422"/>
      <c r="C2909" s="422"/>
      <c r="D2909" s="421"/>
      <c r="E2909" s="421"/>
      <c r="F2909" s="421"/>
      <c r="G2909" s="421"/>
      <c r="H2909" s="421"/>
      <c r="I2909" s="421"/>
      <c r="J2909" s="421"/>
      <c r="K2909" s="421"/>
      <c r="L2909" s="421"/>
      <c r="M2909" s="421"/>
      <c r="N2909" s="426"/>
      <c r="O2909" s="426"/>
      <c r="P2909" s="427"/>
      <c r="Q2909" s="427"/>
      <c r="R2909" s="426"/>
      <c r="S2909" s="426"/>
      <c r="T2909" s="426"/>
      <c r="U2909" s="426"/>
      <c r="V2909" s="426"/>
      <c r="W2909" s="426"/>
      <c r="X2909" s="427"/>
      <c r="Y2909" s="416" t="e">
        <f t="shared" si="226"/>
        <v>#N/A</v>
      </c>
      <c r="Z2909" s="416" t="e">
        <f t="shared" si="227"/>
        <v>#N/A</v>
      </c>
      <c r="AA2909" s="416" t="str">
        <f t="shared" si="228"/>
        <v/>
      </c>
      <c r="AB2909" s="416" t="e">
        <f t="shared" si="229"/>
        <v>#N/A</v>
      </c>
      <c r="AC2909" s="416" t="e">
        <f t="shared" si="230"/>
        <v>#N/A</v>
      </c>
    </row>
    <row r="2910" ht="22.5" customHeight="1" spans="1:29">
      <c r="A2910" s="421"/>
      <c r="B2910" s="422"/>
      <c r="C2910" s="422"/>
      <c r="D2910" s="421"/>
      <c r="E2910" s="421"/>
      <c r="F2910" s="421"/>
      <c r="G2910" s="421"/>
      <c r="H2910" s="421"/>
      <c r="I2910" s="421"/>
      <c r="J2910" s="421"/>
      <c r="K2910" s="421"/>
      <c r="L2910" s="421"/>
      <c r="M2910" s="421"/>
      <c r="N2910" s="426"/>
      <c r="O2910" s="426"/>
      <c r="P2910" s="427"/>
      <c r="Q2910" s="427"/>
      <c r="R2910" s="426"/>
      <c r="S2910" s="426"/>
      <c r="T2910" s="426"/>
      <c r="U2910" s="426"/>
      <c r="V2910" s="426"/>
      <c r="W2910" s="426"/>
      <c r="X2910" s="427"/>
      <c r="Y2910" s="416" t="e">
        <f t="shared" si="226"/>
        <v>#N/A</v>
      </c>
      <c r="Z2910" s="416" t="e">
        <f t="shared" si="227"/>
        <v>#N/A</v>
      </c>
      <c r="AA2910" s="416" t="str">
        <f t="shared" si="228"/>
        <v/>
      </c>
      <c r="AB2910" s="416" t="e">
        <f t="shared" si="229"/>
        <v>#N/A</v>
      </c>
      <c r="AC2910" s="416" t="e">
        <f t="shared" si="230"/>
        <v>#N/A</v>
      </c>
    </row>
    <row r="2911" ht="22.5" customHeight="1" spans="1:29">
      <c r="A2911" s="421"/>
      <c r="B2911" s="422"/>
      <c r="C2911" s="422"/>
      <c r="D2911" s="421"/>
      <c r="E2911" s="421"/>
      <c r="F2911" s="421"/>
      <c r="G2911" s="421"/>
      <c r="H2911" s="421"/>
      <c r="I2911" s="421"/>
      <c r="J2911" s="421"/>
      <c r="K2911" s="421"/>
      <c r="L2911" s="421"/>
      <c r="M2911" s="421"/>
      <c r="N2911" s="426"/>
      <c r="O2911" s="426"/>
      <c r="P2911" s="427"/>
      <c r="Q2911" s="427"/>
      <c r="R2911" s="426"/>
      <c r="S2911" s="426"/>
      <c r="T2911" s="426"/>
      <c r="U2911" s="426"/>
      <c r="V2911" s="426"/>
      <c r="W2911" s="426"/>
      <c r="X2911" s="427"/>
      <c r="Y2911" s="416" t="e">
        <f t="shared" si="226"/>
        <v>#N/A</v>
      </c>
      <c r="Z2911" s="416" t="e">
        <f t="shared" si="227"/>
        <v>#N/A</v>
      </c>
      <c r="AA2911" s="416" t="str">
        <f t="shared" si="228"/>
        <v/>
      </c>
      <c r="AB2911" s="416" t="e">
        <f t="shared" si="229"/>
        <v>#N/A</v>
      </c>
      <c r="AC2911" s="416" t="e">
        <f t="shared" si="230"/>
        <v>#N/A</v>
      </c>
    </row>
    <row r="2912" ht="22.5" customHeight="1" spans="1:29">
      <c r="A2912" s="421"/>
      <c r="B2912" s="422"/>
      <c r="C2912" s="422"/>
      <c r="D2912" s="421"/>
      <c r="E2912" s="421"/>
      <c r="F2912" s="421"/>
      <c r="G2912" s="421"/>
      <c r="H2912" s="421"/>
      <c r="I2912" s="421"/>
      <c r="J2912" s="421"/>
      <c r="K2912" s="421"/>
      <c r="L2912" s="421"/>
      <c r="M2912" s="421"/>
      <c r="N2912" s="426"/>
      <c r="O2912" s="426"/>
      <c r="P2912" s="427"/>
      <c r="Q2912" s="427"/>
      <c r="R2912" s="426"/>
      <c r="S2912" s="426"/>
      <c r="T2912" s="426"/>
      <c r="U2912" s="426"/>
      <c r="V2912" s="426"/>
      <c r="W2912" s="426"/>
      <c r="X2912" s="427"/>
      <c r="Y2912" s="416" t="e">
        <f t="shared" si="226"/>
        <v>#N/A</v>
      </c>
      <c r="Z2912" s="416" t="e">
        <f t="shared" si="227"/>
        <v>#N/A</v>
      </c>
      <c r="AA2912" s="416" t="str">
        <f t="shared" si="228"/>
        <v/>
      </c>
      <c r="AB2912" s="416" t="e">
        <f t="shared" si="229"/>
        <v>#N/A</v>
      </c>
      <c r="AC2912" s="416" t="e">
        <f t="shared" si="230"/>
        <v>#N/A</v>
      </c>
    </row>
    <row r="2913" ht="22.5" customHeight="1" spans="1:29">
      <c r="A2913" s="421"/>
      <c r="B2913" s="422"/>
      <c r="C2913" s="422"/>
      <c r="D2913" s="421"/>
      <c r="E2913" s="421"/>
      <c r="F2913" s="421"/>
      <c r="G2913" s="421"/>
      <c r="H2913" s="421"/>
      <c r="I2913" s="421"/>
      <c r="J2913" s="421"/>
      <c r="K2913" s="421"/>
      <c r="L2913" s="421"/>
      <c r="M2913" s="421"/>
      <c r="N2913" s="426"/>
      <c r="O2913" s="426"/>
      <c r="P2913" s="427"/>
      <c r="Q2913" s="427"/>
      <c r="R2913" s="426"/>
      <c r="S2913" s="426"/>
      <c r="T2913" s="426"/>
      <c r="U2913" s="426"/>
      <c r="V2913" s="426"/>
      <c r="W2913" s="426"/>
      <c r="X2913" s="427"/>
      <c r="Y2913" s="416" t="e">
        <f t="shared" si="226"/>
        <v>#N/A</v>
      </c>
      <c r="Z2913" s="416" t="e">
        <f t="shared" si="227"/>
        <v>#N/A</v>
      </c>
      <c r="AA2913" s="416" t="str">
        <f t="shared" si="228"/>
        <v/>
      </c>
      <c r="AB2913" s="416" t="e">
        <f t="shared" si="229"/>
        <v>#N/A</v>
      </c>
      <c r="AC2913" s="416" t="e">
        <f t="shared" si="230"/>
        <v>#N/A</v>
      </c>
    </row>
    <row r="2914" ht="22.5" customHeight="1" spans="1:29">
      <c r="A2914" s="421"/>
      <c r="B2914" s="422"/>
      <c r="C2914" s="422"/>
      <c r="D2914" s="421"/>
      <c r="E2914" s="421"/>
      <c r="F2914" s="421"/>
      <c r="G2914" s="421"/>
      <c r="H2914" s="421"/>
      <c r="I2914" s="421"/>
      <c r="J2914" s="421"/>
      <c r="K2914" s="421"/>
      <c r="L2914" s="421"/>
      <c r="M2914" s="421"/>
      <c r="N2914" s="426"/>
      <c r="O2914" s="426"/>
      <c r="P2914" s="427"/>
      <c r="Q2914" s="427"/>
      <c r="R2914" s="426"/>
      <c r="S2914" s="426"/>
      <c r="T2914" s="426"/>
      <c r="U2914" s="426"/>
      <c r="V2914" s="426"/>
      <c r="W2914" s="426"/>
      <c r="X2914" s="427"/>
      <c r="Y2914" s="416" t="e">
        <f t="shared" si="226"/>
        <v>#N/A</v>
      </c>
      <c r="Z2914" s="416" t="e">
        <f t="shared" si="227"/>
        <v>#N/A</v>
      </c>
      <c r="AA2914" s="416" t="str">
        <f t="shared" si="228"/>
        <v/>
      </c>
      <c r="AB2914" s="416" t="e">
        <f t="shared" si="229"/>
        <v>#N/A</v>
      </c>
      <c r="AC2914" s="416" t="e">
        <f t="shared" si="230"/>
        <v>#N/A</v>
      </c>
    </row>
    <row r="2915" ht="22.5" customHeight="1" spans="1:29">
      <c r="A2915" s="421"/>
      <c r="B2915" s="422"/>
      <c r="C2915" s="422"/>
      <c r="D2915" s="421"/>
      <c r="E2915" s="421"/>
      <c r="F2915" s="421"/>
      <c r="G2915" s="421"/>
      <c r="H2915" s="421"/>
      <c r="I2915" s="421"/>
      <c r="J2915" s="421"/>
      <c r="K2915" s="421"/>
      <c r="L2915" s="421"/>
      <c r="M2915" s="421"/>
      <c r="N2915" s="426"/>
      <c r="O2915" s="426"/>
      <c r="P2915" s="427"/>
      <c r="Q2915" s="427"/>
      <c r="R2915" s="426"/>
      <c r="S2915" s="426"/>
      <c r="T2915" s="426"/>
      <c r="U2915" s="426"/>
      <c r="V2915" s="426"/>
      <c r="W2915" s="426"/>
      <c r="X2915" s="427"/>
      <c r="Y2915" s="416" t="e">
        <f t="shared" si="226"/>
        <v>#N/A</v>
      </c>
      <c r="Z2915" s="416" t="e">
        <f t="shared" si="227"/>
        <v>#N/A</v>
      </c>
      <c r="AA2915" s="416" t="str">
        <f t="shared" si="228"/>
        <v/>
      </c>
      <c r="AB2915" s="416" t="e">
        <f t="shared" si="229"/>
        <v>#N/A</v>
      </c>
      <c r="AC2915" s="416" t="e">
        <f t="shared" si="230"/>
        <v>#N/A</v>
      </c>
    </row>
    <row r="2916" ht="22.5" customHeight="1" spans="1:29">
      <c r="A2916" s="421"/>
      <c r="B2916" s="422"/>
      <c r="C2916" s="422"/>
      <c r="D2916" s="421"/>
      <c r="E2916" s="421"/>
      <c r="F2916" s="421"/>
      <c r="G2916" s="421"/>
      <c r="H2916" s="421"/>
      <c r="I2916" s="421"/>
      <c r="J2916" s="421"/>
      <c r="K2916" s="421"/>
      <c r="L2916" s="421"/>
      <c r="M2916" s="421"/>
      <c r="N2916" s="426"/>
      <c r="O2916" s="426"/>
      <c r="P2916" s="427"/>
      <c r="Q2916" s="427"/>
      <c r="R2916" s="426"/>
      <c r="S2916" s="426"/>
      <c r="T2916" s="426"/>
      <c r="U2916" s="426"/>
      <c r="V2916" s="426"/>
      <c r="W2916" s="426"/>
      <c r="X2916" s="427"/>
      <c r="Y2916" s="416" t="e">
        <f t="shared" si="226"/>
        <v>#N/A</v>
      </c>
      <c r="Z2916" s="416" t="e">
        <f t="shared" si="227"/>
        <v>#N/A</v>
      </c>
      <c r="AA2916" s="416" t="str">
        <f t="shared" si="228"/>
        <v/>
      </c>
      <c r="AB2916" s="416" t="e">
        <f t="shared" si="229"/>
        <v>#N/A</v>
      </c>
      <c r="AC2916" s="416" t="e">
        <f t="shared" si="230"/>
        <v>#N/A</v>
      </c>
    </row>
    <row r="2917" ht="22.5" customHeight="1" spans="1:29">
      <c r="A2917" s="421"/>
      <c r="B2917" s="422"/>
      <c r="C2917" s="422"/>
      <c r="D2917" s="421"/>
      <c r="E2917" s="421"/>
      <c r="F2917" s="421"/>
      <c r="G2917" s="421"/>
      <c r="H2917" s="421"/>
      <c r="I2917" s="421"/>
      <c r="J2917" s="421"/>
      <c r="K2917" s="421"/>
      <c r="L2917" s="421"/>
      <c r="M2917" s="421"/>
      <c r="N2917" s="426"/>
      <c r="O2917" s="426"/>
      <c r="P2917" s="427"/>
      <c r="Q2917" s="427"/>
      <c r="R2917" s="426"/>
      <c r="S2917" s="426"/>
      <c r="T2917" s="426"/>
      <c r="U2917" s="426"/>
      <c r="V2917" s="426"/>
      <c r="W2917" s="426"/>
      <c r="X2917" s="427"/>
      <c r="Y2917" s="416" t="e">
        <f t="shared" si="226"/>
        <v>#N/A</v>
      </c>
      <c r="Z2917" s="416" t="e">
        <f t="shared" si="227"/>
        <v>#N/A</v>
      </c>
      <c r="AA2917" s="416" t="str">
        <f t="shared" si="228"/>
        <v/>
      </c>
      <c r="AB2917" s="416" t="e">
        <f t="shared" si="229"/>
        <v>#N/A</v>
      </c>
      <c r="AC2917" s="416" t="e">
        <f t="shared" si="230"/>
        <v>#N/A</v>
      </c>
    </row>
    <row r="2918" ht="22.5" customHeight="1" spans="1:29">
      <c r="A2918" s="421"/>
      <c r="B2918" s="422"/>
      <c r="C2918" s="422"/>
      <c r="D2918" s="421"/>
      <c r="E2918" s="421"/>
      <c r="F2918" s="421"/>
      <c r="G2918" s="421"/>
      <c r="H2918" s="421"/>
      <c r="I2918" s="421"/>
      <c r="J2918" s="421"/>
      <c r="K2918" s="421"/>
      <c r="L2918" s="421"/>
      <c r="M2918" s="421"/>
      <c r="N2918" s="426"/>
      <c r="O2918" s="426"/>
      <c r="P2918" s="427"/>
      <c r="Q2918" s="427"/>
      <c r="R2918" s="426"/>
      <c r="S2918" s="426"/>
      <c r="T2918" s="426"/>
      <c r="U2918" s="426"/>
      <c r="V2918" s="426"/>
      <c r="W2918" s="426"/>
      <c r="X2918" s="427"/>
      <c r="Y2918" s="416" t="e">
        <f t="shared" si="226"/>
        <v>#N/A</v>
      </c>
      <c r="Z2918" s="416" t="e">
        <f t="shared" si="227"/>
        <v>#N/A</v>
      </c>
      <c r="AA2918" s="416" t="str">
        <f t="shared" si="228"/>
        <v/>
      </c>
      <c r="AB2918" s="416" t="e">
        <f t="shared" si="229"/>
        <v>#N/A</v>
      </c>
      <c r="AC2918" s="416" t="e">
        <f t="shared" si="230"/>
        <v>#N/A</v>
      </c>
    </row>
    <row r="2919" ht="22.5" customHeight="1" spans="1:29">
      <c r="A2919" s="421"/>
      <c r="B2919" s="422"/>
      <c r="C2919" s="422"/>
      <c r="D2919" s="421"/>
      <c r="E2919" s="421"/>
      <c r="F2919" s="421"/>
      <c r="G2919" s="421"/>
      <c r="H2919" s="421"/>
      <c r="I2919" s="421"/>
      <c r="J2919" s="421"/>
      <c r="K2919" s="421"/>
      <c r="L2919" s="421"/>
      <c r="M2919" s="421"/>
      <c r="N2919" s="426"/>
      <c r="O2919" s="426"/>
      <c r="P2919" s="427"/>
      <c r="Q2919" s="427"/>
      <c r="R2919" s="426"/>
      <c r="S2919" s="426"/>
      <c r="T2919" s="426"/>
      <c r="U2919" s="426"/>
      <c r="V2919" s="426"/>
      <c r="W2919" s="426"/>
      <c r="X2919" s="427"/>
      <c r="Y2919" s="416" t="e">
        <f t="shared" si="226"/>
        <v>#N/A</v>
      </c>
      <c r="Z2919" s="416" t="e">
        <f t="shared" si="227"/>
        <v>#N/A</v>
      </c>
      <c r="AA2919" s="416" t="str">
        <f t="shared" si="228"/>
        <v/>
      </c>
      <c r="AB2919" s="416" t="e">
        <f t="shared" si="229"/>
        <v>#N/A</v>
      </c>
      <c r="AC2919" s="416" t="e">
        <f t="shared" si="230"/>
        <v>#N/A</v>
      </c>
    </row>
    <row r="2920" ht="22.5" customHeight="1" spans="1:29">
      <c r="A2920" s="421"/>
      <c r="B2920" s="422"/>
      <c r="C2920" s="422"/>
      <c r="D2920" s="421"/>
      <c r="E2920" s="421"/>
      <c r="F2920" s="421"/>
      <c r="G2920" s="421"/>
      <c r="H2920" s="421"/>
      <c r="I2920" s="421"/>
      <c r="J2920" s="421"/>
      <c r="K2920" s="421"/>
      <c r="L2920" s="421"/>
      <c r="M2920" s="421"/>
      <c r="N2920" s="426"/>
      <c r="O2920" s="426"/>
      <c r="P2920" s="427"/>
      <c r="Q2920" s="427"/>
      <c r="R2920" s="426"/>
      <c r="S2920" s="426"/>
      <c r="T2920" s="426"/>
      <c r="U2920" s="426"/>
      <c r="V2920" s="426"/>
      <c r="W2920" s="426"/>
      <c r="X2920" s="427"/>
      <c r="Y2920" s="416" t="e">
        <f t="shared" si="226"/>
        <v>#N/A</v>
      </c>
      <c r="Z2920" s="416" t="e">
        <f t="shared" si="227"/>
        <v>#N/A</v>
      </c>
      <c r="AA2920" s="416" t="str">
        <f t="shared" si="228"/>
        <v/>
      </c>
      <c r="AB2920" s="416" t="e">
        <f t="shared" si="229"/>
        <v>#N/A</v>
      </c>
      <c r="AC2920" s="416" t="e">
        <f t="shared" si="230"/>
        <v>#N/A</v>
      </c>
    </row>
    <row r="2921" ht="22.5" customHeight="1" spans="1:29">
      <c r="A2921" s="421"/>
      <c r="B2921" s="422"/>
      <c r="C2921" s="422"/>
      <c r="D2921" s="421"/>
      <c r="E2921" s="421"/>
      <c r="F2921" s="421"/>
      <c r="G2921" s="421"/>
      <c r="H2921" s="421"/>
      <c r="I2921" s="421"/>
      <c r="J2921" s="421"/>
      <c r="K2921" s="421"/>
      <c r="L2921" s="421"/>
      <c r="M2921" s="421"/>
      <c r="N2921" s="426"/>
      <c r="O2921" s="426"/>
      <c r="P2921" s="427"/>
      <c r="Q2921" s="427"/>
      <c r="R2921" s="426"/>
      <c r="S2921" s="426"/>
      <c r="T2921" s="426"/>
      <c r="U2921" s="426"/>
      <c r="V2921" s="426"/>
      <c r="W2921" s="426"/>
      <c r="X2921" s="427"/>
      <c r="Y2921" s="416" t="e">
        <f t="shared" si="226"/>
        <v>#N/A</v>
      </c>
      <c r="Z2921" s="416" t="e">
        <f t="shared" si="227"/>
        <v>#N/A</v>
      </c>
      <c r="AA2921" s="416" t="str">
        <f t="shared" si="228"/>
        <v/>
      </c>
      <c r="AB2921" s="416" t="e">
        <f t="shared" si="229"/>
        <v>#N/A</v>
      </c>
      <c r="AC2921" s="416" t="e">
        <f t="shared" si="230"/>
        <v>#N/A</v>
      </c>
    </row>
    <row r="2922" ht="22.5" customHeight="1" spans="1:29">
      <c r="A2922" s="421"/>
      <c r="B2922" s="422"/>
      <c r="C2922" s="422"/>
      <c r="D2922" s="421"/>
      <c r="E2922" s="421"/>
      <c r="F2922" s="421"/>
      <c r="G2922" s="421"/>
      <c r="H2922" s="421"/>
      <c r="I2922" s="421"/>
      <c r="J2922" s="421"/>
      <c r="K2922" s="421"/>
      <c r="L2922" s="421"/>
      <c r="M2922" s="421"/>
      <c r="N2922" s="426"/>
      <c r="O2922" s="426"/>
      <c r="P2922" s="427"/>
      <c r="Q2922" s="427"/>
      <c r="R2922" s="426"/>
      <c r="S2922" s="426"/>
      <c r="T2922" s="426"/>
      <c r="U2922" s="426"/>
      <c r="V2922" s="426"/>
      <c r="W2922" s="426"/>
      <c r="X2922" s="427"/>
      <c r="Y2922" s="416" t="e">
        <f t="shared" si="226"/>
        <v>#N/A</v>
      </c>
      <c r="Z2922" s="416" t="e">
        <f t="shared" si="227"/>
        <v>#N/A</v>
      </c>
      <c r="AA2922" s="416" t="str">
        <f t="shared" si="228"/>
        <v/>
      </c>
      <c r="AB2922" s="416" t="e">
        <f t="shared" si="229"/>
        <v>#N/A</v>
      </c>
      <c r="AC2922" s="416" t="e">
        <f t="shared" si="230"/>
        <v>#N/A</v>
      </c>
    </row>
    <row r="2923" ht="22.5" customHeight="1" spans="1:29">
      <c r="A2923" s="421"/>
      <c r="B2923" s="422"/>
      <c r="C2923" s="422"/>
      <c r="D2923" s="421"/>
      <c r="E2923" s="421"/>
      <c r="F2923" s="421"/>
      <c r="G2923" s="421"/>
      <c r="H2923" s="421"/>
      <c r="I2923" s="421"/>
      <c r="J2923" s="421"/>
      <c r="K2923" s="421"/>
      <c r="L2923" s="421"/>
      <c r="M2923" s="421"/>
      <c r="N2923" s="426"/>
      <c r="O2923" s="426"/>
      <c r="P2923" s="427"/>
      <c r="Q2923" s="427"/>
      <c r="R2923" s="426"/>
      <c r="S2923" s="426"/>
      <c r="T2923" s="426"/>
      <c r="U2923" s="426"/>
      <c r="V2923" s="426"/>
      <c r="W2923" s="426"/>
      <c r="X2923" s="427"/>
      <c r="Y2923" s="416" t="e">
        <f t="shared" si="226"/>
        <v>#N/A</v>
      </c>
      <c r="Z2923" s="416" t="e">
        <f t="shared" si="227"/>
        <v>#N/A</v>
      </c>
      <c r="AA2923" s="416" t="str">
        <f t="shared" si="228"/>
        <v/>
      </c>
      <c r="AB2923" s="416" t="e">
        <f t="shared" si="229"/>
        <v>#N/A</v>
      </c>
      <c r="AC2923" s="416" t="e">
        <f t="shared" si="230"/>
        <v>#N/A</v>
      </c>
    </row>
    <row r="2924" ht="22.5" customHeight="1" spans="1:29">
      <c r="A2924" s="421"/>
      <c r="B2924" s="422"/>
      <c r="C2924" s="422"/>
      <c r="D2924" s="421"/>
      <c r="E2924" s="421"/>
      <c r="F2924" s="421"/>
      <c r="G2924" s="421"/>
      <c r="H2924" s="421"/>
      <c r="I2924" s="421"/>
      <c r="J2924" s="421"/>
      <c r="K2924" s="421"/>
      <c r="L2924" s="421"/>
      <c r="M2924" s="421"/>
      <c r="N2924" s="426"/>
      <c r="O2924" s="426"/>
      <c r="P2924" s="427"/>
      <c r="Q2924" s="427"/>
      <c r="R2924" s="426"/>
      <c r="S2924" s="426"/>
      <c r="T2924" s="426"/>
      <c r="U2924" s="426"/>
      <c r="V2924" s="426"/>
      <c r="W2924" s="426"/>
      <c r="X2924" s="427"/>
      <c r="Y2924" s="416" t="e">
        <f t="shared" si="226"/>
        <v>#N/A</v>
      </c>
      <c r="Z2924" s="416" t="e">
        <f t="shared" si="227"/>
        <v>#N/A</v>
      </c>
      <c r="AA2924" s="416" t="str">
        <f t="shared" si="228"/>
        <v/>
      </c>
      <c r="AB2924" s="416" t="e">
        <f t="shared" si="229"/>
        <v>#N/A</v>
      </c>
      <c r="AC2924" s="416" t="e">
        <f t="shared" si="230"/>
        <v>#N/A</v>
      </c>
    </row>
    <row r="2925" ht="22.5" customHeight="1" spans="1:29">
      <c r="A2925" s="421"/>
      <c r="B2925" s="422"/>
      <c r="C2925" s="422"/>
      <c r="D2925" s="421"/>
      <c r="E2925" s="421"/>
      <c r="F2925" s="421"/>
      <c r="G2925" s="421"/>
      <c r="H2925" s="421"/>
      <c r="I2925" s="421"/>
      <c r="J2925" s="421"/>
      <c r="K2925" s="421"/>
      <c r="L2925" s="421"/>
      <c r="M2925" s="421"/>
      <c r="N2925" s="426"/>
      <c r="O2925" s="426"/>
      <c r="P2925" s="427"/>
      <c r="Q2925" s="427"/>
      <c r="R2925" s="426"/>
      <c r="S2925" s="426"/>
      <c r="T2925" s="426"/>
      <c r="U2925" s="426"/>
      <c r="V2925" s="426"/>
      <c r="W2925" s="426"/>
      <c r="X2925" s="427"/>
      <c r="Y2925" s="416" t="e">
        <f t="shared" si="226"/>
        <v>#N/A</v>
      </c>
      <c r="Z2925" s="416" t="e">
        <f t="shared" si="227"/>
        <v>#N/A</v>
      </c>
      <c r="AA2925" s="416" t="str">
        <f t="shared" si="228"/>
        <v/>
      </c>
      <c r="AB2925" s="416" t="e">
        <f t="shared" si="229"/>
        <v>#N/A</v>
      </c>
      <c r="AC2925" s="416" t="e">
        <f t="shared" si="230"/>
        <v>#N/A</v>
      </c>
    </row>
    <row r="2926" ht="22.5" customHeight="1" spans="1:29">
      <c r="A2926" s="421"/>
      <c r="B2926" s="422"/>
      <c r="C2926" s="422"/>
      <c r="D2926" s="421"/>
      <c r="E2926" s="421"/>
      <c r="F2926" s="421"/>
      <c r="G2926" s="421"/>
      <c r="H2926" s="421"/>
      <c r="I2926" s="421"/>
      <c r="J2926" s="421"/>
      <c r="K2926" s="421"/>
      <c r="L2926" s="421"/>
      <c r="M2926" s="421"/>
      <c r="N2926" s="426"/>
      <c r="O2926" s="426"/>
      <c r="P2926" s="427"/>
      <c r="Q2926" s="427"/>
      <c r="R2926" s="426"/>
      <c r="S2926" s="426"/>
      <c r="T2926" s="426"/>
      <c r="U2926" s="426"/>
      <c r="V2926" s="426"/>
      <c r="W2926" s="426"/>
      <c r="X2926" s="427"/>
      <c r="Y2926" s="416" t="e">
        <f t="shared" si="226"/>
        <v>#N/A</v>
      </c>
      <c r="Z2926" s="416" t="e">
        <f t="shared" si="227"/>
        <v>#N/A</v>
      </c>
      <c r="AA2926" s="416" t="str">
        <f t="shared" si="228"/>
        <v/>
      </c>
      <c r="AB2926" s="416" t="e">
        <f t="shared" si="229"/>
        <v>#N/A</v>
      </c>
      <c r="AC2926" s="416" t="e">
        <f t="shared" si="230"/>
        <v>#N/A</v>
      </c>
    </row>
    <row r="2927" ht="22.5" customHeight="1" spans="1:29">
      <c r="A2927" s="421"/>
      <c r="B2927" s="422"/>
      <c r="C2927" s="422"/>
      <c r="D2927" s="421"/>
      <c r="E2927" s="421"/>
      <c r="F2927" s="421"/>
      <c r="G2927" s="421"/>
      <c r="H2927" s="421"/>
      <c r="I2927" s="421"/>
      <c r="J2927" s="421"/>
      <c r="K2927" s="421"/>
      <c r="L2927" s="421"/>
      <c r="M2927" s="421"/>
      <c r="N2927" s="426"/>
      <c r="O2927" s="426"/>
      <c r="P2927" s="427"/>
      <c r="Q2927" s="427"/>
      <c r="R2927" s="426"/>
      <c r="S2927" s="426"/>
      <c r="T2927" s="426"/>
      <c r="U2927" s="426"/>
      <c r="V2927" s="426"/>
      <c r="W2927" s="426"/>
      <c r="X2927" s="427"/>
      <c r="Y2927" s="416" t="e">
        <f t="shared" si="226"/>
        <v>#N/A</v>
      </c>
      <c r="Z2927" s="416" t="e">
        <f t="shared" si="227"/>
        <v>#N/A</v>
      </c>
      <c r="AA2927" s="416" t="str">
        <f t="shared" si="228"/>
        <v/>
      </c>
      <c r="AB2927" s="416" t="e">
        <f t="shared" si="229"/>
        <v>#N/A</v>
      </c>
      <c r="AC2927" s="416" t="e">
        <f t="shared" si="230"/>
        <v>#N/A</v>
      </c>
    </row>
    <row r="2928" ht="22.5" customHeight="1" spans="1:29">
      <c r="A2928" s="421"/>
      <c r="B2928" s="422"/>
      <c r="C2928" s="422"/>
      <c r="D2928" s="421"/>
      <c r="E2928" s="421"/>
      <c r="F2928" s="421"/>
      <c r="G2928" s="421"/>
      <c r="H2928" s="421"/>
      <c r="I2928" s="421"/>
      <c r="J2928" s="421"/>
      <c r="K2928" s="421"/>
      <c r="L2928" s="421"/>
      <c r="M2928" s="421"/>
      <c r="N2928" s="426"/>
      <c r="O2928" s="426"/>
      <c r="P2928" s="427"/>
      <c r="Q2928" s="427"/>
      <c r="R2928" s="426"/>
      <c r="S2928" s="426"/>
      <c r="T2928" s="426"/>
      <c r="U2928" s="426"/>
      <c r="V2928" s="426"/>
      <c r="W2928" s="426"/>
      <c r="X2928" s="427"/>
      <c r="Y2928" s="416" t="e">
        <f t="shared" si="226"/>
        <v>#N/A</v>
      </c>
      <c r="Z2928" s="416" t="e">
        <f t="shared" si="227"/>
        <v>#N/A</v>
      </c>
      <c r="AA2928" s="416" t="str">
        <f t="shared" si="228"/>
        <v/>
      </c>
      <c r="AB2928" s="416" t="e">
        <f t="shared" si="229"/>
        <v>#N/A</v>
      </c>
      <c r="AC2928" s="416" t="e">
        <f t="shared" si="230"/>
        <v>#N/A</v>
      </c>
    </row>
    <row r="2929" ht="22.5" customHeight="1" spans="1:29">
      <c r="A2929" s="421"/>
      <c r="B2929" s="422"/>
      <c r="C2929" s="422"/>
      <c r="D2929" s="421"/>
      <c r="E2929" s="421"/>
      <c r="F2929" s="421"/>
      <c r="G2929" s="421"/>
      <c r="H2929" s="421"/>
      <c r="I2929" s="421"/>
      <c r="J2929" s="421"/>
      <c r="K2929" s="421"/>
      <c r="L2929" s="421"/>
      <c r="M2929" s="421"/>
      <c r="N2929" s="426"/>
      <c r="O2929" s="426"/>
      <c r="P2929" s="427"/>
      <c r="Q2929" s="427"/>
      <c r="R2929" s="426"/>
      <c r="S2929" s="426"/>
      <c r="T2929" s="426"/>
      <c r="U2929" s="426"/>
      <c r="V2929" s="426"/>
      <c r="W2929" s="426"/>
      <c r="X2929" s="427"/>
      <c r="Y2929" s="416" t="e">
        <f t="shared" si="226"/>
        <v>#N/A</v>
      </c>
      <c r="Z2929" s="416" t="e">
        <f t="shared" si="227"/>
        <v>#N/A</v>
      </c>
      <c r="AA2929" s="416" t="str">
        <f t="shared" si="228"/>
        <v/>
      </c>
      <c r="AB2929" s="416" t="e">
        <f t="shared" si="229"/>
        <v>#N/A</v>
      </c>
      <c r="AC2929" s="416" t="e">
        <f t="shared" si="230"/>
        <v>#N/A</v>
      </c>
    </row>
    <row r="2930" ht="22.5" customHeight="1" spans="1:29">
      <c r="A2930" s="421"/>
      <c r="B2930" s="422"/>
      <c r="C2930" s="422"/>
      <c r="D2930" s="421"/>
      <c r="E2930" s="421"/>
      <c r="F2930" s="421"/>
      <c r="G2930" s="421"/>
      <c r="H2930" s="421"/>
      <c r="I2930" s="421"/>
      <c r="J2930" s="421"/>
      <c r="K2930" s="421"/>
      <c r="L2930" s="421"/>
      <c r="M2930" s="421"/>
      <c r="N2930" s="426"/>
      <c r="O2930" s="426"/>
      <c r="P2930" s="427"/>
      <c r="Q2930" s="427"/>
      <c r="R2930" s="426"/>
      <c r="S2930" s="426"/>
      <c r="T2930" s="426"/>
      <c r="U2930" s="426"/>
      <c r="V2930" s="426"/>
      <c r="W2930" s="426"/>
      <c r="X2930" s="427"/>
      <c r="Y2930" s="416" t="e">
        <f t="shared" si="226"/>
        <v>#N/A</v>
      </c>
      <c r="Z2930" s="416" t="e">
        <f t="shared" si="227"/>
        <v>#N/A</v>
      </c>
      <c r="AA2930" s="416" t="str">
        <f t="shared" si="228"/>
        <v/>
      </c>
      <c r="AB2930" s="416" t="e">
        <f t="shared" si="229"/>
        <v>#N/A</v>
      </c>
      <c r="AC2930" s="416" t="e">
        <f t="shared" si="230"/>
        <v>#N/A</v>
      </c>
    </row>
    <row r="2931" ht="22.5" customHeight="1" spans="1:29">
      <c r="A2931" s="421"/>
      <c r="B2931" s="422"/>
      <c r="C2931" s="422"/>
      <c r="D2931" s="421"/>
      <c r="E2931" s="421"/>
      <c r="F2931" s="421"/>
      <c r="G2931" s="421"/>
      <c r="H2931" s="421"/>
      <c r="I2931" s="421"/>
      <c r="J2931" s="421"/>
      <c r="K2931" s="421"/>
      <c r="L2931" s="421"/>
      <c r="M2931" s="421"/>
      <c r="N2931" s="426"/>
      <c r="O2931" s="426"/>
      <c r="P2931" s="427"/>
      <c r="Q2931" s="427"/>
      <c r="R2931" s="426"/>
      <c r="S2931" s="426"/>
      <c r="T2931" s="426"/>
      <c r="U2931" s="426"/>
      <c r="V2931" s="426"/>
      <c r="W2931" s="426"/>
      <c r="X2931" s="427"/>
      <c r="Y2931" s="416" t="e">
        <f t="shared" si="226"/>
        <v>#N/A</v>
      </c>
      <c r="Z2931" s="416" t="e">
        <f t="shared" si="227"/>
        <v>#N/A</v>
      </c>
      <c r="AA2931" s="416" t="str">
        <f t="shared" si="228"/>
        <v/>
      </c>
      <c r="AB2931" s="416" t="e">
        <f t="shared" si="229"/>
        <v>#N/A</v>
      </c>
      <c r="AC2931" s="416" t="e">
        <f t="shared" si="230"/>
        <v>#N/A</v>
      </c>
    </row>
    <row r="2932" ht="22.5" customHeight="1" spans="1:29">
      <c r="A2932" s="421"/>
      <c r="B2932" s="422"/>
      <c r="C2932" s="422"/>
      <c r="D2932" s="421"/>
      <c r="E2932" s="421"/>
      <c r="F2932" s="421"/>
      <c r="G2932" s="421"/>
      <c r="H2932" s="421"/>
      <c r="I2932" s="421"/>
      <c r="J2932" s="421"/>
      <c r="K2932" s="421"/>
      <c r="L2932" s="421"/>
      <c r="M2932" s="421"/>
      <c r="N2932" s="426"/>
      <c r="O2932" s="426"/>
      <c r="P2932" s="427"/>
      <c r="Q2932" s="427"/>
      <c r="R2932" s="426"/>
      <c r="S2932" s="426"/>
      <c r="T2932" s="426"/>
      <c r="U2932" s="426"/>
      <c r="V2932" s="426"/>
      <c r="W2932" s="426"/>
      <c r="X2932" s="427"/>
      <c r="Y2932" s="416" t="e">
        <f t="shared" si="226"/>
        <v>#N/A</v>
      </c>
      <c r="Z2932" s="416" t="e">
        <f t="shared" si="227"/>
        <v>#N/A</v>
      </c>
      <c r="AA2932" s="416" t="str">
        <f t="shared" si="228"/>
        <v/>
      </c>
      <c r="AB2932" s="416" t="e">
        <f t="shared" si="229"/>
        <v>#N/A</v>
      </c>
      <c r="AC2932" s="416" t="e">
        <f t="shared" si="230"/>
        <v>#N/A</v>
      </c>
    </row>
    <row r="2933" ht="22.5" customHeight="1" spans="1:29">
      <c r="A2933" s="421"/>
      <c r="B2933" s="422"/>
      <c r="C2933" s="422"/>
      <c r="D2933" s="421"/>
      <c r="E2933" s="421"/>
      <c r="F2933" s="421"/>
      <c r="G2933" s="421"/>
      <c r="H2933" s="421"/>
      <c r="I2933" s="421"/>
      <c r="J2933" s="421"/>
      <c r="K2933" s="421"/>
      <c r="L2933" s="421"/>
      <c r="M2933" s="421"/>
      <c r="N2933" s="426"/>
      <c r="O2933" s="426"/>
      <c r="P2933" s="427"/>
      <c r="Q2933" s="427"/>
      <c r="R2933" s="426"/>
      <c r="S2933" s="426"/>
      <c r="T2933" s="426"/>
      <c r="U2933" s="426"/>
      <c r="V2933" s="426"/>
      <c r="W2933" s="426"/>
      <c r="X2933" s="427"/>
      <c r="Y2933" s="416" t="e">
        <f t="shared" si="226"/>
        <v>#N/A</v>
      </c>
      <c r="Z2933" s="416" t="e">
        <f t="shared" si="227"/>
        <v>#N/A</v>
      </c>
      <c r="AA2933" s="416" t="str">
        <f t="shared" si="228"/>
        <v/>
      </c>
      <c r="AB2933" s="416" t="e">
        <f t="shared" si="229"/>
        <v>#N/A</v>
      </c>
      <c r="AC2933" s="416" t="e">
        <f t="shared" si="230"/>
        <v>#N/A</v>
      </c>
    </row>
    <row r="2934" ht="22.5" customHeight="1" spans="1:29">
      <c r="A2934" s="421"/>
      <c r="B2934" s="422"/>
      <c r="C2934" s="422"/>
      <c r="D2934" s="421"/>
      <c r="E2934" s="421"/>
      <c r="F2934" s="421"/>
      <c r="G2934" s="421"/>
      <c r="H2934" s="421"/>
      <c r="I2934" s="421"/>
      <c r="J2934" s="421"/>
      <c r="K2934" s="421"/>
      <c r="L2934" s="421"/>
      <c r="M2934" s="421"/>
      <c r="N2934" s="426"/>
      <c r="O2934" s="426"/>
      <c r="P2934" s="427"/>
      <c r="Q2934" s="427"/>
      <c r="R2934" s="426"/>
      <c r="S2934" s="426"/>
      <c r="T2934" s="426"/>
      <c r="U2934" s="426"/>
      <c r="V2934" s="426"/>
      <c r="W2934" s="426"/>
      <c r="X2934" s="427"/>
      <c r="Y2934" s="416" t="e">
        <f t="shared" si="226"/>
        <v>#N/A</v>
      </c>
      <c r="Z2934" s="416" t="e">
        <f t="shared" si="227"/>
        <v>#N/A</v>
      </c>
      <c r="AA2934" s="416" t="str">
        <f t="shared" si="228"/>
        <v/>
      </c>
      <c r="AB2934" s="416" t="e">
        <f t="shared" si="229"/>
        <v>#N/A</v>
      </c>
      <c r="AC2934" s="416" t="e">
        <f t="shared" si="230"/>
        <v>#N/A</v>
      </c>
    </row>
    <row r="2935" ht="22.5" customHeight="1" spans="1:29">
      <c r="A2935" s="421"/>
      <c r="B2935" s="422"/>
      <c r="C2935" s="422"/>
      <c r="D2935" s="421"/>
      <c r="E2935" s="421"/>
      <c r="F2935" s="421"/>
      <c r="G2935" s="421"/>
      <c r="H2935" s="421"/>
      <c r="I2935" s="421"/>
      <c r="J2935" s="421"/>
      <c r="K2935" s="421"/>
      <c r="L2935" s="421"/>
      <c r="M2935" s="421"/>
      <c r="N2935" s="426"/>
      <c r="O2935" s="426"/>
      <c r="P2935" s="427"/>
      <c r="Q2935" s="427"/>
      <c r="R2935" s="426"/>
      <c r="S2935" s="426"/>
      <c r="T2935" s="426"/>
      <c r="U2935" s="426"/>
      <c r="V2935" s="426"/>
      <c r="W2935" s="426"/>
      <c r="X2935" s="427"/>
      <c r="Y2935" s="416" t="e">
        <f t="shared" si="226"/>
        <v>#N/A</v>
      </c>
      <c r="Z2935" s="416" t="e">
        <f t="shared" si="227"/>
        <v>#N/A</v>
      </c>
      <c r="AA2935" s="416" t="str">
        <f t="shared" si="228"/>
        <v/>
      </c>
      <c r="AB2935" s="416" t="e">
        <f t="shared" si="229"/>
        <v>#N/A</v>
      </c>
      <c r="AC2935" s="416" t="e">
        <f t="shared" si="230"/>
        <v>#N/A</v>
      </c>
    </row>
    <row r="2936" ht="22.5" customHeight="1" spans="1:29">
      <c r="A2936" s="421"/>
      <c r="B2936" s="422"/>
      <c r="C2936" s="422"/>
      <c r="D2936" s="421"/>
      <c r="E2936" s="421"/>
      <c r="F2936" s="421"/>
      <c r="G2936" s="421"/>
      <c r="H2936" s="421"/>
      <c r="I2936" s="421"/>
      <c r="J2936" s="421"/>
      <c r="K2936" s="421"/>
      <c r="L2936" s="421"/>
      <c r="M2936" s="421"/>
      <c r="N2936" s="426"/>
      <c r="O2936" s="426"/>
      <c r="P2936" s="427"/>
      <c r="Q2936" s="427"/>
      <c r="R2936" s="426"/>
      <c r="S2936" s="426"/>
      <c r="T2936" s="426"/>
      <c r="U2936" s="426"/>
      <c r="V2936" s="426"/>
      <c r="W2936" s="426"/>
      <c r="X2936" s="427"/>
      <c r="Y2936" s="416" t="e">
        <f t="shared" si="226"/>
        <v>#N/A</v>
      </c>
      <c r="Z2936" s="416" t="e">
        <f t="shared" si="227"/>
        <v>#N/A</v>
      </c>
      <c r="AA2936" s="416" t="str">
        <f t="shared" si="228"/>
        <v/>
      </c>
      <c r="AB2936" s="416" t="e">
        <f t="shared" si="229"/>
        <v>#N/A</v>
      </c>
      <c r="AC2936" s="416" t="e">
        <f t="shared" si="230"/>
        <v>#N/A</v>
      </c>
    </row>
    <row r="2937" ht="22.5" customHeight="1" spans="1:29">
      <c r="A2937" s="421"/>
      <c r="B2937" s="422"/>
      <c r="C2937" s="422"/>
      <c r="D2937" s="421"/>
      <c r="E2937" s="421"/>
      <c r="F2937" s="421"/>
      <c r="G2937" s="421"/>
      <c r="H2937" s="421"/>
      <c r="I2937" s="421"/>
      <c r="J2937" s="421"/>
      <c r="K2937" s="421"/>
      <c r="L2937" s="421"/>
      <c r="M2937" s="421"/>
      <c r="N2937" s="426"/>
      <c r="O2937" s="426"/>
      <c r="P2937" s="427"/>
      <c r="Q2937" s="427"/>
      <c r="R2937" s="426"/>
      <c r="S2937" s="426"/>
      <c r="T2937" s="426"/>
      <c r="U2937" s="426"/>
      <c r="V2937" s="426"/>
      <c r="W2937" s="426"/>
      <c r="X2937" s="427"/>
      <c r="Y2937" s="416" t="e">
        <f t="shared" si="226"/>
        <v>#N/A</v>
      </c>
      <c r="Z2937" s="416" t="e">
        <f t="shared" si="227"/>
        <v>#N/A</v>
      </c>
      <c r="AA2937" s="416" t="str">
        <f t="shared" si="228"/>
        <v/>
      </c>
      <c r="AB2937" s="416" t="e">
        <f t="shared" si="229"/>
        <v>#N/A</v>
      </c>
      <c r="AC2937" s="416" t="e">
        <f t="shared" si="230"/>
        <v>#N/A</v>
      </c>
    </row>
    <row r="2938" ht="22.5" customHeight="1" spans="1:29">
      <c r="A2938" s="421"/>
      <c r="B2938" s="422"/>
      <c r="C2938" s="422"/>
      <c r="D2938" s="421"/>
      <c r="E2938" s="421"/>
      <c r="F2938" s="421"/>
      <c r="G2938" s="421"/>
      <c r="H2938" s="421"/>
      <c r="I2938" s="421"/>
      <c r="J2938" s="421"/>
      <c r="K2938" s="421"/>
      <c r="L2938" s="421"/>
      <c r="M2938" s="421"/>
      <c r="N2938" s="426"/>
      <c r="O2938" s="426"/>
      <c r="P2938" s="427"/>
      <c r="Q2938" s="427"/>
      <c r="R2938" s="426"/>
      <c r="S2938" s="426"/>
      <c r="T2938" s="426"/>
      <c r="U2938" s="426"/>
      <c r="V2938" s="426"/>
      <c r="W2938" s="426"/>
      <c r="X2938" s="427"/>
      <c r="Y2938" s="416" t="e">
        <f t="shared" si="226"/>
        <v>#N/A</v>
      </c>
      <c r="Z2938" s="416" t="e">
        <f t="shared" si="227"/>
        <v>#N/A</v>
      </c>
      <c r="AA2938" s="416" t="str">
        <f t="shared" si="228"/>
        <v/>
      </c>
      <c r="AB2938" s="416" t="e">
        <f t="shared" si="229"/>
        <v>#N/A</v>
      </c>
      <c r="AC2938" s="416" t="e">
        <f t="shared" si="230"/>
        <v>#N/A</v>
      </c>
    </row>
    <row r="2939" ht="22.5" customHeight="1" spans="1:29">
      <c r="A2939" s="421"/>
      <c r="B2939" s="422"/>
      <c r="C2939" s="422"/>
      <c r="D2939" s="421"/>
      <c r="E2939" s="421"/>
      <c r="F2939" s="421"/>
      <c r="G2939" s="421"/>
      <c r="H2939" s="421"/>
      <c r="I2939" s="421"/>
      <c r="J2939" s="421"/>
      <c r="K2939" s="421"/>
      <c r="L2939" s="421"/>
      <c r="M2939" s="421"/>
      <c r="N2939" s="426"/>
      <c r="O2939" s="426"/>
      <c r="P2939" s="427"/>
      <c r="Q2939" s="427"/>
      <c r="R2939" s="426"/>
      <c r="S2939" s="426"/>
      <c r="T2939" s="426"/>
      <c r="U2939" s="426"/>
      <c r="V2939" s="426"/>
      <c r="W2939" s="426"/>
      <c r="X2939" s="427"/>
      <c r="Y2939" s="416" t="e">
        <f t="shared" si="226"/>
        <v>#N/A</v>
      </c>
      <c r="Z2939" s="416" t="e">
        <f t="shared" si="227"/>
        <v>#N/A</v>
      </c>
      <c r="AA2939" s="416" t="str">
        <f t="shared" si="228"/>
        <v/>
      </c>
      <c r="AB2939" s="416" t="e">
        <f t="shared" si="229"/>
        <v>#N/A</v>
      </c>
      <c r="AC2939" s="416" t="e">
        <f t="shared" si="230"/>
        <v>#N/A</v>
      </c>
    </row>
    <row r="2940" ht="22.5" customHeight="1" spans="1:29">
      <c r="A2940" s="421"/>
      <c r="B2940" s="422"/>
      <c r="C2940" s="422"/>
      <c r="D2940" s="421"/>
      <c r="E2940" s="421"/>
      <c r="F2940" s="421"/>
      <c r="G2940" s="421"/>
      <c r="H2940" s="421"/>
      <c r="I2940" s="421"/>
      <c r="J2940" s="421"/>
      <c r="K2940" s="421"/>
      <c r="L2940" s="421"/>
      <c r="M2940" s="421"/>
      <c r="N2940" s="426"/>
      <c r="O2940" s="426"/>
      <c r="P2940" s="427"/>
      <c r="Q2940" s="427"/>
      <c r="R2940" s="426"/>
      <c r="S2940" s="426"/>
      <c r="T2940" s="426"/>
      <c r="U2940" s="426"/>
      <c r="V2940" s="426"/>
      <c r="W2940" s="426"/>
      <c r="X2940" s="427"/>
      <c r="Y2940" s="416" t="e">
        <f t="shared" si="226"/>
        <v>#N/A</v>
      </c>
      <c r="Z2940" s="416" t="e">
        <f t="shared" si="227"/>
        <v>#N/A</v>
      </c>
      <c r="AA2940" s="416" t="str">
        <f t="shared" si="228"/>
        <v/>
      </c>
      <c r="AB2940" s="416" t="e">
        <f t="shared" si="229"/>
        <v>#N/A</v>
      </c>
      <c r="AC2940" s="416" t="e">
        <f t="shared" si="230"/>
        <v>#N/A</v>
      </c>
    </row>
    <row r="2941" ht="22.5" customHeight="1" spans="1:29">
      <c r="A2941" s="421"/>
      <c r="B2941" s="422"/>
      <c r="C2941" s="422"/>
      <c r="D2941" s="421"/>
      <c r="E2941" s="421"/>
      <c r="F2941" s="421"/>
      <c r="G2941" s="421"/>
      <c r="H2941" s="421"/>
      <c r="I2941" s="421"/>
      <c r="J2941" s="421"/>
      <c r="K2941" s="421"/>
      <c r="L2941" s="421"/>
      <c r="M2941" s="421"/>
      <c r="N2941" s="426"/>
      <c r="O2941" s="426"/>
      <c r="P2941" s="427"/>
      <c r="Q2941" s="427"/>
      <c r="R2941" s="426"/>
      <c r="S2941" s="426"/>
      <c r="T2941" s="426"/>
      <c r="U2941" s="426"/>
      <c r="V2941" s="426"/>
      <c r="W2941" s="426"/>
      <c r="X2941" s="427"/>
      <c r="Y2941" s="416" t="e">
        <f t="shared" si="226"/>
        <v>#N/A</v>
      </c>
      <c r="Z2941" s="416" t="e">
        <f t="shared" si="227"/>
        <v>#N/A</v>
      </c>
      <c r="AA2941" s="416" t="str">
        <f t="shared" si="228"/>
        <v/>
      </c>
      <c r="AB2941" s="416" t="e">
        <f t="shared" si="229"/>
        <v>#N/A</v>
      </c>
      <c r="AC2941" s="416" t="e">
        <f t="shared" si="230"/>
        <v>#N/A</v>
      </c>
    </row>
    <row r="2942" ht="22.5" customHeight="1" spans="1:29">
      <c r="A2942" s="421"/>
      <c r="B2942" s="422"/>
      <c r="C2942" s="422"/>
      <c r="D2942" s="421"/>
      <c r="E2942" s="421"/>
      <c r="F2942" s="421"/>
      <c r="G2942" s="421"/>
      <c r="H2942" s="421"/>
      <c r="I2942" s="421"/>
      <c r="J2942" s="421"/>
      <c r="K2942" s="421"/>
      <c r="L2942" s="421"/>
      <c r="M2942" s="421"/>
      <c r="N2942" s="426"/>
      <c r="O2942" s="426"/>
      <c r="P2942" s="427"/>
      <c r="Q2942" s="427"/>
      <c r="R2942" s="426"/>
      <c r="S2942" s="426"/>
      <c r="T2942" s="426"/>
      <c r="U2942" s="426"/>
      <c r="V2942" s="426"/>
      <c r="W2942" s="426"/>
      <c r="X2942" s="427"/>
      <c r="Y2942" s="416" t="e">
        <f t="shared" si="226"/>
        <v>#N/A</v>
      </c>
      <c r="Z2942" s="416" t="e">
        <f t="shared" si="227"/>
        <v>#N/A</v>
      </c>
      <c r="AA2942" s="416" t="str">
        <f t="shared" si="228"/>
        <v/>
      </c>
      <c r="AB2942" s="416" t="e">
        <f t="shared" si="229"/>
        <v>#N/A</v>
      </c>
      <c r="AC2942" s="416" t="e">
        <f t="shared" si="230"/>
        <v>#N/A</v>
      </c>
    </row>
    <row r="2943" ht="22.5" customHeight="1" spans="1:29">
      <c r="A2943" s="421"/>
      <c r="B2943" s="422"/>
      <c r="C2943" s="422"/>
      <c r="D2943" s="421"/>
      <c r="E2943" s="421"/>
      <c r="F2943" s="421"/>
      <c r="G2943" s="421"/>
      <c r="H2943" s="421"/>
      <c r="I2943" s="421"/>
      <c r="J2943" s="421"/>
      <c r="K2943" s="421"/>
      <c r="L2943" s="421"/>
      <c r="M2943" s="421"/>
      <c r="N2943" s="426"/>
      <c r="O2943" s="426"/>
      <c r="P2943" s="427"/>
      <c r="Q2943" s="427"/>
      <c r="R2943" s="426"/>
      <c r="S2943" s="426"/>
      <c r="T2943" s="426"/>
      <c r="U2943" s="426"/>
      <c r="V2943" s="426"/>
      <c r="W2943" s="426"/>
      <c r="X2943" s="427"/>
      <c r="Y2943" s="416" t="e">
        <f t="shared" si="226"/>
        <v>#N/A</v>
      </c>
      <c r="Z2943" s="416" t="e">
        <f t="shared" si="227"/>
        <v>#N/A</v>
      </c>
      <c r="AA2943" s="416" t="str">
        <f t="shared" si="228"/>
        <v/>
      </c>
      <c r="AB2943" s="416" t="e">
        <f t="shared" si="229"/>
        <v>#N/A</v>
      </c>
      <c r="AC2943" s="416" t="e">
        <f t="shared" si="230"/>
        <v>#N/A</v>
      </c>
    </row>
    <row r="2944" ht="22.5" customHeight="1" spans="1:29">
      <c r="A2944" s="421"/>
      <c r="B2944" s="422"/>
      <c r="C2944" s="422"/>
      <c r="D2944" s="421"/>
      <c r="E2944" s="421"/>
      <c r="F2944" s="421"/>
      <c r="G2944" s="421"/>
      <c r="H2944" s="421"/>
      <c r="I2944" s="421"/>
      <c r="J2944" s="421"/>
      <c r="K2944" s="421"/>
      <c r="L2944" s="421"/>
      <c r="M2944" s="421"/>
      <c r="N2944" s="426"/>
      <c r="O2944" s="426"/>
      <c r="P2944" s="427"/>
      <c r="Q2944" s="427"/>
      <c r="R2944" s="426"/>
      <c r="S2944" s="426"/>
      <c r="T2944" s="426"/>
      <c r="U2944" s="426"/>
      <c r="V2944" s="426"/>
      <c r="W2944" s="426"/>
      <c r="X2944" s="427"/>
      <c r="Y2944" s="416" t="e">
        <f t="shared" si="226"/>
        <v>#N/A</v>
      </c>
      <c r="Z2944" s="416" t="e">
        <f t="shared" si="227"/>
        <v>#N/A</v>
      </c>
      <c r="AA2944" s="416" t="str">
        <f t="shared" si="228"/>
        <v/>
      </c>
      <c r="AB2944" s="416" t="e">
        <f t="shared" si="229"/>
        <v>#N/A</v>
      </c>
      <c r="AC2944" s="416" t="e">
        <f t="shared" si="230"/>
        <v>#N/A</v>
      </c>
    </row>
    <row r="2945" ht="22.5" customHeight="1" spans="1:29">
      <c r="A2945" s="421"/>
      <c r="B2945" s="422"/>
      <c r="C2945" s="422"/>
      <c r="D2945" s="421"/>
      <c r="E2945" s="421"/>
      <c r="F2945" s="421"/>
      <c r="G2945" s="421"/>
      <c r="H2945" s="421"/>
      <c r="I2945" s="421"/>
      <c r="J2945" s="421"/>
      <c r="K2945" s="421"/>
      <c r="L2945" s="421"/>
      <c r="M2945" s="421"/>
      <c r="N2945" s="426"/>
      <c r="O2945" s="426"/>
      <c r="P2945" s="427"/>
      <c r="Q2945" s="427"/>
      <c r="R2945" s="426"/>
      <c r="S2945" s="426"/>
      <c r="T2945" s="426"/>
      <c r="U2945" s="426"/>
      <c r="V2945" s="426"/>
      <c r="W2945" s="426"/>
      <c r="X2945" s="427"/>
      <c r="Y2945" s="416" t="e">
        <f t="shared" si="226"/>
        <v>#N/A</v>
      </c>
      <c r="Z2945" s="416" t="e">
        <f t="shared" si="227"/>
        <v>#N/A</v>
      </c>
      <c r="AA2945" s="416" t="str">
        <f t="shared" si="228"/>
        <v/>
      </c>
      <c r="AB2945" s="416" t="e">
        <f t="shared" si="229"/>
        <v>#N/A</v>
      </c>
      <c r="AC2945" s="416" t="e">
        <f t="shared" si="230"/>
        <v>#N/A</v>
      </c>
    </row>
    <row r="2946" ht="22.5" customHeight="1" spans="1:29">
      <c r="A2946" s="421"/>
      <c r="B2946" s="422"/>
      <c r="C2946" s="422"/>
      <c r="D2946" s="421"/>
      <c r="E2946" s="421"/>
      <c r="F2946" s="421"/>
      <c r="G2946" s="421"/>
      <c r="H2946" s="421"/>
      <c r="I2946" s="421"/>
      <c r="J2946" s="421"/>
      <c r="K2946" s="421"/>
      <c r="L2946" s="421"/>
      <c r="M2946" s="421"/>
      <c r="N2946" s="426"/>
      <c r="O2946" s="426"/>
      <c r="P2946" s="427"/>
      <c r="Q2946" s="427"/>
      <c r="R2946" s="426"/>
      <c r="S2946" s="426"/>
      <c r="T2946" s="426"/>
      <c r="U2946" s="426"/>
      <c r="V2946" s="426"/>
      <c r="W2946" s="426"/>
      <c r="X2946" s="427"/>
      <c r="Y2946" s="416" t="e">
        <f t="shared" si="226"/>
        <v>#N/A</v>
      </c>
      <c r="Z2946" s="416" t="e">
        <f t="shared" si="227"/>
        <v>#N/A</v>
      </c>
      <c r="AA2946" s="416" t="str">
        <f t="shared" si="228"/>
        <v/>
      </c>
      <c r="AB2946" s="416" t="e">
        <f t="shared" si="229"/>
        <v>#N/A</v>
      </c>
      <c r="AC2946" s="416" t="e">
        <f t="shared" si="230"/>
        <v>#N/A</v>
      </c>
    </row>
    <row r="2947" ht="22.5" customHeight="1" spans="1:29">
      <c r="A2947" s="421"/>
      <c r="B2947" s="422"/>
      <c r="C2947" s="422"/>
      <c r="D2947" s="421"/>
      <c r="E2947" s="421"/>
      <c r="F2947" s="421"/>
      <c r="G2947" s="421"/>
      <c r="H2947" s="421"/>
      <c r="I2947" s="421"/>
      <c r="J2947" s="421"/>
      <c r="K2947" s="421"/>
      <c r="L2947" s="421"/>
      <c r="M2947" s="421"/>
      <c r="N2947" s="426"/>
      <c r="O2947" s="426"/>
      <c r="P2947" s="427"/>
      <c r="Q2947" s="427"/>
      <c r="R2947" s="426"/>
      <c r="S2947" s="426"/>
      <c r="T2947" s="426"/>
      <c r="U2947" s="426"/>
      <c r="V2947" s="426"/>
      <c r="W2947" s="426"/>
      <c r="X2947" s="427"/>
      <c r="Y2947" s="416" t="e">
        <f t="shared" si="226"/>
        <v>#N/A</v>
      </c>
      <c r="Z2947" s="416" t="e">
        <f t="shared" si="227"/>
        <v>#N/A</v>
      </c>
      <c r="AA2947" s="416" t="str">
        <f t="shared" si="228"/>
        <v/>
      </c>
      <c r="AB2947" s="416" t="e">
        <f t="shared" si="229"/>
        <v>#N/A</v>
      </c>
      <c r="AC2947" s="416" t="e">
        <f t="shared" si="230"/>
        <v>#N/A</v>
      </c>
    </row>
    <row r="2948" ht="22.5" customHeight="1" spans="1:29">
      <c r="A2948" s="421"/>
      <c r="B2948" s="422"/>
      <c r="C2948" s="422"/>
      <c r="D2948" s="421"/>
      <c r="E2948" s="421"/>
      <c r="F2948" s="421"/>
      <c r="G2948" s="421"/>
      <c r="H2948" s="421"/>
      <c r="I2948" s="421"/>
      <c r="J2948" s="421"/>
      <c r="K2948" s="421"/>
      <c r="L2948" s="421"/>
      <c r="M2948" s="421"/>
      <c r="N2948" s="426"/>
      <c r="O2948" s="426"/>
      <c r="P2948" s="427"/>
      <c r="Q2948" s="427"/>
      <c r="R2948" s="426"/>
      <c r="S2948" s="426"/>
      <c r="T2948" s="426"/>
      <c r="U2948" s="426"/>
      <c r="V2948" s="426"/>
      <c r="W2948" s="426"/>
      <c r="X2948" s="427"/>
      <c r="Y2948" s="416" t="e">
        <f t="shared" si="226"/>
        <v>#N/A</v>
      </c>
      <c r="Z2948" s="416" t="e">
        <f t="shared" si="227"/>
        <v>#N/A</v>
      </c>
      <c r="AA2948" s="416" t="str">
        <f t="shared" si="228"/>
        <v/>
      </c>
      <c r="AB2948" s="416" t="e">
        <f t="shared" si="229"/>
        <v>#N/A</v>
      </c>
      <c r="AC2948" s="416" t="e">
        <f t="shared" si="230"/>
        <v>#N/A</v>
      </c>
    </row>
    <row r="2949" ht="22.5" customHeight="1" spans="1:29">
      <c r="A2949" s="421"/>
      <c r="B2949" s="422"/>
      <c r="C2949" s="422"/>
      <c r="D2949" s="421"/>
      <c r="E2949" s="421"/>
      <c r="F2949" s="421"/>
      <c r="G2949" s="421"/>
      <c r="H2949" s="421"/>
      <c r="I2949" s="421"/>
      <c r="J2949" s="421"/>
      <c r="K2949" s="421"/>
      <c r="L2949" s="421"/>
      <c r="M2949" s="421"/>
      <c r="N2949" s="426"/>
      <c r="O2949" s="426"/>
      <c r="P2949" s="427"/>
      <c r="Q2949" s="427"/>
      <c r="R2949" s="426"/>
      <c r="S2949" s="426"/>
      <c r="T2949" s="426"/>
      <c r="U2949" s="426"/>
      <c r="V2949" s="426"/>
      <c r="W2949" s="426"/>
      <c r="X2949" s="427"/>
      <c r="Y2949" s="416" t="e">
        <f t="shared" si="226"/>
        <v>#N/A</v>
      </c>
      <c r="Z2949" s="416" t="e">
        <f t="shared" si="227"/>
        <v>#N/A</v>
      </c>
      <c r="AA2949" s="416" t="str">
        <f t="shared" si="228"/>
        <v/>
      </c>
      <c r="AB2949" s="416" t="e">
        <f t="shared" si="229"/>
        <v>#N/A</v>
      </c>
      <c r="AC2949" s="416" t="e">
        <f t="shared" si="230"/>
        <v>#N/A</v>
      </c>
    </row>
    <row r="2950" ht="22.5" customHeight="1" spans="1:29">
      <c r="A2950" s="421"/>
      <c r="B2950" s="422"/>
      <c r="C2950" s="422"/>
      <c r="D2950" s="421"/>
      <c r="E2950" s="421"/>
      <c r="F2950" s="421"/>
      <c r="G2950" s="421"/>
      <c r="H2950" s="421"/>
      <c r="I2950" s="421"/>
      <c r="J2950" s="421"/>
      <c r="K2950" s="421"/>
      <c r="L2950" s="421"/>
      <c r="M2950" s="421"/>
      <c r="N2950" s="426"/>
      <c r="O2950" s="426"/>
      <c r="P2950" s="427"/>
      <c r="Q2950" s="427"/>
      <c r="R2950" s="426"/>
      <c r="S2950" s="426"/>
      <c r="T2950" s="426"/>
      <c r="U2950" s="426"/>
      <c r="V2950" s="426"/>
      <c r="W2950" s="426"/>
      <c r="X2950" s="427"/>
      <c r="Y2950" s="416" t="e">
        <f t="shared" si="226"/>
        <v>#N/A</v>
      </c>
      <c r="Z2950" s="416" t="e">
        <f t="shared" si="227"/>
        <v>#N/A</v>
      </c>
      <c r="AA2950" s="416" t="str">
        <f t="shared" si="228"/>
        <v/>
      </c>
      <c r="AB2950" s="416" t="e">
        <f t="shared" si="229"/>
        <v>#N/A</v>
      </c>
      <c r="AC2950" s="416" t="e">
        <f t="shared" si="230"/>
        <v>#N/A</v>
      </c>
    </row>
    <row r="2951" ht="22.5" customHeight="1" spans="1:29">
      <c r="A2951" s="421"/>
      <c r="B2951" s="422"/>
      <c r="C2951" s="422"/>
      <c r="D2951" s="421"/>
      <c r="E2951" s="421"/>
      <c r="F2951" s="421"/>
      <c r="G2951" s="421"/>
      <c r="H2951" s="421"/>
      <c r="I2951" s="421"/>
      <c r="J2951" s="421"/>
      <c r="K2951" s="421"/>
      <c r="L2951" s="421"/>
      <c r="M2951" s="421"/>
      <c r="N2951" s="426"/>
      <c r="O2951" s="426"/>
      <c r="P2951" s="427"/>
      <c r="Q2951" s="427"/>
      <c r="R2951" s="426"/>
      <c r="S2951" s="426"/>
      <c r="T2951" s="426"/>
      <c r="U2951" s="426"/>
      <c r="V2951" s="426"/>
      <c r="W2951" s="426"/>
      <c r="X2951" s="427"/>
      <c r="Y2951" s="416" t="e">
        <f t="shared" ref="Y2951:Y3014" si="231">_xlfn.IFS(LEFT(M2951,3)="003","三保支出",LEFT(M2951,3)="004","刚性支出",LEFT(M2951,3)="000","促发展支出")</f>
        <v>#N/A</v>
      </c>
      <c r="Z2951" s="416" t="e">
        <f t="shared" ref="Z2951:Z3014" si="232">_xlfn.IFS(LEFT(E2951,1)="3","项目支出",LEFT(E2951,1)="1","人员类支出",LEFT(E2951,1)="2","运转类支出")</f>
        <v>#N/A</v>
      </c>
      <c r="AA2951" s="416" t="str">
        <f t="shared" ref="AA2951:AA3014" si="233">LEFT(H2951,7)</f>
        <v/>
      </c>
      <c r="AB2951" s="416" t="e">
        <f t="shared" ref="AB2951:AB3014" si="234">_xlfn.IFS(LEFT(M2951,6)="003001","保工资",LEFT(M2951,6)="003002","保运转",LEFT(M2951,6)="003003","保基本民生")</f>
        <v>#N/A</v>
      </c>
      <c r="AC2951" s="416" t="e">
        <f t="shared" ref="AC2951:AC3014" si="235">IF(Z2951="项目支出","否","是")</f>
        <v>#N/A</v>
      </c>
    </row>
    <row r="2952" ht="22.5" customHeight="1" spans="1:29">
      <c r="A2952" s="421"/>
      <c r="B2952" s="422"/>
      <c r="C2952" s="422"/>
      <c r="D2952" s="421"/>
      <c r="E2952" s="421"/>
      <c r="F2952" s="421"/>
      <c r="G2952" s="421"/>
      <c r="H2952" s="421"/>
      <c r="I2952" s="421"/>
      <c r="J2952" s="421"/>
      <c r="K2952" s="421"/>
      <c r="L2952" s="421"/>
      <c r="M2952" s="421"/>
      <c r="N2952" s="426"/>
      <c r="O2952" s="426"/>
      <c r="P2952" s="427"/>
      <c r="Q2952" s="427"/>
      <c r="R2952" s="426"/>
      <c r="S2952" s="426"/>
      <c r="T2952" s="426"/>
      <c r="U2952" s="426"/>
      <c r="V2952" s="426"/>
      <c r="W2952" s="426"/>
      <c r="X2952" s="427"/>
      <c r="Y2952" s="416" t="e">
        <f t="shared" si="231"/>
        <v>#N/A</v>
      </c>
      <c r="Z2952" s="416" t="e">
        <f t="shared" si="232"/>
        <v>#N/A</v>
      </c>
      <c r="AA2952" s="416" t="str">
        <f t="shared" si="233"/>
        <v/>
      </c>
      <c r="AB2952" s="416" t="e">
        <f t="shared" si="234"/>
        <v>#N/A</v>
      </c>
      <c r="AC2952" s="416" t="e">
        <f t="shared" si="235"/>
        <v>#N/A</v>
      </c>
    </row>
    <row r="2953" ht="22.5" customHeight="1" spans="1:29">
      <c r="A2953" s="421"/>
      <c r="B2953" s="422"/>
      <c r="C2953" s="422"/>
      <c r="D2953" s="421"/>
      <c r="E2953" s="421"/>
      <c r="F2953" s="421"/>
      <c r="G2953" s="421"/>
      <c r="H2953" s="421"/>
      <c r="I2953" s="421"/>
      <c r="J2953" s="421"/>
      <c r="K2953" s="421"/>
      <c r="L2953" s="421"/>
      <c r="M2953" s="421"/>
      <c r="N2953" s="426"/>
      <c r="O2953" s="426"/>
      <c r="P2953" s="427"/>
      <c r="Q2953" s="427"/>
      <c r="R2953" s="426"/>
      <c r="S2953" s="426"/>
      <c r="T2953" s="426"/>
      <c r="U2953" s="426"/>
      <c r="V2953" s="426"/>
      <c r="W2953" s="426"/>
      <c r="X2953" s="427"/>
      <c r="Y2953" s="416" t="e">
        <f t="shared" si="231"/>
        <v>#N/A</v>
      </c>
      <c r="Z2953" s="416" t="e">
        <f t="shared" si="232"/>
        <v>#N/A</v>
      </c>
      <c r="AA2953" s="416" t="str">
        <f t="shared" si="233"/>
        <v/>
      </c>
      <c r="AB2953" s="416" t="e">
        <f t="shared" si="234"/>
        <v>#N/A</v>
      </c>
      <c r="AC2953" s="416" t="e">
        <f t="shared" si="235"/>
        <v>#N/A</v>
      </c>
    </row>
    <row r="2954" ht="22.5" customHeight="1" spans="1:29">
      <c r="A2954" s="421"/>
      <c r="B2954" s="422"/>
      <c r="C2954" s="422"/>
      <c r="D2954" s="421"/>
      <c r="E2954" s="421"/>
      <c r="F2954" s="421"/>
      <c r="G2954" s="421"/>
      <c r="H2954" s="421"/>
      <c r="I2954" s="421"/>
      <c r="J2954" s="421"/>
      <c r="K2954" s="421"/>
      <c r="L2954" s="421"/>
      <c r="M2954" s="421"/>
      <c r="N2954" s="426"/>
      <c r="O2954" s="426"/>
      <c r="P2954" s="427"/>
      <c r="Q2954" s="427"/>
      <c r="R2954" s="426"/>
      <c r="S2954" s="426"/>
      <c r="T2954" s="426"/>
      <c r="U2954" s="426"/>
      <c r="V2954" s="426"/>
      <c r="W2954" s="426"/>
      <c r="X2954" s="427"/>
      <c r="Y2954" s="416" t="e">
        <f t="shared" si="231"/>
        <v>#N/A</v>
      </c>
      <c r="Z2954" s="416" t="e">
        <f t="shared" si="232"/>
        <v>#N/A</v>
      </c>
      <c r="AA2954" s="416" t="str">
        <f t="shared" si="233"/>
        <v/>
      </c>
      <c r="AB2954" s="416" t="e">
        <f t="shared" si="234"/>
        <v>#N/A</v>
      </c>
      <c r="AC2954" s="416" t="e">
        <f t="shared" si="235"/>
        <v>#N/A</v>
      </c>
    </row>
    <row r="2955" ht="22.5" customHeight="1" spans="1:29">
      <c r="A2955" s="421"/>
      <c r="B2955" s="422"/>
      <c r="C2955" s="422"/>
      <c r="D2955" s="421"/>
      <c r="E2955" s="421"/>
      <c r="F2955" s="421"/>
      <c r="G2955" s="421"/>
      <c r="H2955" s="421"/>
      <c r="I2955" s="421"/>
      <c r="J2955" s="421"/>
      <c r="K2955" s="421"/>
      <c r="L2955" s="421"/>
      <c r="M2955" s="421"/>
      <c r="N2955" s="426"/>
      <c r="O2955" s="426"/>
      <c r="P2955" s="427"/>
      <c r="Q2955" s="427"/>
      <c r="R2955" s="426"/>
      <c r="S2955" s="426"/>
      <c r="T2955" s="426"/>
      <c r="U2955" s="426"/>
      <c r="V2955" s="426"/>
      <c r="W2955" s="426"/>
      <c r="X2955" s="427"/>
      <c r="Y2955" s="416" t="e">
        <f t="shared" si="231"/>
        <v>#N/A</v>
      </c>
      <c r="Z2955" s="416" t="e">
        <f t="shared" si="232"/>
        <v>#N/A</v>
      </c>
      <c r="AA2955" s="416" t="str">
        <f t="shared" si="233"/>
        <v/>
      </c>
      <c r="AB2955" s="416" t="e">
        <f t="shared" si="234"/>
        <v>#N/A</v>
      </c>
      <c r="AC2955" s="416" t="e">
        <f t="shared" si="235"/>
        <v>#N/A</v>
      </c>
    </row>
    <row r="2956" ht="22.5" customHeight="1" spans="1:29">
      <c r="A2956" s="421"/>
      <c r="B2956" s="422"/>
      <c r="C2956" s="422"/>
      <c r="D2956" s="421"/>
      <c r="E2956" s="421"/>
      <c r="F2956" s="421"/>
      <c r="G2956" s="421"/>
      <c r="H2956" s="421"/>
      <c r="I2956" s="421"/>
      <c r="J2956" s="421"/>
      <c r="K2956" s="421"/>
      <c r="L2956" s="421"/>
      <c r="M2956" s="421"/>
      <c r="N2956" s="426"/>
      <c r="O2956" s="426"/>
      <c r="P2956" s="427"/>
      <c r="Q2956" s="427"/>
      <c r="R2956" s="426"/>
      <c r="S2956" s="426"/>
      <c r="T2956" s="426"/>
      <c r="U2956" s="426"/>
      <c r="V2956" s="426"/>
      <c r="W2956" s="426"/>
      <c r="X2956" s="427"/>
      <c r="Y2956" s="416" t="e">
        <f t="shared" si="231"/>
        <v>#N/A</v>
      </c>
      <c r="Z2956" s="416" t="e">
        <f t="shared" si="232"/>
        <v>#N/A</v>
      </c>
      <c r="AA2956" s="416" t="str">
        <f t="shared" si="233"/>
        <v/>
      </c>
      <c r="AB2956" s="416" t="e">
        <f t="shared" si="234"/>
        <v>#N/A</v>
      </c>
      <c r="AC2956" s="416" t="e">
        <f t="shared" si="235"/>
        <v>#N/A</v>
      </c>
    </row>
    <row r="2957" ht="22.5" customHeight="1" spans="1:29">
      <c r="A2957" s="421"/>
      <c r="B2957" s="422"/>
      <c r="C2957" s="422"/>
      <c r="D2957" s="421"/>
      <c r="E2957" s="421"/>
      <c r="F2957" s="421"/>
      <c r="G2957" s="421"/>
      <c r="H2957" s="421"/>
      <c r="I2957" s="421"/>
      <c r="J2957" s="421"/>
      <c r="K2957" s="421"/>
      <c r="L2957" s="421"/>
      <c r="M2957" s="421"/>
      <c r="N2957" s="426"/>
      <c r="O2957" s="426"/>
      <c r="P2957" s="427"/>
      <c r="Q2957" s="427"/>
      <c r="R2957" s="426"/>
      <c r="S2957" s="426"/>
      <c r="T2957" s="426"/>
      <c r="U2957" s="426"/>
      <c r="V2957" s="426"/>
      <c r="W2957" s="426"/>
      <c r="X2957" s="427"/>
      <c r="Y2957" s="416" t="e">
        <f t="shared" si="231"/>
        <v>#N/A</v>
      </c>
      <c r="Z2957" s="416" t="e">
        <f t="shared" si="232"/>
        <v>#N/A</v>
      </c>
      <c r="AA2957" s="416" t="str">
        <f t="shared" si="233"/>
        <v/>
      </c>
      <c r="AB2957" s="416" t="e">
        <f t="shared" si="234"/>
        <v>#N/A</v>
      </c>
      <c r="AC2957" s="416" t="e">
        <f t="shared" si="235"/>
        <v>#N/A</v>
      </c>
    </row>
    <row r="2958" ht="22.5" customHeight="1" spans="1:29">
      <c r="A2958" s="421"/>
      <c r="B2958" s="422"/>
      <c r="C2958" s="422"/>
      <c r="D2958" s="421"/>
      <c r="E2958" s="421"/>
      <c r="F2958" s="421"/>
      <c r="G2958" s="421"/>
      <c r="H2958" s="421"/>
      <c r="I2958" s="421"/>
      <c r="J2958" s="421"/>
      <c r="K2958" s="421"/>
      <c r="L2958" s="421"/>
      <c r="M2958" s="421"/>
      <c r="N2958" s="426"/>
      <c r="O2958" s="426"/>
      <c r="P2958" s="427"/>
      <c r="Q2958" s="427"/>
      <c r="R2958" s="426"/>
      <c r="S2958" s="426"/>
      <c r="T2958" s="426"/>
      <c r="U2958" s="426"/>
      <c r="V2958" s="426"/>
      <c r="W2958" s="426"/>
      <c r="X2958" s="427"/>
      <c r="Y2958" s="416" t="e">
        <f t="shared" si="231"/>
        <v>#N/A</v>
      </c>
      <c r="Z2958" s="416" t="e">
        <f t="shared" si="232"/>
        <v>#N/A</v>
      </c>
      <c r="AA2958" s="416" t="str">
        <f t="shared" si="233"/>
        <v/>
      </c>
      <c r="AB2958" s="416" t="e">
        <f t="shared" si="234"/>
        <v>#N/A</v>
      </c>
      <c r="AC2958" s="416" t="e">
        <f t="shared" si="235"/>
        <v>#N/A</v>
      </c>
    </row>
    <row r="2959" ht="22.5" customHeight="1" spans="1:29">
      <c r="A2959" s="421"/>
      <c r="B2959" s="422"/>
      <c r="C2959" s="422"/>
      <c r="D2959" s="421"/>
      <c r="E2959" s="421"/>
      <c r="F2959" s="421"/>
      <c r="G2959" s="421"/>
      <c r="H2959" s="421"/>
      <c r="I2959" s="421"/>
      <c r="J2959" s="421"/>
      <c r="K2959" s="421"/>
      <c r="L2959" s="421"/>
      <c r="M2959" s="421"/>
      <c r="N2959" s="426"/>
      <c r="O2959" s="426"/>
      <c r="P2959" s="427"/>
      <c r="Q2959" s="427"/>
      <c r="R2959" s="426"/>
      <c r="S2959" s="426"/>
      <c r="T2959" s="426"/>
      <c r="U2959" s="426"/>
      <c r="V2959" s="426"/>
      <c r="W2959" s="426"/>
      <c r="X2959" s="427"/>
      <c r="Y2959" s="416" t="e">
        <f t="shared" si="231"/>
        <v>#N/A</v>
      </c>
      <c r="Z2959" s="416" t="e">
        <f t="shared" si="232"/>
        <v>#N/A</v>
      </c>
      <c r="AA2959" s="416" t="str">
        <f t="shared" si="233"/>
        <v/>
      </c>
      <c r="AB2959" s="416" t="e">
        <f t="shared" si="234"/>
        <v>#N/A</v>
      </c>
      <c r="AC2959" s="416" t="e">
        <f t="shared" si="235"/>
        <v>#N/A</v>
      </c>
    </row>
    <row r="2960" ht="22.5" customHeight="1" spans="1:29">
      <c r="A2960" s="421"/>
      <c r="B2960" s="422"/>
      <c r="C2960" s="422"/>
      <c r="D2960" s="421"/>
      <c r="E2960" s="421"/>
      <c r="F2960" s="421"/>
      <c r="G2960" s="421"/>
      <c r="H2960" s="421"/>
      <c r="I2960" s="421"/>
      <c r="J2960" s="421"/>
      <c r="K2960" s="421"/>
      <c r="L2960" s="421"/>
      <c r="M2960" s="421"/>
      <c r="N2960" s="426"/>
      <c r="O2960" s="426"/>
      <c r="P2960" s="427"/>
      <c r="Q2960" s="427"/>
      <c r="R2960" s="426"/>
      <c r="S2960" s="426"/>
      <c r="T2960" s="426"/>
      <c r="U2960" s="426"/>
      <c r="V2960" s="426"/>
      <c r="W2960" s="426"/>
      <c r="X2960" s="427"/>
      <c r="Y2960" s="416" t="e">
        <f t="shared" si="231"/>
        <v>#N/A</v>
      </c>
      <c r="Z2960" s="416" t="e">
        <f t="shared" si="232"/>
        <v>#N/A</v>
      </c>
      <c r="AA2960" s="416" t="str">
        <f t="shared" si="233"/>
        <v/>
      </c>
      <c r="AB2960" s="416" t="e">
        <f t="shared" si="234"/>
        <v>#N/A</v>
      </c>
      <c r="AC2960" s="416" t="e">
        <f t="shared" si="235"/>
        <v>#N/A</v>
      </c>
    </row>
    <row r="2961" ht="22.5" customHeight="1" spans="1:29">
      <c r="A2961" s="421"/>
      <c r="B2961" s="422"/>
      <c r="C2961" s="422"/>
      <c r="D2961" s="421"/>
      <c r="E2961" s="421"/>
      <c r="F2961" s="421"/>
      <c r="G2961" s="421"/>
      <c r="H2961" s="421"/>
      <c r="I2961" s="421"/>
      <c r="J2961" s="421"/>
      <c r="K2961" s="421"/>
      <c r="L2961" s="421"/>
      <c r="M2961" s="421"/>
      <c r="N2961" s="426"/>
      <c r="O2961" s="426"/>
      <c r="P2961" s="427"/>
      <c r="Q2961" s="427"/>
      <c r="R2961" s="426"/>
      <c r="S2961" s="426"/>
      <c r="T2961" s="426"/>
      <c r="U2961" s="426"/>
      <c r="V2961" s="426"/>
      <c r="W2961" s="426"/>
      <c r="X2961" s="427"/>
      <c r="Y2961" s="416" t="e">
        <f t="shared" si="231"/>
        <v>#N/A</v>
      </c>
      <c r="Z2961" s="416" t="e">
        <f t="shared" si="232"/>
        <v>#N/A</v>
      </c>
      <c r="AA2961" s="416" t="str">
        <f t="shared" si="233"/>
        <v/>
      </c>
      <c r="AB2961" s="416" t="e">
        <f t="shared" si="234"/>
        <v>#N/A</v>
      </c>
      <c r="AC2961" s="416" t="e">
        <f t="shared" si="235"/>
        <v>#N/A</v>
      </c>
    </row>
    <row r="2962" ht="22.5" customHeight="1" spans="1:29">
      <c r="A2962" s="421"/>
      <c r="B2962" s="422"/>
      <c r="C2962" s="422"/>
      <c r="D2962" s="421"/>
      <c r="E2962" s="421"/>
      <c r="F2962" s="421"/>
      <c r="G2962" s="421"/>
      <c r="H2962" s="421"/>
      <c r="I2962" s="421"/>
      <c r="J2962" s="421"/>
      <c r="K2962" s="421"/>
      <c r="L2962" s="421"/>
      <c r="M2962" s="421"/>
      <c r="N2962" s="426"/>
      <c r="O2962" s="426"/>
      <c r="P2962" s="427"/>
      <c r="Q2962" s="427"/>
      <c r="R2962" s="426"/>
      <c r="S2962" s="426"/>
      <c r="T2962" s="426"/>
      <c r="U2962" s="426"/>
      <c r="V2962" s="426"/>
      <c r="W2962" s="426"/>
      <c r="X2962" s="427"/>
      <c r="Y2962" s="416" t="e">
        <f t="shared" si="231"/>
        <v>#N/A</v>
      </c>
      <c r="Z2962" s="416" t="e">
        <f t="shared" si="232"/>
        <v>#N/A</v>
      </c>
      <c r="AA2962" s="416" t="str">
        <f t="shared" si="233"/>
        <v/>
      </c>
      <c r="AB2962" s="416" t="e">
        <f t="shared" si="234"/>
        <v>#N/A</v>
      </c>
      <c r="AC2962" s="416" t="e">
        <f t="shared" si="235"/>
        <v>#N/A</v>
      </c>
    </row>
    <row r="2963" ht="22.5" customHeight="1" spans="1:29">
      <c r="A2963" s="421"/>
      <c r="B2963" s="422"/>
      <c r="C2963" s="422"/>
      <c r="D2963" s="421"/>
      <c r="E2963" s="421"/>
      <c r="F2963" s="421"/>
      <c r="G2963" s="421"/>
      <c r="H2963" s="421"/>
      <c r="I2963" s="421"/>
      <c r="J2963" s="421"/>
      <c r="K2963" s="421"/>
      <c r="L2963" s="421"/>
      <c r="M2963" s="421"/>
      <c r="N2963" s="426"/>
      <c r="O2963" s="426"/>
      <c r="P2963" s="427"/>
      <c r="Q2963" s="427"/>
      <c r="R2963" s="426"/>
      <c r="S2963" s="426"/>
      <c r="T2963" s="426"/>
      <c r="U2963" s="426"/>
      <c r="V2963" s="426"/>
      <c r="W2963" s="426"/>
      <c r="X2963" s="427"/>
      <c r="Y2963" s="416" t="e">
        <f t="shared" si="231"/>
        <v>#N/A</v>
      </c>
      <c r="Z2963" s="416" t="e">
        <f t="shared" si="232"/>
        <v>#N/A</v>
      </c>
      <c r="AA2963" s="416" t="str">
        <f t="shared" si="233"/>
        <v/>
      </c>
      <c r="AB2963" s="416" t="e">
        <f t="shared" si="234"/>
        <v>#N/A</v>
      </c>
      <c r="AC2963" s="416" t="e">
        <f t="shared" si="235"/>
        <v>#N/A</v>
      </c>
    </row>
    <row r="2964" ht="22.5" customHeight="1" spans="1:29">
      <c r="A2964" s="421"/>
      <c r="B2964" s="422"/>
      <c r="C2964" s="422"/>
      <c r="D2964" s="421"/>
      <c r="E2964" s="421"/>
      <c r="F2964" s="421"/>
      <c r="G2964" s="421"/>
      <c r="H2964" s="421"/>
      <c r="I2964" s="421"/>
      <c r="J2964" s="421"/>
      <c r="K2964" s="421"/>
      <c r="L2964" s="421"/>
      <c r="M2964" s="421"/>
      <c r="N2964" s="426"/>
      <c r="O2964" s="426"/>
      <c r="P2964" s="427"/>
      <c r="Q2964" s="427"/>
      <c r="R2964" s="426"/>
      <c r="S2964" s="426"/>
      <c r="T2964" s="426"/>
      <c r="U2964" s="426"/>
      <c r="V2964" s="426"/>
      <c r="W2964" s="426"/>
      <c r="X2964" s="427"/>
      <c r="Y2964" s="416" t="e">
        <f t="shared" si="231"/>
        <v>#N/A</v>
      </c>
      <c r="Z2964" s="416" t="e">
        <f t="shared" si="232"/>
        <v>#N/A</v>
      </c>
      <c r="AA2964" s="416" t="str">
        <f t="shared" si="233"/>
        <v/>
      </c>
      <c r="AB2964" s="416" t="e">
        <f t="shared" si="234"/>
        <v>#N/A</v>
      </c>
      <c r="AC2964" s="416" t="e">
        <f t="shared" si="235"/>
        <v>#N/A</v>
      </c>
    </row>
    <row r="2965" ht="22.5" customHeight="1" spans="1:29">
      <c r="A2965" s="421"/>
      <c r="B2965" s="422"/>
      <c r="C2965" s="422"/>
      <c r="D2965" s="421"/>
      <c r="E2965" s="421"/>
      <c r="F2965" s="421"/>
      <c r="G2965" s="421"/>
      <c r="H2965" s="421"/>
      <c r="I2965" s="421"/>
      <c r="J2965" s="421"/>
      <c r="K2965" s="421"/>
      <c r="L2965" s="421"/>
      <c r="M2965" s="421"/>
      <c r="N2965" s="426"/>
      <c r="O2965" s="426"/>
      <c r="P2965" s="427"/>
      <c r="Q2965" s="427"/>
      <c r="R2965" s="426"/>
      <c r="S2965" s="426"/>
      <c r="T2965" s="426"/>
      <c r="U2965" s="426"/>
      <c r="V2965" s="426"/>
      <c r="W2965" s="426"/>
      <c r="X2965" s="427"/>
      <c r="Y2965" s="416" t="e">
        <f t="shared" si="231"/>
        <v>#N/A</v>
      </c>
      <c r="Z2965" s="416" t="e">
        <f t="shared" si="232"/>
        <v>#N/A</v>
      </c>
      <c r="AA2965" s="416" t="str">
        <f t="shared" si="233"/>
        <v/>
      </c>
      <c r="AB2965" s="416" t="e">
        <f t="shared" si="234"/>
        <v>#N/A</v>
      </c>
      <c r="AC2965" s="416" t="e">
        <f t="shared" si="235"/>
        <v>#N/A</v>
      </c>
    </row>
    <row r="2966" ht="22.5" customHeight="1" spans="1:29">
      <c r="A2966" s="421"/>
      <c r="B2966" s="422"/>
      <c r="C2966" s="422"/>
      <c r="D2966" s="421"/>
      <c r="E2966" s="421"/>
      <c r="F2966" s="421"/>
      <c r="G2966" s="421"/>
      <c r="H2966" s="421"/>
      <c r="I2966" s="421"/>
      <c r="J2966" s="421"/>
      <c r="K2966" s="421"/>
      <c r="L2966" s="421"/>
      <c r="M2966" s="421"/>
      <c r="N2966" s="426"/>
      <c r="O2966" s="426"/>
      <c r="P2966" s="427"/>
      <c r="Q2966" s="427"/>
      <c r="R2966" s="426"/>
      <c r="S2966" s="426"/>
      <c r="T2966" s="426"/>
      <c r="U2966" s="426"/>
      <c r="V2966" s="426"/>
      <c r="W2966" s="426"/>
      <c r="X2966" s="427"/>
      <c r="Y2966" s="416" t="e">
        <f t="shared" si="231"/>
        <v>#N/A</v>
      </c>
      <c r="Z2966" s="416" t="e">
        <f t="shared" si="232"/>
        <v>#N/A</v>
      </c>
      <c r="AA2966" s="416" t="str">
        <f t="shared" si="233"/>
        <v/>
      </c>
      <c r="AB2966" s="416" t="e">
        <f t="shared" si="234"/>
        <v>#N/A</v>
      </c>
      <c r="AC2966" s="416" t="e">
        <f t="shared" si="235"/>
        <v>#N/A</v>
      </c>
    </row>
    <row r="2967" ht="22.5" customHeight="1" spans="1:29">
      <c r="A2967" s="421"/>
      <c r="B2967" s="422"/>
      <c r="C2967" s="422"/>
      <c r="D2967" s="421"/>
      <c r="E2967" s="421"/>
      <c r="F2967" s="421"/>
      <c r="G2967" s="421"/>
      <c r="H2967" s="421"/>
      <c r="I2967" s="421"/>
      <c r="J2967" s="421"/>
      <c r="K2967" s="421"/>
      <c r="L2967" s="421"/>
      <c r="M2967" s="421"/>
      <c r="N2967" s="426"/>
      <c r="O2967" s="426"/>
      <c r="P2967" s="427"/>
      <c r="Q2967" s="427"/>
      <c r="R2967" s="426"/>
      <c r="S2967" s="426"/>
      <c r="T2967" s="426"/>
      <c r="U2967" s="426"/>
      <c r="V2967" s="426"/>
      <c r="W2967" s="426"/>
      <c r="X2967" s="427"/>
      <c r="Y2967" s="416" t="e">
        <f t="shared" si="231"/>
        <v>#N/A</v>
      </c>
      <c r="Z2967" s="416" t="e">
        <f t="shared" si="232"/>
        <v>#N/A</v>
      </c>
      <c r="AA2967" s="416" t="str">
        <f t="shared" si="233"/>
        <v/>
      </c>
      <c r="AB2967" s="416" t="e">
        <f t="shared" si="234"/>
        <v>#N/A</v>
      </c>
      <c r="AC2967" s="416" t="e">
        <f t="shared" si="235"/>
        <v>#N/A</v>
      </c>
    </row>
    <row r="2968" ht="22.5" customHeight="1" spans="1:29">
      <c r="A2968" s="421"/>
      <c r="B2968" s="422"/>
      <c r="C2968" s="422"/>
      <c r="D2968" s="421"/>
      <c r="E2968" s="421"/>
      <c r="F2968" s="421"/>
      <c r="G2968" s="421"/>
      <c r="H2968" s="421"/>
      <c r="I2968" s="421"/>
      <c r="J2968" s="421"/>
      <c r="K2968" s="421"/>
      <c r="L2968" s="421"/>
      <c r="M2968" s="421"/>
      <c r="N2968" s="426"/>
      <c r="O2968" s="426"/>
      <c r="P2968" s="427"/>
      <c r="Q2968" s="427"/>
      <c r="R2968" s="426"/>
      <c r="S2968" s="426"/>
      <c r="T2968" s="426"/>
      <c r="U2968" s="426"/>
      <c r="V2968" s="426"/>
      <c r="W2968" s="426"/>
      <c r="X2968" s="427"/>
      <c r="Y2968" s="416" t="e">
        <f t="shared" si="231"/>
        <v>#N/A</v>
      </c>
      <c r="Z2968" s="416" t="e">
        <f t="shared" si="232"/>
        <v>#N/A</v>
      </c>
      <c r="AA2968" s="416" t="str">
        <f t="shared" si="233"/>
        <v/>
      </c>
      <c r="AB2968" s="416" t="e">
        <f t="shared" si="234"/>
        <v>#N/A</v>
      </c>
      <c r="AC2968" s="416" t="e">
        <f t="shared" si="235"/>
        <v>#N/A</v>
      </c>
    </row>
    <row r="2969" ht="22.5" customHeight="1" spans="1:29">
      <c r="A2969" s="421"/>
      <c r="B2969" s="422"/>
      <c r="C2969" s="422"/>
      <c r="D2969" s="421"/>
      <c r="E2969" s="421"/>
      <c r="F2969" s="421"/>
      <c r="G2969" s="421"/>
      <c r="H2969" s="421"/>
      <c r="I2969" s="421"/>
      <c r="J2969" s="421"/>
      <c r="K2969" s="421"/>
      <c r="L2969" s="421"/>
      <c r="M2969" s="421"/>
      <c r="N2969" s="426"/>
      <c r="O2969" s="426"/>
      <c r="P2969" s="427"/>
      <c r="Q2969" s="427"/>
      <c r="R2969" s="426"/>
      <c r="S2969" s="426"/>
      <c r="T2969" s="426"/>
      <c r="U2969" s="426"/>
      <c r="V2969" s="426"/>
      <c r="W2969" s="426"/>
      <c r="X2969" s="427"/>
      <c r="Y2969" s="416" t="e">
        <f t="shared" si="231"/>
        <v>#N/A</v>
      </c>
      <c r="Z2969" s="416" t="e">
        <f t="shared" si="232"/>
        <v>#N/A</v>
      </c>
      <c r="AA2969" s="416" t="str">
        <f t="shared" si="233"/>
        <v/>
      </c>
      <c r="AB2969" s="416" t="e">
        <f t="shared" si="234"/>
        <v>#N/A</v>
      </c>
      <c r="AC2969" s="416" t="e">
        <f t="shared" si="235"/>
        <v>#N/A</v>
      </c>
    </row>
    <row r="2970" ht="22.5" customHeight="1" spans="1:29">
      <c r="A2970" s="421"/>
      <c r="B2970" s="422"/>
      <c r="C2970" s="422"/>
      <c r="D2970" s="421"/>
      <c r="E2970" s="421"/>
      <c r="F2970" s="421"/>
      <c r="G2970" s="421"/>
      <c r="H2970" s="421"/>
      <c r="I2970" s="421"/>
      <c r="J2970" s="421"/>
      <c r="K2970" s="421"/>
      <c r="L2970" s="421"/>
      <c r="M2970" s="421"/>
      <c r="N2970" s="426"/>
      <c r="O2970" s="426"/>
      <c r="P2970" s="427"/>
      <c r="Q2970" s="427"/>
      <c r="R2970" s="426"/>
      <c r="S2970" s="426"/>
      <c r="T2970" s="426"/>
      <c r="U2970" s="426"/>
      <c r="V2970" s="426"/>
      <c r="W2970" s="426"/>
      <c r="X2970" s="427"/>
      <c r="Y2970" s="416" t="e">
        <f t="shared" si="231"/>
        <v>#N/A</v>
      </c>
      <c r="Z2970" s="416" t="e">
        <f t="shared" si="232"/>
        <v>#N/A</v>
      </c>
      <c r="AA2970" s="416" t="str">
        <f t="shared" si="233"/>
        <v/>
      </c>
      <c r="AB2970" s="416" t="e">
        <f t="shared" si="234"/>
        <v>#N/A</v>
      </c>
      <c r="AC2970" s="416" t="e">
        <f t="shared" si="235"/>
        <v>#N/A</v>
      </c>
    </row>
    <row r="2971" ht="22.5" customHeight="1" spans="1:29">
      <c r="A2971" s="421"/>
      <c r="B2971" s="422"/>
      <c r="C2971" s="422"/>
      <c r="D2971" s="421"/>
      <c r="E2971" s="421"/>
      <c r="F2971" s="421"/>
      <c r="G2971" s="421"/>
      <c r="H2971" s="421"/>
      <c r="I2971" s="421"/>
      <c r="J2971" s="421"/>
      <c r="K2971" s="421"/>
      <c r="L2971" s="421"/>
      <c r="M2971" s="421"/>
      <c r="N2971" s="426"/>
      <c r="O2971" s="426"/>
      <c r="P2971" s="427"/>
      <c r="Q2971" s="427"/>
      <c r="R2971" s="426"/>
      <c r="S2971" s="426"/>
      <c r="T2971" s="426"/>
      <c r="U2971" s="426"/>
      <c r="V2971" s="426"/>
      <c r="W2971" s="426"/>
      <c r="X2971" s="427"/>
      <c r="Y2971" s="416" t="e">
        <f t="shared" si="231"/>
        <v>#N/A</v>
      </c>
      <c r="Z2971" s="416" t="e">
        <f t="shared" si="232"/>
        <v>#N/A</v>
      </c>
      <c r="AA2971" s="416" t="str">
        <f t="shared" si="233"/>
        <v/>
      </c>
      <c r="AB2971" s="416" t="e">
        <f t="shared" si="234"/>
        <v>#N/A</v>
      </c>
      <c r="AC2971" s="416" t="e">
        <f t="shared" si="235"/>
        <v>#N/A</v>
      </c>
    </row>
    <row r="2972" ht="22.5" customHeight="1" spans="1:29">
      <c r="A2972" s="421"/>
      <c r="B2972" s="422"/>
      <c r="C2972" s="422"/>
      <c r="D2972" s="421"/>
      <c r="E2972" s="421"/>
      <c r="F2972" s="421"/>
      <c r="G2972" s="421"/>
      <c r="H2972" s="421"/>
      <c r="I2972" s="421"/>
      <c r="J2972" s="421"/>
      <c r="K2972" s="421"/>
      <c r="L2972" s="421"/>
      <c r="M2972" s="421"/>
      <c r="N2972" s="426"/>
      <c r="O2972" s="426"/>
      <c r="P2972" s="427"/>
      <c r="Q2972" s="427"/>
      <c r="R2972" s="426"/>
      <c r="S2972" s="426"/>
      <c r="T2972" s="426"/>
      <c r="U2972" s="426"/>
      <c r="V2972" s="426"/>
      <c r="W2972" s="426"/>
      <c r="X2972" s="427"/>
      <c r="Y2972" s="416" t="e">
        <f t="shared" si="231"/>
        <v>#N/A</v>
      </c>
      <c r="Z2972" s="416" t="e">
        <f t="shared" si="232"/>
        <v>#N/A</v>
      </c>
      <c r="AA2972" s="416" t="str">
        <f t="shared" si="233"/>
        <v/>
      </c>
      <c r="AB2972" s="416" t="e">
        <f t="shared" si="234"/>
        <v>#N/A</v>
      </c>
      <c r="AC2972" s="416" t="e">
        <f t="shared" si="235"/>
        <v>#N/A</v>
      </c>
    </row>
    <row r="2973" ht="22.5" customHeight="1" spans="1:29">
      <c r="A2973" s="421"/>
      <c r="B2973" s="422"/>
      <c r="C2973" s="422"/>
      <c r="D2973" s="421"/>
      <c r="E2973" s="421"/>
      <c r="F2973" s="421"/>
      <c r="G2973" s="421"/>
      <c r="H2973" s="421"/>
      <c r="I2973" s="421"/>
      <c r="J2973" s="421"/>
      <c r="K2973" s="421"/>
      <c r="L2973" s="421"/>
      <c r="M2973" s="421"/>
      <c r="N2973" s="426"/>
      <c r="O2973" s="426"/>
      <c r="P2973" s="427"/>
      <c r="Q2973" s="427"/>
      <c r="R2973" s="426"/>
      <c r="S2973" s="426"/>
      <c r="T2973" s="426"/>
      <c r="U2973" s="426"/>
      <c r="V2973" s="426"/>
      <c r="W2973" s="426"/>
      <c r="X2973" s="427"/>
      <c r="Y2973" s="416" t="e">
        <f t="shared" si="231"/>
        <v>#N/A</v>
      </c>
      <c r="Z2973" s="416" t="e">
        <f t="shared" si="232"/>
        <v>#N/A</v>
      </c>
      <c r="AA2973" s="416" t="str">
        <f t="shared" si="233"/>
        <v/>
      </c>
      <c r="AB2973" s="416" t="e">
        <f t="shared" si="234"/>
        <v>#N/A</v>
      </c>
      <c r="AC2973" s="416" t="e">
        <f t="shared" si="235"/>
        <v>#N/A</v>
      </c>
    </row>
    <row r="2974" ht="22.5" customHeight="1" spans="1:29">
      <c r="A2974" s="421"/>
      <c r="B2974" s="422"/>
      <c r="C2974" s="422"/>
      <c r="D2974" s="421"/>
      <c r="E2974" s="421"/>
      <c r="F2974" s="421"/>
      <c r="G2974" s="421"/>
      <c r="H2974" s="421"/>
      <c r="I2974" s="421"/>
      <c r="J2974" s="421"/>
      <c r="K2974" s="421"/>
      <c r="L2974" s="421"/>
      <c r="M2974" s="421"/>
      <c r="N2974" s="426"/>
      <c r="O2974" s="426"/>
      <c r="P2974" s="427"/>
      <c r="Q2974" s="427"/>
      <c r="R2974" s="426"/>
      <c r="S2974" s="426"/>
      <c r="T2974" s="426"/>
      <c r="U2974" s="426"/>
      <c r="V2974" s="426"/>
      <c r="W2974" s="426"/>
      <c r="X2974" s="427"/>
      <c r="Y2974" s="416" t="e">
        <f t="shared" si="231"/>
        <v>#N/A</v>
      </c>
      <c r="Z2974" s="416" t="e">
        <f t="shared" si="232"/>
        <v>#N/A</v>
      </c>
      <c r="AA2974" s="416" t="str">
        <f t="shared" si="233"/>
        <v/>
      </c>
      <c r="AB2974" s="416" t="e">
        <f t="shared" si="234"/>
        <v>#N/A</v>
      </c>
      <c r="AC2974" s="416" t="e">
        <f t="shared" si="235"/>
        <v>#N/A</v>
      </c>
    </row>
    <row r="2975" ht="22.5" customHeight="1" spans="1:29">
      <c r="A2975" s="421"/>
      <c r="B2975" s="422"/>
      <c r="C2975" s="422"/>
      <c r="D2975" s="421"/>
      <c r="E2975" s="421"/>
      <c r="F2975" s="421"/>
      <c r="G2975" s="421"/>
      <c r="H2975" s="421"/>
      <c r="I2975" s="421"/>
      <c r="J2975" s="421"/>
      <c r="K2975" s="421"/>
      <c r="L2975" s="421"/>
      <c r="M2975" s="421"/>
      <c r="N2975" s="426"/>
      <c r="O2975" s="426"/>
      <c r="P2975" s="427"/>
      <c r="Q2975" s="427"/>
      <c r="R2975" s="426"/>
      <c r="S2975" s="426"/>
      <c r="T2975" s="426"/>
      <c r="U2975" s="426"/>
      <c r="V2975" s="426"/>
      <c r="W2975" s="426"/>
      <c r="X2975" s="427"/>
      <c r="Y2975" s="416" t="e">
        <f t="shared" si="231"/>
        <v>#N/A</v>
      </c>
      <c r="Z2975" s="416" t="e">
        <f t="shared" si="232"/>
        <v>#N/A</v>
      </c>
      <c r="AA2975" s="416" t="str">
        <f t="shared" si="233"/>
        <v/>
      </c>
      <c r="AB2975" s="416" t="e">
        <f t="shared" si="234"/>
        <v>#N/A</v>
      </c>
      <c r="AC2975" s="416" t="e">
        <f t="shared" si="235"/>
        <v>#N/A</v>
      </c>
    </row>
    <row r="2976" ht="22.5" customHeight="1" spans="1:29">
      <c r="A2976" s="421"/>
      <c r="B2976" s="422"/>
      <c r="C2976" s="422"/>
      <c r="D2976" s="421"/>
      <c r="E2976" s="421"/>
      <c r="F2976" s="421"/>
      <c r="G2976" s="421"/>
      <c r="H2976" s="421"/>
      <c r="I2976" s="421"/>
      <c r="J2976" s="421"/>
      <c r="K2976" s="421"/>
      <c r="L2976" s="421"/>
      <c r="M2976" s="421"/>
      <c r="N2976" s="426"/>
      <c r="O2976" s="426"/>
      <c r="P2976" s="427"/>
      <c r="Q2976" s="427"/>
      <c r="R2976" s="426"/>
      <c r="S2976" s="426"/>
      <c r="T2976" s="426"/>
      <c r="U2976" s="426"/>
      <c r="V2976" s="426"/>
      <c r="W2976" s="426"/>
      <c r="X2976" s="427"/>
      <c r="Y2976" s="416" t="e">
        <f t="shared" si="231"/>
        <v>#N/A</v>
      </c>
      <c r="Z2976" s="416" t="e">
        <f t="shared" si="232"/>
        <v>#N/A</v>
      </c>
      <c r="AA2976" s="416" t="str">
        <f t="shared" si="233"/>
        <v/>
      </c>
      <c r="AB2976" s="416" t="e">
        <f t="shared" si="234"/>
        <v>#N/A</v>
      </c>
      <c r="AC2976" s="416" t="e">
        <f t="shared" si="235"/>
        <v>#N/A</v>
      </c>
    </row>
    <row r="2977" ht="22.5" customHeight="1" spans="1:29">
      <c r="A2977" s="421"/>
      <c r="B2977" s="422"/>
      <c r="C2977" s="422"/>
      <c r="D2977" s="421"/>
      <c r="E2977" s="421"/>
      <c r="F2977" s="421"/>
      <c r="G2977" s="421"/>
      <c r="H2977" s="421"/>
      <c r="I2977" s="421"/>
      <c r="J2977" s="421"/>
      <c r="K2977" s="421"/>
      <c r="L2977" s="421"/>
      <c r="M2977" s="421"/>
      <c r="N2977" s="426"/>
      <c r="O2977" s="426"/>
      <c r="P2977" s="427"/>
      <c r="Q2977" s="427"/>
      <c r="R2977" s="426"/>
      <c r="S2977" s="426"/>
      <c r="T2977" s="426"/>
      <c r="U2977" s="426"/>
      <c r="V2977" s="426"/>
      <c r="W2977" s="426"/>
      <c r="X2977" s="427"/>
      <c r="Y2977" s="416" t="e">
        <f t="shared" si="231"/>
        <v>#N/A</v>
      </c>
      <c r="Z2977" s="416" t="e">
        <f t="shared" si="232"/>
        <v>#N/A</v>
      </c>
      <c r="AA2977" s="416" t="str">
        <f t="shared" si="233"/>
        <v/>
      </c>
      <c r="AB2977" s="416" t="e">
        <f t="shared" si="234"/>
        <v>#N/A</v>
      </c>
      <c r="AC2977" s="416" t="e">
        <f t="shared" si="235"/>
        <v>#N/A</v>
      </c>
    </row>
    <row r="2978" ht="22.5" customHeight="1" spans="1:29">
      <c r="A2978" s="421"/>
      <c r="B2978" s="422"/>
      <c r="C2978" s="422"/>
      <c r="D2978" s="421"/>
      <c r="E2978" s="421"/>
      <c r="F2978" s="421"/>
      <c r="G2978" s="421"/>
      <c r="H2978" s="421"/>
      <c r="I2978" s="421"/>
      <c r="J2978" s="421"/>
      <c r="K2978" s="421"/>
      <c r="L2978" s="421"/>
      <c r="M2978" s="421"/>
      <c r="N2978" s="426"/>
      <c r="O2978" s="426"/>
      <c r="P2978" s="427"/>
      <c r="Q2978" s="427"/>
      <c r="R2978" s="426"/>
      <c r="S2978" s="426"/>
      <c r="T2978" s="426"/>
      <c r="U2978" s="426"/>
      <c r="V2978" s="426"/>
      <c r="W2978" s="426"/>
      <c r="X2978" s="427"/>
      <c r="Y2978" s="416" t="e">
        <f t="shared" si="231"/>
        <v>#N/A</v>
      </c>
      <c r="Z2978" s="416" t="e">
        <f t="shared" si="232"/>
        <v>#N/A</v>
      </c>
      <c r="AA2978" s="416" t="str">
        <f t="shared" si="233"/>
        <v/>
      </c>
      <c r="AB2978" s="416" t="e">
        <f t="shared" si="234"/>
        <v>#N/A</v>
      </c>
      <c r="AC2978" s="416" t="e">
        <f t="shared" si="235"/>
        <v>#N/A</v>
      </c>
    </row>
    <row r="2979" ht="22.5" customHeight="1" spans="1:29">
      <c r="A2979" s="421"/>
      <c r="B2979" s="422"/>
      <c r="C2979" s="422"/>
      <c r="D2979" s="421"/>
      <c r="E2979" s="421"/>
      <c r="F2979" s="421"/>
      <c r="G2979" s="421"/>
      <c r="H2979" s="421"/>
      <c r="I2979" s="421"/>
      <c r="J2979" s="421"/>
      <c r="K2979" s="421"/>
      <c r="L2979" s="421"/>
      <c r="M2979" s="421"/>
      <c r="N2979" s="426"/>
      <c r="O2979" s="426"/>
      <c r="P2979" s="427"/>
      <c r="Q2979" s="427"/>
      <c r="R2979" s="426"/>
      <c r="S2979" s="426"/>
      <c r="T2979" s="426"/>
      <c r="U2979" s="426"/>
      <c r="V2979" s="426"/>
      <c r="W2979" s="426"/>
      <c r="X2979" s="427"/>
      <c r="Y2979" s="416" t="e">
        <f t="shared" si="231"/>
        <v>#N/A</v>
      </c>
      <c r="Z2979" s="416" t="e">
        <f t="shared" si="232"/>
        <v>#N/A</v>
      </c>
      <c r="AA2979" s="416" t="str">
        <f t="shared" si="233"/>
        <v/>
      </c>
      <c r="AB2979" s="416" t="e">
        <f t="shared" si="234"/>
        <v>#N/A</v>
      </c>
      <c r="AC2979" s="416" t="e">
        <f t="shared" si="235"/>
        <v>#N/A</v>
      </c>
    </row>
    <row r="2980" ht="22.5" customHeight="1" spans="1:29">
      <c r="A2980" s="421"/>
      <c r="B2980" s="422"/>
      <c r="C2980" s="422"/>
      <c r="D2980" s="421"/>
      <c r="E2980" s="421"/>
      <c r="F2980" s="421"/>
      <c r="G2980" s="421"/>
      <c r="H2980" s="421"/>
      <c r="I2980" s="421"/>
      <c r="J2980" s="421"/>
      <c r="K2980" s="421"/>
      <c r="L2980" s="421"/>
      <c r="M2980" s="421"/>
      <c r="N2980" s="426"/>
      <c r="O2980" s="426"/>
      <c r="P2980" s="427"/>
      <c r="Q2980" s="427"/>
      <c r="R2980" s="426"/>
      <c r="S2980" s="426"/>
      <c r="T2980" s="426"/>
      <c r="U2980" s="426"/>
      <c r="V2980" s="426"/>
      <c r="W2980" s="426"/>
      <c r="X2980" s="427"/>
      <c r="Y2980" s="416" t="e">
        <f t="shared" si="231"/>
        <v>#N/A</v>
      </c>
      <c r="Z2980" s="416" t="e">
        <f t="shared" si="232"/>
        <v>#N/A</v>
      </c>
      <c r="AA2980" s="416" t="str">
        <f t="shared" si="233"/>
        <v/>
      </c>
      <c r="AB2980" s="416" t="e">
        <f t="shared" si="234"/>
        <v>#N/A</v>
      </c>
      <c r="AC2980" s="416" t="e">
        <f t="shared" si="235"/>
        <v>#N/A</v>
      </c>
    </row>
    <row r="2981" ht="22.5" customHeight="1" spans="1:29">
      <c r="A2981" s="421"/>
      <c r="B2981" s="422"/>
      <c r="C2981" s="422"/>
      <c r="D2981" s="421"/>
      <c r="E2981" s="421"/>
      <c r="F2981" s="421"/>
      <c r="G2981" s="421"/>
      <c r="H2981" s="421"/>
      <c r="I2981" s="421"/>
      <c r="J2981" s="421"/>
      <c r="K2981" s="421"/>
      <c r="L2981" s="421"/>
      <c r="M2981" s="421"/>
      <c r="N2981" s="426"/>
      <c r="O2981" s="426"/>
      <c r="P2981" s="427"/>
      <c r="Q2981" s="427"/>
      <c r="R2981" s="426"/>
      <c r="S2981" s="426"/>
      <c r="T2981" s="426"/>
      <c r="U2981" s="426"/>
      <c r="V2981" s="426"/>
      <c r="W2981" s="426"/>
      <c r="X2981" s="427"/>
      <c r="Y2981" s="416" t="e">
        <f t="shared" si="231"/>
        <v>#N/A</v>
      </c>
      <c r="Z2981" s="416" t="e">
        <f t="shared" si="232"/>
        <v>#N/A</v>
      </c>
      <c r="AA2981" s="416" t="str">
        <f t="shared" si="233"/>
        <v/>
      </c>
      <c r="AB2981" s="416" t="e">
        <f t="shared" si="234"/>
        <v>#N/A</v>
      </c>
      <c r="AC2981" s="416" t="e">
        <f t="shared" si="235"/>
        <v>#N/A</v>
      </c>
    </row>
    <row r="2982" ht="22.5" customHeight="1" spans="1:29">
      <c r="A2982" s="421"/>
      <c r="B2982" s="422"/>
      <c r="C2982" s="422"/>
      <c r="D2982" s="421"/>
      <c r="E2982" s="421"/>
      <c r="F2982" s="421"/>
      <c r="G2982" s="421"/>
      <c r="H2982" s="421"/>
      <c r="I2982" s="421"/>
      <c r="J2982" s="421"/>
      <c r="K2982" s="421"/>
      <c r="L2982" s="421"/>
      <c r="M2982" s="421"/>
      <c r="N2982" s="426"/>
      <c r="O2982" s="426"/>
      <c r="P2982" s="427"/>
      <c r="Q2982" s="427"/>
      <c r="R2982" s="426"/>
      <c r="S2982" s="426"/>
      <c r="T2982" s="426"/>
      <c r="U2982" s="426"/>
      <c r="V2982" s="426"/>
      <c r="W2982" s="426"/>
      <c r="X2982" s="427"/>
      <c r="Y2982" s="416" t="e">
        <f t="shared" si="231"/>
        <v>#N/A</v>
      </c>
      <c r="Z2982" s="416" t="e">
        <f t="shared" si="232"/>
        <v>#N/A</v>
      </c>
      <c r="AA2982" s="416" t="str">
        <f t="shared" si="233"/>
        <v/>
      </c>
      <c r="AB2982" s="416" t="e">
        <f t="shared" si="234"/>
        <v>#N/A</v>
      </c>
      <c r="AC2982" s="416" t="e">
        <f t="shared" si="235"/>
        <v>#N/A</v>
      </c>
    </row>
    <row r="2983" ht="22.5" customHeight="1" spans="1:29">
      <c r="A2983" s="421"/>
      <c r="B2983" s="422"/>
      <c r="C2983" s="422"/>
      <c r="D2983" s="421"/>
      <c r="E2983" s="421"/>
      <c r="F2983" s="421"/>
      <c r="G2983" s="421"/>
      <c r="H2983" s="421"/>
      <c r="I2983" s="421"/>
      <c r="J2983" s="421"/>
      <c r="K2983" s="421"/>
      <c r="L2983" s="421"/>
      <c r="M2983" s="421"/>
      <c r="N2983" s="426"/>
      <c r="O2983" s="426"/>
      <c r="P2983" s="427"/>
      <c r="Q2983" s="427"/>
      <c r="R2983" s="426"/>
      <c r="S2983" s="426"/>
      <c r="T2983" s="426"/>
      <c r="U2983" s="426"/>
      <c r="V2983" s="426"/>
      <c r="W2983" s="426"/>
      <c r="X2983" s="427"/>
      <c r="Y2983" s="416" t="e">
        <f t="shared" si="231"/>
        <v>#N/A</v>
      </c>
      <c r="Z2983" s="416" t="e">
        <f t="shared" si="232"/>
        <v>#N/A</v>
      </c>
      <c r="AA2983" s="416" t="str">
        <f t="shared" si="233"/>
        <v/>
      </c>
      <c r="AB2983" s="416" t="e">
        <f t="shared" si="234"/>
        <v>#N/A</v>
      </c>
      <c r="AC2983" s="416" t="e">
        <f t="shared" si="235"/>
        <v>#N/A</v>
      </c>
    </row>
    <row r="2984" ht="22.5" customHeight="1" spans="1:29">
      <c r="A2984" s="421"/>
      <c r="B2984" s="422"/>
      <c r="C2984" s="422"/>
      <c r="D2984" s="421"/>
      <c r="E2984" s="421"/>
      <c r="F2984" s="421"/>
      <c r="G2984" s="421"/>
      <c r="H2984" s="421"/>
      <c r="I2984" s="421"/>
      <c r="J2984" s="421"/>
      <c r="K2984" s="421"/>
      <c r="L2984" s="421"/>
      <c r="M2984" s="421"/>
      <c r="N2984" s="426"/>
      <c r="O2984" s="426"/>
      <c r="P2984" s="427"/>
      <c r="Q2984" s="427"/>
      <c r="R2984" s="426"/>
      <c r="S2984" s="426"/>
      <c r="T2984" s="426"/>
      <c r="U2984" s="426"/>
      <c r="V2984" s="426"/>
      <c r="W2984" s="426"/>
      <c r="X2984" s="427"/>
      <c r="Y2984" s="416" t="e">
        <f t="shared" si="231"/>
        <v>#N/A</v>
      </c>
      <c r="Z2984" s="416" t="e">
        <f t="shared" si="232"/>
        <v>#N/A</v>
      </c>
      <c r="AA2984" s="416" t="str">
        <f t="shared" si="233"/>
        <v/>
      </c>
      <c r="AB2984" s="416" t="e">
        <f t="shared" si="234"/>
        <v>#N/A</v>
      </c>
      <c r="AC2984" s="416" t="e">
        <f t="shared" si="235"/>
        <v>#N/A</v>
      </c>
    </row>
    <row r="2985" ht="22.5" customHeight="1" spans="1:29">
      <c r="A2985" s="421"/>
      <c r="B2985" s="422"/>
      <c r="C2985" s="422"/>
      <c r="D2985" s="421"/>
      <c r="E2985" s="421"/>
      <c r="F2985" s="421"/>
      <c r="G2985" s="421"/>
      <c r="H2985" s="421"/>
      <c r="I2985" s="421"/>
      <c r="J2985" s="421"/>
      <c r="K2985" s="421"/>
      <c r="L2985" s="421"/>
      <c r="M2985" s="421"/>
      <c r="N2985" s="426"/>
      <c r="O2985" s="426"/>
      <c r="P2985" s="427"/>
      <c r="Q2985" s="427"/>
      <c r="R2985" s="426"/>
      <c r="S2985" s="426"/>
      <c r="T2985" s="426"/>
      <c r="U2985" s="426"/>
      <c r="V2985" s="426"/>
      <c r="W2985" s="426"/>
      <c r="X2985" s="427"/>
      <c r="Y2985" s="416" t="e">
        <f t="shared" si="231"/>
        <v>#N/A</v>
      </c>
      <c r="Z2985" s="416" t="e">
        <f t="shared" si="232"/>
        <v>#N/A</v>
      </c>
      <c r="AA2985" s="416" t="str">
        <f t="shared" si="233"/>
        <v/>
      </c>
      <c r="AB2985" s="416" t="e">
        <f t="shared" si="234"/>
        <v>#N/A</v>
      </c>
      <c r="AC2985" s="416" t="e">
        <f t="shared" si="235"/>
        <v>#N/A</v>
      </c>
    </row>
    <row r="2986" ht="22.5" customHeight="1" spans="1:29">
      <c r="A2986" s="421"/>
      <c r="B2986" s="422"/>
      <c r="C2986" s="422"/>
      <c r="D2986" s="421"/>
      <c r="E2986" s="421"/>
      <c r="F2986" s="421"/>
      <c r="G2986" s="421"/>
      <c r="H2986" s="421"/>
      <c r="I2986" s="421"/>
      <c r="J2986" s="421"/>
      <c r="K2986" s="421"/>
      <c r="L2986" s="421"/>
      <c r="M2986" s="421"/>
      <c r="N2986" s="426"/>
      <c r="O2986" s="426"/>
      <c r="P2986" s="427"/>
      <c r="Q2986" s="427"/>
      <c r="R2986" s="426"/>
      <c r="S2986" s="426"/>
      <c r="T2986" s="426"/>
      <c r="U2986" s="426"/>
      <c r="V2986" s="426"/>
      <c r="W2986" s="426"/>
      <c r="X2986" s="427"/>
      <c r="Y2986" s="416" t="e">
        <f t="shared" si="231"/>
        <v>#N/A</v>
      </c>
      <c r="Z2986" s="416" t="e">
        <f t="shared" si="232"/>
        <v>#N/A</v>
      </c>
      <c r="AA2986" s="416" t="str">
        <f t="shared" si="233"/>
        <v/>
      </c>
      <c r="AB2986" s="416" t="e">
        <f t="shared" si="234"/>
        <v>#N/A</v>
      </c>
      <c r="AC2986" s="416" t="e">
        <f t="shared" si="235"/>
        <v>#N/A</v>
      </c>
    </row>
    <row r="2987" ht="22.5" customHeight="1" spans="1:29">
      <c r="A2987" s="421"/>
      <c r="B2987" s="422"/>
      <c r="C2987" s="422"/>
      <c r="D2987" s="421"/>
      <c r="E2987" s="421"/>
      <c r="F2987" s="421"/>
      <c r="G2987" s="421"/>
      <c r="H2987" s="421"/>
      <c r="I2987" s="421"/>
      <c r="J2987" s="421"/>
      <c r="K2987" s="421"/>
      <c r="L2987" s="421"/>
      <c r="M2987" s="421"/>
      <c r="N2987" s="426"/>
      <c r="O2987" s="426"/>
      <c r="P2987" s="427"/>
      <c r="Q2987" s="427"/>
      <c r="R2987" s="426"/>
      <c r="S2987" s="426"/>
      <c r="T2987" s="426"/>
      <c r="U2987" s="426"/>
      <c r="V2987" s="426"/>
      <c r="W2987" s="426"/>
      <c r="X2987" s="427"/>
      <c r="Y2987" s="416" t="e">
        <f t="shared" si="231"/>
        <v>#N/A</v>
      </c>
      <c r="Z2987" s="416" t="e">
        <f t="shared" si="232"/>
        <v>#N/A</v>
      </c>
      <c r="AA2987" s="416" t="str">
        <f t="shared" si="233"/>
        <v/>
      </c>
      <c r="AB2987" s="416" t="e">
        <f t="shared" si="234"/>
        <v>#N/A</v>
      </c>
      <c r="AC2987" s="416" t="e">
        <f t="shared" si="235"/>
        <v>#N/A</v>
      </c>
    </row>
    <row r="2988" ht="22.5" customHeight="1" spans="1:29">
      <c r="A2988" s="421"/>
      <c r="B2988" s="422"/>
      <c r="C2988" s="422"/>
      <c r="D2988" s="421"/>
      <c r="E2988" s="421"/>
      <c r="F2988" s="421"/>
      <c r="G2988" s="421"/>
      <c r="H2988" s="421"/>
      <c r="I2988" s="421"/>
      <c r="J2988" s="421"/>
      <c r="K2988" s="421"/>
      <c r="L2988" s="421"/>
      <c r="M2988" s="421"/>
      <c r="N2988" s="426"/>
      <c r="O2988" s="426"/>
      <c r="P2988" s="427"/>
      <c r="Q2988" s="427"/>
      <c r="R2988" s="426"/>
      <c r="S2988" s="426"/>
      <c r="T2988" s="426"/>
      <c r="U2988" s="426"/>
      <c r="V2988" s="426"/>
      <c r="W2988" s="426"/>
      <c r="X2988" s="427"/>
      <c r="Y2988" s="416" t="e">
        <f t="shared" si="231"/>
        <v>#N/A</v>
      </c>
      <c r="Z2988" s="416" t="e">
        <f t="shared" si="232"/>
        <v>#N/A</v>
      </c>
      <c r="AA2988" s="416" t="str">
        <f t="shared" si="233"/>
        <v/>
      </c>
      <c r="AB2988" s="416" t="e">
        <f t="shared" si="234"/>
        <v>#N/A</v>
      </c>
      <c r="AC2988" s="416" t="e">
        <f t="shared" si="235"/>
        <v>#N/A</v>
      </c>
    </row>
    <row r="2989" ht="22.5" customHeight="1" spans="1:29">
      <c r="A2989" s="421"/>
      <c r="B2989" s="422"/>
      <c r="C2989" s="422"/>
      <c r="D2989" s="421"/>
      <c r="E2989" s="421"/>
      <c r="F2989" s="421"/>
      <c r="G2989" s="421"/>
      <c r="H2989" s="421"/>
      <c r="I2989" s="421"/>
      <c r="J2989" s="421"/>
      <c r="K2989" s="421"/>
      <c r="L2989" s="421"/>
      <c r="M2989" s="421"/>
      <c r="N2989" s="426"/>
      <c r="O2989" s="426"/>
      <c r="P2989" s="427"/>
      <c r="Q2989" s="427"/>
      <c r="R2989" s="426"/>
      <c r="S2989" s="426"/>
      <c r="T2989" s="426"/>
      <c r="U2989" s="426"/>
      <c r="V2989" s="426"/>
      <c r="W2989" s="426"/>
      <c r="X2989" s="427"/>
      <c r="Y2989" s="416" t="e">
        <f t="shared" si="231"/>
        <v>#N/A</v>
      </c>
      <c r="Z2989" s="416" t="e">
        <f t="shared" si="232"/>
        <v>#N/A</v>
      </c>
      <c r="AA2989" s="416" t="str">
        <f t="shared" si="233"/>
        <v/>
      </c>
      <c r="AB2989" s="416" t="e">
        <f t="shared" si="234"/>
        <v>#N/A</v>
      </c>
      <c r="AC2989" s="416" t="e">
        <f t="shared" si="235"/>
        <v>#N/A</v>
      </c>
    </row>
    <row r="2990" ht="22.5" customHeight="1" spans="1:29">
      <c r="A2990" s="421"/>
      <c r="B2990" s="422"/>
      <c r="C2990" s="422"/>
      <c r="D2990" s="421"/>
      <c r="E2990" s="421"/>
      <c r="F2990" s="421"/>
      <c r="G2990" s="421"/>
      <c r="H2990" s="421"/>
      <c r="I2990" s="421"/>
      <c r="J2990" s="421"/>
      <c r="K2990" s="421"/>
      <c r="L2990" s="421"/>
      <c r="M2990" s="421"/>
      <c r="N2990" s="426"/>
      <c r="O2990" s="426"/>
      <c r="P2990" s="427"/>
      <c r="Q2990" s="427"/>
      <c r="R2990" s="426"/>
      <c r="S2990" s="426"/>
      <c r="T2990" s="426"/>
      <c r="U2990" s="426"/>
      <c r="V2990" s="426"/>
      <c r="W2990" s="426"/>
      <c r="X2990" s="427"/>
      <c r="Y2990" s="416" t="e">
        <f t="shared" si="231"/>
        <v>#N/A</v>
      </c>
      <c r="Z2990" s="416" t="e">
        <f t="shared" si="232"/>
        <v>#N/A</v>
      </c>
      <c r="AA2990" s="416" t="str">
        <f t="shared" si="233"/>
        <v/>
      </c>
      <c r="AB2990" s="416" t="e">
        <f t="shared" si="234"/>
        <v>#N/A</v>
      </c>
      <c r="AC2990" s="416" t="e">
        <f t="shared" si="235"/>
        <v>#N/A</v>
      </c>
    </row>
    <row r="2991" ht="22.5" customHeight="1" spans="1:29">
      <c r="A2991" s="421"/>
      <c r="B2991" s="422"/>
      <c r="C2991" s="422"/>
      <c r="D2991" s="421"/>
      <c r="E2991" s="421"/>
      <c r="F2991" s="421"/>
      <c r="G2991" s="421"/>
      <c r="H2991" s="421"/>
      <c r="I2991" s="421"/>
      <c r="J2991" s="421"/>
      <c r="K2991" s="421"/>
      <c r="L2991" s="421"/>
      <c r="M2991" s="421"/>
      <c r="N2991" s="426"/>
      <c r="O2991" s="426"/>
      <c r="P2991" s="427"/>
      <c r="Q2991" s="427"/>
      <c r="R2991" s="426"/>
      <c r="S2991" s="426"/>
      <c r="T2991" s="426"/>
      <c r="U2991" s="426"/>
      <c r="V2991" s="426"/>
      <c r="W2991" s="426"/>
      <c r="X2991" s="427"/>
      <c r="Y2991" s="416" t="e">
        <f t="shared" si="231"/>
        <v>#N/A</v>
      </c>
      <c r="Z2991" s="416" t="e">
        <f t="shared" si="232"/>
        <v>#N/A</v>
      </c>
      <c r="AA2991" s="416" t="str">
        <f t="shared" si="233"/>
        <v/>
      </c>
      <c r="AB2991" s="416" t="e">
        <f t="shared" si="234"/>
        <v>#N/A</v>
      </c>
      <c r="AC2991" s="416" t="e">
        <f t="shared" si="235"/>
        <v>#N/A</v>
      </c>
    </row>
    <row r="2992" ht="22.5" customHeight="1" spans="1:29">
      <c r="A2992" s="421"/>
      <c r="B2992" s="422"/>
      <c r="C2992" s="422"/>
      <c r="D2992" s="421"/>
      <c r="E2992" s="421"/>
      <c r="F2992" s="421"/>
      <c r="G2992" s="421"/>
      <c r="H2992" s="421"/>
      <c r="I2992" s="421"/>
      <c r="J2992" s="421"/>
      <c r="K2992" s="421"/>
      <c r="L2992" s="421"/>
      <c r="M2992" s="421"/>
      <c r="N2992" s="426"/>
      <c r="O2992" s="426"/>
      <c r="P2992" s="427"/>
      <c r="Q2992" s="427"/>
      <c r="R2992" s="426"/>
      <c r="S2992" s="426"/>
      <c r="T2992" s="426"/>
      <c r="U2992" s="426"/>
      <c r="V2992" s="426"/>
      <c r="W2992" s="426"/>
      <c r="X2992" s="427"/>
      <c r="Y2992" s="416" t="e">
        <f t="shared" si="231"/>
        <v>#N/A</v>
      </c>
      <c r="Z2992" s="416" t="e">
        <f t="shared" si="232"/>
        <v>#N/A</v>
      </c>
      <c r="AA2992" s="416" t="str">
        <f t="shared" si="233"/>
        <v/>
      </c>
      <c r="AB2992" s="416" t="e">
        <f t="shared" si="234"/>
        <v>#N/A</v>
      </c>
      <c r="AC2992" s="416" t="e">
        <f t="shared" si="235"/>
        <v>#N/A</v>
      </c>
    </row>
    <row r="2993" ht="22.5" customHeight="1" spans="1:29">
      <c r="A2993" s="421"/>
      <c r="B2993" s="422"/>
      <c r="C2993" s="422"/>
      <c r="D2993" s="421"/>
      <c r="E2993" s="421"/>
      <c r="F2993" s="421"/>
      <c r="G2993" s="421"/>
      <c r="H2993" s="421"/>
      <c r="I2993" s="421"/>
      <c r="J2993" s="421"/>
      <c r="K2993" s="421"/>
      <c r="L2993" s="421"/>
      <c r="M2993" s="421"/>
      <c r="N2993" s="426"/>
      <c r="O2993" s="426"/>
      <c r="P2993" s="427"/>
      <c r="Q2993" s="427"/>
      <c r="R2993" s="426"/>
      <c r="S2993" s="426"/>
      <c r="T2993" s="426"/>
      <c r="U2993" s="426"/>
      <c r="V2993" s="426"/>
      <c r="W2993" s="426"/>
      <c r="X2993" s="427"/>
      <c r="Y2993" s="416" t="e">
        <f t="shared" si="231"/>
        <v>#N/A</v>
      </c>
      <c r="Z2993" s="416" t="e">
        <f t="shared" si="232"/>
        <v>#N/A</v>
      </c>
      <c r="AA2993" s="416" t="str">
        <f t="shared" si="233"/>
        <v/>
      </c>
      <c r="AB2993" s="416" t="e">
        <f t="shared" si="234"/>
        <v>#N/A</v>
      </c>
      <c r="AC2993" s="416" t="e">
        <f t="shared" si="235"/>
        <v>#N/A</v>
      </c>
    </row>
    <row r="2994" ht="22.5" customHeight="1" spans="1:29">
      <c r="A2994" s="421"/>
      <c r="B2994" s="422"/>
      <c r="C2994" s="422"/>
      <c r="D2994" s="421"/>
      <c r="E2994" s="421"/>
      <c r="F2994" s="421"/>
      <c r="G2994" s="421"/>
      <c r="H2994" s="421"/>
      <c r="I2994" s="421"/>
      <c r="J2994" s="421"/>
      <c r="K2994" s="421"/>
      <c r="L2994" s="421"/>
      <c r="M2994" s="421"/>
      <c r="N2994" s="426"/>
      <c r="O2994" s="426"/>
      <c r="P2994" s="427"/>
      <c r="Q2994" s="427"/>
      <c r="R2994" s="426"/>
      <c r="S2994" s="426"/>
      <c r="T2994" s="426"/>
      <c r="U2994" s="426"/>
      <c r="V2994" s="426"/>
      <c r="W2994" s="426"/>
      <c r="X2994" s="427"/>
      <c r="Y2994" s="416" t="e">
        <f t="shared" si="231"/>
        <v>#N/A</v>
      </c>
      <c r="Z2994" s="416" t="e">
        <f t="shared" si="232"/>
        <v>#N/A</v>
      </c>
      <c r="AA2994" s="416" t="str">
        <f t="shared" si="233"/>
        <v/>
      </c>
      <c r="AB2994" s="416" t="e">
        <f t="shared" si="234"/>
        <v>#N/A</v>
      </c>
      <c r="AC2994" s="416" t="e">
        <f t="shared" si="235"/>
        <v>#N/A</v>
      </c>
    </row>
    <row r="2995" ht="22.5" customHeight="1" spans="1:29">
      <c r="A2995" s="421"/>
      <c r="B2995" s="422"/>
      <c r="C2995" s="422"/>
      <c r="D2995" s="421"/>
      <c r="E2995" s="421"/>
      <c r="F2995" s="421"/>
      <c r="G2995" s="421"/>
      <c r="H2995" s="421"/>
      <c r="I2995" s="421"/>
      <c r="J2995" s="421"/>
      <c r="K2995" s="421"/>
      <c r="L2995" s="421"/>
      <c r="M2995" s="421"/>
      <c r="N2995" s="426"/>
      <c r="O2995" s="426"/>
      <c r="P2995" s="427"/>
      <c r="Q2995" s="427"/>
      <c r="R2995" s="426"/>
      <c r="S2995" s="426"/>
      <c r="T2995" s="426"/>
      <c r="U2995" s="426"/>
      <c r="V2995" s="426"/>
      <c r="W2995" s="426"/>
      <c r="X2995" s="427"/>
      <c r="Y2995" s="416" t="e">
        <f t="shared" si="231"/>
        <v>#N/A</v>
      </c>
      <c r="Z2995" s="416" t="e">
        <f t="shared" si="232"/>
        <v>#N/A</v>
      </c>
      <c r="AA2995" s="416" t="str">
        <f t="shared" si="233"/>
        <v/>
      </c>
      <c r="AB2995" s="416" t="e">
        <f t="shared" si="234"/>
        <v>#N/A</v>
      </c>
      <c r="AC2995" s="416" t="e">
        <f t="shared" si="235"/>
        <v>#N/A</v>
      </c>
    </row>
    <row r="2996" ht="22.5" customHeight="1" spans="1:29">
      <c r="A2996" s="421"/>
      <c r="B2996" s="422"/>
      <c r="C2996" s="422"/>
      <c r="D2996" s="421"/>
      <c r="E2996" s="421"/>
      <c r="F2996" s="421"/>
      <c r="G2996" s="421"/>
      <c r="H2996" s="421"/>
      <c r="I2996" s="421"/>
      <c r="J2996" s="421"/>
      <c r="K2996" s="421"/>
      <c r="L2996" s="421"/>
      <c r="M2996" s="421"/>
      <c r="N2996" s="426"/>
      <c r="O2996" s="426"/>
      <c r="P2996" s="427"/>
      <c r="Q2996" s="427"/>
      <c r="R2996" s="426"/>
      <c r="S2996" s="426"/>
      <c r="T2996" s="426"/>
      <c r="U2996" s="426"/>
      <c r="V2996" s="426"/>
      <c r="W2996" s="426"/>
      <c r="X2996" s="427"/>
      <c r="Y2996" s="416" t="e">
        <f t="shared" si="231"/>
        <v>#N/A</v>
      </c>
      <c r="Z2996" s="416" t="e">
        <f t="shared" si="232"/>
        <v>#N/A</v>
      </c>
      <c r="AA2996" s="416" t="str">
        <f t="shared" si="233"/>
        <v/>
      </c>
      <c r="AB2996" s="416" t="e">
        <f t="shared" si="234"/>
        <v>#N/A</v>
      </c>
      <c r="AC2996" s="416" t="e">
        <f t="shared" si="235"/>
        <v>#N/A</v>
      </c>
    </row>
    <row r="2997" ht="22.5" customHeight="1" spans="1:29">
      <c r="A2997" s="421"/>
      <c r="B2997" s="422"/>
      <c r="C2997" s="422"/>
      <c r="D2997" s="421"/>
      <c r="E2997" s="421"/>
      <c r="F2997" s="421"/>
      <c r="G2997" s="421"/>
      <c r="H2997" s="421"/>
      <c r="I2997" s="421"/>
      <c r="J2997" s="421"/>
      <c r="K2997" s="421"/>
      <c r="L2997" s="421"/>
      <c r="M2997" s="421"/>
      <c r="N2997" s="426"/>
      <c r="O2997" s="426"/>
      <c r="P2997" s="427"/>
      <c r="Q2997" s="427"/>
      <c r="R2997" s="426"/>
      <c r="S2997" s="426"/>
      <c r="T2997" s="426"/>
      <c r="U2997" s="426"/>
      <c r="V2997" s="426"/>
      <c r="W2997" s="426"/>
      <c r="X2997" s="427"/>
      <c r="Y2997" s="416" t="e">
        <f t="shared" si="231"/>
        <v>#N/A</v>
      </c>
      <c r="Z2997" s="416" t="e">
        <f t="shared" si="232"/>
        <v>#N/A</v>
      </c>
      <c r="AA2997" s="416" t="str">
        <f t="shared" si="233"/>
        <v/>
      </c>
      <c r="AB2997" s="416" t="e">
        <f t="shared" si="234"/>
        <v>#N/A</v>
      </c>
      <c r="AC2997" s="416" t="e">
        <f t="shared" si="235"/>
        <v>#N/A</v>
      </c>
    </row>
    <row r="2998" ht="22.5" customHeight="1" spans="1:29">
      <c r="A2998" s="421"/>
      <c r="B2998" s="422"/>
      <c r="C2998" s="422"/>
      <c r="D2998" s="421"/>
      <c r="E2998" s="421"/>
      <c r="F2998" s="421"/>
      <c r="G2998" s="421"/>
      <c r="H2998" s="421"/>
      <c r="I2998" s="421"/>
      <c r="J2998" s="421"/>
      <c r="K2998" s="421"/>
      <c r="L2998" s="421"/>
      <c r="M2998" s="421"/>
      <c r="N2998" s="426"/>
      <c r="O2998" s="426"/>
      <c r="P2998" s="427"/>
      <c r="Q2998" s="427"/>
      <c r="R2998" s="426"/>
      <c r="S2998" s="426"/>
      <c r="T2998" s="426"/>
      <c r="U2998" s="426"/>
      <c r="V2998" s="426"/>
      <c r="W2998" s="426"/>
      <c r="X2998" s="427"/>
      <c r="Y2998" s="416" t="e">
        <f t="shared" si="231"/>
        <v>#N/A</v>
      </c>
      <c r="Z2998" s="416" t="e">
        <f t="shared" si="232"/>
        <v>#N/A</v>
      </c>
      <c r="AA2998" s="416" t="str">
        <f t="shared" si="233"/>
        <v/>
      </c>
      <c r="AB2998" s="416" t="e">
        <f t="shared" si="234"/>
        <v>#N/A</v>
      </c>
      <c r="AC2998" s="416" t="e">
        <f t="shared" si="235"/>
        <v>#N/A</v>
      </c>
    </row>
    <row r="2999" ht="22.5" customHeight="1" spans="1:29">
      <c r="A2999" s="421"/>
      <c r="B2999" s="422"/>
      <c r="C2999" s="422"/>
      <c r="D2999" s="421"/>
      <c r="E2999" s="421"/>
      <c r="F2999" s="421"/>
      <c r="G2999" s="421"/>
      <c r="H2999" s="421"/>
      <c r="I2999" s="421"/>
      <c r="J2999" s="421"/>
      <c r="K2999" s="421"/>
      <c r="L2999" s="421"/>
      <c r="M2999" s="421"/>
      <c r="N2999" s="426"/>
      <c r="O2999" s="426"/>
      <c r="P2999" s="427"/>
      <c r="Q2999" s="427"/>
      <c r="R2999" s="426"/>
      <c r="S2999" s="426"/>
      <c r="T2999" s="426"/>
      <c r="U2999" s="426"/>
      <c r="V2999" s="426"/>
      <c r="W2999" s="426"/>
      <c r="X2999" s="427"/>
      <c r="Y2999" s="416" t="e">
        <f t="shared" si="231"/>
        <v>#N/A</v>
      </c>
      <c r="Z2999" s="416" t="e">
        <f t="shared" si="232"/>
        <v>#N/A</v>
      </c>
      <c r="AA2999" s="416" t="str">
        <f t="shared" si="233"/>
        <v/>
      </c>
      <c r="AB2999" s="416" t="e">
        <f t="shared" si="234"/>
        <v>#N/A</v>
      </c>
      <c r="AC2999" s="416" t="e">
        <f t="shared" si="235"/>
        <v>#N/A</v>
      </c>
    </row>
    <row r="3000" ht="22.5" customHeight="1" spans="1:29">
      <c r="A3000" s="421"/>
      <c r="B3000" s="422"/>
      <c r="C3000" s="422"/>
      <c r="D3000" s="421"/>
      <c r="E3000" s="421"/>
      <c r="F3000" s="421"/>
      <c r="G3000" s="421"/>
      <c r="H3000" s="421"/>
      <c r="I3000" s="421"/>
      <c r="J3000" s="421"/>
      <c r="K3000" s="421"/>
      <c r="L3000" s="421"/>
      <c r="M3000" s="421"/>
      <c r="N3000" s="426"/>
      <c r="O3000" s="426"/>
      <c r="P3000" s="427"/>
      <c r="Q3000" s="427"/>
      <c r="R3000" s="426"/>
      <c r="S3000" s="426"/>
      <c r="T3000" s="426"/>
      <c r="U3000" s="426"/>
      <c r="V3000" s="426"/>
      <c r="W3000" s="426"/>
      <c r="X3000" s="427"/>
      <c r="Y3000" s="416" t="e">
        <f t="shared" si="231"/>
        <v>#N/A</v>
      </c>
      <c r="Z3000" s="416" t="e">
        <f t="shared" si="232"/>
        <v>#N/A</v>
      </c>
      <c r="AA3000" s="416" t="str">
        <f t="shared" si="233"/>
        <v/>
      </c>
      <c r="AB3000" s="416" t="e">
        <f t="shared" si="234"/>
        <v>#N/A</v>
      </c>
      <c r="AC3000" s="416" t="e">
        <f t="shared" si="235"/>
        <v>#N/A</v>
      </c>
    </row>
    <row r="3001" ht="22.5" customHeight="1" spans="1:29">
      <c r="A3001" s="421"/>
      <c r="B3001" s="422"/>
      <c r="C3001" s="422"/>
      <c r="D3001" s="421"/>
      <c r="E3001" s="421"/>
      <c r="F3001" s="421"/>
      <c r="G3001" s="421"/>
      <c r="H3001" s="421"/>
      <c r="I3001" s="421"/>
      <c r="J3001" s="421"/>
      <c r="K3001" s="421"/>
      <c r="L3001" s="421"/>
      <c r="M3001" s="421"/>
      <c r="N3001" s="426"/>
      <c r="O3001" s="426"/>
      <c r="P3001" s="427"/>
      <c r="Q3001" s="427"/>
      <c r="R3001" s="426"/>
      <c r="S3001" s="426"/>
      <c r="T3001" s="426"/>
      <c r="U3001" s="426"/>
      <c r="V3001" s="426"/>
      <c r="W3001" s="426"/>
      <c r="X3001" s="427"/>
      <c r="Y3001" s="416" t="e">
        <f t="shared" si="231"/>
        <v>#N/A</v>
      </c>
      <c r="Z3001" s="416" t="e">
        <f t="shared" si="232"/>
        <v>#N/A</v>
      </c>
      <c r="AA3001" s="416" t="str">
        <f t="shared" si="233"/>
        <v/>
      </c>
      <c r="AB3001" s="416" t="e">
        <f t="shared" si="234"/>
        <v>#N/A</v>
      </c>
      <c r="AC3001" s="416" t="e">
        <f t="shared" si="235"/>
        <v>#N/A</v>
      </c>
    </row>
    <row r="3002" ht="22.5" customHeight="1" spans="1:29">
      <c r="A3002" s="421"/>
      <c r="B3002" s="422"/>
      <c r="C3002" s="422"/>
      <c r="D3002" s="421"/>
      <c r="E3002" s="421"/>
      <c r="F3002" s="421"/>
      <c r="G3002" s="421"/>
      <c r="H3002" s="421"/>
      <c r="I3002" s="421"/>
      <c r="J3002" s="421"/>
      <c r="K3002" s="421"/>
      <c r="L3002" s="421"/>
      <c r="M3002" s="421"/>
      <c r="N3002" s="426"/>
      <c r="O3002" s="426"/>
      <c r="P3002" s="427"/>
      <c r="Q3002" s="427"/>
      <c r="R3002" s="426"/>
      <c r="S3002" s="426"/>
      <c r="T3002" s="426"/>
      <c r="U3002" s="426"/>
      <c r="V3002" s="426"/>
      <c r="W3002" s="426"/>
      <c r="X3002" s="427"/>
      <c r="Y3002" s="416" t="e">
        <f t="shared" si="231"/>
        <v>#N/A</v>
      </c>
      <c r="Z3002" s="416" t="e">
        <f t="shared" si="232"/>
        <v>#N/A</v>
      </c>
      <c r="AA3002" s="416" t="str">
        <f t="shared" si="233"/>
        <v/>
      </c>
      <c r="AB3002" s="416" t="e">
        <f t="shared" si="234"/>
        <v>#N/A</v>
      </c>
      <c r="AC3002" s="416" t="e">
        <f t="shared" si="235"/>
        <v>#N/A</v>
      </c>
    </row>
    <row r="3003" ht="22.5" customHeight="1" spans="1:29">
      <c r="A3003" s="421"/>
      <c r="B3003" s="422"/>
      <c r="C3003" s="422"/>
      <c r="D3003" s="421"/>
      <c r="E3003" s="421"/>
      <c r="F3003" s="421"/>
      <c r="G3003" s="421"/>
      <c r="H3003" s="421"/>
      <c r="I3003" s="421"/>
      <c r="J3003" s="421"/>
      <c r="K3003" s="421"/>
      <c r="L3003" s="421"/>
      <c r="M3003" s="421"/>
      <c r="N3003" s="426"/>
      <c r="O3003" s="426"/>
      <c r="P3003" s="427"/>
      <c r="Q3003" s="427"/>
      <c r="R3003" s="426"/>
      <c r="S3003" s="426"/>
      <c r="T3003" s="426"/>
      <c r="U3003" s="426"/>
      <c r="V3003" s="426"/>
      <c r="W3003" s="426"/>
      <c r="X3003" s="427"/>
      <c r="Y3003" s="416" t="e">
        <f t="shared" si="231"/>
        <v>#N/A</v>
      </c>
      <c r="Z3003" s="416" t="e">
        <f t="shared" si="232"/>
        <v>#N/A</v>
      </c>
      <c r="AA3003" s="416" t="str">
        <f t="shared" si="233"/>
        <v/>
      </c>
      <c r="AB3003" s="416" t="e">
        <f t="shared" si="234"/>
        <v>#N/A</v>
      </c>
      <c r="AC3003" s="416" t="e">
        <f t="shared" si="235"/>
        <v>#N/A</v>
      </c>
    </row>
    <row r="3004" ht="22.5" customHeight="1" spans="1:29">
      <c r="A3004" s="421"/>
      <c r="B3004" s="422"/>
      <c r="C3004" s="422"/>
      <c r="D3004" s="421"/>
      <c r="E3004" s="421"/>
      <c r="F3004" s="421"/>
      <c r="G3004" s="421"/>
      <c r="H3004" s="421"/>
      <c r="I3004" s="421"/>
      <c r="J3004" s="421"/>
      <c r="K3004" s="421"/>
      <c r="L3004" s="421"/>
      <c r="M3004" s="421"/>
      <c r="N3004" s="426"/>
      <c r="O3004" s="426"/>
      <c r="P3004" s="427"/>
      <c r="Q3004" s="427"/>
      <c r="R3004" s="426"/>
      <c r="S3004" s="426"/>
      <c r="T3004" s="426"/>
      <c r="U3004" s="426"/>
      <c r="V3004" s="426"/>
      <c r="W3004" s="426"/>
      <c r="X3004" s="427"/>
      <c r="Y3004" s="416" t="e">
        <f t="shared" si="231"/>
        <v>#N/A</v>
      </c>
      <c r="Z3004" s="416" t="e">
        <f t="shared" si="232"/>
        <v>#N/A</v>
      </c>
      <c r="AA3004" s="416" t="str">
        <f t="shared" si="233"/>
        <v/>
      </c>
      <c r="AB3004" s="416" t="e">
        <f t="shared" si="234"/>
        <v>#N/A</v>
      </c>
      <c r="AC3004" s="416" t="e">
        <f t="shared" si="235"/>
        <v>#N/A</v>
      </c>
    </row>
    <row r="3005" ht="22.5" customHeight="1" spans="1:29">
      <c r="A3005" s="421"/>
      <c r="B3005" s="422"/>
      <c r="C3005" s="422"/>
      <c r="D3005" s="421"/>
      <c r="E3005" s="421"/>
      <c r="F3005" s="421"/>
      <c r="G3005" s="421"/>
      <c r="H3005" s="421"/>
      <c r="I3005" s="421"/>
      <c r="J3005" s="421"/>
      <c r="K3005" s="421"/>
      <c r="L3005" s="421"/>
      <c r="M3005" s="421"/>
      <c r="N3005" s="426"/>
      <c r="O3005" s="426"/>
      <c r="P3005" s="427"/>
      <c r="Q3005" s="427"/>
      <c r="R3005" s="426"/>
      <c r="S3005" s="426"/>
      <c r="T3005" s="426"/>
      <c r="U3005" s="426"/>
      <c r="V3005" s="426"/>
      <c r="W3005" s="426"/>
      <c r="X3005" s="427"/>
      <c r="Y3005" s="416" t="e">
        <f t="shared" si="231"/>
        <v>#N/A</v>
      </c>
      <c r="Z3005" s="416" t="e">
        <f t="shared" si="232"/>
        <v>#N/A</v>
      </c>
      <c r="AA3005" s="416" t="str">
        <f t="shared" si="233"/>
        <v/>
      </c>
      <c r="AB3005" s="416" t="e">
        <f t="shared" si="234"/>
        <v>#N/A</v>
      </c>
      <c r="AC3005" s="416" t="e">
        <f t="shared" si="235"/>
        <v>#N/A</v>
      </c>
    </row>
    <row r="3006" ht="22.5" customHeight="1" spans="1:29">
      <c r="A3006" s="421"/>
      <c r="B3006" s="422"/>
      <c r="C3006" s="422"/>
      <c r="D3006" s="421"/>
      <c r="E3006" s="421"/>
      <c r="F3006" s="421"/>
      <c r="G3006" s="421"/>
      <c r="H3006" s="421"/>
      <c r="I3006" s="421"/>
      <c r="J3006" s="421"/>
      <c r="K3006" s="421"/>
      <c r="L3006" s="421"/>
      <c r="M3006" s="421"/>
      <c r="N3006" s="426"/>
      <c r="O3006" s="426"/>
      <c r="P3006" s="427"/>
      <c r="Q3006" s="427"/>
      <c r="R3006" s="426"/>
      <c r="S3006" s="426"/>
      <c r="T3006" s="426"/>
      <c r="U3006" s="426"/>
      <c r="V3006" s="426"/>
      <c r="W3006" s="426"/>
      <c r="X3006" s="427"/>
      <c r="Y3006" s="416" t="e">
        <f t="shared" si="231"/>
        <v>#N/A</v>
      </c>
      <c r="Z3006" s="416" t="e">
        <f t="shared" si="232"/>
        <v>#N/A</v>
      </c>
      <c r="AA3006" s="416" t="str">
        <f t="shared" si="233"/>
        <v/>
      </c>
      <c r="AB3006" s="416" t="e">
        <f t="shared" si="234"/>
        <v>#N/A</v>
      </c>
      <c r="AC3006" s="416" t="e">
        <f t="shared" si="235"/>
        <v>#N/A</v>
      </c>
    </row>
    <row r="3007" ht="22.5" customHeight="1" spans="1:29">
      <c r="A3007" s="421"/>
      <c r="B3007" s="422"/>
      <c r="C3007" s="422"/>
      <c r="D3007" s="421"/>
      <c r="E3007" s="421"/>
      <c r="F3007" s="421"/>
      <c r="G3007" s="421"/>
      <c r="H3007" s="421"/>
      <c r="I3007" s="421"/>
      <c r="J3007" s="421"/>
      <c r="K3007" s="421"/>
      <c r="L3007" s="421"/>
      <c r="M3007" s="421"/>
      <c r="N3007" s="426"/>
      <c r="O3007" s="426"/>
      <c r="P3007" s="427"/>
      <c r="Q3007" s="427"/>
      <c r="R3007" s="426"/>
      <c r="S3007" s="426"/>
      <c r="T3007" s="426"/>
      <c r="U3007" s="426"/>
      <c r="V3007" s="426"/>
      <c r="W3007" s="426"/>
      <c r="X3007" s="427"/>
      <c r="Y3007" s="416" t="e">
        <f t="shared" si="231"/>
        <v>#N/A</v>
      </c>
      <c r="Z3007" s="416" t="e">
        <f t="shared" si="232"/>
        <v>#N/A</v>
      </c>
      <c r="AA3007" s="416" t="str">
        <f t="shared" si="233"/>
        <v/>
      </c>
      <c r="AB3007" s="416" t="e">
        <f t="shared" si="234"/>
        <v>#N/A</v>
      </c>
      <c r="AC3007" s="416" t="e">
        <f t="shared" si="235"/>
        <v>#N/A</v>
      </c>
    </row>
    <row r="3008" ht="22.5" customHeight="1" spans="1:29">
      <c r="A3008" s="421"/>
      <c r="B3008" s="422"/>
      <c r="C3008" s="422"/>
      <c r="D3008" s="421"/>
      <c r="E3008" s="421"/>
      <c r="F3008" s="421"/>
      <c r="G3008" s="421"/>
      <c r="H3008" s="421"/>
      <c r="I3008" s="421"/>
      <c r="J3008" s="421"/>
      <c r="K3008" s="421"/>
      <c r="L3008" s="421"/>
      <c r="M3008" s="421"/>
      <c r="N3008" s="426"/>
      <c r="O3008" s="426"/>
      <c r="P3008" s="427"/>
      <c r="Q3008" s="427"/>
      <c r="R3008" s="426"/>
      <c r="S3008" s="426"/>
      <c r="T3008" s="426"/>
      <c r="U3008" s="426"/>
      <c r="V3008" s="426"/>
      <c r="W3008" s="426"/>
      <c r="X3008" s="427"/>
      <c r="Y3008" s="416" t="e">
        <f t="shared" si="231"/>
        <v>#N/A</v>
      </c>
      <c r="Z3008" s="416" t="e">
        <f t="shared" si="232"/>
        <v>#N/A</v>
      </c>
      <c r="AA3008" s="416" t="str">
        <f t="shared" si="233"/>
        <v/>
      </c>
      <c r="AB3008" s="416" t="e">
        <f t="shared" si="234"/>
        <v>#N/A</v>
      </c>
      <c r="AC3008" s="416" t="e">
        <f t="shared" si="235"/>
        <v>#N/A</v>
      </c>
    </row>
    <row r="3009" ht="22.5" customHeight="1" spans="1:29">
      <c r="A3009" s="421"/>
      <c r="B3009" s="422"/>
      <c r="C3009" s="422"/>
      <c r="D3009" s="421"/>
      <c r="E3009" s="421"/>
      <c r="F3009" s="421"/>
      <c r="G3009" s="421"/>
      <c r="H3009" s="421"/>
      <c r="I3009" s="421"/>
      <c r="J3009" s="421"/>
      <c r="K3009" s="421"/>
      <c r="L3009" s="421"/>
      <c r="M3009" s="421"/>
      <c r="N3009" s="426"/>
      <c r="O3009" s="426"/>
      <c r="P3009" s="427"/>
      <c r="Q3009" s="427"/>
      <c r="R3009" s="426"/>
      <c r="S3009" s="426"/>
      <c r="T3009" s="426"/>
      <c r="U3009" s="426"/>
      <c r="V3009" s="426"/>
      <c r="W3009" s="426"/>
      <c r="X3009" s="427"/>
      <c r="Y3009" s="416" t="e">
        <f t="shared" si="231"/>
        <v>#N/A</v>
      </c>
      <c r="Z3009" s="416" t="e">
        <f t="shared" si="232"/>
        <v>#N/A</v>
      </c>
      <c r="AA3009" s="416" t="str">
        <f t="shared" si="233"/>
        <v/>
      </c>
      <c r="AB3009" s="416" t="e">
        <f t="shared" si="234"/>
        <v>#N/A</v>
      </c>
      <c r="AC3009" s="416" t="e">
        <f t="shared" si="235"/>
        <v>#N/A</v>
      </c>
    </row>
    <row r="3010" ht="22.5" customHeight="1" spans="1:29">
      <c r="A3010" s="421"/>
      <c r="B3010" s="422"/>
      <c r="C3010" s="422"/>
      <c r="D3010" s="421"/>
      <c r="E3010" s="421"/>
      <c r="F3010" s="421"/>
      <c r="G3010" s="421"/>
      <c r="H3010" s="421"/>
      <c r="I3010" s="421"/>
      <c r="J3010" s="421"/>
      <c r="K3010" s="421"/>
      <c r="L3010" s="421"/>
      <c r="M3010" s="421"/>
      <c r="N3010" s="426"/>
      <c r="O3010" s="426"/>
      <c r="P3010" s="427"/>
      <c r="Q3010" s="427"/>
      <c r="R3010" s="426"/>
      <c r="S3010" s="426"/>
      <c r="T3010" s="426"/>
      <c r="U3010" s="426"/>
      <c r="V3010" s="426"/>
      <c r="W3010" s="426"/>
      <c r="X3010" s="427"/>
      <c r="Y3010" s="416" t="e">
        <f t="shared" si="231"/>
        <v>#N/A</v>
      </c>
      <c r="Z3010" s="416" t="e">
        <f t="shared" si="232"/>
        <v>#N/A</v>
      </c>
      <c r="AA3010" s="416" t="str">
        <f t="shared" si="233"/>
        <v/>
      </c>
      <c r="AB3010" s="416" t="e">
        <f t="shared" si="234"/>
        <v>#N/A</v>
      </c>
      <c r="AC3010" s="416" t="e">
        <f t="shared" si="235"/>
        <v>#N/A</v>
      </c>
    </row>
    <row r="3011" ht="22.5" customHeight="1" spans="1:29">
      <c r="A3011" s="421"/>
      <c r="B3011" s="422"/>
      <c r="C3011" s="422"/>
      <c r="D3011" s="421"/>
      <c r="E3011" s="421"/>
      <c r="F3011" s="421"/>
      <c r="G3011" s="421"/>
      <c r="H3011" s="421"/>
      <c r="I3011" s="421"/>
      <c r="J3011" s="421"/>
      <c r="K3011" s="421"/>
      <c r="L3011" s="421"/>
      <c r="M3011" s="421"/>
      <c r="N3011" s="426"/>
      <c r="O3011" s="426"/>
      <c r="P3011" s="427"/>
      <c r="Q3011" s="427"/>
      <c r="R3011" s="426"/>
      <c r="S3011" s="426"/>
      <c r="T3011" s="426"/>
      <c r="U3011" s="426"/>
      <c r="V3011" s="426"/>
      <c r="W3011" s="426"/>
      <c r="X3011" s="427"/>
      <c r="Y3011" s="416" t="e">
        <f t="shared" si="231"/>
        <v>#N/A</v>
      </c>
      <c r="Z3011" s="416" t="e">
        <f t="shared" si="232"/>
        <v>#N/A</v>
      </c>
      <c r="AA3011" s="416" t="str">
        <f t="shared" si="233"/>
        <v/>
      </c>
      <c r="AB3011" s="416" t="e">
        <f t="shared" si="234"/>
        <v>#N/A</v>
      </c>
      <c r="AC3011" s="416" t="e">
        <f t="shared" si="235"/>
        <v>#N/A</v>
      </c>
    </row>
    <row r="3012" ht="22.5" customHeight="1" spans="1:29">
      <c r="A3012" s="421"/>
      <c r="B3012" s="422"/>
      <c r="C3012" s="422"/>
      <c r="D3012" s="421"/>
      <c r="E3012" s="421"/>
      <c r="F3012" s="421"/>
      <c r="G3012" s="421"/>
      <c r="H3012" s="421"/>
      <c r="I3012" s="421"/>
      <c r="J3012" s="421"/>
      <c r="K3012" s="421"/>
      <c r="L3012" s="421"/>
      <c r="M3012" s="421"/>
      <c r="N3012" s="426"/>
      <c r="O3012" s="426"/>
      <c r="P3012" s="427"/>
      <c r="Q3012" s="427"/>
      <c r="R3012" s="426"/>
      <c r="S3012" s="426"/>
      <c r="T3012" s="426"/>
      <c r="U3012" s="426"/>
      <c r="V3012" s="426"/>
      <c r="W3012" s="426"/>
      <c r="X3012" s="427"/>
      <c r="Y3012" s="416" t="e">
        <f t="shared" si="231"/>
        <v>#N/A</v>
      </c>
      <c r="Z3012" s="416" t="e">
        <f t="shared" si="232"/>
        <v>#N/A</v>
      </c>
      <c r="AA3012" s="416" t="str">
        <f t="shared" si="233"/>
        <v/>
      </c>
      <c r="AB3012" s="416" t="e">
        <f t="shared" si="234"/>
        <v>#N/A</v>
      </c>
      <c r="AC3012" s="416" t="e">
        <f t="shared" si="235"/>
        <v>#N/A</v>
      </c>
    </row>
    <row r="3013" ht="22.5" customHeight="1" spans="1:29">
      <c r="A3013" s="421"/>
      <c r="B3013" s="422"/>
      <c r="C3013" s="422"/>
      <c r="D3013" s="421"/>
      <c r="E3013" s="421"/>
      <c r="F3013" s="421"/>
      <c r="G3013" s="421"/>
      <c r="H3013" s="421"/>
      <c r="I3013" s="421"/>
      <c r="J3013" s="421"/>
      <c r="K3013" s="421"/>
      <c r="L3013" s="421"/>
      <c r="M3013" s="421"/>
      <c r="N3013" s="426"/>
      <c r="O3013" s="426"/>
      <c r="P3013" s="427"/>
      <c r="Q3013" s="427"/>
      <c r="R3013" s="426"/>
      <c r="S3013" s="426"/>
      <c r="T3013" s="426"/>
      <c r="U3013" s="426"/>
      <c r="V3013" s="426"/>
      <c r="W3013" s="426"/>
      <c r="X3013" s="427"/>
      <c r="Y3013" s="416" t="e">
        <f t="shared" si="231"/>
        <v>#N/A</v>
      </c>
      <c r="Z3013" s="416" t="e">
        <f t="shared" si="232"/>
        <v>#N/A</v>
      </c>
      <c r="AA3013" s="416" t="str">
        <f t="shared" si="233"/>
        <v/>
      </c>
      <c r="AB3013" s="416" t="e">
        <f t="shared" si="234"/>
        <v>#N/A</v>
      </c>
      <c r="AC3013" s="416" t="e">
        <f t="shared" si="235"/>
        <v>#N/A</v>
      </c>
    </row>
    <row r="3014" ht="22.5" customHeight="1" spans="1:29">
      <c r="A3014" s="421"/>
      <c r="B3014" s="422"/>
      <c r="C3014" s="422"/>
      <c r="D3014" s="421"/>
      <c r="E3014" s="421"/>
      <c r="F3014" s="421"/>
      <c r="G3014" s="421"/>
      <c r="H3014" s="421"/>
      <c r="I3014" s="421"/>
      <c r="J3014" s="421"/>
      <c r="K3014" s="421"/>
      <c r="L3014" s="421"/>
      <c r="M3014" s="421"/>
      <c r="N3014" s="426"/>
      <c r="O3014" s="426"/>
      <c r="P3014" s="427"/>
      <c r="Q3014" s="427"/>
      <c r="R3014" s="426"/>
      <c r="S3014" s="426"/>
      <c r="T3014" s="426"/>
      <c r="U3014" s="426"/>
      <c r="V3014" s="426"/>
      <c r="W3014" s="426"/>
      <c r="X3014" s="427"/>
      <c r="Y3014" s="416" t="e">
        <f t="shared" si="231"/>
        <v>#N/A</v>
      </c>
      <c r="Z3014" s="416" t="e">
        <f t="shared" si="232"/>
        <v>#N/A</v>
      </c>
      <c r="AA3014" s="416" t="str">
        <f t="shared" si="233"/>
        <v/>
      </c>
      <c r="AB3014" s="416" t="e">
        <f t="shared" si="234"/>
        <v>#N/A</v>
      </c>
      <c r="AC3014" s="416" t="e">
        <f t="shared" si="235"/>
        <v>#N/A</v>
      </c>
    </row>
    <row r="3015" ht="22.5" customHeight="1" spans="1:29">
      <c r="A3015" s="421"/>
      <c r="B3015" s="422"/>
      <c r="C3015" s="422"/>
      <c r="D3015" s="421"/>
      <c r="E3015" s="421"/>
      <c r="F3015" s="421"/>
      <c r="G3015" s="421"/>
      <c r="H3015" s="421"/>
      <c r="I3015" s="421"/>
      <c r="J3015" s="421"/>
      <c r="K3015" s="421"/>
      <c r="L3015" s="421"/>
      <c r="M3015" s="421"/>
      <c r="N3015" s="426"/>
      <c r="O3015" s="426"/>
      <c r="P3015" s="427"/>
      <c r="Q3015" s="427"/>
      <c r="R3015" s="426"/>
      <c r="S3015" s="426"/>
      <c r="T3015" s="426"/>
      <c r="U3015" s="426"/>
      <c r="V3015" s="426"/>
      <c r="W3015" s="426"/>
      <c r="X3015" s="427"/>
      <c r="Y3015" s="416" t="e">
        <f t="shared" ref="Y3015:Y3078" si="236">_xlfn.IFS(LEFT(M3015,3)="003","三保支出",LEFT(M3015,3)="004","刚性支出",LEFT(M3015,3)="000","促发展支出")</f>
        <v>#N/A</v>
      </c>
      <c r="Z3015" s="416" t="e">
        <f t="shared" ref="Z3015:Z3078" si="237">_xlfn.IFS(LEFT(E3015,1)="3","项目支出",LEFT(E3015,1)="1","人员类支出",LEFT(E3015,1)="2","运转类支出")</f>
        <v>#N/A</v>
      </c>
      <c r="AA3015" s="416" t="str">
        <f t="shared" ref="AA3015:AA3078" si="238">LEFT(H3015,7)</f>
        <v/>
      </c>
      <c r="AB3015" s="416" t="e">
        <f t="shared" ref="AB3015:AB3078" si="239">_xlfn.IFS(LEFT(M3015,6)="003001","保工资",LEFT(M3015,6)="003002","保运转",LEFT(M3015,6)="003003","保基本民生")</f>
        <v>#N/A</v>
      </c>
      <c r="AC3015" s="416" t="e">
        <f t="shared" ref="AC3015:AC3078" si="240">IF(Z3015="项目支出","否","是")</f>
        <v>#N/A</v>
      </c>
    </row>
    <row r="3016" ht="22.5" customHeight="1" spans="1:29">
      <c r="A3016" s="421"/>
      <c r="B3016" s="422"/>
      <c r="C3016" s="422"/>
      <c r="D3016" s="421"/>
      <c r="E3016" s="421"/>
      <c r="F3016" s="421"/>
      <c r="G3016" s="421"/>
      <c r="H3016" s="421"/>
      <c r="I3016" s="421"/>
      <c r="J3016" s="421"/>
      <c r="K3016" s="421"/>
      <c r="L3016" s="421"/>
      <c r="M3016" s="421"/>
      <c r="N3016" s="426"/>
      <c r="O3016" s="426"/>
      <c r="P3016" s="427"/>
      <c r="Q3016" s="427"/>
      <c r="R3016" s="426"/>
      <c r="S3016" s="426"/>
      <c r="T3016" s="426"/>
      <c r="U3016" s="426"/>
      <c r="V3016" s="426"/>
      <c r="W3016" s="426"/>
      <c r="X3016" s="427"/>
      <c r="Y3016" s="416" t="e">
        <f t="shared" si="236"/>
        <v>#N/A</v>
      </c>
      <c r="Z3016" s="416" t="e">
        <f t="shared" si="237"/>
        <v>#N/A</v>
      </c>
      <c r="AA3016" s="416" t="str">
        <f t="shared" si="238"/>
        <v/>
      </c>
      <c r="AB3016" s="416" t="e">
        <f t="shared" si="239"/>
        <v>#N/A</v>
      </c>
      <c r="AC3016" s="416" t="e">
        <f t="shared" si="240"/>
        <v>#N/A</v>
      </c>
    </row>
    <row r="3017" ht="22.5" customHeight="1" spans="1:29">
      <c r="A3017" s="421"/>
      <c r="B3017" s="422"/>
      <c r="C3017" s="422"/>
      <c r="D3017" s="421"/>
      <c r="E3017" s="421"/>
      <c r="F3017" s="421"/>
      <c r="G3017" s="421"/>
      <c r="H3017" s="421"/>
      <c r="I3017" s="421"/>
      <c r="J3017" s="421"/>
      <c r="K3017" s="421"/>
      <c r="L3017" s="421"/>
      <c r="M3017" s="421"/>
      <c r="N3017" s="426"/>
      <c r="O3017" s="426"/>
      <c r="P3017" s="427"/>
      <c r="Q3017" s="427"/>
      <c r="R3017" s="426"/>
      <c r="S3017" s="426"/>
      <c r="T3017" s="426"/>
      <c r="U3017" s="426"/>
      <c r="V3017" s="426"/>
      <c r="W3017" s="426"/>
      <c r="X3017" s="427"/>
      <c r="Y3017" s="416" t="e">
        <f t="shared" si="236"/>
        <v>#N/A</v>
      </c>
      <c r="Z3017" s="416" t="e">
        <f t="shared" si="237"/>
        <v>#N/A</v>
      </c>
      <c r="AA3017" s="416" t="str">
        <f t="shared" si="238"/>
        <v/>
      </c>
      <c r="AB3017" s="416" t="e">
        <f t="shared" si="239"/>
        <v>#N/A</v>
      </c>
      <c r="AC3017" s="416" t="e">
        <f t="shared" si="240"/>
        <v>#N/A</v>
      </c>
    </row>
    <row r="3018" ht="22.5" customHeight="1" spans="1:29">
      <c r="A3018" s="421"/>
      <c r="B3018" s="422"/>
      <c r="C3018" s="422"/>
      <c r="D3018" s="421"/>
      <c r="E3018" s="421"/>
      <c r="F3018" s="421"/>
      <c r="G3018" s="421"/>
      <c r="H3018" s="421"/>
      <c r="I3018" s="421"/>
      <c r="J3018" s="421"/>
      <c r="K3018" s="421"/>
      <c r="L3018" s="421"/>
      <c r="M3018" s="421"/>
      <c r="N3018" s="426"/>
      <c r="O3018" s="426"/>
      <c r="P3018" s="427"/>
      <c r="Q3018" s="427"/>
      <c r="R3018" s="426"/>
      <c r="S3018" s="426"/>
      <c r="T3018" s="426"/>
      <c r="U3018" s="426"/>
      <c r="V3018" s="426"/>
      <c r="W3018" s="426"/>
      <c r="X3018" s="427"/>
      <c r="Y3018" s="416" t="e">
        <f t="shared" si="236"/>
        <v>#N/A</v>
      </c>
      <c r="Z3018" s="416" t="e">
        <f t="shared" si="237"/>
        <v>#N/A</v>
      </c>
      <c r="AA3018" s="416" t="str">
        <f t="shared" si="238"/>
        <v/>
      </c>
      <c r="AB3018" s="416" t="e">
        <f t="shared" si="239"/>
        <v>#N/A</v>
      </c>
      <c r="AC3018" s="416" t="e">
        <f t="shared" si="240"/>
        <v>#N/A</v>
      </c>
    </row>
    <row r="3019" ht="22.5" customHeight="1" spans="1:29">
      <c r="A3019" s="421"/>
      <c r="B3019" s="422"/>
      <c r="C3019" s="422"/>
      <c r="D3019" s="421"/>
      <c r="E3019" s="421"/>
      <c r="F3019" s="421"/>
      <c r="G3019" s="421"/>
      <c r="H3019" s="421"/>
      <c r="I3019" s="421"/>
      <c r="J3019" s="421"/>
      <c r="K3019" s="421"/>
      <c r="L3019" s="421"/>
      <c r="M3019" s="421"/>
      <c r="N3019" s="426"/>
      <c r="O3019" s="426"/>
      <c r="P3019" s="427"/>
      <c r="Q3019" s="427"/>
      <c r="R3019" s="426"/>
      <c r="S3019" s="426"/>
      <c r="T3019" s="426"/>
      <c r="U3019" s="426"/>
      <c r="V3019" s="426"/>
      <c r="W3019" s="426"/>
      <c r="X3019" s="427"/>
      <c r="Y3019" s="416" t="e">
        <f t="shared" si="236"/>
        <v>#N/A</v>
      </c>
      <c r="Z3019" s="416" t="e">
        <f t="shared" si="237"/>
        <v>#N/A</v>
      </c>
      <c r="AA3019" s="416" t="str">
        <f t="shared" si="238"/>
        <v/>
      </c>
      <c r="AB3019" s="416" t="e">
        <f t="shared" si="239"/>
        <v>#N/A</v>
      </c>
      <c r="AC3019" s="416" t="e">
        <f t="shared" si="240"/>
        <v>#N/A</v>
      </c>
    </row>
    <row r="3020" ht="22.5" customHeight="1" spans="1:29">
      <c r="A3020" s="421"/>
      <c r="B3020" s="422"/>
      <c r="C3020" s="422"/>
      <c r="D3020" s="421"/>
      <c r="E3020" s="421"/>
      <c r="F3020" s="421"/>
      <c r="G3020" s="421"/>
      <c r="H3020" s="421"/>
      <c r="I3020" s="421"/>
      <c r="J3020" s="421"/>
      <c r="K3020" s="421"/>
      <c r="L3020" s="421"/>
      <c r="M3020" s="421"/>
      <c r="N3020" s="426"/>
      <c r="O3020" s="426"/>
      <c r="P3020" s="427"/>
      <c r="Q3020" s="427"/>
      <c r="R3020" s="426"/>
      <c r="S3020" s="426"/>
      <c r="T3020" s="426"/>
      <c r="U3020" s="426"/>
      <c r="V3020" s="426"/>
      <c r="W3020" s="426"/>
      <c r="X3020" s="427"/>
      <c r="Y3020" s="416" t="e">
        <f t="shared" si="236"/>
        <v>#N/A</v>
      </c>
      <c r="Z3020" s="416" t="e">
        <f t="shared" si="237"/>
        <v>#N/A</v>
      </c>
      <c r="AA3020" s="416" t="str">
        <f t="shared" si="238"/>
        <v/>
      </c>
      <c r="AB3020" s="416" t="e">
        <f t="shared" si="239"/>
        <v>#N/A</v>
      </c>
      <c r="AC3020" s="416" t="e">
        <f t="shared" si="240"/>
        <v>#N/A</v>
      </c>
    </row>
    <row r="3021" ht="22.5" customHeight="1" spans="1:29">
      <c r="A3021" s="421"/>
      <c r="B3021" s="422"/>
      <c r="C3021" s="422"/>
      <c r="D3021" s="421"/>
      <c r="E3021" s="421"/>
      <c r="F3021" s="421"/>
      <c r="G3021" s="421"/>
      <c r="H3021" s="421"/>
      <c r="I3021" s="421"/>
      <c r="J3021" s="421"/>
      <c r="K3021" s="421"/>
      <c r="L3021" s="421"/>
      <c r="M3021" s="421"/>
      <c r="N3021" s="426"/>
      <c r="O3021" s="426"/>
      <c r="P3021" s="427"/>
      <c r="Q3021" s="427"/>
      <c r="R3021" s="426"/>
      <c r="S3021" s="426"/>
      <c r="T3021" s="426"/>
      <c r="U3021" s="426"/>
      <c r="V3021" s="426"/>
      <c r="W3021" s="426"/>
      <c r="X3021" s="427"/>
      <c r="Y3021" s="416" t="e">
        <f t="shared" si="236"/>
        <v>#N/A</v>
      </c>
      <c r="Z3021" s="416" t="e">
        <f t="shared" si="237"/>
        <v>#N/A</v>
      </c>
      <c r="AA3021" s="416" t="str">
        <f t="shared" si="238"/>
        <v/>
      </c>
      <c r="AB3021" s="416" t="e">
        <f t="shared" si="239"/>
        <v>#N/A</v>
      </c>
      <c r="AC3021" s="416" t="e">
        <f t="shared" si="240"/>
        <v>#N/A</v>
      </c>
    </row>
    <row r="3022" ht="22.5" customHeight="1" spans="1:29">
      <c r="A3022" s="421"/>
      <c r="B3022" s="422"/>
      <c r="C3022" s="422"/>
      <c r="D3022" s="421"/>
      <c r="E3022" s="421"/>
      <c r="F3022" s="421"/>
      <c r="G3022" s="421"/>
      <c r="H3022" s="421"/>
      <c r="I3022" s="421"/>
      <c r="J3022" s="421"/>
      <c r="K3022" s="421"/>
      <c r="L3022" s="421"/>
      <c r="M3022" s="421"/>
      <c r="N3022" s="426"/>
      <c r="O3022" s="426"/>
      <c r="P3022" s="427"/>
      <c r="Q3022" s="427"/>
      <c r="R3022" s="426"/>
      <c r="S3022" s="426"/>
      <c r="T3022" s="426"/>
      <c r="U3022" s="426"/>
      <c r="V3022" s="426"/>
      <c r="W3022" s="426"/>
      <c r="X3022" s="427"/>
      <c r="Y3022" s="416" t="e">
        <f t="shared" si="236"/>
        <v>#N/A</v>
      </c>
      <c r="Z3022" s="416" t="e">
        <f t="shared" si="237"/>
        <v>#N/A</v>
      </c>
      <c r="AA3022" s="416" t="str">
        <f t="shared" si="238"/>
        <v/>
      </c>
      <c r="AB3022" s="416" t="e">
        <f t="shared" si="239"/>
        <v>#N/A</v>
      </c>
      <c r="AC3022" s="416" t="e">
        <f t="shared" si="240"/>
        <v>#N/A</v>
      </c>
    </row>
    <row r="3023" ht="22.5" customHeight="1" spans="1:29">
      <c r="A3023" s="421"/>
      <c r="B3023" s="422"/>
      <c r="C3023" s="422"/>
      <c r="D3023" s="421"/>
      <c r="E3023" s="421"/>
      <c r="F3023" s="421"/>
      <c r="G3023" s="421"/>
      <c r="H3023" s="421"/>
      <c r="I3023" s="421"/>
      <c r="J3023" s="421"/>
      <c r="K3023" s="421"/>
      <c r="L3023" s="421"/>
      <c r="M3023" s="421"/>
      <c r="N3023" s="426"/>
      <c r="O3023" s="426"/>
      <c r="P3023" s="427"/>
      <c r="Q3023" s="427"/>
      <c r="R3023" s="426"/>
      <c r="S3023" s="426"/>
      <c r="T3023" s="426"/>
      <c r="U3023" s="426"/>
      <c r="V3023" s="426"/>
      <c r="W3023" s="426"/>
      <c r="X3023" s="427"/>
      <c r="Y3023" s="416" t="e">
        <f t="shared" si="236"/>
        <v>#N/A</v>
      </c>
      <c r="Z3023" s="416" t="e">
        <f t="shared" si="237"/>
        <v>#N/A</v>
      </c>
      <c r="AA3023" s="416" t="str">
        <f t="shared" si="238"/>
        <v/>
      </c>
      <c r="AB3023" s="416" t="e">
        <f t="shared" si="239"/>
        <v>#N/A</v>
      </c>
      <c r="AC3023" s="416" t="e">
        <f t="shared" si="240"/>
        <v>#N/A</v>
      </c>
    </row>
    <row r="3024" ht="22.5" customHeight="1" spans="1:29">
      <c r="A3024" s="421"/>
      <c r="B3024" s="422"/>
      <c r="C3024" s="422"/>
      <c r="D3024" s="421"/>
      <c r="E3024" s="421"/>
      <c r="F3024" s="421"/>
      <c r="G3024" s="421"/>
      <c r="H3024" s="421"/>
      <c r="I3024" s="421"/>
      <c r="J3024" s="421"/>
      <c r="K3024" s="421"/>
      <c r="L3024" s="421"/>
      <c r="M3024" s="421"/>
      <c r="N3024" s="426"/>
      <c r="O3024" s="426"/>
      <c r="P3024" s="427"/>
      <c r="Q3024" s="427"/>
      <c r="R3024" s="426"/>
      <c r="S3024" s="426"/>
      <c r="T3024" s="426"/>
      <c r="U3024" s="426"/>
      <c r="V3024" s="426"/>
      <c r="W3024" s="426"/>
      <c r="X3024" s="427"/>
      <c r="Y3024" s="416" t="e">
        <f t="shared" si="236"/>
        <v>#N/A</v>
      </c>
      <c r="Z3024" s="416" t="e">
        <f t="shared" si="237"/>
        <v>#N/A</v>
      </c>
      <c r="AA3024" s="416" t="str">
        <f t="shared" si="238"/>
        <v/>
      </c>
      <c r="AB3024" s="416" t="e">
        <f t="shared" si="239"/>
        <v>#N/A</v>
      </c>
      <c r="AC3024" s="416" t="e">
        <f t="shared" si="240"/>
        <v>#N/A</v>
      </c>
    </row>
    <row r="3025" ht="22.5" customHeight="1" spans="1:29">
      <c r="A3025" s="421"/>
      <c r="B3025" s="422"/>
      <c r="C3025" s="422"/>
      <c r="D3025" s="421"/>
      <c r="E3025" s="421"/>
      <c r="F3025" s="421"/>
      <c r="G3025" s="421"/>
      <c r="H3025" s="421"/>
      <c r="I3025" s="421"/>
      <c r="J3025" s="421"/>
      <c r="K3025" s="421"/>
      <c r="L3025" s="421"/>
      <c r="M3025" s="421"/>
      <c r="N3025" s="426"/>
      <c r="O3025" s="426"/>
      <c r="P3025" s="427"/>
      <c r="Q3025" s="427"/>
      <c r="R3025" s="426"/>
      <c r="S3025" s="426"/>
      <c r="T3025" s="426"/>
      <c r="U3025" s="426"/>
      <c r="V3025" s="426"/>
      <c r="W3025" s="426"/>
      <c r="X3025" s="427"/>
      <c r="Y3025" s="416" t="e">
        <f t="shared" si="236"/>
        <v>#N/A</v>
      </c>
      <c r="Z3025" s="416" t="e">
        <f t="shared" si="237"/>
        <v>#N/A</v>
      </c>
      <c r="AA3025" s="416" t="str">
        <f t="shared" si="238"/>
        <v/>
      </c>
      <c r="AB3025" s="416" t="e">
        <f t="shared" si="239"/>
        <v>#N/A</v>
      </c>
      <c r="AC3025" s="416" t="e">
        <f t="shared" si="240"/>
        <v>#N/A</v>
      </c>
    </row>
    <row r="3026" ht="22.5" customHeight="1" spans="1:29">
      <c r="A3026" s="421"/>
      <c r="B3026" s="422"/>
      <c r="C3026" s="422"/>
      <c r="D3026" s="421"/>
      <c r="E3026" s="421"/>
      <c r="F3026" s="421"/>
      <c r="G3026" s="421"/>
      <c r="H3026" s="421"/>
      <c r="I3026" s="421"/>
      <c r="J3026" s="421"/>
      <c r="K3026" s="421"/>
      <c r="L3026" s="421"/>
      <c r="M3026" s="421"/>
      <c r="N3026" s="426"/>
      <c r="O3026" s="426"/>
      <c r="P3026" s="427"/>
      <c r="Q3026" s="427"/>
      <c r="R3026" s="426"/>
      <c r="S3026" s="426"/>
      <c r="T3026" s="426"/>
      <c r="U3026" s="426"/>
      <c r="V3026" s="426"/>
      <c r="W3026" s="426"/>
      <c r="X3026" s="427"/>
      <c r="Y3026" s="416" t="e">
        <f t="shared" si="236"/>
        <v>#N/A</v>
      </c>
      <c r="Z3026" s="416" t="e">
        <f t="shared" si="237"/>
        <v>#N/A</v>
      </c>
      <c r="AA3026" s="416" t="str">
        <f t="shared" si="238"/>
        <v/>
      </c>
      <c r="AB3026" s="416" t="e">
        <f t="shared" si="239"/>
        <v>#N/A</v>
      </c>
      <c r="AC3026" s="416" t="e">
        <f t="shared" si="240"/>
        <v>#N/A</v>
      </c>
    </row>
    <row r="3027" ht="22.5" customHeight="1" spans="1:29">
      <c r="A3027" s="421"/>
      <c r="B3027" s="422"/>
      <c r="C3027" s="422"/>
      <c r="D3027" s="421"/>
      <c r="E3027" s="421"/>
      <c r="F3027" s="421"/>
      <c r="G3027" s="421"/>
      <c r="H3027" s="421"/>
      <c r="I3027" s="421"/>
      <c r="J3027" s="421"/>
      <c r="K3027" s="421"/>
      <c r="L3027" s="421"/>
      <c r="M3027" s="421"/>
      <c r="N3027" s="426"/>
      <c r="O3027" s="426"/>
      <c r="P3027" s="427"/>
      <c r="Q3027" s="427"/>
      <c r="R3027" s="426"/>
      <c r="S3027" s="426"/>
      <c r="T3027" s="426"/>
      <c r="U3027" s="426"/>
      <c r="V3027" s="426"/>
      <c r="W3027" s="426"/>
      <c r="X3027" s="427"/>
      <c r="Y3027" s="416" t="e">
        <f t="shared" si="236"/>
        <v>#N/A</v>
      </c>
      <c r="Z3027" s="416" t="e">
        <f t="shared" si="237"/>
        <v>#N/A</v>
      </c>
      <c r="AA3027" s="416" t="str">
        <f t="shared" si="238"/>
        <v/>
      </c>
      <c r="AB3027" s="416" t="e">
        <f t="shared" si="239"/>
        <v>#N/A</v>
      </c>
      <c r="AC3027" s="416" t="e">
        <f t="shared" si="240"/>
        <v>#N/A</v>
      </c>
    </row>
    <row r="3028" ht="22.5" customHeight="1" spans="1:29">
      <c r="A3028" s="421"/>
      <c r="B3028" s="422"/>
      <c r="C3028" s="422"/>
      <c r="D3028" s="421"/>
      <c r="E3028" s="421"/>
      <c r="F3028" s="421"/>
      <c r="G3028" s="421"/>
      <c r="H3028" s="421"/>
      <c r="I3028" s="421"/>
      <c r="J3028" s="421"/>
      <c r="K3028" s="421"/>
      <c r="L3028" s="421"/>
      <c r="M3028" s="421"/>
      <c r="N3028" s="426"/>
      <c r="O3028" s="426"/>
      <c r="P3028" s="427"/>
      <c r="Q3028" s="427"/>
      <c r="R3028" s="426"/>
      <c r="S3028" s="426"/>
      <c r="T3028" s="426"/>
      <c r="U3028" s="426"/>
      <c r="V3028" s="426"/>
      <c r="W3028" s="426"/>
      <c r="X3028" s="427"/>
      <c r="Y3028" s="416" t="e">
        <f t="shared" si="236"/>
        <v>#N/A</v>
      </c>
      <c r="Z3028" s="416" t="e">
        <f t="shared" si="237"/>
        <v>#N/A</v>
      </c>
      <c r="AA3028" s="416" t="str">
        <f t="shared" si="238"/>
        <v/>
      </c>
      <c r="AB3028" s="416" t="e">
        <f t="shared" si="239"/>
        <v>#N/A</v>
      </c>
      <c r="AC3028" s="416" t="e">
        <f t="shared" si="240"/>
        <v>#N/A</v>
      </c>
    </row>
    <row r="3029" ht="22.5" customHeight="1" spans="1:29">
      <c r="A3029" s="421"/>
      <c r="B3029" s="422"/>
      <c r="C3029" s="422"/>
      <c r="D3029" s="421"/>
      <c r="E3029" s="421"/>
      <c r="F3029" s="421"/>
      <c r="G3029" s="421"/>
      <c r="H3029" s="421"/>
      <c r="I3029" s="421"/>
      <c r="J3029" s="421"/>
      <c r="K3029" s="421"/>
      <c r="L3029" s="421"/>
      <c r="M3029" s="421"/>
      <c r="N3029" s="426"/>
      <c r="O3029" s="426"/>
      <c r="P3029" s="427"/>
      <c r="Q3029" s="427"/>
      <c r="R3029" s="426"/>
      <c r="S3029" s="426"/>
      <c r="T3029" s="426"/>
      <c r="U3029" s="426"/>
      <c r="V3029" s="426"/>
      <c r="W3029" s="426"/>
      <c r="X3029" s="427"/>
      <c r="Y3029" s="416" t="e">
        <f t="shared" si="236"/>
        <v>#N/A</v>
      </c>
      <c r="Z3029" s="416" t="e">
        <f t="shared" si="237"/>
        <v>#N/A</v>
      </c>
      <c r="AA3029" s="416" t="str">
        <f t="shared" si="238"/>
        <v/>
      </c>
      <c r="AB3029" s="416" t="e">
        <f t="shared" si="239"/>
        <v>#N/A</v>
      </c>
      <c r="AC3029" s="416" t="e">
        <f t="shared" si="240"/>
        <v>#N/A</v>
      </c>
    </row>
    <row r="3030" ht="22.5" customHeight="1" spans="1:29">
      <c r="A3030" s="421"/>
      <c r="B3030" s="422"/>
      <c r="C3030" s="422"/>
      <c r="D3030" s="421"/>
      <c r="E3030" s="421"/>
      <c r="F3030" s="421"/>
      <c r="G3030" s="421"/>
      <c r="H3030" s="421"/>
      <c r="I3030" s="421"/>
      <c r="J3030" s="421"/>
      <c r="K3030" s="421"/>
      <c r="L3030" s="421"/>
      <c r="M3030" s="421"/>
      <c r="N3030" s="426"/>
      <c r="O3030" s="426"/>
      <c r="P3030" s="427"/>
      <c r="Q3030" s="427"/>
      <c r="R3030" s="426"/>
      <c r="S3030" s="426"/>
      <c r="T3030" s="426"/>
      <c r="U3030" s="426"/>
      <c r="V3030" s="426"/>
      <c r="W3030" s="426"/>
      <c r="X3030" s="427"/>
      <c r="Y3030" s="416" t="e">
        <f t="shared" si="236"/>
        <v>#N/A</v>
      </c>
      <c r="Z3030" s="416" t="e">
        <f t="shared" si="237"/>
        <v>#N/A</v>
      </c>
      <c r="AA3030" s="416" t="str">
        <f t="shared" si="238"/>
        <v/>
      </c>
      <c r="AB3030" s="416" t="e">
        <f t="shared" si="239"/>
        <v>#N/A</v>
      </c>
      <c r="AC3030" s="416" t="e">
        <f t="shared" si="240"/>
        <v>#N/A</v>
      </c>
    </row>
    <row r="3031" ht="22.5" customHeight="1" spans="1:29">
      <c r="A3031" s="421"/>
      <c r="B3031" s="422"/>
      <c r="C3031" s="422"/>
      <c r="D3031" s="421"/>
      <c r="E3031" s="421"/>
      <c r="F3031" s="421"/>
      <c r="G3031" s="421"/>
      <c r="H3031" s="421"/>
      <c r="I3031" s="421"/>
      <c r="J3031" s="421"/>
      <c r="K3031" s="421"/>
      <c r="L3031" s="421"/>
      <c r="M3031" s="421"/>
      <c r="N3031" s="426"/>
      <c r="O3031" s="426"/>
      <c r="P3031" s="427"/>
      <c r="Q3031" s="427"/>
      <c r="R3031" s="426"/>
      <c r="S3031" s="426"/>
      <c r="T3031" s="426"/>
      <c r="U3031" s="426"/>
      <c r="V3031" s="426"/>
      <c r="W3031" s="426"/>
      <c r="X3031" s="427"/>
      <c r="Y3031" s="416" t="e">
        <f t="shared" si="236"/>
        <v>#N/A</v>
      </c>
      <c r="Z3031" s="416" t="e">
        <f t="shared" si="237"/>
        <v>#N/A</v>
      </c>
      <c r="AA3031" s="416" t="str">
        <f t="shared" si="238"/>
        <v/>
      </c>
      <c r="AB3031" s="416" t="e">
        <f t="shared" si="239"/>
        <v>#N/A</v>
      </c>
      <c r="AC3031" s="416" t="e">
        <f t="shared" si="240"/>
        <v>#N/A</v>
      </c>
    </row>
    <row r="3032" ht="22.5" customHeight="1" spans="1:29">
      <c r="A3032" s="421"/>
      <c r="B3032" s="422"/>
      <c r="C3032" s="422"/>
      <c r="D3032" s="421"/>
      <c r="E3032" s="421"/>
      <c r="F3032" s="421"/>
      <c r="G3032" s="421"/>
      <c r="H3032" s="421"/>
      <c r="I3032" s="421"/>
      <c r="J3032" s="421"/>
      <c r="K3032" s="421"/>
      <c r="L3032" s="421"/>
      <c r="M3032" s="421"/>
      <c r="N3032" s="426"/>
      <c r="O3032" s="426"/>
      <c r="P3032" s="427"/>
      <c r="Q3032" s="427"/>
      <c r="R3032" s="426"/>
      <c r="S3032" s="426"/>
      <c r="T3032" s="426"/>
      <c r="U3032" s="426"/>
      <c r="V3032" s="426"/>
      <c r="W3032" s="426"/>
      <c r="X3032" s="427"/>
      <c r="Y3032" s="416" t="e">
        <f t="shared" si="236"/>
        <v>#N/A</v>
      </c>
      <c r="Z3032" s="416" t="e">
        <f t="shared" si="237"/>
        <v>#N/A</v>
      </c>
      <c r="AA3032" s="416" t="str">
        <f t="shared" si="238"/>
        <v/>
      </c>
      <c r="AB3032" s="416" t="e">
        <f t="shared" si="239"/>
        <v>#N/A</v>
      </c>
      <c r="AC3032" s="416" t="e">
        <f t="shared" si="240"/>
        <v>#N/A</v>
      </c>
    </row>
    <row r="3033" ht="22.5" customHeight="1" spans="1:29">
      <c r="A3033" s="421"/>
      <c r="B3033" s="422"/>
      <c r="C3033" s="422"/>
      <c r="D3033" s="421"/>
      <c r="E3033" s="421"/>
      <c r="F3033" s="421"/>
      <c r="G3033" s="421"/>
      <c r="H3033" s="421"/>
      <c r="I3033" s="421"/>
      <c r="J3033" s="421"/>
      <c r="K3033" s="421"/>
      <c r="L3033" s="421"/>
      <c r="M3033" s="421"/>
      <c r="N3033" s="426"/>
      <c r="O3033" s="426"/>
      <c r="P3033" s="427"/>
      <c r="Q3033" s="427"/>
      <c r="R3033" s="426"/>
      <c r="S3033" s="426"/>
      <c r="T3033" s="426"/>
      <c r="U3033" s="426"/>
      <c r="V3033" s="426"/>
      <c r="W3033" s="426"/>
      <c r="X3033" s="427"/>
      <c r="Y3033" s="416" t="e">
        <f t="shared" si="236"/>
        <v>#N/A</v>
      </c>
      <c r="Z3033" s="416" t="e">
        <f t="shared" si="237"/>
        <v>#N/A</v>
      </c>
      <c r="AA3033" s="416" t="str">
        <f t="shared" si="238"/>
        <v/>
      </c>
      <c r="AB3033" s="416" t="e">
        <f t="shared" si="239"/>
        <v>#N/A</v>
      </c>
      <c r="AC3033" s="416" t="e">
        <f t="shared" si="240"/>
        <v>#N/A</v>
      </c>
    </row>
    <row r="3034" ht="22.5" customHeight="1" spans="1:29">
      <c r="A3034" s="421"/>
      <c r="B3034" s="422"/>
      <c r="C3034" s="422"/>
      <c r="D3034" s="421"/>
      <c r="E3034" s="421"/>
      <c r="F3034" s="421"/>
      <c r="G3034" s="421"/>
      <c r="H3034" s="421"/>
      <c r="I3034" s="421"/>
      <c r="J3034" s="421"/>
      <c r="K3034" s="421"/>
      <c r="L3034" s="421"/>
      <c r="M3034" s="421"/>
      <c r="N3034" s="426"/>
      <c r="O3034" s="426"/>
      <c r="P3034" s="427"/>
      <c r="Q3034" s="427"/>
      <c r="R3034" s="426"/>
      <c r="S3034" s="426"/>
      <c r="T3034" s="426"/>
      <c r="U3034" s="426"/>
      <c r="V3034" s="426"/>
      <c r="W3034" s="426"/>
      <c r="X3034" s="427"/>
      <c r="Y3034" s="416" t="e">
        <f t="shared" si="236"/>
        <v>#N/A</v>
      </c>
      <c r="Z3034" s="416" t="e">
        <f t="shared" si="237"/>
        <v>#N/A</v>
      </c>
      <c r="AA3034" s="416" t="str">
        <f t="shared" si="238"/>
        <v/>
      </c>
      <c r="AB3034" s="416" t="e">
        <f t="shared" si="239"/>
        <v>#N/A</v>
      </c>
      <c r="AC3034" s="416" t="e">
        <f t="shared" si="240"/>
        <v>#N/A</v>
      </c>
    </row>
    <row r="3035" ht="22.5" customHeight="1" spans="1:29">
      <c r="A3035" s="421"/>
      <c r="B3035" s="422"/>
      <c r="C3035" s="422"/>
      <c r="D3035" s="421"/>
      <c r="E3035" s="421"/>
      <c r="F3035" s="421"/>
      <c r="G3035" s="421"/>
      <c r="H3035" s="421"/>
      <c r="I3035" s="421"/>
      <c r="J3035" s="421"/>
      <c r="K3035" s="421"/>
      <c r="L3035" s="421"/>
      <c r="M3035" s="421"/>
      <c r="N3035" s="426"/>
      <c r="O3035" s="426"/>
      <c r="P3035" s="427"/>
      <c r="Q3035" s="427"/>
      <c r="R3035" s="426"/>
      <c r="S3035" s="426"/>
      <c r="T3035" s="426"/>
      <c r="U3035" s="426"/>
      <c r="V3035" s="426"/>
      <c r="W3035" s="426"/>
      <c r="X3035" s="427"/>
      <c r="Y3035" s="416" t="e">
        <f t="shared" si="236"/>
        <v>#N/A</v>
      </c>
      <c r="Z3035" s="416" t="e">
        <f t="shared" si="237"/>
        <v>#N/A</v>
      </c>
      <c r="AA3035" s="416" t="str">
        <f t="shared" si="238"/>
        <v/>
      </c>
      <c r="AB3035" s="416" t="e">
        <f t="shared" si="239"/>
        <v>#N/A</v>
      </c>
      <c r="AC3035" s="416" t="e">
        <f t="shared" si="240"/>
        <v>#N/A</v>
      </c>
    </row>
    <row r="3036" ht="22.5" customHeight="1" spans="1:29">
      <c r="A3036" s="421"/>
      <c r="B3036" s="422"/>
      <c r="C3036" s="422"/>
      <c r="D3036" s="421"/>
      <c r="E3036" s="421"/>
      <c r="F3036" s="421"/>
      <c r="G3036" s="421"/>
      <c r="H3036" s="421"/>
      <c r="I3036" s="421"/>
      <c r="J3036" s="421"/>
      <c r="K3036" s="421"/>
      <c r="L3036" s="421"/>
      <c r="M3036" s="421"/>
      <c r="N3036" s="426"/>
      <c r="O3036" s="426"/>
      <c r="P3036" s="427"/>
      <c r="Q3036" s="427"/>
      <c r="R3036" s="426"/>
      <c r="S3036" s="426"/>
      <c r="T3036" s="426"/>
      <c r="U3036" s="426"/>
      <c r="V3036" s="426"/>
      <c r="W3036" s="426"/>
      <c r="X3036" s="427"/>
      <c r="Y3036" s="416" t="e">
        <f t="shared" si="236"/>
        <v>#N/A</v>
      </c>
      <c r="Z3036" s="416" t="e">
        <f t="shared" si="237"/>
        <v>#N/A</v>
      </c>
      <c r="AA3036" s="416" t="str">
        <f t="shared" si="238"/>
        <v/>
      </c>
      <c r="AB3036" s="416" t="e">
        <f t="shared" si="239"/>
        <v>#N/A</v>
      </c>
      <c r="AC3036" s="416" t="e">
        <f t="shared" si="240"/>
        <v>#N/A</v>
      </c>
    </row>
    <row r="3037" ht="22.5" customHeight="1" spans="1:29">
      <c r="A3037" s="421"/>
      <c r="B3037" s="422"/>
      <c r="C3037" s="422"/>
      <c r="D3037" s="421"/>
      <c r="E3037" s="421"/>
      <c r="F3037" s="421"/>
      <c r="G3037" s="421"/>
      <c r="H3037" s="421"/>
      <c r="I3037" s="421"/>
      <c r="J3037" s="421"/>
      <c r="K3037" s="421"/>
      <c r="L3037" s="421"/>
      <c r="M3037" s="421"/>
      <c r="N3037" s="426"/>
      <c r="O3037" s="426"/>
      <c r="P3037" s="427"/>
      <c r="Q3037" s="427"/>
      <c r="R3037" s="426"/>
      <c r="S3037" s="426"/>
      <c r="T3037" s="426"/>
      <c r="U3037" s="426"/>
      <c r="V3037" s="426"/>
      <c r="W3037" s="426"/>
      <c r="X3037" s="427"/>
      <c r="Y3037" s="416" t="e">
        <f t="shared" si="236"/>
        <v>#N/A</v>
      </c>
      <c r="Z3037" s="416" t="e">
        <f t="shared" si="237"/>
        <v>#N/A</v>
      </c>
      <c r="AA3037" s="416" t="str">
        <f t="shared" si="238"/>
        <v/>
      </c>
      <c r="AB3037" s="416" t="e">
        <f t="shared" si="239"/>
        <v>#N/A</v>
      </c>
      <c r="AC3037" s="416" t="e">
        <f t="shared" si="240"/>
        <v>#N/A</v>
      </c>
    </row>
    <row r="3038" ht="22.5" customHeight="1" spans="1:29">
      <c r="A3038" s="421"/>
      <c r="B3038" s="422"/>
      <c r="C3038" s="422"/>
      <c r="D3038" s="421"/>
      <c r="E3038" s="421"/>
      <c r="F3038" s="421"/>
      <c r="G3038" s="421"/>
      <c r="H3038" s="421"/>
      <c r="I3038" s="421"/>
      <c r="J3038" s="421"/>
      <c r="K3038" s="421"/>
      <c r="L3038" s="421"/>
      <c r="M3038" s="421"/>
      <c r="N3038" s="426"/>
      <c r="O3038" s="426"/>
      <c r="P3038" s="427"/>
      <c r="Q3038" s="427"/>
      <c r="R3038" s="426"/>
      <c r="S3038" s="426"/>
      <c r="T3038" s="426"/>
      <c r="U3038" s="426"/>
      <c r="V3038" s="426"/>
      <c r="W3038" s="426"/>
      <c r="X3038" s="427"/>
      <c r="Y3038" s="416" t="e">
        <f t="shared" si="236"/>
        <v>#N/A</v>
      </c>
      <c r="Z3038" s="416" t="e">
        <f t="shared" si="237"/>
        <v>#N/A</v>
      </c>
      <c r="AA3038" s="416" t="str">
        <f t="shared" si="238"/>
        <v/>
      </c>
      <c r="AB3038" s="416" t="e">
        <f t="shared" si="239"/>
        <v>#N/A</v>
      </c>
      <c r="AC3038" s="416" t="e">
        <f t="shared" si="240"/>
        <v>#N/A</v>
      </c>
    </row>
    <row r="3039" ht="22.5" customHeight="1" spans="1:29">
      <c r="A3039" s="421"/>
      <c r="B3039" s="422"/>
      <c r="C3039" s="422"/>
      <c r="D3039" s="421"/>
      <c r="E3039" s="421"/>
      <c r="F3039" s="421"/>
      <c r="G3039" s="421"/>
      <c r="H3039" s="421"/>
      <c r="I3039" s="421"/>
      <c r="J3039" s="421"/>
      <c r="K3039" s="421"/>
      <c r="L3039" s="421"/>
      <c r="M3039" s="421"/>
      <c r="N3039" s="426"/>
      <c r="O3039" s="426"/>
      <c r="P3039" s="427"/>
      <c r="Q3039" s="427"/>
      <c r="R3039" s="426"/>
      <c r="S3039" s="426"/>
      <c r="T3039" s="426"/>
      <c r="U3039" s="426"/>
      <c r="V3039" s="426"/>
      <c r="W3039" s="426"/>
      <c r="X3039" s="427"/>
      <c r="Y3039" s="416" t="e">
        <f t="shared" si="236"/>
        <v>#N/A</v>
      </c>
      <c r="Z3039" s="416" t="e">
        <f t="shared" si="237"/>
        <v>#N/A</v>
      </c>
      <c r="AA3039" s="416" t="str">
        <f t="shared" si="238"/>
        <v/>
      </c>
      <c r="AB3039" s="416" t="e">
        <f t="shared" si="239"/>
        <v>#N/A</v>
      </c>
      <c r="AC3039" s="416" t="e">
        <f t="shared" si="240"/>
        <v>#N/A</v>
      </c>
    </row>
    <row r="3040" ht="22.5" customHeight="1" spans="1:29">
      <c r="A3040" s="421"/>
      <c r="B3040" s="422"/>
      <c r="C3040" s="422"/>
      <c r="D3040" s="421"/>
      <c r="E3040" s="421"/>
      <c r="F3040" s="421"/>
      <c r="G3040" s="421"/>
      <c r="H3040" s="421"/>
      <c r="I3040" s="421"/>
      <c r="J3040" s="421"/>
      <c r="K3040" s="421"/>
      <c r="L3040" s="421"/>
      <c r="M3040" s="421"/>
      <c r="N3040" s="426"/>
      <c r="O3040" s="426"/>
      <c r="P3040" s="427"/>
      <c r="Q3040" s="427"/>
      <c r="R3040" s="426"/>
      <c r="S3040" s="426"/>
      <c r="T3040" s="426"/>
      <c r="U3040" s="426"/>
      <c r="V3040" s="426"/>
      <c r="W3040" s="426"/>
      <c r="X3040" s="427"/>
      <c r="Y3040" s="416" t="e">
        <f t="shared" si="236"/>
        <v>#N/A</v>
      </c>
      <c r="Z3040" s="416" t="e">
        <f t="shared" si="237"/>
        <v>#N/A</v>
      </c>
      <c r="AA3040" s="416" t="str">
        <f t="shared" si="238"/>
        <v/>
      </c>
      <c r="AB3040" s="416" t="e">
        <f t="shared" si="239"/>
        <v>#N/A</v>
      </c>
      <c r="AC3040" s="416" t="e">
        <f t="shared" si="240"/>
        <v>#N/A</v>
      </c>
    </row>
    <row r="3041" ht="22.5" customHeight="1" spans="1:29">
      <c r="A3041" s="421"/>
      <c r="B3041" s="422"/>
      <c r="C3041" s="422"/>
      <c r="D3041" s="421"/>
      <c r="E3041" s="421"/>
      <c r="F3041" s="421"/>
      <c r="G3041" s="421"/>
      <c r="H3041" s="421"/>
      <c r="I3041" s="421"/>
      <c r="J3041" s="421"/>
      <c r="K3041" s="421"/>
      <c r="L3041" s="421"/>
      <c r="M3041" s="421"/>
      <c r="N3041" s="426"/>
      <c r="O3041" s="426"/>
      <c r="P3041" s="427"/>
      <c r="Q3041" s="427"/>
      <c r="R3041" s="426"/>
      <c r="S3041" s="426"/>
      <c r="T3041" s="426"/>
      <c r="U3041" s="426"/>
      <c r="V3041" s="426"/>
      <c r="W3041" s="426"/>
      <c r="X3041" s="427"/>
      <c r="Y3041" s="416" t="e">
        <f t="shared" si="236"/>
        <v>#N/A</v>
      </c>
      <c r="Z3041" s="416" t="e">
        <f t="shared" si="237"/>
        <v>#N/A</v>
      </c>
      <c r="AA3041" s="416" t="str">
        <f t="shared" si="238"/>
        <v/>
      </c>
      <c r="AB3041" s="416" t="e">
        <f t="shared" si="239"/>
        <v>#N/A</v>
      </c>
      <c r="AC3041" s="416" t="e">
        <f t="shared" si="240"/>
        <v>#N/A</v>
      </c>
    </row>
    <row r="3042" ht="22.5" customHeight="1" spans="1:29">
      <c r="A3042" s="421"/>
      <c r="B3042" s="422"/>
      <c r="C3042" s="422"/>
      <c r="D3042" s="421"/>
      <c r="E3042" s="421"/>
      <c r="F3042" s="421"/>
      <c r="G3042" s="421"/>
      <c r="H3042" s="421"/>
      <c r="I3042" s="421"/>
      <c r="J3042" s="421"/>
      <c r="K3042" s="421"/>
      <c r="L3042" s="421"/>
      <c r="M3042" s="421"/>
      <c r="N3042" s="426"/>
      <c r="O3042" s="426"/>
      <c r="P3042" s="427"/>
      <c r="Q3042" s="427"/>
      <c r="R3042" s="426"/>
      <c r="S3042" s="426"/>
      <c r="T3042" s="426"/>
      <c r="U3042" s="426"/>
      <c r="V3042" s="426"/>
      <c r="W3042" s="426"/>
      <c r="X3042" s="427"/>
      <c r="Y3042" s="416" t="e">
        <f t="shared" si="236"/>
        <v>#N/A</v>
      </c>
      <c r="Z3042" s="416" t="e">
        <f t="shared" si="237"/>
        <v>#N/A</v>
      </c>
      <c r="AA3042" s="416" t="str">
        <f t="shared" si="238"/>
        <v/>
      </c>
      <c r="AB3042" s="416" t="e">
        <f t="shared" si="239"/>
        <v>#N/A</v>
      </c>
      <c r="AC3042" s="416" t="e">
        <f t="shared" si="240"/>
        <v>#N/A</v>
      </c>
    </row>
    <row r="3043" ht="22.5" customHeight="1" spans="1:29">
      <c r="A3043" s="421"/>
      <c r="B3043" s="422"/>
      <c r="C3043" s="422"/>
      <c r="D3043" s="421"/>
      <c r="E3043" s="421"/>
      <c r="F3043" s="421"/>
      <c r="G3043" s="421"/>
      <c r="H3043" s="421"/>
      <c r="I3043" s="421"/>
      <c r="J3043" s="421"/>
      <c r="K3043" s="421"/>
      <c r="L3043" s="421"/>
      <c r="M3043" s="421"/>
      <c r="N3043" s="426"/>
      <c r="O3043" s="426"/>
      <c r="P3043" s="427"/>
      <c r="Q3043" s="427"/>
      <c r="R3043" s="426"/>
      <c r="S3043" s="426"/>
      <c r="T3043" s="426"/>
      <c r="U3043" s="426"/>
      <c r="V3043" s="426"/>
      <c r="W3043" s="426"/>
      <c r="X3043" s="427"/>
      <c r="Y3043" s="416" t="e">
        <f t="shared" si="236"/>
        <v>#N/A</v>
      </c>
      <c r="Z3043" s="416" t="e">
        <f t="shared" si="237"/>
        <v>#N/A</v>
      </c>
      <c r="AA3043" s="416" t="str">
        <f t="shared" si="238"/>
        <v/>
      </c>
      <c r="AB3043" s="416" t="e">
        <f t="shared" si="239"/>
        <v>#N/A</v>
      </c>
      <c r="AC3043" s="416" t="e">
        <f t="shared" si="240"/>
        <v>#N/A</v>
      </c>
    </row>
    <row r="3044" ht="22.5" customHeight="1" spans="1:29">
      <c r="A3044" s="421"/>
      <c r="B3044" s="422"/>
      <c r="C3044" s="422"/>
      <c r="D3044" s="421"/>
      <c r="E3044" s="421"/>
      <c r="F3044" s="421"/>
      <c r="G3044" s="421"/>
      <c r="H3044" s="421"/>
      <c r="I3044" s="421"/>
      <c r="J3044" s="421"/>
      <c r="K3044" s="421"/>
      <c r="L3044" s="421"/>
      <c r="M3044" s="421"/>
      <c r="N3044" s="426"/>
      <c r="O3044" s="426"/>
      <c r="P3044" s="427"/>
      <c r="Q3044" s="427"/>
      <c r="R3044" s="426"/>
      <c r="S3044" s="426"/>
      <c r="T3044" s="426"/>
      <c r="U3044" s="426"/>
      <c r="V3044" s="426"/>
      <c r="W3044" s="426"/>
      <c r="X3044" s="427"/>
      <c r="Y3044" s="416" t="e">
        <f t="shared" si="236"/>
        <v>#N/A</v>
      </c>
      <c r="Z3044" s="416" t="e">
        <f t="shared" si="237"/>
        <v>#N/A</v>
      </c>
      <c r="AA3044" s="416" t="str">
        <f t="shared" si="238"/>
        <v/>
      </c>
      <c r="AB3044" s="416" t="e">
        <f t="shared" si="239"/>
        <v>#N/A</v>
      </c>
      <c r="AC3044" s="416" t="e">
        <f t="shared" si="240"/>
        <v>#N/A</v>
      </c>
    </row>
    <row r="3045" ht="22.5" customHeight="1" spans="1:29">
      <c r="A3045" s="421"/>
      <c r="B3045" s="422"/>
      <c r="C3045" s="422"/>
      <c r="D3045" s="421"/>
      <c r="E3045" s="421"/>
      <c r="F3045" s="421"/>
      <c r="G3045" s="421"/>
      <c r="H3045" s="421"/>
      <c r="I3045" s="421"/>
      <c r="J3045" s="421"/>
      <c r="K3045" s="421"/>
      <c r="L3045" s="421"/>
      <c r="M3045" s="421"/>
      <c r="N3045" s="426"/>
      <c r="O3045" s="426"/>
      <c r="P3045" s="427"/>
      <c r="Q3045" s="427"/>
      <c r="R3045" s="426"/>
      <c r="S3045" s="426"/>
      <c r="T3045" s="426"/>
      <c r="U3045" s="426"/>
      <c r="V3045" s="426"/>
      <c r="W3045" s="426"/>
      <c r="X3045" s="427"/>
      <c r="Y3045" s="416" t="e">
        <f t="shared" si="236"/>
        <v>#N/A</v>
      </c>
      <c r="Z3045" s="416" t="e">
        <f t="shared" si="237"/>
        <v>#N/A</v>
      </c>
      <c r="AA3045" s="416" t="str">
        <f t="shared" si="238"/>
        <v/>
      </c>
      <c r="AB3045" s="416" t="e">
        <f t="shared" si="239"/>
        <v>#N/A</v>
      </c>
      <c r="AC3045" s="416" t="e">
        <f t="shared" si="240"/>
        <v>#N/A</v>
      </c>
    </row>
    <row r="3046" ht="22.5" customHeight="1" spans="1:29">
      <c r="A3046" s="421"/>
      <c r="B3046" s="422"/>
      <c r="C3046" s="422"/>
      <c r="D3046" s="421"/>
      <c r="E3046" s="421"/>
      <c r="F3046" s="421"/>
      <c r="G3046" s="421"/>
      <c r="H3046" s="421"/>
      <c r="I3046" s="421"/>
      <c r="J3046" s="421"/>
      <c r="K3046" s="421"/>
      <c r="L3046" s="421"/>
      <c r="M3046" s="421"/>
      <c r="N3046" s="426"/>
      <c r="O3046" s="426"/>
      <c r="P3046" s="427"/>
      <c r="Q3046" s="427"/>
      <c r="R3046" s="426"/>
      <c r="S3046" s="426"/>
      <c r="T3046" s="426"/>
      <c r="U3046" s="426"/>
      <c r="V3046" s="426"/>
      <c r="W3046" s="426"/>
      <c r="X3046" s="427"/>
      <c r="Y3046" s="416" t="e">
        <f t="shared" si="236"/>
        <v>#N/A</v>
      </c>
      <c r="Z3046" s="416" t="e">
        <f t="shared" si="237"/>
        <v>#N/A</v>
      </c>
      <c r="AA3046" s="416" t="str">
        <f t="shared" si="238"/>
        <v/>
      </c>
      <c r="AB3046" s="416" t="e">
        <f t="shared" si="239"/>
        <v>#N/A</v>
      </c>
      <c r="AC3046" s="416" t="e">
        <f t="shared" si="240"/>
        <v>#N/A</v>
      </c>
    </row>
    <row r="3047" ht="22.5" customHeight="1" spans="1:29">
      <c r="A3047" s="421"/>
      <c r="B3047" s="422"/>
      <c r="C3047" s="422"/>
      <c r="D3047" s="421"/>
      <c r="E3047" s="421"/>
      <c r="F3047" s="421"/>
      <c r="G3047" s="421"/>
      <c r="H3047" s="421"/>
      <c r="I3047" s="421"/>
      <c r="J3047" s="421"/>
      <c r="K3047" s="421"/>
      <c r="L3047" s="421"/>
      <c r="M3047" s="421"/>
      <c r="N3047" s="426"/>
      <c r="O3047" s="426"/>
      <c r="P3047" s="427"/>
      <c r="Q3047" s="427"/>
      <c r="R3047" s="426"/>
      <c r="S3047" s="426"/>
      <c r="T3047" s="426"/>
      <c r="U3047" s="426"/>
      <c r="V3047" s="426"/>
      <c r="W3047" s="426"/>
      <c r="X3047" s="427"/>
      <c r="Y3047" s="416" t="e">
        <f t="shared" si="236"/>
        <v>#N/A</v>
      </c>
      <c r="Z3047" s="416" t="e">
        <f t="shared" si="237"/>
        <v>#N/A</v>
      </c>
      <c r="AA3047" s="416" t="str">
        <f t="shared" si="238"/>
        <v/>
      </c>
      <c r="AB3047" s="416" t="e">
        <f t="shared" si="239"/>
        <v>#N/A</v>
      </c>
      <c r="AC3047" s="416" t="e">
        <f t="shared" si="240"/>
        <v>#N/A</v>
      </c>
    </row>
    <row r="3048" ht="22.5" customHeight="1" spans="1:29">
      <c r="A3048" s="421"/>
      <c r="B3048" s="422"/>
      <c r="C3048" s="422"/>
      <c r="D3048" s="421"/>
      <c r="E3048" s="421"/>
      <c r="F3048" s="421"/>
      <c r="G3048" s="421"/>
      <c r="H3048" s="421"/>
      <c r="I3048" s="421"/>
      <c r="J3048" s="421"/>
      <c r="K3048" s="421"/>
      <c r="L3048" s="421"/>
      <c r="M3048" s="421"/>
      <c r="N3048" s="426"/>
      <c r="O3048" s="426"/>
      <c r="P3048" s="427"/>
      <c r="Q3048" s="427"/>
      <c r="R3048" s="426"/>
      <c r="S3048" s="426"/>
      <c r="T3048" s="426"/>
      <c r="U3048" s="426"/>
      <c r="V3048" s="426"/>
      <c r="W3048" s="426"/>
      <c r="X3048" s="427"/>
      <c r="Y3048" s="416" t="e">
        <f t="shared" si="236"/>
        <v>#N/A</v>
      </c>
      <c r="Z3048" s="416" t="e">
        <f t="shared" si="237"/>
        <v>#N/A</v>
      </c>
      <c r="AA3048" s="416" t="str">
        <f t="shared" si="238"/>
        <v/>
      </c>
      <c r="AB3048" s="416" t="e">
        <f t="shared" si="239"/>
        <v>#N/A</v>
      </c>
      <c r="AC3048" s="416" t="e">
        <f t="shared" si="240"/>
        <v>#N/A</v>
      </c>
    </row>
    <row r="3049" ht="22.5" customHeight="1" spans="1:29">
      <c r="A3049" s="421"/>
      <c r="B3049" s="422"/>
      <c r="C3049" s="422"/>
      <c r="D3049" s="421"/>
      <c r="E3049" s="421"/>
      <c r="F3049" s="421"/>
      <c r="G3049" s="421"/>
      <c r="H3049" s="421"/>
      <c r="I3049" s="421"/>
      <c r="J3049" s="421"/>
      <c r="K3049" s="421"/>
      <c r="L3049" s="421"/>
      <c r="M3049" s="421"/>
      <c r="N3049" s="426"/>
      <c r="O3049" s="426"/>
      <c r="P3049" s="427"/>
      <c r="Q3049" s="427"/>
      <c r="R3049" s="426"/>
      <c r="S3049" s="426"/>
      <c r="T3049" s="426"/>
      <c r="U3049" s="426"/>
      <c r="V3049" s="426"/>
      <c r="W3049" s="426"/>
      <c r="X3049" s="427"/>
      <c r="Y3049" s="416" t="e">
        <f t="shared" si="236"/>
        <v>#N/A</v>
      </c>
      <c r="Z3049" s="416" t="e">
        <f t="shared" si="237"/>
        <v>#N/A</v>
      </c>
      <c r="AA3049" s="416" t="str">
        <f t="shared" si="238"/>
        <v/>
      </c>
      <c r="AB3049" s="416" t="e">
        <f t="shared" si="239"/>
        <v>#N/A</v>
      </c>
      <c r="AC3049" s="416" t="e">
        <f t="shared" si="240"/>
        <v>#N/A</v>
      </c>
    </row>
    <row r="3050" ht="22.5" customHeight="1" spans="1:29">
      <c r="A3050" s="421"/>
      <c r="B3050" s="422"/>
      <c r="C3050" s="422"/>
      <c r="D3050" s="421"/>
      <c r="E3050" s="421"/>
      <c r="F3050" s="421"/>
      <c r="G3050" s="421"/>
      <c r="H3050" s="421"/>
      <c r="I3050" s="421"/>
      <c r="J3050" s="421"/>
      <c r="K3050" s="421"/>
      <c r="L3050" s="421"/>
      <c r="M3050" s="421"/>
      <c r="N3050" s="426"/>
      <c r="O3050" s="426"/>
      <c r="P3050" s="427"/>
      <c r="Q3050" s="427"/>
      <c r="R3050" s="426"/>
      <c r="S3050" s="426"/>
      <c r="T3050" s="426"/>
      <c r="U3050" s="426"/>
      <c r="V3050" s="426"/>
      <c r="W3050" s="426"/>
      <c r="X3050" s="427"/>
      <c r="Y3050" s="416" t="e">
        <f t="shared" si="236"/>
        <v>#N/A</v>
      </c>
      <c r="Z3050" s="416" t="e">
        <f t="shared" si="237"/>
        <v>#N/A</v>
      </c>
      <c r="AA3050" s="416" t="str">
        <f t="shared" si="238"/>
        <v/>
      </c>
      <c r="AB3050" s="416" t="e">
        <f t="shared" si="239"/>
        <v>#N/A</v>
      </c>
      <c r="AC3050" s="416" t="e">
        <f t="shared" si="240"/>
        <v>#N/A</v>
      </c>
    </row>
    <row r="3051" ht="22.5" customHeight="1" spans="1:29">
      <c r="A3051" s="421"/>
      <c r="B3051" s="422"/>
      <c r="C3051" s="422"/>
      <c r="D3051" s="421"/>
      <c r="E3051" s="421"/>
      <c r="F3051" s="421"/>
      <c r="G3051" s="421"/>
      <c r="H3051" s="421"/>
      <c r="I3051" s="421"/>
      <c r="J3051" s="421"/>
      <c r="K3051" s="421"/>
      <c r="L3051" s="421"/>
      <c r="M3051" s="421"/>
      <c r="N3051" s="426"/>
      <c r="O3051" s="426"/>
      <c r="P3051" s="427"/>
      <c r="Q3051" s="427"/>
      <c r="R3051" s="426"/>
      <c r="S3051" s="426"/>
      <c r="T3051" s="426"/>
      <c r="U3051" s="426"/>
      <c r="V3051" s="426"/>
      <c r="W3051" s="426"/>
      <c r="X3051" s="427"/>
      <c r="Y3051" s="416" t="e">
        <f t="shared" si="236"/>
        <v>#N/A</v>
      </c>
      <c r="Z3051" s="416" t="e">
        <f t="shared" si="237"/>
        <v>#N/A</v>
      </c>
      <c r="AA3051" s="416" t="str">
        <f t="shared" si="238"/>
        <v/>
      </c>
      <c r="AB3051" s="416" t="e">
        <f t="shared" si="239"/>
        <v>#N/A</v>
      </c>
      <c r="AC3051" s="416" t="e">
        <f t="shared" si="240"/>
        <v>#N/A</v>
      </c>
    </row>
    <row r="3052" ht="22.5" customHeight="1" spans="1:29">
      <c r="A3052" s="421"/>
      <c r="B3052" s="422"/>
      <c r="C3052" s="422"/>
      <c r="D3052" s="421"/>
      <c r="E3052" s="421"/>
      <c r="F3052" s="421"/>
      <c r="G3052" s="421"/>
      <c r="H3052" s="421"/>
      <c r="I3052" s="421"/>
      <c r="J3052" s="421"/>
      <c r="K3052" s="421"/>
      <c r="L3052" s="421"/>
      <c r="M3052" s="421"/>
      <c r="N3052" s="426"/>
      <c r="O3052" s="426"/>
      <c r="P3052" s="427"/>
      <c r="Q3052" s="427"/>
      <c r="R3052" s="426"/>
      <c r="S3052" s="426"/>
      <c r="T3052" s="426"/>
      <c r="U3052" s="426"/>
      <c r="V3052" s="426"/>
      <c r="W3052" s="426"/>
      <c r="X3052" s="427"/>
      <c r="Y3052" s="416" t="e">
        <f t="shared" si="236"/>
        <v>#N/A</v>
      </c>
      <c r="Z3052" s="416" t="e">
        <f t="shared" si="237"/>
        <v>#N/A</v>
      </c>
      <c r="AA3052" s="416" t="str">
        <f t="shared" si="238"/>
        <v/>
      </c>
      <c r="AB3052" s="416" t="e">
        <f t="shared" si="239"/>
        <v>#N/A</v>
      </c>
      <c r="AC3052" s="416" t="e">
        <f t="shared" si="240"/>
        <v>#N/A</v>
      </c>
    </row>
    <row r="3053" ht="22.5" customHeight="1" spans="1:29">
      <c r="A3053" s="421"/>
      <c r="B3053" s="422"/>
      <c r="C3053" s="422"/>
      <c r="D3053" s="421"/>
      <c r="E3053" s="421"/>
      <c r="F3053" s="421"/>
      <c r="G3053" s="421"/>
      <c r="H3053" s="421"/>
      <c r="I3053" s="421"/>
      <c r="J3053" s="421"/>
      <c r="K3053" s="421"/>
      <c r="L3053" s="421"/>
      <c r="M3053" s="421"/>
      <c r="N3053" s="426"/>
      <c r="O3053" s="426"/>
      <c r="P3053" s="427"/>
      <c r="Q3053" s="427"/>
      <c r="R3053" s="426"/>
      <c r="S3053" s="426"/>
      <c r="T3053" s="426"/>
      <c r="U3053" s="426"/>
      <c r="V3053" s="426"/>
      <c r="W3053" s="426"/>
      <c r="X3053" s="427"/>
      <c r="Y3053" s="416" t="e">
        <f t="shared" si="236"/>
        <v>#N/A</v>
      </c>
      <c r="Z3053" s="416" t="e">
        <f t="shared" si="237"/>
        <v>#N/A</v>
      </c>
      <c r="AA3053" s="416" t="str">
        <f t="shared" si="238"/>
        <v/>
      </c>
      <c r="AB3053" s="416" t="e">
        <f t="shared" si="239"/>
        <v>#N/A</v>
      </c>
      <c r="AC3053" s="416" t="e">
        <f t="shared" si="240"/>
        <v>#N/A</v>
      </c>
    </row>
    <row r="3054" ht="22.5" customHeight="1" spans="1:29">
      <c r="A3054" s="421"/>
      <c r="B3054" s="422"/>
      <c r="C3054" s="422"/>
      <c r="D3054" s="421"/>
      <c r="E3054" s="421"/>
      <c r="F3054" s="421"/>
      <c r="G3054" s="421"/>
      <c r="H3054" s="421"/>
      <c r="I3054" s="421"/>
      <c r="J3054" s="421"/>
      <c r="K3054" s="421"/>
      <c r="L3054" s="421"/>
      <c r="M3054" s="421"/>
      <c r="N3054" s="426"/>
      <c r="O3054" s="426"/>
      <c r="P3054" s="427"/>
      <c r="Q3054" s="427"/>
      <c r="R3054" s="426"/>
      <c r="S3054" s="426"/>
      <c r="T3054" s="426"/>
      <c r="U3054" s="426"/>
      <c r="V3054" s="426"/>
      <c r="W3054" s="426"/>
      <c r="X3054" s="427"/>
      <c r="Y3054" s="416" t="e">
        <f t="shared" si="236"/>
        <v>#N/A</v>
      </c>
      <c r="Z3054" s="416" t="e">
        <f t="shared" si="237"/>
        <v>#N/A</v>
      </c>
      <c r="AA3054" s="416" t="str">
        <f t="shared" si="238"/>
        <v/>
      </c>
      <c r="AB3054" s="416" t="e">
        <f t="shared" si="239"/>
        <v>#N/A</v>
      </c>
      <c r="AC3054" s="416" t="e">
        <f t="shared" si="240"/>
        <v>#N/A</v>
      </c>
    </row>
    <row r="3055" ht="22.5" customHeight="1" spans="1:29">
      <c r="A3055" s="421"/>
      <c r="B3055" s="422"/>
      <c r="C3055" s="422"/>
      <c r="D3055" s="421"/>
      <c r="E3055" s="421"/>
      <c r="F3055" s="421"/>
      <c r="G3055" s="421"/>
      <c r="H3055" s="421"/>
      <c r="I3055" s="421"/>
      <c r="J3055" s="421"/>
      <c r="K3055" s="421"/>
      <c r="L3055" s="421"/>
      <c r="M3055" s="421"/>
      <c r="N3055" s="426"/>
      <c r="O3055" s="426"/>
      <c r="P3055" s="427"/>
      <c r="Q3055" s="427"/>
      <c r="R3055" s="426"/>
      <c r="S3055" s="426"/>
      <c r="T3055" s="426"/>
      <c r="U3055" s="426"/>
      <c r="V3055" s="426"/>
      <c r="W3055" s="426"/>
      <c r="X3055" s="427"/>
      <c r="Y3055" s="416" t="e">
        <f t="shared" si="236"/>
        <v>#N/A</v>
      </c>
      <c r="Z3055" s="416" t="e">
        <f t="shared" si="237"/>
        <v>#N/A</v>
      </c>
      <c r="AA3055" s="416" t="str">
        <f t="shared" si="238"/>
        <v/>
      </c>
      <c r="AB3055" s="416" t="e">
        <f t="shared" si="239"/>
        <v>#N/A</v>
      </c>
      <c r="AC3055" s="416" t="e">
        <f t="shared" si="240"/>
        <v>#N/A</v>
      </c>
    </row>
    <row r="3056" ht="22.5" customHeight="1" spans="1:29">
      <c r="A3056" s="421"/>
      <c r="B3056" s="422"/>
      <c r="C3056" s="422"/>
      <c r="D3056" s="421"/>
      <c r="E3056" s="421"/>
      <c r="F3056" s="421"/>
      <c r="G3056" s="421"/>
      <c r="H3056" s="421"/>
      <c r="I3056" s="421"/>
      <c r="J3056" s="421"/>
      <c r="K3056" s="421"/>
      <c r="L3056" s="421"/>
      <c r="M3056" s="421"/>
      <c r="N3056" s="426"/>
      <c r="O3056" s="426"/>
      <c r="P3056" s="427"/>
      <c r="Q3056" s="427"/>
      <c r="R3056" s="426"/>
      <c r="S3056" s="426"/>
      <c r="T3056" s="426"/>
      <c r="U3056" s="426"/>
      <c r="V3056" s="426"/>
      <c r="W3056" s="426"/>
      <c r="X3056" s="427"/>
      <c r="Y3056" s="416" t="e">
        <f t="shared" si="236"/>
        <v>#N/A</v>
      </c>
      <c r="Z3056" s="416" t="e">
        <f t="shared" si="237"/>
        <v>#N/A</v>
      </c>
      <c r="AA3056" s="416" t="str">
        <f t="shared" si="238"/>
        <v/>
      </c>
      <c r="AB3056" s="416" t="e">
        <f t="shared" si="239"/>
        <v>#N/A</v>
      </c>
      <c r="AC3056" s="416" t="e">
        <f t="shared" si="240"/>
        <v>#N/A</v>
      </c>
    </row>
    <row r="3057" ht="22.5" customHeight="1" spans="1:29">
      <c r="A3057" s="421"/>
      <c r="B3057" s="422"/>
      <c r="C3057" s="422"/>
      <c r="D3057" s="421"/>
      <c r="E3057" s="421"/>
      <c r="F3057" s="421"/>
      <c r="G3057" s="421"/>
      <c r="H3057" s="421"/>
      <c r="I3057" s="421"/>
      <c r="J3057" s="421"/>
      <c r="K3057" s="421"/>
      <c r="L3057" s="421"/>
      <c r="M3057" s="421"/>
      <c r="N3057" s="426"/>
      <c r="O3057" s="426"/>
      <c r="P3057" s="427"/>
      <c r="Q3057" s="427"/>
      <c r="R3057" s="426"/>
      <c r="S3057" s="426"/>
      <c r="T3057" s="426"/>
      <c r="U3057" s="426"/>
      <c r="V3057" s="426"/>
      <c r="W3057" s="426"/>
      <c r="X3057" s="427"/>
      <c r="Y3057" s="416" t="e">
        <f t="shared" si="236"/>
        <v>#N/A</v>
      </c>
      <c r="Z3057" s="416" t="e">
        <f t="shared" si="237"/>
        <v>#N/A</v>
      </c>
      <c r="AA3057" s="416" t="str">
        <f t="shared" si="238"/>
        <v/>
      </c>
      <c r="AB3057" s="416" t="e">
        <f t="shared" si="239"/>
        <v>#N/A</v>
      </c>
      <c r="AC3057" s="416" t="e">
        <f t="shared" si="240"/>
        <v>#N/A</v>
      </c>
    </row>
    <row r="3058" ht="22.5" customHeight="1" spans="1:29">
      <c r="A3058" s="421"/>
      <c r="B3058" s="422"/>
      <c r="C3058" s="422"/>
      <c r="D3058" s="421"/>
      <c r="E3058" s="421"/>
      <c r="F3058" s="421"/>
      <c r="G3058" s="421"/>
      <c r="H3058" s="421"/>
      <c r="I3058" s="421"/>
      <c r="J3058" s="421"/>
      <c r="K3058" s="421"/>
      <c r="L3058" s="421"/>
      <c r="M3058" s="421"/>
      <c r="N3058" s="426"/>
      <c r="O3058" s="426"/>
      <c r="P3058" s="427"/>
      <c r="Q3058" s="427"/>
      <c r="R3058" s="426"/>
      <c r="S3058" s="426"/>
      <c r="T3058" s="426"/>
      <c r="U3058" s="426"/>
      <c r="V3058" s="426"/>
      <c r="W3058" s="426"/>
      <c r="X3058" s="427"/>
      <c r="Y3058" s="416" t="e">
        <f t="shared" si="236"/>
        <v>#N/A</v>
      </c>
      <c r="Z3058" s="416" t="e">
        <f t="shared" si="237"/>
        <v>#N/A</v>
      </c>
      <c r="AA3058" s="416" t="str">
        <f t="shared" si="238"/>
        <v/>
      </c>
      <c r="AB3058" s="416" t="e">
        <f t="shared" si="239"/>
        <v>#N/A</v>
      </c>
      <c r="AC3058" s="416" t="e">
        <f t="shared" si="240"/>
        <v>#N/A</v>
      </c>
    </row>
    <row r="3059" ht="22.5" customHeight="1" spans="1:29">
      <c r="A3059" s="421"/>
      <c r="B3059" s="422"/>
      <c r="C3059" s="422"/>
      <c r="D3059" s="421"/>
      <c r="E3059" s="421"/>
      <c r="F3059" s="421"/>
      <c r="G3059" s="421"/>
      <c r="H3059" s="421"/>
      <c r="I3059" s="421"/>
      <c r="J3059" s="421"/>
      <c r="K3059" s="421"/>
      <c r="L3059" s="421"/>
      <c r="M3059" s="421"/>
      <c r="N3059" s="426"/>
      <c r="O3059" s="426"/>
      <c r="P3059" s="427"/>
      <c r="Q3059" s="427"/>
      <c r="R3059" s="426"/>
      <c r="S3059" s="426"/>
      <c r="T3059" s="426"/>
      <c r="U3059" s="426"/>
      <c r="V3059" s="426"/>
      <c r="W3059" s="426"/>
      <c r="X3059" s="427"/>
      <c r="Y3059" s="416" t="e">
        <f t="shared" si="236"/>
        <v>#N/A</v>
      </c>
      <c r="Z3059" s="416" t="e">
        <f t="shared" si="237"/>
        <v>#N/A</v>
      </c>
      <c r="AA3059" s="416" t="str">
        <f t="shared" si="238"/>
        <v/>
      </c>
      <c r="AB3059" s="416" t="e">
        <f t="shared" si="239"/>
        <v>#N/A</v>
      </c>
      <c r="AC3059" s="416" t="e">
        <f t="shared" si="240"/>
        <v>#N/A</v>
      </c>
    </row>
    <row r="3060" ht="22.5" customHeight="1" spans="1:29">
      <c r="A3060" s="421"/>
      <c r="B3060" s="422"/>
      <c r="C3060" s="422"/>
      <c r="D3060" s="421"/>
      <c r="E3060" s="421"/>
      <c r="F3060" s="421"/>
      <c r="G3060" s="421"/>
      <c r="H3060" s="421"/>
      <c r="I3060" s="421"/>
      <c r="J3060" s="421"/>
      <c r="K3060" s="421"/>
      <c r="L3060" s="421"/>
      <c r="M3060" s="421"/>
      <c r="N3060" s="426"/>
      <c r="O3060" s="426"/>
      <c r="P3060" s="427"/>
      <c r="Q3060" s="427"/>
      <c r="R3060" s="426"/>
      <c r="S3060" s="426"/>
      <c r="T3060" s="426"/>
      <c r="U3060" s="426"/>
      <c r="V3060" s="426"/>
      <c r="W3060" s="426"/>
      <c r="X3060" s="427"/>
      <c r="Y3060" s="416" t="e">
        <f t="shared" si="236"/>
        <v>#N/A</v>
      </c>
      <c r="Z3060" s="416" t="e">
        <f t="shared" si="237"/>
        <v>#N/A</v>
      </c>
      <c r="AA3060" s="416" t="str">
        <f t="shared" si="238"/>
        <v/>
      </c>
      <c r="AB3060" s="416" t="e">
        <f t="shared" si="239"/>
        <v>#N/A</v>
      </c>
      <c r="AC3060" s="416" t="e">
        <f t="shared" si="240"/>
        <v>#N/A</v>
      </c>
    </row>
    <row r="3061" ht="22.5" customHeight="1" spans="1:29">
      <c r="A3061" s="421"/>
      <c r="B3061" s="422"/>
      <c r="C3061" s="422"/>
      <c r="D3061" s="421"/>
      <c r="E3061" s="421"/>
      <c r="F3061" s="421"/>
      <c r="G3061" s="421"/>
      <c r="H3061" s="421"/>
      <c r="I3061" s="421"/>
      <c r="J3061" s="421"/>
      <c r="K3061" s="421"/>
      <c r="L3061" s="421"/>
      <c r="M3061" s="421"/>
      <c r="N3061" s="426"/>
      <c r="O3061" s="426"/>
      <c r="P3061" s="427"/>
      <c r="Q3061" s="427"/>
      <c r="R3061" s="426"/>
      <c r="S3061" s="426"/>
      <c r="T3061" s="426"/>
      <c r="U3061" s="426"/>
      <c r="V3061" s="426"/>
      <c r="W3061" s="426"/>
      <c r="X3061" s="427"/>
      <c r="Y3061" s="416" t="e">
        <f t="shared" si="236"/>
        <v>#N/A</v>
      </c>
      <c r="Z3061" s="416" t="e">
        <f t="shared" si="237"/>
        <v>#N/A</v>
      </c>
      <c r="AA3061" s="416" t="str">
        <f t="shared" si="238"/>
        <v/>
      </c>
      <c r="AB3061" s="416" t="e">
        <f t="shared" si="239"/>
        <v>#N/A</v>
      </c>
      <c r="AC3061" s="416" t="e">
        <f t="shared" si="240"/>
        <v>#N/A</v>
      </c>
    </row>
    <row r="3062" ht="22.5" customHeight="1" spans="1:29">
      <c r="A3062" s="421"/>
      <c r="B3062" s="422"/>
      <c r="C3062" s="422"/>
      <c r="D3062" s="421"/>
      <c r="E3062" s="421"/>
      <c r="F3062" s="421"/>
      <c r="G3062" s="421"/>
      <c r="H3062" s="421"/>
      <c r="I3062" s="421"/>
      <c r="J3062" s="421"/>
      <c r="K3062" s="421"/>
      <c r="L3062" s="421"/>
      <c r="M3062" s="421"/>
      <c r="N3062" s="426"/>
      <c r="O3062" s="426"/>
      <c r="P3062" s="427"/>
      <c r="Q3062" s="427"/>
      <c r="R3062" s="426"/>
      <c r="S3062" s="426"/>
      <c r="T3062" s="426"/>
      <c r="U3062" s="426"/>
      <c r="V3062" s="426"/>
      <c r="W3062" s="426"/>
      <c r="X3062" s="427"/>
      <c r="Y3062" s="416" t="e">
        <f t="shared" si="236"/>
        <v>#N/A</v>
      </c>
      <c r="Z3062" s="416" t="e">
        <f t="shared" si="237"/>
        <v>#N/A</v>
      </c>
      <c r="AA3062" s="416" t="str">
        <f t="shared" si="238"/>
        <v/>
      </c>
      <c r="AB3062" s="416" t="e">
        <f t="shared" si="239"/>
        <v>#N/A</v>
      </c>
      <c r="AC3062" s="416" t="e">
        <f t="shared" si="240"/>
        <v>#N/A</v>
      </c>
    </row>
    <row r="3063" ht="22.5" customHeight="1" spans="1:29">
      <c r="A3063" s="421"/>
      <c r="B3063" s="422"/>
      <c r="C3063" s="422"/>
      <c r="D3063" s="421"/>
      <c r="E3063" s="421"/>
      <c r="F3063" s="421"/>
      <c r="G3063" s="421"/>
      <c r="H3063" s="421"/>
      <c r="I3063" s="421"/>
      <c r="J3063" s="421"/>
      <c r="K3063" s="421"/>
      <c r="L3063" s="421"/>
      <c r="M3063" s="421"/>
      <c r="N3063" s="426"/>
      <c r="O3063" s="426"/>
      <c r="P3063" s="427"/>
      <c r="Q3063" s="427"/>
      <c r="R3063" s="426"/>
      <c r="S3063" s="426"/>
      <c r="T3063" s="426"/>
      <c r="U3063" s="426"/>
      <c r="V3063" s="426"/>
      <c r="W3063" s="426"/>
      <c r="X3063" s="427"/>
      <c r="Y3063" s="416" t="e">
        <f t="shared" si="236"/>
        <v>#N/A</v>
      </c>
      <c r="Z3063" s="416" t="e">
        <f t="shared" si="237"/>
        <v>#N/A</v>
      </c>
      <c r="AA3063" s="416" t="str">
        <f t="shared" si="238"/>
        <v/>
      </c>
      <c r="AB3063" s="416" t="e">
        <f t="shared" si="239"/>
        <v>#N/A</v>
      </c>
      <c r="AC3063" s="416" t="e">
        <f t="shared" si="240"/>
        <v>#N/A</v>
      </c>
    </row>
    <row r="3064" ht="22.5" customHeight="1" spans="1:29">
      <c r="A3064" s="421"/>
      <c r="B3064" s="422"/>
      <c r="C3064" s="422"/>
      <c r="D3064" s="421"/>
      <c r="E3064" s="421"/>
      <c r="F3064" s="421"/>
      <c r="G3064" s="421"/>
      <c r="H3064" s="421"/>
      <c r="I3064" s="421"/>
      <c r="J3064" s="421"/>
      <c r="K3064" s="421"/>
      <c r="L3064" s="421"/>
      <c r="M3064" s="421"/>
      <c r="N3064" s="426"/>
      <c r="O3064" s="426"/>
      <c r="P3064" s="427"/>
      <c r="Q3064" s="427"/>
      <c r="R3064" s="426"/>
      <c r="S3064" s="426"/>
      <c r="T3064" s="426"/>
      <c r="U3064" s="426"/>
      <c r="V3064" s="426"/>
      <c r="W3064" s="426"/>
      <c r="X3064" s="427"/>
      <c r="Y3064" s="416" t="e">
        <f t="shared" si="236"/>
        <v>#N/A</v>
      </c>
      <c r="Z3064" s="416" t="e">
        <f t="shared" si="237"/>
        <v>#N/A</v>
      </c>
      <c r="AA3064" s="416" t="str">
        <f t="shared" si="238"/>
        <v/>
      </c>
      <c r="AB3064" s="416" t="e">
        <f t="shared" si="239"/>
        <v>#N/A</v>
      </c>
      <c r="AC3064" s="416" t="e">
        <f t="shared" si="240"/>
        <v>#N/A</v>
      </c>
    </row>
    <row r="3065" ht="22.5" customHeight="1" spans="1:29">
      <c r="A3065" s="421"/>
      <c r="B3065" s="422"/>
      <c r="C3065" s="422"/>
      <c r="D3065" s="421"/>
      <c r="E3065" s="421"/>
      <c r="F3065" s="421"/>
      <c r="G3065" s="421"/>
      <c r="H3065" s="421"/>
      <c r="I3065" s="421"/>
      <c r="J3065" s="421"/>
      <c r="K3065" s="421"/>
      <c r="L3065" s="421"/>
      <c r="M3065" s="421"/>
      <c r="N3065" s="426"/>
      <c r="O3065" s="426"/>
      <c r="P3065" s="427"/>
      <c r="Q3065" s="427"/>
      <c r="R3065" s="426"/>
      <c r="S3065" s="426"/>
      <c r="T3065" s="426"/>
      <c r="U3065" s="426"/>
      <c r="V3065" s="426"/>
      <c r="W3065" s="426"/>
      <c r="X3065" s="427"/>
      <c r="Y3065" s="416" t="e">
        <f t="shared" si="236"/>
        <v>#N/A</v>
      </c>
      <c r="Z3065" s="416" t="e">
        <f t="shared" si="237"/>
        <v>#N/A</v>
      </c>
      <c r="AA3065" s="416" t="str">
        <f t="shared" si="238"/>
        <v/>
      </c>
      <c r="AB3065" s="416" t="e">
        <f t="shared" si="239"/>
        <v>#N/A</v>
      </c>
      <c r="AC3065" s="416" t="e">
        <f t="shared" si="240"/>
        <v>#N/A</v>
      </c>
    </row>
    <row r="3066" ht="22.5" customHeight="1" spans="1:29">
      <c r="A3066" s="421"/>
      <c r="B3066" s="422"/>
      <c r="C3066" s="422"/>
      <c r="D3066" s="421"/>
      <c r="E3066" s="421"/>
      <c r="F3066" s="421"/>
      <c r="G3066" s="421"/>
      <c r="H3066" s="421"/>
      <c r="I3066" s="421"/>
      <c r="J3066" s="421"/>
      <c r="K3066" s="421"/>
      <c r="L3066" s="421"/>
      <c r="M3066" s="421"/>
      <c r="N3066" s="426"/>
      <c r="O3066" s="426"/>
      <c r="P3066" s="427"/>
      <c r="Q3066" s="427"/>
      <c r="R3066" s="426"/>
      <c r="S3066" s="426"/>
      <c r="T3066" s="426"/>
      <c r="U3066" s="426"/>
      <c r="V3066" s="426"/>
      <c r="W3066" s="426"/>
      <c r="X3066" s="427"/>
      <c r="Y3066" s="416" t="e">
        <f t="shared" si="236"/>
        <v>#N/A</v>
      </c>
      <c r="Z3066" s="416" t="e">
        <f t="shared" si="237"/>
        <v>#N/A</v>
      </c>
      <c r="AA3066" s="416" t="str">
        <f t="shared" si="238"/>
        <v/>
      </c>
      <c r="AB3066" s="416" t="e">
        <f t="shared" si="239"/>
        <v>#N/A</v>
      </c>
      <c r="AC3066" s="416" t="e">
        <f t="shared" si="240"/>
        <v>#N/A</v>
      </c>
    </row>
    <row r="3067" ht="22.5" customHeight="1" spans="1:29">
      <c r="A3067" s="421"/>
      <c r="B3067" s="422"/>
      <c r="C3067" s="422"/>
      <c r="D3067" s="421"/>
      <c r="E3067" s="421"/>
      <c r="F3067" s="421"/>
      <c r="G3067" s="421"/>
      <c r="H3067" s="421"/>
      <c r="I3067" s="421"/>
      <c r="J3067" s="421"/>
      <c r="K3067" s="421"/>
      <c r="L3067" s="421"/>
      <c r="M3067" s="421"/>
      <c r="N3067" s="426"/>
      <c r="O3067" s="426"/>
      <c r="P3067" s="427"/>
      <c r="Q3067" s="427"/>
      <c r="R3067" s="426"/>
      <c r="S3067" s="426"/>
      <c r="T3067" s="426"/>
      <c r="U3067" s="426"/>
      <c r="V3067" s="426"/>
      <c r="W3067" s="426"/>
      <c r="X3067" s="427"/>
      <c r="Y3067" s="416" t="e">
        <f t="shared" si="236"/>
        <v>#N/A</v>
      </c>
      <c r="Z3067" s="416" t="e">
        <f t="shared" si="237"/>
        <v>#N/A</v>
      </c>
      <c r="AA3067" s="416" t="str">
        <f t="shared" si="238"/>
        <v/>
      </c>
      <c r="AB3067" s="416" t="e">
        <f t="shared" si="239"/>
        <v>#N/A</v>
      </c>
      <c r="AC3067" s="416" t="e">
        <f t="shared" si="240"/>
        <v>#N/A</v>
      </c>
    </row>
    <row r="3068" ht="22.5" customHeight="1" spans="1:29">
      <c r="A3068" s="421"/>
      <c r="B3068" s="422"/>
      <c r="C3068" s="422"/>
      <c r="D3068" s="421"/>
      <c r="E3068" s="421"/>
      <c r="F3068" s="421"/>
      <c r="G3068" s="421"/>
      <c r="H3068" s="421"/>
      <c r="I3068" s="421"/>
      <c r="J3068" s="421"/>
      <c r="K3068" s="421"/>
      <c r="L3068" s="421"/>
      <c r="M3068" s="421"/>
      <c r="N3068" s="426"/>
      <c r="O3068" s="426"/>
      <c r="P3068" s="427"/>
      <c r="Q3068" s="427"/>
      <c r="R3068" s="426"/>
      <c r="S3068" s="426"/>
      <c r="T3068" s="426"/>
      <c r="U3068" s="426"/>
      <c r="V3068" s="426"/>
      <c r="W3068" s="426"/>
      <c r="X3068" s="427"/>
      <c r="Y3068" s="416" t="e">
        <f t="shared" si="236"/>
        <v>#N/A</v>
      </c>
      <c r="Z3068" s="416" t="e">
        <f t="shared" si="237"/>
        <v>#N/A</v>
      </c>
      <c r="AA3068" s="416" t="str">
        <f t="shared" si="238"/>
        <v/>
      </c>
      <c r="AB3068" s="416" t="e">
        <f t="shared" si="239"/>
        <v>#N/A</v>
      </c>
      <c r="AC3068" s="416" t="e">
        <f t="shared" si="240"/>
        <v>#N/A</v>
      </c>
    </row>
    <row r="3069" ht="22.5" customHeight="1" spans="1:29">
      <c r="A3069" s="421"/>
      <c r="B3069" s="422"/>
      <c r="C3069" s="422"/>
      <c r="D3069" s="421"/>
      <c r="E3069" s="421"/>
      <c r="F3069" s="421"/>
      <c r="G3069" s="421"/>
      <c r="H3069" s="421"/>
      <c r="I3069" s="421"/>
      <c r="J3069" s="421"/>
      <c r="K3069" s="421"/>
      <c r="L3069" s="421"/>
      <c r="M3069" s="421"/>
      <c r="N3069" s="426"/>
      <c r="O3069" s="426"/>
      <c r="P3069" s="427"/>
      <c r="Q3069" s="427"/>
      <c r="R3069" s="426"/>
      <c r="S3069" s="426"/>
      <c r="T3069" s="426"/>
      <c r="U3069" s="426"/>
      <c r="V3069" s="426"/>
      <c r="W3069" s="426"/>
      <c r="X3069" s="427"/>
      <c r="Y3069" s="416" t="e">
        <f t="shared" si="236"/>
        <v>#N/A</v>
      </c>
      <c r="Z3069" s="416" t="e">
        <f t="shared" si="237"/>
        <v>#N/A</v>
      </c>
      <c r="AA3069" s="416" t="str">
        <f t="shared" si="238"/>
        <v/>
      </c>
      <c r="AB3069" s="416" t="e">
        <f t="shared" si="239"/>
        <v>#N/A</v>
      </c>
      <c r="AC3069" s="416" t="e">
        <f t="shared" si="240"/>
        <v>#N/A</v>
      </c>
    </row>
    <row r="3070" ht="22.5" customHeight="1" spans="1:29">
      <c r="A3070" s="421"/>
      <c r="B3070" s="422"/>
      <c r="C3070" s="422"/>
      <c r="D3070" s="421"/>
      <c r="E3070" s="421"/>
      <c r="F3070" s="421"/>
      <c r="G3070" s="421"/>
      <c r="H3070" s="421"/>
      <c r="I3070" s="421"/>
      <c r="J3070" s="421"/>
      <c r="K3070" s="421"/>
      <c r="L3070" s="421"/>
      <c r="M3070" s="421"/>
      <c r="N3070" s="426"/>
      <c r="O3070" s="426"/>
      <c r="P3070" s="427"/>
      <c r="Q3070" s="427"/>
      <c r="R3070" s="426"/>
      <c r="S3070" s="426"/>
      <c r="T3070" s="426"/>
      <c r="U3070" s="426"/>
      <c r="V3070" s="426"/>
      <c r="W3070" s="426"/>
      <c r="X3070" s="427"/>
      <c r="Y3070" s="416" t="e">
        <f t="shared" si="236"/>
        <v>#N/A</v>
      </c>
      <c r="Z3070" s="416" t="e">
        <f t="shared" si="237"/>
        <v>#N/A</v>
      </c>
      <c r="AA3070" s="416" t="str">
        <f t="shared" si="238"/>
        <v/>
      </c>
      <c r="AB3070" s="416" t="e">
        <f t="shared" si="239"/>
        <v>#N/A</v>
      </c>
      <c r="AC3070" s="416" t="e">
        <f t="shared" si="240"/>
        <v>#N/A</v>
      </c>
    </row>
    <row r="3071" ht="22.5" customHeight="1" spans="1:29">
      <c r="A3071" s="421"/>
      <c r="B3071" s="422"/>
      <c r="C3071" s="422"/>
      <c r="D3071" s="421"/>
      <c r="E3071" s="421"/>
      <c r="F3071" s="421"/>
      <c r="G3071" s="421"/>
      <c r="H3071" s="421"/>
      <c r="I3071" s="421"/>
      <c r="J3071" s="421"/>
      <c r="K3071" s="421"/>
      <c r="L3071" s="421"/>
      <c r="M3071" s="421"/>
      <c r="N3071" s="426"/>
      <c r="O3071" s="426"/>
      <c r="P3071" s="427"/>
      <c r="Q3071" s="427"/>
      <c r="R3071" s="426"/>
      <c r="S3071" s="426"/>
      <c r="T3071" s="426"/>
      <c r="U3071" s="426"/>
      <c r="V3071" s="426"/>
      <c r="W3071" s="426"/>
      <c r="X3071" s="427"/>
      <c r="Y3071" s="416" t="e">
        <f t="shared" si="236"/>
        <v>#N/A</v>
      </c>
      <c r="Z3071" s="416" t="e">
        <f t="shared" si="237"/>
        <v>#N/A</v>
      </c>
      <c r="AA3071" s="416" t="str">
        <f t="shared" si="238"/>
        <v/>
      </c>
      <c r="AB3071" s="416" t="e">
        <f t="shared" si="239"/>
        <v>#N/A</v>
      </c>
      <c r="AC3071" s="416" t="e">
        <f t="shared" si="240"/>
        <v>#N/A</v>
      </c>
    </row>
    <row r="3072" ht="22.5" customHeight="1" spans="1:29">
      <c r="A3072" s="421"/>
      <c r="B3072" s="422"/>
      <c r="C3072" s="422"/>
      <c r="D3072" s="421"/>
      <c r="E3072" s="421"/>
      <c r="F3072" s="421"/>
      <c r="G3072" s="421"/>
      <c r="H3072" s="421"/>
      <c r="I3072" s="421"/>
      <c r="J3072" s="421"/>
      <c r="K3072" s="421"/>
      <c r="L3072" s="421"/>
      <c r="M3072" s="421"/>
      <c r="N3072" s="426"/>
      <c r="O3072" s="426"/>
      <c r="P3072" s="427"/>
      <c r="Q3072" s="427"/>
      <c r="R3072" s="426"/>
      <c r="S3072" s="426"/>
      <c r="T3072" s="426"/>
      <c r="U3072" s="426"/>
      <c r="V3072" s="426"/>
      <c r="W3072" s="426"/>
      <c r="X3072" s="427"/>
      <c r="Y3072" s="416" t="e">
        <f t="shared" si="236"/>
        <v>#N/A</v>
      </c>
      <c r="Z3072" s="416" t="e">
        <f t="shared" si="237"/>
        <v>#N/A</v>
      </c>
      <c r="AA3072" s="416" t="str">
        <f t="shared" si="238"/>
        <v/>
      </c>
      <c r="AB3072" s="416" t="e">
        <f t="shared" si="239"/>
        <v>#N/A</v>
      </c>
      <c r="AC3072" s="416" t="e">
        <f t="shared" si="240"/>
        <v>#N/A</v>
      </c>
    </row>
    <row r="3073" ht="22.5" customHeight="1" spans="1:29">
      <c r="A3073" s="421"/>
      <c r="B3073" s="422"/>
      <c r="C3073" s="422"/>
      <c r="D3073" s="421"/>
      <c r="E3073" s="421"/>
      <c r="F3073" s="421"/>
      <c r="G3073" s="421"/>
      <c r="H3073" s="421"/>
      <c r="I3073" s="421"/>
      <c r="J3073" s="421"/>
      <c r="K3073" s="421"/>
      <c r="L3073" s="421"/>
      <c r="M3073" s="421"/>
      <c r="N3073" s="426"/>
      <c r="O3073" s="426"/>
      <c r="P3073" s="427"/>
      <c r="Q3073" s="427"/>
      <c r="R3073" s="426"/>
      <c r="S3073" s="426"/>
      <c r="T3073" s="426"/>
      <c r="U3073" s="426"/>
      <c r="V3073" s="426"/>
      <c r="W3073" s="426"/>
      <c r="X3073" s="427"/>
      <c r="Y3073" s="416" t="e">
        <f t="shared" si="236"/>
        <v>#N/A</v>
      </c>
      <c r="Z3073" s="416" t="e">
        <f t="shared" si="237"/>
        <v>#N/A</v>
      </c>
      <c r="AA3073" s="416" t="str">
        <f t="shared" si="238"/>
        <v/>
      </c>
      <c r="AB3073" s="416" t="e">
        <f t="shared" si="239"/>
        <v>#N/A</v>
      </c>
      <c r="AC3073" s="416" t="e">
        <f t="shared" si="240"/>
        <v>#N/A</v>
      </c>
    </row>
    <row r="3074" ht="22.5" customHeight="1" spans="1:29">
      <c r="A3074" s="421"/>
      <c r="B3074" s="422"/>
      <c r="C3074" s="422"/>
      <c r="D3074" s="421"/>
      <c r="E3074" s="421"/>
      <c r="F3074" s="421"/>
      <c r="G3074" s="421"/>
      <c r="H3074" s="421"/>
      <c r="I3074" s="421"/>
      <c r="J3074" s="421"/>
      <c r="K3074" s="421"/>
      <c r="L3074" s="421"/>
      <c r="M3074" s="421"/>
      <c r="N3074" s="426"/>
      <c r="O3074" s="426"/>
      <c r="P3074" s="427"/>
      <c r="Q3074" s="427"/>
      <c r="R3074" s="426"/>
      <c r="S3074" s="426"/>
      <c r="T3074" s="426"/>
      <c r="U3074" s="426"/>
      <c r="V3074" s="426"/>
      <c r="W3074" s="426"/>
      <c r="X3074" s="427"/>
      <c r="Y3074" s="416" t="e">
        <f t="shared" si="236"/>
        <v>#N/A</v>
      </c>
      <c r="Z3074" s="416" t="e">
        <f t="shared" si="237"/>
        <v>#N/A</v>
      </c>
      <c r="AA3074" s="416" t="str">
        <f t="shared" si="238"/>
        <v/>
      </c>
      <c r="AB3074" s="416" t="e">
        <f t="shared" si="239"/>
        <v>#N/A</v>
      </c>
      <c r="AC3074" s="416" t="e">
        <f t="shared" si="240"/>
        <v>#N/A</v>
      </c>
    </row>
    <row r="3075" ht="22.5" customHeight="1" spans="1:29">
      <c r="A3075" s="421"/>
      <c r="B3075" s="422"/>
      <c r="C3075" s="422"/>
      <c r="D3075" s="421"/>
      <c r="E3075" s="421"/>
      <c r="F3075" s="421"/>
      <c r="G3075" s="421"/>
      <c r="H3075" s="421"/>
      <c r="I3075" s="421"/>
      <c r="J3075" s="421"/>
      <c r="K3075" s="421"/>
      <c r="L3075" s="421"/>
      <c r="M3075" s="421"/>
      <c r="N3075" s="426"/>
      <c r="O3075" s="426"/>
      <c r="P3075" s="427"/>
      <c r="Q3075" s="427"/>
      <c r="R3075" s="426"/>
      <c r="S3075" s="426"/>
      <c r="T3075" s="426"/>
      <c r="U3075" s="426"/>
      <c r="V3075" s="426"/>
      <c r="W3075" s="426"/>
      <c r="X3075" s="427"/>
      <c r="Y3075" s="416" t="e">
        <f t="shared" si="236"/>
        <v>#N/A</v>
      </c>
      <c r="Z3075" s="416" t="e">
        <f t="shared" si="237"/>
        <v>#N/A</v>
      </c>
      <c r="AA3075" s="416" t="str">
        <f t="shared" si="238"/>
        <v/>
      </c>
      <c r="AB3075" s="416" t="e">
        <f t="shared" si="239"/>
        <v>#N/A</v>
      </c>
      <c r="AC3075" s="416" t="e">
        <f t="shared" si="240"/>
        <v>#N/A</v>
      </c>
    </row>
    <row r="3076" ht="22.5" customHeight="1" spans="1:29">
      <c r="A3076" s="421"/>
      <c r="B3076" s="422"/>
      <c r="C3076" s="422"/>
      <c r="D3076" s="421"/>
      <c r="E3076" s="421"/>
      <c r="F3076" s="421"/>
      <c r="G3076" s="421"/>
      <c r="H3076" s="421"/>
      <c r="I3076" s="421"/>
      <c r="J3076" s="421"/>
      <c r="K3076" s="421"/>
      <c r="L3076" s="421"/>
      <c r="M3076" s="421"/>
      <c r="N3076" s="426"/>
      <c r="O3076" s="426"/>
      <c r="P3076" s="427"/>
      <c r="Q3076" s="427"/>
      <c r="R3076" s="426"/>
      <c r="S3076" s="426"/>
      <c r="T3076" s="426"/>
      <c r="U3076" s="426"/>
      <c r="V3076" s="426"/>
      <c r="W3076" s="426"/>
      <c r="X3076" s="427"/>
      <c r="Y3076" s="416" t="e">
        <f t="shared" si="236"/>
        <v>#N/A</v>
      </c>
      <c r="Z3076" s="416" t="e">
        <f t="shared" si="237"/>
        <v>#N/A</v>
      </c>
      <c r="AA3076" s="416" t="str">
        <f t="shared" si="238"/>
        <v/>
      </c>
      <c r="AB3076" s="416" t="e">
        <f t="shared" si="239"/>
        <v>#N/A</v>
      </c>
      <c r="AC3076" s="416" t="e">
        <f t="shared" si="240"/>
        <v>#N/A</v>
      </c>
    </row>
    <row r="3077" ht="22.5" customHeight="1" spans="1:29">
      <c r="A3077" s="421"/>
      <c r="B3077" s="422"/>
      <c r="C3077" s="422"/>
      <c r="D3077" s="421"/>
      <c r="E3077" s="421"/>
      <c r="F3077" s="421"/>
      <c r="G3077" s="421"/>
      <c r="H3077" s="421"/>
      <c r="I3077" s="421"/>
      <c r="J3077" s="421"/>
      <c r="K3077" s="421"/>
      <c r="L3077" s="421"/>
      <c r="M3077" s="421"/>
      <c r="N3077" s="426"/>
      <c r="O3077" s="426"/>
      <c r="P3077" s="427"/>
      <c r="Q3077" s="427"/>
      <c r="R3077" s="426"/>
      <c r="S3077" s="426"/>
      <c r="T3077" s="426"/>
      <c r="U3077" s="426"/>
      <c r="V3077" s="426"/>
      <c r="W3077" s="426"/>
      <c r="X3077" s="427"/>
      <c r="Y3077" s="416" t="e">
        <f t="shared" si="236"/>
        <v>#N/A</v>
      </c>
      <c r="Z3077" s="416" t="e">
        <f t="shared" si="237"/>
        <v>#N/A</v>
      </c>
      <c r="AA3077" s="416" t="str">
        <f t="shared" si="238"/>
        <v/>
      </c>
      <c r="AB3077" s="416" t="e">
        <f t="shared" si="239"/>
        <v>#N/A</v>
      </c>
      <c r="AC3077" s="416" t="e">
        <f t="shared" si="240"/>
        <v>#N/A</v>
      </c>
    </row>
    <row r="3078" ht="22.5" customHeight="1" spans="1:29">
      <c r="A3078" s="421"/>
      <c r="B3078" s="422"/>
      <c r="C3078" s="422"/>
      <c r="D3078" s="421"/>
      <c r="E3078" s="421"/>
      <c r="F3078" s="421"/>
      <c r="G3078" s="421"/>
      <c r="H3078" s="421"/>
      <c r="I3078" s="421"/>
      <c r="J3078" s="421"/>
      <c r="K3078" s="421"/>
      <c r="L3078" s="421"/>
      <c r="M3078" s="421"/>
      <c r="N3078" s="426"/>
      <c r="O3078" s="426"/>
      <c r="P3078" s="427"/>
      <c r="Q3078" s="427"/>
      <c r="R3078" s="426"/>
      <c r="S3078" s="426"/>
      <c r="T3078" s="426"/>
      <c r="U3078" s="426"/>
      <c r="V3078" s="426"/>
      <c r="W3078" s="426"/>
      <c r="X3078" s="427"/>
      <c r="Y3078" s="416" t="e">
        <f t="shared" si="236"/>
        <v>#N/A</v>
      </c>
      <c r="Z3078" s="416" t="e">
        <f t="shared" si="237"/>
        <v>#N/A</v>
      </c>
      <c r="AA3078" s="416" t="str">
        <f t="shared" si="238"/>
        <v/>
      </c>
      <c r="AB3078" s="416" t="e">
        <f t="shared" si="239"/>
        <v>#N/A</v>
      </c>
      <c r="AC3078" s="416" t="e">
        <f t="shared" si="240"/>
        <v>#N/A</v>
      </c>
    </row>
    <row r="3079" ht="22.5" customHeight="1" spans="1:29">
      <c r="A3079" s="421"/>
      <c r="B3079" s="422"/>
      <c r="C3079" s="422"/>
      <c r="D3079" s="421"/>
      <c r="E3079" s="421"/>
      <c r="F3079" s="421"/>
      <c r="G3079" s="421"/>
      <c r="H3079" s="421"/>
      <c r="I3079" s="421"/>
      <c r="J3079" s="421"/>
      <c r="K3079" s="421"/>
      <c r="L3079" s="421"/>
      <c r="M3079" s="421"/>
      <c r="N3079" s="426"/>
      <c r="O3079" s="426"/>
      <c r="P3079" s="427"/>
      <c r="Q3079" s="427"/>
      <c r="R3079" s="426"/>
      <c r="S3079" s="426"/>
      <c r="T3079" s="426"/>
      <c r="U3079" s="426"/>
      <c r="V3079" s="426"/>
      <c r="W3079" s="426"/>
      <c r="X3079" s="427"/>
      <c r="Y3079" s="416" t="e">
        <f t="shared" ref="Y3079:Y3142" si="241">_xlfn.IFS(LEFT(M3079,3)="003","三保支出",LEFT(M3079,3)="004","刚性支出",LEFT(M3079,3)="000","促发展支出")</f>
        <v>#N/A</v>
      </c>
      <c r="Z3079" s="416" t="e">
        <f t="shared" ref="Z3079:Z3142" si="242">_xlfn.IFS(LEFT(E3079,1)="3","项目支出",LEFT(E3079,1)="1","人员类支出",LEFT(E3079,1)="2","运转类支出")</f>
        <v>#N/A</v>
      </c>
      <c r="AA3079" s="416" t="str">
        <f t="shared" ref="AA3079:AA3142" si="243">LEFT(H3079,7)</f>
        <v/>
      </c>
      <c r="AB3079" s="416" t="e">
        <f t="shared" ref="AB3079:AB3142" si="244">_xlfn.IFS(LEFT(M3079,6)="003001","保工资",LEFT(M3079,6)="003002","保运转",LEFT(M3079,6)="003003","保基本民生")</f>
        <v>#N/A</v>
      </c>
      <c r="AC3079" s="416" t="e">
        <f t="shared" ref="AC3079:AC3142" si="245">IF(Z3079="项目支出","否","是")</f>
        <v>#N/A</v>
      </c>
    </row>
    <row r="3080" ht="22.5" customHeight="1" spans="1:29">
      <c r="A3080" s="421"/>
      <c r="B3080" s="422"/>
      <c r="C3080" s="422"/>
      <c r="D3080" s="421"/>
      <c r="E3080" s="421"/>
      <c r="F3080" s="421"/>
      <c r="G3080" s="421"/>
      <c r="H3080" s="421"/>
      <c r="I3080" s="421"/>
      <c r="J3080" s="421"/>
      <c r="K3080" s="421"/>
      <c r="L3080" s="421"/>
      <c r="M3080" s="421"/>
      <c r="N3080" s="426"/>
      <c r="O3080" s="426"/>
      <c r="P3080" s="427"/>
      <c r="Q3080" s="427"/>
      <c r="R3080" s="426"/>
      <c r="S3080" s="426"/>
      <c r="T3080" s="426"/>
      <c r="U3080" s="426"/>
      <c r="V3080" s="426"/>
      <c r="W3080" s="426"/>
      <c r="X3080" s="427"/>
      <c r="Y3080" s="416" t="e">
        <f t="shared" si="241"/>
        <v>#N/A</v>
      </c>
      <c r="Z3080" s="416" t="e">
        <f t="shared" si="242"/>
        <v>#N/A</v>
      </c>
      <c r="AA3080" s="416" t="str">
        <f t="shared" si="243"/>
        <v/>
      </c>
      <c r="AB3080" s="416" t="e">
        <f t="shared" si="244"/>
        <v>#N/A</v>
      </c>
      <c r="AC3080" s="416" t="e">
        <f t="shared" si="245"/>
        <v>#N/A</v>
      </c>
    </row>
    <row r="3081" ht="22.5" customHeight="1" spans="1:29">
      <c r="A3081" s="421"/>
      <c r="B3081" s="422"/>
      <c r="C3081" s="422"/>
      <c r="D3081" s="421"/>
      <c r="E3081" s="421"/>
      <c r="F3081" s="421"/>
      <c r="G3081" s="421"/>
      <c r="H3081" s="421"/>
      <c r="I3081" s="421"/>
      <c r="J3081" s="421"/>
      <c r="K3081" s="421"/>
      <c r="L3081" s="421"/>
      <c r="M3081" s="421"/>
      <c r="N3081" s="426"/>
      <c r="O3081" s="426"/>
      <c r="P3081" s="427"/>
      <c r="Q3081" s="427"/>
      <c r="R3081" s="426"/>
      <c r="S3081" s="426"/>
      <c r="T3081" s="426"/>
      <c r="U3081" s="426"/>
      <c r="V3081" s="426"/>
      <c r="W3081" s="426"/>
      <c r="X3081" s="427"/>
      <c r="Y3081" s="416" t="e">
        <f t="shared" si="241"/>
        <v>#N/A</v>
      </c>
      <c r="Z3081" s="416" t="e">
        <f t="shared" si="242"/>
        <v>#N/A</v>
      </c>
      <c r="AA3081" s="416" t="str">
        <f t="shared" si="243"/>
        <v/>
      </c>
      <c r="AB3081" s="416" t="e">
        <f t="shared" si="244"/>
        <v>#N/A</v>
      </c>
      <c r="AC3081" s="416" t="e">
        <f t="shared" si="245"/>
        <v>#N/A</v>
      </c>
    </row>
    <row r="3082" ht="22.5" customHeight="1" spans="1:29">
      <c r="A3082" s="421"/>
      <c r="B3082" s="422"/>
      <c r="C3082" s="422"/>
      <c r="D3082" s="421"/>
      <c r="E3082" s="421"/>
      <c r="F3082" s="421"/>
      <c r="G3082" s="421"/>
      <c r="H3082" s="421"/>
      <c r="I3082" s="421"/>
      <c r="J3082" s="421"/>
      <c r="K3082" s="421"/>
      <c r="L3082" s="421"/>
      <c r="M3082" s="421"/>
      <c r="N3082" s="426"/>
      <c r="O3082" s="426"/>
      <c r="P3082" s="427"/>
      <c r="Q3082" s="427"/>
      <c r="R3082" s="426"/>
      <c r="S3082" s="426"/>
      <c r="T3082" s="426"/>
      <c r="U3082" s="426"/>
      <c r="V3082" s="426"/>
      <c r="W3082" s="426"/>
      <c r="X3082" s="427"/>
      <c r="Y3082" s="416" t="e">
        <f t="shared" si="241"/>
        <v>#N/A</v>
      </c>
      <c r="Z3082" s="416" t="e">
        <f t="shared" si="242"/>
        <v>#N/A</v>
      </c>
      <c r="AA3082" s="416" t="str">
        <f t="shared" si="243"/>
        <v/>
      </c>
      <c r="AB3082" s="416" t="e">
        <f t="shared" si="244"/>
        <v>#N/A</v>
      </c>
      <c r="AC3082" s="416" t="e">
        <f t="shared" si="245"/>
        <v>#N/A</v>
      </c>
    </row>
    <row r="3083" ht="22.5" customHeight="1" spans="1:29">
      <c r="A3083" s="421"/>
      <c r="B3083" s="422"/>
      <c r="C3083" s="422"/>
      <c r="D3083" s="421"/>
      <c r="E3083" s="421"/>
      <c r="F3083" s="421"/>
      <c r="G3083" s="421"/>
      <c r="H3083" s="421"/>
      <c r="I3083" s="421"/>
      <c r="J3083" s="421"/>
      <c r="K3083" s="421"/>
      <c r="L3083" s="421"/>
      <c r="M3083" s="421"/>
      <c r="N3083" s="426"/>
      <c r="O3083" s="426"/>
      <c r="P3083" s="427"/>
      <c r="Q3083" s="427"/>
      <c r="R3083" s="426"/>
      <c r="S3083" s="426"/>
      <c r="T3083" s="426"/>
      <c r="U3083" s="426"/>
      <c r="V3083" s="426"/>
      <c r="W3083" s="426"/>
      <c r="X3083" s="427"/>
      <c r="Y3083" s="416" t="e">
        <f t="shared" si="241"/>
        <v>#N/A</v>
      </c>
      <c r="Z3083" s="416" t="e">
        <f t="shared" si="242"/>
        <v>#N/A</v>
      </c>
      <c r="AA3083" s="416" t="str">
        <f t="shared" si="243"/>
        <v/>
      </c>
      <c r="AB3083" s="416" t="e">
        <f t="shared" si="244"/>
        <v>#N/A</v>
      </c>
      <c r="AC3083" s="416" t="e">
        <f t="shared" si="245"/>
        <v>#N/A</v>
      </c>
    </row>
    <row r="3084" ht="22.5" customHeight="1" spans="1:29">
      <c r="A3084" s="421"/>
      <c r="B3084" s="422"/>
      <c r="C3084" s="422"/>
      <c r="D3084" s="421"/>
      <c r="E3084" s="421"/>
      <c r="F3084" s="421"/>
      <c r="G3084" s="421"/>
      <c r="H3084" s="421"/>
      <c r="I3084" s="421"/>
      <c r="J3084" s="421"/>
      <c r="K3084" s="421"/>
      <c r="L3084" s="421"/>
      <c r="M3084" s="421"/>
      <c r="N3084" s="426"/>
      <c r="O3084" s="426"/>
      <c r="P3084" s="427"/>
      <c r="Q3084" s="427"/>
      <c r="R3084" s="426"/>
      <c r="S3084" s="426"/>
      <c r="T3084" s="426"/>
      <c r="U3084" s="426"/>
      <c r="V3084" s="426"/>
      <c r="W3084" s="426"/>
      <c r="X3084" s="427"/>
      <c r="Y3084" s="416" t="e">
        <f t="shared" si="241"/>
        <v>#N/A</v>
      </c>
      <c r="Z3084" s="416" t="e">
        <f t="shared" si="242"/>
        <v>#N/A</v>
      </c>
      <c r="AA3084" s="416" t="str">
        <f t="shared" si="243"/>
        <v/>
      </c>
      <c r="AB3084" s="416" t="e">
        <f t="shared" si="244"/>
        <v>#N/A</v>
      </c>
      <c r="AC3084" s="416" t="e">
        <f t="shared" si="245"/>
        <v>#N/A</v>
      </c>
    </row>
    <row r="3085" ht="22.5" customHeight="1" spans="1:29">
      <c r="A3085" s="421"/>
      <c r="B3085" s="422"/>
      <c r="C3085" s="422"/>
      <c r="D3085" s="421"/>
      <c r="E3085" s="421"/>
      <c r="F3085" s="421"/>
      <c r="G3085" s="421"/>
      <c r="H3085" s="421"/>
      <c r="I3085" s="421"/>
      <c r="J3085" s="421"/>
      <c r="K3085" s="421"/>
      <c r="L3085" s="421"/>
      <c r="M3085" s="421"/>
      <c r="N3085" s="426"/>
      <c r="O3085" s="426"/>
      <c r="P3085" s="427"/>
      <c r="Q3085" s="427"/>
      <c r="R3085" s="426"/>
      <c r="S3085" s="426"/>
      <c r="T3085" s="426"/>
      <c r="U3085" s="426"/>
      <c r="V3085" s="426"/>
      <c r="W3085" s="426"/>
      <c r="X3085" s="427"/>
      <c r="Y3085" s="416" t="e">
        <f t="shared" si="241"/>
        <v>#N/A</v>
      </c>
      <c r="Z3085" s="416" t="e">
        <f t="shared" si="242"/>
        <v>#N/A</v>
      </c>
      <c r="AA3085" s="416" t="str">
        <f t="shared" si="243"/>
        <v/>
      </c>
      <c r="AB3085" s="416" t="e">
        <f t="shared" si="244"/>
        <v>#N/A</v>
      </c>
      <c r="AC3085" s="416" t="e">
        <f t="shared" si="245"/>
        <v>#N/A</v>
      </c>
    </row>
    <row r="3086" ht="22.5" customHeight="1" spans="1:29">
      <c r="A3086" s="421"/>
      <c r="B3086" s="422"/>
      <c r="C3086" s="422"/>
      <c r="D3086" s="421"/>
      <c r="E3086" s="421"/>
      <c r="F3086" s="421"/>
      <c r="G3086" s="421"/>
      <c r="H3086" s="421"/>
      <c r="I3086" s="421"/>
      <c r="J3086" s="421"/>
      <c r="K3086" s="421"/>
      <c r="L3086" s="421"/>
      <c r="M3086" s="421"/>
      <c r="N3086" s="426"/>
      <c r="O3086" s="426"/>
      <c r="P3086" s="427"/>
      <c r="Q3086" s="427"/>
      <c r="R3086" s="426"/>
      <c r="S3086" s="426"/>
      <c r="T3086" s="426"/>
      <c r="U3086" s="426"/>
      <c r="V3086" s="426"/>
      <c r="W3086" s="426"/>
      <c r="X3086" s="427"/>
      <c r="Y3086" s="416" t="e">
        <f t="shared" si="241"/>
        <v>#N/A</v>
      </c>
      <c r="Z3086" s="416" t="e">
        <f t="shared" si="242"/>
        <v>#N/A</v>
      </c>
      <c r="AA3086" s="416" t="str">
        <f t="shared" si="243"/>
        <v/>
      </c>
      <c r="AB3086" s="416" t="e">
        <f t="shared" si="244"/>
        <v>#N/A</v>
      </c>
      <c r="AC3086" s="416" t="e">
        <f t="shared" si="245"/>
        <v>#N/A</v>
      </c>
    </row>
    <row r="3087" ht="22.5" customHeight="1" spans="1:29">
      <c r="A3087" s="421"/>
      <c r="B3087" s="422"/>
      <c r="C3087" s="422"/>
      <c r="D3087" s="421"/>
      <c r="E3087" s="421"/>
      <c r="F3087" s="421"/>
      <c r="G3087" s="421"/>
      <c r="H3087" s="421"/>
      <c r="I3087" s="421"/>
      <c r="J3087" s="421"/>
      <c r="K3087" s="421"/>
      <c r="L3087" s="421"/>
      <c r="M3087" s="421"/>
      <c r="N3087" s="426"/>
      <c r="O3087" s="426"/>
      <c r="P3087" s="427"/>
      <c r="Q3087" s="427"/>
      <c r="R3087" s="426"/>
      <c r="S3087" s="426"/>
      <c r="T3087" s="426"/>
      <c r="U3087" s="426"/>
      <c r="V3087" s="426"/>
      <c r="W3087" s="426"/>
      <c r="X3087" s="427"/>
      <c r="Y3087" s="416" t="e">
        <f t="shared" si="241"/>
        <v>#N/A</v>
      </c>
      <c r="Z3087" s="416" t="e">
        <f t="shared" si="242"/>
        <v>#N/A</v>
      </c>
      <c r="AA3087" s="416" t="str">
        <f t="shared" si="243"/>
        <v/>
      </c>
      <c r="AB3087" s="416" t="e">
        <f t="shared" si="244"/>
        <v>#N/A</v>
      </c>
      <c r="AC3087" s="416" t="e">
        <f t="shared" si="245"/>
        <v>#N/A</v>
      </c>
    </row>
    <row r="3088" ht="22.5" customHeight="1" spans="1:29">
      <c r="A3088" s="421"/>
      <c r="B3088" s="422"/>
      <c r="C3088" s="422"/>
      <c r="D3088" s="421"/>
      <c r="E3088" s="421"/>
      <c r="F3088" s="421"/>
      <c r="G3088" s="421"/>
      <c r="H3088" s="421"/>
      <c r="I3088" s="421"/>
      <c r="J3088" s="421"/>
      <c r="K3088" s="421"/>
      <c r="L3088" s="421"/>
      <c r="M3088" s="421"/>
      <c r="N3088" s="426"/>
      <c r="O3088" s="426"/>
      <c r="P3088" s="427"/>
      <c r="Q3088" s="427"/>
      <c r="R3088" s="426"/>
      <c r="S3088" s="426"/>
      <c r="T3088" s="426"/>
      <c r="U3088" s="426"/>
      <c r="V3088" s="426"/>
      <c r="W3088" s="426"/>
      <c r="X3088" s="427"/>
      <c r="Y3088" s="416" t="e">
        <f t="shared" si="241"/>
        <v>#N/A</v>
      </c>
      <c r="Z3088" s="416" t="e">
        <f t="shared" si="242"/>
        <v>#N/A</v>
      </c>
      <c r="AA3088" s="416" t="str">
        <f t="shared" si="243"/>
        <v/>
      </c>
      <c r="AB3088" s="416" t="e">
        <f t="shared" si="244"/>
        <v>#N/A</v>
      </c>
      <c r="AC3088" s="416" t="e">
        <f t="shared" si="245"/>
        <v>#N/A</v>
      </c>
    </row>
    <row r="3089" ht="22.5" customHeight="1" spans="1:29">
      <c r="A3089" s="421"/>
      <c r="B3089" s="422"/>
      <c r="C3089" s="422"/>
      <c r="D3089" s="421"/>
      <c r="E3089" s="421"/>
      <c r="F3089" s="421"/>
      <c r="G3089" s="421"/>
      <c r="H3089" s="421"/>
      <c r="I3089" s="421"/>
      <c r="J3089" s="421"/>
      <c r="K3089" s="421"/>
      <c r="L3089" s="421"/>
      <c r="M3089" s="421"/>
      <c r="N3089" s="426"/>
      <c r="O3089" s="426"/>
      <c r="P3089" s="427"/>
      <c r="Q3089" s="427"/>
      <c r="R3089" s="426"/>
      <c r="S3089" s="426"/>
      <c r="T3089" s="426"/>
      <c r="U3089" s="426"/>
      <c r="V3089" s="426"/>
      <c r="W3089" s="426"/>
      <c r="X3089" s="427"/>
      <c r="Y3089" s="416" t="e">
        <f t="shared" si="241"/>
        <v>#N/A</v>
      </c>
      <c r="Z3089" s="416" t="e">
        <f t="shared" si="242"/>
        <v>#N/A</v>
      </c>
      <c r="AA3089" s="416" t="str">
        <f t="shared" si="243"/>
        <v/>
      </c>
      <c r="AB3089" s="416" t="e">
        <f t="shared" si="244"/>
        <v>#N/A</v>
      </c>
      <c r="AC3089" s="416" t="e">
        <f t="shared" si="245"/>
        <v>#N/A</v>
      </c>
    </row>
    <row r="3090" ht="22.5" customHeight="1" spans="1:29">
      <c r="A3090" s="421"/>
      <c r="B3090" s="422"/>
      <c r="C3090" s="422"/>
      <c r="D3090" s="421"/>
      <c r="E3090" s="421"/>
      <c r="F3090" s="421"/>
      <c r="G3090" s="421"/>
      <c r="H3090" s="421"/>
      <c r="I3090" s="421"/>
      <c r="J3090" s="421"/>
      <c r="K3090" s="421"/>
      <c r="L3090" s="421"/>
      <c r="M3090" s="421"/>
      <c r="N3090" s="426"/>
      <c r="O3090" s="426"/>
      <c r="P3090" s="427"/>
      <c r="Q3090" s="427"/>
      <c r="R3090" s="426"/>
      <c r="S3090" s="426"/>
      <c r="T3090" s="426"/>
      <c r="U3090" s="426"/>
      <c r="V3090" s="426"/>
      <c r="W3090" s="426"/>
      <c r="X3090" s="427"/>
      <c r="Y3090" s="416" t="e">
        <f t="shared" si="241"/>
        <v>#N/A</v>
      </c>
      <c r="Z3090" s="416" t="e">
        <f t="shared" si="242"/>
        <v>#N/A</v>
      </c>
      <c r="AA3090" s="416" t="str">
        <f t="shared" si="243"/>
        <v/>
      </c>
      <c r="AB3090" s="416" t="e">
        <f t="shared" si="244"/>
        <v>#N/A</v>
      </c>
      <c r="AC3090" s="416" t="e">
        <f t="shared" si="245"/>
        <v>#N/A</v>
      </c>
    </row>
    <row r="3091" ht="22.5" customHeight="1" spans="1:29">
      <c r="A3091" s="421"/>
      <c r="B3091" s="422"/>
      <c r="C3091" s="422"/>
      <c r="D3091" s="421"/>
      <c r="E3091" s="421"/>
      <c r="F3091" s="421"/>
      <c r="G3091" s="421"/>
      <c r="H3091" s="421"/>
      <c r="I3091" s="421"/>
      <c r="J3091" s="421"/>
      <c r="K3091" s="421"/>
      <c r="L3091" s="421"/>
      <c r="M3091" s="421"/>
      <c r="N3091" s="426"/>
      <c r="O3091" s="426"/>
      <c r="P3091" s="427"/>
      <c r="Q3091" s="427"/>
      <c r="R3091" s="426"/>
      <c r="S3091" s="426"/>
      <c r="T3091" s="426"/>
      <c r="U3091" s="426"/>
      <c r="V3091" s="426"/>
      <c r="W3091" s="426"/>
      <c r="X3091" s="427"/>
      <c r="Y3091" s="416" t="e">
        <f t="shared" si="241"/>
        <v>#N/A</v>
      </c>
      <c r="Z3091" s="416" t="e">
        <f t="shared" si="242"/>
        <v>#N/A</v>
      </c>
      <c r="AA3091" s="416" t="str">
        <f t="shared" si="243"/>
        <v/>
      </c>
      <c r="AB3091" s="416" t="e">
        <f t="shared" si="244"/>
        <v>#N/A</v>
      </c>
      <c r="AC3091" s="416" t="e">
        <f t="shared" si="245"/>
        <v>#N/A</v>
      </c>
    </row>
    <row r="3092" ht="22.5" customHeight="1" spans="1:29">
      <c r="A3092" s="421"/>
      <c r="B3092" s="422"/>
      <c r="C3092" s="422"/>
      <c r="D3092" s="421"/>
      <c r="E3092" s="421"/>
      <c r="F3092" s="421"/>
      <c r="G3092" s="421"/>
      <c r="H3092" s="421"/>
      <c r="I3092" s="421"/>
      <c r="J3092" s="421"/>
      <c r="K3092" s="421"/>
      <c r="L3092" s="421"/>
      <c r="M3092" s="421"/>
      <c r="N3092" s="426"/>
      <c r="O3092" s="426"/>
      <c r="P3092" s="427"/>
      <c r="Q3092" s="427"/>
      <c r="R3092" s="426"/>
      <c r="S3092" s="426"/>
      <c r="T3092" s="426"/>
      <c r="U3092" s="426"/>
      <c r="V3092" s="426"/>
      <c r="W3092" s="426"/>
      <c r="X3092" s="427"/>
      <c r="Y3092" s="416" t="e">
        <f t="shared" si="241"/>
        <v>#N/A</v>
      </c>
      <c r="Z3092" s="416" t="e">
        <f t="shared" si="242"/>
        <v>#N/A</v>
      </c>
      <c r="AA3092" s="416" t="str">
        <f t="shared" si="243"/>
        <v/>
      </c>
      <c r="AB3092" s="416" t="e">
        <f t="shared" si="244"/>
        <v>#N/A</v>
      </c>
      <c r="AC3092" s="416" t="e">
        <f t="shared" si="245"/>
        <v>#N/A</v>
      </c>
    </row>
    <row r="3093" ht="22.5" customHeight="1" spans="1:29">
      <c r="A3093" s="421"/>
      <c r="B3093" s="422"/>
      <c r="C3093" s="422"/>
      <c r="D3093" s="421"/>
      <c r="E3093" s="421"/>
      <c r="F3093" s="421"/>
      <c r="G3093" s="421"/>
      <c r="H3093" s="421"/>
      <c r="I3093" s="421"/>
      <c r="J3093" s="421"/>
      <c r="K3093" s="421"/>
      <c r="L3093" s="421"/>
      <c r="M3093" s="421"/>
      <c r="N3093" s="426"/>
      <c r="O3093" s="426"/>
      <c r="P3093" s="427"/>
      <c r="Q3093" s="427"/>
      <c r="R3093" s="426"/>
      <c r="S3093" s="426"/>
      <c r="T3093" s="426"/>
      <c r="U3093" s="426"/>
      <c r="V3093" s="426"/>
      <c r="W3093" s="426"/>
      <c r="X3093" s="427"/>
      <c r="Y3093" s="416" t="e">
        <f t="shared" si="241"/>
        <v>#N/A</v>
      </c>
      <c r="Z3093" s="416" t="e">
        <f t="shared" si="242"/>
        <v>#N/A</v>
      </c>
      <c r="AA3093" s="416" t="str">
        <f t="shared" si="243"/>
        <v/>
      </c>
      <c r="AB3093" s="416" t="e">
        <f t="shared" si="244"/>
        <v>#N/A</v>
      </c>
      <c r="AC3093" s="416" t="e">
        <f t="shared" si="245"/>
        <v>#N/A</v>
      </c>
    </row>
    <row r="3094" ht="22.5" customHeight="1" spans="1:29">
      <c r="A3094" s="421"/>
      <c r="B3094" s="422"/>
      <c r="C3094" s="422"/>
      <c r="D3094" s="421"/>
      <c r="E3094" s="421"/>
      <c r="F3094" s="421"/>
      <c r="G3094" s="421"/>
      <c r="H3094" s="421"/>
      <c r="I3094" s="421"/>
      <c r="J3094" s="421"/>
      <c r="K3094" s="421"/>
      <c r="L3094" s="421"/>
      <c r="M3094" s="421"/>
      <c r="N3094" s="426"/>
      <c r="O3094" s="426"/>
      <c r="P3094" s="427"/>
      <c r="Q3094" s="427"/>
      <c r="R3094" s="426"/>
      <c r="S3094" s="426"/>
      <c r="T3094" s="426"/>
      <c r="U3094" s="426"/>
      <c r="V3094" s="426"/>
      <c r="W3094" s="426"/>
      <c r="X3094" s="427"/>
      <c r="Y3094" s="416" t="e">
        <f t="shared" si="241"/>
        <v>#N/A</v>
      </c>
      <c r="Z3094" s="416" t="e">
        <f t="shared" si="242"/>
        <v>#N/A</v>
      </c>
      <c r="AA3094" s="416" t="str">
        <f t="shared" si="243"/>
        <v/>
      </c>
      <c r="AB3094" s="416" t="e">
        <f t="shared" si="244"/>
        <v>#N/A</v>
      </c>
      <c r="AC3094" s="416" t="e">
        <f t="shared" si="245"/>
        <v>#N/A</v>
      </c>
    </row>
    <row r="3095" ht="22.5" customHeight="1" spans="1:29">
      <c r="A3095" s="421"/>
      <c r="B3095" s="422"/>
      <c r="C3095" s="422"/>
      <c r="D3095" s="421"/>
      <c r="E3095" s="421"/>
      <c r="F3095" s="421"/>
      <c r="G3095" s="421"/>
      <c r="H3095" s="421"/>
      <c r="I3095" s="421"/>
      <c r="J3095" s="421"/>
      <c r="K3095" s="421"/>
      <c r="L3095" s="421"/>
      <c r="M3095" s="421"/>
      <c r="N3095" s="426"/>
      <c r="O3095" s="426"/>
      <c r="P3095" s="427"/>
      <c r="Q3095" s="427"/>
      <c r="R3095" s="426"/>
      <c r="S3095" s="426"/>
      <c r="T3095" s="426"/>
      <c r="U3095" s="426"/>
      <c r="V3095" s="426"/>
      <c r="W3095" s="426"/>
      <c r="X3095" s="427"/>
      <c r="Y3095" s="416" t="e">
        <f t="shared" si="241"/>
        <v>#N/A</v>
      </c>
      <c r="Z3095" s="416" t="e">
        <f t="shared" si="242"/>
        <v>#N/A</v>
      </c>
      <c r="AA3095" s="416" t="str">
        <f t="shared" si="243"/>
        <v/>
      </c>
      <c r="AB3095" s="416" t="e">
        <f t="shared" si="244"/>
        <v>#N/A</v>
      </c>
      <c r="AC3095" s="416" t="e">
        <f t="shared" si="245"/>
        <v>#N/A</v>
      </c>
    </row>
    <row r="3096" ht="22.5" customHeight="1" spans="1:29">
      <c r="A3096" s="421"/>
      <c r="B3096" s="422"/>
      <c r="C3096" s="422"/>
      <c r="D3096" s="421"/>
      <c r="E3096" s="421"/>
      <c r="F3096" s="421"/>
      <c r="G3096" s="421"/>
      <c r="H3096" s="421"/>
      <c r="I3096" s="421"/>
      <c r="J3096" s="421"/>
      <c r="K3096" s="421"/>
      <c r="L3096" s="421"/>
      <c r="M3096" s="421"/>
      <c r="N3096" s="426"/>
      <c r="O3096" s="426"/>
      <c r="P3096" s="427"/>
      <c r="Q3096" s="427"/>
      <c r="R3096" s="426"/>
      <c r="S3096" s="426"/>
      <c r="T3096" s="426"/>
      <c r="U3096" s="426"/>
      <c r="V3096" s="426"/>
      <c r="W3096" s="426"/>
      <c r="X3096" s="427"/>
      <c r="Y3096" s="416" t="e">
        <f t="shared" si="241"/>
        <v>#N/A</v>
      </c>
      <c r="Z3096" s="416" t="e">
        <f t="shared" si="242"/>
        <v>#N/A</v>
      </c>
      <c r="AA3096" s="416" t="str">
        <f t="shared" si="243"/>
        <v/>
      </c>
      <c r="AB3096" s="416" t="e">
        <f t="shared" si="244"/>
        <v>#N/A</v>
      </c>
      <c r="AC3096" s="416" t="e">
        <f t="shared" si="245"/>
        <v>#N/A</v>
      </c>
    </row>
    <row r="3097" ht="22.5" customHeight="1" spans="1:29">
      <c r="A3097" s="421"/>
      <c r="B3097" s="422"/>
      <c r="C3097" s="422"/>
      <c r="D3097" s="421"/>
      <c r="E3097" s="421"/>
      <c r="F3097" s="421"/>
      <c r="G3097" s="421"/>
      <c r="H3097" s="421"/>
      <c r="I3097" s="421"/>
      <c r="J3097" s="421"/>
      <c r="K3097" s="421"/>
      <c r="L3097" s="421"/>
      <c r="M3097" s="421"/>
      <c r="N3097" s="426"/>
      <c r="O3097" s="426"/>
      <c r="P3097" s="427"/>
      <c r="Q3097" s="427"/>
      <c r="R3097" s="426"/>
      <c r="S3097" s="426"/>
      <c r="T3097" s="426"/>
      <c r="U3097" s="426"/>
      <c r="V3097" s="426"/>
      <c r="W3097" s="426"/>
      <c r="X3097" s="427"/>
      <c r="Y3097" s="416" t="e">
        <f t="shared" si="241"/>
        <v>#N/A</v>
      </c>
      <c r="Z3097" s="416" t="e">
        <f t="shared" si="242"/>
        <v>#N/A</v>
      </c>
      <c r="AA3097" s="416" t="str">
        <f t="shared" si="243"/>
        <v/>
      </c>
      <c r="AB3097" s="416" t="e">
        <f t="shared" si="244"/>
        <v>#N/A</v>
      </c>
      <c r="AC3097" s="416" t="e">
        <f t="shared" si="245"/>
        <v>#N/A</v>
      </c>
    </row>
    <row r="3098" ht="22.5" customHeight="1" spans="1:29">
      <c r="A3098" s="421"/>
      <c r="B3098" s="422"/>
      <c r="C3098" s="422"/>
      <c r="D3098" s="421"/>
      <c r="E3098" s="421"/>
      <c r="F3098" s="421"/>
      <c r="G3098" s="421"/>
      <c r="H3098" s="421"/>
      <c r="I3098" s="421"/>
      <c r="J3098" s="421"/>
      <c r="K3098" s="421"/>
      <c r="L3098" s="421"/>
      <c r="M3098" s="421"/>
      <c r="N3098" s="426"/>
      <c r="O3098" s="426"/>
      <c r="P3098" s="427"/>
      <c r="Q3098" s="427"/>
      <c r="R3098" s="426"/>
      <c r="S3098" s="426"/>
      <c r="T3098" s="426"/>
      <c r="U3098" s="426"/>
      <c r="V3098" s="426"/>
      <c r="W3098" s="426"/>
      <c r="X3098" s="427"/>
      <c r="Y3098" s="416" t="e">
        <f t="shared" si="241"/>
        <v>#N/A</v>
      </c>
      <c r="Z3098" s="416" t="e">
        <f t="shared" si="242"/>
        <v>#N/A</v>
      </c>
      <c r="AA3098" s="416" t="str">
        <f t="shared" si="243"/>
        <v/>
      </c>
      <c r="AB3098" s="416" t="e">
        <f t="shared" si="244"/>
        <v>#N/A</v>
      </c>
      <c r="AC3098" s="416" t="e">
        <f t="shared" si="245"/>
        <v>#N/A</v>
      </c>
    </row>
    <row r="3099" ht="22.5" customHeight="1" spans="1:29">
      <c r="A3099" s="421"/>
      <c r="B3099" s="422"/>
      <c r="C3099" s="422"/>
      <c r="D3099" s="421"/>
      <c r="E3099" s="421"/>
      <c r="F3099" s="421"/>
      <c r="G3099" s="421"/>
      <c r="H3099" s="421"/>
      <c r="I3099" s="421"/>
      <c r="J3099" s="421"/>
      <c r="K3099" s="421"/>
      <c r="L3099" s="421"/>
      <c r="M3099" s="421"/>
      <c r="N3099" s="426"/>
      <c r="O3099" s="426"/>
      <c r="P3099" s="427"/>
      <c r="Q3099" s="427"/>
      <c r="R3099" s="426"/>
      <c r="S3099" s="426"/>
      <c r="T3099" s="426"/>
      <c r="U3099" s="426"/>
      <c r="V3099" s="426"/>
      <c r="W3099" s="426"/>
      <c r="X3099" s="427"/>
      <c r="Y3099" s="416" t="e">
        <f t="shared" si="241"/>
        <v>#N/A</v>
      </c>
      <c r="Z3099" s="416" t="e">
        <f t="shared" si="242"/>
        <v>#N/A</v>
      </c>
      <c r="AA3099" s="416" t="str">
        <f t="shared" si="243"/>
        <v/>
      </c>
      <c r="AB3099" s="416" t="e">
        <f t="shared" si="244"/>
        <v>#N/A</v>
      </c>
      <c r="AC3099" s="416" t="e">
        <f t="shared" si="245"/>
        <v>#N/A</v>
      </c>
    </row>
    <row r="3100" ht="22.5" customHeight="1" spans="1:29">
      <c r="A3100" s="421"/>
      <c r="B3100" s="422"/>
      <c r="C3100" s="422"/>
      <c r="D3100" s="421"/>
      <c r="E3100" s="421"/>
      <c r="F3100" s="421"/>
      <c r="G3100" s="421"/>
      <c r="H3100" s="421"/>
      <c r="I3100" s="421"/>
      <c r="J3100" s="421"/>
      <c r="K3100" s="421"/>
      <c r="L3100" s="421"/>
      <c r="M3100" s="421"/>
      <c r="N3100" s="426"/>
      <c r="O3100" s="426"/>
      <c r="P3100" s="427"/>
      <c r="Q3100" s="427"/>
      <c r="R3100" s="426"/>
      <c r="S3100" s="426"/>
      <c r="T3100" s="426"/>
      <c r="U3100" s="426"/>
      <c r="V3100" s="426"/>
      <c r="W3100" s="426"/>
      <c r="X3100" s="427"/>
      <c r="Y3100" s="416" t="e">
        <f t="shared" si="241"/>
        <v>#N/A</v>
      </c>
      <c r="Z3100" s="416" t="e">
        <f t="shared" si="242"/>
        <v>#N/A</v>
      </c>
      <c r="AA3100" s="416" t="str">
        <f t="shared" si="243"/>
        <v/>
      </c>
      <c r="AB3100" s="416" t="e">
        <f t="shared" si="244"/>
        <v>#N/A</v>
      </c>
      <c r="AC3100" s="416" t="e">
        <f t="shared" si="245"/>
        <v>#N/A</v>
      </c>
    </row>
    <row r="3101" ht="22.5" customHeight="1" spans="1:29">
      <c r="A3101" s="421"/>
      <c r="B3101" s="422"/>
      <c r="C3101" s="422"/>
      <c r="D3101" s="421"/>
      <c r="E3101" s="421"/>
      <c r="F3101" s="421"/>
      <c r="G3101" s="421"/>
      <c r="H3101" s="421"/>
      <c r="I3101" s="421"/>
      <c r="J3101" s="421"/>
      <c r="K3101" s="421"/>
      <c r="L3101" s="421"/>
      <c r="M3101" s="421"/>
      <c r="N3101" s="426"/>
      <c r="O3101" s="426"/>
      <c r="P3101" s="427"/>
      <c r="Q3101" s="427"/>
      <c r="R3101" s="426"/>
      <c r="S3101" s="426"/>
      <c r="T3101" s="426"/>
      <c r="U3101" s="426"/>
      <c r="V3101" s="426"/>
      <c r="W3101" s="426"/>
      <c r="X3101" s="427"/>
      <c r="Y3101" s="416" t="e">
        <f t="shared" si="241"/>
        <v>#N/A</v>
      </c>
      <c r="Z3101" s="416" t="e">
        <f t="shared" si="242"/>
        <v>#N/A</v>
      </c>
      <c r="AA3101" s="416" t="str">
        <f t="shared" si="243"/>
        <v/>
      </c>
      <c r="AB3101" s="416" t="e">
        <f t="shared" si="244"/>
        <v>#N/A</v>
      </c>
      <c r="AC3101" s="416" t="e">
        <f t="shared" si="245"/>
        <v>#N/A</v>
      </c>
    </row>
    <row r="3102" ht="22.5" customHeight="1" spans="1:29">
      <c r="A3102" s="421"/>
      <c r="B3102" s="422"/>
      <c r="C3102" s="422"/>
      <c r="D3102" s="421"/>
      <c r="E3102" s="421"/>
      <c r="F3102" s="421"/>
      <c r="G3102" s="421"/>
      <c r="H3102" s="421"/>
      <c r="I3102" s="421"/>
      <c r="J3102" s="421"/>
      <c r="K3102" s="421"/>
      <c r="L3102" s="421"/>
      <c r="M3102" s="421"/>
      <c r="N3102" s="426"/>
      <c r="O3102" s="426"/>
      <c r="P3102" s="427"/>
      <c r="Q3102" s="427"/>
      <c r="R3102" s="426"/>
      <c r="S3102" s="426"/>
      <c r="T3102" s="426"/>
      <c r="U3102" s="426"/>
      <c r="V3102" s="426"/>
      <c r="W3102" s="426"/>
      <c r="X3102" s="427"/>
      <c r="Y3102" s="416" t="e">
        <f t="shared" si="241"/>
        <v>#N/A</v>
      </c>
      <c r="Z3102" s="416" t="e">
        <f t="shared" si="242"/>
        <v>#N/A</v>
      </c>
      <c r="AA3102" s="416" t="str">
        <f t="shared" si="243"/>
        <v/>
      </c>
      <c r="AB3102" s="416" t="e">
        <f t="shared" si="244"/>
        <v>#N/A</v>
      </c>
      <c r="AC3102" s="416" t="e">
        <f t="shared" si="245"/>
        <v>#N/A</v>
      </c>
    </row>
    <row r="3103" ht="22.5" customHeight="1" spans="1:29">
      <c r="A3103" s="421"/>
      <c r="B3103" s="422"/>
      <c r="C3103" s="422"/>
      <c r="D3103" s="421"/>
      <c r="E3103" s="421"/>
      <c r="F3103" s="421"/>
      <c r="G3103" s="421"/>
      <c r="H3103" s="421"/>
      <c r="I3103" s="421"/>
      <c r="J3103" s="421"/>
      <c r="K3103" s="421"/>
      <c r="L3103" s="421"/>
      <c r="M3103" s="421"/>
      <c r="N3103" s="426"/>
      <c r="O3103" s="426"/>
      <c r="P3103" s="427"/>
      <c r="Q3103" s="427"/>
      <c r="R3103" s="426"/>
      <c r="S3103" s="426"/>
      <c r="T3103" s="426"/>
      <c r="U3103" s="426"/>
      <c r="V3103" s="426"/>
      <c r="W3103" s="426"/>
      <c r="X3103" s="427"/>
      <c r="Y3103" s="416" t="e">
        <f t="shared" si="241"/>
        <v>#N/A</v>
      </c>
      <c r="Z3103" s="416" t="e">
        <f t="shared" si="242"/>
        <v>#N/A</v>
      </c>
      <c r="AA3103" s="416" t="str">
        <f t="shared" si="243"/>
        <v/>
      </c>
      <c r="AB3103" s="416" t="e">
        <f t="shared" si="244"/>
        <v>#N/A</v>
      </c>
      <c r="AC3103" s="416" t="e">
        <f t="shared" si="245"/>
        <v>#N/A</v>
      </c>
    </row>
    <row r="3104" ht="22.5" customHeight="1" spans="1:29">
      <c r="A3104" s="421"/>
      <c r="B3104" s="422"/>
      <c r="C3104" s="422"/>
      <c r="D3104" s="421"/>
      <c r="E3104" s="421"/>
      <c r="F3104" s="421"/>
      <c r="G3104" s="421"/>
      <c r="H3104" s="421"/>
      <c r="I3104" s="421"/>
      <c r="J3104" s="421"/>
      <c r="K3104" s="421"/>
      <c r="L3104" s="421"/>
      <c r="M3104" s="421"/>
      <c r="N3104" s="426"/>
      <c r="O3104" s="426"/>
      <c r="P3104" s="427"/>
      <c r="Q3104" s="427"/>
      <c r="R3104" s="426"/>
      <c r="S3104" s="426"/>
      <c r="T3104" s="426"/>
      <c r="U3104" s="426"/>
      <c r="V3104" s="426"/>
      <c r="W3104" s="426"/>
      <c r="X3104" s="427"/>
      <c r="Y3104" s="416" t="e">
        <f t="shared" si="241"/>
        <v>#N/A</v>
      </c>
      <c r="Z3104" s="416" t="e">
        <f t="shared" si="242"/>
        <v>#N/A</v>
      </c>
      <c r="AA3104" s="416" t="str">
        <f t="shared" si="243"/>
        <v/>
      </c>
      <c r="AB3104" s="416" t="e">
        <f t="shared" si="244"/>
        <v>#N/A</v>
      </c>
      <c r="AC3104" s="416" t="e">
        <f t="shared" si="245"/>
        <v>#N/A</v>
      </c>
    </row>
    <row r="3105" ht="22.5" customHeight="1" spans="1:29">
      <c r="A3105" s="421"/>
      <c r="B3105" s="422"/>
      <c r="C3105" s="422"/>
      <c r="D3105" s="421"/>
      <c r="E3105" s="421"/>
      <c r="F3105" s="421"/>
      <c r="G3105" s="421"/>
      <c r="H3105" s="421"/>
      <c r="I3105" s="421"/>
      <c r="J3105" s="421"/>
      <c r="K3105" s="421"/>
      <c r="L3105" s="421"/>
      <c r="M3105" s="421"/>
      <c r="N3105" s="426"/>
      <c r="O3105" s="426"/>
      <c r="P3105" s="427"/>
      <c r="Q3105" s="427"/>
      <c r="R3105" s="426"/>
      <c r="S3105" s="426"/>
      <c r="T3105" s="426"/>
      <c r="U3105" s="426"/>
      <c r="V3105" s="426"/>
      <c r="W3105" s="426"/>
      <c r="X3105" s="427"/>
      <c r="Y3105" s="416" t="e">
        <f t="shared" si="241"/>
        <v>#N/A</v>
      </c>
      <c r="Z3105" s="416" t="e">
        <f t="shared" si="242"/>
        <v>#N/A</v>
      </c>
      <c r="AA3105" s="416" t="str">
        <f t="shared" si="243"/>
        <v/>
      </c>
      <c r="AB3105" s="416" t="e">
        <f t="shared" si="244"/>
        <v>#N/A</v>
      </c>
      <c r="AC3105" s="416" t="e">
        <f t="shared" si="245"/>
        <v>#N/A</v>
      </c>
    </row>
    <row r="3106" ht="22.5" customHeight="1" spans="1:29">
      <c r="A3106" s="421"/>
      <c r="B3106" s="422"/>
      <c r="C3106" s="422"/>
      <c r="D3106" s="421"/>
      <c r="E3106" s="421"/>
      <c r="F3106" s="421"/>
      <c r="G3106" s="421"/>
      <c r="H3106" s="421"/>
      <c r="I3106" s="421"/>
      <c r="J3106" s="421"/>
      <c r="K3106" s="421"/>
      <c r="L3106" s="421"/>
      <c r="M3106" s="421"/>
      <c r="N3106" s="426"/>
      <c r="O3106" s="426"/>
      <c r="P3106" s="427"/>
      <c r="Q3106" s="427"/>
      <c r="R3106" s="426"/>
      <c r="S3106" s="426"/>
      <c r="T3106" s="426"/>
      <c r="U3106" s="426"/>
      <c r="V3106" s="426"/>
      <c r="W3106" s="426"/>
      <c r="X3106" s="427"/>
      <c r="Y3106" s="416" t="e">
        <f t="shared" si="241"/>
        <v>#N/A</v>
      </c>
      <c r="Z3106" s="416" t="e">
        <f t="shared" si="242"/>
        <v>#N/A</v>
      </c>
      <c r="AA3106" s="416" t="str">
        <f t="shared" si="243"/>
        <v/>
      </c>
      <c r="AB3106" s="416" t="e">
        <f t="shared" si="244"/>
        <v>#N/A</v>
      </c>
      <c r="AC3106" s="416" t="e">
        <f t="shared" si="245"/>
        <v>#N/A</v>
      </c>
    </row>
    <row r="3107" ht="22.5" customHeight="1" spans="1:29">
      <c r="A3107" s="421"/>
      <c r="B3107" s="422"/>
      <c r="C3107" s="422"/>
      <c r="D3107" s="421"/>
      <c r="E3107" s="421"/>
      <c r="F3107" s="421"/>
      <c r="G3107" s="421"/>
      <c r="H3107" s="421"/>
      <c r="I3107" s="421"/>
      <c r="J3107" s="421"/>
      <c r="K3107" s="421"/>
      <c r="L3107" s="421"/>
      <c r="M3107" s="421"/>
      <c r="N3107" s="426"/>
      <c r="O3107" s="426"/>
      <c r="P3107" s="427"/>
      <c r="Q3107" s="427"/>
      <c r="R3107" s="426"/>
      <c r="S3107" s="426"/>
      <c r="T3107" s="426"/>
      <c r="U3107" s="426"/>
      <c r="V3107" s="426"/>
      <c r="W3107" s="426"/>
      <c r="X3107" s="427"/>
      <c r="Y3107" s="416" t="e">
        <f t="shared" si="241"/>
        <v>#N/A</v>
      </c>
      <c r="Z3107" s="416" t="e">
        <f t="shared" si="242"/>
        <v>#N/A</v>
      </c>
      <c r="AA3107" s="416" t="str">
        <f t="shared" si="243"/>
        <v/>
      </c>
      <c r="AB3107" s="416" t="e">
        <f t="shared" si="244"/>
        <v>#N/A</v>
      </c>
      <c r="AC3107" s="416" t="e">
        <f t="shared" si="245"/>
        <v>#N/A</v>
      </c>
    </row>
    <row r="3108" ht="22.5" customHeight="1" spans="1:29">
      <c r="A3108" s="421"/>
      <c r="B3108" s="422"/>
      <c r="C3108" s="422"/>
      <c r="D3108" s="421"/>
      <c r="E3108" s="421"/>
      <c r="F3108" s="421"/>
      <c r="G3108" s="421"/>
      <c r="H3108" s="421"/>
      <c r="I3108" s="421"/>
      <c r="J3108" s="421"/>
      <c r="K3108" s="421"/>
      <c r="L3108" s="421"/>
      <c r="M3108" s="421"/>
      <c r="N3108" s="426"/>
      <c r="O3108" s="426"/>
      <c r="P3108" s="427"/>
      <c r="Q3108" s="427"/>
      <c r="R3108" s="426"/>
      <c r="S3108" s="426"/>
      <c r="T3108" s="426"/>
      <c r="U3108" s="426"/>
      <c r="V3108" s="426"/>
      <c r="W3108" s="426"/>
      <c r="X3108" s="427"/>
      <c r="Y3108" s="416" t="e">
        <f t="shared" si="241"/>
        <v>#N/A</v>
      </c>
      <c r="Z3108" s="416" t="e">
        <f t="shared" si="242"/>
        <v>#N/A</v>
      </c>
      <c r="AA3108" s="416" t="str">
        <f t="shared" si="243"/>
        <v/>
      </c>
      <c r="AB3108" s="416" t="e">
        <f t="shared" si="244"/>
        <v>#N/A</v>
      </c>
      <c r="AC3108" s="416" t="e">
        <f t="shared" si="245"/>
        <v>#N/A</v>
      </c>
    </row>
    <row r="3109" ht="22.5" customHeight="1" spans="1:29">
      <c r="A3109" s="421"/>
      <c r="B3109" s="422"/>
      <c r="C3109" s="422"/>
      <c r="D3109" s="421"/>
      <c r="E3109" s="421"/>
      <c r="F3109" s="421"/>
      <c r="G3109" s="421"/>
      <c r="H3109" s="421"/>
      <c r="I3109" s="421"/>
      <c r="J3109" s="421"/>
      <c r="K3109" s="421"/>
      <c r="L3109" s="421"/>
      <c r="M3109" s="421"/>
      <c r="N3109" s="426"/>
      <c r="O3109" s="426"/>
      <c r="P3109" s="427"/>
      <c r="Q3109" s="427"/>
      <c r="R3109" s="426"/>
      <c r="S3109" s="426"/>
      <c r="T3109" s="426"/>
      <c r="U3109" s="426"/>
      <c r="V3109" s="426"/>
      <c r="W3109" s="426"/>
      <c r="X3109" s="427"/>
      <c r="Y3109" s="416" t="e">
        <f t="shared" si="241"/>
        <v>#N/A</v>
      </c>
      <c r="Z3109" s="416" t="e">
        <f t="shared" si="242"/>
        <v>#N/A</v>
      </c>
      <c r="AA3109" s="416" t="str">
        <f t="shared" si="243"/>
        <v/>
      </c>
      <c r="AB3109" s="416" t="e">
        <f t="shared" si="244"/>
        <v>#N/A</v>
      </c>
      <c r="AC3109" s="416" t="e">
        <f t="shared" si="245"/>
        <v>#N/A</v>
      </c>
    </row>
    <row r="3110" ht="22.5" customHeight="1" spans="1:29">
      <c r="A3110" s="421"/>
      <c r="B3110" s="422"/>
      <c r="C3110" s="422"/>
      <c r="D3110" s="421"/>
      <c r="E3110" s="421"/>
      <c r="F3110" s="421"/>
      <c r="G3110" s="421"/>
      <c r="H3110" s="421"/>
      <c r="I3110" s="421"/>
      <c r="J3110" s="421"/>
      <c r="K3110" s="421"/>
      <c r="L3110" s="421"/>
      <c r="M3110" s="421"/>
      <c r="N3110" s="426"/>
      <c r="O3110" s="426"/>
      <c r="P3110" s="427"/>
      <c r="Q3110" s="427"/>
      <c r="R3110" s="426"/>
      <c r="S3110" s="426"/>
      <c r="T3110" s="426"/>
      <c r="U3110" s="426"/>
      <c r="V3110" s="426"/>
      <c r="W3110" s="426"/>
      <c r="X3110" s="427"/>
      <c r="Y3110" s="416" t="e">
        <f t="shared" si="241"/>
        <v>#N/A</v>
      </c>
      <c r="Z3110" s="416" t="e">
        <f t="shared" si="242"/>
        <v>#N/A</v>
      </c>
      <c r="AA3110" s="416" t="str">
        <f t="shared" si="243"/>
        <v/>
      </c>
      <c r="AB3110" s="416" t="e">
        <f t="shared" si="244"/>
        <v>#N/A</v>
      </c>
      <c r="AC3110" s="416" t="e">
        <f t="shared" si="245"/>
        <v>#N/A</v>
      </c>
    </row>
    <row r="3111" ht="22.5" customHeight="1" spans="1:29">
      <c r="A3111" s="421"/>
      <c r="B3111" s="422"/>
      <c r="C3111" s="422"/>
      <c r="D3111" s="421"/>
      <c r="E3111" s="421"/>
      <c r="F3111" s="421"/>
      <c r="G3111" s="421"/>
      <c r="H3111" s="421"/>
      <c r="I3111" s="421"/>
      <c r="J3111" s="421"/>
      <c r="K3111" s="421"/>
      <c r="L3111" s="421"/>
      <c r="M3111" s="421"/>
      <c r="N3111" s="426"/>
      <c r="O3111" s="426"/>
      <c r="P3111" s="427"/>
      <c r="Q3111" s="427"/>
      <c r="R3111" s="426"/>
      <c r="S3111" s="426"/>
      <c r="T3111" s="426"/>
      <c r="U3111" s="426"/>
      <c r="V3111" s="426"/>
      <c r="W3111" s="426"/>
      <c r="X3111" s="427"/>
      <c r="Y3111" s="416" t="e">
        <f t="shared" si="241"/>
        <v>#N/A</v>
      </c>
      <c r="Z3111" s="416" t="e">
        <f t="shared" si="242"/>
        <v>#N/A</v>
      </c>
      <c r="AA3111" s="416" t="str">
        <f t="shared" si="243"/>
        <v/>
      </c>
      <c r="AB3111" s="416" t="e">
        <f t="shared" si="244"/>
        <v>#N/A</v>
      </c>
      <c r="AC3111" s="416" t="e">
        <f t="shared" si="245"/>
        <v>#N/A</v>
      </c>
    </row>
    <row r="3112" ht="22.5" customHeight="1" spans="1:29">
      <c r="A3112" s="421"/>
      <c r="B3112" s="422"/>
      <c r="C3112" s="422"/>
      <c r="D3112" s="421"/>
      <c r="E3112" s="421"/>
      <c r="F3112" s="421"/>
      <c r="G3112" s="421"/>
      <c r="H3112" s="421"/>
      <c r="I3112" s="421"/>
      <c r="J3112" s="421"/>
      <c r="K3112" s="421"/>
      <c r="L3112" s="421"/>
      <c r="M3112" s="421"/>
      <c r="N3112" s="426"/>
      <c r="O3112" s="426"/>
      <c r="P3112" s="427"/>
      <c r="Q3112" s="427"/>
      <c r="R3112" s="426"/>
      <c r="S3112" s="426"/>
      <c r="T3112" s="426"/>
      <c r="U3112" s="426"/>
      <c r="V3112" s="426"/>
      <c r="W3112" s="426"/>
      <c r="X3112" s="427"/>
      <c r="Y3112" s="416" t="e">
        <f t="shared" si="241"/>
        <v>#N/A</v>
      </c>
      <c r="Z3112" s="416" t="e">
        <f t="shared" si="242"/>
        <v>#N/A</v>
      </c>
      <c r="AA3112" s="416" t="str">
        <f t="shared" si="243"/>
        <v/>
      </c>
      <c r="AB3112" s="416" t="e">
        <f t="shared" si="244"/>
        <v>#N/A</v>
      </c>
      <c r="AC3112" s="416" t="e">
        <f t="shared" si="245"/>
        <v>#N/A</v>
      </c>
    </row>
    <row r="3113" ht="22.5" customHeight="1" spans="1:29">
      <c r="A3113" s="421"/>
      <c r="B3113" s="422"/>
      <c r="C3113" s="422"/>
      <c r="D3113" s="421"/>
      <c r="E3113" s="421"/>
      <c r="F3113" s="421"/>
      <c r="G3113" s="421"/>
      <c r="H3113" s="421"/>
      <c r="I3113" s="421"/>
      <c r="J3113" s="421"/>
      <c r="K3113" s="421"/>
      <c r="L3113" s="421"/>
      <c r="M3113" s="421"/>
      <c r="N3113" s="426"/>
      <c r="O3113" s="426"/>
      <c r="P3113" s="427"/>
      <c r="Q3113" s="427"/>
      <c r="R3113" s="426"/>
      <c r="S3113" s="426"/>
      <c r="T3113" s="426"/>
      <c r="U3113" s="426"/>
      <c r="V3113" s="426"/>
      <c r="W3113" s="426"/>
      <c r="X3113" s="427"/>
      <c r="Y3113" s="416" t="e">
        <f t="shared" si="241"/>
        <v>#N/A</v>
      </c>
      <c r="Z3113" s="416" t="e">
        <f t="shared" si="242"/>
        <v>#N/A</v>
      </c>
      <c r="AA3113" s="416" t="str">
        <f t="shared" si="243"/>
        <v/>
      </c>
      <c r="AB3113" s="416" t="e">
        <f t="shared" si="244"/>
        <v>#N/A</v>
      </c>
      <c r="AC3113" s="416" t="e">
        <f t="shared" si="245"/>
        <v>#N/A</v>
      </c>
    </row>
    <row r="3114" ht="22.5" customHeight="1" spans="1:29">
      <c r="A3114" s="421"/>
      <c r="B3114" s="422"/>
      <c r="C3114" s="422"/>
      <c r="D3114" s="421"/>
      <c r="E3114" s="421"/>
      <c r="F3114" s="421"/>
      <c r="G3114" s="421"/>
      <c r="H3114" s="421"/>
      <c r="I3114" s="421"/>
      <c r="J3114" s="421"/>
      <c r="K3114" s="421"/>
      <c r="L3114" s="421"/>
      <c r="M3114" s="421"/>
      <c r="N3114" s="426"/>
      <c r="O3114" s="426"/>
      <c r="P3114" s="427"/>
      <c r="Q3114" s="427"/>
      <c r="R3114" s="426"/>
      <c r="S3114" s="426"/>
      <c r="T3114" s="426"/>
      <c r="U3114" s="426"/>
      <c r="V3114" s="426"/>
      <c r="W3114" s="426"/>
      <c r="X3114" s="427"/>
      <c r="Y3114" s="416" t="e">
        <f t="shared" si="241"/>
        <v>#N/A</v>
      </c>
      <c r="Z3114" s="416" t="e">
        <f t="shared" si="242"/>
        <v>#N/A</v>
      </c>
      <c r="AA3114" s="416" t="str">
        <f t="shared" si="243"/>
        <v/>
      </c>
      <c r="AB3114" s="416" t="e">
        <f t="shared" si="244"/>
        <v>#N/A</v>
      </c>
      <c r="AC3114" s="416" t="e">
        <f t="shared" si="245"/>
        <v>#N/A</v>
      </c>
    </row>
    <row r="3115" ht="22.5" customHeight="1" spans="1:29">
      <c r="A3115" s="421"/>
      <c r="B3115" s="422"/>
      <c r="C3115" s="422"/>
      <c r="D3115" s="421"/>
      <c r="E3115" s="421"/>
      <c r="F3115" s="421"/>
      <c r="G3115" s="421"/>
      <c r="H3115" s="421"/>
      <c r="I3115" s="421"/>
      <c r="J3115" s="421"/>
      <c r="K3115" s="421"/>
      <c r="L3115" s="421"/>
      <c r="M3115" s="421"/>
      <c r="N3115" s="426"/>
      <c r="O3115" s="426"/>
      <c r="P3115" s="427"/>
      <c r="Q3115" s="427"/>
      <c r="R3115" s="426"/>
      <c r="S3115" s="426"/>
      <c r="T3115" s="426"/>
      <c r="U3115" s="426"/>
      <c r="V3115" s="426"/>
      <c r="W3115" s="426"/>
      <c r="X3115" s="427"/>
      <c r="Y3115" s="416" t="e">
        <f t="shared" si="241"/>
        <v>#N/A</v>
      </c>
      <c r="Z3115" s="416" t="e">
        <f t="shared" si="242"/>
        <v>#N/A</v>
      </c>
      <c r="AA3115" s="416" t="str">
        <f t="shared" si="243"/>
        <v/>
      </c>
      <c r="AB3115" s="416" t="e">
        <f t="shared" si="244"/>
        <v>#N/A</v>
      </c>
      <c r="AC3115" s="416" t="e">
        <f t="shared" si="245"/>
        <v>#N/A</v>
      </c>
    </row>
    <row r="3116" ht="22.5" customHeight="1" spans="1:29">
      <c r="A3116" s="421"/>
      <c r="B3116" s="422"/>
      <c r="C3116" s="422"/>
      <c r="D3116" s="421"/>
      <c r="E3116" s="421"/>
      <c r="F3116" s="421"/>
      <c r="G3116" s="421"/>
      <c r="H3116" s="421"/>
      <c r="I3116" s="421"/>
      <c r="J3116" s="421"/>
      <c r="K3116" s="421"/>
      <c r="L3116" s="421"/>
      <c r="M3116" s="421"/>
      <c r="N3116" s="426"/>
      <c r="O3116" s="426"/>
      <c r="P3116" s="427"/>
      <c r="Q3116" s="427"/>
      <c r="R3116" s="426"/>
      <c r="S3116" s="426"/>
      <c r="T3116" s="426"/>
      <c r="U3116" s="426"/>
      <c r="V3116" s="426"/>
      <c r="W3116" s="426"/>
      <c r="X3116" s="427"/>
      <c r="Y3116" s="416" t="e">
        <f t="shared" si="241"/>
        <v>#N/A</v>
      </c>
      <c r="Z3116" s="416" t="e">
        <f t="shared" si="242"/>
        <v>#N/A</v>
      </c>
      <c r="AA3116" s="416" t="str">
        <f t="shared" si="243"/>
        <v/>
      </c>
      <c r="AB3116" s="416" t="e">
        <f t="shared" si="244"/>
        <v>#N/A</v>
      </c>
      <c r="AC3116" s="416" t="e">
        <f t="shared" si="245"/>
        <v>#N/A</v>
      </c>
    </row>
    <row r="3117" ht="22.5" customHeight="1" spans="1:29">
      <c r="A3117" s="421"/>
      <c r="B3117" s="422"/>
      <c r="C3117" s="422"/>
      <c r="D3117" s="421"/>
      <c r="E3117" s="421"/>
      <c r="F3117" s="421"/>
      <c r="G3117" s="421"/>
      <c r="H3117" s="421"/>
      <c r="I3117" s="421"/>
      <c r="J3117" s="421"/>
      <c r="K3117" s="421"/>
      <c r="L3117" s="421"/>
      <c r="M3117" s="421"/>
      <c r="N3117" s="426"/>
      <c r="O3117" s="426"/>
      <c r="P3117" s="427"/>
      <c r="Q3117" s="427"/>
      <c r="R3117" s="426"/>
      <c r="S3117" s="426"/>
      <c r="T3117" s="426"/>
      <c r="U3117" s="426"/>
      <c r="V3117" s="426"/>
      <c r="W3117" s="426"/>
      <c r="X3117" s="427"/>
      <c r="Y3117" s="416" t="e">
        <f t="shared" si="241"/>
        <v>#N/A</v>
      </c>
      <c r="Z3117" s="416" t="e">
        <f t="shared" si="242"/>
        <v>#N/A</v>
      </c>
      <c r="AA3117" s="416" t="str">
        <f t="shared" si="243"/>
        <v/>
      </c>
      <c r="AB3117" s="416" t="e">
        <f t="shared" si="244"/>
        <v>#N/A</v>
      </c>
      <c r="AC3117" s="416" t="e">
        <f t="shared" si="245"/>
        <v>#N/A</v>
      </c>
    </row>
    <row r="3118" ht="22.5" customHeight="1" spans="1:29">
      <c r="A3118" s="421"/>
      <c r="B3118" s="422"/>
      <c r="C3118" s="422"/>
      <c r="D3118" s="421"/>
      <c r="E3118" s="421"/>
      <c r="F3118" s="421"/>
      <c r="G3118" s="421"/>
      <c r="H3118" s="421"/>
      <c r="I3118" s="421"/>
      <c r="J3118" s="421"/>
      <c r="K3118" s="421"/>
      <c r="L3118" s="421"/>
      <c r="M3118" s="421"/>
      <c r="N3118" s="426"/>
      <c r="O3118" s="426"/>
      <c r="P3118" s="427"/>
      <c r="Q3118" s="427"/>
      <c r="R3118" s="426"/>
      <c r="S3118" s="426"/>
      <c r="T3118" s="426"/>
      <c r="U3118" s="426"/>
      <c r="V3118" s="426"/>
      <c r="W3118" s="426"/>
      <c r="X3118" s="427"/>
      <c r="Y3118" s="416" t="e">
        <f t="shared" si="241"/>
        <v>#N/A</v>
      </c>
      <c r="Z3118" s="416" t="e">
        <f t="shared" si="242"/>
        <v>#N/A</v>
      </c>
      <c r="AA3118" s="416" t="str">
        <f t="shared" si="243"/>
        <v/>
      </c>
      <c r="AB3118" s="416" t="e">
        <f t="shared" si="244"/>
        <v>#N/A</v>
      </c>
      <c r="AC3118" s="416" t="e">
        <f t="shared" si="245"/>
        <v>#N/A</v>
      </c>
    </row>
    <row r="3119" ht="22.5" customHeight="1" spans="1:29">
      <c r="A3119" s="421"/>
      <c r="B3119" s="422"/>
      <c r="C3119" s="422"/>
      <c r="D3119" s="421"/>
      <c r="E3119" s="421"/>
      <c r="F3119" s="421"/>
      <c r="G3119" s="421"/>
      <c r="H3119" s="421"/>
      <c r="I3119" s="421"/>
      <c r="J3119" s="421"/>
      <c r="K3119" s="421"/>
      <c r="L3119" s="421"/>
      <c r="M3119" s="421"/>
      <c r="N3119" s="426"/>
      <c r="O3119" s="426"/>
      <c r="P3119" s="427"/>
      <c r="Q3119" s="427"/>
      <c r="R3119" s="426"/>
      <c r="S3119" s="426"/>
      <c r="T3119" s="426"/>
      <c r="U3119" s="426"/>
      <c r="V3119" s="426"/>
      <c r="W3119" s="426"/>
      <c r="X3119" s="427"/>
      <c r="Y3119" s="416" t="e">
        <f t="shared" si="241"/>
        <v>#N/A</v>
      </c>
      <c r="Z3119" s="416" t="e">
        <f t="shared" si="242"/>
        <v>#N/A</v>
      </c>
      <c r="AA3119" s="416" t="str">
        <f t="shared" si="243"/>
        <v/>
      </c>
      <c r="AB3119" s="416" t="e">
        <f t="shared" si="244"/>
        <v>#N/A</v>
      </c>
      <c r="AC3119" s="416" t="e">
        <f t="shared" si="245"/>
        <v>#N/A</v>
      </c>
    </row>
    <row r="3120" ht="22.5" customHeight="1" spans="1:29">
      <c r="A3120" s="421"/>
      <c r="B3120" s="422"/>
      <c r="C3120" s="422"/>
      <c r="D3120" s="421"/>
      <c r="E3120" s="421"/>
      <c r="F3120" s="421"/>
      <c r="G3120" s="421"/>
      <c r="H3120" s="421"/>
      <c r="I3120" s="421"/>
      <c r="J3120" s="421"/>
      <c r="K3120" s="421"/>
      <c r="L3120" s="421"/>
      <c r="M3120" s="421"/>
      <c r="N3120" s="426"/>
      <c r="O3120" s="426"/>
      <c r="P3120" s="427"/>
      <c r="Q3120" s="427"/>
      <c r="R3120" s="426"/>
      <c r="S3120" s="426"/>
      <c r="T3120" s="426"/>
      <c r="U3120" s="426"/>
      <c r="V3120" s="426"/>
      <c r="W3120" s="426"/>
      <c r="X3120" s="427"/>
      <c r="Y3120" s="416" t="e">
        <f t="shared" si="241"/>
        <v>#N/A</v>
      </c>
      <c r="Z3120" s="416" t="e">
        <f t="shared" si="242"/>
        <v>#N/A</v>
      </c>
      <c r="AA3120" s="416" t="str">
        <f t="shared" si="243"/>
        <v/>
      </c>
      <c r="AB3120" s="416" t="e">
        <f t="shared" si="244"/>
        <v>#N/A</v>
      </c>
      <c r="AC3120" s="416" t="e">
        <f t="shared" si="245"/>
        <v>#N/A</v>
      </c>
    </row>
    <row r="3121" ht="22.5" customHeight="1" spans="1:29">
      <c r="A3121" s="421"/>
      <c r="B3121" s="422"/>
      <c r="C3121" s="422"/>
      <c r="D3121" s="421"/>
      <c r="E3121" s="421"/>
      <c r="F3121" s="421"/>
      <c r="G3121" s="421"/>
      <c r="H3121" s="421"/>
      <c r="I3121" s="421"/>
      <c r="J3121" s="421"/>
      <c r="K3121" s="421"/>
      <c r="L3121" s="421"/>
      <c r="M3121" s="421"/>
      <c r="N3121" s="426"/>
      <c r="O3121" s="426"/>
      <c r="P3121" s="427"/>
      <c r="Q3121" s="427"/>
      <c r="R3121" s="426"/>
      <c r="S3121" s="426"/>
      <c r="T3121" s="426"/>
      <c r="U3121" s="426"/>
      <c r="V3121" s="426"/>
      <c r="W3121" s="426"/>
      <c r="X3121" s="427"/>
      <c r="Y3121" s="416" t="e">
        <f t="shared" si="241"/>
        <v>#N/A</v>
      </c>
      <c r="Z3121" s="416" t="e">
        <f t="shared" si="242"/>
        <v>#N/A</v>
      </c>
      <c r="AA3121" s="416" t="str">
        <f t="shared" si="243"/>
        <v/>
      </c>
      <c r="AB3121" s="416" t="e">
        <f t="shared" si="244"/>
        <v>#N/A</v>
      </c>
      <c r="AC3121" s="416" t="e">
        <f t="shared" si="245"/>
        <v>#N/A</v>
      </c>
    </row>
    <row r="3122" ht="22.5" customHeight="1" spans="1:29">
      <c r="A3122" s="421"/>
      <c r="B3122" s="422"/>
      <c r="C3122" s="422"/>
      <c r="D3122" s="421"/>
      <c r="E3122" s="421"/>
      <c r="F3122" s="421"/>
      <c r="G3122" s="421"/>
      <c r="H3122" s="421"/>
      <c r="I3122" s="421"/>
      <c r="J3122" s="421"/>
      <c r="K3122" s="421"/>
      <c r="L3122" s="421"/>
      <c r="M3122" s="421"/>
      <c r="N3122" s="426"/>
      <c r="O3122" s="426"/>
      <c r="P3122" s="427"/>
      <c r="Q3122" s="427"/>
      <c r="R3122" s="426"/>
      <c r="S3122" s="426"/>
      <c r="T3122" s="426"/>
      <c r="U3122" s="426"/>
      <c r="V3122" s="426"/>
      <c r="W3122" s="426"/>
      <c r="X3122" s="427"/>
      <c r="Y3122" s="416" t="e">
        <f t="shared" si="241"/>
        <v>#N/A</v>
      </c>
      <c r="Z3122" s="416" t="e">
        <f t="shared" si="242"/>
        <v>#N/A</v>
      </c>
      <c r="AA3122" s="416" t="str">
        <f t="shared" si="243"/>
        <v/>
      </c>
      <c r="AB3122" s="416" t="e">
        <f t="shared" si="244"/>
        <v>#N/A</v>
      </c>
      <c r="AC3122" s="416" t="e">
        <f t="shared" si="245"/>
        <v>#N/A</v>
      </c>
    </row>
    <row r="3123" ht="22.5" customHeight="1" spans="1:29">
      <c r="A3123" s="421"/>
      <c r="B3123" s="422"/>
      <c r="C3123" s="422"/>
      <c r="D3123" s="421"/>
      <c r="E3123" s="421"/>
      <c r="F3123" s="421"/>
      <c r="G3123" s="421"/>
      <c r="H3123" s="421"/>
      <c r="I3123" s="421"/>
      <c r="J3123" s="421"/>
      <c r="K3123" s="421"/>
      <c r="L3123" s="421"/>
      <c r="M3123" s="421"/>
      <c r="N3123" s="426"/>
      <c r="O3123" s="426"/>
      <c r="P3123" s="427"/>
      <c r="Q3123" s="427"/>
      <c r="R3123" s="426"/>
      <c r="S3123" s="426"/>
      <c r="T3123" s="426"/>
      <c r="U3123" s="426"/>
      <c r="V3123" s="426"/>
      <c r="W3123" s="426"/>
      <c r="X3123" s="427"/>
      <c r="Y3123" s="416" t="e">
        <f t="shared" si="241"/>
        <v>#N/A</v>
      </c>
      <c r="Z3123" s="416" t="e">
        <f t="shared" si="242"/>
        <v>#N/A</v>
      </c>
      <c r="AA3123" s="416" t="str">
        <f t="shared" si="243"/>
        <v/>
      </c>
      <c r="AB3123" s="416" t="e">
        <f t="shared" si="244"/>
        <v>#N/A</v>
      </c>
      <c r="AC3123" s="416" t="e">
        <f t="shared" si="245"/>
        <v>#N/A</v>
      </c>
    </row>
    <row r="3124" ht="22.5" customHeight="1" spans="1:29">
      <c r="A3124" s="421"/>
      <c r="B3124" s="422"/>
      <c r="C3124" s="422"/>
      <c r="D3124" s="421"/>
      <c r="E3124" s="421"/>
      <c r="F3124" s="421"/>
      <c r="G3124" s="421"/>
      <c r="H3124" s="421"/>
      <c r="I3124" s="421"/>
      <c r="J3124" s="421"/>
      <c r="K3124" s="421"/>
      <c r="L3124" s="421"/>
      <c r="M3124" s="421"/>
      <c r="N3124" s="426"/>
      <c r="O3124" s="426"/>
      <c r="P3124" s="427"/>
      <c r="Q3124" s="427"/>
      <c r="R3124" s="426"/>
      <c r="S3124" s="426"/>
      <c r="T3124" s="426"/>
      <c r="U3124" s="426"/>
      <c r="V3124" s="426"/>
      <c r="W3124" s="426"/>
      <c r="X3124" s="427"/>
      <c r="Y3124" s="416" t="e">
        <f t="shared" si="241"/>
        <v>#N/A</v>
      </c>
      <c r="Z3124" s="416" t="e">
        <f t="shared" si="242"/>
        <v>#N/A</v>
      </c>
      <c r="AA3124" s="416" t="str">
        <f t="shared" si="243"/>
        <v/>
      </c>
      <c r="AB3124" s="416" t="e">
        <f t="shared" si="244"/>
        <v>#N/A</v>
      </c>
      <c r="AC3124" s="416" t="e">
        <f t="shared" si="245"/>
        <v>#N/A</v>
      </c>
    </row>
    <row r="3125" ht="22.5" customHeight="1" spans="1:29">
      <c r="A3125" s="421"/>
      <c r="B3125" s="422"/>
      <c r="C3125" s="422"/>
      <c r="D3125" s="421"/>
      <c r="E3125" s="421"/>
      <c r="F3125" s="421"/>
      <c r="G3125" s="421"/>
      <c r="H3125" s="421"/>
      <c r="I3125" s="421"/>
      <c r="J3125" s="421"/>
      <c r="K3125" s="421"/>
      <c r="L3125" s="421"/>
      <c r="M3125" s="421"/>
      <c r="N3125" s="426"/>
      <c r="O3125" s="426"/>
      <c r="P3125" s="427"/>
      <c r="Q3125" s="427"/>
      <c r="R3125" s="426"/>
      <c r="S3125" s="426"/>
      <c r="T3125" s="426"/>
      <c r="U3125" s="426"/>
      <c r="V3125" s="426"/>
      <c r="W3125" s="426"/>
      <c r="X3125" s="427"/>
      <c r="Y3125" s="416" t="e">
        <f t="shared" si="241"/>
        <v>#N/A</v>
      </c>
      <c r="Z3125" s="416" t="e">
        <f t="shared" si="242"/>
        <v>#N/A</v>
      </c>
      <c r="AA3125" s="416" t="str">
        <f t="shared" si="243"/>
        <v/>
      </c>
      <c r="AB3125" s="416" t="e">
        <f t="shared" si="244"/>
        <v>#N/A</v>
      </c>
      <c r="AC3125" s="416" t="e">
        <f t="shared" si="245"/>
        <v>#N/A</v>
      </c>
    </row>
    <row r="3126" ht="22.5" customHeight="1" spans="1:29">
      <c r="A3126" s="421"/>
      <c r="B3126" s="422"/>
      <c r="C3126" s="422"/>
      <c r="D3126" s="421"/>
      <c r="E3126" s="421"/>
      <c r="F3126" s="421"/>
      <c r="G3126" s="421"/>
      <c r="H3126" s="421"/>
      <c r="I3126" s="421"/>
      <c r="J3126" s="421"/>
      <c r="K3126" s="421"/>
      <c r="L3126" s="421"/>
      <c r="M3126" s="421"/>
      <c r="N3126" s="426"/>
      <c r="O3126" s="426"/>
      <c r="P3126" s="427"/>
      <c r="Q3126" s="427"/>
      <c r="R3126" s="426"/>
      <c r="S3126" s="426"/>
      <c r="T3126" s="426"/>
      <c r="U3126" s="426"/>
      <c r="V3126" s="426"/>
      <c r="W3126" s="426"/>
      <c r="X3126" s="427"/>
      <c r="Y3126" s="416" t="e">
        <f t="shared" si="241"/>
        <v>#N/A</v>
      </c>
      <c r="Z3126" s="416" t="e">
        <f t="shared" si="242"/>
        <v>#N/A</v>
      </c>
      <c r="AA3126" s="416" t="str">
        <f t="shared" si="243"/>
        <v/>
      </c>
      <c r="AB3126" s="416" t="e">
        <f t="shared" si="244"/>
        <v>#N/A</v>
      </c>
      <c r="AC3126" s="416" t="e">
        <f t="shared" si="245"/>
        <v>#N/A</v>
      </c>
    </row>
    <row r="3127" ht="22.5" customHeight="1" spans="1:29">
      <c r="A3127" s="421"/>
      <c r="B3127" s="422"/>
      <c r="C3127" s="422"/>
      <c r="D3127" s="421"/>
      <c r="E3127" s="421"/>
      <c r="F3127" s="421"/>
      <c r="G3127" s="421"/>
      <c r="H3127" s="421"/>
      <c r="I3127" s="421"/>
      <c r="J3127" s="421"/>
      <c r="K3127" s="421"/>
      <c r="L3127" s="421"/>
      <c r="M3127" s="421"/>
      <c r="N3127" s="426"/>
      <c r="O3127" s="426"/>
      <c r="P3127" s="427"/>
      <c r="Q3127" s="427"/>
      <c r="R3127" s="426"/>
      <c r="S3127" s="426"/>
      <c r="T3127" s="426"/>
      <c r="U3127" s="426"/>
      <c r="V3127" s="426"/>
      <c r="W3127" s="426"/>
      <c r="X3127" s="427"/>
      <c r="Y3127" s="416" t="e">
        <f t="shared" si="241"/>
        <v>#N/A</v>
      </c>
      <c r="Z3127" s="416" t="e">
        <f t="shared" si="242"/>
        <v>#N/A</v>
      </c>
      <c r="AA3127" s="416" t="str">
        <f t="shared" si="243"/>
        <v/>
      </c>
      <c r="AB3127" s="416" t="e">
        <f t="shared" si="244"/>
        <v>#N/A</v>
      </c>
      <c r="AC3127" s="416" t="e">
        <f t="shared" si="245"/>
        <v>#N/A</v>
      </c>
    </row>
    <row r="3128" ht="22.5" customHeight="1" spans="1:29">
      <c r="A3128" s="421"/>
      <c r="B3128" s="422"/>
      <c r="C3128" s="422"/>
      <c r="D3128" s="421"/>
      <c r="E3128" s="421"/>
      <c r="F3128" s="421"/>
      <c r="G3128" s="421"/>
      <c r="H3128" s="421"/>
      <c r="I3128" s="421"/>
      <c r="J3128" s="421"/>
      <c r="K3128" s="421"/>
      <c r="L3128" s="421"/>
      <c r="M3128" s="421"/>
      <c r="N3128" s="426"/>
      <c r="O3128" s="426"/>
      <c r="P3128" s="427"/>
      <c r="Q3128" s="427"/>
      <c r="R3128" s="426"/>
      <c r="S3128" s="426"/>
      <c r="T3128" s="426"/>
      <c r="U3128" s="426"/>
      <c r="V3128" s="426"/>
      <c r="W3128" s="426"/>
      <c r="X3128" s="427"/>
      <c r="Y3128" s="416" t="e">
        <f t="shared" si="241"/>
        <v>#N/A</v>
      </c>
      <c r="Z3128" s="416" t="e">
        <f t="shared" si="242"/>
        <v>#N/A</v>
      </c>
      <c r="AA3128" s="416" t="str">
        <f t="shared" si="243"/>
        <v/>
      </c>
      <c r="AB3128" s="416" t="e">
        <f t="shared" si="244"/>
        <v>#N/A</v>
      </c>
      <c r="AC3128" s="416" t="e">
        <f t="shared" si="245"/>
        <v>#N/A</v>
      </c>
    </row>
    <row r="3129" ht="22.5" customHeight="1" spans="1:29">
      <c r="A3129" s="421"/>
      <c r="B3129" s="422"/>
      <c r="C3129" s="422"/>
      <c r="D3129" s="421"/>
      <c r="E3129" s="421"/>
      <c r="F3129" s="421"/>
      <c r="G3129" s="421"/>
      <c r="H3129" s="421"/>
      <c r="I3129" s="421"/>
      <c r="J3129" s="421"/>
      <c r="K3129" s="421"/>
      <c r="L3129" s="421"/>
      <c r="M3129" s="421"/>
      <c r="N3129" s="426"/>
      <c r="O3129" s="426"/>
      <c r="P3129" s="427"/>
      <c r="Q3129" s="427"/>
      <c r="R3129" s="426"/>
      <c r="S3129" s="426"/>
      <c r="T3129" s="426"/>
      <c r="U3129" s="426"/>
      <c r="V3129" s="426"/>
      <c r="W3129" s="426"/>
      <c r="X3129" s="427"/>
      <c r="Y3129" s="416" t="e">
        <f t="shared" si="241"/>
        <v>#N/A</v>
      </c>
      <c r="Z3129" s="416" t="e">
        <f t="shared" si="242"/>
        <v>#N/A</v>
      </c>
      <c r="AA3129" s="416" t="str">
        <f t="shared" si="243"/>
        <v/>
      </c>
      <c r="AB3129" s="416" t="e">
        <f t="shared" si="244"/>
        <v>#N/A</v>
      </c>
      <c r="AC3129" s="416" t="e">
        <f t="shared" si="245"/>
        <v>#N/A</v>
      </c>
    </row>
    <row r="3130" ht="22.5" customHeight="1" spans="1:29">
      <c r="A3130" s="421"/>
      <c r="B3130" s="422"/>
      <c r="C3130" s="422"/>
      <c r="D3130" s="421"/>
      <c r="E3130" s="421"/>
      <c r="F3130" s="421"/>
      <c r="G3130" s="421"/>
      <c r="H3130" s="421"/>
      <c r="I3130" s="421"/>
      <c r="J3130" s="421"/>
      <c r="K3130" s="421"/>
      <c r="L3130" s="421"/>
      <c r="M3130" s="421"/>
      <c r="N3130" s="426"/>
      <c r="O3130" s="426"/>
      <c r="P3130" s="427"/>
      <c r="Q3130" s="427"/>
      <c r="R3130" s="426"/>
      <c r="S3130" s="426"/>
      <c r="T3130" s="426"/>
      <c r="U3130" s="426"/>
      <c r="V3130" s="426"/>
      <c r="W3130" s="426"/>
      <c r="X3130" s="427"/>
      <c r="Y3130" s="416" t="e">
        <f t="shared" si="241"/>
        <v>#N/A</v>
      </c>
      <c r="Z3130" s="416" t="e">
        <f t="shared" si="242"/>
        <v>#N/A</v>
      </c>
      <c r="AA3130" s="416" t="str">
        <f t="shared" si="243"/>
        <v/>
      </c>
      <c r="AB3130" s="416" t="e">
        <f t="shared" si="244"/>
        <v>#N/A</v>
      </c>
      <c r="AC3130" s="416" t="e">
        <f t="shared" si="245"/>
        <v>#N/A</v>
      </c>
    </row>
    <row r="3131" ht="22.5" customHeight="1" spans="1:29">
      <c r="A3131" s="421"/>
      <c r="B3131" s="422"/>
      <c r="C3131" s="422"/>
      <c r="D3131" s="421"/>
      <c r="E3131" s="421"/>
      <c r="F3131" s="421"/>
      <c r="G3131" s="421"/>
      <c r="H3131" s="421"/>
      <c r="I3131" s="421"/>
      <c r="J3131" s="421"/>
      <c r="K3131" s="421"/>
      <c r="L3131" s="421"/>
      <c r="M3131" s="421"/>
      <c r="N3131" s="426"/>
      <c r="O3131" s="426"/>
      <c r="P3131" s="427"/>
      <c r="Q3131" s="427"/>
      <c r="R3131" s="426"/>
      <c r="S3131" s="426"/>
      <c r="T3131" s="426"/>
      <c r="U3131" s="426"/>
      <c r="V3131" s="426"/>
      <c r="W3131" s="426"/>
      <c r="X3131" s="427"/>
      <c r="Y3131" s="416" t="e">
        <f t="shared" si="241"/>
        <v>#N/A</v>
      </c>
      <c r="Z3131" s="416" t="e">
        <f t="shared" si="242"/>
        <v>#N/A</v>
      </c>
      <c r="AA3131" s="416" t="str">
        <f t="shared" si="243"/>
        <v/>
      </c>
      <c r="AB3131" s="416" t="e">
        <f t="shared" si="244"/>
        <v>#N/A</v>
      </c>
      <c r="AC3131" s="416" t="e">
        <f t="shared" si="245"/>
        <v>#N/A</v>
      </c>
    </row>
    <row r="3132" ht="22.5" customHeight="1" spans="1:29">
      <c r="A3132" s="421"/>
      <c r="B3132" s="422"/>
      <c r="C3132" s="422"/>
      <c r="D3132" s="421"/>
      <c r="E3132" s="421"/>
      <c r="F3132" s="421"/>
      <c r="G3132" s="421"/>
      <c r="H3132" s="421"/>
      <c r="I3132" s="421"/>
      <c r="J3132" s="421"/>
      <c r="K3132" s="421"/>
      <c r="L3132" s="421"/>
      <c r="M3132" s="421"/>
      <c r="N3132" s="426"/>
      <c r="O3132" s="426"/>
      <c r="P3132" s="427"/>
      <c r="Q3132" s="427"/>
      <c r="R3132" s="426"/>
      <c r="S3132" s="426"/>
      <c r="T3132" s="426"/>
      <c r="U3132" s="426"/>
      <c r="V3132" s="426"/>
      <c r="W3132" s="426"/>
      <c r="X3132" s="427"/>
      <c r="Y3132" s="416" t="e">
        <f t="shared" si="241"/>
        <v>#N/A</v>
      </c>
      <c r="Z3132" s="416" t="e">
        <f t="shared" si="242"/>
        <v>#N/A</v>
      </c>
      <c r="AA3132" s="416" t="str">
        <f t="shared" si="243"/>
        <v/>
      </c>
      <c r="AB3132" s="416" t="e">
        <f t="shared" si="244"/>
        <v>#N/A</v>
      </c>
      <c r="AC3132" s="416" t="e">
        <f t="shared" si="245"/>
        <v>#N/A</v>
      </c>
    </row>
    <row r="3133" ht="22.5" customHeight="1" spans="1:29">
      <c r="A3133" s="421"/>
      <c r="B3133" s="422"/>
      <c r="C3133" s="422"/>
      <c r="D3133" s="421"/>
      <c r="E3133" s="421"/>
      <c r="F3133" s="421"/>
      <c r="G3133" s="421"/>
      <c r="H3133" s="421"/>
      <c r="I3133" s="421"/>
      <c r="J3133" s="421"/>
      <c r="K3133" s="421"/>
      <c r="L3133" s="421"/>
      <c r="M3133" s="421"/>
      <c r="N3133" s="426"/>
      <c r="O3133" s="426"/>
      <c r="P3133" s="427"/>
      <c r="Q3133" s="427"/>
      <c r="R3133" s="426"/>
      <c r="S3133" s="426"/>
      <c r="T3133" s="426"/>
      <c r="U3133" s="426"/>
      <c r="V3133" s="426"/>
      <c r="W3133" s="426"/>
      <c r="X3133" s="427"/>
      <c r="Y3133" s="416" t="e">
        <f t="shared" si="241"/>
        <v>#N/A</v>
      </c>
      <c r="Z3133" s="416" t="e">
        <f t="shared" si="242"/>
        <v>#N/A</v>
      </c>
      <c r="AA3133" s="416" t="str">
        <f t="shared" si="243"/>
        <v/>
      </c>
      <c r="AB3133" s="416" t="e">
        <f t="shared" si="244"/>
        <v>#N/A</v>
      </c>
      <c r="AC3133" s="416" t="e">
        <f t="shared" si="245"/>
        <v>#N/A</v>
      </c>
    </row>
    <row r="3134" ht="22.5" customHeight="1" spans="1:29">
      <c r="A3134" s="421"/>
      <c r="B3134" s="422"/>
      <c r="C3134" s="422"/>
      <c r="D3134" s="421"/>
      <c r="E3134" s="421"/>
      <c r="F3134" s="421"/>
      <c r="G3134" s="421"/>
      <c r="H3134" s="421"/>
      <c r="I3134" s="421"/>
      <c r="J3134" s="421"/>
      <c r="K3134" s="421"/>
      <c r="L3134" s="421"/>
      <c r="M3134" s="421"/>
      <c r="N3134" s="426"/>
      <c r="O3134" s="426"/>
      <c r="P3134" s="427"/>
      <c r="Q3134" s="427"/>
      <c r="R3134" s="426"/>
      <c r="S3134" s="426"/>
      <c r="T3134" s="426"/>
      <c r="U3134" s="426"/>
      <c r="V3134" s="426"/>
      <c r="W3134" s="426"/>
      <c r="X3134" s="427"/>
      <c r="Y3134" s="416" t="e">
        <f t="shared" si="241"/>
        <v>#N/A</v>
      </c>
      <c r="Z3134" s="416" t="e">
        <f t="shared" si="242"/>
        <v>#N/A</v>
      </c>
      <c r="AA3134" s="416" t="str">
        <f t="shared" si="243"/>
        <v/>
      </c>
      <c r="AB3134" s="416" t="e">
        <f t="shared" si="244"/>
        <v>#N/A</v>
      </c>
      <c r="AC3134" s="416" t="e">
        <f t="shared" si="245"/>
        <v>#N/A</v>
      </c>
    </row>
    <row r="3135" ht="22.5" customHeight="1" spans="1:29">
      <c r="A3135" s="421"/>
      <c r="B3135" s="422"/>
      <c r="C3135" s="422"/>
      <c r="D3135" s="421"/>
      <c r="E3135" s="421"/>
      <c r="F3135" s="421"/>
      <c r="G3135" s="421"/>
      <c r="H3135" s="421"/>
      <c r="I3135" s="421"/>
      <c r="J3135" s="421"/>
      <c r="K3135" s="421"/>
      <c r="L3135" s="421"/>
      <c r="M3135" s="421"/>
      <c r="N3135" s="426"/>
      <c r="O3135" s="426"/>
      <c r="P3135" s="427"/>
      <c r="Q3135" s="427"/>
      <c r="R3135" s="426"/>
      <c r="S3135" s="426"/>
      <c r="T3135" s="426"/>
      <c r="U3135" s="426"/>
      <c r="V3135" s="426"/>
      <c r="W3135" s="426"/>
      <c r="X3135" s="427"/>
      <c r="Y3135" s="416" t="e">
        <f t="shared" si="241"/>
        <v>#N/A</v>
      </c>
      <c r="Z3135" s="416" t="e">
        <f t="shared" si="242"/>
        <v>#N/A</v>
      </c>
      <c r="AA3135" s="416" t="str">
        <f t="shared" si="243"/>
        <v/>
      </c>
      <c r="AB3135" s="416" t="e">
        <f t="shared" si="244"/>
        <v>#N/A</v>
      </c>
      <c r="AC3135" s="416" t="e">
        <f t="shared" si="245"/>
        <v>#N/A</v>
      </c>
    </row>
    <row r="3136" ht="22.5" customHeight="1" spans="1:29">
      <c r="A3136" s="421"/>
      <c r="B3136" s="422"/>
      <c r="C3136" s="422"/>
      <c r="D3136" s="421"/>
      <c r="E3136" s="421"/>
      <c r="F3136" s="421"/>
      <c r="G3136" s="421"/>
      <c r="H3136" s="421"/>
      <c r="I3136" s="421"/>
      <c r="J3136" s="421"/>
      <c r="K3136" s="421"/>
      <c r="L3136" s="421"/>
      <c r="M3136" s="421"/>
      <c r="N3136" s="426"/>
      <c r="O3136" s="426"/>
      <c r="P3136" s="427"/>
      <c r="Q3136" s="427"/>
      <c r="R3136" s="426"/>
      <c r="S3136" s="426"/>
      <c r="T3136" s="426"/>
      <c r="U3136" s="426"/>
      <c r="V3136" s="426"/>
      <c r="W3136" s="426"/>
      <c r="X3136" s="427"/>
      <c r="Y3136" s="416" t="e">
        <f t="shared" si="241"/>
        <v>#N/A</v>
      </c>
      <c r="Z3136" s="416" t="e">
        <f t="shared" si="242"/>
        <v>#N/A</v>
      </c>
      <c r="AA3136" s="416" t="str">
        <f t="shared" si="243"/>
        <v/>
      </c>
      <c r="AB3136" s="416" t="e">
        <f t="shared" si="244"/>
        <v>#N/A</v>
      </c>
      <c r="AC3136" s="416" t="e">
        <f t="shared" si="245"/>
        <v>#N/A</v>
      </c>
    </row>
    <row r="3137" ht="22.5" customHeight="1" spans="1:29">
      <c r="A3137" s="421"/>
      <c r="B3137" s="422"/>
      <c r="C3137" s="422"/>
      <c r="D3137" s="421"/>
      <c r="E3137" s="421"/>
      <c r="F3137" s="421"/>
      <c r="G3137" s="421"/>
      <c r="H3137" s="421"/>
      <c r="I3137" s="421"/>
      <c r="J3137" s="421"/>
      <c r="K3137" s="421"/>
      <c r="L3137" s="421"/>
      <c r="M3137" s="421"/>
      <c r="N3137" s="426"/>
      <c r="O3137" s="426"/>
      <c r="P3137" s="427"/>
      <c r="Q3137" s="427"/>
      <c r="R3137" s="426"/>
      <c r="S3137" s="426"/>
      <c r="T3137" s="426"/>
      <c r="U3137" s="426"/>
      <c r="V3137" s="426"/>
      <c r="W3137" s="426"/>
      <c r="X3137" s="427"/>
      <c r="Y3137" s="416" t="e">
        <f t="shared" si="241"/>
        <v>#N/A</v>
      </c>
      <c r="Z3137" s="416" t="e">
        <f t="shared" si="242"/>
        <v>#N/A</v>
      </c>
      <c r="AA3137" s="416" t="str">
        <f t="shared" si="243"/>
        <v/>
      </c>
      <c r="AB3137" s="416" t="e">
        <f t="shared" si="244"/>
        <v>#N/A</v>
      </c>
      <c r="AC3137" s="416" t="e">
        <f t="shared" si="245"/>
        <v>#N/A</v>
      </c>
    </row>
    <row r="3138" ht="22.5" customHeight="1" spans="1:29">
      <c r="A3138" s="421"/>
      <c r="B3138" s="422"/>
      <c r="C3138" s="422"/>
      <c r="D3138" s="421"/>
      <c r="E3138" s="421"/>
      <c r="F3138" s="421"/>
      <c r="G3138" s="421"/>
      <c r="H3138" s="421"/>
      <c r="I3138" s="421"/>
      <c r="J3138" s="421"/>
      <c r="K3138" s="421"/>
      <c r="L3138" s="421"/>
      <c r="M3138" s="421"/>
      <c r="N3138" s="426"/>
      <c r="O3138" s="426"/>
      <c r="P3138" s="427"/>
      <c r="Q3138" s="427"/>
      <c r="R3138" s="426"/>
      <c r="S3138" s="426"/>
      <c r="T3138" s="426"/>
      <c r="U3138" s="426"/>
      <c r="V3138" s="426"/>
      <c r="W3138" s="426"/>
      <c r="X3138" s="427"/>
      <c r="Y3138" s="416" t="e">
        <f t="shared" si="241"/>
        <v>#N/A</v>
      </c>
      <c r="Z3138" s="416" t="e">
        <f t="shared" si="242"/>
        <v>#N/A</v>
      </c>
      <c r="AA3138" s="416" t="str">
        <f t="shared" si="243"/>
        <v/>
      </c>
      <c r="AB3138" s="416" t="e">
        <f t="shared" si="244"/>
        <v>#N/A</v>
      </c>
      <c r="AC3138" s="416" t="e">
        <f t="shared" si="245"/>
        <v>#N/A</v>
      </c>
    </row>
    <row r="3139" ht="22.5" customHeight="1" spans="1:29">
      <c r="A3139" s="421"/>
      <c r="B3139" s="422"/>
      <c r="C3139" s="422"/>
      <c r="D3139" s="421"/>
      <c r="E3139" s="421"/>
      <c r="F3139" s="421"/>
      <c r="G3139" s="421"/>
      <c r="H3139" s="421"/>
      <c r="I3139" s="421"/>
      <c r="J3139" s="421"/>
      <c r="K3139" s="421"/>
      <c r="L3139" s="421"/>
      <c r="M3139" s="421"/>
      <c r="N3139" s="426"/>
      <c r="O3139" s="426"/>
      <c r="P3139" s="427"/>
      <c r="Q3139" s="427"/>
      <c r="R3139" s="426"/>
      <c r="S3139" s="426"/>
      <c r="T3139" s="426"/>
      <c r="U3139" s="426"/>
      <c r="V3139" s="426"/>
      <c r="W3139" s="426"/>
      <c r="X3139" s="427"/>
      <c r="Y3139" s="416" t="e">
        <f t="shared" si="241"/>
        <v>#N/A</v>
      </c>
      <c r="Z3139" s="416" t="e">
        <f t="shared" si="242"/>
        <v>#N/A</v>
      </c>
      <c r="AA3139" s="416" t="str">
        <f t="shared" si="243"/>
        <v/>
      </c>
      <c r="AB3139" s="416" t="e">
        <f t="shared" si="244"/>
        <v>#N/A</v>
      </c>
      <c r="AC3139" s="416" t="e">
        <f t="shared" si="245"/>
        <v>#N/A</v>
      </c>
    </row>
    <row r="3140" ht="22.5" customHeight="1" spans="1:29">
      <c r="A3140" s="421"/>
      <c r="B3140" s="422"/>
      <c r="C3140" s="422"/>
      <c r="D3140" s="421"/>
      <c r="E3140" s="421"/>
      <c r="F3140" s="421"/>
      <c r="G3140" s="421"/>
      <c r="H3140" s="421"/>
      <c r="I3140" s="421"/>
      <c r="J3140" s="421"/>
      <c r="K3140" s="421"/>
      <c r="L3140" s="421"/>
      <c r="M3140" s="421"/>
      <c r="N3140" s="426"/>
      <c r="O3140" s="426"/>
      <c r="P3140" s="427"/>
      <c r="Q3140" s="427"/>
      <c r="R3140" s="426"/>
      <c r="S3140" s="426"/>
      <c r="T3140" s="426"/>
      <c r="U3140" s="426"/>
      <c r="V3140" s="426"/>
      <c r="W3140" s="426"/>
      <c r="X3140" s="427"/>
      <c r="Y3140" s="416" t="e">
        <f t="shared" si="241"/>
        <v>#N/A</v>
      </c>
      <c r="Z3140" s="416" t="e">
        <f t="shared" si="242"/>
        <v>#N/A</v>
      </c>
      <c r="AA3140" s="416" t="str">
        <f t="shared" si="243"/>
        <v/>
      </c>
      <c r="AB3140" s="416" t="e">
        <f t="shared" si="244"/>
        <v>#N/A</v>
      </c>
      <c r="AC3140" s="416" t="e">
        <f t="shared" si="245"/>
        <v>#N/A</v>
      </c>
    </row>
    <row r="3141" ht="22.5" customHeight="1" spans="1:29">
      <c r="A3141" s="421"/>
      <c r="B3141" s="422"/>
      <c r="C3141" s="422"/>
      <c r="D3141" s="421"/>
      <c r="E3141" s="421"/>
      <c r="F3141" s="421"/>
      <c r="G3141" s="421"/>
      <c r="H3141" s="421"/>
      <c r="I3141" s="421"/>
      <c r="J3141" s="421"/>
      <c r="K3141" s="421"/>
      <c r="L3141" s="421"/>
      <c r="M3141" s="421"/>
      <c r="N3141" s="426"/>
      <c r="O3141" s="426"/>
      <c r="P3141" s="427"/>
      <c r="Q3141" s="427"/>
      <c r="R3141" s="426"/>
      <c r="S3141" s="426"/>
      <c r="T3141" s="426"/>
      <c r="U3141" s="426"/>
      <c r="V3141" s="426"/>
      <c r="W3141" s="426"/>
      <c r="X3141" s="427"/>
      <c r="Y3141" s="416" t="e">
        <f t="shared" si="241"/>
        <v>#N/A</v>
      </c>
      <c r="Z3141" s="416" t="e">
        <f t="shared" si="242"/>
        <v>#N/A</v>
      </c>
      <c r="AA3141" s="416" t="str">
        <f t="shared" si="243"/>
        <v/>
      </c>
      <c r="AB3141" s="416" t="e">
        <f t="shared" si="244"/>
        <v>#N/A</v>
      </c>
      <c r="AC3141" s="416" t="e">
        <f t="shared" si="245"/>
        <v>#N/A</v>
      </c>
    </row>
    <row r="3142" ht="22.5" customHeight="1" spans="1:29">
      <c r="A3142" s="421"/>
      <c r="B3142" s="422"/>
      <c r="C3142" s="422"/>
      <c r="D3142" s="421"/>
      <c r="E3142" s="421"/>
      <c r="F3142" s="421"/>
      <c r="G3142" s="421"/>
      <c r="H3142" s="421"/>
      <c r="I3142" s="421"/>
      <c r="J3142" s="421"/>
      <c r="K3142" s="421"/>
      <c r="L3142" s="421"/>
      <c r="M3142" s="421"/>
      <c r="N3142" s="426"/>
      <c r="O3142" s="426"/>
      <c r="P3142" s="427"/>
      <c r="Q3142" s="427"/>
      <c r="R3142" s="426"/>
      <c r="S3142" s="426"/>
      <c r="T3142" s="426"/>
      <c r="U3142" s="426"/>
      <c r="V3142" s="426"/>
      <c r="W3142" s="426"/>
      <c r="X3142" s="427"/>
      <c r="Y3142" s="416" t="e">
        <f t="shared" si="241"/>
        <v>#N/A</v>
      </c>
      <c r="Z3142" s="416" t="e">
        <f t="shared" si="242"/>
        <v>#N/A</v>
      </c>
      <c r="AA3142" s="416" t="str">
        <f t="shared" si="243"/>
        <v/>
      </c>
      <c r="AB3142" s="416" t="e">
        <f t="shared" si="244"/>
        <v>#N/A</v>
      </c>
      <c r="AC3142" s="416" t="e">
        <f t="shared" si="245"/>
        <v>#N/A</v>
      </c>
    </row>
    <row r="3143" ht="22.5" customHeight="1" spans="1:29">
      <c r="A3143" s="421"/>
      <c r="B3143" s="422"/>
      <c r="C3143" s="422"/>
      <c r="D3143" s="421"/>
      <c r="E3143" s="421"/>
      <c r="F3143" s="421"/>
      <c r="G3143" s="421"/>
      <c r="H3143" s="421"/>
      <c r="I3143" s="421"/>
      <c r="J3143" s="421"/>
      <c r="K3143" s="421"/>
      <c r="L3143" s="421"/>
      <c r="M3143" s="421"/>
      <c r="N3143" s="426"/>
      <c r="O3143" s="426"/>
      <c r="P3143" s="427"/>
      <c r="Q3143" s="427"/>
      <c r="R3143" s="426"/>
      <c r="S3143" s="426"/>
      <c r="T3143" s="426"/>
      <c r="U3143" s="426"/>
      <c r="V3143" s="426"/>
      <c r="W3143" s="426"/>
      <c r="X3143" s="427"/>
      <c r="Y3143" s="416" t="e">
        <f t="shared" ref="Y3143:Y3206" si="246">_xlfn.IFS(LEFT(M3143,3)="003","三保支出",LEFT(M3143,3)="004","刚性支出",LEFT(M3143,3)="000","促发展支出")</f>
        <v>#N/A</v>
      </c>
      <c r="Z3143" s="416" t="e">
        <f t="shared" ref="Z3143:Z3206" si="247">_xlfn.IFS(LEFT(E3143,1)="3","项目支出",LEFT(E3143,1)="1","人员类支出",LEFT(E3143,1)="2","运转类支出")</f>
        <v>#N/A</v>
      </c>
      <c r="AA3143" s="416" t="str">
        <f t="shared" ref="AA3143:AA3206" si="248">LEFT(H3143,7)</f>
        <v/>
      </c>
      <c r="AB3143" s="416" t="e">
        <f t="shared" ref="AB3143:AB3206" si="249">_xlfn.IFS(LEFT(M3143,6)="003001","保工资",LEFT(M3143,6)="003002","保运转",LEFT(M3143,6)="003003","保基本民生")</f>
        <v>#N/A</v>
      </c>
      <c r="AC3143" s="416" t="e">
        <f t="shared" ref="AC3143:AC3206" si="250">IF(Z3143="项目支出","否","是")</f>
        <v>#N/A</v>
      </c>
    </row>
    <row r="3144" ht="22.5" customHeight="1" spans="1:29">
      <c r="A3144" s="421"/>
      <c r="B3144" s="422"/>
      <c r="C3144" s="422"/>
      <c r="D3144" s="421"/>
      <c r="E3144" s="421"/>
      <c r="F3144" s="421"/>
      <c r="G3144" s="421"/>
      <c r="H3144" s="421"/>
      <c r="I3144" s="421"/>
      <c r="J3144" s="421"/>
      <c r="K3144" s="421"/>
      <c r="L3144" s="421"/>
      <c r="M3144" s="421"/>
      <c r="N3144" s="426"/>
      <c r="O3144" s="426"/>
      <c r="P3144" s="427"/>
      <c r="Q3144" s="427"/>
      <c r="R3144" s="426"/>
      <c r="S3144" s="426"/>
      <c r="T3144" s="426"/>
      <c r="U3144" s="426"/>
      <c r="V3144" s="426"/>
      <c r="W3144" s="426"/>
      <c r="X3144" s="427"/>
      <c r="Y3144" s="416" t="e">
        <f t="shared" si="246"/>
        <v>#N/A</v>
      </c>
      <c r="Z3144" s="416" t="e">
        <f t="shared" si="247"/>
        <v>#N/A</v>
      </c>
      <c r="AA3144" s="416" t="str">
        <f t="shared" si="248"/>
        <v/>
      </c>
      <c r="AB3144" s="416" t="e">
        <f t="shared" si="249"/>
        <v>#N/A</v>
      </c>
      <c r="AC3144" s="416" t="e">
        <f t="shared" si="250"/>
        <v>#N/A</v>
      </c>
    </row>
    <row r="3145" ht="22.5" customHeight="1" spans="1:29">
      <c r="A3145" s="421"/>
      <c r="B3145" s="422"/>
      <c r="C3145" s="422"/>
      <c r="D3145" s="421"/>
      <c r="E3145" s="421"/>
      <c r="F3145" s="421"/>
      <c r="G3145" s="421"/>
      <c r="H3145" s="421"/>
      <c r="I3145" s="421"/>
      <c r="J3145" s="421"/>
      <c r="K3145" s="421"/>
      <c r="L3145" s="421"/>
      <c r="M3145" s="421"/>
      <c r="N3145" s="426"/>
      <c r="O3145" s="426"/>
      <c r="P3145" s="427"/>
      <c r="Q3145" s="427"/>
      <c r="R3145" s="426"/>
      <c r="S3145" s="426"/>
      <c r="T3145" s="426"/>
      <c r="U3145" s="426"/>
      <c r="V3145" s="426"/>
      <c r="W3145" s="426"/>
      <c r="X3145" s="427"/>
      <c r="Y3145" s="416" t="e">
        <f t="shared" si="246"/>
        <v>#N/A</v>
      </c>
      <c r="Z3145" s="416" t="e">
        <f t="shared" si="247"/>
        <v>#N/A</v>
      </c>
      <c r="AA3145" s="416" t="str">
        <f t="shared" si="248"/>
        <v/>
      </c>
      <c r="AB3145" s="416" t="e">
        <f t="shared" si="249"/>
        <v>#N/A</v>
      </c>
      <c r="AC3145" s="416" t="e">
        <f t="shared" si="250"/>
        <v>#N/A</v>
      </c>
    </row>
    <row r="3146" ht="22.5" customHeight="1" spans="1:29">
      <c r="A3146" s="421"/>
      <c r="B3146" s="422"/>
      <c r="C3146" s="422"/>
      <c r="D3146" s="421"/>
      <c r="E3146" s="421"/>
      <c r="F3146" s="421"/>
      <c r="G3146" s="421"/>
      <c r="H3146" s="421"/>
      <c r="I3146" s="421"/>
      <c r="J3146" s="421"/>
      <c r="K3146" s="421"/>
      <c r="L3146" s="421"/>
      <c r="M3146" s="421"/>
      <c r="N3146" s="426"/>
      <c r="O3146" s="426"/>
      <c r="P3146" s="427"/>
      <c r="Q3146" s="427"/>
      <c r="R3146" s="426"/>
      <c r="S3146" s="426"/>
      <c r="T3146" s="426"/>
      <c r="U3146" s="426"/>
      <c r="V3146" s="426"/>
      <c r="W3146" s="426"/>
      <c r="X3146" s="427"/>
      <c r="Y3146" s="416" t="e">
        <f t="shared" si="246"/>
        <v>#N/A</v>
      </c>
      <c r="Z3146" s="416" t="e">
        <f t="shared" si="247"/>
        <v>#N/A</v>
      </c>
      <c r="AA3146" s="416" t="str">
        <f t="shared" si="248"/>
        <v/>
      </c>
      <c r="AB3146" s="416" t="e">
        <f t="shared" si="249"/>
        <v>#N/A</v>
      </c>
      <c r="AC3146" s="416" t="e">
        <f t="shared" si="250"/>
        <v>#N/A</v>
      </c>
    </row>
    <row r="3147" ht="22.5" customHeight="1" spans="1:29">
      <c r="A3147" s="421"/>
      <c r="B3147" s="422"/>
      <c r="C3147" s="422"/>
      <c r="D3147" s="421"/>
      <c r="E3147" s="421"/>
      <c r="F3147" s="421"/>
      <c r="G3147" s="421"/>
      <c r="H3147" s="421"/>
      <c r="I3147" s="421"/>
      <c r="J3147" s="421"/>
      <c r="K3147" s="421"/>
      <c r="L3147" s="421"/>
      <c r="M3147" s="421"/>
      <c r="N3147" s="426"/>
      <c r="O3147" s="426"/>
      <c r="P3147" s="427"/>
      <c r="Q3147" s="427"/>
      <c r="R3147" s="426"/>
      <c r="S3147" s="426"/>
      <c r="T3147" s="426"/>
      <c r="U3147" s="426"/>
      <c r="V3147" s="426"/>
      <c r="W3147" s="426"/>
      <c r="X3147" s="427"/>
      <c r="Y3147" s="416" t="e">
        <f t="shared" si="246"/>
        <v>#N/A</v>
      </c>
      <c r="Z3147" s="416" t="e">
        <f t="shared" si="247"/>
        <v>#N/A</v>
      </c>
      <c r="AA3147" s="416" t="str">
        <f t="shared" si="248"/>
        <v/>
      </c>
      <c r="AB3147" s="416" t="e">
        <f t="shared" si="249"/>
        <v>#N/A</v>
      </c>
      <c r="AC3147" s="416" t="e">
        <f t="shared" si="250"/>
        <v>#N/A</v>
      </c>
    </row>
    <row r="3148" ht="22.5" customHeight="1" spans="1:29">
      <c r="A3148" s="421"/>
      <c r="B3148" s="422"/>
      <c r="C3148" s="422"/>
      <c r="D3148" s="421"/>
      <c r="E3148" s="421"/>
      <c r="F3148" s="421"/>
      <c r="G3148" s="421"/>
      <c r="H3148" s="421"/>
      <c r="I3148" s="421"/>
      <c r="J3148" s="421"/>
      <c r="K3148" s="421"/>
      <c r="L3148" s="421"/>
      <c r="M3148" s="421"/>
      <c r="N3148" s="426"/>
      <c r="O3148" s="426"/>
      <c r="P3148" s="427"/>
      <c r="Q3148" s="427"/>
      <c r="R3148" s="426"/>
      <c r="S3148" s="426"/>
      <c r="T3148" s="426"/>
      <c r="U3148" s="426"/>
      <c r="V3148" s="426"/>
      <c r="W3148" s="426"/>
      <c r="X3148" s="427"/>
      <c r="Y3148" s="416" t="e">
        <f t="shared" si="246"/>
        <v>#N/A</v>
      </c>
      <c r="Z3148" s="416" t="e">
        <f t="shared" si="247"/>
        <v>#N/A</v>
      </c>
      <c r="AA3148" s="416" t="str">
        <f t="shared" si="248"/>
        <v/>
      </c>
      <c r="AB3148" s="416" t="e">
        <f t="shared" si="249"/>
        <v>#N/A</v>
      </c>
      <c r="AC3148" s="416" t="e">
        <f t="shared" si="250"/>
        <v>#N/A</v>
      </c>
    </row>
    <row r="3149" ht="22.5" customHeight="1" spans="1:29">
      <c r="A3149" s="421"/>
      <c r="B3149" s="422"/>
      <c r="C3149" s="422"/>
      <c r="D3149" s="421"/>
      <c r="E3149" s="421"/>
      <c r="F3149" s="421"/>
      <c r="G3149" s="421"/>
      <c r="H3149" s="421"/>
      <c r="I3149" s="421"/>
      <c r="J3149" s="421"/>
      <c r="K3149" s="421"/>
      <c r="L3149" s="421"/>
      <c r="M3149" s="421"/>
      <c r="N3149" s="426"/>
      <c r="O3149" s="426"/>
      <c r="P3149" s="427"/>
      <c r="Q3149" s="427"/>
      <c r="R3149" s="426"/>
      <c r="S3149" s="426"/>
      <c r="T3149" s="426"/>
      <c r="U3149" s="426"/>
      <c r="V3149" s="426"/>
      <c r="W3149" s="426"/>
      <c r="X3149" s="427"/>
      <c r="Y3149" s="416" t="e">
        <f t="shared" si="246"/>
        <v>#N/A</v>
      </c>
      <c r="Z3149" s="416" t="e">
        <f t="shared" si="247"/>
        <v>#N/A</v>
      </c>
      <c r="AA3149" s="416" t="str">
        <f t="shared" si="248"/>
        <v/>
      </c>
      <c r="AB3149" s="416" t="e">
        <f t="shared" si="249"/>
        <v>#N/A</v>
      </c>
      <c r="AC3149" s="416" t="e">
        <f t="shared" si="250"/>
        <v>#N/A</v>
      </c>
    </row>
    <row r="3150" ht="22.5" customHeight="1" spans="1:29">
      <c r="A3150" s="421"/>
      <c r="B3150" s="422"/>
      <c r="C3150" s="422"/>
      <c r="D3150" s="421"/>
      <c r="E3150" s="421"/>
      <c r="F3150" s="421"/>
      <c r="G3150" s="421"/>
      <c r="H3150" s="421"/>
      <c r="I3150" s="421"/>
      <c r="J3150" s="421"/>
      <c r="K3150" s="421"/>
      <c r="L3150" s="421"/>
      <c r="M3150" s="421"/>
      <c r="N3150" s="426"/>
      <c r="O3150" s="426"/>
      <c r="P3150" s="427"/>
      <c r="Q3150" s="427"/>
      <c r="R3150" s="426"/>
      <c r="S3150" s="426"/>
      <c r="T3150" s="426"/>
      <c r="U3150" s="426"/>
      <c r="V3150" s="426"/>
      <c r="W3150" s="426"/>
      <c r="X3150" s="427"/>
      <c r="Y3150" s="416" t="e">
        <f t="shared" si="246"/>
        <v>#N/A</v>
      </c>
      <c r="Z3150" s="416" t="e">
        <f t="shared" si="247"/>
        <v>#N/A</v>
      </c>
      <c r="AA3150" s="416" t="str">
        <f t="shared" si="248"/>
        <v/>
      </c>
      <c r="AB3150" s="416" t="e">
        <f t="shared" si="249"/>
        <v>#N/A</v>
      </c>
      <c r="AC3150" s="416" t="e">
        <f t="shared" si="250"/>
        <v>#N/A</v>
      </c>
    </row>
    <row r="3151" ht="22.5" customHeight="1" spans="1:29">
      <c r="A3151" s="421"/>
      <c r="B3151" s="422"/>
      <c r="C3151" s="422"/>
      <c r="D3151" s="421"/>
      <c r="E3151" s="421"/>
      <c r="F3151" s="421"/>
      <c r="G3151" s="421"/>
      <c r="H3151" s="421"/>
      <c r="I3151" s="421"/>
      <c r="J3151" s="421"/>
      <c r="K3151" s="421"/>
      <c r="L3151" s="421"/>
      <c r="M3151" s="421"/>
      <c r="N3151" s="426"/>
      <c r="O3151" s="426"/>
      <c r="P3151" s="427"/>
      <c r="Q3151" s="427"/>
      <c r="R3151" s="426"/>
      <c r="S3151" s="426"/>
      <c r="T3151" s="426"/>
      <c r="U3151" s="426"/>
      <c r="V3151" s="426"/>
      <c r="W3151" s="426"/>
      <c r="X3151" s="427"/>
      <c r="Y3151" s="416" t="e">
        <f t="shared" si="246"/>
        <v>#N/A</v>
      </c>
      <c r="Z3151" s="416" t="e">
        <f t="shared" si="247"/>
        <v>#N/A</v>
      </c>
      <c r="AA3151" s="416" t="str">
        <f t="shared" si="248"/>
        <v/>
      </c>
      <c r="AB3151" s="416" t="e">
        <f t="shared" si="249"/>
        <v>#N/A</v>
      </c>
      <c r="AC3151" s="416" t="e">
        <f t="shared" si="250"/>
        <v>#N/A</v>
      </c>
    </row>
    <row r="3152" ht="22.5" customHeight="1" spans="1:29">
      <c r="A3152" s="421"/>
      <c r="B3152" s="422"/>
      <c r="C3152" s="422"/>
      <c r="D3152" s="421"/>
      <c r="E3152" s="421"/>
      <c r="F3152" s="421"/>
      <c r="G3152" s="421"/>
      <c r="H3152" s="421"/>
      <c r="I3152" s="421"/>
      <c r="J3152" s="421"/>
      <c r="K3152" s="421"/>
      <c r="L3152" s="421"/>
      <c r="M3152" s="421"/>
      <c r="N3152" s="426"/>
      <c r="O3152" s="426"/>
      <c r="P3152" s="427"/>
      <c r="Q3152" s="427"/>
      <c r="R3152" s="426"/>
      <c r="S3152" s="426"/>
      <c r="T3152" s="426"/>
      <c r="U3152" s="426"/>
      <c r="V3152" s="426"/>
      <c r="W3152" s="426"/>
      <c r="X3152" s="427"/>
      <c r="Y3152" s="416" t="e">
        <f t="shared" si="246"/>
        <v>#N/A</v>
      </c>
      <c r="Z3152" s="416" t="e">
        <f t="shared" si="247"/>
        <v>#N/A</v>
      </c>
      <c r="AA3152" s="416" t="str">
        <f t="shared" si="248"/>
        <v/>
      </c>
      <c r="AB3152" s="416" t="e">
        <f t="shared" si="249"/>
        <v>#N/A</v>
      </c>
      <c r="AC3152" s="416" t="e">
        <f t="shared" si="250"/>
        <v>#N/A</v>
      </c>
    </row>
    <row r="3153" ht="22.5" customHeight="1" spans="1:29">
      <c r="A3153" s="421"/>
      <c r="B3153" s="422"/>
      <c r="C3153" s="422"/>
      <c r="D3153" s="421"/>
      <c r="E3153" s="421"/>
      <c r="F3153" s="421"/>
      <c r="G3153" s="421"/>
      <c r="H3153" s="421"/>
      <c r="I3153" s="421"/>
      <c r="J3153" s="421"/>
      <c r="K3153" s="421"/>
      <c r="L3153" s="421"/>
      <c r="M3153" s="421"/>
      <c r="N3153" s="426"/>
      <c r="O3153" s="426"/>
      <c r="P3153" s="427"/>
      <c r="Q3153" s="427"/>
      <c r="R3153" s="426"/>
      <c r="S3153" s="426"/>
      <c r="T3153" s="426"/>
      <c r="U3153" s="426"/>
      <c r="V3153" s="426"/>
      <c r="W3153" s="426"/>
      <c r="X3153" s="427"/>
      <c r="Y3153" s="416" t="e">
        <f t="shared" si="246"/>
        <v>#N/A</v>
      </c>
      <c r="Z3153" s="416" t="e">
        <f t="shared" si="247"/>
        <v>#N/A</v>
      </c>
      <c r="AA3153" s="416" t="str">
        <f t="shared" si="248"/>
        <v/>
      </c>
      <c r="AB3153" s="416" t="e">
        <f t="shared" si="249"/>
        <v>#N/A</v>
      </c>
      <c r="AC3153" s="416" t="e">
        <f t="shared" si="250"/>
        <v>#N/A</v>
      </c>
    </row>
    <row r="3154" ht="22.5" customHeight="1" spans="1:29">
      <c r="A3154" s="421"/>
      <c r="B3154" s="422"/>
      <c r="C3154" s="422"/>
      <c r="D3154" s="421"/>
      <c r="E3154" s="421"/>
      <c r="F3154" s="421"/>
      <c r="G3154" s="421"/>
      <c r="H3154" s="421"/>
      <c r="I3154" s="421"/>
      <c r="J3154" s="421"/>
      <c r="K3154" s="421"/>
      <c r="L3154" s="421"/>
      <c r="M3154" s="421"/>
      <c r="N3154" s="426"/>
      <c r="O3154" s="426"/>
      <c r="P3154" s="427"/>
      <c r="Q3154" s="427"/>
      <c r="R3154" s="426"/>
      <c r="S3154" s="426"/>
      <c r="T3154" s="426"/>
      <c r="U3154" s="426"/>
      <c r="V3154" s="426"/>
      <c r="W3154" s="426"/>
      <c r="X3154" s="427"/>
      <c r="Y3154" s="416" t="e">
        <f t="shared" si="246"/>
        <v>#N/A</v>
      </c>
      <c r="Z3154" s="416" t="e">
        <f t="shared" si="247"/>
        <v>#N/A</v>
      </c>
      <c r="AA3154" s="416" t="str">
        <f t="shared" si="248"/>
        <v/>
      </c>
      <c r="AB3154" s="416" t="e">
        <f t="shared" si="249"/>
        <v>#N/A</v>
      </c>
      <c r="AC3154" s="416" t="e">
        <f t="shared" si="250"/>
        <v>#N/A</v>
      </c>
    </row>
    <row r="3155" ht="22.5" customHeight="1" spans="1:29">
      <c r="A3155" s="421"/>
      <c r="B3155" s="422"/>
      <c r="C3155" s="422"/>
      <c r="D3155" s="421"/>
      <c r="E3155" s="421"/>
      <c r="F3155" s="421"/>
      <c r="G3155" s="421"/>
      <c r="H3155" s="421"/>
      <c r="I3155" s="421"/>
      <c r="J3155" s="421"/>
      <c r="K3155" s="421"/>
      <c r="L3155" s="421"/>
      <c r="M3155" s="421"/>
      <c r="N3155" s="426"/>
      <c r="O3155" s="426"/>
      <c r="P3155" s="427"/>
      <c r="Q3155" s="427"/>
      <c r="R3155" s="426"/>
      <c r="S3155" s="426"/>
      <c r="T3155" s="426"/>
      <c r="U3155" s="426"/>
      <c r="V3155" s="426"/>
      <c r="W3155" s="426"/>
      <c r="X3155" s="427"/>
      <c r="Y3155" s="416" t="e">
        <f t="shared" si="246"/>
        <v>#N/A</v>
      </c>
      <c r="Z3155" s="416" t="e">
        <f t="shared" si="247"/>
        <v>#N/A</v>
      </c>
      <c r="AA3155" s="416" t="str">
        <f t="shared" si="248"/>
        <v/>
      </c>
      <c r="AB3155" s="416" t="e">
        <f t="shared" si="249"/>
        <v>#N/A</v>
      </c>
      <c r="AC3155" s="416" t="e">
        <f t="shared" si="250"/>
        <v>#N/A</v>
      </c>
    </row>
    <row r="3156" ht="22.5" customHeight="1" spans="1:29">
      <c r="A3156" s="421"/>
      <c r="B3156" s="422"/>
      <c r="C3156" s="422"/>
      <c r="D3156" s="421"/>
      <c r="E3156" s="421"/>
      <c r="F3156" s="421"/>
      <c r="G3156" s="421"/>
      <c r="H3156" s="421"/>
      <c r="I3156" s="421"/>
      <c r="J3156" s="421"/>
      <c r="K3156" s="421"/>
      <c r="L3156" s="421"/>
      <c r="M3156" s="421"/>
      <c r="N3156" s="426"/>
      <c r="O3156" s="426"/>
      <c r="P3156" s="427"/>
      <c r="Q3156" s="427"/>
      <c r="R3156" s="426"/>
      <c r="S3156" s="426"/>
      <c r="T3156" s="426"/>
      <c r="U3156" s="426"/>
      <c r="V3156" s="426"/>
      <c r="W3156" s="426"/>
      <c r="X3156" s="427"/>
      <c r="Y3156" s="416" t="e">
        <f t="shared" si="246"/>
        <v>#N/A</v>
      </c>
      <c r="Z3156" s="416" t="e">
        <f t="shared" si="247"/>
        <v>#N/A</v>
      </c>
      <c r="AA3156" s="416" t="str">
        <f t="shared" si="248"/>
        <v/>
      </c>
      <c r="AB3156" s="416" t="e">
        <f t="shared" si="249"/>
        <v>#N/A</v>
      </c>
      <c r="AC3156" s="416" t="e">
        <f t="shared" si="250"/>
        <v>#N/A</v>
      </c>
    </row>
    <row r="3157" ht="22.5" customHeight="1" spans="1:29">
      <c r="A3157" s="421"/>
      <c r="B3157" s="422"/>
      <c r="C3157" s="422"/>
      <c r="D3157" s="421"/>
      <c r="E3157" s="421"/>
      <c r="F3157" s="421"/>
      <c r="G3157" s="421"/>
      <c r="H3157" s="421"/>
      <c r="I3157" s="421"/>
      <c r="J3157" s="421"/>
      <c r="K3157" s="421"/>
      <c r="L3157" s="421"/>
      <c r="M3157" s="421"/>
      <c r="N3157" s="426"/>
      <c r="O3157" s="426"/>
      <c r="P3157" s="427"/>
      <c r="Q3157" s="427"/>
      <c r="R3157" s="426"/>
      <c r="S3157" s="426"/>
      <c r="T3157" s="426"/>
      <c r="U3157" s="426"/>
      <c r="V3157" s="426"/>
      <c r="W3157" s="426"/>
      <c r="X3157" s="427"/>
      <c r="Y3157" s="416" t="e">
        <f t="shared" si="246"/>
        <v>#N/A</v>
      </c>
      <c r="Z3157" s="416" t="e">
        <f t="shared" si="247"/>
        <v>#N/A</v>
      </c>
      <c r="AA3157" s="416" t="str">
        <f t="shared" si="248"/>
        <v/>
      </c>
      <c r="AB3157" s="416" t="e">
        <f t="shared" si="249"/>
        <v>#N/A</v>
      </c>
      <c r="AC3157" s="416" t="e">
        <f t="shared" si="250"/>
        <v>#N/A</v>
      </c>
    </row>
    <row r="3158" ht="22.5" customHeight="1" spans="1:29">
      <c r="A3158" s="421"/>
      <c r="B3158" s="422"/>
      <c r="C3158" s="422"/>
      <c r="D3158" s="421"/>
      <c r="E3158" s="421"/>
      <c r="F3158" s="421"/>
      <c r="G3158" s="421"/>
      <c r="H3158" s="421"/>
      <c r="I3158" s="421"/>
      <c r="J3158" s="421"/>
      <c r="K3158" s="421"/>
      <c r="L3158" s="421"/>
      <c r="M3158" s="421"/>
      <c r="N3158" s="426"/>
      <c r="O3158" s="426"/>
      <c r="P3158" s="427"/>
      <c r="Q3158" s="427"/>
      <c r="R3158" s="426"/>
      <c r="S3158" s="426"/>
      <c r="T3158" s="426"/>
      <c r="U3158" s="426"/>
      <c r="V3158" s="426"/>
      <c r="W3158" s="426"/>
      <c r="X3158" s="427"/>
      <c r="Y3158" s="416" t="e">
        <f t="shared" si="246"/>
        <v>#N/A</v>
      </c>
      <c r="Z3158" s="416" t="e">
        <f t="shared" si="247"/>
        <v>#N/A</v>
      </c>
      <c r="AA3158" s="416" t="str">
        <f t="shared" si="248"/>
        <v/>
      </c>
      <c r="AB3158" s="416" t="e">
        <f t="shared" si="249"/>
        <v>#N/A</v>
      </c>
      <c r="AC3158" s="416" t="e">
        <f t="shared" si="250"/>
        <v>#N/A</v>
      </c>
    </row>
    <row r="3159" ht="22.5" customHeight="1" spans="1:29">
      <c r="A3159" s="421"/>
      <c r="B3159" s="422"/>
      <c r="C3159" s="422"/>
      <c r="D3159" s="421"/>
      <c r="E3159" s="421"/>
      <c r="F3159" s="421"/>
      <c r="G3159" s="421"/>
      <c r="H3159" s="421"/>
      <c r="I3159" s="421"/>
      <c r="J3159" s="421"/>
      <c r="K3159" s="421"/>
      <c r="L3159" s="421"/>
      <c r="M3159" s="421"/>
      <c r="N3159" s="426"/>
      <c r="O3159" s="426"/>
      <c r="P3159" s="427"/>
      <c r="Q3159" s="427"/>
      <c r="R3159" s="426"/>
      <c r="S3159" s="426"/>
      <c r="T3159" s="426"/>
      <c r="U3159" s="426"/>
      <c r="V3159" s="426"/>
      <c r="W3159" s="426"/>
      <c r="X3159" s="427"/>
      <c r="Y3159" s="416" t="e">
        <f t="shared" si="246"/>
        <v>#N/A</v>
      </c>
      <c r="Z3159" s="416" t="e">
        <f t="shared" si="247"/>
        <v>#N/A</v>
      </c>
      <c r="AA3159" s="416" t="str">
        <f t="shared" si="248"/>
        <v/>
      </c>
      <c r="AB3159" s="416" t="e">
        <f t="shared" si="249"/>
        <v>#N/A</v>
      </c>
      <c r="AC3159" s="416" t="e">
        <f t="shared" si="250"/>
        <v>#N/A</v>
      </c>
    </row>
    <row r="3160" ht="22.5" customHeight="1" spans="1:29">
      <c r="A3160" s="421"/>
      <c r="B3160" s="422"/>
      <c r="C3160" s="422"/>
      <c r="D3160" s="421"/>
      <c r="E3160" s="421"/>
      <c r="F3160" s="421"/>
      <c r="G3160" s="421"/>
      <c r="H3160" s="421"/>
      <c r="I3160" s="421"/>
      <c r="J3160" s="421"/>
      <c r="K3160" s="421"/>
      <c r="L3160" s="421"/>
      <c r="M3160" s="421"/>
      <c r="N3160" s="426"/>
      <c r="O3160" s="426"/>
      <c r="P3160" s="427"/>
      <c r="Q3160" s="427"/>
      <c r="R3160" s="426"/>
      <c r="S3160" s="426"/>
      <c r="T3160" s="426"/>
      <c r="U3160" s="426"/>
      <c r="V3160" s="426"/>
      <c r="W3160" s="426"/>
      <c r="X3160" s="427"/>
      <c r="Y3160" s="416" t="e">
        <f t="shared" si="246"/>
        <v>#N/A</v>
      </c>
      <c r="Z3160" s="416" t="e">
        <f t="shared" si="247"/>
        <v>#N/A</v>
      </c>
      <c r="AA3160" s="416" t="str">
        <f t="shared" si="248"/>
        <v/>
      </c>
      <c r="AB3160" s="416" t="e">
        <f t="shared" si="249"/>
        <v>#N/A</v>
      </c>
      <c r="AC3160" s="416" t="e">
        <f t="shared" si="250"/>
        <v>#N/A</v>
      </c>
    </row>
    <row r="3161" ht="22.5" customHeight="1" spans="1:29">
      <c r="A3161" s="421"/>
      <c r="B3161" s="422"/>
      <c r="C3161" s="422"/>
      <c r="D3161" s="421"/>
      <c r="E3161" s="421"/>
      <c r="F3161" s="421"/>
      <c r="G3161" s="421"/>
      <c r="H3161" s="421"/>
      <c r="I3161" s="421"/>
      <c r="J3161" s="421"/>
      <c r="K3161" s="421"/>
      <c r="L3161" s="421"/>
      <c r="M3161" s="421"/>
      <c r="N3161" s="426"/>
      <c r="O3161" s="426"/>
      <c r="P3161" s="427"/>
      <c r="Q3161" s="427"/>
      <c r="R3161" s="426"/>
      <c r="S3161" s="426"/>
      <c r="T3161" s="426"/>
      <c r="U3161" s="426"/>
      <c r="V3161" s="426"/>
      <c r="W3161" s="426"/>
      <c r="X3161" s="427"/>
      <c r="Y3161" s="416" t="e">
        <f t="shared" si="246"/>
        <v>#N/A</v>
      </c>
      <c r="Z3161" s="416" t="e">
        <f t="shared" si="247"/>
        <v>#N/A</v>
      </c>
      <c r="AA3161" s="416" t="str">
        <f t="shared" si="248"/>
        <v/>
      </c>
      <c r="AB3161" s="416" t="e">
        <f t="shared" si="249"/>
        <v>#N/A</v>
      </c>
      <c r="AC3161" s="416" t="e">
        <f t="shared" si="250"/>
        <v>#N/A</v>
      </c>
    </row>
    <row r="3162" ht="22.5" customHeight="1" spans="1:29">
      <c r="A3162" s="421"/>
      <c r="B3162" s="422"/>
      <c r="C3162" s="422"/>
      <c r="D3162" s="421"/>
      <c r="E3162" s="421"/>
      <c r="F3162" s="421"/>
      <c r="G3162" s="421"/>
      <c r="H3162" s="421"/>
      <c r="I3162" s="421"/>
      <c r="J3162" s="421"/>
      <c r="K3162" s="421"/>
      <c r="L3162" s="421"/>
      <c r="M3162" s="421"/>
      <c r="N3162" s="426"/>
      <c r="O3162" s="426"/>
      <c r="P3162" s="427"/>
      <c r="Q3162" s="427"/>
      <c r="R3162" s="426"/>
      <c r="S3162" s="426"/>
      <c r="T3162" s="426"/>
      <c r="U3162" s="426"/>
      <c r="V3162" s="426"/>
      <c r="W3162" s="426"/>
      <c r="X3162" s="427"/>
      <c r="Y3162" s="416" t="e">
        <f t="shared" si="246"/>
        <v>#N/A</v>
      </c>
      <c r="Z3162" s="416" t="e">
        <f t="shared" si="247"/>
        <v>#N/A</v>
      </c>
      <c r="AA3162" s="416" t="str">
        <f t="shared" si="248"/>
        <v/>
      </c>
      <c r="AB3162" s="416" t="e">
        <f t="shared" si="249"/>
        <v>#N/A</v>
      </c>
      <c r="AC3162" s="416" t="e">
        <f t="shared" si="250"/>
        <v>#N/A</v>
      </c>
    </row>
    <row r="3163" ht="22.5" customHeight="1" spans="1:29">
      <c r="A3163" s="421"/>
      <c r="B3163" s="422"/>
      <c r="C3163" s="422"/>
      <c r="D3163" s="421"/>
      <c r="E3163" s="421"/>
      <c r="F3163" s="421"/>
      <c r="G3163" s="421"/>
      <c r="H3163" s="421"/>
      <c r="I3163" s="421"/>
      <c r="J3163" s="421"/>
      <c r="K3163" s="421"/>
      <c r="L3163" s="421"/>
      <c r="M3163" s="421"/>
      <c r="N3163" s="426"/>
      <c r="O3163" s="426"/>
      <c r="P3163" s="427"/>
      <c r="Q3163" s="427"/>
      <c r="R3163" s="426"/>
      <c r="S3163" s="426"/>
      <c r="T3163" s="426"/>
      <c r="U3163" s="426"/>
      <c r="V3163" s="426"/>
      <c r="W3163" s="426"/>
      <c r="X3163" s="427"/>
      <c r="Y3163" s="416" t="e">
        <f t="shared" si="246"/>
        <v>#N/A</v>
      </c>
      <c r="Z3163" s="416" t="e">
        <f t="shared" si="247"/>
        <v>#N/A</v>
      </c>
      <c r="AA3163" s="416" t="str">
        <f t="shared" si="248"/>
        <v/>
      </c>
      <c r="AB3163" s="416" t="e">
        <f t="shared" si="249"/>
        <v>#N/A</v>
      </c>
      <c r="AC3163" s="416" t="e">
        <f t="shared" si="250"/>
        <v>#N/A</v>
      </c>
    </row>
    <row r="3164" ht="22.5" customHeight="1" spans="1:29">
      <c r="A3164" s="421"/>
      <c r="B3164" s="422"/>
      <c r="C3164" s="422"/>
      <c r="D3164" s="421"/>
      <c r="E3164" s="421"/>
      <c r="F3164" s="421"/>
      <c r="G3164" s="421"/>
      <c r="H3164" s="421"/>
      <c r="I3164" s="421"/>
      <c r="J3164" s="421"/>
      <c r="K3164" s="421"/>
      <c r="L3164" s="421"/>
      <c r="M3164" s="421"/>
      <c r="N3164" s="426"/>
      <c r="O3164" s="426"/>
      <c r="P3164" s="427"/>
      <c r="Q3164" s="427"/>
      <c r="R3164" s="426"/>
      <c r="S3164" s="426"/>
      <c r="T3164" s="426"/>
      <c r="U3164" s="426"/>
      <c r="V3164" s="426"/>
      <c r="W3164" s="426"/>
      <c r="X3164" s="427"/>
      <c r="Y3164" s="416" t="e">
        <f t="shared" si="246"/>
        <v>#N/A</v>
      </c>
      <c r="Z3164" s="416" t="e">
        <f t="shared" si="247"/>
        <v>#N/A</v>
      </c>
      <c r="AA3164" s="416" t="str">
        <f t="shared" si="248"/>
        <v/>
      </c>
      <c r="AB3164" s="416" t="e">
        <f t="shared" si="249"/>
        <v>#N/A</v>
      </c>
      <c r="AC3164" s="416" t="e">
        <f t="shared" si="250"/>
        <v>#N/A</v>
      </c>
    </row>
    <row r="3165" ht="22.5" customHeight="1" spans="1:29">
      <c r="A3165" s="421"/>
      <c r="B3165" s="422"/>
      <c r="C3165" s="422"/>
      <c r="D3165" s="421"/>
      <c r="E3165" s="421"/>
      <c r="F3165" s="421"/>
      <c r="G3165" s="421"/>
      <c r="H3165" s="421"/>
      <c r="I3165" s="421"/>
      <c r="J3165" s="421"/>
      <c r="K3165" s="421"/>
      <c r="L3165" s="421"/>
      <c r="M3165" s="421"/>
      <c r="N3165" s="426"/>
      <c r="O3165" s="426"/>
      <c r="P3165" s="427"/>
      <c r="Q3165" s="427"/>
      <c r="R3165" s="426"/>
      <c r="S3165" s="426"/>
      <c r="T3165" s="426"/>
      <c r="U3165" s="426"/>
      <c r="V3165" s="426"/>
      <c r="W3165" s="426"/>
      <c r="X3165" s="427"/>
      <c r="Y3165" s="416" t="e">
        <f t="shared" si="246"/>
        <v>#N/A</v>
      </c>
      <c r="Z3165" s="416" t="e">
        <f t="shared" si="247"/>
        <v>#N/A</v>
      </c>
      <c r="AA3165" s="416" t="str">
        <f t="shared" si="248"/>
        <v/>
      </c>
      <c r="AB3165" s="416" t="e">
        <f t="shared" si="249"/>
        <v>#N/A</v>
      </c>
      <c r="AC3165" s="416" t="e">
        <f t="shared" si="250"/>
        <v>#N/A</v>
      </c>
    </row>
    <row r="3166" ht="22.5" customHeight="1" spans="1:29">
      <c r="A3166" s="421"/>
      <c r="B3166" s="422"/>
      <c r="C3166" s="422"/>
      <c r="D3166" s="421"/>
      <c r="E3166" s="421"/>
      <c r="F3166" s="421"/>
      <c r="G3166" s="421"/>
      <c r="H3166" s="421"/>
      <c r="I3166" s="421"/>
      <c r="J3166" s="421"/>
      <c r="K3166" s="421"/>
      <c r="L3166" s="421"/>
      <c r="M3166" s="421"/>
      <c r="N3166" s="426"/>
      <c r="O3166" s="426"/>
      <c r="P3166" s="427"/>
      <c r="Q3166" s="427"/>
      <c r="R3166" s="426"/>
      <c r="S3166" s="426"/>
      <c r="T3166" s="426"/>
      <c r="U3166" s="426"/>
      <c r="V3166" s="426"/>
      <c r="W3166" s="426"/>
      <c r="X3166" s="427"/>
      <c r="Y3166" s="416" t="e">
        <f t="shared" si="246"/>
        <v>#N/A</v>
      </c>
      <c r="Z3166" s="416" t="e">
        <f t="shared" si="247"/>
        <v>#N/A</v>
      </c>
      <c r="AA3166" s="416" t="str">
        <f t="shared" si="248"/>
        <v/>
      </c>
      <c r="AB3166" s="416" t="e">
        <f t="shared" si="249"/>
        <v>#N/A</v>
      </c>
      <c r="AC3166" s="416" t="e">
        <f t="shared" si="250"/>
        <v>#N/A</v>
      </c>
    </row>
    <row r="3167" ht="22.5" customHeight="1" spans="1:29">
      <c r="A3167" s="421"/>
      <c r="B3167" s="422"/>
      <c r="C3167" s="422"/>
      <c r="D3167" s="421"/>
      <c r="E3167" s="421"/>
      <c r="F3167" s="421"/>
      <c r="G3167" s="421"/>
      <c r="H3167" s="421"/>
      <c r="I3167" s="421"/>
      <c r="J3167" s="421"/>
      <c r="K3167" s="421"/>
      <c r="L3167" s="421"/>
      <c r="M3167" s="421"/>
      <c r="N3167" s="426"/>
      <c r="O3167" s="426"/>
      <c r="P3167" s="427"/>
      <c r="Q3167" s="427"/>
      <c r="R3167" s="426"/>
      <c r="S3167" s="426"/>
      <c r="T3167" s="426"/>
      <c r="U3167" s="426"/>
      <c r="V3167" s="426"/>
      <c r="W3167" s="426"/>
      <c r="X3167" s="427"/>
      <c r="Y3167" s="416" t="e">
        <f t="shared" si="246"/>
        <v>#N/A</v>
      </c>
      <c r="Z3167" s="416" t="e">
        <f t="shared" si="247"/>
        <v>#N/A</v>
      </c>
      <c r="AA3167" s="416" t="str">
        <f t="shared" si="248"/>
        <v/>
      </c>
      <c r="AB3167" s="416" t="e">
        <f t="shared" si="249"/>
        <v>#N/A</v>
      </c>
      <c r="AC3167" s="416" t="e">
        <f t="shared" si="250"/>
        <v>#N/A</v>
      </c>
    </row>
    <row r="3168" ht="22.5" customHeight="1" spans="1:29">
      <c r="A3168" s="421"/>
      <c r="B3168" s="422"/>
      <c r="C3168" s="422"/>
      <c r="D3168" s="421"/>
      <c r="E3168" s="421"/>
      <c r="F3168" s="421"/>
      <c r="G3168" s="421"/>
      <c r="H3168" s="421"/>
      <c r="I3168" s="421"/>
      <c r="J3168" s="421"/>
      <c r="K3168" s="421"/>
      <c r="L3168" s="421"/>
      <c r="M3168" s="421"/>
      <c r="N3168" s="426"/>
      <c r="O3168" s="426"/>
      <c r="P3168" s="427"/>
      <c r="Q3168" s="427"/>
      <c r="R3168" s="426"/>
      <c r="S3168" s="426"/>
      <c r="T3168" s="426"/>
      <c r="U3168" s="426"/>
      <c r="V3168" s="426"/>
      <c r="W3168" s="426"/>
      <c r="X3168" s="427"/>
      <c r="Y3168" s="416" t="e">
        <f t="shared" si="246"/>
        <v>#N/A</v>
      </c>
      <c r="Z3168" s="416" t="e">
        <f t="shared" si="247"/>
        <v>#N/A</v>
      </c>
      <c r="AA3168" s="416" t="str">
        <f t="shared" si="248"/>
        <v/>
      </c>
      <c r="AB3168" s="416" t="e">
        <f t="shared" si="249"/>
        <v>#N/A</v>
      </c>
      <c r="AC3168" s="416" t="e">
        <f t="shared" si="250"/>
        <v>#N/A</v>
      </c>
    </row>
    <row r="3169" ht="22.5" customHeight="1" spans="1:29">
      <c r="A3169" s="421"/>
      <c r="B3169" s="422"/>
      <c r="C3169" s="422"/>
      <c r="D3169" s="421"/>
      <c r="E3169" s="421"/>
      <c r="F3169" s="421"/>
      <c r="G3169" s="421"/>
      <c r="H3169" s="421"/>
      <c r="I3169" s="421"/>
      <c r="J3169" s="421"/>
      <c r="K3169" s="421"/>
      <c r="L3169" s="421"/>
      <c r="M3169" s="421"/>
      <c r="N3169" s="426"/>
      <c r="O3169" s="426"/>
      <c r="P3169" s="427"/>
      <c r="Q3169" s="427"/>
      <c r="R3169" s="426"/>
      <c r="S3169" s="426"/>
      <c r="T3169" s="426"/>
      <c r="U3169" s="426"/>
      <c r="V3169" s="426"/>
      <c r="W3169" s="426"/>
      <c r="X3169" s="427"/>
      <c r="Y3169" s="416" t="e">
        <f t="shared" si="246"/>
        <v>#N/A</v>
      </c>
      <c r="Z3169" s="416" t="e">
        <f t="shared" si="247"/>
        <v>#N/A</v>
      </c>
      <c r="AA3169" s="416" t="str">
        <f t="shared" si="248"/>
        <v/>
      </c>
      <c r="AB3169" s="416" t="e">
        <f t="shared" si="249"/>
        <v>#N/A</v>
      </c>
      <c r="AC3169" s="416" t="e">
        <f t="shared" si="250"/>
        <v>#N/A</v>
      </c>
    </row>
    <row r="3170" ht="22.5" customHeight="1" spans="1:29">
      <c r="A3170" s="421"/>
      <c r="B3170" s="422"/>
      <c r="C3170" s="422"/>
      <c r="D3170" s="421"/>
      <c r="E3170" s="421"/>
      <c r="F3170" s="421"/>
      <c r="G3170" s="421"/>
      <c r="H3170" s="421"/>
      <c r="I3170" s="421"/>
      <c r="J3170" s="421"/>
      <c r="K3170" s="421"/>
      <c r="L3170" s="421"/>
      <c r="M3170" s="421"/>
      <c r="N3170" s="426"/>
      <c r="O3170" s="426"/>
      <c r="P3170" s="427"/>
      <c r="Q3170" s="427"/>
      <c r="R3170" s="426"/>
      <c r="S3170" s="426"/>
      <c r="T3170" s="426"/>
      <c r="U3170" s="426"/>
      <c r="V3170" s="426"/>
      <c r="W3170" s="426"/>
      <c r="X3170" s="427"/>
      <c r="Y3170" s="416" t="e">
        <f t="shared" si="246"/>
        <v>#N/A</v>
      </c>
      <c r="Z3170" s="416" t="e">
        <f t="shared" si="247"/>
        <v>#N/A</v>
      </c>
      <c r="AA3170" s="416" t="str">
        <f t="shared" si="248"/>
        <v/>
      </c>
      <c r="AB3170" s="416" t="e">
        <f t="shared" si="249"/>
        <v>#N/A</v>
      </c>
      <c r="AC3170" s="416" t="e">
        <f t="shared" si="250"/>
        <v>#N/A</v>
      </c>
    </row>
    <row r="3171" ht="22.5" customHeight="1" spans="1:29">
      <c r="A3171" s="421"/>
      <c r="B3171" s="422"/>
      <c r="C3171" s="422"/>
      <c r="D3171" s="421"/>
      <c r="E3171" s="421"/>
      <c r="F3171" s="421"/>
      <c r="G3171" s="421"/>
      <c r="H3171" s="421"/>
      <c r="I3171" s="421"/>
      <c r="J3171" s="421"/>
      <c r="K3171" s="421"/>
      <c r="L3171" s="421"/>
      <c r="M3171" s="421"/>
      <c r="N3171" s="426"/>
      <c r="O3171" s="426"/>
      <c r="P3171" s="427"/>
      <c r="Q3171" s="427"/>
      <c r="R3171" s="426"/>
      <c r="S3171" s="426"/>
      <c r="T3171" s="426"/>
      <c r="U3171" s="426"/>
      <c r="V3171" s="426"/>
      <c r="W3171" s="426"/>
      <c r="X3171" s="427"/>
      <c r="Y3171" s="416" t="e">
        <f t="shared" si="246"/>
        <v>#N/A</v>
      </c>
      <c r="Z3171" s="416" t="e">
        <f t="shared" si="247"/>
        <v>#N/A</v>
      </c>
      <c r="AA3171" s="416" t="str">
        <f t="shared" si="248"/>
        <v/>
      </c>
      <c r="AB3171" s="416" t="e">
        <f t="shared" si="249"/>
        <v>#N/A</v>
      </c>
      <c r="AC3171" s="416" t="e">
        <f t="shared" si="250"/>
        <v>#N/A</v>
      </c>
    </row>
    <row r="3172" ht="22.5" customHeight="1" spans="1:29">
      <c r="A3172" s="421"/>
      <c r="B3172" s="422"/>
      <c r="C3172" s="422"/>
      <c r="D3172" s="421"/>
      <c r="E3172" s="421"/>
      <c r="F3172" s="421"/>
      <c r="G3172" s="421"/>
      <c r="H3172" s="421"/>
      <c r="I3172" s="421"/>
      <c r="J3172" s="421"/>
      <c r="K3172" s="421"/>
      <c r="L3172" s="421"/>
      <c r="M3172" s="421"/>
      <c r="N3172" s="426"/>
      <c r="O3172" s="426"/>
      <c r="P3172" s="427"/>
      <c r="Q3172" s="427"/>
      <c r="R3172" s="426"/>
      <c r="S3172" s="426"/>
      <c r="T3172" s="426"/>
      <c r="U3172" s="426"/>
      <c r="V3172" s="426"/>
      <c r="W3172" s="426"/>
      <c r="X3172" s="427"/>
      <c r="Y3172" s="416" t="e">
        <f t="shared" si="246"/>
        <v>#N/A</v>
      </c>
      <c r="Z3172" s="416" t="e">
        <f t="shared" si="247"/>
        <v>#N/A</v>
      </c>
      <c r="AA3172" s="416" t="str">
        <f t="shared" si="248"/>
        <v/>
      </c>
      <c r="AB3172" s="416" t="e">
        <f t="shared" si="249"/>
        <v>#N/A</v>
      </c>
      <c r="AC3172" s="416" t="e">
        <f t="shared" si="250"/>
        <v>#N/A</v>
      </c>
    </row>
    <row r="3173" ht="22.5" customHeight="1" spans="1:29">
      <c r="A3173" s="421"/>
      <c r="B3173" s="422"/>
      <c r="C3173" s="422"/>
      <c r="D3173" s="421"/>
      <c r="E3173" s="421"/>
      <c r="F3173" s="421"/>
      <c r="G3173" s="421"/>
      <c r="H3173" s="421"/>
      <c r="I3173" s="421"/>
      <c r="J3173" s="421"/>
      <c r="K3173" s="421"/>
      <c r="L3173" s="421"/>
      <c r="M3173" s="421"/>
      <c r="N3173" s="426"/>
      <c r="O3173" s="426"/>
      <c r="P3173" s="427"/>
      <c r="Q3173" s="427"/>
      <c r="R3173" s="426"/>
      <c r="S3173" s="426"/>
      <c r="T3173" s="426"/>
      <c r="U3173" s="426"/>
      <c r="V3173" s="426"/>
      <c r="W3173" s="426"/>
      <c r="X3173" s="427"/>
      <c r="Y3173" s="416" t="e">
        <f t="shared" si="246"/>
        <v>#N/A</v>
      </c>
      <c r="Z3173" s="416" t="e">
        <f t="shared" si="247"/>
        <v>#N/A</v>
      </c>
      <c r="AA3173" s="416" t="str">
        <f t="shared" si="248"/>
        <v/>
      </c>
      <c r="AB3173" s="416" t="e">
        <f t="shared" si="249"/>
        <v>#N/A</v>
      </c>
      <c r="AC3173" s="416" t="e">
        <f t="shared" si="250"/>
        <v>#N/A</v>
      </c>
    </row>
    <row r="3174" ht="22.5" customHeight="1" spans="1:29">
      <c r="A3174" s="421"/>
      <c r="B3174" s="422"/>
      <c r="C3174" s="422"/>
      <c r="D3174" s="421"/>
      <c r="E3174" s="421"/>
      <c r="F3174" s="421"/>
      <c r="G3174" s="421"/>
      <c r="H3174" s="421"/>
      <c r="I3174" s="421"/>
      <c r="J3174" s="421"/>
      <c r="K3174" s="421"/>
      <c r="L3174" s="421"/>
      <c r="M3174" s="421"/>
      <c r="N3174" s="426"/>
      <c r="O3174" s="426"/>
      <c r="P3174" s="427"/>
      <c r="Q3174" s="427"/>
      <c r="R3174" s="426"/>
      <c r="S3174" s="426"/>
      <c r="T3174" s="426"/>
      <c r="U3174" s="426"/>
      <c r="V3174" s="426"/>
      <c r="W3174" s="426"/>
      <c r="X3174" s="427"/>
      <c r="Y3174" s="416" t="e">
        <f t="shared" si="246"/>
        <v>#N/A</v>
      </c>
      <c r="Z3174" s="416" t="e">
        <f t="shared" si="247"/>
        <v>#N/A</v>
      </c>
      <c r="AA3174" s="416" t="str">
        <f t="shared" si="248"/>
        <v/>
      </c>
      <c r="AB3174" s="416" t="e">
        <f t="shared" si="249"/>
        <v>#N/A</v>
      </c>
      <c r="AC3174" s="416" t="e">
        <f t="shared" si="250"/>
        <v>#N/A</v>
      </c>
    </row>
    <row r="3175" ht="22.5" customHeight="1" spans="1:29">
      <c r="A3175" s="421"/>
      <c r="B3175" s="422"/>
      <c r="C3175" s="422"/>
      <c r="D3175" s="421"/>
      <c r="E3175" s="421"/>
      <c r="F3175" s="421"/>
      <c r="G3175" s="421"/>
      <c r="H3175" s="421"/>
      <c r="I3175" s="421"/>
      <c r="J3175" s="421"/>
      <c r="K3175" s="421"/>
      <c r="L3175" s="421"/>
      <c r="M3175" s="421"/>
      <c r="N3175" s="426"/>
      <c r="O3175" s="426"/>
      <c r="P3175" s="427"/>
      <c r="Q3175" s="427"/>
      <c r="R3175" s="426"/>
      <c r="S3175" s="426"/>
      <c r="T3175" s="426"/>
      <c r="U3175" s="426"/>
      <c r="V3175" s="426"/>
      <c r="W3175" s="426"/>
      <c r="X3175" s="427"/>
      <c r="Y3175" s="416" t="e">
        <f t="shared" si="246"/>
        <v>#N/A</v>
      </c>
      <c r="Z3175" s="416" t="e">
        <f t="shared" si="247"/>
        <v>#N/A</v>
      </c>
      <c r="AA3175" s="416" t="str">
        <f t="shared" si="248"/>
        <v/>
      </c>
      <c r="AB3175" s="416" t="e">
        <f t="shared" si="249"/>
        <v>#N/A</v>
      </c>
      <c r="AC3175" s="416" t="e">
        <f t="shared" si="250"/>
        <v>#N/A</v>
      </c>
    </row>
    <row r="3176" ht="22.5" customHeight="1" spans="1:29">
      <c r="A3176" s="421"/>
      <c r="B3176" s="422"/>
      <c r="C3176" s="422"/>
      <c r="D3176" s="421"/>
      <c r="E3176" s="421"/>
      <c r="F3176" s="421"/>
      <c r="G3176" s="421"/>
      <c r="H3176" s="421"/>
      <c r="I3176" s="421"/>
      <c r="J3176" s="421"/>
      <c r="K3176" s="421"/>
      <c r="L3176" s="421"/>
      <c r="M3176" s="421"/>
      <c r="N3176" s="426"/>
      <c r="O3176" s="426"/>
      <c r="P3176" s="427"/>
      <c r="Q3176" s="427"/>
      <c r="R3176" s="426"/>
      <c r="S3176" s="426"/>
      <c r="T3176" s="426"/>
      <c r="U3176" s="426"/>
      <c r="V3176" s="426"/>
      <c r="W3176" s="426"/>
      <c r="X3176" s="427"/>
      <c r="Y3176" s="416" t="e">
        <f t="shared" si="246"/>
        <v>#N/A</v>
      </c>
      <c r="Z3176" s="416" t="e">
        <f t="shared" si="247"/>
        <v>#N/A</v>
      </c>
      <c r="AA3176" s="416" t="str">
        <f t="shared" si="248"/>
        <v/>
      </c>
      <c r="AB3176" s="416" t="e">
        <f t="shared" si="249"/>
        <v>#N/A</v>
      </c>
      <c r="AC3176" s="416" t="e">
        <f t="shared" si="250"/>
        <v>#N/A</v>
      </c>
    </row>
    <row r="3177" ht="22.5" customHeight="1" spans="1:29">
      <c r="A3177" s="421"/>
      <c r="B3177" s="422"/>
      <c r="C3177" s="422"/>
      <c r="D3177" s="421"/>
      <c r="E3177" s="421"/>
      <c r="F3177" s="421"/>
      <c r="G3177" s="421"/>
      <c r="H3177" s="421"/>
      <c r="I3177" s="421"/>
      <c r="J3177" s="421"/>
      <c r="K3177" s="421"/>
      <c r="L3177" s="421"/>
      <c r="M3177" s="421"/>
      <c r="N3177" s="426"/>
      <c r="O3177" s="426"/>
      <c r="P3177" s="427"/>
      <c r="Q3177" s="427"/>
      <c r="R3177" s="426"/>
      <c r="S3177" s="426"/>
      <c r="T3177" s="426"/>
      <c r="U3177" s="426"/>
      <c r="V3177" s="426"/>
      <c r="W3177" s="426"/>
      <c r="X3177" s="427"/>
      <c r="Y3177" s="416" t="e">
        <f t="shared" si="246"/>
        <v>#N/A</v>
      </c>
      <c r="Z3177" s="416" t="e">
        <f t="shared" si="247"/>
        <v>#N/A</v>
      </c>
      <c r="AA3177" s="416" t="str">
        <f t="shared" si="248"/>
        <v/>
      </c>
      <c r="AB3177" s="416" t="e">
        <f t="shared" si="249"/>
        <v>#N/A</v>
      </c>
      <c r="AC3177" s="416" t="e">
        <f t="shared" si="250"/>
        <v>#N/A</v>
      </c>
    </row>
    <row r="3178" ht="22.5" customHeight="1" spans="1:29">
      <c r="A3178" s="421"/>
      <c r="B3178" s="422"/>
      <c r="C3178" s="422"/>
      <c r="D3178" s="421"/>
      <c r="E3178" s="421"/>
      <c r="F3178" s="421"/>
      <c r="G3178" s="421"/>
      <c r="H3178" s="421"/>
      <c r="I3178" s="421"/>
      <c r="J3178" s="421"/>
      <c r="K3178" s="421"/>
      <c r="L3178" s="421"/>
      <c r="M3178" s="421"/>
      <c r="N3178" s="426"/>
      <c r="O3178" s="426"/>
      <c r="P3178" s="427"/>
      <c r="Q3178" s="427"/>
      <c r="R3178" s="426"/>
      <c r="S3178" s="426"/>
      <c r="T3178" s="426"/>
      <c r="U3178" s="426"/>
      <c r="V3178" s="426"/>
      <c r="W3178" s="426"/>
      <c r="X3178" s="427"/>
      <c r="Y3178" s="416" t="e">
        <f t="shared" si="246"/>
        <v>#N/A</v>
      </c>
      <c r="Z3178" s="416" t="e">
        <f t="shared" si="247"/>
        <v>#N/A</v>
      </c>
      <c r="AA3178" s="416" t="str">
        <f t="shared" si="248"/>
        <v/>
      </c>
      <c r="AB3178" s="416" t="e">
        <f t="shared" si="249"/>
        <v>#N/A</v>
      </c>
      <c r="AC3178" s="416" t="e">
        <f t="shared" si="250"/>
        <v>#N/A</v>
      </c>
    </row>
    <row r="3179" ht="22.5" customHeight="1" spans="1:29">
      <c r="A3179" s="421"/>
      <c r="B3179" s="422"/>
      <c r="C3179" s="422"/>
      <c r="D3179" s="421"/>
      <c r="E3179" s="421"/>
      <c r="F3179" s="421"/>
      <c r="G3179" s="421"/>
      <c r="H3179" s="421"/>
      <c r="I3179" s="421"/>
      <c r="J3179" s="421"/>
      <c r="K3179" s="421"/>
      <c r="L3179" s="421"/>
      <c r="M3179" s="421"/>
      <c r="N3179" s="426"/>
      <c r="O3179" s="426"/>
      <c r="P3179" s="427"/>
      <c r="Q3179" s="427"/>
      <c r="R3179" s="426"/>
      <c r="S3179" s="426"/>
      <c r="T3179" s="426"/>
      <c r="U3179" s="426"/>
      <c r="V3179" s="426"/>
      <c r="W3179" s="426"/>
      <c r="X3179" s="427"/>
      <c r="Y3179" s="416" t="e">
        <f t="shared" si="246"/>
        <v>#N/A</v>
      </c>
      <c r="Z3179" s="416" t="e">
        <f t="shared" si="247"/>
        <v>#N/A</v>
      </c>
      <c r="AA3179" s="416" t="str">
        <f t="shared" si="248"/>
        <v/>
      </c>
      <c r="AB3179" s="416" t="e">
        <f t="shared" si="249"/>
        <v>#N/A</v>
      </c>
      <c r="AC3179" s="416" t="e">
        <f t="shared" si="250"/>
        <v>#N/A</v>
      </c>
    </row>
    <row r="3180" ht="22.5" customHeight="1" spans="1:29">
      <c r="A3180" s="421"/>
      <c r="B3180" s="422"/>
      <c r="C3180" s="422"/>
      <c r="D3180" s="421"/>
      <c r="E3180" s="421"/>
      <c r="F3180" s="421"/>
      <c r="G3180" s="421"/>
      <c r="H3180" s="421"/>
      <c r="I3180" s="421"/>
      <c r="J3180" s="421"/>
      <c r="K3180" s="421"/>
      <c r="L3180" s="421"/>
      <c r="M3180" s="421"/>
      <c r="N3180" s="426"/>
      <c r="O3180" s="426"/>
      <c r="P3180" s="427"/>
      <c r="Q3180" s="427"/>
      <c r="R3180" s="426"/>
      <c r="S3180" s="426"/>
      <c r="T3180" s="426"/>
      <c r="U3180" s="426"/>
      <c r="V3180" s="426"/>
      <c r="W3180" s="426"/>
      <c r="X3180" s="427"/>
      <c r="Y3180" s="416" t="e">
        <f t="shared" si="246"/>
        <v>#N/A</v>
      </c>
      <c r="Z3180" s="416" t="e">
        <f t="shared" si="247"/>
        <v>#N/A</v>
      </c>
      <c r="AA3180" s="416" t="str">
        <f t="shared" si="248"/>
        <v/>
      </c>
      <c r="AB3180" s="416" t="e">
        <f t="shared" si="249"/>
        <v>#N/A</v>
      </c>
      <c r="AC3180" s="416" t="e">
        <f t="shared" si="250"/>
        <v>#N/A</v>
      </c>
    </row>
    <row r="3181" ht="22.5" customHeight="1" spans="1:29">
      <c r="A3181" s="421"/>
      <c r="B3181" s="422"/>
      <c r="C3181" s="422"/>
      <c r="D3181" s="421"/>
      <c r="E3181" s="421"/>
      <c r="F3181" s="421"/>
      <c r="G3181" s="421"/>
      <c r="H3181" s="421"/>
      <c r="I3181" s="421"/>
      <c r="J3181" s="421"/>
      <c r="K3181" s="421"/>
      <c r="L3181" s="421"/>
      <c r="M3181" s="421"/>
      <c r="N3181" s="426"/>
      <c r="O3181" s="426"/>
      <c r="P3181" s="427"/>
      <c r="Q3181" s="427"/>
      <c r="R3181" s="426"/>
      <c r="S3181" s="426"/>
      <c r="T3181" s="426"/>
      <c r="U3181" s="426"/>
      <c r="V3181" s="426"/>
      <c r="W3181" s="426"/>
      <c r="X3181" s="427"/>
      <c r="Y3181" s="416" t="e">
        <f t="shared" si="246"/>
        <v>#N/A</v>
      </c>
      <c r="Z3181" s="416" t="e">
        <f t="shared" si="247"/>
        <v>#N/A</v>
      </c>
      <c r="AA3181" s="416" t="str">
        <f t="shared" si="248"/>
        <v/>
      </c>
      <c r="AB3181" s="416" t="e">
        <f t="shared" si="249"/>
        <v>#N/A</v>
      </c>
      <c r="AC3181" s="416" t="e">
        <f t="shared" si="250"/>
        <v>#N/A</v>
      </c>
    </row>
    <row r="3182" ht="22.5" customHeight="1" spans="1:29">
      <c r="A3182" s="421"/>
      <c r="B3182" s="422"/>
      <c r="C3182" s="422"/>
      <c r="D3182" s="421"/>
      <c r="E3182" s="421"/>
      <c r="F3182" s="421"/>
      <c r="G3182" s="421"/>
      <c r="H3182" s="421"/>
      <c r="I3182" s="421"/>
      <c r="J3182" s="421"/>
      <c r="K3182" s="421"/>
      <c r="L3182" s="421"/>
      <c r="M3182" s="421"/>
      <c r="N3182" s="426"/>
      <c r="O3182" s="426"/>
      <c r="P3182" s="427"/>
      <c r="Q3182" s="427"/>
      <c r="R3182" s="426"/>
      <c r="S3182" s="426"/>
      <c r="T3182" s="426"/>
      <c r="U3182" s="426"/>
      <c r="V3182" s="426"/>
      <c r="W3182" s="426"/>
      <c r="X3182" s="427"/>
      <c r="Y3182" s="416" t="e">
        <f t="shared" si="246"/>
        <v>#N/A</v>
      </c>
      <c r="Z3182" s="416" t="e">
        <f t="shared" si="247"/>
        <v>#N/A</v>
      </c>
      <c r="AA3182" s="416" t="str">
        <f t="shared" si="248"/>
        <v/>
      </c>
      <c r="AB3182" s="416" t="e">
        <f t="shared" si="249"/>
        <v>#N/A</v>
      </c>
      <c r="AC3182" s="416" t="e">
        <f t="shared" si="250"/>
        <v>#N/A</v>
      </c>
    </row>
    <row r="3183" ht="22.5" customHeight="1" spans="1:29">
      <c r="A3183" s="421"/>
      <c r="B3183" s="422"/>
      <c r="C3183" s="422"/>
      <c r="D3183" s="421"/>
      <c r="E3183" s="421"/>
      <c r="F3183" s="421"/>
      <c r="G3183" s="421"/>
      <c r="H3183" s="421"/>
      <c r="I3183" s="421"/>
      <c r="J3183" s="421"/>
      <c r="K3183" s="421"/>
      <c r="L3183" s="421"/>
      <c r="M3183" s="421"/>
      <c r="N3183" s="426"/>
      <c r="O3183" s="426"/>
      <c r="P3183" s="427"/>
      <c r="Q3183" s="427"/>
      <c r="R3183" s="426"/>
      <c r="S3183" s="426"/>
      <c r="T3183" s="426"/>
      <c r="U3183" s="426"/>
      <c r="V3183" s="426"/>
      <c r="W3183" s="426"/>
      <c r="X3183" s="427"/>
      <c r="Y3183" s="416" t="e">
        <f t="shared" si="246"/>
        <v>#N/A</v>
      </c>
      <c r="Z3183" s="416" t="e">
        <f t="shared" si="247"/>
        <v>#N/A</v>
      </c>
      <c r="AA3183" s="416" t="str">
        <f t="shared" si="248"/>
        <v/>
      </c>
      <c r="AB3183" s="416" t="e">
        <f t="shared" si="249"/>
        <v>#N/A</v>
      </c>
      <c r="AC3183" s="416" t="e">
        <f t="shared" si="250"/>
        <v>#N/A</v>
      </c>
    </row>
    <row r="3184" ht="22.5" customHeight="1" spans="1:29">
      <c r="A3184" s="421"/>
      <c r="B3184" s="422"/>
      <c r="C3184" s="422"/>
      <c r="D3184" s="421"/>
      <c r="E3184" s="421"/>
      <c r="F3184" s="421"/>
      <c r="G3184" s="421"/>
      <c r="H3184" s="421"/>
      <c r="I3184" s="421"/>
      <c r="J3184" s="421"/>
      <c r="K3184" s="421"/>
      <c r="L3184" s="421"/>
      <c r="M3184" s="421"/>
      <c r="N3184" s="426"/>
      <c r="O3184" s="426"/>
      <c r="P3184" s="427"/>
      <c r="Q3184" s="427"/>
      <c r="R3184" s="426"/>
      <c r="S3184" s="426"/>
      <c r="T3184" s="426"/>
      <c r="U3184" s="426"/>
      <c r="V3184" s="426"/>
      <c r="W3184" s="426"/>
      <c r="X3184" s="427"/>
      <c r="Y3184" s="416" t="e">
        <f t="shared" si="246"/>
        <v>#N/A</v>
      </c>
      <c r="Z3184" s="416" t="e">
        <f t="shared" si="247"/>
        <v>#N/A</v>
      </c>
      <c r="AA3184" s="416" t="str">
        <f t="shared" si="248"/>
        <v/>
      </c>
      <c r="AB3184" s="416" t="e">
        <f t="shared" si="249"/>
        <v>#N/A</v>
      </c>
      <c r="AC3184" s="416" t="e">
        <f t="shared" si="250"/>
        <v>#N/A</v>
      </c>
    </row>
    <row r="3185" ht="22.5" customHeight="1" spans="1:29">
      <c r="A3185" s="421"/>
      <c r="B3185" s="422"/>
      <c r="C3185" s="422"/>
      <c r="D3185" s="421"/>
      <c r="E3185" s="421"/>
      <c r="F3185" s="421"/>
      <c r="G3185" s="421"/>
      <c r="H3185" s="421"/>
      <c r="I3185" s="421"/>
      <c r="J3185" s="421"/>
      <c r="K3185" s="421"/>
      <c r="L3185" s="421"/>
      <c r="M3185" s="421"/>
      <c r="N3185" s="426"/>
      <c r="O3185" s="426"/>
      <c r="P3185" s="427"/>
      <c r="Q3185" s="427"/>
      <c r="R3185" s="426"/>
      <c r="S3185" s="426"/>
      <c r="T3185" s="426"/>
      <c r="U3185" s="426"/>
      <c r="V3185" s="426"/>
      <c r="W3185" s="426"/>
      <c r="X3185" s="427"/>
      <c r="Y3185" s="416" t="e">
        <f t="shared" si="246"/>
        <v>#N/A</v>
      </c>
      <c r="Z3185" s="416" t="e">
        <f t="shared" si="247"/>
        <v>#N/A</v>
      </c>
      <c r="AA3185" s="416" t="str">
        <f t="shared" si="248"/>
        <v/>
      </c>
      <c r="AB3185" s="416" t="e">
        <f t="shared" si="249"/>
        <v>#N/A</v>
      </c>
      <c r="AC3185" s="416" t="e">
        <f t="shared" si="250"/>
        <v>#N/A</v>
      </c>
    </row>
    <row r="3186" ht="22.5" customHeight="1" spans="1:29">
      <c r="A3186" s="421"/>
      <c r="B3186" s="422"/>
      <c r="C3186" s="422"/>
      <c r="D3186" s="421"/>
      <c r="E3186" s="421"/>
      <c r="F3186" s="421"/>
      <c r="G3186" s="421"/>
      <c r="H3186" s="421"/>
      <c r="I3186" s="421"/>
      <c r="J3186" s="421"/>
      <c r="K3186" s="421"/>
      <c r="L3186" s="421"/>
      <c r="M3186" s="421"/>
      <c r="N3186" s="426"/>
      <c r="O3186" s="426"/>
      <c r="P3186" s="427"/>
      <c r="Q3186" s="427"/>
      <c r="R3186" s="426"/>
      <c r="S3186" s="426"/>
      <c r="T3186" s="426"/>
      <c r="U3186" s="426"/>
      <c r="V3186" s="426"/>
      <c r="W3186" s="426"/>
      <c r="X3186" s="427"/>
      <c r="Y3186" s="416" t="e">
        <f t="shared" si="246"/>
        <v>#N/A</v>
      </c>
      <c r="Z3186" s="416" t="e">
        <f t="shared" si="247"/>
        <v>#N/A</v>
      </c>
      <c r="AA3186" s="416" t="str">
        <f t="shared" si="248"/>
        <v/>
      </c>
      <c r="AB3186" s="416" t="e">
        <f t="shared" si="249"/>
        <v>#N/A</v>
      </c>
      <c r="AC3186" s="416" t="e">
        <f t="shared" si="250"/>
        <v>#N/A</v>
      </c>
    </row>
    <row r="3187" ht="22.5" customHeight="1" spans="1:29">
      <c r="A3187" s="421"/>
      <c r="B3187" s="422"/>
      <c r="C3187" s="422"/>
      <c r="D3187" s="421"/>
      <c r="E3187" s="421"/>
      <c r="F3187" s="421"/>
      <c r="G3187" s="421"/>
      <c r="H3187" s="421"/>
      <c r="I3187" s="421"/>
      <c r="J3187" s="421"/>
      <c r="K3187" s="421"/>
      <c r="L3187" s="421"/>
      <c r="M3187" s="421"/>
      <c r="N3187" s="426"/>
      <c r="O3187" s="426"/>
      <c r="P3187" s="427"/>
      <c r="Q3187" s="427"/>
      <c r="R3187" s="426"/>
      <c r="S3187" s="426"/>
      <c r="T3187" s="426"/>
      <c r="U3187" s="426"/>
      <c r="V3187" s="426"/>
      <c r="W3187" s="426"/>
      <c r="X3187" s="427"/>
      <c r="Y3187" s="416" t="e">
        <f t="shared" si="246"/>
        <v>#N/A</v>
      </c>
      <c r="Z3187" s="416" t="e">
        <f t="shared" si="247"/>
        <v>#N/A</v>
      </c>
      <c r="AA3187" s="416" t="str">
        <f t="shared" si="248"/>
        <v/>
      </c>
      <c r="AB3187" s="416" t="e">
        <f t="shared" si="249"/>
        <v>#N/A</v>
      </c>
      <c r="AC3187" s="416" t="e">
        <f t="shared" si="250"/>
        <v>#N/A</v>
      </c>
    </row>
    <row r="3188" ht="22.5" customHeight="1" spans="1:29">
      <c r="A3188" s="421"/>
      <c r="B3188" s="422"/>
      <c r="C3188" s="422"/>
      <c r="D3188" s="421"/>
      <c r="E3188" s="421"/>
      <c r="F3188" s="421"/>
      <c r="G3188" s="421"/>
      <c r="H3188" s="421"/>
      <c r="I3188" s="421"/>
      <c r="J3188" s="421"/>
      <c r="K3188" s="421"/>
      <c r="L3188" s="421"/>
      <c r="M3188" s="421"/>
      <c r="N3188" s="426"/>
      <c r="O3188" s="426"/>
      <c r="P3188" s="427"/>
      <c r="Q3188" s="427"/>
      <c r="R3188" s="426"/>
      <c r="S3188" s="426"/>
      <c r="T3188" s="426"/>
      <c r="U3188" s="426"/>
      <c r="V3188" s="426"/>
      <c r="W3188" s="426"/>
      <c r="X3188" s="427"/>
      <c r="Y3188" s="416" t="e">
        <f t="shared" si="246"/>
        <v>#N/A</v>
      </c>
      <c r="Z3188" s="416" t="e">
        <f t="shared" si="247"/>
        <v>#N/A</v>
      </c>
      <c r="AA3188" s="416" t="str">
        <f t="shared" si="248"/>
        <v/>
      </c>
      <c r="AB3188" s="416" t="e">
        <f t="shared" si="249"/>
        <v>#N/A</v>
      </c>
      <c r="AC3188" s="416" t="e">
        <f t="shared" si="250"/>
        <v>#N/A</v>
      </c>
    </row>
    <row r="3189" ht="22.5" customHeight="1" spans="1:29">
      <c r="A3189" s="421"/>
      <c r="B3189" s="422"/>
      <c r="C3189" s="422"/>
      <c r="D3189" s="421"/>
      <c r="E3189" s="421"/>
      <c r="F3189" s="421"/>
      <c r="G3189" s="421"/>
      <c r="H3189" s="421"/>
      <c r="I3189" s="421"/>
      <c r="J3189" s="421"/>
      <c r="K3189" s="421"/>
      <c r="L3189" s="421"/>
      <c r="M3189" s="421"/>
      <c r="N3189" s="426"/>
      <c r="O3189" s="426"/>
      <c r="P3189" s="427"/>
      <c r="Q3189" s="427"/>
      <c r="R3189" s="426"/>
      <c r="S3189" s="426"/>
      <c r="T3189" s="426"/>
      <c r="U3189" s="426"/>
      <c r="V3189" s="426"/>
      <c r="W3189" s="426"/>
      <c r="X3189" s="427"/>
      <c r="Y3189" s="416" t="e">
        <f t="shared" si="246"/>
        <v>#N/A</v>
      </c>
      <c r="Z3189" s="416" t="e">
        <f t="shared" si="247"/>
        <v>#N/A</v>
      </c>
      <c r="AA3189" s="416" t="str">
        <f t="shared" si="248"/>
        <v/>
      </c>
      <c r="AB3189" s="416" t="e">
        <f t="shared" si="249"/>
        <v>#N/A</v>
      </c>
      <c r="AC3189" s="416" t="e">
        <f t="shared" si="250"/>
        <v>#N/A</v>
      </c>
    </row>
    <row r="3190" ht="22.5" customHeight="1" spans="1:29">
      <c r="A3190" s="421"/>
      <c r="B3190" s="422"/>
      <c r="C3190" s="422"/>
      <c r="D3190" s="421"/>
      <c r="E3190" s="421"/>
      <c r="F3190" s="421"/>
      <c r="G3190" s="421"/>
      <c r="H3190" s="421"/>
      <c r="I3190" s="421"/>
      <c r="J3190" s="421"/>
      <c r="K3190" s="421"/>
      <c r="L3190" s="421"/>
      <c r="M3190" s="421"/>
      <c r="N3190" s="426"/>
      <c r="O3190" s="426"/>
      <c r="P3190" s="427"/>
      <c r="Q3190" s="427"/>
      <c r="R3190" s="426"/>
      <c r="S3190" s="426"/>
      <c r="T3190" s="426"/>
      <c r="U3190" s="426"/>
      <c r="V3190" s="426"/>
      <c r="W3190" s="426"/>
      <c r="X3190" s="427"/>
      <c r="Y3190" s="416" t="e">
        <f t="shared" si="246"/>
        <v>#N/A</v>
      </c>
      <c r="Z3190" s="416" t="e">
        <f t="shared" si="247"/>
        <v>#N/A</v>
      </c>
      <c r="AA3190" s="416" t="str">
        <f t="shared" si="248"/>
        <v/>
      </c>
      <c r="AB3190" s="416" t="e">
        <f t="shared" si="249"/>
        <v>#N/A</v>
      </c>
      <c r="AC3190" s="416" t="e">
        <f t="shared" si="250"/>
        <v>#N/A</v>
      </c>
    </row>
    <row r="3191" ht="22.5" customHeight="1" spans="1:29">
      <c r="A3191" s="421"/>
      <c r="B3191" s="422"/>
      <c r="C3191" s="422"/>
      <c r="D3191" s="421"/>
      <c r="E3191" s="421"/>
      <c r="F3191" s="421"/>
      <c r="G3191" s="421"/>
      <c r="H3191" s="421"/>
      <c r="I3191" s="421"/>
      <c r="J3191" s="421"/>
      <c r="K3191" s="421"/>
      <c r="L3191" s="421"/>
      <c r="M3191" s="421"/>
      <c r="N3191" s="426"/>
      <c r="O3191" s="426"/>
      <c r="P3191" s="427"/>
      <c r="Q3191" s="427"/>
      <c r="R3191" s="426"/>
      <c r="S3191" s="426"/>
      <c r="T3191" s="426"/>
      <c r="U3191" s="426"/>
      <c r="V3191" s="426"/>
      <c r="W3191" s="426"/>
      <c r="X3191" s="427"/>
      <c r="Y3191" s="416" t="e">
        <f t="shared" si="246"/>
        <v>#N/A</v>
      </c>
      <c r="Z3191" s="416" t="e">
        <f t="shared" si="247"/>
        <v>#N/A</v>
      </c>
      <c r="AA3191" s="416" t="str">
        <f t="shared" si="248"/>
        <v/>
      </c>
      <c r="AB3191" s="416" t="e">
        <f t="shared" si="249"/>
        <v>#N/A</v>
      </c>
      <c r="AC3191" s="416" t="e">
        <f t="shared" si="250"/>
        <v>#N/A</v>
      </c>
    </row>
    <row r="3192" ht="22.5" customHeight="1" spans="1:29">
      <c r="A3192" s="421"/>
      <c r="B3192" s="422"/>
      <c r="C3192" s="422"/>
      <c r="D3192" s="421"/>
      <c r="E3192" s="421"/>
      <c r="F3192" s="421"/>
      <c r="G3192" s="421"/>
      <c r="H3192" s="421"/>
      <c r="I3192" s="421"/>
      <c r="J3192" s="421"/>
      <c r="K3192" s="421"/>
      <c r="L3192" s="421"/>
      <c r="M3192" s="421"/>
      <c r="N3192" s="426"/>
      <c r="O3192" s="426"/>
      <c r="P3192" s="427"/>
      <c r="Q3192" s="427"/>
      <c r="R3192" s="426"/>
      <c r="S3192" s="426"/>
      <c r="T3192" s="426"/>
      <c r="U3192" s="426"/>
      <c r="V3192" s="426"/>
      <c r="W3192" s="426"/>
      <c r="X3192" s="427"/>
      <c r="Y3192" s="416" t="e">
        <f t="shared" si="246"/>
        <v>#N/A</v>
      </c>
      <c r="Z3192" s="416" t="e">
        <f t="shared" si="247"/>
        <v>#N/A</v>
      </c>
      <c r="AA3192" s="416" t="str">
        <f t="shared" si="248"/>
        <v/>
      </c>
      <c r="AB3192" s="416" t="e">
        <f t="shared" si="249"/>
        <v>#N/A</v>
      </c>
      <c r="AC3192" s="416" t="e">
        <f t="shared" si="250"/>
        <v>#N/A</v>
      </c>
    </row>
    <row r="3193" ht="22.5" customHeight="1" spans="1:29">
      <c r="A3193" s="421"/>
      <c r="B3193" s="422"/>
      <c r="C3193" s="422"/>
      <c r="D3193" s="421"/>
      <c r="E3193" s="421"/>
      <c r="F3193" s="421"/>
      <c r="G3193" s="421"/>
      <c r="H3193" s="421"/>
      <c r="I3193" s="421"/>
      <c r="J3193" s="421"/>
      <c r="K3193" s="421"/>
      <c r="L3193" s="421"/>
      <c r="M3193" s="421"/>
      <c r="N3193" s="426"/>
      <c r="O3193" s="426"/>
      <c r="P3193" s="427"/>
      <c r="Q3193" s="427"/>
      <c r="R3193" s="426"/>
      <c r="S3193" s="426"/>
      <c r="T3193" s="426"/>
      <c r="U3193" s="426"/>
      <c r="V3193" s="426"/>
      <c r="W3193" s="426"/>
      <c r="X3193" s="427"/>
      <c r="Y3193" s="416" t="e">
        <f t="shared" si="246"/>
        <v>#N/A</v>
      </c>
      <c r="Z3193" s="416" t="e">
        <f t="shared" si="247"/>
        <v>#N/A</v>
      </c>
      <c r="AA3193" s="416" t="str">
        <f t="shared" si="248"/>
        <v/>
      </c>
      <c r="AB3193" s="416" t="e">
        <f t="shared" si="249"/>
        <v>#N/A</v>
      </c>
      <c r="AC3193" s="416" t="e">
        <f t="shared" si="250"/>
        <v>#N/A</v>
      </c>
    </row>
    <row r="3194" ht="22.5" customHeight="1" spans="1:29">
      <c r="A3194" s="421"/>
      <c r="B3194" s="422"/>
      <c r="C3194" s="422"/>
      <c r="D3194" s="421"/>
      <c r="E3194" s="421"/>
      <c r="F3194" s="421"/>
      <c r="G3194" s="421"/>
      <c r="H3194" s="421"/>
      <c r="I3194" s="421"/>
      <c r="J3194" s="421"/>
      <c r="K3194" s="421"/>
      <c r="L3194" s="421"/>
      <c r="M3194" s="421"/>
      <c r="N3194" s="426"/>
      <c r="O3194" s="426"/>
      <c r="P3194" s="427"/>
      <c r="Q3194" s="427"/>
      <c r="R3194" s="426"/>
      <c r="S3194" s="426"/>
      <c r="T3194" s="426"/>
      <c r="U3194" s="426"/>
      <c r="V3194" s="426"/>
      <c r="W3194" s="426"/>
      <c r="X3194" s="427"/>
      <c r="Y3194" s="416" t="e">
        <f t="shared" si="246"/>
        <v>#N/A</v>
      </c>
      <c r="Z3194" s="416" t="e">
        <f t="shared" si="247"/>
        <v>#N/A</v>
      </c>
      <c r="AA3194" s="416" t="str">
        <f t="shared" si="248"/>
        <v/>
      </c>
      <c r="AB3194" s="416" t="e">
        <f t="shared" si="249"/>
        <v>#N/A</v>
      </c>
      <c r="AC3194" s="416" t="e">
        <f t="shared" si="250"/>
        <v>#N/A</v>
      </c>
    </row>
    <row r="3195" ht="22.5" customHeight="1" spans="1:29">
      <c r="A3195" s="421"/>
      <c r="B3195" s="422"/>
      <c r="C3195" s="422"/>
      <c r="D3195" s="421"/>
      <c r="E3195" s="421"/>
      <c r="F3195" s="421"/>
      <c r="G3195" s="421"/>
      <c r="H3195" s="421"/>
      <c r="I3195" s="421"/>
      <c r="J3195" s="421"/>
      <c r="K3195" s="421"/>
      <c r="L3195" s="421"/>
      <c r="M3195" s="421"/>
      <c r="N3195" s="426"/>
      <c r="O3195" s="426"/>
      <c r="P3195" s="427"/>
      <c r="Q3195" s="427"/>
      <c r="R3195" s="426"/>
      <c r="S3195" s="426"/>
      <c r="T3195" s="426"/>
      <c r="U3195" s="426"/>
      <c r="V3195" s="426"/>
      <c r="W3195" s="426"/>
      <c r="X3195" s="427"/>
      <c r="Y3195" s="416" t="e">
        <f t="shared" si="246"/>
        <v>#N/A</v>
      </c>
      <c r="Z3195" s="416" t="e">
        <f t="shared" si="247"/>
        <v>#N/A</v>
      </c>
      <c r="AA3195" s="416" t="str">
        <f t="shared" si="248"/>
        <v/>
      </c>
      <c r="AB3195" s="416" t="e">
        <f t="shared" si="249"/>
        <v>#N/A</v>
      </c>
      <c r="AC3195" s="416" t="e">
        <f t="shared" si="250"/>
        <v>#N/A</v>
      </c>
    </row>
    <row r="3196" ht="22.5" customHeight="1" spans="1:29">
      <c r="A3196" s="421"/>
      <c r="B3196" s="422"/>
      <c r="C3196" s="422"/>
      <c r="D3196" s="421"/>
      <c r="E3196" s="421"/>
      <c r="F3196" s="421"/>
      <c r="G3196" s="421"/>
      <c r="H3196" s="421"/>
      <c r="I3196" s="421"/>
      <c r="J3196" s="421"/>
      <c r="K3196" s="421"/>
      <c r="L3196" s="421"/>
      <c r="M3196" s="421"/>
      <c r="N3196" s="426"/>
      <c r="O3196" s="426"/>
      <c r="P3196" s="427"/>
      <c r="Q3196" s="427"/>
      <c r="R3196" s="426"/>
      <c r="S3196" s="426"/>
      <c r="T3196" s="426"/>
      <c r="U3196" s="426"/>
      <c r="V3196" s="426"/>
      <c r="W3196" s="426"/>
      <c r="X3196" s="427"/>
      <c r="Y3196" s="416" t="e">
        <f t="shared" si="246"/>
        <v>#N/A</v>
      </c>
      <c r="Z3196" s="416" t="e">
        <f t="shared" si="247"/>
        <v>#N/A</v>
      </c>
      <c r="AA3196" s="416" t="str">
        <f t="shared" si="248"/>
        <v/>
      </c>
      <c r="AB3196" s="416" t="e">
        <f t="shared" si="249"/>
        <v>#N/A</v>
      </c>
      <c r="AC3196" s="416" t="e">
        <f t="shared" si="250"/>
        <v>#N/A</v>
      </c>
    </row>
    <row r="3197" ht="22.5" customHeight="1" spans="1:29">
      <c r="A3197" s="421"/>
      <c r="B3197" s="422"/>
      <c r="C3197" s="422"/>
      <c r="D3197" s="421"/>
      <c r="E3197" s="421"/>
      <c r="F3197" s="421"/>
      <c r="G3197" s="421"/>
      <c r="H3197" s="421"/>
      <c r="I3197" s="421"/>
      <c r="J3197" s="421"/>
      <c r="K3197" s="421"/>
      <c r="L3197" s="421"/>
      <c r="M3197" s="421"/>
      <c r="N3197" s="426"/>
      <c r="O3197" s="426"/>
      <c r="P3197" s="427"/>
      <c r="Q3197" s="427"/>
      <c r="R3197" s="426"/>
      <c r="S3197" s="426"/>
      <c r="T3197" s="426"/>
      <c r="U3197" s="426"/>
      <c r="V3197" s="426"/>
      <c r="W3197" s="426"/>
      <c r="X3197" s="427"/>
      <c r="Y3197" s="416" t="e">
        <f t="shared" si="246"/>
        <v>#N/A</v>
      </c>
      <c r="Z3197" s="416" t="e">
        <f t="shared" si="247"/>
        <v>#N/A</v>
      </c>
      <c r="AA3197" s="416" t="str">
        <f t="shared" si="248"/>
        <v/>
      </c>
      <c r="AB3197" s="416" t="e">
        <f t="shared" si="249"/>
        <v>#N/A</v>
      </c>
      <c r="AC3197" s="416" t="e">
        <f t="shared" si="250"/>
        <v>#N/A</v>
      </c>
    </row>
    <row r="3198" ht="22.5" customHeight="1" spans="1:29">
      <c r="A3198" s="421"/>
      <c r="B3198" s="422"/>
      <c r="C3198" s="422"/>
      <c r="D3198" s="421"/>
      <c r="E3198" s="421"/>
      <c r="F3198" s="421"/>
      <c r="G3198" s="421"/>
      <c r="H3198" s="421"/>
      <c r="I3198" s="421"/>
      <c r="J3198" s="421"/>
      <c r="K3198" s="421"/>
      <c r="L3198" s="421"/>
      <c r="M3198" s="421"/>
      <c r="N3198" s="426"/>
      <c r="O3198" s="426"/>
      <c r="P3198" s="427"/>
      <c r="Q3198" s="427"/>
      <c r="R3198" s="426"/>
      <c r="S3198" s="426"/>
      <c r="T3198" s="426"/>
      <c r="U3198" s="426"/>
      <c r="V3198" s="426"/>
      <c r="W3198" s="426"/>
      <c r="X3198" s="427"/>
      <c r="Y3198" s="416" t="e">
        <f t="shared" si="246"/>
        <v>#N/A</v>
      </c>
      <c r="Z3198" s="416" t="e">
        <f t="shared" si="247"/>
        <v>#N/A</v>
      </c>
      <c r="AA3198" s="416" t="str">
        <f t="shared" si="248"/>
        <v/>
      </c>
      <c r="AB3198" s="416" t="e">
        <f t="shared" si="249"/>
        <v>#N/A</v>
      </c>
      <c r="AC3198" s="416" t="e">
        <f t="shared" si="250"/>
        <v>#N/A</v>
      </c>
    </row>
    <row r="3199" ht="22.5" customHeight="1" spans="1:29">
      <c r="A3199" s="421"/>
      <c r="B3199" s="422"/>
      <c r="C3199" s="422"/>
      <c r="D3199" s="421"/>
      <c r="E3199" s="421"/>
      <c r="F3199" s="421"/>
      <c r="G3199" s="421"/>
      <c r="H3199" s="421"/>
      <c r="I3199" s="421"/>
      <c r="J3199" s="421"/>
      <c r="K3199" s="421"/>
      <c r="L3199" s="421"/>
      <c r="M3199" s="421"/>
      <c r="N3199" s="426"/>
      <c r="O3199" s="426"/>
      <c r="P3199" s="427"/>
      <c r="Q3199" s="427"/>
      <c r="R3199" s="426"/>
      <c r="S3199" s="426"/>
      <c r="T3199" s="426"/>
      <c r="U3199" s="426"/>
      <c r="V3199" s="426"/>
      <c r="W3199" s="426"/>
      <c r="X3199" s="427"/>
      <c r="Y3199" s="416" t="e">
        <f t="shared" si="246"/>
        <v>#N/A</v>
      </c>
      <c r="Z3199" s="416" t="e">
        <f t="shared" si="247"/>
        <v>#N/A</v>
      </c>
      <c r="AA3199" s="416" t="str">
        <f t="shared" si="248"/>
        <v/>
      </c>
      <c r="AB3199" s="416" t="e">
        <f t="shared" si="249"/>
        <v>#N/A</v>
      </c>
      <c r="AC3199" s="416" t="e">
        <f t="shared" si="250"/>
        <v>#N/A</v>
      </c>
    </row>
    <row r="3200" ht="22.5" customHeight="1" spans="1:29">
      <c r="A3200" s="421"/>
      <c r="B3200" s="422"/>
      <c r="C3200" s="422"/>
      <c r="D3200" s="421"/>
      <c r="E3200" s="421"/>
      <c r="F3200" s="421"/>
      <c r="G3200" s="421"/>
      <c r="H3200" s="421"/>
      <c r="I3200" s="421"/>
      <c r="J3200" s="421"/>
      <c r="K3200" s="421"/>
      <c r="L3200" s="421"/>
      <c r="M3200" s="421"/>
      <c r="N3200" s="426"/>
      <c r="O3200" s="426"/>
      <c r="P3200" s="427"/>
      <c r="Q3200" s="427"/>
      <c r="R3200" s="426"/>
      <c r="S3200" s="426"/>
      <c r="T3200" s="426"/>
      <c r="U3200" s="426"/>
      <c r="V3200" s="426"/>
      <c r="W3200" s="426"/>
      <c r="X3200" s="427"/>
      <c r="Y3200" s="416" t="e">
        <f t="shared" si="246"/>
        <v>#N/A</v>
      </c>
      <c r="Z3200" s="416" t="e">
        <f t="shared" si="247"/>
        <v>#N/A</v>
      </c>
      <c r="AA3200" s="416" t="str">
        <f t="shared" si="248"/>
        <v/>
      </c>
      <c r="AB3200" s="416" t="e">
        <f t="shared" si="249"/>
        <v>#N/A</v>
      </c>
      <c r="AC3200" s="416" t="e">
        <f t="shared" si="250"/>
        <v>#N/A</v>
      </c>
    </row>
    <row r="3201" ht="22.5" customHeight="1" spans="1:29">
      <c r="A3201" s="421"/>
      <c r="B3201" s="422"/>
      <c r="C3201" s="422"/>
      <c r="D3201" s="421"/>
      <c r="E3201" s="421"/>
      <c r="F3201" s="421"/>
      <c r="G3201" s="421"/>
      <c r="H3201" s="421"/>
      <c r="I3201" s="421"/>
      <c r="J3201" s="421"/>
      <c r="K3201" s="421"/>
      <c r="L3201" s="421"/>
      <c r="M3201" s="421"/>
      <c r="N3201" s="426"/>
      <c r="O3201" s="426"/>
      <c r="P3201" s="427"/>
      <c r="Q3201" s="427"/>
      <c r="R3201" s="426"/>
      <c r="S3201" s="426"/>
      <c r="T3201" s="426"/>
      <c r="U3201" s="426"/>
      <c r="V3201" s="426"/>
      <c r="W3201" s="426"/>
      <c r="X3201" s="427"/>
      <c r="Y3201" s="416" t="e">
        <f t="shared" si="246"/>
        <v>#N/A</v>
      </c>
      <c r="Z3201" s="416" t="e">
        <f t="shared" si="247"/>
        <v>#N/A</v>
      </c>
      <c r="AA3201" s="416" t="str">
        <f t="shared" si="248"/>
        <v/>
      </c>
      <c r="AB3201" s="416" t="e">
        <f t="shared" si="249"/>
        <v>#N/A</v>
      </c>
      <c r="AC3201" s="416" t="e">
        <f t="shared" si="250"/>
        <v>#N/A</v>
      </c>
    </row>
    <row r="3202" ht="22.5" customHeight="1" spans="1:29">
      <c r="A3202" s="421"/>
      <c r="B3202" s="422"/>
      <c r="C3202" s="422"/>
      <c r="D3202" s="421"/>
      <c r="E3202" s="421"/>
      <c r="F3202" s="421"/>
      <c r="G3202" s="421"/>
      <c r="H3202" s="421"/>
      <c r="I3202" s="421"/>
      <c r="J3202" s="421"/>
      <c r="K3202" s="421"/>
      <c r="L3202" s="421"/>
      <c r="M3202" s="421"/>
      <c r="N3202" s="426"/>
      <c r="O3202" s="426"/>
      <c r="P3202" s="427"/>
      <c r="Q3202" s="427"/>
      <c r="R3202" s="426"/>
      <c r="S3202" s="426"/>
      <c r="T3202" s="426"/>
      <c r="U3202" s="426"/>
      <c r="V3202" s="426"/>
      <c r="W3202" s="426"/>
      <c r="X3202" s="427"/>
      <c r="Y3202" s="416" t="e">
        <f t="shared" si="246"/>
        <v>#N/A</v>
      </c>
      <c r="Z3202" s="416" t="e">
        <f t="shared" si="247"/>
        <v>#N/A</v>
      </c>
      <c r="AA3202" s="416" t="str">
        <f t="shared" si="248"/>
        <v/>
      </c>
      <c r="AB3202" s="416" t="e">
        <f t="shared" si="249"/>
        <v>#N/A</v>
      </c>
      <c r="AC3202" s="416" t="e">
        <f t="shared" si="250"/>
        <v>#N/A</v>
      </c>
    </row>
    <row r="3203" ht="22.5" customHeight="1" spans="1:29">
      <c r="A3203" s="421"/>
      <c r="B3203" s="422"/>
      <c r="C3203" s="422"/>
      <c r="D3203" s="421"/>
      <c r="E3203" s="421"/>
      <c r="F3203" s="421"/>
      <c r="G3203" s="421"/>
      <c r="H3203" s="421"/>
      <c r="I3203" s="421"/>
      <c r="J3203" s="421"/>
      <c r="K3203" s="421"/>
      <c r="L3203" s="421"/>
      <c r="M3203" s="421"/>
      <c r="N3203" s="426"/>
      <c r="O3203" s="426"/>
      <c r="P3203" s="427"/>
      <c r="Q3203" s="427"/>
      <c r="R3203" s="426"/>
      <c r="S3203" s="426"/>
      <c r="T3203" s="426"/>
      <c r="U3203" s="426"/>
      <c r="V3203" s="426"/>
      <c r="W3203" s="426"/>
      <c r="X3203" s="427"/>
      <c r="Y3203" s="416" t="e">
        <f t="shared" si="246"/>
        <v>#N/A</v>
      </c>
      <c r="Z3203" s="416" t="e">
        <f t="shared" si="247"/>
        <v>#N/A</v>
      </c>
      <c r="AA3203" s="416" t="str">
        <f t="shared" si="248"/>
        <v/>
      </c>
      <c r="AB3203" s="416" t="e">
        <f t="shared" si="249"/>
        <v>#N/A</v>
      </c>
      <c r="AC3203" s="416" t="e">
        <f t="shared" si="250"/>
        <v>#N/A</v>
      </c>
    </row>
    <row r="3204" ht="22.5" customHeight="1" spans="1:29">
      <c r="A3204" s="421"/>
      <c r="B3204" s="422"/>
      <c r="C3204" s="422"/>
      <c r="D3204" s="421"/>
      <c r="E3204" s="421"/>
      <c r="F3204" s="421"/>
      <c r="G3204" s="421"/>
      <c r="H3204" s="421"/>
      <c r="I3204" s="421"/>
      <c r="J3204" s="421"/>
      <c r="K3204" s="421"/>
      <c r="L3204" s="421"/>
      <c r="M3204" s="421"/>
      <c r="N3204" s="426"/>
      <c r="O3204" s="426"/>
      <c r="P3204" s="427"/>
      <c r="Q3204" s="427"/>
      <c r="R3204" s="426"/>
      <c r="S3204" s="426"/>
      <c r="T3204" s="426"/>
      <c r="U3204" s="426"/>
      <c r="V3204" s="426"/>
      <c r="W3204" s="426"/>
      <c r="X3204" s="427"/>
      <c r="Y3204" s="416" t="e">
        <f t="shared" si="246"/>
        <v>#N/A</v>
      </c>
      <c r="Z3204" s="416" t="e">
        <f t="shared" si="247"/>
        <v>#N/A</v>
      </c>
      <c r="AA3204" s="416" t="str">
        <f t="shared" si="248"/>
        <v/>
      </c>
      <c r="AB3204" s="416" t="e">
        <f t="shared" si="249"/>
        <v>#N/A</v>
      </c>
      <c r="AC3204" s="416" t="e">
        <f t="shared" si="250"/>
        <v>#N/A</v>
      </c>
    </row>
    <row r="3205" ht="22.5" customHeight="1" spans="1:29">
      <c r="A3205" s="421"/>
      <c r="B3205" s="422"/>
      <c r="C3205" s="422"/>
      <c r="D3205" s="421"/>
      <c r="E3205" s="421"/>
      <c r="F3205" s="421"/>
      <c r="G3205" s="421"/>
      <c r="H3205" s="421"/>
      <c r="I3205" s="421"/>
      <c r="J3205" s="421"/>
      <c r="K3205" s="421"/>
      <c r="L3205" s="421"/>
      <c r="M3205" s="421"/>
      <c r="N3205" s="426"/>
      <c r="O3205" s="426"/>
      <c r="P3205" s="427"/>
      <c r="Q3205" s="427"/>
      <c r="R3205" s="426"/>
      <c r="S3205" s="426"/>
      <c r="T3205" s="426"/>
      <c r="U3205" s="426"/>
      <c r="V3205" s="426"/>
      <c r="W3205" s="426"/>
      <c r="X3205" s="427"/>
      <c r="Y3205" s="416" t="e">
        <f t="shared" si="246"/>
        <v>#N/A</v>
      </c>
      <c r="Z3205" s="416" t="e">
        <f t="shared" si="247"/>
        <v>#N/A</v>
      </c>
      <c r="AA3205" s="416" t="str">
        <f t="shared" si="248"/>
        <v/>
      </c>
      <c r="AB3205" s="416" t="e">
        <f t="shared" si="249"/>
        <v>#N/A</v>
      </c>
      <c r="AC3205" s="416" t="e">
        <f t="shared" si="250"/>
        <v>#N/A</v>
      </c>
    </row>
    <row r="3206" ht="22.5" customHeight="1" spans="1:29">
      <c r="A3206" s="421"/>
      <c r="B3206" s="422"/>
      <c r="C3206" s="422"/>
      <c r="D3206" s="421"/>
      <c r="E3206" s="421"/>
      <c r="F3206" s="421"/>
      <c r="G3206" s="421"/>
      <c r="H3206" s="421"/>
      <c r="I3206" s="421"/>
      <c r="J3206" s="421"/>
      <c r="K3206" s="421"/>
      <c r="L3206" s="421"/>
      <c r="M3206" s="421"/>
      <c r="N3206" s="426"/>
      <c r="O3206" s="426"/>
      <c r="P3206" s="427"/>
      <c r="Q3206" s="427"/>
      <c r="R3206" s="426"/>
      <c r="S3206" s="426"/>
      <c r="T3206" s="426"/>
      <c r="U3206" s="426"/>
      <c r="V3206" s="426"/>
      <c r="W3206" s="426"/>
      <c r="X3206" s="427"/>
      <c r="Y3206" s="416" t="e">
        <f t="shared" si="246"/>
        <v>#N/A</v>
      </c>
      <c r="Z3206" s="416" t="e">
        <f t="shared" si="247"/>
        <v>#N/A</v>
      </c>
      <c r="AA3206" s="416" t="str">
        <f t="shared" si="248"/>
        <v/>
      </c>
      <c r="AB3206" s="416" t="e">
        <f t="shared" si="249"/>
        <v>#N/A</v>
      </c>
      <c r="AC3206" s="416" t="e">
        <f t="shared" si="250"/>
        <v>#N/A</v>
      </c>
    </row>
    <row r="3207" ht="22.5" customHeight="1" spans="1:29">
      <c r="A3207" s="421"/>
      <c r="B3207" s="422"/>
      <c r="C3207" s="422"/>
      <c r="D3207" s="421"/>
      <c r="E3207" s="421"/>
      <c r="F3207" s="421"/>
      <c r="G3207" s="421"/>
      <c r="H3207" s="421"/>
      <c r="I3207" s="421"/>
      <c r="J3207" s="421"/>
      <c r="K3207" s="421"/>
      <c r="L3207" s="421"/>
      <c r="M3207" s="421"/>
      <c r="N3207" s="426"/>
      <c r="O3207" s="426"/>
      <c r="P3207" s="427"/>
      <c r="Q3207" s="427"/>
      <c r="R3207" s="426"/>
      <c r="S3207" s="426"/>
      <c r="T3207" s="426"/>
      <c r="U3207" s="426"/>
      <c r="V3207" s="426"/>
      <c r="W3207" s="426"/>
      <c r="X3207" s="427"/>
      <c r="Y3207" s="416" t="e">
        <f t="shared" ref="Y3207:Y3270" si="251">_xlfn.IFS(LEFT(M3207,3)="003","三保支出",LEFT(M3207,3)="004","刚性支出",LEFT(M3207,3)="000","促发展支出")</f>
        <v>#N/A</v>
      </c>
      <c r="Z3207" s="416" t="e">
        <f t="shared" ref="Z3207:Z3270" si="252">_xlfn.IFS(LEFT(E3207,1)="3","项目支出",LEFT(E3207,1)="1","人员类支出",LEFT(E3207,1)="2","运转类支出")</f>
        <v>#N/A</v>
      </c>
      <c r="AA3207" s="416" t="str">
        <f t="shared" ref="AA3207:AA3270" si="253">LEFT(H3207,7)</f>
        <v/>
      </c>
      <c r="AB3207" s="416" t="e">
        <f t="shared" ref="AB3207:AB3270" si="254">_xlfn.IFS(LEFT(M3207,6)="003001","保工资",LEFT(M3207,6)="003002","保运转",LEFT(M3207,6)="003003","保基本民生")</f>
        <v>#N/A</v>
      </c>
      <c r="AC3207" s="416" t="e">
        <f t="shared" ref="AC3207:AC3270" si="255">IF(Z3207="项目支出","否","是")</f>
        <v>#N/A</v>
      </c>
    </row>
    <row r="3208" ht="22.5" customHeight="1" spans="1:29">
      <c r="A3208" s="421"/>
      <c r="B3208" s="422"/>
      <c r="C3208" s="422"/>
      <c r="D3208" s="421"/>
      <c r="E3208" s="421"/>
      <c r="F3208" s="421"/>
      <c r="G3208" s="421"/>
      <c r="H3208" s="421"/>
      <c r="I3208" s="421"/>
      <c r="J3208" s="421"/>
      <c r="K3208" s="421"/>
      <c r="L3208" s="421"/>
      <c r="M3208" s="421"/>
      <c r="N3208" s="426"/>
      <c r="O3208" s="426"/>
      <c r="P3208" s="427"/>
      <c r="Q3208" s="427"/>
      <c r="R3208" s="426"/>
      <c r="S3208" s="426"/>
      <c r="T3208" s="426"/>
      <c r="U3208" s="426"/>
      <c r="V3208" s="426"/>
      <c r="W3208" s="426"/>
      <c r="X3208" s="427"/>
      <c r="Y3208" s="416" t="e">
        <f t="shared" si="251"/>
        <v>#N/A</v>
      </c>
      <c r="Z3208" s="416" t="e">
        <f t="shared" si="252"/>
        <v>#N/A</v>
      </c>
      <c r="AA3208" s="416" t="str">
        <f t="shared" si="253"/>
        <v/>
      </c>
      <c r="AB3208" s="416" t="e">
        <f t="shared" si="254"/>
        <v>#N/A</v>
      </c>
      <c r="AC3208" s="416" t="e">
        <f t="shared" si="255"/>
        <v>#N/A</v>
      </c>
    </row>
    <row r="3209" ht="22.5" customHeight="1" spans="1:29">
      <c r="A3209" s="421"/>
      <c r="B3209" s="422"/>
      <c r="C3209" s="422"/>
      <c r="D3209" s="421"/>
      <c r="E3209" s="421"/>
      <c r="F3209" s="421"/>
      <c r="G3209" s="421"/>
      <c r="H3209" s="421"/>
      <c r="I3209" s="421"/>
      <c r="J3209" s="421"/>
      <c r="K3209" s="421"/>
      <c r="L3209" s="421"/>
      <c r="M3209" s="421"/>
      <c r="N3209" s="426"/>
      <c r="O3209" s="426"/>
      <c r="P3209" s="427"/>
      <c r="Q3209" s="427"/>
      <c r="R3209" s="426"/>
      <c r="S3209" s="426"/>
      <c r="T3209" s="426"/>
      <c r="U3209" s="426"/>
      <c r="V3209" s="426"/>
      <c r="W3209" s="426"/>
      <c r="X3209" s="427"/>
      <c r="Y3209" s="416" t="e">
        <f t="shared" si="251"/>
        <v>#N/A</v>
      </c>
      <c r="Z3209" s="416" t="e">
        <f t="shared" si="252"/>
        <v>#N/A</v>
      </c>
      <c r="AA3209" s="416" t="str">
        <f t="shared" si="253"/>
        <v/>
      </c>
      <c r="AB3209" s="416" t="e">
        <f t="shared" si="254"/>
        <v>#N/A</v>
      </c>
      <c r="AC3209" s="416" t="e">
        <f t="shared" si="255"/>
        <v>#N/A</v>
      </c>
    </row>
    <row r="3210" ht="22.5" customHeight="1" spans="1:29">
      <c r="A3210" s="421"/>
      <c r="B3210" s="422"/>
      <c r="C3210" s="422"/>
      <c r="D3210" s="421"/>
      <c r="E3210" s="421"/>
      <c r="F3210" s="421"/>
      <c r="G3210" s="421"/>
      <c r="H3210" s="421"/>
      <c r="I3210" s="421"/>
      <c r="J3210" s="421"/>
      <c r="K3210" s="421"/>
      <c r="L3210" s="421"/>
      <c r="M3210" s="421"/>
      <c r="N3210" s="426"/>
      <c r="O3210" s="426"/>
      <c r="P3210" s="427"/>
      <c r="Q3210" s="427"/>
      <c r="R3210" s="426"/>
      <c r="S3210" s="426"/>
      <c r="T3210" s="426"/>
      <c r="U3210" s="426"/>
      <c r="V3210" s="426"/>
      <c r="W3210" s="426"/>
      <c r="X3210" s="427"/>
      <c r="Y3210" s="416" t="e">
        <f t="shared" si="251"/>
        <v>#N/A</v>
      </c>
      <c r="Z3210" s="416" t="e">
        <f t="shared" si="252"/>
        <v>#N/A</v>
      </c>
      <c r="AA3210" s="416" t="str">
        <f t="shared" si="253"/>
        <v/>
      </c>
      <c r="AB3210" s="416" t="e">
        <f t="shared" si="254"/>
        <v>#N/A</v>
      </c>
      <c r="AC3210" s="416" t="e">
        <f t="shared" si="255"/>
        <v>#N/A</v>
      </c>
    </row>
    <row r="3211" ht="22.5" customHeight="1" spans="1:29">
      <c r="A3211" s="421"/>
      <c r="B3211" s="422"/>
      <c r="C3211" s="422"/>
      <c r="D3211" s="421"/>
      <c r="E3211" s="421"/>
      <c r="F3211" s="421"/>
      <c r="G3211" s="421"/>
      <c r="H3211" s="421"/>
      <c r="I3211" s="421"/>
      <c r="J3211" s="421"/>
      <c r="K3211" s="421"/>
      <c r="L3211" s="421"/>
      <c r="M3211" s="421"/>
      <c r="N3211" s="426"/>
      <c r="O3211" s="426"/>
      <c r="P3211" s="427"/>
      <c r="Q3211" s="427"/>
      <c r="R3211" s="426"/>
      <c r="S3211" s="426"/>
      <c r="T3211" s="426"/>
      <c r="U3211" s="426"/>
      <c r="V3211" s="426"/>
      <c r="W3211" s="426"/>
      <c r="X3211" s="427"/>
      <c r="Y3211" s="416" t="e">
        <f t="shared" si="251"/>
        <v>#N/A</v>
      </c>
      <c r="Z3211" s="416" t="e">
        <f t="shared" si="252"/>
        <v>#N/A</v>
      </c>
      <c r="AA3211" s="416" t="str">
        <f t="shared" si="253"/>
        <v/>
      </c>
      <c r="AB3211" s="416" t="e">
        <f t="shared" si="254"/>
        <v>#N/A</v>
      </c>
      <c r="AC3211" s="416" t="e">
        <f t="shared" si="255"/>
        <v>#N/A</v>
      </c>
    </row>
    <row r="3212" ht="22.5" customHeight="1" spans="1:29">
      <c r="A3212" s="421"/>
      <c r="B3212" s="422"/>
      <c r="C3212" s="422"/>
      <c r="D3212" s="421"/>
      <c r="E3212" s="421"/>
      <c r="F3212" s="421"/>
      <c r="G3212" s="421"/>
      <c r="H3212" s="421"/>
      <c r="I3212" s="421"/>
      <c r="J3212" s="421"/>
      <c r="K3212" s="421"/>
      <c r="L3212" s="421"/>
      <c r="M3212" s="421"/>
      <c r="N3212" s="426"/>
      <c r="O3212" s="426"/>
      <c r="P3212" s="427"/>
      <c r="Q3212" s="427"/>
      <c r="R3212" s="426"/>
      <c r="S3212" s="426"/>
      <c r="T3212" s="426"/>
      <c r="U3212" s="426"/>
      <c r="V3212" s="426"/>
      <c r="W3212" s="426"/>
      <c r="X3212" s="427"/>
      <c r="Y3212" s="416" t="e">
        <f t="shared" si="251"/>
        <v>#N/A</v>
      </c>
      <c r="Z3212" s="416" t="e">
        <f t="shared" si="252"/>
        <v>#N/A</v>
      </c>
      <c r="AA3212" s="416" t="str">
        <f t="shared" si="253"/>
        <v/>
      </c>
      <c r="AB3212" s="416" t="e">
        <f t="shared" si="254"/>
        <v>#N/A</v>
      </c>
      <c r="AC3212" s="416" t="e">
        <f t="shared" si="255"/>
        <v>#N/A</v>
      </c>
    </row>
    <row r="3213" ht="22.5" customHeight="1" spans="1:29">
      <c r="A3213" s="421"/>
      <c r="B3213" s="422"/>
      <c r="C3213" s="422"/>
      <c r="D3213" s="421"/>
      <c r="E3213" s="421"/>
      <c r="F3213" s="421"/>
      <c r="G3213" s="421"/>
      <c r="H3213" s="421"/>
      <c r="I3213" s="421"/>
      <c r="J3213" s="421"/>
      <c r="K3213" s="421"/>
      <c r="L3213" s="421"/>
      <c r="M3213" s="421"/>
      <c r="N3213" s="426"/>
      <c r="O3213" s="426"/>
      <c r="P3213" s="427"/>
      <c r="Q3213" s="427"/>
      <c r="R3213" s="426"/>
      <c r="S3213" s="426"/>
      <c r="T3213" s="426"/>
      <c r="U3213" s="426"/>
      <c r="V3213" s="426"/>
      <c r="W3213" s="426"/>
      <c r="X3213" s="427"/>
      <c r="Y3213" s="416" t="e">
        <f t="shared" si="251"/>
        <v>#N/A</v>
      </c>
      <c r="Z3213" s="416" t="e">
        <f t="shared" si="252"/>
        <v>#N/A</v>
      </c>
      <c r="AA3213" s="416" t="str">
        <f t="shared" si="253"/>
        <v/>
      </c>
      <c r="AB3213" s="416" t="e">
        <f t="shared" si="254"/>
        <v>#N/A</v>
      </c>
      <c r="AC3213" s="416" t="e">
        <f t="shared" si="255"/>
        <v>#N/A</v>
      </c>
    </row>
    <row r="3214" ht="22.5" customHeight="1" spans="1:29">
      <c r="A3214" s="421"/>
      <c r="B3214" s="422"/>
      <c r="C3214" s="422"/>
      <c r="D3214" s="421"/>
      <c r="E3214" s="421"/>
      <c r="F3214" s="421"/>
      <c r="G3214" s="421"/>
      <c r="H3214" s="421"/>
      <c r="I3214" s="421"/>
      <c r="J3214" s="421"/>
      <c r="K3214" s="421"/>
      <c r="L3214" s="421"/>
      <c r="M3214" s="421"/>
      <c r="N3214" s="426"/>
      <c r="O3214" s="426"/>
      <c r="P3214" s="427"/>
      <c r="Q3214" s="427"/>
      <c r="R3214" s="426"/>
      <c r="S3214" s="426"/>
      <c r="T3214" s="426"/>
      <c r="U3214" s="426"/>
      <c r="V3214" s="426"/>
      <c r="W3214" s="426"/>
      <c r="X3214" s="427"/>
      <c r="Y3214" s="416" t="e">
        <f t="shared" si="251"/>
        <v>#N/A</v>
      </c>
      <c r="Z3214" s="416" t="e">
        <f t="shared" si="252"/>
        <v>#N/A</v>
      </c>
      <c r="AA3214" s="416" t="str">
        <f t="shared" si="253"/>
        <v/>
      </c>
      <c r="AB3214" s="416" t="e">
        <f t="shared" si="254"/>
        <v>#N/A</v>
      </c>
      <c r="AC3214" s="416" t="e">
        <f t="shared" si="255"/>
        <v>#N/A</v>
      </c>
    </row>
    <row r="3215" ht="22.5" customHeight="1" spans="1:29">
      <c r="A3215" s="421"/>
      <c r="B3215" s="422"/>
      <c r="C3215" s="422"/>
      <c r="D3215" s="421"/>
      <c r="E3215" s="421"/>
      <c r="F3215" s="421"/>
      <c r="G3215" s="421"/>
      <c r="H3215" s="421"/>
      <c r="I3215" s="421"/>
      <c r="J3215" s="421"/>
      <c r="K3215" s="421"/>
      <c r="L3215" s="421"/>
      <c r="M3215" s="421"/>
      <c r="N3215" s="426"/>
      <c r="O3215" s="426"/>
      <c r="P3215" s="427"/>
      <c r="Q3215" s="427"/>
      <c r="R3215" s="426"/>
      <c r="S3215" s="426"/>
      <c r="T3215" s="426"/>
      <c r="U3215" s="426"/>
      <c r="V3215" s="426"/>
      <c r="W3215" s="426"/>
      <c r="X3215" s="427"/>
      <c r="Y3215" s="416" t="e">
        <f t="shared" si="251"/>
        <v>#N/A</v>
      </c>
      <c r="Z3215" s="416" t="e">
        <f t="shared" si="252"/>
        <v>#N/A</v>
      </c>
      <c r="AA3215" s="416" t="str">
        <f t="shared" si="253"/>
        <v/>
      </c>
      <c r="AB3215" s="416" t="e">
        <f t="shared" si="254"/>
        <v>#N/A</v>
      </c>
      <c r="AC3215" s="416" t="e">
        <f t="shared" si="255"/>
        <v>#N/A</v>
      </c>
    </row>
    <row r="3216" ht="22.5" customHeight="1" spans="1:29">
      <c r="A3216" s="421"/>
      <c r="B3216" s="422"/>
      <c r="C3216" s="422"/>
      <c r="D3216" s="421"/>
      <c r="E3216" s="421"/>
      <c r="F3216" s="421"/>
      <c r="G3216" s="421"/>
      <c r="H3216" s="421"/>
      <c r="I3216" s="421"/>
      <c r="J3216" s="421"/>
      <c r="K3216" s="421"/>
      <c r="L3216" s="421"/>
      <c r="M3216" s="421"/>
      <c r="N3216" s="426"/>
      <c r="O3216" s="426"/>
      <c r="P3216" s="427"/>
      <c r="Q3216" s="427"/>
      <c r="R3216" s="426"/>
      <c r="S3216" s="426"/>
      <c r="T3216" s="426"/>
      <c r="U3216" s="426"/>
      <c r="V3216" s="426"/>
      <c r="W3216" s="426"/>
      <c r="X3216" s="427"/>
      <c r="Y3216" s="416" t="e">
        <f t="shared" si="251"/>
        <v>#N/A</v>
      </c>
      <c r="Z3216" s="416" t="e">
        <f t="shared" si="252"/>
        <v>#N/A</v>
      </c>
      <c r="AA3216" s="416" t="str">
        <f t="shared" si="253"/>
        <v/>
      </c>
      <c r="AB3216" s="416" t="e">
        <f t="shared" si="254"/>
        <v>#N/A</v>
      </c>
      <c r="AC3216" s="416" t="e">
        <f t="shared" si="255"/>
        <v>#N/A</v>
      </c>
    </row>
    <row r="3217" ht="22.5" customHeight="1" spans="1:29">
      <c r="A3217" s="421"/>
      <c r="B3217" s="422"/>
      <c r="C3217" s="422"/>
      <c r="D3217" s="421"/>
      <c r="E3217" s="421"/>
      <c r="F3217" s="421"/>
      <c r="G3217" s="421"/>
      <c r="H3217" s="421"/>
      <c r="I3217" s="421"/>
      <c r="J3217" s="421"/>
      <c r="K3217" s="421"/>
      <c r="L3217" s="421"/>
      <c r="M3217" s="421"/>
      <c r="N3217" s="426"/>
      <c r="O3217" s="426"/>
      <c r="P3217" s="427"/>
      <c r="Q3217" s="427"/>
      <c r="R3217" s="426"/>
      <c r="S3217" s="426"/>
      <c r="T3217" s="426"/>
      <c r="U3217" s="426"/>
      <c r="V3217" s="426"/>
      <c r="W3217" s="426"/>
      <c r="X3217" s="427"/>
      <c r="Y3217" s="416" t="e">
        <f t="shared" si="251"/>
        <v>#N/A</v>
      </c>
      <c r="Z3217" s="416" t="e">
        <f t="shared" si="252"/>
        <v>#N/A</v>
      </c>
      <c r="AA3217" s="416" t="str">
        <f t="shared" si="253"/>
        <v/>
      </c>
      <c r="AB3217" s="416" t="e">
        <f t="shared" si="254"/>
        <v>#N/A</v>
      </c>
      <c r="AC3217" s="416" t="e">
        <f t="shared" si="255"/>
        <v>#N/A</v>
      </c>
    </row>
    <row r="3218" ht="22.5" customHeight="1" spans="1:29">
      <c r="A3218" s="421"/>
      <c r="B3218" s="422"/>
      <c r="C3218" s="422"/>
      <c r="D3218" s="421"/>
      <c r="E3218" s="421"/>
      <c r="F3218" s="421"/>
      <c r="G3218" s="421"/>
      <c r="H3218" s="421"/>
      <c r="I3218" s="421"/>
      <c r="J3218" s="421"/>
      <c r="K3218" s="421"/>
      <c r="L3218" s="421"/>
      <c r="M3218" s="421"/>
      <c r="N3218" s="426"/>
      <c r="O3218" s="426"/>
      <c r="P3218" s="427"/>
      <c r="Q3218" s="427"/>
      <c r="R3218" s="426"/>
      <c r="S3218" s="426"/>
      <c r="T3218" s="426"/>
      <c r="U3218" s="426"/>
      <c r="V3218" s="426"/>
      <c r="W3218" s="426"/>
      <c r="X3218" s="427"/>
      <c r="Y3218" s="416" t="e">
        <f t="shared" si="251"/>
        <v>#N/A</v>
      </c>
      <c r="Z3218" s="416" t="e">
        <f t="shared" si="252"/>
        <v>#N/A</v>
      </c>
      <c r="AA3218" s="416" t="str">
        <f t="shared" si="253"/>
        <v/>
      </c>
      <c r="AB3218" s="416" t="e">
        <f t="shared" si="254"/>
        <v>#N/A</v>
      </c>
      <c r="AC3218" s="416" t="e">
        <f t="shared" si="255"/>
        <v>#N/A</v>
      </c>
    </row>
    <row r="3219" ht="22.5" customHeight="1" spans="1:29">
      <c r="A3219" s="421"/>
      <c r="B3219" s="422"/>
      <c r="C3219" s="422"/>
      <c r="D3219" s="421"/>
      <c r="E3219" s="421"/>
      <c r="F3219" s="421"/>
      <c r="G3219" s="421"/>
      <c r="H3219" s="421"/>
      <c r="I3219" s="421"/>
      <c r="J3219" s="421"/>
      <c r="K3219" s="421"/>
      <c r="L3219" s="421"/>
      <c r="M3219" s="421"/>
      <c r="N3219" s="426"/>
      <c r="O3219" s="426"/>
      <c r="P3219" s="427"/>
      <c r="Q3219" s="427"/>
      <c r="R3219" s="426"/>
      <c r="S3219" s="426"/>
      <c r="T3219" s="426"/>
      <c r="U3219" s="426"/>
      <c r="V3219" s="426"/>
      <c r="W3219" s="426"/>
      <c r="X3219" s="427"/>
      <c r="Y3219" s="416" t="e">
        <f t="shared" si="251"/>
        <v>#N/A</v>
      </c>
      <c r="Z3219" s="416" t="e">
        <f t="shared" si="252"/>
        <v>#N/A</v>
      </c>
      <c r="AA3219" s="416" t="str">
        <f t="shared" si="253"/>
        <v/>
      </c>
      <c r="AB3219" s="416" t="e">
        <f t="shared" si="254"/>
        <v>#N/A</v>
      </c>
      <c r="AC3219" s="416" t="e">
        <f t="shared" si="255"/>
        <v>#N/A</v>
      </c>
    </row>
    <row r="3220" ht="22.5" customHeight="1" spans="1:29">
      <c r="A3220" s="421"/>
      <c r="B3220" s="422"/>
      <c r="C3220" s="422"/>
      <c r="D3220" s="421"/>
      <c r="E3220" s="421"/>
      <c r="F3220" s="421"/>
      <c r="G3220" s="421"/>
      <c r="H3220" s="421"/>
      <c r="I3220" s="421"/>
      <c r="J3220" s="421"/>
      <c r="K3220" s="421"/>
      <c r="L3220" s="421"/>
      <c r="M3220" s="421"/>
      <c r="N3220" s="426"/>
      <c r="O3220" s="426"/>
      <c r="P3220" s="427"/>
      <c r="Q3220" s="427"/>
      <c r="R3220" s="426"/>
      <c r="S3220" s="426"/>
      <c r="T3220" s="426"/>
      <c r="U3220" s="426"/>
      <c r="V3220" s="426"/>
      <c r="W3220" s="426"/>
      <c r="X3220" s="427"/>
      <c r="Y3220" s="416" t="e">
        <f t="shared" si="251"/>
        <v>#N/A</v>
      </c>
      <c r="Z3220" s="416" t="e">
        <f t="shared" si="252"/>
        <v>#N/A</v>
      </c>
      <c r="AA3220" s="416" t="str">
        <f t="shared" si="253"/>
        <v/>
      </c>
      <c r="AB3220" s="416" t="e">
        <f t="shared" si="254"/>
        <v>#N/A</v>
      </c>
      <c r="AC3220" s="416" t="e">
        <f t="shared" si="255"/>
        <v>#N/A</v>
      </c>
    </row>
    <row r="3221" ht="22.5" customHeight="1" spans="1:29">
      <c r="A3221" s="421"/>
      <c r="B3221" s="422"/>
      <c r="C3221" s="422"/>
      <c r="D3221" s="421"/>
      <c r="E3221" s="421"/>
      <c r="F3221" s="421"/>
      <c r="G3221" s="421"/>
      <c r="H3221" s="421"/>
      <c r="I3221" s="421"/>
      <c r="J3221" s="421"/>
      <c r="K3221" s="421"/>
      <c r="L3221" s="421"/>
      <c r="M3221" s="421"/>
      <c r="N3221" s="426"/>
      <c r="O3221" s="426"/>
      <c r="P3221" s="427"/>
      <c r="Q3221" s="427"/>
      <c r="R3221" s="426"/>
      <c r="S3221" s="426"/>
      <c r="T3221" s="426"/>
      <c r="U3221" s="426"/>
      <c r="V3221" s="426"/>
      <c r="W3221" s="426"/>
      <c r="X3221" s="427"/>
      <c r="Y3221" s="416" t="e">
        <f t="shared" si="251"/>
        <v>#N/A</v>
      </c>
      <c r="Z3221" s="416" t="e">
        <f t="shared" si="252"/>
        <v>#N/A</v>
      </c>
      <c r="AA3221" s="416" t="str">
        <f t="shared" si="253"/>
        <v/>
      </c>
      <c r="AB3221" s="416" t="e">
        <f t="shared" si="254"/>
        <v>#N/A</v>
      </c>
      <c r="AC3221" s="416" t="e">
        <f t="shared" si="255"/>
        <v>#N/A</v>
      </c>
    </row>
    <row r="3222" ht="22.5" customHeight="1" spans="1:29">
      <c r="A3222" s="421"/>
      <c r="B3222" s="422"/>
      <c r="C3222" s="422"/>
      <c r="D3222" s="421"/>
      <c r="E3222" s="421"/>
      <c r="F3222" s="421"/>
      <c r="G3222" s="421"/>
      <c r="H3222" s="421"/>
      <c r="I3222" s="421"/>
      <c r="J3222" s="421"/>
      <c r="K3222" s="421"/>
      <c r="L3222" s="421"/>
      <c r="M3222" s="421"/>
      <c r="N3222" s="426"/>
      <c r="O3222" s="426"/>
      <c r="P3222" s="427"/>
      <c r="Q3222" s="427"/>
      <c r="R3222" s="426"/>
      <c r="S3222" s="426"/>
      <c r="T3222" s="426"/>
      <c r="U3222" s="426"/>
      <c r="V3222" s="426"/>
      <c r="W3222" s="426"/>
      <c r="X3222" s="427"/>
      <c r="Y3222" s="416" t="e">
        <f t="shared" si="251"/>
        <v>#N/A</v>
      </c>
      <c r="Z3222" s="416" t="e">
        <f t="shared" si="252"/>
        <v>#N/A</v>
      </c>
      <c r="AA3222" s="416" t="str">
        <f t="shared" si="253"/>
        <v/>
      </c>
      <c r="AB3222" s="416" t="e">
        <f t="shared" si="254"/>
        <v>#N/A</v>
      </c>
      <c r="AC3222" s="416" t="e">
        <f t="shared" si="255"/>
        <v>#N/A</v>
      </c>
    </row>
    <row r="3223" ht="22.5" customHeight="1" spans="1:29">
      <c r="A3223" s="421"/>
      <c r="B3223" s="422"/>
      <c r="C3223" s="422"/>
      <c r="D3223" s="421"/>
      <c r="E3223" s="421"/>
      <c r="F3223" s="421"/>
      <c r="G3223" s="421"/>
      <c r="H3223" s="421"/>
      <c r="I3223" s="421"/>
      <c r="J3223" s="421"/>
      <c r="K3223" s="421"/>
      <c r="L3223" s="421"/>
      <c r="M3223" s="421"/>
      <c r="N3223" s="426"/>
      <c r="O3223" s="426"/>
      <c r="P3223" s="427"/>
      <c r="Q3223" s="427"/>
      <c r="R3223" s="426"/>
      <c r="S3223" s="426"/>
      <c r="T3223" s="426"/>
      <c r="U3223" s="426"/>
      <c r="V3223" s="426"/>
      <c r="W3223" s="426"/>
      <c r="X3223" s="427"/>
      <c r="Y3223" s="416" t="e">
        <f t="shared" si="251"/>
        <v>#N/A</v>
      </c>
      <c r="Z3223" s="416" t="e">
        <f t="shared" si="252"/>
        <v>#N/A</v>
      </c>
      <c r="AA3223" s="416" t="str">
        <f t="shared" si="253"/>
        <v/>
      </c>
      <c r="AB3223" s="416" t="e">
        <f t="shared" si="254"/>
        <v>#N/A</v>
      </c>
      <c r="AC3223" s="416" t="e">
        <f t="shared" si="255"/>
        <v>#N/A</v>
      </c>
    </row>
    <row r="3224" ht="22.5" customHeight="1" spans="1:29">
      <c r="A3224" s="421"/>
      <c r="B3224" s="422"/>
      <c r="C3224" s="422"/>
      <c r="D3224" s="421"/>
      <c r="E3224" s="421"/>
      <c r="F3224" s="421"/>
      <c r="G3224" s="421"/>
      <c r="H3224" s="421"/>
      <c r="I3224" s="421"/>
      <c r="J3224" s="421"/>
      <c r="K3224" s="421"/>
      <c r="L3224" s="421"/>
      <c r="M3224" s="421"/>
      <c r="N3224" s="426"/>
      <c r="O3224" s="426"/>
      <c r="P3224" s="427"/>
      <c r="Q3224" s="427"/>
      <c r="R3224" s="426"/>
      <c r="S3224" s="426"/>
      <c r="T3224" s="426"/>
      <c r="U3224" s="426"/>
      <c r="V3224" s="426"/>
      <c r="W3224" s="426"/>
      <c r="X3224" s="427"/>
      <c r="Y3224" s="416" t="e">
        <f t="shared" si="251"/>
        <v>#N/A</v>
      </c>
      <c r="Z3224" s="416" t="e">
        <f t="shared" si="252"/>
        <v>#N/A</v>
      </c>
      <c r="AA3224" s="416" t="str">
        <f t="shared" si="253"/>
        <v/>
      </c>
      <c r="AB3224" s="416" t="e">
        <f t="shared" si="254"/>
        <v>#N/A</v>
      </c>
      <c r="AC3224" s="416" t="e">
        <f t="shared" si="255"/>
        <v>#N/A</v>
      </c>
    </row>
    <row r="3225" ht="22.5" customHeight="1" spans="1:29">
      <c r="A3225" s="421"/>
      <c r="B3225" s="422"/>
      <c r="C3225" s="422"/>
      <c r="D3225" s="421"/>
      <c r="E3225" s="421"/>
      <c r="F3225" s="421"/>
      <c r="G3225" s="421"/>
      <c r="H3225" s="421"/>
      <c r="I3225" s="421"/>
      <c r="J3225" s="421"/>
      <c r="K3225" s="421"/>
      <c r="L3225" s="421"/>
      <c r="M3225" s="421"/>
      <c r="N3225" s="426"/>
      <c r="O3225" s="426"/>
      <c r="P3225" s="427"/>
      <c r="Q3225" s="427"/>
      <c r="R3225" s="426"/>
      <c r="S3225" s="426"/>
      <c r="T3225" s="426"/>
      <c r="U3225" s="426"/>
      <c r="V3225" s="426"/>
      <c r="W3225" s="426"/>
      <c r="X3225" s="427"/>
      <c r="Y3225" s="416" t="e">
        <f t="shared" si="251"/>
        <v>#N/A</v>
      </c>
      <c r="Z3225" s="416" t="e">
        <f t="shared" si="252"/>
        <v>#N/A</v>
      </c>
      <c r="AA3225" s="416" t="str">
        <f t="shared" si="253"/>
        <v/>
      </c>
      <c r="AB3225" s="416" t="e">
        <f t="shared" si="254"/>
        <v>#N/A</v>
      </c>
      <c r="AC3225" s="416" t="e">
        <f t="shared" si="255"/>
        <v>#N/A</v>
      </c>
    </row>
    <row r="3226" ht="22.5" customHeight="1" spans="1:29">
      <c r="A3226" s="421"/>
      <c r="B3226" s="422"/>
      <c r="C3226" s="422"/>
      <c r="D3226" s="421"/>
      <c r="E3226" s="421"/>
      <c r="F3226" s="421"/>
      <c r="G3226" s="421"/>
      <c r="H3226" s="421"/>
      <c r="I3226" s="421"/>
      <c r="J3226" s="421"/>
      <c r="K3226" s="421"/>
      <c r="L3226" s="421"/>
      <c r="M3226" s="421"/>
      <c r="N3226" s="426"/>
      <c r="O3226" s="426"/>
      <c r="P3226" s="427"/>
      <c r="Q3226" s="427"/>
      <c r="R3226" s="426"/>
      <c r="S3226" s="426"/>
      <c r="T3226" s="426"/>
      <c r="U3226" s="426"/>
      <c r="V3226" s="426"/>
      <c r="W3226" s="426"/>
      <c r="X3226" s="427"/>
      <c r="Y3226" s="416" t="e">
        <f t="shared" si="251"/>
        <v>#N/A</v>
      </c>
      <c r="Z3226" s="416" t="e">
        <f t="shared" si="252"/>
        <v>#N/A</v>
      </c>
      <c r="AA3226" s="416" t="str">
        <f t="shared" si="253"/>
        <v/>
      </c>
      <c r="AB3226" s="416" t="e">
        <f t="shared" si="254"/>
        <v>#N/A</v>
      </c>
      <c r="AC3226" s="416" t="e">
        <f t="shared" si="255"/>
        <v>#N/A</v>
      </c>
    </row>
    <row r="3227" ht="22.5" customHeight="1" spans="1:29">
      <c r="A3227" s="421"/>
      <c r="B3227" s="422"/>
      <c r="C3227" s="422"/>
      <c r="D3227" s="421"/>
      <c r="E3227" s="421"/>
      <c r="F3227" s="421"/>
      <c r="G3227" s="421"/>
      <c r="H3227" s="421"/>
      <c r="I3227" s="421"/>
      <c r="J3227" s="421"/>
      <c r="K3227" s="421"/>
      <c r="L3227" s="421"/>
      <c r="M3227" s="421"/>
      <c r="N3227" s="426"/>
      <c r="O3227" s="426"/>
      <c r="P3227" s="427"/>
      <c r="Q3227" s="427"/>
      <c r="R3227" s="426"/>
      <c r="S3227" s="426"/>
      <c r="T3227" s="426"/>
      <c r="U3227" s="426"/>
      <c r="V3227" s="426"/>
      <c r="W3227" s="426"/>
      <c r="X3227" s="427"/>
      <c r="Y3227" s="416" t="e">
        <f t="shared" si="251"/>
        <v>#N/A</v>
      </c>
      <c r="Z3227" s="416" t="e">
        <f t="shared" si="252"/>
        <v>#N/A</v>
      </c>
      <c r="AA3227" s="416" t="str">
        <f t="shared" si="253"/>
        <v/>
      </c>
      <c r="AB3227" s="416" t="e">
        <f t="shared" si="254"/>
        <v>#N/A</v>
      </c>
      <c r="AC3227" s="416" t="e">
        <f t="shared" si="255"/>
        <v>#N/A</v>
      </c>
    </row>
    <row r="3228" ht="22.5" customHeight="1" spans="1:29">
      <c r="A3228" s="421"/>
      <c r="B3228" s="422"/>
      <c r="C3228" s="422"/>
      <c r="D3228" s="421"/>
      <c r="E3228" s="421"/>
      <c r="F3228" s="421"/>
      <c r="G3228" s="421"/>
      <c r="H3228" s="421"/>
      <c r="I3228" s="421"/>
      <c r="J3228" s="421"/>
      <c r="K3228" s="421"/>
      <c r="L3228" s="421"/>
      <c r="M3228" s="421"/>
      <c r="N3228" s="426"/>
      <c r="O3228" s="426"/>
      <c r="P3228" s="427"/>
      <c r="Q3228" s="427"/>
      <c r="R3228" s="426"/>
      <c r="S3228" s="426"/>
      <c r="T3228" s="426"/>
      <c r="U3228" s="426"/>
      <c r="V3228" s="426"/>
      <c r="W3228" s="426"/>
      <c r="X3228" s="427"/>
      <c r="Y3228" s="416" t="e">
        <f t="shared" si="251"/>
        <v>#N/A</v>
      </c>
      <c r="Z3228" s="416" t="e">
        <f t="shared" si="252"/>
        <v>#N/A</v>
      </c>
      <c r="AA3228" s="416" t="str">
        <f t="shared" si="253"/>
        <v/>
      </c>
      <c r="AB3228" s="416" t="e">
        <f t="shared" si="254"/>
        <v>#N/A</v>
      </c>
      <c r="AC3228" s="416" t="e">
        <f t="shared" si="255"/>
        <v>#N/A</v>
      </c>
    </row>
    <row r="3229" ht="22.5" customHeight="1" spans="1:29">
      <c r="A3229" s="421"/>
      <c r="B3229" s="422"/>
      <c r="C3229" s="422"/>
      <c r="D3229" s="421"/>
      <c r="E3229" s="421"/>
      <c r="F3229" s="421"/>
      <c r="G3229" s="421"/>
      <c r="H3229" s="421"/>
      <c r="I3229" s="421"/>
      <c r="J3229" s="421"/>
      <c r="K3229" s="421"/>
      <c r="L3229" s="421"/>
      <c r="M3229" s="421"/>
      <c r="N3229" s="426"/>
      <c r="O3229" s="426"/>
      <c r="P3229" s="427"/>
      <c r="Q3229" s="427"/>
      <c r="R3229" s="426"/>
      <c r="S3229" s="426"/>
      <c r="T3229" s="426"/>
      <c r="U3229" s="426"/>
      <c r="V3229" s="426"/>
      <c r="W3229" s="426"/>
      <c r="X3229" s="427"/>
      <c r="Y3229" s="416" t="e">
        <f t="shared" si="251"/>
        <v>#N/A</v>
      </c>
      <c r="Z3229" s="416" t="e">
        <f t="shared" si="252"/>
        <v>#N/A</v>
      </c>
      <c r="AA3229" s="416" t="str">
        <f t="shared" si="253"/>
        <v/>
      </c>
      <c r="AB3229" s="416" t="e">
        <f t="shared" si="254"/>
        <v>#N/A</v>
      </c>
      <c r="AC3229" s="416" t="e">
        <f t="shared" si="255"/>
        <v>#N/A</v>
      </c>
    </row>
    <row r="3230" ht="22.5" customHeight="1" spans="1:29">
      <c r="A3230" s="421"/>
      <c r="B3230" s="422"/>
      <c r="C3230" s="422"/>
      <c r="D3230" s="421"/>
      <c r="E3230" s="421"/>
      <c r="F3230" s="421"/>
      <c r="G3230" s="421"/>
      <c r="H3230" s="421"/>
      <c r="I3230" s="421"/>
      <c r="J3230" s="421"/>
      <c r="K3230" s="421"/>
      <c r="L3230" s="421"/>
      <c r="M3230" s="421"/>
      <c r="N3230" s="426"/>
      <c r="O3230" s="426"/>
      <c r="P3230" s="427"/>
      <c r="Q3230" s="427"/>
      <c r="R3230" s="426"/>
      <c r="S3230" s="426"/>
      <c r="T3230" s="426"/>
      <c r="U3230" s="426"/>
      <c r="V3230" s="426"/>
      <c r="W3230" s="426"/>
      <c r="X3230" s="427"/>
      <c r="Y3230" s="416" t="e">
        <f t="shared" si="251"/>
        <v>#N/A</v>
      </c>
      <c r="Z3230" s="416" t="e">
        <f t="shared" si="252"/>
        <v>#N/A</v>
      </c>
      <c r="AA3230" s="416" t="str">
        <f t="shared" si="253"/>
        <v/>
      </c>
      <c r="AB3230" s="416" t="e">
        <f t="shared" si="254"/>
        <v>#N/A</v>
      </c>
      <c r="AC3230" s="416" t="e">
        <f t="shared" si="255"/>
        <v>#N/A</v>
      </c>
    </row>
    <row r="3231" ht="22.5" customHeight="1" spans="1:29">
      <c r="A3231" s="421"/>
      <c r="B3231" s="422"/>
      <c r="C3231" s="422"/>
      <c r="D3231" s="421"/>
      <c r="E3231" s="421"/>
      <c r="F3231" s="421"/>
      <c r="G3231" s="421"/>
      <c r="H3231" s="421"/>
      <c r="I3231" s="421"/>
      <c r="J3231" s="421"/>
      <c r="K3231" s="421"/>
      <c r="L3231" s="421"/>
      <c r="M3231" s="421"/>
      <c r="N3231" s="426"/>
      <c r="O3231" s="426"/>
      <c r="P3231" s="427"/>
      <c r="Q3231" s="427"/>
      <c r="R3231" s="426"/>
      <c r="S3231" s="426"/>
      <c r="T3231" s="426"/>
      <c r="U3231" s="426"/>
      <c r="V3231" s="426"/>
      <c r="W3231" s="426"/>
      <c r="X3231" s="427"/>
      <c r="Y3231" s="416" t="e">
        <f t="shared" si="251"/>
        <v>#N/A</v>
      </c>
      <c r="Z3231" s="416" t="e">
        <f t="shared" si="252"/>
        <v>#N/A</v>
      </c>
      <c r="AA3231" s="416" t="str">
        <f t="shared" si="253"/>
        <v/>
      </c>
      <c r="AB3231" s="416" t="e">
        <f t="shared" si="254"/>
        <v>#N/A</v>
      </c>
      <c r="AC3231" s="416" t="e">
        <f t="shared" si="255"/>
        <v>#N/A</v>
      </c>
    </row>
    <row r="3232" ht="22.5" customHeight="1" spans="1:29">
      <c r="A3232" s="421"/>
      <c r="B3232" s="422"/>
      <c r="C3232" s="422"/>
      <c r="D3232" s="421"/>
      <c r="E3232" s="421"/>
      <c r="F3232" s="421"/>
      <c r="G3232" s="421"/>
      <c r="H3232" s="421"/>
      <c r="I3232" s="421"/>
      <c r="J3232" s="421"/>
      <c r="K3232" s="421"/>
      <c r="L3232" s="421"/>
      <c r="M3232" s="421"/>
      <c r="N3232" s="426"/>
      <c r="O3232" s="426"/>
      <c r="P3232" s="427"/>
      <c r="Q3232" s="427"/>
      <c r="R3232" s="426"/>
      <c r="S3232" s="426"/>
      <c r="T3232" s="426"/>
      <c r="U3232" s="426"/>
      <c r="V3232" s="426"/>
      <c r="W3232" s="426"/>
      <c r="X3232" s="427"/>
      <c r="Y3232" s="416" t="e">
        <f t="shared" si="251"/>
        <v>#N/A</v>
      </c>
      <c r="Z3232" s="416" t="e">
        <f t="shared" si="252"/>
        <v>#N/A</v>
      </c>
      <c r="AA3232" s="416" t="str">
        <f t="shared" si="253"/>
        <v/>
      </c>
      <c r="AB3232" s="416" t="e">
        <f t="shared" si="254"/>
        <v>#N/A</v>
      </c>
      <c r="AC3232" s="416" t="e">
        <f t="shared" si="255"/>
        <v>#N/A</v>
      </c>
    </row>
    <row r="3233" ht="22.5" customHeight="1" spans="1:29">
      <c r="A3233" s="421"/>
      <c r="B3233" s="422"/>
      <c r="C3233" s="422"/>
      <c r="D3233" s="421"/>
      <c r="E3233" s="421"/>
      <c r="F3233" s="421"/>
      <c r="G3233" s="421"/>
      <c r="H3233" s="421"/>
      <c r="I3233" s="421"/>
      <c r="J3233" s="421"/>
      <c r="K3233" s="421"/>
      <c r="L3233" s="421"/>
      <c r="M3233" s="421"/>
      <c r="N3233" s="426"/>
      <c r="O3233" s="426"/>
      <c r="P3233" s="427"/>
      <c r="Q3233" s="427"/>
      <c r="R3233" s="426"/>
      <c r="S3233" s="426"/>
      <c r="T3233" s="426"/>
      <c r="U3233" s="426"/>
      <c r="V3233" s="426"/>
      <c r="W3233" s="426"/>
      <c r="X3233" s="427"/>
      <c r="Y3233" s="416" t="e">
        <f t="shared" si="251"/>
        <v>#N/A</v>
      </c>
      <c r="Z3233" s="416" t="e">
        <f t="shared" si="252"/>
        <v>#N/A</v>
      </c>
      <c r="AA3233" s="416" t="str">
        <f t="shared" si="253"/>
        <v/>
      </c>
      <c r="AB3233" s="416" t="e">
        <f t="shared" si="254"/>
        <v>#N/A</v>
      </c>
      <c r="AC3233" s="416" t="e">
        <f t="shared" si="255"/>
        <v>#N/A</v>
      </c>
    </row>
    <row r="3234" ht="22.5" customHeight="1" spans="1:29">
      <c r="A3234" s="421"/>
      <c r="B3234" s="422"/>
      <c r="C3234" s="422"/>
      <c r="D3234" s="421"/>
      <c r="E3234" s="421"/>
      <c r="F3234" s="421"/>
      <c r="G3234" s="421"/>
      <c r="H3234" s="421"/>
      <c r="I3234" s="421"/>
      <c r="J3234" s="421"/>
      <c r="K3234" s="421"/>
      <c r="L3234" s="421"/>
      <c r="M3234" s="421"/>
      <c r="N3234" s="426"/>
      <c r="O3234" s="426"/>
      <c r="P3234" s="427"/>
      <c r="Q3234" s="427"/>
      <c r="R3234" s="426"/>
      <c r="S3234" s="426"/>
      <c r="T3234" s="426"/>
      <c r="U3234" s="426"/>
      <c r="V3234" s="426"/>
      <c r="W3234" s="426"/>
      <c r="X3234" s="427"/>
      <c r="Y3234" s="416" t="e">
        <f t="shared" si="251"/>
        <v>#N/A</v>
      </c>
      <c r="Z3234" s="416" t="e">
        <f t="shared" si="252"/>
        <v>#N/A</v>
      </c>
      <c r="AA3234" s="416" t="str">
        <f t="shared" si="253"/>
        <v/>
      </c>
      <c r="AB3234" s="416" t="e">
        <f t="shared" si="254"/>
        <v>#N/A</v>
      </c>
      <c r="AC3234" s="416" t="e">
        <f t="shared" si="255"/>
        <v>#N/A</v>
      </c>
    </row>
    <row r="3235" ht="22.5" customHeight="1" spans="1:29">
      <c r="A3235" s="421"/>
      <c r="B3235" s="422"/>
      <c r="C3235" s="422"/>
      <c r="D3235" s="421"/>
      <c r="E3235" s="421"/>
      <c r="F3235" s="421"/>
      <c r="G3235" s="421"/>
      <c r="H3235" s="421"/>
      <c r="I3235" s="421"/>
      <c r="J3235" s="421"/>
      <c r="K3235" s="421"/>
      <c r="L3235" s="421"/>
      <c r="M3235" s="421"/>
      <c r="N3235" s="426"/>
      <c r="O3235" s="426"/>
      <c r="P3235" s="427"/>
      <c r="Q3235" s="427"/>
      <c r="R3235" s="426"/>
      <c r="S3235" s="426"/>
      <c r="T3235" s="426"/>
      <c r="U3235" s="426"/>
      <c r="V3235" s="426"/>
      <c r="W3235" s="426"/>
      <c r="X3235" s="427"/>
      <c r="Y3235" s="416" t="e">
        <f t="shared" si="251"/>
        <v>#N/A</v>
      </c>
      <c r="Z3235" s="416" t="e">
        <f t="shared" si="252"/>
        <v>#N/A</v>
      </c>
      <c r="AA3235" s="416" t="str">
        <f t="shared" si="253"/>
        <v/>
      </c>
      <c r="AB3235" s="416" t="e">
        <f t="shared" si="254"/>
        <v>#N/A</v>
      </c>
      <c r="AC3235" s="416" t="e">
        <f t="shared" si="255"/>
        <v>#N/A</v>
      </c>
    </row>
    <row r="3236" ht="22.5" customHeight="1" spans="1:29">
      <c r="A3236" s="421"/>
      <c r="B3236" s="422"/>
      <c r="C3236" s="422"/>
      <c r="D3236" s="421"/>
      <c r="E3236" s="421"/>
      <c r="F3236" s="421"/>
      <c r="G3236" s="421"/>
      <c r="H3236" s="421"/>
      <c r="I3236" s="421"/>
      <c r="J3236" s="421"/>
      <c r="K3236" s="421"/>
      <c r="L3236" s="421"/>
      <c r="M3236" s="421"/>
      <c r="N3236" s="426"/>
      <c r="O3236" s="426"/>
      <c r="P3236" s="427"/>
      <c r="Q3236" s="427"/>
      <c r="R3236" s="426"/>
      <c r="S3236" s="426"/>
      <c r="T3236" s="426"/>
      <c r="U3236" s="426"/>
      <c r="V3236" s="426"/>
      <c r="W3236" s="426"/>
      <c r="X3236" s="427"/>
      <c r="Y3236" s="416" t="e">
        <f t="shared" si="251"/>
        <v>#N/A</v>
      </c>
      <c r="Z3236" s="416" t="e">
        <f t="shared" si="252"/>
        <v>#N/A</v>
      </c>
      <c r="AA3236" s="416" t="str">
        <f t="shared" si="253"/>
        <v/>
      </c>
      <c r="AB3236" s="416" t="e">
        <f t="shared" si="254"/>
        <v>#N/A</v>
      </c>
      <c r="AC3236" s="416" t="e">
        <f t="shared" si="255"/>
        <v>#N/A</v>
      </c>
    </row>
    <row r="3237" ht="22.5" customHeight="1" spans="1:29">
      <c r="A3237" s="421"/>
      <c r="B3237" s="422"/>
      <c r="C3237" s="422"/>
      <c r="D3237" s="421"/>
      <c r="E3237" s="421"/>
      <c r="F3237" s="421"/>
      <c r="G3237" s="421"/>
      <c r="H3237" s="421"/>
      <c r="I3237" s="421"/>
      <c r="J3237" s="421"/>
      <c r="K3237" s="421"/>
      <c r="L3237" s="421"/>
      <c r="M3237" s="421"/>
      <c r="N3237" s="426"/>
      <c r="O3237" s="426"/>
      <c r="P3237" s="427"/>
      <c r="Q3237" s="427"/>
      <c r="R3237" s="426"/>
      <c r="S3237" s="426"/>
      <c r="T3237" s="426"/>
      <c r="U3237" s="426"/>
      <c r="V3237" s="426"/>
      <c r="W3237" s="426"/>
      <c r="X3237" s="427"/>
      <c r="Y3237" s="416" t="e">
        <f t="shared" si="251"/>
        <v>#N/A</v>
      </c>
      <c r="Z3237" s="416" t="e">
        <f t="shared" si="252"/>
        <v>#N/A</v>
      </c>
      <c r="AA3237" s="416" t="str">
        <f t="shared" si="253"/>
        <v/>
      </c>
      <c r="AB3237" s="416" t="e">
        <f t="shared" si="254"/>
        <v>#N/A</v>
      </c>
      <c r="AC3237" s="416" t="e">
        <f t="shared" si="255"/>
        <v>#N/A</v>
      </c>
    </row>
    <row r="3238" ht="22.5" customHeight="1" spans="1:29">
      <c r="A3238" s="421"/>
      <c r="B3238" s="422"/>
      <c r="C3238" s="422"/>
      <c r="D3238" s="421"/>
      <c r="E3238" s="421"/>
      <c r="F3238" s="421"/>
      <c r="G3238" s="421"/>
      <c r="H3238" s="421"/>
      <c r="I3238" s="421"/>
      <c r="J3238" s="421"/>
      <c r="K3238" s="421"/>
      <c r="L3238" s="421"/>
      <c r="M3238" s="421"/>
      <c r="N3238" s="426"/>
      <c r="O3238" s="426"/>
      <c r="P3238" s="427"/>
      <c r="Q3238" s="427"/>
      <c r="R3238" s="426"/>
      <c r="S3238" s="426"/>
      <c r="T3238" s="426"/>
      <c r="U3238" s="426"/>
      <c r="V3238" s="426"/>
      <c r="W3238" s="426"/>
      <c r="X3238" s="427"/>
      <c r="Y3238" s="416" t="e">
        <f t="shared" si="251"/>
        <v>#N/A</v>
      </c>
      <c r="Z3238" s="416" t="e">
        <f t="shared" si="252"/>
        <v>#N/A</v>
      </c>
      <c r="AA3238" s="416" t="str">
        <f t="shared" si="253"/>
        <v/>
      </c>
      <c r="AB3238" s="416" t="e">
        <f t="shared" si="254"/>
        <v>#N/A</v>
      </c>
      <c r="AC3238" s="416" t="e">
        <f t="shared" si="255"/>
        <v>#N/A</v>
      </c>
    </row>
    <row r="3239" ht="22.5" customHeight="1" spans="1:29">
      <c r="A3239" s="421"/>
      <c r="B3239" s="422"/>
      <c r="C3239" s="422"/>
      <c r="D3239" s="421"/>
      <c r="E3239" s="421"/>
      <c r="F3239" s="421"/>
      <c r="G3239" s="421"/>
      <c r="H3239" s="421"/>
      <c r="I3239" s="421"/>
      <c r="J3239" s="421"/>
      <c r="K3239" s="421"/>
      <c r="L3239" s="421"/>
      <c r="M3239" s="421"/>
      <c r="N3239" s="426"/>
      <c r="O3239" s="426"/>
      <c r="P3239" s="427"/>
      <c r="Q3239" s="427"/>
      <c r="R3239" s="426"/>
      <c r="S3239" s="426"/>
      <c r="T3239" s="426"/>
      <c r="U3239" s="426"/>
      <c r="V3239" s="426"/>
      <c r="W3239" s="426"/>
      <c r="X3239" s="427"/>
      <c r="Y3239" s="416" t="e">
        <f t="shared" si="251"/>
        <v>#N/A</v>
      </c>
      <c r="Z3239" s="416" t="e">
        <f t="shared" si="252"/>
        <v>#N/A</v>
      </c>
      <c r="AA3239" s="416" t="str">
        <f t="shared" si="253"/>
        <v/>
      </c>
      <c r="AB3239" s="416" t="e">
        <f t="shared" si="254"/>
        <v>#N/A</v>
      </c>
      <c r="AC3239" s="416" t="e">
        <f t="shared" si="255"/>
        <v>#N/A</v>
      </c>
    </row>
    <row r="3240" ht="22.5" customHeight="1" spans="1:29">
      <c r="A3240" s="421"/>
      <c r="B3240" s="422"/>
      <c r="C3240" s="422"/>
      <c r="D3240" s="421"/>
      <c r="E3240" s="421"/>
      <c r="F3240" s="421"/>
      <c r="G3240" s="421"/>
      <c r="H3240" s="421"/>
      <c r="I3240" s="421"/>
      <c r="J3240" s="421"/>
      <c r="K3240" s="421"/>
      <c r="L3240" s="421"/>
      <c r="M3240" s="421"/>
      <c r="N3240" s="426"/>
      <c r="O3240" s="426"/>
      <c r="P3240" s="427"/>
      <c r="Q3240" s="427"/>
      <c r="R3240" s="426"/>
      <c r="S3240" s="426"/>
      <c r="T3240" s="426"/>
      <c r="U3240" s="426"/>
      <c r="V3240" s="426"/>
      <c r="W3240" s="426"/>
      <c r="X3240" s="427"/>
      <c r="Y3240" s="416" t="e">
        <f t="shared" si="251"/>
        <v>#N/A</v>
      </c>
      <c r="Z3240" s="416" t="e">
        <f t="shared" si="252"/>
        <v>#N/A</v>
      </c>
      <c r="AA3240" s="416" t="str">
        <f t="shared" si="253"/>
        <v/>
      </c>
      <c r="AB3240" s="416" t="e">
        <f t="shared" si="254"/>
        <v>#N/A</v>
      </c>
      <c r="AC3240" s="416" t="e">
        <f t="shared" si="255"/>
        <v>#N/A</v>
      </c>
    </row>
    <row r="3241" ht="22.5" customHeight="1" spans="1:29">
      <c r="A3241" s="421"/>
      <c r="B3241" s="422"/>
      <c r="C3241" s="422"/>
      <c r="D3241" s="421"/>
      <c r="E3241" s="421"/>
      <c r="F3241" s="421"/>
      <c r="G3241" s="421"/>
      <c r="H3241" s="421"/>
      <c r="I3241" s="421"/>
      <c r="J3241" s="421"/>
      <c r="K3241" s="421"/>
      <c r="L3241" s="421"/>
      <c r="M3241" s="421"/>
      <c r="N3241" s="426"/>
      <c r="O3241" s="426"/>
      <c r="P3241" s="427"/>
      <c r="Q3241" s="427"/>
      <c r="R3241" s="426"/>
      <c r="S3241" s="426"/>
      <c r="T3241" s="426"/>
      <c r="U3241" s="426"/>
      <c r="V3241" s="426"/>
      <c r="W3241" s="426"/>
      <c r="X3241" s="427"/>
      <c r="Y3241" s="416" t="e">
        <f t="shared" si="251"/>
        <v>#N/A</v>
      </c>
      <c r="Z3241" s="416" t="e">
        <f t="shared" si="252"/>
        <v>#N/A</v>
      </c>
      <c r="AA3241" s="416" t="str">
        <f t="shared" si="253"/>
        <v/>
      </c>
      <c r="AB3241" s="416" t="e">
        <f t="shared" si="254"/>
        <v>#N/A</v>
      </c>
      <c r="AC3241" s="416" t="e">
        <f t="shared" si="255"/>
        <v>#N/A</v>
      </c>
    </row>
    <row r="3242" ht="22.5" customHeight="1" spans="1:29">
      <c r="A3242" s="421"/>
      <c r="B3242" s="422"/>
      <c r="C3242" s="422"/>
      <c r="D3242" s="421"/>
      <c r="E3242" s="421"/>
      <c r="F3242" s="421"/>
      <c r="G3242" s="421"/>
      <c r="H3242" s="421"/>
      <c r="I3242" s="421"/>
      <c r="J3242" s="421"/>
      <c r="K3242" s="421"/>
      <c r="L3242" s="421"/>
      <c r="M3242" s="421"/>
      <c r="N3242" s="426"/>
      <c r="O3242" s="426"/>
      <c r="P3242" s="427"/>
      <c r="Q3242" s="427"/>
      <c r="R3242" s="426"/>
      <c r="S3242" s="426"/>
      <c r="T3242" s="426"/>
      <c r="U3242" s="426"/>
      <c r="V3242" s="426"/>
      <c r="W3242" s="426"/>
      <c r="X3242" s="427"/>
      <c r="Y3242" s="416" t="e">
        <f t="shared" si="251"/>
        <v>#N/A</v>
      </c>
      <c r="Z3242" s="416" t="e">
        <f t="shared" si="252"/>
        <v>#N/A</v>
      </c>
      <c r="AA3242" s="416" t="str">
        <f t="shared" si="253"/>
        <v/>
      </c>
      <c r="AB3242" s="416" t="e">
        <f t="shared" si="254"/>
        <v>#N/A</v>
      </c>
      <c r="AC3242" s="416" t="e">
        <f t="shared" si="255"/>
        <v>#N/A</v>
      </c>
    </row>
    <row r="3243" ht="22.5" customHeight="1" spans="1:29">
      <c r="A3243" s="421"/>
      <c r="B3243" s="422"/>
      <c r="C3243" s="422"/>
      <c r="D3243" s="421"/>
      <c r="E3243" s="421"/>
      <c r="F3243" s="421"/>
      <c r="G3243" s="421"/>
      <c r="H3243" s="421"/>
      <c r="I3243" s="421"/>
      <c r="J3243" s="421"/>
      <c r="K3243" s="421"/>
      <c r="L3243" s="421"/>
      <c r="M3243" s="421"/>
      <c r="N3243" s="426"/>
      <c r="O3243" s="426"/>
      <c r="P3243" s="427"/>
      <c r="Q3243" s="427"/>
      <c r="R3243" s="426"/>
      <c r="S3243" s="426"/>
      <c r="T3243" s="426"/>
      <c r="U3243" s="426"/>
      <c r="V3243" s="426"/>
      <c r="W3243" s="426"/>
      <c r="X3243" s="427"/>
      <c r="Y3243" s="416" t="e">
        <f t="shared" si="251"/>
        <v>#N/A</v>
      </c>
      <c r="Z3243" s="416" t="e">
        <f t="shared" si="252"/>
        <v>#N/A</v>
      </c>
      <c r="AA3243" s="416" t="str">
        <f t="shared" si="253"/>
        <v/>
      </c>
      <c r="AB3243" s="416" t="e">
        <f t="shared" si="254"/>
        <v>#N/A</v>
      </c>
      <c r="AC3243" s="416" t="e">
        <f t="shared" si="255"/>
        <v>#N/A</v>
      </c>
    </row>
    <row r="3244" ht="22.5" customHeight="1" spans="1:29">
      <c r="A3244" s="421"/>
      <c r="B3244" s="422"/>
      <c r="C3244" s="422"/>
      <c r="D3244" s="421"/>
      <c r="E3244" s="421"/>
      <c r="F3244" s="421"/>
      <c r="G3244" s="421"/>
      <c r="H3244" s="421"/>
      <c r="I3244" s="421"/>
      <c r="J3244" s="421"/>
      <c r="K3244" s="421"/>
      <c r="L3244" s="421"/>
      <c r="M3244" s="421"/>
      <c r="N3244" s="426"/>
      <c r="O3244" s="426"/>
      <c r="P3244" s="427"/>
      <c r="Q3244" s="427"/>
      <c r="R3244" s="426"/>
      <c r="S3244" s="426"/>
      <c r="T3244" s="426"/>
      <c r="U3244" s="426"/>
      <c r="V3244" s="426"/>
      <c r="W3244" s="426"/>
      <c r="X3244" s="427"/>
      <c r="Y3244" s="416" t="e">
        <f t="shared" si="251"/>
        <v>#N/A</v>
      </c>
      <c r="Z3244" s="416" t="e">
        <f t="shared" si="252"/>
        <v>#N/A</v>
      </c>
      <c r="AA3244" s="416" t="str">
        <f t="shared" si="253"/>
        <v/>
      </c>
      <c r="AB3244" s="416" t="e">
        <f t="shared" si="254"/>
        <v>#N/A</v>
      </c>
      <c r="AC3244" s="416" t="e">
        <f t="shared" si="255"/>
        <v>#N/A</v>
      </c>
    </row>
    <row r="3245" ht="22.5" customHeight="1" spans="1:29">
      <c r="A3245" s="421"/>
      <c r="B3245" s="422"/>
      <c r="C3245" s="422"/>
      <c r="D3245" s="421"/>
      <c r="E3245" s="421"/>
      <c r="F3245" s="421"/>
      <c r="G3245" s="421"/>
      <c r="H3245" s="421"/>
      <c r="I3245" s="421"/>
      <c r="J3245" s="421"/>
      <c r="K3245" s="421"/>
      <c r="L3245" s="421"/>
      <c r="M3245" s="421"/>
      <c r="N3245" s="426"/>
      <c r="O3245" s="426"/>
      <c r="P3245" s="427"/>
      <c r="Q3245" s="427"/>
      <c r="R3245" s="426"/>
      <c r="S3245" s="426"/>
      <c r="T3245" s="426"/>
      <c r="U3245" s="426"/>
      <c r="V3245" s="426"/>
      <c r="W3245" s="426"/>
      <c r="X3245" s="427"/>
      <c r="Y3245" s="416" t="e">
        <f t="shared" si="251"/>
        <v>#N/A</v>
      </c>
      <c r="Z3245" s="416" t="e">
        <f t="shared" si="252"/>
        <v>#N/A</v>
      </c>
      <c r="AA3245" s="416" t="str">
        <f t="shared" si="253"/>
        <v/>
      </c>
      <c r="AB3245" s="416" t="e">
        <f t="shared" si="254"/>
        <v>#N/A</v>
      </c>
      <c r="AC3245" s="416" t="e">
        <f t="shared" si="255"/>
        <v>#N/A</v>
      </c>
    </row>
    <row r="3246" ht="22.5" customHeight="1" spans="1:29">
      <c r="A3246" s="421"/>
      <c r="B3246" s="422"/>
      <c r="C3246" s="422"/>
      <c r="D3246" s="421"/>
      <c r="E3246" s="421"/>
      <c r="F3246" s="421"/>
      <c r="G3246" s="421"/>
      <c r="H3246" s="421"/>
      <c r="I3246" s="421"/>
      <c r="J3246" s="421"/>
      <c r="K3246" s="421"/>
      <c r="L3246" s="421"/>
      <c r="M3246" s="421"/>
      <c r="N3246" s="426"/>
      <c r="O3246" s="426"/>
      <c r="P3246" s="427"/>
      <c r="Q3246" s="427"/>
      <c r="R3246" s="426"/>
      <c r="S3246" s="426"/>
      <c r="T3246" s="426"/>
      <c r="U3246" s="426"/>
      <c r="V3246" s="426"/>
      <c r="W3246" s="426"/>
      <c r="X3246" s="427"/>
      <c r="Y3246" s="416" t="e">
        <f t="shared" si="251"/>
        <v>#N/A</v>
      </c>
      <c r="Z3246" s="416" t="e">
        <f t="shared" si="252"/>
        <v>#N/A</v>
      </c>
      <c r="AA3246" s="416" t="str">
        <f t="shared" si="253"/>
        <v/>
      </c>
      <c r="AB3246" s="416" t="e">
        <f t="shared" si="254"/>
        <v>#N/A</v>
      </c>
      <c r="AC3246" s="416" t="e">
        <f t="shared" si="255"/>
        <v>#N/A</v>
      </c>
    </row>
    <row r="3247" ht="22.5" customHeight="1" spans="1:29">
      <c r="A3247" s="421"/>
      <c r="B3247" s="422"/>
      <c r="C3247" s="422"/>
      <c r="D3247" s="421"/>
      <c r="E3247" s="421"/>
      <c r="F3247" s="421"/>
      <c r="G3247" s="421"/>
      <c r="H3247" s="421"/>
      <c r="I3247" s="421"/>
      <c r="J3247" s="421"/>
      <c r="K3247" s="421"/>
      <c r="L3247" s="421"/>
      <c r="M3247" s="421"/>
      <c r="N3247" s="426"/>
      <c r="O3247" s="426"/>
      <c r="P3247" s="427"/>
      <c r="Q3247" s="427"/>
      <c r="R3247" s="426"/>
      <c r="S3247" s="426"/>
      <c r="T3247" s="426"/>
      <c r="U3247" s="426"/>
      <c r="V3247" s="426"/>
      <c r="W3247" s="426"/>
      <c r="X3247" s="427"/>
      <c r="Y3247" s="416" t="e">
        <f t="shared" si="251"/>
        <v>#N/A</v>
      </c>
      <c r="Z3247" s="416" t="e">
        <f t="shared" si="252"/>
        <v>#N/A</v>
      </c>
      <c r="AA3247" s="416" t="str">
        <f t="shared" si="253"/>
        <v/>
      </c>
      <c r="AB3247" s="416" t="e">
        <f t="shared" si="254"/>
        <v>#N/A</v>
      </c>
      <c r="AC3247" s="416" t="e">
        <f t="shared" si="255"/>
        <v>#N/A</v>
      </c>
    </row>
    <row r="3248" ht="22.5" customHeight="1" spans="1:29">
      <c r="A3248" s="421"/>
      <c r="B3248" s="422"/>
      <c r="C3248" s="422"/>
      <c r="D3248" s="421"/>
      <c r="E3248" s="421"/>
      <c r="F3248" s="421"/>
      <c r="G3248" s="421"/>
      <c r="H3248" s="421"/>
      <c r="I3248" s="421"/>
      <c r="J3248" s="421"/>
      <c r="K3248" s="421"/>
      <c r="L3248" s="421"/>
      <c r="M3248" s="421"/>
      <c r="N3248" s="426"/>
      <c r="O3248" s="426"/>
      <c r="P3248" s="427"/>
      <c r="Q3248" s="427"/>
      <c r="R3248" s="426"/>
      <c r="S3248" s="426"/>
      <c r="T3248" s="426"/>
      <c r="U3248" s="426"/>
      <c r="V3248" s="426"/>
      <c r="W3248" s="426"/>
      <c r="X3248" s="427"/>
      <c r="Y3248" s="416" t="e">
        <f t="shared" si="251"/>
        <v>#N/A</v>
      </c>
      <c r="Z3248" s="416" t="e">
        <f t="shared" si="252"/>
        <v>#N/A</v>
      </c>
      <c r="AA3248" s="416" t="str">
        <f t="shared" si="253"/>
        <v/>
      </c>
      <c r="AB3248" s="416" t="e">
        <f t="shared" si="254"/>
        <v>#N/A</v>
      </c>
      <c r="AC3248" s="416" t="e">
        <f t="shared" si="255"/>
        <v>#N/A</v>
      </c>
    </row>
    <row r="3249" ht="22.5" customHeight="1" spans="1:29">
      <c r="A3249" s="421"/>
      <c r="B3249" s="422"/>
      <c r="C3249" s="422"/>
      <c r="D3249" s="421"/>
      <c r="E3249" s="421"/>
      <c r="F3249" s="421"/>
      <c r="G3249" s="421"/>
      <c r="H3249" s="421"/>
      <c r="I3249" s="421"/>
      <c r="J3249" s="421"/>
      <c r="K3249" s="421"/>
      <c r="L3249" s="421"/>
      <c r="M3249" s="421"/>
      <c r="N3249" s="426"/>
      <c r="O3249" s="426"/>
      <c r="P3249" s="427"/>
      <c r="Q3249" s="427"/>
      <c r="R3249" s="426"/>
      <c r="S3249" s="426"/>
      <c r="T3249" s="426"/>
      <c r="U3249" s="426"/>
      <c r="V3249" s="426"/>
      <c r="W3249" s="426"/>
      <c r="X3249" s="427"/>
      <c r="Y3249" s="416" t="e">
        <f t="shared" si="251"/>
        <v>#N/A</v>
      </c>
      <c r="Z3249" s="416" t="e">
        <f t="shared" si="252"/>
        <v>#N/A</v>
      </c>
      <c r="AA3249" s="416" t="str">
        <f t="shared" si="253"/>
        <v/>
      </c>
      <c r="AB3249" s="416" t="e">
        <f t="shared" si="254"/>
        <v>#N/A</v>
      </c>
      <c r="AC3249" s="416" t="e">
        <f t="shared" si="255"/>
        <v>#N/A</v>
      </c>
    </row>
    <row r="3250" ht="22.5" customHeight="1" spans="1:29">
      <c r="A3250" s="421"/>
      <c r="B3250" s="422"/>
      <c r="C3250" s="422"/>
      <c r="D3250" s="421"/>
      <c r="E3250" s="421"/>
      <c r="F3250" s="421"/>
      <c r="G3250" s="421"/>
      <c r="H3250" s="421"/>
      <c r="I3250" s="421"/>
      <c r="J3250" s="421"/>
      <c r="K3250" s="421"/>
      <c r="L3250" s="421"/>
      <c r="M3250" s="421"/>
      <c r="N3250" s="426"/>
      <c r="O3250" s="426"/>
      <c r="P3250" s="427"/>
      <c r="Q3250" s="427"/>
      <c r="R3250" s="426"/>
      <c r="S3250" s="426"/>
      <c r="T3250" s="426"/>
      <c r="U3250" s="426"/>
      <c r="V3250" s="426"/>
      <c r="W3250" s="426"/>
      <c r="X3250" s="427"/>
      <c r="Y3250" s="416" t="e">
        <f t="shared" si="251"/>
        <v>#N/A</v>
      </c>
      <c r="Z3250" s="416" t="e">
        <f t="shared" si="252"/>
        <v>#N/A</v>
      </c>
      <c r="AA3250" s="416" t="str">
        <f t="shared" si="253"/>
        <v/>
      </c>
      <c r="AB3250" s="416" t="e">
        <f t="shared" si="254"/>
        <v>#N/A</v>
      </c>
      <c r="AC3250" s="416" t="e">
        <f t="shared" si="255"/>
        <v>#N/A</v>
      </c>
    </row>
    <row r="3251" ht="22.5" customHeight="1" spans="1:29">
      <c r="A3251" s="421"/>
      <c r="B3251" s="422"/>
      <c r="C3251" s="422"/>
      <c r="D3251" s="421"/>
      <c r="E3251" s="421"/>
      <c r="F3251" s="421"/>
      <c r="G3251" s="421"/>
      <c r="H3251" s="421"/>
      <c r="I3251" s="421"/>
      <c r="J3251" s="421"/>
      <c r="K3251" s="421"/>
      <c r="L3251" s="421"/>
      <c r="M3251" s="421"/>
      <c r="N3251" s="426"/>
      <c r="O3251" s="426"/>
      <c r="P3251" s="427"/>
      <c r="Q3251" s="427"/>
      <c r="R3251" s="426"/>
      <c r="S3251" s="426"/>
      <c r="T3251" s="426"/>
      <c r="U3251" s="426"/>
      <c r="V3251" s="426"/>
      <c r="W3251" s="426"/>
      <c r="X3251" s="427"/>
      <c r="Y3251" s="416" t="e">
        <f t="shared" si="251"/>
        <v>#N/A</v>
      </c>
      <c r="Z3251" s="416" t="e">
        <f t="shared" si="252"/>
        <v>#N/A</v>
      </c>
      <c r="AA3251" s="416" t="str">
        <f t="shared" si="253"/>
        <v/>
      </c>
      <c r="AB3251" s="416" t="e">
        <f t="shared" si="254"/>
        <v>#N/A</v>
      </c>
      <c r="AC3251" s="416" t="e">
        <f t="shared" si="255"/>
        <v>#N/A</v>
      </c>
    </row>
    <row r="3252" ht="22.5" customHeight="1" spans="1:29">
      <c r="A3252" s="421"/>
      <c r="B3252" s="422"/>
      <c r="C3252" s="422"/>
      <c r="D3252" s="421"/>
      <c r="E3252" s="421"/>
      <c r="F3252" s="421"/>
      <c r="G3252" s="421"/>
      <c r="H3252" s="421"/>
      <c r="I3252" s="421"/>
      <c r="J3252" s="421"/>
      <c r="K3252" s="421"/>
      <c r="L3252" s="421"/>
      <c r="M3252" s="421"/>
      <c r="N3252" s="426"/>
      <c r="O3252" s="426"/>
      <c r="P3252" s="427"/>
      <c r="Q3252" s="427"/>
      <c r="R3252" s="426"/>
      <c r="S3252" s="426"/>
      <c r="T3252" s="426"/>
      <c r="U3252" s="426"/>
      <c r="V3252" s="426"/>
      <c r="W3252" s="426"/>
      <c r="X3252" s="427"/>
      <c r="Y3252" s="416" t="e">
        <f t="shared" si="251"/>
        <v>#N/A</v>
      </c>
      <c r="Z3252" s="416" t="e">
        <f t="shared" si="252"/>
        <v>#N/A</v>
      </c>
      <c r="AA3252" s="416" t="str">
        <f t="shared" si="253"/>
        <v/>
      </c>
      <c r="AB3252" s="416" t="e">
        <f t="shared" si="254"/>
        <v>#N/A</v>
      </c>
      <c r="AC3252" s="416" t="e">
        <f t="shared" si="255"/>
        <v>#N/A</v>
      </c>
    </row>
    <row r="3253" ht="22.5" customHeight="1" spans="1:29">
      <c r="A3253" s="421"/>
      <c r="B3253" s="422"/>
      <c r="C3253" s="422"/>
      <c r="D3253" s="421"/>
      <c r="E3253" s="421"/>
      <c r="F3253" s="421"/>
      <c r="G3253" s="421"/>
      <c r="H3253" s="421"/>
      <c r="I3253" s="421"/>
      <c r="J3253" s="421"/>
      <c r="K3253" s="421"/>
      <c r="L3253" s="421"/>
      <c r="M3253" s="421"/>
      <c r="N3253" s="426"/>
      <c r="O3253" s="426"/>
      <c r="P3253" s="427"/>
      <c r="Q3253" s="427"/>
      <c r="R3253" s="426"/>
      <c r="S3253" s="426"/>
      <c r="T3253" s="426"/>
      <c r="U3253" s="426"/>
      <c r="V3253" s="426"/>
      <c r="W3253" s="426"/>
      <c r="X3253" s="427"/>
      <c r="Y3253" s="416" t="e">
        <f t="shared" si="251"/>
        <v>#N/A</v>
      </c>
      <c r="Z3253" s="416" t="e">
        <f t="shared" si="252"/>
        <v>#N/A</v>
      </c>
      <c r="AA3253" s="416" t="str">
        <f t="shared" si="253"/>
        <v/>
      </c>
      <c r="AB3253" s="416" t="e">
        <f t="shared" si="254"/>
        <v>#N/A</v>
      </c>
      <c r="AC3253" s="416" t="e">
        <f t="shared" si="255"/>
        <v>#N/A</v>
      </c>
    </row>
    <row r="3254" ht="22.5" customHeight="1" spans="1:29">
      <c r="A3254" s="421"/>
      <c r="B3254" s="422"/>
      <c r="C3254" s="422"/>
      <c r="D3254" s="421"/>
      <c r="E3254" s="421"/>
      <c r="F3254" s="421"/>
      <c r="G3254" s="421"/>
      <c r="H3254" s="421"/>
      <c r="I3254" s="421"/>
      <c r="J3254" s="421"/>
      <c r="K3254" s="421"/>
      <c r="L3254" s="421"/>
      <c r="M3254" s="421"/>
      <c r="N3254" s="426"/>
      <c r="O3254" s="426"/>
      <c r="P3254" s="427"/>
      <c r="Q3254" s="427"/>
      <c r="R3254" s="426"/>
      <c r="S3254" s="426"/>
      <c r="T3254" s="426"/>
      <c r="U3254" s="426"/>
      <c r="V3254" s="426"/>
      <c r="W3254" s="426"/>
      <c r="X3254" s="427"/>
      <c r="Y3254" s="416" t="e">
        <f t="shared" si="251"/>
        <v>#N/A</v>
      </c>
      <c r="Z3254" s="416" t="e">
        <f t="shared" si="252"/>
        <v>#N/A</v>
      </c>
      <c r="AA3254" s="416" t="str">
        <f t="shared" si="253"/>
        <v/>
      </c>
      <c r="AB3254" s="416" t="e">
        <f t="shared" si="254"/>
        <v>#N/A</v>
      </c>
      <c r="AC3254" s="416" t="e">
        <f t="shared" si="255"/>
        <v>#N/A</v>
      </c>
    </row>
    <row r="3255" ht="22.5" customHeight="1" spans="1:29">
      <c r="A3255" s="421"/>
      <c r="B3255" s="422"/>
      <c r="C3255" s="422"/>
      <c r="D3255" s="421"/>
      <c r="E3255" s="421"/>
      <c r="F3255" s="421"/>
      <c r="G3255" s="421"/>
      <c r="H3255" s="421"/>
      <c r="I3255" s="421"/>
      <c r="J3255" s="421"/>
      <c r="K3255" s="421"/>
      <c r="L3255" s="421"/>
      <c r="M3255" s="421"/>
      <c r="N3255" s="426"/>
      <c r="O3255" s="426"/>
      <c r="P3255" s="427"/>
      <c r="Q3255" s="427"/>
      <c r="R3255" s="426"/>
      <c r="S3255" s="426"/>
      <c r="T3255" s="426"/>
      <c r="U3255" s="426"/>
      <c r="V3255" s="426"/>
      <c r="W3255" s="426"/>
      <c r="X3255" s="427"/>
      <c r="Y3255" s="416" t="e">
        <f t="shared" si="251"/>
        <v>#N/A</v>
      </c>
      <c r="Z3255" s="416" t="e">
        <f t="shared" si="252"/>
        <v>#N/A</v>
      </c>
      <c r="AA3255" s="416" t="str">
        <f t="shared" si="253"/>
        <v/>
      </c>
      <c r="AB3255" s="416" t="e">
        <f t="shared" si="254"/>
        <v>#N/A</v>
      </c>
      <c r="AC3255" s="416" t="e">
        <f t="shared" si="255"/>
        <v>#N/A</v>
      </c>
    </row>
    <row r="3256" ht="22.5" customHeight="1" spans="1:29">
      <c r="A3256" s="421"/>
      <c r="B3256" s="422"/>
      <c r="C3256" s="422"/>
      <c r="D3256" s="421"/>
      <c r="E3256" s="421"/>
      <c r="F3256" s="421"/>
      <c r="G3256" s="421"/>
      <c r="H3256" s="421"/>
      <c r="I3256" s="421"/>
      <c r="J3256" s="421"/>
      <c r="K3256" s="421"/>
      <c r="L3256" s="421"/>
      <c r="M3256" s="421"/>
      <c r="N3256" s="426"/>
      <c r="O3256" s="426"/>
      <c r="P3256" s="427"/>
      <c r="Q3256" s="427"/>
      <c r="R3256" s="426"/>
      <c r="S3256" s="426"/>
      <c r="T3256" s="426"/>
      <c r="U3256" s="426"/>
      <c r="V3256" s="426"/>
      <c r="W3256" s="426"/>
      <c r="X3256" s="427"/>
      <c r="Y3256" s="416" t="e">
        <f t="shared" si="251"/>
        <v>#N/A</v>
      </c>
      <c r="Z3256" s="416" t="e">
        <f t="shared" si="252"/>
        <v>#N/A</v>
      </c>
      <c r="AA3256" s="416" t="str">
        <f t="shared" si="253"/>
        <v/>
      </c>
      <c r="AB3256" s="416" t="e">
        <f t="shared" si="254"/>
        <v>#N/A</v>
      </c>
      <c r="AC3256" s="416" t="e">
        <f t="shared" si="255"/>
        <v>#N/A</v>
      </c>
    </row>
    <row r="3257" ht="22.5" customHeight="1" spans="1:29">
      <c r="A3257" s="421"/>
      <c r="B3257" s="422"/>
      <c r="C3257" s="422"/>
      <c r="D3257" s="421"/>
      <c r="E3257" s="421"/>
      <c r="F3257" s="421"/>
      <c r="G3257" s="421"/>
      <c r="H3257" s="421"/>
      <c r="I3257" s="421"/>
      <c r="J3257" s="421"/>
      <c r="K3257" s="421"/>
      <c r="L3257" s="421"/>
      <c r="M3257" s="421"/>
      <c r="N3257" s="426"/>
      <c r="O3257" s="426"/>
      <c r="P3257" s="427"/>
      <c r="Q3257" s="427"/>
      <c r="R3257" s="426"/>
      <c r="S3257" s="426"/>
      <c r="T3257" s="426"/>
      <c r="U3257" s="426"/>
      <c r="V3257" s="426"/>
      <c r="W3257" s="426"/>
      <c r="X3257" s="427"/>
      <c r="Y3257" s="416" t="e">
        <f t="shared" si="251"/>
        <v>#N/A</v>
      </c>
      <c r="Z3257" s="416" t="e">
        <f t="shared" si="252"/>
        <v>#N/A</v>
      </c>
      <c r="AA3257" s="416" t="str">
        <f t="shared" si="253"/>
        <v/>
      </c>
      <c r="AB3257" s="416" t="e">
        <f t="shared" si="254"/>
        <v>#N/A</v>
      </c>
      <c r="AC3257" s="416" t="e">
        <f t="shared" si="255"/>
        <v>#N/A</v>
      </c>
    </row>
    <row r="3258" ht="22.5" customHeight="1" spans="1:29">
      <c r="A3258" s="421"/>
      <c r="B3258" s="422"/>
      <c r="C3258" s="422"/>
      <c r="D3258" s="421"/>
      <c r="E3258" s="421"/>
      <c r="F3258" s="421"/>
      <c r="G3258" s="421"/>
      <c r="H3258" s="421"/>
      <c r="I3258" s="421"/>
      <c r="J3258" s="421"/>
      <c r="K3258" s="421"/>
      <c r="L3258" s="421"/>
      <c r="M3258" s="421"/>
      <c r="N3258" s="426"/>
      <c r="O3258" s="426"/>
      <c r="P3258" s="427"/>
      <c r="Q3258" s="427"/>
      <c r="R3258" s="426"/>
      <c r="S3258" s="426"/>
      <c r="T3258" s="426"/>
      <c r="U3258" s="426"/>
      <c r="V3258" s="426"/>
      <c r="W3258" s="426"/>
      <c r="X3258" s="427"/>
      <c r="Y3258" s="416" t="e">
        <f t="shared" si="251"/>
        <v>#N/A</v>
      </c>
      <c r="Z3258" s="416" t="e">
        <f t="shared" si="252"/>
        <v>#N/A</v>
      </c>
      <c r="AA3258" s="416" t="str">
        <f t="shared" si="253"/>
        <v/>
      </c>
      <c r="AB3258" s="416" t="e">
        <f t="shared" si="254"/>
        <v>#N/A</v>
      </c>
      <c r="AC3258" s="416" t="e">
        <f t="shared" si="255"/>
        <v>#N/A</v>
      </c>
    </row>
    <row r="3259" ht="22.5" customHeight="1" spans="1:29">
      <c r="A3259" s="421"/>
      <c r="B3259" s="422"/>
      <c r="C3259" s="422"/>
      <c r="D3259" s="421"/>
      <c r="E3259" s="421"/>
      <c r="F3259" s="421"/>
      <c r="G3259" s="421"/>
      <c r="H3259" s="421"/>
      <c r="I3259" s="421"/>
      <c r="J3259" s="421"/>
      <c r="K3259" s="421"/>
      <c r="L3259" s="421"/>
      <c r="M3259" s="421"/>
      <c r="N3259" s="426"/>
      <c r="O3259" s="426"/>
      <c r="P3259" s="427"/>
      <c r="Q3259" s="427"/>
      <c r="R3259" s="426"/>
      <c r="S3259" s="426"/>
      <c r="T3259" s="426"/>
      <c r="U3259" s="426"/>
      <c r="V3259" s="426"/>
      <c r="W3259" s="426"/>
      <c r="X3259" s="427"/>
      <c r="Y3259" s="416" t="e">
        <f t="shared" si="251"/>
        <v>#N/A</v>
      </c>
      <c r="Z3259" s="416" t="e">
        <f t="shared" si="252"/>
        <v>#N/A</v>
      </c>
      <c r="AA3259" s="416" t="str">
        <f t="shared" si="253"/>
        <v/>
      </c>
      <c r="AB3259" s="416" t="e">
        <f t="shared" si="254"/>
        <v>#N/A</v>
      </c>
      <c r="AC3259" s="416" t="e">
        <f t="shared" si="255"/>
        <v>#N/A</v>
      </c>
    </row>
    <row r="3260" ht="22.5" customHeight="1" spans="1:29">
      <c r="A3260" s="421"/>
      <c r="B3260" s="422"/>
      <c r="C3260" s="422"/>
      <c r="D3260" s="421"/>
      <c r="E3260" s="421"/>
      <c r="F3260" s="421"/>
      <c r="G3260" s="421"/>
      <c r="H3260" s="421"/>
      <c r="I3260" s="421"/>
      <c r="J3260" s="421"/>
      <c r="K3260" s="421"/>
      <c r="L3260" s="421"/>
      <c r="M3260" s="421"/>
      <c r="N3260" s="426"/>
      <c r="O3260" s="426"/>
      <c r="P3260" s="427"/>
      <c r="Q3260" s="427"/>
      <c r="R3260" s="426"/>
      <c r="S3260" s="426"/>
      <c r="T3260" s="426"/>
      <c r="U3260" s="426"/>
      <c r="V3260" s="426"/>
      <c r="W3260" s="426"/>
      <c r="X3260" s="427"/>
      <c r="Y3260" s="416" t="e">
        <f t="shared" si="251"/>
        <v>#N/A</v>
      </c>
      <c r="Z3260" s="416" t="e">
        <f t="shared" si="252"/>
        <v>#N/A</v>
      </c>
      <c r="AA3260" s="416" t="str">
        <f t="shared" si="253"/>
        <v/>
      </c>
      <c r="AB3260" s="416" t="e">
        <f t="shared" si="254"/>
        <v>#N/A</v>
      </c>
      <c r="AC3260" s="416" t="e">
        <f t="shared" si="255"/>
        <v>#N/A</v>
      </c>
    </row>
    <row r="3261" ht="22.5" customHeight="1" spans="1:29">
      <c r="A3261" s="421"/>
      <c r="B3261" s="422"/>
      <c r="C3261" s="422"/>
      <c r="D3261" s="421"/>
      <c r="E3261" s="421"/>
      <c r="F3261" s="421"/>
      <c r="G3261" s="421"/>
      <c r="H3261" s="421"/>
      <c r="I3261" s="421"/>
      <c r="J3261" s="421"/>
      <c r="K3261" s="421"/>
      <c r="L3261" s="421"/>
      <c r="M3261" s="421"/>
      <c r="N3261" s="426"/>
      <c r="O3261" s="426"/>
      <c r="P3261" s="427"/>
      <c r="Q3261" s="427"/>
      <c r="R3261" s="426"/>
      <c r="S3261" s="426"/>
      <c r="T3261" s="426"/>
      <c r="U3261" s="426"/>
      <c r="V3261" s="426"/>
      <c r="W3261" s="426"/>
      <c r="X3261" s="427"/>
      <c r="Y3261" s="416" t="e">
        <f t="shared" si="251"/>
        <v>#N/A</v>
      </c>
      <c r="Z3261" s="416" t="e">
        <f t="shared" si="252"/>
        <v>#N/A</v>
      </c>
      <c r="AA3261" s="416" t="str">
        <f t="shared" si="253"/>
        <v/>
      </c>
      <c r="AB3261" s="416" t="e">
        <f t="shared" si="254"/>
        <v>#N/A</v>
      </c>
      <c r="AC3261" s="416" t="e">
        <f t="shared" si="255"/>
        <v>#N/A</v>
      </c>
    </row>
    <row r="3262" ht="22.5" customHeight="1" spans="1:29">
      <c r="A3262" s="421"/>
      <c r="B3262" s="422"/>
      <c r="C3262" s="422"/>
      <c r="D3262" s="421"/>
      <c r="E3262" s="421"/>
      <c r="F3262" s="421"/>
      <c r="G3262" s="421"/>
      <c r="H3262" s="421"/>
      <c r="I3262" s="421"/>
      <c r="J3262" s="421"/>
      <c r="K3262" s="421"/>
      <c r="L3262" s="421"/>
      <c r="M3262" s="421"/>
      <c r="N3262" s="426"/>
      <c r="O3262" s="426"/>
      <c r="P3262" s="427"/>
      <c r="Q3262" s="427"/>
      <c r="R3262" s="426"/>
      <c r="S3262" s="426"/>
      <c r="T3262" s="426"/>
      <c r="U3262" s="426"/>
      <c r="V3262" s="426"/>
      <c r="W3262" s="426"/>
      <c r="X3262" s="427"/>
      <c r="Y3262" s="416" t="e">
        <f t="shared" si="251"/>
        <v>#N/A</v>
      </c>
      <c r="Z3262" s="416" t="e">
        <f t="shared" si="252"/>
        <v>#N/A</v>
      </c>
      <c r="AA3262" s="416" t="str">
        <f t="shared" si="253"/>
        <v/>
      </c>
      <c r="AB3262" s="416" t="e">
        <f t="shared" si="254"/>
        <v>#N/A</v>
      </c>
      <c r="AC3262" s="416" t="e">
        <f t="shared" si="255"/>
        <v>#N/A</v>
      </c>
    </row>
    <row r="3263" ht="22.5" customHeight="1" spans="1:29">
      <c r="A3263" s="421"/>
      <c r="B3263" s="422"/>
      <c r="C3263" s="422"/>
      <c r="D3263" s="421"/>
      <c r="E3263" s="421"/>
      <c r="F3263" s="421"/>
      <c r="G3263" s="421"/>
      <c r="H3263" s="421"/>
      <c r="I3263" s="421"/>
      <c r="J3263" s="421"/>
      <c r="K3263" s="421"/>
      <c r="L3263" s="421"/>
      <c r="M3263" s="421"/>
      <c r="N3263" s="426"/>
      <c r="O3263" s="426"/>
      <c r="P3263" s="427"/>
      <c r="Q3263" s="427"/>
      <c r="R3263" s="426"/>
      <c r="S3263" s="426"/>
      <c r="T3263" s="426"/>
      <c r="U3263" s="426"/>
      <c r="V3263" s="426"/>
      <c r="W3263" s="426"/>
      <c r="X3263" s="427"/>
      <c r="Y3263" s="416" t="e">
        <f t="shared" si="251"/>
        <v>#N/A</v>
      </c>
      <c r="Z3263" s="416" t="e">
        <f t="shared" si="252"/>
        <v>#N/A</v>
      </c>
      <c r="AA3263" s="416" t="str">
        <f t="shared" si="253"/>
        <v/>
      </c>
      <c r="AB3263" s="416" t="e">
        <f t="shared" si="254"/>
        <v>#N/A</v>
      </c>
      <c r="AC3263" s="416" t="e">
        <f t="shared" si="255"/>
        <v>#N/A</v>
      </c>
    </row>
    <row r="3264" ht="22.5" customHeight="1" spans="1:29">
      <c r="A3264" s="421"/>
      <c r="B3264" s="422"/>
      <c r="C3264" s="422"/>
      <c r="D3264" s="421"/>
      <c r="E3264" s="421"/>
      <c r="F3264" s="421"/>
      <c r="G3264" s="421"/>
      <c r="H3264" s="421"/>
      <c r="I3264" s="421"/>
      <c r="J3264" s="421"/>
      <c r="K3264" s="421"/>
      <c r="L3264" s="421"/>
      <c r="M3264" s="421"/>
      <c r="N3264" s="426"/>
      <c r="O3264" s="426"/>
      <c r="P3264" s="427"/>
      <c r="Q3264" s="427"/>
      <c r="R3264" s="426"/>
      <c r="S3264" s="426"/>
      <c r="T3264" s="426"/>
      <c r="U3264" s="426"/>
      <c r="V3264" s="426"/>
      <c r="W3264" s="426"/>
      <c r="X3264" s="427"/>
      <c r="Y3264" s="416" t="e">
        <f t="shared" si="251"/>
        <v>#N/A</v>
      </c>
      <c r="Z3264" s="416" t="e">
        <f t="shared" si="252"/>
        <v>#N/A</v>
      </c>
      <c r="AA3264" s="416" t="str">
        <f t="shared" si="253"/>
        <v/>
      </c>
      <c r="AB3264" s="416" t="e">
        <f t="shared" si="254"/>
        <v>#N/A</v>
      </c>
      <c r="AC3264" s="416" t="e">
        <f t="shared" si="255"/>
        <v>#N/A</v>
      </c>
    </row>
    <row r="3265" ht="22.5" customHeight="1" spans="1:29">
      <c r="A3265" s="421"/>
      <c r="B3265" s="422"/>
      <c r="C3265" s="422"/>
      <c r="D3265" s="421"/>
      <c r="E3265" s="421"/>
      <c r="F3265" s="421"/>
      <c r="G3265" s="421"/>
      <c r="H3265" s="421"/>
      <c r="I3265" s="421"/>
      <c r="J3265" s="421"/>
      <c r="K3265" s="421"/>
      <c r="L3265" s="421"/>
      <c r="M3265" s="421"/>
      <c r="N3265" s="426"/>
      <c r="O3265" s="426"/>
      <c r="P3265" s="427"/>
      <c r="Q3265" s="427"/>
      <c r="R3265" s="426"/>
      <c r="S3265" s="426"/>
      <c r="T3265" s="426"/>
      <c r="U3265" s="426"/>
      <c r="V3265" s="426"/>
      <c r="W3265" s="426"/>
      <c r="X3265" s="427"/>
      <c r="Y3265" s="416" t="e">
        <f t="shared" si="251"/>
        <v>#N/A</v>
      </c>
      <c r="Z3265" s="416" t="e">
        <f t="shared" si="252"/>
        <v>#N/A</v>
      </c>
      <c r="AA3265" s="416" t="str">
        <f t="shared" si="253"/>
        <v/>
      </c>
      <c r="AB3265" s="416" t="e">
        <f t="shared" si="254"/>
        <v>#N/A</v>
      </c>
      <c r="AC3265" s="416" t="e">
        <f t="shared" si="255"/>
        <v>#N/A</v>
      </c>
    </row>
    <row r="3266" ht="22.5" customHeight="1" spans="1:29">
      <c r="A3266" s="421"/>
      <c r="B3266" s="422"/>
      <c r="C3266" s="422"/>
      <c r="D3266" s="421"/>
      <c r="E3266" s="421"/>
      <c r="F3266" s="421"/>
      <c r="G3266" s="421"/>
      <c r="H3266" s="421"/>
      <c r="I3266" s="421"/>
      <c r="J3266" s="421"/>
      <c r="K3266" s="421"/>
      <c r="L3266" s="421"/>
      <c r="M3266" s="421"/>
      <c r="N3266" s="426"/>
      <c r="O3266" s="426"/>
      <c r="P3266" s="427"/>
      <c r="Q3266" s="427"/>
      <c r="R3266" s="426"/>
      <c r="S3266" s="426"/>
      <c r="T3266" s="426"/>
      <c r="U3266" s="426"/>
      <c r="V3266" s="426"/>
      <c r="W3266" s="426"/>
      <c r="X3266" s="427"/>
      <c r="Y3266" s="416" t="e">
        <f t="shared" si="251"/>
        <v>#N/A</v>
      </c>
      <c r="Z3266" s="416" t="e">
        <f t="shared" si="252"/>
        <v>#N/A</v>
      </c>
      <c r="AA3266" s="416" t="str">
        <f t="shared" si="253"/>
        <v/>
      </c>
      <c r="AB3266" s="416" t="e">
        <f t="shared" si="254"/>
        <v>#N/A</v>
      </c>
      <c r="AC3266" s="416" t="e">
        <f t="shared" si="255"/>
        <v>#N/A</v>
      </c>
    </row>
    <row r="3267" ht="22.5" customHeight="1" spans="1:29">
      <c r="A3267" s="421"/>
      <c r="B3267" s="422"/>
      <c r="C3267" s="422"/>
      <c r="D3267" s="421"/>
      <c r="E3267" s="421"/>
      <c r="F3267" s="421"/>
      <c r="G3267" s="421"/>
      <c r="H3267" s="421"/>
      <c r="I3267" s="421"/>
      <c r="J3267" s="421"/>
      <c r="K3267" s="421"/>
      <c r="L3267" s="421"/>
      <c r="M3267" s="421"/>
      <c r="N3267" s="426"/>
      <c r="O3267" s="426"/>
      <c r="P3267" s="427"/>
      <c r="Q3267" s="427"/>
      <c r="R3267" s="426"/>
      <c r="S3267" s="426"/>
      <c r="T3267" s="426"/>
      <c r="U3267" s="426"/>
      <c r="V3267" s="426"/>
      <c r="W3267" s="426"/>
      <c r="X3267" s="427"/>
      <c r="Y3267" s="416" t="e">
        <f t="shared" si="251"/>
        <v>#N/A</v>
      </c>
      <c r="Z3267" s="416" t="e">
        <f t="shared" si="252"/>
        <v>#N/A</v>
      </c>
      <c r="AA3267" s="416" t="str">
        <f t="shared" si="253"/>
        <v/>
      </c>
      <c r="AB3267" s="416" t="e">
        <f t="shared" si="254"/>
        <v>#N/A</v>
      </c>
      <c r="AC3267" s="416" t="e">
        <f t="shared" si="255"/>
        <v>#N/A</v>
      </c>
    </row>
    <row r="3268" ht="22.5" customHeight="1" spans="1:29">
      <c r="A3268" s="421"/>
      <c r="B3268" s="422"/>
      <c r="C3268" s="422"/>
      <c r="D3268" s="421"/>
      <c r="E3268" s="421"/>
      <c r="F3268" s="421"/>
      <c r="G3268" s="421"/>
      <c r="H3268" s="421"/>
      <c r="I3268" s="421"/>
      <c r="J3268" s="421"/>
      <c r="K3268" s="421"/>
      <c r="L3268" s="421"/>
      <c r="M3268" s="421"/>
      <c r="N3268" s="426"/>
      <c r="O3268" s="426"/>
      <c r="P3268" s="427"/>
      <c r="Q3268" s="427"/>
      <c r="R3268" s="426"/>
      <c r="S3268" s="426"/>
      <c r="T3268" s="426"/>
      <c r="U3268" s="426"/>
      <c r="V3268" s="426"/>
      <c r="W3268" s="426"/>
      <c r="X3268" s="427"/>
      <c r="Y3268" s="416" t="e">
        <f t="shared" si="251"/>
        <v>#N/A</v>
      </c>
      <c r="Z3268" s="416" t="e">
        <f t="shared" si="252"/>
        <v>#N/A</v>
      </c>
      <c r="AA3268" s="416" t="str">
        <f t="shared" si="253"/>
        <v/>
      </c>
      <c r="AB3268" s="416" t="e">
        <f t="shared" si="254"/>
        <v>#N/A</v>
      </c>
      <c r="AC3268" s="416" t="e">
        <f t="shared" si="255"/>
        <v>#N/A</v>
      </c>
    </row>
    <row r="3269" ht="22.5" customHeight="1" spans="1:29">
      <c r="A3269" s="421"/>
      <c r="B3269" s="422"/>
      <c r="C3269" s="422"/>
      <c r="D3269" s="421"/>
      <c r="E3269" s="421"/>
      <c r="F3269" s="421"/>
      <c r="G3269" s="421"/>
      <c r="H3269" s="421"/>
      <c r="I3269" s="421"/>
      <c r="J3269" s="421"/>
      <c r="K3269" s="421"/>
      <c r="L3269" s="421"/>
      <c r="M3269" s="421"/>
      <c r="N3269" s="426"/>
      <c r="O3269" s="426"/>
      <c r="P3269" s="427"/>
      <c r="Q3269" s="427"/>
      <c r="R3269" s="426"/>
      <c r="S3269" s="426"/>
      <c r="T3269" s="426"/>
      <c r="U3269" s="426"/>
      <c r="V3269" s="426"/>
      <c r="W3269" s="426"/>
      <c r="X3269" s="427"/>
      <c r="Y3269" s="416" t="e">
        <f t="shared" si="251"/>
        <v>#N/A</v>
      </c>
      <c r="Z3269" s="416" t="e">
        <f t="shared" si="252"/>
        <v>#N/A</v>
      </c>
      <c r="AA3269" s="416" t="str">
        <f t="shared" si="253"/>
        <v/>
      </c>
      <c r="AB3269" s="416" t="e">
        <f t="shared" si="254"/>
        <v>#N/A</v>
      </c>
      <c r="AC3269" s="416" t="e">
        <f t="shared" si="255"/>
        <v>#N/A</v>
      </c>
    </row>
    <row r="3270" ht="22.5" customHeight="1" spans="1:29">
      <c r="A3270" s="421"/>
      <c r="B3270" s="422"/>
      <c r="C3270" s="422"/>
      <c r="D3270" s="421"/>
      <c r="E3270" s="421"/>
      <c r="F3270" s="421"/>
      <c r="G3270" s="421"/>
      <c r="H3270" s="421"/>
      <c r="I3270" s="421"/>
      <c r="J3270" s="421"/>
      <c r="K3270" s="421"/>
      <c r="L3270" s="421"/>
      <c r="M3270" s="421"/>
      <c r="N3270" s="426"/>
      <c r="O3270" s="426"/>
      <c r="P3270" s="427"/>
      <c r="Q3270" s="427"/>
      <c r="R3270" s="426"/>
      <c r="S3270" s="426"/>
      <c r="T3270" s="426"/>
      <c r="U3270" s="426"/>
      <c r="V3270" s="426"/>
      <c r="W3270" s="426"/>
      <c r="X3270" s="427"/>
      <c r="Y3270" s="416" t="e">
        <f t="shared" si="251"/>
        <v>#N/A</v>
      </c>
      <c r="Z3270" s="416" t="e">
        <f t="shared" si="252"/>
        <v>#N/A</v>
      </c>
      <c r="AA3270" s="416" t="str">
        <f t="shared" si="253"/>
        <v/>
      </c>
      <c r="AB3270" s="416" t="e">
        <f t="shared" si="254"/>
        <v>#N/A</v>
      </c>
      <c r="AC3270" s="416" t="e">
        <f t="shared" si="255"/>
        <v>#N/A</v>
      </c>
    </row>
    <row r="3271" ht="22.5" customHeight="1" spans="1:29">
      <c r="A3271" s="421"/>
      <c r="B3271" s="422"/>
      <c r="C3271" s="422"/>
      <c r="D3271" s="421"/>
      <c r="E3271" s="421"/>
      <c r="F3271" s="421"/>
      <c r="G3271" s="421"/>
      <c r="H3271" s="421"/>
      <c r="I3271" s="421"/>
      <c r="J3271" s="421"/>
      <c r="K3271" s="421"/>
      <c r="L3271" s="421"/>
      <c r="M3271" s="421"/>
      <c r="N3271" s="426"/>
      <c r="O3271" s="426"/>
      <c r="P3271" s="427"/>
      <c r="Q3271" s="427"/>
      <c r="R3271" s="426"/>
      <c r="S3271" s="426"/>
      <c r="T3271" s="426"/>
      <c r="U3271" s="426"/>
      <c r="V3271" s="426"/>
      <c r="W3271" s="426"/>
      <c r="X3271" s="427"/>
      <c r="Y3271" s="416" t="e">
        <f t="shared" ref="Y3271:Y3334" si="256">_xlfn.IFS(LEFT(M3271,3)="003","三保支出",LEFT(M3271,3)="004","刚性支出",LEFT(M3271,3)="000","促发展支出")</f>
        <v>#N/A</v>
      </c>
      <c r="Z3271" s="416" t="e">
        <f t="shared" ref="Z3271:Z3334" si="257">_xlfn.IFS(LEFT(E3271,1)="3","项目支出",LEFT(E3271,1)="1","人员类支出",LEFT(E3271,1)="2","运转类支出")</f>
        <v>#N/A</v>
      </c>
      <c r="AA3271" s="416" t="str">
        <f t="shared" ref="AA3271:AA3334" si="258">LEFT(H3271,7)</f>
        <v/>
      </c>
      <c r="AB3271" s="416" t="e">
        <f t="shared" ref="AB3271:AB3334" si="259">_xlfn.IFS(LEFT(M3271,6)="003001","保工资",LEFT(M3271,6)="003002","保运转",LEFT(M3271,6)="003003","保基本民生")</f>
        <v>#N/A</v>
      </c>
      <c r="AC3271" s="416" t="e">
        <f t="shared" ref="AC3271:AC3334" si="260">IF(Z3271="项目支出","否","是")</f>
        <v>#N/A</v>
      </c>
    </row>
    <row r="3272" ht="22.5" customHeight="1" spans="1:29">
      <c r="A3272" s="421"/>
      <c r="B3272" s="422"/>
      <c r="C3272" s="422"/>
      <c r="D3272" s="421"/>
      <c r="E3272" s="421"/>
      <c r="F3272" s="421"/>
      <c r="G3272" s="421"/>
      <c r="H3272" s="421"/>
      <c r="I3272" s="421"/>
      <c r="J3272" s="421"/>
      <c r="K3272" s="421"/>
      <c r="L3272" s="421"/>
      <c r="M3272" s="421"/>
      <c r="N3272" s="426"/>
      <c r="O3272" s="426"/>
      <c r="P3272" s="427"/>
      <c r="Q3272" s="427"/>
      <c r="R3272" s="426"/>
      <c r="S3272" s="426"/>
      <c r="T3272" s="426"/>
      <c r="U3272" s="426"/>
      <c r="V3272" s="426"/>
      <c r="W3272" s="426"/>
      <c r="X3272" s="427"/>
      <c r="Y3272" s="416" t="e">
        <f t="shared" si="256"/>
        <v>#N/A</v>
      </c>
      <c r="Z3272" s="416" t="e">
        <f t="shared" si="257"/>
        <v>#N/A</v>
      </c>
      <c r="AA3272" s="416" t="str">
        <f t="shared" si="258"/>
        <v/>
      </c>
      <c r="AB3272" s="416" t="e">
        <f t="shared" si="259"/>
        <v>#N/A</v>
      </c>
      <c r="AC3272" s="416" t="e">
        <f t="shared" si="260"/>
        <v>#N/A</v>
      </c>
    </row>
    <row r="3273" ht="22.5" customHeight="1" spans="1:29">
      <c r="A3273" s="421"/>
      <c r="B3273" s="422"/>
      <c r="C3273" s="422"/>
      <c r="D3273" s="421"/>
      <c r="E3273" s="421"/>
      <c r="F3273" s="421"/>
      <c r="G3273" s="421"/>
      <c r="H3273" s="421"/>
      <c r="I3273" s="421"/>
      <c r="J3273" s="421"/>
      <c r="K3273" s="421"/>
      <c r="L3273" s="421"/>
      <c r="M3273" s="421"/>
      <c r="N3273" s="426"/>
      <c r="O3273" s="426"/>
      <c r="P3273" s="427"/>
      <c r="Q3273" s="427"/>
      <c r="R3273" s="426"/>
      <c r="S3273" s="426"/>
      <c r="T3273" s="426"/>
      <c r="U3273" s="426"/>
      <c r="V3273" s="426"/>
      <c r="W3273" s="426"/>
      <c r="X3273" s="427"/>
      <c r="Y3273" s="416" t="e">
        <f t="shared" si="256"/>
        <v>#N/A</v>
      </c>
      <c r="Z3273" s="416" t="e">
        <f t="shared" si="257"/>
        <v>#N/A</v>
      </c>
      <c r="AA3273" s="416" t="str">
        <f t="shared" si="258"/>
        <v/>
      </c>
      <c r="AB3273" s="416" t="e">
        <f t="shared" si="259"/>
        <v>#N/A</v>
      </c>
      <c r="AC3273" s="416" t="e">
        <f t="shared" si="260"/>
        <v>#N/A</v>
      </c>
    </row>
    <row r="3274" ht="22.5" customHeight="1" spans="1:29">
      <c r="A3274" s="421"/>
      <c r="B3274" s="422"/>
      <c r="C3274" s="422"/>
      <c r="D3274" s="421"/>
      <c r="E3274" s="421"/>
      <c r="F3274" s="421"/>
      <c r="G3274" s="421"/>
      <c r="H3274" s="421"/>
      <c r="I3274" s="421"/>
      <c r="J3274" s="421"/>
      <c r="K3274" s="421"/>
      <c r="L3274" s="421"/>
      <c r="M3274" s="421"/>
      <c r="N3274" s="426"/>
      <c r="O3274" s="426"/>
      <c r="P3274" s="427"/>
      <c r="Q3274" s="427"/>
      <c r="R3274" s="426"/>
      <c r="S3274" s="426"/>
      <c r="T3274" s="426"/>
      <c r="U3274" s="426"/>
      <c r="V3274" s="426"/>
      <c r="W3274" s="426"/>
      <c r="X3274" s="427"/>
      <c r="Y3274" s="416" t="e">
        <f t="shared" si="256"/>
        <v>#N/A</v>
      </c>
      <c r="Z3274" s="416" t="e">
        <f t="shared" si="257"/>
        <v>#N/A</v>
      </c>
      <c r="AA3274" s="416" t="str">
        <f t="shared" si="258"/>
        <v/>
      </c>
      <c r="AB3274" s="416" t="e">
        <f t="shared" si="259"/>
        <v>#N/A</v>
      </c>
      <c r="AC3274" s="416" t="e">
        <f t="shared" si="260"/>
        <v>#N/A</v>
      </c>
    </row>
    <row r="3275" ht="22.5" customHeight="1" spans="1:29">
      <c r="A3275" s="421"/>
      <c r="B3275" s="422"/>
      <c r="C3275" s="422"/>
      <c r="D3275" s="421"/>
      <c r="E3275" s="421"/>
      <c r="F3275" s="421"/>
      <c r="G3275" s="421"/>
      <c r="H3275" s="421"/>
      <c r="I3275" s="421"/>
      <c r="J3275" s="421"/>
      <c r="K3275" s="421"/>
      <c r="L3275" s="421"/>
      <c r="M3275" s="421"/>
      <c r="N3275" s="426"/>
      <c r="O3275" s="426"/>
      <c r="P3275" s="427"/>
      <c r="Q3275" s="427"/>
      <c r="R3275" s="426"/>
      <c r="S3275" s="426"/>
      <c r="T3275" s="426"/>
      <c r="U3275" s="426"/>
      <c r="V3275" s="426"/>
      <c r="W3275" s="426"/>
      <c r="X3275" s="427"/>
      <c r="Y3275" s="416" t="e">
        <f t="shared" si="256"/>
        <v>#N/A</v>
      </c>
      <c r="Z3275" s="416" t="e">
        <f t="shared" si="257"/>
        <v>#N/A</v>
      </c>
      <c r="AA3275" s="416" t="str">
        <f t="shared" si="258"/>
        <v/>
      </c>
      <c r="AB3275" s="416" t="e">
        <f t="shared" si="259"/>
        <v>#N/A</v>
      </c>
      <c r="AC3275" s="416" t="e">
        <f t="shared" si="260"/>
        <v>#N/A</v>
      </c>
    </row>
    <row r="3276" ht="22.5" customHeight="1" spans="1:29">
      <c r="A3276" s="421"/>
      <c r="B3276" s="422"/>
      <c r="C3276" s="422"/>
      <c r="D3276" s="421"/>
      <c r="E3276" s="421"/>
      <c r="F3276" s="421"/>
      <c r="G3276" s="421"/>
      <c r="H3276" s="421"/>
      <c r="I3276" s="421"/>
      <c r="J3276" s="421"/>
      <c r="K3276" s="421"/>
      <c r="L3276" s="421"/>
      <c r="M3276" s="421"/>
      <c r="N3276" s="426"/>
      <c r="O3276" s="426"/>
      <c r="P3276" s="427"/>
      <c r="Q3276" s="427"/>
      <c r="R3276" s="426"/>
      <c r="S3276" s="426"/>
      <c r="T3276" s="426"/>
      <c r="U3276" s="426"/>
      <c r="V3276" s="426"/>
      <c r="W3276" s="426"/>
      <c r="X3276" s="427"/>
      <c r="Y3276" s="416" t="e">
        <f t="shared" si="256"/>
        <v>#N/A</v>
      </c>
      <c r="Z3276" s="416" t="e">
        <f t="shared" si="257"/>
        <v>#N/A</v>
      </c>
      <c r="AA3276" s="416" t="str">
        <f t="shared" si="258"/>
        <v/>
      </c>
      <c r="AB3276" s="416" t="e">
        <f t="shared" si="259"/>
        <v>#N/A</v>
      </c>
      <c r="AC3276" s="416" t="e">
        <f t="shared" si="260"/>
        <v>#N/A</v>
      </c>
    </row>
    <row r="3277" ht="22.5" customHeight="1" spans="1:29">
      <c r="A3277" s="421"/>
      <c r="B3277" s="422"/>
      <c r="C3277" s="422"/>
      <c r="D3277" s="421"/>
      <c r="E3277" s="421"/>
      <c r="F3277" s="421"/>
      <c r="G3277" s="421"/>
      <c r="H3277" s="421"/>
      <c r="I3277" s="421"/>
      <c r="J3277" s="421"/>
      <c r="K3277" s="421"/>
      <c r="L3277" s="421"/>
      <c r="M3277" s="421"/>
      <c r="N3277" s="426"/>
      <c r="O3277" s="426"/>
      <c r="P3277" s="427"/>
      <c r="Q3277" s="427"/>
      <c r="R3277" s="426"/>
      <c r="S3277" s="426"/>
      <c r="T3277" s="426"/>
      <c r="U3277" s="426"/>
      <c r="V3277" s="426"/>
      <c r="W3277" s="426"/>
      <c r="X3277" s="427"/>
      <c r="Y3277" s="416" t="e">
        <f t="shared" si="256"/>
        <v>#N/A</v>
      </c>
      <c r="Z3277" s="416" t="e">
        <f t="shared" si="257"/>
        <v>#N/A</v>
      </c>
      <c r="AA3277" s="416" t="str">
        <f t="shared" si="258"/>
        <v/>
      </c>
      <c r="AB3277" s="416" t="e">
        <f t="shared" si="259"/>
        <v>#N/A</v>
      </c>
      <c r="AC3277" s="416" t="e">
        <f t="shared" si="260"/>
        <v>#N/A</v>
      </c>
    </row>
    <row r="3278" ht="22.5" customHeight="1" spans="1:29">
      <c r="A3278" s="421"/>
      <c r="B3278" s="422"/>
      <c r="C3278" s="422"/>
      <c r="D3278" s="421"/>
      <c r="E3278" s="421"/>
      <c r="F3278" s="421"/>
      <c r="G3278" s="421"/>
      <c r="H3278" s="421"/>
      <c r="I3278" s="421"/>
      <c r="J3278" s="421"/>
      <c r="K3278" s="421"/>
      <c r="L3278" s="421"/>
      <c r="M3278" s="421"/>
      <c r="N3278" s="426"/>
      <c r="O3278" s="426"/>
      <c r="P3278" s="427"/>
      <c r="Q3278" s="427"/>
      <c r="R3278" s="426"/>
      <c r="S3278" s="426"/>
      <c r="T3278" s="426"/>
      <c r="U3278" s="426"/>
      <c r="V3278" s="426"/>
      <c r="W3278" s="426"/>
      <c r="X3278" s="427"/>
      <c r="Y3278" s="416" t="e">
        <f t="shared" si="256"/>
        <v>#N/A</v>
      </c>
      <c r="Z3278" s="416" t="e">
        <f t="shared" si="257"/>
        <v>#N/A</v>
      </c>
      <c r="AA3278" s="416" t="str">
        <f t="shared" si="258"/>
        <v/>
      </c>
      <c r="AB3278" s="416" t="e">
        <f t="shared" si="259"/>
        <v>#N/A</v>
      </c>
      <c r="AC3278" s="416" t="e">
        <f t="shared" si="260"/>
        <v>#N/A</v>
      </c>
    </row>
    <row r="3279" ht="22.5" customHeight="1" spans="1:29">
      <c r="A3279" s="421"/>
      <c r="B3279" s="422"/>
      <c r="C3279" s="422"/>
      <c r="D3279" s="421"/>
      <c r="E3279" s="421"/>
      <c r="F3279" s="421"/>
      <c r="G3279" s="421"/>
      <c r="H3279" s="421"/>
      <c r="I3279" s="421"/>
      <c r="J3279" s="421"/>
      <c r="K3279" s="421"/>
      <c r="L3279" s="421"/>
      <c r="M3279" s="421"/>
      <c r="N3279" s="426"/>
      <c r="O3279" s="426"/>
      <c r="P3279" s="427"/>
      <c r="Q3279" s="427"/>
      <c r="R3279" s="426"/>
      <c r="S3279" s="426"/>
      <c r="T3279" s="426"/>
      <c r="U3279" s="426"/>
      <c r="V3279" s="426"/>
      <c r="W3279" s="426"/>
      <c r="X3279" s="427"/>
      <c r="Y3279" s="416" t="e">
        <f t="shared" si="256"/>
        <v>#N/A</v>
      </c>
      <c r="Z3279" s="416" t="e">
        <f t="shared" si="257"/>
        <v>#N/A</v>
      </c>
      <c r="AA3279" s="416" t="str">
        <f t="shared" si="258"/>
        <v/>
      </c>
      <c r="AB3279" s="416" t="e">
        <f t="shared" si="259"/>
        <v>#N/A</v>
      </c>
      <c r="AC3279" s="416" t="e">
        <f t="shared" si="260"/>
        <v>#N/A</v>
      </c>
    </row>
    <row r="3280" ht="22.5" customHeight="1" spans="1:29">
      <c r="A3280" s="421"/>
      <c r="B3280" s="422"/>
      <c r="C3280" s="422"/>
      <c r="D3280" s="421"/>
      <c r="E3280" s="421"/>
      <c r="F3280" s="421"/>
      <c r="G3280" s="421"/>
      <c r="H3280" s="421"/>
      <c r="I3280" s="421"/>
      <c r="J3280" s="421"/>
      <c r="K3280" s="421"/>
      <c r="L3280" s="421"/>
      <c r="M3280" s="421"/>
      <c r="N3280" s="426"/>
      <c r="O3280" s="426"/>
      <c r="P3280" s="427"/>
      <c r="Q3280" s="427"/>
      <c r="R3280" s="426"/>
      <c r="S3280" s="426"/>
      <c r="T3280" s="426"/>
      <c r="U3280" s="426"/>
      <c r="V3280" s="426"/>
      <c r="W3280" s="426"/>
      <c r="X3280" s="427"/>
      <c r="Y3280" s="416" t="e">
        <f t="shared" si="256"/>
        <v>#N/A</v>
      </c>
      <c r="Z3280" s="416" t="e">
        <f t="shared" si="257"/>
        <v>#N/A</v>
      </c>
      <c r="AA3280" s="416" t="str">
        <f t="shared" si="258"/>
        <v/>
      </c>
      <c r="AB3280" s="416" t="e">
        <f t="shared" si="259"/>
        <v>#N/A</v>
      </c>
      <c r="AC3280" s="416" t="e">
        <f t="shared" si="260"/>
        <v>#N/A</v>
      </c>
    </row>
    <row r="3281" ht="22.5" customHeight="1" spans="1:29">
      <c r="A3281" s="421"/>
      <c r="B3281" s="422"/>
      <c r="C3281" s="422"/>
      <c r="D3281" s="421"/>
      <c r="E3281" s="421"/>
      <c r="F3281" s="421"/>
      <c r="G3281" s="421"/>
      <c r="H3281" s="421"/>
      <c r="I3281" s="421"/>
      <c r="J3281" s="421"/>
      <c r="K3281" s="421"/>
      <c r="L3281" s="421"/>
      <c r="M3281" s="421"/>
      <c r="N3281" s="426"/>
      <c r="O3281" s="426"/>
      <c r="P3281" s="427"/>
      <c r="Q3281" s="427"/>
      <c r="R3281" s="426"/>
      <c r="S3281" s="426"/>
      <c r="T3281" s="426"/>
      <c r="U3281" s="426"/>
      <c r="V3281" s="426"/>
      <c r="W3281" s="426"/>
      <c r="X3281" s="427"/>
      <c r="Y3281" s="416" t="e">
        <f t="shared" si="256"/>
        <v>#N/A</v>
      </c>
      <c r="Z3281" s="416" t="e">
        <f t="shared" si="257"/>
        <v>#N/A</v>
      </c>
      <c r="AA3281" s="416" t="str">
        <f t="shared" si="258"/>
        <v/>
      </c>
      <c r="AB3281" s="416" t="e">
        <f t="shared" si="259"/>
        <v>#N/A</v>
      </c>
      <c r="AC3281" s="416" t="e">
        <f t="shared" si="260"/>
        <v>#N/A</v>
      </c>
    </row>
    <row r="3282" ht="22.5" customHeight="1" spans="1:29">
      <c r="A3282" s="421"/>
      <c r="B3282" s="422"/>
      <c r="C3282" s="422"/>
      <c r="D3282" s="421"/>
      <c r="E3282" s="421"/>
      <c r="F3282" s="421"/>
      <c r="G3282" s="421"/>
      <c r="H3282" s="421"/>
      <c r="I3282" s="421"/>
      <c r="J3282" s="421"/>
      <c r="K3282" s="421"/>
      <c r="L3282" s="421"/>
      <c r="M3282" s="421"/>
      <c r="N3282" s="426"/>
      <c r="O3282" s="426"/>
      <c r="P3282" s="427"/>
      <c r="Q3282" s="427"/>
      <c r="R3282" s="426"/>
      <c r="S3282" s="426"/>
      <c r="T3282" s="426"/>
      <c r="U3282" s="426"/>
      <c r="V3282" s="426"/>
      <c r="W3282" s="426"/>
      <c r="X3282" s="427"/>
      <c r="Y3282" s="416" t="e">
        <f t="shared" si="256"/>
        <v>#N/A</v>
      </c>
      <c r="Z3282" s="416" t="e">
        <f t="shared" si="257"/>
        <v>#N/A</v>
      </c>
      <c r="AA3282" s="416" t="str">
        <f t="shared" si="258"/>
        <v/>
      </c>
      <c r="AB3282" s="416" t="e">
        <f t="shared" si="259"/>
        <v>#N/A</v>
      </c>
      <c r="AC3282" s="416" t="e">
        <f t="shared" si="260"/>
        <v>#N/A</v>
      </c>
    </row>
    <row r="3283" ht="22.5" customHeight="1" spans="1:29">
      <c r="A3283" s="421"/>
      <c r="B3283" s="422"/>
      <c r="C3283" s="422"/>
      <c r="D3283" s="421"/>
      <c r="E3283" s="421"/>
      <c r="F3283" s="421"/>
      <c r="G3283" s="421"/>
      <c r="H3283" s="421"/>
      <c r="I3283" s="421"/>
      <c r="J3283" s="421"/>
      <c r="K3283" s="421"/>
      <c r="L3283" s="421"/>
      <c r="M3283" s="421"/>
      <c r="N3283" s="426"/>
      <c r="O3283" s="426"/>
      <c r="P3283" s="427"/>
      <c r="Q3283" s="427"/>
      <c r="R3283" s="426"/>
      <c r="S3283" s="426"/>
      <c r="T3283" s="426"/>
      <c r="U3283" s="426"/>
      <c r="V3283" s="426"/>
      <c r="W3283" s="426"/>
      <c r="X3283" s="427"/>
      <c r="Y3283" s="416" t="e">
        <f t="shared" si="256"/>
        <v>#N/A</v>
      </c>
      <c r="Z3283" s="416" t="e">
        <f t="shared" si="257"/>
        <v>#N/A</v>
      </c>
      <c r="AA3283" s="416" t="str">
        <f t="shared" si="258"/>
        <v/>
      </c>
      <c r="AB3283" s="416" t="e">
        <f t="shared" si="259"/>
        <v>#N/A</v>
      </c>
      <c r="AC3283" s="416" t="e">
        <f t="shared" si="260"/>
        <v>#N/A</v>
      </c>
    </row>
    <row r="3284" ht="22.5" customHeight="1" spans="1:29">
      <c r="A3284" s="421"/>
      <c r="B3284" s="422"/>
      <c r="C3284" s="422"/>
      <c r="D3284" s="421"/>
      <c r="E3284" s="421"/>
      <c r="F3284" s="421"/>
      <c r="G3284" s="421"/>
      <c r="H3284" s="421"/>
      <c r="I3284" s="421"/>
      <c r="J3284" s="421"/>
      <c r="K3284" s="421"/>
      <c r="L3284" s="421"/>
      <c r="M3284" s="421"/>
      <c r="N3284" s="426"/>
      <c r="O3284" s="426"/>
      <c r="P3284" s="427"/>
      <c r="Q3284" s="427"/>
      <c r="R3284" s="426"/>
      <c r="S3284" s="426"/>
      <c r="T3284" s="426"/>
      <c r="U3284" s="426"/>
      <c r="V3284" s="426"/>
      <c r="W3284" s="426"/>
      <c r="X3284" s="427"/>
      <c r="Y3284" s="416" t="e">
        <f t="shared" si="256"/>
        <v>#N/A</v>
      </c>
      <c r="Z3284" s="416" t="e">
        <f t="shared" si="257"/>
        <v>#N/A</v>
      </c>
      <c r="AA3284" s="416" t="str">
        <f t="shared" si="258"/>
        <v/>
      </c>
      <c r="AB3284" s="416" t="e">
        <f t="shared" si="259"/>
        <v>#N/A</v>
      </c>
      <c r="AC3284" s="416" t="e">
        <f t="shared" si="260"/>
        <v>#N/A</v>
      </c>
    </row>
    <row r="3285" ht="22.5" customHeight="1" spans="1:29">
      <c r="A3285" s="421"/>
      <c r="B3285" s="422"/>
      <c r="C3285" s="422"/>
      <c r="D3285" s="421"/>
      <c r="E3285" s="421"/>
      <c r="F3285" s="421"/>
      <c r="G3285" s="421"/>
      <c r="H3285" s="421"/>
      <c r="I3285" s="421"/>
      <c r="J3285" s="421"/>
      <c r="K3285" s="421"/>
      <c r="L3285" s="421"/>
      <c r="M3285" s="421"/>
      <c r="N3285" s="426"/>
      <c r="O3285" s="426"/>
      <c r="P3285" s="427"/>
      <c r="Q3285" s="427"/>
      <c r="R3285" s="426"/>
      <c r="S3285" s="426"/>
      <c r="T3285" s="426"/>
      <c r="U3285" s="426"/>
      <c r="V3285" s="426"/>
      <c r="W3285" s="426"/>
      <c r="X3285" s="427"/>
      <c r="Y3285" s="416" t="e">
        <f t="shared" si="256"/>
        <v>#N/A</v>
      </c>
      <c r="Z3285" s="416" t="e">
        <f t="shared" si="257"/>
        <v>#N/A</v>
      </c>
      <c r="AA3285" s="416" t="str">
        <f t="shared" si="258"/>
        <v/>
      </c>
      <c r="AB3285" s="416" t="e">
        <f t="shared" si="259"/>
        <v>#N/A</v>
      </c>
      <c r="AC3285" s="416" t="e">
        <f t="shared" si="260"/>
        <v>#N/A</v>
      </c>
    </row>
    <row r="3286" ht="22.5" customHeight="1" spans="1:29">
      <c r="A3286" s="421"/>
      <c r="B3286" s="422"/>
      <c r="C3286" s="422"/>
      <c r="D3286" s="421"/>
      <c r="E3286" s="421"/>
      <c r="F3286" s="421"/>
      <c r="G3286" s="421"/>
      <c r="H3286" s="421"/>
      <c r="I3286" s="421"/>
      <c r="J3286" s="421"/>
      <c r="K3286" s="421"/>
      <c r="L3286" s="421"/>
      <c r="M3286" s="421"/>
      <c r="N3286" s="426"/>
      <c r="O3286" s="426"/>
      <c r="P3286" s="427"/>
      <c r="Q3286" s="427"/>
      <c r="R3286" s="426"/>
      <c r="S3286" s="426"/>
      <c r="T3286" s="426"/>
      <c r="U3286" s="426"/>
      <c r="V3286" s="426"/>
      <c r="W3286" s="426"/>
      <c r="X3286" s="427"/>
      <c r="Y3286" s="416" t="e">
        <f t="shared" si="256"/>
        <v>#N/A</v>
      </c>
      <c r="Z3286" s="416" t="e">
        <f t="shared" si="257"/>
        <v>#N/A</v>
      </c>
      <c r="AA3286" s="416" t="str">
        <f t="shared" si="258"/>
        <v/>
      </c>
      <c r="AB3286" s="416" t="e">
        <f t="shared" si="259"/>
        <v>#N/A</v>
      </c>
      <c r="AC3286" s="416" t="e">
        <f t="shared" si="260"/>
        <v>#N/A</v>
      </c>
    </row>
    <row r="3287" ht="22.5" customHeight="1" spans="1:29">
      <c r="A3287" s="421"/>
      <c r="B3287" s="422"/>
      <c r="C3287" s="422"/>
      <c r="D3287" s="421"/>
      <c r="E3287" s="421"/>
      <c r="F3287" s="421"/>
      <c r="G3287" s="421"/>
      <c r="H3287" s="421"/>
      <c r="I3287" s="421"/>
      <c r="J3287" s="421"/>
      <c r="K3287" s="421"/>
      <c r="L3287" s="421"/>
      <c r="M3287" s="421"/>
      <c r="N3287" s="426"/>
      <c r="O3287" s="426"/>
      <c r="P3287" s="427"/>
      <c r="Q3287" s="427"/>
      <c r="R3287" s="426"/>
      <c r="S3287" s="426"/>
      <c r="T3287" s="426"/>
      <c r="U3287" s="426"/>
      <c r="V3287" s="426"/>
      <c r="W3287" s="426"/>
      <c r="X3287" s="427"/>
      <c r="Y3287" s="416" t="e">
        <f t="shared" si="256"/>
        <v>#N/A</v>
      </c>
      <c r="Z3287" s="416" t="e">
        <f t="shared" si="257"/>
        <v>#N/A</v>
      </c>
      <c r="AA3287" s="416" t="str">
        <f t="shared" si="258"/>
        <v/>
      </c>
      <c r="AB3287" s="416" t="e">
        <f t="shared" si="259"/>
        <v>#N/A</v>
      </c>
      <c r="AC3287" s="416" t="e">
        <f t="shared" si="260"/>
        <v>#N/A</v>
      </c>
    </row>
    <row r="3288" ht="22.5" customHeight="1" spans="1:29">
      <c r="A3288" s="421"/>
      <c r="B3288" s="422"/>
      <c r="C3288" s="422"/>
      <c r="D3288" s="421"/>
      <c r="E3288" s="421"/>
      <c r="F3288" s="421"/>
      <c r="G3288" s="421"/>
      <c r="H3288" s="421"/>
      <c r="I3288" s="421"/>
      <c r="J3288" s="421"/>
      <c r="K3288" s="421"/>
      <c r="L3288" s="421"/>
      <c r="M3288" s="421"/>
      <c r="N3288" s="426"/>
      <c r="O3288" s="426"/>
      <c r="P3288" s="427"/>
      <c r="Q3288" s="427"/>
      <c r="R3288" s="426"/>
      <c r="S3288" s="426"/>
      <c r="T3288" s="426"/>
      <c r="U3288" s="426"/>
      <c r="V3288" s="426"/>
      <c r="W3288" s="426"/>
      <c r="X3288" s="427"/>
      <c r="Y3288" s="416" t="e">
        <f t="shared" si="256"/>
        <v>#N/A</v>
      </c>
      <c r="Z3288" s="416" t="e">
        <f t="shared" si="257"/>
        <v>#N/A</v>
      </c>
      <c r="AA3288" s="416" t="str">
        <f t="shared" si="258"/>
        <v/>
      </c>
      <c r="AB3288" s="416" t="e">
        <f t="shared" si="259"/>
        <v>#N/A</v>
      </c>
      <c r="AC3288" s="416" t="e">
        <f t="shared" si="260"/>
        <v>#N/A</v>
      </c>
    </row>
    <row r="3289" ht="22.5" customHeight="1" spans="1:29">
      <c r="A3289" s="421"/>
      <c r="B3289" s="422"/>
      <c r="C3289" s="422"/>
      <c r="D3289" s="421"/>
      <c r="E3289" s="421"/>
      <c r="F3289" s="421"/>
      <c r="G3289" s="421"/>
      <c r="H3289" s="421"/>
      <c r="I3289" s="421"/>
      <c r="J3289" s="421"/>
      <c r="K3289" s="421"/>
      <c r="L3289" s="421"/>
      <c r="M3289" s="421"/>
      <c r="N3289" s="426"/>
      <c r="O3289" s="426"/>
      <c r="P3289" s="427"/>
      <c r="Q3289" s="427"/>
      <c r="R3289" s="426"/>
      <c r="S3289" s="426"/>
      <c r="T3289" s="426"/>
      <c r="U3289" s="426"/>
      <c r="V3289" s="426"/>
      <c r="W3289" s="426"/>
      <c r="X3289" s="427"/>
      <c r="Y3289" s="416" t="e">
        <f t="shared" si="256"/>
        <v>#N/A</v>
      </c>
      <c r="Z3289" s="416" t="e">
        <f t="shared" si="257"/>
        <v>#N/A</v>
      </c>
      <c r="AA3289" s="416" t="str">
        <f t="shared" si="258"/>
        <v/>
      </c>
      <c r="AB3289" s="416" t="e">
        <f t="shared" si="259"/>
        <v>#N/A</v>
      </c>
      <c r="AC3289" s="416" t="e">
        <f t="shared" si="260"/>
        <v>#N/A</v>
      </c>
    </row>
    <row r="3290" ht="22.5" customHeight="1" spans="1:29">
      <c r="A3290" s="421"/>
      <c r="B3290" s="422"/>
      <c r="C3290" s="422"/>
      <c r="D3290" s="421"/>
      <c r="E3290" s="421"/>
      <c r="F3290" s="421"/>
      <c r="G3290" s="421"/>
      <c r="H3290" s="421"/>
      <c r="I3290" s="421"/>
      <c r="J3290" s="421"/>
      <c r="K3290" s="421"/>
      <c r="L3290" s="421"/>
      <c r="M3290" s="421"/>
      <c r="N3290" s="426"/>
      <c r="O3290" s="426"/>
      <c r="P3290" s="427"/>
      <c r="Q3290" s="427"/>
      <c r="R3290" s="426"/>
      <c r="S3290" s="426"/>
      <c r="T3290" s="426"/>
      <c r="U3290" s="426"/>
      <c r="V3290" s="426"/>
      <c r="W3290" s="426"/>
      <c r="X3290" s="427"/>
      <c r="Y3290" s="416" t="e">
        <f t="shared" si="256"/>
        <v>#N/A</v>
      </c>
      <c r="Z3290" s="416" t="e">
        <f t="shared" si="257"/>
        <v>#N/A</v>
      </c>
      <c r="AA3290" s="416" t="str">
        <f t="shared" si="258"/>
        <v/>
      </c>
      <c r="AB3290" s="416" t="e">
        <f t="shared" si="259"/>
        <v>#N/A</v>
      </c>
      <c r="AC3290" s="416" t="e">
        <f t="shared" si="260"/>
        <v>#N/A</v>
      </c>
    </row>
    <row r="3291" ht="22.5" customHeight="1" spans="1:29">
      <c r="A3291" s="421"/>
      <c r="B3291" s="422"/>
      <c r="C3291" s="422"/>
      <c r="D3291" s="421"/>
      <c r="E3291" s="421"/>
      <c r="F3291" s="421"/>
      <c r="G3291" s="421"/>
      <c r="H3291" s="421"/>
      <c r="I3291" s="421"/>
      <c r="J3291" s="421"/>
      <c r="K3291" s="421"/>
      <c r="L3291" s="421"/>
      <c r="M3291" s="421"/>
      <c r="N3291" s="426"/>
      <c r="O3291" s="426"/>
      <c r="P3291" s="427"/>
      <c r="Q3291" s="427"/>
      <c r="R3291" s="426"/>
      <c r="S3291" s="426"/>
      <c r="T3291" s="426"/>
      <c r="U3291" s="426"/>
      <c r="V3291" s="426"/>
      <c r="W3291" s="426"/>
      <c r="X3291" s="427"/>
      <c r="Y3291" s="416" t="e">
        <f t="shared" si="256"/>
        <v>#N/A</v>
      </c>
      <c r="Z3291" s="416" t="e">
        <f t="shared" si="257"/>
        <v>#N/A</v>
      </c>
      <c r="AA3291" s="416" t="str">
        <f t="shared" si="258"/>
        <v/>
      </c>
      <c r="AB3291" s="416" t="e">
        <f t="shared" si="259"/>
        <v>#N/A</v>
      </c>
      <c r="AC3291" s="416" t="e">
        <f t="shared" si="260"/>
        <v>#N/A</v>
      </c>
    </row>
    <row r="3292" ht="22.5" customHeight="1" spans="1:29">
      <c r="A3292" s="421"/>
      <c r="B3292" s="422"/>
      <c r="C3292" s="422"/>
      <c r="D3292" s="421"/>
      <c r="E3292" s="421"/>
      <c r="F3292" s="421"/>
      <c r="G3292" s="421"/>
      <c r="H3292" s="421"/>
      <c r="I3292" s="421"/>
      <c r="J3292" s="421"/>
      <c r="K3292" s="421"/>
      <c r="L3292" s="421"/>
      <c r="M3292" s="421"/>
      <c r="N3292" s="426"/>
      <c r="O3292" s="426"/>
      <c r="P3292" s="427"/>
      <c r="Q3292" s="427"/>
      <c r="R3292" s="426"/>
      <c r="S3292" s="426"/>
      <c r="T3292" s="426"/>
      <c r="U3292" s="426"/>
      <c r="V3292" s="426"/>
      <c r="W3292" s="426"/>
      <c r="X3292" s="427"/>
      <c r="Y3292" s="416" t="e">
        <f t="shared" si="256"/>
        <v>#N/A</v>
      </c>
      <c r="Z3292" s="416" t="e">
        <f t="shared" si="257"/>
        <v>#N/A</v>
      </c>
      <c r="AA3292" s="416" t="str">
        <f t="shared" si="258"/>
        <v/>
      </c>
      <c r="AB3292" s="416" t="e">
        <f t="shared" si="259"/>
        <v>#N/A</v>
      </c>
      <c r="AC3292" s="416" t="e">
        <f t="shared" si="260"/>
        <v>#N/A</v>
      </c>
    </row>
    <row r="3293" ht="22.5" customHeight="1" spans="1:29">
      <c r="A3293" s="421"/>
      <c r="B3293" s="422"/>
      <c r="C3293" s="422"/>
      <c r="D3293" s="421"/>
      <c r="E3293" s="421"/>
      <c r="F3293" s="421"/>
      <c r="G3293" s="421"/>
      <c r="H3293" s="421"/>
      <c r="I3293" s="421"/>
      <c r="J3293" s="421"/>
      <c r="K3293" s="421"/>
      <c r="L3293" s="421"/>
      <c r="M3293" s="421"/>
      <c r="N3293" s="426"/>
      <c r="O3293" s="426"/>
      <c r="P3293" s="427"/>
      <c r="Q3293" s="427"/>
      <c r="R3293" s="426"/>
      <c r="S3293" s="426"/>
      <c r="T3293" s="426"/>
      <c r="U3293" s="426"/>
      <c r="V3293" s="426"/>
      <c r="W3293" s="426"/>
      <c r="X3293" s="427"/>
      <c r="Y3293" s="416" t="e">
        <f t="shared" si="256"/>
        <v>#N/A</v>
      </c>
      <c r="Z3293" s="416" t="e">
        <f t="shared" si="257"/>
        <v>#N/A</v>
      </c>
      <c r="AA3293" s="416" t="str">
        <f t="shared" si="258"/>
        <v/>
      </c>
      <c r="AB3293" s="416" t="e">
        <f t="shared" si="259"/>
        <v>#N/A</v>
      </c>
      <c r="AC3293" s="416" t="e">
        <f t="shared" si="260"/>
        <v>#N/A</v>
      </c>
    </row>
    <row r="3294" ht="22.5" customHeight="1" spans="1:29">
      <c r="A3294" s="421"/>
      <c r="B3294" s="422"/>
      <c r="C3294" s="422"/>
      <c r="D3294" s="421"/>
      <c r="E3294" s="421"/>
      <c r="F3294" s="421"/>
      <c r="G3294" s="421"/>
      <c r="H3294" s="421"/>
      <c r="I3294" s="421"/>
      <c r="J3294" s="421"/>
      <c r="K3294" s="421"/>
      <c r="L3294" s="421"/>
      <c r="M3294" s="421"/>
      <c r="N3294" s="426"/>
      <c r="O3294" s="426"/>
      <c r="P3294" s="427"/>
      <c r="Q3294" s="427"/>
      <c r="R3294" s="426"/>
      <c r="S3294" s="426"/>
      <c r="T3294" s="426"/>
      <c r="U3294" s="426"/>
      <c r="V3294" s="426"/>
      <c r="W3294" s="426"/>
      <c r="X3294" s="427"/>
      <c r="Y3294" s="416" t="e">
        <f t="shared" si="256"/>
        <v>#N/A</v>
      </c>
      <c r="Z3294" s="416" t="e">
        <f t="shared" si="257"/>
        <v>#N/A</v>
      </c>
      <c r="AA3294" s="416" t="str">
        <f t="shared" si="258"/>
        <v/>
      </c>
      <c r="AB3294" s="416" t="e">
        <f t="shared" si="259"/>
        <v>#N/A</v>
      </c>
      <c r="AC3294" s="416" t="e">
        <f t="shared" si="260"/>
        <v>#N/A</v>
      </c>
    </row>
    <row r="3295" ht="22.5" customHeight="1" spans="1:29">
      <c r="A3295" s="421"/>
      <c r="B3295" s="422"/>
      <c r="C3295" s="422"/>
      <c r="D3295" s="421"/>
      <c r="E3295" s="421"/>
      <c r="F3295" s="421"/>
      <c r="G3295" s="421"/>
      <c r="H3295" s="421"/>
      <c r="I3295" s="421"/>
      <c r="J3295" s="421"/>
      <c r="K3295" s="421"/>
      <c r="L3295" s="421"/>
      <c r="M3295" s="421"/>
      <c r="N3295" s="426"/>
      <c r="O3295" s="426"/>
      <c r="P3295" s="427"/>
      <c r="Q3295" s="427"/>
      <c r="R3295" s="426"/>
      <c r="S3295" s="426"/>
      <c r="T3295" s="426"/>
      <c r="U3295" s="426"/>
      <c r="V3295" s="426"/>
      <c r="W3295" s="426"/>
      <c r="X3295" s="427"/>
      <c r="Y3295" s="416" t="e">
        <f t="shared" si="256"/>
        <v>#N/A</v>
      </c>
      <c r="Z3295" s="416" t="e">
        <f t="shared" si="257"/>
        <v>#N/A</v>
      </c>
      <c r="AA3295" s="416" t="str">
        <f t="shared" si="258"/>
        <v/>
      </c>
      <c r="AB3295" s="416" t="e">
        <f t="shared" si="259"/>
        <v>#N/A</v>
      </c>
      <c r="AC3295" s="416" t="e">
        <f t="shared" si="260"/>
        <v>#N/A</v>
      </c>
    </row>
    <row r="3296" ht="22.5" customHeight="1" spans="1:29">
      <c r="A3296" s="421"/>
      <c r="B3296" s="422"/>
      <c r="C3296" s="422"/>
      <c r="D3296" s="421"/>
      <c r="E3296" s="421"/>
      <c r="F3296" s="421"/>
      <c r="G3296" s="421"/>
      <c r="H3296" s="421"/>
      <c r="I3296" s="421"/>
      <c r="J3296" s="421"/>
      <c r="K3296" s="421"/>
      <c r="L3296" s="421"/>
      <c r="M3296" s="421"/>
      <c r="N3296" s="426"/>
      <c r="O3296" s="426"/>
      <c r="P3296" s="427"/>
      <c r="Q3296" s="427"/>
      <c r="R3296" s="426"/>
      <c r="S3296" s="426"/>
      <c r="T3296" s="426"/>
      <c r="U3296" s="426"/>
      <c r="V3296" s="426"/>
      <c r="W3296" s="426"/>
      <c r="X3296" s="427"/>
      <c r="Y3296" s="416" t="e">
        <f t="shared" si="256"/>
        <v>#N/A</v>
      </c>
      <c r="Z3296" s="416" t="e">
        <f t="shared" si="257"/>
        <v>#N/A</v>
      </c>
      <c r="AA3296" s="416" t="str">
        <f t="shared" si="258"/>
        <v/>
      </c>
      <c r="AB3296" s="416" t="e">
        <f t="shared" si="259"/>
        <v>#N/A</v>
      </c>
      <c r="AC3296" s="416" t="e">
        <f t="shared" si="260"/>
        <v>#N/A</v>
      </c>
    </row>
    <row r="3297" ht="22.5" customHeight="1" spans="1:29">
      <c r="A3297" s="421"/>
      <c r="B3297" s="422"/>
      <c r="C3297" s="422"/>
      <c r="D3297" s="421"/>
      <c r="E3297" s="421"/>
      <c r="F3297" s="421"/>
      <c r="G3297" s="421"/>
      <c r="H3297" s="421"/>
      <c r="I3297" s="421"/>
      <c r="J3297" s="421"/>
      <c r="K3297" s="421"/>
      <c r="L3297" s="421"/>
      <c r="M3297" s="421"/>
      <c r="N3297" s="426"/>
      <c r="O3297" s="426"/>
      <c r="P3297" s="427"/>
      <c r="Q3297" s="427"/>
      <c r="R3297" s="426"/>
      <c r="S3297" s="426"/>
      <c r="T3297" s="426"/>
      <c r="U3297" s="426"/>
      <c r="V3297" s="426"/>
      <c r="W3297" s="426"/>
      <c r="X3297" s="427"/>
      <c r="Y3297" s="416" t="e">
        <f t="shared" si="256"/>
        <v>#N/A</v>
      </c>
      <c r="Z3297" s="416" t="e">
        <f t="shared" si="257"/>
        <v>#N/A</v>
      </c>
      <c r="AA3297" s="416" t="str">
        <f t="shared" si="258"/>
        <v/>
      </c>
      <c r="AB3297" s="416" t="e">
        <f t="shared" si="259"/>
        <v>#N/A</v>
      </c>
      <c r="AC3297" s="416" t="e">
        <f t="shared" si="260"/>
        <v>#N/A</v>
      </c>
    </row>
    <row r="3298" ht="22.5" customHeight="1" spans="1:29">
      <c r="A3298" s="421"/>
      <c r="B3298" s="422"/>
      <c r="C3298" s="422"/>
      <c r="D3298" s="421"/>
      <c r="E3298" s="421"/>
      <c r="F3298" s="421"/>
      <c r="G3298" s="421"/>
      <c r="H3298" s="421"/>
      <c r="I3298" s="421"/>
      <c r="J3298" s="421"/>
      <c r="K3298" s="421"/>
      <c r="L3298" s="421"/>
      <c r="M3298" s="421"/>
      <c r="N3298" s="426"/>
      <c r="O3298" s="426"/>
      <c r="P3298" s="427"/>
      <c r="Q3298" s="427"/>
      <c r="R3298" s="426"/>
      <c r="S3298" s="426"/>
      <c r="T3298" s="426"/>
      <c r="U3298" s="426"/>
      <c r="V3298" s="426"/>
      <c r="W3298" s="426"/>
      <c r="X3298" s="427"/>
      <c r="Y3298" s="416" t="e">
        <f t="shared" si="256"/>
        <v>#N/A</v>
      </c>
      <c r="Z3298" s="416" t="e">
        <f t="shared" si="257"/>
        <v>#N/A</v>
      </c>
      <c r="AA3298" s="416" t="str">
        <f t="shared" si="258"/>
        <v/>
      </c>
      <c r="AB3298" s="416" t="e">
        <f t="shared" si="259"/>
        <v>#N/A</v>
      </c>
      <c r="AC3298" s="416" t="e">
        <f t="shared" si="260"/>
        <v>#N/A</v>
      </c>
    </row>
    <row r="3299" ht="22.5" customHeight="1" spans="1:29">
      <c r="A3299" s="421"/>
      <c r="B3299" s="422"/>
      <c r="C3299" s="422"/>
      <c r="D3299" s="421"/>
      <c r="E3299" s="421"/>
      <c r="F3299" s="421"/>
      <c r="G3299" s="421"/>
      <c r="H3299" s="421"/>
      <c r="I3299" s="421"/>
      <c r="J3299" s="421"/>
      <c r="K3299" s="421"/>
      <c r="L3299" s="421"/>
      <c r="M3299" s="421"/>
      <c r="N3299" s="426"/>
      <c r="O3299" s="426"/>
      <c r="P3299" s="427"/>
      <c r="Q3299" s="427"/>
      <c r="R3299" s="426"/>
      <c r="S3299" s="426"/>
      <c r="T3299" s="426"/>
      <c r="U3299" s="426"/>
      <c r="V3299" s="426"/>
      <c r="W3299" s="426"/>
      <c r="X3299" s="427"/>
      <c r="Y3299" s="416" t="e">
        <f t="shared" si="256"/>
        <v>#N/A</v>
      </c>
      <c r="Z3299" s="416" t="e">
        <f t="shared" si="257"/>
        <v>#N/A</v>
      </c>
      <c r="AA3299" s="416" t="str">
        <f t="shared" si="258"/>
        <v/>
      </c>
      <c r="AB3299" s="416" t="e">
        <f t="shared" si="259"/>
        <v>#N/A</v>
      </c>
      <c r="AC3299" s="416" t="e">
        <f t="shared" si="260"/>
        <v>#N/A</v>
      </c>
    </row>
    <row r="3300" ht="22.5" customHeight="1" spans="1:29">
      <c r="A3300" s="421"/>
      <c r="B3300" s="422"/>
      <c r="C3300" s="422"/>
      <c r="D3300" s="421"/>
      <c r="E3300" s="421"/>
      <c r="F3300" s="421"/>
      <c r="G3300" s="421"/>
      <c r="H3300" s="421"/>
      <c r="I3300" s="421"/>
      <c r="J3300" s="421"/>
      <c r="K3300" s="421"/>
      <c r="L3300" s="421"/>
      <c r="M3300" s="421"/>
      <c r="N3300" s="426"/>
      <c r="O3300" s="426"/>
      <c r="P3300" s="427"/>
      <c r="Q3300" s="427"/>
      <c r="R3300" s="426"/>
      <c r="S3300" s="426"/>
      <c r="T3300" s="426"/>
      <c r="U3300" s="426"/>
      <c r="V3300" s="426"/>
      <c r="W3300" s="426"/>
      <c r="X3300" s="427"/>
      <c r="Y3300" s="416" t="e">
        <f t="shared" si="256"/>
        <v>#N/A</v>
      </c>
      <c r="Z3300" s="416" t="e">
        <f t="shared" si="257"/>
        <v>#N/A</v>
      </c>
      <c r="AA3300" s="416" t="str">
        <f t="shared" si="258"/>
        <v/>
      </c>
      <c r="AB3300" s="416" t="e">
        <f t="shared" si="259"/>
        <v>#N/A</v>
      </c>
      <c r="AC3300" s="416" t="e">
        <f t="shared" si="260"/>
        <v>#N/A</v>
      </c>
    </row>
    <row r="3301" ht="22.5" customHeight="1" spans="1:29">
      <c r="A3301" s="421"/>
      <c r="B3301" s="422"/>
      <c r="C3301" s="422"/>
      <c r="D3301" s="421"/>
      <c r="E3301" s="421"/>
      <c r="F3301" s="421"/>
      <c r="G3301" s="421"/>
      <c r="H3301" s="421"/>
      <c r="I3301" s="421"/>
      <c r="J3301" s="421"/>
      <c r="K3301" s="421"/>
      <c r="L3301" s="421"/>
      <c r="M3301" s="421"/>
      <c r="N3301" s="426"/>
      <c r="O3301" s="426"/>
      <c r="P3301" s="427"/>
      <c r="Q3301" s="427"/>
      <c r="R3301" s="426"/>
      <c r="S3301" s="426"/>
      <c r="T3301" s="426"/>
      <c r="U3301" s="426"/>
      <c r="V3301" s="426"/>
      <c r="W3301" s="426"/>
      <c r="X3301" s="427"/>
      <c r="Y3301" s="416" t="e">
        <f t="shared" si="256"/>
        <v>#N/A</v>
      </c>
      <c r="Z3301" s="416" t="e">
        <f t="shared" si="257"/>
        <v>#N/A</v>
      </c>
      <c r="AA3301" s="416" t="str">
        <f t="shared" si="258"/>
        <v/>
      </c>
      <c r="AB3301" s="416" t="e">
        <f t="shared" si="259"/>
        <v>#N/A</v>
      </c>
      <c r="AC3301" s="416" t="e">
        <f t="shared" si="260"/>
        <v>#N/A</v>
      </c>
    </row>
    <row r="3302" ht="22.5" customHeight="1" spans="1:29">
      <c r="A3302" s="421"/>
      <c r="B3302" s="422"/>
      <c r="C3302" s="422"/>
      <c r="D3302" s="421"/>
      <c r="E3302" s="421"/>
      <c r="F3302" s="421"/>
      <c r="G3302" s="421"/>
      <c r="H3302" s="421"/>
      <c r="I3302" s="421"/>
      <c r="J3302" s="421"/>
      <c r="K3302" s="421"/>
      <c r="L3302" s="421"/>
      <c r="M3302" s="421"/>
      <c r="N3302" s="426"/>
      <c r="O3302" s="426"/>
      <c r="P3302" s="427"/>
      <c r="Q3302" s="427"/>
      <c r="R3302" s="426"/>
      <c r="S3302" s="426"/>
      <c r="T3302" s="426"/>
      <c r="U3302" s="426"/>
      <c r="V3302" s="426"/>
      <c r="W3302" s="426"/>
      <c r="X3302" s="427"/>
      <c r="Y3302" s="416" t="e">
        <f t="shared" si="256"/>
        <v>#N/A</v>
      </c>
      <c r="Z3302" s="416" t="e">
        <f t="shared" si="257"/>
        <v>#N/A</v>
      </c>
      <c r="AA3302" s="416" t="str">
        <f t="shared" si="258"/>
        <v/>
      </c>
      <c r="AB3302" s="416" t="e">
        <f t="shared" si="259"/>
        <v>#N/A</v>
      </c>
      <c r="AC3302" s="416" t="e">
        <f t="shared" si="260"/>
        <v>#N/A</v>
      </c>
    </row>
    <row r="3303" ht="22.5" customHeight="1" spans="1:29">
      <c r="A3303" s="421"/>
      <c r="B3303" s="422"/>
      <c r="C3303" s="422"/>
      <c r="D3303" s="421"/>
      <c r="E3303" s="421"/>
      <c r="F3303" s="421"/>
      <c r="G3303" s="421"/>
      <c r="H3303" s="421"/>
      <c r="I3303" s="421"/>
      <c r="J3303" s="421"/>
      <c r="K3303" s="421"/>
      <c r="L3303" s="421"/>
      <c r="M3303" s="421"/>
      <c r="N3303" s="426"/>
      <c r="O3303" s="426"/>
      <c r="P3303" s="427"/>
      <c r="Q3303" s="427"/>
      <c r="R3303" s="426"/>
      <c r="S3303" s="426"/>
      <c r="T3303" s="426"/>
      <c r="U3303" s="426"/>
      <c r="V3303" s="426"/>
      <c r="W3303" s="426"/>
      <c r="X3303" s="427"/>
      <c r="Y3303" s="416" t="e">
        <f t="shared" si="256"/>
        <v>#N/A</v>
      </c>
      <c r="Z3303" s="416" t="e">
        <f t="shared" si="257"/>
        <v>#N/A</v>
      </c>
      <c r="AA3303" s="416" t="str">
        <f t="shared" si="258"/>
        <v/>
      </c>
      <c r="AB3303" s="416" t="e">
        <f t="shared" si="259"/>
        <v>#N/A</v>
      </c>
      <c r="AC3303" s="416" t="e">
        <f t="shared" si="260"/>
        <v>#N/A</v>
      </c>
    </row>
    <row r="3304" ht="22.5" customHeight="1" spans="1:29">
      <c r="A3304" s="421"/>
      <c r="B3304" s="422"/>
      <c r="C3304" s="422"/>
      <c r="D3304" s="421"/>
      <c r="E3304" s="421"/>
      <c r="F3304" s="421"/>
      <c r="G3304" s="421"/>
      <c r="H3304" s="421"/>
      <c r="I3304" s="421"/>
      <c r="J3304" s="421"/>
      <c r="K3304" s="421"/>
      <c r="L3304" s="421"/>
      <c r="M3304" s="421"/>
      <c r="N3304" s="426"/>
      <c r="O3304" s="426"/>
      <c r="P3304" s="427"/>
      <c r="Q3304" s="427"/>
      <c r="R3304" s="426"/>
      <c r="S3304" s="426"/>
      <c r="T3304" s="426"/>
      <c r="U3304" s="426"/>
      <c r="V3304" s="426"/>
      <c r="W3304" s="426"/>
      <c r="X3304" s="427"/>
      <c r="Y3304" s="416" t="e">
        <f t="shared" si="256"/>
        <v>#N/A</v>
      </c>
      <c r="Z3304" s="416" t="e">
        <f t="shared" si="257"/>
        <v>#N/A</v>
      </c>
      <c r="AA3304" s="416" t="str">
        <f t="shared" si="258"/>
        <v/>
      </c>
      <c r="AB3304" s="416" t="e">
        <f t="shared" si="259"/>
        <v>#N/A</v>
      </c>
      <c r="AC3304" s="416" t="e">
        <f t="shared" si="260"/>
        <v>#N/A</v>
      </c>
    </row>
    <row r="3305" ht="22.5" customHeight="1" spans="1:29">
      <c r="A3305" s="421"/>
      <c r="B3305" s="422"/>
      <c r="C3305" s="422"/>
      <c r="D3305" s="421"/>
      <c r="E3305" s="421"/>
      <c r="F3305" s="421"/>
      <c r="G3305" s="421"/>
      <c r="H3305" s="421"/>
      <c r="I3305" s="421"/>
      <c r="J3305" s="421"/>
      <c r="K3305" s="421"/>
      <c r="L3305" s="421"/>
      <c r="M3305" s="421"/>
      <c r="N3305" s="426"/>
      <c r="O3305" s="426"/>
      <c r="P3305" s="427"/>
      <c r="Q3305" s="427"/>
      <c r="R3305" s="426"/>
      <c r="S3305" s="426"/>
      <c r="T3305" s="426"/>
      <c r="U3305" s="426"/>
      <c r="V3305" s="426"/>
      <c r="W3305" s="426"/>
      <c r="X3305" s="427"/>
      <c r="Y3305" s="416" t="e">
        <f t="shared" si="256"/>
        <v>#N/A</v>
      </c>
      <c r="Z3305" s="416" t="e">
        <f t="shared" si="257"/>
        <v>#N/A</v>
      </c>
      <c r="AA3305" s="416" t="str">
        <f t="shared" si="258"/>
        <v/>
      </c>
      <c r="AB3305" s="416" t="e">
        <f t="shared" si="259"/>
        <v>#N/A</v>
      </c>
      <c r="AC3305" s="416" t="e">
        <f t="shared" si="260"/>
        <v>#N/A</v>
      </c>
    </row>
    <row r="3306" ht="22.5" customHeight="1" spans="1:29">
      <c r="A3306" s="421"/>
      <c r="B3306" s="422"/>
      <c r="C3306" s="422"/>
      <c r="D3306" s="421"/>
      <c r="E3306" s="421"/>
      <c r="F3306" s="421"/>
      <c r="G3306" s="421"/>
      <c r="H3306" s="421"/>
      <c r="I3306" s="421"/>
      <c r="J3306" s="421"/>
      <c r="K3306" s="421"/>
      <c r="L3306" s="421"/>
      <c r="M3306" s="421"/>
      <c r="N3306" s="426"/>
      <c r="O3306" s="426"/>
      <c r="P3306" s="427"/>
      <c r="Q3306" s="427"/>
      <c r="R3306" s="426"/>
      <c r="S3306" s="426"/>
      <c r="T3306" s="426"/>
      <c r="U3306" s="426"/>
      <c r="V3306" s="426"/>
      <c r="W3306" s="426"/>
      <c r="X3306" s="427"/>
      <c r="Y3306" s="416" t="e">
        <f t="shared" si="256"/>
        <v>#N/A</v>
      </c>
      <c r="Z3306" s="416" t="e">
        <f t="shared" si="257"/>
        <v>#N/A</v>
      </c>
      <c r="AA3306" s="416" t="str">
        <f t="shared" si="258"/>
        <v/>
      </c>
      <c r="AB3306" s="416" t="e">
        <f t="shared" si="259"/>
        <v>#N/A</v>
      </c>
      <c r="AC3306" s="416" t="e">
        <f t="shared" si="260"/>
        <v>#N/A</v>
      </c>
    </row>
    <row r="3307" ht="22.5" customHeight="1" spans="1:29">
      <c r="A3307" s="421"/>
      <c r="B3307" s="422"/>
      <c r="C3307" s="422"/>
      <c r="D3307" s="421"/>
      <c r="E3307" s="421"/>
      <c r="F3307" s="421"/>
      <c r="G3307" s="421"/>
      <c r="H3307" s="421"/>
      <c r="I3307" s="421"/>
      <c r="J3307" s="421"/>
      <c r="K3307" s="421"/>
      <c r="L3307" s="421"/>
      <c r="M3307" s="421"/>
      <c r="N3307" s="426"/>
      <c r="O3307" s="426"/>
      <c r="P3307" s="427"/>
      <c r="Q3307" s="427"/>
      <c r="R3307" s="426"/>
      <c r="S3307" s="426"/>
      <c r="T3307" s="426"/>
      <c r="U3307" s="426"/>
      <c r="V3307" s="426"/>
      <c r="W3307" s="426"/>
      <c r="X3307" s="427"/>
      <c r="Y3307" s="416" t="e">
        <f t="shared" si="256"/>
        <v>#N/A</v>
      </c>
      <c r="Z3307" s="416" t="e">
        <f t="shared" si="257"/>
        <v>#N/A</v>
      </c>
      <c r="AA3307" s="416" t="str">
        <f t="shared" si="258"/>
        <v/>
      </c>
      <c r="AB3307" s="416" t="e">
        <f t="shared" si="259"/>
        <v>#N/A</v>
      </c>
      <c r="AC3307" s="416" t="e">
        <f t="shared" si="260"/>
        <v>#N/A</v>
      </c>
    </row>
    <row r="3308" ht="22.5" customHeight="1" spans="1:29">
      <c r="A3308" s="421"/>
      <c r="B3308" s="422"/>
      <c r="C3308" s="422"/>
      <c r="D3308" s="421"/>
      <c r="E3308" s="421"/>
      <c r="F3308" s="421"/>
      <c r="G3308" s="421"/>
      <c r="H3308" s="421"/>
      <c r="I3308" s="421"/>
      <c r="J3308" s="421"/>
      <c r="K3308" s="421"/>
      <c r="L3308" s="421"/>
      <c r="M3308" s="421"/>
      <c r="N3308" s="426"/>
      <c r="O3308" s="426"/>
      <c r="P3308" s="427"/>
      <c r="Q3308" s="427"/>
      <c r="R3308" s="426"/>
      <c r="S3308" s="426"/>
      <c r="T3308" s="426"/>
      <c r="U3308" s="426"/>
      <c r="V3308" s="426"/>
      <c r="W3308" s="426"/>
      <c r="X3308" s="427"/>
      <c r="Y3308" s="416" t="e">
        <f t="shared" si="256"/>
        <v>#N/A</v>
      </c>
      <c r="Z3308" s="416" t="e">
        <f t="shared" si="257"/>
        <v>#N/A</v>
      </c>
      <c r="AA3308" s="416" t="str">
        <f t="shared" si="258"/>
        <v/>
      </c>
      <c r="AB3308" s="416" t="e">
        <f t="shared" si="259"/>
        <v>#N/A</v>
      </c>
      <c r="AC3308" s="416" t="e">
        <f t="shared" si="260"/>
        <v>#N/A</v>
      </c>
    </row>
    <row r="3309" ht="22.5" customHeight="1" spans="1:29">
      <c r="A3309" s="421"/>
      <c r="B3309" s="422"/>
      <c r="C3309" s="422"/>
      <c r="D3309" s="421"/>
      <c r="E3309" s="421"/>
      <c r="F3309" s="421"/>
      <c r="G3309" s="421"/>
      <c r="H3309" s="421"/>
      <c r="I3309" s="421"/>
      <c r="J3309" s="421"/>
      <c r="K3309" s="421"/>
      <c r="L3309" s="421"/>
      <c r="M3309" s="421"/>
      <c r="N3309" s="426"/>
      <c r="O3309" s="426"/>
      <c r="P3309" s="427"/>
      <c r="Q3309" s="427"/>
      <c r="R3309" s="426"/>
      <c r="S3309" s="426"/>
      <c r="T3309" s="426"/>
      <c r="U3309" s="426"/>
      <c r="V3309" s="426"/>
      <c r="W3309" s="426"/>
      <c r="X3309" s="427"/>
      <c r="Y3309" s="416" t="e">
        <f t="shared" si="256"/>
        <v>#N/A</v>
      </c>
      <c r="Z3309" s="416" t="e">
        <f t="shared" si="257"/>
        <v>#N/A</v>
      </c>
      <c r="AA3309" s="416" t="str">
        <f t="shared" si="258"/>
        <v/>
      </c>
      <c r="AB3309" s="416" t="e">
        <f t="shared" si="259"/>
        <v>#N/A</v>
      </c>
      <c r="AC3309" s="416" t="e">
        <f t="shared" si="260"/>
        <v>#N/A</v>
      </c>
    </row>
    <row r="3310" ht="22.5" customHeight="1" spans="1:29">
      <c r="A3310" s="421"/>
      <c r="B3310" s="422"/>
      <c r="C3310" s="422"/>
      <c r="D3310" s="421"/>
      <c r="E3310" s="421"/>
      <c r="F3310" s="421"/>
      <c r="G3310" s="421"/>
      <c r="H3310" s="421"/>
      <c r="I3310" s="421"/>
      <c r="J3310" s="421"/>
      <c r="K3310" s="421"/>
      <c r="L3310" s="421"/>
      <c r="M3310" s="421"/>
      <c r="N3310" s="426"/>
      <c r="O3310" s="426"/>
      <c r="P3310" s="427"/>
      <c r="Q3310" s="427"/>
      <c r="R3310" s="426"/>
      <c r="S3310" s="426"/>
      <c r="T3310" s="426"/>
      <c r="U3310" s="426"/>
      <c r="V3310" s="426"/>
      <c r="W3310" s="426"/>
      <c r="X3310" s="427"/>
      <c r="Y3310" s="416" t="e">
        <f t="shared" si="256"/>
        <v>#N/A</v>
      </c>
      <c r="Z3310" s="416" t="e">
        <f t="shared" si="257"/>
        <v>#N/A</v>
      </c>
      <c r="AA3310" s="416" t="str">
        <f t="shared" si="258"/>
        <v/>
      </c>
      <c r="AB3310" s="416" t="e">
        <f t="shared" si="259"/>
        <v>#N/A</v>
      </c>
      <c r="AC3310" s="416" t="e">
        <f t="shared" si="260"/>
        <v>#N/A</v>
      </c>
    </row>
    <row r="3311" ht="22.5" customHeight="1" spans="1:29">
      <c r="A3311" s="421"/>
      <c r="B3311" s="422"/>
      <c r="C3311" s="422"/>
      <c r="D3311" s="421"/>
      <c r="E3311" s="421"/>
      <c r="F3311" s="421"/>
      <c r="G3311" s="421"/>
      <c r="H3311" s="421"/>
      <c r="I3311" s="421"/>
      <c r="J3311" s="421"/>
      <c r="K3311" s="421"/>
      <c r="L3311" s="421"/>
      <c r="M3311" s="421"/>
      <c r="N3311" s="426"/>
      <c r="O3311" s="426"/>
      <c r="P3311" s="427"/>
      <c r="Q3311" s="427"/>
      <c r="R3311" s="426"/>
      <c r="S3311" s="426"/>
      <c r="T3311" s="426"/>
      <c r="U3311" s="426"/>
      <c r="V3311" s="426"/>
      <c r="W3311" s="426"/>
      <c r="X3311" s="427"/>
      <c r="Y3311" s="416" t="e">
        <f t="shared" si="256"/>
        <v>#N/A</v>
      </c>
      <c r="Z3311" s="416" t="e">
        <f t="shared" si="257"/>
        <v>#N/A</v>
      </c>
      <c r="AA3311" s="416" t="str">
        <f t="shared" si="258"/>
        <v/>
      </c>
      <c r="AB3311" s="416" t="e">
        <f t="shared" si="259"/>
        <v>#N/A</v>
      </c>
      <c r="AC3311" s="416" t="e">
        <f t="shared" si="260"/>
        <v>#N/A</v>
      </c>
    </row>
    <row r="3312" ht="22.5" customHeight="1" spans="1:29">
      <c r="A3312" s="421"/>
      <c r="B3312" s="422"/>
      <c r="C3312" s="422"/>
      <c r="D3312" s="421"/>
      <c r="E3312" s="421"/>
      <c r="F3312" s="421"/>
      <c r="G3312" s="421"/>
      <c r="H3312" s="421"/>
      <c r="I3312" s="421"/>
      <c r="J3312" s="421"/>
      <c r="K3312" s="421"/>
      <c r="L3312" s="421"/>
      <c r="M3312" s="421"/>
      <c r="N3312" s="426"/>
      <c r="O3312" s="426"/>
      <c r="P3312" s="427"/>
      <c r="Q3312" s="427"/>
      <c r="R3312" s="426"/>
      <c r="S3312" s="426"/>
      <c r="T3312" s="426"/>
      <c r="U3312" s="426"/>
      <c r="V3312" s="426"/>
      <c r="W3312" s="426"/>
      <c r="X3312" s="427"/>
      <c r="Y3312" s="416" t="e">
        <f t="shared" si="256"/>
        <v>#N/A</v>
      </c>
      <c r="Z3312" s="416" t="e">
        <f t="shared" si="257"/>
        <v>#N/A</v>
      </c>
      <c r="AA3312" s="416" t="str">
        <f t="shared" si="258"/>
        <v/>
      </c>
      <c r="AB3312" s="416" t="e">
        <f t="shared" si="259"/>
        <v>#N/A</v>
      </c>
      <c r="AC3312" s="416" t="e">
        <f t="shared" si="260"/>
        <v>#N/A</v>
      </c>
    </row>
    <row r="3313" ht="22.5" customHeight="1" spans="1:29">
      <c r="A3313" s="421"/>
      <c r="B3313" s="422"/>
      <c r="C3313" s="422"/>
      <c r="D3313" s="421"/>
      <c r="E3313" s="421"/>
      <c r="F3313" s="421"/>
      <c r="G3313" s="421"/>
      <c r="H3313" s="421"/>
      <c r="I3313" s="421"/>
      <c r="J3313" s="421"/>
      <c r="K3313" s="421"/>
      <c r="L3313" s="421"/>
      <c r="M3313" s="421"/>
      <c r="N3313" s="426"/>
      <c r="O3313" s="426"/>
      <c r="P3313" s="427"/>
      <c r="Q3313" s="427"/>
      <c r="R3313" s="426"/>
      <c r="S3313" s="426"/>
      <c r="T3313" s="426"/>
      <c r="U3313" s="426"/>
      <c r="V3313" s="426"/>
      <c r="W3313" s="426"/>
      <c r="X3313" s="427"/>
      <c r="Y3313" s="416" t="e">
        <f t="shared" si="256"/>
        <v>#N/A</v>
      </c>
      <c r="Z3313" s="416" t="e">
        <f t="shared" si="257"/>
        <v>#N/A</v>
      </c>
      <c r="AA3313" s="416" t="str">
        <f t="shared" si="258"/>
        <v/>
      </c>
      <c r="AB3313" s="416" t="e">
        <f t="shared" si="259"/>
        <v>#N/A</v>
      </c>
      <c r="AC3313" s="416" t="e">
        <f t="shared" si="260"/>
        <v>#N/A</v>
      </c>
    </row>
    <row r="3314" ht="22.5" customHeight="1" spans="1:29">
      <c r="A3314" s="421"/>
      <c r="B3314" s="422"/>
      <c r="C3314" s="422"/>
      <c r="D3314" s="421"/>
      <c r="E3314" s="421"/>
      <c r="F3314" s="421"/>
      <c r="G3314" s="421"/>
      <c r="H3314" s="421"/>
      <c r="I3314" s="421"/>
      <c r="J3314" s="421"/>
      <c r="K3314" s="421"/>
      <c r="L3314" s="421"/>
      <c r="M3314" s="421"/>
      <c r="N3314" s="426"/>
      <c r="O3314" s="426"/>
      <c r="P3314" s="427"/>
      <c r="Q3314" s="427"/>
      <c r="R3314" s="426"/>
      <c r="S3314" s="426"/>
      <c r="T3314" s="426"/>
      <c r="U3314" s="426"/>
      <c r="V3314" s="426"/>
      <c r="W3314" s="426"/>
      <c r="X3314" s="427"/>
      <c r="Y3314" s="416" t="e">
        <f t="shared" si="256"/>
        <v>#N/A</v>
      </c>
      <c r="Z3314" s="416" t="e">
        <f t="shared" si="257"/>
        <v>#N/A</v>
      </c>
      <c r="AA3314" s="416" t="str">
        <f t="shared" si="258"/>
        <v/>
      </c>
      <c r="AB3314" s="416" t="e">
        <f t="shared" si="259"/>
        <v>#N/A</v>
      </c>
      <c r="AC3314" s="416" t="e">
        <f t="shared" si="260"/>
        <v>#N/A</v>
      </c>
    </row>
    <row r="3315" ht="22.5" customHeight="1" spans="1:29">
      <c r="A3315" s="421"/>
      <c r="B3315" s="422"/>
      <c r="C3315" s="422"/>
      <c r="D3315" s="421"/>
      <c r="E3315" s="421"/>
      <c r="F3315" s="421"/>
      <c r="G3315" s="421"/>
      <c r="H3315" s="421"/>
      <c r="I3315" s="421"/>
      <c r="J3315" s="421"/>
      <c r="K3315" s="421"/>
      <c r="L3315" s="421"/>
      <c r="M3315" s="421"/>
      <c r="N3315" s="426"/>
      <c r="O3315" s="426"/>
      <c r="P3315" s="427"/>
      <c r="Q3315" s="427"/>
      <c r="R3315" s="426"/>
      <c r="S3315" s="426"/>
      <c r="T3315" s="426"/>
      <c r="U3315" s="426"/>
      <c r="V3315" s="426"/>
      <c r="W3315" s="426"/>
      <c r="X3315" s="427"/>
      <c r="Y3315" s="416" t="e">
        <f t="shared" si="256"/>
        <v>#N/A</v>
      </c>
      <c r="Z3315" s="416" t="e">
        <f t="shared" si="257"/>
        <v>#N/A</v>
      </c>
      <c r="AA3315" s="416" t="str">
        <f t="shared" si="258"/>
        <v/>
      </c>
      <c r="AB3315" s="416" t="e">
        <f t="shared" si="259"/>
        <v>#N/A</v>
      </c>
      <c r="AC3315" s="416" t="e">
        <f t="shared" si="260"/>
        <v>#N/A</v>
      </c>
    </row>
    <row r="3316" ht="22.5" customHeight="1" spans="1:29">
      <c r="A3316" s="421"/>
      <c r="B3316" s="422"/>
      <c r="C3316" s="422"/>
      <c r="D3316" s="421"/>
      <c r="E3316" s="421"/>
      <c r="F3316" s="421"/>
      <c r="G3316" s="421"/>
      <c r="H3316" s="421"/>
      <c r="I3316" s="421"/>
      <c r="J3316" s="421"/>
      <c r="K3316" s="421"/>
      <c r="L3316" s="421"/>
      <c r="M3316" s="421"/>
      <c r="N3316" s="426"/>
      <c r="O3316" s="426"/>
      <c r="P3316" s="427"/>
      <c r="Q3316" s="427"/>
      <c r="R3316" s="426"/>
      <c r="S3316" s="426"/>
      <c r="T3316" s="426"/>
      <c r="U3316" s="426"/>
      <c r="V3316" s="426"/>
      <c r="W3316" s="426"/>
      <c r="X3316" s="427"/>
      <c r="Y3316" s="416" t="e">
        <f t="shared" si="256"/>
        <v>#N/A</v>
      </c>
      <c r="Z3316" s="416" t="e">
        <f t="shared" si="257"/>
        <v>#N/A</v>
      </c>
      <c r="AA3316" s="416" t="str">
        <f t="shared" si="258"/>
        <v/>
      </c>
      <c r="AB3316" s="416" t="e">
        <f t="shared" si="259"/>
        <v>#N/A</v>
      </c>
      <c r="AC3316" s="416" t="e">
        <f t="shared" si="260"/>
        <v>#N/A</v>
      </c>
    </row>
    <row r="3317" ht="22.5" customHeight="1" spans="1:29">
      <c r="A3317" s="421"/>
      <c r="B3317" s="422"/>
      <c r="C3317" s="422"/>
      <c r="D3317" s="421"/>
      <c r="E3317" s="421"/>
      <c r="F3317" s="421"/>
      <c r="G3317" s="421"/>
      <c r="H3317" s="421"/>
      <c r="I3317" s="421"/>
      <c r="J3317" s="421"/>
      <c r="K3317" s="421"/>
      <c r="L3317" s="421"/>
      <c r="M3317" s="421"/>
      <c r="N3317" s="426"/>
      <c r="O3317" s="426"/>
      <c r="P3317" s="427"/>
      <c r="Q3317" s="427"/>
      <c r="R3317" s="426"/>
      <c r="S3317" s="426"/>
      <c r="T3317" s="426"/>
      <c r="U3317" s="426"/>
      <c r="V3317" s="426"/>
      <c r="W3317" s="426"/>
      <c r="X3317" s="427"/>
      <c r="Y3317" s="416" t="e">
        <f t="shared" si="256"/>
        <v>#N/A</v>
      </c>
      <c r="Z3317" s="416" t="e">
        <f t="shared" si="257"/>
        <v>#N/A</v>
      </c>
      <c r="AA3317" s="416" t="str">
        <f t="shared" si="258"/>
        <v/>
      </c>
      <c r="AB3317" s="416" t="e">
        <f t="shared" si="259"/>
        <v>#N/A</v>
      </c>
      <c r="AC3317" s="416" t="e">
        <f t="shared" si="260"/>
        <v>#N/A</v>
      </c>
    </row>
    <row r="3318" ht="22.5" customHeight="1" spans="1:29">
      <c r="A3318" s="421"/>
      <c r="B3318" s="422"/>
      <c r="C3318" s="422"/>
      <c r="D3318" s="421"/>
      <c r="E3318" s="421"/>
      <c r="F3318" s="421"/>
      <c r="G3318" s="421"/>
      <c r="H3318" s="421"/>
      <c r="I3318" s="421"/>
      <c r="J3318" s="421"/>
      <c r="K3318" s="421"/>
      <c r="L3318" s="421"/>
      <c r="M3318" s="421"/>
      <c r="N3318" s="426"/>
      <c r="O3318" s="426"/>
      <c r="P3318" s="427"/>
      <c r="Q3318" s="427"/>
      <c r="R3318" s="426"/>
      <c r="S3318" s="426"/>
      <c r="T3318" s="426"/>
      <c r="U3318" s="426"/>
      <c r="V3318" s="426"/>
      <c r="W3318" s="426"/>
      <c r="X3318" s="427"/>
      <c r="Y3318" s="416" t="e">
        <f t="shared" si="256"/>
        <v>#N/A</v>
      </c>
      <c r="Z3318" s="416" t="e">
        <f t="shared" si="257"/>
        <v>#N/A</v>
      </c>
      <c r="AA3318" s="416" t="str">
        <f t="shared" si="258"/>
        <v/>
      </c>
      <c r="AB3318" s="416" t="e">
        <f t="shared" si="259"/>
        <v>#N/A</v>
      </c>
      <c r="AC3318" s="416" t="e">
        <f t="shared" si="260"/>
        <v>#N/A</v>
      </c>
    </row>
    <row r="3319" ht="22.5" customHeight="1" spans="1:29">
      <c r="A3319" s="421"/>
      <c r="B3319" s="422"/>
      <c r="C3319" s="422"/>
      <c r="D3319" s="421"/>
      <c r="E3319" s="421"/>
      <c r="F3319" s="421"/>
      <c r="G3319" s="421"/>
      <c r="H3319" s="421"/>
      <c r="I3319" s="421"/>
      <c r="J3319" s="421"/>
      <c r="K3319" s="421"/>
      <c r="L3319" s="421"/>
      <c r="M3319" s="421"/>
      <c r="N3319" s="426"/>
      <c r="O3319" s="426"/>
      <c r="P3319" s="427"/>
      <c r="Q3319" s="427"/>
      <c r="R3319" s="426"/>
      <c r="S3319" s="426"/>
      <c r="T3319" s="426"/>
      <c r="U3319" s="426"/>
      <c r="V3319" s="426"/>
      <c r="W3319" s="426"/>
      <c r="X3319" s="427"/>
      <c r="Y3319" s="416" t="e">
        <f t="shared" si="256"/>
        <v>#N/A</v>
      </c>
      <c r="Z3319" s="416" t="e">
        <f t="shared" si="257"/>
        <v>#N/A</v>
      </c>
      <c r="AA3319" s="416" t="str">
        <f t="shared" si="258"/>
        <v/>
      </c>
      <c r="AB3319" s="416" t="e">
        <f t="shared" si="259"/>
        <v>#N/A</v>
      </c>
      <c r="AC3319" s="416" t="e">
        <f t="shared" si="260"/>
        <v>#N/A</v>
      </c>
    </row>
    <row r="3320" ht="22.5" customHeight="1" spans="1:29">
      <c r="A3320" s="421"/>
      <c r="B3320" s="422"/>
      <c r="C3320" s="422"/>
      <c r="D3320" s="421"/>
      <c r="E3320" s="421"/>
      <c r="F3320" s="421"/>
      <c r="G3320" s="421"/>
      <c r="H3320" s="421"/>
      <c r="I3320" s="421"/>
      <c r="J3320" s="421"/>
      <c r="K3320" s="421"/>
      <c r="L3320" s="421"/>
      <c r="M3320" s="421"/>
      <c r="N3320" s="426"/>
      <c r="O3320" s="426"/>
      <c r="P3320" s="427"/>
      <c r="Q3320" s="427"/>
      <c r="R3320" s="426"/>
      <c r="S3320" s="426"/>
      <c r="T3320" s="426"/>
      <c r="U3320" s="426"/>
      <c r="V3320" s="426"/>
      <c r="W3320" s="426"/>
      <c r="X3320" s="427"/>
      <c r="Y3320" s="416" t="e">
        <f t="shared" si="256"/>
        <v>#N/A</v>
      </c>
      <c r="Z3320" s="416" t="e">
        <f t="shared" si="257"/>
        <v>#N/A</v>
      </c>
      <c r="AA3320" s="416" t="str">
        <f t="shared" si="258"/>
        <v/>
      </c>
      <c r="AB3320" s="416" t="e">
        <f t="shared" si="259"/>
        <v>#N/A</v>
      </c>
      <c r="AC3320" s="416" t="e">
        <f t="shared" si="260"/>
        <v>#N/A</v>
      </c>
    </row>
    <row r="3321" ht="22.5" customHeight="1" spans="1:29">
      <c r="A3321" s="421"/>
      <c r="B3321" s="422"/>
      <c r="C3321" s="422"/>
      <c r="D3321" s="421"/>
      <c r="E3321" s="421"/>
      <c r="F3321" s="421"/>
      <c r="G3321" s="421"/>
      <c r="H3321" s="421"/>
      <c r="I3321" s="421"/>
      <c r="J3321" s="421"/>
      <c r="K3321" s="421"/>
      <c r="L3321" s="421"/>
      <c r="M3321" s="421"/>
      <c r="N3321" s="426"/>
      <c r="O3321" s="426"/>
      <c r="P3321" s="427"/>
      <c r="Q3321" s="427"/>
      <c r="R3321" s="426"/>
      <c r="S3321" s="426"/>
      <c r="T3321" s="426"/>
      <c r="U3321" s="426"/>
      <c r="V3321" s="426"/>
      <c r="W3321" s="426"/>
      <c r="X3321" s="427"/>
      <c r="Y3321" s="416" t="e">
        <f t="shared" si="256"/>
        <v>#N/A</v>
      </c>
      <c r="Z3321" s="416" t="e">
        <f t="shared" si="257"/>
        <v>#N/A</v>
      </c>
      <c r="AA3321" s="416" t="str">
        <f t="shared" si="258"/>
        <v/>
      </c>
      <c r="AB3321" s="416" t="e">
        <f t="shared" si="259"/>
        <v>#N/A</v>
      </c>
      <c r="AC3321" s="416" t="e">
        <f t="shared" si="260"/>
        <v>#N/A</v>
      </c>
    </row>
    <row r="3322" ht="22.5" customHeight="1" spans="1:29">
      <c r="A3322" s="421"/>
      <c r="B3322" s="422"/>
      <c r="C3322" s="422"/>
      <c r="D3322" s="421"/>
      <c r="E3322" s="421"/>
      <c r="F3322" s="421"/>
      <c r="G3322" s="421"/>
      <c r="H3322" s="421"/>
      <c r="I3322" s="421"/>
      <c r="J3322" s="421"/>
      <c r="K3322" s="421"/>
      <c r="L3322" s="421"/>
      <c r="M3322" s="421"/>
      <c r="N3322" s="426"/>
      <c r="O3322" s="426"/>
      <c r="P3322" s="427"/>
      <c r="Q3322" s="427"/>
      <c r="R3322" s="426"/>
      <c r="S3322" s="426"/>
      <c r="T3322" s="426"/>
      <c r="U3322" s="426"/>
      <c r="V3322" s="426"/>
      <c r="W3322" s="426"/>
      <c r="X3322" s="427"/>
      <c r="Y3322" s="416" t="e">
        <f t="shared" si="256"/>
        <v>#N/A</v>
      </c>
      <c r="Z3322" s="416" t="e">
        <f t="shared" si="257"/>
        <v>#N/A</v>
      </c>
      <c r="AA3322" s="416" t="str">
        <f t="shared" si="258"/>
        <v/>
      </c>
      <c r="AB3322" s="416" t="e">
        <f t="shared" si="259"/>
        <v>#N/A</v>
      </c>
      <c r="AC3322" s="416" t="e">
        <f t="shared" si="260"/>
        <v>#N/A</v>
      </c>
    </row>
    <row r="3323" ht="22.5" customHeight="1" spans="1:29">
      <c r="A3323" s="421"/>
      <c r="B3323" s="422"/>
      <c r="C3323" s="422"/>
      <c r="D3323" s="421"/>
      <c r="E3323" s="421"/>
      <c r="F3323" s="421"/>
      <c r="G3323" s="421"/>
      <c r="H3323" s="421"/>
      <c r="I3323" s="421"/>
      <c r="J3323" s="421"/>
      <c r="K3323" s="421"/>
      <c r="L3323" s="421"/>
      <c r="M3323" s="421"/>
      <c r="N3323" s="426"/>
      <c r="O3323" s="426"/>
      <c r="P3323" s="427"/>
      <c r="Q3323" s="427"/>
      <c r="R3323" s="426"/>
      <c r="S3323" s="426"/>
      <c r="T3323" s="426"/>
      <c r="U3323" s="426"/>
      <c r="V3323" s="426"/>
      <c r="W3323" s="426"/>
      <c r="X3323" s="427"/>
      <c r="Y3323" s="416" t="e">
        <f t="shared" si="256"/>
        <v>#N/A</v>
      </c>
      <c r="Z3323" s="416" t="e">
        <f t="shared" si="257"/>
        <v>#N/A</v>
      </c>
      <c r="AA3323" s="416" t="str">
        <f t="shared" si="258"/>
        <v/>
      </c>
      <c r="AB3323" s="416" t="e">
        <f t="shared" si="259"/>
        <v>#N/A</v>
      </c>
      <c r="AC3323" s="416" t="e">
        <f t="shared" si="260"/>
        <v>#N/A</v>
      </c>
    </row>
    <row r="3324" ht="22.5" customHeight="1" spans="1:29">
      <c r="A3324" s="421"/>
      <c r="B3324" s="422"/>
      <c r="C3324" s="422"/>
      <c r="D3324" s="421"/>
      <c r="E3324" s="421"/>
      <c r="F3324" s="421"/>
      <c r="G3324" s="421"/>
      <c r="H3324" s="421"/>
      <c r="I3324" s="421"/>
      <c r="J3324" s="421"/>
      <c r="K3324" s="421"/>
      <c r="L3324" s="421"/>
      <c r="M3324" s="421"/>
      <c r="N3324" s="426"/>
      <c r="O3324" s="426"/>
      <c r="P3324" s="427"/>
      <c r="Q3324" s="427"/>
      <c r="R3324" s="426"/>
      <c r="S3324" s="426"/>
      <c r="T3324" s="426"/>
      <c r="U3324" s="426"/>
      <c r="V3324" s="426"/>
      <c r="W3324" s="426"/>
      <c r="X3324" s="427"/>
      <c r="Y3324" s="416" t="e">
        <f t="shared" si="256"/>
        <v>#N/A</v>
      </c>
      <c r="Z3324" s="416" t="e">
        <f t="shared" si="257"/>
        <v>#N/A</v>
      </c>
      <c r="AA3324" s="416" t="str">
        <f t="shared" si="258"/>
        <v/>
      </c>
      <c r="AB3324" s="416" t="e">
        <f t="shared" si="259"/>
        <v>#N/A</v>
      </c>
      <c r="AC3324" s="416" t="e">
        <f t="shared" si="260"/>
        <v>#N/A</v>
      </c>
    </row>
    <row r="3325" ht="22.5" customHeight="1" spans="1:29">
      <c r="A3325" s="421"/>
      <c r="B3325" s="422"/>
      <c r="C3325" s="422"/>
      <c r="D3325" s="421"/>
      <c r="E3325" s="421"/>
      <c r="F3325" s="421"/>
      <c r="G3325" s="421"/>
      <c r="H3325" s="421"/>
      <c r="I3325" s="421"/>
      <c r="J3325" s="421"/>
      <c r="K3325" s="421"/>
      <c r="L3325" s="421"/>
      <c r="M3325" s="421"/>
      <c r="N3325" s="426"/>
      <c r="O3325" s="426"/>
      <c r="P3325" s="427"/>
      <c r="Q3325" s="427"/>
      <c r="R3325" s="426"/>
      <c r="S3325" s="426"/>
      <c r="T3325" s="426"/>
      <c r="U3325" s="426"/>
      <c r="V3325" s="426"/>
      <c r="W3325" s="426"/>
      <c r="X3325" s="427"/>
      <c r="Y3325" s="416" t="e">
        <f t="shared" si="256"/>
        <v>#N/A</v>
      </c>
      <c r="Z3325" s="416" t="e">
        <f t="shared" si="257"/>
        <v>#N/A</v>
      </c>
      <c r="AA3325" s="416" t="str">
        <f t="shared" si="258"/>
        <v/>
      </c>
      <c r="AB3325" s="416" t="e">
        <f t="shared" si="259"/>
        <v>#N/A</v>
      </c>
      <c r="AC3325" s="416" t="e">
        <f t="shared" si="260"/>
        <v>#N/A</v>
      </c>
    </row>
    <row r="3326" ht="22.5" customHeight="1" spans="1:29">
      <c r="A3326" s="421"/>
      <c r="B3326" s="422"/>
      <c r="C3326" s="422"/>
      <c r="D3326" s="421"/>
      <c r="E3326" s="421"/>
      <c r="F3326" s="421"/>
      <c r="G3326" s="421"/>
      <c r="H3326" s="421"/>
      <c r="I3326" s="421"/>
      <c r="J3326" s="421"/>
      <c r="K3326" s="421"/>
      <c r="L3326" s="421"/>
      <c r="M3326" s="421"/>
      <c r="N3326" s="426"/>
      <c r="O3326" s="426"/>
      <c r="P3326" s="427"/>
      <c r="Q3326" s="427"/>
      <c r="R3326" s="426"/>
      <c r="S3326" s="426"/>
      <c r="T3326" s="426"/>
      <c r="U3326" s="426"/>
      <c r="V3326" s="426"/>
      <c r="W3326" s="426"/>
      <c r="X3326" s="427"/>
      <c r="Y3326" s="416" t="e">
        <f t="shared" si="256"/>
        <v>#N/A</v>
      </c>
      <c r="Z3326" s="416" t="e">
        <f t="shared" si="257"/>
        <v>#N/A</v>
      </c>
      <c r="AA3326" s="416" t="str">
        <f t="shared" si="258"/>
        <v/>
      </c>
      <c r="AB3326" s="416" t="e">
        <f t="shared" si="259"/>
        <v>#N/A</v>
      </c>
      <c r="AC3326" s="416" t="e">
        <f t="shared" si="260"/>
        <v>#N/A</v>
      </c>
    </row>
    <row r="3327" ht="22.5" customHeight="1" spans="1:29">
      <c r="A3327" s="421"/>
      <c r="B3327" s="422"/>
      <c r="C3327" s="422"/>
      <c r="D3327" s="421"/>
      <c r="E3327" s="421"/>
      <c r="F3327" s="421"/>
      <c r="G3327" s="421"/>
      <c r="H3327" s="421"/>
      <c r="I3327" s="421"/>
      <c r="J3327" s="421"/>
      <c r="K3327" s="421"/>
      <c r="L3327" s="421"/>
      <c r="M3327" s="421"/>
      <c r="N3327" s="426"/>
      <c r="O3327" s="426"/>
      <c r="P3327" s="427"/>
      <c r="Q3327" s="427"/>
      <c r="R3327" s="426"/>
      <c r="S3327" s="426"/>
      <c r="T3327" s="426"/>
      <c r="U3327" s="426"/>
      <c r="V3327" s="426"/>
      <c r="W3327" s="426"/>
      <c r="X3327" s="427"/>
      <c r="Y3327" s="416" t="e">
        <f t="shared" si="256"/>
        <v>#N/A</v>
      </c>
      <c r="Z3327" s="416" t="e">
        <f t="shared" si="257"/>
        <v>#N/A</v>
      </c>
      <c r="AA3327" s="416" t="str">
        <f t="shared" si="258"/>
        <v/>
      </c>
      <c r="AB3327" s="416" t="e">
        <f t="shared" si="259"/>
        <v>#N/A</v>
      </c>
      <c r="AC3327" s="416" t="e">
        <f t="shared" si="260"/>
        <v>#N/A</v>
      </c>
    </row>
    <row r="3328" ht="22.5" customHeight="1" spans="1:29">
      <c r="A3328" s="421"/>
      <c r="B3328" s="422"/>
      <c r="C3328" s="422"/>
      <c r="D3328" s="421"/>
      <c r="E3328" s="421"/>
      <c r="F3328" s="421"/>
      <c r="G3328" s="421"/>
      <c r="H3328" s="421"/>
      <c r="I3328" s="421"/>
      <c r="J3328" s="421"/>
      <c r="K3328" s="421"/>
      <c r="L3328" s="421"/>
      <c r="M3328" s="421"/>
      <c r="N3328" s="426"/>
      <c r="O3328" s="426"/>
      <c r="P3328" s="427"/>
      <c r="Q3328" s="427"/>
      <c r="R3328" s="426"/>
      <c r="S3328" s="426"/>
      <c r="T3328" s="426"/>
      <c r="U3328" s="426"/>
      <c r="V3328" s="426"/>
      <c r="W3328" s="426"/>
      <c r="X3328" s="427"/>
      <c r="Y3328" s="416" t="e">
        <f t="shared" si="256"/>
        <v>#N/A</v>
      </c>
      <c r="Z3328" s="416" t="e">
        <f t="shared" si="257"/>
        <v>#N/A</v>
      </c>
      <c r="AA3328" s="416" t="str">
        <f t="shared" si="258"/>
        <v/>
      </c>
      <c r="AB3328" s="416" t="e">
        <f t="shared" si="259"/>
        <v>#N/A</v>
      </c>
      <c r="AC3328" s="416" t="e">
        <f t="shared" si="260"/>
        <v>#N/A</v>
      </c>
    </row>
    <row r="3329" ht="22.5" customHeight="1" spans="1:29">
      <c r="A3329" s="421"/>
      <c r="B3329" s="422"/>
      <c r="C3329" s="422"/>
      <c r="D3329" s="421"/>
      <c r="E3329" s="421"/>
      <c r="F3329" s="421"/>
      <c r="G3329" s="421"/>
      <c r="H3329" s="421"/>
      <c r="I3329" s="421"/>
      <c r="J3329" s="421"/>
      <c r="K3329" s="421"/>
      <c r="L3329" s="421"/>
      <c r="M3329" s="421"/>
      <c r="N3329" s="426"/>
      <c r="O3329" s="426"/>
      <c r="P3329" s="427"/>
      <c r="Q3329" s="427"/>
      <c r="R3329" s="426"/>
      <c r="S3329" s="426"/>
      <c r="T3329" s="426"/>
      <c r="U3329" s="426"/>
      <c r="V3329" s="426"/>
      <c r="W3329" s="426"/>
      <c r="X3329" s="427"/>
      <c r="Y3329" s="416" t="e">
        <f t="shared" si="256"/>
        <v>#N/A</v>
      </c>
      <c r="Z3329" s="416" t="e">
        <f t="shared" si="257"/>
        <v>#N/A</v>
      </c>
      <c r="AA3329" s="416" t="str">
        <f t="shared" si="258"/>
        <v/>
      </c>
      <c r="AB3329" s="416" t="e">
        <f t="shared" si="259"/>
        <v>#N/A</v>
      </c>
      <c r="AC3329" s="416" t="e">
        <f t="shared" si="260"/>
        <v>#N/A</v>
      </c>
    </row>
    <row r="3330" ht="22.5" customHeight="1" spans="1:29">
      <c r="A3330" s="421"/>
      <c r="B3330" s="422"/>
      <c r="C3330" s="422"/>
      <c r="D3330" s="421"/>
      <c r="E3330" s="421"/>
      <c r="F3330" s="421"/>
      <c r="G3330" s="421"/>
      <c r="H3330" s="421"/>
      <c r="I3330" s="421"/>
      <c r="J3330" s="421"/>
      <c r="K3330" s="421"/>
      <c r="L3330" s="421"/>
      <c r="M3330" s="421"/>
      <c r="N3330" s="426"/>
      <c r="O3330" s="426"/>
      <c r="P3330" s="427"/>
      <c r="Q3330" s="427"/>
      <c r="R3330" s="426"/>
      <c r="S3330" s="426"/>
      <c r="T3330" s="426"/>
      <c r="U3330" s="426"/>
      <c r="V3330" s="426"/>
      <c r="W3330" s="426"/>
      <c r="X3330" s="427"/>
      <c r="Y3330" s="416" t="e">
        <f t="shared" si="256"/>
        <v>#N/A</v>
      </c>
      <c r="Z3330" s="416" t="e">
        <f t="shared" si="257"/>
        <v>#N/A</v>
      </c>
      <c r="AA3330" s="416" t="str">
        <f t="shared" si="258"/>
        <v/>
      </c>
      <c r="AB3330" s="416" t="e">
        <f t="shared" si="259"/>
        <v>#N/A</v>
      </c>
      <c r="AC3330" s="416" t="e">
        <f t="shared" si="260"/>
        <v>#N/A</v>
      </c>
    </row>
    <row r="3331" ht="22.5" customHeight="1" spans="1:29">
      <c r="A3331" s="421"/>
      <c r="B3331" s="422"/>
      <c r="C3331" s="422"/>
      <c r="D3331" s="421"/>
      <c r="E3331" s="421"/>
      <c r="F3331" s="421"/>
      <c r="G3331" s="421"/>
      <c r="H3331" s="421"/>
      <c r="I3331" s="421"/>
      <c r="J3331" s="421"/>
      <c r="K3331" s="421"/>
      <c r="L3331" s="421"/>
      <c r="M3331" s="421"/>
      <c r="N3331" s="426"/>
      <c r="O3331" s="426"/>
      <c r="P3331" s="427"/>
      <c r="Q3331" s="427"/>
      <c r="R3331" s="426"/>
      <c r="S3331" s="426"/>
      <c r="T3331" s="426"/>
      <c r="U3331" s="426"/>
      <c r="V3331" s="426"/>
      <c r="W3331" s="426"/>
      <c r="X3331" s="427"/>
      <c r="Y3331" s="416" t="e">
        <f t="shared" si="256"/>
        <v>#N/A</v>
      </c>
      <c r="Z3331" s="416" t="e">
        <f t="shared" si="257"/>
        <v>#N/A</v>
      </c>
      <c r="AA3331" s="416" t="str">
        <f t="shared" si="258"/>
        <v/>
      </c>
      <c r="AB3331" s="416" t="e">
        <f t="shared" si="259"/>
        <v>#N/A</v>
      </c>
      <c r="AC3331" s="416" t="e">
        <f t="shared" si="260"/>
        <v>#N/A</v>
      </c>
    </row>
    <row r="3332" ht="22.5" customHeight="1" spans="1:29">
      <c r="A3332" s="421"/>
      <c r="B3332" s="422"/>
      <c r="C3332" s="422"/>
      <c r="D3332" s="421"/>
      <c r="E3332" s="421"/>
      <c r="F3332" s="421"/>
      <c r="G3332" s="421"/>
      <c r="H3332" s="421"/>
      <c r="I3332" s="421"/>
      <c r="J3332" s="421"/>
      <c r="K3332" s="421"/>
      <c r="L3332" s="421"/>
      <c r="M3332" s="421"/>
      <c r="N3332" s="426"/>
      <c r="O3332" s="426"/>
      <c r="P3332" s="427"/>
      <c r="Q3332" s="427"/>
      <c r="R3332" s="426"/>
      <c r="S3332" s="426"/>
      <c r="T3332" s="426"/>
      <c r="U3332" s="426"/>
      <c r="V3332" s="426"/>
      <c r="W3332" s="426"/>
      <c r="X3332" s="427"/>
      <c r="Y3332" s="416" t="e">
        <f t="shared" si="256"/>
        <v>#N/A</v>
      </c>
      <c r="Z3332" s="416" t="e">
        <f t="shared" si="257"/>
        <v>#N/A</v>
      </c>
      <c r="AA3332" s="416" t="str">
        <f t="shared" si="258"/>
        <v/>
      </c>
      <c r="AB3332" s="416" t="e">
        <f t="shared" si="259"/>
        <v>#N/A</v>
      </c>
      <c r="AC3332" s="416" t="e">
        <f t="shared" si="260"/>
        <v>#N/A</v>
      </c>
    </row>
    <row r="3333" ht="22.5" customHeight="1" spans="1:29">
      <c r="A3333" s="421"/>
      <c r="B3333" s="422"/>
      <c r="C3333" s="422"/>
      <c r="D3333" s="421"/>
      <c r="E3333" s="421"/>
      <c r="F3333" s="421"/>
      <c r="G3333" s="421"/>
      <c r="H3333" s="421"/>
      <c r="I3333" s="421"/>
      <c r="J3333" s="421"/>
      <c r="K3333" s="421"/>
      <c r="L3333" s="421"/>
      <c r="M3333" s="421"/>
      <c r="N3333" s="426"/>
      <c r="O3333" s="426"/>
      <c r="P3333" s="427"/>
      <c r="Q3333" s="427"/>
      <c r="R3333" s="426"/>
      <c r="S3333" s="426"/>
      <c r="T3333" s="426"/>
      <c r="U3333" s="426"/>
      <c r="V3333" s="426"/>
      <c r="W3333" s="426"/>
      <c r="X3333" s="427"/>
      <c r="Y3333" s="416" t="e">
        <f t="shared" si="256"/>
        <v>#N/A</v>
      </c>
      <c r="Z3333" s="416" t="e">
        <f t="shared" si="257"/>
        <v>#N/A</v>
      </c>
      <c r="AA3333" s="416" t="str">
        <f t="shared" si="258"/>
        <v/>
      </c>
      <c r="AB3333" s="416" t="e">
        <f t="shared" si="259"/>
        <v>#N/A</v>
      </c>
      <c r="AC3333" s="416" t="e">
        <f t="shared" si="260"/>
        <v>#N/A</v>
      </c>
    </row>
    <row r="3334" ht="22.5" customHeight="1" spans="1:29">
      <c r="A3334" s="421"/>
      <c r="B3334" s="422"/>
      <c r="C3334" s="422"/>
      <c r="D3334" s="421"/>
      <c r="E3334" s="421"/>
      <c r="F3334" s="421"/>
      <c r="G3334" s="421"/>
      <c r="H3334" s="421"/>
      <c r="I3334" s="421"/>
      <c r="J3334" s="421"/>
      <c r="K3334" s="421"/>
      <c r="L3334" s="421"/>
      <c r="M3334" s="421"/>
      <c r="N3334" s="426"/>
      <c r="O3334" s="426"/>
      <c r="P3334" s="427"/>
      <c r="Q3334" s="427"/>
      <c r="R3334" s="426"/>
      <c r="S3334" s="426"/>
      <c r="T3334" s="426"/>
      <c r="U3334" s="426"/>
      <c r="V3334" s="426"/>
      <c r="W3334" s="426"/>
      <c r="X3334" s="427"/>
      <c r="Y3334" s="416" t="e">
        <f t="shared" si="256"/>
        <v>#N/A</v>
      </c>
      <c r="Z3334" s="416" t="e">
        <f t="shared" si="257"/>
        <v>#N/A</v>
      </c>
      <c r="AA3334" s="416" t="str">
        <f t="shared" si="258"/>
        <v/>
      </c>
      <c r="AB3334" s="416" t="e">
        <f t="shared" si="259"/>
        <v>#N/A</v>
      </c>
      <c r="AC3334" s="416" t="e">
        <f t="shared" si="260"/>
        <v>#N/A</v>
      </c>
    </row>
    <row r="3335" ht="22.5" customHeight="1" spans="1:29">
      <c r="A3335" s="421"/>
      <c r="B3335" s="422"/>
      <c r="C3335" s="422"/>
      <c r="D3335" s="421"/>
      <c r="E3335" s="421"/>
      <c r="F3335" s="421"/>
      <c r="G3335" s="421"/>
      <c r="H3335" s="421"/>
      <c r="I3335" s="421"/>
      <c r="J3335" s="421"/>
      <c r="K3335" s="421"/>
      <c r="L3335" s="421"/>
      <c r="M3335" s="421"/>
      <c r="N3335" s="426"/>
      <c r="O3335" s="426"/>
      <c r="P3335" s="427"/>
      <c r="Q3335" s="427"/>
      <c r="R3335" s="426"/>
      <c r="S3335" s="426"/>
      <c r="T3335" s="426"/>
      <c r="U3335" s="426"/>
      <c r="V3335" s="426"/>
      <c r="W3335" s="426"/>
      <c r="X3335" s="427"/>
      <c r="Y3335" s="416" t="e">
        <f t="shared" ref="Y3335:Y3398" si="261">_xlfn.IFS(LEFT(M3335,3)="003","三保支出",LEFT(M3335,3)="004","刚性支出",LEFT(M3335,3)="000","促发展支出")</f>
        <v>#N/A</v>
      </c>
      <c r="Z3335" s="416" t="e">
        <f t="shared" ref="Z3335:Z3398" si="262">_xlfn.IFS(LEFT(E3335,1)="3","项目支出",LEFT(E3335,1)="1","人员类支出",LEFT(E3335,1)="2","运转类支出")</f>
        <v>#N/A</v>
      </c>
      <c r="AA3335" s="416" t="str">
        <f t="shared" ref="AA3335:AA3398" si="263">LEFT(H3335,7)</f>
        <v/>
      </c>
      <c r="AB3335" s="416" t="e">
        <f t="shared" ref="AB3335:AB3398" si="264">_xlfn.IFS(LEFT(M3335,6)="003001","保工资",LEFT(M3335,6)="003002","保运转",LEFT(M3335,6)="003003","保基本民生")</f>
        <v>#N/A</v>
      </c>
      <c r="AC3335" s="416" t="e">
        <f t="shared" ref="AC3335:AC3398" si="265">IF(Z3335="项目支出","否","是")</f>
        <v>#N/A</v>
      </c>
    </row>
    <row r="3336" ht="22.5" customHeight="1" spans="1:29">
      <c r="A3336" s="421"/>
      <c r="B3336" s="422"/>
      <c r="C3336" s="422"/>
      <c r="D3336" s="421"/>
      <c r="E3336" s="421"/>
      <c r="F3336" s="421"/>
      <c r="G3336" s="421"/>
      <c r="H3336" s="421"/>
      <c r="I3336" s="421"/>
      <c r="J3336" s="421"/>
      <c r="K3336" s="421"/>
      <c r="L3336" s="421"/>
      <c r="M3336" s="421"/>
      <c r="N3336" s="426"/>
      <c r="O3336" s="426"/>
      <c r="P3336" s="427"/>
      <c r="Q3336" s="427"/>
      <c r="R3336" s="426"/>
      <c r="S3336" s="426"/>
      <c r="T3336" s="426"/>
      <c r="U3336" s="426"/>
      <c r="V3336" s="426"/>
      <c r="W3336" s="426"/>
      <c r="X3336" s="427"/>
      <c r="Y3336" s="416" t="e">
        <f t="shared" si="261"/>
        <v>#N/A</v>
      </c>
      <c r="Z3336" s="416" t="e">
        <f t="shared" si="262"/>
        <v>#N/A</v>
      </c>
      <c r="AA3336" s="416" t="str">
        <f t="shared" si="263"/>
        <v/>
      </c>
      <c r="AB3336" s="416" t="e">
        <f t="shared" si="264"/>
        <v>#N/A</v>
      </c>
      <c r="AC3336" s="416" t="e">
        <f t="shared" si="265"/>
        <v>#N/A</v>
      </c>
    </row>
    <row r="3337" ht="22.5" customHeight="1" spans="1:29">
      <c r="A3337" s="421"/>
      <c r="B3337" s="422"/>
      <c r="C3337" s="422"/>
      <c r="D3337" s="421"/>
      <c r="E3337" s="421"/>
      <c r="F3337" s="421"/>
      <c r="G3337" s="421"/>
      <c r="H3337" s="421"/>
      <c r="I3337" s="421"/>
      <c r="J3337" s="421"/>
      <c r="K3337" s="421"/>
      <c r="L3337" s="421"/>
      <c r="M3337" s="421"/>
      <c r="N3337" s="426"/>
      <c r="O3337" s="426"/>
      <c r="P3337" s="427"/>
      <c r="Q3337" s="427"/>
      <c r="R3337" s="426"/>
      <c r="S3337" s="426"/>
      <c r="T3337" s="426"/>
      <c r="U3337" s="426"/>
      <c r="V3337" s="426"/>
      <c r="W3337" s="426"/>
      <c r="X3337" s="427"/>
      <c r="Y3337" s="416" t="e">
        <f t="shared" si="261"/>
        <v>#N/A</v>
      </c>
      <c r="Z3337" s="416" t="e">
        <f t="shared" si="262"/>
        <v>#N/A</v>
      </c>
      <c r="AA3337" s="416" t="str">
        <f t="shared" si="263"/>
        <v/>
      </c>
      <c r="AB3337" s="416" t="e">
        <f t="shared" si="264"/>
        <v>#N/A</v>
      </c>
      <c r="AC3337" s="416" t="e">
        <f t="shared" si="265"/>
        <v>#N/A</v>
      </c>
    </row>
    <row r="3338" ht="22.5" customHeight="1" spans="1:29">
      <c r="A3338" s="421"/>
      <c r="B3338" s="422"/>
      <c r="C3338" s="422"/>
      <c r="D3338" s="421"/>
      <c r="E3338" s="421"/>
      <c r="F3338" s="421"/>
      <c r="G3338" s="421"/>
      <c r="H3338" s="421"/>
      <c r="I3338" s="421"/>
      <c r="J3338" s="421"/>
      <c r="K3338" s="421"/>
      <c r="L3338" s="421"/>
      <c r="M3338" s="421"/>
      <c r="N3338" s="426"/>
      <c r="O3338" s="426"/>
      <c r="P3338" s="427"/>
      <c r="Q3338" s="427"/>
      <c r="R3338" s="426"/>
      <c r="S3338" s="426"/>
      <c r="T3338" s="426"/>
      <c r="U3338" s="426"/>
      <c r="V3338" s="426"/>
      <c r="W3338" s="426"/>
      <c r="X3338" s="427"/>
      <c r="Y3338" s="416" t="e">
        <f t="shared" si="261"/>
        <v>#N/A</v>
      </c>
      <c r="Z3338" s="416" t="e">
        <f t="shared" si="262"/>
        <v>#N/A</v>
      </c>
      <c r="AA3338" s="416" t="str">
        <f t="shared" si="263"/>
        <v/>
      </c>
      <c r="AB3338" s="416" t="e">
        <f t="shared" si="264"/>
        <v>#N/A</v>
      </c>
      <c r="AC3338" s="416" t="e">
        <f t="shared" si="265"/>
        <v>#N/A</v>
      </c>
    </row>
    <row r="3339" ht="22.5" customHeight="1" spans="1:29">
      <c r="A3339" s="421"/>
      <c r="B3339" s="422"/>
      <c r="C3339" s="422"/>
      <c r="D3339" s="421"/>
      <c r="E3339" s="421"/>
      <c r="F3339" s="421"/>
      <c r="G3339" s="421"/>
      <c r="H3339" s="421"/>
      <c r="I3339" s="421"/>
      <c r="J3339" s="421"/>
      <c r="K3339" s="421"/>
      <c r="L3339" s="421"/>
      <c r="M3339" s="421"/>
      <c r="N3339" s="426"/>
      <c r="O3339" s="426"/>
      <c r="P3339" s="427"/>
      <c r="Q3339" s="427"/>
      <c r="R3339" s="426"/>
      <c r="S3339" s="426"/>
      <c r="T3339" s="426"/>
      <c r="U3339" s="426"/>
      <c r="V3339" s="426"/>
      <c r="W3339" s="426"/>
      <c r="X3339" s="427"/>
      <c r="Y3339" s="416" t="e">
        <f t="shared" si="261"/>
        <v>#N/A</v>
      </c>
      <c r="Z3339" s="416" t="e">
        <f t="shared" si="262"/>
        <v>#N/A</v>
      </c>
      <c r="AA3339" s="416" t="str">
        <f t="shared" si="263"/>
        <v/>
      </c>
      <c r="AB3339" s="416" t="e">
        <f t="shared" si="264"/>
        <v>#N/A</v>
      </c>
      <c r="AC3339" s="416" t="e">
        <f t="shared" si="265"/>
        <v>#N/A</v>
      </c>
    </row>
    <row r="3340" ht="22.5" customHeight="1" spans="1:29">
      <c r="A3340" s="421"/>
      <c r="B3340" s="422"/>
      <c r="C3340" s="422"/>
      <c r="D3340" s="421"/>
      <c r="E3340" s="421"/>
      <c r="F3340" s="421"/>
      <c r="G3340" s="421"/>
      <c r="H3340" s="421"/>
      <c r="I3340" s="421"/>
      <c r="J3340" s="421"/>
      <c r="K3340" s="421"/>
      <c r="L3340" s="421"/>
      <c r="M3340" s="421"/>
      <c r="N3340" s="426"/>
      <c r="O3340" s="426"/>
      <c r="P3340" s="427"/>
      <c r="Q3340" s="427"/>
      <c r="R3340" s="426"/>
      <c r="S3340" s="426"/>
      <c r="T3340" s="426"/>
      <c r="U3340" s="426"/>
      <c r="V3340" s="426"/>
      <c r="W3340" s="426"/>
      <c r="X3340" s="427"/>
      <c r="Y3340" s="416" t="e">
        <f t="shared" si="261"/>
        <v>#N/A</v>
      </c>
      <c r="Z3340" s="416" t="e">
        <f t="shared" si="262"/>
        <v>#N/A</v>
      </c>
      <c r="AA3340" s="416" t="str">
        <f t="shared" si="263"/>
        <v/>
      </c>
      <c r="AB3340" s="416" t="e">
        <f t="shared" si="264"/>
        <v>#N/A</v>
      </c>
      <c r="AC3340" s="416" t="e">
        <f t="shared" si="265"/>
        <v>#N/A</v>
      </c>
    </row>
    <row r="3341" ht="22.5" customHeight="1" spans="1:29">
      <c r="A3341" s="421"/>
      <c r="B3341" s="422"/>
      <c r="C3341" s="422"/>
      <c r="D3341" s="421"/>
      <c r="E3341" s="421"/>
      <c r="F3341" s="421"/>
      <c r="G3341" s="421"/>
      <c r="H3341" s="421"/>
      <c r="I3341" s="421"/>
      <c r="J3341" s="421"/>
      <c r="K3341" s="421"/>
      <c r="L3341" s="421"/>
      <c r="M3341" s="421"/>
      <c r="N3341" s="426"/>
      <c r="O3341" s="426"/>
      <c r="P3341" s="427"/>
      <c r="Q3341" s="427"/>
      <c r="R3341" s="426"/>
      <c r="S3341" s="426"/>
      <c r="T3341" s="426"/>
      <c r="U3341" s="426"/>
      <c r="V3341" s="426"/>
      <c r="W3341" s="426"/>
      <c r="X3341" s="427"/>
      <c r="Y3341" s="416" t="e">
        <f t="shared" si="261"/>
        <v>#N/A</v>
      </c>
      <c r="Z3341" s="416" t="e">
        <f t="shared" si="262"/>
        <v>#N/A</v>
      </c>
      <c r="AA3341" s="416" t="str">
        <f t="shared" si="263"/>
        <v/>
      </c>
      <c r="AB3341" s="416" t="e">
        <f t="shared" si="264"/>
        <v>#N/A</v>
      </c>
      <c r="AC3341" s="416" t="e">
        <f t="shared" si="265"/>
        <v>#N/A</v>
      </c>
    </row>
    <row r="3342" ht="22.5" customHeight="1" spans="1:29">
      <c r="A3342" s="421"/>
      <c r="B3342" s="422"/>
      <c r="C3342" s="422"/>
      <c r="D3342" s="421"/>
      <c r="E3342" s="421"/>
      <c r="F3342" s="421"/>
      <c r="G3342" s="421"/>
      <c r="H3342" s="421"/>
      <c r="I3342" s="421"/>
      <c r="J3342" s="421"/>
      <c r="K3342" s="421"/>
      <c r="L3342" s="421"/>
      <c r="M3342" s="421"/>
      <c r="N3342" s="426"/>
      <c r="O3342" s="426"/>
      <c r="P3342" s="427"/>
      <c r="Q3342" s="427"/>
      <c r="R3342" s="426"/>
      <c r="S3342" s="426"/>
      <c r="T3342" s="426"/>
      <c r="U3342" s="426"/>
      <c r="V3342" s="426"/>
      <c r="W3342" s="426"/>
      <c r="X3342" s="427"/>
      <c r="Y3342" s="416" t="e">
        <f t="shared" si="261"/>
        <v>#N/A</v>
      </c>
      <c r="Z3342" s="416" t="e">
        <f t="shared" si="262"/>
        <v>#N/A</v>
      </c>
      <c r="AA3342" s="416" t="str">
        <f t="shared" si="263"/>
        <v/>
      </c>
      <c r="AB3342" s="416" t="e">
        <f t="shared" si="264"/>
        <v>#N/A</v>
      </c>
      <c r="AC3342" s="416" t="e">
        <f t="shared" si="265"/>
        <v>#N/A</v>
      </c>
    </row>
    <row r="3343" ht="22.5" customHeight="1" spans="1:29">
      <c r="A3343" s="421"/>
      <c r="B3343" s="422"/>
      <c r="C3343" s="422"/>
      <c r="D3343" s="421"/>
      <c r="E3343" s="421"/>
      <c r="F3343" s="421"/>
      <c r="G3343" s="421"/>
      <c r="H3343" s="421"/>
      <c r="I3343" s="421"/>
      <c r="J3343" s="421"/>
      <c r="K3343" s="421"/>
      <c r="L3343" s="421"/>
      <c r="M3343" s="421"/>
      <c r="N3343" s="426"/>
      <c r="O3343" s="426"/>
      <c r="P3343" s="427"/>
      <c r="Q3343" s="427"/>
      <c r="R3343" s="426"/>
      <c r="S3343" s="426"/>
      <c r="T3343" s="426"/>
      <c r="U3343" s="426"/>
      <c r="V3343" s="426"/>
      <c r="W3343" s="426"/>
      <c r="X3343" s="427"/>
      <c r="Y3343" s="416" t="e">
        <f t="shared" si="261"/>
        <v>#N/A</v>
      </c>
      <c r="Z3343" s="416" t="e">
        <f t="shared" si="262"/>
        <v>#N/A</v>
      </c>
      <c r="AA3343" s="416" t="str">
        <f t="shared" si="263"/>
        <v/>
      </c>
      <c r="AB3343" s="416" t="e">
        <f t="shared" si="264"/>
        <v>#N/A</v>
      </c>
      <c r="AC3343" s="416" t="e">
        <f t="shared" si="265"/>
        <v>#N/A</v>
      </c>
    </row>
    <row r="3344" ht="22.5" customHeight="1" spans="1:29">
      <c r="A3344" s="421"/>
      <c r="B3344" s="422"/>
      <c r="C3344" s="422"/>
      <c r="D3344" s="421"/>
      <c r="E3344" s="421"/>
      <c r="F3344" s="421"/>
      <c r="G3344" s="421"/>
      <c r="H3344" s="421"/>
      <c r="I3344" s="421"/>
      <c r="J3344" s="421"/>
      <c r="K3344" s="421"/>
      <c r="L3344" s="421"/>
      <c r="M3344" s="421"/>
      <c r="N3344" s="426"/>
      <c r="O3344" s="426"/>
      <c r="P3344" s="427"/>
      <c r="Q3344" s="427"/>
      <c r="R3344" s="426"/>
      <c r="S3344" s="426"/>
      <c r="T3344" s="426"/>
      <c r="U3344" s="426"/>
      <c r="V3344" s="426"/>
      <c r="W3344" s="426"/>
      <c r="X3344" s="427"/>
      <c r="Y3344" s="416" t="e">
        <f t="shared" si="261"/>
        <v>#N/A</v>
      </c>
      <c r="Z3344" s="416" t="e">
        <f t="shared" si="262"/>
        <v>#N/A</v>
      </c>
      <c r="AA3344" s="416" t="str">
        <f t="shared" si="263"/>
        <v/>
      </c>
      <c r="AB3344" s="416" t="e">
        <f t="shared" si="264"/>
        <v>#N/A</v>
      </c>
      <c r="AC3344" s="416" t="e">
        <f t="shared" si="265"/>
        <v>#N/A</v>
      </c>
    </row>
    <row r="3345" ht="22.5" customHeight="1" spans="1:29">
      <c r="A3345" s="421"/>
      <c r="B3345" s="422"/>
      <c r="C3345" s="422"/>
      <c r="D3345" s="421"/>
      <c r="E3345" s="421"/>
      <c r="F3345" s="421"/>
      <c r="G3345" s="421"/>
      <c r="H3345" s="421"/>
      <c r="I3345" s="421"/>
      <c r="J3345" s="421"/>
      <c r="K3345" s="421"/>
      <c r="L3345" s="421"/>
      <c r="M3345" s="421"/>
      <c r="N3345" s="426"/>
      <c r="O3345" s="426"/>
      <c r="P3345" s="427"/>
      <c r="Q3345" s="427"/>
      <c r="R3345" s="426"/>
      <c r="S3345" s="426"/>
      <c r="T3345" s="426"/>
      <c r="U3345" s="426"/>
      <c r="V3345" s="426"/>
      <c r="W3345" s="426"/>
      <c r="X3345" s="427"/>
      <c r="Y3345" s="416" t="e">
        <f t="shared" si="261"/>
        <v>#N/A</v>
      </c>
      <c r="Z3345" s="416" t="e">
        <f t="shared" si="262"/>
        <v>#N/A</v>
      </c>
      <c r="AA3345" s="416" t="str">
        <f t="shared" si="263"/>
        <v/>
      </c>
      <c r="AB3345" s="416" t="e">
        <f t="shared" si="264"/>
        <v>#N/A</v>
      </c>
      <c r="AC3345" s="416" t="e">
        <f t="shared" si="265"/>
        <v>#N/A</v>
      </c>
    </row>
    <row r="3346" ht="22.5" customHeight="1" spans="1:29">
      <c r="A3346" s="421"/>
      <c r="B3346" s="422"/>
      <c r="C3346" s="422"/>
      <c r="D3346" s="421"/>
      <c r="E3346" s="421"/>
      <c r="F3346" s="421"/>
      <c r="G3346" s="421"/>
      <c r="H3346" s="421"/>
      <c r="I3346" s="421"/>
      <c r="J3346" s="421"/>
      <c r="K3346" s="421"/>
      <c r="L3346" s="421"/>
      <c r="M3346" s="421"/>
      <c r="N3346" s="426"/>
      <c r="O3346" s="426"/>
      <c r="P3346" s="427"/>
      <c r="Q3346" s="427"/>
      <c r="R3346" s="426"/>
      <c r="S3346" s="426"/>
      <c r="T3346" s="426"/>
      <c r="U3346" s="426"/>
      <c r="V3346" s="426"/>
      <c r="W3346" s="426"/>
      <c r="X3346" s="427"/>
      <c r="Y3346" s="416" t="e">
        <f t="shared" si="261"/>
        <v>#N/A</v>
      </c>
      <c r="Z3346" s="416" t="e">
        <f t="shared" si="262"/>
        <v>#N/A</v>
      </c>
      <c r="AA3346" s="416" t="str">
        <f t="shared" si="263"/>
        <v/>
      </c>
      <c r="AB3346" s="416" t="e">
        <f t="shared" si="264"/>
        <v>#N/A</v>
      </c>
      <c r="AC3346" s="416" t="e">
        <f t="shared" si="265"/>
        <v>#N/A</v>
      </c>
    </row>
    <row r="3347" ht="22.5" customHeight="1" spans="1:29">
      <c r="A3347" s="421"/>
      <c r="B3347" s="422"/>
      <c r="C3347" s="422"/>
      <c r="D3347" s="421"/>
      <c r="E3347" s="421"/>
      <c r="F3347" s="421"/>
      <c r="G3347" s="421"/>
      <c r="H3347" s="421"/>
      <c r="I3347" s="421"/>
      <c r="J3347" s="421"/>
      <c r="K3347" s="421"/>
      <c r="L3347" s="421"/>
      <c r="M3347" s="421"/>
      <c r="N3347" s="426"/>
      <c r="O3347" s="426"/>
      <c r="P3347" s="427"/>
      <c r="Q3347" s="427"/>
      <c r="R3347" s="426"/>
      <c r="S3347" s="426"/>
      <c r="T3347" s="426"/>
      <c r="U3347" s="426"/>
      <c r="V3347" s="426"/>
      <c r="W3347" s="426"/>
      <c r="X3347" s="427"/>
      <c r="Y3347" s="416" t="e">
        <f t="shared" si="261"/>
        <v>#N/A</v>
      </c>
      <c r="Z3347" s="416" t="e">
        <f t="shared" si="262"/>
        <v>#N/A</v>
      </c>
      <c r="AA3347" s="416" t="str">
        <f t="shared" si="263"/>
        <v/>
      </c>
      <c r="AB3347" s="416" t="e">
        <f t="shared" si="264"/>
        <v>#N/A</v>
      </c>
      <c r="AC3347" s="416" t="e">
        <f t="shared" si="265"/>
        <v>#N/A</v>
      </c>
    </row>
    <row r="3348" ht="22.5" customHeight="1" spans="1:29">
      <c r="A3348" s="421"/>
      <c r="B3348" s="422"/>
      <c r="C3348" s="422"/>
      <c r="D3348" s="421"/>
      <c r="E3348" s="421"/>
      <c r="F3348" s="421"/>
      <c r="G3348" s="421"/>
      <c r="H3348" s="421"/>
      <c r="I3348" s="421"/>
      <c r="J3348" s="421"/>
      <c r="K3348" s="421"/>
      <c r="L3348" s="421"/>
      <c r="M3348" s="421"/>
      <c r="N3348" s="426"/>
      <c r="O3348" s="426"/>
      <c r="P3348" s="427"/>
      <c r="Q3348" s="427"/>
      <c r="R3348" s="426"/>
      <c r="S3348" s="426"/>
      <c r="T3348" s="426"/>
      <c r="U3348" s="426"/>
      <c r="V3348" s="426"/>
      <c r="W3348" s="426"/>
      <c r="X3348" s="427"/>
      <c r="Y3348" s="416" t="e">
        <f t="shared" si="261"/>
        <v>#N/A</v>
      </c>
      <c r="Z3348" s="416" t="e">
        <f t="shared" si="262"/>
        <v>#N/A</v>
      </c>
      <c r="AA3348" s="416" t="str">
        <f t="shared" si="263"/>
        <v/>
      </c>
      <c r="AB3348" s="416" t="e">
        <f t="shared" si="264"/>
        <v>#N/A</v>
      </c>
      <c r="AC3348" s="416" t="e">
        <f t="shared" si="265"/>
        <v>#N/A</v>
      </c>
    </row>
    <row r="3349" ht="22.5" customHeight="1" spans="1:29">
      <c r="A3349" s="421"/>
      <c r="B3349" s="422"/>
      <c r="C3349" s="422"/>
      <c r="D3349" s="421"/>
      <c r="E3349" s="421"/>
      <c r="F3349" s="421"/>
      <c r="G3349" s="421"/>
      <c r="H3349" s="421"/>
      <c r="I3349" s="421"/>
      <c r="J3349" s="421"/>
      <c r="K3349" s="421"/>
      <c r="L3349" s="421"/>
      <c r="M3349" s="421"/>
      <c r="N3349" s="426"/>
      <c r="O3349" s="426"/>
      <c r="P3349" s="427"/>
      <c r="Q3349" s="427"/>
      <c r="R3349" s="426"/>
      <c r="S3349" s="426"/>
      <c r="T3349" s="426"/>
      <c r="U3349" s="426"/>
      <c r="V3349" s="426"/>
      <c r="W3349" s="426"/>
      <c r="X3349" s="427"/>
      <c r="Y3349" s="416" t="e">
        <f t="shared" si="261"/>
        <v>#N/A</v>
      </c>
      <c r="Z3349" s="416" t="e">
        <f t="shared" si="262"/>
        <v>#N/A</v>
      </c>
      <c r="AA3349" s="416" t="str">
        <f t="shared" si="263"/>
        <v/>
      </c>
      <c r="AB3349" s="416" t="e">
        <f t="shared" si="264"/>
        <v>#N/A</v>
      </c>
      <c r="AC3349" s="416" t="e">
        <f t="shared" si="265"/>
        <v>#N/A</v>
      </c>
    </row>
    <row r="3350" ht="22.5" customHeight="1" spans="1:29">
      <c r="A3350" s="421"/>
      <c r="B3350" s="422"/>
      <c r="C3350" s="422"/>
      <c r="D3350" s="421"/>
      <c r="E3350" s="421"/>
      <c r="F3350" s="421"/>
      <c r="G3350" s="421"/>
      <c r="H3350" s="421"/>
      <c r="I3350" s="421"/>
      <c r="J3350" s="421"/>
      <c r="K3350" s="421"/>
      <c r="L3350" s="421"/>
      <c r="M3350" s="421"/>
      <c r="N3350" s="426"/>
      <c r="O3350" s="426"/>
      <c r="P3350" s="427"/>
      <c r="Q3350" s="427"/>
      <c r="R3350" s="426"/>
      <c r="S3350" s="426"/>
      <c r="T3350" s="426"/>
      <c r="U3350" s="426"/>
      <c r="V3350" s="426"/>
      <c r="W3350" s="426"/>
      <c r="X3350" s="427"/>
      <c r="Y3350" s="416" t="e">
        <f t="shared" si="261"/>
        <v>#N/A</v>
      </c>
      <c r="Z3350" s="416" t="e">
        <f t="shared" si="262"/>
        <v>#N/A</v>
      </c>
      <c r="AA3350" s="416" t="str">
        <f t="shared" si="263"/>
        <v/>
      </c>
      <c r="AB3350" s="416" t="e">
        <f t="shared" si="264"/>
        <v>#N/A</v>
      </c>
      <c r="AC3350" s="416" t="e">
        <f t="shared" si="265"/>
        <v>#N/A</v>
      </c>
    </row>
    <row r="3351" ht="22.5" customHeight="1" spans="1:29">
      <c r="A3351" s="421"/>
      <c r="B3351" s="422"/>
      <c r="C3351" s="422"/>
      <c r="D3351" s="421"/>
      <c r="E3351" s="421"/>
      <c r="F3351" s="421"/>
      <c r="G3351" s="421"/>
      <c r="H3351" s="421"/>
      <c r="I3351" s="421"/>
      <c r="J3351" s="421"/>
      <c r="K3351" s="421"/>
      <c r="L3351" s="421"/>
      <c r="M3351" s="421"/>
      <c r="N3351" s="426"/>
      <c r="O3351" s="426"/>
      <c r="P3351" s="427"/>
      <c r="Q3351" s="427"/>
      <c r="R3351" s="426"/>
      <c r="S3351" s="426"/>
      <c r="T3351" s="426"/>
      <c r="U3351" s="426"/>
      <c r="V3351" s="426"/>
      <c r="W3351" s="426"/>
      <c r="X3351" s="427"/>
      <c r="Y3351" s="416" t="e">
        <f t="shared" si="261"/>
        <v>#N/A</v>
      </c>
      <c r="Z3351" s="416" t="e">
        <f t="shared" si="262"/>
        <v>#N/A</v>
      </c>
      <c r="AA3351" s="416" t="str">
        <f t="shared" si="263"/>
        <v/>
      </c>
      <c r="AB3351" s="416" t="e">
        <f t="shared" si="264"/>
        <v>#N/A</v>
      </c>
      <c r="AC3351" s="416" t="e">
        <f t="shared" si="265"/>
        <v>#N/A</v>
      </c>
    </row>
    <row r="3352" ht="22.5" customHeight="1" spans="1:29">
      <c r="A3352" s="421"/>
      <c r="B3352" s="422"/>
      <c r="C3352" s="422"/>
      <c r="D3352" s="421"/>
      <c r="E3352" s="421"/>
      <c r="F3352" s="421"/>
      <c r="G3352" s="421"/>
      <c r="H3352" s="421"/>
      <c r="I3352" s="421"/>
      <c r="J3352" s="421"/>
      <c r="K3352" s="421"/>
      <c r="L3352" s="421"/>
      <c r="M3352" s="421"/>
      <c r="N3352" s="426"/>
      <c r="O3352" s="426"/>
      <c r="P3352" s="427"/>
      <c r="Q3352" s="427"/>
      <c r="R3352" s="426"/>
      <c r="S3352" s="426"/>
      <c r="T3352" s="426"/>
      <c r="U3352" s="426"/>
      <c r="V3352" s="426"/>
      <c r="W3352" s="426"/>
      <c r="X3352" s="427"/>
      <c r="Y3352" s="416" t="e">
        <f t="shared" si="261"/>
        <v>#N/A</v>
      </c>
      <c r="Z3352" s="416" t="e">
        <f t="shared" si="262"/>
        <v>#N/A</v>
      </c>
      <c r="AA3352" s="416" t="str">
        <f t="shared" si="263"/>
        <v/>
      </c>
      <c r="AB3352" s="416" t="e">
        <f t="shared" si="264"/>
        <v>#N/A</v>
      </c>
      <c r="AC3352" s="416" t="e">
        <f t="shared" si="265"/>
        <v>#N/A</v>
      </c>
    </row>
    <row r="3353" ht="22.5" customHeight="1" spans="1:29">
      <c r="A3353" s="421"/>
      <c r="B3353" s="422"/>
      <c r="C3353" s="422"/>
      <c r="D3353" s="421"/>
      <c r="E3353" s="421"/>
      <c r="F3353" s="421"/>
      <c r="G3353" s="421"/>
      <c r="H3353" s="421"/>
      <c r="I3353" s="421"/>
      <c r="J3353" s="421"/>
      <c r="K3353" s="421"/>
      <c r="L3353" s="421"/>
      <c r="M3353" s="421"/>
      <c r="N3353" s="426"/>
      <c r="O3353" s="426"/>
      <c r="P3353" s="427"/>
      <c r="Q3353" s="427"/>
      <c r="R3353" s="426"/>
      <c r="S3353" s="426"/>
      <c r="T3353" s="426"/>
      <c r="U3353" s="426"/>
      <c r="V3353" s="426"/>
      <c r="W3353" s="426"/>
      <c r="X3353" s="427"/>
      <c r="Y3353" s="416" t="e">
        <f t="shared" si="261"/>
        <v>#N/A</v>
      </c>
      <c r="Z3353" s="416" t="e">
        <f t="shared" si="262"/>
        <v>#N/A</v>
      </c>
      <c r="AA3353" s="416" t="str">
        <f t="shared" si="263"/>
        <v/>
      </c>
      <c r="AB3353" s="416" t="e">
        <f t="shared" si="264"/>
        <v>#N/A</v>
      </c>
      <c r="AC3353" s="416" t="e">
        <f t="shared" si="265"/>
        <v>#N/A</v>
      </c>
    </row>
    <row r="3354" ht="22.5" customHeight="1" spans="1:29">
      <c r="A3354" s="421"/>
      <c r="B3354" s="422"/>
      <c r="C3354" s="422"/>
      <c r="D3354" s="421"/>
      <c r="E3354" s="421"/>
      <c r="F3354" s="421"/>
      <c r="G3354" s="421"/>
      <c r="H3354" s="421"/>
      <c r="I3354" s="421"/>
      <c r="J3354" s="421"/>
      <c r="K3354" s="421"/>
      <c r="L3354" s="421"/>
      <c r="M3354" s="421"/>
      <c r="N3354" s="426"/>
      <c r="O3354" s="426"/>
      <c r="P3354" s="427"/>
      <c r="Q3354" s="427"/>
      <c r="R3354" s="426"/>
      <c r="S3354" s="426"/>
      <c r="T3354" s="426"/>
      <c r="U3354" s="426"/>
      <c r="V3354" s="426"/>
      <c r="W3354" s="426"/>
      <c r="X3354" s="427"/>
      <c r="Y3354" s="416" t="e">
        <f t="shared" si="261"/>
        <v>#N/A</v>
      </c>
      <c r="Z3354" s="416" t="e">
        <f t="shared" si="262"/>
        <v>#N/A</v>
      </c>
      <c r="AA3354" s="416" t="str">
        <f t="shared" si="263"/>
        <v/>
      </c>
      <c r="AB3354" s="416" t="e">
        <f t="shared" si="264"/>
        <v>#N/A</v>
      </c>
      <c r="AC3354" s="416" t="e">
        <f t="shared" si="265"/>
        <v>#N/A</v>
      </c>
    </row>
    <row r="3355" ht="22.5" customHeight="1" spans="1:29">
      <c r="A3355" s="421"/>
      <c r="B3355" s="422"/>
      <c r="C3355" s="422"/>
      <c r="D3355" s="421"/>
      <c r="E3355" s="421"/>
      <c r="F3355" s="421"/>
      <c r="G3355" s="421"/>
      <c r="H3355" s="421"/>
      <c r="I3355" s="421"/>
      <c r="J3355" s="421"/>
      <c r="K3355" s="421"/>
      <c r="L3355" s="421"/>
      <c r="M3355" s="421"/>
      <c r="N3355" s="426"/>
      <c r="O3355" s="426"/>
      <c r="P3355" s="427"/>
      <c r="Q3355" s="427"/>
      <c r="R3355" s="426"/>
      <c r="S3355" s="426"/>
      <c r="T3355" s="426"/>
      <c r="U3355" s="426"/>
      <c r="V3355" s="426"/>
      <c r="W3355" s="426"/>
      <c r="X3355" s="427"/>
      <c r="Y3355" s="416" t="e">
        <f t="shared" si="261"/>
        <v>#N/A</v>
      </c>
      <c r="Z3355" s="416" t="e">
        <f t="shared" si="262"/>
        <v>#N/A</v>
      </c>
      <c r="AA3355" s="416" t="str">
        <f t="shared" si="263"/>
        <v/>
      </c>
      <c r="AB3355" s="416" t="e">
        <f t="shared" si="264"/>
        <v>#N/A</v>
      </c>
      <c r="AC3355" s="416" t="e">
        <f t="shared" si="265"/>
        <v>#N/A</v>
      </c>
    </row>
    <row r="3356" ht="22.5" customHeight="1" spans="1:29">
      <c r="A3356" s="421"/>
      <c r="B3356" s="422"/>
      <c r="C3356" s="422"/>
      <c r="D3356" s="421"/>
      <c r="E3356" s="421"/>
      <c r="F3356" s="421"/>
      <c r="G3356" s="421"/>
      <c r="H3356" s="421"/>
      <c r="I3356" s="421"/>
      <c r="J3356" s="421"/>
      <c r="K3356" s="421"/>
      <c r="L3356" s="421"/>
      <c r="M3356" s="421"/>
      <c r="N3356" s="426"/>
      <c r="O3356" s="426"/>
      <c r="P3356" s="427"/>
      <c r="Q3356" s="427"/>
      <c r="R3356" s="426"/>
      <c r="S3356" s="426"/>
      <c r="T3356" s="426"/>
      <c r="U3356" s="426"/>
      <c r="V3356" s="426"/>
      <c r="W3356" s="426"/>
      <c r="X3356" s="427"/>
      <c r="Y3356" s="416" t="e">
        <f t="shared" si="261"/>
        <v>#N/A</v>
      </c>
      <c r="Z3356" s="416" t="e">
        <f t="shared" si="262"/>
        <v>#N/A</v>
      </c>
      <c r="AA3356" s="416" t="str">
        <f t="shared" si="263"/>
        <v/>
      </c>
      <c r="AB3356" s="416" t="e">
        <f t="shared" si="264"/>
        <v>#N/A</v>
      </c>
      <c r="AC3356" s="416" t="e">
        <f t="shared" si="265"/>
        <v>#N/A</v>
      </c>
    </row>
    <row r="3357" ht="22.5" customHeight="1" spans="1:29">
      <c r="A3357" s="421"/>
      <c r="B3357" s="422"/>
      <c r="C3357" s="422"/>
      <c r="D3357" s="421"/>
      <c r="E3357" s="421"/>
      <c r="F3357" s="421"/>
      <c r="G3357" s="421"/>
      <c r="H3357" s="421"/>
      <c r="I3357" s="421"/>
      <c r="J3357" s="421"/>
      <c r="K3357" s="421"/>
      <c r="L3357" s="421"/>
      <c r="M3357" s="421"/>
      <c r="N3357" s="426"/>
      <c r="O3357" s="426"/>
      <c r="P3357" s="427"/>
      <c r="Q3357" s="427"/>
      <c r="R3357" s="426"/>
      <c r="S3357" s="426"/>
      <c r="T3357" s="426"/>
      <c r="U3357" s="426"/>
      <c r="V3357" s="426"/>
      <c r="W3357" s="426"/>
      <c r="X3357" s="427"/>
      <c r="Y3357" s="416" t="e">
        <f t="shared" si="261"/>
        <v>#N/A</v>
      </c>
      <c r="Z3357" s="416" t="e">
        <f t="shared" si="262"/>
        <v>#N/A</v>
      </c>
      <c r="AA3357" s="416" t="str">
        <f t="shared" si="263"/>
        <v/>
      </c>
      <c r="AB3357" s="416" t="e">
        <f t="shared" si="264"/>
        <v>#N/A</v>
      </c>
      <c r="AC3357" s="416" t="e">
        <f t="shared" si="265"/>
        <v>#N/A</v>
      </c>
    </row>
    <row r="3358" ht="22.5" customHeight="1" spans="1:29">
      <c r="A3358" s="421"/>
      <c r="B3358" s="422"/>
      <c r="C3358" s="422"/>
      <c r="D3358" s="421"/>
      <c r="E3358" s="421"/>
      <c r="F3358" s="421"/>
      <c r="G3358" s="421"/>
      <c r="H3358" s="421"/>
      <c r="I3358" s="421"/>
      <c r="J3358" s="421"/>
      <c r="K3358" s="421"/>
      <c r="L3358" s="421"/>
      <c r="M3358" s="421"/>
      <c r="N3358" s="426"/>
      <c r="O3358" s="426"/>
      <c r="P3358" s="427"/>
      <c r="Q3358" s="427"/>
      <c r="R3358" s="426"/>
      <c r="S3358" s="426"/>
      <c r="T3358" s="426"/>
      <c r="U3358" s="426"/>
      <c r="V3358" s="426"/>
      <c r="W3358" s="426"/>
      <c r="X3358" s="427"/>
      <c r="Y3358" s="416" t="e">
        <f t="shared" si="261"/>
        <v>#N/A</v>
      </c>
      <c r="Z3358" s="416" t="e">
        <f t="shared" si="262"/>
        <v>#N/A</v>
      </c>
      <c r="AA3358" s="416" t="str">
        <f t="shared" si="263"/>
        <v/>
      </c>
      <c r="AB3358" s="416" t="e">
        <f t="shared" si="264"/>
        <v>#N/A</v>
      </c>
      <c r="AC3358" s="416" t="e">
        <f t="shared" si="265"/>
        <v>#N/A</v>
      </c>
    </row>
    <row r="3359" ht="22.5" customHeight="1" spans="1:29">
      <c r="A3359" s="421"/>
      <c r="B3359" s="422"/>
      <c r="C3359" s="422"/>
      <c r="D3359" s="421"/>
      <c r="E3359" s="421"/>
      <c r="F3359" s="421"/>
      <c r="G3359" s="421"/>
      <c r="H3359" s="421"/>
      <c r="I3359" s="421"/>
      <c r="J3359" s="421"/>
      <c r="K3359" s="421"/>
      <c r="L3359" s="421"/>
      <c r="M3359" s="421"/>
      <c r="N3359" s="426"/>
      <c r="O3359" s="426"/>
      <c r="P3359" s="427"/>
      <c r="Q3359" s="427"/>
      <c r="R3359" s="426"/>
      <c r="S3359" s="426"/>
      <c r="T3359" s="426"/>
      <c r="U3359" s="426"/>
      <c r="V3359" s="426"/>
      <c r="W3359" s="426"/>
      <c r="X3359" s="427"/>
      <c r="Y3359" s="416" t="e">
        <f t="shared" si="261"/>
        <v>#N/A</v>
      </c>
      <c r="Z3359" s="416" t="e">
        <f t="shared" si="262"/>
        <v>#N/A</v>
      </c>
      <c r="AA3359" s="416" t="str">
        <f t="shared" si="263"/>
        <v/>
      </c>
      <c r="AB3359" s="416" t="e">
        <f t="shared" si="264"/>
        <v>#N/A</v>
      </c>
      <c r="AC3359" s="416" t="e">
        <f t="shared" si="265"/>
        <v>#N/A</v>
      </c>
    </row>
    <row r="3360" ht="22.5" customHeight="1" spans="1:29">
      <c r="A3360" s="421"/>
      <c r="B3360" s="422"/>
      <c r="C3360" s="422"/>
      <c r="D3360" s="421"/>
      <c r="E3360" s="421"/>
      <c r="F3360" s="421"/>
      <c r="G3360" s="421"/>
      <c r="H3360" s="421"/>
      <c r="I3360" s="421"/>
      <c r="J3360" s="421"/>
      <c r="K3360" s="421"/>
      <c r="L3360" s="421"/>
      <c r="M3360" s="421"/>
      <c r="N3360" s="426"/>
      <c r="O3360" s="426"/>
      <c r="P3360" s="427"/>
      <c r="Q3360" s="427"/>
      <c r="R3360" s="426"/>
      <c r="S3360" s="426"/>
      <c r="T3360" s="426"/>
      <c r="U3360" s="426"/>
      <c r="V3360" s="426"/>
      <c r="W3360" s="426"/>
      <c r="X3360" s="427"/>
      <c r="Y3360" s="416" t="e">
        <f t="shared" si="261"/>
        <v>#N/A</v>
      </c>
      <c r="Z3360" s="416" t="e">
        <f t="shared" si="262"/>
        <v>#N/A</v>
      </c>
      <c r="AA3360" s="416" t="str">
        <f t="shared" si="263"/>
        <v/>
      </c>
      <c r="AB3360" s="416" t="e">
        <f t="shared" si="264"/>
        <v>#N/A</v>
      </c>
      <c r="AC3360" s="416" t="e">
        <f t="shared" si="265"/>
        <v>#N/A</v>
      </c>
    </row>
    <row r="3361" ht="22.5" customHeight="1" spans="1:29">
      <c r="A3361" s="421"/>
      <c r="B3361" s="422"/>
      <c r="C3361" s="422"/>
      <c r="D3361" s="421"/>
      <c r="E3361" s="421"/>
      <c r="F3361" s="421"/>
      <c r="G3361" s="421"/>
      <c r="H3361" s="421"/>
      <c r="I3361" s="421"/>
      <c r="J3361" s="421"/>
      <c r="K3361" s="421"/>
      <c r="L3361" s="421"/>
      <c r="M3361" s="421"/>
      <c r="N3361" s="426"/>
      <c r="O3361" s="426"/>
      <c r="P3361" s="427"/>
      <c r="Q3361" s="427"/>
      <c r="R3361" s="426"/>
      <c r="S3361" s="426"/>
      <c r="T3361" s="426"/>
      <c r="U3361" s="426"/>
      <c r="V3361" s="426"/>
      <c r="W3361" s="426"/>
      <c r="X3361" s="427"/>
      <c r="Y3361" s="416" t="e">
        <f t="shared" si="261"/>
        <v>#N/A</v>
      </c>
      <c r="Z3361" s="416" t="e">
        <f t="shared" si="262"/>
        <v>#N/A</v>
      </c>
      <c r="AA3361" s="416" t="str">
        <f t="shared" si="263"/>
        <v/>
      </c>
      <c r="AB3361" s="416" t="e">
        <f t="shared" si="264"/>
        <v>#N/A</v>
      </c>
      <c r="AC3361" s="416" t="e">
        <f t="shared" si="265"/>
        <v>#N/A</v>
      </c>
    </row>
    <row r="3362" ht="22.5" customHeight="1" spans="1:29">
      <c r="A3362" s="421"/>
      <c r="B3362" s="422"/>
      <c r="C3362" s="422"/>
      <c r="D3362" s="421"/>
      <c r="E3362" s="421"/>
      <c r="F3362" s="421"/>
      <c r="G3362" s="421"/>
      <c r="H3362" s="421"/>
      <c r="I3362" s="421"/>
      <c r="J3362" s="421"/>
      <c r="K3362" s="421"/>
      <c r="L3362" s="421"/>
      <c r="M3362" s="421"/>
      <c r="N3362" s="426"/>
      <c r="O3362" s="426"/>
      <c r="P3362" s="427"/>
      <c r="Q3362" s="427"/>
      <c r="R3362" s="426"/>
      <c r="S3362" s="426"/>
      <c r="T3362" s="426"/>
      <c r="U3362" s="426"/>
      <c r="V3362" s="426"/>
      <c r="W3362" s="426"/>
      <c r="X3362" s="427"/>
      <c r="Y3362" s="416" t="e">
        <f t="shared" si="261"/>
        <v>#N/A</v>
      </c>
      <c r="Z3362" s="416" t="e">
        <f t="shared" si="262"/>
        <v>#N/A</v>
      </c>
      <c r="AA3362" s="416" t="str">
        <f t="shared" si="263"/>
        <v/>
      </c>
      <c r="AB3362" s="416" t="e">
        <f t="shared" si="264"/>
        <v>#N/A</v>
      </c>
      <c r="AC3362" s="416" t="e">
        <f t="shared" si="265"/>
        <v>#N/A</v>
      </c>
    </row>
    <row r="3363" ht="22.5" customHeight="1" spans="1:29">
      <c r="A3363" s="421"/>
      <c r="B3363" s="422"/>
      <c r="C3363" s="422"/>
      <c r="D3363" s="421"/>
      <c r="E3363" s="421"/>
      <c r="F3363" s="421"/>
      <c r="G3363" s="421"/>
      <c r="H3363" s="421"/>
      <c r="I3363" s="421"/>
      <c r="J3363" s="421"/>
      <c r="K3363" s="421"/>
      <c r="L3363" s="421"/>
      <c r="M3363" s="421"/>
      <c r="N3363" s="426"/>
      <c r="O3363" s="426"/>
      <c r="P3363" s="427"/>
      <c r="Q3363" s="427"/>
      <c r="R3363" s="426"/>
      <c r="S3363" s="426"/>
      <c r="T3363" s="426"/>
      <c r="U3363" s="426"/>
      <c r="V3363" s="426"/>
      <c r="W3363" s="426"/>
      <c r="X3363" s="427"/>
      <c r="Y3363" s="416" t="e">
        <f t="shared" si="261"/>
        <v>#N/A</v>
      </c>
      <c r="Z3363" s="416" t="e">
        <f t="shared" si="262"/>
        <v>#N/A</v>
      </c>
      <c r="AA3363" s="416" t="str">
        <f t="shared" si="263"/>
        <v/>
      </c>
      <c r="AB3363" s="416" t="e">
        <f t="shared" si="264"/>
        <v>#N/A</v>
      </c>
      <c r="AC3363" s="416" t="e">
        <f t="shared" si="265"/>
        <v>#N/A</v>
      </c>
    </row>
    <row r="3364" ht="22.5" customHeight="1" spans="1:29">
      <c r="A3364" s="421"/>
      <c r="B3364" s="422"/>
      <c r="C3364" s="422"/>
      <c r="D3364" s="421"/>
      <c r="E3364" s="421"/>
      <c r="F3364" s="421"/>
      <c r="G3364" s="421"/>
      <c r="H3364" s="421"/>
      <c r="I3364" s="421"/>
      <c r="J3364" s="421"/>
      <c r="K3364" s="421"/>
      <c r="L3364" s="421"/>
      <c r="M3364" s="421"/>
      <c r="N3364" s="426"/>
      <c r="O3364" s="426"/>
      <c r="P3364" s="427"/>
      <c r="Q3364" s="427"/>
      <c r="R3364" s="426"/>
      <c r="S3364" s="426"/>
      <c r="T3364" s="426"/>
      <c r="U3364" s="426"/>
      <c r="V3364" s="426"/>
      <c r="W3364" s="426"/>
      <c r="X3364" s="427"/>
      <c r="Y3364" s="416" t="e">
        <f t="shared" si="261"/>
        <v>#N/A</v>
      </c>
      <c r="Z3364" s="416" t="e">
        <f t="shared" si="262"/>
        <v>#N/A</v>
      </c>
      <c r="AA3364" s="416" t="str">
        <f t="shared" si="263"/>
        <v/>
      </c>
      <c r="AB3364" s="416" t="e">
        <f t="shared" si="264"/>
        <v>#N/A</v>
      </c>
      <c r="AC3364" s="416" t="e">
        <f t="shared" si="265"/>
        <v>#N/A</v>
      </c>
    </row>
    <row r="3365" ht="22.5" customHeight="1" spans="1:29">
      <c r="A3365" s="421"/>
      <c r="B3365" s="422"/>
      <c r="C3365" s="422"/>
      <c r="D3365" s="421"/>
      <c r="E3365" s="421"/>
      <c r="F3365" s="421"/>
      <c r="G3365" s="421"/>
      <c r="H3365" s="421"/>
      <c r="I3365" s="421"/>
      <c r="J3365" s="421"/>
      <c r="K3365" s="421"/>
      <c r="L3365" s="421"/>
      <c r="M3365" s="421"/>
      <c r="N3365" s="426"/>
      <c r="O3365" s="426"/>
      <c r="P3365" s="427"/>
      <c r="Q3365" s="427"/>
      <c r="R3365" s="426"/>
      <c r="S3365" s="426"/>
      <c r="T3365" s="426"/>
      <c r="U3365" s="426"/>
      <c r="V3365" s="426"/>
      <c r="W3365" s="426"/>
      <c r="X3365" s="427"/>
      <c r="Y3365" s="416" t="e">
        <f t="shared" si="261"/>
        <v>#N/A</v>
      </c>
      <c r="Z3365" s="416" t="e">
        <f t="shared" si="262"/>
        <v>#N/A</v>
      </c>
      <c r="AA3365" s="416" t="str">
        <f t="shared" si="263"/>
        <v/>
      </c>
      <c r="AB3365" s="416" t="e">
        <f t="shared" si="264"/>
        <v>#N/A</v>
      </c>
      <c r="AC3365" s="416" t="e">
        <f t="shared" si="265"/>
        <v>#N/A</v>
      </c>
    </row>
    <row r="3366" ht="22.5" customHeight="1" spans="1:29">
      <c r="A3366" s="421"/>
      <c r="B3366" s="422"/>
      <c r="C3366" s="422"/>
      <c r="D3366" s="421"/>
      <c r="E3366" s="421"/>
      <c r="F3366" s="421"/>
      <c r="G3366" s="421"/>
      <c r="H3366" s="421"/>
      <c r="I3366" s="421"/>
      <c r="J3366" s="421"/>
      <c r="K3366" s="421"/>
      <c r="L3366" s="421"/>
      <c r="M3366" s="421"/>
      <c r="N3366" s="426"/>
      <c r="O3366" s="426"/>
      <c r="P3366" s="427"/>
      <c r="Q3366" s="427"/>
      <c r="R3366" s="426"/>
      <c r="S3366" s="426"/>
      <c r="T3366" s="426"/>
      <c r="U3366" s="426"/>
      <c r="V3366" s="426"/>
      <c r="W3366" s="426"/>
      <c r="X3366" s="427"/>
      <c r="Y3366" s="416" t="e">
        <f t="shared" si="261"/>
        <v>#N/A</v>
      </c>
      <c r="Z3366" s="416" t="e">
        <f t="shared" si="262"/>
        <v>#N/A</v>
      </c>
      <c r="AA3366" s="416" t="str">
        <f t="shared" si="263"/>
        <v/>
      </c>
      <c r="AB3366" s="416" t="e">
        <f t="shared" si="264"/>
        <v>#N/A</v>
      </c>
      <c r="AC3366" s="416" t="e">
        <f t="shared" si="265"/>
        <v>#N/A</v>
      </c>
    </row>
    <row r="3367" ht="22.5" customHeight="1" spans="1:29">
      <c r="A3367" s="421"/>
      <c r="B3367" s="422"/>
      <c r="C3367" s="422"/>
      <c r="D3367" s="421"/>
      <c r="E3367" s="421"/>
      <c r="F3367" s="421"/>
      <c r="G3367" s="421"/>
      <c r="H3367" s="421"/>
      <c r="I3367" s="421"/>
      <c r="J3367" s="421"/>
      <c r="K3367" s="421"/>
      <c r="L3367" s="421"/>
      <c r="M3367" s="421"/>
      <c r="N3367" s="426"/>
      <c r="O3367" s="426"/>
      <c r="P3367" s="427"/>
      <c r="Q3367" s="427"/>
      <c r="R3367" s="426"/>
      <c r="S3367" s="426"/>
      <c r="T3367" s="426"/>
      <c r="U3367" s="426"/>
      <c r="V3367" s="426"/>
      <c r="W3367" s="426"/>
      <c r="X3367" s="427"/>
      <c r="Y3367" s="416" t="e">
        <f t="shared" si="261"/>
        <v>#N/A</v>
      </c>
      <c r="Z3367" s="416" t="e">
        <f t="shared" si="262"/>
        <v>#N/A</v>
      </c>
      <c r="AA3367" s="416" t="str">
        <f t="shared" si="263"/>
        <v/>
      </c>
      <c r="AB3367" s="416" t="e">
        <f t="shared" si="264"/>
        <v>#N/A</v>
      </c>
      <c r="AC3367" s="416" t="e">
        <f t="shared" si="265"/>
        <v>#N/A</v>
      </c>
    </row>
    <row r="3368" ht="22.5" customHeight="1" spans="1:29">
      <c r="A3368" s="421"/>
      <c r="B3368" s="422"/>
      <c r="C3368" s="422"/>
      <c r="D3368" s="421"/>
      <c r="E3368" s="421"/>
      <c r="F3368" s="421"/>
      <c r="G3368" s="421"/>
      <c r="H3368" s="421"/>
      <c r="I3368" s="421"/>
      <c r="J3368" s="421"/>
      <c r="K3368" s="421"/>
      <c r="L3368" s="421"/>
      <c r="M3368" s="421"/>
      <c r="N3368" s="426"/>
      <c r="O3368" s="426"/>
      <c r="P3368" s="427"/>
      <c r="Q3368" s="427"/>
      <c r="R3368" s="426"/>
      <c r="S3368" s="426"/>
      <c r="T3368" s="426"/>
      <c r="U3368" s="426"/>
      <c r="V3368" s="426"/>
      <c r="W3368" s="426"/>
      <c r="X3368" s="427"/>
      <c r="Y3368" s="416" t="e">
        <f t="shared" si="261"/>
        <v>#N/A</v>
      </c>
      <c r="Z3368" s="416" t="e">
        <f t="shared" si="262"/>
        <v>#N/A</v>
      </c>
      <c r="AA3368" s="416" t="str">
        <f t="shared" si="263"/>
        <v/>
      </c>
      <c r="AB3368" s="416" t="e">
        <f t="shared" si="264"/>
        <v>#N/A</v>
      </c>
      <c r="AC3368" s="416" t="e">
        <f t="shared" si="265"/>
        <v>#N/A</v>
      </c>
    </row>
    <row r="3369" ht="22.5" customHeight="1" spans="1:29">
      <c r="A3369" s="421"/>
      <c r="B3369" s="422"/>
      <c r="C3369" s="422"/>
      <c r="D3369" s="421"/>
      <c r="E3369" s="421"/>
      <c r="F3369" s="421"/>
      <c r="G3369" s="421"/>
      <c r="H3369" s="421"/>
      <c r="I3369" s="421"/>
      <c r="J3369" s="421"/>
      <c r="K3369" s="421"/>
      <c r="L3369" s="421"/>
      <c r="M3369" s="421"/>
      <c r="N3369" s="426"/>
      <c r="O3369" s="426"/>
      <c r="P3369" s="427"/>
      <c r="Q3369" s="427"/>
      <c r="R3369" s="426"/>
      <c r="S3369" s="426"/>
      <c r="T3369" s="426"/>
      <c r="U3369" s="426"/>
      <c r="V3369" s="426"/>
      <c r="W3369" s="426"/>
      <c r="X3369" s="427"/>
      <c r="Y3369" s="416" t="e">
        <f t="shared" si="261"/>
        <v>#N/A</v>
      </c>
      <c r="Z3369" s="416" t="e">
        <f t="shared" si="262"/>
        <v>#N/A</v>
      </c>
      <c r="AA3369" s="416" t="str">
        <f t="shared" si="263"/>
        <v/>
      </c>
      <c r="AB3369" s="416" t="e">
        <f t="shared" si="264"/>
        <v>#N/A</v>
      </c>
      <c r="AC3369" s="416" t="e">
        <f t="shared" si="265"/>
        <v>#N/A</v>
      </c>
    </row>
    <row r="3370" ht="22.5" customHeight="1" spans="1:29">
      <c r="A3370" s="421"/>
      <c r="B3370" s="422"/>
      <c r="C3370" s="422"/>
      <c r="D3370" s="421"/>
      <c r="E3370" s="421"/>
      <c r="F3370" s="421"/>
      <c r="G3370" s="421"/>
      <c r="H3370" s="421"/>
      <c r="I3370" s="421"/>
      <c r="J3370" s="421"/>
      <c r="K3370" s="421"/>
      <c r="L3370" s="421"/>
      <c r="M3370" s="421"/>
      <c r="N3370" s="426"/>
      <c r="O3370" s="426"/>
      <c r="P3370" s="427"/>
      <c r="Q3370" s="427"/>
      <c r="R3370" s="426"/>
      <c r="S3370" s="426"/>
      <c r="T3370" s="426"/>
      <c r="U3370" s="426"/>
      <c r="V3370" s="426"/>
      <c r="W3370" s="426"/>
      <c r="X3370" s="427"/>
      <c r="Y3370" s="416" t="e">
        <f t="shared" si="261"/>
        <v>#N/A</v>
      </c>
      <c r="Z3370" s="416" t="e">
        <f t="shared" si="262"/>
        <v>#N/A</v>
      </c>
      <c r="AA3370" s="416" t="str">
        <f t="shared" si="263"/>
        <v/>
      </c>
      <c r="AB3370" s="416" t="e">
        <f t="shared" si="264"/>
        <v>#N/A</v>
      </c>
      <c r="AC3370" s="416" t="e">
        <f t="shared" si="265"/>
        <v>#N/A</v>
      </c>
    </row>
    <row r="3371" ht="22.5" customHeight="1" spans="1:29">
      <c r="A3371" s="421"/>
      <c r="B3371" s="422"/>
      <c r="C3371" s="422"/>
      <c r="D3371" s="421"/>
      <c r="E3371" s="421"/>
      <c r="F3371" s="421"/>
      <c r="G3371" s="421"/>
      <c r="H3371" s="421"/>
      <c r="I3371" s="421"/>
      <c r="J3371" s="421"/>
      <c r="K3371" s="421"/>
      <c r="L3371" s="421"/>
      <c r="M3371" s="421"/>
      <c r="N3371" s="426"/>
      <c r="O3371" s="426"/>
      <c r="P3371" s="427"/>
      <c r="Q3371" s="427"/>
      <c r="R3371" s="426"/>
      <c r="S3371" s="426"/>
      <c r="T3371" s="426"/>
      <c r="U3371" s="426"/>
      <c r="V3371" s="426"/>
      <c r="W3371" s="426"/>
      <c r="X3371" s="427"/>
      <c r="Y3371" s="416" t="e">
        <f t="shared" si="261"/>
        <v>#N/A</v>
      </c>
      <c r="Z3371" s="416" t="e">
        <f t="shared" si="262"/>
        <v>#N/A</v>
      </c>
      <c r="AA3371" s="416" t="str">
        <f t="shared" si="263"/>
        <v/>
      </c>
      <c r="AB3371" s="416" t="e">
        <f t="shared" si="264"/>
        <v>#N/A</v>
      </c>
      <c r="AC3371" s="416" t="e">
        <f t="shared" si="265"/>
        <v>#N/A</v>
      </c>
    </row>
    <row r="3372" ht="22.5" customHeight="1" spans="1:29">
      <c r="A3372" s="421"/>
      <c r="B3372" s="422"/>
      <c r="C3372" s="422"/>
      <c r="D3372" s="421"/>
      <c r="E3372" s="421"/>
      <c r="F3372" s="421"/>
      <c r="G3372" s="421"/>
      <c r="H3372" s="421"/>
      <c r="I3372" s="421"/>
      <c r="J3372" s="421"/>
      <c r="K3372" s="421"/>
      <c r="L3372" s="421"/>
      <c r="M3372" s="421"/>
      <c r="N3372" s="426"/>
      <c r="O3372" s="426"/>
      <c r="P3372" s="427"/>
      <c r="Q3372" s="427"/>
      <c r="R3372" s="426"/>
      <c r="S3372" s="426"/>
      <c r="T3372" s="426"/>
      <c r="U3372" s="426"/>
      <c r="V3372" s="426"/>
      <c r="W3372" s="426"/>
      <c r="X3372" s="427"/>
      <c r="Y3372" s="416" t="e">
        <f t="shared" si="261"/>
        <v>#N/A</v>
      </c>
      <c r="Z3372" s="416" t="e">
        <f t="shared" si="262"/>
        <v>#N/A</v>
      </c>
      <c r="AA3372" s="416" t="str">
        <f t="shared" si="263"/>
        <v/>
      </c>
      <c r="AB3372" s="416" t="e">
        <f t="shared" si="264"/>
        <v>#N/A</v>
      </c>
      <c r="AC3372" s="416" t="e">
        <f t="shared" si="265"/>
        <v>#N/A</v>
      </c>
    </row>
    <row r="3373" ht="22.5" customHeight="1" spans="1:29">
      <c r="A3373" s="421"/>
      <c r="B3373" s="422"/>
      <c r="C3373" s="422"/>
      <c r="D3373" s="421"/>
      <c r="E3373" s="421"/>
      <c r="F3373" s="421"/>
      <c r="G3373" s="421"/>
      <c r="H3373" s="421"/>
      <c r="I3373" s="421"/>
      <c r="J3373" s="421"/>
      <c r="K3373" s="421"/>
      <c r="L3373" s="421"/>
      <c r="M3373" s="421"/>
      <c r="N3373" s="426"/>
      <c r="O3373" s="426"/>
      <c r="P3373" s="427"/>
      <c r="Q3373" s="427"/>
      <c r="R3373" s="426"/>
      <c r="S3373" s="426"/>
      <c r="T3373" s="426"/>
      <c r="U3373" s="426"/>
      <c r="V3373" s="426"/>
      <c r="W3373" s="426"/>
      <c r="X3373" s="427"/>
      <c r="Y3373" s="416" t="e">
        <f t="shared" si="261"/>
        <v>#N/A</v>
      </c>
      <c r="Z3373" s="416" t="e">
        <f t="shared" si="262"/>
        <v>#N/A</v>
      </c>
      <c r="AA3373" s="416" t="str">
        <f t="shared" si="263"/>
        <v/>
      </c>
      <c r="AB3373" s="416" t="e">
        <f t="shared" si="264"/>
        <v>#N/A</v>
      </c>
      <c r="AC3373" s="416" t="e">
        <f t="shared" si="265"/>
        <v>#N/A</v>
      </c>
    </row>
    <row r="3374" ht="22.5" customHeight="1" spans="1:29">
      <c r="A3374" s="421"/>
      <c r="B3374" s="422"/>
      <c r="C3374" s="422"/>
      <c r="D3374" s="421"/>
      <c r="E3374" s="421"/>
      <c r="F3374" s="421"/>
      <c r="G3374" s="421"/>
      <c r="H3374" s="421"/>
      <c r="I3374" s="421"/>
      <c r="J3374" s="421"/>
      <c r="K3374" s="421"/>
      <c r="L3374" s="421"/>
      <c r="M3374" s="421"/>
      <c r="N3374" s="426"/>
      <c r="O3374" s="426"/>
      <c r="P3374" s="427"/>
      <c r="Q3374" s="427"/>
      <c r="R3374" s="426"/>
      <c r="S3374" s="426"/>
      <c r="T3374" s="426"/>
      <c r="U3374" s="426"/>
      <c r="V3374" s="426"/>
      <c r="W3374" s="426"/>
      <c r="X3374" s="427"/>
      <c r="Y3374" s="416" t="e">
        <f t="shared" si="261"/>
        <v>#N/A</v>
      </c>
      <c r="Z3374" s="416" t="e">
        <f t="shared" si="262"/>
        <v>#N/A</v>
      </c>
      <c r="AA3374" s="416" t="str">
        <f t="shared" si="263"/>
        <v/>
      </c>
      <c r="AB3374" s="416" t="e">
        <f t="shared" si="264"/>
        <v>#N/A</v>
      </c>
      <c r="AC3374" s="416" t="e">
        <f t="shared" si="265"/>
        <v>#N/A</v>
      </c>
    </row>
    <row r="3375" ht="22.5" customHeight="1" spans="1:29">
      <c r="A3375" s="421"/>
      <c r="B3375" s="422"/>
      <c r="C3375" s="422"/>
      <c r="D3375" s="421"/>
      <c r="E3375" s="421"/>
      <c r="F3375" s="421"/>
      <c r="G3375" s="421"/>
      <c r="H3375" s="421"/>
      <c r="I3375" s="421"/>
      <c r="J3375" s="421"/>
      <c r="K3375" s="421"/>
      <c r="L3375" s="421"/>
      <c r="M3375" s="421"/>
      <c r="N3375" s="426"/>
      <c r="O3375" s="426"/>
      <c r="P3375" s="427"/>
      <c r="Q3375" s="427"/>
      <c r="R3375" s="426"/>
      <c r="S3375" s="426"/>
      <c r="T3375" s="426"/>
      <c r="U3375" s="426"/>
      <c r="V3375" s="426"/>
      <c r="W3375" s="426"/>
      <c r="X3375" s="427"/>
      <c r="Y3375" s="416" t="e">
        <f t="shared" si="261"/>
        <v>#N/A</v>
      </c>
      <c r="Z3375" s="416" t="e">
        <f t="shared" si="262"/>
        <v>#N/A</v>
      </c>
      <c r="AA3375" s="416" t="str">
        <f t="shared" si="263"/>
        <v/>
      </c>
      <c r="AB3375" s="416" t="e">
        <f t="shared" si="264"/>
        <v>#N/A</v>
      </c>
      <c r="AC3375" s="416" t="e">
        <f t="shared" si="265"/>
        <v>#N/A</v>
      </c>
    </row>
    <row r="3376" ht="22.5" customHeight="1" spans="1:29">
      <c r="A3376" s="421"/>
      <c r="B3376" s="422"/>
      <c r="C3376" s="422"/>
      <c r="D3376" s="421"/>
      <c r="E3376" s="421"/>
      <c r="F3376" s="421"/>
      <c r="G3376" s="421"/>
      <c r="H3376" s="421"/>
      <c r="I3376" s="421"/>
      <c r="J3376" s="421"/>
      <c r="K3376" s="421"/>
      <c r="L3376" s="421"/>
      <c r="M3376" s="421"/>
      <c r="N3376" s="426"/>
      <c r="O3376" s="426"/>
      <c r="P3376" s="427"/>
      <c r="Q3376" s="427"/>
      <c r="R3376" s="426"/>
      <c r="S3376" s="426"/>
      <c r="T3376" s="426"/>
      <c r="U3376" s="426"/>
      <c r="V3376" s="426"/>
      <c r="W3376" s="426"/>
      <c r="X3376" s="427"/>
      <c r="Y3376" s="416" t="e">
        <f t="shared" si="261"/>
        <v>#N/A</v>
      </c>
      <c r="Z3376" s="416" t="e">
        <f t="shared" si="262"/>
        <v>#N/A</v>
      </c>
      <c r="AA3376" s="416" t="str">
        <f t="shared" si="263"/>
        <v/>
      </c>
      <c r="AB3376" s="416" t="e">
        <f t="shared" si="264"/>
        <v>#N/A</v>
      </c>
      <c r="AC3376" s="416" t="e">
        <f t="shared" si="265"/>
        <v>#N/A</v>
      </c>
    </row>
    <row r="3377" ht="22.5" customHeight="1" spans="1:29">
      <c r="A3377" s="421"/>
      <c r="B3377" s="422"/>
      <c r="C3377" s="422"/>
      <c r="D3377" s="421"/>
      <c r="E3377" s="421"/>
      <c r="F3377" s="421"/>
      <c r="G3377" s="421"/>
      <c r="H3377" s="421"/>
      <c r="I3377" s="421"/>
      <c r="J3377" s="421"/>
      <c r="K3377" s="421"/>
      <c r="L3377" s="421"/>
      <c r="M3377" s="421"/>
      <c r="N3377" s="426"/>
      <c r="O3377" s="426"/>
      <c r="P3377" s="427"/>
      <c r="Q3377" s="427"/>
      <c r="R3377" s="426"/>
      <c r="S3377" s="426"/>
      <c r="T3377" s="426"/>
      <c r="U3377" s="426"/>
      <c r="V3377" s="426"/>
      <c r="W3377" s="426"/>
      <c r="X3377" s="427"/>
      <c r="Y3377" s="416" t="e">
        <f t="shared" si="261"/>
        <v>#N/A</v>
      </c>
      <c r="Z3377" s="416" t="e">
        <f t="shared" si="262"/>
        <v>#N/A</v>
      </c>
      <c r="AA3377" s="416" t="str">
        <f t="shared" si="263"/>
        <v/>
      </c>
      <c r="AB3377" s="416" t="e">
        <f t="shared" si="264"/>
        <v>#N/A</v>
      </c>
      <c r="AC3377" s="416" t="e">
        <f t="shared" si="265"/>
        <v>#N/A</v>
      </c>
    </row>
    <row r="3378" ht="22.5" customHeight="1" spans="1:29">
      <c r="A3378" s="421"/>
      <c r="B3378" s="422"/>
      <c r="C3378" s="422"/>
      <c r="D3378" s="421"/>
      <c r="E3378" s="421"/>
      <c r="F3378" s="421"/>
      <c r="G3378" s="421"/>
      <c r="H3378" s="421"/>
      <c r="I3378" s="421"/>
      <c r="J3378" s="421"/>
      <c r="K3378" s="421"/>
      <c r="L3378" s="421"/>
      <c r="M3378" s="421"/>
      <c r="N3378" s="426"/>
      <c r="O3378" s="426"/>
      <c r="P3378" s="427"/>
      <c r="Q3378" s="427"/>
      <c r="R3378" s="426"/>
      <c r="S3378" s="426"/>
      <c r="T3378" s="426"/>
      <c r="U3378" s="426"/>
      <c r="V3378" s="426"/>
      <c r="W3378" s="426"/>
      <c r="X3378" s="427"/>
      <c r="Y3378" s="416" t="e">
        <f t="shared" si="261"/>
        <v>#N/A</v>
      </c>
      <c r="Z3378" s="416" t="e">
        <f t="shared" si="262"/>
        <v>#N/A</v>
      </c>
      <c r="AA3378" s="416" t="str">
        <f t="shared" si="263"/>
        <v/>
      </c>
      <c r="AB3378" s="416" t="e">
        <f t="shared" si="264"/>
        <v>#N/A</v>
      </c>
      <c r="AC3378" s="416" t="e">
        <f t="shared" si="265"/>
        <v>#N/A</v>
      </c>
    </row>
    <row r="3379" ht="22.5" customHeight="1" spans="1:29">
      <c r="A3379" s="421"/>
      <c r="B3379" s="422"/>
      <c r="C3379" s="422"/>
      <c r="D3379" s="421"/>
      <c r="E3379" s="421"/>
      <c r="F3379" s="421"/>
      <c r="G3379" s="421"/>
      <c r="H3379" s="421"/>
      <c r="I3379" s="421"/>
      <c r="J3379" s="421"/>
      <c r="K3379" s="421"/>
      <c r="L3379" s="421"/>
      <c r="M3379" s="421"/>
      <c r="N3379" s="426"/>
      <c r="O3379" s="426"/>
      <c r="P3379" s="427"/>
      <c r="Q3379" s="427"/>
      <c r="R3379" s="426"/>
      <c r="S3379" s="426"/>
      <c r="T3379" s="426"/>
      <c r="U3379" s="426"/>
      <c r="V3379" s="426"/>
      <c r="W3379" s="426"/>
      <c r="X3379" s="427"/>
      <c r="Y3379" s="416" t="e">
        <f t="shared" si="261"/>
        <v>#N/A</v>
      </c>
      <c r="Z3379" s="416" t="e">
        <f t="shared" si="262"/>
        <v>#N/A</v>
      </c>
      <c r="AA3379" s="416" t="str">
        <f t="shared" si="263"/>
        <v/>
      </c>
      <c r="AB3379" s="416" t="e">
        <f t="shared" si="264"/>
        <v>#N/A</v>
      </c>
      <c r="AC3379" s="416" t="e">
        <f t="shared" si="265"/>
        <v>#N/A</v>
      </c>
    </row>
    <row r="3380" ht="22.5" customHeight="1" spans="1:29">
      <c r="A3380" s="421"/>
      <c r="B3380" s="422"/>
      <c r="C3380" s="422"/>
      <c r="D3380" s="421"/>
      <c r="E3380" s="421"/>
      <c r="F3380" s="421"/>
      <c r="G3380" s="421"/>
      <c r="H3380" s="421"/>
      <c r="I3380" s="421"/>
      <c r="J3380" s="421"/>
      <c r="K3380" s="421"/>
      <c r="L3380" s="421"/>
      <c r="M3380" s="421"/>
      <c r="N3380" s="426"/>
      <c r="O3380" s="426"/>
      <c r="P3380" s="427"/>
      <c r="Q3380" s="427"/>
      <c r="R3380" s="426"/>
      <c r="S3380" s="426"/>
      <c r="T3380" s="426"/>
      <c r="U3380" s="426"/>
      <c r="V3380" s="426"/>
      <c r="W3380" s="426"/>
      <c r="X3380" s="427"/>
      <c r="Y3380" s="416" t="e">
        <f t="shared" si="261"/>
        <v>#N/A</v>
      </c>
      <c r="Z3380" s="416" t="e">
        <f t="shared" si="262"/>
        <v>#N/A</v>
      </c>
      <c r="AA3380" s="416" t="str">
        <f t="shared" si="263"/>
        <v/>
      </c>
      <c r="AB3380" s="416" t="e">
        <f t="shared" si="264"/>
        <v>#N/A</v>
      </c>
      <c r="AC3380" s="416" t="e">
        <f t="shared" si="265"/>
        <v>#N/A</v>
      </c>
    </row>
    <row r="3381" ht="22.5" customHeight="1" spans="1:29">
      <c r="A3381" s="421"/>
      <c r="B3381" s="422"/>
      <c r="C3381" s="422"/>
      <c r="D3381" s="421"/>
      <c r="E3381" s="421"/>
      <c r="F3381" s="421"/>
      <c r="G3381" s="421"/>
      <c r="H3381" s="421"/>
      <c r="I3381" s="421"/>
      <c r="J3381" s="421"/>
      <c r="K3381" s="421"/>
      <c r="L3381" s="421"/>
      <c r="M3381" s="421"/>
      <c r="N3381" s="426"/>
      <c r="O3381" s="426"/>
      <c r="P3381" s="427"/>
      <c r="Q3381" s="427"/>
      <c r="R3381" s="426"/>
      <c r="S3381" s="426"/>
      <c r="T3381" s="426"/>
      <c r="U3381" s="426"/>
      <c r="V3381" s="426"/>
      <c r="W3381" s="426"/>
      <c r="X3381" s="427"/>
      <c r="Y3381" s="416" t="e">
        <f t="shared" si="261"/>
        <v>#N/A</v>
      </c>
      <c r="Z3381" s="416" t="e">
        <f t="shared" si="262"/>
        <v>#N/A</v>
      </c>
      <c r="AA3381" s="416" t="str">
        <f t="shared" si="263"/>
        <v/>
      </c>
      <c r="AB3381" s="416" t="e">
        <f t="shared" si="264"/>
        <v>#N/A</v>
      </c>
      <c r="AC3381" s="416" t="e">
        <f t="shared" si="265"/>
        <v>#N/A</v>
      </c>
    </row>
    <row r="3382" ht="22.5" customHeight="1" spans="1:29">
      <c r="A3382" s="421"/>
      <c r="B3382" s="422"/>
      <c r="C3382" s="422"/>
      <c r="D3382" s="421"/>
      <c r="E3382" s="421"/>
      <c r="F3382" s="421"/>
      <c r="G3382" s="421"/>
      <c r="H3382" s="421"/>
      <c r="I3382" s="421"/>
      <c r="J3382" s="421"/>
      <c r="K3382" s="421"/>
      <c r="L3382" s="421"/>
      <c r="M3382" s="421"/>
      <c r="N3382" s="426"/>
      <c r="O3382" s="426"/>
      <c r="P3382" s="427"/>
      <c r="Q3382" s="427"/>
      <c r="R3382" s="426"/>
      <c r="S3382" s="426"/>
      <c r="T3382" s="426"/>
      <c r="U3382" s="426"/>
      <c r="V3382" s="426"/>
      <c r="W3382" s="426"/>
      <c r="X3382" s="427"/>
      <c r="Y3382" s="416" t="e">
        <f t="shared" si="261"/>
        <v>#N/A</v>
      </c>
      <c r="Z3382" s="416" t="e">
        <f t="shared" si="262"/>
        <v>#N/A</v>
      </c>
      <c r="AA3382" s="416" t="str">
        <f t="shared" si="263"/>
        <v/>
      </c>
      <c r="AB3382" s="416" t="e">
        <f t="shared" si="264"/>
        <v>#N/A</v>
      </c>
      <c r="AC3382" s="416" t="e">
        <f t="shared" si="265"/>
        <v>#N/A</v>
      </c>
    </row>
    <row r="3383" ht="22.5" customHeight="1" spans="1:29">
      <c r="A3383" s="421"/>
      <c r="B3383" s="422"/>
      <c r="C3383" s="422"/>
      <c r="D3383" s="421"/>
      <c r="E3383" s="421"/>
      <c r="F3383" s="421"/>
      <c r="G3383" s="421"/>
      <c r="H3383" s="421"/>
      <c r="I3383" s="421"/>
      <c r="J3383" s="421"/>
      <c r="K3383" s="421"/>
      <c r="L3383" s="421"/>
      <c r="M3383" s="421"/>
      <c r="N3383" s="426"/>
      <c r="O3383" s="426"/>
      <c r="P3383" s="427"/>
      <c r="Q3383" s="427"/>
      <c r="R3383" s="426"/>
      <c r="S3383" s="426"/>
      <c r="T3383" s="426"/>
      <c r="U3383" s="426"/>
      <c r="V3383" s="426"/>
      <c r="W3383" s="426"/>
      <c r="X3383" s="427"/>
      <c r="Y3383" s="416" t="e">
        <f t="shared" si="261"/>
        <v>#N/A</v>
      </c>
      <c r="Z3383" s="416" t="e">
        <f t="shared" si="262"/>
        <v>#N/A</v>
      </c>
      <c r="AA3383" s="416" t="str">
        <f t="shared" si="263"/>
        <v/>
      </c>
      <c r="AB3383" s="416" t="e">
        <f t="shared" si="264"/>
        <v>#N/A</v>
      </c>
      <c r="AC3383" s="416" t="e">
        <f t="shared" si="265"/>
        <v>#N/A</v>
      </c>
    </row>
    <row r="3384" ht="22.5" customHeight="1" spans="1:29">
      <c r="A3384" s="421"/>
      <c r="B3384" s="422"/>
      <c r="C3384" s="422"/>
      <c r="D3384" s="421"/>
      <c r="E3384" s="421"/>
      <c r="F3384" s="421"/>
      <c r="G3384" s="421"/>
      <c r="H3384" s="421"/>
      <c r="I3384" s="421"/>
      <c r="J3384" s="421"/>
      <c r="K3384" s="421"/>
      <c r="L3384" s="421"/>
      <c r="M3384" s="421"/>
      <c r="N3384" s="426"/>
      <c r="O3384" s="426"/>
      <c r="P3384" s="427"/>
      <c r="Q3384" s="427"/>
      <c r="R3384" s="426"/>
      <c r="S3384" s="426"/>
      <c r="T3384" s="426"/>
      <c r="U3384" s="426"/>
      <c r="V3384" s="426"/>
      <c r="W3384" s="426"/>
      <c r="X3384" s="427"/>
      <c r="Y3384" s="416" t="e">
        <f t="shared" si="261"/>
        <v>#N/A</v>
      </c>
      <c r="Z3384" s="416" t="e">
        <f t="shared" si="262"/>
        <v>#N/A</v>
      </c>
      <c r="AA3384" s="416" t="str">
        <f t="shared" si="263"/>
        <v/>
      </c>
      <c r="AB3384" s="416" t="e">
        <f t="shared" si="264"/>
        <v>#N/A</v>
      </c>
      <c r="AC3384" s="416" t="e">
        <f t="shared" si="265"/>
        <v>#N/A</v>
      </c>
    </row>
    <row r="3385" ht="22.5" customHeight="1" spans="1:29">
      <c r="A3385" s="421"/>
      <c r="B3385" s="422"/>
      <c r="C3385" s="422"/>
      <c r="D3385" s="421"/>
      <c r="E3385" s="421"/>
      <c r="F3385" s="421"/>
      <c r="G3385" s="421"/>
      <c r="H3385" s="421"/>
      <c r="I3385" s="421"/>
      <c r="J3385" s="421"/>
      <c r="K3385" s="421"/>
      <c r="L3385" s="421"/>
      <c r="M3385" s="421"/>
      <c r="N3385" s="426"/>
      <c r="O3385" s="426"/>
      <c r="P3385" s="427"/>
      <c r="Q3385" s="427"/>
      <c r="R3385" s="426"/>
      <c r="S3385" s="426"/>
      <c r="T3385" s="426"/>
      <c r="U3385" s="426"/>
      <c r="V3385" s="426"/>
      <c r="W3385" s="426"/>
      <c r="X3385" s="427"/>
      <c r="Y3385" s="416" t="e">
        <f t="shared" si="261"/>
        <v>#N/A</v>
      </c>
      <c r="Z3385" s="416" t="e">
        <f t="shared" si="262"/>
        <v>#N/A</v>
      </c>
      <c r="AA3385" s="416" t="str">
        <f t="shared" si="263"/>
        <v/>
      </c>
      <c r="AB3385" s="416" t="e">
        <f t="shared" si="264"/>
        <v>#N/A</v>
      </c>
      <c r="AC3385" s="416" t="e">
        <f t="shared" si="265"/>
        <v>#N/A</v>
      </c>
    </row>
    <row r="3386" ht="22.5" customHeight="1" spans="1:29">
      <c r="A3386" s="421"/>
      <c r="B3386" s="422"/>
      <c r="C3386" s="422"/>
      <c r="D3386" s="421"/>
      <c r="E3386" s="421"/>
      <c r="F3386" s="421"/>
      <c r="G3386" s="421"/>
      <c r="H3386" s="421"/>
      <c r="I3386" s="421"/>
      <c r="J3386" s="421"/>
      <c r="K3386" s="421"/>
      <c r="L3386" s="421"/>
      <c r="M3386" s="421"/>
      <c r="N3386" s="426"/>
      <c r="O3386" s="426"/>
      <c r="P3386" s="427"/>
      <c r="Q3386" s="427"/>
      <c r="R3386" s="426"/>
      <c r="S3386" s="426"/>
      <c r="T3386" s="426"/>
      <c r="U3386" s="426"/>
      <c r="V3386" s="426"/>
      <c r="W3386" s="426"/>
      <c r="X3386" s="427"/>
      <c r="Y3386" s="416" t="e">
        <f t="shared" si="261"/>
        <v>#N/A</v>
      </c>
      <c r="Z3386" s="416" t="e">
        <f t="shared" si="262"/>
        <v>#N/A</v>
      </c>
      <c r="AA3386" s="416" t="str">
        <f t="shared" si="263"/>
        <v/>
      </c>
      <c r="AB3386" s="416" t="e">
        <f t="shared" si="264"/>
        <v>#N/A</v>
      </c>
      <c r="AC3386" s="416" t="e">
        <f t="shared" si="265"/>
        <v>#N/A</v>
      </c>
    </row>
    <row r="3387" ht="22.5" customHeight="1" spans="1:29">
      <c r="A3387" s="421"/>
      <c r="B3387" s="422"/>
      <c r="C3387" s="422"/>
      <c r="D3387" s="421"/>
      <c r="E3387" s="421"/>
      <c r="F3387" s="421"/>
      <c r="G3387" s="421"/>
      <c r="H3387" s="421"/>
      <c r="I3387" s="421"/>
      <c r="J3387" s="421"/>
      <c r="K3387" s="421"/>
      <c r="L3387" s="421"/>
      <c r="M3387" s="421"/>
      <c r="N3387" s="426"/>
      <c r="O3387" s="426"/>
      <c r="P3387" s="427"/>
      <c r="Q3387" s="427"/>
      <c r="R3387" s="426"/>
      <c r="S3387" s="426"/>
      <c r="T3387" s="426"/>
      <c r="U3387" s="426"/>
      <c r="V3387" s="426"/>
      <c r="W3387" s="426"/>
      <c r="X3387" s="427"/>
      <c r="Y3387" s="416" t="e">
        <f t="shared" si="261"/>
        <v>#N/A</v>
      </c>
      <c r="Z3387" s="416" t="e">
        <f t="shared" si="262"/>
        <v>#N/A</v>
      </c>
      <c r="AA3387" s="416" t="str">
        <f t="shared" si="263"/>
        <v/>
      </c>
      <c r="AB3387" s="416" t="e">
        <f t="shared" si="264"/>
        <v>#N/A</v>
      </c>
      <c r="AC3387" s="416" t="e">
        <f t="shared" si="265"/>
        <v>#N/A</v>
      </c>
    </row>
    <row r="3388" ht="22.5" customHeight="1" spans="1:29">
      <c r="A3388" s="421"/>
      <c r="B3388" s="422"/>
      <c r="C3388" s="422"/>
      <c r="D3388" s="421"/>
      <c r="E3388" s="421"/>
      <c r="F3388" s="421"/>
      <c r="G3388" s="421"/>
      <c r="H3388" s="421"/>
      <c r="I3388" s="421"/>
      <c r="J3388" s="421"/>
      <c r="K3388" s="421"/>
      <c r="L3388" s="421"/>
      <c r="M3388" s="421"/>
      <c r="N3388" s="426"/>
      <c r="O3388" s="426"/>
      <c r="P3388" s="427"/>
      <c r="Q3388" s="427"/>
      <c r="R3388" s="426"/>
      <c r="S3388" s="426"/>
      <c r="T3388" s="426"/>
      <c r="U3388" s="426"/>
      <c r="V3388" s="426"/>
      <c r="W3388" s="426"/>
      <c r="X3388" s="427"/>
      <c r="Y3388" s="416" t="e">
        <f t="shared" si="261"/>
        <v>#N/A</v>
      </c>
      <c r="Z3388" s="416" t="e">
        <f t="shared" si="262"/>
        <v>#N/A</v>
      </c>
      <c r="AA3388" s="416" t="str">
        <f t="shared" si="263"/>
        <v/>
      </c>
      <c r="AB3388" s="416" t="e">
        <f t="shared" si="264"/>
        <v>#N/A</v>
      </c>
      <c r="AC3388" s="416" t="e">
        <f t="shared" si="265"/>
        <v>#N/A</v>
      </c>
    </row>
    <row r="3389" ht="22.5" customHeight="1" spans="1:29">
      <c r="A3389" s="421"/>
      <c r="B3389" s="422"/>
      <c r="C3389" s="422"/>
      <c r="D3389" s="421"/>
      <c r="E3389" s="421"/>
      <c r="F3389" s="421"/>
      <c r="G3389" s="421"/>
      <c r="H3389" s="421"/>
      <c r="I3389" s="421"/>
      <c r="J3389" s="421"/>
      <c r="K3389" s="421"/>
      <c r="L3389" s="421"/>
      <c r="M3389" s="421"/>
      <c r="N3389" s="426"/>
      <c r="O3389" s="426"/>
      <c r="P3389" s="427"/>
      <c r="Q3389" s="427"/>
      <c r="R3389" s="426"/>
      <c r="S3389" s="426"/>
      <c r="T3389" s="426"/>
      <c r="U3389" s="426"/>
      <c r="V3389" s="426"/>
      <c r="W3389" s="426"/>
      <c r="X3389" s="427"/>
      <c r="Y3389" s="416" t="e">
        <f t="shared" si="261"/>
        <v>#N/A</v>
      </c>
      <c r="Z3389" s="416" t="e">
        <f t="shared" si="262"/>
        <v>#N/A</v>
      </c>
      <c r="AA3389" s="416" t="str">
        <f t="shared" si="263"/>
        <v/>
      </c>
      <c r="AB3389" s="416" t="e">
        <f t="shared" si="264"/>
        <v>#N/A</v>
      </c>
      <c r="AC3389" s="416" t="e">
        <f t="shared" si="265"/>
        <v>#N/A</v>
      </c>
    </row>
    <row r="3390" ht="22.5" customHeight="1" spans="1:29">
      <c r="A3390" s="421"/>
      <c r="B3390" s="422"/>
      <c r="C3390" s="422"/>
      <c r="D3390" s="421"/>
      <c r="E3390" s="421"/>
      <c r="F3390" s="421"/>
      <c r="G3390" s="421"/>
      <c r="H3390" s="421"/>
      <c r="I3390" s="421"/>
      <c r="J3390" s="421"/>
      <c r="K3390" s="421"/>
      <c r="L3390" s="421"/>
      <c r="M3390" s="421"/>
      <c r="N3390" s="426"/>
      <c r="O3390" s="426"/>
      <c r="P3390" s="427"/>
      <c r="Q3390" s="427"/>
      <c r="R3390" s="426"/>
      <c r="S3390" s="426"/>
      <c r="T3390" s="426"/>
      <c r="U3390" s="426"/>
      <c r="V3390" s="426"/>
      <c r="W3390" s="426"/>
      <c r="X3390" s="427"/>
      <c r="Y3390" s="416" t="e">
        <f t="shared" si="261"/>
        <v>#N/A</v>
      </c>
      <c r="Z3390" s="416" t="e">
        <f t="shared" si="262"/>
        <v>#N/A</v>
      </c>
      <c r="AA3390" s="416" t="str">
        <f t="shared" si="263"/>
        <v/>
      </c>
      <c r="AB3390" s="416" t="e">
        <f t="shared" si="264"/>
        <v>#N/A</v>
      </c>
      <c r="AC3390" s="416" t="e">
        <f t="shared" si="265"/>
        <v>#N/A</v>
      </c>
    </row>
    <row r="3391" ht="22.5" customHeight="1" spans="1:29">
      <c r="A3391" s="421"/>
      <c r="B3391" s="422"/>
      <c r="C3391" s="422"/>
      <c r="D3391" s="421"/>
      <c r="E3391" s="421"/>
      <c r="F3391" s="421"/>
      <c r="G3391" s="421"/>
      <c r="H3391" s="421"/>
      <c r="I3391" s="421"/>
      <c r="J3391" s="421"/>
      <c r="K3391" s="421"/>
      <c r="L3391" s="421"/>
      <c r="M3391" s="421"/>
      <c r="N3391" s="426"/>
      <c r="O3391" s="426"/>
      <c r="P3391" s="427"/>
      <c r="Q3391" s="427"/>
      <c r="R3391" s="426"/>
      <c r="S3391" s="426"/>
      <c r="T3391" s="426"/>
      <c r="U3391" s="426"/>
      <c r="V3391" s="426"/>
      <c r="W3391" s="426"/>
      <c r="X3391" s="427"/>
      <c r="Y3391" s="416" t="e">
        <f t="shared" si="261"/>
        <v>#N/A</v>
      </c>
      <c r="Z3391" s="416" t="e">
        <f t="shared" si="262"/>
        <v>#N/A</v>
      </c>
      <c r="AA3391" s="416" t="str">
        <f t="shared" si="263"/>
        <v/>
      </c>
      <c r="AB3391" s="416" t="e">
        <f t="shared" si="264"/>
        <v>#N/A</v>
      </c>
      <c r="AC3391" s="416" t="e">
        <f t="shared" si="265"/>
        <v>#N/A</v>
      </c>
    </row>
    <row r="3392" ht="22.5" customHeight="1" spans="1:29">
      <c r="A3392" s="421"/>
      <c r="B3392" s="422"/>
      <c r="C3392" s="422"/>
      <c r="D3392" s="421"/>
      <c r="E3392" s="421"/>
      <c r="F3392" s="421"/>
      <c r="G3392" s="421"/>
      <c r="H3392" s="421"/>
      <c r="I3392" s="421"/>
      <c r="J3392" s="421"/>
      <c r="K3392" s="421"/>
      <c r="L3392" s="421"/>
      <c r="M3392" s="421"/>
      <c r="N3392" s="426"/>
      <c r="O3392" s="426"/>
      <c r="P3392" s="427"/>
      <c r="Q3392" s="427"/>
      <c r="R3392" s="426"/>
      <c r="S3392" s="426"/>
      <c r="T3392" s="426"/>
      <c r="U3392" s="426"/>
      <c r="V3392" s="426"/>
      <c r="W3392" s="426"/>
      <c r="X3392" s="427"/>
      <c r="Y3392" s="416" t="e">
        <f t="shared" si="261"/>
        <v>#N/A</v>
      </c>
      <c r="Z3392" s="416" t="e">
        <f t="shared" si="262"/>
        <v>#N/A</v>
      </c>
      <c r="AA3392" s="416" t="str">
        <f t="shared" si="263"/>
        <v/>
      </c>
      <c r="AB3392" s="416" t="e">
        <f t="shared" si="264"/>
        <v>#N/A</v>
      </c>
      <c r="AC3392" s="416" t="e">
        <f t="shared" si="265"/>
        <v>#N/A</v>
      </c>
    </row>
    <row r="3393" ht="22.5" customHeight="1" spans="1:29">
      <c r="A3393" s="421"/>
      <c r="B3393" s="422"/>
      <c r="C3393" s="422"/>
      <c r="D3393" s="421"/>
      <c r="E3393" s="421"/>
      <c r="F3393" s="421"/>
      <c r="G3393" s="421"/>
      <c r="H3393" s="421"/>
      <c r="I3393" s="421"/>
      <c r="J3393" s="421"/>
      <c r="K3393" s="421"/>
      <c r="L3393" s="421"/>
      <c r="M3393" s="421"/>
      <c r="N3393" s="426"/>
      <c r="O3393" s="426"/>
      <c r="P3393" s="427"/>
      <c r="Q3393" s="427"/>
      <c r="R3393" s="426"/>
      <c r="S3393" s="426"/>
      <c r="T3393" s="426"/>
      <c r="U3393" s="426"/>
      <c r="V3393" s="426"/>
      <c r="W3393" s="426"/>
      <c r="X3393" s="427"/>
      <c r="Y3393" s="416" t="e">
        <f t="shared" si="261"/>
        <v>#N/A</v>
      </c>
      <c r="Z3393" s="416" t="e">
        <f t="shared" si="262"/>
        <v>#N/A</v>
      </c>
      <c r="AA3393" s="416" t="str">
        <f t="shared" si="263"/>
        <v/>
      </c>
      <c r="AB3393" s="416" t="e">
        <f t="shared" si="264"/>
        <v>#N/A</v>
      </c>
      <c r="AC3393" s="416" t="e">
        <f t="shared" si="265"/>
        <v>#N/A</v>
      </c>
    </row>
    <row r="3394" ht="22.5" customHeight="1" spans="1:29">
      <c r="A3394" s="421"/>
      <c r="B3394" s="422"/>
      <c r="C3394" s="422"/>
      <c r="D3394" s="421"/>
      <c r="E3394" s="421"/>
      <c r="F3394" s="421"/>
      <c r="G3394" s="421"/>
      <c r="H3394" s="421"/>
      <c r="I3394" s="421"/>
      <c r="J3394" s="421"/>
      <c r="K3394" s="421"/>
      <c r="L3394" s="421"/>
      <c r="M3394" s="421"/>
      <c r="N3394" s="426"/>
      <c r="O3394" s="426"/>
      <c r="P3394" s="427"/>
      <c r="Q3394" s="427"/>
      <c r="R3394" s="426"/>
      <c r="S3394" s="426"/>
      <c r="T3394" s="426"/>
      <c r="U3394" s="426"/>
      <c r="V3394" s="426"/>
      <c r="W3394" s="426"/>
      <c r="X3394" s="427"/>
      <c r="Y3394" s="416" t="e">
        <f t="shared" si="261"/>
        <v>#N/A</v>
      </c>
      <c r="Z3394" s="416" t="e">
        <f t="shared" si="262"/>
        <v>#N/A</v>
      </c>
      <c r="AA3394" s="416" t="str">
        <f t="shared" si="263"/>
        <v/>
      </c>
      <c r="AB3394" s="416" t="e">
        <f t="shared" si="264"/>
        <v>#N/A</v>
      </c>
      <c r="AC3394" s="416" t="e">
        <f t="shared" si="265"/>
        <v>#N/A</v>
      </c>
    </row>
    <row r="3395" ht="22.5" customHeight="1" spans="1:29">
      <c r="A3395" s="421"/>
      <c r="B3395" s="422"/>
      <c r="C3395" s="422"/>
      <c r="D3395" s="421"/>
      <c r="E3395" s="421"/>
      <c r="F3395" s="421"/>
      <c r="G3395" s="421"/>
      <c r="H3395" s="421"/>
      <c r="I3395" s="421"/>
      <c r="J3395" s="421"/>
      <c r="K3395" s="421"/>
      <c r="L3395" s="421"/>
      <c r="M3395" s="421"/>
      <c r="N3395" s="426"/>
      <c r="O3395" s="426"/>
      <c r="P3395" s="427"/>
      <c r="Q3395" s="427"/>
      <c r="R3395" s="426"/>
      <c r="S3395" s="426"/>
      <c r="T3395" s="426"/>
      <c r="U3395" s="426"/>
      <c r="V3395" s="426"/>
      <c r="W3395" s="426"/>
      <c r="X3395" s="427"/>
      <c r="Y3395" s="416" t="e">
        <f t="shared" si="261"/>
        <v>#N/A</v>
      </c>
      <c r="Z3395" s="416" t="e">
        <f t="shared" si="262"/>
        <v>#N/A</v>
      </c>
      <c r="AA3395" s="416" t="str">
        <f t="shared" si="263"/>
        <v/>
      </c>
      <c r="AB3395" s="416" t="e">
        <f t="shared" si="264"/>
        <v>#N/A</v>
      </c>
      <c r="AC3395" s="416" t="e">
        <f t="shared" si="265"/>
        <v>#N/A</v>
      </c>
    </row>
    <row r="3396" ht="22.5" customHeight="1" spans="1:29">
      <c r="A3396" s="421"/>
      <c r="B3396" s="422"/>
      <c r="C3396" s="422"/>
      <c r="D3396" s="421"/>
      <c r="E3396" s="421"/>
      <c r="F3396" s="421"/>
      <c r="G3396" s="421"/>
      <c r="H3396" s="421"/>
      <c r="I3396" s="421"/>
      <c r="J3396" s="421"/>
      <c r="K3396" s="421"/>
      <c r="L3396" s="421"/>
      <c r="M3396" s="421"/>
      <c r="N3396" s="426"/>
      <c r="O3396" s="426"/>
      <c r="P3396" s="427"/>
      <c r="Q3396" s="427"/>
      <c r="R3396" s="426"/>
      <c r="S3396" s="426"/>
      <c r="T3396" s="426"/>
      <c r="U3396" s="426"/>
      <c r="V3396" s="426"/>
      <c r="W3396" s="426"/>
      <c r="X3396" s="427"/>
      <c r="Y3396" s="416" t="e">
        <f t="shared" si="261"/>
        <v>#N/A</v>
      </c>
      <c r="Z3396" s="416" t="e">
        <f t="shared" si="262"/>
        <v>#N/A</v>
      </c>
      <c r="AA3396" s="416" t="str">
        <f t="shared" si="263"/>
        <v/>
      </c>
      <c r="AB3396" s="416" t="e">
        <f t="shared" si="264"/>
        <v>#N/A</v>
      </c>
      <c r="AC3396" s="416" t="e">
        <f t="shared" si="265"/>
        <v>#N/A</v>
      </c>
    </row>
    <row r="3397" ht="22.5" customHeight="1" spans="1:29">
      <c r="A3397" s="421"/>
      <c r="B3397" s="422"/>
      <c r="C3397" s="422"/>
      <c r="D3397" s="421"/>
      <c r="E3397" s="421"/>
      <c r="F3397" s="421"/>
      <c r="G3397" s="421"/>
      <c r="H3397" s="421"/>
      <c r="I3397" s="421"/>
      <c r="J3397" s="421"/>
      <c r="K3397" s="421"/>
      <c r="L3397" s="421"/>
      <c r="M3397" s="421"/>
      <c r="N3397" s="426"/>
      <c r="O3397" s="426"/>
      <c r="P3397" s="427"/>
      <c r="Q3397" s="427"/>
      <c r="R3397" s="426"/>
      <c r="S3397" s="426"/>
      <c r="T3397" s="426"/>
      <c r="U3397" s="426"/>
      <c r="V3397" s="426"/>
      <c r="W3397" s="426"/>
      <c r="X3397" s="427"/>
      <c r="Y3397" s="416" t="e">
        <f t="shared" si="261"/>
        <v>#N/A</v>
      </c>
      <c r="Z3397" s="416" t="e">
        <f t="shared" si="262"/>
        <v>#N/A</v>
      </c>
      <c r="AA3397" s="416" t="str">
        <f t="shared" si="263"/>
        <v/>
      </c>
      <c r="AB3397" s="416" t="e">
        <f t="shared" si="264"/>
        <v>#N/A</v>
      </c>
      <c r="AC3397" s="416" t="e">
        <f t="shared" si="265"/>
        <v>#N/A</v>
      </c>
    </row>
    <row r="3398" ht="22.5" customHeight="1" spans="1:29">
      <c r="A3398" s="421"/>
      <c r="B3398" s="422"/>
      <c r="C3398" s="422"/>
      <c r="D3398" s="421"/>
      <c r="E3398" s="421"/>
      <c r="F3398" s="421"/>
      <c r="G3398" s="421"/>
      <c r="H3398" s="421"/>
      <c r="I3398" s="421"/>
      <c r="J3398" s="421"/>
      <c r="K3398" s="421"/>
      <c r="L3398" s="421"/>
      <c r="M3398" s="421"/>
      <c r="N3398" s="426"/>
      <c r="O3398" s="426"/>
      <c r="P3398" s="427"/>
      <c r="Q3398" s="427"/>
      <c r="R3398" s="426"/>
      <c r="S3398" s="426"/>
      <c r="T3398" s="426"/>
      <c r="U3398" s="426"/>
      <c r="V3398" s="426"/>
      <c r="W3398" s="426"/>
      <c r="X3398" s="427"/>
      <c r="Y3398" s="416" t="e">
        <f t="shared" si="261"/>
        <v>#N/A</v>
      </c>
      <c r="Z3398" s="416" t="e">
        <f t="shared" si="262"/>
        <v>#N/A</v>
      </c>
      <c r="AA3398" s="416" t="str">
        <f t="shared" si="263"/>
        <v/>
      </c>
      <c r="AB3398" s="416" t="e">
        <f t="shared" si="264"/>
        <v>#N/A</v>
      </c>
      <c r="AC3398" s="416" t="e">
        <f t="shared" si="265"/>
        <v>#N/A</v>
      </c>
    </row>
    <row r="3399" ht="22.5" customHeight="1" spans="1:29">
      <c r="A3399" s="421"/>
      <c r="B3399" s="422"/>
      <c r="C3399" s="422"/>
      <c r="D3399" s="421"/>
      <c r="E3399" s="421"/>
      <c r="F3399" s="421"/>
      <c r="G3399" s="421"/>
      <c r="H3399" s="421"/>
      <c r="I3399" s="421"/>
      <c r="J3399" s="421"/>
      <c r="K3399" s="421"/>
      <c r="L3399" s="421"/>
      <c r="M3399" s="421"/>
      <c r="N3399" s="426"/>
      <c r="O3399" s="426"/>
      <c r="P3399" s="427"/>
      <c r="Q3399" s="427"/>
      <c r="R3399" s="426"/>
      <c r="S3399" s="426"/>
      <c r="T3399" s="426"/>
      <c r="U3399" s="426"/>
      <c r="V3399" s="426"/>
      <c r="W3399" s="426"/>
      <c r="X3399" s="427"/>
      <c r="Y3399" s="416" t="e">
        <f t="shared" ref="Y3399:Y3462" si="266">_xlfn.IFS(LEFT(M3399,3)="003","三保支出",LEFT(M3399,3)="004","刚性支出",LEFT(M3399,3)="000","促发展支出")</f>
        <v>#N/A</v>
      </c>
      <c r="Z3399" s="416" t="e">
        <f t="shared" ref="Z3399:Z3462" si="267">_xlfn.IFS(LEFT(E3399,1)="3","项目支出",LEFT(E3399,1)="1","人员类支出",LEFT(E3399,1)="2","运转类支出")</f>
        <v>#N/A</v>
      </c>
      <c r="AA3399" s="416" t="str">
        <f t="shared" ref="AA3399:AA3462" si="268">LEFT(H3399,7)</f>
        <v/>
      </c>
      <c r="AB3399" s="416" t="e">
        <f t="shared" ref="AB3399:AB3462" si="269">_xlfn.IFS(LEFT(M3399,6)="003001","保工资",LEFT(M3399,6)="003002","保运转",LEFT(M3399,6)="003003","保基本民生")</f>
        <v>#N/A</v>
      </c>
      <c r="AC3399" s="416" t="e">
        <f t="shared" ref="AC3399:AC3462" si="270">IF(Z3399="项目支出","否","是")</f>
        <v>#N/A</v>
      </c>
    </row>
    <row r="3400" ht="22.5" customHeight="1" spans="1:29">
      <c r="A3400" s="421"/>
      <c r="B3400" s="422"/>
      <c r="C3400" s="422"/>
      <c r="D3400" s="421"/>
      <c r="E3400" s="421"/>
      <c r="F3400" s="421"/>
      <c r="G3400" s="421"/>
      <c r="H3400" s="421"/>
      <c r="I3400" s="421"/>
      <c r="J3400" s="421"/>
      <c r="K3400" s="421"/>
      <c r="L3400" s="421"/>
      <c r="M3400" s="421"/>
      <c r="N3400" s="426"/>
      <c r="O3400" s="426"/>
      <c r="P3400" s="427"/>
      <c r="Q3400" s="427"/>
      <c r="R3400" s="426"/>
      <c r="S3400" s="426"/>
      <c r="T3400" s="426"/>
      <c r="U3400" s="426"/>
      <c r="V3400" s="426"/>
      <c r="W3400" s="426"/>
      <c r="X3400" s="427"/>
      <c r="Y3400" s="416" t="e">
        <f t="shared" si="266"/>
        <v>#N/A</v>
      </c>
      <c r="Z3400" s="416" t="e">
        <f t="shared" si="267"/>
        <v>#N/A</v>
      </c>
      <c r="AA3400" s="416" t="str">
        <f t="shared" si="268"/>
        <v/>
      </c>
      <c r="AB3400" s="416" t="e">
        <f t="shared" si="269"/>
        <v>#N/A</v>
      </c>
      <c r="AC3400" s="416" t="e">
        <f t="shared" si="270"/>
        <v>#N/A</v>
      </c>
    </row>
    <row r="3401" ht="22.5" customHeight="1" spans="1:29">
      <c r="A3401" s="421"/>
      <c r="B3401" s="422"/>
      <c r="C3401" s="422"/>
      <c r="D3401" s="421"/>
      <c r="E3401" s="421"/>
      <c r="F3401" s="421"/>
      <c r="G3401" s="421"/>
      <c r="H3401" s="421"/>
      <c r="I3401" s="421"/>
      <c r="J3401" s="421"/>
      <c r="K3401" s="421"/>
      <c r="L3401" s="421"/>
      <c r="M3401" s="421"/>
      <c r="N3401" s="426"/>
      <c r="O3401" s="426"/>
      <c r="P3401" s="427"/>
      <c r="Q3401" s="427"/>
      <c r="R3401" s="426"/>
      <c r="S3401" s="426"/>
      <c r="T3401" s="426"/>
      <c r="U3401" s="426"/>
      <c r="V3401" s="426"/>
      <c r="W3401" s="426"/>
      <c r="X3401" s="427"/>
      <c r="Y3401" s="416" t="e">
        <f t="shared" si="266"/>
        <v>#N/A</v>
      </c>
      <c r="Z3401" s="416" t="e">
        <f t="shared" si="267"/>
        <v>#N/A</v>
      </c>
      <c r="AA3401" s="416" t="str">
        <f t="shared" si="268"/>
        <v/>
      </c>
      <c r="AB3401" s="416" t="e">
        <f t="shared" si="269"/>
        <v>#N/A</v>
      </c>
      <c r="AC3401" s="416" t="e">
        <f t="shared" si="270"/>
        <v>#N/A</v>
      </c>
    </row>
    <row r="3402" ht="22.5" customHeight="1" spans="1:29">
      <c r="A3402" s="421"/>
      <c r="B3402" s="422"/>
      <c r="C3402" s="422"/>
      <c r="D3402" s="421"/>
      <c r="E3402" s="421"/>
      <c r="F3402" s="421"/>
      <c r="G3402" s="421"/>
      <c r="H3402" s="421"/>
      <c r="I3402" s="421"/>
      <c r="J3402" s="421"/>
      <c r="K3402" s="421"/>
      <c r="L3402" s="421"/>
      <c r="M3402" s="421"/>
      <c r="N3402" s="426"/>
      <c r="O3402" s="426"/>
      <c r="P3402" s="427"/>
      <c r="Q3402" s="427"/>
      <c r="R3402" s="426"/>
      <c r="S3402" s="426"/>
      <c r="T3402" s="426"/>
      <c r="U3402" s="426"/>
      <c r="V3402" s="426"/>
      <c r="W3402" s="426"/>
      <c r="X3402" s="427"/>
      <c r="Y3402" s="416" t="e">
        <f t="shared" si="266"/>
        <v>#N/A</v>
      </c>
      <c r="Z3402" s="416" t="e">
        <f t="shared" si="267"/>
        <v>#N/A</v>
      </c>
      <c r="AA3402" s="416" t="str">
        <f t="shared" si="268"/>
        <v/>
      </c>
      <c r="AB3402" s="416" t="e">
        <f t="shared" si="269"/>
        <v>#N/A</v>
      </c>
      <c r="AC3402" s="416" t="e">
        <f t="shared" si="270"/>
        <v>#N/A</v>
      </c>
    </row>
    <row r="3403" ht="22.5" customHeight="1" spans="1:29">
      <c r="A3403" s="421"/>
      <c r="B3403" s="422"/>
      <c r="C3403" s="422"/>
      <c r="D3403" s="421"/>
      <c r="E3403" s="421"/>
      <c r="F3403" s="421"/>
      <c r="G3403" s="421"/>
      <c r="H3403" s="421"/>
      <c r="I3403" s="421"/>
      <c r="J3403" s="421"/>
      <c r="K3403" s="421"/>
      <c r="L3403" s="421"/>
      <c r="M3403" s="421"/>
      <c r="N3403" s="426"/>
      <c r="O3403" s="426"/>
      <c r="P3403" s="427"/>
      <c r="Q3403" s="427"/>
      <c r="R3403" s="426"/>
      <c r="S3403" s="426"/>
      <c r="T3403" s="426"/>
      <c r="U3403" s="426"/>
      <c r="V3403" s="426"/>
      <c r="W3403" s="426"/>
      <c r="X3403" s="427"/>
      <c r="Y3403" s="416" t="e">
        <f t="shared" si="266"/>
        <v>#N/A</v>
      </c>
      <c r="Z3403" s="416" t="e">
        <f t="shared" si="267"/>
        <v>#N/A</v>
      </c>
      <c r="AA3403" s="416" t="str">
        <f t="shared" si="268"/>
        <v/>
      </c>
      <c r="AB3403" s="416" t="e">
        <f t="shared" si="269"/>
        <v>#N/A</v>
      </c>
      <c r="AC3403" s="416" t="e">
        <f t="shared" si="270"/>
        <v>#N/A</v>
      </c>
    </row>
    <row r="3404" ht="22.5" customHeight="1" spans="1:29">
      <c r="A3404" s="421"/>
      <c r="B3404" s="422"/>
      <c r="C3404" s="422"/>
      <c r="D3404" s="421"/>
      <c r="E3404" s="421"/>
      <c r="F3404" s="421"/>
      <c r="G3404" s="421"/>
      <c r="H3404" s="421"/>
      <c r="I3404" s="421"/>
      <c r="J3404" s="421"/>
      <c r="K3404" s="421"/>
      <c r="L3404" s="421"/>
      <c r="M3404" s="421"/>
      <c r="N3404" s="426"/>
      <c r="O3404" s="426"/>
      <c r="P3404" s="427"/>
      <c r="Q3404" s="427"/>
      <c r="R3404" s="426"/>
      <c r="S3404" s="426"/>
      <c r="T3404" s="426"/>
      <c r="U3404" s="426"/>
      <c r="V3404" s="426"/>
      <c r="W3404" s="426"/>
      <c r="X3404" s="427"/>
      <c r="Y3404" s="416" t="e">
        <f t="shared" si="266"/>
        <v>#N/A</v>
      </c>
      <c r="Z3404" s="416" t="e">
        <f t="shared" si="267"/>
        <v>#N/A</v>
      </c>
      <c r="AA3404" s="416" t="str">
        <f t="shared" si="268"/>
        <v/>
      </c>
      <c r="AB3404" s="416" t="e">
        <f t="shared" si="269"/>
        <v>#N/A</v>
      </c>
      <c r="AC3404" s="416" t="e">
        <f t="shared" si="270"/>
        <v>#N/A</v>
      </c>
    </row>
    <row r="3405" ht="22.5" customHeight="1" spans="1:29">
      <c r="A3405" s="421"/>
      <c r="B3405" s="422"/>
      <c r="C3405" s="422"/>
      <c r="D3405" s="421"/>
      <c r="E3405" s="421"/>
      <c r="F3405" s="421"/>
      <c r="G3405" s="421"/>
      <c r="H3405" s="421"/>
      <c r="I3405" s="421"/>
      <c r="J3405" s="421"/>
      <c r="K3405" s="421"/>
      <c r="L3405" s="421"/>
      <c r="M3405" s="421"/>
      <c r="N3405" s="426"/>
      <c r="O3405" s="426"/>
      <c r="P3405" s="427"/>
      <c r="Q3405" s="427"/>
      <c r="R3405" s="426"/>
      <c r="S3405" s="426"/>
      <c r="T3405" s="426"/>
      <c r="U3405" s="426"/>
      <c r="V3405" s="426"/>
      <c r="W3405" s="426"/>
      <c r="X3405" s="427"/>
      <c r="Y3405" s="416" t="e">
        <f t="shared" si="266"/>
        <v>#N/A</v>
      </c>
      <c r="Z3405" s="416" t="e">
        <f t="shared" si="267"/>
        <v>#N/A</v>
      </c>
      <c r="AA3405" s="416" t="str">
        <f t="shared" si="268"/>
        <v/>
      </c>
      <c r="AB3405" s="416" t="e">
        <f t="shared" si="269"/>
        <v>#N/A</v>
      </c>
      <c r="AC3405" s="416" t="e">
        <f t="shared" si="270"/>
        <v>#N/A</v>
      </c>
    </row>
    <row r="3406" ht="22.5" customHeight="1" spans="1:29">
      <c r="A3406" s="421"/>
      <c r="B3406" s="422"/>
      <c r="C3406" s="422"/>
      <c r="D3406" s="421"/>
      <c r="E3406" s="421"/>
      <c r="F3406" s="421"/>
      <c r="G3406" s="421"/>
      <c r="H3406" s="421"/>
      <c r="I3406" s="421"/>
      <c r="J3406" s="421"/>
      <c r="K3406" s="421"/>
      <c r="L3406" s="421"/>
      <c r="M3406" s="421"/>
      <c r="N3406" s="426"/>
      <c r="O3406" s="426"/>
      <c r="P3406" s="427"/>
      <c r="Q3406" s="427"/>
      <c r="R3406" s="426"/>
      <c r="S3406" s="426"/>
      <c r="T3406" s="426"/>
      <c r="U3406" s="426"/>
      <c r="V3406" s="426"/>
      <c r="W3406" s="426"/>
      <c r="X3406" s="427"/>
      <c r="Y3406" s="416" t="e">
        <f t="shared" si="266"/>
        <v>#N/A</v>
      </c>
      <c r="Z3406" s="416" t="e">
        <f t="shared" si="267"/>
        <v>#N/A</v>
      </c>
      <c r="AA3406" s="416" t="str">
        <f t="shared" si="268"/>
        <v/>
      </c>
      <c r="AB3406" s="416" t="e">
        <f t="shared" si="269"/>
        <v>#N/A</v>
      </c>
      <c r="AC3406" s="416" t="e">
        <f t="shared" si="270"/>
        <v>#N/A</v>
      </c>
    </row>
    <row r="3407" ht="22.5" customHeight="1" spans="1:29">
      <c r="A3407" s="421"/>
      <c r="B3407" s="422"/>
      <c r="C3407" s="422"/>
      <c r="D3407" s="421"/>
      <c r="E3407" s="421"/>
      <c r="F3407" s="421"/>
      <c r="G3407" s="421"/>
      <c r="H3407" s="421"/>
      <c r="I3407" s="421"/>
      <c r="J3407" s="421"/>
      <c r="K3407" s="421"/>
      <c r="L3407" s="421"/>
      <c r="M3407" s="421"/>
      <c r="N3407" s="426"/>
      <c r="O3407" s="426"/>
      <c r="P3407" s="427"/>
      <c r="Q3407" s="427"/>
      <c r="R3407" s="426"/>
      <c r="S3407" s="426"/>
      <c r="T3407" s="426"/>
      <c r="U3407" s="426"/>
      <c r="V3407" s="426"/>
      <c r="W3407" s="426"/>
      <c r="X3407" s="427"/>
      <c r="Y3407" s="416" t="e">
        <f t="shared" si="266"/>
        <v>#N/A</v>
      </c>
      <c r="Z3407" s="416" t="e">
        <f t="shared" si="267"/>
        <v>#N/A</v>
      </c>
      <c r="AA3407" s="416" t="str">
        <f t="shared" si="268"/>
        <v/>
      </c>
      <c r="AB3407" s="416" t="e">
        <f t="shared" si="269"/>
        <v>#N/A</v>
      </c>
      <c r="AC3407" s="416" t="e">
        <f t="shared" si="270"/>
        <v>#N/A</v>
      </c>
    </row>
    <row r="3408" ht="22.5" customHeight="1" spans="1:29">
      <c r="A3408" s="421"/>
      <c r="B3408" s="422"/>
      <c r="C3408" s="422"/>
      <c r="D3408" s="421"/>
      <c r="E3408" s="421"/>
      <c r="F3408" s="421"/>
      <c r="G3408" s="421"/>
      <c r="H3408" s="421"/>
      <c r="I3408" s="421"/>
      <c r="J3408" s="421"/>
      <c r="K3408" s="421"/>
      <c r="L3408" s="421"/>
      <c r="M3408" s="421"/>
      <c r="N3408" s="426"/>
      <c r="O3408" s="426"/>
      <c r="P3408" s="427"/>
      <c r="Q3408" s="427"/>
      <c r="R3408" s="426"/>
      <c r="S3408" s="426"/>
      <c r="T3408" s="426"/>
      <c r="U3408" s="426"/>
      <c r="V3408" s="426"/>
      <c r="W3408" s="426"/>
      <c r="X3408" s="427"/>
      <c r="Y3408" s="416" t="e">
        <f t="shared" si="266"/>
        <v>#N/A</v>
      </c>
      <c r="Z3408" s="416" t="e">
        <f t="shared" si="267"/>
        <v>#N/A</v>
      </c>
      <c r="AA3408" s="416" t="str">
        <f t="shared" si="268"/>
        <v/>
      </c>
      <c r="AB3408" s="416" t="e">
        <f t="shared" si="269"/>
        <v>#N/A</v>
      </c>
      <c r="AC3408" s="416" t="e">
        <f t="shared" si="270"/>
        <v>#N/A</v>
      </c>
    </row>
    <row r="3409" ht="22.5" customHeight="1" spans="1:29">
      <c r="A3409" s="421"/>
      <c r="B3409" s="422"/>
      <c r="C3409" s="422"/>
      <c r="D3409" s="421"/>
      <c r="E3409" s="421"/>
      <c r="F3409" s="421"/>
      <c r="G3409" s="421"/>
      <c r="H3409" s="421"/>
      <c r="I3409" s="421"/>
      <c r="J3409" s="421"/>
      <c r="K3409" s="421"/>
      <c r="L3409" s="421"/>
      <c r="M3409" s="421"/>
      <c r="N3409" s="426"/>
      <c r="O3409" s="426"/>
      <c r="P3409" s="427"/>
      <c r="Q3409" s="427"/>
      <c r="R3409" s="426"/>
      <c r="S3409" s="426"/>
      <c r="T3409" s="426"/>
      <c r="U3409" s="426"/>
      <c r="V3409" s="426"/>
      <c r="W3409" s="426"/>
      <c r="X3409" s="427"/>
      <c r="Y3409" s="416" t="e">
        <f t="shared" si="266"/>
        <v>#N/A</v>
      </c>
      <c r="Z3409" s="416" t="e">
        <f t="shared" si="267"/>
        <v>#N/A</v>
      </c>
      <c r="AA3409" s="416" t="str">
        <f t="shared" si="268"/>
        <v/>
      </c>
      <c r="AB3409" s="416" t="e">
        <f t="shared" si="269"/>
        <v>#N/A</v>
      </c>
      <c r="AC3409" s="416" t="e">
        <f t="shared" si="270"/>
        <v>#N/A</v>
      </c>
    </row>
    <row r="3410" ht="22.5" customHeight="1" spans="1:29">
      <c r="A3410" s="421"/>
      <c r="B3410" s="422"/>
      <c r="C3410" s="422"/>
      <c r="D3410" s="421"/>
      <c r="E3410" s="421"/>
      <c r="F3410" s="421"/>
      <c r="G3410" s="421"/>
      <c r="H3410" s="421"/>
      <c r="I3410" s="421"/>
      <c r="J3410" s="421"/>
      <c r="K3410" s="421"/>
      <c r="L3410" s="421"/>
      <c r="M3410" s="421"/>
      <c r="N3410" s="426"/>
      <c r="O3410" s="426"/>
      <c r="P3410" s="427"/>
      <c r="Q3410" s="427"/>
      <c r="R3410" s="426"/>
      <c r="S3410" s="426"/>
      <c r="T3410" s="426"/>
      <c r="U3410" s="426"/>
      <c r="V3410" s="426"/>
      <c r="W3410" s="426"/>
      <c r="X3410" s="427"/>
      <c r="Y3410" s="416" t="e">
        <f t="shared" si="266"/>
        <v>#N/A</v>
      </c>
      <c r="Z3410" s="416" t="e">
        <f t="shared" si="267"/>
        <v>#N/A</v>
      </c>
      <c r="AA3410" s="416" t="str">
        <f t="shared" si="268"/>
        <v/>
      </c>
      <c r="AB3410" s="416" t="e">
        <f t="shared" si="269"/>
        <v>#N/A</v>
      </c>
      <c r="AC3410" s="416" t="e">
        <f t="shared" si="270"/>
        <v>#N/A</v>
      </c>
    </row>
    <row r="3411" ht="22.5" customHeight="1" spans="1:29">
      <c r="A3411" s="421"/>
      <c r="B3411" s="422"/>
      <c r="C3411" s="422"/>
      <c r="D3411" s="421"/>
      <c r="E3411" s="421"/>
      <c r="F3411" s="421"/>
      <c r="G3411" s="421"/>
      <c r="H3411" s="421"/>
      <c r="I3411" s="421"/>
      <c r="J3411" s="421"/>
      <c r="K3411" s="421"/>
      <c r="L3411" s="421"/>
      <c r="M3411" s="421"/>
      <c r="N3411" s="426"/>
      <c r="O3411" s="426"/>
      <c r="P3411" s="427"/>
      <c r="Q3411" s="427"/>
      <c r="R3411" s="426"/>
      <c r="S3411" s="426"/>
      <c r="T3411" s="426"/>
      <c r="U3411" s="426"/>
      <c r="V3411" s="426"/>
      <c r="W3411" s="426"/>
      <c r="X3411" s="427"/>
      <c r="Y3411" s="416" t="e">
        <f t="shared" si="266"/>
        <v>#N/A</v>
      </c>
      <c r="Z3411" s="416" t="e">
        <f t="shared" si="267"/>
        <v>#N/A</v>
      </c>
      <c r="AA3411" s="416" t="str">
        <f t="shared" si="268"/>
        <v/>
      </c>
      <c r="AB3411" s="416" t="e">
        <f t="shared" si="269"/>
        <v>#N/A</v>
      </c>
      <c r="AC3411" s="416" t="e">
        <f t="shared" si="270"/>
        <v>#N/A</v>
      </c>
    </row>
    <row r="3412" ht="22.5" customHeight="1" spans="1:29">
      <c r="A3412" s="421"/>
      <c r="B3412" s="422"/>
      <c r="C3412" s="422"/>
      <c r="D3412" s="421"/>
      <c r="E3412" s="421"/>
      <c r="F3412" s="421"/>
      <c r="G3412" s="421"/>
      <c r="H3412" s="421"/>
      <c r="I3412" s="421"/>
      <c r="J3412" s="421"/>
      <c r="K3412" s="421"/>
      <c r="L3412" s="421"/>
      <c r="M3412" s="421"/>
      <c r="N3412" s="426"/>
      <c r="O3412" s="426"/>
      <c r="P3412" s="427"/>
      <c r="Q3412" s="427"/>
      <c r="R3412" s="426"/>
      <c r="S3412" s="426"/>
      <c r="T3412" s="426"/>
      <c r="U3412" s="426"/>
      <c r="V3412" s="426"/>
      <c r="W3412" s="426"/>
      <c r="X3412" s="427"/>
      <c r="Y3412" s="416" t="e">
        <f t="shared" si="266"/>
        <v>#N/A</v>
      </c>
      <c r="Z3412" s="416" t="e">
        <f t="shared" si="267"/>
        <v>#N/A</v>
      </c>
      <c r="AA3412" s="416" t="str">
        <f t="shared" si="268"/>
        <v/>
      </c>
      <c r="AB3412" s="416" t="e">
        <f t="shared" si="269"/>
        <v>#N/A</v>
      </c>
      <c r="AC3412" s="416" t="e">
        <f t="shared" si="270"/>
        <v>#N/A</v>
      </c>
    </row>
    <row r="3413" ht="22.5" customHeight="1" spans="1:29">
      <c r="A3413" s="421"/>
      <c r="B3413" s="422"/>
      <c r="C3413" s="422"/>
      <c r="D3413" s="421"/>
      <c r="E3413" s="421"/>
      <c r="F3413" s="421"/>
      <c r="G3413" s="421"/>
      <c r="H3413" s="421"/>
      <c r="I3413" s="421"/>
      <c r="J3413" s="421"/>
      <c r="K3413" s="421"/>
      <c r="L3413" s="421"/>
      <c r="M3413" s="421"/>
      <c r="N3413" s="426"/>
      <c r="O3413" s="426"/>
      <c r="P3413" s="427"/>
      <c r="Q3413" s="427"/>
      <c r="R3413" s="426"/>
      <c r="S3413" s="426"/>
      <c r="T3413" s="426"/>
      <c r="U3413" s="426"/>
      <c r="V3413" s="426"/>
      <c r="W3413" s="426"/>
      <c r="X3413" s="427"/>
      <c r="Y3413" s="416" t="e">
        <f t="shared" si="266"/>
        <v>#N/A</v>
      </c>
      <c r="Z3413" s="416" t="e">
        <f t="shared" si="267"/>
        <v>#N/A</v>
      </c>
      <c r="AA3413" s="416" t="str">
        <f t="shared" si="268"/>
        <v/>
      </c>
      <c r="AB3413" s="416" t="e">
        <f t="shared" si="269"/>
        <v>#N/A</v>
      </c>
      <c r="AC3413" s="416" t="e">
        <f t="shared" si="270"/>
        <v>#N/A</v>
      </c>
    </row>
    <row r="3414" ht="22.5" customHeight="1" spans="1:29">
      <c r="A3414" s="421"/>
      <c r="B3414" s="422"/>
      <c r="C3414" s="422"/>
      <c r="D3414" s="421"/>
      <c r="E3414" s="421"/>
      <c r="F3414" s="421"/>
      <c r="G3414" s="421"/>
      <c r="H3414" s="421"/>
      <c r="I3414" s="421"/>
      <c r="J3414" s="421"/>
      <c r="K3414" s="421"/>
      <c r="L3414" s="421"/>
      <c r="M3414" s="421"/>
      <c r="N3414" s="426"/>
      <c r="O3414" s="426"/>
      <c r="P3414" s="427"/>
      <c r="Q3414" s="427"/>
      <c r="R3414" s="426"/>
      <c r="S3414" s="426"/>
      <c r="T3414" s="426"/>
      <c r="U3414" s="426"/>
      <c r="V3414" s="426"/>
      <c r="W3414" s="426"/>
      <c r="X3414" s="427"/>
      <c r="Y3414" s="416" t="e">
        <f t="shared" si="266"/>
        <v>#N/A</v>
      </c>
      <c r="Z3414" s="416" t="e">
        <f t="shared" si="267"/>
        <v>#N/A</v>
      </c>
      <c r="AA3414" s="416" t="str">
        <f t="shared" si="268"/>
        <v/>
      </c>
      <c r="AB3414" s="416" t="e">
        <f t="shared" si="269"/>
        <v>#N/A</v>
      </c>
      <c r="AC3414" s="416" t="e">
        <f t="shared" si="270"/>
        <v>#N/A</v>
      </c>
    </row>
    <row r="3415" ht="22.5" customHeight="1" spans="1:29">
      <c r="A3415" s="421"/>
      <c r="B3415" s="422"/>
      <c r="C3415" s="422"/>
      <c r="D3415" s="421"/>
      <c r="E3415" s="421"/>
      <c r="F3415" s="421"/>
      <c r="G3415" s="421"/>
      <c r="H3415" s="421"/>
      <c r="I3415" s="421"/>
      <c r="J3415" s="421"/>
      <c r="K3415" s="421"/>
      <c r="L3415" s="421"/>
      <c r="M3415" s="421"/>
      <c r="N3415" s="426"/>
      <c r="O3415" s="426"/>
      <c r="P3415" s="427"/>
      <c r="Q3415" s="427"/>
      <c r="R3415" s="426"/>
      <c r="S3415" s="426"/>
      <c r="T3415" s="426"/>
      <c r="U3415" s="426"/>
      <c r="V3415" s="426"/>
      <c r="W3415" s="426"/>
      <c r="X3415" s="427"/>
      <c r="Y3415" s="416" t="e">
        <f t="shared" si="266"/>
        <v>#N/A</v>
      </c>
      <c r="Z3415" s="416" t="e">
        <f t="shared" si="267"/>
        <v>#N/A</v>
      </c>
      <c r="AA3415" s="416" t="str">
        <f t="shared" si="268"/>
        <v/>
      </c>
      <c r="AB3415" s="416" t="e">
        <f t="shared" si="269"/>
        <v>#N/A</v>
      </c>
      <c r="AC3415" s="416" t="e">
        <f t="shared" si="270"/>
        <v>#N/A</v>
      </c>
    </row>
    <row r="3416" ht="22.5" customHeight="1" spans="1:29">
      <c r="A3416" s="421"/>
      <c r="B3416" s="422"/>
      <c r="C3416" s="422"/>
      <c r="D3416" s="421"/>
      <c r="E3416" s="421"/>
      <c r="F3416" s="421"/>
      <c r="G3416" s="421"/>
      <c r="H3416" s="421"/>
      <c r="I3416" s="421"/>
      <c r="J3416" s="421"/>
      <c r="K3416" s="421"/>
      <c r="L3416" s="421"/>
      <c r="M3416" s="421"/>
      <c r="N3416" s="426"/>
      <c r="O3416" s="426"/>
      <c r="P3416" s="427"/>
      <c r="Q3416" s="427"/>
      <c r="R3416" s="426"/>
      <c r="S3416" s="426"/>
      <c r="T3416" s="426"/>
      <c r="U3416" s="426"/>
      <c r="V3416" s="426"/>
      <c r="W3416" s="426"/>
      <c r="X3416" s="427"/>
      <c r="Y3416" s="416" t="e">
        <f t="shared" si="266"/>
        <v>#N/A</v>
      </c>
      <c r="Z3416" s="416" t="e">
        <f t="shared" si="267"/>
        <v>#N/A</v>
      </c>
      <c r="AA3416" s="416" t="str">
        <f t="shared" si="268"/>
        <v/>
      </c>
      <c r="AB3416" s="416" t="e">
        <f t="shared" si="269"/>
        <v>#N/A</v>
      </c>
      <c r="AC3416" s="416" t="e">
        <f t="shared" si="270"/>
        <v>#N/A</v>
      </c>
    </row>
    <row r="3417" ht="22.5" customHeight="1" spans="1:29">
      <c r="A3417" s="421"/>
      <c r="B3417" s="422"/>
      <c r="C3417" s="422"/>
      <c r="D3417" s="421"/>
      <c r="E3417" s="421"/>
      <c r="F3417" s="421"/>
      <c r="G3417" s="421"/>
      <c r="H3417" s="421"/>
      <c r="I3417" s="421"/>
      <c r="J3417" s="421"/>
      <c r="K3417" s="421"/>
      <c r="L3417" s="421"/>
      <c r="M3417" s="421"/>
      <c r="N3417" s="426"/>
      <c r="O3417" s="426"/>
      <c r="P3417" s="427"/>
      <c r="Q3417" s="427"/>
      <c r="R3417" s="426"/>
      <c r="S3417" s="426"/>
      <c r="T3417" s="426"/>
      <c r="U3417" s="426"/>
      <c r="V3417" s="426"/>
      <c r="W3417" s="426"/>
      <c r="X3417" s="427"/>
      <c r="Y3417" s="416" t="e">
        <f t="shared" si="266"/>
        <v>#N/A</v>
      </c>
      <c r="Z3417" s="416" t="e">
        <f t="shared" si="267"/>
        <v>#N/A</v>
      </c>
      <c r="AA3417" s="416" t="str">
        <f t="shared" si="268"/>
        <v/>
      </c>
      <c r="AB3417" s="416" t="e">
        <f t="shared" si="269"/>
        <v>#N/A</v>
      </c>
      <c r="AC3417" s="416" t="e">
        <f t="shared" si="270"/>
        <v>#N/A</v>
      </c>
    </row>
    <row r="3418" ht="22.5" customHeight="1" spans="1:29">
      <c r="A3418" s="421"/>
      <c r="B3418" s="422"/>
      <c r="C3418" s="422"/>
      <c r="D3418" s="421"/>
      <c r="E3418" s="421"/>
      <c r="F3418" s="421"/>
      <c r="G3418" s="421"/>
      <c r="H3418" s="421"/>
      <c r="I3418" s="421"/>
      <c r="J3418" s="421"/>
      <c r="K3418" s="421"/>
      <c r="L3418" s="421"/>
      <c r="M3418" s="421"/>
      <c r="N3418" s="426"/>
      <c r="O3418" s="426"/>
      <c r="P3418" s="427"/>
      <c r="Q3418" s="427"/>
      <c r="R3418" s="426"/>
      <c r="S3418" s="426"/>
      <c r="T3418" s="426"/>
      <c r="U3418" s="426"/>
      <c r="V3418" s="426"/>
      <c r="W3418" s="426"/>
      <c r="X3418" s="427"/>
      <c r="Y3418" s="416" t="e">
        <f t="shared" si="266"/>
        <v>#N/A</v>
      </c>
      <c r="Z3418" s="416" t="e">
        <f t="shared" si="267"/>
        <v>#N/A</v>
      </c>
      <c r="AA3418" s="416" t="str">
        <f t="shared" si="268"/>
        <v/>
      </c>
      <c r="AB3418" s="416" t="e">
        <f t="shared" si="269"/>
        <v>#N/A</v>
      </c>
      <c r="AC3418" s="416" t="e">
        <f t="shared" si="270"/>
        <v>#N/A</v>
      </c>
    </row>
    <row r="3419" ht="22.5" customHeight="1" spans="1:29">
      <c r="A3419" s="421"/>
      <c r="B3419" s="422"/>
      <c r="C3419" s="422"/>
      <c r="D3419" s="421"/>
      <c r="E3419" s="421"/>
      <c r="F3419" s="421"/>
      <c r="G3419" s="421"/>
      <c r="H3419" s="421"/>
      <c r="I3419" s="421"/>
      <c r="J3419" s="421"/>
      <c r="K3419" s="421"/>
      <c r="L3419" s="421"/>
      <c r="M3419" s="421"/>
      <c r="N3419" s="426"/>
      <c r="O3419" s="426"/>
      <c r="P3419" s="427"/>
      <c r="Q3419" s="427"/>
      <c r="R3419" s="426"/>
      <c r="S3419" s="426"/>
      <c r="T3419" s="426"/>
      <c r="U3419" s="426"/>
      <c r="V3419" s="426"/>
      <c r="W3419" s="426"/>
      <c r="X3419" s="427"/>
      <c r="Y3419" s="416" t="e">
        <f t="shared" si="266"/>
        <v>#N/A</v>
      </c>
      <c r="Z3419" s="416" t="e">
        <f t="shared" si="267"/>
        <v>#N/A</v>
      </c>
      <c r="AA3419" s="416" t="str">
        <f t="shared" si="268"/>
        <v/>
      </c>
      <c r="AB3419" s="416" t="e">
        <f t="shared" si="269"/>
        <v>#N/A</v>
      </c>
      <c r="AC3419" s="416" t="e">
        <f t="shared" si="270"/>
        <v>#N/A</v>
      </c>
    </row>
    <row r="3420" ht="22.5" customHeight="1" spans="1:29">
      <c r="A3420" s="421"/>
      <c r="B3420" s="422"/>
      <c r="C3420" s="422"/>
      <c r="D3420" s="421"/>
      <c r="E3420" s="421"/>
      <c r="F3420" s="421"/>
      <c r="G3420" s="421"/>
      <c r="H3420" s="421"/>
      <c r="I3420" s="421"/>
      <c r="J3420" s="421"/>
      <c r="K3420" s="421"/>
      <c r="L3420" s="421"/>
      <c r="M3420" s="421"/>
      <c r="N3420" s="426"/>
      <c r="O3420" s="426"/>
      <c r="P3420" s="427"/>
      <c r="Q3420" s="427"/>
      <c r="R3420" s="426"/>
      <c r="S3420" s="426"/>
      <c r="T3420" s="426"/>
      <c r="U3420" s="426"/>
      <c r="V3420" s="426"/>
      <c r="W3420" s="426"/>
      <c r="X3420" s="427"/>
      <c r="Y3420" s="416" t="e">
        <f t="shared" si="266"/>
        <v>#N/A</v>
      </c>
      <c r="Z3420" s="416" t="e">
        <f t="shared" si="267"/>
        <v>#N/A</v>
      </c>
      <c r="AA3420" s="416" t="str">
        <f t="shared" si="268"/>
        <v/>
      </c>
      <c r="AB3420" s="416" t="e">
        <f t="shared" si="269"/>
        <v>#N/A</v>
      </c>
      <c r="AC3420" s="416" t="e">
        <f t="shared" si="270"/>
        <v>#N/A</v>
      </c>
    </row>
    <row r="3421" ht="22.5" customHeight="1" spans="1:29">
      <c r="A3421" s="421"/>
      <c r="B3421" s="422"/>
      <c r="C3421" s="422"/>
      <c r="D3421" s="421"/>
      <c r="E3421" s="421"/>
      <c r="F3421" s="421"/>
      <c r="G3421" s="421"/>
      <c r="H3421" s="421"/>
      <c r="I3421" s="421"/>
      <c r="J3421" s="421"/>
      <c r="K3421" s="421"/>
      <c r="L3421" s="421"/>
      <c r="M3421" s="421"/>
      <c r="N3421" s="426"/>
      <c r="O3421" s="426"/>
      <c r="P3421" s="427"/>
      <c r="Q3421" s="427"/>
      <c r="R3421" s="426"/>
      <c r="S3421" s="426"/>
      <c r="T3421" s="426"/>
      <c r="U3421" s="426"/>
      <c r="V3421" s="426"/>
      <c r="W3421" s="426"/>
      <c r="X3421" s="427"/>
      <c r="Y3421" s="416" t="e">
        <f t="shared" si="266"/>
        <v>#N/A</v>
      </c>
      <c r="Z3421" s="416" t="e">
        <f t="shared" si="267"/>
        <v>#N/A</v>
      </c>
      <c r="AA3421" s="416" t="str">
        <f t="shared" si="268"/>
        <v/>
      </c>
      <c r="AB3421" s="416" t="e">
        <f t="shared" si="269"/>
        <v>#N/A</v>
      </c>
      <c r="AC3421" s="416" t="e">
        <f t="shared" si="270"/>
        <v>#N/A</v>
      </c>
    </row>
    <row r="3422" ht="22.5" customHeight="1" spans="1:29">
      <c r="A3422" s="421"/>
      <c r="B3422" s="422"/>
      <c r="C3422" s="422"/>
      <c r="D3422" s="421"/>
      <c r="E3422" s="421"/>
      <c r="F3422" s="421"/>
      <c r="G3422" s="421"/>
      <c r="H3422" s="421"/>
      <c r="I3422" s="421"/>
      <c r="J3422" s="421"/>
      <c r="K3422" s="421"/>
      <c r="L3422" s="421"/>
      <c r="M3422" s="421"/>
      <c r="N3422" s="426"/>
      <c r="O3422" s="426"/>
      <c r="P3422" s="427"/>
      <c r="Q3422" s="427"/>
      <c r="R3422" s="426"/>
      <c r="S3422" s="426"/>
      <c r="T3422" s="426"/>
      <c r="U3422" s="426"/>
      <c r="V3422" s="426"/>
      <c r="W3422" s="426"/>
      <c r="X3422" s="427"/>
      <c r="Y3422" s="416" t="e">
        <f t="shared" si="266"/>
        <v>#N/A</v>
      </c>
      <c r="Z3422" s="416" t="e">
        <f t="shared" si="267"/>
        <v>#N/A</v>
      </c>
      <c r="AA3422" s="416" t="str">
        <f t="shared" si="268"/>
        <v/>
      </c>
      <c r="AB3422" s="416" t="e">
        <f t="shared" si="269"/>
        <v>#N/A</v>
      </c>
      <c r="AC3422" s="416" t="e">
        <f t="shared" si="270"/>
        <v>#N/A</v>
      </c>
    </row>
    <row r="3423" ht="22.5" customHeight="1" spans="1:29">
      <c r="A3423" s="421"/>
      <c r="B3423" s="422"/>
      <c r="C3423" s="422"/>
      <c r="D3423" s="421"/>
      <c r="E3423" s="421"/>
      <c r="F3423" s="421"/>
      <c r="G3423" s="421"/>
      <c r="H3423" s="421"/>
      <c r="I3423" s="421"/>
      <c r="J3423" s="421"/>
      <c r="K3423" s="421"/>
      <c r="L3423" s="421"/>
      <c r="M3423" s="421"/>
      <c r="N3423" s="426"/>
      <c r="O3423" s="426"/>
      <c r="P3423" s="427"/>
      <c r="Q3423" s="427"/>
      <c r="R3423" s="426"/>
      <c r="S3423" s="426"/>
      <c r="T3423" s="426"/>
      <c r="U3423" s="426"/>
      <c r="V3423" s="426"/>
      <c r="W3423" s="426"/>
      <c r="X3423" s="427"/>
      <c r="Y3423" s="416" t="e">
        <f t="shared" si="266"/>
        <v>#N/A</v>
      </c>
      <c r="Z3423" s="416" t="e">
        <f t="shared" si="267"/>
        <v>#N/A</v>
      </c>
      <c r="AA3423" s="416" t="str">
        <f t="shared" si="268"/>
        <v/>
      </c>
      <c r="AB3423" s="416" t="e">
        <f t="shared" si="269"/>
        <v>#N/A</v>
      </c>
      <c r="AC3423" s="416" t="e">
        <f t="shared" si="270"/>
        <v>#N/A</v>
      </c>
    </row>
    <row r="3424" ht="22.5" customHeight="1" spans="1:29">
      <c r="A3424" s="421"/>
      <c r="B3424" s="422"/>
      <c r="C3424" s="422"/>
      <c r="D3424" s="421"/>
      <c r="E3424" s="421"/>
      <c r="F3424" s="421"/>
      <c r="G3424" s="421"/>
      <c r="H3424" s="421"/>
      <c r="I3424" s="421"/>
      <c r="J3424" s="421"/>
      <c r="K3424" s="421"/>
      <c r="L3424" s="421"/>
      <c r="M3424" s="421"/>
      <c r="N3424" s="426"/>
      <c r="O3424" s="426"/>
      <c r="P3424" s="427"/>
      <c r="Q3424" s="427"/>
      <c r="R3424" s="426"/>
      <c r="S3424" s="426"/>
      <c r="T3424" s="426"/>
      <c r="U3424" s="426"/>
      <c r="V3424" s="426"/>
      <c r="W3424" s="426"/>
      <c r="X3424" s="427"/>
      <c r="Y3424" s="416" t="e">
        <f t="shared" si="266"/>
        <v>#N/A</v>
      </c>
      <c r="Z3424" s="416" t="e">
        <f t="shared" si="267"/>
        <v>#N/A</v>
      </c>
      <c r="AA3424" s="416" t="str">
        <f t="shared" si="268"/>
        <v/>
      </c>
      <c r="AB3424" s="416" t="e">
        <f t="shared" si="269"/>
        <v>#N/A</v>
      </c>
      <c r="AC3424" s="416" t="e">
        <f t="shared" si="270"/>
        <v>#N/A</v>
      </c>
    </row>
    <row r="3425" ht="22.5" customHeight="1" spans="1:29">
      <c r="A3425" s="421"/>
      <c r="B3425" s="422"/>
      <c r="C3425" s="422"/>
      <c r="D3425" s="421"/>
      <c r="E3425" s="421"/>
      <c r="F3425" s="421"/>
      <c r="G3425" s="421"/>
      <c r="H3425" s="421"/>
      <c r="I3425" s="421"/>
      <c r="J3425" s="421"/>
      <c r="K3425" s="421"/>
      <c r="L3425" s="421"/>
      <c r="M3425" s="421"/>
      <c r="N3425" s="426"/>
      <c r="O3425" s="426"/>
      <c r="P3425" s="427"/>
      <c r="Q3425" s="427"/>
      <c r="R3425" s="426"/>
      <c r="S3425" s="426"/>
      <c r="T3425" s="426"/>
      <c r="U3425" s="426"/>
      <c r="V3425" s="426"/>
      <c r="W3425" s="426"/>
      <c r="X3425" s="427"/>
      <c r="Y3425" s="416" t="e">
        <f t="shared" si="266"/>
        <v>#N/A</v>
      </c>
      <c r="Z3425" s="416" t="e">
        <f t="shared" si="267"/>
        <v>#N/A</v>
      </c>
      <c r="AA3425" s="416" t="str">
        <f t="shared" si="268"/>
        <v/>
      </c>
      <c r="AB3425" s="416" t="e">
        <f t="shared" si="269"/>
        <v>#N/A</v>
      </c>
      <c r="AC3425" s="416" t="e">
        <f t="shared" si="270"/>
        <v>#N/A</v>
      </c>
    </row>
    <row r="3426" ht="22.5" customHeight="1" spans="1:29">
      <c r="A3426" s="421"/>
      <c r="B3426" s="422"/>
      <c r="C3426" s="422"/>
      <c r="D3426" s="421"/>
      <c r="E3426" s="421"/>
      <c r="F3426" s="421"/>
      <c r="G3426" s="421"/>
      <c r="H3426" s="421"/>
      <c r="I3426" s="421"/>
      <c r="J3426" s="421"/>
      <c r="K3426" s="421"/>
      <c r="L3426" s="421"/>
      <c r="M3426" s="421"/>
      <c r="N3426" s="426"/>
      <c r="O3426" s="426"/>
      <c r="P3426" s="427"/>
      <c r="Q3426" s="427"/>
      <c r="R3426" s="426"/>
      <c r="S3426" s="426"/>
      <c r="T3426" s="426"/>
      <c r="U3426" s="426"/>
      <c r="V3426" s="426"/>
      <c r="W3426" s="426"/>
      <c r="X3426" s="427"/>
      <c r="Y3426" s="416" t="e">
        <f t="shared" si="266"/>
        <v>#N/A</v>
      </c>
      <c r="Z3426" s="416" t="e">
        <f t="shared" si="267"/>
        <v>#N/A</v>
      </c>
      <c r="AA3426" s="416" t="str">
        <f t="shared" si="268"/>
        <v/>
      </c>
      <c r="AB3426" s="416" t="e">
        <f t="shared" si="269"/>
        <v>#N/A</v>
      </c>
      <c r="AC3426" s="416" t="e">
        <f t="shared" si="270"/>
        <v>#N/A</v>
      </c>
    </row>
    <row r="3427" ht="22.5" customHeight="1" spans="1:29">
      <c r="A3427" s="421"/>
      <c r="B3427" s="422"/>
      <c r="C3427" s="422"/>
      <c r="D3427" s="421"/>
      <c r="E3427" s="421"/>
      <c r="F3427" s="421"/>
      <c r="G3427" s="421"/>
      <c r="H3427" s="421"/>
      <c r="I3427" s="421"/>
      <c r="J3427" s="421"/>
      <c r="K3427" s="421"/>
      <c r="L3427" s="421"/>
      <c r="M3427" s="421"/>
      <c r="N3427" s="426"/>
      <c r="O3427" s="426"/>
      <c r="P3427" s="427"/>
      <c r="Q3427" s="427"/>
      <c r="R3427" s="426"/>
      <c r="S3427" s="426"/>
      <c r="T3427" s="426"/>
      <c r="U3427" s="426"/>
      <c r="V3427" s="426"/>
      <c r="W3427" s="426"/>
      <c r="X3427" s="427"/>
      <c r="Y3427" s="416" t="e">
        <f t="shared" si="266"/>
        <v>#N/A</v>
      </c>
      <c r="Z3427" s="416" t="e">
        <f t="shared" si="267"/>
        <v>#N/A</v>
      </c>
      <c r="AA3427" s="416" t="str">
        <f t="shared" si="268"/>
        <v/>
      </c>
      <c r="AB3427" s="416" t="e">
        <f t="shared" si="269"/>
        <v>#N/A</v>
      </c>
      <c r="AC3427" s="416" t="e">
        <f t="shared" si="270"/>
        <v>#N/A</v>
      </c>
    </row>
    <row r="3428" ht="22.5" customHeight="1" spans="1:29">
      <c r="A3428" s="421"/>
      <c r="B3428" s="422"/>
      <c r="C3428" s="422"/>
      <c r="D3428" s="421"/>
      <c r="E3428" s="421"/>
      <c r="F3428" s="421"/>
      <c r="G3428" s="421"/>
      <c r="H3428" s="421"/>
      <c r="I3428" s="421"/>
      <c r="J3428" s="421"/>
      <c r="K3428" s="421"/>
      <c r="L3428" s="421"/>
      <c r="M3428" s="421"/>
      <c r="N3428" s="426"/>
      <c r="O3428" s="426"/>
      <c r="P3428" s="427"/>
      <c r="Q3428" s="427"/>
      <c r="R3428" s="426"/>
      <c r="S3428" s="426"/>
      <c r="T3428" s="426"/>
      <c r="U3428" s="426"/>
      <c r="V3428" s="426"/>
      <c r="W3428" s="426"/>
      <c r="X3428" s="427"/>
      <c r="Y3428" s="416" t="e">
        <f t="shared" si="266"/>
        <v>#N/A</v>
      </c>
      <c r="Z3428" s="416" t="e">
        <f t="shared" si="267"/>
        <v>#N/A</v>
      </c>
      <c r="AA3428" s="416" t="str">
        <f t="shared" si="268"/>
        <v/>
      </c>
      <c r="AB3428" s="416" t="e">
        <f t="shared" si="269"/>
        <v>#N/A</v>
      </c>
      <c r="AC3428" s="416" t="e">
        <f t="shared" si="270"/>
        <v>#N/A</v>
      </c>
    </row>
    <row r="3429" ht="22.5" customHeight="1" spans="1:29">
      <c r="A3429" s="421"/>
      <c r="B3429" s="422"/>
      <c r="C3429" s="422"/>
      <c r="D3429" s="421"/>
      <c r="E3429" s="421"/>
      <c r="F3429" s="421"/>
      <c r="G3429" s="421"/>
      <c r="H3429" s="421"/>
      <c r="I3429" s="421"/>
      <c r="J3429" s="421"/>
      <c r="K3429" s="421"/>
      <c r="L3429" s="421"/>
      <c r="M3429" s="421"/>
      <c r="N3429" s="426"/>
      <c r="O3429" s="426"/>
      <c r="P3429" s="427"/>
      <c r="Q3429" s="427"/>
      <c r="R3429" s="426"/>
      <c r="S3429" s="426"/>
      <c r="T3429" s="426"/>
      <c r="U3429" s="426"/>
      <c r="V3429" s="426"/>
      <c r="W3429" s="426"/>
      <c r="X3429" s="427"/>
      <c r="Y3429" s="416" t="e">
        <f t="shared" si="266"/>
        <v>#N/A</v>
      </c>
      <c r="Z3429" s="416" t="e">
        <f t="shared" si="267"/>
        <v>#N/A</v>
      </c>
      <c r="AA3429" s="416" t="str">
        <f t="shared" si="268"/>
        <v/>
      </c>
      <c r="AB3429" s="416" t="e">
        <f t="shared" si="269"/>
        <v>#N/A</v>
      </c>
      <c r="AC3429" s="416" t="e">
        <f t="shared" si="270"/>
        <v>#N/A</v>
      </c>
    </row>
    <row r="3430" ht="22.5" customHeight="1" spans="1:29">
      <c r="A3430" s="421"/>
      <c r="B3430" s="422"/>
      <c r="C3430" s="422"/>
      <c r="D3430" s="421"/>
      <c r="E3430" s="421"/>
      <c r="F3430" s="421"/>
      <c r="G3430" s="421"/>
      <c r="H3430" s="421"/>
      <c r="I3430" s="421"/>
      <c r="J3430" s="421"/>
      <c r="K3430" s="421"/>
      <c r="L3430" s="421"/>
      <c r="M3430" s="421"/>
      <c r="N3430" s="426"/>
      <c r="O3430" s="426"/>
      <c r="P3430" s="427"/>
      <c r="Q3430" s="427"/>
      <c r="R3430" s="426"/>
      <c r="S3430" s="426"/>
      <c r="T3430" s="426"/>
      <c r="U3430" s="426"/>
      <c r="V3430" s="426"/>
      <c r="W3430" s="426"/>
      <c r="X3430" s="427"/>
      <c r="Y3430" s="416" t="e">
        <f t="shared" si="266"/>
        <v>#N/A</v>
      </c>
      <c r="Z3430" s="416" t="e">
        <f t="shared" si="267"/>
        <v>#N/A</v>
      </c>
      <c r="AA3430" s="416" t="str">
        <f t="shared" si="268"/>
        <v/>
      </c>
      <c r="AB3430" s="416" t="e">
        <f t="shared" si="269"/>
        <v>#N/A</v>
      </c>
      <c r="AC3430" s="416" t="e">
        <f t="shared" si="270"/>
        <v>#N/A</v>
      </c>
    </row>
    <row r="3431" ht="22.5" customHeight="1" spans="1:29">
      <c r="A3431" s="421"/>
      <c r="B3431" s="422"/>
      <c r="C3431" s="422"/>
      <c r="D3431" s="421"/>
      <c r="E3431" s="421"/>
      <c r="F3431" s="421"/>
      <c r="G3431" s="421"/>
      <c r="H3431" s="421"/>
      <c r="I3431" s="421"/>
      <c r="J3431" s="421"/>
      <c r="K3431" s="421"/>
      <c r="L3431" s="421"/>
      <c r="M3431" s="421"/>
      <c r="N3431" s="426"/>
      <c r="O3431" s="426"/>
      <c r="P3431" s="427"/>
      <c r="Q3431" s="427"/>
      <c r="R3431" s="426"/>
      <c r="S3431" s="426"/>
      <c r="T3431" s="426"/>
      <c r="U3431" s="426"/>
      <c r="V3431" s="426"/>
      <c r="W3431" s="426"/>
      <c r="X3431" s="427"/>
      <c r="Y3431" s="416" t="e">
        <f t="shared" si="266"/>
        <v>#N/A</v>
      </c>
      <c r="Z3431" s="416" t="e">
        <f t="shared" si="267"/>
        <v>#N/A</v>
      </c>
      <c r="AA3431" s="416" t="str">
        <f t="shared" si="268"/>
        <v/>
      </c>
      <c r="AB3431" s="416" t="e">
        <f t="shared" si="269"/>
        <v>#N/A</v>
      </c>
      <c r="AC3431" s="416" t="e">
        <f t="shared" si="270"/>
        <v>#N/A</v>
      </c>
    </row>
    <row r="3432" ht="22.5" customHeight="1" spans="1:29">
      <c r="A3432" s="421"/>
      <c r="B3432" s="422"/>
      <c r="C3432" s="422"/>
      <c r="D3432" s="421"/>
      <c r="E3432" s="421"/>
      <c r="F3432" s="421"/>
      <c r="G3432" s="421"/>
      <c r="H3432" s="421"/>
      <c r="I3432" s="421"/>
      <c r="J3432" s="421"/>
      <c r="K3432" s="421"/>
      <c r="L3432" s="421"/>
      <c r="M3432" s="421"/>
      <c r="N3432" s="426"/>
      <c r="O3432" s="426"/>
      <c r="P3432" s="427"/>
      <c r="Q3432" s="427"/>
      <c r="R3432" s="426"/>
      <c r="S3432" s="426"/>
      <c r="T3432" s="426"/>
      <c r="U3432" s="426"/>
      <c r="V3432" s="426"/>
      <c r="W3432" s="426"/>
      <c r="X3432" s="427"/>
      <c r="Y3432" s="416" t="e">
        <f t="shared" si="266"/>
        <v>#N/A</v>
      </c>
      <c r="Z3432" s="416" t="e">
        <f t="shared" si="267"/>
        <v>#N/A</v>
      </c>
      <c r="AA3432" s="416" t="str">
        <f t="shared" si="268"/>
        <v/>
      </c>
      <c r="AB3432" s="416" t="e">
        <f t="shared" si="269"/>
        <v>#N/A</v>
      </c>
      <c r="AC3432" s="416" t="e">
        <f t="shared" si="270"/>
        <v>#N/A</v>
      </c>
    </row>
    <row r="3433" ht="22.5" customHeight="1" spans="1:29">
      <c r="A3433" s="421"/>
      <c r="B3433" s="422"/>
      <c r="C3433" s="422"/>
      <c r="D3433" s="421"/>
      <c r="E3433" s="421"/>
      <c r="F3433" s="421"/>
      <c r="G3433" s="421"/>
      <c r="H3433" s="421"/>
      <c r="I3433" s="421"/>
      <c r="J3433" s="421"/>
      <c r="K3433" s="421"/>
      <c r="L3433" s="421"/>
      <c r="M3433" s="421"/>
      <c r="N3433" s="426"/>
      <c r="O3433" s="426"/>
      <c r="P3433" s="427"/>
      <c r="Q3433" s="427"/>
      <c r="R3433" s="426"/>
      <c r="S3433" s="426"/>
      <c r="T3433" s="426"/>
      <c r="U3433" s="426"/>
      <c r="V3433" s="426"/>
      <c r="W3433" s="426"/>
      <c r="X3433" s="427"/>
      <c r="Y3433" s="416" t="e">
        <f t="shared" si="266"/>
        <v>#N/A</v>
      </c>
      <c r="Z3433" s="416" t="e">
        <f t="shared" si="267"/>
        <v>#N/A</v>
      </c>
      <c r="AA3433" s="416" t="str">
        <f t="shared" si="268"/>
        <v/>
      </c>
      <c r="AB3433" s="416" t="e">
        <f t="shared" si="269"/>
        <v>#N/A</v>
      </c>
      <c r="AC3433" s="416" t="e">
        <f t="shared" si="270"/>
        <v>#N/A</v>
      </c>
    </row>
    <row r="3434" ht="22.5" customHeight="1" spans="1:29">
      <c r="A3434" s="421"/>
      <c r="B3434" s="422"/>
      <c r="C3434" s="422"/>
      <c r="D3434" s="421"/>
      <c r="E3434" s="421"/>
      <c r="F3434" s="421"/>
      <c r="G3434" s="421"/>
      <c r="H3434" s="421"/>
      <c r="I3434" s="421"/>
      <c r="J3434" s="421"/>
      <c r="K3434" s="421"/>
      <c r="L3434" s="421"/>
      <c r="M3434" s="421"/>
      <c r="N3434" s="426"/>
      <c r="O3434" s="426"/>
      <c r="P3434" s="427"/>
      <c r="Q3434" s="427"/>
      <c r="R3434" s="426"/>
      <c r="S3434" s="426"/>
      <c r="T3434" s="426"/>
      <c r="U3434" s="426"/>
      <c r="V3434" s="426"/>
      <c r="W3434" s="426"/>
      <c r="X3434" s="427"/>
      <c r="Y3434" s="416" t="e">
        <f t="shared" si="266"/>
        <v>#N/A</v>
      </c>
      <c r="Z3434" s="416" t="e">
        <f t="shared" si="267"/>
        <v>#N/A</v>
      </c>
      <c r="AA3434" s="416" t="str">
        <f t="shared" si="268"/>
        <v/>
      </c>
      <c r="AB3434" s="416" t="e">
        <f t="shared" si="269"/>
        <v>#N/A</v>
      </c>
      <c r="AC3434" s="416" t="e">
        <f t="shared" si="270"/>
        <v>#N/A</v>
      </c>
    </row>
    <row r="3435" ht="22.5" customHeight="1" spans="1:29">
      <c r="A3435" s="421"/>
      <c r="B3435" s="422"/>
      <c r="C3435" s="422"/>
      <c r="D3435" s="421"/>
      <c r="E3435" s="421"/>
      <c r="F3435" s="421"/>
      <c r="G3435" s="421"/>
      <c r="H3435" s="421"/>
      <c r="I3435" s="421"/>
      <c r="J3435" s="421"/>
      <c r="K3435" s="421"/>
      <c r="L3435" s="421"/>
      <c r="M3435" s="421"/>
      <c r="N3435" s="426"/>
      <c r="O3435" s="426"/>
      <c r="P3435" s="427"/>
      <c r="Q3435" s="427"/>
      <c r="R3435" s="426"/>
      <c r="S3435" s="426"/>
      <c r="T3435" s="426"/>
      <c r="U3435" s="426"/>
      <c r="V3435" s="426"/>
      <c r="W3435" s="426"/>
      <c r="X3435" s="427"/>
      <c r="Y3435" s="416" t="e">
        <f t="shared" si="266"/>
        <v>#N/A</v>
      </c>
      <c r="Z3435" s="416" t="e">
        <f t="shared" si="267"/>
        <v>#N/A</v>
      </c>
      <c r="AA3435" s="416" t="str">
        <f t="shared" si="268"/>
        <v/>
      </c>
      <c r="AB3435" s="416" t="e">
        <f t="shared" si="269"/>
        <v>#N/A</v>
      </c>
      <c r="AC3435" s="416" t="e">
        <f t="shared" si="270"/>
        <v>#N/A</v>
      </c>
    </row>
    <row r="3436" ht="22.5" customHeight="1" spans="1:29">
      <c r="A3436" s="421"/>
      <c r="B3436" s="422"/>
      <c r="C3436" s="422"/>
      <c r="D3436" s="421"/>
      <c r="E3436" s="421"/>
      <c r="F3436" s="421"/>
      <c r="G3436" s="421"/>
      <c r="H3436" s="421"/>
      <c r="I3436" s="421"/>
      <c r="J3436" s="421"/>
      <c r="K3436" s="421"/>
      <c r="L3436" s="421"/>
      <c r="M3436" s="421"/>
      <c r="N3436" s="426"/>
      <c r="O3436" s="426"/>
      <c r="P3436" s="427"/>
      <c r="Q3436" s="427"/>
      <c r="R3436" s="426"/>
      <c r="S3436" s="426"/>
      <c r="T3436" s="426"/>
      <c r="U3436" s="426"/>
      <c r="V3436" s="426"/>
      <c r="W3436" s="426"/>
      <c r="X3436" s="427"/>
      <c r="Y3436" s="416" t="e">
        <f t="shared" si="266"/>
        <v>#N/A</v>
      </c>
      <c r="Z3436" s="416" t="e">
        <f t="shared" si="267"/>
        <v>#N/A</v>
      </c>
      <c r="AA3436" s="416" t="str">
        <f t="shared" si="268"/>
        <v/>
      </c>
      <c r="AB3436" s="416" t="e">
        <f t="shared" si="269"/>
        <v>#N/A</v>
      </c>
      <c r="AC3436" s="416" t="e">
        <f t="shared" si="270"/>
        <v>#N/A</v>
      </c>
    </row>
    <row r="3437" ht="22.5" customHeight="1" spans="1:29">
      <c r="A3437" s="421"/>
      <c r="B3437" s="422"/>
      <c r="C3437" s="422"/>
      <c r="D3437" s="421"/>
      <c r="E3437" s="421"/>
      <c r="F3437" s="421"/>
      <c r="G3437" s="421"/>
      <c r="H3437" s="421"/>
      <c r="I3437" s="421"/>
      <c r="J3437" s="421"/>
      <c r="K3437" s="421"/>
      <c r="L3437" s="421"/>
      <c r="M3437" s="421"/>
      <c r="N3437" s="426"/>
      <c r="O3437" s="426"/>
      <c r="P3437" s="427"/>
      <c r="Q3437" s="427"/>
      <c r="R3437" s="426"/>
      <c r="S3437" s="426"/>
      <c r="T3437" s="426"/>
      <c r="U3437" s="426"/>
      <c r="V3437" s="426"/>
      <c r="W3437" s="426"/>
      <c r="X3437" s="427"/>
      <c r="Y3437" s="416" t="e">
        <f t="shared" si="266"/>
        <v>#N/A</v>
      </c>
      <c r="Z3437" s="416" t="e">
        <f t="shared" si="267"/>
        <v>#N/A</v>
      </c>
      <c r="AA3437" s="416" t="str">
        <f t="shared" si="268"/>
        <v/>
      </c>
      <c r="AB3437" s="416" t="e">
        <f t="shared" si="269"/>
        <v>#N/A</v>
      </c>
      <c r="AC3437" s="416" t="e">
        <f t="shared" si="270"/>
        <v>#N/A</v>
      </c>
    </row>
    <row r="3438" ht="22.5" customHeight="1" spans="1:29">
      <c r="A3438" s="421"/>
      <c r="B3438" s="422"/>
      <c r="C3438" s="422"/>
      <c r="D3438" s="421"/>
      <c r="E3438" s="421"/>
      <c r="F3438" s="421"/>
      <c r="G3438" s="421"/>
      <c r="H3438" s="421"/>
      <c r="I3438" s="421"/>
      <c r="J3438" s="421"/>
      <c r="K3438" s="421"/>
      <c r="L3438" s="421"/>
      <c r="M3438" s="421"/>
      <c r="N3438" s="426"/>
      <c r="O3438" s="426"/>
      <c r="P3438" s="427"/>
      <c r="Q3438" s="427"/>
      <c r="R3438" s="426"/>
      <c r="S3438" s="426"/>
      <c r="T3438" s="426"/>
      <c r="U3438" s="426"/>
      <c r="V3438" s="426"/>
      <c r="W3438" s="426"/>
      <c r="X3438" s="427"/>
      <c r="Y3438" s="416" t="e">
        <f t="shared" si="266"/>
        <v>#N/A</v>
      </c>
      <c r="Z3438" s="416" t="e">
        <f t="shared" si="267"/>
        <v>#N/A</v>
      </c>
      <c r="AA3438" s="416" t="str">
        <f t="shared" si="268"/>
        <v/>
      </c>
      <c r="AB3438" s="416" t="e">
        <f t="shared" si="269"/>
        <v>#N/A</v>
      </c>
      <c r="AC3438" s="416" t="e">
        <f t="shared" si="270"/>
        <v>#N/A</v>
      </c>
    </row>
    <row r="3439" ht="22.5" customHeight="1" spans="1:29">
      <c r="A3439" s="421"/>
      <c r="B3439" s="422"/>
      <c r="C3439" s="422"/>
      <c r="D3439" s="421"/>
      <c r="E3439" s="421"/>
      <c r="F3439" s="421"/>
      <c r="G3439" s="421"/>
      <c r="H3439" s="421"/>
      <c r="I3439" s="421"/>
      <c r="J3439" s="421"/>
      <c r="K3439" s="421"/>
      <c r="L3439" s="421"/>
      <c r="M3439" s="421"/>
      <c r="N3439" s="426"/>
      <c r="O3439" s="426"/>
      <c r="P3439" s="427"/>
      <c r="Q3439" s="427"/>
      <c r="R3439" s="426"/>
      <c r="S3439" s="426"/>
      <c r="T3439" s="426"/>
      <c r="U3439" s="426"/>
      <c r="V3439" s="426"/>
      <c r="W3439" s="426"/>
      <c r="X3439" s="427"/>
      <c r="Y3439" s="416" t="e">
        <f t="shared" si="266"/>
        <v>#N/A</v>
      </c>
      <c r="Z3439" s="416" t="e">
        <f t="shared" si="267"/>
        <v>#N/A</v>
      </c>
      <c r="AA3439" s="416" t="str">
        <f t="shared" si="268"/>
        <v/>
      </c>
      <c r="AB3439" s="416" t="e">
        <f t="shared" si="269"/>
        <v>#N/A</v>
      </c>
      <c r="AC3439" s="416" t="e">
        <f t="shared" si="270"/>
        <v>#N/A</v>
      </c>
    </row>
    <row r="3440" ht="22.5" customHeight="1" spans="1:29">
      <c r="A3440" s="421"/>
      <c r="B3440" s="422"/>
      <c r="C3440" s="422"/>
      <c r="D3440" s="421"/>
      <c r="E3440" s="421"/>
      <c r="F3440" s="421"/>
      <c r="G3440" s="421"/>
      <c r="H3440" s="421"/>
      <c r="I3440" s="421"/>
      <c r="J3440" s="421"/>
      <c r="K3440" s="421"/>
      <c r="L3440" s="421"/>
      <c r="M3440" s="421"/>
      <c r="N3440" s="426"/>
      <c r="O3440" s="426"/>
      <c r="P3440" s="427"/>
      <c r="Q3440" s="427"/>
      <c r="R3440" s="426"/>
      <c r="S3440" s="426"/>
      <c r="T3440" s="426"/>
      <c r="U3440" s="426"/>
      <c r="V3440" s="426"/>
      <c r="W3440" s="426"/>
      <c r="X3440" s="427"/>
      <c r="Y3440" s="416" t="e">
        <f t="shared" si="266"/>
        <v>#N/A</v>
      </c>
      <c r="Z3440" s="416" t="e">
        <f t="shared" si="267"/>
        <v>#N/A</v>
      </c>
      <c r="AA3440" s="416" t="str">
        <f t="shared" si="268"/>
        <v/>
      </c>
      <c r="AB3440" s="416" t="e">
        <f t="shared" si="269"/>
        <v>#N/A</v>
      </c>
      <c r="AC3440" s="416" t="e">
        <f t="shared" si="270"/>
        <v>#N/A</v>
      </c>
    </row>
    <row r="3441" ht="22.5" customHeight="1" spans="1:29">
      <c r="A3441" s="421"/>
      <c r="B3441" s="422"/>
      <c r="C3441" s="422"/>
      <c r="D3441" s="421"/>
      <c r="E3441" s="421"/>
      <c r="F3441" s="421"/>
      <c r="G3441" s="421"/>
      <c r="H3441" s="421"/>
      <c r="I3441" s="421"/>
      <c r="J3441" s="421"/>
      <c r="K3441" s="421"/>
      <c r="L3441" s="421"/>
      <c r="M3441" s="421"/>
      <c r="N3441" s="426"/>
      <c r="O3441" s="426"/>
      <c r="P3441" s="427"/>
      <c r="Q3441" s="427"/>
      <c r="R3441" s="426"/>
      <c r="S3441" s="426"/>
      <c r="T3441" s="426"/>
      <c r="U3441" s="426"/>
      <c r="V3441" s="426"/>
      <c r="W3441" s="426"/>
      <c r="X3441" s="427"/>
      <c r="Y3441" s="416" t="e">
        <f t="shared" si="266"/>
        <v>#N/A</v>
      </c>
      <c r="Z3441" s="416" t="e">
        <f t="shared" si="267"/>
        <v>#N/A</v>
      </c>
      <c r="AA3441" s="416" t="str">
        <f t="shared" si="268"/>
        <v/>
      </c>
      <c r="AB3441" s="416" t="e">
        <f t="shared" si="269"/>
        <v>#N/A</v>
      </c>
      <c r="AC3441" s="416" t="e">
        <f t="shared" si="270"/>
        <v>#N/A</v>
      </c>
    </row>
    <row r="3442" ht="22.5" customHeight="1" spans="1:29">
      <c r="A3442" s="421"/>
      <c r="B3442" s="422"/>
      <c r="C3442" s="422"/>
      <c r="D3442" s="421"/>
      <c r="E3442" s="421"/>
      <c r="F3442" s="421"/>
      <c r="G3442" s="421"/>
      <c r="H3442" s="421"/>
      <c r="I3442" s="421"/>
      <c r="J3442" s="421"/>
      <c r="K3442" s="421"/>
      <c r="L3442" s="421"/>
      <c r="M3442" s="421"/>
      <c r="N3442" s="426"/>
      <c r="O3442" s="426"/>
      <c r="P3442" s="427"/>
      <c r="Q3442" s="427"/>
      <c r="R3442" s="426"/>
      <c r="S3442" s="426"/>
      <c r="T3442" s="426"/>
      <c r="U3442" s="426"/>
      <c r="V3442" s="426"/>
      <c r="W3442" s="426"/>
      <c r="X3442" s="427"/>
      <c r="Y3442" s="416" t="e">
        <f t="shared" si="266"/>
        <v>#N/A</v>
      </c>
      <c r="Z3442" s="416" t="e">
        <f t="shared" si="267"/>
        <v>#N/A</v>
      </c>
      <c r="AA3442" s="416" t="str">
        <f t="shared" si="268"/>
        <v/>
      </c>
      <c r="AB3442" s="416" t="e">
        <f t="shared" si="269"/>
        <v>#N/A</v>
      </c>
      <c r="AC3442" s="416" t="e">
        <f t="shared" si="270"/>
        <v>#N/A</v>
      </c>
    </row>
    <row r="3443" ht="22.5" customHeight="1" spans="1:29">
      <c r="A3443" s="421"/>
      <c r="B3443" s="422"/>
      <c r="C3443" s="422"/>
      <c r="D3443" s="421"/>
      <c r="E3443" s="421"/>
      <c r="F3443" s="421"/>
      <c r="G3443" s="421"/>
      <c r="H3443" s="421"/>
      <c r="I3443" s="421"/>
      <c r="J3443" s="421"/>
      <c r="K3443" s="421"/>
      <c r="L3443" s="421"/>
      <c r="M3443" s="421"/>
      <c r="N3443" s="426"/>
      <c r="O3443" s="426"/>
      <c r="P3443" s="427"/>
      <c r="Q3443" s="427"/>
      <c r="R3443" s="426"/>
      <c r="S3443" s="426"/>
      <c r="T3443" s="426"/>
      <c r="U3443" s="426"/>
      <c r="V3443" s="426"/>
      <c r="W3443" s="426"/>
      <c r="X3443" s="427"/>
      <c r="Y3443" s="416" t="e">
        <f t="shared" si="266"/>
        <v>#N/A</v>
      </c>
      <c r="Z3443" s="416" t="e">
        <f t="shared" si="267"/>
        <v>#N/A</v>
      </c>
      <c r="AA3443" s="416" t="str">
        <f t="shared" si="268"/>
        <v/>
      </c>
      <c r="AB3443" s="416" t="e">
        <f t="shared" si="269"/>
        <v>#N/A</v>
      </c>
      <c r="AC3443" s="416" t="e">
        <f t="shared" si="270"/>
        <v>#N/A</v>
      </c>
    </row>
    <row r="3444" ht="22.5" customHeight="1" spans="1:29">
      <c r="A3444" s="421"/>
      <c r="B3444" s="422"/>
      <c r="C3444" s="422"/>
      <c r="D3444" s="421"/>
      <c r="E3444" s="421"/>
      <c r="F3444" s="421"/>
      <c r="G3444" s="421"/>
      <c r="H3444" s="421"/>
      <c r="I3444" s="421"/>
      <c r="J3444" s="421"/>
      <c r="K3444" s="421"/>
      <c r="L3444" s="421"/>
      <c r="M3444" s="421"/>
      <c r="N3444" s="426"/>
      <c r="O3444" s="426"/>
      <c r="P3444" s="427"/>
      <c r="Q3444" s="427"/>
      <c r="R3444" s="426"/>
      <c r="S3444" s="426"/>
      <c r="T3444" s="426"/>
      <c r="U3444" s="426"/>
      <c r="V3444" s="426"/>
      <c r="W3444" s="426"/>
      <c r="X3444" s="427"/>
      <c r="Y3444" s="416" t="e">
        <f t="shared" si="266"/>
        <v>#N/A</v>
      </c>
      <c r="Z3444" s="416" t="e">
        <f t="shared" si="267"/>
        <v>#N/A</v>
      </c>
      <c r="AA3444" s="416" t="str">
        <f t="shared" si="268"/>
        <v/>
      </c>
      <c r="AB3444" s="416" t="e">
        <f t="shared" si="269"/>
        <v>#N/A</v>
      </c>
      <c r="AC3444" s="416" t="e">
        <f t="shared" si="270"/>
        <v>#N/A</v>
      </c>
    </row>
    <row r="3445" ht="22.5" customHeight="1" spans="1:29">
      <c r="A3445" s="421"/>
      <c r="B3445" s="422"/>
      <c r="C3445" s="422"/>
      <c r="D3445" s="421"/>
      <c r="E3445" s="421"/>
      <c r="F3445" s="421"/>
      <c r="G3445" s="421"/>
      <c r="H3445" s="421"/>
      <c r="I3445" s="421"/>
      <c r="J3445" s="421"/>
      <c r="K3445" s="421"/>
      <c r="L3445" s="421"/>
      <c r="M3445" s="421"/>
      <c r="N3445" s="426"/>
      <c r="O3445" s="426"/>
      <c r="P3445" s="427"/>
      <c r="Q3445" s="427"/>
      <c r="R3445" s="426"/>
      <c r="S3445" s="426"/>
      <c r="T3445" s="426"/>
      <c r="U3445" s="426"/>
      <c r="V3445" s="426"/>
      <c r="W3445" s="426"/>
      <c r="X3445" s="427"/>
      <c r="Y3445" s="416" t="e">
        <f t="shared" si="266"/>
        <v>#N/A</v>
      </c>
      <c r="Z3445" s="416" t="e">
        <f t="shared" si="267"/>
        <v>#N/A</v>
      </c>
      <c r="AA3445" s="416" t="str">
        <f t="shared" si="268"/>
        <v/>
      </c>
      <c r="AB3445" s="416" t="e">
        <f t="shared" si="269"/>
        <v>#N/A</v>
      </c>
      <c r="AC3445" s="416" t="e">
        <f t="shared" si="270"/>
        <v>#N/A</v>
      </c>
    </row>
    <row r="3446" ht="22.5" customHeight="1" spans="1:29">
      <c r="A3446" s="421"/>
      <c r="B3446" s="422"/>
      <c r="C3446" s="422"/>
      <c r="D3446" s="421"/>
      <c r="E3446" s="421"/>
      <c r="F3446" s="421"/>
      <c r="G3446" s="421"/>
      <c r="H3446" s="421"/>
      <c r="I3446" s="421"/>
      <c r="J3446" s="421"/>
      <c r="K3446" s="421"/>
      <c r="L3446" s="421"/>
      <c r="M3446" s="421"/>
      <c r="N3446" s="426"/>
      <c r="O3446" s="426"/>
      <c r="P3446" s="427"/>
      <c r="Q3446" s="427"/>
      <c r="R3446" s="426"/>
      <c r="S3446" s="426"/>
      <c r="T3446" s="426"/>
      <c r="U3446" s="426"/>
      <c r="V3446" s="426"/>
      <c r="W3446" s="426"/>
      <c r="X3446" s="427"/>
      <c r="Y3446" s="416" t="e">
        <f t="shared" si="266"/>
        <v>#N/A</v>
      </c>
      <c r="Z3446" s="416" t="e">
        <f t="shared" si="267"/>
        <v>#N/A</v>
      </c>
      <c r="AA3446" s="416" t="str">
        <f t="shared" si="268"/>
        <v/>
      </c>
      <c r="AB3446" s="416" t="e">
        <f t="shared" si="269"/>
        <v>#N/A</v>
      </c>
      <c r="AC3446" s="416" t="e">
        <f t="shared" si="270"/>
        <v>#N/A</v>
      </c>
    </row>
    <row r="3447" ht="22.5" customHeight="1" spans="1:29">
      <c r="A3447" s="421"/>
      <c r="B3447" s="422"/>
      <c r="C3447" s="422"/>
      <c r="D3447" s="421"/>
      <c r="E3447" s="421"/>
      <c r="F3447" s="421"/>
      <c r="G3447" s="421"/>
      <c r="H3447" s="421"/>
      <c r="I3447" s="421"/>
      <c r="J3447" s="421"/>
      <c r="K3447" s="421"/>
      <c r="L3447" s="421"/>
      <c r="M3447" s="421"/>
      <c r="N3447" s="426"/>
      <c r="O3447" s="426"/>
      <c r="P3447" s="427"/>
      <c r="Q3447" s="427"/>
      <c r="R3447" s="426"/>
      <c r="S3447" s="426"/>
      <c r="T3447" s="426"/>
      <c r="U3447" s="426"/>
      <c r="V3447" s="426"/>
      <c r="W3447" s="426"/>
      <c r="X3447" s="427"/>
      <c r="Y3447" s="416" t="e">
        <f t="shared" si="266"/>
        <v>#N/A</v>
      </c>
      <c r="Z3447" s="416" t="e">
        <f t="shared" si="267"/>
        <v>#N/A</v>
      </c>
      <c r="AA3447" s="416" t="str">
        <f t="shared" si="268"/>
        <v/>
      </c>
      <c r="AB3447" s="416" t="e">
        <f t="shared" si="269"/>
        <v>#N/A</v>
      </c>
      <c r="AC3447" s="416" t="e">
        <f t="shared" si="270"/>
        <v>#N/A</v>
      </c>
    </row>
    <row r="3448" ht="22.5" customHeight="1" spans="1:29">
      <c r="A3448" s="421"/>
      <c r="B3448" s="422"/>
      <c r="C3448" s="422"/>
      <c r="D3448" s="421"/>
      <c r="E3448" s="421"/>
      <c r="F3448" s="421"/>
      <c r="G3448" s="421"/>
      <c r="H3448" s="421"/>
      <c r="I3448" s="421"/>
      <c r="J3448" s="421"/>
      <c r="K3448" s="421"/>
      <c r="L3448" s="421"/>
      <c r="M3448" s="421"/>
      <c r="N3448" s="426"/>
      <c r="O3448" s="426"/>
      <c r="P3448" s="427"/>
      <c r="Q3448" s="427"/>
      <c r="R3448" s="426"/>
      <c r="S3448" s="426"/>
      <c r="T3448" s="426"/>
      <c r="U3448" s="426"/>
      <c r="V3448" s="426"/>
      <c r="W3448" s="426"/>
      <c r="X3448" s="427"/>
      <c r="Y3448" s="416" t="e">
        <f t="shared" si="266"/>
        <v>#N/A</v>
      </c>
      <c r="Z3448" s="416" t="e">
        <f t="shared" si="267"/>
        <v>#N/A</v>
      </c>
      <c r="AA3448" s="416" t="str">
        <f t="shared" si="268"/>
        <v/>
      </c>
      <c r="AB3448" s="416" t="e">
        <f t="shared" si="269"/>
        <v>#N/A</v>
      </c>
      <c r="AC3448" s="416" t="e">
        <f t="shared" si="270"/>
        <v>#N/A</v>
      </c>
    </row>
    <row r="3449" ht="22.5" customHeight="1" spans="1:29">
      <c r="A3449" s="421"/>
      <c r="B3449" s="422"/>
      <c r="C3449" s="422"/>
      <c r="D3449" s="421"/>
      <c r="E3449" s="421"/>
      <c r="F3449" s="421"/>
      <c r="G3449" s="421"/>
      <c r="H3449" s="421"/>
      <c r="I3449" s="421"/>
      <c r="J3449" s="421"/>
      <c r="K3449" s="421"/>
      <c r="L3449" s="421"/>
      <c r="M3449" s="421"/>
      <c r="N3449" s="426"/>
      <c r="O3449" s="426"/>
      <c r="P3449" s="427"/>
      <c r="Q3449" s="427"/>
      <c r="R3449" s="426"/>
      <c r="S3449" s="426"/>
      <c r="T3449" s="426"/>
      <c r="U3449" s="426"/>
      <c r="V3449" s="426"/>
      <c r="W3449" s="426"/>
      <c r="X3449" s="427"/>
      <c r="Y3449" s="416" t="e">
        <f t="shared" si="266"/>
        <v>#N/A</v>
      </c>
      <c r="Z3449" s="416" t="e">
        <f t="shared" si="267"/>
        <v>#N/A</v>
      </c>
      <c r="AA3449" s="416" t="str">
        <f t="shared" si="268"/>
        <v/>
      </c>
      <c r="AB3449" s="416" t="e">
        <f t="shared" si="269"/>
        <v>#N/A</v>
      </c>
      <c r="AC3449" s="416" t="e">
        <f t="shared" si="270"/>
        <v>#N/A</v>
      </c>
    </row>
    <row r="3450" ht="22.5" customHeight="1" spans="1:29">
      <c r="A3450" s="421"/>
      <c r="B3450" s="422"/>
      <c r="C3450" s="422"/>
      <c r="D3450" s="421"/>
      <c r="E3450" s="421"/>
      <c r="F3450" s="421"/>
      <c r="G3450" s="421"/>
      <c r="H3450" s="421"/>
      <c r="I3450" s="421"/>
      <c r="J3450" s="421"/>
      <c r="K3450" s="421"/>
      <c r="L3450" s="421"/>
      <c r="M3450" s="421"/>
      <c r="N3450" s="426"/>
      <c r="O3450" s="426"/>
      <c r="P3450" s="427"/>
      <c r="Q3450" s="427"/>
      <c r="R3450" s="426"/>
      <c r="S3450" s="426"/>
      <c r="T3450" s="426"/>
      <c r="U3450" s="426"/>
      <c r="V3450" s="426"/>
      <c r="W3450" s="426"/>
      <c r="X3450" s="427"/>
      <c r="Y3450" s="416" t="e">
        <f t="shared" si="266"/>
        <v>#N/A</v>
      </c>
      <c r="Z3450" s="416" t="e">
        <f t="shared" si="267"/>
        <v>#N/A</v>
      </c>
      <c r="AA3450" s="416" t="str">
        <f t="shared" si="268"/>
        <v/>
      </c>
      <c r="AB3450" s="416" t="e">
        <f t="shared" si="269"/>
        <v>#N/A</v>
      </c>
      <c r="AC3450" s="416" t="e">
        <f t="shared" si="270"/>
        <v>#N/A</v>
      </c>
    </row>
    <row r="3451" ht="22.5" customHeight="1" spans="1:29">
      <c r="A3451" s="421"/>
      <c r="B3451" s="422"/>
      <c r="C3451" s="422"/>
      <c r="D3451" s="421"/>
      <c r="E3451" s="421"/>
      <c r="F3451" s="421"/>
      <c r="G3451" s="421"/>
      <c r="H3451" s="421"/>
      <c r="I3451" s="421"/>
      <c r="J3451" s="421"/>
      <c r="K3451" s="421"/>
      <c r="L3451" s="421"/>
      <c r="M3451" s="421"/>
      <c r="N3451" s="426"/>
      <c r="O3451" s="426"/>
      <c r="P3451" s="427"/>
      <c r="Q3451" s="427"/>
      <c r="R3451" s="426"/>
      <c r="S3451" s="426"/>
      <c r="T3451" s="426"/>
      <c r="U3451" s="426"/>
      <c r="V3451" s="426"/>
      <c r="W3451" s="426"/>
      <c r="X3451" s="427"/>
      <c r="Y3451" s="416" t="e">
        <f t="shared" si="266"/>
        <v>#N/A</v>
      </c>
      <c r="Z3451" s="416" t="e">
        <f t="shared" si="267"/>
        <v>#N/A</v>
      </c>
      <c r="AA3451" s="416" t="str">
        <f t="shared" si="268"/>
        <v/>
      </c>
      <c r="AB3451" s="416" t="e">
        <f t="shared" si="269"/>
        <v>#N/A</v>
      </c>
      <c r="AC3451" s="416" t="e">
        <f t="shared" si="270"/>
        <v>#N/A</v>
      </c>
    </row>
    <row r="3452" ht="22.5" customHeight="1" spans="1:29">
      <c r="A3452" s="421"/>
      <c r="B3452" s="422"/>
      <c r="C3452" s="422"/>
      <c r="D3452" s="421"/>
      <c r="E3452" s="421"/>
      <c r="F3452" s="421"/>
      <c r="G3452" s="421"/>
      <c r="H3452" s="421"/>
      <c r="I3452" s="421"/>
      <c r="J3452" s="421"/>
      <c r="K3452" s="421"/>
      <c r="L3452" s="421"/>
      <c r="M3452" s="421"/>
      <c r="N3452" s="426"/>
      <c r="O3452" s="426"/>
      <c r="P3452" s="427"/>
      <c r="Q3452" s="427"/>
      <c r="R3452" s="426"/>
      <c r="S3452" s="426"/>
      <c r="T3452" s="426"/>
      <c r="U3452" s="426"/>
      <c r="V3452" s="426"/>
      <c r="W3452" s="426"/>
      <c r="X3452" s="427"/>
      <c r="Y3452" s="416" t="e">
        <f t="shared" si="266"/>
        <v>#N/A</v>
      </c>
      <c r="Z3452" s="416" t="e">
        <f t="shared" si="267"/>
        <v>#N/A</v>
      </c>
      <c r="AA3452" s="416" t="str">
        <f t="shared" si="268"/>
        <v/>
      </c>
      <c r="AB3452" s="416" t="e">
        <f t="shared" si="269"/>
        <v>#N/A</v>
      </c>
      <c r="AC3452" s="416" t="e">
        <f t="shared" si="270"/>
        <v>#N/A</v>
      </c>
    </row>
    <row r="3453" ht="22.5" customHeight="1" spans="1:29">
      <c r="A3453" s="421"/>
      <c r="B3453" s="422"/>
      <c r="C3453" s="422"/>
      <c r="D3453" s="421"/>
      <c r="E3453" s="421"/>
      <c r="F3453" s="421"/>
      <c r="G3453" s="421"/>
      <c r="H3453" s="421"/>
      <c r="I3453" s="421"/>
      <c r="J3453" s="421"/>
      <c r="K3453" s="421"/>
      <c r="L3453" s="421"/>
      <c r="M3453" s="421"/>
      <c r="N3453" s="426"/>
      <c r="O3453" s="426"/>
      <c r="P3453" s="427"/>
      <c r="Q3453" s="427"/>
      <c r="R3453" s="426"/>
      <c r="S3453" s="426"/>
      <c r="T3453" s="426"/>
      <c r="U3453" s="426"/>
      <c r="V3453" s="426"/>
      <c r="W3453" s="426"/>
      <c r="X3453" s="427"/>
      <c r="Y3453" s="416" t="e">
        <f t="shared" si="266"/>
        <v>#N/A</v>
      </c>
      <c r="Z3453" s="416" t="e">
        <f t="shared" si="267"/>
        <v>#N/A</v>
      </c>
      <c r="AA3453" s="416" t="str">
        <f t="shared" si="268"/>
        <v/>
      </c>
      <c r="AB3453" s="416" t="e">
        <f t="shared" si="269"/>
        <v>#N/A</v>
      </c>
      <c r="AC3453" s="416" t="e">
        <f t="shared" si="270"/>
        <v>#N/A</v>
      </c>
    </row>
    <row r="3454" ht="22.5" customHeight="1" spans="1:29">
      <c r="A3454" s="421"/>
      <c r="B3454" s="422"/>
      <c r="C3454" s="422"/>
      <c r="D3454" s="421"/>
      <c r="E3454" s="421"/>
      <c r="F3454" s="421"/>
      <c r="G3454" s="421"/>
      <c r="H3454" s="421"/>
      <c r="I3454" s="421"/>
      <c r="J3454" s="421"/>
      <c r="K3454" s="421"/>
      <c r="L3454" s="421"/>
      <c r="M3454" s="421"/>
      <c r="N3454" s="426"/>
      <c r="O3454" s="426"/>
      <c r="P3454" s="427"/>
      <c r="Q3454" s="427"/>
      <c r="R3454" s="426"/>
      <c r="S3454" s="426"/>
      <c r="T3454" s="426"/>
      <c r="U3454" s="426"/>
      <c r="V3454" s="426"/>
      <c r="W3454" s="426"/>
      <c r="X3454" s="427"/>
      <c r="Y3454" s="416" t="e">
        <f t="shared" si="266"/>
        <v>#N/A</v>
      </c>
      <c r="Z3454" s="416" t="e">
        <f t="shared" si="267"/>
        <v>#N/A</v>
      </c>
      <c r="AA3454" s="416" t="str">
        <f t="shared" si="268"/>
        <v/>
      </c>
      <c r="AB3454" s="416" t="e">
        <f t="shared" si="269"/>
        <v>#N/A</v>
      </c>
      <c r="AC3454" s="416" t="e">
        <f t="shared" si="270"/>
        <v>#N/A</v>
      </c>
    </row>
    <row r="3455" ht="22.5" customHeight="1" spans="1:29">
      <c r="A3455" s="421"/>
      <c r="B3455" s="422"/>
      <c r="C3455" s="422"/>
      <c r="D3455" s="421"/>
      <c r="E3455" s="421"/>
      <c r="F3455" s="421"/>
      <c r="G3455" s="421"/>
      <c r="H3455" s="421"/>
      <c r="I3455" s="421"/>
      <c r="J3455" s="421"/>
      <c r="K3455" s="421"/>
      <c r="L3455" s="421"/>
      <c r="M3455" s="421"/>
      <c r="N3455" s="426"/>
      <c r="O3455" s="426"/>
      <c r="P3455" s="427"/>
      <c r="Q3455" s="427"/>
      <c r="R3455" s="426"/>
      <c r="S3455" s="426"/>
      <c r="T3455" s="426"/>
      <c r="U3455" s="426"/>
      <c r="V3455" s="426"/>
      <c r="W3455" s="426"/>
      <c r="X3455" s="427"/>
      <c r="Y3455" s="416" t="e">
        <f t="shared" si="266"/>
        <v>#N/A</v>
      </c>
      <c r="Z3455" s="416" t="e">
        <f t="shared" si="267"/>
        <v>#N/A</v>
      </c>
      <c r="AA3455" s="416" t="str">
        <f t="shared" si="268"/>
        <v/>
      </c>
      <c r="AB3455" s="416" t="e">
        <f t="shared" si="269"/>
        <v>#N/A</v>
      </c>
      <c r="AC3455" s="416" t="e">
        <f t="shared" si="270"/>
        <v>#N/A</v>
      </c>
    </row>
    <row r="3456" ht="22.5" customHeight="1" spans="1:29">
      <c r="A3456" s="421"/>
      <c r="B3456" s="422"/>
      <c r="C3456" s="422"/>
      <c r="D3456" s="421"/>
      <c r="E3456" s="421"/>
      <c r="F3456" s="421"/>
      <c r="G3456" s="421"/>
      <c r="H3456" s="421"/>
      <c r="I3456" s="421"/>
      <c r="J3456" s="421"/>
      <c r="K3456" s="421"/>
      <c r="L3456" s="421"/>
      <c r="M3456" s="421"/>
      <c r="N3456" s="426"/>
      <c r="O3456" s="426"/>
      <c r="P3456" s="427"/>
      <c r="Q3456" s="427"/>
      <c r="R3456" s="426"/>
      <c r="S3456" s="426"/>
      <c r="T3456" s="426"/>
      <c r="U3456" s="426"/>
      <c r="V3456" s="426"/>
      <c r="W3456" s="426"/>
      <c r="X3456" s="427"/>
      <c r="Y3456" s="416" t="e">
        <f t="shared" si="266"/>
        <v>#N/A</v>
      </c>
      <c r="Z3456" s="416" t="e">
        <f t="shared" si="267"/>
        <v>#N/A</v>
      </c>
      <c r="AA3456" s="416" t="str">
        <f t="shared" si="268"/>
        <v/>
      </c>
      <c r="AB3456" s="416" t="e">
        <f t="shared" si="269"/>
        <v>#N/A</v>
      </c>
      <c r="AC3456" s="416" t="e">
        <f t="shared" si="270"/>
        <v>#N/A</v>
      </c>
    </row>
    <row r="3457" ht="22.5" customHeight="1" spans="1:29">
      <c r="A3457" s="421"/>
      <c r="B3457" s="422"/>
      <c r="C3457" s="422"/>
      <c r="D3457" s="421"/>
      <c r="E3457" s="421"/>
      <c r="F3457" s="421"/>
      <c r="G3457" s="421"/>
      <c r="H3457" s="421"/>
      <c r="I3457" s="421"/>
      <c r="J3457" s="421"/>
      <c r="K3457" s="421"/>
      <c r="L3457" s="421"/>
      <c r="M3457" s="421"/>
      <c r="N3457" s="426"/>
      <c r="O3457" s="426"/>
      <c r="P3457" s="427"/>
      <c r="Q3457" s="427"/>
      <c r="R3457" s="426"/>
      <c r="S3457" s="426"/>
      <c r="T3457" s="426"/>
      <c r="U3457" s="426"/>
      <c r="V3457" s="426"/>
      <c r="W3457" s="426"/>
      <c r="X3457" s="427"/>
      <c r="Y3457" s="416" t="e">
        <f t="shared" si="266"/>
        <v>#N/A</v>
      </c>
      <c r="Z3457" s="416" t="e">
        <f t="shared" si="267"/>
        <v>#N/A</v>
      </c>
      <c r="AA3457" s="416" t="str">
        <f t="shared" si="268"/>
        <v/>
      </c>
      <c r="AB3457" s="416" t="e">
        <f t="shared" si="269"/>
        <v>#N/A</v>
      </c>
      <c r="AC3457" s="416" t="e">
        <f t="shared" si="270"/>
        <v>#N/A</v>
      </c>
    </row>
    <row r="3458" ht="22.5" customHeight="1" spans="1:29">
      <c r="A3458" s="421"/>
      <c r="B3458" s="422"/>
      <c r="C3458" s="422"/>
      <c r="D3458" s="421"/>
      <c r="E3458" s="421"/>
      <c r="F3458" s="421"/>
      <c r="G3458" s="421"/>
      <c r="H3458" s="421"/>
      <c r="I3458" s="421"/>
      <c r="J3458" s="421"/>
      <c r="K3458" s="421"/>
      <c r="L3458" s="421"/>
      <c r="M3458" s="421"/>
      <c r="N3458" s="426"/>
      <c r="O3458" s="426"/>
      <c r="P3458" s="427"/>
      <c r="Q3458" s="427"/>
      <c r="R3458" s="426"/>
      <c r="S3458" s="426"/>
      <c r="T3458" s="426"/>
      <c r="U3458" s="426"/>
      <c r="V3458" s="426"/>
      <c r="W3458" s="426"/>
      <c r="X3458" s="427"/>
      <c r="Y3458" s="416" t="e">
        <f t="shared" si="266"/>
        <v>#N/A</v>
      </c>
      <c r="Z3458" s="416" t="e">
        <f t="shared" si="267"/>
        <v>#N/A</v>
      </c>
      <c r="AA3458" s="416" t="str">
        <f t="shared" si="268"/>
        <v/>
      </c>
      <c r="AB3458" s="416" t="e">
        <f t="shared" si="269"/>
        <v>#N/A</v>
      </c>
      <c r="AC3458" s="416" t="e">
        <f t="shared" si="270"/>
        <v>#N/A</v>
      </c>
    </row>
    <row r="3459" ht="22.5" customHeight="1" spans="1:29">
      <c r="A3459" s="421"/>
      <c r="B3459" s="422"/>
      <c r="C3459" s="422"/>
      <c r="D3459" s="421"/>
      <c r="E3459" s="421"/>
      <c r="F3459" s="421"/>
      <c r="G3459" s="421"/>
      <c r="H3459" s="421"/>
      <c r="I3459" s="421"/>
      <c r="J3459" s="421"/>
      <c r="K3459" s="421"/>
      <c r="L3459" s="421"/>
      <c r="M3459" s="421"/>
      <c r="N3459" s="426"/>
      <c r="O3459" s="426"/>
      <c r="P3459" s="427"/>
      <c r="Q3459" s="427"/>
      <c r="R3459" s="426"/>
      <c r="S3459" s="426"/>
      <c r="T3459" s="426"/>
      <c r="U3459" s="426"/>
      <c r="V3459" s="426"/>
      <c r="W3459" s="426"/>
      <c r="X3459" s="427"/>
      <c r="Y3459" s="416" t="e">
        <f t="shared" si="266"/>
        <v>#N/A</v>
      </c>
      <c r="Z3459" s="416" t="e">
        <f t="shared" si="267"/>
        <v>#N/A</v>
      </c>
      <c r="AA3459" s="416" t="str">
        <f t="shared" si="268"/>
        <v/>
      </c>
      <c r="AB3459" s="416" t="e">
        <f t="shared" si="269"/>
        <v>#N/A</v>
      </c>
      <c r="AC3459" s="416" t="e">
        <f t="shared" si="270"/>
        <v>#N/A</v>
      </c>
    </row>
    <row r="3460" ht="22.5" customHeight="1" spans="1:29">
      <c r="A3460" s="421"/>
      <c r="B3460" s="422"/>
      <c r="C3460" s="422"/>
      <c r="D3460" s="421"/>
      <c r="E3460" s="421"/>
      <c r="F3460" s="421"/>
      <c r="G3460" s="421"/>
      <c r="H3460" s="421"/>
      <c r="I3460" s="421"/>
      <c r="J3460" s="421"/>
      <c r="K3460" s="421"/>
      <c r="L3460" s="421"/>
      <c r="M3460" s="421"/>
      <c r="N3460" s="426"/>
      <c r="O3460" s="426"/>
      <c r="P3460" s="427"/>
      <c r="Q3460" s="427"/>
      <c r="R3460" s="426"/>
      <c r="S3460" s="426"/>
      <c r="T3460" s="426"/>
      <c r="U3460" s="426"/>
      <c r="V3460" s="426"/>
      <c r="W3460" s="426"/>
      <c r="X3460" s="427"/>
      <c r="Y3460" s="416" t="e">
        <f t="shared" si="266"/>
        <v>#N/A</v>
      </c>
      <c r="Z3460" s="416" t="e">
        <f t="shared" si="267"/>
        <v>#N/A</v>
      </c>
      <c r="AA3460" s="416" t="str">
        <f t="shared" si="268"/>
        <v/>
      </c>
      <c r="AB3460" s="416" t="e">
        <f t="shared" si="269"/>
        <v>#N/A</v>
      </c>
      <c r="AC3460" s="416" t="e">
        <f t="shared" si="270"/>
        <v>#N/A</v>
      </c>
    </row>
    <row r="3461" ht="22.5" customHeight="1" spans="1:29">
      <c r="A3461" s="421"/>
      <c r="B3461" s="422"/>
      <c r="C3461" s="422"/>
      <c r="D3461" s="421"/>
      <c r="E3461" s="421"/>
      <c r="F3461" s="421"/>
      <c r="G3461" s="421"/>
      <c r="H3461" s="421"/>
      <c r="I3461" s="421"/>
      <c r="J3461" s="421"/>
      <c r="K3461" s="421"/>
      <c r="L3461" s="421"/>
      <c r="M3461" s="421"/>
      <c r="N3461" s="426"/>
      <c r="O3461" s="426"/>
      <c r="P3461" s="427"/>
      <c r="Q3461" s="427"/>
      <c r="R3461" s="426"/>
      <c r="S3461" s="426"/>
      <c r="T3461" s="426"/>
      <c r="U3461" s="426"/>
      <c r="V3461" s="426"/>
      <c r="W3461" s="426"/>
      <c r="X3461" s="427"/>
      <c r="Y3461" s="416" t="e">
        <f t="shared" si="266"/>
        <v>#N/A</v>
      </c>
      <c r="Z3461" s="416" t="e">
        <f t="shared" si="267"/>
        <v>#N/A</v>
      </c>
      <c r="AA3461" s="416" t="str">
        <f t="shared" si="268"/>
        <v/>
      </c>
      <c r="AB3461" s="416" t="e">
        <f t="shared" si="269"/>
        <v>#N/A</v>
      </c>
      <c r="AC3461" s="416" t="e">
        <f t="shared" si="270"/>
        <v>#N/A</v>
      </c>
    </row>
    <row r="3462" ht="22.5" customHeight="1" spans="1:29">
      <c r="A3462" s="421"/>
      <c r="B3462" s="422"/>
      <c r="C3462" s="422"/>
      <c r="D3462" s="421"/>
      <c r="E3462" s="421"/>
      <c r="F3462" s="421"/>
      <c r="G3462" s="421"/>
      <c r="H3462" s="421"/>
      <c r="I3462" s="421"/>
      <c r="J3462" s="421"/>
      <c r="K3462" s="421"/>
      <c r="L3462" s="421"/>
      <c r="M3462" s="421"/>
      <c r="N3462" s="426"/>
      <c r="O3462" s="426"/>
      <c r="P3462" s="427"/>
      <c r="Q3462" s="427"/>
      <c r="R3462" s="426"/>
      <c r="S3462" s="426"/>
      <c r="T3462" s="426"/>
      <c r="U3462" s="426"/>
      <c r="V3462" s="426"/>
      <c r="W3462" s="426"/>
      <c r="X3462" s="427"/>
      <c r="Y3462" s="416" t="e">
        <f t="shared" si="266"/>
        <v>#N/A</v>
      </c>
      <c r="Z3462" s="416" t="e">
        <f t="shared" si="267"/>
        <v>#N/A</v>
      </c>
      <c r="AA3462" s="416" t="str">
        <f t="shared" si="268"/>
        <v/>
      </c>
      <c r="AB3462" s="416" t="e">
        <f t="shared" si="269"/>
        <v>#N/A</v>
      </c>
      <c r="AC3462" s="416" t="e">
        <f t="shared" si="270"/>
        <v>#N/A</v>
      </c>
    </row>
    <row r="3463" ht="22.5" customHeight="1" spans="1:29">
      <c r="A3463" s="421"/>
      <c r="B3463" s="422"/>
      <c r="C3463" s="422"/>
      <c r="D3463" s="421"/>
      <c r="E3463" s="421"/>
      <c r="F3463" s="421"/>
      <c r="G3463" s="421"/>
      <c r="H3463" s="421"/>
      <c r="I3463" s="421"/>
      <c r="J3463" s="421"/>
      <c r="K3463" s="421"/>
      <c r="L3463" s="421"/>
      <c r="M3463" s="421"/>
      <c r="N3463" s="426"/>
      <c r="O3463" s="426"/>
      <c r="P3463" s="427"/>
      <c r="Q3463" s="427"/>
      <c r="R3463" s="426"/>
      <c r="S3463" s="426"/>
      <c r="T3463" s="426"/>
      <c r="U3463" s="426"/>
      <c r="V3463" s="426"/>
      <c r="W3463" s="426"/>
      <c r="X3463" s="427"/>
      <c r="Y3463" s="416" t="e">
        <f t="shared" ref="Y3463:Y3526" si="271">_xlfn.IFS(LEFT(M3463,3)="003","三保支出",LEFT(M3463,3)="004","刚性支出",LEFT(M3463,3)="000","促发展支出")</f>
        <v>#N/A</v>
      </c>
      <c r="Z3463" s="416" t="e">
        <f t="shared" ref="Z3463:Z3526" si="272">_xlfn.IFS(LEFT(E3463,1)="3","项目支出",LEFT(E3463,1)="1","人员类支出",LEFT(E3463,1)="2","运转类支出")</f>
        <v>#N/A</v>
      </c>
      <c r="AA3463" s="416" t="str">
        <f t="shared" ref="AA3463:AA3526" si="273">LEFT(H3463,7)</f>
        <v/>
      </c>
      <c r="AB3463" s="416" t="e">
        <f t="shared" ref="AB3463:AB3526" si="274">_xlfn.IFS(LEFT(M3463,6)="003001","保工资",LEFT(M3463,6)="003002","保运转",LEFT(M3463,6)="003003","保基本民生")</f>
        <v>#N/A</v>
      </c>
      <c r="AC3463" s="416" t="e">
        <f t="shared" ref="AC3463:AC3526" si="275">IF(Z3463="项目支出","否","是")</f>
        <v>#N/A</v>
      </c>
    </row>
    <row r="3464" ht="22.5" customHeight="1" spans="1:29">
      <c r="A3464" s="421"/>
      <c r="B3464" s="422"/>
      <c r="C3464" s="422"/>
      <c r="D3464" s="421"/>
      <c r="E3464" s="421"/>
      <c r="F3464" s="421"/>
      <c r="G3464" s="421"/>
      <c r="H3464" s="421"/>
      <c r="I3464" s="421"/>
      <c r="J3464" s="421"/>
      <c r="K3464" s="421"/>
      <c r="L3464" s="421"/>
      <c r="M3464" s="421"/>
      <c r="N3464" s="426"/>
      <c r="O3464" s="426"/>
      <c r="P3464" s="427"/>
      <c r="Q3464" s="427"/>
      <c r="R3464" s="426"/>
      <c r="S3464" s="426"/>
      <c r="T3464" s="426"/>
      <c r="U3464" s="426"/>
      <c r="V3464" s="426"/>
      <c r="W3464" s="426"/>
      <c r="X3464" s="427"/>
      <c r="Y3464" s="416" t="e">
        <f t="shared" si="271"/>
        <v>#N/A</v>
      </c>
      <c r="Z3464" s="416" t="e">
        <f t="shared" si="272"/>
        <v>#N/A</v>
      </c>
      <c r="AA3464" s="416" t="str">
        <f t="shared" si="273"/>
        <v/>
      </c>
      <c r="AB3464" s="416" t="e">
        <f t="shared" si="274"/>
        <v>#N/A</v>
      </c>
      <c r="AC3464" s="416" t="e">
        <f t="shared" si="275"/>
        <v>#N/A</v>
      </c>
    </row>
    <row r="3465" ht="22.5" customHeight="1" spans="1:29">
      <c r="A3465" s="421"/>
      <c r="B3465" s="422"/>
      <c r="C3465" s="422"/>
      <c r="D3465" s="421"/>
      <c r="E3465" s="421"/>
      <c r="F3465" s="421"/>
      <c r="G3465" s="421"/>
      <c r="H3465" s="421"/>
      <c r="I3465" s="421"/>
      <c r="J3465" s="421"/>
      <c r="K3465" s="421"/>
      <c r="L3465" s="421"/>
      <c r="M3465" s="421"/>
      <c r="N3465" s="426"/>
      <c r="O3465" s="426"/>
      <c r="P3465" s="427"/>
      <c r="Q3465" s="427"/>
      <c r="R3465" s="426"/>
      <c r="S3465" s="426"/>
      <c r="T3465" s="426"/>
      <c r="U3465" s="426"/>
      <c r="V3465" s="426"/>
      <c r="W3465" s="426"/>
      <c r="X3465" s="427"/>
      <c r="Y3465" s="416" t="e">
        <f t="shared" si="271"/>
        <v>#N/A</v>
      </c>
      <c r="Z3465" s="416" t="e">
        <f t="shared" si="272"/>
        <v>#N/A</v>
      </c>
      <c r="AA3465" s="416" t="str">
        <f t="shared" si="273"/>
        <v/>
      </c>
      <c r="AB3465" s="416" t="e">
        <f t="shared" si="274"/>
        <v>#N/A</v>
      </c>
      <c r="AC3465" s="416" t="e">
        <f t="shared" si="275"/>
        <v>#N/A</v>
      </c>
    </row>
    <row r="3466" ht="22.5" customHeight="1" spans="1:29">
      <c r="A3466" s="421"/>
      <c r="B3466" s="422"/>
      <c r="C3466" s="422"/>
      <c r="D3466" s="421"/>
      <c r="E3466" s="421"/>
      <c r="F3466" s="421"/>
      <c r="G3466" s="421"/>
      <c r="H3466" s="421"/>
      <c r="I3466" s="421"/>
      <c r="J3466" s="421"/>
      <c r="K3466" s="421"/>
      <c r="L3466" s="421"/>
      <c r="M3466" s="421"/>
      <c r="N3466" s="426"/>
      <c r="O3466" s="426"/>
      <c r="P3466" s="427"/>
      <c r="Q3466" s="427"/>
      <c r="R3466" s="426"/>
      <c r="S3466" s="426"/>
      <c r="T3466" s="426"/>
      <c r="U3466" s="426"/>
      <c r="V3466" s="426"/>
      <c r="W3466" s="426"/>
      <c r="X3466" s="427"/>
      <c r="Y3466" s="416" t="e">
        <f t="shared" si="271"/>
        <v>#N/A</v>
      </c>
      <c r="Z3466" s="416" t="e">
        <f t="shared" si="272"/>
        <v>#N/A</v>
      </c>
      <c r="AA3466" s="416" t="str">
        <f t="shared" si="273"/>
        <v/>
      </c>
      <c r="AB3466" s="416" t="e">
        <f t="shared" si="274"/>
        <v>#N/A</v>
      </c>
      <c r="AC3466" s="416" t="e">
        <f t="shared" si="275"/>
        <v>#N/A</v>
      </c>
    </row>
    <row r="3467" ht="22.5" customHeight="1" spans="1:29">
      <c r="A3467" s="421"/>
      <c r="B3467" s="422"/>
      <c r="C3467" s="422"/>
      <c r="D3467" s="421"/>
      <c r="E3467" s="421"/>
      <c r="F3467" s="421"/>
      <c r="G3467" s="421"/>
      <c r="H3467" s="421"/>
      <c r="I3467" s="421"/>
      <c r="J3467" s="421"/>
      <c r="K3467" s="421"/>
      <c r="L3467" s="421"/>
      <c r="M3467" s="421"/>
      <c r="N3467" s="426"/>
      <c r="O3467" s="426"/>
      <c r="P3467" s="427"/>
      <c r="Q3467" s="427"/>
      <c r="R3467" s="426"/>
      <c r="S3467" s="426"/>
      <c r="T3467" s="426"/>
      <c r="U3467" s="426"/>
      <c r="V3467" s="426"/>
      <c r="W3467" s="426"/>
      <c r="X3467" s="427"/>
      <c r="Y3467" s="416" t="e">
        <f t="shared" si="271"/>
        <v>#N/A</v>
      </c>
      <c r="Z3467" s="416" t="e">
        <f t="shared" si="272"/>
        <v>#N/A</v>
      </c>
      <c r="AA3467" s="416" t="str">
        <f t="shared" si="273"/>
        <v/>
      </c>
      <c r="AB3467" s="416" t="e">
        <f t="shared" si="274"/>
        <v>#N/A</v>
      </c>
      <c r="AC3467" s="416" t="e">
        <f t="shared" si="275"/>
        <v>#N/A</v>
      </c>
    </row>
    <row r="3468" ht="22.5" customHeight="1" spans="1:29">
      <c r="A3468" s="421"/>
      <c r="B3468" s="422"/>
      <c r="C3468" s="422"/>
      <c r="D3468" s="421"/>
      <c r="E3468" s="421"/>
      <c r="F3468" s="421"/>
      <c r="G3468" s="421"/>
      <c r="H3468" s="421"/>
      <c r="I3468" s="421"/>
      <c r="J3468" s="421"/>
      <c r="K3468" s="421"/>
      <c r="L3468" s="421"/>
      <c r="M3468" s="421"/>
      <c r="N3468" s="426"/>
      <c r="O3468" s="426"/>
      <c r="P3468" s="427"/>
      <c r="Q3468" s="427"/>
      <c r="R3468" s="426"/>
      <c r="S3468" s="426"/>
      <c r="T3468" s="426"/>
      <c r="U3468" s="426"/>
      <c r="V3468" s="426"/>
      <c r="W3468" s="426"/>
      <c r="X3468" s="427"/>
      <c r="Y3468" s="416" t="e">
        <f t="shared" si="271"/>
        <v>#N/A</v>
      </c>
      <c r="Z3468" s="416" t="e">
        <f t="shared" si="272"/>
        <v>#N/A</v>
      </c>
      <c r="AA3468" s="416" t="str">
        <f t="shared" si="273"/>
        <v/>
      </c>
      <c r="AB3468" s="416" t="e">
        <f t="shared" si="274"/>
        <v>#N/A</v>
      </c>
      <c r="AC3468" s="416" t="e">
        <f t="shared" si="275"/>
        <v>#N/A</v>
      </c>
    </row>
    <row r="3469" ht="22.5" customHeight="1" spans="1:29">
      <c r="A3469" s="421"/>
      <c r="B3469" s="422"/>
      <c r="C3469" s="422"/>
      <c r="D3469" s="421"/>
      <c r="E3469" s="421"/>
      <c r="F3469" s="421"/>
      <c r="G3469" s="421"/>
      <c r="H3469" s="421"/>
      <c r="I3469" s="421"/>
      <c r="J3469" s="421"/>
      <c r="K3469" s="421"/>
      <c r="L3469" s="421"/>
      <c r="M3469" s="421"/>
      <c r="N3469" s="426"/>
      <c r="O3469" s="426"/>
      <c r="P3469" s="427"/>
      <c r="Q3469" s="427"/>
      <c r="R3469" s="426"/>
      <c r="S3469" s="426"/>
      <c r="T3469" s="426"/>
      <c r="U3469" s="426"/>
      <c r="V3469" s="426"/>
      <c r="W3469" s="426"/>
      <c r="X3469" s="427"/>
      <c r="Y3469" s="416" t="e">
        <f t="shared" si="271"/>
        <v>#N/A</v>
      </c>
      <c r="Z3469" s="416" t="e">
        <f t="shared" si="272"/>
        <v>#N/A</v>
      </c>
      <c r="AA3469" s="416" t="str">
        <f t="shared" si="273"/>
        <v/>
      </c>
      <c r="AB3469" s="416" t="e">
        <f t="shared" si="274"/>
        <v>#N/A</v>
      </c>
      <c r="AC3469" s="416" t="e">
        <f t="shared" si="275"/>
        <v>#N/A</v>
      </c>
    </row>
    <row r="3470" ht="22.5" customHeight="1" spans="1:29">
      <c r="A3470" s="421"/>
      <c r="B3470" s="422"/>
      <c r="C3470" s="422"/>
      <c r="D3470" s="421"/>
      <c r="E3470" s="421"/>
      <c r="F3470" s="421"/>
      <c r="G3470" s="421"/>
      <c r="H3470" s="421"/>
      <c r="I3470" s="421"/>
      <c r="J3470" s="421"/>
      <c r="K3470" s="421"/>
      <c r="L3470" s="421"/>
      <c r="M3470" s="421"/>
      <c r="N3470" s="426"/>
      <c r="O3470" s="426"/>
      <c r="P3470" s="427"/>
      <c r="Q3470" s="427"/>
      <c r="R3470" s="426"/>
      <c r="S3470" s="426"/>
      <c r="T3470" s="426"/>
      <c r="U3470" s="426"/>
      <c r="V3470" s="426"/>
      <c r="W3470" s="426"/>
      <c r="X3470" s="427"/>
      <c r="Y3470" s="416" t="e">
        <f t="shared" si="271"/>
        <v>#N/A</v>
      </c>
      <c r="Z3470" s="416" t="e">
        <f t="shared" si="272"/>
        <v>#N/A</v>
      </c>
      <c r="AA3470" s="416" t="str">
        <f t="shared" si="273"/>
        <v/>
      </c>
      <c r="AB3470" s="416" t="e">
        <f t="shared" si="274"/>
        <v>#N/A</v>
      </c>
      <c r="AC3470" s="416" t="e">
        <f t="shared" si="275"/>
        <v>#N/A</v>
      </c>
    </row>
    <row r="3471" ht="22.5" customHeight="1" spans="1:29">
      <c r="A3471" s="421"/>
      <c r="B3471" s="422"/>
      <c r="C3471" s="422"/>
      <c r="D3471" s="421"/>
      <c r="E3471" s="421"/>
      <c r="F3471" s="421"/>
      <c r="G3471" s="421"/>
      <c r="H3471" s="421"/>
      <c r="I3471" s="421"/>
      <c r="J3471" s="421"/>
      <c r="K3471" s="421"/>
      <c r="L3471" s="421"/>
      <c r="M3471" s="421"/>
      <c r="N3471" s="426"/>
      <c r="O3471" s="426"/>
      <c r="P3471" s="427"/>
      <c r="Q3471" s="427"/>
      <c r="R3471" s="426"/>
      <c r="S3471" s="426"/>
      <c r="T3471" s="426"/>
      <c r="U3471" s="426"/>
      <c r="V3471" s="426"/>
      <c r="W3471" s="426"/>
      <c r="X3471" s="427"/>
      <c r="Y3471" s="416" t="e">
        <f t="shared" si="271"/>
        <v>#N/A</v>
      </c>
      <c r="Z3471" s="416" t="e">
        <f t="shared" si="272"/>
        <v>#N/A</v>
      </c>
      <c r="AA3471" s="416" t="str">
        <f t="shared" si="273"/>
        <v/>
      </c>
      <c r="AB3471" s="416" t="e">
        <f t="shared" si="274"/>
        <v>#N/A</v>
      </c>
      <c r="AC3471" s="416" t="e">
        <f t="shared" si="275"/>
        <v>#N/A</v>
      </c>
    </row>
    <row r="3472" ht="22.5" customHeight="1" spans="1:29">
      <c r="A3472" s="421"/>
      <c r="B3472" s="422"/>
      <c r="C3472" s="422"/>
      <c r="D3472" s="421"/>
      <c r="E3472" s="421"/>
      <c r="F3472" s="421"/>
      <c r="G3472" s="421"/>
      <c r="H3472" s="421"/>
      <c r="I3472" s="421"/>
      <c r="J3472" s="421"/>
      <c r="K3472" s="421"/>
      <c r="L3472" s="421"/>
      <c r="M3472" s="421"/>
      <c r="N3472" s="426"/>
      <c r="O3472" s="426"/>
      <c r="P3472" s="427"/>
      <c r="Q3472" s="427"/>
      <c r="R3472" s="426"/>
      <c r="S3472" s="426"/>
      <c r="T3472" s="426"/>
      <c r="U3472" s="426"/>
      <c r="V3472" s="426"/>
      <c r="W3472" s="426"/>
      <c r="X3472" s="427"/>
      <c r="Y3472" s="416" t="e">
        <f t="shared" si="271"/>
        <v>#N/A</v>
      </c>
      <c r="Z3472" s="416" t="e">
        <f t="shared" si="272"/>
        <v>#N/A</v>
      </c>
      <c r="AA3472" s="416" t="str">
        <f t="shared" si="273"/>
        <v/>
      </c>
      <c r="AB3472" s="416" t="e">
        <f t="shared" si="274"/>
        <v>#N/A</v>
      </c>
      <c r="AC3472" s="416" t="e">
        <f t="shared" si="275"/>
        <v>#N/A</v>
      </c>
    </row>
    <row r="3473" ht="22.5" customHeight="1" spans="1:29">
      <c r="A3473" s="421"/>
      <c r="B3473" s="422"/>
      <c r="C3473" s="422"/>
      <c r="D3473" s="421"/>
      <c r="E3473" s="421"/>
      <c r="F3473" s="421"/>
      <c r="G3473" s="421"/>
      <c r="H3473" s="421"/>
      <c r="I3473" s="421"/>
      <c r="J3473" s="421"/>
      <c r="K3473" s="421"/>
      <c r="L3473" s="421"/>
      <c r="M3473" s="421"/>
      <c r="N3473" s="426"/>
      <c r="O3473" s="426"/>
      <c r="P3473" s="427"/>
      <c r="Q3473" s="427"/>
      <c r="R3473" s="426"/>
      <c r="S3473" s="426"/>
      <c r="T3473" s="426"/>
      <c r="U3473" s="426"/>
      <c r="V3473" s="426"/>
      <c r="W3473" s="426"/>
      <c r="X3473" s="427"/>
      <c r="Y3473" s="416" t="e">
        <f t="shared" si="271"/>
        <v>#N/A</v>
      </c>
      <c r="Z3473" s="416" t="e">
        <f t="shared" si="272"/>
        <v>#N/A</v>
      </c>
      <c r="AA3473" s="416" t="str">
        <f t="shared" si="273"/>
        <v/>
      </c>
      <c r="AB3473" s="416" t="e">
        <f t="shared" si="274"/>
        <v>#N/A</v>
      </c>
      <c r="AC3473" s="416" t="e">
        <f t="shared" si="275"/>
        <v>#N/A</v>
      </c>
    </row>
    <row r="3474" ht="22.5" customHeight="1" spans="1:29">
      <c r="A3474" s="421"/>
      <c r="B3474" s="422"/>
      <c r="C3474" s="422"/>
      <c r="D3474" s="421"/>
      <c r="E3474" s="421"/>
      <c r="F3474" s="421"/>
      <c r="G3474" s="421"/>
      <c r="H3474" s="421"/>
      <c r="I3474" s="421"/>
      <c r="J3474" s="421"/>
      <c r="K3474" s="421"/>
      <c r="L3474" s="421"/>
      <c r="M3474" s="421"/>
      <c r="N3474" s="426"/>
      <c r="O3474" s="426"/>
      <c r="P3474" s="427"/>
      <c r="Q3474" s="427"/>
      <c r="R3474" s="426"/>
      <c r="S3474" s="426"/>
      <c r="T3474" s="426"/>
      <c r="U3474" s="426"/>
      <c r="V3474" s="426"/>
      <c r="W3474" s="426"/>
      <c r="X3474" s="427"/>
      <c r="Y3474" s="416" t="e">
        <f t="shared" si="271"/>
        <v>#N/A</v>
      </c>
      <c r="Z3474" s="416" t="e">
        <f t="shared" si="272"/>
        <v>#N/A</v>
      </c>
      <c r="AA3474" s="416" t="str">
        <f t="shared" si="273"/>
        <v/>
      </c>
      <c r="AB3474" s="416" t="e">
        <f t="shared" si="274"/>
        <v>#N/A</v>
      </c>
      <c r="AC3474" s="416" t="e">
        <f t="shared" si="275"/>
        <v>#N/A</v>
      </c>
    </row>
    <row r="3475" ht="22.5" customHeight="1" spans="1:29">
      <c r="A3475" s="421"/>
      <c r="B3475" s="422"/>
      <c r="C3475" s="422"/>
      <c r="D3475" s="421"/>
      <c r="E3475" s="421"/>
      <c r="F3475" s="421"/>
      <c r="G3475" s="421"/>
      <c r="H3475" s="421"/>
      <c r="I3475" s="421"/>
      <c r="J3475" s="421"/>
      <c r="K3475" s="421"/>
      <c r="L3475" s="421"/>
      <c r="M3475" s="421"/>
      <c r="N3475" s="426"/>
      <c r="O3475" s="426"/>
      <c r="P3475" s="427"/>
      <c r="Q3475" s="427"/>
      <c r="R3475" s="426"/>
      <c r="S3475" s="426"/>
      <c r="T3475" s="426"/>
      <c r="U3475" s="426"/>
      <c r="V3475" s="426"/>
      <c r="W3475" s="426"/>
      <c r="X3475" s="427"/>
      <c r="Y3475" s="416" t="e">
        <f t="shared" si="271"/>
        <v>#N/A</v>
      </c>
      <c r="Z3475" s="416" t="e">
        <f t="shared" si="272"/>
        <v>#N/A</v>
      </c>
      <c r="AA3475" s="416" t="str">
        <f t="shared" si="273"/>
        <v/>
      </c>
      <c r="AB3475" s="416" t="e">
        <f t="shared" si="274"/>
        <v>#N/A</v>
      </c>
      <c r="AC3475" s="416" t="e">
        <f t="shared" si="275"/>
        <v>#N/A</v>
      </c>
    </row>
    <row r="3476" ht="22.5" customHeight="1" spans="1:29">
      <c r="A3476" s="421"/>
      <c r="B3476" s="422"/>
      <c r="C3476" s="422"/>
      <c r="D3476" s="421"/>
      <c r="E3476" s="421"/>
      <c r="F3476" s="421"/>
      <c r="G3476" s="421"/>
      <c r="H3476" s="421"/>
      <c r="I3476" s="421"/>
      <c r="J3476" s="421"/>
      <c r="K3476" s="421"/>
      <c r="L3476" s="421"/>
      <c r="M3476" s="421"/>
      <c r="N3476" s="426"/>
      <c r="O3476" s="426"/>
      <c r="P3476" s="427"/>
      <c r="Q3476" s="427"/>
      <c r="R3476" s="426"/>
      <c r="S3476" s="426"/>
      <c r="T3476" s="426"/>
      <c r="U3476" s="426"/>
      <c r="V3476" s="426"/>
      <c r="W3476" s="426"/>
      <c r="X3476" s="427"/>
      <c r="Y3476" s="416" t="e">
        <f t="shared" si="271"/>
        <v>#N/A</v>
      </c>
      <c r="Z3476" s="416" t="e">
        <f t="shared" si="272"/>
        <v>#N/A</v>
      </c>
      <c r="AA3476" s="416" t="str">
        <f t="shared" si="273"/>
        <v/>
      </c>
      <c r="AB3476" s="416" t="e">
        <f t="shared" si="274"/>
        <v>#N/A</v>
      </c>
      <c r="AC3476" s="416" t="e">
        <f t="shared" si="275"/>
        <v>#N/A</v>
      </c>
    </row>
    <row r="3477" ht="22.5" customHeight="1" spans="1:29">
      <c r="A3477" s="421"/>
      <c r="B3477" s="422"/>
      <c r="C3477" s="422"/>
      <c r="D3477" s="421"/>
      <c r="E3477" s="421"/>
      <c r="F3477" s="421"/>
      <c r="G3477" s="421"/>
      <c r="H3477" s="421"/>
      <c r="I3477" s="421"/>
      <c r="J3477" s="421"/>
      <c r="K3477" s="421"/>
      <c r="L3477" s="421"/>
      <c r="M3477" s="421"/>
      <c r="N3477" s="426"/>
      <c r="O3477" s="426"/>
      <c r="P3477" s="427"/>
      <c r="Q3477" s="427"/>
      <c r="R3477" s="426"/>
      <c r="S3477" s="426"/>
      <c r="T3477" s="426"/>
      <c r="U3477" s="426"/>
      <c r="V3477" s="426"/>
      <c r="W3477" s="426"/>
      <c r="X3477" s="427"/>
      <c r="Y3477" s="416" t="e">
        <f t="shared" si="271"/>
        <v>#N/A</v>
      </c>
      <c r="Z3477" s="416" t="e">
        <f t="shared" si="272"/>
        <v>#N/A</v>
      </c>
      <c r="AA3477" s="416" t="str">
        <f t="shared" si="273"/>
        <v/>
      </c>
      <c r="AB3477" s="416" t="e">
        <f t="shared" si="274"/>
        <v>#N/A</v>
      </c>
      <c r="AC3477" s="416" t="e">
        <f t="shared" si="275"/>
        <v>#N/A</v>
      </c>
    </row>
    <row r="3478" ht="22.5" customHeight="1" spans="1:29">
      <c r="A3478" s="421"/>
      <c r="B3478" s="422"/>
      <c r="C3478" s="422"/>
      <c r="D3478" s="421"/>
      <c r="E3478" s="421"/>
      <c r="F3478" s="421"/>
      <c r="G3478" s="421"/>
      <c r="H3478" s="421"/>
      <c r="I3478" s="421"/>
      <c r="J3478" s="421"/>
      <c r="K3478" s="421"/>
      <c r="L3478" s="421"/>
      <c r="M3478" s="421"/>
      <c r="N3478" s="426"/>
      <c r="O3478" s="426"/>
      <c r="P3478" s="427"/>
      <c r="Q3478" s="427"/>
      <c r="R3478" s="426"/>
      <c r="S3478" s="426"/>
      <c r="T3478" s="426"/>
      <c r="U3478" s="426"/>
      <c r="V3478" s="426"/>
      <c r="W3478" s="426"/>
      <c r="X3478" s="427"/>
      <c r="Y3478" s="416" t="e">
        <f t="shared" si="271"/>
        <v>#N/A</v>
      </c>
      <c r="Z3478" s="416" t="e">
        <f t="shared" si="272"/>
        <v>#N/A</v>
      </c>
      <c r="AA3478" s="416" t="str">
        <f t="shared" si="273"/>
        <v/>
      </c>
      <c r="AB3478" s="416" t="e">
        <f t="shared" si="274"/>
        <v>#N/A</v>
      </c>
      <c r="AC3478" s="416" t="e">
        <f t="shared" si="275"/>
        <v>#N/A</v>
      </c>
    </row>
    <row r="3479" ht="22.5" customHeight="1" spans="1:29">
      <c r="A3479" s="421"/>
      <c r="B3479" s="422"/>
      <c r="C3479" s="422"/>
      <c r="D3479" s="421"/>
      <c r="E3479" s="421"/>
      <c r="F3479" s="421"/>
      <c r="G3479" s="421"/>
      <c r="H3479" s="421"/>
      <c r="I3479" s="421"/>
      <c r="J3479" s="421"/>
      <c r="K3479" s="421"/>
      <c r="L3479" s="421"/>
      <c r="M3479" s="421"/>
      <c r="N3479" s="426"/>
      <c r="O3479" s="426"/>
      <c r="P3479" s="427"/>
      <c r="Q3479" s="427"/>
      <c r="R3479" s="426"/>
      <c r="S3479" s="426"/>
      <c r="T3479" s="426"/>
      <c r="U3479" s="426"/>
      <c r="V3479" s="426"/>
      <c r="W3479" s="426"/>
      <c r="X3479" s="427"/>
      <c r="Y3479" s="416" t="e">
        <f t="shared" si="271"/>
        <v>#N/A</v>
      </c>
      <c r="Z3479" s="416" t="e">
        <f t="shared" si="272"/>
        <v>#N/A</v>
      </c>
      <c r="AA3479" s="416" t="str">
        <f t="shared" si="273"/>
        <v/>
      </c>
      <c r="AB3479" s="416" t="e">
        <f t="shared" si="274"/>
        <v>#N/A</v>
      </c>
      <c r="AC3479" s="416" t="e">
        <f t="shared" si="275"/>
        <v>#N/A</v>
      </c>
    </row>
    <row r="3480" ht="22.5" customHeight="1" spans="1:29">
      <c r="A3480" s="421"/>
      <c r="B3480" s="422"/>
      <c r="C3480" s="422"/>
      <c r="D3480" s="421"/>
      <c r="E3480" s="421"/>
      <c r="F3480" s="421"/>
      <c r="G3480" s="421"/>
      <c r="H3480" s="421"/>
      <c r="I3480" s="421"/>
      <c r="J3480" s="421"/>
      <c r="K3480" s="421"/>
      <c r="L3480" s="421"/>
      <c r="M3480" s="421"/>
      <c r="N3480" s="426"/>
      <c r="O3480" s="426"/>
      <c r="P3480" s="427"/>
      <c r="Q3480" s="427"/>
      <c r="R3480" s="426"/>
      <c r="S3480" s="426"/>
      <c r="T3480" s="426"/>
      <c r="U3480" s="426"/>
      <c r="V3480" s="426"/>
      <c r="W3480" s="426"/>
      <c r="X3480" s="427"/>
      <c r="Y3480" s="416" t="e">
        <f t="shared" si="271"/>
        <v>#N/A</v>
      </c>
      <c r="Z3480" s="416" t="e">
        <f t="shared" si="272"/>
        <v>#N/A</v>
      </c>
      <c r="AA3480" s="416" t="str">
        <f t="shared" si="273"/>
        <v/>
      </c>
      <c r="AB3480" s="416" t="e">
        <f t="shared" si="274"/>
        <v>#N/A</v>
      </c>
      <c r="AC3480" s="416" t="e">
        <f t="shared" si="275"/>
        <v>#N/A</v>
      </c>
    </row>
    <row r="3481" ht="22.5" customHeight="1" spans="1:29">
      <c r="A3481" s="421"/>
      <c r="B3481" s="422"/>
      <c r="C3481" s="422"/>
      <c r="D3481" s="421"/>
      <c r="E3481" s="421"/>
      <c r="F3481" s="421"/>
      <c r="G3481" s="421"/>
      <c r="H3481" s="421"/>
      <c r="I3481" s="421"/>
      <c r="J3481" s="421"/>
      <c r="K3481" s="421"/>
      <c r="L3481" s="421"/>
      <c r="M3481" s="421"/>
      <c r="N3481" s="426"/>
      <c r="O3481" s="426"/>
      <c r="P3481" s="427"/>
      <c r="Q3481" s="427"/>
      <c r="R3481" s="426"/>
      <c r="S3481" s="426"/>
      <c r="T3481" s="426"/>
      <c r="U3481" s="426"/>
      <c r="V3481" s="426"/>
      <c r="W3481" s="426"/>
      <c r="X3481" s="427"/>
      <c r="Y3481" s="416" t="e">
        <f t="shared" si="271"/>
        <v>#N/A</v>
      </c>
      <c r="Z3481" s="416" t="e">
        <f t="shared" si="272"/>
        <v>#N/A</v>
      </c>
      <c r="AA3481" s="416" t="str">
        <f t="shared" si="273"/>
        <v/>
      </c>
      <c r="AB3481" s="416" t="e">
        <f t="shared" si="274"/>
        <v>#N/A</v>
      </c>
      <c r="AC3481" s="416" t="e">
        <f t="shared" si="275"/>
        <v>#N/A</v>
      </c>
    </row>
    <row r="3482" ht="22.5" customHeight="1" spans="1:29">
      <c r="A3482" s="421"/>
      <c r="B3482" s="422"/>
      <c r="C3482" s="422"/>
      <c r="D3482" s="421"/>
      <c r="E3482" s="421"/>
      <c r="F3482" s="421"/>
      <c r="G3482" s="421"/>
      <c r="H3482" s="421"/>
      <c r="I3482" s="421"/>
      <c r="J3482" s="421"/>
      <c r="K3482" s="421"/>
      <c r="L3482" s="421"/>
      <c r="M3482" s="421"/>
      <c r="N3482" s="426"/>
      <c r="O3482" s="426"/>
      <c r="P3482" s="427"/>
      <c r="Q3482" s="427"/>
      <c r="R3482" s="426"/>
      <c r="S3482" s="426"/>
      <c r="T3482" s="426"/>
      <c r="U3482" s="426"/>
      <c r="V3482" s="426"/>
      <c r="W3482" s="426"/>
      <c r="X3482" s="427"/>
      <c r="Y3482" s="416" t="e">
        <f t="shared" si="271"/>
        <v>#N/A</v>
      </c>
      <c r="Z3482" s="416" t="e">
        <f t="shared" si="272"/>
        <v>#N/A</v>
      </c>
      <c r="AA3482" s="416" t="str">
        <f t="shared" si="273"/>
        <v/>
      </c>
      <c r="AB3482" s="416" t="e">
        <f t="shared" si="274"/>
        <v>#N/A</v>
      </c>
      <c r="AC3482" s="416" t="e">
        <f t="shared" si="275"/>
        <v>#N/A</v>
      </c>
    </row>
    <row r="3483" ht="22.5" customHeight="1" spans="1:29">
      <c r="A3483" s="421"/>
      <c r="B3483" s="422"/>
      <c r="C3483" s="422"/>
      <c r="D3483" s="421"/>
      <c r="E3483" s="421"/>
      <c r="F3483" s="421"/>
      <c r="G3483" s="421"/>
      <c r="H3483" s="421"/>
      <c r="I3483" s="421"/>
      <c r="J3483" s="421"/>
      <c r="K3483" s="421"/>
      <c r="L3483" s="421"/>
      <c r="M3483" s="421"/>
      <c r="N3483" s="426"/>
      <c r="O3483" s="426"/>
      <c r="P3483" s="427"/>
      <c r="Q3483" s="427"/>
      <c r="R3483" s="426"/>
      <c r="S3483" s="426"/>
      <c r="T3483" s="426"/>
      <c r="U3483" s="426"/>
      <c r="V3483" s="426"/>
      <c r="W3483" s="426"/>
      <c r="X3483" s="427"/>
      <c r="Y3483" s="416" t="e">
        <f t="shared" si="271"/>
        <v>#N/A</v>
      </c>
      <c r="Z3483" s="416" t="e">
        <f t="shared" si="272"/>
        <v>#N/A</v>
      </c>
      <c r="AA3483" s="416" t="str">
        <f t="shared" si="273"/>
        <v/>
      </c>
      <c r="AB3483" s="416" t="e">
        <f t="shared" si="274"/>
        <v>#N/A</v>
      </c>
      <c r="AC3483" s="416" t="e">
        <f t="shared" si="275"/>
        <v>#N/A</v>
      </c>
    </row>
    <row r="3484" ht="22.5" customHeight="1" spans="1:29">
      <c r="A3484" s="421"/>
      <c r="B3484" s="422"/>
      <c r="C3484" s="422"/>
      <c r="D3484" s="421"/>
      <c r="E3484" s="421"/>
      <c r="F3484" s="421"/>
      <c r="G3484" s="421"/>
      <c r="H3484" s="421"/>
      <c r="I3484" s="421"/>
      <c r="J3484" s="421"/>
      <c r="K3484" s="421"/>
      <c r="L3484" s="421"/>
      <c r="M3484" s="421"/>
      <c r="N3484" s="426"/>
      <c r="O3484" s="426"/>
      <c r="P3484" s="427"/>
      <c r="Q3484" s="427"/>
      <c r="R3484" s="426"/>
      <c r="S3484" s="426"/>
      <c r="T3484" s="426"/>
      <c r="U3484" s="426"/>
      <c r="V3484" s="426"/>
      <c r="W3484" s="426"/>
      <c r="X3484" s="427"/>
      <c r="Y3484" s="416" t="e">
        <f t="shared" si="271"/>
        <v>#N/A</v>
      </c>
      <c r="Z3484" s="416" t="e">
        <f t="shared" si="272"/>
        <v>#N/A</v>
      </c>
      <c r="AA3484" s="416" t="str">
        <f t="shared" si="273"/>
        <v/>
      </c>
      <c r="AB3484" s="416" t="e">
        <f t="shared" si="274"/>
        <v>#N/A</v>
      </c>
      <c r="AC3484" s="416" t="e">
        <f t="shared" si="275"/>
        <v>#N/A</v>
      </c>
    </row>
    <row r="3485" ht="22.5" customHeight="1" spans="1:29">
      <c r="A3485" s="421"/>
      <c r="B3485" s="422"/>
      <c r="C3485" s="422"/>
      <c r="D3485" s="421"/>
      <c r="E3485" s="421"/>
      <c r="F3485" s="421"/>
      <c r="G3485" s="421"/>
      <c r="H3485" s="421"/>
      <c r="I3485" s="421"/>
      <c r="J3485" s="421"/>
      <c r="K3485" s="421"/>
      <c r="L3485" s="421"/>
      <c r="M3485" s="421"/>
      <c r="N3485" s="426"/>
      <c r="O3485" s="426"/>
      <c r="P3485" s="427"/>
      <c r="Q3485" s="427"/>
      <c r="R3485" s="426"/>
      <c r="S3485" s="426"/>
      <c r="T3485" s="426"/>
      <c r="U3485" s="426"/>
      <c r="V3485" s="426"/>
      <c r="W3485" s="426"/>
      <c r="X3485" s="427"/>
      <c r="Y3485" s="416" t="e">
        <f t="shared" si="271"/>
        <v>#N/A</v>
      </c>
      <c r="Z3485" s="416" t="e">
        <f t="shared" si="272"/>
        <v>#N/A</v>
      </c>
      <c r="AA3485" s="416" t="str">
        <f t="shared" si="273"/>
        <v/>
      </c>
      <c r="AB3485" s="416" t="e">
        <f t="shared" si="274"/>
        <v>#N/A</v>
      </c>
      <c r="AC3485" s="416" t="e">
        <f t="shared" si="275"/>
        <v>#N/A</v>
      </c>
    </row>
    <row r="3486" ht="22.5" customHeight="1" spans="1:29">
      <c r="A3486" s="421"/>
      <c r="B3486" s="422"/>
      <c r="C3486" s="422"/>
      <c r="D3486" s="421"/>
      <c r="E3486" s="421"/>
      <c r="F3486" s="421"/>
      <c r="G3486" s="421"/>
      <c r="H3486" s="421"/>
      <c r="I3486" s="421"/>
      <c r="J3486" s="421"/>
      <c r="K3486" s="421"/>
      <c r="L3486" s="421"/>
      <c r="M3486" s="421"/>
      <c r="N3486" s="426"/>
      <c r="O3486" s="426"/>
      <c r="P3486" s="427"/>
      <c r="Q3486" s="427"/>
      <c r="R3486" s="426"/>
      <c r="S3486" s="426"/>
      <c r="T3486" s="426"/>
      <c r="U3486" s="426"/>
      <c r="V3486" s="426"/>
      <c r="W3486" s="426"/>
      <c r="X3486" s="427"/>
      <c r="Y3486" s="416" t="e">
        <f t="shared" si="271"/>
        <v>#N/A</v>
      </c>
      <c r="Z3486" s="416" t="e">
        <f t="shared" si="272"/>
        <v>#N/A</v>
      </c>
      <c r="AA3486" s="416" t="str">
        <f t="shared" si="273"/>
        <v/>
      </c>
      <c r="AB3486" s="416" t="e">
        <f t="shared" si="274"/>
        <v>#N/A</v>
      </c>
      <c r="AC3486" s="416" t="e">
        <f t="shared" si="275"/>
        <v>#N/A</v>
      </c>
    </row>
    <row r="3487" ht="22.5" customHeight="1" spans="1:29">
      <c r="A3487" s="421"/>
      <c r="B3487" s="422"/>
      <c r="C3487" s="422"/>
      <c r="D3487" s="421"/>
      <c r="E3487" s="421"/>
      <c r="F3487" s="421"/>
      <c r="G3487" s="421"/>
      <c r="H3487" s="421"/>
      <c r="I3487" s="421"/>
      <c r="J3487" s="421"/>
      <c r="K3487" s="421"/>
      <c r="L3487" s="421"/>
      <c r="M3487" s="421"/>
      <c r="N3487" s="426"/>
      <c r="O3487" s="426"/>
      <c r="P3487" s="427"/>
      <c r="Q3487" s="427"/>
      <c r="R3487" s="426"/>
      <c r="S3487" s="426"/>
      <c r="T3487" s="426"/>
      <c r="U3487" s="426"/>
      <c r="V3487" s="426"/>
      <c r="W3487" s="426"/>
      <c r="X3487" s="427"/>
      <c r="Y3487" s="416" t="e">
        <f t="shared" si="271"/>
        <v>#N/A</v>
      </c>
      <c r="Z3487" s="416" t="e">
        <f t="shared" si="272"/>
        <v>#N/A</v>
      </c>
      <c r="AA3487" s="416" t="str">
        <f t="shared" si="273"/>
        <v/>
      </c>
      <c r="AB3487" s="416" t="e">
        <f t="shared" si="274"/>
        <v>#N/A</v>
      </c>
      <c r="AC3487" s="416" t="e">
        <f t="shared" si="275"/>
        <v>#N/A</v>
      </c>
    </row>
    <row r="3488" ht="22.5" customHeight="1" spans="1:29">
      <c r="A3488" s="421"/>
      <c r="B3488" s="422"/>
      <c r="C3488" s="422"/>
      <c r="D3488" s="421"/>
      <c r="E3488" s="421"/>
      <c r="F3488" s="421"/>
      <c r="G3488" s="421"/>
      <c r="H3488" s="421"/>
      <c r="I3488" s="421"/>
      <c r="J3488" s="421"/>
      <c r="K3488" s="421"/>
      <c r="L3488" s="421"/>
      <c r="M3488" s="421"/>
      <c r="N3488" s="426"/>
      <c r="O3488" s="426"/>
      <c r="P3488" s="427"/>
      <c r="Q3488" s="427"/>
      <c r="R3488" s="426"/>
      <c r="S3488" s="426"/>
      <c r="T3488" s="426"/>
      <c r="U3488" s="426"/>
      <c r="V3488" s="426"/>
      <c r="W3488" s="426"/>
      <c r="X3488" s="427"/>
      <c r="Y3488" s="416" t="e">
        <f t="shared" si="271"/>
        <v>#N/A</v>
      </c>
      <c r="Z3488" s="416" t="e">
        <f t="shared" si="272"/>
        <v>#N/A</v>
      </c>
      <c r="AA3488" s="416" t="str">
        <f t="shared" si="273"/>
        <v/>
      </c>
      <c r="AB3488" s="416" t="e">
        <f t="shared" si="274"/>
        <v>#N/A</v>
      </c>
      <c r="AC3488" s="416" t="e">
        <f t="shared" si="275"/>
        <v>#N/A</v>
      </c>
    </row>
    <row r="3489" ht="22.5" customHeight="1" spans="1:29">
      <c r="A3489" s="421"/>
      <c r="B3489" s="422"/>
      <c r="C3489" s="422"/>
      <c r="D3489" s="421"/>
      <c r="E3489" s="421"/>
      <c r="F3489" s="421"/>
      <c r="G3489" s="421"/>
      <c r="H3489" s="421"/>
      <c r="I3489" s="421"/>
      <c r="J3489" s="421"/>
      <c r="K3489" s="421"/>
      <c r="L3489" s="421"/>
      <c r="M3489" s="421"/>
      <c r="N3489" s="426"/>
      <c r="O3489" s="426"/>
      <c r="P3489" s="427"/>
      <c r="Q3489" s="427"/>
      <c r="R3489" s="426"/>
      <c r="S3489" s="426"/>
      <c r="T3489" s="426"/>
      <c r="U3489" s="426"/>
      <c r="V3489" s="426"/>
      <c r="W3489" s="426"/>
      <c r="X3489" s="427"/>
      <c r="Y3489" s="416" t="e">
        <f t="shared" si="271"/>
        <v>#N/A</v>
      </c>
      <c r="Z3489" s="416" t="e">
        <f t="shared" si="272"/>
        <v>#N/A</v>
      </c>
      <c r="AA3489" s="416" t="str">
        <f t="shared" si="273"/>
        <v/>
      </c>
      <c r="AB3489" s="416" t="e">
        <f t="shared" si="274"/>
        <v>#N/A</v>
      </c>
      <c r="AC3489" s="416" t="e">
        <f t="shared" si="275"/>
        <v>#N/A</v>
      </c>
    </row>
    <row r="3490" ht="22.5" customHeight="1" spans="1:29">
      <c r="A3490" s="421"/>
      <c r="B3490" s="422"/>
      <c r="C3490" s="422"/>
      <c r="D3490" s="421"/>
      <c r="E3490" s="421"/>
      <c r="F3490" s="421"/>
      <c r="G3490" s="421"/>
      <c r="H3490" s="421"/>
      <c r="I3490" s="421"/>
      <c r="J3490" s="421"/>
      <c r="K3490" s="421"/>
      <c r="L3490" s="421"/>
      <c r="M3490" s="421"/>
      <c r="N3490" s="426"/>
      <c r="O3490" s="426"/>
      <c r="P3490" s="427"/>
      <c r="Q3490" s="427"/>
      <c r="R3490" s="426"/>
      <c r="S3490" s="426"/>
      <c r="T3490" s="426"/>
      <c r="U3490" s="426"/>
      <c r="V3490" s="426"/>
      <c r="W3490" s="426"/>
      <c r="X3490" s="427"/>
      <c r="Y3490" s="416" t="e">
        <f t="shared" si="271"/>
        <v>#N/A</v>
      </c>
      <c r="Z3490" s="416" t="e">
        <f t="shared" si="272"/>
        <v>#N/A</v>
      </c>
      <c r="AA3490" s="416" t="str">
        <f t="shared" si="273"/>
        <v/>
      </c>
      <c r="AB3490" s="416" t="e">
        <f t="shared" si="274"/>
        <v>#N/A</v>
      </c>
      <c r="AC3490" s="416" t="e">
        <f t="shared" si="275"/>
        <v>#N/A</v>
      </c>
    </row>
    <row r="3491" ht="22.5" customHeight="1" spans="1:29">
      <c r="A3491" s="421"/>
      <c r="B3491" s="422"/>
      <c r="C3491" s="422"/>
      <c r="D3491" s="421"/>
      <c r="E3491" s="421"/>
      <c r="F3491" s="421"/>
      <c r="G3491" s="421"/>
      <c r="H3491" s="421"/>
      <c r="I3491" s="421"/>
      <c r="J3491" s="421"/>
      <c r="K3491" s="421"/>
      <c r="L3491" s="421"/>
      <c r="M3491" s="421"/>
      <c r="N3491" s="426"/>
      <c r="O3491" s="426"/>
      <c r="P3491" s="427"/>
      <c r="Q3491" s="427"/>
      <c r="R3491" s="426"/>
      <c r="S3491" s="426"/>
      <c r="T3491" s="426"/>
      <c r="U3491" s="426"/>
      <c r="V3491" s="426"/>
      <c r="W3491" s="426"/>
      <c r="X3491" s="427"/>
      <c r="Y3491" s="416" t="e">
        <f t="shared" si="271"/>
        <v>#N/A</v>
      </c>
      <c r="Z3491" s="416" t="e">
        <f t="shared" si="272"/>
        <v>#N/A</v>
      </c>
      <c r="AA3491" s="416" t="str">
        <f t="shared" si="273"/>
        <v/>
      </c>
      <c r="AB3491" s="416" t="e">
        <f t="shared" si="274"/>
        <v>#N/A</v>
      </c>
      <c r="AC3491" s="416" t="e">
        <f t="shared" si="275"/>
        <v>#N/A</v>
      </c>
    </row>
    <row r="3492" ht="22.5" customHeight="1" spans="1:29">
      <c r="A3492" s="421"/>
      <c r="B3492" s="422"/>
      <c r="C3492" s="422"/>
      <c r="D3492" s="421"/>
      <c r="E3492" s="421"/>
      <c r="F3492" s="421"/>
      <c r="G3492" s="421"/>
      <c r="H3492" s="421"/>
      <c r="I3492" s="421"/>
      <c r="J3492" s="421"/>
      <c r="K3492" s="421"/>
      <c r="L3492" s="421"/>
      <c r="M3492" s="421"/>
      <c r="N3492" s="426"/>
      <c r="O3492" s="426"/>
      <c r="P3492" s="427"/>
      <c r="Q3492" s="427"/>
      <c r="R3492" s="426"/>
      <c r="S3492" s="426"/>
      <c r="T3492" s="426"/>
      <c r="U3492" s="426"/>
      <c r="V3492" s="426"/>
      <c r="W3492" s="426"/>
      <c r="X3492" s="427"/>
      <c r="Y3492" s="416" t="e">
        <f t="shared" si="271"/>
        <v>#N/A</v>
      </c>
      <c r="Z3492" s="416" t="e">
        <f t="shared" si="272"/>
        <v>#N/A</v>
      </c>
      <c r="AA3492" s="416" t="str">
        <f t="shared" si="273"/>
        <v/>
      </c>
      <c r="AB3492" s="416" t="e">
        <f t="shared" si="274"/>
        <v>#N/A</v>
      </c>
      <c r="AC3492" s="416" t="e">
        <f t="shared" si="275"/>
        <v>#N/A</v>
      </c>
    </row>
    <row r="3493" ht="22.5" customHeight="1" spans="1:29">
      <c r="A3493" s="421"/>
      <c r="B3493" s="422"/>
      <c r="C3493" s="422"/>
      <c r="D3493" s="421"/>
      <c r="E3493" s="421"/>
      <c r="F3493" s="421"/>
      <c r="G3493" s="421"/>
      <c r="H3493" s="421"/>
      <c r="I3493" s="421"/>
      <c r="J3493" s="421"/>
      <c r="K3493" s="421"/>
      <c r="L3493" s="421"/>
      <c r="M3493" s="421"/>
      <c r="N3493" s="426"/>
      <c r="O3493" s="426"/>
      <c r="P3493" s="427"/>
      <c r="Q3493" s="427"/>
      <c r="R3493" s="426"/>
      <c r="S3493" s="426"/>
      <c r="T3493" s="426"/>
      <c r="U3493" s="426"/>
      <c r="V3493" s="426"/>
      <c r="W3493" s="426"/>
      <c r="X3493" s="427"/>
      <c r="Y3493" s="416" t="e">
        <f t="shared" si="271"/>
        <v>#N/A</v>
      </c>
      <c r="Z3493" s="416" t="e">
        <f t="shared" si="272"/>
        <v>#N/A</v>
      </c>
      <c r="AA3493" s="416" t="str">
        <f t="shared" si="273"/>
        <v/>
      </c>
      <c r="AB3493" s="416" t="e">
        <f t="shared" si="274"/>
        <v>#N/A</v>
      </c>
      <c r="AC3493" s="416" t="e">
        <f t="shared" si="275"/>
        <v>#N/A</v>
      </c>
    </row>
    <row r="3494" ht="22.5" customHeight="1" spans="1:29">
      <c r="A3494" s="421"/>
      <c r="B3494" s="422"/>
      <c r="C3494" s="422"/>
      <c r="D3494" s="421"/>
      <c r="E3494" s="421"/>
      <c r="F3494" s="421"/>
      <c r="G3494" s="421"/>
      <c r="H3494" s="421"/>
      <c r="I3494" s="421"/>
      <c r="J3494" s="421"/>
      <c r="K3494" s="421"/>
      <c r="L3494" s="421"/>
      <c r="M3494" s="421"/>
      <c r="N3494" s="426"/>
      <c r="O3494" s="426"/>
      <c r="P3494" s="427"/>
      <c r="Q3494" s="427"/>
      <c r="R3494" s="426"/>
      <c r="S3494" s="426"/>
      <c r="T3494" s="426"/>
      <c r="U3494" s="426"/>
      <c r="V3494" s="426"/>
      <c r="W3494" s="426"/>
      <c r="X3494" s="427"/>
      <c r="Y3494" s="416" t="e">
        <f t="shared" si="271"/>
        <v>#N/A</v>
      </c>
      <c r="Z3494" s="416" t="e">
        <f t="shared" si="272"/>
        <v>#N/A</v>
      </c>
      <c r="AA3494" s="416" t="str">
        <f t="shared" si="273"/>
        <v/>
      </c>
      <c r="AB3494" s="416" t="e">
        <f t="shared" si="274"/>
        <v>#N/A</v>
      </c>
      <c r="AC3494" s="416" t="e">
        <f t="shared" si="275"/>
        <v>#N/A</v>
      </c>
    </row>
    <row r="3495" ht="22.5" customHeight="1" spans="1:29">
      <c r="A3495" s="421"/>
      <c r="B3495" s="422"/>
      <c r="C3495" s="422"/>
      <c r="D3495" s="421"/>
      <c r="E3495" s="421"/>
      <c r="F3495" s="421"/>
      <c r="G3495" s="421"/>
      <c r="H3495" s="421"/>
      <c r="I3495" s="421"/>
      <c r="J3495" s="421"/>
      <c r="K3495" s="421"/>
      <c r="L3495" s="421"/>
      <c r="M3495" s="421"/>
      <c r="N3495" s="426"/>
      <c r="O3495" s="426"/>
      <c r="P3495" s="427"/>
      <c r="Q3495" s="427"/>
      <c r="R3495" s="426"/>
      <c r="S3495" s="426"/>
      <c r="T3495" s="426"/>
      <c r="U3495" s="426"/>
      <c r="V3495" s="426"/>
      <c r="W3495" s="426"/>
      <c r="X3495" s="427"/>
      <c r="Y3495" s="416" t="e">
        <f t="shared" si="271"/>
        <v>#N/A</v>
      </c>
      <c r="Z3495" s="416" t="e">
        <f t="shared" si="272"/>
        <v>#N/A</v>
      </c>
      <c r="AA3495" s="416" t="str">
        <f t="shared" si="273"/>
        <v/>
      </c>
      <c r="AB3495" s="416" t="e">
        <f t="shared" si="274"/>
        <v>#N/A</v>
      </c>
      <c r="AC3495" s="416" t="e">
        <f t="shared" si="275"/>
        <v>#N/A</v>
      </c>
    </row>
    <row r="3496" ht="22.5" customHeight="1" spans="1:29">
      <c r="A3496" s="421"/>
      <c r="B3496" s="422"/>
      <c r="C3496" s="422"/>
      <c r="D3496" s="421"/>
      <c r="E3496" s="421"/>
      <c r="F3496" s="421"/>
      <c r="G3496" s="421"/>
      <c r="H3496" s="421"/>
      <c r="I3496" s="421"/>
      <c r="J3496" s="421"/>
      <c r="K3496" s="421"/>
      <c r="L3496" s="421"/>
      <c r="M3496" s="421"/>
      <c r="N3496" s="426"/>
      <c r="O3496" s="426"/>
      <c r="P3496" s="427"/>
      <c r="Q3496" s="427"/>
      <c r="R3496" s="426"/>
      <c r="S3496" s="426"/>
      <c r="T3496" s="426"/>
      <c r="U3496" s="426"/>
      <c r="V3496" s="426"/>
      <c r="W3496" s="426"/>
      <c r="X3496" s="427"/>
      <c r="Y3496" s="416" t="e">
        <f t="shared" si="271"/>
        <v>#N/A</v>
      </c>
      <c r="Z3496" s="416" t="e">
        <f t="shared" si="272"/>
        <v>#N/A</v>
      </c>
      <c r="AA3496" s="416" t="str">
        <f t="shared" si="273"/>
        <v/>
      </c>
      <c r="AB3496" s="416" t="e">
        <f t="shared" si="274"/>
        <v>#N/A</v>
      </c>
      <c r="AC3496" s="416" t="e">
        <f t="shared" si="275"/>
        <v>#N/A</v>
      </c>
    </row>
    <row r="3497" ht="22.5" customHeight="1" spans="1:29">
      <c r="A3497" s="421"/>
      <c r="B3497" s="422"/>
      <c r="C3497" s="422"/>
      <c r="D3497" s="421"/>
      <c r="E3497" s="421"/>
      <c r="F3497" s="421"/>
      <c r="G3497" s="421"/>
      <c r="H3497" s="421"/>
      <c r="I3497" s="421"/>
      <c r="J3497" s="421"/>
      <c r="K3497" s="421"/>
      <c r="L3497" s="421"/>
      <c r="M3497" s="421"/>
      <c r="N3497" s="426"/>
      <c r="O3497" s="426"/>
      <c r="P3497" s="427"/>
      <c r="Q3497" s="427"/>
      <c r="R3497" s="426"/>
      <c r="S3497" s="426"/>
      <c r="T3497" s="426"/>
      <c r="U3497" s="426"/>
      <c r="V3497" s="426"/>
      <c r="W3497" s="426"/>
      <c r="X3497" s="427"/>
      <c r="Y3497" s="416" t="e">
        <f t="shared" si="271"/>
        <v>#N/A</v>
      </c>
      <c r="Z3497" s="416" t="e">
        <f t="shared" si="272"/>
        <v>#N/A</v>
      </c>
      <c r="AA3497" s="416" t="str">
        <f t="shared" si="273"/>
        <v/>
      </c>
      <c r="AB3497" s="416" t="e">
        <f t="shared" si="274"/>
        <v>#N/A</v>
      </c>
      <c r="AC3497" s="416" t="e">
        <f t="shared" si="275"/>
        <v>#N/A</v>
      </c>
    </row>
    <row r="3498" ht="22.5" customHeight="1" spans="1:29">
      <c r="A3498" s="421"/>
      <c r="B3498" s="422"/>
      <c r="C3498" s="422"/>
      <c r="D3498" s="421"/>
      <c r="E3498" s="421"/>
      <c r="F3498" s="421"/>
      <c r="G3498" s="421"/>
      <c r="H3498" s="421"/>
      <c r="I3498" s="421"/>
      <c r="J3498" s="421"/>
      <c r="K3498" s="421"/>
      <c r="L3498" s="421"/>
      <c r="M3498" s="421"/>
      <c r="N3498" s="426"/>
      <c r="O3498" s="426"/>
      <c r="P3498" s="427"/>
      <c r="Q3498" s="427"/>
      <c r="R3498" s="426"/>
      <c r="S3498" s="426"/>
      <c r="T3498" s="426"/>
      <c r="U3498" s="426"/>
      <c r="V3498" s="426"/>
      <c r="W3498" s="426"/>
      <c r="X3498" s="427"/>
      <c r="Y3498" s="416" t="e">
        <f t="shared" si="271"/>
        <v>#N/A</v>
      </c>
      <c r="Z3498" s="416" t="e">
        <f t="shared" si="272"/>
        <v>#N/A</v>
      </c>
      <c r="AA3498" s="416" t="str">
        <f t="shared" si="273"/>
        <v/>
      </c>
      <c r="AB3498" s="416" t="e">
        <f t="shared" si="274"/>
        <v>#N/A</v>
      </c>
      <c r="AC3498" s="416" t="e">
        <f t="shared" si="275"/>
        <v>#N/A</v>
      </c>
    </row>
    <row r="3499" ht="22.5" customHeight="1" spans="1:29">
      <c r="A3499" s="421"/>
      <c r="B3499" s="422"/>
      <c r="C3499" s="422"/>
      <c r="D3499" s="421"/>
      <c r="E3499" s="421"/>
      <c r="F3499" s="421"/>
      <c r="G3499" s="421"/>
      <c r="H3499" s="421"/>
      <c r="I3499" s="421"/>
      <c r="J3499" s="421"/>
      <c r="K3499" s="421"/>
      <c r="L3499" s="421"/>
      <c r="M3499" s="421"/>
      <c r="N3499" s="426"/>
      <c r="O3499" s="426"/>
      <c r="P3499" s="427"/>
      <c r="Q3499" s="427"/>
      <c r="R3499" s="426"/>
      <c r="S3499" s="426"/>
      <c r="T3499" s="426"/>
      <c r="U3499" s="426"/>
      <c r="V3499" s="426"/>
      <c r="W3499" s="426"/>
      <c r="X3499" s="427"/>
      <c r="Y3499" s="416" t="e">
        <f t="shared" si="271"/>
        <v>#N/A</v>
      </c>
      <c r="Z3499" s="416" t="e">
        <f t="shared" si="272"/>
        <v>#N/A</v>
      </c>
      <c r="AA3499" s="416" t="str">
        <f t="shared" si="273"/>
        <v/>
      </c>
      <c r="AB3499" s="416" t="e">
        <f t="shared" si="274"/>
        <v>#N/A</v>
      </c>
      <c r="AC3499" s="416" t="e">
        <f t="shared" si="275"/>
        <v>#N/A</v>
      </c>
    </row>
    <row r="3500" ht="22.5" customHeight="1" spans="1:29">
      <c r="A3500" s="421"/>
      <c r="B3500" s="422"/>
      <c r="C3500" s="422"/>
      <c r="D3500" s="421"/>
      <c r="E3500" s="421"/>
      <c r="F3500" s="421"/>
      <c r="G3500" s="421"/>
      <c r="H3500" s="421"/>
      <c r="I3500" s="421"/>
      <c r="J3500" s="421"/>
      <c r="K3500" s="421"/>
      <c r="L3500" s="421"/>
      <c r="M3500" s="421"/>
      <c r="N3500" s="426"/>
      <c r="O3500" s="426"/>
      <c r="P3500" s="427"/>
      <c r="Q3500" s="427"/>
      <c r="R3500" s="426"/>
      <c r="S3500" s="426"/>
      <c r="T3500" s="426"/>
      <c r="U3500" s="426"/>
      <c r="V3500" s="426"/>
      <c r="W3500" s="426"/>
      <c r="X3500" s="427"/>
      <c r="Y3500" s="416" t="e">
        <f t="shared" si="271"/>
        <v>#N/A</v>
      </c>
      <c r="Z3500" s="416" t="e">
        <f t="shared" si="272"/>
        <v>#N/A</v>
      </c>
      <c r="AA3500" s="416" t="str">
        <f t="shared" si="273"/>
        <v/>
      </c>
      <c r="AB3500" s="416" t="e">
        <f t="shared" si="274"/>
        <v>#N/A</v>
      </c>
      <c r="AC3500" s="416" t="e">
        <f t="shared" si="275"/>
        <v>#N/A</v>
      </c>
    </row>
    <row r="3501" ht="22.5" customHeight="1" spans="1:29">
      <c r="A3501" s="421"/>
      <c r="B3501" s="422"/>
      <c r="C3501" s="422"/>
      <c r="D3501" s="421"/>
      <c r="E3501" s="421"/>
      <c r="F3501" s="421"/>
      <c r="G3501" s="421"/>
      <c r="H3501" s="421"/>
      <c r="I3501" s="421"/>
      <c r="J3501" s="421"/>
      <c r="K3501" s="421"/>
      <c r="L3501" s="421"/>
      <c r="M3501" s="421"/>
      <c r="N3501" s="426"/>
      <c r="O3501" s="426"/>
      <c r="P3501" s="427"/>
      <c r="Q3501" s="427"/>
      <c r="R3501" s="426"/>
      <c r="S3501" s="426"/>
      <c r="T3501" s="426"/>
      <c r="U3501" s="426"/>
      <c r="V3501" s="426"/>
      <c r="W3501" s="426"/>
      <c r="X3501" s="427"/>
      <c r="Y3501" s="416" t="e">
        <f t="shared" si="271"/>
        <v>#N/A</v>
      </c>
      <c r="Z3501" s="416" t="e">
        <f t="shared" si="272"/>
        <v>#N/A</v>
      </c>
      <c r="AA3501" s="416" t="str">
        <f t="shared" si="273"/>
        <v/>
      </c>
      <c r="AB3501" s="416" t="e">
        <f t="shared" si="274"/>
        <v>#N/A</v>
      </c>
      <c r="AC3501" s="416" t="e">
        <f t="shared" si="275"/>
        <v>#N/A</v>
      </c>
    </row>
    <row r="3502" ht="22.5" customHeight="1" spans="1:29">
      <c r="A3502" s="421"/>
      <c r="B3502" s="422"/>
      <c r="C3502" s="422"/>
      <c r="D3502" s="421"/>
      <c r="E3502" s="421"/>
      <c r="F3502" s="421"/>
      <c r="G3502" s="421"/>
      <c r="H3502" s="421"/>
      <c r="I3502" s="421"/>
      <c r="J3502" s="421"/>
      <c r="K3502" s="421"/>
      <c r="L3502" s="421"/>
      <c r="M3502" s="421"/>
      <c r="N3502" s="426"/>
      <c r="O3502" s="426"/>
      <c r="P3502" s="427"/>
      <c r="Q3502" s="427"/>
      <c r="R3502" s="426"/>
      <c r="S3502" s="426"/>
      <c r="T3502" s="426"/>
      <c r="U3502" s="426"/>
      <c r="V3502" s="426"/>
      <c r="W3502" s="426"/>
      <c r="X3502" s="427"/>
      <c r="Y3502" s="416" t="e">
        <f t="shared" si="271"/>
        <v>#N/A</v>
      </c>
      <c r="Z3502" s="416" t="e">
        <f t="shared" si="272"/>
        <v>#N/A</v>
      </c>
      <c r="AA3502" s="416" t="str">
        <f t="shared" si="273"/>
        <v/>
      </c>
      <c r="AB3502" s="416" t="e">
        <f t="shared" si="274"/>
        <v>#N/A</v>
      </c>
      <c r="AC3502" s="416" t="e">
        <f t="shared" si="275"/>
        <v>#N/A</v>
      </c>
    </row>
    <row r="3503" ht="22.5" customHeight="1" spans="1:29">
      <c r="A3503" s="421"/>
      <c r="B3503" s="422"/>
      <c r="C3503" s="422"/>
      <c r="D3503" s="421"/>
      <c r="E3503" s="421"/>
      <c r="F3503" s="421"/>
      <c r="G3503" s="421"/>
      <c r="H3503" s="421"/>
      <c r="I3503" s="421"/>
      <c r="J3503" s="421"/>
      <c r="K3503" s="421"/>
      <c r="L3503" s="421"/>
      <c r="M3503" s="421"/>
      <c r="N3503" s="426"/>
      <c r="O3503" s="426"/>
      <c r="P3503" s="427"/>
      <c r="Q3503" s="427"/>
      <c r="R3503" s="426"/>
      <c r="S3503" s="426"/>
      <c r="T3503" s="426"/>
      <c r="U3503" s="426"/>
      <c r="V3503" s="426"/>
      <c r="W3503" s="426"/>
      <c r="X3503" s="427"/>
      <c r="Y3503" s="416" t="e">
        <f t="shared" si="271"/>
        <v>#N/A</v>
      </c>
      <c r="Z3503" s="416" t="e">
        <f t="shared" si="272"/>
        <v>#N/A</v>
      </c>
      <c r="AA3503" s="416" t="str">
        <f t="shared" si="273"/>
        <v/>
      </c>
      <c r="AB3503" s="416" t="e">
        <f t="shared" si="274"/>
        <v>#N/A</v>
      </c>
      <c r="AC3503" s="416" t="e">
        <f t="shared" si="275"/>
        <v>#N/A</v>
      </c>
    </row>
    <row r="3504" ht="22.5" customHeight="1" spans="1:29">
      <c r="A3504" s="421"/>
      <c r="B3504" s="422"/>
      <c r="C3504" s="422"/>
      <c r="D3504" s="421"/>
      <c r="E3504" s="421"/>
      <c r="F3504" s="421"/>
      <c r="G3504" s="421"/>
      <c r="H3504" s="421"/>
      <c r="I3504" s="421"/>
      <c r="J3504" s="421"/>
      <c r="K3504" s="421"/>
      <c r="L3504" s="421"/>
      <c r="M3504" s="421"/>
      <c r="N3504" s="426"/>
      <c r="O3504" s="426"/>
      <c r="P3504" s="427"/>
      <c r="Q3504" s="427"/>
      <c r="R3504" s="426"/>
      <c r="S3504" s="426"/>
      <c r="T3504" s="426"/>
      <c r="U3504" s="426"/>
      <c r="V3504" s="426"/>
      <c r="W3504" s="426"/>
      <c r="X3504" s="427"/>
      <c r="Y3504" s="416" t="e">
        <f t="shared" si="271"/>
        <v>#N/A</v>
      </c>
      <c r="Z3504" s="416" t="e">
        <f t="shared" si="272"/>
        <v>#N/A</v>
      </c>
      <c r="AA3504" s="416" t="str">
        <f t="shared" si="273"/>
        <v/>
      </c>
      <c r="AB3504" s="416" t="e">
        <f t="shared" si="274"/>
        <v>#N/A</v>
      </c>
      <c r="AC3504" s="416" t="e">
        <f t="shared" si="275"/>
        <v>#N/A</v>
      </c>
    </row>
    <row r="3505" ht="22.5" customHeight="1" spans="1:29">
      <c r="A3505" s="421"/>
      <c r="B3505" s="422"/>
      <c r="C3505" s="422"/>
      <c r="D3505" s="421"/>
      <c r="E3505" s="421"/>
      <c r="F3505" s="421"/>
      <c r="G3505" s="421"/>
      <c r="H3505" s="421"/>
      <c r="I3505" s="421"/>
      <c r="J3505" s="421"/>
      <c r="K3505" s="421"/>
      <c r="L3505" s="421"/>
      <c r="M3505" s="421"/>
      <c r="N3505" s="426"/>
      <c r="O3505" s="426"/>
      <c r="P3505" s="427"/>
      <c r="Q3505" s="427"/>
      <c r="R3505" s="426"/>
      <c r="S3505" s="426"/>
      <c r="T3505" s="426"/>
      <c r="U3505" s="426"/>
      <c r="V3505" s="426"/>
      <c r="W3505" s="426"/>
      <c r="X3505" s="427"/>
      <c r="Y3505" s="416" t="e">
        <f t="shared" si="271"/>
        <v>#N/A</v>
      </c>
      <c r="Z3505" s="416" t="e">
        <f t="shared" si="272"/>
        <v>#N/A</v>
      </c>
      <c r="AA3505" s="416" t="str">
        <f t="shared" si="273"/>
        <v/>
      </c>
      <c r="AB3505" s="416" t="e">
        <f t="shared" si="274"/>
        <v>#N/A</v>
      </c>
      <c r="AC3505" s="416" t="e">
        <f t="shared" si="275"/>
        <v>#N/A</v>
      </c>
    </row>
    <row r="3506" ht="22.5" customHeight="1" spans="1:29">
      <c r="A3506" s="421"/>
      <c r="B3506" s="422"/>
      <c r="C3506" s="422"/>
      <c r="D3506" s="421"/>
      <c r="E3506" s="421"/>
      <c r="F3506" s="421"/>
      <c r="G3506" s="421"/>
      <c r="H3506" s="421"/>
      <c r="I3506" s="421"/>
      <c r="J3506" s="421"/>
      <c r="K3506" s="421"/>
      <c r="L3506" s="421"/>
      <c r="M3506" s="421"/>
      <c r="N3506" s="426"/>
      <c r="O3506" s="426"/>
      <c r="P3506" s="427"/>
      <c r="Q3506" s="427"/>
      <c r="R3506" s="426"/>
      <c r="S3506" s="426"/>
      <c r="T3506" s="426"/>
      <c r="U3506" s="426"/>
      <c r="V3506" s="426"/>
      <c r="W3506" s="426"/>
      <c r="X3506" s="427"/>
      <c r="Y3506" s="416" t="e">
        <f t="shared" si="271"/>
        <v>#N/A</v>
      </c>
      <c r="Z3506" s="416" t="e">
        <f t="shared" si="272"/>
        <v>#N/A</v>
      </c>
      <c r="AA3506" s="416" t="str">
        <f t="shared" si="273"/>
        <v/>
      </c>
      <c r="AB3506" s="416" t="e">
        <f t="shared" si="274"/>
        <v>#N/A</v>
      </c>
      <c r="AC3506" s="416" t="e">
        <f t="shared" si="275"/>
        <v>#N/A</v>
      </c>
    </row>
    <row r="3507" ht="22.5" customHeight="1" spans="1:29">
      <c r="A3507" s="421"/>
      <c r="B3507" s="422"/>
      <c r="C3507" s="422"/>
      <c r="D3507" s="421"/>
      <c r="E3507" s="421"/>
      <c r="F3507" s="421"/>
      <c r="G3507" s="421"/>
      <c r="H3507" s="421"/>
      <c r="I3507" s="421"/>
      <c r="J3507" s="421"/>
      <c r="K3507" s="421"/>
      <c r="L3507" s="421"/>
      <c r="M3507" s="421"/>
      <c r="N3507" s="426"/>
      <c r="O3507" s="426"/>
      <c r="P3507" s="427"/>
      <c r="Q3507" s="427"/>
      <c r="R3507" s="426"/>
      <c r="S3507" s="426"/>
      <c r="T3507" s="426"/>
      <c r="U3507" s="426"/>
      <c r="V3507" s="426"/>
      <c r="W3507" s="426"/>
      <c r="X3507" s="427"/>
      <c r="Y3507" s="416" t="e">
        <f t="shared" si="271"/>
        <v>#N/A</v>
      </c>
      <c r="Z3507" s="416" t="e">
        <f t="shared" si="272"/>
        <v>#N/A</v>
      </c>
      <c r="AA3507" s="416" t="str">
        <f t="shared" si="273"/>
        <v/>
      </c>
      <c r="AB3507" s="416" t="e">
        <f t="shared" si="274"/>
        <v>#N/A</v>
      </c>
      <c r="AC3507" s="416" t="e">
        <f t="shared" si="275"/>
        <v>#N/A</v>
      </c>
    </row>
    <row r="3508" ht="22.5" customHeight="1" spans="1:29">
      <c r="A3508" s="421"/>
      <c r="B3508" s="422"/>
      <c r="C3508" s="422"/>
      <c r="D3508" s="421"/>
      <c r="E3508" s="421"/>
      <c r="F3508" s="421"/>
      <c r="G3508" s="421"/>
      <c r="H3508" s="421"/>
      <c r="I3508" s="421"/>
      <c r="J3508" s="421"/>
      <c r="K3508" s="421"/>
      <c r="L3508" s="421"/>
      <c r="M3508" s="421"/>
      <c r="N3508" s="426"/>
      <c r="O3508" s="426"/>
      <c r="P3508" s="427"/>
      <c r="Q3508" s="427"/>
      <c r="R3508" s="426"/>
      <c r="S3508" s="426"/>
      <c r="T3508" s="426"/>
      <c r="U3508" s="426"/>
      <c r="V3508" s="426"/>
      <c r="W3508" s="426"/>
      <c r="X3508" s="427"/>
      <c r="Y3508" s="416" t="e">
        <f t="shared" si="271"/>
        <v>#N/A</v>
      </c>
      <c r="Z3508" s="416" t="e">
        <f t="shared" si="272"/>
        <v>#N/A</v>
      </c>
      <c r="AA3508" s="416" t="str">
        <f t="shared" si="273"/>
        <v/>
      </c>
      <c r="AB3508" s="416" t="e">
        <f t="shared" si="274"/>
        <v>#N/A</v>
      </c>
      <c r="AC3508" s="416" t="e">
        <f t="shared" si="275"/>
        <v>#N/A</v>
      </c>
    </row>
    <row r="3509" ht="22.5" customHeight="1" spans="1:29">
      <c r="A3509" s="421"/>
      <c r="B3509" s="422"/>
      <c r="C3509" s="422"/>
      <c r="D3509" s="421"/>
      <c r="E3509" s="421"/>
      <c r="F3509" s="421"/>
      <c r="G3509" s="421"/>
      <c r="H3509" s="421"/>
      <c r="I3509" s="421"/>
      <c r="J3509" s="421"/>
      <c r="K3509" s="421"/>
      <c r="L3509" s="421"/>
      <c r="M3509" s="421"/>
      <c r="N3509" s="426"/>
      <c r="O3509" s="426"/>
      <c r="P3509" s="427"/>
      <c r="Q3509" s="427"/>
      <c r="R3509" s="426"/>
      <c r="S3509" s="426"/>
      <c r="T3509" s="426"/>
      <c r="U3509" s="426"/>
      <c r="V3509" s="426"/>
      <c r="W3509" s="426"/>
      <c r="X3509" s="427"/>
      <c r="Y3509" s="416" t="e">
        <f t="shared" si="271"/>
        <v>#N/A</v>
      </c>
      <c r="Z3509" s="416" t="e">
        <f t="shared" si="272"/>
        <v>#N/A</v>
      </c>
      <c r="AA3509" s="416" t="str">
        <f t="shared" si="273"/>
        <v/>
      </c>
      <c r="AB3509" s="416" t="e">
        <f t="shared" si="274"/>
        <v>#N/A</v>
      </c>
      <c r="AC3509" s="416" t="e">
        <f t="shared" si="275"/>
        <v>#N/A</v>
      </c>
    </row>
    <row r="3510" ht="22.5" customHeight="1" spans="1:29">
      <c r="A3510" s="421"/>
      <c r="B3510" s="422"/>
      <c r="C3510" s="422"/>
      <c r="D3510" s="421"/>
      <c r="E3510" s="421"/>
      <c r="F3510" s="421"/>
      <c r="G3510" s="421"/>
      <c r="H3510" s="421"/>
      <c r="I3510" s="421"/>
      <c r="J3510" s="421"/>
      <c r="K3510" s="421"/>
      <c r="L3510" s="421"/>
      <c r="M3510" s="421"/>
      <c r="N3510" s="426"/>
      <c r="O3510" s="426"/>
      <c r="P3510" s="427"/>
      <c r="Q3510" s="427"/>
      <c r="R3510" s="426"/>
      <c r="S3510" s="426"/>
      <c r="T3510" s="426"/>
      <c r="U3510" s="426"/>
      <c r="V3510" s="426"/>
      <c r="W3510" s="426"/>
      <c r="X3510" s="427"/>
      <c r="Y3510" s="416" t="e">
        <f t="shared" si="271"/>
        <v>#N/A</v>
      </c>
      <c r="Z3510" s="416" t="e">
        <f t="shared" si="272"/>
        <v>#N/A</v>
      </c>
      <c r="AA3510" s="416" t="str">
        <f t="shared" si="273"/>
        <v/>
      </c>
      <c r="AB3510" s="416" t="e">
        <f t="shared" si="274"/>
        <v>#N/A</v>
      </c>
      <c r="AC3510" s="416" t="e">
        <f t="shared" si="275"/>
        <v>#N/A</v>
      </c>
    </row>
    <row r="3511" ht="22.5" customHeight="1" spans="1:29">
      <c r="A3511" s="421"/>
      <c r="B3511" s="422"/>
      <c r="C3511" s="422"/>
      <c r="D3511" s="421"/>
      <c r="E3511" s="421"/>
      <c r="F3511" s="421"/>
      <c r="G3511" s="421"/>
      <c r="H3511" s="421"/>
      <c r="I3511" s="421"/>
      <c r="J3511" s="421"/>
      <c r="K3511" s="421"/>
      <c r="L3511" s="421"/>
      <c r="M3511" s="421"/>
      <c r="N3511" s="426"/>
      <c r="O3511" s="426"/>
      <c r="P3511" s="427"/>
      <c r="Q3511" s="427"/>
      <c r="R3511" s="426"/>
      <c r="S3511" s="426"/>
      <c r="T3511" s="426"/>
      <c r="U3511" s="426"/>
      <c r="V3511" s="426"/>
      <c r="W3511" s="426"/>
      <c r="X3511" s="427"/>
      <c r="Y3511" s="416" t="e">
        <f t="shared" si="271"/>
        <v>#N/A</v>
      </c>
      <c r="Z3511" s="416" t="e">
        <f t="shared" si="272"/>
        <v>#N/A</v>
      </c>
      <c r="AA3511" s="416" t="str">
        <f t="shared" si="273"/>
        <v/>
      </c>
      <c r="AB3511" s="416" t="e">
        <f t="shared" si="274"/>
        <v>#N/A</v>
      </c>
      <c r="AC3511" s="416" t="e">
        <f t="shared" si="275"/>
        <v>#N/A</v>
      </c>
    </row>
    <row r="3512" ht="22.5" customHeight="1" spans="1:29">
      <c r="A3512" s="421"/>
      <c r="B3512" s="422"/>
      <c r="C3512" s="422"/>
      <c r="D3512" s="421"/>
      <c r="E3512" s="421"/>
      <c r="F3512" s="421"/>
      <c r="G3512" s="421"/>
      <c r="H3512" s="421"/>
      <c r="I3512" s="421"/>
      <c r="J3512" s="421"/>
      <c r="K3512" s="421"/>
      <c r="L3512" s="421"/>
      <c r="M3512" s="421"/>
      <c r="N3512" s="426"/>
      <c r="O3512" s="426"/>
      <c r="P3512" s="427"/>
      <c r="Q3512" s="427"/>
      <c r="R3512" s="426"/>
      <c r="S3512" s="426"/>
      <c r="T3512" s="426"/>
      <c r="U3512" s="426"/>
      <c r="V3512" s="426"/>
      <c r="W3512" s="426"/>
      <c r="X3512" s="427"/>
      <c r="Y3512" s="416" t="e">
        <f t="shared" si="271"/>
        <v>#N/A</v>
      </c>
      <c r="Z3512" s="416" t="e">
        <f t="shared" si="272"/>
        <v>#N/A</v>
      </c>
      <c r="AA3512" s="416" t="str">
        <f t="shared" si="273"/>
        <v/>
      </c>
      <c r="AB3512" s="416" t="e">
        <f t="shared" si="274"/>
        <v>#N/A</v>
      </c>
      <c r="AC3512" s="416" t="e">
        <f t="shared" si="275"/>
        <v>#N/A</v>
      </c>
    </row>
    <row r="3513" ht="22.5" customHeight="1" spans="1:29">
      <c r="A3513" s="421"/>
      <c r="B3513" s="422"/>
      <c r="C3513" s="422"/>
      <c r="D3513" s="421"/>
      <c r="E3513" s="421"/>
      <c r="F3513" s="421"/>
      <c r="G3513" s="421"/>
      <c r="H3513" s="421"/>
      <c r="I3513" s="421"/>
      <c r="J3513" s="421"/>
      <c r="K3513" s="421"/>
      <c r="L3513" s="421"/>
      <c r="M3513" s="421"/>
      <c r="N3513" s="426"/>
      <c r="O3513" s="426"/>
      <c r="P3513" s="427"/>
      <c r="Q3513" s="427"/>
      <c r="R3513" s="426"/>
      <c r="S3513" s="426"/>
      <c r="T3513" s="426"/>
      <c r="U3513" s="426"/>
      <c r="V3513" s="426"/>
      <c r="W3513" s="426"/>
      <c r="X3513" s="427"/>
      <c r="Y3513" s="416" t="e">
        <f t="shared" si="271"/>
        <v>#N/A</v>
      </c>
      <c r="Z3513" s="416" t="e">
        <f t="shared" si="272"/>
        <v>#N/A</v>
      </c>
      <c r="AA3513" s="416" t="str">
        <f t="shared" si="273"/>
        <v/>
      </c>
      <c r="AB3513" s="416" t="e">
        <f t="shared" si="274"/>
        <v>#N/A</v>
      </c>
      <c r="AC3513" s="416" t="e">
        <f t="shared" si="275"/>
        <v>#N/A</v>
      </c>
    </row>
    <row r="3514" ht="22.5" customHeight="1" spans="1:29">
      <c r="A3514" s="421"/>
      <c r="B3514" s="422"/>
      <c r="C3514" s="422"/>
      <c r="D3514" s="421"/>
      <c r="E3514" s="421"/>
      <c r="F3514" s="421"/>
      <c r="G3514" s="421"/>
      <c r="H3514" s="421"/>
      <c r="I3514" s="421"/>
      <c r="J3514" s="421"/>
      <c r="K3514" s="421"/>
      <c r="L3514" s="421"/>
      <c r="M3514" s="421"/>
      <c r="N3514" s="426"/>
      <c r="O3514" s="426"/>
      <c r="P3514" s="427"/>
      <c r="Q3514" s="427"/>
      <c r="R3514" s="426"/>
      <c r="S3514" s="426"/>
      <c r="T3514" s="426"/>
      <c r="U3514" s="426"/>
      <c r="V3514" s="426"/>
      <c r="W3514" s="426"/>
      <c r="X3514" s="427"/>
      <c r="Y3514" s="416" t="e">
        <f t="shared" si="271"/>
        <v>#N/A</v>
      </c>
      <c r="Z3514" s="416" t="e">
        <f t="shared" si="272"/>
        <v>#N/A</v>
      </c>
      <c r="AA3514" s="416" t="str">
        <f t="shared" si="273"/>
        <v/>
      </c>
      <c r="AB3514" s="416" t="e">
        <f t="shared" si="274"/>
        <v>#N/A</v>
      </c>
      <c r="AC3514" s="416" t="e">
        <f t="shared" si="275"/>
        <v>#N/A</v>
      </c>
    </row>
    <row r="3515" ht="22.5" customHeight="1" spans="1:29">
      <c r="A3515" s="421"/>
      <c r="B3515" s="422"/>
      <c r="C3515" s="422"/>
      <c r="D3515" s="421"/>
      <c r="E3515" s="421"/>
      <c r="F3515" s="421"/>
      <c r="G3515" s="421"/>
      <c r="H3515" s="421"/>
      <c r="I3515" s="421"/>
      <c r="J3515" s="421"/>
      <c r="K3515" s="421"/>
      <c r="L3515" s="421"/>
      <c r="M3515" s="421"/>
      <c r="N3515" s="426"/>
      <c r="O3515" s="426"/>
      <c r="P3515" s="427"/>
      <c r="Q3515" s="427"/>
      <c r="R3515" s="426"/>
      <c r="S3515" s="426"/>
      <c r="T3515" s="426"/>
      <c r="U3515" s="426"/>
      <c r="V3515" s="426"/>
      <c r="W3515" s="426"/>
      <c r="X3515" s="427"/>
      <c r="Y3515" s="416" t="e">
        <f t="shared" si="271"/>
        <v>#N/A</v>
      </c>
      <c r="Z3515" s="416" t="e">
        <f t="shared" si="272"/>
        <v>#N/A</v>
      </c>
      <c r="AA3515" s="416" t="str">
        <f t="shared" si="273"/>
        <v/>
      </c>
      <c r="AB3515" s="416" t="e">
        <f t="shared" si="274"/>
        <v>#N/A</v>
      </c>
      <c r="AC3515" s="416" t="e">
        <f t="shared" si="275"/>
        <v>#N/A</v>
      </c>
    </row>
    <row r="3516" ht="22.5" customHeight="1" spans="1:29">
      <c r="A3516" s="421"/>
      <c r="B3516" s="422"/>
      <c r="C3516" s="422"/>
      <c r="D3516" s="421"/>
      <c r="E3516" s="421"/>
      <c r="F3516" s="421"/>
      <c r="G3516" s="421"/>
      <c r="H3516" s="421"/>
      <c r="I3516" s="421"/>
      <c r="J3516" s="421"/>
      <c r="K3516" s="421"/>
      <c r="L3516" s="421"/>
      <c r="M3516" s="421"/>
      <c r="N3516" s="426"/>
      <c r="O3516" s="426"/>
      <c r="P3516" s="427"/>
      <c r="Q3516" s="427"/>
      <c r="R3516" s="426"/>
      <c r="S3516" s="426"/>
      <c r="T3516" s="426"/>
      <c r="U3516" s="426"/>
      <c r="V3516" s="426"/>
      <c r="W3516" s="426"/>
      <c r="X3516" s="427"/>
      <c r="Y3516" s="416" t="e">
        <f t="shared" si="271"/>
        <v>#N/A</v>
      </c>
      <c r="Z3516" s="416" t="e">
        <f t="shared" si="272"/>
        <v>#N/A</v>
      </c>
      <c r="AA3516" s="416" t="str">
        <f t="shared" si="273"/>
        <v/>
      </c>
      <c r="AB3516" s="416" t="e">
        <f t="shared" si="274"/>
        <v>#N/A</v>
      </c>
      <c r="AC3516" s="416" t="e">
        <f t="shared" si="275"/>
        <v>#N/A</v>
      </c>
    </row>
    <row r="3517" ht="22.5" customHeight="1" spans="1:29">
      <c r="A3517" s="421"/>
      <c r="B3517" s="422"/>
      <c r="C3517" s="422"/>
      <c r="D3517" s="421"/>
      <c r="E3517" s="421"/>
      <c r="F3517" s="421"/>
      <c r="G3517" s="421"/>
      <c r="H3517" s="421"/>
      <c r="I3517" s="421"/>
      <c r="J3517" s="421"/>
      <c r="K3517" s="421"/>
      <c r="L3517" s="421"/>
      <c r="M3517" s="421"/>
      <c r="N3517" s="426"/>
      <c r="O3517" s="426"/>
      <c r="P3517" s="427"/>
      <c r="Q3517" s="427"/>
      <c r="R3517" s="426"/>
      <c r="S3517" s="426"/>
      <c r="T3517" s="426"/>
      <c r="U3517" s="426"/>
      <c r="V3517" s="426"/>
      <c r="W3517" s="426"/>
      <c r="X3517" s="427"/>
      <c r="Y3517" s="416" t="e">
        <f t="shared" si="271"/>
        <v>#N/A</v>
      </c>
      <c r="Z3517" s="416" t="e">
        <f t="shared" si="272"/>
        <v>#N/A</v>
      </c>
      <c r="AA3517" s="416" t="str">
        <f t="shared" si="273"/>
        <v/>
      </c>
      <c r="AB3517" s="416" t="e">
        <f t="shared" si="274"/>
        <v>#N/A</v>
      </c>
      <c r="AC3517" s="416" t="e">
        <f t="shared" si="275"/>
        <v>#N/A</v>
      </c>
    </row>
    <row r="3518" ht="22.5" customHeight="1" spans="1:29">
      <c r="A3518" s="421"/>
      <c r="B3518" s="422"/>
      <c r="C3518" s="422"/>
      <c r="D3518" s="421"/>
      <c r="E3518" s="421"/>
      <c r="F3518" s="421"/>
      <c r="G3518" s="421"/>
      <c r="H3518" s="421"/>
      <c r="I3518" s="421"/>
      <c r="J3518" s="421"/>
      <c r="K3518" s="421"/>
      <c r="L3518" s="421"/>
      <c r="M3518" s="421"/>
      <c r="N3518" s="426"/>
      <c r="O3518" s="426"/>
      <c r="P3518" s="427"/>
      <c r="Q3518" s="427"/>
      <c r="R3518" s="426"/>
      <c r="S3518" s="426"/>
      <c r="T3518" s="426"/>
      <c r="U3518" s="426"/>
      <c r="V3518" s="426"/>
      <c r="W3518" s="426"/>
      <c r="X3518" s="427"/>
      <c r="Y3518" s="416" t="e">
        <f t="shared" si="271"/>
        <v>#N/A</v>
      </c>
      <c r="Z3518" s="416" t="e">
        <f t="shared" si="272"/>
        <v>#N/A</v>
      </c>
      <c r="AA3518" s="416" t="str">
        <f t="shared" si="273"/>
        <v/>
      </c>
      <c r="AB3518" s="416" t="e">
        <f t="shared" si="274"/>
        <v>#N/A</v>
      </c>
      <c r="AC3518" s="416" t="e">
        <f t="shared" si="275"/>
        <v>#N/A</v>
      </c>
    </row>
    <row r="3519" ht="22.5" customHeight="1" spans="1:29">
      <c r="A3519" s="421"/>
      <c r="B3519" s="422"/>
      <c r="C3519" s="422"/>
      <c r="D3519" s="421"/>
      <c r="E3519" s="421"/>
      <c r="F3519" s="421"/>
      <c r="G3519" s="421"/>
      <c r="H3519" s="421"/>
      <c r="I3519" s="421"/>
      <c r="J3519" s="421"/>
      <c r="K3519" s="421"/>
      <c r="L3519" s="421"/>
      <c r="M3519" s="421"/>
      <c r="N3519" s="426"/>
      <c r="O3519" s="426"/>
      <c r="P3519" s="427"/>
      <c r="Q3519" s="427"/>
      <c r="R3519" s="426"/>
      <c r="S3519" s="426"/>
      <c r="T3519" s="426"/>
      <c r="U3519" s="426"/>
      <c r="V3519" s="426"/>
      <c r="W3519" s="426"/>
      <c r="X3519" s="427"/>
      <c r="Y3519" s="416" t="e">
        <f t="shared" si="271"/>
        <v>#N/A</v>
      </c>
      <c r="Z3519" s="416" t="e">
        <f t="shared" si="272"/>
        <v>#N/A</v>
      </c>
      <c r="AA3519" s="416" t="str">
        <f t="shared" si="273"/>
        <v/>
      </c>
      <c r="AB3519" s="416" t="e">
        <f t="shared" si="274"/>
        <v>#N/A</v>
      </c>
      <c r="AC3519" s="416" t="e">
        <f t="shared" si="275"/>
        <v>#N/A</v>
      </c>
    </row>
    <row r="3520" ht="22.5" customHeight="1" spans="1:29">
      <c r="A3520" s="421"/>
      <c r="B3520" s="422"/>
      <c r="C3520" s="422"/>
      <c r="D3520" s="421"/>
      <c r="E3520" s="421"/>
      <c r="F3520" s="421"/>
      <c r="G3520" s="421"/>
      <c r="H3520" s="421"/>
      <c r="I3520" s="421"/>
      <c r="J3520" s="421"/>
      <c r="K3520" s="421"/>
      <c r="L3520" s="421"/>
      <c r="M3520" s="421"/>
      <c r="N3520" s="426"/>
      <c r="O3520" s="426"/>
      <c r="P3520" s="427"/>
      <c r="Q3520" s="427"/>
      <c r="R3520" s="426"/>
      <c r="S3520" s="426"/>
      <c r="T3520" s="426"/>
      <c r="U3520" s="426"/>
      <c r="V3520" s="426"/>
      <c r="W3520" s="426"/>
      <c r="X3520" s="427"/>
      <c r="Y3520" s="416" t="e">
        <f t="shared" si="271"/>
        <v>#N/A</v>
      </c>
      <c r="Z3520" s="416" t="e">
        <f t="shared" si="272"/>
        <v>#N/A</v>
      </c>
      <c r="AA3520" s="416" t="str">
        <f t="shared" si="273"/>
        <v/>
      </c>
      <c r="AB3520" s="416" t="e">
        <f t="shared" si="274"/>
        <v>#N/A</v>
      </c>
      <c r="AC3520" s="416" t="e">
        <f t="shared" si="275"/>
        <v>#N/A</v>
      </c>
    </row>
    <row r="3521" ht="22.5" customHeight="1" spans="1:29">
      <c r="A3521" s="421"/>
      <c r="B3521" s="422"/>
      <c r="C3521" s="422"/>
      <c r="D3521" s="421"/>
      <c r="E3521" s="421"/>
      <c r="F3521" s="421"/>
      <c r="G3521" s="421"/>
      <c r="H3521" s="421"/>
      <c r="I3521" s="421"/>
      <c r="J3521" s="421"/>
      <c r="K3521" s="421"/>
      <c r="L3521" s="421"/>
      <c r="M3521" s="421"/>
      <c r="N3521" s="426"/>
      <c r="O3521" s="426"/>
      <c r="P3521" s="427"/>
      <c r="Q3521" s="427"/>
      <c r="R3521" s="426"/>
      <c r="S3521" s="426"/>
      <c r="T3521" s="426"/>
      <c r="U3521" s="426"/>
      <c r="V3521" s="426"/>
      <c r="W3521" s="426"/>
      <c r="X3521" s="427"/>
      <c r="Y3521" s="416" t="e">
        <f t="shared" si="271"/>
        <v>#N/A</v>
      </c>
      <c r="Z3521" s="416" t="e">
        <f t="shared" si="272"/>
        <v>#N/A</v>
      </c>
      <c r="AA3521" s="416" t="str">
        <f t="shared" si="273"/>
        <v/>
      </c>
      <c r="AB3521" s="416" t="e">
        <f t="shared" si="274"/>
        <v>#N/A</v>
      </c>
      <c r="AC3521" s="416" t="e">
        <f t="shared" si="275"/>
        <v>#N/A</v>
      </c>
    </row>
    <row r="3522" ht="22.5" customHeight="1" spans="1:29">
      <c r="A3522" s="421"/>
      <c r="B3522" s="422"/>
      <c r="C3522" s="422"/>
      <c r="D3522" s="421"/>
      <c r="E3522" s="421"/>
      <c r="F3522" s="421"/>
      <c r="G3522" s="421"/>
      <c r="H3522" s="421"/>
      <c r="I3522" s="421"/>
      <c r="J3522" s="421"/>
      <c r="K3522" s="421"/>
      <c r="L3522" s="421"/>
      <c r="M3522" s="421"/>
      <c r="N3522" s="426"/>
      <c r="O3522" s="426"/>
      <c r="P3522" s="427"/>
      <c r="Q3522" s="427"/>
      <c r="R3522" s="426"/>
      <c r="S3522" s="426"/>
      <c r="T3522" s="426"/>
      <c r="U3522" s="426"/>
      <c r="V3522" s="426"/>
      <c r="W3522" s="426"/>
      <c r="X3522" s="427"/>
      <c r="Y3522" s="416" t="e">
        <f t="shared" si="271"/>
        <v>#N/A</v>
      </c>
      <c r="Z3522" s="416" t="e">
        <f t="shared" si="272"/>
        <v>#N/A</v>
      </c>
      <c r="AA3522" s="416" t="str">
        <f t="shared" si="273"/>
        <v/>
      </c>
      <c r="AB3522" s="416" t="e">
        <f t="shared" si="274"/>
        <v>#N/A</v>
      </c>
      <c r="AC3522" s="416" t="e">
        <f t="shared" si="275"/>
        <v>#N/A</v>
      </c>
    </row>
    <row r="3523" ht="22.5" customHeight="1" spans="1:29">
      <c r="A3523" s="421"/>
      <c r="B3523" s="422"/>
      <c r="C3523" s="422"/>
      <c r="D3523" s="421"/>
      <c r="E3523" s="421"/>
      <c r="F3523" s="421"/>
      <c r="G3523" s="421"/>
      <c r="H3523" s="421"/>
      <c r="I3523" s="421"/>
      <c r="J3523" s="421"/>
      <c r="K3523" s="421"/>
      <c r="L3523" s="421"/>
      <c r="M3523" s="421"/>
      <c r="N3523" s="426"/>
      <c r="O3523" s="426"/>
      <c r="P3523" s="427"/>
      <c r="Q3523" s="427"/>
      <c r="R3523" s="426"/>
      <c r="S3523" s="426"/>
      <c r="T3523" s="426"/>
      <c r="U3523" s="426"/>
      <c r="V3523" s="426"/>
      <c r="W3523" s="426"/>
      <c r="X3523" s="427"/>
      <c r="Y3523" s="416" t="e">
        <f t="shared" si="271"/>
        <v>#N/A</v>
      </c>
      <c r="Z3523" s="416" t="e">
        <f t="shared" si="272"/>
        <v>#N/A</v>
      </c>
      <c r="AA3523" s="416" t="str">
        <f t="shared" si="273"/>
        <v/>
      </c>
      <c r="AB3523" s="416" t="e">
        <f t="shared" si="274"/>
        <v>#N/A</v>
      </c>
      <c r="AC3523" s="416" t="e">
        <f t="shared" si="275"/>
        <v>#N/A</v>
      </c>
    </row>
    <row r="3524" ht="22.5" customHeight="1" spans="1:29">
      <c r="A3524" s="421"/>
      <c r="B3524" s="422"/>
      <c r="C3524" s="422"/>
      <c r="D3524" s="421"/>
      <c r="E3524" s="421"/>
      <c r="F3524" s="421"/>
      <c r="G3524" s="421"/>
      <c r="H3524" s="421"/>
      <c r="I3524" s="421"/>
      <c r="J3524" s="421"/>
      <c r="K3524" s="421"/>
      <c r="L3524" s="421"/>
      <c r="M3524" s="421"/>
      <c r="N3524" s="426"/>
      <c r="O3524" s="426"/>
      <c r="P3524" s="427"/>
      <c r="Q3524" s="427"/>
      <c r="R3524" s="426"/>
      <c r="S3524" s="426"/>
      <c r="T3524" s="426"/>
      <c r="U3524" s="426"/>
      <c r="V3524" s="426"/>
      <c r="W3524" s="426"/>
      <c r="X3524" s="427"/>
      <c r="Y3524" s="416" t="e">
        <f t="shared" si="271"/>
        <v>#N/A</v>
      </c>
      <c r="Z3524" s="416" t="e">
        <f t="shared" si="272"/>
        <v>#N/A</v>
      </c>
      <c r="AA3524" s="416" t="str">
        <f t="shared" si="273"/>
        <v/>
      </c>
      <c r="AB3524" s="416" t="e">
        <f t="shared" si="274"/>
        <v>#N/A</v>
      </c>
      <c r="AC3524" s="416" t="e">
        <f t="shared" si="275"/>
        <v>#N/A</v>
      </c>
    </row>
    <row r="3525" ht="22.5" customHeight="1" spans="1:29">
      <c r="A3525" s="421"/>
      <c r="B3525" s="422"/>
      <c r="C3525" s="422"/>
      <c r="D3525" s="421"/>
      <c r="E3525" s="421"/>
      <c r="F3525" s="421"/>
      <c r="G3525" s="421"/>
      <c r="H3525" s="421"/>
      <c r="I3525" s="421"/>
      <c r="J3525" s="421"/>
      <c r="K3525" s="421"/>
      <c r="L3525" s="421"/>
      <c r="M3525" s="421"/>
      <c r="N3525" s="426"/>
      <c r="O3525" s="426"/>
      <c r="P3525" s="427"/>
      <c r="Q3525" s="427"/>
      <c r="R3525" s="426"/>
      <c r="S3525" s="426"/>
      <c r="T3525" s="426"/>
      <c r="U3525" s="426"/>
      <c r="V3525" s="426"/>
      <c r="W3525" s="426"/>
      <c r="X3525" s="427"/>
      <c r="Y3525" s="416" t="e">
        <f t="shared" si="271"/>
        <v>#N/A</v>
      </c>
      <c r="Z3525" s="416" t="e">
        <f t="shared" si="272"/>
        <v>#N/A</v>
      </c>
      <c r="AA3525" s="416" t="str">
        <f t="shared" si="273"/>
        <v/>
      </c>
      <c r="AB3525" s="416" t="e">
        <f t="shared" si="274"/>
        <v>#N/A</v>
      </c>
      <c r="AC3525" s="416" t="e">
        <f t="shared" si="275"/>
        <v>#N/A</v>
      </c>
    </row>
    <row r="3526" ht="22.5" customHeight="1" spans="1:29">
      <c r="A3526" s="421"/>
      <c r="B3526" s="422"/>
      <c r="C3526" s="422"/>
      <c r="D3526" s="421"/>
      <c r="E3526" s="421"/>
      <c r="F3526" s="421"/>
      <c r="G3526" s="421"/>
      <c r="H3526" s="421"/>
      <c r="I3526" s="421"/>
      <c r="J3526" s="421"/>
      <c r="K3526" s="421"/>
      <c r="L3526" s="421"/>
      <c r="M3526" s="421"/>
      <c r="N3526" s="426"/>
      <c r="O3526" s="426"/>
      <c r="P3526" s="427"/>
      <c r="Q3526" s="427"/>
      <c r="R3526" s="426"/>
      <c r="S3526" s="426"/>
      <c r="T3526" s="426"/>
      <c r="U3526" s="426"/>
      <c r="V3526" s="426"/>
      <c r="W3526" s="426"/>
      <c r="X3526" s="427"/>
      <c r="Y3526" s="416" t="e">
        <f t="shared" si="271"/>
        <v>#N/A</v>
      </c>
      <c r="Z3526" s="416" t="e">
        <f t="shared" si="272"/>
        <v>#N/A</v>
      </c>
      <c r="AA3526" s="416" t="str">
        <f t="shared" si="273"/>
        <v/>
      </c>
      <c r="AB3526" s="416" t="e">
        <f t="shared" si="274"/>
        <v>#N/A</v>
      </c>
      <c r="AC3526" s="416" t="e">
        <f t="shared" si="275"/>
        <v>#N/A</v>
      </c>
    </row>
    <row r="3527" ht="22.5" customHeight="1" spans="1:29">
      <c r="A3527" s="421"/>
      <c r="B3527" s="422"/>
      <c r="C3527" s="422"/>
      <c r="D3527" s="421"/>
      <c r="E3527" s="421"/>
      <c r="F3527" s="421"/>
      <c r="G3527" s="421"/>
      <c r="H3527" s="421"/>
      <c r="I3527" s="421"/>
      <c r="J3527" s="421"/>
      <c r="K3527" s="421"/>
      <c r="L3527" s="421"/>
      <c r="M3527" s="421"/>
      <c r="N3527" s="426"/>
      <c r="O3527" s="426"/>
      <c r="P3527" s="427"/>
      <c r="Q3527" s="427"/>
      <c r="R3527" s="426"/>
      <c r="S3527" s="426"/>
      <c r="T3527" s="426"/>
      <c r="U3527" s="426"/>
      <c r="V3527" s="426"/>
      <c r="W3527" s="426"/>
      <c r="X3527" s="427"/>
      <c r="Y3527" s="416" t="e">
        <f t="shared" ref="Y3527:Y3590" si="276">_xlfn.IFS(LEFT(M3527,3)="003","三保支出",LEFT(M3527,3)="004","刚性支出",LEFT(M3527,3)="000","促发展支出")</f>
        <v>#N/A</v>
      </c>
      <c r="Z3527" s="416" t="e">
        <f t="shared" ref="Z3527:Z3590" si="277">_xlfn.IFS(LEFT(E3527,1)="3","项目支出",LEFT(E3527,1)="1","人员类支出",LEFT(E3527,1)="2","运转类支出")</f>
        <v>#N/A</v>
      </c>
      <c r="AA3527" s="416" t="str">
        <f t="shared" ref="AA3527:AA3590" si="278">LEFT(H3527,7)</f>
        <v/>
      </c>
      <c r="AB3527" s="416" t="e">
        <f t="shared" ref="AB3527:AB3590" si="279">_xlfn.IFS(LEFT(M3527,6)="003001","保工资",LEFT(M3527,6)="003002","保运转",LEFT(M3527,6)="003003","保基本民生")</f>
        <v>#N/A</v>
      </c>
      <c r="AC3527" s="416" t="e">
        <f t="shared" ref="AC3527:AC3590" si="280">IF(Z3527="项目支出","否","是")</f>
        <v>#N/A</v>
      </c>
    </row>
    <row r="3528" ht="22.5" customHeight="1" spans="1:29">
      <c r="A3528" s="421"/>
      <c r="B3528" s="422"/>
      <c r="C3528" s="422"/>
      <c r="D3528" s="421"/>
      <c r="E3528" s="421"/>
      <c r="F3528" s="421"/>
      <c r="G3528" s="421"/>
      <c r="H3528" s="421"/>
      <c r="I3528" s="421"/>
      <c r="J3528" s="421"/>
      <c r="K3528" s="421"/>
      <c r="L3528" s="421"/>
      <c r="M3528" s="421"/>
      <c r="N3528" s="426"/>
      <c r="O3528" s="426"/>
      <c r="P3528" s="427"/>
      <c r="Q3528" s="427"/>
      <c r="R3528" s="426"/>
      <c r="S3528" s="426"/>
      <c r="T3528" s="426"/>
      <c r="U3528" s="426"/>
      <c r="V3528" s="426"/>
      <c r="W3528" s="426"/>
      <c r="X3528" s="427"/>
      <c r="Y3528" s="416" t="e">
        <f t="shared" si="276"/>
        <v>#N/A</v>
      </c>
      <c r="Z3528" s="416" t="e">
        <f t="shared" si="277"/>
        <v>#N/A</v>
      </c>
      <c r="AA3528" s="416" t="str">
        <f t="shared" si="278"/>
        <v/>
      </c>
      <c r="AB3528" s="416" t="e">
        <f t="shared" si="279"/>
        <v>#N/A</v>
      </c>
      <c r="AC3528" s="416" t="e">
        <f t="shared" si="280"/>
        <v>#N/A</v>
      </c>
    </row>
    <row r="3529" ht="22.5" customHeight="1" spans="1:29">
      <c r="A3529" s="421"/>
      <c r="B3529" s="422"/>
      <c r="C3529" s="422"/>
      <c r="D3529" s="421"/>
      <c r="E3529" s="421"/>
      <c r="F3529" s="421"/>
      <c r="G3529" s="421"/>
      <c r="H3529" s="421"/>
      <c r="I3529" s="421"/>
      <c r="J3529" s="421"/>
      <c r="K3529" s="421"/>
      <c r="L3529" s="421"/>
      <c r="M3529" s="421"/>
      <c r="N3529" s="426"/>
      <c r="O3529" s="426"/>
      <c r="P3529" s="427"/>
      <c r="Q3529" s="427"/>
      <c r="R3529" s="426"/>
      <c r="S3529" s="426"/>
      <c r="T3529" s="426"/>
      <c r="U3529" s="426"/>
      <c r="V3529" s="426"/>
      <c r="W3529" s="426"/>
      <c r="X3529" s="427"/>
      <c r="Y3529" s="416" t="e">
        <f t="shared" si="276"/>
        <v>#N/A</v>
      </c>
      <c r="Z3529" s="416" t="e">
        <f t="shared" si="277"/>
        <v>#N/A</v>
      </c>
      <c r="AA3529" s="416" t="str">
        <f t="shared" si="278"/>
        <v/>
      </c>
      <c r="AB3529" s="416" t="e">
        <f t="shared" si="279"/>
        <v>#N/A</v>
      </c>
      <c r="AC3529" s="416" t="e">
        <f t="shared" si="280"/>
        <v>#N/A</v>
      </c>
    </row>
    <row r="3530" ht="22.5" customHeight="1" spans="1:29">
      <c r="A3530" s="421"/>
      <c r="B3530" s="422"/>
      <c r="C3530" s="422"/>
      <c r="D3530" s="421"/>
      <c r="E3530" s="421"/>
      <c r="F3530" s="421"/>
      <c r="G3530" s="421"/>
      <c r="H3530" s="421"/>
      <c r="I3530" s="421"/>
      <c r="J3530" s="421"/>
      <c r="K3530" s="421"/>
      <c r="L3530" s="421"/>
      <c r="M3530" s="421"/>
      <c r="N3530" s="426"/>
      <c r="O3530" s="426"/>
      <c r="P3530" s="427"/>
      <c r="Q3530" s="427"/>
      <c r="R3530" s="426"/>
      <c r="S3530" s="426"/>
      <c r="T3530" s="426"/>
      <c r="U3530" s="426"/>
      <c r="V3530" s="426"/>
      <c r="W3530" s="426"/>
      <c r="X3530" s="427"/>
      <c r="Y3530" s="416" t="e">
        <f t="shared" si="276"/>
        <v>#N/A</v>
      </c>
      <c r="Z3530" s="416" t="e">
        <f t="shared" si="277"/>
        <v>#N/A</v>
      </c>
      <c r="AA3530" s="416" t="str">
        <f t="shared" si="278"/>
        <v/>
      </c>
      <c r="AB3530" s="416" t="e">
        <f t="shared" si="279"/>
        <v>#N/A</v>
      </c>
      <c r="AC3530" s="416" t="e">
        <f t="shared" si="280"/>
        <v>#N/A</v>
      </c>
    </row>
    <row r="3531" ht="22.5" customHeight="1" spans="1:29">
      <c r="A3531" s="421"/>
      <c r="B3531" s="422"/>
      <c r="C3531" s="422"/>
      <c r="D3531" s="421"/>
      <c r="E3531" s="421"/>
      <c r="F3531" s="421"/>
      <c r="G3531" s="421"/>
      <c r="H3531" s="421"/>
      <c r="I3531" s="421"/>
      <c r="J3531" s="421"/>
      <c r="K3531" s="421"/>
      <c r="L3531" s="421"/>
      <c r="M3531" s="421"/>
      <c r="N3531" s="426"/>
      <c r="O3531" s="426"/>
      <c r="P3531" s="427"/>
      <c r="Q3531" s="427"/>
      <c r="R3531" s="426"/>
      <c r="S3531" s="426"/>
      <c r="T3531" s="426"/>
      <c r="U3531" s="426"/>
      <c r="V3531" s="426"/>
      <c r="W3531" s="426"/>
      <c r="X3531" s="427"/>
      <c r="Y3531" s="416" t="e">
        <f t="shared" si="276"/>
        <v>#N/A</v>
      </c>
      <c r="Z3531" s="416" t="e">
        <f t="shared" si="277"/>
        <v>#N/A</v>
      </c>
      <c r="AA3531" s="416" t="str">
        <f t="shared" si="278"/>
        <v/>
      </c>
      <c r="AB3531" s="416" t="e">
        <f t="shared" si="279"/>
        <v>#N/A</v>
      </c>
      <c r="AC3531" s="416" t="e">
        <f t="shared" si="280"/>
        <v>#N/A</v>
      </c>
    </row>
    <row r="3532" ht="22.5" customHeight="1" spans="1:29">
      <c r="A3532" s="421"/>
      <c r="B3532" s="422"/>
      <c r="C3532" s="422"/>
      <c r="D3532" s="421"/>
      <c r="E3532" s="421"/>
      <c r="F3532" s="421"/>
      <c r="G3532" s="421"/>
      <c r="H3532" s="421"/>
      <c r="I3532" s="421"/>
      <c r="J3532" s="421"/>
      <c r="K3532" s="421"/>
      <c r="L3532" s="421"/>
      <c r="M3532" s="421"/>
      <c r="N3532" s="426"/>
      <c r="O3532" s="426"/>
      <c r="P3532" s="427"/>
      <c r="Q3532" s="427"/>
      <c r="R3532" s="426"/>
      <c r="S3532" s="426"/>
      <c r="T3532" s="426"/>
      <c r="U3532" s="426"/>
      <c r="V3532" s="426"/>
      <c r="W3532" s="426"/>
      <c r="X3532" s="427"/>
      <c r="Y3532" s="416" t="e">
        <f t="shared" si="276"/>
        <v>#N/A</v>
      </c>
      <c r="Z3532" s="416" t="e">
        <f t="shared" si="277"/>
        <v>#N/A</v>
      </c>
      <c r="AA3532" s="416" t="str">
        <f t="shared" si="278"/>
        <v/>
      </c>
      <c r="AB3532" s="416" t="e">
        <f t="shared" si="279"/>
        <v>#N/A</v>
      </c>
      <c r="AC3532" s="416" t="e">
        <f t="shared" si="280"/>
        <v>#N/A</v>
      </c>
    </row>
    <row r="3533" ht="22.5" customHeight="1" spans="1:29">
      <c r="A3533" s="421"/>
      <c r="B3533" s="422"/>
      <c r="C3533" s="422"/>
      <c r="D3533" s="421"/>
      <c r="E3533" s="421"/>
      <c r="F3533" s="421"/>
      <c r="G3533" s="421"/>
      <c r="H3533" s="421"/>
      <c r="I3533" s="421"/>
      <c r="J3533" s="421"/>
      <c r="K3533" s="421"/>
      <c r="L3533" s="421"/>
      <c r="M3533" s="421"/>
      <c r="N3533" s="426"/>
      <c r="O3533" s="426"/>
      <c r="P3533" s="427"/>
      <c r="Q3533" s="427"/>
      <c r="R3533" s="426"/>
      <c r="S3533" s="426"/>
      <c r="T3533" s="426"/>
      <c r="U3533" s="426"/>
      <c r="V3533" s="426"/>
      <c r="W3533" s="426"/>
      <c r="X3533" s="427"/>
      <c r="Y3533" s="416" t="e">
        <f t="shared" si="276"/>
        <v>#N/A</v>
      </c>
      <c r="Z3533" s="416" t="e">
        <f t="shared" si="277"/>
        <v>#N/A</v>
      </c>
      <c r="AA3533" s="416" t="str">
        <f t="shared" si="278"/>
        <v/>
      </c>
      <c r="AB3533" s="416" t="e">
        <f t="shared" si="279"/>
        <v>#N/A</v>
      </c>
      <c r="AC3533" s="416" t="e">
        <f t="shared" si="280"/>
        <v>#N/A</v>
      </c>
    </row>
    <row r="3534" ht="22.5" customHeight="1" spans="1:29">
      <c r="A3534" s="421"/>
      <c r="B3534" s="422"/>
      <c r="C3534" s="422"/>
      <c r="D3534" s="421"/>
      <c r="E3534" s="421"/>
      <c r="F3534" s="421"/>
      <c r="G3534" s="421"/>
      <c r="H3534" s="421"/>
      <c r="I3534" s="421"/>
      <c r="J3534" s="421"/>
      <c r="K3534" s="421"/>
      <c r="L3534" s="421"/>
      <c r="M3534" s="421"/>
      <c r="N3534" s="426"/>
      <c r="O3534" s="426"/>
      <c r="P3534" s="427"/>
      <c r="Q3534" s="427"/>
      <c r="R3534" s="426"/>
      <c r="S3534" s="426"/>
      <c r="T3534" s="426"/>
      <c r="U3534" s="426"/>
      <c r="V3534" s="426"/>
      <c r="W3534" s="426"/>
      <c r="X3534" s="427"/>
      <c r="Y3534" s="416" t="e">
        <f t="shared" si="276"/>
        <v>#N/A</v>
      </c>
      <c r="Z3534" s="416" t="e">
        <f t="shared" si="277"/>
        <v>#N/A</v>
      </c>
      <c r="AA3534" s="416" t="str">
        <f t="shared" si="278"/>
        <v/>
      </c>
      <c r="AB3534" s="416" t="e">
        <f t="shared" si="279"/>
        <v>#N/A</v>
      </c>
      <c r="AC3534" s="416" t="e">
        <f t="shared" si="280"/>
        <v>#N/A</v>
      </c>
    </row>
    <row r="3535" ht="22.5" customHeight="1" spans="1:29">
      <c r="A3535" s="421"/>
      <c r="B3535" s="422"/>
      <c r="C3535" s="422"/>
      <c r="D3535" s="421"/>
      <c r="E3535" s="421"/>
      <c r="F3535" s="421"/>
      <c r="G3535" s="421"/>
      <c r="H3535" s="421"/>
      <c r="I3535" s="421"/>
      <c r="J3535" s="421"/>
      <c r="K3535" s="421"/>
      <c r="L3535" s="421"/>
      <c r="M3535" s="421"/>
      <c r="N3535" s="426"/>
      <c r="O3535" s="426"/>
      <c r="P3535" s="427"/>
      <c r="Q3535" s="427"/>
      <c r="R3535" s="426"/>
      <c r="S3535" s="426"/>
      <c r="T3535" s="426"/>
      <c r="U3535" s="426"/>
      <c r="V3535" s="426"/>
      <c r="W3535" s="426"/>
      <c r="X3535" s="427"/>
      <c r="Y3535" s="416" t="e">
        <f t="shared" si="276"/>
        <v>#N/A</v>
      </c>
      <c r="Z3535" s="416" t="e">
        <f t="shared" si="277"/>
        <v>#N/A</v>
      </c>
      <c r="AA3535" s="416" t="str">
        <f t="shared" si="278"/>
        <v/>
      </c>
      <c r="AB3535" s="416" t="e">
        <f t="shared" si="279"/>
        <v>#N/A</v>
      </c>
      <c r="AC3535" s="416" t="e">
        <f t="shared" si="280"/>
        <v>#N/A</v>
      </c>
    </row>
    <row r="3536" ht="22.5" customHeight="1" spans="1:29">
      <c r="A3536" s="421"/>
      <c r="B3536" s="422"/>
      <c r="C3536" s="422"/>
      <c r="D3536" s="421"/>
      <c r="E3536" s="421"/>
      <c r="F3536" s="421"/>
      <c r="G3536" s="421"/>
      <c r="H3536" s="421"/>
      <c r="I3536" s="421"/>
      <c r="J3536" s="421"/>
      <c r="K3536" s="421"/>
      <c r="L3536" s="421"/>
      <c r="M3536" s="421"/>
      <c r="N3536" s="426"/>
      <c r="O3536" s="426"/>
      <c r="P3536" s="427"/>
      <c r="Q3536" s="427"/>
      <c r="R3536" s="426"/>
      <c r="S3536" s="426"/>
      <c r="T3536" s="426"/>
      <c r="U3536" s="426"/>
      <c r="V3536" s="426"/>
      <c r="W3536" s="426"/>
      <c r="X3536" s="427"/>
      <c r="Y3536" s="416" t="e">
        <f t="shared" si="276"/>
        <v>#N/A</v>
      </c>
      <c r="Z3536" s="416" t="e">
        <f t="shared" si="277"/>
        <v>#N/A</v>
      </c>
      <c r="AA3536" s="416" t="str">
        <f t="shared" si="278"/>
        <v/>
      </c>
      <c r="AB3536" s="416" t="e">
        <f t="shared" si="279"/>
        <v>#N/A</v>
      </c>
      <c r="AC3536" s="416" t="e">
        <f t="shared" si="280"/>
        <v>#N/A</v>
      </c>
    </row>
    <row r="3537" ht="22.5" customHeight="1" spans="1:29">
      <c r="A3537" s="421"/>
      <c r="B3537" s="422"/>
      <c r="C3537" s="422"/>
      <c r="D3537" s="421"/>
      <c r="E3537" s="421"/>
      <c r="F3537" s="421"/>
      <c r="G3537" s="421"/>
      <c r="H3537" s="421"/>
      <c r="I3537" s="421"/>
      <c r="J3537" s="421"/>
      <c r="K3537" s="421"/>
      <c r="L3537" s="421"/>
      <c r="M3537" s="421"/>
      <c r="N3537" s="426"/>
      <c r="O3537" s="426"/>
      <c r="P3537" s="427"/>
      <c r="Q3537" s="427"/>
      <c r="R3537" s="426"/>
      <c r="S3537" s="426"/>
      <c r="T3537" s="426"/>
      <c r="U3537" s="426"/>
      <c r="V3537" s="426"/>
      <c r="W3537" s="426"/>
      <c r="X3537" s="427"/>
      <c r="Y3537" s="416" t="e">
        <f t="shared" si="276"/>
        <v>#N/A</v>
      </c>
      <c r="Z3537" s="416" t="e">
        <f t="shared" si="277"/>
        <v>#N/A</v>
      </c>
      <c r="AA3537" s="416" t="str">
        <f t="shared" si="278"/>
        <v/>
      </c>
      <c r="AB3537" s="416" t="e">
        <f t="shared" si="279"/>
        <v>#N/A</v>
      </c>
      <c r="AC3537" s="416" t="e">
        <f t="shared" si="280"/>
        <v>#N/A</v>
      </c>
    </row>
    <row r="3538" ht="22.5" customHeight="1" spans="1:29">
      <c r="A3538" s="421"/>
      <c r="B3538" s="422"/>
      <c r="C3538" s="422"/>
      <c r="D3538" s="421"/>
      <c r="E3538" s="421"/>
      <c r="F3538" s="421"/>
      <c r="G3538" s="421"/>
      <c r="H3538" s="421"/>
      <c r="I3538" s="421"/>
      <c r="J3538" s="421"/>
      <c r="K3538" s="421"/>
      <c r="L3538" s="421"/>
      <c r="M3538" s="421"/>
      <c r="N3538" s="426"/>
      <c r="O3538" s="426"/>
      <c r="P3538" s="427"/>
      <c r="Q3538" s="427"/>
      <c r="R3538" s="426"/>
      <c r="S3538" s="426"/>
      <c r="T3538" s="426"/>
      <c r="U3538" s="426"/>
      <c r="V3538" s="426"/>
      <c r="W3538" s="426"/>
      <c r="X3538" s="427"/>
      <c r="Y3538" s="416" t="e">
        <f t="shared" si="276"/>
        <v>#N/A</v>
      </c>
      <c r="Z3538" s="416" t="e">
        <f t="shared" si="277"/>
        <v>#N/A</v>
      </c>
      <c r="AA3538" s="416" t="str">
        <f t="shared" si="278"/>
        <v/>
      </c>
      <c r="AB3538" s="416" t="e">
        <f t="shared" si="279"/>
        <v>#N/A</v>
      </c>
      <c r="AC3538" s="416" t="e">
        <f t="shared" si="280"/>
        <v>#N/A</v>
      </c>
    </row>
    <row r="3539" ht="22.5" customHeight="1" spans="1:29">
      <c r="A3539" s="421"/>
      <c r="B3539" s="422"/>
      <c r="C3539" s="422"/>
      <c r="D3539" s="421"/>
      <c r="E3539" s="421"/>
      <c r="F3539" s="421"/>
      <c r="G3539" s="421"/>
      <c r="H3539" s="421"/>
      <c r="I3539" s="421"/>
      <c r="J3539" s="421"/>
      <c r="K3539" s="421"/>
      <c r="L3539" s="421"/>
      <c r="M3539" s="421"/>
      <c r="N3539" s="426"/>
      <c r="O3539" s="426"/>
      <c r="P3539" s="427"/>
      <c r="Q3539" s="427"/>
      <c r="R3539" s="426"/>
      <c r="S3539" s="426"/>
      <c r="T3539" s="426"/>
      <c r="U3539" s="426"/>
      <c r="V3539" s="426"/>
      <c r="W3539" s="426"/>
      <c r="X3539" s="427"/>
      <c r="Y3539" s="416" t="e">
        <f t="shared" si="276"/>
        <v>#N/A</v>
      </c>
      <c r="Z3539" s="416" t="e">
        <f t="shared" si="277"/>
        <v>#N/A</v>
      </c>
      <c r="AA3539" s="416" t="str">
        <f t="shared" si="278"/>
        <v/>
      </c>
      <c r="AB3539" s="416" t="e">
        <f t="shared" si="279"/>
        <v>#N/A</v>
      </c>
      <c r="AC3539" s="416" t="e">
        <f t="shared" si="280"/>
        <v>#N/A</v>
      </c>
    </row>
    <row r="3540" ht="22.5" customHeight="1" spans="1:29">
      <c r="A3540" s="421"/>
      <c r="B3540" s="422"/>
      <c r="C3540" s="422"/>
      <c r="D3540" s="421"/>
      <c r="E3540" s="421"/>
      <c r="F3540" s="421"/>
      <c r="G3540" s="421"/>
      <c r="H3540" s="421"/>
      <c r="I3540" s="421"/>
      <c r="J3540" s="421"/>
      <c r="K3540" s="421"/>
      <c r="L3540" s="421"/>
      <c r="M3540" s="421"/>
      <c r="N3540" s="426"/>
      <c r="O3540" s="426"/>
      <c r="P3540" s="427"/>
      <c r="Q3540" s="427"/>
      <c r="R3540" s="426"/>
      <c r="S3540" s="426"/>
      <c r="T3540" s="426"/>
      <c r="U3540" s="426"/>
      <c r="V3540" s="426"/>
      <c r="W3540" s="426"/>
      <c r="X3540" s="427"/>
      <c r="Y3540" s="416" t="e">
        <f t="shared" si="276"/>
        <v>#N/A</v>
      </c>
      <c r="Z3540" s="416" t="e">
        <f t="shared" si="277"/>
        <v>#N/A</v>
      </c>
      <c r="AA3540" s="416" t="str">
        <f t="shared" si="278"/>
        <v/>
      </c>
      <c r="AB3540" s="416" t="e">
        <f t="shared" si="279"/>
        <v>#N/A</v>
      </c>
      <c r="AC3540" s="416" t="e">
        <f t="shared" si="280"/>
        <v>#N/A</v>
      </c>
    </row>
    <row r="3541" ht="22.5" customHeight="1" spans="1:29">
      <c r="A3541" s="421"/>
      <c r="B3541" s="422"/>
      <c r="C3541" s="422"/>
      <c r="D3541" s="421"/>
      <c r="E3541" s="421"/>
      <c r="F3541" s="421"/>
      <c r="G3541" s="421"/>
      <c r="H3541" s="421"/>
      <c r="I3541" s="421"/>
      <c r="J3541" s="421"/>
      <c r="K3541" s="421"/>
      <c r="L3541" s="421"/>
      <c r="M3541" s="421"/>
      <c r="N3541" s="426"/>
      <c r="O3541" s="426"/>
      <c r="P3541" s="427"/>
      <c r="Q3541" s="427"/>
      <c r="R3541" s="426"/>
      <c r="S3541" s="426"/>
      <c r="T3541" s="426"/>
      <c r="U3541" s="426"/>
      <c r="V3541" s="426"/>
      <c r="W3541" s="426"/>
      <c r="X3541" s="427"/>
      <c r="Y3541" s="416" t="e">
        <f t="shared" si="276"/>
        <v>#N/A</v>
      </c>
      <c r="Z3541" s="416" t="e">
        <f t="shared" si="277"/>
        <v>#N/A</v>
      </c>
      <c r="AA3541" s="416" t="str">
        <f t="shared" si="278"/>
        <v/>
      </c>
      <c r="AB3541" s="416" t="e">
        <f t="shared" si="279"/>
        <v>#N/A</v>
      </c>
      <c r="AC3541" s="416" t="e">
        <f t="shared" si="280"/>
        <v>#N/A</v>
      </c>
    </row>
    <row r="3542" ht="22.5" customHeight="1" spans="1:29">
      <c r="A3542" s="421"/>
      <c r="B3542" s="422"/>
      <c r="C3542" s="422"/>
      <c r="D3542" s="421"/>
      <c r="E3542" s="421"/>
      <c r="F3542" s="421"/>
      <c r="G3542" s="421"/>
      <c r="H3542" s="421"/>
      <c r="I3542" s="421"/>
      <c r="J3542" s="421"/>
      <c r="K3542" s="421"/>
      <c r="L3542" s="421"/>
      <c r="M3542" s="421"/>
      <c r="N3542" s="426"/>
      <c r="O3542" s="426"/>
      <c r="P3542" s="427"/>
      <c r="Q3542" s="427"/>
      <c r="R3542" s="426"/>
      <c r="S3542" s="426"/>
      <c r="T3542" s="426"/>
      <c r="U3542" s="426"/>
      <c r="V3542" s="426"/>
      <c r="W3542" s="426"/>
      <c r="X3542" s="427"/>
      <c r="Y3542" s="416" t="e">
        <f t="shared" si="276"/>
        <v>#N/A</v>
      </c>
      <c r="Z3542" s="416" t="e">
        <f t="shared" si="277"/>
        <v>#N/A</v>
      </c>
      <c r="AA3542" s="416" t="str">
        <f t="shared" si="278"/>
        <v/>
      </c>
      <c r="AB3542" s="416" t="e">
        <f t="shared" si="279"/>
        <v>#N/A</v>
      </c>
      <c r="AC3542" s="416" t="e">
        <f t="shared" si="280"/>
        <v>#N/A</v>
      </c>
    </row>
    <row r="3543" ht="22.5" customHeight="1" spans="1:29">
      <c r="A3543" s="421"/>
      <c r="B3543" s="422"/>
      <c r="C3543" s="422"/>
      <c r="D3543" s="421"/>
      <c r="E3543" s="421"/>
      <c r="F3543" s="421"/>
      <c r="G3543" s="421"/>
      <c r="H3543" s="421"/>
      <c r="I3543" s="421"/>
      <c r="J3543" s="421"/>
      <c r="K3543" s="421"/>
      <c r="L3543" s="421"/>
      <c r="M3543" s="421"/>
      <c r="N3543" s="426"/>
      <c r="O3543" s="426"/>
      <c r="P3543" s="427"/>
      <c r="Q3543" s="427"/>
      <c r="R3543" s="426"/>
      <c r="S3543" s="426"/>
      <c r="T3543" s="426"/>
      <c r="U3543" s="426"/>
      <c r="V3543" s="426"/>
      <c r="W3543" s="426"/>
      <c r="X3543" s="427"/>
      <c r="Y3543" s="416" t="e">
        <f t="shared" si="276"/>
        <v>#N/A</v>
      </c>
      <c r="Z3543" s="416" t="e">
        <f t="shared" si="277"/>
        <v>#N/A</v>
      </c>
      <c r="AA3543" s="416" t="str">
        <f t="shared" si="278"/>
        <v/>
      </c>
      <c r="AB3543" s="416" t="e">
        <f t="shared" si="279"/>
        <v>#N/A</v>
      </c>
      <c r="AC3543" s="416" t="e">
        <f t="shared" si="280"/>
        <v>#N/A</v>
      </c>
    </row>
    <row r="3544" ht="22.5" customHeight="1" spans="1:29">
      <c r="A3544" s="421"/>
      <c r="B3544" s="422"/>
      <c r="C3544" s="422"/>
      <c r="D3544" s="421"/>
      <c r="E3544" s="421"/>
      <c r="F3544" s="421"/>
      <c r="G3544" s="421"/>
      <c r="H3544" s="421"/>
      <c r="I3544" s="421"/>
      <c r="J3544" s="421"/>
      <c r="K3544" s="421"/>
      <c r="L3544" s="421"/>
      <c r="M3544" s="421"/>
      <c r="N3544" s="426"/>
      <c r="O3544" s="426"/>
      <c r="P3544" s="427"/>
      <c r="Q3544" s="427"/>
      <c r="R3544" s="426"/>
      <c r="S3544" s="426"/>
      <c r="T3544" s="426"/>
      <c r="U3544" s="426"/>
      <c r="V3544" s="426"/>
      <c r="W3544" s="426"/>
      <c r="X3544" s="427"/>
      <c r="Y3544" s="416" t="e">
        <f t="shared" si="276"/>
        <v>#N/A</v>
      </c>
      <c r="Z3544" s="416" t="e">
        <f t="shared" si="277"/>
        <v>#N/A</v>
      </c>
      <c r="AA3544" s="416" t="str">
        <f t="shared" si="278"/>
        <v/>
      </c>
      <c r="AB3544" s="416" t="e">
        <f t="shared" si="279"/>
        <v>#N/A</v>
      </c>
      <c r="AC3544" s="416" t="e">
        <f t="shared" si="280"/>
        <v>#N/A</v>
      </c>
    </row>
    <row r="3545" ht="22.5" customHeight="1" spans="1:29">
      <c r="A3545" s="421"/>
      <c r="B3545" s="422"/>
      <c r="C3545" s="422"/>
      <c r="D3545" s="421"/>
      <c r="E3545" s="421"/>
      <c r="F3545" s="421"/>
      <c r="G3545" s="421"/>
      <c r="H3545" s="421"/>
      <c r="I3545" s="421"/>
      <c r="J3545" s="421"/>
      <c r="K3545" s="421"/>
      <c r="L3545" s="421"/>
      <c r="M3545" s="421"/>
      <c r="N3545" s="426"/>
      <c r="O3545" s="426"/>
      <c r="P3545" s="427"/>
      <c r="Q3545" s="427"/>
      <c r="R3545" s="426"/>
      <c r="S3545" s="426"/>
      <c r="T3545" s="426"/>
      <c r="U3545" s="426"/>
      <c r="V3545" s="426"/>
      <c r="W3545" s="426"/>
      <c r="X3545" s="427"/>
      <c r="Y3545" s="416" t="e">
        <f t="shared" si="276"/>
        <v>#N/A</v>
      </c>
      <c r="Z3545" s="416" t="e">
        <f t="shared" si="277"/>
        <v>#N/A</v>
      </c>
      <c r="AA3545" s="416" t="str">
        <f t="shared" si="278"/>
        <v/>
      </c>
      <c r="AB3545" s="416" t="e">
        <f t="shared" si="279"/>
        <v>#N/A</v>
      </c>
      <c r="AC3545" s="416" t="e">
        <f t="shared" si="280"/>
        <v>#N/A</v>
      </c>
    </row>
    <row r="3546" ht="22.5" customHeight="1" spans="1:29">
      <c r="A3546" s="421"/>
      <c r="B3546" s="422"/>
      <c r="C3546" s="422"/>
      <c r="D3546" s="421"/>
      <c r="E3546" s="421"/>
      <c r="F3546" s="421"/>
      <c r="G3546" s="421"/>
      <c r="H3546" s="421"/>
      <c r="I3546" s="421"/>
      <c r="J3546" s="421"/>
      <c r="K3546" s="421"/>
      <c r="L3546" s="421"/>
      <c r="M3546" s="421"/>
      <c r="N3546" s="426"/>
      <c r="O3546" s="426"/>
      <c r="P3546" s="427"/>
      <c r="Q3546" s="427"/>
      <c r="R3546" s="426"/>
      <c r="S3546" s="426"/>
      <c r="T3546" s="426"/>
      <c r="U3546" s="426"/>
      <c r="V3546" s="426"/>
      <c r="W3546" s="426"/>
      <c r="X3546" s="427"/>
      <c r="Y3546" s="416" t="e">
        <f t="shared" si="276"/>
        <v>#N/A</v>
      </c>
      <c r="Z3546" s="416" t="e">
        <f t="shared" si="277"/>
        <v>#N/A</v>
      </c>
      <c r="AA3546" s="416" t="str">
        <f t="shared" si="278"/>
        <v/>
      </c>
      <c r="AB3546" s="416" t="e">
        <f t="shared" si="279"/>
        <v>#N/A</v>
      </c>
      <c r="AC3546" s="416" t="e">
        <f t="shared" si="280"/>
        <v>#N/A</v>
      </c>
    </row>
    <row r="3547" ht="22.5" customHeight="1" spans="1:29">
      <c r="A3547" s="421"/>
      <c r="B3547" s="422"/>
      <c r="C3547" s="422"/>
      <c r="D3547" s="421"/>
      <c r="E3547" s="421"/>
      <c r="F3547" s="421"/>
      <c r="G3547" s="421"/>
      <c r="H3547" s="421"/>
      <c r="I3547" s="421"/>
      <c r="J3547" s="421"/>
      <c r="K3547" s="421"/>
      <c r="L3547" s="421"/>
      <c r="M3547" s="421"/>
      <c r="N3547" s="426"/>
      <c r="O3547" s="426"/>
      <c r="P3547" s="427"/>
      <c r="Q3547" s="427"/>
      <c r="R3547" s="426"/>
      <c r="S3547" s="426"/>
      <c r="T3547" s="426"/>
      <c r="U3547" s="426"/>
      <c r="V3547" s="426"/>
      <c r="W3547" s="426"/>
      <c r="X3547" s="427"/>
      <c r="Y3547" s="416" t="e">
        <f t="shared" si="276"/>
        <v>#N/A</v>
      </c>
      <c r="Z3547" s="416" t="e">
        <f t="shared" si="277"/>
        <v>#N/A</v>
      </c>
      <c r="AA3547" s="416" t="str">
        <f t="shared" si="278"/>
        <v/>
      </c>
      <c r="AB3547" s="416" t="e">
        <f t="shared" si="279"/>
        <v>#N/A</v>
      </c>
      <c r="AC3547" s="416" t="e">
        <f t="shared" si="280"/>
        <v>#N/A</v>
      </c>
    </row>
    <row r="3548" ht="22.5" customHeight="1" spans="1:29">
      <c r="A3548" s="421"/>
      <c r="B3548" s="422"/>
      <c r="C3548" s="422"/>
      <c r="D3548" s="421"/>
      <c r="E3548" s="421"/>
      <c r="F3548" s="421"/>
      <c r="G3548" s="421"/>
      <c r="H3548" s="421"/>
      <c r="I3548" s="421"/>
      <c r="J3548" s="421"/>
      <c r="K3548" s="421"/>
      <c r="L3548" s="421"/>
      <c r="M3548" s="421"/>
      <c r="N3548" s="426"/>
      <c r="O3548" s="426"/>
      <c r="P3548" s="427"/>
      <c r="Q3548" s="427"/>
      <c r="R3548" s="426"/>
      <c r="S3548" s="426"/>
      <c r="T3548" s="426"/>
      <c r="U3548" s="426"/>
      <c r="V3548" s="426"/>
      <c r="W3548" s="426"/>
      <c r="X3548" s="427"/>
      <c r="Y3548" s="416" t="e">
        <f t="shared" si="276"/>
        <v>#N/A</v>
      </c>
      <c r="Z3548" s="416" t="e">
        <f t="shared" si="277"/>
        <v>#N/A</v>
      </c>
      <c r="AA3548" s="416" t="str">
        <f t="shared" si="278"/>
        <v/>
      </c>
      <c r="AB3548" s="416" t="e">
        <f t="shared" si="279"/>
        <v>#N/A</v>
      </c>
      <c r="AC3548" s="416" t="e">
        <f t="shared" si="280"/>
        <v>#N/A</v>
      </c>
    </row>
    <row r="3549" ht="22.5" customHeight="1" spans="1:29">
      <c r="A3549" s="421"/>
      <c r="B3549" s="422"/>
      <c r="C3549" s="422"/>
      <c r="D3549" s="421"/>
      <c r="E3549" s="421"/>
      <c r="F3549" s="421"/>
      <c r="G3549" s="421"/>
      <c r="H3549" s="421"/>
      <c r="I3549" s="421"/>
      <c r="J3549" s="421"/>
      <c r="K3549" s="421"/>
      <c r="L3549" s="421"/>
      <c r="M3549" s="421"/>
      <c r="N3549" s="426"/>
      <c r="O3549" s="426"/>
      <c r="P3549" s="427"/>
      <c r="Q3549" s="427"/>
      <c r="R3549" s="426"/>
      <c r="S3549" s="426"/>
      <c r="T3549" s="426"/>
      <c r="U3549" s="426"/>
      <c r="V3549" s="426"/>
      <c r="W3549" s="426"/>
      <c r="X3549" s="427"/>
      <c r="Y3549" s="416" t="e">
        <f t="shared" si="276"/>
        <v>#N/A</v>
      </c>
      <c r="Z3549" s="416" t="e">
        <f t="shared" si="277"/>
        <v>#N/A</v>
      </c>
      <c r="AA3549" s="416" t="str">
        <f t="shared" si="278"/>
        <v/>
      </c>
      <c r="AB3549" s="416" t="e">
        <f t="shared" si="279"/>
        <v>#N/A</v>
      </c>
      <c r="AC3549" s="416" t="e">
        <f t="shared" si="280"/>
        <v>#N/A</v>
      </c>
    </row>
    <row r="3550" ht="22.5" customHeight="1" spans="1:29">
      <c r="A3550" s="421"/>
      <c r="B3550" s="422"/>
      <c r="C3550" s="422"/>
      <c r="D3550" s="421"/>
      <c r="E3550" s="421"/>
      <c r="F3550" s="421"/>
      <c r="G3550" s="421"/>
      <c r="H3550" s="421"/>
      <c r="I3550" s="421"/>
      <c r="J3550" s="421"/>
      <c r="K3550" s="421"/>
      <c r="L3550" s="421"/>
      <c r="M3550" s="421"/>
      <c r="N3550" s="426"/>
      <c r="O3550" s="426"/>
      <c r="P3550" s="427"/>
      <c r="Q3550" s="427"/>
      <c r="R3550" s="426"/>
      <c r="S3550" s="426"/>
      <c r="T3550" s="426"/>
      <c r="U3550" s="426"/>
      <c r="V3550" s="426"/>
      <c r="W3550" s="426"/>
      <c r="X3550" s="427"/>
      <c r="Y3550" s="416" t="e">
        <f t="shared" si="276"/>
        <v>#N/A</v>
      </c>
      <c r="Z3550" s="416" t="e">
        <f t="shared" si="277"/>
        <v>#N/A</v>
      </c>
      <c r="AA3550" s="416" t="str">
        <f t="shared" si="278"/>
        <v/>
      </c>
      <c r="AB3550" s="416" t="e">
        <f t="shared" si="279"/>
        <v>#N/A</v>
      </c>
      <c r="AC3550" s="416" t="e">
        <f t="shared" si="280"/>
        <v>#N/A</v>
      </c>
    </row>
    <row r="3551" ht="22.5" customHeight="1" spans="1:29">
      <c r="A3551" s="421"/>
      <c r="B3551" s="422"/>
      <c r="C3551" s="422"/>
      <c r="D3551" s="421"/>
      <c r="E3551" s="421"/>
      <c r="F3551" s="421"/>
      <c r="G3551" s="421"/>
      <c r="H3551" s="421"/>
      <c r="I3551" s="421"/>
      <c r="J3551" s="421"/>
      <c r="K3551" s="421"/>
      <c r="L3551" s="421"/>
      <c r="M3551" s="421"/>
      <c r="N3551" s="426"/>
      <c r="O3551" s="426"/>
      <c r="P3551" s="427"/>
      <c r="Q3551" s="427"/>
      <c r="R3551" s="426"/>
      <c r="S3551" s="426"/>
      <c r="T3551" s="426"/>
      <c r="U3551" s="426"/>
      <c r="V3551" s="426"/>
      <c r="W3551" s="426"/>
      <c r="X3551" s="427"/>
      <c r="Y3551" s="416" t="e">
        <f t="shared" si="276"/>
        <v>#N/A</v>
      </c>
      <c r="Z3551" s="416" t="e">
        <f t="shared" si="277"/>
        <v>#N/A</v>
      </c>
      <c r="AA3551" s="416" t="str">
        <f t="shared" si="278"/>
        <v/>
      </c>
      <c r="AB3551" s="416" t="e">
        <f t="shared" si="279"/>
        <v>#N/A</v>
      </c>
      <c r="AC3551" s="416" t="e">
        <f t="shared" si="280"/>
        <v>#N/A</v>
      </c>
    </row>
    <row r="3552" ht="22.5" customHeight="1" spans="1:29">
      <c r="A3552" s="421"/>
      <c r="B3552" s="422"/>
      <c r="C3552" s="422"/>
      <c r="D3552" s="421"/>
      <c r="E3552" s="421"/>
      <c r="F3552" s="421"/>
      <c r="G3552" s="421"/>
      <c r="H3552" s="421"/>
      <c r="I3552" s="421"/>
      <c r="J3552" s="421"/>
      <c r="K3552" s="421"/>
      <c r="L3552" s="421"/>
      <c r="M3552" s="421"/>
      <c r="N3552" s="426"/>
      <c r="O3552" s="426"/>
      <c r="P3552" s="427"/>
      <c r="Q3552" s="427"/>
      <c r="R3552" s="426"/>
      <c r="S3552" s="426"/>
      <c r="T3552" s="426"/>
      <c r="U3552" s="426"/>
      <c r="V3552" s="426"/>
      <c r="W3552" s="426"/>
      <c r="X3552" s="427"/>
      <c r="Y3552" s="416" t="e">
        <f t="shared" si="276"/>
        <v>#N/A</v>
      </c>
      <c r="Z3552" s="416" t="e">
        <f t="shared" si="277"/>
        <v>#N/A</v>
      </c>
      <c r="AA3552" s="416" t="str">
        <f t="shared" si="278"/>
        <v/>
      </c>
      <c r="AB3552" s="416" t="e">
        <f t="shared" si="279"/>
        <v>#N/A</v>
      </c>
      <c r="AC3552" s="416" t="e">
        <f t="shared" si="280"/>
        <v>#N/A</v>
      </c>
    </row>
    <row r="3553" ht="22.5" customHeight="1" spans="1:29">
      <c r="A3553" s="421"/>
      <c r="B3553" s="422"/>
      <c r="C3553" s="422"/>
      <c r="D3553" s="421"/>
      <c r="E3553" s="421"/>
      <c r="F3553" s="421"/>
      <c r="G3553" s="421"/>
      <c r="H3553" s="421"/>
      <c r="I3553" s="421"/>
      <c r="J3553" s="421"/>
      <c r="K3553" s="421"/>
      <c r="L3553" s="421"/>
      <c r="M3553" s="421"/>
      <c r="N3553" s="426"/>
      <c r="O3553" s="426"/>
      <c r="P3553" s="427"/>
      <c r="Q3553" s="427"/>
      <c r="R3553" s="426"/>
      <c r="S3553" s="426"/>
      <c r="T3553" s="426"/>
      <c r="U3553" s="426"/>
      <c r="V3553" s="426"/>
      <c r="W3553" s="426"/>
      <c r="X3553" s="427"/>
      <c r="Y3553" s="416" t="e">
        <f t="shared" si="276"/>
        <v>#N/A</v>
      </c>
      <c r="Z3553" s="416" t="e">
        <f t="shared" si="277"/>
        <v>#N/A</v>
      </c>
      <c r="AA3553" s="416" t="str">
        <f t="shared" si="278"/>
        <v/>
      </c>
      <c r="AB3553" s="416" t="e">
        <f t="shared" si="279"/>
        <v>#N/A</v>
      </c>
      <c r="AC3553" s="416" t="e">
        <f t="shared" si="280"/>
        <v>#N/A</v>
      </c>
    </row>
    <row r="3554" ht="22.5" customHeight="1" spans="1:29">
      <c r="A3554" s="421"/>
      <c r="B3554" s="422"/>
      <c r="C3554" s="422"/>
      <c r="D3554" s="421"/>
      <c r="E3554" s="421"/>
      <c r="F3554" s="421"/>
      <c r="G3554" s="421"/>
      <c r="H3554" s="421"/>
      <c r="I3554" s="421"/>
      <c r="J3554" s="421"/>
      <c r="K3554" s="421"/>
      <c r="L3554" s="421"/>
      <c r="M3554" s="421"/>
      <c r="N3554" s="426"/>
      <c r="O3554" s="426"/>
      <c r="P3554" s="427"/>
      <c r="Q3554" s="427"/>
      <c r="R3554" s="426"/>
      <c r="S3554" s="426"/>
      <c r="T3554" s="426"/>
      <c r="U3554" s="426"/>
      <c r="V3554" s="426"/>
      <c r="W3554" s="426"/>
      <c r="X3554" s="427"/>
      <c r="Y3554" s="416" t="e">
        <f t="shared" si="276"/>
        <v>#N/A</v>
      </c>
      <c r="Z3554" s="416" t="e">
        <f t="shared" si="277"/>
        <v>#N/A</v>
      </c>
      <c r="AA3554" s="416" t="str">
        <f t="shared" si="278"/>
        <v/>
      </c>
      <c r="AB3554" s="416" t="e">
        <f t="shared" si="279"/>
        <v>#N/A</v>
      </c>
      <c r="AC3554" s="416" t="e">
        <f t="shared" si="280"/>
        <v>#N/A</v>
      </c>
    </row>
    <row r="3555" ht="22.5" customHeight="1" spans="1:29">
      <c r="A3555" s="421"/>
      <c r="B3555" s="422"/>
      <c r="C3555" s="422"/>
      <c r="D3555" s="421"/>
      <c r="E3555" s="421"/>
      <c r="F3555" s="421"/>
      <c r="G3555" s="421"/>
      <c r="H3555" s="421"/>
      <c r="I3555" s="421"/>
      <c r="J3555" s="421"/>
      <c r="K3555" s="421"/>
      <c r="L3555" s="421"/>
      <c r="M3555" s="421"/>
      <c r="N3555" s="426"/>
      <c r="O3555" s="426"/>
      <c r="P3555" s="427"/>
      <c r="Q3555" s="427"/>
      <c r="R3555" s="426"/>
      <c r="S3555" s="426"/>
      <c r="T3555" s="426"/>
      <c r="U3555" s="426"/>
      <c r="V3555" s="426"/>
      <c r="W3555" s="426"/>
      <c r="X3555" s="427"/>
      <c r="Y3555" s="416" t="e">
        <f t="shared" si="276"/>
        <v>#N/A</v>
      </c>
      <c r="Z3555" s="416" t="e">
        <f t="shared" si="277"/>
        <v>#N/A</v>
      </c>
      <c r="AA3555" s="416" t="str">
        <f t="shared" si="278"/>
        <v/>
      </c>
      <c r="AB3555" s="416" t="e">
        <f t="shared" si="279"/>
        <v>#N/A</v>
      </c>
      <c r="AC3555" s="416" t="e">
        <f t="shared" si="280"/>
        <v>#N/A</v>
      </c>
    </row>
    <row r="3556" ht="22.5" customHeight="1" spans="1:29">
      <c r="A3556" s="421"/>
      <c r="B3556" s="422"/>
      <c r="C3556" s="422"/>
      <c r="D3556" s="421"/>
      <c r="E3556" s="421"/>
      <c r="F3556" s="421"/>
      <c r="G3556" s="421"/>
      <c r="H3556" s="421"/>
      <c r="I3556" s="421"/>
      <c r="J3556" s="421"/>
      <c r="K3556" s="421"/>
      <c r="L3556" s="421"/>
      <c r="M3556" s="421"/>
      <c r="N3556" s="426"/>
      <c r="O3556" s="426"/>
      <c r="P3556" s="427"/>
      <c r="Q3556" s="427"/>
      <c r="R3556" s="426"/>
      <c r="S3556" s="426"/>
      <c r="T3556" s="426"/>
      <c r="U3556" s="426"/>
      <c r="V3556" s="426"/>
      <c r="W3556" s="426"/>
      <c r="X3556" s="427"/>
      <c r="Y3556" s="416" t="e">
        <f t="shared" si="276"/>
        <v>#N/A</v>
      </c>
      <c r="Z3556" s="416" t="e">
        <f t="shared" si="277"/>
        <v>#N/A</v>
      </c>
      <c r="AA3556" s="416" t="str">
        <f t="shared" si="278"/>
        <v/>
      </c>
      <c r="AB3556" s="416" t="e">
        <f t="shared" si="279"/>
        <v>#N/A</v>
      </c>
      <c r="AC3556" s="416" t="e">
        <f t="shared" si="280"/>
        <v>#N/A</v>
      </c>
    </row>
    <row r="3557" ht="22.5" customHeight="1" spans="1:29">
      <c r="A3557" s="421"/>
      <c r="B3557" s="422"/>
      <c r="C3557" s="422"/>
      <c r="D3557" s="421"/>
      <c r="E3557" s="421"/>
      <c r="F3557" s="421"/>
      <c r="G3557" s="421"/>
      <c r="H3557" s="421"/>
      <c r="I3557" s="421"/>
      <c r="J3557" s="421"/>
      <c r="K3557" s="421"/>
      <c r="L3557" s="421"/>
      <c r="M3557" s="421"/>
      <c r="N3557" s="426"/>
      <c r="O3557" s="426"/>
      <c r="P3557" s="427"/>
      <c r="Q3557" s="427"/>
      <c r="R3557" s="426"/>
      <c r="S3557" s="426"/>
      <c r="T3557" s="426"/>
      <c r="U3557" s="426"/>
      <c r="V3557" s="426"/>
      <c r="W3557" s="426"/>
      <c r="X3557" s="427"/>
      <c r="Y3557" s="416" t="e">
        <f t="shared" si="276"/>
        <v>#N/A</v>
      </c>
      <c r="Z3557" s="416" t="e">
        <f t="shared" si="277"/>
        <v>#N/A</v>
      </c>
      <c r="AA3557" s="416" t="str">
        <f t="shared" si="278"/>
        <v/>
      </c>
      <c r="AB3557" s="416" t="e">
        <f t="shared" si="279"/>
        <v>#N/A</v>
      </c>
      <c r="AC3557" s="416" t="e">
        <f t="shared" si="280"/>
        <v>#N/A</v>
      </c>
    </row>
    <row r="3558" ht="22.5" customHeight="1" spans="1:29">
      <c r="A3558" s="421"/>
      <c r="B3558" s="422"/>
      <c r="C3558" s="422"/>
      <c r="D3558" s="421"/>
      <c r="E3558" s="421"/>
      <c r="F3558" s="421"/>
      <c r="G3558" s="421"/>
      <c r="H3558" s="421"/>
      <c r="I3558" s="421"/>
      <c r="J3558" s="421"/>
      <c r="K3558" s="421"/>
      <c r="L3558" s="421"/>
      <c r="M3558" s="421"/>
      <c r="N3558" s="426"/>
      <c r="O3558" s="426"/>
      <c r="P3558" s="427"/>
      <c r="Q3558" s="427"/>
      <c r="R3558" s="426"/>
      <c r="S3558" s="426"/>
      <c r="T3558" s="426"/>
      <c r="U3558" s="426"/>
      <c r="V3558" s="426"/>
      <c r="W3558" s="426"/>
      <c r="X3558" s="427"/>
      <c r="Y3558" s="416" t="e">
        <f t="shared" si="276"/>
        <v>#N/A</v>
      </c>
      <c r="Z3558" s="416" t="e">
        <f t="shared" si="277"/>
        <v>#N/A</v>
      </c>
      <c r="AA3558" s="416" t="str">
        <f t="shared" si="278"/>
        <v/>
      </c>
      <c r="AB3558" s="416" t="e">
        <f t="shared" si="279"/>
        <v>#N/A</v>
      </c>
      <c r="AC3558" s="416" t="e">
        <f t="shared" si="280"/>
        <v>#N/A</v>
      </c>
    </row>
    <row r="3559" ht="22.5" customHeight="1" spans="1:29">
      <c r="A3559" s="421"/>
      <c r="B3559" s="422"/>
      <c r="C3559" s="422"/>
      <c r="D3559" s="421"/>
      <c r="E3559" s="421"/>
      <c r="F3559" s="421"/>
      <c r="G3559" s="421"/>
      <c r="H3559" s="421"/>
      <c r="I3559" s="421"/>
      <c r="J3559" s="421"/>
      <c r="K3559" s="421"/>
      <c r="L3559" s="421"/>
      <c r="M3559" s="421"/>
      <c r="N3559" s="426"/>
      <c r="O3559" s="426"/>
      <c r="P3559" s="427"/>
      <c r="Q3559" s="427"/>
      <c r="R3559" s="426"/>
      <c r="S3559" s="426"/>
      <c r="T3559" s="426"/>
      <c r="U3559" s="426"/>
      <c r="V3559" s="426"/>
      <c r="W3559" s="426"/>
      <c r="X3559" s="427"/>
      <c r="Y3559" s="416" t="e">
        <f t="shared" si="276"/>
        <v>#N/A</v>
      </c>
      <c r="Z3559" s="416" t="e">
        <f t="shared" si="277"/>
        <v>#N/A</v>
      </c>
      <c r="AA3559" s="416" t="str">
        <f t="shared" si="278"/>
        <v/>
      </c>
      <c r="AB3559" s="416" t="e">
        <f t="shared" si="279"/>
        <v>#N/A</v>
      </c>
      <c r="AC3559" s="416" t="e">
        <f t="shared" si="280"/>
        <v>#N/A</v>
      </c>
    </row>
    <row r="3560" ht="22.5" customHeight="1" spans="1:29">
      <c r="A3560" s="421"/>
      <c r="B3560" s="422"/>
      <c r="C3560" s="422"/>
      <c r="D3560" s="421"/>
      <c r="E3560" s="421"/>
      <c r="F3560" s="421"/>
      <c r="G3560" s="421"/>
      <c r="H3560" s="421"/>
      <c r="I3560" s="421"/>
      <c r="J3560" s="421"/>
      <c r="K3560" s="421"/>
      <c r="L3560" s="421"/>
      <c r="M3560" s="421"/>
      <c r="N3560" s="426"/>
      <c r="O3560" s="426"/>
      <c r="P3560" s="427"/>
      <c r="Q3560" s="427"/>
      <c r="R3560" s="426"/>
      <c r="S3560" s="426"/>
      <c r="T3560" s="426"/>
      <c r="U3560" s="426"/>
      <c r="V3560" s="426"/>
      <c r="W3560" s="426"/>
      <c r="X3560" s="427"/>
      <c r="Y3560" s="416" t="e">
        <f t="shared" si="276"/>
        <v>#N/A</v>
      </c>
      <c r="Z3560" s="416" t="e">
        <f t="shared" si="277"/>
        <v>#N/A</v>
      </c>
      <c r="AA3560" s="416" t="str">
        <f t="shared" si="278"/>
        <v/>
      </c>
      <c r="AB3560" s="416" t="e">
        <f t="shared" si="279"/>
        <v>#N/A</v>
      </c>
      <c r="AC3560" s="416" t="e">
        <f t="shared" si="280"/>
        <v>#N/A</v>
      </c>
    </row>
    <row r="3561" ht="22.5" customHeight="1" spans="1:29">
      <c r="A3561" s="421"/>
      <c r="B3561" s="422"/>
      <c r="C3561" s="422"/>
      <c r="D3561" s="421"/>
      <c r="E3561" s="421"/>
      <c r="F3561" s="421"/>
      <c r="G3561" s="421"/>
      <c r="H3561" s="421"/>
      <c r="I3561" s="421"/>
      <c r="J3561" s="421"/>
      <c r="K3561" s="421"/>
      <c r="L3561" s="421"/>
      <c r="M3561" s="421"/>
      <c r="N3561" s="426"/>
      <c r="O3561" s="426"/>
      <c r="P3561" s="427"/>
      <c r="Q3561" s="427"/>
      <c r="R3561" s="426"/>
      <c r="S3561" s="426"/>
      <c r="T3561" s="426"/>
      <c r="U3561" s="426"/>
      <c r="V3561" s="426"/>
      <c r="W3561" s="426"/>
      <c r="X3561" s="427"/>
      <c r="Y3561" s="416" t="e">
        <f t="shared" si="276"/>
        <v>#N/A</v>
      </c>
      <c r="Z3561" s="416" t="e">
        <f t="shared" si="277"/>
        <v>#N/A</v>
      </c>
      <c r="AA3561" s="416" t="str">
        <f t="shared" si="278"/>
        <v/>
      </c>
      <c r="AB3561" s="416" t="e">
        <f t="shared" si="279"/>
        <v>#N/A</v>
      </c>
      <c r="AC3561" s="416" t="e">
        <f t="shared" si="280"/>
        <v>#N/A</v>
      </c>
    </row>
    <row r="3562" ht="22.5" customHeight="1" spans="1:29">
      <c r="A3562" s="421"/>
      <c r="B3562" s="422"/>
      <c r="C3562" s="422"/>
      <c r="D3562" s="421"/>
      <c r="E3562" s="421"/>
      <c r="F3562" s="421"/>
      <c r="G3562" s="421"/>
      <c r="H3562" s="421"/>
      <c r="I3562" s="421"/>
      <c r="J3562" s="421"/>
      <c r="K3562" s="421"/>
      <c r="L3562" s="421"/>
      <c r="M3562" s="421"/>
      <c r="N3562" s="426"/>
      <c r="O3562" s="426"/>
      <c r="P3562" s="427"/>
      <c r="Q3562" s="427"/>
      <c r="R3562" s="426"/>
      <c r="S3562" s="426"/>
      <c r="T3562" s="426"/>
      <c r="U3562" s="426"/>
      <c r="V3562" s="426"/>
      <c r="W3562" s="426"/>
      <c r="X3562" s="427"/>
      <c r="Y3562" s="416" t="e">
        <f t="shared" si="276"/>
        <v>#N/A</v>
      </c>
      <c r="Z3562" s="416" t="e">
        <f t="shared" si="277"/>
        <v>#N/A</v>
      </c>
      <c r="AA3562" s="416" t="str">
        <f t="shared" si="278"/>
        <v/>
      </c>
      <c r="AB3562" s="416" t="e">
        <f t="shared" si="279"/>
        <v>#N/A</v>
      </c>
      <c r="AC3562" s="416" t="e">
        <f t="shared" si="280"/>
        <v>#N/A</v>
      </c>
    </row>
    <row r="3563" ht="22.5" customHeight="1" spans="1:29">
      <c r="A3563" s="421"/>
      <c r="B3563" s="422"/>
      <c r="C3563" s="422"/>
      <c r="D3563" s="421"/>
      <c r="E3563" s="421"/>
      <c r="F3563" s="421"/>
      <c r="G3563" s="421"/>
      <c r="H3563" s="421"/>
      <c r="I3563" s="421"/>
      <c r="J3563" s="421"/>
      <c r="K3563" s="421"/>
      <c r="L3563" s="421"/>
      <c r="M3563" s="421"/>
      <c r="N3563" s="426"/>
      <c r="O3563" s="426"/>
      <c r="P3563" s="427"/>
      <c r="Q3563" s="427"/>
      <c r="R3563" s="426"/>
      <c r="S3563" s="426"/>
      <c r="T3563" s="426"/>
      <c r="U3563" s="426"/>
      <c r="V3563" s="426"/>
      <c r="W3563" s="426"/>
      <c r="X3563" s="427"/>
      <c r="Y3563" s="416" t="e">
        <f t="shared" si="276"/>
        <v>#N/A</v>
      </c>
      <c r="Z3563" s="416" t="e">
        <f t="shared" si="277"/>
        <v>#N/A</v>
      </c>
      <c r="AA3563" s="416" t="str">
        <f t="shared" si="278"/>
        <v/>
      </c>
      <c r="AB3563" s="416" t="e">
        <f t="shared" si="279"/>
        <v>#N/A</v>
      </c>
      <c r="AC3563" s="416" t="e">
        <f t="shared" si="280"/>
        <v>#N/A</v>
      </c>
    </row>
    <row r="3564" ht="22.5" customHeight="1" spans="1:29">
      <c r="A3564" s="421"/>
      <c r="B3564" s="422"/>
      <c r="C3564" s="422"/>
      <c r="D3564" s="421"/>
      <c r="E3564" s="421"/>
      <c r="F3564" s="421"/>
      <c r="G3564" s="421"/>
      <c r="H3564" s="421"/>
      <c r="I3564" s="421"/>
      <c r="J3564" s="421"/>
      <c r="K3564" s="421"/>
      <c r="L3564" s="421"/>
      <c r="M3564" s="421"/>
      <c r="N3564" s="426"/>
      <c r="O3564" s="426"/>
      <c r="P3564" s="427"/>
      <c r="Q3564" s="427"/>
      <c r="R3564" s="426"/>
      <c r="S3564" s="426"/>
      <c r="T3564" s="426"/>
      <c r="U3564" s="426"/>
      <c r="V3564" s="426"/>
      <c r="W3564" s="426"/>
      <c r="X3564" s="427"/>
      <c r="Y3564" s="416" t="e">
        <f t="shared" si="276"/>
        <v>#N/A</v>
      </c>
      <c r="Z3564" s="416" t="e">
        <f t="shared" si="277"/>
        <v>#N/A</v>
      </c>
      <c r="AA3564" s="416" t="str">
        <f t="shared" si="278"/>
        <v/>
      </c>
      <c r="AB3564" s="416" t="e">
        <f t="shared" si="279"/>
        <v>#N/A</v>
      </c>
      <c r="AC3564" s="416" t="e">
        <f t="shared" si="280"/>
        <v>#N/A</v>
      </c>
    </row>
    <row r="3565" ht="22.5" customHeight="1" spans="1:29">
      <c r="A3565" s="421"/>
      <c r="B3565" s="422"/>
      <c r="C3565" s="422"/>
      <c r="D3565" s="421"/>
      <c r="E3565" s="421"/>
      <c r="F3565" s="421"/>
      <c r="G3565" s="421"/>
      <c r="H3565" s="421"/>
      <c r="I3565" s="421"/>
      <c r="J3565" s="421"/>
      <c r="K3565" s="421"/>
      <c r="L3565" s="421"/>
      <c r="M3565" s="421"/>
      <c r="N3565" s="426"/>
      <c r="O3565" s="426"/>
      <c r="P3565" s="427"/>
      <c r="Q3565" s="427"/>
      <c r="R3565" s="426"/>
      <c r="S3565" s="426"/>
      <c r="T3565" s="426"/>
      <c r="U3565" s="426"/>
      <c r="V3565" s="426"/>
      <c r="W3565" s="426"/>
      <c r="X3565" s="427"/>
      <c r="Y3565" s="416" t="e">
        <f t="shared" si="276"/>
        <v>#N/A</v>
      </c>
      <c r="Z3565" s="416" t="e">
        <f t="shared" si="277"/>
        <v>#N/A</v>
      </c>
      <c r="AA3565" s="416" t="str">
        <f t="shared" si="278"/>
        <v/>
      </c>
      <c r="AB3565" s="416" t="e">
        <f t="shared" si="279"/>
        <v>#N/A</v>
      </c>
      <c r="AC3565" s="416" t="e">
        <f t="shared" si="280"/>
        <v>#N/A</v>
      </c>
    </row>
    <row r="3566" ht="22.5" customHeight="1" spans="1:29">
      <c r="A3566" s="421"/>
      <c r="B3566" s="422"/>
      <c r="C3566" s="422"/>
      <c r="D3566" s="421"/>
      <c r="E3566" s="421"/>
      <c r="F3566" s="421"/>
      <c r="G3566" s="421"/>
      <c r="H3566" s="421"/>
      <c r="I3566" s="421"/>
      <c r="J3566" s="421"/>
      <c r="K3566" s="421"/>
      <c r="L3566" s="421"/>
      <c r="M3566" s="421"/>
      <c r="N3566" s="426"/>
      <c r="O3566" s="426"/>
      <c r="P3566" s="427"/>
      <c r="Q3566" s="427"/>
      <c r="R3566" s="426"/>
      <c r="S3566" s="426"/>
      <c r="T3566" s="426"/>
      <c r="U3566" s="426"/>
      <c r="V3566" s="426"/>
      <c r="W3566" s="426"/>
      <c r="X3566" s="427"/>
      <c r="Y3566" s="416" t="e">
        <f t="shared" si="276"/>
        <v>#N/A</v>
      </c>
      <c r="Z3566" s="416" t="e">
        <f t="shared" si="277"/>
        <v>#N/A</v>
      </c>
      <c r="AA3566" s="416" t="str">
        <f t="shared" si="278"/>
        <v/>
      </c>
      <c r="AB3566" s="416" t="e">
        <f t="shared" si="279"/>
        <v>#N/A</v>
      </c>
      <c r="AC3566" s="416" t="e">
        <f t="shared" si="280"/>
        <v>#N/A</v>
      </c>
    </row>
    <row r="3567" ht="22.5" customHeight="1" spans="1:29">
      <c r="A3567" s="421"/>
      <c r="B3567" s="422"/>
      <c r="C3567" s="422"/>
      <c r="D3567" s="421"/>
      <c r="E3567" s="421"/>
      <c r="F3567" s="421"/>
      <c r="G3567" s="421"/>
      <c r="H3567" s="421"/>
      <c r="I3567" s="421"/>
      <c r="J3567" s="421"/>
      <c r="K3567" s="421"/>
      <c r="L3567" s="421"/>
      <c r="M3567" s="421"/>
      <c r="N3567" s="426"/>
      <c r="O3567" s="426"/>
      <c r="P3567" s="427"/>
      <c r="Q3567" s="427"/>
      <c r="R3567" s="426"/>
      <c r="S3567" s="426"/>
      <c r="T3567" s="426"/>
      <c r="U3567" s="426"/>
      <c r="V3567" s="426"/>
      <c r="W3567" s="426"/>
      <c r="X3567" s="427"/>
      <c r="Y3567" s="416" t="e">
        <f t="shared" si="276"/>
        <v>#N/A</v>
      </c>
      <c r="Z3567" s="416" t="e">
        <f t="shared" si="277"/>
        <v>#N/A</v>
      </c>
      <c r="AA3567" s="416" t="str">
        <f t="shared" si="278"/>
        <v/>
      </c>
      <c r="AB3567" s="416" t="e">
        <f t="shared" si="279"/>
        <v>#N/A</v>
      </c>
      <c r="AC3567" s="416" t="e">
        <f t="shared" si="280"/>
        <v>#N/A</v>
      </c>
    </row>
    <row r="3568" ht="22.5" customHeight="1" spans="1:29">
      <c r="A3568" s="421"/>
      <c r="B3568" s="422"/>
      <c r="C3568" s="422"/>
      <c r="D3568" s="421"/>
      <c r="E3568" s="421"/>
      <c r="F3568" s="421"/>
      <c r="G3568" s="421"/>
      <c r="H3568" s="421"/>
      <c r="I3568" s="421"/>
      <c r="J3568" s="421"/>
      <c r="K3568" s="421"/>
      <c r="L3568" s="421"/>
      <c r="M3568" s="421"/>
      <c r="N3568" s="426"/>
      <c r="O3568" s="426"/>
      <c r="P3568" s="427"/>
      <c r="Q3568" s="427"/>
      <c r="R3568" s="426"/>
      <c r="S3568" s="426"/>
      <c r="T3568" s="426"/>
      <c r="U3568" s="426"/>
      <c r="V3568" s="426"/>
      <c r="W3568" s="426"/>
      <c r="X3568" s="427"/>
      <c r="Y3568" s="416" t="e">
        <f t="shared" si="276"/>
        <v>#N/A</v>
      </c>
      <c r="Z3568" s="416" t="e">
        <f t="shared" si="277"/>
        <v>#N/A</v>
      </c>
      <c r="AA3568" s="416" t="str">
        <f t="shared" si="278"/>
        <v/>
      </c>
      <c r="AB3568" s="416" t="e">
        <f t="shared" si="279"/>
        <v>#N/A</v>
      </c>
      <c r="AC3568" s="416" t="e">
        <f t="shared" si="280"/>
        <v>#N/A</v>
      </c>
    </row>
    <row r="3569" ht="22.5" customHeight="1" spans="1:29">
      <c r="A3569" s="421"/>
      <c r="B3569" s="422"/>
      <c r="C3569" s="422"/>
      <c r="D3569" s="421"/>
      <c r="E3569" s="421"/>
      <c r="F3569" s="421"/>
      <c r="G3569" s="421"/>
      <c r="H3569" s="421"/>
      <c r="I3569" s="421"/>
      <c r="J3569" s="421"/>
      <c r="K3569" s="421"/>
      <c r="L3569" s="421"/>
      <c r="M3569" s="421"/>
      <c r="N3569" s="426"/>
      <c r="O3569" s="426"/>
      <c r="P3569" s="427"/>
      <c r="Q3569" s="427"/>
      <c r="R3569" s="426"/>
      <c r="S3569" s="426"/>
      <c r="T3569" s="426"/>
      <c r="U3569" s="426"/>
      <c r="V3569" s="426"/>
      <c r="W3569" s="426"/>
      <c r="X3569" s="427"/>
      <c r="Y3569" s="416" t="e">
        <f t="shared" si="276"/>
        <v>#N/A</v>
      </c>
      <c r="Z3569" s="416" t="e">
        <f t="shared" si="277"/>
        <v>#N/A</v>
      </c>
      <c r="AA3569" s="416" t="str">
        <f t="shared" si="278"/>
        <v/>
      </c>
      <c r="AB3569" s="416" t="e">
        <f t="shared" si="279"/>
        <v>#N/A</v>
      </c>
      <c r="AC3569" s="416" t="e">
        <f t="shared" si="280"/>
        <v>#N/A</v>
      </c>
    </row>
    <row r="3570" ht="22.5" customHeight="1" spans="1:29">
      <c r="A3570" s="421"/>
      <c r="B3570" s="422"/>
      <c r="C3570" s="422"/>
      <c r="D3570" s="421"/>
      <c r="E3570" s="421"/>
      <c r="F3570" s="421"/>
      <c r="G3570" s="421"/>
      <c r="H3570" s="421"/>
      <c r="I3570" s="421"/>
      <c r="J3570" s="421"/>
      <c r="K3570" s="421"/>
      <c r="L3570" s="421"/>
      <c r="M3570" s="421"/>
      <c r="N3570" s="426"/>
      <c r="O3570" s="426"/>
      <c r="P3570" s="427"/>
      <c r="Q3570" s="427"/>
      <c r="R3570" s="426"/>
      <c r="S3570" s="426"/>
      <c r="T3570" s="426"/>
      <c r="U3570" s="426"/>
      <c r="V3570" s="426"/>
      <c r="W3570" s="426"/>
      <c r="X3570" s="427"/>
      <c r="Y3570" s="416" t="e">
        <f t="shared" si="276"/>
        <v>#N/A</v>
      </c>
      <c r="Z3570" s="416" t="e">
        <f t="shared" si="277"/>
        <v>#N/A</v>
      </c>
      <c r="AA3570" s="416" t="str">
        <f t="shared" si="278"/>
        <v/>
      </c>
      <c r="AB3570" s="416" t="e">
        <f t="shared" si="279"/>
        <v>#N/A</v>
      </c>
      <c r="AC3570" s="416" t="e">
        <f t="shared" si="280"/>
        <v>#N/A</v>
      </c>
    </row>
    <row r="3571" ht="22.5" customHeight="1" spans="1:29">
      <c r="A3571" s="421"/>
      <c r="B3571" s="422"/>
      <c r="C3571" s="422"/>
      <c r="D3571" s="421"/>
      <c r="E3571" s="421"/>
      <c r="F3571" s="421"/>
      <c r="G3571" s="421"/>
      <c r="H3571" s="421"/>
      <c r="I3571" s="421"/>
      <c r="J3571" s="421"/>
      <c r="K3571" s="421"/>
      <c r="L3571" s="421"/>
      <c r="M3571" s="421"/>
      <c r="N3571" s="426"/>
      <c r="O3571" s="426"/>
      <c r="P3571" s="427"/>
      <c r="Q3571" s="427"/>
      <c r="R3571" s="426"/>
      <c r="S3571" s="426"/>
      <c r="T3571" s="426"/>
      <c r="U3571" s="426"/>
      <c r="V3571" s="426"/>
      <c r="W3571" s="426"/>
      <c r="X3571" s="427"/>
      <c r="Y3571" s="416" t="e">
        <f t="shared" si="276"/>
        <v>#N/A</v>
      </c>
      <c r="Z3571" s="416" t="e">
        <f t="shared" si="277"/>
        <v>#N/A</v>
      </c>
      <c r="AA3571" s="416" t="str">
        <f t="shared" si="278"/>
        <v/>
      </c>
      <c r="AB3571" s="416" t="e">
        <f t="shared" si="279"/>
        <v>#N/A</v>
      </c>
      <c r="AC3571" s="416" t="e">
        <f t="shared" si="280"/>
        <v>#N/A</v>
      </c>
    </row>
    <row r="3572" ht="22.5" customHeight="1" spans="1:29">
      <c r="A3572" s="421"/>
      <c r="B3572" s="422"/>
      <c r="C3572" s="422"/>
      <c r="D3572" s="421"/>
      <c r="E3572" s="421"/>
      <c r="F3572" s="421"/>
      <c r="G3572" s="421"/>
      <c r="H3572" s="421"/>
      <c r="I3572" s="421"/>
      <c r="J3572" s="421"/>
      <c r="K3572" s="421"/>
      <c r="L3572" s="421"/>
      <c r="M3572" s="421"/>
      <c r="N3572" s="426"/>
      <c r="O3572" s="426"/>
      <c r="P3572" s="427"/>
      <c r="Q3572" s="427"/>
      <c r="R3572" s="426"/>
      <c r="S3572" s="426"/>
      <c r="T3572" s="426"/>
      <c r="U3572" s="426"/>
      <c r="V3572" s="426"/>
      <c r="W3572" s="426"/>
      <c r="X3572" s="427"/>
      <c r="Y3572" s="416" t="e">
        <f t="shared" si="276"/>
        <v>#N/A</v>
      </c>
      <c r="Z3572" s="416" t="e">
        <f t="shared" si="277"/>
        <v>#N/A</v>
      </c>
      <c r="AA3572" s="416" t="str">
        <f t="shared" si="278"/>
        <v/>
      </c>
      <c r="AB3572" s="416" t="e">
        <f t="shared" si="279"/>
        <v>#N/A</v>
      </c>
      <c r="AC3572" s="416" t="e">
        <f t="shared" si="280"/>
        <v>#N/A</v>
      </c>
    </row>
    <row r="3573" ht="22.5" customHeight="1" spans="1:29">
      <c r="A3573" s="421"/>
      <c r="B3573" s="422"/>
      <c r="C3573" s="422"/>
      <c r="D3573" s="421"/>
      <c r="E3573" s="421"/>
      <c r="F3573" s="421"/>
      <c r="G3573" s="421"/>
      <c r="H3573" s="421"/>
      <c r="I3573" s="421"/>
      <c r="J3573" s="421"/>
      <c r="K3573" s="421"/>
      <c r="L3573" s="421"/>
      <c r="M3573" s="421"/>
      <c r="N3573" s="426"/>
      <c r="O3573" s="426"/>
      <c r="P3573" s="427"/>
      <c r="Q3573" s="427"/>
      <c r="R3573" s="426"/>
      <c r="S3573" s="426"/>
      <c r="T3573" s="426"/>
      <c r="U3573" s="426"/>
      <c r="V3573" s="426"/>
      <c r="W3573" s="426"/>
      <c r="X3573" s="427"/>
      <c r="Y3573" s="416" t="e">
        <f t="shared" si="276"/>
        <v>#N/A</v>
      </c>
      <c r="Z3573" s="416" t="e">
        <f t="shared" si="277"/>
        <v>#N/A</v>
      </c>
      <c r="AA3573" s="416" t="str">
        <f t="shared" si="278"/>
        <v/>
      </c>
      <c r="AB3573" s="416" t="e">
        <f t="shared" si="279"/>
        <v>#N/A</v>
      </c>
      <c r="AC3573" s="416" t="e">
        <f t="shared" si="280"/>
        <v>#N/A</v>
      </c>
    </row>
    <row r="3574" ht="22.5" customHeight="1" spans="1:29">
      <c r="A3574" s="421"/>
      <c r="B3574" s="422"/>
      <c r="C3574" s="422"/>
      <c r="D3574" s="421"/>
      <c r="E3574" s="421"/>
      <c r="F3574" s="421"/>
      <c r="G3574" s="421"/>
      <c r="H3574" s="421"/>
      <c r="I3574" s="421"/>
      <c r="J3574" s="421"/>
      <c r="K3574" s="421"/>
      <c r="L3574" s="421"/>
      <c r="M3574" s="421"/>
      <c r="N3574" s="426"/>
      <c r="O3574" s="426"/>
      <c r="P3574" s="427"/>
      <c r="Q3574" s="427"/>
      <c r="R3574" s="426"/>
      <c r="S3574" s="426"/>
      <c r="T3574" s="426"/>
      <c r="U3574" s="426"/>
      <c r="V3574" s="426"/>
      <c r="W3574" s="426"/>
      <c r="X3574" s="427"/>
      <c r="Y3574" s="416" t="e">
        <f t="shared" si="276"/>
        <v>#N/A</v>
      </c>
      <c r="Z3574" s="416" t="e">
        <f t="shared" si="277"/>
        <v>#N/A</v>
      </c>
      <c r="AA3574" s="416" t="str">
        <f t="shared" si="278"/>
        <v/>
      </c>
      <c r="AB3574" s="416" t="e">
        <f t="shared" si="279"/>
        <v>#N/A</v>
      </c>
      <c r="AC3574" s="416" t="e">
        <f t="shared" si="280"/>
        <v>#N/A</v>
      </c>
    </row>
    <row r="3575" ht="22.5" customHeight="1" spans="1:29">
      <c r="A3575" s="421"/>
      <c r="B3575" s="422"/>
      <c r="C3575" s="422"/>
      <c r="D3575" s="421"/>
      <c r="E3575" s="421"/>
      <c r="F3575" s="421"/>
      <c r="G3575" s="421"/>
      <c r="H3575" s="421"/>
      <c r="I3575" s="421"/>
      <c r="J3575" s="421"/>
      <c r="K3575" s="421"/>
      <c r="L3575" s="421"/>
      <c r="M3575" s="421"/>
      <c r="N3575" s="426"/>
      <c r="O3575" s="426"/>
      <c r="P3575" s="427"/>
      <c r="Q3575" s="427"/>
      <c r="R3575" s="426"/>
      <c r="S3575" s="426"/>
      <c r="T3575" s="426"/>
      <c r="U3575" s="426"/>
      <c r="V3575" s="426"/>
      <c r="W3575" s="426"/>
      <c r="X3575" s="427"/>
      <c r="Y3575" s="416" t="e">
        <f t="shared" si="276"/>
        <v>#N/A</v>
      </c>
      <c r="Z3575" s="416" t="e">
        <f t="shared" si="277"/>
        <v>#N/A</v>
      </c>
      <c r="AA3575" s="416" t="str">
        <f t="shared" si="278"/>
        <v/>
      </c>
      <c r="AB3575" s="416" t="e">
        <f t="shared" si="279"/>
        <v>#N/A</v>
      </c>
      <c r="AC3575" s="416" t="e">
        <f t="shared" si="280"/>
        <v>#N/A</v>
      </c>
    </row>
    <row r="3576" ht="22.5" customHeight="1" spans="1:29">
      <c r="A3576" s="421"/>
      <c r="B3576" s="422"/>
      <c r="C3576" s="422"/>
      <c r="D3576" s="421"/>
      <c r="E3576" s="421"/>
      <c r="F3576" s="421"/>
      <c r="G3576" s="421"/>
      <c r="H3576" s="421"/>
      <c r="I3576" s="421"/>
      <c r="J3576" s="421"/>
      <c r="K3576" s="421"/>
      <c r="L3576" s="421"/>
      <c r="M3576" s="421"/>
      <c r="N3576" s="426"/>
      <c r="O3576" s="426"/>
      <c r="P3576" s="427"/>
      <c r="Q3576" s="427"/>
      <c r="R3576" s="426"/>
      <c r="S3576" s="426"/>
      <c r="T3576" s="426"/>
      <c r="U3576" s="426"/>
      <c r="V3576" s="426"/>
      <c r="W3576" s="426"/>
      <c r="X3576" s="427"/>
      <c r="Y3576" s="416" t="e">
        <f t="shared" si="276"/>
        <v>#N/A</v>
      </c>
      <c r="Z3576" s="416" t="e">
        <f t="shared" si="277"/>
        <v>#N/A</v>
      </c>
      <c r="AA3576" s="416" t="str">
        <f t="shared" si="278"/>
        <v/>
      </c>
      <c r="AB3576" s="416" t="e">
        <f t="shared" si="279"/>
        <v>#N/A</v>
      </c>
      <c r="AC3576" s="416" t="e">
        <f t="shared" si="280"/>
        <v>#N/A</v>
      </c>
    </row>
    <row r="3577" ht="22.5" customHeight="1" spans="1:29">
      <c r="A3577" s="421"/>
      <c r="B3577" s="422"/>
      <c r="C3577" s="422"/>
      <c r="D3577" s="421"/>
      <c r="E3577" s="421"/>
      <c r="F3577" s="421"/>
      <c r="G3577" s="421"/>
      <c r="H3577" s="421"/>
      <c r="I3577" s="421"/>
      <c r="J3577" s="421"/>
      <c r="K3577" s="421"/>
      <c r="L3577" s="421"/>
      <c r="M3577" s="421"/>
      <c r="N3577" s="426"/>
      <c r="O3577" s="426"/>
      <c r="P3577" s="427"/>
      <c r="Q3577" s="427"/>
      <c r="R3577" s="426"/>
      <c r="S3577" s="426"/>
      <c r="T3577" s="426"/>
      <c r="U3577" s="426"/>
      <c r="V3577" s="426"/>
      <c r="W3577" s="426"/>
      <c r="X3577" s="427"/>
      <c r="Y3577" s="416" t="e">
        <f t="shared" si="276"/>
        <v>#N/A</v>
      </c>
      <c r="Z3577" s="416" t="e">
        <f t="shared" si="277"/>
        <v>#N/A</v>
      </c>
      <c r="AA3577" s="416" t="str">
        <f t="shared" si="278"/>
        <v/>
      </c>
      <c r="AB3577" s="416" t="e">
        <f t="shared" si="279"/>
        <v>#N/A</v>
      </c>
      <c r="AC3577" s="416" t="e">
        <f t="shared" si="280"/>
        <v>#N/A</v>
      </c>
    </row>
    <row r="3578" ht="22.5" customHeight="1" spans="1:29">
      <c r="A3578" s="421"/>
      <c r="B3578" s="422"/>
      <c r="C3578" s="422"/>
      <c r="D3578" s="421"/>
      <c r="E3578" s="421"/>
      <c r="F3578" s="421"/>
      <c r="G3578" s="421"/>
      <c r="H3578" s="421"/>
      <c r="I3578" s="421"/>
      <c r="J3578" s="421"/>
      <c r="K3578" s="421"/>
      <c r="L3578" s="421"/>
      <c r="M3578" s="421"/>
      <c r="N3578" s="426"/>
      <c r="O3578" s="426"/>
      <c r="P3578" s="427"/>
      <c r="Q3578" s="427"/>
      <c r="R3578" s="426"/>
      <c r="S3578" s="426"/>
      <c r="T3578" s="426"/>
      <c r="U3578" s="426"/>
      <c r="V3578" s="426"/>
      <c r="W3578" s="426"/>
      <c r="X3578" s="427"/>
      <c r="Y3578" s="416" t="e">
        <f t="shared" si="276"/>
        <v>#N/A</v>
      </c>
      <c r="Z3578" s="416" t="e">
        <f t="shared" si="277"/>
        <v>#N/A</v>
      </c>
      <c r="AA3578" s="416" t="str">
        <f t="shared" si="278"/>
        <v/>
      </c>
      <c r="AB3578" s="416" t="e">
        <f t="shared" si="279"/>
        <v>#N/A</v>
      </c>
      <c r="AC3578" s="416" t="e">
        <f t="shared" si="280"/>
        <v>#N/A</v>
      </c>
    </row>
    <row r="3579" ht="22.5" customHeight="1" spans="1:29">
      <c r="A3579" s="421"/>
      <c r="B3579" s="422"/>
      <c r="C3579" s="422"/>
      <c r="D3579" s="421"/>
      <c r="E3579" s="421"/>
      <c r="F3579" s="421"/>
      <c r="G3579" s="421"/>
      <c r="H3579" s="421"/>
      <c r="I3579" s="421"/>
      <c r="J3579" s="421"/>
      <c r="K3579" s="421"/>
      <c r="L3579" s="421"/>
      <c r="M3579" s="421"/>
      <c r="N3579" s="426"/>
      <c r="O3579" s="426"/>
      <c r="P3579" s="427"/>
      <c r="Q3579" s="427"/>
      <c r="R3579" s="426"/>
      <c r="S3579" s="426"/>
      <c r="T3579" s="426"/>
      <c r="U3579" s="426"/>
      <c r="V3579" s="426"/>
      <c r="W3579" s="426"/>
      <c r="X3579" s="427"/>
      <c r="Y3579" s="416" t="e">
        <f t="shared" si="276"/>
        <v>#N/A</v>
      </c>
      <c r="Z3579" s="416" t="e">
        <f t="shared" si="277"/>
        <v>#N/A</v>
      </c>
      <c r="AA3579" s="416" t="str">
        <f t="shared" si="278"/>
        <v/>
      </c>
      <c r="AB3579" s="416" t="e">
        <f t="shared" si="279"/>
        <v>#N/A</v>
      </c>
      <c r="AC3579" s="416" t="e">
        <f t="shared" si="280"/>
        <v>#N/A</v>
      </c>
    </row>
    <row r="3580" ht="22.5" customHeight="1" spans="1:29">
      <c r="A3580" s="421"/>
      <c r="B3580" s="422"/>
      <c r="C3580" s="422"/>
      <c r="D3580" s="421"/>
      <c r="E3580" s="421"/>
      <c r="F3580" s="421"/>
      <c r="G3580" s="421"/>
      <c r="H3580" s="421"/>
      <c r="I3580" s="421"/>
      <c r="J3580" s="421"/>
      <c r="K3580" s="421"/>
      <c r="L3580" s="421"/>
      <c r="M3580" s="421"/>
      <c r="N3580" s="426"/>
      <c r="O3580" s="426"/>
      <c r="P3580" s="427"/>
      <c r="Q3580" s="427"/>
      <c r="R3580" s="426"/>
      <c r="S3580" s="426"/>
      <c r="T3580" s="426"/>
      <c r="U3580" s="426"/>
      <c r="V3580" s="426"/>
      <c r="W3580" s="426"/>
      <c r="X3580" s="427"/>
      <c r="Y3580" s="416" t="e">
        <f t="shared" si="276"/>
        <v>#N/A</v>
      </c>
      <c r="Z3580" s="416" t="e">
        <f t="shared" si="277"/>
        <v>#N/A</v>
      </c>
      <c r="AA3580" s="416" t="str">
        <f t="shared" si="278"/>
        <v/>
      </c>
      <c r="AB3580" s="416" t="e">
        <f t="shared" si="279"/>
        <v>#N/A</v>
      </c>
      <c r="AC3580" s="416" t="e">
        <f t="shared" si="280"/>
        <v>#N/A</v>
      </c>
    </row>
    <row r="3581" ht="22.5" customHeight="1" spans="1:29">
      <c r="A3581" s="421"/>
      <c r="B3581" s="422"/>
      <c r="C3581" s="422"/>
      <c r="D3581" s="421"/>
      <c r="E3581" s="421"/>
      <c r="F3581" s="421"/>
      <c r="G3581" s="421"/>
      <c r="H3581" s="421"/>
      <c r="I3581" s="421"/>
      <c r="J3581" s="421"/>
      <c r="K3581" s="421"/>
      <c r="L3581" s="421"/>
      <c r="M3581" s="421"/>
      <c r="N3581" s="426"/>
      <c r="O3581" s="426"/>
      <c r="P3581" s="427"/>
      <c r="Q3581" s="427"/>
      <c r="R3581" s="426"/>
      <c r="S3581" s="426"/>
      <c r="T3581" s="426"/>
      <c r="U3581" s="426"/>
      <c r="V3581" s="426"/>
      <c r="W3581" s="426"/>
      <c r="X3581" s="427"/>
      <c r="Y3581" s="416" t="e">
        <f t="shared" si="276"/>
        <v>#N/A</v>
      </c>
      <c r="Z3581" s="416" t="e">
        <f t="shared" si="277"/>
        <v>#N/A</v>
      </c>
      <c r="AA3581" s="416" t="str">
        <f t="shared" si="278"/>
        <v/>
      </c>
      <c r="AB3581" s="416" t="e">
        <f t="shared" si="279"/>
        <v>#N/A</v>
      </c>
      <c r="AC3581" s="416" t="e">
        <f t="shared" si="280"/>
        <v>#N/A</v>
      </c>
    </row>
    <row r="3582" ht="22.5" customHeight="1" spans="1:29">
      <c r="A3582" s="421"/>
      <c r="B3582" s="422"/>
      <c r="C3582" s="422"/>
      <c r="D3582" s="421"/>
      <c r="E3582" s="421"/>
      <c r="F3582" s="421"/>
      <c r="G3582" s="421"/>
      <c r="H3582" s="421"/>
      <c r="I3582" s="421"/>
      <c r="J3582" s="421"/>
      <c r="K3582" s="421"/>
      <c r="L3582" s="421"/>
      <c r="M3582" s="421"/>
      <c r="N3582" s="426"/>
      <c r="O3582" s="426"/>
      <c r="P3582" s="427"/>
      <c r="Q3582" s="427"/>
      <c r="R3582" s="426"/>
      <c r="S3582" s="426"/>
      <c r="T3582" s="426"/>
      <c r="U3582" s="426"/>
      <c r="V3582" s="426"/>
      <c r="W3582" s="426"/>
      <c r="X3582" s="427"/>
      <c r="Y3582" s="416" t="e">
        <f t="shared" si="276"/>
        <v>#N/A</v>
      </c>
      <c r="Z3582" s="416" t="e">
        <f t="shared" si="277"/>
        <v>#N/A</v>
      </c>
      <c r="AA3582" s="416" t="str">
        <f t="shared" si="278"/>
        <v/>
      </c>
      <c r="AB3582" s="416" t="e">
        <f t="shared" si="279"/>
        <v>#N/A</v>
      </c>
      <c r="AC3582" s="416" t="e">
        <f t="shared" si="280"/>
        <v>#N/A</v>
      </c>
    </row>
    <row r="3583" ht="22.5" customHeight="1" spans="1:29">
      <c r="A3583" s="421"/>
      <c r="B3583" s="422"/>
      <c r="C3583" s="422"/>
      <c r="D3583" s="421"/>
      <c r="E3583" s="421"/>
      <c r="F3583" s="421"/>
      <c r="G3583" s="421"/>
      <c r="H3583" s="421"/>
      <c r="I3583" s="421"/>
      <c r="J3583" s="421"/>
      <c r="K3583" s="421"/>
      <c r="L3583" s="421"/>
      <c r="M3583" s="421"/>
      <c r="N3583" s="426"/>
      <c r="O3583" s="426"/>
      <c r="P3583" s="427"/>
      <c r="Q3583" s="427"/>
      <c r="R3583" s="426"/>
      <c r="S3583" s="426"/>
      <c r="T3583" s="426"/>
      <c r="U3583" s="426"/>
      <c r="V3583" s="426"/>
      <c r="W3583" s="426"/>
      <c r="X3583" s="427"/>
      <c r="Y3583" s="416" t="e">
        <f t="shared" si="276"/>
        <v>#N/A</v>
      </c>
      <c r="Z3583" s="416" t="e">
        <f t="shared" si="277"/>
        <v>#N/A</v>
      </c>
      <c r="AA3583" s="416" t="str">
        <f t="shared" si="278"/>
        <v/>
      </c>
      <c r="AB3583" s="416" t="e">
        <f t="shared" si="279"/>
        <v>#N/A</v>
      </c>
      <c r="AC3583" s="416" t="e">
        <f t="shared" si="280"/>
        <v>#N/A</v>
      </c>
    </row>
    <row r="3584" ht="22.5" customHeight="1" spans="1:29">
      <c r="A3584" s="421"/>
      <c r="B3584" s="422"/>
      <c r="C3584" s="422"/>
      <c r="D3584" s="421"/>
      <c r="E3584" s="421"/>
      <c r="F3584" s="421"/>
      <c r="G3584" s="421"/>
      <c r="H3584" s="421"/>
      <c r="I3584" s="421"/>
      <c r="J3584" s="421"/>
      <c r="K3584" s="421"/>
      <c r="L3584" s="421"/>
      <c r="M3584" s="421"/>
      <c r="N3584" s="426"/>
      <c r="O3584" s="426"/>
      <c r="P3584" s="427"/>
      <c r="Q3584" s="427"/>
      <c r="R3584" s="426"/>
      <c r="S3584" s="426"/>
      <c r="T3584" s="426"/>
      <c r="U3584" s="426"/>
      <c r="V3584" s="426"/>
      <c r="W3584" s="426"/>
      <c r="X3584" s="427"/>
      <c r="Y3584" s="416" t="e">
        <f t="shared" si="276"/>
        <v>#N/A</v>
      </c>
      <c r="Z3584" s="416" t="e">
        <f t="shared" si="277"/>
        <v>#N/A</v>
      </c>
      <c r="AA3584" s="416" t="str">
        <f t="shared" si="278"/>
        <v/>
      </c>
      <c r="AB3584" s="416" t="e">
        <f t="shared" si="279"/>
        <v>#N/A</v>
      </c>
      <c r="AC3584" s="416" t="e">
        <f t="shared" si="280"/>
        <v>#N/A</v>
      </c>
    </row>
    <row r="3585" ht="22.5" customHeight="1" spans="1:29">
      <c r="A3585" s="421"/>
      <c r="B3585" s="422"/>
      <c r="C3585" s="422"/>
      <c r="D3585" s="421"/>
      <c r="E3585" s="421"/>
      <c r="F3585" s="421"/>
      <c r="G3585" s="421"/>
      <c r="H3585" s="421"/>
      <c r="I3585" s="421"/>
      <c r="J3585" s="421"/>
      <c r="K3585" s="421"/>
      <c r="L3585" s="421"/>
      <c r="M3585" s="421"/>
      <c r="N3585" s="426"/>
      <c r="O3585" s="426"/>
      <c r="P3585" s="427"/>
      <c r="Q3585" s="427"/>
      <c r="R3585" s="426"/>
      <c r="S3585" s="426"/>
      <c r="T3585" s="426"/>
      <c r="U3585" s="426"/>
      <c r="V3585" s="426"/>
      <c r="W3585" s="426"/>
      <c r="X3585" s="427"/>
      <c r="Y3585" s="416" t="e">
        <f t="shared" si="276"/>
        <v>#N/A</v>
      </c>
      <c r="Z3585" s="416" t="e">
        <f t="shared" si="277"/>
        <v>#N/A</v>
      </c>
      <c r="AA3585" s="416" t="str">
        <f t="shared" si="278"/>
        <v/>
      </c>
      <c r="AB3585" s="416" t="e">
        <f t="shared" si="279"/>
        <v>#N/A</v>
      </c>
      <c r="AC3585" s="416" t="e">
        <f t="shared" si="280"/>
        <v>#N/A</v>
      </c>
    </row>
    <row r="3586" ht="22.5" customHeight="1" spans="1:29">
      <c r="A3586" s="421"/>
      <c r="B3586" s="422"/>
      <c r="C3586" s="422"/>
      <c r="D3586" s="421"/>
      <c r="E3586" s="421"/>
      <c r="F3586" s="421"/>
      <c r="G3586" s="421"/>
      <c r="H3586" s="421"/>
      <c r="I3586" s="421"/>
      <c r="J3586" s="421"/>
      <c r="K3586" s="421"/>
      <c r="L3586" s="421"/>
      <c r="M3586" s="421"/>
      <c r="N3586" s="426"/>
      <c r="O3586" s="426"/>
      <c r="P3586" s="427"/>
      <c r="Q3586" s="427"/>
      <c r="R3586" s="426"/>
      <c r="S3586" s="426"/>
      <c r="T3586" s="426"/>
      <c r="U3586" s="426"/>
      <c r="V3586" s="426"/>
      <c r="W3586" s="426"/>
      <c r="X3586" s="427"/>
      <c r="Y3586" s="416" t="e">
        <f t="shared" si="276"/>
        <v>#N/A</v>
      </c>
      <c r="Z3586" s="416" t="e">
        <f t="shared" si="277"/>
        <v>#N/A</v>
      </c>
      <c r="AA3586" s="416" t="str">
        <f t="shared" si="278"/>
        <v/>
      </c>
      <c r="AB3586" s="416" t="e">
        <f t="shared" si="279"/>
        <v>#N/A</v>
      </c>
      <c r="AC3586" s="416" t="e">
        <f t="shared" si="280"/>
        <v>#N/A</v>
      </c>
    </row>
    <row r="3587" ht="22.5" customHeight="1" spans="1:29">
      <c r="A3587" s="421"/>
      <c r="B3587" s="422"/>
      <c r="C3587" s="422"/>
      <c r="D3587" s="421"/>
      <c r="E3587" s="421"/>
      <c r="F3587" s="421"/>
      <c r="G3587" s="421"/>
      <c r="H3587" s="421"/>
      <c r="I3587" s="421"/>
      <c r="J3587" s="421"/>
      <c r="K3587" s="421"/>
      <c r="L3587" s="421"/>
      <c r="M3587" s="421"/>
      <c r="N3587" s="426"/>
      <c r="O3587" s="426"/>
      <c r="P3587" s="427"/>
      <c r="Q3587" s="427"/>
      <c r="R3587" s="426"/>
      <c r="S3587" s="426"/>
      <c r="T3587" s="426"/>
      <c r="U3587" s="426"/>
      <c r="V3587" s="426"/>
      <c r="W3587" s="426"/>
      <c r="X3587" s="427"/>
      <c r="Y3587" s="416" t="e">
        <f t="shared" si="276"/>
        <v>#N/A</v>
      </c>
      <c r="Z3587" s="416" t="e">
        <f t="shared" si="277"/>
        <v>#N/A</v>
      </c>
      <c r="AA3587" s="416" t="str">
        <f t="shared" si="278"/>
        <v/>
      </c>
      <c r="AB3587" s="416" t="e">
        <f t="shared" si="279"/>
        <v>#N/A</v>
      </c>
      <c r="AC3587" s="416" t="e">
        <f t="shared" si="280"/>
        <v>#N/A</v>
      </c>
    </row>
    <row r="3588" ht="22.5" customHeight="1" spans="1:29">
      <c r="A3588" s="421"/>
      <c r="B3588" s="422"/>
      <c r="C3588" s="422"/>
      <c r="D3588" s="421"/>
      <c r="E3588" s="421"/>
      <c r="F3588" s="421"/>
      <c r="G3588" s="421"/>
      <c r="H3588" s="421"/>
      <c r="I3588" s="421"/>
      <c r="J3588" s="421"/>
      <c r="K3588" s="421"/>
      <c r="L3588" s="421"/>
      <c r="M3588" s="421"/>
      <c r="N3588" s="426"/>
      <c r="O3588" s="426"/>
      <c r="P3588" s="427"/>
      <c r="Q3588" s="427"/>
      <c r="R3588" s="426"/>
      <c r="S3588" s="426"/>
      <c r="T3588" s="426"/>
      <c r="U3588" s="426"/>
      <c r="V3588" s="426"/>
      <c r="W3588" s="426"/>
      <c r="X3588" s="427"/>
      <c r="Y3588" s="416" t="e">
        <f t="shared" si="276"/>
        <v>#N/A</v>
      </c>
      <c r="Z3588" s="416" t="e">
        <f t="shared" si="277"/>
        <v>#N/A</v>
      </c>
      <c r="AA3588" s="416" t="str">
        <f t="shared" si="278"/>
        <v/>
      </c>
      <c r="AB3588" s="416" t="e">
        <f t="shared" si="279"/>
        <v>#N/A</v>
      </c>
      <c r="AC3588" s="416" t="e">
        <f t="shared" si="280"/>
        <v>#N/A</v>
      </c>
    </row>
    <row r="3589" ht="22.5" customHeight="1" spans="1:29">
      <c r="A3589" s="421"/>
      <c r="B3589" s="422"/>
      <c r="C3589" s="422"/>
      <c r="D3589" s="421"/>
      <c r="E3589" s="421"/>
      <c r="F3589" s="421"/>
      <c r="G3589" s="421"/>
      <c r="H3589" s="421"/>
      <c r="I3589" s="421"/>
      <c r="J3589" s="421"/>
      <c r="K3589" s="421"/>
      <c r="L3589" s="421"/>
      <c r="M3589" s="421"/>
      <c r="N3589" s="426"/>
      <c r="O3589" s="426"/>
      <c r="P3589" s="427"/>
      <c r="Q3589" s="427"/>
      <c r="R3589" s="426"/>
      <c r="S3589" s="426"/>
      <c r="T3589" s="426"/>
      <c r="U3589" s="426"/>
      <c r="V3589" s="426"/>
      <c r="W3589" s="426"/>
      <c r="X3589" s="427"/>
      <c r="Y3589" s="416" t="e">
        <f t="shared" si="276"/>
        <v>#N/A</v>
      </c>
      <c r="Z3589" s="416" t="e">
        <f t="shared" si="277"/>
        <v>#N/A</v>
      </c>
      <c r="AA3589" s="416" t="str">
        <f t="shared" si="278"/>
        <v/>
      </c>
      <c r="AB3589" s="416" t="e">
        <f t="shared" si="279"/>
        <v>#N/A</v>
      </c>
      <c r="AC3589" s="416" t="e">
        <f t="shared" si="280"/>
        <v>#N/A</v>
      </c>
    </row>
    <row r="3590" ht="22.5" customHeight="1" spans="1:29">
      <c r="A3590" s="421"/>
      <c r="B3590" s="422"/>
      <c r="C3590" s="422"/>
      <c r="D3590" s="421"/>
      <c r="E3590" s="421"/>
      <c r="F3590" s="421"/>
      <c r="G3590" s="421"/>
      <c r="H3590" s="421"/>
      <c r="I3590" s="421"/>
      <c r="J3590" s="421"/>
      <c r="K3590" s="421"/>
      <c r="L3590" s="421"/>
      <c r="M3590" s="421"/>
      <c r="N3590" s="426"/>
      <c r="O3590" s="426"/>
      <c r="P3590" s="427"/>
      <c r="Q3590" s="427"/>
      <c r="R3590" s="426"/>
      <c r="S3590" s="426"/>
      <c r="T3590" s="426"/>
      <c r="U3590" s="426"/>
      <c r="V3590" s="426"/>
      <c r="W3590" s="426"/>
      <c r="X3590" s="427"/>
      <c r="Y3590" s="416" t="e">
        <f t="shared" si="276"/>
        <v>#N/A</v>
      </c>
      <c r="Z3590" s="416" t="e">
        <f t="shared" si="277"/>
        <v>#N/A</v>
      </c>
      <c r="AA3590" s="416" t="str">
        <f t="shared" si="278"/>
        <v/>
      </c>
      <c r="AB3590" s="416" t="e">
        <f t="shared" si="279"/>
        <v>#N/A</v>
      </c>
      <c r="AC3590" s="416" t="e">
        <f t="shared" si="280"/>
        <v>#N/A</v>
      </c>
    </row>
    <row r="3591" ht="22.5" customHeight="1" spans="1:29">
      <c r="A3591" s="421"/>
      <c r="B3591" s="422"/>
      <c r="C3591" s="422"/>
      <c r="D3591" s="421"/>
      <c r="E3591" s="421"/>
      <c r="F3591" s="421"/>
      <c r="G3591" s="421"/>
      <c r="H3591" s="421"/>
      <c r="I3591" s="421"/>
      <c r="J3591" s="421"/>
      <c r="K3591" s="421"/>
      <c r="L3591" s="421"/>
      <c r="M3591" s="421"/>
      <c r="N3591" s="426"/>
      <c r="O3591" s="426"/>
      <c r="P3591" s="427"/>
      <c r="Q3591" s="427"/>
      <c r="R3591" s="426"/>
      <c r="S3591" s="426"/>
      <c r="T3591" s="426"/>
      <c r="U3591" s="426"/>
      <c r="V3591" s="426"/>
      <c r="W3591" s="426"/>
      <c r="X3591" s="427"/>
      <c r="Y3591" s="416" t="e">
        <f t="shared" ref="Y3591:Y3654" si="281">_xlfn.IFS(LEFT(M3591,3)="003","三保支出",LEFT(M3591,3)="004","刚性支出",LEFT(M3591,3)="000","促发展支出")</f>
        <v>#N/A</v>
      </c>
      <c r="Z3591" s="416" t="e">
        <f t="shared" ref="Z3591:Z3654" si="282">_xlfn.IFS(LEFT(E3591,1)="3","项目支出",LEFT(E3591,1)="1","人员类支出",LEFT(E3591,1)="2","运转类支出")</f>
        <v>#N/A</v>
      </c>
      <c r="AA3591" s="416" t="str">
        <f t="shared" ref="AA3591:AA3654" si="283">LEFT(H3591,7)</f>
        <v/>
      </c>
      <c r="AB3591" s="416" t="e">
        <f t="shared" ref="AB3591:AB3654" si="284">_xlfn.IFS(LEFT(M3591,6)="003001","保工资",LEFT(M3591,6)="003002","保运转",LEFT(M3591,6)="003003","保基本民生")</f>
        <v>#N/A</v>
      </c>
      <c r="AC3591" s="416" t="e">
        <f t="shared" ref="AC3591:AC3654" si="285">IF(Z3591="项目支出","否","是")</f>
        <v>#N/A</v>
      </c>
    </row>
    <row r="3592" ht="22.5" customHeight="1" spans="1:29">
      <c r="A3592" s="421"/>
      <c r="B3592" s="422"/>
      <c r="C3592" s="422"/>
      <c r="D3592" s="421"/>
      <c r="E3592" s="421"/>
      <c r="F3592" s="421"/>
      <c r="G3592" s="421"/>
      <c r="H3592" s="421"/>
      <c r="I3592" s="421"/>
      <c r="J3592" s="421"/>
      <c r="K3592" s="421"/>
      <c r="L3592" s="421"/>
      <c r="M3592" s="421"/>
      <c r="N3592" s="426"/>
      <c r="O3592" s="426"/>
      <c r="P3592" s="427"/>
      <c r="Q3592" s="427"/>
      <c r="R3592" s="426"/>
      <c r="S3592" s="426"/>
      <c r="T3592" s="426"/>
      <c r="U3592" s="426"/>
      <c r="V3592" s="426"/>
      <c r="W3592" s="426"/>
      <c r="X3592" s="427"/>
      <c r="Y3592" s="416" t="e">
        <f t="shared" si="281"/>
        <v>#N/A</v>
      </c>
      <c r="Z3592" s="416" t="e">
        <f t="shared" si="282"/>
        <v>#N/A</v>
      </c>
      <c r="AA3592" s="416" t="str">
        <f t="shared" si="283"/>
        <v/>
      </c>
      <c r="AB3592" s="416" t="e">
        <f t="shared" si="284"/>
        <v>#N/A</v>
      </c>
      <c r="AC3592" s="416" t="e">
        <f t="shared" si="285"/>
        <v>#N/A</v>
      </c>
    </row>
    <row r="3593" ht="22.5" customHeight="1" spans="1:29">
      <c r="A3593" s="421"/>
      <c r="B3593" s="422"/>
      <c r="C3593" s="422"/>
      <c r="D3593" s="421"/>
      <c r="E3593" s="421"/>
      <c r="F3593" s="421"/>
      <c r="G3593" s="421"/>
      <c r="H3593" s="421"/>
      <c r="I3593" s="421"/>
      <c r="J3593" s="421"/>
      <c r="K3593" s="421"/>
      <c r="L3593" s="421"/>
      <c r="M3593" s="421"/>
      <c r="N3593" s="426"/>
      <c r="O3593" s="426"/>
      <c r="P3593" s="427"/>
      <c r="Q3593" s="427"/>
      <c r="R3593" s="426"/>
      <c r="S3593" s="426"/>
      <c r="T3593" s="426"/>
      <c r="U3593" s="426"/>
      <c r="V3593" s="426"/>
      <c r="W3593" s="426"/>
      <c r="X3593" s="427"/>
      <c r="Y3593" s="416" t="e">
        <f t="shared" si="281"/>
        <v>#N/A</v>
      </c>
      <c r="Z3593" s="416" t="e">
        <f t="shared" si="282"/>
        <v>#N/A</v>
      </c>
      <c r="AA3593" s="416" t="str">
        <f t="shared" si="283"/>
        <v/>
      </c>
      <c r="AB3593" s="416" t="e">
        <f t="shared" si="284"/>
        <v>#N/A</v>
      </c>
      <c r="AC3593" s="416" t="e">
        <f t="shared" si="285"/>
        <v>#N/A</v>
      </c>
    </row>
    <row r="3594" ht="22.5" customHeight="1" spans="1:29">
      <c r="A3594" s="421"/>
      <c r="B3594" s="422"/>
      <c r="C3594" s="422"/>
      <c r="D3594" s="421"/>
      <c r="E3594" s="421"/>
      <c r="F3594" s="421"/>
      <c r="G3594" s="421"/>
      <c r="H3594" s="421"/>
      <c r="I3594" s="421"/>
      <c r="J3594" s="421"/>
      <c r="K3594" s="421"/>
      <c r="L3594" s="421"/>
      <c r="M3594" s="421"/>
      <c r="N3594" s="426"/>
      <c r="O3594" s="426"/>
      <c r="P3594" s="427"/>
      <c r="Q3594" s="427"/>
      <c r="R3594" s="426"/>
      <c r="S3594" s="426"/>
      <c r="T3594" s="426"/>
      <c r="U3594" s="426"/>
      <c r="V3594" s="426"/>
      <c r="W3594" s="426"/>
      <c r="X3594" s="427"/>
      <c r="Y3594" s="416" t="e">
        <f t="shared" si="281"/>
        <v>#N/A</v>
      </c>
      <c r="Z3594" s="416" t="e">
        <f t="shared" si="282"/>
        <v>#N/A</v>
      </c>
      <c r="AA3594" s="416" t="str">
        <f t="shared" si="283"/>
        <v/>
      </c>
      <c r="AB3594" s="416" t="e">
        <f t="shared" si="284"/>
        <v>#N/A</v>
      </c>
      <c r="AC3594" s="416" t="e">
        <f t="shared" si="285"/>
        <v>#N/A</v>
      </c>
    </row>
    <row r="3595" ht="22.5" customHeight="1" spans="1:29">
      <c r="A3595" s="421"/>
      <c r="B3595" s="422"/>
      <c r="C3595" s="422"/>
      <c r="D3595" s="421"/>
      <c r="E3595" s="421"/>
      <c r="F3595" s="421"/>
      <c r="G3595" s="421"/>
      <c r="H3595" s="421"/>
      <c r="I3595" s="421"/>
      <c r="J3595" s="421"/>
      <c r="K3595" s="421"/>
      <c r="L3595" s="421"/>
      <c r="M3595" s="421"/>
      <c r="N3595" s="426"/>
      <c r="O3595" s="426"/>
      <c r="P3595" s="427"/>
      <c r="Q3595" s="427"/>
      <c r="R3595" s="426"/>
      <c r="S3595" s="426"/>
      <c r="T3595" s="426"/>
      <c r="U3595" s="426"/>
      <c r="V3595" s="426"/>
      <c r="W3595" s="426"/>
      <c r="X3595" s="427"/>
      <c r="Y3595" s="416" t="e">
        <f t="shared" si="281"/>
        <v>#N/A</v>
      </c>
      <c r="Z3595" s="416" t="e">
        <f t="shared" si="282"/>
        <v>#N/A</v>
      </c>
      <c r="AA3595" s="416" t="str">
        <f t="shared" si="283"/>
        <v/>
      </c>
      <c r="AB3595" s="416" t="e">
        <f t="shared" si="284"/>
        <v>#N/A</v>
      </c>
      <c r="AC3595" s="416" t="e">
        <f t="shared" si="285"/>
        <v>#N/A</v>
      </c>
    </row>
    <row r="3596" ht="22.5" customHeight="1" spans="1:29">
      <c r="A3596" s="421"/>
      <c r="B3596" s="422"/>
      <c r="C3596" s="422"/>
      <c r="D3596" s="421"/>
      <c r="E3596" s="421"/>
      <c r="F3596" s="421"/>
      <c r="G3596" s="421"/>
      <c r="H3596" s="421"/>
      <c r="I3596" s="421"/>
      <c r="J3596" s="421"/>
      <c r="K3596" s="421"/>
      <c r="L3596" s="421"/>
      <c r="M3596" s="421"/>
      <c r="N3596" s="426"/>
      <c r="O3596" s="426"/>
      <c r="P3596" s="427"/>
      <c r="Q3596" s="427"/>
      <c r="R3596" s="426"/>
      <c r="S3596" s="426"/>
      <c r="T3596" s="426"/>
      <c r="U3596" s="426"/>
      <c r="V3596" s="426"/>
      <c r="W3596" s="426"/>
      <c r="X3596" s="427"/>
      <c r="Y3596" s="416" t="e">
        <f t="shared" si="281"/>
        <v>#N/A</v>
      </c>
      <c r="Z3596" s="416" t="e">
        <f t="shared" si="282"/>
        <v>#N/A</v>
      </c>
      <c r="AA3596" s="416" t="str">
        <f t="shared" si="283"/>
        <v/>
      </c>
      <c r="AB3596" s="416" t="e">
        <f t="shared" si="284"/>
        <v>#N/A</v>
      </c>
      <c r="AC3596" s="416" t="e">
        <f t="shared" si="285"/>
        <v>#N/A</v>
      </c>
    </row>
    <row r="3597" ht="22.5" customHeight="1" spans="1:29">
      <c r="A3597" s="421"/>
      <c r="B3597" s="422"/>
      <c r="C3597" s="422"/>
      <c r="D3597" s="421"/>
      <c r="E3597" s="421"/>
      <c r="F3597" s="421"/>
      <c r="G3597" s="421"/>
      <c r="H3597" s="421"/>
      <c r="I3597" s="421"/>
      <c r="J3597" s="421"/>
      <c r="K3597" s="421"/>
      <c r="L3597" s="421"/>
      <c r="M3597" s="421"/>
      <c r="N3597" s="426"/>
      <c r="O3597" s="426"/>
      <c r="P3597" s="427"/>
      <c r="Q3597" s="427"/>
      <c r="R3597" s="426"/>
      <c r="S3597" s="426"/>
      <c r="T3597" s="426"/>
      <c r="U3597" s="426"/>
      <c r="V3597" s="426"/>
      <c r="W3597" s="426"/>
      <c r="X3597" s="427"/>
      <c r="Y3597" s="416" t="e">
        <f t="shared" si="281"/>
        <v>#N/A</v>
      </c>
      <c r="Z3597" s="416" t="e">
        <f t="shared" si="282"/>
        <v>#N/A</v>
      </c>
      <c r="AA3597" s="416" t="str">
        <f t="shared" si="283"/>
        <v/>
      </c>
      <c r="AB3597" s="416" t="e">
        <f t="shared" si="284"/>
        <v>#N/A</v>
      </c>
      <c r="AC3597" s="416" t="e">
        <f t="shared" si="285"/>
        <v>#N/A</v>
      </c>
    </row>
    <row r="3598" ht="22.5" customHeight="1" spans="1:29">
      <c r="A3598" s="421"/>
      <c r="B3598" s="422"/>
      <c r="C3598" s="422"/>
      <c r="D3598" s="421"/>
      <c r="E3598" s="421"/>
      <c r="F3598" s="421"/>
      <c r="G3598" s="421"/>
      <c r="H3598" s="421"/>
      <c r="I3598" s="421"/>
      <c r="J3598" s="421"/>
      <c r="K3598" s="421"/>
      <c r="L3598" s="421"/>
      <c r="M3598" s="421"/>
      <c r="N3598" s="426"/>
      <c r="O3598" s="426"/>
      <c r="P3598" s="427"/>
      <c r="Q3598" s="427"/>
      <c r="R3598" s="426"/>
      <c r="S3598" s="426"/>
      <c r="T3598" s="426"/>
      <c r="U3598" s="426"/>
      <c r="V3598" s="426"/>
      <c r="W3598" s="426"/>
      <c r="X3598" s="427"/>
      <c r="Y3598" s="416" t="e">
        <f t="shared" si="281"/>
        <v>#N/A</v>
      </c>
      <c r="Z3598" s="416" t="e">
        <f t="shared" si="282"/>
        <v>#N/A</v>
      </c>
      <c r="AA3598" s="416" t="str">
        <f t="shared" si="283"/>
        <v/>
      </c>
      <c r="AB3598" s="416" t="e">
        <f t="shared" si="284"/>
        <v>#N/A</v>
      </c>
      <c r="AC3598" s="416" t="e">
        <f t="shared" si="285"/>
        <v>#N/A</v>
      </c>
    </row>
    <row r="3599" ht="22.5" customHeight="1" spans="1:29">
      <c r="A3599" s="421"/>
      <c r="B3599" s="422"/>
      <c r="C3599" s="422"/>
      <c r="D3599" s="421"/>
      <c r="E3599" s="421"/>
      <c r="F3599" s="421"/>
      <c r="G3599" s="421"/>
      <c r="H3599" s="421"/>
      <c r="I3599" s="421"/>
      <c r="J3599" s="421"/>
      <c r="K3599" s="421"/>
      <c r="L3599" s="421"/>
      <c r="M3599" s="421"/>
      <c r="N3599" s="426"/>
      <c r="O3599" s="426"/>
      <c r="P3599" s="427"/>
      <c r="Q3599" s="427"/>
      <c r="R3599" s="426"/>
      <c r="S3599" s="426"/>
      <c r="T3599" s="426"/>
      <c r="U3599" s="426"/>
      <c r="V3599" s="426"/>
      <c r="W3599" s="426"/>
      <c r="X3599" s="427"/>
      <c r="Y3599" s="416" t="e">
        <f t="shared" si="281"/>
        <v>#N/A</v>
      </c>
      <c r="Z3599" s="416" t="e">
        <f t="shared" si="282"/>
        <v>#N/A</v>
      </c>
      <c r="AA3599" s="416" t="str">
        <f t="shared" si="283"/>
        <v/>
      </c>
      <c r="AB3599" s="416" t="e">
        <f t="shared" si="284"/>
        <v>#N/A</v>
      </c>
      <c r="AC3599" s="416" t="e">
        <f t="shared" si="285"/>
        <v>#N/A</v>
      </c>
    </row>
    <row r="3600" ht="22.5" customHeight="1" spans="1:29">
      <c r="A3600" s="421"/>
      <c r="B3600" s="422"/>
      <c r="C3600" s="422"/>
      <c r="D3600" s="421"/>
      <c r="E3600" s="421"/>
      <c r="F3600" s="421"/>
      <c r="G3600" s="421"/>
      <c r="H3600" s="421"/>
      <c r="I3600" s="421"/>
      <c r="J3600" s="421"/>
      <c r="K3600" s="421"/>
      <c r="L3600" s="421"/>
      <c r="M3600" s="421"/>
      <c r="N3600" s="426"/>
      <c r="O3600" s="426"/>
      <c r="P3600" s="427"/>
      <c r="Q3600" s="427"/>
      <c r="R3600" s="426"/>
      <c r="S3600" s="426"/>
      <c r="T3600" s="426"/>
      <c r="U3600" s="426"/>
      <c r="V3600" s="426"/>
      <c r="W3600" s="426"/>
      <c r="X3600" s="427"/>
      <c r="Y3600" s="416" t="e">
        <f t="shared" si="281"/>
        <v>#N/A</v>
      </c>
      <c r="Z3600" s="416" t="e">
        <f t="shared" si="282"/>
        <v>#N/A</v>
      </c>
      <c r="AA3600" s="416" t="str">
        <f t="shared" si="283"/>
        <v/>
      </c>
      <c r="AB3600" s="416" t="e">
        <f t="shared" si="284"/>
        <v>#N/A</v>
      </c>
      <c r="AC3600" s="416" t="e">
        <f t="shared" si="285"/>
        <v>#N/A</v>
      </c>
    </row>
    <row r="3601" ht="22.5" customHeight="1" spans="1:29">
      <c r="A3601" s="421"/>
      <c r="B3601" s="422"/>
      <c r="C3601" s="422"/>
      <c r="D3601" s="421"/>
      <c r="E3601" s="421"/>
      <c r="F3601" s="421"/>
      <c r="G3601" s="421"/>
      <c r="H3601" s="421"/>
      <c r="I3601" s="421"/>
      <c r="J3601" s="421"/>
      <c r="K3601" s="421"/>
      <c r="L3601" s="421"/>
      <c r="M3601" s="421"/>
      <c r="N3601" s="426"/>
      <c r="O3601" s="426"/>
      <c r="P3601" s="427"/>
      <c r="Q3601" s="427"/>
      <c r="R3601" s="426"/>
      <c r="S3601" s="426"/>
      <c r="T3601" s="426"/>
      <c r="U3601" s="426"/>
      <c r="V3601" s="426"/>
      <c r="W3601" s="426"/>
      <c r="X3601" s="427"/>
      <c r="Y3601" s="416" t="e">
        <f t="shared" si="281"/>
        <v>#N/A</v>
      </c>
      <c r="Z3601" s="416" t="e">
        <f t="shared" si="282"/>
        <v>#N/A</v>
      </c>
      <c r="AA3601" s="416" t="str">
        <f t="shared" si="283"/>
        <v/>
      </c>
      <c r="AB3601" s="416" t="e">
        <f t="shared" si="284"/>
        <v>#N/A</v>
      </c>
      <c r="AC3601" s="416" t="e">
        <f t="shared" si="285"/>
        <v>#N/A</v>
      </c>
    </row>
    <row r="3602" ht="22.5" customHeight="1" spans="1:29">
      <c r="A3602" s="421"/>
      <c r="B3602" s="422"/>
      <c r="C3602" s="422"/>
      <c r="D3602" s="421"/>
      <c r="E3602" s="421"/>
      <c r="F3602" s="421"/>
      <c r="G3602" s="421"/>
      <c r="H3602" s="421"/>
      <c r="I3602" s="421"/>
      <c r="J3602" s="421"/>
      <c r="K3602" s="421"/>
      <c r="L3602" s="421"/>
      <c r="M3602" s="421"/>
      <c r="N3602" s="426"/>
      <c r="O3602" s="426"/>
      <c r="P3602" s="427"/>
      <c r="Q3602" s="427"/>
      <c r="R3602" s="426"/>
      <c r="S3602" s="426"/>
      <c r="T3602" s="426"/>
      <c r="U3602" s="426"/>
      <c r="V3602" s="426"/>
      <c r="W3602" s="426"/>
      <c r="X3602" s="427"/>
      <c r="Y3602" s="416" t="e">
        <f t="shared" si="281"/>
        <v>#N/A</v>
      </c>
      <c r="Z3602" s="416" t="e">
        <f t="shared" si="282"/>
        <v>#N/A</v>
      </c>
      <c r="AA3602" s="416" t="str">
        <f t="shared" si="283"/>
        <v/>
      </c>
      <c r="AB3602" s="416" t="e">
        <f t="shared" si="284"/>
        <v>#N/A</v>
      </c>
      <c r="AC3602" s="416" t="e">
        <f t="shared" si="285"/>
        <v>#N/A</v>
      </c>
    </row>
    <row r="3603" ht="22.5" customHeight="1" spans="1:29">
      <c r="A3603" s="421"/>
      <c r="B3603" s="422"/>
      <c r="C3603" s="422"/>
      <c r="D3603" s="421"/>
      <c r="E3603" s="421"/>
      <c r="F3603" s="421"/>
      <c r="G3603" s="421"/>
      <c r="H3603" s="421"/>
      <c r="I3603" s="421"/>
      <c r="J3603" s="421"/>
      <c r="K3603" s="421"/>
      <c r="L3603" s="421"/>
      <c r="M3603" s="421"/>
      <c r="N3603" s="426"/>
      <c r="O3603" s="426"/>
      <c r="P3603" s="427"/>
      <c r="Q3603" s="427"/>
      <c r="R3603" s="426"/>
      <c r="S3603" s="426"/>
      <c r="T3603" s="426"/>
      <c r="U3603" s="426"/>
      <c r="V3603" s="426"/>
      <c r="W3603" s="426"/>
      <c r="X3603" s="427"/>
      <c r="Y3603" s="416" t="e">
        <f t="shared" si="281"/>
        <v>#N/A</v>
      </c>
      <c r="Z3603" s="416" t="e">
        <f t="shared" si="282"/>
        <v>#N/A</v>
      </c>
      <c r="AA3603" s="416" t="str">
        <f t="shared" si="283"/>
        <v/>
      </c>
      <c r="AB3603" s="416" t="e">
        <f t="shared" si="284"/>
        <v>#N/A</v>
      </c>
      <c r="AC3603" s="416" t="e">
        <f t="shared" si="285"/>
        <v>#N/A</v>
      </c>
    </row>
    <row r="3604" ht="22.5" customHeight="1" spans="1:29">
      <c r="A3604" s="421"/>
      <c r="B3604" s="422"/>
      <c r="C3604" s="422"/>
      <c r="D3604" s="421"/>
      <c r="E3604" s="421"/>
      <c r="F3604" s="421"/>
      <c r="G3604" s="421"/>
      <c r="H3604" s="421"/>
      <c r="I3604" s="421"/>
      <c r="J3604" s="421"/>
      <c r="K3604" s="421"/>
      <c r="L3604" s="421"/>
      <c r="M3604" s="421"/>
      <c r="N3604" s="426"/>
      <c r="O3604" s="426"/>
      <c r="P3604" s="427"/>
      <c r="Q3604" s="427"/>
      <c r="R3604" s="426"/>
      <c r="S3604" s="426"/>
      <c r="T3604" s="426"/>
      <c r="U3604" s="426"/>
      <c r="V3604" s="426"/>
      <c r="W3604" s="426"/>
      <c r="X3604" s="427"/>
      <c r="Y3604" s="416" t="e">
        <f t="shared" si="281"/>
        <v>#N/A</v>
      </c>
      <c r="Z3604" s="416" t="e">
        <f t="shared" si="282"/>
        <v>#N/A</v>
      </c>
      <c r="AA3604" s="416" t="str">
        <f t="shared" si="283"/>
        <v/>
      </c>
      <c r="AB3604" s="416" t="e">
        <f t="shared" si="284"/>
        <v>#N/A</v>
      </c>
      <c r="AC3604" s="416" t="e">
        <f t="shared" si="285"/>
        <v>#N/A</v>
      </c>
    </row>
    <row r="3605" ht="22.5" customHeight="1" spans="1:29">
      <c r="A3605" s="421"/>
      <c r="B3605" s="422"/>
      <c r="C3605" s="422"/>
      <c r="D3605" s="421"/>
      <c r="E3605" s="421"/>
      <c r="F3605" s="421"/>
      <c r="G3605" s="421"/>
      <c r="H3605" s="421"/>
      <c r="I3605" s="421"/>
      <c r="J3605" s="421"/>
      <c r="K3605" s="421"/>
      <c r="L3605" s="421"/>
      <c r="M3605" s="421"/>
      <c r="N3605" s="426"/>
      <c r="O3605" s="426"/>
      <c r="P3605" s="427"/>
      <c r="Q3605" s="427"/>
      <c r="R3605" s="426"/>
      <c r="S3605" s="426"/>
      <c r="T3605" s="426"/>
      <c r="U3605" s="426"/>
      <c r="V3605" s="426"/>
      <c r="W3605" s="426"/>
      <c r="X3605" s="427"/>
      <c r="Y3605" s="416" t="e">
        <f t="shared" si="281"/>
        <v>#N/A</v>
      </c>
      <c r="Z3605" s="416" t="e">
        <f t="shared" si="282"/>
        <v>#N/A</v>
      </c>
      <c r="AA3605" s="416" t="str">
        <f t="shared" si="283"/>
        <v/>
      </c>
      <c r="AB3605" s="416" t="e">
        <f t="shared" si="284"/>
        <v>#N/A</v>
      </c>
      <c r="AC3605" s="416" t="e">
        <f t="shared" si="285"/>
        <v>#N/A</v>
      </c>
    </row>
    <row r="3606" ht="22.5" customHeight="1" spans="1:29">
      <c r="A3606" s="421"/>
      <c r="B3606" s="422"/>
      <c r="C3606" s="422"/>
      <c r="D3606" s="421"/>
      <c r="E3606" s="421"/>
      <c r="F3606" s="421"/>
      <c r="G3606" s="421"/>
      <c r="H3606" s="421"/>
      <c r="I3606" s="421"/>
      <c r="J3606" s="421"/>
      <c r="K3606" s="421"/>
      <c r="L3606" s="421"/>
      <c r="M3606" s="421"/>
      <c r="N3606" s="426"/>
      <c r="O3606" s="426"/>
      <c r="P3606" s="427"/>
      <c r="Q3606" s="427"/>
      <c r="R3606" s="426"/>
      <c r="S3606" s="426"/>
      <c r="T3606" s="426"/>
      <c r="U3606" s="426"/>
      <c r="V3606" s="426"/>
      <c r="W3606" s="426"/>
      <c r="X3606" s="427"/>
      <c r="Y3606" s="416" t="e">
        <f t="shared" si="281"/>
        <v>#N/A</v>
      </c>
      <c r="Z3606" s="416" t="e">
        <f t="shared" si="282"/>
        <v>#N/A</v>
      </c>
      <c r="AA3606" s="416" t="str">
        <f t="shared" si="283"/>
        <v/>
      </c>
      <c r="AB3606" s="416" t="e">
        <f t="shared" si="284"/>
        <v>#N/A</v>
      </c>
      <c r="AC3606" s="416" t="e">
        <f t="shared" si="285"/>
        <v>#N/A</v>
      </c>
    </row>
    <row r="3607" ht="22.5" customHeight="1" spans="1:29">
      <c r="A3607" s="421"/>
      <c r="B3607" s="422"/>
      <c r="C3607" s="422"/>
      <c r="D3607" s="421"/>
      <c r="E3607" s="421"/>
      <c r="F3607" s="421"/>
      <c r="G3607" s="421"/>
      <c r="H3607" s="421"/>
      <c r="I3607" s="421"/>
      <c r="J3607" s="421"/>
      <c r="K3607" s="421"/>
      <c r="L3607" s="421"/>
      <c r="M3607" s="421"/>
      <c r="N3607" s="426"/>
      <c r="O3607" s="426"/>
      <c r="P3607" s="427"/>
      <c r="Q3607" s="427"/>
      <c r="R3607" s="426"/>
      <c r="S3607" s="426"/>
      <c r="T3607" s="426"/>
      <c r="U3607" s="426"/>
      <c r="V3607" s="426"/>
      <c r="W3607" s="426"/>
      <c r="X3607" s="427"/>
      <c r="Y3607" s="416" t="e">
        <f t="shared" si="281"/>
        <v>#N/A</v>
      </c>
      <c r="Z3607" s="416" t="e">
        <f t="shared" si="282"/>
        <v>#N/A</v>
      </c>
      <c r="AA3607" s="416" t="str">
        <f t="shared" si="283"/>
        <v/>
      </c>
      <c r="AB3607" s="416" t="e">
        <f t="shared" si="284"/>
        <v>#N/A</v>
      </c>
      <c r="AC3607" s="416" t="e">
        <f t="shared" si="285"/>
        <v>#N/A</v>
      </c>
    </row>
    <row r="3608" ht="22.5" customHeight="1" spans="1:29">
      <c r="A3608" s="421"/>
      <c r="B3608" s="422"/>
      <c r="C3608" s="422"/>
      <c r="D3608" s="421"/>
      <c r="E3608" s="421"/>
      <c r="F3608" s="421"/>
      <c r="G3608" s="421"/>
      <c r="H3608" s="421"/>
      <c r="I3608" s="421"/>
      <c r="J3608" s="421"/>
      <c r="K3608" s="421"/>
      <c r="L3608" s="421"/>
      <c r="M3608" s="421"/>
      <c r="N3608" s="426"/>
      <c r="O3608" s="426"/>
      <c r="P3608" s="427"/>
      <c r="Q3608" s="427"/>
      <c r="R3608" s="426"/>
      <c r="S3608" s="426"/>
      <c r="T3608" s="426"/>
      <c r="U3608" s="426"/>
      <c r="V3608" s="426"/>
      <c r="W3608" s="426"/>
      <c r="X3608" s="427"/>
      <c r="Y3608" s="416" t="e">
        <f t="shared" si="281"/>
        <v>#N/A</v>
      </c>
      <c r="Z3608" s="416" t="e">
        <f t="shared" si="282"/>
        <v>#N/A</v>
      </c>
      <c r="AA3608" s="416" t="str">
        <f t="shared" si="283"/>
        <v/>
      </c>
      <c r="AB3608" s="416" t="e">
        <f t="shared" si="284"/>
        <v>#N/A</v>
      </c>
      <c r="AC3608" s="416" t="e">
        <f t="shared" si="285"/>
        <v>#N/A</v>
      </c>
    </row>
    <row r="3609" ht="22.5" customHeight="1" spans="1:29">
      <c r="A3609" s="421"/>
      <c r="B3609" s="422"/>
      <c r="C3609" s="422"/>
      <c r="D3609" s="421"/>
      <c r="E3609" s="421"/>
      <c r="F3609" s="421"/>
      <c r="G3609" s="421"/>
      <c r="H3609" s="421"/>
      <c r="I3609" s="421"/>
      <c r="J3609" s="421"/>
      <c r="K3609" s="421"/>
      <c r="L3609" s="421"/>
      <c r="M3609" s="421"/>
      <c r="N3609" s="426"/>
      <c r="O3609" s="426"/>
      <c r="P3609" s="427"/>
      <c r="Q3609" s="427"/>
      <c r="R3609" s="426"/>
      <c r="S3609" s="426"/>
      <c r="T3609" s="426"/>
      <c r="U3609" s="426"/>
      <c r="V3609" s="426"/>
      <c r="W3609" s="426"/>
      <c r="X3609" s="427"/>
      <c r="Y3609" s="416" t="e">
        <f t="shared" si="281"/>
        <v>#N/A</v>
      </c>
      <c r="Z3609" s="416" t="e">
        <f t="shared" si="282"/>
        <v>#N/A</v>
      </c>
      <c r="AA3609" s="416" t="str">
        <f t="shared" si="283"/>
        <v/>
      </c>
      <c r="AB3609" s="416" t="e">
        <f t="shared" si="284"/>
        <v>#N/A</v>
      </c>
      <c r="AC3609" s="416" t="e">
        <f t="shared" si="285"/>
        <v>#N/A</v>
      </c>
    </row>
    <row r="3610" ht="22.5" customHeight="1" spans="1:29">
      <c r="A3610" s="421"/>
      <c r="B3610" s="422"/>
      <c r="C3610" s="422"/>
      <c r="D3610" s="421"/>
      <c r="E3610" s="421"/>
      <c r="F3610" s="421"/>
      <c r="G3610" s="421"/>
      <c r="H3610" s="421"/>
      <c r="I3610" s="421"/>
      <c r="J3610" s="421"/>
      <c r="K3610" s="421"/>
      <c r="L3610" s="421"/>
      <c r="M3610" s="421"/>
      <c r="N3610" s="426"/>
      <c r="O3610" s="426"/>
      <c r="P3610" s="427"/>
      <c r="Q3610" s="427"/>
      <c r="R3610" s="426"/>
      <c r="S3610" s="426"/>
      <c r="T3610" s="426"/>
      <c r="U3610" s="426"/>
      <c r="V3610" s="426"/>
      <c r="W3610" s="426"/>
      <c r="X3610" s="427"/>
      <c r="Y3610" s="416" t="e">
        <f t="shared" si="281"/>
        <v>#N/A</v>
      </c>
      <c r="Z3610" s="416" t="e">
        <f t="shared" si="282"/>
        <v>#N/A</v>
      </c>
      <c r="AA3610" s="416" t="str">
        <f t="shared" si="283"/>
        <v/>
      </c>
      <c r="AB3610" s="416" t="e">
        <f t="shared" si="284"/>
        <v>#N/A</v>
      </c>
      <c r="AC3610" s="416" t="e">
        <f t="shared" si="285"/>
        <v>#N/A</v>
      </c>
    </row>
    <row r="3611" ht="22.5" customHeight="1" spans="1:29">
      <c r="A3611" s="421"/>
      <c r="B3611" s="422"/>
      <c r="C3611" s="422"/>
      <c r="D3611" s="421"/>
      <c r="E3611" s="421"/>
      <c r="F3611" s="421"/>
      <c r="G3611" s="421"/>
      <c r="H3611" s="421"/>
      <c r="I3611" s="421"/>
      <c r="J3611" s="421"/>
      <c r="K3611" s="421"/>
      <c r="L3611" s="421"/>
      <c r="M3611" s="421"/>
      <c r="N3611" s="426"/>
      <c r="O3611" s="426"/>
      <c r="P3611" s="427"/>
      <c r="Q3611" s="427"/>
      <c r="R3611" s="426"/>
      <c r="S3611" s="426"/>
      <c r="T3611" s="426"/>
      <c r="U3611" s="426"/>
      <c r="V3611" s="426"/>
      <c r="W3611" s="426"/>
      <c r="X3611" s="427"/>
      <c r="Y3611" s="416" t="e">
        <f t="shared" si="281"/>
        <v>#N/A</v>
      </c>
      <c r="Z3611" s="416" t="e">
        <f t="shared" si="282"/>
        <v>#N/A</v>
      </c>
      <c r="AA3611" s="416" t="str">
        <f t="shared" si="283"/>
        <v/>
      </c>
      <c r="AB3611" s="416" t="e">
        <f t="shared" si="284"/>
        <v>#N/A</v>
      </c>
      <c r="AC3611" s="416" t="e">
        <f t="shared" si="285"/>
        <v>#N/A</v>
      </c>
    </row>
    <row r="3612" ht="22.5" customHeight="1" spans="1:29">
      <c r="A3612" s="421"/>
      <c r="B3612" s="422"/>
      <c r="C3612" s="422"/>
      <c r="D3612" s="421"/>
      <c r="E3612" s="421"/>
      <c r="F3612" s="421"/>
      <c r="G3612" s="421"/>
      <c r="H3612" s="421"/>
      <c r="I3612" s="421"/>
      <c r="J3612" s="421"/>
      <c r="K3612" s="421"/>
      <c r="L3612" s="421"/>
      <c r="M3612" s="421"/>
      <c r="N3612" s="426"/>
      <c r="O3612" s="426"/>
      <c r="P3612" s="427"/>
      <c r="Q3612" s="427"/>
      <c r="R3612" s="426"/>
      <c r="S3612" s="426"/>
      <c r="T3612" s="426"/>
      <c r="U3612" s="426"/>
      <c r="V3612" s="426"/>
      <c r="W3612" s="426"/>
      <c r="X3612" s="427"/>
      <c r="Y3612" s="416" t="e">
        <f t="shared" si="281"/>
        <v>#N/A</v>
      </c>
      <c r="Z3612" s="416" t="e">
        <f t="shared" si="282"/>
        <v>#N/A</v>
      </c>
      <c r="AA3612" s="416" t="str">
        <f t="shared" si="283"/>
        <v/>
      </c>
      <c r="AB3612" s="416" t="e">
        <f t="shared" si="284"/>
        <v>#N/A</v>
      </c>
      <c r="AC3612" s="416" t="e">
        <f t="shared" si="285"/>
        <v>#N/A</v>
      </c>
    </row>
    <row r="3613" ht="22.5" customHeight="1" spans="1:29">
      <c r="A3613" s="421"/>
      <c r="B3613" s="422"/>
      <c r="C3613" s="422"/>
      <c r="D3613" s="421"/>
      <c r="E3613" s="421"/>
      <c r="F3613" s="421"/>
      <c r="G3613" s="421"/>
      <c r="H3613" s="421"/>
      <c r="I3613" s="421"/>
      <c r="J3613" s="421"/>
      <c r="K3613" s="421"/>
      <c r="L3613" s="421"/>
      <c r="M3613" s="421"/>
      <c r="N3613" s="426"/>
      <c r="O3613" s="426"/>
      <c r="P3613" s="427"/>
      <c r="Q3613" s="427"/>
      <c r="R3613" s="426"/>
      <c r="S3613" s="426"/>
      <c r="T3613" s="426"/>
      <c r="U3613" s="426"/>
      <c r="V3613" s="426"/>
      <c r="W3613" s="426"/>
      <c r="X3613" s="427"/>
      <c r="Y3613" s="416" t="e">
        <f t="shared" si="281"/>
        <v>#N/A</v>
      </c>
      <c r="Z3613" s="416" t="e">
        <f t="shared" si="282"/>
        <v>#N/A</v>
      </c>
      <c r="AA3613" s="416" t="str">
        <f t="shared" si="283"/>
        <v/>
      </c>
      <c r="AB3613" s="416" t="e">
        <f t="shared" si="284"/>
        <v>#N/A</v>
      </c>
      <c r="AC3613" s="416" t="e">
        <f t="shared" si="285"/>
        <v>#N/A</v>
      </c>
    </row>
    <row r="3614" ht="22.5" customHeight="1" spans="1:29">
      <c r="A3614" s="421"/>
      <c r="B3614" s="422"/>
      <c r="C3614" s="422"/>
      <c r="D3614" s="421"/>
      <c r="E3614" s="421"/>
      <c r="F3614" s="421"/>
      <c r="G3614" s="421"/>
      <c r="H3614" s="421"/>
      <c r="I3614" s="421"/>
      <c r="J3614" s="421"/>
      <c r="K3614" s="421"/>
      <c r="L3614" s="421"/>
      <c r="M3614" s="421"/>
      <c r="N3614" s="426"/>
      <c r="O3614" s="426"/>
      <c r="P3614" s="427"/>
      <c r="Q3614" s="427"/>
      <c r="R3614" s="426"/>
      <c r="S3614" s="426"/>
      <c r="T3614" s="426"/>
      <c r="U3614" s="426"/>
      <c r="V3614" s="426"/>
      <c r="W3614" s="426"/>
      <c r="X3614" s="427"/>
      <c r="Y3614" s="416" t="e">
        <f t="shared" si="281"/>
        <v>#N/A</v>
      </c>
      <c r="Z3614" s="416" t="e">
        <f t="shared" si="282"/>
        <v>#N/A</v>
      </c>
      <c r="AA3614" s="416" t="str">
        <f t="shared" si="283"/>
        <v/>
      </c>
      <c r="AB3614" s="416" t="e">
        <f t="shared" si="284"/>
        <v>#N/A</v>
      </c>
      <c r="AC3614" s="416" t="e">
        <f t="shared" si="285"/>
        <v>#N/A</v>
      </c>
    </row>
    <row r="3615" ht="22.5" customHeight="1" spans="1:29">
      <c r="A3615" s="421"/>
      <c r="B3615" s="422"/>
      <c r="C3615" s="422"/>
      <c r="D3615" s="421"/>
      <c r="E3615" s="421"/>
      <c r="F3615" s="421"/>
      <c r="G3615" s="421"/>
      <c r="H3615" s="421"/>
      <c r="I3615" s="421"/>
      <c r="J3615" s="421"/>
      <c r="K3615" s="421"/>
      <c r="L3615" s="421"/>
      <c r="M3615" s="421"/>
      <c r="N3615" s="426"/>
      <c r="O3615" s="426"/>
      <c r="P3615" s="427"/>
      <c r="Q3615" s="427"/>
      <c r="R3615" s="426"/>
      <c r="S3615" s="426"/>
      <c r="T3615" s="426"/>
      <c r="U3615" s="426"/>
      <c r="V3615" s="426"/>
      <c r="W3615" s="426"/>
      <c r="X3615" s="427"/>
      <c r="Y3615" s="416" t="e">
        <f t="shared" si="281"/>
        <v>#N/A</v>
      </c>
      <c r="Z3615" s="416" t="e">
        <f t="shared" si="282"/>
        <v>#N/A</v>
      </c>
      <c r="AA3615" s="416" t="str">
        <f t="shared" si="283"/>
        <v/>
      </c>
      <c r="AB3615" s="416" t="e">
        <f t="shared" si="284"/>
        <v>#N/A</v>
      </c>
      <c r="AC3615" s="416" t="e">
        <f t="shared" si="285"/>
        <v>#N/A</v>
      </c>
    </row>
    <row r="3616" ht="22.5" customHeight="1" spans="1:29">
      <c r="A3616" s="421"/>
      <c r="B3616" s="422"/>
      <c r="C3616" s="422"/>
      <c r="D3616" s="421"/>
      <c r="E3616" s="421"/>
      <c r="F3616" s="421"/>
      <c r="G3616" s="421"/>
      <c r="H3616" s="421"/>
      <c r="I3616" s="421"/>
      <c r="J3616" s="421"/>
      <c r="K3616" s="421"/>
      <c r="L3616" s="421"/>
      <c r="M3616" s="421"/>
      <c r="N3616" s="426"/>
      <c r="O3616" s="426"/>
      <c r="P3616" s="427"/>
      <c r="Q3616" s="427"/>
      <c r="R3616" s="426"/>
      <c r="S3616" s="426"/>
      <c r="T3616" s="426"/>
      <c r="U3616" s="426"/>
      <c r="V3616" s="426"/>
      <c r="W3616" s="426"/>
      <c r="X3616" s="427"/>
      <c r="Y3616" s="416" t="e">
        <f t="shared" si="281"/>
        <v>#N/A</v>
      </c>
      <c r="Z3616" s="416" t="e">
        <f t="shared" si="282"/>
        <v>#N/A</v>
      </c>
      <c r="AA3616" s="416" t="str">
        <f t="shared" si="283"/>
        <v/>
      </c>
      <c r="AB3616" s="416" t="e">
        <f t="shared" si="284"/>
        <v>#N/A</v>
      </c>
      <c r="AC3616" s="416" t="e">
        <f t="shared" si="285"/>
        <v>#N/A</v>
      </c>
    </row>
    <row r="3617" ht="22.5" customHeight="1" spans="1:29">
      <c r="A3617" s="421"/>
      <c r="B3617" s="422"/>
      <c r="C3617" s="422"/>
      <c r="D3617" s="421"/>
      <c r="E3617" s="421"/>
      <c r="F3617" s="421"/>
      <c r="G3617" s="421"/>
      <c r="H3617" s="421"/>
      <c r="I3617" s="421"/>
      <c r="J3617" s="421"/>
      <c r="K3617" s="421"/>
      <c r="L3617" s="421"/>
      <c r="M3617" s="421"/>
      <c r="N3617" s="426"/>
      <c r="O3617" s="426"/>
      <c r="P3617" s="427"/>
      <c r="Q3617" s="427"/>
      <c r="R3617" s="426"/>
      <c r="S3617" s="426"/>
      <c r="T3617" s="426"/>
      <c r="U3617" s="426"/>
      <c r="V3617" s="426"/>
      <c r="W3617" s="426"/>
      <c r="X3617" s="427"/>
      <c r="Y3617" s="416" t="e">
        <f t="shared" si="281"/>
        <v>#N/A</v>
      </c>
      <c r="Z3617" s="416" t="e">
        <f t="shared" si="282"/>
        <v>#N/A</v>
      </c>
      <c r="AA3617" s="416" t="str">
        <f t="shared" si="283"/>
        <v/>
      </c>
      <c r="AB3617" s="416" t="e">
        <f t="shared" si="284"/>
        <v>#N/A</v>
      </c>
      <c r="AC3617" s="416" t="e">
        <f t="shared" si="285"/>
        <v>#N/A</v>
      </c>
    </row>
    <row r="3618" ht="22.5" customHeight="1" spans="1:29">
      <c r="A3618" s="421"/>
      <c r="B3618" s="422"/>
      <c r="C3618" s="422"/>
      <c r="D3618" s="421"/>
      <c r="E3618" s="421"/>
      <c r="F3618" s="421"/>
      <c r="G3618" s="421"/>
      <c r="H3618" s="421"/>
      <c r="I3618" s="421"/>
      <c r="J3618" s="421"/>
      <c r="K3618" s="421"/>
      <c r="L3618" s="421"/>
      <c r="M3618" s="421"/>
      <c r="N3618" s="426"/>
      <c r="O3618" s="426"/>
      <c r="P3618" s="427"/>
      <c r="Q3618" s="427"/>
      <c r="R3618" s="426"/>
      <c r="S3618" s="426"/>
      <c r="T3618" s="426"/>
      <c r="U3618" s="426"/>
      <c r="V3618" s="426"/>
      <c r="W3618" s="426"/>
      <c r="X3618" s="427"/>
      <c r="Y3618" s="416" t="e">
        <f t="shared" si="281"/>
        <v>#N/A</v>
      </c>
      <c r="Z3618" s="416" t="e">
        <f t="shared" si="282"/>
        <v>#N/A</v>
      </c>
      <c r="AA3618" s="416" t="str">
        <f t="shared" si="283"/>
        <v/>
      </c>
      <c r="AB3618" s="416" t="e">
        <f t="shared" si="284"/>
        <v>#N/A</v>
      </c>
      <c r="AC3618" s="416" t="e">
        <f t="shared" si="285"/>
        <v>#N/A</v>
      </c>
    </row>
    <row r="3619" ht="22.5" customHeight="1" spans="1:29">
      <c r="A3619" s="421"/>
      <c r="B3619" s="422"/>
      <c r="C3619" s="422"/>
      <c r="D3619" s="421"/>
      <c r="E3619" s="421"/>
      <c r="F3619" s="421"/>
      <c r="G3619" s="421"/>
      <c r="H3619" s="421"/>
      <c r="I3619" s="421"/>
      <c r="J3619" s="421"/>
      <c r="K3619" s="421"/>
      <c r="L3619" s="421"/>
      <c r="M3619" s="421"/>
      <c r="N3619" s="426"/>
      <c r="O3619" s="426"/>
      <c r="P3619" s="427"/>
      <c r="Q3619" s="427"/>
      <c r="R3619" s="426"/>
      <c r="S3619" s="426"/>
      <c r="T3619" s="426"/>
      <c r="U3619" s="426"/>
      <c r="V3619" s="426"/>
      <c r="W3619" s="426"/>
      <c r="X3619" s="427"/>
      <c r="Y3619" s="416" t="e">
        <f t="shared" si="281"/>
        <v>#N/A</v>
      </c>
      <c r="Z3619" s="416" t="e">
        <f t="shared" si="282"/>
        <v>#N/A</v>
      </c>
      <c r="AA3619" s="416" t="str">
        <f t="shared" si="283"/>
        <v/>
      </c>
      <c r="AB3619" s="416" t="e">
        <f t="shared" si="284"/>
        <v>#N/A</v>
      </c>
      <c r="AC3619" s="416" t="e">
        <f t="shared" si="285"/>
        <v>#N/A</v>
      </c>
    </row>
    <row r="3620" ht="22.5" customHeight="1" spans="1:29">
      <c r="A3620" s="421"/>
      <c r="B3620" s="422"/>
      <c r="C3620" s="422"/>
      <c r="D3620" s="421"/>
      <c r="E3620" s="421"/>
      <c r="F3620" s="421"/>
      <c r="G3620" s="421"/>
      <c r="H3620" s="421"/>
      <c r="I3620" s="421"/>
      <c r="J3620" s="421"/>
      <c r="K3620" s="421"/>
      <c r="L3620" s="421"/>
      <c r="M3620" s="421"/>
      <c r="N3620" s="426"/>
      <c r="O3620" s="426"/>
      <c r="P3620" s="427"/>
      <c r="Q3620" s="427"/>
      <c r="R3620" s="426"/>
      <c r="S3620" s="426"/>
      <c r="T3620" s="426"/>
      <c r="U3620" s="426"/>
      <c r="V3620" s="426"/>
      <c r="W3620" s="426"/>
      <c r="X3620" s="427"/>
      <c r="Y3620" s="416" t="e">
        <f t="shared" si="281"/>
        <v>#N/A</v>
      </c>
      <c r="Z3620" s="416" t="e">
        <f t="shared" si="282"/>
        <v>#N/A</v>
      </c>
      <c r="AA3620" s="416" t="str">
        <f t="shared" si="283"/>
        <v/>
      </c>
      <c r="AB3620" s="416" t="e">
        <f t="shared" si="284"/>
        <v>#N/A</v>
      </c>
      <c r="AC3620" s="416" t="e">
        <f t="shared" si="285"/>
        <v>#N/A</v>
      </c>
    </row>
    <row r="3621" ht="22.5" customHeight="1" spans="1:29">
      <c r="A3621" s="421"/>
      <c r="B3621" s="422"/>
      <c r="C3621" s="422"/>
      <c r="D3621" s="421"/>
      <c r="E3621" s="421"/>
      <c r="F3621" s="421"/>
      <c r="G3621" s="421"/>
      <c r="H3621" s="421"/>
      <c r="I3621" s="421"/>
      <c r="J3621" s="421"/>
      <c r="K3621" s="421"/>
      <c r="L3621" s="421"/>
      <c r="M3621" s="421"/>
      <c r="N3621" s="426"/>
      <c r="O3621" s="426"/>
      <c r="P3621" s="427"/>
      <c r="Q3621" s="427"/>
      <c r="R3621" s="426"/>
      <c r="S3621" s="426"/>
      <c r="T3621" s="426"/>
      <c r="U3621" s="426"/>
      <c r="V3621" s="426"/>
      <c r="W3621" s="426"/>
      <c r="X3621" s="427"/>
      <c r="Y3621" s="416" t="e">
        <f t="shared" si="281"/>
        <v>#N/A</v>
      </c>
      <c r="Z3621" s="416" t="e">
        <f t="shared" si="282"/>
        <v>#N/A</v>
      </c>
      <c r="AA3621" s="416" t="str">
        <f t="shared" si="283"/>
        <v/>
      </c>
      <c r="AB3621" s="416" t="e">
        <f t="shared" si="284"/>
        <v>#N/A</v>
      </c>
      <c r="AC3621" s="416" t="e">
        <f t="shared" si="285"/>
        <v>#N/A</v>
      </c>
    </row>
    <row r="3622" ht="22.5" customHeight="1" spans="1:29">
      <c r="A3622" s="421"/>
      <c r="B3622" s="422"/>
      <c r="C3622" s="422"/>
      <c r="D3622" s="421"/>
      <c r="E3622" s="421"/>
      <c r="F3622" s="421"/>
      <c r="G3622" s="421"/>
      <c r="H3622" s="421"/>
      <c r="I3622" s="421"/>
      <c r="J3622" s="421"/>
      <c r="K3622" s="421"/>
      <c r="L3622" s="421"/>
      <c r="M3622" s="421"/>
      <c r="N3622" s="426"/>
      <c r="O3622" s="426"/>
      <c r="P3622" s="427"/>
      <c r="Q3622" s="427"/>
      <c r="R3622" s="426"/>
      <c r="S3622" s="426"/>
      <c r="T3622" s="426"/>
      <c r="U3622" s="426"/>
      <c r="V3622" s="426"/>
      <c r="W3622" s="426"/>
      <c r="X3622" s="427"/>
      <c r="Y3622" s="416" t="e">
        <f t="shared" si="281"/>
        <v>#N/A</v>
      </c>
      <c r="Z3622" s="416" t="e">
        <f t="shared" si="282"/>
        <v>#N/A</v>
      </c>
      <c r="AA3622" s="416" t="str">
        <f t="shared" si="283"/>
        <v/>
      </c>
      <c r="AB3622" s="416" t="e">
        <f t="shared" si="284"/>
        <v>#N/A</v>
      </c>
      <c r="AC3622" s="416" t="e">
        <f t="shared" si="285"/>
        <v>#N/A</v>
      </c>
    </row>
    <row r="3623" ht="22.5" customHeight="1" spans="1:29">
      <c r="A3623" s="421"/>
      <c r="B3623" s="422"/>
      <c r="C3623" s="422"/>
      <c r="D3623" s="421"/>
      <c r="E3623" s="421"/>
      <c r="F3623" s="421"/>
      <c r="G3623" s="421"/>
      <c r="H3623" s="421"/>
      <c r="I3623" s="421"/>
      <c r="J3623" s="421"/>
      <c r="K3623" s="421"/>
      <c r="L3623" s="421"/>
      <c r="M3623" s="421"/>
      <c r="N3623" s="426"/>
      <c r="O3623" s="426"/>
      <c r="P3623" s="427"/>
      <c r="Q3623" s="427"/>
      <c r="R3623" s="426"/>
      <c r="S3623" s="426"/>
      <c r="T3623" s="426"/>
      <c r="U3623" s="426"/>
      <c r="V3623" s="426"/>
      <c r="W3623" s="426"/>
      <c r="X3623" s="427"/>
      <c r="Y3623" s="416" t="e">
        <f t="shared" si="281"/>
        <v>#N/A</v>
      </c>
      <c r="Z3623" s="416" t="e">
        <f t="shared" si="282"/>
        <v>#N/A</v>
      </c>
      <c r="AA3623" s="416" t="str">
        <f t="shared" si="283"/>
        <v/>
      </c>
      <c r="AB3623" s="416" t="e">
        <f t="shared" si="284"/>
        <v>#N/A</v>
      </c>
      <c r="AC3623" s="416" t="e">
        <f t="shared" si="285"/>
        <v>#N/A</v>
      </c>
    </row>
    <row r="3624" ht="22.5" customHeight="1" spans="1:29">
      <c r="A3624" s="421"/>
      <c r="B3624" s="422"/>
      <c r="C3624" s="422"/>
      <c r="D3624" s="421"/>
      <c r="E3624" s="421"/>
      <c r="F3624" s="421"/>
      <c r="G3624" s="421"/>
      <c r="H3624" s="421"/>
      <c r="I3624" s="421"/>
      <c r="J3624" s="421"/>
      <c r="K3624" s="421"/>
      <c r="L3624" s="421"/>
      <c r="M3624" s="421"/>
      <c r="N3624" s="426"/>
      <c r="O3624" s="426"/>
      <c r="P3624" s="427"/>
      <c r="Q3624" s="427"/>
      <c r="R3624" s="426"/>
      <c r="S3624" s="426"/>
      <c r="T3624" s="426"/>
      <c r="U3624" s="426"/>
      <c r="V3624" s="426"/>
      <c r="W3624" s="426"/>
      <c r="X3624" s="427"/>
      <c r="Y3624" s="416" t="e">
        <f t="shared" si="281"/>
        <v>#N/A</v>
      </c>
      <c r="Z3624" s="416" t="e">
        <f t="shared" si="282"/>
        <v>#N/A</v>
      </c>
      <c r="AA3624" s="416" t="str">
        <f t="shared" si="283"/>
        <v/>
      </c>
      <c r="AB3624" s="416" t="e">
        <f t="shared" si="284"/>
        <v>#N/A</v>
      </c>
      <c r="AC3624" s="416" t="e">
        <f t="shared" si="285"/>
        <v>#N/A</v>
      </c>
    </row>
    <row r="3625" ht="22.5" customHeight="1" spans="1:29">
      <c r="A3625" s="421"/>
      <c r="B3625" s="422"/>
      <c r="C3625" s="422"/>
      <c r="D3625" s="421"/>
      <c r="E3625" s="421"/>
      <c r="F3625" s="421"/>
      <c r="G3625" s="421"/>
      <c r="H3625" s="421"/>
      <c r="I3625" s="421"/>
      <c r="J3625" s="421"/>
      <c r="K3625" s="421"/>
      <c r="L3625" s="421"/>
      <c r="M3625" s="421"/>
      <c r="N3625" s="426"/>
      <c r="O3625" s="426"/>
      <c r="P3625" s="427"/>
      <c r="Q3625" s="427"/>
      <c r="R3625" s="426"/>
      <c r="S3625" s="426"/>
      <c r="T3625" s="426"/>
      <c r="U3625" s="426"/>
      <c r="V3625" s="426"/>
      <c r="W3625" s="426"/>
      <c r="X3625" s="427"/>
      <c r="Y3625" s="416" t="e">
        <f t="shared" si="281"/>
        <v>#N/A</v>
      </c>
      <c r="Z3625" s="416" t="e">
        <f t="shared" si="282"/>
        <v>#N/A</v>
      </c>
      <c r="AA3625" s="416" t="str">
        <f t="shared" si="283"/>
        <v/>
      </c>
      <c r="AB3625" s="416" t="e">
        <f t="shared" si="284"/>
        <v>#N/A</v>
      </c>
      <c r="AC3625" s="416" t="e">
        <f t="shared" si="285"/>
        <v>#N/A</v>
      </c>
    </row>
    <row r="3626" ht="22.5" customHeight="1" spans="1:29">
      <c r="A3626" s="421"/>
      <c r="B3626" s="422"/>
      <c r="C3626" s="422"/>
      <c r="D3626" s="421"/>
      <c r="E3626" s="421"/>
      <c r="F3626" s="421"/>
      <c r="G3626" s="421"/>
      <c r="H3626" s="421"/>
      <c r="I3626" s="421"/>
      <c r="J3626" s="421"/>
      <c r="K3626" s="421"/>
      <c r="L3626" s="421"/>
      <c r="M3626" s="421"/>
      <c r="N3626" s="426"/>
      <c r="O3626" s="426"/>
      <c r="P3626" s="427"/>
      <c r="Q3626" s="427"/>
      <c r="R3626" s="426"/>
      <c r="S3626" s="426"/>
      <c r="T3626" s="426"/>
      <c r="U3626" s="426"/>
      <c r="V3626" s="426"/>
      <c r="W3626" s="426"/>
      <c r="X3626" s="427"/>
      <c r="Y3626" s="416" t="e">
        <f t="shared" si="281"/>
        <v>#N/A</v>
      </c>
      <c r="Z3626" s="416" t="e">
        <f t="shared" si="282"/>
        <v>#N/A</v>
      </c>
      <c r="AA3626" s="416" t="str">
        <f t="shared" si="283"/>
        <v/>
      </c>
      <c r="AB3626" s="416" t="e">
        <f t="shared" si="284"/>
        <v>#N/A</v>
      </c>
      <c r="AC3626" s="416" t="e">
        <f t="shared" si="285"/>
        <v>#N/A</v>
      </c>
    </row>
    <row r="3627" ht="22.5" customHeight="1" spans="1:29">
      <c r="A3627" s="421"/>
      <c r="B3627" s="422"/>
      <c r="C3627" s="422"/>
      <c r="D3627" s="421"/>
      <c r="E3627" s="421"/>
      <c r="F3627" s="421"/>
      <c r="G3627" s="421"/>
      <c r="H3627" s="421"/>
      <c r="I3627" s="421"/>
      <c r="J3627" s="421"/>
      <c r="K3627" s="421"/>
      <c r="L3627" s="421"/>
      <c r="M3627" s="421"/>
      <c r="N3627" s="426"/>
      <c r="O3627" s="426"/>
      <c r="P3627" s="427"/>
      <c r="Q3627" s="427"/>
      <c r="R3627" s="426"/>
      <c r="S3627" s="426"/>
      <c r="T3627" s="426"/>
      <c r="U3627" s="426"/>
      <c r="V3627" s="426"/>
      <c r="W3627" s="426"/>
      <c r="X3627" s="427"/>
      <c r="Y3627" s="416" t="e">
        <f t="shared" si="281"/>
        <v>#N/A</v>
      </c>
      <c r="Z3627" s="416" t="e">
        <f t="shared" si="282"/>
        <v>#N/A</v>
      </c>
      <c r="AA3627" s="416" t="str">
        <f t="shared" si="283"/>
        <v/>
      </c>
      <c r="AB3627" s="416" t="e">
        <f t="shared" si="284"/>
        <v>#N/A</v>
      </c>
      <c r="AC3627" s="416" t="e">
        <f t="shared" si="285"/>
        <v>#N/A</v>
      </c>
    </row>
    <row r="3628" ht="22.5" customHeight="1" spans="1:29">
      <c r="A3628" s="421"/>
      <c r="B3628" s="422"/>
      <c r="C3628" s="422"/>
      <c r="D3628" s="421"/>
      <c r="E3628" s="421"/>
      <c r="F3628" s="421"/>
      <c r="G3628" s="421"/>
      <c r="H3628" s="421"/>
      <c r="I3628" s="421"/>
      <c r="J3628" s="421"/>
      <c r="K3628" s="421"/>
      <c r="L3628" s="421"/>
      <c r="M3628" s="421"/>
      <c r="N3628" s="426"/>
      <c r="O3628" s="426"/>
      <c r="P3628" s="427"/>
      <c r="Q3628" s="427"/>
      <c r="R3628" s="426"/>
      <c r="S3628" s="426"/>
      <c r="T3628" s="426"/>
      <c r="U3628" s="426"/>
      <c r="V3628" s="426"/>
      <c r="W3628" s="426"/>
      <c r="X3628" s="427"/>
      <c r="Y3628" s="416" t="e">
        <f t="shared" si="281"/>
        <v>#N/A</v>
      </c>
      <c r="Z3628" s="416" t="e">
        <f t="shared" si="282"/>
        <v>#N/A</v>
      </c>
      <c r="AA3628" s="416" t="str">
        <f t="shared" si="283"/>
        <v/>
      </c>
      <c r="AB3628" s="416" t="e">
        <f t="shared" si="284"/>
        <v>#N/A</v>
      </c>
      <c r="AC3628" s="416" t="e">
        <f t="shared" si="285"/>
        <v>#N/A</v>
      </c>
    </row>
    <row r="3629" ht="22.5" customHeight="1" spans="1:29">
      <c r="A3629" s="421"/>
      <c r="B3629" s="422"/>
      <c r="C3629" s="422"/>
      <c r="D3629" s="421"/>
      <c r="E3629" s="421"/>
      <c r="F3629" s="421"/>
      <c r="G3629" s="421"/>
      <c r="H3629" s="421"/>
      <c r="I3629" s="421"/>
      <c r="J3629" s="421"/>
      <c r="K3629" s="421"/>
      <c r="L3629" s="421"/>
      <c r="M3629" s="421"/>
      <c r="N3629" s="426"/>
      <c r="O3629" s="426"/>
      <c r="P3629" s="427"/>
      <c r="Q3629" s="427"/>
      <c r="R3629" s="426"/>
      <c r="S3629" s="426"/>
      <c r="T3629" s="426"/>
      <c r="U3629" s="426"/>
      <c r="V3629" s="426"/>
      <c r="W3629" s="426"/>
      <c r="X3629" s="427"/>
      <c r="Y3629" s="416" t="e">
        <f t="shared" si="281"/>
        <v>#N/A</v>
      </c>
      <c r="Z3629" s="416" t="e">
        <f t="shared" si="282"/>
        <v>#N/A</v>
      </c>
      <c r="AA3629" s="416" t="str">
        <f t="shared" si="283"/>
        <v/>
      </c>
      <c r="AB3629" s="416" t="e">
        <f t="shared" si="284"/>
        <v>#N/A</v>
      </c>
      <c r="AC3629" s="416" t="e">
        <f t="shared" si="285"/>
        <v>#N/A</v>
      </c>
    </row>
    <row r="3630" ht="22.5" customHeight="1" spans="1:29">
      <c r="A3630" s="421"/>
      <c r="B3630" s="422"/>
      <c r="C3630" s="422"/>
      <c r="D3630" s="421"/>
      <c r="E3630" s="421"/>
      <c r="F3630" s="421"/>
      <c r="G3630" s="421"/>
      <c r="H3630" s="421"/>
      <c r="I3630" s="421"/>
      <c r="J3630" s="421"/>
      <c r="K3630" s="421"/>
      <c r="L3630" s="421"/>
      <c r="M3630" s="421"/>
      <c r="N3630" s="426"/>
      <c r="O3630" s="426"/>
      <c r="P3630" s="427"/>
      <c r="Q3630" s="427"/>
      <c r="R3630" s="426"/>
      <c r="S3630" s="426"/>
      <c r="T3630" s="426"/>
      <c r="U3630" s="426"/>
      <c r="V3630" s="426"/>
      <c r="W3630" s="426"/>
      <c r="X3630" s="427"/>
      <c r="Y3630" s="416" t="e">
        <f t="shared" si="281"/>
        <v>#N/A</v>
      </c>
      <c r="Z3630" s="416" t="e">
        <f t="shared" si="282"/>
        <v>#N/A</v>
      </c>
      <c r="AA3630" s="416" t="str">
        <f t="shared" si="283"/>
        <v/>
      </c>
      <c r="AB3630" s="416" t="e">
        <f t="shared" si="284"/>
        <v>#N/A</v>
      </c>
      <c r="AC3630" s="416" t="e">
        <f t="shared" si="285"/>
        <v>#N/A</v>
      </c>
    </row>
    <row r="3631" ht="22.5" customHeight="1" spans="1:29">
      <c r="A3631" s="421"/>
      <c r="B3631" s="422"/>
      <c r="C3631" s="422"/>
      <c r="D3631" s="421"/>
      <c r="E3631" s="421"/>
      <c r="F3631" s="421"/>
      <c r="G3631" s="421"/>
      <c r="H3631" s="421"/>
      <c r="I3631" s="421"/>
      <c r="J3631" s="421"/>
      <c r="K3631" s="421"/>
      <c r="L3631" s="421"/>
      <c r="M3631" s="421"/>
      <c r="N3631" s="426"/>
      <c r="O3631" s="426"/>
      <c r="P3631" s="427"/>
      <c r="Q3631" s="427"/>
      <c r="R3631" s="426"/>
      <c r="S3631" s="426"/>
      <c r="T3631" s="426"/>
      <c r="U3631" s="426"/>
      <c r="V3631" s="426"/>
      <c r="W3631" s="426"/>
      <c r="X3631" s="427"/>
      <c r="Y3631" s="416" t="e">
        <f t="shared" si="281"/>
        <v>#N/A</v>
      </c>
      <c r="Z3631" s="416" t="e">
        <f t="shared" si="282"/>
        <v>#N/A</v>
      </c>
      <c r="AA3631" s="416" t="str">
        <f t="shared" si="283"/>
        <v/>
      </c>
      <c r="AB3631" s="416" t="e">
        <f t="shared" si="284"/>
        <v>#N/A</v>
      </c>
      <c r="AC3631" s="416" t="e">
        <f t="shared" si="285"/>
        <v>#N/A</v>
      </c>
    </row>
    <row r="3632" ht="22.5" customHeight="1" spans="1:29">
      <c r="A3632" s="421"/>
      <c r="B3632" s="422"/>
      <c r="C3632" s="422"/>
      <c r="D3632" s="421"/>
      <c r="E3632" s="421"/>
      <c r="F3632" s="421"/>
      <c r="G3632" s="421"/>
      <c r="H3632" s="421"/>
      <c r="I3632" s="421"/>
      <c r="J3632" s="421"/>
      <c r="K3632" s="421"/>
      <c r="L3632" s="421"/>
      <c r="M3632" s="421"/>
      <c r="N3632" s="426"/>
      <c r="O3632" s="426"/>
      <c r="P3632" s="427"/>
      <c r="Q3632" s="427"/>
      <c r="R3632" s="426"/>
      <c r="S3632" s="426"/>
      <c r="T3632" s="426"/>
      <c r="U3632" s="426"/>
      <c r="V3632" s="426"/>
      <c r="W3632" s="426"/>
      <c r="X3632" s="427"/>
      <c r="Y3632" s="416" t="e">
        <f t="shared" si="281"/>
        <v>#N/A</v>
      </c>
      <c r="Z3632" s="416" t="e">
        <f t="shared" si="282"/>
        <v>#N/A</v>
      </c>
      <c r="AA3632" s="416" t="str">
        <f t="shared" si="283"/>
        <v/>
      </c>
      <c r="AB3632" s="416" t="e">
        <f t="shared" si="284"/>
        <v>#N/A</v>
      </c>
      <c r="AC3632" s="416" t="e">
        <f t="shared" si="285"/>
        <v>#N/A</v>
      </c>
    </row>
    <row r="3633" ht="22.5" customHeight="1" spans="1:29">
      <c r="A3633" s="421"/>
      <c r="B3633" s="422"/>
      <c r="C3633" s="422"/>
      <c r="D3633" s="421"/>
      <c r="E3633" s="421"/>
      <c r="F3633" s="421"/>
      <c r="G3633" s="421"/>
      <c r="H3633" s="421"/>
      <c r="I3633" s="421"/>
      <c r="J3633" s="421"/>
      <c r="K3633" s="421"/>
      <c r="L3633" s="421"/>
      <c r="M3633" s="421"/>
      <c r="N3633" s="426"/>
      <c r="O3633" s="426"/>
      <c r="P3633" s="427"/>
      <c r="Q3633" s="427"/>
      <c r="R3633" s="426"/>
      <c r="S3633" s="426"/>
      <c r="T3633" s="426"/>
      <c r="U3633" s="426"/>
      <c r="V3633" s="426"/>
      <c r="W3633" s="426"/>
      <c r="X3633" s="427"/>
      <c r="Y3633" s="416" t="e">
        <f t="shared" si="281"/>
        <v>#N/A</v>
      </c>
      <c r="Z3633" s="416" t="e">
        <f t="shared" si="282"/>
        <v>#N/A</v>
      </c>
      <c r="AA3633" s="416" t="str">
        <f t="shared" si="283"/>
        <v/>
      </c>
      <c r="AB3633" s="416" t="e">
        <f t="shared" si="284"/>
        <v>#N/A</v>
      </c>
      <c r="AC3633" s="416" t="e">
        <f t="shared" si="285"/>
        <v>#N/A</v>
      </c>
    </row>
    <row r="3634" ht="22.5" customHeight="1" spans="1:29">
      <c r="A3634" s="421"/>
      <c r="B3634" s="422"/>
      <c r="C3634" s="422"/>
      <c r="D3634" s="421"/>
      <c r="E3634" s="421"/>
      <c r="F3634" s="421"/>
      <c r="G3634" s="421"/>
      <c r="H3634" s="421"/>
      <c r="I3634" s="421"/>
      <c r="J3634" s="421"/>
      <c r="K3634" s="421"/>
      <c r="L3634" s="421"/>
      <c r="M3634" s="421"/>
      <c r="N3634" s="426"/>
      <c r="O3634" s="426"/>
      <c r="P3634" s="427"/>
      <c r="Q3634" s="427"/>
      <c r="R3634" s="426"/>
      <c r="S3634" s="426"/>
      <c r="T3634" s="426"/>
      <c r="U3634" s="426"/>
      <c r="V3634" s="426"/>
      <c r="W3634" s="426"/>
      <c r="X3634" s="427"/>
      <c r="Y3634" s="416" t="e">
        <f t="shared" si="281"/>
        <v>#N/A</v>
      </c>
      <c r="Z3634" s="416" t="e">
        <f t="shared" si="282"/>
        <v>#N/A</v>
      </c>
      <c r="AA3634" s="416" t="str">
        <f t="shared" si="283"/>
        <v/>
      </c>
      <c r="AB3634" s="416" t="e">
        <f t="shared" si="284"/>
        <v>#N/A</v>
      </c>
      <c r="AC3634" s="416" t="e">
        <f t="shared" si="285"/>
        <v>#N/A</v>
      </c>
    </row>
    <row r="3635" ht="22.5" customHeight="1" spans="1:29">
      <c r="A3635" s="421"/>
      <c r="B3635" s="422"/>
      <c r="C3635" s="422"/>
      <c r="D3635" s="421"/>
      <c r="E3635" s="421"/>
      <c r="F3635" s="421"/>
      <c r="G3635" s="421"/>
      <c r="H3635" s="421"/>
      <c r="I3635" s="421"/>
      <c r="J3635" s="421"/>
      <c r="K3635" s="421"/>
      <c r="L3635" s="421"/>
      <c r="M3635" s="421"/>
      <c r="N3635" s="426"/>
      <c r="O3635" s="426"/>
      <c r="P3635" s="427"/>
      <c r="Q3635" s="427"/>
      <c r="R3635" s="426"/>
      <c r="S3635" s="426"/>
      <c r="T3635" s="426"/>
      <c r="U3635" s="426"/>
      <c r="V3635" s="426"/>
      <c r="W3635" s="426"/>
      <c r="X3635" s="427"/>
      <c r="Y3635" s="416" t="e">
        <f t="shared" si="281"/>
        <v>#N/A</v>
      </c>
      <c r="Z3635" s="416" t="e">
        <f t="shared" si="282"/>
        <v>#N/A</v>
      </c>
      <c r="AA3635" s="416" t="str">
        <f t="shared" si="283"/>
        <v/>
      </c>
      <c r="AB3635" s="416" t="e">
        <f t="shared" si="284"/>
        <v>#N/A</v>
      </c>
      <c r="AC3635" s="416" t="e">
        <f t="shared" si="285"/>
        <v>#N/A</v>
      </c>
    </row>
    <row r="3636" ht="22.5" customHeight="1" spans="1:29">
      <c r="A3636" s="421"/>
      <c r="B3636" s="422"/>
      <c r="C3636" s="422"/>
      <c r="D3636" s="421"/>
      <c r="E3636" s="421"/>
      <c r="F3636" s="421"/>
      <c r="G3636" s="421"/>
      <c r="H3636" s="421"/>
      <c r="I3636" s="421"/>
      <c r="J3636" s="421"/>
      <c r="K3636" s="421"/>
      <c r="L3636" s="421"/>
      <c r="M3636" s="421"/>
      <c r="N3636" s="426"/>
      <c r="O3636" s="426"/>
      <c r="P3636" s="427"/>
      <c r="Q3636" s="427"/>
      <c r="R3636" s="426"/>
      <c r="S3636" s="426"/>
      <c r="T3636" s="426"/>
      <c r="U3636" s="426"/>
      <c r="V3636" s="426"/>
      <c r="W3636" s="426"/>
      <c r="X3636" s="427"/>
      <c r="Y3636" s="416" t="e">
        <f t="shared" si="281"/>
        <v>#N/A</v>
      </c>
      <c r="Z3636" s="416" t="e">
        <f t="shared" si="282"/>
        <v>#N/A</v>
      </c>
      <c r="AA3636" s="416" t="str">
        <f t="shared" si="283"/>
        <v/>
      </c>
      <c r="AB3636" s="416" t="e">
        <f t="shared" si="284"/>
        <v>#N/A</v>
      </c>
      <c r="AC3636" s="416" t="e">
        <f t="shared" si="285"/>
        <v>#N/A</v>
      </c>
    </row>
    <row r="3637" ht="22.5" customHeight="1" spans="1:29">
      <c r="A3637" s="421"/>
      <c r="B3637" s="422"/>
      <c r="C3637" s="422"/>
      <c r="D3637" s="421"/>
      <c r="E3637" s="421"/>
      <c r="F3637" s="421"/>
      <c r="G3637" s="421"/>
      <c r="H3637" s="421"/>
      <c r="I3637" s="421"/>
      <c r="J3637" s="421"/>
      <c r="K3637" s="421"/>
      <c r="L3637" s="421"/>
      <c r="M3637" s="421"/>
      <c r="N3637" s="426"/>
      <c r="O3637" s="426"/>
      <c r="P3637" s="427"/>
      <c r="Q3637" s="427"/>
      <c r="R3637" s="426"/>
      <c r="S3637" s="426"/>
      <c r="T3637" s="426"/>
      <c r="U3637" s="426"/>
      <c r="V3637" s="426"/>
      <c r="W3637" s="426"/>
      <c r="X3637" s="427"/>
      <c r="Y3637" s="416" t="e">
        <f t="shared" si="281"/>
        <v>#N/A</v>
      </c>
      <c r="Z3637" s="416" t="e">
        <f t="shared" si="282"/>
        <v>#N/A</v>
      </c>
      <c r="AA3637" s="416" t="str">
        <f t="shared" si="283"/>
        <v/>
      </c>
      <c r="AB3637" s="416" t="e">
        <f t="shared" si="284"/>
        <v>#N/A</v>
      </c>
      <c r="AC3637" s="416" t="e">
        <f t="shared" si="285"/>
        <v>#N/A</v>
      </c>
    </row>
    <row r="3638" ht="22.5" customHeight="1" spans="1:29">
      <c r="A3638" s="421"/>
      <c r="B3638" s="422"/>
      <c r="C3638" s="422"/>
      <c r="D3638" s="421"/>
      <c r="E3638" s="421"/>
      <c r="F3638" s="421"/>
      <c r="G3638" s="421"/>
      <c r="H3638" s="421"/>
      <c r="I3638" s="421"/>
      <c r="J3638" s="421"/>
      <c r="K3638" s="421"/>
      <c r="L3638" s="421"/>
      <c r="M3638" s="421"/>
      <c r="N3638" s="426"/>
      <c r="O3638" s="426"/>
      <c r="P3638" s="427"/>
      <c r="Q3638" s="427"/>
      <c r="R3638" s="426"/>
      <c r="S3638" s="426"/>
      <c r="T3638" s="426"/>
      <c r="U3638" s="426"/>
      <c r="V3638" s="426"/>
      <c r="W3638" s="426"/>
      <c r="X3638" s="427"/>
      <c r="Y3638" s="416" t="e">
        <f t="shared" si="281"/>
        <v>#N/A</v>
      </c>
      <c r="Z3638" s="416" t="e">
        <f t="shared" si="282"/>
        <v>#N/A</v>
      </c>
      <c r="AA3638" s="416" t="str">
        <f t="shared" si="283"/>
        <v/>
      </c>
      <c r="AB3638" s="416" t="e">
        <f t="shared" si="284"/>
        <v>#N/A</v>
      </c>
      <c r="AC3638" s="416" t="e">
        <f t="shared" si="285"/>
        <v>#N/A</v>
      </c>
    </row>
    <row r="3639" ht="22.5" customHeight="1" spans="1:29">
      <c r="A3639" s="421"/>
      <c r="B3639" s="422"/>
      <c r="C3639" s="422"/>
      <c r="D3639" s="421"/>
      <c r="E3639" s="421"/>
      <c r="F3639" s="421"/>
      <c r="G3639" s="421"/>
      <c r="H3639" s="421"/>
      <c r="I3639" s="421"/>
      <c r="J3639" s="421"/>
      <c r="K3639" s="421"/>
      <c r="L3639" s="421"/>
      <c r="M3639" s="421"/>
      <c r="N3639" s="426"/>
      <c r="O3639" s="426"/>
      <c r="P3639" s="427"/>
      <c r="Q3639" s="427"/>
      <c r="R3639" s="426"/>
      <c r="S3639" s="426"/>
      <c r="T3639" s="426"/>
      <c r="U3639" s="426"/>
      <c r="V3639" s="426"/>
      <c r="W3639" s="426"/>
      <c r="X3639" s="427"/>
      <c r="Y3639" s="416" t="e">
        <f t="shared" si="281"/>
        <v>#N/A</v>
      </c>
      <c r="Z3639" s="416" t="e">
        <f t="shared" si="282"/>
        <v>#N/A</v>
      </c>
      <c r="AA3639" s="416" t="str">
        <f t="shared" si="283"/>
        <v/>
      </c>
      <c r="AB3639" s="416" t="e">
        <f t="shared" si="284"/>
        <v>#N/A</v>
      </c>
      <c r="AC3639" s="416" t="e">
        <f t="shared" si="285"/>
        <v>#N/A</v>
      </c>
    </row>
    <row r="3640" ht="22.5" customHeight="1" spans="1:29">
      <c r="A3640" s="421"/>
      <c r="B3640" s="422"/>
      <c r="C3640" s="422"/>
      <c r="D3640" s="421"/>
      <c r="E3640" s="421"/>
      <c r="F3640" s="421"/>
      <c r="G3640" s="421"/>
      <c r="H3640" s="421"/>
      <c r="I3640" s="421"/>
      <c r="J3640" s="421"/>
      <c r="K3640" s="421"/>
      <c r="L3640" s="421"/>
      <c r="M3640" s="421"/>
      <c r="N3640" s="426"/>
      <c r="O3640" s="426"/>
      <c r="P3640" s="427"/>
      <c r="Q3640" s="427"/>
      <c r="R3640" s="426"/>
      <c r="S3640" s="426"/>
      <c r="T3640" s="426"/>
      <c r="U3640" s="426"/>
      <c r="V3640" s="426"/>
      <c r="W3640" s="426"/>
      <c r="X3640" s="427"/>
      <c r="Y3640" s="416" t="e">
        <f t="shared" si="281"/>
        <v>#N/A</v>
      </c>
      <c r="Z3640" s="416" t="e">
        <f t="shared" si="282"/>
        <v>#N/A</v>
      </c>
      <c r="AA3640" s="416" t="str">
        <f t="shared" si="283"/>
        <v/>
      </c>
      <c r="AB3640" s="416" t="e">
        <f t="shared" si="284"/>
        <v>#N/A</v>
      </c>
      <c r="AC3640" s="416" t="e">
        <f t="shared" si="285"/>
        <v>#N/A</v>
      </c>
    </row>
    <row r="3641" ht="22.5" customHeight="1" spans="1:29">
      <c r="A3641" s="421"/>
      <c r="B3641" s="422"/>
      <c r="C3641" s="422"/>
      <c r="D3641" s="421"/>
      <c r="E3641" s="421"/>
      <c r="F3641" s="421"/>
      <c r="G3641" s="421"/>
      <c r="H3641" s="421"/>
      <c r="I3641" s="421"/>
      <c r="J3641" s="421"/>
      <c r="K3641" s="421"/>
      <c r="L3641" s="421"/>
      <c r="M3641" s="421"/>
      <c r="N3641" s="426"/>
      <c r="O3641" s="426"/>
      <c r="P3641" s="427"/>
      <c r="Q3641" s="427"/>
      <c r="R3641" s="426"/>
      <c r="S3641" s="426"/>
      <c r="T3641" s="426"/>
      <c r="U3641" s="426"/>
      <c r="V3641" s="426"/>
      <c r="W3641" s="426"/>
      <c r="X3641" s="427"/>
      <c r="Y3641" s="416" t="e">
        <f t="shared" si="281"/>
        <v>#N/A</v>
      </c>
      <c r="Z3641" s="416" t="e">
        <f t="shared" si="282"/>
        <v>#N/A</v>
      </c>
      <c r="AA3641" s="416" t="str">
        <f t="shared" si="283"/>
        <v/>
      </c>
      <c r="AB3641" s="416" t="e">
        <f t="shared" si="284"/>
        <v>#N/A</v>
      </c>
      <c r="AC3641" s="416" t="e">
        <f t="shared" si="285"/>
        <v>#N/A</v>
      </c>
    </row>
    <row r="3642" ht="22.5" customHeight="1" spans="1:29">
      <c r="A3642" s="421"/>
      <c r="B3642" s="422"/>
      <c r="C3642" s="422"/>
      <c r="D3642" s="421"/>
      <c r="E3642" s="421"/>
      <c r="F3642" s="421"/>
      <c r="G3642" s="421"/>
      <c r="H3642" s="421"/>
      <c r="I3642" s="421"/>
      <c r="J3642" s="421"/>
      <c r="K3642" s="421"/>
      <c r="L3642" s="421"/>
      <c r="M3642" s="421"/>
      <c r="N3642" s="426"/>
      <c r="O3642" s="426"/>
      <c r="P3642" s="427"/>
      <c r="Q3642" s="427"/>
      <c r="R3642" s="426"/>
      <c r="S3642" s="426"/>
      <c r="T3642" s="426"/>
      <c r="U3642" s="426"/>
      <c r="V3642" s="426"/>
      <c r="W3642" s="426"/>
      <c r="X3642" s="427"/>
      <c r="Y3642" s="416" t="e">
        <f t="shared" si="281"/>
        <v>#N/A</v>
      </c>
      <c r="Z3642" s="416" t="e">
        <f t="shared" si="282"/>
        <v>#N/A</v>
      </c>
      <c r="AA3642" s="416" t="str">
        <f t="shared" si="283"/>
        <v/>
      </c>
      <c r="AB3642" s="416" t="e">
        <f t="shared" si="284"/>
        <v>#N/A</v>
      </c>
      <c r="AC3642" s="416" t="e">
        <f t="shared" si="285"/>
        <v>#N/A</v>
      </c>
    </row>
    <row r="3643" ht="22.5" customHeight="1" spans="1:29">
      <c r="A3643" s="421"/>
      <c r="B3643" s="422"/>
      <c r="C3643" s="422"/>
      <c r="D3643" s="421"/>
      <c r="E3643" s="421"/>
      <c r="F3643" s="421"/>
      <c r="G3643" s="421"/>
      <c r="H3643" s="421"/>
      <c r="I3643" s="421"/>
      <c r="J3643" s="421"/>
      <c r="K3643" s="421"/>
      <c r="L3643" s="421"/>
      <c r="M3643" s="421"/>
      <c r="N3643" s="426"/>
      <c r="O3643" s="426"/>
      <c r="P3643" s="427"/>
      <c r="Q3643" s="427"/>
      <c r="R3643" s="426"/>
      <c r="S3643" s="426"/>
      <c r="T3643" s="426"/>
      <c r="U3643" s="426"/>
      <c r="V3643" s="426"/>
      <c r="W3643" s="426"/>
      <c r="X3643" s="427"/>
      <c r="Y3643" s="416" t="e">
        <f t="shared" si="281"/>
        <v>#N/A</v>
      </c>
      <c r="Z3643" s="416" t="e">
        <f t="shared" si="282"/>
        <v>#N/A</v>
      </c>
      <c r="AA3643" s="416" t="str">
        <f t="shared" si="283"/>
        <v/>
      </c>
      <c r="AB3643" s="416" t="e">
        <f t="shared" si="284"/>
        <v>#N/A</v>
      </c>
      <c r="AC3643" s="416" t="e">
        <f t="shared" si="285"/>
        <v>#N/A</v>
      </c>
    </row>
    <row r="3644" ht="22.5" customHeight="1" spans="1:29">
      <c r="A3644" s="421"/>
      <c r="B3644" s="422"/>
      <c r="C3644" s="422"/>
      <c r="D3644" s="421"/>
      <c r="E3644" s="421"/>
      <c r="F3644" s="421"/>
      <c r="G3644" s="421"/>
      <c r="H3644" s="421"/>
      <c r="I3644" s="421"/>
      <c r="J3644" s="421"/>
      <c r="K3644" s="421"/>
      <c r="L3644" s="421"/>
      <c r="M3644" s="421"/>
      <c r="N3644" s="426"/>
      <c r="O3644" s="426"/>
      <c r="P3644" s="427"/>
      <c r="Q3644" s="427"/>
      <c r="R3644" s="426"/>
      <c r="S3644" s="426"/>
      <c r="T3644" s="426"/>
      <c r="U3644" s="426"/>
      <c r="V3644" s="426"/>
      <c r="W3644" s="426"/>
      <c r="X3644" s="427"/>
      <c r="Y3644" s="416" t="e">
        <f t="shared" si="281"/>
        <v>#N/A</v>
      </c>
      <c r="Z3644" s="416" t="e">
        <f t="shared" si="282"/>
        <v>#N/A</v>
      </c>
      <c r="AA3644" s="416" t="str">
        <f t="shared" si="283"/>
        <v/>
      </c>
      <c r="AB3644" s="416" t="e">
        <f t="shared" si="284"/>
        <v>#N/A</v>
      </c>
      <c r="AC3644" s="416" t="e">
        <f t="shared" si="285"/>
        <v>#N/A</v>
      </c>
    </row>
    <row r="3645" ht="22.5" customHeight="1" spans="1:29">
      <c r="A3645" s="421"/>
      <c r="B3645" s="422"/>
      <c r="C3645" s="422"/>
      <c r="D3645" s="421"/>
      <c r="E3645" s="421"/>
      <c r="F3645" s="421"/>
      <c r="G3645" s="421"/>
      <c r="H3645" s="421"/>
      <c r="I3645" s="421"/>
      <c r="J3645" s="421"/>
      <c r="K3645" s="421"/>
      <c r="L3645" s="421"/>
      <c r="M3645" s="421"/>
      <c r="N3645" s="426"/>
      <c r="O3645" s="426"/>
      <c r="P3645" s="427"/>
      <c r="Q3645" s="427"/>
      <c r="R3645" s="426"/>
      <c r="S3645" s="426"/>
      <c r="T3645" s="426"/>
      <c r="U3645" s="426"/>
      <c r="V3645" s="426"/>
      <c r="W3645" s="426"/>
      <c r="X3645" s="427"/>
      <c r="Y3645" s="416" t="e">
        <f t="shared" si="281"/>
        <v>#N/A</v>
      </c>
      <c r="Z3645" s="416" t="e">
        <f t="shared" si="282"/>
        <v>#N/A</v>
      </c>
      <c r="AA3645" s="416" t="str">
        <f t="shared" si="283"/>
        <v/>
      </c>
      <c r="AB3645" s="416" t="e">
        <f t="shared" si="284"/>
        <v>#N/A</v>
      </c>
      <c r="AC3645" s="416" t="e">
        <f t="shared" si="285"/>
        <v>#N/A</v>
      </c>
    </row>
    <row r="3646" ht="22.5" customHeight="1" spans="1:29">
      <c r="A3646" s="421"/>
      <c r="B3646" s="422"/>
      <c r="C3646" s="422"/>
      <c r="D3646" s="421"/>
      <c r="E3646" s="421"/>
      <c r="F3646" s="421"/>
      <c r="G3646" s="421"/>
      <c r="H3646" s="421"/>
      <c r="I3646" s="421"/>
      <c r="J3646" s="421"/>
      <c r="K3646" s="421"/>
      <c r="L3646" s="421"/>
      <c r="M3646" s="421"/>
      <c r="N3646" s="426"/>
      <c r="O3646" s="426"/>
      <c r="P3646" s="427"/>
      <c r="Q3646" s="427"/>
      <c r="R3646" s="426"/>
      <c r="S3646" s="426"/>
      <c r="T3646" s="426"/>
      <c r="U3646" s="426"/>
      <c r="V3646" s="426"/>
      <c r="W3646" s="426"/>
      <c r="X3646" s="427"/>
      <c r="Y3646" s="416" t="e">
        <f t="shared" si="281"/>
        <v>#N/A</v>
      </c>
      <c r="Z3646" s="416" t="e">
        <f t="shared" si="282"/>
        <v>#N/A</v>
      </c>
      <c r="AA3646" s="416" t="str">
        <f t="shared" si="283"/>
        <v/>
      </c>
      <c r="AB3646" s="416" t="e">
        <f t="shared" si="284"/>
        <v>#N/A</v>
      </c>
      <c r="AC3646" s="416" t="e">
        <f t="shared" si="285"/>
        <v>#N/A</v>
      </c>
    </row>
    <row r="3647" ht="22.5" customHeight="1" spans="1:29">
      <c r="A3647" s="421"/>
      <c r="B3647" s="422"/>
      <c r="C3647" s="422"/>
      <c r="D3647" s="421"/>
      <c r="E3647" s="421"/>
      <c r="F3647" s="421"/>
      <c r="G3647" s="421"/>
      <c r="H3647" s="421"/>
      <c r="I3647" s="421"/>
      <c r="J3647" s="421"/>
      <c r="K3647" s="421"/>
      <c r="L3647" s="421"/>
      <c r="M3647" s="421"/>
      <c r="N3647" s="426"/>
      <c r="O3647" s="426"/>
      <c r="P3647" s="427"/>
      <c r="Q3647" s="427"/>
      <c r="R3647" s="426"/>
      <c r="S3647" s="426"/>
      <c r="T3647" s="426"/>
      <c r="U3647" s="426"/>
      <c r="V3647" s="426"/>
      <c r="W3647" s="426"/>
      <c r="X3647" s="427"/>
      <c r="Y3647" s="416" t="e">
        <f t="shared" si="281"/>
        <v>#N/A</v>
      </c>
      <c r="Z3647" s="416" t="e">
        <f t="shared" si="282"/>
        <v>#N/A</v>
      </c>
      <c r="AA3647" s="416" t="str">
        <f t="shared" si="283"/>
        <v/>
      </c>
      <c r="AB3647" s="416" t="e">
        <f t="shared" si="284"/>
        <v>#N/A</v>
      </c>
      <c r="AC3647" s="416" t="e">
        <f t="shared" si="285"/>
        <v>#N/A</v>
      </c>
    </row>
    <row r="3648" ht="22.5" customHeight="1" spans="1:29">
      <c r="A3648" s="421"/>
      <c r="B3648" s="422"/>
      <c r="C3648" s="422"/>
      <c r="D3648" s="421"/>
      <c r="E3648" s="421"/>
      <c r="F3648" s="421"/>
      <c r="G3648" s="421"/>
      <c r="H3648" s="421"/>
      <c r="I3648" s="421"/>
      <c r="J3648" s="421"/>
      <c r="K3648" s="421"/>
      <c r="L3648" s="421"/>
      <c r="M3648" s="421"/>
      <c r="N3648" s="426"/>
      <c r="O3648" s="426"/>
      <c r="P3648" s="427"/>
      <c r="Q3648" s="427"/>
      <c r="R3648" s="426"/>
      <c r="S3648" s="426"/>
      <c r="T3648" s="426"/>
      <c r="U3648" s="426"/>
      <c r="V3648" s="426"/>
      <c r="W3648" s="426"/>
      <c r="X3648" s="427"/>
      <c r="Y3648" s="416" t="e">
        <f t="shared" si="281"/>
        <v>#N/A</v>
      </c>
      <c r="Z3648" s="416" t="e">
        <f t="shared" si="282"/>
        <v>#N/A</v>
      </c>
      <c r="AA3648" s="416" t="str">
        <f t="shared" si="283"/>
        <v/>
      </c>
      <c r="AB3648" s="416" t="e">
        <f t="shared" si="284"/>
        <v>#N/A</v>
      </c>
      <c r="AC3648" s="416" t="e">
        <f t="shared" si="285"/>
        <v>#N/A</v>
      </c>
    </row>
    <row r="3649" ht="22.5" customHeight="1" spans="1:29">
      <c r="A3649" s="421"/>
      <c r="B3649" s="422"/>
      <c r="C3649" s="422"/>
      <c r="D3649" s="421"/>
      <c r="E3649" s="421"/>
      <c r="F3649" s="421"/>
      <c r="G3649" s="421"/>
      <c r="H3649" s="421"/>
      <c r="I3649" s="421"/>
      <c r="J3649" s="421"/>
      <c r="K3649" s="421"/>
      <c r="L3649" s="421"/>
      <c r="M3649" s="421"/>
      <c r="N3649" s="426"/>
      <c r="O3649" s="426"/>
      <c r="P3649" s="427"/>
      <c r="Q3649" s="427"/>
      <c r="R3649" s="426"/>
      <c r="S3649" s="426"/>
      <c r="T3649" s="426"/>
      <c r="U3649" s="426"/>
      <c r="V3649" s="426"/>
      <c r="W3649" s="426"/>
      <c r="X3649" s="427"/>
      <c r="Y3649" s="416" t="e">
        <f t="shared" si="281"/>
        <v>#N/A</v>
      </c>
      <c r="Z3649" s="416" t="e">
        <f t="shared" si="282"/>
        <v>#N/A</v>
      </c>
      <c r="AA3649" s="416" t="str">
        <f t="shared" si="283"/>
        <v/>
      </c>
      <c r="AB3649" s="416" t="e">
        <f t="shared" si="284"/>
        <v>#N/A</v>
      </c>
      <c r="AC3649" s="416" t="e">
        <f t="shared" si="285"/>
        <v>#N/A</v>
      </c>
    </row>
    <row r="3650" ht="22.5" customHeight="1" spans="1:29">
      <c r="A3650" s="421"/>
      <c r="B3650" s="422"/>
      <c r="C3650" s="422"/>
      <c r="D3650" s="421"/>
      <c r="E3650" s="421"/>
      <c r="F3650" s="421"/>
      <c r="G3650" s="421"/>
      <c r="H3650" s="421"/>
      <c r="I3650" s="421"/>
      <c r="J3650" s="421"/>
      <c r="K3650" s="421"/>
      <c r="L3650" s="421"/>
      <c r="M3650" s="421"/>
      <c r="N3650" s="426"/>
      <c r="O3650" s="426"/>
      <c r="P3650" s="427"/>
      <c r="Q3650" s="427"/>
      <c r="R3650" s="426"/>
      <c r="S3650" s="426"/>
      <c r="T3650" s="426"/>
      <c r="U3650" s="426"/>
      <c r="V3650" s="426"/>
      <c r="W3650" s="426"/>
      <c r="X3650" s="427"/>
      <c r="Y3650" s="416" t="e">
        <f t="shared" si="281"/>
        <v>#N/A</v>
      </c>
      <c r="Z3650" s="416" t="e">
        <f t="shared" si="282"/>
        <v>#N/A</v>
      </c>
      <c r="AA3650" s="416" t="str">
        <f t="shared" si="283"/>
        <v/>
      </c>
      <c r="AB3650" s="416" t="e">
        <f t="shared" si="284"/>
        <v>#N/A</v>
      </c>
      <c r="AC3650" s="416" t="e">
        <f t="shared" si="285"/>
        <v>#N/A</v>
      </c>
    </row>
    <row r="3651" ht="22.5" customHeight="1" spans="1:29">
      <c r="A3651" s="421"/>
      <c r="B3651" s="422"/>
      <c r="C3651" s="422"/>
      <c r="D3651" s="421"/>
      <c r="E3651" s="421"/>
      <c r="F3651" s="421"/>
      <c r="G3651" s="421"/>
      <c r="H3651" s="421"/>
      <c r="I3651" s="421"/>
      <c r="J3651" s="421"/>
      <c r="K3651" s="421"/>
      <c r="L3651" s="421"/>
      <c r="M3651" s="421"/>
      <c r="N3651" s="426"/>
      <c r="O3651" s="426"/>
      <c r="P3651" s="427"/>
      <c r="Q3651" s="427"/>
      <c r="R3651" s="426"/>
      <c r="S3651" s="426"/>
      <c r="T3651" s="426"/>
      <c r="U3651" s="426"/>
      <c r="V3651" s="426"/>
      <c r="W3651" s="426"/>
      <c r="X3651" s="427"/>
      <c r="Y3651" s="416" t="e">
        <f t="shared" si="281"/>
        <v>#N/A</v>
      </c>
      <c r="Z3651" s="416" t="e">
        <f t="shared" si="282"/>
        <v>#N/A</v>
      </c>
      <c r="AA3651" s="416" t="str">
        <f t="shared" si="283"/>
        <v/>
      </c>
      <c r="AB3651" s="416" t="e">
        <f t="shared" si="284"/>
        <v>#N/A</v>
      </c>
      <c r="AC3651" s="416" t="e">
        <f t="shared" si="285"/>
        <v>#N/A</v>
      </c>
    </row>
    <row r="3652" ht="22.5" customHeight="1" spans="1:29">
      <c r="A3652" s="421"/>
      <c r="B3652" s="422"/>
      <c r="C3652" s="422"/>
      <c r="D3652" s="421"/>
      <c r="E3652" s="421"/>
      <c r="F3652" s="421"/>
      <c r="G3652" s="421"/>
      <c r="H3652" s="421"/>
      <c r="I3652" s="421"/>
      <c r="J3652" s="421"/>
      <c r="K3652" s="421"/>
      <c r="L3652" s="421"/>
      <c r="M3652" s="421"/>
      <c r="N3652" s="426"/>
      <c r="O3652" s="426"/>
      <c r="P3652" s="427"/>
      <c r="Q3652" s="427"/>
      <c r="R3652" s="426"/>
      <c r="S3652" s="426"/>
      <c r="T3652" s="426"/>
      <c r="U3652" s="426"/>
      <c r="V3652" s="426"/>
      <c r="W3652" s="426"/>
      <c r="X3652" s="427"/>
      <c r="Y3652" s="416" t="e">
        <f t="shared" si="281"/>
        <v>#N/A</v>
      </c>
      <c r="Z3652" s="416" t="e">
        <f t="shared" si="282"/>
        <v>#N/A</v>
      </c>
      <c r="AA3652" s="416" t="str">
        <f t="shared" si="283"/>
        <v/>
      </c>
      <c r="AB3652" s="416" t="e">
        <f t="shared" si="284"/>
        <v>#N/A</v>
      </c>
      <c r="AC3652" s="416" t="e">
        <f t="shared" si="285"/>
        <v>#N/A</v>
      </c>
    </row>
    <row r="3653" ht="22.5" customHeight="1" spans="1:29">
      <c r="A3653" s="421"/>
      <c r="B3653" s="422"/>
      <c r="C3653" s="422"/>
      <c r="D3653" s="421"/>
      <c r="E3653" s="421"/>
      <c r="F3653" s="421"/>
      <c r="G3653" s="421"/>
      <c r="H3653" s="421"/>
      <c r="I3653" s="421"/>
      <c r="J3653" s="421"/>
      <c r="K3653" s="421"/>
      <c r="L3653" s="421"/>
      <c r="M3653" s="421"/>
      <c r="N3653" s="426"/>
      <c r="O3653" s="426"/>
      <c r="P3653" s="427"/>
      <c r="Q3653" s="427"/>
      <c r="R3653" s="426"/>
      <c r="S3653" s="426"/>
      <c r="T3653" s="426"/>
      <c r="U3653" s="426"/>
      <c r="V3653" s="426"/>
      <c r="W3653" s="426"/>
      <c r="X3653" s="427"/>
      <c r="Y3653" s="416" t="e">
        <f t="shared" si="281"/>
        <v>#N/A</v>
      </c>
      <c r="Z3653" s="416" t="e">
        <f t="shared" si="282"/>
        <v>#N/A</v>
      </c>
      <c r="AA3653" s="416" t="str">
        <f t="shared" si="283"/>
        <v/>
      </c>
      <c r="AB3653" s="416" t="e">
        <f t="shared" si="284"/>
        <v>#N/A</v>
      </c>
      <c r="AC3653" s="416" t="e">
        <f t="shared" si="285"/>
        <v>#N/A</v>
      </c>
    </row>
    <row r="3654" ht="22.5" customHeight="1" spans="1:29">
      <c r="A3654" s="421"/>
      <c r="B3654" s="422"/>
      <c r="C3654" s="422"/>
      <c r="D3654" s="421"/>
      <c r="E3654" s="421"/>
      <c r="F3654" s="421"/>
      <c r="G3654" s="421"/>
      <c r="H3654" s="421"/>
      <c r="I3654" s="421"/>
      <c r="J3654" s="421"/>
      <c r="K3654" s="421"/>
      <c r="L3654" s="421"/>
      <c r="M3654" s="421"/>
      <c r="N3654" s="426"/>
      <c r="O3654" s="426"/>
      <c r="P3654" s="427"/>
      <c r="Q3654" s="427"/>
      <c r="R3654" s="426"/>
      <c r="S3654" s="426"/>
      <c r="T3654" s="426"/>
      <c r="U3654" s="426"/>
      <c r="V3654" s="426"/>
      <c r="W3654" s="426"/>
      <c r="X3654" s="427"/>
      <c r="Y3654" s="416" t="e">
        <f t="shared" si="281"/>
        <v>#N/A</v>
      </c>
      <c r="Z3654" s="416" t="e">
        <f t="shared" si="282"/>
        <v>#N/A</v>
      </c>
      <c r="AA3654" s="416" t="str">
        <f t="shared" si="283"/>
        <v/>
      </c>
      <c r="AB3654" s="416" t="e">
        <f t="shared" si="284"/>
        <v>#N/A</v>
      </c>
      <c r="AC3654" s="416" t="e">
        <f t="shared" si="285"/>
        <v>#N/A</v>
      </c>
    </row>
    <row r="3655" ht="22.5" customHeight="1" spans="1:29">
      <c r="A3655" s="421"/>
      <c r="B3655" s="422"/>
      <c r="C3655" s="422"/>
      <c r="D3655" s="421"/>
      <c r="E3655" s="421"/>
      <c r="F3655" s="421"/>
      <c r="G3655" s="421"/>
      <c r="H3655" s="421"/>
      <c r="I3655" s="421"/>
      <c r="J3655" s="421"/>
      <c r="K3655" s="421"/>
      <c r="L3655" s="421"/>
      <c r="M3655" s="421"/>
      <c r="N3655" s="426"/>
      <c r="O3655" s="426"/>
      <c r="P3655" s="427"/>
      <c r="Q3655" s="427"/>
      <c r="R3655" s="426"/>
      <c r="S3655" s="426"/>
      <c r="T3655" s="426"/>
      <c r="U3655" s="426"/>
      <c r="V3655" s="426"/>
      <c r="W3655" s="426"/>
      <c r="X3655" s="427"/>
      <c r="Y3655" s="416" t="e">
        <f t="shared" ref="Y3655:Y3718" si="286">_xlfn.IFS(LEFT(M3655,3)="003","三保支出",LEFT(M3655,3)="004","刚性支出",LEFT(M3655,3)="000","促发展支出")</f>
        <v>#N/A</v>
      </c>
      <c r="Z3655" s="416" t="e">
        <f t="shared" ref="Z3655:Z3718" si="287">_xlfn.IFS(LEFT(E3655,1)="3","项目支出",LEFT(E3655,1)="1","人员类支出",LEFT(E3655,1)="2","运转类支出")</f>
        <v>#N/A</v>
      </c>
      <c r="AA3655" s="416" t="str">
        <f t="shared" ref="AA3655:AA3718" si="288">LEFT(H3655,7)</f>
        <v/>
      </c>
      <c r="AB3655" s="416" t="e">
        <f t="shared" ref="AB3655:AB3718" si="289">_xlfn.IFS(LEFT(M3655,6)="003001","保工资",LEFT(M3655,6)="003002","保运转",LEFT(M3655,6)="003003","保基本民生")</f>
        <v>#N/A</v>
      </c>
      <c r="AC3655" s="416" t="e">
        <f t="shared" ref="AC3655:AC3718" si="290">IF(Z3655="项目支出","否","是")</f>
        <v>#N/A</v>
      </c>
    </row>
    <row r="3656" ht="22.5" customHeight="1" spans="1:29">
      <c r="A3656" s="421"/>
      <c r="B3656" s="422"/>
      <c r="C3656" s="422"/>
      <c r="D3656" s="421"/>
      <c r="E3656" s="421"/>
      <c r="F3656" s="421"/>
      <c r="G3656" s="421"/>
      <c r="H3656" s="421"/>
      <c r="I3656" s="421"/>
      <c r="J3656" s="421"/>
      <c r="K3656" s="421"/>
      <c r="L3656" s="421"/>
      <c r="M3656" s="421"/>
      <c r="N3656" s="426"/>
      <c r="O3656" s="426"/>
      <c r="P3656" s="427"/>
      <c r="Q3656" s="427"/>
      <c r="R3656" s="426"/>
      <c r="S3656" s="426"/>
      <c r="T3656" s="426"/>
      <c r="U3656" s="426"/>
      <c r="V3656" s="426"/>
      <c r="W3656" s="426"/>
      <c r="X3656" s="427"/>
      <c r="Y3656" s="416" t="e">
        <f t="shared" si="286"/>
        <v>#N/A</v>
      </c>
      <c r="Z3656" s="416" t="e">
        <f t="shared" si="287"/>
        <v>#N/A</v>
      </c>
      <c r="AA3656" s="416" t="str">
        <f t="shared" si="288"/>
        <v/>
      </c>
      <c r="AB3656" s="416" t="e">
        <f t="shared" si="289"/>
        <v>#N/A</v>
      </c>
      <c r="AC3656" s="416" t="e">
        <f t="shared" si="290"/>
        <v>#N/A</v>
      </c>
    </row>
    <row r="3657" ht="22.5" customHeight="1" spans="1:29">
      <c r="A3657" s="421"/>
      <c r="B3657" s="422"/>
      <c r="C3657" s="422"/>
      <c r="D3657" s="421"/>
      <c r="E3657" s="421"/>
      <c r="F3657" s="421"/>
      <c r="G3657" s="421"/>
      <c r="H3657" s="421"/>
      <c r="I3657" s="421"/>
      <c r="J3657" s="421"/>
      <c r="K3657" s="421"/>
      <c r="L3657" s="421"/>
      <c r="M3657" s="421"/>
      <c r="N3657" s="426"/>
      <c r="O3657" s="426"/>
      <c r="P3657" s="427"/>
      <c r="Q3657" s="427"/>
      <c r="R3657" s="426"/>
      <c r="S3657" s="426"/>
      <c r="T3657" s="426"/>
      <c r="U3657" s="426"/>
      <c r="V3657" s="426"/>
      <c r="W3657" s="426"/>
      <c r="X3657" s="427"/>
      <c r="Y3657" s="416" t="e">
        <f t="shared" si="286"/>
        <v>#N/A</v>
      </c>
      <c r="Z3657" s="416" t="e">
        <f t="shared" si="287"/>
        <v>#N/A</v>
      </c>
      <c r="AA3657" s="416" t="str">
        <f t="shared" si="288"/>
        <v/>
      </c>
      <c r="AB3657" s="416" t="e">
        <f t="shared" si="289"/>
        <v>#N/A</v>
      </c>
      <c r="AC3657" s="416" t="e">
        <f t="shared" si="290"/>
        <v>#N/A</v>
      </c>
    </row>
    <row r="3658" ht="22.5" customHeight="1" spans="1:29">
      <c r="A3658" s="421"/>
      <c r="B3658" s="422"/>
      <c r="C3658" s="422"/>
      <c r="D3658" s="421"/>
      <c r="E3658" s="421"/>
      <c r="F3658" s="421"/>
      <c r="G3658" s="421"/>
      <c r="H3658" s="421"/>
      <c r="I3658" s="421"/>
      <c r="J3658" s="421"/>
      <c r="K3658" s="421"/>
      <c r="L3658" s="421"/>
      <c r="M3658" s="421"/>
      <c r="N3658" s="426"/>
      <c r="O3658" s="426"/>
      <c r="P3658" s="427"/>
      <c r="Q3658" s="427"/>
      <c r="R3658" s="426"/>
      <c r="S3658" s="426"/>
      <c r="T3658" s="426"/>
      <c r="U3658" s="426"/>
      <c r="V3658" s="426"/>
      <c r="W3658" s="426"/>
      <c r="X3658" s="427"/>
      <c r="Y3658" s="416" t="e">
        <f t="shared" si="286"/>
        <v>#N/A</v>
      </c>
      <c r="Z3658" s="416" t="e">
        <f t="shared" si="287"/>
        <v>#N/A</v>
      </c>
      <c r="AA3658" s="416" t="str">
        <f t="shared" si="288"/>
        <v/>
      </c>
      <c r="AB3658" s="416" t="e">
        <f t="shared" si="289"/>
        <v>#N/A</v>
      </c>
      <c r="AC3658" s="416" t="e">
        <f t="shared" si="290"/>
        <v>#N/A</v>
      </c>
    </row>
    <row r="3659" ht="22.5" customHeight="1" spans="1:29">
      <c r="A3659" s="421"/>
      <c r="B3659" s="422"/>
      <c r="C3659" s="422"/>
      <c r="D3659" s="421"/>
      <c r="E3659" s="421"/>
      <c r="F3659" s="421"/>
      <c r="G3659" s="421"/>
      <c r="H3659" s="421"/>
      <c r="I3659" s="421"/>
      <c r="J3659" s="421"/>
      <c r="K3659" s="421"/>
      <c r="L3659" s="421"/>
      <c r="M3659" s="421"/>
      <c r="N3659" s="426"/>
      <c r="O3659" s="426"/>
      <c r="P3659" s="427"/>
      <c r="Q3659" s="427"/>
      <c r="R3659" s="426"/>
      <c r="S3659" s="426"/>
      <c r="T3659" s="426"/>
      <c r="U3659" s="426"/>
      <c r="V3659" s="426"/>
      <c r="W3659" s="426"/>
      <c r="X3659" s="427"/>
      <c r="Y3659" s="416" t="e">
        <f t="shared" si="286"/>
        <v>#N/A</v>
      </c>
      <c r="Z3659" s="416" t="e">
        <f t="shared" si="287"/>
        <v>#N/A</v>
      </c>
      <c r="AA3659" s="416" t="str">
        <f t="shared" si="288"/>
        <v/>
      </c>
      <c r="AB3659" s="416" t="e">
        <f t="shared" si="289"/>
        <v>#N/A</v>
      </c>
      <c r="AC3659" s="416" t="e">
        <f t="shared" si="290"/>
        <v>#N/A</v>
      </c>
    </row>
    <row r="3660" ht="22.5" customHeight="1" spans="1:29">
      <c r="A3660" s="421"/>
      <c r="B3660" s="422"/>
      <c r="C3660" s="422"/>
      <c r="D3660" s="421"/>
      <c r="E3660" s="421"/>
      <c r="F3660" s="421"/>
      <c r="G3660" s="421"/>
      <c r="H3660" s="421"/>
      <c r="I3660" s="421"/>
      <c r="J3660" s="421"/>
      <c r="K3660" s="421"/>
      <c r="L3660" s="421"/>
      <c r="M3660" s="421"/>
      <c r="N3660" s="426"/>
      <c r="O3660" s="426"/>
      <c r="P3660" s="427"/>
      <c r="Q3660" s="427"/>
      <c r="R3660" s="426"/>
      <c r="S3660" s="426"/>
      <c r="T3660" s="426"/>
      <c r="U3660" s="426"/>
      <c r="V3660" s="426"/>
      <c r="W3660" s="426"/>
      <c r="X3660" s="427"/>
      <c r="Y3660" s="416" t="e">
        <f t="shared" si="286"/>
        <v>#N/A</v>
      </c>
      <c r="Z3660" s="416" t="e">
        <f t="shared" si="287"/>
        <v>#N/A</v>
      </c>
      <c r="AA3660" s="416" t="str">
        <f t="shared" si="288"/>
        <v/>
      </c>
      <c r="AB3660" s="416" t="e">
        <f t="shared" si="289"/>
        <v>#N/A</v>
      </c>
      <c r="AC3660" s="416" t="e">
        <f t="shared" si="290"/>
        <v>#N/A</v>
      </c>
    </row>
    <row r="3661" ht="22.5" customHeight="1" spans="1:29">
      <c r="A3661" s="421"/>
      <c r="B3661" s="422"/>
      <c r="C3661" s="422"/>
      <c r="D3661" s="421"/>
      <c r="E3661" s="421"/>
      <c r="F3661" s="421"/>
      <c r="G3661" s="421"/>
      <c r="H3661" s="421"/>
      <c r="I3661" s="421"/>
      <c r="J3661" s="421"/>
      <c r="K3661" s="421"/>
      <c r="L3661" s="421"/>
      <c r="M3661" s="421"/>
      <c r="N3661" s="426"/>
      <c r="O3661" s="426"/>
      <c r="P3661" s="427"/>
      <c r="Q3661" s="427"/>
      <c r="R3661" s="426"/>
      <c r="S3661" s="426"/>
      <c r="T3661" s="426"/>
      <c r="U3661" s="426"/>
      <c r="V3661" s="426"/>
      <c r="W3661" s="426"/>
      <c r="X3661" s="427"/>
      <c r="Y3661" s="416" t="e">
        <f t="shared" si="286"/>
        <v>#N/A</v>
      </c>
      <c r="Z3661" s="416" t="e">
        <f t="shared" si="287"/>
        <v>#N/A</v>
      </c>
      <c r="AA3661" s="416" t="str">
        <f t="shared" si="288"/>
        <v/>
      </c>
      <c r="AB3661" s="416" t="e">
        <f t="shared" si="289"/>
        <v>#N/A</v>
      </c>
      <c r="AC3661" s="416" t="e">
        <f t="shared" si="290"/>
        <v>#N/A</v>
      </c>
    </row>
    <row r="3662" ht="22.5" customHeight="1" spans="1:29">
      <c r="A3662" s="421"/>
      <c r="B3662" s="422"/>
      <c r="C3662" s="422"/>
      <c r="D3662" s="421"/>
      <c r="E3662" s="421"/>
      <c r="F3662" s="421"/>
      <c r="G3662" s="421"/>
      <c r="H3662" s="421"/>
      <c r="I3662" s="421"/>
      <c r="J3662" s="421"/>
      <c r="K3662" s="421"/>
      <c r="L3662" s="421"/>
      <c r="M3662" s="421"/>
      <c r="N3662" s="426"/>
      <c r="O3662" s="426"/>
      <c r="P3662" s="427"/>
      <c r="Q3662" s="427"/>
      <c r="R3662" s="426"/>
      <c r="S3662" s="426"/>
      <c r="T3662" s="426"/>
      <c r="U3662" s="426"/>
      <c r="V3662" s="426"/>
      <c r="W3662" s="426"/>
      <c r="X3662" s="427"/>
      <c r="Y3662" s="416" t="e">
        <f t="shared" si="286"/>
        <v>#N/A</v>
      </c>
      <c r="Z3662" s="416" t="e">
        <f t="shared" si="287"/>
        <v>#N/A</v>
      </c>
      <c r="AA3662" s="416" t="str">
        <f t="shared" si="288"/>
        <v/>
      </c>
      <c r="AB3662" s="416" t="e">
        <f t="shared" si="289"/>
        <v>#N/A</v>
      </c>
      <c r="AC3662" s="416" t="e">
        <f t="shared" si="290"/>
        <v>#N/A</v>
      </c>
    </row>
    <row r="3663" ht="22.5" customHeight="1" spans="1:29">
      <c r="A3663" s="421"/>
      <c r="B3663" s="422"/>
      <c r="C3663" s="422"/>
      <c r="D3663" s="421"/>
      <c r="E3663" s="421"/>
      <c r="F3663" s="421"/>
      <c r="G3663" s="421"/>
      <c r="H3663" s="421"/>
      <c r="I3663" s="421"/>
      <c r="J3663" s="421"/>
      <c r="K3663" s="421"/>
      <c r="L3663" s="421"/>
      <c r="M3663" s="421"/>
      <c r="N3663" s="426"/>
      <c r="O3663" s="426"/>
      <c r="P3663" s="427"/>
      <c r="Q3663" s="427"/>
      <c r="R3663" s="426"/>
      <c r="S3663" s="426"/>
      <c r="T3663" s="426"/>
      <c r="U3663" s="426"/>
      <c r="V3663" s="426"/>
      <c r="W3663" s="426"/>
      <c r="X3663" s="427"/>
      <c r="Y3663" s="416" t="e">
        <f t="shared" si="286"/>
        <v>#N/A</v>
      </c>
      <c r="Z3663" s="416" t="e">
        <f t="shared" si="287"/>
        <v>#N/A</v>
      </c>
      <c r="AA3663" s="416" t="str">
        <f t="shared" si="288"/>
        <v/>
      </c>
      <c r="AB3663" s="416" t="e">
        <f t="shared" si="289"/>
        <v>#N/A</v>
      </c>
      <c r="AC3663" s="416" t="e">
        <f t="shared" si="290"/>
        <v>#N/A</v>
      </c>
    </row>
    <row r="3664" ht="22.5" customHeight="1" spans="1:29">
      <c r="A3664" s="421"/>
      <c r="B3664" s="422"/>
      <c r="C3664" s="422"/>
      <c r="D3664" s="421"/>
      <c r="E3664" s="421"/>
      <c r="F3664" s="421"/>
      <c r="G3664" s="421"/>
      <c r="H3664" s="421"/>
      <c r="I3664" s="421"/>
      <c r="J3664" s="421"/>
      <c r="K3664" s="421"/>
      <c r="L3664" s="421"/>
      <c r="M3664" s="421"/>
      <c r="N3664" s="426"/>
      <c r="O3664" s="426"/>
      <c r="P3664" s="427"/>
      <c r="Q3664" s="427"/>
      <c r="R3664" s="426"/>
      <c r="S3664" s="426"/>
      <c r="T3664" s="426"/>
      <c r="U3664" s="426"/>
      <c r="V3664" s="426"/>
      <c r="W3664" s="426"/>
      <c r="X3664" s="427"/>
      <c r="Y3664" s="416" t="e">
        <f t="shared" si="286"/>
        <v>#N/A</v>
      </c>
      <c r="Z3664" s="416" t="e">
        <f t="shared" si="287"/>
        <v>#N/A</v>
      </c>
      <c r="AA3664" s="416" t="str">
        <f t="shared" si="288"/>
        <v/>
      </c>
      <c r="AB3664" s="416" t="e">
        <f t="shared" si="289"/>
        <v>#N/A</v>
      </c>
      <c r="AC3664" s="416" t="e">
        <f t="shared" si="290"/>
        <v>#N/A</v>
      </c>
    </row>
    <row r="3665" ht="22.5" customHeight="1" spans="1:29">
      <c r="A3665" s="421"/>
      <c r="B3665" s="422"/>
      <c r="C3665" s="422"/>
      <c r="D3665" s="421"/>
      <c r="E3665" s="421"/>
      <c r="F3665" s="421"/>
      <c r="G3665" s="421"/>
      <c r="H3665" s="421"/>
      <c r="I3665" s="421"/>
      <c r="J3665" s="421"/>
      <c r="K3665" s="421"/>
      <c r="L3665" s="421"/>
      <c r="M3665" s="421"/>
      <c r="N3665" s="426"/>
      <c r="O3665" s="426"/>
      <c r="P3665" s="427"/>
      <c r="Q3665" s="427"/>
      <c r="R3665" s="426"/>
      <c r="S3665" s="426"/>
      <c r="T3665" s="426"/>
      <c r="U3665" s="426"/>
      <c r="V3665" s="426"/>
      <c r="W3665" s="426"/>
      <c r="X3665" s="427"/>
      <c r="Y3665" s="416" t="e">
        <f t="shared" si="286"/>
        <v>#N/A</v>
      </c>
      <c r="Z3665" s="416" t="e">
        <f t="shared" si="287"/>
        <v>#N/A</v>
      </c>
      <c r="AA3665" s="416" t="str">
        <f t="shared" si="288"/>
        <v/>
      </c>
      <c r="AB3665" s="416" t="e">
        <f t="shared" si="289"/>
        <v>#N/A</v>
      </c>
      <c r="AC3665" s="416" t="e">
        <f t="shared" si="290"/>
        <v>#N/A</v>
      </c>
    </row>
    <row r="3666" ht="22.5" customHeight="1" spans="1:29">
      <c r="A3666" s="421"/>
      <c r="B3666" s="422"/>
      <c r="C3666" s="422"/>
      <c r="D3666" s="421"/>
      <c r="E3666" s="421"/>
      <c r="F3666" s="421"/>
      <c r="G3666" s="421"/>
      <c r="H3666" s="421"/>
      <c r="I3666" s="421"/>
      <c r="J3666" s="421"/>
      <c r="K3666" s="421"/>
      <c r="L3666" s="421"/>
      <c r="M3666" s="421"/>
      <c r="N3666" s="426"/>
      <c r="O3666" s="426"/>
      <c r="P3666" s="427"/>
      <c r="Q3666" s="427"/>
      <c r="R3666" s="426"/>
      <c r="S3666" s="426"/>
      <c r="T3666" s="426"/>
      <c r="U3666" s="426"/>
      <c r="V3666" s="426"/>
      <c r="W3666" s="426"/>
      <c r="X3666" s="427"/>
      <c r="Y3666" s="416" t="e">
        <f t="shared" si="286"/>
        <v>#N/A</v>
      </c>
      <c r="Z3666" s="416" t="e">
        <f t="shared" si="287"/>
        <v>#N/A</v>
      </c>
      <c r="AA3666" s="416" t="str">
        <f t="shared" si="288"/>
        <v/>
      </c>
      <c r="AB3666" s="416" t="e">
        <f t="shared" si="289"/>
        <v>#N/A</v>
      </c>
      <c r="AC3666" s="416" t="e">
        <f t="shared" si="290"/>
        <v>#N/A</v>
      </c>
    </row>
    <row r="3667" ht="22.5" customHeight="1" spans="1:29">
      <c r="A3667" s="421"/>
      <c r="B3667" s="422"/>
      <c r="C3667" s="422"/>
      <c r="D3667" s="421"/>
      <c r="E3667" s="421"/>
      <c r="F3667" s="421"/>
      <c r="G3667" s="421"/>
      <c r="H3667" s="421"/>
      <c r="I3667" s="421"/>
      <c r="J3667" s="421"/>
      <c r="K3667" s="421"/>
      <c r="L3667" s="421"/>
      <c r="M3667" s="421"/>
      <c r="N3667" s="426"/>
      <c r="O3667" s="426"/>
      <c r="P3667" s="427"/>
      <c r="Q3667" s="427"/>
      <c r="R3667" s="426"/>
      <c r="S3667" s="426"/>
      <c r="T3667" s="426"/>
      <c r="U3667" s="426"/>
      <c r="V3667" s="426"/>
      <c r="W3667" s="426"/>
      <c r="X3667" s="427"/>
      <c r="Y3667" s="416" t="e">
        <f t="shared" si="286"/>
        <v>#N/A</v>
      </c>
      <c r="Z3667" s="416" t="e">
        <f t="shared" si="287"/>
        <v>#N/A</v>
      </c>
      <c r="AA3667" s="416" t="str">
        <f t="shared" si="288"/>
        <v/>
      </c>
      <c r="AB3667" s="416" t="e">
        <f t="shared" si="289"/>
        <v>#N/A</v>
      </c>
      <c r="AC3667" s="416" t="e">
        <f t="shared" si="290"/>
        <v>#N/A</v>
      </c>
    </row>
    <row r="3668" ht="22.5" customHeight="1" spans="1:29">
      <c r="A3668" s="421"/>
      <c r="B3668" s="422"/>
      <c r="C3668" s="422"/>
      <c r="D3668" s="421"/>
      <c r="E3668" s="421"/>
      <c r="F3668" s="421"/>
      <c r="G3668" s="421"/>
      <c r="H3668" s="421"/>
      <c r="I3668" s="421"/>
      <c r="J3668" s="421"/>
      <c r="K3668" s="421"/>
      <c r="L3668" s="421"/>
      <c r="M3668" s="421"/>
      <c r="N3668" s="426"/>
      <c r="O3668" s="426"/>
      <c r="P3668" s="427"/>
      <c r="Q3668" s="427"/>
      <c r="R3668" s="426"/>
      <c r="S3668" s="426"/>
      <c r="T3668" s="426"/>
      <c r="U3668" s="426"/>
      <c r="V3668" s="426"/>
      <c r="W3668" s="426"/>
      <c r="X3668" s="427"/>
      <c r="Y3668" s="416" t="e">
        <f t="shared" si="286"/>
        <v>#N/A</v>
      </c>
      <c r="Z3668" s="416" t="e">
        <f t="shared" si="287"/>
        <v>#N/A</v>
      </c>
      <c r="AA3668" s="416" t="str">
        <f t="shared" si="288"/>
        <v/>
      </c>
      <c r="AB3668" s="416" t="e">
        <f t="shared" si="289"/>
        <v>#N/A</v>
      </c>
      <c r="AC3668" s="416" t="e">
        <f t="shared" si="290"/>
        <v>#N/A</v>
      </c>
    </row>
    <row r="3669" ht="22.5" customHeight="1" spans="1:29">
      <c r="A3669" s="421"/>
      <c r="B3669" s="422"/>
      <c r="C3669" s="422"/>
      <c r="D3669" s="421"/>
      <c r="E3669" s="421"/>
      <c r="F3669" s="421"/>
      <c r="G3669" s="421"/>
      <c r="H3669" s="421"/>
      <c r="I3669" s="421"/>
      <c r="J3669" s="421"/>
      <c r="K3669" s="421"/>
      <c r="L3669" s="421"/>
      <c r="M3669" s="421"/>
      <c r="N3669" s="426"/>
      <c r="O3669" s="426"/>
      <c r="P3669" s="427"/>
      <c r="Q3669" s="427"/>
      <c r="R3669" s="426"/>
      <c r="S3669" s="426"/>
      <c r="T3669" s="426"/>
      <c r="U3669" s="426"/>
      <c r="V3669" s="426"/>
      <c r="W3669" s="426"/>
      <c r="X3669" s="427"/>
      <c r="Y3669" s="416" t="e">
        <f t="shared" si="286"/>
        <v>#N/A</v>
      </c>
      <c r="Z3669" s="416" t="e">
        <f t="shared" si="287"/>
        <v>#N/A</v>
      </c>
      <c r="AA3669" s="416" t="str">
        <f t="shared" si="288"/>
        <v/>
      </c>
      <c r="AB3669" s="416" t="e">
        <f t="shared" si="289"/>
        <v>#N/A</v>
      </c>
      <c r="AC3669" s="416" t="e">
        <f t="shared" si="290"/>
        <v>#N/A</v>
      </c>
    </row>
    <row r="3670" ht="22.5" customHeight="1" spans="1:29">
      <c r="A3670" s="421"/>
      <c r="B3670" s="422"/>
      <c r="C3670" s="422"/>
      <c r="D3670" s="421"/>
      <c r="E3670" s="421"/>
      <c r="F3670" s="421"/>
      <c r="G3670" s="421"/>
      <c r="H3670" s="421"/>
      <c r="I3670" s="421"/>
      <c r="J3670" s="421"/>
      <c r="K3670" s="421"/>
      <c r="L3670" s="421"/>
      <c r="M3670" s="421"/>
      <c r="N3670" s="426"/>
      <c r="O3670" s="426"/>
      <c r="P3670" s="427"/>
      <c r="Q3670" s="427"/>
      <c r="R3670" s="426"/>
      <c r="S3670" s="426"/>
      <c r="T3670" s="426"/>
      <c r="U3670" s="426"/>
      <c r="V3670" s="426"/>
      <c r="W3670" s="426"/>
      <c r="X3670" s="427"/>
      <c r="Y3670" s="416" t="e">
        <f t="shared" si="286"/>
        <v>#N/A</v>
      </c>
      <c r="Z3670" s="416" t="e">
        <f t="shared" si="287"/>
        <v>#N/A</v>
      </c>
      <c r="AA3670" s="416" t="str">
        <f t="shared" si="288"/>
        <v/>
      </c>
      <c r="AB3670" s="416" t="e">
        <f t="shared" si="289"/>
        <v>#N/A</v>
      </c>
      <c r="AC3670" s="416" t="e">
        <f t="shared" si="290"/>
        <v>#N/A</v>
      </c>
    </row>
    <row r="3671" ht="22.5" customHeight="1" spans="1:29">
      <c r="A3671" s="421"/>
      <c r="B3671" s="422"/>
      <c r="C3671" s="422"/>
      <c r="D3671" s="421"/>
      <c r="E3671" s="421"/>
      <c r="F3671" s="421"/>
      <c r="G3671" s="421"/>
      <c r="H3671" s="421"/>
      <c r="I3671" s="421"/>
      <c r="J3671" s="421"/>
      <c r="K3671" s="421"/>
      <c r="L3671" s="421"/>
      <c r="M3671" s="421"/>
      <c r="N3671" s="426"/>
      <c r="O3671" s="426"/>
      <c r="P3671" s="427"/>
      <c r="Q3671" s="427"/>
      <c r="R3671" s="426"/>
      <c r="S3671" s="426"/>
      <c r="T3671" s="426"/>
      <c r="U3671" s="426"/>
      <c r="V3671" s="426"/>
      <c r="W3671" s="426"/>
      <c r="X3671" s="427"/>
      <c r="Y3671" s="416" t="e">
        <f t="shared" si="286"/>
        <v>#N/A</v>
      </c>
      <c r="Z3671" s="416" t="e">
        <f t="shared" si="287"/>
        <v>#N/A</v>
      </c>
      <c r="AA3671" s="416" t="str">
        <f t="shared" si="288"/>
        <v/>
      </c>
      <c r="AB3671" s="416" t="e">
        <f t="shared" si="289"/>
        <v>#N/A</v>
      </c>
      <c r="AC3671" s="416" t="e">
        <f t="shared" si="290"/>
        <v>#N/A</v>
      </c>
    </row>
    <row r="3672" ht="22.5" customHeight="1" spans="1:29">
      <c r="A3672" s="421"/>
      <c r="B3672" s="422"/>
      <c r="C3672" s="422"/>
      <c r="D3672" s="421"/>
      <c r="E3672" s="421"/>
      <c r="F3672" s="421"/>
      <c r="G3672" s="421"/>
      <c r="H3672" s="421"/>
      <c r="I3672" s="421"/>
      <c r="J3672" s="421"/>
      <c r="K3672" s="421"/>
      <c r="L3672" s="421"/>
      <c r="M3672" s="421"/>
      <c r="N3672" s="426"/>
      <c r="O3672" s="426"/>
      <c r="P3672" s="427"/>
      <c r="Q3672" s="427"/>
      <c r="R3672" s="426"/>
      <c r="S3672" s="426"/>
      <c r="T3672" s="426"/>
      <c r="U3672" s="426"/>
      <c r="V3672" s="426"/>
      <c r="W3672" s="426"/>
      <c r="X3672" s="427"/>
      <c r="Y3672" s="416" t="e">
        <f t="shared" si="286"/>
        <v>#N/A</v>
      </c>
      <c r="Z3672" s="416" t="e">
        <f t="shared" si="287"/>
        <v>#N/A</v>
      </c>
      <c r="AA3672" s="416" t="str">
        <f t="shared" si="288"/>
        <v/>
      </c>
      <c r="AB3672" s="416" t="e">
        <f t="shared" si="289"/>
        <v>#N/A</v>
      </c>
      <c r="AC3672" s="416" t="e">
        <f t="shared" si="290"/>
        <v>#N/A</v>
      </c>
    </row>
    <row r="3673" ht="22.5" customHeight="1" spans="1:29">
      <c r="A3673" s="421"/>
      <c r="B3673" s="422"/>
      <c r="C3673" s="422"/>
      <c r="D3673" s="421"/>
      <c r="E3673" s="421"/>
      <c r="F3673" s="421"/>
      <c r="G3673" s="421"/>
      <c r="H3673" s="421"/>
      <c r="I3673" s="421"/>
      <c r="J3673" s="421"/>
      <c r="K3673" s="421"/>
      <c r="L3673" s="421"/>
      <c r="M3673" s="421"/>
      <c r="N3673" s="426"/>
      <c r="O3673" s="426"/>
      <c r="P3673" s="427"/>
      <c r="Q3673" s="427"/>
      <c r="R3673" s="426"/>
      <c r="S3673" s="426"/>
      <c r="T3673" s="426"/>
      <c r="U3673" s="426"/>
      <c r="V3673" s="426"/>
      <c r="W3673" s="426"/>
      <c r="X3673" s="427"/>
      <c r="Y3673" s="416" t="e">
        <f t="shared" si="286"/>
        <v>#N/A</v>
      </c>
      <c r="Z3673" s="416" t="e">
        <f t="shared" si="287"/>
        <v>#N/A</v>
      </c>
      <c r="AA3673" s="416" t="str">
        <f t="shared" si="288"/>
        <v/>
      </c>
      <c r="AB3673" s="416" t="e">
        <f t="shared" si="289"/>
        <v>#N/A</v>
      </c>
      <c r="AC3673" s="416" t="e">
        <f t="shared" si="290"/>
        <v>#N/A</v>
      </c>
    </row>
    <row r="3674" ht="22.5" customHeight="1" spans="1:29">
      <c r="A3674" s="421"/>
      <c r="B3674" s="422"/>
      <c r="C3674" s="422"/>
      <c r="D3674" s="421"/>
      <c r="E3674" s="421"/>
      <c r="F3674" s="421"/>
      <c r="G3674" s="421"/>
      <c r="H3674" s="421"/>
      <c r="I3674" s="421"/>
      <c r="J3674" s="421"/>
      <c r="K3674" s="421"/>
      <c r="L3674" s="421"/>
      <c r="M3674" s="421"/>
      <c r="N3674" s="426"/>
      <c r="O3674" s="426"/>
      <c r="P3674" s="427"/>
      <c r="Q3674" s="427"/>
      <c r="R3674" s="426"/>
      <c r="S3674" s="426"/>
      <c r="T3674" s="426"/>
      <c r="U3674" s="426"/>
      <c r="V3674" s="426"/>
      <c r="W3674" s="426"/>
      <c r="X3674" s="427"/>
      <c r="Y3674" s="416" t="e">
        <f t="shared" si="286"/>
        <v>#N/A</v>
      </c>
      <c r="Z3674" s="416" t="e">
        <f t="shared" si="287"/>
        <v>#N/A</v>
      </c>
      <c r="AA3674" s="416" t="str">
        <f t="shared" si="288"/>
        <v/>
      </c>
      <c r="AB3674" s="416" t="e">
        <f t="shared" si="289"/>
        <v>#N/A</v>
      </c>
      <c r="AC3674" s="416" t="e">
        <f t="shared" si="290"/>
        <v>#N/A</v>
      </c>
    </row>
    <row r="3675" ht="22.5" customHeight="1" spans="1:29">
      <c r="A3675" s="421"/>
      <c r="B3675" s="422"/>
      <c r="C3675" s="422"/>
      <c r="D3675" s="421"/>
      <c r="E3675" s="421"/>
      <c r="F3675" s="421"/>
      <c r="G3675" s="421"/>
      <c r="H3675" s="421"/>
      <c r="I3675" s="421"/>
      <c r="J3675" s="421"/>
      <c r="K3675" s="421"/>
      <c r="L3675" s="421"/>
      <c r="M3675" s="421"/>
      <c r="N3675" s="426"/>
      <c r="O3675" s="426"/>
      <c r="P3675" s="427"/>
      <c r="Q3675" s="427"/>
      <c r="R3675" s="426"/>
      <c r="S3675" s="426"/>
      <c r="T3675" s="426"/>
      <c r="U3675" s="426"/>
      <c r="V3675" s="426"/>
      <c r="W3675" s="426"/>
      <c r="X3675" s="427"/>
      <c r="Y3675" s="416" t="e">
        <f t="shared" si="286"/>
        <v>#N/A</v>
      </c>
      <c r="Z3675" s="416" t="e">
        <f t="shared" si="287"/>
        <v>#N/A</v>
      </c>
      <c r="AA3675" s="416" t="str">
        <f t="shared" si="288"/>
        <v/>
      </c>
      <c r="AB3675" s="416" t="e">
        <f t="shared" si="289"/>
        <v>#N/A</v>
      </c>
      <c r="AC3675" s="416" t="e">
        <f t="shared" si="290"/>
        <v>#N/A</v>
      </c>
    </row>
    <row r="3676" ht="22.5" customHeight="1" spans="1:29">
      <c r="A3676" s="421"/>
      <c r="B3676" s="422"/>
      <c r="C3676" s="422"/>
      <c r="D3676" s="421"/>
      <c r="E3676" s="421"/>
      <c r="F3676" s="421"/>
      <c r="G3676" s="421"/>
      <c r="H3676" s="421"/>
      <c r="I3676" s="421"/>
      <c r="J3676" s="421"/>
      <c r="K3676" s="421"/>
      <c r="L3676" s="421"/>
      <c r="M3676" s="421"/>
      <c r="N3676" s="426"/>
      <c r="O3676" s="426"/>
      <c r="P3676" s="427"/>
      <c r="Q3676" s="427"/>
      <c r="R3676" s="426"/>
      <c r="S3676" s="426"/>
      <c r="T3676" s="426"/>
      <c r="U3676" s="426"/>
      <c r="V3676" s="426"/>
      <c r="W3676" s="426"/>
      <c r="X3676" s="427"/>
      <c r="Y3676" s="416" t="e">
        <f t="shared" si="286"/>
        <v>#N/A</v>
      </c>
      <c r="Z3676" s="416" t="e">
        <f t="shared" si="287"/>
        <v>#N/A</v>
      </c>
      <c r="AA3676" s="416" t="str">
        <f t="shared" si="288"/>
        <v/>
      </c>
      <c r="AB3676" s="416" t="e">
        <f t="shared" si="289"/>
        <v>#N/A</v>
      </c>
      <c r="AC3676" s="416" t="e">
        <f t="shared" si="290"/>
        <v>#N/A</v>
      </c>
    </row>
    <row r="3677" ht="22.5" customHeight="1" spans="1:29">
      <c r="A3677" s="421"/>
      <c r="B3677" s="422"/>
      <c r="C3677" s="422"/>
      <c r="D3677" s="421"/>
      <c r="E3677" s="421"/>
      <c r="F3677" s="421"/>
      <c r="G3677" s="421"/>
      <c r="H3677" s="421"/>
      <c r="I3677" s="421"/>
      <c r="J3677" s="421"/>
      <c r="K3677" s="421"/>
      <c r="L3677" s="421"/>
      <c r="M3677" s="421"/>
      <c r="N3677" s="426"/>
      <c r="O3677" s="426"/>
      <c r="P3677" s="427"/>
      <c r="Q3677" s="427"/>
      <c r="R3677" s="426"/>
      <c r="S3677" s="426"/>
      <c r="T3677" s="426"/>
      <c r="U3677" s="426"/>
      <c r="V3677" s="426"/>
      <c r="W3677" s="426"/>
      <c r="X3677" s="427"/>
      <c r="Y3677" s="416" t="e">
        <f t="shared" si="286"/>
        <v>#N/A</v>
      </c>
      <c r="Z3677" s="416" t="e">
        <f t="shared" si="287"/>
        <v>#N/A</v>
      </c>
      <c r="AA3677" s="416" t="str">
        <f t="shared" si="288"/>
        <v/>
      </c>
      <c r="AB3677" s="416" t="e">
        <f t="shared" si="289"/>
        <v>#N/A</v>
      </c>
      <c r="AC3677" s="416" t="e">
        <f t="shared" si="290"/>
        <v>#N/A</v>
      </c>
    </row>
    <row r="3678" ht="22.5" customHeight="1" spans="1:29">
      <c r="A3678" s="421"/>
      <c r="B3678" s="422"/>
      <c r="C3678" s="422"/>
      <c r="D3678" s="421"/>
      <c r="E3678" s="421"/>
      <c r="F3678" s="421"/>
      <c r="G3678" s="421"/>
      <c r="H3678" s="421"/>
      <c r="I3678" s="421"/>
      <c r="J3678" s="421"/>
      <c r="K3678" s="421"/>
      <c r="L3678" s="421"/>
      <c r="M3678" s="421"/>
      <c r="N3678" s="426"/>
      <c r="O3678" s="426"/>
      <c r="P3678" s="427"/>
      <c r="Q3678" s="427"/>
      <c r="R3678" s="426"/>
      <c r="S3678" s="426"/>
      <c r="T3678" s="426"/>
      <c r="U3678" s="426"/>
      <c r="V3678" s="426"/>
      <c r="W3678" s="426"/>
      <c r="X3678" s="427"/>
      <c r="Y3678" s="416" t="e">
        <f t="shared" si="286"/>
        <v>#N/A</v>
      </c>
      <c r="Z3678" s="416" t="e">
        <f t="shared" si="287"/>
        <v>#N/A</v>
      </c>
      <c r="AA3678" s="416" t="str">
        <f t="shared" si="288"/>
        <v/>
      </c>
      <c r="AB3678" s="416" t="e">
        <f t="shared" si="289"/>
        <v>#N/A</v>
      </c>
      <c r="AC3678" s="416" t="e">
        <f t="shared" si="290"/>
        <v>#N/A</v>
      </c>
    </row>
    <row r="3679" ht="22.5" customHeight="1" spans="1:29">
      <c r="A3679" s="421"/>
      <c r="B3679" s="422"/>
      <c r="C3679" s="422"/>
      <c r="D3679" s="421"/>
      <c r="E3679" s="421"/>
      <c r="F3679" s="421"/>
      <c r="G3679" s="421"/>
      <c r="H3679" s="421"/>
      <c r="I3679" s="421"/>
      <c r="J3679" s="421"/>
      <c r="K3679" s="421"/>
      <c r="L3679" s="421"/>
      <c r="M3679" s="421"/>
      <c r="N3679" s="426"/>
      <c r="O3679" s="426"/>
      <c r="P3679" s="427"/>
      <c r="Q3679" s="427"/>
      <c r="R3679" s="426"/>
      <c r="S3679" s="426"/>
      <c r="T3679" s="426"/>
      <c r="U3679" s="426"/>
      <c r="V3679" s="426"/>
      <c r="W3679" s="426"/>
      <c r="X3679" s="427"/>
      <c r="Y3679" s="416" t="e">
        <f t="shared" si="286"/>
        <v>#N/A</v>
      </c>
      <c r="Z3679" s="416" t="e">
        <f t="shared" si="287"/>
        <v>#N/A</v>
      </c>
      <c r="AA3679" s="416" t="str">
        <f t="shared" si="288"/>
        <v/>
      </c>
      <c r="AB3679" s="416" t="e">
        <f t="shared" si="289"/>
        <v>#N/A</v>
      </c>
      <c r="AC3679" s="416" t="e">
        <f t="shared" si="290"/>
        <v>#N/A</v>
      </c>
    </row>
    <row r="3680" ht="22.5" customHeight="1" spans="1:29">
      <c r="A3680" s="421"/>
      <c r="B3680" s="422"/>
      <c r="C3680" s="422"/>
      <c r="D3680" s="421"/>
      <c r="E3680" s="421"/>
      <c r="F3680" s="421"/>
      <c r="G3680" s="421"/>
      <c r="H3680" s="421"/>
      <c r="I3680" s="421"/>
      <c r="J3680" s="421"/>
      <c r="K3680" s="421"/>
      <c r="L3680" s="421"/>
      <c r="M3680" s="421"/>
      <c r="N3680" s="426"/>
      <c r="O3680" s="426"/>
      <c r="P3680" s="427"/>
      <c r="Q3680" s="427"/>
      <c r="R3680" s="426"/>
      <c r="S3680" s="426"/>
      <c r="T3680" s="426"/>
      <c r="U3680" s="426"/>
      <c r="V3680" s="426"/>
      <c r="W3680" s="426"/>
      <c r="X3680" s="427"/>
      <c r="Y3680" s="416" t="e">
        <f t="shared" si="286"/>
        <v>#N/A</v>
      </c>
      <c r="Z3680" s="416" t="e">
        <f t="shared" si="287"/>
        <v>#N/A</v>
      </c>
      <c r="AA3680" s="416" t="str">
        <f t="shared" si="288"/>
        <v/>
      </c>
      <c r="AB3680" s="416" t="e">
        <f t="shared" si="289"/>
        <v>#N/A</v>
      </c>
      <c r="AC3680" s="416" t="e">
        <f t="shared" si="290"/>
        <v>#N/A</v>
      </c>
    </row>
    <row r="3681" ht="22.5" customHeight="1" spans="1:29">
      <c r="A3681" s="421"/>
      <c r="B3681" s="422"/>
      <c r="C3681" s="422"/>
      <c r="D3681" s="421"/>
      <c r="E3681" s="421"/>
      <c r="F3681" s="421"/>
      <c r="G3681" s="421"/>
      <c r="H3681" s="421"/>
      <c r="I3681" s="421"/>
      <c r="J3681" s="421"/>
      <c r="K3681" s="421"/>
      <c r="L3681" s="421"/>
      <c r="M3681" s="421"/>
      <c r="N3681" s="426"/>
      <c r="O3681" s="426"/>
      <c r="P3681" s="427"/>
      <c r="Q3681" s="427"/>
      <c r="R3681" s="426"/>
      <c r="S3681" s="426"/>
      <c r="T3681" s="426"/>
      <c r="U3681" s="426"/>
      <c r="V3681" s="426"/>
      <c r="W3681" s="426"/>
      <c r="X3681" s="427"/>
      <c r="Y3681" s="416" t="e">
        <f t="shared" si="286"/>
        <v>#N/A</v>
      </c>
      <c r="Z3681" s="416" t="e">
        <f t="shared" si="287"/>
        <v>#N/A</v>
      </c>
      <c r="AA3681" s="416" t="str">
        <f t="shared" si="288"/>
        <v/>
      </c>
      <c r="AB3681" s="416" t="e">
        <f t="shared" si="289"/>
        <v>#N/A</v>
      </c>
      <c r="AC3681" s="416" t="e">
        <f t="shared" si="290"/>
        <v>#N/A</v>
      </c>
    </row>
    <row r="3682" ht="22.5" customHeight="1" spans="1:29">
      <c r="A3682" s="421"/>
      <c r="B3682" s="422"/>
      <c r="C3682" s="422"/>
      <c r="D3682" s="421"/>
      <c r="E3682" s="421"/>
      <c r="F3682" s="421"/>
      <c r="G3682" s="421"/>
      <c r="H3682" s="421"/>
      <c r="I3682" s="421"/>
      <c r="J3682" s="421"/>
      <c r="K3682" s="421"/>
      <c r="L3682" s="421"/>
      <c r="M3682" s="421"/>
      <c r="N3682" s="426"/>
      <c r="O3682" s="426"/>
      <c r="P3682" s="427"/>
      <c r="Q3682" s="427"/>
      <c r="R3682" s="426"/>
      <c r="S3682" s="426"/>
      <c r="T3682" s="426"/>
      <c r="U3682" s="426"/>
      <c r="V3682" s="426"/>
      <c r="W3682" s="426"/>
      <c r="X3682" s="427"/>
      <c r="Y3682" s="416" t="e">
        <f t="shared" si="286"/>
        <v>#N/A</v>
      </c>
      <c r="Z3682" s="416" t="e">
        <f t="shared" si="287"/>
        <v>#N/A</v>
      </c>
      <c r="AA3682" s="416" t="str">
        <f t="shared" si="288"/>
        <v/>
      </c>
      <c r="AB3682" s="416" t="e">
        <f t="shared" si="289"/>
        <v>#N/A</v>
      </c>
      <c r="AC3682" s="416" t="e">
        <f t="shared" si="290"/>
        <v>#N/A</v>
      </c>
    </row>
    <row r="3683" ht="22.5" customHeight="1" spans="1:29">
      <c r="A3683" s="421"/>
      <c r="B3683" s="422"/>
      <c r="C3683" s="422"/>
      <c r="D3683" s="421"/>
      <c r="E3683" s="421"/>
      <c r="F3683" s="421"/>
      <c r="G3683" s="421"/>
      <c r="H3683" s="421"/>
      <c r="I3683" s="421"/>
      <c r="J3683" s="421"/>
      <c r="K3683" s="421"/>
      <c r="L3683" s="421"/>
      <c r="M3683" s="421"/>
      <c r="N3683" s="426"/>
      <c r="O3683" s="426"/>
      <c r="P3683" s="427"/>
      <c r="Q3683" s="427"/>
      <c r="R3683" s="426"/>
      <c r="S3683" s="426"/>
      <c r="T3683" s="426"/>
      <c r="U3683" s="426"/>
      <c r="V3683" s="426"/>
      <c r="W3683" s="426"/>
      <c r="X3683" s="427"/>
      <c r="Y3683" s="416" t="e">
        <f t="shared" si="286"/>
        <v>#N/A</v>
      </c>
      <c r="Z3683" s="416" t="e">
        <f t="shared" si="287"/>
        <v>#N/A</v>
      </c>
      <c r="AA3683" s="416" t="str">
        <f t="shared" si="288"/>
        <v/>
      </c>
      <c r="AB3683" s="416" t="e">
        <f t="shared" si="289"/>
        <v>#N/A</v>
      </c>
      <c r="AC3683" s="416" t="e">
        <f t="shared" si="290"/>
        <v>#N/A</v>
      </c>
    </row>
    <row r="3684" ht="22.5" customHeight="1" spans="1:29">
      <c r="A3684" s="421"/>
      <c r="B3684" s="422"/>
      <c r="C3684" s="422"/>
      <c r="D3684" s="421"/>
      <c r="E3684" s="421"/>
      <c r="F3684" s="421"/>
      <c r="G3684" s="421"/>
      <c r="H3684" s="421"/>
      <c r="I3684" s="421"/>
      <c r="J3684" s="421"/>
      <c r="K3684" s="421"/>
      <c r="L3684" s="421"/>
      <c r="M3684" s="421"/>
      <c r="N3684" s="426"/>
      <c r="O3684" s="426"/>
      <c r="P3684" s="427"/>
      <c r="Q3684" s="427"/>
      <c r="R3684" s="426"/>
      <c r="S3684" s="426"/>
      <c r="T3684" s="426"/>
      <c r="U3684" s="426"/>
      <c r="V3684" s="426"/>
      <c r="W3684" s="426"/>
      <c r="X3684" s="427"/>
      <c r="Y3684" s="416" t="e">
        <f t="shared" si="286"/>
        <v>#N/A</v>
      </c>
      <c r="Z3684" s="416" t="e">
        <f t="shared" si="287"/>
        <v>#N/A</v>
      </c>
      <c r="AA3684" s="416" t="str">
        <f t="shared" si="288"/>
        <v/>
      </c>
      <c r="AB3684" s="416" t="e">
        <f t="shared" si="289"/>
        <v>#N/A</v>
      </c>
      <c r="AC3684" s="416" t="e">
        <f t="shared" si="290"/>
        <v>#N/A</v>
      </c>
    </row>
    <row r="3685" ht="22.5" customHeight="1" spans="1:29">
      <c r="A3685" s="421"/>
      <c r="B3685" s="422"/>
      <c r="C3685" s="422"/>
      <c r="D3685" s="421"/>
      <c r="E3685" s="421"/>
      <c r="F3685" s="421"/>
      <c r="G3685" s="421"/>
      <c r="H3685" s="421"/>
      <c r="I3685" s="421"/>
      <c r="J3685" s="421"/>
      <c r="K3685" s="421"/>
      <c r="L3685" s="421"/>
      <c r="M3685" s="421"/>
      <c r="N3685" s="426"/>
      <c r="O3685" s="426"/>
      <c r="P3685" s="427"/>
      <c r="Q3685" s="427"/>
      <c r="R3685" s="426"/>
      <c r="S3685" s="426"/>
      <c r="T3685" s="426"/>
      <c r="U3685" s="426"/>
      <c r="V3685" s="426"/>
      <c r="W3685" s="426"/>
      <c r="X3685" s="427"/>
      <c r="Y3685" s="416" t="e">
        <f t="shared" si="286"/>
        <v>#N/A</v>
      </c>
      <c r="Z3685" s="416" t="e">
        <f t="shared" si="287"/>
        <v>#N/A</v>
      </c>
      <c r="AA3685" s="416" t="str">
        <f t="shared" si="288"/>
        <v/>
      </c>
      <c r="AB3685" s="416" t="e">
        <f t="shared" si="289"/>
        <v>#N/A</v>
      </c>
      <c r="AC3685" s="416" t="e">
        <f t="shared" si="290"/>
        <v>#N/A</v>
      </c>
    </row>
    <row r="3686" ht="22.5" customHeight="1" spans="1:29">
      <c r="A3686" s="421"/>
      <c r="B3686" s="422"/>
      <c r="C3686" s="422"/>
      <c r="D3686" s="421"/>
      <c r="E3686" s="421"/>
      <c r="F3686" s="421"/>
      <c r="G3686" s="421"/>
      <c r="H3686" s="421"/>
      <c r="I3686" s="421"/>
      <c r="J3686" s="421"/>
      <c r="K3686" s="421"/>
      <c r="L3686" s="421"/>
      <c r="M3686" s="421"/>
      <c r="N3686" s="426"/>
      <c r="O3686" s="426"/>
      <c r="P3686" s="427"/>
      <c r="Q3686" s="427"/>
      <c r="R3686" s="426"/>
      <c r="S3686" s="426"/>
      <c r="T3686" s="426"/>
      <c r="U3686" s="426"/>
      <c r="V3686" s="426"/>
      <c r="W3686" s="426"/>
      <c r="X3686" s="427"/>
      <c r="Y3686" s="416" t="e">
        <f t="shared" si="286"/>
        <v>#N/A</v>
      </c>
      <c r="Z3686" s="416" t="e">
        <f t="shared" si="287"/>
        <v>#N/A</v>
      </c>
      <c r="AA3686" s="416" t="str">
        <f t="shared" si="288"/>
        <v/>
      </c>
      <c r="AB3686" s="416" t="e">
        <f t="shared" si="289"/>
        <v>#N/A</v>
      </c>
      <c r="AC3686" s="416" t="e">
        <f t="shared" si="290"/>
        <v>#N/A</v>
      </c>
    </row>
    <row r="3687" ht="22.5" customHeight="1" spans="1:29">
      <c r="A3687" s="421"/>
      <c r="B3687" s="422"/>
      <c r="C3687" s="422"/>
      <c r="D3687" s="421"/>
      <c r="E3687" s="421"/>
      <c r="F3687" s="421"/>
      <c r="G3687" s="421"/>
      <c r="H3687" s="421"/>
      <c r="I3687" s="421"/>
      <c r="J3687" s="421"/>
      <c r="K3687" s="421"/>
      <c r="L3687" s="421"/>
      <c r="M3687" s="421"/>
      <c r="N3687" s="426"/>
      <c r="O3687" s="426"/>
      <c r="P3687" s="427"/>
      <c r="Q3687" s="427"/>
      <c r="R3687" s="426"/>
      <c r="S3687" s="426"/>
      <c r="T3687" s="426"/>
      <c r="U3687" s="426"/>
      <c r="V3687" s="426"/>
      <c r="W3687" s="426"/>
      <c r="X3687" s="427"/>
      <c r="Y3687" s="416" t="e">
        <f t="shared" si="286"/>
        <v>#N/A</v>
      </c>
      <c r="Z3687" s="416" t="e">
        <f t="shared" si="287"/>
        <v>#N/A</v>
      </c>
      <c r="AA3687" s="416" t="str">
        <f t="shared" si="288"/>
        <v/>
      </c>
      <c r="AB3687" s="416" t="e">
        <f t="shared" si="289"/>
        <v>#N/A</v>
      </c>
      <c r="AC3687" s="416" t="e">
        <f t="shared" si="290"/>
        <v>#N/A</v>
      </c>
    </row>
    <row r="3688" ht="22.5" customHeight="1" spans="1:29">
      <c r="A3688" s="421"/>
      <c r="B3688" s="422"/>
      <c r="C3688" s="422"/>
      <c r="D3688" s="421"/>
      <c r="E3688" s="421"/>
      <c r="F3688" s="421"/>
      <c r="G3688" s="421"/>
      <c r="H3688" s="421"/>
      <c r="I3688" s="421"/>
      <c r="J3688" s="421"/>
      <c r="K3688" s="421"/>
      <c r="L3688" s="421"/>
      <c r="M3688" s="421"/>
      <c r="N3688" s="426"/>
      <c r="O3688" s="426"/>
      <c r="P3688" s="427"/>
      <c r="Q3688" s="427"/>
      <c r="R3688" s="426"/>
      <c r="S3688" s="426"/>
      <c r="T3688" s="426"/>
      <c r="U3688" s="426"/>
      <c r="V3688" s="426"/>
      <c r="W3688" s="426"/>
      <c r="X3688" s="427"/>
      <c r="Y3688" s="416" t="e">
        <f t="shared" si="286"/>
        <v>#N/A</v>
      </c>
      <c r="Z3688" s="416" t="e">
        <f t="shared" si="287"/>
        <v>#N/A</v>
      </c>
      <c r="AA3688" s="416" t="str">
        <f t="shared" si="288"/>
        <v/>
      </c>
      <c r="AB3688" s="416" t="e">
        <f t="shared" si="289"/>
        <v>#N/A</v>
      </c>
      <c r="AC3688" s="416" t="e">
        <f t="shared" si="290"/>
        <v>#N/A</v>
      </c>
    </row>
    <row r="3689" ht="22.5" customHeight="1" spans="1:29">
      <c r="A3689" s="421"/>
      <c r="B3689" s="422"/>
      <c r="C3689" s="422"/>
      <c r="D3689" s="421"/>
      <c r="E3689" s="421"/>
      <c r="F3689" s="421"/>
      <c r="G3689" s="421"/>
      <c r="H3689" s="421"/>
      <c r="I3689" s="421"/>
      <c r="J3689" s="421"/>
      <c r="K3689" s="421"/>
      <c r="L3689" s="421"/>
      <c r="M3689" s="421"/>
      <c r="N3689" s="426"/>
      <c r="O3689" s="426"/>
      <c r="P3689" s="427"/>
      <c r="Q3689" s="427"/>
      <c r="R3689" s="426"/>
      <c r="S3689" s="426"/>
      <c r="T3689" s="426"/>
      <c r="U3689" s="426"/>
      <c r="V3689" s="426"/>
      <c r="W3689" s="426"/>
      <c r="X3689" s="427"/>
      <c r="Y3689" s="416" t="e">
        <f t="shared" si="286"/>
        <v>#N/A</v>
      </c>
      <c r="Z3689" s="416" t="e">
        <f t="shared" si="287"/>
        <v>#N/A</v>
      </c>
      <c r="AA3689" s="416" t="str">
        <f t="shared" si="288"/>
        <v/>
      </c>
      <c r="AB3689" s="416" t="e">
        <f t="shared" si="289"/>
        <v>#N/A</v>
      </c>
      <c r="AC3689" s="416" t="e">
        <f t="shared" si="290"/>
        <v>#N/A</v>
      </c>
    </row>
    <row r="3690" ht="22.5" customHeight="1" spans="1:29">
      <c r="A3690" s="421"/>
      <c r="B3690" s="422"/>
      <c r="C3690" s="422"/>
      <c r="D3690" s="421"/>
      <c r="E3690" s="421"/>
      <c r="F3690" s="421"/>
      <c r="G3690" s="421"/>
      <c r="H3690" s="421"/>
      <c r="I3690" s="421"/>
      <c r="J3690" s="421"/>
      <c r="K3690" s="421"/>
      <c r="L3690" s="421"/>
      <c r="M3690" s="421"/>
      <c r="N3690" s="426"/>
      <c r="O3690" s="426"/>
      <c r="P3690" s="427"/>
      <c r="Q3690" s="427"/>
      <c r="R3690" s="426"/>
      <c r="S3690" s="426"/>
      <c r="T3690" s="426"/>
      <c r="U3690" s="426"/>
      <c r="V3690" s="426"/>
      <c r="W3690" s="426"/>
      <c r="X3690" s="427"/>
      <c r="Y3690" s="416" t="e">
        <f t="shared" si="286"/>
        <v>#N/A</v>
      </c>
      <c r="Z3690" s="416" t="e">
        <f t="shared" si="287"/>
        <v>#N/A</v>
      </c>
      <c r="AA3690" s="416" t="str">
        <f t="shared" si="288"/>
        <v/>
      </c>
      <c r="AB3690" s="416" t="e">
        <f t="shared" si="289"/>
        <v>#N/A</v>
      </c>
      <c r="AC3690" s="416" t="e">
        <f t="shared" si="290"/>
        <v>#N/A</v>
      </c>
    </row>
    <row r="3691" ht="22.5" customHeight="1" spans="1:29">
      <c r="A3691" s="421"/>
      <c r="B3691" s="422"/>
      <c r="C3691" s="422"/>
      <c r="D3691" s="421"/>
      <c r="E3691" s="421"/>
      <c r="F3691" s="421"/>
      <c r="G3691" s="421"/>
      <c r="H3691" s="421"/>
      <c r="I3691" s="421"/>
      <c r="J3691" s="421"/>
      <c r="K3691" s="421"/>
      <c r="L3691" s="421"/>
      <c r="M3691" s="421"/>
      <c r="N3691" s="426"/>
      <c r="O3691" s="426"/>
      <c r="P3691" s="427"/>
      <c r="Q3691" s="427"/>
      <c r="R3691" s="426"/>
      <c r="S3691" s="426"/>
      <c r="T3691" s="426"/>
      <c r="U3691" s="426"/>
      <c r="V3691" s="426"/>
      <c r="W3691" s="426"/>
      <c r="X3691" s="427"/>
      <c r="Y3691" s="416" t="e">
        <f t="shared" si="286"/>
        <v>#N/A</v>
      </c>
      <c r="Z3691" s="416" t="e">
        <f t="shared" si="287"/>
        <v>#N/A</v>
      </c>
      <c r="AA3691" s="416" t="str">
        <f t="shared" si="288"/>
        <v/>
      </c>
      <c r="AB3691" s="416" t="e">
        <f t="shared" si="289"/>
        <v>#N/A</v>
      </c>
      <c r="AC3691" s="416" t="e">
        <f t="shared" si="290"/>
        <v>#N/A</v>
      </c>
    </row>
    <row r="3692" ht="22.5" customHeight="1" spans="1:29">
      <c r="A3692" s="421"/>
      <c r="B3692" s="422"/>
      <c r="C3692" s="422"/>
      <c r="D3692" s="421"/>
      <c r="E3692" s="421"/>
      <c r="F3692" s="421"/>
      <c r="G3692" s="421"/>
      <c r="H3692" s="421"/>
      <c r="I3692" s="421"/>
      <c r="J3692" s="421"/>
      <c r="K3692" s="421"/>
      <c r="L3692" s="421"/>
      <c r="M3692" s="421"/>
      <c r="N3692" s="426"/>
      <c r="O3692" s="426"/>
      <c r="P3692" s="427"/>
      <c r="Q3692" s="427"/>
      <c r="R3692" s="426"/>
      <c r="S3692" s="426"/>
      <c r="T3692" s="426"/>
      <c r="U3692" s="426"/>
      <c r="V3692" s="426"/>
      <c r="W3692" s="426"/>
      <c r="X3692" s="427"/>
      <c r="Y3692" s="416" t="e">
        <f t="shared" si="286"/>
        <v>#N/A</v>
      </c>
      <c r="Z3692" s="416" t="e">
        <f t="shared" si="287"/>
        <v>#N/A</v>
      </c>
      <c r="AA3692" s="416" t="str">
        <f t="shared" si="288"/>
        <v/>
      </c>
      <c r="AB3692" s="416" t="e">
        <f t="shared" si="289"/>
        <v>#N/A</v>
      </c>
      <c r="AC3692" s="416" t="e">
        <f t="shared" si="290"/>
        <v>#N/A</v>
      </c>
    </row>
    <row r="3693" ht="22.5" customHeight="1" spans="1:29">
      <c r="A3693" s="421"/>
      <c r="B3693" s="422"/>
      <c r="C3693" s="422"/>
      <c r="D3693" s="421"/>
      <c r="E3693" s="421"/>
      <c r="F3693" s="421"/>
      <c r="G3693" s="421"/>
      <c r="H3693" s="421"/>
      <c r="I3693" s="421"/>
      <c r="J3693" s="421"/>
      <c r="K3693" s="421"/>
      <c r="L3693" s="421"/>
      <c r="M3693" s="421"/>
      <c r="N3693" s="426"/>
      <c r="O3693" s="426"/>
      <c r="P3693" s="427"/>
      <c r="Q3693" s="427"/>
      <c r="R3693" s="426"/>
      <c r="S3693" s="426"/>
      <c r="T3693" s="426"/>
      <c r="U3693" s="426"/>
      <c r="V3693" s="426"/>
      <c r="W3693" s="426"/>
      <c r="X3693" s="427"/>
      <c r="Y3693" s="416" t="e">
        <f t="shared" si="286"/>
        <v>#N/A</v>
      </c>
      <c r="Z3693" s="416" t="e">
        <f t="shared" si="287"/>
        <v>#N/A</v>
      </c>
      <c r="AA3693" s="416" t="str">
        <f t="shared" si="288"/>
        <v/>
      </c>
      <c r="AB3693" s="416" t="e">
        <f t="shared" si="289"/>
        <v>#N/A</v>
      </c>
      <c r="AC3693" s="416" t="e">
        <f t="shared" si="290"/>
        <v>#N/A</v>
      </c>
    </row>
    <row r="3694" ht="22.5" customHeight="1" spans="1:29">
      <c r="A3694" s="421"/>
      <c r="B3694" s="422"/>
      <c r="C3694" s="422"/>
      <c r="D3694" s="421"/>
      <c r="E3694" s="421"/>
      <c r="F3694" s="421"/>
      <c r="G3694" s="421"/>
      <c r="H3694" s="421"/>
      <c r="I3694" s="421"/>
      <c r="J3694" s="421"/>
      <c r="K3694" s="421"/>
      <c r="L3694" s="421"/>
      <c r="M3694" s="421"/>
      <c r="N3694" s="426"/>
      <c r="O3694" s="426"/>
      <c r="P3694" s="427"/>
      <c r="Q3694" s="427"/>
      <c r="R3694" s="426"/>
      <c r="S3694" s="426"/>
      <c r="T3694" s="426"/>
      <c r="U3694" s="426"/>
      <c r="V3694" s="426"/>
      <c r="W3694" s="426"/>
      <c r="X3694" s="427"/>
      <c r="Y3694" s="416" t="e">
        <f t="shared" si="286"/>
        <v>#N/A</v>
      </c>
      <c r="Z3694" s="416" t="e">
        <f t="shared" si="287"/>
        <v>#N/A</v>
      </c>
      <c r="AA3694" s="416" t="str">
        <f t="shared" si="288"/>
        <v/>
      </c>
      <c r="AB3694" s="416" t="e">
        <f t="shared" si="289"/>
        <v>#N/A</v>
      </c>
      <c r="AC3694" s="416" t="e">
        <f t="shared" si="290"/>
        <v>#N/A</v>
      </c>
    </row>
    <row r="3695" ht="22.5" customHeight="1" spans="1:29">
      <c r="A3695" s="421"/>
      <c r="B3695" s="422"/>
      <c r="C3695" s="422"/>
      <c r="D3695" s="421"/>
      <c r="E3695" s="421"/>
      <c r="F3695" s="421"/>
      <c r="G3695" s="421"/>
      <c r="H3695" s="421"/>
      <c r="I3695" s="421"/>
      <c r="J3695" s="421"/>
      <c r="K3695" s="421"/>
      <c r="L3695" s="421"/>
      <c r="M3695" s="421"/>
      <c r="N3695" s="426"/>
      <c r="O3695" s="426"/>
      <c r="P3695" s="427"/>
      <c r="Q3695" s="427"/>
      <c r="R3695" s="426"/>
      <c r="S3695" s="426"/>
      <c r="T3695" s="426"/>
      <c r="U3695" s="426"/>
      <c r="V3695" s="426"/>
      <c r="W3695" s="426"/>
      <c r="X3695" s="427"/>
      <c r="Y3695" s="416" t="e">
        <f t="shared" si="286"/>
        <v>#N/A</v>
      </c>
      <c r="Z3695" s="416" t="e">
        <f t="shared" si="287"/>
        <v>#N/A</v>
      </c>
      <c r="AA3695" s="416" t="str">
        <f t="shared" si="288"/>
        <v/>
      </c>
      <c r="AB3695" s="416" t="e">
        <f t="shared" si="289"/>
        <v>#N/A</v>
      </c>
      <c r="AC3695" s="416" t="e">
        <f t="shared" si="290"/>
        <v>#N/A</v>
      </c>
    </row>
    <row r="3696" ht="22.5" customHeight="1" spans="1:29">
      <c r="A3696" s="421"/>
      <c r="B3696" s="422"/>
      <c r="C3696" s="422"/>
      <c r="D3696" s="421"/>
      <c r="E3696" s="421"/>
      <c r="F3696" s="421"/>
      <c r="G3696" s="421"/>
      <c r="H3696" s="421"/>
      <c r="I3696" s="421"/>
      <c r="J3696" s="421"/>
      <c r="K3696" s="421"/>
      <c r="L3696" s="421"/>
      <c r="M3696" s="421"/>
      <c r="N3696" s="426"/>
      <c r="O3696" s="426"/>
      <c r="P3696" s="427"/>
      <c r="Q3696" s="427"/>
      <c r="R3696" s="426"/>
      <c r="S3696" s="426"/>
      <c r="T3696" s="426"/>
      <c r="U3696" s="426"/>
      <c r="V3696" s="426"/>
      <c r="W3696" s="426"/>
      <c r="X3696" s="427"/>
      <c r="Y3696" s="416" t="e">
        <f t="shared" si="286"/>
        <v>#N/A</v>
      </c>
      <c r="Z3696" s="416" t="e">
        <f t="shared" si="287"/>
        <v>#N/A</v>
      </c>
      <c r="AA3696" s="416" t="str">
        <f t="shared" si="288"/>
        <v/>
      </c>
      <c r="AB3696" s="416" t="e">
        <f t="shared" si="289"/>
        <v>#N/A</v>
      </c>
      <c r="AC3696" s="416" t="e">
        <f t="shared" si="290"/>
        <v>#N/A</v>
      </c>
    </row>
    <row r="3697" ht="22.5" customHeight="1" spans="1:29">
      <c r="A3697" s="421"/>
      <c r="B3697" s="422"/>
      <c r="C3697" s="422"/>
      <c r="D3697" s="421"/>
      <c r="E3697" s="421"/>
      <c r="F3697" s="421"/>
      <c r="G3697" s="421"/>
      <c r="H3697" s="421"/>
      <c r="I3697" s="421"/>
      <c r="J3697" s="421"/>
      <c r="K3697" s="421"/>
      <c r="L3697" s="421"/>
      <c r="M3697" s="421"/>
      <c r="N3697" s="426"/>
      <c r="O3697" s="426"/>
      <c r="P3697" s="427"/>
      <c r="Q3697" s="427"/>
      <c r="R3697" s="426"/>
      <c r="S3697" s="426"/>
      <c r="T3697" s="426"/>
      <c r="U3697" s="426"/>
      <c r="V3697" s="426"/>
      <c r="W3697" s="426"/>
      <c r="X3697" s="427"/>
      <c r="Y3697" s="416" t="e">
        <f t="shared" si="286"/>
        <v>#N/A</v>
      </c>
      <c r="Z3697" s="416" t="e">
        <f t="shared" si="287"/>
        <v>#N/A</v>
      </c>
      <c r="AA3697" s="416" t="str">
        <f t="shared" si="288"/>
        <v/>
      </c>
      <c r="AB3697" s="416" t="e">
        <f t="shared" si="289"/>
        <v>#N/A</v>
      </c>
      <c r="AC3697" s="416" t="e">
        <f t="shared" si="290"/>
        <v>#N/A</v>
      </c>
    </row>
    <row r="3698" ht="22.5" customHeight="1" spans="1:29">
      <c r="A3698" s="421"/>
      <c r="B3698" s="422"/>
      <c r="C3698" s="422"/>
      <c r="D3698" s="421"/>
      <c r="E3698" s="421"/>
      <c r="F3698" s="421"/>
      <c r="G3698" s="421"/>
      <c r="H3698" s="421"/>
      <c r="I3698" s="421"/>
      <c r="J3698" s="421"/>
      <c r="K3698" s="421"/>
      <c r="L3698" s="421"/>
      <c r="M3698" s="421"/>
      <c r="N3698" s="426"/>
      <c r="O3698" s="426"/>
      <c r="P3698" s="427"/>
      <c r="Q3698" s="427"/>
      <c r="R3698" s="426"/>
      <c r="S3698" s="426"/>
      <c r="T3698" s="426"/>
      <c r="U3698" s="426"/>
      <c r="V3698" s="426"/>
      <c r="W3698" s="426"/>
      <c r="X3698" s="427"/>
      <c r="Y3698" s="416" t="e">
        <f t="shared" si="286"/>
        <v>#N/A</v>
      </c>
      <c r="Z3698" s="416" t="e">
        <f t="shared" si="287"/>
        <v>#N/A</v>
      </c>
      <c r="AA3698" s="416" t="str">
        <f t="shared" si="288"/>
        <v/>
      </c>
      <c r="AB3698" s="416" t="e">
        <f t="shared" si="289"/>
        <v>#N/A</v>
      </c>
      <c r="AC3698" s="416" t="e">
        <f t="shared" si="290"/>
        <v>#N/A</v>
      </c>
    </row>
    <row r="3699" ht="22.5" customHeight="1" spans="1:29">
      <c r="A3699" s="421"/>
      <c r="B3699" s="422"/>
      <c r="C3699" s="422"/>
      <c r="D3699" s="421"/>
      <c r="E3699" s="421"/>
      <c r="F3699" s="421"/>
      <c r="G3699" s="421"/>
      <c r="H3699" s="421"/>
      <c r="I3699" s="421"/>
      <c r="J3699" s="421"/>
      <c r="K3699" s="421"/>
      <c r="L3699" s="421"/>
      <c r="M3699" s="421"/>
      <c r="N3699" s="426"/>
      <c r="O3699" s="426"/>
      <c r="P3699" s="427"/>
      <c r="Q3699" s="427"/>
      <c r="R3699" s="426"/>
      <c r="S3699" s="426"/>
      <c r="T3699" s="426"/>
      <c r="U3699" s="426"/>
      <c r="V3699" s="426"/>
      <c r="W3699" s="426"/>
      <c r="X3699" s="427"/>
      <c r="Y3699" s="416" t="e">
        <f t="shared" si="286"/>
        <v>#N/A</v>
      </c>
      <c r="Z3699" s="416" t="e">
        <f t="shared" si="287"/>
        <v>#N/A</v>
      </c>
      <c r="AA3699" s="416" t="str">
        <f t="shared" si="288"/>
        <v/>
      </c>
      <c r="AB3699" s="416" t="e">
        <f t="shared" si="289"/>
        <v>#N/A</v>
      </c>
      <c r="AC3699" s="416" t="e">
        <f t="shared" si="290"/>
        <v>#N/A</v>
      </c>
    </row>
    <row r="3700" ht="22.5" customHeight="1" spans="1:29">
      <c r="A3700" s="421"/>
      <c r="B3700" s="422"/>
      <c r="C3700" s="422"/>
      <c r="D3700" s="421"/>
      <c r="E3700" s="421"/>
      <c r="F3700" s="421"/>
      <c r="G3700" s="421"/>
      <c r="H3700" s="421"/>
      <c r="I3700" s="421"/>
      <c r="J3700" s="421"/>
      <c r="K3700" s="421"/>
      <c r="L3700" s="421"/>
      <c r="M3700" s="421"/>
      <c r="N3700" s="426"/>
      <c r="O3700" s="426"/>
      <c r="P3700" s="427"/>
      <c r="Q3700" s="427"/>
      <c r="R3700" s="426"/>
      <c r="S3700" s="426"/>
      <c r="T3700" s="426"/>
      <c r="U3700" s="426"/>
      <c r="V3700" s="426"/>
      <c r="W3700" s="426"/>
      <c r="X3700" s="427"/>
      <c r="Y3700" s="416" t="e">
        <f t="shared" si="286"/>
        <v>#N/A</v>
      </c>
      <c r="Z3700" s="416" t="e">
        <f t="shared" si="287"/>
        <v>#N/A</v>
      </c>
      <c r="AA3700" s="416" t="str">
        <f t="shared" si="288"/>
        <v/>
      </c>
      <c r="AB3700" s="416" t="e">
        <f t="shared" si="289"/>
        <v>#N/A</v>
      </c>
      <c r="AC3700" s="416" t="e">
        <f t="shared" si="290"/>
        <v>#N/A</v>
      </c>
    </row>
    <row r="3701" ht="22.5" customHeight="1" spans="1:29">
      <c r="A3701" s="421"/>
      <c r="B3701" s="422"/>
      <c r="C3701" s="422"/>
      <c r="D3701" s="421"/>
      <c r="E3701" s="421"/>
      <c r="F3701" s="421"/>
      <c r="G3701" s="421"/>
      <c r="H3701" s="421"/>
      <c r="I3701" s="421"/>
      <c r="J3701" s="421"/>
      <c r="K3701" s="421"/>
      <c r="L3701" s="421"/>
      <c r="M3701" s="421"/>
      <c r="N3701" s="426"/>
      <c r="O3701" s="426"/>
      <c r="P3701" s="427"/>
      <c r="Q3701" s="427"/>
      <c r="R3701" s="426"/>
      <c r="S3701" s="426"/>
      <c r="T3701" s="426"/>
      <c r="U3701" s="426"/>
      <c r="V3701" s="426"/>
      <c r="W3701" s="426"/>
      <c r="X3701" s="427"/>
      <c r="Y3701" s="416" t="e">
        <f t="shared" si="286"/>
        <v>#N/A</v>
      </c>
      <c r="Z3701" s="416" t="e">
        <f t="shared" si="287"/>
        <v>#N/A</v>
      </c>
      <c r="AA3701" s="416" t="str">
        <f t="shared" si="288"/>
        <v/>
      </c>
      <c r="AB3701" s="416" t="e">
        <f t="shared" si="289"/>
        <v>#N/A</v>
      </c>
      <c r="AC3701" s="416" t="e">
        <f t="shared" si="290"/>
        <v>#N/A</v>
      </c>
    </row>
    <row r="3702" ht="22.5" customHeight="1" spans="1:29">
      <c r="A3702" s="421"/>
      <c r="B3702" s="422"/>
      <c r="C3702" s="422"/>
      <c r="D3702" s="421"/>
      <c r="E3702" s="421"/>
      <c r="F3702" s="421"/>
      <c r="G3702" s="421"/>
      <c r="H3702" s="421"/>
      <c r="I3702" s="421"/>
      <c r="J3702" s="421"/>
      <c r="K3702" s="421"/>
      <c r="L3702" s="421"/>
      <c r="M3702" s="421"/>
      <c r="N3702" s="426"/>
      <c r="O3702" s="426"/>
      <c r="P3702" s="427"/>
      <c r="Q3702" s="427"/>
      <c r="R3702" s="426"/>
      <c r="S3702" s="426"/>
      <c r="T3702" s="426"/>
      <c r="U3702" s="426"/>
      <c r="V3702" s="426"/>
      <c r="W3702" s="426"/>
      <c r="X3702" s="427"/>
      <c r="Y3702" s="416" t="e">
        <f t="shared" si="286"/>
        <v>#N/A</v>
      </c>
      <c r="Z3702" s="416" t="e">
        <f t="shared" si="287"/>
        <v>#N/A</v>
      </c>
      <c r="AA3702" s="416" t="str">
        <f t="shared" si="288"/>
        <v/>
      </c>
      <c r="AB3702" s="416" t="e">
        <f t="shared" si="289"/>
        <v>#N/A</v>
      </c>
      <c r="AC3702" s="416" t="e">
        <f t="shared" si="290"/>
        <v>#N/A</v>
      </c>
    </row>
    <row r="3703" ht="22.5" customHeight="1" spans="1:29">
      <c r="A3703" s="421"/>
      <c r="B3703" s="422"/>
      <c r="C3703" s="422"/>
      <c r="D3703" s="421"/>
      <c r="E3703" s="421"/>
      <c r="F3703" s="421"/>
      <c r="G3703" s="421"/>
      <c r="H3703" s="421"/>
      <c r="I3703" s="421"/>
      <c r="J3703" s="421"/>
      <c r="K3703" s="421"/>
      <c r="L3703" s="421"/>
      <c r="M3703" s="421"/>
      <c r="N3703" s="426"/>
      <c r="O3703" s="426"/>
      <c r="P3703" s="427"/>
      <c r="Q3703" s="427"/>
      <c r="R3703" s="426"/>
      <c r="S3703" s="426"/>
      <c r="T3703" s="426"/>
      <c r="U3703" s="426"/>
      <c r="V3703" s="426"/>
      <c r="W3703" s="426"/>
      <c r="X3703" s="427"/>
      <c r="Y3703" s="416" t="e">
        <f t="shared" si="286"/>
        <v>#N/A</v>
      </c>
      <c r="Z3703" s="416" t="e">
        <f t="shared" si="287"/>
        <v>#N/A</v>
      </c>
      <c r="AA3703" s="416" t="str">
        <f t="shared" si="288"/>
        <v/>
      </c>
      <c r="AB3703" s="416" t="e">
        <f t="shared" si="289"/>
        <v>#N/A</v>
      </c>
      <c r="AC3703" s="416" t="e">
        <f t="shared" si="290"/>
        <v>#N/A</v>
      </c>
    </row>
    <row r="3704" ht="22.5" customHeight="1" spans="1:29">
      <c r="A3704" s="421"/>
      <c r="B3704" s="422"/>
      <c r="C3704" s="422"/>
      <c r="D3704" s="421"/>
      <c r="E3704" s="421"/>
      <c r="F3704" s="421"/>
      <c r="G3704" s="421"/>
      <c r="H3704" s="421"/>
      <c r="I3704" s="421"/>
      <c r="J3704" s="421"/>
      <c r="K3704" s="421"/>
      <c r="L3704" s="421"/>
      <c r="M3704" s="421"/>
      <c r="N3704" s="426"/>
      <c r="O3704" s="426"/>
      <c r="P3704" s="427"/>
      <c r="Q3704" s="427"/>
      <c r="R3704" s="426"/>
      <c r="S3704" s="426"/>
      <c r="T3704" s="426"/>
      <c r="U3704" s="426"/>
      <c r="V3704" s="426"/>
      <c r="W3704" s="426"/>
      <c r="X3704" s="427"/>
      <c r="Y3704" s="416" t="e">
        <f t="shared" si="286"/>
        <v>#N/A</v>
      </c>
      <c r="Z3704" s="416" t="e">
        <f t="shared" si="287"/>
        <v>#N/A</v>
      </c>
      <c r="AA3704" s="416" t="str">
        <f t="shared" si="288"/>
        <v/>
      </c>
      <c r="AB3704" s="416" t="e">
        <f t="shared" si="289"/>
        <v>#N/A</v>
      </c>
      <c r="AC3704" s="416" t="e">
        <f t="shared" si="290"/>
        <v>#N/A</v>
      </c>
    </row>
    <row r="3705" ht="22.5" customHeight="1" spans="1:29">
      <c r="A3705" s="421"/>
      <c r="B3705" s="422"/>
      <c r="C3705" s="422"/>
      <c r="D3705" s="421"/>
      <c r="E3705" s="421"/>
      <c r="F3705" s="421"/>
      <c r="G3705" s="421"/>
      <c r="H3705" s="421"/>
      <c r="I3705" s="421"/>
      <c r="J3705" s="421"/>
      <c r="K3705" s="421"/>
      <c r="L3705" s="421"/>
      <c r="M3705" s="421"/>
      <c r="N3705" s="426"/>
      <c r="O3705" s="426"/>
      <c r="P3705" s="427"/>
      <c r="Q3705" s="427"/>
      <c r="R3705" s="426"/>
      <c r="S3705" s="426"/>
      <c r="T3705" s="426"/>
      <c r="U3705" s="426"/>
      <c r="V3705" s="426"/>
      <c r="W3705" s="426"/>
      <c r="X3705" s="427"/>
      <c r="Y3705" s="416" t="e">
        <f t="shared" si="286"/>
        <v>#N/A</v>
      </c>
      <c r="Z3705" s="416" t="e">
        <f t="shared" si="287"/>
        <v>#N/A</v>
      </c>
      <c r="AA3705" s="416" t="str">
        <f t="shared" si="288"/>
        <v/>
      </c>
      <c r="AB3705" s="416" t="e">
        <f t="shared" si="289"/>
        <v>#N/A</v>
      </c>
      <c r="AC3705" s="416" t="e">
        <f t="shared" si="290"/>
        <v>#N/A</v>
      </c>
    </row>
    <row r="3706" ht="22.5" customHeight="1" spans="1:29">
      <c r="A3706" s="421"/>
      <c r="B3706" s="422"/>
      <c r="C3706" s="422"/>
      <c r="D3706" s="421"/>
      <c r="E3706" s="421"/>
      <c r="F3706" s="421"/>
      <c r="G3706" s="421"/>
      <c r="H3706" s="421"/>
      <c r="I3706" s="421"/>
      <c r="J3706" s="421"/>
      <c r="K3706" s="421"/>
      <c r="L3706" s="421"/>
      <c r="M3706" s="421"/>
      <c r="N3706" s="426"/>
      <c r="O3706" s="426"/>
      <c r="P3706" s="427"/>
      <c r="Q3706" s="427"/>
      <c r="R3706" s="426"/>
      <c r="S3706" s="426"/>
      <c r="T3706" s="426"/>
      <c r="U3706" s="426"/>
      <c r="V3706" s="426"/>
      <c r="W3706" s="426"/>
      <c r="X3706" s="427"/>
      <c r="Y3706" s="416" t="e">
        <f t="shared" si="286"/>
        <v>#N/A</v>
      </c>
      <c r="Z3706" s="416" t="e">
        <f t="shared" si="287"/>
        <v>#N/A</v>
      </c>
      <c r="AA3706" s="416" t="str">
        <f t="shared" si="288"/>
        <v/>
      </c>
      <c r="AB3706" s="416" t="e">
        <f t="shared" si="289"/>
        <v>#N/A</v>
      </c>
      <c r="AC3706" s="416" t="e">
        <f t="shared" si="290"/>
        <v>#N/A</v>
      </c>
    </row>
    <row r="3707" ht="22.5" customHeight="1" spans="1:29">
      <c r="A3707" s="421"/>
      <c r="B3707" s="422"/>
      <c r="C3707" s="422"/>
      <c r="D3707" s="421"/>
      <c r="E3707" s="421"/>
      <c r="F3707" s="421"/>
      <c r="G3707" s="421"/>
      <c r="H3707" s="421"/>
      <c r="I3707" s="421"/>
      <c r="J3707" s="421"/>
      <c r="K3707" s="421"/>
      <c r="L3707" s="421"/>
      <c r="M3707" s="421"/>
      <c r="N3707" s="426"/>
      <c r="O3707" s="426"/>
      <c r="P3707" s="427"/>
      <c r="Q3707" s="427"/>
      <c r="R3707" s="426"/>
      <c r="S3707" s="426"/>
      <c r="T3707" s="426"/>
      <c r="U3707" s="426"/>
      <c r="V3707" s="426"/>
      <c r="W3707" s="426"/>
      <c r="X3707" s="427"/>
      <c r="Y3707" s="416" t="e">
        <f t="shared" si="286"/>
        <v>#N/A</v>
      </c>
      <c r="Z3707" s="416" t="e">
        <f t="shared" si="287"/>
        <v>#N/A</v>
      </c>
      <c r="AA3707" s="416" t="str">
        <f t="shared" si="288"/>
        <v/>
      </c>
      <c r="AB3707" s="416" t="e">
        <f t="shared" si="289"/>
        <v>#N/A</v>
      </c>
      <c r="AC3707" s="416" t="e">
        <f t="shared" si="290"/>
        <v>#N/A</v>
      </c>
    </row>
    <row r="3708" ht="22.5" customHeight="1" spans="1:29">
      <c r="A3708" s="421"/>
      <c r="B3708" s="422"/>
      <c r="C3708" s="422"/>
      <c r="D3708" s="421"/>
      <c r="E3708" s="421"/>
      <c r="F3708" s="421"/>
      <c r="G3708" s="421"/>
      <c r="H3708" s="421"/>
      <c r="I3708" s="421"/>
      <c r="J3708" s="421"/>
      <c r="K3708" s="421"/>
      <c r="L3708" s="421"/>
      <c r="M3708" s="421"/>
      <c r="N3708" s="426"/>
      <c r="O3708" s="426"/>
      <c r="P3708" s="427"/>
      <c r="Q3708" s="427"/>
      <c r="R3708" s="426"/>
      <c r="S3708" s="426"/>
      <c r="T3708" s="426"/>
      <c r="U3708" s="426"/>
      <c r="V3708" s="426"/>
      <c r="W3708" s="426"/>
      <c r="X3708" s="427"/>
      <c r="Y3708" s="416" t="e">
        <f t="shared" si="286"/>
        <v>#N/A</v>
      </c>
      <c r="Z3708" s="416" t="e">
        <f t="shared" si="287"/>
        <v>#N/A</v>
      </c>
      <c r="AA3708" s="416" t="str">
        <f t="shared" si="288"/>
        <v/>
      </c>
      <c r="AB3708" s="416" t="e">
        <f t="shared" si="289"/>
        <v>#N/A</v>
      </c>
      <c r="AC3708" s="416" t="e">
        <f t="shared" si="290"/>
        <v>#N/A</v>
      </c>
    </row>
    <row r="3709" ht="22.5" customHeight="1" spans="1:29">
      <c r="A3709" s="421"/>
      <c r="B3709" s="422"/>
      <c r="C3709" s="422"/>
      <c r="D3709" s="421"/>
      <c r="E3709" s="421"/>
      <c r="F3709" s="421"/>
      <c r="G3709" s="421"/>
      <c r="H3709" s="421"/>
      <c r="I3709" s="421"/>
      <c r="J3709" s="421"/>
      <c r="K3709" s="421"/>
      <c r="L3709" s="421"/>
      <c r="M3709" s="421"/>
      <c r="N3709" s="426"/>
      <c r="O3709" s="426"/>
      <c r="P3709" s="427"/>
      <c r="Q3709" s="427"/>
      <c r="R3709" s="426"/>
      <c r="S3709" s="426"/>
      <c r="T3709" s="426"/>
      <c r="U3709" s="426"/>
      <c r="V3709" s="426"/>
      <c r="W3709" s="426"/>
      <c r="X3709" s="427"/>
      <c r="Y3709" s="416" t="e">
        <f t="shared" si="286"/>
        <v>#N/A</v>
      </c>
      <c r="Z3709" s="416" t="e">
        <f t="shared" si="287"/>
        <v>#N/A</v>
      </c>
      <c r="AA3709" s="416" t="str">
        <f t="shared" si="288"/>
        <v/>
      </c>
      <c r="AB3709" s="416" t="e">
        <f t="shared" si="289"/>
        <v>#N/A</v>
      </c>
      <c r="AC3709" s="416" t="e">
        <f t="shared" si="290"/>
        <v>#N/A</v>
      </c>
    </row>
    <row r="3710" ht="22.5" customHeight="1" spans="1:29">
      <c r="A3710" s="421"/>
      <c r="B3710" s="422"/>
      <c r="C3710" s="422"/>
      <c r="D3710" s="421"/>
      <c r="E3710" s="421"/>
      <c r="F3710" s="421"/>
      <c r="G3710" s="421"/>
      <c r="H3710" s="421"/>
      <c r="I3710" s="421"/>
      <c r="J3710" s="421"/>
      <c r="K3710" s="421"/>
      <c r="L3710" s="421"/>
      <c r="M3710" s="421"/>
      <c r="N3710" s="426"/>
      <c r="O3710" s="426"/>
      <c r="P3710" s="427"/>
      <c r="Q3710" s="427"/>
      <c r="R3710" s="426"/>
      <c r="S3710" s="426"/>
      <c r="T3710" s="426"/>
      <c r="U3710" s="426"/>
      <c r="V3710" s="426"/>
      <c r="W3710" s="426"/>
      <c r="X3710" s="427"/>
      <c r="Y3710" s="416" t="e">
        <f t="shared" si="286"/>
        <v>#N/A</v>
      </c>
      <c r="Z3710" s="416" t="e">
        <f t="shared" si="287"/>
        <v>#N/A</v>
      </c>
      <c r="AA3710" s="416" t="str">
        <f t="shared" si="288"/>
        <v/>
      </c>
      <c r="AB3710" s="416" t="e">
        <f t="shared" si="289"/>
        <v>#N/A</v>
      </c>
      <c r="AC3710" s="416" t="e">
        <f t="shared" si="290"/>
        <v>#N/A</v>
      </c>
    </row>
    <row r="3711" ht="22.5" customHeight="1" spans="1:29">
      <c r="A3711" s="421"/>
      <c r="B3711" s="422"/>
      <c r="C3711" s="422"/>
      <c r="D3711" s="421"/>
      <c r="E3711" s="421"/>
      <c r="F3711" s="421"/>
      <c r="G3711" s="421"/>
      <c r="H3711" s="421"/>
      <c r="I3711" s="421"/>
      <c r="J3711" s="421"/>
      <c r="K3711" s="421"/>
      <c r="L3711" s="421"/>
      <c r="M3711" s="421"/>
      <c r="N3711" s="426"/>
      <c r="O3711" s="426"/>
      <c r="P3711" s="427"/>
      <c r="Q3711" s="427"/>
      <c r="R3711" s="426"/>
      <c r="S3711" s="426"/>
      <c r="T3711" s="426"/>
      <c r="U3711" s="426"/>
      <c r="V3711" s="426"/>
      <c r="W3711" s="426"/>
      <c r="X3711" s="427"/>
      <c r="Y3711" s="416" t="e">
        <f t="shared" si="286"/>
        <v>#N/A</v>
      </c>
      <c r="Z3711" s="416" t="e">
        <f t="shared" si="287"/>
        <v>#N/A</v>
      </c>
      <c r="AA3711" s="416" t="str">
        <f t="shared" si="288"/>
        <v/>
      </c>
      <c r="AB3711" s="416" t="e">
        <f t="shared" si="289"/>
        <v>#N/A</v>
      </c>
      <c r="AC3711" s="416" t="e">
        <f t="shared" si="290"/>
        <v>#N/A</v>
      </c>
    </row>
    <row r="3712" ht="22.5" customHeight="1" spans="1:29">
      <c r="A3712" s="421"/>
      <c r="B3712" s="422"/>
      <c r="C3712" s="422"/>
      <c r="D3712" s="421"/>
      <c r="E3712" s="421"/>
      <c r="F3712" s="421"/>
      <c r="G3712" s="421"/>
      <c r="H3712" s="421"/>
      <c r="I3712" s="421"/>
      <c r="J3712" s="421"/>
      <c r="K3712" s="421"/>
      <c r="L3712" s="421"/>
      <c r="M3712" s="421"/>
      <c r="N3712" s="426"/>
      <c r="O3712" s="426"/>
      <c r="P3712" s="427"/>
      <c r="Q3712" s="427"/>
      <c r="R3712" s="426"/>
      <c r="S3712" s="426"/>
      <c r="T3712" s="426"/>
      <c r="U3712" s="426"/>
      <c r="V3712" s="426"/>
      <c r="W3712" s="426"/>
      <c r="X3712" s="427"/>
      <c r="Y3712" s="416" t="e">
        <f t="shared" si="286"/>
        <v>#N/A</v>
      </c>
      <c r="Z3712" s="416" t="e">
        <f t="shared" si="287"/>
        <v>#N/A</v>
      </c>
      <c r="AA3712" s="416" t="str">
        <f t="shared" si="288"/>
        <v/>
      </c>
      <c r="AB3712" s="416" t="e">
        <f t="shared" si="289"/>
        <v>#N/A</v>
      </c>
      <c r="AC3712" s="416" t="e">
        <f t="shared" si="290"/>
        <v>#N/A</v>
      </c>
    </row>
    <row r="3713" ht="22.5" customHeight="1" spans="1:29">
      <c r="A3713" s="421"/>
      <c r="B3713" s="422"/>
      <c r="C3713" s="422"/>
      <c r="D3713" s="421"/>
      <c r="E3713" s="421"/>
      <c r="F3713" s="421"/>
      <c r="G3713" s="421"/>
      <c r="H3713" s="421"/>
      <c r="I3713" s="421"/>
      <c r="J3713" s="421"/>
      <c r="K3713" s="421"/>
      <c r="L3713" s="421"/>
      <c r="M3713" s="421"/>
      <c r="N3713" s="426"/>
      <c r="O3713" s="426"/>
      <c r="P3713" s="427"/>
      <c r="Q3713" s="427"/>
      <c r="R3713" s="426"/>
      <c r="S3713" s="426"/>
      <c r="T3713" s="426"/>
      <c r="U3713" s="426"/>
      <c r="V3713" s="426"/>
      <c r="W3713" s="426"/>
      <c r="X3713" s="427"/>
      <c r="Y3713" s="416" t="e">
        <f t="shared" si="286"/>
        <v>#N/A</v>
      </c>
      <c r="Z3713" s="416" t="e">
        <f t="shared" si="287"/>
        <v>#N/A</v>
      </c>
      <c r="AA3713" s="416" t="str">
        <f t="shared" si="288"/>
        <v/>
      </c>
      <c r="AB3713" s="416" t="e">
        <f t="shared" si="289"/>
        <v>#N/A</v>
      </c>
      <c r="AC3713" s="416" t="e">
        <f t="shared" si="290"/>
        <v>#N/A</v>
      </c>
    </row>
    <row r="3714" ht="22.5" customHeight="1" spans="1:29">
      <c r="A3714" s="421"/>
      <c r="B3714" s="422"/>
      <c r="C3714" s="422"/>
      <c r="D3714" s="421"/>
      <c r="E3714" s="421"/>
      <c r="F3714" s="421"/>
      <c r="G3714" s="421"/>
      <c r="H3714" s="421"/>
      <c r="I3714" s="421"/>
      <c r="J3714" s="421"/>
      <c r="K3714" s="421"/>
      <c r="L3714" s="421"/>
      <c r="M3714" s="421"/>
      <c r="N3714" s="426"/>
      <c r="O3714" s="426"/>
      <c r="P3714" s="427"/>
      <c r="Q3714" s="427"/>
      <c r="R3714" s="426"/>
      <c r="S3714" s="426"/>
      <c r="T3714" s="426"/>
      <c r="U3714" s="426"/>
      <c r="V3714" s="426"/>
      <c r="W3714" s="426"/>
      <c r="X3714" s="427"/>
      <c r="Y3714" s="416" t="e">
        <f t="shared" si="286"/>
        <v>#N/A</v>
      </c>
      <c r="Z3714" s="416" t="e">
        <f t="shared" si="287"/>
        <v>#N/A</v>
      </c>
      <c r="AA3714" s="416" t="str">
        <f t="shared" si="288"/>
        <v/>
      </c>
      <c r="AB3714" s="416" t="e">
        <f t="shared" si="289"/>
        <v>#N/A</v>
      </c>
      <c r="AC3714" s="416" t="e">
        <f t="shared" si="290"/>
        <v>#N/A</v>
      </c>
    </row>
    <row r="3715" ht="22.5" customHeight="1" spans="1:29">
      <c r="A3715" s="421"/>
      <c r="B3715" s="422"/>
      <c r="C3715" s="422"/>
      <c r="D3715" s="421"/>
      <c r="E3715" s="421"/>
      <c r="F3715" s="421"/>
      <c r="G3715" s="421"/>
      <c r="H3715" s="421"/>
      <c r="I3715" s="421"/>
      <c r="J3715" s="421"/>
      <c r="K3715" s="421"/>
      <c r="L3715" s="421"/>
      <c r="M3715" s="421"/>
      <c r="N3715" s="426"/>
      <c r="O3715" s="426"/>
      <c r="P3715" s="427"/>
      <c r="Q3715" s="427"/>
      <c r="R3715" s="426"/>
      <c r="S3715" s="426"/>
      <c r="T3715" s="426"/>
      <c r="U3715" s="426"/>
      <c r="V3715" s="426"/>
      <c r="W3715" s="426"/>
      <c r="X3715" s="427"/>
      <c r="Y3715" s="416" t="e">
        <f t="shared" si="286"/>
        <v>#N/A</v>
      </c>
      <c r="Z3715" s="416" t="e">
        <f t="shared" si="287"/>
        <v>#N/A</v>
      </c>
      <c r="AA3715" s="416" t="str">
        <f t="shared" si="288"/>
        <v/>
      </c>
      <c r="AB3715" s="416" t="e">
        <f t="shared" si="289"/>
        <v>#N/A</v>
      </c>
      <c r="AC3715" s="416" t="e">
        <f t="shared" si="290"/>
        <v>#N/A</v>
      </c>
    </row>
    <row r="3716" ht="22.5" customHeight="1" spans="1:29">
      <c r="A3716" s="421"/>
      <c r="B3716" s="422"/>
      <c r="C3716" s="422"/>
      <c r="D3716" s="421"/>
      <c r="E3716" s="421"/>
      <c r="F3716" s="421"/>
      <c r="G3716" s="421"/>
      <c r="H3716" s="421"/>
      <c r="I3716" s="421"/>
      <c r="J3716" s="421"/>
      <c r="K3716" s="421"/>
      <c r="L3716" s="421"/>
      <c r="M3716" s="421"/>
      <c r="N3716" s="426"/>
      <c r="O3716" s="426"/>
      <c r="P3716" s="427"/>
      <c r="Q3716" s="427"/>
      <c r="R3716" s="426"/>
      <c r="S3716" s="426"/>
      <c r="T3716" s="426"/>
      <c r="U3716" s="426"/>
      <c r="V3716" s="426"/>
      <c r="W3716" s="426"/>
      <c r="X3716" s="427"/>
      <c r="Y3716" s="416" t="e">
        <f t="shared" si="286"/>
        <v>#N/A</v>
      </c>
      <c r="Z3716" s="416" t="e">
        <f t="shared" si="287"/>
        <v>#N/A</v>
      </c>
      <c r="AA3716" s="416" t="str">
        <f t="shared" si="288"/>
        <v/>
      </c>
      <c r="AB3716" s="416" t="e">
        <f t="shared" si="289"/>
        <v>#N/A</v>
      </c>
      <c r="AC3716" s="416" t="e">
        <f t="shared" si="290"/>
        <v>#N/A</v>
      </c>
    </row>
    <row r="3717" ht="22.5" customHeight="1" spans="1:29">
      <c r="A3717" s="421"/>
      <c r="B3717" s="422"/>
      <c r="C3717" s="422"/>
      <c r="D3717" s="421"/>
      <c r="E3717" s="421"/>
      <c r="F3717" s="421"/>
      <c r="G3717" s="421"/>
      <c r="H3717" s="421"/>
      <c r="I3717" s="421"/>
      <c r="J3717" s="421"/>
      <c r="K3717" s="421"/>
      <c r="L3717" s="421"/>
      <c r="M3717" s="421"/>
      <c r="N3717" s="426"/>
      <c r="O3717" s="426"/>
      <c r="P3717" s="427"/>
      <c r="Q3717" s="427"/>
      <c r="R3717" s="426"/>
      <c r="S3717" s="426"/>
      <c r="T3717" s="426"/>
      <c r="U3717" s="426"/>
      <c r="V3717" s="426"/>
      <c r="W3717" s="426"/>
      <c r="X3717" s="427"/>
      <c r="Y3717" s="416" t="e">
        <f t="shared" si="286"/>
        <v>#N/A</v>
      </c>
      <c r="Z3717" s="416" t="e">
        <f t="shared" si="287"/>
        <v>#N/A</v>
      </c>
      <c r="AA3717" s="416" t="str">
        <f t="shared" si="288"/>
        <v/>
      </c>
      <c r="AB3717" s="416" t="e">
        <f t="shared" si="289"/>
        <v>#N/A</v>
      </c>
      <c r="AC3717" s="416" t="e">
        <f t="shared" si="290"/>
        <v>#N/A</v>
      </c>
    </row>
    <row r="3718" ht="22.5" customHeight="1" spans="1:29">
      <c r="A3718" s="421"/>
      <c r="B3718" s="422"/>
      <c r="C3718" s="422"/>
      <c r="D3718" s="421"/>
      <c r="E3718" s="421"/>
      <c r="F3718" s="421"/>
      <c r="G3718" s="421"/>
      <c r="H3718" s="421"/>
      <c r="I3718" s="421"/>
      <c r="J3718" s="421"/>
      <c r="K3718" s="421"/>
      <c r="L3718" s="421"/>
      <c r="M3718" s="421"/>
      <c r="N3718" s="426"/>
      <c r="O3718" s="426"/>
      <c r="P3718" s="427"/>
      <c r="Q3718" s="427"/>
      <c r="R3718" s="426"/>
      <c r="S3718" s="426"/>
      <c r="T3718" s="426"/>
      <c r="U3718" s="426"/>
      <c r="V3718" s="426"/>
      <c r="W3718" s="426"/>
      <c r="X3718" s="427"/>
      <c r="Y3718" s="416" t="e">
        <f t="shared" si="286"/>
        <v>#N/A</v>
      </c>
      <c r="Z3718" s="416" t="e">
        <f t="shared" si="287"/>
        <v>#N/A</v>
      </c>
      <c r="AA3718" s="416" t="str">
        <f t="shared" si="288"/>
        <v/>
      </c>
      <c r="AB3718" s="416" t="e">
        <f t="shared" si="289"/>
        <v>#N/A</v>
      </c>
      <c r="AC3718" s="416" t="e">
        <f t="shared" si="290"/>
        <v>#N/A</v>
      </c>
    </row>
    <row r="3719" ht="22.5" customHeight="1" spans="1:29">
      <c r="A3719" s="421"/>
      <c r="B3719" s="422"/>
      <c r="C3719" s="422"/>
      <c r="D3719" s="421"/>
      <c r="E3719" s="421"/>
      <c r="F3719" s="421"/>
      <c r="G3719" s="421"/>
      <c r="H3719" s="421"/>
      <c r="I3719" s="421"/>
      <c r="J3719" s="421"/>
      <c r="K3719" s="421"/>
      <c r="L3719" s="421"/>
      <c r="M3719" s="421"/>
      <c r="N3719" s="426"/>
      <c r="O3719" s="426"/>
      <c r="P3719" s="427"/>
      <c r="Q3719" s="427"/>
      <c r="R3719" s="426"/>
      <c r="S3719" s="426"/>
      <c r="T3719" s="426"/>
      <c r="U3719" s="426"/>
      <c r="V3719" s="426"/>
      <c r="W3719" s="426"/>
      <c r="X3719" s="427"/>
      <c r="Y3719" s="416" t="e">
        <f t="shared" ref="Y3719:Y3782" si="291">_xlfn.IFS(LEFT(M3719,3)="003","三保支出",LEFT(M3719,3)="004","刚性支出",LEFT(M3719,3)="000","促发展支出")</f>
        <v>#N/A</v>
      </c>
      <c r="Z3719" s="416" t="e">
        <f t="shared" ref="Z3719:Z3782" si="292">_xlfn.IFS(LEFT(E3719,1)="3","项目支出",LEFT(E3719,1)="1","人员类支出",LEFT(E3719,1)="2","运转类支出")</f>
        <v>#N/A</v>
      </c>
      <c r="AA3719" s="416" t="str">
        <f t="shared" ref="AA3719:AA3782" si="293">LEFT(H3719,7)</f>
        <v/>
      </c>
      <c r="AB3719" s="416" t="e">
        <f t="shared" ref="AB3719:AB3782" si="294">_xlfn.IFS(LEFT(M3719,6)="003001","保工资",LEFT(M3719,6)="003002","保运转",LEFT(M3719,6)="003003","保基本民生")</f>
        <v>#N/A</v>
      </c>
      <c r="AC3719" s="416" t="e">
        <f t="shared" ref="AC3719:AC3782" si="295">IF(Z3719="项目支出","否","是")</f>
        <v>#N/A</v>
      </c>
    </row>
    <row r="3720" ht="22.5" customHeight="1" spans="1:29">
      <c r="A3720" s="421"/>
      <c r="B3720" s="422"/>
      <c r="C3720" s="422"/>
      <c r="D3720" s="421"/>
      <c r="E3720" s="421"/>
      <c r="F3720" s="421"/>
      <c r="G3720" s="421"/>
      <c r="H3720" s="421"/>
      <c r="I3720" s="421"/>
      <c r="J3720" s="421"/>
      <c r="K3720" s="421"/>
      <c r="L3720" s="421"/>
      <c r="M3720" s="421"/>
      <c r="N3720" s="426"/>
      <c r="O3720" s="426"/>
      <c r="P3720" s="427"/>
      <c r="Q3720" s="427"/>
      <c r="R3720" s="426"/>
      <c r="S3720" s="426"/>
      <c r="T3720" s="426"/>
      <c r="U3720" s="426"/>
      <c r="V3720" s="426"/>
      <c r="W3720" s="426"/>
      <c r="X3720" s="427"/>
      <c r="Y3720" s="416" t="e">
        <f t="shared" si="291"/>
        <v>#N/A</v>
      </c>
      <c r="Z3720" s="416" t="e">
        <f t="shared" si="292"/>
        <v>#N/A</v>
      </c>
      <c r="AA3720" s="416" t="str">
        <f t="shared" si="293"/>
        <v/>
      </c>
      <c r="AB3720" s="416" t="e">
        <f t="shared" si="294"/>
        <v>#N/A</v>
      </c>
      <c r="AC3720" s="416" t="e">
        <f t="shared" si="295"/>
        <v>#N/A</v>
      </c>
    </row>
    <row r="3721" ht="22.5" customHeight="1" spans="1:29">
      <c r="A3721" s="421"/>
      <c r="B3721" s="422"/>
      <c r="C3721" s="422"/>
      <c r="D3721" s="421"/>
      <c r="E3721" s="421"/>
      <c r="F3721" s="421"/>
      <c r="G3721" s="421"/>
      <c r="H3721" s="421"/>
      <c r="I3721" s="421"/>
      <c r="J3721" s="421"/>
      <c r="K3721" s="421"/>
      <c r="L3721" s="421"/>
      <c r="M3721" s="421"/>
      <c r="N3721" s="426"/>
      <c r="O3721" s="426"/>
      <c r="P3721" s="427"/>
      <c r="Q3721" s="427"/>
      <c r="R3721" s="426"/>
      <c r="S3721" s="426"/>
      <c r="T3721" s="426"/>
      <c r="U3721" s="426"/>
      <c r="V3721" s="426"/>
      <c r="W3721" s="426"/>
      <c r="X3721" s="427"/>
      <c r="Y3721" s="416" t="e">
        <f t="shared" si="291"/>
        <v>#N/A</v>
      </c>
      <c r="Z3721" s="416" t="e">
        <f t="shared" si="292"/>
        <v>#N/A</v>
      </c>
      <c r="AA3721" s="416" t="str">
        <f t="shared" si="293"/>
        <v/>
      </c>
      <c r="AB3721" s="416" t="e">
        <f t="shared" si="294"/>
        <v>#N/A</v>
      </c>
      <c r="AC3721" s="416" t="e">
        <f t="shared" si="295"/>
        <v>#N/A</v>
      </c>
    </row>
    <row r="3722" ht="22.5" customHeight="1" spans="1:29">
      <c r="A3722" s="421"/>
      <c r="B3722" s="422"/>
      <c r="C3722" s="422"/>
      <c r="D3722" s="421"/>
      <c r="E3722" s="421"/>
      <c r="F3722" s="421"/>
      <c r="G3722" s="421"/>
      <c r="H3722" s="421"/>
      <c r="I3722" s="421"/>
      <c r="J3722" s="421"/>
      <c r="K3722" s="421"/>
      <c r="L3722" s="421"/>
      <c r="M3722" s="421"/>
      <c r="N3722" s="426"/>
      <c r="O3722" s="426"/>
      <c r="P3722" s="427"/>
      <c r="Q3722" s="427"/>
      <c r="R3722" s="426"/>
      <c r="S3722" s="426"/>
      <c r="T3722" s="426"/>
      <c r="U3722" s="426"/>
      <c r="V3722" s="426"/>
      <c r="W3722" s="426"/>
      <c r="X3722" s="427"/>
      <c r="Y3722" s="416" t="e">
        <f t="shared" si="291"/>
        <v>#N/A</v>
      </c>
      <c r="Z3722" s="416" t="e">
        <f t="shared" si="292"/>
        <v>#N/A</v>
      </c>
      <c r="AA3722" s="416" t="str">
        <f t="shared" si="293"/>
        <v/>
      </c>
      <c r="AB3722" s="416" t="e">
        <f t="shared" si="294"/>
        <v>#N/A</v>
      </c>
      <c r="AC3722" s="416" t="e">
        <f t="shared" si="295"/>
        <v>#N/A</v>
      </c>
    </row>
    <row r="3723" ht="22.5" customHeight="1" spans="1:29">
      <c r="A3723" s="421"/>
      <c r="B3723" s="422"/>
      <c r="C3723" s="422"/>
      <c r="D3723" s="421"/>
      <c r="E3723" s="421"/>
      <c r="F3723" s="421"/>
      <c r="G3723" s="421"/>
      <c r="H3723" s="421"/>
      <c r="I3723" s="421"/>
      <c r="J3723" s="421"/>
      <c r="K3723" s="421"/>
      <c r="L3723" s="421"/>
      <c r="M3723" s="421"/>
      <c r="N3723" s="426"/>
      <c r="O3723" s="426"/>
      <c r="P3723" s="427"/>
      <c r="Q3723" s="427"/>
      <c r="R3723" s="426"/>
      <c r="S3723" s="426"/>
      <c r="T3723" s="426"/>
      <c r="U3723" s="426"/>
      <c r="V3723" s="426"/>
      <c r="W3723" s="426"/>
      <c r="X3723" s="427"/>
      <c r="Y3723" s="416" t="e">
        <f t="shared" si="291"/>
        <v>#N/A</v>
      </c>
      <c r="Z3723" s="416" t="e">
        <f t="shared" si="292"/>
        <v>#N/A</v>
      </c>
      <c r="AA3723" s="416" t="str">
        <f t="shared" si="293"/>
        <v/>
      </c>
      <c r="AB3723" s="416" t="e">
        <f t="shared" si="294"/>
        <v>#N/A</v>
      </c>
      <c r="AC3723" s="416" t="e">
        <f t="shared" si="295"/>
        <v>#N/A</v>
      </c>
    </row>
    <row r="3724" ht="22.5" customHeight="1" spans="1:29">
      <c r="A3724" s="421"/>
      <c r="B3724" s="422"/>
      <c r="C3724" s="422"/>
      <c r="D3724" s="421"/>
      <c r="E3724" s="421"/>
      <c r="F3724" s="421"/>
      <c r="G3724" s="421"/>
      <c r="H3724" s="421"/>
      <c r="I3724" s="421"/>
      <c r="J3724" s="421"/>
      <c r="K3724" s="421"/>
      <c r="L3724" s="421"/>
      <c r="M3724" s="421"/>
      <c r="N3724" s="426"/>
      <c r="O3724" s="426"/>
      <c r="P3724" s="427"/>
      <c r="Q3724" s="427"/>
      <c r="R3724" s="426"/>
      <c r="S3724" s="426"/>
      <c r="T3724" s="426"/>
      <c r="U3724" s="426"/>
      <c r="V3724" s="426"/>
      <c r="W3724" s="426"/>
      <c r="X3724" s="427"/>
      <c r="Y3724" s="416" t="e">
        <f t="shared" si="291"/>
        <v>#N/A</v>
      </c>
      <c r="Z3724" s="416" t="e">
        <f t="shared" si="292"/>
        <v>#N/A</v>
      </c>
      <c r="AA3724" s="416" t="str">
        <f t="shared" si="293"/>
        <v/>
      </c>
      <c r="AB3724" s="416" t="e">
        <f t="shared" si="294"/>
        <v>#N/A</v>
      </c>
      <c r="AC3724" s="416" t="e">
        <f t="shared" si="295"/>
        <v>#N/A</v>
      </c>
    </row>
    <row r="3725" ht="22.5" customHeight="1" spans="1:29">
      <c r="A3725" s="421"/>
      <c r="B3725" s="422"/>
      <c r="C3725" s="422"/>
      <c r="D3725" s="421"/>
      <c r="E3725" s="421"/>
      <c r="F3725" s="421"/>
      <c r="G3725" s="421"/>
      <c r="H3725" s="421"/>
      <c r="I3725" s="421"/>
      <c r="J3725" s="421"/>
      <c r="K3725" s="421"/>
      <c r="L3725" s="421"/>
      <c r="M3725" s="421"/>
      <c r="N3725" s="426"/>
      <c r="O3725" s="426"/>
      <c r="P3725" s="427"/>
      <c r="Q3725" s="427"/>
      <c r="R3725" s="426"/>
      <c r="S3725" s="426"/>
      <c r="T3725" s="426"/>
      <c r="U3725" s="426"/>
      <c r="V3725" s="426"/>
      <c r="W3725" s="426"/>
      <c r="X3725" s="427"/>
      <c r="Y3725" s="416" t="e">
        <f t="shared" si="291"/>
        <v>#N/A</v>
      </c>
      <c r="Z3725" s="416" t="e">
        <f t="shared" si="292"/>
        <v>#N/A</v>
      </c>
      <c r="AA3725" s="416" t="str">
        <f t="shared" si="293"/>
        <v/>
      </c>
      <c r="AB3725" s="416" t="e">
        <f t="shared" si="294"/>
        <v>#N/A</v>
      </c>
      <c r="AC3725" s="416" t="e">
        <f t="shared" si="295"/>
        <v>#N/A</v>
      </c>
    </row>
    <row r="3726" ht="22.5" customHeight="1" spans="1:29">
      <c r="A3726" s="421"/>
      <c r="B3726" s="422"/>
      <c r="C3726" s="422"/>
      <c r="D3726" s="421"/>
      <c r="E3726" s="421"/>
      <c r="F3726" s="421"/>
      <c r="G3726" s="421"/>
      <c r="H3726" s="421"/>
      <c r="I3726" s="421"/>
      <c r="J3726" s="421"/>
      <c r="K3726" s="421"/>
      <c r="L3726" s="421"/>
      <c r="M3726" s="421"/>
      <c r="N3726" s="426"/>
      <c r="O3726" s="426"/>
      <c r="P3726" s="427"/>
      <c r="Q3726" s="427"/>
      <c r="R3726" s="426"/>
      <c r="S3726" s="426"/>
      <c r="T3726" s="426"/>
      <c r="U3726" s="426"/>
      <c r="V3726" s="426"/>
      <c r="W3726" s="426"/>
      <c r="X3726" s="427"/>
      <c r="Y3726" s="416" t="e">
        <f t="shared" si="291"/>
        <v>#N/A</v>
      </c>
      <c r="Z3726" s="416" t="e">
        <f t="shared" si="292"/>
        <v>#N/A</v>
      </c>
      <c r="AA3726" s="416" t="str">
        <f t="shared" si="293"/>
        <v/>
      </c>
      <c r="AB3726" s="416" t="e">
        <f t="shared" si="294"/>
        <v>#N/A</v>
      </c>
      <c r="AC3726" s="416" t="e">
        <f t="shared" si="295"/>
        <v>#N/A</v>
      </c>
    </row>
    <row r="3727" ht="22.5" customHeight="1" spans="1:29">
      <c r="A3727" s="421"/>
      <c r="B3727" s="422"/>
      <c r="C3727" s="422"/>
      <c r="D3727" s="421"/>
      <c r="E3727" s="421"/>
      <c r="F3727" s="421"/>
      <c r="G3727" s="421"/>
      <c r="H3727" s="421"/>
      <c r="I3727" s="421"/>
      <c r="J3727" s="421"/>
      <c r="K3727" s="421"/>
      <c r="L3727" s="421"/>
      <c r="M3727" s="421"/>
      <c r="N3727" s="426"/>
      <c r="O3727" s="426"/>
      <c r="P3727" s="427"/>
      <c r="Q3727" s="427"/>
      <c r="R3727" s="426"/>
      <c r="S3727" s="426"/>
      <c r="T3727" s="426"/>
      <c r="U3727" s="426"/>
      <c r="V3727" s="426"/>
      <c r="W3727" s="426"/>
      <c r="X3727" s="427"/>
      <c r="Y3727" s="416" t="e">
        <f t="shared" si="291"/>
        <v>#N/A</v>
      </c>
      <c r="Z3727" s="416" t="e">
        <f t="shared" si="292"/>
        <v>#N/A</v>
      </c>
      <c r="AA3727" s="416" t="str">
        <f t="shared" si="293"/>
        <v/>
      </c>
      <c r="AB3727" s="416" t="e">
        <f t="shared" si="294"/>
        <v>#N/A</v>
      </c>
      <c r="AC3727" s="416" t="e">
        <f t="shared" si="295"/>
        <v>#N/A</v>
      </c>
    </row>
    <row r="3728" ht="22.5" customHeight="1" spans="1:29">
      <c r="A3728" s="421"/>
      <c r="B3728" s="422"/>
      <c r="C3728" s="422"/>
      <c r="D3728" s="421"/>
      <c r="E3728" s="421"/>
      <c r="F3728" s="421"/>
      <c r="G3728" s="421"/>
      <c r="H3728" s="421"/>
      <c r="I3728" s="421"/>
      <c r="J3728" s="421"/>
      <c r="K3728" s="421"/>
      <c r="L3728" s="421"/>
      <c r="M3728" s="421"/>
      <c r="N3728" s="426"/>
      <c r="O3728" s="426"/>
      <c r="P3728" s="427"/>
      <c r="Q3728" s="427"/>
      <c r="R3728" s="426"/>
      <c r="S3728" s="426"/>
      <c r="T3728" s="426"/>
      <c r="U3728" s="426"/>
      <c r="V3728" s="426"/>
      <c r="W3728" s="426"/>
      <c r="X3728" s="427"/>
      <c r="Y3728" s="416" t="e">
        <f t="shared" si="291"/>
        <v>#N/A</v>
      </c>
      <c r="Z3728" s="416" t="e">
        <f t="shared" si="292"/>
        <v>#N/A</v>
      </c>
      <c r="AA3728" s="416" t="str">
        <f t="shared" si="293"/>
        <v/>
      </c>
      <c r="AB3728" s="416" t="e">
        <f t="shared" si="294"/>
        <v>#N/A</v>
      </c>
      <c r="AC3728" s="416" t="e">
        <f t="shared" si="295"/>
        <v>#N/A</v>
      </c>
    </row>
    <row r="3729" ht="22.5" customHeight="1" spans="1:29">
      <c r="A3729" s="421"/>
      <c r="B3729" s="422"/>
      <c r="C3729" s="422"/>
      <c r="D3729" s="421"/>
      <c r="E3729" s="421"/>
      <c r="F3729" s="421"/>
      <c r="G3729" s="421"/>
      <c r="H3729" s="421"/>
      <c r="I3729" s="421"/>
      <c r="J3729" s="421"/>
      <c r="K3729" s="421"/>
      <c r="L3729" s="421"/>
      <c r="M3729" s="421"/>
      <c r="N3729" s="426"/>
      <c r="O3729" s="426"/>
      <c r="P3729" s="427"/>
      <c r="Q3729" s="427"/>
      <c r="R3729" s="426"/>
      <c r="S3729" s="426"/>
      <c r="T3729" s="426"/>
      <c r="U3729" s="426"/>
      <c r="V3729" s="426"/>
      <c r="W3729" s="426"/>
      <c r="X3729" s="427"/>
      <c r="Y3729" s="416" t="e">
        <f t="shared" si="291"/>
        <v>#N/A</v>
      </c>
      <c r="Z3729" s="416" t="e">
        <f t="shared" si="292"/>
        <v>#N/A</v>
      </c>
      <c r="AA3729" s="416" t="str">
        <f t="shared" si="293"/>
        <v/>
      </c>
      <c r="AB3729" s="416" t="e">
        <f t="shared" si="294"/>
        <v>#N/A</v>
      </c>
      <c r="AC3729" s="416" t="e">
        <f t="shared" si="295"/>
        <v>#N/A</v>
      </c>
    </row>
    <row r="3730" ht="22.5" customHeight="1" spans="1:29">
      <c r="A3730" s="421"/>
      <c r="B3730" s="422"/>
      <c r="C3730" s="422"/>
      <c r="D3730" s="421"/>
      <c r="E3730" s="421"/>
      <c r="F3730" s="421"/>
      <c r="G3730" s="421"/>
      <c r="H3730" s="421"/>
      <c r="I3730" s="421"/>
      <c r="J3730" s="421"/>
      <c r="K3730" s="421"/>
      <c r="L3730" s="421"/>
      <c r="M3730" s="421"/>
      <c r="N3730" s="426"/>
      <c r="O3730" s="426"/>
      <c r="P3730" s="427"/>
      <c r="Q3730" s="427"/>
      <c r="R3730" s="426"/>
      <c r="S3730" s="426"/>
      <c r="T3730" s="426"/>
      <c r="U3730" s="426"/>
      <c r="V3730" s="426"/>
      <c r="W3730" s="426"/>
      <c r="X3730" s="427"/>
      <c r="Y3730" s="416" t="e">
        <f t="shared" si="291"/>
        <v>#N/A</v>
      </c>
      <c r="Z3730" s="416" t="e">
        <f t="shared" si="292"/>
        <v>#N/A</v>
      </c>
      <c r="AA3730" s="416" t="str">
        <f t="shared" si="293"/>
        <v/>
      </c>
      <c r="AB3730" s="416" t="e">
        <f t="shared" si="294"/>
        <v>#N/A</v>
      </c>
      <c r="AC3730" s="416" t="e">
        <f t="shared" si="295"/>
        <v>#N/A</v>
      </c>
    </row>
    <row r="3731" ht="22.5" customHeight="1" spans="1:29">
      <c r="A3731" s="421"/>
      <c r="B3731" s="422"/>
      <c r="C3731" s="422"/>
      <c r="D3731" s="421"/>
      <c r="E3731" s="421"/>
      <c r="F3731" s="421"/>
      <c r="G3731" s="421"/>
      <c r="H3731" s="421"/>
      <c r="I3731" s="421"/>
      <c r="J3731" s="421"/>
      <c r="K3731" s="421"/>
      <c r="L3731" s="421"/>
      <c r="M3731" s="421"/>
      <c r="N3731" s="426"/>
      <c r="O3731" s="426"/>
      <c r="P3731" s="427"/>
      <c r="Q3731" s="427"/>
      <c r="R3731" s="426"/>
      <c r="S3731" s="426"/>
      <c r="T3731" s="426"/>
      <c r="U3731" s="426"/>
      <c r="V3731" s="426"/>
      <c r="W3731" s="426"/>
      <c r="X3731" s="427"/>
      <c r="Y3731" s="416" t="e">
        <f t="shared" si="291"/>
        <v>#N/A</v>
      </c>
      <c r="Z3731" s="416" t="e">
        <f t="shared" si="292"/>
        <v>#N/A</v>
      </c>
      <c r="AA3731" s="416" t="str">
        <f t="shared" si="293"/>
        <v/>
      </c>
      <c r="AB3731" s="416" t="e">
        <f t="shared" si="294"/>
        <v>#N/A</v>
      </c>
      <c r="AC3731" s="416" t="e">
        <f t="shared" si="295"/>
        <v>#N/A</v>
      </c>
    </row>
    <row r="3732" ht="22.5" customHeight="1" spans="1:29">
      <c r="A3732" s="421"/>
      <c r="B3732" s="422"/>
      <c r="C3732" s="422"/>
      <c r="D3732" s="421"/>
      <c r="E3732" s="421"/>
      <c r="F3732" s="421"/>
      <c r="G3732" s="421"/>
      <c r="H3732" s="421"/>
      <c r="I3732" s="421"/>
      <c r="J3732" s="421"/>
      <c r="K3732" s="421"/>
      <c r="L3732" s="421"/>
      <c r="M3732" s="421"/>
      <c r="N3732" s="426"/>
      <c r="O3732" s="426"/>
      <c r="P3732" s="427"/>
      <c r="Q3732" s="427"/>
      <c r="R3732" s="426"/>
      <c r="S3732" s="426"/>
      <c r="T3732" s="426"/>
      <c r="U3732" s="426"/>
      <c r="V3732" s="426"/>
      <c r="W3732" s="426"/>
      <c r="X3732" s="427"/>
      <c r="Y3732" s="416" t="e">
        <f t="shared" si="291"/>
        <v>#N/A</v>
      </c>
      <c r="Z3732" s="416" t="e">
        <f t="shared" si="292"/>
        <v>#N/A</v>
      </c>
      <c r="AA3732" s="416" t="str">
        <f t="shared" si="293"/>
        <v/>
      </c>
      <c r="AB3732" s="416" t="e">
        <f t="shared" si="294"/>
        <v>#N/A</v>
      </c>
      <c r="AC3732" s="416" t="e">
        <f t="shared" si="295"/>
        <v>#N/A</v>
      </c>
    </row>
    <row r="3733" ht="22.5" customHeight="1" spans="1:29">
      <c r="A3733" s="421"/>
      <c r="B3733" s="422"/>
      <c r="C3733" s="422"/>
      <c r="D3733" s="421"/>
      <c r="E3733" s="421"/>
      <c r="F3733" s="421"/>
      <c r="G3733" s="421"/>
      <c r="H3733" s="421"/>
      <c r="I3733" s="421"/>
      <c r="J3733" s="421"/>
      <c r="K3733" s="421"/>
      <c r="L3733" s="421"/>
      <c r="M3733" s="421"/>
      <c r="N3733" s="426"/>
      <c r="O3733" s="426"/>
      <c r="P3733" s="427"/>
      <c r="Q3733" s="427"/>
      <c r="R3733" s="426"/>
      <c r="S3733" s="426"/>
      <c r="T3733" s="426"/>
      <c r="U3733" s="426"/>
      <c r="V3733" s="426"/>
      <c r="W3733" s="426"/>
      <c r="X3733" s="427"/>
      <c r="Y3733" s="416" t="e">
        <f t="shared" si="291"/>
        <v>#N/A</v>
      </c>
      <c r="Z3733" s="416" t="e">
        <f t="shared" si="292"/>
        <v>#N/A</v>
      </c>
      <c r="AA3733" s="416" t="str">
        <f t="shared" si="293"/>
        <v/>
      </c>
      <c r="AB3733" s="416" t="e">
        <f t="shared" si="294"/>
        <v>#N/A</v>
      </c>
      <c r="AC3733" s="416" t="e">
        <f t="shared" si="295"/>
        <v>#N/A</v>
      </c>
    </row>
    <row r="3734" ht="22.5" customHeight="1" spans="1:29">
      <c r="A3734" s="421"/>
      <c r="B3734" s="422"/>
      <c r="C3734" s="422"/>
      <c r="D3734" s="421"/>
      <c r="E3734" s="421"/>
      <c r="F3734" s="421"/>
      <c r="G3734" s="421"/>
      <c r="H3734" s="421"/>
      <c r="I3734" s="421"/>
      <c r="J3734" s="421"/>
      <c r="K3734" s="421"/>
      <c r="L3734" s="421"/>
      <c r="M3734" s="421"/>
      <c r="N3734" s="426"/>
      <c r="O3734" s="426"/>
      <c r="P3734" s="427"/>
      <c r="Q3734" s="427"/>
      <c r="R3734" s="426"/>
      <c r="S3734" s="426"/>
      <c r="T3734" s="426"/>
      <c r="U3734" s="426"/>
      <c r="V3734" s="426"/>
      <c r="W3734" s="426"/>
      <c r="X3734" s="427"/>
      <c r="Y3734" s="416" t="e">
        <f t="shared" si="291"/>
        <v>#N/A</v>
      </c>
      <c r="Z3734" s="416" t="e">
        <f t="shared" si="292"/>
        <v>#N/A</v>
      </c>
      <c r="AA3734" s="416" t="str">
        <f t="shared" si="293"/>
        <v/>
      </c>
      <c r="AB3734" s="416" t="e">
        <f t="shared" si="294"/>
        <v>#N/A</v>
      </c>
      <c r="AC3734" s="416" t="e">
        <f t="shared" si="295"/>
        <v>#N/A</v>
      </c>
    </row>
    <row r="3735" ht="22.5" customHeight="1" spans="1:29">
      <c r="A3735" s="421"/>
      <c r="B3735" s="422"/>
      <c r="C3735" s="422"/>
      <c r="D3735" s="421"/>
      <c r="E3735" s="421"/>
      <c r="F3735" s="421"/>
      <c r="G3735" s="421"/>
      <c r="H3735" s="421"/>
      <c r="I3735" s="421"/>
      <c r="J3735" s="421"/>
      <c r="K3735" s="421"/>
      <c r="L3735" s="421"/>
      <c r="M3735" s="421"/>
      <c r="N3735" s="426"/>
      <c r="O3735" s="426"/>
      <c r="P3735" s="427"/>
      <c r="Q3735" s="427"/>
      <c r="R3735" s="426"/>
      <c r="S3735" s="426"/>
      <c r="T3735" s="426"/>
      <c r="U3735" s="426"/>
      <c r="V3735" s="426"/>
      <c r="W3735" s="426"/>
      <c r="X3735" s="427"/>
      <c r="Y3735" s="416" t="e">
        <f t="shared" si="291"/>
        <v>#N/A</v>
      </c>
      <c r="Z3735" s="416" t="e">
        <f t="shared" si="292"/>
        <v>#N/A</v>
      </c>
      <c r="AA3735" s="416" t="str">
        <f t="shared" si="293"/>
        <v/>
      </c>
      <c r="AB3735" s="416" t="e">
        <f t="shared" si="294"/>
        <v>#N/A</v>
      </c>
      <c r="AC3735" s="416" t="e">
        <f t="shared" si="295"/>
        <v>#N/A</v>
      </c>
    </row>
    <row r="3736" ht="22.5" customHeight="1" spans="1:29">
      <c r="A3736" s="421"/>
      <c r="B3736" s="422"/>
      <c r="C3736" s="422"/>
      <c r="D3736" s="421"/>
      <c r="E3736" s="421"/>
      <c r="F3736" s="421"/>
      <c r="G3736" s="421"/>
      <c r="H3736" s="421"/>
      <c r="I3736" s="421"/>
      <c r="J3736" s="421"/>
      <c r="K3736" s="421"/>
      <c r="L3736" s="421"/>
      <c r="M3736" s="421"/>
      <c r="N3736" s="426"/>
      <c r="O3736" s="426"/>
      <c r="P3736" s="427"/>
      <c r="Q3736" s="427"/>
      <c r="R3736" s="426"/>
      <c r="S3736" s="426"/>
      <c r="T3736" s="426"/>
      <c r="U3736" s="426"/>
      <c r="V3736" s="426"/>
      <c r="W3736" s="426"/>
      <c r="X3736" s="427"/>
      <c r="Y3736" s="416" t="e">
        <f t="shared" si="291"/>
        <v>#N/A</v>
      </c>
      <c r="Z3736" s="416" t="e">
        <f t="shared" si="292"/>
        <v>#N/A</v>
      </c>
      <c r="AA3736" s="416" t="str">
        <f t="shared" si="293"/>
        <v/>
      </c>
      <c r="AB3736" s="416" t="e">
        <f t="shared" si="294"/>
        <v>#N/A</v>
      </c>
      <c r="AC3736" s="416" t="e">
        <f t="shared" si="295"/>
        <v>#N/A</v>
      </c>
    </row>
    <row r="3737" ht="22.5" customHeight="1" spans="1:29">
      <c r="A3737" s="421"/>
      <c r="B3737" s="422"/>
      <c r="C3737" s="422"/>
      <c r="D3737" s="421"/>
      <c r="E3737" s="421"/>
      <c r="F3737" s="421"/>
      <c r="G3737" s="421"/>
      <c r="H3737" s="421"/>
      <c r="I3737" s="421"/>
      <c r="J3737" s="421"/>
      <c r="K3737" s="421"/>
      <c r="L3737" s="421"/>
      <c r="M3737" s="421"/>
      <c r="N3737" s="426"/>
      <c r="O3737" s="426"/>
      <c r="P3737" s="427"/>
      <c r="Q3737" s="427"/>
      <c r="R3737" s="426"/>
      <c r="S3737" s="426"/>
      <c r="T3737" s="426"/>
      <c r="U3737" s="426"/>
      <c r="V3737" s="426"/>
      <c r="W3737" s="426"/>
      <c r="X3737" s="427"/>
      <c r="Y3737" s="416" t="e">
        <f t="shared" si="291"/>
        <v>#N/A</v>
      </c>
      <c r="Z3737" s="416" t="e">
        <f t="shared" si="292"/>
        <v>#N/A</v>
      </c>
      <c r="AA3737" s="416" t="str">
        <f t="shared" si="293"/>
        <v/>
      </c>
      <c r="AB3737" s="416" t="e">
        <f t="shared" si="294"/>
        <v>#N/A</v>
      </c>
      <c r="AC3737" s="416" t="e">
        <f t="shared" si="295"/>
        <v>#N/A</v>
      </c>
    </row>
    <row r="3738" ht="22.5" customHeight="1" spans="1:29">
      <c r="A3738" s="421"/>
      <c r="B3738" s="422"/>
      <c r="C3738" s="422"/>
      <c r="D3738" s="421"/>
      <c r="E3738" s="421"/>
      <c r="F3738" s="421"/>
      <c r="G3738" s="421"/>
      <c r="H3738" s="421"/>
      <c r="I3738" s="421"/>
      <c r="J3738" s="421"/>
      <c r="K3738" s="421"/>
      <c r="L3738" s="421"/>
      <c r="M3738" s="421"/>
      <c r="N3738" s="426"/>
      <c r="O3738" s="426"/>
      <c r="P3738" s="427"/>
      <c r="Q3738" s="427"/>
      <c r="R3738" s="426"/>
      <c r="S3738" s="426"/>
      <c r="T3738" s="426"/>
      <c r="U3738" s="426"/>
      <c r="V3738" s="426"/>
      <c r="W3738" s="426"/>
      <c r="X3738" s="427"/>
      <c r="Y3738" s="416" t="e">
        <f t="shared" si="291"/>
        <v>#N/A</v>
      </c>
      <c r="Z3738" s="416" t="e">
        <f t="shared" si="292"/>
        <v>#N/A</v>
      </c>
      <c r="AA3738" s="416" t="str">
        <f t="shared" si="293"/>
        <v/>
      </c>
      <c r="AB3738" s="416" t="e">
        <f t="shared" si="294"/>
        <v>#N/A</v>
      </c>
      <c r="AC3738" s="416" t="e">
        <f t="shared" si="295"/>
        <v>#N/A</v>
      </c>
    </row>
    <row r="3739" ht="22.5" customHeight="1" spans="1:29">
      <c r="A3739" s="421"/>
      <c r="B3739" s="422"/>
      <c r="C3739" s="422"/>
      <c r="D3739" s="421"/>
      <c r="E3739" s="421"/>
      <c r="F3739" s="421"/>
      <c r="G3739" s="421"/>
      <c r="H3739" s="421"/>
      <c r="I3739" s="421"/>
      <c r="J3739" s="421"/>
      <c r="K3739" s="421"/>
      <c r="L3739" s="421"/>
      <c r="M3739" s="421"/>
      <c r="N3739" s="426"/>
      <c r="O3739" s="426"/>
      <c r="P3739" s="427"/>
      <c r="Q3739" s="427"/>
      <c r="R3739" s="426"/>
      <c r="S3739" s="426"/>
      <c r="T3739" s="426"/>
      <c r="U3739" s="426"/>
      <c r="V3739" s="426"/>
      <c r="W3739" s="426"/>
      <c r="X3739" s="427"/>
      <c r="Y3739" s="416" t="e">
        <f t="shared" si="291"/>
        <v>#N/A</v>
      </c>
      <c r="Z3739" s="416" t="e">
        <f t="shared" si="292"/>
        <v>#N/A</v>
      </c>
      <c r="AA3739" s="416" t="str">
        <f t="shared" si="293"/>
        <v/>
      </c>
      <c r="AB3739" s="416" t="e">
        <f t="shared" si="294"/>
        <v>#N/A</v>
      </c>
      <c r="AC3739" s="416" t="e">
        <f t="shared" si="295"/>
        <v>#N/A</v>
      </c>
    </row>
    <row r="3740" ht="22.5" customHeight="1" spans="1:29">
      <c r="A3740" s="421"/>
      <c r="B3740" s="422"/>
      <c r="C3740" s="422"/>
      <c r="D3740" s="421"/>
      <c r="E3740" s="421"/>
      <c r="F3740" s="421"/>
      <c r="G3740" s="421"/>
      <c r="H3740" s="421"/>
      <c r="I3740" s="421"/>
      <c r="J3740" s="421"/>
      <c r="K3740" s="421"/>
      <c r="L3740" s="421"/>
      <c r="M3740" s="421"/>
      <c r="N3740" s="426"/>
      <c r="O3740" s="426"/>
      <c r="P3740" s="427"/>
      <c r="Q3740" s="427"/>
      <c r="R3740" s="426"/>
      <c r="S3740" s="426"/>
      <c r="T3740" s="426"/>
      <c r="U3740" s="426"/>
      <c r="V3740" s="426"/>
      <c r="W3740" s="426"/>
      <c r="X3740" s="427"/>
      <c r="Y3740" s="416" t="e">
        <f t="shared" si="291"/>
        <v>#N/A</v>
      </c>
      <c r="Z3740" s="416" t="e">
        <f t="shared" si="292"/>
        <v>#N/A</v>
      </c>
      <c r="AA3740" s="416" t="str">
        <f t="shared" si="293"/>
        <v/>
      </c>
      <c r="AB3740" s="416" t="e">
        <f t="shared" si="294"/>
        <v>#N/A</v>
      </c>
      <c r="AC3740" s="416" t="e">
        <f t="shared" si="295"/>
        <v>#N/A</v>
      </c>
    </row>
    <row r="3741" ht="22.5" customHeight="1" spans="1:29">
      <c r="A3741" s="421"/>
      <c r="B3741" s="422"/>
      <c r="C3741" s="422"/>
      <c r="D3741" s="421"/>
      <c r="E3741" s="421"/>
      <c r="F3741" s="421"/>
      <c r="G3741" s="421"/>
      <c r="H3741" s="421"/>
      <c r="I3741" s="421"/>
      <c r="J3741" s="421"/>
      <c r="K3741" s="421"/>
      <c r="L3741" s="421"/>
      <c r="M3741" s="421"/>
      <c r="N3741" s="426"/>
      <c r="O3741" s="426"/>
      <c r="P3741" s="427"/>
      <c r="Q3741" s="427"/>
      <c r="R3741" s="426"/>
      <c r="S3741" s="426"/>
      <c r="T3741" s="426"/>
      <c r="U3741" s="426"/>
      <c r="V3741" s="426"/>
      <c r="W3741" s="426"/>
      <c r="X3741" s="427"/>
      <c r="Y3741" s="416" t="e">
        <f t="shared" si="291"/>
        <v>#N/A</v>
      </c>
      <c r="Z3741" s="416" t="e">
        <f t="shared" si="292"/>
        <v>#N/A</v>
      </c>
      <c r="AA3741" s="416" t="str">
        <f t="shared" si="293"/>
        <v/>
      </c>
      <c r="AB3741" s="416" t="e">
        <f t="shared" si="294"/>
        <v>#N/A</v>
      </c>
      <c r="AC3741" s="416" t="e">
        <f t="shared" si="295"/>
        <v>#N/A</v>
      </c>
    </row>
    <row r="3742" ht="22.5" customHeight="1" spans="1:29">
      <c r="A3742" s="421"/>
      <c r="B3742" s="422"/>
      <c r="C3742" s="422"/>
      <c r="D3742" s="421"/>
      <c r="E3742" s="421"/>
      <c r="F3742" s="421"/>
      <c r="G3742" s="421"/>
      <c r="H3742" s="421"/>
      <c r="I3742" s="421"/>
      <c r="J3742" s="421"/>
      <c r="K3742" s="421"/>
      <c r="L3742" s="421"/>
      <c r="M3742" s="421"/>
      <c r="N3742" s="426"/>
      <c r="O3742" s="426"/>
      <c r="P3742" s="427"/>
      <c r="Q3742" s="427"/>
      <c r="R3742" s="426"/>
      <c r="S3742" s="426"/>
      <c r="T3742" s="426"/>
      <c r="U3742" s="426"/>
      <c r="V3742" s="426"/>
      <c r="W3742" s="426"/>
      <c r="X3742" s="427"/>
      <c r="Y3742" s="416" t="e">
        <f t="shared" si="291"/>
        <v>#N/A</v>
      </c>
      <c r="Z3742" s="416" t="e">
        <f t="shared" si="292"/>
        <v>#N/A</v>
      </c>
      <c r="AA3742" s="416" t="str">
        <f t="shared" si="293"/>
        <v/>
      </c>
      <c r="AB3742" s="416" t="e">
        <f t="shared" si="294"/>
        <v>#N/A</v>
      </c>
      <c r="AC3742" s="416" t="e">
        <f t="shared" si="295"/>
        <v>#N/A</v>
      </c>
    </row>
    <row r="3743" ht="22.5" customHeight="1" spans="1:29">
      <c r="A3743" s="421"/>
      <c r="B3743" s="422"/>
      <c r="C3743" s="422"/>
      <c r="D3743" s="421"/>
      <c r="E3743" s="421"/>
      <c r="F3743" s="421"/>
      <c r="G3743" s="421"/>
      <c r="H3743" s="421"/>
      <c r="I3743" s="421"/>
      <c r="J3743" s="421"/>
      <c r="K3743" s="421"/>
      <c r="L3743" s="421"/>
      <c r="M3743" s="421"/>
      <c r="N3743" s="426"/>
      <c r="O3743" s="426"/>
      <c r="P3743" s="427"/>
      <c r="Q3743" s="427"/>
      <c r="R3743" s="426"/>
      <c r="S3743" s="426"/>
      <c r="T3743" s="426"/>
      <c r="U3743" s="426"/>
      <c r="V3743" s="426"/>
      <c r="W3743" s="426"/>
      <c r="X3743" s="427"/>
      <c r="Y3743" s="416" t="e">
        <f t="shared" si="291"/>
        <v>#N/A</v>
      </c>
      <c r="Z3743" s="416" t="e">
        <f t="shared" si="292"/>
        <v>#N/A</v>
      </c>
      <c r="AA3743" s="416" t="str">
        <f t="shared" si="293"/>
        <v/>
      </c>
      <c r="AB3743" s="416" t="e">
        <f t="shared" si="294"/>
        <v>#N/A</v>
      </c>
      <c r="AC3743" s="416" t="e">
        <f t="shared" si="295"/>
        <v>#N/A</v>
      </c>
    </row>
    <row r="3744" ht="22.5" customHeight="1" spans="1:29">
      <c r="A3744" s="421"/>
      <c r="B3744" s="422"/>
      <c r="C3744" s="422"/>
      <c r="D3744" s="421"/>
      <c r="E3744" s="421"/>
      <c r="F3744" s="421"/>
      <c r="G3744" s="421"/>
      <c r="H3744" s="421"/>
      <c r="I3744" s="421"/>
      <c r="J3744" s="421"/>
      <c r="K3744" s="421"/>
      <c r="L3744" s="421"/>
      <c r="M3744" s="421"/>
      <c r="N3744" s="426"/>
      <c r="O3744" s="426"/>
      <c r="P3744" s="427"/>
      <c r="Q3744" s="427"/>
      <c r="R3744" s="426"/>
      <c r="S3744" s="426"/>
      <c r="T3744" s="426"/>
      <c r="U3744" s="426"/>
      <c r="V3744" s="426"/>
      <c r="W3744" s="426"/>
      <c r="X3744" s="427"/>
      <c r="Y3744" s="416" t="e">
        <f t="shared" si="291"/>
        <v>#N/A</v>
      </c>
      <c r="Z3744" s="416" t="e">
        <f t="shared" si="292"/>
        <v>#N/A</v>
      </c>
      <c r="AA3744" s="416" t="str">
        <f t="shared" si="293"/>
        <v/>
      </c>
      <c r="AB3744" s="416" t="e">
        <f t="shared" si="294"/>
        <v>#N/A</v>
      </c>
      <c r="AC3744" s="416" t="e">
        <f t="shared" si="295"/>
        <v>#N/A</v>
      </c>
    </row>
    <row r="3745" ht="22.5" customHeight="1" spans="1:29">
      <c r="A3745" s="421"/>
      <c r="B3745" s="422"/>
      <c r="C3745" s="422"/>
      <c r="D3745" s="421"/>
      <c r="E3745" s="421"/>
      <c r="F3745" s="421"/>
      <c r="G3745" s="421"/>
      <c r="H3745" s="421"/>
      <c r="I3745" s="421"/>
      <c r="J3745" s="421"/>
      <c r="K3745" s="421"/>
      <c r="L3745" s="421"/>
      <c r="M3745" s="421"/>
      <c r="N3745" s="426"/>
      <c r="O3745" s="426"/>
      <c r="P3745" s="427"/>
      <c r="Q3745" s="427"/>
      <c r="R3745" s="426"/>
      <c r="S3745" s="426"/>
      <c r="T3745" s="426"/>
      <c r="U3745" s="426"/>
      <c r="V3745" s="426"/>
      <c r="W3745" s="426"/>
      <c r="X3745" s="427"/>
      <c r="Y3745" s="416" t="e">
        <f t="shared" si="291"/>
        <v>#N/A</v>
      </c>
      <c r="Z3745" s="416" t="e">
        <f t="shared" si="292"/>
        <v>#N/A</v>
      </c>
      <c r="AA3745" s="416" t="str">
        <f t="shared" si="293"/>
        <v/>
      </c>
      <c r="AB3745" s="416" t="e">
        <f t="shared" si="294"/>
        <v>#N/A</v>
      </c>
      <c r="AC3745" s="416" t="e">
        <f t="shared" si="295"/>
        <v>#N/A</v>
      </c>
    </row>
    <row r="3746" ht="22.5" customHeight="1" spans="1:29">
      <c r="A3746" s="421"/>
      <c r="B3746" s="422"/>
      <c r="C3746" s="422"/>
      <c r="D3746" s="421"/>
      <c r="E3746" s="421"/>
      <c r="F3746" s="421"/>
      <c r="G3746" s="421"/>
      <c r="H3746" s="421"/>
      <c r="I3746" s="421"/>
      <c r="J3746" s="421"/>
      <c r="K3746" s="421"/>
      <c r="L3746" s="421"/>
      <c r="M3746" s="421"/>
      <c r="N3746" s="426"/>
      <c r="O3746" s="426"/>
      <c r="P3746" s="427"/>
      <c r="Q3746" s="427"/>
      <c r="R3746" s="426"/>
      <c r="S3746" s="426"/>
      <c r="T3746" s="426"/>
      <c r="U3746" s="426"/>
      <c r="V3746" s="426"/>
      <c r="W3746" s="426"/>
      <c r="X3746" s="427"/>
      <c r="Y3746" s="416" t="e">
        <f t="shared" si="291"/>
        <v>#N/A</v>
      </c>
      <c r="Z3746" s="416" t="e">
        <f t="shared" si="292"/>
        <v>#N/A</v>
      </c>
      <c r="AA3746" s="416" t="str">
        <f t="shared" si="293"/>
        <v/>
      </c>
      <c r="AB3746" s="416" t="e">
        <f t="shared" si="294"/>
        <v>#N/A</v>
      </c>
      <c r="AC3746" s="416" t="e">
        <f t="shared" si="295"/>
        <v>#N/A</v>
      </c>
    </row>
    <row r="3747" ht="22.5" customHeight="1" spans="1:29">
      <c r="A3747" s="421"/>
      <c r="B3747" s="422"/>
      <c r="C3747" s="422"/>
      <c r="D3747" s="421"/>
      <c r="E3747" s="421"/>
      <c r="F3747" s="421"/>
      <c r="G3747" s="421"/>
      <c r="H3747" s="421"/>
      <c r="I3747" s="421"/>
      <c r="J3747" s="421"/>
      <c r="K3747" s="421"/>
      <c r="L3747" s="421"/>
      <c r="M3747" s="421"/>
      <c r="N3747" s="426"/>
      <c r="O3747" s="426"/>
      <c r="P3747" s="427"/>
      <c r="Q3747" s="427"/>
      <c r="R3747" s="426"/>
      <c r="S3747" s="426"/>
      <c r="T3747" s="426"/>
      <c r="U3747" s="426"/>
      <c r="V3747" s="426"/>
      <c r="W3747" s="426"/>
      <c r="X3747" s="427"/>
      <c r="Y3747" s="416" t="e">
        <f t="shared" si="291"/>
        <v>#N/A</v>
      </c>
      <c r="Z3747" s="416" t="e">
        <f t="shared" si="292"/>
        <v>#N/A</v>
      </c>
      <c r="AA3747" s="416" t="str">
        <f t="shared" si="293"/>
        <v/>
      </c>
      <c r="AB3747" s="416" t="e">
        <f t="shared" si="294"/>
        <v>#N/A</v>
      </c>
      <c r="AC3747" s="416" t="e">
        <f t="shared" si="295"/>
        <v>#N/A</v>
      </c>
    </row>
    <row r="3748" ht="22.5" customHeight="1" spans="1:29">
      <c r="A3748" s="421"/>
      <c r="B3748" s="422"/>
      <c r="C3748" s="422"/>
      <c r="D3748" s="421"/>
      <c r="E3748" s="421"/>
      <c r="F3748" s="421"/>
      <c r="G3748" s="421"/>
      <c r="H3748" s="421"/>
      <c r="I3748" s="421"/>
      <c r="J3748" s="421"/>
      <c r="K3748" s="421"/>
      <c r="L3748" s="421"/>
      <c r="M3748" s="421"/>
      <c r="N3748" s="426"/>
      <c r="O3748" s="426"/>
      <c r="P3748" s="427"/>
      <c r="Q3748" s="427"/>
      <c r="R3748" s="426"/>
      <c r="S3748" s="426"/>
      <c r="T3748" s="426"/>
      <c r="U3748" s="426"/>
      <c r="V3748" s="426"/>
      <c r="W3748" s="426"/>
      <c r="X3748" s="427"/>
      <c r="Y3748" s="416" t="e">
        <f t="shared" si="291"/>
        <v>#N/A</v>
      </c>
      <c r="Z3748" s="416" t="e">
        <f t="shared" si="292"/>
        <v>#N/A</v>
      </c>
      <c r="AA3748" s="416" t="str">
        <f t="shared" si="293"/>
        <v/>
      </c>
      <c r="AB3748" s="416" t="e">
        <f t="shared" si="294"/>
        <v>#N/A</v>
      </c>
      <c r="AC3748" s="416" t="e">
        <f t="shared" si="295"/>
        <v>#N/A</v>
      </c>
    </row>
    <row r="3749" ht="22.5" customHeight="1" spans="1:29">
      <c r="A3749" s="421"/>
      <c r="B3749" s="422"/>
      <c r="C3749" s="422"/>
      <c r="D3749" s="421"/>
      <c r="E3749" s="421"/>
      <c r="F3749" s="421"/>
      <c r="G3749" s="421"/>
      <c r="H3749" s="421"/>
      <c r="I3749" s="421"/>
      <c r="J3749" s="421"/>
      <c r="K3749" s="421"/>
      <c r="L3749" s="421"/>
      <c r="M3749" s="421"/>
      <c r="N3749" s="426"/>
      <c r="O3749" s="426"/>
      <c r="P3749" s="427"/>
      <c r="Q3749" s="427"/>
      <c r="R3749" s="426"/>
      <c r="S3749" s="426"/>
      <c r="T3749" s="426"/>
      <c r="U3749" s="426"/>
      <c r="V3749" s="426"/>
      <c r="W3749" s="426"/>
      <c r="X3749" s="427"/>
      <c r="Y3749" s="416" t="e">
        <f t="shared" si="291"/>
        <v>#N/A</v>
      </c>
      <c r="Z3749" s="416" t="e">
        <f t="shared" si="292"/>
        <v>#N/A</v>
      </c>
      <c r="AA3749" s="416" t="str">
        <f t="shared" si="293"/>
        <v/>
      </c>
      <c r="AB3749" s="416" t="e">
        <f t="shared" si="294"/>
        <v>#N/A</v>
      </c>
      <c r="AC3749" s="416" t="e">
        <f t="shared" si="295"/>
        <v>#N/A</v>
      </c>
    </row>
    <row r="3750" ht="22.5" customHeight="1" spans="1:29">
      <c r="A3750" s="421"/>
      <c r="B3750" s="422"/>
      <c r="C3750" s="422"/>
      <c r="D3750" s="421"/>
      <c r="E3750" s="421"/>
      <c r="F3750" s="421"/>
      <c r="G3750" s="421"/>
      <c r="H3750" s="421"/>
      <c r="I3750" s="421"/>
      <c r="J3750" s="421"/>
      <c r="K3750" s="421"/>
      <c r="L3750" s="421"/>
      <c r="M3750" s="421"/>
      <c r="N3750" s="426"/>
      <c r="O3750" s="426"/>
      <c r="P3750" s="427"/>
      <c r="Q3750" s="427"/>
      <c r="R3750" s="426"/>
      <c r="S3750" s="426"/>
      <c r="T3750" s="426"/>
      <c r="U3750" s="426"/>
      <c r="V3750" s="426"/>
      <c r="W3750" s="426"/>
      <c r="X3750" s="427"/>
      <c r="Y3750" s="416" t="e">
        <f t="shared" si="291"/>
        <v>#N/A</v>
      </c>
      <c r="Z3750" s="416" t="e">
        <f t="shared" si="292"/>
        <v>#N/A</v>
      </c>
      <c r="AA3750" s="416" t="str">
        <f t="shared" si="293"/>
        <v/>
      </c>
      <c r="AB3750" s="416" t="e">
        <f t="shared" si="294"/>
        <v>#N/A</v>
      </c>
      <c r="AC3750" s="416" t="e">
        <f t="shared" si="295"/>
        <v>#N/A</v>
      </c>
    </row>
    <row r="3751" ht="22.5" customHeight="1" spans="1:29">
      <c r="A3751" s="421"/>
      <c r="B3751" s="422"/>
      <c r="C3751" s="422"/>
      <c r="D3751" s="421"/>
      <c r="E3751" s="421"/>
      <c r="F3751" s="421"/>
      <c r="G3751" s="421"/>
      <c r="H3751" s="421"/>
      <c r="I3751" s="421"/>
      <c r="J3751" s="421"/>
      <c r="K3751" s="421"/>
      <c r="L3751" s="421"/>
      <c r="M3751" s="421"/>
      <c r="N3751" s="426"/>
      <c r="O3751" s="426"/>
      <c r="P3751" s="427"/>
      <c r="Q3751" s="427"/>
      <c r="R3751" s="426"/>
      <c r="S3751" s="426"/>
      <c r="T3751" s="426"/>
      <c r="U3751" s="426"/>
      <c r="V3751" s="426"/>
      <c r="W3751" s="426"/>
      <c r="X3751" s="427"/>
      <c r="Y3751" s="416" t="e">
        <f t="shared" si="291"/>
        <v>#N/A</v>
      </c>
      <c r="Z3751" s="416" t="e">
        <f t="shared" si="292"/>
        <v>#N/A</v>
      </c>
      <c r="AA3751" s="416" t="str">
        <f t="shared" si="293"/>
        <v/>
      </c>
      <c r="AB3751" s="416" t="e">
        <f t="shared" si="294"/>
        <v>#N/A</v>
      </c>
      <c r="AC3751" s="416" t="e">
        <f t="shared" si="295"/>
        <v>#N/A</v>
      </c>
    </row>
    <row r="3752" ht="22.5" customHeight="1" spans="1:29">
      <c r="A3752" s="421"/>
      <c r="B3752" s="422"/>
      <c r="C3752" s="422"/>
      <c r="D3752" s="421"/>
      <c r="E3752" s="421"/>
      <c r="F3752" s="421"/>
      <c r="G3752" s="421"/>
      <c r="H3752" s="421"/>
      <c r="I3752" s="421"/>
      <c r="J3752" s="421"/>
      <c r="K3752" s="421"/>
      <c r="L3752" s="421"/>
      <c r="M3752" s="421"/>
      <c r="N3752" s="426"/>
      <c r="O3752" s="426"/>
      <c r="P3752" s="427"/>
      <c r="Q3752" s="427"/>
      <c r="R3752" s="426"/>
      <c r="S3752" s="426"/>
      <c r="T3752" s="426"/>
      <c r="U3752" s="426"/>
      <c r="V3752" s="426"/>
      <c r="W3752" s="426"/>
      <c r="X3752" s="427"/>
      <c r="Y3752" s="416" t="e">
        <f t="shared" si="291"/>
        <v>#N/A</v>
      </c>
      <c r="Z3752" s="416" t="e">
        <f t="shared" si="292"/>
        <v>#N/A</v>
      </c>
      <c r="AA3752" s="416" t="str">
        <f t="shared" si="293"/>
        <v/>
      </c>
      <c r="AB3752" s="416" t="e">
        <f t="shared" si="294"/>
        <v>#N/A</v>
      </c>
      <c r="AC3752" s="416" t="e">
        <f t="shared" si="295"/>
        <v>#N/A</v>
      </c>
    </row>
    <row r="3753" ht="22.5" customHeight="1" spans="1:29">
      <c r="A3753" s="421"/>
      <c r="B3753" s="422"/>
      <c r="C3753" s="422"/>
      <c r="D3753" s="421"/>
      <c r="E3753" s="421"/>
      <c r="F3753" s="421"/>
      <c r="G3753" s="421"/>
      <c r="H3753" s="421"/>
      <c r="I3753" s="421"/>
      <c r="J3753" s="421"/>
      <c r="K3753" s="421"/>
      <c r="L3753" s="421"/>
      <c r="M3753" s="421"/>
      <c r="N3753" s="426"/>
      <c r="O3753" s="426"/>
      <c r="P3753" s="427"/>
      <c r="Q3753" s="427"/>
      <c r="R3753" s="426"/>
      <c r="S3753" s="426"/>
      <c r="T3753" s="426"/>
      <c r="U3753" s="426"/>
      <c r="V3753" s="426"/>
      <c r="W3753" s="426"/>
      <c r="X3753" s="427"/>
      <c r="Y3753" s="416" t="e">
        <f t="shared" si="291"/>
        <v>#N/A</v>
      </c>
      <c r="Z3753" s="416" t="e">
        <f t="shared" si="292"/>
        <v>#N/A</v>
      </c>
      <c r="AA3753" s="416" t="str">
        <f t="shared" si="293"/>
        <v/>
      </c>
      <c r="AB3753" s="416" t="e">
        <f t="shared" si="294"/>
        <v>#N/A</v>
      </c>
      <c r="AC3753" s="416" t="e">
        <f t="shared" si="295"/>
        <v>#N/A</v>
      </c>
    </row>
    <row r="3754" ht="22.5" customHeight="1" spans="1:29">
      <c r="A3754" s="421"/>
      <c r="B3754" s="422"/>
      <c r="C3754" s="422"/>
      <c r="D3754" s="421"/>
      <c r="E3754" s="421"/>
      <c r="F3754" s="421"/>
      <c r="G3754" s="421"/>
      <c r="H3754" s="421"/>
      <c r="I3754" s="421"/>
      <c r="J3754" s="421"/>
      <c r="K3754" s="421"/>
      <c r="L3754" s="421"/>
      <c r="M3754" s="421"/>
      <c r="N3754" s="426"/>
      <c r="O3754" s="426"/>
      <c r="P3754" s="427"/>
      <c r="Q3754" s="427"/>
      <c r="R3754" s="426"/>
      <c r="S3754" s="426"/>
      <c r="T3754" s="426"/>
      <c r="U3754" s="426"/>
      <c r="V3754" s="426"/>
      <c r="W3754" s="426"/>
      <c r="X3754" s="427"/>
      <c r="Y3754" s="416" t="e">
        <f t="shared" si="291"/>
        <v>#N/A</v>
      </c>
      <c r="Z3754" s="416" t="e">
        <f t="shared" si="292"/>
        <v>#N/A</v>
      </c>
      <c r="AA3754" s="416" t="str">
        <f t="shared" si="293"/>
        <v/>
      </c>
      <c r="AB3754" s="416" t="e">
        <f t="shared" si="294"/>
        <v>#N/A</v>
      </c>
      <c r="AC3754" s="416" t="e">
        <f t="shared" si="295"/>
        <v>#N/A</v>
      </c>
    </row>
    <row r="3755" ht="22.5" customHeight="1" spans="1:29">
      <c r="A3755" s="421"/>
      <c r="B3755" s="422"/>
      <c r="C3755" s="422"/>
      <c r="D3755" s="421"/>
      <c r="E3755" s="421"/>
      <c r="F3755" s="421"/>
      <c r="G3755" s="421"/>
      <c r="H3755" s="421"/>
      <c r="I3755" s="421"/>
      <c r="J3755" s="421"/>
      <c r="K3755" s="421"/>
      <c r="L3755" s="421"/>
      <c r="M3755" s="421"/>
      <c r="N3755" s="426"/>
      <c r="O3755" s="426"/>
      <c r="P3755" s="427"/>
      <c r="Q3755" s="427"/>
      <c r="R3755" s="426"/>
      <c r="S3755" s="426"/>
      <c r="T3755" s="426"/>
      <c r="U3755" s="426"/>
      <c r="V3755" s="426"/>
      <c r="W3755" s="426"/>
      <c r="X3755" s="427"/>
      <c r="Y3755" s="416" t="e">
        <f t="shared" si="291"/>
        <v>#N/A</v>
      </c>
      <c r="Z3755" s="416" t="e">
        <f t="shared" si="292"/>
        <v>#N/A</v>
      </c>
      <c r="AA3755" s="416" t="str">
        <f t="shared" si="293"/>
        <v/>
      </c>
      <c r="AB3755" s="416" t="e">
        <f t="shared" si="294"/>
        <v>#N/A</v>
      </c>
      <c r="AC3755" s="416" t="e">
        <f t="shared" si="295"/>
        <v>#N/A</v>
      </c>
    </row>
    <row r="3756" ht="22.5" customHeight="1" spans="1:29">
      <c r="A3756" s="421"/>
      <c r="B3756" s="422"/>
      <c r="C3756" s="422"/>
      <c r="D3756" s="421"/>
      <c r="E3756" s="421"/>
      <c r="F3756" s="421"/>
      <c r="G3756" s="421"/>
      <c r="H3756" s="421"/>
      <c r="I3756" s="421"/>
      <c r="J3756" s="421"/>
      <c r="K3756" s="421"/>
      <c r="L3756" s="421"/>
      <c r="M3756" s="421"/>
      <c r="N3756" s="426"/>
      <c r="O3756" s="426"/>
      <c r="P3756" s="427"/>
      <c r="Q3756" s="427"/>
      <c r="R3756" s="426"/>
      <c r="S3756" s="426"/>
      <c r="T3756" s="426"/>
      <c r="U3756" s="426"/>
      <c r="V3756" s="426"/>
      <c r="W3756" s="426"/>
      <c r="X3756" s="427"/>
      <c r="Y3756" s="416" t="e">
        <f t="shared" si="291"/>
        <v>#N/A</v>
      </c>
      <c r="Z3756" s="416" t="e">
        <f t="shared" si="292"/>
        <v>#N/A</v>
      </c>
      <c r="AA3756" s="416" t="str">
        <f t="shared" si="293"/>
        <v/>
      </c>
      <c r="AB3756" s="416" t="e">
        <f t="shared" si="294"/>
        <v>#N/A</v>
      </c>
      <c r="AC3756" s="416" t="e">
        <f t="shared" si="295"/>
        <v>#N/A</v>
      </c>
    </row>
    <row r="3757" ht="22.5" customHeight="1" spans="1:29">
      <c r="A3757" s="421"/>
      <c r="B3757" s="422"/>
      <c r="C3757" s="422"/>
      <c r="D3757" s="421"/>
      <c r="E3757" s="421"/>
      <c r="F3757" s="421"/>
      <c r="G3757" s="421"/>
      <c r="H3757" s="421"/>
      <c r="I3757" s="421"/>
      <c r="J3757" s="421"/>
      <c r="K3757" s="421"/>
      <c r="L3757" s="421"/>
      <c r="M3757" s="421"/>
      <c r="N3757" s="426"/>
      <c r="O3757" s="426"/>
      <c r="P3757" s="427"/>
      <c r="Q3757" s="427"/>
      <c r="R3757" s="426"/>
      <c r="S3757" s="426"/>
      <c r="T3757" s="426"/>
      <c r="U3757" s="426"/>
      <c r="V3757" s="426"/>
      <c r="W3757" s="426"/>
      <c r="X3757" s="427"/>
      <c r="Y3757" s="416" t="e">
        <f t="shared" si="291"/>
        <v>#N/A</v>
      </c>
      <c r="Z3757" s="416" t="e">
        <f t="shared" si="292"/>
        <v>#N/A</v>
      </c>
      <c r="AA3757" s="416" t="str">
        <f t="shared" si="293"/>
        <v/>
      </c>
      <c r="AB3757" s="416" t="e">
        <f t="shared" si="294"/>
        <v>#N/A</v>
      </c>
      <c r="AC3757" s="416" t="e">
        <f t="shared" si="295"/>
        <v>#N/A</v>
      </c>
    </row>
    <row r="3758" ht="22.5" customHeight="1" spans="1:29">
      <c r="A3758" s="421"/>
      <c r="B3758" s="422"/>
      <c r="C3758" s="422"/>
      <c r="D3758" s="421"/>
      <c r="E3758" s="421"/>
      <c r="F3758" s="421"/>
      <c r="G3758" s="421"/>
      <c r="H3758" s="421"/>
      <c r="I3758" s="421"/>
      <c r="J3758" s="421"/>
      <c r="K3758" s="421"/>
      <c r="L3758" s="421"/>
      <c r="M3758" s="421"/>
      <c r="N3758" s="426"/>
      <c r="O3758" s="426"/>
      <c r="P3758" s="427"/>
      <c r="Q3758" s="427"/>
      <c r="R3758" s="426"/>
      <c r="S3758" s="426"/>
      <c r="T3758" s="426"/>
      <c r="U3758" s="426"/>
      <c r="V3758" s="426"/>
      <c r="W3758" s="426"/>
      <c r="X3758" s="427"/>
      <c r="Y3758" s="416" t="e">
        <f t="shared" si="291"/>
        <v>#N/A</v>
      </c>
      <c r="Z3758" s="416" t="e">
        <f t="shared" si="292"/>
        <v>#N/A</v>
      </c>
      <c r="AA3758" s="416" t="str">
        <f t="shared" si="293"/>
        <v/>
      </c>
      <c r="AB3758" s="416" t="e">
        <f t="shared" si="294"/>
        <v>#N/A</v>
      </c>
      <c r="AC3758" s="416" t="e">
        <f t="shared" si="295"/>
        <v>#N/A</v>
      </c>
    </row>
    <row r="3759" ht="22.5" customHeight="1" spans="1:29">
      <c r="A3759" s="421"/>
      <c r="B3759" s="422"/>
      <c r="C3759" s="422"/>
      <c r="D3759" s="421"/>
      <c r="E3759" s="421"/>
      <c r="F3759" s="421"/>
      <c r="G3759" s="421"/>
      <c r="H3759" s="421"/>
      <c r="I3759" s="421"/>
      <c r="J3759" s="421"/>
      <c r="K3759" s="421"/>
      <c r="L3759" s="421"/>
      <c r="M3759" s="421"/>
      <c r="N3759" s="426"/>
      <c r="O3759" s="426"/>
      <c r="P3759" s="427"/>
      <c r="Q3759" s="427"/>
      <c r="R3759" s="426"/>
      <c r="S3759" s="426"/>
      <c r="T3759" s="426"/>
      <c r="U3759" s="426"/>
      <c r="V3759" s="426"/>
      <c r="W3759" s="426"/>
      <c r="X3759" s="427"/>
      <c r="Y3759" s="416" t="e">
        <f t="shared" si="291"/>
        <v>#N/A</v>
      </c>
      <c r="Z3759" s="416" t="e">
        <f t="shared" si="292"/>
        <v>#N/A</v>
      </c>
      <c r="AA3759" s="416" t="str">
        <f t="shared" si="293"/>
        <v/>
      </c>
      <c r="AB3759" s="416" t="e">
        <f t="shared" si="294"/>
        <v>#N/A</v>
      </c>
      <c r="AC3759" s="416" t="e">
        <f t="shared" si="295"/>
        <v>#N/A</v>
      </c>
    </row>
    <row r="3760" ht="22.5" customHeight="1" spans="1:29">
      <c r="A3760" s="421"/>
      <c r="B3760" s="422"/>
      <c r="C3760" s="422"/>
      <c r="D3760" s="421"/>
      <c r="E3760" s="421"/>
      <c r="F3760" s="421"/>
      <c r="G3760" s="421"/>
      <c r="H3760" s="421"/>
      <c r="I3760" s="421"/>
      <c r="J3760" s="421"/>
      <c r="K3760" s="421"/>
      <c r="L3760" s="421"/>
      <c r="M3760" s="421"/>
      <c r="N3760" s="426"/>
      <c r="O3760" s="426"/>
      <c r="P3760" s="427"/>
      <c r="Q3760" s="427"/>
      <c r="R3760" s="426"/>
      <c r="S3760" s="426"/>
      <c r="T3760" s="426"/>
      <c r="U3760" s="426"/>
      <c r="V3760" s="426"/>
      <c r="W3760" s="426"/>
      <c r="X3760" s="427"/>
      <c r="Y3760" s="416" t="e">
        <f t="shared" si="291"/>
        <v>#N/A</v>
      </c>
      <c r="Z3760" s="416" t="e">
        <f t="shared" si="292"/>
        <v>#N/A</v>
      </c>
      <c r="AA3760" s="416" t="str">
        <f t="shared" si="293"/>
        <v/>
      </c>
      <c r="AB3760" s="416" t="e">
        <f t="shared" si="294"/>
        <v>#N/A</v>
      </c>
      <c r="AC3760" s="416" t="e">
        <f t="shared" si="295"/>
        <v>#N/A</v>
      </c>
    </row>
    <row r="3761" ht="22.5" customHeight="1" spans="1:29">
      <c r="A3761" s="421"/>
      <c r="B3761" s="422"/>
      <c r="C3761" s="422"/>
      <c r="D3761" s="421"/>
      <c r="E3761" s="421"/>
      <c r="F3761" s="421"/>
      <c r="G3761" s="421"/>
      <c r="H3761" s="421"/>
      <c r="I3761" s="421"/>
      <c r="J3761" s="421"/>
      <c r="K3761" s="421"/>
      <c r="L3761" s="421"/>
      <c r="M3761" s="421"/>
      <c r="N3761" s="426"/>
      <c r="O3761" s="426"/>
      <c r="P3761" s="427"/>
      <c r="Q3761" s="427"/>
      <c r="R3761" s="426"/>
      <c r="S3761" s="426"/>
      <c r="T3761" s="426"/>
      <c r="U3761" s="426"/>
      <c r="V3761" s="426"/>
      <c r="W3761" s="426"/>
      <c r="X3761" s="427"/>
      <c r="Y3761" s="416" t="e">
        <f t="shared" si="291"/>
        <v>#N/A</v>
      </c>
      <c r="Z3761" s="416" t="e">
        <f t="shared" si="292"/>
        <v>#N/A</v>
      </c>
      <c r="AA3761" s="416" t="str">
        <f t="shared" si="293"/>
        <v/>
      </c>
      <c r="AB3761" s="416" t="e">
        <f t="shared" si="294"/>
        <v>#N/A</v>
      </c>
      <c r="AC3761" s="416" t="e">
        <f t="shared" si="295"/>
        <v>#N/A</v>
      </c>
    </row>
    <row r="3762" ht="22.5" customHeight="1" spans="1:29">
      <c r="A3762" s="421"/>
      <c r="B3762" s="422"/>
      <c r="C3762" s="422"/>
      <c r="D3762" s="421"/>
      <c r="E3762" s="421"/>
      <c r="F3762" s="421"/>
      <c r="G3762" s="421"/>
      <c r="H3762" s="421"/>
      <c r="I3762" s="421"/>
      <c r="J3762" s="421"/>
      <c r="K3762" s="421"/>
      <c r="L3762" s="421"/>
      <c r="M3762" s="421"/>
      <c r="N3762" s="426"/>
      <c r="O3762" s="426"/>
      <c r="P3762" s="427"/>
      <c r="Q3762" s="427"/>
      <c r="R3762" s="426"/>
      <c r="S3762" s="426"/>
      <c r="T3762" s="426"/>
      <c r="U3762" s="426"/>
      <c r="V3762" s="426"/>
      <c r="W3762" s="426"/>
      <c r="X3762" s="427"/>
      <c r="Y3762" s="416" t="e">
        <f t="shared" si="291"/>
        <v>#N/A</v>
      </c>
      <c r="Z3762" s="416" t="e">
        <f t="shared" si="292"/>
        <v>#N/A</v>
      </c>
      <c r="AA3762" s="416" t="str">
        <f t="shared" si="293"/>
        <v/>
      </c>
      <c r="AB3762" s="416" t="e">
        <f t="shared" si="294"/>
        <v>#N/A</v>
      </c>
      <c r="AC3762" s="416" t="e">
        <f t="shared" si="295"/>
        <v>#N/A</v>
      </c>
    </row>
    <row r="3763" ht="22.5" customHeight="1" spans="1:29">
      <c r="A3763" s="421"/>
      <c r="B3763" s="422"/>
      <c r="C3763" s="422"/>
      <c r="D3763" s="421"/>
      <c r="E3763" s="421"/>
      <c r="F3763" s="421"/>
      <c r="G3763" s="421"/>
      <c r="H3763" s="421"/>
      <c r="I3763" s="421"/>
      <c r="J3763" s="421"/>
      <c r="K3763" s="421"/>
      <c r="L3763" s="421"/>
      <c r="M3763" s="421"/>
      <c r="N3763" s="426"/>
      <c r="O3763" s="426"/>
      <c r="P3763" s="427"/>
      <c r="Q3763" s="427"/>
      <c r="R3763" s="426"/>
      <c r="S3763" s="426"/>
      <c r="T3763" s="426"/>
      <c r="U3763" s="426"/>
      <c r="V3763" s="426"/>
      <c r="W3763" s="426"/>
      <c r="X3763" s="427"/>
      <c r="Y3763" s="416" t="e">
        <f t="shared" si="291"/>
        <v>#N/A</v>
      </c>
      <c r="Z3763" s="416" t="e">
        <f t="shared" si="292"/>
        <v>#N/A</v>
      </c>
      <c r="AA3763" s="416" t="str">
        <f t="shared" si="293"/>
        <v/>
      </c>
      <c r="AB3763" s="416" t="e">
        <f t="shared" si="294"/>
        <v>#N/A</v>
      </c>
      <c r="AC3763" s="416" t="e">
        <f t="shared" si="295"/>
        <v>#N/A</v>
      </c>
    </row>
    <row r="3764" ht="22.5" customHeight="1" spans="1:29">
      <c r="A3764" s="421"/>
      <c r="B3764" s="422"/>
      <c r="C3764" s="422"/>
      <c r="D3764" s="421"/>
      <c r="E3764" s="421"/>
      <c r="F3764" s="421"/>
      <c r="G3764" s="421"/>
      <c r="H3764" s="421"/>
      <c r="I3764" s="421"/>
      <c r="J3764" s="421"/>
      <c r="K3764" s="421"/>
      <c r="L3764" s="421"/>
      <c r="M3764" s="421"/>
      <c r="N3764" s="426"/>
      <c r="O3764" s="426"/>
      <c r="P3764" s="427"/>
      <c r="Q3764" s="427"/>
      <c r="R3764" s="426"/>
      <c r="S3764" s="426"/>
      <c r="T3764" s="426"/>
      <c r="U3764" s="426"/>
      <c r="V3764" s="426"/>
      <c r="W3764" s="426"/>
      <c r="X3764" s="427"/>
      <c r="Y3764" s="416" t="e">
        <f t="shared" si="291"/>
        <v>#N/A</v>
      </c>
      <c r="Z3764" s="416" t="e">
        <f t="shared" si="292"/>
        <v>#N/A</v>
      </c>
      <c r="AA3764" s="416" t="str">
        <f t="shared" si="293"/>
        <v/>
      </c>
      <c r="AB3764" s="416" t="e">
        <f t="shared" si="294"/>
        <v>#N/A</v>
      </c>
      <c r="AC3764" s="416" t="e">
        <f t="shared" si="295"/>
        <v>#N/A</v>
      </c>
    </row>
    <row r="3765" ht="22.5" customHeight="1" spans="1:29">
      <c r="A3765" s="421"/>
      <c r="B3765" s="422"/>
      <c r="C3765" s="422"/>
      <c r="D3765" s="421"/>
      <c r="E3765" s="421"/>
      <c r="F3765" s="421"/>
      <c r="G3765" s="421"/>
      <c r="H3765" s="421"/>
      <c r="I3765" s="421"/>
      <c r="J3765" s="421"/>
      <c r="K3765" s="421"/>
      <c r="L3765" s="421"/>
      <c r="M3765" s="421"/>
      <c r="N3765" s="426"/>
      <c r="O3765" s="426"/>
      <c r="P3765" s="427"/>
      <c r="Q3765" s="427"/>
      <c r="R3765" s="426"/>
      <c r="S3765" s="426"/>
      <c r="T3765" s="426"/>
      <c r="U3765" s="426"/>
      <c r="V3765" s="426"/>
      <c r="W3765" s="426"/>
      <c r="X3765" s="427"/>
      <c r="Y3765" s="416" t="e">
        <f t="shared" si="291"/>
        <v>#N/A</v>
      </c>
      <c r="Z3765" s="416" t="e">
        <f t="shared" si="292"/>
        <v>#N/A</v>
      </c>
      <c r="AA3765" s="416" t="str">
        <f t="shared" si="293"/>
        <v/>
      </c>
      <c r="AB3765" s="416" t="e">
        <f t="shared" si="294"/>
        <v>#N/A</v>
      </c>
      <c r="AC3765" s="416" t="e">
        <f t="shared" si="295"/>
        <v>#N/A</v>
      </c>
    </row>
    <row r="3766" ht="22.5" customHeight="1" spans="1:29">
      <c r="A3766" s="421"/>
      <c r="B3766" s="422"/>
      <c r="C3766" s="422"/>
      <c r="D3766" s="421"/>
      <c r="E3766" s="421"/>
      <c r="F3766" s="421"/>
      <c r="G3766" s="421"/>
      <c r="H3766" s="421"/>
      <c r="I3766" s="421"/>
      <c r="J3766" s="421"/>
      <c r="K3766" s="421"/>
      <c r="L3766" s="421"/>
      <c r="M3766" s="421"/>
      <c r="N3766" s="426"/>
      <c r="O3766" s="426"/>
      <c r="P3766" s="427"/>
      <c r="Q3766" s="427"/>
      <c r="R3766" s="426"/>
      <c r="S3766" s="426"/>
      <c r="T3766" s="426"/>
      <c r="U3766" s="426"/>
      <c r="V3766" s="426"/>
      <c r="W3766" s="426"/>
      <c r="X3766" s="427"/>
      <c r="Y3766" s="416" t="e">
        <f t="shared" si="291"/>
        <v>#N/A</v>
      </c>
      <c r="Z3766" s="416" t="e">
        <f t="shared" si="292"/>
        <v>#N/A</v>
      </c>
      <c r="AA3766" s="416" t="str">
        <f t="shared" si="293"/>
        <v/>
      </c>
      <c r="AB3766" s="416" t="e">
        <f t="shared" si="294"/>
        <v>#N/A</v>
      </c>
      <c r="AC3766" s="416" t="e">
        <f t="shared" si="295"/>
        <v>#N/A</v>
      </c>
    </row>
    <row r="3767" ht="22.5" customHeight="1" spans="1:29">
      <c r="A3767" s="421"/>
      <c r="B3767" s="422"/>
      <c r="C3767" s="422"/>
      <c r="D3767" s="421"/>
      <c r="E3767" s="421"/>
      <c r="F3767" s="421"/>
      <c r="G3767" s="421"/>
      <c r="H3767" s="421"/>
      <c r="I3767" s="421"/>
      <c r="J3767" s="421"/>
      <c r="K3767" s="421"/>
      <c r="L3767" s="421"/>
      <c r="M3767" s="421"/>
      <c r="N3767" s="426"/>
      <c r="O3767" s="426"/>
      <c r="P3767" s="427"/>
      <c r="Q3767" s="427"/>
      <c r="R3767" s="426"/>
      <c r="S3767" s="426"/>
      <c r="T3767" s="426"/>
      <c r="U3767" s="426"/>
      <c r="V3767" s="426"/>
      <c r="W3767" s="426"/>
      <c r="X3767" s="427"/>
      <c r="Y3767" s="416" t="e">
        <f t="shared" si="291"/>
        <v>#N/A</v>
      </c>
      <c r="Z3767" s="416" t="e">
        <f t="shared" si="292"/>
        <v>#N/A</v>
      </c>
      <c r="AA3767" s="416" t="str">
        <f t="shared" si="293"/>
        <v/>
      </c>
      <c r="AB3767" s="416" t="e">
        <f t="shared" si="294"/>
        <v>#N/A</v>
      </c>
      <c r="AC3767" s="416" t="e">
        <f t="shared" si="295"/>
        <v>#N/A</v>
      </c>
    </row>
    <row r="3768" ht="22.5" customHeight="1" spans="1:29">
      <c r="A3768" s="421"/>
      <c r="B3768" s="422"/>
      <c r="C3768" s="422"/>
      <c r="D3768" s="421"/>
      <c r="E3768" s="421"/>
      <c r="F3768" s="421"/>
      <c r="G3768" s="421"/>
      <c r="H3768" s="421"/>
      <c r="I3768" s="421"/>
      <c r="J3768" s="421"/>
      <c r="K3768" s="421"/>
      <c r="L3768" s="421"/>
      <c r="M3768" s="421"/>
      <c r="N3768" s="426"/>
      <c r="O3768" s="426"/>
      <c r="P3768" s="427"/>
      <c r="Q3768" s="427"/>
      <c r="R3768" s="426"/>
      <c r="S3768" s="426"/>
      <c r="T3768" s="426"/>
      <c r="U3768" s="426"/>
      <c r="V3768" s="426"/>
      <c r="W3768" s="426"/>
      <c r="X3768" s="427"/>
      <c r="Y3768" s="416" t="e">
        <f t="shared" si="291"/>
        <v>#N/A</v>
      </c>
      <c r="Z3768" s="416" t="e">
        <f t="shared" si="292"/>
        <v>#N/A</v>
      </c>
      <c r="AA3768" s="416" t="str">
        <f t="shared" si="293"/>
        <v/>
      </c>
      <c r="AB3768" s="416" t="e">
        <f t="shared" si="294"/>
        <v>#N/A</v>
      </c>
      <c r="AC3768" s="416" t="e">
        <f t="shared" si="295"/>
        <v>#N/A</v>
      </c>
    </row>
    <row r="3769" ht="22.5" customHeight="1" spans="1:29">
      <c r="A3769" s="421"/>
      <c r="B3769" s="422"/>
      <c r="C3769" s="422"/>
      <c r="D3769" s="421"/>
      <c r="E3769" s="421"/>
      <c r="F3769" s="421"/>
      <c r="G3769" s="421"/>
      <c r="H3769" s="421"/>
      <c r="I3769" s="421"/>
      <c r="J3769" s="421"/>
      <c r="K3769" s="421"/>
      <c r="L3769" s="421"/>
      <c r="M3769" s="421"/>
      <c r="N3769" s="426"/>
      <c r="O3769" s="426"/>
      <c r="P3769" s="427"/>
      <c r="Q3769" s="427"/>
      <c r="R3769" s="426"/>
      <c r="S3769" s="426"/>
      <c r="T3769" s="426"/>
      <c r="U3769" s="426"/>
      <c r="V3769" s="426"/>
      <c r="W3769" s="426"/>
      <c r="X3769" s="427"/>
      <c r="Y3769" s="416" t="e">
        <f t="shared" si="291"/>
        <v>#N/A</v>
      </c>
      <c r="Z3769" s="416" t="e">
        <f t="shared" si="292"/>
        <v>#N/A</v>
      </c>
      <c r="AA3769" s="416" t="str">
        <f t="shared" si="293"/>
        <v/>
      </c>
      <c r="AB3769" s="416" t="e">
        <f t="shared" si="294"/>
        <v>#N/A</v>
      </c>
      <c r="AC3769" s="416" t="e">
        <f t="shared" si="295"/>
        <v>#N/A</v>
      </c>
    </row>
    <row r="3770" ht="22.5" customHeight="1" spans="1:29">
      <c r="A3770" s="421"/>
      <c r="B3770" s="422"/>
      <c r="C3770" s="422"/>
      <c r="D3770" s="421"/>
      <c r="E3770" s="421"/>
      <c r="F3770" s="421"/>
      <c r="G3770" s="421"/>
      <c r="H3770" s="421"/>
      <c r="I3770" s="421"/>
      <c r="J3770" s="421"/>
      <c r="K3770" s="421"/>
      <c r="L3770" s="421"/>
      <c r="M3770" s="421"/>
      <c r="N3770" s="426"/>
      <c r="O3770" s="426"/>
      <c r="P3770" s="427"/>
      <c r="Q3770" s="427"/>
      <c r="R3770" s="426"/>
      <c r="S3770" s="426"/>
      <c r="T3770" s="426"/>
      <c r="U3770" s="426"/>
      <c r="V3770" s="426"/>
      <c r="W3770" s="426"/>
      <c r="X3770" s="427"/>
      <c r="Y3770" s="416" t="e">
        <f t="shared" si="291"/>
        <v>#N/A</v>
      </c>
      <c r="Z3770" s="416" t="e">
        <f t="shared" si="292"/>
        <v>#N/A</v>
      </c>
      <c r="AA3770" s="416" t="str">
        <f t="shared" si="293"/>
        <v/>
      </c>
      <c r="AB3770" s="416" t="e">
        <f t="shared" si="294"/>
        <v>#N/A</v>
      </c>
      <c r="AC3770" s="416" t="e">
        <f t="shared" si="295"/>
        <v>#N/A</v>
      </c>
    </row>
    <row r="3771" ht="22.5" customHeight="1" spans="1:29">
      <c r="A3771" s="421"/>
      <c r="B3771" s="422"/>
      <c r="C3771" s="422"/>
      <c r="D3771" s="421"/>
      <c r="E3771" s="421"/>
      <c r="F3771" s="421"/>
      <c r="G3771" s="421"/>
      <c r="H3771" s="421"/>
      <c r="I3771" s="421"/>
      <c r="J3771" s="421"/>
      <c r="K3771" s="421"/>
      <c r="L3771" s="421"/>
      <c r="M3771" s="421"/>
      <c r="N3771" s="426"/>
      <c r="O3771" s="426"/>
      <c r="P3771" s="427"/>
      <c r="Q3771" s="427"/>
      <c r="R3771" s="426"/>
      <c r="S3771" s="426"/>
      <c r="T3771" s="426"/>
      <c r="U3771" s="426"/>
      <c r="V3771" s="426"/>
      <c r="W3771" s="426"/>
      <c r="X3771" s="427"/>
      <c r="Y3771" s="416" t="e">
        <f t="shared" si="291"/>
        <v>#N/A</v>
      </c>
      <c r="Z3771" s="416" t="e">
        <f t="shared" si="292"/>
        <v>#N/A</v>
      </c>
      <c r="AA3771" s="416" t="str">
        <f t="shared" si="293"/>
        <v/>
      </c>
      <c r="AB3771" s="416" t="e">
        <f t="shared" si="294"/>
        <v>#N/A</v>
      </c>
      <c r="AC3771" s="416" t="e">
        <f t="shared" si="295"/>
        <v>#N/A</v>
      </c>
    </row>
    <row r="3772" ht="22.5" customHeight="1" spans="1:29">
      <c r="A3772" s="421"/>
      <c r="B3772" s="422"/>
      <c r="C3772" s="422"/>
      <c r="D3772" s="421"/>
      <c r="E3772" s="421"/>
      <c r="F3772" s="421"/>
      <c r="G3772" s="421"/>
      <c r="H3772" s="421"/>
      <c r="I3772" s="421"/>
      <c r="J3772" s="421"/>
      <c r="K3772" s="421"/>
      <c r="L3772" s="421"/>
      <c r="M3772" s="421"/>
      <c r="N3772" s="426"/>
      <c r="O3772" s="426"/>
      <c r="P3772" s="427"/>
      <c r="Q3772" s="427"/>
      <c r="R3772" s="426"/>
      <c r="S3772" s="426"/>
      <c r="T3772" s="426"/>
      <c r="U3772" s="426"/>
      <c r="V3772" s="426"/>
      <c r="W3772" s="426"/>
      <c r="X3772" s="427"/>
      <c r="Y3772" s="416" t="e">
        <f t="shared" si="291"/>
        <v>#N/A</v>
      </c>
      <c r="Z3772" s="416" t="e">
        <f t="shared" si="292"/>
        <v>#N/A</v>
      </c>
      <c r="AA3772" s="416" t="str">
        <f t="shared" si="293"/>
        <v/>
      </c>
      <c r="AB3772" s="416" t="e">
        <f t="shared" si="294"/>
        <v>#N/A</v>
      </c>
      <c r="AC3772" s="416" t="e">
        <f t="shared" si="295"/>
        <v>#N/A</v>
      </c>
    </row>
    <row r="3773" ht="22.5" customHeight="1" spans="1:29">
      <c r="A3773" s="421"/>
      <c r="B3773" s="422"/>
      <c r="C3773" s="422"/>
      <c r="D3773" s="421"/>
      <c r="E3773" s="421"/>
      <c r="F3773" s="421"/>
      <c r="G3773" s="421"/>
      <c r="H3773" s="421"/>
      <c r="I3773" s="421"/>
      <c r="J3773" s="421"/>
      <c r="K3773" s="421"/>
      <c r="L3773" s="421"/>
      <c r="M3773" s="421"/>
      <c r="N3773" s="426"/>
      <c r="O3773" s="426"/>
      <c r="P3773" s="427"/>
      <c r="Q3773" s="427"/>
      <c r="R3773" s="426"/>
      <c r="S3773" s="426"/>
      <c r="T3773" s="426"/>
      <c r="U3773" s="426"/>
      <c r="V3773" s="426"/>
      <c r="W3773" s="426"/>
      <c r="X3773" s="427"/>
      <c r="Y3773" s="416" t="e">
        <f t="shared" si="291"/>
        <v>#N/A</v>
      </c>
      <c r="Z3773" s="416" t="e">
        <f t="shared" si="292"/>
        <v>#N/A</v>
      </c>
      <c r="AA3773" s="416" t="str">
        <f t="shared" si="293"/>
        <v/>
      </c>
      <c r="AB3773" s="416" t="e">
        <f t="shared" si="294"/>
        <v>#N/A</v>
      </c>
      <c r="AC3773" s="416" t="e">
        <f t="shared" si="295"/>
        <v>#N/A</v>
      </c>
    </row>
    <row r="3774" ht="22.5" customHeight="1" spans="1:29">
      <c r="A3774" s="421"/>
      <c r="B3774" s="422"/>
      <c r="C3774" s="422"/>
      <c r="D3774" s="421"/>
      <c r="E3774" s="421"/>
      <c r="F3774" s="421"/>
      <c r="G3774" s="421"/>
      <c r="H3774" s="421"/>
      <c r="I3774" s="421"/>
      <c r="J3774" s="421"/>
      <c r="K3774" s="421"/>
      <c r="L3774" s="421"/>
      <c r="M3774" s="421"/>
      <c r="N3774" s="426"/>
      <c r="O3774" s="426"/>
      <c r="P3774" s="427"/>
      <c r="Q3774" s="427"/>
      <c r="R3774" s="426"/>
      <c r="S3774" s="426"/>
      <c r="T3774" s="426"/>
      <c r="U3774" s="426"/>
      <c r="V3774" s="426"/>
      <c r="W3774" s="426"/>
      <c r="X3774" s="427"/>
      <c r="Y3774" s="416" t="e">
        <f t="shared" si="291"/>
        <v>#N/A</v>
      </c>
      <c r="Z3774" s="416" t="e">
        <f t="shared" si="292"/>
        <v>#N/A</v>
      </c>
      <c r="AA3774" s="416" t="str">
        <f t="shared" si="293"/>
        <v/>
      </c>
      <c r="AB3774" s="416" t="e">
        <f t="shared" si="294"/>
        <v>#N/A</v>
      </c>
      <c r="AC3774" s="416" t="e">
        <f t="shared" si="295"/>
        <v>#N/A</v>
      </c>
    </row>
    <row r="3775" ht="22.5" customHeight="1" spans="1:29">
      <c r="A3775" s="421"/>
      <c r="B3775" s="422"/>
      <c r="C3775" s="422"/>
      <c r="D3775" s="421"/>
      <c r="E3775" s="421"/>
      <c r="F3775" s="421"/>
      <c r="G3775" s="421"/>
      <c r="H3775" s="421"/>
      <c r="I3775" s="421"/>
      <c r="J3775" s="421"/>
      <c r="K3775" s="421"/>
      <c r="L3775" s="421"/>
      <c r="M3775" s="421"/>
      <c r="N3775" s="426"/>
      <c r="O3775" s="426"/>
      <c r="P3775" s="427"/>
      <c r="Q3775" s="427"/>
      <c r="R3775" s="426"/>
      <c r="S3775" s="426"/>
      <c r="T3775" s="426"/>
      <c r="U3775" s="426"/>
      <c r="V3775" s="426"/>
      <c r="W3775" s="426"/>
      <c r="X3775" s="427"/>
      <c r="Y3775" s="416" t="e">
        <f t="shared" si="291"/>
        <v>#N/A</v>
      </c>
      <c r="Z3775" s="416" t="e">
        <f t="shared" si="292"/>
        <v>#N/A</v>
      </c>
      <c r="AA3775" s="416" t="str">
        <f t="shared" si="293"/>
        <v/>
      </c>
      <c r="AB3775" s="416" t="e">
        <f t="shared" si="294"/>
        <v>#N/A</v>
      </c>
      <c r="AC3775" s="416" t="e">
        <f t="shared" si="295"/>
        <v>#N/A</v>
      </c>
    </row>
    <row r="3776" ht="22.5" customHeight="1" spans="1:29">
      <c r="A3776" s="421"/>
      <c r="B3776" s="422"/>
      <c r="C3776" s="422"/>
      <c r="D3776" s="421"/>
      <c r="E3776" s="421"/>
      <c r="F3776" s="421"/>
      <c r="G3776" s="421"/>
      <c r="H3776" s="421"/>
      <c r="I3776" s="421"/>
      <c r="J3776" s="421"/>
      <c r="K3776" s="421"/>
      <c r="L3776" s="421"/>
      <c r="M3776" s="421"/>
      <c r="N3776" s="426"/>
      <c r="O3776" s="426"/>
      <c r="P3776" s="427"/>
      <c r="Q3776" s="427"/>
      <c r="R3776" s="426"/>
      <c r="S3776" s="426"/>
      <c r="T3776" s="426"/>
      <c r="U3776" s="426"/>
      <c r="V3776" s="426"/>
      <c r="W3776" s="426"/>
      <c r="X3776" s="427"/>
      <c r="Y3776" s="416" t="e">
        <f t="shared" si="291"/>
        <v>#N/A</v>
      </c>
      <c r="Z3776" s="416" t="e">
        <f t="shared" si="292"/>
        <v>#N/A</v>
      </c>
      <c r="AA3776" s="416" t="str">
        <f t="shared" si="293"/>
        <v/>
      </c>
      <c r="AB3776" s="416" t="e">
        <f t="shared" si="294"/>
        <v>#N/A</v>
      </c>
      <c r="AC3776" s="416" t="e">
        <f t="shared" si="295"/>
        <v>#N/A</v>
      </c>
    </row>
    <row r="3777" ht="22.5" customHeight="1" spans="1:29">
      <c r="A3777" s="421"/>
      <c r="B3777" s="422"/>
      <c r="C3777" s="422"/>
      <c r="D3777" s="421"/>
      <c r="E3777" s="421"/>
      <c r="F3777" s="421"/>
      <c r="G3777" s="421"/>
      <c r="H3777" s="421"/>
      <c r="I3777" s="421"/>
      <c r="J3777" s="421"/>
      <c r="K3777" s="421"/>
      <c r="L3777" s="421"/>
      <c r="M3777" s="421"/>
      <c r="N3777" s="426"/>
      <c r="O3777" s="426"/>
      <c r="P3777" s="427"/>
      <c r="Q3777" s="427"/>
      <c r="R3777" s="426"/>
      <c r="S3777" s="426"/>
      <c r="T3777" s="426"/>
      <c r="U3777" s="426"/>
      <c r="V3777" s="426"/>
      <c r="W3777" s="426"/>
      <c r="X3777" s="427"/>
      <c r="Y3777" s="416" t="e">
        <f t="shared" si="291"/>
        <v>#N/A</v>
      </c>
      <c r="Z3777" s="416" t="e">
        <f t="shared" si="292"/>
        <v>#N/A</v>
      </c>
      <c r="AA3777" s="416" t="str">
        <f t="shared" si="293"/>
        <v/>
      </c>
      <c r="AB3777" s="416" t="e">
        <f t="shared" si="294"/>
        <v>#N/A</v>
      </c>
      <c r="AC3777" s="416" t="e">
        <f t="shared" si="295"/>
        <v>#N/A</v>
      </c>
    </row>
    <row r="3778" ht="22.5" customHeight="1" spans="1:29">
      <c r="A3778" s="421"/>
      <c r="B3778" s="422"/>
      <c r="C3778" s="422"/>
      <c r="D3778" s="421"/>
      <c r="E3778" s="421"/>
      <c r="F3778" s="421"/>
      <c r="G3778" s="421"/>
      <c r="H3778" s="421"/>
      <c r="I3778" s="421"/>
      <c r="J3778" s="421"/>
      <c r="K3778" s="421"/>
      <c r="L3778" s="421"/>
      <c r="M3778" s="421"/>
      <c r="N3778" s="426"/>
      <c r="O3778" s="426"/>
      <c r="P3778" s="427"/>
      <c r="Q3778" s="427"/>
      <c r="R3778" s="426"/>
      <c r="S3778" s="426"/>
      <c r="T3778" s="426"/>
      <c r="U3778" s="426"/>
      <c r="V3778" s="426"/>
      <c r="W3778" s="426"/>
      <c r="X3778" s="427"/>
      <c r="Y3778" s="416" t="e">
        <f t="shared" si="291"/>
        <v>#N/A</v>
      </c>
      <c r="Z3778" s="416" t="e">
        <f t="shared" si="292"/>
        <v>#N/A</v>
      </c>
      <c r="AA3778" s="416" t="str">
        <f t="shared" si="293"/>
        <v/>
      </c>
      <c r="AB3778" s="416" t="e">
        <f t="shared" si="294"/>
        <v>#N/A</v>
      </c>
      <c r="AC3778" s="416" t="e">
        <f t="shared" si="295"/>
        <v>#N/A</v>
      </c>
    </row>
    <row r="3779" ht="22.5" customHeight="1" spans="1:29">
      <c r="A3779" s="421"/>
      <c r="B3779" s="422"/>
      <c r="C3779" s="422"/>
      <c r="D3779" s="421"/>
      <c r="E3779" s="421"/>
      <c r="F3779" s="421"/>
      <c r="G3779" s="421"/>
      <c r="H3779" s="421"/>
      <c r="I3779" s="421"/>
      <c r="J3779" s="421"/>
      <c r="K3779" s="421"/>
      <c r="L3779" s="421"/>
      <c r="M3779" s="421"/>
      <c r="N3779" s="426"/>
      <c r="O3779" s="426"/>
      <c r="P3779" s="427"/>
      <c r="Q3779" s="427"/>
      <c r="R3779" s="426"/>
      <c r="S3779" s="426"/>
      <c r="T3779" s="426"/>
      <c r="U3779" s="426"/>
      <c r="V3779" s="426"/>
      <c r="W3779" s="426"/>
      <c r="X3779" s="427"/>
      <c r="Y3779" s="416" t="e">
        <f t="shared" si="291"/>
        <v>#N/A</v>
      </c>
      <c r="Z3779" s="416" t="e">
        <f t="shared" si="292"/>
        <v>#N/A</v>
      </c>
      <c r="AA3779" s="416" t="str">
        <f t="shared" si="293"/>
        <v/>
      </c>
      <c r="AB3779" s="416" t="e">
        <f t="shared" si="294"/>
        <v>#N/A</v>
      </c>
      <c r="AC3779" s="416" t="e">
        <f t="shared" si="295"/>
        <v>#N/A</v>
      </c>
    </row>
    <row r="3780" ht="22.5" customHeight="1" spans="1:29">
      <c r="A3780" s="421"/>
      <c r="B3780" s="422"/>
      <c r="C3780" s="422"/>
      <c r="D3780" s="421"/>
      <c r="E3780" s="421"/>
      <c r="F3780" s="421"/>
      <c r="G3780" s="421"/>
      <c r="H3780" s="421"/>
      <c r="I3780" s="421"/>
      <c r="J3780" s="421"/>
      <c r="K3780" s="421"/>
      <c r="L3780" s="421"/>
      <c r="M3780" s="421"/>
      <c r="N3780" s="426"/>
      <c r="O3780" s="426"/>
      <c r="P3780" s="427"/>
      <c r="Q3780" s="427"/>
      <c r="R3780" s="426"/>
      <c r="S3780" s="426"/>
      <c r="T3780" s="426"/>
      <c r="U3780" s="426"/>
      <c r="V3780" s="426"/>
      <c r="W3780" s="426"/>
      <c r="X3780" s="427"/>
      <c r="Y3780" s="416" t="e">
        <f t="shared" si="291"/>
        <v>#N/A</v>
      </c>
      <c r="Z3780" s="416" t="e">
        <f t="shared" si="292"/>
        <v>#N/A</v>
      </c>
      <c r="AA3780" s="416" t="str">
        <f t="shared" si="293"/>
        <v/>
      </c>
      <c r="AB3780" s="416" t="e">
        <f t="shared" si="294"/>
        <v>#N/A</v>
      </c>
      <c r="AC3780" s="416" t="e">
        <f t="shared" si="295"/>
        <v>#N/A</v>
      </c>
    </row>
    <row r="3781" ht="22.5" customHeight="1" spans="1:29">
      <c r="A3781" s="421"/>
      <c r="B3781" s="422"/>
      <c r="C3781" s="422"/>
      <c r="D3781" s="421"/>
      <c r="E3781" s="421"/>
      <c r="F3781" s="421"/>
      <c r="G3781" s="421"/>
      <c r="H3781" s="421"/>
      <c r="I3781" s="421"/>
      <c r="J3781" s="421"/>
      <c r="K3781" s="421"/>
      <c r="L3781" s="421"/>
      <c r="M3781" s="421"/>
      <c r="N3781" s="426"/>
      <c r="O3781" s="426"/>
      <c r="P3781" s="427"/>
      <c r="Q3781" s="427"/>
      <c r="R3781" s="426"/>
      <c r="S3781" s="426"/>
      <c r="T3781" s="426"/>
      <c r="U3781" s="426"/>
      <c r="V3781" s="426"/>
      <c r="W3781" s="426"/>
      <c r="X3781" s="427"/>
      <c r="Y3781" s="416" t="e">
        <f t="shared" si="291"/>
        <v>#N/A</v>
      </c>
      <c r="Z3781" s="416" t="e">
        <f t="shared" si="292"/>
        <v>#N/A</v>
      </c>
      <c r="AA3781" s="416" t="str">
        <f t="shared" si="293"/>
        <v/>
      </c>
      <c r="AB3781" s="416" t="e">
        <f t="shared" si="294"/>
        <v>#N/A</v>
      </c>
      <c r="AC3781" s="416" t="e">
        <f t="shared" si="295"/>
        <v>#N/A</v>
      </c>
    </row>
    <row r="3782" ht="22.5" customHeight="1" spans="1:29">
      <c r="A3782" s="421"/>
      <c r="B3782" s="422"/>
      <c r="C3782" s="422"/>
      <c r="D3782" s="421"/>
      <c r="E3782" s="421"/>
      <c r="F3782" s="421"/>
      <c r="G3782" s="421"/>
      <c r="H3782" s="421"/>
      <c r="I3782" s="421"/>
      <c r="J3782" s="421"/>
      <c r="K3782" s="421"/>
      <c r="L3782" s="421"/>
      <c r="M3782" s="421"/>
      <c r="N3782" s="426"/>
      <c r="O3782" s="426"/>
      <c r="P3782" s="427"/>
      <c r="Q3782" s="427"/>
      <c r="R3782" s="426"/>
      <c r="S3782" s="426"/>
      <c r="T3782" s="426"/>
      <c r="U3782" s="426"/>
      <c r="V3782" s="426"/>
      <c r="W3782" s="426"/>
      <c r="X3782" s="427"/>
      <c r="Y3782" s="416" t="e">
        <f t="shared" si="291"/>
        <v>#N/A</v>
      </c>
      <c r="Z3782" s="416" t="e">
        <f t="shared" si="292"/>
        <v>#N/A</v>
      </c>
      <c r="AA3782" s="416" t="str">
        <f t="shared" si="293"/>
        <v/>
      </c>
      <c r="AB3782" s="416" t="e">
        <f t="shared" si="294"/>
        <v>#N/A</v>
      </c>
      <c r="AC3782" s="416" t="e">
        <f t="shared" si="295"/>
        <v>#N/A</v>
      </c>
    </row>
    <row r="3783" ht="22.5" customHeight="1" spans="1:29">
      <c r="A3783" s="421"/>
      <c r="B3783" s="422"/>
      <c r="C3783" s="422"/>
      <c r="D3783" s="421"/>
      <c r="E3783" s="421"/>
      <c r="F3783" s="421"/>
      <c r="G3783" s="421"/>
      <c r="H3783" s="421"/>
      <c r="I3783" s="421"/>
      <c r="J3783" s="421"/>
      <c r="K3783" s="421"/>
      <c r="L3783" s="421"/>
      <c r="M3783" s="421"/>
      <c r="N3783" s="426"/>
      <c r="O3783" s="426"/>
      <c r="P3783" s="427"/>
      <c r="Q3783" s="427"/>
      <c r="R3783" s="426"/>
      <c r="S3783" s="426"/>
      <c r="T3783" s="426"/>
      <c r="U3783" s="426"/>
      <c r="V3783" s="426"/>
      <c r="W3783" s="426"/>
      <c r="X3783" s="427"/>
      <c r="Y3783" s="416" t="e">
        <f t="shared" ref="Y3783:Y3846" si="296">_xlfn.IFS(LEFT(M3783,3)="003","三保支出",LEFT(M3783,3)="004","刚性支出",LEFT(M3783,3)="000","促发展支出")</f>
        <v>#N/A</v>
      </c>
      <c r="Z3783" s="416" t="e">
        <f t="shared" ref="Z3783:Z3846" si="297">_xlfn.IFS(LEFT(E3783,1)="3","项目支出",LEFT(E3783,1)="1","人员类支出",LEFT(E3783,1)="2","运转类支出")</f>
        <v>#N/A</v>
      </c>
      <c r="AA3783" s="416" t="str">
        <f t="shared" ref="AA3783:AA3846" si="298">LEFT(H3783,7)</f>
        <v/>
      </c>
      <c r="AB3783" s="416" t="e">
        <f t="shared" ref="AB3783:AB3846" si="299">_xlfn.IFS(LEFT(M3783,6)="003001","保工资",LEFT(M3783,6)="003002","保运转",LEFT(M3783,6)="003003","保基本民生")</f>
        <v>#N/A</v>
      </c>
      <c r="AC3783" s="416" t="e">
        <f t="shared" ref="AC3783:AC3846" si="300">IF(Z3783="项目支出","否","是")</f>
        <v>#N/A</v>
      </c>
    </row>
    <row r="3784" ht="22.5" customHeight="1" spans="1:29">
      <c r="A3784" s="421"/>
      <c r="B3784" s="422"/>
      <c r="C3784" s="422"/>
      <c r="D3784" s="421"/>
      <c r="E3784" s="421"/>
      <c r="F3784" s="421"/>
      <c r="G3784" s="421"/>
      <c r="H3784" s="421"/>
      <c r="I3784" s="421"/>
      <c r="J3784" s="421"/>
      <c r="K3784" s="421"/>
      <c r="L3784" s="421"/>
      <c r="M3784" s="421"/>
      <c r="N3784" s="426"/>
      <c r="O3784" s="426"/>
      <c r="P3784" s="427"/>
      <c r="Q3784" s="427"/>
      <c r="R3784" s="426"/>
      <c r="S3784" s="426"/>
      <c r="T3784" s="426"/>
      <c r="U3784" s="426"/>
      <c r="V3784" s="426"/>
      <c r="W3784" s="426"/>
      <c r="X3784" s="427"/>
      <c r="Y3784" s="416" t="e">
        <f t="shared" si="296"/>
        <v>#N/A</v>
      </c>
      <c r="Z3784" s="416" t="e">
        <f t="shared" si="297"/>
        <v>#N/A</v>
      </c>
      <c r="AA3784" s="416" t="str">
        <f t="shared" si="298"/>
        <v/>
      </c>
      <c r="AB3784" s="416" t="e">
        <f t="shared" si="299"/>
        <v>#N/A</v>
      </c>
      <c r="AC3784" s="416" t="e">
        <f t="shared" si="300"/>
        <v>#N/A</v>
      </c>
    </row>
    <row r="3785" ht="22.5" customHeight="1" spans="1:29">
      <c r="A3785" s="421"/>
      <c r="B3785" s="422"/>
      <c r="C3785" s="422"/>
      <c r="D3785" s="421"/>
      <c r="E3785" s="421"/>
      <c r="F3785" s="421"/>
      <c r="G3785" s="421"/>
      <c r="H3785" s="421"/>
      <c r="I3785" s="421"/>
      <c r="J3785" s="421"/>
      <c r="K3785" s="421"/>
      <c r="L3785" s="421"/>
      <c r="M3785" s="421"/>
      <c r="N3785" s="426"/>
      <c r="O3785" s="426"/>
      <c r="P3785" s="427"/>
      <c r="Q3785" s="427"/>
      <c r="R3785" s="426"/>
      <c r="S3785" s="426"/>
      <c r="T3785" s="426"/>
      <c r="U3785" s="426"/>
      <c r="V3785" s="426"/>
      <c r="W3785" s="426"/>
      <c r="X3785" s="427"/>
      <c r="Y3785" s="416" t="e">
        <f t="shared" si="296"/>
        <v>#N/A</v>
      </c>
      <c r="Z3785" s="416" t="e">
        <f t="shared" si="297"/>
        <v>#N/A</v>
      </c>
      <c r="AA3785" s="416" t="str">
        <f t="shared" si="298"/>
        <v/>
      </c>
      <c r="AB3785" s="416" t="e">
        <f t="shared" si="299"/>
        <v>#N/A</v>
      </c>
      <c r="AC3785" s="416" t="e">
        <f t="shared" si="300"/>
        <v>#N/A</v>
      </c>
    </row>
    <row r="3786" ht="22.5" customHeight="1" spans="1:29">
      <c r="A3786" s="421"/>
      <c r="B3786" s="422"/>
      <c r="C3786" s="422"/>
      <c r="D3786" s="421"/>
      <c r="E3786" s="421"/>
      <c r="F3786" s="421"/>
      <c r="G3786" s="421"/>
      <c r="H3786" s="421"/>
      <c r="I3786" s="421"/>
      <c r="J3786" s="421"/>
      <c r="K3786" s="421"/>
      <c r="L3786" s="421"/>
      <c r="M3786" s="421"/>
      <c r="N3786" s="426"/>
      <c r="O3786" s="426"/>
      <c r="P3786" s="427"/>
      <c r="Q3786" s="427"/>
      <c r="R3786" s="426"/>
      <c r="S3786" s="426"/>
      <c r="T3786" s="426"/>
      <c r="U3786" s="426"/>
      <c r="V3786" s="426"/>
      <c r="W3786" s="426"/>
      <c r="X3786" s="427"/>
      <c r="Y3786" s="416" t="e">
        <f t="shared" si="296"/>
        <v>#N/A</v>
      </c>
      <c r="Z3786" s="416" t="e">
        <f t="shared" si="297"/>
        <v>#N/A</v>
      </c>
      <c r="AA3786" s="416" t="str">
        <f t="shared" si="298"/>
        <v/>
      </c>
      <c r="AB3786" s="416" t="e">
        <f t="shared" si="299"/>
        <v>#N/A</v>
      </c>
      <c r="AC3786" s="416" t="e">
        <f t="shared" si="300"/>
        <v>#N/A</v>
      </c>
    </row>
    <row r="3787" ht="22.5" customHeight="1" spans="1:29">
      <c r="A3787" s="421"/>
      <c r="B3787" s="422"/>
      <c r="C3787" s="422"/>
      <c r="D3787" s="421"/>
      <c r="E3787" s="421"/>
      <c r="F3787" s="421"/>
      <c r="G3787" s="421"/>
      <c r="H3787" s="421"/>
      <c r="I3787" s="421"/>
      <c r="J3787" s="421"/>
      <c r="K3787" s="421"/>
      <c r="L3787" s="421"/>
      <c r="M3787" s="421"/>
      <c r="N3787" s="426"/>
      <c r="O3787" s="426"/>
      <c r="P3787" s="427"/>
      <c r="Q3787" s="427"/>
      <c r="R3787" s="426"/>
      <c r="S3787" s="426"/>
      <c r="T3787" s="426"/>
      <c r="U3787" s="426"/>
      <c r="V3787" s="426"/>
      <c r="W3787" s="426"/>
      <c r="X3787" s="427"/>
      <c r="Y3787" s="416" t="e">
        <f t="shared" si="296"/>
        <v>#N/A</v>
      </c>
      <c r="Z3787" s="416" t="e">
        <f t="shared" si="297"/>
        <v>#N/A</v>
      </c>
      <c r="AA3787" s="416" t="str">
        <f t="shared" si="298"/>
        <v/>
      </c>
      <c r="AB3787" s="416" t="e">
        <f t="shared" si="299"/>
        <v>#N/A</v>
      </c>
      <c r="AC3787" s="416" t="e">
        <f t="shared" si="300"/>
        <v>#N/A</v>
      </c>
    </row>
    <row r="3788" ht="22.5" customHeight="1" spans="1:29">
      <c r="A3788" s="421"/>
      <c r="B3788" s="422"/>
      <c r="C3788" s="422"/>
      <c r="D3788" s="421"/>
      <c r="E3788" s="421"/>
      <c r="F3788" s="421"/>
      <c r="G3788" s="421"/>
      <c r="H3788" s="421"/>
      <c r="I3788" s="421"/>
      <c r="J3788" s="421"/>
      <c r="K3788" s="421"/>
      <c r="L3788" s="421"/>
      <c r="M3788" s="421"/>
      <c r="N3788" s="426"/>
      <c r="O3788" s="426"/>
      <c r="P3788" s="427"/>
      <c r="Q3788" s="427"/>
      <c r="R3788" s="426"/>
      <c r="S3788" s="426"/>
      <c r="T3788" s="426"/>
      <c r="U3788" s="426"/>
      <c r="V3788" s="426"/>
      <c r="W3788" s="426"/>
      <c r="X3788" s="427"/>
      <c r="Y3788" s="416" t="e">
        <f t="shared" si="296"/>
        <v>#N/A</v>
      </c>
      <c r="Z3788" s="416" t="e">
        <f t="shared" si="297"/>
        <v>#N/A</v>
      </c>
      <c r="AA3788" s="416" t="str">
        <f t="shared" si="298"/>
        <v/>
      </c>
      <c r="AB3788" s="416" t="e">
        <f t="shared" si="299"/>
        <v>#N/A</v>
      </c>
      <c r="AC3788" s="416" t="e">
        <f t="shared" si="300"/>
        <v>#N/A</v>
      </c>
    </row>
    <row r="3789" ht="22.5" customHeight="1" spans="1:29">
      <c r="A3789" s="421"/>
      <c r="B3789" s="422"/>
      <c r="C3789" s="422"/>
      <c r="D3789" s="421"/>
      <c r="E3789" s="421"/>
      <c r="F3789" s="421"/>
      <c r="G3789" s="421"/>
      <c r="H3789" s="421"/>
      <c r="I3789" s="421"/>
      <c r="J3789" s="421"/>
      <c r="K3789" s="421"/>
      <c r="L3789" s="421"/>
      <c r="M3789" s="421"/>
      <c r="N3789" s="426"/>
      <c r="O3789" s="426"/>
      <c r="P3789" s="427"/>
      <c r="Q3789" s="427"/>
      <c r="R3789" s="426"/>
      <c r="S3789" s="426"/>
      <c r="T3789" s="426"/>
      <c r="U3789" s="426"/>
      <c r="V3789" s="426"/>
      <c r="W3789" s="426"/>
      <c r="X3789" s="427"/>
      <c r="Y3789" s="416" t="e">
        <f t="shared" si="296"/>
        <v>#N/A</v>
      </c>
      <c r="Z3789" s="416" t="e">
        <f t="shared" si="297"/>
        <v>#N/A</v>
      </c>
      <c r="AA3789" s="416" t="str">
        <f t="shared" si="298"/>
        <v/>
      </c>
      <c r="AB3789" s="416" t="e">
        <f t="shared" si="299"/>
        <v>#N/A</v>
      </c>
      <c r="AC3789" s="416" t="e">
        <f t="shared" si="300"/>
        <v>#N/A</v>
      </c>
    </row>
    <row r="3790" ht="22.5" customHeight="1" spans="1:29">
      <c r="A3790" s="421"/>
      <c r="B3790" s="422"/>
      <c r="C3790" s="422"/>
      <c r="D3790" s="421"/>
      <c r="E3790" s="421"/>
      <c r="F3790" s="421"/>
      <c r="G3790" s="421"/>
      <c r="H3790" s="421"/>
      <c r="I3790" s="421"/>
      <c r="J3790" s="421"/>
      <c r="K3790" s="421"/>
      <c r="L3790" s="421"/>
      <c r="M3790" s="421"/>
      <c r="N3790" s="426"/>
      <c r="O3790" s="426"/>
      <c r="P3790" s="427"/>
      <c r="Q3790" s="427"/>
      <c r="R3790" s="426"/>
      <c r="S3790" s="426"/>
      <c r="T3790" s="426"/>
      <c r="U3790" s="426"/>
      <c r="V3790" s="426"/>
      <c r="W3790" s="426"/>
      <c r="X3790" s="427"/>
      <c r="Y3790" s="416" t="e">
        <f t="shared" si="296"/>
        <v>#N/A</v>
      </c>
      <c r="Z3790" s="416" t="e">
        <f t="shared" si="297"/>
        <v>#N/A</v>
      </c>
      <c r="AA3790" s="416" t="str">
        <f t="shared" si="298"/>
        <v/>
      </c>
      <c r="AB3790" s="416" t="e">
        <f t="shared" si="299"/>
        <v>#N/A</v>
      </c>
      <c r="AC3790" s="416" t="e">
        <f t="shared" si="300"/>
        <v>#N/A</v>
      </c>
    </row>
    <row r="3791" ht="22.5" customHeight="1" spans="1:29">
      <c r="A3791" s="421"/>
      <c r="B3791" s="422"/>
      <c r="C3791" s="422"/>
      <c r="D3791" s="421"/>
      <c r="E3791" s="421"/>
      <c r="F3791" s="421"/>
      <c r="G3791" s="421"/>
      <c r="H3791" s="421"/>
      <c r="I3791" s="421"/>
      <c r="J3791" s="421"/>
      <c r="K3791" s="421"/>
      <c r="L3791" s="421"/>
      <c r="M3791" s="421"/>
      <c r="N3791" s="426"/>
      <c r="O3791" s="426"/>
      <c r="P3791" s="427"/>
      <c r="Q3791" s="427"/>
      <c r="R3791" s="426"/>
      <c r="S3791" s="426"/>
      <c r="T3791" s="426"/>
      <c r="U3791" s="426"/>
      <c r="V3791" s="426"/>
      <c r="W3791" s="426"/>
      <c r="X3791" s="427"/>
      <c r="Y3791" s="416" t="e">
        <f t="shared" si="296"/>
        <v>#N/A</v>
      </c>
      <c r="Z3791" s="416" t="e">
        <f t="shared" si="297"/>
        <v>#N/A</v>
      </c>
      <c r="AA3791" s="416" t="str">
        <f t="shared" si="298"/>
        <v/>
      </c>
      <c r="AB3791" s="416" t="e">
        <f t="shared" si="299"/>
        <v>#N/A</v>
      </c>
      <c r="AC3791" s="416" t="e">
        <f t="shared" si="300"/>
        <v>#N/A</v>
      </c>
    </row>
    <row r="3792" ht="22.5" customHeight="1" spans="1:29">
      <c r="A3792" s="421"/>
      <c r="B3792" s="422"/>
      <c r="C3792" s="422"/>
      <c r="D3792" s="421"/>
      <c r="E3792" s="421"/>
      <c r="F3792" s="421"/>
      <c r="G3792" s="421"/>
      <c r="H3792" s="421"/>
      <c r="I3792" s="421"/>
      <c r="J3792" s="421"/>
      <c r="K3792" s="421"/>
      <c r="L3792" s="421"/>
      <c r="M3792" s="421"/>
      <c r="N3792" s="426"/>
      <c r="O3792" s="426"/>
      <c r="P3792" s="427"/>
      <c r="Q3792" s="427"/>
      <c r="R3792" s="426"/>
      <c r="S3792" s="426"/>
      <c r="T3792" s="426"/>
      <c r="U3792" s="426"/>
      <c r="V3792" s="426"/>
      <c r="W3792" s="426"/>
      <c r="X3792" s="427"/>
      <c r="Y3792" s="416" t="e">
        <f t="shared" si="296"/>
        <v>#N/A</v>
      </c>
      <c r="Z3792" s="416" t="e">
        <f t="shared" si="297"/>
        <v>#N/A</v>
      </c>
      <c r="AA3792" s="416" t="str">
        <f t="shared" si="298"/>
        <v/>
      </c>
      <c r="AB3792" s="416" t="e">
        <f t="shared" si="299"/>
        <v>#N/A</v>
      </c>
      <c r="AC3792" s="416" t="e">
        <f t="shared" si="300"/>
        <v>#N/A</v>
      </c>
    </row>
    <row r="3793" ht="22.5" customHeight="1" spans="1:29">
      <c r="A3793" s="421"/>
      <c r="B3793" s="422"/>
      <c r="C3793" s="422"/>
      <c r="D3793" s="421"/>
      <c r="E3793" s="421"/>
      <c r="F3793" s="421"/>
      <c r="G3793" s="421"/>
      <c r="H3793" s="421"/>
      <c r="I3793" s="421"/>
      <c r="J3793" s="421"/>
      <c r="K3793" s="421"/>
      <c r="L3793" s="421"/>
      <c r="M3793" s="421"/>
      <c r="N3793" s="426"/>
      <c r="O3793" s="426"/>
      <c r="P3793" s="427"/>
      <c r="Q3793" s="427"/>
      <c r="R3793" s="426"/>
      <c r="S3793" s="426"/>
      <c r="T3793" s="426"/>
      <c r="U3793" s="426"/>
      <c r="V3793" s="426"/>
      <c r="W3793" s="426"/>
      <c r="X3793" s="427"/>
      <c r="Y3793" s="416" t="e">
        <f t="shared" si="296"/>
        <v>#N/A</v>
      </c>
      <c r="Z3793" s="416" t="e">
        <f t="shared" si="297"/>
        <v>#N/A</v>
      </c>
      <c r="AA3793" s="416" t="str">
        <f t="shared" si="298"/>
        <v/>
      </c>
      <c r="AB3793" s="416" t="e">
        <f t="shared" si="299"/>
        <v>#N/A</v>
      </c>
      <c r="AC3793" s="416" t="e">
        <f t="shared" si="300"/>
        <v>#N/A</v>
      </c>
    </row>
    <row r="3794" ht="22.5" customHeight="1" spans="1:29">
      <c r="A3794" s="421"/>
      <c r="B3794" s="422"/>
      <c r="C3794" s="422"/>
      <c r="D3794" s="421"/>
      <c r="E3794" s="421"/>
      <c r="F3794" s="421"/>
      <c r="G3794" s="421"/>
      <c r="H3794" s="421"/>
      <c r="I3794" s="421"/>
      <c r="J3794" s="421"/>
      <c r="K3794" s="421"/>
      <c r="L3794" s="421"/>
      <c r="M3794" s="421"/>
      <c r="N3794" s="426"/>
      <c r="O3794" s="426"/>
      <c r="P3794" s="427"/>
      <c r="Q3794" s="427"/>
      <c r="R3794" s="426"/>
      <c r="S3794" s="426"/>
      <c r="T3794" s="426"/>
      <c r="U3794" s="426"/>
      <c r="V3794" s="426"/>
      <c r="W3794" s="426"/>
      <c r="X3794" s="427"/>
      <c r="Y3794" s="416" t="e">
        <f t="shared" si="296"/>
        <v>#N/A</v>
      </c>
      <c r="Z3794" s="416" t="e">
        <f t="shared" si="297"/>
        <v>#N/A</v>
      </c>
      <c r="AA3794" s="416" t="str">
        <f t="shared" si="298"/>
        <v/>
      </c>
      <c r="AB3794" s="416" t="e">
        <f t="shared" si="299"/>
        <v>#N/A</v>
      </c>
      <c r="AC3794" s="416" t="e">
        <f t="shared" si="300"/>
        <v>#N/A</v>
      </c>
    </row>
    <row r="3795" ht="22.5" customHeight="1" spans="1:29">
      <c r="A3795" s="421"/>
      <c r="B3795" s="422"/>
      <c r="C3795" s="422"/>
      <c r="D3795" s="421"/>
      <c r="E3795" s="421"/>
      <c r="F3795" s="421"/>
      <c r="G3795" s="421"/>
      <c r="H3795" s="421"/>
      <c r="I3795" s="421"/>
      <c r="J3795" s="421"/>
      <c r="K3795" s="421"/>
      <c r="L3795" s="421"/>
      <c r="M3795" s="421"/>
      <c r="N3795" s="426"/>
      <c r="O3795" s="426"/>
      <c r="P3795" s="427"/>
      <c r="Q3795" s="427"/>
      <c r="R3795" s="426"/>
      <c r="S3795" s="426"/>
      <c r="T3795" s="426"/>
      <c r="U3795" s="426"/>
      <c r="V3795" s="426"/>
      <c r="W3795" s="426"/>
      <c r="X3795" s="427"/>
      <c r="Y3795" s="416" t="e">
        <f t="shared" si="296"/>
        <v>#N/A</v>
      </c>
      <c r="Z3795" s="416" t="e">
        <f t="shared" si="297"/>
        <v>#N/A</v>
      </c>
      <c r="AA3795" s="416" t="str">
        <f t="shared" si="298"/>
        <v/>
      </c>
      <c r="AB3795" s="416" t="e">
        <f t="shared" si="299"/>
        <v>#N/A</v>
      </c>
      <c r="AC3795" s="416" t="e">
        <f t="shared" si="300"/>
        <v>#N/A</v>
      </c>
    </row>
    <row r="3796" ht="22.5" customHeight="1" spans="1:29">
      <c r="A3796" s="421"/>
      <c r="B3796" s="422"/>
      <c r="C3796" s="422"/>
      <c r="D3796" s="421"/>
      <c r="E3796" s="421"/>
      <c r="F3796" s="421"/>
      <c r="G3796" s="421"/>
      <c r="H3796" s="421"/>
      <c r="I3796" s="421"/>
      <c r="J3796" s="421"/>
      <c r="K3796" s="421"/>
      <c r="L3796" s="421"/>
      <c r="M3796" s="421"/>
      <c r="N3796" s="426"/>
      <c r="O3796" s="426"/>
      <c r="P3796" s="427"/>
      <c r="Q3796" s="427"/>
      <c r="R3796" s="426"/>
      <c r="S3796" s="426"/>
      <c r="T3796" s="426"/>
      <c r="U3796" s="426"/>
      <c r="V3796" s="426"/>
      <c r="W3796" s="426"/>
      <c r="X3796" s="427"/>
      <c r="Y3796" s="416" t="e">
        <f t="shared" si="296"/>
        <v>#N/A</v>
      </c>
      <c r="Z3796" s="416" t="e">
        <f t="shared" si="297"/>
        <v>#N/A</v>
      </c>
      <c r="AA3796" s="416" t="str">
        <f t="shared" si="298"/>
        <v/>
      </c>
      <c r="AB3796" s="416" t="e">
        <f t="shared" si="299"/>
        <v>#N/A</v>
      </c>
      <c r="AC3796" s="416" t="e">
        <f t="shared" si="300"/>
        <v>#N/A</v>
      </c>
    </row>
    <row r="3797" ht="22.5" customHeight="1" spans="1:29">
      <c r="A3797" s="421"/>
      <c r="B3797" s="422"/>
      <c r="C3797" s="422"/>
      <c r="D3797" s="421"/>
      <c r="E3797" s="421"/>
      <c r="F3797" s="421"/>
      <c r="G3797" s="421"/>
      <c r="H3797" s="421"/>
      <c r="I3797" s="421"/>
      <c r="J3797" s="421"/>
      <c r="K3797" s="421"/>
      <c r="L3797" s="421"/>
      <c r="M3797" s="421"/>
      <c r="N3797" s="426"/>
      <c r="O3797" s="426"/>
      <c r="P3797" s="427"/>
      <c r="Q3797" s="427"/>
      <c r="R3797" s="426"/>
      <c r="S3797" s="426"/>
      <c r="T3797" s="426"/>
      <c r="U3797" s="426"/>
      <c r="V3797" s="426"/>
      <c r="W3797" s="426"/>
      <c r="X3797" s="427"/>
      <c r="Y3797" s="416" t="e">
        <f t="shared" si="296"/>
        <v>#N/A</v>
      </c>
      <c r="Z3797" s="416" t="e">
        <f t="shared" si="297"/>
        <v>#N/A</v>
      </c>
      <c r="AA3797" s="416" t="str">
        <f t="shared" si="298"/>
        <v/>
      </c>
      <c r="AB3797" s="416" t="e">
        <f t="shared" si="299"/>
        <v>#N/A</v>
      </c>
      <c r="AC3797" s="416" t="e">
        <f t="shared" si="300"/>
        <v>#N/A</v>
      </c>
    </row>
    <row r="3798" ht="22.5" customHeight="1" spans="1:29">
      <c r="A3798" s="421"/>
      <c r="B3798" s="422"/>
      <c r="C3798" s="422"/>
      <c r="D3798" s="421"/>
      <c r="E3798" s="421"/>
      <c r="F3798" s="421"/>
      <c r="G3798" s="421"/>
      <c r="H3798" s="421"/>
      <c r="I3798" s="421"/>
      <c r="J3798" s="421"/>
      <c r="K3798" s="421"/>
      <c r="L3798" s="421"/>
      <c r="M3798" s="421"/>
      <c r="N3798" s="426"/>
      <c r="O3798" s="426"/>
      <c r="P3798" s="427"/>
      <c r="Q3798" s="427"/>
      <c r="R3798" s="426"/>
      <c r="S3798" s="426"/>
      <c r="T3798" s="426"/>
      <c r="U3798" s="426"/>
      <c r="V3798" s="426"/>
      <c r="W3798" s="426"/>
      <c r="X3798" s="427"/>
      <c r="Y3798" s="416" t="e">
        <f t="shared" si="296"/>
        <v>#N/A</v>
      </c>
      <c r="Z3798" s="416" t="e">
        <f t="shared" si="297"/>
        <v>#N/A</v>
      </c>
      <c r="AA3798" s="416" t="str">
        <f t="shared" si="298"/>
        <v/>
      </c>
      <c r="AB3798" s="416" t="e">
        <f t="shared" si="299"/>
        <v>#N/A</v>
      </c>
      <c r="AC3798" s="416" t="e">
        <f t="shared" si="300"/>
        <v>#N/A</v>
      </c>
    </row>
    <row r="3799" ht="22.5" customHeight="1" spans="1:29">
      <c r="A3799" s="421"/>
      <c r="B3799" s="422"/>
      <c r="C3799" s="422"/>
      <c r="D3799" s="421"/>
      <c r="E3799" s="421"/>
      <c r="F3799" s="421"/>
      <c r="G3799" s="421"/>
      <c r="H3799" s="421"/>
      <c r="I3799" s="421"/>
      <c r="J3799" s="421"/>
      <c r="K3799" s="421"/>
      <c r="L3799" s="421"/>
      <c r="M3799" s="421"/>
      <c r="N3799" s="426"/>
      <c r="O3799" s="426"/>
      <c r="P3799" s="427"/>
      <c r="Q3799" s="427"/>
      <c r="R3799" s="426"/>
      <c r="S3799" s="426"/>
      <c r="T3799" s="426"/>
      <c r="U3799" s="426"/>
      <c r="V3799" s="426"/>
      <c r="W3799" s="426"/>
      <c r="X3799" s="427"/>
      <c r="Y3799" s="416" t="e">
        <f t="shared" si="296"/>
        <v>#N/A</v>
      </c>
      <c r="Z3799" s="416" t="e">
        <f t="shared" si="297"/>
        <v>#N/A</v>
      </c>
      <c r="AA3799" s="416" t="str">
        <f t="shared" si="298"/>
        <v/>
      </c>
      <c r="AB3799" s="416" t="e">
        <f t="shared" si="299"/>
        <v>#N/A</v>
      </c>
      <c r="AC3799" s="416" t="e">
        <f t="shared" si="300"/>
        <v>#N/A</v>
      </c>
    </row>
    <row r="3800" ht="22.5" customHeight="1" spans="1:29">
      <c r="A3800" s="421"/>
      <c r="B3800" s="422"/>
      <c r="C3800" s="422"/>
      <c r="D3800" s="421"/>
      <c r="E3800" s="421"/>
      <c r="F3800" s="421"/>
      <c r="G3800" s="421"/>
      <c r="H3800" s="421"/>
      <c r="I3800" s="421"/>
      <c r="J3800" s="421"/>
      <c r="K3800" s="421"/>
      <c r="L3800" s="421"/>
      <c r="M3800" s="421"/>
      <c r="N3800" s="426"/>
      <c r="O3800" s="426"/>
      <c r="P3800" s="427"/>
      <c r="Q3800" s="427"/>
      <c r="R3800" s="426"/>
      <c r="S3800" s="426"/>
      <c r="T3800" s="426"/>
      <c r="U3800" s="426"/>
      <c r="V3800" s="426"/>
      <c r="W3800" s="426"/>
      <c r="X3800" s="427"/>
      <c r="Y3800" s="416" t="e">
        <f t="shared" si="296"/>
        <v>#N/A</v>
      </c>
      <c r="Z3800" s="416" t="e">
        <f t="shared" si="297"/>
        <v>#N/A</v>
      </c>
      <c r="AA3800" s="416" t="str">
        <f t="shared" si="298"/>
        <v/>
      </c>
      <c r="AB3800" s="416" t="e">
        <f t="shared" si="299"/>
        <v>#N/A</v>
      </c>
      <c r="AC3800" s="416" t="e">
        <f t="shared" si="300"/>
        <v>#N/A</v>
      </c>
    </row>
    <row r="3801" ht="22.5" customHeight="1" spans="1:29">
      <c r="A3801" s="421"/>
      <c r="B3801" s="422"/>
      <c r="C3801" s="422"/>
      <c r="D3801" s="421"/>
      <c r="E3801" s="421"/>
      <c r="F3801" s="421"/>
      <c r="G3801" s="421"/>
      <c r="H3801" s="421"/>
      <c r="I3801" s="421"/>
      <c r="J3801" s="421"/>
      <c r="K3801" s="421"/>
      <c r="L3801" s="421"/>
      <c r="M3801" s="421"/>
      <c r="N3801" s="426"/>
      <c r="O3801" s="426"/>
      <c r="P3801" s="427"/>
      <c r="Q3801" s="427"/>
      <c r="R3801" s="426"/>
      <c r="S3801" s="426"/>
      <c r="T3801" s="426"/>
      <c r="U3801" s="426"/>
      <c r="V3801" s="426"/>
      <c r="W3801" s="426"/>
      <c r="X3801" s="427"/>
      <c r="Y3801" s="416" t="e">
        <f t="shared" si="296"/>
        <v>#N/A</v>
      </c>
      <c r="Z3801" s="416" t="e">
        <f t="shared" si="297"/>
        <v>#N/A</v>
      </c>
      <c r="AA3801" s="416" t="str">
        <f t="shared" si="298"/>
        <v/>
      </c>
      <c r="AB3801" s="416" t="e">
        <f t="shared" si="299"/>
        <v>#N/A</v>
      </c>
      <c r="AC3801" s="416" t="e">
        <f t="shared" si="300"/>
        <v>#N/A</v>
      </c>
    </row>
    <row r="3802" ht="22.5" customHeight="1" spans="1:29">
      <c r="A3802" s="421"/>
      <c r="B3802" s="422"/>
      <c r="C3802" s="422"/>
      <c r="D3802" s="421"/>
      <c r="E3802" s="421"/>
      <c r="F3802" s="421"/>
      <c r="G3802" s="421"/>
      <c r="H3802" s="421"/>
      <c r="I3802" s="421"/>
      <c r="J3802" s="421"/>
      <c r="K3802" s="421"/>
      <c r="L3802" s="421"/>
      <c r="M3802" s="421"/>
      <c r="N3802" s="426"/>
      <c r="O3802" s="426"/>
      <c r="P3802" s="427"/>
      <c r="Q3802" s="427"/>
      <c r="R3802" s="426"/>
      <c r="S3802" s="426"/>
      <c r="T3802" s="426"/>
      <c r="U3802" s="426"/>
      <c r="V3802" s="426"/>
      <c r="W3802" s="426"/>
      <c r="X3802" s="427"/>
      <c r="Y3802" s="416" t="e">
        <f t="shared" si="296"/>
        <v>#N/A</v>
      </c>
      <c r="Z3802" s="416" t="e">
        <f t="shared" si="297"/>
        <v>#N/A</v>
      </c>
      <c r="AA3802" s="416" t="str">
        <f t="shared" si="298"/>
        <v/>
      </c>
      <c r="AB3802" s="416" t="e">
        <f t="shared" si="299"/>
        <v>#N/A</v>
      </c>
      <c r="AC3802" s="416" t="e">
        <f t="shared" si="300"/>
        <v>#N/A</v>
      </c>
    </row>
    <row r="3803" ht="22.5" customHeight="1" spans="1:29">
      <c r="A3803" s="421"/>
      <c r="B3803" s="422"/>
      <c r="C3803" s="422"/>
      <c r="D3803" s="421"/>
      <c r="E3803" s="421"/>
      <c r="F3803" s="421"/>
      <c r="G3803" s="421"/>
      <c r="H3803" s="421"/>
      <c r="I3803" s="421"/>
      <c r="J3803" s="421"/>
      <c r="K3803" s="421"/>
      <c r="L3803" s="421"/>
      <c r="M3803" s="421"/>
      <c r="N3803" s="426"/>
      <c r="O3803" s="426"/>
      <c r="P3803" s="427"/>
      <c r="Q3803" s="427"/>
      <c r="R3803" s="426"/>
      <c r="S3803" s="426"/>
      <c r="T3803" s="426"/>
      <c r="U3803" s="426"/>
      <c r="V3803" s="426"/>
      <c r="W3803" s="426"/>
      <c r="X3803" s="427"/>
      <c r="Y3803" s="416" t="e">
        <f t="shared" si="296"/>
        <v>#N/A</v>
      </c>
      <c r="Z3803" s="416" t="e">
        <f t="shared" si="297"/>
        <v>#N/A</v>
      </c>
      <c r="AA3803" s="416" t="str">
        <f t="shared" si="298"/>
        <v/>
      </c>
      <c r="AB3803" s="416" t="e">
        <f t="shared" si="299"/>
        <v>#N/A</v>
      </c>
      <c r="AC3803" s="416" t="e">
        <f t="shared" si="300"/>
        <v>#N/A</v>
      </c>
    </row>
    <row r="3804" ht="22.5" customHeight="1" spans="1:29">
      <c r="A3804" s="421"/>
      <c r="B3804" s="422"/>
      <c r="C3804" s="422"/>
      <c r="D3804" s="421"/>
      <c r="E3804" s="421"/>
      <c r="F3804" s="421"/>
      <c r="G3804" s="421"/>
      <c r="H3804" s="421"/>
      <c r="I3804" s="421"/>
      <c r="J3804" s="421"/>
      <c r="K3804" s="421"/>
      <c r="L3804" s="421"/>
      <c r="M3804" s="421"/>
      <c r="N3804" s="426"/>
      <c r="O3804" s="426"/>
      <c r="P3804" s="427"/>
      <c r="Q3804" s="427"/>
      <c r="R3804" s="426"/>
      <c r="S3804" s="426"/>
      <c r="T3804" s="426"/>
      <c r="U3804" s="426"/>
      <c r="V3804" s="426"/>
      <c r="W3804" s="426"/>
      <c r="X3804" s="427"/>
      <c r="Y3804" s="416" t="e">
        <f t="shared" si="296"/>
        <v>#N/A</v>
      </c>
      <c r="Z3804" s="416" t="e">
        <f t="shared" si="297"/>
        <v>#N/A</v>
      </c>
      <c r="AA3804" s="416" t="str">
        <f t="shared" si="298"/>
        <v/>
      </c>
      <c r="AB3804" s="416" t="e">
        <f t="shared" si="299"/>
        <v>#N/A</v>
      </c>
      <c r="AC3804" s="416" t="e">
        <f t="shared" si="300"/>
        <v>#N/A</v>
      </c>
    </row>
    <row r="3805" ht="22.5" customHeight="1" spans="1:29">
      <c r="A3805" s="421"/>
      <c r="B3805" s="422"/>
      <c r="C3805" s="422"/>
      <c r="D3805" s="421"/>
      <c r="E3805" s="421"/>
      <c r="F3805" s="421"/>
      <c r="G3805" s="421"/>
      <c r="H3805" s="421"/>
      <c r="I3805" s="421"/>
      <c r="J3805" s="421"/>
      <c r="K3805" s="421"/>
      <c r="L3805" s="421"/>
      <c r="M3805" s="421"/>
      <c r="N3805" s="426"/>
      <c r="O3805" s="426"/>
      <c r="P3805" s="427"/>
      <c r="Q3805" s="427"/>
      <c r="R3805" s="426"/>
      <c r="S3805" s="426"/>
      <c r="T3805" s="426"/>
      <c r="U3805" s="426"/>
      <c r="V3805" s="426"/>
      <c r="W3805" s="426"/>
      <c r="X3805" s="427"/>
      <c r="Y3805" s="416" t="e">
        <f t="shared" si="296"/>
        <v>#N/A</v>
      </c>
      <c r="Z3805" s="416" t="e">
        <f t="shared" si="297"/>
        <v>#N/A</v>
      </c>
      <c r="AA3805" s="416" t="str">
        <f t="shared" si="298"/>
        <v/>
      </c>
      <c r="AB3805" s="416" t="e">
        <f t="shared" si="299"/>
        <v>#N/A</v>
      </c>
      <c r="AC3805" s="416" t="e">
        <f t="shared" si="300"/>
        <v>#N/A</v>
      </c>
    </row>
    <row r="3806" ht="22.5" customHeight="1" spans="1:29">
      <c r="A3806" s="421"/>
      <c r="B3806" s="422"/>
      <c r="C3806" s="422"/>
      <c r="D3806" s="421"/>
      <c r="E3806" s="421"/>
      <c r="F3806" s="421"/>
      <c r="G3806" s="421"/>
      <c r="H3806" s="421"/>
      <c r="I3806" s="421"/>
      <c r="J3806" s="421"/>
      <c r="K3806" s="421"/>
      <c r="L3806" s="421"/>
      <c r="M3806" s="421"/>
      <c r="N3806" s="426"/>
      <c r="O3806" s="426"/>
      <c r="P3806" s="427"/>
      <c r="Q3806" s="427"/>
      <c r="R3806" s="426"/>
      <c r="S3806" s="426"/>
      <c r="T3806" s="426"/>
      <c r="U3806" s="426"/>
      <c r="V3806" s="426"/>
      <c r="W3806" s="426"/>
      <c r="X3806" s="427"/>
      <c r="Y3806" s="416" t="e">
        <f t="shared" si="296"/>
        <v>#N/A</v>
      </c>
      <c r="Z3806" s="416" t="e">
        <f t="shared" si="297"/>
        <v>#N/A</v>
      </c>
      <c r="AA3806" s="416" t="str">
        <f t="shared" si="298"/>
        <v/>
      </c>
      <c r="AB3806" s="416" t="e">
        <f t="shared" si="299"/>
        <v>#N/A</v>
      </c>
      <c r="AC3806" s="416" t="e">
        <f t="shared" si="300"/>
        <v>#N/A</v>
      </c>
    </row>
    <row r="3807" ht="22.5" customHeight="1" spans="1:29">
      <c r="A3807" s="421"/>
      <c r="B3807" s="422"/>
      <c r="C3807" s="422"/>
      <c r="D3807" s="421"/>
      <c r="E3807" s="421"/>
      <c r="F3807" s="421"/>
      <c r="G3807" s="421"/>
      <c r="H3807" s="421"/>
      <c r="I3807" s="421"/>
      <c r="J3807" s="421"/>
      <c r="K3807" s="421"/>
      <c r="L3807" s="421"/>
      <c r="M3807" s="421"/>
      <c r="N3807" s="426"/>
      <c r="O3807" s="426"/>
      <c r="P3807" s="427"/>
      <c r="Q3807" s="427"/>
      <c r="R3807" s="426"/>
      <c r="S3807" s="426"/>
      <c r="T3807" s="426"/>
      <c r="U3807" s="426"/>
      <c r="V3807" s="426"/>
      <c r="W3807" s="426"/>
      <c r="X3807" s="427"/>
      <c r="Y3807" s="416" t="e">
        <f t="shared" si="296"/>
        <v>#N/A</v>
      </c>
      <c r="Z3807" s="416" t="e">
        <f t="shared" si="297"/>
        <v>#N/A</v>
      </c>
      <c r="AA3807" s="416" t="str">
        <f t="shared" si="298"/>
        <v/>
      </c>
      <c r="AB3807" s="416" t="e">
        <f t="shared" si="299"/>
        <v>#N/A</v>
      </c>
      <c r="AC3807" s="416" t="e">
        <f t="shared" si="300"/>
        <v>#N/A</v>
      </c>
    </row>
    <row r="3808" ht="22.5" customHeight="1" spans="1:29">
      <c r="A3808" s="421"/>
      <c r="B3808" s="422"/>
      <c r="C3808" s="422"/>
      <c r="D3808" s="421"/>
      <c r="E3808" s="421"/>
      <c r="F3808" s="421"/>
      <c r="G3808" s="421"/>
      <c r="H3808" s="421"/>
      <c r="I3808" s="421"/>
      <c r="J3808" s="421"/>
      <c r="K3808" s="421"/>
      <c r="L3808" s="421"/>
      <c r="M3808" s="421"/>
      <c r="N3808" s="426"/>
      <c r="O3808" s="426"/>
      <c r="P3808" s="427"/>
      <c r="Q3808" s="427"/>
      <c r="R3808" s="426"/>
      <c r="S3808" s="426"/>
      <c r="T3808" s="426"/>
      <c r="U3808" s="426"/>
      <c r="V3808" s="426"/>
      <c r="W3808" s="426"/>
      <c r="X3808" s="427"/>
      <c r="Y3808" s="416" t="e">
        <f t="shared" si="296"/>
        <v>#N/A</v>
      </c>
      <c r="Z3808" s="416" t="e">
        <f t="shared" si="297"/>
        <v>#N/A</v>
      </c>
      <c r="AA3808" s="416" t="str">
        <f t="shared" si="298"/>
        <v/>
      </c>
      <c r="AB3808" s="416" t="e">
        <f t="shared" si="299"/>
        <v>#N/A</v>
      </c>
      <c r="AC3808" s="416" t="e">
        <f t="shared" si="300"/>
        <v>#N/A</v>
      </c>
    </row>
    <row r="3809" ht="22.5" customHeight="1" spans="1:29">
      <c r="A3809" s="421"/>
      <c r="B3809" s="422"/>
      <c r="C3809" s="422"/>
      <c r="D3809" s="421"/>
      <c r="E3809" s="421"/>
      <c r="F3809" s="421"/>
      <c r="G3809" s="421"/>
      <c r="H3809" s="421"/>
      <c r="I3809" s="421"/>
      <c r="J3809" s="421"/>
      <c r="K3809" s="421"/>
      <c r="L3809" s="421"/>
      <c r="M3809" s="421"/>
      <c r="N3809" s="426"/>
      <c r="O3809" s="426"/>
      <c r="P3809" s="427"/>
      <c r="Q3809" s="427"/>
      <c r="R3809" s="426"/>
      <c r="S3809" s="426"/>
      <c r="T3809" s="426"/>
      <c r="U3809" s="426"/>
      <c r="V3809" s="426"/>
      <c r="W3809" s="426"/>
      <c r="X3809" s="427"/>
      <c r="Y3809" s="416" t="e">
        <f t="shared" si="296"/>
        <v>#N/A</v>
      </c>
      <c r="Z3809" s="416" t="e">
        <f t="shared" si="297"/>
        <v>#N/A</v>
      </c>
      <c r="AA3809" s="416" t="str">
        <f t="shared" si="298"/>
        <v/>
      </c>
      <c r="AB3809" s="416" t="e">
        <f t="shared" si="299"/>
        <v>#N/A</v>
      </c>
      <c r="AC3809" s="416" t="e">
        <f t="shared" si="300"/>
        <v>#N/A</v>
      </c>
    </row>
    <row r="3810" ht="22.5" customHeight="1" spans="1:29">
      <c r="A3810" s="421"/>
      <c r="B3810" s="422"/>
      <c r="C3810" s="422"/>
      <c r="D3810" s="421"/>
      <c r="E3810" s="421"/>
      <c r="F3810" s="421"/>
      <c r="G3810" s="421"/>
      <c r="H3810" s="421"/>
      <c r="I3810" s="421"/>
      <c r="J3810" s="421"/>
      <c r="K3810" s="421"/>
      <c r="L3810" s="421"/>
      <c r="M3810" s="421"/>
      <c r="N3810" s="426"/>
      <c r="O3810" s="426"/>
      <c r="P3810" s="427"/>
      <c r="Q3810" s="427"/>
      <c r="R3810" s="426"/>
      <c r="S3810" s="426"/>
      <c r="T3810" s="426"/>
      <c r="U3810" s="426"/>
      <c r="V3810" s="426"/>
      <c r="W3810" s="426"/>
      <c r="X3810" s="427"/>
      <c r="Y3810" s="416" t="e">
        <f t="shared" si="296"/>
        <v>#N/A</v>
      </c>
      <c r="Z3810" s="416" t="e">
        <f t="shared" si="297"/>
        <v>#N/A</v>
      </c>
      <c r="AA3810" s="416" t="str">
        <f t="shared" si="298"/>
        <v/>
      </c>
      <c r="AB3810" s="416" t="e">
        <f t="shared" si="299"/>
        <v>#N/A</v>
      </c>
      <c r="AC3810" s="416" t="e">
        <f t="shared" si="300"/>
        <v>#N/A</v>
      </c>
    </row>
    <row r="3811" ht="22.5" customHeight="1" spans="1:29">
      <c r="A3811" s="421"/>
      <c r="B3811" s="422"/>
      <c r="C3811" s="422"/>
      <c r="D3811" s="421"/>
      <c r="E3811" s="421"/>
      <c r="F3811" s="421"/>
      <c r="G3811" s="421"/>
      <c r="H3811" s="421"/>
      <c r="I3811" s="421"/>
      <c r="J3811" s="421"/>
      <c r="K3811" s="421"/>
      <c r="L3811" s="421"/>
      <c r="M3811" s="421"/>
      <c r="N3811" s="426"/>
      <c r="O3811" s="426"/>
      <c r="P3811" s="427"/>
      <c r="Q3811" s="427"/>
      <c r="R3811" s="426"/>
      <c r="S3811" s="426"/>
      <c r="T3811" s="426"/>
      <c r="U3811" s="426"/>
      <c r="V3811" s="426"/>
      <c r="W3811" s="426"/>
      <c r="X3811" s="427"/>
      <c r="Y3811" s="416" t="e">
        <f t="shared" si="296"/>
        <v>#N/A</v>
      </c>
      <c r="Z3811" s="416" t="e">
        <f t="shared" si="297"/>
        <v>#N/A</v>
      </c>
      <c r="AA3811" s="416" t="str">
        <f t="shared" si="298"/>
        <v/>
      </c>
      <c r="AB3811" s="416" t="e">
        <f t="shared" si="299"/>
        <v>#N/A</v>
      </c>
      <c r="AC3811" s="416" t="e">
        <f t="shared" si="300"/>
        <v>#N/A</v>
      </c>
    </row>
    <row r="3812" ht="22.5" customHeight="1" spans="1:29">
      <c r="A3812" s="421"/>
      <c r="B3812" s="422"/>
      <c r="C3812" s="422"/>
      <c r="D3812" s="421"/>
      <c r="E3812" s="421"/>
      <c r="F3812" s="421"/>
      <c r="G3812" s="421"/>
      <c r="H3812" s="421"/>
      <c r="I3812" s="421"/>
      <c r="J3812" s="421"/>
      <c r="K3812" s="421"/>
      <c r="L3812" s="421"/>
      <c r="M3812" s="421"/>
      <c r="N3812" s="426"/>
      <c r="O3812" s="426"/>
      <c r="P3812" s="427"/>
      <c r="Q3812" s="427"/>
      <c r="R3812" s="426"/>
      <c r="S3812" s="426"/>
      <c r="T3812" s="426"/>
      <c r="U3812" s="426"/>
      <c r="V3812" s="426"/>
      <c r="W3812" s="426"/>
      <c r="X3812" s="427"/>
      <c r="Y3812" s="416" t="e">
        <f t="shared" si="296"/>
        <v>#N/A</v>
      </c>
      <c r="Z3812" s="416" t="e">
        <f t="shared" si="297"/>
        <v>#N/A</v>
      </c>
      <c r="AA3812" s="416" t="str">
        <f t="shared" si="298"/>
        <v/>
      </c>
      <c r="AB3812" s="416" t="e">
        <f t="shared" si="299"/>
        <v>#N/A</v>
      </c>
      <c r="AC3812" s="416" t="e">
        <f t="shared" si="300"/>
        <v>#N/A</v>
      </c>
    </row>
    <row r="3813" ht="22.5" customHeight="1" spans="1:29">
      <c r="A3813" s="421"/>
      <c r="B3813" s="422"/>
      <c r="C3813" s="422"/>
      <c r="D3813" s="421"/>
      <c r="E3813" s="421"/>
      <c r="F3813" s="421"/>
      <c r="G3813" s="421"/>
      <c r="H3813" s="421"/>
      <c r="I3813" s="421"/>
      <c r="J3813" s="421"/>
      <c r="K3813" s="421"/>
      <c r="L3813" s="421"/>
      <c r="M3813" s="421"/>
      <c r="N3813" s="426"/>
      <c r="O3813" s="426"/>
      <c r="P3813" s="427"/>
      <c r="Q3813" s="427"/>
      <c r="R3813" s="426"/>
      <c r="S3813" s="426"/>
      <c r="T3813" s="426"/>
      <c r="U3813" s="426"/>
      <c r="V3813" s="426"/>
      <c r="W3813" s="426"/>
      <c r="X3813" s="427"/>
      <c r="Y3813" s="416" t="e">
        <f t="shared" si="296"/>
        <v>#N/A</v>
      </c>
      <c r="Z3813" s="416" t="e">
        <f t="shared" si="297"/>
        <v>#N/A</v>
      </c>
      <c r="AA3813" s="416" t="str">
        <f t="shared" si="298"/>
        <v/>
      </c>
      <c r="AB3813" s="416" t="e">
        <f t="shared" si="299"/>
        <v>#N/A</v>
      </c>
      <c r="AC3813" s="416" t="e">
        <f t="shared" si="300"/>
        <v>#N/A</v>
      </c>
    </row>
    <row r="3814" ht="22.5" customHeight="1" spans="1:29">
      <c r="A3814" s="421"/>
      <c r="B3814" s="422"/>
      <c r="C3814" s="422"/>
      <c r="D3814" s="421"/>
      <c r="E3814" s="421"/>
      <c r="F3814" s="421"/>
      <c r="G3814" s="421"/>
      <c r="H3814" s="421"/>
      <c r="I3814" s="421"/>
      <c r="J3814" s="421"/>
      <c r="K3814" s="421"/>
      <c r="L3814" s="421"/>
      <c r="M3814" s="421"/>
      <c r="N3814" s="426"/>
      <c r="O3814" s="426"/>
      <c r="P3814" s="427"/>
      <c r="Q3814" s="427"/>
      <c r="R3814" s="426"/>
      <c r="S3814" s="426"/>
      <c r="T3814" s="426"/>
      <c r="U3814" s="426"/>
      <c r="V3814" s="426"/>
      <c r="W3814" s="426"/>
      <c r="X3814" s="427"/>
      <c r="Y3814" s="416" t="e">
        <f t="shared" si="296"/>
        <v>#N/A</v>
      </c>
      <c r="Z3814" s="416" t="e">
        <f t="shared" si="297"/>
        <v>#N/A</v>
      </c>
      <c r="AA3814" s="416" t="str">
        <f t="shared" si="298"/>
        <v/>
      </c>
      <c r="AB3814" s="416" t="e">
        <f t="shared" si="299"/>
        <v>#N/A</v>
      </c>
      <c r="AC3814" s="416" t="e">
        <f t="shared" si="300"/>
        <v>#N/A</v>
      </c>
    </row>
    <row r="3815" ht="22.5" customHeight="1" spans="1:29">
      <c r="A3815" s="421"/>
      <c r="B3815" s="422"/>
      <c r="C3815" s="422"/>
      <c r="D3815" s="421"/>
      <c r="E3815" s="421"/>
      <c r="F3815" s="421"/>
      <c r="G3815" s="421"/>
      <c r="H3815" s="421"/>
      <c r="I3815" s="421"/>
      <c r="J3815" s="421"/>
      <c r="K3815" s="421"/>
      <c r="L3815" s="421"/>
      <c r="M3815" s="421"/>
      <c r="N3815" s="426"/>
      <c r="O3815" s="426"/>
      <c r="P3815" s="427"/>
      <c r="Q3815" s="427"/>
      <c r="R3815" s="426"/>
      <c r="S3815" s="426"/>
      <c r="T3815" s="426"/>
      <c r="U3815" s="426"/>
      <c r="V3815" s="426"/>
      <c r="W3815" s="426"/>
      <c r="X3815" s="427"/>
      <c r="Y3815" s="416" t="e">
        <f t="shared" si="296"/>
        <v>#N/A</v>
      </c>
      <c r="Z3815" s="416" t="e">
        <f t="shared" si="297"/>
        <v>#N/A</v>
      </c>
      <c r="AA3815" s="416" t="str">
        <f t="shared" si="298"/>
        <v/>
      </c>
      <c r="AB3815" s="416" t="e">
        <f t="shared" si="299"/>
        <v>#N/A</v>
      </c>
      <c r="AC3815" s="416" t="e">
        <f t="shared" si="300"/>
        <v>#N/A</v>
      </c>
    </row>
    <row r="3816" ht="22.5" customHeight="1" spans="1:29">
      <c r="A3816" s="421"/>
      <c r="B3816" s="422"/>
      <c r="C3816" s="422"/>
      <c r="D3816" s="421"/>
      <c r="E3816" s="421"/>
      <c r="F3816" s="421"/>
      <c r="G3816" s="421"/>
      <c r="H3816" s="421"/>
      <c r="I3816" s="421"/>
      <c r="J3816" s="421"/>
      <c r="K3816" s="421"/>
      <c r="L3816" s="421"/>
      <c r="M3816" s="421"/>
      <c r="N3816" s="426"/>
      <c r="O3816" s="426"/>
      <c r="P3816" s="427"/>
      <c r="Q3816" s="427"/>
      <c r="R3816" s="426"/>
      <c r="S3816" s="426"/>
      <c r="T3816" s="426"/>
      <c r="U3816" s="426"/>
      <c r="V3816" s="426"/>
      <c r="W3816" s="426"/>
      <c r="X3816" s="427"/>
      <c r="Y3816" s="416" t="e">
        <f t="shared" si="296"/>
        <v>#N/A</v>
      </c>
      <c r="Z3816" s="416" t="e">
        <f t="shared" si="297"/>
        <v>#N/A</v>
      </c>
      <c r="AA3816" s="416" t="str">
        <f t="shared" si="298"/>
        <v/>
      </c>
      <c r="AB3816" s="416" t="e">
        <f t="shared" si="299"/>
        <v>#N/A</v>
      </c>
      <c r="AC3816" s="416" t="e">
        <f t="shared" si="300"/>
        <v>#N/A</v>
      </c>
    </row>
    <row r="3817" ht="22.5" customHeight="1" spans="1:29">
      <c r="A3817" s="421"/>
      <c r="B3817" s="422"/>
      <c r="C3817" s="422"/>
      <c r="D3817" s="421"/>
      <c r="E3817" s="421"/>
      <c r="F3817" s="421"/>
      <c r="G3817" s="421"/>
      <c r="H3817" s="421"/>
      <c r="I3817" s="421"/>
      <c r="J3817" s="421"/>
      <c r="K3817" s="421"/>
      <c r="L3817" s="421"/>
      <c r="M3817" s="421"/>
      <c r="N3817" s="426"/>
      <c r="O3817" s="426"/>
      <c r="P3817" s="427"/>
      <c r="Q3817" s="427"/>
      <c r="R3817" s="426"/>
      <c r="S3817" s="426"/>
      <c r="T3817" s="426"/>
      <c r="U3817" s="426"/>
      <c r="V3817" s="426"/>
      <c r="W3817" s="426"/>
      <c r="X3817" s="427"/>
      <c r="Y3817" s="416" t="e">
        <f t="shared" si="296"/>
        <v>#N/A</v>
      </c>
      <c r="Z3817" s="416" t="e">
        <f t="shared" si="297"/>
        <v>#N/A</v>
      </c>
      <c r="AA3817" s="416" t="str">
        <f t="shared" si="298"/>
        <v/>
      </c>
      <c r="AB3817" s="416" t="e">
        <f t="shared" si="299"/>
        <v>#N/A</v>
      </c>
      <c r="AC3817" s="416" t="e">
        <f t="shared" si="300"/>
        <v>#N/A</v>
      </c>
    </row>
    <row r="3818" ht="22.5" customHeight="1" spans="1:29">
      <c r="A3818" s="421"/>
      <c r="B3818" s="422"/>
      <c r="C3818" s="422"/>
      <c r="D3818" s="421"/>
      <c r="E3818" s="421"/>
      <c r="F3818" s="421"/>
      <c r="G3818" s="421"/>
      <c r="H3818" s="421"/>
      <c r="I3818" s="421"/>
      <c r="J3818" s="421"/>
      <c r="K3818" s="421"/>
      <c r="L3818" s="421"/>
      <c r="M3818" s="421"/>
      <c r="N3818" s="426"/>
      <c r="O3818" s="426"/>
      <c r="P3818" s="427"/>
      <c r="Q3818" s="427"/>
      <c r="R3818" s="426"/>
      <c r="S3818" s="426"/>
      <c r="T3818" s="426"/>
      <c r="U3818" s="426"/>
      <c r="V3818" s="426"/>
      <c r="W3818" s="426"/>
      <c r="X3818" s="427"/>
      <c r="Y3818" s="416" t="e">
        <f t="shared" si="296"/>
        <v>#N/A</v>
      </c>
      <c r="Z3818" s="416" t="e">
        <f t="shared" si="297"/>
        <v>#N/A</v>
      </c>
      <c r="AA3818" s="416" t="str">
        <f t="shared" si="298"/>
        <v/>
      </c>
      <c r="AB3818" s="416" t="e">
        <f t="shared" si="299"/>
        <v>#N/A</v>
      </c>
      <c r="AC3818" s="416" t="e">
        <f t="shared" si="300"/>
        <v>#N/A</v>
      </c>
    </row>
    <row r="3819" ht="22.5" customHeight="1" spans="1:29">
      <c r="A3819" s="421"/>
      <c r="B3819" s="422"/>
      <c r="C3819" s="422"/>
      <c r="D3819" s="421"/>
      <c r="E3819" s="421"/>
      <c r="F3819" s="421"/>
      <c r="G3819" s="421"/>
      <c r="H3819" s="421"/>
      <c r="I3819" s="421"/>
      <c r="J3819" s="421"/>
      <c r="K3819" s="421"/>
      <c r="L3819" s="421"/>
      <c r="M3819" s="421"/>
      <c r="N3819" s="426"/>
      <c r="O3819" s="426"/>
      <c r="P3819" s="427"/>
      <c r="Q3819" s="427"/>
      <c r="R3819" s="426"/>
      <c r="S3819" s="426"/>
      <c r="T3819" s="426"/>
      <c r="U3819" s="426"/>
      <c r="V3819" s="426"/>
      <c r="W3819" s="426"/>
      <c r="X3819" s="427"/>
      <c r="Y3819" s="416" t="e">
        <f t="shared" si="296"/>
        <v>#N/A</v>
      </c>
      <c r="Z3819" s="416" t="e">
        <f t="shared" si="297"/>
        <v>#N/A</v>
      </c>
      <c r="AA3819" s="416" t="str">
        <f t="shared" si="298"/>
        <v/>
      </c>
      <c r="AB3819" s="416" t="e">
        <f t="shared" si="299"/>
        <v>#N/A</v>
      </c>
      <c r="AC3819" s="416" t="e">
        <f t="shared" si="300"/>
        <v>#N/A</v>
      </c>
    </row>
    <row r="3820" ht="22.5" customHeight="1" spans="1:29">
      <c r="A3820" s="421"/>
      <c r="B3820" s="422"/>
      <c r="C3820" s="422"/>
      <c r="D3820" s="421"/>
      <c r="E3820" s="421"/>
      <c r="F3820" s="421"/>
      <c r="G3820" s="421"/>
      <c r="H3820" s="421"/>
      <c r="I3820" s="421"/>
      <c r="J3820" s="421"/>
      <c r="K3820" s="421"/>
      <c r="L3820" s="421"/>
      <c r="M3820" s="421"/>
      <c r="N3820" s="426"/>
      <c r="O3820" s="426"/>
      <c r="P3820" s="427"/>
      <c r="Q3820" s="427"/>
      <c r="R3820" s="426"/>
      <c r="S3820" s="426"/>
      <c r="T3820" s="426"/>
      <c r="U3820" s="426"/>
      <c r="V3820" s="426"/>
      <c r="W3820" s="426"/>
      <c r="X3820" s="427"/>
      <c r="Y3820" s="416" t="e">
        <f t="shared" si="296"/>
        <v>#N/A</v>
      </c>
      <c r="Z3820" s="416" t="e">
        <f t="shared" si="297"/>
        <v>#N/A</v>
      </c>
      <c r="AA3820" s="416" t="str">
        <f t="shared" si="298"/>
        <v/>
      </c>
      <c r="AB3820" s="416" t="e">
        <f t="shared" si="299"/>
        <v>#N/A</v>
      </c>
      <c r="AC3820" s="416" t="e">
        <f t="shared" si="300"/>
        <v>#N/A</v>
      </c>
    </row>
    <row r="3821" ht="22.5" customHeight="1" spans="1:29">
      <c r="A3821" s="421"/>
      <c r="B3821" s="422"/>
      <c r="C3821" s="422"/>
      <c r="D3821" s="421"/>
      <c r="E3821" s="421"/>
      <c r="F3821" s="421"/>
      <c r="G3821" s="421"/>
      <c r="H3821" s="421"/>
      <c r="I3821" s="421"/>
      <c r="J3821" s="421"/>
      <c r="K3821" s="421"/>
      <c r="L3821" s="421"/>
      <c r="M3821" s="421"/>
      <c r="N3821" s="426"/>
      <c r="O3821" s="426"/>
      <c r="P3821" s="427"/>
      <c r="Q3821" s="427"/>
      <c r="R3821" s="426"/>
      <c r="S3821" s="426"/>
      <c r="T3821" s="426"/>
      <c r="U3821" s="426"/>
      <c r="V3821" s="426"/>
      <c r="W3821" s="426"/>
      <c r="X3821" s="427"/>
      <c r="Y3821" s="416" t="e">
        <f t="shared" si="296"/>
        <v>#N/A</v>
      </c>
      <c r="Z3821" s="416" t="e">
        <f t="shared" si="297"/>
        <v>#N/A</v>
      </c>
      <c r="AA3821" s="416" t="str">
        <f t="shared" si="298"/>
        <v/>
      </c>
      <c r="AB3821" s="416" t="e">
        <f t="shared" si="299"/>
        <v>#N/A</v>
      </c>
      <c r="AC3821" s="416" t="e">
        <f t="shared" si="300"/>
        <v>#N/A</v>
      </c>
    </row>
    <row r="3822" ht="22.5" customHeight="1" spans="1:29">
      <c r="A3822" s="421"/>
      <c r="B3822" s="422"/>
      <c r="C3822" s="422"/>
      <c r="D3822" s="421"/>
      <c r="E3822" s="421"/>
      <c r="F3822" s="421"/>
      <c r="G3822" s="421"/>
      <c r="H3822" s="421"/>
      <c r="I3822" s="421"/>
      <c r="J3822" s="421"/>
      <c r="K3822" s="421"/>
      <c r="L3822" s="421"/>
      <c r="M3822" s="421"/>
      <c r="N3822" s="426"/>
      <c r="O3822" s="426"/>
      <c r="P3822" s="427"/>
      <c r="Q3822" s="427"/>
      <c r="R3822" s="426"/>
      <c r="S3822" s="426"/>
      <c r="T3822" s="426"/>
      <c r="U3822" s="426"/>
      <c r="V3822" s="426"/>
      <c r="W3822" s="426"/>
      <c r="X3822" s="427"/>
      <c r="Y3822" s="416" t="e">
        <f t="shared" si="296"/>
        <v>#N/A</v>
      </c>
      <c r="Z3822" s="416" t="e">
        <f t="shared" si="297"/>
        <v>#N/A</v>
      </c>
      <c r="AA3822" s="416" t="str">
        <f t="shared" si="298"/>
        <v/>
      </c>
      <c r="AB3822" s="416" t="e">
        <f t="shared" si="299"/>
        <v>#N/A</v>
      </c>
      <c r="AC3822" s="416" t="e">
        <f t="shared" si="300"/>
        <v>#N/A</v>
      </c>
    </row>
    <row r="3823" ht="22.5" customHeight="1" spans="1:29">
      <c r="A3823" s="421"/>
      <c r="B3823" s="422"/>
      <c r="C3823" s="422"/>
      <c r="D3823" s="421"/>
      <c r="E3823" s="421"/>
      <c r="F3823" s="421"/>
      <c r="G3823" s="421"/>
      <c r="H3823" s="421"/>
      <c r="I3823" s="421"/>
      <c r="J3823" s="421"/>
      <c r="K3823" s="421"/>
      <c r="L3823" s="421"/>
      <c r="M3823" s="421"/>
      <c r="N3823" s="426"/>
      <c r="O3823" s="426"/>
      <c r="P3823" s="427"/>
      <c r="Q3823" s="427"/>
      <c r="R3823" s="426"/>
      <c r="S3823" s="426"/>
      <c r="T3823" s="426"/>
      <c r="U3823" s="426"/>
      <c r="V3823" s="426"/>
      <c r="W3823" s="426"/>
      <c r="X3823" s="427"/>
      <c r="Y3823" s="416" t="e">
        <f t="shared" si="296"/>
        <v>#N/A</v>
      </c>
      <c r="Z3823" s="416" t="e">
        <f t="shared" si="297"/>
        <v>#N/A</v>
      </c>
      <c r="AA3823" s="416" t="str">
        <f t="shared" si="298"/>
        <v/>
      </c>
      <c r="AB3823" s="416" t="e">
        <f t="shared" si="299"/>
        <v>#N/A</v>
      </c>
      <c r="AC3823" s="416" t="e">
        <f t="shared" si="300"/>
        <v>#N/A</v>
      </c>
    </row>
    <row r="3824" ht="22.5" customHeight="1" spans="1:29">
      <c r="A3824" s="421"/>
      <c r="B3824" s="422"/>
      <c r="C3824" s="422"/>
      <c r="D3824" s="421"/>
      <c r="E3824" s="421"/>
      <c r="F3824" s="421"/>
      <c r="G3824" s="421"/>
      <c r="H3824" s="421"/>
      <c r="I3824" s="421"/>
      <c r="J3824" s="421"/>
      <c r="K3824" s="421"/>
      <c r="L3824" s="421"/>
      <c r="M3824" s="421"/>
      <c r="N3824" s="426"/>
      <c r="O3824" s="426"/>
      <c r="P3824" s="427"/>
      <c r="Q3824" s="427"/>
      <c r="R3824" s="426"/>
      <c r="S3824" s="426"/>
      <c r="T3824" s="426"/>
      <c r="U3824" s="426"/>
      <c r="V3824" s="426"/>
      <c r="W3824" s="426"/>
      <c r="X3824" s="427"/>
      <c r="Y3824" s="416" t="e">
        <f t="shared" si="296"/>
        <v>#N/A</v>
      </c>
      <c r="Z3824" s="416" t="e">
        <f t="shared" si="297"/>
        <v>#N/A</v>
      </c>
      <c r="AA3824" s="416" t="str">
        <f t="shared" si="298"/>
        <v/>
      </c>
      <c r="AB3824" s="416" t="e">
        <f t="shared" si="299"/>
        <v>#N/A</v>
      </c>
      <c r="AC3824" s="416" t="e">
        <f t="shared" si="300"/>
        <v>#N/A</v>
      </c>
    </row>
    <row r="3825" ht="22.5" customHeight="1" spans="1:29">
      <c r="A3825" s="421"/>
      <c r="B3825" s="422"/>
      <c r="C3825" s="422"/>
      <c r="D3825" s="421"/>
      <c r="E3825" s="421"/>
      <c r="F3825" s="421"/>
      <c r="G3825" s="421"/>
      <c r="H3825" s="421"/>
      <c r="I3825" s="421"/>
      <c r="J3825" s="421"/>
      <c r="K3825" s="421"/>
      <c r="L3825" s="421"/>
      <c r="M3825" s="421"/>
      <c r="N3825" s="426"/>
      <c r="O3825" s="426"/>
      <c r="P3825" s="427"/>
      <c r="Q3825" s="427"/>
      <c r="R3825" s="426"/>
      <c r="S3825" s="426"/>
      <c r="T3825" s="426"/>
      <c r="U3825" s="426"/>
      <c r="V3825" s="426"/>
      <c r="W3825" s="426"/>
      <c r="X3825" s="427"/>
      <c r="Y3825" s="416" t="e">
        <f t="shared" si="296"/>
        <v>#N/A</v>
      </c>
      <c r="Z3825" s="416" t="e">
        <f t="shared" si="297"/>
        <v>#N/A</v>
      </c>
      <c r="AA3825" s="416" t="str">
        <f t="shared" si="298"/>
        <v/>
      </c>
      <c r="AB3825" s="416" t="e">
        <f t="shared" si="299"/>
        <v>#N/A</v>
      </c>
      <c r="AC3825" s="416" t="e">
        <f t="shared" si="300"/>
        <v>#N/A</v>
      </c>
    </row>
    <row r="3826" ht="22.5" customHeight="1" spans="1:29">
      <c r="A3826" s="421"/>
      <c r="B3826" s="422"/>
      <c r="C3826" s="422"/>
      <c r="D3826" s="421"/>
      <c r="E3826" s="421"/>
      <c r="F3826" s="421"/>
      <c r="G3826" s="421"/>
      <c r="H3826" s="421"/>
      <c r="I3826" s="421"/>
      <c r="J3826" s="421"/>
      <c r="K3826" s="421"/>
      <c r="L3826" s="421"/>
      <c r="M3826" s="421"/>
      <c r="N3826" s="426"/>
      <c r="O3826" s="426"/>
      <c r="P3826" s="427"/>
      <c r="Q3826" s="427"/>
      <c r="R3826" s="426"/>
      <c r="S3826" s="426"/>
      <c r="T3826" s="426"/>
      <c r="U3826" s="426"/>
      <c r="V3826" s="426"/>
      <c r="W3826" s="426"/>
      <c r="X3826" s="427"/>
      <c r="Y3826" s="416" t="e">
        <f t="shared" si="296"/>
        <v>#N/A</v>
      </c>
      <c r="Z3826" s="416" t="e">
        <f t="shared" si="297"/>
        <v>#N/A</v>
      </c>
      <c r="AA3826" s="416" t="str">
        <f t="shared" si="298"/>
        <v/>
      </c>
      <c r="AB3826" s="416" t="e">
        <f t="shared" si="299"/>
        <v>#N/A</v>
      </c>
      <c r="AC3826" s="416" t="e">
        <f t="shared" si="300"/>
        <v>#N/A</v>
      </c>
    </row>
    <row r="3827" ht="22.5" customHeight="1" spans="1:29">
      <c r="A3827" s="421"/>
      <c r="B3827" s="422"/>
      <c r="C3827" s="422"/>
      <c r="D3827" s="421"/>
      <c r="E3827" s="421"/>
      <c r="F3827" s="421"/>
      <c r="G3827" s="421"/>
      <c r="H3827" s="421"/>
      <c r="I3827" s="421"/>
      <c r="J3827" s="421"/>
      <c r="K3827" s="421"/>
      <c r="L3827" s="421"/>
      <c r="M3827" s="421"/>
      <c r="N3827" s="426"/>
      <c r="O3827" s="426"/>
      <c r="P3827" s="427"/>
      <c r="Q3827" s="427"/>
      <c r="R3827" s="426"/>
      <c r="S3827" s="426"/>
      <c r="T3827" s="426"/>
      <c r="U3827" s="426"/>
      <c r="V3827" s="426"/>
      <c r="W3827" s="426"/>
      <c r="X3827" s="427"/>
      <c r="Y3827" s="416" t="e">
        <f t="shared" si="296"/>
        <v>#N/A</v>
      </c>
      <c r="Z3827" s="416" t="e">
        <f t="shared" si="297"/>
        <v>#N/A</v>
      </c>
      <c r="AA3827" s="416" t="str">
        <f t="shared" si="298"/>
        <v/>
      </c>
      <c r="AB3827" s="416" t="e">
        <f t="shared" si="299"/>
        <v>#N/A</v>
      </c>
      <c r="AC3827" s="416" t="e">
        <f t="shared" si="300"/>
        <v>#N/A</v>
      </c>
    </row>
    <row r="3828" ht="22.5" customHeight="1" spans="1:29">
      <c r="A3828" s="421"/>
      <c r="B3828" s="422"/>
      <c r="C3828" s="422"/>
      <c r="D3828" s="421"/>
      <c r="E3828" s="421"/>
      <c r="F3828" s="421"/>
      <c r="G3828" s="421"/>
      <c r="H3828" s="421"/>
      <c r="I3828" s="421"/>
      <c r="J3828" s="421"/>
      <c r="K3828" s="421"/>
      <c r="L3828" s="421"/>
      <c r="M3828" s="421"/>
      <c r="N3828" s="426"/>
      <c r="O3828" s="426"/>
      <c r="P3828" s="427"/>
      <c r="Q3828" s="427"/>
      <c r="R3828" s="426"/>
      <c r="S3828" s="426"/>
      <c r="T3828" s="426"/>
      <c r="U3828" s="426"/>
      <c r="V3828" s="426"/>
      <c r="W3828" s="426"/>
      <c r="X3828" s="427"/>
      <c r="Y3828" s="416" t="e">
        <f t="shared" si="296"/>
        <v>#N/A</v>
      </c>
      <c r="Z3828" s="416" t="e">
        <f t="shared" si="297"/>
        <v>#N/A</v>
      </c>
      <c r="AA3828" s="416" t="str">
        <f t="shared" si="298"/>
        <v/>
      </c>
      <c r="AB3828" s="416" t="e">
        <f t="shared" si="299"/>
        <v>#N/A</v>
      </c>
      <c r="AC3828" s="416" t="e">
        <f t="shared" si="300"/>
        <v>#N/A</v>
      </c>
    </row>
    <row r="3829" ht="22.5" customHeight="1" spans="1:29">
      <c r="A3829" s="421"/>
      <c r="B3829" s="422"/>
      <c r="C3829" s="422"/>
      <c r="D3829" s="421"/>
      <c r="E3829" s="421"/>
      <c r="F3829" s="421"/>
      <c r="G3829" s="421"/>
      <c r="H3829" s="421"/>
      <c r="I3829" s="421"/>
      <c r="J3829" s="421"/>
      <c r="K3829" s="421"/>
      <c r="L3829" s="421"/>
      <c r="M3829" s="421"/>
      <c r="N3829" s="426"/>
      <c r="O3829" s="426"/>
      <c r="P3829" s="427"/>
      <c r="Q3829" s="427"/>
      <c r="R3829" s="426"/>
      <c r="S3829" s="426"/>
      <c r="T3829" s="426"/>
      <c r="U3829" s="426"/>
      <c r="V3829" s="426"/>
      <c r="W3829" s="426"/>
      <c r="X3829" s="427"/>
      <c r="Y3829" s="416" t="e">
        <f t="shared" si="296"/>
        <v>#N/A</v>
      </c>
      <c r="Z3829" s="416" t="e">
        <f t="shared" si="297"/>
        <v>#N/A</v>
      </c>
      <c r="AA3829" s="416" t="str">
        <f t="shared" si="298"/>
        <v/>
      </c>
      <c r="AB3829" s="416" t="e">
        <f t="shared" si="299"/>
        <v>#N/A</v>
      </c>
      <c r="AC3829" s="416" t="e">
        <f t="shared" si="300"/>
        <v>#N/A</v>
      </c>
    </row>
    <row r="3830" ht="22.5" customHeight="1" spans="1:29">
      <c r="A3830" s="421"/>
      <c r="B3830" s="422"/>
      <c r="C3830" s="422"/>
      <c r="D3830" s="421"/>
      <c r="E3830" s="421"/>
      <c r="F3830" s="421"/>
      <c r="G3830" s="421"/>
      <c r="H3830" s="421"/>
      <c r="I3830" s="421"/>
      <c r="J3830" s="421"/>
      <c r="K3830" s="421"/>
      <c r="L3830" s="421"/>
      <c r="M3830" s="421"/>
      <c r="N3830" s="426"/>
      <c r="O3830" s="426"/>
      <c r="P3830" s="427"/>
      <c r="Q3830" s="427"/>
      <c r="R3830" s="426"/>
      <c r="S3830" s="426"/>
      <c r="T3830" s="426"/>
      <c r="U3830" s="426"/>
      <c r="V3830" s="426"/>
      <c r="W3830" s="426"/>
      <c r="X3830" s="427"/>
      <c r="Y3830" s="416" t="e">
        <f t="shared" si="296"/>
        <v>#N/A</v>
      </c>
      <c r="Z3830" s="416" t="e">
        <f t="shared" si="297"/>
        <v>#N/A</v>
      </c>
      <c r="AA3830" s="416" t="str">
        <f t="shared" si="298"/>
        <v/>
      </c>
      <c r="AB3830" s="416" t="e">
        <f t="shared" si="299"/>
        <v>#N/A</v>
      </c>
      <c r="AC3830" s="416" t="e">
        <f t="shared" si="300"/>
        <v>#N/A</v>
      </c>
    </row>
    <row r="3831" ht="22.5" customHeight="1" spans="1:29">
      <c r="A3831" s="421"/>
      <c r="B3831" s="422"/>
      <c r="C3831" s="422"/>
      <c r="D3831" s="421"/>
      <c r="E3831" s="421"/>
      <c r="F3831" s="421"/>
      <c r="G3831" s="421"/>
      <c r="H3831" s="421"/>
      <c r="I3831" s="421"/>
      <c r="J3831" s="421"/>
      <c r="K3831" s="421"/>
      <c r="L3831" s="421"/>
      <c r="M3831" s="421"/>
      <c r="N3831" s="426"/>
      <c r="O3831" s="426"/>
      <c r="P3831" s="427"/>
      <c r="Q3831" s="427"/>
      <c r="R3831" s="426"/>
      <c r="S3831" s="426"/>
      <c r="T3831" s="426"/>
      <c r="U3831" s="426"/>
      <c r="V3831" s="426"/>
      <c r="W3831" s="426"/>
      <c r="X3831" s="427"/>
      <c r="Y3831" s="416" t="e">
        <f t="shared" si="296"/>
        <v>#N/A</v>
      </c>
      <c r="Z3831" s="416" t="e">
        <f t="shared" si="297"/>
        <v>#N/A</v>
      </c>
      <c r="AA3831" s="416" t="str">
        <f t="shared" si="298"/>
        <v/>
      </c>
      <c r="AB3831" s="416" t="e">
        <f t="shared" si="299"/>
        <v>#N/A</v>
      </c>
      <c r="AC3831" s="416" t="e">
        <f t="shared" si="300"/>
        <v>#N/A</v>
      </c>
    </row>
    <row r="3832" ht="22.5" customHeight="1" spans="1:29">
      <c r="A3832" s="421"/>
      <c r="B3832" s="422"/>
      <c r="C3832" s="422"/>
      <c r="D3832" s="421"/>
      <c r="E3832" s="421"/>
      <c r="F3832" s="421"/>
      <c r="G3832" s="421"/>
      <c r="H3832" s="421"/>
      <c r="I3832" s="421"/>
      <c r="J3832" s="421"/>
      <c r="K3832" s="421"/>
      <c r="L3832" s="421"/>
      <c r="M3832" s="421"/>
      <c r="N3832" s="426"/>
      <c r="O3832" s="426"/>
      <c r="P3832" s="427"/>
      <c r="Q3832" s="427"/>
      <c r="R3832" s="426"/>
      <c r="S3832" s="426"/>
      <c r="T3832" s="426"/>
      <c r="U3832" s="426"/>
      <c r="V3832" s="426"/>
      <c r="W3832" s="426"/>
      <c r="X3832" s="427"/>
      <c r="Y3832" s="416" t="e">
        <f t="shared" si="296"/>
        <v>#N/A</v>
      </c>
      <c r="Z3832" s="416" t="e">
        <f t="shared" si="297"/>
        <v>#N/A</v>
      </c>
      <c r="AA3832" s="416" t="str">
        <f t="shared" si="298"/>
        <v/>
      </c>
      <c r="AB3832" s="416" t="e">
        <f t="shared" si="299"/>
        <v>#N/A</v>
      </c>
      <c r="AC3832" s="416" t="e">
        <f t="shared" si="300"/>
        <v>#N/A</v>
      </c>
    </row>
    <row r="3833" ht="22.5" customHeight="1" spans="1:29">
      <c r="A3833" s="421"/>
      <c r="B3833" s="422"/>
      <c r="C3833" s="422"/>
      <c r="D3833" s="421"/>
      <c r="E3833" s="421"/>
      <c r="F3833" s="421"/>
      <c r="G3833" s="421"/>
      <c r="H3833" s="421"/>
      <c r="I3833" s="421"/>
      <c r="J3833" s="421"/>
      <c r="K3833" s="421"/>
      <c r="L3833" s="421"/>
      <c r="M3833" s="421"/>
      <c r="N3833" s="426"/>
      <c r="O3833" s="426"/>
      <c r="P3833" s="427"/>
      <c r="Q3833" s="427"/>
      <c r="R3833" s="426"/>
      <c r="S3833" s="426"/>
      <c r="T3833" s="426"/>
      <c r="U3833" s="426"/>
      <c r="V3833" s="426"/>
      <c r="W3833" s="426"/>
      <c r="X3833" s="427"/>
      <c r="Y3833" s="416" t="e">
        <f t="shared" si="296"/>
        <v>#N/A</v>
      </c>
      <c r="Z3833" s="416" t="e">
        <f t="shared" si="297"/>
        <v>#N/A</v>
      </c>
      <c r="AA3833" s="416" t="str">
        <f t="shared" si="298"/>
        <v/>
      </c>
      <c r="AB3833" s="416" t="e">
        <f t="shared" si="299"/>
        <v>#N/A</v>
      </c>
      <c r="AC3833" s="416" t="e">
        <f t="shared" si="300"/>
        <v>#N/A</v>
      </c>
    </row>
    <row r="3834" ht="22.5" customHeight="1" spans="1:29">
      <c r="A3834" s="421"/>
      <c r="B3834" s="422"/>
      <c r="C3834" s="422"/>
      <c r="D3834" s="421"/>
      <c r="E3834" s="421"/>
      <c r="F3834" s="421"/>
      <c r="G3834" s="421"/>
      <c r="H3834" s="421"/>
      <c r="I3834" s="421"/>
      <c r="J3834" s="421"/>
      <c r="K3834" s="421"/>
      <c r="L3834" s="421"/>
      <c r="M3834" s="421"/>
      <c r="N3834" s="426"/>
      <c r="O3834" s="426"/>
      <c r="P3834" s="427"/>
      <c r="Q3834" s="427"/>
      <c r="R3834" s="426"/>
      <c r="S3834" s="426"/>
      <c r="T3834" s="426"/>
      <c r="U3834" s="426"/>
      <c r="V3834" s="426"/>
      <c r="W3834" s="426"/>
      <c r="X3834" s="427"/>
      <c r="Y3834" s="416" t="e">
        <f t="shared" si="296"/>
        <v>#N/A</v>
      </c>
      <c r="Z3834" s="416" t="e">
        <f t="shared" si="297"/>
        <v>#N/A</v>
      </c>
      <c r="AA3834" s="416" t="str">
        <f t="shared" si="298"/>
        <v/>
      </c>
      <c r="AB3834" s="416" t="e">
        <f t="shared" si="299"/>
        <v>#N/A</v>
      </c>
      <c r="AC3834" s="416" t="e">
        <f t="shared" si="300"/>
        <v>#N/A</v>
      </c>
    </row>
    <row r="3835" ht="22.5" customHeight="1" spans="1:29">
      <c r="A3835" s="421"/>
      <c r="B3835" s="422"/>
      <c r="C3835" s="422"/>
      <c r="D3835" s="421"/>
      <c r="E3835" s="421"/>
      <c r="F3835" s="421"/>
      <c r="G3835" s="421"/>
      <c r="H3835" s="421"/>
      <c r="I3835" s="421"/>
      <c r="J3835" s="421"/>
      <c r="K3835" s="421"/>
      <c r="L3835" s="421"/>
      <c r="M3835" s="421"/>
      <c r="N3835" s="426"/>
      <c r="O3835" s="426"/>
      <c r="P3835" s="427"/>
      <c r="Q3835" s="427"/>
      <c r="R3835" s="426"/>
      <c r="S3835" s="426"/>
      <c r="T3835" s="426"/>
      <c r="U3835" s="426"/>
      <c r="V3835" s="426"/>
      <c r="W3835" s="426"/>
      <c r="X3835" s="427"/>
      <c r="Y3835" s="416" t="e">
        <f t="shared" si="296"/>
        <v>#N/A</v>
      </c>
      <c r="Z3835" s="416" t="e">
        <f t="shared" si="297"/>
        <v>#N/A</v>
      </c>
      <c r="AA3835" s="416" t="str">
        <f t="shared" si="298"/>
        <v/>
      </c>
      <c r="AB3835" s="416" t="e">
        <f t="shared" si="299"/>
        <v>#N/A</v>
      </c>
      <c r="AC3835" s="416" t="e">
        <f t="shared" si="300"/>
        <v>#N/A</v>
      </c>
    </row>
    <row r="3836" ht="22.5" customHeight="1" spans="1:29">
      <c r="A3836" s="421"/>
      <c r="B3836" s="422"/>
      <c r="C3836" s="422"/>
      <c r="D3836" s="421"/>
      <c r="E3836" s="421"/>
      <c r="F3836" s="421"/>
      <c r="G3836" s="421"/>
      <c r="H3836" s="421"/>
      <c r="I3836" s="421"/>
      <c r="J3836" s="421"/>
      <c r="K3836" s="421"/>
      <c r="L3836" s="421"/>
      <c r="M3836" s="421"/>
      <c r="N3836" s="426"/>
      <c r="O3836" s="426"/>
      <c r="P3836" s="427"/>
      <c r="Q3836" s="427"/>
      <c r="R3836" s="426"/>
      <c r="S3836" s="426"/>
      <c r="T3836" s="426"/>
      <c r="U3836" s="426"/>
      <c r="V3836" s="426"/>
      <c r="W3836" s="426"/>
      <c r="X3836" s="427"/>
      <c r="Y3836" s="416" t="e">
        <f t="shared" si="296"/>
        <v>#N/A</v>
      </c>
      <c r="Z3836" s="416" t="e">
        <f t="shared" si="297"/>
        <v>#N/A</v>
      </c>
      <c r="AA3836" s="416" t="str">
        <f t="shared" si="298"/>
        <v/>
      </c>
      <c r="AB3836" s="416" t="e">
        <f t="shared" si="299"/>
        <v>#N/A</v>
      </c>
      <c r="AC3836" s="416" t="e">
        <f t="shared" si="300"/>
        <v>#N/A</v>
      </c>
    </row>
    <row r="3837" ht="22.5" customHeight="1" spans="1:29">
      <c r="A3837" s="421"/>
      <c r="B3837" s="422"/>
      <c r="C3837" s="422"/>
      <c r="D3837" s="421"/>
      <c r="E3837" s="421"/>
      <c r="F3837" s="421"/>
      <c r="G3837" s="421"/>
      <c r="H3837" s="421"/>
      <c r="I3837" s="421"/>
      <c r="J3837" s="421"/>
      <c r="K3837" s="421"/>
      <c r="L3837" s="421"/>
      <c r="M3837" s="421"/>
      <c r="N3837" s="426"/>
      <c r="O3837" s="426"/>
      <c r="P3837" s="427"/>
      <c r="Q3837" s="427"/>
      <c r="R3837" s="426"/>
      <c r="S3837" s="426"/>
      <c r="T3837" s="426"/>
      <c r="U3837" s="426"/>
      <c r="V3837" s="426"/>
      <c r="W3837" s="426"/>
      <c r="X3837" s="427"/>
      <c r="Y3837" s="416" t="e">
        <f t="shared" si="296"/>
        <v>#N/A</v>
      </c>
      <c r="Z3837" s="416" t="e">
        <f t="shared" si="297"/>
        <v>#N/A</v>
      </c>
      <c r="AA3837" s="416" t="str">
        <f t="shared" si="298"/>
        <v/>
      </c>
      <c r="AB3837" s="416" t="e">
        <f t="shared" si="299"/>
        <v>#N/A</v>
      </c>
      <c r="AC3837" s="416" t="e">
        <f t="shared" si="300"/>
        <v>#N/A</v>
      </c>
    </row>
    <row r="3838" ht="22.5" customHeight="1" spans="1:29">
      <c r="A3838" s="421"/>
      <c r="B3838" s="422"/>
      <c r="C3838" s="422"/>
      <c r="D3838" s="421"/>
      <c r="E3838" s="421"/>
      <c r="F3838" s="421"/>
      <c r="G3838" s="421"/>
      <c r="H3838" s="421"/>
      <c r="I3838" s="421"/>
      <c r="J3838" s="421"/>
      <c r="K3838" s="421"/>
      <c r="L3838" s="421"/>
      <c r="M3838" s="421"/>
      <c r="N3838" s="426"/>
      <c r="O3838" s="426"/>
      <c r="P3838" s="427"/>
      <c r="Q3838" s="427"/>
      <c r="R3838" s="426"/>
      <c r="S3838" s="426"/>
      <c r="T3838" s="426"/>
      <c r="U3838" s="426"/>
      <c r="V3838" s="426"/>
      <c r="W3838" s="426"/>
      <c r="X3838" s="427"/>
      <c r="Y3838" s="416" t="e">
        <f t="shared" si="296"/>
        <v>#N/A</v>
      </c>
      <c r="Z3838" s="416" t="e">
        <f t="shared" si="297"/>
        <v>#N/A</v>
      </c>
      <c r="AA3838" s="416" t="str">
        <f t="shared" si="298"/>
        <v/>
      </c>
      <c r="AB3838" s="416" t="e">
        <f t="shared" si="299"/>
        <v>#N/A</v>
      </c>
      <c r="AC3838" s="416" t="e">
        <f t="shared" si="300"/>
        <v>#N/A</v>
      </c>
    </row>
    <row r="3839" ht="22.5" customHeight="1" spans="1:29">
      <c r="A3839" s="421"/>
      <c r="B3839" s="422"/>
      <c r="C3839" s="422"/>
      <c r="D3839" s="421"/>
      <c r="E3839" s="421"/>
      <c r="F3839" s="421"/>
      <c r="G3839" s="421"/>
      <c r="H3839" s="421"/>
      <c r="I3839" s="421"/>
      <c r="J3839" s="421"/>
      <c r="K3839" s="421"/>
      <c r="L3839" s="421"/>
      <c r="M3839" s="421"/>
      <c r="N3839" s="426"/>
      <c r="O3839" s="426"/>
      <c r="P3839" s="427"/>
      <c r="Q3839" s="427"/>
      <c r="R3839" s="426"/>
      <c r="S3839" s="426"/>
      <c r="T3839" s="426"/>
      <c r="U3839" s="426"/>
      <c r="V3839" s="426"/>
      <c r="W3839" s="426"/>
      <c r="X3839" s="427"/>
      <c r="Y3839" s="416" t="e">
        <f t="shared" si="296"/>
        <v>#N/A</v>
      </c>
      <c r="Z3839" s="416" t="e">
        <f t="shared" si="297"/>
        <v>#N/A</v>
      </c>
      <c r="AA3839" s="416" t="str">
        <f t="shared" si="298"/>
        <v/>
      </c>
      <c r="AB3839" s="416" t="e">
        <f t="shared" si="299"/>
        <v>#N/A</v>
      </c>
      <c r="AC3839" s="416" t="e">
        <f t="shared" si="300"/>
        <v>#N/A</v>
      </c>
    </row>
    <row r="3840" ht="22.5" customHeight="1" spans="1:29">
      <c r="A3840" s="421"/>
      <c r="B3840" s="422"/>
      <c r="C3840" s="422"/>
      <c r="D3840" s="421"/>
      <c r="E3840" s="421"/>
      <c r="F3840" s="421"/>
      <c r="G3840" s="421"/>
      <c r="H3840" s="421"/>
      <c r="I3840" s="421"/>
      <c r="J3840" s="421"/>
      <c r="K3840" s="421"/>
      <c r="L3840" s="421"/>
      <c r="M3840" s="421"/>
      <c r="N3840" s="426"/>
      <c r="O3840" s="426"/>
      <c r="P3840" s="427"/>
      <c r="Q3840" s="427"/>
      <c r="R3840" s="426"/>
      <c r="S3840" s="426"/>
      <c r="T3840" s="426"/>
      <c r="U3840" s="426"/>
      <c r="V3840" s="426"/>
      <c r="W3840" s="426"/>
      <c r="X3840" s="427"/>
      <c r="Y3840" s="416" t="e">
        <f t="shared" si="296"/>
        <v>#N/A</v>
      </c>
      <c r="Z3840" s="416" t="e">
        <f t="shared" si="297"/>
        <v>#N/A</v>
      </c>
      <c r="AA3840" s="416" t="str">
        <f t="shared" si="298"/>
        <v/>
      </c>
      <c r="AB3840" s="416" t="e">
        <f t="shared" si="299"/>
        <v>#N/A</v>
      </c>
      <c r="AC3840" s="416" t="e">
        <f t="shared" si="300"/>
        <v>#N/A</v>
      </c>
    </row>
    <row r="3841" ht="22.5" customHeight="1" spans="1:29">
      <c r="A3841" s="421"/>
      <c r="B3841" s="422"/>
      <c r="C3841" s="422"/>
      <c r="D3841" s="421"/>
      <c r="E3841" s="421"/>
      <c r="F3841" s="421"/>
      <c r="G3841" s="421"/>
      <c r="H3841" s="421"/>
      <c r="I3841" s="421"/>
      <c r="J3841" s="421"/>
      <c r="K3841" s="421"/>
      <c r="L3841" s="421"/>
      <c r="M3841" s="421"/>
      <c r="N3841" s="426"/>
      <c r="O3841" s="426"/>
      <c r="P3841" s="427"/>
      <c r="Q3841" s="427"/>
      <c r="R3841" s="426"/>
      <c r="S3841" s="426"/>
      <c r="T3841" s="426"/>
      <c r="U3841" s="426"/>
      <c r="V3841" s="426"/>
      <c r="W3841" s="426"/>
      <c r="X3841" s="427"/>
      <c r="Y3841" s="416" t="e">
        <f t="shared" si="296"/>
        <v>#N/A</v>
      </c>
      <c r="Z3841" s="416" t="e">
        <f t="shared" si="297"/>
        <v>#N/A</v>
      </c>
      <c r="AA3841" s="416" t="str">
        <f t="shared" si="298"/>
        <v/>
      </c>
      <c r="AB3841" s="416" t="e">
        <f t="shared" si="299"/>
        <v>#N/A</v>
      </c>
      <c r="AC3841" s="416" t="e">
        <f t="shared" si="300"/>
        <v>#N/A</v>
      </c>
    </row>
    <row r="3842" ht="22.5" customHeight="1" spans="1:29">
      <c r="A3842" s="421"/>
      <c r="B3842" s="422"/>
      <c r="C3842" s="422"/>
      <c r="D3842" s="421"/>
      <c r="E3842" s="421"/>
      <c r="F3842" s="421"/>
      <c r="G3842" s="421"/>
      <c r="H3842" s="421"/>
      <c r="I3842" s="421"/>
      <c r="J3842" s="421"/>
      <c r="K3842" s="421"/>
      <c r="L3842" s="421"/>
      <c r="M3842" s="421"/>
      <c r="N3842" s="426"/>
      <c r="O3842" s="426"/>
      <c r="P3842" s="427"/>
      <c r="Q3842" s="427"/>
      <c r="R3842" s="426"/>
      <c r="S3842" s="426"/>
      <c r="T3842" s="426"/>
      <c r="U3842" s="426"/>
      <c r="V3842" s="426"/>
      <c r="W3842" s="426"/>
      <c r="X3842" s="427"/>
      <c r="Y3842" s="416" t="e">
        <f t="shared" si="296"/>
        <v>#N/A</v>
      </c>
      <c r="Z3842" s="416" t="e">
        <f t="shared" si="297"/>
        <v>#N/A</v>
      </c>
      <c r="AA3842" s="416" t="str">
        <f t="shared" si="298"/>
        <v/>
      </c>
      <c r="AB3842" s="416" t="e">
        <f t="shared" si="299"/>
        <v>#N/A</v>
      </c>
      <c r="AC3842" s="416" t="e">
        <f t="shared" si="300"/>
        <v>#N/A</v>
      </c>
    </row>
    <row r="3843" ht="22.5" customHeight="1" spans="1:29">
      <c r="A3843" s="421"/>
      <c r="B3843" s="422"/>
      <c r="C3843" s="422"/>
      <c r="D3843" s="421"/>
      <c r="E3843" s="421"/>
      <c r="F3843" s="421"/>
      <c r="G3843" s="421"/>
      <c r="H3843" s="421"/>
      <c r="I3843" s="421"/>
      <c r="J3843" s="421"/>
      <c r="K3843" s="421"/>
      <c r="L3843" s="421"/>
      <c r="M3843" s="421"/>
      <c r="N3843" s="426"/>
      <c r="O3843" s="426"/>
      <c r="P3843" s="427"/>
      <c r="Q3843" s="427"/>
      <c r="R3843" s="426"/>
      <c r="S3843" s="426"/>
      <c r="T3843" s="426"/>
      <c r="U3843" s="426"/>
      <c r="V3843" s="426"/>
      <c r="W3843" s="426"/>
      <c r="X3843" s="427"/>
      <c r="Y3843" s="416" t="e">
        <f t="shared" si="296"/>
        <v>#N/A</v>
      </c>
      <c r="Z3843" s="416" t="e">
        <f t="shared" si="297"/>
        <v>#N/A</v>
      </c>
      <c r="AA3843" s="416" t="str">
        <f t="shared" si="298"/>
        <v/>
      </c>
      <c r="AB3843" s="416" t="e">
        <f t="shared" si="299"/>
        <v>#N/A</v>
      </c>
      <c r="AC3843" s="416" t="e">
        <f t="shared" si="300"/>
        <v>#N/A</v>
      </c>
    </row>
    <row r="3844" ht="22.5" customHeight="1" spans="1:29">
      <c r="A3844" s="421"/>
      <c r="B3844" s="422"/>
      <c r="C3844" s="422"/>
      <c r="D3844" s="421"/>
      <c r="E3844" s="421"/>
      <c r="F3844" s="421"/>
      <c r="G3844" s="421"/>
      <c r="H3844" s="421"/>
      <c r="I3844" s="421"/>
      <c r="J3844" s="421"/>
      <c r="K3844" s="421"/>
      <c r="L3844" s="421"/>
      <c r="M3844" s="421"/>
      <c r="N3844" s="426"/>
      <c r="O3844" s="426"/>
      <c r="P3844" s="427"/>
      <c r="Q3844" s="427"/>
      <c r="R3844" s="426"/>
      <c r="S3844" s="426"/>
      <c r="T3844" s="426"/>
      <c r="U3844" s="426"/>
      <c r="V3844" s="426"/>
      <c r="W3844" s="426"/>
      <c r="X3844" s="427"/>
      <c r="Y3844" s="416" t="e">
        <f t="shared" si="296"/>
        <v>#N/A</v>
      </c>
      <c r="Z3844" s="416" t="e">
        <f t="shared" si="297"/>
        <v>#N/A</v>
      </c>
      <c r="AA3844" s="416" t="str">
        <f t="shared" si="298"/>
        <v/>
      </c>
      <c r="AB3844" s="416" t="e">
        <f t="shared" si="299"/>
        <v>#N/A</v>
      </c>
      <c r="AC3844" s="416" t="e">
        <f t="shared" si="300"/>
        <v>#N/A</v>
      </c>
    </row>
    <row r="3845" ht="22.5" customHeight="1" spans="1:29">
      <c r="A3845" s="421"/>
      <c r="B3845" s="422"/>
      <c r="C3845" s="422"/>
      <c r="D3845" s="421"/>
      <c r="E3845" s="421"/>
      <c r="F3845" s="421"/>
      <c r="G3845" s="421"/>
      <c r="H3845" s="421"/>
      <c r="I3845" s="421"/>
      <c r="J3845" s="421"/>
      <c r="K3845" s="421"/>
      <c r="L3845" s="421"/>
      <c r="M3845" s="421"/>
      <c r="N3845" s="426"/>
      <c r="O3845" s="426"/>
      <c r="P3845" s="427"/>
      <c r="Q3845" s="427"/>
      <c r="R3845" s="426"/>
      <c r="S3845" s="426"/>
      <c r="T3845" s="426"/>
      <c r="U3845" s="426"/>
      <c r="V3845" s="426"/>
      <c r="W3845" s="426"/>
      <c r="X3845" s="427"/>
      <c r="Y3845" s="416" t="e">
        <f t="shared" si="296"/>
        <v>#N/A</v>
      </c>
      <c r="Z3845" s="416" t="e">
        <f t="shared" si="297"/>
        <v>#N/A</v>
      </c>
      <c r="AA3845" s="416" t="str">
        <f t="shared" si="298"/>
        <v/>
      </c>
      <c r="AB3845" s="416" t="e">
        <f t="shared" si="299"/>
        <v>#N/A</v>
      </c>
      <c r="AC3845" s="416" t="e">
        <f t="shared" si="300"/>
        <v>#N/A</v>
      </c>
    </row>
    <row r="3846" ht="22.5" customHeight="1" spans="1:29">
      <c r="A3846" s="421"/>
      <c r="B3846" s="422"/>
      <c r="C3846" s="422"/>
      <c r="D3846" s="421"/>
      <c r="E3846" s="421"/>
      <c r="F3846" s="421"/>
      <c r="G3846" s="421"/>
      <c r="H3846" s="421"/>
      <c r="I3846" s="421"/>
      <c r="J3846" s="421"/>
      <c r="K3846" s="421"/>
      <c r="L3846" s="421"/>
      <c r="M3846" s="421"/>
      <c r="N3846" s="426"/>
      <c r="O3846" s="426"/>
      <c r="P3846" s="427"/>
      <c r="Q3846" s="427"/>
      <c r="R3846" s="426"/>
      <c r="S3846" s="426"/>
      <c r="T3846" s="426"/>
      <c r="U3846" s="426"/>
      <c r="V3846" s="426"/>
      <c r="W3846" s="426"/>
      <c r="X3846" s="427"/>
      <c r="Y3846" s="416" t="e">
        <f t="shared" si="296"/>
        <v>#N/A</v>
      </c>
      <c r="Z3846" s="416" t="e">
        <f t="shared" si="297"/>
        <v>#N/A</v>
      </c>
      <c r="AA3846" s="416" t="str">
        <f t="shared" si="298"/>
        <v/>
      </c>
      <c r="AB3846" s="416" t="e">
        <f t="shared" si="299"/>
        <v>#N/A</v>
      </c>
      <c r="AC3846" s="416" t="e">
        <f t="shared" si="300"/>
        <v>#N/A</v>
      </c>
    </row>
    <row r="3847" ht="22.5" customHeight="1" spans="1:29">
      <c r="A3847" s="421"/>
      <c r="B3847" s="422"/>
      <c r="C3847" s="422"/>
      <c r="D3847" s="421"/>
      <c r="E3847" s="421"/>
      <c r="F3847" s="421"/>
      <c r="G3847" s="421"/>
      <c r="H3847" s="421"/>
      <c r="I3847" s="421"/>
      <c r="J3847" s="421"/>
      <c r="K3847" s="421"/>
      <c r="L3847" s="421"/>
      <c r="M3847" s="421"/>
      <c r="N3847" s="426"/>
      <c r="O3847" s="426"/>
      <c r="P3847" s="427"/>
      <c r="Q3847" s="427"/>
      <c r="R3847" s="426"/>
      <c r="S3847" s="426"/>
      <c r="T3847" s="426"/>
      <c r="U3847" s="426"/>
      <c r="V3847" s="426"/>
      <c r="W3847" s="426"/>
      <c r="X3847" s="427"/>
      <c r="Y3847" s="416" t="e">
        <f t="shared" ref="Y3847:Y3910" si="301">_xlfn.IFS(LEFT(M3847,3)="003","三保支出",LEFT(M3847,3)="004","刚性支出",LEFT(M3847,3)="000","促发展支出")</f>
        <v>#N/A</v>
      </c>
      <c r="Z3847" s="416" t="e">
        <f t="shared" ref="Z3847:Z3910" si="302">_xlfn.IFS(LEFT(E3847,1)="3","项目支出",LEFT(E3847,1)="1","人员类支出",LEFT(E3847,1)="2","运转类支出")</f>
        <v>#N/A</v>
      </c>
      <c r="AA3847" s="416" t="str">
        <f t="shared" ref="AA3847:AA3910" si="303">LEFT(H3847,7)</f>
        <v/>
      </c>
      <c r="AB3847" s="416" t="e">
        <f t="shared" ref="AB3847:AB3910" si="304">_xlfn.IFS(LEFT(M3847,6)="003001","保工资",LEFT(M3847,6)="003002","保运转",LEFT(M3847,6)="003003","保基本民生")</f>
        <v>#N/A</v>
      </c>
      <c r="AC3847" s="416" t="e">
        <f t="shared" ref="AC3847:AC3910" si="305">IF(Z3847="项目支出","否","是")</f>
        <v>#N/A</v>
      </c>
    </row>
    <row r="3848" ht="22.5" customHeight="1" spans="1:29">
      <c r="A3848" s="421"/>
      <c r="B3848" s="422"/>
      <c r="C3848" s="422"/>
      <c r="D3848" s="421"/>
      <c r="E3848" s="421"/>
      <c r="F3848" s="421"/>
      <c r="G3848" s="421"/>
      <c r="H3848" s="421"/>
      <c r="I3848" s="421"/>
      <c r="J3848" s="421"/>
      <c r="K3848" s="421"/>
      <c r="L3848" s="421"/>
      <c r="M3848" s="421"/>
      <c r="N3848" s="426"/>
      <c r="O3848" s="426"/>
      <c r="P3848" s="427"/>
      <c r="Q3848" s="427"/>
      <c r="R3848" s="426"/>
      <c r="S3848" s="426"/>
      <c r="T3848" s="426"/>
      <c r="U3848" s="426"/>
      <c r="V3848" s="426"/>
      <c r="W3848" s="426"/>
      <c r="X3848" s="427"/>
      <c r="Y3848" s="416" t="e">
        <f t="shared" si="301"/>
        <v>#N/A</v>
      </c>
      <c r="Z3848" s="416" t="e">
        <f t="shared" si="302"/>
        <v>#N/A</v>
      </c>
      <c r="AA3848" s="416" t="str">
        <f t="shared" si="303"/>
        <v/>
      </c>
      <c r="AB3848" s="416" t="e">
        <f t="shared" si="304"/>
        <v>#N/A</v>
      </c>
      <c r="AC3848" s="416" t="e">
        <f t="shared" si="305"/>
        <v>#N/A</v>
      </c>
    </row>
    <row r="3849" ht="22.5" customHeight="1" spans="1:29">
      <c r="A3849" s="421"/>
      <c r="B3849" s="422"/>
      <c r="C3849" s="422"/>
      <c r="D3849" s="421"/>
      <c r="E3849" s="421"/>
      <c r="F3849" s="421"/>
      <c r="G3849" s="421"/>
      <c r="H3849" s="421"/>
      <c r="I3849" s="421"/>
      <c r="J3849" s="421"/>
      <c r="K3849" s="421"/>
      <c r="L3849" s="421"/>
      <c r="M3849" s="421"/>
      <c r="N3849" s="426"/>
      <c r="O3849" s="426"/>
      <c r="P3849" s="427"/>
      <c r="Q3849" s="427"/>
      <c r="R3849" s="426"/>
      <c r="S3849" s="426"/>
      <c r="T3849" s="426"/>
      <c r="U3849" s="426"/>
      <c r="V3849" s="426"/>
      <c r="W3849" s="426"/>
      <c r="X3849" s="427"/>
      <c r="Y3849" s="416" t="e">
        <f t="shared" si="301"/>
        <v>#N/A</v>
      </c>
      <c r="Z3849" s="416" t="e">
        <f t="shared" si="302"/>
        <v>#N/A</v>
      </c>
      <c r="AA3849" s="416" t="str">
        <f t="shared" si="303"/>
        <v/>
      </c>
      <c r="AB3849" s="416" t="e">
        <f t="shared" si="304"/>
        <v>#N/A</v>
      </c>
      <c r="AC3849" s="416" t="e">
        <f t="shared" si="305"/>
        <v>#N/A</v>
      </c>
    </row>
    <row r="3850" ht="22.5" customHeight="1" spans="1:29">
      <c r="A3850" s="421"/>
      <c r="B3850" s="422"/>
      <c r="C3850" s="422"/>
      <c r="D3850" s="421"/>
      <c r="E3850" s="421"/>
      <c r="F3850" s="421"/>
      <c r="G3850" s="421"/>
      <c r="H3850" s="421"/>
      <c r="I3850" s="421"/>
      <c r="J3850" s="421"/>
      <c r="K3850" s="421"/>
      <c r="L3850" s="421"/>
      <c r="M3850" s="421"/>
      <c r="N3850" s="426"/>
      <c r="O3850" s="426"/>
      <c r="P3850" s="427"/>
      <c r="Q3850" s="427"/>
      <c r="R3850" s="426"/>
      <c r="S3850" s="426"/>
      <c r="T3850" s="426"/>
      <c r="U3850" s="426"/>
      <c r="V3850" s="426"/>
      <c r="W3850" s="426"/>
      <c r="X3850" s="427"/>
      <c r="Y3850" s="416" t="e">
        <f t="shared" si="301"/>
        <v>#N/A</v>
      </c>
      <c r="Z3850" s="416" t="e">
        <f t="shared" si="302"/>
        <v>#N/A</v>
      </c>
      <c r="AA3850" s="416" t="str">
        <f t="shared" si="303"/>
        <v/>
      </c>
      <c r="AB3850" s="416" t="e">
        <f t="shared" si="304"/>
        <v>#N/A</v>
      </c>
      <c r="AC3850" s="416" t="e">
        <f t="shared" si="305"/>
        <v>#N/A</v>
      </c>
    </row>
    <row r="3851" ht="22.5" customHeight="1" spans="1:29">
      <c r="A3851" s="421"/>
      <c r="B3851" s="422"/>
      <c r="C3851" s="422"/>
      <c r="D3851" s="421"/>
      <c r="E3851" s="421"/>
      <c r="F3851" s="421"/>
      <c r="G3851" s="421"/>
      <c r="H3851" s="421"/>
      <c r="I3851" s="421"/>
      <c r="J3851" s="421"/>
      <c r="K3851" s="421"/>
      <c r="L3851" s="421"/>
      <c r="M3851" s="421"/>
      <c r="N3851" s="426"/>
      <c r="O3851" s="426"/>
      <c r="P3851" s="427"/>
      <c r="Q3851" s="427"/>
      <c r="R3851" s="426"/>
      <c r="S3851" s="426"/>
      <c r="T3851" s="426"/>
      <c r="U3851" s="426"/>
      <c r="V3851" s="426"/>
      <c r="W3851" s="426"/>
      <c r="X3851" s="427"/>
      <c r="Y3851" s="416" t="e">
        <f t="shared" si="301"/>
        <v>#N/A</v>
      </c>
      <c r="Z3851" s="416" t="e">
        <f t="shared" si="302"/>
        <v>#N/A</v>
      </c>
      <c r="AA3851" s="416" t="str">
        <f t="shared" si="303"/>
        <v/>
      </c>
      <c r="AB3851" s="416" t="e">
        <f t="shared" si="304"/>
        <v>#N/A</v>
      </c>
      <c r="AC3851" s="416" t="e">
        <f t="shared" si="305"/>
        <v>#N/A</v>
      </c>
    </row>
    <row r="3852" ht="22.5" customHeight="1" spans="1:29">
      <c r="A3852" s="421"/>
      <c r="B3852" s="422"/>
      <c r="C3852" s="422"/>
      <c r="D3852" s="421"/>
      <c r="E3852" s="421"/>
      <c r="F3852" s="421"/>
      <c r="G3852" s="421"/>
      <c r="H3852" s="421"/>
      <c r="I3852" s="421"/>
      <c r="J3852" s="421"/>
      <c r="K3852" s="421"/>
      <c r="L3852" s="421"/>
      <c r="M3852" s="421"/>
      <c r="N3852" s="426"/>
      <c r="O3852" s="426"/>
      <c r="P3852" s="427"/>
      <c r="Q3852" s="427"/>
      <c r="R3852" s="426"/>
      <c r="S3852" s="426"/>
      <c r="T3852" s="426"/>
      <c r="U3852" s="426"/>
      <c r="V3852" s="426"/>
      <c r="W3852" s="426"/>
      <c r="X3852" s="427"/>
      <c r="Y3852" s="416" t="e">
        <f t="shared" si="301"/>
        <v>#N/A</v>
      </c>
      <c r="Z3852" s="416" t="e">
        <f t="shared" si="302"/>
        <v>#N/A</v>
      </c>
      <c r="AA3852" s="416" t="str">
        <f t="shared" si="303"/>
        <v/>
      </c>
      <c r="AB3852" s="416" t="e">
        <f t="shared" si="304"/>
        <v>#N/A</v>
      </c>
      <c r="AC3852" s="416" t="e">
        <f t="shared" si="305"/>
        <v>#N/A</v>
      </c>
    </row>
    <row r="3853" ht="22.5" customHeight="1" spans="1:29">
      <c r="A3853" s="421"/>
      <c r="B3853" s="422"/>
      <c r="C3853" s="422"/>
      <c r="D3853" s="421"/>
      <c r="E3853" s="421"/>
      <c r="F3853" s="421"/>
      <c r="G3853" s="421"/>
      <c r="H3853" s="421"/>
      <c r="I3853" s="421"/>
      <c r="J3853" s="421"/>
      <c r="K3853" s="421"/>
      <c r="L3853" s="421"/>
      <c r="M3853" s="421"/>
      <c r="N3853" s="426"/>
      <c r="O3853" s="426"/>
      <c r="P3853" s="427"/>
      <c r="Q3853" s="427"/>
      <c r="R3853" s="426"/>
      <c r="S3853" s="426"/>
      <c r="T3853" s="426"/>
      <c r="U3853" s="426"/>
      <c r="V3853" s="426"/>
      <c r="W3853" s="426"/>
      <c r="X3853" s="427"/>
      <c r="Y3853" s="416" t="e">
        <f t="shared" si="301"/>
        <v>#N/A</v>
      </c>
      <c r="Z3853" s="416" t="e">
        <f t="shared" si="302"/>
        <v>#N/A</v>
      </c>
      <c r="AA3853" s="416" t="str">
        <f t="shared" si="303"/>
        <v/>
      </c>
      <c r="AB3853" s="416" t="e">
        <f t="shared" si="304"/>
        <v>#N/A</v>
      </c>
      <c r="AC3853" s="416" t="e">
        <f t="shared" si="305"/>
        <v>#N/A</v>
      </c>
    </row>
    <row r="3854" ht="22.5" customHeight="1" spans="1:29">
      <c r="A3854" s="421"/>
      <c r="B3854" s="422"/>
      <c r="C3854" s="422"/>
      <c r="D3854" s="421"/>
      <c r="E3854" s="421"/>
      <c r="F3854" s="421"/>
      <c r="G3854" s="421"/>
      <c r="H3854" s="421"/>
      <c r="I3854" s="421"/>
      <c r="J3854" s="421"/>
      <c r="K3854" s="421"/>
      <c r="L3854" s="421"/>
      <c r="M3854" s="421"/>
      <c r="N3854" s="426"/>
      <c r="O3854" s="426"/>
      <c r="P3854" s="427"/>
      <c r="Q3854" s="427"/>
      <c r="R3854" s="426"/>
      <c r="S3854" s="426"/>
      <c r="T3854" s="426"/>
      <c r="U3854" s="426"/>
      <c r="V3854" s="426"/>
      <c r="W3854" s="426"/>
      <c r="X3854" s="427"/>
      <c r="Y3854" s="416" t="e">
        <f t="shared" si="301"/>
        <v>#N/A</v>
      </c>
      <c r="Z3854" s="416" t="e">
        <f t="shared" si="302"/>
        <v>#N/A</v>
      </c>
      <c r="AA3854" s="416" t="str">
        <f t="shared" si="303"/>
        <v/>
      </c>
      <c r="AB3854" s="416" t="e">
        <f t="shared" si="304"/>
        <v>#N/A</v>
      </c>
      <c r="AC3854" s="416" t="e">
        <f t="shared" si="305"/>
        <v>#N/A</v>
      </c>
    </row>
    <row r="3855" ht="22.5" customHeight="1" spans="1:29">
      <c r="A3855" s="421"/>
      <c r="B3855" s="422"/>
      <c r="C3855" s="422"/>
      <c r="D3855" s="421"/>
      <c r="E3855" s="421"/>
      <c r="F3855" s="421"/>
      <c r="G3855" s="421"/>
      <c r="H3855" s="421"/>
      <c r="I3855" s="421"/>
      <c r="J3855" s="421"/>
      <c r="K3855" s="421"/>
      <c r="L3855" s="421"/>
      <c r="M3855" s="421"/>
      <c r="N3855" s="426"/>
      <c r="O3855" s="426"/>
      <c r="P3855" s="427"/>
      <c r="Q3855" s="427"/>
      <c r="R3855" s="426"/>
      <c r="S3855" s="426"/>
      <c r="T3855" s="426"/>
      <c r="U3855" s="426"/>
      <c r="V3855" s="426"/>
      <c r="W3855" s="426"/>
      <c r="X3855" s="427"/>
      <c r="Y3855" s="416" t="e">
        <f t="shared" si="301"/>
        <v>#N/A</v>
      </c>
      <c r="Z3855" s="416" t="e">
        <f t="shared" si="302"/>
        <v>#N/A</v>
      </c>
      <c r="AA3855" s="416" t="str">
        <f t="shared" si="303"/>
        <v/>
      </c>
      <c r="AB3855" s="416" t="e">
        <f t="shared" si="304"/>
        <v>#N/A</v>
      </c>
      <c r="AC3855" s="416" t="e">
        <f t="shared" si="305"/>
        <v>#N/A</v>
      </c>
    </row>
    <row r="3856" ht="22.5" customHeight="1" spans="1:29">
      <c r="A3856" s="421"/>
      <c r="B3856" s="422"/>
      <c r="C3856" s="422"/>
      <c r="D3856" s="421"/>
      <c r="E3856" s="421"/>
      <c r="F3856" s="421"/>
      <c r="G3856" s="421"/>
      <c r="H3856" s="421"/>
      <c r="I3856" s="421"/>
      <c r="J3856" s="421"/>
      <c r="K3856" s="421"/>
      <c r="L3856" s="421"/>
      <c r="M3856" s="421"/>
      <c r="N3856" s="426"/>
      <c r="O3856" s="426"/>
      <c r="P3856" s="427"/>
      <c r="Q3856" s="427"/>
      <c r="R3856" s="426"/>
      <c r="S3856" s="426"/>
      <c r="T3856" s="426"/>
      <c r="U3856" s="426"/>
      <c r="V3856" s="426"/>
      <c r="W3856" s="426"/>
      <c r="X3856" s="427"/>
      <c r="Y3856" s="416" t="e">
        <f t="shared" si="301"/>
        <v>#N/A</v>
      </c>
      <c r="Z3856" s="416" t="e">
        <f t="shared" si="302"/>
        <v>#N/A</v>
      </c>
      <c r="AA3856" s="416" t="str">
        <f t="shared" si="303"/>
        <v/>
      </c>
      <c r="AB3856" s="416" t="e">
        <f t="shared" si="304"/>
        <v>#N/A</v>
      </c>
      <c r="AC3856" s="416" t="e">
        <f t="shared" si="305"/>
        <v>#N/A</v>
      </c>
    </row>
    <row r="3857" ht="22.5" customHeight="1" spans="1:29">
      <c r="A3857" s="421"/>
      <c r="B3857" s="422"/>
      <c r="C3857" s="422"/>
      <c r="D3857" s="421"/>
      <c r="E3857" s="421"/>
      <c r="F3857" s="421"/>
      <c r="G3857" s="421"/>
      <c r="H3857" s="421"/>
      <c r="I3857" s="421"/>
      <c r="J3857" s="421"/>
      <c r="K3857" s="421"/>
      <c r="L3857" s="421"/>
      <c r="M3857" s="421"/>
      <c r="N3857" s="426"/>
      <c r="O3857" s="426"/>
      <c r="P3857" s="427"/>
      <c r="Q3857" s="427"/>
      <c r="R3857" s="426"/>
      <c r="S3857" s="426"/>
      <c r="T3857" s="426"/>
      <c r="U3857" s="426"/>
      <c r="V3857" s="426"/>
      <c r="W3857" s="426"/>
      <c r="X3857" s="427"/>
      <c r="Y3857" s="416" t="e">
        <f t="shared" si="301"/>
        <v>#N/A</v>
      </c>
      <c r="Z3857" s="416" t="e">
        <f t="shared" si="302"/>
        <v>#N/A</v>
      </c>
      <c r="AA3857" s="416" t="str">
        <f t="shared" si="303"/>
        <v/>
      </c>
      <c r="AB3857" s="416" t="e">
        <f t="shared" si="304"/>
        <v>#N/A</v>
      </c>
      <c r="AC3857" s="416" t="e">
        <f t="shared" si="305"/>
        <v>#N/A</v>
      </c>
    </row>
    <row r="3858" ht="22.5" customHeight="1" spans="1:29">
      <c r="A3858" s="421"/>
      <c r="B3858" s="422"/>
      <c r="C3858" s="422"/>
      <c r="D3858" s="421"/>
      <c r="E3858" s="421"/>
      <c r="F3858" s="421"/>
      <c r="G3858" s="421"/>
      <c r="H3858" s="421"/>
      <c r="I3858" s="421"/>
      <c r="J3858" s="421"/>
      <c r="K3858" s="421"/>
      <c r="L3858" s="421"/>
      <c r="M3858" s="421"/>
      <c r="N3858" s="426"/>
      <c r="O3858" s="426"/>
      <c r="P3858" s="427"/>
      <c r="Q3858" s="427"/>
      <c r="R3858" s="426"/>
      <c r="S3858" s="426"/>
      <c r="T3858" s="426"/>
      <c r="U3858" s="426"/>
      <c r="V3858" s="426"/>
      <c r="W3858" s="426"/>
      <c r="X3858" s="427"/>
      <c r="Y3858" s="416" t="e">
        <f t="shared" si="301"/>
        <v>#N/A</v>
      </c>
      <c r="Z3858" s="416" t="e">
        <f t="shared" si="302"/>
        <v>#N/A</v>
      </c>
      <c r="AA3858" s="416" t="str">
        <f t="shared" si="303"/>
        <v/>
      </c>
      <c r="AB3858" s="416" t="e">
        <f t="shared" si="304"/>
        <v>#N/A</v>
      </c>
      <c r="AC3858" s="416" t="e">
        <f t="shared" si="305"/>
        <v>#N/A</v>
      </c>
    </row>
    <row r="3859" ht="22.5" customHeight="1" spans="1:29">
      <c r="A3859" s="421"/>
      <c r="B3859" s="422"/>
      <c r="C3859" s="422"/>
      <c r="D3859" s="421"/>
      <c r="E3859" s="421"/>
      <c r="F3859" s="421"/>
      <c r="G3859" s="421"/>
      <c r="H3859" s="421"/>
      <c r="I3859" s="421"/>
      <c r="J3859" s="421"/>
      <c r="K3859" s="421"/>
      <c r="L3859" s="421"/>
      <c r="M3859" s="421"/>
      <c r="N3859" s="426"/>
      <c r="O3859" s="426"/>
      <c r="P3859" s="427"/>
      <c r="Q3859" s="427"/>
      <c r="R3859" s="426"/>
      <c r="S3859" s="426"/>
      <c r="T3859" s="426"/>
      <c r="U3859" s="426"/>
      <c r="V3859" s="426"/>
      <c r="W3859" s="426"/>
      <c r="X3859" s="427"/>
      <c r="Y3859" s="416" t="e">
        <f t="shared" si="301"/>
        <v>#N/A</v>
      </c>
      <c r="Z3859" s="416" t="e">
        <f t="shared" si="302"/>
        <v>#N/A</v>
      </c>
      <c r="AA3859" s="416" t="str">
        <f t="shared" si="303"/>
        <v/>
      </c>
      <c r="AB3859" s="416" t="e">
        <f t="shared" si="304"/>
        <v>#N/A</v>
      </c>
      <c r="AC3859" s="416" t="e">
        <f t="shared" si="305"/>
        <v>#N/A</v>
      </c>
    </row>
    <row r="3860" ht="22.5" customHeight="1" spans="1:29">
      <c r="A3860" s="421"/>
      <c r="B3860" s="422"/>
      <c r="C3860" s="422"/>
      <c r="D3860" s="421"/>
      <c r="E3860" s="421"/>
      <c r="F3860" s="421"/>
      <c r="G3860" s="421"/>
      <c r="H3860" s="421"/>
      <c r="I3860" s="421"/>
      <c r="J3860" s="421"/>
      <c r="K3860" s="421"/>
      <c r="L3860" s="421"/>
      <c r="M3860" s="421"/>
      <c r="N3860" s="426"/>
      <c r="O3860" s="426"/>
      <c r="P3860" s="427"/>
      <c r="Q3860" s="427"/>
      <c r="R3860" s="426"/>
      <c r="S3860" s="426"/>
      <c r="T3860" s="426"/>
      <c r="U3860" s="426"/>
      <c r="V3860" s="426"/>
      <c r="W3860" s="426"/>
      <c r="X3860" s="427"/>
      <c r="Y3860" s="416" t="e">
        <f t="shared" si="301"/>
        <v>#N/A</v>
      </c>
      <c r="Z3860" s="416" t="e">
        <f t="shared" si="302"/>
        <v>#N/A</v>
      </c>
      <c r="AA3860" s="416" t="str">
        <f t="shared" si="303"/>
        <v/>
      </c>
      <c r="AB3860" s="416" t="e">
        <f t="shared" si="304"/>
        <v>#N/A</v>
      </c>
      <c r="AC3860" s="416" t="e">
        <f t="shared" si="305"/>
        <v>#N/A</v>
      </c>
    </row>
    <row r="3861" ht="22.5" customHeight="1" spans="1:29">
      <c r="A3861" s="421"/>
      <c r="B3861" s="422"/>
      <c r="C3861" s="422"/>
      <c r="D3861" s="421"/>
      <c r="E3861" s="421"/>
      <c r="F3861" s="421"/>
      <c r="G3861" s="421"/>
      <c r="H3861" s="421"/>
      <c r="I3861" s="421"/>
      <c r="J3861" s="421"/>
      <c r="K3861" s="421"/>
      <c r="L3861" s="421"/>
      <c r="M3861" s="421"/>
      <c r="N3861" s="426"/>
      <c r="O3861" s="426"/>
      <c r="P3861" s="427"/>
      <c r="Q3861" s="427"/>
      <c r="R3861" s="426"/>
      <c r="S3861" s="426"/>
      <c r="T3861" s="426"/>
      <c r="U3861" s="426"/>
      <c r="V3861" s="426"/>
      <c r="W3861" s="426"/>
      <c r="X3861" s="427"/>
      <c r="Y3861" s="416" t="e">
        <f t="shared" si="301"/>
        <v>#N/A</v>
      </c>
      <c r="Z3861" s="416" t="e">
        <f t="shared" si="302"/>
        <v>#N/A</v>
      </c>
      <c r="AA3861" s="416" t="str">
        <f t="shared" si="303"/>
        <v/>
      </c>
      <c r="AB3861" s="416" t="e">
        <f t="shared" si="304"/>
        <v>#N/A</v>
      </c>
      <c r="AC3861" s="416" t="e">
        <f t="shared" si="305"/>
        <v>#N/A</v>
      </c>
    </row>
    <row r="3862" ht="22.5" customHeight="1" spans="1:29">
      <c r="A3862" s="421"/>
      <c r="B3862" s="422"/>
      <c r="C3862" s="422"/>
      <c r="D3862" s="421"/>
      <c r="E3862" s="421"/>
      <c r="F3862" s="421"/>
      <c r="G3862" s="421"/>
      <c r="H3862" s="421"/>
      <c r="I3862" s="421"/>
      <c r="J3862" s="421"/>
      <c r="K3862" s="421"/>
      <c r="L3862" s="421"/>
      <c r="M3862" s="421"/>
      <c r="N3862" s="426"/>
      <c r="O3862" s="426"/>
      <c r="P3862" s="427"/>
      <c r="Q3862" s="427"/>
      <c r="R3862" s="426"/>
      <c r="S3862" s="426"/>
      <c r="T3862" s="426"/>
      <c r="U3862" s="426"/>
      <c r="V3862" s="426"/>
      <c r="W3862" s="426"/>
      <c r="X3862" s="427"/>
      <c r="Y3862" s="416" t="e">
        <f t="shared" si="301"/>
        <v>#N/A</v>
      </c>
      <c r="Z3862" s="416" t="e">
        <f t="shared" si="302"/>
        <v>#N/A</v>
      </c>
      <c r="AA3862" s="416" t="str">
        <f t="shared" si="303"/>
        <v/>
      </c>
      <c r="AB3862" s="416" t="e">
        <f t="shared" si="304"/>
        <v>#N/A</v>
      </c>
      <c r="AC3862" s="416" t="e">
        <f t="shared" si="305"/>
        <v>#N/A</v>
      </c>
    </row>
    <row r="3863" ht="22.5" customHeight="1" spans="1:29">
      <c r="A3863" s="421"/>
      <c r="B3863" s="422"/>
      <c r="C3863" s="422"/>
      <c r="D3863" s="421"/>
      <c r="E3863" s="421"/>
      <c r="F3863" s="421"/>
      <c r="G3863" s="421"/>
      <c r="H3863" s="421"/>
      <c r="I3863" s="421"/>
      <c r="J3863" s="421"/>
      <c r="K3863" s="421"/>
      <c r="L3863" s="421"/>
      <c r="M3863" s="421"/>
      <c r="N3863" s="426"/>
      <c r="O3863" s="426"/>
      <c r="P3863" s="427"/>
      <c r="Q3863" s="427"/>
      <c r="R3863" s="426"/>
      <c r="S3863" s="426"/>
      <c r="T3863" s="426"/>
      <c r="U3863" s="426"/>
      <c r="V3863" s="426"/>
      <c r="W3863" s="426"/>
      <c r="X3863" s="427"/>
      <c r="Y3863" s="416" t="e">
        <f t="shared" si="301"/>
        <v>#N/A</v>
      </c>
      <c r="Z3863" s="416" t="e">
        <f t="shared" si="302"/>
        <v>#N/A</v>
      </c>
      <c r="AA3863" s="416" t="str">
        <f t="shared" si="303"/>
        <v/>
      </c>
      <c r="AB3863" s="416" t="e">
        <f t="shared" si="304"/>
        <v>#N/A</v>
      </c>
      <c r="AC3863" s="416" t="e">
        <f t="shared" si="305"/>
        <v>#N/A</v>
      </c>
    </row>
    <row r="3864" ht="22.5" customHeight="1" spans="1:29">
      <c r="A3864" s="421"/>
      <c r="B3864" s="422"/>
      <c r="C3864" s="422"/>
      <c r="D3864" s="421"/>
      <c r="E3864" s="421"/>
      <c r="F3864" s="421"/>
      <c r="G3864" s="421"/>
      <c r="H3864" s="421"/>
      <c r="I3864" s="421"/>
      <c r="J3864" s="421"/>
      <c r="K3864" s="421"/>
      <c r="L3864" s="421"/>
      <c r="M3864" s="421"/>
      <c r="N3864" s="426"/>
      <c r="O3864" s="426"/>
      <c r="P3864" s="427"/>
      <c r="Q3864" s="427"/>
      <c r="R3864" s="426"/>
      <c r="S3864" s="426"/>
      <c r="T3864" s="426"/>
      <c r="U3864" s="426"/>
      <c r="V3864" s="426"/>
      <c r="W3864" s="426"/>
      <c r="X3864" s="427"/>
      <c r="Y3864" s="416" t="e">
        <f t="shared" si="301"/>
        <v>#N/A</v>
      </c>
      <c r="Z3864" s="416" t="e">
        <f t="shared" si="302"/>
        <v>#N/A</v>
      </c>
      <c r="AA3864" s="416" t="str">
        <f t="shared" si="303"/>
        <v/>
      </c>
      <c r="AB3864" s="416" t="e">
        <f t="shared" si="304"/>
        <v>#N/A</v>
      </c>
      <c r="AC3864" s="416" t="e">
        <f t="shared" si="305"/>
        <v>#N/A</v>
      </c>
    </row>
    <row r="3865" ht="22.5" customHeight="1" spans="1:29">
      <c r="A3865" s="421"/>
      <c r="B3865" s="422"/>
      <c r="C3865" s="422"/>
      <c r="D3865" s="421"/>
      <c r="E3865" s="421"/>
      <c r="F3865" s="421"/>
      <c r="G3865" s="421"/>
      <c r="H3865" s="421"/>
      <c r="I3865" s="421"/>
      <c r="J3865" s="421"/>
      <c r="K3865" s="421"/>
      <c r="L3865" s="421"/>
      <c r="M3865" s="421"/>
      <c r="N3865" s="426"/>
      <c r="O3865" s="426"/>
      <c r="P3865" s="427"/>
      <c r="Q3865" s="427"/>
      <c r="R3865" s="426"/>
      <c r="S3865" s="426"/>
      <c r="T3865" s="426"/>
      <c r="U3865" s="426"/>
      <c r="V3865" s="426"/>
      <c r="W3865" s="426"/>
      <c r="X3865" s="427"/>
      <c r="Y3865" s="416" t="e">
        <f t="shared" si="301"/>
        <v>#N/A</v>
      </c>
      <c r="Z3865" s="416" t="e">
        <f t="shared" si="302"/>
        <v>#N/A</v>
      </c>
      <c r="AA3865" s="416" t="str">
        <f t="shared" si="303"/>
        <v/>
      </c>
      <c r="AB3865" s="416" t="e">
        <f t="shared" si="304"/>
        <v>#N/A</v>
      </c>
      <c r="AC3865" s="416" t="e">
        <f t="shared" si="305"/>
        <v>#N/A</v>
      </c>
    </row>
    <row r="3866" ht="22.5" customHeight="1" spans="1:29">
      <c r="A3866" s="421"/>
      <c r="B3866" s="422"/>
      <c r="C3866" s="422"/>
      <c r="D3866" s="421"/>
      <c r="E3866" s="421"/>
      <c r="F3866" s="421"/>
      <c r="G3866" s="421"/>
      <c r="H3866" s="421"/>
      <c r="I3866" s="421"/>
      <c r="J3866" s="421"/>
      <c r="K3866" s="421"/>
      <c r="L3866" s="421"/>
      <c r="M3866" s="421"/>
      <c r="N3866" s="426"/>
      <c r="O3866" s="426"/>
      <c r="P3866" s="427"/>
      <c r="Q3866" s="427"/>
      <c r="R3866" s="426"/>
      <c r="S3866" s="426"/>
      <c r="T3866" s="426"/>
      <c r="U3866" s="426"/>
      <c r="V3866" s="426"/>
      <c r="W3866" s="426"/>
      <c r="X3866" s="427"/>
      <c r="Y3866" s="416" t="e">
        <f t="shared" si="301"/>
        <v>#N/A</v>
      </c>
      <c r="Z3866" s="416" t="e">
        <f t="shared" si="302"/>
        <v>#N/A</v>
      </c>
      <c r="AA3866" s="416" t="str">
        <f t="shared" si="303"/>
        <v/>
      </c>
      <c r="AB3866" s="416" t="e">
        <f t="shared" si="304"/>
        <v>#N/A</v>
      </c>
      <c r="AC3866" s="416" t="e">
        <f t="shared" si="305"/>
        <v>#N/A</v>
      </c>
    </row>
    <row r="3867" ht="22.5" customHeight="1" spans="1:29">
      <c r="A3867" s="421"/>
      <c r="B3867" s="422"/>
      <c r="C3867" s="422"/>
      <c r="D3867" s="421"/>
      <c r="E3867" s="421"/>
      <c r="F3867" s="421"/>
      <c r="G3867" s="421"/>
      <c r="H3867" s="421"/>
      <c r="I3867" s="421"/>
      <c r="J3867" s="421"/>
      <c r="K3867" s="421"/>
      <c r="L3867" s="421"/>
      <c r="M3867" s="421"/>
      <c r="N3867" s="426"/>
      <c r="O3867" s="426"/>
      <c r="P3867" s="427"/>
      <c r="Q3867" s="427"/>
      <c r="R3867" s="426"/>
      <c r="S3867" s="426"/>
      <c r="T3867" s="426"/>
      <c r="U3867" s="426"/>
      <c r="V3867" s="426"/>
      <c r="W3867" s="426"/>
      <c r="X3867" s="427"/>
      <c r="Y3867" s="416" t="e">
        <f t="shared" si="301"/>
        <v>#N/A</v>
      </c>
      <c r="Z3867" s="416" t="e">
        <f t="shared" si="302"/>
        <v>#N/A</v>
      </c>
      <c r="AA3867" s="416" t="str">
        <f t="shared" si="303"/>
        <v/>
      </c>
      <c r="AB3867" s="416" t="e">
        <f t="shared" si="304"/>
        <v>#N/A</v>
      </c>
      <c r="AC3867" s="416" t="e">
        <f t="shared" si="305"/>
        <v>#N/A</v>
      </c>
    </row>
    <row r="3868" ht="22.5" customHeight="1" spans="1:29">
      <c r="A3868" s="421"/>
      <c r="B3868" s="422"/>
      <c r="C3868" s="422"/>
      <c r="D3868" s="421"/>
      <c r="E3868" s="421"/>
      <c r="F3868" s="421"/>
      <c r="G3868" s="421"/>
      <c r="H3868" s="421"/>
      <c r="I3868" s="421"/>
      <c r="J3868" s="421"/>
      <c r="K3868" s="421"/>
      <c r="L3868" s="421"/>
      <c r="M3868" s="421"/>
      <c r="N3868" s="426"/>
      <c r="O3868" s="426"/>
      <c r="P3868" s="427"/>
      <c r="Q3868" s="427"/>
      <c r="R3868" s="426"/>
      <c r="S3868" s="426"/>
      <c r="T3868" s="426"/>
      <c r="U3868" s="426"/>
      <c r="V3868" s="426"/>
      <c r="W3868" s="426"/>
      <c r="X3868" s="427"/>
      <c r="Y3868" s="416" t="e">
        <f t="shared" si="301"/>
        <v>#N/A</v>
      </c>
      <c r="Z3868" s="416" t="e">
        <f t="shared" si="302"/>
        <v>#N/A</v>
      </c>
      <c r="AA3868" s="416" t="str">
        <f t="shared" si="303"/>
        <v/>
      </c>
      <c r="AB3868" s="416" t="e">
        <f t="shared" si="304"/>
        <v>#N/A</v>
      </c>
      <c r="AC3868" s="416" t="e">
        <f t="shared" si="305"/>
        <v>#N/A</v>
      </c>
    </row>
    <row r="3869" ht="22.5" customHeight="1" spans="1:29">
      <c r="A3869" s="421"/>
      <c r="B3869" s="422"/>
      <c r="C3869" s="422"/>
      <c r="D3869" s="421"/>
      <c r="E3869" s="421"/>
      <c r="F3869" s="421"/>
      <c r="G3869" s="421"/>
      <c r="H3869" s="421"/>
      <c r="I3869" s="421"/>
      <c r="J3869" s="421"/>
      <c r="K3869" s="421"/>
      <c r="L3869" s="421"/>
      <c r="M3869" s="421"/>
      <c r="N3869" s="426"/>
      <c r="O3869" s="426"/>
      <c r="P3869" s="427"/>
      <c r="Q3869" s="427"/>
      <c r="R3869" s="426"/>
      <c r="S3869" s="426"/>
      <c r="T3869" s="426"/>
      <c r="U3869" s="426"/>
      <c r="V3869" s="426"/>
      <c r="W3869" s="426"/>
      <c r="X3869" s="427"/>
      <c r="Y3869" s="416" t="e">
        <f t="shared" si="301"/>
        <v>#N/A</v>
      </c>
      <c r="Z3869" s="416" t="e">
        <f t="shared" si="302"/>
        <v>#N/A</v>
      </c>
      <c r="AA3869" s="416" t="str">
        <f t="shared" si="303"/>
        <v/>
      </c>
      <c r="AB3869" s="416" t="e">
        <f t="shared" si="304"/>
        <v>#N/A</v>
      </c>
      <c r="AC3869" s="416" t="e">
        <f t="shared" si="305"/>
        <v>#N/A</v>
      </c>
    </row>
    <row r="3870" ht="22.5" customHeight="1" spans="1:29">
      <c r="A3870" s="421"/>
      <c r="B3870" s="422"/>
      <c r="C3870" s="422"/>
      <c r="D3870" s="421"/>
      <c r="E3870" s="421"/>
      <c r="F3870" s="421"/>
      <c r="G3870" s="421"/>
      <c r="H3870" s="421"/>
      <c r="I3870" s="421"/>
      <c r="J3870" s="421"/>
      <c r="K3870" s="421"/>
      <c r="L3870" s="421"/>
      <c r="M3870" s="421"/>
      <c r="N3870" s="426"/>
      <c r="O3870" s="426"/>
      <c r="P3870" s="427"/>
      <c r="Q3870" s="427"/>
      <c r="R3870" s="426"/>
      <c r="S3870" s="426"/>
      <c r="T3870" s="426"/>
      <c r="U3870" s="426"/>
      <c r="V3870" s="426"/>
      <c r="W3870" s="426"/>
      <c r="X3870" s="427"/>
      <c r="Y3870" s="416" t="e">
        <f t="shared" si="301"/>
        <v>#N/A</v>
      </c>
      <c r="Z3870" s="416" t="e">
        <f t="shared" si="302"/>
        <v>#N/A</v>
      </c>
      <c r="AA3870" s="416" t="str">
        <f t="shared" si="303"/>
        <v/>
      </c>
      <c r="AB3870" s="416" t="e">
        <f t="shared" si="304"/>
        <v>#N/A</v>
      </c>
      <c r="AC3870" s="416" t="e">
        <f t="shared" si="305"/>
        <v>#N/A</v>
      </c>
    </row>
    <row r="3871" ht="22.5" customHeight="1" spans="1:29">
      <c r="A3871" s="421"/>
      <c r="B3871" s="422"/>
      <c r="C3871" s="422"/>
      <c r="D3871" s="421"/>
      <c r="E3871" s="421"/>
      <c r="F3871" s="421"/>
      <c r="G3871" s="421"/>
      <c r="H3871" s="421"/>
      <c r="I3871" s="421"/>
      <c r="J3871" s="421"/>
      <c r="K3871" s="421"/>
      <c r="L3871" s="421"/>
      <c r="M3871" s="421"/>
      <c r="N3871" s="426"/>
      <c r="O3871" s="426"/>
      <c r="P3871" s="427"/>
      <c r="Q3871" s="427"/>
      <c r="R3871" s="426"/>
      <c r="S3871" s="426"/>
      <c r="T3871" s="426"/>
      <c r="U3871" s="426"/>
      <c r="V3871" s="426"/>
      <c r="W3871" s="426"/>
      <c r="X3871" s="427"/>
      <c r="Y3871" s="416" t="e">
        <f t="shared" si="301"/>
        <v>#N/A</v>
      </c>
      <c r="Z3871" s="416" t="e">
        <f t="shared" si="302"/>
        <v>#N/A</v>
      </c>
      <c r="AA3871" s="416" t="str">
        <f t="shared" si="303"/>
        <v/>
      </c>
      <c r="AB3871" s="416" t="e">
        <f t="shared" si="304"/>
        <v>#N/A</v>
      </c>
      <c r="AC3871" s="416" t="e">
        <f t="shared" si="305"/>
        <v>#N/A</v>
      </c>
    </row>
    <row r="3872" ht="22.5" customHeight="1" spans="1:29">
      <c r="A3872" s="421"/>
      <c r="B3872" s="422"/>
      <c r="C3872" s="422"/>
      <c r="D3872" s="421"/>
      <c r="E3872" s="421"/>
      <c r="F3872" s="421"/>
      <c r="G3872" s="421"/>
      <c r="H3872" s="421"/>
      <c r="I3872" s="421"/>
      <c r="J3872" s="421"/>
      <c r="K3872" s="421"/>
      <c r="L3872" s="421"/>
      <c r="M3872" s="421"/>
      <c r="N3872" s="426"/>
      <c r="O3872" s="426"/>
      <c r="P3872" s="427"/>
      <c r="Q3872" s="427"/>
      <c r="R3872" s="426"/>
      <c r="S3872" s="426"/>
      <c r="T3872" s="426"/>
      <c r="U3872" s="426"/>
      <c r="V3872" s="426"/>
      <c r="W3872" s="426"/>
      <c r="X3872" s="427"/>
      <c r="Y3872" s="416" t="e">
        <f t="shared" si="301"/>
        <v>#N/A</v>
      </c>
      <c r="Z3872" s="416" t="e">
        <f t="shared" si="302"/>
        <v>#N/A</v>
      </c>
      <c r="AA3872" s="416" t="str">
        <f t="shared" si="303"/>
        <v/>
      </c>
      <c r="AB3872" s="416" t="e">
        <f t="shared" si="304"/>
        <v>#N/A</v>
      </c>
      <c r="AC3872" s="416" t="e">
        <f t="shared" si="305"/>
        <v>#N/A</v>
      </c>
    </row>
    <row r="3873" ht="22.5" customHeight="1" spans="1:29">
      <c r="A3873" s="421"/>
      <c r="B3873" s="422"/>
      <c r="C3873" s="422"/>
      <c r="D3873" s="421"/>
      <c r="E3873" s="421"/>
      <c r="F3873" s="421"/>
      <c r="G3873" s="421"/>
      <c r="H3873" s="421"/>
      <c r="I3873" s="421"/>
      <c r="J3873" s="421"/>
      <c r="K3873" s="421"/>
      <c r="L3873" s="421"/>
      <c r="M3873" s="421"/>
      <c r="N3873" s="426"/>
      <c r="O3873" s="426"/>
      <c r="P3873" s="427"/>
      <c r="Q3873" s="427"/>
      <c r="R3873" s="426"/>
      <c r="S3873" s="426"/>
      <c r="T3873" s="426"/>
      <c r="U3873" s="426"/>
      <c r="V3873" s="426"/>
      <c r="W3873" s="426"/>
      <c r="X3873" s="427"/>
      <c r="Y3873" s="416" t="e">
        <f t="shared" si="301"/>
        <v>#N/A</v>
      </c>
      <c r="Z3873" s="416" t="e">
        <f t="shared" si="302"/>
        <v>#N/A</v>
      </c>
      <c r="AA3873" s="416" t="str">
        <f t="shared" si="303"/>
        <v/>
      </c>
      <c r="AB3873" s="416" t="e">
        <f t="shared" si="304"/>
        <v>#N/A</v>
      </c>
      <c r="AC3873" s="416" t="e">
        <f t="shared" si="305"/>
        <v>#N/A</v>
      </c>
    </row>
    <row r="3874" ht="22.5" customHeight="1" spans="1:29">
      <c r="A3874" s="421"/>
      <c r="B3874" s="422"/>
      <c r="C3874" s="422"/>
      <c r="D3874" s="421"/>
      <c r="E3874" s="421"/>
      <c r="F3874" s="421"/>
      <c r="G3874" s="421"/>
      <c r="H3874" s="421"/>
      <c r="I3874" s="421"/>
      <c r="J3874" s="421"/>
      <c r="K3874" s="421"/>
      <c r="L3874" s="421"/>
      <c r="M3874" s="421"/>
      <c r="N3874" s="426"/>
      <c r="O3874" s="426"/>
      <c r="P3874" s="427"/>
      <c r="Q3874" s="427"/>
      <c r="R3874" s="426"/>
      <c r="S3874" s="426"/>
      <c r="T3874" s="426"/>
      <c r="U3874" s="426"/>
      <c r="V3874" s="426"/>
      <c r="W3874" s="426"/>
      <c r="X3874" s="427"/>
      <c r="Y3874" s="416" t="e">
        <f t="shared" si="301"/>
        <v>#N/A</v>
      </c>
      <c r="Z3874" s="416" t="e">
        <f t="shared" si="302"/>
        <v>#N/A</v>
      </c>
      <c r="AA3874" s="416" t="str">
        <f t="shared" si="303"/>
        <v/>
      </c>
      <c r="AB3874" s="416" t="e">
        <f t="shared" si="304"/>
        <v>#N/A</v>
      </c>
      <c r="AC3874" s="416" t="e">
        <f t="shared" si="305"/>
        <v>#N/A</v>
      </c>
    </row>
    <row r="3875" ht="22.5" customHeight="1" spans="1:29">
      <c r="A3875" s="421"/>
      <c r="B3875" s="422"/>
      <c r="C3875" s="422"/>
      <c r="D3875" s="421"/>
      <c r="E3875" s="421"/>
      <c r="F3875" s="421"/>
      <c r="G3875" s="421"/>
      <c r="H3875" s="421"/>
      <c r="I3875" s="421"/>
      <c r="J3875" s="421"/>
      <c r="K3875" s="421"/>
      <c r="L3875" s="421"/>
      <c r="M3875" s="421"/>
      <c r="N3875" s="426"/>
      <c r="O3875" s="426"/>
      <c r="P3875" s="427"/>
      <c r="Q3875" s="427"/>
      <c r="R3875" s="426"/>
      <c r="S3875" s="426"/>
      <c r="T3875" s="426"/>
      <c r="U3875" s="426"/>
      <c r="V3875" s="426"/>
      <c r="W3875" s="426"/>
      <c r="X3875" s="427"/>
      <c r="Y3875" s="416" t="e">
        <f t="shared" si="301"/>
        <v>#N/A</v>
      </c>
      <c r="Z3875" s="416" t="e">
        <f t="shared" si="302"/>
        <v>#N/A</v>
      </c>
      <c r="AA3875" s="416" t="str">
        <f t="shared" si="303"/>
        <v/>
      </c>
      <c r="AB3875" s="416" t="e">
        <f t="shared" si="304"/>
        <v>#N/A</v>
      </c>
      <c r="AC3875" s="416" t="e">
        <f t="shared" si="305"/>
        <v>#N/A</v>
      </c>
    </row>
    <row r="3876" ht="22.5" customHeight="1" spans="1:29">
      <c r="A3876" s="421"/>
      <c r="B3876" s="422"/>
      <c r="C3876" s="422"/>
      <c r="D3876" s="421"/>
      <c r="E3876" s="421"/>
      <c r="F3876" s="421"/>
      <c r="G3876" s="421"/>
      <c r="H3876" s="421"/>
      <c r="I3876" s="421"/>
      <c r="J3876" s="421"/>
      <c r="K3876" s="421"/>
      <c r="L3876" s="421"/>
      <c r="M3876" s="421"/>
      <c r="N3876" s="426"/>
      <c r="O3876" s="426"/>
      <c r="P3876" s="427"/>
      <c r="Q3876" s="427"/>
      <c r="R3876" s="426"/>
      <c r="S3876" s="426"/>
      <c r="T3876" s="426"/>
      <c r="U3876" s="426"/>
      <c r="V3876" s="426"/>
      <c r="W3876" s="426"/>
      <c r="X3876" s="427"/>
      <c r="Y3876" s="416" t="e">
        <f t="shared" si="301"/>
        <v>#N/A</v>
      </c>
      <c r="Z3876" s="416" t="e">
        <f t="shared" si="302"/>
        <v>#N/A</v>
      </c>
      <c r="AA3876" s="416" t="str">
        <f t="shared" si="303"/>
        <v/>
      </c>
      <c r="AB3876" s="416" t="e">
        <f t="shared" si="304"/>
        <v>#N/A</v>
      </c>
      <c r="AC3876" s="416" t="e">
        <f t="shared" si="305"/>
        <v>#N/A</v>
      </c>
    </row>
    <row r="3877" ht="22.5" customHeight="1" spans="1:29">
      <c r="A3877" s="421"/>
      <c r="B3877" s="422"/>
      <c r="C3877" s="422"/>
      <c r="D3877" s="421"/>
      <c r="E3877" s="421"/>
      <c r="F3877" s="421"/>
      <c r="G3877" s="421"/>
      <c r="H3877" s="421"/>
      <c r="I3877" s="421"/>
      <c r="J3877" s="421"/>
      <c r="K3877" s="421"/>
      <c r="L3877" s="421"/>
      <c r="M3877" s="421"/>
      <c r="N3877" s="426"/>
      <c r="O3877" s="426"/>
      <c r="P3877" s="427"/>
      <c r="Q3877" s="427"/>
      <c r="R3877" s="426"/>
      <c r="S3877" s="426"/>
      <c r="T3877" s="426"/>
      <c r="U3877" s="426"/>
      <c r="V3877" s="426"/>
      <c r="W3877" s="426"/>
      <c r="X3877" s="427"/>
      <c r="Y3877" s="416" t="e">
        <f t="shared" si="301"/>
        <v>#N/A</v>
      </c>
      <c r="Z3877" s="416" t="e">
        <f t="shared" si="302"/>
        <v>#N/A</v>
      </c>
      <c r="AA3877" s="416" t="str">
        <f t="shared" si="303"/>
        <v/>
      </c>
      <c r="AB3877" s="416" t="e">
        <f t="shared" si="304"/>
        <v>#N/A</v>
      </c>
      <c r="AC3877" s="416" t="e">
        <f t="shared" si="305"/>
        <v>#N/A</v>
      </c>
    </row>
    <row r="3878" ht="22.5" customHeight="1" spans="1:29">
      <c r="A3878" s="421"/>
      <c r="B3878" s="422"/>
      <c r="C3878" s="422"/>
      <c r="D3878" s="421"/>
      <c r="E3878" s="421"/>
      <c r="F3878" s="421"/>
      <c r="G3878" s="421"/>
      <c r="H3878" s="421"/>
      <c r="I3878" s="421"/>
      <c r="J3878" s="421"/>
      <c r="K3878" s="421"/>
      <c r="L3878" s="421"/>
      <c r="M3878" s="421"/>
      <c r="N3878" s="426"/>
      <c r="O3878" s="426"/>
      <c r="P3878" s="427"/>
      <c r="Q3878" s="427"/>
      <c r="R3878" s="426"/>
      <c r="S3878" s="426"/>
      <c r="T3878" s="426"/>
      <c r="U3878" s="426"/>
      <c r="V3878" s="426"/>
      <c r="W3878" s="426"/>
      <c r="X3878" s="427"/>
      <c r="Y3878" s="416" t="e">
        <f t="shared" si="301"/>
        <v>#N/A</v>
      </c>
      <c r="Z3878" s="416" t="e">
        <f t="shared" si="302"/>
        <v>#N/A</v>
      </c>
      <c r="AA3878" s="416" t="str">
        <f t="shared" si="303"/>
        <v/>
      </c>
      <c r="AB3878" s="416" t="e">
        <f t="shared" si="304"/>
        <v>#N/A</v>
      </c>
      <c r="AC3878" s="416" t="e">
        <f t="shared" si="305"/>
        <v>#N/A</v>
      </c>
    </row>
    <row r="3879" ht="22.5" customHeight="1" spans="1:29">
      <c r="A3879" s="421"/>
      <c r="B3879" s="422"/>
      <c r="C3879" s="422"/>
      <c r="D3879" s="421"/>
      <c r="E3879" s="421"/>
      <c r="F3879" s="421"/>
      <c r="G3879" s="421"/>
      <c r="H3879" s="421"/>
      <c r="I3879" s="421"/>
      <c r="J3879" s="421"/>
      <c r="K3879" s="421"/>
      <c r="L3879" s="421"/>
      <c r="M3879" s="421"/>
      <c r="N3879" s="426"/>
      <c r="O3879" s="426"/>
      <c r="P3879" s="427"/>
      <c r="Q3879" s="427"/>
      <c r="R3879" s="426"/>
      <c r="S3879" s="426"/>
      <c r="T3879" s="426"/>
      <c r="U3879" s="426"/>
      <c r="V3879" s="426"/>
      <c r="W3879" s="426"/>
      <c r="X3879" s="427"/>
      <c r="Y3879" s="416" t="e">
        <f t="shared" si="301"/>
        <v>#N/A</v>
      </c>
      <c r="Z3879" s="416" t="e">
        <f t="shared" si="302"/>
        <v>#N/A</v>
      </c>
      <c r="AA3879" s="416" t="str">
        <f t="shared" si="303"/>
        <v/>
      </c>
      <c r="AB3879" s="416" t="e">
        <f t="shared" si="304"/>
        <v>#N/A</v>
      </c>
      <c r="AC3879" s="416" t="e">
        <f t="shared" si="305"/>
        <v>#N/A</v>
      </c>
    </row>
    <row r="3880" ht="22.5" customHeight="1" spans="1:29">
      <c r="A3880" s="421"/>
      <c r="B3880" s="422"/>
      <c r="C3880" s="422"/>
      <c r="D3880" s="421"/>
      <c r="E3880" s="421"/>
      <c r="F3880" s="421"/>
      <c r="G3880" s="421"/>
      <c r="H3880" s="421"/>
      <c r="I3880" s="421"/>
      <c r="J3880" s="421"/>
      <c r="K3880" s="421"/>
      <c r="L3880" s="421"/>
      <c r="M3880" s="421"/>
      <c r="N3880" s="426"/>
      <c r="O3880" s="426"/>
      <c r="P3880" s="427"/>
      <c r="Q3880" s="427"/>
      <c r="R3880" s="426"/>
      <c r="S3880" s="426"/>
      <c r="T3880" s="426"/>
      <c r="U3880" s="426"/>
      <c r="V3880" s="426"/>
      <c r="W3880" s="426"/>
      <c r="X3880" s="427"/>
      <c r="Y3880" s="416" t="e">
        <f t="shared" si="301"/>
        <v>#N/A</v>
      </c>
      <c r="Z3880" s="416" t="e">
        <f t="shared" si="302"/>
        <v>#N/A</v>
      </c>
      <c r="AA3880" s="416" t="str">
        <f t="shared" si="303"/>
        <v/>
      </c>
      <c r="AB3880" s="416" t="e">
        <f t="shared" si="304"/>
        <v>#N/A</v>
      </c>
      <c r="AC3880" s="416" t="e">
        <f t="shared" si="305"/>
        <v>#N/A</v>
      </c>
    </row>
    <row r="3881" ht="22.5" customHeight="1" spans="1:29">
      <c r="A3881" s="421"/>
      <c r="B3881" s="422"/>
      <c r="C3881" s="422"/>
      <c r="D3881" s="421"/>
      <c r="E3881" s="421"/>
      <c r="F3881" s="421"/>
      <c r="G3881" s="421"/>
      <c r="H3881" s="421"/>
      <c r="I3881" s="421"/>
      <c r="J3881" s="421"/>
      <c r="K3881" s="421"/>
      <c r="L3881" s="421"/>
      <c r="M3881" s="421"/>
      <c r="N3881" s="426"/>
      <c r="O3881" s="426"/>
      <c r="P3881" s="427"/>
      <c r="Q3881" s="427"/>
      <c r="R3881" s="426"/>
      <c r="S3881" s="426"/>
      <c r="T3881" s="426"/>
      <c r="U3881" s="426"/>
      <c r="V3881" s="426"/>
      <c r="W3881" s="426"/>
      <c r="X3881" s="427"/>
      <c r="Y3881" s="416" t="e">
        <f t="shared" si="301"/>
        <v>#N/A</v>
      </c>
      <c r="Z3881" s="416" t="e">
        <f t="shared" si="302"/>
        <v>#N/A</v>
      </c>
      <c r="AA3881" s="416" t="str">
        <f t="shared" si="303"/>
        <v/>
      </c>
      <c r="AB3881" s="416" t="e">
        <f t="shared" si="304"/>
        <v>#N/A</v>
      </c>
      <c r="AC3881" s="416" t="e">
        <f t="shared" si="305"/>
        <v>#N/A</v>
      </c>
    </row>
    <row r="3882" ht="22.5" customHeight="1" spans="1:29">
      <c r="A3882" s="421"/>
      <c r="B3882" s="422"/>
      <c r="C3882" s="422"/>
      <c r="D3882" s="421"/>
      <c r="E3882" s="421"/>
      <c r="F3882" s="421"/>
      <c r="G3882" s="421"/>
      <c r="H3882" s="421"/>
      <c r="I3882" s="421"/>
      <c r="J3882" s="421"/>
      <c r="K3882" s="421"/>
      <c r="L3882" s="421"/>
      <c r="M3882" s="421"/>
      <c r="N3882" s="426"/>
      <c r="O3882" s="426"/>
      <c r="P3882" s="427"/>
      <c r="Q3882" s="427"/>
      <c r="R3882" s="426"/>
      <c r="S3882" s="426"/>
      <c r="T3882" s="426"/>
      <c r="U3882" s="426"/>
      <c r="V3882" s="426"/>
      <c r="W3882" s="426"/>
      <c r="X3882" s="427"/>
      <c r="Y3882" s="416" t="e">
        <f t="shared" si="301"/>
        <v>#N/A</v>
      </c>
      <c r="Z3882" s="416" t="e">
        <f t="shared" si="302"/>
        <v>#N/A</v>
      </c>
      <c r="AA3882" s="416" t="str">
        <f t="shared" si="303"/>
        <v/>
      </c>
      <c r="AB3882" s="416" t="e">
        <f t="shared" si="304"/>
        <v>#N/A</v>
      </c>
      <c r="AC3882" s="416" t="e">
        <f t="shared" si="305"/>
        <v>#N/A</v>
      </c>
    </row>
    <row r="3883" ht="22.5" customHeight="1" spans="1:29">
      <c r="A3883" s="421"/>
      <c r="B3883" s="422"/>
      <c r="C3883" s="422"/>
      <c r="D3883" s="421"/>
      <c r="E3883" s="421"/>
      <c r="F3883" s="421"/>
      <c r="G3883" s="421"/>
      <c r="H3883" s="421"/>
      <c r="I3883" s="421"/>
      <c r="J3883" s="421"/>
      <c r="K3883" s="421"/>
      <c r="L3883" s="421"/>
      <c r="M3883" s="421"/>
      <c r="N3883" s="426"/>
      <c r="O3883" s="426"/>
      <c r="P3883" s="427"/>
      <c r="Q3883" s="427"/>
      <c r="R3883" s="426"/>
      <c r="S3883" s="426"/>
      <c r="T3883" s="426"/>
      <c r="U3883" s="426"/>
      <c r="V3883" s="426"/>
      <c r="W3883" s="426"/>
      <c r="X3883" s="427"/>
      <c r="Y3883" s="416" t="e">
        <f t="shared" si="301"/>
        <v>#N/A</v>
      </c>
      <c r="Z3883" s="416" t="e">
        <f t="shared" si="302"/>
        <v>#N/A</v>
      </c>
      <c r="AA3883" s="416" t="str">
        <f t="shared" si="303"/>
        <v/>
      </c>
      <c r="AB3883" s="416" t="e">
        <f t="shared" si="304"/>
        <v>#N/A</v>
      </c>
      <c r="AC3883" s="416" t="e">
        <f t="shared" si="305"/>
        <v>#N/A</v>
      </c>
    </row>
    <row r="3884" ht="22.5" customHeight="1" spans="1:29">
      <c r="A3884" s="421"/>
      <c r="B3884" s="422"/>
      <c r="C3884" s="422"/>
      <c r="D3884" s="421"/>
      <c r="E3884" s="421"/>
      <c r="F3884" s="421"/>
      <c r="G3884" s="421"/>
      <c r="H3884" s="421"/>
      <c r="I3884" s="421"/>
      <c r="J3884" s="421"/>
      <c r="K3884" s="421"/>
      <c r="L3884" s="421"/>
      <c r="M3884" s="421"/>
      <c r="N3884" s="426"/>
      <c r="O3884" s="426"/>
      <c r="P3884" s="427"/>
      <c r="Q3884" s="427"/>
      <c r="R3884" s="426"/>
      <c r="S3884" s="426"/>
      <c r="T3884" s="426"/>
      <c r="U3884" s="426"/>
      <c r="V3884" s="426"/>
      <c r="W3884" s="426"/>
      <c r="X3884" s="427"/>
      <c r="Y3884" s="416" t="e">
        <f t="shared" si="301"/>
        <v>#N/A</v>
      </c>
      <c r="Z3884" s="416" t="e">
        <f t="shared" si="302"/>
        <v>#N/A</v>
      </c>
      <c r="AA3884" s="416" t="str">
        <f t="shared" si="303"/>
        <v/>
      </c>
      <c r="AB3884" s="416" t="e">
        <f t="shared" si="304"/>
        <v>#N/A</v>
      </c>
      <c r="AC3884" s="416" t="e">
        <f t="shared" si="305"/>
        <v>#N/A</v>
      </c>
    </row>
    <row r="3885" ht="22.5" customHeight="1" spans="1:29">
      <c r="A3885" s="421"/>
      <c r="B3885" s="422"/>
      <c r="C3885" s="422"/>
      <c r="D3885" s="421"/>
      <c r="E3885" s="421"/>
      <c r="F3885" s="421"/>
      <c r="G3885" s="421"/>
      <c r="H3885" s="421"/>
      <c r="I3885" s="421"/>
      <c r="J3885" s="421"/>
      <c r="K3885" s="421"/>
      <c r="L3885" s="421"/>
      <c r="M3885" s="421"/>
      <c r="N3885" s="426"/>
      <c r="O3885" s="426"/>
      <c r="P3885" s="427"/>
      <c r="Q3885" s="427"/>
      <c r="R3885" s="426"/>
      <c r="S3885" s="426"/>
      <c r="T3885" s="426"/>
      <c r="U3885" s="426"/>
      <c r="V3885" s="426"/>
      <c r="W3885" s="426"/>
      <c r="X3885" s="427"/>
      <c r="Y3885" s="416" t="e">
        <f t="shared" si="301"/>
        <v>#N/A</v>
      </c>
      <c r="Z3885" s="416" t="e">
        <f t="shared" si="302"/>
        <v>#N/A</v>
      </c>
      <c r="AA3885" s="416" t="str">
        <f t="shared" si="303"/>
        <v/>
      </c>
      <c r="AB3885" s="416" t="e">
        <f t="shared" si="304"/>
        <v>#N/A</v>
      </c>
      <c r="AC3885" s="416" t="e">
        <f t="shared" si="305"/>
        <v>#N/A</v>
      </c>
    </row>
    <row r="3886" ht="22.5" customHeight="1" spans="1:29">
      <c r="A3886" s="421"/>
      <c r="B3886" s="422"/>
      <c r="C3886" s="422"/>
      <c r="D3886" s="421"/>
      <c r="E3886" s="421"/>
      <c r="F3886" s="421"/>
      <c r="G3886" s="421"/>
      <c r="H3886" s="421"/>
      <c r="I3886" s="421"/>
      <c r="J3886" s="421"/>
      <c r="K3886" s="421"/>
      <c r="L3886" s="421"/>
      <c r="M3886" s="421"/>
      <c r="N3886" s="426"/>
      <c r="O3886" s="426"/>
      <c r="P3886" s="427"/>
      <c r="Q3886" s="427"/>
      <c r="R3886" s="426"/>
      <c r="S3886" s="426"/>
      <c r="T3886" s="426"/>
      <c r="U3886" s="426"/>
      <c r="V3886" s="426"/>
      <c r="W3886" s="426"/>
      <c r="X3886" s="427"/>
      <c r="Y3886" s="416" t="e">
        <f t="shared" si="301"/>
        <v>#N/A</v>
      </c>
      <c r="Z3886" s="416" t="e">
        <f t="shared" si="302"/>
        <v>#N/A</v>
      </c>
      <c r="AA3886" s="416" t="str">
        <f t="shared" si="303"/>
        <v/>
      </c>
      <c r="AB3886" s="416" t="e">
        <f t="shared" si="304"/>
        <v>#N/A</v>
      </c>
      <c r="AC3886" s="416" t="e">
        <f t="shared" si="305"/>
        <v>#N/A</v>
      </c>
    </row>
    <row r="3887" ht="22.5" customHeight="1" spans="1:29">
      <c r="A3887" s="421"/>
      <c r="B3887" s="422"/>
      <c r="C3887" s="422"/>
      <c r="D3887" s="421"/>
      <c r="E3887" s="421"/>
      <c r="F3887" s="421"/>
      <c r="G3887" s="421"/>
      <c r="H3887" s="421"/>
      <c r="I3887" s="421"/>
      <c r="J3887" s="421"/>
      <c r="K3887" s="421"/>
      <c r="L3887" s="421"/>
      <c r="M3887" s="421"/>
      <c r="N3887" s="426"/>
      <c r="O3887" s="426"/>
      <c r="P3887" s="427"/>
      <c r="Q3887" s="427"/>
      <c r="R3887" s="426"/>
      <c r="S3887" s="426"/>
      <c r="T3887" s="426"/>
      <c r="U3887" s="426"/>
      <c r="V3887" s="426"/>
      <c r="W3887" s="426"/>
      <c r="X3887" s="427"/>
      <c r="Y3887" s="416" t="e">
        <f t="shared" si="301"/>
        <v>#N/A</v>
      </c>
      <c r="Z3887" s="416" t="e">
        <f t="shared" si="302"/>
        <v>#N/A</v>
      </c>
      <c r="AA3887" s="416" t="str">
        <f t="shared" si="303"/>
        <v/>
      </c>
      <c r="AB3887" s="416" t="e">
        <f t="shared" si="304"/>
        <v>#N/A</v>
      </c>
      <c r="AC3887" s="416" t="e">
        <f t="shared" si="305"/>
        <v>#N/A</v>
      </c>
    </row>
    <row r="3888" ht="22.5" customHeight="1" spans="1:29">
      <c r="A3888" s="421"/>
      <c r="B3888" s="422"/>
      <c r="C3888" s="422"/>
      <c r="D3888" s="421"/>
      <c r="E3888" s="421"/>
      <c r="F3888" s="421"/>
      <c r="G3888" s="421"/>
      <c r="H3888" s="421"/>
      <c r="I3888" s="421"/>
      <c r="J3888" s="421"/>
      <c r="K3888" s="421"/>
      <c r="L3888" s="421"/>
      <c r="M3888" s="421"/>
      <c r="N3888" s="426"/>
      <c r="O3888" s="426"/>
      <c r="P3888" s="427"/>
      <c r="Q3888" s="427"/>
      <c r="R3888" s="426"/>
      <c r="S3888" s="426"/>
      <c r="T3888" s="426"/>
      <c r="U3888" s="426"/>
      <c r="V3888" s="426"/>
      <c r="W3888" s="426"/>
      <c r="X3888" s="427"/>
      <c r="Y3888" s="416" t="e">
        <f t="shared" si="301"/>
        <v>#N/A</v>
      </c>
      <c r="Z3888" s="416" t="e">
        <f t="shared" si="302"/>
        <v>#N/A</v>
      </c>
      <c r="AA3888" s="416" t="str">
        <f t="shared" si="303"/>
        <v/>
      </c>
      <c r="AB3888" s="416" t="e">
        <f t="shared" si="304"/>
        <v>#N/A</v>
      </c>
      <c r="AC3888" s="416" t="e">
        <f t="shared" si="305"/>
        <v>#N/A</v>
      </c>
    </row>
    <row r="3889" ht="22.5" customHeight="1" spans="1:29">
      <c r="A3889" s="421"/>
      <c r="B3889" s="422"/>
      <c r="C3889" s="422"/>
      <c r="D3889" s="421"/>
      <c r="E3889" s="421"/>
      <c r="F3889" s="421"/>
      <c r="G3889" s="421"/>
      <c r="H3889" s="421"/>
      <c r="I3889" s="421"/>
      <c r="J3889" s="421"/>
      <c r="K3889" s="421"/>
      <c r="L3889" s="421"/>
      <c r="M3889" s="421"/>
      <c r="N3889" s="426"/>
      <c r="O3889" s="426"/>
      <c r="P3889" s="427"/>
      <c r="Q3889" s="427"/>
      <c r="R3889" s="426"/>
      <c r="S3889" s="426"/>
      <c r="T3889" s="426"/>
      <c r="U3889" s="426"/>
      <c r="V3889" s="426"/>
      <c r="W3889" s="426"/>
      <c r="X3889" s="427"/>
      <c r="Y3889" s="416" t="e">
        <f t="shared" si="301"/>
        <v>#N/A</v>
      </c>
      <c r="Z3889" s="416" t="e">
        <f t="shared" si="302"/>
        <v>#N/A</v>
      </c>
      <c r="AA3889" s="416" t="str">
        <f t="shared" si="303"/>
        <v/>
      </c>
      <c r="AB3889" s="416" t="e">
        <f t="shared" si="304"/>
        <v>#N/A</v>
      </c>
      <c r="AC3889" s="416" t="e">
        <f t="shared" si="305"/>
        <v>#N/A</v>
      </c>
    </row>
    <row r="3890" ht="22.5" customHeight="1" spans="1:29">
      <c r="A3890" s="421"/>
      <c r="B3890" s="422"/>
      <c r="C3890" s="422"/>
      <c r="D3890" s="421"/>
      <c r="E3890" s="421"/>
      <c r="F3890" s="421"/>
      <c r="G3890" s="421"/>
      <c r="H3890" s="421"/>
      <c r="I3890" s="421"/>
      <c r="J3890" s="421"/>
      <c r="K3890" s="421"/>
      <c r="L3890" s="421"/>
      <c r="M3890" s="421"/>
      <c r="N3890" s="426"/>
      <c r="O3890" s="426"/>
      <c r="P3890" s="427"/>
      <c r="Q3890" s="427"/>
      <c r="R3890" s="426"/>
      <c r="S3890" s="426"/>
      <c r="T3890" s="426"/>
      <c r="U3890" s="426"/>
      <c r="V3890" s="426"/>
      <c r="W3890" s="426"/>
      <c r="X3890" s="427"/>
      <c r="Y3890" s="416" t="e">
        <f t="shared" si="301"/>
        <v>#N/A</v>
      </c>
      <c r="Z3890" s="416" t="e">
        <f t="shared" si="302"/>
        <v>#N/A</v>
      </c>
      <c r="AA3890" s="416" t="str">
        <f t="shared" si="303"/>
        <v/>
      </c>
      <c r="AB3890" s="416" t="e">
        <f t="shared" si="304"/>
        <v>#N/A</v>
      </c>
      <c r="AC3890" s="416" t="e">
        <f t="shared" si="305"/>
        <v>#N/A</v>
      </c>
    </row>
    <row r="3891" ht="22.5" customHeight="1" spans="1:29">
      <c r="A3891" s="421"/>
      <c r="B3891" s="422"/>
      <c r="C3891" s="422"/>
      <c r="D3891" s="421"/>
      <c r="E3891" s="421"/>
      <c r="F3891" s="421"/>
      <c r="G3891" s="421"/>
      <c r="H3891" s="421"/>
      <c r="I3891" s="421"/>
      <c r="J3891" s="421"/>
      <c r="K3891" s="421"/>
      <c r="L3891" s="421"/>
      <c r="M3891" s="421"/>
      <c r="N3891" s="426"/>
      <c r="O3891" s="426"/>
      <c r="P3891" s="427"/>
      <c r="Q3891" s="427"/>
      <c r="R3891" s="426"/>
      <c r="S3891" s="426"/>
      <c r="T3891" s="426"/>
      <c r="U3891" s="426"/>
      <c r="V3891" s="426"/>
      <c r="W3891" s="426"/>
      <c r="X3891" s="427"/>
      <c r="Y3891" s="416" t="e">
        <f t="shared" si="301"/>
        <v>#N/A</v>
      </c>
      <c r="Z3891" s="416" t="e">
        <f t="shared" si="302"/>
        <v>#N/A</v>
      </c>
      <c r="AA3891" s="416" t="str">
        <f t="shared" si="303"/>
        <v/>
      </c>
      <c r="AB3891" s="416" t="e">
        <f t="shared" si="304"/>
        <v>#N/A</v>
      </c>
      <c r="AC3891" s="416" t="e">
        <f t="shared" si="305"/>
        <v>#N/A</v>
      </c>
    </row>
    <row r="3892" ht="22.5" customHeight="1" spans="1:29">
      <c r="A3892" s="421"/>
      <c r="B3892" s="422"/>
      <c r="C3892" s="422"/>
      <c r="D3892" s="421"/>
      <c r="E3892" s="421"/>
      <c r="F3892" s="421"/>
      <c r="G3892" s="421"/>
      <c r="H3892" s="421"/>
      <c r="I3892" s="421"/>
      <c r="J3892" s="421"/>
      <c r="K3892" s="421"/>
      <c r="L3892" s="421"/>
      <c r="M3892" s="421"/>
      <c r="N3892" s="426"/>
      <c r="O3892" s="426"/>
      <c r="P3892" s="427"/>
      <c r="Q3892" s="427"/>
      <c r="R3892" s="426"/>
      <c r="S3892" s="426"/>
      <c r="T3892" s="426"/>
      <c r="U3892" s="426"/>
      <c r="V3892" s="426"/>
      <c r="W3892" s="426"/>
      <c r="X3892" s="427"/>
      <c r="Y3892" s="416" t="e">
        <f t="shared" si="301"/>
        <v>#N/A</v>
      </c>
      <c r="Z3892" s="416" t="e">
        <f t="shared" si="302"/>
        <v>#N/A</v>
      </c>
      <c r="AA3892" s="416" t="str">
        <f t="shared" si="303"/>
        <v/>
      </c>
      <c r="AB3892" s="416" t="e">
        <f t="shared" si="304"/>
        <v>#N/A</v>
      </c>
      <c r="AC3892" s="416" t="e">
        <f t="shared" si="305"/>
        <v>#N/A</v>
      </c>
    </row>
    <row r="3893" ht="22.5" customHeight="1" spans="1:29">
      <c r="A3893" s="421"/>
      <c r="B3893" s="422"/>
      <c r="C3893" s="422"/>
      <c r="D3893" s="421"/>
      <c r="E3893" s="421"/>
      <c r="F3893" s="421"/>
      <c r="G3893" s="421"/>
      <c r="H3893" s="421"/>
      <c r="I3893" s="421"/>
      <c r="J3893" s="421"/>
      <c r="K3893" s="421"/>
      <c r="L3893" s="421"/>
      <c r="M3893" s="421"/>
      <c r="N3893" s="426"/>
      <c r="O3893" s="426"/>
      <c r="P3893" s="427"/>
      <c r="Q3893" s="427"/>
      <c r="R3893" s="426"/>
      <c r="S3893" s="426"/>
      <c r="T3893" s="426"/>
      <c r="U3893" s="426"/>
      <c r="V3893" s="426"/>
      <c r="W3893" s="426"/>
      <c r="X3893" s="427"/>
      <c r="Y3893" s="416" t="e">
        <f t="shared" si="301"/>
        <v>#N/A</v>
      </c>
      <c r="Z3893" s="416" t="e">
        <f t="shared" si="302"/>
        <v>#N/A</v>
      </c>
      <c r="AA3893" s="416" t="str">
        <f t="shared" si="303"/>
        <v/>
      </c>
      <c r="AB3893" s="416" t="e">
        <f t="shared" si="304"/>
        <v>#N/A</v>
      </c>
      <c r="AC3893" s="416" t="e">
        <f t="shared" si="305"/>
        <v>#N/A</v>
      </c>
    </row>
    <row r="3894" ht="22.5" customHeight="1" spans="1:29">
      <c r="A3894" s="421"/>
      <c r="B3894" s="422"/>
      <c r="C3894" s="422"/>
      <c r="D3894" s="421"/>
      <c r="E3894" s="421"/>
      <c r="F3894" s="421"/>
      <c r="G3894" s="421"/>
      <c r="H3894" s="421"/>
      <c r="I3894" s="421"/>
      <c r="J3894" s="421"/>
      <c r="K3894" s="421"/>
      <c r="L3894" s="421"/>
      <c r="M3894" s="421"/>
      <c r="N3894" s="426"/>
      <c r="O3894" s="426"/>
      <c r="P3894" s="427"/>
      <c r="Q3894" s="427"/>
      <c r="R3894" s="426"/>
      <c r="S3894" s="426"/>
      <c r="T3894" s="426"/>
      <c r="U3894" s="426"/>
      <c r="V3894" s="426"/>
      <c r="W3894" s="426"/>
      <c r="X3894" s="427"/>
      <c r="Y3894" s="416" t="e">
        <f t="shared" si="301"/>
        <v>#N/A</v>
      </c>
      <c r="Z3894" s="416" t="e">
        <f t="shared" si="302"/>
        <v>#N/A</v>
      </c>
      <c r="AA3894" s="416" t="str">
        <f t="shared" si="303"/>
        <v/>
      </c>
      <c r="AB3894" s="416" t="e">
        <f t="shared" si="304"/>
        <v>#N/A</v>
      </c>
      <c r="AC3894" s="416" t="e">
        <f t="shared" si="305"/>
        <v>#N/A</v>
      </c>
    </row>
    <row r="3895" ht="22.5" customHeight="1" spans="1:29">
      <c r="A3895" s="421"/>
      <c r="B3895" s="422"/>
      <c r="C3895" s="422"/>
      <c r="D3895" s="421"/>
      <c r="E3895" s="421"/>
      <c r="F3895" s="421"/>
      <c r="G3895" s="421"/>
      <c r="H3895" s="421"/>
      <c r="I3895" s="421"/>
      <c r="J3895" s="421"/>
      <c r="K3895" s="421"/>
      <c r="L3895" s="421"/>
      <c r="M3895" s="421"/>
      <c r="N3895" s="426"/>
      <c r="O3895" s="426"/>
      <c r="P3895" s="427"/>
      <c r="Q3895" s="427"/>
      <c r="R3895" s="426"/>
      <c r="S3895" s="426"/>
      <c r="T3895" s="426"/>
      <c r="U3895" s="426"/>
      <c r="V3895" s="426"/>
      <c r="W3895" s="426"/>
      <c r="X3895" s="427"/>
      <c r="Y3895" s="416" t="e">
        <f t="shared" si="301"/>
        <v>#N/A</v>
      </c>
      <c r="Z3895" s="416" t="e">
        <f t="shared" si="302"/>
        <v>#N/A</v>
      </c>
      <c r="AA3895" s="416" t="str">
        <f t="shared" si="303"/>
        <v/>
      </c>
      <c r="AB3895" s="416" t="e">
        <f t="shared" si="304"/>
        <v>#N/A</v>
      </c>
      <c r="AC3895" s="416" t="e">
        <f t="shared" si="305"/>
        <v>#N/A</v>
      </c>
    </row>
    <row r="3896" ht="22.5" customHeight="1" spans="1:29">
      <c r="A3896" s="421"/>
      <c r="B3896" s="422"/>
      <c r="C3896" s="422"/>
      <c r="D3896" s="421"/>
      <c r="E3896" s="421"/>
      <c r="F3896" s="421"/>
      <c r="G3896" s="421"/>
      <c r="H3896" s="421"/>
      <c r="I3896" s="421"/>
      <c r="J3896" s="421"/>
      <c r="K3896" s="421"/>
      <c r="L3896" s="421"/>
      <c r="M3896" s="421"/>
      <c r="N3896" s="426"/>
      <c r="O3896" s="426"/>
      <c r="P3896" s="427"/>
      <c r="Q3896" s="427"/>
      <c r="R3896" s="426"/>
      <c r="S3896" s="426"/>
      <c r="T3896" s="426"/>
      <c r="U3896" s="426"/>
      <c r="V3896" s="426"/>
      <c r="W3896" s="426"/>
      <c r="X3896" s="427"/>
      <c r="Y3896" s="416" t="e">
        <f t="shared" si="301"/>
        <v>#N/A</v>
      </c>
      <c r="Z3896" s="416" t="e">
        <f t="shared" si="302"/>
        <v>#N/A</v>
      </c>
      <c r="AA3896" s="416" t="str">
        <f t="shared" si="303"/>
        <v/>
      </c>
      <c r="AB3896" s="416" t="e">
        <f t="shared" si="304"/>
        <v>#N/A</v>
      </c>
      <c r="AC3896" s="416" t="e">
        <f t="shared" si="305"/>
        <v>#N/A</v>
      </c>
    </row>
    <row r="3897" ht="22.5" customHeight="1" spans="1:29">
      <c r="A3897" s="421"/>
      <c r="B3897" s="422"/>
      <c r="C3897" s="422"/>
      <c r="D3897" s="421"/>
      <c r="E3897" s="421"/>
      <c r="F3897" s="421"/>
      <c r="G3897" s="421"/>
      <c r="H3897" s="421"/>
      <c r="I3897" s="421"/>
      <c r="J3897" s="421"/>
      <c r="K3897" s="421"/>
      <c r="L3897" s="421"/>
      <c r="M3897" s="421"/>
      <c r="N3897" s="426"/>
      <c r="O3897" s="426"/>
      <c r="P3897" s="427"/>
      <c r="Q3897" s="427"/>
      <c r="R3897" s="426"/>
      <c r="S3897" s="426"/>
      <c r="T3897" s="426"/>
      <c r="U3897" s="426"/>
      <c r="V3897" s="426"/>
      <c r="W3897" s="426"/>
      <c r="X3897" s="427"/>
      <c r="Y3897" s="416" t="e">
        <f t="shared" si="301"/>
        <v>#N/A</v>
      </c>
      <c r="Z3897" s="416" t="e">
        <f t="shared" si="302"/>
        <v>#N/A</v>
      </c>
      <c r="AA3897" s="416" t="str">
        <f t="shared" si="303"/>
        <v/>
      </c>
      <c r="AB3897" s="416" t="e">
        <f t="shared" si="304"/>
        <v>#N/A</v>
      </c>
      <c r="AC3897" s="416" t="e">
        <f t="shared" si="305"/>
        <v>#N/A</v>
      </c>
    </row>
    <row r="3898" ht="22.5" customHeight="1" spans="1:29">
      <c r="A3898" s="421"/>
      <c r="B3898" s="422"/>
      <c r="C3898" s="422"/>
      <c r="D3898" s="421"/>
      <c r="E3898" s="421"/>
      <c r="F3898" s="421"/>
      <c r="G3898" s="421"/>
      <c r="H3898" s="421"/>
      <c r="I3898" s="421"/>
      <c r="J3898" s="421"/>
      <c r="K3898" s="421"/>
      <c r="L3898" s="421"/>
      <c r="M3898" s="421"/>
      <c r="N3898" s="426"/>
      <c r="O3898" s="426"/>
      <c r="P3898" s="427"/>
      <c r="Q3898" s="427"/>
      <c r="R3898" s="426"/>
      <c r="S3898" s="426"/>
      <c r="T3898" s="426"/>
      <c r="U3898" s="426"/>
      <c r="V3898" s="426"/>
      <c r="W3898" s="426"/>
      <c r="X3898" s="427"/>
      <c r="Y3898" s="416" t="e">
        <f t="shared" si="301"/>
        <v>#N/A</v>
      </c>
      <c r="Z3898" s="416" t="e">
        <f t="shared" si="302"/>
        <v>#N/A</v>
      </c>
      <c r="AA3898" s="416" t="str">
        <f t="shared" si="303"/>
        <v/>
      </c>
      <c r="AB3898" s="416" t="e">
        <f t="shared" si="304"/>
        <v>#N/A</v>
      </c>
      <c r="AC3898" s="416" t="e">
        <f t="shared" si="305"/>
        <v>#N/A</v>
      </c>
    </row>
    <row r="3899" ht="22.5" customHeight="1" spans="1:29">
      <c r="A3899" s="421"/>
      <c r="B3899" s="422"/>
      <c r="C3899" s="422"/>
      <c r="D3899" s="421"/>
      <c r="E3899" s="421"/>
      <c r="F3899" s="421"/>
      <c r="G3899" s="421"/>
      <c r="H3899" s="421"/>
      <c r="I3899" s="421"/>
      <c r="J3899" s="421"/>
      <c r="K3899" s="421"/>
      <c r="L3899" s="421"/>
      <c r="M3899" s="421"/>
      <c r="N3899" s="426"/>
      <c r="O3899" s="426"/>
      <c r="P3899" s="427"/>
      <c r="Q3899" s="427"/>
      <c r="R3899" s="426"/>
      <c r="S3899" s="426"/>
      <c r="T3899" s="426"/>
      <c r="U3899" s="426"/>
      <c r="V3899" s="426"/>
      <c r="W3899" s="426"/>
      <c r="X3899" s="427"/>
      <c r="Y3899" s="416" t="e">
        <f t="shared" si="301"/>
        <v>#N/A</v>
      </c>
      <c r="Z3899" s="416" t="e">
        <f t="shared" si="302"/>
        <v>#N/A</v>
      </c>
      <c r="AA3899" s="416" t="str">
        <f t="shared" si="303"/>
        <v/>
      </c>
      <c r="AB3899" s="416" t="e">
        <f t="shared" si="304"/>
        <v>#N/A</v>
      </c>
      <c r="AC3899" s="416" t="e">
        <f t="shared" si="305"/>
        <v>#N/A</v>
      </c>
    </row>
    <row r="3900" ht="22.5" customHeight="1" spans="1:29">
      <c r="A3900" s="421"/>
      <c r="B3900" s="422"/>
      <c r="C3900" s="422"/>
      <c r="D3900" s="421"/>
      <c r="E3900" s="421"/>
      <c r="F3900" s="421"/>
      <c r="G3900" s="421"/>
      <c r="H3900" s="421"/>
      <c r="I3900" s="421"/>
      <c r="J3900" s="421"/>
      <c r="K3900" s="421"/>
      <c r="L3900" s="421"/>
      <c r="M3900" s="421"/>
      <c r="N3900" s="426"/>
      <c r="O3900" s="426"/>
      <c r="P3900" s="427"/>
      <c r="Q3900" s="427"/>
      <c r="R3900" s="426"/>
      <c r="S3900" s="426"/>
      <c r="T3900" s="426"/>
      <c r="U3900" s="426"/>
      <c r="V3900" s="426"/>
      <c r="W3900" s="426"/>
      <c r="X3900" s="427"/>
      <c r="Y3900" s="416" t="e">
        <f t="shared" si="301"/>
        <v>#N/A</v>
      </c>
      <c r="Z3900" s="416" t="e">
        <f t="shared" si="302"/>
        <v>#N/A</v>
      </c>
      <c r="AA3900" s="416" t="str">
        <f t="shared" si="303"/>
        <v/>
      </c>
      <c r="AB3900" s="416" t="e">
        <f t="shared" si="304"/>
        <v>#N/A</v>
      </c>
      <c r="AC3900" s="416" t="e">
        <f t="shared" si="305"/>
        <v>#N/A</v>
      </c>
    </row>
    <row r="3901" ht="22.5" customHeight="1" spans="1:29">
      <c r="A3901" s="421"/>
      <c r="B3901" s="422"/>
      <c r="C3901" s="422"/>
      <c r="D3901" s="421"/>
      <c r="E3901" s="421"/>
      <c r="F3901" s="421"/>
      <c r="G3901" s="421"/>
      <c r="H3901" s="421"/>
      <c r="I3901" s="421"/>
      <c r="J3901" s="421"/>
      <c r="K3901" s="421"/>
      <c r="L3901" s="421"/>
      <c r="M3901" s="421"/>
      <c r="N3901" s="426"/>
      <c r="O3901" s="426"/>
      <c r="P3901" s="427"/>
      <c r="Q3901" s="427"/>
      <c r="R3901" s="426"/>
      <c r="S3901" s="426"/>
      <c r="T3901" s="426"/>
      <c r="U3901" s="426"/>
      <c r="V3901" s="426"/>
      <c r="W3901" s="426"/>
      <c r="X3901" s="427"/>
      <c r="Y3901" s="416" t="e">
        <f t="shared" si="301"/>
        <v>#N/A</v>
      </c>
      <c r="Z3901" s="416" t="e">
        <f t="shared" si="302"/>
        <v>#N/A</v>
      </c>
      <c r="AA3901" s="416" t="str">
        <f t="shared" si="303"/>
        <v/>
      </c>
      <c r="AB3901" s="416" t="e">
        <f t="shared" si="304"/>
        <v>#N/A</v>
      </c>
      <c r="AC3901" s="416" t="e">
        <f t="shared" si="305"/>
        <v>#N/A</v>
      </c>
    </row>
    <row r="3902" ht="22.5" customHeight="1" spans="1:29">
      <c r="A3902" s="421"/>
      <c r="B3902" s="422"/>
      <c r="C3902" s="422"/>
      <c r="D3902" s="421"/>
      <c r="E3902" s="421"/>
      <c r="F3902" s="421"/>
      <c r="G3902" s="421"/>
      <c r="H3902" s="421"/>
      <c r="I3902" s="421"/>
      <c r="J3902" s="421"/>
      <c r="K3902" s="421"/>
      <c r="L3902" s="421"/>
      <c r="M3902" s="421"/>
      <c r="N3902" s="426"/>
      <c r="O3902" s="426"/>
      <c r="P3902" s="427"/>
      <c r="Q3902" s="427"/>
      <c r="R3902" s="426"/>
      <c r="S3902" s="426"/>
      <c r="T3902" s="426"/>
      <c r="U3902" s="426"/>
      <c r="V3902" s="426"/>
      <c r="W3902" s="426"/>
      <c r="X3902" s="427"/>
      <c r="Y3902" s="416" t="e">
        <f t="shared" si="301"/>
        <v>#N/A</v>
      </c>
      <c r="Z3902" s="416" t="e">
        <f t="shared" si="302"/>
        <v>#N/A</v>
      </c>
      <c r="AA3902" s="416" t="str">
        <f t="shared" si="303"/>
        <v/>
      </c>
      <c r="AB3902" s="416" t="e">
        <f t="shared" si="304"/>
        <v>#N/A</v>
      </c>
      <c r="AC3902" s="416" t="e">
        <f t="shared" si="305"/>
        <v>#N/A</v>
      </c>
    </row>
    <row r="3903" ht="22.5" customHeight="1" spans="1:29">
      <c r="A3903" s="421"/>
      <c r="B3903" s="422"/>
      <c r="C3903" s="422"/>
      <c r="D3903" s="421"/>
      <c r="E3903" s="421"/>
      <c r="F3903" s="421"/>
      <c r="G3903" s="421"/>
      <c r="H3903" s="421"/>
      <c r="I3903" s="421"/>
      <c r="J3903" s="421"/>
      <c r="K3903" s="421"/>
      <c r="L3903" s="421"/>
      <c r="M3903" s="421"/>
      <c r="N3903" s="426"/>
      <c r="O3903" s="426"/>
      <c r="P3903" s="427"/>
      <c r="Q3903" s="427"/>
      <c r="R3903" s="426"/>
      <c r="S3903" s="426"/>
      <c r="T3903" s="426"/>
      <c r="U3903" s="426"/>
      <c r="V3903" s="426"/>
      <c r="W3903" s="426"/>
      <c r="X3903" s="427"/>
      <c r="Y3903" s="416" t="e">
        <f t="shared" si="301"/>
        <v>#N/A</v>
      </c>
      <c r="Z3903" s="416" t="e">
        <f t="shared" si="302"/>
        <v>#N/A</v>
      </c>
      <c r="AA3903" s="416" t="str">
        <f t="shared" si="303"/>
        <v/>
      </c>
      <c r="AB3903" s="416" t="e">
        <f t="shared" si="304"/>
        <v>#N/A</v>
      </c>
      <c r="AC3903" s="416" t="e">
        <f t="shared" si="305"/>
        <v>#N/A</v>
      </c>
    </row>
    <row r="3904" ht="22.5" customHeight="1" spans="1:29">
      <c r="A3904" s="421"/>
      <c r="B3904" s="422"/>
      <c r="C3904" s="422"/>
      <c r="D3904" s="421"/>
      <c r="E3904" s="421"/>
      <c r="F3904" s="421"/>
      <c r="G3904" s="421"/>
      <c r="H3904" s="421"/>
      <c r="I3904" s="421"/>
      <c r="J3904" s="421"/>
      <c r="K3904" s="421"/>
      <c r="L3904" s="421"/>
      <c r="M3904" s="421"/>
      <c r="N3904" s="426"/>
      <c r="O3904" s="426"/>
      <c r="P3904" s="427"/>
      <c r="Q3904" s="427"/>
      <c r="R3904" s="426"/>
      <c r="S3904" s="426"/>
      <c r="T3904" s="426"/>
      <c r="U3904" s="426"/>
      <c r="V3904" s="426"/>
      <c r="W3904" s="426"/>
      <c r="X3904" s="427"/>
      <c r="Y3904" s="416" t="e">
        <f t="shared" si="301"/>
        <v>#N/A</v>
      </c>
      <c r="Z3904" s="416" t="e">
        <f t="shared" si="302"/>
        <v>#N/A</v>
      </c>
      <c r="AA3904" s="416" t="str">
        <f t="shared" si="303"/>
        <v/>
      </c>
      <c r="AB3904" s="416" t="e">
        <f t="shared" si="304"/>
        <v>#N/A</v>
      </c>
      <c r="AC3904" s="416" t="e">
        <f t="shared" si="305"/>
        <v>#N/A</v>
      </c>
    </row>
    <row r="3905" ht="22.5" customHeight="1" spans="1:29">
      <c r="A3905" s="421"/>
      <c r="B3905" s="422"/>
      <c r="C3905" s="422"/>
      <c r="D3905" s="421"/>
      <c r="E3905" s="421"/>
      <c r="F3905" s="421"/>
      <c r="G3905" s="421"/>
      <c r="H3905" s="421"/>
      <c r="I3905" s="421"/>
      <c r="J3905" s="421"/>
      <c r="K3905" s="421"/>
      <c r="L3905" s="421"/>
      <c r="M3905" s="421"/>
      <c r="N3905" s="426"/>
      <c r="O3905" s="426"/>
      <c r="P3905" s="427"/>
      <c r="Q3905" s="427"/>
      <c r="R3905" s="426"/>
      <c r="S3905" s="426"/>
      <c r="T3905" s="426"/>
      <c r="U3905" s="426"/>
      <c r="V3905" s="426"/>
      <c r="W3905" s="426"/>
      <c r="X3905" s="427"/>
      <c r="Y3905" s="416" t="e">
        <f t="shared" si="301"/>
        <v>#N/A</v>
      </c>
      <c r="Z3905" s="416" t="e">
        <f t="shared" si="302"/>
        <v>#N/A</v>
      </c>
      <c r="AA3905" s="416" t="str">
        <f t="shared" si="303"/>
        <v/>
      </c>
      <c r="AB3905" s="416" t="e">
        <f t="shared" si="304"/>
        <v>#N/A</v>
      </c>
      <c r="AC3905" s="416" t="e">
        <f t="shared" si="305"/>
        <v>#N/A</v>
      </c>
    </row>
    <row r="3906" ht="22.5" customHeight="1" spans="1:29">
      <c r="A3906" s="421"/>
      <c r="B3906" s="422"/>
      <c r="C3906" s="422"/>
      <c r="D3906" s="421"/>
      <c r="E3906" s="421"/>
      <c r="F3906" s="421"/>
      <c r="G3906" s="421"/>
      <c r="H3906" s="421"/>
      <c r="I3906" s="421"/>
      <c r="J3906" s="421"/>
      <c r="K3906" s="421"/>
      <c r="L3906" s="421"/>
      <c r="M3906" s="421"/>
      <c r="N3906" s="426"/>
      <c r="O3906" s="426"/>
      <c r="P3906" s="427"/>
      <c r="Q3906" s="427"/>
      <c r="R3906" s="426"/>
      <c r="S3906" s="426"/>
      <c r="T3906" s="426"/>
      <c r="U3906" s="426"/>
      <c r="V3906" s="426"/>
      <c r="W3906" s="426"/>
      <c r="X3906" s="427"/>
      <c r="Y3906" s="416" t="e">
        <f t="shared" si="301"/>
        <v>#N/A</v>
      </c>
      <c r="Z3906" s="416" t="e">
        <f t="shared" si="302"/>
        <v>#N/A</v>
      </c>
      <c r="AA3906" s="416" t="str">
        <f t="shared" si="303"/>
        <v/>
      </c>
      <c r="AB3906" s="416" t="e">
        <f t="shared" si="304"/>
        <v>#N/A</v>
      </c>
      <c r="AC3906" s="416" t="e">
        <f t="shared" si="305"/>
        <v>#N/A</v>
      </c>
    </row>
    <row r="3907" ht="22.5" customHeight="1" spans="1:29">
      <c r="A3907" s="421"/>
      <c r="B3907" s="422"/>
      <c r="C3907" s="422"/>
      <c r="D3907" s="421"/>
      <c r="E3907" s="421"/>
      <c r="F3907" s="421"/>
      <c r="G3907" s="421"/>
      <c r="H3907" s="421"/>
      <c r="I3907" s="421"/>
      <c r="J3907" s="421"/>
      <c r="K3907" s="421"/>
      <c r="L3907" s="421"/>
      <c r="M3907" s="421"/>
      <c r="N3907" s="426"/>
      <c r="O3907" s="426"/>
      <c r="P3907" s="427"/>
      <c r="Q3907" s="427"/>
      <c r="R3907" s="426"/>
      <c r="S3907" s="426"/>
      <c r="T3907" s="426"/>
      <c r="U3907" s="426"/>
      <c r="V3907" s="426"/>
      <c r="W3907" s="426"/>
      <c r="X3907" s="427"/>
      <c r="Y3907" s="416" t="e">
        <f t="shared" si="301"/>
        <v>#N/A</v>
      </c>
      <c r="Z3907" s="416" t="e">
        <f t="shared" si="302"/>
        <v>#N/A</v>
      </c>
      <c r="AA3907" s="416" t="str">
        <f t="shared" si="303"/>
        <v/>
      </c>
      <c r="AB3907" s="416" t="e">
        <f t="shared" si="304"/>
        <v>#N/A</v>
      </c>
      <c r="AC3907" s="416" t="e">
        <f t="shared" si="305"/>
        <v>#N/A</v>
      </c>
    </row>
    <row r="3908" ht="22.5" customHeight="1" spans="1:29">
      <c r="A3908" s="421"/>
      <c r="B3908" s="422"/>
      <c r="C3908" s="422"/>
      <c r="D3908" s="421"/>
      <c r="E3908" s="421"/>
      <c r="F3908" s="421"/>
      <c r="G3908" s="421"/>
      <c r="H3908" s="421"/>
      <c r="I3908" s="421"/>
      <c r="J3908" s="421"/>
      <c r="K3908" s="421"/>
      <c r="L3908" s="421"/>
      <c r="M3908" s="421"/>
      <c r="N3908" s="426"/>
      <c r="O3908" s="426"/>
      <c r="P3908" s="427"/>
      <c r="Q3908" s="427"/>
      <c r="R3908" s="426"/>
      <c r="S3908" s="426"/>
      <c r="T3908" s="426"/>
      <c r="U3908" s="426"/>
      <c r="V3908" s="426"/>
      <c r="W3908" s="426"/>
      <c r="X3908" s="427"/>
      <c r="Y3908" s="416" t="e">
        <f t="shared" si="301"/>
        <v>#N/A</v>
      </c>
      <c r="Z3908" s="416" t="e">
        <f t="shared" si="302"/>
        <v>#N/A</v>
      </c>
      <c r="AA3908" s="416" t="str">
        <f t="shared" si="303"/>
        <v/>
      </c>
      <c r="AB3908" s="416" t="e">
        <f t="shared" si="304"/>
        <v>#N/A</v>
      </c>
      <c r="AC3908" s="416" t="e">
        <f t="shared" si="305"/>
        <v>#N/A</v>
      </c>
    </row>
    <row r="3909" ht="22.5" customHeight="1" spans="1:29">
      <c r="A3909" s="421"/>
      <c r="B3909" s="422"/>
      <c r="C3909" s="422"/>
      <c r="D3909" s="421"/>
      <c r="E3909" s="421"/>
      <c r="F3909" s="421"/>
      <c r="G3909" s="421"/>
      <c r="H3909" s="421"/>
      <c r="I3909" s="421"/>
      <c r="J3909" s="421"/>
      <c r="K3909" s="421"/>
      <c r="L3909" s="421"/>
      <c r="M3909" s="421"/>
      <c r="N3909" s="426"/>
      <c r="O3909" s="426"/>
      <c r="P3909" s="427"/>
      <c r="Q3909" s="427"/>
      <c r="R3909" s="426"/>
      <c r="S3909" s="426"/>
      <c r="T3909" s="426"/>
      <c r="U3909" s="426"/>
      <c r="V3909" s="426"/>
      <c r="W3909" s="426"/>
      <c r="X3909" s="427"/>
      <c r="Y3909" s="416" t="e">
        <f t="shared" si="301"/>
        <v>#N/A</v>
      </c>
      <c r="Z3909" s="416" t="e">
        <f t="shared" si="302"/>
        <v>#N/A</v>
      </c>
      <c r="AA3909" s="416" t="str">
        <f t="shared" si="303"/>
        <v/>
      </c>
      <c r="AB3909" s="416" t="e">
        <f t="shared" si="304"/>
        <v>#N/A</v>
      </c>
      <c r="AC3909" s="416" t="e">
        <f t="shared" si="305"/>
        <v>#N/A</v>
      </c>
    </row>
    <row r="3910" ht="22.5" customHeight="1" spans="1:29">
      <c r="A3910" s="421"/>
      <c r="B3910" s="422"/>
      <c r="C3910" s="422"/>
      <c r="D3910" s="421"/>
      <c r="E3910" s="421"/>
      <c r="F3910" s="421"/>
      <c r="G3910" s="421"/>
      <c r="H3910" s="421"/>
      <c r="I3910" s="421"/>
      <c r="J3910" s="421"/>
      <c r="K3910" s="421"/>
      <c r="L3910" s="421"/>
      <c r="M3910" s="421"/>
      <c r="N3910" s="426"/>
      <c r="O3910" s="426"/>
      <c r="P3910" s="427"/>
      <c r="Q3910" s="427"/>
      <c r="R3910" s="426"/>
      <c r="S3910" s="426"/>
      <c r="T3910" s="426"/>
      <c r="U3910" s="426"/>
      <c r="V3910" s="426"/>
      <c r="W3910" s="426"/>
      <c r="X3910" s="427"/>
      <c r="Y3910" s="416" t="e">
        <f t="shared" si="301"/>
        <v>#N/A</v>
      </c>
      <c r="Z3910" s="416" t="e">
        <f t="shared" si="302"/>
        <v>#N/A</v>
      </c>
      <c r="AA3910" s="416" t="str">
        <f t="shared" si="303"/>
        <v/>
      </c>
      <c r="AB3910" s="416" t="e">
        <f t="shared" si="304"/>
        <v>#N/A</v>
      </c>
      <c r="AC3910" s="416" t="e">
        <f t="shared" si="305"/>
        <v>#N/A</v>
      </c>
    </row>
    <row r="3911" ht="22.5" customHeight="1" spans="1:29">
      <c r="A3911" s="421"/>
      <c r="B3911" s="422"/>
      <c r="C3911" s="422"/>
      <c r="D3911" s="421"/>
      <c r="E3911" s="421"/>
      <c r="F3911" s="421"/>
      <c r="G3911" s="421"/>
      <c r="H3911" s="421"/>
      <c r="I3911" s="421"/>
      <c r="J3911" s="421"/>
      <c r="K3911" s="421"/>
      <c r="L3911" s="421"/>
      <c r="M3911" s="421"/>
      <c r="N3911" s="426"/>
      <c r="O3911" s="426"/>
      <c r="P3911" s="427"/>
      <c r="Q3911" s="427"/>
      <c r="R3911" s="426"/>
      <c r="S3911" s="426"/>
      <c r="T3911" s="426"/>
      <c r="U3911" s="426"/>
      <c r="V3911" s="426"/>
      <c r="W3911" s="426"/>
      <c r="X3911" s="427"/>
      <c r="Y3911" s="416" t="e">
        <f t="shared" ref="Y3911:Y3974" si="306">_xlfn.IFS(LEFT(M3911,3)="003","三保支出",LEFT(M3911,3)="004","刚性支出",LEFT(M3911,3)="000","促发展支出")</f>
        <v>#N/A</v>
      </c>
      <c r="Z3911" s="416" t="e">
        <f t="shared" ref="Z3911:Z3974" si="307">_xlfn.IFS(LEFT(E3911,1)="3","项目支出",LEFT(E3911,1)="1","人员类支出",LEFT(E3911,1)="2","运转类支出")</f>
        <v>#N/A</v>
      </c>
      <c r="AA3911" s="416" t="str">
        <f t="shared" ref="AA3911:AA3974" si="308">LEFT(H3911,7)</f>
        <v/>
      </c>
      <c r="AB3911" s="416" t="e">
        <f t="shared" ref="AB3911:AB3974" si="309">_xlfn.IFS(LEFT(M3911,6)="003001","保工资",LEFT(M3911,6)="003002","保运转",LEFT(M3911,6)="003003","保基本民生")</f>
        <v>#N/A</v>
      </c>
      <c r="AC3911" s="416" t="e">
        <f t="shared" ref="AC3911:AC3974" si="310">IF(Z3911="项目支出","否","是")</f>
        <v>#N/A</v>
      </c>
    </row>
    <row r="3912" ht="22.5" customHeight="1" spans="1:29">
      <c r="A3912" s="421"/>
      <c r="B3912" s="422"/>
      <c r="C3912" s="422"/>
      <c r="D3912" s="421"/>
      <c r="E3912" s="421"/>
      <c r="F3912" s="421"/>
      <c r="G3912" s="421"/>
      <c r="H3912" s="421"/>
      <c r="I3912" s="421"/>
      <c r="J3912" s="421"/>
      <c r="K3912" s="421"/>
      <c r="L3912" s="421"/>
      <c r="M3912" s="421"/>
      <c r="N3912" s="426"/>
      <c r="O3912" s="426"/>
      <c r="P3912" s="427"/>
      <c r="Q3912" s="427"/>
      <c r="R3912" s="426"/>
      <c r="S3912" s="426"/>
      <c r="T3912" s="426"/>
      <c r="U3912" s="426"/>
      <c r="V3912" s="426"/>
      <c r="W3912" s="426"/>
      <c r="X3912" s="427"/>
      <c r="Y3912" s="416" t="e">
        <f t="shared" si="306"/>
        <v>#N/A</v>
      </c>
      <c r="Z3912" s="416" t="e">
        <f t="shared" si="307"/>
        <v>#N/A</v>
      </c>
      <c r="AA3912" s="416" t="str">
        <f t="shared" si="308"/>
        <v/>
      </c>
      <c r="AB3912" s="416" t="e">
        <f t="shared" si="309"/>
        <v>#N/A</v>
      </c>
      <c r="AC3912" s="416" t="e">
        <f t="shared" si="310"/>
        <v>#N/A</v>
      </c>
    </row>
    <row r="3913" ht="22.5" customHeight="1" spans="1:29">
      <c r="A3913" s="421"/>
      <c r="B3913" s="422"/>
      <c r="C3913" s="422"/>
      <c r="D3913" s="421"/>
      <c r="E3913" s="421"/>
      <c r="F3913" s="421"/>
      <c r="G3913" s="421"/>
      <c r="H3913" s="421"/>
      <c r="I3913" s="421"/>
      <c r="J3913" s="421"/>
      <c r="K3913" s="421"/>
      <c r="L3913" s="421"/>
      <c r="M3913" s="421"/>
      <c r="N3913" s="426"/>
      <c r="O3913" s="426"/>
      <c r="P3913" s="427"/>
      <c r="Q3913" s="427"/>
      <c r="R3913" s="426"/>
      <c r="S3913" s="426"/>
      <c r="T3913" s="426"/>
      <c r="U3913" s="426"/>
      <c r="V3913" s="426"/>
      <c r="W3913" s="426"/>
      <c r="X3913" s="427"/>
      <c r="Y3913" s="416" t="e">
        <f t="shared" si="306"/>
        <v>#N/A</v>
      </c>
      <c r="Z3913" s="416" t="e">
        <f t="shared" si="307"/>
        <v>#N/A</v>
      </c>
      <c r="AA3913" s="416" t="str">
        <f t="shared" si="308"/>
        <v/>
      </c>
      <c r="AB3913" s="416" t="e">
        <f t="shared" si="309"/>
        <v>#N/A</v>
      </c>
      <c r="AC3913" s="416" t="e">
        <f t="shared" si="310"/>
        <v>#N/A</v>
      </c>
    </row>
    <row r="3914" ht="22.5" customHeight="1" spans="1:29">
      <c r="A3914" s="421"/>
      <c r="B3914" s="422"/>
      <c r="C3914" s="422"/>
      <c r="D3914" s="421"/>
      <c r="E3914" s="421"/>
      <c r="F3914" s="421"/>
      <c r="G3914" s="421"/>
      <c r="H3914" s="421"/>
      <c r="I3914" s="421"/>
      <c r="J3914" s="421"/>
      <c r="K3914" s="421"/>
      <c r="L3914" s="421"/>
      <c r="M3914" s="421"/>
      <c r="N3914" s="426"/>
      <c r="O3914" s="426"/>
      <c r="P3914" s="427"/>
      <c r="Q3914" s="427"/>
      <c r="R3914" s="426"/>
      <c r="S3914" s="426"/>
      <c r="T3914" s="426"/>
      <c r="U3914" s="426"/>
      <c r="V3914" s="426"/>
      <c r="W3914" s="426"/>
      <c r="X3914" s="427"/>
      <c r="Y3914" s="416" t="e">
        <f t="shared" si="306"/>
        <v>#N/A</v>
      </c>
      <c r="Z3914" s="416" t="e">
        <f t="shared" si="307"/>
        <v>#N/A</v>
      </c>
      <c r="AA3914" s="416" t="str">
        <f t="shared" si="308"/>
        <v/>
      </c>
      <c r="AB3914" s="416" t="e">
        <f t="shared" si="309"/>
        <v>#N/A</v>
      </c>
      <c r="AC3914" s="416" t="e">
        <f t="shared" si="310"/>
        <v>#N/A</v>
      </c>
    </row>
    <row r="3915" ht="22.5" customHeight="1" spans="1:29">
      <c r="A3915" s="421"/>
      <c r="B3915" s="422"/>
      <c r="C3915" s="422"/>
      <c r="D3915" s="421"/>
      <c r="E3915" s="421"/>
      <c r="F3915" s="421"/>
      <c r="G3915" s="421"/>
      <c r="H3915" s="421"/>
      <c r="I3915" s="421"/>
      <c r="J3915" s="421"/>
      <c r="K3915" s="421"/>
      <c r="L3915" s="421"/>
      <c r="M3915" s="421"/>
      <c r="N3915" s="426"/>
      <c r="O3915" s="426"/>
      <c r="P3915" s="427"/>
      <c r="Q3915" s="427"/>
      <c r="R3915" s="426"/>
      <c r="S3915" s="426"/>
      <c r="T3915" s="426"/>
      <c r="U3915" s="426"/>
      <c r="V3915" s="426"/>
      <c r="W3915" s="426"/>
      <c r="X3915" s="427"/>
      <c r="Y3915" s="416" t="e">
        <f t="shared" si="306"/>
        <v>#N/A</v>
      </c>
      <c r="Z3915" s="416" t="e">
        <f t="shared" si="307"/>
        <v>#N/A</v>
      </c>
      <c r="AA3915" s="416" t="str">
        <f t="shared" si="308"/>
        <v/>
      </c>
      <c r="AB3915" s="416" t="e">
        <f t="shared" si="309"/>
        <v>#N/A</v>
      </c>
      <c r="AC3915" s="416" t="e">
        <f t="shared" si="310"/>
        <v>#N/A</v>
      </c>
    </row>
    <row r="3916" ht="22.5" customHeight="1" spans="1:29">
      <c r="A3916" s="421"/>
      <c r="B3916" s="422"/>
      <c r="C3916" s="422"/>
      <c r="D3916" s="421"/>
      <c r="E3916" s="421"/>
      <c r="F3916" s="421"/>
      <c r="G3916" s="421"/>
      <c r="H3916" s="421"/>
      <c r="I3916" s="421"/>
      <c r="J3916" s="421"/>
      <c r="K3916" s="421"/>
      <c r="L3916" s="421"/>
      <c r="M3916" s="421"/>
      <c r="N3916" s="426"/>
      <c r="O3916" s="426"/>
      <c r="P3916" s="427"/>
      <c r="Q3916" s="427"/>
      <c r="R3916" s="426"/>
      <c r="S3916" s="426"/>
      <c r="T3916" s="426"/>
      <c r="U3916" s="426"/>
      <c r="V3916" s="426"/>
      <c r="W3916" s="426"/>
      <c r="X3916" s="427"/>
      <c r="Y3916" s="416" t="e">
        <f t="shared" si="306"/>
        <v>#N/A</v>
      </c>
      <c r="Z3916" s="416" t="e">
        <f t="shared" si="307"/>
        <v>#N/A</v>
      </c>
      <c r="AA3916" s="416" t="str">
        <f t="shared" si="308"/>
        <v/>
      </c>
      <c r="AB3916" s="416" t="e">
        <f t="shared" si="309"/>
        <v>#N/A</v>
      </c>
      <c r="AC3916" s="416" t="e">
        <f t="shared" si="310"/>
        <v>#N/A</v>
      </c>
    </row>
    <row r="3917" ht="22.5" customHeight="1" spans="1:29">
      <c r="A3917" s="421"/>
      <c r="B3917" s="422"/>
      <c r="C3917" s="422"/>
      <c r="D3917" s="421"/>
      <c r="E3917" s="421"/>
      <c r="F3917" s="421"/>
      <c r="G3917" s="421"/>
      <c r="H3917" s="421"/>
      <c r="I3917" s="421"/>
      <c r="J3917" s="421"/>
      <c r="K3917" s="421"/>
      <c r="L3917" s="421"/>
      <c r="M3917" s="421"/>
      <c r="N3917" s="426"/>
      <c r="O3917" s="426"/>
      <c r="P3917" s="427"/>
      <c r="Q3917" s="427"/>
      <c r="R3917" s="426"/>
      <c r="S3917" s="426"/>
      <c r="T3917" s="426"/>
      <c r="U3917" s="426"/>
      <c r="V3917" s="426"/>
      <c r="W3917" s="426"/>
      <c r="X3917" s="427"/>
      <c r="Y3917" s="416" t="e">
        <f t="shared" si="306"/>
        <v>#N/A</v>
      </c>
      <c r="Z3917" s="416" t="e">
        <f t="shared" si="307"/>
        <v>#N/A</v>
      </c>
      <c r="AA3917" s="416" t="str">
        <f t="shared" si="308"/>
        <v/>
      </c>
      <c r="AB3917" s="416" t="e">
        <f t="shared" si="309"/>
        <v>#N/A</v>
      </c>
      <c r="AC3917" s="416" t="e">
        <f t="shared" si="310"/>
        <v>#N/A</v>
      </c>
    </row>
    <row r="3918" ht="22.5" customHeight="1" spans="1:29">
      <c r="A3918" s="421"/>
      <c r="B3918" s="422"/>
      <c r="C3918" s="422"/>
      <c r="D3918" s="421"/>
      <c r="E3918" s="421"/>
      <c r="F3918" s="421"/>
      <c r="G3918" s="421"/>
      <c r="H3918" s="421"/>
      <c r="I3918" s="421"/>
      <c r="J3918" s="421"/>
      <c r="K3918" s="421"/>
      <c r="L3918" s="421"/>
      <c r="M3918" s="421"/>
      <c r="N3918" s="426"/>
      <c r="O3918" s="426"/>
      <c r="P3918" s="427"/>
      <c r="Q3918" s="427"/>
      <c r="R3918" s="426"/>
      <c r="S3918" s="426"/>
      <c r="T3918" s="426"/>
      <c r="U3918" s="426"/>
      <c r="V3918" s="426"/>
      <c r="W3918" s="426"/>
      <c r="X3918" s="427"/>
      <c r="Y3918" s="416" t="e">
        <f t="shared" si="306"/>
        <v>#N/A</v>
      </c>
      <c r="Z3918" s="416" t="e">
        <f t="shared" si="307"/>
        <v>#N/A</v>
      </c>
      <c r="AA3918" s="416" t="str">
        <f t="shared" si="308"/>
        <v/>
      </c>
      <c r="AB3918" s="416" t="e">
        <f t="shared" si="309"/>
        <v>#N/A</v>
      </c>
      <c r="AC3918" s="416" t="e">
        <f t="shared" si="310"/>
        <v>#N/A</v>
      </c>
    </row>
    <row r="3919" ht="22.5" customHeight="1" spans="1:29">
      <c r="A3919" s="421"/>
      <c r="B3919" s="422"/>
      <c r="C3919" s="422"/>
      <c r="D3919" s="421"/>
      <c r="E3919" s="421"/>
      <c r="F3919" s="421"/>
      <c r="G3919" s="421"/>
      <c r="H3919" s="421"/>
      <c r="I3919" s="421"/>
      <c r="J3919" s="421"/>
      <c r="K3919" s="421"/>
      <c r="L3919" s="421"/>
      <c r="M3919" s="421"/>
      <c r="N3919" s="426"/>
      <c r="O3919" s="426"/>
      <c r="P3919" s="427"/>
      <c r="Q3919" s="427"/>
      <c r="R3919" s="426"/>
      <c r="S3919" s="426"/>
      <c r="T3919" s="426"/>
      <c r="U3919" s="426"/>
      <c r="V3919" s="426"/>
      <c r="W3919" s="426"/>
      <c r="X3919" s="427"/>
      <c r="Y3919" s="416" t="e">
        <f t="shared" si="306"/>
        <v>#N/A</v>
      </c>
      <c r="Z3919" s="416" t="e">
        <f t="shared" si="307"/>
        <v>#N/A</v>
      </c>
      <c r="AA3919" s="416" t="str">
        <f t="shared" si="308"/>
        <v/>
      </c>
      <c r="AB3919" s="416" t="e">
        <f t="shared" si="309"/>
        <v>#N/A</v>
      </c>
      <c r="AC3919" s="416" t="e">
        <f t="shared" si="310"/>
        <v>#N/A</v>
      </c>
    </row>
    <row r="3920" ht="22.5" customHeight="1" spans="1:29">
      <c r="A3920" s="421"/>
      <c r="B3920" s="422"/>
      <c r="C3920" s="422"/>
      <c r="D3920" s="421"/>
      <c r="E3920" s="421"/>
      <c r="F3920" s="421"/>
      <c r="G3920" s="421"/>
      <c r="H3920" s="421"/>
      <c r="I3920" s="421"/>
      <c r="J3920" s="421"/>
      <c r="K3920" s="421"/>
      <c r="L3920" s="421"/>
      <c r="M3920" s="421"/>
      <c r="N3920" s="426"/>
      <c r="O3920" s="426"/>
      <c r="P3920" s="427"/>
      <c r="Q3920" s="427"/>
      <c r="R3920" s="426"/>
      <c r="S3920" s="426"/>
      <c r="T3920" s="426"/>
      <c r="U3920" s="426"/>
      <c r="V3920" s="426"/>
      <c r="W3920" s="426"/>
      <c r="X3920" s="427"/>
      <c r="Y3920" s="416" t="e">
        <f t="shared" si="306"/>
        <v>#N/A</v>
      </c>
      <c r="Z3920" s="416" t="e">
        <f t="shared" si="307"/>
        <v>#N/A</v>
      </c>
      <c r="AA3920" s="416" t="str">
        <f t="shared" si="308"/>
        <v/>
      </c>
      <c r="AB3920" s="416" t="e">
        <f t="shared" si="309"/>
        <v>#N/A</v>
      </c>
      <c r="AC3920" s="416" t="e">
        <f t="shared" si="310"/>
        <v>#N/A</v>
      </c>
    </row>
    <row r="3921" ht="22.5" customHeight="1" spans="1:29">
      <c r="A3921" s="421"/>
      <c r="B3921" s="422"/>
      <c r="C3921" s="422"/>
      <c r="D3921" s="421"/>
      <c r="E3921" s="421"/>
      <c r="F3921" s="421"/>
      <c r="G3921" s="421"/>
      <c r="H3921" s="421"/>
      <c r="I3921" s="421"/>
      <c r="J3921" s="421"/>
      <c r="K3921" s="421"/>
      <c r="L3921" s="421"/>
      <c r="M3921" s="421"/>
      <c r="N3921" s="426"/>
      <c r="O3921" s="426"/>
      <c r="P3921" s="427"/>
      <c r="Q3921" s="427"/>
      <c r="R3921" s="426"/>
      <c r="S3921" s="426"/>
      <c r="T3921" s="426"/>
      <c r="U3921" s="426"/>
      <c r="V3921" s="426"/>
      <c r="W3921" s="426"/>
      <c r="X3921" s="427"/>
      <c r="Y3921" s="416" t="e">
        <f t="shared" si="306"/>
        <v>#N/A</v>
      </c>
      <c r="Z3921" s="416" t="e">
        <f t="shared" si="307"/>
        <v>#N/A</v>
      </c>
      <c r="AA3921" s="416" t="str">
        <f t="shared" si="308"/>
        <v/>
      </c>
      <c r="AB3921" s="416" t="e">
        <f t="shared" si="309"/>
        <v>#N/A</v>
      </c>
      <c r="AC3921" s="416" t="e">
        <f t="shared" si="310"/>
        <v>#N/A</v>
      </c>
    </row>
    <row r="3922" ht="22.5" customHeight="1" spans="1:29">
      <c r="A3922" s="421"/>
      <c r="B3922" s="422"/>
      <c r="C3922" s="422"/>
      <c r="D3922" s="421"/>
      <c r="E3922" s="421"/>
      <c r="F3922" s="421"/>
      <c r="G3922" s="421"/>
      <c r="H3922" s="421"/>
      <c r="I3922" s="421"/>
      <c r="J3922" s="421"/>
      <c r="K3922" s="421"/>
      <c r="L3922" s="421"/>
      <c r="M3922" s="421"/>
      <c r="N3922" s="426"/>
      <c r="O3922" s="426"/>
      <c r="P3922" s="427"/>
      <c r="Q3922" s="427"/>
      <c r="R3922" s="426"/>
      <c r="S3922" s="426"/>
      <c r="T3922" s="426"/>
      <c r="U3922" s="426"/>
      <c r="V3922" s="426"/>
      <c r="W3922" s="426"/>
      <c r="X3922" s="427"/>
      <c r="Y3922" s="416" t="e">
        <f t="shared" si="306"/>
        <v>#N/A</v>
      </c>
      <c r="Z3922" s="416" t="e">
        <f t="shared" si="307"/>
        <v>#N/A</v>
      </c>
      <c r="AA3922" s="416" t="str">
        <f t="shared" si="308"/>
        <v/>
      </c>
      <c r="AB3922" s="416" t="e">
        <f t="shared" si="309"/>
        <v>#N/A</v>
      </c>
      <c r="AC3922" s="416" t="e">
        <f t="shared" si="310"/>
        <v>#N/A</v>
      </c>
    </row>
    <row r="3923" ht="22.5" customHeight="1" spans="1:29">
      <c r="A3923" s="421"/>
      <c r="B3923" s="422"/>
      <c r="C3923" s="422"/>
      <c r="D3923" s="421"/>
      <c r="E3923" s="421"/>
      <c r="F3923" s="421"/>
      <c r="G3923" s="421"/>
      <c r="H3923" s="421"/>
      <c r="I3923" s="421"/>
      <c r="J3923" s="421"/>
      <c r="K3923" s="421"/>
      <c r="L3923" s="421"/>
      <c r="M3923" s="421"/>
      <c r="N3923" s="426"/>
      <c r="O3923" s="426"/>
      <c r="P3923" s="427"/>
      <c r="Q3923" s="427"/>
      <c r="R3923" s="426"/>
      <c r="S3923" s="426"/>
      <c r="T3923" s="426"/>
      <c r="U3923" s="426"/>
      <c r="V3923" s="426"/>
      <c r="W3923" s="426"/>
      <c r="X3923" s="427"/>
      <c r="Y3923" s="416" t="e">
        <f t="shared" si="306"/>
        <v>#N/A</v>
      </c>
      <c r="Z3923" s="416" t="e">
        <f t="shared" si="307"/>
        <v>#N/A</v>
      </c>
      <c r="AA3923" s="416" t="str">
        <f t="shared" si="308"/>
        <v/>
      </c>
      <c r="AB3923" s="416" t="e">
        <f t="shared" si="309"/>
        <v>#N/A</v>
      </c>
      <c r="AC3923" s="416" t="e">
        <f t="shared" si="310"/>
        <v>#N/A</v>
      </c>
    </row>
    <row r="3924" ht="22.5" customHeight="1" spans="1:29">
      <c r="A3924" s="421"/>
      <c r="B3924" s="422"/>
      <c r="C3924" s="422"/>
      <c r="D3924" s="421"/>
      <c r="E3924" s="421"/>
      <c r="F3924" s="421"/>
      <c r="G3924" s="421"/>
      <c r="H3924" s="421"/>
      <c r="I3924" s="421"/>
      <c r="J3924" s="421"/>
      <c r="K3924" s="421"/>
      <c r="L3924" s="421"/>
      <c r="M3924" s="421"/>
      <c r="N3924" s="426"/>
      <c r="O3924" s="426"/>
      <c r="P3924" s="427"/>
      <c r="Q3924" s="427"/>
      <c r="R3924" s="426"/>
      <c r="S3924" s="426"/>
      <c r="T3924" s="426"/>
      <c r="U3924" s="426"/>
      <c r="V3924" s="426"/>
      <c r="W3924" s="426"/>
      <c r="X3924" s="427"/>
      <c r="Y3924" s="416" t="e">
        <f t="shared" si="306"/>
        <v>#N/A</v>
      </c>
      <c r="Z3924" s="416" t="e">
        <f t="shared" si="307"/>
        <v>#N/A</v>
      </c>
      <c r="AA3924" s="416" t="str">
        <f t="shared" si="308"/>
        <v/>
      </c>
      <c r="AB3924" s="416" t="e">
        <f t="shared" si="309"/>
        <v>#N/A</v>
      </c>
      <c r="AC3924" s="416" t="e">
        <f t="shared" si="310"/>
        <v>#N/A</v>
      </c>
    </row>
    <row r="3925" ht="22.5" customHeight="1" spans="1:29">
      <c r="A3925" s="421"/>
      <c r="B3925" s="422"/>
      <c r="C3925" s="422"/>
      <c r="D3925" s="421"/>
      <c r="E3925" s="421"/>
      <c r="F3925" s="421"/>
      <c r="G3925" s="421"/>
      <c r="H3925" s="421"/>
      <c r="I3925" s="421"/>
      <c r="J3925" s="421"/>
      <c r="K3925" s="421"/>
      <c r="L3925" s="421"/>
      <c r="M3925" s="421"/>
      <c r="N3925" s="426"/>
      <c r="O3925" s="426"/>
      <c r="P3925" s="427"/>
      <c r="Q3925" s="427"/>
      <c r="R3925" s="426"/>
      <c r="S3925" s="426"/>
      <c r="T3925" s="426"/>
      <c r="U3925" s="426"/>
      <c r="V3925" s="426"/>
      <c r="W3925" s="426"/>
      <c r="X3925" s="427"/>
      <c r="Y3925" s="416" t="e">
        <f t="shared" si="306"/>
        <v>#N/A</v>
      </c>
      <c r="Z3925" s="416" t="e">
        <f t="shared" si="307"/>
        <v>#N/A</v>
      </c>
      <c r="AA3925" s="416" t="str">
        <f t="shared" si="308"/>
        <v/>
      </c>
      <c r="AB3925" s="416" t="e">
        <f t="shared" si="309"/>
        <v>#N/A</v>
      </c>
      <c r="AC3925" s="416" t="e">
        <f t="shared" si="310"/>
        <v>#N/A</v>
      </c>
    </row>
    <row r="3926" ht="22.5" customHeight="1" spans="1:29">
      <c r="A3926" s="421"/>
      <c r="B3926" s="422"/>
      <c r="C3926" s="422"/>
      <c r="D3926" s="421"/>
      <c r="E3926" s="421"/>
      <c r="F3926" s="421"/>
      <c r="G3926" s="421"/>
      <c r="H3926" s="421"/>
      <c r="I3926" s="421"/>
      <c r="J3926" s="421"/>
      <c r="K3926" s="421"/>
      <c r="L3926" s="421"/>
      <c r="M3926" s="421"/>
      <c r="N3926" s="426"/>
      <c r="O3926" s="426"/>
      <c r="P3926" s="427"/>
      <c r="Q3926" s="427"/>
      <c r="R3926" s="426"/>
      <c r="S3926" s="426"/>
      <c r="T3926" s="426"/>
      <c r="U3926" s="426"/>
      <c r="V3926" s="426"/>
      <c r="W3926" s="426"/>
      <c r="X3926" s="427"/>
      <c r="Y3926" s="416" t="e">
        <f t="shared" si="306"/>
        <v>#N/A</v>
      </c>
      <c r="Z3926" s="416" t="e">
        <f t="shared" si="307"/>
        <v>#N/A</v>
      </c>
      <c r="AA3926" s="416" t="str">
        <f t="shared" si="308"/>
        <v/>
      </c>
      <c r="AB3926" s="416" t="e">
        <f t="shared" si="309"/>
        <v>#N/A</v>
      </c>
      <c r="AC3926" s="416" t="e">
        <f t="shared" si="310"/>
        <v>#N/A</v>
      </c>
    </row>
    <row r="3927" ht="22.5" customHeight="1" spans="1:29">
      <c r="A3927" s="421"/>
      <c r="B3927" s="422"/>
      <c r="C3927" s="422"/>
      <c r="D3927" s="421"/>
      <c r="E3927" s="421"/>
      <c r="F3927" s="421"/>
      <c r="G3927" s="421"/>
      <c r="H3927" s="421"/>
      <c r="I3927" s="421"/>
      <c r="J3927" s="421"/>
      <c r="K3927" s="421"/>
      <c r="L3927" s="421"/>
      <c r="M3927" s="421"/>
      <c r="N3927" s="426"/>
      <c r="O3927" s="426"/>
      <c r="P3927" s="427"/>
      <c r="Q3927" s="427"/>
      <c r="R3927" s="426"/>
      <c r="S3927" s="426"/>
      <c r="T3927" s="426"/>
      <c r="U3927" s="426"/>
      <c r="V3927" s="426"/>
      <c r="W3927" s="426"/>
      <c r="X3927" s="427"/>
      <c r="Y3927" s="416" t="e">
        <f t="shared" si="306"/>
        <v>#N/A</v>
      </c>
      <c r="Z3927" s="416" t="e">
        <f t="shared" si="307"/>
        <v>#N/A</v>
      </c>
      <c r="AA3927" s="416" t="str">
        <f t="shared" si="308"/>
        <v/>
      </c>
      <c r="AB3927" s="416" t="e">
        <f t="shared" si="309"/>
        <v>#N/A</v>
      </c>
      <c r="AC3927" s="416" t="e">
        <f t="shared" si="310"/>
        <v>#N/A</v>
      </c>
    </row>
    <row r="3928" ht="22.5" customHeight="1" spans="1:29">
      <c r="A3928" s="421"/>
      <c r="B3928" s="422"/>
      <c r="C3928" s="422"/>
      <c r="D3928" s="421"/>
      <c r="E3928" s="421"/>
      <c r="F3928" s="421"/>
      <c r="G3928" s="421"/>
      <c r="H3928" s="421"/>
      <c r="I3928" s="421"/>
      <c r="J3928" s="421"/>
      <c r="K3928" s="421"/>
      <c r="L3928" s="421"/>
      <c r="M3928" s="421"/>
      <c r="N3928" s="426"/>
      <c r="O3928" s="426"/>
      <c r="P3928" s="427"/>
      <c r="Q3928" s="427"/>
      <c r="R3928" s="426"/>
      <c r="S3928" s="426"/>
      <c r="T3928" s="426"/>
      <c r="U3928" s="426"/>
      <c r="V3928" s="426"/>
      <c r="W3928" s="426"/>
      <c r="X3928" s="427"/>
      <c r="Y3928" s="416" t="e">
        <f t="shared" si="306"/>
        <v>#N/A</v>
      </c>
      <c r="Z3928" s="416" t="e">
        <f t="shared" si="307"/>
        <v>#N/A</v>
      </c>
      <c r="AA3928" s="416" t="str">
        <f t="shared" si="308"/>
        <v/>
      </c>
      <c r="AB3928" s="416" t="e">
        <f t="shared" si="309"/>
        <v>#N/A</v>
      </c>
      <c r="AC3928" s="416" t="e">
        <f t="shared" si="310"/>
        <v>#N/A</v>
      </c>
    </row>
    <row r="3929" ht="22.5" customHeight="1" spans="1:29">
      <c r="A3929" s="421"/>
      <c r="B3929" s="422"/>
      <c r="C3929" s="422"/>
      <c r="D3929" s="421"/>
      <c r="E3929" s="421"/>
      <c r="F3929" s="421"/>
      <c r="G3929" s="421"/>
      <c r="H3929" s="421"/>
      <c r="I3929" s="421"/>
      <c r="J3929" s="421"/>
      <c r="K3929" s="421"/>
      <c r="L3929" s="421"/>
      <c r="M3929" s="421"/>
      <c r="N3929" s="426"/>
      <c r="O3929" s="426"/>
      <c r="P3929" s="427"/>
      <c r="Q3929" s="427"/>
      <c r="R3929" s="426"/>
      <c r="S3929" s="426"/>
      <c r="T3929" s="426"/>
      <c r="U3929" s="426"/>
      <c r="V3929" s="426"/>
      <c r="W3929" s="426"/>
      <c r="X3929" s="427"/>
      <c r="Y3929" s="416" t="e">
        <f t="shared" si="306"/>
        <v>#N/A</v>
      </c>
      <c r="Z3929" s="416" t="e">
        <f t="shared" si="307"/>
        <v>#N/A</v>
      </c>
      <c r="AA3929" s="416" t="str">
        <f t="shared" si="308"/>
        <v/>
      </c>
      <c r="AB3929" s="416" t="e">
        <f t="shared" si="309"/>
        <v>#N/A</v>
      </c>
      <c r="AC3929" s="416" t="e">
        <f t="shared" si="310"/>
        <v>#N/A</v>
      </c>
    </row>
    <row r="3930" ht="22.5" customHeight="1" spans="1:29">
      <c r="A3930" s="421"/>
      <c r="B3930" s="422"/>
      <c r="C3930" s="422"/>
      <c r="D3930" s="421"/>
      <c r="E3930" s="421"/>
      <c r="F3930" s="421"/>
      <c r="G3930" s="421"/>
      <c r="H3930" s="421"/>
      <c r="I3930" s="421"/>
      <c r="J3930" s="421"/>
      <c r="K3930" s="421"/>
      <c r="L3930" s="421"/>
      <c r="M3930" s="421"/>
      <c r="N3930" s="426"/>
      <c r="O3930" s="426"/>
      <c r="P3930" s="427"/>
      <c r="Q3930" s="427"/>
      <c r="R3930" s="426"/>
      <c r="S3930" s="426"/>
      <c r="T3930" s="426"/>
      <c r="U3930" s="426"/>
      <c r="V3930" s="426"/>
      <c r="W3930" s="426"/>
      <c r="X3930" s="427"/>
      <c r="Y3930" s="416" t="e">
        <f t="shared" si="306"/>
        <v>#N/A</v>
      </c>
      <c r="Z3930" s="416" t="e">
        <f t="shared" si="307"/>
        <v>#N/A</v>
      </c>
      <c r="AA3930" s="416" t="str">
        <f t="shared" si="308"/>
        <v/>
      </c>
      <c r="AB3930" s="416" t="e">
        <f t="shared" si="309"/>
        <v>#N/A</v>
      </c>
      <c r="AC3930" s="416" t="e">
        <f t="shared" si="310"/>
        <v>#N/A</v>
      </c>
    </row>
    <row r="3931" ht="22.5" customHeight="1" spans="1:29">
      <c r="A3931" s="421"/>
      <c r="B3931" s="422"/>
      <c r="C3931" s="422"/>
      <c r="D3931" s="421"/>
      <c r="E3931" s="421"/>
      <c r="F3931" s="421"/>
      <c r="G3931" s="421"/>
      <c r="H3931" s="421"/>
      <c r="I3931" s="421"/>
      <c r="J3931" s="421"/>
      <c r="K3931" s="421"/>
      <c r="L3931" s="421"/>
      <c r="M3931" s="421"/>
      <c r="N3931" s="426"/>
      <c r="O3931" s="426"/>
      <c r="P3931" s="427"/>
      <c r="Q3931" s="427"/>
      <c r="R3931" s="426"/>
      <c r="S3931" s="426"/>
      <c r="T3931" s="426"/>
      <c r="U3931" s="426"/>
      <c r="V3931" s="426"/>
      <c r="W3931" s="426"/>
      <c r="X3931" s="427"/>
      <c r="Y3931" s="416" t="e">
        <f t="shared" si="306"/>
        <v>#N/A</v>
      </c>
      <c r="Z3931" s="416" t="e">
        <f t="shared" si="307"/>
        <v>#N/A</v>
      </c>
      <c r="AA3931" s="416" t="str">
        <f t="shared" si="308"/>
        <v/>
      </c>
      <c r="AB3931" s="416" t="e">
        <f t="shared" si="309"/>
        <v>#N/A</v>
      </c>
      <c r="AC3931" s="416" t="e">
        <f t="shared" si="310"/>
        <v>#N/A</v>
      </c>
    </row>
    <row r="3932" ht="22.5" customHeight="1" spans="1:29">
      <c r="A3932" s="421"/>
      <c r="B3932" s="422"/>
      <c r="C3932" s="422"/>
      <c r="D3932" s="421"/>
      <c r="E3932" s="421"/>
      <c r="F3932" s="421"/>
      <c r="G3932" s="421"/>
      <c r="H3932" s="421"/>
      <c r="I3932" s="421"/>
      <c r="J3932" s="421"/>
      <c r="K3932" s="421"/>
      <c r="L3932" s="421"/>
      <c r="M3932" s="421"/>
      <c r="N3932" s="426"/>
      <c r="O3932" s="426"/>
      <c r="P3932" s="427"/>
      <c r="Q3932" s="427"/>
      <c r="R3932" s="426"/>
      <c r="S3932" s="426"/>
      <c r="T3932" s="426"/>
      <c r="U3932" s="426"/>
      <c r="V3932" s="426"/>
      <c r="W3932" s="426"/>
      <c r="X3932" s="427"/>
      <c r="Y3932" s="416" t="e">
        <f t="shared" si="306"/>
        <v>#N/A</v>
      </c>
      <c r="Z3932" s="416" t="e">
        <f t="shared" si="307"/>
        <v>#N/A</v>
      </c>
      <c r="AA3932" s="416" t="str">
        <f t="shared" si="308"/>
        <v/>
      </c>
      <c r="AB3932" s="416" t="e">
        <f t="shared" si="309"/>
        <v>#N/A</v>
      </c>
      <c r="AC3932" s="416" t="e">
        <f t="shared" si="310"/>
        <v>#N/A</v>
      </c>
    </row>
    <row r="3933" ht="22.5" customHeight="1" spans="1:29">
      <c r="A3933" s="421"/>
      <c r="B3933" s="422"/>
      <c r="C3933" s="422"/>
      <c r="D3933" s="421"/>
      <c r="E3933" s="421"/>
      <c r="F3933" s="421"/>
      <c r="G3933" s="421"/>
      <c r="H3933" s="421"/>
      <c r="I3933" s="421"/>
      <c r="J3933" s="421"/>
      <c r="K3933" s="421"/>
      <c r="L3933" s="421"/>
      <c r="M3933" s="421"/>
      <c r="N3933" s="426"/>
      <c r="O3933" s="426"/>
      <c r="P3933" s="427"/>
      <c r="Q3933" s="427"/>
      <c r="R3933" s="426"/>
      <c r="S3933" s="426"/>
      <c r="T3933" s="426"/>
      <c r="U3933" s="426"/>
      <c r="V3933" s="426"/>
      <c r="W3933" s="426"/>
      <c r="X3933" s="427"/>
      <c r="Y3933" s="416" t="e">
        <f t="shared" si="306"/>
        <v>#N/A</v>
      </c>
      <c r="Z3933" s="416" t="e">
        <f t="shared" si="307"/>
        <v>#N/A</v>
      </c>
      <c r="AA3933" s="416" t="str">
        <f t="shared" si="308"/>
        <v/>
      </c>
      <c r="AB3933" s="416" t="e">
        <f t="shared" si="309"/>
        <v>#N/A</v>
      </c>
      <c r="AC3933" s="416" t="e">
        <f t="shared" si="310"/>
        <v>#N/A</v>
      </c>
    </row>
    <row r="3934" ht="22.5" customHeight="1" spans="1:29">
      <c r="A3934" s="421"/>
      <c r="B3934" s="422"/>
      <c r="C3934" s="422"/>
      <c r="D3934" s="421"/>
      <c r="E3934" s="421"/>
      <c r="F3934" s="421"/>
      <c r="G3934" s="421"/>
      <c r="H3934" s="421"/>
      <c r="I3934" s="421"/>
      <c r="J3934" s="421"/>
      <c r="K3934" s="421"/>
      <c r="L3934" s="421"/>
      <c r="M3934" s="421"/>
      <c r="N3934" s="426"/>
      <c r="O3934" s="426"/>
      <c r="P3934" s="427"/>
      <c r="Q3934" s="427"/>
      <c r="R3934" s="426"/>
      <c r="S3934" s="426"/>
      <c r="T3934" s="426"/>
      <c r="U3934" s="426"/>
      <c r="V3934" s="426"/>
      <c r="W3934" s="426"/>
      <c r="X3934" s="427"/>
      <c r="Y3934" s="416" t="e">
        <f t="shared" si="306"/>
        <v>#N/A</v>
      </c>
      <c r="Z3934" s="416" t="e">
        <f t="shared" si="307"/>
        <v>#N/A</v>
      </c>
      <c r="AA3934" s="416" t="str">
        <f t="shared" si="308"/>
        <v/>
      </c>
      <c r="AB3934" s="416" t="e">
        <f t="shared" si="309"/>
        <v>#N/A</v>
      </c>
      <c r="AC3934" s="416" t="e">
        <f t="shared" si="310"/>
        <v>#N/A</v>
      </c>
    </row>
    <row r="3935" ht="22.5" customHeight="1" spans="1:29">
      <c r="A3935" s="421"/>
      <c r="B3935" s="422"/>
      <c r="C3935" s="422"/>
      <c r="D3935" s="421"/>
      <c r="E3935" s="421"/>
      <c r="F3935" s="421"/>
      <c r="G3935" s="421"/>
      <c r="H3935" s="421"/>
      <c r="I3935" s="421"/>
      <c r="J3935" s="421"/>
      <c r="K3935" s="421"/>
      <c r="L3935" s="421"/>
      <c r="M3935" s="421"/>
      <c r="N3935" s="426"/>
      <c r="O3935" s="426"/>
      <c r="P3935" s="427"/>
      <c r="Q3935" s="427"/>
      <c r="R3935" s="426"/>
      <c r="S3935" s="426"/>
      <c r="T3935" s="426"/>
      <c r="U3935" s="426"/>
      <c r="V3935" s="426"/>
      <c r="W3935" s="426"/>
      <c r="X3935" s="427"/>
      <c r="Y3935" s="416" t="e">
        <f t="shared" si="306"/>
        <v>#N/A</v>
      </c>
      <c r="Z3935" s="416" t="e">
        <f t="shared" si="307"/>
        <v>#N/A</v>
      </c>
      <c r="AA3935" s="416" t="str">
        <f t="shared" si="308"/>
        <v/>
      </c>
      <c r="AB3935" s="416" t="e">
        <f t="shared" si="309"/>
        <v>#N/A</v>
      </c>
      <c r="AC3935" s="416" t="e">
        <f t="shared" si="310"/>
        <v>#N/A</v>
      </c>
    </row>
    <row r="3936" ht="22.5" customHeight="1" spans="1:29">
      <c r="A3936" s="421"/>
      <c r="B3936" s="422"/>
      <c r="C3936" s="422"/>
      <c r="D3936" s="421"/>
      <c r="E3936" s="421"/>
      <c r="F3936" s="421"/>
      <c r="G3936" s="421"/>
      <c r="H3936" s="421"/>
      <c r="I3936" s="421"/>
      <c r="J3936" s="421"/>
      <c r="K3936" s="421"/>
      <c r="L3936" s="421"/>
      <c r="M3936" s="421"/>
      <c r="N3936" s="426"/>
      <c r="O3936" s="426"/>
      <c r="P3936" s="427"/>
      <c r="Q3936" s="427"/>
      <c r="R3936" s="426"/>
      <c r="S3936" s="426"/>
      <c r="T3936" s="426"/>
      <c r="U3936" s="426"/>
      <c r="V3936" s="426"/>
      <c r="W3936" s="426"/>
      <c r="X3936" s="427"/>
      <c r="Y3936" s="416" t="e">
        <f t="shared" si="306"/>
        <v>#N/A</v>
      </c>
      <c r="Z3936" s="416" t="e">
        <f t="shared" si="307"/>
        <v>#N/A</v>
      </c>
      <c r="AA3936" s="416" t="str">
        <f t="shared" si="308"/>
        <v/>
      </c>
      <c r="AB3936" s="416" t="e">
        <f t="shared" si="309"/>
        <v>#N/A</v>
      </c>
      <c r="AC3936" s="416" t="e">
        <f t="shared" si="310"/>
        <v>#N/A</v>
      </c>
    </row>
    <row r="3937" ht="22.5" customHeight="1" spans="1:29">
      <c r="A3937" s="421"/>
      <c r="B3937" s="422"/>
      <c r="C3937" s="422"/>
      <c r="D3937" s="421"/>
      <c r="E3937" s="421"/>
      <c r="F3937" s="421"/>
      <c r="G3937" s="421"/>
      <c r="H3937" s="421"/>
      <c r="I3937" s="421"/>
      <c r="J3937" s="421"/>
      <c r="K3937" s="421"/>
      <c r="L3937" s="421"/>
      <c r="M3937" s="421"/>
      <c r="N3937" s="426"/>
      <c r="O3937" s="426"/>
      <c r="P3937" s="427"/>
      <c r="Q3937" s="427"/>
      <c r="R3937" s="426"/>
      <c r="S3937" s="426"/>
      <c r="T3937" s="426"/>
      <c r="U3937" s="426"/>
      <c r="V3937" s="426"/>
      <c r="W3937" s="426"/>
      <c r="X3937" s="427"/>
      <c r="Y3937" s="416" t="e">
        <f t="shared" si="306"/>
        <v>#N/A</v>
      </c>
      <c r="Z3937" s="416" t="e">
        <f t="shared" si="307"/>
        <v>#N/A</v>
      </c>
      <c r="AA3937" s="416" t="str">
        <f t="shared" si="308"/>
        <v/>
      </c>
      <c r="AB3937" s="416" t="e">
        <f t="shared" si="309"/>
        <v>#N/A</v>
      </c>
      <c r="AC3937" s="416" t="e">
        <f t="shared" si="310"/>
        <v>#N/A</v>
      </c>
    </row>
    <row r="3938" ht="22.5" customHeight="1" spans="1:29">
      <c r="A3938" s="421"/>
      <c r="B3938" s="422"/>
      <c r="C3938" s="422"/>
      <c r="D3938" s="421"/>
      <c r="E3938" s="421"/>
      <c r="F3938" s="421"/>
      <c r="G3938" s="421"/>
      <c r="H3938" s="421"/>
      <c r="I3938" s="421"/>
      <c r="J3938" s="421"/>
      <c r="K3938" s="421"/>
      <c r="L3938" s="421"/>
      <c r="M3938" s="421"/>
      <c r="N3938" s="426"/>
      <c r="O3938" s="426"/>
      <c r="P3938" s="427"/>
      <c r="Q3938" s="427"/>
      <c r="R3938" s="426"/>
      <c r="S3938" s="426"/>
      <c r="T3938" s="426"/>
      <c r="U3938" s="426"/>
      <c r="V3938" s="426"/>
      <c r="W3938" s="426"/>
      <c r="X3938" s="427"/>
      <c r="Y3938" s="416" t="e">
        <f t="shared" si="306"/>
        <v>#N/A</v>
      </c>
      <c r="Z3938" s="416" t="e">
        <f t="shared" si="307"/>
        <v>#N/A</v>
      </c>
      <c r="AA3938" s="416" t="str">
        <f t="shared" si="308"/>
        <v/>
      </c>
      <c r="AB3938" s="416" t="e">
        <f t="shared" si="309"/>
        <v>#N/A</v>
      </c>
      <c r="AC3938" s="416" t="e">
        <f t="shared" si="310"/>
        <v>#N/A</v>
      </c>
    </row>
    <row r="3939" ht="22.5" customHeight="1" spans="1:29">
      <c r="A3939" s="421"/>
      <c r="B3939" s="422"/>
      <c r="C3939" s="422"/>
      <c r="D3939" s="421"/>
      <c r="E3939" s="421"/>
      <c r="F3939" s="421"/>
      <c r="G3939" s="421"/>
      <c r="H3939" s="421"/>
      <c r="I3939" s="421"/>
      <c r="J3939" s="421"/>
      <c r="K3939" s="421"/>
      <c r="L3939" s="421"/>
      <c r="M3939" s="421"/>
      <c r="N3939" s="426"/>
      <c r="O3939" s="426"/>
      <c r="P3939" s="427"/>
      <c r="Q3939" s="427"/>
      <c r="R3939" s="426"/>
      <c r="S3939" s="426"/>
      <c r="T3939" s="426"/>
      <c r="U3939" s="426"/>
      <c r="V3939" s="426"/>
      <c r="W3939" s="426"/>
      <c r="X3939" s="427"/>
      <c r="Y3939" s="416" t="e">
        <f t="shared" si="306"/>
        <v>#N/A</v>
      </c>
      <c r="Z3939" s="416" t="e">
        <f t="shared" si="307"/>
        <v>#N/A</v>
      </c>
      <c r="AA3939" s="416" t="str">
        <f t="shared" si="308"/>
        <v/>
      </c>
      <c r="AB3939" s="416" t="e">
        <f t="shared" si="309"/>
        <v>#N/A</v>
      </c>
      <c r="AC3939" s="416" t="e">
        <f t="shared" si="310"/>
        <v>#N/A</v>
      </c>
    </row>
    <row r="3940" ht="22.5" customHeight="1" spans="1:29">
      <c r="A3940" s="421"/>
      <c r="B3940" s="422"/>
      <c r="C3940" s="422"/>
      <c r="D3940" s="421"/>
      <c r="E3940" s="421"/>
      <c r="F3940" s="421"/>
      <c r="G3940" s="421"/>
      <c r="H3940" s="421"/>
      <c r="I3940" s="421"/>
      <c r="J3940" s="421"/>
      <c r="K3940" s="421"/>
      <c r="L3940" s="421"/>
      <c r="M3940" s="421"/>
      <c r="N3940" s="426"/>
      <c r="O3940" s="426"/>
      <c r="P3940" s="427"/>
      <c r="Q3940" s="427"/>
      <c r="R3940" s="426"/>
      <c r="S3940" s="426"/>
      <c r="T3940" s="426"/>
      <c r="U3940" s="426"/>
      <c r="V3940" s="426"/>
      <c r="W3940" s="426"/>
      <c r="X3940" s="427"/>
      <c r="Y3940" s="416" t="e">
        <f t="shared" si="306"/>
        <v>#N/A</v>
      </c>
      <c r="Z3940" s="416" t="e">
        <f t="shared" si="307"/>
        <v>#N/A</v>
      </c>
      <c r="AA3940" s="416" t="str">
        <f t="shared" si="308"/>
        <v/>
      </c>
      <c r="AB3940" s="416" t="e">
        <f t="shared" si="309"/>
        <v>#N/A</v>
      </c>
      <c r="AC3940" s="416" t="e">
        <f t="shared" si="310"/>
        <v>#N/A</v>
      </c>
    </row>
    <row r="3941" ht="22.5" customHeight="1" spans="1:29">
      <c r="A3941" s="421"/>
      <c r="B3941" s="422"/>
      <c r="C3941" s="422"/>
      <c r="D3941" s="421"/>
      <c r="E3941" s="421"/>
      <c r="F3941" s="421"/>
      <c r="G3941" s="421"/>
      <c r="H3941" s="421"/>
      <c r="I3941" s="421"/>
      <c r="J3941" s="421"/>
      <c r="K3941" s="421"/>
      <c r="L3941" s="421"/>
      <c r="M3941" s="421"/>
      <c r="N3941" s="426"/>
      <c r="O3941" s="426"/>
      <c r="P3941" s="427"/>
      <c r="Q3941" s="427"/>
      <c r="R3941" s="426"/>
      <c r="S3941" s="426"/>
      <c r="T3941" s="426"/>
      <c r="U3941" s="426"/>
      <c r="V3941" s="426"/>
      <c r="W3941" s="426"/>
      <c r="X3941" s="427"/>
      <c r="Y3941" s="416" t="e">
        <f t="shared" si="306"/>
        <v>#N/A</v>
      </c>
      <c r="Z3941" s="416" t="e">
        <f t="shared" si="307"/>
        <v>#N/A</v>
      </c>
      <c r="AA3941" s="416" t="str">
        <f t="shared" si="308"/>
        <v/>
      </c>
      <c r="AB3941" s="416" t="e">
        <f t="shared" si="309"/>
        <v>#N/A</v>
      </c>
      <c r="AC3941" s="416" t="e">
        <f t="shared" si="310"/>
        <v>#N/A</v>
      </c>
    </row>
    <row r="3942" ht="22.5" customHeight="1" spans="1:29">
      <c r="A3942" s="421"/>
      <c r="B3942" s="422"/>
      <c r="C3942" s="422"/>
      <c r="D3942" s="421"/>
      <c r="E3942" s="421"/>
      <c r="F3942" s="421"/>
      <c r="G3942" s="421"/>
      <c r="H3942" s="421"/>
      <c r="I3942" s="421"/>
      <c r="J3942" s="421"/>
      <c r="K3942" s="421"/>
      <c r="L3942" s="421"/>
      <c r="M3942" s="421"/>
      <c r="N3942" s="426"/>
      <c r="O3942" s="426"/>
      <c r="P3942" s="427"/>
      <c r="Q3942" s="427"/>
      <c r="R3942" s="426"/>
      <c r="S3942" s="426"/>
      <c r="T3942" s="426"/>
      <c r="U3942" s="426"/>
      <c r="V3942" s="426"/>
      <c r="W3942" s="426"/>
      <c r="X3942" s="427"/>
      <c r="Y3942" s="416" t="e">
        <f t="shared" si="306"/>
        <v>#N/A</v>
      </c>
      <c r="Z3942" s="416" t="e">
        <f t="shared" si="307"/>
        <v>#N/A</v>
      </c>
      <c r="AA3942" s="416" t="str">
        <f t="shared" si="308"/>
        <v/>
      </c>
      <c r="AB3942" s="416" t="e">
        <f t="shared" si="309"/>
        <v>#N/A</v>
      </c>
      <c r="AC3942" s="416" t="e">
        <f t="shared" si="310"/>
        <v>#N/A</v>
      </c>
    </row>
    <row r="3943" ht="22.5" customHeight="1" spans="1:29">
      <c r="A3943" s="421"/>
      <c r="B3943" s="422"/>
      <c r="C3943" s="422"/>
      <c r="D3943" s="421"/>
      <c r="E3943" s="421"/>
      <c r="F3943" s="421"/>
      <c r="G3943" s="421"/>
      <c r="H3943" s="421"/>
      <c r="I3943" s="421"/>
      <c r="J3943" s="421"/>
      <c r="K3943" s="421"/>
      <c r="L3943" s="421"/>
      <c r="M3943" s="421"/>
      <c r="N3943" s="426"/>
      <c r="O3943" s="426"/>
      <c r="P3943" s="427"/>
      <c r="Q3943" s="427"/>
      <c r="R3943" s="426"/>
      <c r="S3943" s="426"/>
      <c r="T3943" s="426"/>
      <c r="U3943" s="426"/>
      <c r="V3943" s="426"/>
      <c r="W3943" s="426"/>
      <c r="X3943" s="427"/>
      <c r="Y3943" s="416" t="e">
        <f t="shared" si="306"/>
        <v>#N/A</v>
      </c>
      <c r="Z3943" s="416" t="e">
        <f t="shared" si="307"/>
        <v>#N/A</v>
      </c>
      <c r="AA3943" s="416" t="str">
        <f t="shared" si="308"/>
        <v/>
      </c>
      <c r="AB3943" s="416" t="e">
        <f t="shared" si="309"/>
        <v>#N/A</v>
      </c>
      <c r="AC3943" s="416" t="e">
        <f t="shared" si="310"/>
        <v>#N/A</v>
      </c>
    </row>
    <row r="3944" ht="22.5" customHeight="1" spans="1:29">
      <c r="A3944" s="421"/>
      <c r="B3944" s="422"/>
      <c r="C3944" s="422"/>
      <c r="D3944" s="421"/>
      <c r="E3944" s="421"/>
      <c r="F3944" s="421"/>
      <c r="G3944" s="421"/>
      <c r="H3944" s="421"/>
      <c r="I3944" s="421"/>
      <c r="J3944" s="421"/>
      <c r="K3944" s="421"/>
      <c r="L3944" s="421"/>
      <c r="M3944" s="421"/>
      <c r="N3944" s="426"/>
      <c r="O3944" s="426"/>
      <c r="P3944" s="427"/>
      <c r="Q3944" s="427"/>
      <c r="R3944" s="426"/>
      <c r="S3944" s="426"/>
      <c r="T3944" s="426"/>
      <c r="U3944" s="426"/>
      <c r="V3944" s="426"/>
      <c r="W3944" s="426"/>
      <c r="X3944" s="427"/>
      <c r="Y3944" s="416" t="e">
        <f t="shared" si="306"/>
        <v>#N/A</v>
      </c>
      <c r="Z3944" s="416" t="e">
        <f t="shared" si="307"/>
        <v>#N/A</v>
      </c>
      <c r="AA3944" s="416" t="str">
        <f t="shared" si="308"/>
        <v/>
      </c>
      <c r="AB3944" s="416" t="e">
        <f t="shared" si="309"/>
        <v>#N/A</v>
      </c>
      <c r="AC3944" s="416" t="e">
        <f t="shared" si="310"/>
        <v>#N/A</v>
      </c>
    </row>
    <row r="3945" ht="22.5" customHeight="1" spans="1:29">
      <c r="A3945" s="421"/>
      <c r="B3945" s="422"/>
      <c r="C3945" s="422"/>
      <c r="D3945" s="421"/>
      <c r="E3945" s="421"/>
      <c r="F3945" s="421"/>
      <c r="G3945" s="421"/>
      <c r="H3945" s="421"/>
      <c r="I3945" s="421"/>
      <c r="J3945" s="421"/>
      <c r="K3945" s="421"/>
      <c r="L3945" s="421"/>
      <c r="M3945" s="421"/>
      <c r="N3945" s="426"/>
      <c r="O3945" s="426"/>
      <c r="P3945" s="427"/>
      <c r="Q3945" s="427"/>
      <c r="R3945" s="426"/>
      <c r="S3945" s="426"/>
      <c r="T3945" s="426"/>
      <c r="U3945" s="426"/>
      <c r="V3945" s="426"/>
      <c r="W3945" s="426"/>
      <c r="X3945" s="427"/>
      <c r="Y3945" s="416" t="e">
        <f t="shared" si="306"/>
        <v>#N/A</v>
      </c>
      <c r="Z3945" s="416" t="e">
        <f t="shared" si="307"/>
        <v>#N/A</v>
      </c>
      <c r="AA3945" s="416" t="str">
        <f t="shared" si="308"/>
        <v/>
      </c>
      <c r="AB3945" s="416" t="e">
        <f t="shared" si="309"/>
        <v>#N/A</v>
      </c>
      <c r="AC3945" s="416" t="e">
        <f t="shared" si="310"/>
        <v>#N/A</v>
      </c>
    </row>
    <row r="3946" ht="22.5" customHeight="1" spans="1:29">
      <c r="A3946" s="421"/>
      <c r="B3946" s="422"/>
      <c r="C3946" s="422"/>
      <c r="D3946" s="421"/>
      <c r="E3946" s="421"/>
      <c r="F3946" s="421"/>
      <c r="G3946" s="421"/>
      <c r="H3946" s="421"/>
      <c r="I3946" s="421"/>
      <c r="J3946" s="421"/>
      <c r="K3946" s="421"/>
      <c r="L3946" s="421"/>
      <c r="M3946" s="421"/>
      <c r="N3946" s="426"/>
      <c r="O3946" s="426"/>
      <c r="P3946" s="427"/>
      <c r="Q3946" s="427"/>
      <c r="R3946" s="426"/>
      <c r="S3946" s="426"/>
      <c r="T3946" s="426"/>
      <c r="U3946" s="426"/>
      <c r="V3946" s="426"/>
      <c r="W3946" s="426"/>
      <c r="X3946" s="427"/>
      <c r="Y3946" s="416" t="e">
        <f t="shared" si="306"/>
        <v>#N/A</v>
      </c>
      <c r="Z3946" s="416" t="e">
        <f t="shared" si="307"/>
        <v>#N/A</v>
      </c>
      <c r="AA3946" s="416" t="str">
        <f t="shared" si="308"/>
        <v/>
      </c>
      <c r="AB3946" s="416" t="e">
        <f t="shared" si="309"/>
        <v>#N/A</v>
      </c>
      <c r="AC3946" s="416" t="e">
        <f t="shared" si="310"/>
        <v>#N/A</v>
      </c>
    </row>
    <row r="3947" ht="22.5" customHeight="1" spans="1:29">
      <c r="A3947" s="421"/>
      <c r="B3947" s="422"/>
      <c r="C3947" s="422"/>
      <c r="D3947" s="421"/>
      <c r="E3947" s="421"/>
      <c r="F3947" s="421"/>
      <c r="G3947" s="421"/>
      <c r="H3947" s="421"/>
      <c r="I3947" s="421"/>
      <c r="J3947" s="421"/>
      <c r="K3947" s="421"/>
      <c r="L3947" s="421"/>
      <c r="M3947" s="421"/>
      <c r="N3947" s="426"/>
      <c r="O3947" s="426"/>
      <c r="P3947" s="427"/>
      <c r="Q3947" s="427"/>
      <c r="R3947" s="426"/>
      <c r="S3947" s="426"/>
      <c r="T3947" s="426"/>
      <c r="U3947" s="426"/>
      <c r="V3947" s="426"/>
      <c r="W3947" s="426"/>
      <c r="X3947" s="427"/>
      <c r="Y3947" s="416" t="e">
        <f t="shared" si="306"/>
        <v>#N/A</v>
      </c>
      <c r="Z3947" s="416" t="e">
        <f t="shared" si="307"/>
        <v>#N/A</v>
      </c>
      <c r="AA3947" s="416" t="str">
        <f t="shared" si="308"/>
        <v/>
      </c>
      <c r="AB3947" s="416" t="e">
        <f t="shared" si="309"/>
        <v>#N/A</v>
      </c>
      <c r="AC3947" s="416" t="e">
        <f t="shared" si="310"/>
        <v>#N/A</v>
      </c>
    </row>
    <row r="3948" ht="22.5" customHeight="1" spans="1:29">
      <c r="A3948" s="421"/>
      <c r="B3948" s="422"/>
      <c r="C3948" s="422"/>
      <c r="D3948" s="421"/>
      <c r="E3948" s="421"/>
      <c r="F3948" s="421"/>
      <c r="G3948" s="421"/>
      <c r="H3948" s="421"/>
      <c r="I3948" s="421"/>
      <c r="J3948" s="421"/>
      <c r="K3948" s="421"/>
      <c r="L3948" s="421"/>
      <c r="M3948" s="421"/>
      <c r="N3948" s="426"/>
      <c r="O3948" s="426"/>
      <c r="P3948" s="427"/>
      <c r="Q3948" s="427"/>
      <c r="R3948" s="426"/>
      <c r="S3948" s="426"/>
      <c r="T3948" s="426"/>
      <c r="U3948" s="426"/>
      <c r="V3948" s="426"/>
      <c r="W3948" s="426"/>
      <c r="X3948" s="427"/>
      <c r="Y3948" s="416" t="e">
        <f t="shared" si="306"/>
        <v>#N/A</v>
      </c>
      <c r="Z3948" s="416" t="e">
        <f t="shared" si="307"/>
        <v>#N/A</v>
      </c>
      <c r="AA3948" s="416" t="str">
        <f t="shared" si="308"/>
        <v/>
      </c>
      <c r="AB3948" s="416" t="e">
        <f t="shared" si="309"/>
        <v>#N/A</v>
      </c>
      <c r="AC3948" s="416" t="e">
        <f t="shared" si="310"/>
        <v>#N/A</v>
      </c>
    </row>
    <row r="3949" ht="22.5" customHeight="1" spans="1:29">
      <c r="A3949" s="421"/>
      <c r="B3949" s="422"/>
      <c r="C3949" s="422"/>
      <c r="D3949" s="421"/>
      <c r="E3949" s="421"/>
      <c r="F3949" s="421"/>
      <c r="G3949" s="421"/>
      <c r="H3949" s="421"/>
      <c r="I3949" s="421"/>
      <c r="J3949" s="421"/>
      <c r="K3949" s="421"/>
      <c r="L3949" s="421"/>
      <c r="M3949" s="421"/>
      <c r="N3949" s="426"/>
      <c r="O3949" s="426"/>
      <c r="P3949" s="427"/>
      <c r="Q3949" s="427"/>
      <c r="R3949" s="426"/>
      <c r="S3949" s="426"/>
      <c r="T3949" s="426"/>
      <c r="U3949" s="426"/>
      <c r="V3949" s="426"/>
      <c r="W3949" s="426"/>
      <c r="X3949" s="427"/>
      <c r="Y3949" s="416" t="e">
        <f t="shared" si="306"/>
        <v>#N/A</v>
      </c>
      <c r="Z3949" s="416" t="e">
        <f t="shared" si="307"/>
        <v>#N/A</v>
      </c>
      <c r="AA3949" s="416" t="str">
        <f t="shared" si="308"/>
        <v/>
      </c>
      <c r="AB3949" s="416" t="e">
        <f t="shared" si="309"/>
        <v>#N/A</v>
      </c>
      <c r="AC3949" s="416" t="e">
        <f t="shared" si="310"/>
        <v>#N/A</v>
      </c>
    </row>
    <row r="3950" ht="22.5" customHeight="1" spans="1:29">
      <c r="A3950" s="421"/>
      <c r="B3950" s="422"/>
      <c r="C3950" s="422"/>
      <c r="D3950" s="421"/>
      <c r="E3950" s="421"/>
      <c r="F3950" s="421"/>
      <c r="G3950" s="421"/>
      <c r="H3950" s="421"/>
      <c r="I3950" s="421"/>
      <c r="J3950" s="421"/>
      <c r="K3950" s="421"/>
      <c r="L3950" s="421"/>
      <c r="M3950" s="421"/>
      <c r="N3950" s="426"/>
      <c r="O3950" s="426"/>
      <c r="P3950" s="427"/>
      <c r="Q3950" s="427"/>
      <c r="R3950" s="426"/>
      <c r="S3950" s="426"/>
      <c r="T3950" s="426"/>
      <c r="U3950" s="426"/>
      <c r="V3950" s="426"/>
      <c r="W3950" s="426"/>
      <c r="X3950" s="427"/>
      <c r="Y3950" s="416" t="e">
        <f t="shared" si="306"/>
        <v>#N/A</v>
      </c>
      <c r="Z3950" s="416" t="e">
        <f t="shared" si="307"/>
        <v>#N/A</v>
      </c>
      <c r="AA3950" s="416" t="str">
        <f t="shared" si="308"/>
        <v/>
      </c>
      <c r="AB3950" s="416" t="e">
        <f t="shared" si="309"/>
        <v>#N/A</v>
      </c>
      <c r="AC3950" s="416" t="e">
        <f t="shared" si="310"/>
        <v>#N/A</v>
      </c>
    </row>
    <row r="3951" ht="22.5" customHeight="1" spans="1:29">
      <c r="A3951" s="421"/>
      <c r="B3951" s="422"/>
      <c r="C3951" s="422"/>
      <c r="D3951" s="421"/>
      <c r="E3951" s="421"/>
      <c r="F3951" s="421"/>
      <c r="G3951" s="421"/>
      <c r="H3951" s="421"/>
      <c r="I3951" s="421"/>
      <c r="J3951" s="421"/>
      <c r="K3951" s="421"/>
      <c r="L3951" s="421"/>
      <c r="M3951" s="421"/>
      <c r="N3951" s="426"/>
      <c r="O3951" s="426"/>
      <c r="P3951" s="427"/>
      <c r="Q3951" s="427"/>
      <c r="R3951" s="426"/>
      <c r="S3951" s="426"/>
      <c r="T3951" s="426"/>
      <c r="U3951" s="426"/>
      <c r="V3951" s="426"/>
      <c r="W3951" s="426"/>
      <c r="X3951" s="427"/>
      <c r="Y3951" s="416" t="e">
        <f t="shared" si="306"/>
        <v>#N/A</v>
      </c>
      <c r="Z3951" s="416" t="e">
        <f t="shared" si="307"/>
        <v>#N/A</v>
      </c>
      <c r="AA3951" s="416" t="str">
        <f t="shared" si="308"/>
        <v/>
      </c>
      <c r="AB3951" s="416" t="e">
        <f t="shared" si="309"/>
        <v>#N/A</v>
      </c>
      <c r="AC3951" s="416" t="e">
        <f t="shared" si="310"/>
        <v>#N/A</v>
      </c>
    </row>
    <row r="3952" ht="22.5" customHeight="1" spans="1:29">
      <c r="A3952" s="421"/>
      <c r="B3952" s="422"/>
      <c r="C3952" s="422"/>
      <c r="D3952" s="421"/>
      <c r="E3952" s="421"/>
      <c r="F3952" s="421"/>
      <c r="G3952" s="421"/>
      <c r="H3952" s="421"/>
      <c r="I3952" s="421"/>
      <c r="J3952" s="421"/>
      <c r="K3952" s="421"/>
      <c r="L3952" s="421"/>
      <c r="M3952" s="421"/>
      <c r="N3952" s="426"/>
      <c r="O3952" s="426"/>
      <c r="P3952" s="427"/>
      <c r="Q3952" s="427"/>
      <c r="R3952" s="426"/>
      <c r="S3952" s="426"/>
      <c r="T3952" s="426"/>
      <c r="U3952" s="426"/>
      <c r="V3952" s="426"/>
      <c r="W3952" s="426"/>
      <c r="X3952" s="427"/>
      <c r="Y3952" s="416" t="e">
        <f t="shared" si="306"/>
        <v>#N/A</v>
      </c>
      <c r="Z3952" s="416" t="e">
        <f t="shared" si="307"/>
        <v>#N/A</v>
      </c>
      <c r="AA3952" s="416" t="str">
        <f t="shared" si="308"/>
        <v/>
      </c>
      <c r="AB3952" s="416" t="e">
        <f t="shared" si="309"/>
        <v>#N/A</v>
      </c>
      <c r="AC3952" s="416" t="e">
        <f t="shared" si="310"/>
        <v>#N/A</v>
      </c>
    </row>
    <row r="3953" ht="22.5" customHeight="1" spans="1:29">
      <c r="A3953" s="421"/>
      <c r="B3953" s="422"/>
      <c r="C3953" s="422"/>
      <c r="D3953" s="421"/>
      <c r="E3953" s="421"/>
      <c r="F3953" s="421"/>
      <c r="G3953" s="421"/>
      <c r="H3953" s="421"/>
      <c r="I3953" s="421"/>
      <c r="J3953" s="421"/>
      <c r="K3953" s="421"/>
      <c r="L3953" s="421"/>
      <c r="M3953" s="421"/>
      <c r="N3953" s="426"/>
      <c r="O3953" s="426"/>
      <c r="P3953" s="427"/>
      <c r="Q3953" s="427"/>
      <c r="R3953" s="426"/>
      <c r="S3953" s="426"/>
      <c r="T3953" s="426"/>
      <c r="U3953" s="426"/>
      <c r="V3953" s="426"/>
      <c r="W3953" s="426"/>
      <c r="X3953" s="427"/>
      <c r="Y3953" s="416" t="e">
        <f t="shared" si="306"/>
        <v>#N/A</v>
      </c>
      <c r="Z3953" s="416" t="e">
        <f t="shared" si="307"/>
        <v>#N/A</v>
      </c>
      <c r="AA3953" s="416" t="str">
        <f t="shared" si="308"/>
        <v/>
      </c>
      <c r="AB3953" s="416" t="e">
        <f t="shared" si="309"/>
        <v>#N/A</v>
      </c>
      <c r="AC3953" s="416" t="e">
        <f t="shared" si="310"/>
        <v>#N/A</v>
      </c>
    </row>
    <row r="3954" ht="22.5" customHeight="1" spans="1:29">
      <c r="A3954" s="421"/>
      <c r="B3954" s="422"/>
      <c r="C3954" s="422"/>
      <c r="D3954" s="421"/>
      <c r="E3954" s="421"/>
      <c r="F3954" s="421"/>
      <c r="G3954" s="421"/>
      <c r="H3954" s="421"/>
      <c r="I3954" s="421"/>
      <c r="J3954" s="421"/>
      <c r="K3954" s="421"/>
      <c r="L3954" s="421"/>
      <c r="M3954" s="421"/>
      <c r="N3954" s="426"/>
      <c r="O3954" s="426"/>
      <c r="P3954" s="427"/>
      <c r="Q3954" s="427"/>
      <c r="R3954" s="426"/>
      <c r="S3954" s="426"/>
      <c r="T3954" s="426"/>
      <c r="U3954" s="426"/>
      <c r="V3954" s="426"/>
      <c r="W3954" s="426"/>
      <c r="X3954" s="427"/>
      <c r="Y3954" s="416" t="e">
        <f t="shared" si="306"/>
        <v>#N/A</v>
      </c>
      <c r="Z3954" s="416" t="e">
        <f t="shared" si="307"/>
        <v>#N/A</v>
      </c>
      <c r="AA3954" s="416" t="str">
        <f t="shared" si="308"/>
        <v/>
      </c>
      <c r="AB3954" s="416" t="e">
        <f t="shared" si="309"/>
        <v>#N/A</v>
      </c>
      <c r="AC3954" s="416" t="e">
        <f t="shared" si="310"/>
        <v>#N/A</v>
      </c>
    </row>
    <row r="3955" ht="22.5" customHeight="1" spans="1:29">
      <c r="A3955" s="421"/>
      <c r="B3955" s="422"/>
      <c r="C3955" s="422"/>
      <c r="D3955" s="421"/>
      <c r="E3955" s="421"/>
      <c r="F3955" s="421"/>
      <c r="G3955" s="421"/>
      <c r="H3955" s="421"/>
      <c r="I3955" s="421"/>
      <c r="J3955" s="421"/>
      <c r="K3955" s="421"/>
      <c r="L3955" s="421"/>
      <c r="M3955" s="421"/>
      <c r="N3955" s="426"/>
      <c r="O3955" s="426"/>
      <c r="P3955" s="427"/>
      <c r="Q3955" s="427"/>
      <c r="R3955" s="426"/>
      <c r="S3955" s="426"/>
      <c r="T3955" s="426"/>
      <c r="U3955" s="426"/>
      <c r="V3955" s="426"/>
      <c r="W3955" s="426"/>
      <c r="X3955" s="427"/>
      <c r="Y3955" s="416" t="e">
        <f t="shared" si="306"/>
        <v>#N/A</v>
      </c>
      <c r="Z3955" s="416" t="e">
        <f t="shared" si="307"/>
        <v>#N/A</v>
      </c>
      <c r="AA3955" s="416" t="str">
        <f t="shared" si="308"/>
        <v/>
      </c>
      <c r="AB3955" s="416" t="e">
        <f t="shared" si="309"/>
        <v>#N/A</v>
      </c>
      <c r="AC3955" s="416" t="e">
        <f t="shared" si="310"/>
        <v>#N/A</v>
      </c>
    </row>
    <row r="3956" ht="22.5" customHeight="1" spans="1:29">
      <c r="A3956" s="421"/>
      <c r="B3956" s="422"/>
      <c r="C3956" s="422"/>
      <c r="D3956" s="421"/>
      <c r="E3956" s="421"/>
      <c r="F3956" s="421"/>
      <c r="G3956" s="421"/>
      <c r="H3956" s="421"/>
      <c r="I3956" s="421"/>
      <c r="J3956" s="421"/>
      <c r="K3956" s="421"/>
      <c r="L3956" s="421"/>
      <c r="M3956" s="421"/>
      <c r="N3956" s="426"/>
      <c r="O3956" s="426"/>
      <c r="P3956" s="427"/>
      <c r="Q3956" s="427"/>
      <c r="R3956" s="426"/>
      <c r="S3956" s="426"/>
      <c r="T3956" s="426"/>
      <c r="U3956" s="426"/>
      <c r="V3956" s="426"/>
      <c r="W3956" s="426"/>
      <c r="X3956" s="427"/>
      <c r="Y3956" s="416" t="e">
        <f t="shared" si="306"/>
        <v>#N/A</v>
      </c>
      <c r="Z3956" s="416" t="e">
        <f t="shared" si="307"/>
        <v>#N/A</v>
      </c>
      <c r="AA3956" s="416" t="str">
        <f t="shared" si="308"/>
        <v/>
      </c>
      <c r="AB3956" s="416" t="e">
        <f t="shared" si="309"/>
        <v>#N/A</v>
      </c>
      <c r="AC3956" s="416" t="e">
        <f t="shared" si="310"/>
        <v>#N/A</v>
      </c>
    </row>
    <row r="3957" ht="22.5" customHeight="1" spans="1:29">
      <c r="A3957" s="421"/>
      <c r="B3957" s="422"/>
      <c r="C3957" s="422"/>
      <c r="D3957" s="421"/>
      <c r="E3957" s="421"/>
      <c r="F3957" s="421"/>
      <c r="G3957" s="421"/>
      <c r="H3957" s="421"/>
      <c r="I3957" s="421"/>
      <c r="J3957" s="421"/>
      <c r="K3957" s="421"/>
      <c r="L3957" s="421"/>
      <c r="M3957" s="421"/>
      <c r="N3957" s="426"/>
      <c r="O3957" s="426"/>
      <c r="P3957" s="427"/>
      <c r="Q3957" s="427"/>
      <c r="R3957" s="426"/>
      <c r="S3957" s="426"/>
      <c r="T3957" s="426"/>
      <c r="U3957" s="426"/>
      <c r="V3957" s="426"/>
      <c r="W3957" s="426"/>
      <c r="X3957" s="427"/>
      <c r="Y3957" s="416" t="e">
        <f t="shared" si="306"/>
        <v>#N/A</v>
      </c>
      <c r="Z3957" s="416" t="e">
        <f t="shared" si="307"/>
        <v>#N/A</v>
      </c>
      <c r="AA3957" s="416" t="str">
        <f t="shared" si="308"/>
        <v/>
      </c>
      <c r="AB3957" s="416" t="e">
        <f t="shared" si="309"/>
        <v>#N/A</v>
      </c>
      <c r="AC3957" s="416" t="e">
        <f t="shared" si="310"/>
        <v>#N/A</v>
      </c>
    </row>
    <row r="3958" ht="22.5" customHeight="1" spans="1:29">
      <c r="A3958" s="421"/>
      <c r="B3958" s="422"/>
      <c r="C3958" s="422"/>
      <c r="D3958" s="421"/>
      <c r="E3958" s="421"/>
      <c r="F3958" s="421"/>
      <c r="G3958" s="421"/>
      <c r="H3958" s="421"/>
      <c r="I3958" s="421"/>
      <c r="J3958" s="421"/>
      <c r="K3958" s="421"/>
      <c r="L3958" s="421"/>
      <c r="M3958" s="421"/>
      <c r="N3958" s="426"/>
      <c r="O3958" s="426"/>
      <c r="P3958" s="427"/>
      <c r="Q3958" s="427"/>
      <c r="R3958" s="426"/>
      <c r="S3958" s="426"/>
      <c r="T3958" s="426"/>
      <c r="U3958" s="426"/>
      <c r="V3958" s="426"/>
      <c r="W3958" s="426"/>
      <c r="X3958" s="427"/>
      <c r="Y3958" s="416" t="e">
        <f t="shared" si="306"/>
        <v>#N/A</v>
      </c>
      <c r="Z3958" s="416" t="e">
        <f t="shared" si="307"/>
        <v>#N/A</v>
      </c>
      <c r="AA3958" s="416" t="str">
        <f t="shared" si="308"/>
        <v/>
      </c>
      <c r="AB3958" s="416" t="e">
        <f t="shared" si="309"/>
        <v>#N/A</v>
      </c>
      <c r="AC3958" s="416" t="e">
        <f t="shared" si="310"/>
        <v>#N/A</v>
      </c>
    </row>
    <row r="3959" ht="22.5" customHeight="1" spans="1:29">
      <c r="A3959" s="421"/>
      <c r="B3959" s="422"/>
      <c r="C3959" s="422"/>
      <c r="D3959" s="421"/>
      <c r="E3959" s="421"/>
      <c r="F3959" s="421"/>
      <c r="G3959" s="421"/>
      <c r="H3959" s="421"/>
      <c r="I3959" s="421"/>
      <c r="J3959" s="421"/>
      <c r="K3959" s="421"/>
      <c r="L3959" s="421"/>
      <c r="M3959" s="421"/>
      <c r="N3959" s="426"/>
      <c r="O3959" s="426"/>
      <c r="P3959" s="427"/>
      <c r="Q3959" s="427"/>
      <c r="R3959" s="426"/>
      <c r="S3959" s="426"/>
      <c r="T3959" s="426"/>
      <c r="U3959" s="426"/>
      <c r="V3959" s="426"/>
      <c r="W3959" s="426"/>
      <c r="X3959" s="427"/>
      <c r="Y3959" s="416" t="e">
        <f t="shared" si="306"/>
        <v>#N/A</v>
      </c>
      <c r="Z3959" s="416" t="e">
        <f t="shared" si="307"/>
        <v>#N/A</v>
      </c>
      <c r="AA3959" s="416" t="str">
        <f t="shared" si="308"/>
        <v/>
      </c>
      <c r="AB3959" s="416" t="e">
        <f t="shared" si="309"/>
        <v>#N/A</v>
      </c>
      <c r="AC3959" s="416" t="e">
        <f t="shared" si="310"/>
        <v>#N/A</v>
      </c>
    </row>
    <row r="3960" ht="22.5" customHeight="1" spans="1:29">
      <c r="A3960" s="421"/>
      <c r="B3960" s="422"/>
      <c r="C3960" s="422"/>
      <c r="D3960" s="421"/>
      <c r="E3960" s="421"/>
      <c r="F3960" s="421"/>
      <c r="G3960" s="421"/>
      <c r="H3960" s="421"/>
      <c r="I3960" s="421"/>
      <c r="J3960" s="421"/>
      <c r="K3960" s="421"/>
      <c r="L3960" s="421"/>
      <c r="M3960" s="421"/>
      <c r="N3960" s="426"/>
      <c r="O3960" s="426"/>
      <c r="P3960" s="427"/>
      <c r="Q3960" s="427"/>
      <c r="R3960" s="426"/>
      <c r="S3960" s="426"/>
      <c r="T3960" s="426"/>
      <c r="U3960" s="426"/>
      <c r="V3960" s="426"/>
      <c r="W3960" s="426"/>
      <c r="X3960" s="427"/>
      <c r="Y3960" s="416" t="e">
        <f t="shared" si="306"/>
        <v>#N/A</v>
      </c>
      <c r="Z3960" s="416" t="e">
        <f t="shared" si="307"/>
        <v>#N/A</v>
      </c>
      <c r="AA3960" s="416" t="str">
        <f t="shared" si="308"/>
        <v/>
      </c>
      <c r="AB3960" s="416" t="e">
        <f t="shared" si="309"/>
        <v>#N/A</v>
      </c>
      <c r="AC3960" s="416" t="e">
        <f t="shared" si="310"/>
        <v>#N/A</v>
      </c>
    </row>
    <row r="3961" ht="22.5" customHeight="1" spans="1:29">
      <c r="A3961" s="421"/>
      <c r="B3961" s="422"/>
      <c r="C3961" s="422"/>
      <c r="D3961" s="421"/>
      <c r="E3961" s="421"/>
      <c r="F3961" s="421"/>
      <c r="G3961" s="421"/>
      <c r="H3961" s="421"/>
      <c r="I3961" s="421"/>
      <c r="J3961" s="421"/>
      <c r="K3961" s="421"/>
      <c r="L3961" s="421"/>
      <c r="M3961" s="421"/>
      <c r="N3961" s="426"/>
      <c r="O3961" s="426"/>
      <c r="P3961" s="427"/>
      <c r="Q3961" s="427"/>
      <c r="R3961" s="426"/>
      <c r="S3961" s="426"/>
      <c r="T3961" s="426"/>
      <c r="U3961" s="426"/>
      <c r="V3961" s="426"/>
      <c r="W3961" s="426"/>
      <c r="X3961" s="427"/>
      <c r="Y3961" s="416" t="e">
        <f t="shared" si="306"/>
        <v>#N/A</v>
      </c>
      <c r="Z3961" s="416" t="e">
        <f t="shared" si="307"/>
        <v>#N/A</v>
      </c>
      <c r="AA3961" s="416" t="str">
        <f t="shared" si="308"/>
        <v/>
      </c>
      <c r="AB3961" s="416" t="e">
        <f t="shared" si="309"/>
        <v>#N/A</v>
      </c>
      <c r="AC3961" s="416" t="e">
        <f t="shared" si="310"/>
        <v>#N/A</v>
      </c>
    </row>
    <row r="3962" ht="22.5" customHeight="1" spans="1:29">
      <c r="A3962" s="421"/>
      <c r="B3962" s="422"/>
      <c r="C3962" s="422"/>
      <c r="D3962" s="421"/>
      <c r="E3962" s="421"/>
      <c r="F3962" s="421"/>
      <c r="G3962" s="421"/>
      <c r="H3962" s="421"/>
      <c r="I3962" s="421"/>
      <c r="J3962" s="421"/>
      <c r="K3962" s="421"/>
      <c r="L3962" s="421"/>
      <c r="M3962" s="421"/>
      <c r="N3962" s="426"/>
      <c r="O3962" s="426"/>
      <c r="P3962" s="427"/>
      <c r="Q3962" s="427"/>
      <c r="R3962" s="426"/>
      <c r="S3962" s="426"/>
      <c r="T3962" s="426"/>
      <c r="U3962" s="426"/>
      <c r="V3962" s="426"/>
      <c r="W3962" s="426"/>
      <c r="X3962" s="427"/>
      <c r="Y3962" s="416" t="e">
        <f t="shared" si="306"/>
        <v>#N/A</v>
      </c>
      <c r="Z3962" s="416" t="e">
        <f t="shared" si="307"/>
        <v>#N/A</v>
      </c>
      <c r="AA3962" s="416" t="str">
        <f t="shared" si="308"/>
        <v/>
      </c>
      <c r="AB3962" s="416" t="e">
        <f t="shared" si="309"/>
        <v>#N/A</v>
      </c>
      <c r="AC3962" s="416" t="e">
        <f t="shared" si="310"/>
        <v>#N/A</v>
      </c>
    </row>
    <row r="3963" ht="22.5" customHeight="1" spans="1:29">
      <c r="A3963" s="421"/>
      <c r="B3963" s="422"/>
      <c r="C3963" s="422"/>
      <c r="D3963" s="421"/>
      <c r="E3963" s="421"/>
      <c r="F3963" s="421"/>
      <c r="G3963" s="421"/>
      <c r="H3963" s="421"/>
      <c r="I3963" s="421"/>
      <c r="J3963" s="421"/>
      <c r="K3963" s="421"/>
      <c r="L3963" s="421"/>
      <c r="M3963" s="421"/>
      <c r="N3963" s="426"/>
      <c r="O3963" s="426"/>
      <c r="P3963" s="427"/>
      <c r="Q3963" s="427"/>
      <c r="R3963" s="426"/>
      <c r="S3963" s="426"/>
      <c r="T3963" s="426"/>
      <c r="U3963" s="426"/>
      <c r="V3963" s="426"/>
      <c r="W3963" s="426"/>
      <c r="X3963" s="427"/>
      <c r="Y3963" s="416" t="e">
        <f t="shared" si="306"/>
        <v>#N/A</v>
      </c>
      <c r="Z3963" s="416" t="e">
        <f t="shared" si="307"/>
        <v>#N/A</v>
      </c>
      <c r="AA3963" s="416" t="str">
        <f t="shared" si="308"/>
        <v/>
      </c>
      <c r="AB3963" s="416" t="e">
        <f t="shared" si="309"/>
        <v>#N/A</v>
      </c>
      <c r="AC3963" s="416" t="e">
        <f t="shared" si="310"/>
        <v>#N/A</v>
      </c>
    </row>
    <row r="3964" ht="22.5" customHeight="1" spans="1:29">
      <c r="A3964" s="421"/>
      <c r="B3964" s="422"/>
      <c r="C3964" s="422"/>
      <c r="D3964" s="421"/>
      <c r="E3964" s="421"/>
      <c r="F3964" s="421"/>
      <c r="G3964" s="421"/>
      <c r="H3964" s="421"/>
      <c r="I3964" s="421"/>
      <c r="J3964" s="421"/>
      <c r="K3964" s="421"/>
      <c r="L3964" s="421"/>
      <c r="M3964" s="421"/>
      <c r="N3964" s="426"/>
      <c r="O3964" s="426"/>
      <c r="P3964" s="427"/>
      <c r="Q3964" s="427"/>
      <c r="R3964" s="426"/>
      <c r="S3964" s="426"/>
      <c r="T3964" s="426"/>
      <c r="U3964" s="426"/>
      <c r="V3964" s="426"/>
      <c r="W3964" s="426"/>
      <c r="X3964" s="427"/>
      <c r="Y3964" s="416" t="e">
        <f t="shared" si="306"/>
        <v>#N/A</v>
      </c>
      <c r="Z3964" s="416" t="e">
        <f t="shared" si="307"/>
        <v>#N/A</v>
      </c>
      <c r="AA3964" s="416" t="str">
        <f t="shared" si="308"/>
        <v/>
      </c>
      <c r="AB3964" s="416" t="e">
        <f t="shared" si="309"/>
        <v>#N/A</v>
      </c>
      <c r="AC3964" s="416" t="e">
        <f t="shared" si="310"/>
        <v>#N/A</v>
      </c>
    </row>
    <row r="3965" ht="22.5" customHeight="1" spans="1:29">
      <c r="A3965" s="421"/>
      <c r="B3965" s="422"/>
      <c r="C3965" s="422"/>
      <c r="D3965" s="421"/>
      <c r="E3965" s="421"/>
      <c r="F3965" s="421"/>
      <c r="G3965" s="421"/>
      <c r="H3965" s="421"/>
      <c r="I3965" s="421"/>
      <c r="J3965" s="421"/>
      <c r="K3965" s="421"/>
      <c r="L3965" s="421"/>
      <c r="M3965" s="421"/>
      <c r="N3965" s="426"/>
      <c r="O3965" s="426"/>
      <c r="P3965" s="427"/>
      <c r="Q3965" s="427"/>
      <c r="R3965" s="426"/>
      <c r="S3965" s="426"/>
      <c r="T3965" s="426"/>
      <c r="U3965" s="426"/>
      <c r="V3965" s="426"/>
      <c r="W3965" s="426"/>
      <c r="X3965" s="427"/>
      <c r="Y3965" s="416" t="e">
        <f t="shared" si="306"/>
        <v>#N/A</v>
      </c>
      <c r="Z3965" s="416" t="e">
        <f t="shared" si="307"/>
        <v>#N/A</v>
      </c>
      <c r="AA3965" s="416" t="str">
        <f t="shared" si="308"/>
        <v/>
      </c>
      <c r="AB3965" s="416" t="e">
        <f t="shared" si="309"/>
        <v>#N/A</v>
      </c>
      <c r="AC3965" s="416" t="e">
        <f t="shared" si="310"/>
        <v>#N/A</v>
      </c>
    </row>
    <row r="3966" ht="22.5" customHeight="1" spans="1:29">
      <c r="A3966" s="421"/>
      <c r="B3966" s="422"/>
      <c r="C3966" s="422"/>
      <c r="D3966" s="421"/>
      <c r="E3966" s="421"/>
      <c r="F3966" s="421"/>
      <c r="G3966" s="421"/>
      <c r="H3966" s="421"/>
      <c r="I3966" s="421"/>
      <c r="J3966" s="421"/>
      <c r="K3966" s="421"/>
      <c r="L3966" s="421"/>
      <c r="M3966" s="421"/>
      <c r="N3966" s="426"/>
      <c r="O3966" s="426"/>
      <c r="P3966" s="427"/>
      <c r="Q3966" s="427"/>
      <c r="R3966" s="426"/>
      <c r="S3966" s="426"/>
      <c r="T3966" s="426"/>
      <c r="U3966" s="426"/>
      <c r="V3966" s="426"/>
      <c r="W3966" s="426"/>
      <c r="X3966" s="427"/>
      <c r="Y3966" s="416" t="e">
        <f t="shared" si="306"/>
        <v>#N/A</v>
      </c>
      <c r="Z3966" s="416" t="e">
        <f t="shared" si="307"/>
        <v>#N/A</v>
      </c>
      <c r="AA3966" s="416" t="str">
        <f t="shared" si="308"/>
        <v/>
      </c>
      <c r="AB3966" s="416" t="e">
        <f t="shared" si="309"/>
        <v>#N/A</v>
      </c>
      <c r="AC3966" s="416" t="e">
        <f t="shared" si="310"/>
        <v>#N/A</v>
      </c>
    </row>
    <row r="3967" ht="22.5" customHeight="1" spans="1:29">
      <c r="A3967" s="421"/>
      <c r="B3967" s="422"/>
      <c r="C3967" s="422"/>
      <c r="D3967" s="421"/>
      <c r="E3967" s="421"/>
      <c r="F3967" s="421"/>
      <c r="G3967" s="421"/>
      <c r="H3967" s="421"/>
      <c r="I3967" s="421"/>
      <c r="J3967" s="421"/>
      <c r="K3967" s="421"/>
      <c r="L3967" s="421"/>
      <c r="M3967" s="421"/>
      <c r="N3967" s="426"/>
      <c r="O3967" s="426"/>
      <c r="P3967" s="427"/>
      <c r="Q3967" s="427"/>
      <c r="R3967" s="426"/>
      <c r="S3967" s="426"/>
      <c r="T3967" s="426"/>
      <c r="U3967" s="426"/>
      <c r="V3967" s="426"/>
      <c r="W3967" s="426"/>
      <c r="X3967" s="427"/>
      <c r="Y3967" s="416" t="e">
        <f t="shared" si="306"/>
        <v>#N/A</v>
      </c>
      <c r="Z3967" s="416" t="e">
        <f t="shared" si="307"/>
        <v>#N/A</v>
      </c>
      <c r="AA3967" s="416" t="str">
        <f t="shared" si="308"/>
        <v/>
      </c>
      <c r="AB3967" s="416" t="e">
        <f t="shared" si="309"/>
        <v>#N/A</v>
      </c>
      <c r="AC3967" s="416" t="e">
        <f t="shared" si="310"/>
        <v>#N/A</v>
      </c>
    </row>
    <row r="3968" ht="22.5" customHeight="1" spans="1:29">
      <c r="A3968" s="421"/>
      <c r="B3968" s="422"/>
      <c r="C3968" s="422"/>
      <c r="D3968" s="421"/>
      <c r="E3968" s="421"/>
      <c r="F3968" s="421"/>
      <c r="G3968" s="421"/>
      <c r="H3968" s="421"/>
      <c r="I3968" s="421"/>
      <c r="J3968" s="421"/>
      <c r="K3968" s="421"/>
      <c r="L3968" s="421"/>
      <c r="M3968" s="421"/>
      <c r="N3968" s="426"/>
      <c r="O3968" s="426"/>
      <c r="P3968" s="427"/>
      <c r="Q3968" s="427"/>
      <c r="R3968" s="426"/>
      <c r="S3968" s="426"/>
      <c r="T3968" s="426"/>
      <c r="U3968" s="426"/>
      <c r="V3968" s="426"/>
      <c r="W3968" s="426"/>
      <c r="X3968" s="427"/>
      <c r="Y3968" s="416" t="e">
        <f t="shared" si="306"/>
        <v>#N/A</v>
      </c>
      <c r="Z3968" s="416" t="e">
        <f t="shared" si="307"/>
        <v>#N/A</v>
      </c>
      <c r="AA3968" s="416" t="str">
        <f t="shared" si="308"/>
        <v/>
      </c>
      <c r="AB3968" s="416" t="e">
        <f t="shared" si="309"/>
        <v>#N/A</v>
      </c>
      <c r="AC3968" s="416" t="e">
        <f t="shared" si="310"/>
        <v>#N/A</v>
      </c>
    </row>
    <row r="3969" ht="22.5" customHeight="1" spans="1:29">
      <c r="A3969" s="421"/>
      <c r="B3969" s="422"/>
      <c r="C3969" s="422"/>
      <c r="D3969" s="421"/>
      <c r="E3969" s="421"/>
      <c r="F3969" s="421"/>
      <c r="G3969" s="421"/>
      <c r="H3969" s="421"/>
      <c r="I3969" s="421"/>
      <c r="J3969" s="421"/>
      <c r="K3969" s="421"/>
      <c r="L3969" s="421"/>
      <c r="M3969" s="421"/>
      <c r="N3969" s="426"/>
      <c r="O3969" s="426"/>
      <c r="P3969" s="427"/>
      <c r="Q3969" s="427"/>
      <c r="R3969" s="426"/>
      <c r="S3969" s="426"/>
      <c r="T3969" s="426"/>
      <c r="U3969" s="426"/>
      <c r="V3969" s="426"/>
      <c r="W3969" s="426"/>
      <c r="X3969" s="427"/>
      <c r="Y3969" s="416" t="e">
        <f t="shared" si="306"/>
        <v>#N/A</v>
      </c>
      <c r="Z3969" s="416" t="e">
        <f t="shared" si="307"/>
        <v>#N/A</v>
      </c>
      <c r="AA3969" s="416" t="str">
        <f t="shared" si="308"/>
        <v/>
      </c>
      <c r="AB3969" s="416" t="e">
        <f t="shared" si="309"/>
        <v>#N/A</v>
      </c>
      <c r="AC3969" s="416" t="e">
        <f t="shared" si="310"/>
        <v>#N/A</v>
      </c>
    </row>
    <row r="3970" ht="22.5" customHeight="1" spans="1:29">
      <c r="A3970" s="421"/>
      <c r="B3970" s="422"/>
      <c r="C3970" s="422"/>
      <c r="D3970" s="421"/>
      <c r="E3970" s="421"/>
      <c r="F3970" s="421"/>
      <c r="G3970" s="421"/>
      <c r="H3970" s="421"/>
      <c r="I3970" s="421"/>
      <c r="J3970" s="421"/>
      <c r="K3970" s="421"/>
      <c r="L3970" s="421"/>
      <c r="M3970" s="421"/>
      <c r="N3970" s="426"/>
      <c r="O3970" s="426"/>
      <c r="P3970" s="427"/>
      <c r="Q3970" s="427"/>
      <c r="R3970" s="426"/>
      <c r="S3970" s="426"/>
      <c r="T3970" s="426"/>
      <c r="U3970" s="426"/>
      <c r="V3970" s="426"/>
      <c r="W3970" s="426"/>
      <c r="X3970" s="427"/>
      <c r="Y3970" s="416" t="e">
        <f t="shared" si="306"/>
        <v>#N/A</v>
      </c>
      <c r="Z3970" s="416" t="e">
        <f t="shared" si="307"/>
        <v>#N/A</v>
      </c>
      <c r="AA3970" s="416" t="str">
        <f t="shared" si="308"/>
        <v/>
      </c>
      <c r="AB3970" s="416" t="e">
        <f t="shared" si="309"/>
        <v>#N/A</v>
      </c>
      <c r="AC3970" s="416" t="e">
        <f t="shared" si="310"/>
        <v>#N/A</v>
      </c>
    </row>
    <row r="3971" ht="22.5" customHeight="1" spans="1:29">
      <c r="A3971" s="421"/>
      <c r="B3971" s="422"/>
      <c r="C3971" s="422"/>
      <c r="D3971" s="421"/>
      <c r="E3971" s="421"/>
      <c r="F3971" s="421"/>
      <c r="G3971" s="421"/>
      <c r="H3971" s="421"/>
      <c r="I3971" s="421"/>
      <c r="J3971" s="421"/>
      <c r="K3971" s="421"/>
      <c r="L3971" s="421"/>
      <c r="M3971" s="421"/>
      <c r="N3971" s="426"/>
      <c r="O3971" s="426"/>
      <c r="P3971" s="427"/>
      <c r="Q3971" s="427"/>
      <c r="R3971" s="426"/>
      <c r="S3971" s="426"/>
      <c r="T3971" s="426"/>
      <c r="U3971" s="426"/>
      <c r="V3971" s="426"/>
      <c r="W3971" s="426"/>
      <c r="X3971" s="427"/>
      <c r="Y3971" s="416" t="e">
        <f t="shared" si="306"/>
        <v>#N/A</v>
      </c>
      <c r="Z3971" s="416" t="e">
        <f t="shared" si="307"/>
        <v>#N/A</v>
      </c>
      <c r="AA3971" s="416" t="str">
        <f t="shared" si="308"/>
        <v/>
      </c>
      <c r="AB3971" s="416" t="e">
        <f t="shared" si="309"/>
        <v>#N/A</v>
      </c>
      <c r="AC3971" s="416" t="e">
        <f t="shared" si="310"/>
        <v>#N/A</v>
      </c>
    </row>
    <row r="3972" ht="22.5" customHeight="1" spans="1:29">
      <c r="A3972" s="421"/>
      <c r="B3972" s="422"/>
      <c r="C3972" s="422"/>
      <c r="D3972" s="421"/>
      <c r="E3972" s="421"/>
      <c r="F3972" s="421"/>
      <c r="G3972" s="421"/>
      <c r="H3972" s="421"/>
      <c r="I3972" s="421"/>
      <c r="J3972" s="421"/>
      <c r="K3972" s="421"/>
      <c r="L3972" s="421"/>
      <c r="M3972" s="421"/>
      <c r="N3972" s="426"/>
      <c r="O3972" s="426"/>
      <c r="P3972" s="427"/>
      <c r="Q3972" s="427"/>
      <c r="R3972" s="426"/>
      <c r="S3972" s="426"/>
      <c r="T3972" s="426"/>
      <c r="U3972" s="426"/>
      <c r="V3972" s="426"/>
      <c r="W3972" s="426"/>
      <c r="X3972" s="427"/>
      <c r="Y3972" s="416" t="e">
        <f t="shared" si="306"/>
        <v>#N/A</v>
      </c>
      <c r="Z3972" s="416" t="e">
        <f t="shared" si="307"/>
        <v>#N/A</v>
      </c>
      <c r="AA3972" s="416" t="str">
        <f t="shared" si="308"/>
        <v/>
      </c>
      <c r="AB3972" s="416" t="e">
        <f t="shared" si="309"/>
        <v>#N/A</v>
      </c>
      <c r="AC3972" s="416" t="e">
        <f t="shared" si="310"/>
        <v>#N/A</v>
      </c>
    </row>
    <row r="3973" ht="22.5" customHeight="1" spans="1:29">
      <c r="A3973" s="421"/>
      <c r="B3973" s="422"/>
      <c r="C3973" s="422"/>
      <c r="D3973" s="421"/>
      <c r="E3973" s="421"/>
      <c r="F3973" s="421"/>
      <c r="G3973" s="421"/>
      <c r="H3973" s="421"/>
      <c r="I3973" s="421"/>
      <c r="J3973" s="421"/>
      <c r="K3973" s="421"/>
      <c r="L3973" s="421"/>
      <c r="M3973" s="421"/>
      <c r="N3973" s="426"/>
      <c r="O3973" s="426"/>
      <c r="P3973" s="427"/>
      <c r="Q3973" s="427"/>
      <c r="R3973" s="426"/>
      <c r="S3973" s="426"/>
      <c r="T3973" s="426"/>
      <c r="U3973" s="426"/>
      <c r="V3973" s="426"/>
      <c r="W3973" s="426"/>
      <c r="X3973" s="427"/>
      <c r="Y3973" s="416" t="e">
        <f t="shared" si="306"/>
        <v>#N/A</v>
      </c>
      <c r="Z3973" s="416" t="e">
        <f t="shared" si="307"/>
        <v>#N/A</v>
      </c>
      <c r="AA3973" s="416" t="str">
        <f t="shared" si="308"/>
        <v/>
      </c>
      <c r="AB3973" s="416" t="e">
        <f t="shared" si="309"/>
        <v>#N/A</v>
      </c>
      <c r="AC3973" s="416" t="e">
        <f t="shared" si="310"/>
        <v>#N/A</v>
      </c>
    </row>
    <row r="3974" ht="22.5" customHeight="1" spans="1:29">
      <c r="A3974" s="421"/>
      <c r="B3974" s="422"/>
      <c r="C3974" s="422"/>
      <c r="D3974" s="421"/>
      <c r="E3974" s="421"/>
      <c r="F3974" s="421"/>
      <c r="G3974" s="421"/>
      <c r="H3974" s="421"/>
      <c r="I3974" s="421"/>
      <c r="J3974" s="421"/>
      <c r="K3974" s="421"/>
      <c r="L3974" s="421"/>
      <c r="M3974" s="421"/>
      <c r="N3974" s="426"/>
      <c r="O3974" s="426"/>
      <c r="P3974" s="427"/>
      <c r="Q3974" s="427"/>
      <c r="R3974" s="426"/>
      <c r="S3974" s="426"/>
      <c r="T3974" s="426"/>
      <c r="U3974" s="426"/>
      <c r="V3974" s="426"/>
      <c r="W3974" s="426"/>
      <c r="X3974" s="427"/>
      <c r="Y3974" s="416" t="e">
        <f t="shared" si="306"/>
        <v>#N/A</v>
      </c>
      <c r="Z3974" s="416" t="e">
        <f t="shared" si="307"/>
        <v>#N/A</v>
      </c>
      <c r="AA3974" s="416" t="str">
        <f t="shared" si="308"/>
        <v/>
      </c>
      <c r="AB3974" s="416" t="e">
        <f t="shared" si="309"/>
        <v>#N/A</v>
      </c>
      <c r="AC3974" s="416" t="e">
        <f t="shared" si="310"/>
        <v>#N/A</v>
      </c>
    </row>
    <row r="3975" ht="22.5" customHeight="1" spans="1:29">
      <c r="A3975" s="421"/>
      <c r="B3975" s="422"/>
      <c r="C3975" s="422"/>
      <c r="D3975" s="421"/>
      <c r="E3975" s="421"/>
      <c r="F3975" s="421"/>
      <c r="G3975" s="421"/>
      <c r="H3975" s="421"/>
      <c r="I3975" s="421"/>
      <c r="J3975" s="421"/>
      <c r="K3975" s="421"/>
      <c r="L3975" s="421"/>
      <c r="M3975" s="421"/>
      <c r="N3975" s="426"/>
      <c r="O3975" s="426"/>
      <c r="P3975" s="427"/>
      <c r="Q3975" s="427"/>
      <c r="R3975" s="426"/>
      <c r="S3975" s="426"/>
      <c r="T3975" s="426"/>
      <c r="U3975" s="426"/>
      <c r="V3975" s="426"/>
      <c r="W3975" s="426"/>
      <c r="X3975" s="427"/>
      <c r="Y3975" s="416" t="e">
        <f t="shared" ref="Y3975:Y4038" si="311">_xlfn.IFS(LEFT(M3975,3)="003","三保支出",LEFT(M3975,3)="004","刚性支出",LEFT(M3975,3)="000","促发展支出")</f>
        <v>#N/A</v>
      </c>
      <c r="Z3975" s="416" t="e">
        <f t="shared" ref="Z3975:Z4038" si="312">_xlfn.IFS(LEFT(E3975,1)="3","项目支出",LEFT(E3975,1)="1","人员类支出",LEFT(E3975,1)="2","运转类支出")</f>
        <v>#N/A</v>
      </c>
      <c r="AA3975" s="416" t="str">
        <f t="shared" ref="AA3975:AA4038" si="313">LEFT(H3975,7)</f>
        <v/>
      </c>
      <c r="AB3975" s="416" t="e">
        <f t="shared" ref="AB3975:AB4038" si="314">_xlfn.IFS(LEFT(M3975,6)="003001","保工资",LEFT(M3975,6)="003002","保运转",LEFT(M3975,6)="003003","保基本民生")</f>
        <v>#N/A</v>
      </c>
      <c r="AC3975" s="416" t="e">
        <f t="shared" ref="AC3975:AC4038" si="315">IF(Z3975="项目支出","否","是")</f>
        <v>#N/A</v>
      </c>
    </row>
    <row r="3976" ht="22.5" customHeight="1" spans="1:29">
      <c r="A3976" s="421"/>
      <c r="B3976" s="422"/>
      <c r="C3976" s="422"/>
      <c r="D3976" s="421"/>
      <c r="E3976" s="421"/>
      <c r="F3976" s="421"/>
      <c r="G3976" s="421"/>
      <c r="H3976" s="421"/>
      <c r="I3976" s="421"/>
      <c r="J3976" s="421"/>
      <c r="K3976" s="421"/>
      <c r="L3976" s="421"/>
      <c r="M3976" s="421"/>
      <c r="N3976" s="426"/>
      <c r="O3976" s="426"/>
      <c r="P3976" s="427"/>
      <c r="Q3976" s="427"/>
      <c r="R3976" s="426"/>
      <c r="S3976" s="426"/>
      <c r="T3976" s="426"/>
      <c r="U3976" s="426"/>
      <c r="V3976" s="426"/>
      <c r="W3976" s="426"/>
      <c r="X3976" s="427"/>
      <c r="Y3976" s="416" t="e">
        <f t="shared" si="311"/>
        <v>#N/A</v>
      </c>
      <c r="Z3976" s="416" t="e">
        <f t="shared" si="312"/>
        <v>#N/A</v>
      </c>
      <c r="AA3976" s="416" t="str">
        <f t="shared" si="313"/>
        <v/>
      </c>
      <c r="AB3976" s="416" t="e">
        <f t="shared" si="314"/>
        <v>#N/A</v>
      </c>
      <c r="AC3976" s="416" t="e">
        <f t="shared" si="315"/>
        <v>#N/A</v>
      </c>
    </row>
    <row r="3977" ht="22.5" customHeight="1" spans="1:29">
      <c r="A3977" s="421"/>
      <c r="B3977" s="422"/>
      <c r="C3977" s="422"/>
      <c r="D3977" s="421"/>
      <c r="E3977" s="421"/>
      <c r="F3977" s="421"/>
      <c r="G3977" s="421"/>
      <c r="H3977" s="421"/>
      <c r="I3977" s="421"/>
      <c r="J3977" s="421"/>
      <c r="K3977" s="421"/>
      <c r="L3977" s="421"/>
      <c r="M3977" s="421"/>
      <c r="N3977" s="426"/>
      <c r="O3977" s="426"/>
      <c r="P3977" s="427"/>
      <c r="Q3977" s="427"/>
      <c r="R3977" s="426"/>
      <c r="S3977" s="426"/>
      <c r="T3977" s="426"/>
      <c r="U3977" s="426"/>
      <c r="V3977" s="426"/>
      <c r="W3977" s="426"/>
      <c r="X3977" s="427"/>
      <c r="Y3977" s="416" t="e">
        <f t="shared" si="311"/>
        <v>#N/A</v>
      </c>
      <c r="Z3977" s="416" t="e">
        <f t="shared" si="312"/>
        <v>#N/A</v>
      </c>
      <c r="AA3977" s="416" t="str">
        <f t="shared" si="313"/>
        <v/>
      </c>
      <c r="AB3977" s="416" t="e">
        <f t="shared" si="314"/>
        <v>#N/A</v>
      </c>
      <c r="AC3977" s="416" t="e">
        <f t="shared" si="315"/>
        <v>#N/A</v>
      </c>
    </row>
    <row r="3978" ht="22.5" customHeight="1" spans="1:29">
      <c r="A3978" s="421"/>
      <c r="B3978" s="422"/>
      <c r="C3978" s="422"/>
      <c r="D3978" s="421"/>
      <c r="E3978" s="421"/>
      <c r="F3978" s="421"/>
      <c r="G3978" s="421"/>
      <c r="H3978" s="421"/>
      <c r="I3978" s="421"/>
      <c r="J3978" s="421"/>
      <c r="K3978" s="421"/>
      <c r="L3978" s="421"/>
      <c r="M3978" s="421"/>
      <c r="N3978" s="426"/>
      <c r="O3978" s="426"/>
      <c r="P3978" s="427"/>
      <c r="Q3978" s="427"/>
      <c r="R3978" s="426"/>
      <c r="S3978" s="426"/>
      <c r="T3978" s="426"/>
      <c r="U3978" s="426"/>
      <c r="V3978" s="426"/>
      <c r="W3978" s="426"/>
      <c r="X3978" s="427"/>
      <c r="Y3978" s="416" t="e">
        <f t="shared" si="311"/>
        <v>#N/A</v>
      </c>
      <c r="Z3978" s="416" t="e">
        <f t="shared" si="312"/>
        <v>#N/A</v>
      </c>
      <c r="AA3978" s="416" t="str">
        <f t="shared" si="313"/>
        <v/>
      </c>
      <c r="AB3978" s="416" t="e">
        <f t="shared" si="314"/>
        <v>#N/A</v>
      </c>
      <c r="AC3978" s="416" t="e">
        <f t="shared" si="315"/>
        <v>#N/A</v>
      </c>
    </row>
    <row r="3979" ht="22.5" customHeight="1" spans="1:29">
      <c r="A3979" s="421"/>
      <c r="B3979" s="422"/>
      <c r="C3979" s="422"/>
      <c r="D3979" s="421"/>
      <c r="E3979" s="421"/>
      <c r="F3979" s="421"/>
      <c r="G3979" s="421"/>
      <c r="H3979" s="421"/>
      <c r="I3979" s="421"/>
      <c r="J3979" s="421"/>
      <c r="K3979" s="421"/>
      <c r="L3979" s="421"/>
      <c r="M3979" s="421"/>
      <c r="N3979" s="426"/>
      <c r="O3979" s="426"/>
      <c r="P3979" s="427"/>
      <c r="Q3979" s="427"/>
      <c r="R3979" s="426"/>
      <c r="S3979" s="426"/>
      <c r="T3979" s="426"/>
      <c r="U3979" s="426"/>
      <c r="V3979" s="426"/>
      <c r="W3979" s="426"/>
      <c r="X3979" s="427"/>
      <c r="Y3979" s="416" t="e">
        <f t="shared" si="311"/>
        <v>#N/A</v>
      </c>
      <c r="Z3979" s="416" t="e">
        <f t="shared" si="312"/>
        <v>#N/A</v>
      </c>
      <c r="AA3979" s="416" t="str">
        <f t="shared" si="313"/>
        <v/>
      </c>
      <c r="AB3979" s="416" t="e">
        <f t="shared" si="314"/>
        <v>#N/A</v>
      </c>
      <c r="AC3979" s="416" t="e">
        <f t="shared" si="315"/>
        <v>#N/A</v>
      </c>
    </row>
    <row r="3980" ht="22.5" customHeight="1" spans="1:29">
      <c r="A3980" s="421"/>
      <c r="B3980" s="422"/>
      <c r="C3980" s="422"/>
      <c r="D3980" s="421"/>
      <c r="E3980" s="421"/>
      <c r="F3980" s="421"/>
      <c r="G3980" s="421"/>
      <c r="H3980" s="421"/>
      <c r="I3980" s="421"/>
      <c r="J3980" s="421"/>
      <c r="K3980" s="421"/>
      <c r="L3980" s="421"/>
      <c r="M3980" s="421"/>
      <c r="N3980" s="426"/>
      <c r="O3980" s="426"/>
      <c r="P3980" s="427"/>
      <c r="Q3980" s="427"/>
      <c r="R3980" s="426"/>
      <c r="S3980" s="426"/>
      <c r="T3980" s="426"/>
      <c r="U3980" s="426"/>
      <c r="V3980" s="426"/>
      <c r="W3980" s="426"/>
      <c r="X3980" s="427"/>
      <c r="Y3980" s="416" t="e">
        <f t="shared" si="311"/>
        <v>#N/A</v>
      </c>
      <c r="Z3980" s="416" t="e">
        <f t="shared" si="312"/>
        <v>#N/A</v>
      </c>
      <c r="AA3980" s="416" t="str">
        <f t="shared" si="313"/>
        <v/>
      </c>
      <c r="AB3980" s="416" t="e">
        <f t="shared" si="314"/>
        <v>#N/A</v>
      </c>
      <c r="AC3980" s="416" t="e">
        <f t="shared" si="315"/>
        <v>#N/A</v>
      </c>
    </row>
    <row r="3981" ht="22.5" customHeight="1" spans="1:29">
      <c r="A3981" s="421"/>
      <c r="B3981" s="422"/>
      <c r="C3981" s="422"/>
      <c r="D3981" s="421"/>
      <c r="E3981" s="421"/>
      <c r="F3981" s="421"/>
      <c r="G3981" s="421"/>
      <c r="H3981" s="421"/>
      <c r="I3981" s="421"/>
      <c r="J3981" s="421"/>
      <c r="K3981" s="421"/>
      <c r="L3981" s="421"/>
      <c r="M3981" s="421"/>
      <c r="N3981" s="426"/>
      <c r="O3981" s="426"/>
      <c r="P3981" s="427"/>
      <c r="Q3981" s="427"/>
      <c r="R3981" s="426"/>
      <c r="S3981" s="426"/>
      <c r="T3981" s="426"/>
      <c r="U3981" s="426"/>
      <c r="V3981" s="426"/>
      <c r="W3981" s="426"/>
      <c r="X3981" s="427"/>
      <c r="Y3981" s="416" t="e">
        <f t="shared" si="311"/>
        <v>#N/A</v>
      </c>
      <c r="Z3981" s="416" t="e">
        <f t="shared" si="312"/>
        <v>#N/A</v>
      </c>
      <c r="AA3981" s="416" t="str">
        <f t="shared" si="313"/>
        <v/>
      </c>
      <c r="AB3981" s="416" t="e">
        <f t="shared" si="314"/>
        <v>#N/A</v>
      </c>
      <c r="AC3981" s="416" t="e">
        <f t="shared" si="315"/>
        <v>#N/A</v>
      </c>
    </row>
    <row r="3982" ht="22.5" customHeight="1" spans="1:29">
      <c r="A3982" s="421"/>
      <c r="B3982" s="422"/>
      <c r="C3982" s="422"/>
      <c r="D3982" s="421"/>
      <c r="E3982" s="421"/>
      <c r="F3982" s="421"/>
      <c r="G3982" s="421"/>
      <c r="H3982" s="421"/>
      <c r="I3982" s="421"/>
      <c r="J3982" s="421"/>
      <c r="K3982" s="421"/>
      <c r="L3982" s="421"/>
      <c r="M3982" s="421"/>
      <c r="N3982" s="426"/>
      <c r="O3982" s="426"/>
      <c r="P3982" s="427"/>
      <c r="Q3982" s="427"/>
      <c r="R3982" s="426"/>
      <c r="S3982" s="426"/>
      <c r="T3982" s="426"/>
      <c r="U3982" s="426"/>
      <c r="V3982" s="426"/>
      <c r="W3982" s="426"/>
      <c r="X3982" s="427"/>
      <c r="Y3982" s="416" t="e">
        <f t="shared" si="311"/>
        <v>#N/A</v>
      </c>
      <c r="Z3982" s="416" t="e">
        <f t="shared" si="312"/>
        <v>#N/A</v>
      </c>
      <c r="AA3982" s="416" t="str">
        <f t="shared" si="313"/>
        <v/>
      </c>
      <c r="AB3982" s="416" t="e">
        <f t="shared" si="314"/>
        <v>#N/A</v>
      </c>
      <c r="AC3982" s="416" t="e">
        <f t="shared" si="315"/>
        <v>#N/A</v>
      </c>
    </row>
    <row r="3983" ht="22.5" customHeight="1" spans="1:29">
      <c r="A3983" s="421"/>
      <c r="B3983" s="422"/>
      <c r="C3983" s="422"/>
      <c r="D3983" s="421"/>
      <c r="E3983" s="421"/>
      <c r="F3983" s="421"/>
      <c r="G3983" s="421"/>
      <c r="H3983" s="421"/>
      <c r="I3983" s="421"/>
      <c r="J3983" s="421"/>
      <c r="K3983" s="421"/>
      <c r="L3983" s="421"/>
      <c r="M3983" s="421"/>
      <c r="N3983" s="426"/>
      <c r="O3983" s="426"/>
      <c r="P3983" s="427"/>
      <c r="Q3983" s="427"/>
      <c r="R3983" s="426"/>
      <c r="S3983" s="426"/>
      <c r="T3983" s="426"/>
      <c r="U3983" s="426"/>
      <c r="V3983" s="426"/>
      <c r="W3983" s="426"/>
      <c r="X3983" s="427"/>
      <c r="Y3983" s="416" t="e">
        <f t="shared" si="311"/>
        <v>#N/A</v>
      </c>
      <c r="Z3983" s="416" t="e">
        <f t="shared" si="312"/>
        <v>#N/A</v>
      </c>
      <c r="AA3983" s="416" t="str">
        <f t="shared" si="313"/>
        <v/>
      </c>
      <c r="AB3983" s="416" t="e">
        <f t="shared" si="314"/>
        <v>#N/A</v>
      </c>
      <c r="AC3983" s="416" t="e">
        <f t="shared" si="315"/>
        <v>#N/A</v>
      </c>
    </row>
    <row r="3984" ht="22.5" customHeight="1" spans="1:29">
      <c r="A3984" s="421"/>
      <c r="B3984" s="422"/>
      <c r="C3984" s="422"/>
      <c r="D3984" s="421"/>
      <c r="E3984" s="421"/>
      <c r="F3984" s="421"/>
      <c r="G3984" s="421"/>
      <c r="H3984" s="421"/>
      <c r="I3984" s="421"/>
      <c r="J3984" s="421"/>
      <c r="K3984" s="421"/>
      <c r="L3984" s="421"/>
      <c r="M3984" s="421"/>
      <c r="N3984" s="426"/>
      <c r="O3984" s="426"/>
      <c r="P3984" s="427"/>
      <c r="Q3984" s="427"/>
      <c r="R3984" s="426"/>
      <c r="S3984" s="426"/>
      <c r="T3984" s="426"/>
      <c r="U3984" s="426"/>
      <c r="V3984" s="426"/>
      <c r="W3984" s="426"/>
      <c r="X3984" s="427"/>
      <c r="Y3984" s="416" t="e">
        <f t="shared" si="311"/>
        <v>#N/A</v>
      </c>
      <c r="Z3984" s="416" t="e">
        <f t="shared" si="312"/>
        <v>#N/A</v>
      </c>
      <c r="AA3984" s="416" t="str">
        <f t="shared" si="313"/>
        <v/>
      </c>
      <c r="AB3984" s="416" t="e">
        <f t="shared" si="314"/>
        <v>#N/A</v>
      </c>
      <c r="AC3984" s="416" t="e">
        <f t="shared" si="315"/>
        <v>#N/A</v>
      </c>
    </row>
    <row r="3985" ht="22.5" customHeight="1" spans="1:29">
      <c r="A3985" s="421"/>
      <c r="B3985" s="422"/>
      <c r="C3985" s="422"/>
      <c r="D3985" s="421"/>
      <c r="E3985" s="421"/>
      <c r="F3985" s="421"/>
      <c r="G3985" s="421"/>
      <c r="H3985" s="421"/>
      <c r="I3985" s="421"/>
      <c r="J3985" s="421"/>
      <c r="K3985" s="421"/>
      <c r="L3985" s="421"/>
      <c r="M3985" s="421"/>
      <c r="N3985" s="426"/>
      <c r="O3985" s="426"/>
      <c r="P3985" s="427"/>
      <c r="Q3985" s="427"/>
      <c r="R3985" s="426"/>
      <c r="S3985" s="426"/>
      <c r="T3985" s="426"/>
      <c r="U3985" s="426"/>
      <c r="V3985" s="426"/>
      <c r="W3985" s="426"/>
      <c r="X3985" s="427"/>
      <c r="Y3985" s="416" t="e">
        <f t="shared" si="311"/>
        <v>#N/A</v>
      </c>
      <c r="Z3985" s="416" t="e">
        <f t="shared" si="312"/>
        <v>#N/A</v>
      </c>
      <c r="AA3985" s="416" t="str">
        <f t="shared" si="313"/>
        <v/>
      </c>
      <c r="AB3985" s="416" t="e">
        <f t="shared" si="314"/>
        <v>#N/A</v>
      </c>
      <c r="AC3985" s="416" t="e">
        <f t="shared" si="315"/>
        <v>#N/A</v>
      </c>
    </row>
    <row r="3986" ht="22.5" customHeight="1" spans="1:29">
      <c r="A3986" s="421"/>
      <c r="B3986" s="422"/>
      <c r="C3986" s="422"/>
      <c r="D3986" s="421"/>
      <c r="E3986" s="421"/>
      <c r="F3986" s="421"/>
      <c r="G3986" s="421"/>
      <c r="H3986" s="421"/>
      <c r="I3986" s="421"/>
      <c r="J3986" s="421"/>
      <c r="K3986" s="421"/>
      <c r="L3986" s="421"/>
      <c r="M3986" s="421"/>
      <c r="N3986" s="426"/>
      <c r="O3986" s="426"/>
      <c r="P3986" s="427"/>
      <c r="Q3986" s="427"/>
      <c r="R3986" s="426"/>
      <c r="S3986" s="426"/>
      <c r="T3986" s="426"/>
      <c r="U3986" s="426"/>
      <c r="V3986" s="426"/>
      <c r="W3986" s="426"/>
      <c r="X3986" s="427"/>
      <c r="Y3986" s="416" t="e">
        <f t="shared" si="311"/>
        <v>#N/A</v>
      </c>
      <c r="Z3986" s="416" t="e">
        <f t="shared" si="312"/>
        <v>#N/A</v>
      </c>
      <c r="AA3986" s="416" t="str">
        <f t="shared" si="313"/>
        <v/>
      </c>
      <c r="AB3986" s="416" t="e">
        <f t="shared" si="314"/>
        <v>#N/A</v>
      </c>
      <c r="AC3986" s="416" t="e">
        <f t="shared" si="315"/>
        <v>#N/A</v>
      </c>
    </row>
    <row r="3987" ht="22.5" customHeight="1" spans="1:29">
      <c r="A3987" s="421"/>
      <c r="B3987" s="422"/>
      <c r="C3987" s="422"/>
      <c r="D3987" s="421"/>
      <c r="E3987" s="421"/>
      <c r="F3987" s="421"/>
      <c r="G3987" s="421"/>
      <c r="H3987" s="421"/>
      <c r="I3987" s="421"/>
      <c r="J3987" s="421"/>
      <c r="K3987" s="421"/>
      <c r="L3987" s="421"/>
      <c r="M3987" s="421"/>
      <c r="N3987" s="426"/>
      <c r="O3987" s="426"/>
      <c r="P3987" s="427"/>
      <c r="Q3987" s="427"/>
      <c r="R3987" s="426"/>
      <c r="S3987" s="426"/>
      <c r="T3987" s="426"/>
      <c r="U3987" s="426"/>
      <c r="V3987" s="426"/>
      <c r="W3987" s="426"/>
      <c r="X3987" s="427"/>
      <c r="Y3987" s="416" t="e">
        <f t="shared" si="311"/>
        <v>#N/A</v>
      </c>
      <c r="Z3987" s="416" t="e">
        <f t="shared" si="312"/>
        <v>#N/A</v>
      </c>
      <c r="AA3987" s="416" t="str">
        <f t="shared" si="313"/>
        <v/>
      </c>
      <c r="AB3987" s="416" t="e">
        <f t="shared" si="314"/>
        <v>#N/A</v>
      </c>
      <c r="AC3987" s="416" t="e">
        <f t="shared" si="315"/>
        <v>#N/A</v>
      </c>
    </row>
    <row r="3988" ht="22.5" customHeight="1" spans="1:29">
      <c r="A3988" s="421"/>
      <c r="B3988" s="422"/>
      <c r="C3988" s="422"/>
      <c r="D3988" s="421"/>
      <c r="E3988" s="421"/>
      <c r="F3988" s="421"/>
      <c r="G3988" s="421"/>
      <c r="H3988" s="421"/>
      <c r="I3988" s="421"/>
      <c r="J3988" s="421"/>
      <c r="K3988" s="421"/>
      <c r="L3988" s="421"/>
      <c r="M3988" s="421"/>
      <c r="N3988" s="426"/>
      <c r="O3988" s="426"/>
      <c r="P3988" s="427"/>
      <c r="Q3988" s="427"/>
      <c r="R3988" s="426"/>
      <c r="S3988" s="426"/>
      <c r="T3988" s="426"/>
      <c r="U3988" s="426"/>
      <c r="V3988" s="426"/>
      <c r="W3988" s="426"/>
      <c r="X3988" s="427"/>
      <c r="Y3988" s="416" t="e">
        <f t="shared" si="311"/>
        <v>#N/A</v>
      </c>
      <c r="Z3988" s="416" t="e">
        <f t="shared" si="312"/>
        <v>#N/A</v>
      </c>
      <c r="AA3988" s="416" t="str">
        <f t="shared" si="313"/>
        <v/>
      </c>
      <c r="AB3988" s="416" t="e">
        <f t="shared" si="314"/>
        <v>#N/A</v>
      </c>
      <c r="AC3988" s="416" t="e">
        <f t="shared" si="315"/>
        <v>#N/A</v>
      </c>
    </row>
    <row r="3989" ht="22.5" customHeight="1" spans="1:29">
      <c r="A3989" s="421"/>
      <c r="B3989" s="422"/>
      <c r="C3989" s="422"/>
      <c r="D3989" s="421"/>
      <c r="E3989" s="421"/>
      <c r="F3989" s="421"/>
      <c r="G3989" s="421"/>
      <c r="H3989" s="421"/>
      <c r="I3989" s="421"/>
      <c r="J3989" s="421"/>
      <c r="K3989" s="421"/>
      <c r="L3989" s="421"/>
      <c r="M3989" s="421"/>
      <c r="N3989" s="426"/>
      <c r="O3989" s="426"/>
      <c r="P3989" s="427"/>
      <c r="Q3989" s="427"/>
      <c r="R3989" s="426"/>
      <c r="S3989" s="426"/>
      <c r="T3989" s="426"/>
      <c r="U3989" s="426"/>
      <c r="V3989" s="426"/>
      <c r="W3989" s="426"/>
      <c r="X3989" s="427"/>
      <c r="Y3989" s="416" t="e">
        <f t="shared" si="311"/>
        <v>#N/A</v>
      </c>
      <c r="Z3989" s="416" t="e">
        <f t="shared" si="312"/>
        <v>#N/A</v>
      </c>
      <c r="AA3989" s="416" t="str">
        <f t="shared" si="313"/>
        <v/>
      </c>
      <c r="AB3989" s="416" t="e">
        <f t="shared" si="314"/>
        <v>#N/A</v>
      </c>
      <c r="AC3989" s="416" t="e">
        <f t="shared" si="315"/>
        <v>#N/A</v>
      </c>
    </row>
    <row r="3990" ht="22.5" customHeight="1" spans="1:29">
      <c r="A3990" s="421"/>
      <c r="B3990" s="422"/>
      <c r="C3990" s="422"/>
      <c r="D3990" s="421"/>
      <c r="E3990" s="421"/>
      <c r="F3990" s="421"/>
      <c r="G3990" s="421"/>
      <c r="H3990" s="421"/>
      <c r="I3990" s="421"/>
      <c r="J3990" s="421"/>
      <c r="K3990" s="421"/>
      <c r="L3990" s="421"/>
      <c r="M3990" s="421"/>
      <c r="N3990" s="426"/>
      <c r="O3990" s="426"/>
      <c r="P3990" s="427"/>
      <c r="Q3990" s="427"/>
      <c r="R3990" s="426"/>
      <c r="S3990" s="426"/>
      <c r="T3990" s="426"/>
      <c r="U3990" s="426"/>
      <c r="V3990" s="426"/>
      <c r="W3990" s="426"/>
      <c r="X3990" s="427"/>
      <c r="Y3990" s="416" t="e">
        <f t="shared" si="311"/>
        <v>#N/A</v>
      </c>
      <c r="Z3990" s="416" t="e">
        <f t="shared" si="312"/>
        <v>#N/A</v>
      </c>
      <c r="AA3990" s="416" t="str">
        <f t="shared" si="313"/>
        <v/>
      </c>
      <c r="AB3990" s="416" t="e">
        <f t="shared" si="314"/>
        <v>#N/A</v>
      </c>
      <c r="AC3990" s="416" t="e">
        <f t="shared" si="315"/>
        <v>#N/A</v>
      </c>
    </row>
    <row r="3991" ht="22.5" customHeight="1" spans="1:29">
      <c r="A3991" s="421"/>
      <c r="B3991" s="422"/>
      <c r="C3991" s="422"/>
      <c r="D3991" s="421"/>
      <c r="E3991" s="421"/>
      <c r="F3991" s="421"/>
      <c r="G3991" s="421"/>
      <c r="H3991" s="421"/>
      <c r="I3991" s="421"/>
      <c r="J3991" s="421"/>
      <c r="K3991" s="421"/>
      <c r="L3991" s="421"/>
      <c r="M3991" s="421"/>
      <c r="N3991" s="426"/>
      <c r="O3991" s="426"/>
      <c r="P3991" s="427"/>
      <c r="Q3991" s="427"/>
      <c r="R3991" s="426"/>
      <c r="S3991" s="426"/>
      <c r="T3991" s="426"/>
      <c r="U3991" s="426"/>
      <c r="V3991" s="426"/>
      <c r="W3991" s="426"/>
      <c r="X3991" s="427"/>
      <c r="Y3991" s="416" t="e">
        <f t="shared" si="311"/>
        <v>#N/A</v>
      </c>
      <c r="Z3991" s="416" t="e">
        <f t="shared" si="312"/>
        <v>#N/A</v>
      </c>
      <c r="AA3991" s="416" t="str">
        <f t="shared" si="313"/>
        <v/>
      </c>
      <c r="AB3991" s="416" t="e">
        <f t="shared" si="314"/>
        <v>#N/A</v>
      </c>
      <c r="AC3991" s="416" t="e">
        <f t="shared" si="315"/>
        <v>#N/A</v>
      </c>
    </row>
    <row r="3992" ht="22.5" customHeight="1" spans="1:29">
      <c r="A3992" s="421"/>
      <c r="B3992" s="422"/>
      <c r="C3992" s="422"/>
      <c r="D3992" s="421"/>
      <c r="E3992" s="421"/>
      <c r="F3992" s="421"/>
      <c r="G3992" s="421"/>
      <c r="H3992" s="421"/>
      <c r="I3992" s="421"/>
      <c r="J3992" s="421"/>
      <c r="K3992" s="421"/>
      <c r="L3992" s="421"/>
      <c r="M3992" s="421"/>
      <c r="N3992" s="426"/>
      <c r="O3992" s="426"/>
      <c r="P3992" s="427"/>
      <c r="Q3992" s="427"/>
      <c r="R3992" s="426"/>
      <c r="S3992" s="426"/>
      <c r="T3992" s="426"/>
      <c r="U3992" s="426"/>
      <c r="V3992" s="426"/>
      <c r="W3992" s="426"/>
      <c r="X3992" s="427"/>
      <c r="Y3992" s="416" t="e">
        <f t="shared" si="311"/>
        <v>#N/A</v>
      </c>
      <c r="Z3992" s="416" t="e">
        <f t="shared" si="312"/>
        <v>#N/A</v>
      </c>
      <c r="AA3992" s="416" t="str">
        <f t="shared" si="313"/>
        <v/>
      </c>
      <c r="AB3992" s="416" t="e">
        <f t="shared" si="314"/>
        <v>#N/A</v>
      </c>
      <c r="AC3992" s="416" t="e">
        <f t="shared" si="315"/>
        <v>#N/A</v>
      </c>
    </row>
    <row r="3993" ht="22.5" customHeight="1" spans="1:29">
      <c r="A3993" s="421"/>
      <c r="B3993" s="422"/>
      <c r="C3993" s="422"/>
      <c r="D3993" s="421"/>
      <c r="E3993" s="421"/>
      <c r="F3993" s="421"/>
      <c r="G3993" s="421"/>
      <c r="H3993" s="421"/>
      <c r="I3993" s="421"/>
      <c r="J3993" s="421"/>
      <c r="K3993" s="421"/>
      <c r="L3993" s="421"/>
      <c r="M3993" s="421"/>
      <c r="N3993" s="426"/>
      <c r="O3993" s="426"/>
      <c r="P3993" s="427"/>
      <c r="Q3993" s="427"/>
      <c r="R3993" s="426"/>
      <c r="S3993" s="426"/>
      <c r="T3993" s="426"/>
      <c r="U3993" s="426"/>
      <c r="V3993" s="426"/>
      <c r="W3993" s="426"/>
      <c r="X3993" s="427"/>
      <c r="Y3993" s="416" t="e">
        <f t="shared" si="311"/>
        <v>#N/A</v>
      </c>
      <c r="Z3993" s="416" t="e">
        <f t="shared" si="312"/>
        <v>#N/A</v>
      </c>
      <c r="AA3993" s="416" t="str">
        <f t="shared" si="313"/>
        <v/>
      </c>
      <c r="AB3993" s="416" t="e">
        <f t="shared" si="314"/>
        <v>#N/A</v>
      </c>
      <c r="AC3993" s="416" t="e">
        <f t="shared" si="315"/>
        <v>#N/A</v>
      </c>
    </row>
    <row r="3994" ht="22.5" customHeight="1" spans="1:29">
      <c r="A3994" s="421"/>
      <c r="B3994" s="422"/>
      <c r="C3994" s="422"/>
      <c r="D3994" s="421"/>
      <c r="E3994" s="421"/>
      <c r="F3994" s="421"/>
      <c r="G3994" s="421"/>
      <c r="H3994" s="421"/>
      <c r="I3994" s="421"/>
      <c r="J3994" s="421"/>
      <c r="K3994" s="421"/>
      <c r="L3994" s="421"/>
      <c r="M3994" s="421"/>
      <c r="N3994" s="426"/>
      <c r="O3994" s="426"/>
      <c r="P3994" s="427"/>
      <c r="Q3994" s="427"/>
      <c r="R3994" s="426"/>
      <c r="S3994" s="426"/>
      <c r="T3994" s="426"/>
      <c r="U3994" s="426"/>
      <c r="V3994" s="426"/>
      <c r="W3994" s="426"/>
      <c r="X3994" s="427"/>
      <c r="Y3994" s="416" t="e">
        <f t="shared" si="311"/>
        <v>#N/A</v>
      </c>
      <c r="Z3994" s="416" t="e">
        <f t="shared" si="312"/>
        <v>#N/A</v>
      </c>
      <c r="AA3994" s="416" t="str">
        <f t="shared" si="313"/>
        <v/>
      </c>
      <c r="AB3994" s="416" t="e">
        <f t="shared" si="314"/>
        <v>#N/A</v>
      </c>
      <c r="AC3994" s="416" t="e">
        <f t="shared" si="315"/>
        <v>#N/A</v>
      </c>
    </row>
    <row r="3995" ht="22.5" customHeight="1" spans="1:29">
      <c r="A3995" s="421"/>
      <c r="B3995" s="422"/>
      <c r="C3995" s="422"/>
      <c r="D3995" s="421"/>
      <c r="E3995" s="421"/>
      <c r="F3995" s="421"/>
      <c r="G3995" s="421"/>
      <c r="H3995" s="421"/>
      <c r="I3995" s="421"/>
      <c r="J3995" s="421"/>
      <c r="K3995" s="421"/>
      <c r="L3995" s="421"/>
      <c r="M3995" s="421"/>
      <c r="N3995" s="426"/>
      <c r="O3995" s="426"/>
      <c r="P3995" s="427"/>
      <c r="Q3995" s="427"/>
      <c r="R3995" s="426"/>
      <c r="S3995" s="426"/>
      <c r="T3995" s="426"/>
      <c r="U3995" s="426"/>
      <c r="V3995" s="426"/>
      <c r="W3995" s="426"/>
      <c r="X3995" s="427"/>
      <c r="Y3995" s="416" t="e">
        <f t="shared" si="311"/>
        <v>#N/A</v>
      </c>
      <c r="Z3995" s="416" t="e">
        <f t="shared" si="312"/>
        <v>#N/A</v>
      </c>
      <c r="AA3995" s="416" t="str">
        <f t="shared" si="313"/>
        <v/>
      </c>
      <c r="AB3995" s="416" t="e">
        <f t="shared" si="314"/>
        <v>#N/A</v>
      </c>
      <c r="AC3995" s="416" t="e">
        <f t="shared" si="315"/>
        <v>#N/A</v>
      </c>
    </row>
    <row r="3996" ht="22.5" customHeight="1" spans="1:29">
      <c r="A3996" s="421"/>
      <c r="B3996" s="422"/>
      <c r="C3996" s="422"/>
      <c r="D3996" s="421"/>
      <c r="E3996" s="421"/>
      <c r="F3996" s="421"/>
      <c r="G3996" s="421"/>
      <c r="H3996" s="421"/>
      <c r="I3996" s="421"/>
      <c r="J3996" s="421"/>
      <c r="K3996" s="421"/>
      <c r="L3996" s="421"/>
      <c r="M3996" s="421"/>
      <c r="N3996" s="426"/>
      <c r="O3996" s="426"/>
      <c r="P3996" s="427"/>
      <c r="Q3996" s="427"/>
      <c r="R3996" s="426"/>
      <c r="S3996" s="426"/>
      <c r="T3996" s="426"/>
      <c r="U3996" s="426"/>
      <c r="V3996" s="426"/>
      <c r="W3996" s="426"/>
      <c r="X3996" s="427"/>
      <c r="Y3996" s="416" t="e">
        <f t="shared" si="311"/>
        <v>#N/A</v>
      </c>
      <c r="Z3996" s="416" t="e">
        <f t="shared" si="312"/>
        <v>#N/A</v>
      </c>
      <c r="AA3996" s="416" t="str">
        <f t="shared" si="313"/>
        <v/>
      </c>
      <c r="AB3996" s="416" t="e">
        <f t="shared" si="314"/>
        <v>#N/A</v>
      </c>
      <c r="AC3996" s="416" t="e">
        <f t="shared" si="315"/>
        <v>#N/A</v>
      </c>
    </row>
    <row r="3997" ht="22.5" customHeight="1" spans="1:29">
      <c r="A3997" s="421"/>
      <c r="B3997" s="422"/>
      <c r="C3997" s="422"/>
      <c r="D3997" s="421"/>
      <c r="E3997" s="421"/>
      <c r="F3997" s="421"/>
      <c r="G3997" s="421"/>
      <c r="H3997" s="421"/>
      <c r="I3997" s="421"/>
      <c r="J3997" s="421"/>
      <c r="K3997" s="421"/>
      <c r="L3997" s="421"/>
      <c r="M3997" s="421"/>
      <c r="N3997" s="426"/>
      <c r="O3997" s="426"/>
      <c r="P3997" s="427"/>
      <c r="Q3997" s="427"/>
      <c r="R3997" s="426"/>
      <c r="S3997" s="426"/>
      <c r="T3997" s="426"/>
      <c r="U3997" s="426"/>
      <c r="V3997" s="426"/>
      <c r="W3997" s="426"/>
      <c r="X3997" s="427"/>
      <c r="Y3997" s="416" t="e">
        <f t="shared" si="311"/>
        <v>#N/A</v>
      </c>
      <c r="Z3997" s="416" t="e">
        <f t="shared" si="312"/>
        <v>#N/A</v>
      </c>
      <c r="AA3997" s="416" t="str">
        <f t="shared" si="313"/>
        <v/>
      </c>
      <c r="AB3997" s="416" t="e">
        <f t="shared" si="314"/>
        <v>#N/A</v>
      </c>
      <c r="AC3997" s="416" t="e">
        <f t="shared" si="315"/>
        <v>#N/A</v>
      </c>
    </row>
    <row r="3998" ht="22.5" customHeight="1" spans="1:29">
      <c r="A3998" s="421"/>
      <c r="B3998" s="422"/>
      <c r="C3998" s="422"/>
      <c r="D3998" s="421"/>
      <c r="E3998" s="421"/>
      <c r="F3998" s="421"/>
      <c r="G3998" s="421"/>
      <c r="H3998" s="421"/>
      <c r="I3998" s="421"/>
      <c r="J3998" s="421"/>
      <c r="K3998" s="421"/>
      <c r="L3998" s="421"/>
      <c r="M3998" s="421"/>
      <c r="N3998" s="426"/>
      <c r="O3998" s="426"/>
      <c r="P3998" s="427"/>
      <c r="Q3998" s="427"/>
      <c r="R3998" s="426"/>
      <c r="S3998" s="426"/>
      <c r="T3998" s="426"/>
      <c r="U3998" s="426"/>
      <c r="V3998" s="426"/>
      <c r="W3998" s="426"/>
      <c r="X3998" s="427"/>
      <c r="Y3998" s="416" t="e">
        <f t="shared" si="311"/>
        <v>#N/A</v>
      </c>
      <c r="Z3998" s="416" t="e">
        <f t="shared" si="312"/>
        <v>#N/A</v>
      </c>
      <c r="AA3998" s="416" t="str">
        <f t="shared" si="313"/>
        <v/>
      </c>
      <c r="AB3998" s="416" t="e">
        <f t="shared" si="314"/>
        <v>#N/A</v>
      </c>
      <c r="AC3998" s="416" t="e">
        <f t="shared" si="315"/>
        <v>#N/A</v>
      </c>
    </row>
    <row r="3999" ht="22.5" customHeight="1" spans="1:29">
      <c r="A3999" s="421"/>
      <c r="B3999" s="422"/>
      <c r="C3999" s="422"/>
      <c r="D3999" s="421"/>
      <c r="E3999" s="421"/>
      <c r="F3999" s="421"/>
      <c r="G3999" s="421"/>
      <c r="H3999" s="421"/>
      <c r="I3999" s="421"/>
      <c r="J3999" s="421"/>
      <c r="K3999" s="421"/>
      <c r="L3999" s="421"/>
      <c r="M3999" s="421"/>
      <c r="N3999" s="426"/>
      <c r="O3999" s="426"/>
      <c r="P3999" s="427"/>
      <c r="Q3999" s="427"/>
      <c r="R3999" s="426"/>
      <c r="S3999" s="426"/>
      <c r="T3999" s="426"/>
      <c r="U3999" s="426"/>
      <c r="V3999" s="426"/>
      <c r="W3999" s="426"/>
      <c r="X3999" s="427"/>
      <c r="Y3999" s="416" t="e">
        <f t="shared" si="311"/>
        <v>#N/A</v>
      </c>
      <c r="Z3999" s="416" t="e">
        <f t="shared" si="312"/>
        <v>#N/A</v>
      </c>
      <c r="AA3999" s="416" t="str">
        <f t="shared" si="313"/>
        <v/>
      </c>
      <c r="AB3999" s="416" t="e">
        <f t="shared" si="314"/>
        <v>#N/A</v>
      </c>
      <c r="AC3999" s="416" t="e">
        <f t="shared" si="315"/>
        <v>#N/A</v>
      </c>
    </row>
    <row r="4000" ht="22.5" customHeight="1" spans="1:29">
      <c r="A4000" s="421"/>
      <c r="B4000" s="422"/>
      <c r="C4000" s="422"/>
      <c r="D4000" s="421"/>
      <c r="E4000" s="421"/>
      <c r="F4000" s="421"/>
      <c r="G4000" s="421"/>
      <c r="H4000" s="421"/>
      <c r="I4000" s="421"/>
      <c r="J4000" s="421"/>
      <c r="K4000" s="421"/>
      <c r="L4000" s="421"/>
      <c r="M4000" s="421"/>
      <c r="N4000" s="426"/>
      <c r="O4000" s="426"/>
      <c r="P4000" s="427"/>
      <c r="Q4000" s="427"/>
      <c r="R4000" s="426"/>
      <c r="S4000" s="426"/>
      <c r="T4000" s="426"/>
      <c r="U4000" s="426"/>
      <c r="V4000" s="426"/>
      <c r="W4000" s="426"/>
      <c r="X4000" s="427"/>
      <c r="Y4000" s="416" t="e">
        <f t="shared" si="311"/>
        <v>#N/A</v>
      </c>
      <c r="Z4000" s="416" t="e">
        <f t="shared" si="312"/>
        <v>#N/A</v>
      </c>
      <c r="AA4000" s="416" t="str">
        <f t="shared" si="313"/>
        <v/>
      </c>
      <c r="AB4000" s="416" t="e">
        <f t="shared" si="314"/>
        <v>#N/A</v>
      </c>
      <c r="AC4000" s="416" t="e">
        <f t="shared" si="315"/>
        <v>#N/A</v>
      </c>
    </row>
    <row r="4001" ht="22.5" customHeight="1" spans="1:29">
      <c r="A4001" s="421"/>
      <c r="B4001" s="422"/>
      <c r="C4001" s="422"/>
      <c r="D4001" s="421"/>
      <c r="E4001" s="421"/>
      <c r="F4001" s="421"/>
      <c r="G4001" s="421"/>
      <c r="H4001" s="421"/>
      <c r="I4001" s="421"/>
      <c r="J4001" s="421"/>
      <c r="K4001" s="421"/>
      <c r="L4001" s="421"/>
      <c r="M4001" s="421"/>
      <c r="N4001" s="426"/>
      <c r="O4001" s="426"/>
      <c r="P4001" s="427"/>
      <c r="Q4001" s="427"/>
      <c r="R4001" s="426"/>
      <c r="S4001" s="426"/>
      <c r="T4001" s="426"/>
      <c r="U4001" s="426"/>
      <c r="V4001" s="426"/>
      <c r="W4001" s="426"/>
      <c r="X4001" s="427"/>
      <c r="Y4001" s="416" t="e">
        <f t="shared" si="311"/>
        <v>#N/A</v>
      </c>
      <c r="Z4001" s="416" t="e">
        <f t="shared" si="312"/>
        <v>#N/A</v>
      </c>
      <c r="AA4001" s="416" t="str">
        <f t="shared" si="313"/>
        <v/>
      </c>
      <c r="AB4001" s="416" t="e">
        <f t="shared" si="314"/>
        <v>#N/A</v>
      </c>
      <c r="AC4001" s="416" t="e">
        <f t="shared" si="315"/>
        <v>#N/A</v>
      </c>
    </row>
    <row r="4002" ht="22.5" customHeight="1" spans="1:29">
      <c r="A4002" s="421"/>
      <c r="B4002" s="422"/>
      <c r="C4002" s="422"/>
      <c r="D4002" s="421"/>
      <c r="E4002" s="421"/>
      <c r="F4002" s="421"/>
      <c r="G4002" s="421"/>
      <c r="H4002" s="421"/>
      <c r="I4002" s="421"/>
      <c r="J4002" s="421"/>
      <c r="K4002" s="421"/>
      <c r="L4002" s="421"/>
      <c r="M4002" s="421"/>
      <c r="N4002" s="426"/>
      <c r="O4002" s="426"/>
      <c r="P4002" s="427"/>
      <c r="Q4002" s="427"/>
      <c r="R4002" s="426"/>
      <c r="S4002" s="426"/>
      <c r="T4002" s="426"/>
      <c r="U4002" s="426"/>
      <c r="V4002" s="426"/>
      <c r="W4002" s="426"/>
      <c r="X4002" s="427"/>
      <c r="Y4002" s="416" t="e">
        <f t="shared" si="311"/>
        <v>#N/A</v>
      </c>
      <c r="Z4002" s="416" t="e">
        <f t="shared" si="312"/>
        <v>#N/A</v>
      </c>
      <c r="AA4002" s="416" t="str">
        <f t="shared" si="313"/>
        <v/>
      </c>
      <c r="AB4002" s="416" t="e">
        <f t="shared" si="314"/>
        <v>#N/A</v>
      </c>
      <c r="AC4002" s="416" t="e">
        <f t="shared" si="315"/>
        <v>#N/A</v>
      </c>
    </row>
    <row r="4003" ht="22.5" customHeight="1" spans="1:29">
      <c r="A4003" s="421"/>
      <c r="B4003" s="422"/>
      <c r="C4003" s="422"/>
      <c r="D4003" s="421"/>
      <c r="E4003" s="421"/>
      <c r="F4003" s="421"/>
      <c r="G4003" s="421"/>
      <c r="H4003" s="421"/>
      <c r="I4003" s="421"/>
      <c r="J4003" s="421"/>
      <c r="K4003" s="421"/>
      <c r="L4003" s="421"/>
      <c r="M4003" s="421"/>
      <c r="N4003" s="426"/>
      <c r="O4003" s="426"/>
      <c r="P4003" s="427"/>
      <c r="Q4003" s="427"/>
      <c r="R4003" s="426"/>
      <c r="S4003" s="426"/>
      <c r="T4003" s="426"/>
      <c r="U4003" s="426"/>
      <c r="V4003" s="426"/>
      <c r="W4003" s="426"/>
      <c r="X4003" s="427"/>
      <c r="Y4003" s="416" t="e">
        <f t="shared" si="311"/>
        <v>#N/A</v>
      </c>
      <c r="Z4003" s="416" t="e">
        <f t="shared" si="312"/>
        <v>#N/A</v>
      </c>
      <c r="AA4003" s="416" t="str">
        <f t="shared" si="313"/>
        <v/>
      </c>
      <c r="AB4003" s="416" t="e">
        <f t="shared" si="314"/>
        <v>#N/A</v>
      </c>
      <c r="AC4003" s="416" t="e">
        <f t="shared" si="315"/>
        <v>#N/A</v>
      </c>
    </row>
    <row r="4004" ht="22.5" customHeight="1" spans="1:29">
      <c r="A4004" s="421"/>
      <c r="B4004" s="422"/>
      <c r="C4004" s="422"/>
      <c r="D4004" s="421"/>
      <c r="E4004" s="421"/>
      <c r="F4004" s="421"/>
      <c r="G4004" s="421"/>
      <c r="H4004" s="421"/>
      <c r="I4004" s="421"/>
      <c r="J4004" s="421"/>
      <c r="K4004" s="421"/>
      <c r="L4004" s="421"/>
      <c r="M4004" s="421"/>
      <c r="N4004" s="426"/>
      <c r="O4004" s="426"/>
      <c r="P4004" s="427"/>
      <c r="Q4004" s="427"/>
      <c r="R4004" s="426"/>
      <c r="S4004" s="426"/>
      <c r="T4004" s="426"/>
      <c r="U4004" s="426"/>
      <c r="V4004" s="426"/>
      <c r="W4004" s="426"/>
      <c r="X4004" s="427"/>
      <c r="Y4004" s="416" t="e">
        <f t="shared" si="311"/>
        <v>#N/A</v>
      </c>
      <c r="Z4004" s="416" t="e">
        <f t="shared" si="312"/>
        <v>#N/A</v>
      </c>
      <c r="AA4004" s="416" t="str">
        <f t="shared" si="313"/>
        <v/>
      </c>
      <c r="AB4004" s="416" t="e">
        <f t="shared" si="314"/>
        <v>#N/A</v>
      </c>
      <c r="AC4004" s="416" t="e">
        <f t="shared" si="315"/>
        <v>#N/A</v>
      </c>
    </row>
    <row r="4005" ht="22.5" customHeight="1" spans="1:29">
      <c r="A4005" s="421"/>
      <c r="B4005" s="422"/>
      <c r="C4005" s="422"/>
      <c r="D4005" s="421"/>
      <c r="E4005" s="421"/>
      <c r="F4005" s="421"/>
      <c r="G4005" s="421"/>
      <c r="H4005" s="421"/>
      <c r="I4005" s="421"/>
      <c r="J4005" s="421"/>
      <c r="K4005" s="421"/>
      <c r="L4005" s="421"/>
      <c r="M4005" s="421"/>
      <c r="N4005" s="426"/>
      <c r="O4005" s="426"/>
      <c r="P4005" s="427"/>
      <c r="Q4005" s="427"/>
      <c r="R4005" s="426"/>
      <c r="S4005" s="426"/>
      <c r="T4005" s="426"/>
      <c r="U4005" s="426"/>
      <c r="V4005" s="426"/>
      <c r="W4005" s="426"/>
      <c r="X4005" s="427"/>
      <c r="Y4005" s="416" t="e">
        <f t="shared" si="311"/>
        <v>#N/A</v>
      </c>
      <c r="Z4005" s="416" t="e">
        <f t="shared" si="312"/>
        <v>#N/A</v>
      </c>
      <c r="AA4005" s="416" t="str">
        <f t="shared" si="313"/>
        <v/>
      </c>
      <c r="AB4005" s="416" t="e">
        <f t="shared" si="314"/>
        <v>#N/A</v>
      </c>
      <c r="AC4005" s="416" t="e">
        <f t="shared" si="315"/>
        <v>#N/A</v>
      </c>
    </row>
    <row r="4006" ht="22.5" customHeight="1" spans="1:29">
      <c r="A4006" s="421"/>
      <c r="B4006" s="422"/>
      <c r="C4006" s="422"/>
      <c r="D4006" s="421"/>
      <c r="E4006" s="421"/>
      <c r="F4006" s="421"/>
      <c r="G4006" s="421"/>
      <c r="H4006" s="421"/>
      <c r="I4006" s="421"/>
      <c r="J4006" s="421"/>
      <c r="K4006" s="421"/>
      <c r="L4006" s="421"/>
      <c r="M4006" s="421"/>
      <c r="N4006" s="426"/>
      <c r="O4006" s="426"/>
      <c r="P4006" s="427"/>
      <c r="Q4006" s="427"/>
      <c r="R4006" s="426"/>
      <c r="S4006" s="426"/>
      <c r="T4006" s="426"/>
      <c r="U4006" s="426"/>
      <c r="V4006" s="426"/>
      <c r="W4006" s="426"/>
      <c r="X4006" s="427"/>
      <c r="Y4006" s="416" t="e">
        <f t="shared" si="311"/>
        <v>#N/A</v>
      </c>
      <c r="Z4006" s="416" t="e">
        <f t="shared" si="312"/>
        <v>#N/A</v>
      </c>
      <c r="AA4006" s="416" t="str">
        <f t="shared" si="313"/>
        <v/>
      </c>
      <c r="AB4006" s="416" t="e">
        <f t="shared" si="314"/>
        <v>#N/A</v>
      </c>
      <c r="AC4006" s="416" t="e">
        <f t="shared" si="315"/>
        <v>#N/A</v>
      </c>
    </row>
    <row r="4007" ht="22.5" customHeight="1" spans="1:29">
      <c r="A4007" s="421"/>
      <c r="B4007" s="422"/>
      <c r="C4007" s="422"/>
      <c r="D4007" s="421"/>
      <c r="E4007" s="421"/>
      <c r="F4007" s="421"/>
      <c r="G4007" s="421"/>
      <c r="H4007" s="421"/>
      <c r="I4007" s="421"/>
      <c r="J4007" s="421"/>
      <c r="K4007" s="421"/>
      <c r="L4007" s="421"/>
      <c r="M4007" s="421"/>
      <c r="N4007" s="426"/>
      <c r="O4007" s="426"/>
      <c r="P4007" s="427"/>
      <c r="Q4007" s="427"/>
      <c r="R4007" s="426"/>
      <c r="S4007" s="426"/>
      <c r="T4007" s="426"/>
      <c r="U4007" s="426"/>
      <c r="V4007" s="426"/>
      <c r="W4007" s="426"/>
      <c r="X4007" s="427"/>
      <c r="Y4007" s="416" t="e">
        <f t="shared" si="311"/>
        <v>#N/A</v>
      </c>
      <c r="Z4007" s="416" t="e">
        <f t="shared" si="312"/>
        <v>#N/A</v>
      </c>
      <c r="AA4007" s="416" t="str">
        <f t="shared" si="313"/>
        <v/>
      </c>
      <c r="AB4007" s="416" t="e">
        <f t="shared" si="314"/>
        <v>#N/A</v>
      </c>
      <c r="AC4007" s="416" t="e">
        <f t="shared" si="315"/>
        <v>#N/A</v>
      </c>
    </row>
    <row r="4008" ht="22.5" customHeight="1" spans="1:29">
      <c r="A4008" s="421"/>
      <c r="B4008" s="422"/>
      <c r="C4008" s="422"/>
      <c r="D4008" s="421"/>
      <c r="E4008" s="421"/>
      <c r="F4008" s="421"/>
      <c r="G4008" s="421"/>
      <c r="H4008" s="421"/>
      <c r="I4008" s="421"/>
      <c r="J4008" s="421"/>
      <c r="K4008" s="421"/>
      <c r="L4008" s="421"/>
      <c r="M4008" s="421"/>
      <c r="N4008" s="426"/>
      <c r="O4008" s="426"/>
      <c r="P4008" s="427"/>
      <c r="Q4008" s="427"/>
      <c r="R4008" s="426"/>
      <c r="S4008" s="426"/>
      <c r="T4008" s="426"/>
      <c r="U4008" s="426"/>
      <c r="V4008" s="426"/>
      <c r="W4008" s="426"/>
      <c r="X4008" s="427"/>
      <c r="Y4008" s="416" t="e">
        <f t="shared" si="311"/>
        <v>#N/A</v>
      </c>
      <c r="Z4008" s="416" t="e">
        <f t="shared" si="312"/>
        <v>#N/A</v>
      </c>
      <c r="AA4008" s="416" t="str">
        <f t="shared" si="313"/>
        <v/>
      </c>
      <c r="AB4008" s="416" t="e">
        <f t="shared" si="314"/>
        <v>#N/A</v>
      </c>
      <c r="AC4008" s="416" t="e">
        <f t="shared" si="315"/>
        <v>#N/A</v>
      </c>
    </row>
    <row r="4009" ht="22.5" customHeight="1" spans="1:29">
      <c r="A4009" s="421"/>
      <c r="B4009" s="422"/>
      <c r="C4009" s="422"/>
      <c r="D4009" s="421"/>
      <c r="E4009" s="421"/>
      <c r="F4009" s="421"/>
      <c r="G4009" s="421"/>
      <c r="H4009" s="421"/>
      <c r="I4009" s="421"/>
      <c r="J4009" s="421"/>
      <c r="K4009" s="421"/>
      <c r="L4009" s="421"/>
      <c r="M4009" s="421"/>
      <c r="N4009" s="426"/>
      <c r="O4009" s="426"/>
      <c r="P4009" s="427"/>
      <c r="Q4009" s="427"/>
      <c r="R4009" s="426"/>
      <c r="S4009" s="426"/>
      <c r="T4009" s="426"/>
      <c r="U4009" s="426"/>
      <c r="V4009" s="426"/>
      <c r="W4009" s="426"/>
      <c r="X4009" s="427"/>
      <c r="Y4009" s="416" t="e">
        <f t="shared" si="311"/>
        <v>#N/A</v>
      </c>
      <c r="Z4009" s="416" t="e">
        <f t="shared" si="312"/>
        <v>#N/A</v>
      </c>
      <c r="AA4009" s="416" t="str">
        <f t="shared" si="313"/>
        <v/>
      </c>
      <c r="AB4009" s="416" t="e">
        <f t="shared" si="314"/>
        <v>#N/A</v>
      </c>
      <c r="AC4009" s="416" t="e">
        <f t="shared" si="315"/>
        <v>#N/A</v>
      </c>
    </row>
    <row r="4010" ht="22.5" customHeight="1" spans="1:29">
      <c r="A4010" s="421"/>
      <c r="B4010" s="422"/>
      <c r="C4010" s="422"/>
      <c r="D4010" s="421"/>
      <c r="E4010" s="421"/>
      <c r="F4010" s="421"/>
      <c r="G4010" s="421"/>
      <c r="H4010" s="421"/>
      <c r="I4010" s="421"/>
      <c r="J4010" s="421"/>
      <c r="K4010" s="421"/>
      <c r="L4010" s="421"/>
      <c r="M4010" s="421"/>
      <c r="N4010" s="426"/>
      <c r="O4010" s="426"/>
      <c r="P4010" s="427"/>
      <c r="Q4010" s="427"/>
      <c r="R4010" s="426"/>
      <c r="S4010" s="426"/>
      <c r="T4010" s="426"/>
      <c r="U4010" s="426"/>
      <c r="V4010" s="426"/>
      <c r="W4010" s="426"/>
      <c r="X4010" s="427"/>
      <c r="Y4010" s="416" t="e">
        <f t="shared" si="311"/>
        <v>#N/A</v>
      </c>
      <c r="Z4010" s="416" t="e">
        <f t="shared" si="312"/>
        <v>#N/A</v>
      </c>
      <c r="AA4010" s="416" t="str">
        <f t="shared" si="313"/>
        <v/>
      </c>
      <c r="AB4010" s="416" t="e">
        <f t="shared" si="314"/>
        <v>#N/A</v>
      </c>
      <c r="AC4010" s="416" t="e">
        <f t="shared" si="315"/>
        <v>#N/A</v>
      </c>
    </row>
    <row r="4011" ht="22.5" customHeight="1" spans="1:29">
      <c r="A4011" s="421"/>
      <c r="B4011" s="422"/>
      <c r="C4011" s="422"/>
      <c r="D4011" s="421"/>
      <c r="E4011" s="421"/>
      <c r="F4011" s="421"/>
      <c r="G4011" s="421"/>
      <c r="H4011" s="421"/>
      <c r="I4011" s="421"/>
      <c r="J4011" s="421"/>
      <c r="K4011" s="421"/>
      <c r="L4011" s="421"/>
      <c r="M4011" s="421"/>
      <c r="N4011" s="426"/>
      <c r="O4011" s="426"/>
      <c r="P4011" s="427"/>
      <c r="Q4011" s="427"/>
      <c r="R4011" s="426"/>
      <c r="S4011" s="426"/>
      <c r="T4011" s="426"/>
      <c r="U4011" s="426"/>
      <c r="V4011" s="426"/>
      <c r="W4011" s="426"/>
      <c r="X4011" s="427"/>
      <c r="Y4011" s="416" t="e">
        <f t="shared" si="311"/>
        <v>#N/A</v>
      </c>
      <c r="Z4011" s="416" t="e">
        <f t="shared" si="312"/>
        <v>#N/A</v>
      </c>
      <c r="AA4011" s="416" t="str">
        <f t="shared" si="313"/>
        <v/>
      </c>
      <c r="AB4011" s="416" t="e">
        <f t="shared" si="314"/>
        <v>#N/A</v>
      </c>
      <c r="AC4011" s="416" t="e">
        <f t="shared" si="315"/>
        <v>#N/A</v>
      </c>
    </row>
    <row r="4012" ht="22.5" customHeight="1" spans="1:29">
      <c r="A4012" s="421"/>
      <c r="B4012" s="422"/>
      <c r="C4012" s="422"/>
      <c r="D4012" s="421"/>
      <c r="E4012" s="421"/>
      <c r="F4012" s="421"/>
      <c r="G4012" s="421"/>
      <c r="H4012" s="421"/>
      <c r="I4012" s="421"/>
      <c r="J4012" s="421"/>
      <c r="K4012" s="421"/>
      <c r="L4012" s="421"/>
      <c r="M4012" s="421"/>
      <c r="N4012" s="426"/>
      <c r="O4012" s="426"/>
      <c r="P4012" s="427"/>
      <c r="Q4012" s="427"/>
      <c r="R4012" s="426"/>
      <c r="S4012" s="426"/>
      <c r="T4012" s="426"/>
      <c r="U4012" s="426"/>
      <c r="V4012" s="426"/>
      <c r="W4012" s="426"/>
      <c r="X4012" s="427"/>
      <c r="Y4012" s="416" t="e">
        <f t="shared" si="311"/>
        <v>#N/A</v>
      </c>
      <c r="Z4012" s="416" t="e">
        <f t="shared" si="312"/>
        <v>#N/A</v>
      </c>
      <c r="AA4012" s="416" t="str">
        <f t="shared" si="313"/>
        <v/>
      </c>
      <c r="AB4012" s="416" t="e">
        <f t="shared" si="314"/>
        <v>#N/A</v>
      </c>
      <c r="AC4012" s="416" t="e">
        <f t="shared" si="315"/>
        <v>#N/A</v>
      </c>
    </row>
    <row r="4013" ht="22.5" customHeight="1" spans="1:29">
      <c r="A4013" s="421"/>
      <c r="B4013" s="422"/>
      <c r="C4013" s="422"/>
      <c r="D4013" s="421"/>
      <c r="E4013" s="421"/>
      <c r="F4013" s="421"/>
      <c r="G4013" s="421"/>
      <c r="H4013" s="421"/>
      <c r="I4013" s="421"/>
      <c r="J4013" s="421"/>
      <c r="K4013" s="421"/>
      <c r="L4013" s="421"/>
      <c r="M4013" s="421"/>
      <c r="N4013" s="426"/>
      <c r="O4013" s="426"/>
      <c r="P4013" s="427"/>
      <c r="Q4013" s="427"/>
      <c r="R4013" s="426"/>
      <c r="S4013" s="426"/>
      <c r="T4013" s="426"/>
      <c r="U4013" s="426"/>
      <c r="V4013" s="426"/>
      <c r="W4013" s="426"/>
      <c r="X4013" s="427"/>
      <c r="Y4013" s="416" t="e">
        <f t="shared" si="311"/>
        <v>#N/A</v>
      </c>
      <c r="Z4013" s="416" t="e">
        <f t="shared" si="312"/>
        <v>#N/A</v>
      </c>
      <c r="AA4013" s="416" t="str">
        <f t="shared" si="313"/>
        <v/>
      </c>
      <c r="AB4013" s="416" t="e">
        <f t="shared" si="314"/>
        <v>#N/A</v>
      </c>
      <c r="AC4013" s="416" t="e">
        <f t="shared" si="315"/>
        <v>#N/A</v>
      </c>
    </row>
    <row r="4014" ht="22.5" customHeight="1" spans="1:29">
      <c r="A4014" s="421"/>
      <c r="B4014" s="422"/>
      <c r="C4014" s="422"/>
      <c r="D4014" s="421"/>
      <c r="E4014" s="421"/>
      <c r="F4014" s="421"/>
      <c r="G4014" s="421"/>
      <c r="H4014" s="421"/>
      <c r="I4014" s="421"/>
      <c r="J4014" s="421"/>
      <c r="K4014" s="421"/>
      <c r="L4014" s="421"/>
      <c r="M4014" s="421"/>
      <c r="N4014" s="426"/>
      <c r="O4014" s="426"/>
      <c r="P4014" s="427"/>
      <c r="Q4014" s="427"/>
      <c r="R4014" s="426"/>
      <c r="S4014" s="426"/>
      <c r="T4014" s="426"/>
      <c r="U4014" s="426"/>
      <c r="V4014" s="426"/>
      <c r="W4014" s="426"/>
      <c r="X4014" s="427"/>
      <c r="Y4014" s="416" t="e">
        <f t="shared" si="311"/>
        <v>#N/A</v>
      </c>
      <c r="Z4014" s="416" t="e">
        <f t="shared" si="312"/>
        <v>#N/A</v>
      </c>
      <c r="AA4014" s="416" t="str">
        <f t="shared" si="313"/>
        <v/>
      </c>
      <c r="AB4014" s="416" t="e">
        <f t="shared" si="314"/>
        <v>#N/A</v>
      </c>
      <c r="AC4014" s="416" t="e">
        <f t="shared" si="315"/>
        <v>#N/A</v>
      </c>
    </row>
    <row r="4015" ht="22.5" customHeight="1" spans="1:29">
      <c r="A4015" s="421"/>
      <c r="B4015" s="422"/>
      <c r="C4015" s="422"/>
      <c r="D4015" s="421"/>
      <c r="E4015" s="421"/>
      <c r="F4015" s="421"/>
      <c r="G4015" s="421"/>
      <c r="H4015" s="421"/>
      <c r="I4015" s="421"/>
      <c r="J4015" s="421"/>
      <c r="K4015" s="421"/>
      <c r="L4015" s="421"/>
      <c r="M4015" s="421"/>
      <c r="N4015" s="426"/>
      <c r="O4015" s="426"/>
      <c r="P4015" s="427"/>
      <c r="Q4015" s="427"/>
      <c r="R4015" s="426"/>
      <c r="S4015" s="426"/>
      <c r="T4015" s="426"/>
      <c r="U4015" s="426"/>
      <c r="V4015" s="426"/>
      <c r="W4015" s="426"/>
      <c r="X4015" s="427"/>
      <c r="Y4015" s="416" t="e">
        <f t="shared" si="311"/>
        <v>#N/A</v>
      </c>
      <c r="Z4015" s="416" t="e">
        <f t="shared" si="312"/>
        <v>#N/A</v>
      </c>
      <c r="AA4015" s="416" t="str">
        <f t="shared" si="313"/>
        <v/>
      </c>
      <c r="AB4015" s="416" t="e">
        <f t="shared" si="314"/>
        <v>#N/A</v>
      </c>
      <c r="AC4015" s="416" t="e">
        <f t="shared" si="315"/>
        <v>#N/A</v>
      </c>
    </row>
    <row r="4016" ht="22.5" customHeight="1" spans="1:29">
      <c r="A4016" s="421"/>
      <c r="B4016" s="422"/>
      <c r="C4016" s="422"/>
      <c r="D4016" s="421"/>
      <c r="E4016" s="421"/>
      <c r="F4016" s="421"/>
      <c r="G4016" s="421"/>
      <c r="H4016" s="421"/>
      <c r="I4016" s="421"/>
      <c r="J4016" s="421"/>
      <c r="K4016" s="421"/>
      <c r="L4016" s="421"/>
      <c r="M4016" s="421"/>
      <c r="N4016" s="426"/>
      <c r="O4016" s="426"/>
      <c r="P4016" s="427"/>
      <c r="Q4016" s="427"/>
      <c r="R4016" s="426"/>
      <c r="S4016" s="426"/>
      <c r="T4016" s="426"/>
      <c r="U4016" s="426"/>
      <c r="V4016" s="426"/>
      <c r="W4016" s="426"/>
      <c r="X4016" s="427"/>
      <c r="Y4016" s="416" t="e">
        <f t="shared" si="311"/>
        <v>#N/A</v>
      </c>
      <c r="Z4016" s="416" t="e">
        <f t="shared" si="312"/>
        <v>#N/A</v>
      </c>
      <c r="AA4016" s="416" t="str">
        <f t="shared" si="313"/>
        <v/>
      </c>
      <c r="AB4016" s="416" t="e">
        <f t="shared" si="314"/>
        <v>#N/A</v>
      </c>
      <c r="AC4016" s="416" t="e">
        <f t="shared" si="315"/>
        <v>#N/A</v>
      </c>
    </row>
    <row r="4017" ht="22.5" customHeight="1" spans="1:29">
      <c r="A4017" s="421"/>
      <c r="B4017" s="422"/>
      <c r="C4017" s="422"/>
      <c r="D4017" s="421"/>
      <c r="E4017" s="421"/>
      <c r="F4017" s="421"/>
      <c r="G4017" s="421"/>
      <c r="H4017" s="421"/>
      <c r="I4017" s="421"/>
      <c r="J4017" s="421"/>
      <c r="K4017" s="421"/>
      <c r="L4017" s="421"/>
      <c r="M4017" s="421"/>
      <c r="N4017" s="426"/>
      <c r="O4017" s="426"/>
      <c r="P4017" s="427"/>
      <c r="Q4017" s="427"/>
      <c r="R4017" s="426"/>
      <c r="S4017" s="426"/>
      <c r="T4017" s="426"/>
      <c r="U4017" s="426"/>
      <c r="V4017" s="426"/>
      <c r="W4017" s="426"/>
      <c r="X4017" s="427"/>
      <c r="Y4017" s="416" t="e">
        <f t="shared" si="311"/>
        <v>#N/A</v>
      </c>
      <c r="Z4017" s="416" t="e">
        <f t="shared" si="312"/>
        <v>#N/A</v>
      </c>
      <c r="AA4017" s="416" t="str">
        <f t="shared" si="313"/>
        <v/>
      </c>
      <c r="AB4017" s="416" t="e">
        <f t="shared" si="314"/>
        <v>#N/A</v>
      </c>
      <c r="AC4017" s="416" t="e">
        <f t="shared" si="315"/>
        <v>#N/A</v>
      </c>
    </row>
    <row r="4018" ht="22.5" customHeight="1" spans="1:29">
      <c r="A4018" s="421"/>
      <c r="B4018" s="422"/>
      <c r="C4018" s="422"/>
      <c r="D4018" s="421"/>
      <c r="E4018" s="421"/>
      <c r="F4018" s="421"/>
      <c r="G4018" s="421"/>
      <c r="H4018" s="421"/>
      <c r="I4018" s="421"/>
      <c r="J4018" s="421"/>
      <c r="K4018" s="421"/>
      <c r="L4018" s="421"/>
      <c r="M4018" s="421"/>
      <c r="N4018" s="426"/>
      <c r="O4018" s="426"/>
      <c r="P4018" s="427"/>
      <c r="Q4018" s="427"/>
      <c r="R4018" s="426"/>
      <c r="S4018" s="426"/>
      <c r="T4018" s="426"/>
      <c r="U4018" s="426"/>
      <c r="V4018" s="426"/>
      <c r="W4018" s="426"/>
      <c r="X4018" s="427"/>
      <c r="Y4018" s="416" t="e">
        <f t="shared" si="311"/>
        <v>#N/A</v>
      </c>
      <c r="Z4018" s="416" t="e">
        <f t="shared" si="312"/>
        <v>#N/A</v>
      </c>
      <c r="AA4018" s="416" t="str">
        <f t="shared" si="313"/>
        <v/>
      </c>
      <c r="AB4018" s="416" t="e">
        <f t="shared" si="314"/>
        <v>#N/A</v>
      </c>
      <c r="AC4018" s="416" t="e">
        <f t="shared" si="315"/>
        <v>#N/A</v>
      </c>
    </row>
    <row r="4019" ht="22.5" customHeight="1" spans="1:29">
      <c r="A4019" s="421"/>
      <c r="B4019" s="422"/>
      <c r="C4019" s="422"/>
      <c r="D4019" s="421"/>
      <c r="E4019" s="421"/>
      <c r="F4019" s="421"/>
      <c r="G4019" s="421"/>
      <c r="H4019" s="421"/>
      <c r="I4019" s="421"/>
      <c r="J4019" s="421"/>
      <c r="K4019" s="421"/>
      <c r="L4019" s="421"/>
      <c r="M4019" s="421"/>
      <c r="N4019" s="426"/>
      <c r="O4019" s="426"/>
      <c r="P4019" s="427"/>
      <c r="Q4019" s="427"/>
      <c r="R4019" s="426"/>
      <c r="S4019" s="426"/>
      <c r="T4019" s="426"/>
      <c r="U4019" s="426"/>
      <c r="V4019" s="426"/>
      <c r="W4019" s="426"/>
      <c r="X4019" s="427"/>
      <c r="Y4019" s="416" t="e">
        <f t="shared" si="311"/>
        <v>#N/A</v>
      </c>
      <c r="Z4019" s="416" t="e">
        <f t="shared" si="312"/>
        <v>#N/A</v>
      </c>
      <c r="AA4019" s="416" t="str">
        <f t="shared" si="313"/>
        <v/>
      </c>
      <c r="AB4019" s="416" t="e">
        <f t="shared" si="314"/>
        <v>#N/A</v>
      </c>
      <c r="AC4019" s="416" t="e">
        <f t="shared" si="315"/>
        <v>#N/A</v>
      </c>
    </row>
    <row r="4020" ht="22.5" customHeight="1" spans="1:29">
      <c r="A4020" s="421"/>
      <c r="B4020" s="422"/>
      <c r="C4020" s="422"/>
      <c r="D4020" s="421"/>
      <c r="E4020" s="421"/>
      <c r="F4020" s="421"/>
      <c r="G4020" s="421"/>
      <c r="H4020" s="421"/>
      <c r="I4020" s="421"/>
      <c r="J4020" s="421"/>
      <c r="K4020" s="421"/>
      <c r="L4020" s="421"/>
      <c r="M4020" s="421"/>
      <c r="N4020" s="426"/>
      <c r="O4020" s="426"/>
      <c r="P4020" s="427"/>
      <c r="Q4020" s="427"/>
      <c r="R4020" s="426"/>
      <c r="S4020" s="426"/>
      <c r="T4020" s="426"/>
      <c r="U4020" s="426"/>
      <c r="V4020" s="426"/>
      <c r="W4020" s="426"/>
      <c r="X4020" s="427"/>
      <c r="Y4020" s="416" t="e">
        <f t="shared" si="311"/>
        <v>#N/A</v>
      </c>
      <c r="Z4020" s="416" t="e">
        <f t="shared" si="312"/>
        <v>#N/A</v>
      </c>
      <c r="AA4020" s="416" t="str">
        <f t="shared" si="313"/>
        <v/>
      </c>
      <c r="AB4020" s="416" t="e">
        <f t="shared" si="314"/>
        <v>#N/A</v>
      </c>
      <c r="AC4020" s="416" t="e">
        <f t="shared" si="315"/>
        <v>#N/A</v>
      </c>
    </row>
    <row r="4021" ht="22.5" customHeight="1" spans="1:29">
      <c r="A4021" s="421"/>
      <c r="B4021" s="422"/>
      <c r="C4021" s="422"/>
      <c r="D4021" s="421"/>
      <c r="E4021" s="421"/>
      <c r="F4021" s="421"/>
      <c r="G4021" s="421"/>
      <c r="H4021" s="421"/>
      <c r="I4021" s="421"/>
      <c r="J4021" s="421"/>
      <c r="K4021" s="421"/>
      <c r="L4021" s="421"/>
      <c r="M4021" s="421"/>
      <c r="N4021" s="426"/>
      <c r="O4021" s="426"/>
      <c r="P4021" s="427"/>
      <c r="Q4021" s="427"/>
      <c r="R4021" s="426"/>
      <c r="S4021" s="426"/>
      <c r="T4021" s="426"/>
      <c r="U4021" s="426"/>
      <c r="V4021" s="426"/>
      <c r="W4021" s="426"/>
      <c r="X4021" s="427"/>
      <c r="Y4021" s="416" t="e">
        <f t="shared" si="311"/>
        <v>#N/A</v>
      </c>
      <c r="Z4021" s="416" t="e">
        <f t="shared" si="312"/>
        <v>#N/A</v>
      </c>
      <c r="AA4021" s="416" t="str">
        <f t="shared" si="313"/>
        <v/>
      </c>
      <c r="AB4021" s="416" t="e">
        <f t="shared" si="314"/>
        <v>#N/A</v>
      </c>
      <c r="AC4021" s="416" t="e">
        <f t="shared" si="315"/>
        <v>#N/A</v>
      </c>
    </row>
    <row r="4022" ht="22.5" customHeight="1" spans="1:29">
      <c r="A4022" s="421"/>
      <c r="B4022" s="422"/>
      <c r="C4022" s="422"/>
      <c r="D4022" s="421"/>
      <c r="E4022" s="421"/>
      <c r="F4022" s="421"/>
      <c r="G4022" s="421"/>
      <c r="H4022" s="421"/>
      <c r="I4022" s="421"/>
      <c r="J4022" s="421"/>
      <c r="K4022" s="421"/>
      <c r="L4022" s="421"/>
      <c r="M4022" s="421"/>
      <c r="N4022" s="426"/>
      <c r="O4022" s="426"/>
      <c r="P4022" s="427"/>
      <c r="Q4022" s="427"/>
      <c r="R4022" s="426"/>
      <c r="S4022" s="426"/>
      <c r="T4022" s="426"/>
      <c r="U4022" s="426"/>
      <c r="V4022" s="426"/>
      <c r="W4022" s="426"/>
      <c r="X4022" s="427"/>
      <c r="Y4022" s="416" t="e">
        <f t="shared" si="311"/>
        <v>#N/A</v>
      </c>
      <c r="Z4022" s="416" t="e">
        <f t="shared" si="312"/>
        <v>#N/A</v>
      </c>
      <c r="AA4022" s="416" t="str">
        <f t="shared" si="313"/>
        <v/>
      </c>
      <c r="AB4022" s="416" t="e">
        <f t="shared" si="314"/>
        <v>#N/A</v>
      </c>
      <c r="AC4022" s="416" t="e">
        <f t="shared" si="315"/>
        <v>#N/A</v>
      </c>
    </row>
    <row r="4023" ht="22.5" customHeight="1" spans="1:29">
      <c r="A4023" s="421"/>
      <c r="B4023" s="422"/>
      <c r="C4023" s="422"/>
      <c r="D4023" s="421"/>
      <c r="E4023" s="421"/>
      <c r="F4023" s="421"/>
      <c r="G4023" s="421"/>
      <c r="H4023" s="421"/>
      <c r="I4023" s="421"/>
      <c r="J4023" s="421"/>
      <c r="K4023" s="421"/>
      <c r="L4023" s="421"/>
      <c r="M4023" s="421"/>
      <c r="N4023" s="426"/>
      <c r="O4023" s="426"/>
      <c r="P4023" s="427"/>
      <c r="Q4023" s="427"/>
      <c r="R4023" s="426"/>
      <c r="S4023" s="426"/>
      <c r="T4023" s="426"/>
      <c r="U4023" s="426"/>
      <c r="V4023" s="426"/>
      <c r="W4023" s="426"/>
      <c r="X4023" s="427"/>
      <c r="Y4023" s="416" t="e">
        <f t="shared" si="311"/>
        <v>#N/A</v>
      </c>
      <c r="Z4023" s="416" t="e">
        <f t="shared" si="312"/>
        <v>#N/A</v>
      </c>
      <c r="AA4023" s="416" t="str">
        <f t="shared" si="313"/>
        <v/>
      </c>
      <c r="AB4023" s="416" t="e">
        <f t="shared" si="314"/>
        <v>#N/A</v>
      </c>
      <c r="AC4023" s="416" t="e">
        <f t="shared" si="315"/>
        <v>#N/A</v>
      </c>
    </row>
    <row r="4024" ht="22.5" customHeight="1" spans="1:29">
      <c r="A4024" s="421"/>
      <c r="B4024" s="422"/>
      <c r="C4024" s="422"/>
      <c r="D4024" s="421"/>
      <c r="E4024" s="421"/>
      <c r="F4024" s="421"/>
      <c r="G4024" s="421"/>
      <c r="H4024" s="421"/>
      <c r="I4024" s="421"/>
      <c r="J4024" s="421"/>
      <c r="K4024" s="421"/>
      <c r="L4024" s="421"/>
      <c r="M4024" s="421"/>
      <c r="N4024" s="426"/>
      <c r="O4024" s="426"/>
      <c r="P4024" s="427"/>
      <c r="Q4024" s="427"/>
      <c r="R4024" s="426"/>
      <c r="S4024" s="426"/>
      <c r="T4024" s="426"/>
      <c r="U4024" s="426"/>
      <c r="V4024" s="426"/>
      <c r="W4024" s="426"/>
      <c r="X4024" s="427"/>
      <c r="Y4024" s="416" t="e">
        <f t="shared" si="311"/>
        <v>#N/A</v>
      </c>
      <c r="Z4024" s="416" t="e">
        <f t="shared" si="312"/>
        <v>#N/A</v>
      </c>
      <c r="AA4024" s="416" t="str">
        <f t="shared" si="313"/>
        <v/>
      </c>
      <c r="AB4024" s="416" t="e">
        <f t="shared" si="314"/>
        <v>#N/A</v>
      </c>
      <c r="AC4024" s="416" t="e">
        <f t="shared" si="315"/>
        <v>#N/A</v>
      </c>
    </row>
    <row r="4025" ht="22.5" customHeight="1" spans="1:29">
      <c r="A4025" s="421"/>
      <c r="B4025" s="422"/>
      <c r="C4025" s="422"/>
      <c r="D4025" s="421"/>
      <c r="E4025" s="421"/>
      <c r="F4025" s="421"/>
      <c r="G4025" s="421"/>
      <c r="H4025" s="421"/>
      <c r="I4025" s="421"/>
      <c r="J4025" s="421"/>
      <c r="K4025" s="421"/>
      <c r="L4025" s="421"/>
      <c r="M4025" s="421"/>
      <c r="N4025" s="426"/>
      <c r="O4025" s="426"/>
      <c r="P4025" s="427"/>
      <c r="Q4025" s="427"/>
      <c r="R4025" s="426"/>
      <c r="S4025" s="426"/>
      <c r="T4025" s="426"/>
      <c r="U4025" s="426"/>
      <c r="V4025" s="426"/>
      <c r="W4025" s="426"/>
      <c r="X4025" s="427"/>
      <c r="Y4025" s="416" t="e">
        <f t="shared" si="311"/>
        <v>#N/A</v>
      </c>
      <c r="Z4025" s="416" t="e">
        <f t="shared" si="312"/>
        <v>#N/A</v>
      </c>
      <c r="AA4025" s="416" t="str">
        <f t="shared" si="313"/>
        <v/>
      </c>
      <c r="AB4025" s="416" t="e">
        <f t="shared" si="314"/>
        <v>#N/A</v>
      </c>
      <c r="AC4025" s="416" t="e">
        <f t="shared" si="315"/>
        <v>#N/A</v>
      </c>
    </row>
    <row r="4026" ht="22.5" customHeight="1" spans="1:29">
      <c r="A4026" s="421"/>
      <c r="B4026" s="422"/>
      <c r="C4026" s="422"/>
      <c r="D4026" s="421"/>
      <c r="E4026" s="421"/>
      <c r="F4026" s="421"/>
      <c r="G4026" s="421"/>
      <c r="H4026" s="421"/>
      <c r="I4026" s="421"/>
      <c r="J4026" s="421"/>
      <c r="K4026" s="421"/>
      <c r="L4026" s="421"/>
      <c r="M4026" s="421"/>
      <c r="N4026" s="426"/>
      <c r="O4026" s="426"/>
      <c r="P4026" s="427"/>
      <c r="Q4026" s="427"/>
      <c r="R4026" s="426"/>
      <c r="S4026" s="426"/>
      <c r="T4026" s="426"/>
      <c r="U4026" s="426"/>
      <c r="V4026" s="426"/>
      <c r="W4026" s="426"/>
      <c r="X4026" s="427"/>
      <c r="Y4026" s="416" t="e">
        <f t="shared" si="311"/>
        <v>#N/A</v>
      </c>
      <c r="Z4026" s="416" t="e">
        <f t="shared" si="312"/>
        <v>#N/A</v>
      </c>
      <c r="AA4026" s="416" t="str">
        <f t="shared" si="313"/>
        <v/>
      </c>
      <c r="AB4026" s="416" t="e">
        <f t="shared" si="314"/>
        <v>#N/A</v>
      </c>
      <c r="AC4026" s="416" t="e">
        <f t="shared" si="315"/>
        <v>#N/A</v>
      </c>
    </row>
    <row r="4027" ht="22.5" customHeight="1" spans="1:29">
      <c r="A4027" s="421"/>
      <c r="B4027" s="422"/>
      <c r="C4027" s="422"/>
      <c r="D4027" s="421"/>
      <c r="E4027" s="421"/>
      <c r="F4027" s="421"/>
      <c r="G4027" s="421"/>
      <c r="H4027" s="421"/>
      <c r="I4027" s="421"/>
      <c r="J4027" s="421"/>
      <c r="K4027" s="421"/>
      <c r="L4027" s="421"/>
      <c r="M4027" s="421"/>
      <c r="N4027" s="426"/>
      <c r="O4027" s="426"/>
      <c r="P4027" s="427"/>
      <c r="Q4027" s="427"/>
      <c r="R4027" s="426"/>
      <c r="S4027" s="426"/>
      <c r="T4027" s="426"/>
      <c r="U4027" s="426"/>
      <c r="V4027" s="426"/>
      <c r="W4027" s="426"/>
      <c r="X4027" s="427"/>
      <c r="Y4027" s="416" t="e">
        <f t="shared" si="311"/>
        <v>#N/A</v>
      </c>
      <c r="Z4027" s="416" t="e">
        <f t="shared" si="312"/>
        <v>#N/A</v>
      </c>
      <c r="AA4027" s="416" t="str">
        <f t="shared" si="313"/>
        <v/>
      </c>
      <c r="AB4027" s="416" t="e">
        <f t="shared" si="314"/>
        <v>#N/A</v>
      </c>
      <c r="AC4027" s="416" t="e">
        <f t="shared" si="315"/>
        <v>#N/A</v>
      </c>
    </row>
    <row r="4028" ht="22.5" customHeight="1" spans="1:29">
      <c r="A4028" s="421"/>
      <c r="B4028" s="422"/>
      <c r="C4028" s="422"/>
      <c r="D4028" s="421"/>
      <c r="E4028" s="421"/>
      <c r="F4028" s="421"/>
      <c r="G4028" s="421"/>
      <c r="H4028" s="421"/>
      <c r="I4028" s="421"/>
      <c r="J4028" s="421"/>
      <c r="K4028" s="421"/>
      <c r="L4028" s="421"/>
      <c r="M4028" s="421"/>
      <c r="N4028" s="426"/>
      <c r="O4028" s="426"/>
      <c r="P4028" s="427"/>
      <c r="Q4028" s="427"/>
      <c r="R4028" s="426"/>
      <c r="S4028" s="426"/>
      <c r="T4028" s="426"/>
      <c r="U4028" s="426"/>
      <c r="V4028" s="426"/>
      <c r="W4028" s="426"/>
      <c r="X4028" s="427"/>
      <c r="Y4028" s="416" t="e">
        <f t="shared" si="311"/>
        <v>#N/A</v>
      </c>
      <c r="Z4028" s="416" t="e">
        <f t="shared" si="312"/>
        <v>#N/A</v>
      </c>
      <c r="AA4028" s="416" t="str">
        <f t="shared" si="313"/>
        <v/>
      </c>
      <c r="AB4028" s="416" t="e">
        <f t="shared" si="314"/>
        <v>#N/A</v>
      </c>
      <c r="AC4028" s="416" t="e">
        <f t="shared" si="315"/>
        <v>#N/A</v>
      </c>
    </row>
    <row r="4029" ht="22.5" customHeight="1" spans="1:29">
      <c r="A4029" s="421"/>
      <c r="B4029" s="422"/>
      <c r="C4029" s="422"/>
      <c r="D4029" s="421"/>
      <c r="E4029" s="421"/>
      <c r="F4029" s="421"/>
      <c r="G4029" s="421"/>
      <c r="H4029" s="421"/>
      <c r="I4029" s="421"/>
      <c r="J4029" s="421"/>
      <c r="K4029" s="421"/>
      <c r="L4029" s="421"/>
      <c r="M4029" s="421"/>
      <c r="N4029" s="426"/>
      <c r="O4029" s="426"/>
      <c r="P4029" s="427"/>
      <c r="Q4029" s="427"/>
      <c r="R4029" s="426"/>
      <c r="S4029" s="426"/>
      <c r="T4029" s="426"/>
      <c r="U4029" s="426"/>
      <c r="V4029" s="426"/>
      <c r="W4029" s="426"/>
      <c r="X4029" s="427"/>
      <c r="Y4029" s="416" t="e">
        <f t="shared" si="311"/>
        <v>#N/A</v>
      </c>
      <c r="Z4029" s="416" t="e">
        <f t="shared" si="312"/>
        <v>#N/A</v>
      </c>
      <c r="AA4029" s="416" t="str">
        <f t="shared" si="313"/>
        <v/>
      </c>
      <c r="AB4029" s="416" t="e">
        <f t="shared" si="314"/>
        <v>#N/A</v>
      </c>
      <c r="AC4029" s="416" t="e">
        <f t="shared" si="315"/>
        <v>#N/A</v>
      </c>
    </row>
    <row r="4030" ht="22.5" customHeight="1" spans="1:29">
      <c r="A4030" s="421"/>
      <c r="B4030" s="422"/>
      <c r="C4030" s="422"/>
      <c r="D4030" s="421"/>
      <c r="E4030" s="421"/>
      <c r="F4030" s="421"/>
      <c r="G4030" s="421"/>
      <c r="H4030" s="421"/>
      <c r="I4030" s="421"/>
      <c r="J4030" s="421"/>
      <c r="K4030" s="421"/>
      <c r="L4030" s="421"/>
      <c r="M4030" s="421"/>
      <c r="N4030" s="426"/>
      <c r="O4030" s="426"/>
      <c r="P4030" s="427"/>
      <c r="Q4030" s="427"/>
      <c r="R4030" s="426"/>
      <c r="S4030" s="426"/>
      <c r="T4030" s="426"/>
      <c r="U4030" s="426"/>
      <c r="V4030" s="426"/>
      <c r="W4030" s="426"/>
      <c r="X4030" s="427"/>
      <c r="Y4030" s="416" t="e">
        <f t="shared" si="311"/>
        <v>#N/A</v>
      </c>
      <c r="Z4030" s="416" t="e">
        <f t="shared" si="312"/>
        <v>#N/A</v>
      </c>
      <c r="AA4030" s="416" t="str">
        <f t="shared" si="313"/>
        <v/>
      </c>
      <c r="AB4030" s="416" t="e">
        <f t="shared" si="314"/>
        <v>#N/A</v>
      </c>
      <c r="AC4030" s="416" t="e">
        <f t="shared" si="315"/>
        <v>#N/A</v>
      </c>
    </row>
    <row r="4031" ht="22.5" customHeight="1" spans="1:29">
      <c r="A4031" s="421"/>
      <c r="B4031" s="422"/>
      <c r="C4031" s="422"/>
      <c r="D4031" s="421"/>
      <c r="E4031" s="421"/>
      <c r="F4031" s="421"/>
      <c r="G4031" s="421"/>
      <c r="H4031" s="421"/>
      <c r="I4031" s="421"/>
      <c r="J4031" s="421"/>
      <c r="K4031" s="421"/>
      <c r="L4031" s="421"/>
      <c r="M4031" s="421"/>
      <c r="N4031" s="426"/>
      <c r="O4031" s="426"/>
      <c r="P4031" s="427"/>
      <c r="Q4031" s="427"/>
      <c r="R4031" s="426"/>
      <c r="S4031" s="426"/>
      <c r="T4031" s="426"/>
      <c r="U4031" s="426"/>
      <c r="V4031" s="426"/>
      <c r="W4031" s="426"/>
      <c r="X4031" s="427"/>
      <c r="Y4031" s="416" t="e">
        <f t="shared" si="311"/>
        <v>#N/A</v>
      </c>
      <c r="Z4031" s="416" t="e">
        <f t="shared" si="312"/>
        <v>#N/A</v>
      </c>
      <c r="AA4031" s="416" t="str">
        <f t="shared" si="313"/>
        <v/>
      </c>
      <c r="AB4031" s="416" t="e">
        <f t="shared" si="314"/>
        <v>#N/A</v>
      </c>
      <c r="AC4031" s="416" t="e">
        <f t="shared" si="315"/>
        <v>#N/A</v>
      </c>
    </row>
    <row r="4032" ht="22.5" customHeight="1" spans="1:29">
      <c r="A4032" s="421"/>
      <c r="B4032" s="422"/>
      <c r="C4032" s="422"/>
      <c r="D4032" s="421"/>
      <c r="E4032" s="421"/>
      <c r="F4032" s="421"/>
      <c r="G4032" s="421"/>
      <c r="H4032" s="421"/>
      <c r="I4032" s="421"/>
      <c r="J4032" s="421"/>
      <c r="K4032" s="421"/>
      <c r="L4032" s="421"/>
      <c r="M4032" s="421"/>
      <c r="N4032" s="426"/>
      <c r="O4032" s="426"/>
      <c r="P4032" s="427"/>
      <c r="Q4032" s="427"/>
      <c r="R4032" s="426"/>
      <c r="S4032" s="426"/>
      <c r="T4032" s="426"/>
      <c r="U4032" s="426"/>
      <c r="V4032" s="426"/>
      <c r="W4032" s="426"/>
      <c r="X4032" s="427"/>
      <c r="Y4032" s="416" t="e">
        <f t="shared" si="311"/>
        <v>#N/A</v>
      </c>
      <c r="Z4032" s="416" t="e">
        <f t="shared" si="312"/>
        <v>#N/A</v>
      </c>
      <c r="AA4032" s="416" t="str">
        <f t="shared" si="313"/>
        <v/>
      </c>
      <c r="AB4032" s="416" t="e">
        <f t="shared" si="314"/>
        <v>#N/A</v>
      </c>
      <c r="AC4032" s="416" t="e">
        <f t="shared" si="315"/>
        <v>#N/A</v>
      </c>
    </row>
    <row r="4033" ht="22.5" customHeight="1" spans="1:29">
      <c r="A4033" s="421"/>
      <c r="B4033" s="422"/>
      <c r="C4033" s="422"/>
      <c r="D4033" s="421"/>
      <c r="E4033" s="421"/>
      <c r="F4033" s="421"/>
      <c r="G4033" s="421"/>
      <c r="H4033" s="421"/>
      <c r="I4033" s="421"/>
      <c r="J4033" s="421"/>
      <c r="K4033" s="421"/>
      <c r="L4033" s="421"/>
      <c r="M4033" s="421"/>
      <c r="N4033" s="426"/>
      <c r="O4033" s="426"/>
      <c r="P4033" s="427"/>
      <c r="Q4033" s="427"/>
      <c r="R4033" s="426"/>
      <c r="S4033" s="426"/>
      <c r="T4033" s="426"/>
      <c r="U4033" s="426"/>
      <c r="V4033" s="426"/>
      <c r="W4033" s="426"/>
      <c r="X4033" s="427"/>
      <c r="Y4033" s="416" t="e">
        <f t="shared" si="311"/>
        <v>#N/A</v>
      </c>
      <c r="Z4033" s="416" t="e">
        <f t="shared" si="312"/>
        <v>#N/A</v>
      </c>
      <c r="AA4033" s="416" t="str">
        <f t="shared" si="313"/>
        <v/>
      </c>
      <c r="AB4033" s="416" t="e">
        <f t="shared" si="314"/>
        <v>#N/A</v>
      </c>
      <c r="AC4033" s="416" t="e">
        <f t="shared" si="315"/>
        <v>#N/A</v>
      </c>
    </row>
    <row r="4034" ht="22.5" customHeight="1" spans="1:29">
      <c r="A4034" s="421"/>
      <c r="B4034" s="422"/>
      <c r="C4034" s="422"/>
      <c r="D4034" s="421"/>
      <c r="E4034" s="421"/>
      <c r="F4034" s="421"/>
      <c r="G4034" s="421"/>
      <c r="H4034" s="421"/>
      <c r="I4034" s="421"/>
      <c r="J4034" s="421"/>
      <c r="K4034" s="421"/>
      <c r="L4034" s="421"/>
      <c r="M4034" s="421"/>
      <c r="N4034" s="426"/>
      <c r="O4034" s="426"/>
      <c r="P4034" s="427"/>
      <c r="Q4034" s="427"/>
      <c r="R4034" s="426"/>
      <c r="S4034" s="426"/>
      <c r="T4034" s="426"/>
      <c r="U4034" s="426"/>
      <c r="V4034" s="426"/>
      <c r="W4034" s="426"/>
      <c r="X4034" s="427"/>
      <c r="Y4034" s="416" t="e">
        <f t="shared" si="311"/>
        <v>#N/A</v>
      </c>
      <c r="Z4034" s="416" t="e">
        <f t="shared" si="312"/>
        <v>#N/A</v>
      </c>
      <c r="AA4034" s="416" t="str">
        <f t="shared" si="313"/>
        <v/>
      </c>
      <c r="AB4034" s="416" t="e">
        <f t="shared" si="314"/>
        <v>#N/A</v>
      </c>
      <c r="AC4034" s="416" t="e">
        <f t="shared" si="315"/>
        <v>#N/A</v>
      </c>
    </row>
    <row r="4035" ht="22.5" customHeight="1" spans="1:29">
      <c r="A4035" s="421"/>
      <c r="B4035" s="422"/>
      <c r="C4035" s="422"/>
      <c r="D4035" s="421"/>
      <c r="E4035" s="421"/>
      <c r="F4035" s="421"/>
      <c r="G4035" s="421"/>
      <c r="H4035" s="421"/>
      <c r="I4035" s="421"/>
      <c r="J4035" s="421"/>
      <c r="K4035" s="421"/>
      <c r="L4035" s="421"/>
      <c r="M4035" s="421"/>
      <c r="N4035" s="426"/>
      <c r="O4035" s="426"/>
      <c r="P4035" s="427"/>
      <c r="Q4035" s="427"/>
      <c r="R4035" s="426"/>
      <c r="S4035" s="426"/>
      <c r="T4035" s="426"/>
      <c r="U4035" s="426"/>
      <c r="V4035" s="426"/>
      <c r="W4035" s="426"/>
      <c r="X4035" s="427"/>
      <c r="Y4035" s="416" t="e">
        <f t="shared" si="311"/>
        <v>#N/A</v>
      </c>
      <c r="Z4035" s="416" t="e">
        <f t="shared" si="312"/>
        <v>#N/A</v>
      </c>
      <c r="AA4035" s="416" t="str">
        <f t="shared" si="313"/>
        <v/>
      </c>
      <c r="AB4035" s="416" t="e">
        <f t="shared" si="314"/>
        <v>#N/A</v>
      </c>
      <c r="AC4035" s="416" t="e">
        <f t="shared" si="315"/>
        <v>#N/A</v>
      </c>
    </row>
    <row r="4036" ht="22.5" customHeight="1" spans="1:29">
      <c r="A4036" s="421"/>
      <c r="B4036" s="422"/>
      <c r="C4036" s="422"/>
      <c r="D4036" s="421"/>
      <c r="E4036" s="421"/>
      <c r="F4036" s="421"/>
      <c r="G4036" s="421"/>
      <c r="H4036" s="421"/>
      <c r="I4036" s="421"/>
      <c r="J4036" s="421"/>
      <c r="K4036" s="421"/>
      <c r="L4036" s="421"/>
      <c r="M4036" s="421"/>
      <c r="N4036" s="426"/>
      <c r="O4036" s="426"/>
      <c r="P4036" s="427"/>
      <c r="Q4036" s="427"/>
      <c r="R4036" s="426"/>
      <c r="S4036" s="426"/>
      <c r="T4036" s="426"/>
      <c r="U4036" s="426"/>
      <c r="V4036" s="426"/>
      <c r="W4036" s="426"/>
      <c r="X4036" s="427"/>
      <c r="Y4036" s="416" t="e">
        <f t="shared" si="311"/>
        <v>#N/A</v>
      </c>
      <c r="Z4036" s="416" t="e">
        <f t="shared" si="312"/>
        <v>#N/A</v>
      </c>
      <c r="AA4036" s="416" t="str">
        <f t="shared" si="313"/>
        <v/>
      </c>
      <c r="AB4036" s="416" t="e">
        <f t="shared" si="314"/>
        <v>#N/A</v>
      </c>
      <c r="AC4036" s="416" t="e">
        <f t="shared" si="315"/>
        <v>#N/A</v>
      </c>
    </row>
    <row r="4037" ht="22.5" customHeight="1" spans="1:29">
      <c r="A4037" s="421"/>
      <c r="B4037" s="422"/>
      <c r="C4037" s="422"/>
      <c r="D4037" s="421"/>
      <c r="E4037" s="421"/>
      <c r="F4037" s="421"/>
      <c r="G4037" s="421"/>
      <c r="H4037" s="421"/>
      <c r="I4037" s="421"/>
      <c r="J4037" s="421"/>
      <c r="K4037" s="421"/>
      <c r="L4037" s="421"/>
      <c r="M4037" s="421"/>
      <c r="N4037" s="426"/>
      <c r="O4037" s="426"/>
      <c r="P4037" s="427"/>
      <c r="Q4037" s="427"/>
      <c r="R4037" s="426"/>
      <c r="S4037" s="426"/>
      <c r="T4037" s="426"/>
      <c r="U4037" s="426"/>
      <c r="V4037" s="426"/>
      <c r="W4037" s="426"/>
      <c r="X4037" s="427"/>
      <c r="Y4037" s="416" t="e">
        <f t="shared" si="311"/>
        <v>#N/A</v>
      </c>
      <c r="Z4037" s="416" t="e">
        <f t="shared" si="312"/>
        <v>#N/A</v>
      </c>
      <c r="AA4037" s="416" t="str">
        <f t="shared" si="313"/>
        <v/>
      </c>
      <c r="AB4037" s="416" t="e">
        <f t="shared" si="314"/>
        <v>#N/A</v>
      </c>
      <c r="AC4037" s="416" t="e">
        <f t="shared" si="315"/>
        <v>#N/A</v>
      </c>
    </row>
    <row r="4038" ht="22.5" customHeight="1" spans="1:29">
      <c r="A4038" s="421"/>
      <c r="B4038" s="422"/>
      <c r="C4038" s="422"/>
      <c r="D4038" s="421"/>
      <c r="E4038" s="421"/>
      <c r="F4038" s="421"/>
      <c r="G4038" s="421"/>
      <c r="H4038" s="421"/>
      <c r="I4038" s="421"/>
      <c r="J4038" s="421"/>
      <c r="K4038" s="421"/>
      <c r="L4038" s="421"/>
      <c r="M4038" s="421"/>
      <c r="N4038" s="426"/>
      <c r="O4038" s="426"/>
      <c r="P4038" s="427"/>
      <c r="Q4038" s="427"/>
      <c r="R4038" s="426"/>
      <c r="S4038" s="426"/>
      <c r="T4038" s="426"/>
      <c r="U4038" s="426"/>
      <c r="V4038" s="426"/>
      <c r="W4038" s="426"/>
      <c r="X4038" s="427"/>
      <c r="Y4038" s="416" t="e">
        <f t="shared" si="311"/>
        <v>#N/A</v>
      </c>
      <c r="Z4038" s="416" t="e">
        <f t="shared" si="312"/>
        <v>#N/A</v>
      </c>
      <c r="AA4038" s="416" t="str">
        <f t="shared" si="313"/>
        <v/>
      </c>
      <c r="AB4038" s="416" t="e">
        <f t="shared" si="314"/>
        <v>#N/A</v>
      </c>
      <c r="AC4038" s="416" t="e">
        <f t="shared" si="315"/>
        <v>#N/A</v>
      </c>
    </row>
    <row r="4039" ht="22.5" customHeight="1" spans="1:29">
      <c r="A4039" s="421"/>
      <c r="B4039" s="422"/>
      <c r="C4039" s="422"/>
      <c r="D4039" s="421"/>
      <c r="E4039" s="421"/>
      <c r="F4039" s="421"/>
      <c r="G4039" s="421"/>
      <c r="H4039" s="421"/>
      <c r="I4039" s="421"/>
      <c r="J4039" s="421"/>
      <c r="K4039" s="421"/>
      <c r="L4039" s="421"/>
      <c r="M4039" s="421"/>
      <c r="N4039" s="426"/>
      <c r="O4039" s="426"/>
      <c r="P4039" s="427"/>
      <c r="Q4039" s="427"/>
      <c r="R4039" s="426"/>
      <c r="S4039" s="426"/>
      <c r="T4039" s="426"/>
      <c r="U4039" s="426"/>
      <c r="V4039" s="426"/>
      <c r="W4039" s="426"/>
      <c r="X4039" s="427"/>
      <c r="Y4039" s="416" t="e">
        <f t="shared" ref="Y4039:Y4102" si="316">_xlfn.IFS(LEFT(M4039,3)="003","三保支出",LEFT(M4039,3)="004","刚性支出",LEFT(M4039,3)="000","促发展支出")</f>
        <v>#N/A</v>
      </c>
      <c r="Z4039" s="416" t="e">
        <f t="shared" ref="Z4039:Z4102" si="317">_xlfn.IFS(LEFT(E4039,1)="3","项目支出",LEFT(E4039,1)="1","人员类支出",LEFT(E4039,1)="2","运转类支出")</f>
        <v>#N/A</v>
      </c>
      <c r="AA4039" s="416" t="str">
        <f t="shared" ref="AA4039:AA4102" si="318">LEFT(H4039,7)</f>
        <v/>
      </c>
      <c r="AB4039" s="416" t="e">
        <f t="shared" ref="AB4039:AB4102" si="319">_xlfn.IFS(LEFT(M4039,6)="003001","保工资",LEFT(M4039,6)="003002","保运转",LEFT(M4039,6)="003003","保基本民生")</f>
        <v>#N/A</v>
      </c>
      <c r="AC4039" s="416" t="e">
        <f t="shared" ref="AC4039:AC4102" si="320">IF(Z4039="项目支出","否","是")</f>
        <v>#N/A</v>
      </c>
    </row>
    <row r="4040" ht="22.5" customHeight="1" spans="1:29">
      <c r="A4040" s="421"/>
      <c r="B4040" s="422"/>
      <c r="C4040" s="422"/>
      <c r="D4040" s="421"/>
      <c r="E4040" s="421"/>
      <c r="F4040" s="421"/>
      <c r="G4040" s="421"/>
      <c r="H4040" s="421"/>
      <c r="I4040" s="421"/>
      <c r="J4040" s="421"/>
      <c r="K4040" s="421"/>
      <c r="L4040" s="421"/>
      <c r="M4040" s="421"/>
      <c r="N4040" s="426"/>
      <c r="O4040" s="426"/>
      <c r="P4040" s="427"/>
      <c r="Q4040" s="427"/>
      <c r="R4040" s="426"/>
      <c r="S4040" s="426"/>
      <c r="T4040" s="426"/>
      <c r="U4040" s="426"/>
      <c r="V4040" s="426"/>
      <c r="W4040" s="426"/>
      <c r="X4040" s="427"/>
      <c r="Y4040" s="416" t="e">
        <f t="shared" si="316"/>
        <v>#N/A</v>
      </c>
      <c r="Z4040" s="416" t="e">
        <f t="shared" si="317"/>
        <v>#N/A</v>
      </c>
      <c r="AA4040" s="416" t="str">
        <f t="shared" si="318"/>
        <v/>
      </c>
      <c r="AB4040" s="416" t="e">
        <f t="shared" si="319"/>
        <v>#N/A</v>
      </c>
      <c r="AC4040" s="416" t="e">
        <f t="shared" si="320"/>
        <v>#N/A</v>
      </c>
    </row>
    <row r="4041" ht="22.5" customHeight="1" spans="1:29">
      <c r="A4041" s="421"/>
      <c r="B4041" s="422"/>
      <c r="C4041" s="422"/>
      <c r="D4041" s="421"/>
      <c r="E4041" s="421"/>
      <c r="F4041" s="421"/>
      <c r="G4041" s="421"/>
      <c r="H4041" s="421"/>
      <c r="I4041" s="421"/>
      <c r="J4041" s="421"/>
      <c r="K4041" s="421"/>
      <c r="L4041" s="421"/>
      <c r="M4041" s="421"/>
      <c r="N4041" s="426"/>
      <c r="O4041" s="426"/>
      <c r="P4041" s="427"/>
      <c r="Q4041" s="427"/>
      <c r="R4041" s="426"/>
      <c r="S4041" s="426"/>
      <c r="T4041" s="426"/>
      <c r="U4041" s="426"/>
      <c r="V4041" s="426"/>
      <c r="W4041" s="426"/>
      <c r="X4041" s="427"/>
      <c r="Y4041" s="416" t="e">
        <f t="shared" si="316"/>
        <v>#N/A</v>
      </c>
      <c r="Z4041" s="416" t="e">
        <f t="shared" si="317"/>
        <v>#N/A</v>
      </c>
      <c r="AA4041" s="416" t="str">
        <f t="shared" si="318"/>
        <v/>
      </c>
      <c r="AB4041" s="416" t="e">
        <f t="shared" si="319"/>
        <v>#N/A</v>
      </c>
      <c r="AC4041" s="416" t="e">
        <f t="shared" si="320"/>
        <v>#N/A</v>
      </c>
    </row>
    <row r="4042" ht="22.5" customHeight="1" spans="1:29">
      <c r="A4042" s="421"/>
      <c r="B4042" s="422"/>
      <c r="C4042" s="422"/>
      <c r="D4042" s="421"/>
      <c r="E4042" s="421"/>
      <c r="F4042" s="421"/>
      <c r="G4042" s="421"/>
      <c r="H4042" s="421"/>
      <c r="I4042" s="421"/>
      <c r="J4042" s="421"/>
      <c r="K4042" s="421"/>
      <c r="L4042" s="421"/>
      <c r="M4042" s="421"/>
      <c r="N4042" s="426"/>
      <c r="O4042" s="426"/>
      <c r="P4042" s="427"/>
      <c r="Q4042" s="427"/>
      <c r="R4042" s="426"/>
      <c r="S4042" s="426"/>
      <c r="T4042" s="426"/>
      <c r="U4042" s="426"/>
      <c r="V4042" s="426"/>
      <c r="W4042" s="426"/>
      <c r="X4042" s="427"/>
      <c r="Y4042" s="416" t="e">
        <f t="shared" si="316"/>
        <v>#N/A</v>
      </c>
      <c r="Z4042" s="416" t="e">
        <f t="shared" si="317"/>
        <v>#N/A</v>
      </c>
      <c r="AA4042" s="416" t="str">
        <f t="shared" si="318"/>
        <v/>
      </c>
      <c r="AB4042" s="416" t="e">
        <f t="shared" si="319"/>
        <v>#N/A</v>
      </c>
      <c r="AC4042" s="416" t="e">
        <f t="shared" si="320"/>
        <v>#N/A</v>
      </c>
    </row>
    <row r="4043" ht="22.5" customHeight="1" spans="1:29">
      <c r="A4043" s="421"/>
      <c r="B4043" s="422"/>
      <c r="C4043" s="422"/>
      <c r="D4043" s="421"/>
      <c r="E4043" s="421"/>
      <c r="F4043" s="421"/>
      <c r="G4043" s="421"/>
      <c r="H4043" s="421"/>
      <c r="I4043" s="421"/>
      <c r="J4043" s="421"/>
      <c r="K4043" s="421"/>
      <c r="L4043" s="421"/>
      <c r="M4043" s="421"/>
      <c r="N4043" s="426"/>
      <c r="O4043" s="426"/>
      <c r="P4043" s="427"/>
      <c r="Q4043" s="427"/>
      <c r="R4043" s="426"/>
      <c r="S4043" s="426"/>
      <c r="T4043" s="426"/>
      <c r="U4043" s="426"/>
      <c r="V4043" s="426"/>
      <c r="W4043" s="426"/>
      <c r="X4043" s="427"/>
      <c r="Y4043" s="416" t="e">
        <f t="shared" si="316"/>
        <v>#N/A</v>
      </c>
      <c r="Z4043" s="416" t="e">
        <f t="shared" si="317"/>
        <v>#N/A</v>
      </c>
      <c r="AA4043" s="416" t="str">
        <f t="shared" si="318"/>
        <v/>
      </c>
      <c r="AB4043" s="416" t="e">
        <f t="shared" si="319"/>
        <v>#N/A</v>
      </c>
      <c r="AC4043" s="416" t="e">
        <f t="shared" si="320"/>
        <v>#N/A</v>
      </c>
    </row>
    <row r="4044" ht="22.5" customHeight="1" spans="1:29">
      <c r="A4044" s="421"/>
      <c r="B4044" s="422"/>
      <c r="C4044" s="422"/>
      <c r="D4044" s="421"/>
      <c r="E4044" s="421"/>
      <c r="F4044" s="421"/>
      <c r="G4044" s="421"/>
      <c r="H4044" s="421"/>
      <c r="I4044" s="421"/>
      <c r="J4044" s="421"/>
      <c r="K4044" s="421"/>
      <c r="L4044" s="421"/>
      <c r="M4044" s="421"/>
      <c r="N4044" s="426"/>
      <c r="O4044" s="426"/>
      <c r="P4044" s="427"/>
      <c r="Q4044" s="427"/>
      <c r="R4044" s="426"/>
      <c r="S4044" s="426"/>
      <c r="T4044" s="426"/>
      <c r="U4044" s="426"/>
      <c r="V4044" s="426"/>
      <c r="W4044" s="426"/>
      <c r="X4044" s="427"/>
      <c r="Y4044" s="416" t="e">
        <f t="shared" si="316"/>
        <v>#N/A</v>
      </c>
      <c r="Z4044" s="416" t="e">
        <f t="shared" si="317"/>
        <v>#N/A</v>
      </c>
      <c r="AA4044" s="416" t="str">
        <f t="shared" si="318"/>
        <v/>
      </c>
      <c r="AB4044" s="416" t="e">
        <f t="shared" si="319"/>
        <v>#N/A</v>
      </c>
      <c r="AC4044" s="416" t="e">
        <f t="shared" si="320"/>
        <v>#N/A</v>
      </c>
    </row>
    <row r="4045" ht="22.5" customHeight="1" spans="1:29">
      <c r="A4045" s="421"/>
      <c r="B4045" s="422"/>
      <c r="C4045" s="422"/>
      <c r="D4045" s="421"/>
      <c r="E4045" s="421"/>
      <c r="F4045" s="421"/>
      <c r="G4045" s="421"/>
      <c r="H4045" s="421"/>
      <c r="I4045" s="421"/>
      <c r="J4045" s="421"/>
      <c r="K4045" s="421"/>
      <c r="L4045" s="421"/>
      <c r="M4045" s="421"/>
      <c r="N4045" s="426"/>
      <c r="O4045" s="426"/>
      <c r="P4045" s="427"/>
      <c r="Q4045" s="427"/>
      <c r="R4045" s="426"/>
      <c r="S4045" s="426"/>
      <c r="T4045" s="426"/>
      <c r="U4045" s="426"/>
      <c r="V4045" s="426"/>
      <c r="W4045" s="426"/>
      <c r="X4045" s="427"/>
      <c r="Y4045" s="416" t="e">
        <f t="shared" si="316"/>
        <v>#N/A</v>
      </c>
      <c r="Z4045" s="416" t="e">
        <f t="shared" si="317"/>
        <v>#N/A</v>
      </c>
      <c r="AA4045" s="416" t="str">
        <f t="shared" si="318"/>
        <v/>
      </c>
      <c r="AB4045" s="416" t="e">
        <f t="shared" si="319"/>
        <v>#N/A</v>
      </c>
      <c r="AC4045" s="416" t="e">
        <f t="shared" si="320"/>
        <v>#N/A</v>
      </c>
    </row>
    <row r="4046" ht="22.5" customHeight="1" spans="1:29">
      <c r="A4046" s="421"/>
      <c r="B4046" s="422"/>
      <c r="C4046" s="422"/>
      <c r="D4046" s="421"/>
      <c r="E4046" s="421"/>
      <c r="F4046" s="421"/>
      <c r="G4046" s="421"/>
      <c r="H4046" s="421"/>
      <c r="I4046" s="421"/>
      <c r="J4046" s="421"/>
      <c r="K4046" s="421"/>
      <c r="L4046" s="421"/>
      <c r="M4046" s="421"/>
      <c r="N4046" s="426"/>
      <c r="O4046" s="426"/>
      <c r="P4046" s="427"/>
      <c r="Q4046" s="427"/>
      <c r="R4046" s="426"/>
      <c r="S4046" s="426"/>
      <c r="T4046" s="426"/>
      <c r="U4046" s="426"/>
      <c r="V4046" s="426"/>
      <c r="W4046" s="426"/>
      <c r="X4046" s="427"/>
      <c r="Y4046" s="416" t="e">
        <f t="shared" si="316"/>
        <v>#N/A</v>
      </c>
      <c r="Z4046" s="416" t="e">
        <f t="shared" si="317"/>
        <v>#N/A</v>
      </c>
      <c r="AA4046" s="416" t="str">
        <f t="shared" si="318"/>
        <v/>
      </c>
      <c r="AB4046" s="416" t="e">
        <f t="shared" si="319"/>
        <v>#N/A</v>
      </c>
      <c r="AC4046" s="416" t="e">
        <f t="shared" si="320"/>
        <v>#N/A</v>
      </c>
    </row>
    <row r="4047" ht="22.5" customHeight="1" spans="1:29">
      <c r="A4047" s="421"/>
      <c r="B4047" s="422"/>
      <c r="C4047" s="422"/>
      <c r="D4047" s="421"/>
      <c r="E4047" s="421"/>
      <c r="F4047" s="421"/>
      <c r="G4047" s="421"/>
      <c r="H4047" s="421"/>
      <c r="I4047" s="421"/>
      <c r="J4047" s="421"/>
      <c r="K4047" s="421"/>
      <c r="L4047" s="421"/>
      <c r="M4047" s="421"/>
      <c r="N4047" s="426"/>
      <c r="O4047" s="426"/>
      <c r="P4047" s="427"/>
      <c r="Q4047" s="427"/>
      <c r="R4047" s="426"/>
      <c r="S4047" s="426"/>
      <c r="T4047" s="426"/>
      <c r="U4047" s="426"/>
      <c r="V4047" s="426"/>
      <c r="W4047" s="426"/>
      <c r="X4047" s="427"/>
      <c r="Y4047" s="416" t="e">
        <f t="shared" si="316"/>
        <v>#N/A</v>
      </c>
      <c r="Z4047" s="416" t="e">
        <f t="shared" si="317"/>
        <v>#N/A</v>
      </c>
      <c r="AA4047" s="416" t="str">
        <f t="shared" si="318"/>
        <v/>
      </c>
      <c r="AB4047" s="416" t="e">
        <f t="shared" si="319"/>
        <v>#N/A</v>
      </c>
      <c r="AC4047" s="416" t="e">
        <f t="shared" si="320"/>
        <v>#N/A</v>
      </c>
    </row>
    <row r="4048" ht="22.5" customHeight="1" spans="1:29">
      <c r="A4048" s="421"/>
      <c r="B4048" s="422"/>
      <c r="C4048" s="422"/>
      <c r="D4048" s="421"/>
      <c r="E4048" s="421"/>
      <c r="F4048" s="421"/>
      <c r="G4048" s="421"/>
      <c r="H4048" s="421"/>
      <c r="I4048" s="421"/>
      <c r="J4048" s="421"/>
      <c r="K4048" s="421"/>
      <c r="L4048" s="421"/>
      <c r="M4048" s="421"/>
      <c r="N4048" s="426"/>
      <c r="O4048" s="426"/>
      <c r="P4048" s="427"/>
      <c r="Q4048" s="427"/>
      <c r="R4048" s="426"/>
      <c r="S4048" s="426"/>
      <c r="T4048" s="426"/>
      <c r="U4048" s="426"/>
      <c r="V4048" s="426"/>
      <c r="W4048" s="426"/>
      <c r="X4048" s="427"/>
      <c r="Y4048" s="416" t="e">
        <f t="shared" si="316"/>
        <v>#N/A</v>
      </c>
      <c r="Z4048" s="416" t="e">
        <f t="shared" si="317"/>
        <v>#N/A</v>
      </c>
      <c r="AA4048" s="416" t="str">
        <f t="shared" si="318"/>
        <v/>
      </c>
      <c r="AB4048" s="416" t="e">
        <f t="shared" si="319"/>
        <v>#N/A</v>
      </c>
      <c r="AC4048" s="416" t="e">
        <f t="shared" si="320"/>
        <v>#N/A</v>
      </c>
    </row>
    <row r="4049" ht="22.5" customHeight="1" spans="1:29">
      <c r="A4049" s="421"/>
      <c r="B4049" s="422"/>
      <c r="C4049" s="422"/>
      <c r="D4049" s="421"/>
      <c r="E4049" s="421"/>
      <c r="F4049" s="421"/>
      <c r="G4049" s="421"/>
      <c r="H4049" s="421"/>
      <c r="I4049" s="421"/>
      <c r="J4049" s="421"/>
      <c r="K4049" s="421"/>
      <c r="L4049" s="421"/>
      <c r="M4049" s="421"/>
      <c r="N4049" s="426"/>
      <c r="O4049" s="426"/>
      <c r="P4049" s="427"/>
      <c r="Q4049" s="427"/>
      <c r="R4049" s="426"/>
      <c r="S4049" s="426"/>
      <c r="T4049" s="426"/>
      <c r="U4049" s="426"/>
      <c r="V4049" s="426"/>
      <c r="W4049" s="426"/>
      <c r="X4049" s="427"/>
      <c r="Y4049" s="416" t="e">
        <f t="shared" si="316"/>
        <v>#N/A</v>
      </c>
      <c r="Z4049" s="416" t="e">
        <f t="shared" si="317"/>
        <v>#N/A</v>
      </c>
      <c r="AA4049" s="416" t="str">
        <f t="shared" si="318"/>
        <v/>
      </c>
      <c r="AB4049" s="416" t="e">
        <f t="shared" si="319"/>
        <v>#N/A</v>
      </c>
      <c r="AC4049" s="416" t="e">
        <f t="shared" si="320"/>
        <v>#N/A</v>
      </c>
    </row>
    <row r="4050" ht="22.5" customHeight="1" spans="1:29">
      <c r="A4050" s="421"/>
      <c r="B4050" s="422"/>
      <c r="C4050" s="422"/>
      <c r="D4050" s="421"/>
      <c r="E4050" s="421"/>
      <c r="F4050" s="421"/>
      <c r="G4050" s="421"/>
      <c r="H4050" s="421"/>
      <c r="I4050" s="421"/>
      <c r="J4050" s="421"/>
      <c r="K4050" s="421"/>
      <c r="L4050" s="421"/>
      <c r="M4050" s="421"/>
      <c r="N4050" s="426"/>
      <c r="O4050" s="426"/>
      <c r="P4050" s="427"/>
      <c r="Q4050" s="427"/>
      <c r="R4050" s="426"/>
      <c r="S4050" s="426"/>
      <c r="T4050" s="426"/>
      <c r="U4050" s="426"/>
      <c r="V4050" s="426"/>
      <c r="W4050" s="426"/>
      <c r="X4050" s="427"/>
      <c r="Y4050" s="416" t="e">
        <f t="shared" si="316"/>
        <v>#N/A</v>
      </c>
      <c r="Z4050" s="416" t="e">
        <f t="shared" si="317"/>
        <v>#N/A</v>
      </c>
      <c r="AA4050" s="416" t="str">
        <f t="shared" si="318"/>
        <v/>
      </c>
      <c r="AB4050" s="416" t="e">
        <f t="shared" si="319"/>
        <v>#N/A</v>
      </c>
      <c r="AC4050" s="416" t="e">
        <f t="shared" si="320"/>
        <v>#N/A</v>
      </c>
    </row>
    <row r="4051" ht="22.5" customHeight="1" spans="1:29">
      <c r="A4051" s="421"/>
      <c r="B4051" s="422"/>
      <c r="C4051" s="422"/>
      <c r="D4051" s="421"/>
      <c r="E4051" s="421"/>
      <c r="F4051" s="421"/>
      <c r="G4051" s="421"/>
      <c r="H4051" s="421"/>
      <c r="I4051" s="421"/>
      <c r="J4051" s="421"/>
      <c r="K4051" s="421"/>
      <c r="L4051" s="421"/>
      <c r="M4051" s="421"/>
      <c r="N4051" s="426"/>
      <c r="O4051" s="426"/>
      <c r="P4051" s="427"/>
      <c r="Q4051" s="427"/>
      <c r="R4051" s="426"/>
      <c r="S4051" s="426"/>
      <c r="T4051" s="426"/>
      <c r="U4051" s="426"/>
      <c r="V4051" s="426"/>
      <c r="W4051" s="426"/>
      <c r="X4051" s="427"/>
      <c r="Y4051" s="416" t="e">
        <f t="shared" si="316"/>
        <v>#N/A</v>
      </c>
      <c r="Z4051" s="416" t="e">
        <f t="shared" si="317"/>
        <v>#N/A</v>
      </c>
      <c r="AA4051" s="416" t="str">
        <f t="shared" si="318"/>
        <v/>
      </c>
      <c r="AB4051" s="416" t="e">
        <f t="shared" si="319"/>
        <v>#N/A</v>
      </c>
      <c r="AC4051" s="416" t="e">
        <f t="shared" si="320"/>
        <v>#N/A</v>
      </c>
    </row>
    <row r="4052" ht="22.5" customHeight="1" spans="1:29">
      <c r="A4052" s="421"/>
      <c r="B4052" s="422"/>
      <c r="C4052" s="422"/>
      <c r="D4052" s="421"/>
      <c r="E4052" s="421"/>
      <c r="F4052" s="421"/>
      <c r="G4052" s="421"/>
      <c r="H4052" s="421"/>
      <c r="I4052" s="421"/>
      <c r="J4052" s="421"/>
      <c r="K4052" s="421"/>
      <c r="L4052" s="421"/>
      <c r="M4052" s="421"/>
      <c r="N4052" s="426"/>
      <c r="O4052" s="426"/>
      <c r="P4052" s="427"/>
      <c r="Q4052" s="427"/>
      <c r="R4052" s="426"/>
      <c r="S4052" s="426"/>
      <c r="T4052" s="426"/>
      <c r="U4052" s="426"/>
      <c r="V4052" s="426"/>
      <c r="W4052" s="426"/>
      <c r="X4052" s="427"/>
      <c r="Y4052" s="416" t="e">
        <f t="shared" si="316"/>
        <v>#N/A</v>
      </c>
      <c r="Z4052" s="416" t="e">
        <f t="shared" si="317"/>
        <v>#N/A</v>
      </c>
      <c r="AA4052" s="416" t="str">
        <f t="shared" si="318"/>
        <v/>
      </c>
      <c r="AB4052" s="416" t="e">
        <f t="shared" si="319"/>
        <v>#N/A</v>
      </c>
      <c r="AC4052" s="416" t="e">
        <f t="shared" si="320"/>
        <v>#N/A</v>
      </c>
    </row>
    <row r="4053" ht="22.5" customHeight="1" spans="1:29">
      <c r="A4053" s="421"/>
      <c r="B4053" s="422"/>
      <c r="C4053" s="422"/>
      <c r="D4053" s="421"/>
      <c r="E4053" s="421"/>
      <c r="F4053" s="421"/>
      <c r="G4053" s="421"/>
      <c r="H4053" s="421"/>
      <c r="I4053" s="421"/>
      <c r="J4053" s="421"/>
      <c r="K4053" s="421"/>
      <c r="L4053" s="421"/>
      <c r="M4053" s="421"/>
      <c r="N4053" s="426"/>
      <c r="O4053" s="426"/>
      <c r="P4053" s="427"/>
      <c r="Q4053" s="427"/>
      <c r="R4053" s="426"/>
      <c r="S4053" s="426"/>
      <c r="T4053" s="426"/>
      <c r="U4053" s="426"/>
      <c r="V4053" s="426"/>
      <c r="W4053" s="426"/>
      <c r="X4053" s="427"/>
      <c r="Y4053" s="416" t="e">
        <f t="shared" si="316"/>
        <v>#N/A</v>
      </c>
      <c r="Z4053" s="416" t="e">
        <f t="shared" si="317"/>
        <v>#N/A</v>
      </c>
      <c r="AA4053" s="416" t="str">
        <f t="shared" si="318"/>
        <v/>
      </c>
      <c r="AB4053" s="416" t="e">
        <f t="shared" si="319"/>
        <v>#N/A</v>
      </c>
      <c r="AC4053" s="416" t="e">
        <f t="shared" si="320"/>
        <v>#N/A</v>
      </c>
    </row>
    <row r="4054" ht="22.5" customHeight="1" spans="1:29">
      <c r="A4054" s="421"/>
      <c r="B4054" s="422"/>
      <c r="C4054" s="422"/>
      <c r="D4054" s="421"/>
      <c r="E4054" s="421"/>
      <c r="F4054" s="421"/>
      <c r="G4054" s="421"/>
      <c r="H4054" s="421"/>
      <c r="I4054" s="421"/>
      <c r="J4054" s="421"/>
      <c r="K4054" s="421"/>
      <c r="L4054" s="421"/>
      <c r="M4054" s="421"/>
      <c r="N4054" s="426"/>
      <c r="O4054" s="426"/>
      <c r="P4054" s="427"/>
      <c r="Q4054" s="427"/>
      <c r="R4054" s="426"/>
      <c r="S4054" s="426"/>
      <c r="T4054" s="426"/>
      <c r="U4054" s="426"/>
      <c r="V4054" s="426"/>
      <c r="W4054" s="426"/>
      <c r="X4054" s="427"/>
      <c r="Y4054" s="416" t="e">
        <f t="shared" si="316"/>
        <v>#N/A</v>
      </c>
      <c r="Z4054" s="416" t="e">
        <f t="shared" si="317"/>
        <v>#N/A</v>
      </c>
      <c r="AA4054" s="416" t="str">
        <f t="shared" si="318"/>
        <v/>
      </c>
      <c r="AB4054" s="416" t="e">
        <f t="shared" si="319"/>
        <v>#N/A</v>
      </c>
      <c r="AC4054" s="416" t="e">
        <f t="shared" si="320"/>
        <v>#N/A</v>
      </c>
    </row>
    <row r="4055" ht="22.5" customHeight="1" spans="1:29">
      <c r="A4055" s="421"/>
      <c r="B4055" s="422"/>
      <c r="C4055" s="422"/>
      <c r="D4055" s="421"/>
      <c r="E4055" s="421"/>
      <c r="F4055" s="421"/>
      <c r="G4055" s="421"/>
      <c r="H4055" s="421"/>
      <c r="I4055" s="421"/>
      <c r="J4055" s="421"/>
      <c r="K4055" s="421"/>
      <c r="L4055" s="421"/>
      <c r="M4055" s="421"/>
      <c r="N4055" s="426"/>
      <c r="O4055" s="426"/>
      <c r="P4055" s="427"/>
      <c r="Q4055" s="427"/>
      <c r="R4055" s="426"/>
      <c r="S4055" s="426"/>
      <c r="T4055" s="426"/>
      <c r="U4055" s="426"/>
      <c r="V4055" s="426"/>
      <c r="W4055" s="426"/>
      <c r="X4055" s="427"/>
      <c r="Y4055" s="416" t="e">
        <f t="shared" si="316"/>
        <v>#N/A</v>
      </c>
      <c r="Z4055" s="416" t="e">
        <f t="shared" si="317"/>
        <v>#N/A</v>
      </c>
      <c r="AA4055" s="416" t="str">
        <f t="shared" si="318"/>
        <v/>
      </c>
      <c r="AB4055" s="416" t="e">
        <f t="shared" si="319"/>
        <v>#N/A</v>
      </c>
      <c r="AC4055" s="416" t="e">
        <f t="shared" si="320"/>
        <v>#N/A</v>
      </c>
    </row>
    <row r="4056" ht="22.5" customHeight="1" spans="1:29">
      <c r="A4056" s="421"/>
      <c r="B4056" s="422"/>
      <c r="C4056" s="422"/>
      <c r="D4056" s="421"/>
      <c r="E4056" s="421"/>
      <c r="F4056" s="421"/>
      <c r="G4056" s="421"/>
      <c r="H4056" s="421"/>
      <c r="I4056" s="421"/>
      <c r="J4056" s="421"/>
      <c r="K4056" s="421"/>
      <c r="L4056" s="421"/>
      <c r="M4056" s="421"/>
      <c r="N4056" s="426"/>
      <c r="O4056" s="426"/>
      <c r="P4056" s="427"/>
      <c r="Q4056" s="427"/>
      <c r="R4056" s="426"/>
      <c r="S4056" s="426"/>
      <c r="T4056" s="426"/>
      <c r="U4056" s="426"/>
      <c r="V4056" s="426"/>
      <c r="W4056" s="426"/>
      <c r="X4056" s="427"/>
      <c r="Y4056" s="416" t="e">
        <f t="shared" si="316"/>
        <v>#N/A</v>
      </c>
      <c r="Z4056" s="416" t="e">
        <f t="shared" si="317"/>
        <v>#N/A</v>
      </c>
      <c r="AA4056" s="416" t="str">
        <f t="shared" si="318"/>
        <v/>
      </c>
      <c r="AB4056" s="416" t="e">
        <f t="shared" si="319"/>
        <v>#N/A</v>
      </c>
      <c r="AC4056" s="416" t="e">
        <f t="shared" si="320"/>
        <v>#N/A</v>
      </c>
    </row>
    <row r="4057" ht="22.5" customHeight="1" spans="1:29">
      <c r="A4057" s="421"/>
      <c r="B4057" s="422"/>
      <c r="C4057" s="422"/>
      <c r="D4057" s="421"/>
      <c r="E4057" s="421"/>
      <c r="F4057" s="421"/>
      <c r="G4057" s="421"/>
      <c r="H4057" s="421"/>
      <c r="I4057" s="421"/>
      <c r="J4057" s="421"/>
      <c r="K4057" s="421"/>
      <c r="L4057" s="421"/>
      <c r="M4057" s="421"/>
      <c r="N4057" s="426"/>
      <c r="O4057" s="426"/>
      <c r="P4057" s="427"/>
      <c r="Q4057" s="427"/>
      <c r="R4057" s="426"/>
      <c r="S4057" s="426"/>
      <c r="T4057" s="426"/>
      <c r="U4057" s="426"/>
      <c r="V4057" s="426"/>
      <c r="W4057" s="426"/>
      <c r="X4057" s="427"/>
      <c r="Y4057" s="416" t="e">
        <f t="shared" si="316"/>
        <v>#N/A</v>
      </c>
      <c r="Z4057" s="416" t="e">
        <f t="shared" si="317"/>
        <v>#N/A</v>
      </c>
      <c r="AA4057" s="416" t="str">
        <f t="shared" si="318"/>
        <v/>
      </c>
      <c r="AB4057" s="416" t="e">
        <f t="shared" si="319"/>
        <v>#N/A</v>
      </c>
      <c r="AC4057" s="416" t="e">
        <f t="shared" si="320"/>
        <v>#N/A</v>
      </c>
    </row>
    <row r="4058" ht="22.5" customHeight="1" spans="1:29">
      <c r="A4058" s="421"/>
      <c r="B4058" s="422"/>
      <c r="C4058" s="422"/>
      <c r="D4058" s="421"/>
      <c r="E4058" s="421"/>
      <c r="F4058" s="421"/>
      <c r="G4058" s="421"/>
      <c r="H4058" s="421"/>
      <c r="I4058" s="421"/>
      <c r="J4058" s="421"/>
      <c r="K4058" s="421"/>
      <c r="L4058" s="421"/>
      <c r="M4058" s="421"/>
      <c r="N4058" s="426"/>
      <c r="O4058" s="426"/>
      <c r="P4058" s="427"/>
      <c r="Q4058" s="427"/>
      <c r="R4058" s="426"/>
      <c r="S4058" s="426"/>
      <c r="T4058" s="426"/>
      <c r="U4058" s="426"/>
      <c r="V4058" s="426"/>
      <c r="W4058" s="426"/>
      <c r="X4058" s="427"/>
      <c r="Y4058" s="416" t="e">
        <f t="shared" si="316"/>
        <v>#N/A</v>
      </c>
      <c r="Z4058" s="416" t="e">
        <f t="shared" si="317"/>
        <v>#N/A</v>
      </c>
      <c r="AA4058" s="416" t="str">
        <f t="shared" si="318"/>
        <v/>
      </c>
      <c r="AB4058" s="416" t="e">
        <f t="shared" si="319"/>
        <v>#N/A</v>
      </c>
      <c r="AC4058" s="416" t="e">
        <f t="shared" si="320"/>
        <v>#N/A</v>
      </c>
    </row>
    <row r="4059" ht="22.5" customHeight="1" spans="1:29">
      <c r="A4059" s="421"/>
      <c r="B4059" s="422"/>
      <c r="C4059" s="422"/>
      <c r="D4059" s="421"/>
      <c r="E4059" s="421"/>
      <c r="F4059" s="421"/>
      <c r="G4059" s="421"/>
      <c r="H4059" s="421"/>
      <c r="I4059" s="421"/>
      <c r="J4059" s="421"/>
      <c r="K4059" s="421"/>
      <c r="L4059" s="421"/>
      <c r="M4059" s="421"/>
      <c r="N4059" s="426"/>
      <c r="O4059" s="426"/>
      <c r="P4059" s="427"/>
      <c r="Q4059" s="427"/>
      <c r="R4059" s="426"/>
      <c r="S4059" s="426"/>
      <c r="T4059" s="426"/>
      <c r="U4059" s="426"/>
      <c r="V4059" s="426"/>
      <c r="W4059" s="426"/>
      <c r="X4059" s="427"/>
      <c r="Y4059" s="416" t="e">
        <f t="shared" si="316"/>
        <v>#N/A</v>
      </c>
      <c r="Z4059" s="416" t="e">
        <f t="shared" si="317"/>
        <v>#N/A</v>
      </c>
      <c r="AA4059" s="416" t="str">
        <f t="shared" si="318"/>
        <v/>
      </c>
      <c r="AB4059" s="416" t="e">
        <f t="shared" si="319"/>
        <v>#N/A</v>
      </c>
      <c r="AC4059" s="416" t="e">
        <f t="shared" si="320"/>
        <v>#N/A</v>
      </c>
    </row>
    <row r="4060" ht="22.5" customHeight="1" spans="1:29">
      <c r="A4060" s="421"/>
      <c r="B4060" s="422"/>
      <c r="C4060" s="422"/>
      <c r="D4060" s="421"/>
      <c r="E4060" s="421"/>
      <c r="F4060" s="421"/>
      <c r="G4060" s="421"/>
      <c r="H4060" s="421"/>
      <c r="I4060" s="421"/>
      <c r="J4060" s="421"/>
      <c r="K4060" s="421"/>
      <c r="L4060" s="421"/>
      <c r="M4060" s="421"/>
      <c r="N4060" s="426"/>
      <c r="O4060" s="426"/>
      <c r="P4060" s="427"/>
      <c r="Q4060" s="427"/>
      <c r="R4060" s="426"/>
      <c r="S4060" s="426"/>
      <c r="T4060" s="426"/>
      <c r="U4060" s="426"/>
      <c r="V4060" s="426"/>
      <c r="W4060" s="426"/>
      <c r="X4060" s="427"/>
      <c r="Y4060" s="416" t="e">
        <f t="shared" si="316"/>
        <v>#N/A</v>
      </c>
      <c r="Z4060" s="416" t="e">
        <f t="shared" si="317"/>
        <v>#N/A</v>
      </c>
      <c r="AA4060" s="416" t="str">
        <f t="shared" si="318"/>
        <v/>
      </c>
      <c r="AB4060" s="416" t="e">
        <f t="shared" si="319"/>
        <v>#N/A</v>
      </c>
      <c r="AC4060" s="416" t="e">
        <f t="shared" si="320"/>
        <v>#N/A</v>
      </c>
    </row>
    <row r="4061" ht="22.5" customHeight="1" spans="1:29">
      <c r="A4061" s="421"/>
      <c r="B4061" s="422"/>
      <c r="C4061" s="422"/>
      <c r="D4061" s="421"/>
      <c r="E4061" s="421"/>
      <c r="F4061" s="421"/>
      <c r="G4061" s="421"/>
      <c r="H4061" s="421"/>
      <c r="I4061" s="421"/>
      <c r="J4061" s="421"/>
      <c r="K4061" s="421"/>
      <c r="L4061" s="421"/>
      <c r="M4061" s="421"/>
      <c r="N4061" s="426"/>
      <c r="O4061" s="426"/>
      <c r="P4061" s="427"/>
      <c r="Q4061" s="427"/>
      <c r="R4061" s="426"/>
      <c r="S4061" s="426"/>
      <c r="T4061" s="426"/>
      <c r="U4061" s="426"/>
      <c r="V4061" s="426"/>
      <c r="W4061" s="426"/>
      <c r="X4061" s="427"/>
      <c r="Y4061" s="416" t="e">
        <f t="shared" si="316"/>
        <v>#N/A</v>
      </c>
      <c r="Z4061" s="416" t="e">
        <f t="shared" si="317"/>
        <v>#N/A</v>
      </c>
      <c r="AA4061" s="416" t="str">
        <f t="shared" si="318"/>
        <v/>
      </c>
      <c r="AB4061" s="416" t="e">
        <f t="shared" si="319"/>
        <v>#N/A</v>
      </c>
      <c r="AC4061" s="416" t="e">
        <f t="shared" si="320"/>
        <v>#N/A</v>
      </c>
    </row>
    <row r="4062" ht="22.5" customHeight="1" spans="1:29">
      <c r="A4062" s="421"/>
      <c r="B4062" s="422"/>
      <c r="C4062" s="422"/>
      <c r="D4062" s="421"/>
      <c r="E4062" s="421"/>
      <c r="F4062" s="421"/>
      <c r="G4062" s="421"/>
      <c r="H4062" s="421"/>
      <c r="I4062" s="421"/>
      <c r="J4062" s="421"/>
      <c r="K4062" s="421"/>
      <c r="L4062" s="421"/>
      <c r="M4062" s="421"/>
      <c r="N4062" s="426"/>
      <c r="O4062" s="426"/>
      <c r="P4062" s="427"/>
      <c r="Q4062" s="427"/>
      <c r="R4062" s="426"/>
      <c r="S4062" s="426"/>
      <c r="T4062" s="426"/>
      <c r="U4062" s="426"/>
      <c r="V4062" s="426"/>
      <c r="W4062" s="426"/>
      <c r="X4062" s="427"/>
      <c r="Y4062" s="416" t="e">
        <f t="shared" si="316"/>
        <v>#N/A</v>
      </c>
      <c r="Z4062" s="416" t="e">
        <f t="shared" si="317"/>
        <v>#N/A</v>
      </c>
      <c r="AA4062" s="416" t="str">
        <f t="shared" si="318"/>
        <v/>
      </c>
      <c r="AB4062" s="416" t="e">
        <f t="shared" si="319"/>
        <v>#N/A</v>
      </c>
      <c r="AC4062" s="416" t="e">
        <f t="shared" si="320"/>
        <v>#N/A</v>
      </c>
    </row>
    <row r="4063" ht="22.5" customHeight="1" spans="1:29">
      <c r="A4063" s="421"/>
      <c r="B4063" s="422"/>
      <c r="C4063" s="422"/>
      <c r="D4063" s="421"/>
      <c r="E4063" s="421"/>
      <c r="F4063" s="421"/>
      <c r="G4063" s="421"/>
      <c r="H4063" s="421"/>
      <c r="I4063" s="421"/>
      <c r="J4063" s="421"/>
      <c r="K4063" s="421"/>
      <c r="L4063" s="421"/>
      <c r="M4063" s="421"/>
      <c r="N4063" s="426"/>
      <c r="O4063" s="426"/>
      <c r="P4063" s="427"/>
      <c r="Q4063" s="427"/>
      <c r="R4063" s="426"/>
      <c r="S4063" s="426"/>
      <c r="T4063" s="426"/>
      <c r="U4063" s="426"/>
      <c r="V4063" s="426"/>
      <c r="W4063" s="426"/>
      <c r="X4063" s="427"/>
      <c r="Y4063" s="416" t="e">
        <f t="shared" si="316"/>
        <v>#N/A</v>
      </c>
      <c r="Z4063" s="416" t="e">
        <f t="shared" si="317"/>
        <v>#N/A</v>
      </c>
      <c r="AA4063" s="416" t="str">
        <f t="shared" si="318"/>
        <v/>
      </c>
      <c r="AB4063" s="416" t="e">
        <f t="shared" si="319"/>
        <v>#N/A</v>
      </c>
      <c r="AC4063" s="416" t="e">
        <f t="shared" si="320"/>
        <v>#N/A</v>
      </c>
    </row>
    <row r="4064" ht="22.5" customHeight="1" spans="1:29">
      <c r="A4064" s="421"/>
      <c r="B4064" s="422"/>
      <c r="C4064" s="422"/>
      <c r="D4064" s="421"/>
      <c r="E4064" s="421"/>
      <c r="F4064" s="421"/>
      <c r="G4064" s="421"/>
      <c r="H4064" s="421"/>
      <c r="I4064" s="421"/>
      <c r="J4064" s="421"/>
      <c r="K4064" s="421"/>
      <c r="L4064" s="421"/>
      <c r="M4064" s="421"/>
      <c r="N4064" s="426"/>
      <c r="O4064" s="426"/>
      <c r="P4064" s="427"/>
      <c r="Q4064" s="427"/>
      <c r="R4064" s="426"/>
      <c r="S4064" s="426"/>
      <c r="T4064" s="426"/>
      <c r="U4064" s="426"/>
      <c r="V4064" s="426"/>
      <c r="W4064" s="426"/>
      <c r="X4064" s="427"/>
      <c r="Y4064" s="416" t="e">
        <f t="shared" si="316"/>
        <v>#N/A</v>
      </c>
      <c r="Z4064" s="416" t="e">
        <f t="shared" si="317"/>
        <v>#N/A</v>
      </c>
      <c r="AA4064" s="416" t="str">
        <f t="shared" si="318"/>
        <v/>
      </c>
      <c r="AB4064" s="416" t="e">
        <f t="shared" si="319"/>
        <v>#N/A</v>
      </c>
      <c r="AC4064" s="416" t="e">
        <f t="shared" si="320"/>
        <v>#N/A</v>
      </c>
    </row>
    <row r="4065" ht="22.5" customHeight="1" spans="1:29">
      <c r="A4065" s="421"/>
      <c r="B4065" s="422"/>
      <c r="C4065" s="422"/>
      <c r="D4065" s="421"/>
      <c r="E4065" s="421"/>
      <c r="F4065" s="421"/>
      <c r="G4065" s="421"/>
      <c r="H4065" s="421"/>
      <c r="I4065" s="421"/>
      <c r="J4065" s="421"/>
      <c r="K4065" s="421"/>
      <c r="L4065" s="421"/>
      <c r="M4065" s="421"/>
      <c r="N4065" s="426"/>
      <c r="O4065" s="426"/>
      <c r="P4065" s="427"/>
      <c r="Q4065" s="427"/>
      <c r="R4065" s="426"/>
      <c r="S4065" s="426"/>
      <c r="T4065" s="426"/>
      <c r="U4065" s="426"/>
      <c r="V4065" s="426"/>
      <c r="W4065" s="426"/>
      <c r="X4065" s="427"/>
      <c r="Y4065" s="416" t="e">
        <f t="shared" si="316"/>
        <v>#N/A</v>
      </c>
      <c r="Z4065" s="416" t="e">
        <f t="shared" si="317"/>
        <v>#N/A</v>
      </c>
      <c r="AA4065" s="416" t="str">
        <f t="shared" si="318"/>
        <v/>
      </c>
      <c r="AB4065" s="416" t="e">
        <f t="shared" si="319"/>
        <v>#N/A</v>
      </c>
      <c r="AC4065" s="416" t="e">
        <f t="shared" si="320"/>
        <v>#N/A</v>
      </c>
    </row>
    <row r="4066" ht="22.5" customHeight="1" spans="1:29">
      <c r="A4066" s="421"/>
      <c r="B4066" s="422"/>
      <c r="C4066" s="422"/>
      <c r="D4066" s="421"/>
      <c r="E4066" s="421"/>
      <c r="F4066" s="421"/>
      <c r="G4066" s="421"/>
      <c r="H4066" s="421"/>
      <c r="I4066" s="421"/>
      <c r="J4066" s="421"/>
      <c r="K4066" s="421"/>
      <c r="L4066" s="421"/>
      <c r="M4066" s="421"/>
      <c r="N4066" s="426"/>
      <c r="O4066" s="426"/>
      <c r="P4066" s="427"/>
      <c r="Q4066" s="427"/>
      <c r="R4066" s="426"/>
      <c r="S4066" s="426"/>
      <c r="T4066" s="426"/>
      <c r="U4066" s="426"/>
      <c r="V4066" s="426"/>
      <c r="W4066" s="426"/>
      <c r="X4066" s="427"/>
      <c r="Y4066" s="416" t="e">
        <f t="shared" si="316"/>
        <v>#N/A</v>
      </c>
      <c r="Z4066" s="416" t="e">
        <f t="shared" si="317"/>
        <v>#N/A</v>
      </c>
      <c r="AA4066" s="416" t="str">
        <f t="shared" si="318"/>
        <v/>
      </c>
      <c r="AB4066" s="416" t="e">
        <f t="shared" si="319"/>
        <v>#N/A</v>
      </c>
      <c r="AC4066" s="416" t="e">
        <f t="shared" si="320"/>
        <v>#N/A</v>
      </c>
    </row>
    <row r="4067" ht="22.5" customHeight="1" spans="1:29">
      <c r="A4067" s="421"/>
      <c r="B4067" s="422"/>
      <c r="C4067" s="422"/>
      <c r="D4067" s="421"/>
      <c r="E4067" s="421"/>
      <c r="F4067" s="421"/>
      <c r="G4067" s="421"/>
      <c r="H4067" s="421"/>
      <c r="I4067" s="421"/>
      <c r="J4067" s="421"/>
      <c r="K4067" s="421"/>
      <c r="L4067" s="421"/>
      <c r="M4067" s="421"/>
      <c r="N4067" s="426"/>
      <c r="O4067" s="426"/>
      <c r="P4067" s="427"/>
      <c r="Q4067" s="427"/>
      <c r="R4067" s="426"/>
      <c r="S4067" s="426"/>
      <c r="T4067" s="426"/>
      <c r="U4067" s="426"/>
      <c r="V4067" s="426"/>
      <c r="W4067" s="426"/>
      <c r="X4067" s="427"/>
      <c r="Y4067" s="416" t="e">
        <f t="shared" si="316"/>
        <v>#N/A</v>
      </c>
      <c r="Z4067" s="416" t="e">
        <f t="shared" si="317"/>
        <v>#N/A</v>
      </c>
      <c r="AA4067" s="416" t="str">
        <f t="shared" si="318"/>
        <v/>
      </c>
      <c r="AB4067" s="416" t="e">
        <f t="shared" si="319"/>
        <v>#N/A</v>
      </c>
      <c r="AC4067" s="416" t="e">
        <f t="shared" si="320"/>
        <v>#N/A</v>
      </c>
    </row>
    <row r="4068" ht="22.5" customHeight="1" spans="1:29">
      <c r="A4068" s="421"/>
      <c r="B4068" s="422"/>
      <c r="C4068" s="422"/>
      <c r="D4068" s="421"/>
      <c r="E4068" s="421"/>
      <c r="F4068" s="421"/>
      <c r="G4068" s="421"/>
      <c r="H4068" s="421"/>
      <c r="I4068" s="421"/>
      <c r="J4068" s="421"/>
      <c r="K4068" s="421"/>
      <c r="L4068" s="421"/>
      <c r="M4068" s="421"/>
      <c r="N4068" s="426"/>
      <c r="O4068" s="426"/>
      <c r="P4068" s="427"/>
      <c r="Q4068" s="427"/>
      <c r="R4068" s="426"/>
      <c r="S4068" s="426"/>
      <c r="T4068" s="426"/>
      <c r="U4068" s="426"/>
      <c r="V4068" s="426"/>
      <c r="W4068" s="426"/>
      <c r="X4068" s="427"/>
      <c r="Y4068" s="416" t="e">
        <f t="shared" si="316"/>
        <v>#N/A</v>
      </c>
      <c r="Z4068" s="416" t="e">
        <f t="shared" si="317"/>
        <v>#N/A</v>
      </c>
      <c r="AA4068" s="416" t="str">
        <f t="shared" si="318"/>
        <v/>
      </c>
      <c r="AB4068" s="416" t="e">
        <f t="shared" si="319"/>
        <v>#N/A</v>
      </c>
      <c r="AC4068" s="416" t="e">
        <f t="shared" si="320"/>
        <v>#N/A</v>
      </c>
    </row>
    <row r="4069" ht="22.5" customHeight="1" spans="1:29">
      <c r="A4069" s="421"/>
      <c r="B4069" s="422"/>
      <c r="C4069" s="422"/>
      <c r="D4069" s="421"/>
      <c r="E4069" s="421"/>
      <c r="F4069" s="421"/>
      <c r="G4069" s="421"/>
      <c r="H4069" s="421"/>
      <c r="I4069" s="421"/>
      <c r="J4069" s="421"/>
      <c r="K4069" s="421"/>
      <c r="L4069" s="421"/>
      <c r="M4069" s="421"/>
      <c r="N4069" s="426"/>
      <c r="O4069" s="426"/>
      <c r="P4069" s="427"/>
      <c r="Q4069" s="427"/>
      <c r="R4069" s="426"/>
      <c r="S4069" s="426"/>
      <c r="T4069" s="426"/>
      <c r="U4069" s="426"/>
      <c r="V4069" s="426"/>
      <c r="W4069" s="426"/>
      <c r="X4069" s="427"/>
      <c r="Y4069" s="416" t="e">
        <f t="shared" si="316"/>
        <v>#N/A</v>
      </c>
      <c r="Z4069" s="416" t="e">
        <f t="shared" si="317"/>
        <v>#N/A</v>
      </c>
      <c r="AA4069" s="416" t="str">
        <f t="shared" si="318"/>
        <v/>
      </c>
      <c r="AB4069" s="416" t="e">
        <f t="shared" si="319"/>
        <v>#N/A</v>
      </c>
      <c r="AC4069" s="416" t="e">
        <f t="shared" si="320"/>
        <v>#N/A</v>
      </c>
    </row>
    <row r="4070" ht="22.5" customHeight="1" spans="1:29">
      <c r="A4070" s="421"/>
      <c r="B4070" s="422"/>
      <c r="C4070" s="422"/>
      <c r="D4070" s="421"/>
      <c r="E4070" s="421"/>
      <c r="F4070" s="421"/>
      <c r="G4070" s="421"/>
      <c r="H4070" s="421"/>
      <c r="I4070" s="421"/>
      <c r="J4070" s="421"/>
      <c r="K4070" s="421"/>
      <c r="L4070" s="421"/>
      <c r="M4070" s="421"/>
      <c r="N4070" s="426"/>
      <c r="O4070" s="426"/>
      <c r="P4070" s="427"/>
      <c r="Q4070" s="427"/>
      <c r="R4070" s="426"/>
      <c r="S4070" s="426"/>
      <c r="T4070" s="426"/>
      <c r="U4070" s="426"/>
      <c r="V4070" s="426"/>
      <c r="W4070" s="426"/>
      <c r="X4070" s="427"/>
      <c r="Y4070" s="416" t="e">
        <f t="shared" si="316"/>
        <v>#N/A</v>
      </c>
      <c r="Z4070" s="416" t="e">
        <f t="shared" si="317"/>
        <v>#N/A</v>
      </c>
      <c r="AA4070" s="416" t="str">
        <f t="shared" si="318"/>
        <v/>
      </c>
      <c r="AB4070" s="416" t="e">
        <f t="shared" si="319"/>
        <v>#N/A</v>
      </c>
      <c r="AC4070" s="416" t="e">
        <f t="shared" si="320"/>
        <v>#N/A</v>
      </c>
    </row>
    <row r="4071" ht="22.5" customHeight="1" spans="1:29">
      <c r="A4071" s="421"/>
      <c r="B4071" s="422"/>
      <c r="C4071" s="422"/>
      <c r="D4071" s="421"/>
      <c r="E4071" s="421"/>
      <c r="F4071" s="421"/>
      <c r="G4071" s="421"/>
      <c r="H4071" s="421"/>
      <c r="I4071" s="421"/>
      <c r="J4071" s="421"/>
      <c r="K4071" s="421"/>
      <c r="L4071" s="421"/>
      <c r="M4071" s="421"/>
      <c r="N4071" s="426"/>
      <c r="O4071" s="426"/>
      <c r="P4071" s="427"/>
      <c r="Q4071" s="427"/>
      <c r="R4071" s="426"/>
      <c r="S4071" s="426"/>
      <c r="T4071" s="426"/>
      <c r="U4071" s="426"/>
      <c r="V4071" s="426"/>
      <c r="W4071" s="426"/>
      <c r="X4071" s="427"/>
      <c r="Y4071" s="416" t="e">
        <f t="shared" si="316"/>
        <v>#N/A</v>
      </c>
      <c r="Z4071" s="416" t="e">
        <f t="shared" si="317"/>
        <v>#N/A</v>
      </c>
      <c r="AA4071" s="416" t="str">
        <f t="shared" si="318"/>
        <v/>
      </c>
      <c r="AB4071" s="416" t="e">
        <f t="shared" si="319"/>
        <v>#N/A</v>
      </c>
      <c r="AC4071" s="416" t="e">
        <f t="shared" si="320"/>
        <v>#N/A</v>
      </c>
    </row>
    <row r="4072" ht="22.5" customHeight="1" spans="1:29">
      <c r="A4072" s="421"/>
      <c r="B4072" s="422"/>
      <c r="C4072" s="422"/>
      <c r="D4072" s="421"/>
      <c r="E4072" s="421"/>
      <c r="F4072" s="421"/>
      <c r="G4072" s="421"/>
      <c r="H4072" s="421"/>
      <c r="I4072" s="421"/>
      <c r="J4072" s="421"/>
      <c r="K4072" s="421"/>
      <c r="L4072" s="421"/>
      <c r="M4072" s="421"/>
      <c r="N4072" s="426"/>
      <c r="O4072" s="426"/>
      <c r="P4072" s="427"/>
      <c r="Q4072" s="427"/>
      <c r="R4072" s="426"/>
      <c r="S4072" s="426"/>
      <c r="T4072" s="426"/>
      <c r="U4072" s="426"/>
      <c r="V4072" s="426"/>
      <c r="W4072" s="426"/>
      <c r="X4072" s="427"/>
      <c r="Y4072" s="416" t="e">
        <f t="shared" si="316"/>
        <v>#N/A</v>
      </c>
      <c r="Z4072" s="416" t="e">
        <f t="shared" si="317"/>
        <v>#N/A</v>
      </c>
      <c r="AA4072" s="416" t="str">
        <f t="shared" si="318"/>
        <v/>
      </c>
      <c r="AB4072" s="416" t="e">
        <f t="shared" si="319"/>
        <v>#N/A</v>
      </c>
      <c r="AC4072" s="416" t="e">
        <f t="shared" si="320"/>
        <v>#N/A</v>
      </c>
    </row>
    <row r="4073" ht="22.5" customHeight="1" spans="1:29">
      <c r="A4073" s="421"/>
      <c r="B4073" s="422"/>
      <c r="C4073" s="422"/>
      <c r="D4073" s="421"/>
      <c r="E4073" s="421"/>
      <c r="F4073" s="421"/>
      <c r="G4073" s="421"/>
      <c r="H4073" s="421"/>
      <c r="I4073" s="421"/>
      <c r="J4073" s="421"/>
      <c r="K4073" s="421"/>
      <c r="L4073" s="421"/>
      <c r="M4073" s="421"/>
      <c r="N4073" s="426"/>
      <c r="O4073" s="426"/>
      <c r="P4073" s="427"/>
      <c r="Q4073" s="427"/>
      <c r="R4073" s="426"/>
      <c r="S4073" s="426"/>
      <c r="T4073" s="426"/>
      <c r="U4073" s="426"/>
      <c r="V4073" s="426"/>
      <c r="W4073" s="426"/>
      <c r="X4073" s="427"/>
      <c r="Y4073" s="416" t="e">
        <f t="shared" si="316"/>
        <v>#N/A</v>
      </c>
      <c r="Z4073" s="416" t="e">
        <f t="shared" si="317"/>
        <v>#N/A</v>
      </c>
      <c r="AA4073" s="416" t="str">
        <f t="shared" si="318"/>
        <v/>
      </c>
      <c r="AB4073" s="416" t="e">
        <f t="shared" si="319"/>
        <v>#N/A</v>
      </c>
      <c r="AC4073" s="416" t="e">
        <f t="shared" si="320"/>
        <v>#N/A</v>
      </c>
    </row>
    <row r="4074" ht="22.5" customHeight="1" spans="1:29">
      <c r="A4074" s="421"/>
      <c r="B4074" s="422"/>
      <c r="C4074" s="422"/>
      <c r="D4074" s="421"/>
      <c r="E4074" s="421"/>
      <c r="F4074" s="421"/>
      <c r="G4074" s="421"/>
      <c r="H4074" s="421"/>
      <c r="I4074" s="421"/>
      <c r="J4074" s="421"/>
      <c r="K4074" s="421"/>
      <c r="L4074" s="421"/>
      <c r="M4074" s="421"/>
      <c r="N4074" s="426"/>
      <c r="O4074" s="426"/>
      <c r="P4074" s="427"/>
      <c r="Q4074" s="427"/>
      <c r="R4074" s="426"/>
      <c r="S4074" s="426"/>
      <c r="T4074" s="426"/>
      <c r="U4074" s="426"/>
      <c r="V4074" s="426"/>
      <c r="W4074" s="426"/>
      <c r="X4074" s="427"/>
      <c r="Y4074" s="416" t="e">
        <f t="shared" si="316"/>
        <v>#N/A</v>
      </c>
      <c r="Z4074" s="416" t="e">
        <f t="shared" si="317"/>
        <v>#N/A</v>
      </c>
      <c r="AA4074" s="416" t="str">
        <f t="shared" si="318"/>
        <v/>
      </c>
      <c r="AB4074" s="416" t="e">
        <f t="shared" si="319"/>
        <v>#N/A</v>
      </c>
      <c r="AC4074" s="416" t="e">
        <f t="shared" si="320"/>
        <v>#N/A</v>
      </c>
    </row>
    <row r="4075" ht="22.5" customHeight="1" spans="1:29">
      <c r="A4075" s="421"/>
      <c r="B4075" s="422"/>
      <c r="C4075" s="422"/>
      <c r="D4075" s="421"/>
      <c r="E4075" s="421"/>
      <c r="F4075" s="421"/>
      <c r="G4075" s="421"/>
      <c r="H4075" s="421"/>
      <c r="I4075" s="421"/>
      <c r="J4075" s="421"/>
      <c r="K4075" s="421"/>
      <c r="L4075" s="421"/>
      <c r="M4075" s="421"/>
      <c r="N4075" s="426"/>
      <c r="O4075" s="426"/>
      <c r="P4075" s="427"/>
      <c r="Q4075" s="427"/>
      <c r="R4075" s="426"/>
      <c r="S4075" s="426"/>
      <c r="T4075" s="426"/>
      <c r="U4075" s="426"/>
      <c r="V4075" s="426"/>
      <c r="W4075" s="426"/>
      <c r="X4075" s="427"/>
      <c r="Y4075" s="416" t="e">
        <f t="shared" si="316"/>
        <v>#N/A</v>
      </c>
      <c r="Z4075" s="416" t="e">
        <f t="shared" si="317"/>
        <v>#N/A</v>
      </c>
      <c r="AA4075" s="416" t="str">
        <f t="shared" si="318"/>
        <v/>
      </c>
      <c r="AB4075" s="416" t="e">
        <f t="shared" si="319"/>
        <v>#N/A</v>
      </c>
      <c r="AC4075" s="416" t="e">
        <f t="shared" si="320"/>
        <v>#N/A</v>
      </c>
    </row>
    <row r="4076" ht="22.5" customHeight="1" spans="1:29">
      <c r="A4076" s="421"/>
      <c r="B4076" s="422"/>
      <c r="C4076" s="422"/>
      <c r="D4076" s="421"/>
      <c r="E4076" s="421"/>
      <c r="F4076" s="421"/>
      <c r="G4076" s="421"/>
      <c r="H4076" s="421"/>
      <c r="I4076" s="421"/>
      <c r="J4076" s="421"/>
      <c r="K4076" s="421"/>
      <c r="L4076" s="421"/>
      <c r="M4076" s="421"/>
      <c r="N4076" s="426"/>
      <c r="O4076" s="426"/>
      <c r="P4076" s="427"/>
      <c r="Q4076" s="427"/>
      <c r="R4076" s="426"/>
      <c r="S4076" s="426"/>
      <c r="T4076" s="426"/>
      <c r="U4076" s="426"/>
      <c r="V4076" s="426"/>
      <c r="W4076" s="426"/>
      <c r="X4076" s="427"/>
      <c r="Y4076" s="416" t="e">
        <f t="shared" si="316"/>
        <v>#N/A</v>
      </c>
      <c r="Z4076" s="416" t="e">
        <f t="shared" si="317"/>
        <v>#N/A</v>
      </c>
      <c r="AA4076" s="416" t="str">
        <f t="shared" si="318"/>
        <v/>
      </c>
      <c r="AB4076" s="416" t="e">
        <f t="shared" si="319"/>
        <v>#N/A</v>
      </c>
      <c r="AC4076" s="416" t="e">
        <f t="shared" si="320"/>
        <v>#N/A</v>
      </c>
    </row>
    <row r="4077" ht="22.5" customHeight="1" spans="1:29">
      <c r="A4077" s="421"/>
      <c r="B4077" s="422"/>
      <c r="C4077" s="422"/>
      <c r="D4077" s="421"/>
      <c r="E4077" s="421"/>
      <c r="F4077" s="421"/>
      <c r="G4077" s="421"/>
      <c r="H4077" s="421"/>
      <c r="I4077" s="421"/>
      <c r="J4077" s="421"/>
      <c r="K4077" s="421"/>
      <c r="L4077" s="421"/>
      <c r="M4077" s="421"/>
      <c r="N4077" s="426"/>
      <c r="O4077" s="426"/>
      <c r="P4077" s="427"/>
      <c r="Q4077" s="427"/>
      <c r="R4077" s="426"/>
      <c r="S4077" s="426"/>
      <c r="T4077" s="426"/>
      <c r="U4077" s="426"/>
      <c r="V4077" s="426"/>
      <c r="W4077" s="426"/>
      <c r="X4077" s="427"/>
      <c r="Y4077" s="416" t="e">
        <f t="shared" si="316"/>
        <v>#N/A</v>
      </c>
      <c r="Z4077" s="416" t="e">
        <f t="shared" si="317"/>
        <v>#N/A</v>
      </c>
      <c r="AA4077" s="416" t="str">
        <f t="shared" si="318"/>
        <v/>
      </c>
      <c r="AB4077" s="416" t="e">
        <f t="shared" si="319"/>
        <v>#N/A</v>
      </c>
      <c r="AC4077" s="416" t="e">
        <f t="shared" si="320"/>
        <v>#N/A</v>
      </c>
    </row>
    <row r="4078" ht="22.5" customHeight="1" spans="1:29">
      <c r="A4078" s="421"/>
      <c r="B4078" s="422"/>
      <c r="C4078" s="422"/>
      <c r="D4078" s="421"/>
      <c r="E4078" s="421"/>
      <c r="F4078" s="421"/>
      <c r="G4078" s="421"/>
      <c r="H4078" s="421"/>
      <c r="I4078" s="421"/>
      <c r="J4078" s="421"/>
      <c r="K4078" s="421"/>
      <c r="L4078" s="421"/>
      <c r="M4078" s="421"/>
      <c r="N4078" s="426"/>
      <c r="O4078" s="426"/>
      <c r="P4078" s="427"/>
      <c r="Q4078" s="427"/>
      <c r="R4078" s="426"/>
      <c r="S4078" s="426"/>
      <c r="T4078" s="426"/>
      <c r="U4078" s="426"/>
      <c r="V4078" s="426"/>
      <c r="W4078" s="426"/>
      <c r="X4078" s="427"/>
      <c r="Y4078" s="416" t="e">
        <f t="shared" si="316"/>
        <v>#N/A</v>
      </c>
      <c r="Z4078" s="416" t="e">
        <f t="shared" si="317"/>
        <v>#N/A</v>
      </c>
      <c r="AA4078" s="416" t="str">
        <f t="shared" si="318"/>
        <v/>
      </c>
      <c r="AB4078" s="416" t="e">
        <f t="shared" si="319"/>
        <v>#N/A</v>
      </c>
      <c r="AC4078" s="416" t="e">
        <f t="shared" si="320"/>
        <v>#N/A</v>
      </c>
    </row>
    <row r="4079" ht="22.5" customHeight="1" spans="1:29">
      <c r="A4079" s="421"/>
      <c r="B4079" s="422"/>
      <c r="C4079" s="422"/>
      <c r="D4079" s="421"/>
      <c r="E4079" s="421"/>
      <c r="F4079" s="421"/>
      <c r="G4079" s="421"/>
      <c r="H4079" s="421"/>
      <c r="I4079" s="421"/>
      <c r="J4079" s="421"/>
      <c r="K4079" s="421"/>
      <c r="L4079" s="421"/>
      <c r="M4079" s="421"/>
      <c r="N4079" s="426"/>
      <c r="O4079" s="426"/>
      <c r="P4079" s="427"/>
      <c r="Q4079" s="427"/>
      <c r="R4079" s="426"/>
      <c r="S4079" s="426"/>
      <c r="T4079" s="426"/>
      <c r="U4079" s="426"/>
      <c r="V4079" s="426"/>
      <c r="W4079" s="426"/>
      <c r="X4079" s="427"/>
      <c r="Y4079" s="416" t="e">
        <f t="shared" si="316"/>
        <v>#N/A</v>
      </c>
      <c r="Z4079" s="416" t="e">
        <f t="shared" si="317"/>
        <v>#N/A</v>
      </c>
      <c r="AA4079" s="416" t="str">
        <f t="shared" si="318"/>
        <v/>
      </c>
      <c r="AB4079" s="416" t="e">
        <f t="shared" si="319"/>
        <v>#N/A</v>
      </c>
      <c r="AC4079" s="416" t="e">
        <f t="shared" si="320"/>
        <v>#N/A</v>
      </c>
    </row>
    <row r="4080" ht="22.5" customHeight="1" spans="1:29">
      <c r="A4080" s="421"/>
      <c r="B4080" s="422"/>
      <c r="C4080" s="422"/>
      <c r="D4080" s="421"/>
      <c r="E4080" s="421"/>
      <c r="F4080" s="421"/>
      <c r="G4080" s="421"/>
      <c r="H4080" s="421"/>
      <c r="I4080" s="421"/>
      <c r="J4080" s="421"/>
      <c r="K4080" s="421"/>
      <c r="L4080" s="421"/>
      <c r="M4080" s="421"/>
      <c r="N4080" s="426"/>
      <c r="O4080" s="426"/>
      <c r="P4080" s="427"/>
      <c r="Q4080" s="427"/>
      <c r="R4080" s="426"/>
      <c r="S4080" s="426"/>
      <c r="T4080" s="426"/>
      <c r="U4080" s="426"/>
      <c r="V4080" s="426"/>
      <c r="W4080" s="426"/>
      <c r="X4080" s="427"/>
      <c r="Y4080" s="416" t="e">
        <f t="shared" si="316"/>
        <v>#N/A</v>
      </c>
      <c r="Z4080" s="416" t="e">
        <f t="shared" si="317"/>
        <v>#N/A</v>
      </c>
      <c r="AA4080" s="416" t="str">
        <f t="shared" si="318"/>
        <v/>
      </c>
      <c r="AB4080" s="416" t="e">
        <f t="shared" si="319"/>
        <v>#N/A</v>
      </c>
      <c r="AC4080" s="416" t="e">
        <f t="shared" si="320"/>
        <v>#N/A</v>
      </c>
    </row>
    <row r="4081" ht="22.5" customHeight="1" spans="1:29">
      <c r="A4081" s="421"/>
      <c r="B4081" s="422"/>
      <c r="C4081" s="422"/>
      <c r="D4081" s="421"/>
      <c r="E4081" s="421"/>
      <c r="F4081" s="421"/>
      <c r="G4081" s="421"/>
      <c r="H4081" s="421"/>
      <c r="I4081" s="421"/>
      <c r="J4081" s="421"/>
      <c r="K4081" s="421"/>
      <c r="L4081" s="421"/>
      <c r="M4081" s="421"/>
      <c r="N4081" s="426"/>
      <c r="O4081" s="426"/>
      <c r="P4081" s="427"/>
      <c r="Q4081" s="427"/>
      <c r="R4081" s="426"/>
      <c r="S4081" s="426"/>
      <c r="T4081" s="426"/>
      <c r="U4081" s="426"/>
      <c r="V4081" s="426"/>
      <c r="W4081" s="426"/>
      <c r="X4081" s="427"/>
      <c r="Y4081" s="416" t="e">
        <f t="shared" si="316"/>
        <v>#N/A</v>
      </c>
      <c r="Z4081" s="416" t="e">
        <f t="shared" si="317"/>
        <v>#N/A</v>
      </c>
      <c r="AA4081" s="416" t="str">
        <f t="shared" si="318"/>
        <v/>
      </c>
      <c r="AB4081" s="416" t="e">
        <f t="shared" si="319"/>
        <v>#N/A</v>
      </c>
      <c r="AC4081" s="416" t="e">
        <f t="shared" si="320"/>
        <v>#N/A</v>
      </c>
    </row>
    <row r="4082" ht="22.5" customHeight="1" spans="1:29">
      <c r="A4082" s="421"/>
      <c r="B4082" s="422"/>
      <c r="C4082" s="422"/>
      <c r="D4082" s="421"/>
      <c r="E4082" s="421"/>
      <c r="F4082" s="421"/>
      <c r="G4082" s="421"/>
      <c r="H4082" s="421"/>
      <c r="I4082" s="421"/>
      <c r="J4082" s="421"/>
      <c r="K4082" s="421"/>
      <c r="L4082" s="421"/>
      <c r="M4082" s="421"/>
      <c r="N4082" s="426"/>
      <c r="O4082" s="426"/>
      <c r="P4082" s="427"/>
      <c r="Q4082" s="427"/>
      <c r="R4082" s="426"/>
      <c r="S4082" s="426"/>
      <c r="T4082" s="426"/>
      <c r="U4082" s="426"/>
      <c r="V4082" s="426"/>
      <c r="W4082" s="426"/>
      <c r="X4082" s="427"/>
      <c r="Y4082" s="416" t="e">
        <f t="shared" si="316"/>
        <v>#N/A</v>
      </c>
      <c r="Z4082" s="416" t="e">
        <f t="shared" si="317"/>
        <v>#N/A</v>
      </c>
      <c r="AA4082" s="416" t="str">
        <f t="shared" si="318"/>
        <v/>
      </c>
      <c r="AB4082" s="416" t="e">
        <f t="shared" si="319"/>
        <v>#N/A</v>
      </c>
      <c r="AC4082" s="416" t="e">
        <f t="shared" si="320"/>
        <v>#N/A</v>
      </c>
    </row>
    <row r="4083" ht="22.5" customHeight="1" spans="1:29">
      <c r="A4083" s="421"/>
      <c r="B4083" s="422"/>
      <c r="C4083" s="422"/>
      <c r="D4083" s="421"/>
      <c r="E4083" s="421"/>
      <c r="F4083" s="421"/>
      <c r="G4083" s="421"/>
      <c r="H4083" s="421"/>
      <c r="I4083" s="421"/>
      <c r="J4083" s="421"/>
      <c r="K4083" s="421"/>
      <c r="L4083" s="421"/>
      <c r="M4083" s="421"/>
      <c r="N4083" s="426"/>
      <c r="O4083" s="426"/>
      <c r="P4083" s="427"/>
      <c r="Q4083" s="427"/>
      <c r="R4083" s="426"/>
      <c r="S4083" s="426"/>
      <c r="T4083" s="426"/>
      <c r="U4083" s="426"/>
      <c r="V4083" s="426"/>
      <c r="W4083" s="426"/>
      <c r="X4083" s="427"/>
      <c r="Y4083" s="416" t="e">
        <f t="shared" si="316"/>
        <v>#N/A</v>
      </c>
      <c r="Z4083" s="416" t="e">
        <f t="shared" si="317"/>
        <v>#N/A</v>
      </c>
      <c r="AA4083" s="416" t="str">
        <f t="shared" si="318"/>
        <v/>
      </c>
      <c r="AB4083" s="416" t="e">
        <f t="shared" si="319"/>
        <v>#N/A</v>
      </c>
      <c r="AC4083" s="416" t="e">
        <f t="shared" si="320"/>
        <v>#N/A</v>
      </c>
    </row>
    <row r="4084" ht="22.5" customHeight="1" spans="1:29">
      <c r="A4084" s="421"/>
      <c r="B4084" s="422"/>
      <c r="C4084" s="422"/>
      <c r="D4084" s="421"/>
      <c r="E4084" s="421"/>
      <c r="F4084" s="421"/>
      <c r="G4084" s="421"/>
      <c r="H4084" s="421"/>
      <c r="I4084" s="421"/>
      <c r="J4084" s="421"/>
      <c r="K4084" s="421"/>
      <c r="L4084" s="421"/>
      <c r="M4084" s="421"/>
      <c r="N4084" s="426"/>
      <c r="O4084" s="426"/>
      <c r="P4084" s="427"/>
      <c r="Q4084" s="427"/>
      <c r="R4084" s="426"/>
      <c r="S4084" s="426"/>
      <c r="T4084" s="426"/>
      <c r="U4084" s="426"/>
      <c r="V4084" s="426"/>
      <c r="W4084" s="426"/>
      <c r="X4084" s="427"/>
      <c r="Y4084" s="416" t="e">
        <f t="shared" si="316"/>
        <v>#N/A</v>
      </c>
      <c r="Z4084" s="416" t="e">
        <f t="shared" si="317"/>
        <v>#N/A</v>
      </c>
      <c r="AA4084" s="416" t="str">
        <f t="shared" si="318"/>
        <v/>
      </c>
      <c r="AB4084" s="416" t="e">
        <f t="shared" si="319"/>
        <v>#N/A</v>
      </c>
      <c r="AC4084" s="416" t="e">
        <f t="shared" si="320"/>
        <v>#N/A</v>
      </c>
    </row>
    <row r="4085" ht="22.5" customHeight="1" spans="1:29">
      <c r="A4085" s="421"/>
      <c r="B4085" s="422"/>
      <c r="C4085" s="422"/>
      <c r="D4085" s="421"/>
      <c r="E4085" s="421"/>
      <c r="F4085" s="421"/>
      <c r="G4085" s="421"/>
      <c r="H4085" s="421"/>
      <c r="I4085" s="421"/>
      <c r="J4085" s="421"/>
      <c r="K4085" s="421"/>
      <c r="L4085" s="421"/>
      <c r="M4085" s="421"/>
      <c r="N4085" s="426"/>
      <c r="O4085" s="426"/>
      <c r="P4085" s="427"/>
      <c r="Q4085" s="427"/>
      <c r="R4085" s="426"/>
      <c r="S4085" s="426"/>
      <c r="T4085" s="426"/>
      <c r="U4085" s="426"/>
      <c r="V4085" s="426"/>
      <c r="W4085" s="426"/>
      <c r="X4085" s="427"/>
      <c r="Y4085" s="416" t="e">
        <f t="shared" si="316"/>
        <v>#N/A</v>
      </c>
      <c r="Z4085" s="416" t="e">
        <f t="shared" si="317"/>
        <v>#N/A</v>
      </c>
      <c r="AA4085" s="416" t="str">
        <f t="shared" si="318"/>
        <v/>
      </c>
      <c r="AB4085" s="416" t="e">
        <f t="shared" si="319"/>
        <v>#N/A</v>
      </c>
      <c r="AC4085" s="416" t="e">
        <f t="shared" si="320"/>
        <v>#N/A</v>
      </c>
    </row>
    <row r="4086" ht="22.5" customHeight="1" spans="1:29">
      <c r="A4086" s="421"/>
      <c r="B4086" s="422"/>
      <c r="C4086" s="422"/>
      <c r="D4086" s="421"/>
      <c r="E4086" s="421"/>
      <c r="F4086" s="421"/>
      <c r="G4086" s="421"/>
      <c r="H4086" s="421"/>
      <c r="I4086" s="421"/>
      <c r="J4086" s="421"/>
      <c r="K4086" s="421"/>
      <c r="L4086" s="421"/>
      <c r="M4086" s="421"/>
      <c r="N4086" s="426"/>
      <c r="O4086" s="426"/>
      <c r="P4086" s="427"/>
      <c r="Q4086" s="427"/>
      <c r="R4086" s="426"/>
      <c r="S4086" s="426"/>
      <c r="T4086" s="426"/>
      <c r="U4086" s="426"/>
      <c r="V4086" s="426"/>
      <c r="W4086" s="426"/>
      <c r="X4086" s="427"/>
      <c r="Y4086" s="416" t="e">
        <f t="shared" si="316"/>
        <v>#N/A</v>
      </c>
      <c r="Z4086" s="416" t="e">
        <f t="shared" si="317"/>
        <v>#N/A</v>
      </c>
      <c r="AA4086" s="416" t="str">
        <f t="shared" si="318"/>
        <v/>
      </c>
      <c r="AB4086" s="416" t="e">
        <f t="shared" si="319"/>
        <v>#N/A</v>
      </c>
      <c r="AC4086" s="416" t="e">
        <f t="shared" si="320"/>
        <v>#N/A</v>
      </c>
    </row>
    <row r="4087" ht="22.5" customHeight="1" spans="1:29">
      <c r="A4087" s="421"/>
      <c r="B4087" s="422"/>
      <c r="C4087" s="422"/>
      <c r="D4087" s="421"/>
      <c r="E4087" s="421"/>
      <c r="F4087" s="421"/>
      <c r="G4087" s="421"/>
      <c r="H4087" s="421"/>
      <c r="I4087" s="421"/>
      <c r="J4087" s="421"/>
      <c r="K4087" s="421"/>
      <c r="L4087" s="421"/>
      <c r="M4087" s="421"/>
      <c r="N4087" s="426"/>
      <c r="O4087" s="426"/>
      <c r="P4087" s="427"/>
      <c r="Q4087" s="427"/>
      <c r="R4087" s="426"/>
      <c r="S4087" s="426"/>
      <c r="T4087" s="426"/>
      <c r="U4087" s="426"/>
      <c r="V4087" s="426"/>
      <c r="W4087" s="426"/>
      <c r="X4087" s="427"/>
      <c r="Y4087" s="416" t="e">
        <f t="shared" si="316"/>
        <v>#N/A</v>
      </c>
      <c r="Z4087" s="416" t="e">
        <f t="shared" si="317"/>
        <v>#N/A</v>
      </c>
      <c r="AA4087" s="416" t="str">
        <f t="shared" si="318"/>
        <v/>
      </c>
      <c r="AB4087" s="416" t="e">
        <f t="shared" si="319"/>
        <v>#N/A</v>
      </c>
      <c r="AC4087" s="416" t="e">
        <f t="shared" si="320"/>
        <v>#N/A</v>
      </c>
    </row>
    <row r="4088" ht="22.5" customHeight="1" spans="1:29">
      <c r="A4088" s="421"/>
      <c r="B4088" s="422"/>
      <c r="C4088" s="422"/>
      <c r="D4088" s="421"/>
      <c r="E4088" s="421"/>
      <c r="F4088" s="421"/>
      <c r="G4088" s="421"/>
      <c r="H4088" s="421"/>
      <c r="I4088" s="421"/>
      <c r="J4088" s="421"/>
      <c r="K4088" s="421"/>
      <c r="L4088" s="421"/>
      <c r="M4088" s="421"/>
      <c r="N4088" s="426"/>
      <c r="O4088" s="426"/>
      <c r="P4088" s="427"/>
      <c r="Q4088" s="427"/>
      <c r="R4088" s="426"/>
      <c r="S4088" s="426"/>
      <c r="T4088" s="426"/>
      <c r="U4088" s="426"/>
      <c r="V4088" s="426"/>
      <c r="W4088" s="426"/>
      <c r="X4088" s="427"/>
      <c r="Y4088" s="416" t="e">
        <f t="shared" si="316"/>
        <v>#N/A</v>
      </c>
      <c r="Z4088" s="416" t="e">
        <f t="shared" si="317"/>
        <v>#N/A</v>
      </c>
      <c r="AA4088" s="416" t="str">
        <f t="shared" si="318"/>
        <v/>
      </c>
      <c r="AB4088" s="416" t="e">
        <f t="shared" si="319"/>
        <v>#N/A</v>
      </c>
      <c r="AC4088" s="416" t="e">
        <f t="shared" si="320"/>
        <v>#N/A</v>
      </c>
    </row>
    <row r="4089" ht="22.5" customHeight="1" spans="1:29">
      <c r="A4089" s="421"/>
      <c r="B4089" s="422"/>
      <c r="C4089" s="422"/>
      <c r="D4089" s="421"/>
      <c r="E4089" s="421"/>
      <c r="F4089" s="421"/>
      <c r="G4089" s="421"/>
      <c r="H4089" s="421"/>
      <c r="I4089" s="421"/>
      <c r="J4089" s="421"/>
      <c r="K4089" s="421"/>
      <c r="L4089" s="421"/>
      <c r="M4089" s="421"/>
      <c r="N4089" s="426"/>
      <c r="O4089" s="426"/>
      <c r="P4089" s="427"/>
      <c r="Q4089" s="427"/>
      <c r="R4089" s="426"/>
      <c r="S4089" s="426"/>
      <c r="T4089" s="426"/>
      <c r="U4089" s="426"/>
      <c r="V4089" s="426"/>
      <c r="W4089" s="426"/>
      <c r="X4089" s="427"/>
      <c r="Y4089" s="416" t="e">
        <f t="shared" si="316"/>
        <v>#N/A</v>
      </c>
      <c r="Z4089" s="416" t="e">
        <f t="shared" si="317"/>
        <v>#N/A</v>
      </c>
      <c r="AA4089" s="416" t="str">
        <f t="shared" si="318"/>
        <v/>
      </c>
      <c r="AB4089" s="416" t="e">
        <f t="shared" si="319"/>
        <v>#N/A</v>
      </c>
      <c r="AC4089" s="416" t="e">
        <f t="shared" si="320"/>
        <v>#N/A</v>
      </c>
    </row>
    <row r="4090" ht="22.5" customHeight="1" spans="1:29">
      <c r="A4090" s="421"/>
      <c r="B4090" s="422"/>
      <c r="C4090" s="422"/>
      <c r="D4090" s="421"/>
      <c r="E4090" s="421"/>
      <c r="F4090" s="421"/>
      <c r="G4090" s="421"/>
      <c r="H4090" s="421"/>
      <c r="I4090" s="421"/>
      <c r="J4090" s="421"/>
      <c r="K4090" s="421"/>
      <c r="L4090" s="421"/>
      <c r="M4090" s="421"/>
      <c r="N4090" s="426"/>
      <c r="O4090" s="426"/>
      <c r="P4090" s="427"/>
      <c r="Q4090" s="427"/>
      <c r="R4090" s="426"/>
      <c r="S4090" s="426"/>
      <c r="T4090" s="426"/>
      <c r="U4090" s="426"/>
      <c r="V4090" s="426"/>
      <c r="W4090" s="426"/>
      <c r="X4090" s="427"/>
      <c r="Y4090" s="416" t="e">
        <f t="shared" si="316"/>
        <v>#N/A</v>
      </c>
      <c r="Z4090" s="416" t="e">
        <f t="shared" si="317"/>
        <v>#N/A</v>
      </c>
      <c r="AA4090" s="416" t="str">
        <f t="shared" si="318"/>
        <v/>
      </c>
      <c r="AB4090" s="416" t="e">
        <f t="shared" si="319"/>
        <v>#N/A</v>
      </c>
      <c r="AC4090" s="416" t="e">
        <f t="shared" si="320"/>
        <v>#N/A</v>
      </c>
    </row>
    <row r="4091" ht="22.5" customHeight="1" spans="1:29">
      <c r="A4091" s="421"/>
      <c r="B4091" s="422"/>
      <c r="C4091" s="422"/>
      <c r="D4091" s="421"/>
      <c r="E4091" s="421"/>
      <c r="F4091" s="421"/>
      <c r="G4091" s="421"/>
      <c r="H4091" s="421"/>
      <c r="I4091" s="421"/>
      <c r="J4091" s="421"/>
      <c r="K4091" s="421"/>
      <c r="L4091" s="421"/>
      <c r="M4091" s="421"/>
      <c r="N4091" s="426"/>
      <c r="O4091" s="426"/>
      <c r="P4091" s="427"/>
      <c r="Q4091" s="427"/>
      <c r="R4091" s="426"/>
      <c r="S4091" s="426"/>
      <c r="T4091" s="426"/>
      <c r="U4091" s="426"/>
      <c r="V4091" s="426"/>
      <c r="W4091" s="426"/>
      <c r="X4091" s="427"/>
      <c r="Y4091" s="416" t="e">
        <f t="shared" si="316"/>
        <v>#N/A</v>
      </c>
      <c r="Z4091" s="416" t="e">
        <f t="shared" si="317"/>
        <v>#N/A</v>
      </c>
      <c r="AA4091" s="416" t="str">
        <f t="shared" si="318"/>
        <v/>
      </c>
      <c r="AB4091" s="416" t="e">
        <f t="shared" si="319"/>
        <v>#N/A</v>
      </c>
      <c r="AC4091" s="416" t="e">
        <f t="shared" si="320"/>
        <v>#N/A</v>
      </c>
    </row>
    <row r="4092" ht="22.5" customHeight="1" spans="1:29">
      <c r="A4092" s="421"/>
      <c r="B4092" s="422"/>
      <c r="C4092" s="422"/>
      <c r="D4092" s="421"/>
      <c r="E4092" s="421"/>
      <c r="F4092" s="421"/>
      <c r="G4092" s="421"/>
      <c r="H4092" s="421"/>
      <c r="I4092" s="421"/>
      <c r="J4092" s="421"/>
      <c r="K4092" s="421"/>
      <c r="L4092" s="421"/>
      <c r="M4092" s="421"/>
      <c r="N4092" s="426"/>
      <c r="O4092" s="426"/>
      <c r="P4092" s="427"/>
      <c r="Q4092" s="427"/>
      <c r="R4092" s="426"/>
      <c r="S4092" s="426"/>
      <c r="T4092" s="426"/>
      <c r="U4092" s="426"/>
      <c r="V4092" s="426"/>
      <c r="W4092" s="426"/>
      <c r="X4092" s="427"/>
      <c r="Y4092" s="416" t="e">
        <f t="shared" si="316"/>
        <v>#N/A</v>
      </c>
      <c r="Z4092" s="416" t="e">
        <f t="shared" si="317"/>
        <v>#N/A</v>
      </c>
      <c r="AA4092" s="416" t="str">
        <f t="shared" si="318"/>
        <v/>
      </c>
      <c r="AB4092" s="416" t="e">
        <f t="shared" si="319"/>
        <v>#N/A</v>
      </c>
      <c r="AC4092" s="416" t="e">
        <f t="shared" si="320"/>
        <v>#N/A</v>
      </c>
    </row>
    <row r="4093" ht="22.5" customHeight="1" spans="1:29">
      <c r="A4093" s="421"/>
      <c r="B4093" s="422"/>
      <c r="C4093" s="422"/>
      <c r="D4093" s="421"/>
      <c r="E4093" s="421"/>
      <c r="F4093" s="421"/>
      <c r="G4093" s="421"/>
      <c r="H4093" s="421"/>
      <c r="I4093" s="421"/>
      <c r="J4093" s="421"/>
      <c r="K4093" s="421"/>
      <c r="L4093" s="421"/>
      <c r="M4093" s="421"/>
      <c r="N4093" s="426"/>
      <c r="O4093" s="426"/>
      <c r="P4093" s="427"/>
      <c r="Q4093" s="427"/>
      <c r="R4093" s="426"/>
      <c r="S4093" s="426"/>
      <c r="T4093" s="426"/>
      <c r="U4093" s="426"/>
      <c r="V4093" s="426"/>
      <c r="W4093" s="426"/>
      <c r="X4093" s="427"/>
      <c r="Y4093" s="416" t="e">
        <f t="shared" si="316"/>
        <v>#N/A</v>
      </c>
      <c r="Z4093" s="416" t="e">
        <f t="shared" si="317"/>
        <v>#N/A</v>
      </c>
      <c r="AA4093" s="416" t="str">
        <f t="shared" si="318"/>
        <v/>
      </c>
      <c r="AB4093" s="416" t="e">
        <f t="shared" si="319"/>
        <v>#N/A</v>
      </c>
      <c r="AC4093" s="416" t="e">
        <f t="shared" si="320"/>
        <v>#N/A</v>
      </c>
    </row>
    <row r="4094" ht="22.5" customHeight="1" spans="1:29">
      <c r="A4094" s="421"/>
      <c r="B4094" s="422"/>
      <c r="C4094" s="422"/>
      <c r="D4094" s="421"/>
      <c r="E4094" s="421"/>
      <c r="F4094" s="421"/>
      <c r="G4094" s="421"/>
      <c r="H4094" s="421"/>
      <c r="I4094" s="421"/>
      <c r="J4094" s="421"/>
      <c r="K4094" s="421"/>
      <c r="L4094" s="421"/>
      <c r="M4094" s="421"/>
      <c r="N4094" s="426"/>
      <c r="O4094" s="426"/>
      <c r="P4094" s="427"/>
      <c r="Q4094" s="427"/>
      <c r="R4094" s="426"/>
      <c r="S4094" s="426"/>
      <c r="T4094" s="426"/>
      <c r="U4094" s="426"/>
      <c r="V4094" s="426"/>
      <c r="W4094" s="426"/>
      <c r="X4094" s="427"/>
      <c r="Y4094" s="416" t="e">
        <f t="shared" si="316"/>
        <v>#N/A</v>
      </c>
      <c r="Z4094" s="416" t="e">
        <f t="shared" si="317"/>
        <v>#N/A</v>
      </c>
      <c r="AA4094" s="416" t="str">
        <f t="shared" si="318"/>
        <v/>
      </c>
      <c r="AB4094" s="416" t="e">
        <f t="shared" si="319"/>
        <v>#N/A</v>
      </c>
      <c r="AC4094" s="416" t="e">
        <f t="shared" si="320"/>
        <v>#N/A</v>
      </c>
    </row>
    <row r="4095" ht="22.5" customHeight="1" spans="1:29">
      <c r="A4095" s="421"/>
      <c r="B4095" s="422"/>
      <c r="C4095" s="422"/>
      <c r="D4095" s="421"/>
      <c r="E4095" s="421"/>
      <c r="F4095" s="421"/>
      <c r="G4095" s="421"/>
      <c r="H4095" s="421"/>
      <c r="I4095" s="421"/>
      <c r="J4095" s="421"/>
      <c r="K4095" s="421"/>
      <c r="L4095" s="421"/>
      <c r="M4095" s="421"/>
      <c r="N4095" s="426"/>
      <c r="O4095" s="426"/>
      <c r="P4095" s="427"/>
      <c r="Q4095" s="427"/>
      <c r="R4095" s="426"/>
      <c r="S4095" s="426"/>
      <c r="T4095" s="426"/>
      <c r="U4095" s="426"/>
      <c r="V4095" s="426"/>
      <c r="W4095" s="426"/>
      <c r="X4095" s="427"/>
      <c r="Y4095" s="416" t="e">
        <f t="shared" si="316"/>
        <v>#N/A</v>
      </c>
      <c r="Z4095" s="416" t="e">
        <f t="shared" si="317"/>
        <v>#N/A</v>
      </c>
      <c r="AA4095" s="416" t="str">
        <f t="shared" si="318"/>
        <v/>
      </c>
      <c r="AB4095" s="416" t="e">
        <f t="shared" si="319"/>
        <v>#N/A</v>
      </c>
      <c r="AC4095" s="416" t="e">
        <f t="shared" si="320"/>
        <v>#N/A</v>
      </c>
    </row>
    <row r="4096" ht="22.5" customHeight="1" spans="1:29">
      <c r="A4096" s="421"/>
      <c r="B4096" s="422"/>
      <c r="C4096" s="422"/>
      <c r="D4096" s="421"/>
      <c r="E4096" s="421"/>
      <c r="F4096" s="421"/>
      <c r="G4096" s="421"/>
      <c r="H4096" s="421"/>
      <c r="I4096" s="421"/>
      <c r="J4096" s="421"/>
      <c r="K4096" s="421"/>
      <c r="L4096" s="421"/>
      <c r="M4096" s="421"/>
      <c r="N4096" s="426"/>
      <c r="O4096" s="426"/>
      <c r="P4096" s="427"/>
      <c r="Q4096" s="427"/>
      <c r="R4096" s="426"/>
      <c r="S4096" s="426"/>
      <c r="T4096" s="426"/>
      <c r="U4096" s="426"/>
      <c r="V4096" s="426"/>
      <c r="W4096" s="426"/>
      <c r="X4096" s="427"/>
      <c r="Y4096" s="416" t="e">
        <f t="shared" si="316"/>
        <v>#N/A</v>
      </c>
      <c r="Z4096" s="416" t="e">
        <f t="shared" si="317"/>
        <v>#N/A</v>
      </c>
      <c r="AA4096" s="416" t="str">
        <f t="shared" si="318"/>
        <v/>
      </c>
      <c r="AB4096" s="416" t="e">
        <f t="shared" si="319"/>
        <v>#N/A</v>
      </c>
      <c r="AC4096" s="416" t="e">
        <f t="shared" si="320"/>
        <v>#N/A</v>
      </c>
    </row>
    <row r="4097" ht="22.5" customHeight="1" spans="1:29">
      <c r="A4097" s="421"/>
      <c r="B4097" s="422"/>
      <c r="C4097" s="422"/>
      <c r="D4097" s="421"/>
      <c r="E4097" s="421"/>
      <c r="F4097" s="421"/>
      <c r="G4097" s="421"/>
      <c r="H4097" s="421"/>
      <c r="I4097" s="421"/>
      <c r="J4097" s="421"/>
      <c r="K4097" s="421"/>
      <c r="L4097" s="421"/>
      <c r="M4097" s="421"/>
      <c r="N4097" s="426"/>
      <c r="O4097" s="426"/>
      <c r="P4097" s="427"/>
      <c r="Q4097" s="427"/>
      <c r="R4097" s="426"/>
      <c r="S4097" s="426"/>
      <c r="T4097" s="426"/>
      <c r="U4097" s="426"/>
      <c r="V4097" s="426"/>
      <c r="W4097" s="426"/>
      <c r="X4097" s="427"/>
      <c r="Y4097" s="416" t="e">
        <f t="shared" si="316"/>
        <v>#N/A</v>
      </c>
      <c r="Z4097" s="416" t="e">
        <f t="shared" si="317"/>
        <v>#N/A</v>
      </c>
      <c r="AA4097" s="416" t="str">
        <f t="shared" si="318"/>
        <v/>
      </c>
      <c r="AB4097" s="416" t="e">
        <f t="shared" si="319"/>
        <v>#N/A</v>
      </c>
      <c r="AC4097" s="416" t="e">
        <f t="shared" si="320"/>
        <v>#N/A</v>
      </c>
    </row>
    <row r="4098" ht="22.5" customHeight="1" spans="1:29">
      <c r="A4098" s="421"/>
      <c r="B4098" s="422"/>
      <c r="C4098" s="422"/>
      <c r="D4098" s="421"/>
      <c r="E4098" s="421"/>
      <c r="F4098" s="421"/>
      <c r="G4098" s="421"/>
      <c r="H4098" s="421"/>
      <c r="I4098" s="421"/>
      <c r="J4098" s="421"/>
      <c r="K4098" s="421"/>
      <c r="L4098" s="421"/>
      <c r="M4098" s="421"/>
      <c r="N4098" s="426"/>
      <c r="O4098" s="426"/>
      <c r="P4098" s="427"/>
      <c r="Q4098" s="427"/>
      <c r="R4098" s="426"/>
      <c r="S4098" s="426"/>
      <c r="T4098" s="426"/>
      <c r="U4098" s="426"/>
      <c r="V4098" s="426"/>
      <c r="W4098" s="426"/>
      <c r="X4098" s="427"/>
      <c r="Y4098" s="416" t="e">
        <f t="shared" si="316"/>
        <v>#N/A</v>
      </c>
      <c r="Z4098" s="416" t="e">
        <f t="shared" si="317"/>
        <v>#N/A</v>
      </c>
      <c r="AA4098" s="416" t="str">
        <f t="shared" si="318"/>
        <v/>
      </c>
      <c r="AB4098" s="416" t="e">
        <f t="shared" si="319"/>
        <v>#N/A</v>
      </c>
      <c r="AC4098" s="416" t="e">
        <f t="shared" si="320"/>
        <v>#N/A</v>
      </c>
    </row>
    <row r="4099" ht="22.5" customHeight="1" spans="1:29">
      <c r="A4099" s="421"/>
      <c r="B4099" s="422"/>
      <c r="C4099" s="422"/>
      <c r="D4099" s="421"/>
      <c r="E4099" s="421"/>
      <c r="F4099" s="421"/>
      <c r="G4099" s="421"/>
      <c r="H4099" s="421"/>
      <c r="I4099" s="421"/>
      <c r="J4099" s="421"/>
      <c r="K4099" s="421"/>
      <c r="L4099" s="421"/>
      <c r="M4099" s="421"/>
      <c r="N4099" s="426"/>
      <c r="O4099" s="426"/>
      <c r="P4099" s="427"/>
      <c r="Q4099" s="427"/>
      <c r="R4099" s="426"/>
      <c r="S4099" s="426"/>
      <c r="T4099" s="426"/>
      <c r="U4099" s="426"/>
      <c r="V4099" s="426"/>
      <c r="W4099" s="426"/>
      <c r="X4099" s="427"/>
      <c r="Y4099" s="416" t="e">
        <f t="shared" si="316"/>
        <v>#N/A</v>
      </c>
      <c r="Z4099" s="416" t="e">
        <f t="shared" si="317"/>
        <v>#N/A</v>
      </c>
      <c r="AA4099" s="416" t="str">
        <f t="shared" si="318"/>
        <v/>
      </c>
      <c r="AB4099" s="416" t="e">
        <f t="shared" si="319"/>
        <v>#N/A</v>
      </c>
      <c r="AC4099" s="416" t="e">
        <f t="shared" si="320"/>
        <v>#N/A</v>
      </c>
    </row>
    <row r="4100" ht="22.5" customHeight="1" spans="1:29">
      <c r="A4100" s="421"/>
      <c r="B4100" s="422"/>
      <c r="C4100" s="422"/>
      <c r="D4100" s="421"/>
      <c r="E4100" s="421"/>
      <c r="F4100" s="421"/>
      <c r="G4100" s="421"/>
      <c r="H4100" s="421"/>
      <c r="I4100" s="421"/>
      <c r="J4100" s="421"/>
      <c r="K4100" s="421"/>
      <c r="L4100" s="421"/>
      <c r="M4100" s="421"/>
      <c r="N4100" s="426"/>
      <c r="O4100" s="426"/>
      <c r="P4100" s="427"/>
      <c r="Q4100" s="427"/>
      <c r="R4100" s="426"/>
      <c r="S4100" s="426"/>
      <c r="T4100" s="426"/>
      <c r="U4100" s="426"/>
      <c r="V4100" s="426"/>
      <c r="W4100" s="426"/>
      <c r="X4100" s="427"/>
      <c r="Y4100" s="416" t="e">
        <f t="shared" si="316"/>
        <v>#N/A</v>
      </c>
      <c r="Z4100" s="416" t="e">
        <f t="shared" si="317"/>
        <v>#N/A</v>
      </c>
      <c r="AA4100" s="416" t="str">
        <f t="shared" si="318"/>
        <v/>
      </c>
      <c r="AB4100" s="416" t="e">
        <f t="shared" si="319"/>
        <v>#N/A</v>
      </c>
      <c r="AC4100" s="416" t="e">
        <f t="shared" si="320"/>
        <v>#N/A</v>
      </c>
    </row>
    <row r="4101" ht="22.5" customHeight="1" spans="1:29">
      <c r="A4101" s="421"/>
      <c r="B4101" s="422"/>
      <c r="C4101" s="422"/>
      <c r="D4101" s="421"/>
      <c r="E4101" s="421"/>
      <c r="F4101" s="421"/>
      <c r="G4101" s="421"/>
      <c r="H4101" s="421"/>
      <c r="I4101" s="421"/>
      <c r="J4101" s="421"/>
      <c r="K4101" s="421"/>
      <c r="L4101" s="421"/>
      <c r="M4101" s="421"/>
      <c r="N4101" s="426"/>
      <c r="O4101" s="426"/>
      <c r="P4101" s="427"/>
      <c r="Q4101" s="427"/>
      <c r="R4101" s="426"/>
      <c r="S4101" s="426"/>
      <c r="T4101" s="426"/>
      <c r="U4101" s="426"/>
      <c r="V4101" s="426"/>
      <c r="W4101" s="426"/>
      <c r="X4101" s="427"/>
      <c r="Y4101" s="416" t="e">
        <f t="shared" si="316"/>
        <v>#N/A</v>
      </c>
      <c r="Z4101" s="416" t="e">
        <f t="shared" si="317"/>
        <v>#N/A</v>
      </c>
      <c r="AA4101" s="416" t="str">
        <f t="shared" si="318"/>
        <v/>
      </c>
      <c r="AB4101" s="416" t="e">
        <f t="shared" si="319"/>
        <v>#N/A</v>
      </c>
      <c r="AC4101" s="416" t="e">
        <f t="shared" si="320"/>
        <v>#N/A</v>
      </c>
    </row>
    <row r="4102" ht="22.5" customHeight="1" spans="1:29">
      <c r="A4102" s="421"/>
      <c r="B4102" s="422"/>
      <c r="C4102" s="422"/>
      <c r="D4102" s="421"/>
      <c r="E4102" s="421"/>
      <c r="F4102" s="421"/>
      <c r="G4102" s="421"/>
      <c r="H4102" s="421"/>
      <c r="I4102" s="421"/>
      <c r="J4102" s="421"/>
      <c r="K4102" s="421"/>
      <c r="L4102" s="421"/>
      <c r="M4102" s="421"/>
      <c r="N4102" s="426"/>
      <c r="O4102" s="426"/>
      <c r="P4102" s="427"/>
      <c r="Q4102" s="427"/>
      <c r="R4102" s="426"/>
      <c r="S4102" s="426"/>
      <c r="T4102" s="426"/>
      <c r="U4102" s="426"/>
      <c r="V4102" s="426"/>
      <c r="W4102" s="426"/>
      <c r="X4102" s="427"/>
      <c r="Y4102" s="416" t="e">
        <f t="shared" si="316"/>
        <v>#N/A</v>
      </c>
      <c r="Z4102" s="416" t="e">
        <f t="shared" si="317"/>
        <v>#N/A</v>
      </c>
      <c r="AA4102" s="416" t="str">
        <f t="shared" si="318"/>
        <v/>
      </c>
      <c r="AB4102" s="416" t="e">
        <f t="shared" si="319"/>
        <v>#N/A</v>
      </c>
      <c r="AC4102" s="416" t="e">
        <f t="shared" si="320"/>
        <v>#N/A</v>
      </c>
    </row>
    <row r="4103" ht="22.5" customHeight="1" spans="1:29">
      <c r="A4103" s="421"/>
      <c r="B4103" s="422"/>
      <c r="C4103" s="422"/>
      <c r="D4103" s="421"/>
      <c r="E4103" s="421"/>
      <c r="F4103" s="421"/>
      <c r="G4103" s="421"/>
      <c r="H4103" s="421"/>
      <c r="I4103" s="421"/>
      <c r="J4103" s="421"/>
      <c r="K4103" s="421"/>
      <c r="L4103" s="421"/>
      <c r="M4103" s="421"/>
      <c r="N4103" s="426"/>
      <c r="O4103" s="426"/>
      <c r="P4103" s="427"/>
      <c r="Q4103" s="427"/>
      <c r="R4103" s="426"/>
      <c r="S4103" s="426"/>
      <c r="T4103" s="426"/>
      <c r="U4103" s="426"/>
      <c r="V4103" s="426"/>
      <c r="W4103" s="426"/>
      <c r="X4103" s="427"/>
      <c r="Y4103" s="416" t="e">
        <f t="shared" ref="Y4103:Y4166" si="321">_xlfn.IFS(LEFT(M4103,3)="003","三保支出",LEFT(M4103,3)="004","刚性支出",LEFT(M4103,3)="000","促发展支出")</f>
        <v>#N/A</v>
      </c>
      <c r="Z4103" s="416" t="e">
        <f t="shared" ref="Z4103:Z4166" si="322">_xlfn.IFS(LEFT(E4103,1)="3","项目支出",LEFT(E4103,1)="1","人员类支出",LEFT(E4103,1)="2","运转类支出")</f>
        <v>#N/A</v>
      </c>
      <c r="AA4103" s="416" t="str">
        <f t="shared" ref="AA4103:AA4166" si="323">LEFT(H4103,7)</f>
        <v/>
      </c>
      <c r="AB4103" s="416" t="e">
        <f t="shared" ref="AB4103:AB4166" si="324">_xlfn.IFS(LEFT(M4103,6)="003001","保工资",LEFT(M4103,6)="003002","保运转",LEFT(M4103,6)="003003","保基本民生")</f>
        <v>#N/A</v>
      </c>
      <c r="AC4103" s="416" t="e">
        <f t="shared" ref="AC4103:AC4166" si="325">IF(Z4103="项目支出","否","是")</f>
        <v>#N/A</v>
      </c>
    </row>
    <row r="4104" ht="22.5" customHeight="1" spans="1:29">
      <c r="A4104" s="421"/>
      <c r="B4104" s="422"/>
      <c r="C4104" s="422"/>
      <c r="D4104" s="421"/>
      <c r="E4104" s="421"/>
      <c r="F4104" s="421"/>
      <c r="G4104" s="421"/>
      <c r="H4104" s="421"/>
      <c r="I4104" s="421"/>
      <c r="J4104" s="421"/>
      <c r="K4104" s="421"/>
      <c r="L4104" s="421"/>
      <c r="M4104" s="421"/>
      <c r="N4104" s="426"/>
      <c r="O4104" s="426"/>
      <c r="P4104" s="427"/>
      <c r="Q4104" s="427"/>
      <c r="R4104" s="426"/>
      <c r="S4104" s="426"/>
      <c r="T4104" s="426"/>
      <c r="U4104" s="426"/>
      <c r="V4104" s="426"/>
      <c r="W4104" s="426"/>
      <c r="X4104" s="427"/>
      <c r="Y4104" s="416" t="e">
        <f t="shared" si="321"/>
        <v>#N/A</v>
      </c>
      <c r="Z4104" s="416" t="e">
        <f t="shared" si="322"/>
        <v>#N/A</v>
      </c>
      <c r="AA4104" s="416" t="str">
        <f t="shared" si="323"/>
        <v/>
      </c>
      <c r="AB4104" s="416" t="e">
        <f t="shared" si="324"/>
        <v>#N/A</v>
      </c>
      <c r="AC4104" s="416" t="e">
        <f t="shared" si="325"/>
        <v>#N/A</v>
      </c>
    </row>
    <row r="4105" ht="22.5" customHeight="1" spans="1:29">
      <c r="A4105" s="421"/>
      <c r="B4105" s="422"/>
      <c r="C4105" s="422"/>
      <c r="D4105" s="421"/>
      <c r="E4105" s="421"/>
      <c r="F4105" s="421"/>
      <c r="G4105" s="421"/>
      <c r="H4105" s="421"/>
      <c r="I4105" s="421"/>
      <c r="J4105" s="421"/>
      <c r="K4105" s="421"/>
      <c r="L4105" s="421"/>
      <c r="M4105" s="421"/>
      <c r="N4105" s="426"/>
      <c r="O4105" s="426"/>
      <c r="P4105" s="427"/>
      <c r="Q4105" s="427"/>
      <c r="R4105" s="426"/>
      <c r="S4105" s="426"/>
      <c r="T4105" s="426"/>
      <c r="U4105" s="426"/>
      <c r="V4105" s="426"/>
      <c r="W4105" s="426"/>
      <c r="X4105" s="427"/>
      <c r="Y4105" s="416" t="e">
        <f t="shared" si="321"/>
        <v>#N/A</v>
      </c>
      <c r="Z4105" s="416" t="e">
        <f t="shared" si="322"/>
        <v>#N/A</v>
      </c>
      <c r="AA4105" s="416" t="str">
        <f t="shared" si="323"/>
        <v/>
      </c>
      <c r="AB4105" s="416" t="e">
        <f t="shared" si="324"/>
        <v>#N/A</v>
      </c>
      <c r="AC4105" s="416" t="e">
        <f t="shared" si="325"/>
        <v>#N/A</v>
      </c>
    </row>
    <row r="4106" ht="22.5" customHeight="1" spans="1:29">
      <c r="A4106" s="421"/>
      <c r="B4106" s="422"/>
      <c r="C4106" s="422"/>
      <c r="D4106" s="421"/>
      <c r="E4106" s="421"/>
      <c r="F4106" s="421"/>
      <c r="G4106" s="421"/>
      <c r="H4106" s="421"/>
      <c r="I4106" s="421"/>
      <c r="J4106" s="421"/>
      <c r="K4106" s="421"/>
      <c r="L4106" s="421"/>
      <c r="M4106" s="421"/>
      <c r="N4106" s="426"/>
      <c r="O4106" s="426"/>
      <c r="P4106" s="427"/>
      <c r="Q4106" s="427"/>
      <c r="R4106" s="426"/>
      <c r="S4106" s="426"/>
      <c r="T4106" s="426"/>
      <c r="U4106" s="426"/>
      <c r="V4106" s="426"/>
      <c r="W4106" s="426"/>
      <c r="X4106" s="427"/>
      <c r="Y4106" s="416" t="e">
        <f t="shared" si="321"/>
        <v>#N/A</v>
      </c>
      <c r="Z4106" s="416" t="e">
        <f t="shared" si="322"/>
        <v>#N/A</v>
      </c>
      <c r="AA4106" s="416" t="str">
        <f t="shared" si="323"/>
        <v/>
      </c>
      <c r="AB4106" s="416" t="e">
        <f t="shared" si="324"/>
        <v>#N/A</v>
      </c>
      <c r="AC4106" s="416" t="e">
        <f t="shared" si="325"/>
        <v>#N/A</v>
      </c>
    </row>
    <row r="4107" ht="22.5" customHeight="1" spans="1:29">
      <c r="A4107" s="421"/>
      <c r="B4107" s="422"/>
      <c r="C4107" s="422"/>
      <c r="D4107" s="421"/>
      <c r="E4107" s="421"/>
      <c r="F4107" s="421"/>
      <c r="G4107" s="421"/>
      <c r="H4107" s="421"/>
      <c r="I4107" s="421"/>
      <c r="J4107" s="421"/>
      <c r="K4107" s="421"/>
      <c r="L4107" s="421"/>
      <c r="M4107" s="421"/>
      <c r="N4107" s="426"/>
      <c r="O4107" s="426"/>
      <c r="P4107" s="427"/>
      <c r="Q4107" s="427"/>
      <c r="R4107" s="426"/>
      <c r="S4107" s="426"/>
      <c r="T4107" s="426"/>
      <c r="U4107" s="426"/>
      <c r="V4107" s="426"/>
      <c r="W4107" s="426"/>
      <c r="X4107" s="427"/>
      <c r="Y4107" s="416" t="e">
        <f t="shared" si="321"/>
        <v>#N/A</v>
      </c>
      <c r="Z4107" s="416" t="e">
        <f t="shared" si="322"/>
        <v>#N/A</v>
      </c>
      <c r="AA4107" s="416" t="str">
        <f t="shared" si="323"/>
        <v/>
      </c>
      <c r="AB4107" s="416" t="e">
        <f t="shared" si="324"/>
        <v>#N/A</v>
      </c>
      <c r="AC4107" s="416" t="e">
        <f t="shared" si="325"/>
        <v>#N/A</v>
      </c>
    </row>
    <row r="4108" ht="22.5" customHeight="1" spans="1:29">
      <c r="A4108" s="421"/>
      <c r="B4108" s="422"/>
      <c r="C4108" s="422"/>
      <c r="D4108" s="421"/>
      <c r="E4108" s="421"/>
      <c r="F4108" s="421"/>
      <c r="G4108" s="421"/>
      <c r="H4108" s="421"/>
      <c r="I4108" s="421"/>
      <c r="J4108" s="421"/>
      <c r="K4108" s="421"/>
      <c r="L4108" s="421"/>
      <c r="M4108" s="421"/>
      <c r="N4108" s="426"/>
      <c r="O4108" s="426"/>
      <c r="P4108" s="427"/>
      <c r="Q4108" s="427"/>
      <c r="R4108" s="426"/>
      <c r="S4108" s="426"/>
      <c r="T4108" s="426"/>
      <c r="U4108" s="426"/>
      <c r="V4108" s="426"/>
      <c r="W4108" s="426"/>
      <c r="X4108" s="427"/>
      <c r="Y4108" s="416" t="e">
        <f t="shared" si="321"/>
        <v>#N/A</v>
      </c>
      <c r="Z4108" s="416" t="e">
        <f t="shared" si="322"/>
        <v>#N/A</v>
      </c>
      <c r="AA4108" s="416" t="str">
        <f t="shared" si="323"/>
        <v/>
      </c>
      <c r="AB4108" s="416" t="e">
        <f t="shared" si="324"/>
        <v>#N/A</v>
      </c>
      <c r="AC4108" s="416" t="e">
        <f t="shared" si="325"/>
        <v>#N/A</v>
      </c>
    </row>
    <row r="4109" ht="22.5" customHeight="1" spans="1:29">
      <c r="A4109" s="421"/>
      <c r="B4109" s="422"/>
      <c r="C4109" s="422"/>
      <c r="D4109" s="421"/>
      <c r="E4109" s="421"/>
      <c r="F4109" s="421"/>
      <c r="G4109" s="421"/>
      <c r="H4109" s="421"/>
      <c r="I4109" s="421"/>
      <c r="J4109" s="421"/>
      <c r="K4109" s="421"/>
      <c r="L4109" s="421"/>
      <c r="M4109" s="421"/>
      <c r="N4109" s="426"/>
      <c r="O4109" s="426"/>
      <c r="P4109" s="427"/>
      <c r="Q4109" s="427"/>
      <c r="R4109" s="426"/>
      <c r="S4109" s="426"/>
      <c r="T4109" s="426"/>
      <c r="U4109" s="426"/>
      <c r="V4109" s="426"/>
      <c r="W4109" s="426"/>
      <c r="X4109" s="427"/>
      <c r="Y4109" s="416" t="e">
        <f t="shared" si="321"/>
        <v>#N/A</v>
      </c>
      <c r="Z4109" s="416" t="e">
        <f t="shared" si="322"/>
        <v>#N/A</v>
      </c>
      <c r="AA4109" s="416" t="str">
        <f t="shared" si="323"/>
        <v/>
      </c>
      <c r="AB4109" s="416" t="e">
        <f t="shared" si="324"/>
        <v>#N/A</v>
      </c>
      <c r="AC4109" s="416" t="e">
        <f t="shared" si="325"/>
        <v>#N/A</v>
      </c>
    </row>
    <row r="4110" ht="22.5" customHeight="1" spans="1:29">
      <c r="A4110" s="421"/>
      <c r="B4110" s="422"/>
      <c r="C4110" s="422"/>
      <c r="D4110" s="421"/>
      <c r="E4110" s="421"/>
      <c r="F4110" s="421"/>
      <c r="G4110" s="421"/>
      <c r="H4110" s="421"/>
      <c r="I4110" s="421"/>
      <c r="J4110" s="421"/>
      <c r="K4110" s="421"/>
      <c r="L4110" s="421"/>
      <c r="M4110" s="421"/>
      <c r="N4110" s="426"/>
      <c r="O4110" s="426"/>
      <c r="P4110" s="427"/>
      <c r="Q4110" s="427"/>
      <c r="R4110" s="426"/>
      <c r="S4110" s="426"/>
      <c r="T4110" s="426"/>
      <c r="U4110" s="426"/>
      <c r="V4110" s="426"/>
      <c r="W4110" s="426"/>
      <c r="X4110" s="427"/>
      <c r="Y4110" s="416" t="e">
        <f t="shared" si="321"/>
        <v>#N/A</v>
      </c>
      <c r="Z4110" s="416" t="e">
        <f t="shared" si="322"/>
        <v>#N/A</v>
      </c>
      <c r="AA4110" s="416" t="str">
        <f t="shared" si="323"/>
        <v/>
      </c>
      <c r="AB4110" s="416" t="e">
        <f t="shared" si="324"/>
        <v>#N/A</v>
      </c>
      <c r="AC4110" s="416" t="e">
        <f t="shared" si="325"/>
        <v>#N/A</v>
      </c>
    </row>
    <row r="4111" ht="22.5" customHeight="1" spans="1:29">
      <c r="A4111" s="421"/>
      <c r="B4111" s="422"/>
      <c r="C4111" s="422"/>
      <c r="D4111" s="421"/>
      <c r="E4111" s="421"/>
      <c r="F4111" s="421"/>
      <c r="G4111" s="421"/>
      <c r="H4111" s="421"/>
      <c r="I4111" s="421"/>
      <c r="J4111" s="421"/>
      <c r="K4111" s="421"/>
      <c r="L4111" s="421"/>
      <c r="M4111" s="421"/>
      <c r="N4111" s="426"/>
      <c r="O4111" s="426"/>
      <c r="P4111" s="427"/>
      <c r="Q4111" s="427"/>
      <c r="R4111" s="426"/>
      <c r="S4111" s="426"/>
      <c r="T4111" s="426"/>
      <c r="U4111" s="426"/>
      <c r="V4111" s="426"/>
      <c r="W4111" s="426"/>
      <c r="X4111" s="427"/>
      <c r="Y4111" s="416" t="e">
        <f t="shared" si="321"/>
        <v>#N/A</v>
      </c>
      <c r="Z4111" s="416" t="e">
        <f t="shared" si="322"/>
        <v>#N/A</v>
      </c>
      <c r="AA4111" s="416" t="str">
        <f t="shared" si="323"/>
        <v/>
      </c>
      <c r="AB4111" s="416" t="e">
        <f t="shared" si="324"/>
        <v>#N/A</v>
      </c>
      <c r="AC4111" s="416" t="e">
        <f t="shared" si="325"/>
        <v>#N/A</v>
      </c>
    </row>
    <row r="4112" ht="22.5" customHeight="1" spans="1:29">
      <c r="A4112" s="421"/>
      <c r="B4112" s="422"/>
      <c r="C4112" s="422"/>
      <c r="D4112" s="421"/>
      <c r="E4112" s="421"/>
      <c r="F4112" s="421"/>
      <c r="G4112" s="421"/>
      <c r="H4112" s="421"/>
      <c r="I4112" s="421"/>
      <c r="J4112" s="421"/>
      <c r="K4112" s="421"/>
      <c r="L4112" s="421"/>
      <c r="M4112" s="421"/>
      <c r="N4112" s="426"/>
      <c r="O4112" s="426"/>
      <c r="P4112" s="427"/>
      <c r="Q4112" s="427"/>
      <c r="R4112" s="426"/>
      <c r="S4112" s="426"/>
      <c r="T4112" s="426"/>
      <c r="U4112" s="426"/>
      <c r="V4112" s="426"/>
      <c r="W4112" s="426"/>
      <c r="X4112" s="427"/>
      <c r="Y4112" s="416" t="e">
        <f t="shared" si="321"/>
        <v>#N/A</v>
      </c>
      <c r="Z4112" s="416" t="e">
        <f t="shared" si="322"/>
        <v>#N/A</v>
      </c>
      <c r="AA4112" s="416" t="str">
        <f t="shared" si="323"/>
        <v/>
      </c>
      <c r="AB4112" s="416" t="e">
        <f t="shared" si="324"/>
        <v>#N/A</v>
      </c>
      <c r="AC4112" s="416" t="e">
        <f t="shared" si="325"/>
        <v>#N/A</v>
      </c>
    </row>
    <row r="4113" ht="22.5" customHeight="1" spans="1:29">
      <c r="A4113" s="421"/>
      <c r="B4113" s="422"/>
      <c r="C4113" s="422"/>
      <c r="D4113" s="421"/>
      <c r="E4113" s="421"/>
      <c r="F4113" s="421"/>
      <c r="G4113" s="421"/>
      <c r="H4113" s="421"/>
      <c r="I4113" s="421"/>
      <c r="J4113" s="421"/>
      <c r="K4113" s="421"/>
      <c r="L4113" s="421"/>
      <c r="M4113" s="421"/>
      <c r="N4113" s="426"/>
      <c r="O4113" s="426"/>
      <c r="P4113" s="427"/>
      <c r="Q4113" s="427"/>
      <c r="R4113" s="426"/>
      <c r="S4113" s="426"/>
      <c r="T4113" s="426"/>
      <c r="U4113" s="426"/>
      <c r="V4113" s="426"/>
      <c r="W4113" s="426"/>
      <c r="X4113" s="427"/>
      <c r="Y4113" s="416" t="e">
        <f t="shared" si="321"/>
        <v>#N/A</v>
      </c>
      <c r="Z4113" s="416" t="e">
        <f t="shared" si="322"/>
        <v>#N/A</v>
      </c>
      <c r="AA4113" s="416" t="str">
        <f t="shared" si="323"/>
        <v/>
      </c>
      <c r="AB4113" s="416" t="e">
        <f t="shared" si="324"/>
        <v>#N/A</v>
      </c>
      <c r="AC4113" s="416" t="e">
        <f t="shared" si="325"/>
        <v>#N/A</v>
      </c>
    </row>
    <row r="4114" ht="22.5" customHeight="1" spans="1:29">
      <c r="A4114" s="421"/>
      <c r="B4114" s="422"/>
      <c r="C4114" s="422"/>
      <c r="D4114" s="421"/>
      <c r="E4114" s="421"/>
      <c r="F4114" s="421"/>
      <c r="G4114" s="421"/>
      <c r="H4114" s="421"/>
      <c r="I4114" s="421"/>
      <c r="J4114" s="421"/>
      <c r="K4114" s="421"/>
      <c r="L4114" s="421"/>
      <c r="M4114" s="421"/>
      <c r="N4114" s="426"/>
      <c r="O4114" s="426"/>
      <c r="P4114" s="427"/>
      <c r="Q4114" s="427"/>
      <c r="R4114" s="426"/>
      <c r="S4114" s="426"/>
      <c r="T4114" s="426"/>
      <c r="U4114" s="426"/>
      <c r="V4114" s="426"/>
      <c r="W4114" s="426"/>
      <c r="X4114" s="427"/>
      <c r="Y4114" s="416" t="e">
        <f t="shared" si="321"/>
        <v>#N/A</v>
      </c>
      <c r="Z4114" s="416" t="e">
        <f t="shared" si="322"/>
        <v>#N/A</v>
      </c>
      <c r="AA4114" s="416" t="str">
        <f t="shared" si="323"/>
        <v/>
      </c>
      <c r="AB4114" s="416" t="e">
        <f t="shared" si="324"/>
        <v>#N/A</v>
      </c>
      <c r="AC4114" s="416" t="e">
        <f t="shared" si="325"/>
        <v>#N/A</v>
      </c>
    </row>
    <row r="4115" ht="22.5" customHeight="1" spans="1:29">
      <c r="A4115" s="421"/>
      <c r="B4115" s="422"/>
      <c r="C4115" s="422"/>
      <c r="D4115" s="421"/>
      <c r="E4115" s="421"/>
      <c r="F4115" s="421"/>
      <c r="G4115" s="421"/>
      <c r="H4115" s="421"/>
      <c r="I4115" s="421"/>
      <c r="J4115" s="421"/>
      <c r="K4115" s="421"/>
      <c r="L4115" s="421"/>
      <c r="M4115" s="421"/>
      <c r="N4115" s="426"/>
      <c r="O4115" s="426"/>
      <c r="P4115" s="427"/>
      <c r="Q4115" s="427"/>
      <c r="R4115" s="426"/>
      <c r="S4115" s="426"/>
      <c r="T4115" s="426"/>
      <c r="U4115" s="426"/>
      <c r="V4115" s="426"/>
      <c r="W4115" s="426"/>
      <c r="X4115" s="427"/>
      <c r="Y4115" s="416" t="e">
        <f t="shared" si="321"/>
        <v>#N/A</v>
      </c>
      <c r="Z4115" s="416" t="e">
        <f t="shared" si="322"/>
        <v>#N/A</v>
      </c>
      <c r="AA4115" s="416" t="str">
        <f t="shared" si="323"/>
        <v/>
      </c>
      <c r="AB4115" s="416" t="e">
        <f t="shared" si="324"/>
        <v>#N/A</v>
      </c>
      <c r="AC4115" s="416" t="e">
        <f t="shared" si="325"/>
        <v>#N/A</v>
      </c>
    </row>
    <row r="4116" ht="22.5" customHeight="1" spans="1:29">
      <c r="A4116" s="421"/>
      <c r="B4116" s="422"/>
      <c r="C4116" s="422"/>
      <c r="D4116" s="421"/>
      <c r="E4116" s="421"/>
      <c r="F4116" s="421"/>
      <c r="G4116" s="421"/>
      <c r="H4116" s="421"/>
      <c r="I4116" s="421"/>
      <c r="J4116" s="421"/>
      <c r="K4116" s="421"/>
      <c r="L4116" s="421"/>
      <c r="M4116" s="421"/>
      <c r="N4116" s="426"/>
      <c r="O4116" s="426"/>
      <c r="P4116" s="427"/>
      <c r="Q4116" s="427"/>
      <c r="R4116" s="426"/>
      <c r="S4116" s="426"/>
      <c r="T4116" s="426"/>
      <c r="U4116" s="426"/>
      <c r="V4116" s="426"/>
      <c r="W4116" s="426"/>
      <c r="X4116" s="427"/>
      <c r="Y4116" s="416" t="e">
        <f t="shared" si="321"/>
        <v>#N/A</v>
      </c>
      <c r="Z4116" s="416" t="e">
        <f t="shared" si="322"/>
        <v>#N/A</v>
      </c>
      <c r="AA4116" s="416" t="str">
        <f t="shared" si="323"/>
        <v/>
      </c>
      <c r="AB4116" s="416" t="e">
        <f t="shared" si="324"/>
        <v>#N/A</v>
      </c>
      <c r="AC4116" s="416" t="e">
        <f t="shared" si="325"/>
        <v>#N/A</v>
      </c>
    </row>
    <row r="4117" ht="22.5" customHeight="1" spans="1:29">
      <c r="A4117" s="421"/>
      <c r="B4117" s="422"/>
      <c r="C4117" s="422"/>
      <c r="D4117" s="421"/>
      <c r="E4117" s="421"/>
      <c r="F4117" s="421"/>
      <c r="G4117" s="421"/>
      <c r="H4117" s="421"/>
      <c r="I4117" s="421"/>
      <c r="J4117" s="421"/>
      <c r="K4117" s="421"/>
      <c r="L4117" s="421"/>
      <c r="M4117" s="421"/>
      <c r="N4117" s="426"/>
      <c r="O4117" s="426"/>
      <c r="P4117" s="427"/>
      <c r="Q4117" s="427"/>
      <c r="R4117" s="426"/>
      <c r="S4117" s="426"/>
      <c r="T4117" s="426"/>
      <c r="U4117" s="426"/>
      <c r="V4117" s="426"/>
      <c r="W4117" s="426"/>
      <c r="X4117" s="427"/>
      <c r="Y4117" s="416" t="e">
        <f t="shared" si="321"/>
        <v>#N/A</v>
      </c>
      <c r="Z4117" s="416" t="e">
        <f t="shared" si="322"/>
        <v>#N/A</v>
      </c>
      <c r="AA4117" s="416" t="str">
        <f t="shared" si="323"/>
        <v/>
      </c>
      <c r="AB4117" s="416" t="e">
        <f t="shared" si="324"/>
        <v>#N/A</v>
      </c>
      <c r="AC4117" s="416" t="e">
        <f t="shared" si="325"/>
        <v>#N/A</v>
      </c>
    </row>
    <row r="4118" ht="22.5" customHeight="1" spans="1:29">
      <c r="A4118" s="421"/>
      <c r="B4118" s="422"/>
      <c r="C4118" s="422"/>
      <c r="D4118" s="421"/>
      <c r="E4118" s="421"/>
      <c r="F4118" s="421"/>
      <c r="G4118" s="421"/>
      <c r="H4118" s="421"/>
      <c r="I4118" s="421"/>
      <c r="J4118" s="421"/>
      <c r="K4118" s="421"/>
      <c r="L4118" s="421"/>
      <c r="M4118" s="421"/>
      <c r="N4118" s="426"/>
      <c r="O4118" s="426"/>
      <c r="P4118" s="427"/>
      <c r="Q4118" s="427"/>
      <c r="R4118" s="426"/>
      <c r="S4118" s="426"/>
      <c r="T4118" s="426"/>
      <c r="U4118" s="426"/>
      <c r="V4118" s="426"/>
      <c r="W4118" s="426"/>
      <c r="X4118" s="427"/>
      <c r="Y4118" s="416" t="e">
        <f t="shared" si="321"/>
        <v>#N/A</v>
      </c>
      <c r="Z4118" s="416" t="e">
        <f t="shared" si="322"/>
        <v>#N/A</v>
      </c>
      <c r="AA4118" s="416" t="str">
        <f t="shared" si="323"/>
        <v/>
      </c>
      <c r="AB4118" s="416" t="e">
        <f t="shared" si="324"/>
        <v>#N/A</v>
      </c>
      <c r="AC4118" s="416" t="e">
        <f t="shared" si="325"/>
        <v>#N/A</v>
      </c>
    </row>
    <row r="4119" ht="22.5" customHeight="1" spans="1:29">
      <c r="A4119" s="421"/>
      <c r="B4119" s="422"/>
      <c r="C4119" s="422"/>
      <c r="D4119" s="421"/>
      <c r="E4119" s="421"/>
      <c r="F4119" s="421"/>
      <c r="G4119" s="421"/>
      <c r="H4119" s="421"/>
      <c r="I4119" s="421"/>
      <c r="J4119" s="421"/>
      <c r="K4119" s="421"/>
      <c r="L4119" s="421"/>
      <c r="M4119" s="421"/>
      <c r="N4119" s="426"/>
      <c r="O4119" s="426"/>
      <c r="P4119" s="427"/>
      <c r="Q4119" s="427"/>
      <c r="R4119" s="426"/>
      <c r="S4119" s="426"/>
      <c r="T4119" s="426"/>
      <c r="U4119" s="426"/>
      <c r="V4119" s="426"/>
      <c r="W4119" s="426"/>
      <c r="X4119" s="427"/>
      <c r="Y4119" s="416" t="e">
        <f t="shared" si="321"/>
        <v>#N/A</v>
      </c>
      <c r="Z4119" s="416" t="e">
        <f t="shared" si="322"/>
        <v>#N/A</v>
      </c>
      <c r="AA4119" s="416" t="str">
        <f t="shared" si="323"/>
        <v/>
      </c>
      <c r="AB4119" s="416" t="e">
        <f t="shared" si="324"/>
        <v>#N/A</v>
      </c>
      <c r="AC4119" s="416" t="e">
        <f t="shared" si="325"/>
        <v>#N/A</v>
      </c>
    </row>
    <row r="4120" ht="22.5" customHeight="1" spans="1:29">
      <c r="A4120" s="421"/>
      <c r="B4120" s="422"/>
      <c r="C4120" s="422"/>
      <c r="D4120" s="421"/>
      <c r="E4120" s="421"/>
      <c r="F4120" s="421"/>
      <c r="G4120" s="421"/>
      <c r="H4120" s="421"/>
      <c r="I4120" s="421"/>
      <c r="J4120" s="421"/>
      <c r="K4120" s="421"/>
      <c r="L4120" s="421"/>
      <c r="M4120" s="421"/>
      <c r="N4120" s="426"/>
      <c r="O4120" s="426"/>
      <c r="P4120" s="427"/>
      <c r="Q4120" s="427"/>
      <c r="R4120" s="426"/>
      <c r="S4120" s="426"/>
      <c r="T4120" s="426"/>
      <c r="U4120" s="426"/>
      <c r="V4120" s="426"/>
      <c r="W4120" s="426"/>
      <c r="X4120" s="427"/>
      <c r="Y4120" s="416" t="e">
        <f t="shared" si="321"/>
        <v>#N/A</v>
      </c>
      <c r="Z4120" s="416" t="e">
        <f t="shared" si="322"/>
        <v>#N/A</v>
      </c>
      <c r="AA4120" s="416" t="str">
        <f t="shared" si="323"/>
        <v/>
      </c>
      <c r="AB4120" s="416" t="e">
        <f t="shared" si="324"/>
        <v>#N/A</v>
      </c>
      <c r="AC4120" s="416" t="e">
        <f t="shared" si="325"/>
        <v>#N/A</v>
      </c>
    </row>
    <row r="4121" ht="22.5" customHeight="1" spans="1:29">
      <c r="A4121" s="421"/>
      <c r="B4121" s="422"/>
      <c r="C4121" s="422"/>
      <c r="D4121" s="421"/>
      <c r="E4121" s="421"/>
      <c r="F4121" s="421"/>
      <c r="G4121" s="421"/>
      <c r="H4121" s="421"/>
      <c r="I4121" s="421"/>
      <c r="J4121" s="421"/>
      <c r="K4121" s="421"/>
      <c r="L4121" s="421"/>
      <c r="M4121" s="421"/>
      <c r="N4121" s="426"/>
      <c r="O4121" s="426"/>
      <c r="P4121" s="427"/>
      <c r="Q4121" s="427"/>
      <c r="R4121" s="426"/>
      <c r="S4121" s="426"/>
      <c r="T4121" s="426"/>
      <c r="U4121" s="426"/>
      <c r="V4121" s="426"/>
      <c r="W4121" s="426"/>
      <c r="X4121" s="427"/>
      <c r="Y4121" s="416" t="e">
        <f t="shared" si="321"/>
        <v>#N/A</v>
      </c>
      <c r="Z4121" s="416" t="e">
        <f t="shared" si="322"/>
        <v>#N/A</v>
      </c>
      <c r="AA4121" s="416" t="str">
        <f t="shared" si="323"/>
        <v/>
      </c>
      <c r="AB4121" s="416" t="e">
        <f t="shared" si="324"/>
        <v>#N/A</v>
      </c>
      <c r="AC4121" s="416" t="e">
        <f t="shared" si="325"/>
        <v>#N/A</v>
      </c>
    </row>
    <row r="4122" ht="22.5" customHeight="1" spans="1:29">
      <c r="A4122" s="421"/>
      <c r="B4122" s="422"/>
      <c r="C4122" s="422"/>
      <c r="D4122" s="421"/>
      <c r="E4122" s="421"/>
      <c r="F4122" s="421"/>
      <c r="G4122" s="421"/>
      <c r="H4122" s="421"/>
      <c r="I4122" s="421"/>
      <c r="J4122" s="421"/>
      <c r="K4122" s="421"/>
      <c r="L4122" s="421"/>
      <c r="M4122" s="421"/>
      <c r="N4122" s="426"/>
      <c r="O4122" s="426"/>
      <c r="P4122" s="427"/>
      <c r="Q4122" s="427"/>
      <c r="R4122" s="426"/>
      <c r="S4122" s="426"/>
      <c r="T4122" s="426"/>
      <c r="U4122" s="426"/>
      <c r="V4122" s="426"/>
      <c r="W4122" s="426"/>
      <c r="X4122" s="427"/>
      <c r="Y4122" s="416" t="e">
        <f t="shared" si="321"/>
        <v>#N/A</v>
      </c>
      <c r="Z4122" s="416" t="e">
        <f t="shared" si="322"/>
        <v>#N/A</v>
      </c>
      <c r="AA4122" s="416" t="str">
        <f t="shared" si="323"/>
        <v/>
      </c>
      <c r="AB4122" s="416" t="e">
        <f t="shared" si="324"/>
        <v>#N/A</v>
      </c>
      <c r="AC4122" s="416" t="e">
        <f t="shared" si="325"/>
        <v>#N/A</v>
      </c>
    </row>
    <row r="4123" ht="22.5" customHeight="1" spans="1:29">
      <c r="A4123" s="421"/>
      <c r="B4123" s="422"/>
      <c r="C4123" s="422"/>
      <c r="D4123" s="421"/>
      <c r="E4123" s="421"/>
      <c r="F4123" s="421"/>
      <c r="G4123" s="421"/>
      <c r="H4123" s="421"/>
      <c r="I4123" s="421"/>
      <c r="J4123" s="421"/>
      <c r="K4123" s="421"/>
      <c r="L4123" s="421"/>
      <c r="M4123" s="421"/>
      <c r="N4123" s="426"/>
      <c r="O4123" s="426"/>
      <c r="P4123" s="427"/>
      <c r="Q4123" s="427"/>
      <c r="R4123" s="426"/>
      <c r="S4123" s="426"/>
      <c r="T4123" s="426"/>
      <c r="U4123" s="426"/>
      <c r="V4123" s="426"/>
      <c r="W4123" s="426"/>
      <c r="X4123" s="427"/>
      <c r="Y4123" s="416" t="e">
        <f t="shared" si="321"/>
        <v>#N/A</v>
      </c>
      <c r="Z4123" s="416" t="e">
        <f t="shared" si="322"/>
        <v>#N/A</v>
      </c>
      <c r="AA4123" s="416" t="str">
        <f t="shared" si="323"/>
        <v/>
      </c>
      <c r="AB4123" s="416" t="e">
        <f t="shared" si="324"/>
        <v>#N/A</v>
      </c>
      <c r="AC4123" s="416" t="e">
        <f t="shared" si="325"/>
        <v>#N/A</v>
      </c>
    </row>
    <row r="4124" ht="22.5" customHeight="1" spans="1:29">
      <c r="A4124" s="421"/>
      <c r="B4124" s="422"/>
      <c r="C4124" s="422"/>
      <c r="D4124" s="421"/>
      <c r="E4124" s="421"/>
      <c r="F4124" s="421"/>
      <c r="G4124" s="421"/>
      <c r="H4124" s="421"/>
      <c r="I4124" s="421"/>
      <c r="J4124" s="421"/>
      <c r="K4124" s="421"/>
      <c r="L4124" s="421"/>
      <c r="M4124" s="421"/>
      <c r="N4124" s="426"/>
      <c r="O4124" s="426"/>
      <c r="P4124" s="427"/>
      <c r="Q4124" s="427"/>
      <c r="R4124" s="426"/>
      <c r="S4124" s="426"/>
      <c r="T4124" s="426"/>
      <c r="U4124" s="426"/>
      <c r="V4124" s="426"/>
      <c r="W4124" s="426"/>
      <c r="X4124" s="427"/>
      <c r="Y4124" s="416" t="e">
        <f t="shared" si="321"/>
        <v>#N/A</v>
      </c>
      <c r="Z4124" s="416" t="e">
        <f t="shared" si="322"/>
        <v>#N/A</v>
      </c>
      <c r="AA4124" s="416" t="str">
        <f t="shared" si="323"/>
        <v/>
      </c>
      <c r="AB4124" s="416" t="e">
        <f t="shared" si="324"/>
        <v>#N/A</v>
      </c>
      <c r="AC4124" s="416" t="e">
        <f t="shared" si="325"/>
        <v>#N/A</v>
      </c>
    </row>
    <row r="4125" ht="22.5" customHeight="1" spans="1:29">
      <c r="A4125" s="421"/>
      <c r="B4125" s="422"/>
      <c r="C4125" s="422"/>
      <c r="D4125" s="421"/>
      <c r="E4125" s="421"/>
      <c r="F4125" s="421"/>
      <c r="G4125" s="421"/>
      <c r="H4125" s="421"/>
      <c r="I4125" s="421"/>
      <c r="J4125" s="421"/>
      <c r="K4125" s="421"/>
      <c r="L4125" s="421"/>
      <c r="M4125" s="421"/>
      <c r="N4125" s="426"/>
      <c r="O4125" s="426"/>
      <c r="P4125" s="427"/>
      <c r="Q4125" s="427"/>
      <c r="R4125" s="426"/>
      <c r="S4125" s="426"/>
      <c r="T4125" s="426"/>
      <c r="U4125" s="426"/>
      <c r="V4125" s="426"/>
      <c r="W4125" s="426"/>
      <c r="X4125" s="427"/>
      <c r="Y4125" s="416" t="e">
        <f t="shared" si="321"/>
        <v>#N/A</v>
      </c>
      <c r="Z4125" s="416" t="e">
        <f t="shared" si="322"/>
        <v>#N/A</v>
      </c>
      <c r="AA4125" s="416" t="str">
        <f t="shared" si="323"/>
        <v/>
      </c>
      <c r="AB4125" s="416" t="e">
        <f t="shared" si="324"/>
        <v>#N/A</v>
      </c>
      <c r="AC4125" s="416" t="e">
        <f t="shared" si="325"/>
        <v>#N/A</v>
      </c>
    </row>
    <row r="4126" ht="22.5" customHeight="1" spans="1:29">
      <c r="A4126" s="421"/>
      <c r="B4126" s="422"/>
      <c r="C4126" s="422"/>
      <c r="D4126" s="421"/>
      <c r="E4126" s="421"/>
      <c r="F4126" s="421"/>
      <c r="G4126" s="421"/>
      <c r="H4126" s="421"/>
      <c r="I4126" s="421"/>
      <c r="J4126" s="421"/>
      <c r="K4126" s="421"/>
      <c r="L4126" s="421"/>
      <c r="M4126" s="421"/>
      <c r="N4126" s="426"/>
      <c r="O4126" s="426"/>
      <c r="P4126" s="427"/>
      <c r="Q4126" s="427"/>
      <c r="R4126" s="426"/>
      <c r="S4126" s="426"/>
      <c r="T4126" s="426"/>
      <c r="U4126" s="426"/>
      <c r="V4126" s="426"/>
      <c r="W4126" s="426"/>
      <c r="X4126" s="427"/>
      <c r="Y4126" s="416" t="e">
        <f t="shared" si="321"/>
        <v>#N/A</v>
      </c>
      <c r="Z4126" s="416" t="e">
        <f t="shared" si="322"/>
        <v>#N/A</v>
      </c>
      <c r="AA4126" s="416" t="str">
        <f t="shared" si="323"/>
        <v/>
      </c>
      <c r="AB4126" s="416" t="e">
        <f t="shared" si="324"/>
        <v>#N/A</v>
      </c>
      <c r="AC4126" s="416" t="e">
        <f t="shared" si="325"/>
        <v>#N/A</v>
      </c>
    </row>
    <row r="4127" ht="22.5" customHeight="1" spans="1:29">
      <c r="A4127" s="421"/>
      <c r="B4127" s="422"/>
      <c r="C4127" s="422"/>
      <c r="D4127" s="421"/>
      <c r="E4127" s="421"/>
      <c r="F4127" s="421"/>
      <c r="G4127" s="421"/>
      <c r="H4127" s="421"/>
      <c r="I4127" s="421"/>
      <c r="J4127" s="421"/>
      <c r="K4127" s="421"/>
      <c r="L4127" s="421"/>
      <c r="M4127" s="421"/>
      <c r="N4127" s="426"/>
      <c r="O4127" s="426"/>
      <c r="P4127" s="427"/>
      <c r="Q4127" s="427"/>
      <c r="R4127" s="426"/>
      <c r="S4127" s="426"/>
      <c r="T4127" s="426"/>
      <c r="U4127" s="426"/>
      <c r="V4127" s="426"/>
      <c r="W4127" s="426"/>
      <c r="X4127" s="427"/>
      <c r="Y4127" s="416" t="e">
        <f t="shared" si="321"/>
        <v>#N/A</v>
      </c>
      <c r="Z4127" s="416" t="e">
        <f t="shared" si="322"/>
        <v>#N/A</v>
      </c>
      <c r="AA4127" s="416" t="str">
        <f t="shared" si="323"/>
        <v/>
      </c>
      <c r="AB4127" s="416" t="e">
        <f t="shared" si="324"/>
        <v>#N/A</v>
      </c>
      <c r="AC4127" s="416" t="e">
        <f t="shared" si="325"/>
        <v>#N/A</v>
      </c>
    </row>
    <row r="4128" ht="22.5" customHeight="1" spans="1:29">
      <c r="A4128" s="421"/>
      <c r="B4128" s="422"/>
      <c r="C4128" s="422"/>
      <c r="D4128" s="421"/>
      <c r="E4128" s="421"/>
      <c r="F4128" s="421"/>
      <c r="G4128" s="421"/>
      <c r="H4128" s="421"/>
      <c r="I4128" s="421"/>
      <c r="J4128" s="421"/>
      <c r="K4128" s="421"/>
      <c r="L4128" s="421"/>
      <c r="M4128" s="421"/>
      <c r="N4128" s="426"/>
      <c r="O4128" s="426"/>
      <c r="P4128" s="427"/>
      <c r="Q4128" s="427"/>
      <c r="R4128" s="426"/>
      <c r="S4128" s="426"/>
      <c r="T4128" s="426"/>
      <c r="U4128" s="426"/>
      <c r="V4128" s="426"/>
      <c r="W4128" s="426"/>
      <c r="X4128" s="427"/>
      <c r="Y4128" s="416" t="e">
        <f t="shared" si="321"/>
        <v>#N/A</v>
      </c>
      <c r="Z4128" s="416" t="e">
        <f t="shared" si="322"/>
        <v>#N/A</v>
      </c>
      <c r="AA4128" s="416" t="str">
        <f t="shared" si="323"/>
        <v/>
      </c>
      <c r="AB4128" s="416" t="e">
        <f t="shared" si="324"/>
        <v>#N/A</v>
      </c>
      <c r="AC4128" s="416" t="e">
        <f t="shared" si="325"/>
        <v>#N/A</v>
      </c>
    </row>
    <row r="4129" ht="22.5" customHeight="1" spans="1:29">
      <c r="A4129" s="421"/>
      <c r="B4129" s="422"/>
      <c r="C4129" s="422"/>
      <c r="D4129" s="421"/>
      <c r="E4129" s="421"/>
      <c r="F4129" s="421"/>
      <c r="G4129" s="421"/>
      <c r="H4129" s="421"/>
      <c r="I4129" s="421"/>
      <c r="J4129" s="421"/>
      <c r="K4129" s="421"/>
      <c r="L4129" s="421"/>
      <c r="M4129" s="421"/>
      <c r="N4129" s="426"/>
      <c r="O4129" s="426"/>
      <c r="P4129" s="427"/>
      <c r="Q4129" s="427"/>
      <c r="R4129" s="426"/>
      <c r="S4129" s="426"/>
      <c r="T4129" s="426"/>
      <c r="U4129" s="426"/>
      <c r="V4129" s="426"/>
      <c r="W4129" s="426"/>
      <c r="X4129" s="427"/>
      <c r="Y4129" s="416" t="e">
        <f t="shared" si="321"/>
        <v>#N/A</v>
      </c>
      <c r="Z4129" s="416" t="e">
        <f t="shared" si="322"/>
        <v>#N/A</v>
      </c>
      <c r="AA4129" s="416" t="str">
        <f t="shared" si="323"/>
        <v/>
      </c>
      <c r="AB4129" s="416" t="e">
        <f t="shared" si="324"/>
        <v>#N/A</v>
      </c>
      <c r="AC4129" s="416" t="e">
        <f t="shared" si="325"/>
        <v>#N/A</v>
      </c>
    </row>
    <row r="4130" ht="22.5" customHeight="1" spans="1:29">
      <c r="A4130" s="421"/>
      <c r="B4130" s="422"/>
      <c r="C4130" s="422"/>
      <c r="D4130" s="421"/>
      <c r="E4130" s="421"/>
      <c r="F4130" s="421"/>
      <c r="G4130" s="421"/>
      <c r="H4130" s="421"/>
      <c r="I4130" s="421"/>
      <c r="J4130" s="421"/>
      <c r="K4130" s="421"/>
      <c r="L4130" s="421"/>
      <c r="M4130" s="421"/>
      <c r="N4130" s="426"/>
      <c r="O4130" s="426"/>
      <c r="P4130" s="427"/>
      <c r="Q4130" s="427"/>
      <c r="R4130" s="426"/>
      <c r="S4130" s="426"/>
      <c r="T4130" s="426"/>
      <c r="U4130" s="426"/>
      <c r="V4130" s="426"/>
      <c r="W4130" s="426"/>
      <c r="X4130" s="427"/>
      <c r="Y4130" s="416" t="e">
        <f t="shared" si="321"/>
        <v>#N/A</v>
      </c>
      <c r="Z4130" s="416" t="e">
        <f t="shared" si="322"/>
        <v>#N/A</v>
      </c>
      <c r="AA4130" s="416" t="str">
        <f t="shared" si="323"/>
        <v/>
      </c>
      <c r="AB4130" s="416" t="e">
        <f t="shared" si="324"/>
        <v>#N/A</v>
      </c>
      <c r="AC4130" s="416" t="e">
        <f t="shared" si="325"/>
        <v>#N/A</v>
      </c>
    </row>
    <row r="4131" ht="22.5" customHeight="1" spans="1:29">
      <c r="A4131" s="421"/>
      <c r="B4131" s="422"/>
      <c r="C4131" s="422"/>
      <c r="D4131" s="421"/>
      <c r="E4131" s="421"/>
      <c r="F4131" s="421"/>
      <c r="G4131" s="421"/>
      <c r="H4131" s="421"/>
      <c r="I4131" s="421"/>
      <c r="J4131" s="421"/>
      <c r="K4131" s="421"/>
      <c r="L4131" s="421"/>
      <c r="M4131" s="421"/>
      <c r="N4131" s="426"/>
      <c r="O4131" s="426"/>
      <c r="P4131" s="427"/>
      <c r="Q4131" s="427"/>
      <c r="R4131" s="426"/>
      <c r="S4131" s="426"/>
      <c r="T4131" s="426"/>
      <c r="U4131" s="426"/>
      <c r="V4131" s="426"/>
      <c r="W4131" s="426"/>
      <c r="X4131" s="427"/>
      <c r="Y4131" s="416" t="e">
        <f t="shared" si="321"/>
        <v>#N/A</v>
      </c>
      <c r="Z4131" s="416" t="e">
        <f t="shared" si="322"/>
        <v>#N/A</v>
      </c>
      <c r="AA4131" s="416" t="str">
        <f t="shared" si="323"/>
        <v/>
      </c>
      <c r="AB4131" s="416" t="e">
        <f t="shared" si="324"/>
        <v>#N/A</v>
      </c>
      <c r="AC4131" s="416" t="e">
        <f t="shared" si="325"/>
        <v>#N/A</v>
      </c>
    </row>
    <row r="4132" ht="22.5" customHeight="1" spans="1:29">
      <c r="A4132" s="421"/>
      <c r="B4132" s="422"/>
      <c r="C4132" s="422"/>
      <c r="D4132" s="421"/>
      <c r="E4132" s="421"/>
      <c r="F4132" s="421"/>
      <c r="G4132" s="421"/>
      <c r="H4132" s="421"/>
      <c r="I4132" s="421"/>
      <c r="J4132" s="421"/>
      <c r="K4132" s="421"/>
      <c r="L4132" s="421"/>
      <c r="M4132" s="421"/>
      <c r="N4132" s="426"/>
      <c r="O4132" s="426"/>
      <c r="P4132" s="427"/>
      <c r="Q4132" s="427"/>
      <c r="R4132" s="426"/>
      <c r="S4132" s="426"/>
      <c r="T4132" s="426"/>
      <c r="U4132" s="426"/>
      <c r="V4132" s="426"/>
      <c r="W4132" s="426"/>
      <c r="X4132" s="427"/>
      <c r="Y4132" s="416" t="e">
        <f t="shared" si="321"/>
        <v>#N/A</v>
      </c>
      <c r="Z4132" s="416" t="e">
        <f t="shared" si="322"/>
        <v>#N/A</v>
      </c>
      <c r="AA4132" s="416" t="str">
        <f t="shared" si="323"/>
        <v/>
      </c>
      <c r="AB4132" s="416" t="e">
        <f t="shared" si="324"/>
        <v>#N/A</v>
      </c>
      <c r="AC4132" s="416" t="e">
        <f t="shared" si="325"/>
        <v>#N/A</v>
      </c>
    </row>
    <row r="4133" ht="22.5" customHeight="1" spans="1:29">
      <c r="A4133" s="421"/>
      <c r="B4133" s="422"/>
      <c r="C4133" s="422"/>
      <c r="D4133" s="421"/>
      <c r="E4133" s="421"/>
      <c r="F4133" s="421"/>
      <c r="G4133" s="421"/>
      <c r="H4133" s="421"/>
      <c r="I4133" s="421"/>
      <c r="J4133" s="421"/>
      <c r="K4133" s="421"/>
      <c r="L4133" s="421"/>
      <c r="M4133" s="421"/>
      <c r="N4133" s="426"/>
      <c r="O4133" s="426"/>
      <c r="P4133" s="427"/>
      <c r="Q4133" s="427"/>
      <c r="R4133" s="426"/>
      <c r="S4133" s="426"/>
      <c r="T4133" s="426"/>
      <c r="U4133" s="426"/>
      <c r="V4133" s="426"/>
      <c r="W4133" s="426"/>
      <c r="X4133" s="427"/>
      <c r="Y4133" s="416" t="e">
        <f t="shared" si="321"/>
        <v>#N/A</v>
      </c>
      <c r="Z4133" s="416" t="e">
        <f t="shared" si="322"/>
        <v>#N/A</v>
      </c>
      <c r="AA4133" s="416" t="str">
        <f t="shared" si="323"/>
        <v/>
      </c>
      <c r="AB4133" s="416" t="e">
        <f t="shared" si="324"/>
        <v>#N/A</v>
      </c>
      <c r="AC4133" s="416" t="e">
        <f t="shared" si="325"/>
        <v>#N/A</v>
      </c>
    </row>
    <row r="4134" ht="22.5" customHeight="1" spans="1:29">
      <c r="A4134" s="421"/>
      <c r="B4134" s="422"/>
      <c r="C4134" s="422"/>
      <c r="D4134" s="421"/>
      <c r="E4134" s="421"/>
      <c r="F4134" s="421"/>
      <c r="G4134" s="421"/>
      <c r="H4134" s="421"/>
      <c r="I4134" s="421"/>
      <c r="J4134" s="421"/>
      <c r="K4134" s="421"/>
      <c r="L4134" s="421"/>
      <c r="M4134" s="421"/>
      <c r="N4134" s="426"/>
      <c r="O4134" s="426"/>
      <c r="P4134" s="427"/>
      <c r="Q4134" s="427"/>
      <c r="R4134" s="426"/>
      <c r="S4134" s="426"/>
      <c r="T4134" s="426"/>
      <c r="U4134" s="426"/>
      <c r="V4134" s="426"/>
      <c r="W4134" s="426"/>
      <c r="X4134" s="427"/>
      <c r="Y4134" s="416" t="e">
        <f t="shared" si="321"/>
        <v>#N/A</v>
      </c>
      <c r="Z4134" s="416" t="e">
        <f t="shared" si="322"/>
        <v>#N/A</v>
      </c>
      <c r="AA4134" s="416" t="str">
        <f t="shared" si="323"/>
        <v/>
      </c>
      <c r="AB4134" s="416" t="e">
        <f t="shared" si="324"/>
        <v>#N/A</v>
      </c>
      <c r="AC4134" s="416" t="e">
        <f t="shared" si="325"/>
        <v>#N/A</v>
      </c>
    </row>
    <row r="4135" ht="22.5" customHeight="1" spans="1:29">
      <c r="A4135" s="421"/>
      <c r="B4135" s="422"/>
      <c r="C4135" s="422"/>
      <c r="D4135" s="421"/>
      <c r="E4135" s="421"/>
      <c r="F4135" s="421"/>
      <c r="G4135" s="421"/>
      <c r="H4135" s="421"/>
      <c r="I4135" s="421"/>
      <c r="J4135" s="421"/>
      <c r="K4135" s="421"/>
      <c r="L4135" s="421"/>
      <c r="M4135" s="421"/>
      <c r="N4135" s="426"/>
      <c r="O4135" s="426"/>
      <c r="P4135" s="427"/>
      <c r="Q4135" s="427"/>
      <c r="R4135" s="426"/>
      <c r="S4135" s="426"/>
      <c r="T4135" s="426"/>
      <c r="U4135" s="426"/>
      <c r="V4135" s="426"/>
      <c r="W4135" s="426"/>
      <c r="X4135" s="427"/>
      <c r="Y4135" s="416" t="e">
        <f t="shared" si="321"/>
        <v>#N/A</v>
      </c>
      <c r="Z4135" s="416" t="e">
        <f t="shared" si="322"/>
        <v>#N/A</v>
      </c>
      <c r="AA4135" s="416" t="str">
        <f t="shared" si="323"/>
        <v/>
      </c>
      <c r="AB4135" s="416" t="e">
        <f t="shared" si="324"/>
        <v>#N/A</v>
      </c>
      <c r="AC4135" s="416" t="e">
        <f t="shared" si="325"/>
        <v>#N/A</v>
      </c>
    </row>
    <row r="4136" ht="18.75" customHeight="1" spans="1:29">
      <c r="A4136" s="421"/>
      <c r="B4136" s="422"/>
      <c r="C4136" s="422"/>
      <c r="D4136" s="421"/>
      <c r="E4136" s="421"/>
      <c r="F4136" s="421"/>
      <c r="G4136" s="421"/>
      <c r="H4136" s="421"/>
      <c r="I4136" s="421"/>
      <c r="J4136" s="421"/>
      <c r="K4136" s="421"/>
      <c r="L4136" s="421"/>
      <c r="M4136" s="421"/>
      <c r="N4136" s="426"/>
      <c r="O4136" s="426"/>
      <c r="P4136" s="427"/>
      <c r="Q4136" s="427"/>
      <c r="R4136" s="426"/>
      <c r="S4136" s="426"/>
      <c r="T4136" s="426"/>
      <c r="U4136" s="426"/>
      <c r="V4136" s="426"/>
      <c r="W4136" s="426"/>
      <c r="X4136" s="427"/>
      <c r="Y4136" s="416" t="e">
        <f t="shared" si="321"/>
        <v>#N/A</v>
      </c>
      <c r="Z4136" s="416" t="e">
        <f t="shared" si="322"/>
        <v>#N/A</v>
      </c>
      <c r="AA4136" s="416" t="str">
        <f t="shared" si="323"/>
        <v/>
      </c>
      <c r="AB4136" s="416" t="e">
        <f t="shared" si="324"/>
        <v>#N/A</v>
      </c>
      <c r="AC4136" s="416" t="e">
        <f t="shared" si="325"/>
        <v>#N/A</v>
      </c>
    </row>
    <row r="4137" customHeight="1" spans="1:29">
      <c r="A4137" s="421"/>
      <c r="B4137" s="422"/>
      <c r="C4137" s="422"/>
      <c r="D4137" s="421"/>
      <c r="E4137" s="421"/>
      <c r="F4137" s="421"/>
      <c r="G4137" s="421"/>
      <c r="H4137" s="421"/>
      <c r="I4137" s="421"/>
      <c r="J4137" s="421"/>
      <c r="K4137" s="421"/>
      <c r="L4137" s="421"/>
      <c r="M4137" s="421"/>
      <c r="N4137" s="426"/>
      <c r="O4137" s="426"/>
      <c r="P4137" s="427"/>
      <c r="Q4137" s="427"/>
      <c r="R4137" s="426"/>
      <c r="S4137" s="426"/>
      <c r="T4137" s="426"/>
      <c r="U4137" s="426"/>
      <c r="V4137" s="426"/>
      <c r="W4137" s="426"/>
      <c r="X4137" s="427"/>
      <c r="Y4137" s="416" t="e">
        <f t="shared" si="321"/>
        <v>#N/A</v>
      </c>
      <c r="Z4137" s="416" t="e">
        <f t="shared" si="322"/>
        <v>#N/A</v>
      </c>
      <c r="AA4137" s="416" t="str">
        <f t="shared" si="323"/>
        <v/>
      </c>
      <c r="AB4137" s="416" t="e">
        <f t="shared" si="324"/>
        <v>#N/A</v>
      </c>
      <c r="AC4137" s="416" t="e">
        <f t="shared" si="325"/>
        <v>#N/A</v>
      </c>
    </row>
    <row r="4138" customHeight="1" spans="1:29">
      <c r="A4138" s="421"/>
      <c r="B4138" s="422"/>
      <c r="C4138" s="422"/>
      <c r="D4138" s="421"/>
      <c r="E4138" s="421"/>
      <c r="F4138" s="421"/>
      <c r="G4138" s="421"/>
      <c r="H4138" s="421"/>
      <c r="I4138" s="421"/>
      <c r="J4138" s="421"/>
      <c r="K4138" s="421"/>
      <c r="L4138" s="421"/>
      <c r="M4138" s="421"/>
      <c r="N4138" s="426"/>
      <c r="O4138" s="426"/>
      <c r="P4138" s="427"/>
      <c r="Q4138" s="427"/>
      <c r="R4138" s="426"/>
      <c r="S4138" s="426"/>
      <c r="T4138" s="426"/>
      <c r="U4138" s="426"/>
      <c r="V4138" s="426"/>
      <c r="W4138" s="426"/>
      <c r="X4138" s="427"/>
      <c r="Y4138" s="416" t="e">
        <f t="shared" si="321"/>
        <v>#N/A</v>
      </c>
      <c r="Z4138" s="416" t="e">
        <f t="shared" si="322"/>
        <v>#N/A</v>
      </c>
      <c r="AA4138" s="416" t="str">
        <f t="shared" si="323"/>
        <v/>
      </c>
      <c r="AB4138" s="416" t="e">
        <f t="shared" si="324"/>
        <v>#N/A</v>
      </c>
      <c r="AC4138" s="416" t="e">
        <f t="shared" si="325"/>
        <v>#N/A</v>
      </c>
    </row>
    <row r="4139" customHeight="1" spans="1:29">
      <c r="A4139" s="421"/>
      <c r="B4139" s="422"/>
      <c r="C4139" s="422"/>
      <c r="D4139" s="421"/>
      <c r="E4139" s="421"/>
      <c r="F4139" s="421"/>
      <c r="G4139" s="421"/>
      <c r="H4139" s="421"/>
      <c r="I4139" s="421"/>
      <c r="J4139" s="421"/>
      <c r="K4139" s="421"/>
      <c r="L4139" s="421"/>
      <c r="M4139" s="421"/>
      <c r="N4139" s="426"/>
      <c r="O4139" s="426"/>
      <c r="P4139" s="427"/>
      <c r="Q4139" s="427"/>
      <c r="R4139" s="426"/>
      <c r="S4139" s="426"/>
      <c r="T4139" s="426"/>
      <c r="U4139" s="426"/>
      <c r="V4139" s="426"/>
      <c r="W4139" s="426"/>
      <c r="X4139" s="427"/>
      <c r="Y4139" s="416" t="e">
        <f t="shared" si="321"/>
        <v>#N/A</v>
      </c>
      <c r="Z4139" s="416" t="e">
        <f t="shared" si="322"/>
        <v>#N/A</v>
      </c>
      <c r="AA4139" s="416" t="str">
        <f t="shared" si="323"/>
        <v/>
      </c>
      <c r="AB4139" s="416" t="e">
        <f t="shared" si="324"/>
        <v>#N/A</v>
      </c>
      <c r="AC4139" s="416" t="e">
        <f t="shared" si="325"/>
        <v>#N/A</v>
      </c>
    </row>
    <row r="4140" customHeight="1" spans="1:29">
      <c r="A4140" s="421"/>
      <c r="B4140" s="422"/>
      <c r="C4140" s="422"/>
      <c r="D4140" s="421"/>
      <c r="E4140" s="421"/>
      <c r="F4140" s="421"/>
      <c r="G4140" s="421"/>
      <c r="H4140" s="421"/>
      <c r="I4140" s="421"/>
      <c r="J4140" s="421"/>
      <c r="K4140" s="421"/>
      <c r="L4140" s="421"/>
      <c r="M4140" s="421"/>
      <c r="N4140" s="426"/>
      <c r="O4140" s="426"/>
      <c r="P4140" s="427"/>
      <c r="Q4140" s="427"/>
      <c r="R4140" s="426"/>
      <c r="S4140" s="426"/>
      <c r="T4140" s="426"/>
      <c r="U4140" s="426"/>
      <c r="V4140" s="426"/>
      <c r="W4140" s="426"/>
      <c r="X4140" s="427"/>
      <c r="Y4140" s="416" t="e">
        <f t="shared" si="321"/>
        <v>#N/A</v>
      </c>
      <c r="Z4140" s="416" t="e">
        <f t="shared" si="322"/>
        <v>#N/A</v>
      </c>
      <c r="AA4140" s="416" t="str">
        <f t="shared" si="323"/>
        <v/>
      </c>
      <c r="AB4140" s="416" t="e">
        <f t="shared" si="324"/>
        <v>#N/A</v>
      </c>
      <c r="AC4140" s="416" t="e">
        <f t="shared" si="325"/>
        <v>#N/A</v>
      </c>
    </row>
    <row r="4141" customHeight="1" spans="1:29">
      <c r="A4141" s="421"/>
      <c r="B4141" s="422"/>
      <c r="C4141" s="422"/>
      <c r="D4141" s="421"/>
      <c r="E4141" s="421"/>
      <c r="F4141" s="421"/>
      <c r="G4141" s="421"/>
      <c r="H4141" s="421"/>
      <c r="I4141" s="421"/>
      <c r="J4141" s="421"/>
      <c r="K4141" s="421"/>
      <c r="L4141" s="421"/>
      <c r="M4141" s="421"/>
      <c r="N4141" s="426"/>
      <c r="O4141" s="426"/>
      <c r="P4141" s="427"/>
      <c r="Q4141" s="427"/>
      <c r="R4141" s="426"/>
      <c r="S4141" s="426"/>
      <c r="T4141" s="426"/>
      <c r="U4141" s="426"/>
      <c r="V4141" s="426"/>
      <c r="W4141" s="426"/>
      <c r="X4141" s="427"/>
      <c r="Y4141" s="416" t="e">
        <f t="shared" si="321"/>
        <v>#N/A</v>
      </c>
      <c r="Z4141" s="416" t="e">
        <f t="shared" si="322"/>
        <v>#N/A</v>
      </c>
      <c r="AA4141" s="416" t="str">
        <f t="shared" si="323"/>
        <v/>
      </c>
      <c r="AB4141" s="416" t="e">
        <f t="shared" si="324"/>
        <v>#N/A</v>
      </c>
      <c r="AC4141" s="416" t="e">
        <f t="shared" si="325"/>
        <v>#N/A</v>
      </c>
    </row>
    <row r="4142" customHeight="1" spans="1:29">
      <c r="A4142" s="421"/>
      <c r="B4142" s="422"/>
      <c r="C4142" s="422"/>
      <c r="D4142" s="421"/>
      <c r="E4142" s="421"/>
      <c r="F4142" s="421"/>
      <c r="G4142" s="421"/>
      <c r="H4142" s="421"/>
      <c r="I4142" s="421"/>
      <c r="J4142" s="421"/>
      <c r="K4142" s="421"/>
      <c r="L4142" s="421"/>
      <c r="M4142" s="421"/>
      <c r="N4142" s="426"/>
      <c r="O4142" s="426"/>
      <c r="P4142" s="427"/>
      <c r="Q4142" s="427"/>
      <c r="R4142" s="426"/>
      <c r="S4142" s="426"/>
      <c r="T4142" s="426"/>
      <c r="U4142" s="426"/>
      <c r="V4142" s="426"/>
      <c r="W4142" s="426"/>
      <c r="X4142" s="427"/>
      <c r="Y4142" s="416" t="e">
        <f t="shared" si="321"/>
        <v>#N/A</v>
      </c>
      <c r="Z4142" s="416" t="e">
        <f t="shared" si="322"/>
        <v>#N/A</v>
      </c>
      <c r="AA4142" s="416" t="str">
        <f t="shared" si="323"/>
        <v/>
      </c>
      <c r="AB4142" s="416" t="e">
        <f t="shared" si="324"/>
        <v>#N/A</v>
      </c>
      <c r="AC4142" s="416" t="e">
        <f t="shared" si="325"/>
        <v>#N/A</v>
      </c>
    </row>
    <row r="4143" customHeight="1" spans="1:29">
      <c r="A4143" s="421"/>
      <c r="B4143" s="422"/>
      <c r="C4143" s="422"/>
      <c r="D4143" s="421"/>
      <c r="E4143" s="421"/>
      <c r="F4143" s="421"/>
      <c r="G4143" s="421"/>
      <c r="H4143" s="421"/>
      <c r="I4143" s="421"/>
      <c r="J4143" s="421"/>
      <c r="K4143" s="421"/>
      <c r="L4143" s="421"/>
      <c r="M4143" s="421"/>
      <c r="N4143" s="426"/>
      <c r="O4143" s="426"/>
      <c r="P4143" s="427"/>
      <c r="Q4143" s="427"/>
      <c r="R4143" s="426"/>
      <c r="S4143" s="426"/>
      <c r="T4143" s="426"/>
      <c r="U4143" s="426"/>
      <c r="V4143" s="426"/>
      <c r="W4143" s="426"/>
      <c r="X4143" s="427"/>
      <c r="Y4143" s="416" t="e">
        <f t="shared" si="321"/>
        <v>#N/A</v>
      </c>
      <c r="Z4143" s="416" t="e">
        <f t="shared" si="322"/>
        <v>#N/A</v>
      </c>
      <c r="AA4143" s="416" t="str">
        <f t="shared" si="323"/>
        <v/>
      </c>
      <c r="AB4143" s="416" t="e">
        <f t="shared" si="324"/>
        <v>#N/A</v>
      </c>
      <c r="AC4143" s="416" t="e">
        <f t="shared" si="325"/>
        <v>#N/A</v>
      </c>
    </row>
    <row r="4144" customHeight="1" spans="1:29">
      <c r="A4144" s="421"/>
      <c r="B4144" s="422"/>
      <c r="C4144" s="422"/>
      <c r="D4144" s="421"/>
      <c r="E4144" s="421"/>
      <c r="F4144" s="421"/>
      <c r="G4144" s="421"/>
      <c r="H4144" s="421"/>
      <c r="I4144" s="421"/>
      <c r="J4144" s="421"/>
      <c r="K4144" s="421"/>
      <c r="L4144" s="421"/>
      <c r="M4144" s="421"/>
      <c r="N4144" s="426"/>
      <c r="O4144" s="426"/>
      <c r="P4144" s="427"/>
      <c r="Q4144" s="427"/>
      <c r="R4144" s="426"/>
      <c r="S4144" s="426"/>
      <c r="T4144" s="426"/>
      <c r="U4144" s="426"/>
      <c r="V4144" s="426"/>
      <c r="W4144" s="426"/>
      <c r="X4144" s="427"/>
      <c r="Y4144" s="416" t="e">
        <f t="shared" si="321"/>
        <v>#N/A</v>
      </c>
      <c r="Z4144" s="416" t="e">
        <f t="shared" si="322"/>
        <v>#N/A</v>
      </c>
      <c r="AA4144" s="416" t="str">
        <f t="shared" si="323"/>
        <v/>
      </c>
      <c r="AB4144" s="416" t="e">
        <f t="shared" si="324"/>
        <v>#N/A</v>
      </c>
      <c r="AC4144" s="416" t="e">
        <f t="shared" si="325"/>
        <v>#N/A</v>
      </c>
    </row>
    <row r="4145" customHeight="1" spans="1:29">
      <c r="A4145" s="421"/>
      <c r="B4145" s="422"/>
      <c r="C4145" s="422"/>
      <c r="D4145" s="421"/>
      <c r="E4145" s="421"/>
      <c r="F4145" s="421"/>
      <c r="G4145" s="421"/>
      <c r="H4145" s="421"/>
      <c r="I4145" s="421"/>
      <c r="J4145" s="421"/>
      <c r="K4145" s="421"/>
      <c r="L4145" s="421"/>
      <c r="M4145" s="421"/>
      <c r="N4145" s="426"/>
      <c r="O4145" s="426"/>
      <c r="P4145" s="427"/>
      <c r="Q4145" s="427"/>
      <c r="R4145" s="426"/>
      <c r="S4145" s="426"/>
      <c r="T4145" s="426"/>
      <c r="U4145" s="426"/>
      <c r="V4145" s="426"/>
      <c r="W4145" s="426"/>
      <c r="X4145" s="427"/>
      <c r="Y4145" s="416" t="e">
        <f t="shared" si="321"/>
        <v>#N/A</v>
      </c>
      <c r="Z4145" s="416" t="e">
        <f t="shared" si="322"/>
        <v>#N/A</v>
      </c>
      <c r="AA4145" s="416" t="str">
        <f t="shared" si="323"/>
        <v/>
      </c>
      <c r="AB4145" s="416" t="e">
        <f t="shared" si="324"/>
        <v>#N/A</v>
      </c>
      <c r="AC4145" s="416" t="e">
        <f t="shared" si="325"/>
        <v>#N/A</v>
      </c>
    </row>
    <row r="4146" customHeight="1" spans="1:29">
      <c r="A4146" s="421"/>
      <c r="B4146" s="422"/>
      <c r="C4146" s="422"/>
      <c r="D4146" s="421"/>
      <c r="E4146" s="421"/>
      <c r="F4146" s="421"/>
      <c r="G4146" s="421"/>
      <c r="H4146" s="421"/>
      <c r="I4146" s="421"/>
      <c r="J4146" s="421"/>
      <c r="K4146" s="421"/>
      <c r="L4146" s="421"/>
      <c r="M4146" s="421"/>
      <c r="N4146" s="426"/>
      <c r="O4146" s="426"/>
      <c r="P4146" s="427"/>
      <c r="Q4146" s="427"/>
      <c r="R4146" s="426"/>
      <c r="S4146" s="426"/>
      <c r="T4146" s="426"/>
      <c r="U4146" s="426"/>
      <c r="V4146" s="426"/>
      <c r="W4146" s="426"/>
      <c r="X4146" s="427"/>
      <c r="Y4146" s="416" t="e">
        <f t="shared" si="321"/>
        <v>#N/A</v>
      </c>
      <c r="Z4146" s="416" t="e">
        <f t="shared" si="322"/>
        <v>#N/A</v>
      </c>
      <c r="AA4146" s="416" t="str">
        <f t="shared" si="323"/>
        <v/>
      </c>
      <c r="AB4146" s="416" t="e">
        <f t="shared" si="324"/>
        <v>#N/A</v>
      </c>
      <c r="AC4146" s="416" t="e">
        <f t="shared" si="325"/>
        <v>#N/A</v>
      </c>
    </row>
    <row r="4147" customHeight="1" spans="1:29">
      <c r="A4147" s="421"/>
      <c r="B4147" s="422"/>
      <c r="C4147" s="422"/>
      <c r="D4147" s="421"/>
      <c r="E4147" s="421"/>
      <c r="F4147" s="421"/>
      <c r="G4147" s="421"/>
      <c r="H4147" s="421"/>
      <c r="I4147" s="421"/>
      <c r="J4147" s="421"/>
      <c r="K4147" s="421"/>
      <c r="L4147" s="421"/>
      <c r="M4147" s="421"/>
      <c r="N4147" s="426"/>
      <c r="O4147" s="426"/>
      <c r="P4147" s="427"/>
      <c r="Q4147" s="427"/>
      <c r="R4147" s="426"/>
      <c r="S4147" s="426"/>
      <c r="T4147" s="426"/>
      <c r="U4147" s="426"/>
      <c r="V4147" s="426"/>
      <c r="W4147" s="426"/>
      <c r="X4147" s="427"/>
      <c r="Y4147" s="416" t="e">
        <f t="shared" si="321"/>
        <v>#N/A</v>
      </c>
      <c r="Z4147" s="416" t="e">
        <f t="shared" si="322"/>
        <v>#N/A</v>
      </c>
      <c r="AA4147" s="416" t="str">
        <f t="shared" si="323"/>
        <v/>
      </c>
      <c r="AB4147" s="416" t="e">
        <f t="shared" si="324"/>
        <v>#N/A</v>
      </c>
      <c r="AC4147" s="416" t="e">
        <f t="shared" si="325"/>
        <v>#N/A</v>
      </c>
    </row>
    <row r="4148" customHeight="1" spans="1:29">
      <c r="A4148" s="421"/>
      <c r="B4148" s="422"/>
      <c r="C4148" s="422"/>
      <c r="D4148" s="421"/>
      <c r="E4148" s="421"/>
      <c r="F4148" s="421"/>
      <c r="G4148" s="421"/>
      <c r="H4148" s="421"/>
      <c r="I4148" s="421"/>
      <c r="J4148" s="421"/>
      <c r="K4148" s="421"/>
      <c r="L4148" s="421"/>
      <c r="M4148" s="421"/>
      <c r="N4148" s="426"/>
      <c r="O4148" s="426"/>
      <c r="P4148" s="427"/>
      <c r="Q4148" s="427"/>
      <c r="R4148" s="426"/>
      <c r="S4148" s="426"/>
      <c r="T4148" s="426"/>
      <c r="U4148" s="426"/>
      <c r="V4148" s="426"/>
      <c r="W4148" s="426"/>
      <c r="X4148" s="427"/>
      <c r="Y4148" s="416" t="e">
        <f t="shared" si="321"/>
        <v>#N/A</v>
      </c>
      <c r="Z4148" s="416" t="e">
        <f t="shared" si="322"/>
        <v>#N/A</v>
      </c>
      <c r="AA4148" s="416" t="str">
        <f t="shared" si="323"/>
        <v/>
      </c>
      <c r="AB4148" s="416" t="e">
        <f t="shared" si="324"/>
        <v>#N/A</v>
      </c>
      <c r="AC4148" s="416" t="e">
        <f t="shared" si="325"/>
        <v>#N/A</v>
      </c>
    </row>
    <row r="4149" customHeight="1" spans="1:29">
      <c r="A4149" s="421"/>
      <c r="B4149" s="422"/>
      <c r="C4149" s="422"/>
      <c r="D4149" s="421"/>
      <c r="E4149" s="421"/>
      <c r="F4149" s="421"/>
      <c r="G4149" s="421"/>
      <c r="H4149" s="421"/>
      <c r="I4149" s="421"/>
      <c r="J4149" s="421"/>
      <c r="K4149" s="421"/>
      <c r="L4149" s="421"/>
      <c r="M4149" s="421"/>
      <c r="N4149" s="426"/>
      <c r="O4149" s="426"/>
      <c r="P4149" s="427"/>
      <c r="Q4149" s="427"/>
      <c r="R4149" s="426"/>
      <c r="S4149" s="426"/>
      <c r="T4149" s="426"/>
      <c r="U4149" s="426"/>
      <c r="V4149" s="426"/>
      <c r="W4149" s="426"/>
      <c r="X4149" s="427"/>
      <c r="Y4149" s="416" t="e">
        <f t="shared" si="321"/>
        <v>#N/A</v>
      </c>
      <c r="Z4149" s="416" t="e">
        <f t="shared" si="322"/>
        <v>#N/A</v>
      </c>
      <c r="AA4149" s="416" t="str">
        <f t="shared" si="323"/>
        <v/>
      </c>
      <c r="AB4149" s="416" t="e">
        <f t="shared" si="324"/>
        <v>#N/A</v>
      </c>
      <c r="AC4149" s="416" t="e">
        <f t="shared" si="325"/>
        <v>#N/A</v>
      </c>
    </row>
    <row r="4150" customHeight="1" spans="1:29">
      <c r="A4150" s="421"/>
      <c r="B4150" s="422"/>
      <c r="C4150" s="422"/>
      <c r="D4150" s="421"/>
      <c r="E4150" s="421"/>
      <c r="F4150" s="421"/>
      <c r="G4150" s="421"/>
      <c r="H4150" s="421"/>
      <c r="I4150" s="421"/>
      <c r="J4150" s="421"/>
      <c r="K4150" s="421"/>
      <c r="L4150" s="421"/>
      <c r="M4150" s="421"/>
      <c r="N4150" s="426"/>
      <c r="O4150" s="426"/>
      <c r="P4150" s="427"/>
      <c r="Q4150" s="427"/>
      <c r="R4150" s="426"/>
      <c r="S4150" s="426"/>
      <c r="T4150" s="426"/>
      <c r="U4150" s="426"/>
      <c r="V4150" s="426"/>
      <c r="W4150" s="426"/>
      <c r="X4150" s="427"/>
      <c r="Y4150" s="416" t="e">
        <f t="shared" si="321"/>
        <v>#N/A</v>
      </c>
      <c r="Z4150" s="416" t="e">
        <f t="shared" si="322"/>
        <v>#N/A</v>
      </c>
      <c r="AA4150" s="416" t="str">
        <f t="shared" si="323"/>
        <v/>
      </c>
      <c r="AB4150" s="416" t="e">
        <f t="shared" si="324"/>
        <v>#N/A</v>
      </c>
      <c r="AC4150" s="416" t="e">
        <f t="shared" si="325"/>
        <v>#N/A</v>
      </c>
    </row>
    <row r="4151" customHeight="1" spans="1:29">
      <c r="A4151" s="421"/>
      <c r="B4151" s="422"/>
      <c r="C4151" s="422"/>
      <c r="D4151" s="421"/>
      <c r="E4151" s="421"/>
      <c r="F4151" s="421"/>
      <c r="G4151" s="421"/>
      <c r="H4151" s="421"/>
      <c r="I4151" s="421"/>
      <c r="J4151" s="421"/>
      <c r="K4151" s="421"/>
      <c r="L4151" s="421"/>
      <c r="M4151" s="421"/>
      <c r="N4151" s="426"/>
      <c r="O4151" s="426"/>
      <c r="P4151" s="427"/>
      <c r="Q4151" s="427"/>
      <c r="R4151" s="426"/>
      <c r="S4151" s="426"/>
      <c r="T4151" s="426"/>
      <c r="U4151" s="426"/>
      <c r="V4151" s="426"/>
      <c r="W4151" s="426"/>
      <c r="X4151" s="427"/>
      <c r="Y4151" s="416" t="e">
        <f t="shared" si="321"/>
        <v>#N/A</v>
      </c>
      <c r="Z4151" s="416" t="e">
        <f t="shared" si="322"/>
        <v>#N/A</v>
      </c>
      <c r="AA4151" s="416" t="str">
        <f t="shared" si="323"/>
        <v/>
      </c>
      <c r="AB4151" s="416" t="e">
        <f t="shared" si="324"/>
        <v>#N/A</v>
      </c>
      <c r="AC4151" s="416" t="e">
        <f t="shared" si="325"/>
        <v>#N/A</v>
      </c>
    </row>
    <row r="4152" customHeight="1" spans="1:29">
      <c r="A4152" s="421"/>
      <c r="B4152" s="422"/>
      <c r="C4152" s="422"/>
      <c r="D4152" s="421"/>
      <c r="E4152" s="421"/>
      <c r="F4152" s="421"/>
      <c r="G4152" s="421"/>
      <c r="H4152" s="421"/>
      <c r="I4152" s="421"/>
      <c r="J4152" s="421"/>
      <c r="K4152" s="421"/>
      <c r="L4152" s="421"/>
      <c r="M4152" s="421"/>
      <c r="N4152" s="426"/>
      <c r="O4152" s="426"/>
      <c r="P4152" s="427"/>
      <c r="Q4152" s="427"/>
      <c r="R4152" s="426"/>
      <c r="S4152" s="426"/>
      <c r="T4152" s="426"/>
      <c r="U4152" s="426"/>
      <c r="V4152" s="426"/>
      <c r="W4152" s="426"/>
      <c r="X4152" s="427"/>
      <c r="Y4152" s="416" t="e">
        <f t="shared" si="321"/>
        <v>#N/A</v>
      </c>
      <c r="Z4152" s="416" t="e">
        <f t="shared" si="322"/>
        <v>#N/A</v>
      </c>
      <c r="AA4152" s="416" t="str">
        <f t="shared" si="323"/>
        <v/>
      </c>
      <c r="AB4152" s="416" t="e">
        <f t="shared" si="324"/>
        <v>#N/A</v>
      </c>
      <c r="AC4152" s="416" t="e">
        <f t="shared" si="325"/>
        <v>#N/A</v>
      </c>
    </row>
    <row r="4153" customHeight="1" spans="1:29">
      <c r="A4153" s="421"/>
      <c r="B4153" s="422"/>
      <c r="C4153" s="422"/>
      <c r="D4153" s="421"/>
      <c r="E4153" s="421"/>
      <c r="F4153" s="421"/>
      <c r="G4153" s="421"/>
      <c r="H4153" s="421"/>
      <c r="I4153" s="421"/>
      <c r="J4153" s="421"/>
      <c r="K4153" s="421"/>
      <c r="L4153" s="421"/>
      <c r="M4153" s="421"/>
      <c r="N4153" s="426"/>
      <c r="O4153" s="426"/>
      <c r="P4153" s="427"/>
      <c r="Q4153" s="427"/>
      <c r="R4153" s="426"/>
      <c r="S4153" s="426"/>
      <c r="T4153" s="426"/>
      <c r="U4153" s="426"/>
      <c r="V4153" s="426"/>
      <c r="W4153" s="426"/>
      <c r="X4153" s="427"/>
      <c r="Y4153" s="416" t="e">
        <f t="shared" si="321"/>
        <v>#N/A</v>
      </c>
      <c r="Z4153" s="416" t="e">
        <f t="shared" si="322"/>
        <v>#N/A</v>
      </c>
      <c r="AA4153" s="416" t="str">
        <f t="shared" si="323"/>
        <v/>
      </c>
      <c r="AB4153" s="416" t="e">
        <f t="shared" si="324"/>
        <v>#N/A</v>
      </c>
      <c r="AC4153" s="416" t="e">
        <f t="shared" si="325"/>
        <v>#N/A</v>
      </c>
    </row>
    <row r="4154" customHeight="1" spans="1:29">
      <c r="A4154" s="421"/>
      <c r="B4154" s="422"/>
      <c r="C4154" s="422"/>
      <c r="D4154" s="421"/>
      <c r="E4154" s="421"/>
      <c r="F4154" s="421"/>
      <c r="G4154" s="421"/>
      <c r="H4154" s="421"/>
      <c r="I4154" s="421"/>
      <c r="J4154" s="421"/>
      <c r="K4154" s="421"/>
      <c r="L4154" s="421"/>
      <c r="M4154" s="421"/>
      <c r="N4154" s="426"/>
      <c r="O4154" s="426"/>
      <c r="P4154" s="427"/>
      <c r="Q4154" s="427"/>
      <c r="R4154" s="426"/>
      <c r="S4154" s="426"/>
      <c r="T4154" s="426"/>
      <c r="U4154" s="426"/>
      <c r="V4154" s="426"/>
      <c r="W4154" s="426"/>
      <c r="X4154" s="427"/>
      <c r="Y4154" s="416" t="e">
        <f t="shared" si="321"/>
        <v>#N/A</v>
      </c>
      <c r="Z4154" s="416" t="e">
        <f t="shared" si="322"/>
        <v>#N/A</v>
      </c>
      <c r="AA4154" s="416" t="str">
        <f t="shared" si="323"/>
        <v/>
      </c>
      <c r="AB4154" s="416" t="e">
        <f t="shared" si="324"/>
        <v>#N/A</v>
      </c>
      <c r="AC4154" s="416" t="e">
        <f t="shared" si="325"/>
        <v>#N/A</v>
      </c>
    </row>
    <row r="4155" customHeight="1" spans="1:29">
      <c r="A4155" s="421"/>
      <c r="B4155" s="422"/>
      <c r="C4155" s="422"/>
      <c r="D4155" s="421"/>
      <c r="E4155" s="421"/>
      <c r="F4155" s="421"/>
      <c r="G4155" s="421"/>
      <c r="H4155" s="421"/>
      <c r="I4155" s="421"/>
      <c r="J4155" s="421"/>
      <c r="K4155" s="421"/>
      <c r="L4155" s="421"/>
      <c r="M4155" s="421"/>
      <c r="N4155" s="426"/>
      <c r="O4155" s="426"/>
      <c r="P4155" s="427"/>
      <c r="Q4155" s="427"/>
      <c r="R4155" s="426"/>
      <c r="S4155" s="426"/>
      <c r="T4155" s="426"/>
      <c r="U4155" s="426"/>
      <c r="V4155" s="426"/>
      <c r="W4155" s="426"/>
      <c r="X4155" s="427"/>
      <c r="Y4155" s="416" t="e">
        <f t="shared" si="321"/>
        <v>#N/A</v>
      </c>
      <c r="Z4155" s="416" t="e">
        <f t="shared" si="322"/>
        <v>#N/A</v>
      </c>
      <c r="AA4155" s="416" t="str">
        <f t="shared" si="323"/>
        <v/>
      </c>
      <c r="AB4155" s="416" t="e">
        <f t="shared" si="324"/>
        <v>#N/A</v>
      </c>
      <c r="AC4155" s="416" t="e">
        <f t="shared" si="325"/>
        <v>#N/A</v>
      </c>
    </row>
    <row r="4156" customHeight="1" spans="1:29">
      <c r="A4156" s="421"/>
      <c r="B4156" s="422"/>
      <c r="C4156" s="422"/>
      <c r="D4156" s="421"/>
      <c r="E4156" s="421"/>
      <c r="F4156" s="421"/>
      <c r="G4156" s="421"/>
      <c r="H4156" s="421"/>
      <c r="I4156" s="421"/>
      <c r="J4156" s="421"/>
      <c r="K4156" s="421"/>
      <c r="L4156" s="421"/>
      <c r="M4156" s="421"/>
      <c r="N4156" s="426"/>
      <c r="O4156" s="426"/>
      <c r="P4156" s="427"/>
      <c r="Q4156" s="427"/>
      <c r="R4156" s="426"/>
      <c r="S4156" s="426"/>
      <c r="T4156" s="426"/>
      <c r="U4156" s="426"/>
      <c r="V4156" s="426"/>
      <c r="W4156" s="426"/>
      <c r="X4156" s="427"/>
      <c r="Y4156" s="416" t="e">
        <f t="shared" si="321"/>
        <v>#N/A</v>
      </c>
      <c r="Z4156" s="416" t="e">
        <f t="shared" si="322"/>
        <v>#N/A</v>
      </c>
      <c r="AA4156" s="416" t="str">
        <f t="shared" si="323"/>
        <v/>
      </c>
      <c r="AB4156" s="416" t="e">
        <f t="shared" si="324"/>
        <v>#N/A</v>
      </c>
      <c r="AC4156" s="416" t="e">
        <f t="shared" si="325"/>
        <v>#N/A</v>
      </c>
    </row>
    <row r="4157" customHeight="1" spans="1:29">
      <c r="A4157" s="421"/>
      <c r="B4157" s="422"/>
      <c r="C4157" s="422"/>
      <c r="D4157" s="421"/>
      <c r="E4157" s="421"/>
      <c r="F4157" s="421"/>
      <c r="G4157" s="421"/>
      <c r="H4157" s="421"/>
      <c r="I4157" s="421"/>
      <c r="J4157" s="421"/>
      <c r="K4157" s="421"/>
      <c r="L4157" s="421"/>
      <c r="M4157" s="421"/>
      <c r="N4157" s="426"/>
      <c r="O4157" s="426"/>
      <c r="P4157" s="427"/>
      <c r="Q4157" s="427"/>
      <c r="R4157" s="426"/>
      <c r="S4157" s="426"/>
      <c r="T4157" s="426"/>
      <c r="U4157" s="426"/>
      <c r="V4157" s="426"/>
      <c r="W4157" s="426"/>
      <c r="X4157" s="427"/>
      <c r="Y4157" s="416" t="e">
        <f t="shared" si="321"/>
        <v>#N/A</v>
      </c>
      <c r="Z4157" s="416" t="e">
        <f t="shared" si="322"/>
        <v>#N/A</v>
      </c>
      <c r="AA4157" s="416" t="str">
        <f t="shared" si="323"/>
        <v/>
      </c>
      <c r="AB4157" s="416" t="e">
        <f t="shared" si="324"/>
        <v>#N/A</v>
      </c>
      <c r="AC4157" s="416" t="e">
        <f t="shared" si="325"/>
        <v>#N/A</v>
      </c>
    </row>
    <row r="4158" customHeight="1" spans="1:29">
      <c r="A4158" s="421"/>
      <c r="B4158" s="422"/>
      <c r="C4158" s="422"/>
      <c r="D4158" s="421"/>
      <c r="E4158" s="421"/>
      <c r="F4158" s="421"/>
      <c r="G4158" s="421"/>
      <c r="H4158" s="421"/>
      <c r="I4158" s="421"/>
      <c r="J4158" s="421"/>
      <c r="K4158" s="421"/>
      <c r="L4158" s="421"/>
      <c r="M4158" s="421"/>
      <c r="N4158" s="426"/>
      <c r="O4158" s="426"/>
      <c r="P4158" s="427"/>
      <c r="Q4158" s="427"/>
      <c r="R4158" s="426"/>
      <c r="S4158" s="426"/>
      <c r="T4158" s="426"/>
      <c r="U4158" s="426"/>
      <c r="V4158" s="426"/>
      <c r="W4158" s="426"/>
      <c r="X4158" s="427"/>
      <c r="Y4158" s="416" t="e">
        <f t="shared" si="321"/>
        <v>#N/A</v>
      </c>
      <c r="Z4158" s="416" t="e">
        <f t="shared" si="322"/>
        <v>#N/A</v>
      </c>
      <c r="AA4158" s="416" t="str">
        <f t="shared" si="323"/>
        <v/>
      </c>
      <c r="AB4158" s="416" t="e">
        <f t="shared" si="324"/>
        <v>#N/A</v>
      </c>
      <c r="AC4158" s="416" t="e">
        <f t="shared" si="325"/>
        <v>#N/A</v>
      </c>
    </row>
    <row r="4159" customHeight="1" spans="1:29">
      <c r="A4159" s="421"/>
      <c r="B4159" s="422"/>
      <c r="C4159" s="422"/>
      <c r="D4159" s="421"/>
      <c r="E4159" s="421"/>
      <c r="F4159" s="421"/>
      <c r="G4159" s="421"/>
      <c r="H4159" s="421"/>
      <c r="I4159" s="421"/>
      <c r="J4159" s="421"/>
      <c r="K4159" s="421"/>
      <c r="L4159" s="421"/>
      <c r="M4159" s="421"/>
      <c r="N4159" s="426"/>
      <c r="O4159" s="426"/>
      <c r="P4159" s="427"/>
      <c r="Q4159" s="427"/>
      <c r="R4159" s="426"/>
      <c r="S4159" s="426"/>
      <c r="T4159" s="426"/>
      <c r="U4159" s="426"/>
      <c r="V4159" s="426"/>
      <c r="W4159" s="426"/>
      <c r="X4159" s="427"/>
      <c r="Y4159" s="416" t="e">
        <f t="shared" si="321"/>
        <v>#N/A</v>
      </c>
      <c r="Z4159" s="416" t="e">
        <f t="shared" si="322"/>
        <v>#N/A</v>
      </c>
      <c r="AA4159" s="416" t="str">
        <f t="shared" si="323"/>
        <v/>
      </c>
      <c r="AB4159" s="416" t="e">
        <f t="shared" si="324"/>
        <v>#N/A</v>
      </c>
      <c r="AC4159" s="416" t="e">
        <f t="shared" si="325"/>
        <v>#N/A</v>
      </c>
    </row>
    <row r="4160" customHeight="1" spans="1:29">
      <c r="A4160" s="421"/>
      <c r="B4160" s="422"/>
      <c r="C4160" s="422"/>
      <c r="D4160" s="421"/>
      <c r="E4160" s="421"/>
      <c r="F4160" s="421"/>
      <c r="G4160" s="421"/>
      <c r="H4160" s="421"/>
      <c r="I4160" s="421"/>
      <c r="J4160" s="421"/>
      <c r="K4160" s="421"/>
      <c r="L4160" s="421"/>
      <c r="M4160" s="421"/>
      <c r="N4160" s="426"/>
      <c r="O4160" s="426"/>
      <c r="P4160" s="427"/>
      <c r="Q4160" s="427"/>
      <c r="R4160" s="426"/>
      <c r="S4160" s="426"/>
      <c r="T4160" s="426"/>
      <c r="U4160" s="426"/>
      <c r="V4160" s="426"/>
      <c r="W4160" s="426"/>
      <c r="X4160" s="427"/>
      <c r="Y4160" s="416" t="e">
        <f t="shared" si="321"/>
        <v>#N/A</v>
      </c>
      <c r="Z4160" s="416" t="e">
        <f t="shared" si="322"/>
        <v>#N/A</v>
      </c>
      <c r="AA4160" s="416" t="str">
        <f t="shared" si="323"/>
        <v/>
      </c>
      <c r="AB4160" s="416" t="e">
        <f t="shared" si="324"/>
        <v>#N/A</v>
      </c>
      <c r="AC4160" s="416" t="e">
        <f t="shared" si="325"/>
        <v>#N/A</v>
      </c>
    </row>
    <row r="4161" customHeight="1" spans="1:29">
      <c r="A4161" s="421"/>
      <c r="B4161" s="422"/>
      <c r="C4161" s="422"/>
      <c r="D4161" s="421"/>
      <c r="E4161" s="421"/>
      <c r="F4161" s="421"/>
      <c r="G4161" s="421"/>
      <c r="H4161" s="421"/>
      <c r="I4161" s="421"/>
      <c r="J4161" s="421"/>
      <c r="K4161" s="421"/>
      <c r="L4161" s="421"/>
      <c r="M4161" s="421"/>
      <c r="N4161" s="426"/>
      <c r="O4161" s="426"/>
      <c r="P4161" s="427"/>
      <c r="Q4161" s="427"/>
      <c r="R4161" s="426"/>
      <c r="S4161" s="426"/>
      <c r="T4161" s="426"/>
      <c r="U4161" s="426"/>
      <c r="V4161" s="426"/>
      <c r="W4161" s="426"/>
      <c r="X4161" s="427"/>
      <c r="Y4161" s="416" t="e">
        <f t="shared" si="321"/>
        <v>#N/A</v>
      </c>
      <c r="Z4161" s="416" t="e">
        <f t="shared" si="322"/>
        <v>#N/A</v>
      </c>
      <c r="AA4161" s="416" t="str">
        <f t="shared" si="323"/>
        <v/>
      </c>
      <c r="AB4161" s="416" t="e">
        <f t="shared" si="324"/>
        <v>#N/A</v>
      </c>
      <c r="AC4161" s="416" t="e">
        <f t="shared" si="325"/>
        <v>#N/A</v>
      </c>
    </row>
    <row r="4162" customHeight="1" spans="1:29">
      <c r="A4162" s="421"/>
      <c r="B4162" s="422"/>
      <c r="C4162" s="422"/>
      <c r="D4162" s="421"/>
      <c r="E4162" s="421"/>
      <c r="F4162" s="421"/>
      <c r="G4162" s="421"/>
      <c r="H4162" s="421"/>
      <c r="I4162" s="421"/>
      <c r="J4162" s="421"/>
      <c r="K4162" s="421"/>
      <c r="L4162" s="421"/>
      <c r="M4162" s="421"/>
      <c r="N4162" s="426"/>
      <c r="O4162" s="426"/>
      <c r="P4162" s="427"/>
      <c r="Q4162" s="427"/>
      <c r="R4162" s="426"/>
      <c r="S4162" s="426"/>
      <c r="T4162" s="426"/>
      <c r="U4162" s="426"/>
      <c r="V4162" s="426"/>
      <c r="W4162" s="426"/>
      <c r="X4162" s="427"/>
      <c r="Y4162" s="416" t="e">
        <f t="shared" si="321"/>
        <v>#N/A</v>
      </c>
      <c r="Z4162" s="416" t="e">
        <f t="shared" si="322"/>
        <v>#N/A</v>
      </c>
      <c r="AA4162" s="416" t="str">
        <f t="shared" si="323"/>
        <v/>
      </c>
      <c r="AB4162" s="416" t="e">
        <f t="shared" si="324"/>
        <v>#N/A</v>
      </c>
      <c r="AC4162" s="416" t="e">
        <f t="shared" si="325"/>
        <v>#N/A</v>
      </c>
    </row>
    <row r="4163" customHeight="1" spans="1:29">
      <c r="A4163" s="421"/>
      <c r="B4163" s="422"/>
      <c r="C4163" s="422"/>
      <c r="D4163" s="421"/>
      <c r="E4163" s="421"/>
      <c r="F4163" s="421"/>
      <c r="G4163" s="421"/>
      <c r="H4163" s="421"/>
      <c r="I4163" s="421"/>
      <c r="J4163" s="421"/>
      <c r="K4163" s="421"/>
      <c r="L4163" s="421"/>
      <c r="M4163" s="421"/>
      <c r="N4163" s="426"/>
      <c r="O4163" s="426"/>
      <c r="P4163" s="427"/>
      <c r="Q4163" s="427"/>
      <c r="R4163" s="426"/>
      <c r="S4163" s="426"/>
      <c r="T4163" s="426"/>
      <c r="U4163" s="426"/>
      <c r="V4163" s="426"/>
      <c r="W4163" s="426"/>
      <c r="X4163" s="427"/>
      <c r="Y4163" s="416" t="e">
        <f t="shared" si="321"/>
        <v>#N/A</v>
      </c>
      <c r="Z4163" s="416" t="e">
        <f t="shared" si="322"/>
        <v>#N/A</v>
      </c>
      <c r="AA4163" s="416" t="str">
        <f t="shared" si="323"/>
        <v/>
      </c>
      <c r="AB4163" s="416" t="e">
        <f t="shared" si="324"/>
        <v>#N/A</v>
      </c>
      <c r="AC4163" s="416" t="e">
        <f t="shared" si="325"/>
        <v>#N/A</v>
      </c>
    </row>
    <row r="4164" customHeight="1" spans="1:29">
      <c r="A4164" s="421"/>
      <c r="B4164" s="422"/>
      <c r="C4164" s="422"/>
      <c r="D4164" s="421"/>
      <c r="E4164" s="421"/>
      <c r="F4164" s="421"/>
      <c r="G4164" s="421"/>
      <c r="H4164" s="421"/>
      <c r="I4164" s="421"/>
      <c r="J4164" s="421"/>
      <c r="K4164" s="421"/>
      <c r="L4164" s="421"/>
      <c r="M4164" s="421"/>
      <c r="N4164" s="426"/>
      <c r="O4164" s="426"/>
      <c r="P4164" s="427"/>
      <c r="Q4164" s="427"/>
      <c r="R4164" s="426"/>
      <c r="S4164" s="426"/>
      <c r="T4164" s="426"/>
      <c r="U4164" s="426"/>
      <c r="V4164" s="426"/>
      <c r="W4164" s="426"/>
      <c r="X4164" s="427"/>
      <c r="Y4164" s="416" t="e">
        <f t="shared" si="321"/>
        <v>#N/A</v>
      </c>
      <c r="Z4164" s="416" t="e">
        <f t="shared" si="322"/>
        <v>#N/A</v>
      </c>
      <c r="AA4164" s="416" t="str">
        <f t="shared" si="323"/>
        <v/>
      </c>
      <c r="AB4164" s="416" t="e">
        <f t="shared" si="324"/>
        <v>#N/A</v>
      </c>
      <c r="AC4164" s="416" t="e">
        <f t="shared" si="325"/>
        <v>#N/A</v>
      </c>
    </row>
    <row r="4165" customHeight="1" spans="1:29">
      <c r="A4165" s="421"/>
      <c r="B4165" s="422"/>
      <c r="C4165" s="422"/>
      <c r="D4165" s="421"/>
      <c r="E4165" s="421"/>
      <c r="F4165" s="421"/>
      <c r="G4165" s="421"/>
      <c r="H4165" s="421"/>
      <c r="I4165" s="421"/>
      <c r="J4165" s="421"/>
      <c r="K4165" s="421"/>
      <c r="L4165" s="421"/>
      <c r="M4165" s="421"/>
      <c r="N4165" s="426"/>
      <c r="O4165" s="426"/>
      <c r="P4165" s="427"/>
      <c r="Q4165" s="427"/>
      <c r="R4165" s="426"/>
      <c r="S4165" s="426"/>
      <c r="T4165" s="426"/>
      <c r="U4165" s="426"/>
      <c r="V4165" s="426"/>
      <c r="W4165" s="426"/>
      <c r="X4165" s="427"/>
      <c r="Y4165" s="416" t="e">
        <f t="shared" si="321"/>
        <v>#N/A</v>
      </c>
      <c r="Z4165" s="416" t="e">
        <f t="shared" si="322"/>
        <v>#N/A</v>
      </c>
      <c r="AA4165" s="416" t="str">
        <f t="shared" si="323"/>
        <v/>
      </c>
      <c r="AB4165" s="416" t="e">
        <f t="shared" si="324"/>
        <v>#N/A</v>
      </c>
      <c r="AC4165" s="416" t="e">
        <f t="shared" si="325"/>
        <v>#N/A</v>
      </c>
    </row>
    <row r="4166" customHeight="1" spans="1:29">
      <c r="A4166" s="421"/>
      <c r="B4166" s="422"/>
      <c r="C4166" s="422"/>
      <c r="D4166" s="421"/>
      <c r="E4166" s="421"/>
      <c r="F4166" s="421"/>
      <c r="G4166" s="421"/>
      <c r="H4166" s="421"/>
      <c r="I4166" s="421"/>
      <c r="J4166" s="421"/>
      <c r="K4166" s="421"/>
      <c r="L4166" s="421"/>
      <c r="M4166" s="421"/>
      <c r="N4166" s="426"/>
      <c r="O4166" s="426"/>
      <c r="P4166" s="427"/>
      <c r="Q4166" s="427"/>
      <c r="R4166" s="426"/>
      <c r="S4166" s="426"/>
      <c r="T4166" s="426"/>
      <c r="U4166" s="426"/>
      <c r="V4166" s="426"/>
      <c r="W4166" s="426"/>
      <c r="X4166" s="427"/>
      <c r="Y4166" s="416" t="e">
        <f t="shared" si="321"/>
        <v>#N/A</v>
      </c>
      <c r="Z4166" s="416" t="e">
        <f t="shared" si="322"/>
        <v>#N/A</v>
      </c>
      <c r="AA4166" s="416" t="str">
        <f t="shared" si="323"/>
        <v/>
      </c>
      <c r="AB4166" s="416" t="e">
        <f t="shared" si="324"/>
        <v>#N/A</v>
      </c>
      <c r="AC4166" s="416" t="e">
        <f t="shared" si="325"/>
        <v>#N/A</v>
      </c>
    </row>
    <row r="4167" customHeight="1" spans="1:29">
      <c r="A4167" s="421"/>
      <c r="B4167" s="422"/>
      <c r="C4167" s="422"/>
      <c r="D4167" s="421"/>
      <c r="E4167" s="421"/>
      <c r="F4167" s="421"/>
      <c r="G4167" s="421"/>
      <c r="H4167" s="421"/>
      <c r="I4167" s="421"/>
      <c r="J4167" s="421"/>
      <c r="K4167" s="421"/>
      <c r="L4167" s="421"/>
      <c r="M4167" s="421"/>
      <c r="N4167" s="426"/>
      <c r="O4167" s="426"/>
      <c r="P4167" s="427"/>
      <c r="Q4167" s="427"/>
      <c r="R4167" s="426"/>
      <c r="S4167" s="426"/>
      <c r="T4167" s="426"/>
      <c r="U4167" s="426"/>
      <c r="V4167" s="426"/>
      <c r="W4167" s="426"/>
      <c r="X4167" s="427"/>
      <c r="Y4167" s="416" t="e">
        <f t="shared" ref="Y4167:Y4230" si="326">_xlfn.IFS(LEFT(M4167,3)="003","三保支出",LEFT(M4167,3)="004","刚性支出",LEFT(M4167,3)="000","促发展支出")</f>
        <v>#N/A</v>
      </c>
      <c r="Z4167" s="416" t="e">
        <f t="shared" ref="Z4167:Z4230" si="327">_xlfn.IFS(LEFT(E4167,1)="3","项目支出",LEFT(E4167,1)="1","人员类支出",LEFT(E4167,1)="2","运转类支出")</f>
        <v>#N/A</v>
      </c>
      <c r="AA4167" s="416" t="str">
        <f t="shared" ref="AA4167:AA4230" si="328">LEFT(H4167,7)</f>
        <v/>
      </c>
      <c r="AB4167" s="416" t="e">
        <f t="shared" ref="AB4167:AB4230" si="329">_xlfn.IFS(LEFT(M4167,6)="003001","保工资",LEFT(M4167,6)="003002","保运转",LEFT(M4167,6)="003003","保基本民生")</f>
        <v>#N/A</v>
      </c>
      <c r="AC4167" s="416" t="e">
        <f t="shared" ref="AC4167:AC4230" si="330">IF(Z4167="项目支出","否","是")</f>
        <v>#N/A</v>
      </c>
    </row>
    <row r="4168" customHeight="1" spans="1:29">
      <c r="A4168" s="421"/>
      <c r="B4168" s="422"/>
      <c r="C4168" s="422"/>
      <c r="D4168" s="421"/>
      <c r="E4168" s="421"/>
      <c r="F4168" s="421"/>
      <c r="G4168" s="421"/>
      <c r="H4168" s="421"/>
      <c r="I4168" s="421"/>
      <c r="J4168" s="421"/>
      <c r="K4168" s="421"/>
      <c r="L4168" s="421"/>
      <c r="M4168" s="421"/>
      <c r="N4168" s="426"/>
      <c r="O4168" s="426"/>
      <c r="P4168" s="427"/>
      <c r="Q4168" s="427"/>
      <c r="R4168" s="426"/>
      <c r="S4168" s="426"/>
      <c r="T4168" s="426"/>
      <c r="U4168" s="426"/>
      <c r="V4168" s="426"/>
      <c r="W4168" s="426"/>
      <c r="X4168" s="427"/>
      <c r="Y4168" s="416" t="e">
        <f t="shared" si="326"/>
        <v>#N/A</v>
      </c>
      <c r="Z4168" s="416" t="e">
        <f t="shared" si="327"/>
        <v>#N/A</v>
      </c>
      <c r="AA4168" s="416" t="str">
        <f t="shared" si="328"/>
        <v/>
      </c>
      <c r="AB4168" s="416" t="e">
        <f t="shared" si="329"/>
        <v>#N/A</v>
      </c>
      <c r="AC4168" s="416" t="e">
        <f t="shared" si="330"/>
        <v>#N/A</v>
      </c>
    </row>
    <row r="4169" customHeight="1" spans="1:29">
      <c r="A4169" s="421"/>
      <c r="B4169" s="422"/>
      <c r="C4169" s="422"/>
      <c r="D4169" s="421"/>
      <c r="E4169" s="421"/>
      <c r="F4169" s="421"/>
      <c r="G4169" s="421"/>
      <c r="H4169" s="421"/>
      <c r="I4169" s="421"/>
      <c r="J4169" s="421"/>
      <c r="K4169" s="421"/>
      <c r="L4169" s="421"/>
      <c r="M4169" s="421"/>
      <c r="N4169" s="426"/>
      <c r="O4169" s="426"/>
      <c r="P4169" s="427"/>
      <c r="Q4169" s="427"/>
      <c r="R4169" s="426"/>
      <c r="S4169" s="426"/>
      <c r="T4169" s="426"/>
      <c r="U4169" s="426"/>
      <c r="V4169" s="426"/>
      <c r="W4169" s="426"/>
      <c r="X4169" s="427"/>
      <c r="Y4169" s="416" t="e">
        <f t="shared" si="326"/>
        <v>#N/A</v>
      </c>
      <c r="Z4169" s="416" t="e">
        <f t="shared" si="327"/>
        <v>#N/A</v>
      </c>
      <c r="AA4169" s="416" t="str">
        <f t="shared" si="328"/>
        <v/>
      </c>
      <c r="AB4169" s="416" t="e">
        <f t="shared" si="329"/>
        <v>#N/A</v>
      </c>
      <c r="AC4169" s="416" t="e">
        <f t="shared" si="330"/>
        <v>#N/A</v>
      </c>
    </row>
    <row r="4170" customHeight="1" spans="1:29">
      <c r="A4170" s="421"/>
      <c r="B4170" s="422"/>
      <c r="C4170" s="422"/>
      <c r="D4170" s="421"/>
      <c r="E4170" s="421"/>
      <c r="F4170" s="421"/>
      <c r="G4170" s="421"/>
      <c r="H4170" s="421"/>
      <c r="I4170" s="421"/>
      <c r="J4170" s="421"/>
      <c r="K4170" s="421"/>
      <c r="L4170" s="421"/>
      <c r="M4170" s="421"/>
      <c r="N4170" s="426"/>
      <c r="O4170" s="426"/>
      <c r="P4170" s="427"/>
      <c r="Q4170" s="427"/>
      <c r="R4170" s="426"/>
      <c r="S4170" s="426"/>
      <c r="T4170" s="426"/>
      <c r="U4170" s="426"/>
      <c r="V4170" s="426"/>
      <c r="W4170" s="426"/>
      <c r="X4170" s="427"/>
      <c r="Y4170" s="416" t="e">
        <f t="shared" si="326"/>
        <v>#N/A</v>
      </c>
      <c r="Z4170" s="416" t="e">
        <f t="shared" si="327"/>
        <v>#N/A</v>
      </c>
      <c r="AA4170" s="416" t="str">
        <f t="shared" si="328"/>
        <v/>
      </c>
      <c r="AB4170" s="416" t="e">
        <f t="shared" si="329"/>
        <v>#N/A</v>
      </c>
      <c r="AC4170" s="416" t="e">
        <f t="shared" si="330"/>
        <v>#N/A</v>
      </c>
    </row>
    <row r="4171" customHeight="1" spans="1:29">
      <c r="A4171" s="421"/>
      <c r="B4171" s="422"/>
      <c r="C4171" s="422"/>
      <c r="D4171" s="421"/>
      <c r="E4171" s="421"/>
      <c r="F4171" s="421"/>
      <c r="G4171" s="421"/>
      <c r="H4171" s="421"/>
      <c r="I4171" s="421"/>
      <c r="J4171" s="421"/>
      <c r="K4171" s="421"/>
      <c r="L4171" s="421"/>
      <c r="M4171" s="421"/>
      <c r="N4171" s="426"/>
      <c r="O4171" s="426"/>
      <c r="P4171" s="427"/>
      <c r="Q4171" s="427"/>
      <c r="R4171" s="426"/>
      <c r="S4171" s="426"/>
      <c r="T4171" s="426"/>
      <c r="U4171" s="426"/>
      <c r="V4171" s="426"/>
      <c r="W4171" s="426"/>
      <c r="X4171" s="427"/>
      <c r="Y4171" s="416" t="e">
        <f t="shared" si="326"/>
        <v>#N/A</v>
      </c>
      <c r="Z4171" s="416" t="e">
        <f t="shared" si="327"/>
        <v>#N/A</v>
      </c>
      <c r="AA4171" s="416" t="str">
        <f t="shared" si="328"/>
        <v/>
      </c>
      <c r="AB4171" s="416" t="e">
        <f t="shared" si="329"/>
        <v>#N/A</v>
      </c>
      <c r="AC4171" s="416" t="e">
        <f t="shared" si="330"/>
        <v>#N/A</v>
      </c>
    </row>
    <row r="4172" customHeight="1" spans="1:29">
      <c r="A4172" s="421"/>
      <c r="B4172" s="422"/>
      <c r="C4172" s="422"/>
      <c r="D4172" s="421"/>
      <c r="E4172" s="421"/>
      <c r="F4172" s="421"/>
      <c r="G4172" s="421"/>
      <c r="H4172" s="421"/>
      <c r="I4172" s="421"/>
      <c r="J4172" s="421"/>
      <c r="K4172" s="421"/>
      <c r="L4172" s="421"/>
      <c r="M4172" s="421"/>
      <c r="N4172" s="426"/>
      <c r="O4172" s="426"/>
      <c r="P4172" s="427"/>
      <c r="Q4172" s="427"/>
      <c r="R4172" s="426"/>
      <c r="S4172" s="426"/>
      <c r="T4172" s="426"/>
      <c r="U4172" s="426"/>
      <c r="V4172" s="426"/>
      <c r="W4172" s="426"/>
      <c r="X4172" s="427"/>
      <c r="Y4172" s="416" t="e">
        <f t="shared" si="326"/>
        <v>#N/A</v>
      </c>
      <c r="Z4172" s="416" t="e">
        <f t="shared" si="327"/>
        <v>#N/A</v>
      </c>
      <c r="AA4172" s="416" t="str">
        <f t="shared" si="328"/>
        <v/>
      </c>
      <c r="AB4172" s="416" t="e">
        <f t="shared" si="329"/>
        <v>#N/A</v>
      </c>
      <c r="AC4172" s="416" t="e">
        <f t="shared" si="330"/>
        <v>#N/A</v>
      </c>
    </row>
    <row r="4173" customHeight="1" spans="1:29">
      <c r="A4173" s="421"/>
      <c r="B4173" s="422"/>
      <c r="C4173" s="422"/>
      <c r="D4173" s="421"/>
      <c r="E4173" s="421"/>
      <c r="F4173" s="421"/>
      <c r="G4173" s="421"/>
      <c r="H4173" s="421"/>
      <c r="I4173" s="421"/>
      <c r="J4173" s="421"/>
      <c r="K4173" s="421"/>
      <c r="L4173" s="421"/>
      <c r="M4173" s="421"/>
      <c r="N4173" s="426"/>
      <c r="O4173" s="426"/>
      <c r="P4173" s="427"/>
      <c r="Q4173" s="427"/>
      <c r="R4173" s="426"/>
      <c r="S4173" s="426"/>
      <c r="T4173" s="426"/>
      <c r="U4173" s="426"/>
      <c r="V4173" s="426"/>
      <c r="W4173" s="426"/>
      <c r="X4173" s="427"/>
      <c r="Y4173" s="416" t="e">
        <f t="shared" si="326"/>
        <v>#N/A</v>
      </c>
      <c r="Z4173" s="416" t="e">
        <f t="shared" si="327"/>
        <v>#N/A</v>
      </c>
      <c r="AA4173" s="416" t="str">
        <f t="shared" si="328"/>
        <v/>
      </c>
      <c r="AB4173" s="416" t="e">
        <f t="shared" si="329"/>
        <v>#N/A</v>
      </c>
      <c r="AC4173" s="416" t="e">
        <f t="shared" si="330"/>
        <v>#N/A</v>
      </c>
    </row>
    <row r="4174" customHeight="1" spans="1:29">
      <c r="A4174" s="421"/>
      <c r="B4174" s="422"/>
      <c r="C4174" s="422"/>
      <c r="D4174" s="421"/>
      <c r="E4174" s="421"/>
      <c r="F4174" s="421"/>
      <c r="G4174" s="421"/>
      <c r="H4174" s="421"/>
      <c r="I4174" s="421"/>
      <c r="J4174" s="421"/>
      <c r="K4174" s="421"/>
      <c r="L4174" s="421"/>
      <c r="M4174" s="421"/>
      <c r="N4174" s="426"/>
      <c r="O4174" s="426"/>
      <c r="P4174" s="427"/>
      <c r="Q4174" s="427"/>
      <c r="R4174" s="426"/>
      <c r="S4174" s="426"/>
      <c r="T4174" s="426"/>
      <c r="U4174" s="426"/>
      <c r="V4174" s="426"/>
      <c r="W4174" s="426"/>
      <c r="X4174" s="427"/>
      <c r="Y4174" s="416" t="e">
        <f t="shared" si="326"/>
        <v>#N/A</v>
      </c>
      <c r="Z4174" s="416" t="e">
        <f t="shared" si="327"/>
        <v>#N/A</v>
      </c>
      <c r="AA4174" s="416" t="str">
        <f t="shared" si="328"/>
        <v/>
      </c>
      <c r="AB4174" s="416" t="e">
        <f t="shared" si="329"/>
        <v>#N/A</v>
      </c>
      <c r="AC4174" s="416" t="e">
        <f t="shared" si="330"/>
        <v>#N/A</v>
      </c>
    </row>
    <row r="4175" customHeight="1" spans="1:29">
      <c r="A4175" s="421"/>
      <c r="B4175" s="422"/>
      <c r="C4175" s="422"/>
      <c r="D4175" s="421"/>
      <c r="E4175" s="421"/>
      <c r="F4175" s="421"/>
      <c r="G4175" s="421"/>
      <c r="H4175" s="421"/>
      <c r="I4175" s="421"/>
      <c r="J4175" s="421"/>
      <c r="K4175" s="421"/>
      <c r="L4175" s="421"/>
      <c r="M4175" s="421"/>
      <c r="N4175" s="426"/>
      <c r="O4175" s="426"/>
      <c r="P4175" s="427"/>
      <c r="Q4175" s="427"/>
      <c r="R4175" s="426"/>
      <c r="S4175" s="426"/>
      <c r="T4175" s="426"/>
      <c r="U4175" s="426"/>
      <c r="V4175" s="426"/>
      <c r="W4175" s="426"/>
      <c r="X4175" s="427"/>
      <c r="Y4175" s="416" t="e">
        <f t="shared" si="326"/>
        <v>#N/A</v>
      </c>
      <c r="Z4175" s="416" t="e">
        <f t="shared" si="327"/>
        <v>#N/A</v>
      </c>
      <c r="AA4175" s="416" t="str">
        <f t="shared" si="328"/>
        <v/>
      </c>
      <c r="AB4175" s="416" t="e">
        <f t="shared" si="329"/>
        <v>#N/A</v>
      </c>
      <c r="AC4175" s="416" t="e">
        <f t="shared" si="330"/>
        <v>#N/A</v>
      </c>
    </row>
    <row r="4176" customHeight="1" spans="1:29">
      <c r="A4176" s="421"/>
      <c r="B4176" s="422"/>
      <c r="C4176" s="422"/>
      <c r="D4176" s="421"/>
      <c r="E4176" s="421"/>
      <c r="F4176" s="421"/>
      <c r="G4176" s="421"/>
      <c r="H4176" s="421"/>
      <c r="I4176" s="421"/>
      <c r="J4176" s="421"/>
      <c r="K4176" s="421"/>
      <c r="L4176" s="421"/>
      <c r="M4176" s="421"/>
      <c r="N4176" s="426"/>
      <c r="O4176" s="426"/>
      <c r="P4176" s="427"/>
      <c r="Q4176" s="427"/>
      <c r="R4176" s="426"/>
      <c r="S4176" s="426"/>
      <c r="T4176" s="426"/>
      <c r="U4176" s="426"/>
      <c r="V4176" s="426"/>
      <c r="W4176" s="426"/>
      <c r="X4176" s="427"/>
      <c r="Y4176" s="416" t="e">
        <f t="shared" si="326"/>
        <v>#N/A</v>
      </c>
      <c r="Z4176" s="416" t="e">
        <f t="shared" si="327"/>
        <v>#N/A</v>
      </c>
      <c r="AA4176" s="416" t="str">
        <f t="shared" si="328"/>
        <v/>
      </c>
      <c r="AB4176" s="416" t="e">
        <f t="shared" si="329"/>
        <v>#N/A</v>
      </c>
      <c r="AC4176" s="416" t="e">
        <f t="shared" si="330"/>
        <v>#N/A</v>
      </c>
    </row>
    <row r="4177" customHeight="1" spans="1:29">
      <c r="A4177" s="421"/>
      <c r="B4177" s="422"/>
      <c r="C4177" s="422"/>
      <c r="D4177" s="421"/>
      <c r="E4177" s="421"/>
      <c r="F4177" s="421"/>
      <c r="G4177" s="421"/>
      <c r="H4177" s="421"/>
      <c r="I4177" s="421"/>
      <c r="J4177" s="421"/>
      <c r="K4177" s="421"/>
      <c r="L4177" s="421"/>
      <c r="M4177" s="421"/>
      <c r="N4177" s="426"/>
      <c r="O4177" s="426"/>
      <c r="P4177" s="427"/>
      <c r="Q4177" s="427"/>
      <c r="R4177" s="426"/>
      <c r="S4177" s="426"/>
      <c r="T4177" s="426"/>
      <c r="U4177" s="426"/>
      <c r="V4177" s="426"/>
      <c r="W4177" s="426"/>
      <c r="X4177" s="427"/>
      <c r="Y4177" s="416" t="e">
        <f t="shared" si="326"/>
        <v>#N/A</v>
      </c>
      <c r="Z4177" s="416" t="e">
        <f t="shared" si="327"/>
        <v>#N/A</v>
      </c>
      <c r="AA4177" s="416" t="str">
        <f t="shared" si="328"/>
        <v/>
      </c>
      <c r="AB4177" s="416" t="e">
        <f t="shared" si="329"/>
        <v>#N/A</v>
      </c>
      <c r="AC4177" s="416" t="e">
        <f t="shared" si="330"/>
        <v>#N/A</v>
      </c>
    </row>
    <row r="4178" customHeight="1" spans="1:29">
      <c r="A4178" s="421"/>
      <c r="B4178" s="422"/>
      <c r="C4178" s="422"/>
      <c r="D4178" s="421"/>
      <c r="E4178" s="421"/>
      <c r="F4178" s="421"/>
      <c r="G4178" s="421"/>
      <c r="H4178" s="421"/>
      <c r="I4178" s="421"/>
      <c r="J4178" s="421"/>
      <c r="K4178" s="421"/>
      <c r="L4178" s="421"/>
      <c r="M4178" s="421"/>
      <c r="N4178" s="426"/>
      <c r="O4178" s="426"/>
      <c r="P4178" s="427"/>
      <c r="Q4178" s="427"/>
      <c r="R4178" s="426"/>
      <c r="S4178" s="426"/>
      <c r="T4178" s="426"/>
      <c r="U4178" s="426"/>
      <c r="V4178" s="426"/>
      <c r="W4178" s="426"/>
      <c r="X4178" s="427"/>
      <c r="Y4178" s="416" t="e">
        <f t="shared" si="326"/>
        <v>#N/A</v>
      </c>
      <c r="Z4178" s="416" t="e">
        <f t="shared" si="327"/>
        <v>#N/A</v>
      </c>
      <c r="AA4178" s="416" t="str">
        <f t="shared" si="328"/>
        <v/>
      </c>
      <c r="AB4178" s="416" t="e">
        <f t="shared" si="329"/>
        <v>#N/A</v>
      </c>
      <c r="AC4178" s="416" t="e">
        <f t="shared" si="330"/>
        <v>#N/A</v>
      </c>
    </row>
    <row r="4179" customHeight="1" spans="1:29">
      <c r="A4179" s="421"/>
      <c r="B4179" s="422"/>
      <c r="C4179" s="422"/>
      <c r="D4179" s="421"/>
      <c r="E4179" s="421"/>
      <c r="F4179" s="421"/>
      <c r="G4179" s="421"/>
      <c r="H4179" s="421"/>
      <c r="I4179" s="421"/>
      <c r="J4179" s="421"/>
      <c r="K4179" s="421"/>
      <c r="L4179" s="421"/>
      <c r="M4179" s="421"/>
      <c r="N4179" s="426"/>
      <c r="O4179" s="426"/>
      <c r="P4179" s="427"/>
      <c r="Q4179" s="427"/>
      <c r="R4179" s="426"/>
      <c r="S4179" s="426"/>
      <c r="T4179" s="426"/>
      <c r="U4179" s="426"/>
      <c r="V4179" s="426"/>
      <c r="W4179" s="426"/>
      <c r="X4179" s="427"/>
      <c r="Y4179" s="416" t="e">
        <f t="shared" si="326"/>
        <v>#N/A</v>
      </c>
      <c r="Z4179" s="416" t="e">
        <f t="shared" si="327"/>
        <v>#N/A</v>
      </c>
      <c r="AA4179" s="416" t="str">
        <f t="shared" si="328"/>
        <v/>
      </c>
      <c r="AB4179" s="416" t="e">
        <f t="shared" si="329"/>
        <v>#N/A</v>
      </c>
      <c r="AC4179" s="416" t="e">
        <f t="shared" si="330"/>
        <v>#N/A</v>
      </c>
    </row>
    <row r="4180" customHeight="1" spans="1:29">
      <c r="A4180" s="421"/>
      <c r="B4180" s="422"/>
      <c r="C4180" s="422"/>
      <c r="D4180" s="421"/>
      <c r="E4180" s="421"/>
      <c r="F4180" s="421"/>
      <c r="G4180" s="421"/>
      <c r="H4180" s="421"/>
      <c r="I4180" s="421"/>
      <c r="J4180" s="421"/>
      <c r="K4180" s="421"/>
      <c r="L4180" s="421"/>
      <c r="M4180" s="421"/>
      <c r="N4180" s="426"/>
      <c r="O4180" s="426"/>
      <c r="P4180" s="427"/>
      <c r="Q4180" s="427"/>
      <c r="R4180" s="426"/>
      <c r="S4180" s="426"/>
      <c r="T4180" s="426"/>
      <c r="U4180" s="426"/>
      <c r="V4180" s="426"/>
      <c r="W4180" s="426"/>
      <c r="X4180" s="427"/>
      <c r="Y4180" s="416" t="e">
        <f t="shared" si="326"/>
        <v>#N/A</v>
      </c>
      <c r="Z4180" s="416" t="e">
        <f t="shared" si="327"/>
        <v>#N/A</v>
      </c>
      <c r="AA4180" s="416" t="str">
        <f t="shared" si="328"/>
        <v/>
      </c>
      <c r="AB4180" s="416" t="e">
        <f t="shared" si="329"/>
        <v>#N/A</v>
      </c>
      <c r="AC4180" s="416" t="e">
        <f t="shared" si="330"/>
        <v>#N/A</v>
      </c>
    </row>
    <row r="4181" customHeight="1" spans="1:29">
      <c r="A4181" s="421"/>
      <c r="B4181" s="422"/>
      <c r="C4181" s="422"/>
      <c r="D4181" s="421"/>
      <c r="E4181" s="421"/>
      <c r="F4181" s="421"/>
      <c r="G4181" s="421"/>
      <c r="H4181" s="421"/>
      <c r="I4181" s="421"/>
      <c r="J4181" s="421"/>
      <c r="K4181" s="421"/>
      <c r="L4181" s="421"/>
      <c r="M4181" s="421"/>
      <c r="N4181" s="426"/>
      <c r="O4181" s="426"/>
      <c r="P4181" s="427"/>
      <c r="Q4181" s="427"/>
      <c r="R4181" s="426"/>
      <c r="S4181" s="426"/>
      <c r="T4181" s="426"/>
      <c r="U4181" s="426"/>
      <c r="V4181" s="426"/>
      <c r="W4181" s="426"/>
      <c r="X4181" s="427"/>
      <c r="Y4181" s="416" t="e">
        <f t="shared" si="326"/>
        <v>#N/A</v>
      </c>
      <c r="Z4181" s="416" t="e">
        <f t="shared" si="327"/>
        <v>#N/A</v>
      </c>
      <c r="AA4181" s="416" t="str">
        <f t="shared" si="328"/>
        <v/>
      </c>
      <c r="AB4181" s="416" t="e">
        <f t="shared" si="329"/>
        <v>#N/A</v>
      </c>
      <c r="AC4181" s="416" t="e">
        <f t="shared" si="330"/>
        <v>#N/A</v>
      </c>
    </row>
    <row r="4182" customHeight="1" spans="1:29">
      <c r="A4182" s="421"/>
      <c r="B4182" s="422"/>
      <c r="C4182" s="422"/>
      <c r="D4182" s="421"/>
      <c r="E4182" s="421"/>
      <c r="F4182" s="421"/>
      <c r="G4182" s="421"/>
      <c r="H4182" s="421"/>
      <c r="I4182" s="421"/>
      <c r="J4182" s="421"/>
      <c r="K4182" s="421"/>
      <c r="L4182" s="421"/>
      <c r="M4182" s="421"/>
      <c r="N4182" s="426"/>
      <c r="O4182" s="426"/>
      <c r="P4182" s="427"/>
      <c r="Q4182" s="427"/>
      <c r="R4182" s="426"/>
      <c r="S4182" s="426"/>
      <c r="T4182" s="426"/>
      <c r="U4182" s="426"/>
      <c r="V4182" s="426"/>
      <c r="W4182" s="426"/>
      <c r="X4182" s="427"/>
      <c r="Y4182" s="416" t="e">
        <f t="shared" si="326"/>
        <v>#N/A</v>
      </c>
      <c r="Z4182" s="416" t="e">
        <f t="shared" si="327"/>
        <v>#N/A</v>
      </c>
      <c r="AA4182" s="416" t="str">
        <f t="shared" si="328"/>
        <v/>
      </c>
      <c r="AB4182" s="416" t="e">
        <f t="shared" si="329"/>
        <v>#N/A</v>
      </c>
      <c r="AC4182" s="416" t="e">
        <f t="shared" si="330"/>
        <v>#N/A</v>
      </c>
    </row>
    <row r="4183" customHeight="1" spans="1:29">
      <c r="A4183" s="421"/>
      <c r="B4183" s="422"/>
      <c r="C4183" s="422"/>
      <c r="D4183" s="421"/>
      <c r="E4183" s="421"/>
      <c r="F4183" s="421"/>
      <c r="G4183" s="421"/>
      <c r="H4183" s="421"/>
      <c r="I4183" s="421"/>
      <c r="J4183" s="421"/>
      <c r="K4183" s="421"/>
      <c r="L4183" s="421"/>
      <c r="M4183" s="421"/>
      <c r="N4183" s="426"/>
      <c r="O4183" s="426"/>
      <c r="P4183" s="427"/>
      <c r="Q4183" s="427"/>
      <c r="R4183" s="426"/>
      <c r="S4183" s="426"/>
      <c r="T4183" s="426"/>
      <c r="U4183" s="426"/>
      <c r="V4183" s="426"/>
      <c r="W4183" s="426"/>
      <c r="X4183" s="427"/>
      <c r="Y4183" s="416" t="e">
        <f t="shared" si="326"/>
        <v>#N/A</v>
      </c>
      <c r="Z4183" s="416" t="e">
        <f t="shared" si="327"/>
        <v>#N/A</v>
      </c>
      <c r="AA4183" s="416" t="str">
        <f t="shared" si="328"/>
        <v/>
      </c>
      <c r="AB4183" s="416" t="e">
        <f t="shared" si="329"/>
        <v>#N/A</v>
      </c>
      <c r="AC4183" s="416" t="e">
        <f t="shared" si="330"/>
        <v>#N/A</v>
      </c>
    </row>
    <row r="4184" customHeight="1" spans="1:29">
      <c r="A4184" s="421"/>
      <c r="B4184" s="422"/>
      <c r="C4184" s="422"/>
      <c r="D4184" s="421"/>
      <c r="E4184" s="421"/>
      <c r="F4184" s="421"/>
      <c r="G4184" s="421"/>
      <c r="H4184" s="421"/>
      <c r="I4184" s="421"/>
      <c r="J4184" s="421"/>
      <c r="K4184" s="421"/>
      <c r="L4184" s="421"/>
      <c r="M4184" s="421"/>
      <c r="N4184" s="426"/>
      <c r="O4184" s="426"/>
      <c r="P4184" s="427"/>
      <c r="Q4184" s="427"/>
      <c r="R4184" s="426"/>
      <c r="S4184" s="426"/>
      <c r="T4184" s="426"/>
      <c r="U4184" s="426"/>
      <c r="V4184" s="426"/>
      <c r="W4184" s="426"/>
      <c r="X4184" s="427"/>
      <c r="Y4184" s="416" t="e">
        <f t="shared" si="326"/>
        <v>#N/A</v>
      </c>
      <c r="Z4184" s="416" t="e">
        <f t="shared" si="327"/>
        <v>#N/A</v>
      </c>
      <c r="AA4184" s="416" t="str">
        <f t="shared" si="328"/>
        <v/>
      </c>
      <c r="AB4184" s="416" t="e">
        <f t="shared" si="329"/>
        <v>#N/A</v>
      </c>
      <c r="AC4184" s="416" t="e">
        <f t="shared" si="330"/>
        <v>#N/A</v>
      </c>
    </row>
    <row r="4185" customHeight="1" spans="1:29">
      <c r="A4185" s="421"/>
      <c r="B4185" s="422"/>
      <c r="C4185" s="422"/>
      <c r="D4185" s="421"/>
      <c r="E4185" s="421"/>
      <c r="F4185" s="421"/>
      <c r="G4185" s="421"/>
      <c r="H4185" s="421"/>
      <c r="I4185" s="421"/>
      <c r="J4185" s="421"/>
      <c r="K4185" s="421"/>
      <c r="L4185" s="421"/>
      <c r="M4185" s="421"/>
      <c r="N4185" s="426"/>
      <c r="O4185" s="426"/>
      <c r="P4185" s="427"/>
      <c r="Q4185" s="427"/>
      <c r="R4185" s="426"/>
      <c r="S4185" s="426"/>
      <c r="T4185" s="426"/>
      <c r="U4185" s="426"/>
      <c r="V4185" s="426"/>
      <c r="W4185" s="426"/>
      <c r="X4185" s="427"/>
      <c r="Y4185" s="416" t="e">
        <f t="shared" si="326"/>
        <v>#N/A</v>
      </c>
      <c r="Z4185" s="416" t="e">
        <f t="shared" si="327"/>
        <v>#N/A</v>
      </c>
      <c r="AA4185" s="416" t="str">
        <f t="shared" si="328"/>
        <v/>
      </c>
      <c r="AB4185" s="416" t="e">
        <f t="shared" si="329"/>
        <v>#N/A</v>
      </c>
      <c r="AC4185" s="416" t="e">
        <f t="shared" si="330"/>
        <v>#N/A</v>
      </c>
    </row>
    <row r="4186" customHeight="1" spans="1:29">
      <c r="A4186" s="421"/>
      <c r="B4186" s="422"/>
      <c r="C4186" s="422"/>
      <c r="D4186" s="421"/>
      <c r="E4186" s="421"/>
      <c r="F4186" s="421"/>
      <c r="G4186" s="421"/>
      <c r="H4186" s="421"/>
      <c r="I4186" s="421"/>
      <c r="J4186" s="421"/>
      <c r="K4186" s="421"/>
      <c r="L4186" s="421"/>
      <c r="M4186" s="421"/>
      <c r="N4186" s="426"/>
      <c r="O4186" s="426"/>
      <c r="P4186" s="427"/>
      <c r="Q4186" s="427"/>
      <c r="R4186" s="426"/>
      <c r="S4186" s="426"/>
      <c r="T4186" s="426"/>
      <c r="U4186" s="426"/>
      <c r="V4186" s="426"/>
      <c r="W4186" s="426"/>
      <c r="X4186" s="427"/>
      <c r="Y4186" s="416" t="e">
        <f t="shared" si="326"/>
        <v>#N/A</v>
      </c>
      <c r="Z4186" s="416" t="e">
        <f t="shared" si="327"/>
        <v>#N/A</v>
      </c>
      <c r="AA4186" s="416" t="str">
        <f t="shared" si="328"/>
        <v/>
      </c>
      <c r="AB4186" s="416" t="e">
        <f t="shared" si="329"/>
        <v>#N/A</v>
      </c>
      <c r="AC4186" s="416" t="e">
        <f t="shared" si="330"/>
        <v>#N/A</v>
      </c>
    </row>
    <row r="4187" customHeight="1" spans="1:29">
      <c r="A4187" s="421"/>
      <c r="B4187" s="422"/>
      <c r="C4187" s="422"/>
      <c r="D4187" s="421"/>
      <c r="E4187" s="421"/>
      <c r="F4187" s="421"/>
      <c r="G4187" s="421"/>
      <c r="H4187" s="421"/>
      <c r="I4187" s="421"/>
      <c r="J4187" s="421"/>
      <c r="K4187" s="421"/>
      <c r="L4187" s="421"/>
      <c r="M4187" s="421"/>
      <c r="N4187" s="426"/>
      <c r="O4187" s="426"/>
      <c r="P4187" s="427"/>
      <c r="Q4187" s="427"/>
      <c r="R4187" s="426"/>
      <c r="S4187" s="426"/>
      <c r="T4187" s="426"/>
      <c r="U4187" s="426"/>
      <c r="V4187" s="426"/>
      <c r="W4187" s="426"/>
      <c r="X4187" s="427"/>
      <c r="Y4187" s="416" t="e">
        <f t="shared" si="326"/>
        <v>#N/A</v>
      </c>
      <c r="Z4187" s="416" t="e">
        <f t="shared" si="327"/>
        <v>#N/A</v>
      </c>
      <c r="AA4187" s="416" t="str">
        <f t="shared" si="328"/>
        <v/>
      </c>
      <c r="AB4187" s="416" t="e">
        <f t="shared" si="329"/>
        <v>#N/A</v>
      </c>
      <c r="AC4187" s="416" t="e">
        <f t="shared" si="330"/>
        <v>#N/A</v>
      </c>
    </row>
    <row r="4188" customHeight="1" spans="1:29">
      <c r="A4188" s="421"/>
      <c r="B4188" s="422"/>
      <c r="C4188" s="422"/>
      <c r="D4188" s="421"/>
      <c r="E4188" s="421"/>
      <c r="F4188" s="421"/>
      <c r="G4188" s="421"/>
      <c r="H4188" s="421"/>
      <c r="I4188" s="421"/>
      <c r="J4188" s="421"/>
      <c r="K4188" s="421"/>
      <c r="L4188" s="421"/>
      <c r="M4188" s="421"/>
      <c r="N4188" s="426"/>
      <c r="O4188" s="426"/>
      <c r="P4188" s="427"/>
      <c r="Q4188" s="427"/>
      <c r="R4188" s="426"/>
      <c r="S4188" s="426"/>
      <c r="T4188" s="426"/>
      <c r="U4188" s="426"/>
      <c r="V4188" s="426"/>
      <c r="W4188" s="426"/>
      <c r="X4188" s="427"/>
      <c r="Y4188" s="416" t="e">
        <f t="shared" si="326"/>
        <v>#N/A</v>
      </c>
      <c r="Z4188" s="416" t="e">
        <f t="shared" si="327"/>
        <v>#N/A</v>
      </c>
      <c r="AA4188" s="416" t="str">
        <f t="shared" si="328"/>
        <v/>
      </c>
      <c r="AB4188" s="416" t="e">
        <f t="shared" si="329"/>
        <v>#N/A</v>
      </c>
      <c r="AC4188" s="416" t="e">
        <f t="shared" si="330"/>
        <v>#N/A</v>
      </c>
    </row>
    <row r="4189" customHeight="1" spans="1:29">
      <c r="A4189" s="421"/>
      <c r="B4189" s="422"/>
      <c r="C4189" s="422"/>
      <c r="D4189" s="421"/>
      <c r="E4189" s="421"/>
      <c r="F4189" s="421"/>
      <c r="G4189" s="421"/>
      <c r="H4189" s="421"/>
      <c r="I4189" s="421"/>
      <c r="J4189" s="421"/>
      <c r="K4189" s="421"/>
      <c r="L4189" s="421"/>
      <c r="M4189" s="421"/>
      <c r="N4189" s="426"/>
      <c r="O4189" s="426"/>
      <c r="P4189" s="427"/>
      <c r="Q4189" s="427"/>
      <c r="R4189" s="426"/>
      <c r="S4189" s="426"/>
      <c r="T4189" s="426"/>
      <c r="U4189" s="426"/>
      <c r="V4189" s="426"/>
      <c r="W4189" s="426"/>
      <c r="X4189" s="427"/>
      <c r="Y4189" s="416" t="e">
        <f t="shared" si="326"/>
        <v>#N/A</v>
      </c>
      <c r="Z4189" s="416" t="e">
        <f t="shared" si="327"/>
        <v>#N/A</v>
      </c>
      <c r="AA4189" s="416" t="str">
        <f t="shared" si="328"/>
        <v/>
      </c>
      <c r="AB4189" s="416" t="e">
        <f t="shared" si="329"/>
        <v>#N/A</v>
      </c>
      <c r="AC4189" s="416" t="e">
        <f t="shared" si="330"/>
        <v>#N/A</v>
      </c>
    </row>
    <row r="4190" customHeight="1" spans="1:29">
      <c r="A4190" s="421"/>
      <c r="B4190" s="422"/>
      <c r="C4190" s="422"/>
      <c r="D4190" s="421"/>
      <c r="E4190" s="421"/>
      <c r="F4190" s="421"/>
      <c r="G4190" s="421"/>
      <c r="H4190" s="421"/>
      <c r="I4190" s="421"/>
      <c r="J4190" s="421"/>
      <c r="K4190" s="421"/>
      <c r="L4190" s="421"/>
      <c r="M4190" s="421"/>
      <c r="N4190" s="426"/>
      <c r="O4190" s="426"/>
      <c r="P4190" s="427"/>
      <c r="Q4190" s="427"/>
      <c r="R4190" s="426"/>
      <c r="S4190" s="426"/>
      <c r="T4190" s="426"/>
      <c r="U4190" s="426"/>
      <c r="V4190" s="426"/>
      <c r="W4190" s="426"/>
      <c r="X4190" s="427"/>
      <c r="Y4190" s="416" t="e">
        <f t="shared" si="326"/>
        <v>#N/A</v>
      </c>
      <c r="Z4190" s="416" t="e">
        <f t="shared" si="327"/>
        <v>#N/A</v>
      </c>
      <c r="AA4190" s="416" t="str">
        <f t="shared" si="328"/>
        <v/>
      </c>
      <c r="AB4190" s="416" t="e">
        <f t="shared" si="329"/>
        <v>#N/A</v>
      </c>
      <c r="AC4190" s="416" t="e">
        <f t="shared" si="330"/>
        <v>#N/A</v>
      </c>
    </row>
    <row r="4191" customHeight="1" spans="1:29">
      <c r="A4191" s="421"/>
      <c r="B4191" s="422"/>
      <c r="C4191" s="422"/>
      <c r="D4191" s="421"/>
      <c r="E4191" s="421"/>
      <c r="F4191" s="421"/>
      <c r="G4191" s="421"/>
      <c r="H4191" s="421"/>
      <c r="I4191" s="421"/>
      <c r="J4191" s="421"/>
      <c r="K4191" s="421"/>
      <c r="L4191" s="421"/>
      <c r="M4191" s="421"/>
      <c r="N4191" s="426"/>
      <c r="O4191" s="426"/>
      <c r="P4191" s="427"/>
      <c r="Q4191" s="427"/>
      <c r="R4191" s="426"/>
      <c r="S4191" s="426"/>
      <c r="T4191" s="426"/>
      <c r="U4191" s="426"/>
      <c r="V4191" s="426"/>
      <c r="W4191" s="426"/>
      <c r="X4191" s="427"/>
      <c r="Y4191" s="416" t="e">
        <f t="shared" si="326"/>
        <v>#N/A</v>
      </c>
      <c r="Z4191" s="416" t="e">
        <f t="shared" si="327"/>
        <v>#N/A</v>
      </c>
      <c r="AA4191" s="416" t="str">
        <f t="shared" si="328"/>
        <v/>
      </c>
      <c r="AB4191" s="416" t="e">
        <f t="shared" si="329"/>
        <v>#N/A</v>
      </c>
      <c r="AC4191" s="416" t="e">
        <f t="shared" si="330"/>
        <v>#N/A</v>
      </c>
    </row>
    <row r="4192" customHeight="1" spans="1:29">
      <c r="A4192" s="421"/>
      <c r="B4192" s="422"/>
      <c r="C4192" s="422"/>
      <c r="D4192" s="421"/>
      <c r="E4192" s="421"/>
      <c r="F4192" s="421"/>
      <c r="G4192" s="421"/>
      <c r="H4192" s="421"/>
      <c r="I4192" s="421"/>
      <c r="J4192" s="421"/>
      <c r="K4192" s="421"/>
      <c r="L4192" s="421"/>
      <c r="M4192" s="421"/>
      <c r="N4192" s="426"/>
      <c r="O4192" s="426"/>
      <c r="P4192" s="427"/>
      <c r="Q4192" s="427"/>
      <c r="R4192" s="426"/>
      <c r="S4192" s="426"/>
      <c r="T4192" s="426"/>
      <c r="U4192" s="426"/>
      <c r="V4192" s="426"/>
      <c r="W4192" s="426"/>
      <c r="X4192" s="427"/>
      <c r="Y4192" s="416" t="e">
        <f t="shared" si="326"/>
        <v>#N/A</v>
      </c>
      <c r="Z4192" s="416" t="e">
        <f t="shared" si="327"/>
        <v>#N/A</v>
      </c>
      <c r="AA4192" s="416" t="str">
        <f t="shared" si="328"/>
        <v/>
      </c>
      <c r="AB4192" s="416" t="e">
        <f t="shared" si="329"/>
        <v>#N/A</v>
      </c>
      <c r="AC4192" s="416" t="e">
        <f t="shared" si="330"/>
        <v>#N/A</v>
      </c>
    </row>
    <row r="4193" customHeight="1" spans="1:29">
      <c r="A4193" s="421"/>
      <c r="B4193" s="422"/>
      <c r="C4193" s="422"/>
      <c r="D4193" s="421"/>
      <c r="E4193" s="421"/>
      <c r="F4193" s="421"/>
      <c r="G4193" s="421"/>
      <c r="H4193" s="421"/>
      <c r="I4193" s="421"/>
      <c r="J4193" s="421"/>
      <c r="K4193" s="421"/>
      <c r="L4193" s="421"/>
      <c r="M4193" s="421"/>
      <c r="N4193" s="426"/>
      <c r="O4193" s="426"/>
      <c r="P4193" s="427"/>
      <c r="Q4193" s="427"/>
      <c r="R4193" s="426"/>
      <c r="S4193" s="426"/>
      <c r="T4193" s="426"/>
      <c r="U4193" s="426"/>
      <c r="V4193" s="426"/>
      <c r="W4193" s="426"/>
      <c r="X4193" s="427"/>
      <c r="Y4193" s="416" t="e">
        <f t="shared" si="326"/>
        <v>#N/A</v>
      </c>
      <c r="Z4193" s="416" t="e">
        <f t="shared" si="327"/>
        <v>#N/A</v>
      </c>
      <c r="AA4193" s="416" t="str">
        <f t="shared" si="328"/>
        <v/>
      </c>
      <c r="AB4193" s="416" t="e">
        <f t="shared" si="329"/>
        <v>#N/A</v>
      </c>
      <c r="AC4193" s="416" t="e">
        <f t="shared" si="330"/>
        <v>#N/A</v>
      </c>
    </row>
    <row r="4194" customHeight="1" spans="1:29">
      <c r="A4194" s="421"/>
      <c r="B4194" s="422"/>
      <c r="C4194" s="422"/>
      <c r="D4194" s="421"/>
      <c r="E4194" s="421"/>
      <c r="F4194" s="421"/>
      <c r="G4194" s="421"/>
      <c r="H4194" s="421"/>
      <c r="I4194" s="421"/>
      <c r="J4194" s="421"/>
      <c r="K4194" s="421"/>
      <c r="L4194" s="421"/>
      <c r="M4194" s="421"/>
      <c r="N4194" s="426"/>
      <c r="O4194" s="426"/>
      <c r="P4194" s="427"/>
      <c r="Q4194" s="427"/>
      <c r="R4194" s="426"/>
      <c r="S4194" s="426"/>
      <c r="T4194" s="426"/>
      <c r="U4194" s="426"/>
      <c r="V4194" s="426"/>
      <c r="W4194" s="426"/>
      <c r="X4194" s="427"/>
      <c r="Y4194" s="416" t="e">
        <f t="shared" si="326"/>
        <v>#N/A</v>
      </c>
      <c r="Z4194" s="416" t="e">
        <f t="shared" si="327"/>
        <v>#N/A</v>
      </c>
      <c r="AA4194" s="416" t="str">
        <f t="shared" si="328"/>
        <v/>
      </c>
      <c r="AB4194" s="416" t="e">
        <f t="shared" si="329"/>
        <v>#N/A</v>
      </c>
      <c r="AC4194" s="416" t="e">
        <f t="shared" si="330"/>
        <v>#N/A</v>
      </c>
    </row>
    <row r="4195" customHeight="1" spans="1:29">
      <c r="A4195" s="421"/>
      <c r="B4195" s="422"/>
      <c r="C4195" s="422"/>
      <c r="D4195" s="421"/>
      <c r="E4195" s="421"/>
      <c r="F4195" s="421"/>
      <c r="G4195" s="421"/>
      <c r="H4195" s="421"/>
      <c r="I4195" s="421"/>
      <c r="J4195" s="421"/>
      <c r="K4195" s="421"/>
      <c r="L4195" s="421"/>
      <c r="M4195" s="421"/>
      <c r="N4195" s="426"/>
      <c r="O4195" s="426"/>
      <c r="P4195" s="427"/>
      <c r="Q4195" s="427"/>
      <c r="R4195" s="426"/>
      <c r="S4195" s="426"/>
      <c r="T4195" s="426"/>
      <c r="U4195" s="426"/>
      <c r="V4195" s="426"/>
      <c r="W4195" s="426"/>
      <c r="X4195" s="427"/>
      <c r="Y4195" s="416" t="e">
        <f t="shared" si="326"/>
        <v>#N/A</v>
      </c>
      <c r="Z4195" s="416" t="e">
        <f t="shared" si="327"/>
        <v>#N/A</v>
      </c>
      <c r="AA4195" s="416" t="str">
        <f t="shared" si="328"/>
        <v/>
      </c>
      <c r="AB4195" s="416" t="e">
        <f t="shared" si="329"/>
        <v>#N/A</v>
      </c>
      <c r="AC4195" s="416" t="e">
        <f t="shared" si="330"/>
        <v>#N/A</v>
      </c>
    </row>
    <row r="4196" customHeight="1" spans="1:29">
      <c r="A4196" s="421"/>
      <c r="B4196" s="422"/>
      <c r="C4196" s="422"/>
      <c r="D4196" s="421"/>
      <c r="E4196" s="421"/>
      <c r="F4196" s="421"/>
      <c r="G4196" s="421"/>
      <c r="H4196" s="421"/>
      <c r="I4196" s="421"/>
      <c r="J4196" s="421"/>
      <c r="K4196" s="421"/>
      <c r="L4196" s="421"/>
      <c r="M4196" s="421"/>
      <c r="N4196" s="426"/>
      <c r="O4196" s="426"/>
      <c r="P4196" s="427"/>
      <c r="Q4196" s="427"/>
      <c r="R4196" s="426"/>
      <c r="S4196" s="426"/>
      <c r="T4196" s="426"/>
      <c r="U4196" s="426"/>
      <c r="V4196" s="426"/>
      <c r="W4196" s="426"/>
      <c r="X4196" s="427"/>
      <c r="Y4196" s="416" t="e">
        <f t="shared" si="326"/>
        <v>#N/A</v>
      </c>
      <c r="Z4196" s="416" t="e">
        <f t="shared" si="327"/>
        <v>#N/A</v>
      </c>
      <c r="AA4196" s="416" t="str">
        <f t="shared" si="328"/>
        <v/>
      </c>
      <c r="AB4196" s="416" t="e">
        <f t="shared" si="329"/>
        <v>#N/A</v>
      </c>
      <c r="AC4196" s="416" t="e">
        <f t="shared" si="330"/>
        <v>#N/A</v>
      </c>
    </row>
    <row r="4197" customHeight="1" spans="1:29">
      <c r="A4197" s="421"/>
      <c r="B4197" s="422"/>
      <c r="C4197" s="422"/>
      <c r="D4197" s="421"/>
      <c r="E4197" s="421"/>
      <c r="F4197" s="421"/>
      <c r="G4197" s="421"/>
      <c r="H4197" s="421"/>
      <c r="I4197" s="421"/>
      <c r="J4197" s="421"/>
      <c r="K4197" s="421"/>
      <c r="L4197" s="421"/>
      <c r="M4197" s="421"/>
      <c r="N4197" s="426"/>
      <c r="O4197" s="426"/>
      <c r="P4197" s="427"/>
      <c r="Q4197" s="427"/>
      <c r="R4197" s="426"/>
      <c r="S4197" s="426"/>
      <c r="T4197" s="426"/>
      <c r="U4197" s="426"/>
      <c r="V4197" s="426"/>
      <c r="W4197" s="426"/>
      <c r="X4197" s="427"/>
      <c r="Y4197" s="416" t="e">
        <f t="shared" si="326"/>
        <v>#N/A</v>
      </c>
      <c r="Z4197" s="416" t="e">
        <f t="shared" si="327"/>
        <v>#N/A</v>
      </c>
      <c r="AA4197" s="416" t="str">
        <f t="shared" si="328"/>
        <v/>
      </c>
      <c r="AB4197" s="416" t="e">
        <f t="shared" si="329"/>
        <v>#N/A</v>
      </c>
      <c r="AC4197" s="416" t="e">
        <f t="shared" si="330"/>
        <v>#N/A</v>
      </c>
    </row>
    <row r="4198" customHeight="1" spans="1:29">
      <c r="A4198" s="421"/>
      <c r="B4198" s="422"/>
      <c r="C4198" s="422"/>
      <c r="D4198" s="421"/>
      <c r="E4198" s="421"/>
      <c r="F4198" s="421"/>
      <c r="G4198" s="421"/>
      <c r="H4198" s="421"/>
      <c r="I4198" s="421"/>
      <c r="J4198" s="421"/>
      <c r="K4198" s="421"/>
      <c r="L4198" s="421"/>
      <c r="M4198" s="421"/>
      <c r="N4198" s="426"/>
      <c r="O4198" s="426"/>
      <c r="P4198" s="427"/>
      <c r="Q4198" s="427"/>
      <c r="R4198" s="426"/>
      <c r="S4198" s="426"/>
      <c r="T4198" s="426"/>
      <c r="U4198" s="426"/>
      <c r="V4198" s="426"/>
      <c r="W4198" s="426"/>
      <c r="X4198" s="427"/>
      <c r="Y4198" s="416" t="e">
        <f t="shared" si="326"/>
        <v>#N/A</v>
      </c>
      <c r="Z4198" s="416" t="e">
        <f t="shared" si="327"/>
        <v>#N/A</v>
      </c>
      <c r="AA4198" s="416" t="str">
        <f t="shared" si="328"/>
        <v/>
      </c>
      <c r="AB4198" s="416" t="e">
        <f t="shared" si="329"/>
        <v>#N/A</v>
      </c>
      <c r="AC4198" s="416" t="e">
        <f t="shared" si="330"/>
        <v>#N/A</v>
      </c>
    </row>
    <row r="4199" customHeight="1" spans="1:29">
      <c r="A4199" s="421"/>
      <c r="B4199" s="422"/>
      <c r="C4199" s="422"/>
      <c r="D4199" s="421"/>
      <c r="E4199" s="421"/>
      <c r="F4199" s="421"/>
      <c r="G4199" s="421"/>
      <c r="H4199" s="421"/>
      <c r="I4199" s="421"/>
      <c r="J4199" s="421"/>
      <c r="K4199" s="421"/>
      <c r="L4199" s="421"/>
      <c r="M4199" s="421"/>
      <c r="N4199" s="426"/>
      <c r="O4199" s="426"/>
      <c r="P4199" s="427"/>
      <c r="Q4199" s="427"/>
      <c r="R4199" s="426"/>
      <c r="S4199" s="426"/>
      <c r="T4199" s="426"/>
      <c r="U4199" s="426"/>
      <c r="V4199" s="426"/>
      <c r="W4199" s="426"/>
      <c r="X4199" s="427"/>
      <c r="Y4199" s="416" t="e">
        <f t="shared" si="326"/>
        <v>#N/A</v>
      </c>
      <c r="Z4199" s="416" t="e">
        <f t="shared" si="327"/>
        <v>#N/A</v>
      </c>
      <c r="AA4199" s="416" t="str">
        <f t="shared" si="328"/>
        <v/>
      </c>
      <c r="AB4199" s="416" t="e">
        <f t="shared" si="329"/>
        <v>#N/A</v>
      </c>
      <c r="AC4199" s="416" t="e">
        <f t="shared" si="330"/>
        <v>#N/A</v>
      </c>
    </row>
    <row r="4200" customHeight="1" spans="1:29">
      <c r="A4200" s="421"/>
      <c r="B4200" s="422"/>
      <c r="C4200" s="422"/>
      <c r="D4200" s="421"/>
      <c r="E4200" s="421"/>
      <c r="F4200" s="421"/>
      <c r="G4200" s="421"/>
      <c r="H4200" s="421"/>
      <c r="I4200" s="421"/>
      <c r="J4200" s="421"/>
      <c r="K4200" s="421"/>
      <c r="L4200" s="421"/>
      <c r="M4200" s="421"/>
      <c r="N4200" s="426"/>
      <c r="O4200" s="426"/>
      <c r="P4200" s="427"/>
      <c r="Q4200" s="427"/>
      <c r="R4200" s="426"/>
      <c r="S4200" s="426"/>
      <c r="T4200" s="426"/>
      <c r="U4200" s="426"/>
      <c r="V4200" s="426"/>
      <c r="W4200" s="426"/>
      <c r="X4200" s="427"/>
      <c r="Y4200" s="416" t="e">
        <f t="shared" si="326"/>
        <v>#N/A</v>
      </c>
      <c r="Z4200" s="416" t="e">
        <f t="shared" si="327"/>
        <v>#N/A</v>
      </c>
      <c r="AA4200" s="416" t="str">
        <f t="shared" si="328"/>
        <v/>
      </c>
      <c r="AB4200" s="416" t="e">
        <f t="shared" si="329"/>
        <v>#N/A</v>
      </c>
      <c r="AC4200" s="416" t="e">
        <f t="shared" si="330"/>
        <v>#N/A</v>
      </c>
    </row>
    <row r="4201" customHeight="1" spans="1:29">
      <c r="A4201" s="421"/>
      <c r="B4201" s="422"/>
      <c r="C4201" s="422"/>
      <c r="D4201" s="421"/>
      <c r="E4201" s="421"/>
      <c r="F4201" s="421"/>
      <c r="G4201" s="421"/>
      <c r="H4201" s="421"/>
      <c r="I4201" s="421"/>
      <c r="J4201" s="421"/>
      <c r="K4201" s="421"/>
      <c r="L4201" s="421"/>
      <c r="M4201" s="421"/>
      <c r="N4201" s="426"/>
      <c r="O4201" s="426"/>
      <c r="P4201" s="427"/>
      <c r="Q4201" s="427"/>
      <c r="R4201" s="426"/>
      <c r="S4201" s="426"/>
      <c r="T4201" s="426"/>
      <c r="U4201" s="426"/>
      <c r="V4201" s="426"/>
      <c r="W4201" s="426"/>
      <c r="X4201" s="427"/>
      <c r="Y4201" s="416" t="e">
        <f t="shared" si="326"/>
        <v>#N/A</v>
      </c>
      <c r="Z4201" s="416" t="e">
        <f t="shared" si="327"/>
        <v>#N/A</v>
      </c>
      <c r="AA4201" s="416" t="str">
        <f t="shared" si="328"/>
        <v/>
      </c>
      <c r="AB4201" s="416" t="e">
        <f t="shared" si="329"/>
        <v>#N/A</v>
      </c>
      <c r="AC4201" s="416" t="e">
        <f t="shared" si="330"/>
        <v>#N/A</v>
      </c>
    </row>
    <row r="4202" customHeight="1" spans="1:29">
      <c r="A4202" s="421"/>
      <c r="B4202" s="422"/>
      <c r="C4202" s="422"/>
      <c r="D4202" s="421"/>
      <c r="E4202" s="421"/>
      <c r="F4202" s="421"/>
      <c r="G4202" s="421"/>
      <c r="H4202" s="421"/>
      <c r="I4202" s="421"/>
      <c r="J4202" s="421"/>
      <c r="K4202" s="421"/>
      <c r="L4202" s="421"/>
      <c r="M4202" s="421"/>
      <c r="N4202" s="426"/>
      <c r="O4202" s="426"/>
      <c r="P4202" s="427"/>
      <c r="Q4202" s="427"/>
      <c r="R4202" s="426"/>
      <c r="S4202" s="426"/>
      <c r="T4202" s="426"/>
      <c r="U4202" s="426"/>
      <c r="V4202" s="426"/>
      <c r="W4202" s="426"/>
      <c r="X4202" s="427"/>
      <c r="Y4202" s="416" t="e">
        <f t="shared" si="326"/>
        <v>#N/A</v>
      </c>
      <c r="Z4202" s="416" t="e">
        <f t="shared" si="327"/>
        <v>#N/A</v>
      </c>
      <c r="AA4202" s="416" t="str">
        <f t="shared" si="328"/>
        <v/>
      </c>
      <c r="AB4202" s="416" t="e">
        <f t="shared" si="329"/>
        <v>#N/A</v>
      </c>
      <c r="AC4202" s="416" t="e">
        <f t="shared" si="330"/>
        <v>#N/A</v>
      </c>
    </row>
    <row r="4203" customHeight="1" spans="1:29">
      <c r="A4203" s="421"/>
      <c r="B4203" s="422"/>
      <c r="C4203" s="422"/>
      <c r="D4203" s="421"/>
      <c r="E4203" s="421"/>
      <c r="F4203" s="421"/>
      <c r="G4203" s="421"/>
      <c r="H4203" s="421"/>
      <c r="I4203" s="421"/>
      <c r="J4203" s="421"/>
      <c r="K4203" s="421"/>
      <c r="L4203" s="421"/>
      <c r="M4203" s="421"/>
      <c r="N4203" s="426"/>
      <c r="O4203" s="426"/>
      <c r="P4203" s="427"/>
      <c r="Q4203" s="427"/>
      <c r="R4203" s="426"/>
      <c r="S4203" s="426"/>
      <c r="T4203" s="426"/>
      <c r="U4203" s="426"/>
      <c r="V4203" s="426"/>
      <c r="W4203" s="426"/>
      <c r="X4203" s="427"/>
      <c r="Y4203" s="416" t="e">
        <f t="shared" si="326"/>
        <v>#N/A</v>
      </c>
      <c r="Z4203" s="416" t="e">
        <f t="shared" si="327"/>
        <v>#N/A</v>
      </c>
      <c r="AA4203" s="416" t="str">
        <f t="shared" si="328"/>
        <v/>
      </c>
      <c r="AB4203" s="416" t="e">
        <f t="shared" si="329"/>
        <v>#N/A</v>
      </c>
      <c r="AC4203" s="416" t="e">
        <f t="shared" si="330"/>
        <v>#N/A</v>
      </c>
    </row>
    <row r="4204" customHeight="1" spans="1:29">
      <c r="A4204" s="421"/>
      <c r="B4204" s="422"/>
      <c r="C4204" s="422"/>
      <c r="D4204" s="421"/>
      <c r="E4204" s="421"/>
      <c r="F4204" s="421"/>
      <c r="G4204" s="421"/>
      <c r="H4204" s="421"/>
      <c r="I4204" s="421"/>
      <c r="J4204" s="421"/>
      <c r="K4204" s="421"/>
      <c r="L4204" s="421"/>
      <c r="M4204" s="421"/>
      <c r="N4204" s="426"/>
      <c r="O4204" s="426"/>
      <c r="P4204" s="427"/>
      <c r="Q4204" s="427"/>
      <c r="R4204" s="426"/>
      <c r="S4204" s="426"/>
      <c r="T4204" s="426"/>
      <c r="U4204" s="426"/>
      <c r="V4204" s="426"/>
      <c r="W4204" s="426"/>
      <c r="X4204" s="427"/>
      <c r="Y4204" s="416" t="e">
        <f t="shared" si="326"/>
        <v>#N/A</v>
      </c>
      <c r="Z4204" s="416" t="e">
        <f t="shared" si="327"/>
        <v>#N/A</v>
      </c>
      <c r="AA4204" s="416" t="str">
        <f t="shared" si="328"/>
        <v/>
      </c>
      <c r="AB4204" s="416" t="e">
        <f t="shared" si="329"/>
        <v>#N/A</v>
      </c>
      <c r="AC4204" s="416" t="e">
        <f t="shared" si="330"/>
        <v>#N/A</v>
      </c>
    </row>
    <row r="4205" customHeight="1" spans="1:29">
      <c r="A4205" s="421"/>
      <c r="B4205" s="422"/>
      <c r="C4205" s="422"/>
      <c r="D4205" s="421"/>
      <c r="E4205" s="421"/>
      <c r="F4205" s="421"/>
      <c r="G4205" s="421"/>
      <c r="H4205" s="421"/>
      <c r="I4205" s="421"/>
      <c r="J4205" s="421"/>
      <c r="K4205" s="421"/>
      <c r="L4205" s="421"/>
      <c r="M4205" s="421"/>
      <c r="N4205" s="426"/>
      <c r="O4205" s="426"/>
      <c r="P4205" s="427"/>
      <c r="Q4205" s="427"/>
      <c r="R4205" s="426"/>
      <c r="S4205" s="426"/>
      <c r="T4205" s="426"/>
      <c r="U4205" s="426"/>
      <c r="V4205" s="426"/>
      <c r="W4205" s="426"/>
      <c r="X4205" s="427"/>
      <c r="Y4205" s="416" t="e">
        <f t="shared" si="326"/>
        <v>#N/A</v>
      </c>
      <c r="Z4205" s="416" t="e">
        <f t="shared" si="327"/>
        <v>#N/A</v>
      </c>
      <c r="AA4205" s="416" t="str">
        <f t="shared" si="328"/>
        <v/>
      </c>
      <c r="AB4205" s="416" t="e">
        <f t="shared" si="329"/>
        <v>#N/A</v>
      </c>
      <c r="AC4205" s="416" t="e">
        <f t="shared" si="330"/>
        <v>#N/A</v>
      </c>
    </row>
    <row r="4206" customHeight="1" spans="1:29">
      <c r="A4206" s="421"/>
      <c r="B4206" s="422"/>
      <c r="C4206" s="422"/>
      <c r="D4206" s="421"/>
      <c r="E4206" s="421"/>
      <c r="F4206" s="421"/>
      <c r="G4206" s="421"/>
      <c r="H4206" s="421"/>
      <c r="I4206" s="421"/>
      <c r="J4206" s="421"/>
      <c r="K4206" s="421"/>
      <c r="L4206" s="421"/>
      <c r="M4206" s="421"/>
      <c r="N4206" s="426"/>
      <c r="O4206" s="426"/>
      <c r="P4206" s="427"/>
      <c r="Q4206" s="427"/>
      <c r="R4206" s="426"/>
      <c r="S4206" s="426"/>
      <c r="T4206" s="426"/>
      <c r="U4206" s="426"/>
      <c r="V4206" s="426"/>
      <c r="W4206" s="426"/>
      <c r="X4206" s="427"/>
      <c r="Y4206" s="416" t="e">
        <f t="shared" si="326"/>
        <v>#N/A</v>
      </c>
      <c r="Z4206" s="416" t="e">
        <f t="shared" si="327"/>
        <v>#N/A</v>
      </c>
      <c r="AA4206" s="416" t="str">
        <f t="shared" si="328"/>
        <v/>
      </c>
      <c r="AB4206" s="416" t="e">
        <f t="shared" si="329"/>
        <v>#N/A</v>
      </c>
      <c r="AC4206" s="416" t="e">
        <f t="shared" si="330"/>
        <v>#N/A</v>
      </c>
    </row>
    <row r="4207" customHeight="1" spans="1:29">
      <c r="A4207" s="421"/>
      <c r="B4207" s="422"/>
      <c r="C4207" s="422"/>
      <c r="D4207" s="421"/>
      <c r="E4207" s="421"/>
      <c r="F4207" s="421"/>
      <c r="G4207" s="421"/>
      <c r="H4207" s="421"/>
      <c r="I4207" s="421"/>
      <c r="J4207" s="421"/>
      <c r="K4207" s="421"/>
      <c r="L4207" s="421"/>
      <c r="M4207" s="421"/>
      <c r="N4207" s="426"/>
      <c r="O4207" s="426"/>
      <c r="P4207" s="427"/>
      <c r="Q4207" s="427"/>
      <c r="R4207" s="426"/>
      <c r="S4207" s="426"/>
      <c r="T4207" s="426"/>
      <c r="U4207" s="426"/>
      <c r="V4207" s="426"/>
      <c r="W4207" s="426"/>
      <c r="X4207" s="427"/>
      <c r="Y4207" s="416" t="e">
        <f t="shared" si="326"/>
        <v>#N/A</v>
      </c>
      <c r="Z4207" s="416" t="e">
        <f t="shared" si="327"/>
        <v>#N/A</v>
      </c>
      <c r="AA4207" s="416" t="str">
        <f t="shared" si="328"/>
        <v/>
      </c>
      <c r="AB4207" s="416" t="e">
        <f t="shared" si="329"/>
        <v>#N/A</v>
      </c>
      <c r="AC4207" s="416" t="e">
        <f t="shared" si="330"/>
        <v>#N/A</v>
      </c>
    </row>
    <row r="4208" customHeight="1" spans="1:29">
      <c r="A4208" s="421"/>
      <c r="B4208" s="422"/>
      <c r="C4208" s="422"/>
      <c r="D4208" s="421"/>
      <c r="E4208" s="421"/>
      <c r="F4208" s="421"/>
      <c r="G4208" s="421"/>
      <c r="H4208" s="421"/>
      <c r="I4208" s="421"/>
      <c r="J4208" s="421"/>
      <c r="K4208" s="421"/>
      <c r="L4208" s="421"/>
      <c r="M4208" s="421"/>
      <c r="N4208" s="426"/>
      <c r="O4208" s="426"/>
      <c r="P4208" s="427"/>
      <c r="Q4208" s="427"/>
      <c r="R4208" s="426"/>
      <c r="S4208" s="426"/>
      <c r="T4208" s="426"/>
      <c r="U4208" s="426"/>
      <c r="V4208" s="426"/>
      <c r="W4208" s="426"/>
      <c r="X4208" s="427"/>
      <c r="Y4208" s="416" t="e">
        <f t="shared" si="326"/>
        <v>#N/A</v>
      </c>
      <c r="Z4208" s="416" t="e">
        <f t="shared" si="327"/>
        <v>#N/A</v>
      </c>
      <c r="AA4208" s="416" t="str">
        <f t="shared" si="328"/>
        <v/>
      </c>
      <c r="AB4208" s="416" t="e">
        <f t="shared" si="329"/>
        <v>#N/A</v>
      </c>
      <c r="AC4208" s="416" t="e">
        <f t="shared" si="330"/>
        <v>#N/A</v>
      </c>
    </row>
    <row r="4209" customHeight="1" spans="1:29">
      <c r="A4209" s="421"/>
      <c r="B4209" s="422"/>
      <c r="C4209" s="422"/>
      <c r="D4209" s="421"/>
      <c r="E4209" s="421"/>
      <c r="F4209" s="421"/>
      <c r="G4209" s="421"/>
      <c r="H4209" s="421"/>
      <c r="I4209" s="421"/>
      <c r="J4209" s="421"/>
      <c r="K4209" s="421"/>
      <c r="L4209" s="421"/>
      <c r="M4209" s="421"/>
      <c r="N4209" s="426"/>
      <c r="O4209" s="426"/>
      <c r="P4209" s="427"/>
      <c r="Q4209" s="427"/>
      <c r="R4209" s="426"/>
      <c r="S4209" s="426"/>
      <c r="T4209" s="426"/>
      <c r="U4209" s="426"/>
      <c r="V4209" s="426"/>
      <c r="W4209" s="426"/>
      <c r="X4209" s="427"/>
      <c r="Y4209" s="416" t="e">
        <f t="shared" si="326"/>
        <v>#N/A</v>
      </c>
      <c r="Z4209" s="416" t="e">
        <f t="shared" si="327"/>
        <v>#N/A</v>
      </c>
      <c r="AA4209" s="416" t="str">
        <f t="shared" si="328"/>
        <v/>
      </c>
      <c r="AB4209" s="416" t="e">
        <f t="shared" si="329"/>
        <v>#N/A</v>
      </c>
      <c r="AC4209" s="416" t="e">
        <f t="shared" si="330"/>
        <v>#N/A</v>
      </c>
    </row>
    <row r="4210" customHeight="1" spans="1:29">
      <c r="A4210" s="421"/>
      <c r="B4210" s="422"/>
      <c r="C4210" s="422"/>
      <c r="D4210" s="421"/>
      <c r="E4210" s="421"/>
      <c r="F4210" s="421"/>
      <c r="G4210" s="421"/>
      <c r="H4210" s="421"/>
      <c r="I4210" s="421"/>
      <c r="J4210" s="421"/>
      <c r="K4210" s="421"/>
      <c r="L4210" s="421"/>
      <c r="M4210" s="421"/>
      <c r="N4210" s="426"/>
      <c r="O4210" s="426"/>
      <c r="P4210" s="427"/>
      <c r="Q4210" s="427"/>
      <c r="R4210" s="426"/>
      <c r="S4210" s="426"/>
      <c r="T4210" s="426"/>
      <c r="U4210" s="426"/>
      <c r="V4210" s="426"/>
      <c r="W4210" s="426"/>
      <c r="X4210" s="427"/>
      <c r="Y4210" s="416" t="e">
        <f t="shared" si="326"/>
        <v>#N/A</v>
      </c>
      <c r="Z4210" s="416" t="e">
        <f t="shared" si="327"/>
        <v>#N/A</v>
      </c>
      <c r="AA4210" s="416" t="str">
        <f t="shared" si="328"/>
        <v/>
      </c>
      <c r="AB4210" s="416" t="e">
        <f t="shared" si="329"/>
        <v>#N/A</v>
      </c>
      <c r="AC4210" s="416" t="e">
        <f t="shared" si="330"/>
        <v>#N/A</v>
      </c>
    </row>
    <row r="4211" customHeight="1" spans="1:29">
      <c r="A4211" s="421"/>
      <c r="B4211" s="422"/>
      <c r="C4211" s="422"/>
      <c r="D4211" s="421"/>
      <c r="E4211" s="421"/>
      <c r="F4211" s="421"/>
      <c r="G4211" s="421"/>
      <c r="H4211" s="421"/>
      <c r="I4211" s="421"/>
      <c r="J4211" s="421"/>
      <c r="K4211" s="421"/>
      <c r="L4211" s="421"/>
      <c r="M4211" s="421"/>
      <c r="N4211" s="426"/>
      <c r="O4211" s="426"/>
      <c r="P4211" s="427"/>
      <c r="Q4211" s="427"/>
      <c r="R4211" s="426"/>
      <c r="S4211" s="426"/>
      <c r="T4211" s="426"/>
      <c r="U4211" s="426"/>
      <c r="V4211" s="426"/>
      <c r="W4211" s="426"/>
      <c r="X4211" s="427"/>
      <c r="Y4211" s="416" t="e">
        <f t="shared" si="326"/>
        <v>#N/A</v>
      </c>
      <c r="Z4211" s="416" t="e">
        <f t="shared" si="327"/>
        <v>#N/A</v>
      </c>
      <c r="AA4211" s="416" t="str">
        <f t="shared" si="328"/>
        <v/>
      </c>
      <c r="AB4211" s="416" t="e">
        <f t="shared" si="329"/>
        <v>#N/A</v>
      </c>
      <c r="AC4211" s="416" t="e">
        <f t="shared" si="330"/>
        <v>#N/A</v>
      </c>
    </row>
    <row r="4212" customHeight="1" spans="1:29">
      <c r="A4212" s="421"/>
      <c r="B4212" s="422"/>
      <c r="C4212" s="422"/>
      <c r="D4212" s="421"/>
      <c r="E4212" s="421"/>
      <c r="F4212" s="421"/>
      <c r="G4212" s="421"/>
      <c r="H4212" s="421"/>
      <c r="I4212" s="421"/>
      <c r="J4212" s="421"/>
      <c r="K4212" s="421"/>
      <c r="L4212" s="421"/>
      <c r="M4212" s="421"/>
      <c r="N4212" s="426"/>
      <c r="O4212" s="426"/>
      <c r="P4212" s="427"/>
      <c r="Q4212" s="427"/>
      <c r="R4212" s="426"/>
      <c r="S4212" s="426"/>
      <c r="T4212" s="426"/>
      <c r="U4212" s="426"/>
      <c r="V4212" s="426"/>
      <c r="W4212" s="426"/>
      <c r="X4212" s="427"/>
      <c r="Y4212" s="416" t="e">
        <f t="shared" si="326"/>
        <v>#N/A</v>
      </c>
      <c r="Z4212" s="416" t="e">
        <f t="shared" si="327"/>
        <v>#N/A</v>
      </c>
      <c r="AA4212" s="416" t="str">
        <f t="shared" si="328"/>
        <v/>
      </c>
      <c r="AB4212" s="416" t="e">
        <f t="shared" si="329"/>
        <v>#N/A</v>
      </c>
      <c r="AC4212" s="416" t="e">
        <f t="shared" si="330"/>
        <v>#N/A</v>
      </c>
    </row>
    <row r="4213" customHeight="1" spans="1:29">
      <c r="A4213" s="421"/>
      <c r="B4213" s="422"/>
      <c r="C4213" s="422"/>
      <c r="D4213" s="421"/>
      <c r="E4213" s="421"/>
      <c r="F4213" s="421"/>
      <c r="G4213" s="421"/>
      <c r="H4213" s="421"/>
      <c r="I4213" s="421"/>
      <c r="J4213" s="421"/>
      <c r="K4213" s="421"/>
      <c r="L4213" s="421"/>
      <c r="M4213" s="421"/>
      <c r="N4213" s="426"/>
      <c r="O4213" s="426"/>
      <c r="P4213" s="427"/>
      <c r="Q4213" s="427"/>
      <c r="R4213" s="426"/>
      <c r="S4213" s="426"/>
      <c r="T4213" s="426"/>
      <c r="U4213" s="426"/>
      <c r="V4213" s="426"/>
      <c r="W4213" s="426"/>
      <c r="X4213" s="427"/>
      <c r="Y4213" s="416" t="e">
        <f t="shared" si="326"/>
        <v>#N/A</v>
      </c>
      <c r="Z4213" s="416" t="e">
        <f t="shared" si="327"/>
        <v>#N/A</v>
      </c>
      <c r="AA4213" s="416" t="str">
        <f t="shared" si="328"/>
        <v/>
      </c>
      <c r="AB4213" s="416" t="e">
        <f t="shared" si="329"/>
        <v>#N/A</v>
      </c>
      <c r="AC4213" s="416" t="e">
        <f t="shared" si="330"/>
        <v>#N/A</v>
      </c>
    </row>
    <row r="4214" customHeight="1" spans="1:29">
      <c r="A4214" s="421"/>
      <c r="B4214" s="422"/>
      <c r="C4214" s="422"/>
      <c r="D4214" s="421"/>
      <c r="E4214" s="421"/>
      <c r="F4214" s="421"/>
      <c r="G4214" s="421"/>
      <c r="H4214" s="421"/>
      <c r="I4214" s="421"/>
      <c r="J4214" s="421"/>
      <c r="K4214" s="421"/>
      <c r="L4214" s="421"/>
      <c r="M4214" s="421"/>
      <c r="N4214" s="426"/>
      <c r="O4214" s="426"/>
      <c r="P4214" s="427"/>
      <c r="Q4214" s="427"/>
      <c r="R4214" s="426"/>
      <c r="S4214" s="426"/>
      <c r="T4214" s="426"/>
      <c r="U4214" s="426"/>
      <c r="V4214" s="426"/>
      <c r="W4214" s="426"/>
      <c r="X4214" s="427"/>
      <c r="Y4214" s="416" t="e">
        <f t="shared" si="326"/>
        <v>#N/A</v>
      </c>
      <c r="Z4214" s="416" t="e">
        <f t="shared" si="327"/>
        <v>#N/A</v>
      </c>
      <c r="AA4214" s="416" t="str">
        <f t="shared" si="328"/>
        <v/>
      </c>
      <c r="AB4214" s="416" t="e">
        <f t="shared" si="329"/>
        <v>#N/A</v>
      </c>
      <c r="AC4214" s="416" t="e">
        <f t="shared" si="330"/>
        <v>#N/A</v>
      </c>
    </row>
    <row r="4215" customHeight="1" spans="1:29">
      <c r="A4215" s="421"/>
      <c r="B4215" s="422"/>
      <c r="C4215" s="422"/>
      <c r="D4215" s="421"/>
      <c r="E4215" s="421"/>
      <c r="F4215" s="421"/>
      <c r="G4215" s="421"/>
      <c r="H4215" s="421"/>
      <c r="I4215" s="421"/>
      <c r="J4215" s="421"/>
      <c r="K4215" s="421"/>
      <c r="L4215" s="421"/>
      <c r="M4215" s="421"/>
      <c r="N4215" s="426"/>
      <c r="O4215" s="426"/>
      <c r="P4215" s="427"/>
      <c r="Q4215" s="427"/>
      <c r="R4215" s="426"/>
      <c r="S4215" s="426"/>
      <c r="T4215" s="426"/>
      <c r="U4215" s="426"/>
      <c r="V4215" s="426"/>
      <c r="W4215" s="426"/>
      <c r="X4215" s="427"/>
      <c r="Y4215" s="416" t="e">
        <f t="shared" si="326"/>
        <v>#N/A</v>
      </c>
      <c r="Z4215" s="416" t="e">
        <f t="shared" si="327"/>
        <v>#N/A</v>
      </c>
      <c r="AA4215" s="416" t="str">
        <f t="shared" si="328"/>
        <v/>
      </c>
      <c r="AB4215" s="416" t="e">
        <f t="shared" si="329"/>
        <v>#N/A</v>
      </c>
      <c r="AC4215" s="416" t="e">
        <f t="shared" si="330"/>
        <v>#N/A</v>
      </c>
    </row>
    <row r="4216" customHeight="1" spans="1:29">
      <c r="A4216" s="421"/>
      <c r="B4216" s="422"/>
      <c r="C4216" s="422"/>
      <c r="D4216" s="421"/>
      <c r="E4216" s="421"/>
      <c r="F4216" s="421"/>
      <c r="G4216" s="421"/>
      <c r="H4216" s="421"/>
      <c r="I4216" s="421"/>
      <c r="J4216" s="421"/>
      <c r="K4216" s="421"/>
      <c r="L4216" s="421"/>
      <c r="M4216" s="421"/>
      <c r="N4216" s="426"/>
      <c r="O4216" s="426"/>
      <c r="P4216" s="427"/>
      <c r="Q4216" s="427"/>
      <c r="R4216" s="426"/>
      <c r="S4216" s="426"/>
      <c r="T4216" s="426"/>
      <c r="U4216" s="426"/>
      <c r="V4216" s="426"/>
      <c r="W4216" s="426"/>
      <c r="X4216" s="427"/>
      <c r="Y4216" s="416" t="e">
        <f t="shared" si="326"/>
        <v>#N/A</v>
      </c>
      <c r="Z4216" s="416" t="e">
        <f t="shared" si="327"/>
        <v>#N/A</v>
      </c>
      <c r="AA4216" s="416" t="str">
        <f t="shared" si="328"/>
        <v/>
      </c>
      <c r="AB4216" s="416" t="e">
        <f t="shared" si="329"/>
        <v>#N/A</v>
      </c>
      <c r="AC4216" s="416" t="e">
        <f t="shared" si="330"/>
        <v>#N/A</v>
      </c>
    </row>
    <row r="4217" customHeight="1" spans="1:29">
      <c r="A4217" s="421"/>
      <c r="B4217" s="422"/>
      <c r="C4217" s="422"/>
      <c r="D4217" s="421"/>
      <c r="E4217" s="421"/>
      <c r="F4217" s="421"/>
      <c r="G4217" s="421"/>
      <c r="H4217" s="421"/>
      <c r="I4217" s="421"/>
      <c r="J4217" s="421"/>
      <c r="K4217" s="421"/>
      <c r="L4217" s="421"/>
      <c r="M4217" s="421"/>
      <c r="N4217" s="426"/>
      <c r="O4217" s="426"/>
      <c r="P4217" s="427"/>
      <c r="Q4217" s="427"/>
      <c r="R4217" s="426"/>
      <c r="S4217" s="426"/>
      <c r="T4217" s="426"/>
      <c r="U4217" s="426"/>
      <c r="V4217" s="426"/>
      <c r="W4217" s="426"/>
      <c r="X4217" s="427"/>
      <c r="Y4217" s="416" t="e">
        <f t="shared" si="326"/>
        <v>#N/A</v>
      </c>
      <c r="Z4217" s="416" t="e">
        <f t="shared" si="327"/>
        <v>#N/A</v>
      </c>
      <c r="AA4217" s="416" t="str">
        <f t="shared" si="328"/>
        <v/>
      </c>
      <c r="AB4217" s="416" t="e">
        <f t="shared" si="329"/>
        <v>#N/A</v>
      </c>
      <c r="AC4217" s="416" t="e">
        <f t="shared" si="330"/>
        <v>#N/A</v>
      </c>
    </row>
    <row r="4218" customHeight="1" spans="1:29">
      <c r="A4218" s="421"/>
      <c r="B4218" s="422"/>
      <c r="C4218" s="422"/>
      <c r="D4218" s="421"/>
      <c r="E4218" s="421"/>
      <c r="F4218" s="421"/>
      <c r="G4218" s="421"/>
      <c r="H4218" s="421"/>
      <c r="I4218" s="421"/>
      <c r="J4218" s="421"/>
      <c r="K4218" s="421"/>
      <c r="L4218" s="421"/>
      <c r="M4218" s="421"/>
      <c r="N4218" s="426"/>
      <c r="O4218" s="426"/>
      <c r="P4218" s="427"/>
      <c r="Q4218" s="427"/>
      <c r="R4218" s="426"/>
      <c r="S4218" s="426"/>
      <c r="T4218" s="426"/>
      <c r="U4218" s="426"/>
      <c r="V4218" s="426"/>
      <c r="W4218" s="426"/>
      <c r="X4218" s="427"/>
      <c r="Y4218" s="416" t="e">
        <f t="shared" si="326"/>
        <v>#N/A</v>
      </c>
      <c r="Z4218" s="416" t="e">
        <f t="shared" si="327"/>
        <v>#N/A</v>
      </c>
      <c r="AA4218" s="416" t="str">
        <f t="shared" si="328"/>
        <v/>
      </c>
      <c r="AB4218" s="416" t="e">
        <f t="shared" si="329"/>
        <v>#N/A</v>
      </c>
      <c r="AC4218" s="416" t="e">
        <f t="shared" si="330"/>
        <v>#N/A</v>
      </c>
    </row>
    <row r="4219" customHeight="1" spans="1:29">
      <c r="A4219" s="421"/>
      <c r="B4219" s="422"/>
      <c r="C4219" s="422"/>
      <c r="D4219" s="421"/>
      <c r="E4219" s="421"/>
      <c r="F4219" s="421"/>
      <c r="G4219" s="421"/>
      <c r="H4219" s="421"/>
      <c r="I4219" s="421"/>
      <c r="J4219" s="421"/>
      <c r="K4219" s="421"/>
      <c r="L4219" s="421"/>
      <c r="M4219" s="421"/>
      <c r="N4219" s="426"/>
      <c r="O4219" s="426"/>
      <c r="P4219" s="427"/>
      <c r="Q4219" s="427"/>
      <c r="R4219" s="426"/>
      <c r="S4219" s="426"/>
      <c r="T4219" s="426"/>
      <c r="U4219" s="426"/>
      <c r="V4219" s="426"/>
      <c r="W4219" s="426"/>
      <c r="X4219" s="427"/>
      <c r="Y4219" s="416" t="e">
        <f t="shared" si="326"/>
        <v>#N/A</v>
      </c>
      <c r="Z4219" s="416" t="e">
        <f t="shared" si="327"/>
        <v>#N/A</v>
      </c>
      <c r="AA4219" s="416" t="str">
        <f t="shared" si="328"/>
        <v/>
      </c>
      <c r="AB4219" s="416" t="e">
        <f t="shared" si="329"/>
        <v>#N/A</v>
      </c>
      <c r="AC4219" s="416" t="e">
        <f t="shared" si="330"/>
        <v>#N/A</v>
      </c>
    </row>
    <row r="4220" customHeight="1" spans="1:29">
      <c r="A4220" s="421"/>
      <c r="B4220" s="422"/>
      <c r="C4220" s="422"/>
      <c r="D4220" s="421"/>
      <c r="E4220" s="421"/>
      <c r="F4220" s="421"/>
      <c r="G4220" s="421"/>
      <c r="H4220" s="421"/>
      <c r="I4220" s="421"/>
      <c r="J4220" s="421"/>
      <c r="K4220" s="421"/>
      <c r="L4220" s="421"/>
      <c r="M4220" s="421"/>
      <c r="N4220" s="426"/>
      <c r="O4220" s="426"/>
      <c r="P4220" s="427"/>
      <c r="Q4220" s="427"/>
      <c r="R4220" s="426"/>
      <c r="S4220" s="426"/>
      <c r="T4220" s="426"/>
      <c r="U4220" s="426"/>
      <c r="V4220" s="426"/>
      <c r="W4220" s="426"/>
      <c r="X4220" s="427"/>
      <c r="Y4220" s="416" t="e">
        <f t="shared" si="326"/>
        <v>#N/A</v>
      </c>
      <c r="Z4220" s="416" t="e">
        <f t="shared" si="327"/>
        <v>#N/A</v>
      </c>
      <c r="AA4220" s="416" t="str">
        <f t="shared" si="328"/>
        <v/>
      </c>
      <c r="AB4220" s="416" t="e">
        <f t="shared" si="329"/>
        <v>#N/A</v>
      </c>
      <c r="AC4220" s="416" t="e">
        <f t="shared" si="330"/>
        <v>#N/A</v>
      </c>
    </row>
    <row r="4221" customHeight="1" spans="1:29">
      <c r="A4221" s="421"/>
      <c r="B4221" s="422"/>
      <c r="C4221" s="422"/>
      <c r="D4221" s="421"/>
      <c r="E4221" s="421"/>
      <c r="F4221" s="421"/>
      <c r="G4221" s="421"/>
      <c r="H4221" s="421"/>
      <c r="I4221" s="421"/>
      <c r="J4221" s="421"/>
      <c r="K4221" s="421"/>
      <c r="L4221" s="421"/>
      <c r="M4221" s="421"/>
      <c r="N4221" s="426"/>
      <c r="O4221" s="426"/>
      <c r="P4221" s="427"/>
      <c r="Q4221" s="427"/>
      <c r="R4221" s="426"/>
      <c r="S4221" s="426"/>
      <c r="T4221" s="426"/>
      <c r="U4221" s="426"/>
      <c r="V4221" s="426"/>
      <c r="W4221" s="426"/>
      <c r="X4221" s="427"/>
      <c r="Y4221" s="416" t="e">
        <f t="shared" si="326"/>
        <v>#N/A</v>
      </c>
      <c r="Z4221" s="416" t="e">
        <f t="shared" si="327"/>
        <v>#N/A</v>
      </c>
      <c r="AA4221" s="416" t="str">
        <f t="shared" si="328"/>
        <v/>
      </c>
      <c r="AB4221" s="416" t="e">
        <f t="shared" si="329"/>
        <v>#N/A</v>
      </c>
      <c r="AC4221" s="416" t="e">
        <f t="shared" si="330"/>
        <v>#N/A</v>
      </c>
    </row>
    <row r="4222" customHeight="1" spans="1:29">
      <c r="A4222" s="421"/>
      <c r="B4222" s="422"/>
      <c r="C4222" s="422"/>
      <c r="D4222" s="421"/>
      <c r="E4222" s="421"/>
      <c r="F4222" s="421"/>
      <c r="G4222" s="421"/>
      <c r="H4222" s="421"/>
      <c r="I4222" s="421"/>
      <c r="J4222" s="421"/>
      <c r="K4222" s="421"/>
      <c r="L4222" s="421"/>
      <c r="M4222" s="421"/>
      <c r="N4222" s="426"/>
      <c r="O4222" s="426"/>
      <c r="P4222" s="427"/>
      <c r="Q4222" s="427"/>
      <c r="R4222" s="426"/>
      <c r="S4222" s="426"/>
      <c r="T4222" s="426"/>
      <c r="U4222" s="426"/>
      <c r="V4222" s="426"/>
      <c r="W4222" s="426"/>
      <c r="X4222" s="427"/>
      <c r="Y4222" s="416" t="e">
        <f t="shared" si="326"/>
        <v>#N/A</v>
      </c>
      <c r="Z4222" s="416" t="e">
        <f t="shared" si="327"/>
        <v>#N/A</v>
      </c>
      <c r="AA4222" s="416" t="str">
        <f t="shared" si="328"/>
        <v/>
      </c>
      <c r="AB4222" s="416" t="e">
        <f t="shared" si="329"/>
        <v>#N/A</v>
      </c>
      <c r="AC4222" s="416" t="e">
        <f t="shared" si="330"/>
        <v>#N/A</v>
      </c>
    </row>
    <row r="4223" customHeight="1" spans="1:29">
      <c r="A4223" s="421"/>
      <c r="B4223" s="422"/>
      <c r="C4223" s="422"/>
      <c r="D4223" s="421"/>
      <c r="E4223" s="421"/>
      <c r="F4223" s="421"/>
      <c r="G4223" s="421"/>
      <c r="H4223" s="421"/>
      <c r="I4223" s="421"/>
      <c r="J4223" s="421"/>
      <c r="K4223" s="421"/>
      <c r="L4223" s="421"/>
      <c r="M4223" s="421"/>
      <c r="N4223" s="426"/>
      <c r="O4223" s="426"/>
      <c r="P4223" s="427"/>
      <c r="Q4223" s="427"/>
      <c r="R4223" s="426"/>
      <c r="S4223" s="426"/>
      <c r="T4223" s="426"/>
      <c r="U4223" s="426"/>
      <c r="V4223" s="426"/>
      <c r="W4223" s="426"/>
      <c r="X4223" s="427"/>
      <c r="Y4223" s="416" t="e">
        <f t="shared" si="326"/>
        <v>#N/A</v>
      </c>
      <c r="Z4223" s="416" t="e">
        <f t="shared" si="327"/>
        <v>#N/A</v>
      </c>
      <c r="AA4223" s="416" t="str">
        <f t="shared" si="328"/>
        <v/>
      </c>
      <c r="AB4223" s="416" t="e">
        <f t="shared" si="329"/>
        <v>#N/A</v>
      </c>
      <c r="AC4223" s="416" t="e">
        <f t="shared" si="330"/>
        <v>#N/A</v>
      </c>
    </row>
    <row r="4224" customHeight="1" spans="1:29">
      <c r="A4224" s="421"/>
      <c r="B4224" s="422"/>
      <c r="C4224" s="422"/>
      <c r="D4224" s="421"/>
      <c r="E4224" s="421"/>
      <c r="F4224" s="421"/>
      <c r="G4224" s="421"/>
      <c r="H4224" s="421"/>
      <c r="I4224" s="421"/>
      <c r="J4224" s="421"/>
      <c r="K4224" s="421"/>
      <c r="L4224" s="421"/>
      <c r="M4224" s="421"/>
      <c r="N4224" s="426"/>
      <c r="O4224" s="426"/>
      <c r="P4224" s="427"/>
      <c r="Q4224" s="427"/>
      <c r="R4224" s="426"/>
      <c r="S4224" s="426"/>
      <c r="T4224" s="426"/>
      <c r="U4224" s="426"/>
      <c r="V4224" s="426"/>
      <c r="W4224" s="426"/>
      <c r="X4224" s="427"/>
      <c r="Y4224" s="416" t="e">
        <f t="shared" si="326"/>
        <v>#N/A</v>
      </c>
      <c r="Z4224" s="416" t="e">
        <f t="shared" si="327"/>
        <v>#N/A</v>
      </c>
      <c r="AA4224" s="416" t="str">
        <f t="shared" si="328"/>
        <v/>
      </c>
      <c r="AB4224" s="416" t="e">
        <f t="shared" si="329"/>
        <v>#N/A</v>
      </c>
      <c r="AC4224" s="416" t="e">
        <f t="shared" si="330"/>
        <v>#N/A</v>
      </c>
    </row>
    <row r="4225" customHeight="1" spans="1:29">
      <c r="A4225" s="421"/>
      <c r="B4225" s="422"/>
      <c r="C4225" s="422"/>
      <c r="D4225" s="421"/>
      <c r="E4225" s="421"/>
      <c r="F4225" s="421"/>
      <c r="G4225" s="421"/>
      <c r="H4225" s="421"/>
      <c r="I4225" s="421"/>
      <c r="J4225" s="421"/>
      <c r="K4225" s="421"/>
      <c r="L4225" s="421"/>
      <c r="M4225" s="421"/>
      <c r="N4225" s="426"/>
      <c r="O4225" s="426"/>
      <c r="P4225" s="427"/>
      <c r="Q4225" s="427"/>
      <c r="R4225" s="426"/>
      <c r="S4225" s="426"/>
      <c r="T4225" s="426"/>
      <c r="U4225" s="426"/>
      <c r="V4225" s="426"/>
      <c r="W4225" s="426"/>
      <c r="X4225" s="427"/>
      <c r="Y4225" s="416" t="e">
        <f t="shared" si="326"/>
        <v>#N/A</v>
      </c>
      <c r="Z4225" s="416" t="e">
        <f t="shared" si="327"/>
        <v>#N/A</v>
      </c>
      <c r="AA4225" s="416" t="str">
        <f t="shared" si="328"/>
        <v/>
      </c>
      <c r="AB4225" s="416" t="e">
        <f t="shared" si="329"/>
        <v>#N/A</v>
      </c>
      <c r="AC4225" s="416" t="e">
        <f t="shared" si="330"/>
        <v>#N/A</v>
      </c>
    </row>
    <row r="4226" customHeight="1" spans="1:29">
      <c r="A4226" s="421"/>
      <c r="B4226" s="422"/>
      <c r="C4226" s="422"/>
      <c r="D4226" s="421"/>
      <c r="E4226" s="421"/>
      <c r="F4226" s="421"/>
      <c r="G4226" s="421"/>
      <c r="H4226" s="421"/>
      <c r="I4226" s="421"/>
      <c r="J4226" s="421"/>
      <c r="K4226" s="421"/>
      <c r="L4226" s="421"/>
      <c r="M4226" s="421"/>
      <c r="N4226" s="426"/>
      <c r="O4226" s="426"/>
      <c r="P4226" s="427"/>
      <c r="Q4226" s="427"/>
      <c r="R4226" s="426"/>
      <c r="S4226" s="426"/>
      <c r="T4226" s="426"/>
      <c r="U4226" s="426"/>
      <c r="V4226" s="426"/>
      <c r="W4226" s="426"/>
      <c r="X4226" s="427"/>
      <c r="Y4226" s="416" t="e">
        <f t="shared" si="326"/>
        <v>#N/A</v>
      </c>
      <c r="Z4226" s="416" t="e">
        <f t="shared" si="327"/>
        <v>#N/A</v>
      </c>
      <c r="AA4226" s="416" t="str">
        <f t="shared" si="328"/>
        <v/>
      </c>
      <c r="AB4226" s="416" t="e">
        <f t="shared" si="329"/>
        <v>#N/A</v>
      </c>
      <c r="AC4226" s="416" t="e">
        <f t="shared" si="330"/>
        <v>#N/A</v>
      </c>
    </row>
    <row r="4227" customHeight="1" spans="1:29">
      <c r="A4227" s="421"/>
      <c r="B4227" s="422"/>
      <c r="C4227" s="422"/>
      <c r="D4227" s="421"/>
      <c r="E4227" s="421"/>
      <c r="F4227" s="421"/>
      <c r="G4227" s="421"/>
      <c r="H4227" s="421"/>
      <c r="I4227" s="421"/>
      <c r="J4227" s="421"/>
      <c r="K4227" s="421"/>
      <c r="L4227" s="421"/>
      <c r="M4227" s="421"/>
      <c r="N4227" s="426"/>
      <c r="O4227" s="426"/>
      <c r="P4227" s="427"/>
      <c r="Q4227" s="427"/>
      <c r="R4227" s="426"/>
      <c r="S4227" s="426"/>
      <c r="T4227" s="426"/>
      <c r="U4227" s="426"/>
      <c r="V4227" s="426"/>
      <c r="W4227" s="426"/>
      <c r="X4227" s="427"/>
      <c r="Y4227" s="416" t="e">
        <f t="shared" si="326"/>
        <v>#N/A</v>
      </c>
      <c r="Z4227" s="416" t="e">
        <f t="shared" si="327"/>
        <v>#N/A</v>
      </c>
      <c r="AA4227" s="416" t="str">
        <f t="shared" si="328"/>
        <v/>
      </c>
      <c r="AB4227" s="416" t="e">
        <f t="shared" si="329"/>
        <v>#N/A</v>
      </c>
      <c r="AC4227" s="416" t="e">
        <f t="shared" si="330"/>
        <v>#N/A</v>
      </c>
    </row>
    <row r="4228" customHeight="1" spans="1:29">
      <c r="A4228" s="421"/>
      <c r="B4228" s="422"/>
      <c r="C4228" s="422"/>
      <c r="D4228" s="421"/>
      <c r="E4228" s="421"/>
      <c r="F4228" s="421"/>
      <c r="G4228" s="421"/>
      <c r="H4228" s="421"/>
      <c r="I4228" s="421"/>
      <c r="J4228" s="421"/>
      <c r="K4228" s="421"/>
      <c r="L4228" s="421"/>
      <c r="M4228" s="421"/>
      <c r="N4228" s="426"/>
      <c r="O4228" s="426"/>
      <c r="P4228" s="427"/>
      <c r="Q4228" s="427"/>
      <c r="R4228" s="426"/>
      <c r="S4228" s="426"/>
      <c r="T4228" s="426"/>
      <c r="U4228" s="426"/>
      <c r="V4228" s="426"/>
      <c r="W4228" s="426"/>
      <c r="X4228" s="427"/>
      <c r="Y4228" s="416" t="e">
        <f t="shared" si="326"/>
        <v>#N/A</v>
      </c>
      <c r="Z4228" s="416" t="e">
        <f t="shared" si="327"/>
        <v>#N/A</v>
      </c>
      <c r="AA4228" s="416" t="str">
        <f t="shared" si="328"/>
        <v/>
      </c>
      <c r="AB4228" s="416" t="e">
        <f t="shared" si="329"/>
        <v>#N/A</v>
      </c>
      <c r="AC4228" s="416" t="e">
        <f t="shared" si="330"/>
        <v>#N/A</v>
      </c>
    </row>
    <row r="4229" customHeight="1" spans="1:29">
      <c r="A4229" s="421"/>
      <c r="B4229" s="422"/>
      <c r="C4229" s="422"/>
      <c r="D4229" s="421"/>
      <c r="E4229" s="421"/>
      <c r="F4229" s="421"/>
      <c r="G4229" s="421"/>
      <c r="H4229" s="421"/>
      <c r="I4229" s="421"/>
      <c r="J4229" s="421"/>
      <c r="K4229" s="421"/>
      <c r="L4229" s="421"/>
      <c r="M4229" s="421"/>
      <c r="N4229" s="426"/>
      <c r="O4229" s="426"/>
      <c r="P4229" s="427"/>
      <c r="Q4229" s="427"/>
      <c r="R4229" s="426"/>
      <c r="S4229" s="426"/>
      <c r="T4229" s="426"/>
      <c r="U4229" s="426"/>
      <c r="V4229" s="426"/>
      <c r="W4229" s="426"/>
      <c r="X4229" s="427"/>
      <c r="Y4229" s="416" t="e">
        <f t="shared" si="326"/>
        <v>#N/A</v>
      </c>
      <c r="Z4229" s="416" t="e">
        <f t="shared" si="327"/>
        <v>#N/A</v>
      </c>
      <c r="AA4229" s="416" t="str">
        <f t="shared" si="328"/>
        <v/>
      </c>
      <c r="AB4229" s="416" t="e">
        <f t="shared" si="329"/>
        <v>#N/A</v>
      </c>
      <c r="AC4229" s="416" t="e">
        <f t="shared" si="330"/>
        <v>#N/A</v>
      </c>
    </row>
    <row r="4230" customHeight="1" spans="1:29">
      <c r="A4230" s="421"/>
      <c r="B4230" s="422"/>
      <c r="C4230" s="422"/>
      <c r="D4230" s="421"/>
      <c r="E4230" s="421"/>
      <c r="F4230" s="421"/>
      <c r="G4230" s="421"/>
      <c r="H4230" s="421"/>
      <c r="I4230" s="421"/>
      <c r="J4230" s="421"/>
      <c r="K4230" s="421"/>
      <c r="L4230" s="421"/>
      <c r="M4230" s="421"/>
      <c r="N4230" s="426"/>
      <c r="O4230" s="426"/>
      <c r="P4230" s="427"/>
      <c r="Q4230" s="427"/>
      <c r="R4230" s="426"/>
      <c r="S4230" s="426"/>
      <c r="T4230" s="426"/>
      <c r="U4230" s="426"/>
      <c r="V4230" s="426"/>
      <c r="W4230" s="426"/>
      <c r="X4230" s="427"/>
      <c r="Y4230" s="416" t="e">
        <f t="shared" si="326"/>
        <v>#N/A</v>
      </c>
      <c r="Z4230" s="416" t="e">
        <f t="shared" si="327"/>
        <v>#N/A</v>
      </c>
      <c r="AA4230" s="416" t="str">
        <f t="shared" si="328"/>
        <v/>
      </c>
      <c r="AB4230" s="416" t="e">
        <f t="shared" si="329"/>
        <v>#N/A</v>
      </c>
      <c r="AC4230" s="416" t="e">
        <f t="shared" si="330"/>
        <v>#N/A</v>
      </c>
    </row>
    <row r="4231" customHeight="1" spans="1:29">
      <c r="A4231" s="421"/>
      <c r="B4231" s="422"/>
      <c r="C4231" s="422"/>
      <c r="D4231" s="421"/>
      <c r="E4231" s="421"/>
      <c r="F4231" s="421"/>
      <c r="G4231" s="421"/>
      <c r="H4231" s="421"/>
      <c r="I4231" s="421"/>
      <c r="J4231" s="421"/>
      <c r="K4231" s="421"/>
      <c r="L4231" s="421"/>
      <c r="M4231" s="421"/>
      <c r="N4231" s="426"/>
      <c r="O4231" s="426"/>
      <c r="P4231" s="427"/>
      <c r="Q4231" s="427"/>
      <c r="R4231" s="426"/>
      <c r="S4231" s="426"/>
      <c r="T4231" s="426"/>
      <c r="U4231" s="426"/>
      <c r="V4231" s="426"/>
      <c r="W4231" s="426"/>
      <c r="X4231" s="427"/>
      <c r="Y4231" s="416" t="e">
        <f t="shared" ref="Y4231:Y4294" si="331">_xlfn.IFS(LEFT(M4231,3)="003","三保支出",LEFT(M4231,3)="004","刚性支出",LEFT(M4231,3)="000","促发展支出")</f>
        <v>#N/A</v>
      </c>
      <c r="Z4231" s="416" t="e">
        <f t="shared" ref="Z4231:Z4294" si="332">_xlfn.IFS(LEFT(E4231,1)="3","项目支出",LEFT(E4231,1)="1","人员类支出",LEFT(E4231,1)="2","运转类支出")</f>
        <v>#N/A</v>
      </c>
      <c r="AA4231" s="416" t="str">
        <f t="shared" ref="AA4231:AA4294" si="333">LEFT(H4231,7)</f>
        <v/>
      </c>
      <c r="AB4231" s="416" t="e">
        <f t="shared" ref="AB4231:AB4294" si="334">_xlfn.IFS(LEFT(M4231,6)="003001","保工资",LEFT(M4231,6)="003002","保运转",LEFT(M4231,6)="003003","保基本民生")</f>
        <v>#N/A</v>
      </c>
      <c r="AC4231" s="416" t="e">
        <f t="shared" ref="AC4231:AC4294" si="335">IF(Z4231="项目支出","否","是")</f>
        <v>#N/A</v>
      </c>
    </row>
    <row r="4232" customHeight="1" spans="1:29">
      <c r="A4232" s="421"/>
      <c r="B4232" s="422"/>
      <c r="C4232" s="422"/>
      <c r="D4232" s="421"/>
      <c r="E4232" s="421"/>
      <c r="F4232" s="421"/>
      <c r="G4232" s="421"/>
      <c r="H4232" s="421"/>
      <c r="I4232" s="421"/>
      <c r="J4232" s="421"/>
      <c r="K4232" s="421"/>
      <c r="L4232" s="421"/>
      <c r="M4232" s="421"/>
      <c r="N4232" s="426"/>
      <c r="O4232" s="426"/>
      <c r="P4232" s="427"/>
      <c r="Q4232" s="427"/>
      <c r="R4232" s="426"/>
      <c r="S4232" s="426"/>
      <c r="T4232" s="426"/>
      <c r="U4232" s="426"/>
      <c r="V4232" s="426"/>
      <c r="W4232" s="426"/>
      <c r="X4232" s="427"/>
      <c r="Y4232" s="416" t="e">
        <f t="shared" si="331"/>
        <v>#N/A</v>
      </c>
      <c r="Z4232" s="416" t="e">
        <f t="shared" si="332"/>
        <v>#N/A</v>
      </c>
      <c r="AA4232" s="416" t="str">
        <f t="shared" si="333"/>
        <v/>
      </c>
      <c r="AB4232" s="416" t="e">
        <f t="shared" si="334"/>
        <v>#N/A</v>
      </c>
      <c r="AC4232" s="416" t="e">
        <f t="shared" si="335"/>
        <v>#N/A</v>
      </c>
    </row>
    <row r="4233" customHeight="1" spans="1:29">
      <c r="A4233" s="421"/>
      <c r="B4233" s="422"/>
      <c r="C4233" s="422"/>
      <c r="D4233" s="421"/>
      <c r="E4233" s="421"/>
      <c r="F4233" s="421"/>
      <c r="G4233" s="421"/>
      <c r="H4233" s="421"/>
      <c r="I4233" s="421"/>
      <c r="J4233" s="421"/>
      <c r="K4233" s="421"/>
      <c r="L4233" s="421"/>
      <c r="M4233" s="421"/>
      <c r="N4233" s="426"/>
      <c r="O4233" s="426"/>
      <c r="P4233" s="427"/>
      <c r="Q4233" s="427"/>
      <c r="R4233" s="426"/>
      <c r="S4233" s="426"/>
      <c r="T4233" s="426"/>
      <c r="U4233" s="426"/>
      <c r="V4233" s="426"/>
      <c r="W4233" s="426"/>
      <c r="X4233" s="427"/>
      <c r="Y4233" s="416" t="e">
        <f t="shared" si="331"/>
        <v>#N/A</v>
      </c>
      <c r="Z4233" s="416" t="e">
        <f t="shared" si="332"/>
        <v>#N/A</v>
      </c>
      <c r="AA4233" s="416" t="str">
        <f t="shared" si="333"/>
        <v/>
      </c>
      <c r="AB4233" s="416" t="e">
        <f t="shared" si="334"/>
        <v>#N/A</v>
      </c>
      <c r="AC4233" s="416" t="e">
        <f t="shared" si="335"/>
        <v>#N/A</v>
      </c>
    </row>
    <row r="4234" customHeight="1" spans="1:29">
      <c r="A4234" s="421"/>
      <c r="B4234" s="422"/>
      <c r="C4234" s="422"/>
      <c r="D4234" s="421"/>
      <c r="E4234" s="421"/>
      <c r="F4234" s="421"/>
      <c r="G4234" s="421"/>
      <c r="H4234" s="421"/>
      <c r="I4234" s="421"/>
      <c r="J4234" s="421"/>
      <c r="K4234" s="421"/>
      <c r="L4234" s="421"/>
      <c r="M4234" s="421"/>
      <c r="N4234" s="426"/>
      <c r="O4234" s="426"/>
      <c r="P4234" s="427"/>
      <c r="Q4234" s="427"/>
      <c r="R4234" s="426"/>
      <c r="S4234" s="426"/>
      <c r="T4234" s="426"/>
      <c r="U4234" s="426"/>
      <c r="V4234" s="426"/>
      <c r="W4234" s="426"/>
      <c r="X4234" s="427"/>
      <c r="Y4234" s="416" t="e">
        <f t="shared" si="331"/>
        <v>#N/A</v>
      </c>
      <c r="Z4234" s="416" t="e">
        <f t="shared" si="332"/>
        <v>#N/A</v>
      </c>
      <c r="AA4234" s="416" t="str">
        <f t="shared" si="333"/>
        <v/>
      </c>
      <c r="AB4234" s="416" t="e">
        <f t="shared" si="334"/>
        <v>#N/A</v>
      </c>
      <c r="AC4234" s="416" t="e">
        <f t="shared" si="335"/>
        <v>#N/A</v>
      </c>
    </row>
    <row r="4235" customHeight="1" spans="1:29">
      <c r="A4235" s="421"/>
      <c r="B4235" s="422"/>
      <c r="C4235" s="422"/>
      <c r="D4235" s="421"/>
      <c r="E4235" s="421"/>
      <c r="F4235" s="421"/>
      <c r="G4235" s="421"/>
      <c r="H4235" s="421"/>
      <c r="I4235" s="421"/>
      <c r="J4235" s="421"/>
      <c r="K4235" s="421"/>
      <c r="L4235" s="421"/>
      <c r="M4235" s="421"/>
      <c r="N4235" s="426"/>
      <c r="O4235" s="426"/>
      <c r="P4235" s="427"/>
      <c r="Q4235" s="427"/>
      <c r="R4235" s="426"/>
      <c r="S4235" s="426"/>
      <c r="T4235" s="426"/>
      <c r="U4235" s="426"/>
      <c r="V4235" s="426"/>
      <c r="W4235" s="426"/>
      <c r="X4235" s="427"/>
      <c r="Y4235" s="416" t="e">
        <f t="shared" si="331"/>
        <v>#N/A</v>
      </c>
      <c r="Z4235" s="416" t="e">
        <f t="shared" si="332"/>
        <v>#N/A</v>
      </c>
      <c r="AA4235" s="416" t="str">
        <f t="shared" si="333"/>
        <v/>
      </c>
      <c r="AB4235" s="416" t="e">
        <f t="shared" si="334"/>
        <v>#N/A</v>
      </c>
      <c r="AC4235" s="416" t="e">
        <f t="shared" si="335"/>
        <v>#N/A</v>
      </c>
    </row>
    <row r="4236" customHeight="1" spans="1:29">
      <c r="A4236" s="421"/>
      <c r="B4236" s="422"/>
      <c r="C4236" s="422"/>
      <c r="D4236" s="421"/>
      <c r="E4236" s="421"/>
      <c r="F4236" s="421"/>
      <c r="G4236" s="421"/>
      <c r="H4236" s="421"/>
      <c r="I4236" s="421"/>
      <c r="J4236" s="421"/>
      <c r="K4236" s="421"/>
      <c r="L4236" s="421"/>
      <c r="M4236" s="421"/>
      <c r="N4236" s="426"/>
      <c r="O4236" s="426"/>
      <c r="P4236" s="427"/>
      <c r="Q4236" s="427"/>
      <c r="R4236" s="426"/>
      <c r="S4236" s="426"/>
      <c r="T4236" s="426"/>
      <c r="U4236" s="426"/>
      <c r="V4236" s="426"/>
      <c r="W4236" s="426"/>
      <c r="X4236" s="427"/>
      <c r="Y4236" s="416" t="e">
        <f t="shared" si="331"/>
        <v>#N/A</v>
      </c>
      <c r="Z4236" s="416" t="e">
        <f t="shared" si="332"/>
        <v>#N/A</v>
      </c>
      <c r="AA4236" s="416" t="str">
        <f t="shared" si="333"/>
        <v/>
      </c>
      <c r="AB4236" s="416" t="e">
        <f t="shared" si="334"/>
        <v>#N/A</v>
      </c>
      <c r="AC4236" s="416" t="e">
        <f t="shared" si="335"/>
        <v>#N/A</v>
      </c>
    </row>
    <row r="4237" customHeight="1" spans="1:29">
      <c r="A4237" s="421"/>
      <c r="B4237" s="422"/>
      <c r="C4237" s="422"/>
      <c r="D4237" s="421"/>
      <c r="E4237" s="421"/>
      <c r="F4237" s="421"/>
      <c r="G4237" s="421"/>
      <c r="H4237" s="421"/>
      <c r="I4237" s="421"/>
      <c r="J4237" s="421"/>
      <c r="K4237" s="421"/>
      <c r="L4237" s="421"/>
      <c r="M4237" s="421"/>
      <c r="N4237" s="426"/>
      <c r="O4237" s="426"/>
      <c r="P4237" s="427"/>
      <c r="Q4237" s="427"/>
      <c r="R4237" s="426"/>
      <c r="S4237" s="426"/>
      <c r="T4237" s="426"/>
      <c r="U4237" s="426"/>
      <c r="V4237" s="426"/>
      <c r="W4237" s="426"/>
      <c r="X4237" s="427"/>
      <c r="Y4237" s="416" t="e">
        <f t="shared" si="331"/>
        <v>#N/A</v>
      </c>
      <c r="Z4237" s="416" t="e">
        <f t="shared" si="332"/>
        <v>#N/A</v>
      </c>
      <c r="AA4237" s="416" t="str">
        <f t="shared" si="333"/>
        <v/>
      </c>
      <c r="AB4237" s="416" t="e">
        <f t="shared" si="334"/>
        <v>#N/A</v>
      </c>
      <c r="AC4237" s="416" t="e">
        <f t="shared" si="335"/>
        <v>#N/A</v>
      </c>
    </row>
    <row r="4238" customHeight="1" spans="1:29">
      <c r="A4238" s="421"/>
      <c r="B4238" s="422"/>
      <c r="C4238" s="422"/>
      <c r="D4238" s="421"/>
      <c r="E4238" s="421"/>
      <c r="F4238" s="421"/>
      <c r="G4238" s="421"/>
      <c r="H4238" s="421"/>
      <c r="I4238" s="421"/>
      <c r="J4238" s="421"/>
      <c r="K4238" s="421"/>
      <c r="L4238" s="421"/>
      <c r="M4238" s="421"/>
      <c r="N4238" s="426"/>
      <c r="O4238" s="426"/>
      <c r="P4238" s="427"/>
      <c r="Q4238" s="427"/>
      <c r="R4238" s="426"/>
      <c r="S4238" s="426"/>
      <c r="T4238" s="426"/>
      <c r="U4238" s="426"/>
      <c r="V4238" s="426"/>
      <c r="W4238" s="426"/>
      <c r="X4238" s="427"/>
      <c r="Y4238" s="416" t="e">
        <f t="shared" si="331"/>
        <v>#N/A</v>
      </c>
      <c r="Z4238" s="416" t="e">
        <f t="shared" si="332"/>
        <v>#N/A</v>
      </c>
      <c r="AA4238" s="416" t="str">
        <f t="shared" si="333"/>
        <v/>
      </c>
      <c r="AB4238" s="416" t="e">
        <f t="shared" si="334"/>
        <v>#N/A</v>
      </c>
      <c r="AC4238" s="416" t="e">
        <f t="shared" si="335"/>
        <v>#N/A</v>
      </c>
    </row>
    <row r="4239" customHeight="1" spans="1:29">
      <c r="A4239" s="421"/>
      <c r="B4239" s="422"/>
      <c r="C4239" s="422"/>
      <c r="D4239" s="421"/>
      <c r="E4239" s="421"/>
      <c r="F4239" s="421"/>
      <c r="G4239" s="421"/>
      <c r="H4239" s="421"/>
      <c r="I4239" s="421"/>
      <c r="J4239" s="421"/>
      <c r="K4239" s="421"/>
      <c r="L4239" s="421"/>
      <c r="M4239" s="421"/>
      <c r="N4239" s="426"/>
      <c r="O4239" s="426"/>
      <c r="P4239" s="427"/>
      <c r="Q4239" s="427"/>
      <c r="R4239" s="426"/>
      <c r="S4239" s="426"/>
      <c r="T4239" s="426"/>
      <c r="U4239" s="426"/>
      <c r="V4239" s="426"/>
      <c r="W4239" s="426"/>
      <c r="X4239" s="427"/>
      <c r="Y4239" s="416" t="e">
        <f t="shared" si="331"/>
        <v>#N/A</v>
      </c>
      <c r="Z4239" s="416" t="e">
        <f t="shared" si="332"/>
        <v>#N/A</v>
      </c>
      <c r="AA4239" s="416" t="str">
        <f t="shared" si="333"/>
        <v/>
      </c>
      <c r="AB4239" s="416" t="e">
        <f t="shared" si="334"/>
        <v>#N/A</v>
      </c>
      <c r="AC4239" s="416" t="e">
        <f t="shared" si="335"/>
        <v>#N/A</v>
      </c>
    </row>
    <row r="4240" customHeight="1" spans="1:29">
      <c r="A4240" s="421"/>
      <c r="B4240" s="422"/>
      <c r="C4240" s="422"/>
      <c r="D4240" s="421"/>
      <c r="E4240" s="421"/>
      <c r="F4240" s="421"/>
      <c r="G4240" s="421"/>
      <c r="H4240" s="421"/>
      <c r="I4240" s="421"/>
      <c r="J4240" s="421"/>
      <c r="K4240" s="421"/>
      <c r="L4240" s="421"/>
      <c r="M4240" s="421"/>
      <c r="N4240" s="426"/>
      <c r="O4240" s="426"/>
      <c r="P4240" s="427"/>
      <c r="Q4240" s="427"/>
      <c r="R4240" s="426"/>
      <c r="S4240" s="426"/>
      <c r="T4240" s="426"/>
      <c r="U4240" s="426"/>
      <c r="V4240" s="426"/>
      <c r="W4240" s="426"/>
      <c r="X4240" s="427"/>
      <c r="Y4240" s="416" t="e">
        <f t="shared" si="331"/>
        <v>#N/A</v>
      </c>
      <c r="Z4240" s="416" t="e">
        <f t="shared" si="332"/>
        <v>#N/A</v>
      </c>
      <c r="AA4240" s="416" t="str">
        <f t="shared" si="333"/>
        <v/>
      </c>
      <c r="AB4240" s="416" t="e">
        <f t="shared" si="334"/>
        <v>#N/A</v>
      </c>
      <c r="AC4240" s="416" t="e">
        <f t="shared" si="335"/>
        <v>#N/A</v>
      </c>
    </row>
    <row r="4241" customHeight="1" spans="1:29">
      <c r="A4241" s="421"/>
      <c r="B4241" s="422"/>
      <c r="C4241" s="422"/>
      <c r="D4241" s="421"/>
      <c r="E4241" s="421"/>
      <c r="F4241" s="421"/>
      <c r="G4241" s="421"/>
      <c r="H4241" s="421"/>
      <c r="I4241" s="421"/>
      <c r="J4241" s="421"/>
      <c r="K4241" s="421"/>
      <c r="L4241" s="421"/>
      <c r="M4241" s="421"/>
      <c r="N4241" s="426"/>
      <c r="O4241" s="426"/>
      <c r="P4241" s="427"/>
      <c r="Q4241" s="427"/>
      <c r="R4241" s="426"/>
      <c r="S4241" s="426"/>
      <c r="T4241" s="426"/>
      <c r="U4241" s="426"/>
      <c r="V4241" s="426"/>
      <c r="W4241" s="426"/>
      <c r="X4241" s="427"/>
      <c r="Y4241" s="416" t="e">
        <f t="shared" si="331"/>
        <v>#N/A</v>
      </c>
      <c r="Z4241" s="416" t="e">
        <f t="shared" si="332"/>
        <v>#N/A</v>
      </c>
      <c r="AA4241" s="416" t="str">
        <f t="shared" si="333"/>
        <v/>
      </c>
      <c r="AB4241" s="416" t="e">
        <f t="shared" si="334"/>
        <v>#N/A</v>
      </c>
      <c r="AC4241" s="416" t="e">
        <f t="shared" si="335"/>
        <v>#N/A</v>
      </c>
    </row>
    <row r="4242" customHeight="1" spans="1:29">
      <c r="A4242" s="421"/>
      <c r="B4242" s="422"/>
      <c r="C4242" s="422"/>
      <c r="D4242" s="421"/>
      <c r="E4242" s="421"/>
      <c r="F4242" s="421"/>
      <c r="G4242" s="421"/>
      <c r="H4242" s="421"/>
      <c r="I4242" s="421"/>
      <c r="J4242" s="421"/>
      <c r="K4242" s="421"/>
      <c r="L4242" s="421"/>
      <c r="M4242" s="421"/>
      <c r="N4242" s="426"/>
      <c r="O4242" s="426"/>
      <c r="P4242" s="427"/>
      <c r="Q4242" s="427"/>
      <c r="R4242" s="426"/>
      <c r="S4242" s="426"/>
      <c r="T4242" s="426"/>
      <c r="U4242" s="426"/>
      <c r="V4242" s="426"/>
      <c r="W4242" s="426"/>
      <c r="X4242" s="427"/>
      <c r="Y4242" s="416" t="e">
        <f t="shared" si="331"/>
        <v>#N/A</v>
      </c>
      <c r="Z4242" s="416" t="e">
        <f t="shared" si="332"/>
        <v>#N/A</v>
      </c>
      <c r="AA4242" s="416" t="str">
        <f t="shared" si="333"/>
        <v/>
      </c>
      <c r="AB4242" s="416" t="e">
        <f t="shared" si="334"/>
        <v>#N/A</v>
      </c>
      <c r="AC4242" s="416" t="e">
        <f t="shared" si="335"/>
        <v>#N/A</v>
      </c>
    </row>
    <row r="4243" customHeight="1" spans="1:29">
      <c r="A4243" s="421"/>
      <c r="B4243" s="422"/>
      <c r="C4243" s="422"/>
      <c r="D4243" s="421"/>
      <c r="E4243" s="421"/>
      <c r="F4243" s="421"/>
      <c r="G4243" s="421"/>
      <c r="H4243" s="421"/>
      <c r="I4243" s="421"/>
      <c r="J4243" s="421"/>
      <c r="K4243" s="421"/>
      <c r="L4243" s="421"/>
      <c r="M4243" s="421"/>
      <c r="N4243" s="426"/>
      <c r="O4243" s="426"/>
      <c r="P4243" s="427"/>
      <c r="Q4243" s="427"/>
      <c r="R4243" s="426"/>
      <c r="S4243" s="426"/>
      <c r="T4243" s="426"/>
      <c r="U4243" s="426"/>
      <c r="V4243" s="426"/>
      <c r="W4243" s="426"/>
      <c r="X4243" s="427"/>
      <c r="Y4243" s="416" t="e">
        <f t="shared" si="331"/>
        <v>#N/A</v>
      </c>
      <c r="Z4243" s="416" t="e">
        <f t="shared" si="332"/>
        <v>#N/A</v>
      </c>
      <c r="AA4243" s="416" t="str">
        <f t="shared" si="333"/>
        <v/>
      </c>
      <c r="AB4243" s="416" t="e">
        <f t="shared" si="334"/>
        <v>#N/A</v>
      </c>
      <c r="AC4243" s="416" t="e">
        <f t="shared" si="335"/>
        <v>#N/A</v>
      </c>
    </row>
    <row r="4244" customHeight="1" spans="1:29">
      <c r="A4244" s="421"/>
      <c r="B4244" s="422"/>
      <c r="C4244" s="422"/>
      <c r="D4244" s="421"/>
      <c r="E4244" s="421"/>
      <c r="F4244" s="421"/>
      <c r="G4244" s="421"/>
      <c r="H4244" s="421"/>
      <c r="I4244" s="421"/>
      <c r="J4244" s="421"/>
      <c r="K4244" s="421"/>
      <c r="L4244" s="421"/>
      <c r="M4244" s="421"/>
      <c r="N4244" s="426"/>
      <c r="O4244" s="426"/>
      <c r="P4244" s="427"/>
      <c r="Q4244" s="427"/>
      <c r="R4244" s="426"/>
      <c r="S4244" s="426"/>
      <c r="T4244" s="426"/>
      <c r="U4244" s="426"/>
      <c r="V4244" s="426"/>
      <c r="W4244" s="426"/>
      <c r="X4244" s="427"/>
      <c r="Y4244" s="416" t="e">
        <f t="shared" si="331"/>
        <v>#N/A</v>
      </c>
      <c r="Z4244" s="416" t="e">
        <f t="shared" si="332"/>
        <v>#N/A</v>
      </c>
      <c r="AA4244" s="416" t="str">
        <f t="shared" si="333"/>
        <v/>
      </c>
      <c r="AB4244" s="416" t="e">
        <f t="shared" si="334"/>
        <v>#N/A</v>
      </c>
      <c r="AC4244" s="416" t="e">
        <f t="shared" si="335"/>
        <v>#N/A</v>
      </c>
    </row>
    <row r="4245" customHeight="1" spans="1:29">
      <c r="A4245" s="421"/>
      <c r="B4245" s="422"/>
      <c r="C4245" s="422"/>
      <c r="D4245" s="421"/>
      <c r="E4245" s="421"/>
      <c r="F4245" s="421"/>
      <c r="G4245" s="421"/>
      <c r="H4245" s="421"/>
      <c r="I4245" s="421"/>
      <c r="J4245" s="421"/>
      <c r="K4245" s="421"/>
      <c r="L4245" s="421"/>
      <c r="M4245" s="421"/>
      <c r="N4245" s="426"/>
      <c r="O4245" s="426"/>
      <c r="P4245" s="427"/>
      <c r="Q4245" s="427"/>
      <c r="R4245" s="426"/>
      <c r="S4245" s="426"/>
      <c r="T4245" s="426"/>
      <c r="U4245" s="426"/>
      <c r="V4245" s="426"/>
      <c r="W4245" s="426"/>
      <c r="X4245" s="427"/>
      <c r="Y4245" s="416" t="e">
        <f t="shared" si="331"/>
        <v>#N/A</v>
      </c>
      <c r="Z4245" s="416" t="e">
        <f t="shared" si="332"/>
        <v>#N/A</v>
      </c>
      <c r="AA4245" s="416" t="str">
        <f t="shared" si="333"/>
        <v/>
      </c>
      <c r="AB4245" s="416" t="e">
        <f t="shared" si="334"/>
        <v>#N/A</v>
      </c>
      <c r="AC4245" s="416" t="e">
        <f t="shared" si="335"/>
        <v>#N/A</v>
      </c>
    </row>
    <row r="4246" customHeight="1" spans="1:29">
      <c r="A4246" s="421"/>
      <c r="B4246" s="422"/>
      <c r="C4246" s="422"/>
      <c r="D4246" s="421"/>
      <c r="E4246" s="421"/>
      <c r="F4246" s="421"/>
      <c r="G4246" s="421"/>
      <c r="H4246" s="421"/>
      <c r="I4246" s="421"/>
      <c r="J4246" s="421"/>
      <c r="K4246" s="421"/>
      <c r="L4246" s="421"/>
      <c r="M4246" s="421"/>
      <c r="N4246" s="426"/>
      <c r="O4246" s="426"/>
      <c r="P4246" s="427"/>
      <c r="Q4246" s="427"/>
      <c r="R4246" s="426"/>
      <c r="S4246" s="426"/>
      <c r="T4246" s="426"/>
      <c r="U4246" s="426"/>
      <c r="V4246" s="426"/>
      <c r="W4246" s="426"/>
      <c r="X4246" s="427"/>
      <c r="Y4246" s="416" t="e">
        <f t="shared" si="331"/>
        <v>#N/A</v>
      </c>
      <c r="Z4246" s="416" t="e">
        <f t="shared" si="332"/>
        <v>#N/A</v>
      </c>
      <c r="AA4246" s="416" t="str">
        <f t="shared" si="333"/>
        <v/>
      </c>
      <c r="AB4246" s="416" t="e">
        <f t="shared" si="334"/>
        <v>#N/A</v>
      </c>
      <c r="AC4246" s="416" t="e">
        <f t="shared" si="335"/>
        <v>#N/A</v>
      </c>
    </row>
    <row r="4247" customHeight="1" spans="1:29">
      <c r="A4247" s="421"/>
      <c r="B4247" s="422"/>
      <c r="C4247" s="422"/>
      <c r="D4247" s="421"/>
      <c r="E4247" s="421"/>
      <c r="F4247" s="421"/>
      <c r="G4247" s="421"/>
      <c r="H4247" s="421"/>
      <c r="I4247" s="421"/>
      <c r="J4247" s="421"/>
      <c r="K4247" s="421"/>
      <c r="L4247" s="421"/>
      <c r="M4247" s="421"/>
      <c r="N4247" s="426"/>
      <c r="O4247" s="426"/>
      <c r="P4247" s="427"/>
      <c r="Q4247" s="427"/>
      <c r="R4247" s="426"/>
      <c r="S4247" s="426"/>
      <c r="T4247" s="426"/>
      <c r="U4247" s="426"/>
      <c r="V4247" s="426"/>
      <c r="W4247" s="426"/>
      <c r="X4247" s="427"/>
      <c r="Y4247" s="416" t="e">
        <f t="shared" si="331"/>
        <v>#N/A</v>
      </c>
      <c r="Z4247" s="416" t="e">
        <f t="shared" si="332"/>
        <v>#N/A</v>
      </c>
      <c r="AA4247" s="416" t="str">
        <f t="shared" si="333"/>
        <v/>
      </c>
      <c r="AB4247" s="416" t="e">
        <f t="shared" si="334"/>
        <v>#N/A</v>
      </c>
      <c r="AC4247" s="416" t="e">
        <f t="shared" si="335"/>
        <v>#N/A</v>
      </c>
    </row>
    <row r="4248" customHeight="1" spans="1:29">
      <c r="A4248" s="421"/>
      <c r="B4248" s="422"/>
      <c r="C4248" s="422"/>
      <c r="D4248" s="421"/>
      <c r="E4248" s="421"/>
      <c r="F4248" s="421"/>
      <c r="G4248" s="421"/>
      <c r="H4248" s="421"/>
      <c r="I4248" s="421"/>
      <c r="J4248" s="421"/>
      <c r="K4248" s="421"/>
      <c r="L4248" s="421"/>
      <c r="M4248" s="421"/>
      <c r="N4248" s="426"/>
      <c r="O4248" s="426"/>
      <c r="P4248" s="427"/>
      <c r="Q4248" s="427"/>
      <c r="R4248" s="426"/>
      <c r="S4248" s="426"/>
      <c r="T4248" s="426"/>
      <c r="U4248" s="426"/>
      <c r="V4248" s="426"/>
      <c r="W4248" s="426"/>
      <c r="X4248" s="427"/>
      <c r="Y4248" s="416" t="e">
        <f t="shared" si="331"/>
        <v>#N/A</v>
      </c>
      <c r="Z4248" s="416" t="e">
        <f t="shared" si="332"/>
        <v>#N/A</v>
      </c>
      <c r="AA4248" s="416" t="str">
        <f t="shared" si="333"/>
        <v/>
      </c>
      <c r="AB4248" s="416" t="e">
        <f t="shared" si="334"/>
        <v>#N/A</v>
      </c>
      <c r="AC4248" s="416" t="e">
        <f t="shared" si="335"/>
        <v>#N/A</v>
      </c>
    </row>
    <row r="4249" customHeight="1" spans="1:29">
      <c r="A4249" s="421"/>
      <c r="B4249" s="422"/>
      <c r="C4249" s="422"/>
      <c r="D4249" s="421"/>
      <c r="E4249" s="421"/>
      <c r="F4249" s="421"/>
      <c r="G4249" s="421"/>
      <c r="H4249" s="421"/>
      <c r="I4249" s="421"/>
      <c r="J4249" s="421"/>
      <c r="K4249" s="421"/>
      <c r="L4249" s="421"/>
      <c r="M4249" s="421"/>
      <c r="N4249" s="426"/>
      <c r="O4249" s="426"/>
      <c r="P4249" s="427"/>
      <c r="Q4249" s="427"/>
      <c r="R4249" s="426"/>
      <c r="S4249" s="426"/>
      <c r="T4249" s="426"/>
      <c r="U4249" s="426"/>
      <c r="V4249" s="426"/>
      <c r="W4249" s="426"/>
      <c r="X4249" s="427"/>
      <c r="Y4249" s="416" t="e">
        <f t="shared" si="331"/>
        <v>#N/A</v>
      </c>
      <c r="Z4249" s="416" t="e">
        <f t="shared" si="332"/>
        <v>#N/A</v>
      </c>
      <c r="AA4249" s="416" t="str">
        <f t="shared" si="333"/>
        <v/>
      </c>
      <c r="AB4249" s="416" t="e">
        <f t="shared" si="334"/>
        <v>#N/A</v>
      </c>
      <c r="AC4249" s="416" t="e">
        <f t="shared" si="335"/>
        <v>#N/A</v>
      </c>
    </row>
    <row r="4250" customHeight="1" spans="1:29">
      <c r="A4250" s="421"/>
      <c r="B4250" s="422"/>
      <c r="C4250" s="422"/>
      <c r="D4250" s="421"/>
      <c r="E4250" s="421"/>
      <c r="F4250" s="421"/>
      <c r="G4250" s="421"/>
      <c r="H4250" s="421"/>
      <c r="I4250" s="421"/>
      <c r="J4250" s="421"/>
      <c r="K4250" s="421"/>
      <c r="L4250" s="421"/>
      <c r="M4250" s="421"/>
      <c r="N4250" s="426"/>
      <c r="O4250" s="426"/>
      <c r="P4250" s="427"/>
      <c r="Q4250" s="427"/>
      <c r="R4250" s="426"/>
      <c r="S4250" s="426"/>
      <c r="T4250" s="426"/>
      <c r="U4250" s="426"/>
      <c r="V4250" s="426"/>
      <c r="W4250" s="426"/>
      <c r="X4250" s="427"/>
      <c r="Y4250" s="416" t="e">
        <f t="shared" si="331"/>
        <v>#N/A</v>
      </c>
      <c r="Z4250" s="416" t="e">
        <f t="shared" si="332"/>
        <v>#N/A</v>
      </c>
      <c r="AA4250" s="416" t="str">
        <f t="shared" si="333"/>
        <v/>
      </c>
      <c r="AB4250" s="416" t="e">
        <f t="shared" si="334"/>
        <v>#N/A</v>
      </c>
      <c r="AC4250" s="416" t="e">
        <f t="shared" si="335"/>
        <v>#N/A</v>
      </c>
    </row>
    <row r="4251" customHeight="1" spans="1:29">
      <c r="A4251" s="421"/>
      <c r="B4251" s="422"/>
      <c r="C4251" s="422"/>
      <c r="D4251" s="421"/>
      <c r="E4251" s="421"/>
      <c r="F4251" s="421"/>
      <c r="G4251" s="421"/>
      <c r="H4251" s="421"/>
      <c r="I4251" s="421"/>
      <c r="J4251" s="421"/>
      <c r="K4251" s="421"/>
      <c r="L4251" s="421"/>
      <c r="M4251" s="421"/>
      <c r="N4251" s="426"/>
      <c r="O4251" s="426"/>
      <c r="P4251" s="427"/>
      <c r="Q4251" s="427"/>
      <c r="R4251" s="426"/>
      <c r="S4251" s="426"/>
      <c r="T4251" s="426"/>
      <c r="U4251" s="426"/>
      <c r="V4251" s="426"/>
      <c r="W4251" s="426"/>
      <c r="X4251" s="427"/>
      <c r="Y4251" s="416" t="e">
        <f t="shared" si="331"/>
        <v>#N/A</v>
      </c>
      <c r="Z4251" s="416" t="e">
        <f t="shared" si="332"/>
        <v>#N/A</v>
      </c>
      <c r="AA4251" s="416" t="str">
        <f t="shared" si="333"/>
        <v/>
      </c>
      <c r="AB4251" s="416" t="e">
        <f t="shared" si="334"/>
        <v>#N/A</v>
      </c>
      <c r="AC4251" s="416" t="e">
        <f t="shared" si="335"/>
        <v>#N/A</v>
      </c>
    </row>
    <row r="4252" customHeight="1" spans="1:29">
      <c r="A4252" s="421"/>
      <c r="B4252" s="422"/>
      <c r="C4252" s="422"/>
      <c r="D4252" s="421"/>
      <c r="E4252" s="421"/>
      <c r="F4252" s="421"/>
      <c r="G4252" s="421"/>
      <c r="H4252" s="421"/>
      <c r="I4252" s="421"/>
      <c r="J4252" s="421"/>
      <c r="K4252" s="421"/>
      <c r="L4252" s="421"/>
      <c r="M4252" s="421"/>
      <c r="N4252" s="426"/>
      <c r="O4252" s="426"/>
      <c r="P4252" s="427"/>
      <c r="Q4252" s="427"/>
      <c r="R4252" s="426"/>
      <c r="S4252" s="426"/>
      <c r="T4252" s="426"/>
      <c r="U4252" s="426"/>
      <c r="V4252" s="426"/>
      <c r="W4252" s="426"/>
      <c r="X4252" s="427"/>
      <c r="Y4252" s="416" t="e">
        <f t="shared" si="331"/>
        <v>#N/A</v>
      </c>
      <c r="Z4252" s="416" t="e">
        <f t="shared" si="332"/>
        <v>#N/A</v>
      </c>
      <c r="AA4252" s="416" t="str">
        <f t="shared" si="333"/>
        <v/>
      </c>
      <c r="AB4252" s="416" t="e">
        <f t="shared" si="334"/>
        <v>#N/A</v>
      </c>
      <c r="AC4252" s="416" t="e">
        <f t="shared" si="335"/>
        <v>#N/A</v>
      </c>
    </row>
    <row r="4253" customHeight="1" spans="1:29">
      <c r="A4253" s="421"/>
      <c r="B4253" s="422"/>
      <c r="C4253" s="422"/>
      <c r="D4253" s="421"/>
      <c r="E4253" s="421"/>
      <c r="F4253" s="421"/>
      <c r="G4253" s="421"/>
      <c r="H4253" s="421"/>
      <c r="I4253" s="421"/>
      <c r="J4253" s="421"/>
      <c r="K4253" s="421"/>
      <c r="L4253" s="421"/>
      <c r="M4253" s="421"/>
      <c r="N4253" s="426"/>
      <c r="O4253" s="426"/>
      <c r="P4253" s="427"/>
      <c r="Q4253" s="427"/>
      <c r="R4253" s="426"/>
      <c r="S4253" s="426"/>
      <c r="T4253" s="426"/>
      <c r="U4253" s="426"/>
      <c r="V4253" s="426"/>
      <c r="W4253" s="426"/>
      <c r="X4253" s="427"/>
      <c r="Y4253" s="416" t="e">
        <f t="shared" si="331"/>
        <v>#N/A</v>
      </c>
      <c r="Z4253" s="416" t="e">
        <f t="shared" si="332"/>
        <v>#N/A</v>
      </c>
      <c r="AA4253" s="416" t="str">
        <f t="shared" si="333"/>
        <v/>
      </c>
      <c r="AB4253" s="416" t="e">
        <f t="shared" si="334"/>
        <v>#N/A</v>
      </c>
      <c r="AC4253" s="416" t="e">
        <f t="shared" si="335"/>
        <v>#N/A</v>
      </c>
    </row>
    <row r="4254" customHeight="1" spans="1:29">
      <c r="A4254" s="421"/>
      <c r="B4254" s="422"/>
      <c r="C4254" s="422"/>
      <c r="D4254" s="421"/>
      <c r="E4254" s="421"/>
      <c r="F4254" s="421"/>
      <c r="G4254" s="421"/>
      <c r="H4254" s="421"/>
      <c r="I4254" s="421"/>
      <c r="J4254" s="421"/>
      <c r="K4254" s="421"/>
      <c r="L4254" s="421"/>
      <c r="M4254" s="421"/>
      <c r="N4254" s="426"/>
      <c r="O4254" s="426"/>
      <c r="P4254" s="427"/>
      <c r="Q4254" s="427"/>
      <c r="R4254" s="426"/>
      <c r="S4254" s="426"/>
      <c r="T4254" s="426"/>
      <c r="U4254" s="426"/>
      <c r="V4254" s="426"/>
      <c r="W4254" s="426"/>
      <c r="X4254" s="427"/>
      <c r="Y4254" s="416" t="e">
        <f t="shared" si="331"/>
        <v>#N/A</v>
      </c>
      <c r="Z4254" s="416" t="e">
        <f t="shared" si="332"/>
        <v>#N/A</v>
      </c>
      <c r="AA4254" s="416" t="str">
        <f t="shared" si="333"/>
        <v/>
      </c>
      <c r="AB4254" s="416" t="e">
        <f t="shared" si="334"/>
        <v>#N/A</v>
      </c>
      <c r="AC4254" s="416" t="e">
        <f t="shared" si="335"/>
        <v>#N/A</v>
      </c>
    </row>
    <row r="4255" customHeight="1" spans="1:29">
      <c r="A4255" s="421"/>
      <c r="B4255" s="422"/>
      <c r="C4255" s="422"/>
      <c r="D4255" s="421"/>
      <c r="E4255" s="421"/>
      <c r="F4255" s="421"/>
      <c r="G4255" s="421"/>
      <c r="H4255" s="421"/>
      <c r="I4255" s="421"/>
      <c r="J4255" s="421"/>
      <c r="K4255" s="421"/>
      <c r="L4255" s="421"/>
      <c r="M4255" s="421"/>
      <c r="N4255" s="426"/>
      <c r="O4255" s="426"/>
      <c r="P4255" s="427"/>
      <c r="Q4255" s="427"/>
      <c r="R4255" s="426"/>
      <c r="S4255" s="426"/>
      <c r="T4255" s="426"/>
      <c r="U4255" s="426"/>
      <c r="V4255" s="426"/>
      <c r="W4255" s="426"/>
      <c r="X4255" s="427"/>
      <c r="Y4255" s="416" t="e">
        <f t="shared" si="331"/>
        <v>#N/A</v>
      </c>
      <c r="Z4255" s="416" t="e">
        <f t="shared" si="332"/>
        <v>#N/A</v>
      </c>
      <c r="AA4255" s="416" t="str">
        <f t="shared" si="333"/>
        <v/>
      </c>
      <c r="AB4255" s="416" t="e">
        <f t="shared" si="334"/>
        <v>#N/A</v>
      </c>
      <c r="AC4255" s="416" t="e">
        <f t="shared" si="335"/>
        <v>#N/A</v>
      </c>
    </row>
    <row r="4256" customHeight="1" spans="1:29">
      <c r="A4256" s="421"/>
      <c r="B4256" s="422"/>
      <c r="C4256" s="422"/>
      <c r="D4256" s="421"/>
      <c r="E4256" s="421"/>
      <c r="F4256" s="421"/>
      <c r="G4256" s="421"/>
      <c r="H4256" s="421"/>
      <c r="I4256" s="421"/>
      <c r="J4256" s="421"/>
      <c r="K4256" s="421"/>
      <c r="L4256" s="421"/>
      <c r="M4256" s="421"/>
      <c r="N4256" s="426"/>
      <c r="O4256" s="426"/>
      <c r="P4256" s="427"/>
      <c r="Q4256" s="427"/>
      <c r="R4256" s="426"/>
      <c r="S4256" s="426"/>
      <c r="T4256" s="426"/>
      <c r="U4256" s="426"/>
      <c r="V4256" s="426"/>
      <c r="W4256" s="426"/>
      <c r="X4256" s="427"/>
      <c r="Y4256" s="416" t="e">
        <f t="shared" si="331"/>
        <v>#N/A</v>
      </c>
      <c r="Z4256" s="416" t="e">
        <f t="shared" si="332"/>
        <v>#N/A</v>
      </c>
      <c r="AA4256" s="416" t="str">
        <f t="shared" si="333"/>
        <v/>
      </c>
      <c r="AB4256" s="416" t="e">
        <f t="shared" si="334"/>
        <v>#N/A</v>
      </c>
      <c r="AC4256" s="416" t="e">
        <f t="shared" si="335"/>
        <v>#N/A</v>
      </c>
    </row>
    <row r="4257" customHeight="1" spans="1:29">
      <c r="A4257" s="421"/>
      <c r="B4257" s="422"/>
      <c r="C4257" s="422"/>
      <c r="D4257" s="421"/>
      <c r="E4257" s="421"/>
      <c r="F4257" s="421"/>
      <c r="G4257" s="421"/>
      <c r="H4257" s="421"/>
      <c r="I4257" s="421"/>
      <c r="J4257" s="421"/>
      <c r="K4257" s="421"/>
      <c r="L4257" s="421"/>
      <c r="M4257" s="421"/>
      <c r="N4257" s="426"/>
      <c r="O4257" s="426"/>
      <c r="P4257" s="427"/>
      <c r="Q4257" s="427"/>
      <c r="R4257" s="426"/>
      <c r="S4257" s="426"/>
      <c r="T4257" s="426"/>
      <c r="U4257" s="426"/>
      <c r="V4257" s="426"/>
      <c r="W4257" s="426"/>
      <c r="X4257" s="427"/>
      <c r="Y4257" s="416" t="e">
        <f t="shared" si="331"/>
        <v>#N/A</v>
      </c>
      <c r="Z4257" s="416" t="e">
        <f t="shared" si="332"/>
        <v>#N/A</v>
      </c>
      <c r="AA4257" s="416" t="str">
        <f t="shared" si="333"/>
        <v/>
      </c>
      <c r="AB4257" s="416" t="e">
        <f t="shared" si="334"/>
        <v>#N/A</v>
      </c>
      <c r="AC4257" s="416" t="e">
        <f t="shared" si="335"/>
        <v>#N/A</v>
      </c>
    </row>
    <row r="4258" customHeight="1" spans="1:29">
      <c r="A4258" s="421"/>
      <c r="B4258" s="422"/>
      <c r="C4258" s="422"/>
      <c r="D4258" s="421"/>
      <c r="E4258" s="421"/>
      <c r="F4258" s="421"/>
      <c r="G4258" s="421"/>
      <c r="H4258" s="421"/>
      <c r="I4258" s="421"/>
      <c r="J4258" s="421"/>
      <c r="K4258" s="421"/>
      <c r="L4258" s="421"/>
      <c r="M4258" s="421"/>
      <c r="N4258" s="426"/>
      <c r="O4258" s="426"/>
      <c r="P4258" s="427"/>
      <c r="Q4258" s="427"/>
      <c r="R4258" s="426"/>
      <c r="S4258" s="426"/>
      <c r="T4258" s="426"/>
      <c r="U4258" s="426"/>
      <c r="V4258" s="426"/>
      <c r="W4258" s="426"/>
      <c r="X4258" s="427"/>
      <c r="Y4258" s="416" t="e">
        <f t="shared" si="331"/>
        <v>#N/A</v>
      </c>
      <c r="Z4258" s="416" t="e">
        <f t="shared" si="332"/>
        <v>#N/A</v>
      </c>
      <c r="AA4258" s="416" t="str">
        <f t="shared" si="333"/>
        <v/>
      </c>
      <c r="AB4258" s="416" t="e">
        <f t="shared" si="334"/>
        <v>#N/A</v>
      </c>
      <c r="AC4258" s="416" t="e">
        <f t="shared" si="335"/>
        <v>#N/A</v>
      </c>
    </row>
    <row r="4259" customHeight="1" spans="1:29">
      <c r="A4259" s="421"/>
      <c r="B4259" s="422"/>
      <c r="C4259" s="422"/>
      <c r="D4259" s="421"/>
      <c r="E4259" s="421"/>
      <c r="F4259" s="421"/>
      <c r="G4259" s="421"/>
      <c r="H4259" s="421"/>
      <c r="I4259" s="421"/>
      <c r="J4259" s="421"/>
      <c r="K4259" s="421"/>
      <c r="L4259" s="421"/>
      <c r="M4259" s="421"/>
      <c r="N4259" s="426"/>
      <c r="O4259" s="426"/>
      <c r="P4259" s="427"/>
      <c r="Q4259" s="427"/>
      <c r="R4259" s="426"/>
      <c r="S4259" s="426"/>
      <c r="T4259" s="426"/>
      <c r="U4259" s="426"/>
      <c r="V4259" s="426"/>
      <c r="W4259" s="426"/>
      <c r="X4259" s="427"/>
      <c r="Y4259" s="416" t="e">
        <f t="shared" si="331"/>
        <v>#N/A</v>
      </c>
      <c r="Z4259" s="416" t="e">
        <f t="shared" si="332"/>
        <v>#N/A</v>
      </c>
      <c r="AA4259" s="416" t="str">
        <f t="shared" si="333"/>
        <v/>
      </c>
      <c r="AB4259" s="416" t="e">
        <f t="shared" si="334"/>
        <v>#N/A</v>
      </c>
      <c r="AC4259" s="416" t="e">
        <f t="shared" si="335"/>
        <v>#N/A</v>
      </c>
    </row>
    <row r="4260" customHeight="1" spans="1:29">
      <c r="A4260" s="421"/>
      <c r="B4260" s="422"/>
      <c r="C4260" s="422"/>
      <c r="D4260" s="421"/>
      <c r="E4260" s="421"/>
      <c r="F4260" s="421"/>
      <c r="G4260" s="421"/>
      <c r="H4260" s="421"/>
      <c r="I4260" s="421"/>
      <c r="J4260" s="421"/>
      <c r="K4260" s="421"/>
      <c r="L4260" s="421"/>
      <c r="M4260" s="421"/>
      <c r="N4260" s="426"/>
      <c r="O4260" s="426"/>
      <c r="P4260" s="427"/>
      <c r="Q4260" s="427"/>
      <c r="R4260" s="426"/>
      <c r="S4260" s="426"/>
      <c r="T4260" s="426"/>
      <c r="U4260" s="426"/>
      <c r="V4260" s="426"/>
      <c r="W4260" s="426"/>
      <c r="X4260" s="427"/>
      <c r="Y4260" s="416" t="e">
        <f t="shared" si="331"/>
        <v>#N/A</v>
      </c>
      <c r="Z4260" s="416" t="e">
        <f t="shared" si="332"/>
        <v>#N/A</v>
      </c>
      <c r="AA4260" s="416" t="str">
        <f t="shared" si="333"/>
        <v/>
      </c>
      <c r="AB4260" s="416" t="e">
        <f t="shared" si="334"/>
        <v>#N/A</v>
      </c>
      <c r="AC4260" s="416" t="e">
        <f t="shared" si="335"/>
        <v>#N/A</v>
      </c>
    </row>
    <row r="4261" customHeight="1" spans="1:29">
      <c r="A4261" s="421"/>
      <c r="B4261" s="422"/>
      <c r="C4261" s="422"/>
      <c r="D4261" s="421"/>
      <c r="E4261" s="421"/>
      <c r="F4261" s="421"/>
      <c r="G4261" s="421"/>
      <c r="H4261" s="421"/>
      <c r="I4261" s="421"/>
      <c r="J4261" s="421"/>
      <c r="K4261" s="421"/>
      <c r="L4261" s="421"/>
      <c r="M4261" s="421"/>
      <c r="N4261" s="426"/>
      <c r="O4261" s="426"/>
      <c r="P4261" s="427"/>
      <c r="Q4261" s="427"/>
      <c r="R4261" s="426"/>
      <c r="S4261" s="426"/>
      <c r="T4261" s="426"/>
      <c r="U4261" s="426"/>
      <c r="V4261" s="426"/>
      <c r="W4261" s="426"/>
      <c r="X4261" s="427"/>
      <c r="Y4261" s="416" t="e">
        <f t="shared" si="331"/>
        <v>#N/A</v>
      </c>
      <c r="Z4261" s="416" t="e">
        <f t="shared" si="332"/>
        <v>#N/A</v>
      </c>
      <c r="AA4261" s="416" t="str">
        <f t="shared" si="333"/>
        <v/>
      </c>
      <c r="AB4261" s="416" t="e">
        <f t="shared" si="334"/>
        <v>#N/A</v>
      </c>
      <c r="AC4261" s="416" t="e">
        <f t="shared" si="335"/>
        <v>#N/A</v>
      </c>
    </row>
    <row r="4262" customHeight="1" spans="1:29">
      <c r="A4262" s="421"/>
      <c r="B4262" s="422"/>
      <c r="C4262" s="422"/>
      <c r="D4262" s="421"/>
      <c r="E4262" s="421"/>
      <c r="F4262" s="421"/>
      <c r="G4262" s="421"/>
      <c r="H4262" s="421"/>
      <c r="I4262" s="421"/>
      <c r="J4262" s="421"/>
      <c r="K4262" s="421"/>
      <c r="L4262" s="421"/>
      <c r="M4262" s="421"/>
      <c r="N4262" s="426"/>
      <c r="O4262" s="426"/>
      <c r="P4262" s="427"/>
      <c r="Q4262" s="427"/>
      <c r="R4262" s="426"/>
      <c r="S4262" s="426"/>
      <c r="T4262" s="426"/>
      <c r="U4262" s="426"/>
      <c r="V4262" s="426"/>
      <c r="W4262" s="426"/>
      <c r="X4262" s="427"/>
      <c r="Y4262" s="416" t="e">
        <f t="shared" si="331"/>
        <v>#N/A</v>
      </c>
      <c r="Z4262" s="416" t="e">
        <f t="shared" si="332"/>
        <v>#N/A</v>
      </c>
      <c r="AA4262" s="416" t="str">
        <f t="shared" si="333"/>
        <v/>
      </c>
      <c r="AB4262" s="416" t="e">
        <f t="shared" si="334"/>
        <v>#N/A</v>
      </c>
      <c r="AC4262" s="416" t="e">
        <f t="shared" si="335"/>
        <v>#N/A</v>
      </c>
    </row>
    <row r="4263" customHeight="1" spans="1:29">
      <c r="A4263" s="421"/>
      <c r="B4263" s="422"/>
      <c r="C4263" s="422"/>
      <c r="D4263" s="421"/>
      <c r="E4263" s="421"/>
      <c r="F4263" s="421"/>
      <c r="G4263" s="421"/>
      <c r="H4263" s="421"/>
      <c r="I4263" s="421"/>
      <c r="J4263" s="421"/>
      <c r="K4263" s="421"/>
      <c r="L4263" s="421"/>
      <c r="M4263" s="421"/>
      <c r="N4263" s="426"/>
      <c r="O4263" s="426"/>
      <c r="P4263" s="427"/>
      <c r="Q4263" s="427"/>
      <c r="R4263" s="426"/>
      <c r="S4263" s="426"/>
      <c r="T4263" s="426"/>
      <c r="U4263" s="426"/>
      <c r="V4263" s="426"/>
      <c r="W4263" s="426"/>
      <c r="X4263" s="427"/>
      <c r="Y4263" s="416" t="e">
        <f t="shared" si="331"/>
        <v>#N/A</v>
      </c>
      <c r="Z4263" s="416" t="e">
        <f t="shared" si="332"/>
        <v>#N/A</v>
      </c>
      <c r="AA4263" s="416" t="str">
        <f t="shared" si="333"/>
        <v/>
      </c>
      <c r="AB4263" s="416" t="e">
        <f t="shared" si="334"/>
        <v>#N/A</v>
      </c>
      <c r="AC4263" s="416" t="e">
        <f t="shared" si="335"/>
        <v>#N/A</v>
      </c>
    </row>
    <row r="4264" customHeight="1" spans="1:29">
      <c r="A4264" s="421"/>
      <c r="B4264" s="422"/>
      <c r="C4264" s="422"/>
      <c r="D4264" s="421"/>
      <c r="E4264" s="421"/>
      <c r="F4264" s="421"/>
      <c r="G4264" s="421"/>
      <c r="H4264" s="421"/>
      <c r="I4264" s="421"/>
      <c r="J4264" s="421"/>
      <c r="K4264" s="421"/>
      <c r="L4264" s="421"/>
      <c r="M4264" s="421"/>
      <c r="N4264" s="426"/>
      <c r="O4264" s="426"/>
      <c r="P4264" s="427"/>
      <c r="Q4264" s="427"/>
      <c r="R4264" s="426"/>
      <c r="S4264" s="426"/>
      <c r="T4264" s="426"/>
      <c r="U4264" s="426"/>
      <c r="V4264" s="426"/>
      <c r="W4264" s="426"/>
      <c r="X4264" s="427"/>
      <c r="Y4264" s="416" t="e">
        <f t="shared" si="331"/>
        <v>#N/A</v>
      </c>
      <c r="Z4264" s="416" t="e">
        <f t="shared" si="332"/>
        <v>#N/A</v>
      </c>
      <c r="AA4264" s="416" t="str">
        <f t="shared" si="333"/>
        <v/>
      </c>
      <c r="AB4264" s="416" t="e">
        <f t="shared" si="334"/>
        <v>#N/A</v>
      </c>
      <c r="AC4264" s="416" t="e">
        <f t="shared" si="335"/>
        <v>#N/A</v>
      </c>
    </row>
    <row r="4265" customHeight="1" spans="1:29">
      <c r="A4265" s="421"/>
      <c r="B4265" s="422"/>
      <c r="C4265" s="422"/>
      <c r="D4265" s="421"/>
      <c r="E4265" s="421"/>
      <c r="F4265" s="421"/>
      <c r="G4265" s="421"/>
      <c r="H4265" s="421"/>
      <c r="I4265" s="421"/>
      <c r="J4265" s="421"/>
      <c r="K4265" s="421"/>
      <c r="L4265" s="421"/>
      <c r="M4265" s="421"/>
      <c r="N4265" s="426"/>
      <c r="O4265" s="426"/>
      <c r="P4265" s="427"/>
      <c r="Q4265" s="427"/>
      <c r="R4265" s="426"/>
      <c r="S4265" s="426"/>
      <c r="T4265" s="426"/>
      <c r="U4265" s="426"/>
      <c r="V4265" s="426"/>
      <c r="W4265" s="426"/>
      <c r="X4265" s="427"/>
      <c r="Y4265" s="416" t="e">
        <f t="shared" si="331"/>
        <v>#N/A</v>
      </c>
      <c r="Z4265" s="416" t="e">
        <f t="shared" si="332"/>
        <v>#N/A</v>
      </c>
      <c r="AA4265" s="416" t="str">
        <f t="shared" si="333"/>
        <v/>
      </c>
      <c r="AB4265" s="416" t="e">
        <f t="shared" si="334"/>
        <v>#N/A</v>
      </c>
      <c r="AC4265" s="416" t="e">
        <f t="shared" si="335"/>
        <v>#N/A</v>
      </c>
    </row>
    <row r="4266" customHeight="1" spans="1:29">
      <c r="A4266" s="421"/>
      <c r="B4266" s="422"/>
      <c r="C4266" s="422"/>
      <c r="D4266" s="421"/>
      <c r="E4266" s="421"/>
      <c r="F4266" s="421"/>
      <c r="G4266" s="421"/>
      <c r="H4266" s="421"/>
      <c r="I4266" s="421"/>
      <c r="J4266" s="421"/>
      <c r="K4266" s="421"/>
      <c r="L4266" s="421"/>
      <c r="M4266" s="421"/>
      <c r="N4266" s="426"/>
      <c r="O4266" s="426"/>
      <c r="P4266" s="427"/>
      <c r="Q4266" s="427"/>
      <c r="R4266" s="426"/>
      <c r="S4266" s="426"/>
      <c r="T4266" s="426"/>
      <c r="U4266" s="426"/>
      <c r="V4266" s="426"/>
      <c r="W4266" s="426"/>
      <c r="X4266" s="427"/>
      <c r="Y4266" s="416" t="e">
        <f t="shared" si="331"/>
        <v>#N/A</v>
      </c>
      <c r="Z4266" s="416" t="e">
        <f t="shared" si="332"/>
        <v>#N/A</v>
      </c>
      <c r="AA4266" s="416" t="str">
        <f t="shared" si="333"/>
        <v/>
      </c>
      <c r="AB4266" s="416" t="e">
        <f t="shared" si="334"/>
        <v>#N/A</v>
      </c>
      <c r="AC4266" s="416" t="e">
        <f t="shared" si="335"/>
        <v>#N/A</v>
      </c>
    </row>
    <row r="4267" customHeight="1" spans="1:29">
      <c r="A4267" s="421"/>
      <c r="B4267" s="422"/>
      <c r="C4267" s="422"/>
      <c r="D4267" s="421"/>
      <c r="E4267" s="421"/>
      <c r="F4267" s="421"/>
      <c r="G4267" s="421"/>
      <c r="H4267" s="421"/>
      <c r="I4267" s="421"/>
      <c r="J4267" s="421"/>
      <c r="K4267" s="421"/>
      <c r="L4267" s="421"/>
      <c r="M4267" s="421"/>
      <c r="N4267" s="426"/>
      <c r="O4267" s="426"/>
      <c r="P4267" s="427"/>
      <c r="Q4267" s="427"/>
      <c r="R4267" s="426"/>
      <c r="S4267" s="426"/>
      <c r="T4267" s="426"/>
      <c r="U4267" s="426"/>
      <c r="V4267" s="426"/>
      <c r="W4267" s="426"/>
      <c r="X4267" s="427"/>
      <c r="Y4267" s="416" t="e">
        <f t="shared" si="331"/>
        <v>#N/A</v>
      </c>
      <c r="Z4267" s="416" t="e">
        <f t="shared" si="332"/>
        <v>#N/A</v>
      </c>
      <c r="AA4267" s="416" t="str">
        <f t="shared" si="333"/>
        <v/>
      </c>
      <c r="AB4267" s="416" t="e">
        <f t="shared" si="334"/>
        <v>#N/A</v>
      </c>
      <c r="AC4267" s="416" t="e">
        <f t="shared" si="335"/>
        <v>#N/A</v>
      </c>
    </row>
    <row r="4268" customHeight="1" spans="1:29">
      <c r="A4268" s="421"/>
      <c r="B4268" s="422"/>
      <c r="C4268" s="422"/>
      <c r="D4268" s="421"/>
      <c r="E4268" s="421"/>
      <c r="F4268" s="421"/>
      <c r="G4268" s="421"/>
      <c r="H4268" s="421"/>
      <c r="I4268" s="421"/>
      <c r="J4268" s="421"/>
      <c r="K4268" s="421"/>
      <c r="L4268" s="421"/>
      <c r="M4268" s="421"/>
      <c r="N4268" s="426"/>
      <c r="O4268" s="426"/>
      <c r="P4268" s="427"/>
      <c r="Q4268" s="427"/>
      <c r="R4268" s="426"/>
      <c r="S4268" s="426"/>
      <c r="T4268" s="426"/>
      <c r="U4268" s="426"/>
      <c r="V4268" s="426"/>
      <c r="W4268" s="426"/>
      <c r="X4268" s="427"/>
      <c r="Y4268" s="416" t="e">
        <f t="shared" si="331"/>
        <v>#N/A</v>
      </c>
      <c r="Z4268" s="416" t="e">
        <f t="shared" si="332"/>
        <v>#N/A</v>
      </c>
      <c r="AA4268" s="416" t="str">
        <f t="shared" si="333"/>
        <v/>
      </c>
      <c r="AB4268" s="416" t="e">
        <f t="shared" si="334"/>
        <v>#N/A</v>
      </c>
      <c r="AC4268" s="416" t="e">
        <f t="shared" si="335"/>
        <v>#N/A</v>
      </c>
    </row>
    <row r="4269" customHeight="1" spans="1:29">
      <c r="A4269" s="421"/>
      <c r="B4269" s="422"/>
      <c r="C4269" s="422"/>
      <c r="D4269" s="421"/>
      <c r="E4269" s="421"/>
      <c r="F4269" s="421"/>
      <c r="G4269" s="421"/>
      <c r="H4269" s="421"/>
      <c r="I4269" s="421"/>
      <c r="J4269" s="421"/>
      <c r="K4269" s="421"/>
      <c r="L4269" s="421"/>
      <c r="M4269" s="421"/>
      <c r="N4269" s="426"/>
      <c r="O4269" s="426"/>
      <c r="P4269" s="427"/>
      <c r="Q4269" s="427"/>
      <c r="R4269" s="426"/>
      <c r="S4269" s="426"/>
      <c r="T4269" s="426"/>
      <c r="U4269" s="426"/>
      <c r="V4269" s="426"/>
      <c r="W4269" s="426"/>
      <c r="X4269" s="427"/>
      <c r="Y4269" s="416" t="e">
        <f t="shared" si="331"/>
        <v>#N/A</v>
      </c>
      <c r="Z4269" s="416" t="e">
        <f t="shared" si="332"/>
        <v>#N/A</v>
      </c>
      <c r="AA4269" s="416" t="str">
        <f t="shared" si="333"/>
        <v/>
      </c>
      <c r="AB4269" s="416" t="e">
        <f t="shared" si="334"/>
        <v>#N/A</v>
      </c>
      <c r="AC4269" s="416" t="e">
        <f t="shared" si="335"/>
        <v>#N/A</v>
      </c>
    </row>
    <row r="4270" customHeight="1" spans="1:29">
      <c r="A4270" s="421"/>
      <c r="B4270" s="422"/>
      <c r="C4270" s="422"/>
      <c r="D4270" s="421"/>
      <c r="E4270" s="421"/>
      <c r="F4270" s="421"/>
      <c r="G4270" s="421"/>
      <c r="H4270" s="421"/>
      <c r="I4270" s="421"/>
      <c r="J4270" s="421"/>
      <c r="K4270" s="421"/>
      <c r="L4270" s="421"/>
      <c r="M4270" s="421"/>
      <c r="N4270" s="426"/>
      <c r="O4270" s="426"/>
      <c r="P4270" s="427"/>
      <c r="Q4270" s="427"/>
      <c r="R4270" s="426"/>
      <c r="S4270" s="426"/>
      <c r="T4270" s="426"/>
      <c r="U4270" s="426"/>
      <c r="V4270" s="426"/>
      <c r="W4270" s="426"/>
      <c r="X4270" s="427"/>
      <c r="Y4270" s="416" t="e">
        <f t="shared" si="331"/>
        <v>#N/A</v>
      </c>
      <c r="Z4270" s="416" t="e">
        <f t="shared" si="332"/>
        <v>#N/A</v>
      </c>
      <c r="AA4270" s="416" t="str">
        <f t="shared" si="333"/>
        <v/>
      </c>
      <c r="AB4270" s="416" t="e">
        <f t="shared" si="334"/>
        <v>#N/A</v>
      </c>
      <c r="AC4270" s="416" t="e">
        <f t="shared" si="335"/>
        <v>#N/A</v>
      </c>
    </row>
    <row r="4271" customHeight="1" spans="1:29">
      <c r="A4271" s="421"/>
      <c r="B4271" s="422"/>
      <c r="C4271" s="422"/>
      <c r="D4271" s="421"/>
      <c r="E4271" s="421"/>
      <c r="F4271" s="421"/>
      <c r="G4271" s="421"/>
      <c r="H4271" s="421"/>
      <c r="I4271" s="421"/>
      <c r="J4271" s="421"/>
      <c r="K4271" s="421"/>
      <c r="L4271" s="421"/>
      <c r="M4271" s="421"/>
      <c r="N4271" s="426"/>
      <c r="O4271" s="426"/>
      <c r="P4271" s="427"/>
      <c r="Q4271" s="427"/>
      <c r="R4271" s="426"/>
      <c r="S4271" s="426"/>
      <c r="T4271" s="426"/>
      <c r="U4271" s="426"/>
      <c r="V4271" s="426"/>
      <c r="W4271" s="426"/>
      <c r="X4271" s="427"/>
      <c r="Y4271" s="416" t="e">
        <f t="shared" si="331"/>
        <v>#N/A</v>
      </c>
      <c r="Z4271" s="416" t="e">
        <f t="shared" si="332"/>
        <v>#N/A</v>
      </c>
      <c r="AA4271" s="416" t="str">
        <f t="shared" si="333"/>
        <v/>
      </c>
      <c r="AB4271" s="416" t="e">
        <f t="shared" si="334"/>
        <v>#N/A</v>
      </c>
      <c r="AC4271" s="416" t="e">
        <f t="shared" si="335"/>
        <v>#N/A</v>
      </c>
    </row>
    <row r="4272" customHeight="1" spans="1:29">
      <c r="A4272" s="421"/>
      <c r="B4272" s="422"/>
      <c r="C4272" s="422"/>
      <c r="D4272" s="421"/>
      <c r="E4272" s="421"/>
      <c r="F4272" s="421"/>
      <c r="G4272" s="421"/>
      <c r="H4272" s="421"/>
      <c r="I4272" s="421"/>
      <c r="J4272" s="421"/>
      <c r="K4272" s="421"/>
      <c r="L4272" s="421"/>
      <c r="M4272" s="421"/>
      <c r="N4272" s="426"/>
      <c r="O4272" s="426"/>
      <c r="P4272" s="427"/>
      <c r="Q4272" s="427"/>
      <c r="R4272" s="426"/>
      <c r="S4272" s="426"/>
      <c r="T4272" s="426"/>
      <c r="U4272" s="426"/>
      <c r="V4272" s="426"/>
      <c r="W4272" s="426"/>
      <c r="X4272" s="427"/>
      <c r="Y4272" s="416" t="e">
        <f t="shared" si="331"/>
        <v>#N/A</v>
      </c>
      <c r="Z4272" s="416" t="e">
        <f t="shared" si="332"/>
        <v>#N/A</v>
      </c>
      <c r="AA4272" s="416" t="str">
        <f t="shared" si="333"/>
        <v/>
      </c>
      <c r="AB4272" s="416" t="e">
        <f t="shared" si="334"/>
        <v>#N/A</v>
      </c>
      <c r="AC4272" s="416" t="e">
        <f t="shared" si="335"/>
        <v>#N/A</v>
      </c>
    </row>
    <row r="4273" customHeight="1" spans="1:29">
      <c r="A4273" s="421"/>
      <c r="B4273" s="422"/>
      <c r="C4273" s="422"/>
      <c r="D4273" s="421"/>
      <c r="E4273" s="421"/>
      <c r="F4273" s="421"/>
      <c r="G4273" s="421"/>
      <c r="H4273" s="421"/>
      <c r="I4273" s="421"/>
      <c r="J4273" s="421"/>
      <c r="K4273" s="421"/>
      <c r="L4273" s="421"/>
      <c r="M4273" s="421"/>
      <c r="N4273" s="426"/>
      <c r="O4273" s="426"/>
      <c r="P4273" s="427"/>
      <c r="Q4273" s="427"/>
      <c r="R4273" s="426"/>
      <c r="S4273" s="426"/>
      <c r="T4273" s="426"/>
      <c r="U4273" s="426"/>
      <c r="V4273" s="426"/>
      <c r="W4273" s="426"/>
      <c r="X4273" s="427"/>
      <c r="Y4273" s="416" t="e">
        <f t="shared" si="331"/>
        <v>#N/A</v>
      </c>
      <c r="Z4273" s="416" t="e">
        <f t="shared" si="332"/>
        <v>#N/A</v>
      </c>
      <c r="AA4273" s="416" t="str">
        <f t="shared" si="333"/>
        <v/>
      </c>
      <c r="AB4273" s="416" t="e">
        <f t="shared" si="334"/>
        <v>#N/A</v>
      </c>
      <c r="AC4273" s="416" t="e">
        <f t="shared" si="335"/>
        <v>#N/A</v>
      </c>
    </row>
    <row r="4274" customHeight="1" spans="1:29">
      <c r="A4274" s="421"/>
      <c r="B4274" s="422"/>
      <c r="C4274" s="422"/>
      <c r="D4274" s="421"/>
      <c r="E4274" s="421"/>
      <c r="F4274" s="421"/>
      <c r="G4274" s="421"/>
      <c r="H4274" s="421"/>
      <c r="I4274" s="421"/>
      <c r="J4274" s="421"/>
      <c r="K4274" s="421"/>
      <c r="L4274" s="421"/>
      <c r="M4274" s="421"/>
      <c r="N4274" s="426"/>
      <c r="O4274" s="426"/>
      <c r="P4274" s="427"/>
      <c r="Q4274" s="427"/>
      <c r="R4274" s="426"/>
      <c r="S4274" s="426"/>
      <c r="T4274" s="426"/>
      <c r="U4274" s="426"/>
      <c r="V4274" s="426"/>
      <c r="W4274" s="426"/>
      <c r="X4274" s="427"/>
      <c r="Y4274" s="416" t="e">
        <f t="shared" si="331"/>
        <v>#N/A</v>
      </c>
      <c r="Z4274" s="416" t="e">
        <f t="shared" si="332"/>
        <v>#N/A</v>
      </c>
      <c r="AA4274" s="416" t="str">
        <f t="shared" si="333"/>
        <v/>
      </c>
      <c r="AB4274" s="416" t="e">
        <f t="shared" si="334"/>
        <v>#N/A</v>
      </c>
      <c r="AC4274" s="416" t="e">
        <f t="shared" si="335"/>
        <v>#N/A</v>
      </c>
    </row>
    <row r="4275" customHeight="1" spans="1:29">
      <c r="A4275" s="421"/>
      <c r="B4275" s="422"/>
      <c r="C4275" s="422"/>
      <c r="D4275" s="421"/>
      <c r="E4275" s="421"/>
      <c r="F4275" s="421"/>
      <c r="G4275" s="421"/>
      <c r="H4275" s="421"/>
      <c r="I4275" s="421"/>
      <c r="J4275" s="421"/>
      <c r="K4275" s="421"/>
      <c r="L4275" s="421"/>
      <c r="M4275" s="421"/>
      <c r="N4275" s="426"/>
      <c r="O4275" s="426"/>
      <c r="P4275" s="427"/>
      <c r="Q4275" s="427"/>
      <c r="R4275" s="426"/>
      <c r="S4275" s="426"/>
      <c r="T4275" s="426"/>
      <c r="U4275" s="426"/>
      <c r="V4275" s="426"/>
      <c r="W4275" s="426"/>
      <c r="X4275" s="427"/>
      <c r="Y4275" s="416" t="e">
        <f t="shared" si="331"/>
        <v>#N/A</v>
      </c>
      <c r="Z4275" s="416" t="e">
        <f t="shared" si="332"/>
        <v>#N/A</v>
      </c>
      <c r="AA4275" s="416" t="str">
        <f t="shared" si="333"/>
        <v/>
      </c>
      <c r="AB4275" s="416" t="e">
        <f t="shared" si="334"/>
        <v>#N/A</v>
      </c>
      <c r="AC4275" s="416" t="e">
        <f t="shared" si="335"/>
        <v>#N/A</v>
      </c>
    </row>
    <row r="4276" customHeight="1" spans="1:29">
      <c r="A4276" s="421"/>
      <c r="B4276" s="422"/>
      <c r="C4276" s="422"/>
      <c r="D4276" s="421"/>
      <c r="E4276" s="421"/>
      <c r="F4276" s="421"/>
      <c r="G4276" s="421"/>
      <c r="H4276" s="421"/>
      <c r="I4276" s="421"/>
      <c r="J4276" s="421"/>
      <c r="K4276" s="421"/>
      <c r="L4276" s="421"/>
      <c r="M4276" s="421"/>
      <c r="N4276" s="426"/>
      <c r="O4276" s="426"/>
      <c r="P4276" s="427"/>
      <c r="Q4276" s="427"/>
      <c r="R4276" s="426"/>
      <c r="S4276" s="426"/>
      <c r="T4276" s="426"/>
      <c r="U4276" s="426"/>
      <c r="V4276" s="426"/>
      <c r="W4276" s="426"/>
      <c r="X4276" s="427"/>
      <c r="Y4276" s="416" t="e">
        <f t="shared" si="331"/>
        <v>#N/A</v>
      </c>
      <c r="Z4276" s="416" t="e">
        <f t="shared" si="332"/>
        <v>#N/A</v>
      </c>
      <c r="AA4276" s="416" t="str">
        <f t="shared" si="333"/>
        <v/>
      </c>
      <c r="AB4276" s="416" t="e">
        <f t="shared" si="334"/>
        <v>#N/A</v>
      </c>
      <c r="AC4276" s="416" t="e">
        <f t="shared" si="335"/>
        <v>#N/A</v>
      </c>
    </row>
    <row r="4277" customHeight="1" spans="1:29">
      <c r="A4277" s="421"/>
      <c r="B4277" s="422"/>
      <c r="C4277" s="422"/>
      <c r="D4277" s="421"/>
      <c r="E4277" s="421"/>
      <c r="F4277" s="421"/>
      <c r="G4277" s="421"/>
      <c r="H4277" s="421"/>
      <c r="I4277" s="421"/>
      <c r="J4277" s="421"/>
      <c r="K4277" s="421"/>
      <c r="L4277" s="421"/>
      <c r="M4277" s="421"/>
      <c r="N4277" s="426"/>
      <c r="O4277" s="426"/>
      <c r="P4277" s="427"/>
      <c r="Q4277" s="427"/>
      <c r="R4277" s="426"/>
      <c r="S4277" s="426"/>
      <c r="T4277" s="426"/>
      <c r="U4277" s="426"/>
      <c r="V4277" s="426"/>
      <c r="W4277" s="426"/>
      <c r="X4277" s="427"/>
      <c r="Y4277" s="416" t="e">
        <f t="shared" si="331"/>
        <v>#N/A</v>
      </c>
      <c r="Z4277" s="416" t="e">
        <f t="shared" si="332"/>
        <v>#N/A</v>
      </c>
      <c r="AA4277" s="416" t="str">
        <f t="shared" si="333"/>
        <v/>
      </c>
      <c r="AB4277" s="416" t="e">
        <f t="shared" si="334"/>
        <v>#N/A</v>
      </c>
      <c r="AC4277" s="416" t="e">
        <f t="shared" si="335"/>
        <v>#N/A</v>
      </c>
    </row>
    <row r="4278" customHeight="1" spans="1:29">
      <c r="A4278" s="421"/>
      <c r="B4278" s="422"/>
      <c r="C4278" s="422"/>
      <c r="D4278" s="421"/>
      <c r="E4278" s="421"/>
      <c r="F4278" s="421"/>
      <c r="G4278" s="421"/>
      <c r="H4278" s="421"/>
      <c r="I4278" s="421"/>
      <c r="J4278" s="421"/>
      <c r="K4278" s="421"/>
      <c r="L4278" s="421"/>
      <c r="M4278" s="421"/>
      <c r="N4278" s="426"/>
      <c r="O4278" s="426"/>
      <c r="P4278" s="427"/>
      <c r="Q4278" s="427"/>
      <c r="R4278" s="426"/>
      <c r="S4278" s="426"/>
      <c r="T4278" s="426"/>
      <c r="U4278" s="426"/>
      <c r="V4278" s="426"/>
      <c r="W4278" s="426"/>
      <c r="X4278" s="427"/>
      <c r="Y4278" s="416" t="e">
        <f t="shared" si="331"/>
        <v>#N/A</v>
      </c>
      <c r="Z4278" s="416" t="e">
        <f t="shared" si="332"/>
        <v>#N/A</v>
      </c>
      <c r="AA4278" s="416" t="str">
        <f t="shared" si="333"/>
        <v/>
      </c>
      <c r="AB4278" s="416" t="e">
        <f t="shared" si="334"/>
        <v>#N/A</v>
      </c>
      <c r="AC4278" s="416" t="e">
        <f t="shared" si="335"/>
        <v>#N/A</v>
      </c>
    </row>
    <row r="4279" customHeight="1" spans="1:29">
      <c r="A4279" s="421"/>
      <c r="B4279" s="422"/>
      <c r="C4279" s="422"/>
      <c r="D4279" s="421"/>
      <c r="E4279" s="421"/>
      <c r="F4279" s="421"/>
      <c r="G4279" s="421"/>
      <c r="H4279" s="421"/>
      <c r="I4279" s="421"/>
      <c r="J4279" s="421"/>
      <c r="K4279" s="421"/>
      <c r="L4279" s="421"/>
      <c r="M4279" s="421"/>
      <c r="N4279" s="426"/>
      <c r="O4279" s="426"/>
      <c r="P4279" s="427"/>
      <c r="Q4279" s="427"/>
      <c r="R4279" s="426"/>
      <c r="S4279" s="426"/>
      <c r="T4279" s="426"/>
      <c r="U4279" s="426"/>
      <c r="V4279" s="426"/>
      <c r="W4279" s="426"/>
      <c r="X4279" s="427"/>
      <c r="Y4279" s="416" t="e">
        <f t="shared" si="331"/>
        <v>#N/A</v>
      </c>
      <c r="Z4279" s="416" t="e">
        <f t="shared" si="332"/>
        <v>#N/A</v>
      </c>
      <c r="AA4279" s="416" t="str">
        <f t="shared" si="333"/>
        <v/>
      </c>
      <c r="AB4279" s="416" t="e">
        <f t="shared" si="334"/>
        <v>#N/A</v>
      </c>
      <c r="AC4279" s="416" t="e">
        <f t="shared" si="335"/>
        <v>#N/A</v>
      </c>
    </row>
    <row r="4280" customHeight="1" spans="1:29">
      <c r="A4280" s="421"/>
      <c r="B4280" s="422"/>
      <c r="C4280" s="422"/>
      <c r="D4280" s="421"/>
      <c r="E4280" s="421"/>
      <c r="F4280" s="421"/>
      <c r="G4280" s="421"/>
      <c r="H4280" s="421"/>
      <c r="I4280" s="421"/>
      <c r="J4280" s="421"/>
      <c r="K4280" s="421"/>
      <c r="L4280" s="421"/>
      <c r="M4280" s="421"/>
      <c r="N4280" s="426"/>
      <c r="O4280" s="426"/>
      <c r="P4280" s="427"/>
      <c r="Q4280" s="427"/>
      <c r="R4280" s="426"/>
      <c r="S4280" s="426"/>
      <c r="T4280" s="426"/>
      <c r="U4280" s="426"/>
      <c r="V4280" s="426"/>
      <c r="W4280" s="426"/>
      <c r="X4280" s="427"/>
      <c r="Y4280" s="416" t="e">
        <f t="shared" si="331"/>
        <v>#N/A</v>
      </c>
      <c r="Z4280" s="416" t="e">
        <f t="shared" si="332"/>
        <v>#N/A</v>
      </c>
      <c r="AA4280" s="416" t="str">
        <f t="shared" si="333"/>
        <v/>
      </c>
      <c r="AB4280" s="416" t="e">
        <f t="shared" si="334"/>
        <v>#N/A</v>
      </c>
      <c r="AC4280" s="416" t="e">
        <f t="shared" si="335"/>
        <v>#N/A</v>
      </c>
    </row>
    <row r="4281" customHeight="1" spans="1:29">
      <c r="A4281" s="421"/>
      <c r="B4281" s="422"/>
      <c r="C4281" s="422"/>
      <c r="D4281" s="421"/>
      <c r="E4281" s="421"/>
      <c r="F4281" s="421"/>
      <c r="G4281" s="421"/>
      <c r="H4281" s="421"/>
      <c r="I4281" s="421"/>
      <c r="J4281" s="421"/>
      <c r="K4281" s="421"/>
      <c r="L4281" s="421"/>
      <c r="M4281" s="421"/>
      <c r="N4281" s="426"/>
      <c r="O4281" s="426"/>
      <c r="P4281" s="427"/>
      <c r="Q4281" s="427"/>
      <c r="R4281" s="426"/>
      <c r="S4281" s="426"/>
      <c r="T4281" s="426"/>
      <c r="U4281" s="426"/>
      <c r="V4281" s="426"/>
      <c r="W4281" s="426"/>
      <c r="X4281" s="427"/>
      <c r="Y4281" s="416" t="e">
        <f t="shared" si="331"/>
        <v>#N/A</v>
      </c>
      <c r="Z4281" s="416" t="e">
        <f t="shared" si="332"/>
        <v>#N/A</v>
      </c>
      <c r="AA4281" s="416" t="str">
        <f t="shared" si="333"/>
        <v/>
      </c>
      <c r="AB4281" s="416" t="e">
        <f t="shared" si="334"/>
        <v>#N/A</v>
      </c>
      <c r="AC4281" s="416" t="e">
        <f t="shared" si="335"/>
        <v>#N/A</v>
      </c>
    </row>
    <row r="4282" customHeight="1" spans="1:29">
      <c r="A4282" s="421"/>
      <c r="B4282" s="422"/>
      <c r="C4282" s="422"/>
      <c r="D4282" s="421"/>
      <c r="E4282" s="421"/>
      <c r="F4282" s="421"/>
      <c r="G4282" s="421"/>
      <c r="H4282" s="421"/>
      <c r="I4282" s="421"/>
      <c r="J4282" s="421"/>
      <c r="K4282" s="421"/>
      <c r="L4282" s="421"/>
      <c r="M4282" s="421"/>
      <c r="N4282" s="426"/>
      <c r="O4282" s="426"/>
      <c r="P4282" s="427"/>
      <c r="Q4282" s="427"/>
      <c r="R4282" s="426"/>
      <c r="S4282" s="426"/>
      <c r="T4282" s="426"/>
      <c r="U4282" s="426"/>
      <c r="V4282" s="426"/>
      <c r="W4282" s="426"/>
      <c r="X4282" s="427"/>
      <c r="Y4282" s="416" t="e">
        <f t="shared" si="331"/>
        <v>#N/A</v>
      </c>
      <c r="Z4282" s="416" t="e">
        <f t="shared" si="332"/>
        <v>#N/A</v>
      </c>
      <c r="AA4282" s="416" t="str">
        <f t="shared" si="333"/>
        <v/>
      </c>
      <c r="AB4282" s="416" t="e">
        <f t="shared" si="334"/>
        <v>#N/A</v>
      </c>
      <c r="AC4282" s="416" t="e">
        <f t="shared" si="335"/>
        <v>#N/A</v>
      </c>
    </row>
    <row r="4283" customHeight="1" spans="1:29">
      <c r="A4283" s="421"/>
      <c r="B4283" s="422"/>
      <c r="C4283" s="422"/>
      <c r="D4283" s="421"/>
      <c r="E4283" s="421"/>
      <c r="F4283" s="421"/>
      <c r="G4283" s="421"/>
      <c r="H4283" s="421"/>
      <c r="I4283" s="421"/>
      <c r="J4283" s="421"/>
      <c r="K4283" s="421"/>
      <c r="L4283" s="421"/>
      <c r="M4283" s="421"/>
      <c r="N4283" s="426"/>
      <c r="O4283" s="426"/>
      <c r="P4283" s="427"/>
      <c r="Q4283" s="427"/>
      <c r="R4283" s="426"/>
      <c r="S4283" s="426"/>
      <c r="T4283" s="426"/>
      <c r="U4283" s="426"/>
      <c r="V4283" s="426"/>
      <c r="W4283" s="426"/>
      <c r="X4283" s="427"/>
      <c r="Y4283" s="416" t="e">
        <f t="shared" si="331"/>
        <v>#N/A</v>
      </c>
      <c r="Z4283" s="416" t="e">
        <f t="shared" si="332"/>
        <v>#N/A</v>
      </c>
      <c r="AA4283" s="416" t="str">
        <f t="shared" si="333"/>
        <v/>
      </c>
      <c r="AB4283" s="416" t="e">
        <f t="shared" si="334"/>
        <v>#N/A</v>
      </c>
      <c r="AC4283" s="416" t="e">
        <f t="shared" si="335"/>
        <v>#N/A</v>
      </c>
    </row>
    <row r="4284" customHeight="1" spans="1:29">
      <c r="A4284" s="421"/>
      <c r="B4284" s="422"/>
      <c r="C4284" s="422"/>
      <c r="D4284" s="421"/>
      <c r="E4284" s="421"/>
      <c r="F4284" s="421"/>
      <c r="G4284" s="421"/>
      <c r="H4284" s="421"/>
      <c r="I4284" s="421"/>
      <c r="J4284" s="421"/>
      <c r="K4284" s="421"/>
      <c r="L4284" s="421"/>
      <c r="M4284" s="421"/>
      <c r="N4284" s="426"/>
      <c r="O4284" s="426"/>
      <c r="P4284" s="427"/>
      <c r="Q4284" s="427"/>
      <c r="R4284" s="426"/>
      <c r="S4284" s="426"/>
      <c r="T4284" s="426"/>
      <c r="U4284" s="426"/>
      <c r="V4284" s="426"/>
      <c r="W4284" s="426"/>
      <c r="X4284" s="427"/>
      <c r="Y4284" s="416" t="e">
        <f t="shared" si="331"/>
        <v>#N/A</v>
      </c>
      <c r="Z4284" s="416" t="e">
        <f t="shared" si="332"/>
        <v>#N/A</v>
      </c>
      <c r="AA4284" s="416" t="str">
        <f t="shared" si="333"/>
        <v/>
      </c>
      <c r="AB4284" s="416" t="e">
        <f t="shared" si="334"/>
        <v>#N/A</v>
      </c>
      <c r="AC4284" s="416" t="e">
        <f t="shared" si="335"/>
        <v>#N/A</v>
      </c>
    </row>
    <row r="4285" customHeight="1" spans="1:29">
      <c r="A4285" s="421"/>
      <c r="B4285" s="422"/>
      <c r="C4285" s="422"/>
      <c r="D4285" s="421"/>
      <c r="E4285" s="421"/>
      <c r="F4285" s="421"/>
      <c r="G4285" s="421"/>
      <c r="H4285" s="421"/>
      <c r="I4285" s="421"/>
      <c r="J4285" s="421"/>
      <c r="K4285" s="421"/>
      <c r="L4285" s="421"/>
      <c r="M4285" s="421"/>
      <c r="N4285" s="426"/>
      <c r="O4285" s="426"/>
      <c r="P4285" s="427"/>
      <c r="Q4285" s="427"/>
      <c r="R4285" s="426"/>
      <c r="S4285" s="426"/>
      <c r="T4285" s="426"/>
      <c r="U4285" s="426"/>
      <c r="V4285" s="426"/>
      <c r="W4285" s="426"/>
      <c r="X4285" s="427"/>
      <c r="Y4285" s="416" t="e">
        <f t="shared" si="331"/>
        <v>#N/A</v>
      </c>
      <c r="Z4285" s="416" t="e">
        <f t="shared" si="332"/>
        <v>#N/A</v>
      </c>
      <c r="AA4285" s="416" t="str">
        <f t="shared" si="333"/>
        <v/>
      </c>
      <c r="AB4285" s="416" t="e">
        <f t="shared" si="334"/>
        <v>#N/A</v>
      </c>
      <c r="AC4285" s="416" t="e">
        <f t="shared" si="335"/>
        <v>#N/A</v>
      </c>
    </row>
    <row r="4286" customHeight="1" spans="1:29">
      <c r="A4286" s="421"/>
      <c r="B4286" s="422"/>
      <c r="C4286" s="422"/>
      <c r="D4286" s="421"/>
      <c r="E4286" s="421"/>
      <c r="F4286" s="421"/>
      <c r="G4286" s="421"/>
      <c r="H4286" s="421"/>
      <c r="I4286" s="421"/>
      <c r="J4286" s="421"/>
      <c r="K4286" s="421"/>
      <c r="L4286" s="421"/>
      <c r="M4286" s="421"/>
      <c r="N4286" s="426"/>
      <c r="O4286" s="426"/>
      <c r="P4286" s="427"/>
      <c r="Q4286" s="427"/>
      <c r="R4286" s="426"/>
      <c r="S4286" s="426"/>
      <c r="T4286" s="426"/>
      <c r="U4286" s="426"/>
      <c r="V4286" s="426"/>
      <c r="W4286" s="426"/>
      <c r="X4286" s="427"/>
      <c r="Y4286" s="416" t="e">
        <f t="shared" si="331"/>
        <v>#N/A</v>
      </c>
      <c r="Z4286" s="416" t="e">
        <f t="shared" si="332"/>
        <v>#N/A</v>
      </c>
      <c r="AA4286" s="416" t="str">
        <f t="shared" si="333"/>
        <v/>
      </c>
      <c r="AB4286" s="416" t="e">
        <f t="shared" si="334"/>
        <v>#N/A</v>
      </c>
      <c r="AC4286" s="416" t="e">
        <f t="shared" si="335"/>
        <v>#N/A</v>
      </c>
    </row>
    <row r="4287" customHeight="1" spans="1:29">
      <c r="A4287" s="421"/>
      <c r="B4287" s="422"/>
      <c r="C4287" s="422"/>
      <c r="D4287" s="421"/>
      <c r="E4287" s="421"/>
      <c r="F4287" s="421"/>
      <c r="G4287" s="421"/>
      <c r="H4287" s="421"/>
      <c r="I4287" s="421"/>
      <c r="J4287" s="421"/>
      <c r="K4287" s="421"/>
      <c r="L4287" s="421"/>
      <c r="M4287" s="421"/>
      <c r="N4287" s="426"/>
      <c r="O4287" s="426"/>
      <c r="P4287" s="427"/>
      <c r="Q4287" s="427"/>
      <c r="R4287" s="426"/>
      <c r="S4287" s="426"/>
      <c r="T4287" s="426"/>
      <c r="U4287" s="426"/>
      <c r="V4287" s="426"/>
      <c r="W4287" s="426"/>
      <c r="X4287" s="427"/>
      <c r="Y4287" s="416" t="e">
        <f t="shared" si="331"/>
        <v>#N/A</v>
      </c>
      <c r="Z4287" s="416" t="e">
        <f t="shared" si="332"/>
        <v>#N/A</v>
      </c>
      <c r="AA4287" s="416" t="str">
        <f t="shared" si="333"/>
        <v/>
      </c>
      <c r="AB4287" s="416" t="e">
        <f t="shared" si="334"/>
        <v>#N/A</v>
      </c>
      <c r="AC4287" s="416" t="e">
        <f t="shared" si="335"/>
        <v>#N/A</v>
      </c>
    </row>
    <row r="4288" customHeight="1" spans="1:29">
      <c r="A4288" s="421"/>
      <c r="B4288" s="422"/>
      <c r="C4288" s="422"/>
      <c r="D4288" s="421"/>
      <c r="E4288" s="421"/>
      <c r="F4288" s="421"/>
      <c r="G4288" s="421"/>
      <c r="H4288" s="421"/>
      <c r="I4288" s="421"/>
      <c r="J4288" s="421"/>
      <c r="K4288" s="421"/>
      <c r="L4288" s="421"/>
      <c r="M4288" s="421"/>
      <c r="N4288" s="426"/>
      <c r="O4288" s="426"/>
      <c r="P4288" s="427"/>
      <c r="Q4288" s="427"/>
      <c r="R4288" s="426"/>
      <c r="S4288" s="426"/>
      <c r="T4288" s="426"/>
      <c r="U4288" s="426"/>
      <c r="V4288" s="426"/>
      <c r="W4288" s="426"/>
      <c r="X4288" s="427"/>
      <c r="Y4288" s="416" t="e">
        <f t="shared" si="331"/>
        <v>#N/A</v>
      </c>
      <c r="Z4288" s="416" t="e">
        <f t="shared" si="332"/>
        <v>#N/A</v>
      </c>
      <c r="AA4288" s="416" t="str">
        <f t="shared" si="333"/>
        <v/>
      </c>
      <c r="AB4288" s="416" t="e">
        <f t="shared" si="334"/>
        <v>#N/A</v>
      </c>
      <c r="AC4288" s="416" t="e">
        <f t="shared" si="335"/>
        <v>#N/A</v>
      </c>
    </row>
    <row r="4289" customHeight="1" spans="1:29">
      <c r="A4289" s="421"/>
      <c r="B4289" s="422"/>
      <c r="C4289" s="422"/>
      <c r="D4289" s="421"/>
      <c r="E4289" s="421"/>
      <c r="F4289" s="421"/>
      <c r="G4289" s="421"/>
      <c r="H4289" s="421"/>
      <c r="I4289" s="421"/>
      <c r="J4289" s="421"/>
      <c r="K4289" s="421"/>
      <c r="L4289" s="421"/>
      <c r="M4289" s="421"/>
      <c r="N4289" s="426"/>
      <c r="O4289" s="426"/>
      <c r="P4289" s="427"/>
      <c r="Q4289" s="427"/>
      <c r="R4289" s="426"/>
      <c r="S4289" s="426"/>
      <c r="T4289" s="426"/>
      <c r="U4289" s="426"/>
      <c r="V4289" s="426"/>
      <c r="W4289" s="426"/>
      <c r="X4289" s="427"/>
      <c r="Y4289" s="416" t="e">
        <f t="shared" si="331"/>
        <v>#N/A</v>
      </c>
      <c r="Z4289" s="416" t="e">
        <f t="shared" si="332"/>
        <v>#N/A</v>
      </c>
      <c r="AA4289" s="416" t="str">
        <f t="shared" si="333"/>
        <v/>
      </c>
      <c r="AB4289" s="416" t="e">
        <f t="shared" si="334"/>
        <v>#N/A</v>
      </c>
      <c r="AC4289" s="416" t="e">
        <f t="shared" si="335"/>
        <v>#N/A</v>
      </c>
    </row>
    <row r="4290" customHeight="1" spans="1:29">
      <c r="A4290" s="421"/>
      <c r="B4290" s="422"/>
      <c r="C4290" s="422"/>
      <c r="D4290" s="421"/>
      <c r="E4290" s="421"/>
      <c r="F4290" s="421"/>
      <c r="G4290" s="421"/>
      <c r="H4290" s="421"/>
      <c r="I4290" s="421"/>
      <c r="J4290" s="421"/>
      <c r="K4290" s="421"/>
      <c r="L4290" s="421"/>
      <c r="M4290" s="421"/>
      <c r="N4290" s="426"/>
      <c r="O4290" s="426"/>
      <c r="P4290" s="427"/>
      <c r="Q4290" s="427"/>
      <c r="R4290" s="426"/>
      <c r="S4290" s="426"/>
      <c r="T4290" s="426"/>
      <c r="U4290" s="426"/>
      <c r="V4290" s="426"/>
      <c r="W4290" s="426"/>
      <c r="X4290" s="427"/>
      <c r="Y4290" s="416" t="e">
        <f t="shared" si="331"/>
        <v>#N/A</v>
      </c>
      <c r="Z4290" s="416" t="e">
        <f t="shared" si="332"/>
        <v>#N/A</v>
      </c>
      <c r="AA4290" s="416" t="str">
        <f t="shared" si="333"/>
        <v/>
      </c>
      <c r="AB4290" s="416" t="e">
        <f t="shared" si="334"/>
        <v>#N/A</v>
      </c>
      <c r="AC4290" s="416" t="e">
        <f t="shared" si="335"/>
        <v>#N/A</v>
      </c>
    </row>
    <row r="4291" customHeight="1" spans="1:29">
      <c r="A4291" s="421"/>
      <c r="B4291" s="422"/>
      <c r="C4291" s="422"/>
      <c r="D4291" s="421"/>
      <c r="E4291" s="421"/>
      <c r="F4291" s="421"/>
      <c r="G4291" s="421"/>
      <c r="H4291" s="421"/>
      <c r="I4291" s="421"/>
      <c r="J4291" s="421"/>
      <c r="K4291" s="421"/>
      <c r="L4291" s="421"/>
      <c r="M4291" s="421"/>
      <c r="N4291" s="426"/>
      <c r="O4291" s="426"/>
      <c r="P4291" s="427"/>
      <c r="Q4291" s="427"/>
      <c r="R4291" s="426"/>
      <c r="S4291" s="426"/>
      <c r="T4291" s="426"/>
      <c r="U4291" s="426"/>
      <c r="V4291" s="426"/>
      <c r="W4291" s="426"/>
      <c r="X4291" s="427"/>
      <c r="Y4291" s="416" t="e">
        <f t="shared" si="331"/>
        <v>#N/A</v>
      </c>
      <c r="Z4291" s="416" t="e">
        <f t="shared" si="332"/>
        <v>#N/A</v>
      </c>
      <c r="AA4291" s="416" t="str">
        <f t="shared" si="333"/>
        <v/>
      </c>
      <c r="AB4291" s="416" t="e">
        <f t="shared" si="334"/>
        <v>#N/A</v>
      </c>
      <c r="AC4291" s="416" t="e">
        <f t="shared" si="335"/>
        <v>#N/A</v>
      </c>
    </row>
    <row r="4292" customHeight="1" spans="1:29">
      <c r="A4292" s="421"/>
      <c r="B4292" s="422"/>
      <c r="C4292" s="422"/>
      <c r="D4292" s="421"/>
      <c r="E4292" s="421"/>
      <c r="F4292" s="421"/>
      <c r="G4292" s="421"/>
      <c r="H4292" s="421"/>
      <c r="I4292" s="421"/>
      <c r="J4292" s="421"/>
      <c r="K4292" s="421"/>
      <c r="L4292" s="421"/>
      <c r="M4292" s="421"/>
      <c r="N4292" s="426"/>
      <c r="O4292" s="426"/>
      <c r="P4292" s="427"/>
      <c r="Q4292" s="427"/>
      <c r="R4292" s="426"/>
      <c r="S4292" s="426"/>
      <c r="T4292" s="426"/>
      <c r="U4292" s="426"/>
      <c r="V4292" s="426"/>
      <c r="W4292" s="426"/>
      <c r="X4292" s="427"/>
      <c r="Y4292" s="416" t="e">
        <f t="shared" si="331"/>
        <v>#N/A</v>
      </c>
      <c r="Z4292" s="416" t="e">
        <f t="shared" si="332"/>
        <v>#N/A</v>
      </c>
      <c r="AA4292" s="416" t="str">
        <f t="shared" si="333"/>
        <v/>
      </c>
      <c r="AB4292" s="416" t="e">
        <f t="shared" si="334"/>
        <v>#N/A</v>
      </c>
      <c r="AC4292" s="416" t="e">
        <f t="shared" si="335"/>
        <v>#N/A</v>
      </c>
    </row>
    <row r="4293" customHeight="1" spans="1:29">
      <c r="A4293" s="421"/>
      <c r="B4293" s="422"/>
      <c r="C4293" s="422"/>
      <c r="D4293" s="421"/>
      <c r="E4293" s="421"/>
      <c r="F4293" s="421"/>
      <c r="G4293" s="421"/>
      <c r="H4293" s="421"/>
      <c r="I4293" s="421"/>
      <c r="J4293" s="421"/>
      <c r="K4293" s="421"/>
      <c r="L4293" s="421"/>
      <c r="M4293" s="421"/>
      <c r="N4293" s="426"/>
      <c r="O4293" s="426"/>
      <c r="P4293" s="427"/>
      <c r="Q4293" s="427"/>
      <c r="R4293" s="426"/>
      <c r="S4293" s="426"/>
      <c r="T4293" s="426"/>
      <c r="U4293" s="426"/>
      <c r="V4293" s="426"/>
      <c r="W4293" s="426"/>
      <c r="X4293" s="427"/>
      <c r="Y4293" s="416" t="e">
        <f t="shared" si="331"/>
        <v>#N/A</v>
      </c>
      <c r="Z4293" s="416" t="e">
        <f t="shared" si="332"/>
        <v>#N/A</v>
      </c>
      <c r="AA4293" s="416" t="str">
        <f t="shared" si="333"/>
        <v/>
      </c>
      <c r="AB4293" s="416" t="e">
        <f t="shared" si="334"/>
        <v>#N/A</v>
      </c>
      <c r="AC4293" s="416" t="e">
        <f t="shared" si="335"/>
        <v>#N/A</v>
      </c>
    </row>
    <row r="4294" customHeight="1" spans="1:29">
      <c r="A4294" s="421"/>
      <c r="B4294" s="422"/>
      <c r="C4294" s="422"/>
      <c r="D4294" s="421"/>
      <c r="E4294" s="421"/>
      <c r="F4294" s="421"/>
      <c r="G4294" s="421"/>
      <c r="H4294" s="421"/>
      <c r="I4294" s="421"/>
      <c r="J4294" s="421"/>
      <c r="K4294" s="421"/>
      <c r="L4294" s="421"/>
      <c r="M4294" s="421"/>
      <c r="N4294" s="426"/>
      <c r="O4294" s="426"/>
      <c r="P4294" s="427"/>
      <c r="Q4294" s="427"/>
      <c r="R4294" s="426"/>
      <c r="S4294" s="426"/>
      <c r="T4294" s="426"/>
      <c r="U4294" s="426"/>
      <c r="V4294" s="426"/>
      <c r="W4294" s="426"/>
      <c r="X4294" s="427"/>
      <c r="Y4294" s="416" t="e">
        <f t="shared" si="331"/>
        <v>#N/A</v>
      </c>
      <c r="Z4294" s="416" t="e">
        <f t="shared" si="332"/>
        <v>#N/A</v>
      </c>
      <c r="AA4294" s="416" t="str">
        <f t="shared" si="333"/>
        <v/>
      </c>
      <c r="AB4294" s="416" t="e">
        <f t="shared" si="334"/>
        <v>#N/A</v>
      </c>
      <c r="AC4294" s="416" t="e">
        <f t="shared" si="335"/>
        <v>#N/A</v>
      </c>
    </row>
    <row r="4295" customHeight="1" spans="1:29">
      <c r="A4295" s="421"/>
      <c r="B4295" s="422"/>
      <c r="C4295" s="422"/>
      <c r="D4295" s="421"/>
      <c r="E4295" s="421"/>
      <c r="F4295" s="421"/>
      <c r="G4295" s="421"/>
      <c r="H4295" s="421"/>
      <c r="I4295" s="421"/>
      <c r="J4295" s="421"/>
      <c r="K4295" s="421"/>
      <c r="L4295" s="421"/>
      <c r="M4295" s="421"/>
      <c r="N4295" s="426"/>
      <c r="O4295" s="426"/>
      <c r="P4295" s="427"/>
      <c r="Q4295" s="427"/>
      <c r="R4295" s="426"/>
      <c r="S4295" s="426"/>
      <c r="T4295" s="426"/>
      <c r="U4295" s="426"/>
      <c r="V4295" s="426"/>
      <c r="W4295" s="426"/>
      <c r="X4295" s="427"/>
      <c r="Y4295" s="416" t="e">
        <f t="shared" ref="Y4295:Y4358" si="336">_xlfn.IFS(LEFT(M4295,3)="003","三保支出",LEFT(M4295,3)="004","刚性支出",LEFT(M4295,3)="000","促发展支出")</f>
        <v>#N/A</v>
      </c>
      <c r="Z4295" s="416" t="e">
        <f t="shared" ref="Z4295:Z4358" si="337">_xlfn.IFS(LEFT(E4295,1)="3","项目支出",LEFT(E4295,1)="1","人员类支出",LEFT(E4295,1)="2","运转类支出")</f>
        <v>#N/A</v>
      </c>
      <c r="AA4295" s="416" t="str">
        <f t="shared" ref="AA4295:AA4358" si="338">LEFT(H4295,7)</f>
        <v/>
      </c>
      <c r="AB4295" s="416" t="e">
        <f t="shared" ref="AB4295:AB4358" si="339">_xlfn.IFS(LEFT(M4295,6)="003001","保工资",LEFT(M4295,6)="003002","保运转",LEFT(M4295,6)="003003","保基本民生")</f>
        <v>#N/A</v>
      </c>
      <c r="AC4295" s="416" t="e">
        <f t="shared" ref="AC4295:AC4358" si="340">IF(Z4295="项目支出","否","是")</f>
        <v>#N/A</v>
      </c>
    </row>
    <row r="4296" customHeight="1" spans="1:29">
      <c r="A4296" s="421"/>
      <c r="B4296" s="422"/>
      <c r="C4296" s="422"/>
      <c r="D4296" s="421"/>
      <c r="E4296" s="421"/>
      <c r="F4296" s="421"/>
      <c r="G4296" s="421"/>
      <c r="H4296" s="421"/>
      <c r="I4296" s="421"/>
      <c r="J4296" s="421"/>
      <c r="K4296" s="421"/>
      <c r="L4296" s="421"/>
      <c r="M4296" s="421"/>
      <c r="N4296" s="426"/>
      <c r="O4296" s="426"/>
      <c r="P4296" s="427"/>
      <c r="Q4296" s="427"/>
      <c r="R4296" s="426"/>
      <c r="S4296" s="426"/>
      <c r="T4296" s="426"/>
      <c r="U4296" s="426"/>
      <c r="V4296" s="426"/>
      <c r="W4296" s="426"/>
      <c r="X4296" s="427"/>
      <c r="Y4296" s="416" t="e">
        <f t="shared" si="336"/>
        <v>#N/A</v>
      </c>
      <c r="Z4296" s="416" t="e">
        <f t="shared" si="337"/>
        <v>#N/A</v>
      </c>
      <c r="AA4296" s="416" t="str">
        <f t="shared" si="338"/>
        <v/>
      </c>
      <c r="AB4296" s="416" t="e">
        <f t="shared" si="339"/>
        <v>#N/A</v>
      </c>
      <c r="AC4296" s="416" t="e">
        <f t="shared" si="340"/>
        <v>#N/A</v>
      </c>
    </row>
    <row r="4297" customHeight="1" spans="1:29">
      <c r="A4297" s="421"/>
      <c r="B4297" s="422"/>
      <c r="C4297" s="422"/>
      <c r="D4297" s="421"/>
      <c r="E4297" s="421"/>
      <c r="F4297" s="421"/>
      <c r="G4297" s="421"/>
      <c r="H4297" s="421"/>
      <c r="I4297" s="421"/>
      <c r="J4297" s="421"/>
      <c r="K4297" s="421"/>
      <c r="L4297" s="421"/>
      <c r="M4297" s="421"/>
      <c r="N4297" s="426"/>
      <c r="O4297" s="426"/>
      <c r="P4297" s="427"/>
      <c r="Q4297" s="427"/>
      <c r="R4297" s="426"/>
      <c r="S4297" s="426"/>
      <c r="T4297" s="426"/>
      <c r="U4297" s="426"/>
      <c r="V4297" s="426"/>
      <c r="W4297" s="426"/>
      <c r="X4297" s="427"/>
      <c r="Y4297" s="416" t="e">
        <f t="shared" si="336"/>
        <v>#N/A</v>
      </c>
      <c r="Z4297" s="416" t="e">
        <f t="shared" si="337"/>
        <v>#N/A</v>
      </c>
      <c r="AA4297" s="416" t="str">
        <f t="shared" si="338"/>
        <v/>
      </c>
      <c r="AB4297" s="416" t="e">
        <f t="shared" si="339"/>
        <v>#N/A</v>
      </c>
      <c r="AC4297" s="416" t="e">
        <f t="shared" si="340"/>
        <v>#N/A</v>
      </c>
    </row>
    <row r="4298" customHeight="1" spans="1:29">
      <c r="A4298" s="421"/>
      <c r="B4298" s="422"/>
      <c r="C4298" s="422"/>
      <c r="D4298" s="421"/>
      <c r="E4298" s="421"/>
      <c r="F4298" s="421"/>
      <c r="G4298" s="421"/>
      <c r="H4298" s="421"/>
      <c r="I4298" s="421"/>
      <c r="J4298" s="421"/>
      <c r="K4298" s="421"/>
      <c r="L4298" s="421"/>
      <c r="M4298" s="421"/>
      <c r="N4298" s="426"/>
      <c r="O4298" s="426"/>
      <c r="P4298" s="427"/>
      <c r="Q4298" s="427"/>
      <c r="R4298" s="426"/>
      <c r="S4298" s="426"/>
      <c r="T4298" s="426"/>
      <c r="U4298" s="426"/>
      <c r="V4298" s="426"/>
      <c r="W4298" s="426"/>
      <c r="X4298" s="427"/>
      <c r="Y4298" s="416" t="e">
        <f t="shared" si="336"/>
        <v>#N/A</v>
      </c>
      <c r="Z4298" s="416" t="e">
        <f t="shared" si="337"/>
        <v>#N/A</v>
      </c>
      <c r="AA4298" s="416" t="str">
        <f t="shared" si="338"/>
        <v/>
      </c>
      <c r="AB4298" s="416" t="e">
        <f t="shared" si="339"/>
        <v>#N/A</v>
      </c>
      <c r="AC4298" s="416" t="e">
        <f t="shared" si="340"/>
        <v>#N/A</v>
      </c>
    </row>
    <row r="4299" customHeight="1" spans="1:29">
      <c r="A4299" s="421"/>
      <c r="B4299" s="422"/>
      <c r="C4299" s="422"/>
      <c r="D4299" s="421"/>
      <c r="E4299" s="421"/>
      <c r="F4299" s="421"/>
      <c r="G4299" s="421"/>
      <c r="H4299" s="421"/>
      <c r="I4299" s="421"/>
      <c r="J4299" s="421"/>
      <c r="K4299" s="421"/>
      <c r="L4299" s="421"/>
      <c r="M4299" s="421"/>
      <c r="N4299" s="426"/>
      <c r="O4299" s="426"/>
      <c r="P4299" s="427"/>
      <c r="Q4299" s="427"/>
      <c r="R4299" s="426"/>
      <c r="S4299" s="426"/>
      <c r="T4299" s="426"/>
      <c r="U4299" s="426"/>
      <c r="V4299" s="426"/>
      <c r="W4299" s="426"/>
      <c r="X4299" s="427"/>
      <c r="Y4299" s="416" t="e">
        <f t="shared" si="336"/>
        <v>#N/A</v>
      </c>
      <c r="Z4299" s="416" t="e">
        <f t="shared" si="337"/>
        <v>#N/A</v>
      </c>
      <c r="AA4299" s="416" t="str">
        <f t="shared" si="338"/>
        <v/>
      </c>
      <c r="AB4299" s="416" t="e">
        <f t="shared" si="339"/>
        <v>#N/A</v>
      </c>
      <c r="AC4299" s="416" t="e">
        <f t="shared" si="340"/>
        <v>#N/A</v>
      </c>
    </row>
    <row r="4300" customHeight="1" spans="1:29">
      <c r="A4300" s="421"/>
      <c r="B4300" s="422"/>
      <c r="C4300" s="422"/>
      <c r="D4300" s="421"/>
      <c r="E4300" s="421"/>
      <c r="F4300" s="421"/>
      <c r="G4300" s="421"/>
      <c r="H4300" s="421"/>
      <c r="I4300" s="421"/>
      <c r="J4300" s="421"/>
      <c r="K4300" s="421"/>
      <c r="L4300" s="421"/>
      <c r="M4300" s="421"/>
      <c r="N4300" s="426"/>
      <c r="O4300" s="426"/>
      <c r="P4300" s="427"/>
      <c r="Q4300" s="427"/>
      <c r="R4300" s="426"/>
      <c r="S4300" s="426"/>
      <c r="T4300" s="426"/>
      <c r="U4300" s="426"/>
      <c r="V4300" s="426"/>
      <c r="W4300" s="426"/>
      <c r="X4300" s="427"/>
      <c r="Y4300" s="416" t="e">
        <f t="shared" si="336"/>
        <v>#N/A</v>
      </c>
      <c r="Z4300" s="416" t="e">
        <f t="shared" si="337"/>
        <v>#N/A</v>
      </c>
      <c r="AA4300" s="416" t="str">
        <f t="shared" si="338"/>
        <v/>
      </c>
      <c r="AB4300" s="416" t="e">
        <f t="shared" si="339"/>
        <v>#N/A</v>
      </c>
      <c r="AC4300" s="416" t="e">
        <f t="shared" si="340"/>
        <v>#N/A</v>
      </c>
    </row>
    <row r="4301" customHeight="1" spans="1:29">
      <c r="A4301" s="421"/>
      <c r="B4301" s="422"/>
      <c r="C4301" s="422"/>
      <c r="D4301" s="421"/>
      <c r="E4301" s="421"/>
      <c r="F4301" s="421"/>
      <c r="G4301" s="421"/>
      <c r="H4301" s="421"/>
      <c r="I4301" s="421"/>
      <c r="J4301" s="421"/>
      <c r="K4301" s="421"/>
      <c r="L4301" s="421"/>
      <c r="M4301" s="421"/>
      <c r="N4301" s="426"/>
      <c r="O4301" s="426"/>
      <c r="P4301" s="427"/>
      <c r="Q4301" s="427"/>
      <c r="R4301" s="426"/>
      <c r="S4301" s="426"/>
      <c r="T4301" s="426"/>
      <c r="U4301" s="426"/>
      <c r="V4301" s="426"/>
      <c r="W4301" s="426"/>
      <c r="X4301" s="427"/>
      <c r="Y4301" s="416" t="e">
        <f t="shared" si="336"/>
        <v>#N/A</v>
      </c>
      <c r="Z4301" s="416" t="e">
        <f t="shared" si="337"/>
        <v>#N/A</v>
      </c>
      <c r="AA4301" s="416" t="str">
        <f t="shared" si="338"/>
        <v/>
      </c>
      <c r="AB4301" s="416" t="e">
        <f t="shared" si="339"/>
        <v>#N/A</v>
      </c>
      <c r="AC4301" s="416" t="e">
        <f t="shared" si="340"/>
        <v>#N/A</v>
      </c>
    </row>
    <row r="4302" customHeight="1" spans="1:29">
      <c r="A4302" s="421"/>
      <c r="B4302" s="422"/>
      <c r="C4302" s="422"/>
      <c r="D4302" s="421"/>
      <c r="E4302" s="421"/>
      <c r="F4302" s="421"/>
      <c r="G4302" s="421"/>
      <c r="H4302" s="421"/>
      <c r="I4302" s="421"/>
      <c r="J4302" s="421"/>
      <c r="K4302" s="421"/>
      <c r="L4302" s="421"/>
      <c r="M4302" s="421"/>
      <c r="N4302" s="426"/>
      <c r="O4302" s="426"/>
      <c r="P4302" s="427"/>
      <c r="Q4302" s="427"/>
      <c r="R4302" s="426"/>
      <c r="S4302" s="426"/>
      <c r="T4302" s="426"/>
      <c r="U4302" s="426"/>
      <c r="V4302" s="426"/>
      <c r="W4302" s="426"/>
      <c r="X4302" s="427"/>
      <c r="Y4302" s="416" t="e">
        <f t="shared" si="336"/>
        <v>#N/A</v>
      </c>
      <c r="Z4302" s="416" t="e">
        <f t="shared" si="337"/>
        <v>#N/A</v>
      </c>
      <c r="AA4302" s="416" t="str">
        <f t="shared" si="338"/>
        <v/>
      </c>
      <c r="AB4302" s="416" t="e">
        <f t="shared" si="339"/>
        <v>#N/A</v>
      </c>
      <c r="AC4302" s="416" t="e">
        <f t="shared" si="340"/>
        <v>#N/A</v>
      </c>
    </row>
    <row r="4303" customHeight="1" spans="1:29">
      <c r="A4303" s="421"/>
      <c r="B4303" s="422"/>
      <c r="C4303" s="422"/>
      <c r="D4303" s="421"/>
      <c r="E4303" s="421"/>
      <c r="F4303" s="421"/>
      <c r="G4303" s="421"/>
      <c r="H4303" s="421"/>
      <c r="I4303" s="421"/>
      <c r="J4303" s="421"/>
      <c r="K4303" s="421"/>
      <c r="L4303" s="421"/>
      <c r="M4303" s="421"/>
      <c r="N4303" s="426"/>
      <c r="O4303" s="426"/>
      <c r="P4303" s="427"/>
      <c r="Q4303" s="427"/>
      <c r="R4303" s="426"/>
      <c r="S4303" s="426"/>
      <c r="T4303" s="426"/>
      <c r="U4303" s="426"/>
      <c r="V4303" s="426"/>
      <c r="W4303" s="426"/>
      <c r="X4303" s="427"/>
      <c r="Y4303" s="416" t="e">
        <f t="shared" si="336"/>
        <v>#N/A</v>
      </c>
      <c r="Z4303" s="416" t="e">
        <f t="shared" si="337"/>
        <v>#N/A</v>
      </c>
      <c r="AA4303" s="416" t="str">
        <f t="shared" si="338"/>
        <v/>
      </c>
      <c r="AB4303" s="416" t="e">
        <f t="shared" si="339"/>
        <v>#N/A</v>
      </c>
      <c r="AC4303" s="416" t="e">
        <f t="shared" si="340"/>
        <v>#N/A</v>
      </c>
    </row>
    <row r="4304" customHeight="1" spans="1:29">
      <c r="A4304" s="421"/>
      <c r="B4304" s="422"/>
      <c r="C4304" s="422"/>
      <c r="D4304" s="421"/>
      <c r="E4304" s="421"/>
      <c r="F4304" s="421"/>
      <c r="G4304" s="421"/>
      <c r="H4304" s="421"/>
      <c r="I4304" s="421"/>
      <c r="J4304" s="421"/>
      <c r="K4304" s="421"/>
      <c r="L4304" s="421"/>
      <c r="M4304" s="421"/>
      <c r="N4304" s="426"/>
      <c r="O4304" s="426"/>
      <c r="P4304" s="427"/>
      <c r="Q4304" s="427"/>
      <c r="R4304" s="426"/>
      <c r="S4304" s="426"/>
      <c r="T4304" s="426"/>
      <c r="U4304" s="426"/>
      <c r="V4304" s="426"/>
      <c r="W4304" s="426"/>
      <c r="X4304" s="427"/>
      <c r="Y4304" s="416" t="e">
        <f t="shared" si="336"/>
        <v>#N/A</v>
      </c>
      <c r="Z4304" s="416" t="e">
        <f t="shared" si="337"/>
        <v>#N/A</v>
      </c>
      <c r="AA4304" s="416" t="str">
        <f t="shared" si="338"/>
        <v/>
      </c>
      <c r="AB4304" s="416" t="e">
        <f t="shared" si="339"/>
        <v>#N/A</v>
      </c>
      <c r="AC4304" s="416" t="e">
        <f t="shared" si="340"/>
        <v>#N/A</v>
      </c>
    </row>
    <row r="4305" customHeight="1" spans="1:29">
      <c r="A4305" s="421"/>
      <c r="B4305" s="422"/>
      <c r="C4305" s="422"/>
      <c r="D4305" s="421"/>
      <c r="E4305" s="421"/>
      <c r="F4305" s="421"/>
      <c r="G4305" s="421"/>
      <c r="H4305" s="421"/>
      <c r="I4305" s="421"/>
      <c r="J4305" s="421"/>
      <c r="K4305" s="421"/>
      <c r="L4305" s="421"/>
      <c r="M4305" s="421"/>
      <c r="N4305" s="426"/>
      <c r="O4305" s="426"/>
      <c r="P4305" s="427"/>
      <c r="Q4305" s="427"/>
      <c r="R4305" s="426"/>
      <c r="S4305" s="426"/>
      <c r="T4305" s="426"/>
      <c r="U4305" s="426"/>
      <c r="V4305" s="426"/>
      <c r="W4305" s="426"/>
      <c r="X4305" s="427"/>
      <c r="Y4305" s="416" t="e">
        <f t="shared" si="336"/>
        <v>#N/A</v>
      </c>
      <c r="Z4305" s="416" t="e">
        <f t="shared" si="337"/>
        <v>#N/A</v>
      </c>
      <c r="AA4305" s="416" t="str">
        <f t="shared" si="338"/>
        <v/>
      </c>
      <c r="AB4305" s="416" t="e">
        <f t="shared" si="339"/>
        <v>#N/A</v>
      </c>
      <c r="AC4305" s="416" t="e">
        <f t="shared" si="340"/>
        <v>#N/A</v>
      </c>
    </row>
    <row r="4306" customHeight="1" spans="1:29">
      <c r="A4306" s="421"/>
      <c r="B4306" s="422"/>
      <c r="C4306" s="422"/>
      <c r="D4306" s="421"/>
      <c r="E4306" s="421"/>
      <c r="F4306" s="421"/>
      <c r="G4306" s="421"/>
      <c r="H4306" s="421"/>
      <c r="I4306" s="421"/>
      <c r="J4306" s="421"/>
      <c r="K4306" s="421"/>
      <c r="L4306" s="421"/>
      <c r="M4306" s="421"/>
      <c r="N4306" s="426"/>
      <c r="O4306" s="426"/>
      <c r="P4306" s="427"/>
      <c r="Q4306" s="427"/>
      <c r="R4306" s="426"/>
      <c r="S4306" s="426"/>
      <c r="T4306" s="426"/>
      <c r="U4306" s="426"/>
      <c r="V4306" s="426"/>
      <c r="W4306" s="426"/>
      <c r="X4306" s="427"/>
      <c r="Y4306" s="416" t="e">
        <f t="shared" si="336"/>
        <v>#N/A</v>
      </c>
      <c r="Z4306" s="416" t="e">
        <f t="shared" si="337"/>
        <v>#N/A</v>
      </c>
      <c r="AA4306" s="416" t="str">
        <f t="shared" si="338"/>
        <v/>
      </c>
      <c r="AB4306" s="416" t="e">
        <f t="shared" si="339"/>
        <v>#N/A</v>
      </c>
      <c r="AC4306" s="416" t="e">
        <f t="shared" si="340"/>
        <v>#N/A</v>
      </c>
    </row>
    <row r="4307" customHeight="1" spans="1:29">
      <c r="A4307" s="421"/>
      <c r="B4307" s="422"/>
      <c r="C4307" s="422"/>
      <c r="D4307" s="421"/>
      <c r="E4307" s="421"/>
      <c r="F4307" s="421"/>
      <c r="G4307" s="421"/>
      <c r="H4307" s="421"/>
      <c r="I4307" s="421"/>
      <c r="J4307" s="421"/>
      <c r="K4307" s="421"/>
      <c r="L4307" s="421"/>
      <c r="M4307" s="421"/>
      <c r="N4307" s="426"/>
      <c r="O4307" s="426"/>
      <c r="P4307" s="427"/>
      <c r="Q4307" s="427"/>
      <c r="R4307" s="426"/>
      <c r="S4307" s="426"/>
      <c r="T4307" s="426"/>
      <c r="U4307" s="426"/>
      <c r="V4307" s="426"/>
      <c r="W4307" s="426"/>
      <c r="X4307" s="427"/>
      <c r="Y4307" s="416" t="e">
        <f t="shared" si="336"/>
        <v>#N/A</v>
      </c>
      <c r="Z4307" s="416" t="e">
        <f t="shared" si="337"/>
        <v>#N/A</v>
      </c>
      <c r="AA4307" s="416" t="str">
        <f t="shared" si="338"/>
        <v/>
      </c>
      <c r="AB4307" s="416" t="e">
        <f t="shared" si="339"/>
        <v>#N/A</v>
      </c>
      <c r="AC4307" s="416" t="e">
        <f t="shared" si="340"/>
        <v>#N/A</v>
      </c>
    </row>
    <row r="4308" customHeight="1" spans="1:29">
      <c r="A4308" s="421"/>
      <c r="B4308" s="422"/>
      <c r="C4308" s="422"/>
      <c r="D4308" s="421"/>
      <c r="E4308" s="421"/>
      <c r="F4308" s="421"/>
      <c r="G4308" s="421"/>
      <c r="H4308" s="421"/>
      <c r="I4308" s="421"/>
      <c r="J4308" s="421"/>
      <c r="K4308" s="421"/>
      <c r="L4308" s="421"/>
      <c r="M4308" s="421"/>
      <c r="N4308" s="426"/>
      <c r="O4308" s="426"/>
      <c r="P4308" s="427"/>
      <c r="Q4308" s="427"/>
      <c r="R4308" s="426"/>
      <c r="S4308" s="426"/>
      <c r="T4308" s="426"/>
      <c r="U4308" s="426"/>
      <c r="V4308" s="426"/>
      <c r="W4308" s="426"/>
      <c r="X4308" s="427"/>
      <c r="Y4308" s="416" t="e">
        <f t="shared" si="336"/>
        <v>#N/A</v>
      </c>
      <c r="Z4308" s="416" t="e">
        <f t="shared" si="337"/>
        <v>#N/A</v>
      </c>
      <c r="AA4308" s="416" t="str">
        <f t="shared" si="338"/>
        <v/>
      </c>
      <c r="AB4308" s="416" t="e">
        <f t="shared" si="339"/>
        <v>#N/A</v>
      </c>
      <c r="AC4308" s="416" t="e">
        <f t="shared" si="340"/>
        <v>#N/A</v>
      </c>
    </row>
    <row r="4309" customHeight="1" spans="1:29">
      <c r="A4309" s="421"/>
      <c r="B4309" s="422"/>
      <c r="C4309" s="422"/>
      <c r="D4309" s="421"/>
      <c r="E4309" s="421"/>
      <c r="F4309" s="421"/>
      <c r="G4309" s="421"/>
      <c r="H4309" s="421"/>
      <c r="I4309" s="421"/>
      <c r="J4309" s="421"/>
      <c r="K4309" s="421"/>
      <c r="L4309" s="421"/>
      <c r="M4309" s="421"/>
      <c r="N4309" s="426"/>
      <c r="O4309" s="426"/>
      <c r="P4309" s="427"/>
      <c r="Q4309" s="427"/>
      <c r="R4309" s="426"/>
      <c r="S4309" s="426"/>
      <c r="T4309" s="426"/>
      <c r="U4309" s="426"/>
      <c r="V4309" s="426"/>
      <c r="W4309" s="426"/>
      <c r="X4309" s="427"/>
      <c r="Y4309" s="416" t="e">
        <f t="shared" si="336"/>
        <v>#N/A</v>
      </c>
      <c r="Z4309" s="416" t="e">
        <f t="shared" si="337"/>
        <v>#N/A</v>
      </c>
      <c r="AA4309" s="416" t="str">
        <f t="shared" si="338"/>
        <v/>
      </c>
      <c r="AB4309" s="416" t="e">
        <f t="shared" si="339"/>
        <v>#N/A</v>
      </c>
      <c r="AC4309" s="416" t="e">
        <f t="shared" si="340"/>
        <v>#N/A</v>
      </c>
    </row>
    <row r="4310" customHeight="1" spans="1:29">
      <c r="A4310" s="421"/>
      <c r="B4310" s="422"/>
      <c r="C4310" s="422"/>
      <c r="D4310" s="421"/>
      <c r="E4310" s="421"/>
      <c r="F4310" s="421"/>
      <c r="G4310" s="421"/>
      <c r="H4310" s="421"/>
      <c r="I4310" s="421"/>
      <c r="J4310" s="421"/>
      <c r="K4310" s="421"/>
      <c r="L4310" s="421"/>
      <c r="M4310" s="421"/>
      <c r="N4310" s="426"/>
      <c r="O4310" s="426"/>
      <c r="P4310" s="427"/>
      <c r="Q4310" s="427"/>
      <c r="R4310" s="426"/>
      <c r="S4310" s="426"/>
      <c r="T4310" s="426"/>
      <c r="U4310" s="426"/>
      <c r="V4310" s="426"/>
      <c r="W4310" s="426"/>
      <c r="X4310" s="427"/>
      <c r="Y4310" s="416" t="e">
        <f t="shared" si="336"/>
        <v>#N/A</v>
      </c>
      <c r="Z4310" s="416" t="e">
        <f t="shared" si="337"/>
        <v>#N/A</v>
      </c>
      <c r="AA4310" s="416" t="str">
        <f t="shared" si="338"/>
        <v/>
      </c>
      <c r="AB4310" s="416" t="e">
        <f t="shared" si="339"/>
        <v>#N/A</v>
      </c>
      <c r="AC4310" s="416" t="e">
        <f t="shared" si="340"/>
        <v>#N/A</v>
      </c>
    </row>
    <row r="4311" customHeight="1" spans="1:29">
      <c r="A4311" s="421"/>
      <c r="B4311" s="422"/>
      <c r="C4311" s="422"/>
      <c r="D4311" s="421"/>
      <c r="E4311" s="421"/>
      <c r="F4311" s="421"/>
      <c r="G4311" s="421"/>
      <c r="H4311" s="421"/>
      <c r="I4311" s="421"/>
      <c r="J4311" s="421"/>
      <c r="K4311" s="421"/>
      <c r="L4311" s="421"/>
      <c r="M4311" s="421"/>
      <c r="N4311" s="426"/>
      <c r="O4311" s="426"/>
      <c r="P4311" s="427"/>
      <c r="Q4311" s="427"/>
      <c r="R4311" s="426"/>
      <c r="S4311" s="426"/>
      <c r="T4311" s="426"/>
      <c r="U4311" s="426"/>
      <c r="V4311" s="426"/>
      <c r="W4311" s="426"/>
      <c r="X4311" s="427"/>
      <c r="Y4311" s="416" t="e">
        <f t="shared" si="336"/>
        <v>#N/A</v>
      </c>
      <c r="Z4311" s="416" t="e">
        <f t="shared" si="337"/>
        <v>#N/A</v>
      </c>
      <c r="AA4311" s="416" t="str">
        <f t="shared" si="338"/>
        <v/>
      </c>
      <c r="AB4311" s="416" t="e">
        <f t="shared" si="339"/>
        <v>#N/A</v>
      </c>
      <c r="AC4311" s="416" t="e">
        <f t="shared" si="340"/>
        <v>#N/A</v>
      </c>
    </row>
    <row r="4312" customHeight="1" spans="1:29">
      <c r="A4312" s="421"/>
      <c r="B4312" s="422"/>
      <c r="C4312" s="422"/>
      <c r="D4312" s="421"/>
      <c r="E4312" s="421"/>
      <c r="F4312" s="421"/>
      <c r="G4312" s="421"/>
      <c r="H4312" s="421"/>
      <c r="I4312" s="421"/>
      <c r="J4312" s="421"/>
      <c r="K4312" s="421"/>
      <c r="L4312" s="421"/>
      <c r="M4312" s="421"/>
      <c r="N4312" s="426"/>
      <c r="O4312" s="426"/>
      <c r="P4312" s="427"/>
      <c r="Q4312" s="427"/>
      <c r="R4312" s="426"/>
      <c r="S4312" s="426"/>
      <c r="T4312" s="426"/>
      <c r="U4312" s="426"/>
      <c r="V4312" s="426"/>
      <c r="W4312" s="426"/>
      <c r="X4312" s="427"/>
      <c r="Y4312" s="416" t="e">
        <f t="shared" si="336"/>
        <v>#N/A</v>
      </c>
      <c r="Z4312" s="416" t="e">
        <f t="shared" si="337"/>
        <v>#N/A</v>
      </c>
      <c r="AA4312" s="416" t="str">
        <f t="shared" si="338"/>
        <v/>
      </c>
      <c r="AB4312" s="416" t="e">
        <f t="shared" si="339"/>
        <v>#N/A</v>
      </c>
      <c r="AC4312" s="416" t="e">
        <f t="shared" si="340"/>
        <v>#N/A</v>
      </c>
    </row>
    <row r="4313" customHeight="1" spans="1:29">
      <c r="A4313" s="421"/>
      <c r="B4313" s="422"/>
      <c r="C4313" s="422"/>
      <c r="D4313" s="421"/>
      <c r="E4313" s="421"/>
      <c r="F4313" s="421"/>
      <c r="G4313" s="421"/>
      <c r="H4313" s="421"/>
      <c r="I4313" s="421"/>
      <c r="J4313" s="421"/>
      <c r="K4313" s="421"/>
      <c r="L4313" s="421"/>
      <c r="M4313" s="421"/>
      <c r="N4313" s="426"/>
      <c r="O4313" s="426"/>
      <c r="P4313" s="427"/>
      <c r="Q4313" s="427"/>
      <c r="R4313" s="426"/>
      <c r="S4313" s="426"/>
      <c r="T4313" s="426"/>
      <c r="U4313" s="426"/>
      <c r="V4313" s="426"/>
      <c r="W4313" s="426"/>
      <c r="X4313" s="427"/>
      <c r="Y4313" s="416" t="e">
        <f t="shared" si="336"/>
        <v>#N/A</v>
      </c>
      <c r="Z4313" s="416" t="e">
        <f t="shared" si="337"/>
        <v>#N/A</v>
      </c>
      <c r="AA4313" s="416" t="str">
        <f t="shared" si="338"/>
        <v/>
      </c>
      <c r="AB4313" s="416" t="e">
        <f t="shared" si="339"/>
        <v>#N/A</v>
      </c>
      <c r="AC4313" s="416" t="e">
        <f t="shared" si="340"/>
        <v>#N/A</v>
      </c>
    </row>
    <row r="4314" customHeight="1" spans="1:29">
      <c r="A4314" s="421"/>
      <c r="B4314" s="422"/>
      <c r="C4314" s="422"/>
      <c r="D4314" s="421"/>
      <c r="E4314" s="421"/>
      <c r="F4314" s="421"/>
      <c r="G4314" s="421"/>
      <c r="H4314" s="421"/>
      <c r="I4314" s="421"/>
      <c r="J4314" s="421"/>
      <c r="K4314" s="421"/>
      <c r="L4314" s="421"/>
      <c r="M4314" s="421"/>
      <c r="N4314" s="426"/>
      <c r="O4314" s="426"/>
      <c r="P4314" s="427"/>
      <c r="Q4314" s="427"/>
      <c r="R4314" s="426"/>
      <c r="S4314" s="426"/>
      <c r="T4314" s="426"/>
      <c r="U4314" s="426"/>
      <c r="V4314" s="426"/>
      <c r="W4314" s="426"/>
      <c r="X4314" s="427"/>
      <c r="Y4314" s="416" t="e">
        <f t="shared" si="336"/>
        <v>#N/A</v>
      </c>
      <c r="Z4314" s="416" t="e">
        <f t="shared" si="337"/>
        <v>#N/A</v>
      </c>
      <c r="AA4314" s="416" t="str">
        <f t="shared" si="338"/>
        <v/>
      </c>
      <c r="AB4314" s="416" t="e">
        <f t="shared" si="339"/>
        <v>#N/A</v>
      </c>
      <c r="AC4314" s="416" t="e">
        <f t="shared" si="340"/>
        <v>#N/A</v>
      </c>
    </row>
    <row r="4315" customHeight="1" spans="1:29">
      <c r="A4315" s="421"/>
      <c r="B4315" s="422"/>
      <c r="C4315" s="422"/>
      <c r="D4315" s="421"/>
      <c r="E4315" s="421"/>
      <c r="F4315" s="421"/>
      <c r="G4315" s="421"/>
      <c r="H4315" s="421"/>
      <c r="I4315" s="421"/>
      <c r="J4315" s="421"/>
      <c r="K4315" s="421"/>
      <c r="L4315" s="421"/>
      <c r="M4315" s="421"/>
      <c r="N4315" s="426"/>
      <c r="O4315" s="426"/>
      <c r="P4315" s="427"/>
      <c r="Q4315" s="427"/>
      <c r="R4315" s="426"/>
      <c r="S4315" s="426"/>
      <c r="T4315" s="426"/>
      <c r="U4315" s="426"/>
      <c r="V4315" s="426"/>
      <c r="W4315" s="426"/>
      <c r="X4315" s="427"/>
      <c r="Y4315" s="416" t="e">
        <f t="shared" si="336"/>
        <v>#N/A</v>
      </c>
      <c r="Z4315" s="416" t="e">
        <f t="shared" si="337"/>
        <v>#N/A</v>
      </c>
      <c r="AA4315" s="416" t="str">
        <f t="shared" si="338"/>
        <v/>
      </c>
      <c r="AB4315" s="416" t="e">
        <f t="shared" si="339"/>
        <v>#N/A</v>
      </c>
      <c r="AC4315" s="416" t="e">
        <f t="shared" si="340"/>
        <v>#N/A</v>
      </c>
    </row>
    <row r="4316" customHeight="1" spans="1:29">
      <c r="A4316" s="421"/>
      <c r="B4316" s="422"/>
      <c r="C4316" s="422"/>
      <c r="D4316" s="421"/>
      <c r="E4316" s="421"/>
      <c r="F4316" s="421"/>
      <c r="G4316" s="421"/>
      <c r="H4316" s="421"/>
      <c r="I4316" s="421"/>
      <c r="J4316" s="421"/>
      <c r="K4316" s="421"/>
      <c r="L4316" s="421"/>
      <c r="M4316" s="421"/>
      <c r="N4316" s="426"/>
      <c r="O4316" s="426"/>
      <c r="P4316" s="427"/>
      <c r="Q4316" s="427"/>
      <c r="R4316" s="426"/>
      <c r="S4316" s="426"/>
      <c r="T4316" s="426"/>
      <c r="U4316" s="426"/>
      <c r="V4316" s="426"/>
      <c r="W4316" s="426"/>
      <c r="X4316" s="427"/>
      <c r="Y4316" s="416" t="e">
        <f t="shared" si="336"/>
        <v>#N/A</v>
      </c>
      <c r="Z4316" s="416" t="e">
        <f t="shared" si="337"/>
        <v>#N/A</v>
      </c>
      <c r="AA4316" s="416" t="str">
        <f t="shared" si="338"/>
        <v/>
      </c>
      <c r="AB4316" s="416" t="e">
        <f t="shared" si="339"/>
        <v>#N/A</v>
      </c>
      <c r="AC4316" s="416" t="e">
        <f t="shared" si="340"/>
        <v>#N/A</v>
      </c>
    </row>
    <row r="4317" customHeight="1" spans="1:29">
      <c r="A4317" s="421"/>
      <c r="B4317" s="422"/>
      <c r="C4317" s="422"/>
      <c r="D4317" s="421"/>
      <c r="E4317" s="421"/>
      <c r="F4317" s="421"/>
      <c r="G4317" s="421"/>
      <c r="H4317" s="421"/>
      <c r="I4317" s="421"/>
      <c r="J4317" s="421"/>
      <c r="K4317" s="421"/>
      <c r="L4317" s="421"/>
      <c r="M4317" s="421"/>
      <c r="N4317" s="426"/>
      <c r="O4317" s="426"/>
      <c r="P4317" s="427"/>
      <c r="Q4317" s="427"/>
      <c r="R4317" s="426"/>
      <c r="S4317" s="426"/>
      <c r="T4317" s="426"/>
      <c r="U4317" s="426"/>
      <c r="V4317" s="426"/>
      <c r="W4317" s="426"/>
      <c r="X4317" s="427"/>
      <c r="Y4317" s="416" t="e">
        <f t="shared" si="336"/>
        <v>#N/A</v>
      </c>
      <c r="Z4317" s="416" t="e">
        <f t="shared" si="337"/>
        <v>#N/A</v>
      </c>
      <c r="AA4317" s="416" t="str">
        <f t="shared" si="338"/>
        <v/>
      </c>
      <c r="AB4317" s="416" t="e">
        <f t="shared" si="339"/>
        <v>#N/A</v>
      </c>
      <c r="AC4317" s="416" t="e">
        <f t="shared" si="340"/>
        <v>#N/A</v>
      </c>
    </row>
    <row r="4318" customHeight="1" spans="1:29">
      <c r="A4318" s="421"/>
      <c r="B4318" s="422"/>
      <c r="C4318" s="422"/>
      <c r="D4318" s="421"/>
      <c r="E4318" s="421"/>
      <c r="F4318" s="421"/>
      <c r="G4318" s="421"/>
      <c r="H4318" s="421"/>
      <c r="I4318" s="421"/>
      <c r="J4318" s="421"/>
      <c r="K4318" s="421"/>
      <c r="L4318" s="421"/>
      <c r="M4318" s="421"/>
      <c r="N4318" s="426"/>
      <c r="O4318" s="426"/>
      <c r="P4318" s="427"/>
      <c r="Q4318" s="427"/>
      <c r="R4318" s="426"/>
      <c r="S4318" s="426"/>
      <c r="T4318" s="426"/>
      <c r="U4318" s="426"/>
      <c r="V4318" s="426"/>
      <c r="W4318" s="426"/>
      <c r="X4318" s="427"/>
      <c r="Y4318" s="416" t="e">
        <f t="shared" si="336"/>
        <v>#N/A</v>
      </c>
      <c r="Z4318" s="416" t="e">
        <f t="shared" si="337"/>
        <v>#N/A</v>
      </c>
      <c r="AA4318" s="416" t="str">
        <f t="shared" si="338"/>
        <v/>
      </c>
      <c r="AB4318" s="416" t="e">
        <f t="shared" si="339"/>
        <v>#N/A</v>
      </c>
      <c r="AC4318" s="416" t="e">
        <f t="shared" si="340"/>
        <v>#N/A</v>
      </c>
    </row>
    <row r="4319" customHeight="1" spans="1:29">
      <c r="A4319" s="421"/>
      <c r="B4319" s="422"/>
      <c r="C4319" s="422"/>
      <c r="D4319" s="421"/>
      <c r="E4319" s="421"/>
      <c r="F4319" s="421"/>
      <c r="G4319" s="421"/>
      <c r="H4319" s="421"/>
      <c r="I4319" s="421"/>
      <c r="J4319" s="421"/>
      <c r="K4319" s="421"/>
      <c r="L4319" s="421"/>
      <c r="M4319" s="421"/>
      <c r="N4319" s="426"/>
      <c r="O4319" s="426"/>
      <c r="P4319" s="427"/>
      <c r="Q4319" s="427"/>
      <c r="R4319" s="426"/>
      <c r="S4319" s="426"/>
      <c r="T4319" s="426"/>
      <c r="U4319" s="426"/>
      <c r="V4319" s="426"/>
      <c r="W4319" s="426"/>
      <c r="X4319" s="427"/>
      <c r="Y4319" s="416" t="e">
        <f t="shared" si="336"/>
        <v>#N/A</v>
      </c>
      <c r="Z4319" s="416" t="e">
        <f t="shared" si="337"/>
        <v>#N/A</v>
      </c>
      <c r="AA4319" s="416" t="str">
        <f t="shared" si="338"/>
        <v/>
      </c>
      <c r="AB4319" s="416" t="e">
        <f t="shared" si="339"/>
        <v>#N/A</v>
      </c>
      <c r="AC4319" s="416" t="e">
        <f t="shared" si="340"/>
        <v>#N/A</v>
      </c>
    </row>
    <row r="4320" customHeight="1" spans="1:29">
      <c r="A4320" s="421"/>
      <c r="B4320" s="422"/>
      <c r="C4320" s="422"/>
      <c r="D4320" s="421"/>
      <c r="E4320" s="421"/>
      <c r="F4320" s="421"/>
      <c r="G4320" s="421"/>
      <c r="H4320" s="421"/>
      <c r="I4320" s="421"/>
      <c r="J4320" s="421"/>
      <c r="K4320" s="421"/>
      <c r="L4320" s="421"/>
      <c r="M4320" s="421"/>
      <c r="N4320" s="426"/>
      <c r="O4320" s="426"/>
      <c r="P4320" s="427"/>
      <c r="Q4320" s="427"/>
      <c r="R4320" s="426"/>
      <c r="S4320" s="426"/>
      <c r="T4320" s="426"/>
      <c r="U4320" s="426"/>
      <c r="V4320" s="426"/>
      <c r="W4320" s="426"/>
      <c r="X4320" s="427"/>
      <c r="Y4320" s="416" t="e">
        <f t="shared" si="336"/>
        <v>#N/A</v>
      </c>
      <c r="Z4320" s="416" t="e">
        <f t="shared" si="337"/>
        <v>#N/A</v>
      </c>
      <c r="AA4320" s="416" t="str">
        <f t="shared" si="338"/>
        <v/>
      </c>
      <c r="AB4320" s="416" t="e">
        <f t="shared" si="339"/>
        <v>#N/A</v>
      </c>
      <c r="AC4320" s="416" t="e">
        <f t="shared" si="340"/>
        <v>#N/A</v>
      </c>
    </row>
    <row r="4321" customHeight="1" spans="1:29">
      <c r="A4321" s="421"/>
      <c r="B4321" s="422"/>
      <c r="C4321" s="422"/>
      <c r="D4321" s="421"/>
      <c r="E4321" s="421"/>
      <c r="F4321" s="421"/>
      <c r="G4321" s="421"/>
      <c r="H4321" s="421"/>
      <c r="I4321" s="421"/>
      <c r="J4321" s="421"/>
      <c r="K4321" s="421"/>
      <c r="L4321" s="421"/>
      <c r="M4321" s="421"/>
      <c r="N4321" s="426"/>
      <c r="O4321" s="426"/>
      <c r="P4321" s="427"/>
      <c r="Q4321" s="427"/>
      <c r="R4321" s="426"/>
      <c r="S4321" s="426"/>
      <c r="T4321" s="426"/>
      <c r="U4321" s="426"/>
      <c r="V4321" s="426"/>
      <c r="W4321" s="426"/>
      <c r="X4321" s="427"/>
      <c r="Y4321" s="416" t="e">
        <f t="shared" si="336"/>
        <v>#N/A</v>
      </c>
      <c r="Z4321" s="416" t="e">
        <f t="shared" si="337"/>
        <v>#N/A</v>
      </c>
      <c r="AA4321" s="416" t="str">
        <f t="shared" si="338"/>
        <v/>
      </c>
      <c r="AB4321" s="416" t="e">
        <f t="shared" si="339"/>
        <v>#N/A</v>
      </c>
      <c r="AC4321" s="416" t="e">
        <f t="shared" si="340"/>
        <v>#N/A</v>
      </c>
    </row>
    <row r="4322" customHeight="1" spans="1:29">
      <c r="A4322" s="421"/>
      <c r="B4322" s="422"/>
      <c r="C4322" s="422"/>
      <c r="D4322" s="421"/>
      <c r="E4322" s="421"/>
      <c r="F4322" s="421"/>
      <c r="G4322" s="421"/>
      <c r="H4322" s="421"/>
      <c r="I4322" s="421"/>
      <c r="J4322" s="421"/>
      <c r="K4322" s="421"/>
      <c r="L4322" s="421"/>
      <c r="M4322" s="421"/>
      <c r="N4322" s="426"/>
      <c r="O4322" s="426"/>
      <c r="P4322" s="427"/>
      <c r="Q4322" s="427"/>
      <c r="R4322" s="426"/>
      <c r="S4322" s="426"/>
      <c r="T4322" s="426"/>
      <c r="U4322" s="426"/>
      <c r="V4322" s="426"/>
      <c r="W4322" s="426"/>
      <c r="X4322" s="427"/>
      <c r="Y4322" s="416" t="e">
        <f t="shared" si="336"/>
        <v>#N/A</v>
      </c>
      <c r="Z4322" s="416" t="e">
        <f t="shared" si="337"/>
        <v>#N/A</v>
      </c>
      <c r="AA4322" s="416" t="str">
        <f t="shared" si="338"/>
        <v/>
      </c>
      <c r="AB4322" s="416" t="e">
        <f t="shared" si="339"/>
        <v>#N/A</v>
      </c>
      <c r="AC4322" s="416" t="e">
        <f t="shared" si="340"/>
        <v>#N/A</v>
      </c>
    </row>
    <row r="4323" customHeight="1" spans="1:29">
      <c r="A4323" s="421"/>
      <c r="B4323" s="422"/>
      <c r="C4323" s="422"/>
      <c r="D4323" s="421"/>
      <c r="E4323" s="421"/>
      <c r="F4323" s="421"/>
      <c r="G4323" s="421"/>
      <c r="H4323" s="421"/>
      <c r="I4323" s="421"/>
      <c r="J4323" s="421"/>
      <c r="K4323" s="421"/>
      <c r="L4323" s="421"/>
      <c r="M4323" s="421"/>
      <c r="N4323" s="426"/>
      <c r="O4323" s="426"/>
      <c r="P4323" s="427"/>
      <c r="Q4323" s="427"/>
      <c r="R4323" s="426"/>
      <c r="S4323" s="426"/>
      <c r="T4323" s="426"/>
      <c r="U4323" s="426"/>
      <c r="V4323" s="426"/>
      <c r="W4323" s="426"/>
      <c r="X4323" s="427"/>
      <c r="Y4323" s="416" t="e">
        <f t="shared" si="336"/>
        <v>#N/A</v>
      </c>
      <c r="Z4323" s="416" t="e">
        <f t="shared" si="337"/>
        <v>#N/A</v>
      </c>
      <c r="AA4323" s="416" t="str">
        <f t="shared" si="338"/>
        <v/>
      </c>
      <c r="AB4323" s="416" t="e">
        <f t="shared" si="339"/>
        <v>#N/A</v>
      </c>
      <c r="AC4323" s="416" t="e">
        <f t="shared" si="340"/>
        <v>#N/A</v>
      </c>
    </row>
    <row r="4324" customHeight="1" spans="1:29">
      <c r="A4324" s="421"/>
      <c r="B4324" s="422"/>
      <c r="C4324" s="422"/>
      <c r="D4324" s="421"/>
      <c r="E4324" s="421"/>
      <c r="F4324" s="421"/>
      <c r="G4324" s="421"/>
      <c r="H4324" s="421"/>
      <c r="I4324" s="421"/>
      <c r="J4324" s="421"/>
      <c r="K4324" s="421"/>
      <c r="L4324" s="421"/>
      <c r="M4324" s="421"/>
      <c r="N4324" s="426"/>
      <c r="O4324" s="426"/>
      <c r="P4324" s="427"/>
      <c r="Q4324" s="427"/>
      <c r="R4324" s="426"/>
      <c r="S4324" s="426"/>
      <c r="T4324" s="426"/>
      <c r="U4324" s="426"/>
      <c r="V4324" s="426"/>
      <c r="W4324" s="426"/>
      <c r="X4324" s="427"/>
      <c r="Y4324" s="416" t="e">
        <f t="shared" si="336"/>
        <v>#N/A</v>
      </c>
      <c r="Z4324" s="416" t="e">
        <f t="shared" si="337"/>
        <v>#N/A</v>
      </c>
      <c r="AA4324" s="416" t="str">
        <f t="shared" si="338"/>
        <v/>
      </c>
      <c r="AB4324" s="416" t="e">
        <f t="shared" si="339"/>
        <v>#N/A</v>
      </c>
      <c r="AC4324" s="416" t="e">
        <f t="shared" si="340"/>
        <v>#N/A</v>
      </c>
    </row>
    <row r="4325" customHeight="1" spans="1:29">
      <c r="A4325" s="421"/>
      <c r="B4325" s="422"/>
      <c r="C4325" s="422"/>
      <c r="D4325" s="421"/>
      <c r="E4325" s="421"/>
      <c r="F4325" s="421"/>
      <c r="G4325" s="421"/>
      <c r="H4325" s="421"/>
      <c r="I4325" s="421"/>
      <c r="J4325" s="421"/>
      <c r="K4325" s="421"/>
      <c r="L4325" s="421"/>
      <c r="M4325" s="421"/>
      <c r="N4325" s="426"/>
      <c r="O4325" s="426"/>
      <c r="P4325" s="427"/>
      <c r="Q4325" s="427"/>
      <c r="R4325" s="426"/>
      <c r="S4325" s="426"/>
      <c r="T4325" s="426"/>
      <c r="U4325" s="426"/>
      <c r="V4325" s="426"/>
      <c r="W4325" s="426"/>
      <c r="X4325" s="427"/>
      <c r="Y4325" s="416" t="e">
        <f t="shared" si="336"/>
        <v>#N/A</v>
      </c>
      <c r="Z4325" s="416" t="e">
        <f t="shared" si="337"/>
        <v>#N/A</v>
      </c>
      <c r="AA4325" s="416" t="str">
        <f t="shared" si="338"/>
        <v/>
      </c>
      <c r="AB4325" s="416" t="e">
        <f t="shared" si="339"/>
        <v>#N/A</v>
      </c>
      <c r="AC4325" s="416" t="e">
        <f t="shared" si="340"/>
        <v>#N/A</v>
      </c>
    </row>
    <row r="4326" customHeight="1" spans="1:29">
      <c r="A4326" s="421"/>
      <c r="B4326" s="422"/>
      <c r="C4326" s="422"/>
      <c r="D4326" s="421"/>
      <c r="E4326" s="421"/>
      <c r="F4326" s="421"/>
      <c r="G4326" s="421"/>
      <c r="H4326" s="421"/>
      <c r="I4326" s="421"/>
      <c r="J4326" s="421"/>
      <c r="K4326" s="421"/>
      <c r="L4326" s="421"/>
      <c r="M4326" s="421"/>
      <c r="N4326" s="426"/>
      <c r="O4326" s="426"/>
      <c r="P4326" s="427"/>
      <c r="Q4326" s="427"/>
      <c r="R4326" s="426"/>
      <c r="S4326" s="426"/>
      <c r="T4326" s="426"/>
      <c r="U4326" s="426"/>
      <c r="V4326" s="426"/>
      <c r="W4326" s="426"/>
      <c r="X4326" s="427"/>
      <c r="Y4326" s="416" t="e">
        <f t="shared" si="336"/>
        <v>#N/A</v>
      </c>
      <c r="Z4326" s="416" t="e">
        <f t="shared" si="337"/>
        <v>#N/A</v>
      </c>
      <c r="AA4326" s="416" t="str">
        <f t="shared" si="338"/>
        <v/>
      </c>
      <c r="AB4326" s="416" t="e">
        <f t="shared" si="339"/>
        <v>#N/A</v>
      </c>
      <c r="AC4326" s="416" t="e">
        <f t="shared" si="340"/>
        <v>#N/A</v>
      </c>
    </row>
    <row r="4327" customHeight="1" spans="1:29">
      <c r="A4327" s="421"/>
      <c r="B4327" s="422"/>
      <c r="C4327" s="422"/>
      <c r="D4327" s="421"/>
      <c r="E4327" s="421"/>
      <c r="F4327" s="421"/>
      <c r="G4327" s="421"/>
      <c r="H4327" s="421"/>
      <c r="I4327" s="421"/>
      <c r="J4327" s="421"/>
      <c r="K4327" s="421"/>
      <c r="L4327" s="421"/>
      <c r="M4327" s="421"/>
      <c r="N4327" s="426"/>
      <c r="O4327" s="426"/>
      <c r="P4327" s="427"/>
      <c r="Q4327" s="427"/>
      <c r="R4327" s="426"/>
      <c r="S4327" s="426"/>
      <c r="T4327" s="426"/>
      <c r="U4327" s="426"/>
      <c r="V4327" s="426"/>
      <c r="W4327" s="426"/>
      <c r="X4327" s="427"/>
      <c r="Y4327" s="416" t="e">
        <f t="shared" si="336"/>
        <v>#N/A</v>
      </c>
      <c r="Z4327" s="416" t="e">
        <f t="shared" si="337"/>
        <v>#N/A</v>
      </c>
      <c r="AA4327" s="416" t="str">
        <f t="shared" si="338"/>
        <v/>
      </c>
      <c r="AB4327" s="416" t="e">
        <f t="shared" si="339"/>
        <v>#N/A</v>
      </c>
      <c r="AC4327" s="416" t="e">
        <f t="shared" si="340"/>
        <v>#N/A</v>
      </c>
    </row>
    <row r="4328" customHeight="1" spans="1:29">
      <c r="A4328" s="421"/>
      <c r="B4328" s="422"/>
      <c r="C4328" s="422"/>
      <c r="D4328" s="421"/>
      <c r="E4328" s="421"/>
      <c r="F4328" s="421"/>
      <c r="G4328" s="421"/>
      <c r="H4328" s="421"/>
      <c r="I4328" s="421"/>
      <c r="J4328" s="421"/>
      <c r="K4328" s="421"/>
      <c r="L4328" s="421"/>
      <c r="M4328" s="421"/>
      <c r="N4328" s="426"/>
      <c r="O4328" s="426"/>
      <c r="P4328" s="427"/>
      <c r="Q4328" s="427"/>
      <c r="R4328" s="426"/>
      <c r="S4328" s="426"/>
      <c r="T4328" s="426"/>
      <c r="U4328" s="426"/>
      <c r="V4328" s="426"/>
      <c r="W4328" s="426"/>
      <c r="X4328" s="427"/>
      <c r="Y4328" s="416" t="e">
        <f t="shared" si="336"/>
        <v>#N/A</v>
      </c>
      <c r="Z4328" s="416" t="e">
        <f t="shared" si="337"/>
        <v>#N/A</v>
      </c>
      <c r="AA4328" s="416" t="str">
        <f t="shared" si="338"/>
        <v/>
      </c>
      <c r="AB4328" s="416" t="e">
        <f t="shared" si="339"/>
        <v>#N/A</v>
      </c>
      <c r="AC4328" s="416" t="e">
        <f t="shared" si="340"/>
        <v>#N/A</v>
      </c>
    </row>
    <row r="4329" customHeight="1" spans="1:29">
      <c r="A4329" s="421"/>
      <c r="B4329" s="422"/>
      <c r="C4329" s="422"/>
      <c r="D4329" s="421"/>
      <c r="E4329" s="421"/>
      <c r="F4329" s="421"/>
      <c r="G4329" s="421"/>
      <c r="H4329" s="421"/>
      <c r="I4329" s="421"/>
      <c r="J4329" s="421"/>
      <c r="K4329" s="421"/>
      <c r="L4329" s="421"/>
      <c r="M4329" s="421"/>
      <c r="N4329" s="426"/>
      <c r="O4329" s="426"/>
      <c r="P4329" s="427"/>
      <c r="Q4329" s="427"/>
      <c r="R4329" s="426"/>
      <c r="S4329" s="426"/>
      <c r="T4329" s="426"/>
      <c r="U4329" s="426"/>
      <c r="V4329" s="426"/>
      <c r="W4329" s="426"/>
      <c r="X4329" s="427"/>
      <c r="Y4329" s="416" t="e">
        <f t="shared" si="336"/>
        <v>#N/A</v>
      </c>
      <c r="Z4329" s="416" t="e">
        <f t="shared" si="337"/>
        <v>#N/A</v>
      </c>
      <c r="AA4329" s="416" t="str">
        <f t="shared" si="338"/>
        <v/>
      </c>
      <c r="AB4329" s="416" t="e">
        <f t="shared" si="339"/>
        <v>#N/A</v>
      </c>
      <c r="AC4329" s="416" t="e">
        <f t="shared" si="340"/>
        <v>#N/A</v>
      </c>
    </row>
    <row r="4330" customHeight="1" spans="1:29">
      <c r="A4330" s="421"/>
      <c r="B4330" s="422"/>
      <c r="C4330" s="422"/>
      <c r="D4330" s="421"/>
      <c r="E4330" s="421"/>
      <c r="F4330" s="421"/>
      <c r="G4330" s="421"/>
      <c r="H4330" s="421"/>
      <c r="I4330" s="421"/>
      <c r="J4330" s="421"/>
      <c r="K4330" s="421"/>
      <c r="L4330" s="421"/>
      <c r="M4330" s="421"/>
      <c r="N4330" s="426"/>
      <c r="O4330" s="426"/>
      <c r="P4330" s="427"/>
      <c r="Q4330" s="427"/>
      <c r="R4330" s="426"/>
      <c r="S4330" s="426"/>
      <c r="T4330" s="426"/>
      <c r="U4330" s="426"/>
      <c r="V4330" s="426"/>
      <c r="W4330" s="426"/>
      <c r="X4330" s="427"/>
      <c r="Y4330" s="416" t="e">
        <f t="shared" si="336"/>
        <v>#N/A</v>
      </c>
      <c r="Z4330" s="416" t="e">
        <f t="shared" si="337"/>
        <v>#N/A</v>
      </c>
      <c r="AA4330" s="416" t="str">
        <f t="shared" si="338"/>
        <v/>
      </c>
      <c r="AB4330" s="416" t="e">
        <f t="shared" si="339"/>
        <v>#N/A</v>
      </c>
      <c r="AC4330" s="416" t="e">
        <f t="shared" si="340"/>
        <v>#N/A</v>
      </c>
    </row>
    <row r="4331" customHeight="1" spans="1:29">
      <c r="A4331" s="421"/>
      <c r="B4331" s="422"/>
      <c r="C4331" s="422"/>
      <c r="D4331" s="421"/>
      <c r="E4331" s="421"/>
      <c r="F4331" s="421"/>
      <c r="G4331" s="421"/>
      <c r="H4331" s="421"/>
      <c r="I4331" s="421"/>
      <c r="J4331" s="421"/>
      <c r="K4331" s="421"/>
      <c r="L4331" s="421"/>
      <c r="M4331" s="421"/>
      <c r="N4331" s="426"/>
      <c r="O4331" s="426"/>
      <c r="P4331" s="427"/>
      <c r="Q4331" s="427"/>
      <c r="R4331" s="426"/>
      <c r="S4331" s="426"/>
      <c r="T4331" s="426"/>
      <c r="U4331" s="426"/>
      <c r="V4331" s="426"/>
      <c r="W4331" s="426"/>
      <c r="X4331" s="427"/>
      <c r="Y4331" s="416" t="e">
        <f t="shared" si="336"/>
        <v>#N/A</v>
      </c>
      <c r="Z4331" s="416" t="e">
        <f t="shared" si="337"/>
        <v>#N/A</v>
      </c>
      <c r="AA4331" s="416" t="str">
        <f t="shared" si="338"/>
        <v/>
      </c>
      <c r="AB4331" s="416" t="e">
        <f t="shared" si="339"/>
        <v>#N/A</v>
      </c>
      <c r="AC4331" s="416" t="e">
        <f t="shared" si="340"/>
        <v>#N/A</v>
      </c>
    </row>
    <row r="4332" customHeight="1" spans="1:29">
      <c r="A4332" s="421"/>
      <c r="B4332" s="422"/>
      <c r="C4332" s="422"/>
      <c r="D4332" s="421"/>
      <c r="E4332" s="421"/>
      <c r="F4332" s="421"/>
      <c r="G4332" s="421"/>
      <c r="H4332" s="421"/>
      <c r="I4332" s="421"/>
      <c r="J4332" s="421"/>
      <c r="K4332" s="421"/>
      <c r="L4332" s="421"/>
      <c r="M4332" s="421"/>
      <c r="N4332" s="426"/>
      <c r="O4332" s="426"/>
      <c r="P4332" s="427"/>
      <c r="Q4332" s="427"/>
      <c r="R4332" s="426"/>
      <c r="S4332" s="426"/>
      <c r="T4332" s="426"/>
      <c r="U4332" s="426"/>
      <c r="V4332" s="426"/>
      <c r="W4332" s="426"/>
      <c r="X4332" s="427"/>
      <c r="Y4332" s="416" t="e">
        <f t="shared" si="336"/>
        <v>#N/A</v>
      </c>
      <c r="Z4332" s="416" t="e">
        <f t="shared" si="337"/>
        <v>#N/A</v>
      </c>
      <c r="AA4332" s="416" t="str">
        <f t="shared" si="338"/>
        <v/>
      </c>
      <c r="AB4332" s="416" t="e">
        <f t="shared" si="339"/>
        <v>#N/A</v>
      </c>
      <c r="AC4332" s="416" t="e">
        <f t="shared" si="340"/>
        <v>#N/A</v>
      </c>
    </row>
    <row r="4333" customHeight="1" spans="1:29">
      <c r="A4333" s="421"/>
      <c r="B4333" s="422"/>
      <c r="C4333" s="422"/>
      <c r="D4333" s="421"/>
      <c r="E4333" s="421"/>
      <c r="F4333" s="421"/>
      <c r="G4333" s="421"/>
      <c r="H4333" s="421"/>
      <c r="I4333" s="421"/>
      <c r="J4333" s="421"/>
      <c r="K4333" s="421"/>
      <c r="L4333" s="421"/>
      <c r="M4333" s="421"/>
      <c r="N4333" s="426"/>
      <c r="O4333" s="426"/>
      <c r="P4333" s="427"/>
      <c r="Q4333" s="427"/>
      <c r="R4333" s="426"/>
      <c r="S4333" s="426"/>
      <c r="T4333" s="426"/>
      <c r="U4333" s="426"/>
      <c r="V4333" s="426"/>
      <c r="W4333" s="426"/>
      <c r="X4333" s="427"/>
      <c r="Y4333" s="416" t="e">
        <f t="shared" si="336"/>
        <v>#N/A</v>
      </c>
      <c r="Z4333" s="416" t="e">
        <f t="shared" si="337"/>
        <v>#N/A</v>
      </c>
      <c r="AA4333" s="416" t="str">
        <f t="shared" si="338"/>
        <v/>
      </c>
      <c r="AB4333" s="416" t="e">
        <f t="shared" si="339"/>
        <v>#N/A</v>
      </c>
      <c r="AC4333" s="416" t="e">
        <f t="shared" si="340"/>
        <v>#N/A</v>
      </c>
    </row>
    <row r="4334" customHeight="1" spans="1:29">
      <c r="A4334" s="421"/>
      <c r="B4334" s="422"/>
      <c r="C4334" s="422"/>
      <c r="D4334" s="421"/>
      <c r="E4334" s="421"/>
      <c r="F4334" s="421"/>
      <c r="G4334" s="421"/>
      <c r="H4334" s="421"/>
      <c r="I4334" s="421"/>
      <c r="J4334" s="421"/>
      <c r="K4334" s="421"/>
      <c r="L4334" s="421"/>
      <c r="M4334" s="421"/>
      <c r="N4334" s="426"/>
      <c r="O4334" s="426"/>
      <c r="P4334" s="427"/>
      <c r="Q4334" s="427"/>
      <c r="R4334" s="426"/>
      <c r="S4334" s="426"/>
      <c r="T4334" s="426"/>
      <c r="U4334" s="426"/>
      <c r="V4334" s="426"/>
      <c r="W4334" s="426"/>
      <c r="X4334" s="427"/>
      <c r="Y4334" s="416" t="e">
        <f t="shared" si="336"/>
        <v>#N/A</v>
      </c>
      <c r="Z4334" s="416" t="e">
        <f t="shared" si="337"/>
        <v>#N/A</v>
      </c>
      <c r="AA4334" s="416" t="str">
        <f t="shared" si="338"/>
        <v/>
      </c>
      <c r="AB4334" s="416" t="e">
        <f t="shared" si="339"/>
        <v>#N/A</v>
      </c>
      <c r="AC4334" s="416" t="e">
        <f t="shared" si="340"/>
        <v>#N/A</v>
      </c>
    </row>
    <row r="4335" customHeight="1" spans="1:29">
      <c r="A4335" s="421"/>
      <c r="B4335" s="422"/>
      <c r="C4335" s="422"/>
      <c r="D4335" s="421"/>
      <c r="E4335" s="421"/>
      <c r="F4335" s="421"/>
      <c r="G4335" s="421"/>
      <c r="H4335" s="421"/>
      <c r="I4335" s="421"/>
      <c r="J4335" s="421"/>
      <c r="K4335" s="421"/>
      <c r="L4335" s="421"/>
      <c r="M4335" s="421"/>
      <c r="N4335" s="426"/>
      <c r="O4335" s="426"/>
      <c r="P4335" s="427"/>
      <c r="Q4335" s="427"/>
      <c r="R4335" s="426"/>
      <c r="S4335" s="426"/>
      <c r="T4335" s="426"/>
      <c r="U4335" s="426"/>
      <c r="V4335" s="426"/>
      <c r="W4335" s="426"/>
      <c r="X4335" s="427"/>
      <c r="Y4335" s="416" t="e">
        <f t="shared" si="336"/>
        <v>#N/A</v>
      </c>
      <c r="Z4335" s="416" t="e">
        <f t="shared" si="337"/>
        <v>#N/A</v>
      </c>
      <c r="AA4335" s="416" t="str">
        <f t="shared" si="338"/>
        <v/>
      </c>
      <c r="AB4335" s="416" t="e">
        <f t="shared" si="339"/>
        <v>#N/A</v>
      </c>
      <c r="AC4335" s="416" t="e">
        <f t="shared" si="340"/>
        <v>#N/A</v>
      </c>
    </row>
    <row r="4336" customHeight="1" spans="1:29">
      <c r="A4336" s="421"/>
      <c r="B4336" s="422"/>
      <c r="C4336" s="422"/>
      <c r="D4336" s="421"/>
      <c r="E4336" s="421"/>
      <c r="F4336" s="421"/>
      <c r="G4336" s="421"/>
      <c r="H4336" s="421"/>
      <c r="I4336" s="421"/>
      <c r="J4336" s="421"/>
      <c r="K4336" s="421"/>
      <c r="L4336" s="421"/>
      <c r="M4336" s="421"/>
      <c r="N4336" s="426"/>
      <c r="O4336" s="426"/>
      <c r="P4336" s="427"/>
      <c r="Q4336" s="427"/>
      <c r="R4336" s="426"/>
      <c r="S4336" s="426"/>
      <c r="T4336" s="426"/>
      <c r="U4336" s="426"/>
      <c r="V4336" s="426"/>
      <c r="W4336" s="426"/>
      <c r="X4336" s="427"/>
      <c r="Y4336" s="416" t="e">
        <f t="shared" si="336"/>
        <v>#N/A</v>
      </c>
      <c r="Z4336" s="416" t="e">
        <f t="shared" si="337"/>
        <v>#N/A</v>
      </c>
      <c r="AA4336" s="416" t="str">
        <f t="shared" si="338"/>
        <v/>
      </c>
      <c r="AB4336" s="416" t="e">
        <f t="shared" si="339"/>
        <v>#N/A</v>
      </c>
      <c r="AC4336" s="416" t="e">
        <f t="shared" si="340"/>
        <v>#N/A</v>
      </c>
    </row>
    <row r="4337" customHeight="1" spans="1:29">
      <c r="A4337" s="421"/>
      <c r="B4337" s="422"/>
      <c r="C4337" s="422"/>
      <c r="D4337" s="421"/>
      <c r="E4337" s="421"/>
      <c r="F4337" s="421"/>
      <c r="G4337" s="421"/>
      <c r="H4337" s="421"/>
      <c r="I4337" s="421"/>
      <c r="J4337" s="421"/>
      <c r="K4337" s="421"/>
      <c r="L4337" s="421"/>
      <c r="M4337" s="421"/>
      <c r="N4337" s="426"/>
      <c r="O4337" s="426"/>
      <c r="P4337" s="427"/>
      <c r="Q4337" s="427"/>
      <c r="R4337" s="426"/>
      <c r="S4337" s="426"/>
      <c r="T4337" s="426"/>
      <c r="U4337" s="426"/>
      <c r="V4337" s="426"/>
      <c r="W4337" s="426"/>
      <c r="X4337" s="427"/>
      <c r="Y4337" s="416" t="e">
        <f t="shared" si="336"/>
        <v>#N/A</v>
      </c>
      <c r="Z4337" s="416" t="e">
        <f t="shared" si="337"/>
        <v>#N/A</v>
      </c>
      <c r="AA4337" s="416" t="str">
        <f t="shared" si="338"/>
        <v/>
      </c>
      <c r="AB4337" s="416" t="e">
        <f t="shared" si="339"/>
        <v>#N/A</v>
      </c>
      <c r="AC4337" s="416" t="e">
        <f t="shared" si="340"/>
        <v>#N/A</v>
      </c>
    </row>
    <row r="4338" customHeight="1" spans="1:29">
      <c r="A4338" s="421"/>
      <c r="B4338" s="422"/>
      <c r="C4338" s="422"/>
      <c r="D4338" s="421"/>
      <c r="E4338" s="421"/>
      <c r="F4338" s="421"/>
      <c r="G4338" s="421"/>
      <c r="H4338" s="421"/>
      <c r="I4338" s="421"/>
      <c r="J4338" s="421"/>
      <c r="K4338" s="421"/>
      <c r="L4338" s="421"/>
      <c r="M4338" s="421"/>
      <c r="N4338" s="426"/>
      <c r="O4338" s="426"/>
      <c r="P4338" s="427"/>
      <c r="Q4338" s="427"/>
      <c r="R4338" s="426"/>
      <c r="S4338" s="426"/>
      <c r="T4338" s="426"/>
      <c r="U4338" s="426"/>
      <c r="V4338" s="426"/>
      <c r="W4338" s="426"/>
      <c r="X4338" s="427"/>
      <c r="Y4338" s="416" t="e">
        <f t="shared" si="336"/>
        <v>#N/A</v>
      </c>
      <c r="Z4338" s="416" t="e">
        <f t="shared" si="337"/>
        <v>#N/A</v>
      </c>
      <c r="AA4338" s="416" t="str">
        <f t="shared" si="338"/>
        <v/>
      </c>
      <c r="AB4338" s="416" t="e">
        <f t="shared" si="339"/>
        <v>#N/A</v>
      </c>
      <c r="AC4338" s="416" t="e">
        <f t="shared" si="340"/>
        <v>#N/A</v>
      </c>
    </row>
    <row r="4339" customHeight="1" spans="1:29">
      <c r="A4339" s="421"/>
      <c r="B4339" s="422"/>
      <c r="C4339" s="422"/>
      <c r="D4339" s="421"/>
      <c r="E4339" s="421"/>
      <c r="F4339" s="421"/>
      <c r="G4339" s="421"/>
      <c r="H4339" s="421"/>
      <c r="I4339" s="421"/>
      <c r="J4339" s="421"/>
      <c r="K4339" s="421"/>
      <c r="L4339" s="421"/>
      <c r="M4339" s="421"/>
      <c r="N4339" s="426"/>
      <c r="O4339" s="426"/>
      <c r="P4339" s="427"/>
      <c r="Q4339" s="427"/>
      <c r="R4339" s="426"/>
      <c r="S4339" s="426"/>
      <c r="T4339" s="426"/>
      <c r="U4339" s="426"/>
      <c r="V4339" s="426"/>
      <c r="W4339" s="426"/>
      <c r="X4339" s="427"/>
      <c r="Y4339" s="416" t="e">
        <f t="shared" si="336"/>
        <v>#N/A</v>
      </c>
      <c r="Z4339" s="416" t="e">
        <f t="shared" si="337"/>
        <v>#N/A</v>
      </c>
      <c r="AA4339" s="416" t="str">
        <f t="shared" si="338"/>
        <v/>
      </c>
      <c r="AB4339" s="416" t="e">
        <f t="shared" si="339"/>
        <v>#N/A</v>
      </c>
      <c r="AC4339" s="416" t="e">
        <f t="shared" si="340"/>
        <v>#N/A</v>
      </c>
    </row>
    <row r="4340" customHeight="1" spans="1:29">
      <c r="A4340" s="421"/>
      <c r="B4340" s="422"/>
      <c r="C4340" s="422"/>
      <c r="D4340" s="421"/>
      <c r="E4340" s="421"/>
      <c r="F4340" s="421"/>
      <c r="G4340" s="421"/>
      <c r="H4340" s="421"/>
      <c r="I4340" s="421"/>
      <c r="J4340" s="421"/>
      <c r="K4340" s="421"/>
      <c r="L4340" s="421"/>
      <c r="M4340" s="421"/>
      <c r="N4340" s="426"/>
      <c r="O4340" s="426"/>
      <c r="P4340" s="427"/>
      <c r="Q4340" s="427"/>
      <c r="R4340" s="426"/>
      <c r="S4340" s="426"/>
      <c r="T4340" s="426"/>
      <c r="U4340" s="426"/>
      <c r="V4340" s="426"/>
      <c r="W4340" s="426"/>
      <c r="X4340" s="427"/>
      <c r="Y4340" s="416" t="e">
        <f t="shared" si="336"/>
        <v>#N/A</v>
      </c>
      <c r="Z4340" s="416" t="e">
        <f t="shared" si="337"/>
        <v>#N/A</v>
      </c>
      <c r="AA4340" s="416" t="str">
        <f t="shared" si="338"/>
        <v/>
      </c>
      <c r="AB4340" s="416" t="e">
        <f t="shared" si="339"/>
        <v>#N/A</v>
      </c>
      <c r="AC4340" s="416" t="e">
        <f t="shared" si="340"/>
        <v>#N/A</v>
      </c>
    </row>
    <row r="4341" customHeight="1" spans="1:29">
      <c r="A4341" s="421"/>
      <c r="B4341" s="422"/>
      <c r="C4341" s="422"/>
      <c r="D4341" s="421"/>
      <c r="E4341" s="421"/>
      <c r="F4341" s="421"/>
      <c r="G4341" s="421"/>
      <c r="H4341" s="421"/>
      <c r="I4341" s="421"/>
      <c r="J4341" s="421"/>
      <c r="K4341" s="421"/>
      <c r="L4341" s="421"/>
      <c r="M4341" s="421"/>
      <c r="N4341" s="426"/>
      <c r="O4341" s="426"/>
      <c r="P4341" s="427"/>
      <c r="Q4341" s="427"/>
      <c r="R4341" s="426"/>
      <c r="S4341" s="426"/>
      <c r="T4341" s="426"/>
      <c r="U4341" s="426"/>
      <c r="V4341" s="426"/>
      <c r="W4341" s="426"/>
      <c r="X4341" s="427"/>
      <c r="Y4341" s="416" t="e">
        <f t="shared" si="336"/>
        <v>#N/A</v>
      </c>
      <c r="Z4341" s="416" t="e">
        <f t="shared" si="337"/>
        <v>#N/A</v>
      </c>
      <c r="AA4341" s="416" t="str">
        <f t="shared" si="338"/>
        <v/>
      </c>
      <c r="AB4341" s="416" t="e">
        <f t="shared" si="339"/>
        <v>#N/A</v>
      </c>
      <c r="AC4341" s="416" t="e">
        <f t="shared" si="340"/>
        <v>#N/A</v>
      </c>
    </row>
    <row r="4342" customHeight="1" spans="1:29">
      <c r="A4342" s="421"/>
      <c r="B4342" s="422"/>
      <c r="C4342" s="422"/>
      <c r="D4342" s="421"/>
      <c r="E4342" s="421"/>
      <c r="F4342" s="421"/>
      <c r="G4342" s="421"/>
      <c r="H4342" s="421"/>
      <c r="I4342" s="421"/>
      <c r="J4342" s="421"/>
      <c r="K4342" s="421"/>
      <c r="L4342" s="421"/>
      <c r="M4342" s="421"/>
      <c r="N4342" s="426"/>
      <c r="O4342" s="426"/>
      <c r="P4342" s="427"/>
      <c r="Q4342" s="427"/>
      <c r="R4342" s="426"/>
      <c r="S4342" s="426"/>
      <c r="T4342" s="426"/>
      <c r="U4342" s="426"/>
      <c r="V4342" s="426"/>
      <c r="W4342" s="426"/>
      <c r="X4342" s="427"/>
      <c r="Y4342" s="416" t="e">
        <f t="shared" si="336"/>
        <v>#N/A</v>
      </c>
      <c r="Z4342" s="416" t="e">
        <f t="shared" si="337"/>
        <v>#N/A</v>
      </c>
      <c r="AA4342" s="416" t="str">
        <f t="shared" si="338"/>
        <v/>
      </c>
      <c r="AB4342" s="416" t="e">
        <f t="shared" si="339"/>
        <v>#N/A</v>
      </c>
      <c r="AC4342" s="416" t="e">
        <f t="shared" si="340"/>
        <v>#N/A</v>
      </c>
    </row>
    <row r="4343" customHeight="1" spans="1:29">
      <c r="A4343" s="421"/>
      <c r="B4343" s="422"/>
      <c r="C4343" s="422"/>
      <c r="D4343" s="421"/>
      <c r="E4343" s="421"/>
      <c r="F4343" s="421"/>
      <c r="G4343" s="421"/>
      <c r="H4343" s="421"/>
      <c r="I4343" s="421"/>
      <c r="J4343" s="421"/>
      <c r="K4343" s="421"/>
      <c r="L4343" s="421"/>
      <c r="M4343" s="421"/>
      <c r="N4343" s="426"/>
      <c r="O4343" s="426"/>
      <c r="P4343" s="427"/>
      <c r="Q4343" s="427"/>
      <c r="R4343" s="426"/>
      <c r="S4343" s="426"/>
      <c r="T4343" s="426"/>
      <c r="U4343" s="426"/>
      <c r="V4343" s="426"/>
      <c r="W4343" s="426"/>
      <c r="X4343" s="427"/>
      <c r="Y4343" s="416" t="e">
        <f t="shared" si="336"/>
        <v>#N/A</v>
      </c>
      <c r="Z4343" s="416" t="e">
        <f t="shared" si="337"/>
        <v>#N/A</v>
      </c>
      <c r="AA4343" s="416" t="str">
        <f t="shared" si="338"/>
        <v/>
      </c>
      <c r="AB4343" s="416" t="e">
        <f t="shared" si="339"/>
        <v>#N/A</v>
      </c>
      <c r="AC4343" s="416" t="e">
        <f t="shared" si="340"/>
        <v>#N/A</v>
      </c>
    </row>
    <row r="4344" customHeight="1" spans="1:29">
      <c r="A4344" s="421"/>
      <c r="B4344" s="422"/>
      <c r="C4344" s="422"/>
      <c r="D4344" s="421"/>
      <c r="E4344" s="421"/>
      <c r="F4344" s="421"/>
      <c r="G4344" s="421"/>
      <c r="H4344" s="421"/>
      <c r="I4344" s="421"/>
      <c r="J4344" s="421"/>
      <c r="K4344" s="421"/>
      <c r="L4344" s="421"/>
      <c r="M4344" s="421"/>
      <c r="N4344" s="426"/>
      <c r="O4344" s="426"/>
      <c r="P4344" s="427"/>
      <c r="Q4344" s="427"/>
      <c r="R4344" s="426"/>
      <c r="S4344" s="426"/>
      <c r="T4344" s="426"/>
      <c r="U4344" s="426"/>
      <c r="V4344" s="426"/>
      <c r="W4344" s="426"/>
      <c r="X4344" s="427"/>
      <c r="Y4344" s="416" t="e">
        <f t="shared" si="336"/>
        <v>#N/A</v>
      </c>
      <c r="Z4344" s="416" t="e">
        <f t="shared" si="337"/>
        <v>#N/A</v>
      </c>
      <c r="AA4344" s="416" t="str">
        <f t="shared" si="338"/>
        <v/>
      </c>
      <c r="AB4344" s="416" t="e">
        <f t="shared" si="339"/>
        <v>#N/A</v>
      </c>
      <c r="AC4344" s="416" t="e">
        <f t="shared" si="340"/>
        <v>#N/A</v>
      </c>
    </row>
    <row r="4345" customHeight="1" spans="1:29">
      <c r="A4345" s="421"/>
      <c r="B4345" s="422"/>
      <c r="C4345" s="422"/>
      <c r="D4345" s="421"/>
      <c r="E4345" s="421"/>
      <c r="F4345" s="421"/>
      <c r="G4345" s="421"/>
      <c r="H4345" s="421"/>
      <c r="I4345" s="421"/>
      <c r="J4345" s="421"/>
      <c r="K4345" s="421"/>
      <c r="L4345" s="421"/>
      <c r="M4345" s="421"/>
      <c r="N4345" s="426"/>
      <c r="O4345" s="426"/>
      <c r="P4345" s="427"/>
      <c r="Q4345" s="427"/>
      <c r="R4345" s="426"/>
      <c r="S4345" s="426"/>
      <c r="T4345" s="426"/>
      <c r="U4345" s="426"/>
      <c r="V4345" s="426"/>
      <c r="W4345" s="426"/>
      <c r="X4345" s="427"/>
      <c r="Y4345" s="416" t="e">
        <f t="shared" si="336"/>
        <v>#N/A</v>
      </c>
      <c r="Z4345" s="416" t="e">
        <f t="shared" si="337"/>
        <v>#N/A</v>
      </c>
      <c r="AA4345" s="416" t="str">
        <f t="shared" si="338"/>
        <v/>
      </c>
      <c r="AB4345" s="416" t="e">
        <f t="shared" si="339"/>
        <v>#N/A</v>
      </c>
      <c r="AC4345" s="416" t="e">
        <f t="shared" si="340"/>
        <v>#N/A</v>
      </c>
    </row>
    <row r="4346" customHeight="1" spans="1:29">
      <c r="A4346" s="421"/>
      <c r="B4346" s="422"/>
      <c r="C4346" s="422"/>
      <c r="D4346" s="421"/>
      <c r="E4346" s="421"/>
      <c r="F4346" s="421"/>
      <c r="G4346" s="421"/>
      <c r="H4346" s="421"/>
      <c r="I4346" s="421"/>
      <c r="J4346" s="421"/>
      <c r="K4346" s="421"/>
      <c r="L4346" s="421"/>
      <c r="M4346" s="421"/>
      <c r="N4346" s="426"/>
      <c r="O4346" s="426"/>
      <c r="P4346" s="427"/>
      <c r="Q4346" s="427"/>
      <c r="R4346" s="426"/>
      <c r="S4346" s="426"/>
      <c r="T4346" s="426"/>
      <c r="U4346" s="426"/>
      <c r="V4346" s="426"/>
      <c r="W4346" s="426"/>
      <c r="X4346" s="427"/>
      <c r="Y4346" s="416" t="e">
        <f t="shared" si="336"/>
        <v>#N/A</v>
      </c>
      <c r="Z4346" s="416" t="e">
        <f t="shared" si="337"/>
        <v>#N/A</v>
      </c>
      <c r="AA4346" s="416" t="str">
        <f t="shared" si="338"/>
        <v/>
      </c>
      <c r="AB4346" s="416" t="e">
        <f t="shared" si="339"/>
        <v>#N/A</v>
      </c>
      <c r="AC4346" s="416" t="e">
        <f t="shared" si="340"/>
        <v>#N/A</v>
      </c>
    </row>
    <row r="4347" customHeight="1" spans="1:29">
      <c r="A4347" s="421"/>
      <c r="B4347" s="422"/>
      <c r="C4347" s="422"/>
      <c r="D4347" s="421"/>
      <c r="E4347" s="421"/>
      <c r="F4347" s="421"/>
      <c r="G4347" s="421"/>
      <c r="H4347" s="421"/>
      <c r="I4347" s="421"/>
      <c r="J4347" s="421"/>
      <c r="K4347" s="421"/>
      <c r="L4347" s="421"/>
      <c r="M4347" s="421"/>
      <c r="N4347" s="426"/>
      <c r="O4347" s="426"/>
      <c r="P4347" s="427"/>
      <c r="Q4347" s="427"/>
      <c r="R4347" s="426"/>
      <c r="S4347" s="426"/>
      <c r="T4347" s="426"/>
      <c r="U4347" s="426"/>
      <c r="V4347" s="426"/>
      <c r="W4347" s="426"/>
      <c r="X4347" s="427"/>
      <c r="Y4347" s="416" t="e">
        <f t="shared" si="336"/>
        <v>#N/A</v>
      </c>
      <c r="Z4347" s="416" t="e">
        <f t="shared" si="337"/>
        <v>#N/A</v>
      </c>
      <c r="AA4347" s="416" t="str">
        <f t="shared" si="338"/>
        <v/>
      </c>
      <c r="AB4347" s="416" t="e">
        <f t="shared" si="339"/>
        <v>#N/A</v>
      </c>
      <c r="AC4347" s="416" t="e">
        <f t="shared" si="340"/>
        <v>#N/A</v>
      </c>
    </row>
    <row r="4348" customHeight="1" spans="1:29">
      <c r="A4348" s="421"/>
      <c r="B4348" s="422"/>
      <c r="C4348" s="422"/>
      <c r="D4348" s="421"/>
      <c r="E4348" s="421"/>
      <c r="F4348" s="421"/>
      <c r="G4348" s="421"/>
      <c r="H4348" s="421"/>
      <c r="I4348" s="421"/>
      <c r="J4348" s="421"/>
      <c r="K4348" s="421"/>
      <c r="L4348" s="421"/>
      <c r="M4348" s="421"/>
      <c r="N4348" s="426"/>
      <c r="O4348" s="426"/>
      <c r="P4348" s="427"/>
      <c r="Q4348" s="427"/>
      <c r="R4348" s="426"/>
      <c r="S4348" s="426"/>
      <c r="T4348" s="426"/>
      <c r="U4348" s="426"/>
      <c r="V4348" s="426"/>
      <c r="W4348" s="426"/>
      <c r="X4348" s="427"/>
      <c r="Y4348" s="416" t="e">
        <f t="shared" si="336"/>
        <v>#N/A</v>
      </c>
      <c r="Z4348" s="416" t="e">
        <f t="shared" si="337"/>
        <v>#N/A</v>
      </c>
      <c r="AA4348" s="416" t="str">
        <f t="shared" si="338"/>
        <v/>
      </c>
      <c r="AB4348" s="416" t="e">
        <f t="shared" si="339"/>
        <v>#N/A</v>
      </c>
      <c r="AC4348" s="416" t="e">
        <f t="shared" si="340"/>
        <v>#N/A</v>
      </c>
    </row>
    <row r="4349" customHeight="1" spans="1:29">
      <c r="A4349" s="421"/>
      <c r="B4349" s="422"/>
      <c r="C4349" s="422"/>
      <c r="D4349" s="421"/>
      <c r="E4349" s="421"/>
      <c r="F4349" s="421"/>
      <c r="G4349" s="421"/>
      <c r="H4349" s="421"/>
      <c r="I4349" s="421"/>
      <c r="J4349" s="421"/>
      <c r="K4349" s="421"/>
      <c r="L4349" s="421"/>
      <c r="M4349" s="421"/>
      <c r="N4349" s="426"/>
      <c r="O4349" s="426"/>
      <c r="P4349" s="427"/>
      <c r="Q4349" s="427"/>
      <c r="R4349" s="426"/>
      <c r="S4349" s="426"/>
      <c r="T4349" s="426"/>
      <c r="U4349" s="426"/>
      <c r="V4349" s="426"/>
      <c r="W4349" s="426"/>
      <c r="X4349" s="427"/>
      <c r="Y4349" s="416" t="e">
        <f t="shared" si="336"/>
        <v>#N/A</v>
      </c>
      <c r="Z4349" s="416" t="e">
        <f t="shared" si="337"/>
        <v>#N/A</v>
      </c>
      <c r="AA4349" s="416" t="str">
        <f t="shared" si="338"/>
        <v/>
      </c>
      <c r="AB4349" s="416" t="e">
        <f t="shared" si="339"/>
        <v>#N/A</v>
      </c>
      <c r="AC4349" s="416" t="e">
        <f t="shared" si="340"/>
        <v>#N/A</v>
      </c>
    </row>
    <row r="4350" customHeight="1" spans="1:29">
      <c r="A4350" s="421"/>
      <c r="B4350" s="422"/>
      <c r="C4350" s="422"/>
      <c r="D4350" s="421"/>
      <c r="E4350" s="421"/>
      <c r="F4350" s="421"/>
      <c r="G4350" s="421"/>
      <c r="H4350" s="421"/>
      <c r="I4350" s="421"/>
      <c r="J4350" s="421"/>
      <c r="K4350" s="421"/>
      <c r="L4350" s="421"/>
      <c r="M4350" s="421"/>
      <c r="N4350" s="426"/>
      <c r="O4350" s="426"/>
      <c r="P4350" s="427"/>
      <c r="Q4350" s="427"/>
      <c r="R4350" s="426"/>
      <c r="S4350" s="426"/>
      <c r="T4350" s="426"/>
      <c r="U4350" s="426"/>
      <c r="V4350" s="426"/>
      <c r="W4350" s="426"/>
      <c r="X4350" s="427"/>
      <c r="Y4350" s="416" t="e">
        <f t="shared" si="336"/>
        <v>#N/A</v>
      </c>
      <c r="Z4350" s="416" t="e">
        <f t="shared" si="337"/>
        <v>#N/A</v>
      </c>
      <c r="AA4350" s="416" t="str">
        <f t="shared" si="338"/>
        <v/>
      </c>
      <c r="AB4350" s="416" t="e">
        <f t="shared" si="339"/>
        <v>#N/A</v>
      </c>
      <c r="AC4350" s="416" t="e">
        <f t="shared" si="340"/>
        <v>#N/A</v>
      </c>
    </row>
    <row r="4351" customHeight="1" spans="1:29">
      <c r="A4351" s="421"/>
      <c r="B4351" s="422"/>
      <c r="C4351" s="422"/>
      <c r="D4351" s="421"/>
      <c r="E4351" s="421"/>
      <c r="F4351" s="421"/>
      <c r="G4351" s="421"/>
      <c r="H4351" s="421"/>
      <c r="I4351" s="421"/>
      <c r="J4351" s="421"/>
      <c r="K4351" s="421"/>
      <c r="L4351" s="421"/>
      <c r="M4351" s="421"/>
      <c r="N4351" s="426"/>
      <c r="O4351" s="426"/>
      <c r="P4351" s="427"/>
      <c r="Q4351" s="427"/>
      <c r="R4351" s="426"/>
      <c r="S4351" s="426"/>
      <c r="T4351" s="426"/>
      <c r="U4351" s="426"/>
      <c r="V4351" s="426"/>
      <c r="W4351" s="426"/>
      <c r="X4351" s="427"/>
      <c r="Y4351" s="416" t="e">
        <f t="shared" si="336"/>
        <v>#N/A</v>
      </c>
      <c r="Z4351" s="416" t="e">
        <f t="shared" si="337"/>
        <v>#N/A</v>
      </c>
      <c r="AA4351" s="416" t="str">
        <f t="shared" si="338"/>
        <v/>
      </c>
      <c r="AB4351" s="416" t="e">
        <f t="shared" si="339"/>
        <v>#N/A</v>
      </c>
      <c r="AC4351" s="416" t="e">
        <f t="shared" si="340"/>
        <v>#N/A</v>
      </c>
    </row>
    <row r="4352" customHeight="1" spans="1:29">
      <c r="A4352" s="421"/>
      <c r="B4352" s="422"/>
      <c r="C4352" s="422"/>
      <c r="D4352" s="421"/>
      <c r="E4352" s="421"/>
      <c r="F4352" s="421"/>
      <c r="G4352" s="421"/>
      <c r="H4352" s="421"/>
      <c r="I4352" s="421"/>
      <c r="J4352" s="421"/>
      <c r="K4352" s="421"/>
      <c r="L4352" s="421"/>
      <c r="M4352" s="421"/>
      <c r="N4352" s="426"/>
      <c r="O4352" s="426"/>
      <c r="P4352" s="427"/>
      <c r="Q4352" s="427"/>
      <c r="R4352" s="426"/>
      <c r="S4352" s="426"/>
      <c r="T4352" s="426"/>
      <c r="U4352" s="426"/>
      <c r="V4352" s="426"/>
      <c r="W4352" s="426"/>
      <c r="X4352" s="427"/>
      <c r="Y4352" s="416" t="e">
        <f t="shared" si="336"/>
        <v>#N/A</v>
      </c>
      <c r="Z4352" s="416" t="e">
        <f t="shared" si="337"/>
        <v>#N/A</v>
      </c>
      <c r="AA4352" s="416" t="str">
        <f t="shared" si="338"/>
        <v/>
      </c>
      <c r="AB4352" s="416" t="e">
        <f t="shared" si="339"/>
        <v>#N/A</v>
      </c>
      <c r="AC4352" s="416" t="e">
        <f t="shared" si="340"/>
        <v>#N/A</v>
      </c>
    </row>
    <row r="4353" customHeight="1" spans="1:29">
      <c r="A4353" s="421"/>
      <c r="B4353" s="422"/>
      <c r="C4353" s="422"/>
      <c r="D4353" s="421"/>
      <c r="E4353" s="421"/>
      <c r="F4353" s="421"/>
      <c r="G4353" s="421"/>
      <c r="H4353" s="421"/>
      <c r="I4353" s="421"/>
      <c r="J4353" s="421"/>
      <c r="K4353" s="421"/>
      <c r="L4353" s="421"/>
      <c r="M4353" s="421"/>
      <c r="N4353" s="426"/>
      <c r="O4353" s="426"/>
      <c r="P4353" s="427"/>
      <c r="Q4353" s="427"/>
      <c r="R4353" s="426"/>
      <c r="S4353" s="426"/>
      <c r="T4353" s="426"/>
      <c r="U4353" s="426"/>
      <c r="V4353" s="426"/>
      <c r="W4353" s="426"/>
      <c r="X4353" s="427"/>
      <c r="Y4353" s="416" t="e">
        <f t="shared" si="336"/>
        <v>#N/A</v>
      </c>
      <c r="Z4353" s="416" t="e">
        <f t="shared" si="337"/>
        <v>#N/A</v>
      </c>
      <c r="AA4353" s="416" t="str">
        <f t="shared" si="338"/>
        <v/>
      </c>
      <c r="AB4353" s="416" t="e">
        <f t="shared" si="339"/>
        <v>#N/A</v>
      </c>
      <c r="AC4353" s="416" t="e">
        <f t="shared" si="340"/>
        <v>#N/A</v>
      </c>
    </row>
    <row r="4354" customHeight="1" spans="1:29">
      <c r="A4354" s="421"/>
      <c r="B4354" s="422"/>
      <c r="C4354" s="422"/>
      <c r="D4354" s="421"/>
      <c r="E4354" s="421"/>
      <c r="F4354" s="421"/>
      <c r="G4354" s="421"/>
      <c r="H4354" s="421"/>
      <c r="I4354" s="421"/>
      <c r="J4354" s="421"/>
      <c r="K4354" s="421"/>
      <c r="L4354" s="421"/>
      <c r="M4354" s="421"/>
      <c r="N4354" s="426"/>
      <c r="O4354" s="426"/>
      <c r="P4354" s="427"/>
      <c r="Q4354" s="427"/>
      <c r="R4354" s="426"/>
      <c r="S4354" s="426"/>
      <c r="T4354" s="426"/>
      <c r="U4354" s="426"/>
      <c r="V4354" s="426"/>
      <c r="W4354" s="426"/>
      <c r="X4354" s="427"/>
      <c r="Y4354" s="416" t="e">
        <f t="shared" si="336"/>
        <v>#N/A</v>
      </c>
      <c r="Z4354" s="416" t="e">
        <f t="shared" si="337"/>
        <v>#N/A</v>
      </c>
      <c r="AA4354" s="416" t="str">
        <f t="shared" si="338"/>
        <v/>
      </c>
      <c r="AB4354" s="416" t="e">
        <f t="shared" si="339"/>
        <v>#N/A</v>
      </c>
      <c r="AC4354" s="416" t="e">
        <f t="shared" si="340"/>
        <v>#N/A</v>
      </c>
    </row>
    <row r="4355" customHeight="1" spans="1:29">
      <c r="A4355" s="421"/>
      <c r="B4355" s="422"/>
      <c r="C4355" s="422"/>
      <c r="D4355" s="421"/>
      <c r="E4355" s="421"/>
      <c r="F4355" s="421"/>
      <c r="G4355" s="421"/>
      <c r="H4355" s="421"/>
      <c r="I4355" s="421"/>
      <c r="J4355" s="421"/>
      <c r="K4355" s="421"/>
      <c r="L4355" s="421"/>
      <c r="M4355" s="421"/>
      <c r="N4355" s="426"/>
      <c r="O4355" s="426"/>
      <c r="P4355" s="427"/>
      <c r="Q4355" s="427"/>
      <c r="R4355" s="426"/>
      <c r="S4355" s="426"/>
      <c r="T4355" s="426"/>
      <c r="U4355" s="426"/>
      <c r="V4355" s="426"/>
      <c r="W4355" s="426"/>
      <c r="X4355" s="427"/>
      <c r="Y4355" s="416" t="e">
        <f t="shared" si="336"/>
        <v>#N/A</v>
      </c>
      <c r="Z4355" s="416" t="e">
        <f t="shared" si="337"/>
        <v>#N/A</v>
      </c>
      <c r="AA4355" s="416" t="str">
        <f t="shared" si="338"/>
        <v/>
      </c>
      <c r="AB4355" s="416" t="e">
        <f t="shared" si="339"/>
        <v>#N/A</v>
      </c>
      <c r="AC4355" s="416" t="e">
        <f t="shared" si="340"/>
        <v>#N/A</v>
      </c>
    </row>
    <row r="4356" customHeight="1" spans="1:29">
      <c r="A4356" s="421"/>
      <c r="B4356" s="422"/>
      <c r="C4356" s="422"/>
      <c r="D4356" s="421"/>
      <c r="E4356" s="421"/>
      <c r="F4356" s="421"/>
      <c r="G4356" s="421"/>
      <c r="H4356" s="421"/>
      <c r="I4356" s="421"/>
      <c r="J4356" s="421"/>
      <c r="K4356" s="421"/>
      <c r="L4356" s="421"/>
      <c r="M4356" s="421"/>
      <c r="N4356" s="426"/>
      <c r="O4356" s="426"/>
      <c r="P4356" s="427"/>
      <c r="Q4356" s="427"/>
      <c r="R4356" s="426"/>
      <c r="S4356" s="426"/>
      <c r="T4356" s="426"/>
      <c r="U4356" s="426"/>
      <c r="V4356" s="426"/>
      <c r="W4356" s="426"/>
      <c r="X4356" s="427"/>
      <c r="Y4356" s="416" t="e">
        <f t="shared" si="336"/>
        <v>#N/A</v>
      </c>
      <c r="Z4356" s="416" t="e">
        <f t="shared" si="337"/>
        <v>#N/A</v>
      </c>
      <c r="AA4356" s="416" t="str">
        <f t="shared" si="338"/>
        <v/>
      </c>
      <c r="AB4356" s="416" t="e">
        <f t="shared" si="339"/>
        <v>#N/A</v>
      </c>
      <c r="AC4356" s="416" t="e">
        <f t="shared" si="340"/>
        <v>#N/A</v>
      </c>
    </row>
    <row r="4357" customHeight="1" spans="1:29">
      <c r="A4357" s="421"/>
      <c r="B4357" s="422"/>
      <c r="C4357" s="422"/>
      <c r="D4357" s="421"/>
      <c r="E4357" s="421"/>
      <c r="F4357" s="421"/>
      <c r="G4357" s="421"/>
      <c r="H4357" s="421"/>
      <c r="I4357" s="421"/>
      <c r="J4357" s="421"/>
      <c r="K4357" s="421"/>
      <c r="L4357" s="421"/>
      <c r="M4357" s="421"/>
      <c r="N4357" s="426"/>
      <c r="O4357" s="426"/>
      <c r="P4357" s="427"/>
      <c r="Q4357" s="427"/>
      <c r="R4357" s="426"/>
      <c r="S4357" s="426"/>
      <c r="T4357" s="426"/>
      <c r="U4357" s="426"/>
      <c r="V4357" s="426"/>
      <c r="W4357" s="426"/>
      <c r="X4357" s="427"/>
      <c r="Y4357" s="416" t="e">
        <f t="shared" si="336"/>
        <v>#N/A</v>
      </c>
      <c r="Z4357" s="416" t="e">
        <f t="shared" si="337"/>
        <v>#N/A</v>
      </c>
      <c r="AA4357" s="416" t="str">
        <f t="shared" si="338"/>
        <v/>
      </c>
      <c r="AB4357" s="416" t="e">
        <f t="shared" si="339"/>
        <v>#N/A</v>
      </c>
      <c r="AC4357" s="416" t="e">
        <f t="shared" si="340"/>
        <v>#N/A</v>
      </c>
    </row>
    <row r="4358" customHeight="1" spans="1:29">
      <c r="A4358" s="421"/>
      <c r="B4358" s="422"/>
      <c r="C4358" s="422"/>
      <c r="D4358" s="421"/>
      <c r="E4358" s="421"/>
      <c r="F4358" s="421"/>
      <c r="G4358" s="421"/>
      <c r="H4358" s="421"/>
      <c r="I4358" s="421"/>
      <c r="J4358" s="421"/>
      <c r="K4358" s="421"/>
      <c r="L4358" s="421"/>
      <c r="M4358" s="421"/>
      <c r="N4358" s="426"/>
      <c r="O4358" s="426"/>
      <c r="P4358" s="427"/>
      <c r="Q4358" s="427"/>
      <c r="R4358" s="426"/>
      <c r="S4358" s="426"/>
      <c r="T4358" s="426"/>
      <c r="U4358" s="426"/>
      <c r="V4358" s="426"/>
      <c r="W4358" s="426"/>
      <c r="X4358" s="427"/>
      <c r="Y4358" s="416" t="e">
        <f t="shared" si="336"/>
        <v>#N/A</v>
      </c>
      <c r="Z4358" s="416" t="e">
        <f t="shared" si="337"/>
        <v>#N/A</v>
      </c>
      <c r="AA4358" s="416" t="str">
        <f t="shared" si="338"/>
        <v/>
      </c>
      <c r="AB4358" s="416" t="e">
        <f t="shared" si="339"/>
        <v>#N/A</v>
      </c>
      <c r="AC4358" s="416" t="e">
        <f t="shared" si="340"/>
        <v>#N/A</v>
      </c>
    </row>
    <row r="4359" customHeight="1" spans="1:29">
      <c r="A4359" s="421"/>
      <c r="B4359" s="422"/>
      <c r="C4359" s="422"/>
      <c r="D4359" s="421"/>
      <c r="E4359" s="421"/>
      <c r="F4359" s="421"/>
      <c r="G4359" s="421"/>
      <c r="H4359" s="421"/>
      <c r="I4359" s="421"/>
      <c r="J4359" s="421"/>
      <c r="K4359" s="421"/>
      <c r="L4359" s="421"/>
      <c r="M4359" s="421"/>
      <c r="N4359" s="426"/>
      <c r="O4359" s="426"/>
      <c r="P4359" s="427"/>
      <c r="Q4359" s="427"/>
      <c r="R4359" s="426"/>
      <c r="S4359" s="426"/>
      <c r="T4359" s="426"/>
      <c r="U4359" s="426"/>
      <c r="V4359" s="426"/>
      <c r="W4359" s="426"/>
      <c r="X4359" s="427"/>
      <c r="Y4359" s="416" t="e">
        <f t="shared" ref="Y4359:Y4422" si="341">_xlfn.IFS(LEFT(M4359,3)="003","三保支出",LEFT(M4359,3)="004","刚性支出",LEFT(M4359,3)="000","促发展支出")</f>
        <v>#N/A</v>
      </c>
      <c r="Z4359" s="416" t="e">
        <f t="shared" ref="Z4359:Z4422" si="342">_xlfn.IFS(LEFT(E4359,1)="3","项目支出",LEFT(E4359,1)="1","人员类支出",LEFT(E4359,1)="2","运转类支出")</f>
        <v>#N/A</v>
      </c>
      <c r="AA4359" s="416" t="str">
        <f t="shared" ref="AA4359:AA4422" si="343">LEFT(H4359,7)</f>
        <v/>
      </c>
      <c r="AB4359" s="416" t="e">
        <f t="shared" ref="AB4359:AB4422" si="344">_xlfn.IFS(LEFT(M4359,6)="003001","保工资",LEFT(M4359,6)="003002","保运转",LEFT(M4359,6)="003003","保基本民生")</f>
        <v>#N/A</v>
      </c>
      <c r="AC4359" s="416" t="e">
        <f t="shared" ref="AC4359:AC4422" si="345">IF(Z4359="项目支出","否","是")</f>
        <v>#N/A</v>
      </c>
    </row>
    <row r="4360" customHeight="1" spans="1:29">
      <c r="A4360" s="421"/>
      <c r="B4360" s="422"/>
      <c r="C4360" s="422"/>
      <c r="D4360" s="421"/>
      <c r="E4360" s="421"/>
      <c r="F4360" s="421"/>
      <c r="G4360" s="421"/>
      <c r="H4360" s="421"/>
      <c r="I4360" s="421"/>
      <c r="J4360" s="421"/>
      <c r="K4360" s="421"/>
      <c r="L4360" s="421"/>
      <c r="M4360" s="421"/>
      <c r="N4360" s="426"/>
      <c r="O4360" s="426"/>
      <c r="P4360" s="427"/>
      <c r="Q4360" s="427"/>
      <c r="R4360" s="426"/>
      <c r="S4360" s="426"/>
      <c r="T4360" s="426"/>
      <c r="U4360" s="426"/>
      <c r="V4360" s="426"/>
      <c r="W4360" s="426"/>
      <c r="X4360" s="427"/>
      <c r="Y4360" s="416" t="e">
        <f t="shared" si="341"/>
        <v>#N/A</v>
      </c>
      <c r="Z4360" s="416" t="e">
        <f t="shared" si="342"/>
        <v>#N/A</v>
      </c>
      <c r="AA4360" s="416" t="str">
        <f t="shared" si="343"/>
        <v/>
      </c>
      <c r="AB4360" s="416" t="e">
        <f t="shared" si="344"/>
        <v>#N/A</v>
      </c>
      <c r="AC4360" s="416" t="e">
        <f t="shared" si="345"/>
        <v>#N/A</v>
      </c>
    </row>
    <row r="4361" customHeight="1" spans="1:29">
      <c r="A4361" s="421"/>
      <c r="B4361" s="422"/>
      <c r="C4361" s="422"/>
      <c r="D4361" s="421"/>
      <c r="E4361" s="421"/>
      <c r="F4361" s="421"/>
      <c r="G4361" s="421"/>
      <c r="H4361" s="421"/>
      <c r="I4361" s="421"/>
      <c r="J4361" s="421"/>
      <c r="K4361" s="421"/>
      <c r="L4361" s="421"/>
      <c r="M4361" s="421"/>
      <c r="N4361" s="426"/>
      <c r="O4361" s="426"/>
      <c r="P4361" s="427"/>
      <c r="Q4361" s="427"/>
      <c r="R4361" s="426"/>
      <c r="S4361" s="426"/>
      <c r="T4361" s="426"/>
      <c r="U4361" s="426"/>
      <c r="V4361" s="426"/>
      <c r="W4361" s="426"/>
      <c r="X4361" s="427"/>
      <c r="Y4361" s="416" t="e">
        <f t="shared" si="341"/>
        <v>#N/A</v>
      </c>
      <c r="Z4361" s="416" t="e">
        <f t="shared" si="342"/>
        <v>#N/A</v>
      </c>
      <c r="AA4361" s="416" t="str">
        <f t="shared" si="343"/>
        <v/>
      </c>
      <c r="AB4361" s="416" t="e">
        <f t="shared" si="344"/>
        <v>#N/A</v>
      </c>
      <c r="AC4361" s="416" t="e">
        <f t="shared" si="345"/>
        <v>#N/A</v>
      </c>
    </row>
    <row r="4362" customHeight="1" spans="1:29">
      <c r="A4362" s="421"/>
      <c r="B4362" s="422"/>
      <c r="C4362" s="422"/>
      <c r="D4362" s="421"/>
      <c r="E4362" s="421"/>
      <c r="F4362" s="421"/>
      <c r="G4362" s="421"/>
      <c r="H4362" s="421"/>
      <c r="I4362" s="421"/>
      <c r="J4362" s="421"/>
      <c r="K4362" s="421"/>
      <c r="L4362" s="421"/>
      <c r="M4362" s="421"/>
      <c r="N4362" s="426"/>
      <c r="O4362" s="426"/>
      <c r="P4362" s="427"/>
      <c r="Q4362" s="427"/>
      <c r="R4362" s="426"/>
      <c r="S4362" s="426"/>
      <c r="T4362" s="426"/>
      <c r="U4362" s="426"/>
      <c r="V4362" s="426"/>
      <c r="W4362" s="426"/>
      <c r="X4362" s="427"/>
      <c r="Y4362" s="416" t="e">
        <f t="shared" si="341"/>
        <v>#N/A</v>
      </c>
      <c r="Z4362" s="416" t="e">
        <f t="shared" si="342"/>
        <v>#N/A</v>
      </c>
      <c r="AA4362" s="416" t="str">
        <f t="shared" si="343"/>
        <v/>
      </c>
      <c r="AB4362" s="416" t="e">
        <f t="shared" si="344"/>
        <v>#N/A</v>
      </c>
      <c r="AC4362" s="416" t="e">
        <f t="shared" si="345"/>
        <v>#N/A</v>
      </c>
    </row>
    <row r="4363" customHeight="1" spans="1:29">
      <c r="A4363" s="421"/>
      <c r="B4363" s="422"/>
      <c r="C4363" s="422"/>
      <c r="D4363" s="421"/>
      <c r="E4363" s="421"/>
      <c r="F4363" s="421"/>
      <c r="G4363" s="421"/>
      <c r="H4363" s="421"/>
      <c r="I4363" s="421"/>
      <c r="J4363" s="421"/>
      <c r="K4363" s="421"/>
      <c r="L4363" s="421"/>
      <c r="M4363" s="421"/>
      <c r="N4363" s="426"/>
      <c r="O4363" s="426"/>
      <c r="P4363" s="427"/>
      <c r="Q4363" s="427"/>
      <c r="R4363" s="426"/>
      <c r="S4363" s="426"/>
      <c r="T4363" s="426"/>
      <c r="U4363" s="426"/>
      <c r="V4363" s="426"/>
      <c r="W4363" s="426"/>
      <c r="X4363" s="427"/>
      <c r="Y4363" s="416" t="e">
        <f t="shared" si="341"/>
        <v>#N/A</v>
      </c>
      <c r="Z4363" s="416" t="e">
        <f t="shared" si="342"/>
        <v>#N/A</v>
      </c>
      <c r="AA4363" s="416" t="str">
        <f t="shared" si="343"/>
        <v/>
      </c>
      <c r="AB4363" s="416" t="e">
        <f t="shared" si="344"/>
        <v>#N/A</v>
      </c>
      <c r="AC4363" s="416" t="e">
        <f t="shared" si="345"/>
        <v>#N/A</v>
      </c>
    </row>
    <row r="4364" customHeight="1" spans="1:29">
      <c r="A4364" s="421"/>
      <c r="B4364" s="422"/>
      <c r="C4364" s="422"/>
      <c r="D4364" s="421"/>
      <c r="E4364" s="421"/>
      <c r="F4364" s="421"/>
      <c r="G4364" s="421"/>
      <c r="H4364" s="421"/>
      <c r="I4364" s="421"/>
      <c r="J4364" s="421"/>
      <c r="K4364" s="421"/>
      <c r="L4364" s="421"/>
      <c r="M4364" s="421"/>
      <c r="N4364" s="426"/>
      <c r="O4364" s="426"/>
      <c r="P4364" s="427"/>
      <c r="Q4364" s="427"/>
      <c r="R4364" s="426"/>
      <c r="S4364" s="426"/>
      <c r="T4364" s="426"/>
      <c r="U4364" s="426"/>
      <c r="V4364" s="426"/>
      <c r="W4364" s="426"/>
      <c r="X4364" s="427"/>
      <c r="Y4364" s="416" t="e">
        <f t="shared" si="341"/>
        <v>#N/A</v>
      </c>
      <c r="Z4364" s="416" t="e">
        <f t="shared" si="342"/>
        <v>#N/A</v>
      </c>
      <c r="AA4364" s="416" t="str">
        <f t="shared" si="343"/>
        <v/>
      </c>
      <c r="AB4364" s="416" t="e">
        <f t="shared" si="344"/>
        <v>#N/A</v>
      </c>
      <c r="AC4364" s="416" t="e">
        <f t="shared" si="345"/>
        <v>#N/A</v>
      </c>
    </row>
    <row r="4365" customHeight="1" spans="1:29">
      <c r="A4365" s="421"/>
      <c r="B4365" s="422"/>
      <c r="C4365" s="422"/>
      <c r="D4365" s="421"/>
      <c r="E4365" s="421"/>
      <c r="F4365" s="421"/>
      <c r="G4365" s="421"/>
      <c r="H4365" s="421"/>
      <c r="I4365" s="421"/>
      <c r="J4365" s="421"/>
      <c r="K4365" s="421"/>
      <c r="L4365" s="421"/>
      <c r="M4365" s="421"/>
      <c r="N4365" s="426"/>
      <c r="O4365" s="426"/>
      <c r="P4365" s="427"/>
      <c r="Q4365" s="427"/>
      <c r="R4365" s="426"/>
      <c r="S4365" s="426"/>
      <c r="T4365" s="426"/>
      <c r="U4365" s="426"/>
      <c r="V4365" s="426"/>
      <c r="W4365" s="426"/>
      <c r="X4365" s="427"/>
      <c r="Y4365" s="416" t="e">
        <f t="shared" si="341"/>
        <v>#N/A</v>
      </c>
      <c r="Z4365" s="416" t="e">
        <f t="shared" si="342"/>
        <v>#N/A</v>
      </c>
      <c r="AA4365" s="416" t="str">
        <f t="shared" si="343"/>
        <v/>
      </c>
      <c r="AB4365" s="416" t="e">
        <f t="shared" si="344"/>
        <v>#N/A</v>
      </c>
      <c r="AC4365" s="416" t="e">
        <f t="shared" si="345"/>
        <v>#N/A</v>
      </c>
    </row>
    <row r="4366" customHeight="1" spans="1:29">
      <c r="A4366" s="421"/>
      <c r="B4366" s="422"/>
      <c r="C4366" s="422"/>
      <c r="D4366" s="421"/>
      <c r="E4366" s="421"/>
      <c r="F4366" s="421"/>
      <c r="G4366" s="421"/>
      <c r="H4366" s="421"/>
      <c r="I4366" s="421"/>
      <c r="J4366" s="421"/>
      <c r="K4366" s="421"/>
      <c r="L4366" s="421"/>
      <c r="M4366" s="421"/>
      <c r="N4366" s="426"/>
      <c r="O4366" s="426"/>
      <c r="P4366" s="427"/>
      <c r="Q4366" s="427"/>
      <c r="R4366" s="426"/>
      <c r="S4366" s="426"/>
      <c r="T4366" s="426"/>
      <c r="U4366" s="426"/>
      <c r="V4366" s="426"/>
      <c r="W4366" s="426"/>
      <c r="X4366" s="427"/>
      <c r="Y4366" s="416" t="e">
        <f t="shared" si="341"/>
        <v>#N/A</v>
      </c>
      <c r="Z4366" s="416" t="e">
        <f t="shared" si="342"/>
        <v>#N/A</v>
      </c>
      <c r="AA4366" s="416" t="str">
        <f t="shared" si="343"/>
        <v/>
      </c>
      <c r="AB4366" s="416" t="e">
        <f t="shared" si="344"/>
        <v>#N/A</v>
      </c>
      <c r="AC4366" s="416" t="e">
        <f t="shared" si="345"/>
        <v>#N/A</v>
      </c>
    </row>
    <row r="4367" customHeight="1" spans="1:29">
      <c r="A4367" s="421"/>
      <c r="B4367" s="422"/>
      <c r="C4367" s="422"/>
      <c r="D4367" s="421"/>
      <c r="E4367" s="421"/>
      <c r="F4367" s="421"/>
      <c r="G4367" s="421"/>
      <c r="H4367" s="421"/>
      <c r="I4367" s="421"/>
      <c r="J4367" s="421"/>
      <c r="K4367" s="421"/>
      <c r="L4367" s="421"/>
      <c r="M4367" s="421"/>
      <c r="N4367" s="426"/>
      <c r="O4367" s="426"/>
      <c r="P4367" s="427"/>
      <c r="Q4367" s="427"/>
      <c r="R4367" s="426"/>
      <c r="S4367" s="426"/>
      <c r="T4367" s="426"/>
      <c r="U4367" s="426"/>
      <c r="V4367" s="426"/>
      <c r="W4367" s="426"/>
      <c r="X4367" s="427"/>
      <c r="Y4367" s="416" t="e">
        <f t="shared" si="341"/>
        <v>#N/A</v>
      </c>
      <c r="Z4367" s="416" t="e">
        <f t="shared" si="342"/>
        <v>#N/A</v>
      </c>
      <c r="AA4367" s="416" t="str">
        <f t="shared" si="343"/>
        <v/>
      </c>
      <c r="AB4367" s="416" t="e">
        <f t="shared" si="344"/>
        <v>#N/A</v>
      </c>
      <c r="AC4367" s="416" t="e">
        <f t="shared" si="345"/>
        <v>#N/A</v>
      </c>
    </row>
    <row r="4368" customHeight="1" spans="1:29">
      <c r="A4368" s="421"/>
      <c r="B4368" s="422"/>
      <c r="C4368" s="422"/>
      <c r="D4368" s="421"/>
      <c r="E4368" s="421"/>
      <c r="F4368" s="421"/>
      <c r="G4368" s="421"/>
      <c r="H4368" s="421"/>
      <c r="I4368" s="421"/>
      <c r="J4368" s="421"/>
      <c r="K4368" s="421"/>
      <c r="L4368" s="421"/>
      <c r="M4368" s="421"/>
      <c r="N4368" s="426"/>
      <c r="O4368" s="426"/>
      <c r="P4368" s="427"/>
      <c r="Q4368" s="427"/>
      <c r="R4368" s="426"/>
      <c r="S4368" s="426"/>
      <c r="T4368" s="426"/>
      <c r="U4368" s="426"/>
      <c r="V4368" s="426"/>
      <c r="W4368" s="426"/>
      <c r="X4368" s="427"/>
      <c r="Y4368" s="416" t="e">
        <f t="shared" si="341"/>
        <v>#N/A</v>
      </c>
      <c r="Z4368" s="416" t="e">
        <f t="shared" si="342"/>
        <v>#N/A</v>
      </c>
      <c r="AA4368" s="416" t="str">
        <f t="shared" si="343"/>
        <v/>
      </c>
      <c r="AB4368" s="416" t="e">
        <f t="shared" si="344"/>
        <v>#N/A</v>
      </c>
      <c r="AC4368" s="416" t="e">
        <f t="shared" si="345"/>
        <v>#N/A</v>
      </c>
    </row>
    <row r="4369" customHeight="1" spans="1:29">
      <c r="A4369" s="421"/>
      <c r="B4369" s="422"/>
      <c r="C4369" s="422"/>
      <c r="D4369" s="421"/>
      <c r="E4369" s="421"/>
      <c r="F4369" s="421"/>
      <c r="G4369" s="421"/>
      <c r="H4369" s="421"/>
      <c r="I4369" s="421"/>
      <c r="J4369" s="421"/>
      <c r="K4369" s="421"/>
      <c r="L4369" s="421"/>
      <c r="M4369" s="421"/>
      <c r="N4369" s="426"/>
      <c r="O4369" s="426"/>
      <c r="P4369" s="427"/>
      <c r="Q4369" s="427"/>
      <c r="R4369" s="426"/>
      <c r="S4369" s="426"/>
      <c r="T4369" s="426"/>
      <c r="U4369" s="426"/>
      <c r="V4369" s="426"/>
      <c r="W4369" s="426"/>
      <c r="X4369" s="427"/>
      <c r="Y4369" s="416" t="e">
        <f t="shared" si="341"/>
        <v>#N/A</v>
      </c>
      <c r="Z4369" s="416" t="e">
        <f t="shared" si="342"/>
        <v>#N/A</v>
      </c>
      <c r="AA4369" s="416" t="str">
        <f t="shared" si="343"/>
        <v/>
      </c>
      <c r="AB4369" s="416" t="e">
        <f t="shared" si="344"/>
        <v>#N/A</v>
      </c>
      <c r="AC4369" s="416" t="e">
        <f t="shared" si="345"/>
        <v>#N/A</v>
      </c>
    </row>
    <row r="4370" customHeight="1" spans="1:29">
      <c r="A4370" s="421"/>
      <c r="B4370" s="422"/>
      <c r="C4370" s="422"/>
      <c r="D4370" s="421"/>
      <c r="E4370" s="421"/>
      <c r="F4370" s="421"/>
      <c r="G4370" s="421"/>
      <c r="H4370" s="421"/>
      <c r="I4370" s="421"/>
      <c r="J4370" s="421"/>
      <c r="K4370" s="421"/>
      <c r="L4370" s="421"/>
      <c r="M4370" s="421"/>
      <c r="N4370" s="426"/>
      <c r="O4370" s="426"/>
      <c r="P4370" s="427"/>
      <c r="Q4370" s="427"/>
      <c r="R4370" s="426"/>
      <c r="S4370" s="426"/>
      <c r="T4370" s="426"/>
      <c r="U4370" s="426"/>
      <c r="V4370" s="426"/>
      <c r="W4370" s="426"/>
      <c r="X4370" s="427"/>
      <c r="Y4370" s="416" t="e">
        <f t="shared" si="341"/>
        <v>#N/A</v>
      </c>
      <c r="Z4370" s="416" t="e">
        <f t="shared" si="342"/>
        <v>#N/A</v>
      </c>
      <c r="AA4370" s="416" t="str">
        <f t="shared" si="343"/>
        <v/>
      </c>
      <c r="AB4370" s="416" t="e">
        <f t="shared" si="344"/>
        <v>#N/A</v>
      </c>
      <c r="AC4370" s="416" t="e">
        <f t="shared" si="345"/>
        <v>#N/A</v>
      </c>
    </row>
    <row r="4371" customHeight="1" spans="1:29">
      <c r="A4371" s="421"/>
      <c r="B4371" s="422"/>
      <c r="C4371" s="422"/>
      <c r="D4371" s="421"/>
      <c r="E4371" s="421"/>
      <c r="F4371" s="421"/>
      <c r="G4371" s="421"/>
      <c r="H4371" s="421"/>
      <c r="I4371" s="421"/>
      <c r="J4371" s="421"/>
      <c r="K4371" s="421"/>
      <c r="L4371" s="421"/>
      <c r="M4371" s="421"/>
      <c r="N4371" s="426"/>
      <c r="O4371" s="426"/>
      <c r="P4371" s="427"/>
      <c r="Q4371" s="427"/>
      <c r="R4371" s="426"/>
      <c r="S4371" s="426"/>
      <c r="T4371" s="426"/>
      <c r="U4371" s="426"/>
      <c r="V4371" s="426"/>
      <c r="W4371" s="426"/>
      <c r="X4371" s="427"/>
      <c r="Y4371" s="416" t="e">
        <f t="shared" si="341"/>
        <v>#N/A</v>
      </c>
      <c r="Z4371" s="416" t="e">
        <f t="shared" si="342"/>
        <v>#N/A</v>
      </c>
      <c r="AA4371" s="416" t="str">
        <f t="shared" si="343"/>
        <v/>
      </c>
      <c r="AB4371" s="416" t="e">
        <f t="shared" si="344"/>
        <v>#N/A</v>
      </c>
      <c r="AC4371" s="416" t="e">
        <f t="shared" si="345"/>
        <v>#N/A</v>
      </c>
    </row>
    <row r="4372" customHeight="1" spans="1:29">
      <c r="A4372" s="421"/>
      <c r="B4372" s="422"/>
      <c r="C4372" s="422"/>
      <c r="D4372" s="421"/>
      <c r="E4372" s="421"/>
      <c r="F4372" s="421"/>
      <c r="G4372" s="421"/>
      <c r="H4372" s="421"/>
      <c r="I4372" s="421"/>
      <c r="J4372" s="421"/>
      <c r="K4372" s="421"/>
      <c r="L4372" s="421"/>
      <c r="M4372" s="421"/>
      <c r="N4372" s="426"/>
      <c r="O4372" s="426"/>
      <c r="P4372" s="427"/>
      <c r="Q4372" s="427"/>
      <c r="R4372" s="426"/>
      <c r="S4372" s="426"/>
      <c r="T4372" s="426"/>
      <c r="U4372" s="426"/>
      <c r="V4372" s="426"/>
      <c r="W4372" s="426"/>
      <c r="X4372" s="427"/>
      <c r="Y4372" s="416" t="e">
        <f t="shared" si="341"/>
        <v>#N/A</v>
      </c>
      <c r="Z4372" s="416" t="e">
        <f t="shared" si="342"/>
        <v>#N/A</v>
      </c>
      <c r="AA4372" s="416" t="str">
        <f t="shared" si="343"/>
        <v/>
      </c>
      <c r="AB4372" s="416" t="e">
        <f t="shared" si="344"/>
        <v>#N/A</v>
      </c>
      <c r="AC4372" s="416" t="e">
        <f t="shared" si="345"/>
        <v>#N/A</v>
      </c>
    </row>
    <row r="4373" customHeight="1" spans="1:29">
      <c r="A4373" s="421"/>
      <c r="B4373" s="422"/>
      <c r="C4373" s="422"/>
      <c r="D4373" s="421"/>
      <c r="E4373" s="421"/>
      <c r="F4373" s="421"/>
      <c r="G4373" s="421"/>
      <c r="H4373" s="421"/>
      <c r="I4373" s="421"/>
      <c r="J4373" s="421"/>
      <c r="K4373" s="421"/>
      <c r="L4373" s="421"/>
      <c r="M4373" s="421"/>
      <c r="N4373" s="426"/>
      <c r="O4373" s="426"/>
      <c r="P4373" s="427"/>
      <c r="Q4373" s="427"/>
      <c r="R4373" s="426"/>
      <c r="S4373" s="426"/>
      <c r="T4373" s="426"/>
      <c r="U4373" s="426"/>
      <c r="V4373" s="426"/>
      <c r="W4373" s="426"/>
      <c r="X4373" s="427"/>
      <c r="Y4373" s="416" t="e">
        <f t="shared" si="341"/>
        <v>#N/A</v>
      </c>
      <c r="Z4373" s="416" t="e">
        <f t="shared" si="342"/>
        <v>#N/A</v>
      </c>
      <c r="AA4373" s="416" t="str">
        <f t="shared" si="343"/>
        <v/>
      </c>
      <c r="AB4373" s="416" t="e">
        <f t="shared" si="344"/>
        <v>#N/A</v>
      </c>
      <c r="AC4373" s="416" t="e">
        <f t="shared" si="345"/>
        <v>#N/A</v>
      </c>
    </row>
    <row r="4374" customHeight="1" spans="1:29">
      <c r="A4374" s="421"/>
      <c r="B4374" s="422"/>
      <c r="C4374" s="422"/>
      <c r="D4374" s="421"/>
      <c r="E4374" s="421"/>
      <c r="F4374" s="421"/>
      <c r="G4374" s="421"/>
      <c r="H4374" s="421"/>
      <c r="I4374" s="421"/>
      <c r="J4374" s="421"/>
      <c r="K4374" s="421"/>
      <c r="L4374" s="421"/>
      <c r="M4374" s="421"/>
      <c r="N4374" s="426"/>
      <c r="O4374" s="426"/>
      <c r="P4374" s="427"/>
      <c r="Q4374" s="427"/>
      <c r="R4374" s="426"/>
      <c r="S4374" s="426"/>
      <c r="T4374" s="426"/>
      <c r="U4374" s="426"/>
      <c r="V4374" s="426"/>
      <c r="W4374" s="426"/>
      <c r="X4374" s="427"/>
      <c r="Y4374" s="416" t="e">
        <f t="shared" si="341"/>
        <v>#N/A</v>
      </c>
      <c r="Z4374" s="416" t="e">
        <f t="shared" si="342"/>
        <v>#N/A</v>
      </c>
      <c r="AA4374" s="416" t="str">
        <f t="shared" si="343"/>
        <v/>
      </c>
      <c r="AB4374" s="416" t="e">
        <f t="shared" si="344"/>
        <v>#N/A</v>
      </c>
      <c r="AC4374" s="416" t="e">
        <f t="shared" si="345"/>
        <v>#N/A</v>
      </c>
    </row>
    <row r="4375" customHeight="1" spans="1:29">
      <c r="A4375" s="421"/>
      <c r="B4375" s="422"/>
      <c r="C4375" s="422"/>
      <c r="D4375" s="421"/>
      <c r="E4375" s="421"/>
      <c r="F4375" s="421"/>
      <c r="G4375" s="421"/>
      <c r="H4375" s="421"/>
      <c r="I4375" s="421"/>
      <c r="J4375" s="421"/>
      <c r="K4375" s="421"/>
      <c r="L4375" s="421"/>
      <c r="M4375" s="421"/>
      <c r="N4375" s="426"/>
      <c r="O4375" s="426"/>
      <c r="P4375" s="427"/>
      <c r="Q4375" s="427"/>
      <c r="R4375" s="426"/>
      <c r="S4375" s="426"/>
      <c r="T4375" s="426"/>
      <c r="U4375" s="426"/>
      <c r="V4375" s="426"/>
      <c r="W4375" s="426"/>
      <c r="X4375" s="427"/>
      <c r="Y4375" s="416" t="e">
        <f t="shared" si="341"/>
        <v>#N/A</v>
      </c>
      <c r="Z4375" s="416" t="e">
        <f t="shared" si="342"/>
        <v>#N/A</v>
      </c>
      <c r="AA4375" s="416" t="str">
        <f t="shared" si="343"/>
        <v/>
      </c>
      <c r="AB4375" s="416" t="e">
        <f t="shared" si="344"/>
        <v>#N/A</v>
      </c>
      <c r="AC4375" s="416" t="e">
        <f t="shared" si="345"/>
        <v>#N/A</v>
      </c>
    </row>
    <row r="4376" customHeight="1" spans="1:29">
      <c r="A4376" s="421"/>
      <c r="B4376" s="422"/>
      <c r="C4376" s="422"/>
      <c r="D4376" s="421"/>
      <c r="E4376" s="421"/>
      <c r="F4376" s="421"/>
      <c r="G4376" s="421"/>
      <c r="H4376" s="421"/>
      <c r="I4376" s="421"/>
      <c r="J4376" s="421"/>
      <c r="K4376" s="421"/>
      <c r="L4376" s="421"/>
      <c r="M4376" s="421"/>
      <c r="N4376" s="426"/>
      <c r="O4376" s="426"/>
      <c r="P4376" s="427"/>
      <c r="Q4376" s="427"/>
      <c r="R4376" s="426"/>
      <c r="S4376" s="426"/>
      <c r="T4376" s="426"/>
      <c r="U4376" s="426"/>
      <c r="V4376" s="426"/>
      <c r="W4376" s="426"/>
      <c r="X4376" s="427"/>
      <c r="Y4376" s="416" t="e">
        <f t="shared" si="341"/>
        <v>#N/A</v>
      </c>
      <c r="Z4376" s="416" t="e">
        <f t="shared" si="342"/>
        <v>#N/A</v>
      </c>
      <c r="AA4376" s="416" t="str">
        <f t="shared" si="343"/>
        <v/>
      </c>
      <c r="AB4376" s="416" t="e">
        <f t="shared" si="344"/>
        <v>#N/A</v>
      </c>
      <c r="AC4376" s="416" t="e">
        <f t="shared" si="345"/>
        <v>#N/A</v>
      </c>
    </row>
    <row r="4377" customHeight="1" spans="1:29">
      <c r="A4377" s="421"/>
      <c r="B4377" s="422"/>
      <c r="C4377" s="422"/>
      <c r="D4377" s="421"/>
      <c r="E4377" s="421"/>
      <c r="F4377" s="421"/>
      <c r="G4377" s="421"/>
      <c r="H4377" s="421"/>
      <c r="I4377" s="421"/>
      <c r="J4377" s="421"/>
      <c r="K4377" s="421"/>
      <c r="L4377" s="421"/>
      <c r="M4377" s="421"/>
      <c r="N4377" s="426"/>
      <c r="O4377" s="426"/>
      <c r="P4377" s="427"/>
      <c r="Q4377" s="427"/>
      <c r="R4377" s="426"/>
      <c r="S4377" s="426"/>
      <c r="T4377" s="426"/>
      <c r="U4377" s="426"/>
      <c r="V4377" s="426"/>
      <c r="W4377" s="426"/>
      <c r="X4377" s="427"/>
      <c r="Y4377" s="416" t="e">
        <f t="shared" si="341"/>
        <v>#N/A</v>
      </c>
      <c r="Z4377" s="416" t="e">
        <f t="shared" si="342"/>
        <v>#N/A</v>
      </c>
      <c r="AA4377" s="416" t="str">
        <f t="shared" si="343"/>
        <v/>
      </c>
      <c r="AB4377" s="416" t="e">
        <f t="shared" si="344"/>
        <v>#N/A</v>
      </c>
      <c r="AC4377" s="416" t="e">
        <f t="shared" si="345"/>
        <v>#N/A</v>
      </c>
    </row>
    <row r="4378" customHeight="1" spans="1:29">
      <c r="A4378" s="421"/>
      <c r="B4378" s="422"/>
      <c r="C4378" s="422"/>
      <c r="D4378" s="421"/>
      <c r="E4378" s="421"/>
      <c r="F4378" s="421"/>
      <c r="G4378" s="421"/>
      <c r="H4378" s="421"/>
      <c r="I4378" s="421"/>
      <c r="J4378" s="421"/>
      <c r="K4378" s="421"/>
      <c r="L4378" s="421"/>
      <c r="M4378" s="421"/>
      <c r="N4378" s="426"/>
      <c r="O4378" s="426"/>
      <c r="P4378" s="427"/>
      <c r="Q4378" s="427"/>
      <c r="R4378" s="426"/>
      <c r="S4378" s="426"/>
      <c r="T4378" s="426"/>
      <c r="U4378" s="426"/>
      <c r="V4378" s="426"/>
      <c r="W4378" s="426"/>
      <c r="X4378" s="427"/>
      <c r="Y4378" s="416" t="e">
        <f t="shared" si="341"/>
        <v>#N/A</v>
      </c>
      <c r="Z4378" s="416" t="e">
        <f t="shared" si="342"/>
        <v>#N/A</v>
      </c>
      <c r="AA4378" s="416" t="str">
        <f t="shared" si="343"/>
        <v/>
      </c>
      <c r="AB4378" s="416" t="e">
        <f t="shared" si="344"/>
        <v>#N/A</v>
      </c>
      <c r="AC4378" s="416" t="e">
        <f t="shared" si="345"/>
        <v>#N/A</v>
      </c>
    </row>
    <row r="4379" customHeight="1" spans="1:29">
      <c r="A4379" s="421"/>
      <c r="B4379" s="422"/>
      <c r="C4379" s="422"/>
      <c r="D4379" s="421"/>
      <c r="E4379" s="421"/>
      <c r="F4379" s="421"/>
      <c r="G4379" s="421"/>
      <c r="H4379" s="421"/>
      <c r="I4379" s="421"/>
      <c r="J4379" s="421"/>
      <c r="K4379" s="421"/>
      <c r="L4379" s="421"/>
      <c r="M4379" s="421"/>
      <c r="N4379" s="426"/>
      <c r="O4379" s="426"/>
      <c r="P4379" s="427"/>
      <c r="Q4379" s="427"/>
      <c r="R4379" s="426"/>
      <c r="S4379" s="426"/>
      <c r="T4379" s="426"/>
      <c r="U4379" s="426"/>
      <c r="V4379" s="426"/>
      <c r="W4379" s="426"/>
      <c r="X4379" s="427"/>
      <c r="Y4379" s="416" t="e">
        <f t="shared" si="341"/>
        <v>#N/A</v>
      </c>
      <c r="Z4379" s="416" t="e">
        <f t="shared" si="342"/>
        <v>#N/A</v>
      </c>
      <c r="AA4379" s="416" t="str">
        <f t="shared" si="343"/>
        <v/>
      </c>
      <c r="AB4379" s="416" t="e">
        <f t="shared" si="344"/>
        <v>#N/A</v>
      </c>
      <c r="AC4379" s="416" t="e">
        <f t="shared" si="345"/>
        <v>#N/A</v>
      </c>
    </row>
    <row r="4380" customHeight="1" spans="1:29">
      <c r="A4380" s="421"/>
      <c r="B4380" s="422"/>
      <c r="C4380" s="422"/>
      <c r="D4380" s="421"/>
      <c r="E4380" s="421"/>
      <c r="F4380" s="421"/>
      <c r="G4380" s="421"/>
      <c r="H4380" s="421"/>
      <c r="I4380" s="421"/>
      <c r="J4380" s="421"/>
      <c r="K4380" s="421"/>
      <c r="L4380" s="421"/>
      <c r="M4380" s="421"/>
      <c r="N4380" s="426"/>
      <c r="O4380" s="426"/>
      <c r="P4380" s="427"/>
      <c r="Q4380" s="427"/>
      <c r="R4380" s="426"/>
      <c r="S4380" s="426"/>
      <c r="T4380" s="426"/>
      <c r="U4380" s="426"/>
      <c r="V4380" s="426"/>
      <c r="W4380" s="426"/>
      <c r="X4380" s="427"/>
      <c r="Y4380" s="416" t="e">
        <f t="shared" si="341"/>
        <v>#N/A</v>
      </c>
      <c r="Z4380" s="416" t="e">
        <f t="shared" si="342"/>
        <v>#N/A</v>
      </c>
      <c r="AA4380" s="416" t="str">
        <f t="shared" si="343"/>
        <v/>
      </c>
      <c r="AB4380" s="416" t="e">
        <f t="shared" si="344"/>
        <v>#N/A</v>
      </c>
      <c r="AC4380" s="416" t="e">
        <f t="shared" si="345"/>
        <v>#N/A</v>
      </c>
    </row>
    <row r="4381" customHeight="1" spans="1:29">
      <c r="A4381" s="421"/>
      <c r="B4381" s="422"/>
      <c r="C4381" s="422"/>
      <c r="D4381" s="421"/>
      <c r="E4381" s="421"/>
      <c r="F4381" s="421"/>
      <c r="G4381" s="421"/>
      <c r="H4381" s="421"/>
      <c r="I4381" s="421"/>
      <c r="J4381" s="421"/>
      <c r="K4381" s="421"/>
      <c r="L4381" s="421"/>
      <c r="M4381" s="421"/>
      <c r="N4381" s="426"/>
      <c r="O4381" s="426"/>
      <c r="P4381" s="427"/>
      <c r="Q4381" s="427"/>
      <c r="R4381" s="426"/>
      <c r="S4381" s="426"/>
      <c r="T4381" s="426"/>
      <c r="U4381" s="426"/>
      <c r="V4381" s="426"/>
      <c r="W4381" s="426"/>
      <c r="X4381" s="427"/>
      <c r="Y4381" s="416" t="e">
        <f t="shared" si="341"/>
        <v>#N/A</v>
      </c>
      <c r="Z4381" s="416" t="e">
        <f t="shared" si="342"/>
        <v>#N/A</v>
      </c>
      <c r="AA4381" s="416" t="str">
        <f t="shared" si="343"/>
        <v/>
      </c>
      <c r="AB4381" s="416" t="e">
        <f t="shared" si="344"/>
        <v>#N/A</v>
      </c>
      <c r="AC4381" s="416" t="e">
        <f t="shared" si="345"/>
        <v>#N/A</v>
      </c>
    </row>
    <row r="4382" customHeight="1" spans="1:29">
      <c r="A4382" s="421"/>
      <c r="B4382" s="422"/>
      <c r="C4382" s="422"/>
      <c r="D4382" s="421"/>
      <c r="E4382" s="421"/>
      <c r="F4382" s="421"/>
      <c r="G4382" s="421"/>
      <c r="H4382" s="421"/>
      <c r="I4382" s="421"/>
      <c r="J4382" s="421"/>
      <c r="K4382" s="421"/>
      <c r="L4382" s="421"/>
      <c r="M4382" s="421"/>
      <c r="N4382" s="426"/>
      <c r="O4382" s="426"/>
      <c r="P4382" s="427"/>
      <c r="Q4382" s="427"/>
      <c r="R4382" s="426"/>
      <c r="S4382" s="426"/>
      <c r="T4382" s="426"/>
      <c r="U4382" s="426"/>
      <c r="V4382" s="426"/>
      <c r="W4382" s="426"/>
      <c r="X4382" s="427"/>
      <c r="Y4382" s="416" t="e">
        <f t="shared" si="341"/>
        <v>#N/A</v>
      </c>
      <c r="Z4382" s="416" t="e">
        <f t="shared" si="342"/>
        <v>#N/A</v>
      </c>
      <c r="AA4382" s="416" t="str">
        <f t="shared" si="343"/>
        <v/>
      </c>
      <c r="AB4382" s="416" t="e">
        <f t="shared" si="344"/>
        <v>#N/A</v>
      </c>
      <c r="AC4382" s="416" t="e">
        <f t="shared" si="345"/>
        <v>#N/A</v>
      </c>
    </row>
    <row r="4383" customHeight="1" spans="1:29">
      <c r="A4383" s="421"/>
      <c r="B4383" s="422"/>
      <c r="C4383" s="422"/>
      <c r="D4383" s="421"/>
      <c r="E4383" s="421"/>
      <c r="F4383" s="421"/>
      <c r="G4383" s="421"/>
      <c r="H4383" s="421"/>
      <c r="I4383" s="421"/>
      <c r="J4383" s="421"/>
      <c r="K4383" s="421"/>
      <c r="L4383" s="421"/>
      <c r="M4383" s="421"/>
      <c r="N4383" s="426"/>
      <c r="O4383" s="426"/>
      <c r="P4383" s="427"/>
      <c r="Q4383" s="427"/>
      <c r="R4383" s="426"/>
      <c r="S4383" s="426"/>
      <c r="T4383" s="426"/>
      <c r="U4383" s="426"/>
      <c r="V4383" s="426"/>
      <c r="W4383" s="426"/>
      <c r="X4383" s="427"/>
      <c r="Y4383" s="416" t="e">
        <f t="shared" si="341"/>
        <v>#N/A</v>
      </c>
      <c r="Z4383" s="416" t="e">
        <f t="shared" si="342"/>
        <v>#N/A</v>
      </c>
      <c r="AA4383" s="416" t="str">
        <f t="shared" si="343"/>
        <v/>
      </c>
      <c r="AB4383" s="416" t="e">
        <f t="shared" si="344"/>
        <v>#N/A</v>
      </c>
      <c r="AC4383" s="416" t="e">
        <f t="shared" si="345"/>
        <v>#N/A</v>
      </c>
    </row>
    <row r="4384" customHeight="1" spans="1:29">
      <c r="A4384" s="421"/>
      <c r="B4384" s="422"/>
      <c r="C4384" s="422"/>
      <c r="D4384" s="421"/>
      <c r="E4384" s="421"/>
      <c r="F4384" s="421"/>
      <c r="G4384" s="421"/>
      <c r="H4384" s="421"/>
      <c r="I4384" s="421"/>
      <c r="J4384" s="421"/>
      <c r="K4384" s="421"/>
      <c r="L4384" s="421"/>
      <c r="M4384" s="421"/>
      <c r="N4384" s="426"/>
      <c r="O4384" s="426"/>
      <c r="P4384" s="427"/>
      <c r="Q4384" s="427"/>
      <c r="R4384" s="426"/>
      <c r="S4384" s="426"/>
      <c r="T4384" s="426"/>
      <c r="U4384" s="426"/>
      <c r="V4384" s="426"/>
      <c r="W4384" s="426"/>
      <c r="X4384" s="427"/>
      <c r="Y4384" s="416" t="e">
        <f t="shared" si="341"/>
        <v>#N/A</v>
      </c>
      <c r="Z4384" s="416" t="e">
        <f t="shared" si="342"/>
        <v>#N/A</v>
      </c>
      <c r="AA4384" s="416" t="str">
        <f t="shared" si="343"/>
        <v/>
      </c>
      <c r="AB4384" s="416" t="e">
        <f t="shared" si="344"/>
        <v>#N/A</v>
      </c>
      <c r="AC4384" s="416" t="e">
        <f t="shared" si="345"/>
        <v>#N/A</v>
      </c>
    </row>
    <row r="4385" customHeight="1" spans="1:29">
      <c r="A4385" s="421"/>
      <c r="B4385" s="422"/>
      <c r="C4385" s="422"/>
      <c r="D4385" s="421"/>
      <c r="E4385" s="421"/>
      <c r="F4385" s="421"/>
      <c r="G4385" s="421"/>
      <c r="H4385" s="421"/>
      <c r="I4385" s="421"/>
      <c r="J4385" s="421"/>
      <c r="K4385" s="421"/>
      <c r="L4385" s="421"/>
      <c r="M4385" s="421"/>
      <c r="N4385" s="426"/>
      <c r="O4385" s="426"/>
      <c r="P4385" s="427"/>
      <c r="Q4385" s="427"/>
      <c r="R4385" s="426"/>
      <c r="S4385" s="426"/>
      <c r="T4385" s="426"/>
      <c r="U4385" s="426"/>
      <c r="V4385" s="426"/>
      <c r="W4385" s="426"/>
      <c r="X4385" s="427"/>
      <c r="Y4385" s="416" t="e">
        <f t="shared" si="341"/>
        <v>#N/A</v>
      </c>
      <c r="Z4385" s="416" t="e">
        <f t="shared" si="342"/>
        <v>#N/A</v>
      </c>
      <c r="AA4385" s="416" t="str">
        <f t="shared" si="343"/>
        <v/>
      </c>
      <c r="AB4385" s="416" t="e">
        <f t="shared" si="344"/>
        <v>#N/A</v>
      </c>
      <c r="AC4385" s="416" t="e">
        <f t="shared" si="345"/>
        <v>#N/A</v>
      </c>
    </row>
    <row r="4386" customHeight="1" spans="1:29">
      <c r="A4386" s="421"/>
      <c r="B4386" s="422"/>
      <c r="C4386" s="422"/>
      <c r="D4386" s="421"/>
      <c r="E4386" s="421"/>
      <c r="F4386" s="421"/>
      <c r="G4386" s="421"/>
      <c r="H4386" s="421"/>
      <c r="I4386" s="421"/>
      <c r="J4386" s="421"/>
      <c r="K4386" s="421"/>
      <c r="L4386" s="421"/>
      <c r="M4386" s="421"/>
      <c r="N4386" s="426"/>
      <c r="O4386" s="426"/>
      <c r="P4386" s="427"/>
      <c r="Q4386" s="427"/>
      <c r="R4386" s="426"/>
      <c r="S4386" s="426"/>
      <c r="T4386" s="426"/>
      <c r="U4386" s="426"/>
      <c r="V4386" s="426"/>
      <c r="W4386" s="426"/>
      <c r="X4386" s="427"/>
      <c r="Y4386" s="416" t="e">
        <f t="shared" si="341"/>
        <v>#N/A</v>
      </c>
      <c r="Z4386" s="416" t="e">
        <f t="shared" si="342"/>
        <v>#N/A</v>
      </c>
      <c r="AA4386" s="416" t="str">
        <f t="shared" si="343"/>
        <v/>
      </c>
      <c r="AB4386" s="416" t="e">
        <f t="shared" si="344"/>
        <v>#N/A</v>
      </c>
      <c r="AC4386" s="416" t="e">
        <f t="shared" si="345"/>
        <v>#N/A</v>
      </c>
    </row>
    <row r="4387" customHeight="1" spans="1:29">
      <c r="A4387" s="421"/>
      <c r="B4387" s="422"/>
      <c r="C4387" s="422"/>
      <c r="D4387" s="421"/>
      <c r="E4387" s="421"/>
      <c r="F4387" s="421"/>
      <c r="G4387" s="421"/>
      <c r="H4387" s="421"/>
      <c r="I4387" s="421"/>
      <c r="J4387" s="421"/>
      <c r="K4387" s="421"/>
      <c r="L4387" s="421"/>
      <c r="M4387" s="421"/>
      <c r="N4387" s="426"/>
      <c r="O4387" s="426"/>
      <c r="P4387" s="427"/>
      <c r="Q4387" s="427"/>
      <c r="R4387" s="426"/>
      <c r="S4387" s="426"/>
      <c r="T4387" s="426"/>
      <c r="U4387" s="426"/>
      <c r="V4387" s="426"/>
      <c r="W4387" s="426"/>
      <c r="X4387" s="427"/>
      <c r="Y4387" s="416" t="e">
        <f t="shared" si="341"/>
        <v>#N/A</v>
      </c>
      <c r="Z4387" s="416" t="e">
        <f t="shared" si="342"/>
        <v>#N/A</v>
      </c>
      <c r="AA4387" s="416" t="str">
        <f t="shared" si="343"/>
        <v/>
      </c>
      <c r="AB4387" s="416" t="e">
        <f t="shared" si="344"/>
        <v>#N/A</v>
      </c>
      <c r="AC4387" s="416" t="e">
        <f t="shared" si="345"/>
        <v>#N/A</v>
      </c>
    </row>
    <row r="4388" customHeight="1" spans="1:29">
      <c r="A4388" s="421"/>
      <c r="B4388" s="422"/>
      <c r="C4388" s="422"/>
      <c r="D4388" s="421"/>
      <c r="E4388" s="421"/>
      <c r="F4388" s="421"/>
      <c r="G4388" s="421"/>
      <c r="H4388" s="421"/>
      <c r="I4388" s="421"/>
      <c r="J4388" s="421"/>
      <c r="K4388" s="421"/>
      <c r="L4388" s="421"/>
      <c r="M4388" s="421"/>
      <c r="N4388" s="426"/>
      <c r="O4388" s="426"/>
      <c r="P4388" s="427"/>
      <c r="Q4388" s="427"/>
      <c r="R4388" s="426"/>
      <c r="S4388" s="426"/>
      <c r="T4388" s="426"/>
      <c r="U4388" s="426"/>
      <c r="V4388" s="426"/>
      <c r="W4388" s="426"/>
      <c r="X4388" s="427"/>
      <c r="Y4388" s="416" t="e">
        <f t="shared" si="341"/>
        <v>#N/A</v>
      </c>
      <c r="Z4388" s="416" t="e">
        <f t="shared" si="342"/>
        <v>#N/A</v>
      </c>
      <c r="AA4388" s="416" t="str">
        <f t="shared" si="343"/>
        <v/>
      </c>
      <c r="AB4388" s="416" t="e">
        <f t="shared" si="344"/>
        <v>#N/A</v>
      </c>
      <c r="AC4388" s="416" t="e">
        <f t="shared" si="345"/>
        <v>#N/A</v>
      </c>
    </row>
    <row r="4389" customHeight="1" spans="1:29">
      <c r="A4389" s="421"/>
      <c r="B4389" s="422"/>
      <c r="C4389" s="422"/>
      <c r="D4389" s="421"/>
      <c r="E4389" s="421"/>
      <c r="F4389" s="421"/>
      <c r="G4389" s="421"/>
      <c r="H4389" s="421"/>
      <c r="I4389" s="421"/>
      <c r="J4389" s="421"/>
      <c r="K4389" s="421"/>
      <c r="L4389" s="421"/>
      <c r="M4389" s="421"/>
      <c r="N4389" s="426"/>
      <c r="O4389" s="426"/>
      <c r="P4389" s="427"/>
      <c r="Q4389" s="427"/>
      <c r="R4389" s="426"/>
      <c r="S4389" s="426"/>
      <c r="T4389" s="426"/>
      <c r="U4389" s="426"/>
      <c r="V4389" s="426"/>
      <c r="W4389" s="426"/>
      <c r="X4389" s="427"/>
      <c r="Y4389" s="416" t="e">
        <f t="shared" si="341"/>
        <v>#N/A</v>
      </c>
      <c r="Z4389" s="416" t="e">
        <f t="shared" si="342"/>
        <v>#N/A</v>
      </c>
      <c r="AA4389" s="416" t="str">
        <f t="shared" si="343"/>
        <v/>
      </c>
      <c r="AB4389" s="416" t="e">
        <f t="shared" si="344"/>
        <v>#N/A</v>
      </c>
      <c r="AC4389" s="416" t="e">
        <f t="shared" si="345"/>
        <v>#N/A</v>
      </c>
    </row>
    <row r="4390" customHeight="1" spans="1:29">
      <c r="A4390" s="421"/>
      <c r="B4390" s="422"/>
      <c r="C4390" s="422"/>
      <c r="D4390" s="421"/>
      <c r="E4390" s="421"/>
      <c r="F4390" s="421"/>
      <c r="G4390" s="421"/>
      <c r="H4390" s="421"/>
      <c r="I4390" s="421"/>
      <c r="J4390" s="421"/>
      <c r="K4390" s="421"/>
      <c r="L4390" s="421"/>
      <c r="M4390" s="421"/>
      <c r="N4390" s="426"/>
      <c r="O4390" s="426"/>
      <c r="P4390" s="427"/>
      <c r="Q4390" s="427"/>
      <c r="R4390" s="426"/>
      <c r="S4390" s="426"/>
      <c r="T4390" s="426"/>
      <c r="U4390" s="426"/>
      <c r="V4390" s="426"/>
      <c r="W4390" s="426"/>
      <c r="X4390" s="427"/>
      <c r="Y4390" s="416" t="e">
        <f t="shared" si="341"/>
        <v>#N/A</v>
      </c>
      <c r="Z4390" s="416" t="e">
        <f t="shared" si="342"/>
        <v>#N/A</v>
      </c>
      <c r="AA4390" s="416" t="str">
        <f t="shared" si="343"/>
        <v/>
      </c>
      <c r="AB4390" s="416" t="e">
        <f t="shared" si="344"/>
        <v>#N/A</v>
      </c>
      <c r="AC4390" s="416" t="e">
        <f t="shared" si="345"/>
        <v>#N/A</v>
      </c>
    </row>
    <row r="4391" customHeight="1" spans="1:29">
      <c r="A4391" s="421"/>
      <c r="B4391" s="422"/>
      <c r="C4391" s="422"/>
      <c r="D4391" s="421"/>
      <c r="E4391" s="421"/>
      <c r="F4391" s="421"/>
      <c r="G4391" s="421"/>
      <c r="H4391" s="421"/>
      <c r="I4391" s="421"/>
      <c r="J4391" s="421"/>
      <c r="K4391" s="421"/>
      <c r="L4391" s="421"/>
      <c r="M4391" s="421"/>
      <c r="N4391" s="426"/>
      <c r="O4391" s="426"/>
      <c r="P4391" s="427"/>
      <c r="Q4391" s="427"/>
      <c r="R4391" s="426"/>
      <c r="S4391" s="426"/>
      <c r="T4391" s="426"/>
      <c r="U4391" s="426"/>
      <c r="V4391" s="426"/>
      <c r="W4391" s="426"/>
      <c r="X4391" s="427"/>
      <c r="Y4391" s="416" t="e">
        <f t="shared" si="341"/>
        <v>#N/A</v>
      </c>
      <c r="Z4391" s="416" t="e">
        <f t="shared" si="342"/>
        <v>#N/A</v>
      </c>
      <c r="AA4391" s="416" t="str">
        <f t="shared" si="343"/>
        <v/>
      </c>
      <c r="AB4391" s="416" t="e">
        <f t="shared" si="344"/>
        <v>#N/A</v>
      </c>
      <c r="AC4391" s="416" t="e">
        <f t="shared" si="345"/>
        <v>#N/A</v>
      </c>
    </row>
    <row r="4392" customHeight="1" spans="1:29">
      <c r="A4392" s="421"/>
      <c r="B4392" s="422"/>
      <c r="C4392" s="422"/>
      <c r="D4392" s="421"/>
      <c r="E4392" s="421"/>
      <c r="F4392" s="421"/>
      <c r="G4392" s="421"/>
      <c r="H4392" s="421"/>
      <c r="I4392" s="421"/>
      <c r="J4392" s="421"/>
      <c r="K4392" s="421"/>
      <c r="L4392" s="421"/>
      <c r="M4392" s="421"/>
      <c r="N4392" s="426"/>
      <c r="O4392" s="426"/>
      <c r="P4392" s="427"/>
      <c r="Q4392" s="427"/>
      <c r="R4392" s="426"/>
      <c r="S4392" s="426"/>
      <c r="T4392" s="426"/>
      <c r="U4392" s="426"/>
      <c r="V4392" s="426"/>
      <c r="W4392" s="426"/>
      <c r="X4392" s="427"/>
      <c r="Y4392" s="416" t="e">
        <f t="shared" si="341"/>
        <v>#N/A</v>
      </c>
      <c r="Z4392" s="416" t="e">
        <f t="shared" si="342"/>
        <v>#N/A</v>
      </c>
      <c r="AA4392" s="416" t="str">
        <f t="shared" si="343"/>
        <v/>
      </c>
      <c r="AB4392" s="416" t="e">
        <f t="shared" si="344"/>
        <v>#N/A</v>
      </c>
      <c r="AC4392" s="416" t="e">
        <f t="shared" si="345"/>
        <v>#N/A</v>
      </c>
    </row>
    <row r="4393" customHeight="1" spans="1:29">
      <c r="A4393" s="421"/>
      <c r="B4393" s="422"/>
      <c r="C4393" s="422"/>
      <c r="D4393" s="421"/>
      <c r="E4393" s="421"/>
      <c r="F4393" s="421"/>
      <c r="G4393" s="421"/>
      <c r="H4393" s="421"/>
      <c r="I4393" s="421"/>
      <c r="J4393" s="421"/>
      <c r="K4393" s="421"/>
      <c r="L4393" s="421"/>
      <c r="M4393" s="421"/>
      <c r="N4393" s="426"/>
      <c r="O4393" s="426"/>
      <c r="P4393" s="427"/>
      <c r="Q4393" s="427"/>
      <c r="R4393" s="426"/>
      <c r="S4393" s="426"/>
      <c r="T4393" s="426"/>
      <c r="U4393" s="426"/>
      <c r="V4393" s="426"/>
      <c r="W4393" s="426"/>
      <c r="X4393" s="427"/>
      <c r="Y4393" s="416" t="e">
        <f t="shared" si="341"/>
        <v>#N/A</v>
      </c>
      <c r="Z4393" s="416" t="e">
        <f t="shared" si="342"/>
        <v>#N/A</v>
      </c>
      <c r="AA4393" s="416" t="str">
        <f t="shared" si="343"/>
        <v/>
      </c>
      <c r="AB4393" s="416" t="e">
        <f t="shared" si="344"/>
        <v>#N/A</v>
      </c>
      <c r="AC4393" s="416" t="e">
        <f t="shared" si="345"/>
        <v>#N/A</v>
      </c>
    </row>
    <row r="4394" customHeight="1" spans="1:29">
      <c r="A4394" s="421"/>
      <c r="B4394" s="422"/>
      <c r="C4394" s="422"/>
      <c r="D4394" s="421"/>
      <c r="E4394" s="421"/>
      <c r="F4394" s="421"/>
      <c r="G4394" s="421"/>
      <c r="H4394" s="421"/>
      <c r="I4394" s="421"/>
      <c r="J4394" s="421"/>
      <c r="K4394" s="421"/>
      <c r="L4394" s="421"/>
      <c r="M4394" s="421"/>
      <c r="N4394" s="426"/>
      <c r="O4394" s="426"/>
      <c r="P4394" s="427"/>
      <c r="Q4394" s="427"/>
      <c r="R4394" s="426"/>
      <c r="S4394" s="426"/>
      <c r="T4394" s="426"/>
      <c r="U4394" s="426"/>
      <c r="V4394" s="426"/>
      <c r="W4394" s="426"/>
      <c r="X4394" s="427"/>
      <c r="Y4394" s="416" t="e">
        <f t="shared" si="341"/>
        <v>#N/A</v>
      </c>
      <c r="Z4394" s="416" t="e">
        <f t="shared" si="342"/>
        <v>#N/A</v>
      </c>
      <c r="AA4394" s="416" t="str">
        <f t="shared" si="343"/>
        <v/>
      </c>
      <c r="AB4394" s="416" t="e">
        <f t="shared" si="344"/>
        <v>#N/A</v>
      </c>
      <c r="AC4394" s="416" t="e">
        <f t="shared" si="345"/>
        <v>#N/A</v>
      </c>
    </row>
    <row r="4395" customHeight="1" spans="1:29">
      <c r="A4395" s="421"/>
      <c r="B4395" s="422"/>
      <c r="C4395" s="422"/>
      <c r="D4395" s="421"/>
      <c r="E4395" s="421"/>
      <c r="F4395" s="421"/>
      <c r="G4395" s="421"/>
      <c r="H4395" s="421"/>
      <c r="I4395" s="421"/>
      <c r="J4395" s="421"/>
      <c r="K4395" s="421"/>
      <c r="L4395" s="421"/>
      <c r="M4395" s="421"/>
      <c r="N4395" s="426"/>
      <c r="O4395" s="426"/>
      <c r="P4395" s="427"/>
      <c r="Q4395" s="427"/>
      <c r="R4395" s="426"/>
      <c r="S4395" s="426"/>
      <c r="T4395" s="426"/>
      <c r="U4395" s="426"/>
      <c r="V4395" s="426"/>
      <c r="W4395" s="426"/>
      <c r="X4395" s="427"/>
      <c r="Y4395" s="416" t="e">
        <f t="shared" si="341"/>
        <v>#N/A</v>
      </c>
      <c r="Z4395" s="416" t="e">
        <f t="shared" si="342"/>
        <v>#N/A</v>
      </c>
      <c r="AA4395" s="416" t="str">
        <f t="shared" si="343"/>
        <v/>
      </c>
      <c r="AB4395" s="416" t="e">
        <f t="shared" si="344"/>
        <v>#N/A</v>
      </c>
      <c r="AC4395" s="416" t="e">
        <f t="shared" si="345"/>
        <v>#N/A</v>
      </c>
    </row>
    <row r="4396" customHeight="1" spans="1:29">
      <c r="A4396" s="421"/>
      <c r="B4396" s="422"/>
      <c r="C4396" s="422"/>
      <c r="D4396" s="421"/>
      <c r="E4396" s="421"/>
      <c r="F4396" s="421"/>
      <c r="G4396" s="421"/>
      <c r="H4396" s="421"/>
      <c r="I4396" s="421"/>
      <c r="J4396" s="421"/>
      <c r="K4396" s="421"/>
      <c r="L4396" s="421"/>
      <c r="M4396" s="421"/>
      <c r="N4396" s="426"/>
      <c r="O4396" s="426"/>
      <c r="P4396" s="427"/>
      <c r="Q4396" s="427"/>
      <c r="R4396" s="426"/>
      <c r="S4396" s="426"/>
      <c r="T4396" s="426"/>
      <c r="U4396" s="426"/>
      <c r="V4396" s="426"/>
      <c r="W4396" s="426"/>
      <c r="X4396" s="427"/>
      <c r="Y4396" s="416" t="e">
        <f t="shared" si="341"/>
        <v>#N/A</v>
      </c>
      <c r="Z4396" s="416" t="e">
        <f t="shared" si="342"/>
        <v>#N/A</v>
      </c>
      <c r="AA4396" s="416" t="str">
        <f t="shared" si="343"/>
        <v/>
      </c>
      <c r="AB4396" s="416" t="e">
        <f t="shared" si="344"/>
        <v>#N/A</v>
      </c>
      <c r="AC4396" s="416" t="e">
        <f t="shared" si="345"/>
        <v>#N/A</v>
      </c>
    </row>
    <row r="4397" customHeight="1" spans="1:29">
      <c r="A4397" s="421"/>
      <c r="B4397" s="422"/>
      <c r="C4397" s="422"/>
      <c r="D4397" s="421"/>
      <c r="E4397" s="421"/>
      <c r="F4397" s="421"/>
      <c r="G4397" s="421"/>
      <c r="H4397" s="421"/>
      <c r="I4397" s="421"/>
      <c r="J4397" s="421"/>
      <c r="K4397" s="421"/>
      <c r="L4397" s="421"/>
      <c r="M4397" s="421"/>
      <c r="N4397" s="426"/>
      <c r="O4397" s="426"/>
      <c r="P4397" s="427"/>
      <c r="Q4397" s="427"/>
      <c r="R4397" s="426"/>
      <c r="S4397" s="426"/>
      <c r="T4397" s="426"/>
      <c r="U4397" s="426"/>
      <c r="V4397" s="426"/>
      <c r="W4397" s="426"/>
      <c r="X4397" s="427"/>
      <c r="Y4397" s="416" t="e">
        <f t="shared" si="341"/>
        <v>#N/A</v>
      </c>
      <c r="Z4397" s="416" t="e">
        <f t="shared" si="342"/>
        <v>#N/A</v>
      </c>
      <c r="AA4397" s="416" t="str">
        <f t="shared" si="343"/>
        <v/>
      </c>
      <c r="AB4397" s="416" t="e">
        <f t="shared" si="344"/>
        <v>#N/A</v>
      </c>
      <c r="AC4397" s="416" t="e">
        <f t="shared" si="345"/>
        <v>#N/A</v>
      </c>
    </row>
    <row r="4398" customHeight="1" spans="1:29">
      <c r="A4398" s="421"/>
      <c r="B4398" s="422"/>
      <c r="C4398" s="422"/>
      <c r="D4398" s="421"/>
      <c r="E4398" s="421"/>
      <c r="F4398" s="421"/>
      <c r="G4398" s="421"/>
      <c r="H4398" s="421"/>
      <c r="I4398" s="421"/>
      <c r="J4398" s="421"/>
      <c r="K4398" s="421"/>
      <c r="L4398" s="421"/>
      <c r="M4398" s="421"/>
      <c r="N4398" s="426"/>
      <c r="O4398" s="426"/>
      <c r="P4398" s="427"/>
      <c r="Q4398" s="427"/>
      <c r="R4398" s="426"/>
      <c r="S4398" s="426"/>
      <c r="T4398" s="426"/>
      <c r="U4398" s="426"/>
      <c r="V4398" s="426"/>
      <c r="W4398" s="426"/>
      <c r="X4398" s="427"/>
      <c r="Y4398" s="416" t="e">
        <f t="shared" si="341"/>
        <v>#N/A</v>
      </c>
      <c r="Z4398" s="416" t="e">
        <f t="shared" si="342"/>
        <v>#N/A</v>
      </c>
      <c r="AA4398" s="416" t="str">
        <f t="shared" si="343"/>
        <v/>
      </c>
      <c r="AB4398" s="416" t="e">
        <f t="shared" si="344"/>
        <v>#N/A</v>
      </c>
      <c r="AC4398" s="416" t="e">
        <f t="shared" si="345"/>
        <v>#N/A</v>
      </c>
    </row>
    <row r="4399" customHeight="1" spans="1:29">
      <c r="A4399" s="421"/>
      <c r="B4399" s="422"/>
      <c r="C4399" s="422"/>
      <c r="D4399" s="421"/>
      <c r="E4399" s="421"/>
      <c r="F4399" s="421"/>
      <c r="G4399" s="421"/>
      <c r="H4399" s="421"/>
      <c r="I4399" s="421"/>
      <c r="J4399" s="421"/>
      <c r="K4399" s="421"/>
      <c r="L4399" s="421"/>
      <c r="M4399" s="421"/>
      <c r="N4399" s="426"/>
      <c r="O4399" s="426"/>
      <c r="P4399" s="427"/>
      <c r="Q4399" s="427"/>
      <c r="R4399" s="426"/>
      <c r="S4399" s="426"/>
      <c r="T4399" s="426"/>
      <c r="U4399" s="426"/>
      <c r="V4399" s="426"/>
      <c r="W4399" s="426"/>
      <c r="X4399" s="427"/>
      <c r="Y4399" s="416" t="e">
        <f t="shared" si="341"/>
        <v>#N/A</v>
      </c>
      <c r="Z4399" s="416" t="e">
        <f t="shared" si="342"/>
        <v>#N/A</v>
      </c>
      <c r="AA4399" s="416" t="str">
        <f t="shared" si="343"/>
        <v/>
      </c>
      <c r="AB4399" s="416" t="e">
        <f t="shared" si="344"/>
        <v>#N/A</v>
      </c>
      <c r="AC4399" s="416" t="e">
        <f t="shared" si="345"/>
        <v>#N/A</v>
      </c>
    </row>
    <row r="4400" customHeight="1" spans="1:29">
      <c r="A4400" s="421"/>
      <c r="B4400" s="422"/>
      <c r="C4400" s="422"/>
      <c r="D4400" s="421"/>
      <c r="E4400" s="421"/>
      <c r="F4400" s="421"/>
      <c r="G4400" s="421"/>
      <c r="H4400" s="421"/>
      <c r="I4400" s="421"/>
      <c r="J4400" s="421"/>
      <c r="K4400" s="421"/>
      <c r="L4400" s="421"/>
      <c r="M4400" s="421"/>
      <c r="N4400" s="426"/>
      <c r="O4400" s="426"/>
      <c r="P4400" s="427"/>
      <c r="Q4400" s="427"/>
      <c r="R4400" s="426"/>
      <c r="S4400" s="426"/>
      <c r="T4400" s="426"/>
      <c r="U4400" s="426"/>
      <c r="V4400" s="426"/>
      <c r="W4400" s="426"/>
      <c r="X4400" s="427"/>
      <c r="Y4400" s="416" t="e">
        <f t="shared" si="341"/>
        <v>#N/A</v>
      </c>
      <c r="Z4400" s="416" t="e">
        <f t="shared" si="342"/>
        <v>#N/A</v>
      </c>
      <c r="AA4400" s="416" t="str">
        <f t="shared" si="343"/>
        <v/>
      </c>
      <c r="AB4400" s="416" t="e">
        <f t="shared" si="344"/>
        <v>#N/A</v>
      </c>
      <c r="AC4400" s="416" t="e">
        <f t="shared" si="345"/>
        <v>#N/A</v>
      </c>
    </row>
    <row r="4401" customHeight="1" spans="1:29">
      <c r="A4401" s="421"/>
      <c r="B4401" s="422"/>
      <c r="C4401" s="422"/>
      <c r="D4401" s="421"/>
      <c r="E4401" s="421"/>
      <c r="F4401" s="421"/>
      <c r="G4401" s="421"/>
      <c r="H4401" s="421"/>
      <c r="I4401" s="421"/>
      <c r="J4401" s="421"/>
      <c r="K4401" s="421"/>
      <c r="L4401" s="421"/>
      <c r="M4401" s="421"/>
      <c r="N4401" s="426"/>
      <c r="O4401" s="426"/>
      <c r="P4401" s="427"/>
      <c r="Q4401" s="427"/>
      <c r="R4401" s="426"/>
      <c r="S4401" s="426"/>
      <c r="T4401" s="426"/>
      <c r="U4401" s="426"/>
      <c r="V4401" s="426"/>
      <c r="W4401" s="426"/>
      <c r="X4401" s="427"/>
      <c r="Y4401" s="416" t="e">
        <f t="shared" si="341"/>
        <v>#N/A</v>
      </c>
      <c r="Z4401" s="416" t="e">
        <f t="shared" si="342"/>
        <v>#N/A</v>
      </c>
      <c r="AA4401" s="416" t="str">
        <f t="shared" si="343"/>
        <v/>
      </c>
      <c r="AB4401" s="416" t="e">
        <f t="shared" si="344"/>
        <v>#N/A</v>
      </c>
      <c r="AC4401" s="416" t="e">
        <f t="shared" si="345"/>
        <v>#N/A</v>
      </c>
    </row>
    <row r="4402" customHeight="1" spans="1:29">
      <c r="A4402" s="421"/>
      <c r="B4402" s="422"/>
      <c r="C4402" s="422"/>
      <c r="D4402" s="421"/>
      <c r="E4402" s="421"/>
      <c r="F4402" s="421"/>
      <c r="G4402" s="421"/>
      <c r="H4402" s="421"/>
      <c r="I4402" s="421"/>
      <c r="J4402" s="421"/>
      <c r="K4402" s="421"/>
      <c r="L4402" s="421"/>
      <c r="M4402" s="421"/>
      <c r="N4402" s="426"/>
      <c r="O4402" s="426"/>
      <c r="P4402" s="427"/>
      <c r="Q4402" s="427"/>
      <c r="R4402" s="426"/>
      <c r="S4402" s="426"/>
      <c r="T4402" s="426"/>
      <c r="U4402" s="426"/>
      <c r="V4402" s="426"/>
      <c r="W4402" s="426"/>
      <c r="X4402" s="427"/>
      <c r="Y4402" s="416" t="e">
        <f t="shared" si="341"/>
        <v>#N/A</v>
      </c>
      <c r="Z4402" s="416" t="e">
        <f t="shared" si="342"/>
        <v>#N/A</v>
      </c>
      <c r="AA4402" s="416" t="str">
        <f t="shared" si="343"/>
        <v/>
      </c>
      <c r="AB4402" s="416" t="e">
        <f t="shared" si="344"/>
        <v>#N/A</v>
      </c>
      <c r="AC4402" s="416" t="e">
        <f t="shared" si="345"/>
        <v>#N/A</v>
      </c>
    </row>
    <row r="4403" customHeight="1" spans="1:29">
      <c r="A4403" s="421"/>
      <c r="B4403" s="422"/>
      <c r="C4403" s="422"/>
      <c r="D4403" s="421"/>
      <c r="E4403" s="421"/>
      <c r="F4403" s="421"/>
      <c r="G4403" s="421"/>
      <c r="H4403" s="421"/>
      <c r="I4403" s="421"/>
      <c r="J4403" s="421"/>
      <c r="K4403" s="421"/>
      <c r="L4403" s="421"/>
      <c r="M4403" s="421"/>
      <c r="N4403" s="426"/>
      <c r="O4403" s="426"/>
      <c r="P4403" s="427"/>
      <c r="Q4403" s="427"/>
      <c r="R4403" s="426"/>
      <c r="S4403" s="426"/>
      <c r="T4403" s="426"/>
      <c r="U4403" s="426"/>
      <c r="V4403" s="426"/>
      <c r="W4403" s="426"/>
      <c r="X4403" s="427"/>
      <c r="Y4403" s="416" t="e">
        <f t="shared" si="341"/>
        <v>#N/A</v>
      </c>
      <c r="Z4403" s="416" t="e">
        <f t="shared" si="342"/>
        <v>#N/A</v>
      </c>
      <c r="AA4403" s="416" t="str">
        <f t="shared" si="343"/>
        <v/>
      </c>
      <c r="AB4403" s="416" t="e">
        <f t="shared" si="344"/>
        <v>#N/A</v>
      </c>
      <c r="AC4403" s="416" t="e">
        <f t="shared" si="345"/>
        <v>#N/A</v>
      </c>
    </row>
    <row r="4404" customHeight="1" spans="1:29">
      <c r="A4404" s="421"/>
      <c r="B4404" s="422"/>
      <c r="C4404" s="422"/>
      <c r="D4404" s="421"/>
      <c r="E4404" s="421"/>
      <c r="F4404" s="421"/>
      <c r="G4404" s="421"/>
      <c r="H4404" s="421"/>
      <c r="I4404" s="421"/>
      <c r="J4404" s="421"/>
      <c r="K4404" s="421"/>
      <c r="L4404" s="421"/>
      <c r="M4404" s="421"/>
      <c r="N4404" s="426"/>
      <c r="O4404" s="426"/>
      <c r="P4404" s="427"/>
      <c r="Q4404" s="427"/>
      <c r="R4404" s="426"/>
      <c r="S4404" s="426"/>
      <c r="T4404" s="426"/>
      <c r="U4404" s="426"/>
      <c r="V4404" s="426"/>
      <c r="W4404" s="426"/>
      <c r="X4404" s="427"/>
      <c r="Y4404" s="416" t="e">
        <f t="shared" si="341"/>
        <v>#N/A</v>
      </c>
      <c r="Z4404" s="416" t="e">
        <f t="shared" si="342"/>
        <v>#N/A</v>
      </c>
      <c r="AA4404" s="416" t="str">
        <f t="shared" si="343"/>
        <v/>
      </c>
      <c r="AB4404" s="416" t="e">
        <f t="shared" si="344"/>
        <v>#N/A</v>
      </c>
      <c r="AC4404" s="416" t="e">
        <f t="shared" si="345"/>
        <v>#N/A</v>
      </c>
    </row>
    <row r="4405" customHeight="1" spans="1:29">
      <c r="A4405" s="421"/>
      <c r="B4405" s="422"/>
      <c r="C4405" s="422"/>
      <c r="D4405" s="421"/>
      <c r="E4405" s="421"/>
      <c r="F4405" s="421"/>
      <c r="G4405" s="421"/>
      <c r="H4405" s="421"/>
      <c r="I4405" s="421"/>
      <c r="J4405" s="421"/>
      <c r="K4405" s="421"/>
      <c r="L4405" s="421"/>
      <c r="M4405" s="421"/>
      <c r="N4405" s="426"/>
      <c r="O4405" s="426"/>
      <c r="P4405" s="427"/>
      <c r="Q4405" s="427"/>
      <c r="R4405" s="426"/>
      <c r="S4405" s="426"/>
      <c r="T4405" s="426"/>
      <c r="U4405" s="426"/>
      <c r="V4405" s="426"/>
      <c r="W4405" s="426"/>
      <c r="X4405" s="427"/>
      <c r="Y4405" s="416" t="e">
        <f t="shared" si="341"/>
        <v>#N/A</v>
      </c>
      <c r="Z4405" s="416" t="e">
        <f t="shared" si="342"/>
        <v>#N/A</v>
      </c>
      <c r="AA4405" s="416" t="str">
        <f t="shared" si="343"/>
        <v/>
      </c>
      <c r="AB4405" s="416" t="e">
        <f t="shared" si="344"/>
        <v>#N/A</v>
      </c>
      <c r="AC4405" s="416" t="e">
        <f t="shared" si="345"/>
        <v>#N/A</v>
      </c>
    </row>
    <row r="4406" customHeight="1" spans="1:29">
      <c r="A4406" s="421"/>
      <c r="B4406" s="422"/>
      <c r="C4406" s="422"/>
      <c r="D4406" s="421"/>
      <c r="E4406" s="421"/>
      <c r="F4406" s="421"/>
      <c r="G4406" s="421"/>
      <c r="H4406" s="421"/>
      <c r="I4406" s="421"/>
      <c r="J4406" s="421"/>
      <c r="K4406" s="421"/>
      <c r="L4406" s="421"/>
      <c r="M4406" s="421"/>
      <c r="N4406" s="426"/>
      <c r="O4406" s="426"/>
      <c r="P4406" s="427"/>
      <c r="Q4406" s="427"/>
      <c r="R4406" s="426"/>
      <c r="S4406" s="426"/>
      <c r="T4406" s="426"/>
      <c r="U4406" s="426"/>
      <c r="V4406" s="426"/>
      <c r="W4406" s="426"/>
      <c r="X4406" s="427"/>
      <c r="Y4406" s="416" t="e">
        <f t="shared" si="341"/>
        <v>#N/A</v>
      </c>
      <c r="Z4406" s="416" t="e">
        <f t="shared" si="342"/>
        <v>#N/A</v>
      </c>
      <c r="AA4406" s="416" t="str">
        <f t="shared" si="343"/>
        <v/>
      </c>
      <c r="AB4406" s="416" t="e">
        <f t="shared" si="344"/>
        <v>#N/A</v>
      </c>
      <c r="AC4406" s="416" t="e">
        <f t="shared" si="345"/>
        <v>#N/A</v>
      </c>
    </row>
    <row r="4407" customHeight="1" spans="1:29">
      <c r="A4407" s="421"/>
      <c r="B4407" s="422"/>
      <c r="C4407" s="422"/>
      <c r="D4407" s="421"/>
      <c r="E4407" s="421"/>
      <c r="F4407" s="421"/>
      <c r="G4407" s="421"/>
      <c r="H4407" s="421"/>
      <c r="I4407" s="421"/>
      <c r="J4407" s="421"/>
      <c r="K4407" s="421"/>
      <c r="L4407" s="421"/>
      <c r="M4407" s="421"/>
      <c r="N4407" s="426"/>
      <c r="O4407" s="426"/>
      <c r="P4407" s="427"/>
      <c r="Q4407" s="427"/>
      <c r="R4407" s="426"/>
      <c r="S4407" s="426"/>
      <c r="T4407" s="426"/>
      <c r="U4407" s="426"/>
      <c r="V4407" s="426"/>
      <c r="W4407" s="426"/>
      <c r="X4407" s="427"/>
      <c r="Y4407" s="416" t="e">
        <f t="shared" si="341"/>
        <v>#N/A</v>
      </c>
      <c r="Z4407" s="416" t="e">
        <f t="shared" si="342"/>
        <v>#N/A</v>
      </c>
      <c r="AA4407" s="416" t="str">
        <f t="shared" si="343"/>
        <v/>
      </c>
      <c r="AB4407" s="416" t="e">
        <f t="shared" si="344"/>
        <v>#N/A</v>
      </c>
      <c r="AC4407" s="416" t="e">
        <f t="shared" si="345"/>
        <v>#N/A</v>
      </c>
    </row>
    <row r="4408" customHeight="1" spans="1:29">
      <c r="A4408" s="421"/>
      <c r="B4408" s="422"/>
      <c r="C4408" s="422"/>
      <c r="D4408" s="421"/>
      <c r="E4408" s="421"/>
      <c r="F4408" s="421"/>
      <c r="G4408" s="421"/>
      <c r="H4408" s="421"/>
      <c r="I4408" s="421"/>
      <c r="J4408" s="421"/>
      <c r="K4408" s="421"/>
      <c r="L4408" s="421"/>
      <c r="M4408" s="421"/>
      <c r="N4408" s="426"/>
      <c r="O4408" s="426"/>
      <c r="P4408" s="427"/>
      <c r="Q4408" s="427"/>
      <c r="R4408" s="426"/>
      <c r="S4408" s="426"/>
      <c r="T4408" s="426"/>
      <c r="U4408" s="426"/>
      <c r="V4408" s="426"/>
      <c r="W4408" s="426"/>
      <c r="X4408" s="427"/>
      <c r="Y4408" s="416" t="e">
        <f t="shared" si="341"/>
        <v>#N/A</v>
      </c>
      <c r="Z4408" s="416" t="e">
        <f t="shared" si="342"/>
        <v>#N/A</v>
      </c>
      <c r="AA4408" s="416" t="str">
        <f t="shared" si="343"/>
        <v/>
      </c>
      <c r="AB4408" s="416" t="e">
        <f t="shared" si="344"/>
        <v>#N/A</v>
      </c>
      <c r="AC4408" s="416" t="e">
        <f t="shared" si="345"/>
        <v>#N/A</v>
      </c>
    </row>
    <row r="4409" customHeight="1" spans="1:29">
      <c r="A4409" s="421"/>
      <c r="B4409" s="422"/>
      <c r="C4409" s="422"/>
      <c r="D4409" s="421"/>
      <c r="E4409" s="421"/>
      <c r="F4409" s="421"/>
      <c r="G4409" s="421"/>
      <c r="H4409" s="421"/>
      <c r="I4409" s="421"/>
      <c r="J4409" s="421"/>
      <c r="K4409" s="421"/>
      <c r="L4409" s="421"/>
      <c r="M4409" s="421"/>
      <c r="N4409" s="426"/>
      <c r="O4409" s="426"/>
      <c r="P4409" s="427"/>
      <c r="Q4409" s="427"/>
      <c r="R4409" s="426"/>
      <c r="S4409" s="426"/>
      <c r="T4409" s="426"/>
      <c r="U4409" s="426"/>
      <c r="V4409" s="426"/>
      <c r="W4409" s="426"/>
      <c r="X4409" s="427"/>
      <c r="Y4409" s="416" t="e">
        <f t="shared" si="341"/>
        <v>#N/A</v>
      </c>
      <c r="Z4409" s="416" t="e">
        <f t="shared" si="342"/>
        <v>#N/A</v>
      </c>
      <c r="AA4409" s="416" t="str">
        <f t="shared" si="343"/>
        <v/>
      </c>
      <c r="AB4409" s="416" t="e">
        <f t="shared" si="344"/>
        <v>#N/A</v>
      </c>
      <c r="AC4409" s="416" t="e">
        <f t="shared" si="345"/>
        <v>#N/A</v>
      </c>
    </row>
    <row r="4410" customHeight="1" spans="1:29">
      <c r="A4410" s="421"/>
      <c r="B4410" s="422"/>
      <c r="C4410" s="422"/>
      <c r="D4410" s="421"/>
      <c r="E4410" s="421"/>
      <c r="F4410" s="421"/>
      <c r="G4410" s="421"/>
      <c r="H4410" s="421"/>
      <c r="I4410" s="421"/>
      <c r="J4410" s="421"/>
      <c r="K4410" s="421"/>
      <c r="L4410" s="421"/>
      <c r="M4410" s="421"/>
      <c r="N4410" s="426"/>
      <c r="O4410" s="426"/>
      <c r="P4410" s="427"/>
      <c r="Q4410" s="427"/>
      <c r="R4410" s="426"/>
      <c r="S4410" s="426"/>
      <c r="T4410" s="426"/>
      <c r="U4410" s="426"/>
      <c r="V4410" s="426"/>
      <c r="W4410" s="426"/>
      <c r="X4410" s="427"/>
      <c r="Y4410" s="416" t="e">
        <f t="shared" si="341"/>
        <v>#N/A</v>
      </c>
      <c r="Z4410" s="416" t="e">
        <f t="shared" si="342"/>
        <v>#N/A</v>
      </c>
      <c r="AA4410" s="416" t="str">
        <f t="shared" si="343"/>
        <v/>
      </c>
      <c r="AB4410" s="416" t="e">
        <f t="shared" si="344"/>
        <v>#N/A</v>
      </c>
      <c r="AC4410" s="416" t="e">
        <f t="shared" si="345"/>
        <v>#N/A</v>
      </c>
    </row>
    <row r="4411" customHeight="1" spans="1:29">
      <c r="A4411" s="421"/>
      <c r="B4411" s="422"/>
      <c r="C4411" s="422"/>
      <c r="D4411" s="421"/>
      <c r="E4411" s="421"/>
      <c r="F4411" s="421"/>
      <c r="G4411" s="421"/>
      <c r="H4411" s="421"/>
      <c r="I4411" s="421"/>
      <c r="J4411" s="421"/>
      <c r="K4411" s="421"/>
      <c r="L4411" s="421"/>
      <c r="M4411" s="421"/>
      <c r="N4411" s="426"/>
      <c r="O4411" s="426"/>
      <c r="P4411" s="427"/>
      <c r="Q4411" s="427"/>
      <c r="R4411" s="426"/>
      <c r="S4411" s="426"/>
      <c r="T4411" s="426"/>
      <c r="U4411" s="426"/>
      <c r="V4411" s="426"/>
      <c r="W4411" s="426"/>
      <c r="X4411" s="427"/>
      <c r="Y4411" s="416" t="e">
        <f t="shared" si="341"/>
        <v>#N/A</v>
      </c>
      <c r="Z4411" s="416" t="e">
        <f t="shared" si="342"/>
        <v>#N/A</v>
      </c>
      <c r="AA4411" s="416" t="str">
        <f t="shared" si="343"/>
        <v/>
      </c>
      <c r="AB4411" s="416" t="e">
        <f t="shared" si="344"/>
        <v>#N/A</v>
      </c>
      <c r="AC4411" s="416" t="e">
        <f t="shared" si="345"/>
        <v>#N/A</v>
      </c>
    </row>
    <row r="4412" customHeight="1" spans="1:29">
      <c r="A4412" s="421"/>
      <c r="B4412" s="422"/>
      <c r="C4412" s="422"/>
      <c r="D4412" s="421"/>
      <c r="E4412" s="421"/>
      <c r="F4412" s="421"/>
      <c r="G4412" s="421"/>
      <c r="H4412" s="421"/>
      <c r="I4412" s="421"/>
      <c r="J4412" s="421"/>
      <c r="K4412" s="421"/>
      <c r="L4412" s="421"/>
      <c r="M4412" s="421"/>
      <c r="N4412" s="426"/>
      <c r="O4412" s="426"/>
      <c r="P4412" s="427"/>
      <c r="Q4412" s="427"/>
      <c r="R4412" s="426"/>
      <c r="S4412" s="426"/>
      <c r="T4412" s="426"/>
      <c r="U4412" s="426"/>
      <c r="V4412" s="426"/>
      <c r="W4412" s="426"/>
      <c r="X4412" s="427"/>
      <c r="Y4412" s="416" t="e">
        <f t="shared" si="341"/>
        <v>#N/A</v>
      </c>
      <c r="Z4412" s="416" t="e">
        <f t="shared" si="342"/>
        <v>#N/A</v>
      </c>
      <c r="AA4412" s="416" t="str">
        <f t="shared" si="343"/>
        <v/>
      </c>
      <c r="AB4412" s="416" t="e">
        <f t="shared" si="344"/>
        <v>#N/A</v>
      </c>
      <c r="AC4412" s="416" t="e">
        <f t="shared" si="345"/>
        <v>#N/A</v>
      </c>
    </row>
    <row r="4413" customHeight="1" spans="1:29">
      <c r="A4413" s="421"/>
      <c r="B4413" s="422"/>
      <c r="C4413" s="422"/>
      <c r="D4413" s="421"/>
      <c r="E4413" s="421"/>
      <c r="F4413" s="421"/>
      <c r="G4413" s="421"/>
      <c r="H4413" s="421"/>
      <c r="I4413" s="421"/>
      <c r="J4413" s="421"/>
      <c r="K4413" s="421"/>
      <c r="L4413" s="421"/>
      <c r="M4413" s="421"/>
      <c r="N4413" s="426"/>
      <c r="O4413" s="426"/>
      <c r="P4413" s="427"/>
      <c r="Q4413" s="427"/>
      <c r="R4413" s="426"/>
      <c r="S4413" s="426"/>
      <c r="T4413" s="426"/>
      <c r="U4413" s="426"/>
      <c r="V4413" s="426"/>
      <c r="W4413" s="426"/>
      <c r="X4413" s="427"/>
      <c r="Y4413" s="416" t="e">
        <f t="shared" si="341"/>
        <v>#N/A</v>
      </c>
      <c r="Z4413" s="416" t="e">
        <f t="shared" si="342"/>
        <v>#N/A</v>
      </c>
      <c r="AA4413" s="416" t="str">
        <f t="shared" si="343"/>
        <v/>
      </c>
      <c r="AB4413" s="416" t="e">
        <f t="shared" si="344"/>
        <v>#N/A</v>
      </c>
      <c r="AC4413" s="416" t="e">
        <f t="shared" si="345"/>
        <v>#N/A</v>
      </c>
    </row>
    <row r="4414" customHeight="1" spans="1:29">
      <c r="A4414" s="421"/>
      <c r="B4414" s="422"/>
      <c r="C4414" s="422"/>
      <c r="D4414" s="421"/>
      <c r="E4414" s="421"/>
      <c r="F4414" s="421"/>
      <c r="G4414" s="421"/>
      <c r="H4414" s="421"/>
      <c r="I4414" s="421"/>
      <c r="J4414" s="421"/>
      <c r="K4414" s="421"/>
      <c r="L4414" s="421"/>
      <c r="M4414" s="421"/>
      <c r="N4414" s="426"/>
      <c r="O4414" s="426"/>
      <c r="P4414" s="427"/>
      <c r="Q4414" s="427"/>
      <c r="R4414" s="426"/>
      <c r="S4414" s="426"/>
      <c r="T4414" s="426"/>
      <c r="U4414" s="426"/>
      <c r="V4414" s="426"/>
      <c r="W4414" s="426"/>
      <c r="X4414" s="427"/>
      <c r="Y4414" s="416" t="e">
        <f t="shared" si="341"/>
        <v>#N/A</v>
      </c>
      <c r="Z4414" s="416" t="e">
        <f t="shared" si="342"/>
        <v>#N/A</v>
      </c>
      <c r="AA4414" s="416" t="str">
        <f t="shared" si="343"/>
        <v/>
      </c>
      <c r="AB4414" s="416" t="e">
        <f t="shared" si="344"/>
        <v>#N/A</v>
      </c>
      <c r="AC4414" s="416" t="e">
        <f t="shared" si="345"/>
        <v>#N/A</v>
      </c>
    </row>
    <row r="4415" customHeight="1" spans="1:29">
      <c r="A4415" s="421"/>
      <c r="B4415" s="422"/>
      <c r="C4415" s="422"/>
      <c r="D4415" s="421"/>
      <c r="E4415" s="421"/>
      <c r="F4415" s="421"/>
      <c r="G4415" s="421"/>
      <c r="H4415" s="421"/>
      <c r="I4415" s="421"/>
      <c r="J4415" s="421"/>
      <c r="K4415" s="421"/>
      <c r="L4415" s="421"/>
      <c r="M4415" s="421"/>
      <c r="N4415" s="426"/>
      <c r="O4415" s="426"/>
      <c r="P4415" s="427"/>
      <c r="Q4415" s="427"/>
      <c r="R4415" s="426"/>
      <c r="S4415" s="426"/>
      <c r="T4415" s="426"/>
      <c r="U4415" s="426"/>
      <c r="V4415" s="426"/>
      <c r="W4415" s="426"/>
      <c r="X4415" s="427"/>
      <c r="Y4415" s="416" t="e">
        <f t="shared" si="341"/>
        <v>#N/A</v>
      </c>
      <c r="Z4415" s="416" t="e">
        <f t="shared" si="342"/>
        <v>#N/A</v>
      </c>
      <c r="AA4415" s="416" t="str">
        <f t="shared" si="343"/>
        <v/>
      </c>
      <c r="AB4415" s="416" t="e">
        <f t="shared" si="344"/>
        <v>#N/A</v>
      </c>
      <c r="AC4415" s="416" t="e">
        <f t="shared" si="345"/>
        <v>#N/A</v>
      </c>
    </row>
    <row r="4416" customHeight="1" spans="1:29">
      <c r="A4416" s="421"/>
      <c r="B4416" s="422"/>
      <c r="C4416" s="422"/>
      <c r="D4416" s="421"/>
      <c r="E4416" s="421"/>
      <c r="F4416" s="421"/>
      <c r="G4416" s="421"/>
      <c r="H4416" s="421"/>
      <c r="I4416" s="421"/>
      <c r="J4416" s="421"/>
      <c r="K4416" s="421"/>
      <c r="L4416" s="421"/>
      <c r="M4416" s="421"/>
      <c r="N4416" s="426"/>
      <c r="O4416" s="426"/>
      <c r="P4416" s="427"/>
      <c r="Q4416" s="427"/>
      <c r="R4416" s="426"/>
      <c r="S4416" s="426"/>
      <c r="T4416" s="426"/>
      <c r="U4416" s="426"/>
      <c r="V4416" s="426"/>
      <c r="W4416" s="426"/>
      <c r="X4416" s="427"/>
      <c r="Y4416" s="416" t="e">
        <f t="shared" si="341"/>
        <v>#N/A</v>
      </c>
      <c r="Z4416" s="416" t="e">
        <f t="shared" si="342"/>
        <v>#N/A</v>
      </c>
      <c r="AA4416" s="416" t="str">
        <f t="shared" si="343"/>
        <v/>
      </c>
      <c r="AB4416" s="416" t="e">
        <f t="shared" si="344"/>
        <v>#N/A</v>
      </c>
      <c r="AC4416" s="416" t="e">
        <f t="shared" si="345"/>
        <v>#N/A</v>
      </c>
    </row>
    <row r="4417" customHeight="1" spans="1:29">
      <c r="A4417" s="421"/>
      <c r="B4417" s="422"/>
      <c r="C4417" s="422"/>
      <c r="D4417" s="421"/>
      <c r="E4417" s="421"/>
      <c r="F4417" s="421"/>
      <c r="G4417" s="421"/>
      <c r="H4417" s="421"/>
      <c r="I4417" s="421"/>
      <c r="J4417" s="421"/>
      <c r="K4417" s="421"/>
      <c r="L4417" s="421"/>
      <c r="M4417" s="421"/>
      <c r="N4417" s="426"/>
      <c r="O4417" s="426"/>
      <c r="P4417" s="427"/>
      <c r="Q4417" s="427"/>
      <c r="R4417" s="426"/>
      <c r="S4417" s="426"/>
      <c r="T4417" s="426"/>
      <c r="U4417" s="426"/>
      <c r="V4417" s="426"/>
      <c r="W4417" s="426"/>
      <c r="X4417" s="427"/>
      <c r="Y4417" s="416" t="e">
        <f t="shared" si="341"/>
        <v>#N/A</v>
      </c>
      <c r="Z4417" s="416" t="e">
        <f t="shared" si="342"/>
        <v>#N/A</v>
      </c>
      <c r="AA4417" s="416" t="str">
        <f t="shared" si="343"/>
        <v/>
      </c>
      <c r="AB4417" s="416" t="e">
        <f t="shared" si="344"/>
        <v>#N/A</v>
      </c>
      <c r="AC4417" s="416" t="e">
        <f t="shared" si="345"/>
        <v>#N/A</v>
      </c>
    </row>
    <row r="4418" customHeight="1" spans="1:29">
      <c r="A4418" s="421"/>
      <c r="B4418" s="422"/>
      <c r="C4418" s="422"/>
      <c r="D4418" s="421"/>
      <c r="E4418" s="421"/>
      <c r="F4418" s="421"/>
      <c r="G4418" s="421"/>
      <c r="H4418" s="421"/>
      <c r="I4418" s="421"/>
      <c r="J4418" s="421"/>
      <c r="K4418" s="421"/>
      <c r="L4418" s="421"/>
      <c r="M4418" s="421"/>
      <c r="N4418" s="426"/>
      <c r="O4418" s="426"/>
      <c r="P4418" s="427"/>
      <c r="Q4418" s="427"/>
      <c r="R4418" s="426"/>
      <c r="S4418" s="426"/>
      <c r="T4418" s="426"/>
      <c r="U4418" s="426"/>
      <c r="V4418" s="426"/>
      <c r="W4418" s="426"/>
      <c r="X4418" s="427"/>
      <c r="Y4418" s="416" t="e">
        <f t="shared" si="341"/>
        <v>#N/A</v>
      </c>
      <c r="Z4418" s="416" t="e">
        <f t="shared" si="342"/>
        <v>#N/A</v>
      </c>
      <c r="AA4418" s="416" t="str">
        <f t="shared" si="343"/>
        <v/>
      </c>
      <c r="AB4418" s="416" t="e">
        <f t="shared" si="344"/>
        <v>#N/A</v>
      </c>
      <c r="AC4418" s="416" t="e">
        <f t="shared" si="345"/>
        <v>#N/A</v>
      </c>
    </row>
    <row r="4419" customHeight="1" spans="1:29">
      <c r="A4419" s="421"/>
      <c r="B4419" s="422"/>
      <c r="C4419" s="422"/>
      <c r="D4419" s="421"/>
      <c r="E4419" s="421"/>
      <c r="F4419" s="421"/>
      <c r="G4419" s="421"/>
      <c r="H4419" s="421"/>
      <c r="I4419" s="421"/>
      <c r="J4419" s="421"/>
      <c r="K4419" s="421"/>
      <c r="L4419" s="421"/>
      <c r="M4419" s="421"/>
      <c r="N4419" s="426"/>
      <c r="O4419" s="426"/>
      <c r="P4419" s="427"/>
      <c r="Q4419" s="427"/>
      <c r="R4419" s="426"/>
      <c r="S4419" s="426"/>
      <c r="T4419" s="426"/>
      <c r="U4419" s="426"/>
      <c r="V4419" s="426"/>
      <c r="W4419" s="426"/>
      <c r="X4419" s="427"/>
      <c r="Y4419" s="416" t="e">
        <f t="shared" si="341"/>
        <v>#N/A</v>
      </c>
      <c r="Z4419" s="416" t="e">
        <f t="shared" si="342"/>
        <v>#N/A</v>
      </c>
      <c r="AA4419" s="416" t="str">
        <f t="shared" si="343"/>
        <v/>
      </c>
      <c r="AB4419" s="416" t="e">
        <f t="shared" si="344"/>
        <v>#N/A</v>
      </c>
      <c r="AC4419" s="416" t="e">
        <f t="shared" si="345"/>
        <v>#N/A</v>
      </c>
    </row>
    <row r="4420" customHeight="1" spans="1:29">
      <c r="A4420" s="421"/>
      <c r="B4420" s="422"/>
      <c r="C4420" s="422"/>
      <c r="D4420" s="421"/>
      <c r="E4420" s="421"/>
      <c r="F4420" s="421"/>
      <c r="G4420" s="421"/>
      <c r="H4420" s="421"/>
      <c r="I4420" s="421"/>
      <c r="J4420" s="421"/>
      <c r="K4420" s="421"/>
      <c r="L4420" s="421"/>
      <c r="M4420" s="421"/>
      <c r="N4420" s="426"/>
      <c r="O4420" s="426"/>
      <c r="P4420" s="427"/>
      <c r="Q4420" s="427"/>
      <c r="R4420" s="426"/>
      <c r="S4420" s="426"/>
      <c r="T4420" s="426"/>
      <c r="U4420" s="426"/>
      <c r="V4420" s="426"/>
      <c r="W4420" s="426"/>
      <c r="X4420" s="427"/>
      <c r="Y4420" s="416" t="e">
        <f t="shared" si="341"/>
        <v>#N/A</v>
      </c>
      <c r="Z4420" s="416" t="e">
        <f t="shared" si="342"/>
        <v>#N/A</v>
      </c>
      <c r="AA4420" s="416" t="str">
        <f t="shared" si="343"/>
        <v/>
      </c>
      <c r="AB4420" s="416" t="e">
        <f t="shared" si="344"/>
        <v>#N/A</v>
      </c>
      <c r="AC4420" s="416" t="e">
        <f t="shared" si="345"/>
        <v>#N/A</v>
      </c>
    </row>
    <row r="4421" customHeight="1" spans="1:29">
      <c r="A4421" s="421"/>
      <c r="B4421" s="422"/>
      <c r="C4421" s="422"/>
      <c r="D4421" s="421"/>
      <c r="E4421" s="421"/>
      <c r="F4421" s="421"/>
      <c r="G4421" s="421"/>
      <c r="H4421" s="421"/>
      <c r="I4421" s="421"/>
      <c r="J4421" s="421"/>
      <c r="K4421" s="421"/>
      <c r="L4421" s="421"/>
      <c r="M4421" s="421"/>
      <c r="N4421" s="426"/>
      <c r="O4421" s="426"/>
      <c r="P4421" s="427"/>
      <c r="Q4421" s="427"/>
      <c r="R4421" s="426"/>
      <c r="S4421" s="426"/>
      <c r="T4421" s="426"/>
      <c r="U4421" s="426"/>
      <c r="V4421" s="426"/>
      <c r="W4421" s="426"/>
      <c r="X4421" s="427"/>
      <c r="Y4421" s="416" t="e">
        <f t="shared" si="341"/>
        <v>#N/A</v>
      </c>
      <c r="Z4421" s="416" t="e">
        <f t="shared" si="342"/>
        <v>#N/A</v>
      </c>
      <c r="AA4421" s="416" t="str">
        <f t="shared" si="343"/>
        <v/>
      </c>
      <c r="AB4421" s="416" t="e">
        <f t="shared" si="344"/>
        <v>#N/A</v>
      </c>
      <c r="AC4421" s="416" t="e">
        <f t="shared" si="345"/>
        <v>#N/A</v>
      </c>
    </row>
    <row r="4422" customHeight="1" spans="1:29">
      <c r="A4422" s="421"/>
      <c r="B4422" s="422"/>
      <c r="C4422" s="422"/>
      <c r="D4422" s="421"/>
      <c r="E4422" s="421"/>
      <c r="F4422" s="421"/>
      <c r="G4422" s="421"/>
      <c r="H4422" s="421"/>
      <c r="I4422" s="421"/>
      <c r="J4422" s="421"/>
      <c r="K4422" s="421"/>
      <c r="L4422" s="421"/>
      <c r="M4422" s="421"/>
      <c r="N4422" s="426"/>
      <c r="O4422" s="426"/>
      <c r="P4422" s="427"/>
      <c r="Q4422" s="427"/>
      <c r="R4422" s="426"/>
      <c r="S4422" s="426"/>
      <c r="T4422" s="426"/>
      <c r="U4422" s="426"/>
      <c r="V4422" s="426"/>
      <c r="W4422" s="426"/>
      <c r="X4422" s="427"/>
      <c r="Y4422" s="416" t="e">
        <f t="shared" si="341"/>
        <v>#N/A</v>
      </c>
      <c r="Z4422" s="416" t="e">
        <f t="shared" si="342"/>
        <v>#N/A</v>
      </c>
      <c r="AA4422" s="416" t="str">
        <f t="shared" si="343"/>
        <v/>
      </c>
      <c r="AB4422" s="416" t="e">
        <f t="shared" si="344"/>
        <v>#N/A</v>
      </c>
      <c r="AC4422" s="416" t="e">
        <f t="shared" si="345"/>
        <v>#N/A</v>
      </c>
    </row>
    <row r="4423" customHeight="1" spans="1:29">
      <c r="A4423" s="421"/>
      <c r="B4423" s="422"/>
      <c r="C4423" s="422"/>
      <c r="D4423" s="421"/>
      <c r="E4423" s="421"/>
      <c r="F4423" s="421"/>
      <c r="G4423" s="421"/>
      <c r="H4423" s="421"/>
      <c r="I4423" s="421"/>
      <c r="J4423" s="421"/>
      <c r="K4423" s="421"/>
      <c r="L4423" s="421"/>
      <c r="M4423" s="421"/>
      <c r="N4423" s="426"/>
      <c r="O4423" s="426"/>
      <c r="P4423" s="427"/>
      <c r="Q4423" s="427"/>
      <c r="R4423" s="426"/>
      <c r="S4423" s="426"/>
      <c r="T4423" s="426"/>
      <c r="U4423" s="426"/>
      <c r="V4423" s="426"/>
      <c r="W4423" s="426"/>
      <c r="X4423" s="427"/>
      <c r="Y4423" s="416" t="e">
        <f t="shared" ref="Y4423:Y4486" si="346">_xlfn.IFS(LEFT(M4423,3)="003","三保支出",LEFT(M4423,3)="004","刚性支出",LEFT(M4423,3)="000","促发展支出")</f>
        <v>#N/A</v>
      </c>
      <c r="Z4423" s="416" t="e">
        <f t="shared" ref="Z4423:Z4486" si="347">_xlfn.IFS(LEFT(E4423,1)="3","项目支出",LEFT(E4423,1)="1","人员类支出",LEFT(E4423,1)="2","运转类支出")</f>
        <v>#N/A</v>
      </c>
      <c r="AA4423" s="416" t="str">
        <f t="shared" ref="AA4423:AA4486" si="348">LEFT(H4423,7)</f>
        <v/>
      </c>
      <c r="AB4423" s="416" t="e">
        <f t="shared" ref="AB4423:AB4486" si="349">_xlfn.IFS(LEFT(M4423,6)="003001","保工资",LEFT(M4423,6)="003002","保运转",LEFT(M4423,6)="003003","保基本民生")</f>
        <v>#N/A</v>
      </c>
      <c r="AC4423" s="416" t="e">
        <f t="shared" ref="AC4423:AC4486" si="350">IF(Z4423="项目支出","否","是")</f>
        <v>#N/A</v>
      </c>
    </row>
    <row r="4424" customHeight="1" spans="1:29">
      <c r="A4424" s="421"/>
      <c r="B4424" s="422"/>
      <c r="C4424" s="422"/>
      <c r="D4424" s="421"/>
      <c r="E4424" s="421"/>
      <c r="F4424" s="421"/>
      <c r="G4424" s="421"/>
      <c r="H4424" s="421"/>
      <c r="I4424" s="421"/>
      <c r="J4424" s="421"/>
      <c r="K4424" s="421"/>
      <c r="L4424" s="421"/>
      <c r="M4424" s="421"/>
      <c r="N4424" s="426"/>
      <c r="O4424" s="426"/>
      <c r="P4424" s="427"/>
      <c r="Q4424" s="427"/>
      <c r="R4424" s="426"/>
      <c r="S4424" s="426"/>
      <c r="T4424" s="426"/>
      <c r="U4424" s="426"/>
      <c r="V4424" s="426"/>
      <c r="W4424" s="426"/>
      <c r="X4424" s="427"/>
      <c r="Y4424" s="416" t="e">
        <f t="shared" si="346"/>
        <v>#N/A</v>
      </c>
      <c r="Z4424" s="416" t="e">
        <f t="shared" si="347"/>
        <v>#N/A</v>
      </c>
      <c r="AA4424" s="416" t="str">
        <f t="shared" si="348"/>
        <v/>
      </c>
      <c r="AB4424" s="416" t="e">
        <f t="shared" si="349"/>
        <v>#N/A</v>
      </c>
      <c r="AC4424" s="416" t="e">
        <f t="shared" si="350"/>
        <v>#N/A</v>
      </c>
    </row>
    <row r="4425" customHeight="1" spans="1:29">
      <c r="A4425" s="421"/>
      <c r="B4425" s="422"/>
      <c r="C4425" s="422"/>
      <c r="D4425" s="421"/>
      <c r="E4425" s="421"/>
      <c r="F4425" s="421"/>
      <c r="G4425" s="421"/>
      <c r="H4425" s="421"/>
      <c r="I4425" s="421"/>
      <c r="J4425" s="421"/>
      <c r="K4425" s="421"/>
      <c r="L4425" s="421"/>
      <c r="M4425" s="421"/>
      <c r="N4425" s="426"/>
      <c r="O4425" s="426"/>
      <c r="P4425" s="427"/>
      <c r="Q4425" s="427"/>
      <c r="R4425" s="426"/>
      <c r="S4425" s="426"/>
      <c r="T4425" s="426"/>
      <c r="U4425" s="426"/>
      <c r="V4425" s="426"/>
      <c r="W4425" s="426"/>
      <c r="X4425" s="427"/>
      <c r="Y4425" s="416" t="e">
        <f t="shared" si="346"/>
        <v>#N/A</v>
      </c>
      <c r="Z4425" s="416" t="e">
        <f t="shared" si="347"/>
        <v>#N/A</v>
      </c>
      <c r="AA4425" s="416" t="str">
        <f t="shared" si="348"/>
        <v/>
      </c>
      <c r="AB4425" s="416" t="e">
        <f t="shared" si="349"/>
        <v>#N/A</v>
      </c>
      <c r="AC4425" s="416" t="e">
        <f t="shared" si="350"/>
        <v>#N/A</v>
      </c>
    </row>
    <row r="4426" customHeight="1" spans="1:29">
      <c r="A4426" s="421"/>
      <c r="B4426" s="422"/>
      <c r="C4426" s="422"/>
      <c r="D4426" s="421"/>
      <c r="E4426" s="421"/>
      <c r="F4426" s="421"/>
      <c r="G4426" s="421"/>
      <c r="H4426" s="421"/>
      <c r="I4426" s="421"/>
      <c r="J4426" s="421"/>
      <c r="K4426" s="421"/>
      <c r="L4426" s="421"/>
      <c r="M4426" s="421"/>
      <c r="N4426" s="426"/>
      <c r="O4426" s="426"/>
      <c r="P4426" s="427"/>
      <c r="Q4426" s="427"/>
      <c r="R4426" s="426"/>
      <c r="S4426" s="426"/>
      <c r="T4426" s="426"/>
      <c r="U4426" s="426"/>
      <c r="V4426" s="426"/>
      <c r="W4426" s="426"/>
      <c r="X4426" s="427"/>
      <c r="Y4426" s="416" t="e">
        <f t="shared" si="346"/>
        <v>#N/A</v>
      </c>
      <c r="Z4426" s="416" t="e">
        <f t="shared" si="347"/>
        <v>#N/A</v>
      </c>
      <c r="AA4426" s="416" t="str">
        <f t="shared" si="348"/>
        <v/>
      </c>
      <c r="AB4426" s="416" t="e">
        <f t="shared" si="349"/>
        <v>#N/A</v>
      </c>
      <c r="AC4426" s="416" t="e">
        <f t="shared" si="350"/>
        <v>#N/A</v>
      </c>
    </row>
    <row r="4427" customHeight="1" spans="1:29">
      <c r="A4427" s="421"/>
      <c r="B4427" s="422"/>
      <c r="C4427" s="422"/>
      <c r="D4427" s="421"/>
      <c r="E4427" s="421"/>
      <c r="F4427" s="421"/>
      <c r="G4427" s="421"/>
      <c r="H4427" s="421"/>
      <c r="I4427" s="421"/>
      <c r="J4427" s="421"/>
      <c r="K4427" s="421"/>
      <c r="L4427" s="421"/>
      <c r="M4427" s="421"/>
      <c r="N4427" s="426"/>
      <c r="O4427" s="426"/>
      <c r="P4427" s="427"/>
      <c r="Q4427" s="427"/>
      <c r="R4427" s="426"/>
      <c r="S4427" s="426"/>
      <c r="T4427" s="426"/>
      <c r="U4427" s="426"/>
      <c r="V4427" s="426"/>
      <c r="W4427" s="426"/>
      <c r="X4427" s="427"/>
      <c r="Y4427" s="416" t="e">
        <f t="shared" si="346"/>
        <v>#N/A</v>
      </c>
      <c r="Z4427" s="416" t="e">
        <f t="shared" si="347"/>
        <v>#N/A</v>
      </c>
      <c r="AA4427" s="416" t="str">
        <f t="shared" si="348"/>
        <v/>
      </c>
      <c r="AB4427" s="416" t="e">
        <f t="shared" si="349"/>
        <v>#N/A</v>
      </c>
      <c r="AC4427" s="416" t="e">
        <f t="shared" si="350"/>
        <v>#N/A</v>
      </c>
    </row>
    <row r="4428" customHeight="1" spans="1:29">
      <c r="A4428" s="421"/>
      <c r="B4428" s="422"/>
      <c r="C4428" s="422"/>
      <c r="D4428" s="421"/>
      <c r="E4428" s="421"/>
      <c r="F4428" s="421"/>
      <c r="G4428" s="421"/>
      <c r="H4428" s="421"/>
      <c r="I4428" s="421"/>
      <c r="J4428" s="421"/>
      <c r="K4428" s="421"/>
      <c r="L4428" s="421"/>
      <c r="M4428" s="421"/>
      <c r="N4428" s="426"/>
      <c r="O4428" s="426"/>
      <c r="P4428" s="427"/>
      <c r="Q4428" s="427"/>
      <c r="R4428" s="426"/>
      <c r="S4428" s="426"/>
      <c r="T4428" s="426"/>
      <c r="U4428" s="426"/>
      <c r="V4428" s="426"/>
      <c r="W4428" s="426"/>
      <c r="X4428" s="427"/>
      <c r="Y4428" s="416" t="e">
        <f t="shared" si="346"/>
        <v>#N/A</v>
      </c>
      <c r="Z4428" s="416" t="e">
        <f t="shared" si="347"/>
        <v>#N/A</v>
      </c>
      <c r="AA4428" s="416" t="str">
        <f t="shared" si="348"/>
        <v/>
      </c>
      <c r="AB4428" s="416" t="e">
        <f t="shared" si="349"/>
        <v>#N/A</v>
      </c>
      <c r="AC4428" s="416" t="e">
        <f t="shared" si="350"/>
        <v>#N/A</v>
      </c>
    </row>
    <row r="4429" customHeight="1" spans="1:29">
      <c r="A4429" s="421"/>
      <c r="B4429" s="422"/>
      <c r="C4429" s="422"/>
      <c r="D4429" s="421"/>
      <c r="E4429" s="421"/>
      <c r="F4429" s="421"/>
      <c r="G4429" s="421"/>
      <c r="H4429" s="421"/>
      <c r="I4429" s="421"/>
      <c r="J4429" s="421"/>
      <c r="K4429" s="421"/>
      <c r="L4429" s="421"/>
      <c r="M4429" s="421"/>
      <c r="N4429" s="426"/>
      <c r="O4429" s="426"/>
      <c r="P4429" s="427"/>
      <c r="Q4429" s="427"/>
      <c r="R4429" s="426"/>
      <c r="S4429" s="426"/>
      <c r="T4429" s="426"/>
      <c r="U4429" s="426"/>
      <c r="V4429" s="426"/>
      <c r="W4429" s="426"/>
      <c r="X4429" s="427"/>
      <c r="Y4429" s="416" t="e">
        <f t="shared" si="346"/>
        <v>#N/A</v>
      </c>
      <c r="Z4429" s="416" t="e">
        <f t="shared" si="347"/>
        <v>#N/A</v>
      </c>
      <c r="AA4429" s="416" t="str">
        <f t="shared" si="348"/>
        <v/>
      </c>
      <c r="AB4429" s="416" t="e">
        <f t="shared" si="349"/>
        <v>#N/A</v>
      </c>
      <c r="AC4429" s="416" t="e">
        <f t="shared" si="350"/>
        <v>#N/A</v>
      </c>
    </row>
    <row r="4430" customHeight="1" spans="1:29">
      <c r="A4430" s="421"/>
      <c r="B4430" s="422"/>
      <c r="C4430" s="422"/>
      <c r="D4430" s="421"/>
      <c r="E4430" s="421"/>
      <c r="F4430" s="421"/>
      <c r="G4430" s="421"/>
      <c r="H4430" s="421"/>
      <c r="I4430" s="421"/>
      <c r="J4430" s="421"/>
      <c r="K4430" s="421"/>
      <c r="L4430" s="421"/>
      <c r="M4430" s="421"/>
      <c r="N4430" s="426"/>
      <c r="O4430" s="426"/>
      <c r="P4430" s="427"/>
      <c r="Q4430" s="427"/>
      <c r="R4430" s="426"/>
      <c r="S4430" s="426"/>
      <c r="T4430" s="426"/>
      <c r="U4430" s="426"/>
      <c r="V4430" s="426"/>
      <c r="W4430" s="426"/>
      <c r="X4430" s="427"/>
      <c r="Y4430" s="416" t="e">
        <f t="shared" si="346"/>
        <v>#N/A</v>
      </c>
      <c r="Z4430" s="416" t="e">
        <f t="shared" si="347"/>
        <v>#N/A</v>
      </c>
      <c r="AA4430" s="416" t="str">
        <f t="shared" si="348"/>
        <v/>
      </c>
      <c r="AB4430" s="416" t="e">
        <f t="shared" si="349"/>
        <v>#N/A</v>
      </c>
      <c r="AC4430" s="416" t="e">
        <f t="shared" si="350"/>
        <v>#N/A</v>
      </c>
    </row>
    <row r="4431" customHeight="1" spans="1:29">
      <c r="A4431" s="421"/>
      <c r="B4431" s="422"/>
      <c r="C4431" s="422"/>
      <c r="D4431" s="421"/>
      <c r="E4431" s="421"/>
      <c r="F4431" s="421"/>
      <c r="G4431" s="421"/>
      <c r="H4431" s="421"/>
      <c r="I4431" s="421"/>
      <c r="J4431" s="421"/>
      <c r="K4431" s="421"/>
      <c r="L4431" s="421"/>
      <c r="M4431" s="421"/>
      <c r="N4431" s="426"/>
      <c r="O4431" s="426"/>
      <c r="P4431" s="427"/>
      <c r="Q4431" s="427"/>
      <c r="R4431" s="426"/>
      <c r="S4431" s="426"/>
      <c r="T4431" s="426"/>
      <c r="U4431" s="426"/>
      <c r="V4431" s="426"/>
      <c r="W4431" s="426"/>
      <c r="X4431" s="427"/>
      <c r="Y4431" s="416" t="e">
        <f t="shared" si="346"/>
        <v>#N/A</v>
      </c>
      <c r="Z4431" s="416" t="e">
        <f t="shared" si="347"/>
        <v>#N/A</v>
      </c>
      <c r="AA4431" s="416" t="str">
        <f t="shared" si="348"/>
        <v/>
      </c>
      <c r="AB4431" s="416" t="e">
        <f t="shared" si="349"/>
        <v>#N/A</v>
      </c>
      <c r="AC4431" s="416" t="e">
        <f t="shared" si="350"/>
        <v>#N/A</v>
      </c>
    </row>
    <row r="4432" customHeight="1" spans="1:29">
      <c r="A4432" s="421"/>
      <c r="B4432" s="422"/>
      <c r="C4432" s="422"/>
      <c r="D4432" s="421"/>
      <c r="E4432" s="421"/>
      <c r="F4432" s="421"/>
      <c r="G4432" s="421"/>
      <c r="H4432" s="421"/>
      <c r="I4432" s="421"/>
      <c r="J4432" s="421"/>
      <c r="K4432" s="421"/>
      <c r="L4432" s="421"/>
      <c r="M4432" s="421"/>
      <c r="N4432" s="426"/>
      <c r="O4432" s="426"/>
      <c r="P4432" s="427"/>
      <c r="Q4432" s="427"/>
      <c r="R4432" s="426"/>
      <c r="S4432" s="426"/>
      <c r="T4432" s="426"/>
      <c r="U4432" s="426"/>
      <c r="V4432" s="426"/>
      <c r="W4432" s="426"/>
      <c r="X4432" s="427"/>
      <c r="Y4432" s="416" t="e">
        <f t="shared" si="346"/>
        <v>#N/A</v>
      </c>
      <c r="Z4432" s="416" t="e">
        <f t="shared" si="347"/>
        <v>#N/A</v>
      </c>
      <c r="AA4432" s="416" t="str">
        <f t="shared" si="348"/>
        <v/>
      </c>
      <c r="AB4432" s="416" t="e">
        <f t="shared" si="349"/>
        <v>#N/A</v>
      </c>
      <c r="AC4432" s="416" t="e">
        <f t="shared" si="350"/>
        <v>#N/A</v>
      </c>
    </row>
    <row r="4433" customHeight="1" spans="1:29">
      <c r="A4433" s="421"/>
      <c r="B4433" s="422"/>
      <c r="C4433" s="422"/>
      <c r="D4433" s="421"/>
      <c r="E4433" s="421"/>
      <c r="F4433" s="421"/>
      <c r="G4433" s="421"/>
      <c r="H4433" s="421"/>
      <c r="I4433" s="421"/>
      <c r="J4433" s="421"/>
      <c r="K4433" s="421"/>
      <c r="L4433" s="421"/>
      <c r="M4433" s="421"/>
      <c r="N4433" s="426"/>
      <c r="O4433" s="426"/>
      <c r="P4433" s="427"/>
      <c r="Q4433" s="427"/>
      <c r="R4433" s="426"/>
      <c r="S4433" s="426"/>
      <c r="T4433" s="426"/>
      <c r="U4433" s="426"/>
      <c r="V4433" s="426"/>
      <c r="W4433" s="426"/>
      <c r="X4433" s="427"/>
      <c r="Y4433" s="416" t="e">
        <f t="shared" si="346"/>
        <v>#N/A</v>
      </c>
      <c r="Z4433" s="416" t="e">
        <f t="shared" si="347"/>
        <v>#N/A</v>
      </c>
      <c r="AA4433" s="416" t="str">
        <f t="shared" si="348"/>
        <v/>
      </c>
      <c r="AB4433" s="416" t="e">
        <f t="shared" si="349"/>
        <v>#N/A</v>
      </c>
      <c r="AC4433" s="416" t="e">
        <f t="shared" si="350"/>
        <v>#N/A</v>
      </c>
    </row>
    <row r="4434" customHeight="1" spans="1:29">
      <c r="A4434" s="421"/>
      <c r="B4434" s="422"/>
      <c r="C4434" s="422"/>
      <c r="D4434" s="421"/>
      <c r="E4434" s="421"/>
      <c r="F4434" s="421"/>
      <c r="G4434" s="421"/>
      <c r="H4434" s="421"/>
      <c r="I4434" s="421"/>
      <c r="J4434" s="421"/>
      <c r="K4434" s="421"/>
      <c r="L4434" s="421"/>
      <c r="M4434" s="421"/>
      <c r="N4434" s="426"/>
      <c r="O4434" s="426"/>
      <c r="P4434" s="427"/>
      <c r="Q4434" s="427"/>
      <c r="R4434" s="426"/>
      <c r="S4434" s="426"/>
      <c r="T4434" s="426"/>
      <c r="U4434" s="426"/>
      <c r="V4434" s="426"/>
      <c r="W4434" s="426"/>
      <c r="X4434" s="427"/>
      <c r="Y4434" s="416" t="e">
        <f t="shared" si="346"/>
        <v>#N/A</v>
      </c>
      <c r="Z4434" s="416" t="e">
        <f t="shared" si="347"/>
        <v>#N/A</v>
      </c>
      <c r="AA4434" s="416" t="str">
        <f t="shared" si="348"/>
        <v/>
      </c>
      <c r="AB4434" s="416" t="e">
        <f t="shared" si="349"/>
        <v>#N/A</v>
      </c>
      <c r="AC4434" s="416" t="e">
        <f t="shared" si="350"/>
        <v>#N/A</v>
      </c>
    </row>
    <row r="4435" customHeight="1" spans="1:29">
      <c r="A4435" s="421"/>
      <c r="B4435" s="422"/>
      <c r="C4435" s="422"/>
      <c r="D4435" s="421"/>
      <c r="E4435" s="421"/>
      <c r="F4435" s="421"/>
      <c r="G4435" s="421"/>
      <c r="H4435" s="421"/>
      <c r="I4435" s="421"/>
      <c r="J4435" s="421"/>
      <c r="K4435" s="421"/>
      <c r="L4435" s="421"/>
      <c r="M4435" s="421"/>
      <c r="N4435" s="426"/>
      <c r="O4435" s="426"/>
      <c r="P4435" s="427"/>
      <c r="Q4435" s="427"/>
      <c r="R4435" s="426"/>
      <c r="S4435" s="426"/>
      <c r="T4435" s="426"/>
      <c r="U4435" s="426"/>
      <c r="V4435" s="426"/>
      <c r="W4435" s="426"/>
      <c r="X4435" s="427"/>
      <c r="Y4435" s="416" t="e">
        <f t="shared" si="346"/>
        <v>#N/A</v>
      </c>
      <c r="Z4435" s="416" t="e">
        <f t="shared" si="347"/>
        <v>#N/A</v>
      </c>
      <c r="AA4435" s="416" t="str">
        <f t="shared" si="348"/>
        <v/>
      </c>
      <c r="AB4435" s="416" t="e">
        <f t="shared" si="349"/>
        <v>#N/A</v>
      </c>
      <c r="AC4435" s="416" t="e">
        <f t="shared" si="350"/>
        <v>#N/A</v>
      </c>
    </row>
    <row r="4436" customHeight="1" spans="1:29">
      <c r="A4436" s="421"/>
      <c r="B4436" s="422"/>
      <c r="C4436" s="422"/>
      <c r="D4436" s="421"/>
      <c r="E4436" s="421"/>
      <c r="F4436" s="421"/>
      <c r="G4436" s="421"/>
      <c r="H4436" s="421"/>
      <c r="I4436" s="421"/>
      <c r="J4436" s="421"/>
      <c r="K4436" s="421"/>
      <c r="L4436" s="421"/>
      <c r="M4436" s="421"/>
      <c r="N4436" s="426"/>
      <c r="O4436" s="426"/>
      <c r="P4436" s="427"/>
      <c r="Q4436" s="427"/>
      <c r="R4436" s="426"/>
      <c r="S4436" s="426"/>
      <c r="T4436" s="426"/>
      <c r="U4436" s="426"/>
      <c r="V4436" s="426"/>
      <c r="W4436" s="426"/>
      <c r="X4436" s="427"/>
      <c r="Y4436" s="416" t="e">
        <f t="shared" si="346"/>
        <v>#N/A</v>
      </c>
      <c r="Z4436" s="416" t="e">
        <f t="shared" si="347"/>
        <v>#N/A</v>
      </c>
      <c r="AA4436" s="416" t="str">
        <f t="shared" si="348"/>
        <v/>
      </c>
      <c r="AB4436" s="416" t="e">
        <f t="shared" si="349"/>
        <v>#N/A</v>
      </c>
      <c r="AC4436" s="416" t="e">
        <f t="shared" si="350"/>
        <v>#N/A</v>
      </c>
    </row>
    <row r="4437" customHeight="1" spans="1:29">
      <c r="A4437" s="421"/>
      <c r="B4437" s="422"/>
      <c r="C4437" s="422"/>
      <c r="D4437" s="421"/>
      <c r="E4437" s="421"/>
      <c r="F4437" s="421"/>
      <c r="G4437" s="421"/>
      <c r="H4437" s="421"/>
      <c r="I4437" s="421"/>
      <c r="J4437" s="421"/>
      <c r="K4437" s="421"/>
      <c r="L4437" s="421"/>
      <c r="M4437" s="421"/>
      <c r="N4437" s="426"/>
      <c r="O4437" s="426"/>
      <c r="P4437" s="427"/>
      <c r="Q4437" s="427"/>
      <c r="R4437" s="426"/>
      <c r="S4437" s="426"/>
      <c r="T4437" s="426"/>
      <c r="U4437" s="426"/>
      <c r="V4437" s="426"/>
      <c r="W4437" s="426"/>
      <c r="X4437" s="427"/>
      <c r="Y4437" s="416" t="e">
        <f t="shared" si="346"/>
        <v>#N/A</v>
      </c>
      <c r="Z4437" s="416" t="e">
        <f t="shared" si="347"/>
        <v>#N/A</v>
      </c>
      <c r="AA4437" s="416" t="str">
        <f t="shared" si="348"/>
        <v/>
      </c>
      <c r="AB4437" s="416" t="e">
        <f t="shared" si="349"/>
        <v>#N/A</v>
      </c>
      <c r="AC4437" s="416" t="e">
        <f t="shared" si="350"/>
        <v>#N/A</v>
      </c>
    </row>
    <row r="4438" customHeight="1" spans="1:29">
      <c r="A4438" s="421"/>
      <c r="B4438" s="422"/>
      <c r="C4438" s="422"/>
      <c r="D4438" s="421"/>
      <c r="E4438" s="421"/>
      <c r="F4438" s="421"/>
      <c r="G4438" s="421"/>
      <c r="H4438" s="421"/>
      <c r="I4438" s="421"/>
      <c r="J4438" s="421"/>
      <c r="K4438" s="421"/>
      <c r="L4438" s="421"/>
      <c r="M4438" s="421"/>
      <c r="N4438" s="426"/>
      <c r="O4438" s="426"/>
      <c r="P4438" s="427"/>
      <c r="Q4438" s="427"/>
      <c r="R4438" s="426"/>
      <c r="S4438" s="426"/>
      <c r="T4438" s="426"/>
      <c r="U4438" s="426"/>
      <c r="V4438" s="426"/>
      <c r="W4438" s="426"/>
      <c r="X4438" s="427"/>
      <c r="Y4438" s="416" t="e">
        <f t="shared" si="346"/>
        <v>#N/A</v>
      </c>
      <c r="Z4438" s="416" t="e">
        <f t="shared" si="347"/>
        <v>#N/A</v>
      </c>
      <c r="AA4438" s="416" t="str">
        <f t="shared" si="348"/>
        <v/>
      </c>
      <c r="AB4438" s="416" t="e">
        <f t="shared" si="349"/>
        <v>#N/A</v>
      </c>
      <c r="AC4438" s="416" t="e">
        <f t="shared" si="350"/>
        <v>#N/A</v>
      </c>
    </row>
    <row r="4439" customHeight="1" spans="1:29">
      <c r="A4439" s="421"/>
      <c r="B4439" s="422"/>
      <c r="C4439" s="422"/>
      <c r="D4439" s="421"/>
      <c r="E4439" s="421"/>
      <c r="F4439" s="421"/>
      <c r="G4439" s="421"/>
      <c r="H4439" s="421"/>
      <c r="I4439" s="421"/>
      <c r="J4439" s="421"/>
      <c r="K4439" s="421"/>
      <c r="L4439" s="421"/>
      <c r="M4439" s="421"/>
      <c r="N4439" s="426"/>
      <c r="O4439" s="426"/>
      <c r="P4439" s="427"/>
      <c r="Q4439" s="427"/>
      <c r="R4439" s="426"/>
      <c r="S4439" s="426"/>
      <c r="T4439" s="426"/>
      <c r="U4439" s="426"/>
      <c r="V4439" s="426"/>
      <c r="W4439" s="426"/>
      <c r="X4439" s="427"/>
      <c r="Y4439" s="416" t="e">
        <f t="shared" si="346"/>
        <v>#N/A</v>
      </c>
      <c r="Z4439" s="416" t="e">
        <f t="shared" si="347"/>
        <v>#N/A</v>
      </c>
      <c r="AA4439" s="416" t="str">
        <f t="shared" si="348"/>
        <v/>
      </c>
      <c r="AB4439" s="416" t="e">
        <f t="shared" si="349"/>
        <v>#N/A</v>
      </c>
      <c r="AC4439" s="416" t="e">
        <f t="shared" si="350"/>
        <v>#N/A</v>
      </c>
    </row>
    <row r="4440" customHeight="1" spans="1:29">
      <c r="A4440" s="421"/>
      <c r="B4440" s="422"/>
      <c r="C4440" s="422"/>
      <c r="D4440" s="421"/>
      <c r="E4440" s="421"/>
      <c r="F4440" s="421"/>
      <c r="G4440" s="421"/>
      <c r="H4440" s="421"/>
      <c r="I4440" s="421"/>
      <c r="J4440" s="421"/>
      <c r="K4440" s="421"/>
      <c r="L4440" s="421"/>
      <c r="M4440" s="421"/>
      <c r="N4440" s="426"/>
      <c r="O4440" s="426"/>
      <c r="P4440" s="427"/>
      <c r="Q4440" s="427"/>
      <c r="R4440" s="426"/>
      <c r="S4440" s="426"/>
      <c r="T4440" s="426"/>
      <c r="U4440" s="426"/>
      <c r="V4440" s="426"/>
      <c r="W4440" s="426"/>
      <c r="X4440" s="427"/>
      <c r="Y4440" s="416" t="e">
        <f t="shared" si="346"/>
        <v>#N/A</v>
      </c>
      <c r="Z4440" s="416" t="e">
        <f t="shared" si="347"/>
        <v>#N/A</v>
      </c>
      <c r="AA4440" s="416" t="str">
        <f t="shared" si="348"/>
        <v/>
      </c>
      <c r="AB4440" s="416" t="e">
        <f t="shared" si="349"/>
        <v>#N/A</v>
      </c>
      <c r="AC4440" s="416" t="e">
        <f t="shared" si="350"/>
        <v>#N/A</v>
      </c>
    </row>
    <row r="4441" customHeight="1" spans="1:29">
      <c r="A4441" s="421"/>
      <c r="B4441" s="422"/>
      <c r="C4441" s="422"/>
      <c r="D4441" s="421"/>
      <c r="E4441" s="421"/>
      <c r="F4441" s="421"/>
      <c r="G4441" s="421"/>
      <c r="H4441" s="421"/>
      <c r="I4441" s="421"/>
      <c r="J4441" s="421"/>
      <c r="K4441" s="421"/>
      <c r="L4441" s="421"/>
      <c r="M4441" s="421"/>
      <c r="N4441" s="426"/>
      <c r="O4441" s="426"/>
      <c r="P4441" s="427"/>
      <c r="Q4441" s="427"/>
      <c r="R4441" s="426"/>
      <c r="S4441" s="426"/>
      <c r="T4441" s="426"/>
      <c r="U4441" s="426"/>
      <c r="V4441" s="426"/>
      <c r="W4441" s="426"/>
      <c r="X4441" s="427"/>
      <c r="Y4441" s="416" t="e">
        <f t="shared" si="346"/>
        <v>#N/A</v>
      </c>
      <c r="Z4441" s="416" t="e">
        <f t="shared" si="347"/>
        <v>#N/A</v>
      </c>
      <c r="AA4441" s="416" t="str">
        <f t="shared" si="348"/>
        <v/>
      </c>
      <c r="AB4441" s="416" t="e">
        <f t="shared" si="349"/>
        <v>#N/A</v>
      </c>
      <c r="AC4441" s="416" t="e">
        <f t="shared" si="350"/>
        <v>#N/A</v>
      </c>
    </row>
    <row r="4442" customHeight="1" spans="1:29">
      <c r="A4442" s="421"/>
      <c r="B4442" s="422"/>
      <c r="C4442" s="422"/>
      <c r="D4442" s="421"/>
      <c r="E4442" s="421"/>
      <c r="F4442" s="421"/>
      <c r="G4442" s="421"/>
      <c r="H4442" s="421"/>
      <c r="I4442" s="421"/>
      <c r="J4442" s="421"/>
      <c r="K4442" s="421"/>
      <c r="L4442" s="421"/>
      <c r="M4442" s="421"/>
      <c r="N4442" s="426"/>
      <c r="O4442" s="426"/>
      <c r="P4442" s="427"/>
      <c r="Q4442" s="427"/>
      <c r="R4442" s="426"/>
      <c r="S4442" s="426"/>
      <c r="T4442" s="426"/>
      <c r="U4442" s="426"/>
      <c r="V4442" s="426"/>
      <c r="W4442" s="426"/>
      <c r="X4442" s="427"/>
      <c r="Y4442" s="416" t="e">
        <f t="shared" si="346"/>
        <v>#N/A</v>
      </c>
      <c r="Z4442" s="416" t="e">
        <f t="shared" si="347"/>
        <v>#N/A</v>
      </c>
      <c r="AA4442" s="416" t="str">
        <f t="shared" si="348"/>
        <v/>
      </c>
      <c r="AB4442" s="416" t="e">
        <f t="shared" si="349"/>
        <v>#N/A</v>
      </c>
      <c r="AC4442" s="416" t="e">
        <f t="shared" si="350"/>
        <v>#N/A</v>
      </c>
    </row>
    <row r="4443" customHeight="1" spans="1:29">
      <c r="A4443" s="421"/>
      <c r="B4443" s="422"/>
      <c r="C4443" s="422"/>
      <c r="D4443" s="421"/>
      <c r="E4443" s="421"/>
      <c r="F4443" s="421"/>
      <c r="G4443" s="421"/>
      <c r="H4443" s="421"/>
      <c r="I4443" s="421"/>
      <c r="J4443" s="421"/>
      <c r="K4443" s="421"/>
      <c r="L4443" s="421"/>
      <c r="M4443" s="421"/>
      <c r="N4443" s="426"/>
      <c r="O4443" s="426"/>
      <c r="P4443" s="427"/>
      <c r="Q4443" s="427"/>
      <c r="R4443" s="426"/>
      <c r="S4443" s="426"/>
      <c r="T4443" s="426"/>
      <c r="U4443" s="426"/>
      <c r="V4443" s="426"/>
      <c r="W4443" s="426"/>
      <c r="X4443" s="427"/>
      <c r="Y4443" s="416" t="e">
        <f t="shared" si="346"/>
        <v>#N/A</v>
      </c>
      <c r="Z4443" s="416" t="e">
        <f t="shared" si="347"/>
        <v>#N/A</v>
      </c>
      <c r="AA4443" s="416" t="str">
        <f t="shared" si="348"/>
        <v/>
      </c>
      <c r="AB4443" s="416" t="e">
        <f t="shared" si="349"/>
        <v>#N/A</v>
      </c>
      <c r="AC4443" s="416" t="e">
        <f t="shared" si="350"/>
        <v>#N/A</v>
      </c>
    </row>
    <row r="4444" customHeight="1" spans="1:29">
      <c r="A4444" s="421"/>
      <c r="B4444" s="422"/>
      <c r="C4444" s="422"/>
      <c r="D4444" s="421"/>
      <c r="E4444" s="421"/>
      <c r="F4444" s="421"/>
      <c r="G4444" s="421"/>
      <c r="H4444" s="421"/>
      <c r="I4444" s="421"/>
      <c r="J4444" s="421"/>
      <c r="K4444" s="421"/>
      <c r="L4444" s="421"/>
      <c r="M4444" s="421"/>
      <c r="N4444" s="426"/>
      <c r="O4444" s="426"/>
      <c r="P4444" s="427"/>
      <c r="Q4444" s="427"/>
      <c r="R4444" s="426"/>
      <c r="S4444" s="426"/>
      <c r="T4444" s="426"/>
      <c r="U4444" s="426"/>
      <c r="V4444" s="426"/>
      <c r="W4444" s="426"/>
      <c r="X4444" s="427"/>
      <c r="Y4444" s="416" t="e">
        <f t="shared" si="346"/>
        <v>#N/A</v>
      </c>
      <c r="Z4444" s="416" t="e">
        <f t="shared" si="347"/>
        <v>#N/A</v>
      </c>
      <c r="AA4444" s="416" t="str">
        <f t="shared" si="348"/>
        <v/>
      </c>
      <c r="AB4444" s="416" t="e">
        <f t="shared" si="349"/>
        <v>#N/A</v>
      </c>
      <c r="AC4444" s="416" t="e">
        <f t="shared" si="350"/>
        <v>#N/A</v>
      </c>
    </row>
    <row r="4445" customHeight="1" spans="1:29">
      <c r="A4445" s="421"/>
      <c r="B4445" s="422"/>
      <c r="C4445" s="422"/>
      <c r="D4445" s="421"/>
      <c r="E4445" s="421"/>
      <c r="F4445" s="421"/>
      <c r="G4445" s="421"/>
      <c r="H4445" s="421"/>
      <c r="I4445" s="421"/>
      <c r="J4445" s="421"/>
      <c r="K4445" s="421"/>
      <c r="L4445" s="421"/>
      <c r="M4445" s="421"/>
      <c r="N4445" s="426"/>
      <c r="O4445" s="426"/>
      <c r="P4445" s="427"/>
      <c r="Q4445" s="427"/>
      <c r="R4445" s="426"/>
      <c r="S4445" s="426"/>
      <c r="T4445" s="426"/>
      <c r="U4445" s="426"/>
      <c r="V4445" s="426"/>
      <c r="W4445" s="426"/>
      <c r="X4445" s="427"/>
      <c r="Y4445" s="416" t="e">
        <f t="shared" si="346"/>
        <v>#N/A</v>
      </c>
      <c r="Z4445" s="416" t="e">
        <f t="shared" si="347"/>
        <v>#N/A</v>
      </c>
      <c r="AA4445" s="416" t="str">
        <f t="shared" si="348"/>
        <v/>
      </c>
      <c r="AB4445" s="416" t="e">
        <f t="shared" si="349"/>
        <v>#N/A</v>
      </c>
      <c r="AC4445" s="416" t="e">
        <f t="shared" si="350"/>
        <v>#N/A</v>
      </c>
    </row>
    <row r="4446" customHeight="1" spans="1:29">
      <c r="A4446" s="421"/>
      <c r="B4446" s="422"/>
      <c r="C4446" s="422"/>
      <c r="D4446" s="421"/>
      <c r="E4446" s="421"/>
      <c r="F4446" s="421"/>
      <c r="G4446" s="421"/>
      <c r="H4446" s="421"/>
      <c r="I4446" s="421"/>
      <c r="J4446" s="421"/>
      <c r="K4446" s="421"/>
      <c r="L4446" s="421"/>
      <c r="M4446" s="421"/>
      <c r="N4446" s="426"/>
      <c r="O4446" s="426"/>
      <c r="P4446" s="427"/>
      <c r="Q4446" s="427"/>
      <c r="R4446" s="426"/>
      <c r="S4446" s="426"/>
      <c r="T4446" s="426"/>
      <c r="U4446" s="426"/>
      <c r="V4446" s="426"/>
      <c r="W4446" s="426"/>
      <c r="X4446" s="427"/>
      <c r="Y4446" s="416" t="e">
        <f t="shared" si="346"/>
        <v>#N/A</v>
      </c>
      <c r="Z4446" s="416" t="e">
        <f t="shared" si="347"/>
        <v>#N/A</v>
      </c>
      <c r="AA4446" s="416" t="str">
        <f t="shared" si="348"/>
        <v/>
      </c>
      <c r="AB4446" s="416" t="e">
        <f t="shared" si="349"/>
        <v>#N/A</v>
      </c>
      <c r="AC4446" s="416" t="e">
        <f t="shared" si="350"/>
        <v>#N/A</v>
      </c>
    </row>
    <row r="4447" customHeight="1" spans="1:29">
      <c r="A4447" s="421"/>
      <c r="B4447" s="422"/>
      <c r="C4447" s="422"/>
      <c r="D4447" s="421"/>
      <c r="E4447" s="421"/>
      <c r="F4447" s="421"/>
      <c r="G4447" s="421"/>
      <c r="H4447" s="421"/>
      <c r="I4447" s="421"/>
      <c r="J4447" s="421"/>
      <c r="K4447" s="421"/>
      <c r="L4447" s="421"/>
      <c r="M4447" s="421"/>
      <c r="N4447" s="426"/>
      <c r="O4447" s="426"/>
      <c r="P4447" s="427"/>
      <c r="Q4447" s="427"/>
      <c r="R4447" s="426"/>
      <c r="S4447" s="426"/>
      <c r="T4447" s="426"/>
      <c r="U4447" s="426"/>
      <c r="V4447" s="426"/>
      <c r="W4447" s="426"/>
      <c r="X4447" s="427"/>
      <c r="Y4447" s="416" t="e">
        <f t="shared" si="346"/>
        <v>#N/A</v>
      </c>
      <c r="Z4447" s="416" t="e">
        <f t="shared" si="347"/>
        <v>#N/A</v>
      </c>
      <c r="AA4447" s="416" t="str">
        <f t="shared" si="348"/>
        <v/>
      </c>
      <c r="AB4447" s="416" t="e">
        <f t="shared" si="349"/>
        <v>#N/A</v>
      </c>
      <c r="AC4447" s="416" t="e">
        <f t="shared" si="350"/>
        <v>#N/A</v>
      </c>
    </row>
    <row r="4448" customHeight="1" spans="1:29">
      <c r="A4448" s="421"/>
      <c r="B4448" s="422"/>
      <c r="C4448" s="422"/>
      <c r="D4448" s="421"/>
      <c r="E4448" s="421"/>
      <c r="F4448" s="421"/>
      <c r="G4448" s="421"/>
      <c r="H4448" s="421"/>
      <c r="I4448" s="421"/>
      <c r="J4448" s="421"/>
      <c r="K4448" s="421"/>
      <c r="L4448" s="421"/>
      <c r="M4448" s="421"/>
      <c r="N4448" s="426"/>
      <c r="O4448" s="426"/>
      <c r="P4448" s="427"/>
      <c r="Q4448" s="427"/>
      <c r="R4448" s="426"/>
      <c r="S4448" s="426"/>
      <c r="T4448" s="426"/>
      <c r="U4448" s="426"/>
      <c r="V4448" s="426"/>
      <c r="W4448" s="426"/>
      <c r="X4448" s="427"/>
      <c r="Y4448" s="416" t="e">
        <f t="shared" si="346"/>
        <v>#N/A</v>
      </c>
      <c r="Z4448" s="416" t="e">
        <f t="shared" si="347"/>
        <v>#N/A</v>
      </c>
      <c r="AA4448" s="416" t="str">
        <f t="shared" si="348"/>
        <v/>
      </c>
      <c r="AB4448" s="416" t="e">
        <f t="shared" si="349"/>
        <v>#N/A</v>
      </c>
      <c r="AC4448" s="416" t="e">
        <f t="shared" si="350"/>
        <v>#N/A</v>
      </c>
    </row>
    <row r="4449" customHeight="1" spans="1:29">
      <c r="A4449" s="421"/>
      <c r="B4449" s="422"/>
      <c r="C4449" s="422"/>
      <c r="D4449" s="421"/>
      <c r="E4449" s="421"/>
      <c r="F4449" s="421"/>
      <c r="G4449" s="421"/>
      <c r="H4449" s="421"/>
      <c r="I4449" s="421"/>
      <c r="J4449" s="421"/>
      <c r="K4449" s="421"/>
      <c r="L4449" s="421"/>
      <c r="M4449" s="421"/>
      <c r="N4449" s="426"/>
      <c r="O4449" s="426"/>
      <c r="P4449" s="427"/>
      <c r="Q4449" s="427"/>
      <c r="R4449" s="426"/>
      <c r="S4449" s="426"/>
      <c r="T4449" s="426"/>
      <c r="U4449" s="426"/>
      <c r="V4449" s="426"/>
      <c r="W4449" s="426"/>
      <c r="X4449" s="427"/>
      <c r="Y4449" s="416" t="e">
        <f t="shared" si="346"/>
        <v>#N/A</v>
      </c>
      <c r="Z4449" s="416" t="e">
        <f t="shared" si="347"/>
        <v>#N/A</v>
      </c>
      <c r="AA4449" s="416" t="str">
        <f t="shared" si="348"/>
        <v/>
      </c>
      <c r="AB4449" s="416" t="e">
        <f t="shared" si="349"/>
        <v>#N/A</v>
      </c>
      <c r="AC4449" s="416" t="e">
        <f t="shared" si="350"/>
        <v>#N/A</v>
      </c>
    </row>
    <row r="4450" customHeight="1" spans="1:29">
      <c r="A4450" s="421"/>
      <c r="B4450" s="422"/>
      <c r="C4450" s="422"/>
      <c r="D4450" s="421"/>
      <c r="E4450" s="421"/>
      <c r="F4450" s="421"/>
      <c r="G4450" s="421"/>
      <c r="H4450" s="421"/>
      <c r="I4450" s="421"/>
      <c r="J4450" s="421"/>
      <c r="K4450" s="421"/>
      <c r="L4450" s="421"/>
      <c r="M4450" s="421"/>
      <c r="N4450" s="426"/>
      <c r="O4450" s="426"/>
      <c r="P4450" s="427"/>
      <c r="Q4450" s="427"/>
      <c r="R4450" s="426"/>
      <c r="S4450" s="426"/>
      <c r="T4450" s="426"/>
      <c r="U4450" s="426"/>
      <c r="V4450" s="426"/>
      <c r="W4450" s="426"/>
      <c r="X4450" s="427"/>
      <c r="Y4450" s="416" t="e">
        <f t="shared" si="346"/>
        <v>#N/A</v>
      </c>
      <c r="Z4450" s="416" t="e">
        <f t="shared" si="347"/>
        <v>#N/A</v>
      </c>
      <c r="AA4450" s="416" t="str">
        <f t="shared" si="348"/>
        <v/>
      </c>
      <c r="AB4450" s="416" t="e">
        <f t="shared" si="349"/>
        <v>#N/A</v>
      </c>
      <c r="AC4450" s="416" t="e">
        <f t="shared" si="350"/>
        <v>#N/A</v>
      </c>
    </row>
    <row r="4451" customHeight="1" spans="1:29">
      <c r="A4451" s="421"/>
      <c r="B4451" s="422"/>
      <c r="C4451" s="422"/>
      <c r="D4451" s="421"/>
      <c r="E4451" s="421"/>
      <c r="F4451" s="421"/>
      <c r="G4451" s="421"/>
      <c r="H4451" s="421"/>
      <c r="I4451" s="421"/>
      <c r="J4451" s="421"/>
      <c r="K4451" s="421"/>
      <c r="L4451" s="421"/>
      <c r="M4451" s="421"/>
      <c r="N4451" s="426"/>
      <c r="O4451" s="426"/>
      <c r="P4451" s="427"/>
      <c r="Q4451" s="427"/>
      <c r="R4451" s="426"/>
      <c r="S4451" s="426"/>
      <c r="T4451" s="426"/>
      <c r="U4451" s="426"/>
      <c r="V4451" s="426"/>
      <c r="W4451" s="426"/>
      <c r="X4451" s="427"/>
      <c r="Y4451" s="416" t="e">
        <f t="shared" si="346"/>
        <v>#N/A</v>
      </c>
      <c r="Z4451" s="416" t="e">
        <f t="shared" si="347"/>
        <v>#N/A</v>
      </c>
      <c r="AA4451" s="416" t="str">
        <f t="shared" si="348"/>
        <v/>
      </c>
      <c r="AB4451" s="416" t="e">
        <f t="shared" si="349"/>
        <v>#N/A</v>
      </c>
      <c r="AC4451" s="416" t="e">
        <f t="shared" si="350"/>
        <v>#N/A</v>
      </c>
    </row>
    <row r="4452" customHeight="1" spans="1:29">
      <c r="A4452" s="421"/>
      <c r="B4452" s="422"/>
      <c r="C4452" s="422"/>
      <c r="D4452" s="421"/>
      <c r="E4452" s="421"/>
      <c r="F4452" s="421"/>
      <c r="G4452" s="421"/>
      <c r="H4452" s="421"/>
      <c r="I4452" s="421"/>
      <c r="J4452" s="421"/>
      <c r="K4452" s="421"/>
      <c r="L4452" s="421"/>
      <c r="M4452" s="421"/>
      <c r="N4452" s="426"/>
      <c r="O4452" s="426"/>
      <c r="P4452" s="427"/>
      <c r="Q4452" s="427"/>
      <c r="R4452" s="426"/>
      <c r="S4452" s="426"/>
      <c r="T4452" s="426"/>
      <c r="U4452" s="426"/>
      <c r="V4452" s="426"/>
      <c r="W4452" s="426"/>
      <c r="X4452" s="427"/>
      <c r="Y4452" s="416" t="e">
        <f t="shared" si="346"/>
        <v>#N/A</v>
      </c>
      <c r="Z4452" s="416" t="e">
        <f t="shared" si="347"/>
        <v>#N/A</v>
      </c>
      <c r="AA4452" s="416" t="str">
        <f t="shared" si="348"/>
        <v/>
      </c>
      <c r="AB4452" s="416" t="e">
        <f t="shared" si="349"/>
        <v>#N/A</v>
      </c>
      <c r="AC4452" s="416" t="e">
        <f t="shared" si="350"/>
        <v>#N/A</v>
      </c>
    </row>
    <row r="4453" customHeight="1" spans="1:29">
      <c r="A4453" s="421"/>
      <c r="B4453" s="422"/>
      <c r="C4453" s="422"/>
      <c r="D4453" s="421"/>
      <c r="E4453" s="421"/>
      <c r="F4453" s="421"/>
      <c r="G4453" s="421"/>
      <c r="H4453" s="421"/>
      <c r="I4453" s="421"/>
      <c r="J4453" s="421"/>
      <c r="K4453" s="421"/>
      <c r="L4453" s="421"/>
      <c r="M4453" s="421"/>
      <c r="N4453" s="426"/>
      <c r="O4453" s="426"/>
      <c r="P4453" s="427"/>
      <c r="Q4453" s="427"/>
      <c r="R4453" s="426"/>
      <c r="S4453" s="426"/>
      <c r="T4453" s="426"/>
      <c r="U4453" s="426"/>
      <c r="V4453" s="426"/>
      <c r="W4453" s="426"/>
      <c r="X4453" s="427"/>
      <c r="Y4453" s="416" t="e">
        <f t="shared" si="346"/>
        <v>#N/A</v>
      </c>
      <c r="Z4453" s="416" t="e">
        <f t="shared" si="347"/>
        <v>#N/A</v>
      </c>
      <c r="AA4453" s="416" t="str">
        <f t="shared" si="348"/>
        <v/>
      </c>
      <c r="AB4453" s="416" t="e">
        <f t="shared" si="349"/>
        <v>#N/A</v>
      </c>
      <c r="AC4453" s="416" t="e">
        <f t="shared" si="350"/>
        <v>#N/A</v>
      </c>
    </row>
    <row r="4454" customHeight="1" spans="1:29">
      <c r="A4454" s="421"/>
      <c r="B4454" s="422"/>
      <c r="C4454" s="422"/>
      <c r="D4454" s="421"/>
      <c r="E4454" s="421"/>
      <c r="F4454" s="421"/>
      <c r="G4454" s="421"/>
      <c r="H4454" s="421"/>
      <c r="I4454" s="421"/>
      <c r="J4454" s="421"/>
      <c r="K4454" s="421"/>
      <c r="L4454" s="421"/>
      <c r="M4454" s="421"/>
      <c r="N4454" s="426"/>
      <c r="O4454" s="426"/>
      <c r="P4454" s="427"/>
      <c r="Q4454" s="427"/>
      <c r="R4454" s="426"/>
      <c r="S4454" s="426"/>
      <c r="T4454" s="426"/>
      <c r="U4454" s="426"/>
      <c r="V4454" s="426"/>
      <c r="W4454" s="426"/>
      <c r="X4454" s="427"/>
      <c r="Y4454" s="416" t="e">
        <f t="shared" si="346"/>
        <v>#N/A</v>
      </c>
      <c r="Z4454" s="416" t="e">
        <f t="shared" si="347"/>
        <v>#N/A</v>
      </c>
      <c r="AA4454" s="416" t="str">
        <f t="shared" si="348"/>
        <v/>
      </c>
      <c r="AB4454" s="416" t="e">
        <f t="shared" si="349"/>
        <v>#N/A</v>
      </c>
      <c r="AC4454" s="416" t="e">
        <f t="shared" si="350"/>
        <v>#N/A</v>
      </c>
    </row>
    <row r="4455" customHeight="1" spans="1:29">
      <c r="A4455" s="421"/>
      <c r="B4455" s="422"/>
      <c r="C4455" s="422"/>
      <c r="D4455" s="421"/>
      <c r="E4455" s="421"/>
      <c r="F4455" s="421"/>
      <c r="G4455" s="421"/>
      <c r="H4455" s="421"/>
      <c r="I4455" s="421"/>
      <c r="J4455" s="421"/>
      <c r="K4455" s="421"/>
      <c r="L4455" s="421"/>
      <c r="M4455" s="421"/>
      <c r="N4455" s="426"/>
      <c r="O4455" s="426"/>
      <c r="P4455" s="427"/>
      <c r="Q4455" s="427"/>
      <c r="R4455" s="426"/>
      <c r="S4455" s="426"/>
      <c r="T4455" s="426"/>
      <c r="U4455" s="426"/>
      <c r="V4455" s="426"/>
      <c r="W4455" s="426"/>
      <c r="X4455" s="427"/>
      <c r="Y4455" s="416" t="e">
        <f t="shared" si="346"/>
        <v>#N/A</v>
      </c>
      <c r="Z4455" s="416" t="e">
        <f t="shared" si="347"/>
        <v>#N/A</v>
      </c>
      <c r="AA4455" s="416" t="str">
        <f t="shared" si="348"/>
        <v/>
      </c>
      <c r="AB4455" s="416" t="e">
        <f t="shared" si="349"/>
        <v>#N/A</v>
      </c>
      <c r="AC4455" s="416" t="e">
        <f t="shared" si="350"/>
        <v>#N/A</v>
      </c>
    </row>
    <row r="4456" customHeight="1" spans="1:29">
      <c r="A4456" s="421"/>
      <c r="B4456" s="422"/>
      <c r="C4456" s="422"/>
      <c r="D4456" s="421"/>
      <c r="E4456" s="421"/>
      <c r="F4456" s="421"/>
      <c r="G4456" s="421"/>
      <c r="H4456" s="421"/>
      <c r="I4456" s="421"/>
      <c r="J4456" s="421"/>
      <c r="K4456" s="421"/>
      <c r="L4456" s="421"/>
      <c r="M4456" s="421"/>
      <c r="N4456" s="426"/>
      <c r="O4456" s="426"/>
      <c r="P4456" s="427"/>
      <c r="Q4456" s="427"/>
      <c r="R4456" s="426"/>
      <c r="S4456" s="426"/>
      <c r="T4456" s="426"/>
      <c r="U4456" s="426"/>
      <c r="V4456" s="426"/>
      <c r="W4456" s="426"/>
      <c r="X4456" s="427"/>
      <c r="Y4456" s="416" t="e">
        <f t="shared" si="346"/>
        <v>#N/A</v>
      </c>
      <c r="Z4456" s="416" t="e">
        <f t="shared" si="347"/>
        <v>#N/A</v>
      </c>
      <c r="AA4456" s="416" t="str">
        <f t="shared" si="348"/>
        <v/>
      </c>
      <c r="AB4456" s="416" t="e">
        <f t="shared" si="349"/>
        <v>#N/A</v>
      </c>
      <c r="AC4456" s="416" t="e">
        <f t="shared" si="350"/>
        <v>#N/A</v>
      </c>
    </row>
    <row r="4457" customHeight="1" spans="1:29">
      <c r="A4457" s="421"/>
      <c r="B4457" s="422"/>
      <c r="C4457" s="422"/>
      <c r="D4457" s="421"/>
      <c r="E4457" s="421"/>
      <c r="F4457" s="421"/>
      <c r="G4457" s="421"/>
      <c r="H4457" s="421"/>
      <c r="I4457" s="421"/>
      <c r="J4457" s="421"/>
      <c r="K4457" s="421"/>
      <c r="L4457" s="421"/>
      <c r="M4457" s="421"/>
      <c r="N4457" s="426"/>
      <c r="O4457" s="426"/>
      <c r="P4457" s="427"/>
      <c r="Q4457" s="427"/>
      <c r="R4457" s="426"/>
      <c r="S4457" s="426"/>
      <c r="T4457" s="426"/>
      <c r="U4457" s="426"/>
      <c r="V4457" s="426"/>
      <c r="W4457" s="426"/>
      <c r="X4457" s="427"/>
      <c r="Y4457" s="416" t="e">
        <f t="shared" si="346"/>
        <v>#N/A</v>
      </c>
      <c r="Z4457" s="416" t="e">
        <f t="shared" si="347"/>
        <v>#N/A</v>
      </c>
      <c r="AA4457" s="416" t="str">
        <f t="shared" si="348"/>
        <v/>
      </c>
      <c r="AB4457" s="416" t="e">
        <f t="shared" si="349"/>
        <v>#N/A</v>
      </c>
      <c r="AC4457" s="416" t="e">
        <f t="shared" si="350"/>
        <v>#N/A</v>
      </c>
    </row>
    <row r="4458" customHeight="1" spans="1:29">
      <c r="A4458" s="421"/>
      <c r="B4458" s="422"/>
      <c r="C4458" s="422"/>
      <c r="D4458" s="421"/>
      <c r="E4458" s="421"/>
      <c r="F4458" s="421"/>
      <c r="G4458" s="421"/>
      <c r="H4458" s="421"/>
      <c r="I4458" s="421"/>
      <c r="J4458" s="421"/>
      <c r="K4458" s="421"/>
      <c r="L4458" s="421"/>
      <c r="M4458" s="421"/>
      <c r="N4458" s="426"/>
      <c r="O4458" s="426"/>
      <c r="P4458" s="427"/>
      <c r="Q4458" s="427"/>
      <c r="R4458" s="426"/>
      <c r="S4458" s="426"/>
      <c r="T4458" s="426"/>
      <c r="U4458" s="426"/>
      <c r="V4458" s="426"/>
      <c r="W4458" s="426"/>
      <c r="X4458" s="427"/>
      <c r="Y4458" s="416" t="e">
        <f t="shared" si="346"/>
        <v>#N/A</v>
      </c>
      <c r="Z4458" s="416" t="e">
        <f t="shared" si="347"/>
        <v>#N/A</v>
      </c>
      <c r="AA4458" s="416" t="str">
        <f t="shared" si="348"/>
        <v/>
      </c>
      <c r="AB4458" s="416" t="e">
        <f t="shared" si="349"/>
        <v>#N/A</v>
      </c>
      <c r="AC4458" s="416" t="e">
        <f t="shared" si="350"/>
        <v>#N/A</v>
      </c>
    </row>
    <row r="4459" customHeight="1" spans="1:29">
      <c r="A4459" s="421"/>
      <c r="B4459" s="422"/>
      <c r="C4459" s="422"/>
      <c r="D4459" s="421"/>
      <c r="E4459" s="421"/>
      <c r="F4459" s="421"/>
      <c r="G4459" s="421"/>
      <c r="H4459" s="421"/>
      <c r="I4459" s="421"/>
      <c r="J4459" s="421"/>
      <c r="K4459" s="421"/>
      <c r="L4459" s="421"/>
      <c r="M4459" s="421"/>
      <c r="N4459" s="426"/>
      <c r="O4459" s="426"/>
      <c r="P4459" s="427"/>
      <c r="Q4459" s="427"/>
      <c r="R4459" s="426"/>
      <c r="S4459" s="426"/>
      <c r="T4459" s="426"/>
      <c r="U4459" s="426"/>
      <c r="V4459" s="426"/>
      <c r="W4459" s="426"/>
      <c r="X4459" s="427"/>
      <c r="Y4459" s="416" t="e">
        <f t="shared" si="346"/>
        <v>#N/A</v>
      </c>
      <c r="Z4459" s="416" t="e">
        <f t="shared" si="347"/>
        <v>#N/A</v>
      </c>
      <c r="AA4459" s="416" t="str">
        <f t="shared" si="348"/>
        <v/>
      </c>
      <c r="AB4459" s="416" t="e">
        <f t="shared" si="349"/>
        <v>#N/A</v>
      </c>
      <c r="AC4459" s="416" t="e">
        <f t="shared" si="350"/>
        <v>#N/A</v>
      </c>
    </row>
    <row r="4460" customHeight="1" spans="1:29">
      <c r="A4460" s="421"/>
      <c r="B4460" s="422"/>
      <c r="C4460" s="422"/>
      <c r="D4460" s="421"/>
      <c r="E4460" s="421"/>
      <c r="F4460" s="421"/>
      <c r="G4460" s="421"/>
      <c r="H4460" s="421"/>
      <c r="I4460" s="421"/>
      <c r="J4460" s="421"/>
      <c r="K4460" s="421"/>
      <c r="L4460" s="421"/>
      <c r="M4460" s="421"/>
      <c r="N4460" s="426"/>
      <c r="O4460" s="426"/>
      <c r="P4460" s="427"/>
      <c r="Q4460" s="427"/>
      <c r="R4460" s="426"/>
      <c r="S4460" s="426"/>
      <c r="T4460" s="426"/>
      <c r="U4460" s="426"/>
      <c r="V4460" s="426"/>
      <c r="W4460" s="426"/>
      <c r="X4460" s="427"/>
      <c r="Y4460" s="416" t="e">
        <f t="shared" si="346"/>
        <v>#N/A</v>
      </c>
      <c r="Z4460" s="416" t="e">
        <f t="shared" si="347"/>
        <v>#N/A</v>
      </c>
      <c r="AA4460" s="416" t="str">
        <f t="shared" si="348"/>
        <v/>
      </c>
      <c r="AB4460" s="416" t="e">
        <f t="shared" si="349"/>
        <v>#N/A</v>
      </c>
      <c r="AC4460" s="416" t="e">
        <f t="shared" si="350"/>
        <v>#N/A</v>
      </c>
    </row>
    <row r="4461" customHeight="1" spans="1:29">
      <c r="A4461" s="421"/>
      <c r="B4461" s="422"/>
      <c r="C4461" s="422"/>
      <c r="D4461" s="421"/>
      <c r="E4461" s="421"/>
      <c r="F4461" s="421"/>
      <c r="G4461" s="421"/>
      <c r="H4461" s="421"/>
      <c r="I4461" s="421"/>
      <c r="J4461" s="421"/>
      <c r="K4461" s="421"/>
      <c r="L4461" s="421"/>
      <c r="M4461" s="421"/>
      <c r="N4461" s="426"/>
      <c r="O4461" s="426"/>
      <c r="P4461" s="427"/>
      <c r="Q4461" s="427"/>
      <c r="R4461" s="426"/>
      <c r="S4461" s="426"/>
      <c r="T4461" s="426"/>
      <c r="U4461" s="426"/>
      <c r="V4461" s="426"/>
      <c r="W4461" s="426"/>
      <c r="X4461" s="427"/>
      <c r="Y4461" s="416" t="e">
        <f t="shared" si="346"/>
        <v>#N/A</v>
      </c>
      <c r="Z4461" s="416" t="e">
        <f t="shared" si="347"/>
        <v>#N/A</v>
      </c>
      <c r="AA4461" s="416" t="str">
        <f t="shared" si="348"/>
        <v/>
      </c>
      <c r="AB4461" s="416" t="e">
        <f t="shared" si="349"/>
        <v>#N/A</v>
      </c>
      <c r="AC4461" s="416" t="e">
        <f t="shared" si="350"/>
        <v>#N/A</v>
      </c>
    </row>
    <row r="4462" customHeight="1" spans="1:29">
      <c r="A4462" s="421"/>
      <c r="B4462" s="422"/>
      <c r="C4462" s="422"/>
      <c r="D4462" s="421"/>
      <c r="E4462" s="421"/>
      <c r="F4462" s="421"/>
      <c r="G4462" s="421"/>
      <c r="H4462" s="421"/>
      <c r="I4462" s="421"/>
      <c r="J4462" s="421"/>
      <c r="K4462" s="421"/>
      <c r="L4462" s="421"/>
      <c r="M4462" s="421"/>
      <c r="N4462" s="426"/>
      <c r="O4462" s="426"/>
      <c r="P4462" s="427"/>
      <c r="Q4462" s="427"/>
      <c r="R4462" s="426"/>
      <c r="S4462" s="426"/>
      <c r="T4462" s="426"/>
      <c r="U4462" s="426"/>
      <c r="V4462" s="426"/>
      <c r="W4462" s="426"/>
      <c r="X4462" s="427"/>
      <c r="Y4462" s="416" t="e">
        <f t="shared" si="346"/>
        <v>#N/A</v>
      </c>
      <c r="Z4462" s="416" t="e">
        <f t="shared" si="347"/>
        <v>#N/A</v>
      </c>
      <c r="AA4462" s="416" t="str">
        <f t="shared" si="348"/>
        <v/>
      </c>
      <c r="AB4462" s="416" t="e">
        <f t="shared" si="349"/>
        <v>#N/A</v>
      </c>
      <c r="AC4462" s="416" t="e">
        <f t="shared" si="350"/>
        <v>#N/A</v>
      </c>
    </row>
    <row r="4463" customHeight="1" spans="1:29">
      <c r="A4463" s="421"/>
      <c r="B4463" s="422"/>
      <c r="C4463" s="422"/>
      <c r="D4463" s="421"/>
      <c r="E4463" s="421"/>
      <c r="F4463" s="421"/>
      <c r="G4463" s="421"/>
      <c r="H4463" s="421"/>
      <c r="I4463" s="421"/>
      <c r="J4463" s="421"/>
      <c r="K4463" s="421"/>
      <c r="L4463" s="421"/>
      <c r="M4463" s="421"/>
      <c r="N4463" s="426"/>
      <c r="O4463" s="426"/>
      <c r="P4463" s="427"/>
      <c r="Q4463" s="427"/>
      <c r="R4463" s="426"/>
      <c r="S4463" s="426"/>
      <c r="T4463" s="426"/>
      <c r="U4463" s="426"/>
      <c r="V4463" s="426"/>
      <c r="W4463" s="426"/>
      <c r="X4463" s="427"/>
      <c r="Y4463" s="416" t="e">
        <f t="shared" si="346"/>
        <v>#N/A</v>
      </c>
      <c r="Z4463" s="416" t="e">
        <f t="shared" si="347"/>
        <v>#N/A</v>
      </c>
      <c r="AA4463" s="416" t="str">
        <f t="shared" si="348"/>
        <v/>
      </c>
      <c r="AB4463" s="416" t="e">
        <f t="shared" si="349"/>
        <v>#N/A</v>
      </c>
      <c r="AC4463" s="416" t="e">
        <f t="shared" si="350"/>
        <v>#N/A</v>
      </c>
    </row>
    <row r="4464" customHeight="1" spans="1:29">
      <c r="A4464" s="421"/>
      <c r="B4464" s="422"/>
      <c r="C4464" s="422"/>
      <c r="D4464" s="421"/>
      <c r="E4464" s="421"/>
      <c r="F4464" s="421"/>
      <c r="G4464" s="421"/>
      <c r="H4464" s="421"/>
      <c r="I4464" s="421"/>
      <c r="J4464" s="421"/>
      <c r="K4464" s="421"/>
      <c r="L4464" s="421"/>
      <c r="M4464" s="421"/>
      <c r="N4464" s="426"/>
      <c r="O4464" s="426"/>
      <c r="P4464" s="427"/>
      <c r="Q4464" s="427"/>
      <c r="R4464" s="426"/>
      <c r="S4464" s="426"/>
      <c r="T4464" s="426"/>
      <c r="U4464" s="426"/>
      <c r="V4464" s="426"/>
      <c r="W4464" s="426"/>
      <c r="X4464" s="427"/>
      <c r="Y4464" s="416" t="e">
        <f t="shared" si="346"/>
        <v>#N/A</v>
      </c>
      <c r="Z4464" s="416" t="e">
        <f t="shared" si="347"/>
        <v>#N/A</v>
      </c>
      <c r="AA4464" s="416" t="str">
        <f t="shared" si="348"/>
        <v/>
      </c>
      <c r="AB4464" s="416" t="e">
        <f t="shared" si="349"/>
        <v>#N/A</v>
      </c>
      <c r="AC4464" s="416" t="e">
        <f t="shared" si="350"/>
        <v>#N/A</v>
      </c>
    </row>
    <row r="4465" customHeight="1" spans="1:29">
      <c r="A4465" s="421"/>
      <c r="B4465" s="422"/>
      <c r="C4465" s="422"/>
      <c r="D4465" s="421"/>
      <c r="E4465" s="421"/>
      <c r="F4465" s="421"/>
      <c r="G4465" s="421"/>
      <c r="H4465" s="421"/>
      <c r="I4465" s="421"/>
      <c r="J4465" s="421"/>
      <c r="K4465" s="421"/>
      <c r="L4465" s="421"/>
      <c r="M4465" s="421"/>
      <c r="N4465" s="426"/>
      <c r="O4465" s="426"/>
      <c r="P4465" s="427"/>
      <c r="Q4465" s="427"/>
      <c r="R4465" s="426"/>
      <c r="S4465" s="426"/>
      <c r="T4465" s="426"/>
      <c r="U4465" s="426"/>
      <c r="V4465" s="426"/>
      <c r="W4465" s="426"/>
      <c r="X4465" s="427"/>
      <c r="Y4465" s="416" t="e">
        <f t="shared" si="346"/>
        <v>#N/A</v>
      </c>
      <c r="Z4465" s="416" t="e">
        <f t="shared" si="347"/>
        <v>#N/A</v>
      </c>
      <c r="AA4465" s="416" t="str">
        <f t="shared" si="348"/>
        <v/>
      </c>
      <c r="AB4465" s="416" t="e">
        <f t="shared" si="349"/>
        <v>#N/A</v>
      </c>
      <c r="AC4465" s="416" t="e">
        <f t="shared" si="350"/>
        <v>#N/A</v>
      </c>
    </row>
    <row r="4466" customHeight="1" spans="1:29">
      <c r="A4466" s="421"/>
      <c r="B4466" s="422"/>
      <c r="C4466" s="422"/>
      <c r="D4466" s="421"/>
      <c r="E4466" s="421"/>
      <c r="F4466" s="421"/>
      <c r="G4466" s="421"/>
      <c r="H4466" s="421"/>
      <c r="I4466" s="421"/>
      <c r="J4466" s="421"/>
      <c r="K4466" s="421"/>
      <c r="L4466" s="421"/>
      <c r="M4466" s="421"/>
      <c r="N4466" s="426"/>
      <c r="O4466" s="426"/>
      <c r="P4466" s="427"/>
      <c r="Q4466" s="427"/>
      <c r="R4466" s="426"/>
      <c r="S4466" s="426"/>
      <c r="T4466" s="426"/>
      <c r="U4466" s="426"/>
      <c r="V4466" s="426"/>
      <c r="W4466" s="426"/>
      <c r="X4466" s="427"/>
      <c r="Y4466" s="416" t="e">
        <f t="shared" si="346"/>
        <v>#N/A</v>
      </c>
      <c r="Z4466" s="416" t="e">
        <f t="shared" si="347"/>
        <v>#N/A</v>
      </c>
      <c r="AA4466" s="416" t="str">
        <f t="shared" si="348"/>
        <v/>
      </c>
      <c r="AB4466" s="416" t="e">
        <f t="shared" si="349"/>
        <v>#N/A</v>
      </c>
      <c r="AC4466" s="416" t="e">
        <f t="shared" si="350"/>
        <v>#N/A</v>
      </c>
    </row>
    <row r="4467" customHeight="1" spans="1:29">
      <c r="A4467" s="421"/>
      <c r="B4467" s="422"/>
      <c r="C4467" s="422"/>
      <c r="D4467" s="421"/>
      <c r="E4467" s="421"/>
      <c r="F4467" s="421"/>
      <c r="G4467" s="421"/>
      <c r="H4467" s="421"/>
      <c r="I4467" s="421"/>
      <c r="J4467" s="421"/>
      <c r="K4467" s="421"/>
      <c r="L4467" s="421"/>
      <c r="M4467" s="421"/>
      <c r="N4467" s="426"/>
      <c r="O4467" s="426"/>
      <c r="P4467" s="427"/>
      <c r="Q4467" s="427"/>
      <c r="R4467" s="426"/>
      <c r="S4467" s="426"/>
      <c r="T4467" s="426"/>
      <c r="U4467" s="426"/>
      <c r="V4467" s="426"/>
      <c r="W4467" s="426"/>
      <c r="X4467" s="427"/>
      <c r="Y4467" s="416" t="e">
        <f t="shared" si="346"/>
        <v>#N/A</v>
      </c>
      <c r="Z4467" s="416" t="e">
        <f t="shared" si="347"/>
        <v>#N/A</v>
      </c>
      <c r="AA4467" s="416" t="str">
        <f t="shared" si="348"/>
        <v/>
      </c>
      <c r="AB4467" s="416" t="e">
        <f t="shared" si="349"/>
        <v>#N/A</v>
      </c>
      <c r="AC4467" s="416" t="e">
        <f t="shared" si="350"/>
        <v>#N/A</v>
      </c>
    </row>
    <row r="4468" customHeight="1" spans="1:29">
      <c r="A4468" s="421"/>
      <c r="B4468" s="422"/>
      <c r="C4468" s="422"/>
      <c r="D4468" s="421"/>
      <c r="E4468" s="421"/>
      <c r="F4468" s="421"/>
      <c r="G4468" s="421"/>
      <c r="H4468" s="421"/>
      <c r="I4468" s="421"/>
      <c r="J4468" s="421"/>
      <c r="K4468" s="421"/>
      <c r="L4468" s="421"/>
      <c r="M4468" s="421"/>
      <c r="N4468" s="426"/>
      <c r="O4468" s="426"/>
      <c r="P4468" s="427"/>
      <c r="Q4468" s="427"/>
      <c r="R4468" s="426"/>
      <c r="S4468" s="426"/>
      <c r="T4468" s="426"/>
      <c r="U4468" s="426"/>
      <c r="V4468" s="426"/>
      <c r="W4468" s="426"/>
      <c r="X4468" s="427"/>
      <c r="Y4468" s="416" t="e">
        <f t="shared" si="346"/>
        <v>#N/A</v>
      </c>
      <c r="Z4468" s="416" t="e">
        <f t="shared" si="347"/>
        <v>#N/A</v>
      </c>
      <c r="AA4468" s="416" t="str">
        <f t="shared" si="348"/>
        <v/>
      </c>
      <c r="AB4468" s="416" t="e">
        <f t="shared" si="349"/>
        <v>#N/A</v>
      </c>
      <c r="AC4468" s="416" t="e">
        <f t="shared" si="350"/>
        <v>#N/A</v>
      </c>
    </row>
    <row r="4469" customHeight="1" spans="1:29">
      <c r="A4469" s="421"/>
      <c r="B4469" s="422"/>
      <c r="C4469" s="422"/>
      <c r="D4469" s="421"/>
      <c r="E4469" s="421"/>
      <c r="F4469" s="421"/>
      <c r="G4469" s="421"/>
      <c r="H4469" s="421"/>
      <c r="I4469" s="421"/>
      <c r="J4469" s="421"/>
      <c r="K4469" s="421"/>
      <c r="L4469" s="421"/>
      <c r="M4469" s="421"/>
      <c r="N4469" s="426"/>
      <c r="O4469" s="426"/>
      <c r="P4469" s="427"/>
      <c r="Q4469" s="427"/>
      <c r="R4469" s="426"/>
      <c r="S4469" s="426"/>
      <c r="T4469" s="426"/>
      <c r="U4469" s="426"/>
      <c r="V4469" s="426"/>
      <c r="W4469" s="426"/>
      <c r="X4469" s="427"/>
      <c r="Y4469" s="416" t="e">
        <f t="shared" si="346"/>
        <v>#N/A</v>
      </c>
      <c r="Z4469" s="416" t="e">
        <f t="shared" si="347"/>
        <v>#N/A</v>
      </c>
      <c r="AA4469" s="416" t="str">
        <f t="shared" si="348"/>
        <v/>
      </c>
      <c r="AB4469" s="416" t="e">
        <f t="shared" si="349"/>
        <v>#N/A</v>
      </c>
      <c r="AC4469" s="416" t="e">
        <f t="shared" si="350"/>
        <v>#N/A</v>
      </c>
    </row>
    <row r="4470" customHeight="1" spans="1:29">
      <c r="A4470" s="421"/>
      <c r="B4470" s="422"/>
      <c r="C4470" s="422"/>
      <c r="D4470" s="421"/>
      <c r="E4470" s="421"/>
      <c r="F4470" s="421"/>
      <c r="G4470" s="421"/>
      <c r="H4470" s="421"/>
      <c r="I4470" s="421"/>
      <c r="J4470" s="421"/>
      <c r="K4470" s="421"/>
      <c r="L4470" s="421"/>
      <c r="M4470" s="421"/>
      <c r="N4470" s="426"/>
      <c r="O4470" s="426"/>
      <c r="P4470" s="427"/>
      <c r="Q4470" s="427"/>
      <c r="R4470" s="426"/>
      <c r="S4470" s="426"/>
      <c r="T4470" s="426"/>
      <c r="U4470" s="426"/>
      <c r="V4470" s="426"/>
      <c r="W4470" s="426"/>
      <c r="X4470" s="427"/>
      <c r="Y4470" s="416" t="e">
        <f t="shared" si="346"/>
        <v>#N/A</v>
      </c>
      <c r="Z4470" s="416" t="e">
        <f t="shared" si="347"/>
        <v>#N/A</v>
      </c>
      <c r="AA4470" s="416" t="str">
        <f t="shared" si="348"/>
        <v/>
      </c>
      <c r="AB4470" s="416" t="e">
        <f t="shared" si="349"/>
        <v>#N/A</v>
      </c>
      <c r="AC4470" s="416" t="e">
        <f t="shared" si="350"/>
        <v>#N/A</v>
      </c>
    </row>
    <row r="4471" customHeight="1" spans="1:29">
      <c r="A4471" s="421"/>
      <c r="B4471" s="422"/>
      <c r="C4471" s="422"/>
      <c r="D4471" s="421"/>
      <c r="E4471" s="421"/>
      <c r="F4471" s="421"/>
      <c r="G4471" s="421"/>
      <c r="H4471" s="421"/>
      <c r="I4471" s="421"/>
      <c r="J4471" s="421"/>
      <c r="K4471" s="421"/>
      <c r="L4471" s="421"/>
      <c r="M4471" s="421"/>
      <c r="N4471" s="426"/>
      <c r="O4471" s="426"/>
      <c r="P4471" s="427"/>
      <c r="Q4471" s="427"/>
      <c r="R4471" s="426"/>
      <c r="S4471" s="426"/>
      <c r="T4471" s="426"/>
      <c r="U4471" s="426"/>
      <c r="V4471" s="426"/>
      <c r="W4471" s="426"/>
      <c r="X4471" s="427"/>
      <c r="Y4471" s="416" t="e">
        <f t="shared" si="346"/>
        <v>#N/A</v>
      </c>
      <c r="Z4471" s="416" t="e">
        <f t="shared" si="347"/>
        <v>#N/A</v>
      </c>
      <c r="AA4471" s="416" t="str">
        <f t="shared" si="348"/>
        <v/>
      </c>
      <c r="AB4471" s="416" t="e">
        <f t="shared" si="349"/>
        <v>#N/A</v>
      </c>
      <c r="AC4471" s="416" t="e">
        <f t="shared" si="350"/>
        <v>#N/A</v>
      </c>
    </row>
    <row r="4472" customHeight="1" spans="1:29">
      <c r="A4472" s="421"/>
      <c r="B4472" s="422"/>
      <c r="C4472" s="422"/>
      <c r="D4472" s="421"/>
      <c r="E4472" s="421"/>
      <c r="F4472" s="421"/>
      <c r="G4472" s="421"/>
      <c r="H4472" s="421"/>
      <c r="I4472" s="421"/>
      <c r="J4472" s="421"/>
      <c r="K4472" s="421"/>
      <c r="L4472" s="421"/>
      <c r="M4472" s="421"/>
      <c r="N4472" s="426"/>
      <c r="O4472" s="426"/>
      <c r="P4472" s="427"/>
      <c r="Q4472" s="427"/>
      <c r="R4472" s="426"/>
      <c r="S4472" s="426"/>
      <c r="T4472" s="426"/>
      <c r="U4472" s="426"/>
      <c r="V4472" s="426"/>
      <c r="W4472" s="426"/>
      <c r="X4472" s="427"/>
      <c r="Y4472" s="416" t="e">
        <f t="shared" si="346"/>
        <v>#N/A</v>
      </c>
      <c r="Z4472" s="416" t="e">
        <f t="shared" si="347"/>
        <v>#N/A</v>
      </c>
      <c r="AA4472" s="416" t="str">
        <f t="shared" si="348"/>
        <v/>
      </c>
      <c r="AB4472" s="416" t="e">
        <f t="shared" si="349"/>
        <v>#N/A</v>
      </c>
      <c r="AC4472" s="416" t="e">
        <f t="shared" si="350"/>
        <v>#N/A</v>
      </c>
    </row>
    <row r="4473" customHeight="1" spans="1:29">
      <c r="A4473" s="421"/>
      <c r="B4473" s="422"/>
      <c r="C4473" s="422"/>
      <c r="D4473" s="421"/>
      <c r="E4473" s="421"/>
      <c r="F4473" s="421"/>
      <c r="G4473" s="421"/>
      <c r="H4473" s="421"/>
      <c r="I4473" s="421"/>
      <c r="J4473" s="421"/>
      <c r="K4473" s="421"/>
      <c r="L4473" s="421"/>
      <c r="M4473" s="421"/>
      <c r="N4473" s="426"/>
      <c r="O4473" s="426"/>
      <c r="P4473" s="427"/>
      <c r="Q4473" s="427"/>
      <c r="R4473" s="426"/>
      <c r="S4473" s="426"/>
      <c r="T4473" s="426"/>
      <c r="U4473" s="426"/>
      <c r="V4473" s="426"/>
      <c r="W4473" s="426"/>
      <c r="X4473" s="427"/>
      <c r="Y4473" s="416" t="e">
        <f t="shared" si="346"/>
        <v>#N/A</v>
      </c>
      <c r="Z4473" s="416" t="e">
        <f t="shared" si="347"/>
        <v>#N/A</v>
      </c>
      <c r="AA4473" s="416" t="str">
        <f t="shared" si="348"/>
        <v/>
      </c>
      <c r="AB4473" s="416" t="e">
        <f t="shared" si="349"/>
        <v>#N/A</v>
      </c>
      <c r="AC4473" s="416" t="e">
        <f t="shared" si="350"/>
        <v>#N/A</v>
      </c>
    </row>
    <row r="4474" customHeight="1" spans="1:29">
      <c r="A4474" s="421"/>
      <c r="B4474" s="422"/>
      <c r="C4474" s="422"/>
      <c r="D4474" s="421"/>
      <c r="E4474" s="421"/>
      <c r="F4474" s="421"/>
      <c r="G4474" s="421"/>
      <c r="H4474" s="421"/>
      <c r="I4474" s="421"/>
      <c r="J4474" s="421"/>
      <c r="K4474" s="421"/>
      <c r="L4474" s="421"/>
      <c r="M4474" s="421"/>
      <c r="N4474" s="426"/>
      <c r="O4474" s="426"/>
      <c r="P4474" s="427"/>
      <c r="Q4474" s="427"/>
      <c r="R4474" s="426"/>
      <c r="S4474" s="426"/>
      <c r="T4474" s="426"/>
      <c r="U4474" s="426"/>
      <c r="V4474" s="426"/>
      <c r="W4474" s="426"/>
      <c r="X4474" s="427"/>
      <c r="Y4474" s="416" t="e">
        <f t="shared" si="346"/>
        <v>#N/A</v>
      </c>
      <c r="Z4474" s="416" t="e">
        <f t="shared" si="347"/>
        <v>#N/A</v>
      </c>
      <c r="AA4474" s="416" t="str">
        <f t="shared" si="348"/>
        <v/>
      </c>
      <c r="AB4474" s="416" t="e">
        <f t="shared" si="349"/>
        <v>#N/A</v>
      </c>
      <c r="AC4474" s="416" t="e">
        <f t="shared" si="350"/>
        <v>#N/A</v>
      </c>
    </row>
    <row r="4475" customHeight="1" spans="1:29">
      <c r="A4475" s="421"/>
      <c r="B4475" s="422"/>
      <c r="C4475" s="422"/>
      <c r="D4475" s="421"/>
      <c r="E4475" s="421"/>
      <c r="F4475" s="421"/>
      <c r="G4475" s="421"/>
      <c r="H4475" s="421"/>
      <c r="I4475" s="421"/>
      <c r="J4475" s="421"/>
      <c r="K4475" s="421"/>
      <c r="L4475" s="421"/>
      <c r="M4475" s="421"/>
      <c r="N4475" s="426"/>
      <c r="O4475" s="426"/>
      <c r="P4475" s="427"/>
      <c r="Q4475" s="427"/>
      <c r="R4475" s="426"/>
      <c r="S4475" s="426"/>
      <c r="T4475" s="426"/>
      <c r="U4475" s="426"/>
      <c r="V4475" s="426"/>
      <c r="W4475" s="426"/>
      <c r="X4475" s="427"/>
      <c r="Y4475" s="416" t="e">
        <f t="shared" si="346"/>
        <v>#N/A</v>
      </c>
      <c r="Z4475" s="416" t="e">
        <f t="shared" si="347"/>
        <v>#N/A</v>
      </c>
      <c r="AA4475" s="416" t="str">
        <f t="shared" si="348"/>
        <v/>
      </c>
      <c r="AB4475" s="416" t="e">
        <f t="shared" si="349"/>
        <v>#N/A</v>
      </c>
      <c r="AC4475" s="416" t="e">
        <f t="shared" si="350"/>
        <v>#N/A</v>
      </c>
    </row>
    <row r="4476" customHeight="1" spans="1:29">
      <c r="A4476" s="421"/>
      <c r="B4476" s="422"/>
      <c r="C4476" s="422"/>
      <c r="D4476" s="421"/>
      <c r="E4476" s="421"/>
      <c r="F4476" s="421"/>
      <c r="G4476" s="421"/>
      <c r="H4476" s="421"/>
      <c r="I4476" s="421"/>
      <c r="J4476" s="421"/>
      <c r="K4476" s="421"/>
      <c r="L4476" s="421"/>
      <c r="M4476" s="421"/>
      <c r="N4476" s="426"/>
      <c r="O4476" s="426"/>
      <c r="P4476" s="427"/>
      <c r="Q4476" s="427"/>
      <c r="R4476" s="426"/>
      <c r="S4476" s="426"/>
      <c r="T4476" s="426"/>
      <c r="U4476" s="426"/>
      <c r="V4476" s="426"/>
      <c r="W4476" s="426"/>
      <c r="X4476" s="427"/>
      <c r="Y4476" s="416" t="e">
        <f t="shared" si="346"/>
        <v>#N/A</v>
      </c>
      <c r="Z4476" s="416" t="e">
        <f t="shared" si="347"/>
        <v>#N/A</v>
      </c>
      <c r="AA4476" s="416" t="str">
        <f t="shared" si="348"/>
        <v/>
      </c>
      <c r="AB4476" s="416" t="e">
        <f t="shared" si="349"/>
        <v>#N/A</v>
      </c>
      <c r="AC4476" s="416" t="e">
        <f t="shared" si="350"/>
        <v>#N/A</v>
      </c>
    </row>
    <row r="4477" customHeight="1" spans="1:29">
      <c r="A4477" s="421"/>
      <c r="B4477" s="422"/>
      <c r="C4477" s="422"/>
      <c r="D4477" s="421"/>
      <c r="E4477" s="421"/>
      <c r="F4477" s="421"/>
      <c r="G4477" s="421"/>
      <c r="H4477" s="421"/>
      <c r="I4477" s="421"/>
      <c r="J4477" s="421"/>
      <c r="K4477" s="421"/>
      <c r="L4477" s="421"/>
      <c r="M4477" s="421"/>
      <c r="N4477" s="426"/>
      <c r="O4477" s="426"/>
      <c r="P4477" s="427"/>
      <c r="Q4477" s="427"/>
      <c r="R4477" s="426"/>
      <c r="S4477" s="426"/>
      <c r="T4477" s="426"/>
      <c r="U4477" s="426"/>
      <c r="V4477" s="426"/>
      <c r="W4477" s="426"/>
      <c r="X4477" s="427"/>
      <c r="Y4477" s="416" t="e">
        <f t="shared" si="346"/>
        <v>#N/A</v>
      </c>
      <c r="Z4477" s="416" t="e">
        <f t="shared" si="347"/>
        <v>#N/A</v>
      </c>
      <c r="AA4477" s="416" t="str">
        <f t="shared" si="348"/>
        <v/>
      </c>
      <c r="AB4477" s="416" t="e">
        <f t="shared" si="349"/>
        <v>#N/A</v>
      </c>
      <c r="AC4477" s="416" t="e">
        <f t="shared" si="350"/>
        <v>#N/A</v>
      </c>
    </row>
    <row r="4478" customHeight="1" spans="1:29">
      <c r="A4478" s="421"/>
      <c r="B4478" s="422"/>
      <c r="C4478" s="422"/>
      <c r="D4478" s="421"/>
      <c r="E4478" s="421"/>
      <c r="F4478" s="421"/>
      <c r="G4478" s="421"/>
      <c r="H4478" s="421"/>
      <c r="I4478" s="421"/>
      <c r="J4478" s="421"/>
      <c r="K4478" s="421"/>
      <c r="L4478" s="421"/>
      <c r="M4478" s="421"/>
      <c r="N4478" s="426"/>
      <c r="O4478" s="426"/>
      <c r="P4478" s="427"/>
      <c r="Q4478" s="427"/>
      <c r="R4478" s="426"/>
      <c r="S4478" s="426"/>
      <c r="T4478" s="426"/>
      <c r="U4478" s="426"/>
      <c r="V4478" s="426"/>
      <c r="W4478" s="426"/>
      <c r="X4478" s="427"/>
      <c r="Y4478" s="416" t="e">
        <f t="shared" si="346"/>
        <v>#N/A</v>
      </c>
      <c r="Z4478" s="416" t="e">
        <f t="shared" si="347"/>
        <v>#N/A</v>
      </c>
      <c r="AA4478" s="416" t="str">
        <f t="shared" si="348"/>
        <v/>
      </c>
      <c r="AB4478" s="416" t="e">
        <f t="shared" si="349"/>
        <v>#N/A</v>
      </c>
      <c r="AC4478" s="416" t="e">
        <f t="shared" si="350"/>
        <v>#N/A</v>
      </c>
    </row>
    <row r="4479" customHeight="1" spans="1:29">
      <c r="A4479" s="421"/>
      <c r="B4479" s="422"/>
      <c r="C4479" s="422"/>
      <c r="D4479" s="421"/>
      <c r="E4479" s="421"/>
      <c r="F4479" s="421"/>
      <c r="G4479" s="421"/>
      <c r="H4479" s="421"/>
      <c r="I4479" s="421"/>
      <c r="J4479" s="421"/>
      <c r="K4479" s="421"/>
      <c r="L4479" s="421"/>
      <c r="M4479" s="421"/>
      <c r="N4479" s="426"/>
      <c r="O4479" s="426"/>
      <c r="P4479" s="427"/>
      <c r="Q4479" s="427"/>
      <c r="R4479" s="426"/>
      <c r="S4479" s="426"/>
      <c r="T4479" s="426"/>
      <c r="U4479" s="426"/>
      <c r="V4479" s="426"/>
      <c r="W4479" s="426"/>
      <c r="X4479" s="427"/>
      <c r="Y4479" s="416" t="e">
        <f t="shared" si="346"/>
        <v>#N/A</v>
      </c>
      <c r="Z4479" s="416" t="e">
        <f t="shared" si="347"/>
        <v>#N/A</v>
      </c>
      <c r="AA4479" s="416" t="str">
        <f t="shared" si="348"/>
        <v/>
      </c>
      <c r="AB4479" s="416" t="e">
        <f t="shared" si="349"/>
        <v>#N/A</v>
      </c>
      <c r="AC4479" s="416" t="e">
        <f t="shared" si="350"/>
        <v>#N/A</v>
      </c>
    </row>
    <row r="4480" customHeight="1" spans="1:29">
      <c r="A4480" s="421"/>
      <c r="B4480" s="422"/>
      <c r="C4480" s="422"/>
      <c r="D4480" s="421"/>
      <c r="E4480" s="421"/>
      <c r="F4480" s="421"/>
      <c r="G4480" s="421"/>
      <c r="H4480" s="421"/>
      <c r="I4480" s="421"/>
      <c r="J4480" s="421"/>
      <c r="K4480" s="421"/>
      <c r="L4480" s="421"/>
      <c r="M4480" s="421"/>
      <c r="N4480" s="426"/>
      <c r="O4480" s="426"/>
      <c r="P4480" s="427"/>
      <c r="Q4480" s="427"/>
      <c r="R4480" s="426"/>
      <c r="S4480" s="426"/>
      <c r="T4480" s="426"/>
      <c r="U4480" s="426"/>
      <c r="V4480" s="426"/>
      <c r="W4480" s="426"/>
      <c r="X4480" s="427"/>
      <c r="Y4480" s="416" t="e">
        <f t="shared" si="346"/>
        <v>#N/A</v>
      </c>
      <c r="Z4480" s="416" t="e">
        <f t="shared" si="347"/>
        <v>#N/A</v>
      </c>
      <c r="AA4480" s="416" t="str">
        <f t="shared" si="348"/>
        <v/>
      </c>
      <c r="AB4480" s="416" t="e">
        <f t="shared" si="349"/>
        <v>#N/A</v>
      </c>
      <c r="AC4480" s="416" t="e">
        <f t="shared" si="350"/>
        <v>#N/A</v>
      </c>
    </row>
    <row r="4481" customHeight="1" spans="1:29">
      <c r="A4481" s="421"/>
      <c r="B4481" s="422"/>
      <c r="C4481" s="422"/>
      <c r="D4481" s="421"/>
      <c r="E4481" s="421"/>
      <c r="F4481" s="421"/>
      <c r="G4481" s="421"/>
      <c r="H4481" s="421"/>
      <c r="I4481" s="421"/>
      <c r="J4481" s="421"/>
      <c r="K4481" s="421"/>
      <c r="L4481" s="421"/>
      <c r="M4481" s="421"/>
      <c r="N4481" s="426"/>
      <c r="O4481" s="426"/>
      <c r="P4481" s="427"/>
      <c r="Q4481" s="427"/>
      <c r="R4481" s="426"/>
      <c r="S4481" s="426"/>
      <c r="T4481" s="426"/>
      <c r="U4481" s="426"/>
      <c r="V4481" s="426"/>
      <c r="W4481" s="426"/>
      <c r="X4481" s="427"/>
      <c r="Y4481" s="416" t="e">
        <f t="shared" si="346"/>
        <v>#N/A</v>
      </c>
      <c r="Z4481" s="416" t="e">
        <f t="shared" si="347"/>
        <v>#N/A</v>
      </c>
      <c r="AA4481" s="416" t="str">
        <f t="shared" si="348"/>
        <v/>
      </c>
      <c r="AB4481" s="416" t="e">
        <f t="shared" si="349"/>
        <v>#N/A</v>
      </c>
      <c r="AC4481" s="416" t="e">
        <f t="shared" si="350"/>
        <v>#N/A</v>
      </c>
    </row>
    <row r="4482" customHeight="1" spans="1:29">
      <c r="A4482" s="421"/>
      <c r="B4482" s="422"/>
      <c r="C4482" s="422"/>
      <c r="D4482" s="421"/>
      <c r="E4482" s="421"/>
      <c r="F4482" s="421"/>
      <c r="G4482" s="421"/>
      <c r="H4482" s="421"/>
      <c r="I4482" s="421"/>
      <c r="J4482" s="421"/>
      <c r="K4482" s="421"/>
      <c r="L4482" s="421"/>
      <c r="M4482" s="421"/>
      <c r="N4482" s="426"/>
      <c r="O4482" s="426"/>
      <c r="P4482" s="427"/>
      <c r="Q4482" s="427"/>
      <c r="R4482" s="426"/>
      <c r="S4482" s="426"/>
      <c r="T4482" s="426"/>
      <c r="U4482" s="426"/>
      <c r="V4482" s="426"/>
      <c r="W4482" s="426"/>
      <c r="X4482" s="427"/>
      <c r="Y4482" s="416" t="e">
        <f t="shared" si="346"/>
        <v>#N/A</v>
      </c>
      <c r="Z4482" s="416" t="e">
        <f t="shared" si="347"/>
        <v>#N/A</v>
      </c>
      <c r="AA4482" s="416" t="str">
        <f t="shared" si="348"/>
        <v/>
      </c>
      <c r="AB4482" s="416" t="e">
        <f t="shared" si="349"/>
        <v>#N/A</v>
      </c>
      <c r="AC4482" s="416" t="e">
        <f t="shared" si="350"/>
        <v>#N/A</v>
      </c>
    </row>
    <row r="4483" customHeight="1" spans="1:29">
      <c r="A4483" s="421"/>
      <c r="B4483" s="422"/>
      <c r="C4483" s="422"/>
      <c r="D4483" s="421"/>
      <c r="E4483" s="421"/>
      <c r="F4483" s="421"/>
      <c r="G4483" s="421"/>
      <c r="H4483" s="421"/>
      <c r="I4483" s="421"/>
      <c r="J4483" s="421"/>
      <c r="K4483" s="421"/>
      <c r="L4483" s="421"/>
      <c r="M4483" s="421"/>
      <c r="N4483" s="426"/>
      <c r="O4483" s="426"/>
      <c r="P4483" s="427"/>
      <c r="Q4483" s="427"/>
      <c r="R4483" s="426"/>
      <c r="S4483" s="426"/>
      <c r="T4483" s="426"/>
      <c r="U4483" s="426"/>
      <c r="V4483" s="426"/>
      <c r="W4483" s="426"/>
      <c r="X4483" s="427"/>
      <c r="Y4483" s="416" t="e">
        <f t="shared" si="346"/>
        <v>#N/A</v>
      </c>
      <c r="Z4483" s="416" t="e">
        <f t="shared" si="347"/>
        <v>#N/A</v>
      </c>
      <c r="AA4483" s="416" t="str">
        <f t="shared" si="348"/>
        <v/>
      </c>
      <c r="AB4483" s="416" t="e">
        <f t="shared" si="349"/>
        <v>#N/A</v>
      </c>
      <c r="AC4483" s="416" t="e">
        <f t="shared" si="350"/>
        <v>#N/A</v>
      </c>
    </row>
    <row r="4484" customHeight="1" spans="1:29">
      <c r="A4484" s="421"/>
      <c r="B4484" s="422"/>
      <c r="C4484" s="422"/>
      <c r="D4484" s="421"/>
      <c r="E4484" s="421"/>
      <c r="F4484" s="421"/>
      <c r="G4484" s="421"/>
      <c r="H4484" s="421"/>
      <c r="I4484" s="421"/>
      <c r="J4484" s="421"/>
      <c r="K4484" s="421"/>
      <c r="L4484" s="421"/>
      <c r="M4484" s="421"/>
      <c r="N4484" s="426"/>
      <c r="O4484" s="426"/>
      <c r="P4484" s="427"/>
      <c r="Q4484" s="427"/>
      <c r="R4484" s="426"/>
      <c r="S4484" s="426"/>
      <c r="T4484" s="426"/>
      <c r="U4484" s="426"/>
      <c r="V4484" s="426"/>
      <c r="W4484" s="426"/>
      <c r="X4484" s="427"/>
      <c r="Y4484" s="416" t="e">
        <f t="shared" si="346"/>
        <v>#N/A</v>
      </c>
      <c r="Z4484" s="416" t="e">
        <f t="shared" si="347"/>
        <v>#N/A</v>
      </c>
      <c r="AA4484" s="416" t="str">
        <f t="shared" si="348"/>
        <v/>
      </c>
      <c r="AB4484" s="416" t="e">
        <f t="shared" si="349"/>
        <v>#N/A</v>
      </c>
      <c r="AC4484" s="416" t="e">
        <f t="shared" si="350"/>
        <v>#N/A</v>
      </c>
    </row>
    <row r="4485" customHeight="1" spans="1:29">
      <c r="A4485" s="421"/>
      <c r="B4485" s="422"/>
      <c r="C4485" s="422"/>
      <c r="D4485" s="421"/>
      <c r="E4485" s="421"/>
      <c r="F4485" s="421"/>
      <c r="G4485" s="421"/>
      <c r="H4485" s="421"/>
      <c r="I4485" s="421"/>
      <c r="J4485" s="421"/>
      <c r="K4485" s="421"/>
      <c r="L4485" s="421"/>
      <c r="M4485" s="421"/>
      <c r="N4485" s="426"/>
      <c r="O4485" s="426"/>
      <c r="P4485" s="427"/>
      <c r="Q4485" s="427"/>
      <c r="R4485" s="426"/>
      <c r="S4485" s="426"/>
      <c r="T4485" s="426"/>
      <c r="U4485" s="426"/>
      <c r="V4485" s="426"/>
      <c r="W4485" s="426"/>
      <c r="X4485" s="427"/>
      <c r="Y4485" s="416" t="e">
        <f t="shared" si="346"/>
        <v>#N/A</v>
      </c>
      <c r="Z4485" s="416" t="e">
        <f t="shared" si="347"/>
        <v>#N/A</v>
      </c>
      <c r="AA4485" s="416" t="str">
        <f t="shared" si="348"/>
        <v/>
      </c>
      <c r="AB4485" s="416" t="e">
        <f t="shared" si="349"/>
        <v>#N/A</v>
      </c>
      <c r="AC4485" s="416" t="e">
        <f t="shared" si="350"/>
        <v>#N/A</v>
      </c>
    </row>
    <row r="4486" customHeight="1" spans="1:29">
      <c r="A4486" s="421"/>
      <c r="B4486" s="422"/>
      <c r="C4486" s="422"/>
      <c r="D4486" s="421"/>
      <c r="E4486" s="421"/>
      <c r="F4486" s="421"/>
      <c r="G4486" s="421"/>
      <c r="H4486" s="421"/>
      <c r="I4486" s="421"/>
      <c r="J4486" s="421"/>
      <c r="K4486" s="421"/>
      <c r="L4486" s="421"/>
      <c r="M4486" s="421"/>
      <c r="N4486" s="426"/>
      <c r="O4486" s="426"/>
      <c r="P4486" s="427"/>
      <c r="Q4486" s="427"/>
      <c r="R4486" s="426"/>
      <c r="S4486" s="426"/>
      <c r="T4486" s="426"/>
      <c r="U4486" s="426"/>
      <c r="V4486" s="426"/>
      <c r="W4486" s="426"/>
      <c r="X4486" s="427"/>
      <c r="Y4486" s="416" t="e">
        <f t="shared" si="346"/>
        <v>#N/A</v>
      </c>
      <c r="Z4486" s="416" t="e">
        <f t="shared" si="347"/>
        <v>#N/A</v>
      </c>
      <c r="AA4486" s="416" t="str">
        <f t="shared" si="348"/>
        <v/>
      </c>
      <c r="AB4486" s="416" t="e">
        <f t="shared" si="349"/>
        <v>#N/A</v>
      </c>
      <c r="AC4486" s="416" t="e">
        <f t="shared" si="350"/>
        <v>#N/A</v>
      </c>
    </row>
    <row r="4487" customHeight="1" spans="1:29">
      <c r="A4487" s="421"/>
      <c r="B4487" s="422"/>
      <c r="C4487" s="422"/>
      <c r="D4487" s="421"/>
      <c r="E4487" s="421"/>
      <c r="F4487" s="421"/>
      <c r="G4487" s="421"/>
      <c r="H4487" s="421"/>
      <c r="I4487" s="421"/>
      <c r="J4487" s="421"/>
      <c r="K4487" s="421"/>
      <c r="L4487" s="421"/>
      <c r="M4487" s="421"/>
      <c r="N4487" s="426"/>
      <c r="O4487" s="426"/>
      <c r="P4487" s="427"/>
      <c r="Q4487" s="427"/>
      <c r="R4487" s="426"/>
      <c r="S4487" s="426"/>
      <c r="T4487" s="426"/>
      <c r="U4487" s="426"/>
      <c r="V4487" s="426"/>
      <c r="W4487" s="426"/>
      <c r="X4487" s="427"/>
      <c r="Y4487" s="416" t="e">
        <f t="shared" ref="Y4487:Y4550" si="351">_xlfn.IFS(LEFT(M4487,3)="003","三保支出",LEFT(M4487,3)="004","刚性支出",LEFT(M4487,3)="000","促发展支出")</f>
        <v>#N/A</v>
      </c>
      <c r="Z4487" s="416" t="e">
        <f t="shared" ref="Z4487:Z4550" si="352">_xlfn.IFS(LEFT(E4487,1)="3","项目支出",LEFT(E4487,1)="1","人员类支出",LEFT(E4487,1)="2","运转类支出")</f>
        <v>#N/A</v>
      </c>
      <c r="AA4487" s="416" t="str">
        <f t="shared" ref="AA4487:AA4550" si="353">LEFT(H4487,7)</f>
        <v/>
      </c>
      <c r="AB4487" s="416" t="e">
        <f t="shared" ref="AB4487:AB4550" si="354">_xlfn.IFS(LEFT(M4487,6)="003001","保工资",LEFT(M4487,6)="003002","保运转",LEFT(M4487,6)="003003","保基本民生")</f>
        <v>#N/A</v>
      </c>
      <c r="AC4487" s="416" t="e">
        <f t="shared" ref="AC4487:AC4550" si="355">IF(Z4487="项目支出","否","是")</f>
        <v>#N/A</v>
      </c>
    </row>
    <row r="4488" customHeight="1" spans="1:29">
      <c r="A4488" s="421"/>
      <c r="B4488" s="422"/>
      <c r="C4488" s="422"/>
      <c r="D4488" s="421"/>
      <c r="E4488" s="421"/>
      <c r="F4488" s="421"/>
      <c r="G4488" s="421"/>
      <c r="H4488" s="421"/>
      <c r="I4488" s="421"/>
      <c r="J4488" s="421"/>
      <c r="K4488" s="421"/>
      <c r="L4488" s="421"/>
      <c r="M4488" s="421"/>
      <c r="N4488" s="426"/>
      <c r="O4488" s="426"/>
      <c r="P4488" s="427"/>
      <c r="Q4488" s="427"/>
      <c r="R4488" s="426"/>
      <c r="S4488" s="426"/>
      <c r="T4488" s="426"/>
      <c r="U4488" s="426"/>
      <c r="V4488" s="426"/>
      <c r="W4488" s="426"/>
      <c r="X4488" s="427"/>
      <c r="Y4488" s="416" t="e">
        <f t="shared" si="351"/>
        <v>#N/A</v>
      </c>
      <c r="Z4488" s="416" t="e">
        <f t="shared" si="352"/>
        <v>#N/A</v>
      </c>
      <c r="AA4488" s="416" t="str">
        <f t="shared" si="353"/>
        <v/>
      </c>
      <c r="AB4488" s="416" t="e">
        <f t="shared" si="354"/>
        <v>#N/A</v>
      </c>
      <c r="AC4488" s="416" t="e">
        <f t="shared" si="355"/>
        <v>#N/A</v>
      </c>
    </row>
    <row r="4489" customHeight="1" spans="1:29">
      <c r="A4489" s="421"/>
      <c r="B4489" s="422"/>
      <c r="C4489" s="422"/>
      <c r="D4489" s="421"/>
      <c r="E4489" s="421"/>
      <c r="F4489" s="421"/>
      <c r="G4489" s="421"/>
      <c r="H4489" s="421"/>
      <c r="I4489" s="421"/>
      <c r="J4489" s="421"/>
      <c r="K4489" s="421"/>
      <c r="L4489" s="421"/>
      <c r="M4489" s="421"/>
      <c r="N4489" s="426"/>
      <c r="O4489" s="426"/>
      <c r="P4489" s="427"/>
      <c r="Q4489" s="427"/>
      <c r="R4489" s="426"/>
      <c r="S4489" s="426"/>
      <c r="T4489" s="426"/>
      <c r="U4489" s="426"/>
      <c r="V4489" s="426"/>
      <c r="W4489" s="426"/>
      <c r="X4489" s="427"/>
      <c r="Y4489" s="416" t="e">
        <f t="shared" si="351"/>
        <v>#N/A</v>
      </c>
      <c r="Z4489" s="416" t="e">
        <f t="shared" si="352"/>
        <v>#N/A</v>
      </c>
      <c r="AA4489" s="416" t="str">
        <f t="shared" si="353"/>
        <v/>
      </c>
      <c r="AB4489" s="416" t="e">
        <f t="shared" si="354"/>
        <v>#N/A</v>
      </c>
      <c r="AC4489" s="416" t="e">
        <f t="shared" si="355"/>
        <v>#N/A</v>
      </c>
    </row>
    <row r="4490" customHeight="1" spans="1:29">
      <c r="A4490" s="421"/>
      <c r="B4490" s="422"/>
      <c r="C4490" s="422"/>
      <c r="D4490" s="421"/>
      <c r="E4490" s="421"/>
      <c r="F4490" s="421"/>
      <c r="G4490" s="421"/>
      <c r="H4490" s="421"/>
      <c r="I4490" s="421"/>
      <c r="J4490" s="421"/>
      <c r="K4490" s="421"/>
      <c r="L4490" s="421"/>
      <c r="M4490" s="421"/>
      <c r="N4490" s="426"/>
      <c r="O4490" s="426"/>
      <c r="P4490" s="427"/>
      <c r="Q4490" s="427"/>
      <c r="R4490" s="426"/>
      <c r="S4490" s="426"/>
      <c r="T4490" s="426"/>
      <c r="U4490" s="426"/>
      <c r="V4490" s="426"/>
      <c r="W4490" s="426"/>
      <c r="X4490" s="427"/>
      <c r="Y4490" s="416" t="e">
        <f t="shared" si="351"/>
        <v>#N/A</v>
      </c>
      <c r="Z4490" s="416" t="e">
        <f t="shared" si="352"/>
        <v>#N/A</v>
      </c>
      <c r="AA4490" s="416" t="str">
        <f t="shared" si="353"/>
        <v/>
      </c>
      <c r="AB4490" s="416" t="e">
        <f t="shared" si="354"/>
        <v>#N/A</v>
      </c>
      <c r="AC4490" s="416" t="e">
        <f t="shared" si="355"/>
        <v>#N/A</v>
      </c>
    </row>
    <row r="4491" customHeight="1" spans="1:29">
      <c r="A4491" s="421"/>
      <c r="B4491" s="422"/>
      <c r="C4491" s="422"/>
      <c r="D4491" s="421"/>
      <c r="E4491" s="421"/>
      <c r="F4491" s="421"/>
      <c r="G4491" s="421"/>
      <c r="H4491" s="421"/>
      <c r="I4491" s="421"/>
      <c r="J4491" s="421"/>
      <c r="K4491" s="421"/>
      <c r="L4491" s="421"/>
      <c r="M4491" s="421"/>
      <c r="N4491" s="426"/>
      <c r="O4491" s="426"/>
      <c r="P4491" s="427"/>
      <c r="Q4491" s="427"/>
      <c r="R4491" s="426"/>
      <c r="S4491" s="426"/>
      <c r="T4491" s="426"/>
      <c r="U4491" s="426"/>
      <c r="V4491" s="426"/>
      <c r="W4491" s="426"/>
      <c r="X4491" s="427"/>
      <c r="Y4491" s="416" t="e">
        <f t="shared" si="351"/>
        <v>#N/A</v>
      </c>
      <c r="Z4491" s="416" t="e">
        <f t="shared" si="352"/>
        <v>#N/A</v>
      </c>
      <c r="AA4491" s="416" t="str">
        <f t="shared" si="353"/>
        <v/>
      </c>
      <c r="AB4491" s="416" t="e">
        <f t="shared" si="354"/>
        <v>#N/A</v>
      </c>
      <c r="AC4491" s="416" t="e">
        <f t="shared" si="355"/>
        <v>#N/A</v>
      </c>
    </row>
    <row r="4492" customHeight="1" spans="1:29">
      <c r="A4492" s="421"/>
      <c r="B4492" s="422"/>
      <c r="C4492" s="422"/>
      <c r="D4492" s="421"/>
      <c r="E4492" s="421"/>
      <c r="F4492" s="421"/>
      <c r="G4492" s="421"/>
      <c r="H4492" s="421"/>
      <c r="I4492" s="421"/>
      <c r="J4492" s="421"/>
      <c r="K4492" s="421"/>
      <c r="L4492" s="421"/>
      <c r="M4492" s="421"/>
      <c r="N4492" s="426"/>
      <c r="O4492" s="426"/>
      <c r="P4492" s="427"/>
      <c r="Q4492" s="427"/>
      <c r="R4492" s="426"/>
      <c r="S4492" s="426"/>
      <c r="T4492" s="426"/>
      <c r="U4492" s="426"/>
      <c r="V4492" s="426"/>
      <c r="W4492" s="426"/>
      <c r="X4492" s="427"/>
      <c r="Y4492" s="416" t="e">
        <f t="shared" si="351"/>
        <v>#N/A</v>
      </c>
      <c r="Z4492" s="416" t="e">
        <f t="shared" si="352"/>
        <v>#N/A</v>
      </c>
      <c r="AA4492" s="416" t="str">
        <f t="shared" si="353"/>
        <v/>
      </c>
      <c r="AB4492" s="416" t="e">
        <f t="shared" si="354"/>
        <v>#N/A</v>
      </c>
      <c r="AC4492" s="416" t="e">
        <f t="shared" si="355"/>
        <v>#N/A</v>
      </c>
    </row>
    <row r="4493" customHeight="1" spans="1:29">
      <c r="A4493" s="421"/>
      <c r="B4493" s="422"/>
      <c r="C4493" s="422"/>
      <c r="D4493" s="421"/>
      <c r="E4493" s="421"/>
      <c r="F4493" s="421"/>
      <c r="G4493" s="421"/>
      <c r="H4493" s="421"/>
      <c r="I4493" s="421"/>
      <c r="J4493" s="421"/>
      <c r="K4493" s="421"/>
      <c r="L4493" s="421"/>
      <c r="M4493" s="421"/>
      <c r="N4493" s="426"/>
      <c r="O4493" s="426"/>
      <c r="P4493" s="427"/>
      <c r="Q4493" s="427"/>
      <c r="R4493" s="426"/>
      <c r="S4493" s="426"/>
      <c r="T4493" s="426"/>
      <c r="U4493" s="426"/>
      <c r="V4493" s="426"/>
      <c r="W4493" s="426"/>
      <c r="X4493" s="427"/>
      <c r="Y4493" s="416" t="e">
        <f t="shared" si="351"/>
        <v>#N/A</v>
      </c>
      <c r="Z4493" s="416" t="e">
        <f t="shared" si="352"/>
        <v>#N/A</v>
      </c>
      <c r="AA4493" s="416" t="str">
        <f t="shared" si="353"/>
        <v/>
      </c>
      <c r="AB4493" s="416" t="e">
        <f t="shared" si="354"/>
        <v>#N/A</v>
      </c>
      <c r="AC4493" s="416" t="e">
        <f t="shared" si="355"/>
        <v>#N/A</v>
      </c>
    </row>
    <row r="4494" customHeight="1" spans="1:29">
      <c r="A4494" s="421"/>
      <c r="B4494" s="422"/>
      <c r="C4494" s="422"/>
      <c r="D4494" s="421"/>
      <c r="E4494" s="421"/>
      <c r="F4494" s="421"/>
      <c r="G4494" s="421"/>
      <c r="H4494" s="421"/>
      <c r="I4494" s="421"/>
      <c r="J4494" s="421"/>
      <c r="K4494" s="421"/>
      <c r="L4494" s="421"/>
      <c r="M4494" s="421"/>
      <c r="N4494" s="426"/>
      <c r="O4494" s="426"/>
      <c r="P4494" s="427"/>
      <c r="Q4494" s="427"/>
      <c r="R4494" s="426"/>
      <c r="S4494" s="426"/>
      <c r="T4494" s="426"/>
      <c r="U4494" s="426"/>
      <c r="V4494" s="426"/>
      <c r="W4494" s="426"/>
      <c r="X4494" s="427"/>
      <c r="Y4494" s="416" t="e">
        <f t="shared" si="351"/>
        <v>#N/A</v>
      </c>
      <c r="Z4494" s="416" t="e">
        <f t="shared" si="352"/>
        <v>#N/A</v>
      </c>
      <c r="AA4494" s="416" t="str">
        <f t="shared" si="353"/>
        <v/>
      </c>
      <c r="AB4494" s="416" t="e">
        <f t="shared" si="354"/>
        <v>#N/A</v>
      </c>
      <c r="AC4494" s="416" t="e">
        <f t="shared" si="355"/>
        <v>#N/A</v>
      </c>
    </row>
    <row r="4495" customHeight="1" spans="1:29">
      <c r="A4495" s="421"/>
      <c r="B4495" s="422"/>
      <c r="C4495" s="422"/>
      <c r="D4495" s="421"/>
      <c r="E4495" s="421"/>
      <c r="F4495" s="421"/>
      <c r="G4495" s="421"/>
      <c r="H4495" s="421"/>
      <c r="I4495" s="421"/>
      <c r="J4495" s="421"/>
      <c r="K4495" s="421"/>
      <c r="L4495" s="421"/>
      <c r="M4495" s="421"/>
      <c r="N4495" s="426"/>
      <c r="O4495" s="426"/>
      <c r="P4495" s="427"/>
      <c r="Q4495" s="427"/>
      <c r="R4495" s="426"/>
      <c r="S4495" s="426"/>
      <c r="T4495" s="426"/>
      <c r="U4495" s="426"/>
      <c r="V4495" s="426"/>
      <c r="W4495" s="426"/>
      <c r="X4495" s="427"/>
      <c r="Y4495" s="416" t="e">
        <f t="shared" si="351"/>
        <v>#N/A</v>
      </c>
      <c r="Z4495" s="416" t="e">
        <f t="shared" si="352"/>
        <v>#N/A</v>
      </c>
      <c r="AA4495" s="416" t="str">
        <f t="shared" si="353"/>
        <v/>
      </c>
      <c r="AB4495" s="416" t="e">
        <f t="shared" si="354"/>
        <v>#N/A</v>
      </c>
      <c r="AC4495" s="416" t="e">
        <f t="shared" si="355"/>
        <v>#N/A</v>
      </c>
    </row>
    <row r="4496" customHeight="1" spans="1:29">
      <c r="A4496" s="421"/>
      <c r="B4496" s="422"/>
      <c r="C4496" s="422"/>
      <c r="D4496" s="421"/>
      <c r="E4496" s="421"/>
      <c r="F4496" s="421"/>
      <c r="G4496" s="421"/>
      <c r="H4496" s="421"/>
      <c r="I4496" s="421"/>
      <c r="J4496" s="421"/>
      <c r="K4496" s="421"/>
      <c r="L4496" s="421"/>
      <c r="M4496" s="421"/>
      <c r="N4496" s="426"/>
      <c r="O4496" s="426"/>
      <c r="P4496" s="427"/>
      <c r="Q4496" s="427"/>
      <c r="R4496" s="426"/>
      <c r="S4496" s="426"/>
      <c r="T4496" s="426"/>
      <c r="U4496" s="426"/>
      <c r="V4496" s="426"/>
      <c r="W4496" s="426"/>
      <c r="X4496" s="427"/>
      <c r="Y4496" s="416" t="e">
        <f t="shared" si="351"/>
        <v>#N/A</v>
      </c>
      <c r="Z4496" s="416" t="e">
        <f t="shared" si="352"/>
        <v>#N/A</v>
      </c>
      <c r="AA4496" s="416" t="str">
        <f t="shared" si="353"/>
        <v/>
      </c>
      <c r="AB4496" s="416" t="e">
        <f t="shared" si="354"/>
        <v>#N/A</v>
      </c>
      <c r="AC4496" s="416" t="e">
        <f t="shared" si="355"/>
        <v>#N/A</v>
      </c>
    </row>
    <row r="4497" customHeight="1" spans="1:29">
      <c r="A4497" s="421"/>
      <c r="B4497" s="422"/>
      <c r="C4497" s="422"/>
      <c r="D4497" s="421"/>
      <c r="E4497" s="421"/>
      <c r="F4497" s="421"/>
      <c r="G4497" s="421"/>
      <c r="H4497" s="421"/>
      <c r="I4497" s="421"/>
      <c r="J4497" s="421"/>
      <c r="K4497" s="421"/>
      <c r="L4497" s="421"/>
      <c r="M4497" s="421"/>
      <c r="N4497" s="426"/>
      <c r="O4497" s="426"/>
      <c r="P4497" s="427"/>
      <c r="Q4497" s="427"/>
      <c r="R4497" s="426"/>
      <c r="S4497" s="426"/>
      <c r="T4497" s="426"/>
      <c r="U4497" s="426"/>
      <c r="V4497" s="426"/>
      <c r="W4497" s="426"/>
      <c r="X4497" s="427"/>
      <c r="Y4497" s="416" t="e">
        <f t="shared" si="351"/>
        <v>#N/A</v>
      </c>
      <c r="Z4497" s="416" t="e">
        <f t="shared" si="352"/>
        <v>#N/A</v>
      </c>
      <c r="AA4497" s="416" t="str">
        <f t="shared" si="353"/>
        <v/>
      </c>
      <c r="AB4497" s="416" t="e">
        <f t="shared" si="354"/>
        <v>#N/A</v>
      </c>
      <c r="AC4497" s="416" t="e">
        <f t="shared" si="355"/>
        <v>#N/A</v>
      </c>
    </row>
    <row r="4498" customHeight="1" spans="1:29">
      <c r="A4498" s="421"/>
      <c r="B4498" s="422"/>
      <c r="C4498" s="422"/>
      <c r="D4498" s="421"/>
      <c r="E4498" s="421"/>
      <c r="F4498" s="421"/>
      <c r="G4498" s="421"/>
      <c r="H4498" s="421"/>
      <c r="I4498" s="421"/>
      <c r="J4498" s="421"/>
      <c r="K4498" s="421"/>
      <c r="L4498" s="421"/>
      <c r="M4498" s="421"/>
      <c r="N4498" s="426"/>
      <c r="O4498" s="426"/>
      <c r="P4498" s="427"/>
      <c r="Q4498" s="427"/>
      <c r="R4498" s="426"/>
      <c r="S4498" s="426"/>
      <c r="T4498" s="426"/>
      <c r="U4498" s="426"/>
      <c r="V4498" s="426"/>
      <c r="W4498" s="426"/>
      <c r="X4498" s="427"/>
      <c r="Y4498" s="416" t="e">
        <f t="shared" si="351"/>
        <v>#N/A</v>
      </c>
      <c r="Z4498" s="416" t="e">
        <f t="shared" si="352"/>
        <v>#N/A</v>
      </c>
      <c r="AA4498" s="416" t="str">
        <f t="shared" si="353"/>
        <v/>
      </c>
      <c r="AB4498" s="416" t="e">
        <f t="shared" si="354"/>
        <v>#N/A</v>
      </c>
      <c r="AC4498" s="416" t="e">
        <f t="shared" si="355"/>
        <v>#N/A</v>
      </c>
    </row>
    <row r="4499" customHeight="1" spans="1:29">
      <c r="A4499" s="421"/>
      <c r="B4499" s="422"/>
      <c r="C4499" s="422"/>
      <c r="D4499" s="421"/>
      <c r="E4499" s="421"/>
      <c r="F4499" s="421"/>
      <c r="G4499" s="421"/>
      <c r="H4499" s="421"/>
      <c r="I4499" s="421"/>
      <c r="J4499" s="421"/>
      <c r="K4499" s="421"/>
      <c r="L4499" s="421"/>
      <c r="M4499" s="421"/>
      <c r="N4499" s="426"/>
      <c r="O4499" s="426"/>
      <c r="P4499" s="427"/>
      <c r="Q4499" s="427"/>
      <c r="R4499" s="426"/>
      <c r="S4499" s="426"/>
      <c r="T4499" s="426"/>
      <c r="U4499" s="426"/>
      <c r="V4499" s="426"/>
      <c r="W4499" s="426"/>
      <c r="X4499" s="427"/>
      <c r="Y4499" s="416" t="e">
        <f t="shared" si="351"/>
        <v>#N/A</v>
      </c>
      <c r="Z4499" s="416" t="e">
        <f t="shared" si="352"/>
        <v>#N/A</v>
      </c>
      <c r="AA4499" s="416" t="str">
        <f t="shared" si="353"/>
        <v/>
      </c>
      <c r="AB4499" s="416" t="e">
        <f t="shared" si="354"/>
        <v>#N/A</v>
      </c>
      <c r="AC4499" s="416" t="e">
        <f t="shared" si="355"/>
        <v>#N/A</v>
      </c>
    </row>
    <row r="4500" customHeight="1" spans="1:29">
      <c r="A4500" s="421"/>
      <c r="B4500" s="422"/>
      <c r="C4500" s="422"/>
      <c r="D4500" s="421"/>
      <c r="E4500" s="421"/>
      <c r="F4500" s="421"/>
      <c r="G4500" s="421"/>
      <c r="H4500" s="421"/>
      <c r="I4500" s="421"/>
      <c r="J4500" s="421"/>
      <c r="K4500" s="421"/>
      <c r="L4500" s="421"/>
      <c r="M4500" s="421"/>
      <c r="N4500" s="426"/>
      <c r="O4500" s="426"/>
      <c r="P4500" s="427"/>
      <c r="Q4500" s="427"/>
      <c r="R4500" s="426"/>
      <c r="S4500" s="426"/>
      <c r="T4500" s="426"/>
      <c r="U4500" s="426"/>
      <c r="V4500" s="426"/>
      <c r="W4500" s="426"/>
      <c r="X4500" s="427"/>
      <c r="Y4500" s="416" t="e">
        <f t="shared" si="351"/>
        <v>#N/A</v>
      </c>
      <c r="Z4500" s="416" t="e">
        <f t="shared" si="352"/>
        <v>#N/A</v>
      </c>
      <c r="AA4500" s="416" t="str">
        <f t="shared" si="353"/>
        <v/>
      </c>
      <c r="AB4500" s="416" t="e">
        <f t="shared" si="354"/>
        <v>#N/A</v>
      </c>
      <c r="AC4500" s="416" t="e">
        <f t="shared" si="355"/>
        <v>#N/A</v>
      </c>
    </row>
    <row r="4501" customHeight="1" spans="1:29">
      <c r="A4501" s="421"/>
      <c r="B4501" s="422"/>
      <c r="C4501" s="422"/>
      <c r="D4501" s="421"/>
      <c r="E4501" s="421"/>
      <c r="F4501" s="421"/>
      <c r="G4501" s="421"/>
      <c r="H4501" s="421"/>
      <c r="I4501" s="421"/>
      <c r="J4501" s="421"/>
      <c r="K4501" s="421"/>
      <c r="L4501" s="421"/>
      <c r="M4501" s="421"/>
      <c r="N4501" s="426"/>
      <c r="O4501" s="426"/>
      <c r="P4501" s="427"/>
      <c r="Q4501" s="427"/>
      <c r="R4501" s="426"/>
      <c r="S4501" s="426"/>
      <c r="T4501" s="426"/>
      <c r="U4501" s="426"/>
      <c r="V4501" s="426"/>
      <c r="W4501" s="426"/>
      <c r="X4501" s="427"/>
      <c r="Y4501" s="416" t="e">
        <f t="shared" si="351"/>
        <v>#N/A</v>
      </c>
      <c r="Z4501" s="416" t="e">
        <f t="shared" si="352"/>
        <v>#N/A</v>
      </c>
      <c r="AA4501" s="416" t="str">
        <f t="shared" si="353"/>
        <v/>
      </c>
      <c r="AB4501" s="416" t="e">
        <f t="shared" si="354"/>
        <v>#N/A</v>
      </c>
      <c r="AC4501" s="416" t="e">
        <f t="shared" si="355"/>
        <v>#N/A</v>
      </c>
    </row>
    <row r="4502" customHeight="1" spans="1:29">
      <c r="A4502" s="421"/>
      <c r="B4502" s="422"/>
      <c r="C4502" s="422"/>
      <c r="D4502" s="421"/>
      <c r="E4502" s="421"/>
      <c r="F4502" s="421"/>
      <c r="G4502" s="421"/>
      <c r="H4502" s="421"/>
      <c r="I4502" s="421"/>
      <c r="J4502" s="421"/>
      <c r="K4502" s="421"/>
      <c r="L4502" s="421"/>
      <c r="M4502" s="421"/>
      <c r="N4502" s="426"/>
      <c r="O4502" s="426"/>
      <c r="P4502" s="427"/>
      <c r="Q4502" s="427"/>
      <c r="R4502" s="426"/>
      <c r="S4502" s="426"/>
      <c r="T4502" s="426"/>
      <c r="U4502" s="426"/>
      <c r="V4502" s="426"/>
      <c r="W4502" s="426"/>
      <c r="X4502" s="427"/>
      <c r="Y4502" s="416" t="e">
        <f t="shared" si="351"/>
        <v>#N/A</v>
      </c>
      <c r="Z4502" s="416" t="e">
        <f t="shared" si="352"/>
        <v>#N/A</v>
      </c>
      <c r="AA4502" s="416" t="str">
        <f t="shared" si="353"/>
        <v/>
      </c>
      <c r="AB4502" s="416" t="e">
        <f t="shared" si="354"/>
        <v>#N/A</v>
      </c>
      <c r="AC4502" s="416" t="e">
        <f t="shared" si="355"/>
        <v>#N/A</v>
      </c>
    </row>
    <row r="4503" customHeight="1" spans="1:29">
      <c r="A4503" s="421"/>
      <c r="B4503" s="422"/>
      <c r="C4503" s="422"/>
      <c r="D4503" s="421"/>
      <c r="E4503" s="421"/>
      <c r="F4503" s="421"/>
      <c r="G4503" s="421"/>
      <c r="H4503" s="421"/>
      <c r="I4503" s="421"/>
      <c r="J4503" s="421"/>
      <c r="K4503" s="421"/>
      <c r="L4503" s="421"/>
      <c r="M4503" s="421"/>
      <c r="N4503" s="426"/>
      <c r="O4503" s="426"/>
      <c r="P4503" s="427"/>
      <c r="Q4503" s="427"/>
      <c r="R4503" s="426"/>
      <c r="S4503" s="426"/>
      <c r="T4503" s="426"/>
      <c r="U4503" s="426"/>
      <c r="V4503" s="426"/>
      <c r="W4503" s="426"/>
      <c r="X4503" s="427"/>
      <c r="Y4503" s="416" t="e">
        <f t="shared" si="351"/>
        <v>#N/A</v>
      </c>
      <c r="Z4503" s="416" t="e">
        <f t="shared" si="352"/>
        <v>#N/A</v>
      </c>
      <c r="AA4503" s="416" t="str">
        <f t="shared" si="353"/>
        <v/>
      </c>
      <c r="AB4503" s="416" t="e">
        <f t="shared" si="354"/>
        <v>#N/A</v>
      </c>
      <c r="AC4503" s="416" t="e">
        <f t="shared" si="355"/>
        <v>#N/A</v>
      </c>
    </row>
    <row r="4504" customHeight="1" spans="1:29">
      <c r="A4504" s="421"/>
      <c r="B4504" s="422"/>
      <c r="C4504" s="422"/>
      <c r="D4504" s="421"/>
      <c r="E4504" s="421"/>
      <c r="F4504" s="421"/>
      <c r="G4504" s="421"/>
      <c r="H4504" s="421"/>
      <c r="I4504" s="421"/>
      <c r="J4504" s="421"/>
      <c r="K4504" s="421"/>
      <c r="L4504" s="421"/>
      <c r="M4504" s="421"/>
      <c r="N4504" s="426"/>
      <c r="O4504" s="426"/>
      <c r="P4504" s="427"/>
      <c r="Q4504" s="427"/>
      <c r="R4504" s="426"/>
      <c r="S4504" s="426"/>
      <c r="T4504" s="426"/>
      <c r="U4504" s="426"/>
      <c r="V4504" s="426"/>
      <c r="W4504" s="426"/>
      <c r="X4504" s="427"/>
      <c r="Y4504" s="416" t="e">
        <f t="shared" si="351"/>
        <v>#N/A</v>
      </c>
      <c r="Z4504" s="416" t="e">
        <f t="shared" si="352"/>
        <v>#N/A</v>
      </c>
      <c r="AA4504" s="416" t="str">
        <f t="shared" si="353"/>
        <v/>
      </c>
      <c r="AB4504" s="416" t="e">
        <f t="shared" si="354"/>
        <v>#N/A</v>
      </c>
      <c r="AC4504" s="416" t="e">
        <f t="shared" si="355"/>
        <v>#N/A</v>
      </c>
    </row>
    <row r="4505" customHeight="1" spans="1:29">
      <c r="A4505" s="421"/>
      <c r="B4505" s="422"/>
      <c r="C4505" s="422"/>
      <c r="D4505" s="421"/>
      <c r="E4505" s="421"/>
      <c r="F4505" s="421"/>
      <c r="G4505" s="421"/>
      <c r="H4505" s="421"/>
      <c r="I4505" s="421"/>
      <c r="J4505" s="421"/>
      <c r="K4505" s="421"/>
      <c r="L4505" s="421"/>
      <c r="M4505" s="421"/>
      <c r="N4505" s="426"/>
      <c r="O4505" s="426"/>
      <c r="P4505" s="427"/>
      <c r="Q4505" s="427"/>
      <c r="R4505" s="426"/>
      <c r="S4505" s="426"/>
      <c r="T4505" s="426"/>
      <c r="U4505" s="426"/>
      <c r="V4505" s="426"/>
      <c r="W4505" s="426"/>
      <c r="X4505" s="427"/>
      <c r="Y4505" s="416" t="e">
        <f t="shared" si="351"/>
        <v>#N/A</v>
      </c>
      <c r="Z4505" s="416" t="e">
        <f t="shared" si="352"/>
        <v>#N/A</v>
      </c>
      <c r="AA4505" s="416" t="str">
        <f t="shared" si="353"/>
        <v/>
      </c>
      <c r="AB4505" s="416" t="e">
        <f t="shared" si="354"/>
        <v>#N/A</v>
      </c>
      <c r="AC4505" s="416" t="e">
        <f t="shared" si="355"/>
        <v>#N/A</v>
      </c>
    </row>
    <row r="4506" customHeight="1" spans="1:29">
      <c r="A4506" s="421"/>
      <c r="B4506" s="422"/>
      <c r="C4506" s="422"/>
      <c r="D4506" s="421"/>
      <c r="E4506" s="421"/>
      <c r="F4506" s="421"/>
      <c r="G4506" s="421"/>
      <c r="H4506" s="421"/>
      <c r="I4506" s="421"/>
      <c r="J4506" s="421"/>
      <c r="K4506" s="421"/>
      <c r="L4506" s="421"/>
      <c r="M4506" s="421"/>
      <c r="N4506" s="426"/>
      <c r="O4506" s="426"/>
      <c r="P4506" s="427"/>
      <c r="Q4506" s="427"/>
      <c r="R4506" s="426"/>
      <c r="S4506" s="426"/>
      <c r="T4506" s="426"/>
      <c r="U4506" s="426"/>
      <c r="V4506" s="426"/>
      <c r="W4506" s="426"/>
      <c r="X4506" s="427"/>
      <c r="Y4506" s="416" t="e">
        <f t="shared" si="351"/>
        <v>#N/A</v>
      </c>
      <c r="Z4506" s="416" t="e">
        <f t="shared" si="352"/>
        <v>#N/A</v>
      </c>
      <c r="AA4506" s="416" t="str">
        <f t="shared" si="353"/>
        <v/>
      </c>
      <c r="AB4506" s="416" t="e">
        <f t="shared" si="354"/>
        <v>#N/A</v>
      </c>
      <c r="AC4506" s="416" t="e">
        <f t="shared" si="355"/>
        <v>#N/A</v>
      </c>
    </row>
    <row r="4507" customHeight="1" spans="1:29">
      <c r="A4507" s="421"/>
      <c r="B4507" s="422"/>
      <c r="C4507" s="422"/>
      <c r="D4507" s="421"/>
      <c r="E4507" s="421"/>
      <c r="F4507" s="421"/>
      <c r="G4507" s="421"/>
      <c r="H4507" s="421"/>
      <c r="I4507" s="421"/>
      <c r="J4507" s="421"/>
      <c r="K4507" s="421"/>
      <c r="L4507" s="421"/>
      <c r="M4507" s="421"/>
      <c r="N4507" s="426"/>
      <c r="O4507" s="426"/>
      <c r="P4507" s="427"/>
      <c r="Q4507" s="427"/>
      <c r="R4507" s="426"/>
      <c r="S4507" s="426"/>
      <c r="T4507" s="426"/>
      <c r="U4507" s="426"/>
      <c r="V4507" s="426"/>
      <c r="W4507" s="426"/>
      <c r="X4507" s="427"/>
      <c r="Y4507" s="416" t="e">
        <f t="shared" si="351"/>
        <v>#N/A</v>
      </c>
      <c r="Z4507" s="416" t="e">
        <f t="shared" si="352"/>
        <v>#N/A</v>
      </c>
      <c r="AA4507" s="416" t="str">
        <f t="shared" si="353"/>
        <v/>
      </c>
      <c r="AB4507" s="416" t="e">
        <f t="shared" si="354"/>
        <v>#N/A</v>
      </c>
      <c r="AC4507" s="416" t="e">
        <f t="shared" si="355"/>
        <v>#N/A</v>
      </c>
    </row>
    <row r="4508" customHeight="1" spans="1:29">
      <c r="A4508" s="421"/>
      <c r="B4508" s="422"/>
      <c r="C4508" s="422"/>
      <c r="D4508" s="421"/>
      <c r="E4508" s="421"/>
      <c r="F4508" s="421"/>
      <c r="G4508" s="421"/>
      <c r="H4508" s="421"/>
      <c r="I4508" s="421"/>
      <c r="J4508" s="421"/>
      <c r="K4508" s="421"/>
      <c r="L4508" s="421"/>
      <c r="M4508" s="421"/>
      <c r="N4508" s="426"/>
      <c r="O4508" s="426"/>
      <c r="P4508" s="427"/>
      <c r="Q4508" s="427"/>
      <c r="R4508" s="426"/>
      <c r="S4508" s="426"/>
      <c r="T4508" s="426"/>
      <c r="U4508" s="426"/>
      <c r="V4508" s="426"/>
      <c r="W4508" s="426"/>
      <c r="X4508" s="427"/>
      <c r="Y4508" s="416" t="e">
        <f t="shared" si="351"/>
        <v>#N/A</v>
      </c>
      <c r="Z4508" s="416" t="e">
        <f t="shared" si="352"/>
        <v>#N/A</v>
      </c>
      <c r="AA4508" s="416" t="str">
        <f t="shared" si="353"/>
        <v/>
      </c>
      <c r="AB4508" s="416" t="e">
        <f t="shared" si="354"/>
        <v>#N/A</v>
      </c>
      <c r="AC4508" s="416" t="e">
        <f t="shared" si="355"/>
        <v>#N/A</v>
      </c>
    </row>
    <row r="4509" customHeight="1" spans="1:29">
      <c r="A4509" s="421"/>
      <c r="B4509" s="422"/>
      <c r="C4509" s="422"/>
      <c r="D4509" s="421"/>
      <c r="E4509" s="421"/>
      <c r="F4509" s="421"/>
      <c r="G4509" s="421"/>
      <c r="H4509" s="421"/>
      <c r="I4509" s="421"/>
      <c r="J4509" s="421"/>
      <c r="K4509" s="421"/>
      <c r="L4509" s="421"/>
      <c r="M4509" s="421"/>
      <c r="N4509" s="426"/>
      <c r="O4509" s="426"/>
      <c r="P4509" s="427"/>
      <c r="Q4509" s="427"/>
      <c r="R4509" s="426"/>
      <c r="S4509" s="426"/>
      <c r="T4509" s="426"/>
      <c r="U4509" s="426"/>
      <c r="V4509" s="426"/>
      <c r="W4509" s="426"/>
      <c r="X4509" s="427"/>
      <c r="Y4509" s="416" t="e">
        <f t="shared" si="351"/>
        <v>#N/A</v>
      </c>
      <c r="Z4509" s="416" t="e">
        <f t="shared" si="352"/>
        <v>#N/A</v>
      </c>
      <c r="AA4509" s="416" t="str">
        <f t="shared" si="353"/>
        <v/>
      </c>
      <c r="AB4509" s="416" t="e">
        <f t="shared" si="354"/>
        <v>#N/A</v>
      </c>
      <c r="AC4509" s="416" t="e">
        <f t="shared" si="355"/>
        <v>#N/A</v>
      </c>
    </row>
    <row r="4510" customHeight="1" spans="1:29">
      <c r="A4510" s="421"/>
      <c r="B4510" s="422"/>
      <c r="C4510" s="422"/>
      <c r="D4510" s="421"/>
      <c r="E4510" s="421"/>
      <c r="F4510" s="421"/>
      <c r="G4510" s="421"/>
      <c r="H4510" s="421"/>
      <c r="I4510" s="421"/>
      <c r="J4510" s="421"/>
      <c r="K4510" s="421"/>
      <c r="L4510" s="421"/>
      <c r="M4510" s="421"/>
      <c r="N4510" s="426"/>
      <c r="O4510" s="426"/>
      <c r="P4510" s="427"/>
      <c r="Q4510" s="427"/>
      <c r="R4510" s="426"/>
      <c r="S4510" s="426"/>
      <c r="T4510" s="426"/>
      <c r="U4510" s="426"/>
      <c r="V4510" s="426"/>
      <c r="W4510" s="426"/>
      <c r="X4510" s="427"/>
      <c r="Y4510" s="416" t="e">
        <f t="shared" si="351"/>
        <v>#N/A</v>
      </c>
      <c r="Z4510" s="416" t="e">
        <f t="shared" si="352"/>
        <v>#N/A</v>
      </c>
      <c r="AA4510" s="416" t="str">
        <f t="shared" si="353"/>
        <v/>
      </c>
      <c r="AB4510" s="416" t="e">
        <f t="shared" si="354"/>
        <v>#N/A</v>
      </c>
      <c r="AC4510" s="416" t="e">
        <f t="shared" si="355"/>
        <v>#N/A</v>
      </c>
    </row>
    <row r="4511" customHeight="1" spans="1:29">
      <c r="A4511" s="421"/>
      <c r="B4511" s="422"/>
      <c r="C4511" s="422"/>
      <c r="D4511" s="421"/>
      <c r="E4511" s="421"/>
      <c r="F4511" s="421"/>
      <c r="G4511" s="421"/>
      <c r="H4511" s="421"/>
      <c r="I4511" s="421"/>
      <c r="J4511" s="421"/>
      <c r="K4511" s="421"/>
      <c r="L4511" s="421"/>
      <c r="M4511" s="421"/>
      <c r="N4511" s="426"/>
      <c r="O4511" s="426"/>
      <c r="P4511" s="427"/>
      <c r="Q4511" s="427"/>
      <c r="R4511" s="426"/>
      <c r="S4511" s="426"/>
      <c r="T4511" s="426"/>
      <c r="U4511" s="426"/>
      <c r="V4511" s="426"/>
      <c r="W4511" s="426"/>
      <c r="X4511" s="427"/>
      <c r="Y4511" s="416" t="e">
        <f t="shared" si="351"/>
        <v>#N/A</v>
      </c>
      <c r="Z4511" s="416" t="e">
        <f t="shared" si="352"/>
        <v>#N/A</v>
      </c>
      <c r="AA4511" s="416" t="str">
        <f t="shared" si="353"/>
        <v/>
      </c>
      <c r="AB4511" s="416" t="e">
        <f t="shared" si="354"/>
        <v>#N/A</v>
      </c>
      <c r="AC4511" s="416" t="e">
        <f t="shared" si="355"/>
        <v>#N/A</v>
      </c>
    </row>
    <row r="4512" customHeight="1" spans="1:29">
      <c r="A4512" s="421"/>
      <c r="B4512" s="422"/>
      <c r="C4512" s="422"/>
      <c r="D4512" s="421"/>
      <c r="E4512" s="421"/>
      <c r="F4512" s="421"/>
      <c r="G4512" s="421"/>
      <c r="H4512" s="421"/>
      <c r="I4512" s="421"/>
      <c r="J4512" s="421"/>
      <c r="K4512" s="421"/>
      <c r="L4512" s="421"/>
      <c r="M4512" s="421"/>
      <c r="N4512" s="426"/>
      <c r="O4512" s="426"/>
      <c r="P4512" s="427"/>
      <c r="Q4512" s="427"/>
      <c r="R4512" s="426"/>
      <c r="S4512" s="426"/>
      <c r="T4512" s="426"/>
      <c r="U4512" s="426"/>
      <c r="V4512" s="426"/>
      <c r="W4512" s="426"/>
      <c r="X4512" s="427"/>
      <c r="Y4512" s="416" t="e">
        <f t="shared" si="351"/>
        <v>#N/A</v>
      </c>
      <c r="Z4512" s="416" t="e">
        <f t="shared" si="352"/>
        <v>#N/A</v>
      </c>
      <c r="AA4512" s="416" t="str">
        <f t="shared" si="353"/>
        <v/>
      </c>
      <c r="AB4512" s="416" t="e">
        <f t="shared" si="354"/>
        <v>#N/A</v>
      </c>
      <c r="AC4512" s="416" t="e">
        <f t="shared" si="355"/>
        <v>#N/A</v>
      </c>
    </row>
    <row r="4513" customHeight="1" spans="1:29">
      <c r="A4513" s="421"/>
      <c r="B4513" s="422"/>
      <c r="C4513" s="422"/>
      <c r="D4513" s="421"/>
      <c r="E4513" s="421"/>
      <c r="F4513" s="421"/>
      <c r="G4513" s="421"/>
      <c r="H4513" s="421"/>
      <c r="I4513" s="421"/>
      <c r="J4513" s="421"/>
      <c r="K4513" s="421"/>
      <c r="L4513" s="421"/>
      <c r="M4513" s="421"/>
      <c r="N4513" s="426"/>
      <c r="O4513" s="426"/>
      <c r="P4513" s="427"/>
      <c r="Q4513" s="427"/>
      <c r="R4513" s="426"/>
      <c r="S4513" s="426"/>
      <c r="T4513" s="426"/>
      <c r="U4513" s="426"/>
      <c r="V4513" s="426"/>
      <c r="W4513" s="426"/>
      <c r="X4513" s="427"/>
      <c r="Y4513" s="416" t="e">
        <f t="shared" si="351"/>
        <v>#N/A</v>
      </c>
      <c r="Z4513" s="416" t="e">
        <f t="shared" si="352"/>
        <v>#N/A</v>
      </c>
      <c r="AA4513" s="416" t="str">
        <f t="shared" si="353"/>
        <v/>
      </c>
      <c r="AB4513" s="416" t="e">
        <f t="shared" si="354"/>
        <v>#N/A</v>
      </c>
      <c r="AC4513" s="416" t="e">
        <f t="shared" si="355"/>
        <v>#N/A</v>
      </c>
    </row>
    <row r="4514" customHeight="1" spans="1:29">
      <c r="A4514" s="421"/>
      <c r="B4514" s="422"/>
      <c r="C4514" s="422"/>
      <c r="D4514" s="421"/>
      <c r="E4514" s="421"/>
      <c r="F4514" s="421"/>
      <c r="G4514" s="421"/>
      <c r="H4514" s="421"/>
      <c r="I4514" s="421"/>
      <c r="J4514" s="421"/>
      <c r="K4514" s="421"/>
      <c r="L4514" s="421"/>
      <c r="M4514" s="421"/>
      <c r="N4514" s="426"/>
      <c r="O4514" s="426"/>
      <c r="P4514" s="427"/>
      <c r="Q4514" s="427"/>
      <c r="R4514" s="426"/>
      <c r="S4514" s="426"/>
      <c r="T4514" s="426"/>
      <c r="U4514" s="426"/>
      <c r="V4514" s="426"/>
      <c r="W4514" s="426"/>
      <c r="X4514" s="427"/>
      <c r="Y4514" s="416" t="e">
        <f t="shared" si="351"/>
        <v>#N/A</v>
      </c>
      <c r="Z4514" s="416" t="e">
        <f t="shared" si="352"/>
        <v>#N/A</v>
      </c>
      <c r="AA4514" s="416" t="str">
        <f t="shared" si="353"/>
        <v/>
      </c>
      <c r="AB4514" s="416" t="e">
        <f t="shared" si="354"/>
        <v>#N/A</v>
      </c>
      <c r="AC4514" s="416" t="e">
        <f t="shared" si="355"/>
        <v>#N/A</v>
      </c>
    </row>
    <row r="4515" customHeight="1" spans="1:29">
      <c r="A4515" s="421"/>
      <c r="B4515" s="422"/>
      <c r="C4515" s="422"/>
      <c r="D4515" s="421"/>
      <c r="E4515" s="421"/>
      <c r="F4515" s="421"/>
      <c r="G4515" s="421"/>
      <c r="H4515" s="421"/>
      <c r="I4515" s="421"/>
      <c r="J4515" s="421"/>
      <c r="K4515" s="421"/>
      <c r="L4515" s="421"/>
      <c r="M4515" s="421"/>
      <c r="N4515" s="426"/>
      <c r="O4515" s="426"/>
      <c r="P4515" s="427"/>
      <c r="Q4515" s="427"/>
      <c r="R4515" s="426"/>
      <c r="S4515" s="426"/>
      <c r="T4515" s="426"/>
      <c r="U4515" s="426"/>
      <c r="V4515" s="426"/>
      <c r="W4515" s="426"/>
      <c r="X4515" s="427"/>
      <c r="Y4515" s="416" t="e">
        <f t="shared" si="351"/>
        <v>#N/A</v>
      </c>
      <c r="Z4515" s="416" t="e">
        <f t="shared" si="352"/>
        <v>#N/A</v>
      </c>
      <c r="AA4515" s="416" t="str">
        <f t="shared" si="353"/>
        <v/>
      </c>
      <c r="AB4515" s="416" t="e">
        <f t="shared" si="354"/>
        <v>#N/A</v>
      </c>
      <c r="AC4515" s="416" t="e">
        <f t="shared" si="355"/>
        <v>#N/A</v>
      </c>
    </row>
    <row r="4516" customHeight="1" spans="1:29">
      <c r="A4516" s="421"/>
      <c r="B4516" s="422"/>
      <c r="C4516" s="422"/>
      <c r="D4516" s="421"/>
      <c r="E4516" s="421"/>
      <c r="F4516" s="421"/>
      <c r="G4516" s="421"/>
      <c r="H4516" s="421"/>
      <c r="I4516" s="421"/>
      <c r="J4516" s="421"/>
      <c r="K4516" s="421"/>
      <c r="L4516" s="421"/>
      <c r="M4516" s="421"/>
      <c r="N4516" s="426"/>
      <c r="O4516" s="426"/>
      <c r="P4516" s="427"/>
      <c r="Q4516" s="427"/>
      <c r="R4516" s="426"/>
      <c r="S4516" s="426"/>
      <c r="T4516" s="426"/>
      <c r="U4516" s="426"/>
      <c r="V4516" s="426"/>
      <c r="W4516" s="426"/>
      <c r="X4516" s="427"/>
      <c r="Y4516" s="416" t="e">
        <f t="shared" si="351"/>
        <v>#N/A</v>
      </c>
      <c r="Z4516" s="416" t="e">
        <f t="shared" si="352"/>
        <v>#N/A</v>
      </c>
      <c r="AA4516" s="416" t="str">
        <f t="shared" si="353"/>
        <v/>
      </c>
      <c r="AB4516" s="416" t="e">
        <f t="shared" si="354"/>
        <v>#N/A</v>
      </c>
      <c r="AC4516" s="416" t="e">
        <f t="shared" si="355"/>
        <v>#N/A</v>
      </c>
    </row>
    <row r="4517" customHeight="1" spans="1:29">
      <c r="A4517" s="421"/>
      <c r="B4517" s="422"/>
      <c r="C4517" s="422"/>
      <c r="D4517" s="421"/>
      <c r="E4517" s="421"/>
      <c r="F4517" s="421"/>
      <c r="G4517" s="421"/>
      <c r="H4517" s="421"/>
      <c r="I4517" s="421"/>
      <c r="J4517" s="421"/>
      <c r="K4517" s="421"/>
      <c r="L4517" s="421"/>
      <c r="M4517" s="421"/>
      <c r="N4517" s="426"/>
      <c r="O4517" s="426"/>
      <c r="P4517" s="427"/>
      <c r="Q4517" s="427"/>
      <c r="R4517" s="426"/>
      <c r="S4517" s="426"/>
      <c r="T4517" s="426"/>
      <c r="U4517" s="426"/>
      <c r="V4517" s="426"/>
      <c r="W4517" s="426"/>
      <c r="X4517" s="427"/>
      <c r="Y4517" s="416" t="e">
        <f t="shared" si="351"/>
        <v>#N/A</v>
      </c>
      <c r="Z4517" s="416" t="e">
        <f t="shared" si="352"/>
        <v>#N/A</v>
      </c>
      <c r="AA4517" s="416" t="str">
        <f t="shared" si="353"/>
        <v/>
      </c>
      <c r="AB4517" s="416" t="e">
        <f t="shared" si="354"/>
        <v>#N/A</v>
      </c>
      <c r="AC4517" s="416" t="e">
        <f t="shared" si="355"/>
        <v>#N/A</v>
      </c>
    </row>
    <row r="4518" customHeight="1" spans="1:29">
      <c r="A4518" s="421"/>
      <c r="B4518" s="422"/>
      <c r="C4518" s="422"/>
      <c r="D4518" s="421"/>
      <c r="E4518" s="421"/>
      <c r="F4518" s="421"/>
      <c r="G4518" s="421"/>
      <c r="H4518" s="421"/>
      <c r="I4518" s="421"/>
      <c r="J4518" s="421"/>
      <c r="K4518" s="421"/>
      <c r="L4518" s="421"/>
      <c r="M4518" s="421"/>
      <c r="N4518" s="426"/>
      <c r="O4518" s="426"/>
      <c r="P4518" s="427"/>
      <c r="Q4518" s="427"/>
      <c r="R4518" s="426"/>
      <c r="S4518" s="426"/>
      <c r="T4518" s="426"/>
      <c r="U4518" s="426"/>
      <c r="V4518" s="426"/>
      <c r="W4518" s="426"/>
      <c r="X4518" s="427"/>
      <c r="Y4518" s="416" t="e">
        <f t="shared" si="351"/>
        <v>#N/A</v>
      </c>
      <c r="Z4518" s="416" t="e">
        <f t="shared" si="352"/>
        <v>#N/A</v>
      </c>
      <c r="AA4518" s="416" t="str">
        <f t="shared" si="353"/>
        <v/>
      </c>
      <c r="AB4518" s="416" t="e">
        <f t="shared" si="354"/>
        <v>#N/A</v>
      </c>
      <c r="AC4518" s="416" t="e">
        <f t="shared" si="355"/>
        <v>#N/A</v>
      </c>
    </row>
    <row r="4519" customHeight="1" spans="1:29">
      <c r="A4519" s="421"/>
      <c r="B4519" s="422"/>
      <c r="C4519" s="422"/>
      <c r="D4519" s="421"/>
      <c r="E4519" s="421"/>
      <c r="F4519" s="421"/>
      <c r="G4519" s="421"/>
      <c r="H4519" s="421"/>
      <c r="I4519" s="421"/>
      <c r="J4519" s="421"/>
      <c r="K4519" s="421"/>
      <c r="L4519" s="421"/>
      <c r="M4519" s="421"/>
      <c r="N4519" s="426"/>
      <c r="O4519" s="426"/>
      <c r="P4519" s="427"/>
      <c r="Q4519" s="427"/>
      <c r="R4519" s="426"/>
      <c r="S4519" s="426"/>
      <c r="T4519" s="426"/>
      <c r="U4519" s="426"/>
      <c r="V4519" s="426"/>
      <c r="W4519" s="426"/>
      <c r="X4519" s="427"/>
      <c r="Y4519" s="416" t="e">
        <f t="shared" si="351"/>
        <v>#N/A</v>
      </c>
      <c r="Z4519" s="416" t="e">
        <f t="shared" si="352"/>
        <v>#N/A</v>
      </c>
      <c r="AA4519" s="416" t="str">
        <f t="shared" si="353"/>
        <v/>
      </c>
      <c r="AB4519" s="416" t="e">
        <f t="shared" si="354"/>
        <v>#N/A</v>
      </c>
      <c r="AC4519" s="416" t="e">
        <f t="shared" si="355"/>
        <v>#N/A</v>
      </c>
    </row>
    <row r="4520" customHeight="1" spans="1:29">
      <c r="A4520" s="421"/>
      <c r="B4520" s="422"/>
      <c r="C4520" s="422"/>
      <c r="D4520" s="421"/>
      <c r="E4520" s="421"/>
      <c r="F4520" s="421"/>
      <c r="G4520" s="421"/>
      <c r="H4520" s="421"/>
      <c r="I4520" s="421"/>
      <c r="J4520" s="421"/>
      <c r="K4520" s="421"/>
      <c r="L4520" s="421"/>
      <c r="M4520" s="421"/>
      <c r="N4520" s="426"/>
      <c r="O4520" s="426"/>
      <c r="P4520" s="427"/>
      <c r="Q4520" s="427"/>
      <c r="R4520" s="426"/>
      <c r="S4520" s="426"/>
      <c r="T4520" s="426"/>
      <c r="U4520" s="426"/>
      <c r="V4520" s="426"/>
      <c r="W4520" s="426"/>
      <c r="X4520" s="427"/>
      <c r="Y4520" s="416" t="e">
        <f t="shared" si="351"/>
        <v>#N/A</v>
      </c>
      <c r="Z4520" s="416" t="e">
        <f t="shared" si="352"/>
        <v>#N/A</v>
      </c>
      <c r="AA4520" s="416" t="str">
        <f t="shared" si="353"/>
        <v/>
      </c>
      <c r="AB4520" s="416" t="e">
        <f t="shared" si="354"/>
        <v>#N/A</v>
      </c>
      <c r="AC4520" s="416" t="e">
        <f t="shared" si="355"/>
        <v>#N/A</v>
      </c>
    </row>
    <row r="4521" customHeight="1" spans="1:29">
      <c r="A4521" s="421"/>
      <c r="B4521" s="422"/>
      <c r="C4521" s="422"/>
      <c r="D4521" s="421"/>
      <c r="E4521" s="421"/>
      <c r="F4521" s="421"/>
      <c r="G4521" s="421"/>
      <c r="H4521" s="421"/>
      <c r="I4521" s="421"/>
      <c r="J4521" s="421"/>
      <c r="K4521" s="421"/>
      <c r="L4521" s="421"/>
      <c r="M4521" s="421"/>
      <c r="N4521" s="426"/>
      <c r="O4521" s="426"/>
      <c r="P4521" s="427"/>
      <c r="Q4521" s="427"/>
      <c r="R4521" s="426"/>
      <c r="S4521" s="426"/>
      <c r="T4521" s="426"/>
      <c r="U4521" s="426"/>
      <c r="V4521" s="426"/>
      <c r="W4521" s="426"/>
      <c r="X4521" s="427"/>
      <c r="Y4521" s="416" t="e">
        <f t="shared" si="351"/>
        <v>#N/A</v>
      </c>
      <c r="Z4521" s="416" t="e">
        <f t="shared" si="352"/>
        <v>#N/A</v>
      </c>
      <c r="AA4521" s="416" t="str">
        <f t="shared" si="353"/>
        <v/>
      </c>
      <c r="AB4521" s="416" t="e">
        <f t="shared" si="354"/>
        <v>#N/A</v>
      </c>
      <c r="AC4521" s="416" t="e">
        <f t="shared" si="355"/>
        <v>#N/A</v>
      </c>
    </row>
    <row r="4522" customHeight="1" spans="1:29">
      <c r="A4522" s="421"/>
      <c r="B4522" s="422"/>
      <c r="C4522" s="422"/>
      <c r="D4522" s="421"/>
      <c r="E4522" s="421"/>
      <c r="F4522" s="421"/>
      <c r="G4522" s="421"/>
      <c r="H4522" s="421"/>
      <c r="I4522" s="421"/>
      <c r="J4522" s="421"/>
      <c r="K4522" s="421"/>
      <c r="L4522" s="421"/>
      <c r="M4522" s="421"/>
      <c r="N4522" s="426"/>
      <c r="O4522" s="426"/>
      <c r="P4522" s="427"/>
      <c r="Q4522" s="427"/>
      <c r="R4522" s="426"/>
      <c r="S4522" s="426"/>
      <c r="T4522" s="426"/>
      <c r="U4522" s="426"/>
      <c r="V4522" s="426"/>
      <c r="W4522" s="426"/>
      <c r="X4522" s="427"/>
      <c r="Y4522" s="416" t="e">
        <f t="shared" si="351"/>
        <v>#N/A</v>
      </c>
      <c r="Z4522" s="416" t="e">
        <f t="shared" si="352"/>
        <v>#N/A</v>
      </c>
      <c r="AA4522" s="416" t="str">
        <f t="shared" si="353"/>
        <v/>
      </c>
      <c r="AB4522" s="416" t="e">
        <f t="shared" si="354"/>
        <v>#N/A</v>
      </c>
      <c r="AC4522" s="416" t="e">
        <f t="shared" si="355"/>
        <v>#N/A</v>
      </c>
    </row>
    <row r="4523" customHeight="1" spans="1:29">
      <c r="A4523" s="421"/>
      <c r="B4523" s="422"/>
      <c r="C4523" s="422"/>
      <c r="D4523" s="421"/>
      <c r="E4523" s="421"/>
      <c r="F4523" s="421"/>
      <c r="G4523" s="421"/>
      <c r="H4523" s="421"/>
      <c r="I4523" s="421"/>
      <c r="J4523" s="421"/>
      <c r="K4523" s="421"/>
      <c r="L4523" s="421"/>
      <c r="M4523" s="421"/>
      <c r="N4523" s="426"/>
      <c r="O4523" s="426"/>
      <c r="P4523" s="427"/>
      <c r="Q4523" s="427"/>
      <c r="R4523" s="426"/>
      <c r="S4523" s="426"/>
      <c r="T4523" s="426"/>
      <c r="U4523" s="426"/>
      <c r="V4523" s="426"/>
      <c r="W4523" s="426"/>
      <c r="X4523" s="427"/>
      <c r="Y4523" s="416" t="e">
        <f t="shared" si="351"/>
        <v>#N/A</v>
      </c>
      <c r="Z4523" s="416" t="e">
        <f t="shared" si="352"/>
        <v>#N/A</v>
      </c>
      <c r="AA4523" s="416" t="str">
        <f t="shared" si="353"/>
        <v/>
      </c>
      <c r="AB4523" s="416" t="e">
        <f t="shared" si="354"/>
        <v>#N/A</v>
      </c>
      <c r="AC4523" s="416" t="e">
        <f t="shared" si="355"/>
        <v>#N/A</v>
      </c>
    </row>
    <row r="4524" customHeight="1" spans="1:29">
      <c r="A4524" s="421"/>
      <c r="B4524" s="422"/>
      <c r="C4524" s="422"/>
      <c r="D4524" s="421"/>
      <c r="E4524" s="421"/>
      <c r="F4524" s="421"/>
      <c r="G4524" s="421"/>
      <c r="H4524" s="421"/>
      <c r="I4524" s="421"/>
      <c r="J4524" s="421"/>
      <c r="K4524" s="421"/>
      <c r="L4524" s="421"/>
      <c r="M4524" s="421"/>
      <c r="N4524" s="426"/>
      <c r="O4524" s="426"/>
      <c r="P4524" s="427"/>
      <c r="Q4524" s="427"/>
      <c r="R4524" s="426"/>
      <c r="S4524" s="426"/>
      <c r="T4524" s="426"/>
      <c r="U4524" s="426"/>
      <c r="V4524" s="426"/>
      <c r="W4524" s="426"/>
      <c r="X4524" s="427"/>
      <c r="Y4524" s="416" t="e">
        <f t="shared" si="351"/>
        <v>#N/A</v>
      </c>
      <c r="Z4524" s="416" t="e">
        <f t="shared" si="352"/>
        <v>#N/A</v>
      </c>
      <c r="AA4524" s="416" t="str">
        <f t="shared" si="353"/>
        <v/>
      </c>
      <c r="AB4524" s="416" t="e">
        <f t="shared" si="354"/>
        <v>#N/A</v>
      </c>
      <c r="AC4524" s="416" t="e">
        <f t="shared" si="355"/>
        <v>#N/A</v>
      </c>
    </row>
    <row r="4525" customHeight="1" spans="1:29">
      <c r="A4525" s="421"/>
      <c r="B4525" s="422"/>
      <c r="C4525" s="422"/>
      <c r="D4525" s="421"/>
      <c r="E4525" s="421"/>
      <c r="F4525" s="421"/>
      <c r="G4525" s="421"/>
      <c r="H4525" s="421"/>
      <c r="I4525" s="421"/>
      <c r="J4525" s="421"/>
      <c r="K4525" s="421"/>
      <c r="L4525" s="421"/>
      <c r="M4525" s="421"/>
      <c r="N4525" s="426"/>
      <c r="O4525" s="426"/>
      <c r="P4525" s="427"/>
      <c r="Q4525" s="427"/>
      <c r="R4525" s="426"/>
      <c r="S4525" s="426"/>
      <c r="T4525" s="426"/>
      <c r="U4525" s="426"/>
      <c r="V4525" s="426"/>
      <c r="W4525" s="426"/>
      <c r="X4525" s="427"/>
      <c r="Y4525" s="416" t="e">
        <f t="shared" si="351"/>
        <v>#N/A</v>
      </c>
      <c r="Z4525" s="416" t="e">
        <f t="shared" si="352"/>
        <v>#N/A</v>
      </c>
      <c r="AA4525" s="416" t="str">
        <f t="shared" si="353"/>
        <v/>
      </c>
      <c r="AB4525" s="416" t="e">
        <f t="shared" si="354"/>
        <v>#N/A</v>
      </c>
      <c r="AC4525" s="416" t="e">
        <f t="shared" si="355"/>
        <v>#N/A</v>
      </c>
    </row>
    <row r="4526" customHeight="1" spans="1:29">
      <c r="A4526" s="421"/>
      <c r="B4526" s="422"/>
      <c r="C4526" s="422"/>
      <c r="D4526" s="421"/>
      <c r="E4526" s="421"/>
      <c r="F4526" s="421"/>
      <c r="G4526" s="421"/>
      <c r="H4526" s="421"/>
      <c r="I4526" s="421"/>
      <c r="J4526" s="421"/>
      <c r="K4526" s="421"/>
      <c r="L4526" s="421"/>
      <c r="M4526" s="421"/>
      <c r="N4526" s="426"/>
      <c r="O4526" s="426"/>
      <c r="P4526" s="427"/>
      <c r="Q4526" s="427"/>
      <c r="R4526" s="426"/>
      <c r="S4526" s="426"/>
      <c r="T4526" s="426"/>
      <c r="U4526" s="426"/>
      <c r="V4526" s="426"/>
      <c r="W4526" s="426"/>
      <c r="X4526" s="427"/>
      <c r="Y4526" s="416" t="e">
        <f t="shared" si="351"/>
        <v>#N/A</v>
      </c>
      <c r="Z4526" s="416" t="e">
        <f t="shared" si="352"/>
        <v>#N/A</v>
      </c>
      <c r="AA4526" s="416" t="str">
        <f t="shared" si="353"/>
        <v/>
      </c>
      <c r="AB4526" s="416" t="e">
        <f t="shared" si="354"/>
        <v>#N/A</v>
      </c>
      <c r="AC4526" s="416" t="e">
        <f t="shared" si="355"/>
        <v>#N/A</v>
      </c>
    </row>
    <row r="4527" customHeight="1" spans="1:29">
      <c r="A4527" s="421"/>
      <c r="B4527" s="422"/>
      <c r="C4527" s="422"/>
      <c r="D4527" s="421"/>
      <c r="E4527" s="421"/>
      <c r="F4527" s="421"/>
      <c r="G4527" s="421"/>
      <c r="H4527" s="421"/>
      <c r="I4527" s="421"/>
      <c r="J4527" s="421"/>
      <c r="K4527" s="421"/>
      <c r="L4527" s="421"/>
      <c r="M4527" s="421"/>
      <c r="N4527" s="426"/>
      <c r="O4527" s="426"/>
      <c r="P4527" s="427"/>
      <c r="Q4527" s="427"/>
      <c r="R4527" s="426"/>
      <c r="S4527" s="426"/>
      <c r="T4527" s="426"/>
      <c r="U4527" s="426"/>
      <c r="V4527" s="426"/>
      <c r="W4527" s="426"/>
      <c r="X4527" s="427"/>
      <c r="Y4527" s="416" t="e">
        <f t="shared" si="351"/>
        <v>#N/A</v>
      </c>
      <c r="Z4527" s="416" t="e">
        <f t="shared" si="352"/>
        <v>#N/A</v>
      </c>
      <c r="AA4527" s="416" t="str">
        <f t="shared" si="353"/>
        <v/>
      </c>
      <c r="AB4527" s="416" t="e">
        <f t="shared" si="354"/>
        <v>#N/A</v>
      </c>
      <c r="AC4527" s="416" t="e">
        <f t="shared" si="355"/>
        <v>#N/A</v>
      </c>
    </row>
    <row r="4528" customHeight="1" spans="1:29">
      <c r="A4528" s="421"/>
      <c r="B4528" s="422"/>
      <c r="C4528" s="422"/>
      <c r="D4528" s="421"/>
      <c r="E4528" s="421"/>
      <c r="F4528" s="421"/>
      <c r="G4528" s="421"/>
      <c r="H4528" s="421"/>
      <c r="I4528" s="421"/>
      <c r="J4528" s="421"/>
      <c r="K4528" s="421"/>
      <c r="L4528" s="421"/>
      <c r="M4528" s="421"/>
      <c r="N4528" s="426"/>
      <c r="O4528" s="426"/>
      <c r="P4528" s="427"/>
      <c r="Q4528" s="427"/>
      <c r="R4528" s="426"/>
      <c r="S4528" s="426"/>
      <c r="T4528" s="426"/>
      <c r="U4528" s="426"/>
      <c r="V4528" s="426"/>
      <c r="W4528" s="426"/>
      <c r="X4528" s="427"/>
      <c r="Y4528" s="416" t="e">
        <f t="shared" si="351"/>
        <v>#N/A</v>
      </c>
      <c r="Z4528" s="416" t="e">
        <f t="shared" si="352"/>
        <v>#N/A</v>
      </c>
      <c r="AA4528" s="416" t="str">
        <f t="shared" si="353"/>
        <v/>
      </c>
      <c r="AB4528" s="416" t="e">
        <f t="shared" si="354"/>
        <v>#N/A</v>
      </c>
      <c r="AC4528" s="416" t="e">
        <f t="shared" si="355"/>
        <v>#N/A</v>
      </c>
    </row>
    <row r="4529" customHeight="1" spans="1:29">
      <c r="A4529" s="421"/>
      <c r="B4529" s="422"/>
      <c r="C4529" s="422"/>
      <c r="D4529" s="421"/>
      <c r="E4529" s="421"/>
      <c r="F4529" s="421"/>
      <c r="G4529" s="421"/>
      <c r="H4529" s="421"/>
      <c r="I4529" s="421"/>
      <c r="J4529" s="421"/>
      <c r="K4529" s="421"/>
      <c r="L4529" s="421"/>
      <c r="M4529" s="421"/>
      <c r="N4529" s="426"/>
      <c r="O4529" s="426"/>
      <c r="P4529" s="427"/>
      <c r="Q4529" s="427"/>
      <c r="R4529" s="426"/>
      <c r="S4529" s="426"/>
      <c r="T4529" s="426"/>
      <c r="U4529" s="426"/>
      <c r="V4529" s="426"/>
      <c r="W4529" s="426"/>
      <c r="X4529" s="427"/>
      <c r="Y4529" s="416" t="e">
        <f t="shared" si="351"/>
        <v>#N/A</v>
      </c>
      <c r="Z4529" s="416" t="e">
        <f t="shared" si="352"/>
        <v>#N/A</v>
      </c>
      <c r="AA4529" s="416" t="str">
        <f t="shared" si="353"/>
        <v/>
      </c>
      <c r="AB4529" s="416" t="e">
        <f t="shared" si="354"/>
        <v>#N/A</v>
      </c>
      <c r="AC4529" s="416" t="e">
        <f t="shared" si="355"/>
        <v>#N/A</v>
      </c>
    </row>
    <row r="4530" customHeight="1" spans="1:29">
      <c r="A4530" s="421"/>
      <c r="B4530" s="422"/>
      <c r="C4530" s="422"/>
      <c r="D4530" s="421"/>
      <c r="E4530" s="421"/>
      <c r="F4530" s="421"/>
      <c r="G4530" s="421"/>
      <c r="H4530" s="421"/>
      <c r="I4530" s="421"/>
      <c r="J4530" s="421"/>
      <c r="K4530" s="421"/>
      <c r="L4530" s="421"/>
      <c r="M4530" s="421"/>
      <c r="N4530" s="426"/>
      <c r="O4530" s="426"/>
      <c r="P4530" s="427"/>
      <c r="Q4530" s="427"/>
      <c r="R4530" s="426"/>
      <c r="S4530" s="426"/>
      <c r="T4530" s="426"/>
      <c r="U4530" s="426"/>
      <c r="V4530" s="426"/>
      <c r="W4530" s="426"/>
      <c r="X4530" s="427"/>
      <c r="Y4530" s="416" t="e">
        <f t="shared" si="351"/>
        <v>#N/A</v>
      </c>
      <c r="Z4530" s="416" t="e">
        <f t="shared" si="352"/>
        <v>#N/A</v>
      </c>
      <c r="AA4530" s="416" t="str">
        <f t="shared" si="353"/>
        <v/>
      </c>
      <c r="AB4530" s="416" t="e">
        <f t="shared" si="354"/>
        <v>#N/A</v>
      </c>
      <c r="AC4530" s="416" t="e">
        <f t="shared" si="355"/>
        <v>#N/A</v>
      </c>
    </row>
    <row r="4531" customHeight="1" spans="1:29">
      <c r="A4531" s="421"/>
      <c r="B4531" s="422"/>
      <c r="C4531" s="422"/>
      <c r="D4531" s="421"/>
      <c r="E4531" s="421"/>
      <c r="F4531" s="421"/>
      <c r="G4531" s="421"/>
      <c r="H4531" s="421"/>
      <c r="I4531" s="421"/>
      <c r="J4531" s="421"/>
      <c r="K4531" s="421"/>
      <c r="L4531" s="421"/>
      <c r="M4531" s="421"/>
      <c r="N4531" s="426"/>
      <c r="O4531" s="426"/>
      <c r="P4531" s="427"/>
      <c r="Q4531" s="427"/>
      <c r="R4531" s="426"/>
      <c r="S4531" s="426"/>
      <c r="T4531" s="426"/>
      <c r="U4531" s="426"/>
      <c r="V4531" s="426"/>
      <c r="W4531" s="426"/>
      <c r="X4531" s="427"/>
      <c r="Y4531" s="416" t="e">
        <f t="shared" si="351"/>
        <v>#N/A</v>
      </c>
      <c r="Z4531" s="416" t="e">
        <f t="shared" si="352"/>
        <v>#N/A</v>
      </c>
      <c r="AA4531" s="416" t="str">
        <f t="shared" si="353"/>
        <v/>
      </c>
      <c r="AB4531" s="416" t="e">
        <f t="shared" si="354"/>
        <v>#N/A</v>
      </c>
      <c r="AC4531" s="416" t="e">
        <f t="shared" si="355"/>
        <v>#N/A</v>
      </c>
    </row>
    <row r="4532" customHeight="1" spans="1:29">
      <c r="A4532" s="421"/>
      <c r="B4532" s="422"/>
      <c r="C4532" s="422"/>
      <c r="D4532" s="421"/>
      <c r="E4532" s="421"/>
      <c r="F4532" s="421"/>
      <c r="G4532" s="421"/>
      <c r="H4532" s="421"/>
      <c r="I4532" s="421"/>
      <c r="J4532" s="421"/>
      <c r="K4532" s="421"/>
      <c r="L4532" s="421"/>
      <c r="M4532" s="421"/>
      <c r="N4532" s="426"/>
      <c r="O4532" s="426"/>
      <c r="P4532" s="427"/>
      <c r="Q4532" s="427"/>
      <c r="R4532" s="426"/>
      <c r="S4532" s="426"/>
      <c r="T4532" s="426"/>
      <c r="U4532" s="426"/>
      <c r="V4532" s="426"/>
      <c r="W4532" s="426"/>
      <c r="X4532" s="427"/>
      <c r="Y4532" s="416" t="e">
        <f t="shared" si="351"/>
        <v>#N/A</v>
      </c>
      <c r="Z4532" s="416" t="e">
        <f t="shared" si="352"/>
        <v>#N/A</v>
      </c>
      <c r="AA4532" s="416" t="str">
        <f t="shared" si="353"/>
        <v/>
      </c>
      <c r="AB4532" s="416" t="e">
        <f t="shared" si="354"/>
        <v>#N/A</v>
      </c>
      <c r="AC4532" s="416" t="e">
        <f t="shared" si="355"/>
        <v>#N/A</v>
      </c>
    </row>
    <row r="4533" customHeight="1" spans="1:29">
      <c r="A4533" s="421"/>
      <c r="B4533" s="422"/>
      <c r="C4533" s="422"/>
      <c r="D4533" s="421"/>
      <c r="E4533" s="421"/>
      <c r="F4533" s="421"/>
      <c r="G4533" s="421"/>
      <c r="H4533" s="421"/>
      <c r="I4533" s="421"/>
      <c r="J4533" s="421"/>
      <c r="K4533" s="421"/>
      <c r="L4533" s="421"/>
      <c r="M4533" s="421"/>
      <c r="N4533" s="426"/>
      <c r="O4533" s="426"/>
      <c r="P4533" s="427"/>
      <c r="Q4533" s="427"/>
      <c r="R4533" s="426"/>
      <c r="S4533" s="426"/>
      <c r="T4533" s="426"/>
      <c r="U4533" s="426"/>
      <c r="V4533" s="426"/>
      <c r="W4533" s="426"/>
      <c r="X4533" s="427"/>
      <c r="Y4533" s="416" t="e">
        <f t="shared" si="351"/>
        <v>#N/A</v>
      </c>
      <c r="Z4533" s="416" t="e">
        <f t="shared" si="352"/>
        <v>#N/A</v>
      </c>
      <c r="AA4533" s="416" t="str">
        <f t="shared" si="353"/>
        <v/>
      </c>
      <c r="AB4533" s="416" t="e">
        <f t="shared" si="354"/>
        <v>#N/A</v>
      </c>
      <c r="AC4533" s="416" t="e">
        <f t="shared" si="355"/>
        <v>#N/A</v>
      </c>
    </row>
    <row r="4534" customHeight="1" spans="1:29">
      <c r="A4534" s="421"/>
      <c r="B4534" s="422"/>
      <c r="C4534" s="422"/>
      <c r="D4534" s="421"/>
      <c r="E4534" s="421"/>
      <c r="F4534" s="421"/>
      <c r="G4534" s="421"/>
      <c r="H4534" s="421"/>
      <c r="I4534" s="421"/>
      <c r="J4534" s="421"/>
      <c r="K4534" s="421"/>
      <c r="L4534" s="421"/>
      <c r="M4534" s="421"/>
      <c r="N4534" s="426"/>
      <c r="O4534" s="426"/>
      <c r="P4534" s="427"/>
      <c r="Q4534" s="427"/>
      <c r="R4534" s="426"/>
      <c r="S4534" s="426"/>
      <c r="T4534" s="426"/>
      <c r="U4534" s="426"/>
      <c r="V4534" s="426"/>
      <c r="W4534" s="426"/>
      <c r="X4534" s="427"/>
      <c r="Y4534" s="416" t="e">
        <f t="shared" si="351"/>
        <v>#N/A</v>
      </c>
      <c r="Z4534" s="416" t="e">
        <f t="shared" si="352"/>
        <v>#N/A</v>
      </c>
      <c r="AA4534" s="416" t="str">
        <f t="shared" si="353"/>
        <v/>
      </c>
      <c r="AB4534" s="416" t="e">
        <f t="shared" si="354"/>
        <v>#N/A</v>
      </c>
      <c r="AC4534" s="416" t="e">
        <f t="shared" si="355"/>
        <v>#N/A</v>
      </c>
    </row>
    <row r="4535" customHeight="1" spans="1:29">
      <c r="A4535" s="421"/>
      <c r="B4535" s="422"/>
      <c r="C4535" s="422"/>
      <c r="D4535" s="421"/>
      <c r="E4535" s="421"/>
      <c r="F4535" s="421"/>
      <c r="G4535" s="421"/>
      <c r="H4535" s="421"/>
      <c r="I4535" s="421"/>
      <c r="J4535" s="421"/>
      <c r="K4535" s="421"/>
      <c r="L4535" s="421"/>
      <c r="M4535" s="421"/>
      <c r="N4535" s="426"/>
      <c r="O4535" s="426"/>
      <c r="P4535" s="427"/>
      <c r="Q4535" s="427"/>
      <c r="R4535" s="426"/>
      <c r="S4535" s="426"/>
      <c r="T4535" s="426"/>
      <c r="U4535" s="426"/>
      <c r="V4535" s="426"/>
      <c r="W4535" s="426"/>
      <c r="X4535" s="427"/>
      <c r="Y4535" s="416" t="e">
        <f t="shared" si="351"/>
        <v>#N/A</v>
      </c>
      <c r="Z4535" s="416" t="e">
        <f t="shared" si="352"/>
        <v>#N/A</v>
      </c>
      <c r="AA4535" s="416" t="str">
        <f t="shared" si="353"/>
        <v/>
      </c>
      <c r="AB4535" s="416" t="e">
        <f t="shared" si="354"/>
        <v>#N/A</v>
      </c>
      <c r="AC4535" s="416" t="e">
        <f t="shared" si="355"/>
        <v>#N/A</v>
      </c>
    </row>
    <row r="4536" customHeight="1" spans="1:29">
      <c r="A4536" s="421"/>
      <c r="B4536" s="422"/>
      <c r="C4536" s="422"/>
      <c r="D4536" s="421"/>
      <c r="E4536" s="421"/>
      <c r="F4536" s="421"/>
      <c r="G4536" s="421"/>
      <c r="H4536" s="421"/>
      <c r="I4536" s="421"/>
      <c r="J4536" s="421"/>
      <c r="K4536" s="421"/>
      <c r="L4536" s="421"/>
      <c r="M4536" s="421"/>
      <c r="N4536" s="426"/>
      <c r="O4536" s="426"/>
      <c r="P4536" s="427"/>
      <c r="Q4536" s="427"/>
      <c r="R4536" s="426"/>
      <c r="S4536" s="426"/>
      <c r="T4536" s="426"/>
      <c r="U4536" s="426"/>
      <c r="V4536" s="426"/>
      <c r="W4536" s="426"/>
      <c r="X4536" s="427"/>
      <c r="Y4536" s="416" t="e">
        <f t="shared" si="351"/>
        <v>#N/A</v>
      </c>
      <c r="Z4536" s="416" t="e">
        <f t="shared" si="352"/>
        <v>#N/A</v>
      </c>
      <c r="AA4536" s="416" t="str">
        <f t="shared" si="353"/>
        <v/>
      </c>
      <c r="AB4536" s="416" t="e">
        <f t="shared" si="354"/>
        <v>#N/A</v>
      </c>
      <c r="AC4536" s="416" t="e">
        <f t="shared" si="355"/>
        <v>#N/A</v>
      </c>
    </row>
    <row r="4537" customHeight="1" spans="1:29">
      <c r="A4537" s="421"/>
      <c r="B4537" s="422"/>
      <c r="C4537" s="422"/>
      <c r="D4537" s="421"/>
      <c r="E4537" s="421"/>
      <c r="F4537" s="421"/>
      <c r="G4537" s="421"/>
      <c r="H4537" s="421"/>
      <c r="I4537" s="421"/>
      <c r="J4537" s="421"/>
      <c r="K4537" s="421"/>
      <c r="L4537" s="421"/>
      <c r="M4537" s="421"/>
      <c r="N4537" s="426"/>
      <c r="O4537" s="426"/>
      <c r="P4537" s="427"/>
      <c r="Q4537" s="427"/>
      <c r="R4537" s="426"/>
      <c r="S4537" s="426"/>
      <c r="T4537" s="426"/>
      <c r="U4537" s="426"/>
      <c r="V4537" s="426"/>
      <c r="W4537" s="426"/>
      <c r="X4537" s="427"/>
      <c r="Y4537" s="416" t="e">
        <f t="shared" si="351"/>
        <v>#N/A</v>
      </c>
      <c r="Z4537" s="416" t="e">
        <f t="shared" si="352"/>
        <v>#N/A</v>
      </c>
      <c r="AA4537" s="416" t="str">
        <f t="shared" si="353"/>
        <v/>
      </c>
      <c r="AB4537" s="416" t="e">
        <f t="shared" si="354"/>
        <v>#N/A</v>
      </c>
      <c r="AC4537" s="416" t="e">
        <f t="shared" si="355"/>
        <v>#N/A</v>
      </c>
    </row>
    <row r="4538" customHeight="1" spans="1:29">
      <c r="A4538" s="421"/>
      <c r="B4538" s="422"/>
      <c r="C4538" s="422"/>
      <c r="D4538" s="421"/>
      <c r="E4538" s="421"/>
      <c r="F4538" s="421"/>
      <c r="G4538" s="421"/>
      <c r="H4538" s="421"/>
      <c r="I4538" s="421"/>
      <c r="J4538" s="421"/>
      <c r="K4538" s="421"/>
      <c r="L4538" s="421"/>
      <c r="M4538" s="421"/>
      <c r="N4538" s="426"/>
      <c r="O4538" s="426"/>
      <c r="P4538" s="427"/>
      <c r="Q4538" s="427"/>
      <c r="R4538" s="426"/>
      <c r="S4538" s="426"/>
      <c r="T4538" s="426"/>
      <c r="U4538" s="426"/>
      <c r="V4538" s="426"/>
      <c r="W4538" s="426"/>
      <c r="X4538" s="427"/>
      <c r="Y4538" s="416" t="e">
        <f t="shared" si="351"/>
        <v>#N/A</v>
      </c>
      <c r="Z4538" s="416" t="e">
        <f t="shared" si="352"/>
        <v>#N/A</v>
      </c>
      <c r="AA4538" s="416" t="str">
        <f t="shared" si="353"/>
        <v/>
      </c>
      <c r="AB4538" s="416" t="e">
        <f t="shared" si="354"/>
        <v>#N/A</v>
      </c>
      <c r="AC4538" s="416" t="e">
        <f t="shared" si="355"/>
        <v>#N/A</v>
      </c>
    </row>
    <row r="4539" customHeight="1" spans="1:29">
      <c r="A4539" s="421"/>
      <c r="B4539" s="422"/>
      <c r="C4539" s="422"/>
      <c r="D4539" s="421"/>
      <c r="E4539" s="421"/>
      <c r="F4539" s="421"/>
      <c r="G4539" s="421"/>
      <c r="H4539" s="421"/>
      <c r="I4539" s="421"/>
      <c r="J4539" s="421"/>
      <c r="K4539" s="421"/>
      <c r="L4539" s="421"/>
      <c r="M4539" s="421"/>
      <c r="N4539" s="426"/>
      <c r="O4539" s="426"/>
      <c r="P4539" s="427"/>
      <c r="Q4539" s="427"/>
      <c r="R4539" s="426"/>
      <c r="S4539" s="426"/>
      <c r="T4539" s="426"/>
      <c r="U4539" s="426"/>
      <c r="V4539" s="426"/>
      <c r="W4539" s="426"/>
      <c r="X4539" s="427"/>
      <c r="Y4539" s="416" t="e">
        <f t="shared" si="351"/>
        <v>#N/A</v>
      </c>
      <c r="Z4539" s="416" t="e">
        <f t="shared" si="352"/>
        <v>#N/A</v>
      </c>
      <c r="AA4539" s="416" t="str">
        <f t="shared" si="353"/>
        <v/>
      </c>
      <c r="AB4539" s="416" t="e">
        <f t="shared" si="354"/>
        <v>#N/A</v>
      </c>
      <c r="AC4539" s="416" t="e">
        <f t="shared" si="355"/>
        <v>#N/A</v>
      </c>
    </row>
    <row r="4540" customHeight="1" spans="1:29">
      <c r="A4540" s="421"/>
      <c r="B4540" s="422"/>
      <c r="C4540" s="422"/>
      <c r="D4540" s="421"/>
      <c r="E4540" s="421"/>
      <c r="F4540" s="421"/>
      <c r="G4540" s="421"/>
      <c r="H4540" s="421"/>
      <c r="I4540" s="421"/>
      <c r="J4540" s="421"/>
      <c r="K4540" s="421"/>
      <c r="L4540" s="421"/>
      <c r="M4540" s="421"/>
      <c r="N4540" s="426"/>
      <c r="O4540" s="426"/>
      <c r="P4540" s="427"/>
      <c r="Q4540" s="427"/>
      <c r="R4540" s="426"/>
      <c r="S4540" s="426"/>
      <c r="T4540" s="426"/>
      <c r="U4540" s="426"/>
      <c r="V4540" s="426"/>
      <c r="W4540" s="426"/>
      <c r="X4540" s="427"/>
      <c r="Y4540" s="416" t="e">
        <f t="shared" si="351"/>
        <v>#N/A</v>
      </c>
      <c r="Z4540" s="416" t="e">
        <f t="shared" si="352"/>
        <v>#N/A</v>
      </c>
      <c r="AA4540" s="416" t="str">
        <f t="shared" si="353"/>
        <v/>
      </c>
      <c r="AB4540" s="416" t="e">
        <f t="shared" si="354"/>
        <v>#N/A</v>
      </c>
      <c r="AC4540" s="416" t="e">
        <f t="shared" si="355"/>
        <v>#N/A</v>
      </c>
    </row>
    <row r="4541" customHeight="1" spans="1:29">
      <c r="A4541" s="421"/>
      <c r="B4541" s="422"/>
      <c r="C4541" s="422"/>
      <c r="D4541" s="421"/>
      <c r="E4541" s="421"/>
      <c r="F4541" s="421"/>
      <c r="G4541" s="421"/>
      <c r="H4541" s="421"/>
      <c r="I4541" s="421"/>
      <c r="J4541" s="421"/>
      <c r="K4541" s="421"/>
      <c r="L4541" s="421"/>
      <c r="M4541" s="421"/>
      <c r="N4541" s="426"/>
      <c r="O4541" s="426"/>
      <c r="P4541" s="427"/>
      <c r="Q4541" s="427"/>
      <c r="R4541" s="426"/>
      <c r="S4541" s="426"/>
      <c r="T4541" s="426"/>
      <c r="U4541" s="426"/>
      <c r="V4541" s="426"/>
      <c r="W4541" s="426"/>
      <c r="X4541" s="427"/>
      <c r="Y4541" s="416" t="e">
        <f t="shared" si="351"/>
        <v>#N/A</v>
      </c>
      <c r="Z4541" s="416" t="e">
        <f t="shared" si="352"/>
        <v>#N/A</v>
      </c>
      <c r="AA4541" s="416" t="str">
        <f t="shared" si="353"/>
        <v/>
      </c>
      <c r="AB4541" s="416" t="e">
        <f t="shared" si="354"/>
        <v>#N/A</v>
      </c>
      <c r="AC4541" s="416" t="e">
        <f t="shared" si="355"/>
        <v>#N/A</v>
      </c>
    </row>
    <row r="4542" customHeight="1" spans="1:29">
      <c r="A4542" s="421"/>
      <c r="B4542" s="422"/>
      <c r="C4542" s="422"/>
      <c r="D4542" s="421"/>
      <c r="E4542" s="421"/>
      <c r="F4542" s="421"/>
      <c r="G4542" s="421"/>
      <c r="H4542" s="421"/>
      <c r="I4542" s="421"/>
      <c r="J4542" s="421"/>
      <c r="K4542" s="421"/>
      <c r="L4542" s="421"/>
      <c r="M4542" s="421"/>
      <c r="N4542" s="426"/>
      <c r="O4542" s="426"/>
      <c r="P4542" s="427"/>
      <c r="Q4542" s="427"/>
      <c r="R4542" s="426"/>
      <c r="S4542" s="426"/>
      <c r="T4542" s="426"/>
      <c r="U4542" s="426"/>
      <c r="V4542" s="426"/>
      <c r="W4542" s="426"/>
      <c r="X4542" s="427"/>
      <c r="Y4542" s="416" t="e">
        <f t="shared" si="351"/>
        <v>#N/A</v>
      </c>
      <c r="Z4542" s="416" t="e">
        <f t="shared" si="352"/>
        <v>#N/A</v>
      </c>
      <c r="AA4542" s="416" t="str">
        <f t="shared" si="353"/>
        <v/>
      </c>
      <c r="AB4542" s="416" t="e">
        <f t="shared" si="354"/>
        <v>#N/A</v>
      </c>
      <c r="AC4542" s="416" t="e">
        <f t="shared" si="355"/>
        <v>#N/A</v>
      </c>
    </row>
    <row r="4543" customHeight="1" spans="1:29">
      <c r="A4543" s="421"/>
      <c r="B4543" s="422"/>
      <c r="C4543" s="422"/>
      <c r="D4543" s="421"/>
      <c r="E4543" s="421"/>
      <c r="F4543" s="421"/>
      <c r="G4543" s="421"/>
      <c r="H4543" s="421"/>
      <c r="I4543" s="421"/>
      <c r="J4543" s="421"/>
      <c r="K4543" s="421"/>
      <c r="L4543" s="421"/>
      <c r="M4543" s="421"/>
      <c r="N4543" s="426"/>
      <c r="O4543" s="426"/>
      <c r="P4543" s="427"/>
      <c r="Q4543" s="427"/>
      <c r="R4543" s="426"/>
      <c r="S4543" s="426"/>
      <c r="T4543" s="426"/>
      <c r="U4543" s="426"/>
      <c r="V4543" s="426"/>
      <c r="W4543" s="426"/>
      <c r="X4543" s="427"/>
      <c r="Y4543" s="416" t="e">
        <f t="shared" si="351"/>
        <v>#N/A</v>
      </c>
      <c r="Z4543" s="416" t="e">
        <f t="shared" si="352"/>
        <v>#N/A</v>
      </c>
      <c r="AA4543" s="416" t="str">
        <f t="shared" si="353"/>
        <v/>
      </c>
      <c r="AB4543" s="416" t="e">
        <f t="shared" si="354"/>
        <v>#N/A</v>
      </c>
      <c r="AC4543" s="416" t="e">
        <f t="shared" si="355"/>
        <v>#N/A</v>
      </c>
    </row>
    <row r="4544" customHeight="1" spans="1:29">
      <c r="A4544" s="421"/>
      <c r="B4544" s="422"/>
      <c r="C4544" s="422"/>
      <c r="D4544" s="421"/>
      <c r="E4544" s="421"/>
      <c r="F4544" s="421"/>
      <c r="G4544" s="421"/>
      <c r="H4544" s="421"/>
      <c r="I4544" s="421"/>
      <c r="J4544" s="421"/>
      <c r="K4544" s="421"/>
      <c r="L4544" s="421"/>
      <c r="M4544" s="421"/>
      <c r="N4544" s="426"/>
      <c r="O4544" s="426"/>
      <c r="P4544" s="427"/>
      <c r="Q4544" s="427"/>
      <c r="R4544" s="426"/>
      <c r="S4544" s="426"/>
      <c r="T4544" s="426"/>
      <c r="U4544" s="426"/>
      <c r="V4544" s="426"/>
      <c r="W4544" s="426"/>
      <c r="X4544" s="427"/>
      <c r="Y4544" s="416" t="e">
        <f t="shared" si="351"/>
        <v>#N/A</v>
      </c>
      <c r="Z4544" s="416" t="e">
        <f t="shared" si="352"/>
        <v>#N/A</v>
      </c>
      <c r="AA4544" s="416" t="str">
        <f t="shared" si="353"/>
        <v/>
      </c>
      <c r="AB4544" s="416" t="e">
        <f t="shared" si="354"/>
        <v>#N/A</v>
      </c>
      <c r="AC4544" s="416" t="e">
        <f t="shared" si="355"/>
        <v>#N/A</v>
      </c>
    </row>
    <row r="4545" customHeight="1" spans="1:29">
      <c r="A4545" s="421"/>
      <c r="B4545" s="422"/>
      <c r="C4545" s="422"/>
      <c r="D4545" s="421"/>
      <c r="E4545" s="421"/>
      <c r="F4545" s="421"/>
      <c r="G4545" s="421"/>
      <c r="H4545" s="421"/>
      <c r="I4545" s="421"/>
      <c r="J4545" s="421"/>
      <c r="K4545" s="421"/>
      <c r="L4545" s="421"/>
      <c r="M4545" s="421"/>
      <c r="N4545" s="426"/>
      <c r="O4545" s="426"/>
      <c r="P4545" s="427"/>
      <c r="Q4545" s="427"/>
      <c r="R4545" s="426"/>
      <c r="S4545" s="426"/>
      <c r="T4545" s="426"/>
      <c r="U4545" s="426"/>
      <c r="V4545" s="426"/>
      <c r="W4545" s="426"/>
      <c r="X4545" s="427"/>
      <c r="Y4545" s="416" t="e">
        <f t="shared" si="351"/>
        <v>#N/A</v>
      </c>
      <c r="Z4545" s="416" t="e">
        <f t="shared" si="352"/>
        <v>#N/A</v>
      </c>
      <c r="AA4545" s="416" t="str">
        <f t="shared" si="353"/>
        <v/>
      </c>
      <c r="AB4545" s="416" t="e">
        <f t="shared" si="354"/>
        <v>#N/A</v>
      </c>
      <c r="AC4545" s="416" t="e">
        <f t="shared" si="355"/>
        <v>#N/A</v>
      </c>
    </row>
    <row r="4546" customHeight="1" spans="1:29">
      <c r="A4546" s="421"/>
      <c r="B4546" s="422"/>
      <c r="C4546" s="422"/>
      <c r="D4546" s="421"/>
      <c r="E4546" s="421"/>
      <c r="F4546" s="421"/>
      <c r="G4546" s="421"/>
      <c r="H4546" s="421"/>
      <c r="I4546" s="421"/>
      <c r="J4546" s="421"/>
      <c r="K4546" s="421"/>
      <c r="L4546" s="421"/>
      <c r="M4546" s="421"/>
      <c r="N4546" s="426"/>
      <c r="O4546" s="426"/>
      <c r="P4546" s="427"/>
      <c r="Q4546" s="427"/>
      <c r="R4546" s="426"/>
      <c r="S4546" s="426"/>
      <c r="T4546" s="426"/>
      <c r="U4546" s="426"/>
      <c r="V4546" s="426"/>
      <c r="W4546" s="426"/>
      <c r="X4546" s="427"/>
      <c r="Y4546" s="416" t="e">
        <f t="shared" si="351"/>
        <v>#N/A</v>
      </c>
      <c r="Z4546" s="416" t="e">
        <f t="shared" si="352"/>
        <v>#N/A</v>
      </c>
      <c r="AA4546" s="416" t="str">
        <f t="shared" si="353"/>
        <v/>
      </c>
      <c r="AB4546" s="416" t="e">
        <f t="shared" si="354"/>
        <v>#N/A</v>
      </c>
      <c r="AC4546" s="416" t="e">
        <f t="shared" si="355"/>
        <v>#N/A</v>
      </c>
    </row>
    <row r="4547" customHeight="1" spans="1:29">
      <c r="A4547" s="421"/>
      <c r="B4547" s="422"/>
      <c r="C4547" s="422"/>
      <c r="D4547" s="421"/>
      <c r="E4547" s="421"/>
      <c r="F4547" s="421"/>
      <c r="G4547" s="421"/>
      <c r="H4547" s="421"/>
      <c r="I4547" s="421"/>
      <c r="J4547" s="421"/>
      <c r="K4547" s="421"/>
      <c r="L4547" s="421"/>
      <c r="M4547" s="421"/>
      <c r="N4547" s="426"/>
      <c r="O4547" s="426"/>
      <c r="P4547" s="427"/>
      <c r="Q4547" s="427"/>
      <c r="R4547" s="426"/>
      <c r="S4547" s="426"/>
      <c r="T4547" s="426"/>
      <c r="U4547" s="426"/>
      <c r="V4547" s="426"/>
      <c r="W4547" s="426"/>
      <c r="X4547" s="427"/>
      <c r="Y4547" s="416" t="e">
        <f t="shared" si="351"/>
        <v>#N/A</v>
      </c>
      <c r="Z4547" s="416" t="e">
        <f t="shared" si="352"/>
        <v>#N/A</v>
      </c>
      <c r="AA4547" s="416" t="str">
        <f t="shared" si="353"/>
        <v/>
      </c>
      <c r="AB4547" s="416" t="e">
        <f t="shared" si="354"/>
        <v>#N/A</v>
      </c>
      <c r="AC4547" s="416" t="e">
        <f t="shared" si="355"/>
        <v>#N/A</v>
      </c>
    </row>
    <row r="4548" customHeight="1" spans="1:29">
      <c r="A4548" s="421"/>
      <c r="B4548" s="422"/>
      <c r="C4548" s="422"/>
      <c r="D4548" s="421"/>
      <c r="E4548" s="421"/>
      <c r="F4548" s="421"/>
      <c r="G4548" s="421"/>
      <c r="H4548" s="421"/>
      <c r="I4548" s="421"/>
      <c r="J4548" s="421"/>
      <c r="K4548" s="421"/>
      <c r="L4548" s="421"/>
      <c r="M4548" s="421"/>
      <c r="N4548" s="426"/>
      <c r="O4548" s="426"/>
      <c r="P4548" s="427"/>
      <c r="Q4548" s="427"/>
      <c r="R4548" s="426"/>
      <c r="S4548" s="426"/>
      <c r="T4548" s="426"/>
      <c r="U4548" s="426"/>
      <c r="V4548" s="426"/>
      <c r="W4548" s="426"/>
      <c r="X4548" s="427"/>
      <c r="Y4548" s="416" t="e">
        <f t="shared" si="351"/>
        <v>#N/A</v>
      </c>
      <c r="Z4548" s="416" t="e">
        <f t="shared" si="352"/>
        <v>#N/A</v>
      </c>
      <c r="AA4548" s="416" t="str">
        <f t="shared" si="353"/>
        <v/>
      </c>
      <c r="AB4548" s="416" t="e">
        <f t="shared" si="354"/>
        <v>#N/A</v>
      </c>
      <c r="AC4548" s="416" t="e">
        <f t="shared" si="355"/>
        <v>#N/A</v>
      </c>
    </row>
    <row r="4549" customHeight="1" spans="1:29">
      <c r="A4549" s="421"/>
      <c r="B4549" s="422"/>
      <c r="C4549" s="422"/>
      <c r="D4549" s="421"/>
      <c r="E4549" s="421"/>
      <c r="F4549" s="421"/>
      <c r="G4549" s="421"/>
      <c r="H4549" s="421"/>
      <c r="I4549" s="421"/>
      <c r="J4549" s="421"/>
      <c r="K4549" s="421"/>
      <c r="L4549" s="421"/>
      <c r="M4549" s="421"/>
      <c r="N4549" s="426"/>
      <c r="O4549" s="426"/>
      <c r="P4549" s="427"/>
      <c r="Q4549" s="427"/>
      <c r="R4549" s="426"/>
      <c r="S4549" s="426"/>
      <c r="T4549" s="426"/>
      <c r="U4549" s="426"/>
      <c r="V4549" s="426"/>
      <c r="W4549" s="426"/>
      <c r="X4549" s="427"/>
      <c r="Y4549" s="416" t="e">
        <f t="shared" si="351"/>
        <v>#N/A</v>
      </c>
      <c r="Z4549" s="416" t="e">
        <f t="shared" si="352"/>
        <v>#N/A</v>
      </c>
      <c r="AA4549" s="416" t="str">
        <f t="shared" si="353"/>
        <v/>
      </c>
      <c r="AB4549" s="416" t="e">
        <f t="shared" si="354"/>
        <v>#N/A</v>
      </c>
      <c r="AC4549" s="416" t="e">
        <f t="shared" si="355"/>
        <v>#N/A</v>
      </c>
    </row>
    <row r="4550" customHeight="1" spans="1:29">
      <c r="A4550" s="421"/>
      <c r="B4550" s="422"/>
      <c r="C4550" s="422"/>
      <c r="D4550" s="421"/>
      <c r="E4550" s="421"/>
      <c r="F4550" s="421"/>
      <c r="G4550" s="421"/>
      <c r="H4550" s="421"/>
      <c r="I4550" s="421"/>
      <c r="J4550" s="421"/>
      <c r="K4550" s="421"/>
      <c r="L4550" s="421"/>
      <c r="M4550" s="421"/>
      <c r="N4550" s="426"/>
      <c r="O4550" s="426"/>
      <c r="P4550" s="427"/>
      <c r="Q4550" s="427"/>
      <c r="R4550" s="426"/>
      <c r="S4550" s="426"/>
      <c r="T4550" s="426"/>
      <c r="U4550" s="426"/>
      <c r="V4550" s="426"/>
      <c r="W4550" s="426"/>
      <c r="X4550" s="427"/>
      <c r="Y4550" s="416" t="e">
        <f t="shared" si="351"/>
        <v>#N/A</v>
      </c>
      <c r="Z4550" s="416" t="e">
        <f t="shared" si="352"/>
        <v>#N/A</v>
      </c>
      <c r="AA4550" s="416" t="str">
        <f t="shared" si="353"/>
        <v/>
      </c>
      <c r="AB4550" s="416" t="e">
        <f t="shared" si="354"/>
        <v>#N/A</v>
      </c>
      <c r="AC4550" s="416" t="e">
        <f t="shared" si="355"/>
        <v>#N/A</v>
      </c>
    </row>
    <row r="4551" customHeight="1" spans="1:29">
      <c r="A4551" s="421"/>
      <c r="B4551" s="422"/>
      <c r="C4551" s="422"/>
      <c r="D4551" s="421"/>
      <c r="E4551" s="421"/>
      <c r="F4551" s="421"/>
      <c r="G4551" s="421"/>
      <c r="H4551" s="421"/>
      <c r="I4551" s="421"/>
      <c r="J4551" s="421"/>
      <c r="K4551" s="421"/>
      <c r="L4551" s="421"/>
      <c r="M4551" s="421"/>
      <c r="N4551" s="426"/>
      <c r="O4551" s="426"/>
      <c r="P4551" s="427"/>
      <c r="Q4551" s="427"/>
      <c r="R4551" s="426"/>
      <c r="S4551" s="426"/>
      <c r="T4551" s="426"/>
      <c r="U4551" s="426"/>
      <c r="V4551" s="426"/>
      <c r="W4551" s="426"/>
      <c r="X4551" s="427"/>
      <c r="Y4551" s="416" t="e">
        <f t="shared" ref="Y4551:Y4614" si="356">_xlfn.IFS(LEFT(M4551,3)="003","三保支出",LEFT(M4551,3)="004","刚性支出",LEFT(M4551,3)="000","促发展支出")</f>
        <v>#N/A</v>
      </c>
      <c r="Z4551" s="416" t="e">
        <f t="shared" ref="Z4551:Z4614" si="357">_xlfn.IFS(LEFT(E4551,1)="3","项目支出",LEFT(E4551,1)="1","人员类支出",LEFT(E4551,1)="2","运转类支出")</f>
        <v>#N/A</v>
      </c>
      <c r="AA4551" s="416" t="str">
        <f t="shared" ref="AA4551:AA4614" si="358">LEFT(H4551,7)</f>
        <v/>
      </c>
      <c r="AB4551" s="416" t="e">
        <f t="shared" ref="AB4551:AB4614" si="359">_xlfn.IFS(LEFT(M4551,6)="003001","保工资",LEFT(M4551,6)="003002","保运转",LEFT(M4551,6)="003003","保基本民生")</f>
        <v>#N/A</v>
      </c>
      <c r="AC4551" s="416" t="e">
        <f t="shared" ref="AC4551:AC4614" si="360">IF(Z4551="项目支出","否","是")</f>
        <v>#N/A</v>
      </c>
    </row>
    <row r="4552" customHeight="1" spans="1:29">
      <c r="A4552" s="421"/>
      <c r="B4552" s="422"/>
      <c r="C4552" s="422"/>
      <c r="D4552" s="421"/>
      <c r="E4552" s="421"/>
      <c r="F4552" s="421"/>
      <c r="G4552" s="421"/>
      <c r="H4552" s="421"/>
      <c r="I4552" s="421"/>
      <c r="J4552" s="421"/>
      <c r="K4552" s="421"/>
      <c r="L4552" s="421"/>
      <c r="M4552" s="421"/>
      <c r="N4552" s="426"/>
      <c r="O4552" s="426"/>
      <c r="P4552" s="427"/>
      <c r="Q4552" s="427"/>
      <c r="R4552" s="426"/>
      <c r="S4552" s="426"/>
      <c r="T4552" s="426"/>
      <c r="U4552" s="426"/>
      <c r="V4552" s="426"/>
      <c r="W4552" s="426"/>
      <c r="X4552" s="427"/>
      <c r="Y4552" s="416" t="e">
        <f t="shared" si="356"/>
        <v>#N/A</v>
      </c>
      <c r="Z4552" s="416" t="e">
        <f t="shared" si="357"/>
        <v>#N/A</v>
      </c>
      <c r="AA4552" s="416" t="str">
        <f t="shared" si="358"/>
        <v/>
      </c>
      <c r="AB4552" s="416" t="e">
        <f t="shared" si="359"/>
        <v>#N/A</v>
      </c>
      <c r="AC4552" s="416" t="e">
        <f t="shared" si="360"/>
        <v>#N/A</v>
      </c>
    </row>
    <row r="4553" customHeight="1" spans="1:29">
      <c r="A4553" s="421"/>
      <c r="B4553" s="422"/>
      <c r="C4553" s="422"/>
      <c r="D4553" s="421"/>
      <c r="E4553" s="421"/>
      <c r="F4553" s="421"/>
      <c r="G4553" s="421"/>
      <c r="H4553" s="421"/>
      <c r="I4553" s="421"/>
      <c r="J4553" s="421"/>
      <c r="K4553" s="421"/>
      <c r="L4553" s="421"/>
      <c r="M4553" s="421"/>
      <c r="N4553" s="426"/>
      <c r="O4553" s="426"/>
      <c r="P4553" s="427"/>
      <c r="Q4553" s="427"/>
      <c r="R4553" s="426"/>
      <c r="S4553" s="426"/>
      <c r="T4553" s="426"/>
      <c r="U4553" s="426"/>
      <c r="V4553" s="426"/>
      <c r="W4553" s="426"/>
      <c r="X4553" s="427"/>
      <c r="Y4553" s="416" t="e">
        <f t="shared" si="356"/>
        <v>#N/A</v>
      </c>
      <c r="Z4553" s="416" t="e">
        <f t="shared" si="357"/>
        <v>#N/A</v>
      </c>
      <c r="AA4553" s="416" t="str">
        <f t="shared" si="358"/>
        <v/>
      </c>
      <c r="AB4553" s="416" t="e">
        <f t="shared" si="359"/>
        <v>#N/A</v>
      </c>
      <c r="AC4553" s="416" t="e">
        <f t="shared" si="360"/>
        <v>#N/A</v>
      </c>
    </row>
    <row r="4554" customHeight="1" spans="1:29">
      <c r="A4554" s="421"/>
      <c r="B4554" s="422"/>
      <c r="C4554" s="422"/>
      <c r="D4554" s="421"/>
      <c r="E4554" s="421"/>
      <c r="F4554" s="421"/>
      <c r="G4554" s="421"/>
      <c r="H4554" s="421"/>
      <c r="I4554" s="421"/>
      <c r="J4554" s="421"/>
      <c r="K4554" s="421"/>
      <c r="L4554" s="421"/>
      <c r="M4554" s="421"/>
      <c r="N4554" s="426"/>
      <c r="O4554" s="426"/>
      <c r="P4554" s="427"/>
      <c r="Q4554" s="427"/>
      <c r="R4554" s="426"/>
      <c r="S4554" s="426"/>
      <c r="T4554" s="426"/>
      <c r="U4554" s="426"/>
      <c r="V4554" s="426"/>
      <c r="W4554" s="426"/>
      <c r="X4554" s="427"/>
      <c r="Y4554" s="416" t="e">
        <f t="shared" si="356"/>
        <v>#N/A</v>
      </c>
      <c r="Z4554" s="416" t="e">
        <f t="shared" si="357"/>
        <v>#N/A</v>
      </c>
      <c r="AA4554" s="416" t="str">
        <f t="shared" si="358"/>
        <v/>
      </c>
      <c r="AB4554" s="416" t="e">
        <f t="shared" si="359"/>
        <v>#N/A</v>
      </c>
      <c r="AC4554" s="416" t="e">
        <f t="shared" si="360"/>
        <v>#N/A</v>
      </c>
    </row>
    <row r="4555" customHeight="1" spans="1:29">
      <c r="A4555" s="421"/>
      <c r="B4555" s="422"/>
      <c r="C4555" s="422"/>
      <c r="D4555" s="421"/>
      <c r="E4555" s="421"/>
      <c r="F4555" s="421"/>
      <c r="G4555" s="421"/>
      <c r="H4555" s="421"/>
      <c r="I4555" s="421"/>
      <c r="J4555" s="421"/>
      <c r="K4555" s="421"/>
      <c r="L4555" s="421"/>
      <c r="M4555" s="421"/>
      <c r="N4555" s="426"/>
      <c r="O4555" s="426"/>
      <c r="P4555" s="427"/>
      <c r="Q4555" s="427"/>
      <c r="R4555" s="426"/>
      <c r="S4555" s="426"/>
      <c r="T4555" s="426"/>
      <c r="U4555" s="426"/>
      <c r="V4555" s="426"/>
      <c r="W4555" s="426"/>
      <c r="X4555" s="427"/>
      <c r="Y4555" s="416" t="e">
        <f t="shared" si="356"/>
        <v>#N/A</v>
      </c>
      <c r="Z4555" s="416" t="e">
        <f t="shared" si="357"/>
        <v>#N/A</v>
      </c>
      <c r="AA4555" s="416" t="str">
        <f t="shared" si="358"/>
        <v/>
      </c>
      <c r="AB4555" s="416" t="e">
        <f t="shared" si="359"/>
        <v>#N/A</v>
      </c>
      <c r="AC4555" s="416" t="e">
        <f t="shared" si="360"/>
        <v>#N/A</v>
      </c>
    </row>
    <row r="4556" customHeight="1" spans="1:29">
      <c r="A4556" s="421"/>
      <c r="B4556" s="422"/>
      <c r="C4556" s="422"/>
      <c r="D4556" s="421"/>
      <c r="E4556" s="421"/>
      <c r="F4556" s="421"/>
      <c r="G4556" s="421"/>
      <c r="H4556" s="421"/>
      <c r="I4556" s="421"/>
      <c r="J4556" s="421"/>
      <c r="K4556" s="421"/>
      <c r="L4556" s="421"/>
      <c r="M4556" s="421"/>
      <c r="N4556" s="426"/>
      <c r="O4556" s="426"/>
      <c r="P4556" s="427"/>
      <c r="Q4556" s="427"/>
      <c r="R4556" s="426"/>
      <c r="S4556" s="426"/>
      <c r="T4556" s="426"/>
      <c r="U4556" s="426"/>
      <c r="V4556" s="426"/>
      <c r="W4556" s="426"/>
      <c r="X4556" s="427"/>
      <c r="Y4556" s="416" t="e">
        <f t="shared" si="356"/>
        <v>#N/A</v>
      </c>
      <c r="Z4556" s="416" t="e">
        <f t="shared" si="357"/>
        <v>#N/A</v>
      </c>
      <c r="AA4556" s="416" t="str">
        <f t="shared" si="358"/>
        <v/>
      </c>
      <c r="AB4556" s="416" t="e">
        <f t="shared" si="359"/>
        <v>#N/A</v>
      </c>
      <c r="AC4556" s="416" t="e">
        <f t="shared" si="360"/>
        <v>#N/A</v>
      </c>
    </row>
    <row r="4557" customHeight="1" spans="1:29">
      <c r="A4557" s="421"/>
      <c r="B4557" s="422"/>
      <c r="C4557" s="422"/>
      <c r="D4557" s="421"/>
      <c r="E4557" s="421"/>
      <c r="F4557" s="421"/>
      <c r="G4557" s="421"/>
      <c r="H4557" s="421"/>
      <c r="I4557" s="421"/>
      <c r="J4557" s="421"/>
      <c r="K4557" s="421"/>
      <c r="L4557" s="421"/>
      <c r="M4557" s="421"/>
      <c r="N4557" s="426"/>
      <c r="O4557" s="426"/>
      <c r="P4557" s="427"/>
      <c r="Q4557" s="427"/>
      <c r="R4557" s="426"/>
      <c r="S4557" s="426"/>
      <c r="T4557" s="426"/>
      <c r="U4557" s="426"/>
      <c r="V4557" s="426"/>
      <c r="W4557" s="426"/>
      <c r="X4557" s="427"/>
      <c r="Y4557" s="416" t="e">
        <f t="shared" si="356"/>
        <v>#N/A</v>
      </c>
      <c r="Z4557" s="416" t="e">
        <f t="shared" si="357"/>
        <v>#N/A</v>
      </c>
      <c r="AA4557" s="416" t="str">
        <f t="shared" si="358"/>
        <v/>
      </c>
      <c r="AB4557" s="416" t="e">
        <f t="shared" si="359"/>
        <v>#N/A</v>
      </c>
      <c r="AC4557" s="416" t="e">
        <f t="shared" si="360"/>
        <v>#N/A</v>
      </c>
    </row>
    <row r="4558" customHeight="1" spans="1:29">
      <c r="A4558" s="421"/>
      <c r="B4558" s="422"/>
      <c r="C4558" s="422"/>
      <c r="D4558" s="421"/>
      <c r="E4558" s="421"/>
      <c r="F4558" s="421"/>
      <c r="G4558" s="421"/>
      <c r="H4558" s="421"/>
      <c r="I4558" s="421"/>
      <c r="J4558" s="421"/>
      <c r="K4558" s="421"/>
      <c r="L4558" s="421"/>
      <c r="M4558" s="421"/>
      <c r="N4558" s="426"/>
      <c r="O4558" s="426"/>
      <c r="P4558" s="427"/>
      <c r="Q4558" s="427"/>
      <c r="R4558" s="426"/>
      <c r="S4558" s="426"/>
      <c r="T4558" s="426"/>
      <c r="U4558" s="426"/>
      <c r="V4558" s="426"/>
      <c r="W4558" s="426"/>
      <c r="X4558" s="427"/>
      <c r="Y4558" s="416" t="e">
        <f t="shared" si="356"/>
        <v>#N/A</v>
      </c>
      <c r="Z4558" s="416" t="e">
        <f t="shared" si="357"/>
        <v>#N/A</v>
      </c>
      <c r="AA4558" s="416" t="str">
        <f t="shared" si="358"/>
        <v/>
      </c>
      <c r="AB4558" s="416" t="e">
        <f t="shared" si="359"/>
        <v>#N/A</v>
      </c>
      <c r="AC4558" s="416" t="e">
        <f t="shared" si="360"/>
        <v>#N/A</v>
      </c>
    </row>
    <row r="4559" customHeight="1" spans="1:29">
      <c r="A4559" s="421"/>
      <c r="B4559" s="422"/>
      <c r="C4559" s="422"/>
      <c r="D4559" s="421"/>
      <c r="E4559" s="421"/>
      <c r="F4559" s="421"/>
      <c r="G4559" s="421"/>
      <c r="H4559" s="421"/>
      <c r="I4559" s="421"/>
      <c r="J4559" s="421"/>
      <c r="K4559" s="421"/>
      <c r="L4559" s="421"/>
      <c r="M4559" s="421"/>
      <c r="N4559" s="426"/>
      <c r="O4559" s="426"/>
      <c r="P4559" s="427"/>
      <c r="Q4559" s="427"/>
      <c r="R4559" s="426"/>
      <c r="S4559" s="426"/>
      <c r="T4559" s="426"/>
      <c r="U4559" s="426"/>
      <c r="V4559" s="426"/>
      <c r="W4559" s="426"/>
      <c r="X4559" s="427"/>
      <c r="Y4559" s="416" t="e">
        <f t="shared" si="356"/>
        <v>#N/A</v>
      </c>
      <c r="Z4559" s="416" t="e">
        <f t="shared" si="357"/>
        <v>#N/A</v>
      </c>
      <c r="AA4559" s="416" t="str">
        <f t="shared" si="358"/>
        <v/>
      </c>
      <c r="AB4559" s="416" t="e">
        <f t="shared" si="359"/>
        <v>#N/A</v>
      </c>
      <c r="AC4559" s="416" t="e">
        <f t="shared" si="360"/>
        <v>#N/A</v>
      </c>
    </row>
    <row r="4560" customHeight="1" spans="1:29">
      <c r="A4560" s="421"/>
      <c r="B4560" s="422"/>
      <c r="C4560" s="422"/>
      <c r="D4560" s="421"/>
      <c r="E4560" s="421"/>
      <c r="F4560" s="421"/>
      <c r="G4560" s="421"/>
      <c r="H4560" s="421"/>
      <c r="I4560" s="421"/>
      <c r="J4560" s="421"/>
      <c r="K4560" s="421"/>
      <c r="L4560" s="421"/>
      <c r="M4560" s="421"/>
      <c r="N4560" s="426"/>
      <c r="O4560" s="426"/>
      <c r="P4560" s="427"/>
      <c r="Q4560" s="427"/>
      <c r="R4560" s="426"/>
      <c r="S4560" s="426"/>
      <c r="T4560" s="426"/>
      <c r="U4560" s="426"/>
      <c r="V4560" s="426"/>
      <c r="W4560" s="426"/>
      <c r="X4560" s="427"/>
      <c r="Y4560" s="416" t="e">
        <f t="shared" si="356"/>
        <v>#N/A</v>
      </c>
      <c r="Z4560" s="416" t="e">
        <f t="shared" si="357"/>
        <v>#N/A</v>
      </c>
      <c r="AA4560" s="416" t="str">
        <f t="shared" si="358"/>
        <v/>
      </c>
      <c r="AB4560" s="416" t="e">
        <f t="shared" si="359"/>
        <v>#N/A</v>
      </c>
      <c r="AC4560" s="416" t="e">
        <f t="shared" si="360"/>
        <v>#N/A</v>
      </c>
    </row>
    <row r="4561" customHeight="1" spans="1:29">
      <c r="A4561" s="421"/>
      <c r="B4561" s="422"/>
      <c r="C4561" s="422"/>
      <c r="D4561" s="421"/>
      <c r="E4561" s="421"/>
      <c r="F4561" s="421"/>
      <c r="G4561" s="421"/>
      <c r="H4561" s="421"/>
      <c r="I4561" s="421"/>
      <c r="J4561" s="421"/>
      <c r="K4561" s="421"/>
      <c r="L4561" s="421"/>
      <c r="M4561" s="421"/>
      <c r="N4561" s="426"/>
      <c r="O4561" s="426"/>
      <c r="P4561" s="427"/>
      <c r="Q4561" s="427"/>
      <c r="R4561" s="426"/>
      <c r="S4561" s="426"/>
      <c r="T4561" s="426"/>
      <c r="U4561" s="426"/>
      <c r="V4561" s="426"/>
      <c r="W4561" s="426"/>
      <c r="X4561" s="427"/>
      <c r="Y4561" s="416" t="e">
        <f t="shared" si="356"/>
        <v>#N/A</v>
      </c>
      <c r="Z4561" s="416" t="e">
        <f t="shared" si="357"/>
        <v>#N/A</v>
      </c>
      <c r="AA4561" s="416" t="str">
        <f t="shared" si="358"/>
        <v/>
      </c>
      <c r="AB4561" s="416" t="e">
        <f t="shared" si="359"/>
        <v>#N/A</v>
      </c>
      <c r="AC4561" s="416" t="e">
        <f t="shared" si="360"/>
        <v>#N/A</v>
      </c>
    </row>
    <row r="4562" customHeight="1" spans="1:29">
      <c r="A4562" s="421"/>
      <c r="B4562" s="422"/>
      <c r="C4562" s="422"/>
      <c r="D4562" s="421"/>
      <c r="E4562" s="421"/>
      <c r="F4562" s="421"/>
      <c r="G4562" s="421"/>
      <c r="H4562" s="421"/>
      <c r="I4562" s="421"/>
      <c r="J4562" s="421"/>
      <c r="K4562" s="421"/>
      <c r="L4562" s="421"/>
      <c r="M4562" s="421"/>
      <c r="N4562" s="426"/>
      <c r="O4562" s="426"/>
      <c r="P4562" s="427"/>
      <c r="Q4562" s="427"/>
      <c r="R4562" s="426"/>
      <c r="S4562" s="426"/>
      <c r="T4562" s="426"/>
      <c r="U4562" s="426"/>
      <c r="V4562" s="426"/>
      <c r="W4562" s="426"/>
      <c r="X4562" s="427"/>
      <c r="Y4562" s="416" t="e">
        <f t="shared" si="356"/>
        <v>#N/A</v>
      </c>
      <c r="Z4562" s="416" t="e">
        <f t="shared" si="357"/>
        <v>#N/A</v>
      </c>
      <c r="AA4562" s="416" t="str">
        <f t="shared" si="358"/>
        <v/>
      </c>
      <c r="AB4562" s="416" t="e">
        <f t="shared" si="359"/>
        <v>#N/A</v>
      </c>
      <c r="AC4562" s="416" t="e">
        <f t="shared" si="360"/>
        <v>#N/A</v>
      </c>
    </row>
    <row r="4563" customHeight="1" spans="1:29">
      <c r="A4563" s="421"/>
      <c r="B4563" s="422"/>
      <c r="C4563" s="422"/>
      <c r="D4563" s="421"/>
      <c r="E4563" s="421"/>
      <c r="F4563" s="421"/>
      <c r="G4563" s="421"/>
      <c r="H4563" s="421"/>
      <c r="I4563" s="421"/>
      <c r="J4563" s="421"/>
      <c r="K4563" s="421"/>
      <c r="L4563" s="421"/>
      <c r="M4563" s="421"/>
      <c r="N4563" s="426"/>
      <c r="O4563" s="426"/>
      <c r="P4563" s="427"/>
      <c r="Q4563" s="427"/>
      <c r="R4563" s="426"/>
      <c r="S4563" s="426"/>
      <c r="T4563" s="426"/>
      <c r="U4563" s="426"/>
      <c r="V4563" s="426"/>
      <c r="W4563" s="426"/>
      <c r="X4563" s="427"/>
      <c r="Y4563" s="416" t="e">
        <f t="shared" si="356"/>
        <v>#N/A</v>
      </c>
      <c r="Z4563" s="416" t="e">
        <f t="shared" si="357"/>
        <v>#N/A</v>
      </c>
      <c r="AA4563" s="416" t="str">
        <f t="shared" si="358"/>
        <v/>
      </c>
      <c r="AB4563" s="416" t="e">
        <f t="shared" si="359"/>
        <v>#N/A</v>
      </c>
      <c r="AC4563" s="416" t="e">
        <f t="shared" si="360"/>
        <v>#N/A</v>
      </c>
    </row>
    <row r="4564" customHeight="1" spans="1:29">
      <c r="A4564" s="421"/>
      <c r="B4564" s="422"/>
      <c r="C4564" s="422"/>
      <c r="D4564" s="421"/>
      <c r="E4564" s="421"/>
      <c r="F4564" s="421"/>
      <c r="G4564" s="421"/>
      <c r="H4564" s="421"/>
      <c r="I4564" s="421"/>
      <c r="J4564" s="421"/>
      <c r="K4564" s="421"/>
      <c r="L4564" s="421"/>
      <c r="M4564" s="421"/>
      <c r="N4564" s="426"/>
      <c r="O4564" s="426"/>
      <c r="P4564" s="427"/>
      <c r="Q4564" s="427"/>
      <c r="R4564" s="426"/>
      <c r="S4564" s="426"/>
      <c r="T4564" s="426"/>
      <c r="U4564" s="426"/>
      <c r="V4564" s="426"/>
      <c r="W4564" s="426"/>
      <c r="X4564" s="427"/>
      <c r="Y4564" s="416" t="e">
        <f t="shared" si="356"/>
        <v>#N/A</v>
      </c>
      <c r="Z4564" s="416" t="e">
        <f t="shared" si="357"/>
        <v>#N/A</v>
      </c>
      <c r="AA4564" s="416" t="str">
        <f t="shared" si="358"/>
        <v/>
      </c>
      <c r="AB4564" s="416" t="e">
        <f t="shared" si="359"/>
        <v>#N/A</v>
      </c>
      <c r="AC4564" s="416" t="e">
        <f t="shared" si="360"/>
        <v>#N/A</v>
      </c>
    </row>
    <row r="4565" customHeight="1" spans="1:29">
      <c r="A4565" s="421"/>
      <c r="B4565" s="422"/>
      <c r="C4565" s="422"/>
      <c r="D4565" s="421"/>
      <c r="E4565" s="421"/>
      <c r="F4565" s="421"/>
      <c r="G4565" s="421"/>
      <c r="H4565" s="421"/>
      <c r="I4565" s="421"/>
      <c r="J4565" s="421"/>
      <c r="K4565" s="421"/>
      <c r="L4565" s="421"/>
      <c r="M4565" s="421"/>
      <c r="N4565" s="426"/>
      <c r="O4565" s="426"/>
      <c r="P4565" s="427"/>
      <c r="Q4565" s="427"/>
      <c r="R4565" s="426"/>
      <c r="S4565" s="426"/>
      <c r="T4565" s="426"/>
      <c r="U4565" s="426"/>
      <c r="V4565" s="426"/>
      <c r="W4565" s="426"/>
      <c r="X4565" s="427"/>
      <c r="Y4565" s="416" t="e">
        <f t="shared" si="356"/>
        <v>#N/A</v>
      </c>
      <c r="Z4565" s="416" t="e">
        <f t="shared" si="357"/>
        <v>#N/A</v>
      </c>
      <c r="AA4565" s="416" t="str">
        <f t="shared" si="358"/>
        <v/>
      </c>
      <c r="AB4565" s="416" t="e">
        <f t="shared" si="359"/>
        <v>#N/A</v>
      </c>
      <c r="AC4565" s="416" t="e">
        <f t="shared" si="360"/>
        <v>#N/A</v>
      </c>
    </row>
    <row r="4566" customHeight="1" spans="1:29">
      <c r="A4566" s="421"/>
      <c r="B4566" s="422"/>
      <c r="C4566" s="422"/>
      <c r="D4566" s="421"/>
      <c r="E4566" s="421"/>
      <c r="F4566" s="421"/>
      <c r="G4566" s="421"/>
      <c r="H4566" s="421"/>
      <c r="I4566" s="421"/>
      <c r="J4566" s="421"/>
      <c r="K4566" s="421"/>
      <c r="L4566" s="421"/>
      <c r="M4566" s="421"/>
      <c r="N4566" s="426"/>
      <c r="O4566" s="426"/>
      <c r="P4566" s="427"/>
      <c r="Q4566" s="427"/>
      <c r="R4566" s="426"/>
      <c r="S4566" s="426"/>
      <c r="T4566" s="426"/>
      <c r="U4566" s="426"/>
      <c r="V4566" s="426"/>
      <c r="W4566" s="426"/>
      <c r="X4566" s="427"/>
      <c r="Y4566" s="416" t="e">
        <f t="shared" si="356"/>
        <v>#N/A</v>
      </c>
      <c r="Z4566" s="416" t="e">
        <f t="shared" si="357"/>
        <v>#N/A</v>
      </c>
      <c r="AA4566" s="416" t="str">
        <f t="shared" si="358"/>
        <v/>
      </c>
      <c r="AB4566" s="416" t="e">
        <f t="shared" si="359"/>
        <v>#N/A</v>
      </c>
      <c r="AC4566" s="416" t="e">
        <f t="shared" si="360"/>
        <v>#N/A</v>
      </c>
    </row>
    <row r="4567" customHeight="1" spans="1:29">
      <c r="A4567" s="421"/>
      <c r="B4567" s="422"/>
      <c r="C4567" s="422"/>
      <c r="D4567" s="421"/>
      <c r="E4567" s="421"/>
      <c r="F4567" s="421"/>
      <c r="G4567" s="421"/>
      <c r="H4567" s="421"/>
      <c r="I4567" s="421"/>
      <c r="J4567" s="421"/>
      <c r="K4567" s="421"/>
      <c r="L4567" s="421"/>
      <c r="M4567" s="421"/>
      <c r="N4567" s="426"/>
      <c r="O4567" s="426"/>
      <c r="P4567" s="427"/>
      <c r="Q4567" s="427"/>
      <c r="R4567" s="426"/>
      <c r="S4567" s="426"/>
      <c r="T4567" s="426"/>
      <c r="U4567" s="426"/>
      <c r="V4567" s="426"/>
      <c r="W4567" s="426"/>
      <c r="X4567" s="427"/>
      <c r="Y4567" s="416" t="e">
        <f t="shared" si="356"/>
        <v>#N/A</v>
      </c>
      <c r="Z4567" s="416" t="e">
        <f t="shared" si="357"/>
        <v>#N/A</v>
      </c>
      <c r="AA4567" s="416" t="str">
        <f t="shared" si="358"/>
        <v/>
      </c>
      <c r="AB4567" s="416" t="e">
        <f t="shared" si="359"/>
        <v>#N/A</v>
      </c>
      <c r="AC4567" s="416" t="e">
        <f t="shared" si="360"/>
        <v>#N/A</v>
      </c>
    </row>
    <row r="4568" customHeight="1" spans="1:29">
      <c r="A4568" s="421"/>
      <c r="B4568" s="422"/>
      <c r="C4568" s="422"/>
      <c r="D4568" s="421"/>
      <c r="E4568" s="421"/>
      <c r="F4568" s="421"/>
      <c r="G4568" s="421"/>
      <c r="H4568" s="421"/>
      <c r="I4568" s="421"/>
      <c r="J4568" s="421"/>
      <c r="K4568" s="421"/>
      <c r="L4568" s="421"/>
      <c r="M4568" s="421"/>
      <c r="N4568" s="426"/>
      <c r="O4568" s="426"/>
      <c r="P4568" s="427"/>
      <c r="Q4568" s="427"/>
      <c r="R4568" s="426"/>
      <c r="S4568" s="426"/>
      <c r="T4568" s="426"/>
      <c r="U4568" s="426"/>
      <c r="V4568" s="426"/>
      <c r="W4568" s="426"/>
      <c r="X4568" s="427"/>
      <c r="Y4568" s="416" t="e">
        <f t="shared" si="356"/>
        <v>#N/A</v>
      </c>
      <c r="Z4568" s="416" t="e">
        <f t="shared" si="357"/>
        <v>#N/A</v>
      </c>
      <c r="AA4568" s="416" t="str">
        <f t="shared" si="358"/>
        <v/>
      </c>
      <c r="AB4568" s="416" t="e">
        <f t="shared" si="359"/>
        <v>#N/A</v>
      </c>
      <c r="AC4568" s="416" t="e">
        <f t="shared" si="360"/>
        <v>#N/A</v>
      </c>
    </row>
    <row r="4569" customHeight="1" spans="1:29">
      <c r="A4569" s="421"/>
      <c r="B4569" s="422"/>
      <c r="C4569" s="422"/>
      <c r="D4569" s="421"/>
      <c r="E4569" s="421"/>
      <c r="F4569" s="421"/>
      <c r="G4569" s="421"/>
      <c r="H4569" s="421"/>
      <c r="I4569" s="421"/>
      <c r="J4569" s="421"/>
      <c r="K4569" s="421"/>
      <c r="L4569" s="421"/>
      <c r="M4569" s="421"/>
      <c r="N4569" s="426"/>
      <c r="O4569" s="426"/>
      <c r="P4569" s="427"/>
      <c r="Q4569" s="427"/>
      <c r="R4569" s="426"/>
      <c r="S4569" s="426"/>
      <c r="T4569" s="426"/>
      <c r="U4569" s="426"/>
      <c r="V4569" s="426"/>
      <c r="W4569" s="426"/>
      <c r="X4569" s="427"/>
      <c r="Y4569" s="416" t="e">
        <f t="shared" si="356"/>
        <v>#N/A</v>
      </c>
      <c r="Z4569" s="416" t="e">
        <f t="shared" si="357"/>
        <v>#N/A</v>
      </c>
      <c r="AA4569" s="416" t="str">
        <f t="shared" si="358"/>
        <v/>
      </c>
      <c r="AB4569" s="416" t="e">
        <f t="shared" si="359"/>
        <v>#N/A</v>
      </c>
      <c r="AC4569" s="416" t="e">
        <f t="shared" si="360"/>
        <v>#N/A</v>
      </c>
    </row>
    <row r="4570" customHeight="1" spans="1:29">
      <c r="A4570" s="421"/>
      <c r="B4570" s="422"/>
      <c r="C4570" s="422"/>
      <c r="D4570" s="421"/>
      <c r="E4570" s="421"/>
      <c r="F4570" s="421"/>
      <c r="G4570" s="421"/>
      <c r="H4570" s="421"/>
      <c r="I4570" s="421"/>
      <c r="J4570" s="421"/>
      <c r="K4570" s="421"/>
      <c r="L4570" s="421"/>
      <c r="M4570" s="421"/>
      <c r="N4570" s="426"/>
      <c r="O4570" s="426"/>
      <c r="P4570" s="427"/>
      <c r="Q4570" s="427"/>
      <c r="R4570" s="426"/>
      <c r="S4570" s="426"/>
      <c r="T4570" s="426"/>
      <c r="U4570" s="426"/>
      <c r="V4570" s="426"/>
      <c r="W4570" s="426"/>
      <c r="X4570" s="427"/>
      <c r="Y4570" s="416" t="e">
        <f t="shared" si="356"/>
        <v>#N/A</v>
      </c>
      <c r="Z4570" s="416" t="e">
        <f t="shared" si="357"/>
        <v>#N/A</v>
      </c>
      <c r="AA4570" s="416" t="str">
        <f t="shared" si="358"/>
        <v/>
      </c>
      <c r="AB4570" s="416" t="e">
        <f t="shared" si="359"/>
        <v>#N/A</v>
      </c>
      <c r="AC4570" s="416" t="e">
        <f t="shared" si="360"/>
        <v>#N/A</v>
      </c>
    </row>
    <row r="4571" customHeight="1" spans="1:29">
      <c r="A4571" s="421"/>
      <c r="B4571" s="422"/>
      <c r="C4571" s="422"/>
      <c r="D4571" s="421"/>
      <c r="E4571" s="421"/>
      <c r="F4571" s="421"/>
      <c r="G4571" s="421"/>
      <c r="H4571" s="421"/>
      <c r="I4571" s="421"/>
      <c r="J4571" s="421"/>
      <c r="K4571" s="421"/>
      <c r="L4571" s="421"/>
      <c r="M4571" s="421"/>
      <c r="N4571" s="426"/>
      <c r="O4571" s="426"/>
      <c r="P4571" s="427"/>
      <c r="Q4571" s="427"/>
      <c r="R4571" s="426"/>
      <c r="S4571" s="426"/>
      <c r="T4571" s="426"/>
      <c r="U4571" s="426"/>
      <c r="V4571" s="426"/>
      <c r="W4571" s="426"/>
      <c r="X4571" s="427"/>
      <c r="Y4571" s="416" t="e">
        <f t="shared" si="356"/>
        <v>#N/A</v>
      </c>
      <c r="Z4571" s="416" t="e">
        <f t="shared" si="357"/>
        <v>#N/A</v>
      </c>
      <c r="AA4571" s="416" t="str">
        <f t="shared" si="358"/>
        <v/>
      </c>
      <c r="AB4571" s="416" t="e">
        <f t="shared" si="359"/>
        <v>#N/A</v>
      </c>
      <c r="AC4571" s="416" t="e">
        <f t="shared" si="360"/>
        <v>#N/A</v>
      </c>
    </row>
    <row r="4572" customHeight="1" spans="1:29">
      <c r="A4572" s="421"/>
      <c r="B4572" s="422"/>
      <c r="C4572" s="422"/>
      <c r="D4572" s="421"/>
      <c r="E4572" s="421"/>
      <c r="F4572" s="421"/>
      <c r="G4572" s="421"/>
      <c r="H4572" s="421"/>
      <c r="I4572" s="421"/>
      <c r="J4572" s="421"/>
      <c r="K4572" s="421"/>
      <c r="L4572" s="421"/>
      <c r="M4572" s="421"/>
      <c r="N4572" s="426"/>
      <c r="O4572" s="426"/>
      <c r="P4572" s="427"/>
      <c r="Q4572" s="427"/>
      <c r="R4572" s="426"/>
      <c r="S4572" s="426"/>
      <c r="T4572" s="426"/>
      <c r="U4572" s="426"/>
      <c r="V4572" s="426"/>
      <c r="W4572" s="426"/>
      <c r="X4572" s="427"/>
      <c r="Y4572" s="416" t="e">
        <f t="shared" si="356"/>
        <v>#N/A</v>
      </c>
      <c r="Z4572" s="416" t="e">
        <f t="shared" si="357"/>
        <v>#N/A</v>
      </c>
      <c r="AA4572" s="416" t="str">
        <f t="shared" si="358"/>
        <v/>
      </c>
      <c r="AB4572" s="416" t="e">
        <f t="shared" si="359"/>
        <v>#N/A</v>
      </c>
      <c r="AC4572" s="416" t="e">
        <f t="shared" si="360"/>
        <v>#N/A</v>
      </c>
    </row>
    <row r="4573" customHeight="1" spans="1:29">
      <c r="A4573" s="421"/>
      <c r="B4573" s="422"/>
      <c r="C4573" s="422"/>
      <c r="D4573" s="421"/>
      <c r="E4573" s="421"/>
      <c r="F4573" s="421"/>
      <c r="G4573" s="421"/>
      <c r="H4573" s="421"/>
      <c r="I4573" s="421"/>
      <c r="J4573" s="421"/>
      <c r="K4573" s="421"/>
      <c r="L4573" s="421"/>
      <c r="M4573" s="421"/>
      <c r="N4573" s="426"/>
      <c r="O4573" s="426"/>
      <c r="P4573" s="427"/>
      <c r="Q4573" s="427"/>
      <c r="R4573" s="426"/>
      <c r="S4573" s="426"/>
      <c r="T4573" s="426"/>
      <c r="U4573" s="426"/>
      <c r="V4573" s="426"/>
      <c r="W4573" s="426"/>
      <c r="X4573" s="427"/>
      <c r="Y4573" s="416" t="e">
        <f t="shared" si="356"/>
        <v>#N/A</v>
      </c>
      <c r="Z4573" s="416" t="e">
        <f t="shared" si="357"/>
        <v>#N/A</v>
      </c>
      <c r="AA4573" s="416" t="str">
        <f t="shared" si="358"/>
        <v/>
      </c>
      <c r="AB4573" s="416" t="e">
        <f t="shared" si="359"/>
        <v>#N/A</v>
      </c>
      <c r="AC4573" s="416" t="e">
        <f t="shared" si="360"/>
        <v>#N/A</v>
      </c>
    </row>
    <row r="4574" customHeight="1" spans="1:29">
      <c r="A4574" s="421"/>
      <c r="B4574" s="422"/>
      <c r="C4574" s="422"/>
      <c r="D4574" s="421"/>
      <c r="E4574" s="421"/>
      <c r="F4574" s="421"/>
      <c r="G4574" s="421"/>
      <c r="H4574" s="421"/>
      <c r="I4574" s="421"/>
      <c r="J4574" s="421"/>
      <c r="K4574" s="421"/>
      <c r="L4574" s="421"/>
      <c r="M4574" s="421"/>
      <c r="N4574" s="426"/>
      <c r="O4574" s="426"/>
      <c r="P4574" s="427"/>
      <c r="Q4574" s="427"/>
      <c r="R4574" s="426"/>
      <c r="S4574" s="426"/>
      <c r="T4574" s="426"/>
      <c r="U4574" s="426"/>
      <c r="V4574" s="426"/>
      <c r="W4574" s="426"/>
      <c r="X4574" s="427"/>
      <c r="Y4574" s="416" t="e">
        <f t="shared" si="356"/>
        <v>#N/A</v>
      </c>
      <c r="Z4574" s="416" t="e">
        <f t="shared" si="357"/>
        <v>#N/A</v>
      </c>
      <c r="AA4574" s="416" t="str">
        <f t="shared" si="358"/>
        <v/>
      </c>
      <c r="AB4574" s="416" t="e">
        <f t="shared" si="359"/>
        <v>#N/A</v>
      </c>
      <c r="AC4574" s="416" t="e">
        <f t="shared" si="360"/>
        <v>#N/A</v>
      </c>
    </row>
    <row r="4575" customHeight="1" spans="1:29">
      <c r="A4575" s="421"/>
      <c r="B4575" s="422"/>
      <c r="C4575" s="422"/>
      <c r="D4575" s="421"/>
      <c r="E4575" s="421"/>
      <c r="F4575" s="421"/>
      <c r="G4575" s="421"/>
      <c r="H4575" s="421"/>
      <c r="I4575" s="421"/>
      <c r="J4575" s="421"/>
      <c r="K4575" s="421"/>
      <c r="L4575" s="421"/>
      <c r="M4575" s="421"/>
      <c r="N4575" s="426"/>
      <c r="O4575" s="426"/>
      <c r="P4575" s="427"/>
      <c r="Q4575" s="427"/>
      <c r="R4575" s="426"/>
      <c r="S4575" s="426"/>
      <c r="T4575" s="426"/>
      <c r="U4575" s="426"/>
      <c r="V4575" s="426"/>
      <c r="W4575" s="426"/>
      <c r="X4575" s="427"/>
      <c r="Y4575" s="416" t="e">
        <f t="shared" si="356"/>
        <v>#N/A</v>
      </c>
      <c r="Z4575" s="416" t="e">
        <f t="shared" si="357"/>
        <v>#N/A</v>
      </c>
      <c r="AA4575" s="416" t="str">
        <f t="shared" si="358"/>
        <v/>
      </c>
      <c r="AB4575" s="416" t="e">
        <f t="shared" si="359"/>
        <v>#N/A</v>
      </c>
      <c r="AC4575" s="416" t="e">
        <f t="shared" si="360"/>
        <v>#N/A</v>
      </c>
    </row>
    <row r="4576" customHeight="1" spans="1:29">
      <c r="A4576" s="421"/>
      <c r="B4576" s="422"/>
      <c r="C4576" s="422"/>
      <c r="D4576" s="421"/>
      <c r="E4576" s="421"/>
      <c r="F4576" s="421"/>
      <c r="G4576" s="421"/>
      <c r="H4576" s="421"/>
      <c r="I4576" s="421"/>
      <c r="J4576" s="421"/>
      <c r="K4576" s="421"/>
      <c r="L4576" s="421"/>
      <c r="M4576" s="421"/>
      <c r="N4576" s="426"/>
      <c r="O4576" s="426"/>
      <c r="P4576" s="427"/>
      <c r="Q4576" s="427"/>
      <c r="R4576" s="426"/>
      <c r="S4576" s="426"/>
      <c r="T4576" s="426"/>
      <c r="U4576" s="426"/>
      <c r="V4576" s="426"/>
      <c r="W4576" s="426"/>
      <c r="X4576" s="427"/>
      <c r="Y4576" s="416" t="e">
        <f t="shared" si="356"/>
        <v>#N/A</v>
      </c>
      <c r="Z4576" s="416" t="e">
        <f t="shared" si="357"/>
        <v>#N/A</v>
      </c>
      <c r="AA4576" s="416" t="str">
        <f t="shared" si="358"/>
        <v/>
      </c>
      <c r="AB4576" s="416" t="e">
        <f t="shared" si="359"/>
        <v>#N/A</v>
      </c>
      <c r="AC4576" s="416" t="e">
        <f t="shared" si="360"/>
        <v>#N/A</v>
      </c>
    </row>
    <row r="4577" customHeight="1" spans="1:29">
      <c r="A4577" s="421"/>
      <c r="B4577" s="422"/>
      <c r="C4577" s="422"/>
      <c r="D4577" s="421"/>
      <c r="E4577" s="421"/>
      <c r="F4577" s="421"/>
      <c r="G4577" s="421"/>
      <c r="H4577" s="421"/>
      <c r="I4577" s="421"/>
      <c r="J4577" s="421"/>
      <c r="K4577" s="421"/>
      <c r="L4577" s="421"/>
      <c r="M4577" s="421"/>
      <c r="N4577" s="426"/>
      <c r="O4577" s="426"/>
      <c r="P4577" s="427"/>
      <c r="Q4577" s="427"/>
      <c r="R4577" s="426"/>
      <c r="S4577" s="426"/>
      <c r="T4577" s="426"/>
      <c r="U4577" s="426"/>
      <c r="V4577" s="426"/>
      <c r="W4577" s="426"/>
      <c r="X4577" s="427"/>
      <c r="Y4577" s="416" t="e">
        <f t="shared" si="356"/>
        <v>#N/A</v>
      </c>
      <c r="Z4577" s="416" t="e">
        <f t="shared" si="357"/>
        <v>#N/A</v>
      </c>
      <c r="AA4577" s="416" t="str">
        <f t="shared" si="358"/>
        <v/>
      </c>
      <c r="AB4577" s="416" t="e">
        <f t="shared" si="359"/>
        <v>#N/A</v>
      </c>
      <c r="AC4577" s="416" t="e">
        <f t="shared" si="360"/>
        <v>#N/A</v>
      </c>
    </row>
    <row r="4578" customHeight="1" spans="1:29">
      <c r="A4578" s="421"/>
      <c r="B4578" s="422"/>
      <c r="C4578" s="422"/>
      <c r="D4578" s="421"/>
      <c r="E4578" s="421"/>
      <c r="F4578" s="421"/>
      <c r="G4578" s="421"/>
      <c r="H4578" s="421"/>
      <c r="I4578" s="421"/>
      <c r="J4578" s="421"/>
      <c r="K4578" s="421"/>
      <c r="L4578" s="421"/>
      <c r="M4578" s="421"/>
      <c r="N4578" s="426"/>
      <c r="O4578" s="426"/>
      <c r="P4578" s="427"/>
      <c r="Q4578" s="427"/>
      <c r="R4578" s="426"/>
      <c r="S4578" s="426"/>
      <c r="T4578" s="426"/>
      <c r="U4578" s="426"/>
      <c r="V4578" s="426"/>
      <c r="W4578" s="426"/>
      <c r="X4578" s="427"/>
      <c r="Y4578" s="416" t="e">
        <f t="shared" si="356"/>
        <v>#N/A</v>
      </c>
      <c r="Z4578" s="416" t="e">
        <f t="shared" si="357"/>
        <v>#N/A</v>
      </c>
      <c r="AA4578" s="416" t="str">
        <f t="shared" si="358"/>
        <v/>
      </c>
      <c r="AB4578" s="416" t="e">
        <f t="shared" si="359"/>
        <v>#N/A</v>
      </c>
      <c r="AC4578" s="416" t="e">
        <f t="shared" si="360"/>
        <v>#N/A</v>
      </c>
    </row>
    <row r="4579" customHeight="1" spans="1:29">
      <c r="A4579" s="421"/>
      <c r="B4579" s="422"/>
      <c r="C4579" s="422"/>
      <c r="D4579" s="421"/>
      <c r="E4579" s="421"/>
      <c r="F4579" s="421"/>
      <c r="G4579" s="421"/>
      <c r="H4579" s="421"/>
      <c r="I4579" s="421"/>
      <c r="J4579" s="421"/>
      <c r="K4579" s="421"/>
      <c r="L4579" s="421"/>
      <c r="M4579" s="421"/>
      <c r="N4579" s="426"/>
      <c r="O4579" s="426"/>
      <c r="P4579" s="427"/>
      <c r="Q4579" s="427"/>
      <c r="R4579" s="426"/>
      <c r="S4579" s="426"/>
      <c r="T4579" s="426"/>
      <c r="U4579" s="426"/>
      <c r="V4579" s="426"/>
      <c r="W4579" s="426"/>
      <c r="X4579" s="427"/>
      <c r="Y4579" s="416" t="e">
        <f t="shared" si="356"/>
        <v>#N/A</v>
      </c>
      <c r="Z4579" s="416" t="e">
        <f t="shared" si="357"/>
        <v>#N/A</v>
      </c>
      <c r="AA4579" s="416" t="str">
        <f t="shared" si="358"/>
        <v/>
      </c>
      <c r="AB4579" s="416" t="e">
        <f t="shared" si="359"/>
        <v>#N/A</v>
      </c>
      <c r="AC4579" s="416" t="e">
        <f t="shared" si="360"/>
        <v>#N/A</v>
      </c>
    </row>
    <row r="4580" customHeight="1" spans="1:29">
      <c r="A4580" s="421"/>
      <c r="B4580" s="422"/>
      <c r="C4580" s="422"/>
      <c r="D4580" s="421"/>
      <c r="E4580" s="421"/>
      <c r="F4580" s="421"/>
      <c r="G4580" s="421"/>
      <c r="H4580" s="421"/>
      <c r="I4580" s="421"/>
      <c r="J4580" s="421"/>
      <c r="K4580" s="421"/>
      <c r="L4580" s="421"/>
      <c r="M4580" s="421"/>
      <c r="N4580" s="426"/>
      <c r="O4580" s="426"/>
      <c r="P4580" s="427"/>
      <c r="Q4580" s="427"/>
      <c r="R4580" s="426"/>
      <c r="S4580" s="426"/>
      <c r="T4580" s="426"/>
      <c r="U4580" s="426"/>
      <c r="V4580" s="426"/>
      <c r="W4580" s="426"/>
      <c r="X4580" s="427"/>
      <c r="Y4580" s="416" t="e">
        <f t="shared" si="356"/>
        <v>#N/A</v>
      </c>
      <c r="Z4580" s="416" t="e">
        <f t="shared" si="357"/>
        <v>#N/A</v>
      </c>
      <c r="AA4580" s="416" t="str">
        <f t="shared" si="358"/>
        <v/>
      </c>
      <c r="AB4580" s="416" t="e">
        <f t="shared" si="359"/>
        <v>#N/A</v>
      </c>
      <c r="AC4580" s="416" t="e">
        <f t="shared" si="360"/>
        <v>#N/A</v>
      </c>
    </row>
    <row r="4581" customHeight="1" spans="1:29">
      <c r="A4581" s="421"/>
      <c r="B4581" s="422"/>
      <c r="C4581" s="422"/>
      <c r="D4581" s="421"/>
      <c r="E4581" s="421"/>
      <c r="F4581" s="421"/>
      <c r="G4581" s="421"/>
      <c r="H4581" s="421"/>
      <c r="I4581" s="421"/>
      <c r="J4581" s="421"/>
      <c r="K4581" s="421"/>
      <c r="L4581" s="421"/>
      <c r="M4581" s="421"/>
      <c r="N4581" s="426"/>
      <c r="O4581" s="426"/>
      <c r="P4581" s="427"/>
      <c r="Q4581" s="427"/>
      <c r="R4581" s="426"/>
      <c r="S4581" s="426"/>
      <c r="T4581" s="426"/>
      <c r="U4581" s="426"/>
      <c r="V4581" s="426"/>
      <c r="W4581" s="426"/>
      <c r="X4581" s="427"/>
      <c r="Y4581" s="416" t="e">
        <f t="shared" si="356"/>
        <v>#N/A</v>
      </c>
      <c r="Z4581" s="416" t="e">
        <f t="shared" si="357"/>
        <v>#N/A</v>
      </c>
      <c r="AA4581" s="416" t="str">
        <f t="shared" si="358"/>
        <v/>
      </c>
      <c r="AB4581" s="416" t="e">
        <f t="shared" si="359"/>
        <v>#N/A</v>
      </c>
      <c r="AC4581" s="416" t="e">
        <f t="shared" si="360"/>
        <v>#N/A</v>
      </c>
    </row>
    <row r="4582" customHeight="1" spans="1:29">
      <c r="A4582" s="421"/>
      <c r="B4582" s="422"/>
      <c r="C4582" s="422"/>
      <c r="D4582" s="421"/>
      <c r="E4582" s="421"/>
      <c r="F4582" s="421"/>
      <c r="G4582" s="421"/>
      <c r="H4582" s="421"/>
      <c r="I4582" s="421"/>
      <c r="J4582" s="421"/>
      <c r="K4582" s="421"/>
      <c r="L4582" s="421"/>
      <c r="M4582" s="421"/>
      <c r="N4582" s="426"/>
      <c r="O4582" s="426"/>
      <c r="P4582" s="427"/>
      <c r="Q4582" s="427"/>
      <c r="R4582" s="426"/>
      <c r="S4582" s="426"/>
      <c r="T4582" s="426"/>
      <c r="U4582" s="426"/>
      <c r="V4582" s="426"/>
      <c r="W4582" s="426"/>
      <c r="X4582" s="427"/>
      <c r="Y4582" s="416" t="e">
        <f t="shared" si="356"/>
        <v>#N/A</v>
      </c>
      <c r="Z4582" s="416" t="e">
        <f t="shared" si="357"/>
        <v>#N/A</v>
      </c>
      <c r="AA4582" s="416" t="str">
        <f t="shared" si="358"/>
        <v/>
      </c>
      <c r="AB4582" s="416" t="e">
        <f t="shared" si="359"/>
        <v>#N/A</v>
      </c>
      <c r="AC4582" s="416" t="e">
        <f t="shared" si="360"/>
        <v>#N/A</v>
      </c>
    </row>
    <row r="4583" customHeight="1" spans="1:29">
      <c r="A4583" s="421"/>
      <c r="B4583" s="422"/>
      <c r="C4583" s="422"/>
      <c r="D4583" s="421"/>
      <c r="E4583" s="421"/>
      <c r="F4583" s="421"/>
      <c r="G4583" s="421"/>
      <c r="H4583" s="421"/>
      <c r="I4583" s="421"/>
      <c r="J4583" s="421"/>
      <c r="K4583" s="421"/>
      <c r="L4583" s="421"/>
      <c r="M4583" s="421"/>
      <c r="N4583" s="426"/>
      <c r="O4583" s="426"/>
      <c r="P4583" s="427"/>
      <c r="Q4583" s="427"/>
      <c r="R4583" s="426"/>
      <c r="S4583" s="426"/>
      <c r="T4583" s="426"/>
      <c r="U4583" s="426"/>
      <c r="V4583" s="426"/>
      <c r="W4583" s="426"/>
      <c r="X4583" s="427"/>
      <c r="Y4583" s="416" t="e">
        <f t="shared" si="356"/>
        <v>#N/A</v>
      </c>
      <c r="Z4583" s="416" t="e">
        <f t="shared" si="357"/>
        <v>#N/A</v>
      </c>
      <c r="AA4583" s="416" t="str">
        <f t="shared" si="358"/>
        <v/>
      </c>
      <c r="AB4583" s="416" t="e">
        <f t="shared" si="359"/>
        <v>#N/A</v>
      </c>
      <c r="AC4583" s="416" t="e">
        <f t="shared" si="360"/>
        <v>#N/A</v>
      </c>
    </row>
    <row r="4584" customHeight="1" spans="1:29">
      <c r="A4584" s="421"/>
      <c r="B4584" s="422"/>
      <c r="C4584" s="422"/>
      <c r="D4584" s="421"/>
      <c r="E4584" s="421"/>
      <c r="F4584" s="421"/>
      <c r="G4584" s="421"/>
      <c r="H4584" s="421"/>
      <c r="I4584" s="421"/>
      <c r="J4584" s="421"/>
      <c r="K4584" s="421"/>
      <c r="L4584" s="421"/>
      <c r="M4584" s="421"/>
      <c r="N4584" s="426"/>
      <c r="O4584" s="426"/>
      <c r="P4584" s="427"/>
      <c r="Q4584" s="427"/>
      <c r="R4584" s="426"/>
      <c r="S4584" s="426"/>
      <c r="T4584" s="426"/>
      <c r="U4584" s="426"/>
      <c r="V4584" s="426"/>
      <c r="W4584" s="426"/>
      <c r="X4584" s="427"/>
      <c r="Y4584" s="416" t="e">
        <f t="shared" si="356"/>
        <v>#N/A</v>
      </c>
      <c r="Z4584" s="416" t="e">
        <f t="shared" si="357"/>
        <v>#N/A</v>
      </c>
      <c r="AA4584" s="416" t="str">
        <f t="shared" si="358"/>
        <v/>
      </c>
      <c r="AB4584" s="416" t="e">
        <f t="shared" si="359"/>
        <v>#N/A</v>
      </c>
      <c r="AC4584" s="416" t="e">
        <f t="shared" si="360"/>
        <v>#N/A</v>
      </c>
    </row>
    <row r="4585" customHeight="1" spans="1:29">
      <c r="A4585" s="421"/>
      <c r="B4585" s="422"/>
      <c r="C4585" s="422"/>
      <c r="D4585" s="421"/>
      <c r="E4585" s="421"/>
      <c r="F4585" s="421"/>
      <c r="G4585" s="421"/>
      <c r="H4585" s="421"/>
      <c r="I4585" s="421"/>
      <c r="J4585" s="421"/>
      <c r="K4585" s="421"/>
      <c r="L4585" s="421"/>
      <c r="M4585" s="421"/>
      <c r="N4585" s="426"/>
      <c r="O4585" s="426"/>
      <c r="P4585" s="427"/>
      <c r="Q4585" s="427"/>
      <c r="R4585" s="426"/>
      <c r="S4585" s="426"/>
      <c r="T4585" s="426"/>
      <c r="U4585" s="426"/>
      <c r="V4585" s="426"/>
      <c r="W4585" s="426"/>
      <c r="X4585" s="427"/>
      <c r="Y4585" s="416" t="e">
        <f t="shared" si="356"/>
        <v>#N/A</v>
      </c>
      <c r="Z4585" s="416" t="e">
        <f t="shared" si="357"/>
        <v>#N/A</v>
      </c>
      <c r="AA4585" s="416" t="str">
        <f t="shared" si="358"/>
        <v/>
      </c>
      <c r="AB4585" s="416" t="e">
        <f t="shared" si="359"/>
        <v>#N/A</v>
      </c>
      <c r="AC4585" s="416" t="e">
        <f t="shared" si="360"/>
        <v>#N/A</v>
      </c>
    </row>
    <row r="4586" customHeight="1" spans="1:29">
      <c r="A4586" s="421"/>
      <c r="B4586" s="422"/>
      <c r="C4586" s="422"/>
      <c r="D4586" s="421"/>
      <c r="E4586" s="421"/>
      <c r="F4586" s="421"/>
      <c r="G4586" s="421"/>
      <c r="H4586" s="421"/>
      <c r="I4586" s="421"/>
      <c r="J4586" s="421"/>
      <c r="K4586" s="421"/>
      <c r="L4586" s="421"/>
      <c r="M4586" s="421"/>
      <c r="N4586" s="426"/>
      <c r="O4586" s="426"/>
      <c r="P4586" s="427"/>
      <c r="Q4586" s="427"/>
      <c r="R4586" s="426"/>
      <c r="S4586" s="426"/>
      <c r="T4586" s="426"/>
      <c r="U4586" s="426"/>
      <c r="V4586" s="426"/>
      <c r="W4586" s="426"/>
      <c r="X4586" s="427"/>
      <c r="Y4586" s="416" t="e">
        <f t="shared" si="356"/>
        <v>#N/A</v>
      </c>
      <c r="Z4586" s="416" t="e">
        <f t="shared" si="357"/>
        <v>#N/A</v>
      </c>
      <c r="AA4586" s="416" t="str">
        <f t="shared" si="358"/>
        <v/>
      </c>
      <c r="AB4586" s="416" t="e">
        <f t="shared" si="359"/>
        <v>#N/A</v>
      </c>
      <c r="AC4586" s="416" t="e">
        <f t="shared" si="360"/>
        <v>#N/A</v>
      </c>
    </row>
    <row r="4587" customHeight="1" spans="1:29">
      <c r="A4587" s="421"/>
      <c r="B4587" s="422"/>
      <c r="C4587" s="422"/>
      <c r="D4587" s="421"/>
      <c r="E4587" s="421"/>
      <c r="F4587" s="421"/>
      <c r="G4587" s="421"/>
      <c r="H4587" s="421"/>
      <c r="I4587" s="421"/>
      <c r="J4587" s="421"/>
      <c r="K4587" s="421"/>
      <c r="L4587" s="421"/>
      <c r="M4587" s="421"/>
      <c r="N4587" s="426"/>
      <c r="O4587" s="426"/>
      <c r="P4587" s="427"/>
      <c r="Q4587" s="427"/>
      <c r="R4587" s="426"/>
      <c r="S4587" s="426"/>
      <c r="T4587" s="426"/>
      <c r="U4587" s="426"/>
      <c r="V4587" s="426"/>
      <c r="W4587" s="426"/>
      <c r="X4587" s="427"/>
      <c r="Y4587" s="416" t="e">
        <f t="shared" si="356"/>
        <v>#N/A</v>
      </c>
      <c r="Z4587" s="416" t="e">
        <f t="shared" si="357"/>
        <v>#N/A</v>
      </c>
      <c r="AA4587" s="416" t="str">
        <f t="shared" si="358"/>
        <v/>
      </c>
      <c r="AB4587" s="416" t="e">
        <f t="shared" si="359"/>
        <v>#N/A</v>
      </c>
      <c r="AC4587" s="416" t="e">
        <f t="shared" si="360"/>
        <v>#N/A</v>
      </c>
    </row>
    <row r="4588" customHeight="1" spans="1:29">
      <c r="A4588" s="421"/>
      <c r="B4588" s="422"/>
      <c r="C4588" s="422"/>
      <c r="D4588" s="421"/>
      <c r="E4588" s="421"/>
      <c r="F4588" s="421"/>
      <c r="G4588" s="421"/>
      <c r="H4588" s="421"/>
      <c r="I4588" s="421"/>
      <c r="J4588" s="421"/>
      <c r="K4588" s="421"/>
      <c r="L4588" s="421"/>
      <c r="M4588" s="421"/>
      <c r="N4588" s="426"/>
      <c r="O4588" s="426"/>
      <c r="P4588" s="427"/>
      <c r="Q4588" s="427"/>
      <c r="R4588" s="426"/>
      <c r="S4588" s="426"/>
      <c r="T4588" s="426"/>
      <c r="U4588" s="426"/>
      <c r="V4588" s="426"/>
      <c r="W4588" s="426"/>
      <c r="X4588" s="427"/>
      <c r="Y4588" s="416" t="e">
        <f t="shared" si="356"/>
        <v>#N/A</v>
      </c>
      <c r="Z4588" s="416" t="e">
        <f t="shared" si="357"/>
        <v>#N/A</v>
      </c>
      <c r="AA4588" s="416" t="str">
        <f t="shared" si="358"/>
        <v/>
      </c>
      <c r="AB4588" s="416" t="e">
        <f t="shared" si="359"/>
        <v>#N/A</v>
      </c>
      <c r="AC4588" s="416" t="e">
        <f t="shared" si="360"/>
        <v>#N/A</v>
      </c>
    </row>
    <row r="4589" customHeight="1" spans="1:29">
      <c r="A4589" s="421"/>
      <c r="B4589" s="422"/>
      <c r="C4589" s="422"/>
      <c r="D4589" s="421"/>
      <c r="E4589" s="421"/>
      <c r="F4589" s="421"/>
      <c r="G4589" s="421"/>
      <c r="H4589" s="421"/>
      <c r="I4589" s="421"/>
      <c r="J4589" s="421"/>
      <c r="K4589" s="421"/>
      <c r="L4589" s="421"/>
      <c r="M4589" s="421"/>
      <c r="N4589" s="426"/>
      <c r="O4589" s="426"/>
      <c r="P4589" s="427"/>
      <c r="Q4589" s="427"/>
      <c r="R4589" s="426"/>
      <c r="S4589" s="426"/>
      <c r="T4589" s="426"/>
      <c r="U4589" s="426"/>
      <c r="V4589" s="426"/>
      <c r="W4589" s="426"/>
      <c r="X4589" s="427"/>
      <c r="Y4589" s="416" t="e">
        <f t="shared" si="356"/>
        <v>#N/A</v>
      </c>
      <c r="Z4589" s="416" t="e">
        <f t="shared" si="357"/>
        <v>#N/A</v>
      </c>
      <c r="AA4589" s="416" t="str">
        <f t="shared" si="358"/>
        <v/>
      </c>
      <c r="AB4589" s="416" t="e">
        <f t="shared" si="359"/>
        <v>#N/A</v>
      </c>
      <c r="AC4589" s="416" t="e">
        <f t="shared" si="360"/>
        <v>#N/A</v>
      </c>
    </row>
    <row r="4590" customHeight="1" spans="1:29">
      <c r="A4590" s="421"/>
      <c r="B4590" s="422"/>
      <c r="C4590" s="422"/>
      <c r="D4590" s="421"/>
      <c r="E4590" s="421"/>
      <c r="F4590" s="421"/>
      <c r="G4590" s="421"/>
      <c r="H4590" s="421"/>
      <c r="I4590" s="421"/>
      <c r="J4590" s="421"/>
      <c r="K4590" s="421"/>
      <c r="L4590" s="421"/>
      <c r="M4590" s="421"/>
      <c r="N4590" s="426"/>
      <c r="O4590" s="426"/>
      <c r="P4590" s="427"/>
      <c r="Q4590" s="427"/>
      <c r="R4590" s="426"/>
      <c r="S4590" s="426"/>
      <c r="T4590" s="426"/>
      <c r="U4590" s="426"/>
      <c r="V4590" s="426"/>
      <c r="W4590" s="426"/>
      <c r="X4590" s="427"/>
      <c r="Y4590" s="416" t="e">
        <f t="shared" si="356"/>
        <v>#N/A</v>
      </c>
      <c r="Z4590" s="416" t="e">
        <f t="shared" si="357"/>
        <v>#N/A</v>
      </c>
      <c r="AA4590" s="416" t="str">
        <f t="shared" si="358"/>
        <v/>
      </c>
      <c r="AB4590" s="416" t="e">
        <f t="shared" si="359"/>
        <v>#N/A</v>
      </c>
      <c r="AC4590" s="416" t="e">
        <f t="shared" si="360"/>
        <v>#N/A</v>
      </c>
    </row>
    <row r="4591" customHeight="1" spans="1:29">
      <c r="A4591" s="421"/>
      <c r="B4591" s="422"/>
      <c r="C4591" s="422"/>
      <c r="D4591" s="421"/>
      <c r="E4591" s="421"/>
      <c r="F4591" s="421"/>
      <c r="G4591" s="421"/>
      <c r="H4591" s="421"/>
      <c r="I4591" s="421"/>
      <c r="J4591" s="421"/>
      <c r="K4591" s="421"/>
      <c r="L4591" s="421"/>
      <c r="M4591" s="421"/>
      <c r="N4591" s="426"/>
      <c r="O4591" s="426"/>
      <c r="P4591" s="427"/>
      <c r="Q4591" s="427"/>
      <c r="R4591" s="426"/>
      <c r="S4591" s="426"/>
      <c r="T4591" s="426"/>
      <c r="U4591" s="426"/>
      <c r="V4591" s="426"/>
      <c r="W4591" s="426"/>
      <c r="X4591" s="427"/>
      <c r="Y4591" s="416" t="e">
        <f t="shared" si="356"/>
        <v>#N/A</v>
      </c>
      <c r="Z4591" s="416" t="e">
        <f t="shared" si="357"/>
        <v>#N/A</v>
      </c>
      <c r="AA4591" s="416" t="str">
        <f t="shared" si="358"/>
        <v/>
      </c>
      <c r="AB4591" s="416" t="e">
        <f t="shared" si="359"/>
        <v>#N/A</v>
      </c>
      <c r="AC4591" s="416" t="e">
        <f t="shared" si="360"/>
        <v>#N/A</v>
      </c>
    </row>
    <row r="4592" customHeight="1" spans="1:29">
      <c r="A4592" s="421"/>
      <c r="B4592" s="422"/>
      <c r="C4592" s="422"/>
      <c r="D4592" s="421"/>
      <c r="E4592" s="421"/>
      <c r="F4592" s="421"/>
      <c r="G4592" s="421"/>
      <c r="H4592" s="421"/>
      <c r="I4592" s="421"/>
      <c r="J4592" s="421"/>
      <c r="K4592" s="421"/>
      <c r="L4592" s="421"/>
      <c r="M4592" s="421"/>
      <c r="N4592" s="426"/>
      <c r="O4592" s="426"/>
      <c r="P4592" s="427"/>
      <c r="Q4592" s="427"/>
      <c r="R4592" s="426"/>
      <c r="S4592" s="426"/>
      <c r="T4592" s="426"/>
      <c r="U4592" s="426"/>
      <c r="V4592" s="426"/>
      <c r="W4592" s="426"/>
      <c r="X4592" s="427"/>
      <c r="Y4592" s="416" t="e">
        <f t="shared" si="356"/>
        <v>#N/A</v>
      </c>
      <c r="Z4592" s="416" t="e">
        <f t="shared" si="357"/>
        <v>#N/A</v>
      </c>
      <c r="AA4592" s="416" t="str">
        <f t="shared" si="358"/>
        <v/>
      </c>
      <c r="AB4592" s="416" t="e">
        <f t="shared" si="359"/>
        <v>#N/A</v>
      </c>
      <c r="AC4592" s="416" t="e">
        <f t="shared" si="360"/>
        <v>#N/A</v>
      </c>
    </row>
    <row r="4593" customHeight="1" spans="1:29">
      <c r="A4593" s="421"/>
      <c r="B4593" s="422"/>
      <c r="C4593" s="422"/>
      <c r="D4593" s="421"/>
      <c r="E4593" s="421"/>
      <c r="F4593" s="421"/>
      <c r="G4593" s="421"/>
      <c r="H4593" s="421"/>
      <c r="I4593" s="421"/>
      <c r="J4593" s="421"/>
      <c r="K4593" s="421"/>
      <c r="L4593" s="421"/>
      <c r="M4593" s="421"/>
      <c r="N4593" s="426"/>
      <c r="O4593" s="426"/>
      <c r="P4593" s="427"/>
      <c r="Q4593" s="427"/>
      <c r="R4593" s="426"/>
      <c r="S4593" s="426"/>
      <c r="T4593" s="426"/>
      <c r="U4593" s="426"/>
      <c r="V4593" s="426"/>
      <c r="W4593" s="426"/>
      <c r="X4593" s="427"/>
      <c r="Y4593" s="416" t="e">
        <f t="shared" si="356"/>
        <v>#N/A</v>
      </c>
      <c r="Z4593" s="416" t="e">
        <f t="shared" si="357"/>
        <v>#N/A</v>
      </c>
      <c r="AA4593" s="416" t="str">
        <f t="shared" si="358"/>
        <v/>
      </c>
      <c r="AB4593" s="416" t="e">
        <f t="shared" si="359"/>
        <v>#N/A</v>
      </c>
      <c r="AC4593" s="416" t="e">
        <f t="shared" si="360"/>
        <v>#N/A</v>
      </c>
    </row>
    <row r="4594" customHeight="1" spans="1:29">
      <c r="A4594" s="421"/>
      <c r="B4594" s="422"/>
      <c r="C4594" s="422"/>
      <c r="D4594" s="421"/>
      <c r="E4594" s="421"/>
      <c r="F4594" s="421"/>
      <c r="G4594" s="421"/>
      <c r="H4594" s="421"/>
      <c r="I4594" s="421"/>
      <c r="J4594" s="421"/>
      <c r="K4594" s="421"/>
      <c r="L4594" s="421"/>
      <c r="M4594" s="421"/>
      <c r="N4594" s="426"/>
      <c r="O4594" s="426"/>
      <c r="P4594" s="427"/>
      <c r="Q4594" s="427"/>
      <c r="R4594" s="426"/>
      <c r="S4594" s="426"/>
      <c r="T4594" s="426"/>
      <c r="U4594" s="426"/>
      <c r="V4594" s="426"/>
      <c r="W4594" s="426"/>
      <c r="X4594" s="427"/>
      <c r="Y4594" s="416" t="e">
        <f t="shared" si="356"/>
        <v>#N/A</v>
      </c>
      <c r="Z4594" s="416" t="e">
        <f t="shared" si="357"/>
        <v>#N/A</v>
      </c>
      <c r="AA4594" s="416" t="str">
        <f t="shared" si="358"/>
        <v/>
      </c>
      <c r="AB4594" s="416" t="e">
        <f t="shared" si="359"/>
        <v>#N/A</v>
      </c>
      <c r="AC4594" s="416" t="e">
        <f t="shared" si="360"/>
        <v>#N/A</v>
      </c>
    </row>
    <row r="4595" customHeight="1" spans="1:29">
      <c r="A4595" s="421"/>
      <c r="B4595" s="422"/>
      <c r="C4595" s="422"/>
      <c r="D4595" s="421"/>
      <c r="E4595" s="421"/>
      <c r="F4595" s="421"/>
      <c r="G4595" s="421"/>
      <c r="H4595" s="421"/>
      <c r="I4595" s="421"/>
      <c r="J4595" s="421"/>
      <c r="K4595" s="421"/>
      <c r="L4595" s="421"/>
      <c r="M4595" s="421"/>
      <c r="N4595" s="426"/>
      <c r="O4595" s="426"/>
      <c r="P4595" s="427"/>
      <c r="Q4595" s="427"/>
      <c r="R4595" s="426"/>
      <c r="S4595" s="426"/>
      <c r="T4595" s="426"/>
      <c r="U4595" s="426"/>
      <c r="V4595" s="426"/>
      <c r="W4595" s="426"/>
      <c r="X4595" s="427"/>
      <c r="Y4595" s="416" t="e">
        <f t="shared" si="356"/>
        <v>#N/A</v>
      </c>
      <c r="Z4595" s="416" t="e">
        <f t="shared" si="357"/>
        <v>#N/A</v>
      </c>
      <c r="AA4595" s="416" t="str">
        <f t="shared" si="358"/>
        <v/>
      </c>
      <c r="AB4595" s="416" t="e">
        <f t="shared" si="359"/>
        <v>#N/A</v>
      </c>
      <c r="AC4595" s="416" t="e">
        <f t="shared" si="360"/>
        <v>#N/A</v>
      </c>
    </row>
    <row r="4596" customHeight="1" spans="1:29">
      <c r="A4596" s="421"/>
      <c r="B4596" s="422"/>
      <c r="C4596" s="422"/>
      <c r="D4596" s="421"/>
      <c r="E4596" s="421"/>
      <c r="F4596" s="421"/>
      <c r="G4596" s="421"/>
      <c r="H4596" s="421"/>
      <c r="I4596" s="421"/>
      <c r="J4596" s="421"/>
      <c r="K4596" s="421"/>
      <c r="L4596" s="421"/>
      <c r="M4596" s="421"/>
      <c r="N4596" s="426"/>
      <c r="O4596" s="426"/>
      <c r="P4596" s="427"/>
      <c r="Q4596" s="427"/>
      <c r="R4596" s="426"/>
      <c r="S4596" s="426"/>
      <c r="T4596" s="426"/>
      <c r="U4596" s="426"/>
      <c r="V4596" s="426"/>
      <c r="W4596" s="426"/>
      <c r="X4596" s="427"/>
      <c r="Y4596" s="416" t="e">
        <f t="shared" si="356"/>
        <v>#N/A</v>
      </c>
      <c r="Z4596" s="416" t="e">
        <f t="shared" si="357"/>
        <v>#N/A</v>
      </c>
      <c r="AA4596" s="416" t="str">
        <f t="shared" si="358"/>
        <v/>
      </c>
      <c r="AB4596" s="416" t="e">
        <f t="shared" si="359"/>
        <v>#N/A</v>
      </c>
      <c r="AC4596" s="416" t="e">
        <f t="shared" si="360"/>
        <v>#N/A</v>
      </c>
    </row>
    <row r="4597" customHeight="1" spans="1:29">
      <c r="A4597" s="421"/>
      <c r="B4597" s="422"/>
      <c r="C4597" s="422"/>
      <c r="D4597" s="421"/>
      <c r="E4597" s="421"/>
      <c r="F4597" s="421"/>
      <c r="G4597" s="421"/>
      <c r="H4597" s="421"/>
      <c r="I4597" s="421"/>
      <c r="J4597" s="421"/>
      <c r="K4597" s="421"/>
      <c r="L4597" s="421"/>
      <c r="M4597" s="421"/>
      <c r="N4597" s="426"/>
      <c r="O4597" s="426"/>
      <c r="P4597" s="427"/>
      <c r="Q4597" s="427"/>
      <c r="R4597" s="426"/>
      <c r="S4597" s="426"/>
      <c r="T4597" s="426"/>
      <c r="U4597" s="426"/>
      <c r="V4597" s="426"/>
      <c r="W4597" s="426"/>
      <c r="X4597" s="427"/>
      <c r="Y4597" s="416" t="e">
        <f t="shared" si="356"/>
        <v>#N/A</v>
      </c>
      <c r="Z4597" s="416" t="e">
        <f t="shared" si="357"/>
        <v>#N/A</v>
      </c>
      <c r="AA4597" s="416" t="str">
        <f t="shared" si="358"/>
        <v/>
      </c>
      <c r="AB4597" s="416" t="e">
        <f t="shared" si="359"/>
        <v>#N/A</v>
      </c>
      <c r="AC4597" s="416" t="e">
        <f t="shared" si="360"/>
        <v>#N/A</v>
      </c>
    </row>
    <row r="4598" customHeight="1" spans="1:29">
      <c r="A4598" s="421"/>
      <c r="B4598" s="422"/>
      <c r="C4598" s="422"/>
      <c r="D4598" s="421"/>
      <c r="E4598" s="421"/>
      <c r="F4598" s="421"/>
      <c r="G4598" s="421"/>
      <c r="H4598" s="421"/>
      <c r="I4598" s="421"/>
      <c r="J4598" s="421"/>
      <c r="K4598" s="421"/>
      <c r="L4598" s="421"/>
      <c r="M4598" s="421"/>
      <c r="N4598" s="426"/>
      <c r="O4598" s="426"/>
      <c r="P4598" s="427"/>
      <c r="Q4598" s="427"/>
      <c r="R4598" s="426"/>
      <c r="S4598" s="426"/>
      <c r="T4598" s="426"/>
      <c r="U4598" s="426"/>
      <c r="V4598" s="426"/>
      <c r="W4598" s="426"/>
      <c r="X4598" s="427"/>
      <c r="Y4598" s="416" t="e">
        <f t="shared" si="356"/>
        <v>#N/A</v>
      </c>
      <c r="Z4598" s="416" t="e">
        <f t="shared" si="357"/>
        <v>#N/A</v>
      </c>
      <c r="AA4598" s="416" t="str">
        <f t="shared" si="358"/>
        <v/>
      </c>
      <c r="AB4598" s="416" t="e">
        <f t="shared" si="359"/>
        <v>#N/A</v>
      </c>
      <c r="AC4598" s="416" t="e">
        <f t="shared" si="360"/>
        <v>#N/A</v>
      </c>
    </row>
    <row r="4599" customHeight="1" spans="1:29">
      <c r="A4599" s="421"/>
      <c r="B4599" s="422"/>
      <c r="C4599" s="422"/>
      <c r="D4599" s="421"/>
      <c r="E4599" s="421"/>
      <c r="F4599" s="421"/>
      <c r="G4599" s="421"/>
      <c r="H4599" s="421"/>
      <c r="I4599" s="421"/>
      <c r="J4599" s="421"/>
      <c r="K4599" s="421"/>
      <c r="L4599" s="421"/>
      <c r="M4599" s="421"/>
      <c r="N4599" s="426"/>
      <c r="O4599" s="426"/>
      <c r="P4599" s="427"/>
      <c r="Q4599" s="427"/>
      <c r="R4599" s="426"/>
      <c r="S4599" s="426"/>
      <c r="T4599" s="426"/>
      <c r="U4599" s="426"/>
      <c r="V4599" s="426"/>
      <c r="W4599" s="426"/>
      <c r="X4599" s="427"/>
      <c r="Y4599" s="416" t="e">
        <f t="shared" si="356"/>
        <v>#N/A</v>
      </c>
      <c r="Z4599" s="416" t="e">
        <f t="shared" si="357"/>
        <v>#N/A</v>
      </c>
      <c r="AA4599" s="416" t="str">
        <f t="shared" si="358"/>
        <v/>
      </c>
      <c r="AB4599" s="416" t="e">
        <f t="shared" si="359"/>
        <v>#N/A</v>
      </c>
      <c r="AC4599" s="416" t="e">
        <f t="shared" si="360"/>
        <v>#N/A</v>
      </c>
    </row>
    <row r="4600" customHeight="1" spans="1:29">
      <c r="A4600" s="421"/>
      <c r="B4600" s="422"/>
      <c r="C4600" s="422"/>
      <c r="D4600" s="421"/>
      <c r="E4600" s="421"/>
      <c r="F4600" s="421"/>
      <c r="G4600" s="421"/>
      <c r="H4600" s="421"/>
      <c r="I4600" s="421"/>
      <c r="J4600" s="421"/>
      <c r="K4600" s="421"/>
      <c r="L4600" s="421"/>
      <c r="M4600" s="421"/>
      <c r="N4600" s="426"/>
      <c r="O4600" s="426"/>
      <c r="P4600" s="427"/>
      <c r="Q4600" s="427"/>
      <c r="R4600" s="426"/>
      <c r="S4600" s="426"/>
      <c r="T4600" s="426"/>
      <c r="U4600" s="426"/>
      <c r="V4600" s="426"/>
      <c r="W4600" s="426"/>
      <c r="X4600" s="427"/>
      <c r="Y4600" s="416" t="e">
        <f t="shared" si="356"/>
        <v>#N/A</v>
      </c>
      <c r="Z4600" s="416" t="e">
        <f t="shared" si="357"/>
        <v>#N/A</v>
      </c>
      <c r="AA4600" s="416" t="str">
        <f t="shared" si="358"/>
        <v/>
      </c>
      <c r="AB4600" s="416" t="e">
        <f t="shared" si="359"/>
        <v>#N/A</v>
      </c>
      <c r="AC4600" s="416" t="e">
        <f t="shared" si="360"/>
        <v>#N/A</v>
      </c>
    </row>
    <row r="4601" customHeight="1" spans="1:29">
      <c r="A4601" s="421"/>
      <c r="B4601" s="422"/>
      <c r="C4601" s="422"/>
      <c r="D4601" s="421"/>
      <c r="E4601" s="421"/>
      <c r="F4601" s="421"/>
      <c r="G4601" s="421"/>
      <c r="H4601" s="421"/>
      <c r="I4601" s="421"/>
      <c r="J4601" s="421"/>
      <c r="K4601" s="421"/>
      <c r="L4601" s="421"/>
      <c r="M4601" s="421"/>
      <c r="N4601" s="426"/>
      <c r="O4601" s="426"/>
      <c r="P4601" s="427"/>
      <c r="Q4601" s="427"/>
      <c r="R4601" s="426"/>
      <c r="S4601" s="426"/>
      <c r="T4601" s="426"/>
      <c r="U4601" s="426"/>
      <c r="V4601" s="426"/>
      <c r="W4601" s="426"/>
      <c r="X4601" s="427"/>
      <c r="Y4601" s="416" t="e">
        <f t="shared" si="356"/>
        <v>#N/A</v>
      </c>
      <c r="Z4601" s="416" t="e">
        <f t="shared" si="357"/>
        <v>#N/A</v>
      </c>
      <c r="AA4601" s="416" t="str">
        <f t="shared" si="358"/>
        <v/>
      </c>
      <c r="AB4601" s="416" t="e">
        <f t="shared" si="359"/>
        <v>#N/A</v>
      </c>
      <c r="AC4601" s="416" t="e">
        <f t="shared" si="360"/>
        <v>#N/A</v>
      </c>
    </row>
    <row r="4602" customHeight="1" spans="1:29">
      <c r="A4602" s="421"/>
      <c r="B4602" s="422"/>
      <c r="C4602" s="422"/>
      <c r="D4602" s="421"/>
      <c r="E4602" s="421"/>
      <c r="F4602" s="421"/>
      <c r="G4602" s="421"/>
      <c r="H4602" s="421"/>
      <c r="I4602" s="421"/>
      <c r="J4602" s="421"/>
      <c r="K4602" s="421"/>
      <c r="L4602" s="421"/>
      <c r="M4602" s="421"/>
      <c r="N4602" s="426"/>
      <c r="O4602" s="426"/>
      <c r="P4602" s="427"/>
      <c r="Q4602" s="427"/>
      <c r="R4602" s="426"/>
      <c r="S4602" s="426"/>
      <c r="T4602" s="426"/>
      <c r="U4602" s="426"/>
      <c r="V4602" s="426"/>
      <c r="W4602" s="426"/>
      <c r="X4602" s="427"/>
      <c r="Y4602" s="416" t="e">
        <f t="shared" si="356"/>
        <v>#N/A</v>
      </c>
      <c r="Z4602" s="416" t="e">
        <f t="shared" si="357"/>
        <v>#N/A</v>
      </c>
      <c r="AA4602" s="416" t="str">
        <f t="shared" si="358"/>
        <v/>
      </c>
      <c r="AB4602" s="416" t="e">
        <f t="shared" si="359"/>
        <v>#N/A</v>
      </c>
      <c r="AC4602" s="416" t="e">
        <f t="shared" si="360"/>
        <v>#N/A</v>
      </c>
    </row>
    <row r="4603" customHeight="1" spans="1:29">
      <c r="A4603" s="421"/>
      <c r="B4603" s="422"/>
      <c r="C4603" s="422"/>
      <c r="D4603" s="421"/>
      <c r="E4603" s="421"/>
      <c r="F4603" s="421"/>
      <c r="G4603" s="421"/>
      <c r="H4603" s="421"/>
      <c r="I4603" s="421"/>
      <c r="J4603" s="421"/>
      <c r="K4603" s="421"/>
      <c r="L4603" s="421"/>
      <c r="M4603" s="421"/>
      <c r="N4603" s="426"/>
      <c r="O4603" s="426"/>
      <c r="P4603" s="427"/>
      <c r="Q4603" s="427"/>
      <c r="R4603" s="426"/>
      <c r="S4603" s="426"/>
      <c r="T4603" s="426"/>
      <c r="U4603" s="426"/>
      <c r="V4603" s="426"/>
      <c r="W4603" s="426"/>
      <c r="X4603" s="427"/>
      <c r="Y4603" s="416" t="e">
        <f t="shared" si="356"/>
        <v>#N/A</v>
      </c>
      <c r="Z4603" s="416" t="e">
        <f t="shared" si="357"/>
        <v>#N/A</v>
      </c>
      <c r="AA4603" s="416" t="str">
        <f t="shared" si="358"/>
        <v/>
      </c>
      <c r="AB4603" s="416" t="e">
        <f t="shared" si="359"/>
        <v>#N/A</v>
      </c>
      <c r="AC4603" s="416" t="e">
        <f t="shared" si="360"/>
        <v>#N/A</v>
      </c>
    </row>
    <row r="4604" customHeight="1" spans="1:29">
      <c r="A4604" s="421"/>
      <c r="B4604" s="422"/>
      <c r="C4604" s="422"/>
      <c r="D4604" s="421"/>
      <c r="E4604" s="421"/>
      <c r="F4604" s="421"/>
      <c r="G4604" s="421"/>
      <c r="H4604" s="421"/>
      <c r="I4604" s="421"/>
      <c r="J4604" s="421"/>
      <c r="K4604" s="421"/>
      <c r="L4604" s="421"/>
      <c r="M4604" s="421"/>
      <c r="N4604" s="426"/>
      <c r="O4604" s="426"/>
      <c r="P4604" s="427"/>
      <c r="Q4604" s="427"/>
      <c r="R4604" s="426"/>
      <c r="S4604" s="426"/>
      <c r="T4604" s="426"/>
      <c r="U4604" s="426"/>
      <c r="V4604" s="426"/>
      <c r="W4604" s="426"/>
      <c r="X4604" s="427"/>
      <c r="Y4604" s="416" t="e">
        <f t="shared" si="356"/>
        <v>#N/A</v>
      </c>
      <c r="Z4604" s="416" t="e">
        <f t="shared" si="357"/>
        <v>#N/A</v>
      </c>
      <c r="AA4604" s="416" t="str">
        <f t="shared" si="358"/>
        <v/>
      </c>
      <c r="AB4604" s="416" t="e">
        <f t="shared" si="359"/>
        <v>#N/A</v>
      </c>
      <c r="AC4604" s="416" t="e">
        <f t="shared" si="360"/>
        <v>#N/A</v>
      </c>
    </row>
    <row r="4605" customHeight="1" spans="1:29">
      <c r="A4605" s="421"/>
      <c r="B4605" s="422"/>
      <c r="C4605" s="422"/>
      <c r="D4605" s="421"/>
      <c r="E4605" s="421"/>
      <c r="F4605" s="421"/>
      <c r="G4605" s="421"/>
      <c r="H4605" s="421"/>
      <c r="I4605" s="421"/>
      <c r="J4605" s="421"/>
      <c r="K4605" s="421"/>
      <c r="L4605" s="421"/>
      <c r="M4605" s="421"/>
      <c r="N4605" s="426"/>
      <c r="O4605" s="426"/>
      <c r="P4605" s="427"/>
      <c r="Q4605" s="427"/>
      <c r="R4605" s="426"/>
      <c r="S4605" s="426"/>
      <c r="T4605" s="426"/>
      <c r="U4605" s="426"/>
      <c r="V4605" s="426"/>
      <c r="W4605" s="426"/>
      <c r="X4605" s="427"/>
      <c r="Y4605" s="416" t="e">
        <f t="shared" si="356"/>
        <v>#N/A</v>
      </c>
      <c r="Z4605" s="416" t="e">
        <f t="shared" si="357"/>
        <v>#N/A</v>
      </c>
      <c r="AA4605" s="416" t="str">
        <f t="shared" si="358"/>
        <v/>
      </c>
      <c r="AB4605" s="416" t="e">
        <f t="shared" si="359"/>
        <v>#N/A</v>
      </c>
      <c r="AC4605" s="416" t="e">
        <f t="shared" si="360"/>
        <v>#N/A</v>
      </c>
    </row>
    <row r="4606" customHeight="1" spans="1:29">
      <c r="A4606" s="421"/>
      <c r="B4606" s="422"/>
      <c r="C4606" s="422"/>
      <c r="D4606" s="421"/>
      <c r="E4606" s="421"/>
      <c r="F4606" s="421"/>
      <c r="G4606" s="421"/>
      <c r="H4606" s="421"/>
      <c r="I4606" s="421"/>
      <c r="J4606" s="421"/>
      <c r="K4606" s="421"/>
      <c r="L4606" s="421"/>
      <c r="M4606" s="421"/>
      <c r="N4606" s="426"/>
      <c r="O4606" s="426"/>
      <c r="P4606" s="427"/>
      <c r="Q4606" s="427"/>
      <c r="R4606" s="426"/>
      <c r="S4606" s="426"/>
      <c r="T4606" s="426"/>
      <c r="U4606" s="426"/>
      <c r="V4606" s="426"/>
      <c r="W4606" s="426"/>
      <c r="X4606" s="427"/>
      <c r="Y4606" s="416" t="e">
        <f t="shared" si="356"/>
        <v>#N/A</v>
      </c>
      <c r="Z4606" s="416" t="e">
        <f t="shared" si="357"/>
        <v>#N/A</v>
      </c>
      <c r="AA4606" s="416" t="str">
        <f t="shared" si="358"/>
        <v/>
      </c>
      <c r="AB4606" s="416" t="e">
        <f t="shared" si="359"/>
        <v>#N/A</v>
      </c>
      <c r="AC4606" s="416" t="e">
        <f t="shared" si="360"/>
        <v>#N/A</v>
      </c>
    </row>
    <row r="4607" customHeight="1" spans="1:29">
      <c r="A4607" s="421"/>
      <c r="B4607" s="422"/>
      <c r="C4607" s="422"/>
      <c r="D4607" s="421"/>
      <c r="E4607" s="421"/>
      <c r="F4607" s="421"/>
      <c r="G4607" s="421"/>
      <c r="H4607" s="421"/>
      <c r="I4607" s="421"/>
      <c r="J4607" s="421"/>
      <c r="K4607" s="421"/>
      <c r="L4607" s="421"/>
      <c r="M4607" s="421"/>
      <c r="N4607" s="426"/>
      <c r="O4607" s="426"/>
      <c r="P4607" s="427"/>
      <c r="Q4607" s="427"/>
      <c r="R4607" s="426"/>
      <c r="S4607" s="426"/>
      <c r="T4607" s="426"/>
      <c r="U4607" s="426"/>
      <c r="V4607" s="426"/>
      <c r="W4607" s="426"/>
      <c r="X4607" s="427"/>
      <c r="Y4607" s="416" t="e">
        <f t="shared" si="356"/>
        <v>#N/A</v>
      </c>
      <c r="Z4607" s="416" t="e">
        <f t="shared" si="357"/>
        <v>#N/A</v>
      </c>
      <c r="AA4607" s="416" t="str">
        <f t="shared" si="358"/>
        <v/>
      </c>
      <c r="AB4607" s="416" t="e">
        <f t="shared" si="359"/>
        <v>#N/A</v>
      </c>
      <c r="AC4607" s="416" t="e">
        <f t="shared" si="360"/>
        <v>#N/A</v>
      </c>
    </row>
    <row r="4608" customHeight="1" spans="1:29">
      <c r="A4608" s="421"/>
      <c r="B4608" s="422"/>
      <c r="C4608" s="422"/>
      <c r="D4608" s="421"/>
      <c r="E4608" s="421"/>
      <c r="F4608" s="421"/>
      <c r="G4608" s="421"/>
      <c r="H4608" s="421"/>
      <c r="I4608" s="421"/>
      <c r="J4608" s="421"/>
      <c r="K4608" s="421"/>
      <c r="L4608" s="421"/>
      <c r="M4608" s="421"/>
      <c r="N4608" s="426"/>
      <c r="O4608" s="426"/>
      <c r="P4608" s="427"/>
      <c r="Q4608" s="427"/>
      <c r="R4608" s="426"/>
      <c r="S4608" s="426"/>
      <c r="T4608" s="426"/>
      <c r="U4608" s="426"/>
      <c r="V4608" s="426"/>
      <c r="W4608" s="426"/>
      <c r="X4608" s="427"/>
      <c r="Y4608" s="416" t="e">
        <f t="shared" si="356"/>
        <v>#N/A</v>
      </c>
      <c r="Z4608" s="416" t="e">
        <f t="shared" si="357"/>
        <v>#N/A</v>
      </c>
      <c r="AA4608" s="416" t="str">
        <f t="shared" si="358"/>
        <v/>
      </c>
      <c r="AB4608" s="416" t="e">
        <f t="shared" si="359"/>
        <v>#N/A</v>
      </c>
      <c r="AC4608" s="416" t="e">
        <f t="shared" si="360"/>
        <v>#N/A</v>
      </c>
    </row>
    <row r="4609" customHeight="1" spans="1:29">
      <c r="A4609" s="421"/>
      <c r="B4609" s="422"/>
      <c r="C4609" s="422"/>
      <c r="D4609" s="421"/>
      <c r="E4609" s="421"/>
      <c r="F4609" s="421"/>
      <c r="G4609" s="421"/>
      <c r="H4609" s="421"/>
      <c r="I4609" s="421"/>
      <c r="J4609" s="421"/>
      <c r="K4609" s="421"/>
      <c r="L4609" s="421"/>
      <c r="M4609" s="421"/>
      <c r="N4609" s="426"/>
      <c r="O4609" s="426"/>
      <c r="P4609" s="427"/>
      <c r="Q4609" s="427"/>
      <c r="R4609" s="426"/>
      <c r="S4609" s="426"/>
      <c r="T4609" s="426"/>
      <c r="U4609" s="426"/>
      <c r="V4609" s="426"/>
      <c r="W4609" s="426"/>
      <c r="X4609" s="427"/>
      <c r="Y4609" s="416" t="e">
        <f t="shared" si="356"/>
        <v>#N/A</v>
      </c>
      <c r="Z4609" s="416" t="e">
        <f t="shared" si="357"/>
        <v>#N/A</v>
      </c>
      <c r="AA4609" s="416" t="str">
        <f t="shared" si="358"/>
        <v/>
      </c>
      <c r="AB4609" s="416" t="e">
        <f t="shared" si="359"/>
        <v>#N/A</v>
      </c>
      <c r="AC4609" s="416" t="e">
        <f t="shared" si="360"/>
        <v>#N/A</v>
      </c>
    </row>
    <row r="4610" customHeight="1" spans="1:29">
      <c r="A4610" s="421"/>
      <c r="B4610" s="422"/>
      <c r="C4610" s="422"/>
      <c r="D4610" s="421"/>
      <c r="E4610" s="421"/>
      <c r="F4610" s="421"/>
      <c r="G4610" s="421"/>
      <c r="H4610" s="421"/>
      <c r="I4610" s="421"/>
      <c r="J4610" s="421"/>
      <c r="K4610" s="421"/>
      <c r="L4610" s="421"/>
      <c r="M4610" s="421"/>
      <c r="N4610" s="426"/>
      <c r="O4610" s="426"/>
      <c r="P4610" s="427"/>
      <c r="Q4610" s="427"/>
      <c r="R4610" s="426"/>
      <c r="S4610" s="426"/>
      <c r="T4610" s="426"/>
      <c r="U4610" s="426"/>
      <c r="V4610" s="426"/>
      <c r="W4610" s="426"/>
      <c r="X4610" s="427"/>
      <c r="Y4610" s="416" t="e">
        <f t="shared" si="356"/>
        <v>#N/A</v>
      </c>
      <c r="Z4610" s="416" t="e">
        <f t="shared" si="357"/>
        <v>#N/A</v>
      </c>
      <c r="AA4610" s="416" t="str">
        <f t="shared" si="358"/>
        <v/>
      </c>
      <c r="AB4610" s="416" t="e">
        <f t="shared" si="359"/>
        <v>#N/A</v>
      </c>
      <c r="AC4610" s="416" t="e">
        <f t="shared" si="360"/>
        <v>#N/A</v>
      </c>
    </row>
    <row r="4611" customHeight="1" spans="1:29">
      <c r="A4611" s="421"/>
      <c r="B4611" s="422"/>
      <c r="C4611" s="422"/>
      <c r="D4611" s="421"/>
      <c r="E4611" s="421"/>
      <c r="F4611" s="421"/>
      <c r="G4611" s="421"/>
      <c r="H4611" s="421"/>
      <c r="I4611" s="421"/>
      <c r="J4611" s="421"/>
      <c r="K4611" s="421"/>
      <c r="L4611" s="421"/>
      <c r="M4611" s="421"/>
      <c r="N4611" s="426"/>
      <c r="O4611" s="426"/>
      <c r="P4611" s="427"/>
      <c r="Q4611" s="427"/>
      <c r="R4611" s="426"/>
      <c r="S4611" s="426"/>
      <c r="T4611" s="426"/>
      <c r="U4611" s="426"/>
      <c r="V4611" s="426"/>
      <c r="W4611" s="426"/>
      <c r="X4611" s="427"/>
      <c r="Y4611" s="416" t="e">
        <f t="shared" si="356"/>
        <v>#N/A</v>
      </c>
      <c r="Z4611" s="416" t="e">
        <f t="shared" si="357"/>
        <v>#N/A</v>
      </c>
      <c r="AA4611" s="416" t="str">
        <f t="shared" si="358"/>
        <v/>
      </c>
      <c r="AB4611" s="416" t="e">
        <f t="shared" si="359"/>
        <v>#N/A</v>
      </c>
      <c r="AC4611" s="416" t="e">
        <f t="shared" si="360"/>
        <v>#N/A</v>
      </c>
    </row>
    <row r="4612" customHeight="1" spans="1:29">
      <c r="A4612" s="421"/>
      <c r="B4612" s="422"/>
      <c r="C4612" s="422"/>
      <c r="D4612" s="421"/>
      <c r="E4612" s="421"/>
      <c r="F4612" s="421"/>
      <c r="G4612" s="421"/>
      <c r="H4612" s="421"/>
      <c r="I4612" s="421"/>
      <c r="J4612" s="421"/>
      <c r="K4612" s="421"/>
      <c r="L4612" s="421"/>
      <c r="M4612" s="421"/>
      <c r="N4612" s="426"/>
      <c r="O4612" s="426"/>
      <c r="P4612" s="427"/>
      <c r="Q4612" s="427"/>
      <c r="R4612" s="426"/>
      <c r="S4612" s="426"/>
      <c r="T4612" s="426"/>
      <c r="U4612" s="426"/>
      <c r="V4612" s="426"/>
      <c r="W4612" s="426"/>
      <c r="X4612" s="427"/>
      <c r="Y4612" s="416" t="e">
        <f t="shared" si="356"/>
        <v>#N/A</v>
      </c>
      <c r="Z4612" s="416" t="e">
        <f t="shared" si="357"/>
        <v>#N/A</v>
      </c>
      <c r="AA4612" s="416" t="str">
        <f t="shared" si="358"/>
        <v/>
      </c>
      <c r="AB4612" s="416" t="e">
        <f t="shared" si="359"/>
        <v>#N/A</v>
      </c>
      <c r="AC4612" s="416" t="e">
        <f t="shared" si="360"/>
        <v>#N/A</v>
      </c>
    </row>
    <row r="4613" customHeight="1" spans="1:29">
      <c r="A4613" s="421"/>
      <c r="B4613" s="422"/>
      <c r="C4613" s="422"/>
      <c r="D4613" s="421"/>
      <c r="E4613" s="421"/>
      <c r="F4613" s="421"/>
      <c r="G4613" s="421"/>
      <c r="H4613" s="421"/>
      <c r="I4613" s="421"/>
      <c r="J4613" s="421"/>
      <c r="K4613" s="421"/>
      <c r="L4613" s="421"/>
      <c r="M4613" s="421"/>
      <c r="N4613" s="426"/>
      <c r="O4613" s="426"/>
      <c r="P4613" s="427"/>
      <c r="Q4613" s="427"/>
      <c r="R4613" s="426"/>
      <c r="S4613" s="426"/>
      <c r="T4613" s="426"/>
      <c r="U4613" s="426"/>
      <c r="V4613" s="426"/>
      <c r="W4613" s="426"/>
      <c r="X4613" s="427"/>
      <c r="Y4613" s="416" t="e">
        <f t="shared" si="356"/>
        <v>#N/A</v>
      </c>
      <c r="Z4613" s="416" t="e">
        <f t="shared" si="357"/>
        <v>#N/A</v>
      </c>
      <c r="AA4613" s="416" t="str">
        <f t="shared" si="358"/>
        <v/>
      </c>
      <c r="AB4613" s="416" t="e">
        <f t="shared" si="359"/>
        <v>#N/A</v>
      </c>
      <c r="AC4613" s="416" t="e">
        <f t="shared" si="360"/>
        <v>#N/A</v>
      </c>
    </row>
    <row r="4614" customHeight="1" spans="1:29">
      <c r="A4614" s="421"/>
      <c r="B4614" s="422"/>
      <c r="C4614" s="422"/>
      <c r="D4614" s="421"/>
      <c r="E4614" s="421"/>
      <c r="F4614" s="421"/>
      <c r="G4614" s="421"/>
      <c r="H4614" s="421"/>
      <c r="I4614" s="421"/>
      <c r="J4614" s="421"/>
      <c r="K4614" s="421"/>
      <c r="L4614" s="421"/>
      <c r="M4614" s="421"/>
      <c r="N4614" s="426"/>
      <c r="O4614" s="426"/>
      <c r="P4614" s="427"/>
      <c r="Q4614" s="427"/>
      <c r="R4614" s="426"/>
      <c r="S4614" s="426"/>
      <c r="T4614" s="426"/>
      <c r="U4614" s="426"/>
      <c r="V4614" s="426"/>
      <c r="W4614" s="426"/>
      <c r="X4614" s="427"/>
      <c r="Y4614" s="416" t="e">
        <f t="shared" si="356"/>
        <v>#N/A</v>
      </c>
      <c r="Z4614" s="416" t="e">
        <f t="shared" si="357"/>
        <v>#N/A</v>
      </c>
      <c r="AA4614" s="416" t="str">
        <f t="shared" si="358"/>
        <v/>
      </c>
      <c r="AB4614" s="416" t="e">
        <f t="shared" si="359"/>
        <v>#N/A</v>
      </c>
      <c r="AC4614" s="416" t="e">
        <f t="shared" si="360"/>
        <v>#N/A</v>
      </c>
    </row>
    <row r="4615" customHeight="1" spans="1:29">
      <c r="A4615" s="421"/>
      <c r="B4615" s="422"/>
      <c r="C4615" s="422"/>
      <c r="D4615" s="421"/>
      <c r="E4615" s="421"/>
      <c r="F4615" s="421"/>
      <c r="G4615" s="421"/>
      <c r="H4615" s="421"/>
      <c r="I4615" s="421"/>
      <c r="J4615" s="421"/>
      <c r="K4615" s="421"/>
      <c r="L4615" s="421"/>
      <c r="M4615" s="421"/>
      <c r="N4615" s="426"/>
      <c r="O4615" s="426"/>
      <c r="P4615" s="427"/>
      <c r="Q4615" s="427"/>
      <c r="R4615" s="426"/>
      <c r="S4615" s="426"/>
      <c r="T4615" s="426"/>
      <c r="U4615" s="426"/>
      <c r="V4615" s="426"/>
      <c r="W4615" s="426"/>
      <c r="X4615" s="427"/>
      <c r="Y4615" s="416" t="e">
        <f t="shared" ref="Y4615:Y4678" si="361">_xlfn.IFS(LEFT(M4615,3)="003","三保支出",LEFT(M4615,3)="004","刚性支出",LEFT(M4615,3)="000","促发展支出")</f>
        <v>#N/A</v>
      </c>
      <c r="Z4615" s="416" t="e">
        <f t="shared" ref="Z4615:Z4678" si="362">_xlfn.IFS(LEFT(E4615,1)="3","项目支出",LEFT(E4615,1)="1","人员类支出",LEFT(E4615,1)="2","运转类支出")</f>
        <v>#N/A</v>
      </c>
      <c r="AA4615" s="416" t="str">
        <f t="shared" ref="AA4615:AA4678" si="363">LEFT(H4615,7)</f>
        <v/>
      </c>
      <c r="AB4615" s="416" t="e">
        <f t="shared" ref="AB4615:AB4678" si="364">_xlfn.IFS(LEFT(M4615,6)="003001","保工资",LEFT(M4615,6)="003002","保运转",LEFT(M4615,6)="003003","保基本民生")</f>
        <v>#N/A</v>
      </c>
      <c r="AC4615" s="416" t="e">
        <f t="shared" ref="AC4615:AC4678" si="365">IF(Z4615="项目支出","否","是")</f>
        <v>#N/A</v>
      </c>
    </row>
    <row r="4616" customHeight="1" spans="1:29">
      <c r="A4616" s="421"/>
      <c r="B4616" s="422"/>
      <c r="C4616" s="422"/>
      <c r="D4616" s="421"/>
      <c r="E4616" s="421"/>
      <c r="F4616" s="421"/>
      <c r="G4616" s="421"/>
      <c r="H4616" s="421"/>
      <c r="I4616" s="421"/>
      <c r="J4616" s="421"/>
      <c r="K4616" s="421"/>
      <c r="L4616" s="421"/>
      <c r="M4616" s="421"/>
      <c r="N4616" s="426"/>
      <c r="O4616" s="426"/>
      <c r="P4616" s="427"/>
      <c r="Q4616" s="427"/>
      <c r="R4616" s="426"/>
      <c r="S4616" s="426"/>
      <c r="T4616" s="426"/>
      <c r="U4616" s="426"/>
      <c r="V4616" s="426"/>
      <c r="W4616" s="426"/>
      <c r="X4616" s="427"/>
      <c r="Y4616" s="416" t="e">
        <f t="shared" si="361"/>
        <v>#N/A</v>
      </c>
      <c r="Z4616" s="416" t="e">
        <f t="shared" si="362"/>
        <v>#N/A</v>
      </c>
      <c r="AA4616" s="416" t="str">
        <f t="shared" si="363"/>
        <v/>
      </c>
      <c r="AB4616" s="416" t="e">
        <f t="shared" si="364"/>
        <v>#N/A</v>
      </c>
      <c r="AC4616" s="416" t="e">
        <f t="shared" si="365"/>
        <v>#N/A</v>
      </c>
    </row>
    <row r="4617" customHeight="1" spans="1:29">
      <c r="A4617" s="421"/>
      <c r="B4617" s="422"/>
      <c r="C4617" s="422"/>
      <c r="D4617" s="421"/>
      <c r="E4617" s="421"/>
      <c r="F4617" s="421"/>
      <c r="G4617" s="421"/>
      <c r="H4617" s="421"/>
      <c r="I4617" s="421"/>
      <c r="J4617" s="421"/>
      <c r="K4617" s="421"/>
      <c r="L4617" s="421"/>
      <c r="M4617" s="421"/>
      <c r="N4617" s="426"/>
      <c r="O4617" s="426"/>
      <c r="P4617" s="427"/>
      <c r="Q4617" s="427"/>
      <c r="R4617" s="426"/>
      <c r="S4617" s="426"/>
      <c r="T4617" s="426"/>
      <c r="U4617" s="426"/>
      <c r="V4617" s="426"/>
      <c r="W4617" s="426"/>
      <c r="X4617" s="427"/>
      <c r="Y4617" s="416" t="e">
        <f t="shared" si="361"/>
        <v>#N/A</v>
      </c>
      <c r="Z4617" s="416" t="e">
        <f t="shared" si="362"/>
        <v>#N/A</v>
      </c>
      <c r="AA4617" s="416" t="str">
        <f t="shared" si="363"/>
        <v/>
      </c>
      <c r="AB4617" s="416" t="e">
        <f t="shared" si="364"/>
        <v>#N/A</v>
      </c>
      <c r="AC4617" s="416" t="e">
        <f t="shared" si="365"/>
        <v>#N/A</v>
      </c>
    </row>
    <row r="4618" customHeight="1" spans="1:29">
      <c r="A4618" s="421"/>
      <c r="B4618" s="422"/>
      <c r="C4618" s="422"/>
      <c r="D4618" s="421"/>
      <c r="E4618" s="421"/>
      <c r="F4618" s="421"/>
      <c r="G4618" s="421"/>
      <c r="H4618" s="421"/>
      <c r="I4618" s="421"/>
      <c r="J4618" s="421"/>
      <c r="K4618" s="421"/>
      <c r="L4618" s="421"/>
      <c r="M4618" s="421"/>
      <c r="N4618" s="426"/>
      <c r="O4618" s="426"/>
      <c r="P4618" s="427"/>
      <c r="Q4618" s="427"/>
      <c r="R4618" s="426"/>
      <c r="S4618" s="426"/>
      <c r="T4618" s="426"/>
      <c r="U4618" s="426"/>
      <c r="V4618" s="426"/>
      <c r="W4618" s="426"/>
      <c r="X4618" s="427"/>
      <c r="Y4618" s="416" t="e">
        <f t="shared" si="361"/>
        <v>#N/A</v>
      </c>
      <c r="Z4618" s="416" t="e">
        <f t="shared" si="362"/>
        <v>#N/A</v>
      </c>
      <c r="AA4618" s="416" t="str">
        <f t="shared" si="363"/>
        <v/>
      </c>
      <c r="AB4618" s="416" t="e">
        <f t="shared" si="364"/>
        <v>#N/A</v>
      </c>
      <c r="AC4618" s="416" t="e">
        <f t="shared" si="365"/>
        <v>#N/A</v>
      </c>
    </row>
    <row r="4619" customHeight="1" spans="1:29">
      <c r="A4619" s="421"/>
      <c r="B4619" s="422"/>
      <c r="C4619" s="422"/>
      <c r="D4619" s="421"/>
      <c r="E4619" s="421"/>
      <c r="F4619" s="421"/>
      <c r="G4619" s="421"/>
      <c r="H4619" s="421"/>
      <c r="I4619" s="421"/>
      <c r="J4619" s="421"/>
      <c r="K4619" s="421"/>
      <c r="L4619" s="421"/>
      <c r="M4619" s="421"/>
      <c r="N4619" s="426"/>
      <c r="O4619" s="426"/>
      <c r="P4619" s="427"/>
      <c r="Q4619" s="427"/>
      <c r="R4619" s="426"/>
      <c r="S4619" s="426"/>
      <c r="T4619" s="426"/>
      <c r="U4619" s="426"/>
      <c r="V4619" s="426"/>
      <c r="W4619" s="426"/>
      <c r="X4619" s="427"/>
      <c r="Y4619" s="416" t="e">
        <f t="shared" si="361"/>
        <v>#N/A</v>
      </c>
      <c r="Z4619" s="416" t="e">
        <f t="shared" si="362"/>
        <v>#N/A</v>
      </c>
      <c r="AA4619" s="416" t="str">
        <f t="shared" si="363"/>
        <v/>
      </c>
      <c r="AB4619" s="416" t="e">
        <f t="shared" si="364"/>
        <v>#N/A</v>
      </c>
      <c r="AC4619" s="416" t="e">
        <f t="shared" si="365"/>
        <v>#N/A</v>
      </c>
    </row>
    <row r="4620" customHeight="1" spans="1:29">
      <c r="A4620" s="421"/>
      <c r="B4620" s="422"/>
      <c r="C4620" s="422"/>
      <c r="D4620" s="421"/>
      <c r="E4620" s="421"/>
      <c r="F4620" s="421"/>
      <c r="G4620" s="421"/>
      <c r="H4620" s="421"/>
      <c r="I4620" s="421"/>
      <c r="J4620" s="421"/>
      <c r="K4620" s="421"/>
      <c r="L4620" s="421"/>
      <c r="M4620" s="421"/>
      <c r="N4620" s="426"/>
      <c r="O4620" s="426"/>
      <c r="P4620" s="427"/>
      <c r="Q4620" s="427"/>
      <c r="R4620" s="426"/>
      <c r="S4620" s="426"/>
      <c r="T4620" s="426"/>
      <c r="U4620" s="426"/>
      <c r="V4620" s="426"/>
      <c r="W4620" s="426"/>
      <c r="X4620" s="427"/>
      <c r="Y4620" s="416" t="e">
        <f t="shared" si="361"/>
        <v>#N/A</v>
      </c>
      <c r="Z4620" s="416" t="e">
        <f t="shared" si="362"/>
        <v>#N/A</v>
      </c>
      <c r="AA4620" s="416" t="str">
        <f t="shared" si="363"/>
        <v/>
      </c>
      <c r="AB4620" s="416" t="e">
        <f t="shared" si="364"/>
        <v>#N/A</v>
      </c>
      <c r="AC4620" s="416" t="e">
        <f t="shared" si="365"/>
        <v>#N/A</v>
      </c>
    </row>
    <row r="4621" customHeight="1" spans="1:29">
      <c r="A4621" s="421"/>
      <c r="B4621" s="422"/>
      <c r="C4621" s="422"/>
      <c r="D4621" s="421"/>
      <c r="E4621" s="421"/>
      <c r="F4621" s="421"/>
      <c r="G4621" s="421"/>
      <c r="H4621" s="421"/>
      <c r="I4621" s="421"/>
      <c r="J4621" s="421"/>
      <c r="K4621" s="421"/>
      <c r="L4621" s="421"/>
      <c r="M4621" s="421"/>
      <c r="N4621" s="426"/>
      <c r="O4621" s="426"/>
      <c r="P4621" s="427"/>
      <c r="Q4621" s="427"/>
      <c r="R4621" s="426"/>
      <c r="S4621" s="426"/>
      <c r="T4621" s="426"/>
      <c r="U4621" s="426"/>
      <c r="V4621" s="426"/>
      <c r="W4621" s="426"/>
      <c r="X4621" s="427"/>
      <c r="Y4621" s="416" t="e">
        <f t="shared" si="361"/>
        <v>#N/A</v>
      </c>
      <c r="Z4621" s="416" t="e">
        <f t="shared" si="362"/>
        <v>#N/A</v>
      </c>
      <c r="AA4621" s="416" t="str">
        <f t="shared" si="363"/>
        <v/>
      </c>
      <c r="AB4621" s="416" t="e">
        <f t="shared" si="364"/>
        <v>#N/A</v>
      </c>
      <c r="AC4621" s="416" t="e">
        <f t="shared" si="365"/>
        <v>#N/A</v>
      </c>
    </row>
    <row r="4622" customHeight="1" spans="1:29">
      <c r="A4622" s="421"/>
      <c r="B4622" s="422"/>
      <c r="C4622" s="422"/>
      <c r="D4622" s="421"/>
      <c r="E4622" s="421"/>
      <c r="F4622" s="421"/>
      <c r="G4622" s="421"/>
      <c r="H4622" s="421"/>
      <c r="I4622" s="421"/>
      <c r="J4622" s="421"/>
      <c r="K4622" s="421"/>
      <c r="L4622" s="421"/>
      <c r="M4622" s="421"/>
      <c r="N4622" s="426"/>
      <c r="O4622" s="426"/>
      <c r="P4622" s="427"/>
      <c r="Q4622" s="427"/>
      <c r="R4622" s="426"/>
      <c r="S4622" s="426"/>
      <c r="T4622" s="426"/>
      <c r="U4622" s="426"/>
      <c r="V4622" s="426"/>
      <c r="W4622" s="426"/>
      <c r="X4622" s="427"/>
      <c r="Y4622" s="416" t="e">
        <f t="shared" si="361"/>
        <v>#N/A</v>
      </c>
      <c r="Z4622" s="416" t="e">
        <f t="shared" si="362"/>
        <v>#N/A</v>
      </c>
      <c r="AA4622" s="416" t="str">
        <f t="shared" si="363"/>
        <v/>
      </c>
      <c r="AB4622" s="416" t="e">
        <f t="shared" si="364"/>
        <v>#N/A</v>
      </c>
      <c r="AC4622" s="416" t="e">
        <f t="shared" si="365"/>
        <v>#N/A</v>
      </c>
    </row>
    <row r="4623" customHeight="1" spans="1:29">
      <c r="A4623" s="421"/>
      <c r="B4623" s="422"/>
      <c r="C4623" s="422"/>
      <c r="D4623" s="421"/>
      <c r="E4623" s="421"/>
      <c r="F4623" s="421"/>
      <c r="G4623" s="421"/>
      <c r="H4623" s="421"/>
      <c r="I4623" s="421"/>
      <c r="J4623" s="421"/>
      <c r="K4623" s="421"/>
      <c r="L4623" s="421"/>
      <c r="M4623" s="421"/>
      <c r="N4623" s="426"/>
      <c r="O4623" s="426"/>
      <c r="P4623" s="427"/>
      <c r="Q4623" s="427"/>
      <c r="R4623" s="426"/>
      <c r="S4623" s="426"/>
      <c r="T4623" s="426"/>
      <c r="U4623" s="426"/>
      <c r="V4623" s="426"/>
      <c r="W4623" s="426"/>
      <c r="X4623" s="427"/>
      <c r="Y4623" s="416" t="e">
        <f t="shared" si="361"/>
        <v>#N/A</v>
      </c>
      <c r="Z4623" s="416" t="e">
        <f t="shared" si="362"/>
        <v>#N/A</v>
      </c>
      <c r="AA4623" s="416" t="str">
        <f t="shared" si="363"/>
        <v/>
      </c>
      <c r="AB4623" s="416" t="e">
        <f t="shared" si="364"/>
        <v>#N/A</v>
      </c>
      <c r="AC4623" s="416" t="e">
        <f t="shared" si="365"/>
        <v>#N/A</v>
      </c>
    </row>
    <row r="4624" customHeight="1" spans="1:29">
      <c r="A4624" s="421"/>
      <c r="B4624" s="422"/>
      <c r="C4624" s="422"/>
      <c r="D4624" s="421"/>
      <c r="E4624" s="421"/>
      <c r="F4624" s="421"/>
      <c r="G4624" s="421"/>
      <c r="H4624" s="421"/>
      <c r="I4624" s="421"/>
      <c r="J4624" s="421"/>
      <c r="K4624" s="421"/>
      <c r="L4624" s="421"/>
      <c r="M4624" s="421"/>
      <c r="N4624" s="426"/>
      <c r="O4624" s="426"/>
      <c r="P4624" s="427"/>
      <c r="Q4624" s="427"/>
      <c r="R4624" s="426"/>
      <c r="S4624" s="426"/>
      <c r="T4624" s="426"/>
      <c r="U4624" s="426"/>
      <c r="V4624" s="426"/>
      <c r="W4624" s="426"/>
      <c r="X4624" s="427"/>
      <c r="Y4624" s="416" t="e">
        <f t="shared" si="361"/>
        <v>#N/A</v>
      </c>
      <c r="Z4624" s="416" t="e">
        <f t="shared" si="362"/>
        <v>#N/A</v>
      </c>
      <c r="AA4624" s="416" t="str">
        <f t="shared" si="363"/>
        <v/>
      </c>
      <c r="AB4624" s="416" t="e">
        <f t="shared" si="364"/>
        <v>#N/A</v>
      </c>
      <c r="AC4624" s="416" t="e">
        <f t="shared" si="365"/>
        <v>#N/A</v>
      </c>
    </row>
    <row r="4625" customHeight="1" spans="1:29">
      <c r="A4625" s="421"/>
      <c r="B4625" s="422"/>
      <c r="C4625" s="422"/>
      <c r="D4625" s="421"/>
      <c r="E4625" s="421"/>
      <c r="F4625" s="421"/>
      <c r="G4625" s="421"/>
      <c r="H4625" s="421"/>
      <c r="I4625" s="421"/>
      <c r="J4625" s="421"/>
      <c r="K4625" s="421"/>
      <c r="L4625" s="421"/>
      <c r="M4625" s="421"/>
      <c r="N4625" s="426"/>
      <c r="O4625" s="426"/>
      <c r="P4625" s="427"/>
      <c r="Q4625" s="427"/>
      <c r="R4625" s="426"/>
      <c r="S4625" s="426"/>
      <c r="T4625" s="426"/>
      <c r="U4625" s="426"/>
      <c r="V4625" s="426"/>
      <c r="W4625" s="426"/>
      <c r="X4625" s="427"/>
      <c r="Y4625" s="416" t="e">
        <f t="shared" si="361"/>
        <v>#N/A</v>
      </c>
      <c r="Z4625" s="416" t="e">
        <f t="shared" si="362"/>
        <v>#N/A</v>
      </c>
      <c r="AA4625" s="416" t="str">
        <f t="shared" si="363"/>
        <v/>
      </c>
      <c r="AB4625" s="416" t="e">
        <f t="shared" si="364"/>
        <v>#N/A</v>
      </c>
      <c r="AC4625" s="416" t="e">
        <f t="shared" si="365"/>
        <v>#N/A</v>
      </c>
    </row>
    <row r="4626" customHeight="1" spans="1:29">
      <c r="A4626" s="421"/>
      <c r="B4626" s="422"/>
      <c r="C4626" s="422"/>
      <c r="D4626" s="421"/>
      <c r="E4626" s="421"/>
      <c r="F4626" s="421"/>
      <c r="G4626" s="421"/>
      <c r="H4626" s="421"/>
      <c r="I4626" s="421"/>
      <c r="J4626" s="421"/>
      <c r="K4626" s="421"/>
      <c r="L4626" s="421"/>
      <c r="M4626" s="421"/>
      <c r="N4626" s="426"/>
      <c r="O4626" s="426"/>
      <c r="P4626" s="427"/>
      <c r="Q4626" s="427"/>
      <c r="R4626" s="426"/>
      <c r="S4626" s="426"/>
      <c r="T4626" s="426"/>
      <c r="U4626" s="426"/>
      <c r="V4626" s="426"/>
      <c r="W4626" s="426"/>
      <c r="X4626" s="427"/>
      <c r="Y4626" s="416" t="e">
        <f t="shared" si="361"/>
        <v>#N/A</v>
      </c>
      <c r="Z4626" s="416" t="e">
        <f t="shared" si="362"/>
        <v>#N/A</v>
      </c>
      <c r="AA4626" s="416" t="str">
        <f t="shared" si="363"/>
        <v/>
      </c>
      <c r="AB4626" s="416" t="e">
        <f t="shared" si="364"/>
        <v>#N/A</v>
      </c>
      <c r="AC4626" s="416" t="e">
        <f t="shared" si="365"/>
        <v>#N/A</v>
      </c>
    </row>
    <row r="4627" customHeight="1" spans="1:29">
      <c r="A4627" s="421"/>
      <c r="B4627" s="422"/>
      <c r="C4627" s="422"/>
      <c r="D4627" s="421"/>
      <c r="E4627" s="421"/>
      <c r="F4627" s="421"/>
      <c r="G4627" s="421"/>
      <c r="H4627" s="421"/>
      <c r="I4627" s="421"/>
      <c r="J4627" s="421"/>
      <c r="K4627" s="421"/>
      <c r="L4627" s="421"/>
      <c r="M4627" s="421"/>
      <c r="N4627" s="426"/>
      <c r="O4627" s="426"/>
      <c r="P4627" s="427"/>
      <c r="Q4627" s="427"/>
      <c r="R4627" s="426"/>
      <c r="S4627" s="426"/>
      <c r="T4627" s="426"/>
      <c r="U4627" s="426"/>
      <c r="V4627" s="426"/>
      <c r="W4627" s="426"/>
      <c r="X4627" s="427"/>
      <c r="Y4627" s="416" t="e">
        <f t="shared" si="361"/>
        <v>#N/A</v>
      </c>
      <c r="Z4627" s="416" t="e">
        <f t="shared" si="362"/>
        <v>#N/A</v>
      </c>
      <c r="AA4627" s="416" t="str">
        <f t="shared" si="363"/>
        <v/>
      </c>
      <c r="AB4627" s="416" t="e">
        <f t="shared" si="364"/>
        <v>#N/A</v>
      </c>
      <c r="AC4627" s="416" t="e">
        <f t="shared" si="365"/>
        <v>#N/A</v>
      </c>
    </row>
    <row r="4628" customHeight="1" spans="1:29">
      <c r="A4628" s="421"/>
      <c r="B4628" s="422"/>
      <c r="C4628" s="422"/>
      <c r="D4628" s="421"/>
      <c r="E4628" s="421"/>
      <c r="F4628" s="421"/>
      <c r="G4628" s="421"/>
      <c r="H4628" s="421"/>
      <c r="I4628" s="421"/>
      <c r="J4628" s="421"/>
      <c r="K4628" s="421"/>
      <c r="L4628" s="421"/>
      <c r="M4628" s="421"/>
      <c r="N4628" s="426"/>
      <c r="O4628" s="426"/>
      <c r="P4628" s="427"/>
      <c r="Q4628" s="427"/>
      <c r="R4628" s="426"/>
      <c r="S4628" s="426"/>
      <c r="T4628" s="426"/>
      <c r="U4628" s="426"/>
      <c r="V4628" s="426"/>
      <c r="W4628" s="426"/>
      <c r="X4628" s="427"/>
      <c r="Y4628" s="416" t="e">
        <f t="shared" si="361"/>
        <v>#N/A</v>
      </c>
      <c r="Z4628" s="416" t="e">
        <f t="shared" si="362"/>
        <v>#N/A</v>
      </c>
      <c r="AA4628" s="416" t="str">
        <f t="shared" si="363"/>
        <v/>
      </c>
      <c r="AB4628" s="416" t="e">
        <f t="shared" si="364"/>
        <v>#N/A</v>
      </c>
      <c r="AC4628" s="416" t="e">
        <f t="shared" si="365"/>
        <v>#N/A</v>
      </c>
    </row>
    <row r="4629" customHeight="1" spans="1:29">
      <c r="A4629" s="421"/>
      <c r="B4629" s="422"/>
      <c r="C4629" s="422"/>
      <c r="D4629" s="421"/>
      <c r="E4629" s="421"/>
      <c r="F4629" s="421"/>
      <c r="G4629" s="421"/>
      <c r="H4629" s="421"/>
      <c r="I4629" s="421"/>
      <c r="J4629" s="421"/>
      <c r="K4629" s="421"/>
      <c r="L4629" s="421"/>
      <c r="M4629" s="421"/>
      <c r="N4629" s="426"/>
      <c r="O4629" s="426"/>
      <c r="P4629" s="427"/>
      <c r="Q4629" s="427"/>
      <c r="R4629" s="426"/>
      <c r="S4629" s="426"/>
      <c r="T4629" s="426"/>
      <c r="U4629" s="426"/>
      <c r="V4629" s="426"/>
      <c r="W4629" s="426"/>
      <c r="X4629" s="427"/>
      <c r="Y4629" s="416" t="e">
        <f t="shared" si="361"/>
        <v>#N/A</v>
      </c>
      <c r="Z4629" s="416" t="e">
        <f t="shared" si="362"/>
        <v>#N/A</v>
      </c>
      <c r="AA4629" s="416" t="str">
        <f t="shared" si="363"/>
        <v/>
      </c>
      <c r="AB4629" s="416" t="e">
        <f t="shared" si="364"/>
        <v>#N/A</v>
      </c>
      <c r="AC4629" s="416" t="e">
        <f t="shared" si="365"/>
        <v>#N/A</v>
      </c>
    </row>
    <row r="4630" customHeight="1" spans="1:29">
      <c r="A4630" s="421"/>
      <c r="B4630" s="422"/>
      <c r="C4630" s="422"/>
      <c r="D4630" s="421"/>
      <c r="E4630" s="421"/>
      <c r="F4630" s="421"/>
      <c r="G4630" s="421"/>
      <c r="H4630" s="421"/>
      <c r="I4630" s="421"/>
      <c r="J4630" s="421"/>
      <c r="K4630" s="421"/>
      <c r="L4630" s="421"/>
      <c r="M4630" s="421"/>
      <c r="N4630" s="426"/>
      <c r="O4630" s="426"/>
      <c r="P4630" s="427"/>
      <c r="Q4630" s="427"/>
      <c r="R4630" s="426"/>
      <c r="S4630" s="426"/>
      <c r="T4630" s="426"/>
      <c r="U4630" s="426"/>
      <c r="V4630" s="426"/>
      <c r="W4630" s="426"/>
      <c r="X4630" s="427"/>
      <c r="Y4630" s="416" t="e">
        <f t="shared" si="361"/>
        <v>#N/A</v>
      </c>
      <c r="Z4630" s="416" t="e">
        <f t="shared" si="362"/>
        <v>#N/A</v>
      </c>
      <c r="AA4630" s="416" t="str">
        <f t="shared" si="363"/>
        <v/>
      </c>
      <c r="AB4630" s="416" t="e">
        <f t="shared" si="364"/>
        <v>#N/A</v>
      </c>
      <c r="AC4630" s="416" t="e">
        <f t="shared" si="365"/>
        <v>#N/A</v>
      </c>
    </row>
    <row r="4631" customHeight="1" spans="1:29">
      <c r="A4631" s="421"/>
      <c r="B4631" s="422"/>
      <c r="C4631" s="422"/>
      <c r="D4631" s="421"/>
      <c r="E4631" s="421"/>
      <c r="F4631" s="421"/>
      <c r="G4631" s="421"/>
      <c r="H4631" s="421"/>
      <c r="I4631" s="421"/>
      <c r="J4631" s="421"/>
      <c r="K4631" s="421"/>
      <c r="L4631" s="421"/>
      <c r="M4631" s="421"/>
      <c r="N4631" s="426"/>
      <c r="O4631" s="426"/>
      <c r="P4631" s="427"/>
      <c r="Q4631" s="427"/>
      <c r="R4631" s="426"/>
      <c r="S4631" s="426"/>
      <c r="T4631" s="426"/>
      <c r="U4631" s="426"/>
      <c r="V4631" s="426"/>
      <c r="W4631" s="426"/>
      <c r="X4631" s="427"/>
      <c r="Y4631" s="416" t="e">
        <f t="shared" si="361"/>
        <v>#N/A</v>
      </c>
      <c r="Z4631" s="416" t="e">
        <f t="shared" si="362"/>
        <v>#N/A</v>
      </c>
      <c r="AA4631" s="416" t="str">
        <f t="shared" si="363"/>
        <v/>
      </c>
      <c r="AB4631" s="416" t="e">
        <f t="shared" si="364"/>
        <v>#N/A</v>
      </c>
      <c r="AC4631" s="416" t="e">
        <f t="shared" si="365"/>
        <v>#N/A</v>
      </c>
    </row>
    <row r="4632" customHeight="1" spans="1:29">
      <c r="A4632" s="421"/>
      <c r="B4632" s="422"/>
      <c r="C4632" s="422"/>
      <c r="D4632" s="421"/>
      <c r="E4632" s="421"/>
      <c r="F4632" s="421"/>
      <c r="G4632" s="421"/>
      <c r="H4632" s="421"/>
      <c r="I4632" s="421"/>
      <c r="J4632" s="421"/>
      <c r="K4632" s="421"/>
      <c r="L4632" s="421"/>
      <c r="M4632" s="421"/>
      <c r="N4632" s="426"/>
      <c r="O4632" s="426"/>
      <c r="P4632" s="427"/>
      <c r="Q4632" s="427"/>
      <c r="R4632" s="426"/>
      <c r="S4632" s="426"/>
      <c r="T4632" s="426"/>
      <c r="U4632" s="426"/>
      <c r="V4632" s="426"/>
      <c r="W4632" s="426"/>
      <c r="X4632" s="427"/>
      <c r="Y4632" s="416" t="e">
        <f t="shared" si="361"/>
        <v>#N/A</v>
      </c>
      <c r="Z4632" s="416" t="e">
        <f t="shared" si="362"/>
        <v>#N/A</v>
      </c>
      <c r="AA4632" s="416" t="str">
        <f t="shared" si="363"/>
        <v/>
      </c>
      <c r="AB4632" s="416" t="e">
        <f t="shared" si="364"/>
        <v>#N/A</v>
      </c>
      <c r="AC4632" s="416" t="e">
        <f t="shared" si="365"/>
        <v>#N/A</v>
      </c>
    </row>
    <row r="4633" customHeight="1" spans="1:29">
      <c r="A4633" s="421"/>
      <c r="B4633" s="422"/>
      <c r="C4633" s="422"/>
      <c r="D4633" s="421"/>
      <c r="E4633" s="421"/>
      <c r="F4633" s="421"/>
      <c r="G4633" s="421"/>
      <c r="H4633" s="421"/>
      <c r="I4633" s="421"/>
      <c r="J4633" s="421"/>
      <c r="K4633" s="421"/>
      <c r="L4633" s="421"/>
      <c r="M4633" s="421"/>
      <c r="N4633" s="426"/>
      <c r="O4633" s="426"/>
      <c r="P4633" s="427"/>
      <c r="Q4633" s="427"/>
      <c r="R4633" s="426"/>
      <c r="S4633" s="426"/>
      <c r="T4633" s="426"/>
      <c r="U4633" s="426"/>
      <c r="V4633" s="426"/>
      <c r="W4633" s="426"/>
      <c r="X4633" s="427"/>
      <c r="Y4633" s="416" t="e">
        <f t="shared" si="361"/>
        <v>#N/A</v>
      </c>
      <c r="Z4633" s="416" t="e">
        <f t="shared" si="362"/>
        <v>#N/A</v>
      </c>
      <c r="AA4633" s="416" t="str">
        <f t="shared" si="363"/>
        <v/>
      </c>
      <c r="AB4633" s="416" t="e">
        <f t="shared" si="364"/>
        <v>#N/A</v>
      </c>
      <c r="AC4633" s="416" t="e">
        <f t="shared" si="365"/>
        <v>#N/A</v>
      </c>
    </row>
    <row r="4634" customHeight="1" spans="1:29">
      <c r="A4634" s="421"/>
      <c r="B4634" s="422"/>
      <c r="C4634" s="422"/>
      <c r="D4634" s="421"/>
      <c r="E4634" s="421"/>
      <c r="F4634" s="421"/>
      <c r="G4634" s="421"/>
      <c r="H4634" s="421"/>
      <c r="I4634" s="421"/>
      <c r="J4634" s="421"/>
      <c r="K4634" s="421"/>
      <c r="L4634" s="421"/>
      <c r="M4634" s="421"/>
      <c r="N4634" s="426"/>
      <c r="O4634" s="426"/>
      <c r="P4634" s="427"/>
      <c r="Q4634" s="427"/>
      <c r="R4634" s="426"/>
      <c r="S4634" s="426"/>
      <c r="T4634" s="426"/>
      <c r="U4634" s="426"/>
      <c r="V4634" s="426"/>
      <c r="W4634" s="426"/>
      <c r="X4634" s="427"/>
      <c r="Y4634" s="416" t="e">
        <f t="shared" si="361"/>
        <v>#N/A</v>
      </c>
      <c r="Z4634" s="416" t="e">
        <f t="shared" si="362"/>
        <v>#N/A</v>
      </c>
      <c r="AA4634" s="416" t="str">
        <f t="shared" si="363"/>
        <v/>
      </c>
      <c r="AB4634" s="416" t="e">
        <f t="shared" si="364"/>
        <v>#N/A</v>
      </c>
      <c r="AC4634" s="416" t="e">
        <f t="shared" si="365"/>
        <v>#N/A</v>
      </c>
    </row>
    <row r="4635" customHeight="1" spans="1:29">
      <c r="A4635" s="421"/>
      <c r="B4635" s="422"/>
      <c r="C4635" s="422"/>
      <c r="D4635" s="421"/>
      <c r="E4635" s="421"/>
      <c r="F4635" s="421"/>
      <c r="G4635" s="421"/>
      <c r="H4635" s="421"/>
      <c r="I4635" s="421"/>
      <c r="J4635" s="421"/>
      <c r="K4635" s="421"/>
      <c r="L4635" s="421"/>
      <c r="M4635" s="421"/>
      <c r="N4635" s="426"/>
      <c r="O4635" s="426"/>
      <c r="P4635" s="427"/>
      <c r="Q4635" s="427"/>
      <c r="R4635" s="426"/>
      <c r="S4635" s="426"/>
      <c r="T4635" s="426"/>
      <c r="U4635" s="426"/>
      <c r="V4635" s="426"/>
      <c r="W4635" s="426"/>
      <c r="X4635" s="427"/>
      <c r="Y4635" s="416" t="e">
        <f t="shared" si="361"/>
        <v>#N/A</v>
      </c>
      <c r="Z4635" s="416" t="e">
        <f t="shared" si="362"/>
        <v>#N/A</v>
      </c>
      <c r="AA4635" s="416" t="str">
        <f t="shared" si="363"/>
        <v/>
      </c>
      <c r="AB4635" s="416" t="e">
        <f t="shared" si="364"/>
        <v>#N/A</v>
      </c>
      <c r="AC4635" s="416" t="e">
        <f t="shared" si="365"/>
        <v>#N/A</v>
      </c>
    </row>
    <row r="4636" customHeight="1" spans="1:29">
      <c r="A4636" s="421"/>
      <c r="B4636" s="422"/>
      <c r="C4636" s="422"/>
      <c r="D4636" s="421"/>
      <c r="E4636" s="421"/>
      <c r="F4636" s="421"/>
      <c r="G4636" s="421"/>
      <c r="H4636" s="421"/>
      <c r="I4636" s="421"/>
      <c r="J4636" s="421"/>
      <c r="K4636" s="421"/>
      <c r="L4636" s="421"/>
      <c r="M4636" s="421"/>
      <c r="N4636" s="426"/>
      <c r="O4636" s="426"/>
      <c r="P4636" s="427"/>
      <c r="Q4636" s="427"/>
      <c r="R4636" s="426"/>
      <c r="S4636" s="426"/>
      <c r="T4636" s="426"/>
      <c r="U4636" s="426"/>
      <c r="V4636" s="426"/>
      <c r="W4636" s="426"/>
      <c r="X4636" s="427"/>
      <c r="Y4636" s="416" t="e">
        <f t="shared" si="361"/>
        <v>#N/A</v>
      </c>
      <c r="Z4636" s="416" t="e">
        <f t="shared" si="362"/>
        <v>#N/A</v>
      </c>
      <c r="AA4636" s="416" t="str">
        <f t="shared" si="363"/>
        <v/>
      </c>
      <c r="AB4636" s="416" t="e">
        <f t="shared" si="364"/>
        <v>#N/A</v>
      </c>
      <c r="AC4636" s="416" t="e">
        <f t="shared" si="365"/>
        <v>#N/A</v>
      </c>
    </row>
    <row r="4637" customHeight="1" spans="1:29">
      <c r="A4637" s="421"/>
      <c r="B4637" s="422"/>
      <c r="C4637" s="422"/>
      <c r="D4637" s="421"/>
      <c r="E4637" s="421"/>
      <c r="F4637" s="421"/>
      <c r="G4637" s="421"/>
      <c r="H4637" s="421"/>
      <c r="I4637" s="421"/>
      <c r="J4637" s="421"/>
      <c r="K4637" s="421"/>
      <c r="L4637" s="421"/>
      <c r="M4637" s="421"/>
      <c r="N4637" s="426"/>
      <c r="O4637" s="426"/>
      <c r="P4637" s="427"/>
      <c r="Q4637" s="427"/>
      <c r="R4637" s="426"/>
      <c r="S4637" s="426"/>
      <c r="T4637" s="426"/>
      <c r="U4637" s="426"/>
      <c r="V4637" s="426"/>
      <c r="W4637" s="426"/>
      <c r="X4637" s="427"/>
      <c r="Y4637" s="416" t="e">
        <f t="shared" si="361"/>
        <v>#N/A</v>
      </c>
      <c r="Z4637" s="416" t="e">
        <f t="shared" si="362"/>
        <v>#N/A</v>
      </c>
      <c r="AA4637" s="416" t="str">
        <f t="shared" si="363"/>
        <v/>
      </c>
      <c r="AB4637" s="416" t="e">
        <f t="shared" si="364"/>
        <v>#N/A</v>
      </c>
      <c r="AC4637" s="416" t="e">
        <f t="shared" si="365"/>
        <v>#N/A</v>
      </c>
    </row>
    <row r="4638" customHeight="1" spans="1:29">
      <c r="A4638" s="421"/>
      <c r="B4638" s="422"/>
      <c r="C4638" s="422"/>
      <c r="D4638" s="421"/>
      <c r="E4638" s="421"/>
      <c r="F4638" s="421"/>
      <c r="G4638" s="421"/>
      <c r="H4638" s="421"/>
      <c r="I4638" s="421"/>
      <c r="J4638" s="421"/>
      <c r="K4638" s="421"/>
      <c r="L4638" s="421"/>
      <c r="M4638" s="421"/>
      <c r="N4638" s="426"/>
      <c r="O4638" s="426"/>
      <c r="P4638" s="427"/>
      <c r="Q4638" s="427"/>
      <c r="R4638" s="426"/>
      <c r="S4638" s="426"/>
      <c r="T4638" s="426"/>
      <c r="U4638" s="426"/>
      <c r="V4638" s="426"/>
      <c r="W4638" s="426"/>
      <c r="X4638" s="427"/>
      <c r="Y4638" s="416" t="e">
        <f t="shared" si="361"/>
        <v>#N/A</v>
      </c>
      <c r="Z4638" s="416" t="e">
        <f t="shared" si="362"/>
        <v>#N/A</v>
      </c>
      <c r="AA4638" s="416" t="str">
        <f t="shared" si="363"/>
        <v/>
      </c>
      <c r="AB4638" s="416" t="e">
        <f t="shared" si="364"/>
        <v>#N/A</v>
      </c>
      <c r="AC4638" s="416" t="e">
        <f t="shared" si="365"/>
        <v>#N/A</v>
      </c>
    </row>
    <row r="4639" customHeight="1" spans="1:29">
      <c r="A4639" s="421"/>
      <c r="B4639" s="422"/>
      <c r="C4639" s="422"/>
      <c r="D4639" s="421"/>
      <c r="E4639" s="421"/>
      <c r="F4639" s="421"/>
      <c r="G4639" s="421"/>
      <c r="H4639" s="421"/>
      <c r="I4639" s="421"/>
      <c r="J4639" s="421"/>
      <c r="K4639" s="421"/>
      <c r="L4639" s="421"/>
      <c r="M4639" s="421"/>
      <c r="N4639" s="426"/>
      <c r="O4639" s="426"/>
      <c r="P4639" s="427"/>
      <c r="Q4639" s="427"/>
      <c r="R4639" s="426"/>
      <c r="S4639" s="426"/>
      <c r="T4639" s="426"/>
      <c r="U4639" s="426"/>
      <c r="V4639" s="426"/>
      <c r="W4639" s="426"/>
      <c r="X4639" s="427"/>
      <c r="Y4639" s="416" t="e">
        <f t="shared" si="361"/>
        <v>#N/A</v>
      </c>
      <c r="Z4639" s="416" t="e">
        <f t="shared" si="362"/>
        <v>#N/A</v>
      </c>
      <c r="AA4639" s="416" t="str">
        <f t="shared" si="363"/>
        <v/>
      </c>
      <c r="AB4639" s="416" t="e">
        <f t="shared" si="364"/>
        <v>#N/A</v>
      </c>
      <c r="AC4639" s="416" t="e">
        <f t="shared" si="365"/>
        <v>#N/A</v>
      </c>
    </row>
    <row r="4640" customHeight="1" spans="1:29">
      <c r="A4640" s="421"/>
      <c r="B4640" s="422"/>
      <c r="C4640" s="422"/>
      <c r="D4640" s="421"/>
      <c r="E4640" s="421"/>
      <c r="F4640" s="421"/>
      <c r="G4640" s="421"/>
      <c r="H4640" s="421"/>
      <c r="I4640" s="421"/>
      <c r="J4640" s="421"/>
      <c r="K4640" s="421"/>
      <c r="L4640" s="421"/>
      <c r="M4640" s="421"/>
      <c r="N4640" s="426"/>
      <c r="O4640" s="426"/>
      <c r="P4640" s="427"/>
      <c r="Q4640" s="427"/>
      <c r="R4640" s="426"/>
      <c r="S4640" s="426"/>
      <c r="T4640" s="426"/>
      <c r="U4640" s="426"/>
      <c r="V4640" s="426"/>
      <c r="W4640" s="426"/>
      <c r="X4640" s="427"/>
      <c r="Y4640" s="416" t="e">
        <f t="shared" si="361"/>
        <v>#N/A</v>
      </c>
      <c r="Z4640" s="416" t="e">
        <f t="shared" si="362"/>
        <v>#N/A</v>
      </c>
      <c r="AA4640" s="416" t="str">
        <f t="shared" si="363"/>
        <v/>
      </c>
      <c r="AB4640" s="416" t="e">
        <f t="shared" si="364"/>
        <v>#N/A</v>
      </c>
      <c r="AC4640" s="416" t="e">
        <f t="shared" si="365"/>
        <v>#N/A</v>
      </c>
    </row>
    <row r="4641" customHeight="1" spans="1:29">
      <c r="A4641" s="421"/>
      <c r="B4641" s="422"/>
      <c r="C4641" s="422"/>
      <c r="D4641" s="421"/>
      <c r="E4641" s="421"/>
      <c r="F4641" s="421"/>
      <c r="G4641" s="421"/>
      <c r="H4641" s="421"/>
      <c r="I4641" s="421"/>
      <c r="J4641" s="421"/>
      <c r="K4641" s="421"/>
      <c r="L4641" s="421"/>
      <c r="M4641" s="421"/>
      <c r="N4641" s="426"/>
      <c r="O4641" s="426"/>
      <c r="P4641" s="427"/>
      <c r="Q4641" s="427"/>
      <c r="R4641" s="426"/>
      <c r="S4641" s="426"/>
      <c r="T4641" s="426"/>
      <c r="U4641" s="426"/>
      <c r="V4641" s="426"/>
      <c r="W4641" s="426"/>
      <c r="X4641" s="427"/>
      <c r="Y4641" s="416" t="e">
        <f t="shared" si="361"/>
        <v>#N/A</v>
      </c>
      <c r="Z4641" s="416" t="e">
        <f t="shared" si="362"/>
        <v>#N/A</v>
      </c>
      <c r="AA4641" s="416" t="str">
        <f t="shared" si="363"/>
        <v/>
      </c>
      <c r="AB4641" s="416" t="e">
        <f t="shared" si="364"/>
        <v>#N/A</v>
      </c>
      <c r="AC4641" s="416" t="e">
        <f t="shared" si="365"/>
        <v>#N/A</v>
      </c>
    </row>
    <row r="4642" customHeight="1" spans="1:29">
      <c r="A4642" s="421"/>
      <c r="B4642" s="422"/>
      <c r="C4642" s="422"/>
      <c r="D4642" s="421"/>
      <c r="E4642" s="421"/>
      <c r="F4642" s="421"/>
      <c r="G4642" s="421"/>
      <c r="H4642" s="421"/>
      <c r="I4642" s="421"/>
      <c r="J4642" s="421"/>
      <c r="K4642" s="421"/>
      <c r="L4642" s="421"/>
      <c r="M4642" s="421"/>
      <c r="N4642" s="426"/>
      <c r="O4642" s="426"/>
      <c r="P4642" s="427"/>
      <c r="Q4642" s="427"/>
      <c r="R4642" s="426"/>
      <c r="S4642" s="426"/>
      <c r="T4642" s="426"/>
      <c r="U4642" s="426"/>
      <c r="V4642" s="426"/>
      <c r="W4642" s="426"/>
      <c r="X4642" s="427"/>
      <c r="Y4642" s="416" t="e">
        <f t="shared" si="361"/>
        <v>#N/A</v>
      </c>
      <c r="Z4642" s="416" t="e">
        <f t="shared" si="362"/>
        <v>#N/A</v>
      </c>
      <c r="AA4642" s="416" t="str">
        <f t="shared" si="363"/>
        <v/>
      </c>
      <c r="AB4642" s="416" t="e">
        <f t="shared" si="364"/>
        <v>#N/A</v>
      </c>
      <c r="AC4642" s="416" t="e">
        <f t="shared" si="365"/>
        <v>#N/A</v>
      </c>
    </row>
    <row r="4643" customHeight="1" spans="1:29">
      <c r="A4643" s="421"/>
      <c r="B4643" s="422"/>
      <c r="C4643" s="422"/>
      <c r="D4643" s="421"/>
      <c r="E4643" s="421"/>
      <c r="F4643" s="421"/>
      <c r="G4643" s="421"/>
      <c r="H4643" s="421"/>
      <c r="I4643" s="421"/>
      <c r="J4643" s="421"/>
      <c r="K4643" s="421"/>
      <c r="L4643" s="421"/>
      <c r="M4643" s="421"/>
      <c r="N4643" s="426"/>
      <c r="O4643" s="426"/>
      <c r="P4643" s="427"/>
      <c r="Q4643" s="427"/>
      <c r="R4643" s="426"/>
      <c r="S4643" s="426"/>
      <c r="T4643" s="426"/>
      <c r="U4643" s="426"/>
      <c r="V4643" s="426"/>
      <c r="W4643" s="426"/>
      <c r="X4643" s="427"/>
      <c r="Y4643" s="416" t="e">
        <f t="shared" si="361"/>
        <v>#N/A</v>
      </c>
      <c r="Z4643" s="416" t="e">
        <f t="shared" si="362"/>
        <v>#N/A</v>
      </c>
      <c r="AA4643" s="416" t="str">
        <f t="shared" si="363"/>
        <v/>
      </c>
      <c r="AB4643" s="416" t="e">
        <f t="shared" si="364"/>
        <v>#N/A</v>
      </c>
      <c r="AC4643" s="416" t="e">
        <f t="shared" si="365"/>
        <v>#N/A</v>
      </c>
    </row>
    <row r="4644" customHeight="1" spans="1:29">
      <c r="A4644" s="421"/>
      <c r="B4644" s="422"/>
      <c r="C4644" s="422"/>
      <c r="D4644" s="421"/>
      <c r="E4644" s="421"/>
      <c r="F4644" s="421"/>
      <c r="G4644" s="421"/>
      <c r="H4644" s="421"/>
      <c r="I4644" s="421"/>
      <c r="J4644" s="421"/>
      <c r="K4644" s="421"/>
      <c r="L4644" s="421"/>
      <c r="M4644" s="421"/>
      <c r="N4644" s="426"/>
      <c r="O4644" s="426"/>
      <c r="P4644" s="427"/>
      <c r="Q4644" s="427"/>
      <c r="R4644" s="426"/>
      <c r="S4644" s="426"/>
      <c r="T4644" s="426"/>
      <c r="U4644" s="426"/>
      <c r="V4644" s="426"/>
      <c r="W4644" s="426"/>
      <c r="X4644" s="427"/>
      <c r="Y4644" s="416" t="e">
        <f t="shared" si="361"/>
        <v>#N/A</v>
      </c>
      <c r="Z4644" s="416" t="e">
        <f t="shared" si="362"/>
        <v>#N/A</v>
      </c>
      <c r="AA4644" s="416" t="str">
        <f t="shared" si="363"/>
        <v/>
      </c>
      <c r="AB4644" s="416" t="e">
        <f t="shared" si="364"/>
        <v>#N/A</v>
      </c>
      <c r="AC4644" s="416" t="e">
        <f t="shared" si="365"/>
        <v>#N/A</v>
      </c>
    </row>
    <row r="4645" customHeight="1" spans="1:29">
      <c r="A4645" s="421"/>
      <c r="B4645" s="422"/>
      <c r="C4645" s="422"/>
      <c r="D4645" s="421"/>
      <c r="E4645" s="421"/>
      <c r="F4645" s="421"/>
      <c r="G4645" s="421"/>
      <c r="H4645" s="421"/>
      <c r="I4645" s="421"/>
      <c r="J4645" s="421"/>
      <c r="K4645" s="421"/>
      <c r="L4645" s="421"/>
      <c r="M4645" s="421"/>
      <c r="N4645" s="426"/>
      <c r="O4645" s="426"/>
      <c r="P4645" s="427"/>
      <c r="Q4645" s="427"/>
      <c r="R4645" s="426"/>
      <c r="S4645" s="426"/>
      <c r="T4645" s="426"/>
      <c r="U4645" s="426"/>
      <c r="V4645" s="426"/>
      <c r="W4645" s="426"/>
      <c r="X4645" s="427"/>
      <c r="Y4645" s="416" t="e">
        <f t="shared" si="361"/>
        <v>#N/A</v>
      </c>
      <c r="Z4645" s="416" t="e">
        <f t="shared" si="362"/>
        <v>#N/A</v>
      </c>
      <c r="AA4645" s="416" t="str">
        <f t="shared" si="363"/>
        <v/>
      </c>
      <c r="AB4645" s="416" t="e">
        <f t="shared" si="364"/>
        <v>#N/A</v>
      </c>
      <c r="AC4645" s="416" t="e">
        <f t="shared" si="365"/>
        <v>#N/A</v>
      </c>
    </row>
    <row r="4646" customHeight="1" spans="1:29">
      <c r="A4646" s="421"/>
      <c r="B4646" s="422"/>
      <c r="C4646" s="422"/>
      <c r="D4646" s="421"/>
      <c r="E4646" s="421"/>
      <c r="F4646" s="421"/>
      <c r="G4646" s="421"/>
      <c r="H4646" s="421"/>
      <c r="I4646" s="421"/>
      <c r="J4646" s="421"/>
      <c r="K4646" s="421"/>
      <c r="L4646" s="421"/>
      <c r="M4646" s="421"/>
      <c r="N4646" s="426"/>
      <c r="O4646" s="426"/>
      <c r="P4646" s="427"/>
      <c r="Q4646" s="427"/>
      <c r="R4646" s="426"/>
      <c r="S4646" s="426"/>
      <c r="T4646" s="426"/>
      <c r="U4646" s="426"/>
      <c r="V4646" s="426"/>
      <c r="W4646" s="426"/>
      <c r="X4646" s="427"/>
      <c r="Y4646" s="416" t="e">
        <f t="shared" si="361"/>
        <v>#N/A</v>
      </c>
      <c r="Z4646" s="416" t="e">
        <f t="shared" si="362"/>
        <v>#N/A</v>
      </c>
      <c r="AA4646" s="416" t="str">
        <f t="shared" si="363"/>
        <v/>
      </c>
      <c r="AB4646" s="416" t="e">
        <f t="shared" si="364"/>
        <v>#N/A</v>
      </c>
      <c r="AC4646" s="416" t="e">
        <f t="shared" si="365"/>
        <v>#N/A</v>
      </c>
    </row>
    <row r="4647" customHeight="1" spans="1:29">
      <c r="A4647" s="421"/>
      <c r="B4647" s="422"/>
      <c r="C4647" s="422"/>
      <c r="D4647" s="421"/>
      <c r="E4647" s="421"/>
      <c r="F4647" s="421"/>
      <c r="G4647" s="421"/>
      <c r="H4647" s="421"/>
      <c r="I4647" s="421"/>
      <c r="J4647" s="421"/>
      <c r="K4647" s="421"/>
      <c r="L4647" s="421"/>
      <c r="M4647" s="421"/>
      <c r="N4647" s="426"/>
      <c r="O4647" s="426"/>
      <c r="P4647" s="427"/>
      <c r="Q4647" s="427"/>
      <c r="R4647" s="426"/>
      <c r="S4647" s="426"/>
      <c r="T4647" s="426"/>
      <c r="U4647" s="426"/>
      <c r="V4647" s="426"/>
      <c r="W4647" s="426"/>
      <c r="X4647" s="427"/>
      <c r="Y4647" s="416" t="e">
        <f t="shared" si="361"/>
        <v>#N/A</v>
      </c>
      <c r="Z4647" s="416" t="e">
        <f t="shared" si="362"/>
        <v>#N/A</v>
      </c>
      <c r="AA4647" s="416" t="str">
        <f t="shared" si="363"/>
        <v/>
      </c>
      <c r="AB4647" s="416" t="e">
        <f t="shared" si="364"/>
        <v>#N/A</v>
      </c>
      <c r="AC4647" s="416" t="e">
        <f t="shared" si="365"/>
        <v>#N/A</v>
      </c>
    </row>
    <row r="4648" customHeight="1" spans="1:29">
      <c r="A4648" s="421"/>
      <c r="B4648" s="422"/>
      <c r="C4648" s="422"/>
      <c r="D4648" s="421"/>
      <c r="E4648" s="421"/>
      <c r="F4648" s="421"/>
      <c r="G4648" s="421"/>
      <c r="H4648" s="421"/>
      <c r="I4648" s="421"/>
      <c r="J4648" s="421"/>
      <c r="K4648" s="421"/>
      <c r="L4648" s="421"/>
      <c r="M4648" s="421"/>
      <c r="N4648" s="426"/>
      <c r="O4648" s="426"/>
      <c r="P4648" s="427"/>
      <c r="Q4648" s="427"/>
      <c r="R4648" s="426"/>
      <c r="S4648" s="426"/>
      <c r="T4648" s="426"/>
      <c r="U4648" s="426"/>
      <c r="V4648" s="426"/>
      <c r="W4648" s="426"/>
      <c r="X4648" s="427"/>
      <c r="Y4648" s="416" t="e">
        <f t="shared" si="361"/>
        <v>#N/A</v>
      </c>
      <c r="Z4648" s="416" t="e">
        <f t="shared" si="362"/>
        <v>#N/A</v>
      </c>
      <c r="AA4648" s="416" t="str">
        <f t="shared" si="363"/>
        <v/>
      </c>
      <c r="AB4648" s="416" t="e">
        <f t="shared" si="364"/>
        <v>#N/A</v>
      </c>
      <c r="AC4648" s="416" t="e">
        <f t="shared" si="365"/>
        <v>#N/A</v>
      </c>
    </row>
    <row r="4649" customHeight="1" spans="1:29">
      <c r="A4649" s="421"/>
      <c r="B4649" s="422"/>
      <c r="C4649" s="422"/>
      <c r="D4649" s="421"/>
      <c r="E4649" s="421"/>
      <c r="F4649" s="421"/>
      <c r="G4649" s="421"/>
      <c r="H4649" s="421"/>
      <c r="I4649" s="421"/>
      <c r="J4649" s="421"/>
      <c r="K4649" s="421"/>
      <c r="L4649" s="421"/>
      <c r="M4649" s="421"/>
      <c r="N4649" s="426"/>
      <c r="O4649" s="426"/>
      <c r="P4649" s="427"/>
      <c r="Q4649" s="427"/>
      <c r="R4649" s="426"/>
      <c r="S4649" s="426"/>
      <c r="T4649" s="426"/>
      <c r="U4649" s="426"/>
      <c r="V4649" s="426"/>
      <c r="W4649" s="426"/>
      <c r="X4649" s="427"/>
      <c r="Y4649" s="416" t="e">
        <f t="shared" si="361"/>
        <v>#N/A</v>
      </c>
      <c r="Z4649" s="416" t="e">
        <f t="shared" si="362"/>
        <v>#N/A</v>
      </c>
      <c r="AA4649" s="416" t="str">
        <f t="shared" si="363"/>
        <v/>
      </c>
      <c r="AB4649" s="416" t="e">
        <f t="shared" si="364"/>
        <v>#N/A</v>
      </c>
      <c r="AC4649" s="416" t="e">
        <f t="shared" si="365"/>
        <v>#N/A</v>
      </c>
    </row>
    <row r="4650" customHeight="1" spans="1:29">
      <c r="A4650" s="421"/>
      <c r="B4650" s="422"/>
      <c r="C4650" s="422"/>
      <c r="D4650" s="421"/>
      <c r="E4650" s="421"/>
      <c r="F4650" s="421"/>
      <c r="G4650" s="421"/>
      <c r="H4650" s="421"/>
      <c r="I4650" s="421"/>
      <c r="J4650" s="421"/>
      <c r="K4650" s="421"/>
      <c r="L4650" s="421"/>
      <c r="M4650" s="421"/>
      <c r="N4650" s="426"/>
      <c r="O4650" s="426"/>
      <c r="P4650" s="427"/>
      <c r="Q4650" s="427"/>
      <c r="R4650" s="426"/>
      <c r="S4650" s="426"/>
      <c r="T4650" s="426"/>
      <c r="U4650" s="426"/>
      <c r="V4650" s="426"/>
      <c r="W4650" s="426"/>
      <c r="X4650" s="427"/>
      <c r="Y4650" s="416" t="e">
        <f t="shared" si="361"/>
        <v>#N/A</v>
      </c>
      <c r="Z4650" s="416" t="e">
        <f t="shared" si="362"/>
        <v>#N/A</v>
      </c>
      <c r="AA4650" s="416" t="str">
        <f t="shared" si="363"/>
        <v/>
      </c>
      <c r="AB4650" s="416" t="e">
        <f t="shared" si="364"/>
        <v>#N/A</v>
      </c>
      <c r="AC4650" s="416" t="e">
        <f t="shared" si="365"/>
        <v>#N/A</v>
      </c>
    </row>
    <row r="4651" customHeight="1" spans="1:29">
      <c r="A4651" s="421"/>
      <c r="B4651" s="422"/>
      <c r="C4651" s="422"/>
      <c r="D4651" s="421"/>
      <c r="E4651" s="421"/>
      <c r="F4651" s="421"/>
      <c r="G4651" s="421"/>
      <c r="H4651" s="421"/>
      <c r="I4651" s="421"/>
      <c r="J4651" s="421"/>
      <c r="K4651" s="421"/>
      <c r="L4651" s="421"/>
      <c r="M4651" s="421"/>
      <c r="N4651" s="426"/>
      <c r="O4651" s="426"/>
      <c r="P4651" s="427"/>
      <c r="Q4651" s="427"/>
      <c r="R4651" s="426"/>
      <c r="S4651" s="426"/>
      <c r="T4651" s="426"/>
      <c r="U4651" s="426"/>
      <c r="V4651" s="426"/>
      <c r="W4651" s="426"/>
      <c r="X4651" s="427"/>
      <c r="Y4651" s="416" t="e">
        <f t="shared" si="361"/>
        <v>#N/A</v>
      </c>
      <c r="Z4651" s="416" t="e">
        <f t="shared" si="362"/>
        <v>#N/A</v>
      </c>
      <c r="AA4651" s="416" t="str">
        <f t="shared" si="363"/>
        <v/>
      </c>
      <c r="AB4651" s="416" t="e">
        <f t="shared" si="364"/>
        <v>#N/A</v>
      </c>
      <c r="AC4651" s="416" t="e">
        <f t="shared" si="365"/>
        <v>#N/A</v>
      </c>
    </row>
    <row r="4652" customHeight="1" spans="1:29">
      <c r="A4652" s="421"/>
      <c r="B4652" s="422"/>
      <c r="C4652" s="422"/>
      <c r="D4652" s="421"/>
      <c r="E4652" s="421"/>
      <c r="F4652" s="421"/>
      <c r="G4652" s="421"/>
      <c r="H4652" s="421"/>
      <c r="I4652" s="421"/>
      <c r="J4652" s="421"/>
      <c r="K4652" s="421"/>
      <c r="L4652" s="421"/>
      <c r="M4652" s="421"/>
      <c r="N4652" s="426"/>
      <c r="O4652" s="426"/>
      <c r="P4652" s="427"/>
      <c r="Q4652" s="427"/>
      <c r="R4652" s="426"/>
      <c r="S4652" s="426"/>
      <c r="T4652" s="426"/>
      <c r="U4652" s="426"/>
      <c r="V4652" s="426"/>
      <c r="W4652" s="426"/>
      <c r="X4652" s="427"/>
      <c r="Y4652" s="416" t="e">
        <f t="shared" si="361"/>
        <v>#N/A</v>
      </c>
      <c r="Z4652" s="416" t="e">
        <f t="shared" si="362"/>
        <v>#N/A</v>
      </c>
      <c r="AA4652" s="416" t="str">
        <f t="shared" si="363"/>
        <v/>
      </c>
      <c r="AB4652" s="416" t="e">
        <f t="shared" si="364"/>
        <v>#N/A</v>
      </c>
      <c r="AC4652" s="416" t="e">
        <f t="shared" si="365"/>
        <v>#N/A</v>
      </c>
    </row>
    <row r="4653" customHeight="1" spans="1:29">
      <c r="A4653" s="421"/>
      <c r="B4653" s="422"/>
      <c r="C4653" s="422"/>
      <c r="D4653" s="421"/>
      <c r="E4653" s="421"/>
      <c r="F4653" s="421"/>
      <c r="G4653" s="421"/>
      <c r="H4653" s="421"/>
      <c r="I4653" s="421"/>
      <c r="J4653" s="421"/>
      <c r="K4653" s="421"/>
      <c r="L4653" s="421"/>
      <c r="M4653" s="421"/>
      <c r="N4653" s="426"/>
      <c r="O4653" s="426"/>
      <c r="P4653" s="427"/>
      <c r="Q4653" s="427"/>
      <c r="R4653" s="426"/>
      <c r="S4653" s="426"/>
      <c r="T4653" s="426"/>
      <c r="U4653" s="426"/>
      <c r="V4653" s="426"/>
      <c r="W4653" s="426"/>
      <c r="X4653" s="427"/>
      <c r="Y4653" s="416" t="e">
        <f t="shared" si="361"/>
        <v>#N/A</v>
      </c>
      <c r="Z4653" s="416" t="e">
        <f t="shared" si="362"/>
        <v>#N/A</v>
      </c>
      <c r="AA4653" s="416" t="str">
        <f t="shared" si="363"/>
        <v/>
      </c>
      <c r="AB4653" s="416" t="e">
        <f t="shared" si="364"/>
        <v>#N/A</v>
      </c>
      <c r="AC4653" s="416" t="e">
        <f t="shared" si="365"/>
        <v>#N/A</v>
      </c>
    </row>
    <row r="4654" customHeight="1" spans="1:29">
      <c r="A4654" s="421"/>
      <c r="B4654" s="422"/>
      <c r="C4654" s="422"/>
      <c r="D4654" s="421"/>
      <c r="E4654" s="421"/>
      <c r="F4654" s="421"/>
      <c r="G4654" s="421"/>
      <c r="H4654" s="421"/>
      <c r="I4654" s="421"/>
      <c r="J4654" s="421"/>
      <c r="K4654" s="421"/>
      <c r="L4654" s="421"/>
      <c r="M4654" s="421"/>
      <c r="N4654" s="426"/>
      <c r="O4654" s="426"/>
      <c r="P4654" s="427"/>
      <c r="Q4654" s="427"/>
      <c r="R4654" s="426"/>
      <c r="S4654" s="426"/>
      <c r="T4654" s="426"/>
      <c r="U4654" s="426"/>
      <c r="V4654" s="426"/>
      <c r="W4654" s="426"/>
      <c r="X4654" s="427"/>
      <c r="Y4654" s="416" t="e">
        <f t="shared" si="361"/>
        <v>#N/A</v>
      </c>
      <c r="Z4654" s="416" t="e">
        <f t="shared" si="362"/>
        <v>#N/A</v>
      </c>
      <c r="AA4654" s="416" t="str">
        <f t="shared" si="363"/>
        <v/>
      </c>
      <c r="AB4654" s="416" t="e">
        <f t="shared" si="364"/>
        <v>#N/A</v>
      </c>
      <c r="AC4654" s="416" t="e">
        <f t="shared" si="365"/>
        <v>#N/A</v>
      </c>
    </row>
    <row r="4655" customHeight="1" spans="1:29">
      <c r="A4655" s="421"/>
      <c r="B4655" s="422"/>
      <c r="C4655" s="422"/>
      <c r="D4655" s="421"/>
      <c r="E4655" s="421"/>
      <c r="F4655" s="421"/>
      <c r="G4655" s="421"/>
      <c r="H4655" s="421"/>
      <c r="I4655" s="421"/>
      <c r="J4655" s="421"/>
      <c r="K4655" s="421"/>
      <c r="L4655" s="421"/>
      <c r="M4655" s="421"/>
      <c r="N4655" s="426"/>
      <c r="O4655" s="426"/>
      <c r="P4655" s="427"/>
      <c r="Q4655" s="427"/>
      <c r="R4655" s="426"/>
      <c r="S4655" s="426"/>
      <c r="T4655" s="426"/>
      <c r="U4655" s="426"/>
      <c r="V4655" s="426"/>
      <c r="W4655" s="426"/>
      <c r="X4655" s="427"/>
      <c r="Y4655" s="416" t="e">
        <f t="shared" si="361"/>
        <v>#N/A</v>
      </c>
      <c r="Z4655" s="416" t="e">
        <f t="shared" si="362"/>
        <v>#N/A</v>
      </c>
      <c r="AA4655" s="416" t="str">
        <f t="shared" si="363"/>
        <v/>
      </c>
      <c r="AB4655" s="416" t="e">
        <f t="shared" si="364"/>
        <v>#N/A</v>
      </c>
      <c r="AC4655" s="416" t="e">
        <f t="shared" si="365"/>
        <v>#N/A</v>
      </c>
    </row>
    <row r="4656" customHeight="1" spans="1:29">
      <c r="A4656" s="421"/>
      <c r="B4656" s="422"/>
      <c r="C4656" s="422"/>
      <c r="D4656" s="421"/>
      <c r="E4656" s="421"/>
      <c r="F4656" s="421"/>
      <c r="G4656" s="421"/>
      <c r="H4656" s="421"/>
      <c r="I4656" s="421"/>
      <c r="J4656" s="421"/>
      <c r="K4656" s="421"/>
      <c r="L4656" s="421"/>
      <c r="M4656" s="421"/>
      <c r="N4656" s="426"/>
      <c r="O4656" s="426"/>
      <c r="P4656" s="427"/>
      <c r="Q4656" s="427"/>
      <c r="R4656" s="426"/>
      <c r="S4656" s="426"/>
      <c r="T4656" s="426"/>
      <c r="U4656" s="426"/>
      <c r="V4656" s="426"/>
      <c r="W4656" s="426"/>
      <c r="X4656" s="427"/>
      <c r="Y4656" s="416" t="e">
        <f t="shared" si="361"/>
        <v>#N/A</v>
      </c>
      <c r="Z4656" s="416" t="e">
        <f t="shared" si="362"/>
        <v>#N/A</v>
      </c>
      <c r="AA4656" s="416" t="str">
        <f t="shared" si="363"/>
        <v/>
      </c>
      <c r="AB4656" s="416" t="e">
        <f t="shared" si="364"/>
        <v>#N/A</v>
      </c>
      <c r="AC4656" s="416" t="e">
        <f t="shared" si="365"/>
        <v>#N/A</v>
      </c>
    </row>
    <row r="4657" customHeight="1" spans="1:29">
      <c r="A4657" s="421"/>
      <c r="B4657" s="422"/>
      <c r="C4657" s="422"/>
      <c r="D4657" s="421"/>
      <c r="E4657" s="421"/>
      <c r="F4657" s="421"/>
      <c r="G4657" s="421"/>
      <c r="H4657" s="421"/>
      <c r="I4657" s="421"/>
      <c r="J4657" s="421"/>
      <c r="K4657" s="421"/>
      <c r="L4657" s="421"/>
      <c r="M4657" s="421"/>
      <c r="N4657" s="426"/>
      <c r="O4657" s="426"/>
      <c r="P4657" s="427"/>
      <c r="Q4657" s="427"/>
      <c r="R4657" s="426"/>
      <c r="S4657" s="426"/>
      <c r="T4657" s="426"/>
      <c r="U4657" s="426"/>
      <c r="V4657" s="426"/>
      <c r="W4657" s="426"/>
      <c r="X4657" s="427"/>
      <c r="Y4657" s="416" t="e">
        <f t="shared" si="361"/>
        <v>#N/A</v>
      </c>
      <c r="Z4657" s="416" t="e">
        <f t="shared" si="362"/>
        <v>#N/A</v>
      </c>
      <c r="AA4657" s="416" t="str">
        <f t="shared" si="363"/>
        <v/>
      </c>
      <c r="AB4657" s="416" t="e">
        <f t="shared" si="364"/>
        <v>#N/A</v>
      </c>
      <c r="AC4657" s="416" t="e">
        <f t="shared" si="365"/>
        <v>#N/A</v>
      </c>
    </row>
    <row r="4658" customHeight="1" spans="1:29">
      <c r="A4658" s="421"/>
      <c r="B4658" s="422"/>
      <c r="C4658" s="422"/>
      <c r="D4658" s="421"/>
      <c r="E4658" s="421"/>
      <c r="F4658" s="421"/>
      <c r="G4658" s="421"/>
      <c r="H4658" s="421"/>
      <c r="I4658" s="421"/>
      <c r="J4658" s="421"/>
      <c r="K4658" s="421"/>
      <c r="L4658" s="421"/>
      <c r="M4658" s="421"/>
      <c r="N4658" s="426"/>
      <c r="O4658" s="426"/>
      <c r="P4658" s="427"/>
      <c r="Q4658" s="427"/>
      <c r="R4658" s="426"/>
      <c r="S4658" s="426"/>
      <c r="T4658" s="426"/>
      <c r="U4658" s="426"/>
      <c r="V4658" s="426"/>
      <c r="W4658" s="426"/>
      <c r="X4658" s="427"/>
      <c r="Y4658" s="416" t="e">
        <f t="shared" si="361"/>
        <v>#N/A</v>
      </c>
      <c r="Z4658" s="416" t="e">
        <f t="shared" si="362"/>
        <v>#N/A</v>
      </c>
      <c r="AA4658" s="416" t="str">
        <f t="shared" si="363"/>
        <v/>
      </c>
      <c r="AB4658" s="416" t="e">
        <f t="shared" si="364"/>
        <v>#N/A</v>
      </c>
      <c r="AC4658" s="416" t="e">
        <f t="shared" si="365"/>
        <v>#N/A</v>
      </c>
    </row>
    <row r="4659" customHeight="1" spans="1:29">
      <c r="A4659" s="421"/>
      <c r="B4659" s="422"/>
      <c r="C4659" s="422"/>
      <c r="D4659" s="421"/>
      <c r="E4659" s="421"/>
      <c r="F4659" s="421"/>
      <c r="G4659" s="421"/>
      <c r="H4659" s="421"/>
      <c r="I4659" s="421"/>
      <c r="J4659" s="421"/>
      <c r="K4659" s="421"/>
      <c r="L4659" s="421"/>
      <c r="M4659" s="421"/>
      <c r="N4659" s="426"/>
      <c r="O4659" s="426"/>
      <c r="P4659" s="427"/>
      <c r="Q4659" s="427"/>
      <c r="R4659" s="426"/>
      <c r="S4659" s="426"/>
      <c r="T4659" s="426"/>
      <c r="U4659" s="426"/>
      <c r="V4659" s="426"/>
      <c r="W4659" s="426"/>
      <c r="X4659" s="427"/>
      <c r="Y4659" s="416" t="e">
        <f t="shared" si="361"/>
        <v>#N/A</v>
      </c>
      <c r="Z4659" s="416" t="e">
        <f t="shared" si="362"/>
        <v>#N/A</v>
      </c>
      <c r="AA4659" s="416" t="str">
        <f t="shared" si="363"/>
        <v/>
      </c>
      <c r="AB4659" s="416" t="e">
        <f t="shared" si="364"/>
        <v>#N/A</v>
      </c>
      <c r="AC4659" s="416" t="e">
        <f t="shared" si="365"/>
        <v>#N/A</v>
      </c>
    </row>
    <row r="4660" customHeight="1" spans="1:29">
      <c r="A4660" s="421"/>
      <c r="B4660" s="422"/>
      <c r="C4660" s="422"/>
      <c r="D4660" s="421"/>
      <c r="E4660" s="421"/>
      <c r="F4660" s="421"/>
      <c r="G4660" s="421"/>
      <c r="H4660" s="421"/>
      <c r="I4660" s="421"/>
      <c r="J4660" s="421"/>
      <c r="K4660" s="421"/>
      <c r="L4660" s="421"/>
      <c r="M4660" s="421"/>
      <c r="N4660" s="426"/>
      <c r="O4660" s="426"/>
      <c r="P4660" s="427"/>
      <c r="Q4660" s="427"/>
      <c r="R4660" s="426"/>
      <c r="S4660" s="426"/>
      <c r="T4660" s="426"/>
      <c r="U4660" s="426"/>
      <c r="V4660" s="426"/>
      <c r="W4660" s="426"/>
      <c r="X4660" s="427"/>
      <c r="Y4660" s="416" t="e">
        <f t="shared" si="361"/>
        <v>#N/A</v>
      </c>
      <c r="Z4660" s="416" t="e">
        <f t="shared" si="362"/>
        <v>#N/A</v>
      </c>
      <c r="AA4660" s="416" t="str">
        <f t="shared" si="363"/>
        <v/>
      </c>
      <c r="AB4660" s="416" t="e">
        <f t="shared" si="364"/>
        <v>#N/A</v>
      </c>
      <c r="AC4660" s="416" t="e">
        <f t="shared" si="365"/>
        <v>#N/A</v>
      </c>
    </row>
    <row r="4661" customHeight="1" spans="1:29">
      <c r="A4661" s="421"/>
      <c r="B4661" s="422"/>
      <c r="C4661" s="422"/>
      <c r="D4661" s="421"/>
      <c r="E4661" s="421"/>
      <c r="F4661" s="421"/>
      <c r="G4661" s="421"/>
      <c r="H4661" s="421"/>
      <c r="I4661" s="421"/>
      <c r="J4661" s="421"/>
      <c r="K4661" s="421"/>
      <c r="L4661" s="421"/>
      <c r="M4661" s="421"/>
      <c r="N4661" s="426"/>
      <c r="O4661" s="426"/>
      <c r="P4661" s="427"/>
      <c r="Q4661" s="427"/>
      <c r="R4661" s="426"/>
      <c r="S4661" s="426"/>
      <c r="T4661" s="426"/>
      <c r="U4661" s="426"/>
      <c r="V4661" s="426"/>
      <c r="W4661" s="426"/>
      <c r="X4661" s="427"/>
      <c r="Y4661" s="416" t="e">
        <f t="shared" si="361"/>
        <v>#N/A</v>
      </c>
      <c r="Z4661" s="416" t="e">
        <f t="shared" si="362"/>
        <v>#N/A</v>
      </c>
      <c r="AA4661" s="416" t="str">
        <f t="shared" si="363"/>
        <v/>
      </c>
      <c r="AB4661" s="416" t="e">
        <f t="shared" si="364"/>
        <v>#N/A</v>
      </c>
      <c r="AC4661" s="416" t="e">
        <f t="shared" si="365"/>
        <v>#N/A</v>
      </c>
    </row>
    <row r="4662" customHeight="1" spans="1:29">
      <c r="A4662" s="421"/>
      <c r="B4662" s="422"/>
      <c r="C4662" s="422"/>
      <c r="D4662" s="421"/>
      <c r="E4662" s="421"/>
      <c r="F4662" s="421"/>
      <c r="G4662" s="421"/>
      <c r="H4662" s="421"/>
      <c r="I4662" s="421"/>
      <c r="J4662" s="421"/>
      <c r="K4662" s="421"/>
      <c r="L4662" s="421"/>
      <c r="M4662" s="421"/>
      <c r="N4662" s="426"/>
      <c r="O4662" s="426"/>
      <c r="P4662" s="427"/>
      <c r="Q4662" s="427"/>
      <c r="R4662" s="426"/>
      <c r="S4662" s="426"/>
      <c r="T4662" s="426"/>
      <c r="U4662" s="426"/>
      <c r="V4662" s="426"/>
      <c r="W4662" s="426"/>
      <c r="X4662" s="427"/>
      <c r="Y4662" s="416" t="e">
        <f t="shared" si="361"/>
        <v>#N/A</v>
      </c>
      <c r="Z4662" s="416" t="e">
        <f t="shared" si="362"/>
        <v>#N/A</v>
      </c>
      <c r="AA4662" s="416" t="str">
        <f t="shared" si="363"/>
        <v/>
      </c>
      <c r="AB4662" s="416" t="e">
        <f t="shared" si="364"/>
        <v>#N/A</v>
      </c>
      <c r="AC4662" s="416" t="e">
        <f t="shared" si="365"/>
        <v>#N/A</v>
      </c>
    </row>
    <row r="4663" customHeight="1" spans="1:29">
      <c r="A4663" s="421"/>
      <c r="B4663" s="422"/>
      <c r="C4663" s="422"/>
      <c r="D4663" s="421"/>
      <c r="E4663" s="421"/>
      <c r="F4663" s="421"/>
      <c r="G4663" s="421"/>
      <c r="H4663" s="421"/>
      <c r="I4663" s="421"/>
      <c r="J4663" s="421"/>
      <c r="K4663" s="421"/>
      <c r="L4663" s="421"/>
      <c r="M4663" s="421"/>
      <c r="N4663" s="426"/>
      <c r="O4663" s="426"/>
      <c r="P4663" s="427"/>
      <c r="Q4663" s="427"/>
      <c r="R4663" s="426"/>
      <c r="S4663" s="426"/>
      <c r="T4663" s="426"/>
      <c r="U4663" s="426"/>
      <c r="V4663" s="426"/>
      <c r="W4663" s="426"/>
      <c r="X4663" s="427"/>
      <c r="Y4663" s="416" t="e">
        <f t="shared" si="361"/>
        <v>#N/A</v>
      </c>
      <c r="Z4663" s="416" t="e">
        <f t="shared" si="362"/>
        <v>#N/A</v>
      </c>
      <c r="AA4663" s="416" t="str">
        <f t="shared" si="363"/>
        <v/>
      </c>
      <c r="AB4663" s="416" t="e">
        <f t="shared" si="364"/>
        <v>#N/A</v>
      </c>
      <c r="AC4663" s="416" t="e">
        <f t="shared" si="365"/>
        <v>#N/A</v>
      </c>
    </row>
    <row r="4664" customHeight="1" spans="1:29">
      <c r="A4664" s="421"/>
      <c r="B4664" s="422"/>
      <c r="C4664" s="422"/>
      <c r="D4664" s="421"/>
      <c r="E4664" s="421"/>
      <c r="F4664" s="421"/>
      <c r="G4664" s="421"/>
      <c r="H4664" s="421"/>
      <c r="I4664" s="421"/>
      <c r="J4664" s="421"/>
      <c r="K4664" s="421"/>
      <c r="L4664" s="421"/>
      <c r="M4664" s="421"/>
      <c r="N4664" s="426"/>
      <c r="O4664" s="426"/>
      <c r="P4664" s="427"/>
      <c r="Q4664" s="427"/>
      <c r="R4664" s="426"/>
      <c r="S4664" s="426"/>
      <c r="T4664" s="426"/>
      <c r="U4664" s="426"/>
      <c r="V4664" s="426"/>
      <c r="W4664" s="426"/>
      <c r="X4664" s="427"/>
      <c r="Y4664" s="416" t="e">
        <f t="shared" si="361"/>
        <v>#N/A</v>
      </c>
      <c r="Z4664" s="416" t="e">
        <f t="shared" si="362"/>
        <v>#N/A</v>
      </c>
      <c r="AA4664" s="416" t="str">
        <f t="shared" si="363"/>
        <v/>
      </c>
      <c r="AB4664" s="416" t="e">
        <f t="shared" si="364"/>
        <v>#N/A</v>
      </c>
      <c r="AC4664" s="416" t="e">
        <f t="shared" si="365"/>
        <v>#N/A</v>
      </c>
    </row>
    <row r="4665" customHeight="1" spans="1:29">
      <c r="A4665" s="421"/>
      <c r="B4665" s="422"/>
      <c r="C4665" s="422"/>
      <c r="D4665" s="421"/>
      <c r="E4665" s="421"/>
      <c r="F4665" s="421"/>
      <c r="G4665" s="421"/>
      <c r="H4665" s="421"/>
      <c r="I4665" s="421"/>
      <c r="J4665" s="421"/>
      <c r="K4665" s="421"/>
      <c r="L4665" s="421"/>
      <c r="M4665" s="421"/>
      <c r="N4665" s="426"/>
      <c r="O4665" s="426"/>
      <c r="P4665" s="427"/>
      <c r="Q4665" s="427"/>
      <c r="R4665" s="426"/>
      <c r="S4665" s="426"/>
      <c r="T4665" s="426"/>
      <c r="U4665" s="426"/>
      <c r="V4665" s="426"/>
      <c r="W4665" s="426"/>
      <c r="X4665" s="427"/>
      <c r="Y4665" s="416" t="e">
        <f t="shared" si="361"/>
        <v>#N/A</v>
      </c>
      <c r="Z4665" s="416" t="e">
        <f t="shared" si="362"/>
        <v>#N/A</v>
      </c>
      <c r="AA4665" s="416" t="str">
        <f t="shared" si="363"/>
        <v/>
      </c>
      <c r="AB4665" s="416" t="e">
        <f t="shared" si="364"/>
        <v>#N/A</v>
      </c>
      <c r="AC4665" s="416" t="e">
        <f t="shared" si="365"/>
        <v>#N/A</v>
      </c>
    </row>
    <row r="4666" customHeight="1" spans="1:29">
      <c r="A4666" s="421"/>
      <c r="B4666" s="422"/>
      <c r="C4666" s="422"/>
      <c r="D4666" s="421"/>
      <c r="E4666" s="421"/>
      <c r="F4666" s="421"/>
      <c r="G4666" s="421"/>
      <c r="H4666" s="421"/>
      <c r="I4666" s="421"/>
      <c r="J4666" s="421"/>
      <c r="K4666" s="421"/>
      <c r="L4666" s="421"/>
      <c r="M4666" s="421"/>
      <c r="N4666" s="426"/>
      <c r="O4666" s="426"/>
      <c r="P4666" s="427"/>
      <c r="Q4666" s="427"/>
      <c r="R4666" s="426"/>
      <c r="S4666" s="426"/>
      <c r="T4666" s="426"/>
      <c r="U4666" s="426"/>
      <c r="V4666" s="426"/>
      <c r="W4666" s="426"/>
      <c r="X4666" s="427"/>
      <c r="Y4666" s="416" t="e">
        <f t="shared" si="361"/>
        <v>#N/A</v>
      </c>
      <c r="Z4666" s="416" t="e">
        <f t="shared" si="362"/>
        <v>#N/A</v>
      </c>
      <c r="AA4666" s="416" t="str">
        <f t="shared" si="363"/>
        <v/>
      </c>
      <c r="AB4666" s="416" t="e">
        <f t="shared" si="364"/>
        <v>#N/A</v>
      </c>
      <c r="AC4666" s="416" t="e">
        <f t="shared" si="365"/>
        <v>#N/A</v>
      </c>
    </row>
    <row r="4667" customHeight="1" spans="1:29">
      <c r="A4667" s="421"/>
      <c r="B4667" s="422"/>
      <c r="C4667" s="422"/>
      <c r="D4667" s="421"/>
      <c r="E4667" s="421"/>
      <c r="F4667" s="421"/>
      <c r="G4667" s="421"/>
      <c r="H4667" s="421"/>
      <c r="I4667" s="421"/>
      <c r="J4667" s="421"/>
      <c r="K4667" s="421"/>
      <c r="L4667" s="421"/>
      <c r="M4667" s="421"/>
      <c r="N4667" s="426"/>
      <c r="O4667" s="426"/>
      <c r="P4667" s="427"/>
      <c r="Q4667" s="427"/>
      <c r="R4667" s="426"/>
      <c r="S4667" s="426"/>
      <c r="T4667" s="426"/>
      <c r="U4667" s="426"/>
      <c r="V4667" s="426"/>
      <c r="W4667" s="426"/>
      <c r="X4667" s="427"/>
      <c r="Y4667" s="416" t="e">
        <f t="shared" si="361"/>
        <v>#N/A</v>
      </c>
      <c r="Z4667" s="416" t="e">
        <f t="shared" si="362"/>
        <v>#N/A</v>
      </c>
      <c r="AA4667" s="416" t="str">
        <f t="shared" si="363"/>
        <v/>
      </c>
      <c r="AB4667" s="416" t="e">
        <f t="shared" si="364"/>
        <v>#N/A</v>
      </c>
      <c r="AC4667" s="416" t="e">
        <f t="shared" si="365"/>
        <v>#N/A</v>
      </c>
    </row>
    <row r="4668" customHeight="1" spans="1:29">
      <c r="A4668" s="421"/>
      <c r="B4668" s="422"/>
      <c r="C4668" s="422"/>
      <c r="D4668" s="421"/>
      <c r="E4668" s="421"/>
      <c r="F4668" s="421"/>
      <c r="G4668" s="421"/>
      <c r="H4668" s="421"/>
      <c r="I4668" s="421"/>
      <c r="J4668" s="421"/>
      <c r="K4668" s="421"/>
      <c r="L4668" s="421"/>
      <c r="M4668" s="421"/>
      <c r="N4668" s="426"/>
      <c r="O4668" s="426"/>
      <c r="P4668" s="427"/>
      <c r="Q4668" s="427"/>
      <c r="R4668" s="426"/>
      <c r="S4668" s="426"/>
      <c r="T4668" s="426"/>
      <c r="U4668" s="426"/>
      <c r="V4668" s="426"/>
      <c r="W4668" s="426"/>
      <c r="X4668" s="427"/>
      <c r="Y4668" s="416" t="e">
        <f t="shared" si="361"/>
        <v>#N/A</v>
      </c>
      <c r="Z4668" s="416" t="e">
        <f t="shared" si="362"/>
        <v>#N/A</v>
      </c>
      <c r="AA4668" s="416" t="str">
        <f t="shared" si="363"/>
        <v/>
      </c>
      <c r="AB4668" s="416" t="e">
        <f t="shared" si="364"/>
        <v>#N/A</v>
      </c>
      <c r="AC4668" s="416" t="e">
        <f t="shared" si="365"/>
        <v>#N/A</v>
      </c>
    </row>
    <row r="4669" customHeight="1" spans="1:29">
      <c r="A4669" s="421"/>
      <c r="B4669" s="422"/>
      <c r="C4669" s="422"/>
      <c r="D4669" s="421"/>
      <c r="E4669" s="421"/>
      <c r="F4669" s="421"/>
      <c r="G4669" s="421"/>
      <c r="H4669" s="421"/>
      <c r="I4669" s="421"/>
      <c r="J4669" s="421"/>
      <c r="K4669" s="421"/>
      <c r="L4669" s="421"/>
      <c r="M4669" s="421"/>
      <c r="N4669" s="426"/>
      <c r="O4669" s="426"/>
      <c r="P4669" s="427"/>
      <c r="Q4669" s="427"/>
      <c r="R4669" s="426"/>
      <c r="S4669" s="426"/>
      <c r="T4669" s="426"/>
      <c r="U4669" s="426"/>
      <c r="V4669" s="426"/>
      <c r="W4669" s="426"/>
      <c r="X4669" s="427"/>
      <c r="Y4669" s="416" t="e">
        <f t="shared" si="361"/>
        <v>#N/A</v>
      </c>
      <c r="Z4669" s="416" t="e">
        <f t="shared" si="362"/>
        <v>#N/A</v>
      </c>
      <c r="AA4669" s="416" t="str">
        <f t="shared" si="363"/>
        <v/>
      </c>
      <c r="AB4669" s="416" t="e">
        <f t="shared" si="364"/>
        <v>#N/A</v>
      </c>
      <c r="AC4669" s="416" t="e">
        <f t="shared" si="365"/>
        <v>#N/A</v>
      </c>
    </row>
    <row r="4670" customHeight="1" spans="1:29">
      <c r="A4670" s="421"/>
      <c r="B4670" s="422"/>
      <c r="C4670" s="422"/>
      <c r="D4670" s="421"/>
      <c r="E4670" s="421"/>
      <c r="F4670" s="421"/>
      <c r="G4670" s="421"/>
      <c r="H4670" s="421"/>
      <c r="I4670" s="421"/>
      <c r="J4670" s="421"/>
      <c r="K4670" s="421"/>
      <c r="L4670" s="421"/>
      <c r="M4670" s="421"/>
      <c r="N4670" s="426"/>
      <c r="O4670" s="426"/>
      <c r="P4670" s="427"/>
      <c r="Q4670" s="427"/>
      <c r="R4670" s="426"/>
      <c r="S4670" s="426"/>
      <c r="T4670" s="426"/>
      <c r="U4670" s="426"/>
      <c r="V4670" s="426"/>
      <c r="W4670" s="426"/>
      <c r="X4670" s="427"/>
      <c r="Y4670" s="416" t="e">
        <f t="shared" si="361"/>
        <v>#N/A</v>
      </c>
      <c r="Z4670" s="416" t="e">
        <f t="shared" si="362"/>
        <v>#N/A</v>
      </c>
      <c r="AA4670" s="416" t="str">
        <f t="shared" si="363"/>
        <v/>
      </c>
      <c r="AB4670" s="416" t="e">
        <f t="shared" si="364"/>
        <v>#N/A</v>
      </c>
      <c r="AC4670" s="416" t="e">
        <f t="shared" si="365"/>
        <v>#N/A</v>
      </c>
    </row>
    <row r="4671" customHeight="1" spans="1:29">
      <c r="A4671" s="421"/>
      <c r="B4671" s="422"/>
      <c r="C4671" s="422"/>
      <c r="D4671" s="421"/>
      <c r="E4671" s="421"/>
      <c r="F4671" s="421"/>
      <c r="G4671" s="421"/>
      <c r="H4671" s="421"/>
      <c r="I4671" s="421"/>
      <c r="J4671" s="421"/>
      <c r="K4671" s="421"/>
      <c r="L4671" s="421"/>
      <c r="M4671" s="421"/>
      <c r="N4671" s="426"/>
      <c r="O4671" s="426"/>
      <c r="P4671" s="427"/>
      <c r="Q4671" s="427"/>
      <c r="R4671" s="426"/>
      <c r="S4671" s="426"/>
      <c r="T4671" s="426"/>
      <c r="U4671" s="426"/>
      <c r="V4671" s="426"/>
      <c r="W4671" s="426"/>
      <c r="X4671" s="427"/>
      <c r="Y4671" s="416" t="e">
        <f t="shared" si="361"/>
        <v>#N/A</v>
      </c>
      <c r="Z4671" s="416" t="e">
        <f t="shared" si="362"/>
        <v>#N/A</v>
      </c>
      <c r="AA4671" s="416" t="str">
        <f t="shared" si="363"/>
        <v/>
      </c>
      <c r="AB4671" s="416" t="e">
        <f t="shared" si="364"/>
        <v>#N/A</v>
      </c>
      <c r="AC4671" s="416" t="e">
        <f t="shared" si="365"/>
        <v>#N/A</v>
      </c>
    </row>
    <row r="4672" customHeight="1" spans="1:29">
      <c r="A4672" s="421"/>
      <c r="B4672" s="422"/>
      <c r="C4672" s="422"/>
      <c r="D4672" s="421"/>
      <c r="E4672" s="421"/>
      <c r="F4672" s="421"/>
      <c r="G4672" s="421"/>
      <c r="H4672" s="421"/>
      <c r="I4672" s="421"/>
      <c r="J4672" s="421"/>
      <c r="K4672" s="421"/>
      <c r="L4672" s="421"/>
      <c r="M4672" s="421"/>
      <c r="N4672" s="426"/>
      <c r="O4672" s="426"/>
      <c r="P4672" s="427"/>
      <c r="Q4672" s="427"/>
      <c r="R4672" s="426"/>
      <c r="S4672" s="426"/>
      <c r="T4672" s="426"/>
      <c r="U4672" s="426"/>
      <c r="V4672" s="426"/>
      <c r="W4672" s="426"/>
      <c r="X4672" s="427"/>
      <c r="Y4672" s="416" t="e">
        <f t="shared" si="361"/>
        <v>#N/A</v>
      </c>
      <c r="Z4672" s="416" t="e">
        <f t="shared" si="362"/>
        <v>#N/A</v>
      </c>
      <c r="AA4672" s="416" t="str">
        <f t="shared" si="363"/>
        <v/>
      </c>
      <c r="AB4672" s="416" t="e">
        <f t="shared" si="364"/>
        <v>#N/A</v>
      </c>
      <c r="AC4672" s="416" t="e">
        <f t="shared" si="365"/>
        <v>#N/A</v>
      </c>
    </row>
    <row r="4673" customHeight="1" spans="1:29">
      <c r="A4673" s="421"/>
      <c r="B4673" s="422"/>
      <c r="C4673" s="422"/>
      <c r="D4673" s="421"/>
      <c r="E4673" s="421"/>
      <c r="F4673" s="421"/>
      <c r="G4673" s="421"/>
      <c r="H4673" s="421"/>
      <c r="I4673" s="421"/>
      <c r="J4673" s="421"/>
      <c r="K4673" s="421"/>
      <c r="L4673" s="421"/>
      <c r="M4673" s="421"/>
      <c r="N4673" s="426"/>
      <c r="O4673" s="426"/>
      <c r="P4673" s="427"/>
      <c r="Q4673" s="427"/>
      <c r="R4673" s="426"/>
      <c r="S4673" s="426"/>
      <c r="T4673" s="426"/>
      <c r="U4673" s="426"/>
      <c r="V4673" s="426"/>
      <c r="W4673" s="426"/>
      <c r="X4673" s="427"/>
      <c r="Y4673" s="416" t="e">
        <f t="shared" si="361"/>
        <v>#N/A</v>
      </c>
      <c r="Z4673" s="416" t="e">
        <f t="shared" si="362"/>
        <v>#N/A</v>
      </c>
      <c r="AA4673" s="416" t="str">
        <f t="shared" si="363"/>
        <v/>
      </c>
      <c r="AB4673" s="416" t="e">
        <f t="shared" si="364"/>
        <v>#N/A</v>
      </c>
      <c r="AC4673" s="416" t="e">
        <f t="shared" si="365"/>
        <v>#N/A</v>
      </c>
    </row>
    <row r="4674" customHeight="1" spans="1:29">
      <c r="A4674" s="421"/>
      <c r="B4674" s="422"/>
      <c r="C4674" s="422"/>
      <c r="D4674" s="421"/>
      <c r="E4674" s="421"/>
      <c r="F4674" s="421"/>
      <c r="G4674" s="421"/>
      <c r="H4674" s="421"/>
      <c r="I4674" s="421"/>
      <c r="J4674" s="421"/>
      <c r="K4674" s="421"/>
      <c r="L4674" s="421"/>
      <c r="M4674" s="421"/>
      <c r="N4674" s="426"/>
      <c r="O4674" s="426"/>
      <c r="P4674" s="427"/>
      <c r="Q4674" s="427"/>
      <c r="R4674" s="426"/>
      <c r="S4674" s="426"/>
      <c r="T4674" s="426"/>
      <c r="U4674" s="426"/>
      <c r="V4674" s="426"/>
      <c r="W4674" s="426"/>
      <c r="X4674" s="427"/>
      <c r="Y4674" s="416" t="e">
        <f t="shared" si="361"/>
        <v>#N/A</v>
      </c>
      <c r="Z4674" s="416" t="e">
        <f t="shared" si="362"/>
        <v>#N/A</v>
      </c>
      <c r="AA4674" s="416" t="str">
        <f t="shared" si="363"/>
        <v/>
      </c>
      <c r="AB4674" s="416" t="e">
        <f t="shared" si="364"/>
        <v>#N/A</v>
      </c>
      <c r="AC4674" s="416" t="e">
        <f t="shared" si="365"/>
        <v>#N/A</v>
      </c>
    </row>
    <row r="4675" customHeight="1" spans="1:29">
      <c r="A4675" s="421"/>
      <c r="B4675" s="422"/>
      <c r="C4675" s="422"/>
      <c r="D4675" s="421"/>
      <c r="E4675" s="421"/>
      <c r="F4675" s="421"/>
      <c r="G4675" s="421"/>
      <c r="H4675" s="421"/>
      <c r="I4675" s="421"/>
      <c r="J4675" s="421"/>
      <c r="K4675" s="421"/>
      <c r="L4675" s="421"/>
      <c r="M4675" s="421"/>
      <c r="N4675" s="426"/>
      <c r="O4675" s="426"/>
      <c r="P4675" s="427"/>
      <c r="Q4675" s="427"/>
      <c r="R4675" s="426"/>
      <c r="S4675" s="426"/>
      <c r="T4675" s="426"/>
      <c r="U4675" s="426"/>
      <c r="V4675" s="426"/>
      <c r="W4675" s="426"/>
      <c r="X4675" s="427"/>
      <c r="Y4675" s="416" t="e">
        <f t="shared" si="361"/>
        <v>#N/A</v>
      </c>
      <c r="Z4675" s="416" t="e">
        <f t="shared" si="362"/>
        <v>#N/A</v>
      </c>
      <c r="AA4675" s="416" t="str">
        <f t="shared" si="363"/>
        <v/>
      </c>
      <c r="AB4675" s="416" t="e">
        <f t="shared" si="364"/>
        <v>#N/A</v>
      </c>
      <c r="AC4675" s="416" t="e">
        <f t="shared" si="365"/>
        <v>#N/A</v>
      </c>
    </row>
    <row r="4676" customHeight="1" spans="1:29">
      <c r="A4676" s="421"/>
      <c r="B4676" s="422"/>
      <c r="C4676" s="422"/>
      <c r="D4676" s="421"/>
      <c r="E4676" s="421"/>
      <c r="F4676" s="421"/>
      <c r="G4676" s="421"/>
      <c r="H4676" s="421"/>
      <c r="I4676" s="421"/>
      <c r="J4676" s="421"/>
      <c r="K4676" s="421"/>
      <c r="L4676" s="421"/>
      <c r="M4676" s="421"/>
      <c r="N4676" s="426"/>
      <c r="O4676" s="426"/>
      <c r="P4676" s="427"/>
      <c r="Q4676" s="427"/>
      <c r="R4676" s="426"/>
      <c r="S4676" s="426"/>
      <c r="T4676" s="426"/>
      <c r="U4676" s="426"/>
      <c r="V4676" s="426"/>
      <c r="W4676" s="426"/>
      <c r="X4676" s="427"/>
      <c r="Y4676" s="416" t="e">
        <f t="shared" si="361"/>
        <v>#N/A</v>
      </c>
      <c r="Z4676" s="416" t="e">
        <f t="shared" si="362"/>
        <v>#N/A</v>
      </c>
      <c r="AA4676" s="416" t="str">
        <f t="shared" si="363"/>
        <v/>
      </c>
      <c r="AB4676" s="416" t="e">
        <f t="shared" si="364"/>
        <v>#N/A</v>
      </c>
      <c r="AC4676" s="416" t="e">
        <f t="shared" si="365"/>
        <v>#N/A</v>
      </c>
    </row>
    <row r="4677" customHeight="1" spans="1:29">
      <c r="A4677" s="421"/>
      <c r="B4677" s="422"/>
      <c r="C4677" s="422"/>
      <c r="D4677" s="421"/>
      <c r="E4677" s="421"/>
      <c r="F4677" s="421"/>
      <c r="G4677" s="421"/>
      <c r="H4677" s="421"/>
      <c r="I4677" s="421"/>
      <c r="J4677" s="421"/>
      <c r="K4677" s="421"/>
      <c r="L4677" s="421"/>
      <c r="M4677" s="421"/>
      <c r="N4677" s="426"/>
      <c r="O4677" s="426"/>
      <c r="P4677" s="427"/>
      <c r="Q4677" s="427"/>
      <c r="R4677" s="426"/>
      <c r="S4677" s="426"/>
      <c r="T4677" s="426"/>
      <c r="U4677" s="426"/>
      <c r="V4677" s="426"/>
      <c r="W4677" s="426"/>
      <c r="X4677" s="427"/>
      <c r="Y4677" s="416" t="e">
        <f t="shared" si="361"/>
        <v>#N/A</v>
      </c>
      <c r="Z4677" s="416" t="e">
        <f t="shared" si="362"/>
        <v>#N/A</v>
      </c>
      <c r="AA4677" s="416" t="str">
        <f t="shared" si="363"/>
        <v/>
      </c>
      <c r="AB4677" s="416" t="e">
        <f t="shared" si="364"/>
        <v>#N/A</v>
      </c>
      <c r="AC4677" s="416" t="e">
        <f t="shared" si="365"/>
        <v>#N/A</v>
      </c>
    </row>
    <row r="4678" customHeight="1" spans="1:29">
      <c r="A4678" s="421"/>
      <c r="B4678" s="422"/>
      <c r="C4678" s="422"/>
      <c r="D4678" s="421"/>
      <c r="E4678" s="421"/>
      <c r="F4678" s="421"/>
      <c r="G4678" s="421"/>
      <c r="H4678" s="421"/>
      <c r="I4678" s="421"/>
      <c r="J4678" s="421"/>
      <c r="K4678" s="421"/>
      <c r="L4678" s="421"/>
      <c r="M4678" s="421"/>
      <c r="N4678" s="426"/>
      <c r="O4678" s="426"/>
      <c r="P4678" s="427"/>
      <c r="Q4678" s="427"/>
      <c r="R4678" s="426"/>
      <c r="S4678" s="426"/>
      <c r="T4678" s="426"/>
      <c r="U4678" s="426"/>
      <c r="V4678" s="426"/>
      <c r="W4678" s="426"/>
      <c r="X4678" s="427"/>
      <c r="Y4678" s="416" t="e">
        <f t="shared" si="361"/>
        <v>#N/A</v>
      </c>
      <c r="Z4678" s="416" t="e">
        <f t="shared" si="362"/>
        <v>#N/A</v>
      </c>
      <c r="AA4678" s="416" t="str">
        <f t="shared" si="363"/>
        <v/>
      </c>
      <c r="AB4678" s="416" t="e">
        <f t="shared" si="364"/>
        <v>#N/A</v>
      </c>
      <c r="AC4678" s="416" t="e">
        <f t="shared" si="365"/>
        <v>#N/A</v>
      </c>
    </row>
    <row r="4679" customHeight="1" spans="1:29">
      <c r="A4679" s="421"/>
      <c r="B4679" s="422"/>
      <c r="C4679" s="422"/>
      <c r="D4679" s="421"/>
      <c r="E4679" s="421"/>
      <c r="F4679" s="421"/>
      <c r="G4679" s="421"/>
      <c r="H4679" s="421"/>
      <c r="I4679" s="421"/>
      <c r="J4679" s="421"/>
      <c r="K4679" s="421"/>
      <c r="L4679" s="421"/>
      <c r="M4679" s="421"/>
      <c r="N4679" s="426"/>
      <c r="O4679" s="426"/>
      <c r="P4679" s="427"/>
      <c r="Q4679" s="427"/>
      <c r="R4679" s="426"/>
      <c r="S4679" s="426"/>
      <c r="T4679" s="426"/>
      <c r="U4679" s="426"/>
      <c r="V4679" s="426"/>
      <c r="W4679" s="426"/>
      <c r="X4679" s="427"/>
      <c r="Y4679" s="416" t="e">
        <f t="shared" ref="Y4679:Y4742" si="366">_xlfn.IFS(LEFT(M4679,3)="003","三保支出",LEFT(M4679,3)="004","刚性支出",LEFT(M4679,3)="000","促发展支出")</f>
        <v>#N/A</v>
      </c>
      <c r="Z4679" s="416" t="e">
        <f t="shared" ref="Z4679:Z4742" si="367">_xlfn.IFS(LEFT(E4679,1)="3","项目支出",LEFT(E4679,1)="1","人员类支出",LEFT(E4679,1)="2","运转类支出")</f>
        <v>#N/A</v>
      </c>
      <c r="AA4679" s="416" t="str">
        <f t="shared" ref="AA4679:AA4742" si="368">LEFT(H4679,7)</f>
        <v/>
      </c>
      <c r="AB4679" s="416" t="e">
        <f t="shared" ref="AB4679:AB4742" si="369">_xlfn.IFS(LEFT(M4679,6)="003001","保工资",LEFT(M4679,6)="003002","保运转",LEFT(M4679,6)="003003","保基本民生")</f>
        <v>#N/A</v>
      </c>
      <c r="AC4679" s="416" t="e">
        <f t="shared" ref="AC4679:AC4742" si="370">IF(Z4679="项目支出","否","是")</f>
        <v>#N/A</v>
      </c>
    </row>
    <row r="4680" customHeight="1" spans="1:29">
      <c r="A4680" s="421"/>
      <c r="B4680" s="422"/>
      <c r="C4680" s="422"/>
      <c r="D4680" s="421"/>
      <c r="E4680" s="421"/>
      <c r="F4680" s="421"/>
      <c r="G4680" s="421"/>
      <c r="H4680" s="421"/>
      <c r="I4680" s="421"/>
      <c r="J4680" s="421"/>
      <c r="K4680" s="421"/>
      <c r="L4680" s="421"/>
      <c r="M4680" s="421"/>
      <c r="N4680" s="426"/>
      <c r="O4680" s="426"/>
      <c r="P4680" s="427"/>
      <c r="Q4680" s="427"/>
      <c r="R4680" s="426"/>
      <c r="S4680" s="426"/>
      <c r="T4680" s="426"/>
      <c r="U4680" s="426"/>
      <c r="V4680" s="426"/>
      <c r="W4680" s="426"/>
      <c r="X4680" s="427"/>
      <c r="Y4680" s="416" t="e">
        <f t="shared" si="366"/>
        <v>#N/A</v>
      </c>
      <c r="Z4680" s="416" t="e">
        <f t="shared" si="367"/>
        <v>#N/A</v>
      </c>
      <c r="AA4680" s="416" t="str">
        <f t="shared" si="368"/>
        <v/>
      </c>
      <c r="AB4680" s="416" t="e">
        <f t="shared" si="369"/>
        <v>#N/A</v>
      </c>
      <c r="AC4680" s="416" t="e">
        <f t="shared" si="370"/>
        <v>#N/A</v>
      </c>
    </row>
    <row r="4681" customHeight="1" spans="1:29">
      <c r="A4681" s="421"/>
      <c r="B4681" s="422"/>
      <c r="C4681" s="422"/>
      <c r="D4681" s="421"/>
      <c r="E4681" s="421"/>
      <c r="F4681" s="421"/>
      <c r="G4681" s="421"/>
      <c r="H4681" s="421"/>
      <c r="I4681" s="421"/>
      <c r="J4681" s="421"/>
      <c r="K4681" s="421"/>
      <c r="L4681" s="421"/>
      <c r="M4681" s="421"/>
      <c r="N4681" s="426"/>
      <c r="O4681" s="426"/>
      <c r="P4681" s="427"/>
      <c r="Q4681" s="427"/>
      <c r="R4681" s="426"/>
      <c r="S4681" s="426"/>
      <c r="T4681" s="426"/>
      <c r="U4681" s="426"/>
      <c r="V4681" s="426"/>
      <c r="W4681" s="426"/>
      <c r="X4681" s="427"/>
      <c r="Y4681" s="416" t="e">
        <f t="shared" si="366"/>
        <v>#N/A</v>
      </c>
      <c r="Z4681" s="416" t="e">
        <f t="shared" si="367"/>
        <v>#N/A</v>
      </c>
      <c r="AA4681" s="416" t="str">
        <f t="shared" si="368"/>
        <v/>
      </c>
      <c r="AB4681" s="416" t="e">
        <f t="shared" si="369"/>
        <v>#N/A</v>
      </c>
      <c r="AC4681" s="416" t="e">
        <f t="shared" si="370"/>
        <v>#N/A</v>
      </c>
    </row>
    <row r="4682" customHeight="1" spans="1:29">
      <c r="A4682" s="421"/>
      <c r="B4682" s="422"/>
      <c r="C4682" s="422"/>
      <c r="D4682" s="421"/>
      <c r="E4682" s="421"/>
      <c r="F4682" s="421"/>
      <c r="G4682" s="421"/>
      <c r="H4682" s="421"/>
      <c r="I4682" s="421"/>
      <c r="J4682" s="421"/>
      <c r="K4682" s="421"/>
      <c r="L4682" s="421"/>
      <c r="M4682" s="421"/>
      <c r="N4682" s="426"/>
      <c r="O4682" s="426"/>
      <c r="P4682" s="427"/>
      <c r="Q4682" s="427"/>
      <c r="R4682" s="426"/>
      <c r="S4682" s="426"/>
      <c r="T4682" s="426"/>
      <c r="U4682" s="426"/>
      <c r="V4682" s="426"/>
      <c r="W4682" s="426"/>
      <c r="X4682" s="427"/>
      <c r="Y4682" s="416" t="e">
        <f t="shared" si="366"/>
        <v>#N/A</v>
      </c>
      <c r="Z4682" s="416" t="e">
        <f t="shared" si="367"/>
        <v>#N/A</v>
      </c>
      <c r="AA4682" s="416" t="str">
        <f t="shared" si="368"/>
        <v/>
      </c>
      <c r="AB4682" s="416" t="e">
        <f t="shared" si="369"/>
        <v>#N/A</v>
      </c>
      <c r="AC4682" s="416" t="e">
        <f t="shared" si="370"/>
        <v>#N/A</v>
      </c>
    </row>
    <row r="4683" customHeight="1" spans="1:29">
      <c r="A4683" s="421"/>
      <c r="B4683" s="422"/>
      <c r="C4683" s="422"/>
      <c r="D4683" s="421"/>
      <c r="E4683" s="421"/>
      <c r="F4683" s="421"/>
      <c r="G4683" s="421"/>
      <c r="H4683" s="421"/>
      <c r="I4683" s="421"/>
      <c r="J4683" s="421"/>
      <c r="K4683" s="421"/>
      <c r="L4683" s="421"/>
      <c r="M4683" s="421"/>
      <c r="N4683" s="426"/>
      <c r="O4683" s="426"/>
      <c r="P4683" s="427"/>
      <c r="Q4683" s="427"/>
      <c r="R4683" s="426"/>
      <c r="S4683" s="426"/>
      <c r="T4683" s="426"/>
      <c r="U4683" s="426"/>
      <c r="V4683" s="426"/>
      <c r="W4683" s="426"/>
      <c r="X4683" s="427"/>
      <c r="Y4683" s="416" t="e">
        <f t="shared" si="366"/>
        <v>#N/A</v>
      </c>
      <c r="Z4683" s="416" t="e">
        <f t="shared" si="367"/>
        <v>#N/A</v>
      </c>
      <c r="AA4683" s="416" t="str">
        <f t="shared" si="368"/>
        <v/>
      </c>
      <c r="AB4683" s="416" t="e">
        <f t="shared" si="369"/>
        <v>#N/A</v>
      </c>
      <c r="AC4683" s="416" t="e">
        <f t="shared" si="370"/>
        <v>#N/A</v>
      </c>
    </row>
    <row r="4684" customHeight="1" spans="1:29">
      <c r="A4684" s="421"/>
      <c r="B4684" s="422"/>
      <c r="C4684" s="422"/>
      <c r="D4684" s="421"/>
      <c r="E4684" s="421"/>
      <c r="F4684" s="421"/>
      <c r="G4684" s="421"/>
      <c r="H4684" s="421"/>
      <c r="I4684" s="421"/>
      <c r="J4684" s="421"/>
      <c r="K4684" s="421"/>
      <c r="L4684" s="421"/>
      <c r="M4684" s="421"/>
      <c r="N4684" s="426"/>
      <c r="O4684" s="426"/>
      <c r="P4684" s="427"/>
      <c r="Q4684" s="427"/>
      <c r="R4684" s="426"/>
      <c r="S4684" s="426"/>
      <c r="T4684" s="426"/>
      <c r="U4684" s="426"/>
      <c r="V4684" s="426"/>
      <c r="W4684" s="426"/>
      <c r="X4684" s="427"/>
      <c r="Y4684" s="416" t="e">
        <f t="shared" si="366"/>
        <v>#N/A</v>
      </c>
      <c r="Z4684" s="416" t="e">
        <f t="shared" si="367"/>
        <v>#N/A</v>
      </c>
      <c r="AA4684" s="416" t="str">
        <f t="shared" si="368"/>
        <v/>
      </c>
      <c r="AB4684" s="416" t="e">
        <f t="shared" si="369"/>
        <v>#N/A</v>
      </c>
      <c r="AC4684" s="416" t="e">
        <f t="shared" si="370"/>
        <v>#N/A</v>
      </c>
    </row>
    <row r="4685" customHeight="1" spans="1:29">
      <c r="A4685" s="421"/>
      <c r="B4685" s="422"/>
      <c r="C4685" s="422"/>
      <c r="D4685" s="421"/>
      <c r="E4685" s="421"/>
      <c r="F4685" s="421"/>
      <c r="G4685" s="421"/>
      <c r="H4685" s="421"/>
      <c r="I4685" s="421"/>
      <c r="J4685" s="421"/>
      <c r="K4685" s="421"/>
      <c r="L4685" s="421"/>
      <c r="M4685" s="421"/>
      <c r="N4685" s="426"/>
      <c r="O4685" s="426"/>
      <c r="P4685" s="427"/>
      <c r="Q4685" s="427"/>
      <c r="R4685" s="426"/>
      <c r="S4685" s="426"/>
      <c r="T4685" s="426"/>
      <c r="U4685" s="426"/>
      <c r="V4685" s="426"/>
      <c r="W4685" s="426"/>
      <c r="X4685" s="427"/>
      <c r="Y4685" s="416" t="e">
        <f t="shared" si="366"/>
        <v>#N/A</v>
      </c>
      <c r="Z4685" s="416" t="e">
        <f t="shared" si="367"/>
        <v>#N/A</v>
      </c>
      <c r="AA4685" s="416" t="str">
        <f t="shared" si="368"/>
        <v/>
      </c>
      <c r="AB4685" s="416" t="e">
        <f t="shared" si="369"/>
        <v>#N/A</v>
      </c>
      <c r="AC4685" s="416" t="e">
        <f t="shared" si="370"/>
        <v>#N/A</v>
      </c>
    </row>
    <row r="4686" customHeight="1" spans="1:29">
      <c r="A4686" s="421"/>
      <c r="B4686" s="422"/>
      <c r="C4686" s="422"/>
      <c r="D4686" s="421"/>
      <c r="E4686" s="421"/>
      <c r="F4686" s="421"/>
      <c r="G4686" s="421"/>
      <c r="H4686" s="421"/>
      <c r="I4686" s="421"/>
      <c r="J4686" s="421"/>
      <c r="K4686" s="421"/>
      <c r="L4686" s="421"/>
      <c r="M4686" s="421"/>
      <c r="N4686" s="426"/>
      <c r="O4686" s="426"/>
      <c r="P4686" s="427"/>
      <c r="Q4686" s="427"/>
      <c r="R4686" s="426"/>
      <c r="S4686" s="426"/>
      <c r="T4686" s="426"/>
      <c r="U4686" s="426"/>
      <c r="V4686" s="426"/>
      <c r="W4686" s="426"/>
      <c r="X4686" s="427"/>
      <c r="Y4686" s="416" t="e">
        <f t="shared" si="366"/>
        <v>#N/A</v>
      </c>
      <c r="Z4686" s="416" t="e">
        <f t="shared" si="367"/>
        <v>#N/A</v>
      </c>
      <c r="AA4686" s="416" t="str">
        <f t="shared" si="368"/>
        <v/>
      </c>
      <c r="AB4686" s="416" t="e">
        <f t="shared" si="369"/>
        <v>#N/A</v>
      </c>
      <c r="AC4686" s="416" t="e">
        <f t="shared" si="370"/>
        <v>#N/A</v>
      </c>
    </row>
    <row r="4687" customHeight="1" spans="1:29">
      <c r="A4687" s="421"/>
      <c r="B4687" s="422"/>
      <c r="C4687" s="422"/>
      <c r="D4687" s="421"/>
      <c r="E4687" s="421"/>
      <c r="F4687" s="421"/>
      <c r="G4687" s="421"/>
      <c r="H4687" s="421"/>
      <c r="I4687" s="421"/>
      <c r="J4687" s="421"/>
      <c r="K4687" s="421"/>
      <c r="L4687" s="421"/>
      <c r="M4687" s="421"/>
      <c r="N4687" s="426"/>
      <c r="O4687" s="426"/>
      <c r="P4687" s="427"/>
      <c r="Q4687" s="427"/>
      <c r="R4687" s="426"/>
      <c r="S4687" s="426"/>
      <c r="T4687" s="426"/>
      <c r="U4687" s="426"/>
      <c r="V4687" s="426"/>
      <c r="W4687" s="426"/>
      <c r="X4687" s="427"/>
      <c r="Y4687" s="416" t="e">
        <f t="shared" si="366"/>
        <v>#N/A</v>
      </c>
      <c r="Z4687" s="416" t="e">
        <f t="shared" si="367"/>
        <v>#N/A</v>
      </c>
      <c r="AA4687" s="416" t="str">
        <f t="shared" si="368"/>
        <v/>
      </c>
      <c r="AB4687" s="416" t="e">
        <f t="shared" si="369"/>
        <v>#N/A</v>
      </c>
      <c r="AC4687" s="416" t="e">
        <f t="shared" si="370"/>
        <v>#N/A</v>
      </c>
    </row>
    <row r="4688" customHeight="1" spans="1:29">
      <c r="A4688" s="421"/>
      <c r="B4688" s="422"/>
      <c r="C4688" s="422"/>
      <c r="D4688" s="421"/>
      <c r="E4688" s="421"/>
      <c r="F4688" s="421"/>
      <c r="G4688" s="421"/>
      <c r="H4688" s="421"/>
      <c r="I4688" s="421"/>
      <c r="J4688" s="421"/>
      <c r="K4688" s="421"/>
      <c r="L4688" s="421"/>
      <c r="M4688" s="421"/>
      <c r="N4688" s="426"/>
      <c r="O4688" s="426"/>
      <c r="P4688" s="427"/>
      <c r="Q4688" s="427"/>
      <c r="R4688" s="426"/>
      <c r="S4688" s="426"/>
      <c r="T4688" s="426"/>
      <c r="U4688" s="426"/>
      <c r="V4688" s="426"/>
      <c r="W4688" s="426"/>
      <c r="X4688" s="427"/>
      <c r="Y4688" s="416" t="e">
        <f t="shared" si="366"/>
        <v>#N/A</v>
      </c>
      <c r="Z4688" s="416" t="e">
        <f t="shared" si="367"/>
        <v>#N/A</v>
      </c>
      <c r="AA4688" s="416" t="str">
        <f t="shared" si="368"/>
        <v/>
      </c>
      <c r="AB4688" s="416" t="e">
        <f t="shared" si="369"/>
        <v>#N/A</v>
      </c>
      <c r="AC4688" s="416" t="e">
        <f t="shared" si="370"/>
        <v>#N/A</v>
      </c>
    </row>
    <row r="4689" customHeight="1" spans="1:29">
      <c r="A4689" s="421"/>
      <c r="B4689" s="422"/>
      <c r="C4689" s="422"/>
      <c r="D4689" s="421"/>
      <c r="E4689" s="421"/>
      <c r="F4689" s="421"/>
      <c r="G4689" s="421"/>
      <c r="H4689" s="421"/>
      <c r="I4689" s="421"/>
      <c r="J4689" s="421"/>
      <c r="K4689" s="421"/>
      <c r="L4689" s="421"/>
      <c r="M4689" s="421"/>
      <c r="N4689" s="426"/>
      <c r="O4689" s="426"/>
      <c r="P4689" s="427"/>
      <c r="Q4689" s="427"/>
      <c r="R4689" s="426"/>
      <c r="S4689" s="426"/>
      <c r="T4689" s="426"/>
      <c r="U4689" s="426"/>
      <c r="V4689" s="426"/>
      <c r="W4689" s="426"/>
      <c r="X4689" s="427"/>
      <c r="Y4689" s="416" t="e">
        <f t="shared" si="366"/>
        <v>#N/A</v>
      </c>
      <c r="Z4689" s="416" t="e">
        <f t="shared" si="367"/>
        <v>#N/A</v>
      </c>
      <c r="AA4689" s="416" t="str">
        <f t="shared" si="368"/>
        <v/>
      </c>
      <c r="AB4689" s="416" t="e">
        <f t="shared" si="369"/>
        <v>#N/A</v>
      </c>
      <c r="AC4689" s="416" t="e">
        <f t="shared" si="370"/>
        <v>#N/A</v>
      </c>
    </row>
    <row r="4690" customHeight="1" spans="1:29">
      <c r="A4690" s="421"/>
      <c r="B4690" s="422"/>
      <c r="C4690" s="422"/>
      <c r="D4690" s="421"/>
      <c r="E4690" s="421"/>
      <c r="F4690" s="421"/>
      <c r="G4690" s="421"/>
      <c r="H4690" s="421"/>
      <c r="I4690" s="421"/>
      <c r="J4690" s="421"/>
      <c r="K4690" s="421"/>
      <c r="L4690" s="421"/>
      <c r="M4690" s="421"/>
      <c r="N4690" s="426"/>
      <c r="O4690" s="426"/>
      <c r="P4690" s="427"/>
      <c r="Q4690" s="427"/>
      <c r="R4690" s="426"/>
      <c r="S4690" s="426"/>
      <c r="T4690" s="426"/>
      <c r="U4690" s="426"/>
      <c r="V4690" s="426"/>
      <c r="W4690" s="426"/>
      <c r="X4690" s="427"/>
      <c r="Y4690" s="416" t="e">
        <f t="shared" si="366"/>
        <v>#N/A</v>
      </c>
      <c r="Z4690" s="416" t="e">
        <f t="shared" si="367"/>
        <v>#N/A</v>
      </c>
      <c r="AA4690" s="416" t="str">
        <f t="shared" si="368"/>
        <v/>
      </c>
      <c r="AB4690" s="416" t="e">
        <f t="shared" si="369"/>
        <v>#N/A</v>
      </c>
      <c r="AC4690" s="416" t="e">
        <f t="shared" si="370"/>
        <v>#N/A</v>
      </c>
    </row>
    <row r="4691" customHeight="1" spans="1:29">
      <c r="A4691" s="421"/>
      <c r="B4691" s="422"/>
      <c r="C4691" s="422"/>
      <c r="D4691" s="421"/>
      <c r="E4691" s="421"/>
      <c r="F4691" s="421"/>
      <c r="G4691" s="421"/>
      <c r="H4691" s="421"/>
      <c r="I4691" s="421"/>
      <c r="J4691" s="421"/>
      <c r="K4691" s="421"/>
      <c r="L4691" s="421"/>
      <c r="M4691" s="421"/>
      <c r="N4691" s="426"/>
      <c r="O4691" s="426"/>
      <c r="P4691" s="427"/>
      <c r="Q4691" s="427"/>
      <c r="R4691" s="426"/>
      <c r="S4691" s="426"/>
      <c r="T4691" s="426"/>
      <c r="U4691" s="426"/>
      <c r="V4691" s="426"/>
      <c r="W4691" s="426"/>
      <c r="X4691" s="427"/>
      <c r="Y4691" s="416" t="e">
        <f t="shared" si="366"/>
        <v>#N/A</v>
      </c>
      <c r="Z4691" s="416" t="e">
        <f t="shared" si="367"/>
        <v>#N/A</v>
      </c>
      <c r="AA4691" s="416" t="str">
        <f t="shared" si="368"/>
        <v/>
      </c>
      <c r="AB4691" s="416" t="e">
        <f t="shared" si="369"/>
        <v>#N/A</v>
      </c>
      <c r="AC4691" s="416" t="e">
        <f t="shared" si="370"/>
        <v>#N/A</v>
      </c>
    </row>
    <row r="4692" customHeight="1" spans="1:29">
      <c r="A4692" s="421"/>
      <c r="B4692" s="422"/>
      <c r="C4692" s="422"/>
      <c r="D4692" s="421"/>
      <c r="E4692" s="421"/>
      <c r="F4692" s="421"/>
      <c r="G4692" s="421"/>
      <c r="H4692" s="421"/>
      <c r="I4692" s="421"/>
      <c r="J4692" s="421"/>
      <c r="K4692" s="421"/>
      <c r="L4692" s="421"/>
      <c r="M4692" s="421"/>
      <c r="N4692" s="426"/>
      <c r="O4692" s="426"/>
      <c r="P4692" s="427"/>
      <c r="Q4692" s="427"/>
      <c r="R4692" s="426"/>
      <c r="S4692" s="426"/>
      <c r="T4692" s="426"/>
      <c r="U4692" s="426"/>
      <c r="V4692" s="426"/>
      <c r="W4692" s="426"/>
      <c r="X4692" s="427"/>
      <c r="Y4692" s="416" t="e">
        <f t="shared" si="366"/>
        <v>#N/A</v>
      </c>
      <c r="Z4692" s="416" t="e">
        <f t="shared" si="367"/>
        <v>#N/A</v>
      </c>
      <c r="AA4692" s="416" t="str">
        <f t="shared" si="368"/>
        <v/>
      </c>
      <c r="AB4692" s="416" t="e">
        <f t="shared" si="369"/>
        <v>#N/A</v>
      </c>
      <c r="AC4692" s="416" t="e">
        <f t="shared" si="370"/>
        <v>#N/A</v>
      </c>
    </row>
    <row r="4693" customHeight="1" spans="1:29">
      <c r="A4693" s="421"/>
      <c r="B4693" s="422"/>
      <c r="C4693" s="422"/>
      <c r="D4693" s="421"/>
      <c r="E4693" s="421"/>
      <c r="F4693" s="421"/>
      <c r="G4693" s="421"/>
      <c r="H4693" s="421"/>
      <c r="I4693" s="421"/>
      <c r="J4693" s="421"/>
      <c r="K4693" s="421"/>
      <c r="L4693" s="421"/>
      <c r="M4693" s="421"/>
      <c r="N4693" s="426"/>
      <c r="O4693" s="426"/>
      <c r="P4693" s="427"/>
      <c r="Q4693" s="427"/>
      <c r="R4693" s="426"/>
      <c r="S4693" s="426"/>
      <c r="T4693" s="426"/>
      <c r="U4693" s="426"/>
      <c r="V4693" s="426"/>
      <c r="W4693" s="426"/>
      <c r="X4693" s="427"/>
      <c r="Y4693" s="416" t="e">
        <f t="shared" si="366"/>
        <v>#N/A</v>
      </c>
      <c r="Z4693" s="416" t="e">
        <f t="shared" si="367"/>
        <v>#N/A</v>
      </c>
      <c r="AA4693" s="416" t="str">
        <f t="shared" si="368"/>
        <v/>
      </c>
      <c r="AB4693" s="416" t="e">
        <f t="shared" si="369"/>
        <v>#N/A</v>
      </c>
      <c r="AC4693" s="416" t="e">
        <f t="shared" si="370"/>
        <v>#N/A</v>
      </c>
    </row>
    <row r="4694" customHeight="1" spans="1:29">
      <c r="A4694" s="421"/>
      <c r="B4694" s="422"/>
      <c r="C4694" s="422"/>
      <c r="D4694" s="421"/>
      <c r="E4694" s="421"/>
      <c r="F4694" s="421"/>
      <c r="G4694" s="421"/>
      <c r="H4694" s="421"/>
      <c r="I4694" s="421"/>
      <c r="J4694" s="421"/>
      <c r="K4694" s="421"/>
      <c r="L4694" s="421"/>
      <c r="M4694" s="421"/>
      <c r="N4694" s="426"/>
      <c r="O4694" s="426"/>
      <c r="P4694" s="427"/>
      <c r="Q4694" s="427"/>
      <c r="R4694" s="426"/>
      <c r="S4694" s="426"/>
      <c r="T4694" s="426"/>
      <c r="U4694" s="426"/>
      <c r="V4694" s="426"/>
      <c r="W4694" s="426"/>
      <c r="X4694" s="427"/>
      <c r="Y4694" s="416" t="e">
        <f t="shared" si="366"/>
        <v>#N/A</v>
      </c>
      <c r="Z4694" s="416" t="e">
        <f t="shared" si="367"/>
        <v>#N/A</v>
      </c>
      <c r="AA4694" s="416" t="str">
        <f t="shared" si="368"/>
        <v/>
      </c>
      <c r="AB4694" s="416" t="e">
        <f t="shared" si="369"/>
        <v>#N/A</v>
      </c>
      <c r="AC4694" s="416" t="e">
        <f t="shared" si="370"/>
        <v>#N/A</v>
      </c>
    </row>
    <row r="4695" customHeight="1" spans="1:29">
      <c r="A4695" s="421"/>
      <c r="B4695" s="422"/>
      <c r="C4695" s="422"/>
      <c r="D4695" s="421"/>
      <c r="E4695" s="421"/>
      <c r="F4695" s="421"/>
      <c r="G4695" s="421"/>
      <c r="H4695" s="421"/>
      <c r="I4695" s="421"/>
      <c r="J4695" s="421"/>
      <c r="K4695" s="421"/>
      <c r="L4695" s="421"/>
      <c r="M4695" s="421"/>
      <c r="N4695" s="426"/>
      <c r="O4695" s="426"/>
      <c r="P4695" s="427"/>
      <c r="Q4695" s="427"/>
      <c r="R4695" s="426"/>
      <c r="S4695" s="426"/>
      <c r="T4695" s="426"/>
      <c r="U4695" s="426"/>
      <c r="V4695" s="426"/>
      <c r="W4695" s="426"/>
      <c r="X4695" s="427"/>
      <c r="Y4695" s="416" t="e">
        <f t="shared" si="366"/>
        <v>#N/A</v>
      </c>
      <c r="Z4695" s="416" t="e">
        <f t="shared" si="367"/>
        <v>#N/A</v>
      </c>
      <c r="AA4695" s="416" t="str">
        <f t="shared" si="368"/>
        <v/>
      </c>
      <c r="AB4695" s="416" t="e">
        <f t="shared" si="369"/>
        <v>#N/A</v>
      </c>
      <c r="AC4695" s="416" t="e">
        <f t="shared" si="370"/>
        <v>#N/A</v>
      </c>
    </row>
    <row r="4696" customHeight="1" spans="1:29">
      <c r="A4696" s="421"/>
      <c r="B4696" s="422"/>
      <c r="C4696" s="422"/>
      <c r="D4696" s="421"/>
      <c r="E4696" s="421"/>
      <c r="F4696" s="421"/>
      <c r="G4696" s="421"/>
      <c r="H4696" s="421"/>
      <c r="I4696" s="421"/>
      <c r="J4696" s="421"/>
      <c r="K4696" s="421"/>
      <c r="L4696" s="421"/>
      <c r="M4696" s="421"/>
      <c r="N4696" s="426"/>
      <c r="O4696" s="426"/>
      <c r="P4696" s="427"/>
      <c r="Q4696" s="427"/>
      <c r="R4696" s="426"/>
      <c r="S4696" s="426"/>
      <c r="T4696" s="426"/>
      <c r="U4696" s="426"/>
      <c r="V4696" s="426"/>
      <c r="W4696" s="426"/>
      <c r="X4696" s="427"/>
      <c r="Y4696" s="416" t="e">
        <f t="shared" si="366"/>
        <v>#N/A</v>
      </c>
      <c r="Z4696" s="416" t="e">
        <f t="shared" si="367"/>
        <v>#N/A</v>
      </c>
      <c r="AA4696" s="416" t="str">
        <f t="shared" si="368"/>
        <v/>
      </c>
      <c r="AB4696" s="416" t="e">
        <f t="shared" si="369"/>
        <v>#N/A</v>
      </c>
      <c r="AC4696" s="416" t="e">
        <f t="shared" si="370"/>
        <v>#N/A</v>
      </c>
    </row>
    <row r="4697" customHeight="1" spans="1:29">
      <c r="A4697" s="421"/>
      <c r="B4697" s="422"/>
      <c r="C4697" s="422"/>
      <c r="D4697" s="421"/>
      <c r="E4697" s="421"/>
      <c r="F4697" s="421"/>
      <c r="G4697" s="421"/>
      <c r="H4697" s="421"/>
      <c r="I4697" s="421"/>
      <c r="J4697" s="421"/>
      <c r="K4697" s="421"/>
      <c r="L4697" s="421"/>
      <c r="M4697" s="421"/>
      <c r="N4697" s="426"/>
      <c r="O4697" s="426"/>
      <c r="P4697" s="427"/>
      <c r="Q4697" s="427"/>
      <c r="R4697" s="426"/>
      <c r="S4697" s="426"/>
      <c r="T4697" s="426"/>
      <c r="U4697" s="426"/>
      <c r="V4697" s="426"/>
      <c r="W4697" s="426"/>
      <c r="X4697" s="427"/>
      <c r="Y4697" s="416" t="e">
        <f t="shared" si="366"/>
        <v>#N/A</v>
      </c>
      <c r="Z4697" s="416" t="e">
        <f t="shared" si="367"/>
        <v>#N/A</v>
      </c>
      <c r="AA4697" s="416" t="str">
        <f t="shared" si="368"/>
        <v/>
      </c>
      <c r="AB4697" s="416" t="e">
        <f t="shared" si="369"/>
        <v>#N/A</v>
      </c>
      <c r="AC4697" s="416" t="e">
        <f t="shared" si="370"/>
        <v>#N/A</v>
      </c>
    </row>
    <row r="4698" customHeight="1" spans="1:29">
      <c r="A4698" s="421"/>
      <c r="B4698" s="422"/>
      <c r="C4698" s="422"/>
      <c r="D4698" s="421"/>
      <c r="E4698" s="421"/>
      <c r="F4698" s="421"/>
      <c r="G4698" s="421"/>
      <c r="H4698" s="421"/>
      <c r="I4698" s="421"/>
      <c r="J4698" s="421"/>
      <c r="K4698" s="421"/>
      <c r="L4698" s="421"/>
      <c r="M4698" s="421"/>
      <c r="N4698" s="426"/>
      <c r="O4698" s="426"/>
      <c r="P4698" s="427"/>
      <c r="Q4698" s="427"/>
      <c r="R4698" s="426"/>
      <c r="S4698" s="426"/>
      <c r="T4698" s="426"/>
      <c r="U4698" s="426"/>
      <c r="V4698" s="426"/>
      <c r="W4698" s="426"/>
      <c r="X4698" s="427"/>
      <c r="Y4698" s="416" t="e">
        <f t="shared" si="366"/>
        <v>#N/A</v>
      </c>
      <c r="Z4698" s="416" t="e">
        <f t="shared" si="367"/>
        <v>#N/A</v>
      </c>
      <c r="AA4698" s="416" t="str">
        <f t="shared" si="368"/>
        <v/>
      </c>
      <c r="AB4698" s="416" t="e">
        <f t="shared" si="369"/>
        <v>#N/A</v>
      </c>
      <c r="AC4698" s="416" t="e">
        <f t="shared" si="370"/>
        <v>#N/A</v>
      </c>
    </row>
    <row r="4699" customHeight="1" spans="1:29">
      <c r="A4699" s="421"/>
      <c r="B4699" s="422"/>
      <c r="C4699" s="422"/>
      <c r="D4699" s="421"/>
      <c r="E4699" s="421"/>
      <c r="F4699" s="421"/>
      <c r="G4699" s="421"/>
      <c r="H4699" s="421"/>
      <c r="I4699" s="421"/>
      <c r="J4699" s="421"/>
      <c r="K4699" s="421"/>
      <c r="L4699" s="421"/>
      <c r="M4699" s="421"/>
      <c r="N4699" s="426"/>
      <c r="O4699" s="426"/>
      <c r="P4699" s="427"/>
      <c r="Q4699" s="427"/>
      <c r="R4699" s="426"/>
      <c r="S4699" s="426"/>
      <c r="T4699" s="426"/>
      <c r="U4699" s="426"/>
      <c r="V4699" s="426"/>
      <c r="W4699" s="426"/>
      <c r="X4699" s="427"/>
      <c r="Y4699" s="416" t="e">
        <f t="shared" si="366"/>
        <v>#N/A</v>
      </c>
      <c r="Z4699" s="416" t="e">
        <f t="shared" si="367"/>
        <v>#N/A</v>
      </c>
      <c r="AA4699" s="416" t="str">
        <f t="shared" si="368"/>
        <v/>
      </c>
      <c r="AB4699" s="416" t="e">
        <f t="shared" si="369"/>
        <v>#N/A</v>
      </c>
      <c r="AC4699" s="416" t="e">
        <f t="shared" si="370"/>
        <v>#N/A</v>
      </c>
    </row>
    <row r="4700" customHeight="1" spans="1:29">
      <c r="A4700" s="421"/>
      <c r="B4700" s="422"/>
      <c r="C4700" s="422"/>
      <c r="D4700" s="421"/>
      <c r="E4700" s="421"/>
      <c r="F4700" s="421"/>
      <c r="G4700" s="421"/>
      <c r="H4700" s="421"/>
      <c r="I4700" s="421"/>
      <c r="J4700" s="421"/>
      <c r="K4700" s="421"/>
      <c r="L4700" s="421"/>
      <c r="M4700" s="421"/>
      <c r="N4700" s="426"/>
      <c r="O4700" s="426"/>
      <c r="P4700" s="427"/>
      <c r="Q4700" s="427"/>
      <c r="R4700" s="426"/>
      <c r="S4700" s="426"/>
      <c r="T4700" s="426"/>
      <c r="U4700" s="426"/>
      <c r="V4700" s="426"/>
      <c r="W4700" s="426"/>
      <c r="X4700" s="427"/>
      <c r="Y4700" s="416" t="e">
        <f t="shared" si="366"/>
        <v>#N/A</v>
      </c>
      <c r="Z4700" s="416" t="e">
        <f t="shared" si="367"/>
        <v>#N/A</v>
      </c>
      <c r="AA4700" s="416" t="str">
        <f t="shared" si="368"/>
        <v/>
      </c>
      <c r="AB4700" s="416" t="e">
        <f t="shared" si="369"/>
        <v>#N/A</v>
      </c>
      <c r="AC4700" s="416" t="e">
        <f t="shared" si="370"/>
        <v>#N/A</v>
      </c>
    </row>
    <row r="4701" customHeight="1" spans="1:29">
      <c r="A4701" s="421"/>
      <c r="B4701" s="422"/>
      <c r="C4701" s="422"/>
      <c r="D4701" s="421"/>
      <c r="E4701" s="421"/>
      <c r="F4701" s="421"/>
      <c r="G4701" s="421"/>
      <c r="H4701" s="421"/>
      <c r="I4701" s="421"/>
      <c r="J4701" s="421"/>
      <c r="K4701" s="421"/>
      <c r="L4701" s="421"/>
      <c r="M4701" s="421"/>
      <c r="N4701" s="426"/>
      <c r="O4701" s="426"/>
      <c r="P4701" s="427"/>
      <c r="Q4701" s="427"/>
      <c r="R4701" s="426"/>
      <c r="S4701" s="426"/>
      <c r="T4701" s="426"/>
      <c r="U4701" s="426"/>
      <c r="V4701" s="426"/>
      <c r="W4701" s="426"/>
      <c r="X4701" s="427"/>
      <c r="Y4701" s="416" t="e">
        <f t="shared" si="366"/>
        <v>#N/A</v>
      </c>
      <c r="Z4701" s="416" t="e">
        <f t="shared" si="367"/>
        <v>#N/A</v>
      </c>
      <c r="AA4701" s="416" t="str">
        <f t="shared" si="368"/>
        <v/>
      </c>
      <c r="AB4701" s="416" t="e">
        <f t="shared" si="369"/>
        <v>#N/A</v>
      </c>
      <c r="AC4701" s="416" t="e">
        <f t="shared" si="370"/>
        <v>#N/A</v>
      </c>
    </row>
    <row r="4702" customHeight="1" spans="1:29">
      <c r="A4702" s="421"/>
      <c r="B4702" s="422"/>
      <c r="C4702" s="422"/>
      <c r="D4702" s="421"/>
      <c r="E4702" s="421"/>
      <c r="F4702" s="421"/>
      <c r="G4702" s="421"/>
      <c r="H4702" s="421"/>
      <c r="I4702" s="421"/>
      <c r="J4702" s="421"/>
      <c r="K4702" s="421"/>
      <c r="L4702" s="421"/>
      <c r="M4702" s="421"/>
      <c r="N4702" s="426"/>
      <c r="O4702" s="426"/>
      <c r="P4702" s="427"/>
      <c r="Q4702" s="427"/>
      <c r="R4702" s="426"/>
      <c r="S4702" s="426"/>
      <c r="T4702" s="426"/>
      <c r="U4702" s="426"/>
      <c r="V4702" s="426"/>
      <c r="W4702" s="426"/>
      <c r="X4702" s="427"/>
      <c r="Y4702" s="416" t="e">
        <f t="shared" si="366"/>
        <v>#N/A</v>
      </c>
      <c r="Z4702" s="416" t="e">
        <f t="shared" si="367"/>
        <v>#N/A</v>
      </c>
      <c r="AA4702" s="416" t="str">
        <f t="shared" si="368"/>
        <v/>
      </c>
      <c r="AB4702" s="416" t="e">
        <f t="shared" si="369"/>
        <v>#N/A</v>
      </c>
      <c r="AC4702" s="416" t="e">
        <f t="shared" si="370"/>
        <v>#N/A</v>
      </c>
    </row>
    <row r="4703" customHeight="1" spans="1:29">
      <c r="A4703" s="421"/>
      <c r="B4703" s="422"/>
      <c r="C4703" s="422"/>
      <c r="D4703" s="421"/>
      <c r="E4703" s="421"/>
      <c r="F4703" s="421"/>
      <c r="G4703" s="421"/>
      <c r="H4703" s="421"/>
      <c r="I4703" s="421"/>
      <c r="J4703" s="421"/>
      <c r="K4703" s="421"/>
      <c r="L4703" s="421"/>
      <c r="M4703" s="421"/>
      <c r="N4703" s="426"/>
      <c r="O4703" s="426"/>
      <c r="P4703" s="427"/>
      <c r="Q4703" s="427"/>
      <c r="R4703" s="426"/>
      <c r="S4703" s="426"/>
      <c r="T4703" s="426"/>
      <c r="U4703" s="426"/>
      <c r="V4703" s="426"/>
      <c r="W4703" s="426"/>
      <c r="X4703" s="427"/>
      <c r="Y4703" s="416" t="e">
        <f t="shared" si="366"/>
        <v>#N/A</v>
      </c>
      <c r="Z4703" s="416" t="e">
        <f t="shared" si="367"/>
        <v>#N/A</v>
      </c>
      <c r="AA4703" s="416" t="str">
        <f t="shared" si="368"/>
        <v/>
      </c>
      <c r="AB4703" s="416" t="e">
        <f t="shared" si="369"/>
        <v>#N/A</v>
      </c>
      <c r="AC4703" s="416" t="e">
        <f t="shared" si="370"/>
        <v>#N/A</v>
      </c>
    </row>
    <row r="4704" customHeight="1" spans="1:29">
      <c r="A4704" s="421"/>
      <c r="B4704" s="422"/>
      <c r="C4704" s="422"/>
      <c r="D4704" s="421"/>
      <c r="E4704" s="421"/>
      <c r="F4704" s="421"/>
      <c r="G4704" s="421"/>
      <c r="H4704" s="421"/>
      <c r="I4704" s="421"/>
      <c r="J4704" s="421"/>
      <c r="K4704" s="421"/>
      <c r="L4704" s="421"/>
      <c r="M4704" s="421"/>
      <c r="N4704" s="426"/>
      <c r="O4704" s="426"/>
      <c r="P4704" s="427"/>
      <c r="Q4704" s="427"/>
      <c r="R4704" s="426"/>
      <c r="S4704" s="426"/>
      <c r="T4704" s="426"/>
      <c r="U4704" s="426"/>
      <c r="V4704" s="426"/>
      <c r="W4704" s="426"/>
      <c r="X4704" s="427"/>
      <c r="Y4704" s="416" t="e">
        <f t="shared" si="366"/>
        <v>#N/A</v>
      </c>
      <c r="Z4704" s="416" t="e">
        <f t="shared" si="367"/>
        <v>#N/A</v>
      </c>
      <c r="AA4704" s="416" t="str">
        <f t="shared" si="368"/>
        <v/>
      </c>
      <c r="AB4704" s="416" t="e">
        <f t="shared" si="369"/>
        <v>#N/A</v>
      </c>
      <c r="AC4704" s="416" t="e">
        <f t="shared" si="370"/>
        <v>#N/A</v>
      </c>
    </row>
    <row r="4705" customHeight="1" spans="1:29">
      <c r="A4705" s="421"/>
      <c r="B4705" s="422"/>
      <c r="C4705" s="422"/>
      <c r="D4705" s="421"/>
      <c r="E4705" s="421"/>
      <c r="F4705" s="421"/>
      <c r="G4705" s="421"/>
      <c r="H4705" s="421"/>
      <c r="I4705" s="421"/>
      <c r="J4705" s="421"/>
      <c r="K4705" s="421"/>
      <c r="L4705" s="421"/>
      <c r="M4705" s="421"/>
      <c r="N4705" s="426"/>
      <c r="O4705" s="426"/>
      <c r="P4705" s="427"/>
      <c r="Q4705" s="427"/>
      <c r="R4705" s="426"/>
      <c r="S4705" s="426"/>
      <c r="T4705" s="426"/>
      <c r="U4705" s="426"/>
      <c r="V4705" s="426"/>
      <c r="W4705" s="426"/>
      <c r="X4705" s="427"/>
      <c r="Y4705" s="416" t="e">
        <f t="shared" si="366"/>
        <v>#N/A</v>
      </c>
      <c r="Z4705" s="416" t="e">
        <f t="shared" si="367"/>
        <v>#N/A</v>
      </c>
      <c r="AA4705" s="416" t="str">
        <f t="shared" si="368"/>
        <v/>
      </c>
      <c r="AB4705" s="416" t="e">
        <f t="shared" si="369"/>
        <v>#N/A</v>
      </c>
      <c r="AC4705" s="416" t="e">
        <f t="shared" si="370"/>
        <v>#N/A</v>
      </c>
    </row>
    <row r="4706" customHeight="1" spans="1:29">
      <c r="A4706" s="421"/>
      <c r="B4706" s="422"/>
      <c r="C4706" s="422"/>
      <c r="D4706" s="421"/>
      <c r="E4706" s="421"/>
      <c r="F4706" s="421"/>
      <c r="G4706" s="421"/>
      <c r="H4706" s="421"/>
      <c r="I4706" s="421"/>
      <c r="J4706" s="421"/>
      <c r="K4706" s="421"/>
      <c r="L4706" s="421"/>
      <c r="M4706" s="421"/>
      <c r="N4706" s="426"/>
      <c r="O4706" s="426"/>
      <c r="P4706" s="427"/>
      <c r="Q4706" s="427"/>
      <c r="R4706" s="426"/>
      <c r="S4706" s="426"/>
      <c r="T4706" s="426"/>
      <c r="U4706" s="426"/>
      <c r="V4706" s="426"/>
      <c r="W4706" s="426"/>
      <c r="X4706" s="427"/>
      <c r="Y4706" s="416" t="e">
        <f t="shared" si="366"/>
        <v>#N/A</v>
      </c>
      <c r="Z4706" s="416" t="e">
        <f t="shared" si="367"/>
        <v>#N/A</v>
      </c>
      <c r="AA4706" s="416" t="str">
        <f t="shared" si="368"/>
        <v/>
      </c>
      <c r="AB4706" s="416" t="e">
        <f t="shared" si="369"/>
        <v>#N/A</v>
      </c>
      <c r="AC4706" s="416" t="e">
        <f t="shared" si="370"/>
        <v>#N/A</v>
      </c>
    </row>
    <row r="4707" customHeight="1" spans="1:29">
      <c r="A4707" s="421"/>
      <c r="B4707" s="422"/>
      <c r="C4707" s="422"/>
      <c r="D4707" s="421"/>
      <c r="E4707" s="421"/>
      <c r="F4707" s="421"/>
      <c r="G4707" s="421"/>
      <c r="H4707" s="421"/>
      <c r="I4707" s="421"/>
      <c r="J4707" s="421"/>
      <c r="K4707" s="421"/>
      <c r="L4707" s="421"/>
      <c r="M4707" s="421"/>
      <c r="N4707" s="426"/>
      <c r="O4707" s="426"/>
      <c r="P4707" s="427"/>
      <c r="Q4707" s="427"/>
      <c r="R4707" s="426"/>
      <c r="S4707" s="426"/>
      <c r="T4707" s="426"/>
      <c r="U4707" s="426"/>
      <c r="V4707" s="426"/>
      <c r="W4707" s="426"/>
      <c r="X4707" s="427"/>
      <c r="Y4707" s="416" t="e">
        <f t="shared" si="366"/>
        <v>#N/A</v>
      </c>
      <c r="Z4707" s="416" t="e">
        <f t="shared" si="367"/>
        <v>#N/A</v>
      </c>
      <c r="AA4707" s="416" t="str">
        <f t="shared" si="368"/>
        <v/>
      </c>
      <c r="AB4707" s="416" t="e">
        <f t="shared" si="369"/>
        <v>#N/A</v>
      </c>
      <c r="AC4707" s="416" t="e">
        <f t="shared" si="370"/>
        <v>#N/A</v>
      </c>
    </row>
    <row r="4708" customHeight="1" spans="1:29">
      <c r="A4708" s="421"/>
      <c r="B4708" s="422"/>
      <c r="C4708" s="422"/>
      <c r="D4708" s="421"/>
      <c r="E4708" s="421"/>
      <c r="F4708" s="421"/>
      <c r="G4708" s="421"/>
      <c r="H4708" s="421"/>
      <c r="I4708" s="421"/>
      <c r="J4708" s="421"/>
      <c r="K4708" s="421"/>
      <c r="L4708" s="421"/>
      <c r="M4708" s="421"/>
      <c r="N4708" s="426"/>
      <c r="O4708" s="426"/>
      <c r="P4708" s="427"/>
      <c r="Q4708" s="427"/>
      <c r="R4708" s="426"/>
      <c r="S4708" s="426"/>
      <c r="T4708" s="426"/>
      <c r="U4708" s="426"/>
      <c r="V4708" s="426"/>
      <c r="W4708" s="426"/>
      <c r="X4708" s="427"/>
      <c r="Y4708" s="416" t="e">
        <f t="shared" si="366"/>
        <v>#N/A</v>
      </c>
      <c r="Z4708" s="416" t="e">
        <f t="shared" si="367"/>
        <v>#N/A</v>
      </c>
      <c r="AA4708" s="416" t="str">
        <f t="shared" si="368"/>
        <v/>
      </c>
      <c r="AB4708" s="416" t="e">
        <f t="shared" si="369"/>
        <v>#N/A</v>
      </c>
      <c r="AC4708" s="416" t="e">
        <f t="shared" si="370"/>
        <v>#N/A</v>
      </c>
    </row>
    <row r="4709" customHeight="1" spans="1:29">
      <c r="A4709" s="421"/>
      <c r="B4709" s="422"/>
      <c r="C4709" s="422"/>
      <c r="D4709" s="421"/>
      <c r="E4709" s="421"/>
      <c r="F4709" s="421"/>
      <c r="G4709" s="421"/>
      <c r="H4709" s="421"/>
      <c r="I4709" s="421"/>
      <c r="J4709" s="421"/>
      <c r="K4709" s="421"/>
      <c r="L4709" s="421"/>
      <c r="M4709" s="421"/>
      <c r="N4709" s="426"/>
      <c r="O4709" s="426"/>
      <c r="P4709" s="427"/>
      <c r="Q4709" s="427"/>
      <c r="R4709" s="426"/>
      <c r="S4709" s="426"/>
      <c r="T4709" s="426"/>
      <c r="U4709" s="426"/>
      <c r="V4709" s="426"/>
      <c r="W4709" s="426"/>
      <c r="X4709" s="427"/>
      <c r="Y4709" s="416" t="e">
        <f t="shared" si="366"/>
        <v>#N/A</v>
      </c>
      <c r="Z4709" s="416" t="e">
        <f t="shared" si="367"/>
        <v>#N/A</v>
      </c>
      <c r="AA4709" s="416" t="str">
        <f t="shared" si="368"/>
        <v/>
      </c>
      <c r="AB4709" s="416" t="e">
        <f t="shared" si="369"/>
        <v>#N/A</v>
      </c>
      <c r="AC4709" s="416" t="e">
        <f t="shared" si="370"/>
        <v>#N/A</v>
      </c>
    </row>
    <row r="4710" customHeight="1" spans="1:29">
      <c r="A4710" s="421"/>
      <c r="B4710" s="422"/>
      <c r="C4710" s="422"/>
      <c r="D4710" s="421"/>
      <c r="E4710" s="421"/>
      <c r="F4710" s="421"/>
      <c r="G4710" s="421"/>
      <c r="H4710" s="421"/>
      <c r="I4710" s="421"/>
      <c r="J4710" s="421"/>
      <c r="K4710" s="421"/>
      <c r="L4710" s="421"/>
      <c r="M4710" s="421"/>
      <c r="N4710" s="426"/>
      <c r="O4710" s="426"/>
      <c r="P4710" s="427"/>
      <c r="Q4710" s="427"/>
      <c r="R4710" s="426"/>
      <c r="S4710" s="426"/>
      <c r="T4710" s="426"/>
      <c r="U4710" s="426"/>
      <c r="V4710" s="426"/>
      <c r="W4710" s="426"/>
      <c r="X4710" s="427"/>
      <c r="Y4710" s="416" t="e">
        <f t="shared" si="366"/>
        <v>#N/A</v>
      </c>
      <c r="Z4710" s="416" t="e">
        <f t="shared" si="367"/>
        <v>#N/A</v>
      </c>
      <c r="AA4710" s="416" t="str">
        <f t="shared" si="368"/>
        <v/>
      </c>
      <c r="AB4710" s="416" t="e">
        <f t="shared" si="369"/>
        <v>#N/A</v>
      </c>
      <c r="AC4710" s="416" t="e">
        <f t="shared" si="370"/>
        <v>#N/A</v>
      </c>
    </row>
    <row r="4711" customHeight="1" spans="1:29">
      <c r="A4711" s="421"/>
      <c r="B4711" s="422"/>
      <c r="C4711" s="422"/>
      <c r="D4711" s="421"/>
      <c r="E4711" s="421"/>
      <c r="F4711" s="421"/>
      <c r="G4711" s="421"/>
      <c r="H4711" s="421"/>
      <c r="I4711" s="421"/>
      <c r="J4711" s="421"/>
      <c r="K4711" s="421"/>
      <c r="L4711" s="421"/>
      <c r="M4711" s="421"/>
      <c r="N4711" s="426"/>
      <c r="O4711" s="426"/>
      <c r="P4711" s="427"/>
      <c r="Q4711" s="427"/>
      <c r="R4711" s="426"/>
      <c r="S4711" s="426"/>
      <c r="T4711" s="426"/>
      <c r="U4711" s="426"/>
      <c r="V4711" s="426"/>
      <c r="W4711" s="426"/>
      <c r="X4711" s="427"/>
      <c r="Y4711" s="416" t="e">
        <f t="shared" si="366"/>
        <v>#N/A</v>
      </c>
      <c r="Z4711" s="416" t="e">
        <f t="shared" si="367"/>
        <v>#N/A</v>
      </c>
      <c r="AA4711" s="416" t="str">
        <f t="shared" si="368"/>
        <v/>
      </c>
      <c r="AB4711" s="416" t="e">
        <f t="shared" si="369"/>
        <v>#N/A</v>
      </c>
      <c r="AC4711" s="416" t="e">
        <f t="shared" si="370"/>
        <v>#N/A</v>
      </c>
    </row>
    <row r="4712" customHeight="1" spans="1:29">
      <c r="A4712" s="421"/>
      <c r="B4712" s="422"/>
      <c r="C4712" s="422"/>
      <c r="D4712" s="421"/>
      <c r="E4712" s="421"/>
      <c r="F4712" s="421"/>
      <c r="G4712" s="421"/>
      <c r="H4712" s="421"/>
      <c r="I4712" s="421"/>
      <c r="J4712" s="421"/>
      <c r="K4712" s="421"/>
      <c r="L4712" s="421"/>
      <c r="M4712" s="421"/>
      <c r="N4712" s="426"/>
      <c r="O4712" s="426"/>
      <c r="P4712" s="427"/>
      <c r="Q4712" s="427"/>
      <c r="R4712" s="426"/>
      <c r="S4712" s="426"/>
      <c r="T4712" s="426"/>
      <c r="U4712" s="426"/>
      <c r="V4712" s="426"/>
      <c r="W4712" s="426"/>
      <c r="X4712" s="427"/>
      <c r="Y4712" s="416" t="e">
        <f t="shared" si="366"/>
        <v>#N/A</v>
      </c>
      <c r="Z4712" s="416" t="e">
        <f t="shared" si="367"/>
        <v>#N/A</v>
      </c>
      <c r="AA4712" s="416" t="str">
        <f t="shared" si="368"/>
        <v/>
      </c>
      <c r="AB4712" s="416" t="e">
        <f t="shared" si="369"/>
        <v>#N/A</v>
      </c>
      <c r="AC4712" s="416" t="e">
        <f t="shared" si="370"/>
        <v>#N/A</v>
      </c>
    </row>
    <row r="4713" customHeight="1" spans="1:29">
      <c r="A4713" s="421"/>
      <c r="B4713" s="422"/>
      <c r="C4713" s="422"/>
      <c r="D4713" s="421"/>
      <c r="E4713" s="421"/>
      <c r="F4713" s="421"/>
      <c r="G4713" s="421"/>
      <c r="H4713" s="421"/>
      <c r="I4713" s="421"/>
      <c r="J4713" s="421"/>
      <c r="K4713" s="421"/>
      <c r="L4713" s="421"/>
      <c r="M4713" s="421"/>
      <c r="N4713" s="426"/>
      <c r="O4713" s="426"/>
      <c r="P4713" s="427"/>
      <c r="Q4713" s="427"/>
      <c r="R4713" s="426"/>
      <c r="S4713" s="426"/>
      <c r="T4713" s="426"/>
      <c r="U4713" s="426"/>
      <c r="V4713" s="426"/>
      <c r="W4713" s="426"/>
      <c r="X4713" s="427"/>
      <c r="Y4713" s="416" t="e">
        <f t="shared" si="366"/>
        <v>#N/A</v>
      </c>
      <c r="Z4713" s="416" t="e">
        <f t="shared" si="367"/>
        <v>#N/A</v>
      </c>
      <c r="AA4713" s="416" t="str">
        <f t="shared" si="368"/>
        <v/>
      </c>
      <c r="AB4713" s="416" t="e">
        <f t="shared" si="369"/>
        <v>#N/A</v>
      </c>
      <c r="AC4713" s="416" t="e">
        <f t="shared" si="370"/>
        <v>#N/A</v>
      </c>
    </row>
    <row r="4714" customHeight="1" spans="1:29">
      <c r="A4714" s="421"/>
      <c r="B4714" s="422"/>
      <c r="C4714" s="422"/>
      <c r="D4714" s="421"/>
      <c r="E4714" s="421"/>
      <c r="F4714" s="421"/>
      <c r="G4714" s="421"/>
      <c r="H4714" s="421"/>
      <c r="I4714" s="421"/>
      <c r="J4714" s="421"/>
      <c r="K4714" s="421"/>
      <c r="L4714" s="421"/>
      <c r="M4714" s="421"/>
      <c r="N4714" s="426"/>
      <c r="O4714" s="426"/>
      <c r="P4714" s="427"/>
      <c r="Q4714" s="427"/>
      <c r="R4714" s="426"/>
      <c r="S4714" s="426"/>
      <c r="T4714" s="426"/>
      <c r="U4714" s="426"/>
      <c r="V4714" s="426"/>
      <c r="W4714" s="426"/>
      <c r="X4714" s="427"/>
      <c r="Y4714" s="416" t="e">
        <f t="shared" si="366"/>
        <v>#N/A</v>
      </c>
      <c r="Z4714" s="416" t="e">
        <f t="shared" si="367"/>
        <v>#N/A</v>
      </c>
      <c r="AA4714" s="416" t="str">
        <f t="shared" si="368"/>
        <v/>
      </c>
      <c r="AB4714" s="416" t="e">
        <f t="shared" si="369"/>
        <v>#N/A</v>
      </c>
      <c r="AC4714" s="416" t="e">
        <f t="shared" si="370"/>
        <v>#N/A</v>
      </c>
    </row>
    <row r="4715" customHeight="1" spans="1:29">
      <c r="A4715" s="421"/>
      <c r="B4715" s="422"/>
      <c r="C4715" s="422"/>
      <c r="D4715" s="421"/>
      <c r="E4715" s="421"/>
      <c r="F4715" s="421"/>
      <c r="G4715" s="421"/>
      <c r="H4715" s="421"/>
      <c r="I4715" s="421"/>
      <c r="J4715" s="421"/>
      <c r="K4715" s="421"/>
      <c r="L4715" s="421"/>
      <c r="M4715" s="421"/>
      <c r="N4715" s="426"/>
      <c r="O4715" s="426"/>
      <c r="P4715" s="427"/>
      <c r="Q4715" s="427"/>
      <c r="R4715" s="426"/>
      <c r="S4715" s="426"/>
      <c r="T4715" s="426"/>
      <c r="U4715" s="426"/>
      <c r="V4715" s="426"/>
      <c r="W4715" s="426"/>
      <c r="X4715" s="427"/>
      <c r="Y4715" s="416" t="e">
        <f t="shared" si="366"/>
        <v>#N/A</v>
      </c>
      <c r="Z4715" s="416" t="e">
        <f t="shared" si="367"/>
        <v>#N/A</v>
      </c>
      <c r="AA4715" s="416" t="str">
        <f t="shared" si="368"/>
        <v/>
      </c>
      <c r="AB4715" s="416" t="e">
        <f t="shared" si="369"/>
        <v>#N/A</v>
      </c>
      <c r="AC4715" s="416" t="e">
        <f t="shared" si="370"/>
        <v>#N/A</v>
      </c>
    </row>
    <row r="4716" customHeight="1" spans="1:29">
      <c r="A4716" s="421"/>
      <c r="B4716" s="422"/>
      <c r="C4716" s="422"/>
      <c r="D4716" s="421"/>
      <c r="E4716" s="421"/>
      <c r="F4716" s="421"/>
      <c r="G4716" s="421"/>
      <c r="H4716" s="421"/>
      <c r="I4716" s="421"/>
      <c r="J4716" s="421"/>
      <c r="K4716" s="421"/>
      <c r="L4716" s="421"/>
      <c r="M4716" s="421"/>
      <c r="N4716" s="426"/>
      <c r="O4716" s="426"/>
      <c r="P4716" s="427"/>
      <c r="Q4716" s="427"/>
      <c r="R4716" s="426"/>
      <c r="S4716" s="426"/>
      <c r="T4716" s="426"/>
      <c r="U4716" s="426"/>
      <c r="V4716" s="426"/>
      <c r="W4716" s="426"/>
      <c r="X4716" s="427"/>
      <c r="Y4716" s="416" t="e">
        <f t="shared" si="366"/>
        <v>#N/A</v>
      </c>
      <c r="Z4716" s="416" t="e">
        <f t="shared" si="367"/>
        <v>#N/A</v>
      </c>
      <c r="AA4716" s="416" t="str">
        <f t="shared" si="368"/>
        <v/>
      </c>
      <c r="AB4716" s="416" t="e">
        <f t="shared" si="369"/>
        <v>#N/A</v>
      </c>
      <c r="AC4716" s="416" t="e">
        <f t="shared" si="370"/>
        <v>#N/A</v>
      </c>
    </row>
    <row r="4717" customHeight="1" spans="1:29">
      <c r="A4717" s="421"/>
      <c r="B4717" s="422"/>
      <c r="C4717" s="422"/>
      <c r="D4717" s="421"/>
      <c r="E4717" s="421"/>
      <c r="F4717" s="421"/>
      <c r="G4717" s="421"/>
      <c r="H4717" s="421"/>
      <c r="I4717" s="421"/>
      <c r="J4717" s="421"/>
      <c r="K4717" s="421"/>
      <c r="L4717" s="421"/>
      <c r="M4717" s="421"/>
      <c r="N4717" s="426"/>
      <c r="O4717" s="426"/>
      <c r="P4717" s="427"/>
      <c r="Q4717" s="427"/>
      <c r="R4717" s="426"/>
      <c r="S4717" s="426"/>
      <c r="T4717" s="426"/>
      <c r="U4717" s="426"/>
      <c r="V4717" s="426"/>
      <c r="W4717" s="426"/>
      <c r="X4717" s="427"/>
      <c r="Y4717" s="416" t="e">
        <f t="shared" si="366"/>
        <v>#N/A</v>
      </c>
      <c r="Z4717" s="416" t="e">
        <f t="shared" si="367"/>
        <v>#N/A</v>
      </c>
      <c r="AA4717" s="416" t="str">
        <f t="shared" si="368"/>
        <v/>
      </c>
      <c r="AB4717" s="416" t="e">
        <f t="shared" si="369"/>
        <v>#N/A</v>
      </c>
      <c r="AC4717" s="416" t="e">
        <f t="shared" si="370"/>
        <v>#N/A</v>
      </c>
    </row>
    <row r="4718" customHeight="1" spans="1:29">
      <c r="A4718" s="421"/>
      <c r="B4718" s="422"/>
      <c r="C4718" s="422"/>
      <c r="D4718" s="421"/>
      <c r="E4718" s="421"/>
      <c r="F4718" s="421"/>
      <c r="G4718" s="421"/>
      <c r="H4718" s="421"/>
      <c r="I4718" s="421"/>
      <c r="J4718" s="421"/>
      <c r="K4718" s="421"/>
      <c r="L4718" s="421"/>
      <c r="M4718" s="421"/>
      <c r="N4718" s="426"/>
      <c r="O4718" s="426"/>
      <c r="P4718" s="427"/>
      <c r="Q4718" s="427"/>
      <c r="R4718" s="426"/>
      <c r="S4718" s="426"/>
      <c r="T4718" s="426"/>
      <c r="U4718" s="426"/>
      <c r="V4718" s="426"/>
      <c r="W4718" s="426"/>
      <c r="X4718" s="427"/>
      <c r="Y4718" s="416" t="e">
        <f t="shared" si="366"/>
        <v>#N/A</v>
      </c>
      <c r="Z4718" s="416" t="e">
        <f t="shared" si="367"/>
        <v>#N/A</v>
      </c>
      <c r="AA4718" s="416" t="str">
        <f t="shared" si="368"/>
        <v/>
      </c>
      <c r="AB4718" s="416" t="e">
        <f t="shared" si="369"/>
        <v>#N/A</v>
      </c>
      <c r="AC4718" s="416" t="e">
        <f t="shared" si="370"/>
        <v>#N/A</v>
      </c>
    </row>
    <row r="4719" customHeight="1" spans="1:29">
      <c r="A4719" s="421"/>
      <c r="B4719" s="422"/>
      <c r="C4719" s="422"/>
      <c r="D4719" s="421"/>
      <c r="E4719" s="421"/>
      <c r="F4719" s="421"/>
      <c r="G4719" s="421"/>
      <c r="H4719" s="421"/>
      <c r="I4719" s="421"/>
      <c r="J4719" s="421"/>
      <c r="K4719" s="421"/>
      <c r="L4719" s="421"/>
      <c r="M4719" s="421"/>
      <c r="N4719" s="426"/>
      <c r="O4719" s="426"/>
      <c r="P4719" s="427"/>
      <c r="Q4719" s="427"/>
      <c r="R4719" s="426"/>
      <c r="S4719" s="426"/>
      <c r="T4719" s="426"/>
      <c r="U4719" s="426"/>
      <c r="V4719" s="426"/>
      <c r="W4719" s="426"/>
      <c r="X4719" s="427"/>
      <c r="Y4719" s="416" t="e">
        <f t="shared" si="366"/>
        <v>#N/A</v>
      </c>
      <c r="Z4719" s="416" t="e">
        <f t="shared" si="367"/>
        <v>#N/A</v>
      </c>
      <c r="AA4719" s="416" t="str">
        <f t="shared" si="368"/>
        <v/>
      </c>
      <c r="AB4719" s="416" t="e">
        <f t="shared" si="369"/>
        <v>#N/A</v>
      </c>
      <c r="AC4719" s="416" t="e">
        <f t="shared" si="370"/>
        <v>#N/A</v>
      </c>
    </row>
    <row r="4720" customHeight="1" spans="1:29">
      <c r="A4720" s="421"/>
      <c r="B4720" s="422"/>
      <c r="C4720" s="422"/>
      <c r="D4720" s="421"/>
      <c r="E4720" s="421"/>
      <c r="F4720" s="421"/>
      <c r="G4720" s="421"/>
      <c r="H4720" s="421"/>
      <c r="I4720" s="421"/>
      <c r="J4720" s="421"/>
      <c r="K4720" s="421"/>
      <c r="L4720" s="421"/>
      <c r="M4720" s="421"/>
      <c r="N4720" s="426"/>
      <c r="O4720" s="426"/>
      <c r="P4720" s="427"/>
      <c r="Q4720" s="427"/>
      <c r="R4720" s="426"/>
      <c r="S4720" s="426"/>
      <c r="T4720" s="426"/>
      <c r="U4720" s="426"/>
      <c r="V4720" s="426"/>
      <c r="W4720" s="426"/>
      <c r="X4720" s="427"/>
      <c r="Y4720" s="416" t="e">
        <f t="shared" si="366"/>
        <v>#N/A</v>
      </c>
      <c r="Z4720" s="416" t="e">
        <f t="shared" si="367"/>
        <v>#N/A</v>
      </c>
      <c r="AA4720" s="416" t="str">
        <f t="shared" si="368"/>
        <v/>
      </c>
      <c r="AB4720" s="416" t="e">
        <f t="shared" si="369"/>
        <v>#N/A</v>
      </c>
      <c r="AC4720" s="416" t="e">
        <f t="shared" si="370"/>
        <v>#N/A</v>
      </c>
    </row>
    <row r="4721" customHeight="1" spans="1:29">
      <c r="A4721" s="421"/>
      <c r="B4721" s="422"/>
      <c r="C4721" s="422"/>
      <c r="D4721" s="421"/>
      <c r="E4721" s="421"/>
      <c r="F4721" s="421"/>
      <c r="G4721" s="421"/>
      <c r="H4721" s="421"/>
      <c r="I4721" s="421"/>
      <c r="J4721" s="421"/>
      <c r="K4721" s="421"/>
      <c r="L4721" s="421"/>
      <c r="M4721" s="421"/>
      <c r="N4721" s="426"/>
      <c r="O4721" s="426"/>
      <c r="P4721" s="427"/>
      <c r="Q4721" s="427"/>
      <c r="R4721" s="426"/>
      <c r="S4721" s="426"/>
      <c r="T4721" s="426"/>
      <c r="U4721" s="426"/>
      <c r="V4721" s="426"/>
      <c r="W4721" s="426"/>
      <c r="X4721" s="427"/>
      <c r="Y4721" s="416" t="e">
        <f t="shared" si="366"/>
        <v>#N/A</v>
      </c>
      <c r="Z4721" s="416" t="e">
        <f t="shared" si="367"/>
        <v>#N/A</v>
      </c>
      <c r="AA4721" s="416" t="str">
        <f t="shared" si="368"/>
        <v/>
      </c>
      <c r="AB4721" s="416" t="e">
        <f t="shared" si="369"/>
        <v>#N/A</v>
      </c>
      <c r="AC4721" s="416" t="e">
        <f t="shared" si="370"/>
        <v>#N/A</v>
      </c>
    </row>
    <row r="4722" customHeight="1" spans="1:29">
      <c r="A4722" s="421"/>
      <c r="B4722" s="422"/>
      <c r="C4722" s="422"/>
      <c r="D4722" s="421"/>
      <c r="E4722" s="421"/>
      <c r="F4722" s="421"/>
      <c r="G4722" s="421"/>
      <c r="H4722" s="421"/>
      <c r="I4722" s="421"/>
      <c r="J4722" s="421"/>
      <c r="K4722" s="421"/>
      <c r="L4722" s="421"/>
      <c r="M4722" s="421"/>
      <c r="N4722" s="426"/>
      <c r="O4722" s="426"/>
      <c r="P4722" s="427"/>
      <c r="Q4722" s="427"/>
      <c r="R4722" s="426"/>
      <c r="S4722" s="426"/>
      <c r="T4722" s="426"/>
      <c r="U4722" s="426"/>
      <c r="V4722" s="426"/>
      <c r="W4722" s="426"/>
      <c r="X4722" s="427"/>
      <c r="Y4722" s="416" t="e">
        <f t="shared" si="366"/>
        <v>#N/A</v>
      </c>
      <c r="Z4722" s="416" t="e">
        <f t="shared" si="367"/>
        <v>#N/A</v>
      </c>
      <c r="AA4722" s="416" t="str">
        <f t="shared" si="368"/>
        <v/>
      </c>
      <c r="AB4722" s="416" t="e">
        <f t="shared" si="369"/>
        <v>#N/A</v>
      </c>
      <c r="AC4722" s="416" t="e">
        <f t="shared" si="370"/>
        <v>#N/A</v>
      </c>
    </row>
    <row r="4723" customHeight="1" spans="1:29">
      <c r="A4723" s="421"/>
      <c r="B4723" s="422"/>
      <c r="C4723" s="422"/>
      <c r="D4723" s="421"/>
      <c r="E4723" s="421"/>
      <c r="F4723" s="421"/>
      <c r="G4723" s="421"/>
      <c r="H4723" s="421"/>
      <c r="I4723" s="421"/>
      <c r="J4723" s="421"/>
      <c r="K4723" s="421"/>
      <c r="L4723" s="421"/>
      <c r="M4723" s="421"/>
      <c r="N4723" s="426"/>
      <c r="O4723" s="426"/>
      <c r="P4723" s="427"/>
      <c r="Q4723" s="427"/>
      <c r="R4723" s="426"/>
      <c r="S4723" s="426"/>
      <c r="T4723" s="426"/>
      <c r="U4723" s="426"/>
      <c r="V4723" s="426"/>
      <c r="W4723" s="426"/>
      <c r="X4723" s="427"/>
      <c r="Y4723" s="416" t="e">
        <f t="shared" si="366"/>
        <v>#N/A</v>
      </c>
      <c r="Z4723" s="416" t="e">
        <f t="shared" si="367"/>
        <v>#N/A</v>
      </c>
      <c r="AA4723" s="416" t="str">
        <f t="shared" si="368"/>
        <v/>
      </c>
      <c r="AB4723" s="416" t="e">
        <f t="shared" si="369"/>
        <v>#N/A</v>
      </c>
      <c r="AC4723" s="416" t="e">
        <f t="shared" si="370"/>
        <v>#N/A</v>
      </c>
    </row>
    <row r="4724" customHeight="1" spans="1:29">
      <c r="A4724" s="421"/>
      <c r="B4724" s="422"/>
      <c r="C4724" s="422"/>
      <c r="D4724" s="421"/>
      <c r="E4724" s="421"/>
      <c r="F4724" s="421"/>
      <c r="G4724" s="421"/>
      <c r="H4724" s="421"/>
      <c r="I4724" s="421"/>
      <c r="J4724" s="421"/>
      <c r="K4724" s="421"/>
      <c r="L4724" s="421"/>
      <c r="M4724" s="421"/>
      <c r="N4724" s="426"/>
      <c r="O4724" s="426"/>
      <c r="P4724" s="427"/>
      <c r="Q4724" s="427"/>
      <c r="R4724" s="426"/>
      <c r="S4724" s="426"/>
      <c r="T4724" s="426"/>
      <c r="U4724" s="426"/>
      <c r="V4724" s="426"/>
      <c r="W4724" s="426"/>
      <c r="X4724" s="427"/>
      <c r="Y4724" s="416" t="e">
        <f t="shared" si="366"/>
        <v>#N/A</v>
      </c>
      <c r="Z4724" s="416" t="e">
        <f t="shared" si="367"/>
        <v>#N/A</v>
      </c>
      <c r="AA4724" s="416" t="str">
        <f t="shared" si="368"/>
        <v/>
      </c>
      <c r="AB4724" s="416" t="e">
        <f t="shared" si="369"/>
        <v>#N/A</v>
      </c>
      <c r="AC4724" s="416" t="e">
        <f t="shared" si="370"/>
        <v>#N/A</v>
      </c>
    </row>
    <row r="4725" customHeight="1" spans="1:29">
      <c r="A4725" s="421"/>
      <c r="B4725" s="422"/>
      <c r="C4725" s="422"/>
      <c r="D4725" s="421"/>
      <c r="E4725" s="421"/>
      <c r="F4725" s="421"/>
      <c r="G4725" s="421"/>
      <c r="H4725" s="421"/>
      <c r="I4725" s="421"/>
      <c r="J4725" s="421"/>
      <c r="K4725" s="421"/>
      <c r="L4725" s="421"/>
      <c r="M4725" s="421"/>
      <c r="N4725" s="426"/>
      <c r="O4725" s="426"/>
      <c r="P4725" s="427"/>
      <c r="Q4725" s="427"/>
      <c r="R4725" s="426"/>
      <c r="S4725" s="426"/>
      <c r="T4725" s="426"/>
      <c r="U4725" s="426"/>
      <c r="V4725" s="426"/>
      <c r="W4725" s="426"/>
      <c r="X4725" s="427"/>
      <c r="Y4725" s="416" t="e">
        <f t="shared" si="366"/>
        <v>#N/A</v>
      </c>
      <c r="Z4725" s="416" t="e">
        <f t="shared" si="367"/>
        <v>#N/A</v>
      </c>
      <c r="AA4725" s="416" t="str">
        <f t="shared" si="368"/>
        <v/>
      </c>
      <c r="AB4725" s="416" t="e">
        <f t="shared" si="369"/>
        <v>#N/A</v>
      </c>
      <c r="AC4725" s="416" t="e">
        <f t="shared" si="370"/>
        <v>#N/A</v>
      </c>
    </row>
    <row r="4726" customHeight="1" spans="1:29">
      <c r="A4726" s="421"/>
      <c r="B4726" s="422"/>
      <c r="C4726" s="422"/>
      <c r="D4726" s="421"/>
      <c r="E4726" s="421"/>
      <c r="F4726" s="421"/>
      <c r="G4726" s="421"/>
      <c r="H4726" s="421"/>
      <c r="I4726" s="421"/>
      <c r="J4726" s="421"/>
      <c r="K4726" s="421"/>
      <c r="L4726" s="421"/>
      <c r="M4726" s="421"/>
      <c r="N4726" s="426"/>
      <c r="O4726" s="426"/>
      <c r="P4726" s="427"/>
      <c r="Q4726" s="427"/>
      <c r="R4726" s="426"/>
      <c r="S4726" s="426"/>
      <c r="T4726" s="426"/>
      <c r="U4726" s="426"/>
      <c r="V4726" s="426"/>
      <c r="W4726" s="426"/>
      <c r="X4726" s="427"/>
      <c r="Y4726" s="416" t="e">
        <f t="shared" si="366"/>
        <v>#N/A</v>
      </c>
      <c r="Z4726" s="416" t="e">
        <f t="shared" si="367"/>
        <v>#N/A</v>
      </c>
      <c r="AA4726" s="416" t="str">
        <f t="shared" si="368"/>
        <v/>
      </c>
      <c r="AB4726" s="416" t="e">
        <f t="shared" si="369"/>
        <v>#N/A</v>
      </c>
      <c r="AC4726" s="416" t="e">
        <f t="shared" si="370"/>
        <v>#N/A</v>
      </c>
    </row>
    <row r="4727" customHeight="1" spans="1:29">
      <c r="A4727" s="421"/>
      <c r="B4727" s="422"/>
      <c r="C4727" s="422"/>
      <c r="D4727" s="421"/>
      <c r="E4727" s="421"/>
      <c r="F4727" s="421"/>
      <c r="G4727" s="421"/>
      <c r="H4727" s="421"/>
      <c r="I4727" s="421"/>
      <c r="J4727" s="421"/>
      <c r="K4727" s="421"/>
      <c r="L4727" s="421"/>
      <c r="M4727" s="421"/>
      <c r="N4727" s="426"/>
      <c r="O4727" s="426"/>
      <c r="P4727" s="427"/>
      <c r="Q4727" s="427"/>
      <c r="R4727" s="426"/>
      <c r="S4727" s="426"/>
      <c r="T4727" s="426"/>
      <c r="U4727" s="426"/>
      <c r="V4727" s="426"/>
      <c r="W4727" s="426"/>
      <c r="X4727" s="427"/>
      <c r="Y4727" s="416" t="e">
        <f t="shared" si="366"/>
        <v>#N/A</v>
      </c>
      <c r="Z4727" s="416" t="e">
        <f t="shared" si="367"/>
        <v>#N/A</v>
      </c>
      <c r="AA4727" s="416" t="str">
        <f t="shared" si="368"/>
        <v/>
      </c>
      <c r="AB4727" s="416" t="e">
        <f t="shared" si="369"/>
        <v>#N/A</v>
      </c>
      <c r="AC4727" s="416" t="e">
        <f t="shared" si="370"/>
        <v>#N/A</v>
      </c>
    </row>
    <row r="4728" customHeight="1" spans="1:29">
      <c r="A4728" s="421"/>
      <c r="B4728" s="422"/>
      <c r="C4728" s="422"/>
      <c r="D4728" s="421"/>
      <c r="E4728" s="421"/>
      <c r="F4728" s="421"/>
      <c r="G4728" s="421"/>
      <c r="H4728" s="421"/>
      <c r="I4728" s="421"/>
      <c r="J4728" s="421"/>
      <c r="K4728" s="421"/>
      <c r="L4728" s="421"/>
      <c r="M4728" s="421"/>
      <c r="N4728" s="426"/>
      <c r="O4728" s="426"/>
      <c r="P4728" s="427"/>
      <c r="Q4728" s="427"/>
      <c r="R4728" s="426"/>
      <c r="S4728" s="426"/>
      <c r="T4728" s="426"/>
      <c r="U4728" s="426"/>
      <c r="V4728" s="426"/>
      <c r="W4728" s="426"/>
      <c r="X4728" s="427"/>
      <c r="Y4728" s="416" t="e">
        <f t="shared" si="366"/>
        <v>#N/A</v>
      </c>
      <c r="Z4728" s="416" t="e">
        <f t="shared" si="367"/>
        <v>#N/A</v>
      </c>
      <c r="AA4728" s="416" t="str">
        <f t="shared" si="368"/>
        <v/>
      </c>
      <c r="AB4728" s="416" t="e">
        <f t="shared" si="369"/>
        <v>#N/A</v>
      </c>
      <c r="AC4728" s="416" t="e">
        <f t="shared" si="370"/>
        <v>#N/A</v>
      </c>
    </row>
    <row r="4729" customHeight="1" spans="1:29">
      <c r="A4729" s="421"/>
      <c r="B4729" s="422"/>
      <c r="C4729" s="422"/>
      <c r="D4729" s="421"/>
      <c r="E4729" s="421"/>
      <c r="F4729" s="421"/>
      <c r="G4729" s="421"/>
      <c r="H4729" s="421"/>
      <c r="I4729" s="421"/>
      <c r="J4729" s="421"/>
      <c r="K4729" s="421"/>
      <c r="L4729" s="421"/>
      <c r="M4729" s="421"/>
      <c r="N4729" s="426"/>
      <c r="O4729" s="426"/>
      <c r="P4729" s="427"/>
      <c r="Q4729" s="427"/>
      <c r="R4729" s="426"/>
      <c r="S4729" s="426"/>
      <c r="T4729" s="426"/>
      <c r="U4729" s="426"/>
      <c r="V4729" s="426"/>
      <c r="W4729" s="426"/>
      <c r="X4729" s="427"/>
      <c r="Y4729" s="416" t="e">
        <f t="shared" si="366"/>
        <v>#N/A</v>
      </c>
      <c r="Z4729" s="416" t="e">
        <f t="shared" si="367"/>
        <v>#N/A</v>
      </c>
      <c r="AA4729" s="416" t="str">
        <f t="shared" si="368"/>
        <v/>
      </c>
      <c r="AB4729" s="416" t="e">
        <f t="shared" si="369"/>
        <v>#N/A</v>
      </c>
      <c r="AC4729" s="416" t="e">
        <f t="shared" si="370"/>
        <v>#N/A</v>
      </c>
    </row>
    <row r="4730" customHeight="1" spans="1:29">
      <c r="A4730" s="421"/>
      <c r="B4730" s="422"/>
      <c r="C4730" s="422"/>
      <c r="D4730" s="421"/>
      <c r="E4730" s="421"/>
      <c r="F4730" s="421"/>
      <c r="G4730" s="421"/>
      <c r="H4730" s="421"/>
      <c r="I4730" s="421"/>
      <c r="J4730" s="421"/>
      <c r="K4730" s="421"/>
      <c r="L4730" s="421"/>
      <c r="M4730" s="421"/>
      <c r="N4730" s="426"/>
      <c r="O4730" s="426"/>
      <c r="P4730" s="427"/>
      <c r="Q4730" s="427"/>
      <c r="R4730" s="426"/>
      <c r="S4730" s="426"/>
      <c r="T4730" s="426"/>
      <c r="U4730" s="426"/>
      <c r="V4730" s="426"/>
      <c r="W4730" s="426"/>
      <c r="X4730" s="427"/>
      <c r="Y4730" s="416" t="e">
        <f t="shared" si="366"/>
        <v>#N/A</v>
      </c>
      <c r="Z4730" s="416" t="e">
        <f t="shared" si="367"/>
        <v>#N/A</v>
      </c>
      <c r="AA4730" s="416" t="str">
        <f t="shared" si="368"/>
        <v/>
      </c>
      <c r="AB4730" s="416" t="e">
        <f t="shared" si="369"/>
        <v>#N/A</v>
      </c>
      <c r="AC4730" s="416" t="e">
        <f t="shared" si="370"/>
        <v>#N/A</v>
      </c>
    </row>
    <row r="4731" customHeight="1" spans="1:29">
      <c r="A4731" s="421"/>
      <c r="B4731" s="422"/>
      <c r="C4731" s="422"/>
      <c r="D4731" s="421"/>
      <c r="E4731" s="421"/>
      <c r="F4731" s="421"/>
      <c r="G4731" s="421"/>
      <c r="H4731" s="421"/>
      <c r="I4731" s="421"/>
      <c r="J4731" s="421"/>
      <c r="K4731" s="421"/>
      <c r="L4731" s="421"/>
      <c r="M4731" s="421"/>
      <c r="N4731" s="426"/>
      <c r="O4731" s="426"/>
      <c r="P4731" s="427"/>
      <c r="Q4731" s="427"/>
      <c r="R4731" s="426"/>
      <c r="S4731" s="426"/>
      <c r="T4731" s="426"/>
      <c r="U4731" s="426"/>
      <c r="V4731" s="426"/>
      <c r="W4731" s="426"/>
      <c r="X4731" s="427"/>
      <c r="Y4731" s="416" t="e">
        <f t="shared" si="366"/>
        <v>#N/A</v>
      </c>
      <c r="Z4731" s="416" t="e">
        <f t="shared" si="367"/>
        <v>#N/A</v>
      </c>
      <c r="AA4731" s="416" t="str">
        <f t="shared" si="368"/>
        <v/>
      </c>
      <c r="AB4731" s="416" t="e">
        <f t="shared" si="369"/>
        <v>#N/A</v>
      </c>
      <c r="AC4731" s="416" t="e">
        <f t="shared" si="370"/>
        <v>#N/A</v>
      </c>
    </row>
    <row r="4732" customHeight="1" spans="1:29">
      <c r="A4732" s="421"/>
      <c r="B4732" s="422"/>
      <c r="C4732" s="422"/>
      <c r="D4732" s="421"/>
      <c r="E4732" s="421"/>
      <c r="F4732" s="421"/>
      <c r="G4732" s="421"/>
      <c r="H4732" s="421"/>
      <c r="I4732" s="421"/>
      <c r="J4732" s="421"/>
      <c r="K4732" s="421"/>
      <c r="L4732" s="421"/>
      <c r="M4732" s="421"/>
      <c r="N4732" s="426"/>
      <c r="O4732" s="426"/>
      <c r="P4732" s="427"/>
      <c r="Q4732" s="427"/>
      <c r="R4732" s="426"/>
      <c r="S4732" s="426"/>
      <c r="T4732" s="426"/>
      <c r="U4732" s="426"/>
      <c r="V4732" s="426"/>
      <c r="W4732" s="426"/>
      <c r="X4732" s="427"/>
      <c r="Y4732" s="416" t="e">
        <f t="shared" si="366"/>
        <v>#N/A</v>
      </c>
      <c r="Z4732" s="416" t="e">
        <f t="shared" si="367"/>
        <v>#N/A</v>
      </c>
      <c r="AA4732" s="416" t="str">
        <f t="shared" si="368"/>
        <v/>
      </c>
      <c r="AB4732" s="416" t="e">
        <f t="shared" si="369"/>
        <v>#N/A</v>
      </c>
      <c r="AC4732" s="416" t="e">
        <f t="shared" si="370"/>
        <v>#N/A</v>
      </c>
    </row>
    <row r="4733" customHeight="1" spans="1:29">
      <c r="A4733" s="421"/>
      <c r="B4733" s="422"/>
      <c r="C4733" s="422"/>
      <c r="D4733" s="421"/>
      <c r="E4733" s="421"/>
      <c r="F4733" s="421"/>
      <c r="G4733" s="421"/>
      <c r="H4733" s="421"/>
      <c r="I4733" s="421"/>
      <c r="J4733" s="421"/>
      <c r="K4733" s="421"/>
      <c r="L4733" s="421"/>
      <c r="M4733" s="421"/>
      <c r="N4733" s="426"/>
      <c r="O4733" s="426"/>
      <c r="P4733" s="427"/>
      <c r="Q4733" s="427"/>
      <c r="R4733" s="426"/>
      <c r="S4733" s="426"/>
      <c r="T4733" s="426"/>
      <c r="U4733" s="426"/>
      <c r="V4733" s="426"/>
      <c r="W4733" s="426"/>
      <c r="X4733" s="427"/>
      <c r="Y4733" s="416" t="e">
        <f t="shared" si="366"/>
        <v>#N/A</v>
      </c>
      <c r="Z4733" s="416" t="e">
        <f t="shared" si="367"/>
        <v>#N/A</v>
      </c>
      <c r="AA4733" s="416" t="str">
        <f t="shared" si="368"/>
        <v/>
      </c>
      <c r="AB4733" s="416" t="e">
        <f t="shared" si="369"/>
        <v>#N/A</v>
      </c>
      <c r="AC4733" s="416" t="e">
        <f t="shared" si="370"/>
        <v>#N/A</v>
      </c>
    </row>
    <row r="4734" customHeight="1" spans="1:29">
      <c r="A4734" s="421"/>
      <c r="B4734" s="422"/>
      <c r="C4734" s="422"/>
      <c r="D4734" s="421"/>
      <c r="E4734" s="421"/>
      <c r="F4734" s="421"/>
      <c r="G4734" s="421"/>
      <c r="H4734" s="421"/>
      <c r="I4734" s="421"/>
      <c r="J4734" s="421"/>
      <c r="K4734" s="421"/>
      <c r="L4734" s="421"/>
      <c r="M4734" s="421"/>
      <c r="N4734" s="426"/>
      <c r="O4734" s="426"/>
      <c r="P4734" s="427"/>
      <c r="Q4734" s="427"/>
      <c r="R4734" s="426"/>
      <c r="S4734" s="426"/>
      <c r="T4734" s="426"/>
      <c r="U4734" s="426"/>
      <c r="V4734" s="426"/>
      <c r="W4734" s="426"/>
      <c r="X4734" s="427"/>
      <c r="Y4734" s="416" t="e">
        <f t="shared" si="366"/>
        <v>#N/A</v>
      </c>
      <c r="Z4734" s="416" t="e">
        <f t="shared" si="367"/>
        <v>#N/A</v>
      </c>
      <c r="AA4734" s="416" t="str">
        <f t="shared" si="368"/>
        <v/>
      </c>
      <c r="AB4734" s="416" t="e">
        <f t="shared" si="369"/>
        <v>#N/A</v>
      </c>
      <c r="AC4734" s="416" t="e">
        <f t="shared" si="370"/>
        <v>#N/A</v>
      </c>
    </row>
    <row r="4735" customHeight="1" spans="1:29">
      <c r="A4735" s="421"/>
      <c r="B4735" s="422"/>
      <c r="C4735" s="422"/>
      <c r="D4735" s="421"/>
      <c r="E4735" s="421"/>
      <c r="F4735" s="421"/>
      <c r="G4735" s="421"/>
      <c r="H4735" s="421"/>
      <c r="I4735" s="421"/>
      <c r="J4735" s="421"/>
      <c r="K4735" s="421"/>
      <c r="L4735" s="421"/>
      <c r="M4735" s="421"/>
      <c r="N4735" s="426"/>
      <c r="O4735" s="426"/>
      <c r="P4735" s="427"/>
      <c r="Q4735" s="427"/>
      <c r="R4735" s="426"/>
      <c r="S4735" s="426"/>
      <c r="T4735" s="426"/>
      <c r="U4735" s="426"/>
      <c r="V4735" s="426"/>
      <c r="W4735" s="426"/>
      <c r="X4735" s="427"/>
      <c r="Y4735" s="416" t="e">
        <f t="shared" si="366"/>
        <v>#N/A</v>
      </c>
      <c r="Z4735" s="416" t="e">
        <f t="shared" si="367"/>
        <v>#N/A</v>
      </c>
      <c r="AA4735" s="416" t="str">
        <f t="shared" si="368"/>
        <v/>
      </c>
      <c r="AB4735" s="416" t="e">
        <f t="shared" si="369"/>
        <v>#N/A</v>
      </c>
      <c r="AC4735" s="416" t="e">
        <f t="shared" si="370"/>
        <v>#N/A</v>
      </c>
    </row>
    <row r="4736" customHeight="1" spans="1:29">
      <c r="A4736" s="421"/>
      <c r="B4736" s="422"/>
      <c r="C4736" s="422"/>
      <c r="D4736" s="421"/>
      <c r="E4736" s="421"/>
      <c r="F4736" s="421"/>
      <c r="G4736" s="421"/>
      <c r="H4736" s="421"/>
      <c r="I4736" s="421"/>
      <c r="J4736" s="421"/>
      <c r="K4736" s="421"/>
      <c r="L4736" s="421"/>
      <c r="M4736" s="421"/>
      <c r="N4736" s="426"/>
      <c r="O4736" s="426"/>
      <c r="P4736" s="427"/>
      <c r="Q4736" s="427"/>
      <c r="R4736" s="426"/>
      <c r="S4736" s="426"/>
      <c r="T4736" s="426"/>
      <c r="U4736" s="426"/>
      <c r="V4736" s="426"/>
      <c r="W4736" s="426"/>
      <c r="X4736" s="427"/>
      <c r="Y4736" s="416" t="e">
        <f t="shared" si="366"/>
        <v>#N/A</v>
      </c>
      <c r="Z4736" s="416" t="e">
        <f t="shared" si="367"/>
        <v>#N/A</v>
      </c>
      <c r="AA4736" s="416" t="str">
        <f t="shared" si="368"/>
        <v/>
      </c>
      <c r="AB4736" s="416" t="e">
        <f t="shared" si="369"/>
        <v>#N/A</v>
      </c>
      <c r="AC4736" s="416" t="e">
        <f t="shared" si="370"/>
        <v>#N/A</v>
      </c>
    </row>
    <row r="4737" customHeight="1" spans="1:29">
      <c r="A4737" s="421"/>
      <c r="B4737" s="422"/>
      <c r="C4737" s="422"/>
      <c r="D4737" s="421"/>
      <c r="E4737" s="421"/>
      <c r="F4737" s="421"/>
      <c r="G4737" s="421"/>
      <c r="H4737" s="421"/>
      <c r="I4737" s="421"/>
      <c r="J4737" s="421"/>
      <c r="K4737" s="421"/>
      <c r="L4737" s="421"/>
      <c r="M4737" s="421"/>
      <c r="N4737" s="426"/>
      <c r="O4737" s="426"/>
      <c r="P4737" s="427"/>
      <c r="Q4737" s="427"/>
      <c r="R4737" s="426"/>
      <c r="S4737" s="426"/>
      <c r="T4737" s="426"/>
      <c r="U4737" s="426"/>
      <c r="V4737" s="426"/>
      <c r="W4737" s="426"/>
      <c r="X4737" s="427"/>
      <c r="Y4737" s="416" t="e">
        <f t="shared" si="366"/>
        <v>#N/A</v>
      </c>
      <c r="Z4737" s="416" t="e">
        <f t="shared" si="367"/>
        <v>#N/A</v>
      </c>
      <c r="AA4737" s="416" t="str">
        <f t="shared" si="368"/>
        <v/>
      </c>
      <c r="AB4737" s="416" t="e">
        <f t="shared" si="369"/>
        <v>#N/A</v>
      </c>
      <c r="AC4737" s="416" t="e">
        <f t="shared" si="370"/>
        <v>#N/A</v>
      </c>
    </row>
    <row r="4738" customHeight="1" spans="1:29">
      <c r="A4738" s="421"/>
      <c r="B4738" s="422"/>
      <c r="C4738" s="422"/>
      <c r="D4738" s="421"/>
      <c r="E4738" s="421"/>
      <c r="F4738" s="421"/>
      <c r="G4738" s="421"/>
      <c r="H4738" s="421"/>
      <c r="I4738" s="421"/>
      <c r="J4738" s="421"/>
      <c r="K4738" s="421"/>
      <c r="L4738" s="421"/>
      <c r="M4738" s="421"/>
      <c r="N4738" s="426"/>
      <c r="O4738" s="426"/>
      <c r="P4738" s="427"/>
      <c r="Q4738" s="427"/>
      <c r="R4738" s="426"/>
      <c r="S4738" s="426"/>
      <c r="T4738" s="426"/>
      <c r="U4738" s="426"/>
      <c r="V4738" s="426"/>
      <c r="W4738" s="426"/>
      <c r="X4738" s="427"/>
      <c r="Y4738" s="416" t="e">
        <f t="shared" si="366"/>
        <v>#N/A</v>
      </c>
      <c r="Z4738" s="416" t="e">
        <f t="shared" si="367"/>
        <v>#N/A</v>
      </c>
      <c r="AA4738" s="416" t="str">
        <f t="shared" si="368"/>
        <v/>
      </c>
      <c r="AB4738" s="416" t="e">
        <f t="shared" si="369"/>
        <v>#N/A</v>
      </c>
      <c r="AC4738" s="416" t="e">
        <f t="shared" si="370"/>
        <v>#N/A</v>
      </c>
    </row>
    <row r="4739" customHeight="1" spans="1:29">
      <c r="A4739" s="421"/>
      <c r="B4739" s="422"/>
      <c r="C4739" s="422"/>
      <c r="D4739" s="421"/>
      <c r="E4739" s="421"/>
      <c r="F4739" s="421"/>
      <c r="G4739" s="421"/>
      <c r="H4739" s="421"/>
      <c r="I4739" s="421"/>
      <c r="J4739" s="421"/>
      <c r="K4739" s="421"/>
      <c r="L4739" s="421"/>
      <c r="M4739" s="421"/>
      <c r="N4739" s="426"/>
      <c r="O4739" s="426"/>
      <c r="P4739" s="427"/>
      <c r="Q4739" s="427"/>
      <c r="R4739" s="426"/>
      <c r="S4739" s="426"/>
      <c r="T4739" s="426"/>
      <c r="U4739" s="426"/>
      <c r="V4739" s="426"/>
      <c r="W4739" s="426"/>
      <c r="X4739" s="427"/>
      <c r="Y4739" s="416" t="e">
        <f t="shared" si="366"/>
        <v>#N/A</v>
      </c>
      <c r="Z4739" s="416" t="e">
        <f t="shared" si="367"/>
        <v>#N/A</v>
      </c>
      <c r="AA4739" s="416" t="str">
        <f t="shared" si="368"/>
        <v/>
      </c>
      <c r="AB4739" s="416" t="e">
        <f t="shared" si="369"/>
        <v>#N/A</v>
      </c>
      <c r="AC4739" s="416" t="e">
        <f t="shared" si="370"/>
        <v>#N/A</v>
      </c>
    </row>
    <row r="4740" customHeight="1" spans="1:29">
      <c r="A4740" s="421"/>
      <c r="B4740" s="422"/>
      <c r="C4740" s="422"/>
      <c r="D4740" s="421"/>
      <c r="E4740" s="421"/>
      <c r="F4740" s="421"/>
      <c r="G4740" s="421"/>
      <c r="H4740" s="421"/>
      <c r="I4740" s="421"/>
      <c r="J4740" s="421"/>
      <c r="K4740" s="421"/>
      <c r="L4740" s="421"/>
      <c r="M4740" s="421"/>
      <c r="N4740" s="426"/>
      <c r="O4740" s="426"/>
      <c r="P4740" s="427"/>
      <c r="Q4740" s="427"/>
      <c r="R4740" s="426"/>
      <c r="S4740" s="426"/>
      <c r="T4740" s="426"/>
      <c r="U4740" s="426"/>
      <c r="V4740" s="426"/>
      <c r="W4740" s="426"/>
      <c r="X4740" s="427"/>
      <c r="Y4740" s="416" t="e">
        <f t="shared" si="366"/>
        <v>#N/A</v>
      </c>
      <c r="Z4740" s="416" t="e">
        <f t="shared" si="367"/>
        <v>#N/A</v>
      </c>
      <c r="AA4740" s="416" t="str">
        <f t="shared" si="368"/>
        <v/>
      </c>
      <c r="AB4740" s="416" t="e">
        <f t="shared" si="369"/>
        <v>#N/A</v>
      </c>
      <c r="AC4740" s="416" t="e">
        <f t="shared" si="370"/>
        <v>#N/A</v>
      </c>
    </row>
    <row r="4741" customHeight="1" spans="1:29">
      <c r="A4741" s="421"/>
      <c r="B4741" s="422"/>
      <c r="C4741" s="422"/>
      <c r="D4741" s="421"/>
      <c r="E4741" s="421"/>
      <c r="F4741" s="421"/>
      <c r="G4741" s="421"/>
      <c r="H4741" s="421"/>
      <c r="I4741" s="421"/>
      <c r="J4741" s="421"/>
      <c r="K4741" s="421"/>
      <c r="L4741" s="421"/>
      <c r="M4741" s="421"/>
      <c r="N4741" s="426"/>
      <c r="O4741" s="426"/>
      <c r="P4741" s="427"/>
      <c r="Q4741" s="427"/>
      <c r="R4741" s="426"/>
      <c r="S4741" s="426"/>
      <c r="T4741" s="426"/>
      <c r="U4741" s="426"/>
      <c r="V4741" s="426"/>
      <c r="W4741" s="426"/>
      <c r="X4741" s="427"/>
      <c r="Y4741" s="416" t="e">
        <f t="shared" si="366"/>
        <v>#N/A</v>
      </c>
      <c r="Z4741" s="416" t="e">
        <f t="shared" si="367"/>
        <v>#N/A</v>
      </c>
      <c r="AA4741" s="416" t="str">
        <f t="shared" si="368"/>
        <v/>
      </c>
      <c r="AB4741" s="416" t="e">
        <f t="shared" si="369"/>
        <v>#N/A</v>
      </c>
      <c r="AC4741" s="416" t="e">
        <f t="shared" si="370"/>
        <v>#N/A</v>
      </c>
    </row>
    <row r="4742" customHeight="1" spans="1:29">
      <c r="A4742" s="421"/>
      <c r="B4742" s="422"/>
      <c r="C4742" s="422"/>
      <c r="D4742" s="421"/>
      <c r="E4742" s="421"/>
      <c r="F4742" s="421"/>
      <c r="G4742" s="421"/>
      <c r="H4742" s="421"/>
      <c r="I4742" s="421"/>
      <c r="J4742" s="421"/>
      <c r="K4742" s="421"/>
      <c r="L4742" s="421"/>
      <c r="M4742" s="421"/>
      <c r="N4742" s="426"/>
      <c r="O4742" s="426"/>
      <c r="P4742" s="427"/>
      <c r="Q4742" s="427"/>
      <c r="R4742" s="426"/>
      <c r="S4742" s="426"/>
      <c r="T4742" s="426"/>
      <c r="U4742" s="426"/>
      <c r="V4742" s="426"/>
      <c r="W4742" s="426"/>
      <c r="X4742" s="427"/>
      <c r="Y4742" s="416" t="e">
        <f t="shared" si="366"/>
        <v>#N/A</v>
      </c>
      <c r="Z4742" s="416" t="e">
        <f t="shared" si="367"/>
        <v>#N/A</v>
      </c>
      <c r="AA4742" s="416" t="str">
        <f t="shared" si="368"/>
        <v/>
      </c>
      <c r="AB4742" s="416" t="e">
        <f t="shared" si="369"/>
        <v>#N/A</v>
      </c>
      <c r="AC4742" s="416" t="e">
        <f t="shared" si="370"/>
        <v>#N/A</v>
      </c>
    </row>
    <row r="4743" customHeight="1" spans="1:29">
      <c r="A4743" s="421"/>
      <c r="B4743" s="422"/>
      <c r="C4743" s="422"/>
      <c r="D4743" s="421"/>
      <c r="E4743" s="421"/>
      <c r="F4743" s="421"/>
      <c r="G4743" s="421"/>
      <c r="H4743" s="421"/>
      <c r="I4743" s="421"/>
      <c r="J4743" s="421"/>
      <c r="K4743" s="421"/>
      <c r="L4743" s="421"/>
      <c r="M4743" s="421"/>
      <c r="N4743" s="426"/>
      <c r="O4743" s="426"/>
      <c r="P4743" s="427"/>
      <c r="Q4743" s="427"/>
      <c r="R4743" s="426"/>
      <c r="S4743" s="426"/>
      <c r="T4743" s="426"/>
      <c r="U4743" s="426"/>
      <c r="V4743" s="426"/>
      <c r="W4743" s="426"/>
      <c r="X4743" s="427"/>
      <c r="Y4743" s="416" t="e">
        <f t="shared" ref="Y4743:Y4806" si="371">_xlfn.IFS(LEFT(M4743,3)="003","三保支出",LEFT(M4743,3)="004","刚性支出",LEFT(M4743,3)="000","促发展支出")</f>
        <v>#N/A</v>
      </c>
      <c r="Z4743" s="416" t="e">
        <f t="shared" ref="Z4743:Z4806" si="372">_xlfn.IFS(LEFT(E4743,1)="3","项目支出",LEFT(E4743,1)="1","人员类支出",LEFT(E4743,1)="2","运转类支出")</f>
        <v>#N/A</v>
      </c>
      <c r="AA4743" s="416" t="str">
        <f t="shared" ref="AA4743:AA4806" si="373">LEFT(H4743,7)</f>
        <v/>
      </c>
      <c r="AB4743" s="416" t="e">
        <f t="shared" ref="AB4743:AB4806" si="374">_xlfn.IFS(LEFT(M4743,6)="003001","保工资",LEFT(M4743,6)="003002","保运转",LEFT(M4743,6)="003003","保基本民生")</f>
        <v>#N/A</v>
      </c>
      <c r="AC4743" s="416" t="e">
        <f t="shared" ref="AC4743:AC4806" si="375">IF(Z4743="项目支出","否","是")</f>
        <v>#N/A</v>
      </c>
    </row>
    <row r="4744" customHeight="1" spans="1:29">
      <c r="A4744" s="421"/>
      <c r="B4744" s="422"/>
      <c r="C4744" s="422"/>
      <c r="D4744" s="421"/>
      <c r="E4744" s="421"/>
      <c r="F4744" s="421"/>
      <c r="G4744" s="421"/>
      <c r="H4744" s="421"/>
      <c r="I4744" s="421"/>
      <c r="J4744" s="421"/>
      <c r="K4744" s="421"/>
      <c r="L4744" s="421"/>
      <c r="M4744" s="421"/>
      <c r="N4744" s="426"/>
      <c r="O4744" s="426"/>
      <c r="P4744" s="427"/>
      <c r="Q4744" s="427"/>
      <c r="R4744" s="426"/>
      <c r="S4744" s="426"/>
      <c r="T4744" s="426"/>
      <c r="U4744" s="426"/>
      <c r="V4744" s="426"/>
      <c r="W4744" s="426"/>
      <c r="X4744" s="427"/>
      <c r="Y4744" s="416" t="e">
        <f t="shared" si="371"/>
        <v>#N/A</v>
      </c>
      <c r="Z4744" s="416" t="e">
        <f t="shared" si="372"/>
        <v>#N/A</v>
      </c>
      <c r="AA4744" s="416" t="str">
        <f t="shared" si="373"/>
        <v/>
      </c>
      <c r="AB4744" s="416" t="e">
        <f t="shared" si="374"/>
        <v>#N/A</v>
      </c>
      <c r="AC4744" s="416" t="e">
        <f t="shared" si="375"/>
        <v>#N/A</v>
      </c>
    </row>
    <row r="4745" customHeight="1" spans="1:29">
      <c r="A4745" s="421"/>
      <c r="B4745" s="422"/>
      <c r="C4745" s="422"/>
      <c r="D4745" s="421"/>
      <c r="E4745" s="421"/>
      <c r="F4745" s="421"/>
      <c r="G4745" s="421"/>
      <c r="H4745" s="421"/>
      <c r="I4745" s="421"/>
      <c r="J4745" s="421"/>
      <c r="K4745" s="421"/>
      <c r="L4745" s="421"/>
      <c r="M4745" s="421"/>
      <c r="N4745" s="426"/>
      <c r="O4745" s="426"/>
      <c r="P4745" s="427"/>
      <c r="Q4745" s="427"/>
      <c r="R4745" s="426"/>
      <c r="S4745" s="426"/>
      <c r="T4745" s="426"/>
      <c r="U4745" s="426"/>
      <c r="V4745" s="426"/>
      <c r="W4745" s="426"/>
      <c r="X4745" s="427"/>
      <c r="Y4745" s="416" t="e">
        <f t="shared" si="371"/>
        <v>#N/A</v>
      </c>
      <c r="Z4745" s="416" t="e">
        <f t="shared" si="372"/>
        <v>#N/A</v>
      </c>
      <c r="AA4745" s="416" t="str">
        <f t="shared" si="373"/>
        <v/>
      </c>
      <c r="AB4745" s="416" t="e">
        <f t="shared" si="374"/>
        <v>#N/A</v>
      </c>
      <c r="AC4745" s="416" t="e">
        <f t="shared" si="375"/>
        <v>#N/A</v>
      </c>
    </row>
    <row r="4746" customHeight="1" spans="1:29">
      <c r="A4746" s="421"/>
      <c r="B4746" s="422"/>
      <c r="C4746" s="422"/>
      <c r="D4746" s="421"/>
      <c r="E4746" s="421"/>
      <c r="F4746" s="421"/>
      <c r="G4746" s="421"/>
      <c r="H4746" s="421"/>
      <c r="I4746" s="421"/>
      <c r="J4746" s="421"/>
      <c r="K4746" s="421"/>
      <c r="L4746" s="421"/>
      <c r="M4746" s="421"/>
      <c r="N4746" s="426"/>
      <c r="O4746" s="426"/>
      <c r="P4746" s="427"/>
      <c r="Q4746" s="427"/>
      <c r="R4746" s="426"/>
      <c r="S4746" s="426"/>
      <c r="T4746" s="426"/>
      <c r="U4746" s="426"/>
      <c r="V4746" s="426"/>
      <c r="W4746" s="426"/>
      <c r="X4746" s="427"/>
      <c r="Y4746" s="416" t="e">
        <f t="shared" si="371"/>
        <v>#N/A</v>
      </c>
      <c r="Z4746" s="416" t="e">
        <f t="shared" si="372"/>
        <v>#N/A</v>
      </c>
      <c r="AA4746" s="416" t="str">
        <f t="shared" si="373"/>
        <v/>
      </c>
      <c r="AB4746" s="416" t="e">
        <f t="shared" si="374"/>
        <v>#N/A</v>
      </c>
      <c r="AC4746" s="416" t="e">
        <f t="shared" si="375"/>
        <v>#N/A</v>
      </c>
    </row>
    <row r="4747" customHeight="1" spans="1:29">
      <c r="A4747" s="421"/>
      <c r="B4747" s="422"/>
      <c r="C4747" s="422"/>
      <c r="D4747" s="421"/>
      <c r="E4747" s="421"/>
      <c r="F4747" s="421"/>
      <c r="G4747" s="421"/>
      <c r="H4747" s="421"/>
      <c r="I4747" s="421"/>
      <c r="J4747" s="421"/>
      <c r="K4747" s="421"/>
      <c r="L4747" s="421"/>
      <c r="M4747" s="421"/>
      <c r="N4747" s="426"/>
      <c r="O4747" s="426"/>
      <c r="P4747" s="427"/>
      <c r="Q4747" s="427"/>
      <c r="R4747" s="426"/>
      <c r="S4747" s="426"/>
      <c r="T4747" s="426"/>
      <c r="U4747" s="426"/>
      <c r="V4747" s="426"/>
      <c r="W4747" s="426"/>
      <c r="X4747" s="427"/>
      <c r="Y4747" s="416" t="e">
        <f t="shared" si="371"/>
        <v>#N/A</v>
      </c>
      <c r="Z4747" s="416" t="e">
        <f t="shared" si="372"/>
        <v>#N/A</v>
      </c>
      <c r="AA4747" s="416" t="str">
        <f t="shared" si="373"/>
        <v/>
      </c>
      <c r="AB4747" s="416" t="e">
        <f t="shared" si="374"/>
        <v>#N/A</v>
      </c>
      <c r="AC4747" s="416" t="e">
        <f t="shared" si="375"/>
        <v>#N/A</v>
      </c>
    </row>
    <row r="4748" customHeight="1" spans="1:29">
      <c r="A4748" s="421"/>
      <c r="B4748" s="422"/>
      <c r="C4748" s="422"/>
      <c r="D4748" s="421"/>
      <c r="E4748" s="421"/>
      <c r="F4748" s="421"/>
      <c r="G4748" s="421"/>
      <c r="H4748" s="421"/>
      <c r="I4748" s="421"/>
      <c r="J4748" s="421"/>
      <c r="K4748" s="421"/>
      <c r="L4748" s="421"/>
      <c r="M4748" s="421"/>
      <c r="N4748" s="426"/>
      <c r="O4748" s="426"/>
      <c r="P4748" s="427"/>
      <c r="Q4748" s="427"/>
      <c r="R4748" s="426"/>
      <c r="S4748" s="426"/>
      <c r="T4748" s="426"/>
      <c r="U4748" s="426"/>
      <c r="V4748" s="426"/>
      <c r="W4748" s="426"/>
      <c r="X4748" s="427"/>
      <c r="Y4748" s="416" t="e">
        <f t="shared" si="371"/>
        <v>#N/A</v>
      </c>
      <c r="Z4748" s="416" t="e">
        <f t="shared" si="372"/>
        <v>#N/A</v>
      </c>
      <c r="AA4748" s="416" t="str">
        <f t="shared" si="373"/>
        <v/>
      </c>
      <c r="AB4748" s="416" t="e">
        <f t="shared" si="374"/>
        <v>#N/A</v>
      </c>
      <c r="AC4748" s="416" t="e">
        <f t="shared" si="375"/>
        <v>#N/A</v>
      </c>
    </row>
    <row r="4749" customHeight="1" spans="1:29">
      <c r="A4749" s="421"/>
      <c r="B4749" s="422"/>
      <c r="C4749" s="422"/>
      <c r="D4749" s="421"/>
      <c r="E4749" s="421"/>
      <c r="F4749" s="421"/>
      <c r="G4749" s="421"/>
      <c r="H4749" s="421"/>
      <c r="I4749" s="421"/>
      <c r="J4749" s="421"/>
      <c r="K4749" s="421"/>
      <c r="L4749" s="421"/>
      <c r="M4749" s="421"/>
      <c r="N4749" s="426"/>
      <c r="O4749" s="426"/>
      <c r="P4749" s="427"/>
      <c r="Q4749" s="427"/>
      <c r="R4749" s="426"/>
      <c r="S4749" s="426"/>
      <c r="T4749" s="426"/>
      <c r="U4749" s="426"/>
      <c r="V4749" s="426"/>
      <c r="W4749" s="426"/>
      <c r="X4749" s="427"/>
      <c r="Y4749" s="416" t="e">
        <f t="shared" si="371"/>
        <v>#N/A</v>
      </c>
      <c r="Z4749" s="416" t="e">
        <f t="shared" si="372"/>
        <v>#N/A</v>
      </c>
      <c r="AA4749" s="416" t="str">
        <f t="shared" si="373"/>
        <v/>
      </c>
      <c r="AB4749" s="416" t="e">
        <f t="shared" si="374"/>
        <v>#N/A</v>
      </c>
      <c r="AC4749" s="416" t="e">
        <f t="shared" si="375"/>
        <v>#N/A</v>
      </c>
    </row>
    <row r="4750" customHeight="1" spans="1:29">
      <c r="A4750" s="421"/>
      <c r="B4750" s="422"/>
      <c r="C4750" s="422"/>
      <c r="D4750" s="421"/>
      <c r="E4750" s="421"/>
      <c r="F4750" s="421"/>
      <c r="G4750" s="421"/>
      <c r="H4750" s="421"/>
      <c r="I4750" s="421"/>
      <c r="J4750" s="421"/>
      <c r="K4750" s="421"/>
      <c r="L4750" s="421"/>
      <c r="M4750" s="421"/>
      <c r="N4750" s="426"/>
      <c r="O4750" s="426"/>
      <c r="P4750" s="427"/>
      <c r="Q4750" s="427"/>
      <c r="R4750" s="426"/>
      <c r="S4750" s="426"/>
      <c r="T4750" s="426"/>
      <c r="U4750" s="426"/>
      <c r="V4750" s="426"/>
      <c r="W4750" s="426"/>
      <c r="X4750" s="427"/>
      <c r="Y4750" s="416" t="e">
        <f t="shared" si="371"/>
        <v>#N/A</v>
      </c>
      <c r="Z4750" s="416" t="e">
        <f t="shared" si="372"/>
        <v>#N/A</v>
      </c>
      <c r="AA4750" s="416" t="str">
        <f t="shared" si="373"/>
        <v/>
      </c>
      <c r="AB4750" s="416" t="e">
        <f t="shared" si="374"/>
        <v>#N/A</v>
      </c>
      <c r="AC4750" s="416" t="e">
        <f t="shared" si="375"/>
        <v>#N/A</v>
      </c>
    </row>
    <row r="4751" customHeight="1" spans="1:29">
      <c r="A4751" s="421"/>
      <c r="B4751" s="422"/>
      <c r="C4751" s="422"/>
      <c r="D4751" s="421"/>
      <c r="E4751" s="421"/>
      <c r="F4751" s="421"/>
      <c r="G4751" s="421"/>
      <c r="H4751" s="421"/>
      <c r="I4751" s="421"/>
      <c r="J4751" s="421"/>
      <c r="K4751" s="421"/>
      <c r="L4751" s="421"/>
      <c r="M4751" s="421"/>
      <c r="N4751" s="426"/>
      <c r="O4751" s="426"/>
      <c r="P4751" s="427"/>
      <c r="Q4751" s="427"/>
      <c r="R4751" s="426"/>
      <c r="S4751" s="426"/>
      <c r="T4751" s="426"/>
      <c r="U4751" s="426"/>
      <c r="V4751" s="426"/>
      <c r="W4751" s="426"/>
      <c r="X4751" s="427"/>
      <c r="Y4751" s="416" t="e">
        <f t="shared" si="371"/>
        <v>#N/A</v>
      </c>
      <c r="Z4751" s="416" t="e">
        <f t="shared" si="372"/>
        <v>#N/A</v>
      </c>
      <c r="AA4751" s="416" t="str">
        <f t="shared" si="373"/>
        <v/>
      </c>
      <c r="AB4751" s="416" t="e">
        <f t="shared" si="374"/>
        <v>#N/A</v>
      </c>
      <c r="AC4751" s="416" t="e">
        <f t="shared" si="375"/>
        <v>#N/A</v>
      </c>
    </row>
    <row r="4752" customHeight="1" spans="1:29">
      <c r="A4752" s="421"/>
      <c r="B4752" s="422"/>
      <c r="C4752" s="422"/>
      <c r="D4752" s="421"/>
      <c r="E4752" s="421"/>
      <c r="F4752" s="421"/>
      <c r="G4752" s="421"/>
      <c r="H4752" s="421"/>
      <c r="I4752" s="421"/>
      <c r="J4752" s="421"/>
      <c r="K4752" s="421"/>
      <c r="L4752" s="421"/>
      <c r="M4752" s="421"/>
      <c r="N4752" s="426"/>
      <c r="O4752" s="426"/>
      <c r="P4752" s="427"/>
      <c r="Q4752" s="427"/>
      <c r="R4752" s="426"/>
      <c r="S4752" s="426"/>
      <c r="T4752" s="426"/>
      <c r="U4752" s="426"/>
      <c r="V4752" s="426"/>
      <c r="W4752" s="426"/>
      <c r="X4752" s="427"/>
      <c r="Y4752" s="416" t="e">
        <f t="shared" si="371"/>
        <v>#N/A</v>
      </c>
      <c r="Z4752" s="416" t="e">
        <f t="shared" si="372"/>
        <v>#N/A</v>
      </c>
      <c r="AA4752" s="416" t="str">
        <f t="shared" si="373"/>
        <v/>
      </c>
      <c r="AB4752" s="416" t="e">
        <f t="shared" si="374"/>
        <v>#N/A</v>
      </c>
      <c r="AC4752" s="416" t="e">
        <f t="shared" si="375"/>
        <v>#N/A</v>
      </c>
    </row>
    <row r="4753" customHeight="1" spans="1:29">
      <c r="A4753" s="421"/>
      <c r="B4753" s="422"/>
      <c r="C4753" s="422"/>
      <c r="D4753" s="421"/>
      <c r="E4753" s="421"/>
      <c r="F4753" s="421"/>
      <c r="G4753" s="421"/>
      <c r="H4753" s="421"/>
      <c r="I4753" s="421"/>
      <c r="J4753" s="421"/>
      <c r="K4753" s="421"/>
      <c r="L4753" s="421"/>
      <c r="M4753" s="421"/>
      <c r="N4753" s="426"/>
      <c r="O4753" s="426"/>
      <c r="P4753" s="427"/>
      <c r="Q4753" s="427"/>
      <c r="R4753" s="426"/>
      <c r="S4753" s="426"/>
      <c r="T4753" s="426"/>
      <c r="U4753" s="426"/>
      <c r="V4753" s="426"/>
      <c r="W4753" s="426"/>
      <c r="X4753" s="427"/>
      <c r="Y4753" s="416" t="e">
        <f t="shared" si="371"/>
        <v>#N/A</v>
      </c>
      <c r="Z4753" s="416" t="e">
        <f t="shared" si="372"/>
        <v>#N/A</v>
      </c>
      <c r="AA4753" s="416" t="str">
        <f t="shared" si="373"/>
        <v/>
      </c>
      <c r="AB4753" s="416" t="e">
        <f t="shared" si="374"/>
        <v>#N/A</v>
      </c>
      <c r="AC4753" s="416" t="e">
        <f t="shared" si="375"/>
        <v>#N/A</v>
      </c>
    </row>
    <row r="4754" customHeight="1" spans="1:29">
      <c r="A4754" s="421"/>
      <c r="B4754" s="422"/>
      <c r="C4754" s="422"/>
      <c r="D4754" s="421"/>
      <c r="E4754" s="421"/>
      <c r="F4754" s="421"/>
      <c r="G4754" s="421"/>
      <c r="H4754" s="421"/>
      <c r="I4754" s="421"/>
      <c r="J4754" s="421"/>
      <c r="K4754" s="421"/>
      <c r="L4754" s="421"/>
      <c r="M4754" s="421"/>
      <c r="N4754" s="426"/>
      <c r="O4754" s="426"/>
      <c r="P4754" s="427"/>
      <c r="Q4754" s="427"/>
      <c r="R4754" s="426"/>
      <c r="S4754" s="426"/>
      <c r="T4754" s="426"/>
      <c r="U4754" s="426"/>
      <c r="V4754" s="426"/>
      <c r="W4754" s="426"/>
      <c r="X4754" s="427"/>
      <c r="Y4754" s="416" t="e">
        <f t="shared" si="371"/>
        <v>#N/A</v>
      </c>
      <c r="Z4754" s="416" t="e">
        <f t="shared" si="372"/>
        <v>#N/A</v>
      </c>
      <c r="AA4754" s="416" t="str">
        <f t="shared" si="373"/>
        <v/>
      </c>
      <c r="AB4754" s="416" t="e">
        <f t="shared" si="374"/>
        <v>#N/A</v>
      </c>
      <c r="AC4754" s="416" t="e">
        <f t="shared" si="375"/>
        <v>#N/A</v>
      </c>
    </row>
    <row r="4755" customHeight="1" spans="1:29">
      <c r="A4755" s="421"/>
      <c r="B4755" s="422"/>
      <c r="C4755" s="422"/>
      <c r="D4755" s="421"/>
      <c r="E4755" s="421"/>
      <c r="F4755" s="421"/>
      <c r="G4755" s="421"/>
      <c r="H4755" s="421"/>
      <c r="I4755" s="421"/>
      <c r="J4755" s="421"/>
      <c r="K4755" s="421"/>
      <c r="L4755" s="421"/>
      <c r="M4755" s="421"/>
      <c r="N4755" s="426"/>
      <c r="O4755" s="426"/>
      <c r="P4755" s="427"/>
      <c r="Q4755" s="427"/>
      <c r="R4755" s="426"/>
      <c r="S4755" s="426"/>
      <c r="T4755" s="426"/>
      <c r="U4755" s="426"/>
      <c r="V4755" s="426"/>
      <c r="W4755" s="426"/>
      <c r="X4755" s="427"/>
      <c r="Y4755" s="416" t="e">
        <f t="shared" si="371"/>
        <v>#N/A</v>
      </c>
      <c r="Z4755" s="416" t="e">
        <f t="shared" si="372"/>
        <v>#N/A</v>
      </c>
      <c r="AA4755" s="416" t="str">
        <f t="shared" si="373"/>
        <v/>
      </c>
      <c r="AB4755" s="416" t="e">
        <f t="shared" si="374"/>
        <v>#N/A</v>
      </c>
      <c r="AC4755" s="416" t="e">
        <f t="shared" si="375"/>
        <v>#N/A</v>
      </c>
    </row>
    <row r="4756" customHeight="1" spans="1:29">
      <c r="A4756" s="421"/>
      <c r="B4756" s="422"/>
      <c r="C4756" s="422"/>
      <c r="D4756" s="421"/>
      <c r="E4756" s="421"/>
      <c r="F4756" s="421"/>
      <c r="G4756" s="421"/>
      <c r="H4756" s="421"/>
      <c r="I4756" s="421"/>
      <c r="J4756" s="421"/>
      <c r="K4756" s="421"/>
      <c r="L4756" s="421"/>
      <c r="M4756" s="421"/>
      <c r="N4756" s="426"/>
      <c r="O4756" s="426"/>
      <c r="P4756" s="427"/>
      <c r="Q4756" s="427"/>
      <c r="R4756" s="426"/>
      <c r="S4756" s="426"/>
      <c r="T4756" s="426"/>
      <c r="U4756" s="426"/>
      <c r="V4756" s="426"/>
      <c r="W4756" s="426"/>
      <c r="X4756" s="427"/>
      <c r="Y4756" s="416" t="e">
        <f t="shared" si="371"/>
        <v>#N/A</v>
      </c>
      <c r="Z4756" s="416" t="e">
        <f t="shared" si="372"/>
        <v>#N/A</v>
      </c>
      <c r="AA4756" s="416" t="str">
        <f t="shared" si="373"/>
        <v/>
      </c>
      <c r="AB4756" s="416" t="e">
        <f t="shared" si="374"/>
        <v>#N/A</v>
      </c>
      <c r="AC4756" s="416" t="e">
        <f t="shared" si="375"/>
        <v>#N/A</v>
      </c>
    </row>
    <row r="4757" customHeight="1" spans="1:29">
      <c r="A4757" s="421"/>
      <c r="B4757" s="422"/>
      <c r="C4757" s="422"/>
      <c r="D4757" s="421"/>
      <c r="E4757" s="421"/>
      <c r="F4757" s="421"/>
      <c r="G4757" s="421"/>
      <c r="H4757" s="421"/>
      <c r="I4757" s="421"/>
      <c r="J4757" s="421"/>
      <c r="K4757" s="421"/>
      <c r="L4757" s="421"/>
      <c r="M4757" s="421"/>
      <c r="N4757" s="426"/>
      <c r="O4757" s="426"/>
      <c r="P4757" s="427"/>
      <c r="Q4757" s="427"/>
      <c r="R4757" s="426"/>
      <c r="S4757" s="426"/>
      <c r="T4757" s="426"/>
      <c r="U4757" s="426"/>
      <c r="V4757" s="426"/>
      <c r="W4757" s="426"/>
      <c r="X4757" s="427"/>
      <c r="Y4757" s="416" t="e">
        <f t="shared" si="371"/>
        <v>#N/A</v>
      </c>
      <c r="Z4757" s="416" t="e">
        <f t="shared" si="372"/>
        <v>#N/A</v>
      </c>
      <c r="AA4757" s="416" t="str">
        <f t="shared" si="373"/>
        <v/>
      </c>
      <c r="AB4757" s="416" t="e">
        <f t="shared" si="374"/>
        <v>#N/A</v>
      </c>
      <c r="AC4757" s="416" t="e">
        <f t="shared" si="375"/>
        <v>#N/A</v>
      </c>
    </row>
    <row r="4758" customHeight="1" spans="1:29">
      <c r="A4758" s="421"/>
      <c r="B4758" s="422"/>
      <c r="C4758" s="422"/>
      <c r="D4758" s="421"/>
      <c r="E4758" s="421"/>
      <c r="F4758" s="421"/>
      <c r="G4758" s="421"/>
      <c r="H4758" s="421"/>
      <c r="I4758" s="421"/>
      <c r="J4758" s="421"/>
      <c r="K4758" s="421"/>
      <c r="L4758" s="421"/>
      <c r="M4758" s="421"/>
      <c r="N4758" s="426"/>
      <c r="O4758" s="426"/>
      <c r="P4758" s="427"/>
      <c r="Q4758" s="427"/>
      <c r="R4758" s="426"/>
      <c r="S4758" s="426"/>
      <c r="T4758" s="426"/>
      <c r="U4758" s="426"/>
      <c r="V4758" s="426"/>
      <c r="W4758" s="426"/>
      <c r="X4758" s="427"/>
      <c r="Y4758" s="416" t="e">
        <f t="shared" si="371"/>
        <v>#N/A</v>
      </c>
      <c r="Z4758" s="416" t="e">
        <f t="shared" si="372"/>
        <v>#N/A</v>
      </c>
      <c r="AA4758" s="416" t="str">
        <f t="shared" si="373"/>
        <v/>
      </c>
      <c r="AB4758" s="416" t="e">
        <f t="shared" si="374"/>
        <v>#N/A</v>
      </c>
      <c r="AC4758" s="416" t="e">
        <f t="shared" si="375"/>
        <v>#N/A</v>
      </c>
    </row>
    <row r="4759" customHeight="1" spans="1:29">
      <c r="A4759" s="421"/>
      <c r="B4759" s="422"/>
      <c r="C4759" s="422"/>
      <c r="D4759" s="421"/>
      <c r="E4759" s="421"/>
      <c r="F4759" s="421"/>
      <c r="G4759" s="421"/>
      <c r="H4759" s="421"/>
      <c r="I4759" s="421"/>
      <c r="J4759" s="421"/>
      <c r="K4759" s="421"/>
      <c r="L4759" s="421"/>
      <c r="M4759" s="421"/>
      <c r="N4759" s="426"/>
      <c r="O4759" s="426"/>
      <c r="P4759" s="427"/>
      <c r="Q4759" s="427"/>
      <c r="R4759" s="426"/>
      <c r="S4759" s="426"/>
      <c r="T4759" s="426"/>
      <c r="U4759" s="426"/>
      <c r="V4759" s="426"/>
      <c r="W4759" s="426"/>
      <c r="X4759" s="427"/>
      <c r="Y4759" s="416" t="e">
        <f t="shared" si="371"/>
        <v>#N/A</v>
      </c>
      <c r="Z4759" s="416" t="e">
        <f t="shared" si="372"/>
        <v>#N/A</v>
      </c>
      <c r="AA4759" s="416" t="str">
        <f t="shared" si="373"/>
        <v/>
      </c>
      <c r="AB4759" s="416" t="e">
        <f t="shared" si="374"/>
        <v>#N/A</v>
      </c>
      <c r="AC4759" s="416" t="e">
        <f t="shared" si="375"/>
        <v>#N/A</v>
      </c>
    </row>
    <row r="4760" customHeight="1" spans="1:29">
      <c r="A4760" s="421"/>
      <c r="B4760" s="422"/>
      <c r="C4760" s="422"/>
      <c r="D4760" s="421"/>
      <c r="E4760" s="421"/>
      <c r="F4760" s="421"/>
      <c r="G4760" s="421"/>
      <c r="H4760" s="421"/>
      <c r="I4760" s="421"/>
      <c r="J4760" s="421"/>
      <c r="K4760" s="421"/>
      <c r="L4760" s="421"/>
      <c r="M4760" s="421"/>
      <c r="N4760" s="426"/>
      <c r="O4760" s="426"/>
      <c r="P4760" s="427"/>
      <c r="Q4760" s="427"/>
      <c r="R4760" s="426"/>
      <c r="S4760" s="426"/>
      <c r="T4760" s="426"/>
      <c r="U4760" s="426"/>
      <c r="V4760" s="426"/>
      <c r="W4760" s="426"/>
      <c r="X4760" s="427"/>
      <c r="Y4760" s="416" t="e">
        <f t="shared" si="371"/>
        <v>#N/A</v>
      </c>
      <c r="Z4760" s="416" t="e">
        <f t="shared" si="372"/>
        <v>#N/A</v>
      </c>
      <c r="AA4760" s="416" t="str">
        <f t="shared" si="373"/>
        <v/>
      </c>
      <c r="AB4760" s="416" t="e">
        <f t="shared" si="374"/>
        <v>#N/A</v>
      </c>
      <c r="AC4760" s="416" t="e">
        <f t="shared" si="375"/>
        <v>#N/A</v>
      </c>
    </row>
    <row r="4761" customHeight="1" spans="1:29">
      <c r="A4761" s="421"/>
      <c r="B4761" s="422"/>
      <c r="C4761" s="422"/>
      <c r="D4761" s="421"/>
      <c r="E4761" s="421"/>
      <c r="F4761" s="421"/>
      <c r="G4761" s="421"/>
      <c r="H4761" s="421"/>
      <c r="I4761" s="421"/>
      <c r="J4761" s="421"/>
      <c r="K4761" s="421"/>
      <c r="L4761" s="421"/>
      <c r="M4761" s="421"/>
      <c r="N4761" s="426"/>
      <c r="O4761" s="426"/>
      <c r="P4761" s="427"/>
      <c r="Q4761" s="427"/>
      <c r="R4761" s="426"/>
      <c r="S4761" s="426"/>
      <c r="T4761" s="426"/>
      <c r="U4761" s="426"/>
      <c r="V4761" s="426"/>
      <c r="W4761" s="426"/>
      <c r="X4761" s="427"/>
      <c r="Y4761" s="416" t="e">
        <f t="shared" si="371"/>
        <v>#N/A</v>
      </c>
      <c r="Z4761" s="416" t="e">
        <f t="shared" si="372"/>
        <v>#N/A</v>
      </c>
      <c r="AA4761" s="416" t="str">
        <f t="shared" si="373"/>
        <v/>
      </c>
      <c r="AB4761" s="416" t="e">
        <f t="shared" si="374"/>
        <v>#N/A</v>
      </c>
      <c r="AC4761" s="416" t="e">
        <f t="shared" si="375"/>
        <v>#N/A</v>
      </c>
    </row>
    <row r="4762" customHeight="1" spans="1:29">
      <c r="A4762" s="421"/>
      <c r="B4762" s="422"/>
      <c r="C4762" s="422"/>
      <c r="D4762" s="421"/>
      <c r="E4762" s="421"/>
      <c r="F4762" s="421"/>
      <c r="G4762" s="421"/>
      <c r="H4762" s="421"/>
      <c r="I4762" s="421"/>
      <c r="J4762" s="421"/>
      <c r="K4762" s="421"/>
      <c r="L4762" s="421"/>
      <c r="M4762" s="421"/>
      <c r="N4762" s="426"/>
      <c r="O4762" s="426"/>
      <c r="P4762" s="427"/>
      <c r="Q4762" s="427"/>
      <c r="R4762" s="426"/>
      <c r="S4762" s="426"/>
      <c r="T4762" s="426"/>
      <c r="U4762" s="426"/>
      <c r="V4762" s="426"/>
      <c r="W4762" s="426"/>
      <c r="X4762" s="427"/>
      <c r="Y4762" s="416" t="e">
        <f t="shared" si="371"/>
        <v>#N/A</v>
      </c>
      <c r="Z4762" s="416" t="e">
        <f t="shared" si="372"/>
        <v>#N/A</v>
      </c>
      <c r="AA4762" s="416" t="str">
        <f t="shared" si="373"/>
        <v/>
      </c>
      <c r="AB4762" s="416" t="e">
        <f t="shared" si="374"/>
        <v>#N/A</v>
      </c>
      <c r="AC4762" s="416" t="e">
        <f t="shared" si="375"/>
        <v>#N/A</v>
      </c>
    </row>
    <row r="4763" customHeight="1" spans="1:29">
      <c r="A4763" s="421"/>
      <c r="B4763" s="422"/>
      <c r="C4763" s="422"/>
      <c r="D4763" s="421"/>
      <c r="E4763" s="421"/>
      <c r="F4763" s="421"/>
      <c r="G4763" s="421"/>
      <c r="H4763" s="421"/>
      <c r="I4763" s="421"/>
      <c r="J4763" s="421"/>
      <c r="K4763" s="421"/>
      <c r="L4763" s="421"/>
      <c r="M4763" s="421"/>
      <c r="N4763" s="426"/>
      <c r="O4763" s="426"/>
      <c r="P4763" s="427"/>
      <c r="Q4763" s="427"/>
      <c r="R4763" s="426"/>
      <c r="S4763" s="426"/>
      <c r="T4763" s="426"/>
      <c r="U4763" s="426"/>
      <c r="V4763" s="426"/>
      <c r="W4763" s="426"/>
      <c r="X4763" s="427"/>
      <c r="Y4763" s="416" t="e">
        <f t="shared" si="371"/>
        <v>#N/A</v>
      </c>
      <c r="Z4763" s="416" t="e">
        <f t="shared" si="372"/>
        <v>#N/A</v>
      </c>
      <c r="AA4763" s="416" t="str">
        <f t="shared" si="373"/>
        <v/>
      </c>
      <c r="AB4763" s="416" t="e">
        <f t="shared" si="374"/>
        <v>#N/A</v>
      </c>
      <c r="AC4763" s="416" t="e">
        <f t="shared" si="375"/>
        <v>#N/A</v>
      </c>
    </row>
    <row r="4764" customHeight="1" spans="1:29">
      <c r="A4764" s="421"/>
      <c r="B4764" s="422"/>
      <c r="C4764" s="422"/>
      <c r="D4764" s="421"/>
      <c r="E4764" s="421"/>
      <c r="F4764" s="421"/>
      <c r="G4764" s="421"/>
      <c r="H4764" s="421"/>
      <c r="I4764" s="421"/>
      <c r="J4764" s="421"/>
      <c r="K4764" s="421"/>
      <c r="L4764" s="421"/>
      <c r="M4764" s="421"/>
      <c r="N4764" s="426"/>
      <c r="O4764" s="426"/>
      <c r="P4764" s="427"/>
      <c r="Q4764" s="427"/>
      <c r="R4764" s="426"/>
      <c r="S4764" s="426"/>
      <c r="T4764" s="426"/>
      <c r="U4764" s="426"/>
      <c r="V4764" s="426"/>
      <c r="W4764" s="426"/>
      <c r="X4764" s="427"/>
      <c r="Y4764" s="416" t="e">
        <f t="shared" si="371"/>
        <v>#N/A</v>
      </c>
      <c r="Z4764" s="416" t="e">
        <f t="shared" si="372"/>
        <v>#N/A</v>
      </c>
      <c r="AA4764" s="416" t="str">
        <f t="shared" si="373"/>
        <v/>
      </c>
      <c r="AB4764" s="416" t="e">
        <f t="shared" si="374"/>
        <v>#N/A</v>
      </c>
      <c r="AC4764" s="416" t="e">
        <f t="shared" si="375"/>
        <v>#N/A</v>
      </c>
    </row>
    <row r="4765" customHeight="1" spans="1:29">
      <c r="A4765" s="421"/>
      <c r="B4765" s="422"/>
      <c r="C4765" s="422"/>
      <c r="D4765" s="421"/>
      <c r="E4765" s="421"/>
      <c r="F4765" s="421"/>
      <c r="G4765" s="421"/>
      <c r="H4765" s="421"/>
      <c r="I4765" s="421"/>
      <c r="J4765" s="421"/>
      <c r="K4765" s="421"/>
      <c r="L4765" s="421"/>
      <c r="M4765" s="421"/>
      <c r="N4765" s="426"/>
      <c r="O4765" s="426"/>
      <c r="P4765" s="427"/>
      <c r="Q4765" s="427"/>
      <c r="R4765" s="426"/>
      <c r="S4765" s="426"/>
      <c r="T4765" s="426"/>
      <c r="U4765" s="426"/>
      <c r="V4765" s="426"/>
      <c r="W4765" s="426"/>
      <c r="X4765" s="427"/>
      <c r="Y4765" s="416" t="e">
        <f t="shared" si="371"/>
        <v>#N/A</v>
      </c>
      <c r="Z4765" s="416" t="e">
        <f t="shared" si="372"/>
        <v>#N/A</v>
      </c>
      <c r="AA4765" s="416" t="str">
        <f t="shared" si="373"/>
        <v/>
      </c>
      <c r="AB4765" s="416" t="e">
        <f t="shared" si="374"/>
        <v>#N/A</v>
      </c>
      <c r="AC4765" s="416" t="e">
        <f t="shared" si="375"/>
        <v>#N/A</v>
      </c>
    </row>
    <row r="4766" customHeight="1" spans="1:29">
      <c r="A4766" s="421"/>
      <c r="B4766" s="422"/>
      <c r="C4766" s="422"/>
      <c r="D4766" s="421"/>
      <c r="E4766" s="421"/>
      <c r="F4766" s="421"/>
      <c r="G4766" s="421"/>
      <c r="H4766" s="421"/>
      <c r="I4766" s="421"/>
      <c r="J4766" s="421"/>
      <c r="K4766" s="421"/>
      <c r="L4766" s="421"/>
      <c r="M4766" s="421"/>
      <c r="N4766" s="426"/>
      <c r="O4766" s="426"/>
      <c r="P4766" s="427"/>
      <c r="Q4766" s="427"/>
      <c r="R4766" s="426"/>
      <c r="S4766" s="426"/>
      <c r="T4766" s="426"/>
      <c r="U4766" s="426"/>
      <c r="V4766" s="426"/>
      <c r="W4766" s="426"/>
      <c r="X4766" s="427"/>
      <c r="Y4766" s="416" t="e">
        <f t="shared" si="371"/>
        <v>#N/A</v>
      </c>
      <c r="Z4766" s="416" t="e">
        <f t="shared" si="372"/>
        <v>#N/A</v>
      </c>
      <c r="AA4766" s="416" t="str">
        <f t="shared" si="373"/>
        <v/>
      </c>
      <c r="AB4766" s="416" t="e">
        <f t="shared" si="374"/>
        <v>#N/A</v>
      </c>
      <c r="AC4766" s="416" t="e">
        <f t="shared" si="375"/>
        <v>#N/A</v>
      </c>
    </row>
    <row r="4767" customHeight="1" spans="1:29">
      <c r="A4767" s="421"/>
      <c r="B4767" s="422"/>
      <c r="C4767" s="422"/>
      <c r="D4767" s="421"/>
      <c r="E4767" s="421"/>
      <c r="F4767" s="421"/>
      <c r="G4767" s="421"/>
      <c r="H4767" s="421"/>
      <c r="I4767" s="421"/>
      <c r="J4767" s="421"/>
      <c r="K4767" s="421"/>
      <c r="L4767" s="421"/>
      <c r="M4767" s="421"/>
      <c r="N4767" s="426"/>
      <c r="O4767" s="426"/>
      <c r="P4767" s="427"/>
      <c r="Q4767" s="427"/>
      <c r="R4767" s="426"/>
      <c r="S4767" s="426"/>
      <c r="T4767" s="426"/>
      <c r="U4767" s="426"/>
      <c r="V4767" s="426"/>
      <c r="W4767" s="426"/>
      <c r="X4767" s="427"/>
      <c r="Y4767" s="416" t="e">
        <f t="shared" si="371"/>
        <v>#N/A</v>
      </c>
      <c r="Z4767" s="416" t="e">
        <f t="shared" si="372"/>
        <v>#N/A</v>
      </c>
      <c r="AA4767" s="416" t="str">
        <f t="shared" si="373"/>
        <v/>
      </c>
      <c r="AB4767" s="416" t="e">
        <f t="shared" si="374"/>
        <v>#N/A</v>
      </c>
      <c r="AC4767" s="416" t="e">
        <f t="shared" si="375"/>
        <v>#N/A</v>
      </c>
    </row>
    <row r="4768" customHeight="1" spans="1:29">
      <c r="A4768" s="421"/>
      <c r="B4768" s="422"/>
      <c r="C4768" s="422"/>
      <c r="D4768" s="421"/>
      <c r="E4768" s="421"/>
      <c r="F4768" s="421"/>
      <c r="G4768" s="421"/>
      <c r="H4768" s="421"/>
      <c r="I4768" s="421"/>
      <c r="J4768" s="421"/>
      <c r="K4768" s="421"/>
      <c r="L4768" s="421"/>
      <c r="M4768" s="421"/>
      <c r="N4768" s="426"/>
      <c r="O4768" s="426"/>
      <c r="P4768" s="427"/>
      <c r="Q4768" s="427"/>
      <c r="R4768" s="426"/>
      <c r="S4768" s="426"/>
      <c r="T4768" s="426"/>
      <c r="U4768" s="426"/>
      <c r="V4768" s="426"/>
      <c r="W4768" s="426"/>
      <c r="X4768" s="427"/>
      <c r="Y4768" s="416" t="e">
        <f t="shared" si="371"/>
        <v>#N/A</v>
      </c>
      <c r="Z4768" s="416" t="e">
        <f t="shared" si="372"/>
        <v>#N/A</v>
      </c>
      <c r="AA4768" s="416" t="str">
        <f t="shared" si="373"/>
        <v/>
      </c>
      <c r="AB4768" s="416" t="e">
        <f t="shared" si="374"/>
        <v>#N/A</v>
      </c>
      <c r="AC4768" s="416" t="e">
        <f t="shared" si="375"/>
        <v>#N/A</v>
      </c>
    </row>
    <row r="4769" customHeight="1" spans="1:29">
      <c r="A4769" s="421"/>
      <c r="B4769" s="422"/>
      <c r="C4769" s="422"/>
      <c r="D4769" s="421"/>
      <c r="E4769" s="421"/>
      <c r="F4769" s="421"/>
      <c r="G4769" s="421"/>
      <c r="H4769" s="421"/>
      <c r="I4769" s="421"/>
      <c r="J4769" s="421"/>
      <c r="K4769" s="421"/>
      <c r="L4769" s="421"/>
      <c r="M4769" s="421"/>
      <c r="N4769" s="426"/>
      <c r="O4769" s="426"/>
      <c r="P4769" s="427"/>
      <c r="Q4769" s="427"/>
      <c r="R4769" s="426"/>
      <c r="S4769" s="426"/>
      <c r="T4769" s="426"/>
      <c r="U4769" s="426"/>
      <c r="V4769" s="426"/>
      <c r="W4769" s="426"/>
      <c r="X4769" s="427"/>
      <c r="Y4769" s="416" t="e">
        <f t="shared" si="371"/>
        <v>#N/A</v>
      </c>
      <c r="Z4769" s="416" t="e">
        <f t="shared" si="372"/>
        <v>#N/A</v>
      </c>
      <c r="AA4769" s="416" t="str">
        <f t="shared" si="373"/>
        <v/>
      </c>
      <c r="AB4769" s="416" t="e">
        <f t="shared" si="374"/>
        <v>#N/A</v>
      </c>
      <c r="AC4769" s="416" t="e">
        <f t="shared" si="375"/>
        <v>#N/A</v>
      </c>
    </row>
    <row r="4770" customHeight="1" spans="1:29">
      <c r="A4770" s="421"/>
      <c r="B4770" s="422"/>
      <c r="C4770" s="422"/>
      <c r="D4770" s="421"/>
      <c r="E4770" s="421"/>
      <c r="F4770" s="421"/>
      <c r="G4770" s="421"/>
      <c r="H4770" s="421"/>
      <c r="I4770" s="421"/>
      <c r="J4770" s="421"/>
      <c r="K4770" s="421"/>
      <c r="L4770" s="421"/>
      <c r="M4770" s="421"/>
      <c r="N4770" s="426"/>
      <c r="O4770" s="426"/>
      <c r="P4770" s="427"/>
      <c r="Q4770" s="427"/>
      <c r="R4770" s="426"/>
      <c r="S4770" s="426"/>
      <c r="T4770" s="426"/>
      <c r="U4770" s="426"/>
      <c r="V4770" s="426"/>
      <c r="W4770" s="426"/>
      <c r="X4770" s="427"/>
      <c r="Y4770" s="416" t="e">
        <f t="shared" si="371"/>
        <v>#N/A</v>
      </c>
      <c r="Z4770" s="416" t="e">
        <f t="shared" si="372"/>
        <v>#N/A</v>
      </c>
      <c r="AA4770" s="416" t="str">
        <f t="shared" si="373"/>
        <v/>
      </c>
      <c r="AB4770" s="416" t="e">
        <f t="shared" si="374"/>
        <v>#N/A</v>
      </c>
      <c r="AC4770" s="416" t="e">
        <f t="shared" si="375"/>
        <v>#N/A</v>
      </c>
    </row>
    <row r="4771" customHeight="1" spans="1:29">
      <c r="A4771" s="421"/>
      <c r="B4771" s="422"/>
      <c r="C4771" s="422"/>
      <c r="D4771" s="421"/>
      <c r="E4771" s="421"/>
      <c r="F4771" s="421"/>
      <c r="G4771" s="421"/>
      <c r="H4771" s="421"/>
      <c r="I4771" s="421"/>
      <c r="J4771" s="421"/>
      <c r="K4771" s="421"/>
      <c r="L4771" s="421"/>
      <c r="M4771" s="421"/>
      <c r="N4771" s="426"/>
      <c r="O4771" s="426"/>
      <c r="P4771" s="427"/>
      <c r="Q4771" s="427"/>
      <c r="R4771" s="426"/>
      <c r="S4771" s="426"/>
      <c r="T4771" s="426"/>
      <c r="U4771" s="426"/>
      <c r="V4771" s="426"/>
      <c r="W4771" s="426"/>
      <c r="X4771" s="427"/>
      <c r="Y4771" s="416" t="e">
        <f t="shared" si="371"/>
        <v>#N/A</v>
      </c>
      <c r="Z4771" s="416" t="e">
        <f t="shared" si="372"/>
        <v>#N/A</v>
      </c>
      <c r="AA4771" s="416" t="str">
        <f t="shared" si="373"/>
        <v/>
      </c>
      <c r="AB4771" s="416" t="e">
        <f t="shared" si="374"/>
        <v>#N/A</v>
      </c>
      <c r="AC4771" s="416" t="e">
        <f t="shared" si="375"/>
        <v>#N/A</v>
      </c>
    </row>
    <row r="4772" customHeight="1" spans="1:29">
      <c r="A4772" s="421"/>
      <c r="B4772" s="422"/>
      <c r="C4772" s="422"/>
      <c r="D4772" s="421"/>
      <c r="E4772" s="421"/>
      <c r="F4772" s="421"/>
      <c r="G4772" s="421"/>
      <c r="H4772" s="421"/>
      <c r="I4772" s="421"/>
      <c r="J4772" s="421"/>
      <c r="K4772" s="421"/>
      <c r="L4772" s="421"/>
      <c r="M4772" s="421"/>
      <c r="N4772" s="426"/>
      <c r="O4772" s="426"/>
      <c r="P4772" s="427"/>
      <c r="Q4772" s="427"/>
      <c r="R4772" s="426"/>
      <c r="S4772" s="426"/>
      <c r="T4772" s="426"/>
      <c r="U4772" s="426"/>
      <c r="V4772" s="426"/>
      <c r="W4772" s="426"/>
      <c r="X4772" s="427"/>
      <c r="Y4772" s="416" t="e">
        <f t="shared" si="371"/>
        <v>#N/A</v>
      </c>
      <c r="Z4772" s="416" t="e">
        <f t="shared" si="372"/>
        <v>#N/A</v>
      </c>
      <c r="AA4772" s="416" t="str">
        <f t="shared" si="373"/>
        <v/>
      </c>
      <c r="AB4772" s="416" t="e">
        <f t="shared" si="374"/>
        <v>#N/A</v>
      </c>
      <c r="AC4772" s="416" t="e">
        <f t="shared" si="375"/>
        <v>#N/A</v>
      </c>
    </row>
    <row r="4773" customHeight="1" spans="1:29">
      <c r="A4773" s="421"/>
      <c r="B4773" s="422"/>
      <c r="C4773" s="422"/>
      <c r="D4773" s="421"/>
      <c r="E4773" s="421"/>
      <c r="F4773" s="421"/>
      <c r="G4773" s="421"/>
      <c r="H4773" s="421"/>
      <c r="I4773" s="421"/>
      <c r="J4773" s="421"/>
      <c r="K4773" s="421"/>
      <c r="L4773" s="421"/>
      <c r="M4773" s="421"/>
      <c r="N4773" s="426"/>
      <c r="O4773" s="426"/>
      <c r="P4773" s="427"/>
      <c r="Q4773" s="427"/>
      <c r="R4773" s="426"/>
      <c r="S4773" s="426"/>
      <c r="T4773" s="426"/>
      <c r="U4773" s="426"/>
      <c r="V4773" s="426"/>
      <c r="W4773" s="426"/>
      <c r="X4773" s="427"/>
      <c r="Y4773" s="416" t="e">
        <f t="shared" si="371"/>
        <v>#N/A</v>
      </c>
      <c r="Z4773" s="416" t="e">
        <f t="shared" si="372"/>
        <v>#N/A</v>
      </c>
      <c r="AA4773" s="416" t="str">
        <f t="shared" si="373"/>
        <v/>
      </c>
      <c r="AB4773" s="416" t="e">
        <f t="shared" si="374"/>
        <v>#N/A</v>
      </c>
      <c r="AC4773" s="416" t="e">
        <f t="shared" si="375"/>
        <v>#N/A</v>
      </c>
    </row>
    <row r="4774" customHeight="1" spans="1:29">
      <c r="A4774" s="421"/>
      <c r="B4774" s="422"/>
      <c r="C4774" s="422"/>
      <c r="D4774" s="421"/>
      <c r="E4774" s="421"/>
      <c r="F4774" s="421"/>
      <c r="G4774" s="421"/>
      <c r="H4774" s="421"/>
      <c r="I4774" s="421"/>
      <c r="J4774" s="421"/>
      <c r="K4774" s="421"/>
      <c r="L4774" s="421"/>
      <c r="M4774" s="421"/>
      <c r="N4774" s="426"/>
      <c r="O4774" s="426"/>
      <c r="P4774" s="427"/>
      <c r="Q4774" s="427"/>
      <c r="R4774" s="426"/>
      <c r="S4774" s="426"/>
      <c r="T4774" s="426"/>
      <c r="U4774" s="426"/>
      <c r="V4774" s="426"/>
      <c r="W4774" s="426"/>
      <c r="X4774" s="427"/>
      <c r="Y4774" s="416" t="e">
        <f t="shared" si="371"/>
        <v>#N/A</v>
      </c>
      <c r="Z4774" s="416" t="e">
        <f t="shared" si="372"/>
        <v>#N/A</v>
      </c>
      <c r="AA4774" s="416" t="str">
        <f t="shared" si="373"/>
        <v/>
      </c>
      <c r="AB4774" s="416" t="e">
        <f t="shared" si="374"/>
        <v>#N/A</v>
      </c>
      <c r="AC4774" s="416" t="e">
        <f t="shared" si="375"/>
        <v>#N/A</v>
      </c>
    </row>
    <row r="4775" customHeight="1" spans="1:29">
      <c r="A4775" s="421"/>
      <c r="B4775" s="422"/>
      <c r="C4775" s="422"/>
      <c r="D4775" s="421"/>
      <c r="E4775" s="421"/>
      <c r="F4775" s="421"/>
      <c r="G4775" s="421"/>
      <c r="H4775" s="421"/>
      <c r="I4775" s="421"/>
      <c r="J4775" s="421"/>
      <c r="K4775" s="421"/>
      <c r="L4775" s="421"/>
      <c r="M4775" s="421"/>
      <c r="N4775" s="426"/>
      <c r="O4775" s="426"/>
      <c r="P4775" s="427"/>
      <c r="Q4775" s="427"/>
      <c r="R4775" s="426"/>
      <c r="S4775" s="426"/>
      <c r="T4775" s="426"/>
      <c r="U4775" s="426"/>
      <c r="V4775" s="426"/>
      <c r="W4775" s="426"/>
      <c r="X4775" s="427"/>
      <c r="Y4775" s="416" t="e">
        <f t="shared" si="371"/>
        <v>#N/A</v>
      </c>
      <c r="Z4775" s="416" t="e">
        <f t="shared" si="372"/>
        <v>#N/A</v>
      </c>
      <c r="AA4775" s="416" t="str">
        <f t="shared" si="373"/>
        <v/>
      </c>
      <c r="AB4775" s="416" t="e">
        <f t="shared" si="374"/>
        <v>#N/A</v>
      </c>
      <c r="AC4775" s="416" t="e">
        <f t="shared" si="375"/>
        <v>#N/A</v>
      </c>
    </row>
    <row r="4776" customHeight="1" spans="1:29">
      <c r="A4776" s="421"/>
      <c r="B4776" s="422"/>
      <c r="C4776" s="422"/>
      <c r="D4776" s="421"/>
      <c r="E4776" s="421"/>
      <c r="F4776" s="421"/>
      <c r="G4776" s="421"/>
      <c r="H4776" s="421"/>
      <c r="I4776" s="421"/>
      <c r="J4776" s="421"/>
      <c r="K4776" s="421"/>
      <c r="L4776" s="421"/>
      <c r="M4776" s="421"/>
      <c r="N4776" s="426"/>
      <c r="O4776" s="426"/>
      <c r="P4776" s="427"/>
      <c r="Q4776" s="427"/>
      <c r="R4776" s="426"/>
      <c r="S4776" s="426"/>
      <c r="T4776" s="426"/>
      <c r="U4776" s="426"/>
      <c r="V4776" s="426"/>
      <c r="W4776" s="426"/>
      <c r="X4776" s="427"/>
      <c r="Y4776" s="416" t="e">
        <f t="shared" si="371"/>
        <v>#N/A</v>
      </c>
      <c r="Z4776" s="416" t="e">
        <f t="shared" si="372"/>
        <v>#N/A</v>
      </c>
      <c r="AA4776" s="416" t="str">
        <f t="shared" si="373"/>
        <v/>
      </c>
      <c r="AB4776" s="416" t="e">
        <f t="shared" si="374"/>
        <v>#N/A</v>
      </c>
      <c r="AC4776" s="416" t="e">
        <f t="shared" si="375"/>
        <v>#N/A</v>
      </c>
    </row>
    <row r="4777" customHeight="1" spans="1:29">
      <c r="A4777" s="421"/>
      <c r="B4777" s="422"/>
      <c r="C4777" s="422"/>
      <c r="D4777" s="421"/>
      <c r="E4777" s="421"/>
      <c r="F4777" s="421"/>
      <c r="G4777" s="421"/>
      <c r="H4777" s="421"/>
      <c r="I4777" s="421"/>
      <c r="J4777" s="421"/>
      <c r="K4777" s="421"/>
      <c r="L4777" s="421"/>
      <c r="M4777" s="421"/>
      <c r="N4777" s="426"/>
      <c r="O4777" s="426"/>
      <c r="P4777" s="427"/>
      <c r="Q4777" s="427"/>
      <c r="R4777" s="426"/>
      <c r="S4777" s="426"/>
      <c r="T4777" s="426"/>
      <c r="U4777" s="426"/>
      <c r="V4777" s="426"/>
      <c r="W4777" s="426"/>
      <c r="X4777" s="427"/>
      <c r="Y4777" s="416" t="e">
        <f t="shared" si="371"/>
        <v>#N/A</v>
      </c>
      <c r="Z4777" s="416" t="e">
        <f t="shared" si="372"/>
        <v>#N/A</v>
      </c>
      <c r="AA4777" s="416" t="str">
        <f t="shared" si="373"/>
        <v/>
      </c>
      <c r="AB4777" s="416" t="e">
        <f t="shared" si="374"/>
        <v>#N/A</v>
      </c>
      <c r="AC4777" s="416" t="e">
        <f t="shared" si="375"/>
        <v>#N/A</v>
      </c>
    </row>
    <row r="4778" customHeight="1" spans="1:29">
      <c r="A4778" s="421"/>
      <c r="B4778" s="422"/>
      <c r="C4778" s="422"/>
      <c r="D4778" s="421"/>
      <c r="E4778" s="421"/>
      <c r="F4778" s="421"/>
      <c r="G4778" s="421"/>
      <c r="H4778" s="421"/>
      <c r="I4778" s="421"/>
      <c r="J4778" s="421"/>
      <c r="K4778" s="421"/>
      <c r="L4778" s="421"/>
      <c r="M4778" s="421"/>
      <c r="N4778" s="426"/>
      <c r="O4778" s="426"/>
      <c r="P4778" s="427"/>
      <c r="Q4778" s="427"/>
      <c r="R4778" s="426"/>
      <c r="S4778" s="426"/>
      <c r="T4778" s="426"/>
      <c r="U4778" s="426"/>
      <c r="V4778" s="426"/>
      <c r="W4778" s="426"/>
      <c r="X4778" s="427"/>
      <c r="Y4778" s="416" t="e">
        <f t="shared" si="371"/>
        <v>#N/A</v>
      </c>
      <c r="Z4778" s="416" t="e">
        <f t="shared" si="372"/>
        <v>#N/A</v>
      </c>
      <c r="AA4778" s="416" t="str">
        <f t="shared" si="373"/>
        <v/>
      </c>
      <c r="AB4778" s="416" t="e">
        <f t="shared" si="374"/>
        <v>#N/A</v>
      </c>
      <c r="AC4778" s="416" t="e">
        <f t="shared" si="375"/>
        <v>#N/A</v>
      </c>
    </row>
    <row r="4779" customHeight="1" spans="1:29">
      <c r="A4779" s="421"/>
      <c r="B4779" s="422"/>
      <c r="C4779" s="422"/>
      <c r="D4779" s="421"/>
      <c r="E4779" s="421"/>
      <c r="F4779" s="421"/>
      <c r="G4779" s="421"/>
      <c r="H4779" s="421"/>
      <c r="I4779" s="421"/>
      <c r="J4779" s="421"/>
      <c r="K4779" s="421"/>
      <c r="L4779" s="421"/>
      <c r="M4779" s="421"/>
      <c r="N4779" s="426"/>
      <c r="O4779" s="426"/>
      <c r="P4779" s="427"/>
      <c r="Q4779" s="427"/>
      <c r="R4779" s="426"/>
      <c r="S4779" s="426"/>
      <c r="T4779" s="426"/>
      <c r="U4779" s="426"/>
      <c r="V4779" s="426"/>
      <c r="W4779" s="426"/>
      <c r="X4779" s="427"/>
      <c r="Y4779" s="416" t="e">
        <f t="shared" si="371"/>
        <v>#N/A</v>
      </c>
      <c r="Z4779" s="416" t="e">
        <f t="shared" si="372"/>
        <v>#N/A</v>
      </c>
      <c r="AA4779" s="416" t="str">
        <f t="shared" si="373"/>
        <v/>
      </c>
      <c r="AB4779" s="416" t="e">
        <f t="shared" si="374"/>
        <v>#N/A</v>
      </c>
      <c r="AC4779" s="416" t="e">
        <f t="shared" si="375"/>
        <v>#N/A</v>
      </c>
    </row>
    <row r="4780" customHeight="1" spans="1:29">
      <c r="A4780" s="421"/>
      <c r="B4780" s="422"/>
      <c r="C4780" s="422"/>
      <c r="D4780" s="421"/>
      <c r="E4780" s="421"/>
      <c r="F4780" s="421"/>
      <c r="G4780" s="421"/>
      <c r="H4780" s="421"/>
      <c r="I4780" s="421"/>
      <c r="J4780" s="421"/>
      <c r="K4780" s="421"/>
      <c r="L4780" s="421"/>
      <c r="M4780" s="421"/>
      <c r="N4780" s="426"/>
      <c r="O4780" s="426"/>
      <c r="P4780" s="427"/>
      <c r="Q4780" s="427"/>
      <c r="R4780" s="426"/>
      <c r="S4780" s="426"/>
      <c r="T4780" s="426"/>
      <c r="U4780" s="426"/>
      <c r="V4780" s="426"/>
      <c r="W4780" s="426"/>
      <c r="X4780" s="427"/>
      <c r="Y4780" s="416" t="e">
        <f t="shared" si="371"/>
        <v>#N/A</v>
      </c>
      <c r="Z4780" s="416" t="e">
        <f t="shared" si="372"/>
        <v>#N/A</v>
      </c>
      <c r="AA4780" s="416" t="str">
        <f t="shared" si="373"/>
        <v/>
      </c>
      <c r="AB4780" s="416" t="e">
        <f t="shared" si="374"/>
        <v>#N/A</v>
      </c>
      <c r="AC4780" s="416" t="e">
        <f t="shared" si="375"/>
        <v>#N/A</v>
      </c>
    </row>
    <row r="4781" customHeight="1" spans="1:29">
      <c r="A4781" s="421"/>
      <c r="B4781" s="422"/>
      <c r="C4781" s="422"/>
      <c r="D4781" s="421"/>
      <c r="E4781" s="421"/>
      <c r="F4781" s="421"/>
      <c r="G4781" s="421"/>
      <c r="H4781" s="421"/>
      <c r="I4781" s="421"/>
      <c r="J4781" s="421"/>
      <c r="K4781" s="421"/>
      <c r="L4781" s="421"/>
      <c r="M4781" s="421"/>
      <c r="N4781" s="426"/>
      <c r="O4781" s="426"/>
      <c r="P4781" s="427"/>
      <c r="Q4781" s="427"/>
      <c r="R4781" s="426"/>
      <c r="S4781" s="426"/>
      <c r="T4781" s="426"/>
      <c r="U4781" s="426"/>
      <c r="V4781" s="426"/>
      <c r="W4781" s="426"/>
      <c r="X4781" s="427"/>
      <c r="Y4781" s="416" t="e">
        <f t="shared" si="371"/>
        <v>#N/A</v>
      </c>
      <c r="Z4781" s="416" t="e">
        <f t="shared" si="372"/>
        <v>#N/A</v>
      </c>
      <c r="AA4781" s="416" t="str">
        <f t="shared" si="373"/>
        <v/>
      </c>
      <c r="AB4781" s="416" t="e">
        <f t="shared" si="374"/>
        <v>#N/A</v>
      </c>
      <c r="AC4781" s="416" t="e">
        <f t="shared" si="375"/>
        <v>#N/A</v>
      </c>
    </row>
    <row r="4782" customHeight="1" spans="1:29">
      <c r="A4782" s="421"/>
      <c r="B4782" s="422"/>
      <c r="C4782" s="422"/>
      <c r="D4782" s="421"/>
      <c r="E4782" s="421"/>
      <c r="F4782" s="421"/>
      <c r="G4782" s="421"/>
      <c r="H4782" s="421"/>
      <c r="I4782" s="421"/>
      <c r="J4782" s="421"/>
      <c r="K4782" s="421"/>
      <c r="L4782" s="421"/>
      <c r="M4782" s="421"/>
      <c r="N4782" s="426"/>
      <c r="O4782" s="426"/>
      <c r="P4782" s="427"/>
      <c r="Q4782" s="427"/>
      <c r="R4782" s="426"/>
      <c r="S4782" s="426"/>
      <c r="T4782" s="426"/>
      <c r="U4782" s="426"/>
      <c r="V4782" s="426"/>
      <c r="W4782" s="426"/>
      <c r="X4782" s="427"/>
      <c r="Y4782" s="416" t="e">
        <f t="shared" si="371"/>
        <v>#N/A</v>
      </c>
      <c r="Z4782" s="416" t="e">
        <f t="shared" si="372"/>
        <v>#N/A</v>
      </c>
      <c r="AA4782" s="416" t="str">
        <f t="shared" si="373"/>
        <v/>
      </c>
      <c r="AB4782" s="416" t="e">
        <f t="shared" si="374"/>
        <v>#N/A</v>
      </c>
      <c r="AC4782" s="416" t="e">
        <f t="shared" si="375"/>
        <v>#N/A</v>
      </c>
    </row>
    <row r="4783" customHeight="1" spans="1:29">
      <c r="A4783" s="421"/>
      <c r="B4783" s="422"/>
      <c r="C4783" s="422"/>
      <c r="D4783" s="421"/>
      <c r="E4783" s="421"/>
      <c r="F4783" s="421"/>
      <c r="G4783" s="421"/>
      <c r="H4783" s="421"/>
      <c r="I4783" s="421"/>
      <c r="J4783" s="421"/>
      <c r="K4783" s="421"/>
      <c r="L4783" s="421"/>
      <c r="M4783" s="421"/>
      <c r="N4783" s="426"/>
      <c r="O4783" s="426"/>
      <c r="P4783" s="427"/>
      <c r="Q4783" s="427"/>
      <c r="R4783" s="426"/>
      <c r="S4783" s="426"/>
      <c r="T4783" s="426"/>
      <c r="U4783" s="426"/>
      <c r="V4783" s="426"/>
      <c r="W4783" s="426"/>
      <c r="X4783" s="427"/>
      <c r="Y4783" s="416" t="e">
        <f t="shared" si="371"/>
        <v>#N/A</v>
      </c>
      <c r="Z4783" s="416" t="e">
        <f t="shared" si="372"/>
        <v>#N/A</v>
      </c>
      <c r="AA4783" s="416" t="str">
        <f t="shared" si="373"/>
        <v/>
      </c>
      <c r="AB4783" s="416" t="e">
        <f t="shared" si="374"/>
        <v>#N/A</v>
      </c>
      <c r="AC4783" s="416" t="e">
        <f t="shared" si="375"/>
        <v>#N/A</v>
      </c>
    </row>
    <row r="4784" customHeight="1" spans="1:29">
      <c r="A4784" s="421"/>
      <c r="B4784" s="422"/>
      <c r="C4784" s="422"/>
      <c r="D4784" s="421"/>
      <c r="E4784" s="421"/>
      <c r="F4784" s="421"/>
      <c r="G4784" s="421"/>
      <c r="H4784" s="421"/>
      <c r="I4784" s="421"/>
      <c r="J4784" s="421"/>
      <c r="K4784" s="421"/>
      <c r="L4784" s="421"/>
      <c r="M4784" s="421"/>
      <c r="N4784" s="426"/>
      <c r="O4784" s="426"/>
      <c r="P4784" s="427"/>
      <c r="Q4784" s="427"/>
      <c r="R4784" s="426"/>
      <c r="S4784" s="426"/>
      <c r="T4784" s="426"/>
      <c r="U4784" s="426"/>
      <c r="V4784" s="426"/>
      <c r="W4784" s="426"/>
      <c r="X4784" s="427"/>
      <c r="Y4784" s="416" t="e">
        <f t="shared" si="371"/>
        <v>#N/A</v>
      </c>
      <c r="Z4784" s="416" t="e">
        <f t="shared" si="372"/>
        <v>#N/A</v>
      </c>
      <c r="AA4784" s="416" t="str">
        <f t="shared" si="373"/>
        <v/>
      </c>
      <c r="AB4784" s="416" t="e">
        <f t="shared" si="374"/>
        <v>#N/A</v>
      </c>
      <c r="AC4784" s="416" t="e">
        <f t="shared" si="375"/>
        <v>#N/A</v>
      </c>
    </row>
    <row r="4785" customHeight="1" spans="1:29">
      <c r="A4785" s="421"/>
      <c r="B4785" s="422"/>
      <c r="C4785" s="422"/>
      <c r="D4785" s="421"/>
      <c r="E4785" s="421"/>
      <c r="F4785" s="421"/>
      <c r="G4785" s="421"/>
      <c r="H4785" s="421"/>
      <c r="I4785" s="421"/>
      <c r="J4785" s="421"/>
      <c r="K4785" s="421"/>
      <c r="L4785" s="421"/>
      <c r="M4785" s="421"/>
      <c r="N4785" s="426"/>
      <c r="O4785" s="426"/>
      <c r="P4785" s="427"/>
      <c r="Q4785" s="427"/>
      <c r="R4785" s="426"/>
      <c r="S4785" s="426"/>
      <c r="T4785" s="426"/>
      <c r="U4785" s="426"/>
      <c r="V4785" s="426"/>
      <c r="W4785" s="426"/>
      <c r="X4785" s="427"/>
      <c r="Y4785" s="416" t="e">
        <f t="shared" si="371"/>
        <v>#N/A</v>
      </c>
      <c r="Z4785" s="416" t="e">
        <f t="shared" si="372"/>
        <v>#N/A</v>
      </c>
      <c r="AA4785" s="416" t="str">
        <f t="shared" si="373"/>
        <v/>
      </c>
      <c r="AB4785" s="416" t="e">
        <f t="shared" si="374"/>
        <v>#N/A</v>
      </c>
      <c r="AC4785" s="416" t="e">
        <f t="shared" si="375"/>
        <v>#N/A</v>
      </c>
    </row>
    <row r="4786" customHeight="1" spans="1:29">
      <c r="A4786" s="421"/>
      <c r="B4786" s="422"/>
      <c r="C4786" s="422"/>
      <c r="D4786" s="421"/>
      <c r="E4786" s="421"/>
      <c r="F4786" s="421"/>
      <c r="G4786" s="421"/>
      <c r="H4786" s="421"/>
      <c r="I4786" s="421"/>
      <c r="J4786" s="421"/>
      <c r="K4786" s="421"/>
      <c r="L4786" s="421"/>
      <c r="M4786" s="421"/>
      <c r="N4786" s="426"/>
      <c r="O4786" s="426"/>
      <c r="P4786" s="427"/>
      <c r="Q4786" s="427"/>
      <c r="R4786" s="426"/>
      <c r="S4786" s="426"/>
      <c r="T4786" s="426"/>
      <c r="U4786" s="426"/>
      <c r="V4786" s="426"/>
      <c r="W4786" s="426"/>
      <c r="X4786" s="427"/>
      <c r="Y4786" s="416" t="e">
        <f t="shared" si="371"/>
        <v>#N/A</v>
      </c>
      <c r="Z4786" s="416" t="e">
        <f t="shared" si="372"/>
        <v>#N/A</v>
      </c>
      <c r="AA4786" s="416" t="str">
        <f t="shared" si="373"/>
        <v/>
      </c>
      <c r="AB4786" s="416" t="e">
        <f t="shared" si="374"/>
        <v>#N/A</v>
      </c>
      <c r="AC4786" s="416" t="e">
        <f t="shared" si="375"/>
        <v>#N/A</v>
      </c>
    </row>
    <row r="4787" customHeight="1" spans="1:29">
      <c r="A4787" s="421"/>
      <c r="B4787" s="422"/>
      <c r="C4787" s="422"/>
      <c r="D4787" s="421"/>
      <c r="E4787" s="421"/>
      <c r="F4787" s="421"/>
      <c r="G4787" s="421"/>
      <c r="H4787" s="421"/>
      <c r="I4787" s="421"/>
      <c r="J4787" s="421"/>
      <c r="K4787" s="421"/>
      <c r="L4787" s="421"/>
      <c r="M4787" s="421"/>
      <c r="N4787" s="426"/>
      <c r="O4787" s="426"/>
      <c r="P4787" s="427"/>
      <c r="Q4787" s="427"/>
      <c r="R4787" s="426"/>
      <c r="S4787" s="426"/>
      <c r="T4787" s="426"/>
      <c r="U4787" s="426"/>
      <c r="V4787" s="426"/>
      <c r="W4787" s="426"/>
      <c r="X4787" s="427"/>
      <c r="Y4787" s="416" t="e">
        <f t="shared" si="371"/>
        <v>#N/A</v>
      </c>
      <c r="Z4787" s="416" t="e">
        <f t="shared" si="372"/>
        <v>#N/A</v>
      </c>
      <c r="AA4787" s="416" t="str">
        <f t="shared" si="373"/>
        <v/>
      </c>
      <c r="AB4787" s="416" t="e">
        <f t="shared" si="374"/>
        <v>#N/A</v>
      </c>
      <c r="AC4787" s="416" t="e">
        <f t="shared" si="375"/>
        <v>#N/A</v>
      </c>
    </row>
    <row r="4788" customHeight="1" spans="1:29">
      <c r="A4788" s="421"/>
      <c r="B4788" s="422"/>
      <c r="C4788" s="422"/>
      <c r="D4788" s="421"/>
      <c r="E4788" s="421"/>
      <c r="F4788" s="421"/>
      <c r="G4788" s="421"/>
      <c r="H4788" s="421"/>
      <c r="I4788" s="421"/>
      <c r="J4788" s="421"/>
      <c r="K4788" s="421"/>
      <c r="L4788" s="421"/>
      <c r="M4788" s="421"/>
      <c r="N4788" s="426"/>
      <c r="O4788" s="426"/>
      <c r="P4788" s="427"/>
      <c r="Q4788" s="427"/>
      <c r="R4788" s="426"/>
      <c r="S4788" s="426"/>
      <c r="T4788" s="426"/>
      <c r="U4788" s="426"/>
      <c r="V4788" s="426"/>
      <c r="W4788" s="426"/>
      <c r="X4788" s="427"/>
      <c r="Y4788" s="416" t="e">
        <f t="shared" si="371"/>
        <v>#N/A</v>
      </c>
      <c r="Z4788" s="416" t="e">
        <f t="shared" si="372"/>
        <v>#N/A</v>
      </c>
      <c r="AA4788" s="416" t="str">
        <f t="shared" si="373"/>
        <v/>
      </c>
      <c r="AB4788" s="416" t="e">
        <f t="shared" si="374"/>
        <v>#N/A</v>
      </c>
      <c r="AC4788" s="416" t="e">
        <f t="shared" si="375"/>
        <v>#N/A</v>
      </c>
    </row>
    <row r="4789" customHeight="1" spans="1:29">
      <c r="A4789" s="421"/>
      <c r="B4789" s="422"/>
      <c r="C4789" s="422"/>
      <c r="D4789" s="421"/>
      <c r="E4789" s="421"/>
      <c r="F4789" s="421"/>
      <c r="G4789" s="421"/>
      <c r="H4789" s="421"/>
      <c r="I4789" s="421"/>
      <c r="J4789" s="421"/>
      <c r="K4789" s="421"/>
      <c r="L4789" s="421"/>
      <c r="M4789" s="421"/>
      <c r="N4789" s="426"/>
      <c r="O4789" s="426"/>
      <c r="P4789" s="427"/>
      <c r="Q4789" s="427"/>
      <c r="R4789" s="426"/>
      <c r="S4789" s="426"/>
      <c r="T4789" s="426"/>
      <c r="U4789" s="426"/>
      <c r="V4789" s="426"/>
      <c r="W4789" s="426"/>
      <c r="X4789" s="427"/>
      <c r="Y4789" s="416" t="e">
        <f t="shared" si="371"/>
        <v>#N/A</v>
      </c>
      <c r="Z4789" s="416" t="e">
        <f t="shared" si="372"/>
        <v>#N/A</v>
      </c>
      <c r="AA4789" s="416" t="str">
        <f t="shared" si="373"/>
        <v/>
      </c>
      <c r="AB4789" s="416" t="e">
        <f t="shared" si="374"/>
        <v>#N/A</v>
      </c>
      <c r="AC4789" s="416" t="e">
        <f t="shared" si="375"/>
        <v>#N/A</v>
      </c>
    </row>
    <row r="4790" customHeight="1" spans="1:29">
      <c r="A4790" s="421"/>
      <c r="B4790" s="422"/>
      <c r="C4790" s="422"/>
      <c r="D4790" s="421"/>
      <c r="E4790" s="421"/>
      <c r="F4790" s="421"/>
      <c r="G4790" s="421"/>
      <c r="H4790" s="421"/>
      <c r="I4790" s="421"/>
      <c r="J4790" s="421"/>
      <c r="K4790" s="421"/>
      <c r="L4790" s="421"/>
      <c r="M4790" s="421"/>
      <c r="N4790" s="426"/>
      <c r="O4790" s="426"/>
      <c r="P4790" s="427"/>
      <c r="Q4790" s="427"/>
      <c r="R4790" s="426"/>
      <c r="S4790" s="426"/>
      <c r="T4790" s="426"/>
      <c r="U4790" s="426"/>
      <c r="V4790" s="426"/>
      <c r="W4790" s="426"/>
      <c r="X4790" s="427"/>
      <c r="Y4790" s="416" t="e">
        <f t="shared" si="371"/>
        <v>#N/A</v>
      </c>
      <c r="Z4790" s="416" t="e">
        <f t="shared" si="372"/>
        <v>#N/A</v>
      </c>
      <c r="AA4790" s="416" t="str">
        <f t="shared" si="373"/>
        <v/>
      </c>
      <c r="AB4790" s="416" t="e">
        <f t="shared" si="374"/>
        <v>#N/A</v>
      </c>
      <c r="AC4790" s="416" t="e">
        <f t="shared" si="375"/>
        <v>#N/A</v>
      </c>
    </row>
    <row r="4791" customHeight="1" spans="1:29">
      <c r="A4791" s="421"/>
      <c r="B4791" s="422"/>
      <c r="C4791" s="422"/>
      <c r="D4791" s="421"/>
      <c r="E4791" s="421"/>
      <c r="F4791" s="421"/>
      <c r="G4791" s="421"/>
      <c r="H4791" s="421"/>
      <c r="I4791" s="421"/>
      <c r="J4791" s="421"/>
      <c r="K4791" s="421"/>
      <c r="L4791" s="421"/>
      <c r="M4791" s="421"/>
      <c r="N4791" s="426"/>
      <c r="O4791" s="426"/>
      <c r="P4791" s="427"/>
      <c r="Q4791" s="427"/>
      <c r="R4791" s="426"/>
      <c r="S4791" s="426"/>
      <c r="T4791" s="426"/>
      <c r="U4791" s="426"/>
      <c r="V4791" s="426"/>
      <c r="W4791" s="426"/>
      <c r="X4791" s="427"/>
      <c r="Y4791" s="416" t="e">
        <f t="shared" si="371"/>
        <v>#N/A</v>
      </c>
      <c r="Z4791" s="416" t="e">
        <f t="shared" si="372"/>
        <v>#N/A</v>
      </c>
      <c r="AA4791" s="416" t="str">
        <f t="shared" si="373"/>
        <v/>
      </c>
      <c r="AB4791" s="416" t="e">
        <f t="shared" si="374"/>
        <v>#N/A</v>
      </c>
      <c r="AC4791" s="416" t="e">
        <f t="shared" si="375"/>
        <v>#N/A</v>
      </c>
    </row>
    <row r="4792" customHeight="1" spans="1:29">
      <c r="A4792" s="421"/>
      <c r="B4792" s="422"/>
      <c r="C4792" s="422"/>
      <c r="D4792" s="421"/>
      <c r="E4792" s="421"/>
      <c r="F4792" s="421"/>
      <c r="G4792" s="421"/>
      <c r="H4792" s="421"/>
      <c r="I4792" s="421"/>
      <c r="J4792" s="421"/>
      <c r="K4792" s="421"/>
      <c r="L4792" s="421"/>
      <c r="M4792" s="421"/>
      <c r="N4792" s="426"/>
      <c r="O4792" s="426"/>
      <c r="P4792" s="427"/>
      <c r="Q4792" s="427"/>
      <c r="R4792" s="426"/>
      <c r="S4792" s="426"/>
      <c r="T4792" s="426"/>
      <c r="U4792" s="426"/>
      <c r="V4792" s="426"/>
      <c r="W4792" s="426"/>
      <c r="X4792" s="427"/>
      <c r="Y4792" s="416" t="e">
        <f t="shared" si="371"/>
        <v>#N/A</v>
      </c>
      <c r="Z4792" s="416" t="e">
        <f t="shared" si="372"/>
        <v>#N/A</v>
      </c>
      <c r="AA4792" s="416" t="str">
        <f t="shared" si="373"/>
        <v/>
      </c>
      <c r="AB4792" s="416" t="e">
        <f t="shared" si="374"/>
        <v>#N/A</v>
      </c>
      <c r="AC4792" s="416" t="e">
        <f t="shared" si="375"/>
        <v>#N/A</v>
      </c>
    </row>
    <row r="4793" customHeight="1" spans="1:29">
      <c r="A4793" s="421"/>
      <c r="B4793" s="422"/>
      <c r="C4793" s="422"/>
      <c r="D4793" s="421"/>
      <c r="E4793" s="421"/>
      <c r="F4793" s="421"/>
      <c r="G4793" s="421"/>
      <c r="H4793" s="421"/>
      <c r="I4793" s="421"/>
      <c r="J4793" s="421"/>
      <c r="K4793" s="421"/>
      <c r="L4793" s="421"/>
      <c r="M4793" s="421"/>
      <c r="N4793" s="426"/>
      <c r="O4793" s="426"/>
      <c r="P4793" s="427"/>
      <c r="Q4793" s="427"/>
      <c r="R4793" s="426"/>
      <c r="S4793" s="426"/>
      <c r="T4793" s="426"/>
      <c r="U4793" s="426"/>
      <c r="V4793" s="426"/>
      <c r="W4793" s="426"/>
      <c r="X4793" s="427"/>
      <c r="Y4793" s="416" t="e">
        <f t="shared" si="371"/>
        <v>#N/A</v>
      </c>
      <c r="Z4793" s="416" t="e">
        <f t="shared" si="372"/>
        <v>#N/A</v>
      </c>
      <c r="AA4793" s="416" t="str">
        <f t="shared" si="373"/>
        <v/>
      </c>
      <c r="AB4793" s="416" t="e">
        <f t="shared" si="374"/>
        <v>#N/A</v>
      </c>
      <c r="AC4793" s="416" t="e">
        <f t="shared" si="375"/>
        <v>#N/A</v>
      </c>
    </row>
    <row r="4794" customHeight="1" spans="1:29">
      <c r="A4794" s="421"/>
      <c r="B4794" s="422"/>
      <c r="C4794" s="422"/>
      <c r="D4794" s="421"/>
      <c r="E4794" s="421"/>
      <c r="F4794" s="421"/>
      <c r="G4794" s="421"/>
      <c r="H4794" s="421"/>
      <c r="I4794" s="421"/>
      <c r="J4794" s="421"/>
      <c r="K4794" s="421"/>
      <c r="L4794" s="421"/>
      <c r="M4794" s="421"/>
      <c r="N4794" s="426"/>
      <c r="O4794" s="426"/>
      <c r="P4794" s="427"/>
      <c r="Q4794" s="427"/>
      <c r="R4794" s="426"/>
      <c r="S4794" s="426"/>
      <c r="T4794" s="426"/>
      <c r="U4794" s="426"/>
      <c r="V4794" s="426"/>
      <c r="W4794" s="426"/>
      <c r="X4794" s="427"/>
      <c r="Y4794" s="416" t="e">
        <f t="shared" si="371"/>
        <v>#N/A</v>
      </c>
      <c r="Z4794" s="416" t="e">
        <f t="shared" si="372"/>
        <v>#N/A</v>
      </c>
      <c r="AA4794" s="416" t="str">
        <f t="shared" si="373"/>
        <v/>
      </c>
      <c r="AB4794" s="416" t="e">
        <f t="shared" si="374"/>
        <v>#N/A</v>
      </c>
      <c r="AC4794" s="416" t="e">
        <f t="shared" si="375"/>
        <v>#N/A</v>
      </c>
    </row>
    <row r="4795" customHeight="1" spans="1:29">
      <c r="A4795" s="421"/>
      <c r="B4795" s="422"/>
      <c r="C4795" s="422"/>
      <c r="D4795" s="421"/>
      <c r="E4795" s="421"/>
      <c r="F4795" s="421"/>
      <c r="G4795" s="421"/>
      <c r="H4795" s="421"/>
      <c r="I4795" s="421"/>
      <c r="J4795" s="421"/>
      <c r="K4795" s="421"/>
      <c r="L4795" s="421"/>
      <c r="M4795" s="421"/>
      <c r="N4795" s="426"/>
      <c r="O4795" s="426"/>
      <c r="P4795" s="427"/>
      <c r="Q4795" s="427"/>
      <c r="R4795" s="426"/>
      <c r="S4795" s="426"/>
      <c r="T4795" s="426"/>
      <c r="U4795" s="426"/>
      <c r="V4795" s="426"/>
      <c r="W4795" s="426"/>
      <c r="X4795" s="427"/>
      <c r="Y4795" s="416" t="e">
        <f t="shared" si="371"/>
        <v>#N/A</v>
      </c>
      <c r="Z4795" s="416" t="e">
        <f t="shared" si="372"/>
        <v>#N/A</v>
      </c>
      <c r="AA4795" s="416" t="str">
        <f t="shared" si="373"/>
        <v/>
      </c>
      <c r="AB4795" s="416" t="e">
        <f t="shared" si="374"/>
        <v>#N/A</v>
      </c>
      <c r="AC4795" s="416" t="e">
        <f t="shared" si="375"/>
        <v>#N/A</v>
      </c>
    </row>
    <row r="4796" customHeight="1" spans="1:29">
      <c r="A4796" s="421"/>
      <c r="B4796" s="422"/>
      <c r="C4796" s="422"/>
      <c r="D4796" s="421"/>
      <c r="E4796" s="421"/>
      <c r="F4796" s="421"/>
      <c r="G4796" s="421"/>
      <c r="H4796" s="421"/>
      <c r="I4796" s="421"/>
      <c r="J4796" s="421"/>
      <c r="K4796" s="421"/>
      <c r="L4796" s="421"/>
      <c r="M4796" s="421"/>
      <c r="N4796" s="426"/>
      <c r="O4796" s="426"/>
      <c r="P4796" s="427"/>
      <c r="Q4796" s="427"/>
      <c r="R4796" s="426"/>
      <c r="S4796" s="426"/>
      <c r="T4796" s="426"/>
      <c r="U4796" s="426"/>
      <c r="V4796" s="426"/>
      <c r="W4796" s="426"/>
      <c r="X4796" s="427"/>
      <c r="Y4796" s="416" t="e">
        <f t="shared" si="371"/>
        <v>#N/A</v>
      </c>
      <c r="Z4796" s="416" t="e">
        <f t="shared" si="372"/>
        <v>#N/A</v>
      </c>
      <c r="AA4796" s="416" t="str">
        <f t="shared" si="373"/>
        <v/>
      </c>
      <c r="AB4796" s="416" t="e">
        <f t="shared" si="374"/>
        <v>#N/A</v>
      </c>
      <c r="AC4796" s="416" t="e">
        <f t="shared" si="375"/>
        <v>#N/A</v>
      </c>
    </row>
    <row r="4797" customHeight="1" spans="1:29">
      <c r="A4797" s="421"/>
      <c r="B4797" s="422"/>
      <c r="C4797" s="422"/>
      <c r="D4797" s="421"/>
      <c r="E4797" s="421"/>
      <c r="F4797" s="421"/>
      <c r="G4797" s="421"/>
      <c r="H4797" s="421"/>
      <c r="I4797" s="421"/>
      <c r="J4797" s="421"/>
      <c r="K4797" s="421"/>
      <c r="L4797" s="421"/>
      <c r="M4797" s="421"/>
      <c r="N4797" s="426"/>
      <c r="O4797" s="426"/>
      <c r="P4797" s="427"/>
      <c r="Q4797" s="427"/>
      <c r="R4797" s="426"/>
      <c r="S4797" s="426"/>
      <c r="T4797" s="426"/>
      <c r="U4797" s="426"/>
      <c r="V4797" s="426"/>
      <c r="W4797" s="426"/>
      <c r="X4797" s="427"/>
      <c r="Y4797" s="416" t="e">
        <f t="shared" si="371"/>
        <v>#N/A</v>
      </c>
      <c r="Z4797" s="416" t="e">
        <f t="shared" si="372"/>
        <v>#N/A</v>
      </c>
      <c r="AA4797" s="416" t="str">
        <f t="shared" si="373"/>
        <v/>
      </c>
      <c r="AB4797" s="416" t="e">
        <f t="shared" si="374"/>
        <v>#N/A</v>
      </c>
      <c r="AC4797" s="416" t="e">
        <f t="shared" si="375"/>
        <v>#N/A</v>
      </c>
    </row>
    <row r="4798" customHeight="1" spans="1:29">
      <c r="A4798" s="421"/>
      <c r="B4798" s="422"/>
      <c r="C4798" s="422"/>
      <c r="D4798" s="421"/>
      <c r="E4798" s="421"/>
      <c r="F4798" s="421"/>
      <c r="G4798" s="421"/>
      <c r="H4798" s="421"/>
      <c r="I4798" s="421"/>
      <c r="J4798" s="421"/>
      <c r="K4798" s="421"/>
      <c r="L4798" s="421"/>
      <c r="M4798" s="421"/>
      <c r="N4798" s="426"/>
      <c r="O4798" s="426"/>
      <c r="P4798" s="427"/>
      <c r="Q4798" s="427"/>
      <c r="R4798" s="426"/>
      <c r="S4798" s="426"/>
      <c r="T4798" s="426"/>
      <c r="U4798" s="426"/>
      <c r="V4798" s="426"/>
      <c r="W4798" s="426"/>
      <c r="X4798" s="427"/>
      <c r="Y4798" s="416" t="e">
        <f t="shared" si="371"/>
        <v>#N/A</v>
      </c>
      <c r="Z4798" s="416" t="e">
        <f t="shared" si="372"/>
        <v>#N/A</v>
      </c>
      <c r="AA4798" s="416" t="str">
        <f t="shared" si="373"/>
        <v/>
      </c>
      <c r="AB4798" s="416" t="e">
        <f t="shared" si="374"/>
        <v>#N/A</v>
      </c>
      <c r="AC4798" s="416" t="e">
        <f t="shared" si="375"/>
        <v>#N/A</v>
      </c>
    </row>
    <row r="4799" customHeight="1" spans="1:29">
      <c r="A4799" s="421"/>
      <c r="B4799" s="422"/>
      <c r="C4799" s="422"/>
      <c r="D4799" s="421"/>
      <c r="E4799" s="421"/>
      <c r="F4799" s="421"/>
      <c r="G4799" s="421"/>
      <c r="H4799" s="421"/>
      <c r="I4799" s="421"/>
      <c r="J4799" s="421"/>
      <c r="K4799" s="421"/>
      <c r="L4799" s="421"/>
      <c r="M4799" s="421"/>
      <c r="N4799" s="426"/>
      <c r="O4799" s="426"/>
      <c r="P4799" s="427"/>
      <c r="Q4799" s="427"/>
      <c r="R4799" s="426"/>
      <c r="S4799" s="426"/>
      <c r="T4799" s="426"/>
      <c r="U4799" s="426"/>
      <c r="V4799" s="426"/>
      <c r="W4799" s="426"/>
      <c r="X4799" s="427"/>
      <c r="Y4799" s="416" t="e">
        <f t="shared" si="371"/>
        <v>#N/A</v>
      </c>
      <c r="Z4799" s="416" t="e">
        <f t="shared" si="372"/>
        <v>#N/A</v>
      </c>
      <c r="AA4799" s="416" t="str">
        <f t="shared" si="373"/>
        <v/>
      </c>
      <c r="AB4799" s="416" t="e">
        <f t="shared" si="374"/>
        <v>#N/A</v>
      </c>
      <c r="AC4799" s="416" t="e">
        <f t="shared" si="375"/>
        <v>#N/A</v>
      </c>
    </row>
    <row r="4800" customHeight="1" spans="1:29">
      <c r="A4800" s="421"/>
      <c r="B4800" s="422"/>
      <c r="C4800" s="422"/>
      <c r="D4800" s="421"/>
      <c r="E4800" s="421"/>
      <c r="F4800" s="421"/>
      <c r="G4800" s="421"/>
      <c r="H4800" s="421"/>
      <c r="I4800" s="421"/>
      <c r="J4800" s="421"/>
      <c r="K4800" s="421"/>
      <c r="L4800" s="421"/>
      <c r="M4800" s="421"/>
      <c r="N4800" s="426"/>
      <c r="O4800" s="426"/>
      <c r="P4800" s="427"/>
      <c r="Q4800" s="427"/>
      <c r="R4800" s="426"/>
      <c r="S4800" s="426"/>
      <c r="T4800" s="426"/>
      <c r="U4800" s="426"/>
      <c r="V4800" s="426"/>
      <c r="W4800" s="426"/>
      <c r="X4800" s="427"/>
      <c r="Y4800" s="416" t="e">
        <f t="shared" si="371"/>
        <v>#N/A</v>
      </c>
      <c r="Z4800" s="416" t="e">
        <f t="shared" si="372"/>
        <v>#N/A</v>
      </c>
      <c r="AA4800" s="416" t="str">
        <f t="shared" si="373"/>
        <v/>
      </c>
      <c r="AB4800" s="416" t="e">
        <f t="shared" si="374"/>
        <v>#N/A</v>
      </c>
      <c r="AC4800" s="416" t="e">
        <f t="shared" si="375"/>
        <v>#N/A</v>
      </c>
    </row>
    <row r="4801" customHeight="1" spans="1:29">
      <c r="A4801" s="421"/>
      <c r="B4801" s="422"/>
      <c r="C4801" s="422"/>
      <c r="D4801" s="421"/>
      <c r="E4801" s="421"/>
      <c r="F4801" s="421"/>
      <c r="G4801" s="421"/>
      <c r="H4801" s="421"/>
      <c r="I4801" s="421"/>
      <c r="J4801" s="421"/>
      <c r="K4801" s="421"/>
      <c r="L4801" s="421"/>
      <c r="M4801" s="421"/>
      <c r="N4801" s="426"/>
      <c r="O4801" s="426"/>
      <c r="P4801" s="427"/>
      <c r="Q4801" s="427"/>
      <c r="R4801" s="426"/>
      <c r="S4801" s="426"/>
      <c r="T4801" s="426"/>
      <c r="U4801" s="426"/>
      <c r="V4801" s="426"/>
      <c r="W4801" s="426"/>
      <c r="X4801" s="427"/>
      <c r="Y4801" s="416" t="e">
        <f t="shared" si="371"/>
        <v>#N/A</v>
      </c>
      <c r="Z4801" s="416" t="e">
        <f t="shared" si="372"/>
        <v>#N/A</v>
      </c>
      <c r="AA4801" s="416" t="str">
        <f t="shared" si="373"/>
        <v/>
      </c>
      <c r="AB4801" s="416" t="e">
        <f t="shared" si="374"/>
        <v>#N/A</v>
      </c>
      <c r="AC4801" s="416" t="e">
        <f t="shared" si="375"/>
        <v>#N/A</v>
      </c>
    </row>
    <row r="4802" customHeight="1" spans="1:29">
      <c r="A4802" s="421"/>
      <c r="B4802" s="422"/>
      <c r="C4802" s="422"/>
      <c r="D4802" s="421"/>
      <c r="E4802" s="421"/>
      <c r="F4802" s="421"/>
      <c r="G4802" s="421"/>
      <c r="H4802" s="421"/>
      <c r="I4802" s="421"/>
      <c r="J4802" s="421"/>
      <c r="K4802" s="421"/>
      <c r="L4802" s="421"/>
      <c r="M4802" s="421"/>
      <c r="N4802" s="426"/>
      <c r="O4802" s="426"/>
      <c r="P4802" s="427"/>
      <c r="Q4802" s="427"/>
      <c r="R4802" s="426"/>
      <c r="S4802" s="426"/>
      <c r="T4802" s="426"/>
      <c r="U4802" s="426"/>
      <c r="V4802" s="426"/>
      <c r="W4802" s="426"/>
      <c r="X4802" s="427"/>
      <c r="Y4802" s="416" t="e">
        <f t="shared" si="371"/>
        <v>#N/A</v>
      </c>
      <c r="Z4802" s="416" t="e">
        <f t="shared" si="372"/>
        <v>#N/A</v>
      </c>
      <c r="AA4802" s="416" t="str">
        <f t="shared" si="373"/>
        <v/>
      </c>
      <c r="AB4802" s="416" t="e">
        <f t="shared" si="374"/>
        <v>#N/A</v>
      </c>
      <c r="AC4802" s="416" t="e">
        <f t="shared" si="375"/>
        <v>#N/A</v>
      </c>
    </row>
    <row r="4803" customHeight="1" spans="1:29">
      <c r="A4803" s="421"/>
      <c r="B4803" s="422"/>
      <c r="C4803" s="422"/>
      <c r="D4803" s="421"/>
      <c r="E4803" s="421"/>
      <c r="F4803" s="421"/>
      <c r="G4803" s="421"/>
      <c r="H4803" s="421"/>
      <c r="I4803" s="421"/>
      <c r="J4803" s="421"/>
      <c r="K4803" s="421"/>
      <c r="L4803" s="421"/>
      <c r="M4803" s="421"/>
      <c r="N4803" s="426"/>
      <c r="O4803" s="426"/>
      <c r="P4803" s="427"/>
      <c r="Q4803" s="427"/>
      <c r="R4803" s="426"/>
      <c r="S4803" s="426"/>
      <c r="T4803" s="426"/>
      <c r="U4803" s="426"/>
      <c r="V4803" s="426"/>
      <c r="W4803" s="426"/>
      <c r="X4803" s="427"/>
      <c r="Y4803" s="416" t="e">
        <f t="shared" si="371"/>
        <v>#N/A</v>
      </c>
      <c r="Z4803" s="416" t="e">
        <f t="shared" si="372"/>
        <v>#N/A</v>
      </c>
      <c r="AA4803" s="416" t="str">
        <f t="shared" si="373"/>
        <v/>
      </c>
      <c r="AB4803" s="416" t="e">
        <f t="shared" si="374"/>
        <v>#N/A</v>
      </c>
      <c r="AC4803" s="416" t="e">
        <f t="shared" si="375"/>
        <v>#N/A</v>
      </c>
    </row>
    <row r="4804" customHeight="1" spans="1:29">
      <c r="A4804" s="421"/>
      <c r="B4804" s="422"/>
      <c r="C4804" s="422"/>
      <c r="D4804" s="421"/>
      <c r="E4804" s="421"/>
      <c r="F4804" s="421"/>
      <c r="G4804" s="421"/>
      <c r="H4804" s="421"/>
      <c r="I4804" s="421"/>
      <c r="J4804" s="421"/>
      <c r="K4804" s="421"/>
      <c r="L4804" s="421"/>
      <c r="M4804" s="421"/>
      <c r="N4804" s="426"/>
      <c r="O4804" s="426"/>
      <c r="P4804" s="427"/>
      <c r="Q4804" s="427"/>
      <c r="R4804" s="426"/>
      <c r="S4804" s="426"/>
      <c r="T4804" s="426"/>
      <c r="U4804" s="426"/>
      <c r="V4804" s="426"/>
      <c r="W4804" s="426"/>
      <c r="X4804" s="427"/>
      <c r="Y4804" s="416" t="e">
        <f t="shared" si="371"/>
        <v>#N/A</v>
      </c>
      <c r="Z4804" s="416" t="e">
        <f t="shared" si="372"/>
        <v>#N/A</v>
      </c>
      <c r="AA4804" s="416" t="str">
        <f t="shared" si="373"/>
        <v/>
      </c>
      <c r="AB4804" s="416" t="e">
        <f t="shared" si="374"/>
        <v>#N/A</v>
      </c>
      <c r="AC4804" s="416" t="e">
        <f t="shared" si="375"/>
        <v>#N/A</v>
      </c>
    </row>
    <row r="4805" customHeight="1" spans="1:29">
      <c r="A4805" s="421"/>
      <c r="B4805" s="422"/>
      <c r="C4805" s="422"/>
      <c r="D4805" s="421"/>
      <c r="E4805" s="421"/>
      <c r="F4805" s="421"/>
      <c r="G4805" s="421"/>
      <c r="H4805" s="421"/>
      <c r="I4805" s="421"/>
      <c r="J4805" s="421"/>
      <c r="K4805" s="421"/>
      <c r="L4805" s="421"/>
      <c r="M4805" s="421"/>
      <c r="N4805" s="426"/>
      <c r="O4805" s="426"/>
      <c r="P4805" s="427"/>
      <c r="Q4805" s="427"/>
      <c r="R4805" s="426"/>
      <c r="S4805" s="426"/>
      <c r="T4805" s="426"/>
      <c r="U4805" s="426"/>
      <c r="V4805" s="426"/>
      <c r="W4805" s="426"/>
      <c r="X4805" s="427"/>
      <c r="Y4805" s="416" t="e">
        <f t="shared" si="371"/>
        <v>#N/A</v>
      </c>
      <c r="Z4805" s="416" t="e">
        <f t="shared" si="372"/>
        <v>#N/A</v>
      </c>
      <c r="AA4805" s="416" t="str">
        <f t="shared" si="373"/>
        <v/>
      </c>
      <c r="AB4805" s="416" t="e">
        <f t="shared" si="374"/>
        <v>#N/A</v>
      </c>
      <c r="AC4805" s="416" t="e">
        <f t="shared" si="375"/>
        <v>#N/A</v>
      </c>
    </row>
    <row r="4806" customHeight="1" spans="1:29">
      <c r="A4806" s="421"/>
      <c r="B4806" s="422"/>
      <c r="C4806" s="422"/>
      <c r="D4806" s="421"/>
      <c r="E4806" s="421"/>
      <c r="F4806" s="421"/>
      <c r="G4806" s="421"/>
      <c r="H4806" s="421"/>
      <c r="I4806" s="421"/>
      <c r="J4806" s="421"/>
      <c r="K4806" s="421"/>
      <c r="L4806" s="421"/>
      <c r="M4806" s="421"/>
      <c r="N4806" s="426"/>
      <c r="O4806" s="426"/>
      <c r="P4806" s="427"/>
      <c r="Q4806" s="427"/>
      <c r="R4806" s="426"/>
      <c r="S4806" s="426"/>
      <c r="T4806" s="426"/>
      <c r="U4806" s="426"/>
      <c r="V4806" s="426"/>
      <c r="W4806" s="426"/>
      <c r="X4806" s="427"/>
      <c r="Y4806" s="416" t="e">
        <f t="shared" si="371"/>
        <v>#N/A</v>
      </c>
      <c r="Z4806" s="416" t="e">
        <f t="shared" si="372"/>
        <v>#N/A</v>
      </c>
      <c r="AA4806" s="416" t="str">
        <f t="shared" si="373"/>
        <v/>
      </c>
      <c r="AB4806" s="416" t="e">
        <f t="shared" si="374"/>
        <v>#N/A</v>
      </c>
      <c r="AC4806" s="416" t="e">
        <f t="shared" si="375"/>
        <v>#N/A</v>
      </c>
    </row>
    <row r="4807" customHeight="1" spans="1:29">
      <c r="A4807" s="421"/>
      <c r="B4807" s="422"/>
      <c r="C4807" s="422"/>
      <c r="D4807" s="421"/>
      <c r="E4807" s="421"/>
      <c r="F4807" s="421"/>
      <c r="G4807" s="421"/>
      <c r="H4807" s="421"/>
      <c r="I4807" s="421"/>
      <c r="J4807" s="421"/>
      <c r="K4807" s="421"/>
      <c r="L4807" s="421"/>
      <c r="M4807" s="421"/>
      <c r="N4807" s="426"/>
      <c r="O4807" s="426"/>
      <c r="P4807" s="427"/>
      <c r="Q4807" s="427"/>
      <c r="R4807" s="426"/>
      <c r="S4807" s="426"/>
      <c r="T4807" s="426"/>
      <c r="U4807" s="426"/>
      <c r="V4807" s="426"/>
      <c r="W4807" s="426"/>
      <c r="X4807" s="427"/>
      <c r="Y4807" s="416" t="e">
        <f t="shared" ref="Y4807:Y4870" si="376">_xlfn.IFS(LEFT(M4807,3)="003","三保支出",LEFT(M4807,3)="004","刚性支出",LEFT(M4807,3)="000","促发展支出")</f>
        <v>#N/A</v>
      </c>
      <c r="Z4807" s="416" t="e">
        <f t="shared" ref="Z4807:Z4870" si="377">_xlfn.IFS(LEFT(E4807,1)="3","项目支出",LEFT(E4807,1)="1","人员类支出",LEFT(E4807,1)="2","运转类支出")</f>
        <v>#N/A</v>
      </c>
      <c r="AA4807" s="416" t="str">
        <f t="shared" ref="AA4807:AA4870" si="378">LEFT(H4807,7)</f>
        <v/>
      </c>
      <c r="AB4807" s="416" t="e">
        <f t="shared" ref="AB4807:AB4870" si="379">_xlfn.IFS(LEFT(M4807,6)="003001","保工资",LEFT(M4807,6)="003002","保运转",LEFT(M4807,6)="003003","保基本民生")</f>
        <v>#N/A</v>
      </c>
      <c r="AC4807" s="416" t="e">
        <f t="shared" ref="AC4807:AC4870" si="380">IF(Z4807="项目支出","否","是")</f>
        <v>#N/A</v>
      </c>
    </row>
    <row r="4808" customHeight="1" spans="1:29">
      <c r="A4808" s="421"/>
      <c r="B4808" s="422"/>
      <c r="C4808" s="422"/>
      <c r="D4808" s="421"/>
      <c r="E4808" s="421"/>
      <c r="F4808" s="421"/>
      <c r="G4808" s="421"/>
      <c r="H4808" s="421"/>
      <c r="I4808" s="421"/>
      <c r="J4808" s="421"/>
      <c r="K4808" s="421"/>
      <c r="L4808" s="421"/>
      <c r="M4808" s="421"/>
      <c r="N4808" s="426"/>
      <c r="O4808" s="426"/>
      <c r="P4808" s="427"/>
      <c r="Q4808" s="427"/>
      <c r="R4808" s="426"/>
      <c r="S4808" s="426"/>
      <c r="T4808" s="426"/>
      <c r="U4808" s="426"/>
      <c r="V4808" s="426"/>
      <c r="W4808" s="426"/>
      <c r="X4808" s="427"/>
      <c r="Y4808" s="416" t="e">
        <f t="shared" si="376"/>
        <v>#N/A</v>
      </c>
      <c r="Z4808" s="416" t="e">
        <f t="shared" si="377"/>
        <v>#N/A</v>
      </c>
      <c r="AA4808" s="416" t="str">
        <f t="shared" si="378"/>
        <v/>
      </c>
      <c r="AB4808" s="416" t="e">
        <f t="shared" si="379"/>
        <v>#N/A</v>
      </c>
      <c r="AC4808" s="416" t="e">
        <f t="shared" si="380"/>
        <v>#N/A</v>
      </c>
    </row>
    <row r="4809" customHeight="1" spans="1:29">
      <c r="A4809" s="421"/>
      <c r="B4809" s="422"/>
      <c r="C4809" s="422"/>
      <c r="D4809" s="421"/>
      <c r="E4809" s="421"/>
      <c r="F4809" s="421"/>
      <c r="G4809" s="421"/>
      <c r="H4809" s="421"/>
      <c r="I4809" s="421"/>
      <c r="J4809" s="421"/>
      <c r="K4809" s="421"/>
      <c r="L4809" s="421"/>
      <c r="M4809" s="421"/>
      <c r="N4809" s="426"/>
      <c r="O4809" s="426"/>
      <c r="P4809" s="427"/>
      <c r="Q4809" s="427"/>
      <c r="R4809" s="426"/>
      <c r="S4809" s="426"/>
      <c r="T4809" s="426"/>
      <c r="U4809" s="426"/>
      <c r="V4809" s="426"/>
      <c r="W4809" s="426"/>
      <c r="X4809" s="427"/>
      <c r="Y4809" s="416" t="e">
        <f t="shared" si="376"/>
        <v>#N/A</v>
      </c>
      <c r="Z4809" s="416" t="e">
        <f t="shared" si="377"/>
        <v>#N/A</v>
      </c>
      <c r="AA4809" s="416" t="str">
        <f t="shared" si="378"/>
        <v/>
      </c>
      <c r="AB4809" s="416" t="e">
        <f t="shared" si="379"/>
        <v>#N/A</v>
      </c>
      <c r="AC4809" s="416" t="e">
        <f t="shared" si="380"/>
        <v>#N/A</v>
      </c>
    </row>
    <row r="4810" customHeight="1" spans="1:29">
      <c r="A4810" s="421"/>
      <c r="B4810" s="422"/>
      <c r="C4810" s="422"/>
      <c r="D4810" s="421"/>
      <c r="E4810" s="421"/>
      <c r="F4810" s="421"/>
      <c r="G4810" s="421"/>
      <c r="H4810" s="421"/>
      <c r="I4810" s="421"/>
      <c r="J4810" s="421"/>
      <c r="K4810" s="421"/>
      <c r="L4810" s="421"/>
      <c r="M4810" s="421"/>
      <c r="N4810" s="426"/>
      <c r="O4810" s="426"/>
      <c r="P4810" s="427"/>
      <c r="Q4810" s="427"/>
      <c r="R4810" s="426"/>
      <c r="S4810" s="426"/>
      <c r="T4810" s="426"/>
      <c r="U4810" s="426"/>
      <c r="V4810" s="426"/>
      <c r="W4810" s="426"/>
      <c r="X4810" s="427"/>
      <c r="Y4810" s="416" t="e">
        <f t="shared" si="376"/>
        <v>#N/A</v>
      </c>
      <c r="Z4810" s="416" t="e">
        <f t="shared" si="377"/>
        <v>#N/A</v>
      </c>
      <c r="AA4810" s="416" t="str">
        <f t="shared" si="378"/>
        <v/>
      </c>
      <c r="AB4810" s="416" t="e">
        <f t="shared" si="379"/>
        <v>#N/A</v>
      </c>
      <c r="AC4810" s="416" t="e">
        <f t="shared" si="380"/>
        <v>#N/A</v>
      </c>
    </row>
    <row r="4811" customHeight="1" spans="1:29">
      <c r="A4811" s="421"/>
      <c r="B4811" s="422"/>
      <c r="C4811" s="422"/>
      <c r="D4811" s="421"/>
      <c r="E4811" s="421"/>
      <c r="F4811" s="421"/>
      <c r="G4811" s="421"/>
      <c r="H4811" s="421"/>
      <c r="I4811" s="421"/>
      <c r="J4811" s="421"/>
      <c r="K4811" s="421"/>
      <c r="L4811" s="421"/>
      <c r="M4811" s="421"/>
      <c r="N4811" s="426"/>
      <c r="O4811" s="426"/>
      <c r="P4811" s="427"/>
      <c r="Q4811" s="427"/>
      <c r="R4811" s="426"/>
      <c r="S4811" s="426"/>
      <c r="T4811" s="426"/>
      <c r="U4811" s="426"/>
      <c r="V4811" s="426"/>
      <c r="W4811" s="426"/>
      <c r="X4811" s="427"/>
      <c r="Y4811" s="416" t="e">
        <f t="shared" si="376"/>
        <v>#N/A</v>
      </c>
      <c r="Z4811" s="416" t="e">
        <f t="shared" si="377"/>
        <v>#N/A</v>
      </c>
      <c r="AA4811" s="416" t="str">
        <f t="shared" si="378"/>
        <v/>
      </c>
      <c r="AB4811" s="416" t="e">
        <f t="shared" si="379"/>
        <v>#N/A</v>
      </c>
      <c r="AC4811" s="416" t="e">
        <f t="shared" si="380"/>
        <v>#N/A</v>
      </c>
    </row>
    <row r="4812" customHeight="1" spans="1:29">
      <c r="A4812" s="421"/>
      <c r="B4812" s="422"/>
      <c r="C4812" s="422"/>
      <c r="D4812" s="421"/>
      <c r="E4812" s="421"/>
      <c r="F4812" s="421"/>
      <c r="G4812" s="421"/>
      <c r="H4812" s="421"/>
      <c r="I4812" s="421"/>
      <c r="J4812" s="421"/>
      <c r="K4812" s="421"/>
      <c r="L4812" s="421"/>
      <c r="M4812" s="421"/>
      <c r="N4812" s="426"/>
      <c r="O4812" s="426"/>
      <c r="P4812" s="427"/>
      <c r="Q4812" s="427"/>
      <c r="R4812" s="426"/>
      <c r="S4812" s="426"/>
      <c r="T4812" s="426"/>
      <c r="U4812" s="426"/>
      <c r="V4812" s="426"/>
      <c r="W4812" s="426"/>
      <c r="X4812" s="427"/>
      <c r="Y4812" s="416" t="e">
        <f t="shared" si="376"/>
        <v>#N/A</v>
      </c>
      <c r="Z4812" s="416" t="e">
        <f t="shared" si="377"/>
        <v>#N/A</v>
      </c>
      <c r="AA4812" s="416" t="str">
        <f t="shared" si="378"/>
        <v/>
      </c>
      <c r="AB4812" s="416" t="e">
        <f t="shared" si="379"/>
        <v>#N/A</v>
      </c>
      <c r="AC4812" s="416" t="e">
        <f t="shared" si="380"/>
        <v>#N/A</v>
      </c>
    </row>
    <row r="4813" customHeight="1" spans="1:29">
      <c r="A4813" s="421"/>
      <c r="B4813" s="422"/>
      <c r="C4813" s="422"/>
      <c r="D4813" s="421"/>
      <c r="E4813" s="421"/>
      <c r="F4813" s="421"/>
      <c r="G4813" s="421"/>
      <c r="H4813" s="421"/>
      <c r="I4813" s="421"/>
      <c r="J4813" s="421"/>
      <c r="K4813" s="421"/>
      <c r="L4813" s="421"/>
      <c r="M4813" s="421"/>
      <c r="N4813" s="426"/>
      <c r="O4813" s="426"/>
      <c r="P4813" s="427"/>
      <c r="Q4813" s="427"/>
      <c r="R4813" s="426"/>
      <c r="S4813" s="426"/>
      <c r="T4813" s="426"/>
      <c r="U4813" s="426"/>
      <c r="V4813" s="426"/>
      <c r="W4813" s="426"/>
      <c r="X4813" s="427"/>
      <c r="Y4813" s="416" t="e">
        <f t="shared" si="376"/>
        <v>#N/A</v>
      </c>
      <c r="Z4813" s="416" t="e">
        <f t="shared" si="377"/>
        <v>#N/A</v>
      </c>
      <c r="AA4813" s="416" t="str">
        <f t="shared" si="378"/>
        <v/>
      </c>
      <c r="AB4813" s="416" t="e">
        <f t="shared" si="379"/>
        <v>#N/A</v>
      </c>
      <c r="AC4813" s="416" t="e">
        <f t="shared" si="380"/>
        <v>#N/A</v>
      </c>
    </row>
    <row r="4814" customHeight="1" spans="1:29">
      <c r="A4814" s="421"/>
      <c r="B4814" s="422"/>
      <c r="C4814" s="422"/>
      <c r="D4814" s="421"/>
      <c r="E4814" s="421"/>
      <c r="F4814" s="421"/>
      <c r="G4814" s="421"/>
      <c r="H4814" s="421"/>
      <c r="I4814" s="421"/>
      <c r="J4814" s="421"/>
      <c r="K4814" s="421"/>
      <c r="L4814" s="421"/>
      <c r="M4814" s="421"/>
      <c r="N4814" s="426"/>
      <c r="O4814" s="426"/>
      <c r="P4814" s="427"/>
      <c r="Q4814" s="427"/>
      <c r="R4814" s="426"/>
      <c r="S4814" s="426"/>
      <c r="T4814" s="426"/>
      <c r="U4814" s="426"/>
      <c r="V4814" s="426"/>
      <c r="W4814" s="426"/>
      <c r="X4814" s="427"/>
      <c r="Y4814" s="416" t="e">
        <f t="shared" si="376"/>
        <v>#N/A</v>
      </c>
      <c r="Z4814" s="416" t="e">
        <f t="shared" si="377"/>
        <v>#N/A</v>
      </c>
      <c r="AA4814" s="416" t="str">
        <f t="shared" si="378"/>
        <v/>
      </c>
      <c r="AB4814" s="416" t="e">
        <f t="shared" si="379"/>
        <v>#N/A</v>
      </c>
      <c r="AC4814" s="416" t="e">
        <f t="shared" si="380"/>
        <v>#N/A</v>
      </c>
    </row>
    <row r="4815" customHeight="1" spans="1:29">
      <c r="A4815" s="421"/>
      <c r="B4815" s="422"/>
      <c r="C4815" s="422"/>
      <c r="D4815" s="421"/>
      <c r="E4815" s="421"/>
      <c r="F4815" s="421"/>
      <c r="G4815" s="421"/>
      <c r="H4815" s="421"/>
      <c r="I4815" s="421"/>
      <c r="J4815" s="421"/>
      <c r="K4815" s="421"/>
      <c r="L4815" s="421"/>
      <c r="M4815" s="421"/>
      <c r="N4815" s="426"/>
      <c r="O4815" s="426"/>
      <c r="P4815" s="427"/>
      <c r="Q4815" s="427"/>
      <c r="R4815" s="426"/>
      <c r="S4815" s="426"/>
      <c r="T4815" s="426"/>
      <c r="U4815" s="426"/>
      <c r="V4815" s="426"/>
      <c r="W4815" s="426"/>
      <c r="X4815" s="427"/>
      <c r="Y4815" s="416" t="e">
        <f t="shared" si="376"/>
        <v>#N/A</v>
      </c>
      <c r="Z4815" s="416" t="e">
        <f t="shared" si="377"/>
        <v>#N/A</v>
      </c>
      <c r="AA4815" s="416" t="str">
        <f t="shared" si="378"/>
        <v/>
      </c>
      <c r="AB4815" s="416" t="e">
        <f t="shared" si="379"/>
        <v>#N/A</v>
      </c>
      <c r="AC4815" s="416" t="e">
        <f t="shared" si="380"/>
        <v>#N/A</v>
      </c>
    </row>
    <row r="4816" customHeight="1" spans="1:29">
      <c r="A4816" s="421"/>
      <c r="B4816" s="422"/>
      <c r="C4816" s="422"/>
      <c r="D4816" s="421"/>
      <c r="E4816" s="421"/>
      <c r="F4816" s="421"/>
      <c r="G4816" s="421"/>
      <c r="H4816" s="421"/>
      <c r="I4816" s="421"/>
      <c r="J4816" s="421"/>
      <c r="K4816" s="421"/>
      <c r="L4816" s="421"/>
      <c r="M4816" s="421"/>
      <c r="N4816" s="426"/>
      <c r="O4816" s="426"/>
      <c r="P4816" s="427"/>
      <c r="Q4816" s="427"/>
      <c r="R4816" s="426"/>
      <c r="S4816" s="426"/>
      <c r="T4816" s="426"/>
      <c r="U4816" s="426"/>
      <c r="V4816" s="426"/>
      <c r="W4816" s="426"/>
      <c r="X4816" s="427"/>
      <c r="Y4816" s="416" t="e">
        <f t="shared" si="376"/>
        <v>#N/A</v>
      </c>
      <c r="Z4816" s="416" t="e">
        <f t="shared" si="377"/>
        <v>#N/A</v>
      </c>
      <c r="AA4816" s="416" t="str">
        <f t="shared" si="378"/>
        <v/>
      </c>
      <c r="AB4816" s="416" t="e">
        <f t="shared" si="379"/>
        <v>#N/A</v>
      </c>
      <c r="AC4816" s="416" t="e">
        <f t="shared" si="380"/>
        <v>#N/A</v>
      </c>
    </row>
    <row r="4817" customHeight="1" spans="1:29">
      <c r="A4817" s="421"/>
      <c r="B4817" s="422"/>
      <c r="C4817" s="422"/>
      <c r="D4817" s="421"/>
      <c r="E4817" s="421"/>
      <c r="F4817" s="421"/>
      <c r="G4817" s="421"/>
      <c r="H4817" s="421"/>
      <c r="I4817" s="421"/>
      <c r="J4817" s="421"/>
      <c r="K4817" s="421"/>
      <c r="L4817" s="421"/>
      <c r="M4817" s="421"/>
      <c r="N4817" s="426"/>
      <c r="O4817" s="426"/>
      <c r="P4817" s="427"/>
      <c r="Q4817" s="427"/>
      <c r="R4817" s="426"/>
      <c r="S4817" s="426"/>
      <c r="T4817" s="426"/>
      <c r="U4817" s="426"/>
      <c r="V4817" s="426"/>
      <c r="W4817" s="426"/>
      <c r="X4817" s="427"/>
      <c r="Y4817" s="416" t="e">
        <f t="shared" si="376"/>
        <v>#N/A</v>
      </c>
      <c r="Z4817" s="416" t="e">
        <f t="shared" si="377"/>
        <v>#N/A</v>
      </c>
      <c r="AA4817" s="416" t="str">
        <f t="shared" si="378"/>
        <v/>
      </c>
      <c r="AB4817" s="416" t="e">
        <f t="shared" si="379"/>
        <v>#N/A</v>
      </c>
      <c r="AC4817" s="416" t="e">
        <f t="shared" si="380"/>
        <v>#N/A</v>
      </c>
    </row>
    <row r="4818" customHeight="1" spans="1:29">
      <c r="A4818" s="421"/>
      <c r="B4818" s="422"/>
      <c r="C4818" s="422"/>
      <c r="D4818" s="421"/>
      <c r="E4818" s="421"/>
      <c r="F4818" s="421"/>
      <c r="G4818" s="421"/>
      <c r="H4818" s="421"/>
      <c r="I4818" s="421"/>
      <c r="J4818" s="421"/>
      <c r="K4818" s="421"/>
      <c r="L4818" s="421"/>
      <c r="M4818" s="421"/>
      <c r="N4818" s="426"/>
      <c r="O4818" s="426"/>
      <c r="P4818" s="427"/>
      <c r="Q4818" s="427"/>
      <c r="R4818" s="426"/>
      <c r="S4818" s="426"/>
      <c r="T4818" s="426"/>
      <c r="U4818" s="426"/>
      <c r="V4818" s="426"/>
      <c r="W4818" s="426"/>
      <c r="X4818" s="427"/>
      <c r="Y4818" s="416" t="e">
        <f t="shared" si="376"/>
        <v>#N/A</v>
      </c>
      <c r="Z4818" s="416" t="e">
        <f t="shared" si="377"/>
        <v>#N/A</v>
      </c>
      <c r="AA4818" s="416" t="str">
        <f t="shared" si="378"/>
        <v/>
      </c>
      <c r="AB4818" s="416" t="e">
        <f t="shared" si="379"/>
        <v>#N/A</v>
      </c>
      <c r="AC4818" s="416" t="e">
        <f t="shared" si="380"/>
        <v>#N/A</v>
      </c>
    </row>
    <row r="4819" customHeight="1" spans="1:29">
      <c r="A4819" s="421"/>
      <c r="B4819" s="422"/>
      <c r="C4819" s="422"/>
      <c r="D4819" s="421"/>
      <c r="E4819" s="421"/>
      <c r="F4819" s="421"/>
      <c r="G4819" s="421"/>
      <c r="H4819" s="421"/>
      <c r="I4819" s="421"/>
      <c r="J4819" s="421"/>
      <c r="K4819" s="421"/>
      <c r="L4819" s="421"/>
      <c r="M4819" s="421"/>
      <c r="N4819" s="426"/>
      <c r="O4819" s="426"/>
      <c r="P4819" s="427"/>
      <c r="Q4819" s="427"/>
      <c r="R4819" s="426"/>
      <c r="S4819" s="426"/>
      <c r="T4819" s="426"/>
      <c r="U4819" s="426"/>
      <c r="V4819" s="426"/>
      <c r="W4819" s="426"/>
      <c r="X4819" s="427"/>
      <c r="Y4819" s="416" t="e">
        <f t="shared" si="376"/>
        <v>#N/A</v>
      </c>
      <c r="Z4819" s="416" t="e">
        <f t="shared" si="377"/>
        <v>#N/A</v>
      </c>
      <c r="AA4819" s="416" t="str">
        <f t="shared" si="378"/>
        <v/>
      </c>
      <c r="AB4819" s="416" t="e">
        <f t="shared" si="379"/>
        <v>#N/A</v>
      </c>
      <c r="AC4819" s="416" t="e">
        <f t="shared" si="380"/>
        <v>#N/A</v>
      </c>
    </row>
    <row r="4820" customHeight="1" spans="1:29">
      <c r="A4820" s="421"/>
      <c r="B4820" s="422"/>
      <c r="C4820" s="422"/>
      <c r="D4820" s="421"/>
      <c r="E4820" s="421"/>
      <c r="F4820" s="421"/>
      <c r="G4820" s="421"/>
      <c r="H4820" s="421"/>
      <c r="I4820" s="421"/>
      <c r="J4820" s="421"/>
      <c r="K4820" s="421"/>
      <c r="L4820" s="421"/>
      <c r="M4820" s="421"/>
      <c r="N4820" s="426"/>
      <c r="O4820" s="426"/>
      <c r="P4820" s="427"/>
      <c r="Q4820" s="427"/>
      <c r="R4820" s="426"/>
      <c r="S4820" s="426"/>
      <c r="T4820" s="426"/>
      <c r="U4820" s="426"/>
      <c r="V4820" s="426"/>
      <c r="W4820" s="426"/>
      <c r="X4820" s="427"/>
      <c r="Y4820" s="416" t="e">
        <f t="shared" si="376"/>
        <v>#N/A</v>
      </c>
      <c r="Z4820" s="416" t="e">
        <f t="shared" si="377"/>
        <v>#N/A</v>
      </c>
      <c r="AA4820" s="416" t="str">
        <f t="shared" si="378"/>
        <v/>
      </c>
      <c r="AB4820" s="416" t="e">
        <f t="shared" si="379"/>
        <v>#N/A</v>
      </c>
      <c r="AC4820" s="416" t="e">
        <f t="shared" si="380"/>
        <v>#N/A</v>
      </c>
    </row>
    <row r="4821" customHeight="1" spans="1:29">
      <c r="A4821" s="421"/>
      <c r="B4821" s="422"/>
      <c r="C4821" s="422"/>
      <c r="D4821" s="421"/>
      <c r="E4821" s="421"/>
      <c r="F4821" s="421"/>
      <c r="G4821" s="421"/>
      <c r="H4821" s="421"/>
      <c r="I4821" s="421"/>
      <c r="J4821" s="421"/>
      <c r="K4821" s="421"/>
      <c r="L4821" s="421"/>
      <c r="M4821" s="421"/>
      <c r="N4821" s="426"/>
      <c r="O4821" s="426"/>
      <c r="P4821" s="427"/>
      <c r="Q4821" s="427"/>
      <c r="R4821" s="426"/>
      <c r="S4821" s="426"/>
      <c r="T4821" s="426"/>
      <c r="U4821" s="426"/>
      <c r="V4821" s="426"/>
      <c r="W4821" s="426"/>
      <c r="X4821" s="427"/>
      <c r="Y4821" s="416" t="e">
        <f t="shared" si="376"/>
        <v>#N/A</v>
      </c>
      <c r="Z4821" s="416" t="e">
        <f t="shared" si="377"/>
        <v>#N/A</v>
      </c>
      <c r="AA4821" s="416" t="str">
        <f t="shared" si="378"/>
        <v/>
      </c>
      <c r="AB4821" s="416" t="e">
        <f t="shared" si="379"/>
        <v>#N/A</v>
      </c>
      <c r="AC4821" s="416" t="e">
        <f t="shared" si="380"/>
        <v>#N/A</v>
      </c>
    </row>
    <row r="4822" customHeight="1" spans="1:29">
      <c r="A4822" s="421"/>
      <c r="B4822" s="422"/>
      <c r="C4822" s="422"/>
      <c r="D4822" s="421"/>
      <c r="E4822" s="421"/>
      <c r="F4822" s="421"/>
      <c r="G4822" s="421"/>
      <c r="H4822" s="421"/>
      <c r="I4822" s="421"/>
      <c r="J4822" s="421"/>
      <c r="K4822" s="421"/>
      <c r="L4822" s="421"/>
      <c r="M4822" s="421"/>
      <c r="N4822" s="426"/>
      <c r="O4822" s="426"/>
      <c r="P4822" s="427"/>
      <c r="Q4822" s="427"/>
      <c r="R4822" s="426"/>
      <c r="S4822" s="426"/>
      <c r="T4822" s="426"/>
      <c r="U4822" s="426"/>
      <c r="V4822" s="426"/>
      <c r="W4822" s="426"/>
      <c r="X4822" s="427"/>
      <c r="Y4822" s="416" t="e">
        <f t="shared" si="376"/>
        <v>#N/A</v>
      </c>
      <c r="Z4822" s="416" t="e">
        <f t="shared" si="377"/>
        <v>#N/A</v>
      </c>
      <c r="AA4822" s="416" t="str">
        <f t="shared" si="378"/>
        <v/>
      </c>
      <c r="AB4822" s="416" t="e">
        <f t="shared" si="379"/>
        <v>#N/A</v>
      </c>
      <c r="AC4822" s="416" t="e">
        <f t="shared" si="380"/>
        <v>#N/A</v>
      </c>
    </row>
    <row r="4823" customHeight="1" spans="1:29">
      <c r="A4823" s="421"/>
      <c r="B4823" s="422"/>
      <c r="C4823" s="422"/>
      <c r="D4823" s="421"/>
      <c r="E4823" s="421"/>
      <c r="F4823" s="421"/>
      <c r="G4823" s="421"/>
      <c r="H4823" s="421"/>
      <c r="I4823" s="421"/>
      <c r="J4823" s="421"/>
      <c r="K4823" s="421"/>
      <c r="L4823" s="421"/>
      <c r="M4823" s="421"/>
      <c r="N4823" s="426"/>
      <c r="O4823" s="426"/>
      <c r="P4823" s="427"/>
      <c r="Q4823" s="427"/>
      <c r="R4823" s="426"/>
      <c r="S4823" s="426"/>
      <c r="T4823" s="426"/>
      <c r="U4823" s="426"/>
      <c r="V4823" s="426"/>
      <c r="W4823" s="426"/>
      <c r="X4823" s="427"/>
      <c r="Y4823" s="416" t="e">
        <f t="shared" si="376"/>
        <v>#N/A</v>
      </c>
      <c r="Z4823" s="416" t="e">
        <f t="shared" si="377"/>
        <v>#N/A</v>
      </c>
      <c r="AA4823" s="416" t="str">
        <f t="shared" si="378"/>
        <v/>
      </c>
      <c r="AB4823" s="416" t="e">
        <f t="shared" si="379"/>
        <v>#N/A</v>
      </c>
      <c r="AC4823" s="416" t="e">
        <f t="shared" si="380"/>
        <v>#N/A</v>
      </c>
    </row>
    <row r="4824" customHeight="1" spans="1:29">
      <c r="A4824" s="421"/>
      <c r="B4824" s="422"/>
      <c r="C4824" s="422"/>
      <c r="D4824" s="421"/>
      <c r="E4824" s="421"/>
      <c r="F4824" s="421"/>
      <c r="G4824" s="421"/>
      <c r="H4824" s="421"/>
      <c r="I4824" s="421"/>
      <c r="J4824" s="421"/>
      <c r="K4824" s="421"/>
      <c r="L4824" s="421"/>
      <c r="M4824" s="421"/>
      <c r="N4824" s="426"/>
      <c r="O4824" s="426"/>
      <c r="P4824" s="427"/>
      <c r="Q4824" s="427"/>
      <c r="R4824" s="426"/>
      <c r="S4824" s="426"/>
      <c r="T4824" s="426"/>
      <c r="U4824" s="426"/>
      <c r="V4824" s="426"/>
      <c r="W4824" s="426"/>
      <c r="X4824" s="427"/>
      <c r="Y4824" s="416" t="e">
        <f t="shared" si="376"/>
        <v>#N/A</v>
      </c>
      <c r="Z4824" s="416" t="e">
        <f t="shared" si="377"/>
        <v>#N/A</v>
      </c>
      <c r="AA4824" s="416" t="str">
        <f t="shared" si="378"/>
        <v/>
      </c>
      <c r="AB4824" s="416" t="e">
        <f t="shared" si="379"/>
        <v>#N/A</v>
      </c>
      <c r="AC4824" s="416" t="e">
        <f t="shared" si="380"/>
        <v>#N/A</v>
      </c>
    </row>
    <row r="4825" customHeight="1" spans="1:29">
      <c r="A4825" s="421"/>
      <c r="B4825" s="422"/>
      <c r="C4825" s="422"/>
      <c r="D4825" s="421"/>
      <c r="E4825" s="421"/>
      <c r="F4825" s="421"/>
      <c r="G4825" s="421"/>
      <c r="H4825" s="421"/>
      <c r="I4825" s="421"/>
      <c r="J4825" s="421"/>
      <c r="K4825" s="421"/>
      <c r="L4825" s="421"/>
      <c r="M4825" s="421"/>
      <c r="N4825" s="426"/>
      <c r="O4825" s="426"/>
      <c r="P4825" s="427"/>
      <c r="Q4825" s="427"/>
      <c r="R4825" s="426"/>
      <c r="S4825" s="426"/>
      <c r="T4825" s="426"/>
      <c r="U4825" s="426"/>
      <c r="V4825" s="426"/>
      <c r="W4825" s="426"/>
      <c r="X4825" s="427"/>
      <c r="Y4825" s="416" t="e">
        <f t="shared" si="376"/>
        <v>#N/A</v>
      </c>
      <c r="Z4825" s="416" t="e">
        <f t="shared" si="377"/>
        <v>#N/A</v>
      </c>
      <c r="AA4825" s="416" t="str">
        <f t="shared" si="378"/>
        <v/>
      </c>
      <c r="AB4825" s="416" t="e">
        <f t="shared" si="379"/>
        <v>#N/A</v>
      </c>
      <c r="AC4825" s="416" t="e">
        <f t="shared" si="380"/>
        <v>#N/A</v>
      </c>
    </row>
    <row r="4826" customHeight="1" spans="1:29">
      <c r="A4826" s="421"/>
      <c r="B4826" s="422"/>
      <c r="C4826" s="422"/>
      <c r="D4826" s="421"/>
      <c r="E4826" s="421"/>
      <c r="F4826" s="421"/>
      <c r="G4826" s="421"/>
      <c r="H4826" s="421"/>
      <c r="I4826" s="421"/>
      <c r="J4826" s="421"/>
      <c r="K4826" s="421"/>
      <c r="L4826" s="421"/>
      <c r="M4826" s="421"/>
      <c r="N4826" s="426"/>
      <c r="O4826" s="426"/>
      <c r="P4826" s="427"/>
      <c r="Q4826" s="427"/>
      <c r="R4826" s="426"/>
      <c r="S4826" s="426"/>
      <c r="T4826" s="426"/>
      <c r="U4826" s="426"/>
      <c r="V4826" s="426"/>
      <c r="W4826" s="426"/>
      <c r="X4826" s="427"/>
      <c r="Y4826" s="416" t="e">
        <f t="shared" si="376"/>
        <v>#N/A</v>
      </c>
      <c r="Z4826" s="416" t="e">
        <f t="shared" si="377"/>
        <v>#N/A</v>
      </c>
      <c r="AA4826" s="416" t="str">
        <f t="shared" si="378"/>
        <v/>
      </c>
      <c r="AB4826" s="416" t="e">
        <f t="shared" si="379"/>
        <v>#N/A</v>
      </c>
      <c r="AC4826" s="416" t="e">
        <f t="shared" si="380"/>
        <v>#N/A</v>
      </c>
    </row>
    <row r="4827" customHeight="1" spans="1:29">
      <c r="A4827" s="421"/>
      <c r="B4827" s="422"/>
      <c r="C4827" s="422"/>
      <c r="D4827" s="421"/>
      <c r="E4827" s="421"/>
      <c r="F4827" s="421"/>
      <c r="G4827" s="421"/>
      <c r="H4827" s="421"/>
      <c r="I4827" s="421"/>
      <c r="J4827" s="421"/>
      <c r="K4827" s="421"/>
      <c r="L4827" s="421"/>
      <c r="M4827" s="421"/>
      <c r="N4827" s="426"/>
      <c r="O4827" s="426"/>
      <c r="P4827" s="427"/>
      <c r="Q4827" s="427"/>
      <c r="R4827" s="426"/>
      <c r="S4827" s="426"/>
      <c r="T4827" s="426"/>
      <c r="U4827" s="426"/>
      <c r="V4827" s="426"/>
      <c r="W4827" s="426"/>
      <c r="X4827" s="427"/>
      <c r="Y4827" s="416" t="e">
        <f t="shared" si="376"/>
        <v>#N/A</v>
      </c>
      <c r="Z4827" s="416" t="e">
        <f t="shared" si="377"/>
        <v>#N/A</v>
      </c>
      <c r="AA4827" s="416" t="str">
        <f t="shared" si="378"/>
        <v/>
      </c>
      <c r="AB4827" s="416" t="e">
        <f t="shared" si="379"/>
        <v>#N/A</v>
      </c>
      <c r="AC4827" s="416" t="e">
        <f t="shared" si="380"/>
        <v>#N/A</v>
      </c>
    </row>
    <row r="4828" customHeight="1" spans="1:29">
      <c r="A4828" s="421"/>
      <c r="B4828" s="422"/>
      <c r="C4828" s="422"/>
      <c r="D4828" s="421"/>
      <c r="E4828" s="421"/>
      <c r="F4828" s="421"/>
      <c r="G4828" s="421"/>
      <c r="H4828" s="421"/>
      <c r="I4828" s="421"/>
      <c r="J4828" s="421"/>
      <c r="K4828" s="421"/>
      <c r="L4828" s="421"/>
      <c r="M4828" s="421"/>
      <c r="N4828" s="426"/>
      <c r="O4828" s="426"/>
      <c r="P4828" s="427"/>
      <c r="Q4828" s="427"/>
      <c r="R4828" s="426"/>
      <c r="S4828" s="426"/>
      <c r="T4828" s="426"/>
      <c r="U4828" s="426"/>
      <c r="V4828" s="426"/>
      <c r="W4828" s="426"/>
      <c r="X4828" s="427"/>
      <c r="Y4828" s="416" t="e">
        <f t="shared" si="376"/>
        <v>#N/A</v>
      </c>
      <c r="Z4828" s="416" t="e">
        <f t="shared" si="377"/>
        <v>#N/A</v>
      </c>
      <c r="AA4828" s="416" t="str">
        <f t="shared" si="378"/>
        <v/>
      </c>
      <c r="AB4828" s="416" t="e">
        <f t="shared" si="379"/>
        <v>#N/A</v>
      </c>
      <c r="AC4828" s="416" t="e">
        <f t="shared" si="380"/>
        <v>#N/A</v>
      </c>
    </row>
    <row r="4829" customHeight="1" spans="1:29">
      <c r="A4829" s="421"/>
      <c r="B4829" s="422"/>
      <c r="C4829" s="422"/>
      <c r="D4829" s="421"/>
      <c r="E4829" s="421"/>
      <c r="F4829" s="421"/>
      <c r="G4829" s="421"/>
      <c r="H4829" s="421"/>
      <c r="I4829" s="421"/>
      <c r="J4829" s="421"/>
      <c r="K4829" s="421"/>
      <c r="L4829" s="421"/>
      <c r="M4829" s="421"/>
      <c r="N4829" s="426"/>
      <c r="O4829" s="426"/>
      <c r="P4829" s="427"/>
      <c r="Q4829" s="427"/>
      <c r="R4829" s="426"/>
      <c r="S4829" s="426"/>
      <c r="T4829" s="426"/>
      <c r="U4829" s="426"/>
      <c r="V4829" s="426"/>
      <c r="W4829" s="426"/>
      <c r="X4829" s="427"/>
      <c r="Y4829" s="416" t="e">
        <f t="shared" si="376"/>
        <v>#N/A</v>
      </c>
      <c r="Z4829" s="416" t="e">
        <f t="shared" si="377"/>
        <v>#N/A</v>
      </c>
      <c r="AA4829" s="416" t="str">
        <f t="shared" si="378"/>
        <v/>
      </c>
      <c r="AB4829" s="416" t="e">
        <f t="shared" si="379"/>
        <v>#N/A</v>
      </c>
      <c r="AC4829" s="416" t="e">
        <f t="shared" si="380"/>
        <v>#N/A</v>
      </c>
    </row>
    <row r="4830" customHeight="1" spans="1:29">
      <c r="A4830" s="421"/>
      <c r="B4830" s="422"/>
      <c r="C4830" s="422"/>
      <c r="D4830" s="421"/>
      <c r="E4830" s="421"/>
      <c r="F4830" s="421"/>
      <c r="G4830" s="421"/>
      <c r="H4830" s="421"/>
      <c r="I4830" s="421"/>
      <c r="J4830" s="421"/>
      <c r="K4830" s="421"/>
      <c r="L4830" s="421"/>
      <c r="M4830" s="421"/>
      <c r="N4830" s="426"/>
      <c r="O4830" s="426"/>
      <c r="P4830" s="427"/>
      <c r="Q4830" s="427"/>
      <c r="R4830" s="426"/>
      <c r="S4830" s="426"/>
      <c r="T4830" s="426"/>
      <c r="U4830" s="426"/>
      <c r="V4830" s="426"/>
      <c r="W4830" s="426"/>
      <c r="X4830" s="427"/>
      <c r="Y4830" s="416" t="e">
        <f t="shared" si="376"/>
        <v>#N/A</v>
      </c>
      <c r="Z4830" s="416" t="e">
        <f t="shared" si="377"/>
        <v>#N/A</v>
      </c>
      <c r="AA4830" s="416" t="str">
        <f t="shared" si="378"/>
        <v/>
      </c>
      <c r="AB4830" s="416" t="e">
        <f t="shared" si="379"/>
        <v>#N/A</v>
      </c>
      <c r="AC4830" s="416" t="e">
        <f t="shared" si="380"/>
        <v>#N/A</v>
      </c>
    </row>
    <row r="4831" customHeight="1" spans="1:29">
      <c r="A4831" s="421"/>
      <c r="B4831" s="422"/>
      <c r="C4831" s="422"/>
      <c r="D4831" s="421"/>
      <c r="E4831" s="421"/>
      <c r="F4831" s="421"/>
      <c r="G4831" s="421"/>
      <c r="H4831" s="421"/>
      <c r="I4831" s="421"/>
      <c r="J4831" s="421"/>
      <c r="K4831" s="421"/>
      <c r="L4831" s="421"/>
      <c r="M4831" s="421"/>
      <c r="N4831" s="426"/>
      <c r="O4831" s="426"/>
      <c r="P4831" s="427"/>
      <c r="Q4831" s="427"/>
      <c r="R4831" s="426"/>
      <c r="S4831" s="426"/>
      <c r="T4831" s="426"/>
      <c r="U4831" s="426"/>
      <c r="V4831" s="426"/>
      <c r="W4831" s="426"/>
      <c r="X4831" s="427"/>
      <c r="Y4831" s="416" t="e">
        <f t="shared" si="376"/>
        <v>#N/A</v>
      </c>
      <c r="Z4831" s="416" t="e">
        <f t="shared" si="377"/>
        <v>#N/A</v>
      </c>
      <c r="AA4831" s="416" t="str">
        <f t="shared" si="378"/>
        <v/>
      </c>
      <c r="AB4831" s="416" t="e">
        <f t="shared" si="379"/>
        <v>#N/A</v>
      </c>
      <c r="AC4831" s="416" t="e">
        <f t="shared" si="380"/>
        <v>#N/A</v>
      </c>
    </row>
    <row r="4832" customHeight="1" spans="1:29">
      <c r="A4832" s="421"/>
      <c r="B4832" s="422"/>
      <c r="C4832" s="422"/>
      <c r="D4832" s="421"/>
      <c r="E4832" s="421"/>
      <c r="F4832" s="421"/>
      <c r="G4832" s="421"/>
      <c r="H4832" s="421"/>
      <c r="I4832" s="421"/>
      <c r="J4832" s="421"/>
      <c r="K4832" s="421"/>
      <c r="L4832" s="421"/>
      <c r="M4832" s="421"/>
      <c r="N4832" s="426"/>
      <c r="O4832" s="426"/>
      <c r="P4832" s="427"/>
      <c r="Q4832" s="427"/>
      <c r="R4832" s="426"/>
      <c r="S4832" s="426"/>
      <c r="T4832" s="426"/>
      <c r="U4832" s="426"/>
      <c r="V4832" s="426"/>
      <c r="W4832" s="426"/>
      <c r="X4832" s="427"/>
      <c r="Y4832" s="416" t="e">
        <f t="shared" si="376"/>
        <v>#N/A</v>
      </c>
      <c r="Z4832" s="416" t="e">
        <f t="shared" si="377"/>
        <v>#N/A</v>
      </c>
      <c r="AA4832" s="416" t="str">
        <f t="shared" si="378"/>
        <v/>
      </c>
      <c r="AB4832" s="416" t="e">
        <f t="shared" si="379"/>
        <v>#N/A</v>
      </c>
      <c r="AC4832" s="416" t="e">
        <f t="shared" si="380"/>
        <v>#N/A</v>
      </c>
    </row>
    <row r="4833" customHeight="1" spans="1:29">
      <c r="A4833" s="421"/>
      <c r="B4833" s="422"/>
      <c r="C4833" s="422"/>
      <c r="D4833" s="421"/>
      <c r="E4833" s="421"/>
      <c r="F4833" s="421"/>
      <c r="G4833" s="421"/>
      <c r="H4833" s="421"/>
      <c r="I4833" s="421"/>
      <c r="J4833" s="421"/>
      <c r="K4833" s="421"/>
      <c r="L4833" s="421"/>
      <c r="M4833" s="421"/>
      <c r="N4833" s="426"/>
      <c r="O4833" s="426"/>
      <c r="P4833" s="427"/>
      <c r="Q4833" s="427"/>
      <c r="R4833" s="426"/>
      <c r="S4833" s="426"/>
      <c r="T4833" s="426"/>
      <c r="U4833" s="426"/>
      <c r="V4833" s="426"/>
      <c r="W4833" s="426"/>
      <c r="X4833" s="427"/>
      <c r="Y4833" s="416" t="e">
        <f t="shared" si="376"/>
        <v>#N/A</v>
      </c>
      <c r="Z4833" s="416" t="e">
        <f t="shared" si="377"/>
        <v>#N/A</v>
      </c>
      <c r="AA4833" s="416" t="str">
        <f t="shared" si="378"/>
        <v/>
      </c>
      <c r="AB4833" s="416" t="e">
        <f t="shared" si="379"/>
        <v>#N/A</v>
      </c>
      <c r="AC4833" s="416" t="e">
        <f t="shared" si="380"/>
        <v>#N/A</v>
      </c>
    </row>
    <row r="4834" customHeight="1" spans="1:29">
      <c r="A4834" s="421"/>
      <c r="B4834" s="422"/>
      <c r="C4834" s="422"/>
      <c r="D4834" s="421"/>
      <c r="E4834" s="421"/>
      <c r="F4834" s="421"/>
      <c r="G4834" s="421"/>
      <c r="H4834" s="421"/>
      <c r="I4834" s="421"/>
      <c r="J4834" s="421"/>
      <c r="K4834" s="421"/>
      <c r="L4834" s="421"/>
      <c r="M4834" s="421"/>
      <c r="N4834" s="426"/>
      <c r="O4834" s="426"/>
      <c r="P4834" s="427"/>
      <c r="Q4834" s="427"/>
      <c r="R4834" s="426"/>
      <c r="S4834" s="426"/>
      <c r="T4834" s="426"/>
      <c r="U4834" s="426"/>
      <c r="V4834" s="426"/>
      <c r="W4834" s="426"/>
      <c r="X4834" s="427"/>
      <c r="Y4834" s="416" t="e">
        <f t="shared" si="376"/>
        <v>#N/A</v>
      </c>
      <c r="Z4834" s="416" t="e">
        <f t="shared" si="377"/>
        <v>#N/A</v>
      </c>
      <c r="AA4834" s="416" t="str">
        <f t="shared" si="378"/>
        <v/>
      </c>
      <c r="AB4834" s="416" t="e">
        <f t="shared" si="379"/>
        <v>#N/A</v>
      </c>
      <c r="AC4834" s="416" t="e">
        <f t="shared" si="380"/>
        <v>#N/A</v>
      </c>
    </row>
    <row r="4835" customHeight="1" spans="1:29">
      <c r="A4835" s="421"/>
      <c r="B4835" s="422"/>
      <c r="C4835" s="422"/>
      <c r="D4835" s="421"/>
      <c r="E4835" s="421"/>
      <c r="F4835" s="421"/>
      <c r="G4835" s="421"/>
      <c r="H4835" s="421"/>
      <c r="I4835" s="421"/>
      <c r="J4835" s="421"/>
      <c r="K4835" s="421"/>
      <c r="L4835" s="421"/>
      <c r="M4835" s="421"/>
      <c r="N4835" s="426"/>
      <c r="O4835" s="426"/>
      <c r="P4835" s="427"/>
      <c r="Q4835" s="427"/>
      <c r="R4835" s="426"/>
      <c r="S4835" s="426"/>
      <c r="T4835" s="426"/>
      <c r="U4835" s="426"/>
      <c r="V4835" s="426"/>
      <c r="W4835" s="426"/>
      <c r="X4835" s="427"/>
      <c r="Y4835" s="416" t="e">
        <f t="shared" si="376"/>
        <v>#N/A</v>
      </c>
      <c r="Z4835" s="416" t="e">
        <f t="shared" si="377"/>
        <v>#N/A</v>
      </c>
      <c r="AA4835" s="416" t="str">
        <f t="shared" si="378"/>
        <v/>
      </c>
      <c r="AB4835" s="416" t="e">
        <f t="shared" si="379"/>
        <v>#N/A</v>
      </c>
      <c r="AC4835" s="416" t="e">
        <f t="shared" si="380"/>
        <v>#N/A</v>
      </c>
    </row>
    <row r="4836" customHeight="1" spans="1:29">
      <c r="A4836" s="421"/>
      <c r="B4836" s="422"/>
      <c r="C4836" s="422"/>
      <c r="D4836" s="421"/>
      <c r="E4836" s="421"/>
      <c r="F4836" s="421"/>
      <c r="G4836" s="421"/>
      <c r="H4836" s="421"/>
      <c r="I4836" s="421"/>
      <c r="J4836" s="421"/>
      <c r="K4836" s="421"/>
      <c r="L4836" s="421"/>
      <c r="M4836" s="421"/>
      <c r="N4836" s="426"/>
      <c r="O4836" s="426"/>
      <c r="P4836" s="427"/>
      <c r="Q4836" s="427"/>
      <c r="R4836" s="426"/>
      <c r="S4836" s="426"/>
      <c r="T4836" s="426"/>
      <c r="U4836" s="426"/>
      <c r="V4836" s="426"/>
      <c r="W4836" s="426"/>
      <c r="X4836" s="427"/>
      <c r="Y4836" s="416" t="e">
        <f t="shared" si="376"/>
        <v>#N/A</v>
      </c>
      <c r="Z4836" s="416" t="e">
        <f t="shared" si="377"/>
        <v>#N/A</v>
      </c>
      <c r="AA4836" s="416" t="str">
        <f t="shared" si="378"/>
        <v/>
      </c>
      <c r="AB4836" s="416" t="e">
        <f t="shared" si="379"/>
        <v>#N/A</v>
      </c>
      <c r="AC4836" s="416" t="e">
        <f t="shared" si="380"/>
        <v>#N/A</v>
      </c>
    </row>
    <row r="4837" customHeight="1" spans="1:29">
      <c r="A4837" s="421"/>
      <c r="B4837" s="422"/>
      <c r="C4837" s="422"/>
      <c r="D4837" s="421"/>
      <c r="E4837" s="421"/>
      <c r="F4837" s="421"/>
      <c r="G4837" s="421"/>
      <c r="H4837" s="421"/>
      <c r="I4837" s="421"/>
      <c r="J4837" s="421"/>
      <c r="K4837" s="421"/>
      <c r="L4837" s="421"/>
      <c r="M4837" s="421"/>
      <c r="N4837" s="426"/>
      <c r="O4837" s="426"/>
      <c r="P4837" s="427"/>
      <c r="Q4837" s="427"/>
      <c r="R4837" s="426"/>
      <c r="S4837" s="426"/>
      <c r="T4837" s="426"/>
      <c r="U4837" s="426"/>
      <c r="V4837" s="426"/>
      <c r="W4837" s="426"/>
      <c r="X4837" s="427"/>
      <c r="Y4837" s="416" t="e">
        <f t="shared" si="376"/>
        <v>#N/A</v>
      </c>
      <c r="Z4837" s="416" t="e">
        <f t="shared" si="377"/>
        <v>#N/A</v>
      </c>
      <c r="AA4837" s="416" t="str">
        <f t="shared" si="378"/>
        <v/>
      </c>
      <c r="AB4837" s="416" t="e">
        <f t="shared" si="379"/>
        <v>#N/A</v>
      </c>
      <c r="AC4837" s="416" t="e">
        <f t="shared" si="380"/>
        <v>#N/A</v>
      </c>
    </row>
    <row r="4838" customHeight="1" spans="1:29">
      <c r="A4838" s="421"/>
      <c r="B4838" s="422"/>
      <c r="C4838" s="422"/>
      <c r="D4838" s="421"/>
      <c r="E4838" s="421"/>
      <c r="F4838" s="421"/>
      <c r="G4838" s="421"/>
      <c r="H4838" s="421"/>
      <c r="I4838" s="421"/>
      <c r="J4838" s="421"/>
      <c r="K4838" s="421"/>
      <c r="L4838" s="421"/>
      <c r="M4838" s="421"/>
      <c r="N4838" s="426"/>
      <c r="O4838" s="426"/>
      <c r="P4838" s="427"/>
      <c r="Q4838" s="427"/>
      <c r="R4838" s="426"/>
      <c r="S4838" s="426"/>
      <c r="T4838" s="426"/>
      <c r="U4838" s="426"/>
      <c r="V4838" s="426"/>
      <c r="W4838" s="426"/>
      <c r="X4838" s="427"/>
      <c r="Y4838" s="416" t="e">
        <f t="shared" si="376"/>
        <v>#N/A</v>
      </c>
      <c r="Z4838" s="416" t="e">
        <f t="shared" si="377"/>
        <v>#N/A</v>
      </c>
      <c r="AA4838" s="416" t="str">
        <f t="shared" si="378"/>
        <v/>
      </c>
      <c r="AB4838" s="416" t="e">
        <f t="shared" si="379"/>
        <v>#N/A</v>
      </c>
      <c r="AC4838" s="416" t="e">
        <f t="shared" si="380"/>
        <v>#N/A</v>
      </c>
    </row>
    <row r="4839" customHeight="1" spans="1:29">
      <c r="A4839" s="421"/>
      <c r="B4839" s="422"/>
      <c r="C4839" s="422"/>
      <c r="D4839" s="421"/>
      <c r="E4839" s="421"/>
      <c r="F4839" s="421"/>
      <c r="G4839" s="421"/>
      <c r="H4839" s="421"/>
      <c r="I4839" s="421"/>
      <c r="J4839" s="421"/>
      <c r="K4839" s="421"/>
      <c r="L4839" s="421"/>
      <c r="M4839" s="421"/>
      <c r="N4839" s="426"/>
      <c r="O4839" s="426"/>
      <c r="P4839" s="427"/>
      <c r="Q4839" s="427"/>
      <c r="R4839" s="426"/>
      <c r="S4839" s="426"/>
      <c r="T4839" s="426"/>
      <c r="U4839" s="426"/>
      <c r="V4839" s="426"/>
      <c r="W4839" s="426"/>
      <c r="X4839" s="427"/>
      <c r="Y4839" s="416" t="e">
        <f t="shared" si="376"/>
        <v>#N/A</v>
      </c>
      <c r="Z4839" s="416" t="e">
        <f t="shared" si="377"/>
        <v>#N/A</v>
      </c>
      <c r="AA4839" s="416" t="str">
        <f t="shared" si="378"/>
        <v/>
      </c>
      <c r="AB4839" s="416" t="e">
        <f t="shared" si="379"/>
        <v>#N/A</v>
      </c>
      <c r="AC4839" s="416" t="e">
        <f t="shared" si="380"/>
        <v>#N/A</v>
      </c>
    </row>
    <row r="4840" customHeight="1" spans="1:29">
      <c r="A4840" s="421"/>
      <c r="B4840" s="422"/>
      <c r="C4840" s="422"/>
      <c r="D4840" s="421"/>
      <c r="E4840" s="421"/>
      <c r="F4840" s="421"/>
      <c r="G4840" s="421"/>
      <c r="H4840" s="421"/>
      <c r="I4840" s="421"/>
      <c r="J4840" s="421"/>
      <c r="K4840" s="421"/>
      <c r="L4840" s="421"/>
      <c r="M4840" s="421"/>
      <c r="N4840" s="426"/>
      <c r="O4840" s="426"/>
      <c r="P4840" s="427"/>
      <c r="Q4840" s="427"/>
      <c r="R4840" s="426"/>
      <c r="S4840" s="426"/>
      <c r="T4840" s="426"/>
      <c r="U4840" s="426"/>
      <c r="V4840" s="426"/>
      <c r="W4840" s="426"/>
      <c r="X4840" s="427"/>
      <c r="Y4840" s="416" t="e">
        <f t="shared" si="376"/>
        <v>#N/A</v>
      </c>
      <c r="Z4840" s="416" t="e">
        <f t="shared" si="377"/>
        <v>#N/A</v>
      </c>
      <c r="AA4840" s="416" t="str">
        <f t="shared" si="378"/>
        <v/>
      </c>
      <c r="AB4840" s="416" t="e">
        <f t="shared" si="379"/>
        <v>#N/A</v>
      </c>
      <c r="AC4840" s="416" t="e">
        <f t="shared" si="380"/>
        <v>#N/A</v>
      </c>
    </row>
    <row r="4841" customHeight="1" spans="1:29">
      <c r="A4841" s="421"/>
      <c r="B4841" s="422"/>
      <c r="C4841" s="422"/>
      <c r="D4841" s="421"/>
      <c r="E4841" s="421"/>
      <c r="F4841" s="421"/>
      <c r="G4841" s="421"/>
      <c r="H4841" s="421"/>
      <c r="I4841" s="421"/>
      <c r="J4841" s="421"/>
      <c r="K4841" s="421"/>
      <c r="L4841" s="421"/>
      <c r="M4841" s="421"/>
      <c r="N4841" s="426"/>
      <c r="O4841" s="426"/>
      <c r="P4841" s="427"/>
      <c r="Q4841" s="427"/>
      <c r="R4841" s="426"/>
      <c r="S4841" s="426"/>
      <c r="T4841" s="426"/>
      <c r="U4841" s="426"/>
      <c r="V4841" s="426"/>
      <c r="W4841" s="426"/>
      <c r="X4841" s="427"/>
      <c r="Y4841" s="416" t="e">
        <f t="shared" si="376"/>
        <v>#N/A</v>
      </c>
      <c r="Z4841" s="416" t="e">
        <f t="shared" si="377"/>
        <v>#N/A</v>
      </c>
      <c r="AA4841" s="416" t="str">
        <f t="shared" si="378"/>
        <v/>
      </c>
      <c r="AB4841" s="416" t="e">
        <f t="shared" si="379"/>
        <v>#N/A</v>
      </c>
      <c r="AC4841" s="416" t="e">
        <f t="shared" si="380"/>
        <v>#N/A</v>
      </c>
    </row>
    <row r="4842" customHeight="1" spans="1:29">
      <c r="A4842" s="421"/>
      <c r="B4842" s="422"/>
      <c r="C4842" s="422"/>
      <c r="D4842" s="421"/>
      <c r="E4842" s="421"/>
      <c r="F4842" s="421"/>
      <c r="G4842" s="421"/>
      <c r="H4842" s="421"/>
      <c r="I4842" s="421"/>
      <c r="J4842" s="421"/>
      <c r="K4842" s="421"/>
      <c r="L4842" s="421"/>
      <c r="M4842" s="421"/>
      <c r="N4842" s="426"/>
      <c r="O4842" s="426"/>
      <c r="P4842" s="427"/>
      <c r="Q4842" s="427"/>
      <c r="R4842" s="426"/>
      <c r="S4842" s="426"/>
      <c r="T4842" s="426"/>
      <c r="U4842" s="426"/>
      <c r="V4842" s="426"/>
      <c r="W4842" s="426"/>
      <c r="X4842" s="427"/>
      <c r="Y4842" s="416" t="e">
        <f t="shared" si="376"/>
        <v>#N/A</v>
      </c>
      <c r="Z4842" s="416" t="e">
        <f t="shared" si="377"/>
        <v>#N/A</v>
      </c>
      <c r="AA4842" s="416" t="str">
        <f t="shared" si="378"/>
        <v/>
      </c>
      <c r="AB4842" s="416" t="e">
        <f t="shared" si="379"/>
        <v>#N/A</v>
      </c>
      <c r="AC4842" s="416" t="e">
        <f t="shared" si="380"/>
        <v>#N/A</v>
      </c>
    </row>
    <row r="4843" customHeight="1" spans="1:29">
      <c r="A4843" s="421"/>
      <c r="B4843" s="422"/>
      <c r="C4843" s="422"/>
      <c r="D4843" s="421"/>
      <c r="E4843" s="421"/>
      <c r="F4843" s="421"/>
      <c r="G4843" s="421"/>
      <c r="H4843" s="421"/>
      <c r="I4843" s="421"/>
      <c r="J4843" s="421"/>
      <c r="K4843" s="421"/>
      <c r="L4843" s="421"/>
      <c r="M4843" s="421"/>
      <c r="N4843" s="426"/>
      <c r="O4843" s="426"/>
      <c r="P4843" s="427"/>
      <c r="Q4843" s="427"/>
      <c r="R4843" s="426"/>
      <c r="S4843" s="426"/>
      <c r="T4843" s="426"/>
      <c r="U4843" s="426"/>
      <c r="V4843" s="426"/>
      <c r="W4843" s="426"/>
      <c r="X4843" s="427"/>
      <c r="Y4843" s="416" t="e">
        <f t="shared" si="376"/>
        <v>#N/A</v>
      </c>
      <c r="Z4843" s="416" t="e">
        <f t="shared" si="377"/>
        <v>#N/A</v>
      </c>
      <c r="AA4843" s="416" t="str">
        <f t="shared" si="378"/>
        <v/>
      </c>
      <c r="AB4843" s="416" t="e">
        <f t="shared" si="379"/>
        <v>#N/A</v>
      </c>
      <c r="AC4843" s="416" t="e">
        <f t="shared" si="380"/>
        <v>#N/A</v>
      </c>
    </row>
    <row r="4844" customHeight="1" spans="1:29">
      <c r="A4844" s="421"/>
      <c r="B4844" s="422"/>
      <c r="C4844" s="422"/>
      <c r="D4844" s="421"/>
      <c r="E4844" s="421"/>
      <c r="F4844" s="421"/>
      <c r="G4844" s="421"/>
      <c r="H4844" s="421"/>
      <c r="I4844" s="421"/>
      <c r="J4844" s="421"/>
      <c r="K4844" s="421"/>
      <c r="L4844" s="421"/>
      <c r="M4844" s="421"/>
      <c r="N4844" s="426"/>
      <c r="O4844" s="426"/>
      <c r="P4844" s="427"/>
      <c r="Q4844" s="427"/>
      <c r="R4844" s="426"/>
      <c r="S4844" s="426"/>
      <c r="T4844" s="426"/>
      <c r="U4844" s="426"/>
      <c r="V4844" s="426"/>
      <c r="W4844" s="426"/>
      <c r="X4844" s="427"/>
      <c r="Y4844" s="416" t="e">
        <f t="shared" si="376"/>
        <v>#N/A</v>
      </c>
      <c r="Z4844" s="416" t="e">
        <f t="shared" si="377"/>
        <v>#N/A</v>
      </c>
      <c r="AA4844" s="416" t="str">
        <f t="shared" si="378"/>
        <v/>
      </c>
      <c r="AB4844" s="416" t="e">
        <f t="shared" si="379"/>
        <v>#N/A</v>
      </c>
      <c r="AC4844" s="416" t="e">
        <f t="shared" si="380"/>
        <v>#N/A</v>
      </c>
    </row>
    <row r="4845" customHeight="1" spans="1:29">
      <c r="A4845" s="421"/>
      <c r="B4845" s="422"/>
      <c r="C4845" s="422"/>
      <c r="D4845" s="421"/>
      <c r="E4845" s="421"/>
      <c r="F4845" s="421"/>
      <c r="G4845" s="421"/>
      <c r="H4845" s="421"/>
      <c r="I4845" s="421"/>
      <c r="J4845" s="421"/>
      <c r="K4845" s="421"/>
      <c r="L4845" s="421"/>
      <c r="M4845" s="421"/>
      <c r="N4845" s="426"/>
      <c r="O4845" s="426"/>
      <c r="P4845" s="427"/>
      <c r="Q4845" s="427"/>
      <c r="R4845" s="426"/>
      <c r="S4845" s="426"/>
      <c r="T4845" s="426"/>
      <c r="U4845" s="426"/>
      <c r="V4845" s="426"/>
      <c r="W4845" s="426"/>
      <c r="X4845" s="427"/>
      <c r="Y4845" s="416" t="e">
        <f t="shared" si="376"/>
        <v>#N/A</v>
      </c>
      <c r="Z4845" s="416" t="e">
        <f t="shared" si="377"/>
        <v>#N/A</v>
      </c>
      <c r="AA4845" s="416" t="str">
        <f t="shared" si="378"/>
        <v/>
      </c>
      <c r="AB4845" s="416" t="e">
        <f t="shared" si="379"/>
        <v>#N/A</v>
      </c>
      <c r="AC4845" s="416" t="e">
        <f t="shared" si="380"/>
        <v>#N/A</v>
      </c>
    </row>
    <row r="4846" customHeight="1" spans="1:29">
      <c r="A4846" s="421"/>
      <c r="B4846" s="422"/>
      <c r="C4846" s="422"/>
      <c r="D4846" s="421"/>
      <c r="E4846" s="421"/>
      <c r="F4846" s="421"/>
      <c r="G4846" s="421"/>
      <c r="H4846" s="421"/>
      <c r="I4846" s="421"/>
      <c r="J4846" s="421"/>
      <c r="K4846" s="421"/>
      <c r="L4846" s="421"/>
      <c r="M4846" s="421"/>
      <c r="N4846" s="426"/>
      <c r="O4846" s="426"/>
      <c r="P4846" s="427"/>
      <c r="Q4846" s="427"/>
      <c r="R4846" s="426"/>
      <c r="S4846" s="426"/>
      <c r="T4846" s="426"/>
      <c r="U4846" s="426"/>
      <c r="V4846" s="426"/>
      <c r="W4846" s="426"/>
      <c r="X4846" s="427"/>
      <c r="Y4846" s="416" t="e">
        <f t="shared" si="376"/>
        <v>#N/A</v>
      </c>
      <c r="Z4846" s="416" t="e">
        <f t="shared" si="377"/>
        <v>#N/A</v>
      </c>
      <c r="AA4846" s="416" t="str">
        <f t="shared" si="378"/>
        <v/>
      </c>
      <c r="AB4846" s="416" t="e">
        <f t="shared" si="379"/>
        <v>#N/A</v>
      </c>
      <c r="AC4846" s="416" t="e">
        <f t="shared" si="380"/>
        <v>#N/A</v>
      </c>
    </row>
    <row r="4847" customHeight="1" spans="1:29">
      <c r="A4847" s="421"/>
      <c r="B4847" s="422"/>
      <c r="C4847" s="422"/>
      <c r="D4847" s="421"/>
      <c r="E4847" s="421"/>
      <c r="F4847" s="421"/>
      <c r="G4847" s="421"/>
      <c r="H4847" s="421"/>
      <c r="I4847" s="421"/>
      <c r="J4847" s="421"/>
      <c r="K4847" s="421"/>
      <c r="L4847" s="421"/>
      <c r="M4847" s="421"/>
      <c r="N4847" s="426"/>
      <c r="O4847" s="426"/>
      <c r="P4847" s="427"/>
      <c r="Q4847" s="427"/>
      <c r="R4847" s="426"/>
      <c r="S4847" s="426"/>
      <c r="T4847" s="426"/>
      <c r="U4847" s="426"/>
      <c r="V4847" s="426"/>
      <c r="W4847" s="426"/>
      <c r="X4847" s="427"/>
      <c r="Y4847" s="416" t="e">
        <f t="shared" si="376"/>
        <v>#N/A</v>
      </c>
      <c r="Z4847" s="416" t="e">
        <f t="shared" si="377"/>
        <v>#N/A</v>
      </c>
      <c r="AA4847" s="416" t="str">
        <f t="shared" si="378"/>
        <v/>
      </c>
      <c r="AB4847" s="416" t="e">
        <f t="shared" si="379"/>
        <v>#N/A</v>
      </c>
      <c r="AC4847" s="416" t="e">
        <f t="shared" si="380"/>
        <v>#N/A</v>
      </c>
    </row>
    <row r="4848" customHeight="1" spans="1:29">
      <c r="A4848" s="421"/>
      <c r="B4848" s="422"/>
      <c r="C4848" s="422"/>
      <c r="D4848" s="421"/>
      <c r="E4848" s="421"/>
      <c r="F4848" s="421"/>
      <c r="G4848" s="421"/>
      <c r="H4848" s="421"/>
      <c r="I4848" s="421"/>
      <c r="J4848" s="421"/>
      <c r="K4848" s="421"/>
      <c r="L4848" s="421"/>
      <c r="M4848" s="421"/>
      <c r="N4848" s="426"/>
      <c r="O4848" s="426"/>
      <c r="P4848" s="427"/>
      <c r="Q4848" s="427"/>
      <c r="R4848" s="426"/>
      <c r="S4848" s="426"/>
      <c r="T4848" s="426"/>
      <c r="U4848" s="426"/>
      <c r="V4848" s="426"/>
      <c r="W4848" s="426"/>
      <c r="X4848" s="427"/>
      <c r="Y4848" s="416" t="e">
        <f t="shared" si="376"/>
        <v>#N/A</v>
      </c>
      <c r="Z4848" s="416" t="e">
        <f t="shared" si="377"/>
        <v>#N/A</v>
      </c>
      <c r="AA4848" s="416" t="str">
        <f t="shared" si="378"/>
        <v/>
      </c>
      <c r="AB4848" s="416" t="e">
        <f t="shared" si="379"/>
        <v>#N/A</v>
      </c>
      <c r="AC4848" s="416" t="e">
        <f t="shared" si="380"/>
        <v>#N/A</v>
      </c>
    </row>
    <row r="4849" customHeight="1" spans="1:29">
      <c r="A4849" s="421"/>
      <c r="B4849" s="422"/>
      <c r="C4849" s="422"/>
      <c r="D4849" s="421"/>
      <c r="E4849" s="421"/>
      <c r="F4849" s="421"/>
      <c r="G4849" s="421"/>
      <c r="H4849" s="421"/>
      <c r="I4849" s="421"/>
      <c r="J4849" s="421"/>
      <c r="K4849" s="421"/>
      <c r="L4849" s="421"/>
      <c r="M4849" s="421"/>
      <c r="N4849" s="426"/>
      <c r="O4849" s="426"/>
      <c r="P4849" s="427"/>
      <c r="Q4849" s="427"/>
      <c r="R4849" s="426"/>
      <c r="S4849" s="426"/>
      <c r="T4849" s="426"/>
      <c r="U4849" s="426"/>
      <c r="V4849" s="426"/>
      <c r="W4849" s="426"/>
      <c r="X4849" s="427"/>
      <c r="Y4849" s="416" t="e">
        <f t="shared" si="376"/>
        <v>#N/A</v>
      </c>
      <c r="Z4849" s="416" t="e">
        <f t="shared" si="377"/>
        <v>#N/A</v>
      </c>
      <c r="AA4849" s="416" t="str">
        <f t="shared" si="378"/>
        <v/>
      </c>
      <c r="AB4849" s="416" t="e">
        <f t="shared" si="379"/>
        <v>#N/A</v>
      </c>
      <c r="AC4849" s="416" t="e">
        <f t="shared" si="380"/>
        <v>#N/A</v>
      </c>
    </row>
    <row r="4850" customHeight="1" spans="1:29">
      <c r="A4850" s="421"/>
      <c r="B4850" s="422"/>
      <c r="C4850" s="422"/>
      <c r="D4850" s="421"/>
      <c r="E4850" s="421"/>
      <c r="F4850" s="421"/>
      <c r="G4850" s="421"/>
      <c r="H4850" s="421"/>
      <c r="I4850" s="421"/>
      <c r="J4850" s="421"/>
      <c r="K4850" s="421"/>
      <c r="L4850" s="421"/>
      <c r="M4850" s="421"/>
      <c r="N4850" s="426"/>
      <c r="O4850" s="426"/>
      <c r="P4850" s="427"/>
      <c r="Q4850" s="427"/>
      <c r="R4850" s="426"/>
      <c r="S4850" s="426"/>
      <c r="T4850" s="426"/>
      <c r="U4850" s="426"/>
      <c r="V4850" s="426"/>
      <c r="W4850" s="426"/>
      <c r="X4850" s="427"/>
      <c r="Y4850" s="416" t="e">
        <f t="shared" si="376"/>
        <v>#N/A</v>
      </c>
      <c r="Z4850" s="416" t="e">
        <f t="shared" si="377"/>
        <v>#N/A</v>
      </c>
      <c r="AA4850" s="416" t="str">
        <f t="shared" si="378"/>
        <v/>
      </c>
      <c r="AB4850" s="416" t="e">
        <f t="shared" si="379"/>
        <v>#N/A</v>
      </c>
      <c r="AC4850" s="416" t="e">
        <f t="shared" si="380"/>
        <v>#N/A</v>
      </c>
    </row>
    <row r="4851" customHeight="1" spans="1:29">
      <c r="A4851" s="421"/>
      <c r="B4851" s="422"/>
      <c r="C4851" s="422"/>
      <c r="D4851" s="421"/>
      <c r="E4851" s="421"/>
      <c r="F4851" s="421"/>
      <c r="G4851" s="421"/>
      <c r="H4851" s="421"/>
      <c r="I4851" s="421"/>
      <c r="J4851" s="421"/>
      <c r="K4851" s="421"/>
      <c r="L4851" s="421"/>
      <c r="M4851" s="421"/>
      <c r="N4851" s="426"/>
      <c r="O4851" s="426"/>
      <c r="P4851" s="427"/>
      <c r="Q4851" s="427"/>
      <c r="R4851" s="426"/>
      <c r="S4851" s="426"/>
      <c r="T4851" s="426"/>
      <c r="U4851" s="426"/>
      <c r="V4851" s="426"/>
      <c r="W4851" s="426"/>
      <c r="X4851" s="427"/>
      <c r="Y4851" s="416" t="e">
        <f t="shared" si="376"/>
        <v>#N/A</v>
      </c>
      <c r="Z4851" s="416" t="e">
        <f t="shared" si="377"/>
        <v>#N/A</v>
      </c>
      <c r="AA4851" s="416" t="str">
        <f t="shared" si="378"/>
        <v/>
      </c>
      <c r="AB4851" s="416" t="e">
        <f t="shared" si="379"/>
        <v>#N/A</v>
      </c>
      <c r="AC4851" s="416" t="e">
        <f t="shared" si="380"/>
        <v>#N/A</v>
      </c>
    </row>
    <row r="4852" customHeight="1" spans="1:29">
      <c r="A4852" s="421"/>
      <c r="B4852" s="422"/>
      <c r="C4852" s="422"/>
      <c r="D4852" s="421"/>
      <c r="E4852" s="421"/>
      <c r="F4852" s="421"/>
      <c r="G4852" s="421"/>
      <c r="H4852" s="421"/>
      <c r="I4852" s="421"/>
      <c r="J4852" s="421"/>
      <c r="K4852" s="421"/>
      <c r="L4852" s="421"/>
      <c r="M4852" s="421"/>
      <c r="N4852" s="426"/>
      <c r="O4852" s="426"/>
      <c r="P4852" s="427"/>
      <c r="Q4852" s="427"/>
      <c r="R4852" s="426"/>
      <c r="S4852" s="426"/>
      <c r="T4852" s="426"/>
      <c r="U4852" s="426"/>
      <c r="V4852" s="426"/>
      <c r="W4852" s="426"/>
      <c r="X4852" s="427"/>
      <c r="Y4852" s="416" t="e">
        <f t="shared" si="376"/>
        <v>#N/A</v>
      </c>
      <c r="Z4852" s="416" t="e">
        <f t="shared" si="377"/>
        <v>#N/A</v>
      </c>
      <c r="AA4852" s="416" t="str">
        <f t="shared" si="378"/>
        <v/>
      </c>
      <c r="AB4852" s="416" t="e">
        <f t="shared" si="379"/>
        <v>#N/A</v>
      </c>
      <c r="AC4852" s="416" t="e">
        <f t="shared" si="380"/>
        <v>#N/A</v>
      </c>
    </row>
    <row r="4853" customHeight="1" spans="1:29">
      <c r="A4853" s="421"/>
      <c r="B4853" s="422"/>
      <c r="C4853" s="422"/>
      <c r="D4853" s="421"/>
      <c r="E4853" s="421"/>
      <c r="F4853" s="421"/>
      <c r="G4853" s="421"/>
      <c r="H4853" s="421"/>
      <c r="I4853" s="421"/>
      <c r="J4853" s="421"/>
      <c r="K4853" s="421"/>
      <c r="L4853" s="421"/>
      <c r="M4853" s="421"/>
      <c r="N4853" s="426"/>
      <c r="O4853" s="426"/>
      <c r="P4853" s="427"/>
      <c r="Q4853" s="427"/>
      <c r="R4853" s="426"/>
      <c r="S4853" s="426"/>
      <c r="T4853" s="426"/>
      <c r="U4853" s="426"/>
      <c r="V4853" s="426"/>
      <c r="W4853" s="426"/>
      <c r="X4853" s="427"/>
      <c r="Y4853" s="416" t="e">
        <f t="shared" si="376"/>
        <v>#N/A</v>
      </c>
      <c r="Z4853" s="416" t="e">
        <f t="shared" si="377"/>
        <v>#N/A</v>
      </c>
      <c r="AA4853" s="416" t="str">
        <f t="shared" si="378"/>
        <v/>
      </c>
      <c r="AB4853" s="416" t="e">
        <f t="shared" si="379"/>
        <v>#N/A</v>
      </c>
      <c r="AC4853" s="416" t="e">
        <f t="shared" si="380"/>
        <v>#N/A</v>
      </c>
    </row>
    <row r="4854" customHeight="1" spans="1:29">
      <c r="A4854" s="421"/>
      <c r="B4854" s="422"/>
      <c r="C4854" s="422"/>
      <c r="D4854" s="421"/>
      <c r="E4854" s="421"/>
      <c r="F4854" s="421"/>
      <c r="G4854" s="421"/>
      <c r="H4854" s="421"/>
      <c r="I4854" s="421"/>
      <c r="J4854" s="421"/>
      <c r="K4854" s="421"/>
      <c r="L4854" s="421"/>
      <c r="M4854" s="421"/>
      <c r="N4854" s="426"/>
      <c r="O4854" s="426"/>
      <c r="P4854" s="427"/>
      <c r="Q4854" s="427"/>
      <c r="R4854" s="426"/>
      <c r="S4854" s="426"/>
      <c r="T4854" s="426"/>
      <c r="U4854" s="426"/>
      <c r="V4854" s="426"/>
      <c r="W4854" s="426"/>
      <c r="X4854" s="427"/>
      <c r="Y4854" s="416" t="e">
        <f t="shared" si="376"/>
        <v>#N/A</v>
      </c>
      <c r="Z4854" s="416" t="e">
        <f t="shared" si="377"/>
        <v>#N/A</v>
      </c>
      <c r="AA4854" s="416" t="str">
        <f t="shared" si="378"/>
        <v/>
      </c>
      <c r="AB4854" s="416" t="e">
        <f t="shared" si="379"/>
        <v>#N/A</v>
      </c>
      <c r="AC4854" s="416" t="e">
        <f t="shared" si="380"/>
        <v>#N/A</v>
      </c>
    </row>
    <row r="4855" customHeight="1" spans="1:29">
      <c r="A4855" s="421"/>
      <c r="B4855" s="422"/>
      <c r="C4855" s="422"/>
      <c r="D4855" s="421"/>
      <c r="E4855" s="421"/>
      <c r="F4855" s="421"/>
      <c r="G4855" s="421"/>
      <c r="H4855" s="421"/>
      <c r="I4855" s="421"/>
      <c r="J4855" s="421"/>
      <c r="K4855" s="421"/>
      <c r="L4855" s="421"/>
      <c r="M4855" s="421"/>
      <c r="N4855" s="426"/>
      <c r="O4855" s="426"/>
      <c r="P4855" s="427"/>
      <c r="Q4855" s="427"/>
      <c r="R4855" s="426"/>
      <c r="S4855" s="426"/>
      <c r="T4855" s="426"/>
      <c r="U4855" s="426"/>
      <c r="V4855" s="426"/>
      <c r="W4855" s="426"/>
      <c r="X4855" s="427"/>
      <c r="Y4855" s="416" t="e">
        <f t="shared" si="376"/>
        <v>#N/A</v>
      </c>
      <c r="Z4855" s="416" t="e">
        <f t="shared" si="377"/>
        <v>#N/A</v>
      </c>
      <c r="AA4855" s="416" t="str">
        <f t="shared" si="378"/>
        <v/>
      </c>
      <c r="AB4855" s="416" t="e">
        <f t="shared" si="379"/>
        <v>#N/A</v>
      </c>
      <c r="AC4855" s="416" t="e">
        <f t="shared" si="380"/>
        <v>#N/A</v>
      </c>
    </row>
    <row r="4856" customHeight="1" spans="1:29">
      <c r="A4856" s="421"/>
      <c r="B4856" s="422"/>
      <c r="C4856" s="422"/>
      <c r="D4856" s="421"/>
      <c r="E4856" s="421"/>
      <c r="F4856" s="421"/>
      <c r="G4856" s="421"/>
      <c r="H4856" s="421"/>
      <c r="I4856" s="421"/>
      <c r="J4856" s="421"/>
      <c r="K4856" s="421"/>
      <c r="L4856" s="421"/>
      <c r="M4856" s="421"/>
      <c r="N4856" s="426"/>
      <c r="O4856" s="426"/>
      <c r="P4856" s="427"/>
      <c r="Q4856" s="427"/>
      <c r="R4856" s="426"/>
      <c r="S4856" s="426"/>
      <c r="T4856" s="426"/>
      <c r="U4856" s="426"/>
      <c r="V4856" s="426"/>
      <c r="W4856" s="426"/>
      <c r="X4856" s="427"/>
      <c r="Y4856" s="416" t="e">
        <f t="shared" si="376"/>
        <v>#N/A</v>
      </c>
      <c r="Z4856" s="416" t="e">
        <f t="shared" si="377"/>
        <v>#N/A</v>
      </c>
      <c r="AA4856" s="416" t="str">
        <f t="shared" si="378"/>
        <v/>
      </c>
      <c r="AB4856" s="416" t="e">
        <f t="shared" si="379"/>
        <v>#N/A</v>
      </c>
      <c r="AC4856" s="416" t="e">
        <f t="shared" si="380"/>
        <v>#N/A</v>
      </c>
    </row>
    <row r="4857" customHeight="1" spans="1:29">
      <c r="A4857" s="421"/>
      <c r="B4857" s="422"/>
      <c r="C4857" s="422"/>
      <c r="D4857" s="421"/>
      <c r="E4857" s="421"/>
      <c r="F4857" s="421"/>
      <c r="G4857" s="421"/>
      <c r="H4857" s="421"/>
      <c r="I4857" s="421"/>
      <c r="J4857" s="421"/>
      <c r="K4857" s="421"/>
      <c r="L4857" s="421"/>
      <c r="M4857" s="421"/>
      <c r="N4857" s="426"/>
      <c r="O4857" s="426"/>
      <c r="P4857" s="427"/>
      <c r="Q4857" s="427"/>
      <c r="R4857" s="426"/>
      <c r="S4857" s="426"/>
      <c r="T4857" s="426"/>
      <c r="U4857" s="426"/>
      <c r="V4857" s="426"/>
      <c r="W4857" s="426"/>
      <c r="X4857" s="427"/>
      <c r="Y4857" s="416" t="e">
        <f t="shared" si="376"/>
        <v>#N/A</v>
      </c>
      <c r="Z4857" s="416" t="e">
        <f t="shared" si="377"/>
        <v>#N/A</v>
      </c>
      <c r="AA4857" s="416" t="str">
        <f t="shared" si="378"/>
        <v/>
      </c>
      <c r="AB4857" s="416" t="e">
        <f t="shared" si="379"/>
        <v>#N/A</v>
      </c>
      <c r="AC4857" s="416" t="e">
        <f t="shared" si="380"/>
        <v>#N/A</v>
      </c>
    </row>
    <row r="4858" customHeight="1" spans="1:29">
      <c r="A4858" s="421"/>
      <c r="B4858" s="422"/>
      <c r="C4858" s="422"/>
      <c r="D4858" s="421"/>
      <c r="E4858" s="421"/>
      <c r="F4858" s="421"/>
      <c r="G4858" s="421"/>
      <c r="H4858" s="421"/>
      <c r="I4858" s="421"/>
      <c r="J4858" s="421"/>
      <c r="K4858" s="421"/>
      <c r="L4858" s="421"/>
      <c r="M4858" s="421"/>
      <c r="N4858" s="426"/>
      <c r="O4858" s="426"/>
      <c r="P4858" s="427"/>
      <c r="Q4858" s="427"/>
      <c r="R4858" s="426"/>
      <c r="S4858" s="426"/>
      <c r="T4858" s="426"/>
      <c r="U4858" s="426"/>
      <c r="V4858" s="426"/>
      <c r="W4858" s="426"/>
      <c r="X4858" s="427"/>
      <c r="Y4858" s="416" t="e">
        <f t="shared" si="376"/>
        <v>#N/A</v>
      </c>
      <c r="Z4858" s="416" t="e">
        <f t="shared" si="377"/>
        <v>#N/A</v>
      </c>
      <c r="AA4858" s="416" t="str">
        <f t="shared" si="378"/>
        <v/>
      </c>
      <c r="AB4858" s="416" t="e">
        <f t="shared" si="379"/>
        <v>#N/A</v>
      </c>
      <c r="AC4858" s="416" t="e">
        <f t="shared" si="380"/>
        <v>#N/A</v>
      </c>
    </row>
    <row r="4859" customHeight="1" spans="1:29">
      <c r="A4859" s="421"/>
      <c r="B4859" s="422"/>
      <c r="C4859" s="422"/>
      <c r="D4859" s="421"/>
      <c r="E4859" s="421"/>
      <c r="F4859" s="421"/>
      <c r="G4859" s="421"/>
      <c r="H4859" s="421"/>
      <c r="I4859" s="421"/>
      <c r="J4859" s="421"/>
      <c r="K4859" s="421"/>
      <c r="L4859" s="421"/>
      <c r="M4859" s="421"/>
      <c r="N4859" s="426"/>
      <c r="O4859" s="426"/>
      <c r="P4859" s="427"/>
      <c r="Q4859" s="427"/>
      <c r="R4859" s="426"/>
      <c r="S4859" s="426"/>
      <c r="T4859" s="426"/>
      <c r="U4859" s="426"/>
      <c r="V4859" s="426"/>
      <c r="W4859" s="426"/>
      <c r="X4859" s="427"/>
      <c r="Y4859" s="416" t="e">
        <f t="shared" si="376"/>
        <v>#N/A</v>
      </c>
      <c r="Z4859" s="416" t="e">
        <f t="shared" si="377"/>
        <v>#N/A</v>
      </c>
      <c r="AA4859" s="416" t="str">
        <f t="shared" si="378"/>
        <v/>
      </c>
      <c r="AB4859" s="416" t="e">
        <f t="shared" si="379"/>
        <v>#N/A</v>
      </c>
      <c r="AC4859" s="416" t="e">
        <f t="shared" si="380"/>
        <v>#N/A</v>
      </c>
    </row>
    <row r="4860" customHeight="1" spans="1:29">
      <c r="A4860" s="421"/>
      <c r="B4860" s="422"/>
      <c r="C4860" s="422"/>
      <c r="D4860" s="421"/>
      <c r="E4860" s="421"/>
      <c r="F4860" s="421"/>
      <c r="G4860" s="421"/>
      <c r="H4860" s="421"/>
      <c r="I4860" s="421"/>
      <c r="J4860" s="421"/>
      <c r="K4860" s="421"/>
      <c r="L4860" s="421"/>
      <c r="M4860" s="421"/>
      <c r="N4860" s="426"/>
      <c r="O4860" s="426"/>
      <c r="P4860" s="427"/>
      <c r="Q4860" s="427"/>
      <c r="R4860" s="426"/>
      <c r="S4860" s="426"/>
      <c r="T4860" s="426"/>
      <c r="U4860" s="426"/>
      <c r="V4860" s="426"/>
      <c r="W4860" s="426"/>
      <c r="X4860" s="427"/>
      <c r="Y4860" s="416" t="e">
        <f t="shared" si="376"/>
        <v>#N/A</v>
      </c>
      <c r="Z4860" s="416" t="e">
        <f t="shared" si="377"/>
        <v>#N/A</v>
      </c>
      <c r="AA4860" s="416" t="str">
        <f t="shared" si="378"/>
        <v/>
      </c>
      <c r="AB4860" s="416" t="e">
        <f t="shared" si="379"/>
        <v>#N/A</v>
      </c>
      <c r="AC4860" s="416" t="e">
        <f t="shared" si="380"/>
        <v>#N/A</v>
      </c>
    </row>
    <row r="4861" customHeight="1" spans="1:29">
      <c r="A4861" s="421"/>
      <c r="B4861" s="422"/>
      <c r="C4861" s="422"/>
      <c r="D4861" s="421"/>
      <c r="E4861" s="421"/>
      <c r="F4861" s="421"/>
      <c r="G4861" s="421"/>
      <c r="H4861" s="421"/>
      <c r="I4861" s="421"/>
      <c r="J4861" s="421"/>
      <c r="K4861" s="421"/>
      <c r="L4861" s="421"/>
      <c r="M4861" s="421"/>
      <c r="N4861" s="426"/>
      <c r="O4861" s="426"/>
      <c r="P4861" s="427"/>
      <c r="Q4861" s="427"/>
      <c r="R4861" s="426"/>
      <c r="S4861" s="426"/>
      <c r="T4861" s="426"/>
      <c r="U4861" s="426"/>
      <c r="V4861" s="426"/>
      <c r="W4861" s="426"/>
      <c r="X4861" s="427"/>
      <c r="Y4861" s="416" t="e">
        <f t="shared" si="376"/>
        <v>#N/A</v>
      </c>
      <c r="Z4861" s="416" t="e">
        <f t="shared" si="377"/>
        <v>#N/A</v>
      </c>
      <c r="AA4861" s="416" t="str">
        <f t="shared" si="378"/>
        <v/>
      </c>
      <c r="AB4861" s="416" t="e">
        <f t="shared" si="379"/>
        <v>#N/A</v>
      </c>
      <c r="AC4861" s="416" t="e">
        <f t="shared" si="380"/>
        <v>#N/A</v>
      </c>
    </row>
    <row r="4862" customHeight="1" spans="1:29">
      <c r="A4862" s="421"/>
      <c r="B4862" s="422"/>
      <c r="C4862" s="422"/>
      <c r="D4862" s="421"/>
      <c r="E4862" s="421"/>
      <c r="F4862" s="421"/>
      <c r="G4862" s="421"/>
      <c r="H4862" s="421"/>
      <c r="I4862" s="421"/>
      <c r="J4862" s="421"/>
      <c r="K4862" s="421"/>
      <c r="L4862" s="421"/>
      <c r="M4862" s="421"/>
      <c r="N4862" s="426"/>
      <c r="O4862" s="426"/>
      <c r="P4862" s="427"/>
      <c r="Q4862" s="427"/>
      <c r="R4862" s="426"/>
      <c r="S4862" s="426"/>
      <c r="T4862" s="426"/>
      <c r="U4862" s="426"/>
      <c r="V4862" s="426"/>
      <c r="W4862" s="426"/>
      <c r="X4862" s="427"/>
      <c r="Y4862" s="416" t="e">
        <f t="shared" si="376"/>
        <v>#N/A</v>
      </c>
      <c r="Z4862" s="416" t="e">
        <f t="shared" si="377"/>
        <v>#N/A</v>
      </c>
      <c r="AA4862" s="416" t="str">
        <f t="shared" si="378"/>
        <v/>
      </c>
      <c r="AB4862" s="416" t="e">
        <f t="shared" si="379"/>
        <v>#N/A</v>
      </c>
      <c r="AC4862" s="416" t="e">
        <f t="shared" si="380"/>
        <v>#N/A</v>
      </c>
    </row>
    <row r="4863" customHeight="1" spans="1:29">
      <c r="A4863" s="421"/>
      <c r="B4863" s="422"/>
      <c r="C4863" s="422"/>
      <c r="D4863" s="421"/>
      <c r="E4863" s="421"/>
      <c r="F4863" s="421"/>
      <c r="G4863" s="421"/>
      <c r="H4863" s="421"/>
      <c r="I4863" s="421"/>
      <c r="J4863" s="421"/>
      <c r="K4863" s="421"/>
      <c r="L4863" s="421"/>
      <c r="M4863" s="421"/>
      <c r="N4863" s="426"/>
      <c r="O4863" s="426"/>
      <c r="P4863" s="427"/>
      <c r="Q4863" s="427"/>
      <c r="R4863" s="426"/>
      <c r="S4863" s="426"/>
      <c r="T4863" s="426"/>
      <c r="U4863" s="426"/>
      <c r="V4863" s="426"/>
      <c r="W4863" s="426"/>
      <c r="X4863" s="427"/>
      <c r="Y4863" s="416" t="e">
        <f t="shared" si="376"/>
        <v>#N/A</v>
      </c>
      <c r="Z4863" s="416" t="e">
        <f t="shared" si="377"/>
        <v>#N/A</v>
      </c>
      <c r="AA4863" s="416" t="str">
        <f t="shared" si="378"/>
        <v/>
      </c>
      <c r="AB4863" s="416" t="e">
        <f t="shared" si="379"/>
        <v>#N/A</v>
      </c>
      <c r="AC4863" s="416" t="e">
        <f t="shared" si="380"/>
        <v>#N/A</v>
      </c>
    </row>
    <row r="4864" customHeight="1" spans="1:29">
      <c r="A4864" s="421"/>
      <c r="B4864" s="422"/>
      <c r="C4864" s="422"/>
      <c r="D4864" s="421"/>
      <c r="E4864" s="421"/>
      <c r="F4864" s="421"/>
      <c r="G4864" s="421"/>
      <c r="H4864" s="421"/>
      <c r="I4864" s="421"/>
      <c r="J4864" s="421"/>
      <c r="K4864" s="421"/>
      <c r="L4864" s="421"/>
      <c r="M4864" s="421"/>
      <c r="N4864" s="426"/>
      <c r="O4864" s="426"/>
      <c r="P4864" s="427"/>
      <c r="Q4864" s="427"/>
      <c r="R4864" s="426"/>
      <c r="S4864" s="426"/>
      <c r="T4864" s="426"/>
      <c r="U4864" s="426"/>
      <c r="V4864" s="426"/>
      <c r="W4864" s="426"/>
      <c r="X4864" s="427"/>
      <c r="Y4864" s="416" t="e">
        <f t="shared" si="376"/>
        <v>#N/A</v>
      </c>
      <c r="Z4864" s="416" t="e">
        <f t="shared" si="377"/>
        <v>#N/A</v>
      </c>
      <c r="AA4864" s="416" t="str">
        <f t="shared" si="378"/>
        <v/>
      </c>
      <c r="AB4864" s="416" t="e">
        <f t="shared" si="379"/>
        <v>#N/A</v>
      </c>
      <c r="AC4864" s="416" t="e">
        <f t="shared" si="380"/>
        <v>#N/A</v>
      </c>
    </row>
    <row r="4865" customHeight="1" spans="1:29">
      <c r="A4865" s="421"/>
      <c r="B4865" s="422"/>
      <c r="C4865" s="422"/>
      <c r="D4865" s="421"/>
      <c r="E4865" s="421"/>
      <c r="F4865" s="421"/>
      <c r="G4865" s="421"/>
      <c r="H4865" s="421"/>
      <c r="I4865" s="421"/>
      <c r="J4865" s="421"/>
      <c r="K4865" s="421"/>
      <c r="L4865" s="421"/>
      <c r="M4865" s="421"/>
      <c r="N4865" s="426"/>
      <c r="O4865" s="426"/>
      <c r="P4865" s="427"/>
      <c r="Q4865" s="427"/>
      <c r="R4865" s="426"/>
      <c r="S4865" s="426"/>
      <c r="T4865" s="426"/>
      <c r="U4865" s="426"/>
      <c r="V4865" s="426"/>
      <c r="W4865" s="426"/>
      <c r="X4865" s="427"/>
      <c r="Y4865" s="416" t="e">
        <f t="shared" si="376"/>
        <v>#N/A</v>
      </c>
      <c r="Z4865" s="416" t="e">
        <f t="shared" si="377"/>
        <v>#N/A</v>
      </c>
      <c r="AA4865" s="416" t="str">
        <f t="shared" si="378"/>
        <v/>
      </c>
      <c r="AB4865" s="416" t="e">
        <f t="shared" si="379"/>
        <v>#N/A</v>
      </c>
      <c r="AC4865" s="416" t="e">
        <f t="shared" si="380"/>
        <v>#N/A</v>
      </c>
    </row>
    <row r="4866" customHeight="1" spans="1:29">
      <c r="A4866" s="421"/>
      <c r="B4866" s="422"/>
      <c r="C4866" s="422"/>
      <c r="D4866" s="421"/>
      <c r="E4866" s="421"/>
      <c r="F4866" s="421"/>
      <c r="G4866" s="421"/>
      <c r="H4866" s="421"/>
      <c r="I4866" s="421"/>
      <c r="J4866" s="421"/>
      <c r="K4866" s="421"/>
      <c r="L4866" s="421"/>
      <c r="M4866" s="421"/>
      <c r="N4866" s="426"/>
      <c r="O4866" s="426"/>
      <c r="P4866" s="427"/>
      <c r="Q4866" s="427"/>
      <c r="R4866" s="426"/>
      <c r="S4866" s="426"/>
      <c r="T4866" s="426"/>
      <c r="U4866" s="426"/>
      <c r="V4866" s="426"/>
      <c r="W4866" s="426"/>
      <c r="X4866" s="427"/>
      <c r="Y4866" s="416" t="e">
        <f t="shared" si="376"/>
        <v>#N/A</v>
      </c>
      <c r="Z4866" s="416" t="e">
        <f t="shared" si="377"/>
        <v>#N/A</v>
      </c>
      <c r="AA4866" s="416" t="str">
        <f t="shared" si="378"/>
        <v/>
      </c>
      <c r="AB4866" s="416" t="e">
        <f t="shared" si="379"/>
        <v>#N/A</v>
      </c>
      <c r="AC4866" s="416" t="e">
        <f t="shared" si="380"/>
        <v>#N/A</v>
      </c>
    </row>
    <row r="4867" customHeight="1" spans="1:29">
      <c r="A4867" s="421"/>
      <c r="B4867" s="422"/>
      <c r="C4867" s="422"/>
      <c r="D4867" s="421"/>
      <c r="E4867" s="421"/>
      <c r="F4867" s="421"/>
      <c r="G4867" s="421"/>
      <c r="H4867" s="421"/>
      <c r="I4867" s="421"/>
      <c r="J4867" s="421"/>
      <c r="K4867" s="421"/>
      <c r="L4867" s="421"/>
      <c r="M4867" s="421"/>
      <c r="N4867" s="426"/>
      <c r="O4867" s="426"/>
      <c r="P4867" s="427"/>
      <c r="Q4867" s="427"/>
      <c r="R4867" s="426"/>
      <c r="S4867" s="426"/>
      <c r="T4867" s="426"/>
      <c r="U4867" s="426"/>
      <c r="V4867" s="426"/>
      <c r="W4867" s="426"/>
      <c r="X4867" s="427"/>
      <c r="Y4867" s="416" t="e">
        <f t="shared" si="376"/>
        <v>#N/A</v>
      </c>
      <c r="Z4867" s="416" t="e">
        <f t="shared" si="377"/>
        <v>#N/A</v>
      </c>
      <c r="AA4867" s="416" t="str">
        <f t="shared" si="378"/>
        <v/>
      </c>
      <c r="AB4867" s="416" t="e">
        <f t="shared" si="379"/>
        <v>#N/A</v>
      </c>
      <c r="AC4867" s="416" t="e">
        <f t="shared" si="380"/>
        <v>#N/A</v>
      </c>
    </row>
    <row r="4868" customHeight="1" spans="1:29">
      <c r="A4868" s="421"/>
      <c r="B4868" s="422"/>
      <c r="C4868" s="422"/>
      <c r="D4868" s="421"/>
      <c r="E4868" s="421"/>
      <c r="F4868" s="421"/>
      <c r="G4868" s="421"/>
      <c r="H4868" s="421"/>
      <c r="I4868" s="421"/>
      <c r="J4868" s="421"/>
      <c r="K4868" s="421"/>
      <c r="L4868" s="421"/>
      <c r="M4868" s="421"/>
      <c r="N4868" s="426"/>
      <c r="O4868" s="426"/>
      <c r="P4868" s="427"/>
      <c r="Q4868" s="427"/>
      <c r="R4868" s="426"/>
      <c r="S4868" s="426"/>
      <c r="T4868" s="426"/>
      <c r="U4868" s="426"/>
      <c r="V4868" s="426"/>
      <c r="W4868" s="426"/>
      <c r="X4868" s="427"/>
      <c r="Y4868" s="416" t="e">
        <f t="shared" si="376"/>
        <v>#N/A</v>
      </c>
      <c r="Z4868" s="416" t="e">
        <f t="shared" si="377"/>
        <v>#N/A</v>
      </c>
      <c r="AA4868" s="416" t="str">
        <f t="shared" si="378"/>
        <v/>
      </c>
      <c r="AB4868" s="416" t="e">
        <f t="shared" si="379"/>
        <v>#N/A</v>
      </c>
      <c r="AC4868" s="416" t="e">
        <f t="shared" si="380"/>
        <v>#N/A</v>
      </c>
    </row>
    <row r="4869" customHeight="1" spans="1:29">
      <c r="A4869" s="421"/>
      <c r="B4869" s="422"/>
      <c r="C4869" s="422"/>
      <c r="D4869" s="421"/>
      <c r="E4869" s="421"/>
      <c r="F4869" s="421"/>
      <c r="G4869" s="421"/>
      <c r="H4869" s="421"/>
      <c r="I4869" s="421"/>
      <c r="J4869" s="421"/>
      <c r="K4869" s="421"/>
      <c r="L4869" s="421"/>
      <c r="M4869" s="421"/>
      <c r="N4869" s="426"/>
      <c r="O4869" s="426"/>
      <c r="P4869" s="427"/>
      <c r="Q4869" s="427"/>
      <c r="R4869" s="426"/>
      <c r="S4869" s="426"/>
      <c r="T4869" s="426"/>
      <c r="U4869" s="426"/>
      <c r="V4869" s="426"/>
      <c r="W4869" s="426"/>
      <c r="X4869" s="427"/>
      <c r="Y4869" s="416" t="e">
        <f t="shared" si="376"/>
        <v>#N/A</v>
      </c>
      <c r="Z4869" s="416" t="e">
        <f t="shared" si="377"/>
        <v>#N/A</v>
      </c>
      <c r="AA4869" s="416" t="str">
        <f t="shared" si="378"/>
        <v/>
      </c>
      <c r="AB4869" s="416" t="e">
        <f t="shared" si="379"/>
        <v>#N/A</v>
      </c>
      <c r="AC4869" s="416" t="e">
        <f t="shared" si="380"/>
        <v>#N/A</v>
      </c>
    </row>
    <row r="4870" customHeight="1" spans="1:29">
      <c r="A4870" s="421"/>
      <c r="B4870" s="422"/>
      <c r="C4870" s="422"/>
      <c r="D4870" s="421"/>
      <c r="E4870" s="421"/>
      <c r="F4870" s="421"/>
      <c r="G4870" s="421"/>
      <c r="H4870" s="421"/>
      <c r="I4870" s="421"/>
      <c r="J4870" s="421"/>
      <c r="K4870" s="421"/>
      <c r="L4870" s="421"/>
      <c r="M4870" s="421"/>
      <c r="N4870" s="426"/>
      <c r="O4870" s="426"/>
      <c r="P4870" s="427"/>
      <c r="Q4870" s="427"/>
      <c r="R4870" s="426"/>
      <c r="S4870" s="426"/>
      <c r="T4870" s="426"/>
      <c r="U4870" s="426"/>
      <c r="V4870" s="426"/>
      <c r="W4870" s="426"/>
      <c r="X4870" s="427"/>
      <c r="Y4870" s="416" t="e">
        <f t="shared" si="376"/>
        <v>#N/A</v>
      </c>
      <c r="Z4870" s="416" t="e">
        <f t="shared" si="377"/>
        <v>#N/A</v>
      </c>
      <c r="AA4870" s="416" t="str">
        <f t="shared" si="378"/>
        <v/>
      </c>
      <c r="AB4870" s="416" t="e">
        <f t="shared" si="379"/>
        <v>#N/A</v>
      </c>
      <c r="AC4870" s="416" t="e">
        <f t="shared" si="380"/>
        <v>#N/A</v>
      </c>
    </row>
    <row r="4871" customHeight="1" spans="1:29">
      <c r="A4871" s="421"/>
      <c r="B4871" s="422"/>
      <c r="C4871" s="422"/>
      <c r="D4871" s="421"/>
      <c r="E4871" s="421"/>
      <c r="F4871" s="421"/>
      <c r="G4871" s="421"/>
      <c r="H4871" s="421"/>
      <c r="I4871" s="421"/>
      <c r="J4871" s="421"/>
      <c r="K4871" s="421"/>
      <c r="L4871" s="421"/>
      <c r="M4871" s="421"/>
      <c r="N4871" s="426"/>
      <c r="O4871" s="426"/>
      <c r="P4871" s="427"/>
      <c r="Q4871" s="427"/>
      <c r="R4871" s="426"/>
      <c r="S4871" s="426"/>
      <c r="T4871" s="426"/>
      <c r="U4871" s="426"/>
      <c r="V4871" s="426"/>
      <c r="W4871" s="426"/>
      <c r="X4871" s="427"/>
      <c r="Y4871" s="416" t="e">
        <f t="shared" ref="Y4871:Y4934" si="381">_xlfn.IFS(LEFT(M4871,3)="003","三保支出",LEFT(M4871,3)="004","刚性支出",LEFT(M4871,3)="000","促发展支出")</f>
        <v>#N/A</v>
      </c>
      <c r="Z4871" s="416" t="e">
        <f t="shared" ref="Z4871:Z4934" si="382">_xlfn.IFS(LEFT(E4871,1)="3","项目支出",LEFT(E4871,1)="1","人员类支出",LEFT(E4871,1)="2","运转类支出")</f>
        <v>#N/A</v>
      </c>
      <c r="AA4871" s="416" t="str">
        <f t="shared" ref="AA4871:AA4934" si="383">LEFT(H4871,7)</f>
        <v/>
      </c>
      <c r="AB4871" s="416" t="e">
        <f t="shared" ref="AB4871:AB4934" si="384">_xlfn.IFS(LEFT(M4871,6)="003001","保工资",LEFT(M4871,6)="003002","保运转",LEFT(M4871,6)="003003","保基本民生")</f>
        <v>#N/A</v>
      </c>
      <c r="AC4871" s="416" t="e">
        <f t="shared" ref="AC4871:AC4934" si="385">IF(Z4871="项目支出","否","是")</f>
        <v>#N/A</v>
      </c>
    </row>
    <row r="4872" customHeight="1" spans="1:29">
      <c r="A4872" s="421"/>
      <c r="B4872" s="422"/>
      <c r="C4872" s="422"/>
      <c r="D4872" s="421"/>
      <c r="E4872" s="421"/>
      <c r="F4872" s="421"/>
      <c r="G4872" s="421"/>
      <c r="H4872" s="421"/>
      <c r="I4872" s="421"/>
      <c r="J4872" s="421"/>
      <c r="K4872" s="421"/>
      <c r="L4872" s="421"/>
      <c r="M4872" s="421"/>
      <c r="N4872" s="426"/>
      <c r="O4872" s="426"/>
      <c r="P4872" s="427"/>
      <c r="Q4872" s="427"/>
      <c r="R4872" s="426"/>
      <c r="S4872" s="426"/>
      <c r="T4872" s="426"/>
      <c r="U4872" s="426"/>
      <c r="V4872" s="426"/>
      <c r="W4872" s="426"/>
      <c r="X4872" s="427"/>
      <c r="Y4872" s="416" t="e">
        <f t="shared" si="381"/>
        <v>#N/A</v>
      </c>
      <c r="Z4872" s="416" t="e">
        <f t="shared" si="382"/>
        <v>#N/A</v>
      </c>
      <c r="AA4872" s="416" t="str">
        <f t="shared" si="383"/>
        <v/>
      </c>
      <c r="AB4872" s="416" t="e">
        <f t="shared" si="384"/>
        <v>#N/A</v>
      </c>
      <c r="AC4872" s="416" t="e">
        <f t="shared" si="385"/>
        <v>#N/A</v>
      </c>
    </row>
    <row r="4873" customHeight="1" spans="1:29">
      <c r="A4873" s="421"/>
      <c r="B4873" s="422"/>
      <c r="C4873" s="422"/>
      <c r="D4873" s="421"/>
      <c r="E4873" s="421"/>
      <c r="F4873" s="421"/>
      <c r="G4873" s="421"/>
      <c r="H4873" s="421"/>
      <c r="I4873" s="421"/>
      <c r="J4873" s="421"/>
      <c r="K4873" s="421"/>
      <c r="L4873" s="421"/>
      <c r="M4873" s="421"/>
      <c r="N4873" s="426"/>
      <c r="O4873" s="426"/>
      <c r="P4873" s="427"/>
      <c r="Q4873" s="427"/>
      <c r="R4873" s="426"/>
      <c r="S4873" s="426"/>
      <c r="T4873" s="426"/>
      <c r="U4873" s="426"/>
      <c r="V4873" s="426"/>
      <c r="W4873" s="426"/>
      <c r="X4873" s="427"/>
      <c r="Y4873" s="416" t="e">
        <f t="shared" si="381"/>
        <v>#N/A</v>
      </c>
      <c r="Z4873" s="416" t="e">
        <f t="shared" si="382"/>
        <v>#N/A</v>
      </c>
      <c r="AA4873" s="416" t="str">
        <f t="shared" si="383"/>
        <v/>
      </c>
      <c r="AB4873" s="416" t="e">
        <f t="shared" si="384"/>
        <v>#N/A</v>
      </c>
      <c r="AC4873" s="416" t="e">
        <f t="shared" si="385"/>
        <v>#N/A</v>
      </c>
    </row>
    <row r="4874" customHeight="1" spans="1:29">
      <c r="A4874" s="421"/>
      <c r="B4874" s="422"/>
      <c r="C4874" s="422"/>
      <c r="D4874" s="421"/>
      <c r="E4874" s="421"/>
      <c r="F4874" s="421"/>
      <c r="G4874" s="421"/>
      <c r="H4874" s="421"/>
      <c r="I4874" s="421"/>
      <c r="J4874" s="421"/>
      <c r="K4874" s="421"/>
      <c r="L4874" s="421"/>
      <c r="M4874" s="421"/>
      <c r="N4874" s="426"/>
      <c r="O4874" s="426"/>
      <c r="P4874" s="427"/>
      <c r="Q4874" s="427"/>
      <c r="R4874" s="426"/>
      <c r="S4874" s="426"/>
      <c r="T4874" s="426"/>
      <c r="U4874" s="426"/>
      <c r="V4874" s="426"/>
      <c r="W4874" s="426"/>
      <c r="X4874" s="427"/>
      <c r="Y4874" s="416" t="e">
        <f t="shared" si="381"/>
        <v>#N/A</v>
      </c>
      <c r="Z4874" s="416" t="e">
        <f t="shared" si="382"/>
        <v>#N/A</v>
      </c>
      <c r="AA4874" s="416" t="str">
        <f t="shared" si="383"/>
        <v/>
      </c>
      <c r="AB4874" s="416" t="e">
        <f t="shared" si="384"/>
        <v>#N/A</v>
      </c>
      <c r="AC4874" s="416" t="e">
        <f t="shared" si="385"/>
        <v>#N/A</v>
      </c>
    </row>
    <row r="4875" customHeight="1" spans="1:29">
      <c r="A4875" s="421"/>
      <c r="B4875" s="422"/>
      <c r="C4875" s="422"/>
      <c r="D4875" s="421"/>
      <c r="E4875" s="421"/>
      <c r="F4875" s="421"/>
      <c r="G4875" s="421"/>
      <c r="H4875" s="421"/>
      <c r="I4875" s="421"/>
      <c r="J4875" s="421"/>
      <c r="K4875" s="421"/>
      <c r="L4875" s="421"/>
      <c r="M4875" s="421"/>
      <c r="N4875" s="426"/>
      <c r="O4875" s="426"/>
      <c r="P4875" s="427"/>
      <c r="Q4875" s="427"/>
      <c r="R4875" s="426"/>
      <c r="S4875" s="426"/>
      <c r="T4875" s="426"/>
      <c r="U4875" s="426"/>
      <c r="V4875" s="426"/>
      <c r="W4875" s="426"/>
      <c r="X4875" s="427"/>
      <c r="Y4875" s="416" t="e">
        <f t="shared" si="381"/>
        <v>#N/A</v>
      </c>
      <c r="Z4875" s="416" t="e">
        <f t="shared" si="382"/>
        <v>#N/A</v>
      </c>
      <c r="AA4875" s="416" t="str">
        <f t="shared" si="383"/>
        <v/>
      </c>
      <c r="AB4875" s="416" t="e">
        <f t="shared" si="384"/>
        <v>#N/A</v>
      </c>
      <c r="AC4875" s="416" t="e">
        <f t="shared" si="385"/>
        <v>#N/A</v>
      </c>
    </row>
    <row r="4876" customHeight="1" spans="1:29">
      <c r="A4876" s="421"/>
      <c r="B4876" s="422"/>
      <c r="C4876" s="422"/>
      <c r="D4876" s="421"/>
      <c r="E4876" s="421"/>
      <c r="F4876" s="421"/>
      <c r="G4876" s="421"/>
      <c r="H4876" s="421"/>
      <c r="I4876" s="421"/>
      <c r="J4876" s="421"/>
      <c r="K4876" s="421"/>
      <c r="L4876" s="421"/>
      <c r="M4876" s="421"/>
      <c r="N4876" s="426"/>
      <c r="O4876" s="426"/>
      <c r="P4876" s="427"/>
      <c r="Q4876" s="427"/>
      <c r="R4876" s="426"/>
      <c r="S4876" s="426"/>
      <c r="T4876" s="426"/>
      <c r="U4876" s="426"/>
      <c r="V4876" s="426"/>
      <c r="W4876" s="426"/>
      <c r="X4876" s="427"/>
      <c r="Y4876" s="416" t="e">
        <f t="shared" si="381"/>
        <v>#N/A</v>
      </c>
      <c r="Z4876" s="416" t="e">
        <f t="shared" si="382"/>
        <v>#N/A</v>
      </c>
      <c r="AA4876" s="416" t="str">
        <f t="shared" si="383"/>
        <v/>
      </c>
      <c r="AB4876" s="416" t="e">
        <f t="shared" si="384"/>
        <v>#N/A</v>
      </c>
      <c r="AC4876" s="416" t="e">
        <f t="shared" si="385"/>
        <v>#N/A</v>
      </c>
    </row>
    <row r="4877" customHeight="1" spans="1:29">
      <c r="A4877" s="421"/>
      <c r="B4877" s="422"/>
      <c r="C4877" s="422"/>
      <c r="D4877" s="421"/>
      <c r="E4877" s="421"/>
      <c r="F4877" s="421"/>
      <c r="G4877" s="421"/>
      <c r="H4877" s="421"/>
      <c r="I4877" s="421"/>
      <c r="J4877" s="421"/>
      <c r="K4877" s="421"/>
      <c r="L4877" s="421"/>
      <c r="M4877" s="421"/>
      <c r="N4877" s="426"/>
      <c r="O4877" s="426"/>
      <c r="P4877" s="427"/>
      <c r="Q4877" s="427"/>
      <c r="R4877" s="426"/>
      <c r="S4877" s="426"/>
      <c r="T4877" s="426"/>
      <c r="U4877" s="426"/>
      <c r="V4877" s="426"/>
      <c r="W4877" s="426"/>
      <c r="X4877" s="427"/>
      <c r="Y4877" s="416" t="e">
        <f t="shared" si="381"/>
        <v>#N/A</v>
      </c>
      <c r="Z4877" s="416" t="e">
        <f t="shared" si="382"/>
        <v>#N/A</v>
      </c>
      <c r="AA4877" s="416" t="str">
        <f t="shared" si="383"/>
        <v/>
      </c>
      <c r="AB4877" s="416" t="e">
        <f t="shared" si="384"/>
        <v>#N/A</v>
      </c>
      <c r="AC4877" s="416" t="e">
        <f t="shared" si="385"/>
        <v>#N/A</v>
      </c>
    </row>
    <row r="4878" customHeight="1" spans="1:29">
      <c r="A4878" s="421"/>
      <c r="B4878" s="422"/>
      <c r="C4878" s="422"/>
      <c r="D4878" s="421"/>
      <c r="E4878" s="421"/>
      <c r="F4878" s="421"/>
      <c r="G4878" s="421"/>
      <c r="H4878" s="421"/>
      <c r="I4878" s="421"/>
      <c r="J4878" s="421"/>
      <c r="K4878" s="421"/>
      <c r="L4878" s="421"/>
      <c r="M4878" s="421"/>
      <c r="N4878" s="426"/>
      <c r="O4878" s="426"/>
      <c r="P4878" s="427"/>
      <c r="Q4878" s="427"/>
      <c r="R4878" s="426"/>
      <c r="S4878" s="426"/>
      <c r="T4878" s="426"/>
      <c r="U4878" s="426"/>
      <c r="V4878" s="426"/>
      <c r="W4878" s="426"/>
      <c r="X4878" s="427"/>
      <c r="Y4878" s="416" t="e">
        <f t="shared" si="381"/>
        <v>#N/A</v>
      </c>
      <c r="Z4878" s="416" t="e">
        <f t="shared" si="382"/>
        <v>#N/A</v>
      </c>
      <c r="AA4878" s="416" t="str">
        <f t="shared" si="383"/>
        <v/>
      </c>
      <c r="AB4878" s="416" t="e">
        <f t="shared" si="384"/>
        <v>#N/A</v>
      </c>
      <c r="AC4878" s="416" t="e">
        <f t="shared" si="385"/>
        <v>#N/A</v>
      </c>
    </row>
    <row r="4879" customHeight="1" spans="1:29">
      <c r="A4879" s="421"/>
      <c r="B4879" s="422"/>
      <c r="C4879" s="422"/>
      <c r="D4879" s="421"/>
      <c r="E4879" s="421"/>
      <c r="F4879" s="421"/>
      <c r="G4879" s="421"/>
      <c r="H4879" s="421"/>
      <c r="I4879" s="421"/>
      <c r="J4879" s="421"/>
      <c r="K4879" s="421"/>
      <c r="L4879" s="421"/>
      <c r="M4879" s="421"/>
      <c r="N4879" s="426"/>
      <c r="O4879" s="426"/>
      <c r="P4879" s="427"/>
      <c r="Q4879" s="427"/>
      <c r="R4879" s="426"/>
      <c r="S4879" s="426"/>
      <c r="T4879" s="426"/>
      <c r="U4879" s="426"/>
      <c r="V4879" s="426"/>
      <c r="W4879" s="426"/>
      <c r="X4879" s="427"/>
      <c r="Y4879" s="416" t="e">
        <f t="shared" si="381"/>
        <v>#N/A</v>
      </c>
      <c r="Z4879" s="416" t="e">
        <f t="shared" si="382"/>
        <v>#N/A</v>
      </c>
      <c r="AA4879" s="416" t="str">
        <f t="shared" si="383"/>
        <v/>
      </c>
      <c r="AB4879" s="416" t="e">
        <f t="shared" si="384"/>
        <v>#N/A</v>
      </c>
      <c r="AC4879" s="416" t="e">
        <f t="shared" si="385"/>
        <v>#N/A</v>
      </c>
    </row>
    <row r="4880" customHeight="1" spans="1:29">
      <c r="A4880" s="421"/>
      <c r="B4880" s="422"/>
      <c r="C4880" s="422"/>
      <c r="D4880" s="421"/>
      <c r="E4880" s="421"/>
      <c r="F4880" s="421"/>
      <c r="G4880" s="421"/>
      <c r="H4880" s="421"/>
      <c r="I4880" s="421"/>
      <c r="J4880" s="421"/>
      <c r="K4880" s="421"/>
      <c r="L4880" s="421"/>
      <c r="M4880" s="421"/>
      <c r="N4880" s="426"/>
      <c r="O4880" s="426"/>
      <c r="P4880" s="427"/>
      <c r="Q4880" s="427"/>
      <c r="R4880" s="426"/>
      <c r="S4880" s="426"/>
      <c r="T4880" s="426"/>
      <c r="U4880" s="426"/>
      <c r="V4880" s="426"/>
      <c r="W4880" s="426"/>
      <c r="X4880" s="427"/>
      <c r="Y4880" s="416" t="e">
        <f t="shared" si="381"/>
        <v>#N/A</v>
      </c>
      <c r="Z4880" s="416" t="e">
        <f t="shared" si="382"/>
        <v>#N/A</v>
      </c>
      <c r="AA4880" s="416" t="str">
        <f t="shared" si="383"/>
        <v/>
      </c>
      <c r="AB4880" s="416" t="e">
        <f t="shared" si="384"/>
        <v>#N/A</v>
      </c>
      <c r="AC4880" s="416" t="e">
        <f t="shared" si="385"/>
        <v>#N/A</v>
      </c>
    </row>
    <row r="4881" customHeight="1" spans="1:29">
      <c r="A4881" s="421"/>
      <c r="B4881" s="422"/>
      <c r="C4881" s="422"/>
      <c r="D4881" s="421"/>
      <c r="E4881" s="421"/>
      <c r="F4881" s="421"/>
      <c r="G4881" s="421"/>
      <c r="H4881" s="421"/>
      <c r="I4881" s="421"/>
      <c r="J4881" s="421"/>
      <c r="K4881" s="421"/>
      <c r="L4881" s="421"/>
      <c r="M4881" s="421"/>
      <c r="N4881" s="426"/>
      <c r="O4881" s="426"/>
      <c r="P4881" s="427"/>
      <c r="Q4881" s="427"/>
      <c r="R4881" s="426"/>
      <c r="S4881" s="426"/>
      <c r="T4881" s="426"/>
      <c r="U4881" s="426"/>
      <c r="V4881" s="426"/>
      <c r="W4881" s="426"/>
      <c r="X4881" s="427"/>
      <c r="Y4881" s="416" t="e">
        <f t="shared" si="381"/>
        <v>#N/A</v>
      </c>
      <c r="Z4881" s="416" t="e">
        <f t="shared" si="382"/>
        <v>#N/A</v>
      </c>
      <c r="AA4881" s="416" t="str">
        <f t="shared" si="383"/>
        <v/>
      </c>
      <c r="AB4881" s="416" t="e">
        <f t="shared" si="384"/>
        <v>#N/A</v>
      </c>
      <c r="AC4881" s="416" t="e">
        <f t="shared" si="385"/>
        <v>#N/A</v>
      </c>
    </row>
    <row r="4882" customHeight="1" spans="1:29">
      <c r="A4882" s="421"/>
      <c r="B4882" s="422"/>
      <c r="C4882" s="422"/>
      <c r="D4882" s="421"/>
      <c r="E4882" s="421"/>
      <c r="F4882" s="421"/>
      <c r="G4882" s="421"/>
      <c r="H4882" s="421"/>
      <c r="I4882" s="421"/>
      <c r="J4882" s="421"/>
      <c r="K4882" s="421"/>
      <c r="L4882" s="421"/>
      <c r="M4882" s="421"/>
      <c r="N4882" s="426"/>
      <c r="O4882" s="426"/>
      <c r="P4882" s="427"/>
      <c r="Q4882" s="427"/>
      <c r="R4882" s="426"/>
      <c r="S4882" s="426"/>
      <c r="T4882" s="426"/>
      <c r="U4882" s="426"/>
      <c r="V4882" s="426"/>
      <c r="W4882" s="426"/>
      <c r="X4882" s="427"/>
      <c r="Y4882" s="416" t="e">
        <f t="shared" si="381"/>
        <v>#N/A</v>
      </c>
      <c r="Z4882" s="416" t="e">
        <f t="shared" si="382"/>
        <v>#N/A</v>
      </c>
      <c r="AA4882" s="416" t="str">
        <f t="shared" si="383"/>
        <v/>
      </c>
      <c r="AB4882" s="416" t="e">
        <f t="shared" si="384"/>
        <v>#N/A</v>
      </c>
      <c r="AC4882" s="416" t="e">
        <f t="shared" si="385"/>
        <v>#N/A</v>
      </c>
    </row>
    <row r="4883" customHeight="1" spans="1:29">
      <c r="A4883" s="421"/>
      <c r="B4883" s="422"/>
      <c r="C4883" s="422"/>
      <c r="D4883" s="421"/>
      <c r="E4883" s="421"/>
      <c r="F4883" s="421"/>
      <c r="G4883" s="421"/>
      <c r="H4883" s="421"/>
      <c r="I4883" s="421"/>
      <c r="J4883" s="421"/>
      <c r="K4883" s="421"/>
      <c r="L4883" s="421"/>
      <c r="M4883" s="421"/>
      <c r="N4883" s="426"/>
      <c r="O4883" s="426"/>
      <c r="P4883" s="427"/>
      <c r="Q4883" s="427"/>
      <c r="R4883" s="426"/>
      <c r="S4883" s="426"/>
      <c r="T4883" s="426"/>
      <c r="U4883" s="426"/>
      <c r="V4883" s="426"/>
      <c r="W4883" s="426"/>
      <c r="X4883" s="427"/>
      <c r="Y4883" s="416" t="e">
        <f t="shared" si="381"/>
        <v>#N/A</v>
      </c>
      <c r="Z4883" s="416" t="e">
        <f t="shared" si="382"/>
        <v>#N/A</v>
      </c>
      <c r="AA4883" s="416" t="str">
        <f t="shared" si="383"/>
        <v/>
      </c>
      <c r="AB4883" s="416" t="e">
        <f t="shared" si="384"/>
        <v>#N/A</v>
      </c>
      <c r="AC4883" s="416" t="e">
        <f t="shared" si="385"/>
        <v>#N/A</v>
      </c>
    </row>
    <row r="4884" customHeight="1" spans="1:29">
      <c r="A4884" s="421"/>
      <c r="B4884" s="422"/>
      <c r="C4884" s="422"/>
      <c r="D4884" s="421"/>
      <c r="E4884" s="421"/>
      <c r="F4884" s="421"/>
      <c r="G4884" s="421"/>
      <c r="H4884" s="421"/>
      <c r="I4884" s="421"/>
      <c r="J4884" s="421"/>
      <c r="K4884" s="421"/>
      <c r="L4884" s="421"/>
      <c r="M4884" s="421"/>
      <c r="N4884" s="426"/>
      <c r="O4884" s="426"/>
      <c r="P4884" s="427"/>
      <c r="Q4884" s="427"/>
      <c r="R4884" s="426"/>
      <c r="S4884" s="426"/>
      <c r="T4884" s="426"/>
      <c r="U4884" s="426"/>
      <c r="V4884" s="426"/>
      <c r="W4884" s="426"/>
      <c r="X4884" s="427"/>
      <c r="Y4884" s="416" t="e">
        <f t="shared" si="381"/>
        <v>#N/A</v>
      </c>
      <c r="Z4884" s="416" t="e">
        <f t="shared" si="382"/>
        <v>#N/A</v>
      </c>
      <c r="AA4884" s="416" t="str">
        <f t="shared" si="383"/>
        <v/>
      </c>
      <c r="AB4884" s="416" t="e">
        <f t="shared" si="384"/>
        <v>#N/A</v>
      </c>
      <c r="AC4884" s="416" t="e">
        <f t="shared" si="385"/>
        <v>#N/A</v>
      </c>
    </row>
    <row r="4885" customHeight="1" spans="1:29">
      <c r="A4885" s="421"/>
      <c r="B4885" s="422"/>
      <c r="C4885" s="422"/>
      <c r="D4885" s="421"/>
      <c r="E4885" s="421"/>
      <c r="F4885" s="421"/>
      <c r="G4885" s="421"/>
      <c r="H4885" s="421"/>
      <c r="I4885" s="421"/>
      <c r="J4885" s="421"/>
      <c r="K4885" s="421"/>
      <c r="L4885" s="421"/>
      <c r="M4885" s="421"/>
      <c r="N4885" s="426"/>
      <c r="O4885" s="426"/>
      <c r="P4885" s="427"/>
      <c r="Q4885" s="427"/>
      <c r="R4885" s="426"/>
      <c r="S4885" s="426"/>
      <c r="T4885" s="426"/>
      <c r="U4885" s="426"/>
      <c r="V4885" s="426"/>
      <c r="W4885" s="426"/>
      <c r="X4885" s="427"/>
      <c r="Y4885" s="416" t="e">
        <f t="shared" si="381"/>
        <v>#N/A</v>
      </c>
      <c r="Z4885" s="416" t="e">
        <f t="shared" si="382"/>
        <v>#N/A</v>
      </c>
      <c r="AA4885" s="416" t="str">
        <f t="shared" si="383"/>
        <v/>
      </c>
      <c r="AB4885" s="416" t="e">
        <f t="shared" si="384"/>
        <v>#N/A</v>
      </c>
      <c r="AC4885" s="416" t="e">
        <f t="shared" si="385"/>
        <v>#N/A</v>
      </c>
    </row>
    <row r="4886" customHeight="1" spans="1:29">
      <c r="A4886" s="421"/>
      <c r="B4886" s="422"/>
      <c r="C4886" s="422"/>
      <c r="D4886" s="421"/>
      <c r="E4886" s="421"/>
      <c r="F4886" s="421"/>
      <c r="G4886" s="421"/>
      <c r="H4886" s="421"/>
      <c r="I4886" s="421"/>
      <c r="J4886" s="421"/>
      <c r="K4886" s="421"/>
      <c r="L4886" s="421"/>
      <c r="M4886" s="421"/>
      <c r="N4886" s="426"/>
      <c r="O4886" s="426"/>
      <c r="P4886" s="427"/>
      <c r="Q4886" s="427"/>
      <c r="R4886" s="426"/>
      <c r="S4886" s="426"/>
      <c r="T4886" s="426"/>
      <c r="U4886" s="426"/>
      <c r="V4886" s="426"/>
      <c r="W4886" s="426"/>
      <c r="X4886" s="427"/>
      <c r="Y4886" s="416" t="e">
        <f t="shared" si="381"/>
        <v>#N/A</v>
      </c>
      <c r="Z4886" s="416" t="e">
        <f t="shared" si="382"/>
        <v>#N/A</v>
      </c>
      <c r="AA4886" s="416" t="str">
        <f t="shared" si="383"/>
        <v/>
      </c>
      <c r="AB4886" s="416" t="e">
        <f t="shared" si="384"/>
        <v>#N/A</v>
      </c>
      <c r="AC4886" s="416" t="e">
        <f t="shared" si="385"/>
        <v>#N/A</v>
      </c>
    </row>
    <row r="4887" customHeight="1" spans="1:29">
      <c r="A4887" s="421"/>
      <c r="B4887" s="422"/>
      <c r="C4887" s="422"/>
      <c r="D4887" s="421"/>
      <c r="E4887" s="421"/>
      <c r="F4887" s="421"/>
      <c r="G4887" s="421"/>
      <c r="H4887" s="421"/>
      <c r="I4887" s="421"/>
      <c r="J4887" s="421"/>
      <c r="K4887" s="421"/>
      <c r="L4887" s="421"/>
      <c r="M4887" s="421"/>
      <c r="N4887" s="426"/>
      <c r="O4887" s="426"/>
      <c r="P4887" s="427"/>
      <c r="Q4887" s="427"/>
      <c r="R4887" s="426"/>
      <c r="S4887" s="426"/>
      <c r="T4887" s="426"/>
      <c r="U4887" s="426"/>
      <c r="V4887" s="426"/>
      <c r="W4887" s="426"/>
      <c r="X4887" s="427"/>
      <c r="Y4887" s="416" t="e">
        <f t="shared" si="381"/>
        <v>#N/A</v>
      </c>
      <c r="Z4887" s="416" t="e">
        <f t="shared" si="382"/>
        <v>#N/A</v>
      </c>
      <c r="AA4887" s="416" t="str">
        <f t="shared" si="383"/>
        <v/>
      </c>
      <c r="AB4887" s="416" t="e">
        <f t="shared" si="384"/>
        <v>#N/A</v>
      </c>
      <c r="AC4887" s="416" t="e">
        <f t="shared" si="385"/>
        <v>#N/A</v>
      </c>
    </row>
    <row r="4888" customHeight="1" spans="1:29">
      <c r="A4888" s="421"/>
      <c r="B4888" s="422"/>
      <c r="C4888" s="422"/>
      <c r="D4888" s="421"/>
      <c r="E4888" s="421"/>
      <c r="F4888" s="421"/>
      <c r="G4888" s="421"/>
      <c r="H4888" s="421"/>
      <c r="I4888" s="421"/>
      <c r="J4888" s="421"/>
      <c r="K4888" s="421"/>
      <c r="L4888" s="421"/>
      <c r="M4888" s="421"/>
      <c r="N4888" s="426"/>
      <c r="O4888" s="426"/>
      <c r="P4888" s="427"/>
      <c r="Q4888" s="427"/>
      <c r="R4888" s="426"/>
      <c r="S4888" s="426"/>
      <c r="T4888" s="426"/>
      <c r="U4888" s="426"/>
      <c r="V4888" s="426"/>
      <c r="W4888" s="426"/>
      <c r="X4888" s="427"/>
      <c r="Y4888" s="416" t="e">
        <f t="shared" si="381"/>
        <v>#N/A</v>
      </c>
      <c r="Z4888" s="416" t="e">
        <f t="shared" si="382"/>
        <v>#N/A</v>
      </c>
      <c r="AA4888" s="416" t="str">
        <f t="shared" si="383"/>
        <v/>
      </c>
      <c r="AB4888" s="416" t="e">
        <f t="shared" si="384"/>
        <v>#N/A</v>
      </c>
      <c r="AC4888" s="416" t="e">
        <f t="shared" si="385"/>
        <v>#N/A</v>
      </c>
    </row>
    <row r="4889" customHeight="1" spans="1:29">
      <c r="A4889" s="421"/>
      <c r="B4889" s="422"/>
      <c r="C4889" s="422"/>
      <c r="D4889" s="421"/>
      <c r="E4889" s="421"/>
      <c r="F4889" s="421"/>
      <c r="G4889" s="421"/>
      <c r="H4889" s="421"/>
      <c r="I4889" s="421"/>
      <c r="J4889" s="421"/>
      <c r="K4889" s="421"/>
      <c r="L4889" s="421"/>
      <c r="M4889" s="421"/>
      <c r="N4889" s="426"/>
      <c r="O4889" s="426"/>
      <c r="P4889" s="427"/>
      <c r="Q4889" s="427"/>
      <c r="R4889" s="426"/>
      <c r="S4889" s="426"/>
      <c r="T4889" s="426"/>
      <c r="U4889" s="426"/>
      <c r="V4889" s="426"/>
      <c r="W4889" s="426"/>
      <c r="X4889" s="427"/>
      <c r="Y4889" s="416" t="e">
        <f t="shared" si="381"/>
        <v>#N/A</v>
      </c>
      <c r="Z4889" s="416" t="e">
        <f t="shared" si="382"/>
        <v>#N/A</v>
      </c>
      <c r="AA4889" s="416" t="str">
        <f t="shared" si="383"/>
        <v/>
      </c>
      <c r="AB4889" s="416" t="e">
        <f t="shared" si="384"/>
        <v>#N/A</v>
      </c>
      <c r="AC4889" s="416" t="e">
        <f t="shared" si="385"/>
        <v>#N/A</v>
      </c>
    </row>
    <row r="4890" customHeight="1" spans="1:29">
      <c r="A4890" s="421"/>
      <c r="B4890" s="422"/>
      <c r="C4890" s="422"/>
      <c r="D4890" s="421"/>
      <c r="E4890" s="421"/>
      <c r="F4890" s="421"/>
      <c r="G4890" s="421"/>
      <c r="H4890" s="421"/>
      <c r="I4890" s="421"/>
      <c r="J4890" s="421"/>
      <c r="K4890" s="421"/>
      <c r="L4890" s="421"/>
      <c r="M4890" s="421"/>
      <c r="N4890" s="426"/>
      <c r="O4890" s="426"/>
      <c r="P4890" s="427"/>
      <c r="Q4890" s="427"/>
      <c r="R4890" s="426"/>
      <c r="S4890" s="426"/>
      <c r="T4890" s="426"/>
      <c r="U4890" s="426"/>
      <c r="V4890" s="426"/>
      <c r="W4890" s="426"/>
      <c r="X4890" s="427"/>
      <c r="Y4890" s="416" t="e">
        <f t="shared" si="381"/>
        <v>#N/A</v>
      </c>
      <c r="Z4890" s="416" t="e">
        <f t="shared" si="382"/>
        <v>#N/A</v>
      </c>
      <c r="AA4890" s="416" t="str">
        <f t="shared" si="383"/>
        <v/>
      </c>
      <c r="AB4890" s="416" t="e">
        <f t="shared" si="384"/>
        <v>#N/A</v>
      </c>
      <c r="AC4890" s="416" t="e">
        <f t="shared" si="385"/>
        <v>#N/A</v>
      </c>
    </row>
    <row r="4891" customHeight="1" spans="1:29">
      <c r="A4891" s="421"/>
      <c r="B4891" s="422"/>
      <c r="C4891" s="422"/>
      <c r="D4891" s="421"/>
      <c r="E4891" s="421"/>
      <c r="F4891" s="421"/>
      <c r="G4891" s="421"/>
      <c r="H4891" s="421"/>
      <c r="I4891" s="421"/>
      <c r="J4891" s="421"/>
      <c r="K4891" s="421"/>
      <c r="L4891" s="421"/>
      <c r="M4891" s="421"/>
      <c r="N4891" s="426"/>
      <c r="O4891" s="426"/>
      <c r="P4891" s="427"/>
      <c r="Q4891" s="427"/>
      <c r="R4891" s="426"/>
      <c r="S4891" s="426"/>
      <c r="T4891" s="426"/>
      <c r="U4891" s="426"/>
      <c r="V4891" s="426"/>
      <c r="W4891" s="426"/>
      <c r="X4891" s="427"/>
      <c r="Y4891" s="416" t="e">
        <f t="shared" si="381"/>
        <v>#N/A</v>
      </c>
      <c r="Z4891" s="416" t="e">
        <f t="shared" si="382"/>
        <v>#N/A</v>
      </c>
      <c r="AA4891" s="416" t="str">
        <f t="shared" si="383"/>
        <v/>
      </c>
      <c r="AB4891" s="416" t="e">
        <f t="shared" si="384"/>
        <v>#N/A</v>
      </c>
      <c r="AC4891" s="416" t="e">
        <f t="shared" si="385"/>
        <v>#N/A</v>
      </c>
    </row>
    <row r="4892" customHeight="1" spans="1:29">
      <c r="A4892" s="421"/>
      <c r="B4892" s="422"/>
      <c r="C4892" s="422"/>
      <c r="D4892" s="421"/>
      <c r="E4892" s="421"/>
      <c r="F4892" s="421"/>
      <c r="G4892" s="421"/>
      <c r="H4892" s="421"/>
      <c r="I4892" s="421"/>
      <c r="J4892" s="421"/>
      <c r="K4892" s="421"/>
      <c r="L4892" s="421"/>
      <c r="M4892" s="421"/>
      <c r="N4892" s="426"/>
      <c r="O4892" s="426"/>
      <c r="P4892" s="427"/>
      <c r="Q4892" s="427"/>
      <c r="R4892" s="426"/>
      <c r="S4892" s="426"/>
      <c r="T4892" s="426"/>
      <c r="U4892" s="426"/>
      <c r="V4892" s="426"/>
      <c r="W4892" s="426"/>
      <c r="X4892" s="427"/>
      <c r="Y4892" s="416" t="e">
        <f t="shared" si="381"/>
        <v>#N/A</v>
      </c>
      <c r="Z4892" s="416" t="e">
        <f t="shared" si="382"/>
        <v>#N/A</v>
      </c>
      <c r="AA4892" s="416" t="str">
        <f t="shared" si="383"/>
        <v/>
      </c>
      <c r="AB4892" s="416" t="e">
        <f t="shared" si="384"/>
        <v>#N/A</v>
      </c>
      <c r="AC4892" s="416" t="e">
        <f t="shared" si="385"/>
        <v>#N/A</v>
      </c>
    </row>
    <row r="4893" customHeight="1" spans="1:29">
      <c r="A4893" s="421"/>
      <c r="B4893" s="422"/>
      <c r="C4893" s="422"/>
      <c r="D4893" s="421"/>
      <c r="E4893" s="421"/>
      <c r="F4893" s="421"/>
      <c r="G4893" s="421"/>
      <c r="H4893" s="421"/>
      <c r="I4893" s="421"/>
      <c r="J4893" s="421"/>
      <c r="K4893" s="421"/>
      <c r="L4893" s="421"/>
      <c r="M4893" s="421"/>
      <c r="N4893" s="426"/>
      <c r="O4893" s="426"/>
      <c r="P4893" s="427"/>
      <c r="Q4893" s="427"/>
      <c r="R4893" s="426"/>
      <c r="S4893" s="426"/>
      <c r="T4893" s="426"/>
      <c r="U4893" s="426"/>
      <c r="V4893" s="426"/>
      <c r="W4893" s="426"/>
      <c r="X4893" s="427"/>
      <c r="Y4893" s="416" t="e">
        <f t="shared" si="381"/>
        <v>#N/A</v>
      </c>
      <c r="Z4893" s="416" t="e">
        <f t="shared" si="382"/>
        <v>#N/A</v>
      </c>
      <c r="AA4893" s="416" t="str">
        <f t="shared" si="383"/>
        <v/>
      </c>
      <c r="AB4893" s="416" t="e">
        <f t="shared" si="384"/>
        <v>#N/A</v>
      </c>
      <c r="AC4893" s="416" t="e">
        <f t="shared" si="385"/>
        <v>#N/A</v>
      </c>
    </row>
    <row r="4894" customHeight="1" spans="1:29">
      <c r="A4894" s="421"/>
      <c r="B4894" s="422"/>
      <c r="C4894" s="422"/>
      <c r="D4894" s="421"/>
      <c r="E4894" s="421"/>
      <c r="F4894" s="421"/>
      <c r="G4894" s="421"/>
      <c r="H4894" s="421"/>
      <c r="I4894" s="421"/>
      <c r="J4894" s="421"/>
      <c r="K4894" s="421"/>
      <c r="L4894" s="421"/>
      <c r="M4894" s="421"/>
      <c r="N4894" s="426"/>
      <c r="O4894" s="426"/>
      <c r="P4894" s="427"/>
      <c r="Q4894" s="427"/>
      <c r="R4894" s="426"/>
      <c r="S4894" s="426"/>
      <c r="T4894" s="426"/>
      <c r="U4894" s="426"/>
      <c r="V4894" s="426"/>
      <c r="W4894" s="426"/>
      <c r="X4894" s="427"/>
      <c r="Y4894" s="416" t="e">
        <f t="shared" si="381"/>
        <v>#N/A</v>
      </c>
      <c r="Z4894" s="416" t="e">
        <f t="shared" si="382"/>
        <v>#N/A</v>
      </c>
      <c r="AA4894" s="416" t="str">
        <f t="shared" si="383"/>
        <v/>
      </c>
      <c r="AB4894" s="416" t="e">
        <f t="shared" si="384"/>
        <v>#N/A</v>
      </c>
      <c r="AC4894" s="416" t="e">
        <f t="shared" si="385"/>
        <v>#N/A</v>
      </c>
    </row>
    <row r="4895" customHeight="1" spans="1:29">
      <c r="A4895" s="421"/>
      <c r="B4895" s="422"/>
      <c r="C4895" s="422"/>
      <c r="D4895" s="421"/>
      <c r="E4895" s="421"/>
      <c r="F4895" s="421"/>
      <c r="G4895" s="421"/>
      <c r="H4895" s="421"/>
      <c r="I4895" s="421"/>
      <c r="J4895" s="421"/>
      <c r="K4895" s="421"/>
      <c r="L4895" s="421"/>
      <c r="M4895" s="421"/>
      <c r="N4895" s="426"/>
      <c r="O4895" s="426"/>
      <c r="P4895" s="427"/>
      <c r="Q4895" s="427"/>
      <c r="R4895" s="426"/>
      <c r="S4895" s="426"/>
      <c r="T4895" s="426"/>
      <c r="U4895" s="426"/>
      <c r="V4895" s="426"/>
      <c r="W4895" s="426"/>
      <c r="X4895" s="427"/>
      <c r="Y4895" s="416" t="e">
        <f t="shared" si="381"/>
        <v>#N/A</v>
      </c>
      <c r="Z4895" s="416" t="e">
        <f t="shared" si="382"/>
        <v>#N/A</v>
      </c>
      <c r="AA4895" s="416" t="str">
        <f t="shared" si="383"/>
        <v/>
      </c>
      <c r="AB4895" s="416" t="e">
        <f t="shared" si="384"/>
        <v>#N/A</v>
      </c>
      <c r="AC4895" s="416" t="e">
        <f t="shared" si="385"/>
        <v>#N/A</v>
      </c>
    </row>
    <row r="4896" customHeight="1" spans="1:29">
      <c r="A4896" s="421"/>
      <c r="B4896" s="422"/>
      <c r="C4896" s="422"/>
      <c r="D4896" s="421"/>
      <c r="E4896" s="421"/>
      <c r="F4896" s="421"/>
      <c r="G4896" s="421"/>
      <c r="H4896" s="421"/>
      <c r="I4896" s="421"/>
      <c r="J4896" s="421"/>
      <c r="K4896" s="421"/>
      <c r="L4896" s="421"/>
      <c r="M4896" s="421"/>
      <c r="N4896" s="426"/>
      <c r="O4896" s="426"/>
      <c r="P4896" s="427"/>
      <c r="Q4896" s="427"/>
      <c r="R4896" s="426"/>
      <c r="S4896" s="426"/>
      <c r="T4896" s="426"/>
      <c r="U4896" s="426"/>
      <c r="V4896" s="426"/>
      <c r="W4896" s="426"/>
      <c r="X4896" s="427"/>
      <c r="Y4896" s="416" t="e">
        <f t="shared" si="381"/>
        <v>#N/A</v>
      </c>
      <c r="Z4896" s="416" t="e">
        <f t="shared" si="382"/>
        <v>#N/A</v>
      </c>
      <c r="AA4896" s="416" t="str">
        <f t="shared" si="383"/>
        <v/>
      </c>
      <c r="AB4896" s="416" t="e">
        <f t="shared" si="384"/>
        <v>#N/A</v>
      </c>
      <c r="AC4896" s="416" t="e">
        <f t="shared" si="385"/>
        <v>#N/A</v>
      </c>
    </row>
    <row r="4897" customHeight="1" spans="1:29">
      <c r="A4897" s="421"/>
      <c r="B4897" s="422"/>
      <c r="C4897" s="422"/>
      <c r="D4897" s="421"/>
      <c r="E4897" s="421"/>
      <c r="F4897" s="421"/>
      <c r="G4897" s="421"/>
      <c r="H4897" s="421"/>
      <c r="I4897" s="421"/>
      <c r="J4897" s="421"/>
      <c r="K4897" s="421"/>
      <c r="L4897" s="421"/>
      <c r="M4897" s="421"/>
      <c r="N4897" s="426"/>
      <c r="O4897" s="426"/>
      <c r="P4897" s="427"/>
      <c r="Q4897" s="427"/>
      <c r="R4897" s="426"/>
      <c r="S4897" s="426"/>
      <c r="T4897" s="426"/>
      <c r="U4897" s="426"/>
      <c r="V4897" s="426"/>
      <c r="W4897" s="426"/>
      <c r="X4897" s="427"/>
      <c r="Y4897" s="416" t="e">
        <f t="shared" si="381"/>
        <v>#N/A</v>
      </c>
      <c r="Z4897" s="416" t="e">
        <f t="shared" si="382"/>
        <v>#N/A</v>
      </c>
      <c r="AA4897" s="416" t="str">
        <f t="shared" si="383"/>
        <v/>
      </c>
      <c r="AB4897" s="416" t="e">
        <f t="shared" si="384"/>
        <v>#N/A</v>
      </c>
      <c r="AC4897" s="416" t="e">
        <f t="shared" si="385"/>
        <v>#N/A</v>
      </c>
    </row>
    <row r="4898" customHeight="1" spans="1:29">
      <c r="A4898" s="421"/>
      <c r="B4898" s="422"/>
      <c r="C4898" s="422"/>
      <c r="D4898" s="421"/>
      <c r="E4898" s="421"/>
      <c r="F4898" s="421"/>
      <c r="G4898" s="421"/>
      <c r="H4898" s="421"/>
      <c r="I4898" s="421"/>
      <c r="J4898" s="421"/>
      <c r="K4898" s="421"/>
      <c r="L4898" s="421"/>
      <c r="M4898" s="421"/>
      <c r="N4898" s="426"/>
      <c r="O4898" s="426"/>
      <c r="P4898" s="427"/>
      <c r="Q4898" s="427"/>
      <c r="R4898" s="426"/>
      <c r="S4898" s="426"/>
      <c r="T4898" s="426"/>
      <c r="U4898" s="426"/>
      <c r="V4898" s="426"/>
      <c r="W4898" s="426"/>
      <c r="X4898" s="427"/>
      <c r="Y4898" s="416" t="e">
        <f t="shared" si="381"/>
        <v>#N/A</v>
      </c>
      <c r="Z4898" s="416" t="e">
        <f t="shared" si="382"/>
        <v>#N/A</v>
      </c>
      <c r="AA4898" s="416" t="str">
        <f t="shared" si="383"/>
        <v/>
      </c>
      <c r="AB4898" s="416" t="e">
        <f t="shared" si="384"/>
        <v>#N/A</v>
      </c>
      <c r="AC4898" s="416" t="e">
        <f t="shared" si="385"/>
        <v>#N/A</v>
      </c>
    </row>
    <row r="4899" customHeight="1" spans="1:29">
      <c r="A4899" s="421"/>
      <c r="B4899" s="422"/>
      <c r="C4899" s="422"/>
      <c r="D4899" s="421"/>
      <c r="E4899" s="421"/>
      <c r="F4899" s="421"/>
      <c r="G4899" s="421"/>
      <c r="H4899" s="421"/>
      <c r="I4899" s="421"/>
      <c r="J4899" s="421"/>
      <c r="K4899" s="421"/>
      <c r="L4899" s="421"/>
      <c r="M4899" s="421"/>
      <c r="N4899" s="426"/>
      <c r="O4899" s="426"/>
      <c r="P4899" s="427"/>
      <c r="Q4899" s="427"/>
      <c r="R4899" s="426"/>
      <c r="S4899" s="426"/>
      <c r="T4899" s="426"/>
      <c r="U4899" s="426"/>
      <c r="V4899" s="426"/>
      <c r="W4899" s="426"/>
      <c r="X4899" s="427"/>
      <c r="Y4899" s="416" t="e">
        <f t="shared" si="381"/>
        <v>#N/A</v>
      </c>
      <c r="Z4899" s="416" t="e">
        <f t="shared" si="382"/>
        <v>#N/A</v>
      </c>
      <c r="AA4899" s="416" t="str">
        <f t="shared" si="383"/>
        <v/>
      </c>
      <c r="AB4899" s="416" t="e">
        <f t="shared" si="384"/>
        <v>#N/A</v>
      </c>
      <c r="AC4899" s="416" t="e">
        <f t="shared" si="385"/>
        <v>#N/A</v>
      </c>
    </row>
    <row r="4900" customHeight="1" spans="1:29">
      <c r="A4900" s="421"/>
      <c r="B4900" s="422"/>
      <c r="C4900" s="422"/>
      <c r="D4900" s="421"/>
      <c r="E4900" s="421"/>
      <c r="F4900" s="421"/>
      <c r="G4900" s="421"/>
      <c r="H4900" s="421"/>
      <c r="I4900" s="421"/>
      <c r="J4900" s="421"/>
      <c r="K4900" s="421"/>
      <c r="L4900" s="421"/>
      <c r="M4900" s="421"/>
      <c r="N4900" s="426"/>
      <c r="O4900" s="426"/>
      <c r="P4900" s="427"/>
      <c r="Q4900" s="427"/>
      <c r="R4900" s="426"/>
      <c r="S4900" s="426"/>
      <c r="T4900" s="426"/>
      <c r="U4900" s="426"/>
      <c r="V4900" s="426"/>
      <c r="W4900" s="426"/>
      <c r="X4900" s="427"/>
      <c r="Y4900" s="416" t="e">
        <f t="shared" si="381"/>
        <v>#N/A</v>
      </c>
      <c r="Z4900" s="416" t="e">
        <f t="shared" si="382"/>
        <v>#N/A</v>
      </c>
      <c r="AA4900" s="416" t="str">
        <f t="shared" si="383"/>
        <v/>
      </c>
      <c r="AB4900" s="416" t="e">
        <f t="shared" si="384"/>
        <v>#N/A</v>
      </c>
      <c r="AC4900" s="416" t="e">
        <f t="shared" si="385"/>
        <v>#N/A</v>
      </c>
    </row>
    <row r="4901" customHeight="1" spans="1:29">
      <c r="A4901" s="421"/>
      <c r="B4901" s="422"/>
      <c r="C4901" s="422"/>
      <c r="D4901" s="421"/>
      <c r="E4901" s="421"/>
      <c r="F4901" s="421"/>
      <c r="G4901" s="421"/>
      <c r="H4901" s="421"/>
      <c r="I4901" s="421"/>
      <c r="J4901" s="421"/>
      <c r="K4901" s="421"/>
      <c r="L4901" s="421"/>
      <c r="M4901" s="421"/>
      <c r="N4901" s="426"/>
      <c r="O4901" s="426"/>
      <c r="P4901" s="427"/>
      <c r="Q4901" s="427"/>
      <c r="R4901" s="426"/>
      <c r="S4901" s="426"/>
      <c r="T4901" s="426"/>
      <c r="U4901" s="426"/>
      <c r="V4901" s="426"/>
      <c r="W4901" s="426"/>
      <c r="X4901" s="427"/>
      <c r="Y4901" s="416" t="e">
        <f t="shared" si="381"/>
        <v>#N/A</v>
      </c>
      <c r="Z4901" s="416" t="e">
        <f t="shared" si="382"/>
        <v>#N/A</v>
      </c>
      <c r="AA4901" s="416" t="str">
        <f t="shared" si="383"/>
        <v/>
      </c>
      <c r="AB4901" s="416" t="e">
        <f t="shared" si="384"/>
        <v>#N/A</v>
      </c>
      <c r="AC4901" s="416" t="e">
        <f t="shared" si="385"/>
        <v>#N/A</v>
      </c>
    </row>
    <row r="4902" customHeight="1" spans="1:29">
      <c r="A4902" s="421"/>
      <c r="B4902" s="422"/>
      <c r="C4902" s="422"/>
      <c r="D4902" s="421"/>
      <c r="E4902" s="421"/>
      <c r="F4902" s="421"/>
      <c r="G4902" s="421"/>
      <c r="H4902" s="421"/>
      <c r="I4902" s="421"/>
      <c r="J4902" s="421"/>
      <c r="K4902" s="421"/>
      <c r="L4902" s="421"/>
      <c r="M4902" s="421"/>
      <c r="N4902" s="426"/>
      <c r="O4902" s="426"/>
      <c r="P4902" s="427"/>
      <c r="Q4902" s="427"/>
      <c r="R4902" s="426"/>
      <c r="S4902" s="426"/>
      <c r="T4902" s="426"/>
      <c r="U4902" s="426"/>
      <c r="V4902" s="426"/>
      <c r="W4902" s="426"/>
      <c r="X4902" s="427"/>
      <c r="Y4902" s="416" t="e">
        <f t="shared" si="381"/>
        <v>#N/A</v>
      </c>
      <c r="Z4902" s="416" t="e">
        <f t="shared" si="382"/>
        <v>#N/A</v>
      </c>
      <c r="AA4902" s="416" t="str">
        <f t="shared" si="383"/>
        <v/>
      </c>
      <c r="AB4902" s="416" t="e">
        <f t="shared" si="384"/>
        <v>#N/A</v>
      </c>
      <c r="AC4902" s="416" t="e">
        <f t="shared" si="385"/>
        <v>#N/A</v>
      </c>
    </row>
    <row r="4903" customHeight="1" spans="1:29">
      <c r="A4903" s="421"/>
      <c r="B4903" s="422"/>
      <c r="C4903" s="422"/>
      <c r="D4903" s="421"/>
      <c r="E4903" s="421"/>
      <c r="F4903" s="421"/>
      <c r="G4903" s="421"/>
      <c r="H4903" s="421"/>
      <c r="I4903" s="421"/>
      <c r="J4903" s="421"/>
      <c r="K4903" s="421"/>
      <c r="L4903" s="421"/>
      <c r="M4903" s="421"/>
      <c r="N4903" s="426"/>
      <c r="O4903" s="426"/>
      <c r="P4903" s="427"/>
      <c r="Q4903" s="427"/>
      <c r="R4903" s="426"/>
      <c r="S4903" s="426"/>
      <c r="T4903" s="426"/>
      <c r="U4903" s="426"/>
      <c r="V4903" s="426"/>
      <c r="W4903" s="426"/>
      <c r="X4903" s="427"/>
      <c r="Y4903" s="416" t="e">
        <f t="shared" si="381"/>
        <v>#N/A</v>
      </c>
      <c r="Z4903" s="416" t="e">
        <f t="shared" si="382"/>
        <v>#N/A</v>
      </c>
      <c r="AA4903" s="416" t="str">
        <f t="shared" si="383"/>
        <v/>
      </c>
      <c r="AB4903" s="416" t="e">
        <f t="shared" si="384"/>
        <v>#N/A</v>
      </c>
      <c r="AC4903" s="416" t="e">
        <f t="shared" si="385"/>
        <v>#N/A</v>
      </c>
    </row>
    <row r="4904" customHeight="1" spans="1:29">
      <c r="A4904" s="421"/>
      <c r="B4904" s="422"/>
      <c r="C4904" s="422"/>
      <c r="D4904" s="421"/>
      <c r="E4904" s="421"/>
      <c r="F4904" s="421"/>
      <c r="G4904" s="421"/>
      <c r="H4904" s="421"/>
      <c r="I4904" s="421"/>
      <c r="J4904" s="421"/>
      <c r="K4904" s="421"/>
      <c r="L4904" s="421"/>
      <c r="M4904" s="421"/>
      <c r="N4904" s="426"/>
      <c r="O4904" s="426"/>
      <c r="P4904" s="427"/>
      <c r="Q4904" s="427"/>
      <c r="R4904" s="426"/>
      <c r="S4904" s="426"/>
      <c r="T4904" s="426"/>
      <c r="U4904" s="426"/>
      <c r="V4904" s="426"/>
      <c r="W4904" s="426"/>
      <c r="X4904" s="427"/>
      <c r="Y4904" s="416" t="e">
        <f t="shared" si="381"/>
        <v>#N/A</v>
      </c>
      <c r="Z4904" s="416" t="e">
        <f t="shared" si="382"/>
        <v>#N/A</v>
      </c>
      <c r="AA4904" s="416" t="str">
        <f t="shared" si="383"/>
        <v/>
      </c>
      <c r="AB4904" s="416" t="e">
        <f t="shared" si="384"/>
        <v>#N/A</v>
      </c>
      <c r="AC4904" s="416" t="e">
        <f t="shared" si="385"/>
        <v>#N/A</v>
      </c>
    </row>
    <row r="4905" customHeight="1" spans="1:29">
      <c r="A4905" s="421"/>
      <c r="B4905" s="422"/>
      <c r="C4905" s="422"/>
      <c r="D4905" s="421"/>
      <c r="E4905" s="421"/>
      <c r="F4905" s="421"/>
      <c r="G4905" s="421"/>
      <c r="H4905" s="421"/>
      <c r="I4905" s="421"/>
      <c r="J4905" s="421"/>
      <c r="K4905" s="421"/>
      <c r="L4905" s="421"/>
      <c r="M4905" s="421"/>
      <c r="N4905" s="426"/>
      <c r="O4905" s="426"/>
      <c r="P4905" s="427"/>
      <c r="Q4905" s="427"/>
      <c r="R4905" s="426"/>
      <c r="S4905" s="426"/>
      <c r="T4905" s="426"/>
      <c r="U4905" s="426"/>
      <c r="V4905" s="426"/>
      <c r="W4905" s="426"/>
      <c r="X4905" s="427"/>
      <c r="Y4905" s="416" t="e">
        <f t="shared" si="381"/>
        <v>#N/A</v>
      </c>
      <c r="Z4905" s="416" t="e">
        <f t="shared" si="382"/>
        <v>#N/A</v>
      </c>
      <c r="AA4905" s="416" t="str">
        <f t="shared" si="383"/>
        <v/>
      </c>
      <c r="AB4905" s="416" t="e">
        <f t="shared" si="384"/>
        <v>#N/A</v>
      </c>
      <c r="AC4905" s="416" t="e">
        <f t="shared" si="385"/>
        <v>#N/A</v>
      </c>
    </row>
    <row r="4906" customHeight="1" spans="1:29">
      <c r="A4906" s="421"/>
      <c r="B4906" s="422"/>
      <c r="C4906" s="422"/>
      <c r="D4906" s="421"/>
      <c r="E4906" s="421"/>
      <c r="F4906" s="421"/>
      <c r="G4906" s="421"/>
      <c r="H4906" s="421"/>
      <c r="I4906" s="421"/>
      <c r="J4906" s="421"/>
      <c r="K4906" s="421"/>
      <c r="L4906" s="421"/>
      <c r="M4906" s="421"/>
      <c r="N4906" s="426"/>
      <c r="O4906" s="426"/>
      <c r="P4906" s="427"/>
      <c r="Q4906" s="427"/>
      <c r="R4906" s="426"/>
      <c r="S4906" s="426"/>
      <c r="T4906" s="426"/>
      <c r="U4906" s="426"/>
      <c r="V4906" s="426"/>
      <c r="W4906" s="426"/>
      <c r="X4906" s="427"/>
      <c r="Y4906" s="416" t="e">
        <f t="shared" si="381"/>
        <v>#N/A</v>
      </c>
      <c r="Z4906" s="416" t="e">
        <f t="shared" si="382"/>
        <v>#N/A</v>
      </c>
      <c r="AA4906" s="416" t="str">
        <f t="shared" si="383"/>
        <v/>
      </c>
      <c r="AB4906" s="416" t="e">
        <f t="shared" si="384"/>
        <v>#N/A</v>
      </c>
      <c r="AC4906" s="416" t="e">
        <f t="shared" si="385"/>
        <v>#N/A</v>
      </c>
    </row>
    <row r="4907" customHeight="1" spans="1:29">
      <c r="A4907" s="421"/>
      <c r="B4907" s="422"/>
      <c r="C4907" s="422"/>
      <c r="D4907" s="421"/>
      <c r="E4907" s="421"/>
      <c r="F4907" s="421"/>
      <c r="G4907" s="421"/>
      <c r="H4907" s="421"/>
      <c r="I4907" s="421"/>
      <c r="J4907" s="421"/>
      <c r="K4907" s="421"/>
      <c r="L4907" s="421"/>
      <c r="M4907" s="421"/>
      <c r="N4907" s="426"/>
      <c r="O4907" s="426"/>
      <c r="P4907" s="427"/>
      <c r="Q4907" s="427"/>
      <c r="R4907" s="426"/>
      <c r="S4907" s="426"/>
      <c r="T4907" s="426"/>
      <c r="U4907" s="426"/>
      <c r="V4907" s="426"/>
      <c r="W4907" s="426"/>
      <c r="X4907" s="427"/>
      <c r="Y4907" s="416" t="e">
        <f t="shared" si="381"/>
        <v>#N/A</v>
      </c>
      <c r="Z4907" s="416" t="e">
        <f t="shared" si="382"/>
        <v>#N/A</v>
      </c>
      <c r="AA4907" s="416" t="str">
        <f t="shared" si="383"/>
        <v/>
      </c>
      <c r="AB4907" s="416" t="e">
        <f t="shared" si="384"/>
        <v>#N/A</v>
      </c>
      <c r="AC4907" s="416" t="e">
        <f t="shared" si="385"/>
        <v>#N/A</v>
      </c>
    </row>
    <row r="4908" customHeight="1" spans="1:29">
      <c r="A4908" s="421"/>
      <c r="B4908" s="422"/>
      <c r="C4908" s="422"/>
      <c r="D4908" s="421"/>
      <c r="E4908" s="421"/>
      <c r="F4908" s="421"/>
      <c r="G4908" s="421"/>
      <c r="H4908" s="421"/>
      <c r="I4908" s="421"/>
      <c r="J4908" s="421"/>
      <c r="K4908" s="421"/>
      <c r="L4908" s="421"/>
      <c r="M4908" s="421"/>
      <c r="N4908" s="426"/>
      <c r="O4908" s="426"/>
      <c r="P4908" s="427"/>
      <c r="Q4908" s="427"/>
      <c r="R4908" s="426"/>
      <c r="S4908" s="426"/>
      <c r="T4908" s="426"/>
      <c r="U4908" s="426"/>
      <c r="V4908" s="426"/>
      <c r="W4908" s="426"/>
      <c r="X4908" s="427"/>
      <c r="Y4908" s="416" t="e">
        <f t="shared" si="381"/>
        <v>#N/A</v>
      </c>
      <c r="Z4908" s="416" t="e">
        <f t="shared" si="382"/>
        <v>#N/A</v>
      </c>
      <c r="AA4908" s="416" t="str">
        <f t="shared" si="383"/>
        <v/>
      </c>
      <c r="AB4908" s="416" t="e">
        <f t="shared" si="384"/>
        <v>#N/A</v>
      </c>
      <c r="AC4908" s="416" t="e">
        <f t="shared" si="385"/>
        <v>#N/A</v>
      </c>
    </row>
    <row r="4909" customHeight="1" spans="1:29">
      <c r="A4909" s="421"/>
      <c r="B4909" s="422"/>
      <c r="C4909" s="422"/>
      <c r="D4909" s="421"/>
      <c r="E4909" s="421"/>
      <c r="F4909" s="421"/>
      <c r="G4909" s="421"/>
      <c r="H4909" s="421"/>
      <c r="I4909" s="421"/>
      <c r="J4909" s="421"/>
      <c r="K4909" s="421"/>
      <c r="L4909" s="421"/>
      <c r="M4909" s="421"/>
      <c r="N4909" s="426"/>
      <c r="O4909" s="426"/>
      <c r="P4909" s="427"/>
      <c r="Q4909" s="427"/>
      <c r="R4909" s="426"/>
      <c r="S4909" s="426"/>
      <c r="T4909" s="426"/>
      <c r="U4909" s="426"/>
      <c r="V4909" s="426"/>
      <c r="W4909" s="426"/>
      <c r="X4909" s="427"/>
      <c r="Y4909" s="416" t="e">
        <f t="shared" si="381"/>
        <v>#N/A</v>
      </c>
      <c r="Z4909" s="416" t="e">
        <f t="shared" si="382"/>
        <v>#N/A</v>
      </c>
      <c r="AA4909" s="416" t="str">
        <f t="shared" si="383"/>
        <v/>
      </c>
      <c r="AB4909" s="416" t="e">
        <f t="shared" si="384"/>
        <v>#N/A</v>
      </c>
      <c r="AC4909" s="416" t="e">
        <f t="shared" si="385"/>
        <v>#N/A</v>
      </c>
    </row>
    <row r="4910" customHeight="1" spans="1:29">
      <c r="A4910" s="421"/>
      <c r="B4910" s="422"/>
      <c r="C4910" s="422"/>
      <c r="D4910" s="421"/>
      <c r="E4910" s="421"/>
      <c r="F4910" s="421"/>
      <c r="G4910" s="421"/>
      <c r="H4910" s="421"/>
      <c r="I4910" s="421"/>
      <c r="J4910" s="421"/>
      <c r="K4910" s="421"/>
      <c r="L4910" s="421"/>
      <c r="M4910" s="421"/>
      <c r="N4910" s="426"/>
      <c r="O4910" s="426"/>
      <c r="P4910" s="427"/>
      <c r="Q4910" s="427"/>
      <c r="R4910" s="426"/>
      <c r="S4910" s="426"/>
      <c r="T4910" s="426"/>
      <c r="U4910" s="426"/>
      <c r="V4910" s="426"/>
      <c r="W4910" s="426"/>
      <c r="X4910" s="427"/>
      <c r="Y4910" s="416" t="e">
        <f t="shared" si="381"/>
        <v>#N/A</v>
      </c>
      <c r="Z4910" s="416" t="e">
        <f t="shared" si="382"/>
        <v>#N/A</v>
      </c>
      <c r="AA4910" s="416" t="str">
        <f t="shared" si="383"/>
        <v/>
      </c>
      <c r="AB4910" s="416" t="e">
        <f t="shared" si="384"/>
        <v>#N/A</v>
      </c>
      <c r="AC4910" s="416" t="e">
        <f t="shared" si="385"/>
        <v>#N/A</v>
      </c>
    </row>
    <row r="4911" customHeight="1" spans="1:29">
      <c r="A4911" s="421"/>
      <c r="B4911" s="422"/>
      <c r="C4911" s="422"/>
      <c r="D4911" s="421"/>
      <c r="E4911" s="421"/>
      <c r="F4911" s="421"/>
      <c r="G4911" s="421"/>
      <c r="H4911" s="421"/>
      <c r="I4911" s="421"/>
      <c r="J4911" s="421"/>
      <c r="K4911" s="421"/>
      <c r="L4911" s="421"/>
      <c r="M4911" s="421"/>
      <c r="N4911" s="426"/>
      <c r="O4911" s="426"/>
      <c r="P4911" s="427"/>
      <c r="Q4911" s="427"/>
      <c r="R4911" s="426"/>
      <c r="S4911" s="426"/>
      <c r="T4911" s="426"/>
      <c r="U4911" s="426"/>
      <c r="V4911" s="426"/>
      <c r="W4911" s="426"/>
      <c r="X4911" s="427"/>
      <c r="Y4911" s="416" t="e">
        <f t="shared" si="381"/>
        <v>#N/A</v>
      </c>
      <c r="Z4911" s="416" t="e">
        <f t="shared" si="382"/>
        <v>#N/A</v>
      </c>
      <c r="AA4911" s="416" t="str">
        <f t="shared" si="383"/>
        <v/>
      </c>
      <c r="AB4911" s="416" t="e">
        <f t="shared" si="384"/>
        <v>#N/A</v>
      </c>
      <c r="AC4911" s="416" t="e">
        <f t="shared" si="385"/>
        <v>#N/A</v>
      </c>
    </row>
    <row r="4912" customHeight="1" spans="1:29">
      <c r="A4912" s="421"/>
      <c r="B4912" s="422"/>
      <c r="C4912" s="422"/>
      <c r="D4912" s="421"/>
      <c r="E4912" s="421"/>
      <c r="F4912" s="421"/>
      <c r="G4912" s="421"/>
      <c r="H4912" s="421"/>
      <c r="I4912" s="421"/>
      <c r="J4912" s="421"/>
      <c r="K4912" s="421"/>
      <c r="L4912" s="421"/>
      <c r="M4912" s="421"/>
      <c r="N4912" s="426"/>
      <c r="O4912" s="426"/>
      <c r="P4912" s="427"/>
      <c r="Q4912" s="427"/>
      <c r="R4912" s="426"/>
      <c r="S4912" s="426"/>
      <c r="T4912" s="426"/>
      <c r="U4912" s="426"/>
      <c r="V4912" s="426"/>
      <c r="W4912" s="426"/>
      <c r="X4912" s="427"/>
      <c r="Y4912" s="416" t="e">
        <f t="shared" si="381"/>
        <v>#N/A</v>
      </c>
      <c r="Z4912" s="416" t="e">
        <f t="shared" si="382"/>
        <v>#N/A</v>
      </c>
      <c r="AA4912" s="416" t="str">
        <f t="shared" si="383"/>
        <v/>
      </c>
      <c r="AB4912" s="416" t="e">
        <f t="shared" si="384"/>
        <v>#N/A</v>
      </c>
      <c r="AC4912" s="416" t="e">
        <f t="shared" si="385"/>
        <v>#N/A</v>
      </c>
    </row>
    <row r="4913" customHeight="1" spans="1:29">
      <c r="A4913" s="421"/>
      <c r="B4913" s="422"/>
      <c r="C4913" s="422"/>
      <c r="D4913" s="421"/>
      <c r="E4913" s="421"/>
      <c r="F4913" s="421"/>
      <c r="G4913" s="421"/>
      <c r="H4913" s="421"/>
      <c r="I4913" s="421"/>
      <c r="J4913" s="421"/>
      <c r="K4913" s="421"/>
      <c r="L4913" s="421"/>
      <c r="M4913" s="421"/>
      <c r="N4913" s="426"/>
      <c r="O4913" s="426"/>
      <c r="P4913" s="427"/>
      <c r="Q4913" s="427"/>
      <c r="R4913" s="426"/>
      <c r="S4913" s="426"/>
      <c r="T4913" s="426"/>
      <c r="U4913" s="426"/>
      <c r="V4913" s="426"/>
      <c r="W4913" s="426"/>
      <c r="X4913" s="427"/>
      <c r="Y4913" s="416" t="e">
        <f t="shared" si="381"/>
        <v>#N/A</v>
      </c>
      <c r="Z4913" s="416" t="e">
        <f t="shared" si="382"/>
        <v>#N/A</v>
      </c>
      <c r="AA4913" s="416" t="str">
        <f t="shared" si="383"/>
        <v/>
      </c>
      <c r="AB4913" s="416" t="e">
        <f t="shared" si="384"/>
        <v>#N/A</v>
      </c>
      <c r="AC4913" s="416" t="e">
        <f t="shared" si="385"/>
        <v>#N/A</v>
      </c>
    </row>
    <row r="4914" customHeight="1" spans="1:29">
      <c r="A4914" s="421"/>
      <c r="B4914" s="422"/>
      <c r="C4914" s="422"/>
      <c r="D4914" s="421"/>
      <c r="E4914" s="421"/>
      <c r="F4914" s="421"/>
      <c r="G4914" s="421"/>
      <c r="H4914" s="421"/>
      <c r="I4914" s="421"/>
      <c r="J4914" s="421"/>
      <c r="K4914" s="421"/>
      <c r="L4914" s="421"/>
      <c r="M4914" s="421"/>
      <c r="N4914" s="426"/>
      <c r="O4914" s="426"/>
      <c r="P4914" s="427"/>
      <c r="Q4914" s="427"/>
      <c r="R4914" s="426"/>
      <c r="S4914" s="426"/>
      <c r="T4914" s="426"/>
      <c r="U4914" s="426"/>
      <c r="V4914" s="426"/>
      <c r="W4914" s="426"/>
      <c r="X4914" s="427"/>
      <c r="Y4914" s="416" t="e">
        <f t="shared" si="381"/>
        <v>#N/A</v>
      </c>
      <c r="Z4914" s="416" t="e">
        <f t="shared" si="382"/>
        <v>#N/A</v>
      </c>
      <c r="AA4914" s="416" t="str">
        <f t="shared" si="383"/>
        <v/>
      </c>
      <c r="AB4914" s="416" t="e">
        <f t="shared" si="384"/>
        <v>#N/A</v>
      </c>
      <c r="AC4914" s="416" t="e">
        <f t="shared" si="385"/>
        <v>#N/A</v>
      </c>
    </row>
    <row r="4915" customHeight="1" spans="1:29">
      <c r="A4915" s="421"/>
      <c r="B4915" s="422"/>
      <c r="C4915" s="422"/>
      <c r="D4915" s="421"/>
      <c r="E4915" s="421"/>
      <c r="F4915" s="421"/>
      <c r="G4915" s="421"/>
      <c r="H4915" s="421"/>
      <c r="I4915" s="421"/>
      <c r="J4915" s="421"/>
      <c r="K4915" s="421"/>
      <c r="L4915" s="421"/>
      <c r="M4915" s="421"/>
      <c r="N4915" s="426"/>
      <c r="O4915" s="426"/>
      <c r="P4915" s="427"/>
      <c r="Q4915" s="427"/>
      <c r="R4915" s="426"/>
      <c r="S4915" s="426"/>
      <c r="T4915" s="426"/>
      <c r="U4915" s="426"/>
      <c r="V4915" s="426"/>
      <c r="W4915" s="426"/>
      <c r="X4915" s="427"/>
      <c r="Y4915" s="416" t="e">
        <f t="shared" si="381"/>
        <v>#N/A</v>
      </c>
      <c r="Z4915" s="416" t="e">
        <f t="shared" si="382"/>
        <v>#N/A</v>
      </c>
      <c r="AA4915" s="416" t="str">
        <f t="shared" si="383"/>
        <v/>
      </c>
      <c r="AB4915" s="416" t="e">
        <f t="shared" si="384"/>
        <v>#N/A</v>
      </c>
      <c r="AC4915" s="416" t="e">
        <f t="shared" si="385"/>
        <v>#N/A</v>
      </c>
    </row>
    <row r="4916" customHeight="1" spans="1:29">
      <c r="A4916" s="421"/>
      <c r="B4916" s="422"/>
      <c r="C4916" s="422"/>
      <c r="D4916" s="421"/>
      <c r="E4916" s="421"/>
      <c r="F4916" s="421"/>
      <c r="G4916" s="421"/>
      <c r="H4916" s="421"/>
      <c r="I4916" s="421"/>
      <c r="J4916" s="421"/>
      <c r="K4916" s="421"/>
      <c r="L4916" s="421"/>
      <c r="M4916" s="421"/>
      <c r="N4916" s="426"/>
      <c r="O4916" s="426"/>
      <c r="P4916" s="427"/>
      <c r="Q4916" s="427"/>
      <c r="R4916" s="426"/>
      <c r="S4916" s="426"/>
      <c r="T4916" s="426"/>
      <c r="U4916" s="426"/>
      <c r="V4916" s="426"/>
      <c r="W4916" s="426"/>
      <c r="X4916" s="427"/>
      <c r="Y4916" s="416" t="e">
        <f t="shared" si="381"/>
        <v>#N/A</v>
      </c>
      <c r="Z4916" s="416" t="e">
        <f t="shared" si="382"/>
        <v>#N/A</v>
      </c>
      <c r="AA4916" s="416" t="str">
        <f t="shared" si="383"/>
        <v/>
      </c>
      <c r="AB4916" s="416" t="e">
        <f t="shared" si="384"/>
        <v>#N/A</v>
      </c>
      <c r="AC4916" s="416" t="e">
        <f t="shared" si="385"/>
        <v>#N/A</v>
      </c>
    </row>
    <row r="4917" customHeight="1" spans="1:29">
      <c r="A4917" s="421"/>
      <c r="B4917" s="422"/>
      <c r="C4917" s="422"/>
      <c r="D4917" s="421"/>
      <c r="E4917" s="421"/>
      <c r="F4917" s="421"/>
      <c r="G4917" s="421"/>
      <c r="H4917" s="421"/>
      <c r="I4917" s="421"/>
      <c r="J4917" s="421"/>
      <c r="K4917" s="421"/>
      <c r="L4917" s="421"/>
      <c r="M4917" s="421"/>
      <c r="N4917" s="426"/>
      <c r="O4917" s="426"/>
      <c r="P4917" s="427"/>
      <c r="Q4917" s="427"/>
      <c r="R4917" s="426"/>
      <c r="S4917" s="426"/>
      <c r="T4917" s="426"/>
      <c r="U4917" s="426"/>
      <c r="V4917" s="426"/>
      <c r="W4917" s="426"/>
      <c r="X4917" s="427"/>
      <c r="Y4917" s="416" t="e">
        <f t="shared" si="381"/>
        <v>#N/A</v>
      </c>
      <c r="Z4917" s="416" t="e">
        <f t="shared" si="382"/>
        <v>#N/A</v>
      </c>
      <c r="AA4917" s="416" t="str">
        <f t="shared" si="383"/>
        <v/>
      </c>
      <c r="AB4917" s="416" t="e">
        <f t="shared" si="384"/>
        <v>#N/A</v>
      </c>
      <c r="AC4917" s="416" t="e">
        <f t="shared" si="385"/>
        <v>#N/A</v>
      </c>
    </row>
    <row r="4918" customHeight="1" spans="1:29">
      <c r="A4918" s="421"/>
      <c r="B4918" s="422"/>
      <c r="C4918" s="422"/>
      <c r="D4918" s="421"/>
      <c r="E4918" s="421"/>
      <c r="F4918" s="421"/>
      <c r="G4918" s="421"/>
      <c r="H4918" s="421"/>
      <c r="I4918" s="421"/>
      <c r="J4918" s="421"/>
      <c r="K4918" s="421"/>
      <c r="L4918" s="421"/>
      <c r="M4918" s="421"/>
      <c r="N4918" s="426"/>
      <c r="O4918" s="426"/>
      <c r="P4918" s="427"/>
      <c r="Q4918" s="427"/>
      <c r="R4918" s="426"/>
      <c r="S4918" s="426"/>
      <c r="T4918" s="426"/>
      <c r="U4918" s="426"/>
      <c r="V4918" s="426"/>
      <c r="W4918" s="426"/>
      <c r="X4918" s="427"/>
      <c r="Y4918" s="416" t="e">
        <f t="shared" si="381"/>
        <v>#N/A</v>
      </c>
      <c r="Z4918" s="416" t="e">
        <f t="shared" si="382"/>
        <v>#N/A</v>
      </c>
      <c r="AA4918" s="416" t="str">
        <f t="shared" si="383"/>
        <v/>
      </c>
      <c r="AB4918" s="416" t="e">
        <f t="shared" si="384"/>
        <v>#N/A</v>
      </c>
      <c r="AC4918" s="416" t="e">
        <f t="shared" si="385"/>
        <v>#N/A</v>
      </c>
    </row>
    <row r="4919" customHeight="1" spans="1:29">
      <c r="A4919" s="421"/>
      <c r="B4919" s="422"/>
      <c r="C4919" s="422"/>
      <c r="D4919" s="421"/>
      <c r="E4919" s="421"/>
      <c r="F4919" s="421"/>
      <c r="G4919" s="421"/>
      <c r="H4919" s="421"/>
      <c r="I4919" s="421"/>
      <c r="J4919" s="421"/>
      <c r="K4919" s="421"/>
      <c r="L4919" s="421"/>
      <c r="M4919" s="421"/>
      <c r="N4919" s="426"/>
      <c r="O4919" s="426"/>
      <c r="P4919" s="427"/>
      <c r="Q4919" s="427"/>
      <c r="R4919" s="426"/>
      <c r="S4919" s="426"/>
      <c r="T4919" s="426"/>
      <c r="U4919" s="426"/>
      <c r="V4919" s="426"/>
      <c r="W4919" s="426"/>
      <c r="X4919" s="427"/>
      <c r="Y4919" s="416" t="e">
        <f t="shared" si="381"/>
        <v>#N/A</v>
      </c>
      <c r="Z4919" s="416" t="e">
        <f t="shared" si="382"/>
        <v>#N/A</v>
      </c>
      <c r="AA4919" s="416" t="str">
        <f t="shared" si="383"/>
        <v/>
      </c>
      <c r="AB4919" s="416" t="e">
        <f t="shared" si="384"/>
        <v>#N/A</v>
      </c>
      <c r="AC4919" s="416" t="e">
        <f t="shared" si="385"/>
        <v>#N/A</v>
      </c>
    </row>
    <row r="4920" customHeight="1" spans="1:29">
      <c r="A4920" s="421"/>
      <c r="B4920" s="422"/>
      <c r="C4920" s="422"/>
      <c r="D4920" s="421"/>
      <c r="E4920" s="421"/>
      <c r="F4920" s="421"/>
      <c r="G4920" s="421"/>
      <c r="H4920" s="421"/>
      <c r="I4920" s="421"/>
      <c r="J4920" s="421"/>
      <c r="K4920" s="421"/>
      <c r="L4920" s="421"/>
      <c r="M4920" s="421"/>
      <c r="N4920" s="426"/>
      <c r="O4920" s="426"/>
      <c r="P4920" s="427"/>
      <c r="Q4920" s="427"/>
      <c r="R4920" s="426"/>
      <c r="S4920" s="426"/>
      <c r="T4920" s="426"/>
      <c r="U4920" s="426"/>
      <c r="V4920" s="426"/>
      <c r="W4920" s="426"/>
      <c r="X4920" s="427"/>
      <c r="Y4920" s="416" t="e">
        <f t="shared" si="381"/>
        <v>#N/A</v>
      </c>
      <c r="Z4920" s="416" t="e">
        <f t="shared" si="382"/>
        <v>#N/A</v>
      </c>
      <c r="AA4920" s="416" t="str">
        <f t="shared" si="383"/>
        <v/>
      </c>
      <c r="AB4920" s="416" t="e">
        <f t="shared" si="384"/>
        <v>#N/A</v>
      </c>
      <c r="AC4920" s="416" t="e">
        <f t="shared" si="385"/>
        <v>#N/A</v>
      </c>
    </row>
    <row r="4921" customHeight="1" spans="1:29">
      <c r="A4921" s="421"/>
      <c r="B4921" s="422"/>
      <c r="C4921" s="422"/>
      <c r="D4921" s="421"/>
      <c r="E4921" s="421"/>
      <c r="F4921" s="421"/>
      <c r="G4921" s="421"/>
      <c r="H4921" s="421"/>
      <c r="I4921" s="421"/>
      <c r="J4921" s="421"/>
      <c r="K4921" s="421"/>
      <c r="L4921" s="421"/>
      <c r="M4921" s="421"/>
      <c r="N4921" s="426"/>
      <c r="O4921" s="426"/>
      <c r="P4921" s="427"/>
      <c r="Q4921" s="427"/>
      <c r="R4921" s="426"/>
      <c r="S4921" s="426"/>
      <c r="T4921" s="426"/>
      <c r="U4921" s="426"/>
      <c r="V4921" s="426"/>
      <c r="W4921" s="426"/>
      <c r="X4921" s="427"/>
      <c r="Y4921" s="416" t="e">
        <f t="shared" si="381"/>
        <v>#N/A</v>
      </c>
      <c r="Z4921" s="416" t="e">
        <f t="shared" si="382"/>
        <v>#N/A</v>
      </c>
      <c r="AA4921" s="416" t="str">
        <f t="shared" si="383"/>
        <v/>
      </c>
      <c r="AB4921" s="416" t="e">
        <f t="shared" si="384"/>
        <v>#N/A</v>
      </c>
      <c r="AC4921" s="416" t="e">
        <f t="shared" si="385"/>
        <v>#N/A</v>
      </c>
    </row>
    <row r="4922" customHeight="1" spans="1:29">
      <c r="A4922" s="421"/>
      <c r="B4922" s="422"/>
      <c r="C4922" s="422"/>
      <c r="D4922" s="421"/>
      <c r="E4922" s="421"/>
      <c r="F4922" s="421"/>
      <c r="G4922" s="421"/>
      <c r="H4922" s="421"/>
      <c r="I4922" s="421"/>
      <c r="J4922" s="421"/>
      <c r="K4922" s="421"/>
      <c r="L4922" s="421"/>
      <c r="M4922" s="421"/>
      <c r="N4922" s="426"/>
      <c r="O4922" s="426"/>
      <c r="P4922" s="427"/>
      <c r="Q4922" s="427"/>
      <c r="R4922" s="426"/>
      <c r="S4922" s="426"/>
      <c r="T4922" s="426"/>
      <c r="U4922" s="426"/>
      <c r="V4922" s="426"/>
      <c r="W4922" s="426"/>
      <c r="X4922" s="427"/>
      <c r="Y4922" s="416" t="e">
        <f t="shared" si="381"/>
        <v>#N/A</v>
      </c>
      <c r="Z4922" s="416" t="e">
        <f t="shared" si="382"/>
        <v>#N/A</v>
      </c>
      <c r="AA4922" s="416" t="str">
        <f t="shared" si="383"/>
        <v/>
      </c>
      <c r="AB4922" s="416" t="e">
        <f t="shared" si="384"/>
        <v>#N/A</v>
      </c>
      <c r="AC4922" s="416" t="e">
        <f t="shared" si="385"/>
        <v>#N/A</v>
      </c>
    </row>
    <row r="4923" customHeight="1" spans="1:29">
      <c r="A4923" s="421"/>
      <c r="B4923" s="422"/>
      <c r="C4923" s="422"/>
      <c r="D4923" s="421"/>
      <c r="E4923" s="421"/>
      <c r="F4923" s="421"/>
      <c r="G4923" s="421"/>
      <c r="H4923" s="421"/>
      <c r="I4923" s="421"/>
      <c r="J4923" s="421"/>
      <c r="K4923" s="421"/>
      <c r="L4923" s="421"/>
      <c r="M4923" s="421"/>
      <c r="N4923" s="426"/>
      <c r="O4923" s="426"/>
      <c r="P4923" s="427"/>
      <c r="Q4923" s="427"/>
      <c r="R4923" s="426"/>
      <c r="S4923" s="426"/>
      <c r="T4923" s="426"/>
      <c r="U4923" s="426"/>
      <c r="V4923" s="426"/>
      <c r="W4923" s="426"/>
      <c r="X4923" s="427"/>
      <c r="Y4923" s="416" t="e">
        <f t="shared" si="381"/>
        <v>#N/A</v>
      </c>
      <c r="Z4923" s="416" t="e">
        <f t="shared" si="382"/>
        <v>#N/A</v>
      </c>
      <c r="AA4923" s="416" t="str">
        <f t="shared" si="383"/>
        <v/>
      </c>
      <c r="AB4923" s="416" t="e">
        <f t="shared" si="384"/>
        <v>#N/A</v>
      </c>
      <c r="AC4923" s="416" t="e">
        <f t="shared" si="385"/>
        <v>#N/A</v>
      </c>
    </row>
    <row r="4924" customHeight="1" spans="1:29">
      <c r="A4924" s="421"/>
      <c r="B4924" s="422"/>
      <c r="C4924" s="422"/>
      <c r="D4924" s="421"/>
      <c r="E4924" s="421"/>
      <c r="F4924" s="421"/>
      <c r="G4924" s="421"/>
      <c r="H4924" s="421"/>
      <c r="I4924" s="421"/>
      <c r="J4924" s="421"/>
      <c r="K4924" s="421"/>
      <c r="L4924" s="421"/>
      <c r="M4924" s="421"/>
      <c r="N4924" s="426"/>
      <c r="O4924" s="426"/>
      <c r="P4924" s="427"/>
      <c r="Q4924" s="427"/>
      <c r="R4924" s="426"/>
      <c r="S4924" s="426"/>
      <c r="T4924" s="426"/>
      <c r="U4924" s="426"/>
      <c r="V4924" s="426"/>
      <c r="W4924" s="426"/>
      <c r="X4924" s="427"/>
      <c r="Y4924" s="416" t="e">
        <f t="shared" si="381"/>
        <v>#N/A</v>
      </c>
      <c r="Z4924" s="416" t="e">
        <f t="shared" si="382"/>
        <v>#N/A</v>
      </c>
      <c r="AA4924" s="416" t="str">
        <f t="shared" si="383"/>
        <v/>
      </c>
      <c r="AB4924" s="416" t="e">
        <f t="shared" si="384"/>
        <v>#N/A</v>
      </c>
      <c r="AC4924" s="416" t="e">
        <f t="shared" si="385"/>
        <v>#N/A</v>
      </c>
    </row>
    <row r="4925" customHeight="1" spans="1:29">
      <c r="A4925" s="421"/>
      <c r="B4925" s="422"/>
      <c r="C4925" s="422"/>
      <c r="D4925" s="421"/>
      <c r="E4925" s="421"/>
      <c r="F4925" s="421"/>
      <c r="G4925" s="421"/>
      <c r="H4925" s="421"/>
      <c r="I4925" s="421"/>
      <c r="J4925" s="421"/>
      <c r="K4925" s="421"/>
      <c r="L4925" s="421"/>
      <c r="M4925" s="421"/>
      <c r="N4925" s="426"/>
      <c r="O4925" s="426"/>
      <c r="P4925" s="427"/>
      <c r="Q4925" s="427"/>
      <c r="R4925" s="426"/>
      <c r="S4925" s="426"/>
      <c r="T4925" s="426"/>
      <c r="U4925" s="426"/>
      <c r="V4925" s="426"/>
      <c r="W4925" s="426"/>
      <c r="X4925" s="427"/>
      <c r="Y4925" s="416" t="e">
        <f t="shared" si="381"/>
        <v>#N/A</v>
      </c>
      <c r="Z4925" s="416" t="e">
        <f t="shared" si="382"/>
        <v>#N/A</v>
      </c>
      <c r="AA4925" s="416" t="str">
        <f t="shared" si="383"/>
        <v/>
      </c>
      <c r="AB4925" s="416" t="e">
        <f t="shared" si="384"/>
        <v>#N/A</v>
      </c>
      <c r="AC4925" s="416" t="e">
        <f t="shared" si="385"/>
        <v>#N/A</v>
      </c>
    </row>
    <row r="4926" customHeight="1" spans="1:29">
      <c r="A4926" s="421"/>
      <c r="B4926" s="422"/>
      <c r="C4926" s="422"/>
      <c r="D4926" s="421"/>
      <c r="E4926" s="421"/>
      <c r="F4926" s="421"/>
      <c r="G4926" s="421"/>
      <c r="H4926" s="421"/>
      <c r="I4926" s="421"/>
      <c r="J4926" s="421"/>
      <c r="K4926" s="421"/>
      <c r="L4926" s="421"/>
      <c r="M4926" s="421"/>
      <c r="N4926" s="426"/>
      <c r="O4926" s="426"/>
      <c r="P4926" s="427"/>
      <c r="Q4926" s="427"/>
      <c r="R4926" s="426"/>
      <c r="S4926" s="426"/>
      <c r="T4926" s="426"/>
      <c r="U4926" s="426"/>
      <c r="V4926" s="426"/>
      <c r="W4926" s="426"/>
      <c r="X4926" s="427"/>
      <c r="Y4926" s="416" t="e">
        <f t="shared" si="381"/>
        <v>#N/A</v>
      </c>
      <c r="Z4926" s="416" t="e">
        <f t="shared" si="382"/>
        <v>#N/A</v>
      </c>
      <c r="AA4926" s="416" t="str">
        <f t="shared" si="383"/>
        <v/>
      </c>
      <c r="AB4926" s="416" t="e">
        <f t="shared" si="384"/>
        <v>#N/A</v>
      </c>
      <c r="AC4926" s="416" t="e">
        <f t="shared" si="385"/>
        <v>#N/A</v>
      </c>
    </row>
    <row r="4927" customHeight="1" spans="1:29">
      <c r="A4927" s="421"/>
      <c r="B4927" s="422"/>
      <c r="C4927" s="422"/>
      <c r="D4927" s="421"/>
      <c r="E4927" s="421"/>
      <c r="F4927" s="421"/>
      <c r="G4927" s="421"/>
      <c r="H4927" s="421"/>
      <c r="I4927" s="421"/>
      <c r="J4927" s="421"/>
      <c r="K4927" s="421"/>
      <c r="L4927" s="421"/>
      <c r="M4927" s="421"/>
      <c r="N4927" s="426"/>
      <c r="O4927" s="426"/>
      <c r="P4927" s="427"/>
      <c r="Q4927" s="427"/>
      <c r="R4927" s="426"/>
      <c r="S4927" s="426"/>
      <c r="T4927" s="426"/>
      <c r="U4927" s="426"/>
      <c r="V4927" s="426"/>
      <c r="W4927" s="426"/>
      <c r="X4927" s="427"/>
      <c r="Y4927" s="416" t="e">
        <f t="shared" si="381"/>
        <v>#N/A</v>
      </c>
      <c r="Z4927" s="416" t="e">
        <f t="shared" si="382"/>
        <v>#N/A</v>
      </c>
      <c r="AA4927" s="416" t="str">
        <f t="shared" si="383"/>
        <v/>
      </c>
      <c r="AB4927" s="416" t="e">
        <f t="shared" si="384"/>
        <v>#N/A</v>
      </c>
      <c r="AC4927" s="416" t="e">
        <f t="shared" si="385"/>
        <v>#N/A</v>
      </c>
    </row>
    <row r="4928" customHeight="1" spans="1:29">
      <c r="A4928" s="421"/>
      <c r="B4928" s="422"/>
      <c r="C4928" s="422"/>
      <c r="D4928" s="421"/>
      <c r="E4928" s="421"/>
      <c r="F4928" s="421"/>
      <c r="G4928" s="421"/>
      <c r="H4928" s="421"/>
      <c r="I4928" s="421"/>
      <c r="J4928" s="421"/>
      <c r="K4928" s="421"/>
      <c r="L4928" s="421"/>
      <c r="M4928" s="421"/>
      <c r="N4928" s="426"/>
      <c r="O4928" s="426"/>
      <c r="P4928" s="427"/>
      <c r="Q4928" s="427"/>
      <c r="R4928" s="426"/>
      <c r="S4928" s="426"/>
      <c r="T4928" s="426"/>
      <c r="U4928" s="426"/>
      <c r="V4928" s="426"/>
      <c r="W4928" s="426"/>
      <c r="X4928" s="427"/>
      <c r="Y4928" s="416" t="e">
        <f t="shared" si="381"/>
        <v>#N/A</v>
      </c>
      <c r="Z4928" s="416" t="e">
        <f t="shared" si="382"/>
        <v>#N/A</v>
      </c>
      <c r="AA4928" s="416" t="str">
        <f t="shared" si="383"/>
        <v/>
      </c>
      <c r="AB4928" s="416" t="e">
        <f t="shared" si="384"/>
        <v>#N/A</v>
      </c>
      <c r="AC4928" s="416" t="e">
        <f t="shared" si="385"/>
        <v>#N/A</v>
      </c>
    </row>
    <row r="4929" customHeight="1" spans="1:29">
      <c r="A4929" s="421"/>
      <c r="B4929" s="422"/>
      <c r="C4929" s="422"/>
      <c r="D4929" s="421"/>
      <c r="E4929" s="421"/>
      <c r="F4929" s="421"/>
      <c r="G4929" s="421"/>
      <c r="H4929" s="421"/>
      <c r="I4929" s="421"/>
      <c r="J4929" s="421"/>
      <c r="K4929" s="421"/>
      <c r="L4929" s="421"/>
      <c r="M4929" s="421"/>
      <c r="N4929" s="426"/>
      <c r="O4929" s="426"/>
      <c r="P4929" s="427"/>
      <c r="Q4929" s="427"/>
      <c r="R4929" s="426"/>
      <c r="S4929" s="426"/>
      <c r="T4929" s="426"/>
      <c r="U4929" s="426"/>
      <c r="V4929" s="426"/>
      <c r="W4929" s="426"/>
      <c r="X4929" s="427"/>
      <c r="Y4929" s="416" t="e">
        <f t="shared" si="381"/>
        <v>#N/A</v>
      </c>
      <c r="Z4929" s="416" t="e">
        <f t="shared" si="382"/>
        <v>#N/A</v>
      </c>
      <c r="AA4929" s="416" t="str">
        <f t="shared" si="383"/>
        <v/>
      </c>
      <c r="AB4929" s="416" t="e">
        <f t="shared" si="384"/>
        <v>#N/A</v>
      </c>
      <c r="AC4929" s="416" t="e">
        <f t="shared" si="385"/>
        <v>#N/A</v>
      </c>
    </row>
    <row r="4930" customHeight="1" spans="1:29">
      <c r="A4930" s="421"/>
      <c r="B4930" s="422"/>
      <c r="C4930" s="422"/>
      <c r="D4930" s="421"/>
      <c r="E4930" s="421"/>
      <c r="F4930" s="421"/>
      <c r="G4930" s="421"/>
      <c r="H4930" s="421"/>
      <c r="I4930" s="421"/>
      <c r="J4930" s="421"/>
      <c r="K4930" s="421"/>
      <c r="L4930" s="421"/>
      <c r="M4930" s="421"/>
      <c r="N4930" s="426"/>
      <c r="O4930" s="426"/>
      <c r="P4930" s="427"/>
      <c r="Q4930" s="427"/>
      <c r="R4930" s="426"/>
      <c r="S4930" s="426"/>
      <c r="T4930" s="426"/>
      <c r="U4930" s="426"/>
      <c r="V4930" s="426"/>
      <c r="W4930" s="426"/>
      <c r="X4930" s="427"/>
      <c r="Y4930" s="416" t="e">
        <f t="shared" si="381"/>
        <v>#N/A</v>
      </c>
      <c r="Z4930" s="416" t="e">
        <f t="shared" si="382"/>
        <v>#N/A</v>
      </c>
      <c r="AA4930" s="416" t="str">
        <f t="shared" si="383"/>
        <v/>
      </c>
      <c r="AB4930" s="416" t="e">
        <f t="shared" si="384"/>
        <v>#N/A</v>
      </c>
      <c r="AC4930" s="416" t="e">
        <f t="shared" si="385"/>
        <v>#N/A</v>
      </c>
    </row>
    <row r="4931" customHeight="1" spans="1:29">
      <c r="A4931" s="421"/>
      <c r="B4931" s="422"/>
      <c r="C4931" s="422"/>
      <c r="D4931" s="421"/>
      <c r="E4931" s="421"/>
      <c r="F4931" s="421"/>
      <c r="G4931" s="421"/>
      <c r="H4931" s="421"/>
      <c r="I4931" s="421"/>
      <c r="J4931" s="421"/>
      <c r="K4931" s="421"/>
      <c r="L4931" s="421"/>
      <c r="M4931" s="421"/>
      <c r="N4931" s="426"/>
      <c r="O4931" s="426"/>
      <c r="P4931" s="427"/>
      <c r="Q4931" s="427"/>
      <c r="R4931" s="426"/>
      <c r="S4931" s="426"/>
      <c r="T4931" s="426"/>
      <c r="U4931" s="426"/>
      <c r="V4931" s="426"/>
      <c r="W4931" s="426"/>
      <c r="X4931" s="427"/>
      <c r="Y4931" s="416" t="e">
        <f t="shared" si="381"/>
        <v>#N/A</v>
      </c>
      <c r="Z4931" s="416" t="e">
        <f t="shared" si="382"/>
        <v>#N/A</v>
      </c>
      <c r="AA4931" s="416" t="str">
        <f t="shared" si="383"/>
        <v/>
      </c>
      <c r="AB4931" s="416" t="e">
        <f t="shared" si="384"/>
        <v>#N/A</v>
      </c>
      <c r="AC4931" s="416" t="e">
        <f t="shared" si="385"/>
        <v>#N/A</v>
      </c>
    </row>
    <row r="4932" customHeight="1" spans="1:29">
      <c r="A4932" s="421"/>
      <c r="B4932" s="422"/>
      <c r="C4932" s="422"/>
      <c r="D4932" s="421"/>
      <c r="E4932" s="421"/>
      <c r="F4932" s="421"/>
      <c r="G4932" s="421"/>
      <c r="H4932" s="421"/>
      <c r="I4932" s="421"/>
      <c r="J4932" s="421"/>
      <c r="K4932" s="421"/>
      <c r="L4932" s="421"/>
      <c r="M4932" s="421"/>
      <c r="N4932" s="426"/>
      <c r="O4932" s="426"/>
      <c r="P4932" s="427"/>
      <c r="Q4932" s="427"/>
      <c r="R4932" s="426"/>
      <c r="S4932" s="426"/>
      <c r="T4932" s="426"/>
      <c r="U4932" s="426"/>
      <c r="V4932" s="426"/>
      <c r="W4932" s="426"/>
      <c r="X4932" s="427"/>
      <c r="Y4932" s="416" t="e">
        <f t="shared" si="381"/>
        <v>#N/A</v>
      </c>
      <c r="Z4932" s="416" t="e">
        <f t="shared" si="382"/>
        <v>#N/A</v>
      </c>
      <c r="AA4932" s="416" t="str">
        <f t="shared" si="383"/>
        <v/>
      </c>
      <c r="AB4932" s="416" t="e">
        <f t="shared" si="384"/>
        <v>#N/A</v>
      </c>
      <c r="AC4932" s="416" t="e">
        <f t="shared" si="385"/>
        <v>#N/A</v>
      </c>
    </row>
    <row r="4933" customHeight="1" spans="1:29">
      <c r="A4933" s="421"/>
      <c r="B4933" s="422"/>
      <c r="C4933" s="422"/>
      <c r="D4933" s="421"/>
      <c r="E4933" s="421"/>
      <c r="F4933" s="421"/>
      <c r="G4933" s="421"/>
      <c r="H4933" s="421"/>
      <c r="I4933" s="421"/>
      <c r="J4933" s="421"/>
      <c r="K4933" s="421"/>
      <c r="L4933" s="421"/>
      <c r="M4933" s="421"/>
      <c r="N4933" s="426"/>
      <c r="O4933" s="426"/>
      <c r="P4933" s="427"/>
      <c r="Q4933" s="427"/>
      <c r="R4933" s="426"/>
      <c r="S4933" s="426"/>
      <c r="T4933" s="426"/>
      <c r="U4933" s="426"/>
      <c r="V4933" s="426"/>
      <c r="W4933" s="426"/>
      <c r="X4933" s="427"/>
      <c r="Y4933" s="416" t="e">
        <f t="shared" si="381"/>
        <v>#N/A</v>
      </c>
      <c r="Z4933" s="416" t="e">
        <f t="shared" si="382"/>
        <v>#N/A</v>
      </c>
      <c r="AA4933" s="416" t="str">
        <f t="shared" si="383"/>
        <v/>
      </c>
      <c r="AB4933" s="416" t="e">
        <f t="shared" si="384"/>
        <v>#N/A</v>
      </c>
      <c r="AC4933" s="416" t="e">
        <f t="shared" si="385"/>
        <v>#N/A</v>
      </c>
    </row>
    <row r="4934" customHeight="1" spans="1:29">
      <c r="A4934" s="421"/>
      <c r="B4934" s="422"/>
      <c r="C4934" s="422"/>
      <c r="D4934" s="421"/>
      <c r="E4934" s="421"/>
      <c r="F4934" s="421"/>
      <c r="G4934" s="421"/>
      <c r="H4934" s="421"/>
      <c r="I4934" s="421"/>
      <c r="J4934" s="421"/>
      <c r="K4934" s="421"/>
      <c r="L4934" s="421"/>
      <c r="M4934" s="421"/>
      <c r="N4934" s="426"/>
      <c r="O4934" s="426"/>
      <c r="P4934" s="427"/>
      <c r="Q4934" s="427"/>
      <c r="R4934" s="426"/>
      <c r="S4934" s="426"/>
      <c r="T4934" s="426"/>
      <c r="U4934" s="426"/>
      <c r="V4934" s="426"/>
      <c r="W4934" s="426"/>
      <c r="X4934" s="427"/>
      <c r="Y4934" s="416" t="e">
        <f t="shared" si="381"/>
        <v>#N/A</v>
      </c>
      <c r="Z4934" s="416" t="e">
        <f t="shared" si="382"/>
        <v>#N/A</v>
      </c>
      <c r="AA4934" s="416" t="str">
        <f t="shared" si="383"/>
        <v/>
      </c>
      <c r="AB4934" s="416" t="e">
        <f t="shared" si="384"/>
        <v>#N/A</v>
      </c>
      <c r="AC4934" s="416" t="e">
        <f t="shared" si="385"/>
        <v>#N/A</v>
      </c>
    </row>
    <row r="4935" customHeight="1" spans="1:29">
      <c r="A4935" s="421"/>
      <c r="B4935" s="422"/>
      <c r="C4935" s="422"/>
      <c r="D4935" s="421"/>
      <c r="E4935" s="421"/>
      <c r="F4935" s="421"/>
      <c r="G4935" s="421"/>
      <c r="H4935" s="421"/>
      <c r="I4935" s="421"/>
      <c r="J4935" s="421"/>
      <c r="K4935" s="421"/>
      <c r="L4935" s="421"/>
      <c r="M4935" s="421"/>
      <c r="N4935" s="426"/>
      <c r="O4935" s="426"/>
      <c r="P4935" s="427"/>
      <c r="Q4935" s="427"/>
      <c r="R4935" s="426"/>
      <c r="S4935" s="426"/>
      <c r="T4935" s="426"/>
      <c r="U4935" s="426"/>
      <c r="V4935" s="426"/>
      <c r="W4935" s="426"/>
      <c r="X4935" s="427"/>
      <c r="Y4935" s="416" t="e">
        <f t="shared" ref="Y4935:Y4998" si="386">_xlfn.IFS(LEFT(M4935,3)="003","三保支出",LEFT(M4935,3)="004","刚性支出",LEFT(M4935,3)="000","促发展支出")</f>
        <v>#N/A</v>
      </c>
      <c r="Z4935" s="416" t="e">
        <f t="shared" ref="Z4935:Z4998" si="387">_xlfn.IFS(LEFT(E4935,1)="3","项目支出",LEFT(E4935,1)="1","人员类支出",LEFT(E4935,1)="2","运转类支出")</f>
        <v>#N/A</v>
      </c>
      <c r="AA4935" s="416" t="str">
        <f t="shared" ref="AA4935:AA4998" si="388">LEFT(H4935,7)</f>
        <v/>
      </c>
      <c r="AB4935" s="416" t="e">
        <f t="shared" ref="AB4935:AB4998" si="389">_xlfn.IFS(LEFT(M4935,6)="003001","保工资",LEFT(M4935,6)="003002","保运转",LEFT(M4935,6)="003003","保基本民生")</f>
        <v>#N/A</v>
      </c>
      <c r="AC4935" s="416" t="e">
        <f t="shared" ref="AC4935:AC4998" si="390">IF(Z4935="项目支出","否","是")</f>
        <v>#N/A</v>
      </c>
    </row>
    <row r="4936" customHeight="1" spans="1:29">
      <c r="A4936" s="421"/>
      <c r="B4936" s="422"/>
      <c r="C4936" s="422"/>
      <c r="D4936" s="421"/>
      <c r="E4936" s="421"/>
      <c r="F4936" s="421"/>
      <c r="G4936" s="421"/>
      <c r="H4936" s="421"/>
      <c r="I4936" s="421"/>
      <c r="J4936" s="421"/>
      <c r="K4936" s="421"/>
      <c r="L4936" s="421"/>
      <c r="M4936" s="421"/>
      <c r="N4936" s="426"/>
      <c r="O4936" s="426"/>
      <c r="P4936" s="427"/>
      <c r="Q4936" s="427"/>
      <c r="R4936" s="426"/>
      <c r="S4936" s="426"/>
      <c r="T4936" s="426"/>
      <c r="U4936" s="426"/>
      <c r="V4936" s="426"/>
      <c r="W4936" s="426"/>
      <c r="X4936" s="427"/>
      <c r="Y4936" s="416" t="e">
        <f t="shared" si="386"/>
        <v>#N/A</v>
      </c>
      <c r="Z4936" s="416" t="e">
        <f t="shared" si="387"/>
        <v>#N/A</v>
      </c>
      <c r="AA4936" s="416" t="str">
        <f t="shared" si="388"/>
        <v/>
      </c>
      <c r="AB4936" s="416" t="e">
        <f t="shared" si="389"/>
        <v>#N/A</v>
      </c>
      <c r="AC4936" s="416" t="e">
        <f t="shared" si="390"/>
        <v>#N/A</v>
      </c>
    </row>
    <row r="4937" customHeight="1" spans="1:29">
      <c r="A4937" s="421"/>
      <c r="B4937" s="422"/>
      <c r="C4937" s="422"/>
      <c r="D4937" s="421"/>
      <c r="E4937" s="421"/>
      <c r="F4937" s="421"/>
      <c r="G4937" s="421"/>
      <c r="H4937" s="421"/>
      <c r="I4937" s="421"/>
      <c r="J4937" s="421"/>
      <c r="K4937" s="421"/>
      <c r="L4937" s="421"/>
      <c r="M4937" s="421"/>
      <c r="N4937" s="426"/>
      <c r="O4937" s="426"/>
      <c r="P4937" s="427"/>
      <c r="Q4937" s="427"/>
      <c r="R4937" s="426"/>
      <c r="S4937" s="426"/>
      <c r="T4937" s="426"/>
      <c r="U4937" s="426"/>
      <c r="V4937" s="426"/>
      <c r="W4937" s="426"/>
      <c r="X4937" s="427"/>
      <c r="Y4937" s="416" t="e">
        <f t="shared" si="386"/>
        <v>#N/A</v>
      </c>
      <c r="Z4937" s="416" t="e">
        <f t="shared" si="387"/>
        <v>#N/A</v>
      </c>
      <c r="AA4937" s="416" t="str">
        <f t="shared" si="388"/>
        <v/>
      </c>
      <c r="AB4937" s="416" t="e">
        <f t="shared" si="389"/>
        <v>#N/A</v>
      </c>
      <c r="AC4937" s="416" t="e">
        <f t="shared" si="390"/>
        <v>#N/A</v>
      </c>
    </row>
    <row r="4938" customHeight="1" spans="1:29">
      <c r="A4938" s="421"/>
      <c r="B4938" s="422"/>
      <c r="C4938" s="422"/>
      <c r="D4938" s="421"/>
      <c r="E4938" s="421"/>
      <c r="F4938" s="421"/>
      <c r="G4938" s="421"/>
      <c r="H4938" s="421"/>
      <c r="I4938" s="421"/>
      <c r="J4938" s="421"/>
      <c r="K4938" s="421"/>
      <c r="L4938" s="421"/>
      <c r="M4938" s="421"/>
      <c r="N4938" s="426"/>
      <c r="O4938" s="426"/>
      <c r="P4938" s="427"/>
      <c r="Q4938" s="427"/>
      <c r="R4938" s="426"/>
      <c r="S4938" s="426"/>
      <c r="T4938" s="426"/>
      <c r="U4938" s="426"/>
      <c r="V4938" s="426"/>
      <c r="W4938" s="426"/>
      <c r="X4938" s="427"/>
      <c r="Y4938" s="416" t="e">
        <f t="shared" si="386"/>
        <v>#N/A</v>
      </c>
      <c r="Z4938" s="416" t="e">
        <f t="shared" si="387"/>
        <v>#N/A</v>
      </c>
      <c r="AA4938" s="416" t="str">
        <f t="shared" si="388"/>
        <v/>
      </c>
      <c r="AB4938" s="416" t="e">
        <f t="shared" si="389"/>
        <v>#N/A</v>
      </c>
      <c r="AC4938" s="416" t="e">
        <f t="shared" si="390"/>
        <v>#N/A</v>
      </c>
    </row>
    <row r="4939" customHeight="1" spans="1:29">
      <c r="A4939" s="421"/>
      <c r="B4939" s="422"/>
      <c r="C4939" s="422"/>
      <c r="D4939" s="421"/>
      <c r="E4939" s="421"/>
      <c r="F4939" s="421"/>
      <c r="G4939" s="421"/>
      <c r="H4939" s="421"/>
      <c r="I4939" s="421"/>
      <c r="J4939" s="421"/>
      <c r="K4939" s="421"/>
      <c r="L4939" s="421"/>
      <c r="M4939" s="421"/>
      <c r="N4939" s="426"/>
      <c r="O4939" s="426"/>
      <c r="P4939" s="427"/>
      <c r="Q4939" s="427"/>
      <c r="R4939" s="426"/>
      <c r="S4939" s="426"/>
      <c r="T4939" s="426"/>
      <c r="U4939" s="426"/>
      <c r="V4939" s="426"/>
      <c r="W4939" s="426"/>
      <c r="X4939" s="427"/>
      <c r="Y4939" s="416" t="e">
        <f t="shared" si="386"/>
        <v>#N/A</v>
      </c>
      <c r="Z4939" s="416" t="e">
        <f t="shared" si="387"/>
        <v>#N/A</v>
      </c>
      <c r="AA4939" s="416" t="str">
        <f t="shared" si="388"/>
        <v/>
      </c>
      <c r="AB4939" s="416" t="e">
        <f t="shared" si="389"/>
        <v>#N/A</v>
      </c>
      <c r="AC4939" s="416" t="e">
        <f t="shared" si="390"/>
        <v>#N/A</v>
      </c>
    </row>
    <row r="4940" customHeight="1" spans="1:29">
      <c r="A4940" s="421"/>
      <c r="B4940" s="422"/>
      <c r="C4940" s="422"/>
      <c r="D4940" s="421"/>
      <c r="E4940" s="421"/>
      <c r="F4940" s="421"/>
      <c r="G4940" s="421"/>
      <c r="H4940" s="421"/>
      <c r="I4940" s="421"/>
      <c r="J4940" s="421"/>
      <c r="K4940" s="421"/>
      <c r="L4940" s="421"/>
      <c r="M4940" s="421"/>
      <c r="N4940" s="426"/>
      <c r="O4940" s="426"/>
      <c r="P4940" s="427"/>
      <c r="Q4940" s="427"/>
      <c r="R4940" s="426"/>
      <c r="S4940" s="426"/>
      <c r="T4940" s="426"/>
      <c r="U4940" s="426"/>
      <c r="V4940" s="426"/>
      <c r="W4940" s="426"/>
      <c r="X4940" s="427"/>
      <c r="Y4940" s="416" t="e">
        <f t="shared" si="386"/>
        <v>#N/A</v>
      </c>
      <c r="Z4940" s="416" t="e">
        <f t="shared" si="387"/>
        <v>#N/A</v>
      </c>
      <c r="AA4940" s="416" t="str">
        <f t="shared" si="388"/>
        <v/>
      </c>
      <c r="AB4940" s="416" t="e">
        <f t="shared" si="389"/>
        <v>#N/A</v>
      </c>
      <c r="AC4940" s="416" t="e">
        <f t="shared" si="390"/>
        <v>#N/A</v>
      </c>
    </row>
    <row r="4941" customHeight="1" spans="1:29">
      <c r="A4941" s="421"/>
      <c r="B4941" s="422"/>
      <c r="C4941" s="422"/>
      <c r="D4941" s="421"/>
      <c r="E4941" s="421"/>
      <c r="F4941" s="421"/>
      <c r="G4941" s="421"/>
      <c r="H4941" s="421"/>
      <c r="I4941" s="421"/>
      <c r="J4941" s="421"/>
      <c r="K4941" s="421"/>
      <c r="L4941" s="421"/>
      <c r="M4941" s="421"/>
      <c r="N4941" s="426"/>
      <c r="O4941" s="426"/>
      <c r="P4941" s="427"/>
      <c r="Q4941" s="427"/>
      <c r="R4941" s="426"/>
      <c r="S4941" s="426"/>
      <c r="T4941" s="426"/>
      <c r="U4941" s="426"/>
      <c r="V4941" s="426"/>
      <c r="W4941" s="426"/>
      <c r="X4941" s="427"/>
      <c r="Y4941" s="416" t="e">
        <f t="shared" si="386"/>
        <v>#N/A</v>
      </c>
      <c r="Z4941" s="416" t="e">
        <f t="shared" si="387"/>
        <v>#N/A</v>
      </c>
      <c r="AA4941" s="416" t="str">
        <f t="shared" si="388"/>
        <v/>
      </c>
      <c r="AB4941" s="416" t="e">
        <f t="shared" si="389"/>
        <v>#N/A</v>
      </c>
      <c r="AC4941" s="416" t="e">
        <f t="shared" si="390"/>
        <v>#N/A</v>
      </c>
    </row>
    <row r="4942" customHeight="1" spans="1:29">
      <c r="A4942" s="421"/>
      <c r="B4942" s="422"/>
      <c r="C4942" s="422"/>
      <c r="D4942" s="421"/>
      <c r="E4942" s="421"/>
      <c r="F4942" s="421"/>
      <c r="G4942" s="421"/>
      <c r="H4942" s="421"/>
      <c r="I4942" s="421"/>
      <c r="J4942" s="421"/>
      <c r="K4942" s="421"/>
      <c r="L4942" s="421"/>
      <c r="M4942" s="421"/>
      <c r="N4942" s="426"/>
      <c r="O4942" s="426"/>
      <c r="P4942" s="427"/>
      <c r="Q4942" s="427"/>
      <c r="R4942" s="426"/>
      <c r="S4942" s="426"/>
      <c r="T4942" s="426"/>
      <c r="U4942" s="426"/>
      <c r="V4942" s="426"/>
      <c r="W4942" s="426"/>
      <c r="X4942" s="427"/>
      <c r="Y4942" s="416" t="e">
        <f t="shared" si="386"/>
        <v>#N/A</v>
      </c>
      <c r="Z4942" s="416" t="e">
        <f t="shared" si="387"/>
        <v>#N/A</v>
      </c>
      <c r="AA4942" s="416" t="str">
        <f t="shared" si="388"/>
        <v/>
      </c>
      <c r="AB4942" s="416" t="e">
        <f t="shared" si="389"/>
        <v>#N/A</v>
      </c>
      <c r="AC4942" s="416" t="e">
        <f t="shared" si="390"/>
        <v>#N/A</v>
      </c>
    </row>
    <row r="4943" customHeight="1" spans="1:29">
      <c r="A4943" s="421"/>
      <c r="B4943" s="422"/>
      <c r="C4943" s="422"/>
      <c r="D4943" s="421"/>
      <c r="E4943" s="421"/>
      <c r="F4943" s="421"/>
      <c r="G4943" s="421"/>
      <c r="H4943" s="421"/>
      <c r="I4943" s="421"/>
      <c r="J4943" s="421"/>
      <c r="K4943" s="421"/>
      <c r="L4943" s="421"/>
      <c r="M4943" s="421"/>
      <c r="N4943" s="426"/>
      <c r="O4943" s="426"/>
      <c r="P4943" s="427"/>
      <c r="Q4943" s="427"/>
      <c r="R4943" s="426"/>
      <c r="S4943" s="426"/>
      <c r="T4943" s="426"/>
      <c r="U4943" s="426"/>
      <c r="V4943" s="426"/>
      <c r="W4943" s="426"/>
      <c r="X4943" s="427"/>
      <c r="Y4943" s="416" t="e">
        <f t="shared" si="386"/>
        <v>#N/A</v>
      </c>
      <c r="Z4943" s="416" t="e">
        <f t="shared" si="387"/>
        <v>#N/A</v>
      </c>
      <c r="AA4943" s="416" t="str">
        <f t="shared" si="388"/>
        <v/>
      </c>
      <c r="AB4943" s="416" t="e">
        <f t="shared" si="389"/>
        <v>#N/A</v>
      </c>
      <c r="AC4943" s="416" t="e">
        <f t="shared" si="390"/>
        <v>#N/A</v>
      </c>
    </row>
    <row r="4944" customHeight="1" spans="1:29">
      <c r="A4944" s="421"/>
      <c r="B4944" s="422"/>
      <c r="C4944" s="422"/>
      <c r="D4944" s="421"/>
      <c r="E4944" s="421"/>
      <c r="F4944" s="421"/>
      <c r="G4944" s="421"/>
      <c r="H4944" s="421"/>
      <c r="I4944" s="421"/>
      <c r="J4944" s="421"/>
      <c r="K4944" s="421"/>
      <c r="L4944" s="421"/>
      <c r="M4944" s="421"/>
      <c r="N4944" s="426"/>
      <c r="O4944" s="426"/>
      <c r="P4944" s="427"/>
      <c r="Q4944" s="427"/>
      <c r="R4944" s="426"/>
      <c r="S4944" s="426"/>
      <c r="T4944" s="426"/>
      <c r="U4944" s="426"/>
      <c r="V4944" s="426"/>
      <c r="W4944" s="426"/>
      <c r="X4944" s="427"/>
      <c r="Y4944" s="416" t="e">
        <f t="shared" si="386"/>
        <v>#N/A</v>
      </c>
      <c r="Z4944" s="416" t="e">
        <f t="shared" si="387"/>
        <v>#N/A</v>
      </c>
      <c r="AA4944" s="416" t="str">
        <f t="shared" si="388"/>
        <v/>
      </c>
      <c r="AB4944" s="416" t="e">
        <f t="shared" si="389"/>
        <v>#N/A</v>
      </c>
      <c r="AC4944" s="416" t="e">
        <f t="shared" si="390"/>
        <v>#N/A</v>
      </c>
    </row>
    <row r="4945" customHeight="1" spans="1:29">
      <c r="A4945" s="421"/>
      <c r="B4945" s="422"/>
      <c r="C4945" s="422"/>
      <c r="D4945" s="421"/>
      <c r="E4945" s="421"/>
      <c r="F4945" s="421"/>
      <c r="G4945" s="421"/>
      <c r="H4945" s="421"/>
      <c r="I4945" s="421"/>
      <c r="J4945" s="421"/>
      <c r="K4945" s="421"/>
      <c r="L4945" s="421"/>
      <c r="M4945" s="421"/>
      <c r="N4945" s="426"/>
      <c r="O4945" s="426"/>
      <c r="P4945" s="427"/>
      <c r="Q4945" s="427"/>
      <c r="R4945" s="426"/>
      <c r="S4945" s="426"/>
      <c r="T4945" s="426"/>
      <c r="U4945" s="426"/>
      <c r="V4945" s="426"/>
      <c r="W4945" s="426"/>
      <c r="X4945" s="427"/>
      <c r="Y4945" s="416" t="e">
        <f t="shared" si="386"/>
        <v>#N/A</v>
      </c>
      <c r="Z4945" s="416" t="e">
        <f t="shared" si="387"/>
        <v>#N/A</v>
      </c>
      <c r="AA4945" s="416" t="str">
        <f t="shared" si="388"/>
        <v/>
      </c>
      <c r="AB4945" s="416" t="e">
        <f t="shared" si="389"/>
        <v>#N/A</v>
      </c>
      <c r="AC4945" s="416" t="e">
        <f t="shared" si="390"/>
        <v>#N/A</v>
      </c>
    </row>
    <row r="4946" customHeight="1" spans="1:29">
      <c r="A4946" s="421"/>
      <c r="B4946" s="422"/>
      <c r="C4946" s="422"/>
      <c r="D4946" s="421"/>
      <c r="E4946" s="421"/>
      <c r="F4946" s="421"/>
      <c r="G4946" s="421"/>
      <c r="H4946" s="421"/>
      <c r="I4946" s="421"/>
      <c r="J4946" s="421"/>
      <c r="K4946" s="421"/>
      <c r="L4946" s="421"/>
      <c r="M4946" s="421"/>
      <c r="N4946" s="426"/>
      <c r="O4946" s="426"/>
      <c r="P4946" s="427"/>
      <c r="Q4946" s="427"/>
      <c r="R4946" s="426"/>
      <c r="S4946" s="426"/>
      <c r="T4946" s="426"/>
      <c r="U4946" s="426"/>
      <c r="V4946" s="426"/>
      <c r="W4946" s="426"/>
      <c r="X4946" s="427"/>
      <c r="Y4946" s="416" t="e">
        <f t="shared" si="386"/>
        <v>#N/A</v>
      </c>
      <c r="Z4946" s="416" t="e">
        <f t="shared" si="387"/>
        <v>#N/A</v>
      </c>
      <c r="AA4946" s="416" t="str">
        <f t="shared" si="388"/>
        <v/>
      </c>
      <c r="AB4946" s="416" t="e">
        <f t="shared" si="389"/>
        <v>#N/A</v>
      </c>
      <c r="AC4946" s="416" t="e">
        <f t="shared" si="390"/>
        <v>#N/A</v>
      </c>
    </row>
    <row r="4947" customHeight="1" spans="1:29">
      <c r="A4947" s="421"/>
      <c r="B4947" s="422"/>
      <c r="C4947" s="422"/>
      <c r="D4947" s="421"/>
      <c r="E4947" s="421"/>
      <c r="F4947" s="421"/>
      <c r="G4947" s="421"/>
      <c r="H4947" s="421"/>
      <c r="I4947" s="421"/>
      <c r="J4947" s="421"/>
      <c r="K4947" s="421"/>
      <c r="L4947" s="421"/>
      <c r="M4947" s="421"/>
      <c r="N4947" s="426"/>
      <c r="O4947" s="426"/>
      <c r="P4947" s="427"/>
      <c r="Q4947" s="427"/>
      <c r="R4947" s="426"/>
      <c r="S4947" s="426"/>
      <c r="T4947" s="426"/>
      <c r="U4947" s="426"/>
      <c r="V4947" s="426"/>
      <c r="W4947" s="426"/>
      <c r="X4947" s="427"/>
      <c r="Y4947" s="416" t="e">
        <f t="shared" si="386"/>
        <v>#N/A</v>
      </c>
      <c r="Z4947" s="416" t="e">
        <f t="shared" si="387"/>
        <v>#N/A</v>
      </c>
      <c r="AA4947" s="416" t="str">
        <f t="shared" si="388"/>
        <v/>
      </c>
      <c r="AB4947" s="416" t="e">
        <f t="shared" si="389"/>
        <v>#N/A</v>
      </c>
      <c r="AC4947" s="416" t="e">
        <f t="shared" si="390"/>
        <v>#N/A</v>
      </c>
    </row>
    <row r="4948" customHeight="1" spans="1:29">
      <c r="A4948" s="421"/>
      <c r="B4948" s="422"/>
      <c r="C4948" s="422"/>
      <c r="D4948" s="421"/>
      <c r="E4948" s="421"/>
      <c r="F4948" s="421"/>
      <c r="G4948" s="421"/>
      <c r="H4948" s="421"/>
      <c r="I4948" s="421"/>
      <c r="J4948" s="421"/>
      <c r="K4948" s="421"/>
      <c r="L4948" s="421"/>
      <c r="M4948" s="421"/>
      <c r="N4948" s="426"/>
      <c r="O4948" s="426"/>
      <c r="P4948" s="427"/>
      <c r="Q4948" s="427"/>
      <c r="R4948" s="426"/>
      <c r="S4948" s="426"/>
      <c r="T4948" s="426"/>
      <c r="U4948" s="426"/>
      <c r="V4948" s="426"/>
      <c r="W4948" s="426"/>
      <c r="X4948" s="427"/>
      <c r="Y4948" s="416" t="e">
        <f t="shared" si="386"/>
        <v>#N/A</v>
      </c>
      <c r="Z4948" s="416" t="e">
        <f t="shared" si="387"/>
        <v>#N/A</v>
      </c>
      <c r="AA4948" s="416" t="str">
        <f t="shared" si="388"/>
        <v/>
      </c>
      <c r="AB4948" s="416" t="e">
        <f t="shared" si="389"/>
        <v>#N/A</v>
      </c>
      <c r="AC4948" s="416" t="e">
        <f t="shared" si="390"/>
        <v>#N/A</v>
      </c>
    </row>
    <row r="4949" customHeight="1" spans="1:29">
      <c r="A4949" s="421"/>
      <c r="B4949" s="422"/>
      <c r="C4949" s="422"/>
      <c r="D4949" s="421"/>
      <c r="E4949" s="421"/>
      <c r="F4949" s="421"/>
      <c r="G4949" s="421"/>
      <c r="H4949" s="421"/>
      <c r="I4949" s="421"/>
      <c r="J4949" s="421"/>
      <c r="K4949" s="421"/>
      <c r="L4949" s="421"/>
      <c r="M4949" s="421"/>
      <c r="N4949" s="426"/>
      <c r="O4949" s="426"/>
      <c r="P4949" s="427"/>
      <c r="Q4949" s="427"/>
      <c r="R4949" s="426"/>
      <c r="S4949" s="426"/>
      <c r="T4949" s="426"/>
      <c r="U4949" s="426"/>
      <c r="V4949" s="426"/>
      <c r="W4949" s="426"/>
      <c r="X4949" s="427"/>
      <c r="Y4949" s="416" t="e">
        <f t="shared" si="386"/>
        <v>#N/A</v>
      </c>
      <c r="Z4949" s="416" t="e">
        <f t="shared" si="387"/>
        <v>#N/A</v>
      </c>
      <c r="AA4949" s="416" t="str">
        <f t="shared" si="388"/>
        <v/>
      </c>
      <c r="AB4949" s="416" t="e">
        <f t="shared" si="389"/>
        <v>#N/A</v>
      </c>
      <c r="AC4949" s="416" t="e">
        <f t="shared" si="390"/>
        <v>#N/A</v>
      </c>
    </row>
    <row r="4950" customHeight="1" spans="1:29">
      <c r="A4950" s="421"/>
      <c r="B4950" s="422"/>
      <c r="C4950" s="422"/>
      <c r="D4950" s="421"/>
      <c r="E4950" s="421"/>
      <c r="F4950" s="421"/>
      <c r="G4950" s="421"/>
      <c r="H4950" s="421"/>
      <c r="I4950" s="421"/>
      <c r="J4950" s="421"/>
      <c r="K4950" s="421"/>
      <c r="L4950" s="421"/>
      <c r="M4950" s="421"/>
      <c r="N4950" s="426"/>
      <c r="O4950" s="426"/>
      <c r="P4950" s="427"/>
      <c r="Q4950" s="427"/>
      <c r="R4950" s="426"/>
      <c r="S4950" s="426"/>
      <c r="T4950" s="426"/>
      <c r="U4950" s="426"/>
      <c r="V4950" s="426"/>
      <c r="W4950" s="426"/>
      <c r="X4950" s="427"/>
      <c r="Y4950" s="416" t="e">
        <f t="shared" si="386"/>
        <v>#N/A</v>
      </c>
      <c r="Z4950" s="416" t="e">
        <f t="shared" si="387"/>
        <v>#N/A</v>
      </c>
      <c r="AA4950" s="416" t="str">
        <f t="shared" si="388"/>
        <v/>
      </c>
      <c r="AB4950" s="416" t="e">
        <f t="shared" si="389"/>
        <v>#N/A</v>
      </c>
      <c r="AC4950" s="416" t="e">
        <f t="shared" si="390"/>
        <v>#N/A</v>
      </c>
    </row>
    <row r="4951" customHeight="1" spans="1:29">
      <c r="A4951" s="421"/>
      <c r="B4951" s="422"/>
      <c r="C4951" s="422"/>
      <c r="D4951" s="421"/>
      <c r="E4951" s="421"/>
      <c r="F4951" s="421"/>
      <c r="G4951" s="421"/>
      <c r="H4951" s="421"/>
      <c r="I4951" s="421"/>
      <c r="J4951" s="421"/>
      <c r="K4951" s="421"/>
      <c r="L4951" s="421"/>
      <c r="M4951" s="421"/>
      <c r="N4951" s="426"/>
      <c r="O4951" s="426"/>
      <c r="P4951" s="427"/>
      <c r="Q4951" s="427"/>
      <c r="R4951" s="426"/>
      <c r="S4951" s="426"/>
      <c r="T4951" s="426"/>
      <c r="U4951" s="426"/>
      <c r="V4951" s="426"/>
      <c r="W4951" s="426"/>
      <c r="X4951" s="427"/>
      <c r="Y4951" s="416" t="e">
        <f t="shared" si="386"/>
        <v>#N/A</v>
      </c>
      <c r="Z4951" s="416" t="e">
        <f t="shared" si="387"/>
        <v>#N/A</v>
      </c>
      <c r="AA4951" s="416" t="str">
        <f t="shared" si="388"/>
        <v/>
      </c>
      <c r="AB4951" s="416" t="e">
        <f t="shared" si="389"/>
        <v>#N/A</v>
      </c>
      <c r="AC4951" s="416" t="e">
        <f t="shared" si="390"/>
        <v>#N/A</v>
      </c>
    </row>
    <row r="4952" customHeight="1" spans="1:29">
      <c r="A4952" s="421"/>
      <c r="B4952" s="422"/>
      <c r="C4952" s="422"/>
      <c r="D4952" s="421"/>
      <c r="E4952" s="421"/>
      <c r="F4952" s="421"/>
      <c r="G4952" s="421"/>
      <c r="H4952" s="421"/>
      <c r="I4952" s="421"/>
      <c r="J4952" s="421"/>
      <c r="K4952" s="421"/>
      <c r="L4952" s="421"/>
      <c r="M4952" s="421"/>
      <c r="N4952" s="426"/>
      <c r="O4952" s="426"/>
      <c r="P4952" s="427"/>
      <c r="Q4952" s="427"/>
      <c r="R4952" s="426"/>
      <c r="S4952" s="426"/>
      <c r="T4952" s="426"/>
      <c r="U4952" s="426"/>
      <c r="V4952" s="426"/>
      <c r="W4952" s="426"/>
      <c r="X4952" s="427"/>
      <c r="Y4952" s="416" t="e">
        <f t="shared" si="386"/>
        <v>#N/A</v>
      </c>
      <c r="Z4952" s="416" t="e">
        <f t="shared" si="387"/>
        <v>#N/A</v>
      </c>
      <c r="AA4952" s="416" t="str">
        <f t="shared" si="388"/>
        <v/>
      </c>
      <c r="AB4952" s="416" t="e">
        <f t="shared" si="389"/>
        <v>#N/A</v>
      </c>
      <c r="AC4952" s="416" t="e">
        <f t="shared" si="390"/>
        <v>#N/A</v>
      </c>
    </row>
    <row r="4953" customHeight="1" spans="1:29">
      <c r="A4953" s="421"/>
      <c r="B4953" s="422"/>
      <c r="C4953" s="422"/>
      <c r="D4953" s="421"/>
      <c r="E4953" s="421"/>
      <c r="F4953" s="421"/>
      <c r="G4953" s="421"/>
      <c r="H4953" s="421"/>
      <c r="I4953" s="421"/>
      <c r="J4953" s="421"/>
      <c r="K4953" s="421"/>
      <c r="L4953" s="421"/>
      <c r="M4953" s="421"/>
      <c r="N4953" s="426"/>
      <c r="O4953" s="426"/>
      <c r="P4953" s="427"/>
      <c r="Q4953" s="427"/>
      <c r="R4953" s="426"/>
      <c r="S4953" s="426"/>
      <c r="T4953" s="426"/>
      <c r="U4953" s="426"/>
      <c r="V4953" s="426"/>
      <c r="W4953" s="426"/>
      <c r="X4953" s="427"/>
      <c r="Y4953" s="416" t="e">
        <f t="shared" si="386"/>
        <v>#N/A</v>
      </c>
      <c r="Z4953" s="416" t="e">
        <f t="shared" si="387"/>
        <v>#N/A</v>
      </c>
      <c r="AA4953" s="416" t="str">
        <f t="shared" si="388"/>
        <v/>
      </c>
      <c r="AB4953" s="416" t="e">
        <f t="shared" si="389"/>
        <v>#N/A</v>
      </c>
      <c r="AC4953" s="416" t="e">
        <f t="shared" si="390"/>
        <v>#N/A</v>
      </c>
    </row>
    <row r="4954" customHeight="1" spans="1:29">
      <c r="A4954" s="421"/>
      <c r="B4954" s="422"/>
      <c r="C4954" s="422"/>
      <c r="D4954" s="421"/>
      <c r="E4954" s="421"/>
      <c r="F4954" s="421"/>
      <c r="G4954" s="421"/>
      <c r="H4954" s="421"/>
      <c r="I4954" s="421"/>
      <c r="J4954" s="421"/>
      <c r="K4954" s="421"/>
      <c r="L4954" s="421"/>
      <c r="M4954" s="421"/>
      <c r="N4954" s="426"/>
      <c r="O4954" s="426"/>
      <c r="P4954" s="427"/>
      <c r="Q4954" s="427"/>
      <c r="R4954" s="426"/>
      <c r="S4954" s="426"/>
      <c r="T4954" s="426"/>
      <c r="U4954" s="426"/>
      <c r="V4954" s="426"/>
      <c r="W4954" s="426"/>
      <c r="X4954" s="427"/>
      <c r="Y4954" s="416" t="e">
        <f t="shared" si="386"/>
        <v>#N/A</v>
      </c>
      <c r="Z4954" s="416" t="e">
        <f t="shared" si="387"/>
        <v>#N/A</v>
      </c>
      <c r="AA4954" s="416" t="str">
        <f t="shared" si="388"/>
        <v/>
      </c>
      <c r="AB4954" s="416" t="e">
        <f t="shared" si="389"/>
        <v>#N/A</v>
      </c>
      <c r="AC4954" s="416" t="e">
        <f t="shared" si="390"/>
        <v>#N/A</v>
      </c>
    </row>
    <row r="4955" customHeight="1" spans="1:29">
      <c r="A4955" s="421"/>
      <c r="B4955" s="422"/>
      <c r="C4955" s="422"/>
      <c r="D4955" s="421"/>
      <c r="E4955" s="421"/>
      <c r="F4955" s="421"/>
      <c r="G4955" s="421"/>
      <c r="H4955" s="421"/>
      <c r="I4955" s="421"/>
      <c r="J4955" s="421"/>
      <c r="K4955" s="421"/>
      <c r="L4955" s="421"/>
      <c r="M4955" s="421"/>
      <c r="N4955" s="426"/>
      <c r="O4955" s="426"/>
      <c r="P4955" s="427"/>
      <c r="Q4955" s="427"/>
      <c r="R4955" s="426"/>
      <c r="S4955" s="426"/>
      <c r="T4955" s="426"/>
      <c r="U4955" s="426"/>
      <c r="V4955" s="426"/>
      <c r="W4955" s="426"/>
      <c r="X4955" s="427"/>
      <c r="Y4955" s="416" t="e">
        <f t="shared" si="386"/>
        <v>#N/A</v>
      </c>
      <c r="Z4955" s="416" t="e">
        <f t="shared" si="387"/>
        <v>#N/A</v>
      </c>
      <c r="AA4955" s="416" t="str">
        <f t="shared" si="388"/>
        <v/>
      </c>
      <c r="AB4955" s="416" t="e">
        <f t="shared" si="389"/>
        <v>#N/A</v>
      </c>
      <c r="AC4955" s="416" t="e">
        <f t="shared" si="390"/>
        <v>#N/A</v>
      </c>
    </row>
    <row r="4956" customHeight="1" spans="1:29">
      <c r="A4956" s="421"/>
      <c r="B4956" s="422"/>
      <c r="C4956" s="422"/>
      <c r="D4956" s="421"/>
      <c r="E4956" s="421"/>
      <c r="F4956" s="421"/>
      <c r="G4956" s="421"/>
      <c r="H4956" s="421"/>
      <c r="I4956" s="421"/>
      <c r="J4956" s="421"/>
      <c r="K4956" s="421"/>
      <c r="L4956" s="421"/>
      <c r="M4956" s="421"/>
      <c r="N4956" s="426"/>
      <c r="O4956" s="426"/>
      <c r="P4956" s="427"/>
      <c r="Q4956" s="427"/>
      <c r="R4956" s="426"/>
      <c r="S4956" s="426"/>
      <c r="T4956" s="426"/>
      <c r="U4956" s="426"/>
      <c r="V4956" s="426"/>
      <c r="W4956" s="426"/>
      <c r="X4956" s="427"/>
      <c r="Y4956" s="416" t="e">
        <f t="shared" si="386"/>
        <v>#N/A</v>
      </c>
      <c r="Z4956" s="416" t="e">
        <f t="shared" si="387"/>
        <v>#N/A</v>
      </c>
      <c r="AA4956" s="416" t="str">
        <f t="shared" si="388"/>
        <v/>
      </c>
      <c r="AB4956" s="416" t="e">
        <f t="shared" si="389"/>
        <v>#N/A</v>
      </c>
      <c r="AC4956" s="416" t="e">
        <f t="shared" si="390"/>
        <v>#N/A</v>
      </c>
    </row>
    <row r="4957" customHeight="1" spans="1:29">
      <c r="A4957" s="421"/>
      <c r="B4957" s="422"/>
      <c r="C4957" s="422"/>
      <c r="D4957" s="421"/>
      <c r="E4957" s="421"/>
      <c r="F4957" s="421"/>
      <c r="G4957" s="421"/>
      <c r="H4957" s="421"/>
      <c r="I4957" s="421"/>
      <c r="J4957" s="421"/>
      <c r="K4957" s="421"/>
      <c r="L4957" s="421"/>
      <c r="M4957" s="421"/>
      <c r="N4957" s="426"/>
      <c r="O4957" s="426"/>
      <c r="P4957" s="427"/>
      <c r="Q4957" s="427"/>
      <c r="R4957" s="426"/>
      <c r="S4957" s="426"/>
      <c r="T4957" s="426"/>
      <c r="U4957" s="426"/>
      <c r="V4957" s="426"/>
      <c r="W4957" s="426"/>
      <c r="X4957" s="427"/>
      <c r="Y4957" s="416" t="e">
        <f t="shared" si="386"/>
        <v>#N/A</v>
      </c>
      <c r="Z4957" s="416" t="e">
        <f t="shared" si="387"/>
        <v>#N/A</v>
      </c>
      <c r="AA4957" s="416" t="str">
        <f t="shared" si="388"/>
        <v/>
      </c>
      <c r="AB4957" s="416" t="e">
        <f t="shared" si="389"/>
        <v>#N/A</v>
      </c>
      <c r="AC4957" s="416" t="e">
        <f t="shared" si="390"/>
        <v>#N/A</v>
      </c>
    </row>
    <row r="4958" customHeight="1" spans="1:29">
      <c r="A4958" s="421"/>
      <c r="B4958" s="422"/>
      <c r="C4958" s="422"/>
      <c r="D4958" s="421"/>
      <c r="E4958" s="421"/>
      <c r="F4958" s="421"/>
      <c r="G4958" s="421"/>
      <c r="H4958" s="421"/>
      <c r="I4958" s="421"/>
      <c r="J4958" s="421"/>
      <c r="K4958" s="421"/>
      <c r="L4958" s="421"/>
      <c r="M4958" s="421"/>
      <c r="N4958" s="426"/>
      <c r="O4958" s="426"/>
      <c r="P4958" s="427"/>
      <c r="Q4958" s="427"/>
      <c r="R4958" s="426"/>
      <c r="S4958" s="426"/>
      <c r="T4958" s="426"/>
      <c r="U4958" s="426"/>
      <c r="V4958" s="426"/>
      <c r="W4958" s="426"/>
      <c r="X4958" s="427"/>
      <c r="Y4958" s="416" t="e">
        <f t="shared" si="386"/>
        <v>#N/A</v>
      </c>
      <c r="Z4958" s="416" t="e">
        <f t="shared" si="387"/>
        <v>#N/A</v>
      </c>
      <c r="AA4958" s="416" t="str">
        <f t="shared" si="388"/>
        <v/>
      </c>
      <c r="AB4958" s="416" t="e">
        <f t="shared" si="389"/>
        <v>#N/A</v>
      </c>
      <c r="AC4958" s="416" t="e">
        <f t="shared" si="390"/>
        <v>#N/A</v>
      </c>
    </row>
    <row r="4959" customHeight="1" spans="1:29">
      <c r="A4959" s="421"/>
      <c r="B4959" s="422"/>
      <c r="C4959" s="422"/>
      <c r="D4959" s="421"/>
      <c r="E4959" s="421"/>
      <c r="F4959" s="421"/>
      <c r="G4959" s="421"/>
      <c r="H4959" s="421"/>
      <c r="I4959" s="421"/>
      <c r="J4959" s="421"/>
      <c r="K4959" s="421"/>
      <c r="L4959" s="421"/>
      <c r="M4959" s="421"/>
      <c r="N4959" s="426"/>
      <c r="O4959" s="426"/>
      <c r="P4959" s="427"/>
      <c r="Q4959" s="427"/>
      <c r="R4959" s="426"/>
      <c r="S4959" s="426"/>
      <c r="T4959" s="426"/>
      <c r="U4959" s="426"/>
      <c r="V4959" s="426"/>
      <c r="W4959" s="426"/>
      <c r="X4959" s="427"/>
      <c r="Y4959" s="416" t="e">
        <f t="shared" si="386"/>
        <v>#N/A</v>
      </c>
      <c r="Z4959" s="416" t="e">
        <f t="shared" si="387"/>
        <v>#N/A</v>
      </c>
      <c r="AA4959" s="416" t="str">
        <f t="shared" si="388"/>
        <v/>
      </c>
      <c r="AB4959" s="416" t="e">
        <f t="shared" si="389"/>
        <v>#N/A</v>
      </c>
      <c r="AC4959" s="416" t="e">
        <f t="shared" si="390"/>
        <v>#N/A</v>
      </c>
    </row>
    <row r="4960" customHeight="1" spans="1:29">
      <c r="A4960" s="421"/>
      <c r="B4960" s="422"/>
      <c r="C4960" s="422"/>
      <c r="D4960" s="421"/>
      <c r="E4960" s="421"/>
      <c r="F4960" s="421"/>
      <c r="G4960" s="421"/>
      <c r="H4960" s="421"/>
      <c r="I4960" s="421"/>
      <c r="J4960" s="421"/>
      <c r="K4960" s="421"/>
      <c r="L4960" s="421"/>
      <c r="M4960" s="421"/>
      <c r="N4960" s="426"/>
      <c r="O4960" s="426"/>
      <c r="P4960" s="427"/>
      <c r="Q4960" s="427"/>
      <c r="R4960" s="426"/>
      <c r="S4960" s="426"/>
      <c r="T4960" s="426"/>
      <c r="U4960" s="426"/>
      <c r="V4960" s="426"/>
      <c r="W4960" s="426"/>
      <c r="X4960" s="427"/>
      <c r="Y4960" s="416" t="e">
        <f t="shared" si="386"/>
        <v>#N/A</v>
      </c>
      <c r="Z4960" s="416" t="e">
        <f t="shared" si="387"/>
        <v>#N/A</v>
      </c>
      <c r="AA4960" s="416" t="str">
        <f t="shared" si="388"/>
        <v/>
      </c>
      <c r="AB4960" s="416" t="e">
        <f t="shared" si="389"/>
        <v>#N/A</v>
      </c>
      <c r="AC4960" s="416" t="e">
        <f t="shared" si="390"/>
        <v>#N/A</v>
      </c>
    </row>
    <row r="4961" customHeight="1" spans="1:29">
      <c r="A4961" s="421"/>
      <c r="B4961" s="422"/>
      <c r="C4961" s="422"/>
      <c r="D4961" s="421"/>
      <c r="E4961" s="421"/>
      <c r="F4961" s="421"/>
      <c r="G4961" s="421"/>
      <c r="H4961" s="421"/>
      <c r="I4961" s="421"/>
      <c r="J4961" s="421"/>
      <c r="K4961" s="421"/>
      <c r="L4961" s="421"/>
      <c r="M4961" s="421"/>
      <c r="N4961" s="426"/>
      <c r="O4961" s="426"/>
      <c r="P4961" s="427"/>
      <c r="Q4961" s="427"/>
      <c r="R4961" s="426"/>
      <c r="S4961" s="426"/>
      <c r="T4961" s="426"/>
      <c r="U4961" s="426"/>
      <c r="V4961" s="426"/>
      <c r="W4961" s="426"/>
      <c r="X4961" s="427"/>
      <c r="Y4961" s="416" t="e">
        <f t="shared" si="386"/>
        <v>#N/A</v>
      </c>
      <c r="Z4961" s="416" t="e">
        <f t="shared" si="387"/>
        <v>#N/A</v>
      </c>
      <c r="AA4961" s="416" t="str">
        <f t="shared" si="388"/>
        <v/>
      </c>
      <c r="AB4961" s="416" t="e">
        <f t="shared" si="389"/>
        <v>#N/A</v>
      </c>
      <c r="AC4961" s="416" t="e">
        <f t="shared" si="390"/>
        <v>#N/A</v>
      </c>
    </row>
    <row r="4962" customHeight="1" spans="1:29">
      <c r="A4962" s="421"/>
      <c r="B4962" s="422"/>
      <c r="C4962" s="422"/>
      <c r="D4962" s="421"/>
      <c r="E4962" s="421"/>
      <c r="F4962" s="421"/>
      <c r="G4962" s="421"/>
      <c r="H4962" s="421"/>
      <c r="I4962" s="421"/>
      <c r="J4962" s="421"/>
      <c r="K4962" s="421"/>
      <c r="L4962" s="421"/>
      <c r="M4962" s="421"/>
      <c r="N4962" s="426"/>
      <c r="O4962" s="426"/>
      <c r="P4962" s="427"/>
      <c r="Q4962" s="427"/>
      <c r="R4962" s="426"/>
      <c r="S4962" s="426"/>
      <c r="T4962" s="426"/>
      <c r="U4962" s="426"/>
      <c r="V4962" s="426"/>
      <c r="W4962" s="426"/>
      <c r="X4962" s="427"/>
      <c r="Y4962" s="416" t="e">
        <f t="shared" si="386"/>
        <v>#N/A</v>
      </c>
      <c r="Z4962" s="416" t="e">
        <f t="shared" si="387"/>
        <v>#N/A</v>
      </c>
      <c r="AA4962" s="416" t="str">
        <f t="shared" si="388"/>
        <v/>
      </c>
      <c r="AB4962" s="416" t="e">
        <f t="shared" si="389"/>
        <v>#N/A</v>
      </c>
      <c r="AC4962" s="416" t="e">
        <f t="shared" si="390"/>
        <v>#N/A</v>
      </c>
    </row>
    <row r="4963" customHeight="1" spans="1:29">
      <c r="A4963" s="421"/>
      <c r="B4963" s="422"/>
      <c r="C4963" s="422"/>
      <c r="D4963" s="421"/>
      <c r="E4963" s="421"/>
      <c r="F4963" s="421"/>
      <c r="G4963" s="421"/>
      <c r="H4963" s="421"/>
      <c r="I4963" s="421"/>
      <c r="J4963" s="421"/>
      <c r="K4963" s="421"/>
      <c r="L4963" s="421"/>
      <c r="M4963" s="421"/>
      <c r="N4963" s="426"/>
      <c r="O4963" s="426"/>
      <c r="P4963" s="427"/>
      <c r="Q4963" s="427"/>
      <c r="R4963" s="426"/>
      <c r="S4963" s="426"/>
      <c r="T4963" s="426"/>
      <c r="U4963" s="426"/>
      <c r="V4963" s="426"/>
      <c r="W4963" s="426"/>
      <c r="X4963" s="427"/>
      <c r="Y4963" s="416" t="e">
        <f t="shared" si="386"/>
        <v>#N/A</v>
      </c>
      <c r="Z4963" s="416" t="e">
        <f t="shared" si="387"/>
        <v>#N/A</v>
      </c>
      <c r="AA4963" s="416" t="str">
        <f t="shared" si="388"/>
        <v/>
      </c>
      <c r="AB4963" s="416" t="e">
        <f t="shared" si="389"/>
        <v>#N/A</v>
      </c>
      <c r="AC4963" s="416" t="e">
        <f t="shared" si="390"/>
        <v>#N/A</v>
      </c>
    </row>
    <row r="4964" customHeight="1" spans="1:29">
      <c r="A4964" s="421"/>
      <c r="B4964" s="422"/>
      <c r="C4964" s="422"/>
      <c r="D4964" s="421"/>
      <c r="E4964" s="421"/>
      <c r="F4964" s="421"/>
      <c r="G4964" s="421"/>
      <c r="H4964" s="421"/>
      <c r="I4964" s="421"/>
      <c r="J4964" s="421"/>
      <c r="K4964" s="421"/>
      <c r="L4964" s="421"/>
      <c r="M4964" s="421"/>
      <c r="N4964" s="426"/>
      <c r="O4964" s="426"/>
      <c r="P4964" s="427"/>
      <c r="Q4964" s="427"/>
      <c r="R4964" s="426"/>
      <c r="S4964" s="426"/>
      <c r="T4964" s="426"/>
      <c r="U4964" s="426"/>
      <c r="V4964" s="426"/>
      <c r="W4964" s="426"/>
      <c r="X4964" s="427"/>
      <c r="Y4964" s="416" t="e">
        <f t="shared" si="386"/>
        <v>#N/A</v>
      </c>
      <c r="Z4964" s="416" t="e">
        <f t="shared" si="387"/>
        <v>#N/A</v>
      </c>
      <c r="AA4964" s="416" t="str">
        <f t="shared" si="388"/>
        <v/>
      </c>
      <c r="AB4964" s="416" t="e">
        <f t="shared" si="389"/>
        <v>#N/A</v>
      </c>
      <c r="AC4964" s="416" t="e">
        <f t="shared" si="390"/>
        <v>#N/A</v>
      </c>
    </row>
    <row r="4965" customHeight="1" spans="1:29">
      <c r="A4965" s="421"/>
      <c r="B4965" s="422"/>
      <c r="C4965" s="422"/>
      <c r="D4965" s="421"/>
      <c r="E4965" s="421"/>
      <c r="F4965" s="421"/>
      <c r="G4965" s="421"/>
      <c r="H4965" s="421"/>
      <c r="I4965" s="421"/>
      <c r="J4965" s="421"/>
      <c r="K4965" s="421"/>
      <c r="L4965" s="421"/>
      <c r="M4965" s="421"/>
      <c r="N4965" s="426"/>
      <c r="O4965" s="426"/>
      <c r="P4965" s="427"/>
      <c r="Q4965" s="427"/>
      <c r="R4965" s="426"/>
      <c r="S4965" s="426"/>
      <c r="T4965" s="426"/>
      <c r="U4965" s="426"/>
      <c r="V4965" s="426"/>
      <c r="W4965" s="426"/>
      <c r="X4965" s="427"/>
      <c r="Y4965" s="416" t="e">
        <f t="shared" si="386"/>
        <v>#N/A</v>
      </c>
      <c r="Z4965" s="416" t="e">
        <f t="shared" si="387"/>
        <v>#N/A</v>
      </c>
      <c r="AA4965" s="416" t="str">
        <f t="shared" si="388"/>
        <v/>
      </c>
      <c r="AB4965" s="416" t="e">
        <f t="shared" si="389"/>
        <v>#N/A</v>
      </c>
      <c r="AC4965" s="416" t="e">
        <f t="shared" si="390"/>
        <v>#N/A</v>
      </c>
    </row>
    <row r="4966" customHeight="1" spans="1:29">
      <c r="A4966" s="421"/>
      <c r="B4966" s="422"/>
      <c r="C4966" s="422"/>
      <c r="D4966" s="421"/>
      <c r="E4966" s="421"/>
      <c r="F4966" s="421"/>
      <c r="G4966" s="421"/>
      <c r="H4966" s="421"/>
      <c r="I4966" s="421"/>
      <c r="J4966" s="421"/>
      <c r="K4966" s="421"/>
      <c r="L4966" s="421"/>
      <c r="M4966" s="421"/>
      <c r="N4966" s="426"/>
      <c r="O4966" s="426"/>
      <c r="P4966" s="427"/>
      <c r="Q4966" s="427"/>
      <c r="R4966" s="426"/>
      <c r="S4966" s="426"/>
      <c r="T4966" s="426"/>
      <c r="U4966" s="426"/>
      <c r="V4966" s="426"/>
      <c r="W4966" s="426"/>
      <c r="X4966" s="427"/>
      <c r="Y4966" s="416" t="e">
        <f t="shared" si="386"/>
        <v>#N/A</v>
      </c>
      <c r="Z4966" s="416" t="e">
        <f t="shared" si="387"/>
        <v>#N/A</v>
      </c>
      <c r="AA4966" s="416" t="str">
        <f t="shared" si="388"/>
        <v/>
      </c>
      <c r="AB4966" s="416" t="e">
        <f t="shared" si="389"/>
        <v>#N/A</v>
      </c>
      <c r="AC4966" s="416" t="e">
        <f t="shared" si="390"/>
        <v>#N/A</v>
      </c>
    </row>
    <row r="4967" customHeight="1" spans="1:29">
      <c r="A4967" s="421"/>
      <c r="B4967" s="422"/>
      <c r="C4967" s="422"/>
      <c r="D4967" s="421"/>
      <c r="E4967" s="421"/>
      <c r="F4967" s="421"/>
      <c r="G4967" s="421"/>
      <c r="H4967" s="421"/>
      <c r="I4967" s="421"/>
      <c r="J4967" s="421"/>
      <c r="K4967" s="421"/>
      <c r="L4967" s="421"/>
      <c r="M4967" s="421"/>
      <c r="N4967" s="426"/>
      <c r="O4967" s="426"/>
      <c r="P4967" s="427"/>
      <c r="Q4967" s="427"/>
      <c r="R4967" s="426"/>
      <c r="S4967" s="426"/>
      <c r="T4967" s="426"/>
      <c r="U4967" s="426"/>
      <c r="V4967" s="426"/>
      <c r="W4967" s="426"/>
      <c r="X4967" s="427"/>
      <c r="Y4967" s="416" t="e">
        <f t="shared" si="386"/>
        <v>#N/A</v>
      </c>
      <c r="Z4967" s="416" t="e">
        <f t="shared" si="387"/>
        <v>#N/A</v>
      </c>
      <c r="AA4967" s="416" t="str">
        <f t="shared" si="388"/>
        <v/>
      </c>
      <c r="AB4967" s="416" t="e">
        <f t="shared" si="389"/>
        <v>#N/A</v>
      </c>
      <c r="AC4967" s="416" t="e">
        <f t="shared" si="390"/>
        <v>#N/A</v>
      </c>
    </row>
    <row r="4968" customHeight="1" spans="1:29">
      <c r="A4968" s="421"/>
      <c r="B4968" s="422"/>
      <c r="C4968" s="422"/>
      <c r="D4968" s="421"/>
      <c r="E4968" s="421"/>
      <c r="F4968" s="421"/>
      <c r="G4968" s="421"/>
      <c r="H4968" s="421"/>
      <c r="I4968" s="421"/>
      <c r="J4968" s="421"/>
      <c r="K4968" s="421"/>
      <c r="L4968" s="421"/>
      <c r="M4968" s="421"/>
      <c r="N4968" s="426"/>
      <c r="O4968" s="426"/>
      <c r="P4968" s="427"/>
      <c r="Q4968" s="427"/>
      <c r="R4968" s="426"/>
      <c r="S4968" s="426"/>
      <c r="T4968" s="426"/>
      <c r="U4968" s="426"/>
      <c r="V4968" s="426"/>
      <c r="W4968" s="426"/>
      <c r="X4968" s="427"/>
      <c r="Y4968" s="416" t="e">
        <f t="shared" si="386"/>
        <v>#N/A</v>
      </c>
      <c r="Z4968" s="416" t="e">
        <f t="shared" si="387"/>
        <v>#N/A</v>
      </c>
      <c r="AA4968" s="416" t="str">
        <f t="shared" si="388"/>
        <v/>
      </c>
      <c r="AB4968" s="416" t="e">
        <f t="shared" si="389"/>
        <v>#N/A</v>
      </c>
      <c r="AC4968" s="416" t="e">
        <f t="shared" si="390"/>
        <v>#N/A</v>
      </c>
    </row>
    <row r="4969" customHeight="1" spans="1:29">
      <c r="A4969" s="421"/>
      <c r="B4969" s="422"/>
      <c r="C4969" s="422"/>
      <c r="D4969" s="421"/>
      <c r="E4969" s="421"/>
      <c r="F4969" s="421"/>
      <c r="G4969" s="421"/>
      <c r="H4969" s="421"/>
      <c r="I4969" s="421"/>
      <c r="J4969" s="421"/>
      <c r="K4969" s="421"/>
      <c r="L4969" s="421"/>
      <c r="M4969" s="421"/>
      <c r="N4969" s="426"/>
      <c r="O4969" s="426"/>
      <c r="P4969" s="427"/>
      <c r="Q4969" s="427"/>
      <c r="R4969" s="426"/>
      <c r="S4969" s="426"/>
      <c r="T4969" s="426"/>
      <c r="U4969" s="426"/>
      <c r="V4969" s="426"/>
      <c r="W4969" s="426"/>
      <c r="X4969" s="427"/>
      <c r="Y4969" s="416" t="e">
        <f t="shared" si="386"/>
        <v>#N/A</v>
      </c>
      <c r="Z4969" s="416" t="e">
        <f t="shared" si="387"/>
        <v>#N/A</v>
      </c>
      <c r="AA4969" s="416" t="str">
        <f t="shared" si="388"/>
        <v/>
      </c>
      <c r="AB4969" s="416" t="e">
        <f t="shared" si="389"/>
        <v>#N/A</v>
      </c>
      <c r="AC4969" s="416" t="e">
        <f t="shared" si="390"/>
        <v>#N/A</v>
      </c>
    </row>
    <row r="4970" customHeight="1" spans="1:29">
      <c r="A4970" s="421"/>
      <c r="B4970" s="422"/>
      <c r="C4970" s="422"/>
      <c r="D4970" s="421"/>
      <c r="E4970" s="421"/>
      <c r="F4970" s="421"/>
      <c r="G4970" s="421"/>
      <c r="H4970" s="421"/>
      <c r="I4970" s="421"/>
      <c r="J4970" s="421"/>
      <c r="K4970" s="421"/>
      <c r="L4970" s="421"/>
      <c r="M4970" s="421"/>
      <c r="N4970" s="426"/>
      <c r="O4970" s="426"/>
      <c r="P4970" s="427"/>
      <c r="Q4970" s="427"/>
      <c r="R4970" s="426"/>
      <c r="S4970" s="426"/>
      <c r="T4970" s="426"/>
      <c r="U4970" s="426"/>
      <c r="V4970" s="426"/>
      <c r="W4970" s="426"/>
      <c r="X4970" s="427"/>
      <c r="Y4970" s="416" t="e">
        <f t="shared" si="386"/>
        <v>#N/A</v>
      </c>
      <c r="Z4970" s="416" t="e">
        <f t="shared" si="387"/>
        <v>#N/A</v>
      </c>
      <c r="AA4970" s="416" t="str">
        <f t="shared" si="388"/>
        <v/>
      </c>
      <c r="AB4970" s="416" t="e">
        <f t="shared" si="389"/>
        <v>#N/A</v>
      </c>
      <c r="AC4970" s="416" t="e">
        <f t="shared" si="390"/>
        <v>#N/A</v>
      </c>
    </row>
    <row r="4971" customHeight="1" spans="1:29">
      <c r="A4971" s="421"/>
      <c r="B4971" s="422"/>
      <c r="C4971" s="422"/>
      <c r="D4971" s="421"/>
      <c r="E4971" s="421"/>
      <c r="F4971" s="421"/>
      <c r="G4971" s="421"/>
      <c r="H4971" s="421"/>
      <c r="I4971" s="421"/>
      <c r="J4971" s="421"/>
      <c r="K4971" s="421"/>
      <c r="L4971" s="421"/>
      <c r="M4971" s="421"/>
      <c r="N4971" s="426"/>
      <c r="O4971" s="426"/>
      <c r="P4971" s="427"/>
      <c r="Q4971" s="427"/>
      <c r="R4971" s="426"/>
      <c r="S4971" s="426"/>
      <c r="T4971" s="426"/>
      <c r="U4971" s="426"/>
      <c r="V4971" s="426"/>
      <c r="W4971" s="426"/>
      <c r="X4971" s="427"/>
      <c r="Y4971" s="416" t="e">
        <f t="shared" si="386"/>
        <v>#N/A</v>
      </c>
      <c r="Z4971" s="416" t="e">
        <f t="shared" si="387"/>
        <v>#N/A</v>
      </c>
      <c r="AA4971" s="416" t="str">
        <f t="shared" si="388"/>
        <v/>
      </c>
      <c r="AB4971" s="416" t="e">
        <f t="shared" si="389"/>
        <v>#N/A</v>
      </c>
      <c r="AC4971" s="416" t="e">
        <f t="shared" si="390"/>
        <v>#N/A</v>
      </c>
    </row>
    <row r="4972" customHeight="1" spans="1:29">
      <c r="A4972" s="421"/>
      <c r="B4972" s="422"/>
      <c r="C4972" s="422"/>
      <c r="D4972" s="421"/>
      <c r="E4972" s="421"/>
      <c r="F4972" s="421"/>
      <c r="G4972" s="421"/>
      <c r="H4972" s="421"/>
      <c r="I4972" s="421"/>
      <c r="J4972" s="421"/>
      <c r="K4972" s="421"/>
      <c r="L4972" s="421"/>
      <c r="M4972" s="421"/>
      <c r="N4972" s="426"/>
      <c r="O4972" s="426"/>
      <c r="P4972" s="427"/>
      <c r="Q4972" s="427"/>
      <c r="R4972" s="426"/>
      <c r="S4972" s="426"/>
      <c r="T4972" s="426"/>
      <c r="U4972" s="426"/>
      <c r="V4972" s="426"/>
      <c r="W4972" s="426"/>
      <c r="X4972" s="427"/>
      <c r="Y4972" s="416" t="e">
        <f t="shared" si="386"/>
        <v>#N/A</v>
      </c>
      <c r="Z4972" s="416" t="e">
        <f t="shared" si="387"/>
        <v>#N/A</v>
      </c>
      <c r="AA4972" s="416" t="str">
        <f t="shared" si="388"/>
        <v/>
      </c>
      <c r="AB4972" s="416" t="e">
        <f t="shared" si="389"/>
        <v>#N/A</v>
      </c>
      <c r="AC4972" s="416" t="e">
        <f t="shared" si="390"/>
        <v>#N/A</v>
      </c>
    </row>
    <row r="4973" customHeight="1" spans="1:29">
      <c r="A4973" s="421"/>
      <c r="B4973" s="422"/>
      <c r="C4973" s="422"/>
      <c r="D4973" s="421"/>
      <c r="E4973" s="421"/>
      <c r="F4973" s="421"/>
      <c r="G4973" s="421"/>
      <c r="H4973" s="421"/>
      <c r="I4973" s="421"/>
      <c r="J4973" s="421"/>
      <c r="K4973" s="421"/>
      <c r="L4973" s="421"/>
      <c r="M4973" s="421"/>
      <c r="N4973" s="426"/>
      <c r="O4973" s="426"/>
      <c r="P4973" s="427"/>
      <c r="Q4973" s="427"/>
      <c r="R4973" s="426"/>
      <c r="S4973" s="426"/>
      <c r="T4973" s="426"/>
      <c r="U4973" s="426"/>
      <c r="V4973" s="426"/>
      <c r="W4973" s="426"/>
      <c r="X4973" s="427"/>
      <c r="Y4973" s="416" t="e">
        <f t="shared" si="386"/>
        <v>#N/A</v>
      </c>
      <c r="Z4973" s="416" t="e">
        <f t="shared" si="387"/>
        <v>#N/A</v>
      </c>
      <c r="AA4973" s="416" t="str">
        <f t="shared" si="388"/>
        <v/>
      </c>
      <c r="AB4973" s="416" t="e">
        <f t="shared" si="389"/>
        <v>#N/A</v>
      </c>
      <c r="AC4973" s="416" t="e">
        <f t="shared" si="390"/>
        <v>#N/A</v>
      </c>
    </row>
    <row r="4974" customHeight="1" spans="1:29">
      <c r="A4974" s="421"/>
      <c r="B4974" s="422"/>
      <c r="C4974" s="422"/>
      <c r="D4974" s="421"/>
      <c r="E4974" s="421"/>
      <c r="F4974" s="421"/>
      <c r="G4974" s="421"/>
      <c r="H4974" s="421"/>
      <c r="I4974" s="421"/>
      <c r="J4974" s="421"/>
      <c r="K4974" s="421"/>
      <c r="L4974" s="421"/>
      <c r="M4974" s="421"/>
      <c r="N4974" s="426"/>
      <c r="O4974" s="426"/>
      <c r="P4974" s="427"/>
      <c r="Q4974" s="427"/>
      <c r="R4974" s="426"/>
      <c r="S4974" s="426"/>
      <c r="T4974" s="426"/>
      <c r="U4974" s="426"/>
      <c r="V4974" s="426"/>
      <c r="W4974" s="426"/>
      <c r="X4974" s="427"/>
      <c r="Y4974" s="416" t="e">
        <f t="shared" si="386"/>
        <v>#N/A</v>
      </c>
      <c r="Z4974" s="416" t="e">
        <f t="shared" si="387"/>
        <v>#N/A</v>
      </c>
      <c r="AA4974" s="416" t="str">
        <f t="shared" si="388"/>
        <v/>
      </c>
      <c r="AB4974" s="416" t="e">
        <f t="shared" si="389"/>
        <v>#N/A</v>
      </c>
      <c r="AC4974" s="416" t="e">
        <f t="shared" si="390"/>
        <v>#N/A</v>
      </c>
    </row>
    <row r="4975" customHeight="1" spans="1:29">
      <c r="A4975" s="421"/>
      <c r="B4975" s="422"/>
      <c r="C4975" s="422"/>
      <c r="D4975" s="421"/>
      <c r="E4975" s="421"/>
      <c r="F4975" s="421"/>
      <c r="G4975" s="421"/>
      <c r="H4975" s="421"/>
      <c r="I4975" s="421"/>
      <c r="J4975" s="421"/>
      <c r="K4975" s="421"/>
      <c r="L4975" s="421"/>
      <c r="M4975" s="421"/>
      <c r="N4975" s="426"/>
      <c r="O4975" s="426"/>
      <c r="P4975" s="427"/>
      <c r="Q4975" s="427"/>
      <c r="R4975" s="426"/>
      <c r="S4975" s="426"/>
      <c r="T4975" s="426"/>
      <c r="U4975" s="426"/>
      <c r="V4975" s="426"/>
      <c r="W4975" s="426"/>
      <c r="X4975" s="427"/>
      <c r="Y4975" s="416" t="e">
        <f t="shared" si="386"/>
        <v>#N/A</v>
      </c>
      <c r="Z4975" s="416" t="e">
        <f t="shared" si="387"/>
        <v>#N/A</v>
      </c>
      <c r="AA4975" s="416" t="str">
        <f t="shared" si="388"/>
        <v/>
      </c>
      <c r="AB4975" s="416" t="e">
        <f t="shared" si="389"/>
        <v>#N/A</v>
      </c>
      <c r="AC4975" s="416" t="e">
        <f t="shared" si="390"/>
        <v>#N/A</v>
      </c>
    </row>
    <row r="4976" customHeight="1" spans="1:29">
      <c r="A4976" s="421"/>
      <c r="B4976" s="422"/>
      <c r="C4976" s="422"/>
      <c r="D4976" s="421"/>
      <c r="E4976" s="421"/>
      <c r="F4976" s="421"/>
      <c r="G4976" s="421"/>
      <c r="H4976" s="421"/>
      <c r="I4976" s="421"/>
      <c r="J4976" s="421"/>
      <c r="K4976" s="421"/>
      <c r="L4976" s="421"/>
      <c r="M4976" s="421"/>
      <c r="N4976" s="426"/>
      <c r="O4976" s="426"/>
      <c r="P4976" s="427"/>
      <c r="Q4976" s="427"/>
      <c r="R4976" s="426"/>
      <c r="S4976" s="426"/>
      <c r="T4976" s="426"/>
      <c r="U4976" s="426"/>
      <c r="V4976" s="426"/>
      <c r="W4976" s="426"/>
      <c r="X4976" s="427"/>
      <c r="Y4976" s="416" t="e">
        <f t="shared" si="386"/>
        <v>#N/A</v>
      </c>
      <c r="Z4976" s="416" t="e">
        <f t="shared" si="387"/>
        <v>#N/A</v>
      </c>
      <c r="AA4976" s="416" t="str">
        <f t="shared" si="388"/>
        <v/>
      </c>
      <c r="AB4976" s="416" t="e">
        <f t="shared" si="389"/>
        <v>#N/A</v>
      </c>
      <c r="AC4976" s="416" t="e">
        <f t="shared" si="390"/>
        <v>#N/A</v>
      </c>
    </row>
    <row r="4977" customHeight="1" spans="1:29">
      <c r="A4977" s="421"/>
      <c r="B4977" s="422"/>
      <c r="C4977" s="422"/>
      <c r="D4977" s="421"/>
      <c r="E4977" s="421"/>
      <c r="F4977" s="421"/>
      <c r="G4977" s="421"/>
      <c r="H4977" s="421"/>
      <c r="I4977" s="421"/>
      <c r="J4977" s="421"/>
      <c r="K4977" s="421"/>
      <c r="L4977" s="421"/>
      <c r="M4977" s="421"/>
      <c r="N4977" s="426"/>
      <c r="O4977" s="426"/>
      <c r="P4977" s="427"/>
      <c r="Q4977" s="427"/>
      <c r="R4977" s="426"/>
      <c r="S4977" s="426"/>
      <c r="T4977" s="426"/>
      <c r="U4977" s="426"/>
      <c r="V4977" s="426"/>
      <c r="W4977" s="426"/>
      <c r="X4977" s="427"/>
      <c r="Y4977" s="416" t="e">
        <f t="shared" si="386"/>
        <v>#N/A</v>
      </c>
      <c r="Z4977" s="416" t="e">
        <f t="shared" si="387"/>
        <v>#N/A</v>
      </c>
      <c r="AA4977" s="416" t="str">
        <f t="shared" si="388"/>
        <v/>
      </c>
      <c r="AB4977" s="416" t="e">
        <f t="shared" si="389"/>
        <v>#N/A</v>
      </c>
      <c r="AC4977" s="416" t="e">
        <f t="shared" si="390"/>
        <v>#N/A</v>
      </c>
    </row>
    <row r="4978" customHeight="1" spans="1:29">
      <c r="A4978" s="421"/>
      <c r="B4978" s="422"/>
      <c r="C4978" s="422"/>
      <c r="D4978" s="421"/>
      <c r="E4978" s="421"/>
      <c r="F4978" s="421"/>
      <c r="G4978" s="421"/>
      <c r="H4978" s="421"/>
      <c r="I4978" s="421"/>
      <c r="J4978" s="421"/>
      <c r="K4978" s="421"/>
      <c r="L4978" s="421"/>
      <c r="M4978" s="421"/>
      <c r="N4978" s="426"/>
      <c r="O4978" s="426"/>
      <c r="P4978" s="427"/>
      <c r="Q4978" s="427"/>
      <c r="R4978" s="426"/>
      <c r="S4978" s="426"/>
      <c r="T4978" s="426"/>
      <c r="U4978" s="426"/>
      <c r="V4978" s="426"/>
      <c r="W4978" s="426"/>
      <c r="X4978" s="427"/>
      <c r="Y4978" s="416" t="e">
        <f t="shared" si="386"/>
        <v>#N/A</v>
      </c>
      <c r="Z4978" s="416" t="e">
        <f t="shared" si="387"/>
        <v>#N/A</v>
      </c>
      <c r="AA4978" s="416" t="str">
        <f t="shared" si="388"/>
        <v/>
      </c>
      <c r="AB4978" s="416" t="e">
        <f t="shared" si="389"/>
        <v>#N/A</v>
      </c>
      <c r="AC4978" s="416" t="e">
        <f t="shared" si="390"/>
        <v>#N/A</v>
      </c>
    </row>
    <row r="4979" customHeight="1" spans="1:29">
      <c r="A4979" s="421"/>
      <c r="B4979" s="422"/>
      <c r="C4979" s="422"/>
      <c r="D4979" s="421"/>
      <c r="E4979" s="421"/>
      <c r="F4979" s="421"/>
      <c r="G4979" s="421"/>
      <c r="H4979" s="421"/>
      <c r="I4979" s="421"/>
      <c r="J4979" s="421"/>
      <c r="K4979" s="421"/>
      <c r="L4979" s="421"/>
      <c r="M4979" s="421"/>
      <c r="N4979" s="426"/>
      <c r="O4979" s="426"/>
      <c r="P4979" s="427"/>
      <c r="Q4979" s="427"/>
      <c r="R4979" s="426"/>
      <c r="S4979" s="426"/>
      <c r="T4979" s="426"/>
      <c r="U4979" s="426"/>
      <c r="V4979" s="426"/>
      <c r="W4979" s="426"/>
      <c r="X4979" s="427"/>
      <c r="Y4979" s="416" t="e">
        <f t="shared" si="386"/>
        <v>#N/A</v>
      </c>
      <c r="Z4979" s="416" t="e">
        <f t="shared" si="387"/>
        <v>#N/A</v>
      </c>
      <c r="AA4979" s="416" t="str">
        <f t="shared" si="388"/>
        <v/>
      </c>
      <c r="AB4979" s="416" t="e">
        <f t="shared" si="389"/>
        <v>#N/A</v>
      </c>
      <c r="AC4979" s="416" t="e">
        <f t="shared" si="390"/>
        <v>#N/A</v>
      </c>
    </row>
    <row r="4980" customHeight="1" spans="1:29">
      <c r="A4980" s="421"/>
      <c r="B4980" s="422"/>
      <c r="C4980" s="422"/>
      <c r="D4980" s="421"/>
      <c r="E4980" s="421"/>
      <c r="F4980" s="421"/>
      <c r="G4980" s="421"/>
      <c r="H4980" s="421"/>
      <c r="I4980" s="421"/>
      <c r="J4980" s="421"/>
      <c r="K4980" s="421"/>
      <c r="L4980" s="421"/>
      <c r="M4980" s="421"/>
      <c r="N4980" s="426"/>
      <c r="O4980" s="426"/>
      <c r="P4980" s="427"/>
      <c r="Q4980" s="427"/>
      <c r="R4980" s="426"/>
      <c r="S4980" s="426"/>
      <c r="T4980" s="426"/>
      <c r="U4980" s="426"/>
      <c r="V4980" s="426"/>
      <c r="W4980" s="426"/>
      <c r="X4980" s="427"/>
      <c r="Y4980" s="416" t="e">
        <f t="shared" si="386"/>
        <v>#N/A</v>
      </c>
      <c r="Z4980" s="416" t="e">
        <f t="shared" si="387"/>
        <v>#N/A</v>
      </c>
      <c r="AA4980" s="416" t="str">
        <f t="shared" si="388"/>
        <v/>
      </c>
      <c r="AB4980" s="416" t="e">
        <f t="shared" si="389"/>
        <v>#N/A</v>
      </c>
      <c r="AC4980" s="416" t="e">
        <f t="shared" si="390"/>
        <v>#N/A</v>
      </c>
    </row>
    <row r="4981" customHeight="1" spans="1:29">
      <c r="A4981" s="421"/>
      <c r="B4981" s="422"/>
      <c r="C4981" s="422"/>
      <c r="D4981" s="421"/>
      <c r="E4981" s="421"/>
      <c r="F4981" s="421"/>
      <c r="G4981" s="421"/>
      <c r="H4981" s="421"/>
      <c r="I4981" s="421"/>
      <c r="J4981" s="421"/>
      <c r="K4981" s="421"/>
      <c r="L4981" s="421"/>
      <c r="M4981" s="421"/>
      <c r="N4981" s="426"/>
      <c r="O4981" s="426"/>
      <c r="P4981" s="427"/>
      <c r="Q4981" s="427"/>
      <c r="R4981" s="426"/>
      <c r="S4981" s="426"/>
      <c r="T4981" s="426"/>
      <c r="U4981" s="426"/>
      <c r="V4981" s="426"/>
      <c r="W4981" s="426"/>
      <c r="X4981" s="427"/>
      <c r="Y4981" s="416" t="e">
        <f t="shared" si="386"/>
        <v>#N/A</v>
      </c>
      <c r="Z4981" s="416" t="e">
        <f t="shared" si="387"/>
        <v>#N/A</v>
      </c>
      <c r="AA4981" s="416" t="str">
        <f t="shared" si="388"/>
        <v/>
      </c>
      <c r="AB4981" s="416" t="e">
        <f t="shared" si="389"/>
        <v>#N/A</v>
      </c>
      <c r="AC4981" s="416" t="e">
        <f t="shared" si="390"/>
        <v>#N/A</v>
      </c>
    </row>
    <row r="4982" customHeight="1" spans="1:29">
      <c r="A4982" s="421"/>
      <c r="B4982" s="422"/>
      <c r="C4982" s="422"/>
      <c r="D4982" s="421"/>
      <c r="E4982" s="421"/>
      <c r="F4982" s="421"/>
      <c r="G4982" s="421"/>
      <c r="H4982" s="421"/>
      <c r="I4982" s="421"/>
      <c r="J4982" s="421"/>
      <c r="K4982" s="421"/>
      <c r="L4982" s="421"/>
      <c r="M4982" s="421"/>
      <c r="N4982" s="426"/>
      <c r="O4982" s="426"/>
      <c r="P4982" s="427"/>
      <c r="Q4982" s="427"/>
      <c r="R4982" s="426"/>
      <c r="S4982" s="426"/>
      <c r="T4982" s="426"/>
      <c r="U4982" s="426"/>
      <c r="V4982" s="426"/>
      <c r="W4982" s="426"/>
      <c r="X4982" s="427"/>
      <c r="Y4982" s="416" t="e">
        <f t="shared" si="386"/>
        <v>#N/A</v>
      </c>
      <c r="Z4982" s="416" t="e">
        <f t="shared" si="387"/>
        <v>#N/A</v>
      </c>
      <c r="AA4982" s="416" t="str">
        <f t="shared" si="388"/>
        <v/>
      </c>
      <c r="AB4982" s="416" t="e">
        <f t="shared" si="389"/>
        <v>#N/A</v>
      </c>
      <c r="AC4982" s="416" t="e">
        <f t="shared" si="390"/>
        <v>#N/A</v>
      </c>
    </row>
    <row r="4983" customHeight="1" spans="1:29">
      <c r="A4983" s="421"/>
      <c r="B4983" s="422"/>
      <c r="C4983" s="422"/>
      <c r="D4983" s="421"/>
      <c r="E4983" s="421"/>
      <c r="F4983" s="421"/>
      <c r="G4983" s="421"/>
      <c r="H4983" s="421"/>
      <c r="I4983" s="421"/>
      <c r="J4983" s="421"/>
      <c r="K4983" s="421"/>
      <c r="L4983" s="421"/>
      <c r="M4983" s="421"/>
      <c r="N4983" s="426"/>
      <c r="O4983" s="426"/>
      <c r="P4983" s="427"/>
      <c r="Q4983" s="427"/>
      <c r="R4983" s="426"/>
      <c r="S4983" s="426"/>
      <c r="T4983" s="426"/>
      <c r="U4983" s="426"/>
      <c r="V4983" s="426"/>
      <c r="W4983" s="426"/>
      <c r="X4983" s="427"/>
      <c r="Y4983" s="416" t="e">
        <f t="shared" si="386"/>
        <v>#N/A</v>
      </c>
      <c r="Z4983" s="416" t="e">
        <f t="shared" si="387"/>
        <v>#N/A</v>
      </c>
      <c r="AA4983" s="416" t="str">
        <f t="shared" si="388"/>
        <v/>
      </c>
      <c r="AB4983" s="416" t="e">
        <f t="shared" si="389"/>
        <v>#N/A</v>
      </c>
      <c r="AC4983" s="416" t="e">
        <f t="shared" si="390"/>
        <v>#N/A</v>
      </c>
    </row>
    <row r="4984" customHeight="1" spans="1:29">
      <c r="A4984" s="421"/>
      <c r="B4984" s="422"/>
      <c r="C4984" s="422"/>
      <c r="D4984" s="421"/>
      <c r="E4984" s="421"/>
      <c r="F4984" s="421"/>
      <c r="G4984" s="421"/>
      <c r="H4984" s="421"/>
      <c r="I4984" s="421"/>
      <c r="J4984" s="421"/>
      <c r="K4984" s="421"/>
      <c r="L4984" s="421"/>
      <c r="M4984" s="421"/>
      <c r="N4984" s="426"/>
      <c r="O4984" s="426"/>
      <c r="P4984" s="427"/>
      <c r="Q4984" s="427"/>
      <c r="R4984" s="426"/>
      <c r="S4984" s="426"/>
      <c r="T4984" s="426"/>
      <c r="U4984" s="426"/>
      <c r="V4984" s="426"/>
      <c r="W4984" s="426"/>
      <c r="X4984" s="427"/>
      <c r="Y4984" s="416" t="e">
        <f t="shared" si="386"/>
        <v>#N/A</v>
      </c>
      <c r="Z4984" s="416" t="e">
        <f t="shared" si="387"/>
        <v>#N/A</v>
      </c>
      <c r="AA4984" s="416" t="str">
        <f t="shared" si="388"/>
        <v/>
      </c>
      <c r="AB4984" s="416" t="e">
        <f t="shared" si="389"/>
        <v>#N/A</v>
      </c>
      <c r="AC4984" s="416" t="e">
        <f t="shared" si="390"/>
        <v>#N/A</v>
      </c>
    </row>
    <row r="4985" customHeight="1" spans="1:29">
      <c r="A4985" s="421"/>
      <c r="B4985" s="422"/>
      <c r="C4985" s="422"/>
      <c r="D4985" s="421"/>
      <c r="E4985" s="421"/>
      <c r="F4985" s="421"/>
      <c r="G4985" s="421"/>
      <c r="H4985" s="421"/>
      <c r="I4985" s="421"/>
      <c r="J4985" s="421"/>
      <c r="K4985" s="421"/>
      <c r="L4985" s="421"/>
      <c r="M4985" s="421"/>
      <c r="N4985" s="426"/>
      <c r="O4985" s="426"/>
      <c r="P4985" s="427"/>
      <c r="Q4985" s="427"/>
      <c r="R4985" s="426"/>
      <c r="S4985" s="426"/>
      <c r="T4985" s="426"/>
      <c r="U4985" s="426"/>
      <c r="V4985" s="426"/>
      <c r="W4985" s="426"/>
      <c r="X4985" s="427"/>
      <c r="Y4985" s="416" t="e">
        <f t="shared" si="386"/>
        <v>#N/A</v>
      </c>
      <c r="Z4985" s="416" t="e">
        <f t="shared" si="387"/>
        <v>#N/A</v>
      </c>
      <c r="AA4985" s="416" t="str">
        <f t="shared" si="388"/>
        <v/>
      </c>
      <c r="AB4985" s="416" t="e">
        <f t="shared" si="389"/>
        <v>#N/A</v>
      </c>
      <c r="AC4985" s="416" t="e">
        <f t="shared" si="390"/>
        <v>#N/A</v>
      </c>
    </row>
    <row r="4986" customHeight="1" spans="1:29">
      <c r="A4986" s="421"/>
      <c r="B4986" s="422"/>
      <c r="C4986" s="422"/>
      <c r="D4986" s="421"/>
      <c r="E4986" s="421"/>
      <c r="F4986" s="421"/>
      <c r="G4986" s="421"/>
      <c r="H4986" s="421"/>
      <c r="I4986" s="421"/>
      <c r="J4986" s="421"/>
      <c r="K4986" s="421"/>
      <c r="L4986" s="421"/>
      <c r="M4986" s="421"/>
      <c r="N4986" s="426"/>
      <c r="O4986" s="426"/>
      <c r="P4986" s="427"/>
      <c r="Q4986" s="427"/>
      <c r="R4986" s="426"/>
      <c r="S4986" s="426"/>
      <c r="T4986" s="426"/>
      <c r="U4986" s="426"/>
      <c r="V4986" s="426"/>
      <c r="W4986" s="426"/>
      <c r="X4986" s="427"/>
      <c r="Y4986" s="416" t="e">
        <f t="shared" si="386"/>
        <v>#N/A</v>
      </c>
      <c r="Z4986" s="416" t="e">
        <f t="shared" si="387"/>
        <v>#N/A</v>
      </c>
      <c r="AA4986" s="416" t="str">
        <f t="shared" si="388"/>
        <v/>
      </c>
      <c r="AB4986" s="416" t="e">
        <f t="shared" si="389"/>
        <v>#N/A</v>
      </c>
      <c r="AC4986" s="416" t="e">
        <f t="shared" si="390"/>
        <v>#N/A</v>
      </c>
    </row>
    <row r="4987" customHeight="1" spans="1:29">
      <c r="A4987" s="421"/>
      <c r="B4987" s="422"/>
      <c r="C4987" s="422"/>
      <c r="D4987" s="421"/>
      <c r="E4987" s="421"/>
      <c r="F4987" s="421"/>
      <c r="G4987" s="421"/>
      <c r="H4987" s="421"/>
      <c r="I4987" s="421"/>
      <c r="J4987" s="421"/>
      <c r="K4987" s="421"/>
      <c r="L4987" s="421"/>
      <c r="M4987" s="421"/>
      <c r="N4987" s="426"/>
      <c r="O4987" s="426"/>
      <c r="P4987" s="427"/>
      <c r="Q4987" s="427"/>
      <c r="R4987" s="426"/>
      <c r="S4987" s="426"/>
      <c r="T4987" s="426"/>
      <c r="U4987" s="426"/>
      <c r="V4987" s="426"/>
      <c r="W4987" s="426"/>
      <c r="X4987" s="427"/>
      <c r="Y4987" s="416" t="e">
        <f t="shared" si="386"/>
        <v>#N/A</v>
      </c>
      <c r="Z4987" s="416" t="e">
        <f t="shared" si="387"/>
        <v>#N/A</v>
      </c>
      <c r="AA4987" s="416" t="str">
        <f t="shared" si="388"/>
        <v/>
      </c>
      <c r="AB4987" s="416" t="e">
        <f t="shared" si="389"/>
        <v>#N/A</v>
      </c>
      <c r="AC4987" s="416" t="e">
        <f t="shared" si="390"/>
        <v>#N/A</v>
      </c>
    </row>
    <row r="4988" customHeight="1" spans="1:29">
      <c r="A4988" s="421"/>
      <c r="B4988" s="422"/>
      <c r="C4988" s="422"/>
      <c r="D4988" s="421"/>
      <c r="E4988" s="421"/>
      <c r="F4988" s="421"/>
      <c r="G4988" s="421"/>
      <c r="H4988" s="421"/>
      <c r="I4988" s="421"/>
      <c r="J4988" s="421"/>
      <c r="K4988" s="421"/>
      <c r="L4988" s="421"/>
      <c r="M4988" s="421"/>
      <c r="N4988" s="426"/>
      <c r="O4988" s="426"/>
      <c r="P4988" s="427"/>
      <c r="Q4988" s="427"/>
      <c r="R4988" s="426"/>
      <c r="S4988" s="426"/>
      <c r="T4988" s="426"/>
      <c r="U4988" s="426"/>
      <c r="V4988" s="426"/>
      <c r="W4988" s="426"/>
      <c r="X4988" s="427"/>
      <c r="Y4988" s="416" t="e">
        <f t="shared" si="386"/>
        <v>#N/A</v>
      </c>
      <c r="Z4988" s="416" t="e">
        <f t="shared" si="387"/>
        <v>#N/A</v>
      </c>
      <c r="AA4988" s="416" t="str">
        <f t="shared" si="388"/>
        <v/>
      </c>
      <c r="AB4988" s="416" t="e">
        <f t="shared" si="389"/>
        <v>#N/A</v>
      </c>
      <c r="AC4988" s="416" t="e">
        <f t="shared" si="390"/>
        <v>#N/A</v>
      </c>
    </row>
    <row r="4989" customHeight="1" spans="1:29">
      <c r="A4989" s="421"/>
      <c r="B4989" s="422"/>
      <c r="C4989" s="422"/>
      <c r="D4989" s="421"/>
      <c r="E4989" s="421"/>
      <c r="F4989" s="421"/>
      <c r="G4989" s="421"/>
      <c r="H4989" s="421"/>
      <c r="I4989" s="421"/>
      <c r="J4989" s="421"/>
      <c r="K4989" s="421"/>
      <c r="L4989" s="421"/>
      <c r="M4989" s="421"/>
      <c r="N4989" s="426"/>
      <c r="O4989" s="426"/>
      <c r="P4989" s="427"/>
      <c r="Q4989" s="427"/>
      <c r="R4989" s="426"/>
      <c r="S4989" s="426"/>
      <c r="T4989" s="426"/>
      <c r="U4989" s="426"/>
      <c r="V4989" s="426"/>
      <c r="W4989" s="426"/>
      <c r="X4989" s="427"/>
      <c r="Y4989" s="416" t="e">
        <f t="shared" si="386"/>
        <v>#N/A</v>
      </c>
      <c r="Z4989" s="416" t="e">
        <f t="shared" si="387"/>
        <v>#N/A</v>
      </c>
      <c r="AA4989" s="416" t="str">
        <f t="shared" si="388"/>
        <v/>
      </c>
      <c r="AB4989" s="416" t="e">
        <f t="shared" si="389"/>
        <v>#N/A</v>
      </c>
      <c r="AC4989" s="416" t="e">
        <f t="shared" si="390"/>
        <v>#N/A</v>
      </c>
    </row>
    <row r="4990" customHeight="1" spans="1:29">
      <c r="A4990" s="421"/>
      <c r="B4990" s="422"/>
      <c r="C4990" s="422"/>
      <c r="D4990" s="421"/>
      <c r="E4990" s="421"/>
      <c r="F4990" s="421"/>
      <c r="G4990" s="421"/>
      <c r="H4990" s="421"/>
      <c r="I4990" s="421"/>
      <c r="J4990" s="421"/>
      <c r="K4990" s="421"/>
      <c r="L4990" s="421"/>
      <c r="M4990" s="421"/>
      <c r="N4990" s="426"/>
      <c r="O4990" s="426"/>
      <c r="P4990" s="427"/>
      <c r="Q4990" s="427"/>
      <c r="R4990" s="426"/>
      <c r="S4990" s="426"/>
      <c r="T4990" s="426"/>
      <c r="U4990" s="426"/>
      <c r="V4990" s="426"/>
      <c r="W4990" s="426"/>
      <c r="X4990" s="427"/>
      <c r="Y4990" s="416" t="e">
        <f t="shared" si="386"/>
        <v>#N/A</v>
      </c>
      <c r="Z4990" s="416" t="e">
        <f t="shared" si="387"/>
        <v>#N/A</v>
      </c>
      <c r="AA4990" s="416" t="str">
        <f t="shared" si="388"/>
        <v/>
      </c>
      <c r="AB4990" s="416" t="e">
        <f t="shared" si="389"/>
        <v>#N/A</v>
      </c>
      <c r="AC4990" s="416" t="e">
        <f t="shared" si="390"/>
        <v>#N/A</v>
      </c>
    </row>
    <row r="4991" customHeight="1" spans="1:29">
      <c r="A4991" s="421"/>
      <c r="B4991" s="422"/>
      <c r="C4991" s="422"/>
      <c r="D4991" s="421"/>
      <c r="E4991" s="421"/>
      <c r="F4991" s="421"/>
      <c r="G4991" s="421"/>
      <c r="H4991" s="421"/>
      <c r="I4991" s="421"/>
      <c r="J4991" s="421"/>
      <c r="K4991" s="421"/>
      <c r="L4991" s="421"/>
      <c r="M4991" s="421"/>
      <c r="N4991" s="426"/>
      <c r="O4991" s="426"/>
      <c r="P4991" s="427"/>
      <c r="Q4991" s="427"/>
      <c r="R4991" s="426"/>
      <c r="S4991" s="426"/>
      <c r="T4991" s="426"/>
      <c r="U4991" s="426"/>
      <c r="V4991" s="426"/>
      <c r="W4991" s="426"/>
      <c r="X4991" s="427"/>
      <c r="Y4991" s="416" t="e">
        <f t="shared" si="386"/>
        <v>#N/A</v>
      </c>
      <c r="Z4991" s="416" t="e">
        <f t="shared" si="387"/>
        <v>#N/A</v>
      </c>
      <c r="AA4991" s="416" t="str">
        <f t="shared" si="388"/>
        <v/>
      </c>
      <c r="AB4991" s="416" t="e">
        <f t="shared" si="389"/>
        <v>#N/A</v>
      </c>
      <c r="AC4991" s="416" t="e">
        <f t="shared" si="390"/>
        <v>#N/A</v>
      </c>
    </row>
    <row r="4992" customHeight="1" spans="1:29">
      <c r="A4992" s="421"/>
      <c r="B4992" s="422"/>
      <c r="C4992" s="422"/>
      <c r="D4992" s="421"/>
      <c r="E4992" s="421"/>
      <c r="F4992" s="421"/>
      <c r="G4992" s="421"/>
      <c r="H4992" s="421"/>
      <c r="I4992" s="421"/>
      <c r="J4992" s="421"/>
      <c r="K4992" s="421"/>
      <c r="L4992" s="421"/>
      <c r="M4992" s="421"/>
      <c r="N4992" s="426"/>
      <c r="O4992" s="426"/>
      <c r="P4992" s="427"/>
      <c r="Q4992" s="427"/>
      <c r="R4992" s="426"/>
      <c r="S4992" s="426"/>
      <c r="T4992" s="426"/>
      <c r="U4992" s="426"/>
      <c r="V4992" s="426"/>
      <c r="W4992" s="426"/>
      <c r="X4992" s="427"/>
      <c r="Y4992" s="416" t="e">
        <f t="shared" si="386"/>
        <v>#N/A</v>
      </c>
      <c r="Z4992" s="416" t="e">
        <f t="shared" si="387"/>
        <v>#N/A</v>
      </c>
      <c r="AA4992" s="416" t="str">
        <f t="shared" si="388"/>
        <v/>
      </c>
      <c r="AB4992" s="416" t="e">
        <f t="shared" si="389"/>
        <v>#N/A</v>
      </c>
      <c r="AC4992" s="416" t="e">
        <f t="shared" si="390"/>
        <v>#N/A</v>
      </c>
    </row>
    <row r="4993" customHeight="1" spans="1:29">
      <c r="A4993" s="421"/>
      <c r="B4993" s="422"/>
      <c r="C4993" s="422"/>
      <c r="D4993" s="421"/>
      <c r="E4993" s="421"/>
      <c r="F4993" s="421"/>
      <c r="G4993" s="421"/>
      <c r="H4993" s="421"/>
      <c r="I4993" s="421"/>
      <c r="J4993" s="421"/>
      <c r="K4993" s="421"/>
      <c r="L4993" s="421"/>
      <c r="M4993" s="421"/>
      <c r="N4993" s="426"/>
      <c r="O4993" s="426"/>
      <c r="P4993" s="427"/>
      <c r="Q4993" s="427"/>
      <c r="R4993" s="426"/>
      <c r="S4993" s="426"/>
      <c r="T4993" s="426"/>
      <c r="U4993" s="426"/>
      <c r="V4993" s="426"/>
      <c r="W4993" s="426"/>
      <c r="X4993" s="427"/>
      <c r="Y4993" s="416" t="e">
        <f t="shared" si="386"/>
        <v>#N/A</v>
      </c>
      <c r="Z4993" s="416" t="e">
        <f t="shared" si="387"/>
        <v>#N/A</v>
      </c>
      <c r="AA4993" s="416" t="str">
        <f t="shared" si="388"/>
        <v/>
      </c>
      <c r="AB4993" s="416" t="e">
        <f t="shared" si="389"/>
        <v>#N/A</v>
      </c>
      <c r="AC4993" s="416" t="e">
        <f t="shared" si="390"/>
        <v>#N/A</v>
      </c>
    </row>
    <row r="4994" customHeight="1" spans="1:29">
      <c r="A4994" s="421"/>
      <c r="B4994" s="422"/>
      <c r="C4994" s="422"/>
      <c r="D4994" s="421"/>
      <c r="E4994" s="421"/>
      <c r="F4994" s="421"/>
      <c r="G4994" s="421"/>
      <c r="H4994" s="421"/>
      <c r="I4994" s="421"/>
      <c r="J4994" s="421"/>
      <c r="K4994" s="421"/>
      <c r="L4994" s="421"/>
      <c r="M4994" s="421"/>
      <c r="N4994" s="426"/>
      <c r="O4994" s="426"/>
      <c r="P4994" s="427"/>
      <c r="Q4994" s="427"/>
      <c r="R4994" s="426"/>
      <c r="S4994" s="426"/>
      <c r="T4994" s="426"/>
      <c r="U4994" s="426"/>
      <c r="V4994" s="426"/>
      <c r="W4994" s="426"/>
      <c r="X4994" s="427"/>
      <c r="Y4994" s="416" t="e">
        <f t="shared" si="386"/>
        <v>#N/A</v>
      </c>
      <c r="Z4994" s="416" t="e">
        <f t="shared" si="387"/>
        <v>#N/A</v>
      </c>
      <c r="AA4994" s="416" t="str">
        <f t="shared" si="388"/>
        <v/>
      </c>
      <c r="AB4994" s="416" t="e">
        <f t="shared" si="389"/>
        <v>#N/A</v>
      </c>
      <c r="AC4994" s="416" t="e">
        <f t="shared" si="390"/>
        <v>#N/A</v>
      </c>
    </row>
    <row r="4995" customHeight="1" spans="1:29">
      <c r="A4995" s="421"/>
      <c r="B4995" s="422"/>
      <c r="C4995" s="422"/>
      <c r="D4995" s="421"/>
      <c r="E4995" s="421"/>
      <c r="F4995" s="421"/>
      <c r="G4995" s="421"/>
      <c r="H4995" s="421"/>
      <c r="I4995" s="421"/>
      <c r="J4995" s="421"/>
      <c r="K4995" s="421"/>
      <c r="L4995" s="421"/>
      <c r="M4995" s="421"/>
      <c r="N4995" s="426"/>
      <c r="O4995" s="426"/>
      <c r="P4995" s="427"/>
      <c r="Q4995" s="427"/>
      <c r="R4995" s="426"/>
      <c r="S4995" s="426"/>
      <c r="T4995" s="426"/>
      <c r="U4995" s="426"/>
      <c r="V4995" s="426"/>
      <c r="W4995" s="426"/>
      <c r="X4995" s="427"/>
      <c r="Y4995" s="416" t="e">
        <f t="shared" si="386"/>
        <v>#N/A</v>
      </c>
      <c r="Z4995" s="416" t="e">
        <f t="shared" si="387"/>
        <v>#N/A</v>
      </c>
      <c r="AA4995" s="416" t="str">
        <f t="shared" si="388"/>
        <v/>
      </c>
      <c r="AB4995" s="416" t="e">
        <f t="shared" si="389"/>
        <v>#N/A</v>
      </c>
      <c r="AC4995" s="416" t="e">
        <f t="shared" si="390"/>
        <v>#N/A</v>
      </c>
    </row>
    <row r="4996" customHeight="1" spans="1:29">
      <c r="A4996" s="421"/>
      <c r="B4996" s="422"/>
      <c r="C4996" s="422"/>
      <c r="D4996" s="421"/>
      <c r="E4996" s="421"/>
      <c r="F4996" s="421"/>
      <c r="G4996" s="421"/>
      <c r="H4996" s="421"/>
      <c r="I4996" s="421"/>
      <c r="J4996" s="421"/>
      <c r="K4996" s="421"/>
      <c r="L4996" s="421"/>
      <c r="M4996" s="421"/>
      <c r="N4996" s="426"/>
      <c r="O4996" s="426"/>
      <c r="P4996" s="427"/>
      <c r="Q4996" s="427"/>
      <c r="R4996" s="426"/>
      <c r="S4996" s="426"/>
      <c r="T4996" s="426"/>
      <c r="U4996" s="426"/>
      <c r="V4996" s="426"/>
      <c r="W4996" s="426"/>
      <c r="X4996" s="427"/>
      <c r="Y4996" s="416" t="e">
        <f t="shared" si="386"/>
        <v>#N/A</v>
      </c>
      <c r="Z4996" s="416" t="e">
        <f t="shared" si="387"/>
        <v>#N/A</v>
      </c>
      <c r="AA4996" s="416" t="str">
        <f t="shared" si="388"/>
        <v/>
      </c>
      <c r="AB4996" s="416" t="e">
        <f t="shared" si="389"/>
        <v>#N/A</v>
      </c>
      <c r="AC4996" s="416" t="e">
        <f t="shared" si="390"/>
        <v>#N/A</v>
      </c>
    </row>
    <row r="4997" customHeight="1" spans="1:29">
      <c r="A4997" s="421"/>
      <c r="B4997" s="422"/>
      <c r="C4997" s="422"/>
      <c r="D4997" s="421"/>
      <c r="E4997" s="421"/>
      <c r="F4997" s="421"/>
      <c r="G4997" s="421"/>
      <c r="H4997" s="421"/>
      <c r="I4997" s="421"/>
      <c r="J4997" s="421"/>
      <c r="K4997" s="421"/>
      <c r="L4997" s="421"/>
      <c r="M4997" s="421"/>
      <c r="N4997" s="426"/>
      <c r="O4997" s="426"/>
      <c r="P4997" s="427"/>
      <c r="Q4997" s="427"/>
      <c r="R4997" s="426"/>
      <c r="S4997" s="426"/>
      <c r="T4997" s="426"/>
      <c r="U4997" s="426"/>
      <c r="V4997" s="426"/>
      <c r="W4997" s="426"/>
      <c r="X4997" s="427"/>
      <c r="Y4997" s="416" t="e">
        <f t="shared" si="386"/>
        <v>#N/A</v>
      </c>
      <c r="Z4997" s="416" t="e">
        <f t="shared" si="387"/>
        <v>#N/A</v>
      </c>
      <c r="AA4997" s="416" t="str">
        <f t="shared" si="388"/>
        <v/>
      </c>
      <c r="AB4997" s="416" t="e">
        <f t="shared" si="389"/>
        <v>#N/A</v>
      </c>
      <c r="AC4997" s="416" t="e">
        <f t="shared" si="390"/>
        <v>#N/A</v>
      </c>
    </row>
    <row r="4998" customHeight="1" spans="1:29">
      <c r="A4998" s="421"/>
      <c r="B4998" s="422"/>
      <c r="C4998" s="422"/>
      <c r="D4998" s="421"/>
      <c r="E4998" s="421"/>
      <c r="F4998" s="421"/>
      <c r="G4998" s="421"/>
      <c r="H4998" s="421"/>
      <c r="I4998" s="421"/>
      <c r="J4998" s="421"/>
      <c r="K4998" s="421"/>
      <c r="L4998" s="421"/>
      <c r="M4998" s="421"/>
      <c r="N4998" s="426"/>
      <c r="O4998" s="426"/>
      <c r="P4998" s="427"/>
      <c r="Q4998" s="427"/>
      <c r="R4998" s="426"/>
      <c r="S4998" s="426"/>
      <c r="T4998" s="426"/>
      <c r="U4998" s="426"/>
      <c r="V4998" s="426"/>
      <c r="W4998" s="426"/>
      <c r="X4998" s="427"/>
      <c r="Y4998" s="416" t="e">
        <f t="shared" si="386"/>
        <v>#N/A</v>
      </c>
      <c r="Z4998" s="416" t="e">
        <f t="shared" si="387"/>
        <v>#N/A</v>
      </c>
      <c r="AA4998" s="416" t="str">
        <f t="shared" si="388"/>
        <v/>
      </c>
      <c r="AB4998" s="416" t="e">
        <f t="shared" si="389"/>
        <v>#N/A</v>
      </c>
      <c r="AC4998" s="416" t="e">
        <f t="shared" si="390"/>
        <v>#N/A</v>
      </c>
    </row>
    <row r="4999" customHeight="1" spans="1:29">
      <c r="A4999" s="421"/>
      <c r="B4999" s="422"/>
      <c r="C4999" s="422"/>
      <c r="D4999" s="421"/>
      <c r="E4999" s="421"/>
      <c r="F4999" s="421"/>
      <c r="G4999" s="421"/>
      <c r="H4999" s="421"/>
      <c r="I4999" s="421"/>
      <c r="J4999" s="421"/>
      <c r="K4999" s="421"/>
      <c r="L4999" s="421"/>
      <c r="M4999" s="421"/>
      <c r="N4999" s="426"/>
      <c r="O4999" s="426"/>
      <c r="P4999" s="427"/>
      <c r="Q4999" s="427"/>
      <c r="R4999" s="426"/>
      <c r="S4999" s="426"/>
      <c r="T4999" s="426"/>
      <c r="U4999" s="426"/>
      <c r="V4999" s="426"/>
      <c r="W4999" s="426"/>
      <c r="X4999" s="427"/>
      <c r="Y4999" s="416" t="e">
        <f t="shared" ref="Y4999:Y5062" si="391">_xlfn.IFS(LEFT(M4999,3)="003","三保支出",LEFT(M4999,3)="004","刚性支出",LEFT(M4999,3)="000","促发展支出")</f>
        <v>#N/A</v>
      </c>
      <c r="Z4999" s="416" t="e">
        <f t="shared" ref="Z4999:Z5062" si="392">_xlfn.IFS(LEFT(E4999,1)="3","项目支出",LEFT(E4999,1)="1","人员类支出",LEFT(E4999,1)="2","运转类支出")</f>
        <v>#N/A</v>
      </c>
      <c r="AA4999" s="416" t="str">
        <f t="shared" ref="AA4999:AA5062" si="393">LEFT(H4999,7)</f>
        <v/>
      </c>
      <c r="AB4999" s="416" t="e">
        <f t="shared" ref="AB4999:AB5062" si="394">_xlfn.IFS(LEFT(M4999,6)="003001","保工资",LEFT(M4999,6)="003002","保运转",LEFT(M4999,6)="003003","保基本民生")</f>
        <v>#N/A</v>
      </c>
      <c r="AC4999" s="416" t="e">
        <f t="shared" ref="AC4999:AC5062" si="395">IF(Z4999="项目支出","否","是")</f>
        <v>#N/A</v>
      </c>
    </row>
    <row r="5000" customHeight="1" spans="1:29">
      <c r="A5000" s="421"/>
      <c r="B5000" s="422"/>
      <c r="C5000" s="422"/>
      <c r="D5000" s="421"/>
      <c r="E5000" s="421"/>
      <c r="F5000" s="421"/>
      <c r="G5000" s="421"/>
      <c r="H5000" s="421"/>
      <c r="I5000" s="421"/>
      <c r="J5000" s="421"/>
      <c r="K5000" s="421"/>
      <c r="L5000" s="421"/>
      <c r="M5000" s="421"/>
      <c r="N5000" s="426"/>
      <c r="O5000" s="426"/>
      <c r="P5000" s="427"/>
      <c r="Q5000" s="427"/>
      <c r="R5000" s="426"/>
      <c r="S5000" s="426"/>
      <c r="T5000" s="426"/>
      <c r="U5000" s="426"/>
      <c r="V5000" s="426"/>
      <c r="W5000" s="426"/>
      <c r="X5000" s="427"/>
      <c r="Y5000" s="416" t="e">
        <f t="shared" si="391"/>
        <v>#N/A</v>
      </c>
      <c r="Z5000" s="416" t="e">
        <f t="shared" si="392"/>
        <v>#N/A</v>
      </c>
      <c r="AA5000" s="416" t="str">
        <f t="shared" si="393"/>
        <v/>
      </c>
      <c r="AB5000" s="416" t="e">
        <f t="shared" si="394"/>
        <v>#N/A</v>
      </c>
      <c r="AC5000" s="416" t="e">
        <f t="shared" si="395"/>
        <v>#N/A</v>
      </c>
    </row>
    <row r="5001" customHeight="1" spans="1:29">
      <c r="A5001" s="421"/>
      <c r="B5001" s="422"/>
      <c r="C5001" s="422"/>
      <c r="D5001" s="421"/>
      <c r="E5001" s="421"/>
      <c r="F5001" s="421"/>
      <c r="G5001" s="421"/>
      <c r="H5001" s="421"/>
      <c r="I5001" s="421"/>
      <c r="J5001" s="421"/>
      <c r="K5001" s="421"/>
      <c r="L5001" s="421"/>
      <c r="M5001" s="421"/>
      <c r="N5001" s="426"/>
      <c r="O5001" s="426"/>
      <c r="P5001" s="427"/>
      <c r="Q5001" s="427"/>
      <c r="R5001" s="426"/>
      <c r="S5001" s="426"/>
      <c r="T5001" s="426"/>
      <c r="U5001" s="426"/>
      <c r="V5001" s="426"/>
      <c r="W5001" s="426"/>
      <c r="X5001" s="427"/>
      <c r="Y5001" s="416" t="e">
        <f t="shared" si="391"/>
        <v>#N/A</v>
      </c>
      <c r="Z5001" s="416" t="e">
        <f t="shared" si="392"/>
        <v>#N/A</v>
      </c>
      <c r="AA5001" s="416" t="str">
        <f t="shared" si="393"/>
        <v/>
      </c>
      <c r="AB5001" s="416" t="e">
        <f t="shared" si="394"/>
        <v>#N/A</v>
      </c>
      <c r="AC5001" s="416" t="e">
        <f t="shared" si="395"/>
        <v>#N/A</v>
      </c>
    </row>
    <row r="5002" customHeight="1" spans="1:29">
      <c r="A5002" s="421"/>
      <c r="B5002" s="422"/>
      <c r="C5002" s="422"/>
      <c r="D5002" s="421"/>
      <c r="E5002" s="421"/>
      <c r="F5002" s="421"/>
      <c r="G5002" s="421"/>
      <c r="H5002" s="421"/>
      <c r="I5002" s="421"/>
      <c r="J5002" s="421"/>
      <c r="K5002" s="421"/>
      <c r="L5002" s="421"/>
      <c r="M5002" s="421"/>
      <c r="N5002" s="426"/>
      <c r="O5002" s="426"/>
      <c r="P5002" s="427"/>
      <c r="Q5002" s="427"/>
      <c r="R5002" s="426"/>
      <c r="S5002" s="426"/>
      <c r="T5002" s="426"/>
      <c r="U5002" s="426"/>
      <c r="V5002" s="426"/>
      <c r="W5002" s="426"/>
      <c r="X5002" s="427"/>
      <c r="Y5002" s="416" t="e">
        <f t="shared" si="391"/>
        <v>#N/A</v>
      </c>
      <c r="Z5002" s="416" t="e">
        <f t="shared" si="392"/>
        <v>#N/A</v>
      </c>
      <c r="AA5002" s="416" t="str">
        <f t="shared" si="393"/>
        <v/>
      </c>
      <c r="AB5002" s="416" t="e">
        <f t="shared" si="394"/>
        <v>#N/A</v>
      </c>
      <c r="AC5002" s="416" t="e">
        <f t="shared" si="395"/>
        <v>#N/A</v>
      </c>
    </row>
    <row r="5003" customHeight="1" spans="1:29">
      <c r="A5003" s="421"/>
      <c r="B5003" s="422"/>
      <c r="C5003" s="422"/>
      <c r="D5003" s="421"/>
      <c r="E5003" s="421"/>
      <c r="F5003" s="421"/>
      <c r="G5003" s="421"/>
      <c r="H5003" s="421"/>
      <c r="I5003" s="421"/>
      <c r="J5003" s="421"/>
      <c r="K5003" s="421"/>
      <c r="L5003" s="421"/>
      <c r="M5003" s="421"/>
      <c r="N5003" s="426"/>
      <c r="O5003" s="426"/>
      <c r="P5003" s="427"/>
      <c r="Q5003" s="427"/>
      <c r="R5003" s="426"/>
      <c r="S5003" s="426"/>
      <c r="T5003" s="426"/>
      <c r="U5003" s="426"/>
      <c r="V5003" s="426"/>
      <c r="W5003" s="426"/>
      <c r="X5003" s="427"/>
      <c r="Y5003" s="416" t="e">
        <f t="shared" si="391"/>
        <v>#N/A</v>
      </c>
      <c r="Z5003" s="416" t="e">
        <f t="shared" si="392"/>
        <v>#N/A</v>
      </c>
      <c r="AA5003" s="416" t="str">
        <f t="shared" si="393"/>
        <v/>
      </c>
      <c r="AB5003" s="416" t="e">
        <f t="shared" si="394"/>
        <v>#N/A</v>
      </c>
      <c r="AC5003" s="416" t="e">
        <f t="shared" si="395"/>
        <v>#N/A</v>
      </c>
    </row>
    <row r="5004" customHeight="1" spans="1:29">
      <c r="A5004" s="421"/>
      <c r="B5004" s="422"/>
      <c r="C5004" s="422"/>
      <c r="D5004" s="421"/>
      <c r="E5004" s="421"/>
      <c r="F5004" s="421"/>
      <c r="G5004" s="421"/>
      <c r="H5004" s="421"/>
      <c r="I5004" s="421"/>
      <c r="J5004" s="421"/>
      <c r="K5004" s="421"/>
      <c r="L5004" s="421"/>
      <c r="M5004" s="421"/>
      <c r="N5004" s="426"/>
      <c r="O5004" s="426"/>
      <c r="P5004" s="427"/>
      <c r="Q5004" s="427"/>
      <c r="R5004" s="426"/>
      <c r="S5004" s="426"/>
      <c r="T5004" s="426"/>
      <c r="U5004" s="426"/>
      <c r="V5004" s="426"/>
      <c r="W5004" s="426"/>
      <c r="X5004" s="427"/>
      <c r="Y5004" s="416" t="e">
        <f t="shared" si="391"/>
        <v>#N/A</v>
      </c>
      <c r="Z5004" s="416" t="e">
        <f t="shared" si="392"/>
        <v>#N/A</v>
      </c>
      <c r="AA5004" s="416" t="str">
        <f t="shared" si="393"/>
        <v/>
      </c>
      <c r="AB5004" s="416" t="e">
        <f t="shared" si="394"/>
        <v>#N/A</v>
      </c>
      <c r="AC5004" s="416" t="e">
        <f t="shared" si="395"/>
        <v>#N/A</v>
      </c>
    </row>
    <row r="5005" customHeight="1" spans="1:29">
      <c r="A5005" s="421"/>
      <c r="B5005" s="422"/>
      <c r="C5005" s="422"/>
      <c r="D5005" s="421"/>
      <c r="E5005" s="421"/>
      <c r="F5005" s="421"/>
      <c r="G5005" s="421"/>
      <c r="H5005" s="421"/>
      <c r="I5005" s="421"/>
      <c r="J5005" s="421"/>
      <c r="K5005" s="421"/>
      <c r="L5005" s="421"/>
      <c r="M5005" s="421"/>
      <c r="N5005" s="426"/>
      <c r="O5005" s="426"/>
      <c r="P5005" s="427"/>
      <c r="Q5005" s="427"/>
      <c r="R5005" s="426"/>
      <c r="S5005" s="426"/>
      <c r="T5005" s="426"/>
      <c r="U5005" s="426"/>
      <c r="V5005" s="426"/>
      <c r="W5005" s="426"/>
      <c r="X5005" s="427"/>
      <c r="Y5005" s="416" t="e">
        <f t="shared" si="391"/>
        <v>#N/A</v>
      </c>
      <c r="Z5005" s="416" t="e">
        <f t="shared" si="392"/>
        <v>#N/A</v>
      </c>
      <c r="AA5005" s="416" t="str">
        <f t="shared" si="393"/>
        <v/>
      </c>
      <c r="AB5005" s="416" t="e">
        <f t="shared" si="394"/>
        <v>#N/A</v>
      </c>
      <c r="AC5005" s="416" t="e">
        <f t="shared" si="395"/>
        <v>#N/A</v>
      </c>
    </row>
    <row r="5006" customHeight="1" spans="1:29">
      <c r="A5006" s="421"/>
      <c r="B5006" s="422"/>
      <c r="C5006" s="422"/>
      <c r="D5006" s="421"/>
      <c r="E5006" s="421"/>
      <c r="F5006" s="421"/>
      <c r="G5006" s="421"/>
      <c r="H5006" s="421"/>
      <c r="I5006" s="421"/>
      <c r="J5006" s="421"/>
      <c r="K5006" s="421"/>
      <c r="L5006" s="421"/>
      <c r="M5006" s="421"/>
      <c r="N5006" s="426"/>
      <c r="O5006" s="426"/>
      <c r="P5006" s="427"/>
      <c r="Q5006" s="427"/>
      <c r="R5006" s="426"/>
      <c r="S5006" s="426"/>
      <c r="T5006" s="426"/>
      <c r="U5006" s="426"/>
      <c r="V5006" s="426"/>
      <c r="W5006" s="426"/>
      <c r="X5006" s="427"/>
      <c r="Y5006" s="416" t="e">
        <f t="shared" si="391"/>
        <v>#N/A</v>
      </c>
      <c r="Z5006" s="416" t="e">
        <f t="shared" si="392"/>
        <v>#N/A</v>
      </c>
      <c r="AA5006" s="416" t="str">
        <f t="shared" si="393"/>
        <v/>
      </c>
      <c r="AB5006" s="416" t="e">
        <f t="shared" si="394"/>
        <v>#N/A</v>
      </c>
      <c r="AC5006" s="416" t="e">
        <f t="shared" si="395"/>
        <v>#N/A</v>
      </c>
    </row>
    <row r="5007" customHeight="1" spans="1:29">
      <c r="A5007" s="421"/>
      <c r="B5007" s="422"/>
      <c r="C5007" s="422"/>
      <c r="D5007" s="421"/>
      <c r="E5007" s="421"/>
      <c r="F5007" s="421"/>
      <c r="G5007" s="421"/>
      <c r="H5007" s="421"/>
      <c r="I5007" s="421"/>
      <c r="J5007" s="421"/>
      <c r="K5007" s="421"/>
      <c r="L5007" s="421"/>
      <c r="M5007" s="421"/>
      <c r="N5007" s="426"/>
      <c r="O5007" s="426"/>
      <c r="P5007" s="427"/>
      <c r="Q5007" s="427"/>
      <c r="R5007" s="426"/>
      <c r="S5007" s="426"/>
      <c r="T5007" s="426"/>
      <c r="U5007" s="426"/>
      <c r="V5007" s="426"/>
      <c r="W5007" s="426"/>
      <c r="X5007" s="427"/>
      <c r="Y5007" s="416" t="e">
        <f t="shared" si="391"/>
        <v>#N/A</v>
      </c>
      <c r="Z5007" s="416" t="e">
        <f t="shared" si="392"/>
        <v>#N/A</v>
      </c>
      <c r="AA5007" s="416" t="str">
        <f t="shared" si="393"/>
        <v/>
      </c>
      <c r="AB5007" s="416" t="e">
        <f t="shared" si="394"/>
        <v>#N/A</v>
      </c>
      <c r="AC5007" s="416" t="e">
        <f t="shared" si="395"/>
        <v>#N/A</v>
      </c>
    </row>
    <row r="5008" customHeight="1" spans="1:29">
      <c r="A5008" s="421"/>
      <c r="B5008" s="422"/>
      <c r="C5008" s="422"/>
      <c r="D5008" s="421"/>
      <c r="E5008" s="421"/>
      <c r="F5008" s="421"/>
      <c r="G5008" s="421"/>
      <c r="H5008" s="421"/>
      <c r="I5008" s="421"/>
      <c r="J5008" s="421"/>
      <c r="K5008" s="421"/>
      <c r="L5008" s="421"/>
      <c r="M5008" s="421"/>
      <c r="N5008" s="426"/>
      <c r="O5008" s="426"/>
      <c r="P5008" s="427"/>
      <c r="Q5008" s="427"/>
      <c r="R5008" s="426"/>
      <c r="S5008" s="426"/>
      <c r="T5008" s="426"/>
      <c r="U5008" s="426"/>
      <c r="V5008" s="426"/>
      <c r="W5008" s="426"/>
      <c r="X5008" s="427"/>
      <c r="Y5008" s="416" t="e">
        <f t="shared" si="391"/>
        <v>#N/A</v>
      </c>
      <c r="Z5008" s="416" t="e">
        <f t="shared" si="392"/>
        <v>#N/A</v>
      </c>
      <c r="AA5008" s="416" t="str">
        <f t="shared" si="393"/>
        <v/>
      </c>
      <c r="AB5008" s="416" t="e">
        <f t="shared" si="394"/>
        <v>#N/A</v>
      </c>
      <c r="AC5008" s="416" t="e">
        <f t="shared" si="395"/>
        <v>#N/A</v>
      </c>
    </row>
    <row r="5009" customHeight="1" spans="1:29">
      <c r="A5009" s="421"/>
      <c r="B5009" s="422"/>
      <c r="C5009" s="422"/>
      <c r="D5009" s="421"/>
      <c r="E5009" s="421"/>
      <c r="F5009" s="421"/>
      <c r="G5009" s="421"/>
      <c r="H5009" s="421"/>
      <c r="I5009" s="421"/>
      <c r="J5009" s="421"/>
      <c r="K5009" s="421"/>
      <c r="L5009" s="421"/>
      <c r="M5009" s="421"/>
      <c r="N5009" s="426"/>
      <c r="O5009" s="426"/>
      <c r="P5009" s="427"/>
      <c r="Q5009" s="427"/>
      <c r="R5009" s="426"/>
      <c r="S5009" s="426"/>
      <c r="T5009" s="426"/>
      <c r="U5009" s="426"/>
      <c r="V5009" s="426"/>
      <c r="W5009" s="426"/>
      <c r="X5009" s="427"/>
      <c r="Y5009" s="416" t="e">
        <f t="shared" si="391"/>
        <v>#N/A</v>
      </c>
      <c r="Z5009" s="416" t="e">
        <f t="shared" si="392"/>
        <v>#N/A</v>
      </c>
      <c r="AA5009" s="416" t="str">
        <f t="shared" si="393"/>
        <v/>
      </c>
      <c r="AB5009" s="416" t="e">
        <f t="shared" si="394"/>
        <v>#N/A</v>
      </c>
      <c r="AC5009" s="416" t="e">
        <f t="shared" si="395"/>
        <v>#N/A</v>
      </c>
    </row>
    <row r="5010" customHeight="1" spans="1:29">
      <c r="A5010" s="421"/>
      <c r="B5010" s="422"/>
      <c r="C5010" s="422"/>
      <c r="D5010" s="421"/>
      <c r="E5010" s="421"/>
      <c r="F5010" s="421"/>
      <c r="G5010" s="421"/>
      <c r="H5010" s="421"/>
      <c r="I5010" s="421"/>
      <c r="J5010" s="421"/>
      <c r="K5010" s="421"/>
      <c r="L5010" s="421"/>
      <c r="M5010" s="421"/>
      <c r="N5010" s="426"/>
      <c r="O5010" s="426"/>
      <c r="P5010" s="427"/>
      <c r="Q5010" s="427"/>
      <c r="R5010" s="426"/>
      <c r="S5010" s="426"/>
      <c r="T5010" s="426"/>
      <c r="U5010" s="426"/>
      <c r="V5010" s="426"/>
      <c r="W5010" s="426"/>
      <c r="X5010" s="427"/>
      <c r="Y5010" s="416" t="e">
        <f t="shared" si="391"/>
        <v>#N/A</v>
      </c>
      <c r="Z5010" s="416" t="e">
        <f t="shared" si="392"/>
        <v>#N/A</v>
      </c>
      <c r="AA5010" s="416" t="str">
        <f t="shared" si="393"/>
        <v/>
      </c>
      <c r="AB5010" s="416" t="e">
        <f t="shared" si="394"/>
        <v>#N/A</v>
      </c>
      <c r="AC5010" s="416" t="e">
        <f t="shared" si="395"/>
        <v>#N/A</v>
      </c>
    </row>
    <row r="5011" customHeight="1" spans="1:29">
      <c r="A5011" s="421"/>
      <c r="B5011" s="422"/>
      <c r="C5011" s="422"/>
      <c r="D5011" s="421"/>
      <c r="E5011" s="421"/>
      <c r="F5011" s="421"/>
      <c r="G5011" s="421"/>
      <c r="H5011" s="421"/>
      <c r="I5011" s="421"/>
      <c r="J5011" s="421"/>
      <c r="K5011" s="421"/>
      <c r="L5011" s="421"/>
      <c r="M5011" s="421"/>
      <c r="N5011" s="426"/>
      <c r="O5011" s="426"/>
      <c r="P5011" s="427"/>
      <c r="Q5011" s="427"/>
      <c r="R5011" s="426"/>
      <c r="S5011" s="426"/>
      <c r="T5011" s="426"/>
      <c r="U5011" s="426"/>
      <c r="V5011" s="426"/>
      <c r="W5011" s="426"/>
      <c r="X5011" s="427"/>
      <c r="Y5011" s="416" t="e">
        <f t="shared" si="391"/>
        <v>#N/A</v>
      </c>
      <c r="Z5011" s="416" t="e">
        <f t="shared" si="392"/>
        <v>#N/A</v>
      </c>
      <c r="AA5011" s="416" t="str">
        <f t="shared" si="393"/>
        <v/>
      </c>
      <c r="AB5011" s="416" t="e">
        <f t="shared" si="394"/>
        <v>#N/A</v>
      </c>
      <c r="AC5011" s="416" t="e">
        <f t="shared" si="395"/>
        <v>#N/A</v>
      </c>
    </row>
    <row r="5012" customHeight="1" spans="1:29">
      <c r="A5012" s="421"/>
      <c r="B5012" s="422"/>
      <c r="C5012" s="422"/>
      <c r="D5012" s="421"/>
      <c r="E5012" s="421"/>
      <c r="F5012" s="421"/>
      <c r="G5012" s="421"/>
      <c r="H5012" s="421"/>
      <c r="I5012" s="421"/>
      <c r="J5012" s="421"/>
      <c r="K5012" s="421"/>
      <c r="L5012" s="421"/>
      <c r="M5012" s="421"/>
      <c r="N5012" s="426"/>
      <c r="O5012" s="426"/>
      <c r="P5012" s="427"/>
      <c r="Q5012" s="427"/>
      <c r="R5012" s="426"/>
      <c r="S5012" s="426"/>
      <c r="T5012" s="426"/>
      <c r="U5012" s="426"/>
      <c r="V5012" s="426"/>
      <c r="W5012" s="426"/>
      <c r="X5012" s="427"/>
      <c r="Y5012" s="416" t="e">
        <f t="shared" si="391"/>
        <v>#N/A</v>
      </c>
      <c r="Z5012" s="416" t="e">
        <f t="shared" si="392"/>
        <v>#N/A</v>
      </c>
      <c r="AA5012" s="416" t="str">
        <f t="shared" si="393"/>
        <v/>
      </c>
      <c r="AB5012" s="416" t="e">
        <f t="shared" si="394"/>
        <v>#N/A</v>
      </c>
      <c r="AC5012" s="416" t="e">
        <f t="shared" si="395"/>
        <v>#N/A</v>
      </c>
    </row>
    <row r="5013" customHeight="1" spans="1:29">
      <c r="A5013" s="421"/>
      <c r="B5013" s="422"/>
      <c r="C5013" s="422"/>
      <c r="D5013" s="421"/>
      <c r="E5013" s="421"/>
      <c r="F5013" s="421"/>
      <c r="G5013" s="421"/>
      <c r="H5013" s="421"/>
      <c r="I5013" s="421"/>
      <c r="J5013" s="421"/>
      <c r="K5013" s="421"/>
      <c r="L5013" s="421"/>
      <c r="M5013" s="421"/>
      <c r="N5013" s="426"/>
      <c r="O5013" s="426"/>
      <c r="P5013" s="427"/>
      <c r="Q5013" s="427"/>
      <c r="R5013" s="426"/>
      <c r="S5013" s="426"/>
      <c r="T5013" s="426"/>
      <c r="U5013" s="426"/>
      <c r="V5013" s="426"/>
      <c r="W5013" s="426"/>
      <c r="X5013" s="427"/>
      <c r="Y5013" s="416" t="e">
        <f t="shared" si="391"/>
        <v>#N/A</v>
      </c>
      <c r="Z5013" s="416" t="e">
        <f t="shared" si="392"/>
        <v>#N/A</v>
      </c>
      <c r="AA5013" s="416" t="str">
        <f t="shared" si="393"/>
        <v/>
      </c>
      <c r="AB5013" s="416" t="e">
        <f t="shared" si="394"/>
        <v>#N/A</v>
      </c>
      <c r="AC5013" s="416" t="e">
        <f t="shared" si="395"/>
        <v>#N/A</v>
      </c>
    </row>
    <row r="5014" customHeight="1" spans="1:29">
      <c r="A5014" s="421"/>
      <c r="B5014" s="422"/>
      <c r="C5014" s="422"/>
      <c r="D5014" s="421"/>
      <c r="E5014" s="421"/>
      <c r="F5014" s="421"/>
      <c r="G5014" s="421"/>
      <c r="H5014" s="421"/>
      <c r="I5014" s="421"/>
      <c r="J5014" s="421"/>
      <c r="K5014" s="421"/>
      <c r="L5014" s="421"/>
      <c r="M5014" s="421"/>
      <c r="N5014" s="426"/>
      <c r="O5014" s="426"/>
      <c r="P5014" s="427"/>
      <c r="Q5014" s="427"/>
      <c r="R5014" s="426"/>
      <c r="S5014" s="426"/>
      <c r="T5014" s="426"/>
      <c r="U5014" s="426"/>
      <c r="V5014" s="426"/>
      <c r="W5014" s="426"/>
      <c r="X5014" s="427"/>
      <c r="Y5014" s="416" t="e">
        <f t="shared" si="391"/>
        <v>#N/A</v>
      </c>
      <c r="Z5014" s="416" t="e">
        <f t="shared" si="392"/>
        <v>#N/A</v>
      </c>
      <c r="AA5014" s="416" t="str">
        <f t="shared" si="393"/>
        <v/>
      </c>
      <c r="AB5014" s="416" t="e">
        <f t="shared" si="394"/>
        <v>#N/A</v>
      </c>
      <c r="AC5014" s="416" t="e">
        <f t="shared" si="395"/>
        <v>#N/A</v>
      </c>
    </row>
    <row r="5015" customHeight="1" spans="1:29">
      <c r="A5015" s="421"/>
      <c r="B5015" s="422"/>
      <c r="C5015" s="422"/>
      <c r="D5015" s="421"/>
      <c r="E5015" s="421"/>
      <c r="F5015" s="421"/>
      <c r="G5015" s="421"/>
      <c r="H5015" s="421"/>
      <c r="I5015" s="421"/>
      <c r="J5015" s="421"/>
      <c r="K5015" s="421"/>
      <c r="L5015" s="421"/>
      <c r="M5015" s="421"/>
      <c r="N5015" s="426"/>
      <c r="O5015" s="426"/>
      <c r="P5015" s="427"/>
      <c r="Q5015" s="427"/>
      <c r="R5015" s="426"/>
      <c r="S5015" s="426"/>
      <c r="T5015" s="426"/>
      <c r="U5015" s="426"/>
      <c r="V5015" s="426"/>
      <c r="W5015" s="426"/>
      <c r="X5015" s="427"/>
      <c r="Y5015" s="416" t="e">
        <f t="shared" si="391"/>
        <v>#N/A</v>
      </c>
      <c r="Z5015" s="416" t="e">
        <f t="shared" si="392"/>
        <v>#N/A</v>
      </c>
      <c r="AA5015" s="416" t="str">
        <f t="shared" si="393"/>
        <v/>
      </c>
      <c r="AB5015" s="416" t="e">
        <f t="shared" si="394"/>
        <v>#N/A</v>
      </c>
      <c r="AC5015" s="416" t="e">
        <f t="shared" si="395"/>
        <v>#N/A</v>
      </c>
    </row>
    <row r="5016" customHeight="1" spans="1:29">
      <c r="A5016" s="421"/>
      <c r="B5016" s="422"/>
      <c r="C5016" s="422"/>
      <c r="D5016" s="421"/>
      <c r="E5016" s="421"/>
      <c r="F5016" s="421"/>
      <c r="G5016" s="421"/>
      <c r="H5016" s="421"/>
      <c r="I5016" s="421"/>
      <c r="J5016" s="421"/>
      <c r="K5016" s="421"/>
      <c r="L5016" s="421"/>
      <c r="M5016" s="421"/>
      <c r="N5016" s="426"/>
      <c r="O5016" s="426"/>
      <c r="P5016" s="427"/>
      <c r="Q5016" s="427"/>
      <c r="R5016" s="426"/>
      <c r="S5016" s="426"/>
      <c r="T5016" s="426"/>
      <c r="U5016" s="426"/>
      <c r="V5016" s="426"/>
      <c r="W5016" s="426"/>
      <c r="X5016" s="427"/>
      <c r="Y5016" s="416" t="e">
        <f t="shared" si="391"/>
        <v>#N/A</v>
      </c>
      <c r="Z5016" s="416" t="e">
        <f t="shared" si="392"/>
        <v>#N/A</v>
      </c>
      <c r="AA5016" s="416" t="str">
        <f t="shared" si="393"/>
        <v/>
      </c>
      <c r="AB5016" s="416" t="e">
        <f t="shared" si="394"/>
        <v>#N/A</v>
      </c>
      <c r="AC5016" s="416" t="e">
        <f t="shared" si="395"/>
        <v>#N/A</v>
      </c>
    </row>
    <row r="5017" customHeight="1" spans="1:29">
      <c r="A5017" s="421"/>
      <c r="B5017" s="422"/>
      <c r="C5017" s="422"/>
      <c r="D5017" s="421"/>
      <c r="E5017" s="421"/>
      <c r="F5017" s="421"/>
      <c r="G5017" s="421"/>
      <c r="H5017" s="421"/>
      <c r="I5017" s="421"/>
      <c r="J5017" s="421"/>
      <c r="K5017" s="421"/>
      <c r="L5017" s="421"/>
      <c r="M5017" s="421"/>
      <c r="N5017" s="426"/>
      <c r="O5017" s="426"/>
      <c r="P5017" s="427"/>
      <c r="Q5017" s="427"/>
      <c r="R5017" s="426"/>
      <c r="S5017" s="426"/>
      <c r="T5017" s="426"/>
      <c r="U5017" s="426"/>
      <c r="V5017" s="426"/>
      <c r="W5017" s="426"/>
      <c r="X5017" s="427"/>
      <c r="Y5017" s="416" t="e">
        <f t="shared" si="391"/>
        <v>#N/A</v>
      </c>
      <c r="Z5017" s="416" t="e">
        <f t="shared" si="392"/>
        <v>#N/A</v>
      </c>
      <c r="AA5017" s="416" t="str">
        <f t="shared" si="393"/>
        <v/>
      </c>
      <c r="AB5017" s="416" t="e">
        <f t="shared" si="394"/>
        <v>#N/A</v>
      </c>
      <c r="AC5017" s="416" t="e">
        <f t="shared" si="395"/>
        <v>#N/A</v>
      </c>
    </row>
    <row r="5018" customHeight="1" spans="1:29">
      <c r="A5018" s="421"/>
      <c r="B5018" s="422"/>
      <c r="C5018" s="422"/>
      <c r="D5018" s="421"/>
      <c r="E5018" s="421"/>
      <c r="F5018" s="421"/>
      <c r="G5018" s="421"/>
      <c r="H5018" s="421"/>
      <c r="I5018" s="421"/>
      <c r="J5018" s="421"/>
      <c r="K5018" s="421"/>
      <c r="L5018" s="421"/>
      <c r="M5018" s="421"/>
      <c r="N5018" s="426"/>
      <c r="O5018" s="426"/>
      <c r="P5018" s="427"/>
      <c r="Q5018" s="427"/>
      <c r="R5018" s="426"/>
      <c r="S5018" s="426"/>
      <c r="T5018" s="426"/>
      <c r="U5018" s="426"/>
      <c r="V5018" s="426"/>
      <c r="W5018" s="426"/>
      <c r="X5018" s="427"/>
      <c r="Y5018" s="416" t="e">
        <f t="shared" si="391"/>
        <v>#N/A</v>
      </c>
      <c r="Z5018" s="416" t="e">
        <f t="shared" si="392"/>
        <v>#N/A</v>
      </c>
      <c r="AA5018" s="416" t="str">
        <f t="shared" si="393"/>
        <v/>
      </c>
      <c r="AB5018" s="416" t="e">
        <f t="shared" si="394"/>
        <v>#N/A</v>
      </c>
      <c r="AC5018" s="416" t="e">
        <f t="shared" si="395"/>
        <v>#N/A</v>
      </c>
    </row>
    <row r="5019" customHeight="1" spans="1:29">
      <c r="A5019" s="421"/>
      <c r="B5019" s="422"/>
      <c r="C5019" s="422"/>
      <c r="D5019" s="421"/>
      <c r="E5019" s="421"/>
      <c r="F5019" s="421"/>
      <c r="G5019" s="421"/>
      <c r="H5019" s="421"/>
      <c r="I5019" s="421"/>
      <c r="J5019" s="421"/>
      <c r="K5019" s="421"/>
      <c r="L5019" s="421"/>
      <c r="M5019" s="421"/>
      <c r="N5019" s="426"/>
      <c r="O5019" s="426"/>
      <c r="P5019" s="427"/>
      <c r="Q5019" s="427"/>
      <c r="R5019" s="426"/>
      <c r="S5019" s="426"/>
      <c r="T5019" s="426"/>
      <c r="U5019" s="426"/>
      <c r="V5019" s="426"/>
      <c r="W5019" s="426"/>
      <c r="X5019" s="427"/>
      <c r="Y5019" s="416" t="e">
        <f t="shared" si="391"/>
        <v>#N/A</v>
      </c>
      <c r="Z5019" s="416" t="e">
        <f t="shared" si="392"/>
        <v>#N/A</v>
      </c>
      <c r="AA5019" s="416" t="str">
        <f t="shared" si="393"/>
        <v/>
      </c>
      <c r="AB5019" s="416" t="e">
        <f t="shared" si="394"/>
        <v>#N/A</v>
      </c>
      <c r="AC5019" s="416" t="e">
        <f t="shared" si="395"/>
        <v>#N/A</v>
      </c>
    </row>
    <row r="5020" customHeight="1" spans="1:29">
      <c r="A5020" s="421"/>
      <c r="B5020" s="422"/>
      <c r="C5020" s="422"/>
      <c r="D5020" s="421"/>
      <c r="E5020" s="421"/>
      <c r="F5020" s="421"/>
      <c r="G5020" s="421"/>
      <c r="H5020" s="421"/>
      <c r="I5020" s="421"/>
      <c r="J5020" s="421"/>
      <c r="K5020" s="421"/>
      <c r="L5020" s="421"/>
      <c r="M5020" s="421"/>
      <c r="N5020" s="426"/>
      <c r="O5020" s="426"/>
      <c r="P5020" s="427"/>
      <c r="Q5020" s="427"/>
      <c r="R5020" s="426"/>
      <c r="S5020" s="426"/>
      <c r="T5020" s="426"/>
      <c r="U5020" s="426"/>
      <c r="V5020" s="426"/>
      <c r="W5020" s="426"/>
      <c r="X5020" s="427"/>
      <c r="Y5020" s="416" t="e">
        <f t="shared" si="391"/>
        <v>#N/A</v>
      </c>
      <c r="Z5020" s="416" t="e">
        <f t="shared" si="392"/>
        <v>#N/A</v>
      </c>
      <c r="AA5020" s="416" t="str">
        <f t="shared" si="393"/>
        <v/>
      </c>
      <c r="AB5020" s="416" t="e">
        <f t="shared" si="394"/>
        <v>#N/A</v>
      </c>
      <c r="AC5020" s="416" t="e">
        <f t="shared" si="395"/>
        <v>#N/A</v>
      </c>
    </row>
    <row r="5021" customHeight="1" spans="1:29">
      <c r="A5021" s="421"/>
      <c r="B5021" s="422"/>
      <c r="C5021" s="422"/>
      <c r="D5021" s="421"/>
      <c r="E5021" s="421"/>
      <c r="F5021" s="421"/>
      <c r="G5021" s="421"/>
      <c r="H5021" s="421"/>
      <c r="I5021" s="421"/>
      <c r="J5021" s="421"/>
      <c r="K5021" s="421"/>
      <c r="L5021" s="421"/>
      <c r="M5021" s="421"/>
      <c r="N5021" s="426"/>
      <c r="O5021" s="426"/>
      <c r="P5021" s="427"/>
      <c r="Q5021" s="427"/>
      <c r="R5021" s="426"/>
      <c r="S5021" s="426"/>
      <c r="T5021" s="426"/>
      <c r="U5021" s="426"/>
      <c r="V5021" s="426"/>
      <c r="W5021" s="426"/>
      <c r="X5021" s="427"/>
      <c r="Y5021" s="416" t="e">
        <f t="shared" si="391"/>
        <v>#N/A</v>
      </c>
      <c r="Z5021" s="416" t="e">
        <f t="shared" si="392"/>
        <v>#N/A</v>
      </c>
      <c r="AA5021" s="416" t="str">
        <f t="shared" si="393"/>
        <v/>
      </c>
      <c r="AB5021" s="416" t="e">
        <f t="shared" si="394"/>
        <v>#N/A</v>
      </c>
      <c r="AC5021" s="416" t="e">
        <f t="shared" si="395"/>
        <v>#N/A</v>
      </c>
    </row>
    <row r="5022" customHeight="1" spans="1:29">
      <c r="A5022" s="421"/>
      <c r="B5022" s="422"/>
      <c r="C5022" s="422"/>
      <c r="D5022" s="421"/>
      <c r="E5022" s="421"/>
      <c r="F5022" s="421"/>
      <c r="G5022" s="421"/>
      <c r="H5022" s="421"/>
      <c r="I5022" s="421"/>
      <c r="J5022" s="421"/>
      <c r="K5022" s="421"/>
      <c r="L5022" s="421"/>
      <c r="M5022" s="421"/>
      <c r="N5022" s="426"/>
      <c r="O5022" s="426"/>
      <c r="P5022" s="427"/>
      <c r="Q5022" s="427"/>
      <c r="R5022" s="426"/>
      <c r="S5022" s="426"/>
      <c r="T5022" s="426"/>
      <c r="U5022" s="426"/>
      <c r="V5022" s="426"/>
      <c r="W5022" s="426"/>
      <c r="X5022" s="427"/>
      <c r="Y5022" s="416" t="e">
        <f t="shared" si="391"/>
        <v>#N/A</v>
      </c>
      <c r="Z5022" s="416" t="e">
        <f t="shared" si="392"/>
        <v>#N/A</v>
      </c>
      <c r="AA5022" s="416" t="str">
        <f t="shared" si="393"/>
        <v/>
      </c>
      <c r="AB5022" s="416" t="e">
        <f t="shared" si="394"/>
        <v>#N/A</v>
      </c>
      <c r="AC5022" s="416" t="e">
        <f t="shared" si="395"/>
        <v>#N/A</v>
      </c>
    </row>
    <row r="5023" customHeight="1" spans="1:29">
      <c r="A5023" s="421"/>
      <c r="B5023" s="422"/>
      <c r="C5023" s="422"/>
      <c r="D5023" s="421"/>
      <c r="E5023" s="421"/>
      <c r="F5023" s="421"/>
      <c r="G5023" s="421"/>
      <c r="H5023" s="421"/>
      <c r="I5023" s="421"/>
      <c r="J5023" s="421"/>
      <c r="K5023" s="421"/>
      <c r="L5023" s="421"/>
      <c r="M5023" s="421"/>
      <c r="N5023" s="426"/>
      <c r="O5023" s="426"/>
      <c r="P5023" s="427"/>
      <c r="Q5023" s="427"/>
      <c r="R5023" s="426"/>
      <c r="S5023" s="426"/>
      <c r="T5023" s="426"/>
      <c r="U5023" s="426"/>
      <c r="V5023" s="426"/>
      <c r="W5023" s="426"/>
      <c r="X5023" s="427"/>
      <c r="Y5023" s="416" t="e">
        <f t="shared" si="391"/>
        <v>#N/A</v>
      </c>
      <c r="Z5023" s="416" t="e">
        <f t="shared" si="392"/>
        <v>#N/A</v>
      </c>
      <c r="AA5023" s="416" t="str">
        <f t="shared" si="393"/>
        <v/>
      </c>
      <c r="AB5023" s="416" t="e">
        <f t="shared" si="394"/>
        <v>#N/A</v>
      </c>
      <c r="AC5023" s="416" t="e">
        <f t="shared" si="395"/>
        <v>#N/A</v>
      </c>
    </row>
    <row r="5024" customHeight="1" spans="1:29">
      <c r="A5024" s="421"/>
      <c r="B5024" s="422"/>
      <c r="C5024" s="422"/>
      <c r="D5024" s="421"/>
      <c r="E5024" s="421"/>
      <c r="F5024" s="421"/>
      <c r="G5024" s="421"/>
      <c r="H5024" s="421"/>
      <c r="I5024" s="421"/>
      <c r="J5024" s="421"/>
      <c r="K5024" s="421"/>
      <c r="L5024" s="421"/>
      <c r="M5024" s="421"/>
      <c r="N5024" s="426"/>
      <c r="O5024" s="426"/>
      <c r="P5024" s="427"/>
      <c r="Q5024" s="427"/>
      <c r="R5024" s="426"/>
      <c r="S5024" s="426"/>
      <c r="T5024" s="426"/>
      <c r="U5024" s="426"/>
      <c r="V5024" s="426"/>
      <c r="W5024" s="426"/>
      <c r="X5024" s="427"/>
      <c r="Y5024" s="416" t="e">
        <f t="shared" si="391"/>
        <v>#N/A</v>
      </c>
      <c r="Z5024" s="416" t="e">
        <f t="shared" si="392"/>
        <v>#N/A</v>
      </c>
      <c r="AA5024" s="416" t="str">
        <f t="shared" si="393"/>
        <v/>
      </c>
      <c r="AB5024" s="416" t="e">
        <f t="shared" si="394"/>
        <v>#N/A</v>
      </c>
      <c r="AC5024" s="416" t="e">
        <f t="shared" si="395"/>
        <v>#N/A</v>
      </c>
    </row>
    <row r="5025" customHeight="1" spans="1:29">
      <c r="A5025" s="421"/>
      <c r="B5025" s="422"/>
      <c r="C5025" s="422"/>
      <c r="D5025" s="421"/>
      <c r="E5025" s="421"/>
      <c r="F5025" s="421"/>
      <c r="G5025" s="421"/>
      <c r="H5025" s="421"/>
      <c r="I5025" s="421"/>
      <c r="J5025" s="421"/>
      <c r="K5025" s="421"/>
      <c r="L5025" s="421"/>
      <c r="M5025" s="421"/>
      <c r="N5025" s="426"/>
      <c r="O5025" s="426"/>
      <c r="P5025" s="427"/>
      <c r="Q5025" s="427"/>
      <c r="R5025" s="426"/>
      <c r="S5025" s="426"/>
      <c r="T5025" s="426"/>
      <c r="U5025" s="426"/>
      <c r="V5025" s="426"/>
      <c r="W5025" s="426"/>
      <c r="X5025" s="427"/>
      <c r="Y5025" s="416" t="e">
        <f t="shared" si="391"/>
        <v>#N/A</v>
      </c>
      <c r="Z5025" s="416" t="e">
        <f t="shared" si="392"/>
        <v>#N/A</v>
      </c>
      <c r="AA5025" s="416" t="str">
        <f t="shared" si="393"/>
        <v/>
      </c>
      <c r="AB5025" s="416" t="e">
        <f t="shared" si="394"/>
        <v>#N/A</v>
      </c>
      <c r="AC5025" s="416" t="e">
        <f t="shared" si="395"/>
        <v>#N/A</v>
      </c>
    </row>
    <row r="5026" customHeight="1" spans="1:29">
      <c r="A5026" s="421"/>
      <c r="B5026" s="422"/>
      <c r="C5026" s="422"/>
      <c r="D5026" s="421"/>
      <c r="E5026" s="421"/>
      <c r="F5026" s="421"/>
      <c r="G5026" s="421"/>
      <c r="H5026" s="421"/>
      <c r="I5026" s="421"/>
      <c r="J5026" s="421"/>
      <c r="K5026" s="421"/>
      <c r="L5026" s="421"/>
      <c r="M5026" s="421"/>
      <c r="N5026" s="426"/>
      <c r="O5026" s="426"/>
      <c r="P5026" s="427"/>
      <c r="Q5026" s="427"/>
      <c r="R5026" s="426"/>
      <c r="S5026" s="426"/>
      <c r="T5026" s="426"/>
      <c r="U5026" s="426"/>
      <c r="V5026" s="426"/>
      <c r="W5026" s="426"/>
      <c r="X5026" s="427"/>
      <c r="Y5026" s="416" t="e">
        <f t="shared" si="391"/>
        <v>#N/A</v>
      </c>
      <c r="Z5026" s="416" t="e">
        <f t="shared" si="392"/>
        <v>#N/A</v>
      </c>
      <c r="AA5026" s="416" t="str">
        <f t="shared" si="393"/>
        <v/>
      </c>
      <c r="AB5026" s="416" t="e">
        <f t="shared" si="394"/>
        <v>#N/A</v>
      </c>
      <c r="AC5026" s="416" t="e">
        <f t="shared" si="395"/>
        <v>#N/A</v>
      </c>
    </row>
    <row r="5027" customHeight="1" spans="1:29">
      <c r="A5027" s="421"/>
      <c r="B5027" s="422"/>
      <c r="C5027" s="422"/>
      <c r="D5027" s="421"/>
      <c r="E5027" s="421"/>
      <c r="F5027" s="421"/>
      <c r="G5027" s="421"/>
      <c r="H5027" s="421"/>
      <c r="I5027" s="421"/>
      <c r="J5027" s="421"/>
      <c r="K5027" s="421"/>
      <c r="L5027" s="421"/>
      <c r="M5027" s="421"/>
      <c r="N5027" s="426"/>
      <c r="O5027" s="426"/>
      <c r="P5027" s="427"/>
      <c r="Q5027" s="427"/>
      <c r="R5027" s="426"/>
      <c r="S5027" s="426"/>
      <c r="T5027" s="426"/>
      <c r="U5027" s="426"/>
      <c r="V5027" s="426"/>
      <c r="W5027" s="426"/>
      <c r="X5027" s="427"/>
      <c r="Y5027" s="416" t="e">
        <f t="shared" si="391"/>
        <v>#N/A</v>
      </c>
      <c r="Z5027" s="416" t="e">
        <f t="shared" si="392"/>
        <v>#N/A</v>
      </c>
      <c r="AA5027" s="416" t="str">
        <f t="shared" si="393"/>
        <v/>
      </c>
      <c r="AB5027" s="416" t="e">
        <f t="shared" si="394"/>
        <v>#N/A</v>
      </c>
      <c r="AC5027" s="416" t="e">
        <f t="shared" si="395"/>
        <v>#N/A</v>
      </c>
    </row>
    <row r="5028" customHeight="1" spans="1:29">
      <c r="A5028" s="421"/>
      <c r="B5028" s="422"/>
      <c r="C5028" s="422"/>
      <c r="D5028" s="421"/>
      <c r="E5028" s="421"/>
      <c r="F5028" s="421"/>
      <c r="G5028" s="421"/>
      <c r="H5028" s="421"/>
      <c r="I5028" s="421"/>
      <c r="J5028" s="421"/>
      <c r="K5028" s="421"/>
      <c r="L5028" s="421"/>
      <c r="M5028" s="421"/>
      <c r="N5028" s="426"/>
      <c r="O5028" s="426"/>
      <c r="P5028" s="427"/>
      <c r="Q5028" s="427"/>
      <c r="R5028" s="426"/>
      <c r="S5028" s="426"/>
      <c r="T5028" s="426"/>
      <c r="U5028" s="426"/>
      <c r="V5028" s="426"/>
      <c r="W5028" s="426"/>
      <c r="X5028" s="427"/>
      <c r="Y5028" s="416" t="e">
        <f t="shared" si="391"/>
        <v>#N/A</v>
      </c>
      <c r="Z5028" s="416" t="e">
        <f t="shared" si="392"/>
        <v>#N/A</v>
      </c>
      <c r="AA5028" s="416" t="str">
        <f t="shared" si="393"/>
        <v/>
      </c>
      <c r="AB5028" s="416" t="e">
        <f t="shared" si="394"/>
        <v>#N/A</v>
      </c>
      <c r="AC5028" s="416" t="e">
        <f t="shared" si="395"/>
        <v>#N/A</v>
      </c>
    </row>
    <row r="5029" customHeight="1" spans="1:29">
      <c r="A5029" s="421"/>
      <c r="B5029" s="422"/>
      <c r="C5029" s="422"/>
      <c r="D5029" s="421"/>
      <c r="E5029" s="421"/>
      <c r="F5029" s="421"/>
      <c r="G5029" s="421"/>
      <c r="H5029" s="421"/>
      <c r="I5029" s="421"/>
      <c r="J5029" s="421"/>
      <c r="K5029" s="421"/>
      <c r="L5029" s="421"/>
      <c r="M5029" s="421"/>
      <c r="N5029" s="426"/>
      <c r="O5029" s="426"/>
      <c r="P5029" s="427"/>
      <c r="Q5029" s="427"/>
      <c r="R5029" s="426"/>
      <c r="S5029" s="426"/>
      <c r="T5029" s="426"/>
      <c r="U5029" s="426"/>
      <c r="V5029" s="426"/>
      <c r="W5029" s="426"/>
      <c r="X5029" s="427"/>
      <c r="Y5029" s="416" t="e">
        <f t="shared" si="391"/>
        <v>#N/A</v>
      </c>
      <c r="Z5029" s="416" t="e">
        <f t="shared" si="392"/>
        <v>#N/A</v>
      </c>
      <c r="AA5029" s="416" t="str">
        <f t="shared" si="393"/>
        <v/>
      </c>
      <c r="AB5029" s="416" t="e">
        <f t="shared" si="394"/>
        <v>#N/A</v>
      </c>
      <c r="AC5029" s="416" t="e">
        <f t="shared" si="395"/>
        <v>#N/A</v>
      </c>
    </row>
    <row r="5030" customHeight="1" spans="1:29">
      <c r="A5030" s="421"/>
      <c r="B5030" s="422"/>
      <c r="C5030" s="422"/>
      <c r="D5030" s="421"/>
      <c r="E5030" s="421"/>
      <c r="F5030" s="421"/>
      <c r="G5030" s="421"/>
      <c r="H5030" s="421"/>
      <c r="I5030" s="421"/>
      <c r="J5030" s="421"/>
      <c r="K5030" s="421"/>
      <c r="L5030" s="421"/>
      <c r="M5030" s="421"/>
      <c r="N5030" s="426"/>
      <c r="O5030" s="426"/>
      <c r="P5030" s="427"/>
      <c r="Q5030" s="427"/>
      <c r="R5030" s="426"/>
      <c r="S5030" s="426"/>
      <c r="T5030" s="426"/>
      <c r="U5030" s="426"/>
      <c r="V5030" s="426"/>
      <c r="W5030" s="426"/>
      <c r="X5030" s="427"/>
      <c r="Y5030" s="416" t="e">
        <f t="shared" si="391"/>
        <v>#N/A</v>
      </c>
      <c r="Z5030" s="416" t="e">
        <f t="shared" si="392"/>
        <v>#N/A</v>
      </c>
      <c r="AA5030" s="416" t="str">
        <f t="shared" si="393"/>
        <v/>
      </c>
      <c r="AB5030" s="416" t="e">
        <f t="shared" si="394"/>
        <v>#N/A</v>
      </c>
      <c r="AC5030" s="416" t="e">
        <f t="shared" si="395"/>
        <v>#N/A</v>
      </c>
    </row>
    <row r="5031" customHeight="1" spans="1:29">
      <c r="A5031" s="421"/>
      <c r="B5031" s="422"/>
      <c r="C5031" s="422"/>
      <c r="D5031" s="421"/>
      <c r="E5031" s="421"/>
      <c r="F5031" s="421"/>
      <c r="G5031" s="421"/>
      <c r="H5031" s="421"/>
      <c r="I5031" s="421"/>
      <c r="J5031" s="421"/>
      <c r="K5031" s="421"/>
      <c r="L5031" s="421"/>
      <c r="M5031" s="421"/>
      <c r="N5031" s="426"/>
      <c r="O5031" s="426"/>
      <c r="P5031" s="427"/>
      <c r="Q5031" s="427"/>
      <c r="R5031" s="426"/>
      <c r="S5031" s="426"/>
      <c r="T5031" s="426"/>
      <c r="U5031" s="426"/>
      <c r="V5031" s="426"/>
      <c r="W5031" s="426"/>
      <c r="X5031" s="427"/>
      <c r="Y5031" s="416" t="e">
        <f t="shared" si="391"/>
        <v>#N/A</v>
      </c>
      <c r="Z5031" s="416" t="e">
        <f t="shared" si="392"/>
        <v>#N/A</v>
      </c>
      <c r="AA5031" s="416" t="str">
        <f t="shared" si="393"/>
        <v/>
      </c>
      <c r="AB5031" s="416" t="e">
        <f t="shared" si="394"/>
        <v>#N/A</v>
      </c>
      <c r="AC5031" s="416" t="e">
        <f t="shared" si="395"/>
        <v>#N/A</v>
      </c>
    </row>
    <row r="5032" customHeight="1" spans="1:29">
      <c r="A5032" s="421"/>
      <c r="B5032" s="422"/>
      <c r="C5032" s="422"/>
      <c r="D5032" s="421"/>
      <c r="E5032" s="421"/>
      <c r="F5032" s="421"/>
      <c r="G5032" s="421"/>
      <c r="H5032" s="421"/>
      <c r="I5032" s="421"/>
      <c r="J5032" s="421"/>
      <c r="K5032" s="421"/>
      <c r="L5032" s="421"/>
      <c r="M5032" s="421"/>
      <c r="N5032" s="426"/>
      <c r="O5032" s="426"/>
      <c r="P5032" s="427"/>
      <c r="Q5032" s="427"/>
      <c r="R5032" s="426"/>
      <c r="S5032" s="426"/>
      <c r="T5032" s="426"/>
      <c r="U5032" s="426"/>
      <c r="V5032" s="426"/>
      <c r="W5032" s="426"/>
      <c r="X5032" s="427"/>
      <c r="Y5032" s="416" t="e">
        <f t="shared" si="391"/>
        <v>#N/A</v>
      </c>
      <c r="Z5032" s="416" t="e">
        <f t="shared" si="392"/>
        <v>#N/A</v>
      </c>
      <c r="AA5032" s="416" t="str">
        <f t="shared" si="393"/>
        <v/>
      </c>
      <c r="AB5032" s="416" t="e">
        <f t="shared" si="394"/>
        <v>#N/A</v>
      </c>
      <c r="AC5032" s="416" t="e">
        <f t="shared" si="395"/>
        <v>#N/A</v>
      </c>
    </row>
    <row r="5033" customHeight="1" spans="1:29">
      <c r="A5033" s="421"/>
      <c r="B5033" s="422"/>
      <c r="C5033" s="422"/>
      <c r="D5033" s="421"/>
      <c r="E5033" s="421"/>
      <c r="F5033" s="421"/>
      <c r="G5033" s="421"/>
      <c r="H5033" s="421"/>
      <c r="I5033" s="421"/>
      <c r="J5033" s="421"/>
      <c r="K5033" s="421"/>
      <c r="L5033" s="421"/>
      <c r="M5033" s="421"/>
      <c r="N5033" s="426"/>
      <c r="O5033" s="426"/>
      <c r="P5033" s="427"/>
      <c r="Q5033" s="427"/>
      <c r="R5033" s="426"/>
      <c r="S5033" s="426"/>
      <c r="T5033" s="426"/>
      <c r="U5033" s="426"/>
      <c r="V5033" s="426"/>
      <c r="W5033" s="426"/>
      <c r="X5033" s="427"/>
      <c r="Y5033" s="416" t="e">
        <f t="shared" si="391"/>
        <v>#N/A</v>
      </c>
      <c r="Z5033" s="416" t="e">
        <f t="shared" si="392"/>
        <v>#N/A</v>
      </c>
      <c r="AA5033" s="416" t="str">
        <f t="shared" si="393"/>
        <v/>
      </c>
      <c r="AB5033" s="416" t="e">
        <f t="shared" si="394"/>
        <v>#N/A</v>
      </c>
      <c r="AC5033" s="416" t="e">
        <f t="shared" si="395"/>
        <v>#N/A</v>
      </c>
    </row>
    <row r="5034" customHeight="1" spans="1:29">
      <c r="A5034" s="421"/>
      <c r="B5034" s="422"/>
      <c r="C5034" s="422"/>
      <c r="D5034" s="421"/>
      <c r="E5034" s="421"/>
      <c r="F5034" s="421"/>
      <c r="G5034" s="421"/>
      <c r="H5034" s="421"/>
      <c r="I5034" s="421"/>
      <c r="J5034" s="421"/>
      <c r="K5034" s="421"/>
      <c r="L5034" s="421"/>
      <c r="M5034" s="421"/>
      <c r="N5034" s="426"/>
      <c r="O5034" s="426"/>
      <c r="P5034" s="427"/>
      <c r="Q5034" s="427"/>
      <c r="R5034" s="426"/>
      <c r="S5034" s="426"/>
      <c r="T5034" s="426"/>
      <c r="U5034" s="426"/>
      <c r="V5034" s="426"/>
      <c r="W5034" s="426"/>
      <c r="X5034" s="427"/>
      <c r="Y5034" s="416" t="e">
        <f t="shared" si="391"/>
        <v>#N/A</v>
      </c>
      <c r="Z5034" s="416" t="e">
        <f t="shared" si="392"/>
        <v>#N/A</v>
      </c>
      <c r="AA5034" s="416" t="str">
        <f t="shared" si="393"/>
        <v/>
      </c>
      <c r="AB5034" s="416" t="e">
        <f t="shared" si="394"/>
        <v>#N/A</v>
      </c>
      <c r="AC5034" s="416" t="e">
        <f t="shared" si="395"/>
        <v>#N/A</v>
      </c>
    </row>
    <row r="5035" customHeight="1" spans="1:29">
      <c r="A5035" s="421"/>
      <c r="B5035" s="422"/>
      <c r="C5035" s="422"/>
      <c r="D5035" s="421"/>
      <c r="E5035" s="421"/>
      <c r="F5035" s="421"/>
      <c r="G5035" s="421"/>
      <c r="H5035" s="421"/>
      <c r="I5035" s="421"/>
      <c r="J5035" s="421"/>
      <c r="K5035" s="421"/>
      <c r="L5035" s="421"/>
      <c r="M5035" s="421"/>
      <c r="N5035" s="426"/>
      <c r="O5035" s="426"/>
      <c r="P5035" s="427"/>
      <c r="Q5035" s="427"/>
      <c r="R5035" s="426"/>
      <c r="S5035" s="426"/>
      <c r="T5035" s="426"/>
      <c r="U5035" s="426"/>
      <c r="V5035" s="426"/>
      <c r="W5035" s="426"/>
      <c r="X5035" s="427"/>
      <c r="Y5035" s="416" t="e">
        <f t="shared" si="391"/>
        <v>#N/A</v>
      </c>
      <c r="Z5035" s="416" t="e">
        <f t="shared" si="392"/>
        <v>#N/A</v>
      </c>
      <c r="AA5035" s="416" t="str">
        <f t="shared" si="393"/>
        <v/>
      </c>
      <c r="AB5035" s="416" t="e">
        <f t="shared" si="394"/>
        <v>#N/A</v>
      </c>
      <c r="AC5035" s="416" t="e">
        <f t="shared" si="395"/>
        <v>#N/A</v>
      </c>
    </row>
    <row r="5036" customHeight="1" spans="1:29">
      <c r="A5036" s="421"/>
      <c r="B5036" s="422"/>
      <c r="C5036" s="422"/>
      <c r="D5036" s="421"/>
      <c r="E5036" s="421"/>
      <c r="F5036" s="421"/>
      <c r="G5036" s="421"/>
      <c r="H5036" s="421"/>
      <c r="I5036" s="421"/>
      <c r="J5036" s="421"/>
      <c r="K5036" s="421"/>
      <c r="L5036" s="421"/>
      <c r="M5036" s="421"/>
      <c r="N5036" s="426"/>
      <c r="O5036" s="426"/>
      <c r="P5036" s="427"/>
      <c r="Q5036" s="427"/>
      <c r="R5036" s="426"/>
      <c r="S5036" s="426"/>
      <c r="T5036" s="426"/>
      <c r="U5036" s="426"/>
      <c r="V5036" s="426"/>
      <c r="W5036" s="426"/>
      <c r="X5036" s="427"/>
      <c r="Y5036" s="416" t="e">
        <f t="shared" si="391"/>
        <v>#N/A</v>
      </c>
      <c r="Z5036" s="416" t="e">
        <f t="shared" si="392"/>
        <v>#N/A</v>
      </c>
      <c r="AA5036" s="416" t="str">
        <f t="shared" si="393"/>
        <v/>
      </c>
      <c r="AB5036" s="416" t="e">
        <f t="shared" si="394"/>
        <v>#N/A</v>
      </c>
      <c r="AC5036" s="416" t="e">
        <f t="shared" si="395"/>
        <v>#N/A</v>
      </c>
    </row>
    <row r="5037" customHeight="1" spans="1:29">
      <c r="A5037" s="421"/>
      <c r="B5037" s="422"/>
      <c r="C5037" s="422"/>
      <c r="D5037" s="421"/>
      <c r="E5037" s="421"/>
      <c r="F5037" s="421"/>
      <c r="G5037" s="421"/>
      <c r="H5037" s="421"/>
      <c r="I5037" s="421"/>
      <c r="J5037" s="421"/>
      <c r="K5037" s="421"/>
      <c r="L5037" s="421"/>
      <c r="M5037" s="421"/>
      <c r="N5037" s="426"/>
      <c r="O5037" s="426"/>
      <c r="P5037" s="427"/>
      <c r="Q5037" s="427"/>
      <c r="R5037" s="426"/>
      <c r="S5037" s="426"/>
      <c r="T5037" s="426"/>
      <c r="U5037" s="426"/>
      <c r="V5037" s="426"/>
      <c r="W5037" s="426"/>
      <c r="X5037" s="427"/>
      <c r="Y5037" s="416" t="e">
        <f t="shared" si="391"/>
        <v>#N/A</v>
      </c>
      <c r="Z5037" s="416" t="e">
        <f t="shared" si="392"/>
        <v>#N/A</v>
      </c>
      <c r="AA5037" s="416" t="str">
        <f t="shared" si="393"/>
        <v/>
      </c>
      <c r="AB5037" s="416" t="e">
        <f t="shared" si="394"/>
        <v>#N/A</v>
      </c>
      <c r="AC5037" s="416" t="e">
        <f t="shared" si="395"/>
        <v>#N/A</v>
      </c>
    </row>
    <row r="5038" customHeight="1" spans="1:29">
      <c r="A5038" s="421"/>
      <c r="B5038" s="422"/>
      <c r="C5038" s="422"/>
      <c r="D5038" s="421"/>
      <c r="E5038" s="421"/>
      <c r="F5038" s="421"/>
      <c r="G5038" s="421"/>
      <c r="H5038" s="421"/>
      <c r="I5038" s="421"/>
      <c r="J5038" s="421"/>
      <c r="K5038" s="421"/>
      <c r="L5038" s="421"/>
      <c r="M5038" s="421"/>
      <c r="N5038" s="426"/>
      <c r="O5038" s="426"/>
      <c r="P5038" s="427"/>
      <c r="Q5038" s="427"/>
      <c r="R5038" s="426"/>
      <c r="S5038" s="426"/>
      <c r="T5038" s="426"/>
      <c r="U5038" s="426"/>
      <c r="V5038" s="426"/>
      <c r="W5038" s="426"/>
      <c r="X5038" s="427"/>
      <c r="Y5038" s="416" t="e">
        <f t="shared" si="391"/>
        <v>#N/A</v>
      </c>
      <c r="Z5038" s="416" t="e">
        <f t="shared" si="392"/>
        <v>#N/A</v>
      </c>
      <c r="AA5038" s="416" t="str">
        <f t="shared" si="393"/>
        <v/>
      </c>
      <c r="AB5038" s="416" t="e">
        <f t="shared" si="394"/>
        <v>#N/A</v>
      </c>
      <c r="AC5038" s="416" t="e">
        <f t="shared" si="395"/>
        <v>#N/A</v>
      </c>
    </row>
    <row r="5039" customHeight="1" spans="1:29">
      <c r="A5039" s="421"/>
      <c r="B5039" s="422"/>
      <c r="C5039" s="422"/>
      <c r="D5039" s="421"/>
      <c r="E5039" s="421"/>
      <c r="F5039" s="421"/>
      <c r="G5039" s="421"/>
      <c r="H5039" s="421"/>
      <c r="I5039" s="421"/>
      <c r="J5039" s="421"/>
      <c r="K5039" s="421"/>
      <c r="L5039" s="421"/>
      <c r="M5039" s="421"/>
      <c r="N5039" s="426"/>
      <c r="O5039" s="426"/>
      <c r="P5039" s="427"/>
      <c r="Q5039" s="427"/>
      <c r="R5039" s="426"/>
      <c r="S5039" s="426"/>
      <c r="T5039" s="426"/>
      <c r="U5039" s="426"/>
      <c r="V5039" s="426"/>
      <c r="W5039" s="426"/>
      <c r="X5039" s="427"/>
      <c r="Y5039" s="416" t="e">
        <f t="shared" si="391"/>
        <v>#N/A</v>
      </c>
      <c r="Z5039" s="416" t="e">
        <f t="shared" si="392"/>
        <v>#N/A</v>
      </c>
      <c r="AA5039" s="416" t="str">
        <f t="shared" si="393"/>
        <v/>
      </c>
      <c r="AB5039" s="416" t="e">
        <f t="shared" si="394"/>
        <v>#N/A</v>
      </c>
      <c r="AC5039" s="416" t="e">
        <f t="shared" si="395"/>
        <v>#N/A</v>
      </c>
    </row>
    <row r="5040" customHeight="1" spans="1:29">
      <c r="A5040" s="421"/>
      <c r="B5040" s="422"/>
      <c r="C5040" s="422"/>
      <c r="D5040" s="421"/>
      <c r="E5040" s="421"/>
      <c r="F5040" s="421"/>
      <c r="G5040" s="421"/>
      <c r="H5040" s="421"/>
      <c r="I5040" s="421"/>
      <c r="J5040" s="421"/>
      <c r="K5040" s="421"/>
      <c r="L5040" s="421"/>
      <c r="M5040" s="421"/>
      <c r="N5040" s="426"/>
      <c r="O5040" s="426"/>
      <c r="P5040" s="427"/>
      <c r="Q5040" s="427"/>
      <c r="R5040" s="426"/>
      <c r="S5040" s="426"/>
      <c r="T5040" s="426"/>
      <c r="U5040" s="426"/>
      <c r="V5040" s="426"/>
      <c r="W5040" s="426"/>
      <c r="X5040" s="427"/>
      <c r="Y5040" s="416" t="e">
        <f t="shared" si="391"/>
        <v>#N/A</v>
      </c>
      <c r="Z5040" s="416" t="e">
        <f t="shared" si="392"/>
        <v>#N/A</v>
      </c>
      <c r="AA5040" s="416" t="str">
        <f t="shared" si="393"/>
        <v/>
      </c>
      <c r="AB5040" s="416" t="e">
        <f t="shared" si="394"/>
        <v>#N/A</v>
      </c>
      <c r="AC5040" s="416" t="e">
        <f t="shared" si="395"/>
        <v>#N/A</v>
      </c>
    </row>
    <row r="5041" customHeight="1" spans="1:29">
      <c r="A5041" s="421"/>
      <c r="B5041" s="422"/>
      <c r="C5041" s="422"/>
      <c r="D5041" s="421"/>
      <c r="E5041" s="421"/>
      <c r="F5041" s="421"/>
      <c r="G5041" s="421"/>
      <c r="H5041" s="421"/>
      <c r="I5041" s="421"/>
      <c r="J5041" s="421"/>
      <c r="K5041" s="421"/>
      <c r="L5041" s="421"/>
      <c r="M5041" s="421"/>
      <c r="N5041" s="426"/>
      <c r="O5041" s="426"/>
      <c r="P5041" s="427"/>
      <c r="Q5041" s="427"/>
      <c r="R5041" s="426"/>
      <c r="S5041" s="426"/>
      <c r="T5041" s="426"/>
      <c r="U5041" s="426"/>
      <c r="V5041" s="426"/>
      <c r="W5041" s="426"/>
      <c r="X5041" s="427"/>
      <c r="Y5041" s="416" t="e">
        <f t="shared" si="391"/>
        <v>#N/A</v>
      </c>
      <c r="Z5041" s="416" t="e">
        <f t="shared" si="392"/>
        <v>#N/A</v>
      </c>
      <c r="AA5041" s="416" t="str">
        <f t="shared" si="393"/>
        <v/>
      </c>
      <c r="AB5041" s="416" t="e">
        <f t="shared" si="394"/>
        <v>#N/A</v>
      </c>
      <c r="AC5041" s="416" t="e">
        <f t="shared" si="395"/>
        <v>#N/A</v>
      </c>
    </row>
    <row r="5042" customHeight="1" spans="1:29">
      <c r="A5042" s="421"/>
      <c r="B5042" s="422"/>
      <c r="C5042" s="422"/>
      <c r="D5042" s="421"/>
      <c r="E5042" s="421"/>
      <c r="F5042" s="421"/>
      <c r="G5042" s="421"/>
      <c r="H5042" s="421"/>
      <c r="I5042" s="421"/>
      <c r="J5042" s="421"/>
      <c r="K5042" s="421"/>
      <c r="L5042" s="421"/>
      <c r="M5042" s="421"/>
      <c r="N5042" s="426"/>
      <c r="O5042" s="426"/>
      <c r="P5042" s="427"/>
      <c r="Q5042" s="427"/>
      <c r="R5042" s="426"/>
      <c r="S5042" s="426"/>
      <c r="T5042" s="426"/>
      <c r="U5042" s="426"/>
      <c r="V5042" s="426"/>
      <c r="W5042" s="426"/>
      <c r="X5042" s="427"/>
      <c r="Y5042" s="416" t="e">
        <f t="shared" si="391"/>
        <v>#N/A</v>
      </c>
      <c r="Z5042" s="416" t="e">
        <f t="shared" si="392"/>
        <v>#N/A</v>
      </c>
      <c r="AA5042" s="416" t="str">
        <f t="shared" si="393"/>
        <v/>
      </c>
      <c r="AB5042" s="416" t="e">
        <f t="shared" si="394"/>
        <v>#N/A</v>
      </c>
      <c r="AC5042" s="416" t="e">
        <f t="shared" si="395"/>
        <v>#N/A</v>
      </c>
    </row>
    <row r="5043" customHeight="1" spans="1:29">
      <c r="A5043" s="421"/>
      <c r="B5043" s="422"/>
      <c r="C5043" s="422"/>
      <c r="D5043" s="421"/>
      <c r="E5043" s="421"/>
      <c r="F5043" s="421"/>
      <c r="G5043" s="421"/>
      <c r="H5043" s="421"/>
      <c r="I5043" s="421"/>
      <c r="J5043" s="421"/>
      <c r="K5043" s="421"/>
      <c r="L5043" s="421"/>
      <c r="M5043" s="421"/>
      <c r="N5043" s="426"/>
      <c r="O5043" s="426"/>
      <c r="P5043" s="427"/>
      <c r="Q5043" s="427"/>
      <c r="R5043" s="426"/>
      <c r="S5043" s="426"/>
      <c r="T5043" s="426"/>
      <c r="U5043" s="426"/>
      <c r="V5043" s="426"/>
      <c r="W5043" s="426"/>
      <c r="X5043" s="427"/>
      <c r="Y5043" s="416" t="e">
        <f t="shared" si="391"/>
        <v>#N/A</v>
      </c>
      <c r="Z5043" s="416" t="e">
        <f t="shared" si="392"/>
        <v>#N/A</v>
      </c>
      <c r="AA5043" s="416" t="str">
        <f t="shared" si="393"/>
        <v/>
      </c>
      <c r="AB5043" s="416" t="e">
        <f t="shared" si="394"/>
        <v>#N/A</v>
      </c>
      <c r="AC5043" s="416" t="e">
        <f t="shared" si="395"/>
        <v>#N/A</v>
      </c>
    </row>
    <row r="5044" customHeight="1" spans="1:29">
      <c r="A5044" s="421"/>
      <c r="B5044" s="422"/>
      <c r="C5044" s="422"/>
      <c r="D5044" s="421"/>
      <c r="E5044" s="421"/>
      <c r="F5044" s="421"/>
      <c r="G5044" s="421"/>
      <c r="H5044" s="421"/>
      <c r="I5044" s="421"/>
      <c r="J5044" s="421"/>
      <c r="K5044" s="421"/>
      <c r="L5044" s="421"/>
      <c r="M5044" s="421"/>
      <c r="N5044" s="426"/>
      <c r="O5044" s="426"/>
      <c r="P5044" s="427"/>
      <c r="Q5044" s="427"/>
      <c r="R5044" s="426"/>
      <c r="S5044" s="426"/>
      <c r="T5044" s="426"/>
      <c r="U5044" s="426"/>
      <c r="V5044" s="426"/>
      <c r="W5044" s="426"/>
      <c r="X5044" s="427"/>
      <c r="Y5044" s="416" t="e">
        <f t="shared" si="391"/>
        <v>#N/A</v>
      </c>
      <c r="Z5044" s="416" t="e">
        <f t="shared" si="392"/>
        <v>#N/A</v>
      </c>
      <c r="AA5044" s="416" t="str">
        <f t="shared" si="393"/>
        <v/>
      </c>
      <c r="AB5044" s="416" t="e">
        <f t="shared" si="394"/>
        <v>#N/A</v>
      </c>
      <c r="AC5044" s="416" t="e">
        <f t="shared" si="395"/>
        <v>#N/A</v>
      </c>
    </row>
    <row r="5045" customHeight="1" spans="1:29">
      <c r="A5045" s="421"/>
      <c r="B5045" s="422"/>
      <c r="C5045" s="422"/>
      <c r="D5045" s="421"/>
      <c r="E5045" s="421"/>
      <c r="F5045" s="421"/>
      <c r="G5045" s="421"/>
      <c r="H5045" s="421"/>
      <c r="I5045" s="421"/>
      <c r="J5045" s="421"/>
      <c r="K5045" s="421"/>
      <c r="L5045" s="421"/>
      <c r="M5045" s="421"/>
      <c r="N5045" s="426"/>
      <c r="O5045" s="426"/>
      <c r="P5045" s="427"/>
      <c r="Q5045" s="427"/>
      <c r="R5045" s="426"/>
      <c r="S5045" s="426"/>
      <c r="T5045" s="426"/>
      <c r="U5045" s="426"/>
      <c r="V5045" s="426"/>
      <c r="W5045" s="426"/>
      <c r="X5045" s="427"/>
      <c r="Y5045" s="416" t="e">
        <f t="shared" si="391"/>
        <v>#N/A</v>
      </c>
      <c r="Z5045" s="416" t="e">
        <f t="shared" si="392"/>
        <v>#N/A</v>
      </c>
      <c r="AA5045" s="416" t="str">
        <f t="shared" si="393"/>
        <v/>
      </c>
      <c r="AB5045" s="416" t="e">
        <f t="shared" si="394"/>
        <v>#N/A</v>
      </c>
      <c r="AC5045" s="416" t="e">
        <f t="shared" si="395"/>
        <v>#N/A</v>
      </c>
    </row>
    <row r="5046" customHeight="1" spans="1:29">
      <c r="A5046" s="421"/>
      <c r="B5046" s="422"/>
      <c r="C5046" s="422"/>
      <c r="D5046" s="421"/>
      <c r="E5046" s="421"/>
      <c r="F5046" s="421"/>
      <c r="G5046" s="421"/>
      <c r="H5046" s="421"/>
      <c r="I5046" s="421"/>
      <c r="J5046" s="421"/>
      <c r="K5046" s="421"/>
      <c r="L5046" s="421"/>
      <c r="M5046" s="421"/>
      <c r="N5046" s="426"/>
      <c r="O5046" s="426"/>
      <c r="P5046" s="427"/>
      <c r="Q5046" s="427"/>
      <c r="R5046" s="426"/>
      <c r="S5046" s="426"/>
      <c r="T5046" s="426"/>
      <c r="U5046" s="426"/>
      <c r="V5046" s="426"/>
      <c r="W5046" s="426"/>
      <c r="X5046" s="427"/>
      <c r="Y5046" s="416" t="e">
        <f t="shared" si="391"/>
        <v>#N/A</v>
      </c>
      <c r="Z5046" s="416" t="e">
        <f t="shared" si="392"/>
        <v>#N/A</v>
      </c>
      <c r="AA5046" s="416" t="str">
        <f t="shared" si="393"/>
        <v/>
      </c>
      <c r="AB5046" s="416" t="e">
        <f t="shared" si="394"/>
        <v>#N/A</v>
      </c>
      <c r="AC5046" s="416" t="e">
        <f t="shared" si="395"/>
        <v>#N/A</v>
      </c>
    </row>
    <row r="5047" customHeight="1" spans="1:29">
      <c r="A5047" s="421"/>
      <c r="B5047" s="422"/>
      <c r="C5047" s="422"/>
      <c r="D5047" s="421"/>
      <c r="E5047" s="421"/>
      <c r="F5047" s="421"/>
      <c r="G5047" s="421"/>
      <c r="H5047" s="421"/>
      <c r="I5047" s="421"/>
      <c r="J5047" s="421"/>
      <c r="K5047" s="421"/>
      <c r="L5047" s="421"/>
      <c r="M5047" s="421"/>
      <c r="N5047" s="426"/>
      <c r="O5047" s="426"/>
      <c r="P5047" s="427"/>
      <c r="Q5047" s="427"/>
      <c r="R5047" s="426"/>
      <c r="S5047" s="426"/>
      <c r="T5047" s="426"/>
      <c r="U5047" s="426"/>
      <c r="V5047" s="426"/>
      <c r="W5047" s="426"/>
      <c r="X5047" s="427"/>
      <c r="Y5047" s="416" t="e">
        <f t="shared" si="391"/>
        <v>#N/A</v>
      </c>
      <c r="Z5047" s="416" t="e">
        <f t="shared" si="392"/>
        <v>#N/A</v>
      </c>
      <c r="AA5047" s="416" t="str">
        <f t="shared" si="393"/>
        <v/>
      </c>
      <c r="AB5047" s="416" t="e">
        <f t="shared" si="394"/>
        <v>#N/A</v>
      </c>
      <c r="AC5047" s="416" t="e">
        <f t="shared" si="395"/>
        <v>#N/A</v>
      </c>
    </row>
    <row r="5048" customHeight="1" spans="1:29">
      <c r="A5048" s="421"/>
      <c r="B5048" s="422"/>
      <c r="C5048" s="422"/>
      <c r="D5048" s="421"/>
      <c r="E5048" s="421"/>
      <c r="F5048" s="421"/>
      <c r="G5048" s="421"/>
      <c r="H5048" s="421"/>
      <c r="I5048" s="421"/>
      <c r="J5048" s="421"/>
      <c r="K5048" s="421"/>
      <c r="L5048" s="421"/>
      <c r="M5048" s="421"/>
      <c r="N5048" s="426"/>
      <c r="O5048" s="426"/>
      <c r="P5048" s="427"/>
      <c r="Q5048" s="427"/>
      <c r="R5048" s="426"/>
      <c r="S5048" s="426"/>
      <c r="T5048" s="426"/>
      <c r="U5048" s="426"/>
      <c r="V5048" s="426"/>
      <c r="W5048" s="426"/>
      <c r="X5048" s="427"/>
      <c r="Y5048" s="416" t="e">
        <f t="shared" si="391"/>
        <v>#N/A</v>
      </c>
      <c r="Z5048" s="416" t="e">
        <f t="shared" si="392"/>
        <v>#N/A</v>
      </c>
      <c r="AA5048" s="416" t="str">
        <f t="shared" si="393"/>
        <v/>
      </c>
      <c r="AB5048" s="416" t="e">
        <f t="shared" si="394"/>
        <v>#N/A</v>
      </c>
      <c r="AC5048" s="416" t="e">
        <f t="shared" si="395"/>
        <v>#N/A</v>
      </c>
    </row>
    <row r="5049" customHeight="1" spans="1:29">
      <c r="A5049" s="421"/>
      <c r="B5049" s="422"/>
      <c r="C5049" s="422"/>
      <c r="D5049" s="421"/>
      <c r="E5049" s="421"/>
      <c r="F5049" s="421"/>
      <c r="G5049" s="421"/>
      <c r="H5049" s="421"/>
      <c r="I5049" s="421"/>
      <c r="J5049" s="421"/>
      <c r="K5049" s="421"/>
      <c r="L5049" s="421"/>
      <c r="M5049" s="421"/>
      <c r="N5049" s="426"/>
      <c r="O5049" s="426"/>
      <c r="P5049" s="427"/>
      <c r="Q5049" s="427"/>
      <c r="R5049" s="426"/>
      <c r="S5049" s="426"/>
      <c r="T5049" s="426"/>
      <c r="U5049" s="426"/>
      <c r="V5049" s="426"/>
      <c r="W5049" s="426"/>
      <c r="X5049" s="427"/>
      <c r="Y5049" s="416" t="e">
        <f t="shared" si="391"/>
        <v>#N/A</v>
      </c>
      <c r="Z5049" s="416" t="e">
        <f t="shared" si="392"/>
        <v>#N/A</v>
      </c>
      <c r="AA5049" s="416" t="str">
        <f t="shared" si="393"/>
        <v/>
      </c>
      <c r="AB5049" s="416" t="e">
        <f t="shared" si="394"/>
        <v>#N/A</v>
      </c>
      <c r="AC5049" s="416" t="e">
        <f t="shared" si="395"/>
        <v>#N/A</v>
      </c>
    </row>
    <row r="5050" customHeight="1" spans="1:29">
      <c r="A5050" s="421"/>
      <c r="B5050" s="422"/>
      <c r="C5050" s="422"/>
      <c r="D5050" s="421"/>
      <c r="E5050" s="421"/>
      <c r="F5050" s="421"/>
      <c r="G5050" s="421"/>
      <c r="H5050" s="421"/>
      <c r="I5050" s="421"/>
      <c r="J5050" s="421"/>
      <c r="K5050" s="421"/>
      <c r="L5050" s="421"/>
      <c r="M5050" s="421"/>
      <c r="N5050" s="426"/>
      <c r="O5050" s="426"/>
      <c r="P5050" s="427"/>
      <c r="Q5050" s="427"/>
      <c r="R5050" s="426"/>
      <c r="S5050" s="426"/>
      <c r="T5050" s="426"/>
      <c r="U5050" s="426"/>
      <c r="V5050" s="426"/>
      <c r="W5050" s="426"/>
      <c r="X5050" s="427"/>
      <c r="Y5050" s="416" t="e">
        <f t="shared" si="391"/>
        <v>#N/A</v>
      </c>
      <c r="Z5050" s="416" t="e">
        <f t="shared" si="392"/>
        <v>#N/A</v>
      </c>
      <c r="AA5050" s="416" t="str">
        <f t="shared" si="393"/>
        <v/>
      </c>
      <c r="AB5050" s="416" t="e">
        <f t="shared" si="394"/>
        <v>#N/A</v>
      </c>
      <c r="AC5050" s="416" t="e">
        <f t="shared" si="395"/>
        <v>#N/A</v>
      </c>
    </row>
    <row r="5051" customHeight="1" spans="1:29">
      <c r="A5051" s="421"/>
      <c r="B5051" s="422"/>
      <c r="C5051" s="422"/>
      <c r="D5051" s="421"/>
      <c r="E5051" s="421"/>
      <c r="F5051" s="421"/>
      <c r="G5051" s="421"/>
      <c r="H5051" s="421"/>
      <c r="I5051" s="421"/>
      <c r="J5051" s="421"/>
      <c r="K5051" s="421"/>
      <c r="L5051" s="421"/>
      <c r="M5051" s="421"/>
      <c r="N5051" s="426"/>
      <c r="O5051" s="426"/>
      <c r="P5051" s="427"/>
      <c r="Q5051" s="427"/>
      <c r="R5051" s="426"/>
      <c r="S5051" s="426"/>
      <c r="T5051" s="426"/>
      <c r="U5051" s="426"/>
      <c r="V5051" s="426"/>
      <c r="W5051" s="426"/>
      <c r="X5051" s="427"/>
      <c r="Y5051" s="416" t="e">
        <f t="shared" si="391"/>
        <v>#N/A</v>
      </c>
      <c r="Z5051" s="416" t="e">
        <f t="shared" si="392"/>
        <v>#N/A</v>
      </c>
      <c r="AA5051" s="416" t="str">
        <f t="shared" si="393"/>
        <v/>
      </c>
      <c r="AB5051" s="416" t="e">
        <f t="shared" si="394"/>
        <v>#N/A</v>
      </c>
      <c r="AC5051" s="416" t="e">
        <f t="shared" si="395"/>
        <v>#N/A</v>
      </c>
    </row>
    <row r="5052" customHeight="1" spans="1:29">
      <c r="A5052" s="421"/>
      <c r="B5052" s="422"/>
      <c r="C5052" s="422"/>
      <c r="D5052" s="421"/>
      <c r="E5052" s="421"/>
      <c r="F5052" s="421"/>
      <c r="G5052" s="421"/>
      <c r="H5052" s="421"/>
      <c r="I5052" s="421"/>
      <c r="J5052" s="421"/>
      <c r="K5052" s="421"/>
      <c r="L5052" s="421"/>
      <c r="M5052" s="421"/>
      <c r="N5052" s="426"/>
      <c r="O5052" s="426"/>
      <c r="P5052" s="427"/>
      <c r="Q5052" s="427"/>
      <c r="R5052" s="426"/>
      <c r="S5052" s="426"/>
      <c r="T5052" s="426"/>
      <c r="U5052" s="426"/>
      <c r="V5052" s="426"/>
      <c r="W5052" s="426"/>
      <c r="X5052" s="427"/>
      <c r="Y5052" s="416" t="e">
        <f t="shared" si="391"/>
        <v>#N/A</v>
      </c>
      <c r="Z5052" s="416" t="e">
        <f t="shared" si="392"/>
        <v>#N/A</v>
      </c>
      <c r="AA5052" s="416" t="str">
        <f t="shared" si="393"/>
        <v/>
      </c>
      <c r="AB5052" s="416" t="e">
        <f t="shared" si="394"/>
        <v>#N/A</v>
      </c>
      <c r="AC5052" s="416" t="e">
        <f t="shared" si="395"/>
        <v>#N/A</v>
      </c>
    </row>
    <row r="5053" customHeight="1" spans="1:29">
      <c r="A5053" s="421"/>
      <c r="B5053" s="422"/>
      <c r="C5053" s="422"/>
      <c r="D5053" s="421"/>
      <c r="E5053" s="421"/>
      <c r="F5053" s="421"/>
      <c r="G5053" s="421"/>
      <c r="H5053" s="421"/>
      <c r="I5053" s="421"/>
      <c r="J5053" s="421"/>
      <c r="K5053" s="421"/>
      <c r="L5053" s="421"/>
      <c r="M5053" s="421"/>
      <c r="N5053" s="426"/>
      <c r="O5053" s="426"/>
      <c r="P5053" s="427"/>
      <c r="Q5053" s="427"/>
      <c r="R5053" s="426"/>
      <c r="S5053" s="426"/>
      <c r="T5053" s="426"/>
      <c r="U5053" s="426"/>
      <c r="V5053" s="426"/>
      <c r="W5053" s="426"/>
      <c r="X5053" s="427"/>
      <c r="Y5053" s="416" t="e">
        <f t="shared" si="391"/>
        <v>#N/A</v>
      </c>
      <c r="Z5053" s="416" t="e">
        <f t="shared" si="392"/>
        <v>#N/A</v>
      </c>
      <c r="AA5053" s="416" t="str">
        <f t="shared" si="393"/>
        <v/>
      </c>
      <c r="AB5053" s="416" t="e">
        <f t="shared" si="394"/>
        <v>#N/A</v>
      </c>
      <c r="AC5053" s="416" t="e">
        <f t="shared" si="395"/>
        <v>#N/A</v>
      </c>
    </row>
    <row r="5054" customHeight="1" spans="1:29">
      <c r="A5054" s="421"/>
      <c r="B5054" s="422"/>
      <c r="C5054" s="422"/>
      <c r="D5054" s="421"/>
      <c r="E5054" s="421"/>
      <c r="F5054" s="421"/>
      <c r="G5054" s="421"/>
      <c r="H5054" s="421"/>
      <c r="I5054" s="421"/>
      <c r="J5054" s="421"/>
      <c r="K5054" s="421"/>
      <c r="L5054" s="421"/>
      <c r="M5054" s="421"/>
      <c r="N5054" s="426"/>
      <c r="O5054" s="426"/>
      <c r="P5054" s="427"/>
      <c r="Q5054" s="427"/>
      <c r="R5054" s="426"/>
      <c r="S5054" s="426"/>
      <c r="T5054" s="426"/>
      <c r="U5054" s="426"/>
      <c r="V5054" s="426"/>
      <c r="W5054" s="426"/>
      <c r="X5054" s="427"/>
      <c r="Y5054" s="416" t="e">
        <f t="shared" si="391"/>
        <v>#N/A</v>
      </c>
      <c r="Z5054" s="416" t="e">
        <f t="shared" si="392"/>
        <v>#N/A</v>
      </c>
      <c r="AA5054" s="416" t="str">
        <f t="shared" si="393"/>
        <v/>
      </c>
      <c r="AB5054" s="416" t="e">
        <f t="shared" si="394"/>
        <v>#N/A</v>
      </c>
      <c r="AC5054" s="416" t="e">
        <f t="shared" si="395"/>
        <v>#N/A</v>
      </c>
    </row>
    <row r="5055" customHeight="1" spans="1:29">
      <c r="A5055" s="421"/>
      <c r="B5055" s="422"/>
      <c r="C5055" s="422"/>
      <c r="D5055" s="421"/>
      <c r="E5055" s="421"/>
      <c r="F5055" s="421"/>
      <c r="G5055" s="421"/>
      <c r="H5055" s="421"/>
      <c r="I5055" s="421"/>
      <c r="J5055" s="421"/>
      <c r="K5055" s="421"/>
      <c r="L5055" s="421"/>
      <c r="M5055" s="421"/>
      <c r="N5055" s="426"/>
      <c r="O5055" s="426"/>
      <c r="P5055" s="427"/>
      <c r="Q5055" s="427"/>
      <c r="R5055" s="426"/>
      <c r="S5055" s="426"/>
      <c r="T5055" s="426"/>
      <c r="U5055" s="426"/>
      <c r="V5055" s="426"/>
      <c r="W5055" s="426"/>
      <c r="X5055" s="427"/>
      <c r="Y5055" s="416" t="e">
        <f t="shared" si="391"/>
        <v>#N/A</v>
      </c>
      <c r="Z5055" s="416" t="e">
        <f t="shared" si="392"/>
        <v>#N/A</v>
      </c>
      <c r="AA5055" s="416" t="str">
        <f t="shared" si="393"/>
        <v/>
      </c>
      <c r="AB5055" s="416" t="e">
        <f t="shared" si="394"/>
        <v>#N/A</v>
      </c>
      <c r="AC5055" s="416" t="e">
        <f t="shared" si="395"/>
        <v>#N/A</v>
      </c>
    </row>
    <row r="5056" customHeight="1" spans="1:29">
      <c r="A5056" s="421"/>
      <c r="B5056" s="422"/>
      <c r="C5056" s="422"/>
      <c r="D5056" s="421"/>
      <c r="E5056" s="421"/>
      <c r="F5056" s="421"/>
      <c r="G5056" s="421"/>
      <c r="H5056" s="421"/>
      <c r="I5056" s="421"/>
      <c r="J5056" s="421"/>
      <c r="K5056" s="421"/>
      <c r="L5056" s="421"/>
      <c r="M5056" s="421"/>
      <c r="N5056" s="426"/>
      <c r="O5056" s="426"/>
      <c r="P5056" s="427"/>
      <c r="Q5056" s="427"/>
      <c r="R5056" s="426"/>
      <c r="S5056" s="426"/>
      <c r="T5056" s="426"/>
      <c r="U5056" s="426"/>
      <c r="V5056" s="426"/>
      <c r="W5056" s="426"/>
      <c r="X5056" s="427"/>
      <c r="Y5056" s="416" t="e">
        <f t="shared" si="391"/>
        <v>#N/A</v>
      </c>
      <c r="Z5056" s="416" t="e">
        <f t="shared" si="392"/>
        <v>#N/A</v>
      </c>
      <c r="AA5056" s="416" t="str">
        <f t="shared" si="393"/>
        <v/>
      </c>
      <c r="AB5056" s="416" t="e">
        <f t="shared" si="394"/>
        <v>#N/A</v>
      </c>
      <c r="AC5056" s="416" t="e">
        <f t="shared" si="395"/>
        <v>#N/A</v>
      </c>
    </row>
    <row r="5057" customHeight="1" spans="1:29">
      <c r="A5057" s="421"/>
      <c r="B5057" s="422"/>
      <c r="C5057" s="422"/>
      <c r="D5057" s="421"/>
      <c r="E5057" s="421"/>
      <c r="F5057" s="421"/>
      <c r="G5057" s="421"/>
      <c r="H5057" s="421"/>
      <c r="I5057" s="421"/>
      <c r="J5057" s="421"/>
      <c r="K5057" s="421"/>
      <c r="L5057" s="421"/>
      <c r="M5057" s="421"/>
      <c r="N5057" s="426"/>
      <c r="O5057" s="426"/>
      <c r="P5057" s="427"/>
      <c r="Q5057" s="427"/>
      <c r="R5057" s="426"/>
      <c r="S5057" s="426"/>
      <c r="T5057" s="426"/>
      <c r="U5057" s="426"/>
      <c r="V5057" s="426"/>
      <c r="W5057" s="426"/>
      <c r="X5057" s="427"/>
      <c r="Y5057" s="416" t="e">
        <f t="shared" si="391"/>
        <v>#N/A</v>
      </c>
      <c r="Z5057" s="416" t="e">
        <f t="shared" si="392"/>
        <v>#N/A</v>
      </c>
      <c r="AA5057" s="416" t="str">
        <f t="shared" si="393"/>
        <v/>
      </c>
      <c r="AB5057" s="416" t="e">
        <f t="shared" si="394"/>
        <v>#N/A</v>
      </c>
      <c r="AC5057" s="416" t="e">
        <f t="shared" si="395"/>
        <v>#N/A</v>
      </c>
    </row>
    <row r="5058" customHeight="1" spans="1:29">
      <c r="A5058" s="421"/>
      <c r="B5058" s="422"/>
      <c r="C5058" s="422"/>
      <c r="D5058" s="421"/>
      <c r="E5058" s="421"/>
      <c r="F5058" s="421"/>
      <c r="G5058" s="421"/>
      <c r="H5058" s="421"/>
      <c r="I5058" s="421"/>
      <c r="J5058" s="421"/>
      <c r="K5058" s="421"/>
      <c r="L5058" s="421"/>
      <c r="M5058" s="421"/>
      <c r="N5058" s="426"/>
      <c r="O5058" s="426"/>
      <c r="P5058" s="427"/>
      <c r="Q5058" s="427"/>
      <c r="R5058" s="426"/>
      <c r="S5058" s="426"/>
      <c r="T5058" s="426"/>
      <c r="U5058" s="426"/>
      <c r="V5058" s="426"/>
      <c r="W5058" s="426"/>
      <c r="X5058" s="427"/>
      <c r="Y5058" s="416" t="e">
        <f t="shared" si="391"/>
        <v>#N/A</v>
      </c>
      <c r="Z5058" s="416" t="e">
        <f t="shared" si="392"/>
        <v>#N/A</v>
      </c>
      <c r="AA5058" s="416" t="str">
        <f t="shared" si="393"/>
        <v/>
      </c>
      <c r="AB5058" s="416" t="e">
        <f t="shared" si="394"/>
        <v>#N/A</v>
      </c>
      <c r="AC5058" s="416" t="e">
        <f t="shared" si="395"/>
        <v>#N/A</v>
      </c>
    </row>
    <row r="5059" customHeight="1" spans="1:29">
      <c r="A5059" s="421"/>
      <c r="B5059" s="422"/>
      <c r="C5059" s="422"/>
      <c r="D5059" s="421"/>
      <c r="E5059" s="421"/>
      <c r="F5059" s="421"/>
      <c r="G5059" s="421"/>
      <c r="H5059" s="421"/>
      <c r="I5059" s="421"/>
      <c r="J5059" s="421"/>
      <c r="K5059" s="421"/>
      <c r="L5059" s="421"/>
      <c r="M5059" s="421"/>
      <c r="N5059" s="426"/>
      <c r="O5059" s="426"/>
      <c r="P5059" s="427"/>
      <c r="Q5059" s="427"/>
      <c r="R5059" s="426"/>
      <c r="S5059" s="426"/>
      <c r="T5059" s="426"/>
      <c r="U5059" s="426"/>
      <c r="V5059" s="426"/>
      <c r="W5059" s="426"/>
      <c r="X5059" s="427"/>
      <c r="Y5059" s="416" t="e">
        <f t="shared" si="391"/>
        <v>#N/A</v>
      </c>
      <c r="Z5059" s="416" t="e">
        <f t="shared" si="392"/>
        <v>#N/A</v>
      </c>
      <c r="AA5059" s="416" t="str">
        <f t="shared" si="393"/>
        <v/>
      </c>
      <c r="AB5059" s="416" t="e">
        <f t="shared" si="394"/>
        <v>#N/A</v>
      </c>
      <c r="AC5059" s="416" t="e">
        <f t="shared" si="395"/>
        <v>#N/A</v>
      </c>
    </row>
    <row r="5060" customHeight="1" spans="1:29">
      <c r="A5060" s="421"/>
      <c r="B5060" s="422"/>
      <c r="C5060" s="422"/>
      <c r="D5060" s="421"/>
      <c r="E5060" s="421"/>
      <c r="F5060" s="421"/>
      <c r="G5060" s="421"/>
      <c r="H5060" s="421"/>
      <c r="I5060" s="421"/>
      <c r="J5060" s="421"/>
      <c r="K5060" s="421"/>
      <c r="L5060" s="421"/>
      <c r="M5060" s="421"/>
      <c r="N5060" s="426"/>
      <c r="O5060" s="426"/>
      <c r="P5060" s="427"/>
      <c r="Q5060" s="427"/>
      <c r="R5060" s="426"/>
      <c r="S5060" s="426"/>
      <c r="T5060" s="426"/>
      <c r="U5060" s="426"/>
      <c r="V5060" s="426"/>
      <c r="W5060" s="426"/>
      <c r="X5060" s="427"/>
      <c r="Y5060" s="416" t="e">
        <f t="shared" si="391"/>
        <v>#N/A</v>
      </c>
      <c r="Z5060" s="416" t="e">
        <f t="shared" si="392"/>
        <v>#N/A</v>
      </c>
      <c r="AA5060" s="416" t="str">
        <f t="shared" si="393"/>
        <v/>
      </c>
      <c r="AB5060" s="416" t="e">
        <f t="shared" si="394"/>
        <v>#N/A</v>
      </c>
      <c r="AC5060" s="416" t="e">
        <f t="shared" si="395"/>
        <v>#N/A</v>
      </c>
    </row>
    <row r="5061" customHeight="1" spans="1:29">
      <c r="A5061" s="421"/>
      <c r="B5061" s="422"/>
      <c r="C5061" s="422"/>
      <c r="D5061" s="421"/>
      <c r="E5061" s="421"/>
      <c r="F5061" s="421"/>
      <c r="G5061" s="421"/>
      <c r="H5061" s="421"/>
      <c r="I5061" s="421"/>
      <c r="J5061" s="421"/>
      <c r="K5061" s="421"/>
      <c r="L5061" s="421"/>
      <c r="M5061" s="421"/>
      <c r="N5061" s="426"/>
      <c r="O5061" s="426"/>
      <c r="P5061" s="427"/>
      <c r="Q5061" s="427"/>
      <c r="R5061" s="426"/>
      <c r="S5061" s="426"/>
      <c r="T5061" s="426"/>
      <c r="U5061" s="426"/>
      <c r="V5061" s="426"/>
      <c r="W5061" s="426"/>
      <c r="X5061" s="427"/>
      <c r="Y5061" s="416" t="e">
        <f t="shared" si="391"/>
        <v>#N/A</v>
      </c>
      <c r="Z5061" s="416" t="e">
        <f t="shared" si="392"/>
        <v>#N/A</v>
      </c>
      <c r="AA5061" s="416" t="str">
        <f t="shared" si="393"/>
        <v/>
      </c>
      <c r="AB5061" s="416" t="e">
        <f t="shared" si="394"/>
        <v>#N/A</v>
      </c>
      <c r="AC5061" s="416" t="e">
        <f t="shared" si="395"/>
        <v>#N/A</v>
      </c>
    </row>
    <row r="5062" customHeight="1" spans="1:29">
      <c r="A5062" s="421"/>
      <c r="B5062" s="422"/>
      <c r="C5062" s="422"/>
      <c r="D5062" s="421"/>
      <c r="E5062" s="421"/>
      <c r="F5062" s="421"/>
      <c r="G5062" s="421"/>
      <c r="H5062" s="421"/>
      <c r="I5062" s="421"/>
      <c r="J5062" s="421"/>
      <c r="K5062" s="421"/>
      <c r="L5062" s="421"/>
      <c r="M5062" s="421"/>
      <c r="N5062" s="426"/>
      <c r="O5062" s="426"/>
      <c r="P5062" s="427"/>
      <c r="Q5062" s="427"/>
      <c r="R5062" s="426"/>
      <c r="S5062" s="426"/>
      <c r="T5062" s="426"/>
      <c r="U5062" s="426"/>
      <c r="V5062" s="426"/>
      <c r="W5062" s="426"/>
      <c r="X5062" s="427"/>
      <c r="Y5062" s="416" t="e">
        <f t="shared" si="391"/>
        <v>#N/A</v>
      </c>
      <c r="Z5062" s="416" t="e">
        <f t="shared" si="392"/>
        <v>#N/A</v>
      </c>
      <c r="AA5062" s="416" t="str">
        <f t="shared" si="393"/>
        <v/>
      </c>
      <c r="AB5062" s="416" t="e">
        <f t="shared" si="394"/>
        <v>#N/A</v>
      </c>
      <c r="AC5062" s="416" t="e">
        <f t="shared" si="395"/>
        <v>#N/A</v>
      </c>
    </row>
    <row r="5063" customHeight="1" spans="1:29">
      <c r="A5063" s="421"/>
      <c r="B5063" s="422"/>
      <c r="C5063" s="422"/>
      <c r="D5063" s="421"/>
      <c r="E5063" s="421"/>
      <c r="F5063" s="421"/>
      <c r="G5063" s="421"/>
      <c r="H5063" s="421"/>
      <c r="I5063" s="421"/>
      <c r="J5063" s="421"/>
      <c r="K5063" s="421"/>
      <c r="L5063" s="421"/>
      <c r="M5063" s="421"/>
      <c r="N5063" s="426"/>
      <c r="O5063" s="426"/>
      <c r="P5063" s="427"/>
      <c r="Q5063" s="427"/>
      <c r="R5063" s="426"/>
      <c r="S5063" s="426"/>
      <c r="T5063" s="426"/>
      <c r="U5063" s="426"/>
      <c r="V5063" s="426"/>
      <c r="W5063" s="426"/>
      <c r="X5063" s="427"/>
      <c r="Y5063" s="416" t="e">
        <f t="shared" ref="Y5063:Y5126" si="396">_xlfn.IFS(LEFT(M5063,3)="003","三保支出",LEFT(M5063,3)="004","刚性支出",LEFT(M5063,3)="000","促发展支出")</f>
        <v>#N/A</v>
      </c>
      <c r="Z5063" s="416" t="e">
        <f t="shared" ref="Z5063:Z5126" si="397">_xlfn.IFS(LEFT(E5063,1)="3","项目支出",LEFT(E5063,1)="1","人员类支出",LEFT(E5063,1)="2","运转类支出")</f>
        <v>#N/A</v>
      </c>
      <c r="AA5063" s="416" t="str">
        <f t="shared" ref="AA5063:AA5126" si="398">LEFT(H5063,7)</f>
        <v/>
      </c>
      <c r="AB5063" s="416" t="e">
        <f t="shared" ref="AB5063:AB5126" si="399">_xlfn.IFS(LEFT(M5063,6)="003001","保工资",LEFT(M5063,6)="003002","保运转",LEFT(M5063,6)="003003","保基本民生")</f>
        <v>#N/A</v>
      </c>
      <c r="AC5063" s="416" t="e">
        <f t="shared" ref="AC5063:AC5126" si="400">IF(Z5063="项目支出","否","是")</f>
        <v>#N/A</v>
      </c>
    </row>
    <row r="5064" customHeight="1" spans="1:29">
      <c r="A5064" s="421"/>
      <c r="B5064" s="422"/>
      <c r="C5064" s="422"/>
      <c r="D5064" s="421"/>
      <c r="E5064" s="421"/>
      <c r="F5064" s="421"/>
      <c r="G5064" s="421"/>
      <c r="H5064" s="421"/>
      <c r="I5064" s="421"/>
      <c r="J5064" s="421"/>
      <c r="K5064" s="421"/>
      <c r="L5064" s="421"/>
      <c r="M5064" s="421"/>
      <c r="N5064" s="426"/>
      <c r="O5064" s="426"/>
      <c r="P5064" s="427"/>
      <c r="Q5064" s="427"/>
      <c r="R5064" s="426"/>
      <c r="S5064" s="426"/>
      <c r="T5064" s="426"/>
      <c r="U5064" s="426"/>
      <c r="V5064" s="426"/>
      <c r="W5064" s="426"/>
      <c r="X5064" s="427"/>
      <c r="Y5064" s="416" t="e">
        <f t="shared" si="396"/>
        <v>#N/A</v>
      </c>
      <c r="Z5064" s="416" t="e">
        <f t="shared" si="397"/>
        <v>#N/A</v>
      </c>
      <c r="AA5064" s="416" t="str">
        <f t="shared" si="398"/>
        <v/>
      </c>
      <c r="AB5064" s="416" t="e">
        <f t="shared" si="399"/>
        <v>#N/A</v>
      </c>
      <c r="AC5064" s="416" t="e">
        <f t="shared" si="400"/>
        <v>#N/A</v>
      </c>
    </row>
    <row r="5065" customHeight="1" spans="1:29">
      <c r="A5065" s="421"/>
      <c r="B5065" s="422"/>
      <c r="C5065" s="422"/>
      <c r="D5065" s="421"/>
      <c r="E5065" s="421"/>
      <c r="F5065" s="421"/>
      <c r="G5065" s="421"/>
      <c r="H5065" s="421"/>
      <c r="I5065" s="421"/>
      <c r="J5065" s="421"/>
      <c r="K5065" s="421"/>
      <c r="L5065" s="421"/>
      <c r="M5065" s="421"/>
      <c r="N5065" s="426"/>
      <c r="O5065" s="426"/>
      <c r="P5065" s="427"/>
      <c r="Q5065" s="427"/>
      <c r="R5065" s="426"/>
      <c r="S5065" s="426"/>
      <c r="T5065" s="426"/>
      <c r="U5065" s="426"/>
      <c r="V5065" s="426"/>
      <c r="W5065" s="426"/>
      <c r="X5065" s="427"/>
      <c r="Y5065" s="416" t="e">
        <f t="shared" si="396"/>
        <v>#N/A</v>
      </c>
      <c r="Z5065" s="416" t="e">
        <f t="shared" si="397"/>
        <v>#N/A</v>
      </c>
      <c r="AA5065" s="416" t="str">
        <f t="shared" si="398"/>
        <v/>
      </c>
      <c r="AB5065" s="416" t="e">
        <f t="shared" si="399"/>
        <v>#N/A</v>
      </c>
      <c r="AC5065" s="416" t="e">
        <f t="shared" si="400"/>
        <v>#N/A</v>
      </c>
    </row>
    <row r="5066" customHeight="1" spans="1:29">
      <c r="A5066" s="421"/>
      <c r="B5066" s="422"/>
      <c r="C5066" s="422"/>
      <c r="D5066" s="421"/>
      <c r="E5066" s="421"/>
      <c r="F5066" s="421"/>
      <c r="G5066" s="421"/>
      <c r="H5066" s="421"/>
      <c r="I5066" s="421"/>
      <c r="J5066" s="421"/>
      <c r="K5066" s="421"/>
      <c r="L5066" s="421"/>
      <c r="M5066" s="421"/>
      <c r="N5066" s="426"/>
      <c r="O5066" s="426"/>
      <c r="P5066" s="427"/>
      <c r="Q5066" s="427"/>
      <c r="R5066" s="426"/>
      <c r="S5066" s="426"/>
      <c r="T5066" s="426"/>
      <c r="U5066" s="426"/>
      <c r="V5066" s="426"/>
      <c r="W5066" s="426"/>
      <c r="X5066" s="427"/>
      <c r="Y5066" s="416" t="e">
        <f t="shared" si="396"/>
        <v>#N/A</v>
      </c>
      <c r="Z5066" s="416" t="e">
        <f t="shared" si="397"/>
        <v>#N/A</v>
      </c>
      <c r="AA5066" s="416" t="str">
        <f t="shared" si="398"/>
        <v/>
      </c>
      <c r="AB5066" s="416" t="e">
        <f t="shared" si="399"/>
        <v>#N/A</v>
      </c>
      <c r="AC5066" s="416" t="e">
        <f t="shared" si="400"/>
        <v>#N/A</v>
      </c>
    </row>
    <row r="5067" customHeight="1" spans="1:29">
      <c r="A5067" s="421"/>
      <c r="B5067" s="422"/>
      <c r="C5067" s="422"/>
      <c r="D5067" s="421"/>
      <c r="E5067" s="421"/>
      <c r="F5067" s="421"/>
      <c r="G5067" s="421"/>
      <c r="H5067" s="421"/>
      <c r="I5067" s="421"/>
      <c r="J5067" s="421"/>
      <c r="K5067" s="421"/>
      <c r="L5067" s="421"/>
      <c r="M5067" s="421"/>
      <c r="N5067" s="426"/>
      <c r="O5067" s="426"/>
      <c r="P5067" s="427"/>
      <c r="Q5067" s="427"/>
      <c r="R5067" s="426"/>
      <c r="S5067" s="426"/>
      <c r="T5067" s="426"/>
      <c r="U5067" s="426"/>
      <c r="V5067" s="426"/>
      <c r="W5067" s="426"/>
      <c r="X5067" s="427"/>
      <c r="Y5067" s="416" t="e">
        <f t="shared" si="396"/>
        <v>#N/A</v>
      </c>
      <c r="Z5067" s="416" t="e">
        <f t="shared" si="397"/>
        <v>#N/A</v>
      </c>
      <c r="AA5067" s="416" t="str">
        <f t="shared" si="398"/>
        <v/>
      </c>
      <c r="AB5067" s="416" t="e">
        <f t="shared" si="399"/>
        <v>#N/A</v>
      </c>
      <c r="AC5067" s="416" t="e">
        <f t="shared" si="400"/>
        <v>#N/A</v>
      </c>
    </row>
    <row r="5068" customHeight="1" spans="1:29">
      <c r="A5068" s="421"/>
      <c r="B5068" s="422"/>
      <c r="C5068" s="422"/>
      <c r="D5068" s="421"/>
      <c r="E5068" s="421"/>
      <c r="F5068" s="421"/>
      <c r="G5068" s="421"/>
      <c r="H5068" s="421"/>
      <c r="I5068" s="421"/>
      <c r="J5068" s="421"/>
      <c r="K5068" s="421"/>
      <c r="L5068" s="421"/>
      <c r="M5068" s="421"/>
      <c r="N5068" s="426"/>
      <c r="O5068" s="426"/>
      <c r="P5068" s="427"/>
      <c r="Q5068" s="427"/>
      <c r="R5068" s="426"/>
      <c r="S5068" s="426"/>
      <c r="T5068" s="426"/>
      <c r="U5068" s="426"/>
      <c r="V5068" s="426"/>
      <c r="W5068" s="426"/>
      <c r="X5068" s="427"/>
      <c r="Y5068" s="416" t="e">
        <f t="shared" si="396"/>
        <v>#N/A</v>
      </c>
      <c r="Z5068" s="416" t="e">
        <f t="shared" si="397"/>
        <v>#N/A</v>
      </c>
      <c r="AA5068" s="416" t="str">
        <f t="shared" si="398"/>
        <v/>
      </c>
      <c r="AB5068" s="416" t="e">
        <f t="shared" si="399"/>
        <v>#N/A</v>
      </c>
      <c r="AC5068" s="416" t="e">
        <f t="shared" si="400"/>
        <v>#N/A</v>
      </c>
    </row>
    <row r="5069" customHeight="1" spans="1:29">
      <c r="A5069" s="421"/>
      <c r="B5069" s="422"/>
      <c r="C5069" s="422"/>
      <c r="D5069" s="421"/>
      <c r="E5069" s="421"/>
      <c r="F5069" s="421"/>
      <c r="G5069" s="421"/>
      <c r="H5069" s="421"/>
      <c r="I5069" s="421"/>
      <c r="J5069" s="421"/>
      <c r="K5069" s="421"/>
      <c r="L5069" s="421"/>
      <c r="M5069" s="421"/>
      <c r="N5069" s="426"/>
      <c r="O5069" s="426"/>
      <c r="P5069" s="427"/>
      <c r="Q5069" s="427"/>
      <c r="R5069" s="426"/>
      <c r="S5069" s="426"/>
      <c r="T5069" s="426"/>
      <c r="U5069" s="426"/>
      <c r="V5069" s="426"/>
      <c r="W5069" s="426"/>
      <c r="X5069" s="427"/>
      <c r="Y5069" s="416" t="e">
        <f t="shared" si="396"/>
        <v>#N/A</v>
      </c>
      <c r="Z5069" s="416" t="e">
        <f t="shared" si="397"/>
        <v>#N/A</v>
      </c>
      <c r="AA5069" s="416" t="str">
        <f t="shared" si="398"/>
        <v/>
      </c>
      <c r="AB5069" s="416" t="e">
        <f t="shared" si="399"/>
        <v>#N/A</v>
      </c>
      <c r="AC5069" s="416" t="e">
        <f t="shared" si="400"/>
        <v>#N/A</v>
      </c>
    </row>
    <row r="5070" customHeight="1" spans="1:29">
      <c r="A5070" s="421"/>
      <c r="B5070" s="422"/>
      <c r="C5070" s="422"/>
      <c r="D5070" s="421"/>
      <c r="E5070" s="421"/>
      <c r="F5070" s="421"/>
      <c r="G5070" s="421"/>
      <c r="H5070" s="421"/>
      <c r="I5070" s="421"/>
      <c r="J5070" s="421"/>
      <c r="K5070" s="421"/>
      <c r="L5070" s="421"/>
      <c r="M5070" s="421"/>
      <c r="N5070" s="426"/>
      <c r="O5070" s="426"/>
      <c r="P5070" s="427"/>
      <c r="Q5070" s="427"/>
      <c r="R5070" s="426"/>
      <c r="S5070" s="426"/>
      <c r="T5070" s="426"/>
      <c r="U5070" s="426"/>
      <c r="V5070" s="426"/>
      <c r="W5070" s="426"/>
      <c r="X5070" s="427"/>
      <c r="Y5070" s="416" t="e">
        <f t="shared" si="396"/>
        <v>#N/A</v>
      </c>
      <c r="Z5070" s="416" t="e">
        <f t="shared" si="397"/>
        <v>#N/A</v>
      </c>
      <c r="AA5070" s="416" t="str">
        <f t="shared" si="398"/>
        <v/>
      </c>
      <c r="AB5070" s="416" t="e">
        <f t="shared" si="399"/>
        <v>#N/A</v>
      </c>
      <c r="AC5070" s="416" t="e">
        <f t="shared" si="400"/>
        <v>#N/A</v>
      </c>
    </row>
    <row r="5071" customHeight="1" spans="1:29">
      <c r="A5071" s="421"/>
      <c r="B5071" s="422"/>
      <c r="C5071" s="422"/>
      <c r="D5071" s="421"/>
      <c r="E5071" s="421"/>
      <c r="F5071" s="421"/>
      <c r="G5071" s="421"/>
      <c r="H5071" s="421"/>
      <c r="I5071" s="421"/>
      <c r="J5071" s="421"/>
      <c r="K5071" s="421"/>
      <c r="L5071" s="421"/>
      <c r="M5071" s="421"/>
      <c r="N5071" s="426"/>
      <c r="O5071" s="426"/>
      <c r="P5071" s="427"/>
      <c r="Q5071" s="427"/>
      <c r="R5071" s="426"/>
      <c r="S5071" s="426"/>
      <c r="T5071" s="426"/>
      <c r="U5071" s="426"/>
      <c r="V5071" s="426"/>
      <c r="W5071" s="426"/>
      <c r="X5071" s="427"/>
      <c r="Y5071" s="416" t="e">
        <f t="shared" si="396"/>
        <v>#N/A</v>
      </c>
      <c r="Z5071" s="416" t="e">
        <f t="shared" si="397"/>
        <v>#N/A</v>
      </c>
      <c r="AA5071" s="416" t="str">
        <f t="shared" si="398"/>
        <v/>
      </c>
      <c r="AB5071" s="416" t="e">
        <f t="shared" si="399"/>
        <v>#N/A</v>
      </c>
      <c r="AC5071" s="416" t="e">
        <f t="shared" si="400"/>
        <v>#N/A</v>
      </c>
    </row>
    <row r="5072" customHeight="1" spans="1:29">
      <c r="A5072" s="421"/>
      <c r="B5072" s="422"/>
      <c r="C5072" s="422"/>
      <c r="D5072" s="421"/>
      <c r="E5072" s="421"/>
      <c r="F5072" s="421"/>
      <c r="G5072" s="421"/>
      <c r="H5072" s="421"/>
      <c r="I5072" s="421"/>
      <c r="J5072" s="421"/>
      <c r="K5072" s="421"/>
      <c r="L5072" s="421"/>
      <c r="M5072" s="421"/>
      <c r="N5072" s="426"/>
      <c r="O5072" s="426"/>
      <c r="P5072" s="427"/>
      <c r="Q5072" s="427"/>
      <c r="R5072" s="426"/>
      <c r="S5072" s="426"/>
      <c r="T5072" s="426"/>
      <c r="U5072" s="426"/>
      <c r="V5072" s="426"/>
      <c r="W5072" s="426"/>
      <c r="X5072" s="427"/>
      <c r="Y5072" s="416" t="e">
        <f t="shared" si="396"/>
        <v>#N/A</v>
      </c>
      <c r="Z5072" s="416" t="e">
        <f t="shared" si="397"/>
        <v>#N/A</v>
      </c>
      <c r="AA5072" s="416" t="str">
        <f t="shared" si="398"/>
        <v/>
      </c>
      <c r="AB5072" s="416" t="e">
        <f t="shared" si="399"/>
        <v>#N/A</v>
      </c>
      <c r="AC5072" s="416" t="e">
        <f t="shared" si="400"/>
        <v>#N/A</v>
      </c>
    </row>
    <row r="5073" customHeight="1" spans="1:29">
      <c r="A5073" s="421"/>
      <c r="B5073" s="422"/>
      <c r="C5073" s="422"/>
      <c r="D5073" s="421"/>
      <c r="E5073" s="421"/>
      <c r="F5073" s="421"/>
      <c r="G5073" s="421"/>
      <c r="H5073" s="421"/>
      <c r="I5073" s="421"/>
      <c r="J5073" s="421"/>
      <c r="K5073" s="421"/>
      <c r="L5073" s="421"/>
      <c r="M5073" s="421"/>
      <c r="N5073" s="426"/>
      <c r="O5073" s="426"/>
      <c r="P5073" s="427"/>
      <c r="Q5073" s="427"/>
      <c r="R5073" s="426"/>
      <c r="S5073" s="426"/>
      <c r="T5073" s="426"/>
      <c r="U5073" s="426"/>
      <c r="V5073" s="426"/>
      <c r="W5073" s="426"/>
      <c r="X5073" s="427"/>
      <c r="Y5073" s="416" t="e">
        <f t="shared" si="396"/>
        <v>#N/A</v>
      </c>
      <c r="Z5073" s="416" t="e">
        <f t="shared" si="397"/>
        <v>#N/A</v>
      </c>
      <c r="AA5073" s="416" t="str">
        <f t="shared" si="398"/>
        <v/>
      </c>
      <c r="AB5073" s="416" t="e">
        <f t="shared" si="399"/>
        <v>#N/A</v>
      </c>
      <c r="AC5073" s="416" t="e">
        <f t="shared" si="400"/>
        <v>#N/A</v>
      </c>
    </row>
    <row r="5074" customHeight="1" spans="1:29">
      <c r="A5074" s="421"/>
      <c r="B5074" s="422"/>
      <c r="C5074" s="422"/>
      <c r="D5074" s="421"/>
      <c r="E5074" s="421"/>
      <c r="F5074" s="421"/>
      <c r="G5074" s="421"/>
      <c r="H5074" s="421"/>
      <c r="I5074" s="421"/>
      <c r="J5074" s="421"/>
      <c r="K5074" s="421"/>
      <c r="L5074" s="421"/>
      <c r="M5074" s="421"/>
      <c r="N5074" s="426"/>
      <c r="O5074" s="426"/>
      <c r="P5074" s="427"/>
      <c r="Q5074" s="427"/>
      <c r="R5074" s="426"/>
      <c r="S5074" s="426"/>
      <c r="T5074" s="426"/>
      <c r="U5074" s="426"/>
      <c r="V5074" s="426"/>
      <c r="W5074" s="426"/>
      <c r="X5074" s="427"/>
      <c r="Y5074" s="416" t="e">
        <f t="shared" si="396"/>
        <v>#N/A</v>
      </c>
      <c r="Z5074" s="416" t="e">
        <f t="shared" si="397"/>
        <v>#N/A</v>
      </c>
      <c r="AA5074" s="416" t="str">
        <f t="shared" si="398"/>
        <v/>
      </c>
      <c r="AB5074" s="416" t="e">
        <f t="shared" si="399"/>
        <v>#N/A</v>
      </c>
      <c r="AC5074" s="416" t="e">
        <f t="shared" si="400"/>
        <v>#N/A</v>
      </c>
    </row>
    <row r="5075" customHeight="1" spans="1:29">
      <c r="A5075" s="421"/>
      <c r="B5075" s="422"/>
      <c r="C5075" s="422"/>
      <c r="D5075" s="421"/>
      <c r="E5075" s="421"/>
      <c r="F5075" s="421"/>
      <c r="G5075" s="421"/>
      <c r="H5075" s="421"/>
      <c r="I5075" s="421"/>
      <c r="J5075" s="421"/>
      <c r="K5075" s="421"/>
      <c r="L5075" s="421"/>
      <c r="M5075" s="421"/>
      <c r="N5075" s="426"/>
      <c r="O5075" s="426"/>
      <c r="P5075" s="427"/>
      <c r="Q5075" s="427"/>
      <c r="R5075" s="426"/>
      <c r="S5075" s="426"/>
      <c r="T5075" s="426"/>
      <c r="U5075" s="426"/>
      <c r="V5075" s="426"/>
      <c r="W5075" s="426"/>
      <c r="X5075" s="427"/>
      <c r="Y5075" s="416" t="e">
        <f t="shared" si="396"/>
        <v>#N/A</v>
      </c>
      <c r="Z5075" s="416" t="e">
        <f t="shared" si="397"/>
        <v>#N/A</v>
      </c>
      <c r="AA5075" s="416" t="str">
        <f t="shared" si="398"/>
        <v/>
      </c>
      <c r="AB5075" s="416" t="e">
        <f t="shared" si="399"/>
        <v>#N/A</v>
      </c>
      <c r="AC5075" s="416" t="e">
        <f t="shared" si="400"/>
        <v>#N/A</v>
      </c>
    </row>
    <row r="5076" customHeight="1" spans="1:29">
      <c r="A5076" s="421"/>
      <c r="B5076" s="422"/>
      <c r="C5076" s="422"/>
      <c r="D5076" s="421"/>
      <c r="E5076" s="421"/>
      <c r="F5076" s="421"/>
      <c r="G5076" s="421"/>
      <c r="H5076" s="421"/>
      <c r="I5076" s="421"/>
      <c r="J5076" s="421"/>
      <c r="K5076" s="421"/>
      <c r="L5076" s="421"/>
      <c r="M5076" s="421"/>
      <c r="N5076" s="426"/>
      <c r="O5076" s="426"/>
      <c r="P5076" s="427"/>
      <c r="Q5076" s="427"/>
      <c r="R5076" s="426"/>
      <c r="S5076" s="426"/>
      <c r="T5076" s="426"/>
      <c r="U5076" s="426"/>
      <c r="V5076" s="426"/>
      <c r="W5076" s="426"/>
      <c r="X5076" s="427"/>
      <c r="Y5076" s="416" t="e">
        <f t="shared" si="396"/>
        <v>#N/A</v>
      </c>
      <c r="Z5076" s="416" t="e">
        <f t="shared" si="397"/>
        <v>#N/A</v>
      </c>
      <c r="AA5076" s="416" t="str">
        <f t="shared" si="398"/>
        <v/>
      </c>
      <c r="AB5076" s="416" t="e">
        <f t="shared" si="399"/>
        <v>#N/A</v>
      </c>
      <c r="AC5076" s="416" t="e">
        <f t="shared" si="400"/>
        <v>#N/A</v>
      </c>
    </row>
    <row r="5077" customHeight="1" spans="1:29">
      <c r="A5077" s="421"/>
      <c r="B5077" s="422"/>
      <c r="C5077" s="422"/>
      <c r="D5077" s="421"/>
      <c r="E5077" s="421"/>
      <c r="F5077" s="421"/>
      <c r="G5077" s="421"/>
      <c r="H5077" s="421"/>
      <c r="I5077" s="421"/>
      <c r="J5077" s="421"/>
      <c r="K5077" s="421"/>
      <c r="L5077" s="421"/>
      <c r="M5077" s="421"/>
      <c r="N5077" s="426"/>
      <c r="O5077" s="426"/>
      <c r="P5077" s="427"/>
      <c r="Q5077" s="427"/>
      <c r="R5077" s="426"/>
      <c r="S5077" s="426"/>
      <c r="T5077" s="426"/>
      <c r="U5077" s="426"/>
      <c r="V5077" s="426"/>
      <c r="W5077" s="426"/>
      <c r="X5077" s="427"/>
      <c r="Y5077" s="416" t="e">
        <f t="shared" si="396"/>
        <v>#N/A</v>
      </c>
      <c r="Z5077" s="416" t="e">
        <f t="shared" si="397"/>
        <v>#N/A</v>
      </c>
      <c r="AA5077" s="416" t="str">
        <f t="shared" si="398"/>
        <v/>
      </c>
      <c r="AB5077" s="416" t="e">
        <f t="shared" si="399"/>
        <v>#N/A</v>
      </c>
      <c r="AC5077" s="416" t="e">
        <f t="shared" si="400"/>
        <v>#N/A</v>
      </c>
    </row>
    <row r="5078" customHeight="1" spans="1:29">
      <c r="A5078" s="421"/>
      <c r="B5078" s="422"/>
      <c r="C5078" s="422"/>
      <c r="D5078" s="421"/>
      <c r="E5078" s="421"/>
      <c r="F5078" s="421"/>
      <c r="G5078" s="421"/>
      <c r="H5078" s="421"/>
      <c r="I5078" s="421"/>
      <c r="J5078" s="421"/>
      <c r="K5078" s="421"/>
      <c r="L5078" s="421"/>
      <c r="M5078" s="421"/>
      <c r="N5078" s="426"/>
      <c r="O5078" s="426"/>
      <c r="P5078" s="427"/>
      <c r="Q5078" s="427"/>
      <c r="R5078" s="426"/>
      <c r="S5078" s="426"/>
      <c r="T5078" s="426"/>
      <c r="U5078" s="426"/>
      <c r="V5078" s="426"/>
      <c r="W5078" s="426"/>
      <c r="X5078" s="427"/>
      <c r="Y5078" s="416" t="e">
        <f t="shared" si="396"/>
        <v>#N/A</v>
      </c>
      <c r="Z5078" s="416" t="e">
        <f t="shared" si="397"/>
        <v>#N/A</v>
      </c>
      <c r="AA5078" s="416" t="str">
        <f t="shared" si="398"/>
        <v/>
      </c>
      <c r="AB5078" s="416" t="e">
        <f t="shared" si="399"/>
        <v>#N/A</v>
      </c>
      <c r="AC5078" s="416" t="e">
        <f t="shared" si="400"/>
        <v>#N/A</v>
      </c>
    </row>
    <row r="5079" customHeight="1" spans="1:29">
      <c r="A5079" s="421"/>
      <c r="B5079" s="422"/>
      <c r="C5079" s="422"/>
      <c r="D5079" s="421"/>
      <c r="E5079" s="421"/>
      <c r="F5079" s="421"/>
      <c r="G5079" s="421"/>
      <c r="H5079" s="421"/>
      <c r="I5079" s="421"/>
      <c r="J5079" s="421"/>
      <c r="K5079" s="421"/>
      <c r="L5079" s="421"/>
      <c r="M5079" s="421"/>
      <c r="N5079" s="426"/>
      <c r="O5079" s="426"/>
      <c r="P5079" s="427"/>
      <c r="Q5079" s="427"/>
      <c r="R5079" s="426"/>
      <c r="S5079" s="426"/>
      <c r="T5079" s="426"/>
      <c r="U5079" s="426"/>
      <c r="V5079" s="426"/>
      <c r="W5079" s="426"/>
      <c r="X5079" s="427"/>
      <c r="Y5079" s="416" t="e">
        <f t="shared" si="396"/>
        <v>#N/A</v>
      </c>
      <c r="Z5079" s="416" t="e">
        <f t="shared" si="397"/>
        <v>#N/A</v>
      </c>
      <c r="AA5079" s="416" t="str">
        <f t="shared" si="398"/>
        <v/>
      </c>
      <c r="AB5079" s="416" t="e">
        <f t="shared" si="399"/>
        <v>#N/A</v>
      </c>
      <c r="AC5079" s="416" t="e">
        <f t="shared" si="400"/>
        <v>#N/A</v>
      </c>
    </row>
    <row r="5080" customHeight="1" spans="1:29">
      <c r="A5080" s="421"/>
      <c r="B5080" s="422"/>
      <c r="C5080" s="422"/>
      <c r="D5080" s="421"/>
      <c r="E5080" s="421"/>
      <c r="F5080" s="421"/>
      <c r="G5080" s="421"/>
      <c r="H5080" s="421"/>
      <c r="I5080" s="421"/>
      <c r="J5080" s="421"/>
      <c r="K5080" s="421"/>
      <c r="L5080" s="421"/>
      <c r="M5080" s="421"/>
      <c r="N5080" s="426"/>
      <c r="O5080" s="426"/>
      <c r="P5080" s="427"/>
      <c r="Q5080" s="427"/>
      <c r="R5080" s="426"/>
      <c r="S5080" s="426"/>
      <c r="T5080" s="426"/>
      <c r="U5080" s="426"/>
      <c r="V5080" s="426"/>
      <c r="W5080" s="426"/>
      <c r="X5080" s="427"/>
      <c r="Y5080" s="416" t="e">
        <f t="shared" si="396"/>
        <v>#N/A</v>
      </c>
      <c r="Z5080" s="416" t="e">
        <f t="shared" si="397"/>
        <v>#N/A</v>
      </c>
      <c r="AA5080" s="416" t="str">
        <f t="shared" si="398"/>
        <v/>
      </c>
      <c r="AB5080" s="416" t="e">
        <f t="shared" si="399"/>
        <v>#N/A</v>
      </c>
      <c r="AC5080" s="416" t="e">
        <f t="shared" si="400"/>
        <v>#N/A</v>
      </c>
    </row>
    <row r="5081" customHeight="1" spans="1:29">
      <c r="A5081" s="421"/>
      <c r="B5081" s="422"/>
      <c r="C5081" s="422"/>
      <c r="D5081" s="421"/>
      <c r="E5081" s="421"/>
      <c r="F5081" s="421"/>
      <c r="G5081" s="421"/>
      <c r="H5081" s="421"/>
      <c r="I5081" s="421"/>
      <c r="J5081" s="421"/>
      <c r="K5081" s="421"/>
      <c r="L5081" s="421"/>
      <c r="M5081" s="421"/>
      <c r="N5081" s="426"/>
      <c r="O5081" s="426"/>
      <c r="P5081" s="427"/>
      <c r="Q5081" s="427"/>
      <c r="R5081" s="426"/>
      <c r="S5081" s="426"/>
      <c r="T5081" s="426"/>
      <c r="U5081" s="426"/>
      <c r="V5081" s="426"/>
      <c r="W5081" s="426"/>
      <c r="X5081" s="427"/>
      <c r="Y5081" s="416" t="e">
        <f t="shared" si="396"/>
        <v>#N/A</v>
      </c>
      <c r="Z5081" s="416" t="e">
        <f t="shared" si="397"/>
        <v>#N/A</v>
      </c>
      <c r="AA5081" s="416" t="str">
        <f t="shared" si="398"/>
        <v/>
      </c>
      <c r="AB5081" s="416" t="e">
        <f t="shared" si="399"/>
        <v>#N/A</v>
      </c>
      <c r="AC5081" s="416" t="e">
        <f t="shared" si="400"/>
        <v>#N/A</v>
      </c>
    </row>
    <row r="5082" customHeight="1" spans="1:29">
      <c r="A5082" s="421"/>
      <c r="B5082" s="422"/>
      <c r="C5082" s="422"/>
      <c r="D5082" s="421"/>
      <c r="E5082" s="421"/>
      <c r="F5082" s="421"/>
      <c r="G5082" s="421"/>
      <c r="H5082" s="421"/>
      <c r="I5082" s="421"/>
      <c r="J5082" s="421"/>
      <c r="K5082" s="421"/>
      <c r="L5082" s="421"/>
      <c r="M5082" s="421"/>
      <c r="N5082" s="426"/>
      <c r="O5082" s="426"/>
      <c r="P5082" s="427"/>
      <c r="Q5082" s="427"/>
      <c r="R5082" s="426"/>
      <c r="S5082" s="426"/>
      <c r="T5082" s="426"/>
      <c r="U5082" s="426"/>
      <c r="V5082" s="426"/>
      <c r="W5082" s="426"/>
      <c r="X5082" s="427"/>
      <c r="Y5082" s="416" t="e">
        <f t="shared" si="396"/>
        <v>#N/A</v>
      </c>
      <c r="Z5082" s="416" t="e">
        <f t="shared" si="397"/>
        <v>#N/A</v>
      </c>
      <c r="AA5082" s="416" t="str">
        <f t="shared" si="398"/>
        <v/>
      </c>
      <c r="AB5082" s="416" t="e">
        <f t="shared" si="399"/>
        <v>#N/A</v>
      </c>
      <c r="AC5082" s="416" t="e">
        <f t="shared" si="400"/>
        <v>#N/A</v>
      </c>
    </row>
    <row r="5083" customHeight="1" spans="1:29">
      <c r="A5083" s="421"/>
      <c r="B5083" s="422"/>
      <c r="C5083" s="422"/>
      <c r="D5083" s="421"/>
      <c r="E5083" s="421"/>
      <c r="F5083" s="421"/>
      <c r="G5083" s="421"/>
      <c r="H5083" s="421"/>
      <c r="I5083" s="421"/>
      <c r="J5083" s="421"/>
      <c r="K5083" s="421"/>
      <c r="L5083" s="421"/>
      <c r="M5083" s="421"/>
      <c r="N5083" s="426"/>
      <c r="O5083" s="426"/>
      <c r="P5083" s="427"/>
      <c r="Q5083" s="427"/>
      <c r="R5083" s="426"/>
      <c r="S5083" s="426"/>
      <c r="T5083" s="426"/>
      <c r="U5083" s="426"/>
      <c r="V5083" s="426"/>
      <c r="W5083" s="426"/>
      <c r="X5083" s="427"/>
      <c r="Y5083" s="416" t="e">
        <f t="shared" si="396"/>
        <v>#N/A</v>
      </c>
      <c r="Z5083" s="416" t="e">
        <f t="shared" si="397"/>
        <v>#N/A</v>
      </c>
      <c r="AA5083" s="416" t="str">
        <f t="shared" si="398"/>
        <v/>
      </c>
      <c r="AB5083" s="416" t="e">
        <f t="shared" si="399"/>
        <v>#N/A</v>
      </c>
      <c r="AC5083" s="416" t="e">
        <f t="shared" si="400"/>
        <v>#N/A</v>
      </c>
    </row>
    <row r="5084" customHeight="1" spans="1:29">
      <c r="A5084" s="421"/>
      <c r="B5084" s="422"/>
      <c r="C5084" s="422"/>
      <c r="D5084" s="421"/>
      <c r="E5084" s="421"/>
      <c r="F5084" s="421"/>
      <c r="G5084" s="421"/>
      <c r="H5084" s="421"/>
      <c r="I5084" s="421"/>
      <c r="J5084" s="421"/>
      <c r="K5084" s="421"/>
      <c r="L5084" s="421"/>
      <c r="M5084" s="421"/>
      <c r="N5084" s="426"/>
      <c r="O5084" s="426"/>
      <c r="P5084" s="427"/>
      <c r="Q5084" s="427"/>
      <c r="R5084" s="426"/>
      <c r="S5084" s="426"/>
      <c r="T5084" s="426"/>
      <c r="U5084" s="426"/>
      <c r="V5084" s="426"/>
      <c r="W5084" s="426"/>
      <c r="X5084" s="427"/>
      <c r="Y5084" s="416" t="e">
        <f t="shared" si="396"/>
        <v>#N/A</v>
      </c>
      <c r="Z5084" s="416" t="e">
        <f t="shared" si="397"/>
        <v>#N/A</v>
      </c>
      <c r="AA5084" s="416" t="str">
        <f t="shared" si="398"/>
        <v/>
      </c>
      <c r="AB5084" s="416" t="e">
        <f t="shared" si="399"/>
        <v>#N/A</v>
      </c>
      <c r="AC5084" s="416" t="e">
        <f t="shared" si="400"/>
        <v>#N/A</v>
      </c>
    </row>
    <row r="5085" customHeight="1" spans="1:29">
      <c r="A5085" s="421"/>
      <c r="B5085" s="422"/>
      <c r="C5085" s="422"/>
      <c r="D5085" s="421"/>
      <c r="E5085" s="421"/>
      <c r="F5085" s="421"/>
      <c r="G5085" s="421"/>
      <c r="H5085" s="421"/>
      <c r="I5085" s="421"/>
      <c r="J5085" s="421"/>
      <c r="K5085" s="421"/>
      <c r="L5085" s="421"/>
      <c r="M5085" s="421"/>
      <c r="N5085" s="426"/>
      <c r="O5085" s="426"/>
      <c r="P5085" s="427"/>
      <c r="Q5085" s="427"/>
      <c r="R5085" s="426"/>
      <c r="S5085" s="426"/>
      <c r="T5085" s="426"/>
      <c r="U5085" s="426"/>
      <c r="V5085" s="426"/>
      <c r="W5085" s="426"/>
      <c r="X5085" s="427"/>
      <c r="Y5085" s="416" t="e">
        <f t="shared" si="396"/>
        <v>#N/A</v>
      </c>
      <c r="Z5085" s="416" t="e">
        <f t="shared" si="397"/>
        <v>#N/A</v>
      </c>
      <c r="AA5085" s="416" t="str">
        <f t="shared" si="398"/>
        <v/>
      </c>
      <c r="AB5085" s="416" t="e">
        <f t="shared" si="399"/>
        <v>#N/A</v>
      </c>
      <c r="AC5085" s="416" t="e">
        <f t="shared" si="400"/>
        <v>#N/A</v>
      </c>
    </row>
    <row r="5086" customHeight="1" spans="1:29">
      <c r="A5086" s="421"/>
      <c r="B5086" s="422"/>
      <c r="C5086" s="422"/>
      <c r="D5086" s="421"/>
      <c r="E5086" s="421"/>
      <c r="F5086" s="421"/>
      <c r="G5086" s="421"/>
      <c r="H5086" s="421"/>
      <c r="I5086" s="421"/>
      <c r="J5086" s="421"/>
      <c r="K5086" s="421"/>
      <c r="L5086" s="421"/>
      <c r="M5086" s="421"/>
      <c r="N5086" s="426"/>
      <c r="O5086" s="426"/>
      <c r="P5086" s="427"/>
      <c r="Q5086" s="427"/>
      <c r="R5086" s="426"/>
      <c r="S5086" s="426"/>
      <c r="T5086" s="426"/>
      <c r="U5086" s="426"/>
      <c r="V5086" s="426"/>
      <c r="W5086" s="426"/>
      <c r="X5086" s="427"/>
      <c r="Y5086" s="416" t="e">
        <f t="shared" si="396"/>
        <v>#N/A</v>
      </c>
      <c r="Z5086" s="416" t="e">
        <f t="shared" si="397"/>
        <v>#N/A</v>
      </c>
      <c r="AA5086" s="416" t="str">
        <f t="shared" si="398"/>
        <v/>
      </c>
      <c r="AB5086" s="416" t="e">
        <f t="shared" si="399"/>
        <v>#N/A</v>
      </c>
      <c r="AC5086" s="416" t="e">
        <f t="shared" si="400"/>
        <v>#N/A</v>
      </c>
    </row>
    <row r="5087" customHeight="1" spans="1:29">
      <c r="A5087" s="421"/>
      <c r="B5087" s="422"/>
      <c r="C5087" s="422"/>
      <c r="D5087" s="421"/>
      <c r="E5087" s="421"/>
      <c r="F5087" s="421"/>
      <c r="G5087" s="421"/>
      <c r="H5087" s="421"/>
      <c r="I5087" s="421"/>
      <c r="J5087" s="421"/>
      <c r="K5087" s="421"/>
      <c r="L5087" s="421"/>
      <c r="M5087" s="421"/>
      <c r="N5087" s="426"/>
      <c r="O5087" s="426"/>
      <c r="P5087" s="427"/>
      <c r="Q5087" s="427"/>
      <c r="R5087" s="426"/>
      <c r="S5087" s="426"/>
      <c r="T5087" s="426"/>
      <c r="U5087" s="426"/>
      <c r="V5087" s="426"/>
      <c r="W5087" s="426"/>
      <c r="X5087" s="427"/>
      <c r="Y5087" s="416" t="e">
        <f t="shared" si="396"/>
        <v>#N/A</v>
      </c>
      <c r="Z5087" s="416" t="e">
        <f t="shared" si="397"/>
        <v>#N/A</v>
      </c>
      <c r="AA5087" s="416" t="str">
        <f t="shared" si="398"/>
        <v/>
      </c>
      <c r="AB5087" s="416" t="e">
        <f t="shared" si="399"/>
        <v>#N/A</v>
      </c>
      <c r="AC5087" s="416" t="e">
        <f t="shared" si="400"/>
        <v>#N/A</v>
      </c>
    </row>
    <row r="5088" customHeight="1" spans="1:29">
      <c r="A5088" s="421"/>
      <c r="B5088" s="422"/>
      <c r="C5088" s="422"/>
      <c r="D5088" s="421"/>
      <c r="E5088" s="421"/>
      <c r="F5088" s="421"/>
      <c r="G5088" s="421"/>
      <c r="H5088" s="421"/>
      <c r="I5088" s="421"/>
      <c r="J5088" s="421"/>
      <c r="K5088" s="421"/>
      <c r="L5088" s="421"/>
      <c r="M5088" s="421"/>
      <c r="N5088" s="426"/>
      <c r="O5088" s="426"/>
      <c r="P5088" s="427"/>
      <c r="Q5088" s="427"/>
      <c r="R5088" s="426"/>
      <c r="S5088" s="426"/>
      <c r="T5088" s="426"/>
      <c r="U5088" s="426"/>
      <c r="V5088" s="426"/>
      <c r="W5088" s="426"/>
      <c r="X5088" s="427"/>
      <c r="Y5088" s="416" t="e">
        <f t="shared" si="396"/>
        <v>#N/A</v>
      </c>
      <c r="Z5088" s="416" t="e">
        <f t="shared" si="397"/>
        <v>#N/A</v>
      </c>
      <c r="AA5088" s="416" t="str">
        <f t="shared" si="398"/>
        <v/>
      </c>
      <c r="AB5088" s="416" t="e">
        <f t="shared" si="399"/>
        <v>#N/A</v>
      </c>
      <c r="AC5088" s="416" t="e">
        <f t="shared" si="400"/>
        <v>#N/A</v>
      </c>
    </row>
    <row r="5089" customHeight="1" spans="1:29">
      <c r="A5089" s="421"/>
      <c r="B5089" s="422"/>
      <c r="C5089" s="422"/>
      <c r="D5089" s="421"/>
      <c r="E5089" s="421"/>
      <c r="F5089" s="421"/>
      <c r="G5089" s="421"/>
      <c r="H5089" s="421"/>
      <c r="I5089" s="421"/>
      <c r="J5089" s="421"/>
      <c r="K5089" s="421"/>
      <c r="L5089" s="421"/>
      <c r="M5089" s="421"/>
      <c r="N5089" s="426"/>
      <c r="O5089" s="426"/>
      <c r="P5089" s="427"/>
      <c r="Q5089" s="427"/>
      <c r="R5089" s="426"/>
      <c r="S5089" s="426"/>
      <c r="T5089" s="426"/>
      <c r="U5089" s="426"/>
      <c r="V5089" s="426"/>
      <c r="W5089" s="426"/>
      <c r="X5089" s="427"/>
      <c r="Y5089" s="416" t="e">
        <f t="shared" si="396"/>
        <v>#N/A</v>
      </c>
      <c r="Z5089" s="416" t="e">
        <f t="shared" si="397"/>
        <v>#N/A</v>
      </c>
      <c r="AA5089" s="416" t="str">
        <f t="shared" si="398"/>
        <v/>
      </c>
      <c r="AB5089" s="416" t="e">
        <f t="shared" si="399"/>
        <v>#N/A</v>
      </c>
      <c r="AC5089" s="416" t="e">
        <f t="shared" si="400"/>
        <v>#N/A</v>
      </c>
    </row>
    <row r="5090" customHeight="1" spans="1:29">
      <c r="A5090" s="421"/>
      <c r="B5090" s="422"/>
      <c r="C5090" s="422"/>
      <c r="D5090" s="421"/>
      <c r="E5090" s="421"/>
      <c r="F5090" s="421"/>
      <c r="G5090" s="421"/>
      <c r="H5090" s="421"/>
      <c r="I5090" s="421"/>
      <c r="J5090" s="421"/>
      <c r="K5090" s="421"/>
      <c r="L5090" s="421"/>
      <c r="M5090" s="421"/>
      <c r="N5090" s="426"/>
      <c r="O5090" s="426"/>
      <c r="P5090" s="427"/>
      <c r="Q5090" s="427"/>
      <c r="R5090" s="426"/>
      <c r="S5090" s="426"/>
      <c r="T5090" s="426"/>
      <c r="U5090" s="426"/>
      <c r="V5090" s="426"/>
      <c r="W5090" s="426"/>
      <c r="X5090" s="427"/>
      <c r="Y5090" s="416" t="e">
        <f t="shared" si="396"/>
        <v>#N/A</v>
      </c>
      <c r="Z5090" s="416" t="e">
        <f t="shared" si="397"/>
        <v>#N/A</v>
      </c>
      <c r="AA5090" s="416" t="str">
        <f t="shared" si="398"/>
        <v/>
      </c>
      <c r="AB5090" s="416" t="e">
        <f t="shared" si="399"/>
        <v>#N/A</v>
      </c>
      <c r="AC5090" s="416" t="e">
        <f t="shared" si="400"/>
        <v>#N/A</v>
      </c>
    </row>
    <row r="5091" customHeight="1" spans="1:29">
      <c r="A5091" s="421"/>
      <c r="B5091" s="422"/>
      <c r="C5091" s="422"/>
      <c r="D5091" s="421"/>
      <c r="E5091" s="421"/>
      <c r="F5091" s="421"/>
      <c r="G5091" s="421"/>
      <c r="H5091" s="421"/>
      <c r="I5091" s="421"/>
      <c r="J5091" s="421"/>
      <c r="K5091" s="421"/>
      <c r="L5091" s="421"/>
      <c r="M5091" s="421"/>
      <c r="N5091" s="426"/>
      <c r="O5091" s="426"/>
      <c r="P5091" s="427"/>
      <c r="Q5091" s="427"/>
      <c r="R5091" s="426"/>
      <c r="S5091" s="426"/>
      <c r="T5091" s="426"/>
      <c r="U5091" s="426"/>
      <c r="V5091" s="426"/>
      <c r="W5091" s="426"/>
      <c r="X5091" s="427"/>
      <c r="Y5091" s="416" t="e">
        <f t="shared" si="396"/>
        <v>#N/A</v>
      </c>
      <c r="Z5091" s="416" t="e">
        <f t="shared" si="397"/>
        <v>#N/A</v>
      </c>
      <c r="AA5091" s="416" t="str">
        <f t="shared" si="398"/>
        <v/>
      </c>
      <c r="AB5091" s="416" t="e">
        <f t="shared" si="399"/>
        <v>#N/A</v>
      </c>
      <c r="AC5091" s="416" t="e">
        <f t="shared" si="400"/>
        <v>#N/A</v>
      </c>
    </row>
    <row r="5092" customHeight="1" spans="1:29">
      <c r="A5092" s="421"/>
      <c r="B5092" s="422"/>
      <c r="C5092" s="422"/>
      <c r="D5092" s="421"/>
      <c r="E5092" s="421"/>
      <c r="F5092" s="421"/>
      <c r="G5092" s="421"/>
      <c r="H5092" s="421"/>
      <c r="I5092" s="421"/>
      <c r="J5092" s="421"/>
      <c r="K5092" s="421"/>
      <c r="L5092" s="421"/>
      <c r="M5092" s="421"/>
      <c r="N5092" s="426"/>
      <c r="O5092" s="426"/>
      <c r="P5092" s="427"/>
      <c r="Q5092" s="427"/>
      <c r="R5092" s="426"/>
      <c r="S5092" s="426"/>
      <c r="T5092" s="426"/>
      <c r="U5092" s="426"/>
      <c r="V5092" s="426"/>
      <c r="W5092" s="426"/>
      <c r="X5092" s="427"/>
      <c r="Y5092" s="416" t="e">
        <f t="shared" si="396"/>
        <v>#N/A</v>
      </c>
      <c r="Z5092" s="416" t="e">
        <f t="shared" si="397"/>
        <v>#N/A</v>
      </c>
      <c r="AA5092" s="416" t="str">
        <f t="shared" si="398"/>
        <v/>
      </c>
      <c r="AB5092" s="416" t="e">
        <f t="shared" si="399"/>
        <v>#N/A</v>
      </c>
      <c r="AC5092" s="416" t="e">
        <f t="shared" si="400"/>
        <v>#N/A</v>
      </c>
    </row>
    <row r="5093" customHeight="1" spans="1:29">
      <c r="A5093" s="421"/>
      <c r="B5093" s="422"/>
      <c r="C5093" s="422"/>
      <c r="D5093" s="421"/>
      <c r="E5093" s="421"/>
      <c r="F5093" s="421"/>
      <c r="G5093" s="421"/>
      <c r="H5093" s="421"/>
      <c r="I5093" s="421"/>
      <c r="J5093" s="421"/>
      <c r="K5093" s="421"/>
      <c r="L5093" s="421"/>
      <c r="M5093" s="421"/>
      <c r="N5093" s="426"/>
      <c r="O5093" s="426"/>
      <c r="P5093" s="427"/>
      <c r="Q5093" s="427"/>
      <c r="R5093" s="426"/>
      <c r="S5093" s="426"/>
      <c r="T5093" s="426"/>
      <c r="U5093" s="426"/>
      <c r="V5093" s="426"/>
      <c r="W5093" s="426"/>
      <c r="X5093" s="427"/>
      <c r="Y5093" s="416" t="e">
        <f t="shared" si="396"/>
        <v>#N/A</v>
      </c>
      <c r="Z5093" s="416" t="e">
        <f t="shared" si="397"/>
        <v>#N/A</v>
      </c>
      <c r="AA5093" s="416" t="str">
        <f t="shared" si="398"/>
        <v/>
      </c>
      <c r="AB5093" s="416" t="e">
        <f t="shared" si="399"/>
        <v>#N/A</v>
      </c>
      <c r="AC5093" s="416" t="e">
        <f t="shared" si="400"/>
        <v>#N/A</v>
      </c>
    </row>
    <row r="5094" customHeight="1" spans="1:29">
      <c r="A5094" s="421"/>
      <c r="B5094" s="422"/>
      <c r="C5094" s="422"/>
      <c r="D5094" s="421"/>
      <c r="E5094" s="421"/>
      <c r="F5094" s="421"/>
      <c r="G5094" s="421"/>
      <c r="H5094" s="421"/>
      <c r="I5094" s="421"/>
      <c r="J5094" s="421"/>
      <c r="K5094" s="421"/>
      <c r="L5094" s="421"/>
      <c r="M5094" s="421"/>
      <c r="N5094" s="426"/>
      <c r="O5094" s="426"/>
      <c r="P5094" s="427"/>
      <c r="Q5094" s="427"/>
      <c r="R5094" s="426"/>
      <c r="S5094" s="426"/>
      <c r="T5094" s="426"/>
      <c r="U5094" s="426"/>
      <c r="V5094" s="426"/>
      <c r="W5094" s="426"/>
      <c r="X5094" s="427"/>
      <c r="Y5094" s="416" t="e">
        <f t="shared" si="396"/>
        <v>#N/A</v>
      </c>
      <c r="Z5094" s="416" t="e">
        <f t="shared" si="397"/>
        <v>#N/A</v>
      </c>
      <c r="AA5094" s="416" t="str">
        <f t="shared" si="398"/>
        <v/>
      </c>
      <c r="AB5094" s="416" t="e">
        <f t="shared" si="399"/>
        <v>#N/A</v>
      </c>
      <c r="AC5094" s="416" t="e">
        <f t="shared" si="400"/>
        <v>#N/A</v>
      </c>
    </row>
    <row r="5095" customHeight="1" spans="1:29">
      <c r="A5095" s="421"/>
      <c r="B5095" s="422"/>
      <c r="C5095" s="422"/>
      <c r="D5095" s="421"/>
      <c r="E5095" s="421"/>
      <c r="F5095" s="421"/>
      <c r="G5095" s="421"/>
      <c r="H5095" s="421"/>
      <c r="I5095" s="421"/>
      <c r="J5095" s="421"/>
      <c r="K5095" s="421"/>
      <c r="L5095" s="421"/>
      <c r="M5095" s="421"/>
      <c r="N5095" s="426"/>
      <c r="O5095" s="426"/>
      <c r="P5095" s="427"/>
      <c r="Q5095" s="427"/>
      <c r="R5095" s="426"/>
      <c r="S5095" s="426"/>
      <c r="T5095" s="426"/>
      <c r="U5095" s="426"/>
      <c r="V5095" s="426"/>
      <c r="W5095" s="426"/>
      <c r="X5095" s="427"/>
      <c r="Y5095" s="416" t="e">
        <f t="shared" si="396"/>
        <v>#N/A</v>
      </c>
      <c r="Z5095" s="416" t="e">
        <f t="shared" si="397"/>
        <v>#N/A</v>
      </c>
      <c r="AA5095" s="416" t="str">
        <f t="shared" si="398"/>
        <v/>
      </c>
      <c r="AB5095" s="416" t="e">
        <f t="shared" si="399"/>
        <v>#N/A</v>
      </c>
      <c r="AC5095" s="416" t="e">
        <f t="shared" si="400"/>
        <v>#N/A</v>
      </c>
    </row>
    <row r="5096" customHeight="1" spans="1:29">
      <c r="A5096" s="421"/>
      <c r="B5096" s="422"/>
      <c r="C5096" s="422"/>
      <c r="D5096" s="421"/>
      <c r="E5096" s="421"/>
      <c r="F5096" s="421"/>
      <c r="G5096" s="421"/>
      <c r="H5096" s="421"/>
      <c r="I5096" s="421"/>
      <c r="J5096" s="421"/>
      <c r="K5096" s="421"/>
      <c r="L5096" s="421"/>
      <c r="M5096" s="421"/>
      <c r="N5096" s="426"/>
      <c r="O5096" s="426"/>
      <c r="P5096" s="427"/>
      <c r="Q5096" s="427"/>
      <c r="R5096" s="426"/>
      <c r="S5096" s="426"/>
      <c r="T5096" s="426"/>
      <c r="U5096" s="426"/>
      <c r="V5096" s="426"/>
      <c r="W5096" s="426"/>
      <c r="X5096" s="427"/>
      <c r="Y5096" s="416" t="e">
        <f t="shared" si="396"/>
        <v>#N/A</v>
      </c>
      <c r="Z5096" s="416" t="e">
        <f t="shared" si="397"/>
        <v>#N/A</v>
      </c>
      <c r="AA5096" s="416" t="str">
        <f t="shared" si="398"/>
        <v/>
      </c>
      <c r="AB5096" s="416" t="e">
        <f t="shared" si="399"/>
        <v>#N/A</v>
      </c>
      <c r="AC5096" s="416" t="e">
        <f t="shared" si="400"/>
        <v>#N/A</v>
      </c>
    </row>
    <row r="5097" customHeight="1" spans="1:29">
      <c r="A5097" s="421"/>
      <c r="B5097" s="422"/>
      <c r="C5097" s="422"/>
      <c r="D5097" s="421"/>
      <c r="E5097" s="421"/>
      <c r="F5097" s="421"/>
      <c r="G5097" s="421"/>
      <c r="H5097" s="421"/>
      <c r="I5097" s="421"/>
      <c r="J5097" s="421"/>
      <c r="K5097" s="421"/>
      <c r="L5097" s="421"/>
      <c r="M5097" s="421"/>
      <c r="N5097" s="426"/>
      <c r="O5097" s="426"/>
      <c r="P5097" s="427"/>
      <c r="Q5097" s="427"/>
      <c r="R5097" s="426"/>
      <c r="S5097" s="426"/>
      <c r="T5097" s="426"/>
      <c r="U5097" s="426"/>
      <c r="V5097" s="426"/>
      <c r="W5097" s="426"/>
      <c r="X5097" s="427"/>
      <c r="Y5097" s="416" t="e">
        <f t="shared" si="396"/>
        <v>#N/A</v>
      </c>
      <c r="Z5097" s="416" t="e">
        <f t="shared" si="397"/>
        <v>#N/A</v>
      </c>
      <c r="AA5097" s="416" t="str">
        <f t="shared" si="398"/>
        <v/>
      </c>
      <c r="AB5097" s="416" t="e">
        <f t="shared" si="399"/>
        <v>#N/A</v>
      </c>
      <c r="AC5097" s="416" t="e">
        <f t="shared" si="400"/>
        <v>#N/A</v>
      </c>
    </row>
    <row r="5098" customHeight="1" spans="1:29">
      <c r="A5098" s="421"/>
      <c r="B5098" s="422"/>
      <c r="C5098" s="422"/>
      <c r="D5098" s="421"/>
      <c r="E5098" s="421"/>
      <c r="F5098" s="421"/>
      <c r="G5098" s="421"/>
      <c r="H5098" s="421"/>
      <c r="I5098" s="421"/>
      <c r="J5098" s="421"/>
      <c r="K5098" s="421"/>
      <c r="L5098" s="421"/>
      <c r="M5098" s="421"/>
      <c r="N5098" s="426"/>
      <c r="O5098" s="426"/>
      <c r="P5098" s="427"/>
      <c r="Q5098" s="427"/>
      <c r="R5098" s="426"/>
      <c r="S5098" s="426"/>
      <c r="T5098" s="426"/>
      <c r="U5098" s="426"/>
      <c r="V5098" s="426"/>
      <c r="W5098" s="426"/>
      <c r="X5098" s="427"/>
      <c r="Y5098" s="416" t="e">
        <f t="shared" si="396"/>
        <v>#N/A</v>
      </c>
      <c r="Z5098" s="416" t="e">
        <f t="shared" si="397"/>
        <v>#N/A</v>
      </c>
      <c r="AA5098" s="416" t="str">
        <f t="shared" si="398"/>
        <v/>
      </c>
      <c r="AB5098" s="416" t="e">
        <f t="shared" si="399"/>
        <v>#N/A</v>
      </c>
      <c r="AC5098" s="416" t="e">
        <f t="shared" si="400"/>
        <v>#N/A</v>
      </c>
    </row>
    <row r="5099" customHeight="1" spans="1:29">
      <c r="A5099" s="421"/>
      <c r="B5099" s="422"/>
      <c r="C5099" s="422"/>
      <c r="D5099" s="421"/>
      <c r="E5099" s="421"/>
      <c r="F5099" s="421"/>
      <c r="G5099" s="421"/>
      <c r="H5099" s="421"/>
      <c r="I5099" s="421"/>
      <c r="J5099" s="421"/>
      <c r="K5099" s="421"/>
      <c r="L5099" s="421"/>
      <c r="M5099" s="421"/>
      <c r="N5099" s="426"/>
      <c r="O5099" s="426"/>
      <c r="P5099" s="427"/>
      <c r="Q5099" s="427"/>
      <c r="R5099" s="426"/>
      <c r="S5099" s="426"/>
      <c r="T5099" s="426"/>
      <c r="U5099" s="426"/>
      <c r="V5099" s="426"/>
      <c r="W5099" s="426"/>
      <c r="X5099" s="427"/>
      <c r="Y5099" s="416" t="e">
        <f t="shared" si="396"/>
        <v>#N/A</v>
      </c>
      <c r="Z5099" s="416" t="e">
        <f t="shared" si="397"/>
        <v>#N/A</v>
      </c>
      <c r="AA5099" s="416" t="str">
        <f t="shared" si="398"/>
        <v/>
      </c>
      <c r="AB5099" s="416" t="e">
        <f t="shared" si="399"/>
        <v>#N/A</v>
      </c>
      <c r="AC5099" s="416" t="e">
        <f t="shared" si="400"/>
        <v>#N/A</v>
      </c>
    </row>
    <row r="5100" customHeight="1" spans="1:29">
      <c r="A5100" s="421"/>
      <c r="B5100" s="422"/>
      <c r="C5100" s="422"/>
      <c r="D5100" s="421"/>
      <c r="E5100" s="421"/>
      <c r="F5100" s="421"/>
      <c r="G5100" s="421"/>
      <c r="H5100" s="421"/>
      <c r="I5100" s="421"/>
      <c r="J5100" s="421"/>
      <c r="K5100" s="421"/>
      <c r="L5100" s="421"/>
      <c r="M5100" s="421"/>
      <c r="N5100" s="426"/>
      <c r="O5100" s="426"/>
      <c r="P5100" s="427"/>
      <c r="Q5100" s="427"/>
      <c r="R5100" s="426"/>
      <c r="S5100" s="426"/>
      <c r="T5100" s="426"/>
      <c r="U5100" s="426"/>
      <c r="V5100" s="426"/>
      <c r="W5100" s="426"/>
      <c r="X5100" s="427"/>
      <c r="Y5100" s="416" t="e">
        <f t="shared" si="396"/>
        <v>#N/A</v>
      </c>
      <c r="Z5100" s="416" t="e">
        <f t="shared" si="397"/>
        <v>#N/A</v>
      </c>
      <c r="AA5100" s="416" t="str">
        <f t="shared" si="398"/>
        <v/>
      </c>
      <c r="AB5100" s="416" t="e">
        <f t="shared" si="399"/>
        <v>#N/A</v>
      </c>
      <c r="AC5100" s="416" t="e">
        <f t="shared" si="400"/>
        <v>#N/A</v>
      </c>
    </row>
    <row r="5101" customHeight="1" spans="1:29">
      <c r="A5101" s="421"/>
      <c r="B5101" s="422"/>
      <c r="C5101" s="422"/>
      <c r="D5101" s="421"/>
      <c r="E5101" s="421"/>
      <c r="F5101" s="421"/>
      <c r="G5101" s="421"/>
      <c r="H5101" s="421"/>
      <c r="I5101" s="421"/>
      <c r="J5101" s="421"/>
      <c r="K5101" s="421"/>
      <c r="L5101" s="421"/>
      <c r="M5101" s="421"/>
      <c r="N5101" s="426"/>
      <c r="O5101" s="426"/>
      <c r="P5101" s="427"/>
      <c r="Q5101" s="427"/>
      <c r="R5101" s="426"/>
      <c r="S5101" s="426"/>
      <c r="T5101" s="426"/>
      <c r="U5101" s="426"/>
      <c r="V5101" s="426"/>
      <c r="W5101" s="426"/>
      <c r="X5101" s="427"/>
      <c r="Y5101" s="416" t="e">
        <f t="shared" si="396"/>
        <v>#N/A</v>
      </c>
      <c r="Z5101" s="416" t="e">
        <f t="shared" si="397"/>
        <v>#N/A</v>
      </c>
      <c r="AA5101" s="416" t="str">
        <f t="shared" si="398"/>
        <v/>
      </c>
      <c r="AB5101" s="416" t="e">
        <f t="shared" si="399"/>
        <v>#N/A</v>
      </c>
      <c r="AC5101" s="416" t="e">
        <f t="shared" si="400"/>
        <v>#N/A</v>
      </c>
    </row>
    <row r="5102" customHeight="1" spans="1:29">
      <c r="A5102" s="421"/>
      <c r="B5102" s="422"/>
      <c r="C5102" s="422"/>
      <c r="D5102" s="421"/>
      <c r="E5102" s="421"/>
      <c r="F5102" s="421"/>
      <c r="G5102" s="421"/>
      <c r="H5102" s="421"/>
      <c r="I5102" s="421"/>
      <c r="J5102" s="421"/>
      <c r="K5102" s="421"/>
      <c r="L5102" s="421"/>
      <c r="M5102" s="421"/>
      <c r="N5102" s="426"/>
      <c r="O5102" s="426"/>
      <c r="P5102" s="427"/>
      <c r="Q5102" s="427"/>
      <c r="R5102" s="426"/>
      <c r="S5102" s="426"/>
      <c r="T5102" s="426"/>
      <c r="U5102" s="426"/>
      <c r="V5102" s="426"/>
      <c r="W5102" s="426"/>
      <c r="X5102" s="427"/>
      <c r="Y5102" s="416" t="e">
        <f t="shared" si="396"/>
        <v>#N/A</v>
      </c>
      <c r="Z5102" s="416" t="e">
        <f t="shared" si="397"/>
        <v>#N/A</v>
      </c>
      <c r="AA5102" s="416" t="str">
        <f t="shared" si="398"/>
        <v/>
      </c>
      <c r="AB5102" s="416" t="e">
        <f t="shared" si="399"/>
        <v>#N/A</v>
      </c>
      <c r="AC5102" s="416" t="e">
        <f t="shared" si="400"/>
        <v>#N/A</v>
      </c>
    </row>
    <row r="5103" customHeight="1" spans="1:29">
      <c r="A5103" s="421"/>
      <c r="B5103" s="422"/>
      <c r="C5103" s="422"/>
      <c r="D5103" s="421"/>
      <c r="E5103" s="421"/>
      <c r="F5103" s="421"/>
      <c r="G5103" s="421"/>
      <c r="H5103" s="421"/>
      <c r="I5103" s="421"/>
      <c r="J5103" s="421"/>
      <c r="K5103" s="421"/>
      <c r="L5103" s="421"/>
      <c r="M5103" s="421"/>
      <c r="N5103" s="426"/>
      <c r="O5103" s="426"/>
      <c r="P5103" s="427"/>
      <c r="Q5103" s="427"/>
      <c r="R5103" s="426"/>
      <c r="S5103" s="426"/>
      <c r="T5103" s="426"/>
      <c r="U5103" s="426"/>
      <c r="V5103" s="426"/>
      <c r="W5103" s="426"/>
      <c r="X5103" s="427"/>
      <c r="Y5103" s="416" t="e">
        <f t="shared" si="396"/>
        <v>#N/A</v>
      </c>
      <c r="Z5103" s="416" t="e">
        <f t="shared" si="397"/>
        <v>#N/A</v>
      </c>
      <c r="AA5103" s="416" t="str">
        <f t="shared" si="398"/>
        <v/>
      </c>
      <c r="AB5103" s="416" t="e">
        <f t="shared" si="399"/>
        <v>#N/A</v>
      </c>
      <c r="AC5103" s="416" t="e">
        <f t="shared" si="400"/>
        <v>#N/A</v>
      </c>
    </row>
    <row r="5104" customHeight="1" spans="1:29">
      <c r="A5104" s="421"/>
      <c r="B5104" s="422"/>
      <c r="C5104" s="422"/>
      <c r="D5104" s="421"/>
      <c r="E5104" s="421"/>
      <c r="F5104" s="421"/>
      <c r="G5104" s="421"/>
      <c r="H5104" s="421"/>
      <c r="I5104" s="421"/>
      <c r="J5104" s="421"/>
      <c r="K5104" s="421"/>
      <c r="L5104" s="421"/>
      <c r="M5104" s="421"/>
      <c r="N5104" s="426"/>
      <c r="O5104" s="426"/>
      <c r="P5104" s="427"/>
      <c r="Q5104" s="427"/>
      <c r="R5104" s="426"/>
      <c r="S5104" s="426"/>
      <c r="T5104" s="426"/>
      <c r="U5104" s="426"/>
      <c r="V5104" s="426"/>
      <c r="W5104" s="426"/>
      <c r="X5104" s="427"/>
      <c r="Y5104" s="416" t="e">
        <f t="shared" si="396"/>
        <v>#N/A</v>
      </c>
      <c r="Z5104" s="416" t="e">
        <f t="shared" si="397"/>
        <v>#N/A</v>
      </c>
      <c r="AA5104" s="416" t="str">
        <f t="shared" si="398"/>
        <v/>
      </c>
      <c r="AB5104" s="416" t="e">
        <f t="shared" si="399"/>
        <v>#N/A</v>
      </c>
      <c r="AC5104" s="416" t="e">
        <f t="shared" si="400"/>
        <v>#N/A</v>
      </c>
    </row>
    <row r="5105" customHeight="1" spans="1:29">
      <c r="A5105" s="421"/>
      <c r="B5105" s="422"/>
      <c r="C5105" s="422"/>
      <c r="D5105" s="421"/>
      <c r="E5105" s="421"/>
      <c r="F5105" s="421"/>
      <c r="G5105" s="421"/>
      <c r="H5105" s="421"/>
      <c r="I5105" s="421"/>
      <c r="J5105" s="421"/>
      <c r="K5105" s="421"/>
      <c r="L5105" s="421"/>
      <c r="M5105" s="421"/>
      <c r="N5105" s="426"/>
      <c r="O5105" s="426"/>
      <c r="P5105" s="427"/>
      <c r="Q5105" s="427"/>
      <c r="R5105" s="426"/>
      <c r="S5105" s="426"/>
      <c r="T5105" s="426"/>
      <c r="U5105" s="426"/>
      <c r="V5105" s="426"/>
      <c r="W5105" s="426"/>
      <c r="X5105" s="427"/>
      <c r="Y5105" s="416" t="e">
        <f t="shared" si="396"/>
        <v>#N/A</v>
      </c>
      <c r="Z5105" s="416" t="e">
        <f t="shared" si="397"/>
        <v>#N/A</v>
      </c>
      <c r="AA5105" s="416" t="str">
        <f t="shared" si="398"/>
        <v/>
      </c>
      <c r="AB5105" s="416" t="e">
        <f t="shared" si="399"/>
        <v>#N/A</v>
      </c>
      <c r="AC5105" s="416" t="e">
        <f t="shared" si="400"/>
        <v>#N/A</v>
      </c>
    </row>
    <row r="5106" customHeight="1" spans="1:29">
      <c r="A5106" s="421"/>
      <c r="B5106" s="422"/>
      <c r="C5106" s="422"/>
      <c r="D5106" s="421"/>
      <c r="E5106" s="421"/>
      <c r="F5106" s="421"/>
      <c r="G5106" s="421"/>
      <c r="H5106" s="421"/>
      <c r="I5106" s="421"/>
      <c r="J5106" s="421"/>
      <c r="K5106" s="421"/>
      <c r="L5106" s="421"/>
      <c r="M5106" s="421"/>
      <c r="N5106" s="426"/>
      <c r="O5106" s="426"/>
      <c r="P5106" s="427"/>
      <c r="Q5106" s="427"/>
      <c r="R5106" s="426"/>
      <c r="S5106" s="426"/>
      <c r="T5106" s="426"/>
      <c r="U5106" s="426"/>
      <c r="V5106" s="426"/>
      <c r="W5106" s="426"/>
      <c r="X5106" s="427"/>
      <c r="Y5106" s="416" t="e">
        <f t="shared" si="396"/>
        <v>#N/A</v>
      </c>
      <c r="Z5106" s="416" t="e">
        <f t="shared" si="397"/>
        <v>#N/A</v>
      </c>
      <c r="AA5106" s="416" t="str">
        <f t="shared" si="398"/>
        <v/>
      </c>
      <c r="AB5106" s="416" t="e">
        <f t="shared" si="399"/>
        <v>#N/A</v>
      </c>
      <c r="AC5106" s="416" t="e">
        <f t="shared" si="400"/>
        <v>#N/A</v>
      </c>
    </row>
    <row r="5107" customHeight="1" spans="1:29">
      <c r="A5107" s="421"/>
      <c r="B5107" s="422"/>
      <c r="C5107" s="422"/>
      <c r="D5107" s="421"/>
      <c r="E5107" s="421"/>
      <c r="F5107" s="421"/>
      <c r="G5107" s="421"/>
      <c r="H5107" s="421"/>
      <c r="I5107" s="421"/>
      <c r="J5107" s="421"/>
      <c r="K5107" s="421"/>
      <c r="L5107" s="421"/>
      <c r="M5107" s="421"/>
      <c r="N5107" s="426"/>
      <c r="O5107" s="426"/>
      <c r="P5107" s="427"/>
      <c r="Q5107" s="427"/>
      <c r="R5107" s="426"/>
      <c r="S5107" s="426"/>
      <c r="T5107" s="426"/>
      <c r="U5107" s="426"/>
      <c r="V5107" s="426"/>
      <c r="W5107" s="426"/>
      <c r="X5107" s="427"/>
      <c r="Y5107" s="416" t="e">
        <f t="shared" si="396"/>
        <v>#N/A</v>
      </c>
      <c r="Z5107" s="416" t="e">
        <f t="shared" si="397"/>
        <v>#N/A</v>
      </c>
      <c r="AA5107" s="416" t="str">
        <f t="shared" si="398"/>
        <v/>
      </c>
      <c r="AB5107" s="416" t="e">
        <f t="shared" si="399"/>
        <v>#N/A</v>
      </c>
      <c r="AC5107" s="416" t="e">
        <f t="shared" si="400"/>
        <v>#N/A</v>
      </c>
    </row>
    <row r="5108" customHeight="1" spans="1:29">
      <c r="A5108" s="421"/>
      <c r="B5108" s="422"/>
      <c r="C5108" s="422"/>
      <c r="D5108" s="421"/>
      <c r="E5108" s="421"/>
      <c r="F5108" s="421"/>
      <c r="G5108" s="421"/>
      <c r="H5108" s="421"/>
      <c r="I5108" s="421"/>
      <c r="J5108" s="421"/>
      <c r="K5108" s="421"/>
      <c r="L5108" s="421"/>
      <c r="M5108" s="421"/>
      <c r="N5108" s="426"/>
      <c r="O5108" s="426"/>
      <c r="P5108" s="427"/>
      <c r="Q5108" s="427"/>
      <c r="R5108" s="426"/>
      <c r="S5108" s="426"/>
      <c r="T5108" s="426"/>
      <c r="U5108" s="426"/>
      <c r="V5108" s="426"/>
      <c r="W5108" s="426"/>
      <c r="X5108" s="427"/>
      <c r="Y5108" s="416" t="e">
        <f t="shared" si="396"/>
        <v>#N/A</v>
      </c>
      <c r="Z5108" s="416" t="e">
        <f t="shared" si="397"/>
        <v>#N/A</v>
      </c>
      <c r="AA5108" s="416" t="str">
        <f t="shared" si="398"/>
        <v/>
      </c>
      <c r="AB5108" s="416" t="e">
        <f t="shared" si="399"/>
        <v>#N/A</v>
      </c>
      <c r="AC5108" s="416" t="e">
        <f t="shared" si="400"/>
        <v>#N/A</v>
      </c>
    </row>
    <row r="5109" customHeight="1" spans="1:29">
      <c r="A5109" s="421"/>
      <c r="B5109" s="422"/>
      <c r="C5109" s="422"/>
      <c r="D5109" s="421"/>
      <c r="E5109" s="421"/>
      <c r="F5109" s="421"/>
      <c r="G5109" s="421"/>
      <c r="H5109" s="421"/>
      <c r="I5109" s="421"/>
      <c r="J5109" s="421"/>
      <c r="K5109" s="421"/>
      <c r="L5109" s="421"/>
      <c r="M5109" s="421"/>
      <c r="N5109" s="426"/>
      <c r="O5109" s="426"/>
      <c r="P5109" s="427"/>
      <c r="Q5109" s="427"/>
      <c r="R5109" s="426"/>
      <c r="S5109" s="426"/>
      <c r="T5109" s="426"/>
      <c r="U5109" s="426"/>
      <c r="V5109" s="426"/>
      <c r="W5109" s="426"/>
      <c r="X5109" s="427"/>
      <c r="Y5109" s="416" t="e">
        <f t="shared" si="396"/>
        <v>#N/A</v>
      </c>
      <c r="Z5109" s="416" t="e">
        <f t="shared" si="397"/>
        <v>#N/A</v>
      </c>
      <c r="AA5109" s="416" t="str">
        <f t="shared" si="398"/>
        <v/>
      </c>
      <c r="AB5109" s="416" t="e">
        <f t="shared" si="399"/>
        <v>#N/A</v>
      </c>
      <c r="AC5109" s="416" t="e">
        <f t="shared" si="400"/>
        <v>#N/A</v>
      </c>
    </row>
    <row r="5110" customHeight="1" spans="1:29">
      <c r="A5110" s="421"/>
      <c r="B5110" s="422"/>
      <c r="C5110" s="422"/>
      <c r="D5110" s="421"/>
      <c r="E5110" s="421"/>
      <c r="F5110" s="421"/>
      <c r="G5110" s="421"/>
      <c r="H5110" s="421"/>
      <c r="I5110" s="421"/>
      <c r="J5110" s="421"/>
      <c r="K5110" s="421"/>
      <c r="L5110" s="421"/>
      <c r="M5110" s="421"/>
      <c r="N5110" s="426"/>
      <c r="O5110" s="426"/>
      <c r="P5110" s="427"/>
      <c r="Q5110" s="427"/>
      <c r="R5110" s="426"/>
      <c r="S5110" s="426"/>
      <c r="T5110" s="426"/>
      <c r="U5110" s="426"/>
      <c r="V5110" s="426"/>
      <c r="W5110" s="426"/>
      <c r="X5110" s="427"/>
      <c r="Y5110" s="416" t="e">
        <f t="shared" si="396"/>
        <v>#N/A</v>
      </c>
      <c r="Z5110" s="416" t="e">
        <f t="shared" si="397"/>
        <v>#N/A</v>
      </c>
      <c r="AA5110" s="416" t="str">
        <f t="shared" si="398"/>
        <v/>
      </c>
      <c r="AB5110" s="416" t="e">
        <f t="shared" si="399"/>
        <v>#N/A</v>
      </c>
      <c r="AC5110" s="416" t="e">
        <f t="shared" si="400"/>
        <v>#N/A</v>
      </c>
    </row>
    <row r="5111" customHeight="1" spans="1:29">
      <c r="A5111" s="421"/>
      <c r="B5111" s="422"/>
      <c r="C5111" s="422"/>
      <c r="D5111" s="421"/>
      <c r="E5111" s="421"/>
      <c r="F5111" s="421"/>
      <c r="G5111" s="421"/>
      <c r="H5111" s="421"/>
      <c r="I5111" s="421"/>
      <c r="J5111" s="421"/>
      <c r="K5111" s="421"/>
      <c r="L5111" s="421"/>
      <c r="M5111" s="421"/>
      <c r="N5111" s="426"/>
      <c r="O5111" s="426"/>
      <c r="P5111" s="427"/>
      <c r="Q5111" s="427"/>
      <c r="R5111" s="426"/>
      <c r="S5111" s="426"/>
      <c r="T5111" s="426"/>
      <c r="U5111" s="426"/>
      <c r="V5111" s="426"/>
      <c r="W5111" s="426"/>
      <c r="X5111" s="427"/>
      <c r="Y5111" s="416" t="e">
        <f t="shared" si="396"/>
        <v>#N/A</v>
      </c>
      <c r="Z5111" s="416" t="e">
        <f t="shared" si="397"/>
        <v>#N/A</v>
      </c>
      <c r="AA5111" s="416" t="str">
        <f t="shared" si="398"/>
        <v/>
      </c>
      <c r="AB5111" s="416" t="e">
        <f t="shared" si="399"/>
        <v>#N/A</v>
      </c>
      <c r="AC5111" s="416" t="e">
        <f t="shared" si="400"/>
        <v>#N/A</v>
      </c>
    </row>
    <row r="5112" customHeight="1" spans="1:29">
      <c r="A5112" s="421"/>
      <c r="B5112" s="422"/>
      <c r="C5112" s="422"/>
      <c r="D5112" s="421"/>
      <c r="E5112" s="421"/>
      <c r="F5112" s="421"/>
      <c r="G5112" s="421"/>
      <c r="H5112" s="421"/>
      <c r="I5112" s="421"/>
      <c r="J5112" s="421"/>
      <c r="K5112" s="421"/>
      <c r="L5112" s="421"/>
      <c r="M5112" s="421"/>
      <c r="N5112" s="426"/>
      <c r="O5112" s="426"/>
      <c r="P5112" s="427"/>
      <c r="Q5112" s="427"/>
      <c r="R5112" s="426"/>
      <c r="S5112" s="426"/>
      <c r="T5112" s="426"/>
      <c r="U5112" s="426"/>
      <c r="V5112" s="426"/>
      <c r="W5112" s="426"/>
      <c r="X5112" s="427"/>
      <c r="Y5112" s="416" t="e">
        <f t="shared" si="396"/>
        <v>#N/A</v>
      </c>
      <c r="Z5112" s="416" t="e">
        <f t="shared" si="397"/>
        <v>#N/A</v>
      </c>
      <c r="AA5112" s="416" t="str">
        <f t="shared" si="398"/>
        <v/>
      </c>
      <c r="AB5112" s="416" t="e">
        <f t="shared" si="399"/>
        <v>#N/A</v>
      </c>
      <c r="AC5112" s="416" t="e">
        <f t="shared" si="400"/>
        <v>#N/A</v>
      </c>
    </row>
    <row r="5113" customHeight="1" spans="1:29">
      <c r="A5113" s="421"/>
      <c r="B5113" s="422"/>
      <c r="C5113" s="422"/>
      <c r="D5113" s="421"/>
      <c r="E5113" s="421"/>
      <c r="F5113" s="421"/>
      <c r="G5113" s="421"/>
      <c r="H5113" s="421"/>
      <c r="I5113" s="421"/>
      <c r="J5113" s="421"/>
      <c r="K5113" s="421"/>
      <c r="L5113" s="421"/>
      <c r="M5113" s="421"/>
      <c r="N5113" s="426"/>
      <c r="O5113" s="426"/>
      <c r="P5113" s="427"/>
      <c r="Q5113" s="427"/>
      <c r="R5113" s="426"/>
      <c r="S5113" s="426"/>
      <c r="T5113" s="426"/>
      <c r="U5113" s="426"/>
      <c r="V5113" s="426"/>
      <c r="W5113" s="426"/>
      <c r="X5113" s="427"/>
      <c r="Y5113" s="416" t="e">
        <f t="shared" si="396"/>
        <v>#N/A</v>
      </c>
      <c r="Z5113" s="416" t="e">
        <f t="shared" si="397"/>
        <v>#N/A</v>
      </c>
      <c r="AA5113" s="416" t="str">
        <f t="shared" si="398"/>
        <v/>
      </c>
      <c r="AB5113" s="416" t="e">
        <f t="shared" si="399"/>
        <v>#N/A</v>
      </c>
      <c r="AC5113" s="416" t="e">
        <f t="shared" si="400"/>
        <v>#N/A</v>
      </c>
    </row>
    <row r="5114" customHeight="1" spans="1:29">
      <c r="A5114" s="421"/>
      <c r="B5114" s="422"/>
      <c r="C5114" s="422"/>
      <c r="D5114" s="421"/>
      <c r="E5114" s="421"/>
      <c r="F5114" s="421"/>
      <c r="G5114" s="421"/>
      <c r="H5114" s="421"/>
      <c r="I5114" s="421"/>
      <c r="J5114" s="421"/>
      <c r="K5114" s="421"/>
      <c r="L5114" s="421"/>
      <c r="M5114" s="421"/>
      <c r="N5114" s="426"/>
      <c r="O5114" s="426"/>
      <c r="P5114" s="427"/>
      <c r="Q5114" s="427"/>
      <c r="R5114" s="426"/>
      <c r="S5114" s="426"/>
      <c r="T5114" s="426"/>
      <c r="U5114" s="426"/>
      <c r="V5114" s="426"/>
      <c r="W5114" s="426"/>
      <c r="X5114" s="427"/>
      <c r="Y5114" s="416" t="e">
        <f t="shared" si="396"/>
        <v>#N/A</v>
      </c>
      <c r="Z5114" s="416" t="e">
        <f t="shared" si="397"/>
        <v>#N/A</v>
      </c>
      <c r="AA5114" s="416" t="str">
        <f t="shared" si="398"/>
        <v/>
      </c>
      <c r="AB5114" s="416" t="e">
        <f t="shared" si="399"/>
        <v>#N/A</v>
      </c>
      <c r="AC5114" s="416" t="e">
        <f t="shared" si="400"/>
        <v>#N/A</v>
      </c>
    </row>
    <row r="5115" customHeight="1" spans="1:29">
      <c r="A5115" s="421"/>
      <c r="B5115" s="422"/>
      <c r="C5115" s="422"/>
      <c r="D5115" s="421"/>
      <c r="E5115" s="421"/>
      <c r="F5115" s="421"/>
      <c r="G5115" s="421"/>
      <c r="H5115" s="421"/>
      <c r="I5115" s="421"/>
      <c r="J5115" s="421"/>
      <c r="K5115" s="421"/>
      <c r="L5115" s="421"/>
      <c r="M5115" s="421"/>
      <c r="N5115" s="426"/>
      <c r="O5115" s="426"/>
      <c r="P5115" s="427"/>
      <c r="Q5115" s="427"/>
      <c r="R5115" s="426"/>
      <c r="S5115" s="426"/>
      <c r="T5115" s="426"/>
      <c r="U5115" s="426"/>
      <c r="V5115" s="426"/>
      <c r="W5115" s="426"/>
      <c r="X5115" s="427"/>
      <c r="Y5115" s="416" t="e">
        <f t="shared" si="396"/>
        <v>#N/A</v>
      </c>
      <c r="Z5115" s="416" t="e">
        <f t="shared" si="397"/>
        <v>#N/A</v>
      </c>
      <c r="AA5115" s="416" t="str">
        <f t="shared" si="398"/>
        <v/>
      </c>
      <c r="AB5115" s="416" t="e">
        <f t="shared" si="399"/>
        <v>#N/A</v>
      </c>
      <c r="AC5115" s="416" t="e">
        <f t="shared" si="400"/>
        <v>#N/A</v>
      </c>
    </row>
    <row r="5116" customHeight="1" spans="1:29">
      <c r="A5116" s="421"/>
      <c r="B5116" s="422"/>
      <c r="C5116" s="422"/>
      <c r="D5116" s="421"/>
      <c r="E5116" s="421"/>
      <c r="F5116" s="421"/>
      <c r="G5116" s="421"/>
      <c r="H5116" s="421"/>
      <c r="I5116" s="421"/>
      <c r="J5116" s="421"/>
      <c r="K5116" s="421"/>
      <c r="L5116" s="421"/>
      <c r="M5116" s="421"/>
      <c r="N5116" s="426"/>
      <c r="O5116" s="426"/>
      <c r="P5116" s="427"/>
      <c r="Q5116" s="427"/>
      <c r="R5116" s="426"/>
      <c r="S5116" s="426"/>
      <c r="T5116" s="426"/>
      <c r="U5116" s="426"/>
      <c r="V5116" s="426"/>
      <c r="W5116" s="426"/>
      <c r="X5116" s="427"/>
      <c r="Y5116" s="416" t="e">
        <f t="shared" si="396"/>
        <v>#N/A</v>
      </c>
      <c r="Z5116" s="416" t="e">
        <f t="shared" si="397"/>
        <v>#N/A</v>
      </c>
      <c r="AA5116" s="416" t="str">
        <f t="shared" si="398"/>
        <v/>
      </c>
      <c r="AB5116" s="416" t="e">
        <f t="shared" si="399"/>
        <v>#N/A</v>
      </c>
      <c r="AC5116" s="416" t="e">
        <f t="shared" si="400"/>
        <v>#N/A</v>
      </c>
    </row>
    <row r="5117" customHeight="1" spans="1:29">
      <c r="A5117" s="421"/>
      <c r="B5117" s="422"/>
      <c r="C5117" s="422"/>
      <c r="D5117" s="421"/>
      <c r="E5117" s="421"/>
      <c r="F5117" s="421"/>
      <c r="G5117" s="421"/>
      <c r="H5117" s="421"/>
      <c r="I5117" s="421"/>
      <c r="J5117" s="421"/>
      <c r="K5117" s="421"/>
      <c r="L5117" s="421"/>
      <c r="M5117" s="421"/>
      <c r="N5117" s="426"/>
      <c r="O5117" s="426"/>
      <c r="P5117" s="427"/>
      <c r="Q5117" s="427"/>
      <c r="R5117" s="426"/>
      <c r="S5117" s="426"/>
      <c r="T5117" s="426"/>
      <c r="U5117" s="426"/>
      <c r="V5117" s="426"/>
      <c r="W5117" s="426"/>
      <c r="X5117" s="427"/>
      <c r="Y5117" s="416" t="e">
        <f t="shared" si="396"/>
        <v>#N/A</v>
      </c>
      <c r="Z5117" s="416" t="e">
        <f t="shared" si="397"/>
        <v>#N/A</v>
      </c>
      <c r="AA5117" s="416" t="str">
        <f t="shared" si="398"/>
        <v/>
      </c>
      <c r="AB5117" s="416" t="e">
        <f t="shared" si="399"/>
        <v>#N/A</v>
      </c>
      <c r="AC5117" s="416" t="e">
        <f t="shared" si="400"/>
        <v>#N/A</v>
      </c>
    </row>
    <row r="5118" customHeight="1" spans="1:29">
      <c r="A5118" s="421"/>
      <c r="B5118" s="422"/>
      <c r="C5118" s="422"/>
      <c r="D5118" s="421"/>
      <c r="E5118" s="421"/>
      <c r="F5118" s="421"/>
      <c r="G5118" s="421"/>
      <c r="H5118" s="421"/>
      <c r="I5118" s="421"/>
      <c r="J5118" s="421"/>
      <c r="K5118" s="421"/>
      <c r="L5118" s="421"/>
      <c r="M5118" s="421"/>
      <c r="N5118" s="426"/>
      <c r="O5118" s="426"/>
      <c r="P5118" s="427"/>
      <c r="Q5118" s="427"/>
      <c r="R5118" s="426"/>
      <c r="S5118" s="426"/>
      <c r="T5118" s="426"/>
      <c r="U5118" s="426"/>
      <c r="V5118" s="426"/>
      <c r="W5118" s="426"/>
      <c r="X5118" s="427"/>
      <c r="Y5118" s="416" t="e">
        <f t="shared" si="396"/>
        <v>#N/A</v>
      </c>
      <c r="Z5118" s="416" t="e">
        <f t="shared" si="397"/>
        <v>#N/A</v>
      </c>
      <c r="AA5118" s="416" t="str">
        <f t="shared" si="398"/>
        <v/>
      </c>
      <c r="AB5118" s="416" t="e">
        <f t="shared" si="399"/>
        <v>#N/A</v>
      </c>
      <c r="AC5118" s="416" t="e">
        <f t="shared" si="400"/>
        <v>#N/A</v>
      </c>
    </row>
    <row r="5119" customHeight="1" spans="1:29">
      <c r="A5119" s="421"/>
      <c r="B5119" s="422"/>
      <c r="C5119" s="422"/>
      <c r="D5119" s="421"/>
      <c r="E5119" s="421"/>
      <c r="F5119" s="421"/>
      <c r="G5119" s="421"/>
      <c r="H5119" s="421"/>
      <c r="I5119" s="421"/>
      <c r="J5119" s="421"/>
      <c r="K5119" s="421"/>
      <c r="L5119" s="421"/>
      <c r="M5119" s="421"/>
      <c r="N5119" s="426"/>
      <c r="O5119" s="426"/>
      <c r="P5119" s="427"/>
      <c r="Q5119" s="427"/>
      <c r="R5119" s="426"/>
      <c r="S5119" s="426"/>
      <c r="T5119" s="426"/>
      <c r="U5119" s="426"/>
      <c r="V5119" s="426"/>
      <c r="W5119" s="426"/>
      <c r="X5119" s="427"/>
      <c r="Y5119" s="416" t="e">
        <f t="shared" si="396"/>
        <v>#N/A</v>
      </c>
      <c r="Z5119" s="416" t="e">
        <f t="shared" si="397"/>
        <v>#N/A</v>
      </c>
      <c r="AA5119" s="416" t="str">
        <f t="shared" si="398"/>
        <v/>
      </c>
      <c r="AB5119" s="416" t="e">
        <f t="shared" si="399"/>
        <v>#N/A</v>
      </c>
      <c r="AC5119" s="416" t="e">
        <f t="shared" si="400"/>
        <v>#N/A</v>
      </c>
    </row>
    <row r="5120" customHeight="1" spans="1:29">
      <c r="A5120" s="421"/>
      <c r="B5120" s="422"/>
      <c r="C5120" s="422"/>
      <c r="D5120" s="421"/>
      <c r="E5120" s="421"/>
      <c r="F5120" s="421"/>
      <c r="G5120" s="421"/>
      <c r="H5120" s="421"/>
      <c r="I5120" s="421"/>
      <c r="J5120" s="421"/>
      <c r="K5120" s="421"/>
      <c r="L5120" s="421"/>
      <c r="M5120" s="421"/>
      <c r="N5120" s="426"/>
      <c r="O5120" s="426"/>
      <c r="P5120" s="427"/>
      <c r="Q5120" s="427"/>
      <c r="R5120" s="426"/>
      <c r="S5120" s="426"/>
      <c r="T5120" s="426"/>
      <c r="U5120" s="426"/>
      <c r="V5120" s="426"/>
      <c r="W5120" s="426"/>
      <c r="X5120" s="427"/>
      <c r="Y5120" s="416" t="e">
        <f t="shared" si="396"/>
        <v>#N/A</v>
      </c>
      <c r="Z5120" s="416" t="e">
        <f t="shared" si="397"/>
        <v>#N/A</v>
      </c>
      <c r="AA5120" s="416" t="str">
        <f t="shared" si="398"/>
        <v/>
      </c>
      <c r="AB5120" s="416" t="e">
        <f t="shared" si="399"/>
        <v>#N/A</v>
      </c>
      <c r="AC5120" s="416" t="e">
        <f t="shared" si="400"/>
        <v>#N/A</v>
      </c>
    </row>
    <row r="5121" customHeight="1" spans="1:29">
      <c r="A5121" s="421"/>
      <c r="B5121" s="422"/>
      <c r="C5121" s="422"/>
      <c r="D5121" s="421"/>
      <c r="E5121" s="421"/>
      <c r="F5121" s="421"/>
      <c r="G5121" s="421"/>
      <c r="H5121" s="421"/>
      <c r="I5121" s="421"/>
      <c r="J5121" s="421"/>
      <c r="K5121" s="421"/>
      <c r="L5121" s="421"/>
      <c r="M5121" s="421"/>
      <c r="N5121" s="426"/>
      <c r="O5121" s="426"/>
      <c r="P5121" s="427"/>
      <c r="Q5121" s="427"/>
      <c r="R5121" s="426"/>
      <c r="S5121" s="426"/>
      <c r="T5121" s="426"/>
      <c r="U5121" s="426"/>
      <c r="V5121" s="426"/>
      <c r="W5121" s="426"/>
      <c r="X5121" s="427"/>
      <c r="Y5121" s="416" t="e">
        <f t="shared" si="396"/>
        <v>#N/A</v>
      </c>
      <c r="Z5121" s="416" t="e">
        <f t="shared" si="397"/>
        <v>#N/A</v>
      </c>
      <c r="AA5121" s="416" t="str">
        <f t="shared" si="398"/>
        <v/>
      </c>
      <c r="AB5121" s="416" t="e">
        <f t="shared" si="399"/>
        <v>#N/A</v>
      </c>
      <c r="AC5121" s="416" t="e">
        <f t="shared" si="400"/>
        <v>#N/A</v>
      </c>
    </row>
    <row r="5122" customHeight="1" spans="1:29">
      <c r="A5122" s="421"/>
      <c r="B5122" s="422"/>
      <c r="C5122" s="422"/>
      <c r="D5122" s="421"/>
      <c r="E5122" s="421"/>
      <c r="F5122" s="421"/>
      <c r="G5122" s="421"/>
      <c r="H5122" s="421"/>
      <c r="I5122" s="421"/>
      <c r="J5122" s="421"/>
      <c r="K5122" s="421"/>
      <c r="L5122" s="421"/>
      <c r="M5122" s="421"/>
      <c r="N5122" s="426"/>
      <c r="O5122" s="426"/>
      <c r="P5122" s="427"/>
      <c r="Q5122" s="427"/>
      <c r="R5122" s="426"/>
      <c r="S5122" s="426"/>
      <c r="T5122" s="426"/>
      <c r="U5122" s="426"/>
      <c r="V5122" s="426"/>
      <c r="W5122" s="426"/>
      <c r="X5122" s="427"/>
      <c r="Y5122" s="416" t="e">
        <f t="shared" si="396"/>
        <v>#N/A</v>
      </c>
      <c r="Z5122" s="416" t="e">
        <f t="shared" si="397"/>
        <v>#N/A</v>
      </c>
      <c r="AA5122" s="416" t="str">
        <f t="shared" si="398"/>
        <v/>
      </c>
      <c r="AB5122" s="416" t="e">
        <f t="shared" si="399"/>
        <v>#N/A</v>
      </c>
      <c r="AC5122" s="416" t="e">
        <f t="shared" si="400"/>
        <v>#N/A</v>
      </c>
    </row>
    <row r="5123" customHeight="1" spans="1:29">
      <c r="A5123" s="421"/>
      <c r="B5123" s="422"/>
      <c r="C5123" s="422"/>
      <c r="D5123" s="421"/>
      <c r="E5123" s="421"/>
      <c r="F5123" s="421"/>
      <c r="G5123" s="421"/>
      <c r="H5123" s="421"/>
      <c r="I5123" s="421"/>
      <c r="J5123" s="421"/>
      <c r="K5123" s="421"/>
      <c r="L5123" s="421"/>
      <c r="M5123" s="421"/>
      <c r="N5123" s="426"/>
      <c r="O5123" s="426"/>
      <c r="P5123" s="427"/>
      <c r="Q5123" s="427"/>
      <c r="R5123" s="426"/>
      <c r="S5123" s="426"/>
      <c r="T5123" s="426"/>
      <c r="U5123" s="426"/>
      <c r="V5123" s="426"/>
      <c r="W5123" s="426"/>
      <c r="X5123" s="427"/>
      <c r="Y5123" s="416" t="e">
        <f t="shared" si="396"/>
        <v>#N/A</v>
      </c>
      <c r="Z5123" s="416" t="e">
        <f t="shared" si="397"/>
        <v>#N/A</v>
      </c>
      <c r="AA5123" s="416" t="str">
        <f t="shared" si="398"/>
        <v/>
      </c>
      <c r="AB5123" s="416" t="e">
        <f t="shared" si="399"/>
        <v>#N/A</v>
      </c>
      <c r="AC5123" s="416" t="e">
        <f t="shared" si="400"/>
        <v>#N/A</v>
      </c>
    </row>
    <row r="5124" customHeight="1" spans="1:29">
      <c r="A5124" s="421"/>
      <c r="B5124" s="422"/>
      <c r="C5124" s="422"/>
      <c r="D5124" s="421"/>
      <c r="E5124" s="421"/>
      <c r="F5124" s="421"/>
      <c r="G5124" s="421"/>
      <c r="H5124" s="421"/>
      <c r="I5124" s="421"/>
      <c r="J5124" s="421"/>
      <c r="K5124" s="421"/>
      <c r="L5124" s="421"/>
      <c r="M5124" s="421"/>
      <c r="N5124" s="426"/>
      <c r="O5124" s="426"/>
      <c r="P5124" s="427"/>
      <c r="Q5124" s="427"/>
      <c r="R5124" s="426"/>
      <c r="S5124" s="426"/>
      <c r="T5124" s="426"/>
      <c r="U5124" s="426"/>
      <c r="V5124" s="426"/>
      <c r="W5124" s="426"/>
      <c r="X5124" s="427"/>
      <c r="Y5124" s="416" t="e">
        <f t="shared" si="396"/>
        <v>#N/A</v>
      </c>
      <c r="Z5124" s="416" t="e">
        <f t="shared" si="397"/>
        <v>#N/A</v>
      </c>
      <c r="AA5124" s="416" t="str">
        <f t="shared" si="398"/>
        <v/>
      </c>
      <c r="AB5124" s="416" t="e">
        <f t="shared" si="399"/>
        <v>#N/A</v>
      </c>
      <c r="AC5124" s="416" t="e">
        <f t="shared" si="400"/>
        <v>#N/A</v>
      </c>
    </row>
    <row r="5125" customHeight="1" spans="1:29">
      <c r="A5125" s="421"/>
      <c r="B5125" s="422"/>
      <c r="C5125" s="422"/>
      <c r="D5125" s="421"/>
      <c r="E5125" s="421"/>
      <c r="F5125" s="421"/>
      <c r="G5125" s="421"/>
      <c r="H5125" s="421"/>
      <c r="I5125" s="421"/>
      <c r="J5125" s="421"/>
      <c r="K5125" s="421"/>
      <c r="L5125" s="421"/>
      <c r="M5125" s="421"/>
      <c r="N5125" s="426"/>
      <c r="O5125" s="426"/>
      <c r="P5125" s="427"/>
      <c r="Q5125" s="427"/>
      <c r="R5125" s="426"/>
      <c r="S5125" s="426"/>
      <c r="T5125" s="426"/>
      <c r="U5125" s="426"/>
      <c r="V5125" s="426"/>
      <c r="W5125" s="426"/>
      <c r="X5125" s="427"/>
      <c r="Y5125" s="416" t="e">
        <f t="shared" si="396"/>
        <v>#N/A</v>
      </c>
      <c r="Z5125" s="416" t="e">
        <f t="shared" si="397"/>
        <v>#N/A</v>
      </c>
      <c r="AA5125" s="416" t="str">
        <f t="shared" si="398"/>
        <v/>
      </c>
      <c r="AB5125" s="416" t="e">
        <f t="shared" si="399"/>
        <v>#N/A</v>
      </c>
      <c r="AC5125" s="416" t="e">
        <f t="shared" si="400"/>
        <v>#N/A</v>
      </c>
    </row>
    <row r="5126" customHeight="1" spans="1:29">
      <c r="A5126" s="421"/>
      <c r="B5126" s="422"/>
      <c r="C5126" s="422"/>
      <c r="D5126" s="421"/>
      <c r="E5126" s="421"/>
      <c r="F5126" s="421"/>
      <c r="G5126" s="421"/>
      <c r="H5126" s="421"/>
      <c r="I5126" s="421"/>
      <c r="J5126" s="421"/>
      <c r="K5126" s="421"/>
      <c r="L5126" s="421"/>
      <c r="M5126" s="421"/>
      <c r="N5126" s="426"/>
      <c r="O5126" s="426"/>
      <c r="P5126" s="427"/>
      <c r="Q5126" s="427"/>
      <c r="R5126" s="426"/>
      <c r="S5126" s="426"/>
      <c r="T5126" s="426"/>
      <c r="U5126" s="426"/>
      <c r="V5126" s="426"/>
      <c r="W5126" s="426"/>
      <c r="X5126" s="427"/>
      <c r="Y5126" s="416" t="e">
        <f t="shared" si="396"/>
        <v>#N/A</v>
      </c>
      <c r="Z5126" s="416" t="e">
        <f t="shared" si="397"/>
        <v>#N/A</v>
      </c>
      <c r="AA5126" s="416" t="str">
        <f t="shared" si="398"/>
        <v/>
      </c>
      <c r="AB5126" s="416" t="e">
        <f t="shared" si="399"/>
        <v>#N/A</v>
      </c>
      <c r="AC5126" s="416" t="e">
        <f t="shared" si="400"/>
        <v>#N/A</v>
      </c>
    </row>
    <row r="5127" customHeight="1" spans="1:29">
      <c r="A5127" s="421"/>
      <c r="B5127" s="422"/>
      <c r="C5127" s="422"/>
      <c r="D5127" s="421"/>
      <c r="E5127" s="421"/>
      <c r="F5127" s="421"/>
      <c r="G5127" s="421"/>
      <c r="H5127" s="421"/>
      <c r="I5127" s="421"/>
      <c r="J5127" s="421"/>
      <c r="K5127" s="421"/>
      <c r="L5127" s="421"/>
      <c r="M5127" s="421"/>
      <c r="N5127" s="426"/>
      <c r="O5127" s="426"/>
      <c r="P5127" s="427"/>
      <c r="Q5127" s="427"/>
      <c r="R5127" s="426"/>
      <c r="S5127" s="426"/>
      <c r="T5127" s="426"/>
      <c r="U5127" s="426"/>
      <c r="V5127" s="426"/>
      <c r="W5127" s="426"/>
      <c r="X5127" s="427"/>
      <c r="Y5127" s="416" t="e">
        <f t="shared" ref="Y5127:Y5190" si="401">_xlfn.IFS(LEFT(M5127,3)="003","三保支出",LEFT(M5127,3)="004","刚性支出",LEFT(M5127,3)="000","促发展支出")</f>
        <v>#N/A</v>
      </c>
      <c r="Z5127" s="416" t="e">
        <f t="shared" ref="Z5127:Z5190" si="402">_xlfn.IFS(LEFT(E5127,1)="3","项目支出",LEFT(E5127,1)="1","人员类支出",LEFT(E5127,1)="2","运转类支出")</f>
        <v>#N/A</v>
      </c>
      <c r="AA5127" s="416" t="str">
        <f t="shared" ref="AA5127:AA5190" si="403">LEFT(H5127,7)</f>
        <v/>
      </c>
      <c r="AB5127" s="416" t="e">
        <f t="shared" ref="AB5127:AB5190" si="404">_xlfn.IFS(LEFT(M5127,6)="003001","保工资",LEFT(M5127,6)="003002","保运转",LEFT(M5127,6)="003003","保基本民生")</f>
        <v>#N/A</v>
      </c>
      <c r="AC5127" s="416" t="e">
        <f t="shared" ref="AC5127:AC5190" si="405">IF(Z5127="项目支出","否","是")</f>
        <v>#N/A</v>
      </c>
    </row>
    <row r="5128" customHeight="1" spans="1:29">
      <c r="A5128" s="421"/>
      <c r="B5128" s="422"/>
      <c r="C5128" s="422"/>
      <c r="D5128" s="421"/>
      <c r="E5128" s="421"/>
      <c r="F5128" s="421"/>
      <c r="G5128" s="421"/>
      <c r="H5128" s="421"/>
      <c r="I5128" s="421"/>
      <c r="J5128" s="421"/>
      <c r="K5128" s="421"/>
      <c r="L5128" s="421"/>
      <c r="M5128" s="421"/>
      <c r="N5128" s="426"/>
      <c r="O5128" s="426"/>
      <c r="P5128" s="427"/>
      <c r="Q5128" s="427"/>
      <c r="R5128" s="426"/>
      <c r="S5128" s="426"/>
      <c r="T5128" s="426"/>
      <c r="U5128" s="426"/>
      <c r="V5128" s="426"/>
      <c r="W5128" s="426"/>
      <c r="X5128" s="427"/>
      <c r="Y5128" s="416" t="e">
        <f t="shared" si="401"/>
        <v>#N/A</v>
      </c>
      <c r="Z5128" s="416" t="e">
        <f t="shared" si="402"/>
        <v>#N/A</v>
      </c>
      <c r="AA5128" s="416" t="str">
        <f t="shared" si="403"/>
        <v/>
      </c>
      <c r="AB5128" s="416" t="e">
        <f t="shared" si="404"/>
        <v>#N/A</v>
      </c>
      <c r="AC5128" s="416" t="e">
        <f t="shared" si="405"/>
        <v>#N/A</v>
      </c>
    </row>
    <row r="5129" customHeight="1" spans="1:29">
      <c r="A5129" s="421"/>
      <c r="B5129" s="422"/>
      <c r="C5129" s="422"/>
      <c r="D5129" s="421"/>
      <c r="E5129" s="421"/>
      <c r="F5129" s="421"/>
      <c r="G5129" s="421"/>
      <c r="H5129" s="421"/>
      <c r="I5129" s="421"/>
      <c r="J5129" s="421"/>
      <c r="K5129" s="421"/>
      <c r="L5129" s="421"/>
      <c r="M5129" s="421"/>
      <c r="N5129" s="426"/>
      <c r="O5129" s="426"/>
      <c r="P5129" s="427"/>
      <c r="Q5129" s="427"/>
      <c r="R5129" s="426"/>
      <c r="S5129" s="426"/>
      <c r="T5129" s="426"/>
      <c r="U5129" s="426"/>
      <c r="V5129" s="426"/>
      <c r="W5129" s="426"/>
      <c r="X5129" s="427"/>
      <c r="Y5129" s="416" t="e">
        <f t="shared" si="401"/>
        <v>#N/A</v>
      </c>
      <c r="Z5129" s="416" t="e">
        <f t="shared" si="402"/>
        <v>#N/A</v>
      </c>
      <c r="AA5129" s="416" t="str">
        <f t="shared" si="403"/>
        <v/>
      </c>
      <c r="AB5129" s="416" t="e">
        <f t="shared" si="404"/>
        <v>#N/A</v>
      </c>
      <c r="AC5129" s="416" t="e">
        <f t="shared" si="405"/>
        <v>#N/A</v>
      </c>
    </row>
    <row r="5130" customHeight="1" spans="1:29">
      <c r="A5130" s="421"/>
      <c r="B5130" s="422"/>
      <c r="C5130" s="422"/>
      <c r="D5130" s="421"/>
      <c r="E5130" s="421"/>
      <c r="F5130" s="421"/>
      <c r="G5130" s="421"/>
      <c r="H5130" s="421"/>
      <c r="I5130" s="421"/>
      <c r="J5130" s="421"/>
      <c r="K5130" s="421"/>
      <c r="L5130" s="421"/>
      <c r="M5130" s="421"/>
      <c r="N5130" s="426"/>
      <c r="O5130" s="426"/>
      <c r="P5130" s="427"/>
      <c r="Q5130" s="427"/>
      <c r="R5130" s="426"/>
      <c r="S5130" s="426"/>
      <c r="T5130" s="426"/>
      <c r="U5130" s="426"/>
      <c r="V5130" s="426"/>
      <c r="W5130" s="426"/>
      <c r="X5130" s="427"/>
      <c r="Y5130" s="416" t="e">
        <f t="shared" si="401"/>
        <v>#N/A</v>
      </c>
      <c r="Z5130" s="416" t="e">
        <f t="shared" si="402"/>
        <v>#N/A</v>
      </c>
      <c r="AA5130" s="416" t="str">
        <f t="shared" si="403"/>
        <v/>
      </c>
      <c r="AB5130" s="416" t="e">
        <f t="shared" si="404"/>
        <v>#N/A</v>
      </c>
      <c r="AC5130" s="416" t="e">
        <f t="shared" si="405"/>
        <v>#N/A</v>
      </c>
    </row>
    <row r="5131" customHeight="1" spans="1:29">
      <c r="A5131" s="421"/>
      <c r="B5131" s="422"/>
      <c r="C5131" s="422"/>
      <c r="D5131" s="421"/>
      <c r="E5131" s="421"/>
      <c r="F5131" s="421"/>
      <c r="G5131" s="421"/>
      <c r="H5131" s="421"/>
      <c r="I5131" s="421"/>
      <c r="J5131" s="421"/>
      <c r="K5131" s="421"/>
      <c r="L5131" s="421"/>
      <c r="M5131" s="421"/>
      <c r="N5131" s="426"/>
      <c r="O5131" s="426"/>
      <c r="P5131" s="427"/>
      <c r="Q5131" s="427"/>
      <c r="R5131" s="426"/>
      <c r="S5131" s="426"/>
      <c r="T5131" s="426"/>
      <c r="U5131" s="426"/>
      <c r="V5131" s="426"/>
      <c r="W5131" s="426"/>
      <c r="X5131" s="427"/>
      <c r="Y5131" s="416" t="e">
        <f t="shared" si="401"/>
        <v>#N/A</v>
      </c>
      <c r="Z5131" s="416" t="e">
        <f t="shared" si="402"/>
        <v>#N/A</v>
      </c>
      <c r="AA5131" s="416" t="str">
        <f t="shared" si="403"/>
        <v/>
      </c>
      <c r="AB5131" s="416" t="e">
        <f t="shared" si="404"/>
        <v>#N/A</v>
      </c>
      <c r="AC5131" s="416" t="e">
        <f t="shared" si="405"/>
        <v>#N/A</v>
      </c>
    </row>
    <row r="5132" customHeight="1" spans="1:29">
      <c r="A5132" s="421"/>
      <c r="B5132" s="422"/>
      <c r="C5132" s="422"/>
      <c r="D5132" s="421"/>
      <c r="E5132" s="421"/>
      <c r="F5132" s="421"/>
      <c r="G5132" s="421"/>
      <c r="H5132" s="421"/>
      <c r="I5132" s="421"/>
      <c r="J5132" s="421"/>
      <c r="K5132" s="421"/>
      <c r="L5132" s="421"/>
      <c r="M5132" s="421"/>
      <c r="N5132" s="426"/>
      <c r="O5132" s="426"/>
      <c r="P5132" s="427"/>
      <c r="Q5132" s="427"/>
      <c r="R5132" s="426"/>
      <c r="S5132" s="426"/>
      <c r="T5132" s="426"/>
      <c r="U5132" s="426"/>
      <c r="V5132" s="426"/>
      <c r="W5132" s="426"/>
      <c r="X5132" s="427"/>
      <c r="Y5132" s="416" t="e">
        <f t="shared" si="401"/>
        <v>#N/A</v>
      </c>
      <c r="Z5132" s="416" t="e">
        <f t="shared" si="402"/>
        <v>#N/A</v>
      </c>
      <c r="AA5132" s="416" t="str">
        <f t="shared" si="403"/>
        <v/>
      </c>
      <c r="AB5132" s="416" t="e">
        <f t="shared" si="404"/>
        <v>#N/A</v>
      </c>
      <c r="AC5132" s="416" t="e">
        <f t="shared" si="405"/>
        <v>#N/A</v>
      </c>
    </row>
    <row r="5133" customHeight="1" spans="1:29">
      <c r="A5133" s="421"/>
      <c r="B5133" s="422"/>
      <c r="C5133" s="422"/>
      <c r="D5133" s="421"/>
      <c r="E5133" s="421"/>
      <c r="F5133" s="421"/>
      <c r="G5133" s="421"/>
      <c r="H5133" s="421"/>
      <c r="I5133" s="421"/>
      <c r="J5133" s="421"/>
      <c r="K5133" s="421"/>
      <c r="L5133" s="421"/>
      <c r="M5133" s="421"/>
      <c r="N5133" s="426"/>
      <c r="O5133" s="426"/>
      <c r="P5133" s="427"/>
      <c r="Q5133" s="427"/>
      <c r="R5133" s="426"/>
      <c r="S5133" s="426"/>
      <c r="T5133" s="426"/>
      <c r="U5133" s="426"/>
      <c r="V5133" s="426"/>
      <c r="W5133" s="426"/>
      <c r="X5133" s="427"/>
      <c r="Y5133" s="416" t="e">
        <f t="shared" si="401"/>
        <v>#N/A</v>
      </c>
      <c r="Z5133" s="416" t="e">
        <f t="shared" si="402"/>
        <v>#N/A</v>
      </c>
      <c r="AA5133" s="416" t="str">
        <f t="shared" si="403"/>
        <v/>
      </c>
      <c r="AB5133" s="416" t="e">
        <f t="shared" si="404"/>
        <v>#N/A</v>
      </c>
      <c r="AC5133" s="416" t="e">
        <f t="shared" si="405"/>
        <v>#N/A</v>
      </c>
    </row>
    <row r="5134" customHeight="1" spans="1:29">
      <c r="A5134" s="421"/>
      <c r="B5134" s="422"/>
      <c r="C5134" s="422"/>
      <c r="D5134" s="421"/>
      <c r="E5134" s="421"/>
      <c r="F5134" s="421"/>
      <c r="G5134" s="421"/>
      <c r="H5134" s="421"/>
      <c r="I5134" s="421"/>
      <c r="J5134" s="421"/>
      <c r="K5134" s="421"/>
      <c r="L5134" s="421"/>
      <c r="M5134" s="421"/>
      <c r="N5134" s="426"/>
      <c r="O5134" s="426"/>
      <c r="P5134" s="427"/>
      <c r="Q5134" s="427"/>
      <c r="R5134" s="426"/>
      <c r="S5134" s="426"/>
      <c r="T5134" s="426"/>
      <c r="U5134" s="426"/>
      <c r="V5134" s="426"/>
      <c r="W5134" s="426"/>
      <c r="X5134" s="427"/>
      <c r="Y5134" s="416" t="e">
        <f t="shared" si="401"/>
        <v>#N/A</v>
      </c>
      <c r="Z5134" s="416" t="e">
        <f t="shared" si="402"/>
        <v>#N/A</v>
      </c>
      <c r="AA5134" s="416" t="str">
        <f t="shared" si="403"/>
        <v/>
      </c>
      <c r="AB5134" s="416" t="e">
        <f t="shared" si="404"/>
        <v>#N/A</v>
      </c>
      <c r="AC5134" s="416" t="e">
        <f t="shared" si="405"/>
        <v>#N/A</v>
      </c>
    </row>
    <row r="5135" customHeight="1" spans="1:29">
      <c r="A5135" s="421"/>
      <c r="B5135" s="422"/>
      <c r="C5135" s="422"/>
      <c r="D5135" s="421"/>
      <c r="E5135" s="421"/>
      <c r="F5135" s="421"/>
      <c r="G5135" s="421"/>
      <c r="H5135" s="421"/>
      <c r="I5135" s="421"/>
      <c r="J5135" s="421"/>
      <c r="K5135" s="421"/>
      <c r="L5135" s="421"/>
      <c r="M5135" s="421"/>
      <c r="N5135" s="426"/>
      <c r="O5135" s="426"/>
      <c r="P5135" s="427"/>
      <c r="Q5135" s="427"/>
      <c r="R5135" s="426"/>
      <c r="S5135" s="426"/>
      <c r="T5135" s="426"/>
      <c r="U5135" s="426"/>
      <c r="V5135" s="426"/>
      <c r="W5135" s="426"/>
      <c r="X5135" s="427"/>
      <c r="Y5135" s="416" t="e">
        <f t="shared" si="401"/>
        <v>#N/A</v>
      </c>
      <c r="Z5135" s="416" t="e">
        <f t="shared" si="402"/>
        <v>#N/A</v>
      </c>
      <c r="AA5135" s="416" t="str">
        <f t="shared" si="403"/>
        <v/>
      </c>
      <c r="AB5135" s="416" t="e">
        <f t="shared" si="404"/>
        <v>#N/A</v>
      </c>
      <c r="AC5135" s="416" t="e">
        <f t="shared" si="405"/>
        <v>#N/A</v>
      </c>
    </row>
    <row r="5136" customHeight="1" spans="1:29">
      <c r="A5136" s="421"/>
      <c r="B5136" s="422"/>
      <c r="C5136" s="422"/>
      <c r="D5136" s="421"/>
      <c r="E5136" s="421"/>
      <c r="F5136" s="421"/>
      <c r="G5136" s="421"/>
      <c r="H5136" s="421"/>
      <c r="I5136" s="421"/>
      <c r="J5136" s="421"/>
      <c r="K5136" s="421"/>
      <c r="L5136" s="421"/>
      <c r="M5136" s="421"/>
      <c r="N5136" s="426"/>
      <c r="O5136" s="426"/>
      <c r="P5136" s="427"/>
      <c r="Q5136" s="427"/>
      <c r="R5136" s="426"/>
      <c r="S5136" s="426"/>
      <c r="T5136" s="426"/>
      <c r="U5136" s="426"/>
      <c r="V5136" s="426"/>
      <c r="W5136" s="426"/>
      <c r="X5136" s="427"/>
      <c r="Y5136" s="416" t="e">
        <f t="shared" si="401"/>
        <v>#N/A</v>
      </c>
      <c r="Z5136" s="416" t="e">
        <f t="shared" si="402"/>
        <v>#N/A</v>
      </c>
      <c r="AA5136" s="416" t="str">
        <f t="shared" si="403"/>
        <v/>
      </c>
      <c r="AB5136" s="416" t="e">
        <f t="shared" si="404"/>
        <v>#N/A</v>
      </c>
      <c r="AC5136" s="416" t="e">
        <f t="shared" si="405"/>
        <v>#N/A</v>
      </c>
    </row>
    <row r="5137" customHeight="1" spans="1:29">
      <c r="A5137" s="421"/>
      <c r="B5137" s="422"/>
      <c r="C5137" s="422"/>
      <c r="D5137" s="421"/>
      <c r="E5137" s="421"/>
      <c r="F5137" s="421"/>
      <c r="G5137" s="421"/>
      <c r="H5137" s="421"/>
      <c r="I5137" s="421"/>
      <c r="J5137" s="421"/>
      <c r="K5137" s="421"/>
      <c r="L5137" s="421"/>
      <c r="M5137" s="421"/>
      <c r="N5137" s="426"/>
      <c r="O5137" s="426"/>
      <c r="P5137" s="427"/>
      <c r="Q5137" s="427"/>
      <c r="R5137" s="426"/>
      <c r="S5137" s="426"/>
      <c r="T5137" s="426"/>
      <c r="U5137" s="426"/>
      <c r="V5137" s="426"/>
      <c r="W5137" s="426"/>
      <c r="X5137" s="427"/>
      <c r="Y5137" s="416" t="e">
        <f t="shared" si="401"/>
        <v>#N/A</v>
      </c>
      <c r="Z5137" s="416" t="e">
        <f t="shared" si="402"/>
        <v>#N/A</v>
      </c>
      <c r="AA5137" s="416" t="str">
        <f t="shared" si="403"/>
        <v/>
      </c>
      <c r="AB5137" s="416" t="e">
        <f t="shared" si="404"/>
        <v>#N/A</v>
      </c>
      <c r="AC5137" s="416" t="e">
        <f t="shared" si="405"/>
        <v>#N/A</v>
      </c>
    </row>
    <row r="5138" customHeight="1" spans="1:29">
      <c r="A5138" s="421"/>
      <c r="B5138" s="422"/>
      <c r="C5138" s="422"/>
      <c r="D5138" s="421"/>
      <c r="E5138" s="421"/>
      <c r="F5138" s="421"/>
      <c r="G5138" s="421"/>
      <c r="H5138" s="421"/>
      <c r="I5138" s="421"/>
      <c r="J5138" s="421"/>
      <c r="K5138" s="421"/>
      <c r="L5138" s="421"/>
      <c r="M5138" s="421"/>
      <c r="N5138" s="426"/>
      <c r="O5138" s="426"/>
      <c r="P5138" s="427"/>
      <c r="Q5138" s="427"/>
      <c r="R5138" s="426"/>
      <c r="S5138" s="426"/>
      <c r="T5138" s="426"/>
      <c r="U5138" s="426"/>
      <c r="V5138" s="426"/>
      <c r="W5138" s="426"/>
      <c r="X5138" s="427"/>
      <c r="Y5138" s="416" t="e">
        <f t="shared" si="401"/>
        <v>#N/A</v>
      </c>
      <c r="Z5138" s="416" t="e">
        <f t="shared" si="402"/>
        <v>#N/A</v>
      </c>
      <c r="AA5138" s="416" t="str">
        <f t="shared" si="403"/>
        <v/>
      </c>
      <c r="AB5138" s="416" t="e">
        <f t="shared" si="404"/>
        <v>#N/A</v>
      </c>
      <c r="AC5138" s="416" t="e">
        <f t="shared" si="405"/>
        <v>#N/A</v>
      </c>
    </row>
    <row r="5139" customHeight="1" spans="1:29">
      <c r="A5139" s="421"/>
      <c r="B5139" s="422"/>
      <c r="C5139" s="422"/>
      <c r="D5139" s="421"/>
      <c r="E5139" s="421"/>
      <c r="F5139" s="421"/>
      <c r="G5139" s="421"/>
      <c r="H5139" s="421"/>
      <c r="I5139" s="421"/>
      <c r="J5139" s="421"/>
      <c r="K5139" s="421"/>
      <c r="L5139" s="421"/>
      <c r="M5139" s="421"/>
      <c r="N5139" s="426"/>
      <c r="O5139" s="426"/>
      <c r="P5139" s="427"/>
      <c r="Q5139" s="427"/>
      <c r="R5139" s="426"/>
      <c r="S5139" s="426"/>
      <c r="T5139" s="426"/>
      <c r="U5139" s="426"/>
      <c r="V5139" s="426"/>
      <c r="W5139" s="426"/>
      <c r="X5139" s="427"/>
      <c r="Y5139" s="416" t="e">
        <f t="shared" si="401"/>
        <v>#N/A</v>
      </c>
      <c r="Z5139" s="416" t="e">
        <f t="shared" si="402"/>
        <v>#N/A</v>
      </c>
      <c r="AA5139" s="416" t="str">
        <f t="shared" si="403"/>
        <v/>
      </c>
      <c r="AB5139" s="416" t="e">
        <f t="shared" si="404"/>
        <v>#N/A</v>
      </c>
      <c r="AC5139" s="416" t="e">
        <f t="shared" si="405"/>
        <v>#N/A</v>
      </c>
    </row>
    <row r="5140" customHeight="1" spans="1:29">
      <c r="A5140" s="421"/>
      <c r="B5140" s="422"/>
      <c r="C5140" s="422"/>
      <c r="D5140" s="421"/>
      <c r="E5140" s="421"/>
      <c r="F5140" s="421"/>
      <c r="G5140" s="421"/>
      <c r="H5140" s="421"/>
      <c r="I5140" s="421"/>
      <c r="J5140" s="421"/>
      <c r="K5140" s="421"/>
      <c r="L5140" s="421"/>
      <c r="M5140" s="421"/>
      <c r="N5140" s="426"/>
      <c r="O5140" s="426"/>
      <c r="P5140" s="427"/>
      <c r="Q5140" s="427"/>
      <c r="R5140" s="426"/>
      <c r="S5140" s="426"/>
      <c r="T5140" s="426"/>
      <c r="U5140" s="426"/>
      <c r="V5140" s="426"/>
      <c r="W5140" s="426"/>
      <c r="X5140" s="427"/>
      <c r="Y5140" s="416" t="e">
        <f t="shared" si="401"/>
        <v>#N/A</v>
      </c>
      <c r="Z5140" s="416" t="e">
        <f t="shared" si="402"/>
        <v>#N/A</v>
      </c>
      <c r="AA5140" s="416" t="str">
        <f t="shared" si="403"/>
        <v/>
      </c>
      <c r="AB5140" s="416" t="e">
        <f t="shared" si="404"/>
        <v>#N/A</v>
      </c>
      <c r="AC5140" s="416" t="e">
        <f t="shared" si="405"/>
        <v>#N/A</v>
      </c>
    </row>
    <row r="5141" customHeight="1" spans="1:29">
      <c r="A5141" s="421"/>
      <c r="B5141" s="422"/>
      <c r="C5141" s="422"/>
      <c r="D5141" s="421"/>
      <c r="E5141" s="421"/>
      <c r="F5141" s="421"/>
      <c r="G5141" s="421"/>
      <c r="H5141" s="421"/>
      <c r="I5141" s="421"/>
      <c r="J5141" s="421"/>
      <c r="K5141" s="421"/>
      <c r="L5141" s="421"/>
      <c r="M5141" s="421"/>
      <c r="N5141" s="426"/>
      <c r="O5141" s="426"/>
      <c r="P5141" s="427"/>
      <c r="Q5141" s="427"/>
      <c r="R5141" s="426"/>
      <c r="S5141" s="426"/>
      <c r="T5141" s="426"/>
      <c r="U5141" s="426"/>
      <c r="V5141" s="426"/>
      <c r="W5141" s="426"/>
      <c r="X5141" s="427"/>
      <c r="Y5141" s="416" t="e">
        <f t="shared" si="401"/>
        <v>#N/A</v>
      </c>
      <c r="Z5141" s="416" t="e">
        <f t="shared" si="402"/>
        <v>#N/A</v>
      </c>
      <c r="AA5141" s="416" t="str">
        <f t="shared" si="403"/>
        <v/>
      </c>
      <c r="AB5141" s="416" t="e">
        <f t="shared" si="404"/>
        <v>#N/A</v>
      </c>
      <c r="AC5141" s="416" t="e">
        <f t="shared" si="405"/>
        <v>#N/A</v>
      </c>
    </row>
    <row r="5142" customHeight="1" spans="1:29">
      <c r="A5142" s="421"/>
      <c r="B5142" s="422"/>
      <c r="C5142" s="422"/>
      <c r="D5142" s="421"/>
      <c r="E5142" s="421"/>
      <c r="F5142" s="421"/>
      <c r="G5142" s="421"/>
      <c r="H5142" s="421"/>
      <c r="I5142" s="421"/>
      <c r="J5142" s="421"/>
      <c r="K5142" s="421"/>
      <c r="L5142" s="421"/>
      <c r="M5142" s="421"/>
      <c r="N5142" s="426"/>
      <c r="O5142" s="426"/>
      <c r="P5142" s="427"/>
      <c r="Q5142" s="427"/>
      <c r="R5142" s="426"/>
      <c r="S5142" s="426"/>
      <c r="T5142" s="426"/>
      <c r="U5142" s="426"/>
      <c r="V5142" s="426"/>
      <c r="W5142" s="426"/>
      <c r="X5142" s="427"/>
      <c r="Y5142" s="416" t="e">
        <f t="shared" si="401"/>
        <v>#N/A</v>
      </c>
      <c r="Z5142" s="416" t="e">
        <f t="shared" si="402"/>
        <v>#N/A</v>
      </c>
      <c r="AA5142" s="416" t="str">
        <f t="shared" si="403"/>
        <v/>
      </c>
      <c r="AB5142" s="416" t="e">
        <f t="shared" si="404"/>
        <v>#N/A</v>
      </c>
      <c r="AC5142" s="416" t="e">
        <f t="shared" si="405"/>
        <v>#N/A</v>
      </c>
    </row>
    <row r="5143" customHeight="1" spans="1:29">
      <c r="A5143" s="421"/>
      <c r="B5143" s="422"/>
      <c r="C5143" s="422"/>
      <c r="D5143" s="421"/>
      <c r="E5143" s="421"/>
      <c r="F5143" s="421"/>
      <c r="G5143" s="421"/>
      <c r="H5143" s="421"/>
      <c r="I5143" s="421"/>
      <c r="J5143" s="421"/>
      <c r="K5143" s="421"/>
      <c r="L5143" s="421"/>
      <c r="M5143" s="421"/>
      <c r="N5143" s="426"/>
      <c r="O5143" s="426"/>
      <c r="P5143" s="427"/>
      <c r="Q5143" s="427"/>
      <c r="R5143" s="426"/>
      <c r="S5143" s="426"/>
      <c r="T5143" s="426"/>
      <c r="U5143" s="426"/>
      <c r="V5143" s="426"/>
      <c r="W5143" s="426"/>
      <c r="X5143" s="427"/>
      <c r="Y5143" s="416" t="e">
        <f t="shared" si="401"/>
        <v>#N/A</v>
      </c>
      <c r="Z5143" s="416" t="e">
        <f t="shared" si="402"/>
        <v>#N/A</v>
      </c>
      <c r="AA5143" s="416" t="str">
        <f t="shared" si="403"/>
        <v/>
      </c>
      <c r="AB5143" s="416" t="e">
        <f t="shared" si="404"/>
        <v>#N/A</v>
      </c>
      <c r="AC5143" s="416" t="e">
        <f t="shared" si="405"/>
        <v>#N/A</v>
      </c>
    </row>
    <row r="5144" customHeight="1" spans="1:29">
      <c r="A5144" s="421"/>
      <c r="B5144" s="422"/>
      <c r="C5144" s="422"/>
      <c r="D5144" s="421"/>
      <c r="E5144" s="421"/>
      <c r="F5144" s="421"/>
      <c r="G5144" s="421"/>
      <c r="H5144" s="421"/>
      <c r="I5144" s="421"/>
      <c r="J5144" s="421"/>
      <c r="K5144" s="421"/>
      <c r="L5144" s="421"/>
      <c r="M5144" s="421"/>
      <c r="N5144" s="426"/>
      <c r="O5144" s="426"/>
      <c r="P5144" s="427"/>
      <c r="Q5144" s="427"/>
      <c r="R5144" s="426"/>
      <c r="S5144" s="426"/>
      <c r="T5144" s="426"/>
      <c r="U5144" s="426"/>
      <c r="V5144" s="426"/>
      <c r="W5144" s="426"/>
      <c r="X5144" s="427"/>
      <c r="Y5144" s="416" t="e">
        <f t="shared" si="401"/>
        <v>#N/A</v>
      </c>
      <c r="Z5144" s="416" t="e">
        <f t="shared" si="402"/>
        <v>#N/A</v>
      </c>
      <c r="AA5144" s="416" t="str">
        <f t="shared" si="403"/>
        <v/>
      </c>
      <c r="AB5144" s="416" t="e">
        <f t="shared" si="404"/>
        <v>#N/A</v>
      </c>
      <c r="AC5144" s="416" t="e">
        <f t="shared" si="405"/>
        <v>#N/A</v>
      </c>
    </row>
    <row r="5145" customHeight="1" spans="1:29">
      <c r="A5145" s="421"/>
      <c r="B5145" s="422"/>
      <c r="C5145" s="422"/>
      <c r="D5145" s="421"/>
      <c r="E5145" s="421"/>
      <c r="F5145" s="421"/>
      <c r="G5145" s="421"/>
      <c r="H5145" s="421"/>
      <c r="I5145" s="421"/>
      <c r="J5145" s="421"/>
      <c r="K5145" s="421"/>
      <c r="L5145" s="421"/>
      <c r="M5145" s="421"/>
      <c r="N5145" s="426"/>
      <c r="O5145" s="426"/>
      <c r="P5145" s="427"/>
      <c r="Q5145" s="427"/>
      <c r="R5145" s="426"/>
      <c r="S5145" s="426"/>
      <c r="T5145" s="426"/>
      <c r="U5145" s="426"/>
      <c r="V5145" s="426"/>
      <c r="W5145" s="426"/>
      <c r="X5145" s="427"/>
      <c r="Y5145" s="416" t="e">
        <f t="shared" si="401"/>
        <v>#N/A</v>
      </c>
      <c r="Z5145" s="416" t="e">
        <f t="shared" si="402"/>
        <v>#N/A</v>
      </c>
      <c r="AA5145" s="416" t="str">
        <f t="shared" si="403"/>
        <v/>
      </c>
      <c r="AB5145" s="416" t="e">
        <f t="shared" si="404"/>
        <v>#N/A</v>
      </c>
      <c r="AC5145" s="416" t="e">
        <f t="shared" si="405"/>
        <v>#N/A</v>
      </c>
    </row>
    <row r="5146" customHeight="1" spans="1:29">
      <c r="A5146" s="421"/>
      <c r="B5146" s="422"/>
      <c r="C5146" s="422"/>
      <c r="D5146" s="421"/>
      <c r="E5146" s="421"/>
      <c r="F5146" s="421"/>
      <c r="G5146" s="421"/>
      <c r="H5146" s="421"/>
      <c r="I5146" s="421"/>
      <c r="J5146" s="421"/>
      <c r="K5146" s="421"/>
      <c r="L5146" s="421"/>
      <c r="M5146" s="421"/>
      <c r="N5146" s="426"/>
      <c r="O5146" s="426"/>
      <c r="P5146" s="427"/>
      <c r="Q5146" s="427"/>
      <c r="R5146" s="426"/>
      <c r="S5146" s="426"/>
      <c r="T5146" s="426"/>
      <c r="U5146" s="426"/>
      <c r="V5146" s="426"/>
      <c r="W5146" s="426"/>
      <c r="X5146" s="427"/>
      <c r="Y5146" s="416" t="e">
        <f t="shared" si="401"/>
        <v>#N/A</v>
      </c>
      <c r="Z5146" s="416" t="e">
        <f t="shared" si="402"/>
        <v>#N/A</v>
      </c>
      <c r="AA5146" s="416" t="str">
        <f t="shared" si="403"/>
        <v/>
      </c>
      <c r="AB5146" s="416" t="e">
        <f t="shared" si="404"/>
        <v>#N/A</v>
      </c>
      <c r="AC5146" s="416" t="e">
        <f t="shared" si="405"/>
        <v>#N/A</v>
      </c>
    </row>
    <row r="5147" customHeight="1" spans="1:29">
      <c r="A5147" s="421"/>
      <c r="B5147" s="422"/>
      <c r="C5147" s="422"/>
      <c r="D5147" s="421"/>
      <c r="E5147" s="421"/>
      <c r="F5147" s="421"/>
      <c r="G5147" s="421"/>
      <c r="H5147" s="421"/>
      <c r="I5147" s="421"/>
      <c r="J5147" s="421"/>
      <c r="K5147" s="421"/>
      <c r="L5147" s="421"/>
      <c r="M5147" s="421"/>
      <c r="N5147" s="426"/>
      <c r="O5147" s="426"/>
      <c r="P5147" s="427"/>
      <c r="Q5147" s="427"/>
      <c r="R5147" s="426"/>
      <c r="S5147" s="426"/>
      <c r="T5147" s="426"/>
      <c r="U5147" s="426"/>
      <c r="V5147" s="426"/>
      <c r="W5147" s="426"/>
      <c r="X5147" s="427"/>
      <c r="Y5147" s="416" t="e">
        <f t="shared" si="401"/>
        <v>#N/A</v>
      </c>
      <c r="Z5147" s="416" t="e">
        <f t="shared" si="402"/>
        <v>#N/A</v>
      </c>
      <c r="AA5147" s="416" t="str">
        <f t="shared" si="403"/>
        <v/>
      </c>
      <c r="AB5147" s="416" t="e">
        <f t="shared" si="404"/>
        <v>#N/A</v>
      </c>
      <c r="AC5147" s="416" t="e">
        <f t="shared" si="405"/>
        <v>#N/A</v>
      </c>
    </row>
    <row r="5148" customHeight="1" spans="1:29">
      <c r="A5148" s="421"/>
      <c r="B5148" s="422"/>
      <c r="C5148" s="422"/>
      <c r="D5148" s="421"/>
      <c r="E5148" s="421"/>
      <c r="F5148" s="421"/>
      <c r="G5148" s="421"/>
      <c r="H5148" s="421"/>
      <c r="I5148" s="421"/>
      <c r="J5148" s="421"/>
      <c r="K5148" s="421"/>
      <c r="L5148" s="421"/>
      <c r="M5148" s="421"/>
      <c r="N5148" s="426"/>
      <c r="O5148" s="426"/>
      <c r="P5148" s="427"/>
      <c r="Q5148" s="427"/>
      <c r="R5148" s="426"/>
      <c r="S5148" s="426"/>
      <c r="T5148" s="426"/>
      <c r="U5148" s="426"/>
      <c r="V5148" s="426"/>
      <c r="W5148" s="426"/>
      <c r="X5148" s="427"/>
      <c r="Y5148" s="416" t="e">
        <f t="shared" si="401"/>
        <v>#N/A</v>
      </c>
      <c r="Z5148" s="416" t="e">
        <f t="shared" si="402"/>
        <v>#N/A</v>
      </c>
      <c r="AA5148" s="416" t="str">
        <f t="shared" si="403"/>
        <v/>
      </c>
      <c r="AB5148" s="416" t="e">
        <f t="shared" si="404"/>
        <v>#N/A</v>
      </c>
      <c r="AC5148" s="416" t="e">
        <f t="shared" si="405"/>
        <v>#N/A</v>
      </c>
    </row>
    <row r="5149" customHeight="1" spans="1:29">
      <c r="A5149" s="421"/>
      <c r="B5149" s="422"/>
      <c r="C5149" s="422"/>
      <c r="D5149" s="421"/>
      <c r="E5149" s="421"/>
      <c r="F5149" s="421"/>
      <c r="G5149" s="421"/>
      <c r="H5149" s="421"/>
      <c r="I5149" s="421"/>
      <c r="J5149" s="421"/>
      <c r="K5149" s="421"/>
      <c r="L5149" s="421"/>
      <c r="M5149" s="421"/>
      <c r="N5149" s="426"/>
      <c r="O5149" s="426"/>
      <c r="P5149" s="427"/>
      <c r="Q5149" s="427"/>
      <c r="R5149" s="426"/>
      <c r="S5149" s="426"/>
      <c r="T5149" s="426"/>
      <c r="U5149" s="426"/>
      <c r="V5149" s="426"/>
      <c r="W5149" s="426"/>
      <c r="X5149" s="427"/>
      <c r="Y5149" s="416" t="e">
        <f t="shared" si="401"/>
        <v>#N/A</v>
      </c>
      <c r="Z5149" s="416" t="e">
        <f t="shared" si="402"/>
        <v>#N/A</v>
      </c>
      <c r="AA5149" s="416" t="str">
        <f t="shared" si="403"/>
        <v/>
      </c>
      <c r="AB5149" s="416" t="e">
        <f t="shared" si="404"/>
        <v>#N/A</v>
      </c>
      <c r="AC5149" s="416" t="e">
        <f t="shared" si="405"/>
        <v>#N/A</v>
      </c>
    </row>
    <row r="5150" customHeight="1" spans="1:29">
      <c r="A5150" s="421"/>
      <c r="B5150" s="422"/>
      <c r="C5150" s="422"/>
      <c r="D5150" s="421"/>
      <c r="E5150" s="421"/>
      <c r="F5150" s="421"/>
      <c r="G5150" s="421"/>
      <c r="H5150" s="421"/>
      <c r="I5150" s="421"/>
      <c r="J5150" s="421"/>
      <c r="K5150" s="421"/>
      <c r="L5150" s="421"/>
      <c r="M5150" s="421"/>
      <c r="N5150" s="426"/>
      <c r="O5150" s="426"/>
      <c r="P5150" s="427"/>
      <c r="Q5150" s="427"/>
      <c r="R5150" s="426"/>
      <c r="S5150" s="426"/>
      <c r="T5150" s="426"/>
      <c r="U5150" s="426"/>
      <c r="V5150" s="426"/>
      <c r="W5150" s="426"/>
      <c r="X5150" s="427"/>
      <c r="Y5150" s="416" t="e">
        <f t="shared" si="401"/>
        <v>#N/A</v>
      </c>
      <c r="Z5150" s="416" t="e">
        <f t="shared" si="402"/>
        <v>#N/A</v>
      </c>
      <c r="AA5150" s="416" t="str">
        <f t="shared" si="403"/>
        <v/>
      </c>
      <c r="AB5150" s="416" t="e">
        <f t="shared" si="404"/>
        <v>#N/A</v>
      </c>
      <c r="AC5150" s="416" t="e">
        <f t="shared" si="405"/>
        <v>#N/A</v>
      </c>
    </row>
    <row r="5151" customHeight="1" spans="1:29">
      <c r="A5151" s="421"/>
      <c r="B5151" s="422"/>
      <c r="C5151" s="422"/>
      <c r="D5151" s="421"/>
      <c r="E5151" s="421"/>
      <c r="F5151" s="421"/>
      <c r="G5151" s="421"/>
      <c r="H5151" s="421"/>
      <c r="I5151" s="421"/>
      <c r="J5151" s="421"/>
      <c r="K5151" s="421"/>
      <c r="L5151" s="421"/>
      <c r="M5151" s="421"/>
      <c r="N5151" s="426"/>
      <c r="O5151" s="426"/>
      <c r="P5151" s="427"/>
      <c r="Q5151" s="427"/>
      <c r="R5151" s="426"/>
      <c r="S5151" s="426"/>
      <c r="T5151" s="426"/>
      <c r="U5151" s="426"/>
      <c r="V5151" s="426"/>
      <c r="W5151" s="426"/>
      <c r="X5151" s="427"/>
      <c r="Y5151" s="416" t="e">
        <f t="shared" si="401"/>
        <v>#N/A</v>
      </c>
      <c r="Z5151" s="416" t="e">
        <f t="shared" si="402"/>
        <v>#N/A</v>
      </c>
      <c r="AA5151" s="416" t="str">
        <f t="shared" si="403"/>
        <v/>
      </c>
      <c r="AB5151" s="416" t="e">
        <f t="shared" si="404"/>
        <v>#N/A</v>
      </c>
      <c r="AC5151" s="416" t="e">
        <f t="shared" si="405"/>
        <v>#N/A</v>
      </c>
    </row>
    <row r="5152" customHeight="1" spans="1:29">
      <c r="A5152" s="421"/>
      <c r="B5152" s="422"/>
      <c r="C5152" s="422"/>
      <c r="D5152" s="421"/>
      <c r="E5152" s="421"/>
      <c r="F5152" s="421"/>
      <c r="G5152" s="421"/>
      <c r="H5152" s="421"/>
      <c r="I5152" s="421"/>
      <c r="J5152" s="421"/>
      <c r="K5152" s="421"/>
      <c r="L5152" s="421"/>
      <c r="M5152" s="421"/>
      <c r="N5152" s="426"/>
      <c r="O5152" s="426"/>
      <c r="P5152" s="427"/>
      <c r="Q5152" s="427"/>
      <c r="R5152" s="426"/>
      <c r="S5152" s="426"/>
      <c r="T5152" s="426"/>
      <c r="U5152" s="426"/>
      <c r="V5152" s="426"/>
      <c r="W5152" s="426"/>
      <c r="X5152" s="427"/>
      <c r="Y5152" s="416" t="e">
        <f t="shared" si="401"/>
        <v>#N/A</v>
      </c>
      <c r="Z5152" s="416" t="e">
        <f t="shared" si="402"/>
        <v>#N/A</v>
      </c>
      <c r="AA5152" s="416" t="str">
        <f t="shared" si="403"/>
        <v/>
      </c>
      <c r="AB5152" s="416" t="e">
        <f t="shared" si="404"/>
        <v>#N/A</v>
      </c>
      <c r="AC5152" s="416" t="e">
        <f t="shared" si="405"/>
        <v>#N/A</v>
      </c>
    </row>
    <row r="5153" customHeight="1" spans="1:29">
      <c r="A5153" s="421"/>
      <c r="B5153" s="422"/>
      <c r="C5153" s="422"/>
      <c r="D5153" s="421"/>
      <c r="E5153" s="421"/>
      <c r="F5153" s="421"/>
      <c r="G5153" s="421"/>
      <c r="H5153" s="421"/>
      <c r="I5153" s="421"/>
      <c r="J5153" s="421"/>
      <c r="K5153" s="421"/>
      <c r="L5153" s="421"/>
      <c r="M5153" s="421"/>
      <c r="N5153" s="426"/>
      <c r="O5153" s="426"/>
      <c r="P5153" s="427"/>
      <c r="Q5153" s="427"/>
      <c r="R5153" s="426"/>
      <c r="S5153" s="426"/>
      <c r="T5153" s="426"/>
      <c r="U5153" s="426"/>
      <c r="V5153" s="426"/>
      <c r="W5153" s="426"/>
      <c r="X5153" s="427"/>
      <c r="Y5153" s="416" t="e">
        <f t="shared" si="401"/>
        <v>#N/A</v>
      </c>
      <c r="Z5153" s="416" t="e">
        <f t="shared" si="402"/>
        <v>#N/A</v>
      </c>
      <c r="AA5153" s="416" t="str">
        <f t="shared" si="403"/>
        <v/>
      </c>
      <c r="AB5153" s="416" t="e">
        <f t="shared" si="404"/>
        <v>#N/A</v>
      </c>
      <c r="AC5153" s="416" t="e">
        <f t="shared" si="405"/>
        <v>#N/A</v>
      </c>
    </row>
    <row r="5154" customHeight="1" spans="1:29">
      <c r="A5154" s="421"/>
      <c r="B5154" s="422"/>
      <c r="C5154" s="422"/>
      <c r="D5154" s="421"/>
      <c r="E5154" s="421"/>
      <c r="F5154" s="421"/>
      <c r="G5154" s="421"/>
      <c r="H5154" s="421"/>
      <c r="I5154" s="421"/>
      <c r="J5154" s="421"/>
      <c r="K5154" s="421"/>
      <c r="L5154" s="421"/>
      <c r="M5154" s="421"/>
      <c r="N5154" s="426"/>
      <c r="O5154" s="426"/>
      <c r="P5154" s="427"/>
      <c r="Q5154" s="427"/>
      <c r="R5154" s="426"/>
      <c r="S5154" s="426"/>
      <c r="T5154" s="426"/>
      <c r="U5154" s="426"/>
      <c r="V5154" s="426"/>
      <c r="W5154" s="426"/>
      <c r="X5154" s="427"/>
      <c r="Y5154" s="416" t="e">
        <f t="shared" si="401"/>
        <v>#N/A</v>
      </c>
      <c r="Z5154" s="416" t="e">
        <f t="shared" si="402"/>
        <v>#N/A</v>
      </c>
      <c r="AA5154" s="416" t="str">
        <f t="shared" si="403"/>
        <v/>
      </c>
      <c r="AB5154" s="416" t="e">
        <f t="shared" si="404"/>
        <v>#N/A</v>
      </c>
      <c r="AC5154" s="416" t="e">
        <f t="shared" si="405"/>
        <v>#N/A</v>
      </c>
    </row>
    <row r="5155" customHeight="1" spans="1:29">
      <c r="A5155" s="421"/>
      <c r="B5155" s="422"/>
      <c r="C5155" s="422"/>
      <c r="D5155" s="421"/>
      <c r="E5155" s="421"/>
      <c r="F5155" s="421"/>
      <c r="G5155" s="421"/>
      <c r="H5155" s="421"/>
      <c r="I5155" s="421"/>
      <c r="J5155" s="421"/>
      <c r="K5155" s="421"/>
      <c r="L5155" s="421"/>
      <c r="M5155" s="421"/>
      <c r="N5155" s="426"/>
      <c r="O5155" s="426"/>
      <c r="P5155" s="427"/>
      <c r="Q5155" s="427"/>
      <c r="R5155" s="426"/>
      <c r="S5155" s="426"/>
      <c r="T5155" s="426"/>
      <c r="U5155" s="426"/>
      <c r="V5155" s="426"/>
      <c r="W5155" s="426"/>
      <c r="X5155" s="427"/>
      <c r="Y5155" s="416" t="e">
        <f t="shared" si="401"/>
        <v>#N/A</v>
      </c>
      <c r="Z5155" s="416" t="e">
        <f t="shared" si="402"/>
        <v>#N/A</v>
      </c>
      <c r="AA5155" s="416" t="str">
        <f t="shared" si="403"/>
        <v/>
      </c>
      <c r="AB5155" s="416" t="e">
        <f t="shared" si="404"/>
        <v>#N/A</v>
      </c>
      <c r="AC5155" s="416" t="e">
        <f t="shared" si="405"/>
        <v>#N/A</v>
      </c>
    </row>
    <row r="5156" customHeight="1" spans="1:29">
      <c r="A5156" s="421"/>
      <c r="B5156" s="422"/>
      <c r="C5156" s="422"/>
      <c r="D5156" s="421"/>
      <c r="E5156" s="421"/>
      <c r="F5156" s="421"/>
      <c r="G5156" s="421"/>
      <c r="H5156" s="421"/>
      <c r="I5156" s="421"/>
      <c r="J5156" s="421"/>
      <c r="K5156" s="421"/>
      <c r="L5156" s="421"/>
      <c r="M5156" s="421"/>
      <c r="N5156" s="426"/>
      <c r="O5156" s="426"/>
      <c r="P5156" s="427"/>
      <c r="Q5156" s="427"/>
      <c r="R5156" s="426"/>
      <c r="S5156" s="426"/>
      <c r="T5156" s="426"/>
      <c r="U5156" s="426"/>
      <c r="V5156" s="426"/>
      <c r="W5156" s="426"/>
      <c r="X5156" s="427"/>
      <c r="Y5156" s="416" t="e">
        <f t="shared" si="401"/>
        <v>#N/A</v>
      </c>
      <c r="Z5156" s="416" t="e">
        <f t="shared" si="402"/>
        <v>#N/A</v>
      </c>
      <c r="AA5156" s="416" t="str">
        <f t="shared" si="403"/>
        <v/>
      </c>
      <c r="AB5156" s="416" t="e">
        <f t="shared" si="404"/>
        <v>#N/A</v>
      </c>
      <c r="AC5156" s="416" t="e">
        <f t="shared" si="405"/>
        <v>#N/A</v>
      </c>
    </row>
    <row r="5157" customHeight="1" spans="1:29">
      <c r="A5157" s="421"/>
      <c r="B5157" s="422"/>
      <c r="C5157" s="422"/>
      <c r="D5157" s="421"/>
      <c r="E5157" s="421"/>
      <c r="F5157" s="421"/>
      <c r="G5157" s="421"/>
      <c r="H5157" s="421"/>
      <c r="I5157" s="421"/>
      <c r="J5157" s="421"/>
      <c r="K5157" s="421"/>
      <c r="L5157" s="421"/>
      <c r="M5157" s="421"/>
      <c r="N5157" s="426"/>
      <c r="O5157" s="426"/>
      <c r="P5157" s="427"/>
      <c r="Q5157" s="427"/>
      <c r="R5157" s="426"/>
      <c r="S5157" s="426"/>
      <c r="T5157" s="426"/>
      <c r="U5157" s="426"/>
      <c r="V5157" s="426"/>
      <c r="W5157" s="426"/>
      <c r="X5157" s="427"/>
      <c r="Y5157" s="416" t="e">
        <f t="shared" si="401"/>
        <v>#N/A</v>
      </c>
      <c r="Z5157" s="416" t="e">
        <f t="shared" si="402"/>
        <v>#N/A</v>
      </c>
      <c r="AA5157" s="416" t="str">
        <f t="shared" si="403"/>
        <v/>
      </c>
      <c r="AB5157" s="416" t="e">
        <f t="shared" si="404"/>
        <v>#N/A</v>
      </c>
      <c r="AC5157" s="416" t="e">
        <f t="shared" si="405"/>
        <v>#N/A</v>
      </c>
    </row>
    <row r="5158" customHeight="1" spans="1:29">
      <c r="A5158" s="421"/>
      <c r="B5158" s="422"/>
      <c r="C5158" s="422"/>
      <c r="D5158" s="421"/>
      <c r="E5158" s="421"/>
      <c r="F5158" s="421"/>
      <c r="G5158" s="421"/>
      <c r="H5158" s="421"/>
      <c r="I5158" s="421"/>
      <c r="J5158" s="421"/>
      <c r="K5158" s="421"/>
      <c r="L5158" s="421"/>
      <c r="M5158" s="421"/>
      <c r="N5158" s="426"/>
      <c r="O5158" s="426"/>
      <c r="P5158" s="427"/>
      <c r="Q5158" s="427"/>
      <c r="R5158" s="426"/>
      <c r="S5158" s="426"/>
      <c r="T5158" s="426"/>
      <c r="U5158" s="426"/>
      <c r="V5158" s="426"/>
      <c r="W5158" s="426"/>
      <c r="X5158" s="427"/>
      <c r="Y5158" s="416" t="e">
        <f t="shared" si="401"/>
        <v>#N/A</v>
      </c>
      <c r="Z5158" s="416" t="e">
        <f t="shared" si="402"/>
        <v>#N/A</v>
      </c>
      <c r="AA5158" s="416" t="str">
        <f t="shared" si="403"/>
        <v/>
      </c>
      <c r="AB5158" s="416" t="e">
        <f t="shared" si="404"/>
        <v>#N/A</v>
      </c>
      <c r="AC5158" s="416" t="e">
        <f t="shared" si="405"/>
        <v>#N/A</v>
      </c>
    </row>
    <row r="5159" customHeight="1" spans="1:29">
      <c r="A5159" s="421"/>
      <c r="B5159" s="422"/>
      <c r="C5159" s="422"/>
      <c r="D5159" s="421"/>
      <c r="E5159" s="421"/>
      <c r="F5159" s="421"/>
      <c r="G5159" s="421"/>
      <c r="H5159" s="421"/>
      <c r="I5159" s="421"/>
      <c r="J5159" s="421"/>
      <c r="K5159" s="421"/>
      <c r="L5159" s="421"/>
      <c r="M5159" s="421"/>
      <c r="N5159" s="426"/>
      <c r="O5159" s="426"/>
      <c r="P5159" s="427"/>
      <c r="Q5159" s="427"/>
      <c r="R5159" s="426"/>
      <c r="S5159" s="426"/>
      <c r="T5159" s="426"/>
      <c r="U5159" s="426"/>
      <c r="V5159" s="426"/>
      <c r="W5159" s="426"/>
      <c r="X5159" s="427"/>
      <c r="Y5159" s="416" t="e">
        <f t="shared" si="401"/>
        <v>#N/A</v>
      </c>
      <c r="Z5159" s="416" t="e">
        <f t="shared" si="402"/>
        <v>#N/A</v>
      </c>
      <c r="AA5159" s="416" t="str">
        <f t="shared" si="403"/>
        <v/>
      </c>
      <c r="AB5159" s="416" t="e">
        <f t="shared" si="404"/>
        <v>#N/A</v>
      </c>
      <c r="AC5159" s="416" t="e">
        <f t="shared" si="405"/>
        <v>#N/A</v>
      </c>
    </row>
    <row r="5160" customHeight="1" spans="1:29">
      <c r="A5160" s="421"/>
      <c r="B5160" s="422"/>
      <c r="C5160" s="422"/>
      <c r="D5160" s="421"/>
      <c r="E5160" s="421"/>
      <c r="F5160" s="421"/>
      <c r="G5160" s="421"/>
      <c r="H5160" s="421"/>
      <c r="I5160" s="421"/>
      <c r="J5160" s="421"/>
      <c r="K5160" s="421"/>
      <c r="L5160" s="421"/>
      <c r="M5160" s="421"/>
      <c r="N5160" s="426"/>
      <c r="O5160" s="426"/>
      <c r="P5160" s="427"/>
      <c r="Q5160" s="427"/>
      <c r="R5160" s="426"/>
      <c r="S5160" s="426"/>
      <c r="T5160" s="426"/>
      <c r="U5160" s="426"/>
      <c r="V5160" s="426"/>
      <c r="W5160" s="426"/>
      <c r="X5160" s="427"/>
      <c r="Y5160" s="416" t="e">
        <f t="shared" si="401"/>
        <v>#N/A</v>
      </c>
      <c r="Z5160" s="416" t="e">
        <f t="shared" si="402"/>
        <v>#N/A</v>
      </c>
      <c r="AA5160" s="416" t="str">
        <f t="shared" si="403"/>
        <v/>
      </c>
      <c r="AB5160" s="416" t="e">
        <f t="shared" si="404"/>
        <v>#N/A</v>
      </c>
      <c r="AC5160" s="416" t="e">
        <f t="shared" si="405"/>
        <v>#N/A</v>
      </c>
    </row>
    <row r="5161" customHeight="1" spans="1:29">
      <c r="A5161" s="421"/>
      <c r="B5161" s="422"/>
      <c r="C5161" s="422"/>
      <c r="D5161" s="421"/>
      <c r="E5161" s="421"/>
      <c r="F5161" s="421"/>
      <c r="G5161" s="421"/>
      <c r="H5161" s="421"/>
      <c r="I5161" s="421"/>
      <c r="J5161" s="421"/>
      <c r="K5161" s="421"/>
      <c r="L5161" s="421"/>
      <c r="M5161" s="421"/>
      <c r="N5161" s="426"/>
      <c r="O5161" s="426"/>
      <c r="P5161" s="427"/>
      <c r="Q5161" s="427"/>
      <c r="R5161" s="426"/>
      <c r="S5161" s="426"/>
      <c r="T5161" s="426"/>
      <c r="U5161" s="426"/>
      <c r="V5161" s="426"/>
      <c r="W5161" s="426"/>
      <c r="X5161" s="427"/>
      <c r="Y5161" s="416" t="e">
        <f t="shared" si="401"/>
        <v>#N/A</v>
      </c>
      <c r="Z5161" s="416" t="e">
        <f t="shared" si="402"/>
        <v>#N/A</v>
      </c>
      <c r="AA5161" s="416" t="str">
        <f t="shared" si="403"/>
        <v/>
      </c>
      <c r="AB5161" s="416" t="e">
        <f t="shared" si="404"/>
        <v>#N/A</v>
      </c>
      <c r="AC5161" s="416" t="e">
        <f t="shared" si="405"/>
        <v>#N/A</v>
      </c>
    </row>
    <row r="5162" customHeight="1" spans="1:29">
      <c r="A5162" s="421"/>
      <c r="B5162" s="422"/>
      <c r="C5162" s="422"/>
      <c r="D5162" s="421"/>
      <c r="E5162" s="421"/>
      <c r="F5162" s="421"/>
      <c r="G5162" s="421"/>
      <c r="H5162" s="421"/>
      <c r="I5162" s="421"/>
      <c r="J5162" s="421"/>
      <c r="K5162" s="421"/>
      <c r="L5162" s="421"/>
      <c r="M5162" s="421"/>
      <c r="N5162" s="426"/>
      <c r="O5162" s="426"/>
      <c r="P5162" s="427"/>
      <c r="Q5162" s="427"/>
      <c r="R5162" s="426"/>
      <c r="S5162" s="426"/>
      <c r="T5162" s="426"/>
      <c r="U5162" s="426"/>
      <c r="V5162" s="426"/>
      <c r="W5162" s="426"/>
      <c r="X5162" s="427"/>
      <c r="Y5162" s="416" t="e">
        <f t="shared" si="401"/>
        <v>#N/A</v>
      </c>
      <c r="Z5162" s="416" t="e">
        <f t="shared" si="402"/>
        <v>#N/A</v>
      </c>
      <c r="AA5162" s="416" t="str">
        <f t="shared" si="403"/>
        <v/>
      </c>
      <c r="AB5162" s="416" t="e">
        <f t="shared" si="404"/>
        <v>#N/A</v>
      </c>
      <c r="AC5162" s="416" t="e">
        <f t="shared" si="405"/>
        <v>#N/A</v>
      </c>
    </row>
    <row r="5163" customHeight="1" spans="1:29">
      <c r="A5163" s="421"/>
      <c r="B5163" s="422"/>
      <c r="C5163" s="422"/>
      <c r="D5163" s="421"/>
      <c r="E5163" s="421"/>
      <c r="F5163" s="421"/>
      <c r="G5163" s="421"/>
      <c r="H5163" s="421"/>
      <c r="I5163" s="421"/>
      <c r="J5163" s="421"/>
      <c r="K5163" s="421"/>
      <c r="L5163" s="421"/>
      <c r="M5163" s="421"/>
      <c r="N5163" s="426"/>
      <c r="O5163" s="426"/>
      <c r="P5163" s="427"/>
      <c r="Q5163" s="427"/>
      <c r="R5163" s="426"/>
      <c r="S5163" s="426"/>
      <c r="T5163" s="426"/>
      <c r="U5163" s="426"/>
      <c r="V5163" s="426"/>
      <c r="W5163" s="426"/>
      <c r="X5163" s="427"/>
      <c r="Y5163" s="416" t="e">
        <f t="shared" si="401"/>
        <v>#N/A</v>
      </c>
      <c r="Z5163" s="416" t="e">
        <f t="shared" si="402"/>
        <v>#N/A</v>
      </c>
      <c r="AA5163" s="416" t="str">
        <f t="shared" si="403"/>
        <v/>
      </c>
      <c r="AB5163" s="416" t="e">
        <f t="shared" si="404"/>
        <v>#N/A</v>
      </c>
      <c r="AC5163" s="416" t="e">
        <f t="shared" si="405"/>
        <v>#N/A</v>
      </c>
    </row>
    <row r="5164" customHeight="1" spans="1:29">
      <c r="A5164" s="421"/>
      <c r="B5164" s="422"/>
      <c r="C5164" s="422"/>
      <c r="D5164" s="421"/>
      <c r="E5164" s="421"/>
      <c r="F5164" s="421"/>
      <c r="G5164" s="421"/>
      <c r="H5164" s="421"/>
      <c r="I5164" s="421"/>
      <c r="J5164" s="421"/>
      <c r="K5164" s="421"/>
      <c r="L5164" s="421"/>
      <c r="M5164" s="421"/>
      <c r="N5164" s="426"/>
      <c r="O5164" s="426"/>
      <c r="P5164" s="427"/>
      <c r="Q5164" s="427"/>
      <c r="R5164" s="426"/>
      <c r="S5164" s="426"/>
      <c r="T5164" s="426"/>
      <c r="U5164" s="426"/>
      <c r="V5164" s="426"/>
      <c r="W5164" s="426"/>
      <c r="X5164" s="427"/>
      <c r="Y5164" s="416" t="e">
        <f t="shared" si="401"/>
        <v>#N/A</v>
      </c>
      <c r="Z5164" s="416" t="e">
        <f t="shared" si="402"/>
        <v>#N/A</v>
      </c>
      <c r="AA5164" s="416" t="str">
        <f t="shared" si="403"/>
        <v/>
      </c>
      <c r="AB5164" s="416" t="e">
        <f t="shared" si="404"/>
        <v>#N/A</v>
      </c>
      <c r="AC5164" s="416" t="e">
        <f t="shared" si="405"/>
        <v>#N/A</v>
      </c>
    </row>
    <row r="5165" customHeight="1" spans="1:29">
      <c r="A5165" s="421"/>
      <c r="B5165" s="422"/>
      <c r="C5165" s="422"/>
      <c r="D5165" s="421"/>
      <c r="E5165" s="421"/>
      <c r="F5165" s="421"/>
      <c r="G5165" s="421"/>
      <c r="H5165" s="421"/>
      <c r="I5165" s="421"/>
      <c r="J5165" s="421"/>
      <c r="K5165" s="421"/>
      <c r="L5165" s="421"/>
      <c r="M5165" s="421"/>
      <c r="N5165" s="426"/>
      <c r="O5165" s="426"/>
      <c r="P5165" s="427"/>
      <c r="Q5165" s="427"/>
      <c r="R5165" s="426"/>
      <c r="S5165" s="426"/>
      <c r="T5165" s="426"/>
      <c r="U5165" s="426"/>
      <c r="V5165" s="426"/>
      <c r="W5165" s="426"/>
      <c r="X5165" s="427"/>
      <c r="Y5165" s="416" t="e">
        <f t="shared" si="401"/>
        <v>#N/A</v>
      </c>
      <c r="Z5165" s="416" t="e">
        <f t="shared" si="402"/>
        <v>#N/A</v>
      </c>
      <c r="AA5165" s="416" t="str">
        <f t="shared" si="403"/>
        <v/>
      </c>
      <c r="AB5165" s="416" t="e">
        <f t="shared" si="404"/>
        <v>#N/A</v>
      </c>
      <c r="AC5165" s="416" t="e">
        <f t="shared" si="405"/>
        <v>#N/A</v>
      </c>
    </row>
    <row r="5166" customHeight="1" spans="1:29">
      <c r="A5166" s="421"/>
      <c r="B5166" s="422"/>
      <c r="C5166" s="422"/>
      <c r="D5166" s="421"/>
      <c r="E5166" s="421"/>
      <c r="F5166" s="421"/>
      <c r="G5166" s="421"/>
      <c r="H5166" s="421"/>
      <c r="I5166" s="421"/>
      <c r="J5166" s="421"/>
      <c r="K5166" s="421"/>
      <c r="L5166" s="421"/>
      <c r="M5166" s="421"/>
      <c r="N5166" s="426"/>
      <c r="O5166" s="426"/>
      <c r="P5166" s="427"/>
      <c r="Q5166" s="427"/>
      <c r="R5166" s="426"/>
      <c r="S5166" s="426"/>
      <c r="T5166" s="426"/>
      <c r="U5166" s="426"/>
      <c r="V5166" s="426"/>
      <c r="W5166" s="426"/>
      <c r="X5166" s="427"/>
      <c r="Y5166" s="416" t="e">
        <f t="shared" si="401"/>
        <v>#N/A</v>
      </c>
      <c r="Z5166" s="416" t="e">
        <f t="shared" si="402"/>
        <v>#N/A</v>
      </c>
      <c r="AA5166" s="416" t="str">
        <f t="shared" si="403"/>
        <v/>
      </c>
      <c r="AB5166" s="416" t="e">
        <f t="shared" si="404"/>
        <v>#N/A</v>
      </c>
      <c r="AC5166" s="416" t="e">
        <f t="shared" si="405"/>
        <v>#N/A</v>
      </c>
    </row>
    <row r="5167" customHeight="1" spans="1:29">
      <c r="A5167" s="421"/>
      <c r="B5167" s="422"/>
      <c r="C5167" s="422"/>
      <c r="D5167" s="421"/>
      <c r="E5167" s="421"/>
      <c r="F5167" s="421"/>
      <c r="G5167" s="421"/>
      <c r="H5167" s="421"/>
      <c r="I5167" s="421"/>
      <c r="J5167" s="421"/>
      <c r="K5167" s="421"/>
      <c r="L5167" s="421"/>
      <c r="M5167" s="421"/>
      <c r="N5167" s="426"/>
      <c r="O5167" s="426"/>
      <c r="P5167" s="427"/>
      <c r="Q5167" s="427"/>
      <c r="R5167" s="426"/>
      <c r="S5167" s="426"/>
      <c r="T5167" s="426"/>
      <c r="U5167" s="426"/>
      <c r="V5167" s="426"/>
      <c r="W5167" s="426"/>
      <c r="X5167" s="427"/>
      <c r="Y5167" s="416" t="e">
        <f t="shared" si="401"/>
        <v>#N/A</v>
      </c>
      <c r="Z5167" s="416" t="e">
        <f t="shared" si="402"/>
        <v>#N/A</v>
      </c>
      <c r="AA5167" s="416" t="str">
        <f t="shared" si="403"/>
        <v/>
      </c>
      <c r="AB5167" s="416" t="e">
        <f t="shared" si="404"/>
        <v>#N/A</v>
      </c>
      <c r="AC5167" s="416" t="e">
        <f t="shared" si="405"/>
        <v>#N/A</v>
      </c>
    </row>
    <row r="5168" customHeight="1" spans="1:29">
      <c r="A5168" s="421"/>
      <c r="B5168" s="422"/>
      <c r="C5168" s="422"/>
      <c r="D5168" s="421"/>
      <c r="E5168" s="421"/>
      <c r="F5168" s="421"/>
      <c r="G5168" s="421"/>
      <c r="H5168" s="421"/>
      <c r="I5168" s="421"/>
      <c r="J5168" s="421"/>
      <c r="K5168" s="421"/>
      <c r="L5168" s="421"/>
      <c r="M5168" s="421"/>
      <c r="N5168" s="426"/>
      <c r="O5168" s="426"/>
      <c r="P5168" s="427"/>
      <c r="Q5168" s="427"/>
      <c r="R5168" s="426"/>
      <c r="S5168" s="426"/>
      <c r="T5168" s="426"/>
      <c r="U5168" s="426"/>
      <c r="V5168" s="426"/>
      <c r="W5168" s="426"/>
      <c r="X5168" s="427"/>
      <c r="Y5168" s="416" t="e">
        <f t="shared" si="401"/>
        <v>#N/A</v>
      </c>
      <c r="Z5168" s="416" t="e">
        <f t="shared" si="402"/>
        <v>#N/A</v>
      </c>
      <c r="AA5168" s="416" t="str">
        <f t="shared" si="403"/>
        <v/>
      </c>
      <c r="AB5168" s="416" t="e">
        <f t="shared" si="404"/>
        <v>#N/A</v>
      </c>
      <c r="AC5168" s="416" t="e">
        <f t="shared" si="405"/>
        <v>#N/A</v>
      </c>
    </row>
    <row r="5169" customHeight="1" spans="1:29">
      <c r="A5169" s="421"/>
      <c r="B5169" s="422"/>
      <c r="C5169" s="422"/>
      <c r="D5169" s="421"/>
      <c r="E5169" s="421"/>
      <c r="F5169" s="421"/>
      <c r="G5169" s="421"/>
      <c r="H5169" s="421"/>
      <c r="I5169" s="421"/>
      <c r="J5169" s="421"/>
      <c r="K5169" s="421"/>
      <c r="L5169" s="421"/>
      <c r="M5169" s="421"/>
      <c r="N5169" s="426"/>
      <c r="O5169" s="426"/>
      <c r="P5169" s="427"/>
      <c r="Q5169" s="427"/>
      <c r="R5169" s="426"/>
      <c r="S5169" s="426"/>
      <c r="T5169" s="426"/>
      <c r="U5169" s="426"/>
      <c r="V5169" s="426"/>
      <c r="W5169" s="426"/>
      <c r="X5169" s="427"/>
      <c r="Y5169" s="416" t="e">
        <f t="shared" si="401"/>
        <v>#N/A</v>
      </c>
      <c r="Z5169" s="416" t="e">
        <f t="shared" si="402"/>
        <v>#N/A</v>
      </c>
      <c r="AA5169" s="416" t="str">
        <f t="shared" si="403"/>
        <v/>
      </c>
      <c r="AB5169" s="416" t="e">
        <f t="shared" si="404"/>
        <v>#N/A</v>
      </c>
      <c r="AC5169" s="416" t="e">
        <f t="shared" si="405"/>
        <v>#N/A</v>
      </c>
    </row>
    <row r="5170" customHeight="1" spans="1:29">
      <c r="A5170" s="421"/>
      <c r="B5170" s="422"/>
      <c r="C5170" s="422"/>
      <c r="D5170" s="421"/>
      <c r="E5170" s="421"/>
      <c r="F5170" s="421"/>
      <c r="G5170" s="421"/>
      <c r="H5170" s="421"/>
      <c r="I5170" s="421"/>
      <c r="J5170" s="421"/>
      <c r="K5170" s="421"/>
      <c r="L5170" s="421"/>
      <c r="M5170" s="421"/>
      <c r="N5170" s="426"/>
      <c r="O5170" s="426"/>
      <c r="P5170" s="427"/>
      <c r="Q5170" s="427"/>
      <c r="R5170" s="426"/>
      <c r="S5170" s="426"/>
      <c r="T5170" s="426"/>
      <c r="U5170" s="426"/>
      <c r="V5170" s="426"/>
      <c r="W5170" s="426"/>
      <c r="X5170" s="427"/>
      <c r="Y5170" s="416" t="e">
        <f t="shared" si="401"/>
        <v>#N/A</v>
      </c>
      <c r="Z5170" s="416" t="e">
        <f t="shared" si="402"/>
        <v>#N/A</v>
      </c>
      <c r="AA5170" s="416" t="str">
        <f t="shared" si="403"/>
        <v/>
      </c>
      <c r="AB5170" s="416" t="e">
        <f t="shared" si="404"/>
        <v>#N/A</v>
      </c>
      <c r="AC5170" s="416" t="e">
        <f t="shared" si="405"/>
        <v>#N/A</v>
      </c>
    </row>
    <row r="5171" customHeight="1" spans="1:29">
      <c r="A5171" s="421"/>
      <c r="B5171" s="422"/>
      <c r="C5171" s="422"/>
      <c r="D5171" s="421"/>
      <c r="E5171" s="421"/>
      <c r="F5171" s="421"/>
      <c r="G5171" s="421"/>
      <c r="H5171" s="421"/>
      <c r="I5171" s="421"/>
      <c r="J5171" s="421"/>
      <c r="K5171" s="421"/>
      <c r="L5171" s="421"/>
      <c r="M5171" s="421"/>
      <c r="N5171" s="426"/>
      <c r="O5171" s="426"/>
      <c r="P5171" s="427"/>
      <c r="Q5171" s="427"/>
      <c r="R5171" s="426"/>
      <c r="S5171" s="426"/>
      <c r="T5171" s="426"/>
      <c r="U5171" s="426"/>
      <c r="V5171" s="426"/>
      <c r="W5171" s="426"/>
      <c r="X5171" s="427"/>
      <c r="Y5171" s="416" t="e">
        <f t="shared" si="401"/>
        <v>#N/A</v>
      </c>
      <c r="Z5171" s="416" t="e">
        <f t="shared" si="402"/>
        <v>#N/A</v>
      </c>
      <c r="AA5171" s="416" t="str">
        <f t="shared" si="403"/>
        <v/>
      </c>
      <c r="AB5171" s="416" t="e">
        <f t="shared" si="404"/>
        <v>#N/A</v>
      </c>
      <c r="AC5171" s="416" t="e">
        <f t="shared" si="405"/>
        <v>#N/A</v>
      </c>
    </row>
    <row r="5172" customHeight="1" spans="1:29">
      <c r="A5172" s="421"/>
      <c r="B5172" s="422"/>
      <c r="C5172" s="422"/>
      <c r="D5172" s="421"/>
      <c r="E5172" s="421"/>
      <c r="F5172" s="421"/>
      <c r="G5172" s="421"/>
      <c r="H5172" s="421"/>
      <c r="I5172" s="421"/>
      <c r="J5172" s="421"/>
      <c r="K5172" s="421"/>
      <c r="L5172" s="421"/>
      <c r="M5172" s="421"/>
      <c r="N5172" s="426"/>
      <c r="O5172" s="426"/>
      <c r="P5172" s="427"/>
      <c r="Q5172" s="427"/>
      <c r="R5172" s="426"/>
      <c r="S5172" s="426"/>
      <c r="T5172" s="426"/>
      <c r="U5172" s="426"/>
      <c r="V5172" s="426"/>
      <c r="W5172" s="426"/>
      <c r="X5172" s="427"/>
      <c r="Y5172" s="416" t="e">
        <f t="shared" si="401"/>
        <v>#N/A</v>
      </c>
      <c r="Z5172" s="416" t="e">
        <f t="shared" si="402"/>
        <v>#N/A</v>
      </c>
      <c r="AA5172" s="416" t="str">
        <f t="shared" si="403"/>
        <v/>
      </c>
      <c r="AB5172" s="416" t="e">
        <f t="shared" si="404"/>
        <v>#N/A</v>
      </c>
      <c r="AC5172" s="416" t="e">
        <f t="shared" si="405"/>
        <v>#N/A</v>
      </c>
    </row>
    <row r="5173" customHeight="1" spans="1:29">
      <c r="A5173" s="421"/>
      <c r="B5173" s="422"/>
      <c r="C5173" s="422"/>
      <c r="D5173" s="421"/>
      <c r="E5173" s="421"/>
      <c r="F5173" s="421"/>
      <c r="G5173" s="421"/>
      <c r="H5173" s="421"/>
      <c r="I5173" s="421"/>
      <c r="J5173" s="421"/>
      <c r="K5173" s="421"/>
      <c r="L5173" s="421"/>
      <c r="M5173" s="421"/>
      <c r="N5173" s="426"/>
      <c r="O5173" s="426"/>
      <c r="P5173" s="427"/>
      <c r="Q5173" s="427"/>
      <c r="R5173" s="426"/>
      <c r="S5173" s="426"/>
      <c r="T5173" s="426"/>
      <c r="U5173" s="426"/>
      <c r="V5173" s="426"/>
      <c r="W5173" s="426"/>
      <c r="X5173" s="427"/>
      <c r="Y5173" s="416" t="e">
        <f t="shared" si="401"/>
        <v>#N/A</v>
      </c>
      <c r="Z5173" s="416" t="e">
        <f t="shared" si="402"/>
        <v>#N/A</v>
      </c>
      <c r="AA5173" s="416" t="str">
        <f t="shared" si="403"/>
        <v/>
      </c>
      <c r="AB5173" s="416" t="e">
        <f t="shared" si="404"/>
        <v>#N/A</v>
      </c>
      <c r="AC5173" s="416" t="e">
        <f t="shared" si="405"/>
        <v>#N/A</v>
      </c>
    </row>
    <row r="5174" customHeight="1" spans="1:29">
      <c r="A5174" s="421"/>
      <c r="B5174" s="422"/>
      <c r="C5174" s="422"/>
      <c r="D5174" s="421"/>
      <c r="E5174" s="421"/>
      <c r="F5174" s="421"/>
      <c r="G5174" s="421"/>
      <c r="H5174" s="421"/>
      <c r="I5174" s="421"/>
      <c r="J5174" s="421"/>
      <c r="K5174" s="421"/>
      <c r="L5174" s="421"/>
      <c r="M5174" s="421"/>
      <c r="N5174" s="426"/>
      <c r="O5174" s="426"/>
      <c r="P5174" s="427"/>
      <c r="Q5174" s="427"/>
      <c r="R5174" s="426"/>
      <c r="S5174" s="426"/>
      <c r="T5174" s="426"/>
      <c r="U5174" s="426"/>
      <c r="V5174" s="426"/>
      <c r="W5174" s="426"/>
      <c r="X5174" s="427"/>
      <c r="Y5174" s="416" t="e">
        <f t="shared" si="401"/>
        <v>#N/A</v>
      </c>
      <c r="Z5174" s="416" t="e">
        <f t="shared" si="402"/>
        <v>#N/A</v>
      </c>
      <c r="AA5174" s="416" t="str">
        <f t="shared" si="403"/>
        <v/>
      </c>
      <c r="AB5174" s="416" t="e">
        <f t="shared" si="404"/>
        <v>#N/A</v>
      </c>
      <c r="AC5174" s="416" t="e">
        <f t="shared" si="405"/>
        <v>#N/A</v>
      </c>
    </row>
    <row r="5175" customHeight="1" spans="1:29">
      <c r="A5175" s="421"/>
      <c r="B5175" s="422"/>
      <c r="C5175" s="422"/>
      <c r="D5175" s="421"/>
      <c r="E5175" s="421"/>
      <c r="F5175" s="421"/>
      <c r="G5175" s="421"/>
      <c r="H5175" s="421"/>
      <c r="I5175" s="421"/>
      <c r="J5175" s="421"/>
      <c r="K5175" s="421"/>
      <c r="L5175" s="421"/>
      <c r="M5175" s="421"/>
      <c r="N5175" s="426"/>
      <c r="O5175" s="426"/>
      <c r="P5175" s="427"/>
      <c r="Q5175" s="427"/>
      <c r="R5175" s="426"/>
      <c r="S5175" s="426"/>
      <c r="T5175" s="426"/>
      <c r="U5175" s="426"/>
      <c r="V5175" s="426"/>
      <c r="W5175" s="426"/>
      <c r="X5175" s="427"/>
      <c r="Y5175" s="416" t="e">
        <f t="shared" si="401"/>
        <v>#N/A</v>
      </c>
      <c r="Z5175" s="416" t="e">
        <f t="shared" si="402"/>
        <v>#N/A</v>
      </c>
      <c r="AA5175" s="416" t="str">
        <f t="shared" si="403"/>
        <v/>
      </c>
      <c r="AB5175" s="416" t="e">
        <f t="shared" si="404"/>
        <v>#N/A</v>
      </c>
      <c r="AC5175" s="416" t="e">
        <f t="shared" si="405"/>
        <v>#N/A</v>
      </c>
    </row>
    <row r="5176" customHeight="1" spans="1:29">
      <c r="A5176" s="421"/>
      <c r="B5176" s="422"/>
      <c r="C5176" s="422"/>
      <c r="D5176" s="421"/>
      <c r="E5176" s="421"/>
      <c r="F5176" s="421"/>
      <c r="G5176" s="421"/>
      <c r="H5176" s="421"/>
      <c r="I5176" s="421"/>
      <c r="J5176" s="421"/>
      <c r="K5176" s="421"/>
      <c r="L5176" s="421"/>
      <c r="M5176" s="421"/>
      <c r="N5176" s="426"/>
      <c r="O5176" s="426"/>
      <c r="P5176" s="427"/>
      <c r="Q5176" s="427"/>
      <c r="R5176" s="426"/>
      <c r="S5176" s="426"/>
      <c r="T5176" s="426"/>
      <c r="U5176" s="426"/>
      <c r="V5176" s="426"/>
      <c r="W5176" s="426"/>
      <c r="X5176" s="427"/>
      <c r="Y5176" s="416" t="e">
        <f t="shared" si="401"/>
        <v>#N/A</v>
      </c>
      <c r="Z5176" s="416" t="e">
        <f t="shared" si="402"/>
        <v>#N/A</v>
      </c>
      <c r="AA5176" s="416" t="str">
        <f t="shared" si="403"/>
        <v/>
      </c>
      <c r="AB5176" s="416" t="e">
        <f t="shared" si="404"/>
        <v>#N/A</v>
      </c>
      <c r="AC5176" s="416" t="e">
        <f t="shared" si="405"/>
        <v>#N/A</v>
      </c>
    </row>
    <row r="5177" customHeight="1" spans="1:29">
      <c r="A5177" s="421"/>
      <c r="B5177" s="422"/>
      <c r="C5177" s="422"/>
      <c r="D5177" s="421"/>
      <c r="E5177" s="421"/>
      <c r="F5177" s="421"/>
      <c r="G5177" s="421"/>
      <c r="H5177" s="421"/>
      <c r="I5177" s="421"/>
      <c r="J5177" s="421"/>
      <c r="K5177" s="421"/>
      <c r="L5177" s="421"/>
      <c r="M5177" s="421"/>
      <c r="N5177" s="426"/>
      <c r="O5177" s="426"/>
      <c r="P5177" s="427"/>
      <c r="Q5177" s="427"/>
      <c r="R5177" s="426"/>
      <c r="S5177" s="426"/>
      <c r="T5177" s="426"/>
      <c r="U5177" s="426"/>
      <c r="V5177" s="426"/>
      <c r="W5177" s="426"/>
      <c r="X5177" s="427"/>
      <c r="Y5177" s="416" t="e">
        <f t="shared" si="401"/>
        <v>#N/A</v>
      </c>
      <c r="Z5177" s="416" t="e">
        <f t="shared" si="402"/>
        <v>#N/A</v>
      </c>
      <c r="AA5177" s="416" t="str">
        <f t="shared" si="403"/>
        <v/>
      </c>
      <c r="AB5177" s="416" t="e">
        <f t="shared" si="404"/>
        <v>#N/A</v>
      </c>
      <c r="AC5177" s="416" t="e">
        <f t="shared" si="405"/>
        <v>#N/A</v>
      </c>
    </row>
    <row r="5178" customHeight="1" spans="1:29">
      <c r="A5178" s="421"/>
      <c r="B5178" s="422"/>
      <c r="C5178" s="422"/>
      <c r="D5178" s="421"/>
      <c r="E5178" s="421"/>
      <c r="F5178" s="421"/>
      <c r="G5178" s="421"/>
      <c r="H5178" s="421"/>
      <c r="I5178" s="421"/>
      <c r="J5178" s="421"/>
      <c r="K5178" s="421"/>
      <c r="L5178" s="421"/>
      <c r="M5178" s="421"/>
      <c r="N5178" s="426"/>
      <c r="O5178" s="426"/>
      <c r="P5178" s="427"/>
      <c r="Q5178" s="427"/>
      <c r="R5178" s="426"/>
      <c r="S5178" s="426"/>
      <c r="T5178" s="426"/>
      <c r="U5178" s="426"/>
      <c r="V5178" s="426"/>
      <c r="W5178" s="426"/>
      <c r="X5178" s="427"/>
      <c r="Y5178" s="416" t="e">
        <f t="shared" si="401"/>
        <v>#N/A</v>
      </c>
      <c r="Z5178" s="416" t="e">
        <f t="shared" si="402"/>
        <v>#N/A</v>
      </c>
      <c r="AA5178" s="416" t="str">
        <f t="shared" si="403"/>
        <v/>
      </c>
      <c r="AB5178" s="416" t="e">
        <f t="shared" si="404"/>
        <v>#N/A</v>
      </c>
      <c r="AC5178" s="416" t="e">
        <f t="shared" si="405"/>
        <v>#N/A</v>
      </c>
    </row>
    <row r="5179" customHeight="1" spans="1:29">
      <c r="A5179" s="421"/>
      <c r="B5179" s="422"/>
      <c r="C5179" s="422"/>
      <c r="D5179" s="421"/>
      <c r="E5179" s="421"/>
      <c r="F5179" s="421"/>
      <c r="G5179" s="421"/>
      <c r="H5179" s="421"/>
      <c r="I5179" s="421"/>
      <c r="J5179" s="421"/>
      <c r="K5179" s="421"/>
      <c r="L5179" s="421"/>
      <c r="M5179" s="421"/>
      <c r="N5179" s="426"/>
      <c r="O5179" s="426"/>
      <c r="P5179" s="427"/>
      <c r="Q5179" s="427"/>
      <c r="R5179" s="426"/>
      <c r="S5179" s="426"/>
      <c r="T5179" s="426"/>
      <c r="U5179" s="426"/>
      <c r="V5179" s="426"/>
      <c r="W5179" s="426"/>
      <c r="X5179" s="427"/>
      <c r="Y5179" s="416" t="e">
        <f t="shared" si="401"/>
        <v>#N/A</v>
      </c>
      <c r="Z5179" s="416" t="e">
        <f t="shared" si="402"/>
        <v>#N/A</v>
      </c>
      <c r="AA5179" s="416" t="str">
        <f t="shared" si="403"/>
        <v/>
      </c>
      <c r="AB5179" s="416" t="e">
        <f t="shared" si="404"/>
        <v>#N/A</v>
      </c>
      <c r="AC5179" s="416" t="e">
        <f t="shared" si="405"/>
        <v>#N/A</v>
      </c>
    </row>
    <row r="5180" customHeight="1" spans="1:29">
      <c r="A5180" s="421"/>
      <c r="B5180" s="422"/>
      <c r="C5180" s="422"/>
      <c r="D5180" s="421"/>
      <c r="E5180" s="421"/>
      <c r="F5180" s="421"/>
      <c r="G5180" s="421"/>
      <c r="H5180" s="421"/>
      <c r="I5180" s="421"/>
      <c r="J5180" s="421"/>
      <c r="K5180" s="421"/>
      <c r="L5180" s="421"/>
      <c r="M5180" s="421"/>
      <c r="N5180" s="426"/>
      <c r="O5180" s="426"/>
      <c r="P5180" s="427"/>
      <c r="Q5180" s="427"/>
      <c r="R5180" s="426"/>
      <c r="S5180" s="426"/>
      <c r="T5180" s="426"/>
      <c r="U5180" s="426"/>
      <c r="V5180" s="426"/>
      <c r="W5180" s="426"/>
      <c r="X5180" s="427"/>
      <c r="Y5180" s="416" t="e">
        <f t="shared" si="401"/>
        <v>#N/A</v>
      </c>
      <c r="Z5180" s="416" t="e">
        <f t="shared" si="402"/>
        <v>#N/A</v>
      </c>
      <c r="AA5180" s="416" t="str">
        <f t="shared" si="403"/>
        <v/>
      </c>
      <c r="AB5180" s="416" t="e">
        <f t="shared" si="404"/>
        <v>#N/A</v>
      </c>
      <c r="AC5180" s="416" t="e">
        <f t="shared" si="405"/>
        <v>#N/A</v>
      </c>
    </row>
    <row r="5181" customHeight="1" spans="1:29">
      <c r="A5181" s="421"/>
      <c r="B5181" s="422"/>
      <c r="C5181" s="422"/>
      <c r="D5181" s="421"/>
      <c r="E5181" s="421"/>
      <c r="F5181" s="421"/>
      <c r="G5181" s="421"/>
      <c r="H5181" s="421"/>
      <c r="I5181" s="421"/>
      <c r="J5181" s="421"/>
      <c r="K5181" s="421"/>
      <c r="L5181" s="421"/>
      <c r="M5181" s="421"/>
      <c r="N5181" s="426"/>
      <c r="O5181" s="426"/>
      <c r="P5181" s="427"/>
      <c r="Q5181" s="427"/>
      <c r="R5181" s="426"/>
      <c r="S5181" s="426"/>
      <c r="T5181" s="426"/>
      <c r="U5181" s="426"/>
      <c r="V5181" s="426"/>
      <c r="W5181" s="426"/>
      <c r="X5181" s="427"/>
      <c r="Y5181" s="416" t="e">
        <f t="shared" si="401"/>
        <v>#N/A</v>
      </c>
      <c r="Z5181" s="416" t="e">
        <f t="shared" si="402"/>
        <v>#N/A</v>
      </c>
      <c r="AA5181" s="416" t="str">
        <f t="shared" si="403"/>
        <v/>
      </c>
      <c r="AB5181" s="416" t="e">
        <f t="shared" si="404"/>
        <v>#N/A</v>
      </c>
      <c r="AC5181" s="416" t="e">
        <f t="shared" si="405"/>
        <v>#N/A</v>
      </c>
    </row>
    <row r="5182" customHeight="1" spans="1:29">
      <c r="A5182" s="421"/>
      <c r="B5182" s="422"/>
      <c r="C5182" s="422"/>
      <c r="D5182" s="421"/>
      <c r="E5182" s="421"/>
      <c r="F5182" s="421"/>
      <c r="G5182" s="421"/>
      <c r="H5182" s="421"/>
      <c r="I5182" s="421"/>
      <c r="J5182" s="421"/>
      <c r="K5182" s="421"/>
      <c r="L5182" s="421"/>
      <c r="M5182" s="421"/>
      <c r="N5182" s="426"/>
      <c r="O5182" s="426"/>
      <c r="P5182" s="427"/>
      <c r="Q5182" s="427"/>
      <c r="R5182" s="426"/>
      <c r="S5182" s="426"/>
      <c r="T5182" s="426"/>
      <c r="U5182" s="426"/>
      <c r="V5182" s="426"/>
      <c r="W5182" s="426"/>
      <c r="X5182" s="427"/>
      <c r="Y5182" s="416" t="e">
        <f t="shared" si="401"/>
        <v>#N/A</v>
      </c>
      <c r="Z5182" s="416" t="e">
        <f t="shared" si="402"/>
        <v>#N/A</v>
      </c>
      <c r="AA5182" s="416" t="str">
        <f t="shared" si="403"/>
        <v/>
      </c>
      <c r="AB5182" s="416" t="e">
        <f t="shared" si="404"/>
        <v>#N/A</v>
      </c>
      <c r="AC5182" s="416" t="e">
        <f t="shared" si="405"/>
        <v>#N/A</v>
      </c>
    </row>
    <row r="5183" customHeight="1" spans="1:29">
      <c r="A5183" s="421"/>
      <c r="B5183" s="422"/>
      <c r="C5183" s="422"/>
      <c r="D5183" s="421"/>
      <c r="E5183" s="421"/>
      <c r="F5183" s="421"/>
      <c r="G5183" s="421"/>
      <c r="H5183" s="421"/>
      <c r="I5183" s="421"/>
      <c r="J5183" s="421"/>
      <c r="K5183" s="421"/>
      <c r="L5183" s="421"/>
      <c r="M5183" s="421"/>
      <c r="N5183" s="426"/>
      <c r="O5183" s="426"/>
      <c r="P5183" s="427"/>
      <c r="Q5183" s="427"/>
      <c r="R5183" s="426"/>
      <c r="S5183" s="426"/>
      <c r="T5183" s="426"/>
      <c r="U5183" s="426"/>
      <c r="V5183" s="426"/>
      <c r="W5183" s="426"/>
      <c r="X5183" s="427"/>
      <c r="Y5183" s="416" t="e">
        <f t="shared" si="401"/>
        <v>#N/A</v>
      </c>
      <c r="Z5183" s="416" t="e">
        <f t="shared" si="402"/>
        <v>#N/A</v>
      </c>
      <c r="AA5183" s="416" t="str">
        <f t="shared" si="403"/>
        <v/>
      </c>
      <c r="AB5183" s="416" t="e">
        <f t="shared" si="404"/>
        <v>#N/A</v>
      </c>
      <c r="AC5183" s="416" t="e">
        <f t="shared" si="405"/>
        <v>#N/A</v>
      </c>
    </row>
    <row r="5184" customHeight="1" spans="1:29">
      <c r="A5184" s="421"/>
      <c r="B5184" s="422"/>
      <c r="C5184" s="422"/>
      <c r="D5184" s="421"/>
      <c r="E5184" s="421"/>
      <c r="F5184" s="421"/>
      <c r="G5184" s="421"/>
      <c r="H5184" s="421"/>
      <c r="I5184" s="421"/>
      <c r="J5184" s="421"/>
      <c r="K5184" s="421"/>
      <c r="L5184" s="421"/>
      <c r="M5184" s="421"/>
      <c r="N5184" s="426"/>
      <c r="O5184" s="426"/>
      <c r="P5184" s="427"/>
      <c r="Q5184" s="427"/>
      <c r="R5184" s="426"/>
      <c r="S5184" s="426"/>
      <c r="T5184" s="426"/>
      <c r="U5184" s="426"/>
      <c r="V5184" s="426"/>
      <c r="W5184" s="426"/>
      <c r="X5184" s="427"/>
      <c r="Y5184" s="416" t="e">
        <f t="shared" si="401"/>
        <v>#N/A</v>
      </c>
      <c r="Z5184" s="416" t="e">
        <f t="shared" si="402"/>
        <v>#N/A</v>
      </c>
      <c r="AA5184" s="416" t="str">
        <f t="shared" si="403"/>
        <v/>
      </c>
      <c r="AB5184" s="416" t="e">
        <f t="shared" si="404"/>
        <v>#N/A</v>
      </c>
      <c r="AC5184" s="416" t="e">
        <f t="shared" si="405"/>
        <v>#N/A</v>
      </c>
    </row>
    <row r="5185" customHeight="1" spans="1:29">
      <c r="A5185" s="421"/>
      <c r="B5185" s="422"/>
      <c r="C5185" s="422"/>
      <c r="D5185" s="421"/>
      <c r="E5185" s="421"/>
      <c r="F5185" s="421"/>
      <c r="G5185" s="421"/>
      <c r="H5185" s="421"/>
      <c r="I5185" s="421"/>
      <c r="J5185" s="421"/>
      <c r="K5185" s="421"/>
      <c r="L5185" s="421"/>
      <c r="M5185" s="421"/>
      <c r="N5185" s="426"/>
      <c r="O5185" s="426"/>
      <c r="P5185" s="427"/>
      <c r="Q5185" s="427"/>
      <c r="R5185" s="426"/>
      <c r="S5185" s="426"/>
      <c r="T5185" s="426"/>
      <c r="U5185" s="426"/>
      <c r="V5185" s="426"/>
      <c r="W5185" s="426"/>
      <c r="X5185" s="427"/>
      <c r="Y5185" s="416" t="e">
        <f t="shared" si="401"/>
        <v>#N/A</v>
      </c>
      <c r="Z5185" s="416" t="e">
        <f t="shared" si="402"/>
        <v>#N/A</v>
      </c>
      <c r="AA5185" s="416" t="str">
        <f t="shared" si="403"/>
        <v/>
      </c>
      <c r="AB5185" s="416" t="e">
        <f t="shared" si="404"/>
        <v>#N/A</v>
      </c>
      <c r="AC5185" s="416" t="e">
        <f t="shared" si="405"/>
        <v>#N/A</v>
      </c>
    </row>
    <row r="5186" customHeight="1" spans="1:29">
      <c r="A5186" s="421"/>
      <c r="B5186" s="422"/>
      <c r="C5186" s="422"/>
      <c r="D5186" s="421"/>
      <c r="E5186" s="421"/>
      <c r="F5186" s="421"/>
      <c r="G5186" s="421"/>
      <c r="H5186" s="421"/>
      <c r="I5186" s="421"/>
      <c r="J5186" s="421"/>
      <c r="K5186" s="421"/>
      <c r="L5186" s="421"/>
      <c r="M5186" s="421"/>
      <c r="N5186" s="426"/>
      <c r="O5186" s="426"/>
      <c r="P5186" s="427"/>
      <c r="Q5186" s="427"/>
      <c r="R5186" s="426"/>
      <c r="S5186" s="426"/>
      <c r="T5186" s="426"/>
      <c r="U5186" s="426"/>
      <c r="V5186" s="426"/>
      <c r="W5186" s="426"/>
      <c r="X5186" s="427"/>
      <c r="Y5186" s="416" t="e">
        <f t="shared" si="401"/>
        <v>#N/A</v>
      </c>
      <c r="Z5186" s="416" t="e">
        <f t="shared" si="402"/>
        <v>#N/A</v>
      </c>
      <c r="AA5186" s="416" t="str">
        <f t="shared" si="403"/>
        <v/>
      </c>
      <c r="AB5186" s="416" t="e">
        <f t="shared" si="404"/>
        <v>#N/A</v>
      </c>
      <c r="AC5186" s="416" t="e">
        <f t="shared" si="405"/>
        <v>#N/A</v>
      </c>
    </row>
    <row r="5187" customHeight="1" spans="1:29">
      <c r="A5187" s="421"/>
      <c r="B5187" s="422"/>
      <c r="C5187" s="422"/>
      <c r="D5187" s="421"/>
      <c r="E5187" s="421"/>
      <c r="F5187" s="421"/>
      <c r="G5187" s="421"/>
      <c r="H5187" s="421"/>
      <c r="I5187" s="421"/>
      <c r="J5187" s="421"/>
      <c r="K5187" s="421"/>
      <c r="L5187" s="421"/>
      <c r="M5187" s="421"/>
      <c r="N5187" s="426"/>
      <c r="O5187" s="426"/>
      <c r="P5187" s="427"/>
      <c r="Q5187" s="427"/>
      <c r="R5187" s="426"/>
      <c r="S5187" s="426"/>
      <c r="T5187" s="426"/>
      <c r="U5187" s="426"/>
      <c r="V5187" s="426"/>
      <c r="W5187" s="426"/>
      <c r="X5187" s="427"/>
      <c r="Y5187" s="416" t="e">
        <f t="shared" si="401"/>
        <v>#N/A</v>
      </c>
      <c r="Z5187" s="416" t="e">
        <f t="shared" si="402"/>
        <v>#N/A</v>
      </c>
      <c r="AA5187" s="416" t="str">
        <f t="shared" si="403"/>
        <v/>
      </c>
      <c r="AB5187" s="416" t="e">
        <f t="shared" si="404"/>
        <v>#N/A</v>
      </c>
      <c r="AC5187" s="416" t="e">
        <f t="shared" si="405"/>
        <v>#N/A</v>
      </c>
    </row>
    <row r="5188" customHeight="1" spans="1:29">
      <c r="A5188" s="421"/>
      <c r="B5188" s="422"/>
      <c r="C5188" s="422"/>
      <c r="D5188" s="421"/>
      <c r="E5188" s="421"/>
      <c r="F5188" s="421"/>
      <c r="G5188" s="421"/>
      <c r="H5188" s="421"/>
      <c r="I5188" s="421"/>
      <c r="J5188" s="421"/>
      <c r="K5188" s="421"/>
      <c r="L5188" s="421"/>
      <c r="M5188" s="421"/>
      <c r="N5188" s="426"/>
      <c r="O5188" s="426"/>
      <c r="P5188" s="427"/>
      <c r="Q5188" s="427"/>
      <c r="R5188" s="426"/>
      <c r="S5188" s="426"/>
      <c r="T5188" s="426"/>
      <c r="U5188" s="426"/>
      <c r="V5188" s="426"/>
      <c r="W5188" s="426"/>
      <c r="X5188" s="427"/>
      <c r="Y5188" s="416" t="e">
        <f t="shared" si="401"/>
        <v>#N/A</v>
      </c>
      <c r="Z5188" s="416" t="e">
        <f t="shared" si="402"/>
        <v>#N/A</v>
      </c>
      <c r="AA5188" s="416" t="str">
        <f t="shared" si="403"/>
        <v/>
      </c>
      <c r="AB5188" s="416" t="e">
        <f t="shared" si="404"/>
        <v>#N/A</v>
      </c>
      <c r="AC5188" s="416" t="e">
        <f t="shared" si="405"/>
        <v>#N/A</v>
      </c>
    </row>
    <row r="5189" customHeight="1" spans="1:29">
      <c r="A5189" s="421"/>
      <c r="B5189" s="422"/>
      <c r="C5189" s="422"/>
      <c r="D5189" s="421"/>
      <c r="E5189" s="421"/>
      <c r="F5189" s="421"/>
      <c r="G5189" s="421"/>
      <c r="H5189" s="421"/>
      <c r="I5189" s="421"/>
      <c r="J5189" s="421"/>
      <c r="K5189" s="421"/>
      <c r="L5189" s="421"/>
      <c r="M5189" s="421"/>
      <c r="N5189" s="426"/>
      <c r="O5189" s="426"/>
      <c r="P5189" s="427"/>
      <c r="Q5189" s="427"/>
      <c r="R5189" s="426"/>
      <c r="S5189" s="426"/>
      <c r="T5189" s="426"/>
      <c r="U5189" s="426"/>
      <c r="V5189" s="426"/>
      <c r="W5189" s="426"/>
      <c r="X5189" s="427"/>
      <c r="Y5189" s="416" t="e">
        <f t="shared" si="401"/>
        <v>#N/A</v>
      </c>
      <c r="Z5189" s="416" t="e">
        <f t="shared" si="402"/>
        <v>#N/A</v>
      </c>
      <c r="AA5189" s="416" t="str">
        <f t="shared" si="403"/>
        <v/>
      </c>
      <c r="AB5189" s="416" t="e">
        <f t="shared" si="404"/>
        <v>#N/A</v>
      </c>
      <c r="AC5189" s="416" t="e">
        <f t="shared" si="405"/>
        <v>#N/A</v>
      </c>
    </row>
    <row r="5190" customHeight="1" spans="1:29">
      <c r="A5190" s="421"/>
      <c r="B5190" s="422"/>
      <c r="C5190" s="422"/>
      <c r="D5190" s="421"/>
      <c r="E5190" s="421"/>
      <c r="F5190" s="421"/>
      <c r="G5190" s="421"/>
      <c r="H5190" s="421"/>
      <c r="I5190" s="421"/>
      <c r="J5190" s="421"/>
      <c r="K5190" s="421"/>
      <c r="L5190" s="421"/>
      <c r="M5190" s="421"/>
      <c r="N5190" s="426"/>
      <c r="O5190" s="426"/>
      <c r="P5190" s="427"/>
      <c r="Q5190" s="427"/>
      <c r="R5190" s="426"/>
      <c r="S5190" s="426"/>
      <c r="T5190" s="426"/>
      <c r="U5190" s="426"/>
      <c r="V5190" s="426"/>
      <c r="W5190" s="426"/>
      <c r="X5190" s="427"/>
      <c r="Y5190" s="416" t="e">
        <f t="shared" si="401"/>
        <v>#N/A</v>
      </c>
      <c r="Z5190" s="416" t="e">
        <f t="shared" si="402"/>
        <v>#N/A</v>
      </c>
      <c r="AA5190" s="416" t="str">
        <f t="shared" si="403"/>
        <v/>
      </c>
      <c r="AB5190" s="416" t="e">
        <f t="shared" si="404"/>
        <v>#N/A</v>
      </c>
      <c r="AC5190" s="416" t="e">
        <f t="shared" si="405"/>
        <v>#N/A</v>
      </c>
    </row>
    <row r="5191" customHeight="1" spans="1:29">
      <c r="A5191" s="421"/>
      <c r="B5191" s="422"/>
      <c r="C5191" s="422"/>
      <c r="D5191" s="421"/>
      <c r="E5191" s="421"/>
      <c r="F5191" s="421"/>
      <c r="G5191" s="421"/>
      <c r="H5191" s="421"/>
      <c r="I5191" s="421"/>
      <c r="J5191" s="421"/>
      <c r="K5191" s="421"/>
      <c r="L5191" s="421"/>
      <c r="M5191" s="421"/>
      <c r="N5191" s="426"/>
      <c r="O5191" s="426"/>
      <c r="P5191" s="427"/>
      <c r="Q5191" s="427"/>
      <c r="R5191" s="426"/>
      <c r="S5191" s="426"/>
      <c r="T5191" s="426"/>
      <c r="U5191" s="426"/>
      <c r="V5191" s="426"/>
      <c r="W5191" s="426"/>
      <c r="X5191" s="427"/>
      <c r="Y5191" s="416" t="e">
        <f t="shared" ref="Y5191:Y5254" si="406">_xlfn.IFS(LEFT(M5191,3)="003","三保支出",LEFT(M5191,3)="004","刚性支出",LEFT(M5191,3)="000","促发展支出")</f>
        <v>#N/A</v>
      </c>
      <c r="Z5191" s="416" t="e">
        <f t="shared" ref="Z5191:Z5254" si="407">_xlfn.IFS(LEFT(E5191,1)="3","项目支出",LEFT(E5191,1)="1","人员类支出",LEFT(E5191,1)="2","运转类支出")</f>
        <v>#N/A</v>
      </c>
      <c r="AA5191" s="416" t="str">
        <f t="shared" ref="AA5191:AA5254" si="408">LEFT(H5191,7)</f>
        <v/>
      </c>
      <c r="AB5191" s="416" t="e">
        <f t="shared" ref="AB5191:AB5254" si="409">_xlfn.IFS(LEFT(M5191,6)="003001","保工资",LEFT(M5191,6)="003002","保运转",LEFT(M5191,6)="003003","保基本民生")</f>
        <v>#N/A</v>
      </c>
      <c r="AC5191" s="416" t="e">
        <f t="shared" ref="AC5191:AC5254" si="410">IF(Z5191="项目支出","否","是")</f>
        <v>#N/A</v>
      </c>
    </row>
    <row r="5192" customHeight="1" spans="1:29">
      <c r="A5192" s="421"/>
      <c r="B5192" s="422"/>
      <c r="C5192" s="422"/>
      <c r="D5192" s="421"/>
      <c r="E5192" s="421"/>
      <c r="F5192" s="421"/>
      <c r="G5192" s="421"/>
      <c r="H5192" s="421"/>
      <c r="I5192" s="421"/>
      <c r="J5192" s="421"/>
      <c r="K5192" s="421"/>
      <c r="L5192" s="421"/>
      <c r="M5192" s="421"/>
      <c r="N5192" s="426"/>
      <c r="O5192" s="426"/>
      <c r="P5192" s="427"/>
      <c r="Q5192" s="427"/>
      <c r="R5192" s="426"/>
      <c r="S5192" s="426"/>
      <c r="T5192" s="426"/>
      <c r="U5192" s="426"/>
      <c r="V5192" s="426"/>
      <c r="W5192" s="426"/>
      <c r="X5192" s="427"/>
      <c r="Y5192" s="416" t="e">
        <f t="shared" si="406"/>
        <v>#N/A</v>
      </c>
      <c r="Z5192" s="416" t="e">
        <f t="shared" si="407"/>
        <v>#N/A</v>
      </c>
      <c r="AA5192" s="416" t="str">
        <f t="shared" si="408"/>
        <v/>
      </c>
      <c r="AB5192" s="416" t="e">
        <f t="shared" si="409"/>
        <v>#N/A</v>
      </c>
      <c r="AC5192" s="416" t="e">
        <f t="shared" si="410"/>
        <v>#N/A</v>
      </c>
    </row>
    <row r="5193" customHeight="1" spans="1:29">
      <c r="A5193" s="421"/>
      <c r="B5193" s="422"/>
      <c r="C5193" s="422"/>
      <c r="D5193" s="421"/>
      <c r="E5193" s="421"/>
      <c r="F5193" s="421"/>
      <c r="G5193" s="421"/>
      <c r="H5193" s="421"/>
      <c r="I5193" s="421"/>
      <c r="J5193" s="421"/>
      <c r="K5193" s="421"/>
      <c r="L5193" s="421"/>
      <c r="M5193" s="421"/>
      <c r="N5193" s="426"/>
      <c r="O5193" s="426"/>
      <c r="P5193" s="427"/>
      <c r="Q5193" s="427"/>
      <c r="R5193" s="426"/>
      <c r="S5193" s="426"/>
      <c r="T5193" s="426"/>
      <c r="U5193" s="426"/>
      <c r="V5193" s="426"/>
      <c r="W5193" s="426"/>
      <c r="X5193" s="427"/>
      <c r="Y5193" s="416" t="e">
        <f t="shared" si="406"/>
        <v>#N/A</v>
      </c>
      <c r="Z5193" s="416" t="e">
        <f t="shared" si="407"/>
        <v>#N/A</v>
      </c>
      <c r="AA5193" s="416" t="str">
        <f t="shared" si="408"/>
        <v/>
      </c>
      <c r="AB5193" s="416" t="e">
        <f t="shared" si="409"/>
        <v>#N/A</v>
      </c>
      <c r="AC5193" s="416" t="e">
        <f t="shared" si="410"/>
        <v>#N/A</v>
      </c>
    </row>
    <row r="5194" customHeight="1" spans="1:29">
      <c r="A5194" s="421"/>
      <c r="B5194" s="422"/>
      <c r="C5194" s="422"/>
      <c r="D5194" s="421"/>
      <c r="E5194" s="421"/>
      <c r="F5194" s="421"/>
      <c r="G5194" s="421"/>
      <c r="H5194" s="421"/>
      <c r="I5194" s="421"/>
      <c r="J5194" s="421"/>
      <c r="K5194" s="421"/>
      <c r="L5194" s="421"/>
      <c r="M5194" s="421"/>
      <c r="N5194" s="426"/>
      <c r="O5194" s="426"/>
      <c r="P5194" s="427"/>
      <c r="Q5194" s="427"/>
      <c r="R5194" s="426"/>
      <c r="S5194" s="426"/>
      <c r="T5194" s="426"/>
      <c r="U5194" s="426"/>
      <c r="V5194" s="426"/>
      <c r="W5194" s="426"/>
      <c r="X5194" s="427"/>
      <c r="Y5194" s="416" t="e">
        <f t="shared" si="406"/>
        <v>#N/A</v>
      </c>
      <c r="Z5194" s="416" t="e">
        <f t="shared" si="407"/>
        <v>#N/A</v>
      </c>
      <c r="AA5194" s="416" t="str">
        <f t="shared" si="408"/>
        <v/>
      </c>
      <c r="AB5194" s="416" t="e">
        <f t="shared" si="409"/>
        <v>#N/A</v>
      </c>
      <c r="AC5194" s="416" t="e">
        <f t="shared" si="410"/>
        <v>#N/A</v>
      </c>
    </row>
    <row r="5195" customHeight="1" spans="1:29">
      <c r="A5195" s="421"/>
      <c r="B5195" s="422"/>
      <c r="C5195" s="422"/>
      <c r="D5195" s="421"/>
      <c r="E5195" s="421"/>
      <c r="F5195" s="421"/>
      <c r="G5195" s="421"/>
      <c r="H5195" s="421"/>
      <c r="I5195" s="421"/>
      <c r="J5195" s="421"/>
      <c r="K5195" s="421"/>
      <c r="L5195" s="421"/>
      <c r="M5195" s="421"/>
      <c r="N5195" s="426"/>
      <c r="O5195" s="426"/>
      <c r="P5195" s="427"/>
      <c r="Q5195" s="427"/>
      <c r="R5195" s="426"/>
      <c r="S5195" s="426"/>
      <c r="T5195" s="426"/>
      <c r="U5195" s="426"/>
      <c r="V5195" s="426"/>
      <c r="W5195" s="426"/>
      <c r="X5195" s="427"/>
      <c r="Y5195" s="416" t="e">
        <f t="shared" si="406"/>
        <v>#N/A</v>
      </c>
      <c r="Z5195" s="416" t="e">
        <f t="shared" si="407"/>
        <v>#N/A</v>
      </c>
      <c r="AA5195" s="416" t="str">
        <f t="shared" si="408"/>
        <v/>
      </c>
      <c r="AB5195" s="416" t="e">
        <f t="shared" si="409"/>
        <v>#N/A</v>
      </c>
      <c r="AC5195" s="416" t="e">
        <f t="shared" si="410"/>
        <v>#N/A</v>
      </c>
    </row>
    <row r="5196" customHeight="1" spans="1:29">
      <c r="A5196" s="421"/>
      <c r="B5196" s="422"/>
      <c r="C5196" s="422"/>
      <c r="D5196" s="421"/>
      <c r="E5196" s="421"/>
      <c r="F5196" s="421"/>
      <c r="G5196" s="421"/>
      <c r="H5196" s="421"/>
      <c r="I5196" s="421"/>
      <c r="J5196" s="421"/>
      <c r="K5196" s="421"/>
      <c r="L5196" s="421"/>
      <c r="M5196" s="421"/>
      <c r="N5196" s="426"/>
      <c r="O5196" s="426"/>
      <c r="P5196" s="427"/>
      <c r="Q5196" s="427"/>
      <c r="R5196" s="426"/>
      <c r="S5196" s="426"/>
      <c r="T5196" s="426"/>
      <c r="U5196" s="426"/>
      <c r="V5196" s="426"/>
      <c r="W5196" s="426"/>
      <c r="X5196" s="427"/>
      <c r="Y5196" s="416" t="e">
        <f t="shared" si="406"/>
        <v>#N/A</v>
      </c>
      <c r="Z5196" s="416" t="e">
        <f t="shared" si="407"/>
        <v>#N/A</v>
      </c>
      <c r="AA5196" s="416" t="str">
        <f t="shared" si="408"/>
        <v/>
      </c>
      <c r="AB5196" s="416" t="e">
        <f t="shared" si="409"/>
        <v>#N/A</v>
      </c>
      <c r="AC5196" s="416" t="e">
        <f t="shared" si="410"/>
        <v>#N/A</v>
      </c>
    </row>
    <row r="5197" customHeight="1" spans="1:29">
      <c r="A5197" s="421"/>
      <c r="B5197" s="422"/>
      <c r="C5197" s="422"/>
      <c r="D5197" s="421"/>
      <c r="E5197" s="421"/>
      <c r="F5197" s="421"/>
      <c r="G5197" s="421"/>
      <c r="H5197" s="421"/>
      <c r="I5197" s="421"/>
      <c r="J5197" s="421"/>
      <c r="K5197" s="421"/>
      <c r="L5197" s="421"/>
      <c r="M5197" s="421"/>
      <c r="N5197" s="426"/>
      <c r="O5197" s="426"/>
      <c r="P5197" s="427"/>
      <c r="Q5197" s="427"/>
      <c r="R5197" s="426"/>
      <c r="S5197" s="426"/>
      <c r="T5197" s="426"/>
      <c r="U5197" s="426"/>
      <c r="V5197" s="426"/>
      <c r="W5197" s="426"/>
      <c r="X5197" s="427"/>
      <c r="Y5197" s="416" t="e">
        <f t="shared" si="406"/>
        <v>#N/A</v>
      </c>
      <c r="Z5197" s="416" t="e">
        <f t="shared" si="407"/>
        <v>#N/A</v>
      </c>
      <c r="AA5197" s="416" t="str">
        <f t="shared" si="408"/>
        <v/>
      </c>
      <c r="AB5197" s="416" t="e">
        <f t="shared" si="409"/>
        <v>#N/A</v>
      </c>
      <c r="AC5197" s="416" t="e">
        <f t="shared" si="410"/>
        <v>#N/A</v>
      </c>
    </row>
    <row r="5198" customHeight="1" spans="1:29">
      <c r="A5198" s="421"/>
      <c r="B5198" s="422"/>
      <c r="C5198" s="422"/>
      <c r="D5198" s="421"/>
      <c r="E5198" s="421"/>
      <c r="F5198" s="421"/>
      <c r="G5198" s="421"/>
      <c r="H5198" s="421"/>
      <c r="I5198" s="421"/>
      <c r="J5198" s="421"/>
      <c r="K5198" s="421"/>
      <c r="L5198" s="421"/>
      <c r="M5198" s="421"/>
      <c r="N5198" s="426"/>
      <c r="O5198" s="426"/>
      <c r="P5198" s="427"/>
      <c r="Q5198" s="427"/>
      <c r="R5198" s="426"/>
      <c r="S5198" s="426"/>
      <c r="T5198" s="426"/>
      <c r="U5198" s="426"/>
      <c r="V5198" s="426"/>
      <c r="W5198" s="426"/>
      <c r="X5198" s="427"/>
      <c r="Y5198" s="416" t="e">
        <f t="shared" si="406"/>
        <v>#N/A</v>
      </c>
      <c r="Z5198" s="416" t="e">
        <f t="shared" si="407"/>
        <v>#N/A</v>
      </c>
      <c r="AA5198" s="416" t="str">
        <f t="shared" si="408"/>
        <v/>
      </c>
      <c r="AB5198" s="416" t="e">
        <f t="shared" si="409"/>
        <v>#N/A</v>
      </c>
      <c r="AC5198" s="416" t="e">
        <f t="shared" si="410"/>
        <v>#N/A</v>
      </c>
    </row>
    <row r="5199" customHeight="1" spans="1:29">
      <c r="A5199" s="421"/>
      <c r="B5199" s="422"/>
      <c r="C5199" s="422"/>
      <c r="D5199" s="421"/>
      <c r="E5199" s="421"/>
      <c r="F5199" s="421"/>
      <c r="G5199" s="421"/>
      <c r="H5199" s="421"/>
      <c r="I5199" s="421"/>
      <c r="J5199" s="421"/>
      <c r="K5199" s="421"/>
      <c r="L5199" s="421"/>
      <c r="M5199" s="421"/>
      <c r="N5199" s="426"/>
      <c r="O5199" s="426"/>
      <c r="P5199" s="427"/>
      <c r="Q5199" s="427"/>
      <c r="R5199" s="426"/>
      <c r="S5199" s="426"/>
      <c r="T5199" s="426"/>
      <c r="U5199" s="426"/>
      <c r="V5199" s="426"/>
      <c r="W5199" s="426"/>
      <c r="X5199" s="427"/>
      <c r="Y5199" s="416" t="e">
        <f t="shared" si="406"/>
        <v>#N/A</v>
      </c>
      <c r="Z5199" s="416" t="e">
        <f t="shared" si="407"/>
        <v>#N/A</v>
      </c>
      <c r="AA5199" s="416" t="str">
        <f t="shared" si="408"/>
        <v/>
      </c>
      <c r="AB5199" s="416" t="e">
        <f t="shared" si="409"/>
        <v>#N/A</v>
      </c>
      <c r="AC5199" s="416" t="e">
        <f t="shared" si="410"/>
        <v>#N/A</v>
      </c>
    </row>
    <row r="5200" customHeight="1" spans="1:29">
      <c r="A5200" s="421"/>
      <c r="B5200" s="422"/>
      <c r="C5200" s="422"/>
      <c r="D5200" s="421"/>
      <c r="E5200" s="421"/>
      <c r="F5200" s="421"/>
      <c r="G5200" s="421"/>
      <c r="H5200" s="421"/>
      <c r="I5200" s="421"/>
      <c r="J5200" s="421"/>
      <c r="K5200" s="421"/>
      <c r="L5200" s="421"/>
      <c r="M5200" s="421"/>
      <c r="N5200" s="426"/>
      <c r="O5200" s="426"/>
      <c r="P5200" s="427"/>
      <c r="Q5200" s="427"/>
      <c r="R5200" s="426"/>
      <c r="S5200" s="426"/>
      <c r="T5200" s="426"/>
      <c r="U5200" s="426"/>
      <c r="V5200" s="426"/>
      <c r="W5200" s="426"/>
      <c r="X5200" s="427"/>
      <c r="Y5200" s="416" t="e">
        <f t="shared" si="406"/>
        <v>#N/A</v>
      </c>
      <c r="Z5200" s="416" t="e">
        <f t="shared" si="407"/>
        <v>#N/A</v>
      </c>
      <c r="AA5200" s="416" t="str">
        <f t="shared" si="408"/>
        <v/>
      </c>
      <c r="AB5200" s="416" t="e">
        <f t="shared" si="409"/>
        <v>#N/A</v>
      </c>
      <c r="AC5200" s="416" t="e">
        <f t="shared" si="410"/>
        <v>#N/A</v>
      </c>
    </row>
    <row r="5201" customHeight="1" spans="1:29">
      <c r="A5201" s="421"/>
      <c r="B5201" s="422"/>
      <c r="C5201" s="422"/>
      <c r="D5201" s="421"/>
      <c r="E5201" s="421"/>
      <c r="F5201" s="421"/>
      <c r="G5201" s="421"/>
      <c r="H5201" s="421"/>
      <c r="I5201" s="421"/>
      <c r="J5201" s="421"/>
      <c r="K5201" s="421"/>
      <c r="L5201" s="421"/>
      <c r="M5201" s="421"/>
      <c r="N5201" s="426"/>
      <c r="O5201" s="426"/>
      <c r="P5201" s="427"/>
      <c r="Q5201" s="427"/>
      <c r="R5201" s="426"/>
      <c r="S5201" s="426"/>
      <c r="T5201" s="426"/>
      <c r="U5201" s="426"/>
      <c r="V5201" s="426"/>
      <c r="W5201" s="426"/>
      <c r="X5201" s="427"/>
      <c r="Y5201" s="416" t="e">
        <f t="shared" si="406"/>
        <v>#N/A</v>
      </c>
      <c r="Z5201" s="416" t="e">
        <f t="shared" si="407"/>
        <v>#N/A</v>
      </c>
      <c r="AA5201" s="416" t="str">
        <f t="shared" si="408"/>
        <v/>
      </c>
      <c r="AB5201" s="416" t="e">
        <f t="shared" si="409"/>
        <v>#N/A</v>
      </c>
      <c r="AC5201" s="416" t="e">
        <f t="shared" si="410"/>
        <v>#N/A</v>
      </c>
    </row>
    <row r="5202" customHeight="1" spans="1:29">
      <c r="A5202" s="421"/>
      <c r="B5202" s="422"/>
      <c r="C5202" s="422"/>
      <c r="D5202" s="421"/>
      <c r="E5202" s="421"/>
      <c r="F5202" s="421"/>
      <c r="G5202" s="421"/>
      <c r="H5202" s="421"/>
      <c r="I5202" s="421"/>
      <c r="J5202" s="421"/>
      <c r="K5202" s="421"/>
      <c r="L5202" s="421"/>
      <c r="M5202" s="421"/>
      <c r="N5202" s="426"/>
      <c r="O5202" s="426"/>
      <c r="P5202" s="427"/>
      <c r="Q5202" s="427"/>
      <c r="R5202" s="426"/>
      <c r="S5202" s="426"/>
      <c r="T5202" s="426"/>
      <c r="U5202" s="426"/>
      <c r="V5202" s="426"/>
      <c r="W5202" s="426"/>
      <c r="X5202" s="427"/>
      <c r="Y5202" s="416" t="e">
        <f t="shared" si="406"/>
        <v>#N/A</v>
      </c>
      <c r="Z5202" s="416" t="e">
        <f t="shared" si="407"/>
        <v>#N/A</v>
      </c>
      <c r="AA5202" s="416" t="str">
        <f t="shared" si="408"/>
        <v/>
      </c>
      <c r="AB5202" s="416" t="e">
        <f t="shared" si="409"/>
        <v>#N/A</v>
      </c>
      <c r="AC5202" s="416" t="e">
        <f t="shared" si="410"/>
        <v>#N/A</v>
      </c>
    </row>
    <row r="5203" customHeight="1" spans="1:29">
      <c r="A5203" s="421"/>
      <c r="B5203" s="422"/>
      <c r="C5203" s="422"/>
      <c r="D5203" s="421"/>
      <c r="E5203" s="421"/>
      <c r="F5203" s="421"/>
      <c r="G5203" s="421"/>
      <c r="H5203" s="421"/>
      <c r="I5203" s="421"/>
      <c r="J5203" s="421"/>
      <c r="K5203" s="421"/>
      <c r="L5203" s="421"/>
      <c r="M5203" s="421"/>
      <c r="N5203" s="426"/>
      <c r="O5203" s="426"/>
      <c r="P5203" s="427"/>
      <c r="Q5203" s="427"/>
      <c r="R5203" s="426"/>
      <c r="S5203" s="426"/>
      <c r="T5203" s="426"/>
      <c r="U5203" s="426"/>
      <c r="V5203" s="426"/>
      <c r="W5203" s="426"/>
      <c r="X5203" s="427"/>
      <c r="Y5203" s="416" t="e">
        <f t="shared" si="406"/>
        <v>#N/A</v>
      </c>
      <c r="Z5203" s="416" t="e">
        <f t="shared" si="407"/>
        <v>#N/A</v>
      </c>
      <c r="AA5203" s="416" t="str">
        <f t="shared" si="408"/>
        <v/>
      </c>
      <c r="AB5203" s="416" t="e">
        <f t="shared" si="409"/>
        <v>#N/A</v>
      </c>
      <c r="AC5203" s="416" t="e">
        <f t="shared" si="410"/>
        <v>#N/A</v>
      </c>
    </row>
    <row r="5204" customHeight="1" spans="1:29">
      <c r="A5204" s="421"/>
      <c r="B5204" s="422"/>
      <c r="C5204" s="422"/>
      <c r="D5204" s="421"/>
      <c r="E5204" s="421"/>
      <c r="F5204" s="421"/>
      <c r="G5204" s="421"/>
      <c r="H5204" s="421"/>
      <c r="I5204" s="421"/>
      <c r="J5204" s="421"/>
      <c r="K5204" s="421"/>
      <c r="L5204" s="421"/>
      <c r="M5204" s="421"/>
      <c r="N5204" s="426"/>
      <c r="O5204" s="426"/>
      <c r="P5204" s="427"/>
      <c r="Q5204" s="427"/>
      <c r="R5204" s="426"/>
      <c r="S5204" s="426"/>
      <c r="T5204" s="426"/>
      <c r="U5204" s="426"/>
      <c r="V5204" s="426"/>
      <c r="W5204" s="426"/>
      <c r="X5204" s="427"/>
      <c r="Y5204" s="416" t="e">
        <f t="shared" si="406"/>
        <v>#N/A</v>
      </c>
      <c r="Z5204" s="416" t="e">
        <f t="shared" si="407"/>
        <v>#N/A</v>
      </c>
      <c r="AA5204" s="416" t="str">
        <f t="shared" si="408"/>
        <v/>
      </c>
      <c r="AB5204" s="416" t="e">
        <f t="shared" si="409"/>
        <v>#N/A</v>
      </c>
      <c r="AC5204" s="416" t="e">
        <f t="shared" si="410"/>
        <v>#N/A</v>
      </c>
    </row>
    <row r="5205" customHeight="1" spans="1:29">
      <c r="A5205" s="421"/>
      <c r="B5205" s="422"/>
      <c r="C5205" s="422"/>
      <c r="D5205" s="421"/>
      <c r="E5205" s="421"/>
      <c r="F5205" s="421"/>
      <c r="G5205" s="421"/>
      <c r="H5205" s="421"/>
      <c r="I5205" s="421"/>
      <c r="J5205" s="421"/>
      <c r="K5205" s="421"/>
      <c r="L5205" s="421"/>
      <c r="M5205" s="421"/>
      <c r="N5205" s="426"/>
      <c r="O5205" s="426"/>
      <c r="P5205" s="427"/>
      <c r="Q5205" s="427"/>
      <c r="R5205" s="426"/>
      <c r="S5205" s="426"/>
      <c r="T5205" s="426"/>
      <c r="U5205" s="426"/>
      <c r="V5205" s="426"/>
      <c r="W5205" s="426"/>
      <c r="X5205" s="427"/>
      <c r="Y5205" s="416" t="e">
        <f t="shared" si="406"/>
        <v>#N/A</v>
      </c>
      <c r="Z5205" s="416" t="e">
        <f t="shared" si="407"/>
        <v>#N/A</v>
      </c>
      <c r="AA5205" s="416" t="str">
        <f t="shared" si="408"/>
        <v/>
      </c>
      <c r="AB5205" s="416" t="e">
        <f t="shared" si="409"/>
        <v>#N/A</v>
      </c>
      <c r="AC5205" s="416" t="e">
        <f t="shared" si="410"/>
        <v>#N/A</v>
      </c>
    </row>
    <row r="5206" customHeight="1" spans="1:29">
      <c r="A5206" s="421"/>
      <c r="B5206" s="422"/>
      <c r="C5206" s="422"/>
      <c r="D5206" s="421"/>
      <c r="E5206" s="421"/>
      <c r="F5206" s="421"/>
      <c r="G5206" s="421"/>
      <c r="H5206" s="421"/>
      <c r="I5206" s="421"/>
      <c r="J5206" s="421"/>
      <c r="K5206" s="421"/>
      <c r="L5206" s="421"/>
      <c r="M5206" s="421"/>
      <c r="N5206" s="426"/>
      <c r="O5206" s="426"/>
      <c r="P5206" s="427"/>
      <c r="Q5206" s="427"/>
      <c r="R5206" s="426"/>
      <c r="S5206" s="426"/>
      <c r="T5206" s="426"/>
      <c r="U5206" s="426"/>
      <c r="V5206" s="426"/>
      <c r="W5206" s="426"/>
      <c r="X5206" s="427"/>
      <c r="Y5206" s="416" t="e">
        <f t="shared" si="406"/>
        <v>#N/A</v>
      </c>
      <c r="Z5206" s="416" t="e">
        <f t="shared" si="407"/>
        <v>#N/A</v>
      </c>
      <c r="AA5206" s="416" t="str">
        <f t="shared" si="408"/>
        <v/>
      </c>
      <c r="AB5206" s="416" t="e">
        <f t="shared" si="409"/>
        <v>#N/A</v>
      </c>
      <c r="AC5206" s="416" t="e">
        <f t="shared" si="410"/>
        <v>#N/A</v>
      </c>
    </row>
    <row r="5207" customHeight="1" spans="1:29">
      <c r="A5207" s="421"/>
      <c r="B5207" s="422"/>
      <c r="C5207" s="422"/>
      <c r="D5207" s="421"/>
      <c r="E5207" s="421"/>
      <c r="F5207" s="421"/>
      <c r="G5207" s="421"/>
      <c r="H5207" s="421"/>
      <c r="I5207" s="421"/>
      <c r="J5207" s="421"/>
      <c r="K5207" s="421"/>
      <c r="L5207" s="421"/>
      <c r="M5207" s="421"/>
      <c r="N5207" s="426"/>
      <c r="O5207" s="426"/>
      <c r="P5207" s="427"/>
      <c r="Q5207" s="427"/>
      <c r="R5207" s="426"/>
      <c r="S5207" s="426"/>
      <c r="T5207" s="426"/>
      <c r="U5207" s="426"/>
      <c r="V5207" s="426"/>
      <c r="W5207" s="426"/>
      <c r="X5207" s="427"/>
      <c r="Y5207" s="416" t="e">
        <f t="shared" si="406"/>
        <v>#N/A</v>
      </c>
      <c r="Z5207" s="416" t="e">
        <f t="shared" si="407"/>
        <v>#N/A</v>
      </c>
      <c r="AA5207" s="416" t="str">
        <f t="shared" si="408"/>
        <v/>
      </c>
      <c r="AB5207" s="416" t="e">
        <f t="shared" si="409"/>
        <v>#N/A</v>
      </c>
      <c r="AC5207" s="416" t="e">
        <f t="shared" si="410"/>
        <v>#N/A</v>
      </c>
    </row>
    <row r="5208" customHeight="1" spans="1:29">
      <c r="A5208" s="421"/>
      <c r="B5208" s="422"/>
      <c r="C5208" s="422"/>
      <c r="D5208" s="421"/>
      <c r="E5208" s="421"/>
      <c r="F5208" s="421"/>
      <c r="G5208" s="421"/>
      <c r="H5208" s="421"/>
      <c r="I5208" s="421"/>
      <c r="J5208" s="421"/>
      <c r="K5208" s="421"/>
      <c r="L5208" s="421"/>
      <c r="M5208" s="421"/>
      <c r="N5208" s="426"/>
      <c r="O5208" s="426"/>
      <c r="P5208" s="427"/>
      <c r="Q5208" s="427"/>
      <c r="R5208" s="426"/>
      <c r="S5208" s="426"/>
      <c r="T5208" s="426"/>
      <c r="U5208" s="426"/>
      <c r="V5208" s="426"/>
      <c r="W5208" s="426"/>
      <c r="X5208" s="427"/>
      <c r="Y5208" s="416" t="e">
        <f t="shared" si="406"/>
        <v>#N/A</v>
      </c>
      <c r="Z5208" s="416" t="e">
        <f t="shared" si="407"/>
        <v>#N/A</v>
      </c>
      <c r="AA5208" s="416" t="str">
        <f t="shared" si="408"/>
        <v/>
      </c>
      <c r="AB5208" s="416" t="e">
        <f t="shared" si="409"/>
        <v>#N/A</v>
      </c>
      <c r="AC5208" s="416" t="e">
        <f t="shared" si="410"/>
        <v>#N/A</v>
      </c>
    </row>
    <row r="5209" customHeight="1" spans="1:29">
      <c r="A5209" s="421"/>
      <c r="B5209" s="422"/>
      <c r="C5209" s="422"/>
      <c r="D5209" s="421"/>
      <c r="E5209" s="421"/>
      <c r="F5209" s="421"/>
      <c r="G5209" s="421"/>
      <c r="H5209" s="421"/>
      <c r="I5209" s="421"/>
      <c r="J5209" s="421"/>
      <c r="K5209" s="421"/>
      <c r="L5209" s="421"/>
      <c r="M5209" s="421"/>
      <c r="N5209" s="426"/>
      <c r="O5209" s="426"/>
      <c r="P5209" s="427"/>
      <c r="Q5209" s="427"/>
      <c r="R5209" s="426"/>
      <c r="S5209" s="426"/>
      <c r="T5209" s="426"/>
      <c r="U5209" s="426"/>
      <c r="V5209" s="426"/>
      <c r="W5209" s="426"/>
      <c r="X5209" s="427"/>
      <c r="Y5209" s="416" t="e">
        <f t="shared" si="406"/>
        <v>#N/A</v>
      </c>
      <c r="Z5209" s="416" t="e">
        <f t="shared" si="407"/>
        <v>#N/A</v>
      </c>
      <c r="AA5209" s="416" t="str">
        <f t="shared" si="408"/>
        <v/>
      </c>
      <c r="AB5209" s="416" t="e">
        <f t="shared" si="409"/>
        <v>#N/A</v>
      </c>
      <c r="AC5209" s="416" t="e">
        <f t="shared" si="410"/>
        <v>#N/A</v>
      </c>
    </row>
    <row r="5210" customHeight="1" spans="1:29">
      <c r="A5210" s="421"/>
      <c r="B5210" s="422"/>
      <c r="C5210" s="422"/>
      <c r="D5210" s="421"/>
      <c r="E5210" s="421"/>
      <c r="F5210" s="421"/>
      <c r="G5210" s="421"/>
      <c r="H5210" s="421"/>
      <c r="I5210" s="421"/>
      <c r="J5210" s="421"/>
      <c r="K5210" s="421"/>
      <c r="L5210" s="421"/>
      <c r="M5210" s="421"/>
      <c r="N5210" s="426"/>
      <c r="O5210" s="426"/>
      <c r="P5210" s="427"/>
      <c r="Q5210" s="427"/>
      <c r="R5210" s="426"/>
      <c r="S5210" s="426"/>
      <c r="T5210" s="426"/>
      <c r="U5210" s="426"/>
      <c r="V5210" s="426"/>
      <c r="W5210" s="426"/>
      <c r="X5210" s="427"/>
      <c r="Y5210" s="416" t="e">
        <f t="shared" si="406"/>
        <v>#N/A</v>
      </c>
      <c r="Z5210" s="416" t="e">
        <f t="shared" si="407"/>
        <v>#N/A</v>
      </c>
      <c r="AA5210" s="416" t="str">
        <f t="shared" si="408"/>
        <v/>
      </c>
      <c r="AB5210" s="416" t="e">
        <f t="shared" si="409"/>
        <v>#N/A</v>
      </c>
      <c r="AC5210" s="416" t="e">
        <f t="shared" si="410"/>
        <v>#N/A</v>
      </c>
    </row>
    <row r="5211" customHeight="1" spans="1:29">
      <c r="A5211" s="421"/>
      <c r="B5211" s="422"/>
      <c r="C5211" s="422"/>
      <c r="D5211" s="421"/>
      <c r="E5211" s="421"/>
      <c r="F5211" s="421"/>
      <c r="G5211" s="421"/>
      <c r="H5211" s="421"/>
      <c r="I5211" s="421"/>
      <c r="J5211" s="421"/>
      <c r="K5211" s="421"/>
      <c r="L5211" s="421"/>
      <c r="M5211" s="421"/>
      <c r="N5211" s="426"/>
      <c r="O5211" s="426"/>
      <c r="P5211" s="427"/>
      <c r="Q5211" s="427"/>
      <c r="R5211" s="426"/>
      <c r="S5211" s="426"/>
      <c r="T5211" s="426"/>
      <c r="U5211" s="426"/>
      <c r="V5211" s="426"/>
      <c r="W5211" s="426"/>
      <c r="X5211" s="427"/>
      <c r="Y5211" s="416" t="e">
        <f t="shared" si="406"/>
        <v>#N/A</v>
      </c>
      <c r="Z5211" s="416" t="e">
        <f t="shared" si="407"/>
        <v>#N/A</v>
      </c>
      <c r="AA5211" s="416" t="str">
        <f t="shared" si="408"/>
        <v/>
      </c>
      <c r="AB5211" s="416" t="e">
        <f t="shared" si="409"/>
        <v>#N/A</v>
      </c>
      <c r="AC5211" s="416" t="e">
        <f t="shared" si="410"/>
        <v>#N/A</v>
      </c>
    </row>
    <row r="5212" customHeight="1" spans="1:29">
      <c r="A5212" s="421"/>
      <c r="B5212" s="422"/>
      <c r="C5212" s="422"/>
      <c r="D5212" s="421"/>
      <c r="E5212" s="421"/>
      <c r="F5212" s="421"/>
      <c r="G5212" s="421"/>
      <c r="H5212" s="421"/>
      <c r="I5212" s="421"/>
      <c r="J5212" s="421"/>
      <c r="K5212" s="421"/>
      <c r="L5212" s="421"/>
      <c r="M5212" s="421"/>
      <c r="N5212" s="426"/>
      <c r="O5212" s="426"/>
      <c r="P5212" s="427"/>
      <c r="Q5212" s="427"/>
      <c r="R5212" s="426"/>
      <c r="S5212" s="426"/>
      <c r="T5212" s="426"/>
      <c r="U5212" s="426"/>
      <c r="V5212" s="426"/>
      <c r="W5212" s="426"/>
      <c r="X5212" s="427"/>
      <c r="Y5212" s="416" t="e">
        <f t="shared" si="406"/>
        <v>#N/A</v>
      </c>
      <c r="Z5212" s="416" t="e">
        <f t="shared" si="407"/>
        <v>#N/A</v>
      </c>
      <c r="AA5212" s="416" t="str">
        <f t="shared" si="408"/>
        <v/>
      </c>
      <c r="AB5212" s="416" t="e">
        <f t="shared" si="409"/>
        <v>#N/A</v>
      </c>
      <c r="AC5212" s="416" t="e">
        <f t="shared" si="410"/>
        <v>#N/A</v>
      </c>
    </row>
    <row r="5213" customHeight="1" spans="1:29">
      <c r="A5213" s="421"/>
      <c r="B5213" s="422"/>
      <c r="C5213" s="422"/>
      <c r="D5213" s="421"/>
      <c r="E5213" s="421"/>
      <c r="F5213" s="421"/>
      <c r="G5213" s="421"/>
      <c r="H5213" s="421"/>
      <c r="I5213" s="421"/>
      <c r="J5213" s="421"/>
      <c r="K5213" s="421"/>
      <c r="L5213" s="421"/>
      <c r="M5213" s="421"/>
      <c r="N5213" s="426"/>
      <c r="O5213" s="426"/>
      <c r="P5213" s="427"/>
      <c r="Q5213" s="427"/>
      <c r="R5213" s="426"/>
      <c r="S5213" s="426"/>
      <c r="T5213" s="426"/>
      <c r="U5213" s="426"/>
      <c r="V5213" s="426"/>
      <c r="W5213" s="426"/>
      <c r="X5213" s="427"/>
      <c r="Y5213" s="416" t="e">
        <f t="shared" si="406"/>
        <v>#N/A</v>
      </c>
      <c r="Z5213" s="416" t="e">
        <f t="shared" si="407"/>
        <v>#N/A</v>
      </c>
      <c r="AA5213" s="416" t="str">
        <f t="shared" si="408"/>
        <v/>
      </c>
      <c r="AB5213" s="416" t="e">
        <f t="shared" si="409"/>
        <v>#N/A</v>
      </c>
      <c r="AC5213" s="416" t="e">
        <f t="shared" si="410"/>
        <v>#N/A</v>
      </c>
    </row>
    <row r="5214" customHeight="1" spans="1:29">
      <c r="A5214" s="421"/>
      <c r="B5214" s="422"/>
      <c r="C5214" s="422"/>
      <c r="D5214" s="421"/>
      <c r="E5214" s="421"/>
      <c r="F5214" s="421"/>
      <c r="G5214" s="421"/>
      <c r="H5214" s="421"/>
      <c r="I5214" s="421"/>
      <c r="J5214" s="421"/>
      <c r="K5214" s="421"/>
      <c r="L5214" s="421"/>
      <c r="M5214" s="421"/>
      <c r="N5214" s="426"/>
      <c r="O5214" s="426"/>
      <c r="P5214" s="427"/>
      <c r="Q5214" s="427"/>
      <c r="R5214" s="426"/>
      <c r="S5214" s="426"/>
      <c r="T5214" s="426"/>
      <c r="U5214" s="426"/>
      <c r="V5214" s="426"/>
      <c r="W5214" s="426"/>
      <c r="X5214" s="427"/>
      <c r="Y5214" s="416" t="e">
        <f t="shared" si="406"/>
        <v>#N/A</v>
      </c>
      <c r="Z5214" s="416" t="e">
        <f t="shared" si="407"/>
        <v>#N/A</v>
      </c>
      <c r="AA5214" s="416" t="str">
        <f t="shared" si="408"/>
        <v/>
      </c>
      <c r="AB5214" s="416" t="e">
        <f t="shared" si="409"/>
        <v>#N/A</v>
      </c>
      <c r="AC5214" s="416" t="e">
        <f t="shared" si="410"/>
        <v>#N/A</v>
      </c>
    </row>
    <row r="5215" customHeight="1" spans="1:29">
      <c r="A5215" s="421"/>
      <c r="B5215" s="422"/>
      <c r="C5215" s="422"/>
      <c r="D5215" s="421"/>
      <c r="E5215" s="421"/>
      <c r="F5215" s="421"/>
      <c r="G5215" s="421"/>
      <c r="H5215" s="421"/>
      <c r="I5215" s="421"/>
      <c r="J5215" s="421"/>
      <c r="K5215" s="421"/>
      <c r="L5215" s="421"/>
      <c r="M5215" s="421"/>
      <c r="N5215" s="426"/>
      <c r="O5215" s="426"/>
      <c r="P5215" s="427"/>
      <c r="Q5215" s="427"/>
      <c r="R5215" s="426"/>
      <c r="S5215" s="426"/>
      <c r="T5215" s="426"/>
      <c r="U5215" s="426"/>
      <c r="V5215" s="426"/>
      <c r="W5215" s="426"/>
      <c r="X5215" s="427"/>
      <c r="Y5215" s="416" t="e">
        <f t="shared" si="406"/>
        <v>#N/A</v>
      </c>
      <c r="Z5215" s="416" t="e">
        <f t="shared" si="407"/>
        <v>#N/A</v>
      </c>
      <c r="AA5215" s="416" t="str">
        <f t="shared" si="408"/>
        <v/>
      </c>
      <c r="AB5215" s="416" t="e">
        <f t="shared" si="409"/>
        <v>#N/A</v>
      </c>
      <c r="AC5215" s="416" t="e">
        <f t="shared" si="410"/>
        <v>#N/A</v>
      </c>
    </row>
    <row r="5216" customHeight="1" spans="1:29">
      <c r="A5216" s="421"/>
      <c r="B5216" s="422"/>
      <c r="C5216" s="422"/>
      <c r="D5216" s="421"/>
      <c r="E5216" s="421"/>
      <c r="F5216" s="421"/>
      <c r="G5216" s="421"/>
      <c r="H5216" s="421"/>
      <c r="I5216" s="421"/>
      <c r="J5216" s="421"/>
      <c r="K5216" s="421"/>
      <c r="L5216" s="421"/>
      <c r="M5216" s="421"/>
      <c r="N5216" s="426"/>
      <c r="O5216" s="426"/>
      <c r="P5216" s="427"/>
      <c r="Q5216" s="427"/>
      <c r="R5216" s="426"/>
      <c r="S5216" s="426"/>
      <c r="T5216" s="426"/>
      <c r="U5216" s="426"/>
      <c r="V5216" s="426"/>
      <c r="W5216" s="426"/>
      <c r="X5216" s="427"/>
      <c r="Y5216" s="416" t="e">
        <f t="shared" si="406"/>
        <v>#N/A</v>
      </c>
      <c r="Z5216" s="416" t="e">
        <f t="shared" si="407"/>
        <v>#N/A</v>
      </c>
      <c r="AA5216" s="416" t="str">
        <f t="shared" si="408"/>
        <v/>
      </c>
      <c r="AB5216" s="416" t="e">
        <f t="shared" si="409"/>
        <v>#N/A</v>
      </c>
      <c r="AC5216" s="416" t="e">
        <f t="shared" si="410"/>
        <v>#N/A</v>
      </c>
    </row>
    <row r="5217" customHeight="1" spans="1:29">
      <c r="A5217" s="421"/>
      <c r="B5217" s="422"/>
      <c r="C5217" s="422"/>
      <c r="D5217" s="421"/>
      <c r="E5217" s="421"/>
      <c r="F5217" s="421"/>
      <c r="G5217" s="421"/>
      <c r="H5217" s="421"/>
      <c r="I5217" s="421"/>
      <c r="J5217" s="421"/>
      <c r="K5217" s="421"/>
      <c r="L5217" s="421"/>
      <c r="M5217" s="421"/>
      <c r="N5217" s="426"/>
      <c r="O5217" s="426"/>
      <c r="P5217" s="427"/>
      <c r="Q5217" s="427"/>
      <c r="R5217" s="426"/>
      <c r="S5217" s="426"/>
      <c r="T5217" s="426"/>
      <c r="U5217" s="426"/>
      <c r="V5217" s="426"/>
      <c r="W5217" s="426"/>
      <c r="X5217" s="427"/>
      <c r="Y5217" s="416" t="e">
        <f t="shared" si="406"/>
        <v>#N/A</v>
      </c>
      <c r="Z5217" s="416" t="e">
        <f t="shared" si="407"/>
        <v>#N/A</v>
      </c>
      <c r="AA5217" s="416" t="str">
        <f t="shared" si="408"/>
        <v/>
      </c>
      <c r="AB5217" s="416" t="e">
        <f t="shared" si="409"/>
        <v>#N/A</v>
      </c>
      <c r="AC5217" s="416" t="e">
        <f t="shared" si="410"/>
        <v>#N/A</v>
      </c>
    </row>
    <row r="5218" customHeight="1" spans="1:29">
      <c r="A5218" s="421"/>
      <c r="B5218" s="422"/>
      <c r="C5218" s="422"/>
      <c r="D5218" s="421"/>
      <c r="E5218" s="421"/>
      <c r="F5218" s="421"/>
      <c r="G5218" s="421"/>
      <c r="H5218" s="421"/>
      <c r="I5218" s="421"/>
      <c r="J5218" s="421"/>
      <c r="K5218" s="421"/>
      <c r="L5218" s="421"/>
      <c r="M5218" s="421"/>
      <c r="N5218" s="426"/>
      <c r="O5218" s="426"/>
      <c r="P5218" s="427"/>
      <c r="Q5218" s="427"/>
      <c r="R5218" s="426"/>
      <c r="S5218" s="426"/>
      <c r="T5218" s="426"/>
      <c r="U5218" s="426"/>
      <c r="V5218" s="426"/>
      <c r="W5218" s="426"/>
      <c r="X5218" s="427"/>
      <c r="Y5218" s="416" t="e">
        <f t="shared" si="406"/>
        <v>#N/A</v>
      </c>
      <c r="Z5218" s="416" t="e">
        <f t="shared" si="407"/>
        <v>#N/A</v>
      </c>
      <c r="AA5218" s="416" t="str">
        <f t="shared" si="408"/>
        <v/>
      </c>
      <c r="AB5218" s="416" t="e">
        <f t="shared" si="409"/>
        <v>#N/A</v>
      </c>
      <c r="AC5218" s="416" t="e">
        <f t="shared" si="410"/>
        <v>#N/A</v>
      </c>
    </row>
    <row r="5219" customHeight="1" spans="1:29">
      <c r="A5219" s="421"/>
      <c r="B5219" s="422"/>
      <c r="C5219" s="422"/>
      <c r="D5219" s="421"/>
      <c r="E5219" s="421"/>
      <c r="F5219" s="421"/>
      <c r="G5219" s="421"/>
      <c r="H5219" s="421"/>
      <c r="I5219" s="421"/>
      <c r="J5219" s="421"/>
      <c r="K5219" s="421"/>
      <c r="L5219" s="421"/>
      <c r="M5219" s="421"/>
      <c r="N5219" s="426"/>
      <c r="O5219" s="426"/>
      <c r="P5219" s="427"/>
      <c r="Q5219" s="427"/>
      <c r="R5219" s="426"/>
      <c r="S5219" s="426"/>
      <c r="T5219" s="426"/>
      <c r="U5219" s="426"/>
      <c r="V5219" s="426"/>
      <c r="W5219" s="426"/>
      <c r="X5219" s="427"/>
      <c r="Y5219" s="416" t="e">
        <f t="shared" si="406"/>
        <v>#N/A</v>
      </c>
      <c r="Z5219" s="416" t="e">
        <f t="shared" si="407"/>
        <v>#N/A</v>
      </c>
      <c r="AA5219" s="416" t="str">
        <f t="shared" si="408"/>
        <v/>
      </c>
      <c r="AB5219" s="416" t="e">
        <f t="shared" si="409"/>
        <v>#N/A</v>
      </c>
      <c r="AC5219" s="416" t="e">
        <f t="shared" si="410"/>
        <v>#N/A</v>
      </c>
    </row>
    <row r="5220" customHeight="1" spans="1:29">
      <c r="A5220" s="421"/>
      <c r="B5220" s="422"/>
      <c r="C5220" s="422"/>
      <c r="D5220" s="421"/>
      <c r="E5220" s="421"/>
      <c r="F5220" s="421"/>
      <c r="G5220" s="421"/>
      <c r="H5220" s="421"/>
      <c r="I5220" s="421"/>
      <c r="J5220" s="421"/>
      <c r="K5220" s="421"/>
      <c r="L5220" s="421"/>
      <c r="M5220" s="421"/>
      <c r="N5220" s="426"/>
      <c r="O5220" s="426"/>
      <c r="P5220" s="427"/>
      <c r="Q5220" s="427"/>
      <c r="R5220" s="426"/>
      <c r="S5220" s="426"/>
      <c r="T5220" s="426"/>
      <c r="U5220" s="426"/>
      <c r="V5220" s="426"/>
      <c r="W5220" s="426"/>
      <c r="X5220" s="427"/>
      <c r="Y5220" s="416" t="e">
        <f t="shared" si="406"/>
        <v>#N/A</v>
      </c>
      <c r="Z5220" s="416" t="e">
        <f t="shared" si="407"/>
        <v>#N/A</v>
      </c>
      <c r="AA5220" s="416" t="str">
        <f t="shared" si="408"/>
        <v/>
      </c>
      <c r="AB5220" s="416" t="e">
        <f t="shared" si="409"/>
        <v>#N/A</v>
      </c>
      <c r="AC5220" s="416" t="e">
        <f t="shared" si="410"/>
        <v>#N/A</v>
      </c>
    </row>
    <row r="5221" customHeight="1" spans="1:29">
      <c r="A5221" s="421"/>
      <c r="B5221" s="422"/>
      <c r="C5221" s="422"/>
      <c r="D5221" s="421"/>
      <c r="E5221" s="421"/>
      <c r="F5221" s="421"/>
      <c r="G5221" s="421"/>
      <c r="H5221" s="421"/>
      <c r="I5221" s="421"/>
      <c r="J5221" s="421"/>
      <c r="K5221" s="421"/>
      <c r="L5221" s="421"/>
      <c r="M5221" s="421"/>
      <c r="N5221" s="426"/>
      <c r="O5221" s="426"/>
      <c r="P5221" s="427"/>
      <c r="Q5221" s="427"/>
      <c r="R5221" s="426"/>
      <c r="S5221" s="426"/>
      <c r="T5221" s="426"/>
      <c r="U5221" s="426"/>
      <c r="V5221" s="426"/>
      <c r="W5221" s="426"/>
      <c r="X5221" s="427"/>
      <c r="Y5221" s="416" t="e">
        <f t="shared" si="406"/>
        <v>#N/A</v>
      </c>
      <c r="Z5221" s="416" t="e">
        <f t="shared" si="407"/>
        <v>#N/A</v>
      </c>
      <c r="AA5221" s="416" t="str">
        <f t="shared" si="408"/>
        <v/>
      </c>
      <c r="AB5221" s="416" t="e">
        <f t="shared" si="409"/>
        <v>#N/A</v>
      </c>
      <c r="AC5221" s="416" t="e">
        <f t="shared" si="410"/>
        <v>#N/A</v>
      </c>
    </row>
    <row r="5222" customHeight="1" spans="1:29">
      <c r="A5222" s="421"/>
      <c r="B5222" s="422"/>
      <c r="C5222" s="422"/>
      <c r="D5222" s="421"/>
      <c r="E5222" s="421"/>
      <c r="F5222" s="421"/>
      <c r="G5222" s="421"/>
      <c r="H5222" s="421"/>
      <c r="I5222" s="421"/>
      <c r="J5222" s="421"/>
      <c r="K5222" s="421"/>
      <c r="L5222" s="421"/>
      <c r="M5222" s="421"/>
      <c r="N5222" s="426"/>
      <c r="O5222" s="426"/>
      <c r="P5222" s="427"/>
      <c r="Q5222" s="427"/>
      <c r="R5222" s="426"/>
      <c r="S5222" s="426"/>
      <c r="T5222" s="426"/>
      <c r="U5222" s="426"/>
      <c r="V5222" s="426"/>
      <c r="W5222" s="426"/>
      <c r="X5222" s="427"/>
      <c r="Y5222" s="416" t="e">
        <f t="shared" si="406"/>
        <v>#N/A</v>
      </c>
      <c r="Z5222" s="416" t="e">
        <f t="shared" si="407"/>
        <v>#N/A</v>
      </c>
      <c r="AA5222" s="416" t="str">
        <f t="shared" si="408"/>
        <v/>
      </c>
      <c r="AB5222" s="416" t="e">
        <f t="shared" si="409"/>
        <v>#N/A</v>
      </c>
      <c r="AC5222" s="416" t="e">
        <f t="shared" si="410"/>
        <v>#N/A</v>
      </c>
    </row>
    <row r="5223" customHeight="1" spans="1:29">
      <c r="A5223" s="421"/>
      <c r="B5223" s="422"/>
      <c r="C5223" s="422"/>
      <c r="D5223" s="421"/>
      <c r="E5223" s="421"/>
      <c r="F5223" s="421"/>
      <c r="G5223" s="421"/>
      <c r="H5223" s="421"/>
      <c r="I5223" s="421"/>
      <c r="J5223" s="421"/>
      <c r="K5223" s="421"/>
      <c r="L5223" s="421"/>
      <c r="M5223" s="421"/>
      <c r="N5223" s="426"/>
      <c r="O5223" s="426"/>
      <c r="P5223" s="427"/>
      <c r="Q5223" s="427"/>
      <c r="R5223" s="426"/>
      <c r="S5223" s="426"/>
      <c r="T5223" s="426"/>
      <c r="U5223" s="426"/>
      <c r="V5223" s="426"/>
      <c r="W5223" s="426"/>
      <c r="X5223" s="427"/>
      <c r="Y5223" s="416" t="e">
        <f t="shared" si="406"/>
        <v>#N/A</v>
      </c>
      <c r="Z5223" s="416" t="e">
        <f t="shared" si="407"/>
        <v>#N/A</v>
      </c>
      <c r="AA5223" s="416" t="str">
        <f t="shared" si="408"/>
        <v/>
      </c>
      <c r="AB5223" s="416" t="e">
        <f t="shared" si="409"/>
        <v>#N/A</v>
      </c>
      <c r="AC5223" s="416" t="e">
        <f t="shared" si="410"/>
        <v>#N/A</v>
      </c>
    </row>
    <row r="5224" customHeight="1" spans="1:29">
      <c r="A5224" s="421"/>
      <c r="B5224" s="422"/>
      <c r="C5224" s="422"/>
      <c r="D5224" s="421"/>
      <c r="E5224" s="421"/>
      <c r="F5224" s="421"/>
      <c r="G5224" s="421"/>
      <c r="H5224" s="421"/>
      <c r="I5224" s="421"/>
      <c r="J5224" s="421"/>
      <c r="K5224" s="421"/>
      <c r="L5224" s="421"/>
      <c r="M5224" s="421"/>
      <c r="N5224" s="426"/>
      <c r="O5224" s="426"/>
      <c r="P5224" s="427"/>
      <c r="Q5224" s="427"/>
      <c r="R5224" s="426"/>
      <c r="S5224" s="426"/>
      <c r="T5224" s="426"/>
      <c r="U5224" s="426"/>
      <c r="V5224" s="426"/>
      <c r="W5224" s="426"/>
      <c r="X5224" s="427"/>
      <c r="Y5224" s="416" t="e">
        <f t="shared" si="406"/>
        <v>#N/A</v>
      </c>
      <c r="Z5224" s="416" t="e">
        <f t="shared" si="407"/>
        <v>#N/A</v>
      </c>
      <c r="AA5224" s="416" t="str">
        <f t="shared" si="408"/>
        <v/>
      </c>
      <c r="AB5224" s="416" t="e">
        <f t="shared" si="409"/>
        <v>#N/A</v>
      </c>
      <c r="AC5224" s="416" t="e">
        <f t="shared" si="410"/>
        <v>#N/A</v>
      </c>
    </row>
    <row r="5225" customHeight="1" spans="1:29">
      <c r="A5225" s="421"/>
      <c r="B5225" s="422"/>
      <c r="C5225" s="422"/>
      <c r="D5225" s="421"/>
      <c r="E5225" s="421"/>
      <c r="F5225" s="421"/>
      <c r="G5225" s="421"/>
      <c r="H5225" s="421"/>
      <c r="I5225" s="421"/>
      <c r="J5225" s="421"/>
      <c r="K5225" s="421"/>
      <c r="L5225" s="421"/>
      <c r="M5225" s="421"/>
      <c r="N5225" s="426"/>
      <c r="O5225" s="426"/>
      <c r="P5225" s="427"/>
      <c r="Q5225" s="427"/>
      <c r="R5225" s="426"/>
      <c r="S5225" s="426"/>
      <c r="T5225" s="426"/>
      <c r="U5225" s="426"/>
      <c r="V5225" s="426"/>
      <c r="W5225" s="426"/>
      <c r="X5225" s="427"/>
      <c r="Y5225" s="416" t="e">
        <f t="shared" si="406"/>
        <v>#N/A</v>
      </c>
      <c r="Z5225" s="416" t="e">
        <f t="shared" si="407"/>
        <v>#N/A</v>
      </c>
      <c r="AA5225" s="416" t="str">
        <f t="shared" si="408"/>
        <v/>
      </c>
      <c r="AB5225" s="416" t="e">
        <f t="shared" si="409"/>
        <v>#N/A</v>
      </c>
      <c r="AC5225" s="416" t="e">
        <f t="shared" si="410"/>
        <v>#N/A</v>
      </c>
    </row>
    <row r="5226" customHeight="1" spans="1:29">
      <c r="A5226" s="421"/>
      <c r="B5226" s="422"/>
      <c r="C5226" s="422"/>
      <c r="D5226" s="421"/>
      <c r="E5226" s="421"/>
      <c r="F5226" s="421"/>
      <c r="G5226" s="421"/>
      <c r="H5226" s="421"/>
      <c r="I5226" s="421"/>
      <c r="J5226" s="421"/>
      <c r="K5226" s="421"/>
      <c r="L5226" s="421"/>
      <c r="M5226" s="421"/>
      <c r="N5226" s="426"/>
      <c r="O5226" s="426"/>
      <c r="P5226" s="427"/>
      <c r="Q5226" s="427"/>
      <c r="R5226" s="426"/>
      <c r="S5226" s="426"/>
      <c r="T5226" s="426"/>
      <c r="U5226" s="426"/>
      <c r="V5226" s="426"/>
      <c r="W5226" s="426"/>
      <c r="X5226" s="427"/>
      <c r="Y5226" s="416" t="e">
        <f t="shared" si="406"/>
        <v>#N/A</v>
      </c>
      <c r="Z5226" s="416" t="e">
        <f t="shared" si="407"/>
        <v>#N/A</v>
      </c>
      <c r="AA5226" s="416" t="str">
        <f t="shared" si="408"/>
        <v/>
      </c>
      <c r="AB5226" s="416" t="e">
        <f t="shared" si="409"/>
        <v>#N/A</v>
      </c>
      <c r="AC5226" s="416" t="e">
        <f t="shared" si="410"/>
        <v>#N/A</v>
      </c>
    </row>
    <row r="5227" customHeight="1" spans="1:29">
      <c r="A5227" s="421"/>
      <c r="B5227" s="422"/>
      <c r="C5227" s="422"/>
      <c r="D5227" s="421"/>
      <c r="E5227" s="421"/>
      <c r="F5227" s="421"/>
      <c r="G5227" s="421"/>
      <c r="H5227" s="421"/>
      <c r="I5227" s="421"/>
      <c r="J5227" s="421"/>
      <c r="K5227" s="421"/>
      <c r="L5227" s="421"/>
      <c r="M5227" s="421"/>
      <c r="N5227" s="426"/>
      <c r="O5227" s="426"/>
      <c r="P5227" s="427"/>
      <c r="Q5227" s="427"/>
      <c r="R5227" s="426"/>
      <c r="S5227" s="426"/>
      <c r="T5227" s="426"/>
      <c r="U5227" s="426"/>
      <c r="V5227" s="426"/>
      <c r="W5227" s="426"/>
      <c r="X5227" s="427"/>
      <c r="Y5227" s="416" t="e">
        <f t="shared" si="406"/>
        <v>#N/A</v>
      </c>
      <c r="Z5227" s="416" t="e">
        <f t="shared" si="407"/>
        <v>#N/A</v>
      </c>
      <c r="AA5227" s="416" t="str">
        <f t="shared" si="408"/>
        <v/>
      </c>
      <c r="AB5227" s="416" t="e">
        <f t="shared" si="409"/>
        <v>#N/A</v>
      </c>
      <c r="AC5227" s="416" t="e">
        <f t="shared" si="410"/>
        <v>#N/A</v>
      </c>
    </row>
    <row r="5228" customHeight="1" spans="1:29">
      <c r="A5228" s="421"/>
      <c r="B5228" s="422"/>
      <c r="C5228" s="422"/>
      <c r="D5228" s="421"/>
      <c r="E5228" s="421"/>
      <c r="F5228" s="421"/>
      <c r="G5228" s="421"/>
      <c r="H5228" s="421"/>
      <c r="I5228" s="421"/>
      <c r="J5228" s="421"/>
      <c r="K5228" s="421"/>
      <c r="L5228" s="421"/>
      <c r="M5228" s="421"/>
      <c r="N5228" s="426"/>
      <c r="O5228" s="426"/>
      <c r="P5228" s="427"/>
      <c r="Q5228" s="427"/>
      <c r="R5228" s="426"/>
      <c r="S5228" s="426"/>
      <c r="T5228" s="426"/>
      <c r="U5228" s="426"/>
      <c r="V5228" s="426"/>
      <c r="W5228" s="426"/>
      <c r="X5228" s="427"/>
      <c r="Y5228" s="416" t="e">
        <f t="shared" si="406"/>
        <v>#N/A</v>
      </c>
      <c r="Z5228" s="416" t="e">
        <f t="shared" si="407"/>
        <v>#N/A</v>
      </c>
      <c r="AA5228" s="416" t="str">
        <f t="shared" si="408"/>
        <v/>
      </c>
      <c r="AB5228" s="416" t="e">
        <f t="shared" si="409"/>
        <v>#N/A</v>
      </c>
      <c r="AC5228" s="416" t="e">
        <f t="shared" si="410"/>
        <v>#N/A</v>
      </c>
    </row>
    <row r="5229" customHeight="1" spans="1:29">
      <c r="A5229" s="421"/>
      <c r="B5229" s="422"/>
      <c r="C5229" s="422"/>
      <c r="D5229" s="421"/>
      <c r="E5229" s="421"/>
      <c r="F5229" s="421"/>
      <c r="G5229" s="421"/>
      <c r="H5229" s="421"/>
      <c r="I5229" s="421"/>
      <c r="J5229" s="421"/>
      <c r="K5229" s="421"/>
      <c r="L5229" s="421"/>
      <c r="M5229" s="421"/>
      <c r="N5229" s="426"/>
      <c r="O5229" s="426"/>
      <c r="P5229" s="427"/>
      <c r="Q5229" s="427"/>
      <c r="R5229" s="426"/>
      <c r="S5229" s="426"/>
      <c r="T5229" s="426"/>
      <c r="U5229" s="426"/>
      <c r="V5229" s="426"/>
      <c r="W5229" s="426"/>
      <c r="X5229" s="427"/>
      <c r="Y5229" s="416" t="e">
        <f t="shared" si="406"/>
        <v>#N/A</v>
      </c>
      <c r="Z5229" s="416" t="e">
        <f t="shared" si="407"/>
        <v>#N/A</v>
      </c>
      <c r="AA5229" s="416" t="str">
        <f t="shared" si="408"/>
        <v/>
      </c>
      <c r="AB5229" s="416" t="e">
        <f t="shared" si="409"/>
        <v>#N/A</v>
      </c>
      <c r="AC5229" s="416" t="e">
        <f t="shared" si="410"/>
        <v>#N/A</v>
      </c>
    </row>
    <row r="5230" customHeight="1" spans="1:29">
      <c r="A5230" s="421"/>
      <c r="B5230" s="422"/>
      <c r="C5230" s="422"/>
      <c r="D5230" s="421"/>
      <c r="E5230" s="421"/>
      <c r="F5230" s="421"/>
      <c r="G5230" s="421"/>
      <c r="H5230" s="421"/>
      <c r="I5230" s="421"/>
      <c r="J5230" s="421"/>
      <c r="K5230" s="421"/>
      <c r="L5230" s="421"/>
      <c r="M5230" s="421"/>
      <c r="N5230" s="426"/>
      <c r="O5230" s="426"/>
      <c r="P5230" s="427"/>
      <c r="Q5230" s="427"/>
      <c r="R5230" s="426"/>
      <c r="S5230" s="426"/>
      <c r="T5230" s="426"/>
      <c r="U5230" s="426"/>
      <c r="V5230" s="426"/>
      <c r="W5230" s="426"/>
      <c r="X5230" s="427"/>
      <c r="Y5230" s="416" t="e">
        <f t="shared" si="406"/>
        <v>#N/A</v>
      </c>
      <c r="Z5230" s="416" t="e">
        <f t="shared" si="407"/>
        <v>#N/A</v>
      </c>
      <c r="AA5230" s="416" t="str">
        <f t="shared" si="408"/>
        <v/>
      </c>
      <c r="AB5230" s="416" t="e">
        <f t="shared" si="409"/>
        <v>#N/A</v>
      </c>
      <c r="AC5230" s="416" t="e">
        <f t="shared" si="410"/>
        <v>#N/A</v>
      </c>
    </row>
    <row r="5231" customHeight="1" spans="1:29">
      <c r="A5231" s="421"/>
      <c r="B5231" s="422"/>
      <c r="C5231" s="422"/>
      <c r="D5231" s="421"/>
      <c r="E5231" s="421"/>
      <c r="F5231" s="421"/>
      <c r="G5231" s="421"/>
      <c r="H5231" s="421"/>
      <c r="I5231" s="421"/>
      <c r="J5231" s="421"/>
      <c r="K5231" s="421"/>
      <c r="L5231" s="421"/>
      <c r="M5231" s="421"/>
      <c r="N5231" s="426"/>
      <c r="O5231" s="426"/>
      <c r="P5231" s="427"/>
      <c r="Q5231" s="427"/>
      <c r="R5231" s="426"/>
      <c r="S5231" s="426"/>
      <c r="T5231" s="426"/>
      <c r="U5231" s="426"/>
      <c r="V5231" s="426"/>
      <c r="W5231" s="426"/>
      <c r="X5231" s="427"/>
      <c r="Y5231" s="416" t="e">
        <f t="shared" si="406"/>
        <v>#N/A</v>
      </c>
      <c r="Z5231" s="416" t="e">
        <f t="shared" si="407"/>
        <v>#N/A</v>
      </c>
      <c r="AA5231" s="416" t="str">
        <f t="shared" si="408"/>
        <v/>
      </c>
      <c r="AB5231" s="416" t="e">
        <f t="shared" si="409"/>
        <v>#N/A</v>
      </c>
      <c r="AC5231" s="416" t="e">
        <f t="shared" si="410"/>
        <v>#N/A</v>
      </c>
    </row>
    <row r="5232" customHeight="1" spans="1:29">
      <c r="A5232" s="421"/>
      <c r="B5232" s="422"/>
      <c r="C5232" s="422"/>
      <c r="D5232" s="421"/>
      <c r="E5232" s="421"/>
      <c r="F5232" s="421"/>
      <c r="G5232" s="421"/>
      <c r="H5232" s="421"/>
      <c r="I5232" s="421"/>
      <c r="J5232" s="421"/>
      <c r="K5232" s="421"/>
      <c r="L5232" s="421"/>
      <c r="M5232" s="421"/>
      <c r="N5232" s="426"/>
      <c r="O5232" s="426"/>
      <c r="P5232" s="427"/>
      <c r="Q5232" s="427"/>
      <c r="R5232" s="426"/>
      <c r="S5232" s="426"/>
      <c r="T5232" s="426"/>
      <c r="U5232" s="426"/>
      <c r="V5232" s="426"/>
      <c r="W5232" s="426"/>
      <c r="X5232" s="427"/>
      <c r="Y5232" s="416" t="e">
        <f t="shared" si="406"/>
        <v>#N/A</v>
      </c>
      <c r="Z5232" s="416" t="e">
        <f t="shared" si="407"/>
        <v>#N/A</v>
      </c>
      <c r="AA5232" s="416" t="str">
        <f t="shared" si="408"/>
        <v/>
      </c>
      <c r="AB5232" s="416" t="e">
        <f t="shared" si="409"/>
        <v>#N/A</v>
      </c>
      <c r="AC5232" s="416" t="e">
        <f t="shared" si="410"/>
        <v>#N/A</v>
      </c>
    </row>
    <row r="5233" customHeight="1" spans="1:29">
      <c r="A5233" s="421"/>
      <c r="B5233" s="422"/>
      <c r="C5233" s="422"/>
      <c r="D5233" s="421"/>
      <c r="E5233" s="421"/>
      <c r="F5233" s="421"/>
      <c r="G5233" s="421"/>
      <c r="H5233" s="421"/>
      <c r="I5233" s="421"/>
      <c r="J5233" s="421"/>
      <c r="K5233" s="421"/>
      <c r="L5233" s="421"/>
      <c r="M5233" s="421"/>
      <c r="N5233" s="426"/>
      <c r="O5233" s="426"/>
      <c r="P5233" s="427"/>
      <c r="Q5233" s="427"/>
      <c r="R5233" s="426"/>
      <c r="S5233" s="426"/>
      <c r="T5233" s="426"/>
      <c r="U5233" s="426"/>
      <c r="V5233" s="426"/>
      <c r="W5233" s="426"/>
      <c r="X5233" s="427"/>
      <c r="Y5233" s="416" t="e">
        <f t="shared" si="406"/>
        <v>#N/A</v>
      </c>
      <c r="Z5233" s="416" t="e">
        <f t="shared" si="407"/>
        <v>#N/A</v>
      </c>
      <c r="AA5233" s="416" t="str">
        <f t="shared" si="408"/>
        <v/>
      </c>
      <c r="AB5233" s="416" t="e">
        <f t="shared" si="409"/>
        <v>#N/A</v>
      </c>
      <c r="AC5233" s="416" t="e">
        <f t="shared" si="410"/>
        <v>#N/A</v>
      </c>
    </row>
    <row r="5234" customHeight="1" spans="1:29">
      <c r="A5234" s="421"/>
      <c r="B5234" s="422"/>
      <c r="C5234" s="422"/>
      <c r="D5234" s="421"/>
      <c r="E5234" s="421"/>
      <c r="F5234" s="421"/>
      <c r="G5234" s="421"/>
      <c r="H5234" s="421"/>
      <c r="I5234" s="421"/>
      <c r="J5234" s="421"/>
      <c r="K5234" s="421"/>
      <c r="L5234" s="421"/>
      <c r="M5234" s="421"/>
      <c r="N5234" s="426"/>
      <c r="O5234" s="426"/>
      <c r="P5234" s="427"/>
      <c r="Q5234" s="427"/>
      <c r="R5234" s="426"/>
      <c r="S5234" s="426"/>
      <c r="T5234" s="426"/>
      <c r="U5234" s="426"/>
      <c r="V5234" s="426"/>
      <c r="W5234" s="426"/>
      <c r="X5234" s="427"/>
      <c r="Y5234" s="416" t="e">
        <f t="shared" si="406"/>
        <v>#N/A</v>
      </c>
      <c r="Z5234" s="416" t="e">
        <f t="shared" si="407"/>
        <v>#N/A</v>
      </c>
      <c r="AA5234" s="416" t="str">
        <f t="shared" si="408"/>
        <v/>
      </c>
      <c r="AB5234" s="416" t="e">
        <f t="shared" si="409"/>
        <v>#N/A</v>
      </c>
      <c r="AC5234" s="416" t="e">
        <f t="shared" si="410"/>
        <v>#N/A</v>
      </c>
    </row>
    <row r="5235" customHeight="1" spans="1:29">
      <c r="A5235" s="421"/>
      <c r="B5235" s="422"/>
      <c r="C5235" s="422"/>
      <c r="D5235" s="421"/>
      <c r="E5235" s="421"/>
      <c r="F5235" s="421"/>
      <c r="G5235" s="421"/>
      <c r="H5235" s="421"/>
      <c r="I5235" s="421"/>
      <c r="J5235" s="421"/>
      <c r="K5235" s="421"/>
      <c r="L5235" s="421"/>
      <c r="M5235" s="421"/>
      <c r="N5235" s="426"/>
      <c r="O5235" s="426"/>
      <c r="P5235" s="427"/>
      <c r="Q5235" s="427"/>
      <c r="R5235" s="426"/>
      <c r="S5235" s="426"/>
      <c r="T5235" s="426"/>
      <c r="U5235" s="426"/>
      <c r="V5235" s="426"/>
      <c r="W5235" s="426"/>
      <c r="X5235" s="427"/>
      <c r="Y5235" s="416" t="e">
        <f t="shared" si="406"/>
        <v>#N/A</v>
      </c>
      <c r="Z5235" s="416" t="e">
        <f t="shared" si="407"/>
        <v>#N/A</v>
      </c>
      <c r="AA5235" s="416" t="str">
        <f t="shared" si="408"/>
        <v/>
      </c>
      <c r="AB5235" s="416" t="e">
        <f t="shared" si="409"/>
        <v>#N/A</v>
      </c>
      <c r="AC5235" s="416" t="e">
        <f t="shared" si="410"/>
        <v>#N/A</v>
      </c>
    </row>
    <row r="5236" customHeight="1" spans="1:29">
      <c r="A5236" s="421"/>
      <c r="B5236" s="422"/>
      <c r="C5236" s="422"/>
      <c r="D5236" s="421"/>
      <c r="E5236" s="421"/>
      <c r="F5236" s="421"/>
      <c r="G5236" s="421"/>
      <c r="H5236" s="421"/>
      <c r="I5236" s="421"/>
      <c r="J5236" s="421"/>
      <c r="K5236" s="421"/>
      <c r="L5236" s="421"/>
      <c r="M5236" s="421"/>
      <c r="N5236" s="426"/>
      <c r="O5236" s="426"/>
      <c r="P5236" s="427"/>
      <c r="Q5236" s="427"/>
      <c r="R5236" s="426"/>
      <c r="S5236" s="426"/>
      <c r="T5236" s="426"/>
      <c r="U5236" s="426"/>
      <c r="V5236" s="426"/>
      <c r="W5236" s="426"/>
      <c r="X5236" s="427"/>
      <c r="Y5236" s="416" t="e">
        <f t="shared" si="406"/>
        <v>#N/A</v>
      </c>
      <c r="Z5236" s="416" t="e">
        <f t="shared" si="407"/>
        <v>#N/A</v>
      </c>
      <c r="AA5236" s="416" t="str">
        <f t="shared" si="408"/>
        <v/>
      </c>
      <c r="AB5236" s="416" t="e">
        <f t="shared" si="409"/>
        <v>#N/A</v>
      </c>
      <c r="AC5236" s="416" t="e">
        <f t="shared" si="410"/>
        <v>#N/A</v>
      </c>
    </row>
    <row r="5237" customHeight="1" spans="1:29">
      <c r="A5237" s="421"/>
      <c r="B5237" s="422"/>
      <c r="C5237" s="422"/>
      <c r="D5237" s="421"/>
      <c r="E5237" s="421"/>
      <c r="F5237" s="421"/>
      <c r="G5237" s="421"/>
      <c r="H5237" s="421"/>
      <c r="I5237" s="421"/>
      <c r="J5237" s="421"/>
      <c r="K5237" s="421"/>
      <c r="L5237" s="421"/>
      <c r="M5237" s="421"/>
      <c r="N5237" s="426"/>
      <c r="O5237" s="426"/>
      <c r="P5237" s="427"/>
      <c r="Q5237" s="427"/>
      <c r="R5237" s="426"/>
      <c r="S5237" s="426"/>
      <c r="T5237" s="426"/>
      <c r="U5237" s="426"/>
      <c r="V5237" s="426"/>
      <c r="W5237" s="426"/>
      <c r="X5237" s="427"/>
      <c r="Y5237" s="416" t="e">
        <f t="shared" si="406"/>
        <v>#N/A</v>
      </c>
      <c r="Z5237" s="416" t="e">
        <f t="shared" si="407"/>
        <v>#N/A</v>
      </c>
      <c r="AA5237" s="416" t="str">
        <f t="shared" si="408"/>
        <v/>
      </c>
      <c r="AB5237" s="416" t="e">
        <f t="shared" si="409"/>
        <v>#N/A</v>
      </c>
      <c r="AC5237" s="416" t="e">
        <f t="shared" si="410"/>
        <v>#N/A</v>
      </c>
    </row>
    <row r="5238" customHeight="1" spans="1:29">
      <c r="A5238" s="421"/>
      <c r="B5238" s="422"/>
      <c r="C5238" s="422"/>
      <c r="D5238" s="421"/>
      <c r="E5238" s="421"/>
      <c r="F5238" s="421"/>
      <c r="G5238" s="421"/>
      <c r="H5238" s="421"/>
      <c r="I5238" s="421"/>
      <c r="J5238" s="421"/>
      <c r="K5238" s="421"/>
      <c r="L5238" s="421"/>
      <c r="M5238" s="421"/>
      <c r="N5238" s="426"/>
      <c r="O5238" s="426"/>
      <c r="P5238" s="427"/>
      <c r="Q5238" s="427"/>
      <c r="R5238" s="426"/>
      <c r="S5238" s="426"/>
      <c r="T5238" s="426"/>
      <c r="U5238" s="426"/>
      <c r="V5238" s="426"/>
      <c r="W5238" s="426"/>
      <c r="X5238" s="427"/>
      <c r="Y5238" s="416" t="e">
        <f t="shared" si="406"/>
        <v>#N/A</v>
      </c>
      <c r="Z5238" s="416" t="e">
        <f t="shared" si="407"/>
        <v>#N/A</v>
      </c>
      <c r="AA5238" s="416" t="str">
        <f t="shared" si="408"/>
        <v/>
      </c>
      <c r="AB5238" s="416" t="e">
        <f t="shared" si="409"/>
        <v>#N/A</v>
      </c>
      <c r="AC5238" s="416" t="e">
        <f t="shared" si="410"/>
        <v>#N/A</v>
      </c>
    </row>
    <row r="5239" customHeight="1" spans="1:29">
      <c r="A5239" s="421"/>
      <c r="B5239" s="422"/>
      <c r="C5239" s="422"/>
      <c r="D5239" s="421"/>
      <c r="E5239" s="421"/>
      <c r="F5239" s="421"/>
      <c r="G5239" s="421"/>
      <c r="H5239" s="421"/>
      <c r="I5239" s="421"/>
      <c r="J5239" s="421"/>
      <c r="K5239" s="421"/>
      <c r="L5239" s="421"/>
      <c r="M5239" s="421"/>
      <c r="N5239" s="426"/>
      <c r="O5239" s="426"/>
      <c r="P5239" s="427"/>
      <c r="Q5239" s="427"/>
      <c r="R5239" s="426"/>
      <c r="S5239" s="426"/>
      <c r="T5239" s="426"/>
      <c r="U5239" s="426"/>
      <c r="V5239" s="426"/>
      <c r="W5239" s="426"/>
      <c r="X5239" s="427"/>
      <c r="Y5239" s="416" t="e">
        <f t="shared" si="406"/>
        <v>#N/A</v>
      </c>
      <c r="Z5239" s="416" t="e">
        <f t="shared" si="407"/>
        <v>#N/A</v>
      </c>
      <c r="AA5239" s="416" t="str">
        <f t="shared" si="408"/>
        <v/>
      </c>
      <c r="AB5239" s="416" t="e">
        <f t="shared" si="409"/>
        <v>#N/A</v>
      </c>
      <c r="AC5239" s="416" t="e">
        <f t="shared" si="410"/>
        <v>#N/A</v>
      </c>
    </row>
    <row r="5240" customHeight="1" spans="1:29">
      <c r="A5240" s="421"/>
      <c r="B5240" s="422"/>
      <c r="C5240" s="422"/>
      <c r="D5240" s="421"/>
      <c r="E5240" s="421"/>
      <c r="F5240" s="421"/>
      <c r="G5240" s="421"/>
      <c r="H5240" s="421"/>
      <c r="I5240" s="421"/>
      <c r="J5240" s="421"/>
      <c r="K5240" s="421"/>
      <c r="L5240" s="421"/>
      <c r="M5240" s="421"/>
      <c r="N5240" s="426"/>
      <c r="O5240" s="426"/>
      <c r="P5240" s="427"/>
      <c r="Q5240" s="427"/>
      <c r="R5240" s="426"/>
      <c r="S5240" s="426"/>
      <c r="T5240" s="426"/>
      <c r="U5240" s="426"/>
      <c r="V5240" s="426"/>
      <c r="W5240" s="426"/>
      <c r="X5240" s="427"/>
      <c r="Y5240" s="416" t="e">
        <f t="shared" si="406"/>
        <v>#N/A</v>
      </c>
      <c r="Z5240" s="416" t="e">
        <f t="shared" si="407"/>
        <v>#N/A</v>
      </c>
      <c r="AA5240" s="416" t="str">
        <f t="shared" si="408"/>
        <v/>
      </c>
      <c r="AB5240" s="416" t="e">
        <f t="shared" si="409"/>
        <v>#N/A</v>
      </c>
      <c r="AC5240" s="416" t="e">
        <f t="shared" si="410"/>
        <v>#N/A</v>
      </c>
    </row>
    <row r="5241" customHeight="1" spans="1:29">
      <c r="A5241" s="421"/>
      <c r="B5241" s="422"/>
      <c r="C5241" s="422"/>
      <c r="D5241" s="421"/>
      <c r="E5241" s="421"/>
      <c r="F5241" s="421"/>
      <c r="G5241" s="421"/>
      <c r="H5241" s="421"/>
      <c r="I5241" s="421"/>
      <c r="J5241" s="421"/>
      <c r="K5241" s="421"/>
      <c r="L5241" s="421"/>
      <c r="M5241" s="421"/>
      <c r="N5241" s="426"/>
      <c r="O5241" s="426"/>
      <c r="P5241" s="427"/>
      <c r="Q5241" s="427"/>
      <c r="R5241" s="426"/>
      <c r="S5241" s="426"/>
      <c r="T5241" s="426"/>
      <c r="U5241" s="426"/>
      <c r="V5241" s="426"/>
      <c r="W5241" s="426"/>
      <c r="X5241" s="427"/>
      <c r="Y5241" s="416" t="e">
        <f t="shared" si="406"/>
        <v>#N/A</v>
      </c>
      <c r="Z5241" s="416" t="e">
        <f t="shared" si="407"/>
        <v>#N/A</v>
      </c>
      <c r="AA5241" s="416" t="str">
        <f t="shared" si="408"/>
        <v/>
      </c>
      <c r="AB5241" s="416" t="e">
        <f t="shared" si="409"/>
        <v>#N/A</v>
      </c>
      <c r="AC5241" s="416" t="e">
        <f t="shared" si="410"/>
        <v>#N/A</v>
      </c>
    </row>
    <row r="5242" customHeight="1" spans="1:29">
      <c r="A5242" s="421"/>
      <c r="B5242" s="422"/>
      <c r="C5242" s="422"/>
      <c r="D5242" s="421"/>
      <c r="E5242" s="421"/>
      <c r="F5242" s="421"/>
      <c r="G5242" s="421"/>
      <c r="H5242" s="421"/>
      <c r="I5242" s="421"/>
      <c r="J5242" s="421"/>
      <c r="K5242" s="421"/>
      <c r="L5242" s="421"/>
      <c r="M5242" s="421"/>
      <c r="N5242" s="426"/>
      <c r="O5242" s="426"/>
      <c r="P5242" s="427"/>
      <c r="Q5242" s="427"/>
      <c r="R5242" s="426"/>
      <c r="S5242" s="426"/>
      <c r="T5242" s="426"/>
      <c r="U5242" s="426"/>
      <c r="V5242" s="426"/>
      <c r="W5242" s="426"/>
      <c r="X5242" s="427"/>
      <c r="Y5242" s="416" t="e">
        <f t="shared" si="406"/>
        <v>#N/A</v>
      </c>
      <c r="Z5242" s="416" t="e">
        <f t="shared" si="407"/>
        <v>#N/A</v>
      </c>
      <c r="AA5242" s="416" t="str">
        <f t="shared" si="408"/>
        <v/>
      </c>
      <c r="AB5242" s="416" t="e">
        <f t="shared" si="409"/>
        <v>#N/A</v>
      </c>
      <c r="AC5242" s="416" t="e">
        <f t="shared" si="410"/>
        <v>#N/A</v>
      </c>
    </row>
    <row r="5243" customHeight="1" spans="1:29">
      <c r="A5243" s="421"/>
      <c r="B5243" s="422"/>
      <c r="C5243" s="422"/>
      <c r="D5243" s="421"/>
      <c r="E5243" s="421"/>
      <c r="F5243" s="421"/>
      <c r="G5243" s="421"/>
      <c r="H5243" s="421"/>
      <c r="I5243" s="421"/>
      <c r="J5243" s="421"/>
      <c r="K5243" s="421"/>
      <c r="L5243" s="421"/>
      <c r="M5243" s="421"/>
      <c r="N5243" s="426"/>
      <c r="O5243" s="426"/>
      <c r="P5243" s="427"/>
      <c r="Q5243" s="427"/>
      <c r="R5243" s="426"/>
      <c r="S5243" s="426"/>
      <c r="T5243" s="426"/>
      <c r="U5243" s="426"/>
      <c r="V5243" s="426"/>
      <c r="W5243" s="426"/>
      <c r="X5243" s="427"/>
      <c r="Y5243" s="416" t="e">
        <f t="shared" si="406"/>
        <v>#N/A</v>
      </c>
      <c r="Z5243" s="416" t="e">
        <f t="shared" si="407"/>
        <v>#N/A</v>
      </c>
      <c r="AA5243" s="416" t="str">
        <f t="shared" si="408"/>
        <v/>
      </c>
      <c r="AB5243" s="416" t="e">
        <f t="shared" si="409"/>
        <v>#N/A</v>
      </c>
      <c r="AC5243" s="416" t="e">
        <f t="shared" si="410"/>
        <v>#N/A</v>
      </c>
    </row>
    <row r="5244" customHeight="1" spans="1:29">
      <c r="A5244" s="421"/>
      <c r="B5244" s="422"/>
      <c r="C5244" s="422"/>
      <c r="D5244" s="421"/>
      <c r="E5244" s="421"/>
      <c r="F5244" s="421"/>
      <c r="G5244" s="421"/>
      <c r="H5244" s="421"/>
      <c r="I5244" s="421"/>
      <c r="J5244" s="421"/>
      <c r="K5244" s="421"/>
      <c r="L5244" s="421"/>
      <c r="M5244" s="421"/>
      <c r="N5244" s="426"/>
      <c r="O5244" s="426"/>
      <c r="P5244" s="427"/>
      <c r="Q5244" s="427"/>
      <c r="R5244" s="426"/>
      <c r="S5244" s="426"/>
      <c r="T5244" s="426"/>
      <c r="U5244" s="426"/>
      <c r="V5244" s="426"/>
      <c r="W5244" s="426"/>
      <c r="X5244" s="427"/>
      <c r="Y5244" s="416" t="e">
        <f t="shared" si="406"/>
        <v>#N/A</v>
      </c>
      <c r="Z5244" s="416" t="e">
        <f t="shared" si="407"/>
        <v>#N/A</v>
      </c>
      <c r="AA5244" s="416" t="str">
        <f t="shared" si="408"/>
        <v/>
      </c>
      <c r="AB5244" s="416" t="e">
        <f t="shared" si="409"/>
        <v>#N/A</v>
      </c>
      <c r="AC5244" s="416" t="e">
        <f t="shared" si="410"/>
        <v>#N/A</v>
      </c>
    </row>
    <row r="5245" customHeight="1" spans="1:29">
      <c r="A5245" s="421"/>
      <c r="B5245" s="422"/>
      <c r="C5245" s="422"/>
      <c r="D5245" s="421"/>
      <c r="E5245" s="421"/>
      <c r="F5245" s="421"/>
      <c r="G5245" s="421"/>
      <c r="H5245" s="421"/>
      <c r="I5245" s="421"/>
      <c r="J5245" s="421"/>
      <c r="K5245" s="421"/>
      <c r="L5245" s="421"/>
      <c r="M5245" s="421"/>
      <c r="N5245" s="426"/>
      <c r="O5245" s="426"/>
      <c r="P5245" s="427"/>
      <c r="Q5245" s="427"/>
      <c r="R5245" s="426"/>
      <c r="S5245" s="426"/>
      <c r="T5245" s="426"/>
      <c r="U5245" s="426"/>
      <c r="V5245" s="426"/>
      <c r="W5245" s="426"/>
      <c r="X5245" s="427"/>
      <c r="Y5245" s="416" t="e">
        <f t="shared" si="406"/>
        <v>#N/A</v>
      </c>
      <c r="Z5245" s="416" t="e">
        <f t="shared" si="407"/>
        <v>#N/A</v>
      </c>
      <c r="AA5245" s="416" t="str">
        <f t="shared" si="408"/>
        <v/>
      </c>
      <c r="AB5245" s="416" t="e">
        <f t="shared" si="409"/>
        <v>#N/A</v>
      </c>
      <c r="AC5245" s="416" t="e">
        <f t="shared" si="410"/>
        <v>#N/A</v>
      </c>
    </row>
    <row r="5246" customHeight="1" spans="1:29">
      <c r="A5246" s="421"/>
      <c r="B5246" s="422"/>
      <c r="C5246" s="422"/>
      <c r="D5246" s="421"/>
      <c r="E5246" s="421"/>
      <c r="F5246" s="421"/>
      <c r="G5246" s="421"/>
      <c r="H5246" s="421"/>
      <c r="I5246" s="421"/>
      <c r="J5246" s="421"/>
      <c r="K5246" s="421"/>
      <c r="L5246" s="421"/>
      <c r="M5246" s="421"/>
      <c r="N5246" s="426"/>
      <c r="O5246" s="426"/>
      <c r="P5246" s="427"/>
      <c r="Q5246" s="427"/>
      <c r="R5246" s="426"/>
      <c r="S5246" s="426"/>
      <c r="T5246" s="426"/>
      <c r="U5246" s="426"/>
      <c r="V5246" s="426"/>
      <c r="W5246" s="426"/>
      <c r="X5246" s="427"/>
      <c r="Y5246" s="416" t="e">
        <f t="shared" si="406"/>
        <v>#N/A</v>
      </c>
      <c r="Z5246" s="416" t="e">
        <f t="shared" si="407"/>
        <v>#N/A</v>
      </c>
      <c r="AA5246" s="416" t="str">
        <f t="shared" si="408"/>
        <v/>
      </c>
      <c r="AB5246" s="416" t="e">
        <f t="shared" si="409"/>
        <v>#N/A</v>
      </c>
      <c r="AC5246" s="416" t="e">
        <f t="shared" si="410"/>
        <v>#N/A</v>
      </c>
    </row>
    <row r="5247" customHeight="1" spans="1:29">
      <c r="A5247" s="421"/>
      <c r="B5247" s="422"/>
      <c r="C5247" s="422"/>
      <c r="D5247" s="421"/>
      <c r="E5247" s="421"/>
      <c r="F5247" s="421"/>
      <c r="G5247" s="421"/>
      <c r="H5247" s="421"/>
      <c r="I5247" s="421"/>
      <c r="J5247" s="421"/>
      <c r="K5247" s="421"/>
      <c r="L5247" s="421"/>
      <c r="M5247" s="421"/>
      <c r="N5247" s="426"/>
      <c r="O5247" s="426"/>
      <c r="P5247" s="427"/>
      <c r="Q5247" s="427"/>
      <c r="R5247" s="426"/>
      <c r="S5247" s="426"/>
      <c r="T5247" s="426"/>
      <c r="U5247" s="426"/>
      <c r="V5247" s="426"/>
      <c r="W5247" s="426"/>
      <c r="X5247" s="427"/>
      <c r="Y5247" s="416" t="e">
        <f t="shared" si="406"/>
        <v>#N/A</v>
      </c>
      <c r="Z5247" s="416" t="e">
        <f t="shared" si="407"/>
        <v>#N/A</v>
      </c>
      <c r="AA5247" s="416" t="str">
        <f t="shared" si="408"/>
        <v/>
      </c>
      <c r="AB5247" s="416" t="e">
        <f t="shared" si="409"/>
        <v>#N/A</v>
      </c>
      <c r="AC5247" s="416" t="e">
        <f t="shared" si="410"/>
        <v>#N/A</v>
      </c>
    </row>
    <row r="5248" customHeight="1" spans="1:29">
      <c r="A5248" s="421"/>
      <c r="B5248" s="422"/>
      <c r="C5248" s="422"/>
      <c r="D5248" s="421"/>
      <c r="E5248" s="421"/>
      <c r="F5248" s="421"/>
      <c r="G5248" s="421"/>
      <c r="H5248" s="421"/>
      <c r="I5248" s="421"/>
      <c r="J5248" s="421"/>
      <c r="K5248" s="421"/>
      <c r="L5248" s="421"/>
      <c r="M5248" s="421"/>
      <c r="N5248" s="426"/>
      <c r="O5248" s="426"/>
      <c r="P5248" s="427"/>
      <c r="Q5248" s="427"/>
      <c r="R5248" s="426"/>
      <c r="S5248" s="426"/>
      <c r="T5248" s="426"/>
      <c r="U5248" s="426"/>
      <c r="V5248" s="426"/>
      <c r="W5248" s="426"/>
      <c r="X5248" s="427"/>
      <c r="Y5248" s="416" t="e">
        <f t="shared" si="406"/>
        <v>#N/A</v>
      </c>
      <c r="Z5248" s="416" t="e">
        <f t="shared" si="407"/>
        <v>#N/A</v>
      </c>
      <c r="AA5248" s="416" t="str">
        <f t="shared" si="408"/>
        <v/>
      </c>
      <c r="AB5248" s="416" t="e">
        <f t="shared" si="409"/>
        <v>#N/A</v>
      </c>
      <c r="AC5248" s="416" t="e">
        <f t="shared" si="410"/>
        <v>#N/A</v>
      </c>
    </row>
    <row r="5249" customHeight="1" spans="1:29">
      <c r="A5249" s="421"/>
      <c r="B5249" s="422"/>
      <c r="C5249" s="422"/>
      <c r="D5249" s="421"/>
      <c r="E5249" s="421"/>
      <c r="F5249" s="421"/>
      <c r="G5249" s="421"/>
      <c r="H5249" s="421"/>
      <c r="I5249" s="421"/>
      <c r="J5249" s="421"/>
      <c r="K5249" s="421"/>
      <c r="L5249" s="421"/>
      <c r="M5249" s="421"/>
      <c r="N5249" s="426"/>
      <c r="O5249" s="426"/>
      <c r="P5249" s="427"/>
      <c r="Q5249" s="427"/>
      <c r="R5249" s="426"/>
      <c r="S5249" s="426"/>
      <c r="T5249" s="426"/>
      <c r="U5249" s="426"/>
      <c r="V5249" s="426"/>
      <c r="W5249" s="426"/>
      <c r="X5249" s="427"/>
      <c r="Y5249" s="416" t="e">
        <f t="shared" si="406"/>
        <v>#N/A</v>
      </c>
      <c r="Z5249" s="416" t="e">
        <f t="shared" si="407"/>
        <v>#N/A</v>
      </c>
      <c r="AA5249" s="416" t="str">
        <f t="shared" si="408"/>
        <v/>
      </c>
      <c r="AB5249" s="416" t="e">
        <f t="shared" si="409"/>
        <v>#N/A</v>
      </c>
      <c r="AC5249" s="416" t="e">
        <f t="shared" si="410"/>
        <v>#N/A</v>
      </c>
    </row>
    <row r="5250" customHeight="1" spans="1:29">
      <c r="A5250" s="421"/>
      <c r="B5250" s="422"/>
      <c r="C5250" s="422"/>
      <c r="D5250" s="421"/>
      <c r="E5250" s="421"/>
      <c r="F5250" s="421"/>
      <c r="G5250" s="421"/>
      <c r="H5250" s="421"/>
      <c r="I5250" s="421"/>
      <c r="J5250" s="421"/>
      <c r="K5250" s="421"/>
      <c r="L5250" s="421"/>
      <c r="M5250" s="421"/>
      <c r="N5250" s="426"/>
      <c r="O5250" s="426"/>
      <c r="P5250" s="427"/>
      <c r="Q5250" s="427"/>
      <c r="R5250" s="426"/>
      <c r="S5250" s="426"/>
      <c r="T5250" s="426"/>
      <c r="U5250" s="426"/>
      <c r="V5250" s="426"/>
      <c r="W5250" s="426"/>
      <c r="X5250" s="427"/>
      <c r="Y5250" s="416" t="e">
        <f t="shared" si="406"/>
        <v>#N/A</v>
      </c>
      <c r="Z5250" s="416" t="e">
        <f t="shared" si="407"/>
        <v>#N/A</v>
      </c>
      <c r="AA5250" s="416" t="str">
        <f t="shared" si="408"/>
        <v/>
      </c>
      <c r="AB5250" s="416" t="e">
        <f t="shared" si="409"/>
        <v>#N/A</v>
      </c>
      <c r="AC5250" s="416" t="e">
        <f t="shared" si="410"/>
        <v>#N/A</v>
      </c>
    </row>
    <row r="5251" customHeight="1" spans="1:29">
      <c r="A5251" s="421"/>
      <c r="B5251" s="422"/>
      <c r="C5251" s="422"/>
      <c r="D5251" s="421"/>
      <c r="E5251" s="421"/>
      <c r="F5251" s="421"/>
      <c r="G5251" s="421"/>
      <c r="H5251" s="421"/>
      <c r="I5251" s="421"/>
      <c r="J5251" s="421"/>
      <c r="K5251" s="421"/>
      <c r="L5251" s="421"/>
      <c r="M5251" s="421"/>
      <c r="N5251" s="426"/>
      <c r="O5251" s="426"/>
      <c r="P5251" s="427"/>
      <c r="Q5251" s="427"/>
      <c r="R5251" s="426"/>
      <c r="S5251" s="426"/>
      <c r="T5251" s="426"/>
      <c r="U5251" s="426"/>
      <c r="V5251" s="426"/>
      <c r="W5251" s="426"/>
      <c r="X5251" s="427"/>
      <c r="Y5251" s="416" t="e">
        <f t="shared" si="406"/>
        <v>#N/A</v>
      </c>
      <c r="Z5251" s="416" t="e">
        <f t="shared" si="407"/>
        <v>#N/A</v>
      </c>
      <c r="AA5251" s="416" t="str">
        <f t="shared" si="408"/>
        <v/>
      </c>
      <c r="AB5251" s="416" t="e">
        <f t="shared" si="409"/>
        <v>#N/A</v>
      </c>
      <c r="AC5251" s="416" t="e">
        <f t="shared" si="410"/>
        <v>#N/A</v>
      </c>
    </row>
    <row r="5252" customHeight="1" spans="1:29">
      <c r="A5252" s="421"/>
      <c r="B5252" s="422"/>
      <c r="C5252" s="422"/>
      <c r="D5252" s="421"/>
      <c r="E5252" s="421"/>
      <c r="F5252" s="421"/>
      <c r="G5252" s="421"/>
      <c r="H5252" s="421"/>
      <c r="I5252" s="421"/>
      <c r="J5252" s="421"/>
      <c r="K5252" s="421"/>
      <c r="L5252" s="421"/>
      <c r="M5252" s="421"/>
      <c r="N5252" s="426"/>
      <c r="O5252" s="426"/>
      <c r="P5252" s="427"/>
      <c r="Q5252" s="427"/>
      <c r="R5252" s="426"/>
      <c r="S5252" s="426"/>
      <c r="T5252" s="426"/>
      <c r="U5252" s="426"/>
      <c r="V5252" s="426"/>
      <c r="W5252" s="426"/>
      <c r="X5252" s="427"/>
      <c r="Y5252" s="416" t="e">
        <f t="shared" si="406"/>
        <v>#N/A</v>
      </c>
      <c r="Z5252" s="416" t="e">
        <f t="shared" si="407"/>
        <v>#N/A</v>
      </c>
      <c r="AA5252" s="416" t="str">
        <f t="shared" si="408"/>
        <v/>
      </c>
      <c r="AB5252" s="416" t="e">
        <f t="shared" si="409"/>
        <v>#N/A</v>
      </c>
      <c r="AC5252" s="416" t="e">
        <f t="shared" si="410"/>
        <v>#N/A</v>
      </c>
    </row>
    <row r="5253" customHeight="1" spans="1:29">
      <c r="A5253" s="421"/>
      <c r="B5253" s="422"/>
      <c r="C5253" s="422"/>
      <c r="D5253" s="421"/>
      <c r="E5253" s="421"/>
      <c r="F5253" s="421"/>
      <c r="G5253" s="421"/>
      <c r="H5253" s="421"/>
      <c r="I5253" s="421"/>
      <c r="J5253" s="421"/>
      <c r="K5253" s="421"/>
      <c r="L5253" s="421"/>
      <c r="M5253" s="421"/>
      <c r="N5253" s="426"/>
      <c r="O5253" s="426"/>
      <c r="P5253" s="427"/>
      <c r="Q5253" s="427"/>
      <c r="R5253" s="426"/>
      <c r="S5253" s="426"/>
      <c r="T5253" s="426"/>
      <c r="U5253" s="426"/>
      <c r="V5253" s="426"/>
      <c r="W5253" s="426"/>
      <c r="X5253" s="427"/>
      <c r="Y5253" s="416" t="e">
        <f t="shared" si="406"/>
        <v>#N/A</v>
      </c>
      <c r="Z5253" s="416" t="e">
        <f t="shared" si="407"/>
        <v>#N/A</v>
      </c>
      <c r="AA5253" s="416" t="str">
        <f t="shared" si="408"/>
        <v/>
      </c>
      <c r="AB5253" s="416" t="e">
        <f t="shared" si="409"/>
        <v>#N/A</v>
      </c>
      <c r="AC5253" s="416" t="e">
        <f t="shared" si="410"/>
        <v>#N/A</v>
      </c>
    </row>
    <row r="5254" customHeight="1" spans="1:29">
      <c r="A5254" s="421"/>
      <c r="B5254" s="422"/>
      <c r="C5254" s="422"/>
      <c r="D5254" s="421"/>
      <c r="E5254" s="421"/>
      <c r="F5254" s="421"/>
      <c r="G5254" s="421"/>
      <c r="H5254" s="421"/>
      <c r="I5254" s="421"/>
      <c r="J5254" s="421"/>
      <c r="K5254" s="421"/>
      <c r="L5254" s="421"/>
      <c r="M5254" s="421"/>
      <c r="N5254" s="426"/>
      <c r="O5254" s="426"/>
      <c r="P5254" s="427"/>
      <c r="Q5254" s="427"/>
      <c r="R5254" s="426"/>
      <c r="S5254" s="426"/>
      <c r="T5254" s="426"/>
      <c r="U5254" s="426"/>
      <c r="V5254" s="426"/>
      <c r="W5254" s="426"/>
      <c r="X5254" s="427"/>
      <c r="Y5254" s="416" t="e">
        <f t="shared" si="406"/>
        <v>#N/A</v>
      </c>
      <c r="Z5254" s="416" t="e">
        <f t="shared" si="407"/>
        <v>#N/A</v>
      </c>
      <c r="AA5254" s="416" t="str">
        <f t="shared" si="408"/>
        <v/>
      </c>
      <c r="AB5254" s="416" t="e">
        <f t="shared" si="409"/>
        <v>#N/A</v>
      </c>
      <c r="AC5254" s="416" t="e">
        <f t="shared" si="410"/>
        <v>#N/A</v>
      </c>
    </row>
    <row r="5255" customHeight="1" spans="1:29">
      <c r="A5255" s="421"/>
      <c r="B5255" s="422"/>
      <c r="C5255" s="422"/>
      <c r="D5255" s="421"/>
      <c r="E5255" s="421"/>
      <c r="F5255" s="421"/>
      <c r="G5255" s="421"/>
      <c r="H5255" s="421"/>
      <c r="I5255" s="421"/>
      <c r="J5255" s="421"/>
      <c r="K5255" s="421"/>
      <c r="L5255" s="421"/>
      <c r="M5255" s="421"/>
      <c r="N5255" s="426"/>
      <c r="O5255" s="426"/>
      <c r="P5255" s="427"/>
      <c r="Q5255" s="427"/>
      <c r="R5255" s="426"/>
      <c r="S5255" s="426"/>
      <c r="T5255" s="426"/>
      <c r="U5255" s="426"/>
      <c r="V5255" s="426"/>
      <c r="W5255" s="426"/>
      <c r="X5255" s="427"/>
      <c r="Y5255" s="416" t="e">
        <f t="shared" ref="Y5255:Y5318" si="411">_xlfn.IFS(LEFT(M5255,3)="003","三保支出",LEFT(M5255,3)="004","刚性支出",LEFT(M5255,3)="000","促发展支出")</f>
        <v>#N/A</v>
      </c>
      <c r="Z5255" s="416" t="e">
        <f t="shared" ref="Z5255:Z5318" si="412">_xlfn.IFS(LEFT(E5255,1)="3","项目支出",LEFT(E5255,1)="1","人员类支出",LEFT(E5255,1)="2","运转类支出")</f>
        <v>#N/A</v>
      </c>
      <c r="AA5255" s="416" t="str">
        <f t="shared" ref="AA5255:AA5318" si="413">LEFT(H5255,7)</f>
        <v/>
      </c>
      <c r="AB5255" s="416" t="e">
        <f t="shared" ref="AB5255:AB5318" si="414">_xlfn.IFS(LEFT(M5255,6)="003001","保工资",LEFT(M5255,6)="003002","保运转",LEFT(M5255,6)="003003","保基本民生")</f>
        <v>#N/A</v>
      </c>
      <c r="AC5255" s="416" t="e">
        <f t="shared" ref="AC5255:AC5318" si="415">IF(Z5255="项目支出","否","是")</f>
        <v>#N/A</v>
      </c>
    </row>
    <row r="5256" customHeight="1" spans="1:29">
      <c r="A5256" s="421"/>
      <c r="B5256" s="422"/>
      <c r="C5256" s="422"/>
      <c r="D5256" s="421"/>
      <c r="E5256" s="421"/>
      <c r="F5256" s="421"/>
      <c r="G5256" s="421"/>
      <c r="H5256" s="421"/>
      <c r="I5256" s="421"/>
      <c r="J5256" s="421"/>
      <c r="K5256" s="421"/>
      <c r="L5256" s="421"/>
      <c r="M5256" s="421"/>
      <c r="N5256" s="426"/>
      <c r="O5256" s="426"/>
      <c r="P5256" s="427"/>
      <c r="Q5256" s="427"/>
      <c r="R5256" s="426"/>
      <c r="S5256" s="426"/>
      <c r="T5256" s="426"/>
      <c r="U5256" s="426"/>
      <c r="V5256" s="426"/>
      <c r="W5256" s="426"/>
      <c r="X5256" s="427"/>
      <c r="Y5256" s="416" t="e">
        <f t="shared" si="411"/>
        <v>#N/A</v>
      </c>
      <c r="Z5256" s="416" t="e">
        <f t="shared" si="412"/>
        <v>#N/A</v>
      </c>
      <c r="AA5256" s="416" t="str">
        <f t="shared" si="413"/>
        <v/>
      </c>
      <c r="AB5256" s="416" t="e">
        <f t="shared" si="414"/>
        <v>#N/A</v>
      </c>
      <c r="AC5256" s="416" t="e">
        <f t="shared" si="415"/>
        <v>#N/A</v>
      </c>
    </row>
    <row r="5257" customHeight="1" spans="1:29">
      <c r="A5257" s="421"/>
      <c r="B5257" s="422"/>
      <c r="C5257" s="422"/>
      <c r="D5257" s="421"/>
      <c r="E5257" s="421"/>
      <c r="F5257" s="421"/>
      <c r="G5257" s="421"/>
      <c r="H5257" s="421"/>
      <c r="I5257" s="421"/>
      <c r="J5257" s="421"/>
      <c r="K5257" s="421"/>
      <c r="L5257" s="421"/>
      <c r="M5257" s="421"/>
      <c r="N5257" s="426"/>
      <c r="O5257" s="426"/>
      <c r="P5257" s="427"/>
      <c r="Q5257" s="427"/>
      <c r="R5257" s="426"/>
      <c r="S5257" s="426"/>
      <c r="T5257" s="426"/>
      <c r="U5257" s="426"/>
      <c r="V5257" s="426"/>
      <c r="W5257" s="426"/>
      <c r="X5257" s="427"/>
      <c r="Y5257" s="416" t="e">
        <f t="shared" si="411"/>
        <v>#N/A</v>
      </c>
      <c r="Z5257" s="416" t="e">
        <f t="shared" si="412"/>
        <v>#N/A</v>
      </c>
      <c r="AA5257" s="416" t="str">
        <f t="shared" si="413"/>
        <v/>
      </c>
      <c r="AB5257" s="416" t="e">
        <f t="shared" si="414"/>
        <v>#N/A</v>
      </c>
      <c r="AC5257" s="416" t="e">
        <f t="shared" si="415"/>
        <v>#N/A</v>
      </c>
    </row>
    <row r="5258" customHeight="1" spans="1:29">
      <c r="A5258" s="421"/>
      <c r="B5258" s="422"/>
      <c r="C5258" s="422"/>
      <c r="D5258" s="421"/>
      <c r="E5258" s="421"/>
      <c r="F5258" s="421"/>
      <c r="G5258" s="421"/>
      <c r="H5258" s="421"/>
      <c r="I5258" s="421"/>
      <c r="J5258" s="421"/>
      <c r="K5258" s="421"/>
      <c r="L5258" s="421"/>
      <c r="M5258" s="421"/>
      <c r="N5258" s="426"/>
      <c r="O5258" s="426"/>
      <c r="P5258" s="427"/>
      <c r="Q5258" s="427"/>
      <c r="R5258" s="426"/>
      <c r="S5258" s="426"/>
      <c r="T5258" s="426"/>
      <c r="U5258" s="426"/>
      <c r="V5258" s="426"/>
      <c r="W5258" s="426"/>
      <c r="X5258" s="427"/>
      <c r="Y5258" s="416" t="e">
        <f t="shared" si="411"/>
        <v>#N/A</v>
      </c>
      <c r="Z5258" s="416" t="e">
        <f t="shared" si="412"/>
        <v>#N/A</v>
      </c>
      <c r="AA5258" s="416" t="str">
        <f t="shared" si="413"/>
        <v/>
      </c>
      <c r="AB5258" s="416" t="e">
        <f t="shared" si="414"/>
        <v>#N/A</v>
      </c>
      <c r="AC5258" s="416" t="e">
        <f t="shared" si="415"/>
        <v>#N/A</v>
      </c>
    </row>
    <row r="5259" customHeight="1" spans="1:29">
      <c r="A5259" s="421"/>
      <c r="B5259" s="422"/>
      <c r="C5259" s="422"/>
      <c r="D5259" s="421"/>
      <c r="E5259" s="421"/>
      <c r="F5259" s="421"/>
      <c r="G5259" s="421"/>
      <c r="H5259" s="421"/>
      <c r="I5259" s="421"/>
      <c r="J5259" s="421"/>
      <c r="K5259" s="421"/>
      <c r="L5259" s="421"/>
      <c r="M5259" s="421"/>
      <c r="N5259" s="426"/>
      <c r="O5259" s="426"/>
      <c r="P5259" s="427"/>
      <c r="Q5259" s="427"/>
      <c r="R5259" s="426"/>
      <c r="S5259" s="426"/>
      <c r="T5259" s="426"/>
      <c r="U5259" s="426"/>
      <c r="V5259" s="426"/>
      <c r="W5259" s="426"/>
      <c r="X5259" s="427"/>
      <c r="Y5259" s="416" t="e">
        <f t="shared" si="411"/>
        <v>#N/A</v>
      </c>
      <c r="Z5259" s="416" t="e">
        <f t="shared" si="412"/>
        <v>#N/A</v>
      </c>
      <c r="AA5259" s="416" t="str">
        <f t="shared" si="413"/>
        <v/>
      </c>
      <c r="AB5259" s="416" t="e">
        <f t="shared" si="414"/>
        <v>#N/A</v>
      </c>
      <c r="AC5259" s="416" t="e">
        <f t="shared" si="415"/>
        <v>#N/A</v>
      </c>
    </row>
    <row r="5260" customHeight="1" spans="1:29">
      <c r="A5260" s="421"/>
      <c r="B5260" s="422"/>
      <c r="C5260" s="422"/>
      <c r="D5260" s="421"/>
      <c r="E5260" s="421"/>
      <c r="F5260" s="421"/>
      <c r="G5260" s="421"/>
      <c r="H5260" s="421"/>
      <c r="I5260" s="421"/>
      <c r="J5260" s="421"/>
      <c r="K5260" s="421"/>
      <c r="L5260" s="421"/>
      <c r="M5260" s="421"/>
      <c r="N5260" s="426"/>
      <c r="O5260" s="426"/>
      <c r="P5260" s="427"/>
      <c r="Q5260" s="427"/>
      <c r="R5260" s="426"/>
      <c r="S5260" s="426"/>
      <c r="T5260" s="426"/>
      <c r="U5260" s="426"/>
      <c r="V5260" s="426"/>
      <c r="W5260" s="426"/>
      <c r="X5260" s="427"/>
      <c r="Y5260" s="416" t="e">
        <f t="shared" si="411"/>
        <v>#N/A</v>
      </c>
      <c r="Z5260" s="416" t="e">
        <f t="shared" si="412"/>
        <v>#N/A</v>
      </c>
      <c r="AA5260" s="416" t="str">
        <f t="shared" si="413"/>
        <v/>
      </c>
      <c r="AB5260" s="416" t="e">
        <f t="shared" si="414"/>
        <v>#N/A</v>
      </c>
      <c r="AC5260" s="416" t="e">
        <f t="shared" si="415"/>
        <v>#N/A</v>
      </c>
    </row>
    <row r="5261" customHeight="1" spans="1:29">
      <c r="A5261" s="421"/>
      <c r="B5261" s="422"/>
      <c r="C5261" s="422"/>
      <c r="D5261" s="421"/>
      <c r="E5261" s="421"/>
      <c r="F5261" s="421"/>
      <c r="G5261" s="421"/>
      <c r="H5261" s="421"/>
      <c r="I5261" s="421"/>
      <c r="J5261" s="421"/>
      <c r="K5261" s="421"/>
      <c r="L5261" s="421"/>
      <c r="M5261" s="421"/>
      <c r="N5261" s="426"/>
      <c r="O5261" s="426"/>
      <c r="P5261" s="427"/>
      <c r="Q5261" s="427"/>
      <c r="R5261" s="426"/>
      <c r="S5261" s="426"/>
      <c r="T5261" s="426"/>
      <c r="U5261" s="426"/>
      <c r="V5261" s="426"/>
      <c r="W5261" s="426"/>
      <c r="X5261" s="427"/>
      <c r="Y5261" s="416" t="e">
        <f t="shared" si="411"/>
        <v>#N/A</v>
      </c>
      <c r="Z5261" s="416" t="e">
        <f t="shared" si="412"/>
        <v>#N/A</v>
      </c>
      <c r="AA5261" s="416" t="str">
        <f t="shared" si="413"/>
        <v/>
      </c>
      <c r="AB5261" s="416" t="e">
        <f t="shared" si="414"/>
        <v>#N/A</v>
      </c>
      <c r="AC5261" s="416" t="e">
        <f t="shared" si="415"/>
        <v>#N/A</v>
      </c>
    </row>
    <row r="5262" customHeight="1" spans="1:29">
      <c r="A5262" s="421"/>
      <c r="B5262" s="422"/>
      <c r="C5262" s="422"/>
      <c r="D5262" s="421"/>
      <c r="E5262" s="421"/>
      <c r="F5262" s="421"/>
      <c r="G5262" s="421"/>
      <c r="H5262" s="421"/>
      <c r="I5262" s="421"/>
      <c r="J5262" s="421"/>
      <c r="K5262" s="421"/>
      <c r="L5262" s="421"/>
      <c r="M5262" s="421"/>
      <c r="N5262" s="426"/>
      <c r="O5262" s="426"/>
      <c r="P5262" s="427"/>
      <c r="Q5262" s="427"/>
      <c r="R5262" s="426"/>
      <c r="S5262" s="426"/>
      <c r="T5262" s="426"/>
      <c r="U5262" s="426"/>
      <c r="V5262" s="426"/>
      <c r="W5262" s="426"/>
      <c r="X5262" s="427"/>
      <c r="Y5262" s="416" t="e">
        <f t="shared" si="411"/>
        <v>#N/A</v>
      </c>
      <c r="Z5262" s="416" t="e">
        <f t="shared" si="412"/>
        <v>#N/A</v>
      </c>
      <c r="AA5262" s="416" t="str">
        <f t="shared" si="413"/>
        <v/>
      </c>
      <c r="AB5262" s="416" t="e">
        <f t="shared" si="414"/>
        <v>#N/A</v>
      </c>
      <c r="AC5262" s="416" t="e">
        <f t="shared" si="415"/>
        <v>#N/A</v>
      </c>
    </row>
    <row r="5263" customHeight="1" spans="1:29">
      <c r="A5263" s="421"/>
      <c r="B5263" s="422"/>
      <c r="C5263" s="422"/>
      <c r="D5263" s="421"/>
      <c r="E5263" s="421"/>
      <c r="F5263" s="421"/>
      <c r="G5263" s="421"/>
      <c r="H5263" s="421"/>
      <c r="I5263" s="421"/>
      <c r="J5263" s="421"/>
      <c r="K5263" s="421"/>
      <c r="L5263" s="421"/>
      <c r="M5263" s="421"/>
      <c r="N5263" s="426"/>
      <c r="O5263" s="426"/>
      <c r="P5263" s="427"/>
      <c r="Q5263" s="427"/>
      <c r="R5263" s="426"/>
      <c r="S5263" s="426"/>
      <c r="T5263" s="426"/>
      <c r="U5263" s="426"/>
      <c r="V5263" s="426"/>
      <c r="W5263" s="426"/>
      <c r="X5263" s="427"/>
      <c r="Y5263" s="416" t="e">
        <f t="shared" si="411"/>
        <v>#N/A</v>
      </c>
      <c r="Z5263" s="416" t="e">
        <f t="shared" si="412"/>
        <v>#N/A</v>
      </c>
      <c r="AA5263" s="416" t="str">
        <f t="shared" si="413"/>
        <v/>
      </c>
      <c r="AB5263" s="416" t="e">
        <f t="shared" si="414"/>
        <v>#N/A</v>
      </c>
      <c r="AC5263" s="416" t="e">
        <f t="shared" si="415"/>
        <v>#N/A</v>
      </c>
    </row>
    <row r="5264" customHeight="1" spans="1:29">
      <c r="A5264" s="421"/>
      <c r="B5264" s="422"/>
      <c r="C5264" s="422"/>
      <c r="D5264" s="421"/>
      <c r="E5264" s="421"/>
      <c r="F5264" s="421"/>
      <c r="G5264" s="421"/>
      <c r="H5264" s="421"/>
      <c r="I5264" s="421"/>
      <c r="J5264" s="421"/>
      <c r="K5264" s="421"/>
      <c r="L5264" s="421"/>
      <c r="M5264" s="421"/>
      <c r="N5264" s="426"/>
      <c r="O5264" s="426"/>
      <c r="P5264" s="427"/>
      <c r="Q5264" s="427"/>
      <c r="R5264" s="426"/>
      <c r="S5264" s="426"/>
      <c r="T5264" s="426"/>
      <c r="U5264" s="426"/>
      <c r="V5264" s="426"/>
      <c r="W5264" s="426"/>
      <c r="X5264" s="427"/>
      <c r="Y5264" s="416" t="e">
        <f t="shared" si="411"/>
        <v>#N/A</v>
      </c>
      <c r="Z5264" s="416" t="e">
        <f t="shared" si="412"/>
        <v>#N/A</v>
      </c>
      <c r="AA5264" s="416" t="str">
        <f t="shared" si="413"/>
        <v/>
      </c>
      <c r="AB5264" s="416" t="e">
        <f t="shared" si="414"/>
        <v>#N/A</v>
      </c>
      <c r="AC5264" s="416" t="e">
        <f t="shared" si="415"/>
        <v>#N/A</v>
      </c>
    </row>
    <row r="5265" customHeight="1" spans="1:29">
      <c r="A5265" s="421"/>
      <c r="B5265" s="422"/>
      <c r="C5265" s="422"/>
      <c r="D5265" s="421"/>
      <c r="E5265" s="421"/>
      <c r="F5265" s="421"/>
      <c r="G5265" s="421"/>
      <c r="H5265" s="421"/>
      <c r="I5265" s="421"/>
      <c r="J5265" s="421"/>
      <c r="K5265" s="421"/>
      <c r="L5265" s="421"/>
      <c r="M5265" s="421"/>
      <c r="N5265" s="426"/>
      <c r="O5265" s="426"/>
      <c r="P5265" s="427"/>
      <c r="Q5265" s="427"/>
      <c r="R5265" s="426"/>
      <c r="S5265" s="426"/>
      <c r="T5265" s="426"/>
      <c r="U5265" s="426"/>
      <c r="V5265" s="426"/>
      <c r="W5265" s="426"/>
      <c r="X5265" s="427"/>
      <c r="Y5265" s="416" t="e">
        <f t="shared" si="411"/>
        <v>#N/A</v>
      </c>
      <c r="Z5265" s="416" t="e">
        <f t="shared" si="412"/>
        <v>#N/A</v>
      </c>
      <c r="AA5265" s="416" t="str">
        <f t="shared" si="413"/>
        <v/>
      </c>
      <c r="AB5265" s="416" t="e">
        <f t="shared" si="414"/>
        <v>#N/A</v>
      </c>
      <c r="AC5265" s="416" t="e">
        <f t="shared" si="415"/>
        <v>#N/A</v>
      </c>
    </row>
    <row r="5266" customHeight="1" spans="1:29">
      <c r="A5266" s="421"/>
      <c r="B5266" s="422"/>
      <c r="C5266" s="422"/>
      <c r="D5266" s="421"/>
      <c r="E5266" s="421"/>
      <c r="F5266" s="421"/>
      <c r="G5266" s="421"/>
      <c r="H5266" s="421"/>
      <c r="I5266" s="421"/>
      <c r="J5266" s="421"/>
      <c r="K5266" s="421"/>
      <c r="L5266" s="421"/>
      <c r="M5266" s="421"/>
      <c r="N5266" s="426"/>
      <c r="O5266" s="426"/>
      <c r="P5266" s="427"/>
      <c r="Q5266" s="427"/>
      <c r="R5266" s="426"/>
      <c r="S5266" s="426"/>
      <c r="T5266" s="426"/>
      <c r="U5266" s="426"/>
      <c r="V5266" s="426"/>
      <c r="W5266" s="426"/>
      <c r="X5266" s="427"/>
      <c r="Y5266" s="416" t="e">
        <f t="shared" si="411"/>
        <v>#N/A</v>
      </c>
      <c r="Z5266" s="416" t="e">
        <f t="shared" si="412"/>
        <v>#N/A</v>
      </c>
      <c r="AA5266" s="416" t="str">
        <f t="shared" si="413"/>
        <v/>
      </c>
      <c r="AB5266" s="416" t="e">
        <f t="shared" si="414"/>
        <v>#N/A</v>
      </c>
      <c r="AC5266" s="416" t="e">
        <f t="shared" si="415"/>
        <v>#N/A</v>
      </c>
    </row>
    <row r="5267" customHeight="1" spans="1:29">
      <c r="A5267" s="421"/>
      <c r="B5267" s="422"/>
      <c r="C5267" s="422"/>
      <c r="D5267" s="421"/>
      <c r="E5267" s="421"/>
      <c r="F5267" s="421"/>
      <c r="G5267" s="421"/>
      <c r="H5267" s="421"/>
      <c r="I5267" s="421"/>
      <c r="J5267" s="421"/>
      <c r="K5267" s="421"/>
      <c r="L5267" s="421"/>
      <c r="M5267" s="421"/>
      <c r="N5267" s="426"/>
      <c r="O5267" s="426"/>
      <c r="P5267" s="427"/>
      <c r="Q5267" s="427"/>
      <c r="R5267" s="426"/>
      <c r="S5267" s="426"/>
      <c r="T5267" s="426"/>
      <c r="U5267" s="426"/>
      <c r="V5267" s="426"/>
      <c r="W5267" s="426"/>
      <c r="X5267" s="427"/>
      <c r="Y5267" s="416" t="e">
        <f t="shared" si="411"/>
        <v>#N/A</v>
      </c>
      <c r="Z5267" s="416" t="e">
        <f t="shared" si="412"/>
        <v>#N/A</v>
      </c>
      <c r="AA5267" s="416" t="str">
        <f t="shared" si="413"/>
        <v/>
      </c>
      <c r="AB5267" s="416" t="e">
        <f t="shared" si="414"/>
        <v>#N/A</v>
      </c>
      <c r="AC5267" s="416" t="e">
        <f t="shared" si="415"/>
        <v>#N/A</v>
      </c>
    </row>
    <row r="5268" customHeight="1" spans="1:29">
      <c r="A5268" s="421"/>
      <c r="B5268" s="422"/>
      <c r="C5268" s="422"/>
      <c r="D5268" s="421"/>
      <c r="E5268" s="421"/>
      <c r="F5268" s="421"/>
      <c r="G5268" s="421"/>
      <c r="H5268" s="421"/>
      <c r="I5268" s="421"/>
      <c r="J5268" s="421"/>
      <c r="K5268" s="421"/>
      <c r="L5268" s="421"/>
      <c r="M5268" s="421"/>
      <c r="N5268" s="426"/>
      <c r="O5268" s="426"/>
      <c r="P5268" s="427"/>
      <c r="Q5268" s="427"/>
      <c r="R5268" s="426"/>
      <c r="S5268" s="426"/>
      <c r="T5268" s="426"/>
      <c r="U5268" s="426"/>
      <c r="V5268" s="426"/>
      <c r="W5268" s="426"/>
      <c r="X5268" s="427"/>
      <c r="Y5268" s="416" t="e">
        <f t="shared" si="411"/>
        <v>#N/A</v>
      </c>
      <c r="Z5268" s="416" t="e">
        <f t="shared" si="412"/>
        <v>#N/A</v>
      </c>
      <c r="AA5268" s="416" t="str">
        <f t="shared" si="413"/>
        <v/>
      </c>
      <c r="AB5268" s="416" t="e">
        <f t="shared" si="414"/>
        <v>#N/A</v>
      </c>
      <c r="AC5268" s="416" t="e">
        <f t="shared" si="415"/>
        <v>#N/A</v>
      </c>
    </row>
    <row r="5269" customHeight="1" spans="1:29">
      <c r="A5269" s="421"/>
      <c r="B5269" s="422"/>
      <c r="C5269" s="422"/>
      <c r="D5269" s="421"/>
      <c r="E5269" s="421"/>
      <c r="F5269" s="421"/>
      <c r="G5269" s="421"/>
      <c r="H5269" s="421"/>
      <c r="I5269" s="421"/>
      <c r="J5269" s="421"/>
      <c r="K5269" s="421"/>
      <c r="L5269" s="421"/>
      <c r="M5269" s="421"/>
      <c r="N5269" s="426"/>
      <c r="O5269" s="426"/>
      <c r="P5269" s="427"/>
      <c r="Q5269" s="427"/>
      <c r="R5269" s="426"/>
      <c r="S5269" s="426"/>
      <c r="T5269" s="426"/>
      <c r="U5269" s="426"/>
      <c r="V5269" s="426"/>
      <c r="W5269" s="426"/>
      <c r="X5269" s="427"/>
      <c r="Y5269" s="416" t="e">
        <f t="shared" si="411"/>
        <v>#N/A</v>
      </c>
      <c r="Z5269" s="416" t="e">
        <f t="shared" si="412"/>
        <v>#N/A</v>
      </c>
      <c r="AA5269" s="416" t="str">
        <f t="shared" si="413"/>
        <v/>
      </c>
      <c r="AB5269" s="416" t="e">
        <f t="shared" si="414"/>
        <v>#N/A</v>
      </c>
      <c r="AC5269" s="416" t="e">
        <f t="shared" si="415"/>
        <v>#N/A</v>
      </c>
    </row>
    <row r="5270" customHeight="1" spans="1:29">
      <c r="A5270" s="421"/>
      <c r="B5270" s="422"/>
      <c r="C5270" s="422"/>
      <c r="D5270" s="421"/>
      <c r="E5270" s="421"/>
      <c r="F5270" s="421"/>
      <c r="G5270" s="421"/>
      <c r="H5270" s="421"/>
      <c r="I5270" s="421"/>
      <c r="J5270" s="421"/>
      <c r="K5270" s="421"/>
      <c r="L5270" s="421"/>
      <c r="M5270" s="421"/>
      <c r="N5270" s="426"/>
      <c r="O5270" s="426"/>
      <c r="P5270" s="427"/>
      <c r="Q5270" s="427"/>
      <c r="R5270" s="426"/>
      <c r="S5270" s="426"/>
      <c r="T5270" s="426"/>
      <c r="U5270" s="426"/>
      <c r="V5270" s="426"/>
      <c r="W5270" s="426"/>
      <c r="X5270" s="427"/>
      <c r="Y5270" s="416" t="e">
        <f t="shared" si="411"/>
        <v>#N/A</v>
      </c>
      <c r="Z5270" s="416" t="e">
        <f t="shared" si="412"/>
        <v>#N/A</v>
      </c>
      <c r="AA5270" s="416" t="str">
        <f t="shared" si="413"/>
        <v/>
      </c>
      <c r="AB5270" s="416" t="e">
        <f t="shared" si="414"/>
        <v>#N/A</v>
      </c>
      <c r="AC5270" s="416" t="e">
        <f t="shared" si="415"/>
        <v>#N/A</v>
      </c>
    </row>
    <row r="5271" customHeight="1" spans="1:29">
      <c r="A5271" s="421"/>
      <c r="B5271" s="422"/>
      <c r="C5271" s="422"/>
      <c r="D5271" s="421"/>
      <c r="E5271" s="421"/>
      <c r="F5271" s="421"/>
      <c r="G5271" s="421"/>
      <c r="H5271" s="421"/>
      <c r="I5271" s="421"/>
      <c r="J5271" s="421"/>
      <c r="K5271" s="421"/>
      <c r="L5271" s="421"/>
      <c r="M5271" s="421"/>
      <c r="N5271" s="426"/>
      <c r="O5271" s="426"/>
      <c r="P5271" s="427"/>
      <c r="Q5271" s="427"/>
      <c r="R5271" s="426"/>
      <c r="S5271" s="426"/>
      <c r="T5271" s="426"/>
      <c r="U5271" s="426"/>
      <c r="V5271" s="426"/>
      <c r="W5271" s="426"/>
      <c r="X5271" s="427"/>
      <c r="Y5271" s="416" t="e">
        <f t="shared" si="411"/>
        <v>#N/A</v>
      </c>
      <c r="Z5271" s="416" t="e">
        <f t="shared" si="412"/>
        <v>#N/A</v>
      </c>
      <c r="AA5271" s="416" t="str">
        <f t="shared" si="413"/>
        <v/>
      </c>
      <c r="AB5271" s="416" t="e">
        <f t="shared" si="414"/>
        <v>#N/A</v>
      </c>
      <c r="AC5271" s="416" t="e">
        <f t="shared" si="415"/>
        <v>#N/A</v>
      </c>
    </row>
    <row r="5272" customHeight="1" spans="1:29">
      <c r="A5272" s="421"/>
      <c r="B5272" s="422"/>
      <c r="C5272" s="422"/>
      <c r="D5272" s="421"/>
      <c r="E5272" s="421"/>
      <c r="F5272" s="421"/>
      <c r="G5272" s="421"/>
      <c r="H5272" s="421"/>
      <c r="I5272" s="421"/>
      <c r="J5272" s="421"/>
      <c r="K5272" s="421"/>
      <c r="L5272" s="421"/>
      <c r="M5272" s="421"/>
      <c r="N5272" s="426"/>
      <c r="O5272" s="426"/>
      <c r="P5272" s="427"/>
      <c r="Q5272" s="427"/>
      <c r="R5272" s="426"/>
      <c r="S5272" s="426"/>
      <c r="T5272" s="426"/>
      <c r="U5272" s="426"/>
      <c r="V5272" s="426"/>
      <c r="W5272" s="426"/>
      <c r="X5272" s="427"/>
      <c r="Y5272" s="416" t="e">
        <f t="shared" si="411"/>
        <v>#N/A</v>
      </c>
      <c r="Z5272" s="416" t="e">
        <f t="shared" si="412"/>
        <v>#N/A</v>
      </c>
      <c r="AA5272" s="416" t="str">
        <f t="shared" si="413"/>
        <v/>
      </c>
      <c r="AB5272" s="416" t="e">
        <f t="shared" si="414"/>
        <v>#N/A</v>
      </c>
      <c r="AC5272" s="416" t="e">
        <f t="shared" si="415"/>
        <v>#N/A</v>
      </c>
    </row>
    <row r="5273" customHeight="1" spans="1:29">
      <c r="A5273" s="421"/>
      <c r="B5273" s="422"/>
      <c r="C5273" s="422"/>
      <c r="D5273" s="421"/>
      <c r="E5273" s="421"/>
      <c r="F5273" s="421"/>
      <c r="G5273" s="421"/>
      <c r="H5273" s="421"/>
      <c r="I5273" s="421"/>
      <c r="J5273" s="421"/>
      <c r="K5273" s="421"/>
      <c r="L5273" s="421"/>
      <c r="M5273" s="421"/>
      <c r="N5273" s="426"/>
      <c r="O5273" s="426"/>
      <c r="P5273" s="427"/>
      <c r="Q5273" s="427"/>
      <c r="R5273" s="426"/>
      <c r="S5273" s="426"/>
      <c r="T5273" s="426"/>
      <c r="U5273" s="426"/>
      <c r="V5273" s="426"/>
      <c r="W5273" s="426"/>
      <c r="X5273" s="427"/>
      <c r="Y5273" s="416" t="e">
        <f t="shared" si="411"/>
        <v>#N/A</v>
      </c>
      <c r="Z5273" s="416" t="e">
        <f t="shared" si="412"/>
        <v>#N/A</v>
      </c>
      <c r="AA5273" s="416" t="str">
        <f t="shared" si="413"/>
        <v/>
      </c>
      <c r="AB5273" s="416" t="e">
        <f t="shared" si="414"/>
        <v>#N/A</v>
      </c>
      <c r="AC5273" s="416" t="e">
        <f t="shared" si="415"/>
        <v>#N/A</v>
      </c>
    </row>
    <row r="5274" customHeight="1" spans="1:29">
      <c r="A5274" s="421"/>
      <c r="B5274" s="422"/>
      <c r="C5274" s="422"/>
      <c r="D5274" s="421"/>
      <c r="E5274" s="421"/>
      <c r="F5274" s="421"/>
      <c r="G5274" s="421"/>
      <c r="H5274" s="421"/>
      <c r="I5274" s="421"/>
      <c r="J5274" s="421"/>
      <c r="K5274" s="421"/>
      <c r="L5274" s="421"/>
      <c r="M5274" s="421"/>
      <c r="N5274" s="426"/>
      <c r="O5274" s="426"/>
      <c r="P5274" s="427"/>
      <c r="Q5274" s="427"/>
      <c r="R5274" s="426"/>
      <c r="S5274" s="426"/>
      <c r="T5274" s="426"/>
      <c r="U5274" s="426"/>
      <c r="V5274" s="426"/>
      <c r="W5274" s="426"/>
      <c r="X5274" s="427"/>
      <c r="Y5274" s="416" t="e">
        <f t="shared" si="411"/>
        <v>#N/A</v>
      </c>
      <c r="Z5274" s="416" t="e">
        <f t="shared" si="412"/>
        <v>#N/A</v>
      </c>
      <c r="AA5274" s="416" t="str">
        <f t="shared" si="413"/>
        <v/>
      </c>
      <c r="AB5274" s="416" t="e">
        <f t="shared" si="414"/>
        <v>#N/A</v>
      </c>
      <c r="AC5274" s="416" t="e">
        <f t="shared" si="415"/>
        <v>#N/A</v>
      </c>
    </row>
    <row r="5275" customHeight="1" spans="1:29">
      <c r="A5275" s="421"/>
      <c r="B5275" s="422"/>
      <c r="C5275" s="422"/>
      <c r="D5275" s="421"/>
      <c r="E5275" s="421"/>
      <c r="F5275" s="421"/>
      <c r="G5275" s="421"/>
      <c r="H5275" s="421"/>
      <c r="I5275" s="421"/>
      <c r="J5275" s="421"/>
      <c r="K5275" s="421"/>
      <c r="L5275" s="421"/>
      <c r="M5275" s="421"/>
      <c r="N5275" s="426"/>
      <c r="O5275" s="426"/>
      <c r="P5275" s="427"/>
      <c r="Q5275" s="427"/>
      <c r="R5275" s="426"/>
      <c r="S5275" s="426"/>
      <c r="T5275" s="426"/>
      <c r="U5275" s="426"/>
      <c r="V5275" s="426"/>
      <c r="W5275" s="426"/>
      <c r="X5275" s="427"/>
      <c r="Y5275" s="416" t="e">
        <f t="shared" si="411"/>
        <v>#N/A</v>
      </c>
      <c r="Z5275" s="416" t="e">
        <f t="shared" si="412"/>
        <v>#N/A</v>
      </c>
      <c r="AA5275" s="416" t="str">
        <f t="shared" si="413"/>
        <v/>
      </c>
      <c r="AB5275" s="416" t="e">
        <f t="shared" si="414"/>
        <v>#N/A</v>
      </c>
      <c r="AC5275" s="416" t="e">
        <f t="shared" si="415"/>
        <v>#N/A</v>
      </c>
    </row>
    <row r="5276" customHeight="1" spans="1:29">
      <c r="A5276" s="421"/>
      <c r="B5276" s="422"/>
      <c r="C5276" s="422"/>
      <c r="D5276" s="421"/>
      <c r="E5276" s="421"/>
      <c r="F5276" s="421"/>
      <c r="G5276" s="421"/>
      <c r="H5276" s="421"/>
      <c r="I5276" s="421"/>
      <c r="J5276" s="421"/>
      <c r="K5276" s="421"/>
      <c r="L5276" s="421"/>
      <c r="M5276" s="421"/>
      <c r="N5276" s="426"/>
      <c r="O5276" s="426"/>
      <c r="P5276" s="427"/>
      <c r="Q5276" s="427"/>
      <c r="R5276" s="426"/>
      <c r="S5276" s="426"/>
      <c r="T5276" s="426"/>
      <c r="U5276" s="426"/>
      <c r="V5276" s="426"/>
      <c r="W5276" s="426"/>
      <c r="X5276" s="427"/>
      <c r="Y5276" s="416" t="e">
        <f t="shared" si="411"/>
        <v>#N/A</v>
      </c>
      <c r="Z5276" s="416" t="e">
        <f t="shared" si="412"/>
        <v>#N/A</v>
      </c>
      <c r="AA5276" s="416" t="str">
        <f t="shared" si="413"/>
        <v/>
      </c>
      <c r="AB5276" s="416" t="e">
        <f t="shared" si="414"/>
        <v>#N/A</v>
      </c>
      <c r="AC5276" s="416" t="e">
        <f t="shared" si="415"/>
        <v>#N/A</v>
      </c>
    </row>
    <row r="5277" customHeight="1" spans="1:29">
      <c r="A5277" s="421"/>
      <c r="B5277" s="422"/>
      <c r="C5277" s="422"/>
      <c r="D5277" s="421"/>
      <c r="E5277" s="421"/>
      <c r="F5277" s="421"/>
      <c r="G5277" s="421"/>
      <c r="H5277" s="421"/>
      <c r="I5277" s="421"/>
      <c r="J5277" s="421"/>
      <c r="K5277" s="421"/>
      <c r="L5277" s="421"/>
      <c r="M5277" s="421"/>
      <c r="N5277" s="426"/>
      <c r="O5277" s="426"/>
      <c r="P5277" s="427"/>
      <c r="Q5277" s="427"/>
      <c r="R5277" s="426"/>
      <c r="S5277" s="426"/>
      <c r="T5277" s="426"/>
      <c r="U5277" s="426"/>
      <c r="V5277" s="426"/>
      <c r="W5277" s="426"/>
      <c r="X5277" s="427"/>
      <c r="Y5277" s="416" t="e">
        <f t="shared" si="411"/>
        <v>#N/A</v>
      </c>
      <c r="Z5277" s="416" t="e">
        <f t="shared" si="412"/>
        <v>#N/A</v>
      </c>
      <c r="AA5277" s="416" t="str">
        <f t="shared" si="413"/>
        <v/>
      </c>
      <c r="AB5277" s="416" t="e">
        <f t="shared" si="414"/>
        <v>#N/A</v>
      </c>
      <c r="AC5277" s="416" t="e">
        <f t="shared" si="415"/>
        <v>#N/A</v>
      </c>
    </row>
    <row r="5278" customHeight="1" spans="1:29">
      <c r="A5278" s="421"/>
      <c r="B5278" s="422"/>
      <c r="C5278" s="422"/>
      <c r="D5278" s="421"/>
      <c r="E5278" s="421"/>
      <c r="F5278" s="421"/>
      <c r="G5278" s="421"/>
      <c r="H5278" s="421"/>
      <c r="I5278" s="421"/>
      <c r="J5278" s="421"/>
      <c r="K5278" s="421"/>
      <c r="L5278" s="421"/>
      <c r="M5278" s="421"/>
      <c r="N5278" s="426"/>
      <c r="O5278" s="426"/>
      <c r="P5278" s="427"/>
      <c r="Q5278" s="427"/>
      <c r="R5278" s="426"/>
      <c r="S5278" s="426"/>
      <c r="T5278" s="426"/>
      <c r="U5278" s="426"/>
      <c r="V5278" s="426"/>
      <c r="W5278" s="426"/>
      <c r="X5278" s="427"/>
      <c r="Y5278" s="416" t="e">
        <f t="shared" si="411"/>
        <v>#N/A</v>
      </c>
      <c r="Z5278" s="416" t="e">
        <f t="shared" si="412"/>
        <v>#N/A</v>
      </c>
      <c r="AA5278" s="416" t="str">
        <f t="shared" si="413"/>
        <v/>
      </c>
      <c r="AB5278" s="416" t="e">
        <f t="shared" si="414"/>
        <v>#N/A</v>
      </c>
      <c r="AC5278" s="416" t="e">
        <f t="shared" si="415"/>
        <v>#N/A</v>
      </c>
    </row>
    <row r="5279" customHeight="1" spans="1:29">
      <c r="A5279" s="421"/>
      <c r="B5279" s="422"/>
      <c r="C5279" s="422"/>
      <c r="D5279" s="421"/>
      <c r="E5279" s="421"/>
      <c r="F5279" s="421"/>
      <c r="G5279" s="421"/>
      <c r="H5279" s="421"/>
      <c r="I5279" s="421"/>
      <c r="J5279" s="421"/>
      <c r="K5279" s="421"/>
      <c r="L5279" s="421"/>
      <c r="M5279" s="421"/>
      <c r="N5279" s="426"/>
      <c r="O5279" s="426"/>
      <c r="P5279" s="427"/>
      <c r="Q5279" s="427"/>
      <c r="R5279" s="426"/>
      <c r="S5279" s="426"/>
      <c r="T5279" s="426"/>
      <c r="U5279" s="426"/>
      <c r="V5279" s="426"/>
      <c r="W5279" s="426"/>
      <c r="X5279" s="427"/>
      <c r="Y5279" s="416" t="e">
        <f t="shared" si="411"/>
        <v>#N/A</v>
      </c>
      <c r="Z5279" s="416" t="e">
        <f t="shared" si="412"/>
        <v>#N/A</v>
      </c>
      <c r="AA5279" s="416" t="str">
        <f t="shared" si="413"/>
        <v/>
      </c>
      <c r="AB5279" s="416" t="e">
        <f t="shared" si="414"/>
        <v>#N/A</v>
      </c>
      <c r="AC5279" s="416" t="e">
        <f t="shared" si="415"/>
        <v>#N/A</v>
      </c>
    </row>
    <row r="5280" customHeight="1" spans="1:29">
      <c r="A5280" s="421"/>
      <c r="B5280" s="422"/>
      <c r="C5280" s="422"/>
      <c r="D5280" s="421"/>
      <c r="E5280" s="421"/>
      <c r="F5280" s="421"/>
      <c r="G5280" s="421"/>
      <c r="H5280" s="421"/>
      <c r="I5280" s="421"/>
      <c r="J5280" s="421"/>
      <c r="K5280" s="421"/>
      <c r="L5280" s="421"/>
      <c r="M5280" s="421"/>
      <c r="N5280" s="426"/>
      <c r="O5280" s="426"/>
      <c r="P5280" s="427"/>
      <c r="Q5280" s="427"/>
      <c r="R5280" s="426"/>
      <c r="S5280" s="426"/>
      <c r="T5280" s="426"/>
      <c r="U5280" s="426"/>
      <c r="V5280" s="426"/>
      <c r="W5280" s="426"/>
      <c r="X5280" s="427"/>
      <c r="Y5280" s="416" t="e">
        <f t="shared" si="411"/>
        <v>#N/A</v>
      </c>
      <c r="Z5280" s="416" t="e">
        <f t="shared" si="412"/>
        <v>#N/A</v>
      </c>
      <c r="AA5280" s="416" t="str">
        <f t="shared" si="413"/>
        <v/>
      </c>
      <c r="AB5280" s="416" t="e">
        <f t="shared" si="414"/>
        <v>#N/A</v>
      </c>
      <c r="AC5280" s="416" t="e">
        <f t="shared" si="415"/>
        <v>#N/A</v>
      </c>
    </row>
    <row r="5281" customHeight="1" spans="1:29">
      <c r="A5281" s="421"/>
      <c r="B5281" s="422"/>
      <c r="C5281" s="422"/>
      <c r="D5281" s="421"/>
      <c r="E5281" s="421"/>
      <c r="F5281" s="421"/>
      <c r="G5281" s="421"/>
      <c r="H5281" s="421"/>
      <c r="I5281" s="421"/>
      <c r="J5281" s="421"/>
      <c r="K5281" s="421"/>
      <c r="L5281" s="421"/>
      <c r="M5281" s="421"/>
      <c r="N5281" s="426"/>
      <c r="O5281" s="426"/>
      <c r="P5281" s="427"/>
      <c r="Q5281" s="427"/>
      <c r="R5281" s="426"/>
      <c r="S5281" s="426"/>
      <c r="T5281" s="426"/>
      <c r="U5281" s="426"/>
      <c r="V5281" s="426"/>
      <c r="W5281" s="426"/>
      <c r="X5281" s="427"/>
      <c r="Y5281" s="416" t="e">
        <f t="shared" si="411"/>
        <v>#N/A</v>
      </c>
      <c r="Z5281" s="416" t="e">
        <f t="shared" si="412"/>
        <v>#N/A</v>
      </c>
      <c r="AA5281" s="416" t="str">
        <f t="shared" si="413"/>
        <v/>
      </c>
      <c r="AB5281" s="416" t="e">
        <f t="shared" si="414"/>
        <v>#N/A</v>
      </c>
      <c r="AC5281" s="416" t="e">
        <f t="shared" si="415"/>
        <v>#N/A</v>
      </c>
    </row>
    <row r="5282" customHeight="1" spans="1:29">
      <c r="A5282" s="421"/>
      <c r="B5282" s="422"/>
      <c r="C5282" s="422"/>
      <c r="D5282" s="421"/>
      <c r="E5282" s="421"/>
      <c r="F5282" s="421"/>
      <c r="G5282" s="421"/>
      <c r="H5282" s="421"/>
      <c r="I5282" s="421"/>
      <c r="J5282" s="421"/>
      <c r="K5282" s="421"/>
      <c r="L5282" s="421"/>
      <c r="M5282" s="421"/>
      <c r="N5282" s="426"/>
      <c r="O5282" s="426"/>
      <c r="P5282" s="427"/>
      <c r="Q5282" s="427"/>
      <c r="R5282" s="426"/>
      <c r="S5282" s="426"/>
      <c r="T5282" s="426"/>
      <c r="U5282" s="426"/>
      <c r="V5282" s="426"/>
      <c r="W5282" s="426"/>
      <c r="X5282" s="427"/>
      <c r="Y5282" s="416" t="e">
        <f t="shared" si="411"/>
        <v>#N/A</v>
      </c>
      <c r="Z5282" s="416" t="e">
        <f t="shared" si="412"/>
        <v>#N/A</v>
      </c>
      <c r="AA5282" s="416" t="str">
        <f t="shared" si="413"/>
        <v/>
      </c>
      <c r="AB5282" s="416" t="e">
        <f t="shared" si="414"/>
        <v>#N/A</v>
      </c>
      <c r="AC5282" s="416" t="e">
        <f t="shared" si="415"/>
        <v>#N/A</v>
      </c>
    </row>
    <row r="5283" customHeight="1" spans="1:29">
      <c r="A5283" s="421"/>
      <c r="B5283" s="422"/>
      <c r="C5283" s="422"/>
      <c r="D5283" s="421"/>
      <c r="E5283" s="421"/>
      <c r="F5283" s="421"/>
      <c r="G5283" s="421"/>
      <c r="H5283" s="421"/>
      <c r="I5283" s="421"/>
      <c r="J5283" s="421"/>
      <c r="K5283" s="421"/>
      <c r="L5283" s="421"/>
      <c r="M5283" s="421"/>
      <c r="N5283" s="426"/>
      <c r="O5283" s="426"/>
      <c r="P5283" s="427"/>
      <c r="Q5283" s="427"/>
      <c r="R5283" s="426"/>
      <c r="S5283" s="426"/>
      <c r="T5283" s="426"/>
      <c r="U5283" s="426"/>
      <c r="V5283" s="426"/>
      <c r="W5283" s="426"/>
      <c r="X5283" s="427"/>
      <c r="Y5283" s="416" t="e">
        <f t="shared" si="411"/>
        <v>#N/A</v>
      </c>
      <c r="Z5283" s="416" t="e">
        <f t="shared" si="412"/>
        <v>#N/A</v>
      </c>
      <c r="AA5283" s="416" t="str">
        <f t="shared" si="413"/>
        <v/>
      </c>
      <c r="AB5283" s="416" t="e">
        <f t="shared" si="414"/>
        <v>#N/A</v>
      </c>
      <c r="AC5283" s="416" t="e">
        <f t="shared" si="415"/>
        <v>#N/A</v>
      </c>
    </row>
    <row r="5284" customHeight="1" spans="1:29">
      <c r="A5284" s="421"/>
      <c r="B5284" s="422"/>
      <c r="C5284" s="422"/>
      <c r="D5284" s="421"/>
      <c r="E5284" s="421"/>
      <c r="F5284" s="421"/>
      <c r="G5284" s="421"/>
      <c r="H5284" s="421"/>
      <c r="I5284" s="421"/>
      <c r="J5284" s="421"/>
      <c r="K5284" s="421"/>
      <c r="L5284" s="421"/>
      <c r="M5284" s="421"/>
      <c r="N5284" s="426"/>
      <c r="O5284" s="426"/>
      <c r="P5284" s="427"/>
      <c r="Q5284" s="427"/>
      <c r="R5284" s="426"/>
      <c r="S5284" s="426"/>
      <c r="T5284" s="426"/>
      <c r="U5284" s="426"/>
      <c r="V5284" s="426"/>
      <c r="W5284" s="426"/>
      <c r="X5284" s="427"/>
      <c r="Y5284" s="416" t="e">
        <f t="shared" si="411"/>
        <v>#N/A</v>
      </c>
      <c r="Z5284" s="416" t="e">
        <f t="shared" si="412"/>
        <v>#N/A</v>
      </c>
      <c r="AA5284" s="416" t="str">
        <f t="shared" si="413"/>
        <v/>
      </c>
      <c r="AB5284" s="416" t="e">
        <f t="shared" si="414"/>
        <v>#N/A</v>
      </c>
      <c r="AC5284" s="416" t="e">
        <f t="shared" si="415"/>
        <v>#N/A</v>
      </c>
    </row>
    <row r="5285" customHeight="1" spans="1:29">
      <c r="A5285" s="421"/>
      <c r="B5285" s="422"/>
      <c r="C5285" s="422"/>
      <c r="D5285" s="421"/>
      <c r="E5285" s="421"/>
      <c r="F5285" s="421"/>
      <c r="G5285" s="421"/>
      <c r="H5285" s="421"/>
      <c r="I5285" s="421"/>
      <c r="J5285" s="421"/>
      <c r="K5285" s="421"/>
      <c r="L5285" s="421"/>
      <c r="M5285" s="421"/>
      <c r="N5285" s="426"/>
      <c r="O5285" s="426"/>
      <c r="P5285" s="427"/>
      <c r="Q5285" s="427"/>
      <c r="R5285" s="426"/>
      <c r="S5285" s="426"/>
      <c r="T5285" s="426"/>
      <c r="U5285" s="426"/>
      <c r="V5285" s="426"/>
      <c r="W5285" s="426"/>
      <c r="X5285" s="427"/>
      <c r="Y5285" s="416" t="e">
        <f t="shared" si="411"/>
        <v>#N/A</v>
      </c>
      <c r="Z5285" s="416" t="e">
        <f t="shared" si="412"/>
        <v>#N/A</v>
      </c>
      <c r="AA5285" s="416" t="str">
        <f t="shared" si="413"/>
        <v/>
      </c>
      <c r="AB5285" s="416" t="e">
        <f t="shared" si="414"/>
        <v>#N/A</v>
      </c>
      <c r="AC5285" s="416" t="e">
        <f t="shared" si="415"/>
        <v>#N/A</v>
      </c>
    </row>
    <row r="5286" customHeight="1" spans="1:29">
      <c r="A5286" s="421"/>
      <c r="B5286" s="422"/>
      <c r="C5286" s="422"/>
      <c r="D5286" s="421"/>
      <c r="E5286" s="421"/>
      <c r="F5286" s="421"/>
      <c r="G5286" s="421"/>
      <c r="H5286" s="421"/>
      <c r="I5286" s="421"/>
      <c r="J5286" s="421"/>
      <c r="K5286" s="421"/>
      <c r="L5286" s="421"/>
      <c r="M5286" s="421"/>
      <c r="N5286" s="426"/>
      <c r="O5286" s="426"/>
      <c r="P5286" s="427"/>
      <c r="Q5286" s="427"/>
      <c r="R5286" s="426"/>
      <c r="S5286" s="426"/>
      <c r="T5286" s="426"/>
      <c r="U5286" s="426"/>
      <c r="V5286" s="426"/>
      <c r="W5286" s="426"/>
      <c r="X5286" s="427"/>
      <c r="Y5286" s="416" t="e">
        <f t="shared" si="411"/>
        <v>#N/A</v>
      </c>
      <c r="Z5286" s="416" t="e">
        <f t="shared" si="412"/>
        <v>#N/A</v>
      </c>
      <c r="AA5286" s="416" t="str">
        <f t="shared" si="413"/>
        <v/>
      </c>
      <c r="AB5286" s="416" t="e">
        <f t="shared" si="414"/>
        <v>#N/A</v>
      </c>
      <c r="AC5286" s="416" t="e">
        <f t="shared" si="415"/>
        <v>#N/A</v>
      </c>
    </row>
    <row r="5287" customHeight="1" spans="1:29">
      <c r="A5287" s="421"/>
      <c r="B5287" s="422"/>
      <c r="C5287" s="422"/>
      <c r="D5287" s="421"/>
      <c r="E5287" s="421"/>
      <c r="F5287" s="421"/>
      <c r="G5287" s="421"/>
      <c r="H5287" s="421"/>
      <c r="I5287" s="421"/>
      <c r="J5287" s="421"/>
      <c r="K5287" s="421"/>
      <c r="L5287" s="421"/>
      <c r="M5287" s="421"/>
      <c r="N5287" s="426"/>
      <c r="O5287" s="426"/>
      <c r="P5287" s="427"/>
      <c r="Q5287" s="427"/>
      <c r="R5287" s="426"/>
      <c r="S5287" s="426"/>
      <c r="T5287" s="426"/>
      <c r="U5287" s="426"/>
      <c r="V5287" s="426"/>
      <c r="W5287" s="426"/>
      <c r="X5287" s="427"/>
      <c r="Y5287" s="416" t="e">
        <f t="shared" si="411"/>
        <v>#N/A</v>
      </c>
      <c r="Z5287" s="416" t="e">
        <f t="shared" si="412"/>
        <v>#N/A</v>
      </c>
      <c r="AA5287" s="416" t="str">
        <f t="shared" si="413"/>
        <v/>
      </c>
      <c r="AB5287" s="416" t="e">
        <f t="shared" si="414"/>
        <v>#N/A</v>
      </c>
      <c r="AC5287" s="416" t="e">
        <f t="shared" si="415"/>
        <v>#N/A</v>
      </c>
    </row>
    <row r="5288" customHeight="1" spans="1:29">
      <c r="A5288" s="421"/>
      <c r="B5288" s="422"/>
      <c r="C5288" s="422"/>
      <c r="D5288" s="421"/>
      <c r="E5288" s="421"/>
      <c r="F5288" s="421"/>
      <c r="G5288" s="421"/>
      <c r="H5288" s="421"/>
      <c r="I5288" s="421"/>
      <c r="J5288" s="421"/>
      <c r="K5288" s="421"/>
      <c r="L5288" s="421"/>
      <c r="M5288" s="421"/>
      <c r="N5288" s="426"/>
      <c r="O5288" s="426"/>
      <c r="P5288" s="427"/>
      <c r="Q5288" s="427"/>
      <c r="R5288" s="426"/>
      <c r="S5288" s="426"/>
      <c r="T5288" s="426"/>
      <c r="U5288" s="426"/>
      <c r="V5288" s="426"/>
      <c r="W5288" s="426"/>
      <c r="X5288" s="427"/>
      <c r="Y5288" s="416" t="e">
        <f t="shared" si="411"/>
        <v>#N/A</v>
      </c>
      <c r="Z5288" s="416" t="e">
        <f t="shared" si="412"/>
        <v>#N/A</v>
      </c>
      <c r="AA5288" s="416" t="str">
        <f t="shared" si="413"/>
        <v/>
      </c>
      <c r="AB5288" s="416" t="e">
        <f t="shared" si="414"/>
        <v>#N/A</v>
      </c>
      <c r="AC5288" s="416" t="e">
        <f t="shared" si="415"/>
        <v>#N/A</v>
      </c>
    </row>
    <row r="5289" customHeight="1" spans="1:29">
      <c r="A5289" s="421"/>
      <c r="B5289" s="422"/>
      <c r="C5289" s="422"/>
      <c r="D5289" s="421"/>
      <c r="E5289" s="421"/>
      <c r="F5289" s="421"/>
      <c r="G5289" s="421"/>
      <c r="H5289" s="421"/>
      <c r="I5289" s="421"/>
      <c r="J5289" s="421"/>
      <c r="K5289" s="421"/>
      <c r="L5289" s="421"/>
      <c r="M5289" s="421"/>
      <c r="N5289" s="426"/>
      <c r="O5289" s="426"/>
      <c r="P5289" s="427"/>
      <c r="Q5289" s="427"/>
      <c r="R5289" s="426"/>
      <c r="S5289" s="426"/>
      <c r="T5289" s="426"/>
      <c r="U5289" s="426"/>
      <c r="V5289" s="426"/>
      <c r="W5289" s="426"/>
      <c r="X5289" s="427"/>
      <c r="Y5289" s="416" t="e">
        <f t="shared" si="411"/>
        <v>#N/A</v>
      </c>
      <c r="Z5289" s="416" t="e">
        <f t="shared" si="412"/>
        <v>#N/A</v>
      </c>
      <c r="AA5289" s="416" t="str">
        <f t="shared" si="413"/>
        <v/>
      </c>
      <c r="AB5289" s="416" t="e">
        <f t="shared" si="414"/>
        <v>#N/A</v>
      </c>
      <c r="AC5289" s="416" t="e">
        <f t="shared" si="415"/>
        <v>#N/A</v>
      </c>
    </row>
    <row r="5290" customHeight="1" spans="1:29">
      <c r="A5290" s="421"/>
      <c r="B5290" s="422"/>
      <c r="C5290" s="422"/>
      <c r="D5290" s="421"/>
      <c r="E5290" s="421"/>
      <c r="F5290" s="421"/>
      <c r="G5290" s="421"/>
      <c r="H5290" s="421"/>
      <c r="I5290" s="421"/>
      <c r="J5290" s="421"/>
      <c r="K5290" s="421"/>
      <c r="L5290" s="421"/>
      <c r="M5290" s="421"/>
      <c r="N5290" s="426"/>
      <c r="O5290" s="426"/>
      <c r="P5290" s="427"/>
      <c r="Q5290" s="427"/>
      <c r="R5290" s="426"/>
      <c r="S5290" s="426"/>
      <c r="T5290" s="426"/>
      <c r="U5290" s="426"/>
      <c r="V5290" s="426"/>
      <c r="W5290" s="426"/>
      <c r="X5290" s="427"/>
      <c r="Y5290" s="416" t="e">
        <f t="shared" si="411"/>
        <v>#N/A</v>
      </c>
      <c r="Z5290" s="416" t="e">
        <f t="shared" si="412"/>
        <v>#N/A</v>
      </c>
      <c r="AA5290" s="416" t="str">
        <f t="shared" si="413"/>
        <v/>
      </c>
      <c r="AB5290" s="416" t="e">
        <f t="shared" si="414"/>
        <v>#N/A</v>
      </c>
      <c r="AC5290" s="416" t="e">
        <f t="shared" si="415"/>
        <v>#N/A</v>
      </c>
    </row>
    <row r="5291" customHeight="1" spans="1:29">
      <c r="A5291" s="421"/>
      <c r="B5291" s="422"/>
      <c r="C5291" s="422"/>
      <c r="D5291" s="421"/>
      <c r="E5291" s="421"/>
      <c r="F5291" s="421"/>
      <c r="G5291" s="421"/>
      <c r="H5291" s="421"/>
      <c r="I5291" s="421"/>
      <c r="J5291" s="421"/>
      <c r="K5291" s="421"/>
      <c r="L5291" s="421"/>
      <c r="M5291" s="421"/>
      <c r="N5291" s="426"/>
      <c r="O5291" s="426"/>
      <c r="P5291" s="427"/>
      <c r="Q5291" s="427"/>
      <c r="R5291" s="426"/>
      <c r="S5291" s="426"/>
      <c r="T5291" s="426"/>
      <c r="U5291" s="426"/>
      <c r="V5291" s="426"/>
      <c r="W5291" s="426"/>
      <c r="X5291" s="427"/>
      <c r="Y5291" s="416" t="e">
        <f t="shared" si="411"/>
        <v>#N/A</v>
      </c>
      <c r="Z5291" s="416" t="e">
        <f t="shared" si="412"/>
        <v>#N/A</v>
      </c>
      <c r="AA5291" s="416" t="str">
        <f t="shared" si="413"/>
        <v/>
      </c>
      <c r="AB5291" s="416" t="e">
        <f t="shared" si="414"/>
        <v>#N/A</v>
      </c>
      <c r="AC5291" s="416" t="e">
        <f t="shared" si="415"/>
        <v>#N/A</v>
      </c>
    </row>
    <row r="5292" customHeight="1" spans="1:29">
      <c r="A5292" s="421"/>
      <c r="B5292" s="422"/>
      <c r="C5292" s="422"/>
      <c r="D5292" s="421"/>
      <c r="E5292" s="421"/>
      <c r="F5292" s="421"/>
      <c r="G5292" s="421"/>
      <c r="H5292" s="421"/>
      <c r="I5292" s="421"/>
      <c r="J5292" s="421"/>
      <c r="K5292" s="421"/>
      <c r="L5292" s="421"/>
      <c r="M5292" s="421"/>
      <c r="N5292" s="426"/>
      <c r="O5292" s="426"/>
      <c r="P5292" s="427"/>
      <c r="Q5292" s="427"/>
      <c r="R5292" s="426"/>
      <c r="S5292" s="426"/>
      <c r="T5292" s="426"/>
      <c r="U5292" s="426"/>
      <c r="V5292" s="426"/>
      <c r="W5292" s="426"/>
      <c r="X5292" s="427"/>
      <c r="Y5292" s="416" t="e">
        <f t="shared" si="411"/>
        <v>#N/A</v>
      </c>
      <c r="Z5292" s="416" t="e">
        <f t="shared" si="412"/>
        <v>#N/A</v>
      </c>
      <c r="AA5292" s="416" t="str">
        <f t="shared" si="413"/>
        <v/>
      </c>
      <c r="AB5292" s="416" t="e">
        <f t="shared" si="414"/>
        <v>#N/A</v>
      </c>
      <c r="AC5292" s="416" t="e">
        <f t="shared" si="415"/>
        <v>#N/A</v>
      </c>
    </row>
    <row r="5293" customHeight="1" spans="1:29">
      <c r="A5293" s="421"/>
      <c r="B5293" s="422"/>
      <c r="C5293" s="422"/>
      <c r="D5293" s="421"/>
      <c r="E5293" s="421"/>
      <c r="F5293" s="421"/>
      <c r="G5293" s="421"/>
      <c r="H5293" s="421"/>
      <c r="I5293" s="421"/>
      <c r="J5293" s="421"/>
      <c r="K5293" s="421"/>
      <c r="L5293" s="421"/>
      <c r="M5293" s="421"/>
      <c r="N5293" s="426"/>
      <c r="O5293" s="426"/>
      <c r="P5293" s="427"/>
      <c r="Q5293" s="427"/>
      <c r="R5293" s="426"/>
      <c r="S5293" s="426"/>
      <c r="T5293" s="426"/>
      <c r="U5293" s="426"/>
      <c r="V5293" s="426"/>
      <c r="W5293" s="426"/>
      <c r="X5293" s="427"/>
      <c r="Y5293" s="416" t="e">
        <f t="shared" si="411"/>
        <v>#N/A</v>
      </c>
      <c r="Z5293" s="416" t="e">
        <f t="shared" si="412"/>
        <v>#N/A</v>
      </c>
      <c r="AA5293" s="416" t="str">
        <f t="shared" si="413"/>
        <v/>
      </c>
      <c r="AB5293" s="416" t="e">
        <f t="shared" si="414"/>
        <v>#N/A</v>
      </c>
      <c r="AC5293" s="416" t="e">
        <f t="shared" si="415"/>
        <v>#N/A</v>
      </c>
    </row>
    <row r="5294" customHeight="1" spans="1:29">
      <c r="A5294" s="421"/>
      <c r="B5294" s="422"/>
      <c r="C5294" s="422"/>
      <c r="D5294" s="421"/>
      <c r="E5294" s="421"/>
      <c r="F5294" s="421"/>
      <c r="G5294" s="421"/>
      <c r="H5294" s="421"/>
      <c r="I5294" s="421"/>
      <c r="J5294" s="421"/>
      <c r="K5294" s="421"/>
      <c r="L5294" s="421"/>
      <c r="M5294" s="421"/>
      <c r="N5294" s="426"/>
      <c r="O5294" s="426"/>
      <c r="P5294" s="427"/>
      <c r="Q5294" s="427"/>
      <c r="R5294" s="426"/>
      <c r="S5294" s="426"/>
      <c r="T5294" s="426"/>
      <c r="U5294" s="426"/>
      <c r="V5294" s="426"/>
      <c r="W5294" s="426"/>
      <c r="X5294" s="427"/>
      <c r="Y5294" s="416" t="e">
        <f t="shared" si="411"/>
        <v>#N/A</v>
      </c>
      <c r="Z5294" s="416" t="e">
        <f t="shared" si="412"/>
        <v>#N/A</v>
      </c>
      <c r="AA5294" s="416" t="str">
        <f t="shared" si="413"/>
        <v/>
      </c>
      <c r="AB5294" s="416" t="e">
        <f t="shared" si="414"/>
        <v>#N/A</v>
      </c>
      <c r="AC5294" s="416" t="e">
        <f t="shared" si="415"/>
        <v>#N/A</v>
      </c>
    </row>
    <row r="5295" customHeight="1" spans="1:29">
      <c r="A5295" s="421"/>
      <c r="B5295" s="422"/>
      <c r="C5295" s="422"/>
      <c r="D5295" s="421"/>
      <c r="E5295" s="421"/>
      <c r="F5295" s="421"/>
      <c r="G5295" s="421"/>
      <c r="H5295" s="421"/>
      <c r="I5295" s="421"/>
      <c r="J5295" s="421"/>
      <c r="K5295" s="421"/>
      <c r="L5295" s="421"/>
      <c r="M5295" s="421"/>
      <c r="N5295" s="426"/>
      <c r="O5295" s="426"/>
      <c r="P5295" s="427"/>
      <c r="Q5295" s="427"/>
      <c r="R5295" s="426"/>
      <c r="S5295" s="426"/>
      <c r="T5295" s="426"/>
      <c r="U5295" s="426"/>
      <c r="V5295" s="426"/>
      <c r="W5295" s="426"/>
      <c r="X5295" s="427"/>
      <c r="Y5295" s="416" t="e">
        <f t="shared" si="411"/>
        <v>#N/A</v>
      </c>
      <c r="Z5295" s="416" t="e">
        <f t="shared" si="412"/>
        <v>#N/A</v>
      </c>
      <c r="AA5295" s="416" t="str">
        <f t="shared" si="413"/>
        <v/>
      </c>
      <c r="AB5295" s="416" t="e">
        <f t="shared" si="414"/>
        <v>#N/A</v>
      </c>
      <c r="AC5295" s="416" t="e">
        <f t="shared" si="415"/>
        <v>#N/A</v>
      </c>
    </row>
    <row r="5296" customHeight="1" spans="1:29">
      <c r="A5296" s="421"/>
      <c r="B5296" s="422"/>
      <c r="C5296" s="422"/>
      <c r="D5296" s="421"/>
      <c r="E5296" s="421"/>
      <c r="F5296" s="421"/>
      <c r="G5296" s="421"/>
      <c r="H5296" s="421"/>
      <c r="I5296" s="421"/>
      <c r="J5296" s="421"/>
      <c r="K5296" s="421"/>
      <c r="L5296" s="421"/>
      <c r="M5296" s="421"/>
      <c r="N5296" s="426"/>
      <c r="O5296" s="426"/>
      <c r="P5296" s="427"/>
      <c r="Q5296" s="427"/>
      <c r="R5296" s="426"/>
      <c r="S5296" s="426"/>
      <c r="T5296" s="426"/>
      <c r="U5296" s="426"/>
      <c r="V5296" s="426"/>
      <c r="W5296" s="426"/>
      <c r="X5296" s="427"/>
      <c r="Y5296" s="416" t="e">
        <f t="shared" si="411"/>
        <v>#N/A</v>
      </c>
      <c r="Z5296" s="416" t="e">
        <f t="shared" si="412"/>
        <v>#N/A</v>
      </c>
      <c r="AA5296" s="416" t="str">
        <f t="shared" si="413"/>
        <v/>
      </c>
      <c r="AB5296" s="416" t="e">
        <f t="shared" si="414"/>
        <v>#N/A</v>
      </c>
      <c r="AC5296" s="416" t="e">
        <f t="shared" si="415"/>
        <v>#N/A</v>
      </c>
    </row>
    <row r="5297" customHeight="1" spans="1:29">
      <c r="A5297" s="421"/>
      <c r="B5297" s="422"/>
      <c r="C5297" s="422"/>
      <c r="D5297" s="421"/>
      <c r="E5297" s="421"/>
      <c r="F5297" s="421"/>
      <c r="G5297" s="421"/>
      <c r="H5297" s="421"/>
      <c r="I5297" s="421"/>
      <c r="J5297" s="421"/>
      <c r="K5297" s="421"/>
      <c r="L5297" s="421"/>
      <c r="M5297" s="421"/>
      <c r="N5297" s="426"/>
      <c r="O5297" s="426"/>
      <c r="P5297" s="427"/>
      <c r="Q5297" s="427"/>
      <c r="R5297" s="426"/>
      <c r="S5297" s="426"/>
      <c r="T5297" s="426"/>
      <c r="U5297" s="426"/>
      <c r="V5297" s="426"/>
      <c r="W5297" s="426"/>
      <c r="X5297" s="427"/>
      <c r="Y5297" s="416" t="e">
        <f t="shared" si="411"/>
        <v>#N/A</v>
      </c>
      <c r="Z5297" s="416" t="e">
        <f t="shared" si="412"/>
        <v>#N/A</v>
      </c>
      <c r="AA5297" s="416" t="str">
        <f t="shared" si="413"/>
        <v/>
      </c>
      <c r="AB5297" s="416" t="e">
        <f t="shared" si="414"/>
        <v>#N/A</v>
      </c>
      <c r="AC5297" s="416" t="e">
        <f t="shared" si="415"/>
        <v>#N/A</v>
      </c>
    </row>
    <row r="5298" customHeight="1" spans="1:29">
      <c r="A5298" s="421"/>
      <c r="B5298" s="422"/>
      <c r="C5298" s="422"/>
      <c r="D5298" s="421"/>
      <c r="E5298" s="421"/>
      <c r="F5298" s="421"/>
      <c r="G5298" s="421"/>
      <c r="H5298" s="421"/>
      <c r="I5298" s="421"/>
      <c r="J5298" s="421"/>
      <c r="K5298" s="421"/>
      <c r="L5298" s="421"/>
      <c r="M5298" s="421"/>
      <c r="N5298" s="426"/>
      <c r="O5298" s="426"/>
      <c r="P5298" s="427"/>
      <c r="Q5298" s="427"/>
      <c r="R5298" s="426"/>
      <c r="S5298" s="426"/>
      <c r="T5298" s="426"/>
      <c r="U5298" s="426"/>
      <c r="V5298" s="426"/>
      <c r="W5298" s="426"/>
      <c r="X5298" s="427"/>
      <c r="Y5298" s="416" t="e">
        <f t="shared" si="411"/>
        <v>#N/A</v>
      </c>
      <c r="Z5298" s="416" t="e">
        <f t="shared" si="412"/>
        <v>#N/A</v>
      </c>
      <c r="AA5298" s="416" t="str">
        <f t="shared" si="413"/>
        <v/>
      </c>
      <c r="AB5298" s="416" t="e">
        <f t="shared" si="414"/>
        <v>#N/A</v>
      </c>
      <c r="AC5298" s="416" t="e">
        <f t="shared" si="415"/>
        <v>#N/A</v>
      </c>
    </row>
    <row r="5299" customHeight="1" spans="1:29">
      <c r="A5299" s="421"/>
      <c r="B5299" s="422"/>
      <c r="C5299" s="422"/>
      <c r="D5299" s="421"/>
      <c r="E5299" s="421"/>
      <c r="F5299" s="421"/>
      <c r="G5299" s="421"/>
      <c r="H5299" s="421"/>
      <c r="I5299" s="421"/>
      <c r="J5299" s="421"/>
      <c r="K5299" s="421"/>
      <c r="L5299" s="421"/>
      <c r="M5299" s="421"/>
      <c r="N5299" s="426"/>
      <c r="O5299" s="426"/>
      <c r="P5299" s="427"/>
      <c r="Q5299" s="427"/>
      <c r="R5299" s="426"/>
      <c r="S5299" s="426"/>
      <c r="T5299" s="426"/>
      <c r="U5299" s="426"/>
      <c r="V5299" s="426"/>
      <c r="W5299" s="426"/>
      <c r="X5299" s="427"/>
      <c r="Y5299" s="416" t="e">
        <f t="shared" si="411"/>
        <v>#N/A</v>
      </c>
      <c r="Z5299" s="416" t="e">
        <f t="shared" si="412"/>
        <v>#N/A</v>
      </c>
      <c r="AA5299" s="416" t="str">
        <f t="shared" si="413"/>
        <v/>
      </c>
      <c r="AB5299" s="416" t="e">
        <f t="shared" si="414"/>
        <v>#N/A</v>
      </c>
      <c r="AC5299" s="416" t="e">
        <f t="shared" si="415"/>
        <v>#N/A</v>
      </c>
    </row>
    <row r="5300" customHeight="1" spans="1:29">
      <c r="A5300" s="421"/>
      <c r="B5300" s="422"/>
      <c r="C5300" s="422"/>
      <c r="D5300" s="421"/>
      <c r="E5300" s="421"/>
      <c r="F5300" s="421"/>
      <c r="G5300" s="421"/>
      <c r="H5300" s="421"/>
      <c r="I5300" s="421"/>
      <c r="J5300" s="421"/>
      <c r="K5300" s="421"/>
      <c r="L5300" s="421"/>
      <c r="M5300" s="421"/>
      <c r="N5300" s="426"/>
      <c r="O5300" s="426"/>
      <c r="P5300" s="427"/>
      <c r="Q5300" s="427"/>
      <c r="R5300" s="426"/>
      <c r="S5300" s="426"/>
      <c r="T5300" s="426"/>
      <c r="U5300" s="426"/>
      <c r="V5300" s="426"/>
      <c r="W5300" s="426"/>
      <c r="X5300" s="427"/>
      <c r="Y5300" s="416" t="e">
        <f t="shared" si="411"/>
        <v>#N/A</v>
      </c>
      <c r="Z5300" s="416" t="e">
        <f t="shared" si="412"/>
        <v>#N/A</v>
      </c>
      <c r="AA5300" s="416" t="str">
        <f t="shared" si="413"/>
        <v/>
      </c>
      <c r="AB5300" s="416" t="e">
        <f t="shared" si="414"/>
        <v>#N/A</v>
      </c>
      <c r="AC5300" s="416" t="e">
        <f t="shared" si="415"/>
        <v>#N/A</v>
      </c>
    </row>
    <row r="5301" customHeight="1" spans="1:29">
      <c r="A5301" s="421"/>
      <c r="B5301" s="422"/>
      <c r="C5301" s="422"/>
      <c r="D5301" s="421"/>
      <c r="E5301" s="421"/>
      <c r="F5301" s="421"/>
      <c r="G5301" s="421"/>
      <c r="H5301" s="421"/>
      <c r="I5301" s="421"/>
      <c r="J5301" s="421"/>
      <c r="K5301" s="421"/>
      <c r="L5301" s="421"/>
      <c r="M5301" s="421"/>
      <c r="N5301" s="426"/>
      <c r="O5301" s="426"/>
      <c r="P5301" s="427"/>
      <c r="Q5301" s="427"/>
      <c r="R5301" s="426"/>
      <c r="S5301" s="426"/>
      <c r="T5301" s="426"/>
      <c r="U5301" s="426"/>
      <c r="V5301" s="426"/>
      <c r="W5301" s="426"/>
      <c r="X5301" s="427"/>
      <c r="Y5301" s="416" t="e">
        <f t="shared" si="411"/>
        <v>#N/A</v>
      </c>
      <c r="Z5301" s="416" t="e">
        <f t="shared" si="412"/>
        <v>#N/A</v>
      </c>
      <c r="AA5301" s="416" t="str">
        <f t="shared" si="413"/>
        <v/>
      </c>
      <c r="AB5301" s="416" t="e">
        <f t="shared" si="414"/>
        <v>#N/A</v>
      </c>
      <c r="AC5301" s="416" t="e">
        <f t="shared" si="415"/>
        <v>#N/A</v>
      </c>
    </row>
    <row r="5302" customHeight="1" spans="1:29">
      <c r="A5302" s="421"/>
      <c r="B5302" s="422"/>
      <c r="C5302" s="422"/>
      <c r="D5302" s="421"/>
      <c r="E5302" s="421"/>
      <c r="F5302" s="421"/>
      <c r="G5302" s="421"/>
      <c r="H5302" s="421"/>
      <c r="I5302" s="421"/>
      <c r="J5302" s="421"/>
      <c r="K5302" s="421"/>
      <c r="L5302" s="421"/>
      <c r="M5302" s="421"/>
      <c r="N5302" s="426"/>
      <c r="O5302" s="426"/>
      <c r="P5302" s="427"/>
      <c r="Q5302" s="427"/>
      <c r="R5302" s="426"/>
      <c r="S5302" s="426"/>
      <c r="T5302" s="426"/>
      <c r="U5302" s="426"/>
      <c r="V5302" s="426"/>
      <c r="W5302" s="426"/>
      <c r="X5302" s="427"/>
      <c r="Y5302" s="416" t="e">
        <f t="shared" si="411"/>
        <v>#N/A</v>
      </c>
      <c r="Z5302" s="416" t="e">
        <f t="shared" si="412"/>
        <v>#N/A</v>
      </c>
      <c r="AA5302" s="416" t="str">
        <f t="shared" si="413"/>
        <v/>
      </c>
      <c r="AB5302" s="416" t="e">
        <f t="shared" si="414"/>
        <v>#N/A</v>
      </c>
      <c r="AC5302" s="416" t="e">
        <f t="shared" si="415"/>
        <v>#N/A</v>
      </c>
    </row>
    <row r="5303" customHeight="1" spans="1:29">
      <c r="A5303" s="421"/>
      <c r="B5303" s="422"/>
      <c r="C5303" s="422"/>
      <c r="D5303" s="421"/>
      <c r="E5303" s="421"/>
      <c r="F5303" s="421"/>
      <c r="G5303" s="421"/>
      <c r="H5303" s="421"/>
      <c r="I5303" s="421"/>
      <c r="J5303" s="421"/>
      <c r="K5303" s="421"/>
      <c r="L5303" s="421"/>
      <c r="M5303" s="421"/>
      <c r="N5303" s="426"/>
      <c r="O5303" s="426"/>
      <c r="P5303" s="427"/>
      <c r="Q5303" s="427"/>
      <c r="R5303" s="426"/>
      <c r="S5303" s="426"/>
      <c r="T5303" s="426"/>
      <c r="U5303" s="426"/>
      <c r="V5303" s="426"/>
      <c r="W5303" s="426"/>
      <c r="X5303" s="427"/>
      <c r="Y5303" s="416" t="e">
        <f t="shared" si="411"/>
        <v>#N/A</v>
      </c>
      <c r="Z5303" s="416" t="e">
        <f t="shared" si="412"/>
        <v>#N/A</v>
      </c>
      <c r="AA5303" s="416" t="str">
        <f t="shared" si="413"/>
        <v/>
      </c>
      <c r="AB5303" s="416" t="e">
        <f t="shared" si="414"/>
        <v>#N/A</v>
      </c>
      <c r="AC5303" s="416" t="e">
        <f t="shared" si="415"/>
        <v>#N/A</v>
      </c>
    </row>
    <row r="5304" customHeight="1" spans="1:29">
      <c r="A5304" s="421"/>
      <c r="B5304" s="422"/>
      <c r="C5304" s="422"/>
      <c r="D5304" s="421"/>
      <c r="E5304" s="421"/>
      <c r="F5304" s="421"/>
      <c r="G5304" s="421"/>
      <c r="H5304" s="421"/>
      <c r="I5304" s="421"/>
      <c r="J5304" s="421"/>
      <c r="K5304" s="421"/>
      <c r="L5304" s="421"/>
      <c r="M5304" s="421"/>
      <c r="N5304" s="426"/>
      <c r="O5304" s="426"/>
      <c r="P5304" s="427"/>
      <c r="Q5304" s="427"/>
      <c r="R5304" s="426"/>
      <c r="S5304" s="426"/>
      <c r="T5304" s="426"/>
      <c r="U5304" s="426"/>
      <c r="V5304" s="426"/>
      <c r="W5304" s="426"/>
      <c r="X5304" s="427"/>
      <c r="Y5304" s="416" t="e">
        <f t="shared" si="411"/>
        <v>#N/A</v>
      </c>
      <c r="Z5304" s="416" t="e">
        <f t="shared" si="412"/>
        <v>#N/A</v>
      </c>
      <c r="AA5304" s="416" t="str">
        <f t="shared" si="413"/>
        <v/>
      </c>
      <c r="AB5304" s="416" t="e">
        <f t="shared" si="414"/>
        <v>#N/A</v>
      </c>
      <c r="AC5304" s="416" t="e">
        <f t="shared" si="415"/>
        <v>#N/A</v>
      </c>
    </row>
    <row r="5305" customHeight="1" spans="1:29">
      <c r="A5305" s="421"/>
      <c r="B5305" s="422"/>
      <c r="C5305" s="422"/>
      <c r="D5305" s="421"/>
      <c r="E5305" s="421"/>
      <c r="F5305" s="421"/>
      <c r="G5305" s="421"/>
      <c r="H5305" s="421"/>
      <c r="I5305" s="421"/>
      <c r="J5305" s="421"/>
      <c r="K5305" s="421"/>
      <c r="L5305" s="421"/>
      <c r="M5305" s="421"/>
      <c r="N5305" s="426"/>
      <c r="O5305" s="426"/>
      <c r="P5305" s="427"/>
      <c r="Q5305" s="427"/>
      <c r="R5305" s="426"/>
      <c r="S5305" s="426"/>
      <c r="T5305" s="426"/>
      <c r="U5305" s="426"/>
      <c r="V5305" s="426"/>
      <c r="W5305" s="426"/>
      <c r="X5305" s="427"/>
      <c r="Y5305" s="416" t="e">
        <f t="shared" si="411"/>
        <v>#N/A</v>
      </c>
      <c r="Z5305" s="416" t="e">
        <f t="shared" si="412"/>
        <v>#N/A</v>
      </c>
      <c r="AA5305" s="416" t="str">
        <f t="shared" si="413"/>
        <v/>
      </c>
      <c r="AB5305" s="416" t="e">
        <f t="shared" si="414"/>
        <v>#N/A</v>
      </c>
      <c r="AC5305" s="416" t="e">
        <f t="shared" si="415"/>
        <v>#N/A</v>
      </c>
    </row>
    <row r="5306" customHeight="1" spans="1:29">
      <c r="A5306" s="421"/>
      <c r="B5306" s="422"/>
      <c r="C5306" s="422"/>
      <c r="D5306" s="421"/>
      <c r="E5306" s="421"/>
      <c r="F5306" s="421"/>
      <c r="G5306" s="421"/>
      <c r="H5306" s="421"/>
      <c r="I5306" s="421"/>
      <c r="J5306" s="421"/>
      <c r="K5306" s="421"/>
      <c r="L5306" s="421"/>
      <c r="M5306" s="421"/>
      <c r="N5306" s="426"/>
      <c r="O5306" s="426"/>
      <c r="P5306" s="427"/>
      <c r="Q5306" s="427"/>
      <c r="R5306" s="426"/>
      <c r="S5306" s="426"/>
      <c r="T5306" s="426"/>
      <c r="U5306" s="426"/>
      <c r="V5306" s="426"/>
      <c r="W5306" s="426"/>
      <c r="X5306" s="427"/>
      <c r="Y5306" s="416" t="e">
        <f t="shared" si="411"/>
        <v>#N/A</v>
      </c>
      <c r="Z5306" s="416" t="e">
        <f t="shared" si="412"/>
        <v>#N/A</v>
      </c>
      <c r="AA5306" s="416" t="str">
        <f t="shared" si="413"/>
        <v/>
      </c>
      <c r="AB5306" s="416" t="e">
        <f t="shared" si="414"/>
        <v>#N/A</v>
      </c>
      <c r="AC5306" s="416" t="e">
        <f t="shared" si="415"/>
        <v>#N/A</v>
      </c>
    </row>
    <row r="5307" customHeight="1" spans="1:29">
      <c r="A5307" s="421"/>
      <c r="B5307" s="422"/>
      <c r="C5307" s="422"/>
      <c r="D5307" s="421"/>
      <c r="E5307" s="421"/>
      <c r="F5307" s="421"/>
      <c r="G5307" s="421"/>
      <c r="H5307" s="421"/>
      <c r="I5307" s="421"/>
      <c r="J5307" s="421"/>
      <c r="K5307" s="421"/>
      <c r="L5307" s="421"/>
      <c r="M5307" s="421"/>
      <c r="N5307" s="426"/>
      <c r="O5307" s="426"/>
      <c r="P5307" s="427"/>
      <c r="Q5307" s="427"/>
      <c r="R5307" s="426"/>
      <c r="S5307" s="426"/>
      <c r="T5307" s="426"/>
      <c r="U5307" s="426"/>
      <c r="V5307" s="426"/>
      <c r="W5307" s="426"/>
      <c r="X5307" s="427"/>
      <c r="Y5307" s="416" t="e">
        <f t="shared" si="411"/>
        <v>#N/A</v>
      </c>
      <c r="Z5307" s="416" t="e">
        <f t="shared" si="412"/>
        <v>#N/A</v>
      </c>
      <c r="AA5307" s="416" t="str">
        <f t="shared" si="413"/>
        <v/>
      </c>
      <c r="AB5307" s="416" t="e">
        <f t="shared" si="414"/>
        <v>#N/A</v>
      </c>
      <c r="AC5307" s="416" t="e">
        <f t="shared" si="415"/>
        <v>#N/A</v>
      </c>
    </row>
    <row r="5308" customHeight="1" spans="1:29">
      <c r="A5308" s="421"/>
      <c r="B5308" s="422"/>
      <c r="C5308" s="422"/>
      <c r="D5308" s="421"/>
      <c r="E5308" s="421"/>
      <c r="F5308" s="421"/>
      <c r="G5308" s="421"/>
      <c r="H5308" s="421"/>
      <c r="I5308" s="421"/>
      <c r="J5308" s="421"/>
      <c r="K5308" s="421"/>
      <c r="L5308" s="421"/>
      <c r="M5308" s="421"/>
      <c r="N5308" s="426"/>
      <c r="O5308" s="426"/>
      <c r="P5308" s="427"/>
      <c r="Q5308" s="427"/>
      <c r="R5308" s="426"/>
      <c r="S5308" s="426"/>
      <c r="T5308" s="426"/>
      <c r="U5308" s="426"/>
      <c r="V5308" s="426"/>
      <c r="W5308" s="426"/>
      <c r="X5308" s="427"/>
      <c r="Y5308" s="416" t="e">
        <f t="shared" si="411"/>
        <v>#N/A</v>
      </c>
      <c r="Z5308" s="416" t="e">
        <f t="shared" si="412"/>
        <v>#N/A</v>
      </c>
      <c r="AA5308" s="416" t="str">
        <f t="shared" si="413"/>
        <v/>
      </c>
      <c r="AB5308" s="416" t="e">
        <f t="shared" si="414"/>
        <v>#N/A</v>
      </c>
      <c r="AC5308" s="416" t="e">
        <f t="shared" si="415"/>
        <v>#N/A</v>
      </c>
    </row>
    <row r="5309" customHeight="1" spans="1:29">
      <c r="A5309" s="421"/>
      <c r="B5309" s="422"/>
      <c r="C5309" s="422"/>
      <c r="D5309" s="421"/>
      <c r="E5309" s="421"/>
      <c r="F5309" s="421"/>
      <c r="G5309" s="421"/>
      <c r="H5309" s="421"/>
      <c r="I5309" s="421"/>
      <c r="J5309" s="421"/>
      <c r="K5309" s="421"/>
      <c r="L5309" s="421"/>
      <c r="M5309" s="421"/>
      <c r="N5309" s="426"/>
      <c r="O5309" s="426"/>
      <c r="P5309" s="427"/>
      <c r="Q5309" s="427"/>
      <c r="R5309" s="426"/>
      <c r="S5309" s="426"/>
      <c r="T5309" s="426"/>
      <c r="U5309" s="426"/>
      <c r="V5309" s="426"/>
      <c r="W5309" s="426"/>
      <c r="X5309" s="427"/>
      <c r="Y5309" s="416" t="e">
        <f t="shared" si="411"/>
        <v>#N/A</v>
      </c>
      <c r="Z5309" s="416" t="e">
        <f t="shared" si="412"/>
        <v>#N/A</v>
      </c>
      <c r="AA5309" s="416" t="str">
        <f t="shared" si="413"/>
        <v/>
      </c>
      <c r="AB5309" s="416" t="e">
        <f t="shared" si="414"/>
        <v>#N/A</v>
      </c>
      <c r="AC5309" s="416" t="e">
        <f t="shared" si="415"/>
        <v>#N/A</v>
      </c>
    </row>
    <row r="5310" customHeight="1" spans="1:29">
      <c r="A5310" s="421"/>
      <c r="B5310" s="422"/>
      <c r="C5310" s="422"/>
      <c r="D5310" s="421"/>
      <c r="E5310" s="421"/>
      <c r="F5310" s="421"/>
      <c r="G5310" s="421"/>
      <c r="H5310" s="421"/>
      <c r="I5310" s="421"/>
      <c r="J5310" s="421"/>
      <c r="K5310" s="421"/>
      <c r="L5310" s="421"/>
      <c r="M5310" s="421"/>
      <c r="N5310" s="426"/>
      <c r="O5310" s="426"/>
      <c r="P5310" s="427"/>
      <c r="Q5310" s="427"/>
      <c r="R5310" s="426"/>
      <c r="S5310" s="426"/>
      <c r="T5310" s="426"/>
      <c r="U5310" s="426"/>
      <c r="V5310" s="426"/>
      <c r="W5310" s="426"/>
      <c r="X5310" s="427"/>
      <c r="Y5310" s="416" t="e">
        <f t="shared" si="411"/>
        <v>#N/A</v>
      </c>
      <c r="Z5310" s="416" t="e">
        <f t="shared" si="412"/>
        <v>#N/A</v>
      </c>
      <c r="AA5310" s="416" t="str">
        <f t="shared" si="413"/>
        <v/>
      </c>
      <c r="AB5310" s="416" t="e">
        <f t="shared" si="414"/>
        <v>#N/A</v>
      </c>
      <c r="AC5310" s="416" t="e">
        <f t="shared" si="415"/>
        <v>#N/A</v>
      </c>
    </row>
    <row r="5311" customHeight="1" spans="1:29">
      <c r="A5311" s="421"/>
      <c r="B5311" s="422"/>
      <c r="C5311" s="422"/>
      <c r="D5311" s="421"/>
      <c r="E5311" s="421"/>
      <c r="F5311" s="421"/>
      <c r="G5311" s="421"/>
      <c r="H5311" s="421"/>
      <c r="I5311" s="421"/>
      <c r="J5311" s="421"/>
      <c r="K5311" s="421"/>
      <c r="L5311" s="421"/>
      <c r="M5311" s="421"/>
      <c r="N5311" s="426"/>
      <c r="O5311" s="426"/>
      <c r="P5311" s="427"/>
      <c r="Q5311" s="427"/>
      <c r="R5311" s="426"/>
      <c r="S5311" s="426"/>
      <c r="T5311" s="426"/>
      <c r="U5311" s="426"/>
      <c r="V5311" s="426"/>
      <c r="W5311" s="426"/>
      <c r="X5311" s="427"/>
      <c r="Y5311" s="416" t="e">
        <f t="shared" si="411"/>
        <v>#N/A</v>
      </c>
      <c r="Z5311" s="416" t="e">
        <f t="shared" si="412"/>
        <v>#N/A</v>
      </c>
      <c r="AA5311" s="416" t="str">
        <f t="shared" si="413"/>
        <v/>
      </c>
      <c r="AB5311" s="416" t="e">
        <f t="shared" si="414"/>
        <v>#N/A</v>
      </c>
      <c r="AC5311" s="416" t="e">
        <f t="shared" si="415"/>
        <v>#N/A</v>
      </c>
    </row>
    <row r="5312" customHeight="1" spans="1:29">
      <c r="A5312" s="421"/>
      <c r="B5312" s="422"/>
      <c r="C5312" s="422"/>
      <c r="D5312" s="421"/>
      <c r="E5312" s="421"/>
      <c r="F5312" s="421"/>
      <c r="G5312" s="421"/>
      <c r="H5312" s="421"/>
      <c r="I5312" s="421"/>
      <c r="J5312" s="421"/>
      <c r="K5312" s="421"/>
      <c r="L5312" s="421"/>
      <c r="M5312" s="421"/>
      <c r="N5312" s="426"/>
      <c r="O5312" s="426"/>
      <c r="P5312" s="427"/>
      <c r="Q5312" s="427"/>
      <c r="R5312" s="426"/>
      <c r="S5312" s="426"/>
      <c r="T5312" s="426"/>
      <c r="U5312" s="426"/>
      <c r="V5312" s="426"/>
      <c r="W5312" s="426"/>
      <c r="X5312" s="427"/>
      <c r="Y5312" s="416" t="e">
        <f t="shared" si="411"/>
        <v>#N/A</v>
      </c>
      <c r="Z5312" s="416" t="e">
        <f t="shared" si="412"/>
        <v>#N/A</v>
      </c>
      <c r="AA5312" s="416" t="str">
        <f t="shared" si="413"/>
        <v/>
      </c>
      <c r="AB5312" s="416" t="e">
        <f t="shared" si="414"/>
        <v>#N/A</v>
      </c>
      <c r="AC5312" s="416" t="e">
        <f t="shared" si="415"/>
        <v>#N/A</v>
      </c>
    </row>
    <row r="5313" customHeight="1" spans="1:29">
      <c r="A5313" s="421"/>
      <c r="B5313" s="422"/>
      <c r="C5313" s="422"/>
      <c r="D5313" s="421"/>
      <c r="E5313" s="421"/>
      <c r="F5313" s="421"/>
      <c r="G5313" s="421"/>
      <c r="H5313" s="421"/>
      <c r="I5313" s="421"/>
      <c r="J5313" s="421"/>
      <c r="K5313" s="421"/>
      <c r="L5313" s="421"/>
      <c r="M5313" s="421"/>
      <c r="N5313" s="426"/>
      <c r="O5313" s="426"/>
      <c r="P5313" s="427"/>
      <c r="Q5313" s="427"/>
      <c r="R5313" s="426"/>
      <c r="S5313" s="426"/>
      <c r="T5313" s="426"/>
      <c r="U5313" s="426"/>
      <c r="V5313" s="426"/>
      <c r="W5313" s="426"/>
      <c r="X5313" s="427"/>
      <c r="Y5313" s="416" t="e">
        <f t="shared" si="411"/>
        <v>#N/A</v>
      </c>
      <c r="Z5313" s="416" t="e">
        <f t="shared" si="412"/>
        <v>#N/A</v>
      </c>
      <c r="AA5313" s="416" t="str">
        <f t="shared" si="413"/>
        <v/>
      </c>
      <c r="AB5313" s="416" t="e">
        <f t="shared" si="414"/>
        <v>#N/A</v>
      </c>
      <c r="AC5313" s="416" t="e">
        <f t="shared" si="415"/>
        <v>#N/A</v>
      </c>
    </row>
    <row r="5314" customHeight="1" spans="1:29">
      <c r="A5314" s="421"/>
      <c r="B5314" s="422"/>
      <c r="C5314" s="422"/>
      <c r="D5314" s="421"/>
      <c r="E5314" s="421"/>
      <c r="F5314" s="421"/>
      <c r="G5314" s="421"/>
      <c r="H5314" s="421"/>
      <c r="I5314" s="421"/>
      <c r="J5314" s="421"/>
      <c r="K5314" s="421"/>
      <c r="L5314" s="421"/>
      <c r="M5314" s="421"/>
      <c r="N5314" s="426"/>
      <c r="O5314" s="426"/>
      <c r="P5314" s="427"/>
      <c r="Q5314" s="427"/>
      <c r="R5314" s="426"/>
      <c r="S5314" s="426"/>
      <c r="T5314" s="426"/>
      <c r="U5314" s="426"/>
      <c r="V5314" s="426"/>
      <c r="W5314" s="426"/>
      <c r="X5314" s="427"/>
      <c r="Y5314" s="416" t="e">
        <f t="shared" si="411"/>
        <v>#N/A</v>
      </c>
      <c r="Z5314" s="416" t="e">
        <f t="shared" si="412"/>
        <v>#N/A</v>
      </c>
      <c r="AA5314" s="416" t="str">
        <f t="shared" si="413"/>
        <v/>
      </c>
      <c r="AB5314" s="416" t="e">
        <f t="shared" si="414"/>
        <v>#N/A</v>
      </c>
      <c r="AC5314" s="416" t="e">
        <f t="shared" si="415"/>
        <v>#N/A</v>
      </c>
    </row>
    <row r="5315" customHeight="1" spans="1:29">
      <c r="A5315" s="421"/>
      <c r="B5315" s="422"/>
      <c r="C5315" s="422"/>
      <c r="D5315" s="421"/>
      <c r="E5315" s="421"/>
      <c r="F5315" s="421"/>
      <c r="G5315" s="421"/>
      <c r="H5315" s="421"/>
      <c r="I5315" s="421"/>
      <c r="J5315" s="421"/>
      <c r="K5315" s="421"/>
      <c r="L5315" s="421"/>
      <c r="M5315" s="421"/>
      <c r="N5315" s="426"/>
      <c r="O5315" s="426"/>
      <c r="P5315" s="427"/>
      <c r="Q5315" s="427"/>
      <c r="R5315" s="426"/>
      <c r="S5315" s="426"/>
      <c r="T5315" s="426"/>
      <c r="U5315" s="426"/>
      <c r="V5315" s="426"/>
      <c r="W5315" s="426"/>
      <c r="X5315" s="427"/>
      <c r="Y5315" s="416" t="e">
        <f t="shared" si="411"/>
        <v>#N/A</v>
      </c>
      <c r="Z5315" s="416" t="e">
        <f t="shared" si="412"/>
        <v>#N/A</v>
      </c>
      <c r="AA5315" s="416" t="str">
        <f t="shared" si="413"/>
        <v/>
      </c>
      <c r="AB5315" s="416" t="e">
        <f t="shared" si="414"/>
        <v>#N/A</v>
      </c>
      <c r="AC5315" s="416" t="e">
        <f t="shared" si="415"/>
        <v>#N/A</v>
      </c>
    </row>
    <row r="5316" customHeight="1" spans="1:29">
      <c r="A5316" s="421"/>
      <c r="B5316" s="422"/>
      <c r="C5316" s="422"/>
      <c r="D5316" s="421"/>
      <c r="E5316" s="421"/>
      <c r="F5316" s="421"/>
      <c r="G5316" s="421"/>
      <c r="H5316" s="421"/>
      <c r="I5316" s="421"/>
      <c r="J5316" s="421"/>
      <c r="K5316" s="421"/>
      <c r="L5316" s="421"/>
      <c r="M5316" s="421"/>
      <c r="N5316" s="426"/>
      <c r="O5316" s="426"/>
      <c r="P5316" s="427"/>
      <c r="Q5316" s="427"/>
      <c r="R5316" s="426"/>
      <c r="S5316" s="426"/>
      <c r="T5316" s="426"/>
      <c r="U5316" s="426"/>
      <c r="V5316" s="426"/>
      <c r="W5316" s="426"/>
      <c r="X5316" s="427"/>
      <c r="Y5316" s="416" t="e">
        <f t="shared" si="411"/>
        <v>#N/A</v>
      </c>
      <c r="Z5316" s="416" t="e">
        <f t="shared" si="412"/>
        <v>#N/A</v>
      </c>
      <c r="AA5316" s="416" t="str">
        <f t="shared" si="413"/>
        <v/>
      </c>
      <c r="AB5316" s="416" t="e">
        <f t="shared" si="414"/>
        <v>#N/A</v>
      </c>
      <c r="AC5316" s="416" t="e">
        <f t="shared" si="415"/>
        <v>#N/A</v>
      </c>
    </row>
    <row r="5317" customHeight="1" spans="1:29">
      <c r="A5317" s="421"/>
      <c r="B5317" s="422"/>
      <c r="C5317" s="422"/>
      <c r="D5317" s="421"/>
      <c r="E5317" s="421"/>
      <c r="F5317" s="421"/>
      <c r="G5317" s="421"/>
      <c r="H5317" s="421"/>
      <c r="I5317" s="421"/>
      <c r="J5317" s="421"/>
      <c r="K5317" s="421"/>
      <c r="L5317" s="421"/>
      <c r="M5317" s="421"/>
      <c r="N5317" s="426"/>
      <c r="O5317" s="426"/>
      <c r="P5317" s="427"/>
      <c r="Q5317" s="427"/>
      <c r="R5317" s="426"/>
      <c r="S5317" s="426"/>
      <c r="T5317" s="426"/>
      <c r="U5317" s="426"/>
      <c r="V5317" s="426"/>
      <c r="W5317" s="426"/>
      <c r="X5317" s="427"/>
      <c r="Y5317" s="416" t="e">
        <f t="shared" si="411"/>
        <v>#N/A</v>
      </c>
      <c r="Z5317" s="416" t="e">
        <f t="shared" si="412"/>
        <v>#N/A</v>
      </c>
      <c r="AA5317" s="416" t="str">
        <f t="shared" si="413"/>
        <v/>
      </c>
      <c r="AB5317" s="416" t="e">
        <f t="shared" si="414"/>
        <v>#N/A</v>
      </c>
      <c r="AC5317" s="416" t="e">
        <f t="shared" si="415"/>
        <v>#N/A</v>
      </c>
    </row>
    <row r="5318" customHeight="1" spans="1:29">
      <c r="A5318" s="421"/>
      <c r="B5318" s="422"/>
      <c r="C5318" s="422"/>
      <c r="D5318" s="421"/>
      <c r="E5318" s="421"/>
      <c r="F5318" s="421"/>
      <c r="G5318" s="421"/>
      <c r="H5318" s="421"/>
      <c r="I5318" s="421"/>
      <c r="J5318" s="421"/>
      <c r="K5318" s="421"/>
      <c r="L5318" s="421"/>
      <c r="M5318" s="421"/>
      <c r="N5318" s="426"/>
      <c r="O5318" s="426"/>
      <c r="P5318" s="427"/>
      <c r="Q5318" s="427"/>
      <c r="R5318" s="426"/>
      <c r="S5318" s="426"/>
      <c r="T5318" s="426"/>
      <c r="U5318" s="426"/>
      <c r="V5318" s="426"/>
      <c r="W5318" s="426"/>
      <c r="X5318" s="427"/>
      <c r="Y5318" s="416" t="e">
        <f t="shared" si="411"/>
        <v>#N/A</v>
      </c>
      <c r="Z5318" s="416" t="e">
        <f t="shared" si="412"/>
        <v>#N/A</v>
      </c>
      <c r="AA5318" s="416" t="str">
        <f t="shared" si="413"/>
        <v/>
      </c>
      <c r="AB5318" s="416" t="e">
        <f t="shared" si="414"/>
        <v>#N/A</v>
      </c>
      <c r="AC5318" s="416" t="e">
        <f t="shared" si="415"/>
        <v>#N/A</v>
      </c>
    </row>
    <row r="5319" customHeight="1" spans="1:29">
      <c r="A5319" s="421"/>
      <c r="B5319" s="422"/>
      <c r="C5319" s="422"/>
      <c r="D5319" s="421"/>
      <c r="E5319" s="421"/>
      <c r="F5319" s="421"/>
      <c r="G5319" s="421"/>
      <c r="H5319" s="421"/>
      <c r="I5319" s="421"/>
      <c r="J5319" s="421"/>
      <c r="K5319" s="421"/>
      <c r="L5319" s="421"/>
      <c r="M5319" s="421"/>
      <c r="N5319" s="426"/>
      <c r="O5319" s="426"/>
      <c r="P5319" s="427"/>
      <c r="Q5319" s="427"/>
      <c r="R5319" s="426"/>
      <c r="S5319" s="426"/>
      <c r="T5319" s="426"/>
      <c r="U5319" s="426"/>
      <c r="V5319" s="426"/>
      <c r="W5319" s="426"/>
      <c r="X5319" s="427"/>
      <c r="Y5319" s="416" t="e">
        <f t="shared" ref="Y5319:Y5382" si="416">_xlfn.IFS(LEFT(M5319,3)="003","三保支出",LEFT(M5319,3)="004","刚性支出",LEFT(M5319,3)="000","促发展支出")</f>
        <v>#N/A</v>
      </c>
      <c r="Z5319" s="416" t="e">
        <f t="shared" ref="Z5319:Z5382" si="417">_xlfn.IFS(LEFT(E5319,1)="3","项目支出",LEFT(E5319,1)="1","人员类支出",LEFT(E5319,1)="2","运转类支出")</f>
        <v>#N/A</v>
      </c>
      <c r="AA5319" s="416" t="str">
        <f t="shared" ref="AA5319:AA5382" si="418">LEFT(H5319,7)</f>
        <v/>
      </c>
      <c r="AB5319" s="416" t="e">
        <f t="shared" ref="AB5319:AB5382" si="419">_xlfn.IFS(LEFT(M5319,6)="003001","保工资",LEFT(M5319,6)="003002","保运转",LEFT(M5319,6)="003003","保基本民生")</f>
        <v>#N/A</v>
      </c>
      <c r="AC5319" s="416" t="e">
        <f t="shared" ref="AC5319:AC5382" si="420">IF(Z5319="项目支出","否","是")</f>
        <v>#N/A</v>
      </c>
    </row>
    <row r="5320" customHeight="1" spans="1:29">
      <c r="A5320" s="421"/>
      <c r="B5320" s="422"/>
      <c r="C5320" s="422"/>
      <c r="D5320" s="421"/>
      <c r="E5320" s="421"/>
      <c r="F5320" s="421"/>
      <c r="G5320" s="421"/>
      <c r="H5320" s="421"/>
      <c r="I5320" s="421"/>
      <c r="J5320" s="421"/>
      <c r="K5320" s="421"/>
      <c r="L5320" s="421"/>
      <c r="M5320" s="421"/>
      <c r="N5320" s="426"/>
      <c r="O5320" s="426"/>
      <c r="P5320" s="427"/>
      <c r="Q5320" s="427"/>
      <c r="R5320" s="426"/>
      <c r="S5320" s="426"/>
      <c r="T5320" s="426"/>
      <c r="U5320" s="426"/>
      <c r="V5320" s="426"/>
      <c r="W5320" s="426"/>
      <c r="X5320" s="427"/>
      <c r="Y5320" s="416" t="e">
        <f t="shared" si="416"/>
        <v>#N/A</v>
      </c>
      <c r="Z5320" s="416" t="e">
        <f t="shared" si="417"/>
        <v>#N/A</v>
      </c>
      <c r="AA5320" s="416" t="str">
        <f t="shared" si="418"/>
        <v/>
      </c>
      <c r="AB5320" s="416" t="e">
        <f t="shared" si="419"/>
        <v>#N/A</v>
      </c>
      <c r="AC5320" s="416" t="e">
        <f t="shared" si="420"/>
        <v>#N/A</v>
      </c>
    </row>
    <row r="5321" customHeight="1" spans="1:29">
      <c r="A5321" s="421"/>
      <c r="B5321" s="422"/>
      <c r="C5321" s="422"/>
      <c r="D5321" s="421"/>
      <c r="E5321" s="421"/>
      <c r="F5321" s="421"/>
      <c r="G5321" s="421"/>
      <c r="H5321" s="421"/>
      <c r="I5321" s="421"/>
      <c r="J5321" s="421"/>
      <c r="K5321" s="421"/>
      <c r="L5321" s="421"/>
      <c r="M5321" s="421"/>
      <c r="N5321" s="426"/>
      <c r="O5321" s="426"/>
      <c r="P5321" s="427"/>
      <c r="Q5321" s="427"/>
      <c r="R5321" s="426"/>
      <c r="S5321" s="426"/>
      <c r="T5321" s="426"/>
      <c r="U5321" s="426"/>
      <c r="V5321" s="426"/>
      <c r="W5321" s="426"/>
      <c r="X5321" s="427"/>
      <c r="Y5321" s="416" t="e">
        <f t="shared" si="416"/>
        <v>#N/A</v>
      </c>
      <c r="Z5321" s="416" t="e">
        <f t="shared" si="417"/>
        <v>#N/A</v>
      </c>
      <c r="AA5321" s="416" t="str">
        <f t="shared" si="418"/>
        <v/>
      </c>
      <c r="AB5321" s="416" t="e">
        <f t="shared" si="419"/>
        <v>#N/A</v>
      </c>
      <c r="AC5321" s="416" t="e">
        <f t="shared" si="420"/>
        <v>#N/A</v>
      </c>
    </row>
    <row r="5322" customHeight="1" spans="1:29">
      <c r="A5322" s="421"/>
      <c r="B5322" s="422"/>
      <c r="C5322" s="422"/>
      <c r="D5322" s="421"/>
      <c r="E5322" s="421"/>
      <c r="F5322" s="421"/>
      <c r="G5322" s="421"/>
      <c r="H5322" s="421"/>
      <c r="I5322" s="421"/>
      <c r="J5322" s="421"/>
      <c r="K5322" s="421"/>
      <c r="L5322" s="421"/>
      <c r="M5322" s="421"/>
      <c r="N5322" s="426"/>
      <c r="O5322" s="426"/>
      <c r="P5322" s="427"/>
      <c r="Q5322" s="427"/>
      <c r="R5322" s="426"/>
      <c r="S5322" s="426"/>
      <c r="T5322" s="426"/>
      <c r="U5322" s="426"/>
      <c r="V5322" s="426"/>
      <c r="W5322" s="426"/>
      <c r="X5322" s="427"/>
      <c r="Y5322" s="416" t="e">
        <f t="shared" si="416"/>
        <v>#N/A</v>
      </c>
      <c r="Z5322" s="416" t="e">
        <f t="shared" si="417"/>
        <v>#N/A</v>
      </c>
      <c r="AA5322" s="416" t="str">
        <f t="shared" si="418"/>
        <v/>
      </c>
      <c r="AB5322" s="416" t="e">
        <f t="shared" si="419"/>
        <v>#N/A</v>
      </c>
      <c r="AC5322" s="416" t="e">
        <f t="shared" si="420"/>
        <v>#N/A</v>
      </c>
    </row>
    <row r="5323" customHeight="1" spans="1:29">
      <c r="A5323" s="421"/>
      <c r="B5323" s="422"/>
      <c r="C5323" s="422"/>
      <c r="D5323" s="421"/>
      <c r="E5323" s="421"/>
      <c r="F5323" s="421"/>
      <c r="G5323" s="421"/>
      <c r="H5323" s="421"/>
      <c r="I5323" s="421"/>
      <c r="J5323" s="421"/>
      <c r="K5323" s="421"/>
      <c r="L5323" s="421"/>
      <c r="M5323" s="421"/>
      <c r="N5323" s="426"/>
      <c r="O5323" s="426"/>
      <c r="P5323" s="427"/>
      <c r="Q5323" s="427"/>
      <c r="R5323" s="426"/>
      <c r="S5323" s="426"/>
      <c r="T5323" s="426"/>
      <c r="U5323" s="426"/>
      <c r="V5323" s="426"/>
      <c r="W5323" s="426"/>
      <c r="X5323" s="427"/>
      <c r="Y5323" s="416" t="e">
        <f t="shared" si="416"/>
        <v>#N/A</v>
      </c>
      <c r="Z5323" s="416" t="e">
        <f t="shared" si="417"/>
        <v>#N/A</v>
      </c>
      <c r="AA5323" s="416" t="str">
        <f t="shared" si="418"/>
        <v/>
      </c>
      <c r="AB5323" s="416" t="e">
        <f t="shared" si="419"/>
        <v>#N/A</v>
      </c>
      <c r="AC5323" s="416" t="e">
        <f t="shared" si="420"/>
        <v>#N/A</v>
      </c>
    </row>
    <row r="5324" customHeight="1" spans="1:29">
      <c r="A5324" s="421"/>
      <c r="B5324" s="422"/>
      <c r="C5324" s="422"/>
      <c r="D5324" s="421"/>
      <c r="E5324" s="421"/>
      <c r="F5324" s="421"/>
      <c r="G5324" s="421"/>
      <c r="H5324" s="421"/>
      <c r="I5324" s="421"/>
      <c r="J5324" s="421"/>
      <c r="K5324" s="421"/>
      <c r="L5324" s="421"/>
      <c r="M5324" s="421"/>
      <c r="N5324" s="426"/>
      <c r="O5324" s="426"/>
      <c r="P5324" s="427"/>
      <c r="Q5324" s="427"/>
      <c r="R5324" s="426"/>
      <c r="S5324" s="426"/>
      <c r="T5324" s="426"/>
      <c r="U5324" s="426"/>
      <c r="V5324" s="426"/>
      <c r="W5324" s="426"/>
      <c r="X5324" s="427"/>
      <c r="Y5324" s="416" t="e">
        <f t="shared" si="416"/>
        <v>#N/A</v>
      </c>
      <c r="Z5324" s="416" t="e">
        <f t="shared" si="417"/>
        <v>#N/A</v>
      </c>
      <c r="AA5324" s="416" t="str">
        <f t="shared" si="418"/>
        <v/>
      </c>
      <c r="AB5324" s="416" t="e">
        <f t="shared" si="419"/>
        <v>#N/A</v>
      </c>
      <c r="AC5324" s="416" t="e">
        <f t="shared" si="420"/>
        <v>#N/A</v>
      </c>
    </row>
    <row r="5325" customHeight="1" spans="1:29">
      <c r="A5325" s="421"/>
      <c r="B5325" s="422"/>
      <c r="C5325" s="422"/>
      <c r="D5325" s="421"/>
      <c r="E5325" s="421"/>
      <c r="F5325" s="421"/>
      <c r="G5325" s="421"/>
      <c r="H5325" s="421"/>
      <c r="I5325" s="421"/>
      <c r="J5325" s="421"/>
      <c r="K5325" s="421"/>
      <c r="L5325" s="421"/>
      <c r="M5325" s="421"/>
      <c r="N5325" s="426"/>
      <c r="O5325" s="426"/>
      <c r="P5325" s="427"/>
      <c r="Q5325" s="427"/>
      <c r="R5325" s="426"/>
      <c r="S5325" s="426"/>
      <c r="T5325" s="426"/>
      <c r="U5325" s="426"/>
      <c r="V5325" s="426"/>
      <c r="W5325" s="426"/>
      <c r="X5325" s="427"/>
      <c r="Y5325" s="416" t="e">
        <f t="shared" si="416"/>
        <v>#N/A</v>
      </c>
      <c r="Z5325" s="416" t="e">
        <f t="shared" si="417"/>
        <v>#N/A</v>
      </c>
      <c r="AA5325" s="416" t="str">
        <f t="shared" si="418"/>
        <v/>
      </c>
      <c r="AB5325" s="416" t="e">
        <f t="shared" si="419"/>
        <v>#N/A</v>
      </c>
      <c r="AC5325" s="416" t="e">
        <f t="shared" si="420"/>
        <v>#N/A</v>
      </c>
    </row>
    <row r="5326" customHeight="1" spans="1:29">
      <c r="A5326" s="421"/>
      <c r="B5326" s="422"/>
      <c r="C5326" s="422"/>
      <c r="D5326" s="421"/>
      <c r="E5326" s="421"/>
      <c r="F5326" s="421"/>
      <c r="G5326" s="421"/>
      <c r="H5326" s="421"/>
      <c r="I5326" s="421"/>
      <c r="J5326" s="421"/>
      <c r="K5326" s="421"/>
      <c r="L5326" s="421"/>
      <c r="M5326" s="421"/>
      <c r="N5326" s="426"/>
      <c r="O5326" s="426"/>
      <c r="P5326" s="427"/>
      <c r="Q5326" s="427"/>
      <c r="R5326" s="426"/>
      <c r="S5326" s="426"/>
      <c r="T5326" s="426"/>
      <c r="U5326" s="426"/>
      <c r="V5326" s="426"/>
      <c r="W5326" s="426"/>
      <c r="X5326" s="427"/>
      <c r="Y5326" s="416" t="e">
        <f t="shared" si="416"/>
        <v>#N/A</v>
      </c>
      <c r="Z5326" s="416" t="e">
        <f t="shared" si="417"/>
        <v>#N/A</v>
      </c>
      <c r="AA5326" s="416" t="str">
        <f t="shared" si="418"/>
        <v/>
      </c>
      <c r="AB5326" s="416" t="e">
        <f t="shared" si="419"/>
        <v>#N/A</v>
      </c>
      <c r="AC5326" s="416" t="e">
        <f t="shared" si="420"/>
        <v>#N/A</v>
      </c>
    </row>
    <row r="5327" customHeight="1" spans="1:29">
      <c r="A5327" s="421"/>
      <c r="B5327" s="422"/>
      <c r="C5327" s="422"/>
      <c r="D5327" s="421"/>
      <c r="E5327" s="421"/>
      <c r="F5327" s="421"/>
      <c r="G5327" s="421"/>
      <c r="H5327" s="421"/>
      <c r="I5327" s="421"/>
      <c r="J5327" s="421"/>
      <c r="K5327" s="421"/>
      <c r="L5327" s="421"/>
      <c r="M5327" s="421"/>
      <c r="N5327" s="426"/>
      <c r="O5327" s="426"/>
      <c r="P5327" s="427"/>
      <c r="Q5327" s="427"/>
      <c r="R5327" s="426"/>
      <c r="S5327" s="426"/>
      <c r="T5327" s="426"/>
      <c r="U5327" s="426"/>
      <c r="V5327" s="426"/>
      <c r="W5327" s="426"/>
      <c r="X5327" s="427"/>
      <c r="Y5327" s="416" t="e">
        <f t="shared" si="416"/>
        <v>#N/A</v>
      </c>
      <c r="Z5327" s="416" t="e">
        <f t="shared" si="417"/>
        <v>#N/A</v>
      </c>
      <c r="AA5327" s="416" t="str">
        <f t="shared" si="418"/>
        <v/>
      </c>
      <c r="AB5327" s="416" t="e">
        <f t="shared" si="419"/>
        <v>#N/A</v>
      </c>
      <c r="AC5327" s="416" t="e">
        <f t="shared" si="420"/>
        <v>#N/A</v>
      </c>
    </row>
    <row r="5328" customHeight="1" spans="1:29">
      <c r="A5328" s="421"/>
      <c r="B5328" s="422"/>
      <c r="C5328" s="422"/>
      <c r="D5328" s="421"/>
      <c r="E5328" s="421"/>
      <c r="F5328" s="421"/>
      <c r="G5328" s="421"/>
      <c r="H5328" s="421"/>
      <c r="I5328" s="421"/>
      <c r="J5328" s="421"/>
      <c r="K5328" s="421"/>
      <c r="L5328" s="421"/>
      <c r="M5328" s="421"/>
      <c r="N5328" s="426"/>
      <c r="O5328" s="426"/>
      <c r="P5328" s="427"/>
      <c r="Q5328" s="427"/>
      <c r="R5328" s="426"/>
      <c r="S5328" s="426"/>
      <c r="T5328" s="426"/>
      <c r="U5328" s="426"/>
      <c r="V5328" s="426"/>
      <c r="W5328" s="426"/>
      <c r="X5328" s="427"/>
      <c r="Y5328" s="416" t="e">
        <f t="shared" si="416"/>
        <v>#N/A</v>
      </c>
      <c r="Z5328" s="416" t="e">
        <f t="shared" si="417"/>
        <v>#N/A</v>
      </c>
      <c r="AA5328" s="416" t="str">
        <f t="shared" si="418"/>
        <v/>
      </c>
      <c r="AB5328" s="416" t="e">
        <f t="shared" si="419"/>
        <v>#N/A</v>
      </c>
      <c r="AC5328" s="416" t="e">
        <f t="shared" si="420"/>
        <v>#N/A</v>
      </c>
    </row>
    <row r="5329" customHeight="1" spans="1:29">
      <c r="A5329" s="421"/>
      <c r="B5329" s="422"/>
      <c r="C5329" s="422"/>
      <c r="D5329" s="421"/>
      <c r="E5329" s="421"/>
      <c r="F5329" s="421"/>
      <c r="G5329" s="421"/>
      <c r="H5329" s="421"/>
      <c r="I5329" s="421"/>
      <c r="J5329" s="421"/>
      <c r="K5329" s="421"/>
      <c r="L5329" s="421"/>
      <c r="M5329" s="421"/>
      <c r="N5329" s="426"/>
      <c r="O5329" s="426"/>
      <c r="P5329" s="427"/>
      <c r="Q5329" s="427"/>
      <c r="R5329" s="426"/>
      <c r="S5329" s="426"/>
      <c r="T5329" s="426"/>
      <c r="U5329" s="426"/>
      <c r="V5329" s="426"/>
      <c r="W5329" s="426"/>
      <c r="X5329" s="427"/>
      <c r="Y5329" s="416" t="e">
        <f t="shared" si="416"/>
        <v>#N/A</v>
      </c>
      <c r="Z5329" s="416" t="e">
        <f t="shared" si="417"/>
        <v>#N/A</v>
      </c>
      <c r="AA5329" s="416" t="str">
        <f t="shared" si="418"/>
        <v/>
      </c>
      <c r="AB5329" s="416" t="e">
        <f t="shared" si="419"/>
        <v>#N/A</v>
      </c>
      <c r="AC5329" s="416" t="e">
        <f t="shared" si="420"/>
        <v>#N/A</v>
      </c>
    </row>
    <row r="5330" customHeight="1" spans="1:29">
      <c r="A5330" s="421"/>
      <c r="B5330" s="422"/>
      <c r="C5330" s="422"/>
      <c r="D5330" s="421"/>
      <c r="E5330" s="421"/>
      <c r="F5330" s="421"/>
      <c r="G5330" s="421"/>
      <c r="H5330" s="421"/>
      <c r="I5330" s="421"/>
      <c r="J5330" s="421"/>
      <c r="K5330" s="421"/>
      <c r="L5330" s="421"/>
      <c r="M5330" s="421"/>
      <c r="N5330" s="426"/>
      <c r="O5330" s="426"/>
      <c r="P5330" s="427"/>
      <c r="Q5330" s="427"/>
      <c r="R5330" s="426"/>
      <c r="S5330" s="426"/>
      <c r="T5330" s="426"/>
      <c r="U5330" s="426"/>
      <c r="V5330" s="426"/>
      <c r="W5330" s="426"/>
      <c r="X5330" s="427"/>
      <c r="Y5330" s="416" t="e">
        <f t="shared" si="416"/>
        <v>#N/A</v>
      </c>
      <c r="Z5330" s="416" t="e">
        <f t="shared" si="417"/>
        <v>#N/A</v>
      </c>
      <c r="AA5330" s="416" t="str">
        <f t="shared" si="418"/>
        <v/>
      </c>
      <c r="AB5330" s="416" t="e">
        <f t="shared" si="419"/>
        <v>#N/A</v>
      </c>
      <c r="AC5330" s="416" t="e">
        <f t="shared" si="420"/>
        <v>#N/A</v>
      </c>
    </row>
    <row r="5331" customHeight="1" spans="1:29">
      <c r="A5331" s="421"/>
      <c r="B5331" s="422"/>
      <c r="C5331" s="422"/>
      <c r="D5331" s="421"/>
      <c r="E5331" s="421"/>
      <c r="F5331" s="421"/>
      <c r="G5331" s="421"/>
      <c r="H5331" s="421"/>
      <c r="I5331" s="421"/>
      <c r="J5331" s="421"/>
      <c r="K5331" s="421"/>
      <c r="L5331" s="421"/>
      <c r="M5331" s="421"/>
      <c r="N5331" s="426"/>
      <c r="O5331" s="426"/>
      <c r="P5331" s="427"/>
      <c r="Q5331" s="427"/>
      <c r="R5331" s="426"/>
      <c r="S5331" s="426"/>
      <c r="T5331" s="426"/>
      <c r="U5331" s="426"/>
      <c r="V5331" s="426"/>
      <c r="W5331" s="426"/>
      <c r="X5331" s="427"/>
      <c r="Y5331" s="416" t="e">
        <f t="shared" si="416"/>
        <v>#N/A</v>
      </c>
      <c r="Z5331" s="416" t="e">
        <f t="shared" si="417"/>
        <v>#N/A</v>
      </c>
      <c r="AA5331" s="416" t="str">
        <f t="shared" si="418"/>
        <v/>
      </c>
      <c r="AB5331" s="416" t="e">
        <f t="shared" si="419"/>
        <v>#N/A</v>
      </c>
      <c r="AC5331" s="416" t="e">
        <f t="shared" si="420"/>
        <v>#N/A</v>
      </c>
    </row>
    <row r="5332" customHeight="1" spans="1:29">
      <c r="A5332" s="421"/>
      <c r="B5332" s="422"/>
      <c r="C5332" s="422"/>
      <c r="D5332" s="421"/>
      <c r="E5332" s="421"/>
      <c r="F5332" s="421"/>
      <c r="G5332" s="421"/>
      <c r="H5332" s="421"/>
      <c r="I5332" s="421"/>
      <c r="J5332" s="421"/>
      <c r="K5332" s="421"/>
      <c r="L5332" s="421"/>
      <c r="M5332" s="421"/>
      <c r="N5332" s="426"/>
      <c r="O5332" s="426"/>
      <c r="P5332" s="427"/>
      <c r="Q5332" s="427"/>
      <c r="R5332" s="426"/>
      <c r="S5332" s="426"/>
      <c r="T5332" s="426"/>
      <c r="U5332" s="426"/>
      <c r="V5332" s="426"/>
      <c r="W5332" s="426"/>
      <c r="X5332" s="427"/>
      <c r="Y5332" s="416" t="e">
        <f t="shared" si="416"/>
        <v>#N/A</v>
      </c>
      <c r="Z5332" s="416" t="e">
        <f t="shared" si="417"/>
        <v>#N/A</v>
      </c>
      <c r="AA5332" s="416" t="str">
        <f t="shared" si="418"/>
        <v/>
      </c>
      <c r="AB5332" s="416" t="e">
        <f t="shared" si="419"/>
        <v>#N/A</v>
      </c>
      <c r="AC5332" s="416" t="e">
        <f t="shared" si="420"/>
        <v>#N/A</v>
      </c>
    </row>
    <row r="5333" customHeight="1" spans="1:29">
      <c r="A5333" s="421"/>
      <c r="B5333" s="422"/>
      <c r="C5333" s="422"/>
      <c r="D5333" s="421"/>
      <c r="E5333" s="421"/>
      <c r="F5333" s="421"/>
      <c r="G5333" s="421"/>
      <c r="H5333" s="421"/>
      <c r="I5333" s="421"/>
      <c r="J5333" s="421"/>
      <c r="K5333" s="421"/>
      <c r="L5333" s="421"/>
      <c r="M5333" s="421"/>
      <c r="N5333" s="426"/>
      <c r="O5333" s="426"/>
      <c r="P5333" s="427"/>
      <c r="Q5333" s="427"/>
      <c r="R5333" s="426"/>
      <c r="S5333" s="426"/>
      <c r="T5333" s="426"/>
      <c r="U5333" s="426"/>
      <c r="V5333" s="426"/>
      <c r="W5333" s="426"/>
      <c r="X5333" s="427"/>
      <c r="Y5333" s="416" t="e">
        <f t="shared" si="416"/>
        <v>#N/A</v>
      </c>
      <c r="Z5333" s="416" t="e">
        <f t="shared" si="417"/>
        <v>#N/A</v>
      </c>
      <c r="AA5333" s="416" t="str">
        <f t="shared" si="418"/>
        <v/>
      </c>
      <c r="AB5333" s="416" t="e">
        <f t="shared" si="419"/>
        <v>#N/A</v>
      </c>
      <c r="AC5333" s="416" t="e">
        <f t="shared" si="420"/>
        <v>#N/A</v>
      </c>
    </row>
    <row r="5334" customHeight="1" spans="1:29">
      <c r="A5334" s="421"/>
      <c r="B5334" s="422"/>
      <c r="C5334" s="422"/>
      <c r="D5334" s="421"/>
      <c r="E5334" s="421"/>
      <c r="F5334" s="421"/>
      <c r="G5334" s="421"/>
      <c r="H5334" s="421"/>
      <c r="I5334" s="421"/>
      <c r="J5334" s="421"/>
      <c r="K5334" s="421"/>
      <c r="L5334" s="421"/>
      <c r="M5334" s="421"/>
      <c r="N5334" s="426"/>
      <c r="O5334" s="426"/>
      <c r="P5334" s="427"/>
      <c r="Q5334" s="427"/>
      <c r="R5334" s="426"/>
      <c r="S5334" s="426"/>
      <c r="T5334" s="426"/>
      <c r="U5334" s="426"/>
      <c r="V5334" s="426"/>
      <c r="W5334" s="426"/>
      <c r="X5334" s="427"/>
      <c r="Y5334" s="416" t="e">
        <f t="shared" si="416"/>
        <v>#N/A</v>
      </c>
      <c r="Z5334" s="416" t="e">
        <f t="shared" si="417"/>
        <v>#N/A</v>
      </c>
      <c r="AA5334" s="416" t="str">
        <f t="shared" si="418"/>
        <v/>
      </c>
      <c r="AB5334" s="416" t="e">
        <f t="shared" si="419"/>
        <v>#N/A</v>
      </c>
      <c r="AC5334" s="416" t="e">
        <f t="shared" si="420"/>
        <v>#N/A</v>
      </c>
    </row>
    <row r="5335" customHeight="1" spans="1:29">
      <c r="A5335" s="421"/>
      <c r="B5335" s="422"/>
      <c r="C5335" s="422"/>
      <c r="D5335" s="421"/>
      <c r="E5335" s="421"/>
      <c r="F5335" s="421"/>
      <c r="G5335" s="421"/>
      <c r="H5335" s="421"/>
      <c r="I5335" s="421"/>
      <c r="J5335" s="421"/>
      <c r="K5335" s="421"/>
      <c r="L5335" s="421"/>
      <c r="M5335" s="421"/>
      <c r="N5335" s="426"/>
      <c r="O5335" s="426"/>
      <c r="P5335" s="427"/>
      <c r="Q5335" s="427"/>
      <c r="R5335" s="426"/>
      <c r="S5335" s="426"/>
      <c r="T5335" s="426"/>
      <c r="U5335" s="426"/>
      <c r="V5335" s="426"/>
      <c r="W5335" s="426"/>
      <c r="X5335" s="427"/>
      <c r="Y5335" s="416" t="e">
        <f t="shared" si="416"/>
        <v>#N/A</v>
      </c>
      <c r="Z5335" s="416" t="e">
        <f t="shared" si="417"/>
        <v>#N/A</v>
      </c>
      <c r="AA5335" s="416" t="str">
        <f t="shared" si="418"/>
        <v/>
      </c>
      <c r="AB5335" s="416" t="e">
        <f t="shared" si="419"/>
        <v>#N/A</v>
      </c>
      <c r="AC5335" s="416" t="e">
        <f t="shared" si="420"/>
        <v>#N/A</v>
      </c>
    </row>
    <row r="5336" customHeight="1" spans="1:29">
      <c r="A5336" s="421"/>
      <c r="B5336" s="422"/>
      <c r="C5336" s="422"/>
      <c r="D5336" s="421"/>
      <c r="E5336" s="421"/>
      <c r="F5336" s="421"/>
      <c r="G5336" s="421"/>
      <c r="H5336" s="421"/>
      <c r="I5336" s="421"/>
      <c r="J5336" s="421"/>
      <c r="K5336" s="421"/>
      <c r="L5336" s="421"/>
      <c r="M5336" s="421"/>
      <c r="N5336" s="426"/>
      <c r="O5336" s="426"/>
      <c r="P5336" s="427"/>
      <c r="Q5336" s="427"/>
      <c r="R5336" s="426"/>
      <c r="S5336" s="426"/>
      <c r="T5336" s="426"/>
      <c r="U5336" s="426"/>
      <c r="V5336" s="426"/>
      <c r="W5336" s="426"/>
      <c r="X5336" s="427"/>
      <c r="Y5336" s="416" t="e">
        <f t="shared" si="416"/>
        <v>#N/A</v>
      </c>
      <c r="Z5336" s="416" t="e">
        <f t="shared" si="417"/>
        <v>#N/A</v>
      </c>
      <c r="AA5336" s="416" t="str">
        <f t="shared" si="418"/>
        <v/>
      </c>
      <c r="AB5336" s="416" t="e">
        <f t="shared" si="419"/>
        <v>#N/A</v>
      </c>
      <c r="AC5336" s="416" t="e">
        <f t="shared" si="420"/>
        <v>#N/A</v>
      </c>
    </row>
    <row r="5337" customHeight="1" spans="1:29">
      <c r="A5337" s="421"/>
      <c r="B5337" s="422"/>
      <c r="C5337" s="422"/>
      <c r="D5337" s="421"/>
      <c r="E5337" s="421"/>
      <c r="F5337" s="421"/>
      <c r="G5337" s="421"/>
      <c r="H5337" s="421"/>
      <c r="I5337" s="421"/>
      <c r="J5337" s="421"/>
      <c r="K5337" s="421"/>
      <c r="L5337" s="421"/>
      <c r="M5337" s="421"/>
      <c r="N5337" s="426"/>
      <c r="O5337" s="426"/>
      <c r="P5337" s="427"/>
      <c r="Q5337" s="427"/>
      <c r="R5337" s="426"/>
      <c r="S5337" s="426"/>
      <c r="T5337" s="426"/>
      <c r="U5337" s="426"/>
      <c r="V5337" s="426"/>
      <c r="W5337" s="426"/>
      <c r="X5337" s="427"/>
      <c r="Y5337" s="416" t="e">
        <f t="shared" si="416"/>
        <v>#N/A</v>
      </c>
      <c r="Z5337" s="416" t="e">
        <f t="shared" si="417"/>
        <v>#N/A</v>
      </c>
      <c r="AA5337" s="416" t="str">
        <f t="shared" si="418"/>
        <v/>
      </c>
      <c r="AB5337" s="416" t="e">
        <f t="shared" si="419"/>
        <v>#N/A</v>
      </c>
      <c r="AC5337" s="416" t="e">
        <f t="shared" si="420"/>
        <v>#N/A</v>
      </c>
    </row>
    <row r="5338" customHeight="1" spans="1:29">
      <c r="A5338" s="421"/>
      <c r="B5338" s="422"/>
      <c r="C5338" s="422"/>
      <c r="D5338" s="421"/>
      <c r="E5338" s="421"/>
      <c r="F5338" s="421"/>
      <c r="G5338" s="421"/>
      <c r="H5338" s="421"/>
      <c r="I5338" s="421"/>
      <c r="J5338" s="421"/>
      <c r="K5338" s="421"/>
      <c r="L5338" s="421"/>
      <c r="M5338" s="421"/>
      <c r="N5338" s="426"/>
      <c r="O5338" s="426"/>
      <c r="P5338" s="427"/>
      <c r="Q5338" s="427"/>
      <c r="R5338" s="426"/>
      <c r="S5338" s="426"/>
      <c r="T5338" s="426"/>
      <c r="U5338" s="426"/>
      <c r="V5338" s="426"/>
      <c r="W5338" s="426"/>
      <c r="X5338" s="427"/>
      <c r="Y5338" s="416" t="e">
        <f t="shared" si="416"/>
        <v>#N/A</v>
      </c>
      <c r="Z5338" s="416" t="e">
        <f t="shared" si="417"/>
        <v>#N/A</v>
      </c>
      <c r="AA5338" s="416" t="str">
        <f t="shared" si="418"/>
        <v/>
      </c>
      <c r="AB5338" s="416" t="e">
        <f t="shared" si="419"/>
        <v>#N/A</v>
      </c>
      <c r="AC5338" s="416" t="e">
        <f t="shared" si="420"/>
        <v>#N/A</v>
      </c>
    </row>
    <row r="5339" customHeight="1" spans="1:29">
      <c r="A5339" s="421"/>
      <c r="B5339" s="422"/>
      <c r="C5339" s="422"/>
      <c r="D5339" s="421"/>
      <c r="E5339" s="421"/>
      <c r="F5339" s="421"/>
      <c r="G5339" s="421"/>
      <c r="H5339" s="421"/>
      <c r="I5339" s="421"/>
      <c r="J5339" s="421"/>
      <c r="K5339" s="421"/>
      <c r="L5339" s="421"/>
      <c r="M5339" s="421"/>
      <c r="N5339" s="426"/>
      <c r="O5339" s="426"/>
      <c r="P5339" s="427"/>
      <c r="Q5339" s="427"/>
      <c r="R5339" s="426"/>
      <c r="S5339" s="426"/>
      <c r="T5339" s="426"/>
      <c r="U5339" s="426"/>
      <c r="V5339" s="426"/>
      <c r="W5339" s="426"/>
      <c r="X5339" s="427"/>
      <c r="Y5339" s="416" t="e">
        <f t="shared" si="416"/>
        <v>#N/A</v>
      </c>
      <c r="Z5339" s="416" t="e">
        <f t="shared" si="417"/>
        <v>#N/A</v>
      </c>
      <c r="AA5339" s="416" t="str">
        <f t="shared" si="418"/>
        <v/>
      </c>
      <c r="AB5339" s="416" t="e">
        <f t="shared" si="419"/>
        <v>#N/A</v>
      </c>
      <c r="AC5339" s="416" t="e">
        <f t="shared" si="420"/>
        <v>#N/A</v>
      </c>
    </row>
    <row r="5340" customHeight="1" spans="1:29">
      <c r="A5340" s="421"/>
      <c r="B5340" s="422"/>
      <c r="C5340" s="422"/>
      <c r="D5340" s="421"/>
      <c r="E5340" s="421"/>
      <c r="F5340" s="421"/>
      <c r="G5340" s="421"/>
      <c r="H5340" s="421"/>
      <c r="I5340" s="421"/>
      <c r="J5340" s="421"/>
      <c r="K5340" s="421"/>
      <c r="L5340" s="421"/>
      <c r="M5340" s="421"/>
      <c r="N5340" s="426"/>
      <c r="O5340" s="426"/>
      <c r="P5340" s="427"/>
      <c r="Q5340" s="427"/>
      <c r="R5340" s="426"/>
      <c r="S5340" s="426"/>
      <c r="T5340" s="426"/>
      <c r="U5340" s="426"/>
      <c r="V5340" s="426"/>
      <c r="W5340" s="426"/>
      <c r="X5340" s="427"/>
      <c r="Y5340" s="416" t="e">
        <f t="shared" si="416"/>
        <v>#N/A</v>
      </c>
      <c r="Z5340" s="416" t="e">
        <f t="shared" si="417"/>
        <v>#N/A</v>
      </c>
      <c r="AA5340" s="416" t="str">
        <f t="shared" si="418"/>
        <v/>
      </c>
      <c r="AB5340" s="416" t="e">
        <f t="shared" si="419"/>
        <v>#N/A</v>
      </c>
      <c r="AC5340" s="416" t="e">
        <f t="shared" si="420"/>
        <v>#N/A</v>
      </c>
    </row>
    <row r="5341" customHeight="1" spans="1:29">
      <c r="A5341" s="421"/>
      <c r="B5341" s="422"/>
      <c r="C5341" s="422"/>
      <c r="D5341" s="421"/>
      <c r="E5341" s="421"/>
      <c r="F5341" s="421"/>
      <c r="G5341" s="421"/>
      <c r="H5341" s="421"/>
      <c r="I5341" s="421"/>
      <c r="J5341" s="421"/>
      <c r="K5341" s="421"/>
      <c r="L5341" s="421"/>
      <c r="M5341" s="421"/>
      <c r="N5341" s="426"/>
      <c r="O5341" s="426"/>
      <c r="P5341" s="427"/>
      <c r="Q5341" s="427"/>
      <c r="R5341" s="426"/>
      <c r="S5341" s="426"/>
      <c r="T5341" s="426"/>
      <c r="U5341" s="426"/>
      <c r="V5341" s="426"/>
      <c r="W5341" s="426"/>
      <c r="X5341" s="427"/>
      <c r="Y5341" s="416" t="e">
        <f t="shared" si="416"/>
        <v>#N/A</v>
      </c>
      <c r="Z5341" s="416" t="e">
        <f t="shared" si="417"/>
        <v>#N/A</v>
      </c>
      <c r="AA5341" s="416" t="str">
        <f t="shared" si="418"/>
        <v/>
      </c>
      <c r="AB5341" s="416" t="e">
        <f t="shared" si="419"/>
        <v>#N/A</v>
      </c>
      <c r="AC5341" s="416" t="e">
        <f t="shared" si="420"/>
        <v>#N/A</v>
      </c>
    </row>
    <row r="5342" customHeight="1" spans="1:29">
      <c r="A5342" s="421"/>
      <c r="B5342" s="422"/>
      <c r="C5342" s="422"/>
      <c r="D5342" s="421"/>
      <c r="E5342" s="421"/>
      <c r="F5342" s="421"/>
      <c r="G5342" s="421"/>
      <c r="H5342" s="421"/>
      <c r="I5342" s="421"/>
      <c r="J5342" s="421"/>
      <c r="K5342" s="421"/>
      <c r="L5342" s="421"/>
      <c r="M5342" s="421"/>
      <c r="N5342" s="426"/>
      <c r="O5342" s="426"/>
      <c r="P5342" s="427"/>
      <c r="Q5342" s="427"/>
      <c r="R5342" s="426"/>
      <c r="S5342" s="426"/>
      <c r="T5342" s="426"/>
      <c r="U5342" s="426"/>
      <c r="V5342" s="426"/>
      <c r="W5342" s="426"/>
      <c r="X5342" s="427"/>
      <c r="Y5342" s="416" t="e">
        <f t="shared" si="416"/>
        <v>#N/A</v>
      </c>
      <c r="Z5342" s="416" t="e">
        <f t="shared" si="417"/>
        <v>#N/A</v>
      </c>
      <c r="AA5342" s="416" t="str">
        <f t="shared" si="418"/>
        <v/>
      </c>
      <c r="AB5342" s="416" t="e">
        <f t="shared" si="419"/>
        <v>#N/A</v>
      </c>
      <c r="AC5342" s="416" t="e">
        <f t="shared" si="420"/>
        <v>#N/A</v>
      </c>
    </row>
    <row r="5343" customHeight="1" spans="1:29">
      <c r="A5343" s="421"/>
      <c r="B5343" s="422"/>
      <c r="C5343" s="422"/>
      <c r="D5343" s="421"/>
      <c r="E5343" s="421"/>
      <c r="F5343" s="421"/>
      <c r="G5343" s="421"/>
      <c r="H5343" s="421"/>
      <c r="I5343" s="421"/>
      <c r="J5343" s="421"/>
      <c r="K5343" s="421"/>
      <c r="L5343" s="421"/>
      <c r="M5343" s="421"/>
      <c r="N5343" s="426"/>
      <c r="O5343" s="426"/>
      <c r="P5343" s="427"/>
      <c r="Q5343" s="427"/>
      <c r="R5343" s="426"/>
      <c r="S5343" s="426"/>
      <c r="T5343" s="426"/>
      <c r="U5343" s="426"/>
      <c r="V5343" s="426"/>
      <c r="W5343" s="426"/>
      <c r="X5343" s="427"/>
      <c r="Y5343" s="416" t="e">
        <f t="shared" si="416"/>
        <v>#N/A</v>
      </c>
      <c r="Z5343" s="416" t="e">
        <f t="shared" si="417"/>
        <v>#N/A</v>
      </c>
      <c r="AA5343" s="416" t="str">
        <f t="shared" si="418"/>
        <v/>
      </c>
      <c r="AB5343" s="416" t="e">
        <f t="shared" si="419"/>
        <v>#N/A</v>
      </c>
      <c r="AC5343" s="416" t="e">
        <f t="shared" si="420"/>
        <v>#N/A</v>
      </c>
    </row>
    <row r="5344" customHeight="1" spans="1:29">
      <c r="A5344" s="421"/>
      <c r="B5344" s="422"/>
      <c r="C5344" s="422"/>
      <c r="D5344" s="421"/>
      <c r="E5344" s="421"/>
      <c r="F5344" s="421"/>
      <c r="G5344" s="421"/>
      <c r="H5344" s="421"/>
      <c r="I5344" s="421"/>
      <c r="J5344" s="421"/>
      <c r="K5344" s="421"/>
      <c r="L5344" s="421"/>
      <c r="M5344" s="421"/>
      <c r="N5344" s="426"/>
      <c r="O5344" s="426"/>
      <c r="P5344" s="427"/>
      <c r="Q5344" s="427"/>
      <c r="R5344" s="426"/>
      <c r="S5344" s="426"/>
      <c r="T5344" s="426"/>
      <c r="U5344" s="426"/>
      <c r="V5344" s="426"/>
      <c r="W5344" s="426"/>
      <c r="X5344" s="427"/>
      <c r="Y5344" s="416" t="e">
        <f t="shared" si="416"/>
        <v>#N/A</v>
      </c>
      <c r="Z5344" s="416" t="e">
        <f t="shared" si="417"/>
        <v>#N/A</v>
      </c>
      <c r="AA5344" s="416" t="str">
        <f t="shared" si="418"/>
        <v/>
      </c>
      <c r="AB5344" s="416" t="e">
        <f t="shared" si="419"/>
        <v>#N/A</v>
      </c>
      <c r="AC5344" s="416" t="e">
        <f t="shared" si="420"/>
        <v>#N/A</v>
      </c>
    </row>
    <row r="5345" customHeight="1" spans="1:29">
      <c r="A5345" s="421"/>
      <c r="B5345" s="422"/>
      <c r="C5345" s="422"/>
      <c r="D5345" s="421"/>
      <c r="E5345" s="421"/>
      <c r="F5345" s="421"/>
      <c r="G5345" s="421"/>
      <c r="H5345" s="421"/>
      <c r="I5345" s="421"/>
      <c r="J5345" s="421"/>
      <c r="K5345" s="421"/>
      <c r="L5345" s="421"/>
      <c r="M5345" s="421"/>
      <c r="N5345" s="426"/>
      <c r="O5345" s="426"/>
      <c r="P5345" s="427"/>
      <c r="Q5345" s="427"/>
      <c r="R5345" s="426"/>
      <c r="S5345" s="426"/>
      <c r="T5345" s="426"/>
      <c r="U5345" s="426"/>
      <c r="V5345" s="426"/>
      <c r="W5345" s="426"/>
      <c r="X5345" s="427"/>
      <c r="Y5345" s="416" t="e">
        <f t="shared" si="416"/>
        <v>#N/A</v>
      </c>
      <c r="Z5345" s="416" t="e">
        <f t="shared" si="417"/>
        <v>#N/A</v>
      </c>
      <c r="AA5345" s="416" t="str">
        <f t="shared" si="418"/>
        <v/>
      </c>
      <c r="AB5345" s="416" t="e">
        <f t="shared" si="419"/>
        <v>#N/A</v>
      </c>
      <c r="AC5345" s="416" t="e">
        <f t="shared" si="420"/>
        <v>#N/A</v>
      </c>
    </row>
    <row r="5346" customHeight="1" spans="1:29">
      <c r="A5346" s="421"/>
      <c r="B5346" s="422"/>
      <c r="C5346" s="422"/>
      <c r="D5346" s="421"/>
      <c r="E5346" s="421"/>
      <c r="F5346" s="421"/>
      <c r="G5346" s="421"/>
      <c r="H5346" s="421"/>
      <c r="I5346" s="421"/>
      <c r="J5346" s="421"/>
      <c r="K5346" s="421"/>
      <c r="L5346" s="421"/>
      <c r="M5346" s="421"/>
      <c r="N5346" s="426"/>
      <c r="O5346" s="426"/>
      <c r="P5346" s="427"/>
      <c r="Q5346" s="427"/>
      <c r="R5346" s="426"/>
      <c r="S5346" s="426"/>
      <c r="T5346" s="426"/>
      <c r="U5346" s="426"/>
      <c r="V5346" s="426"/>
      <c r="W5346" s="426"/>
      <c r="X5346" s="427"/>
      <c r="Y5346" s="416" t="e">
        <f t="shared" si="416"/>
        <v>#N/A</v>
      </c>
      <c r="Z5346" s="416" t="e">
        <f t="shared" si="417"/>
        <v>#N/A</v>
      </c>
      <c r="AA5346" s="416" t="str">
        <f t="shared" si="418"/>
        <v/>
      </c>
      <c r="AB5346" s="416" t="e">
        <f t="shared" si="419"/>
        <v>#N/A</v>
      </c>
      <c r="AC5346" s="416" t="e">
        <f t="shared" si="420"/>
        <v>#N/A</v>
      </c>
    </row>
    <row r="5347" customHeight="1" spans="1:29">
      <c r="A5347" s="421"/>
      <c r="B5347" s="422"/>
      <c r="C5347" s="422"/>
      <c r="D5347" s="421"/>
      <c r="E5347" s="421"/>
      <c r="F5347" s="421"/>
      <c r="G5347" s="421"/>
      <c r="H5347" s="421"/>
      <c r="I5347" s="421"/>
      <c r="J5347" s="421"/>
      <c r="K5347" s="421"/>
      <c r="L5347" s="421"/>
      <c r="M5347" s="421"/>
      <c r="N5347" s="426"/>
      <c r="O5347" s="426"/>
      <c r="P5347" s="427"/>
      <c r="Q5347" s="427"/>
      <c r="R5347" s="426"/>
      <c r="S5347" s="426"/>
      <c r="T5347" s="426"/>
      <c r="U5347" s="426"/>
      <c r="V5347" s="426"/>
      <c r="W5347" s="426"/>
      <c r="X5347" s="427"/>
      <c r="Y5347" s="416" t="e">
        <f t="shared" si="416"/>
        <v>#N/A</v>
      </c>
      <c r="Z5347" s="416" t="e">
        <f t="shared" si="417"/>
        <v>#N/A</v>
      </c>
      <c r="AA5347" s="416" t="str">
        <f t="shared" si="418"/>
        <v/>
      </c>
      <c r="AB5347" s="416" t="e">
        <f t="shared" si="419"/>
        <v>#N/A</v>
      </c>
      <c r="AC5347" s="416" t="e">
        <f t="shared" si="420"/>
        <v>#N/A</v>
      </c>
    </row>
    <row r="5348" customHeight="1" spans="1:29">
      <c r="A5348" s="421"/>
      <c r="B5348" s="422"/>
      <c r="C5348" s="422"/>
      <c r="D5348" s="421"/>
      <c r="E5348" s="421"/>
      <c r="F5348" s="421"/>
      <c r="G5348" s="421"/>
      <c r="H5348" s="421"/>
      <c r="I5348" s="421"/>
      <c r="J5348" s="421"/>
      <c r="K5348" s="421"/>
      <c r="L5348" s="421"/>
      <c r="M5348" s="421"/>
      <c r="N5348" s="426"/>
      <c r="O5348" s="426"/>
      <c r="P5348" s="427"/>
      <c r="Q5348" s="427"/>
      <c r="R5348" s="426"/>
      <c r="S5348" s="426"/>
      <c r="T5348" s="426"/>
      <c r="U5348" s="426"/>
      <c r="V5348" s="426"/>
      <c r="W5348" s="426"/>
      <c r="X5348" s="427"/>
      <c r="Y5348" s="416" t="e">
        <f t="shared" si="416"/>
        <v>#N/A</v>
      </c>
      <c r="Z5348" s="416" t="e">
        <f t="shared" si="417"/>
        <v>#N/A</v>
      </c>
      <c r="AA5348" s="416" t="str">
        <f t="shared" si="418"/>
        <v/>
      </c>
      <c r="AB5348" s="416" t="e">
        <f t="shared" si="419"/>
        <v>#N/A</v>
      </c>
      <c r="AC5348" s="416" t="e">
        <f t="shared" si="420"/>
        <v>#N/A</v>
      </c>
    </row>
    <row r="5349" customHeight="1" spans="1:29">
      <c r="A5349" s="421"/>
      <c r="B5349" s="422"/>
      <c r="C5349" s="422"/>
      <c r="D5349" s="421"/>
      <c r="E5349" s="421"/>
      <c r="F5349" s="421"/>
      <c r="G5349" s="421"/>
      <c r="H5349" s="421"/>
      <c r="I5349" s="421"/>
      <c r="J5349" s="421"/>
      <c r="K5349" s="421"/>
      <c r="L5349" s="421"/>
      <c r="M5349" s="421"/>
      <c r="N5349" s="426"/>
      <c r="O5349" s="426"/>
      <c r="P5349" s="427"/>
      <c r="Q5349" s="427"/>
      <c r="R5349" s="426"/>
      <c r="S5349" s="426"/>
      <c r="T5349" s="426"/>
      <c r="U5349" s="426"/>
      <c r="V5349" s="426"/>
      <c r="W5349" s="426"/>
      <c r="X5349" s="427"/>
      <c r="Y5349" s="416" t="e">
        <f t="shared" si="416"/>
        <v>#N/A</v>
      </c>
      <c r="Z5349" s="416" t="e">
        <f t="shared" si="417"/>
        <v>#N/A</v>
      </c>
      <c r="AA5349" s="416" t="str">
        <f t="shared" si="418"/>
        <v/>
      </c>
      <c r="AB5349" s="416" t="e">
        <f t="shared" si="419"/>
        <v>#N/A</v>
      </c>
      <c r="AC5349" s="416" t="e">
        <f t="shared" si="420"/>
        <v>#N/A</v>
      </c>
    </row>
    <row r="5350" customHeight="1" spans="1:29">
      <c r="A5350" s="421"/>
      <c r="B5350" s="422"/>
      <c r="C5350" s="422"/>
      <c r="D5350" s="421"/>
      <c r="E5350" s="421"/>
      <c r="F5350" s="421"/>
      <c r="G5350" s="421"/>
      <c r="H5350" s="421"/>
      <c r="I5350" s="421"/>
      <c r="J5350" s="421"/>
      <c r="K5350" s="421"/>
      <c r="L5350" s="421"/>
      <c r="M5350" s="421"/>
      <c r="N5350" s="426"/>
      <c r="O5350" s="426"/>
      <c r="P5350" s="427"/>
      <c r="Q5350" s="427"/>
      <c r="R5350" s="426"/>
      <c r="S5350" s="426"/>
      <c r="T5350" s="426"/>
      <c r="U5350" s="426"/>
      <c r="V5350" s="426"/>
      <c r="W5350" s="426"/>
      <c r="X5350" s="427"/>
      <c r="Y5350" s="416" t="e">
        <f t="shared" si="416"/>
        <v>#N/A</v>
      </c>
      <c r="Z5350" s="416" t="e">
        <f t="shared" si="417"/>
        <v>#N/A</v>
      </c>
      <c r="AA5350" s="416" t="str">
        <f t="shared" si="418"/>
        <v/>
      </c>
      <c r="AB5350" s="416" t="e">
        <f t="shared" si="419"/>
        <v>#N/A</v>
      </c>
      <c r="AC5350" s="416" t="e">
        <f t="shared" si="420"/>
        <v>#N/A</v>
      </c>
    </row>
    <row r="5351" customHeight="1" spans="1:29">
      <c r="A5351" s="421"/>
      <c r="B5351" s="422"/>
      <c r="C5351" s="422"/>
      <c r="D5351" s="421"/>
      <c r="E5351" s="421"/>
      <c r="F5351" s="421"/>
      <c r="G5351" s="421"/>
      <c r="H5351" s="421"/>
      <c r="I5351" s="421"/>
      <c r="J5351" s="421"/>
      <c r="K5351" s="421"/>
      <c r="L5351" s="421"/>
      <c r="M5351" s="421"/>
      <c r="N5351" s="426"/>
      <c r="O5351" s="426"/>
      <c r="P5351" s="427"/>
      <c r="Q5351" s="427"/>
      <c r="R5351" s="426"/>
      <c r="S5351" s="426"/>
      <c r="T5351" s="426"/>
      <c r="U5351" s="426"/>
      <c r="V5351" s="426"/>
      <c r="W5351" s="426"/>
      <c r="X5351" s="427"/>
      <c r="Y5351" s="416" t="e">
        <f t="shared" si="416"/>
        <v>#N/A</v>
      </c>
      <c r="Z5351" s="416" t="e">
        <f t="shared" si="417"/>
        <v>#N/A</v>
      </c>
      <c r="AA5351" s="416" t="str">
        <f t="shared" si="418"/>
        <v/>
      </c>
      <c r="AB5351" s="416" t="e">
        <f t="shared" si="419"/>
        <v>#N/A</v>
      </c>
      <c r="AC5351" s="416" t="e">
        <f t="shared" si="420"/>
        <v>#N/A</v>
      </c>
    </row>
    <row r="5352" customHeight="1" spans="1:29">
      <c r="A5352" s="421"/>
      <c r="B5352" s="422"/>
      <c r="C5352" s="422"/>
      <c r="D5352" s="421"/>
      <c r="E5352" s="421"/>
      <c r="F5352" s="421"/>
      <c r="G5352" s="421"/>
      <c r="H5352" s="421"/>
      <c r="I5352" s="421"/>
      <c r="J5352" s="421"/>
      <c r="K5352" s="421"/>
      <c r="L5352" s="421"/>
      <c r="M5352" s="421"/>
      <c r="N5352" s="426"/>
      <c r="O5352" s="426"/>
      <c r="P5352" s="427"/>
      <c r="Q5352" s="427"/>
      <c r="R5352" s="426"/>
      <c r="S5352" s="426"/>
      <c r="T5352" s="426"/>
      <c r="U5352" s="426"/>
      <c r="V5352" s="426"/>
      <c r="W5352" s="426"/>
      <c r="X5352" s="427"/>
      <c r="Y5352" s="416" t="e">
        <f t="shared" si="416"/>
        <v>#N/A</v>
      </c>
      <c r="Z5352" s="416" t="e">
        <f t="shared" si="417"/>
        <v>#N/A</v>
      </c>
      <c r="AA5352" s="416" t="str">
        <f t="shared" si="418"/>
        <v/>
      </c>
      <c r="AB5352" s="416" t="e">
        <f t="shared" si="419"/>
        <v>#N/A</v>
      </c>
      <c r="AC5352" s="416" t="e">
        <f t="shared" si="420"/>
        <v>#N/A</v>
      </c>
    </row>
    <row r="5353" customHeight="1" spans="1:29">
      <c r="A5353" s="421"/>
      <c r="B5353" s="422"/>
      <c r="C5353" s="422"/>
      <c r="D5353" s="421"/>
      <c r="E5353" s="421"/>
      <c r="F5353" s="421"/>
      <c r="G5353" s="421"/>
      <c r="H5353" s="421"/>
      <c r="I5353" s="421"/>
      <c r="J5353" s="421"/>
      <c r="K5353" s="421"/>
      <c r="L5353" s="421"/>
      <c r="M5353" s="421"/>
      <c r="N5353" s="426"/>
      <c r="O5353" s="426"/>
      <c r="P5353" s="427"/>
      <c r="Q5353" s="427"/>
      <c r="R5353" s="426"/>
      <c r="S5353" s="426"/>
      <c r="T5353" s="426"/>
      <c r="U5353" s="426"/>
      <c r="V5353" s="426"/>
      <c r="W5353" s="426"/>
      <c r="X5353" s="427"/>
      <c r="Y5353" s="416" t="e">
        <f t="shared" si="416"/>
        <v>#N/A</v>
      </c>
      <c r="Z5353" s="416" t="e">
        <f t="shared" si="417"/>
        <v>#N/A</v>
      </c>
      <c r="AA5353" s="416" t="str">
        <f t="shared" si="418"/>
        <v/>
      </c>
      <c r="AB5353" s="416" t="e">
        <f t="shared" si="419"/>
        <v>#N/A</v>
      </c>
      <c r="AC5353" s="416" t="e">
        <f t="shared" si="420"/>
        <v>#N/A</v>
      </c>
    </row>
    <row r="5354" customHeight="1" spans="1:29">
      <c r="A5354" s="421"/>
      <c r="B5354" s="422"/>
      <c r="C5354" s="422"/>
      <c r="D5354" s="421"/>
      <c r="E5354" s="421"/>
      <c r="F5354" s="421"/>
      <c r="G5354" s="421"/>
      <c r="H5354" s="421"/>
      <c r="I5354" s="421"/>
      <c r="J5354" s="421"/>
      <c r="K5354" s="421"/>
      <c r="L5354" s="421"/>
      <c r="M5354" s="421"/>
      <c r="N5354" s="426"/>
      <c r="O5354" s="426"/>
      <c r="P5354" s="427"/>
      <c r="Q5354" s="427"/>
      <c r="R5354" s="426"/>
      <c r="S5354" s="426"/>
      <c r="T5354" s="426"/>
      <c r="U5354" s="426"/>
      <c r="V5354" s="426"/>
      <c r="W5354" s="426"/>
      <c r="X5354" s="427"/>
      <c r="Y5354" s="416" t="e">
        <f t="shared" si="416"/>
        <v>#N/A</v>
      </c>
      <c r="Z5354" s="416" t="e">
        <f t="shared" si="417"/>
        <v>#N/A</v>
      </c>
      <c r="AA5354" s="416" t="str">
        <f t="shared" si="418"/>
        <v/>
      </c>
      <c r="AB5354" s="416" t="e">
        <f t="shared" si="419"/>
        <v>#N/A</v>
      </c>
      <c r="AC5354" s="416" t="e">
        <f t="shared" si="420"/>
        <v>#N/A</v>
      </c>
    </row>
    <row r="5355" customHeight="1" spans="1:29">
      <c r="A5355" s="421"/>
      <c r="B5355" s="422"/>
      <c r="C5355" s="422"/>
      <c r="D5355" s="421"/>
      <c r="E5355" s="421"/>
      <c r="F5355" s="421"/>
      <c r="G5355" s="421"/>
      <c r="H5355" s="421"/>
      <c r="I5355" s="421"/>
      <c r="J5355" s="421"/>
      <c r="K5355" s="421"/>
      <c r="L5355" s="421"/>
      <c r="M5355" s="421"/>
      <c r="N5355" s="426"/>
      <c r="O5355" s="426"/>
      <c r="P5355" s="427"/>
      <c r="Q5355" s="427"/>
      <c r="R5355" s="426"/>
      <c r="S5355" s="426"/>
      <c r="T5355" s="426"/>
      <c r="U5355" s="426"/>
      <c r="V5355" s="426"/>
      <c r="W5355" s="426"/>
      <c r="X5355" s="427"/>
      <c r="Y5355" s="416" t="e">
        <f t="shared" si="416"/>
        <v>#N/A</v>
      </c>
      <c r="Z5355" s="416" t="e">
        <f t="shared" si="417"/>
        <v>#N/A</v>
      </c>
      <c r="AA5355" s="416" t="str">
        <f t="shared" si="418"/>
        <v/>
      </c>
      <c r="AB5355" s="416" t="e">
        <f t="shared" si="419"/>
        <v>#N/A</v>
      </c>
      <c r="AC5355" s="416" t="e">
        <f t="shared" si="420"/>
        <v>#N/A</v>
      </c>
    </row>
    <row r="5356" customHeight="1" spans="1:29">
      <c r="A5356" s="421"/>
      <c r="B5356" s="422"/>
      <c r="C5356" s="422"/>
      <c r="D5356" s="421"/>
      <c r="E5356" s="421"/>
      <c r="F5356" s="421"/>
      <c r="G5356" s="421"/>
      <c r="H5356" s="421"/>
      <c r="I5356" s="421"/>
      <c r="J5356" s="421"/>
      <c r="K5356" s="421"/>
      <c r="L5356" s="421"/>
      <c r="M5356" s="421"/>
      <c r="N5356" s="426"/>
      <c r="O5356" s="426"/>
      <c r="P5356" s="427"/>
      <c r="Q5356" s="427"/>
      <c r="R5356" s="426"/>
      <c r="S5356" s="426"/>
      <c r="T5356" s="426"/>
      <c r="U5356" s="426"/>
      <c r="V5356" s="426"/>
      <c r="W5356" s="426"/>
      <c r="X5356" s="427"/>
      <c r="Y5356" s="416" t="e">
        <f t="shared" si="416"/>
        <v>#N/A</v>
      </c>
      <c r="Z5356" s="416" t="e">
        <f t="shared" si="417"/>
        <v>#N/A</v>
      </c>
      <c r="AA5356" s="416" t="str">
        <f t="shared" si="418"/>
        <v/>
      </c>
      <c r="AB5356" s="416" t="e">
        <f t="shared" si="419"/>
        <v>#N/A</v>
      </c>
      <c r="AC5356" s="416" t="e">
        <f t="shared" si="420"/>
        <v>#N/A</v>
      </c>
    </row>
    <row r="5357" customHeight="1" spans="1:29">
      <c r="A5357" s="421"/>
      <c r="B5357" s="422"/>
      <c r="C5357" s="422"/>
      <c r="D5357" s="421"/>
      <c r="E5357" s="421"/>
      <c r="F5357" s="421"/>
      <c r="G5357" s="421"/>
      <c r="H5357" s="421"/>
      <c r="I5357" s="421"/>
      <c r="J5357" s="421"/>
      <c r="K5357" s="421"/>
      <c r="L5357" s="421"/>
      <c r="M5357" s="421"/>
      <c r="N5357" s="426"/>
      <c r="O5357" s="426"/>
      <c r="P5357" s="427"/>
      <c r="Q5357" s="427"/>
      <c r="R5357" s="426"/>
      <c r="S5357" s="426"/>
      <c r="T5357" s="426"/>
      <c r="U5357" s="426"/>
      <c r="V5357" s="426"/>
      <c r="W5357" s="426"/>
      <c r="X5357" s="427"/>
      <c r="Y5357" s="416" t="e">
        <f t="shared" si="416"/>
        <v>#N/A</v>
      </c>
      <c r="Z5357" s="416" t="e">
        <f t="shared" si="417"/>
        <v>#N/A</v>
      </c>
      <c r="AA5357" s="416" t="str">
        <f t="shared" si="418"/>
        <v/>
      </c>
      <c r="AB5357" s="416" t="e">
        <f t="shared" si="419"/>
        <v>#N/A</v>
      </c>
      <c r="AC5357" s="416" t="e">
        <f t="shared" si="420"/>
        <v>#N/A</v>
      </c>
    </row>
    <row r="5358" customHeight="1" spans="1:29">
      <c r="A5358" s="421"/>
      <c r="B5358" s="422"/>
      <c r="C5358" s="422"/>
      <c r="D5358" s="421"/>
      <c r="E5358" s="421"/>
      <c r="F5358" s="421"/>
      <c r="G5358" s="421"/>
      <c r="H5358" s="421"/>
      <c r="I5358" s="421"/>
      <c r="J5358" s="421"/>
      <c r="K5358" s="421"/>
      <c r="L5358" s="421"/>
      <c r="M5358" s="421"/>
      <c r="N5358" s="426"/>
      <c r="O5358" s="426"/>
      <c r="P5358" s="427"/>
      <c r="Q5358" s="427"/>
      <c r="R5358" s="426"/>
      <c r="S5358" s="426"/>
      <c r="T5358" s="426"/>
      <c r="U5358" s="426"/>
      <c r="V5358" s="426"/>
      <c r="W5358" s="426"/>
      <c r="X5358" s="427"/>
      <c r="Y5358" s="416" t="e">
        <f t="shared" si="416"/>
        <v>#N/A</v>
      </c>
      <c r="Z5358" s="416" t="e">
        <f t="shared" si="417"/>
        <v>#N/A</v>
      </c>
      <c r="AA5358" s="416" t="str">
        <f t="shared" si="418"/>
        <v/>
      </c>
      <c r="AB5358" s="416" t="e">
        <f t="shared" si="419"/>
        <v>#N/A</v>
      </c>
      <c r="AC5358" s="416" t="e">
        <f t="shared" si="420"/>
        <v>#N/A</v>
      </c>
    </row>
    <row r="5359" customHeight="1" spans="1:29">
      <c r="A5359" s="421"/>
      <c r="B5359" s="422"/>
      <c r="C5359" s="422"/>
      <c r="D5359" s="421"/>
      <c r="E5359" s="421"/>
      <c r="F5359" s="421"/>
      <c r="G5359" s="421"/>
      <c r="H5359" s="421"/>
      <c r="I5359" s="421"/>
      <c r="J5359" s="421"/>
      <c r="K5359" s="421"/>
      <c r="L5359" s="421"/>
      <c r="M5359" s="421"/>
      <c r="N5359" s="426"/>
      <c r="O5359" s="426"/>
      <c r="P5359" s="427"/>
      <c r="Q5359" s="427"/>
      <c r="R5359" s="426"/>
      <c r="S5359" s="426"/>
      <c r="T5359" s="426"/>
      <c r="U5359" s="426"/>
      <c r="V5359" s="426"/>
      <c r="W5359" s="426"/>
      <c r="X5359" s="427"/>
      <c r="Y5359" s="416" t="e">
        <f t="shared" si="416"/>
        <v>#N/A</v>
      </c>
      <c r="Z5359" s="416" t="e">
        <f t="shared" si="417"/>
        <v>#N/A</v>
      </c>
      <c r="AA5359" s="416" t="str">
        <f t="shared" si="418"/>
        <v/>
      </c>
      <c r="AB5359" s="416" t="e">
        <f t="shared" si="419"/>
        <v>#N/A</v>
      </c>
      <c r="AC5359" s="416" t="e">
        <f t="shared" si="420"/>
        <v>#N/A</v>
      </c>
    </row>
    <row r="5360" customHeight="1" spans="1:29">
      <c r="A5360" s="421"/>
      <c r="B5360" s="422"/>
      <c r="C5360" s="422"/>
      <c r="D5360" s="421"/>
      <c r="E5360" s="421"/>
      <c r="F5360" s="421"/>
      <c r="G5360" s="421"/>
      <c r="H5360" s="421"/>
      <c r="I5360" s="421"/>
      <c r="J5360" s="421"/>
      <c r="K5360" s="421"/>
      <c r="L5360" s="421"/>
      <c r="M5360" s="421"/>
      <c r="N5360" s="426"/>
      <c r="O5360" s="426"/>
      <c r="P5360" s="427"/>
      <c r="Q5360" s="427"/>
      <c r="R5360" s="426"/>
      <c r="S5360" s="426"/>
      <c r="T5360" s="426"/>
      <c r="U5360" s="426"/>
      <c r="V5360" s="426"/>
      <c r="W5360" s="426"/>
      <c r="X5360" s="427"/>
      <c r="Y5360" s="416" t="e">
        <f t="shared" si="416"/>
        <v>#N/A</v>
      </c>
      <c r="Z5360" s="416" t="e">
        <f t="shared" si="417"/>
        <v>#N/A</v>
      </c>
      <c r="AA5360" s="416" t="str">
        <f t="shared" si="418"/>
        <v/>
      </c>
      <c r="AB5360" s="416" t="e">
        <f t="shared" si="419"/>
        <v>#N/A</v>
      </c>
      <c r="AC5360" s="416" t="e">
        <f t="shared" si="420"/>
        <v>#N/A</v>
      </c>
    </row>
    <row r="5361" customHeight="1" spans="1:29">
      <c r="A5361" s="421"/>
      <c r="B5361" s="422"/>
      <c r="C5361" s="422"/>
      <c r="D5361" s="421"/>
      <c r="E5361" s="421"/>
      <c r="F5361" s="421"/>
      <c r="G5361" s="421"/>
      <c r="H5361" s="421"/>
      <c r="I5361" s="421"/>
      <c r="J5361" s="421"/>
      <c r="K5361" s="421"/>
      <c r="L5361" s="421"/>
      <c r="M5361" s="421"/>
      <c r="N5361" s="426"/>
      <c r="O5361" s="426"/>
      <c r="P5361" s="427"/>
      <c r="Q5361" s="427"/>
      <c r="R5361" s="426"/>
      <c r="S5361" s="426"/>
      <c r="T5361" s="426"/>
      <c r="U5361" s="426"/>
      <c r="V5361" s="426"/>
      <c r="W5361" s="426"/>
      <c r="X5361" s="427"/>
      <c r="Y5361" s="416" t="e">
        <f t="shared" si="416"/>
        <v>#N/A</v>
      </c>
      <c r="Z5361" s="416" t="e">
        <f t="shared" si="417"/>
        <v>#N/A</v>
      </c>
      <c r="AA5361" s="416" t="str">
        <f t="shared" si="418"/>
        <v/>
      </c>
      <c r="AB5361" s="416" t="e">
        <f t="shared" si="419"/>
        <v>#N/A</v>
      </c>
      <c r="AC5361" s="416" t="e">
        <f t="shared" si="420"/>
        <v>#N/A</v>
      </c>
    </row>
    <row r="5362" customHeight="1" spans="1:29">
      <c r="A5362" s="421"/>
      <c r="B5362" s="422"/>
      <c r="C5362" s="422"/>
      <c r="D5362" s="421"/>
      <c r="E5362" s="421"/>
      <c r="F5362" s="421"/>
      <c r="G5362" s="421"/>
      <c r="H5362" s="421"/>
      <c r="I5362" s="421"/>
      <c r="J5362" s="421"/>
      <c r="K5362" s="421"/>
      <c r="L5362" s="421"/>
      <c r="M5362" s="421"/>
      <c r="N5362" s="426"/>
      <c r="O5362" s="426"/>
      <c r="P5362" s="427"/>
      <c r="Q5362" s="427"/>
      <c r="R5362" s="426"/>
      <c r="S5362" s="426"/>
      <c r="T5362" s="426"/>
      <c r="U5362" s="426"/>
      <c r="V5362" s="426"/>
      <c r="W5362" s="426"/>
      <c r="X5362" s="427"/>
      <c r="Y5362" s="416" t="e">
        <f t="shared" si="416"/>
        <v>#N/A</v>
      </c>
      <c r="Z5362" s="416" t="e">
        <f t="shared" si="417"/>
        <v>#N/A</v>
      </c>
      <c r="AA5362" s="416" t="str">
        <f t="shared" si="418"/>
        <v/>
      </c>
      <c r="AB5362" s="416" t="e">
        <f t="shared" si="419"/>
        <v>#N/A</v>
      </c>
      <c r="AC5362" s="416" t="e">
        <f t="shared" si="420"/>
        <v>#N/A</v>
      </c>
    </row>
    <row r="5363" customHeight="1" spans="1:29">
      <c r="A5363" s="421"/>
      <c r="B5363" s="422"/>
      <c r="C5363" s="422"/>
      <c r="D5363" s="421"/>
      <c r="E5363" s="421"/>
      <c r="F5363" s="421"/>
      <c r="G5363" s="421"/>
      <c r="H5363" s="421"/>
      <c r="I5363" s="421"/>
      <c r="J5363" s="421"/>
      <c r="K5363" s="421"/>
      <c r="L5363" s="421"/>
      <c r="M5363" s="421"/>
      <c r="N5363" s="426"/>
      <c r="O5363" s="426"/>
      <c r="P5363" s="427"/>
      <c r="Q5363" s="427"/>
      <c r="R5363" s="426"/>
      <c r="S5363" s="426"/>
      <c r="T5363" s="426"/>
      <c r="U5363" s="426"/>
      <c r="V5363" s="426"/>
      <c r="W5363" s="426"/>
      <c r="X5363" s="427"/>
      <c r="Y5363" s="416" t="e">
        <f t="shared" si="416"/>
        <v>#N/A</v>
      </c>
      <c r="Z5363" s="416" t="e">
        <f t="shared" si="417"/>
        <v>#N/A</v>
      </c>
      <c r="AA5363" s="416" t="str">
        <f t="shared" si="418"/>
        <v/>
      </c>
      <c r="AB5363" s="416" t="e">
        <f t="shared" si="419"/>
        <v>#N/A</v>
      </c>
      <c r="AC5363" s="416" t="e">
        <f t="shared" si="420"/>
        <v>#N/A</v>
      </c>
    </row>
    <row r="5364" customHeight="1" spans="1:29">
      <c r="A5364" s="421"/>
      <c r="B5364" s="422"/>
      <c r="C5364" s="422"/>
      <c r="D5364" s="421"/>
      <c r="E5364" s="421"/>
      <c r="F5364" s="421"/>
      <c r="G5364" s="421"/>
      <c r="H5364" s="421"/>
      <c r="I5364" s="421"/>
      <c r="J5364" s="421"/>
      <c r="K5364" s="421"/>
      <c r="L5364" s="421"/>
      <c r="M5364" s="421"/>
      <c r="N5364" s="426"/>
      <c r="O5364" s="426"/>
      <c r="P5364" s="427"/>
      <c r="Q5364" s="427"/>
      <c r="R5364" s="426"/>
      <c r="S5364" s="426"/>
      <c r="T5364" s="426"/>
      <c r="U5364" s="426"/>
      <c r="V5364" s="426"/>
      <c r="W5364" s="426"/>
      <c r="X5364" s="427"/>
      <c r="Y5364" s="416" t="e">
        <f t="shared" si="416"/>
        <v>#N/A</v>
      </c>
      <c r="Z5364" s="416" t="e">
        <f t="shared" si="417"/>
        <v>#N/A</v>
      </c>
      <c r="AA5364" s="416" t="str">
        <f t="shared" si="418"/>
        <v/>
      </c>
      <c r="AB5364" s="416" t="e">
        <f t="shared" si="419"/>
        <v>#N/A</v>
      </c>
      <c r="AC5364" s="416" t="e">
        <f t="shared" si="420"/>
        <v>#N/A</v>
      </c>
    </row>
    <row r="5365" customHeight="1" spans="1:29">
      <c r="A5365" s="421"/>
      <c r="B5365" s="422"/>
      <c r="C5365" s="422"/>
      <c r="D5365" s="421"/>
      <c r="E5365" s="421"/>
      <c r="F5365" s="421"/>
      <c r="G5365" s="421"/>
      <c r="H5365" s="421"/>
      <c r="I5365" s="421"/>
      <c r="J5365" s="421"/>
      <c r="K5365" s="421"/>
      <c r="L5365" s="421"/>
      <c r="M5365" s="421"/>
      <c r="N5365" s="426"/>
      <c r="O5365" s="426"/>
      <c r="P5365" s="427"/>
      <c r="Q5365" s="427"/>
      <c r="R5365" s="426"/>
      <c r="S5365" s="426"/>
      <c r="T5365" s="426"/>
      <c r="U5365" s="426"/>
      <c r="V5365" s="426"/>
      <c r="W5365" s="426"/>
      <c r="X5365" s="427"/>
      <c r="Y5365" s="416" t="e">
        <f t="shared" si="416"/>
        <v>#N/A</v>
      </c>
      <c r="Z5365" s="416" t="e">
        <f t="shared" si="417"/>
        <v>#N/A</v>
      </c>
      <c r="AA5365" s="416" t="str">
        <f t="shared" si="418"/>
        <v/>
      </c>
      <c r="AB5365" s="416" t="e">
        <f t="shared" si="419"/>
        <v>#N/A</v>
      </c>
      <c r="AC5365" s="416" t="e">
        <f t="shared" si="420"/>
        <v>#N/A</v>
      </c>
    </row>
    <row r="5366" customHeight="1" spans="1:29">
      <c r="A5366" s="421"/>
      <c r="B5366" s="422"/>
      <c r="C5366" s="422"/>
      <c r="D5366" s="421"/>
      <c r="E5366" s="421"/>
      <c r="F5366" s="421"/>
      <c r="G5366" s="421"/>
      <c r="H5366" s="421"/>
      <c r="I5366" s="421"/>
      <c r="J5366" s="421"/>
      <c r="K5366" s="421"/>
      <c r="L5366" s="421"/>
      <c r="M5366" s="421"/>
      <c r="N5366" s="426"/>
      <c r="O5366" s="426"/>
      <c r="P5366" s="427"/>
      <c r="Q5366" s="427"/>
      <c r="R5366" s="426"/>
      <c r="S5366" s="426"/>
      <c r="T5366" s="426"/>
      <c r="U5366" s="426"/>
      <c r="V5366" s="426"/>
      <c r="W5366" s="426"/>
      <c r="X5366" s="427"/>
      <c r="Y5366" s="416" t="e">
        <f t="shared" si="416"/>
        <v>#N/A</v>
      </c>
      <c r="Z5366" s="416" t="e">
        <f t="shared" si="417"/>
        <v>#N/A</v>
      </c>
      <c r="AA5366" s="416" t="str">
        <f t="shared" si="418"/>
        <v/>
      </c>
      <c r="AB5366" s="416" t="e">
        <f t="shared" si="419"/>
        <v>#N/A</v>
      </c>
      <c r="AC5366" s="416" t="e">
        <f t="shared" si="420"/>
        <v>#N/A</v>
      </c>
    </row>
    <row r="5367" customHeight="1" spans="1:29">
      <c r="A5367" s="421"/>
      <c r="B5367" s="422"/>
      <c r="C5367" s="422"/>
      <c r="D5367" s="421"/>
      <c r="E5367" s="421"/>
      <c r="F5367" s="421"/>
      <c r="G5367" s="421"/>
      <c r="H5367" s="421"/>
      <c r="I5367" s="421"/>
      <c r="J5367" s="421"/>
      <c r="K5367" s="421"/>
      <c r="L5367" s="421"/>
      <c r="M5367" s="421"/>
      <c r="N5367" s="426"/>
      <c r="O5367" s="426"/>
      <c r="P5367" s="427"/>
      <c r="Q5367" s="427"/>
      <c r="R5367" s="426"/>
      <c r="S5367" s="426"/>
      <c r="T5367" s="426"/>
      <c r="U5367" s="426"/>
      <c r="V5367" s="426"/>
      <c r="W5367" s="426"/>
      <c r="X5367" s="427"/>
      <c r="Y5367" s="416" t="e">
        <f t="shared" si="416"/>
        <v>#N/A</v>
      </c>
      <c r="Z5367" s="416" t="e">
        <f t="shared" si="417"/>
        <v>#N/A</v>
      </c>
      <c r="AA5367" s="416" t="str">
        <f t="shared" si="418"/>
        <v/>
      </c>
      <c r="AB5367" s="416" t="e">
        <f t="shared" si="419"/>
        <v>#N/A</v>
      </c>
      <c r="AC5367" s="416" t="e">
        <f t="shared" si="420"/>
        <v>#N/A</v>
      </c>
    </row>
    <row r="5368" customHeight="1" spans="1:29">
      <c r="A5368" s="421"/>
      <c r="B5368" s="422"/>
      <c r="C5368" s="422"/>
      <c r="D5368" s="421"/>
      <c r="E5368" s="421"/>
      <c r="F5368" s="421"/>
      <c r="G5368" s="421"/>
      <c r="H5368" s="421"/>
      <c r="I5368" s="421"/>
      <c r="J5368" s="421"/>
      <c r="K5368" s="421"/>
      <c r="L5368" s="421"/>
      <c r="M5368" s="421"/>
      <c r="N5368" s="426"/>
      <c r="O5368" s="426"/>
      <c r="P5368" s="427"/>
      <c r="Q5368" s="427"/>
      <c r="R5368" s="426"/>
      <c r="S5368" s="426"/>
      <c r="T5368" s="426"/>
      <c r="U5368" s="426"/>
      <c r="V5368" s="426"/>
      <c r="W5368" s="426"/>
      <c r="X5368" s="427"/>
      <c r="Y5368" s="416" t="e">
        <f t="shared" si="416"/>
        <v>#N/A</v>
      </c>
      <c r="Z5368" s="416" t="e">
        <f t="shared" si="417"/>
        <v>#N/A</v>
      </c>
      <c r="AA5368" s="416" t="str">
        <f t="shared" si="418"/>
        <v/>
      </c>
      <c r="AB5368" s="416" t="e">
        <f t="shared" si="419"/>
        <v>#N/A</v>
      </c>
      <c r="AC5368" s="416" t="e">
        <f t="shared" si="420"/>
        <v>#N/A</v>
      </c>
    </row>
    <row r="5369" customHeight="1" spans="1:29">
      <c r="A5369" s="421"/>
      <c r="B5369" s="422"/>
      <c r="C5369" s="422"/>
      <c r="D5369" s="421"/>
      <c r="E5369" s="421"/>
      <c r="F5369" s="421"/>
      <c r="G5369" s="421"/>
      <c r="H5369" s="421"/>
      <c r="I5369" s="421"/>
      <c r="J5369" s="421"/>
      <c r="K5369" s="421"/>
      <c r="L5369" s="421"/>
      <c r="M5369" s="421"/>
      <c r="N5369" s="426"/>
      <c r="O5369" s="426"/>
      <c r="P5369" s="427"/>
      <c r="Q5369" s="427"/>
      <c r="R5369" s="426"/>
      <c r="S5369" s="426"/>
      <c r="T5369" s="426"/>
      <c r="U5369" s="426"/>
      <c r="V5369" s="426"/>
      <c r="W5369" s="426"/>
      <c r="X5369" s="427"/>
      <c r="Y5369" s="416" t="e">
        <f t="shared" si="416"/>
        <v>#N/A</v>
      </c>
      <c r="Z5369" s="416" t="e">
        <f t="shared" si="417"/>
        <v>#N/A</v>
      </c>
      <c r="AA5369" s="416" t="str">
        <f t="shared" si="418"/>
        <v/>
      </c>
      <c r="AB5369" s="416" t="e">
        <f t="shared" si="419"/>
        <v>#N/A</v>
      </c>
      <c r="AC5369" s="416" t="e">
        <f t="shared" si="420"/>
        <v>#N/A</v>
      </c>
    </row>
    <row r="5370" customHeight="1" spans="1:29">
      <c r="A5370" s="421"/>
      <c r="B5370" s="422"/>
      <c r="C5370" s="422"/>
      <c r="D5370" s="421"/>
      <c r="E5370" s="421"/>
      <c r="F5370" s="421"/>
      <c r="G5370" s="421"/>
      <c r="H5370" s="421"/>
      <c r="I5370" s="421"/>
      <c r="J5370" s="421"/>
      <c r="K5370" s="421"/>
      <c r="L5370" s="421"/>
      <c r="M5370" s="421"/>
      <c r="N5370" s="426"/>
      <c r="O5370" s="426"/>
      <c r="P5370" s="427"/>
      <c r="Q5370" s="427"/>
      <c r="R5370" s="426"/>
      <c r="S5370" s="426"/>
      <c r="T5370" s="426"/>
      <c r="U5370" s="426"/>
      <c r="V5370" s="426"/>
      <c r="W5370" s="426"/>
      <c r="X5370" s="427"/>
      <c r="Y5370" s="416" t="e">
        <f t="shared" si="416"/>
        <v>#N/A</v>
      </c>
      <c r="Z5370" s="416" t="e">
        <f t="shared" si="417"/>
        <v>#N/A</v>
      </c>
      <c r="AA5370" s="416" t="str">
        <f t="shared" si="418"/>
        <v/>
      </c>
      <c r="AB5370" s="416" t="e">
        <f t="shared" si="419"/>
        <v>#N/A</v>
      </c>
      <c r="AC5370" s="416" t="e">
        <f t="shared" si="420"/>
        <v>#N/A</v>
      </c>
    </row>
    <row r="5371" customHeight="1" spans="1:29">
      <c r="A5371" s="421"/>
      <c r="B5371" s="422"/>
      <c r="C5371" s="422"/>
      <c r="D5371" s="421"/>
      <c r="E5371" s="421"/>
      <c r="F5371" s="421"/>
      <c r="G5371" s="421"/>
      <c r="H5371" s="421"/>
      <c r="I5371" s="421"/>
      <c r="J5371" s="421"/>
      <c r="K5371" s="421"/>
      <c r="L5371" s="421"/>
      <c r="M5371" s="421"/>
      <c r="N5371" s="426"/>
      <c r="O5371" s="426"/>
      <c r="P5371" s="427"/>
      <c r="Q5371" s="427"/>
      <c r="R5371" s="426"/>
      <c r="S5371" s="426"/>
      <c r="T5371" s="426"/>
      <c r="U5371" s="426"/>
      <c r="V5371" s="426"/>
      <c r="W5371" s="426"/>
      <c r="X5371" s="427"/>
      <c r="Y5371" s="416" t="e">
        <f t="shared" si="416"/>
        <v>#N/A</v>
      </c>
      <c r="Z5371" s="416" t="e">
        <f t="shared" si="417"/>
        <v>#N/A</v>
      </c>
      <c r="AA5371" s="416" t="str">
        <f t="shared" si="418"/>
        <v/>
      </c>
      <c r="AB5371" s="416" t="e">
        <f t="shared" si="419"/>
        <v>#N/A</v>
      </c>
      <c r="AC5371" s="416" t="e">
        <f t="shared" si="420"/>
        <v>#N/A</v>
      </c>
    </row>
    <row r="5372" customHeight="1" spans="1:29">
      <c r="A5372" s="421"/>
      <c r="B5372" s="422"/>
      <c r="C5372" s="422"/>
      <c r="D5372" s="421"/>
      <c r="E5372" s="421"/>
      <c r="F5372" s="421"/>
      <c r="G5372" s="421"/>
      <c r="H5372" s="421"/>
      <c r="I5372" s="421"/>
      <c r="J5372" s="421"/>
      <c r="K5372" s="421"/>
      <c r="L5372" s="421"/>
      <c r="M5372" s="421"/>
      <c r="N5372" s="426"/>
      <c r="O5372" s="426"/>
      <c r="P5372" s="427"/>
      <c r="Q5372" s="427"/>
      <c r="R5372" s="426"/>
      <c r="S5372" s="426"/>
      <c r="T5372" s="426"/>
      <c r="U5372" s="426"/>
      <c r="V5372" s="426"/>
      <c r="W5372" s="426"/>
      <c r="X5372" s="427"/>
      <c r="Y5372" s="416" t="e">
        <f t="shared" si="416"/>
        <v>#N/A</v>
      </c>
      <c r="Z5372" s="416" t="e">
        <f t="shared" si="417"/>
        <v>#N/A</v>
      </c>
      <c r="AA5372" s="416" t="str">
        <f t="shared" si="418"/>
        <v/>
      </c>
      <c r="AB5372" s="416" t="e">
        <f t="shared" si="419"/>
        <v>#N/A</v>
      </c>
      <c r="AC5372" s="416" t="e">
        <f t="shared" si="420"/>
        <v>#N/A</v>
      </c>
    </row>
    <row r="5373" customHeight="1" spans="1:29">
      <c r="A5373" s="421"/>
      <c r="B5373" s="422"/>
      <c r="C5373" s="422"/>
      <c r="D5373" s="421"/>
      <c r="E5373" s="421"/>
      <c r="F5373" s="421"/>
      <c r="G5373" s="421"/>
      <c r="H5373" s="421"/>
      <c r="I5373" s="421"/>
      <c r="J5373" s="421"/>
      <c r="K5373" s="421"/>
      <c r="L5373" s="421"/>
      <c r="M5373" s="421"/>
      <c r="N5373" s="426"/>
      <c r="O5373" s="426"/>
      <c r="P5373" s="427"/>
      <c r="Q5373" s="427"/>
      <c r="R5373" s="426"/>
      <c r="S5373" s="426"/>
      <c r="T5373" s="426"/>
      <c r="U5373" s="426"/>
      <c r="V5373" s="426"/>
      <c r="W5373" s="426"/>
      <c r="X5373" s="427"/>
      <c r="Y5373" s="416" t="e">
        <f t="shared" si="416"/>
        <v>#N/A</v>
      </c>
      <c r="Z5373" s="416" t="e">
        <f t="shared" si="417"/>
        <v>#N/A</v>
      </c>
      <c r="AA5373" s="416" t="str">
        <f t="shared" si="418"/>
        <v/>
      </c>
      <c r="AB5373" s="416" t="e">
        <f t="shared" si="419"/>
        <v>#N/A</v>
      </c>
      <c r="AC5373" s="416" t="e">
        <f t="shared" si="420"/>
        <v>#N/A</v>
      </c>
    </row>
    <row r="5374" customHeight="1" spans="1:29">
      <c r="A5374" s="421"/>
      <c r="B5374" s="422"/>
      <c r="C5374" s="422"/>
      <c r="D5374" s="421"/>
      <c r="E5374" s="421"/>
      <c r="F5374" s="421"/>
      <c r="G5374" s="421"/>
      <c r="H5374" s="421"/>
      <c r="I5374" s="421"/>
      <c r="J5374" s="421"/>
      <c r="K5374" s="421"/>
      <c r="L5374" s="421"/>
      <c r="M5374" s="421"/>
      <c r="N5374" s="426"/>
      <c r="O5374" s="426"/>
      <c r="P5374" s="427"/>
      <c r="Q5374" s="427"/>
      <c r="R5374" s="426"/>
      <c r="S5374" s="426"/>
      <c r="T5374" s="426"/>
      <c r="U5374" s="426"/>
      <c r="V5374" s="426"/>
      <c r="W5374" s="426"/>
      <c r="X5374" s="427"/>
      <c r="Y5374" s="416" t="e">
        <f t="shared" si="416"/>
        <v>#N/A</v>
      </c>
      <c r="Z5374" s="416" t="e">
        <f t="shared" si="417"/>
        <v>#N/A</v>
      </c>
      <c r="AA5374" s="416" t="str">
        <f t="shared" si="418"/>
        <v/>
      </c>
      <c r="AB5374" s="416" t="e">
        <f t="shared" si="419"/>
        <v>#N/A</v>
      </c>
      <c r="AC5374" s="416" t="e">
        <f t="shared" si="420"/>
        <v>#N/A</v>
      </c>
    </row>
    <row r="5375" customHeight="1" spans="1:29">
      <c r="A5375" s="421"/>
      <c r="B5375" s="422"/>
      <c r="C5375" s="422"/>
      <c r="D5375" s="421"/>
      <c r="E5375" s="421"/>
      <c r="F5375" s="421"/>
      <c r="G5375" s="421"/>
      <c r="H5375" s="421"/>
      <c r="I5375" s="421"/>
      <c r="J5375" s="421"/>
      <c r="K5375" s="421"/>
      <c r="L5375" s="421"/>
      <c r="M5375" s="421"/>
      <c r="N5375" s="426"/>
      <c r="O5375" s="426"/>
      <c r="P5375" s="427"/>
      <c r="Q5375" s="427"/>
      <c r="R5375" s="426"/>
      <c r="S5375" s="426"/>
      <c r="T5375" s="426"/>
      <c r="U5375" s="426"/>
      <c r="V5375" s="426"/>
      <c r="W5375" s="426"/>
      <c r="X5375" s="427"/>
      <c r="Y5375" s="416" t="e">
        <f t="shared" si="416"/>
        <v>#N/A</v>
      </c>
      <c r="Z5375" s="416" t="e">
        <f t="shared" si="417"/>
        <v>#N/A</v>
      </c>
      <c r="AA5375" s="416" t="str">
        <f t="shared" si="418"/>
        <v/>
      </c>
      <c r="AB5375" s="416" t="e">
        <f t="shared" si="419"/>
        <v>#N/A</v>
      </c>
      <c r="AC5375" s="416" t="e">
        <f t="shared" si="420"/>
        <v>#N/A</v>
      </c>
    </row>
    <row r="5376" customHeight="1" spans="1:29">
      <c r="A5376" s="421"/>
      <c r="B5376" s="422"/>
      <c r="C5376" s="422"/>
      <c r="D5376" s="421"/>
      <c r="E5376" s="421"/>
      <c r="F5376" s="421"/>
      <c r="G5376" s="421"/>
      <c r="H5376" s="421"/>
      <c r="I5376" s="421"/>
      <c r="J5376" s="421"/>
      <c r="K5376" s="421"/>
      <c r="L5376" s="421"/>
      <c r="M5376" s="421"/>
      <c r="N5376" s="426"/>
      <c r="O5376" s="426"/>
      <c r="P5376" s="427"/>
      <c r="Q5376" s="427"/>
      <c r="R5376" s="426"/>
      <c r="S5376" s="426"/>
      <c r="T5376" s="426"/>
      <c r="U5376" s="426"/>
      <c r="V5376" s="426"/>
      <c r="W5376" s="426"/>
      <c r="X5376" s="427"/>
      <c r="Y5376" s="416" t="e">
        <f t="shared" si="416"/>
        <v>#N/A</v>
      </c>
      <c r="Z5376" s="416" t="e">
        <f t="shared" si="417"/>
        <v>#N/A</v>
      </c>
      <c r="AA5376" s="416" t="str">
        <f t="shared" si="418"/>
        <v/>
      </c>
      <c r="AB5376" s="416" t="e">
        <f t="shared" si="419"/>
        <v>#N/A</v>
      </c>
      <c r="AC5376" s="416" t="e">
        <f t="shared" si="420"/>
        <v>#N/A</v>
      </c>
    </row>
    <row r="5377" customHeight="1" spans="1:29">
      <c r="A5377" s="421"/>
      <c r="B5377" s="422"/>
      <c r="C5377" s="422"/>
      <c r="D5377" s="421"/>
      <c r="E5377" s="421"/>
      <c r="F5377" s="421"/>
      <c r="G5377" s="421"/>
      <c r="H5377" s="421"/>
      <c r="I5377" s="421"/>
      <c r="J5377" s="421"/>
      <c r="K5377" s="421"/>
      <c r="L5377" s="421"/>
      <c r="M5377" s="421"/>
      <c r="N5377" s="426"/>
      <c r="O5377" s="426"/>
      <c r="P5377" s="427"/>
      <c r="Q5377" s="427"/>
      <c r="R5377" s="426"/>
      <c r="S5377" s="426"/>
      <c r="T5377" s="426"/>
      <c r="U5377" s="426"/>
      <c r="V5377" s="426"/>
      <c r="W5377" s="426"/>
      <c r="X5377" s="427"/>
      <c r="Y5377" s="416" t="e">
        <f t="shared" si="416"/>
        <v>#N/A</v>
      </c>
      <c r="Z5377" s="416" t="e">
        <f t="shared" si="417"/>
        <v>#N/A</v>
      </c>
      <c r="AA5377" s="416" t="str">
        <f t="shared" si="418"/>
        <v/>
      </c>
      <c r="AB5377" s="416" t="e">
        <f t="shared" si="419"/>
        <v>#N/A</v>
      </c>
      <c r="AC5377" s="416" t="e">
        <f t="shared" si="420"/>
        <v>#N/A</v>
      </c>
    </row>
    <row r="5378" customHeight="1" spans="1:29">
      <c r="A5378" s="421"/>
      <c r="B5378" s="422"/>
      <c r="C5378" s="422"/>
      <c r="D5378" s="421"/>
      <c r="E5378" s="421"/>
      <c r="F5378" s="421"/>
      <c r="G5378" s="421"/>
      <c r="H5378" s="421"/>
      <c r="I5378" s="421"/>
      <c r="J5378" s="421"/>
      <c r="K5378" s="421"/>
      <c r="L5378" s="421"/>
      <c r="M5378" s="421"/>
      <c r="N5378" s="426"/>
      <c r="O5378" s="426"/>
      <c r="P5378" s="427"/>
      <c r="Q5378" s="427"/>
      <c r="R5378" s="426"/>
      <c r="S5378" s="426"/>
      <c r="T5378" s="426"/>
      <c r="U5378" s="426"/>
      <c r="V5378" s="426"/>
      <c r="W5378" s="426"/>
      <c r="X5378" s="427"/>
      <c r="Y5378" s="416" t="e">
        <f t="shared" si="416"/>
        <v>#N/A</v>
      </c>
      <c r="Z5378" s="416" t="e">
        <f t="shared" si="417"/>
        <v>#N/A</v>
      </c>
      <c r="AA5378" s="416" t="str">
        <f t="shared" si="418"/>
        <v/>
      </c>
      <c r="AB5378" s="416" t="e">
        <f t="shared" si="419"/>
        <v>#N/A</v>
      </c>
      <c r="AC5378" s="416" t="e">
        <f t="shared" si="420"/>
        <v>#N/A</v>
      </c>
    </row>
    <row r="5379" customHeight="1" spans="1:29">
      <c r="A5379" s="421"/>
      <c r="B5379" s="422"/>
      <c r="C5379" s="422"/>
      <c r="D5379" s="421"/>
      <c r="E5379" s="421"/>
      <c r="F5379" s="421"/>
      <c r="G5379" s="421"/>
      <c r="H5379" s="421"/>
      <c r="I5379" s="421"/>
      <c r="J5379" s="421"/>
      <c r="K5379" s="421"/>
      <c r="L5379" s="421"/>
      <c r="M5379" s="421"/>
      <c r="N5379" s="426"/>
      <c r="O5379" s="426"/>
      <c r="P5379" s="427"/>
      <c r="Q5379" s="427"/>
      <c r="R5379" s="426"/>
      <c r="S5379" s="426"/>
      <c r="T5379" s="426"/>
      <c r="U5379" s="426"/>
      <c r="V5379" s="426"/>
      <c r="W5379" s="426"/>
      <c r="X5379" s="427"/>
      <c r="Y5379" s="416" t="e">
        <f t="shared" si="416"/>
        <v>#N/A</v>
      </c>
      <c r="Z5379" s="416" t="e">
        <f t="shared" si="417"/>
        <v>#N/A</v>
      </c>
      <c r="AA5379" s="416" t="str">
        <f t="shared" si="418"/>
        <v/>
      </c>
      <c r="AB5379" s="416" t="e">
        <f t="shared" si="419"/>
        <v>#N/A</v>
      </c>
      <c r="AC5379" s="416" t="e">
        <f t="shared" si="420"/>
        <v>#N/A</v>
      </c>
    </row>
    <row r="5380" customHeight="1" spans="1:29">
      <c r="A5380" s="421"/>
      <c r="B5380" s="422"/>
      <c r="C5380" s="422"/>
      <c r="D5380" s="421"/>
      <c r="E5380" s="421"/>
      <c r="F5380" s="421"/>
      <c r="G5380" s="421"/>
      <c r="H5380" s="421"/>
      <c r="I5380" s="421"/>
      <c r="J5380" s="421"/>
      <c r="K5380" s="421"/>
      <c r="L5380" s="421"/>
      <c r="M5380" s="421"/>
      <c r="N5380" s="426"/>
      <c r="O5380" s="426"/>
      <c r="P5380" s="427"/>
      <c r="Q5380" s="427"/>
      <c r="R5380" s="426"/>
      <c r="S5380" s="426"/>
      <c r="T5380" s="426"/>
      <c r="U5380" s="426"/>
      <c r="V5380" s="426"/>
      <c r="W5380" s="426"/>
      <c r="X5380" s="427"/>
      <c r="Y5380" s="416" t="e">
        <f t="shared" si="416"/>
        <v>#N/A</v>
      </c>
      <c r="Z5380" s="416" t="e">
        <f t="shared" si="417"/>
        <v>#N/A</v>
      </c>
      <c r="AA5380" s="416" t="str">
        <f t="shared" si="418"/>
        <v/>
      </c>
      <c r="AB5380" s="416" t="e">
        <f t="shared" si="419"/>
        <v>#N/A</v>
      </c>
      <c r="AC5380" s="416" t="e">
        <f t="shared" si="420"/>
        <v>#N/A</v>
      </c>
    </row>
    <row r="5381" customHeight="1" spans="1:29">
      <c r="A5381" s="421"/>
      <c r="B5381" s="422"/>
      <c r="C5381" s="422"/>
      <c r="D5381" s="421"/>
      <c r="E5381" s="421"/>
      <c r="F5381" s="421"/>
      <c r="G5381" s="421"/>
      <c r="H5381" s="421"/>
      <c r="I5381" s="421"/>
      <c r="J5381" s="421"/>
      <c r="K5381" s="421"/>
      <c r="L5381" s="421"/>
      <c r="M5381" s="421"/>
      <c r="N5381" s="426"/>
      <c r="O5381" s="426"/>
      <c r="P5381" s="427"/>
      <c r="Q5381" s="427"/>
      <c r="R5381" s="426"/>
      <c r="S5381" s="426"/>
      <c r="T5381" s="426"/>
      <c r="U5381" s="426"/>
      <c r="V5381" s="426"/>
      <c r="W5381" s="426"/>
      <c r="X5381" s="427"/>
      <c r="Y5381" s="416" t="e">
        <f t="shared" si="416"/>
        <v>#N/A</v>
      </c>
      <c r="Z5381" s="416" t="e">
        <f t="shared" si="417"/>
        <v>#N/A</v>
      </c>
      <c r="AA5381" s="416" t="str">
        <f t="shared" si="418"/>
        <v/>
      </c>
      <c r="AB5381" s="416" t="e">
        <f t="shared" si="419"/>
        <v>#N/A</v>
      </c>
      <c r="AC5381" s="416" t="e">
        <f t="shared" si="420"/>
        <v>#N/A</v>
      </c>
    </row>
    <row r="5382" customHeight="1" spans="1:29">
      <c r="A5382" s="421"/>
      <c r="B5382" s="422"/>
      <c r="C5382" s="422"/>
      <c r="D5382" s="421"/>
      <c r="E5382" s="421"/>
      <c r="F5382" s="421"/>
      <c r="G5382" s="421"/>
      <c r="H5382" s="421"/>
      <c r="I5382" s="421"/>
      <c r="J5382" s="421"/>
      <c r="K5382" s="421"/>
      <c r="L5382" s="421"/>
      <c r="M5382" s="421"/>
      <c r="N5382" s="426"/>
      <c r="O5382" s="426"/>
      <c r="P5382" s="427"/>
      <c r="Q5382" s="427"/>
      <c r="R5382" s="426"/>
      <c r="S5382" s="426"/>
      <c r="T5382" s="426"/>
      <c r="U5382" s="426"/>
      <c r="V5382" s="426"/>
      <c r="W5382" s="426"/>
      <c r="X5382" s="427"/>
      <c r="Y5382" s="416" t="e">
        <f t="shared" si="416"/>
        <v>#N/A</v>
      </c>
      <c r="Z5382" s="416" t="e">
        <f t="shared" si="417"/>
        <v>#N/A</v>
      </c>
      <c r="AA5382" s="416" t="str">
        <f t="shared" si="418"/>
        <v/>
      </c>
      <c r="AB5382" s="416" t="e">
        <f t="shared" si="419"/>
        <v>#N/A</v>
      </c>
      <c r="AC5382" s="416" t="e">
        <f t="shared" si="420"/>
        <v>#N/A</v>
      </c>
    </row>
    <row r="5383" customHeight="1" spans="1:29">
      <c r="A5383" s="421"/>
      <c r="B5383" s="422"/>
      <c r="C5383" s="422"/>
      <c r="D5383" s="421"/>
      <c r="E5383" s="421"/>
      <c r="F5383" s="421"/>
      <c r="G5383" s="421"/>
      <c r="H5383" s="421"/>
      <c r="I5383" s="421"/>
      <c r="J5383" s="421"/>
      <c r="K5383" s="421"/>
      <c r="L5383" s="421"/>
      <c r="M5383" s="421"/>
      <c r="N5383" s="426"/>
      <c r="O5383" s="426"/>
      <c r="P5383" s="427"/>
      <c r="Q5383" s="427"/>
      <c r="R5383" s="426"/>
      <c r="S5383" s="426"/>
      <c r="T5383" s="426"/>
      <c r="U5383" s="426"/>
      <c r="V5383" s="426"/>
      <c r="W5383" s="426"/>
      <c r="X5383" s="427"/>
      <c r="Y5383" s="416" t="e">
        <f t="shared" ref="Y5383:Y5446" si="421">_xlfn.IFS(LEFT(M5383,3)="003","三保支出",LEFT(M5383,3)="004","刚性支出",LEFT(M5383,3)="000","促发展支出")</f>
        <v>#N/A</v>
      </c>
      <c r="Z5383" s="416" t="e">
        <f t="shared" ref="Z5383:Z5446" si="422">_xlfn.IFS(LEFT(E5383,1)="3","项目支出",LEFT(E5383,1)="1","人员类支出",LEFT(E5383,1)="2","运转类支出")</f>
        <v>#N/A</v>
      </c>
      <c r="AA5383" s="416" t="str">
        <f t="shared" ref="AA5383:AA5446" si="423">LEFT(H5383,7)</f>
        <v/>
      </c>
      <c r="AB5383" s="416" t="e">
        <f t="shared" ref="AB5383:AB5446" si="424">_xlfn.IFS(LEFT(M5383,6)="003001","保工资",LEFT(M5383,6)="003002","保运转",LEFT(M5383,6)="003003","保基本民生")</f>
        <v>#N/A</v>
      </c>
      <c r="AC5383" s="416" t="e">
        <f t="shared" ref="AC5383:AC5446" si="425">IF(Z5383="项目支出","否","是")</f>
        <v>#N/A</v>
      </c>
    </row>
    <row r="5384" customHeight="1" spans="1:29">
      <c r="A5384" s="421"/>
      <c r="B5384" s="422"/>
      <c r="C5384" s="422"/>
      <c r="D5384" s="421"/>
      <c r="E5384" s="421"/>
      <c r="F5384" s="421"/>
      <c r="G5384" s="421"/>
      <c r="H5384" s="421"/>
      <c r="I5384" s="421"/>
      <c r="J5384" s="421"/>
      <c r="K5384" s="421"/>
      <c r="L5384" s="421"/>
      <c r="M5384" s="421"/>
      <c r="N5384" s="426"/>
      <c r="O5384" s="426"/>
      <c r="P5384" s="427"/>
      <c r="Q5384" s="427"/>
      <c r="R5384" s="426"/>
      <c r="S5384" s="426"/>
      <c r="T5384" s="426"/>
      <c r="U5384" s="426"/>
      <c r="V5384" s="426"/>
      <c r="W5384" s="426"/>
      <c r="X5384" s="427"/>
      <c r="Y5384" s="416" t="e">
        <f t="shared" si="421"/>
        <v>#N/A</v>
      </c>
      <c r="Z5384" s="416" t="e">
        <f t="shared" si="422"/>
        <v>#N/A</v>
      </c>
      <c r="AA5384" s="416" t="str">
        <f t="shared" si="423"/>
        <v/>
      </c>
      <c r="AB5384" s="416" t="e">
        <f t="shared" si="424"/>
        <v>#N/A</v>
      </c>
      <c r="AC5384" s="416" t="e">
        <f t="shared" si="425"/>
        <v>#N/A</v>
      </c>
    </row>
    <row r="5385" customHeight="1" spans="1:29">
      <c r="A5385" s="421"/>
      <c r="B5385" s="422"/>
      <c r="C5385" s="422"/>
      <c r="D5385" s="421"/>
      <c r="E5385" s="421"/>
      <c r="F5385" s="421"/>
      <c r="G5385" s="421"/>
      <c r="H5385" s="421"/>
      <c r="I5385" s="421"/>
      <c r="J5385" s="421"/>
      <c r="K5385" s="421"/>
      <c r="L5385" s="421"/>
      <c r="M5385" s="421"/>
      <c r="N5385" s="426"/>
      <c r="O5385" s="426"/>
      <c r="P5385" s="427"/>
      <c r="Q5385" s="427"/>
      <c r="R5385" s="426"/>
      <c r="S5385" s="426"/>
      <c r="T5385" s="426"/>
      <c r="U5385" s="426"/>
      <c r="V5385" s="426"/>
      <c r="W5385" s="426"/>
      <c r="X5385" s="427"/>
      <c r="Y5385" s="416" t="e">
        <f t="shared" si="421"/>
        <v>#N/A</v>
      </c>
      <c r="Z5385" s="416" t="e">
        <f t="shared" si="422"/>
        <v>#N/A</v>
      </c>
      <c r="AA5385" s="416" t="str">
        <f t="shared" si="423"/>
        <v/>
      </c>
      <c r="AB5385" s="416" t="e">
        <f t="shared" si="424"/>
        <v>#N/A</v>
      </c>
      <c r="AC5385" s="416" t="e">
        <f t="shared" si="425"/>
        <v>#N/A</v>
      </c>
    </row>
    <row r="5386" customHeight="1" spans="1:29">
      <c r="A5386" s="421"/>
      <c r="B5386" s="422"/>
      <c r="C5386" s="422"/>
      <c r="D5386" s="421"/>
      <c r="E5386" s="421"/>
      <c r="F5386" s="421"/>
      <c r="G5386" s="421"/>
      <c r="H5386" s="421"/>
      <c r="I5386" s="421"/>
      <c r="J5386" s="421"/>
      <c r="K5386" s="421"/>
      <c r="L5386" s="421"/>
      <c r="M5386" s="421"/>
      <c r="N5386" s="426"/>
      <c r="O5386" s="426"/>
      <c r="P5386" s="427"/>
      <c r="Q5386" s="427"/>
      <c r="R5386" s="426"/>
      <c r="S5386" s="426"/>
      <c r="T5386" s="426"/>
      <c r="U5386" s="426"/>
      <c r="V5386" s="426"/>
      <c r="W5386" s="426"/>
      <c r="X5386" s="427"/>
      <c r="Y5386" s="416" t="e">
        <f t="shared" si="421"/>
        <v>#N/A</v>
      </c>
      <c r="Z5386" s="416" t="e">
        <f t="shared" si="422"/>
        <v>#N/A</v>
      </c>
      <c r="AA5386" s="416" t="str">
        <f t="shared" si="423"/>
        <v/>
      </c>
      <c r="AB5386" s="416" t="e">
        <f t="shared" si="424"/>
        <v>#N/A</v>
      </c>
      <c r="AC5386" s="416" t="e">
        <f t="shared" si="425"/>
        <v>#N/A</v>
      </c>
    </row>
    <row r="5387" customHeight="1" spans="1:29">
      <c r="A5387" s="421"/>
      <c r="B5387" s="422"/>
      <c r="C5387" s="422"/>
      <c r="D5387" s="421"/>
      <c r="E5387" s="421"/>
      <c r="F5387" s="421"/>
      <c r="G5387" s="421"/>
      <c r="H5387" s="421"/>
      <c r="I5387" s="421"/>
      <c r="J5387" s="421"/>
      <c r="K5387" s="421"/>
      <c r="L5387" s="421"/>
      <c r="M5387" s="421"/>
      <c r="N5387" s="426"/>
      <c r="O5387" s="426"/>
      <c r="P5387" s="427"/>
      <c r="Q5387" s="427"/>
      <c r="R5387" s="426"/>
      <c r="S5387" s="426"/>
      <c r="T5387" s="426"/>
      <c r="U5387" s="426"/>
      <c r="V5387" s="426"/>
      <c r="W5387" s="426"/>
      <c r="X5387" s="427"/>
      <c r="Y5387" s="416" t="e">
        <f t="shared" si="421"/>
        <v>#N/A</v>
      </c>
      <c r="Z5387" s="416" t="e">
        <f t="shared" si="422"/>
        <v>#N/A</v>
      </c>
      <c r="AA5387" s="416" t="str">
        <f t="shared" si="423"/>
        <v/>
      </c>
      <c r="AB5387" s="416" t="e">
        <f t="shared" si="424"/>
        <v>#N/A</v>
      </c>
      <c r="AC5387" s="416" t="e">
        <f t="shared" si="425"/>
        <v>#N/A</v>
      </c>
    </row>
    <row r="5388" customHeight="1" spans="1:29">
      <c r="A5388" s="421"/>
      <c r="B5388" s="422"/>
      <c r="C5388" s="422"/>
      <c r="D5388" s="421"/>
      <c r="E5388" s="421"/>
      <c r="F5388" s="421"/>
      <c r="G5388" s="421"/>
      <c r="H5388" s="421"/>
      <c r="I5388" s="421"/>
      <c r="J5388" s="421"/>
      <c r="K5388" s="421"/>
      <c r="L5388" s="421"/>
      <c r="M5388" s="421"/>
      <c r="N5388" s="426"/>
      <c r="O5388" s="426"/>
      <c r="P5388" s="427"/>
      <c r="Q5388" s="427"/>
      <c r="R5388" s="426"/>
      <c r="S5388" s="426"/>
      <c r="T5388" s="426"/>
      <c r="U5388" s="426"/>
      <c r="V5388" s="426"/>
      <c r="W5388" s="426"/>
      <c r="X5388" s="427"/>
      <c r="Y5388" s="416" t="e">
        <f t="shared" si="421"/>
        <v>#N/A</v>
      </c>
      <c r="Z5388" s="416" t="e">
        <f t="shared" si="422"/>
        <v>#N/A</v>
      </c>
      <c r="AA5388" s="416" t="str">
        <f t="shared" si="423"/>
        <v/>
      </c>
      <c r="AB5388" s="416" t="e">
        <f t="shared" si="424"/>
        <v>#N/A</v>
      </c>
      <c r="AC5388" s="416" t="e">
        <f t="shared" si="425"/>
        <v>#N/A</v>
      </c>
    </row>
    <row r="5389" customHeight="1" spans="1:29">
      <c r="A5389" s="421"/>
      <c r="B5389" s="422"/>
      <c r="C5389" s="422"/>
      <c r="D5389" s="421"/>
      <c r="E5389" s="421"/>
      <c r="F5389" s="421"/>
      <c r="G5389" s="421"/>
      <c r="H5389" s="421"/>
      <c r="I5389" s="421"/>
      <c r="J5389" s="421"/>
      <c r="K5389" s="421"/>
      <c r="L5389" s="421"/>
      <c r="M5389" s="421"/>
      <c r="N5389" s="426"/>
      <c r="O5389" s="426"/>
      <c r="P5389" s="427"/>
      <c r="Q5389" s="427"/>
      <c r="R5389" s="426"/>
      <c r="S5389" s="426"/>
      <c r="T5389" s="426"/>
      <c r="U5389" s="426"/>
      <c r="V5389" s="426"/>
      <c r="W5389" s="426"/>
      <c r="X5389" s="427"/>
      <c r="Y5389" s="416" t="e">
        <f t="shared" si="421"/>
        <v>#N/A</v>
      </c>
      <c r="Z5389" s="416" t="e">
        <f t="shared" si="422"/>
        <v>#N/A</v>
      </c>
      <c r="AA5389" s="416" t="str">
        <f t="shared" si="423"/>
        <v/>
      </c>
      <c r="AB5389" s="416" t="e">
        <f t="shared" si="424"/>
        <v>#N/A</v>
      </c>
      <c r="AC5389" s="416" t="e">
        <f t="shared" si="425"/>
        <v>#N/A</v>
      </c>
    </row>
    <row r="5390" customHeight="1" spans="1:29">
      <c r="A5390" s="421"/>
      <c r="B5390" s="422"/>
      <c r="C5390" s="422"/>
      <c r="D5390" s="421"/>
      <c r="E5390" s="421"/>
      <c r="F5390" s="421"/>
      <c r="G5390" s="421"/>
      <c r="H5390" s="421"/>
      <c r="I5390" s="421"/>
      <c r="J5390" s="421"/>
      <c r="K5390" s="421"/>
      <c r="L5390" s="421"/>
      <c r="M5390" s="421"/>
      <c r="N5390" s="426"/>
      <c r="O5390" s="426"/>
      <c r="P5390" s="427"/>
      <c r="Q5390" s="427"/>
      <c r="R5390" s="426"/>
      <c r="S5390" s="426"/>
      <c r="T5390" s="426"/>
      <c r="U5390" s="426"/>
      <c r="V5390" s="426"/>
      <c r="W5390" s="426"/>
      <c r="X5390" s="427"/>
      <c r="Y5390" s="416" t="e">
        <f t="shared" si="421"/>
        <v>#N/A</v>
      </c>
      <c r="Z5390" s="416" t="e">
        <f t="shared" si="422"/>
        <v>#N/A</v>
      </c>
      <c r="AA5390" s="416" t="str">
        <f t="shared" si="423"/>
        <v/>
      </c>
      <c r="AB5390" s="416" t="e">
        <f t="shared" si="424"/>
        <v>#N/A</v>
      </c>
      <c r="AC5390" s="416" t="e">
        <f t="shared" si="425"/>
        <v>#N/A</v>
      </c>
    </row>
    <row r="5391" customHeight="1" spans="1:29">
      <c r="A5391" s="421"/>
      <c r="B5391" s="422"/>
      <c r="C5391" s="422"/>
      <c r="D5391" s="421"/>
      <c r="E5391" s="421"/>
      <c r="F5391" s="421"/>
      <c r="G5391" s="421"/>
      <c r="H5391" s="421"/>
      <c r="I5391" s="421"/>
      <c r="J5391" s="421"/>
      <c r="K5391" s="421"/>
      <c r="L5391" s="421"/>
      <c r="M5391" s="421"/>
      <c r="N5391" s="426"/>
      <c r="O5391" s="426"/>
      <c r="P5391" s="427"/>
      <c r="Q5391" s="427"/>
      <c r="R5391" s="426"/>
      <c r="S5391" s="426"/>
      <c r="T5391" s="426"/>
      <c r="U5391" s="426"/>
      <c r="V5391" s="426"/>
      <c r="W5391" s="426"/>
      <c r="X5391" s="427"/>
      <c r="Y5391" s="416" t="e">
        <f t="shared" si="421"/>
        <v>#N/A</v>
      </c>
      <c r="Z5391" s="416" t="e">
        <f t="shared" si="422"/>
        <v>#N/A</v>
      </c>
      <c r="AA5391" s="416" t="str">
        <f t="shared" si="423"/>
        <v/>
      </c>
      <c r="AB5391" s="416" t="e">
        <f t="shared" si="424"/>
        <v>#N/A</v>
      </c>
      <c r="AC5391" s="416" t="e">
        <f t="shared" si="425"/>
        <v>#N/A</v>
      </c>
    </row>
    <row r="5392" customHeight="1" spans="1:29">
      <c r="A5392" s="421"/>
      <c r="B5392" s="422"/>
      <c r="C5392" s="422"/>
      <c r="D5392" s="421"/>
      <c r="E5392" s="421"/>
      <c r="F5392" s="421"/>
      <c r="G5392" s="421"/>
      <c r="H5392" s="421"/>
      <c r="I5392" s="421"/>
      <c r="J5392" s="421"/>
      <c r="K5392" s="421"/>
      <c r="L5392" s="421"/>
      <c r="M5392" s="421"/>
      <c r="N5392" s="426"/>
      <c r="O5392" s="426"/>
      <c r="P5392" s="427"/>
      <c r="Q5392" s="427"/>
      <c r="R5392" s="426"/>
      <c r="S5392" s="426"/>
      <c r="T5392" s="426"/>
      <c r="U5392" s="426"/>
      <c r="V5392" s="426"/>
      <c r="W5392" s="426"/>
      <c r="X5392" s="427"/>
      <c r="Y5392" s="416" t="e">
        <f t="shared" si="421"/>
        <v>#N/A</v>
      </c>
      <c r="Z5392" s="416" t="e">
        <f t="shared" si="422"/>
        <v>#N/A</v>
      </c>
      <c r="AA5392" s="416" t="str">
        <f t="shared" si="423"/>
        <v/>
      </c>
      <c r="AB5392" s="416" t="e">
        <f t="shared" si="424"/>
        <v>#N/A</v>
      </c>
      <c r="AC5392" s="416" t="e">
        <f t="shared" si="425"/>
        <v>#N/A</v>
      </c>
    </row>
    <row r="5393" customHeight="1" spans="1:29">
      <c r="A5393" s="421"/>
      <c r="B5393" s="422"/>
      <c r="C5393" s="422"/>
      <c r="D5393" s="421"/>
      <c r="E5393" s="421"/>
      <c r="F5393" s="421"/>
      <c r="G5393" s="421"/>
      <c r="H5393" s="421"/>
      <c r="I5393" s="421"/>
      <c r="J5393" s="421"/>
      <c r="K5393" s="421"/>
      <c r="L5393" s="421"/>
      <c r="M5393" s="421"/>
      <c r="N5393" s="426"/>
      <c r="O5393" s="426"/>
      <c r="P5393" s="427"/>
      <c r="Q5393" s="427"/>
      <c r="R5393" s="426"/>
      <c r="S5393" s="426"/>
      <c r="T5393" s="426"/>
      <c r="U5393" s="426"/>
      <c r="V5393" s="426"/>
      <c r="W5393" s="426"/>
      <c r="X5393" s="427"/>
      <c r="Y5393" s="416" t="e">
        <f t="shared" si="421"/>
        <v>#N/A</v>
      </c>
      <c r="Z5393" s="416" t="e">
        <f t="shared" si="422"/>
        <v>#N/A</v>
      </c>
      <c r="AA5393" s="416" t="str">
        <f t="shared" si="423"/>
        <v/>
      </c>
      <c r="AB5393" s="416" t="e">
        <f t="shared" si="424"/>
        <v>#N/A</v>
      </c>
      <c r="AC5393" s="416" t="e">
        <f t="shared" si="425"/>
        <v>#N/A</v>
      </c>
    </row>
    <row r="5394" customHeight="1" spans="1:29">
      <c r="A5394" s="421"/>
      <c r="B5394" s="422"/>
      <c r="C5394" s="422"/>
      <c r="D5394" s="421"/>
      <c r="E5394" s="421"/>
      <c r="F5394" s="421"/>
      <c r="G5394" s="421"/>
      <c r="H5394" s="421"/>
      <c r="I5394" s="421"/>
      <c r="J5394" s="421"/>
      <c r="K5394" s="421"/>
      <c r="L5394" s="421"/>
      <c r="M5394" s="421"/>
      <c r="N5394" s="426"/>
      <c r="O5394" s="426"/>
      <c r="P5394" s="427"/>
      <c r="Q5394" s="427"/>
      <c r="R5394" s="426"/>
      <c r="S5394" s="426"/>
      <c r="T5394" s="426"/>
      <c r="U5394" s="426"/>
      <c r="V5394" s="426"/>
      <c r="W5394" s="426"/>
      <c r="X5394" s="427"/>
      <c r="Y5394" s="416" t="e">
        <f t="shared" si="421"/>
        <v>#N/A</v>
      </c>
      <c r="Z5394" s="416" t="e">
        <f t="shared" si="422"/>
        <v>#N/A</v>
      </c>
      <c r="AA5394" s="416" t="str">
        <f t="shared" si="423"/>
        <v/>
      </c>
      <c r="AB5394" s="416" t="e">
        <f t="shared" si="424"/>
        <v>#N/A</v>
      </c>
      <c r="AC5394" s="416" t="e">
        <f t="shared" si="425"/>
        <v>#N/A</v>
      </c>
    </row>
    <row r="5395" customHeight="1" spans="1:29">
      <c r="A5395" s="421"/>
      <c r="B5395" s="422"/>
      <c r="C5395" s="422"/>
      <c r="D5395" s="421"/>
      <c r="E5395" s="421"/>
      <c r="F5395" s="421"/>
      <c r="G5395" s="421"/>
      <c r="H5395" s="421"/>
      <c r="I5395" s="421"/>
      <c r="J5395" s="421"/>
      <c r="K5395" s="421"/>
      <c r="L5395" s="421"/>
      <c r="M5395" s="421"/>
      <c r="N5395" s="426"/>
      <c r="O5395" s="426"/>
      <c r="P5395" s="427"/>
      <c r="Q5395" s="427"/>
      <c r="R5395" s="426"/>
      <c r="S5395" s="426"/>
      <c r="T5395" s="426"/>
      <c r="U5395" s="426"/>
      <c r="V5395" s="426"/>
      <c r="W5395" s="426"/>
      <c r="X5395" s="427"/>
      <c r="Y5395" s="416" t="e">
        <f t="shared" si="421"/>
        <v>#N/A</v>
      </c>
      <c r="Z5395" s="416" t="e">
        <f t="shared" si="422"/>
        <v>#N/A</v>
      </c>
      <c r="AA5395" s="416" t="str">
        <f t="shared" si="423"/>
        <v/>
      </c>
      <c r="AB5395" s="416" t="e">
        <f t="shared" si="424"/>
        <v>#N/A</v>
      </c>
      <c r="AC5395" s="416" t="e">
        <f t="shared" si="425"/>
        <v>#N/A</v>
      </c>
    </row>
    <row r="5396" customHeight="1" spans="1:29">
      <c r="A5396" s="421"/>
      <c r="B5396" s="422"/>
      <c r="C5396" s="422"/>
      <c r="D5396" s="421"/>
      <c r="E5396" s="421"/>
      <c r="F5396" s="421"/>
      <c r="G5396" s="421"/>
      <c r="H5396" s="421"/>
      <c r="I5396" s="421"/>
      <c r="J5396" s="421"/>
      <c r="K5396" s="421"/>
      <c r="L5396" s="421"/>
      <c r="M5396" s="421"/>
      <c r="N5396" s="426"/>
      <c r="O5396" s="426"/>
      <c r="P5396" s="427"/>
      <c r="Q5396" s="427"/>
      <c r="R5396" s="426"/>
      <c r="S5396" s="426"/>
      <c r="T5396" s="426"/>
      <c r="U5396" s="426"/>
      <c r="V5396" s="426"/>
      <c r="W5396" s="426"/>
      <c r="X5396" s="427"/>
      <c r="Y5396" s="416" t="e">
        <f t="shared" si="421"/>
        <v>#N/A</v>
      </c>
      <c r="Z5396" s="416" t="e">
        <f t="shared" si="422"/>
        <v>#N/A</v>
      </c>
      <c r="AA5396" s="416" t="str">
        <f t="shared" si="423"/>
        <v/>
      </c>
      <c r="AB5396" s="416" t="e">
        <f t="shared" si="424"/>
        <v>#N/A</v>
      </c>
      <c r="AC5396" s="416" t="e">
        <f t="shared" si="425"/>
        <v>#N/A</v>
      </c>
    </row>
    <row r="5397" customHeight="1" spans="1:29">
      <c r="A5397" s="421"/>
      <c r="B5397" s="422"/>
      <c r="C5397" s="422"/>
      <c r="D5397" s="421"/>
      <c r="E5397" s="421"/>
      <c r="F5397" s="421"/>
      <c r="G5397" s="421"/>
      <c r="H5397" s="421"/>
      <c r="I5397" s="421"/>
      <c r="J5397" s="421"/>
      <c r="K5397" s="421"/>
      <c r="L5397" s="421"/>
      <c r="M5397" s="421"/>
      <c r="N5397" s="426"/>
      <c r="O5397" s="426"/>
      <c r="P5397" s="427"/>
      <c r="Q5397" s="427"/>
      <c r="R5397" s="426"/>
      <c r="S5397" s="426"/>
      <c r="T5397" s="426"/>
      <c r="U5397" s="426"/>
      <c r="V5397" s="426"/>
      <c r="W5397" s="426"/>
      <c r="X5397" s="427"/>
      <c r="Y5397" s="416" t="e">
        <f t="shared" si="421"/>
        <v>#N/A</v>
      </c>
      <c r="Z5397" s="416" t="e">
        <f t="shared" si="422"/>
        <v>#N/A</v>
      </c>
      <c r="AA5397" s="416" t="str">
        <f t="shared" si="423"/>
        <v/>
      </c>
      <c r="AB5397" s="416" t="e">
        <f t="shared" si="424"/>
        <v>#N/A</v>
      </c>
      <c r="AC5397" s="416" t="e">
        <f t="shared" si="425"/>
        <v>#N/A</v>
      </c>
    </row>
    <row r="5398" customHeight="1" spans="1:29">
      <c r="A5398" s="421"/>
      <c r="B5398" s="422"/>
      <c r="C5398" s="422"/>
      <c r="D5398" s="421"/>
      <c r="E5398" s="421"/>
      <c r="F5398" s="421"/>
      <c r="G5398" s="421"/>
      <c r="H5398" s="421"/>
      <c r="I5398" s="421"/>
      <c r="J5398" s="421"/>
      <c r="K5398" s="421"/>
      <c r="L5398" s="421"/>
      <c r="M5398" s="421"/>
      <c r="N5398" s="426"/>
      <c r="O5398" s="426"/>
      <c r="P5398" s="427"/>
      <c r="Q5398" s="427"/>
      <c r="R5398" s="426"/>
      <c r="S5398" s="426"/>
      <c r="T5398" s="426"/>
      <c r="U5398" s="426"/>
      <c r="V5398" s="426"/>
      <c r="W5398" s="426"/>
      <c r="X5398" s="427"/>
      <c r="Y5398" s="416" t="e">
        <f t="shared" si="421"/>
        <v>#N/A</v>
      </c>
      <c r="Z5398" s="416" t="e">
        <f t="shared" si="422"/>
        <v>#N/A</v>
      </c>
      <c r="AA5398" s="416" t="str">
        <f t="shared" si="423"/>
        <v/>
      </c>
      <c r="AB5398" s="416" t="e">
        <f t="shared" si="424"/>
        <v>#N/A</v>
      </c>
      <c r="AC5398" s="416" t="e">
        <f t="shared" si="425"/>
        <v>#N/A</v>
      </c>
    </row>
    <row r="5399" customHeight="1" spans="1:29">
      <c r="A5399" s="421"/>
      <c r="B5399" s="422"/>
      <c r="C5399" s="422"/>
      <c r="D5399" s="421"/>
      <c r="E5399" s="421"/>
      <c r="F5399" s="421"/>
      <c r="G5399" s="421"/>
      <c r="H5399" s="421"/>
      <c r="I5399" s="421"/>
      <c r="J5399" s="421"/>
      <c r="K5399" s="421"/>
      <c r="L5399" s="421"/>
      <c r="M5399" s="421"/>
      <c r="N5399" s="426"/>
      <c r="O5399" s="426"/>
      <c r="P5399" s="427"/>
      <c r="Q5399" s="427"/>
      <c r="R5399" s="426"/>
      <c r="S5399" s="426"/>
      <c r="T5399" s="426"/>
      <c r="U5399" s="426"/>
      <c r="V5399" s="426"/>
      <c r="W5399" s="426"/>
      <c r="X5399" s="427"/>
      <c r="Y5399" s="416" t="e">
        <f t="shared" si="421"/>
        <v>#N/A</v>
      </c>
      <c r="Z5399" s="416" t="e">
        <f t="shared" si="422"/>
        <v>#N/A</v>
      </c>
      <c r="AA5399" s="416" t="str">
        <f t="shared" si="423"/>
        <v/>
      </c>
      <c r="AB5399" s="416" t="e">
        <f t="shared" si="424"/>
        <v>#N/A</v>
      </c>
      <c r="AC5399" s="416" t="e">
        <f t="shared" si="425"/>
        <v>#N/A</v>
      </c>
    </row>
    <row r="5400" customHeight="1" spans="1:29">
      <c r="A5400" s="421"/>
      <c r="B5400" s="422"/>
      <c r="C5400" s="422"/>
      <c r="D5400" s="421"/>
      <c r="E5400" s="421"/>
      <c r="F5400" s="421"/>
      <c r="G5400" s="421"/>
      <c r="H5400" s="421"/>
      <c r="I5400" s="421"/>
      <c r="J5400" s="421"/>
      <c r="K5400" s="421"/>
      <c r="L5400" s="421"/>
      <c r="M5400" s="421"/>
      <c r="N5400" s="426"/>
      <c r="O5400" s="426"/>
      <c r="P5400" s="427"/>
      <c r="Q5400" s="427"/>
      <c r="R5400" s="426"/>
      <c r="S5400" s="426"/>
      <c r="T5400" s="426"/>
      <c r="U5400" s="426"/>
      <c r="V5400" s="426"/>
      <c r="W5400" s="426"/>
      <c r="X5400" s="427"/>
      <c r="Y5400" s="416" t="e">
        <f t="shared" si="421"/>
        <v>#N/A</v>
      </c>
      <c r="Z5400" s="416" t="e">
        <f t="shared" si="422"/>
        <v>#N/A</v>
      </c>
      <c r="AA5400" s="416" t="str">
        <f t="shared" si="423"/>
        <v/>
      </c>
      <c r="AB5400" s="416" t="e">
        <f t="shared" si="424"/>
        <v>#N/A</v>
      </c>
      <c r="AC5400" s="416" t="e">
        <f t="shared" si="425"/>
        <v>#N/A</v>
      </c>
    </row>
    <row r="5401" customHeight="1" spans="1:29">
      <c r="A5401" s="421"/>
      <c r="B5401" s="422"/>
      <c r="C5401" s="422"/>
      <c r="D5401" s="421"/>
      <c r="E5401" s="421"/>
      <c r="F5401" s="421"/>
      <c r="G5401" s="421"/>
      <c r="H5401" s="421"/>
      <c r="I5401" s="421"/>
      <c r="J5401" s="421"/>
      <c r="K5401" s="421"/>
      <c r="L5401" s="421"/>
      <c r="M5401" s="421"/>
      <c r="N5401" s="426"/>
      <c r="O5401" s="426"/>
      <c r="P5401" s="427"/>
      <c r="Q5401" s="427"/>
      <c r="R5401" s="426"/>
      <c r="S5401" s="426"/>
      <c r="T5401" s="426"/>
      <c r="U5401" s="426"/>
      <c r="V5401" s="426"/>
      <c r="W5401" s="426"/>
      <c r="X5401" s="427"/>
      <c r="Y5401" s="416" t="e">
        <f t="shared" si="421"/>
        <v>#N/A</v>
      </c>
      <c r="Z5401" s="416" t="e">
        <f t="shared" si="422"/>
        <v>#N/A</v>
      </c>
      <c r="AA5401" s="416" t="str">
        <f t="shared" si="423"/>
        <v/>
      </c>
      <c r="AB5401" s="416" t="e">
        <f t="shared" si="424"/>
        <v>#N/A</v>
      </c>
      <c r="AC5401" s="416" t="e">
        <f t="shared" si="425"/>
        <v>#N/A</v>
      </c>
    </row>
    <row r="5402" customHeight="1" spans="1:29">
      <c r="A5402" s="421"/>
      <c r="B5402" s="422"/>
      <c r="C5402" s="422"/>
      <c r="D5402" s="421"/>
      <c r="E5402" s="421"/>
      <c r="F5402" s="421"/>
      <c r="G5402" s="421"/>
      <c r="H5402" s="421"/>
      <c r="I5402" s="421"/>
      <c r="J5402" s="421"/>
      <c r="K5402" s="421"/>
      <c r="L5402" s="421"/>
      <c r="M5402" s="421"/>
      <c r="N5402" s="426"/>
      <c r="O5402" s="426"/>
      <c r="P5402" s="427"/>
      <c r="Q5402" s="427"/>
      <c r="R5402" s="426"/>
      <c r="S5402" s="426"/>
      <c r="T5402" s="426"/>
      <c r="U5402" s="426"/>
      <c r="V5402" s="426"/>
      <c r="W5402" s="426"/>
      <c r="X5402" s="427"/>
      <c r="Y5402" s="416" t="e">
        <f t="shared" si="421"/>
        <v>#N/A</v>
      </c>
      <c r="Z5402" s="416" t="e">
        <f t="shared" si="422"/>
        <v>#N/A</v>
      </c>
      <c r="AA5402" s="416" t="str">
        <f t="shared" si="423"/>
        <v/>
      </c>
      <c r="AB5402" s="416" t="e">
        <f t="shared" si="424"/>
        <v>#N/A</v>
      </c>
      <c r="AC5402" s="416" t="e">
        <f t="shared" si="425"/>
        <v>#N/A</v>
      </c>
    </row>
    <row r="5403" customHeight="1" spans="1:29">
      <c r="A5403" s="421"/>
      <c r="B5403" s="422"/>
      <c r="C5403" s="422"/>
      <c r="D5403" s="421"/>
      <c r="E5403" s="421"/>
      <c r="F5403" s="421"/>
      <c r="G5403" s="421"/>
      <c r="H5403" s="421"/>
      <c r="I5403" s="421"/>
      <c r="J5403" s="421"/>
      <c r="K5403" s="421"/>
      <c r="L5403" s="421"/>
      <c r="M5403" s="421"/>
      <c r="N5403" s="426"/>
      <c r="O5403" s="426"/>
      <c r="P5403" s="427"/>
      <c r="Q5403" s="427"/>
      <c r="R5403" s="426"/>
      <c r="S5403" s="426"/>
      <c r="T5403" s="426"/>
      <c r="U5403" s="426"/>
      <c r="V5403" s="426"/>
      <c r="W5403" s="426"/>
      <c r="X5403" s="427"/>
      <c r="Y5403" s="416" t="e">
        <f t="shared" si="421"/>
        <v>#N/A</v>
      </c>
      <c r="Z5403" s="416" t="e">
        <f t="shared" si="422"/>
        <v>#N/A</v>
      </c>
      <c r="AA5403" s="416" t="str">
        <f t="shared" si="423"/>
        <v/>
      </c>
      <c r="AB5403" s="416" t="e">
        <f t="shared" si="424"/>
        <v>#N/A</v>
      </c>
      <c r="AC5403" s="416" t="e">
        <f t="shared" si="425"/>
        <v>#N/A</v>
      </c>
    </row>
    <row r="5404" customHeight="1" spans="1:29">
      <c r="A5404" s="421"/>
      <c r="B5404" s="422"/>
      <c r="C5404" s="422"/>
      <c r="D5404" s="421"/>
      <c r="E5404" s="421"/>
      <c r="F5404" s="421"/>
      <c r="G5404" s="421"/>
      <c r="H5404" s="421"/>
      <c r="I5404" s="421"/>
      <c r="J5404" s="421"/>
      <c r="K5404" s="421"/>
      <c r="L5404" s="421"/>
      <c r="M5404" s="421"/>
      <c r="N5404" s="426"/>
      <c r="O5404" s="426"/>
      <c r="P5404" s="427"/>
      <c r="Q5404" s="427"/>
      <c r="R5404" s="426"/>
      <c r="S5404" s="426"/>
      <c r="T5404" s="426"/>
      <c r="U5404" s="426"/>
      <c r="V5404" s="426"/>
      <c r="W5404" s="426"/>
      <c r="X5404" s="427"/>
      <c r="Y5404" s="416" t="e">
        <f t="shared" si="421"/>
        <v>#N/A</v>
      </c>
      <c r="Z5404" s="416" t="e">
        <f t="shared" si="422"/>
        <v>#N/A</v>
      </c>
      <c r="AA5404" s="416" t="str">
        <f t="shared" si="423"/>
        <v/>
      </c>
      <c r="AB5404" s="416" t="e">
        <f t="shared" si="424"/>
        <v>#N/A</v>
      </c>
      <c r="AC5404" s="416" t="e">
        <f t="shared" si="425"/>
        <v>#N/A</v>
      </c>
    </row>
    <row r="5405" customHeight="1" spans="1:29">
      <c r="A5405" s="421"/>
      <c r="B5405" s="422"/>
      <c r="C5405" s="422"/>
      <c r="D5405" s="421"/>
      <c r="E5405" s="421"/>
      <c r="F5405" s="421"/>
      <c r="G5405" s="421"/>
      <c r="H5405" s="421"/>
      <c r="I5405" s="421"/>
      <c r="J5405" s="421"/>
      <c r="K5405" s="421"/>
      <c r="L5405" s="421"/>
      <c r="M5405" s="421"/>
      <c r="N5405" s="426"/>
      <c r="O5405" s="426"/>
      <c r="P5405" s="427"/>
      <c r="Q5405" s="427"/>
      <c r="R5405" s="426"/>
      <c r="S5405" s="426"/>
      <c r="T5405" s="426"/>
      <c r="U5405" s="426"/>
      <c r="V5405" s="426"/>
      <c r="W5405" s="426"/>
      <c r="X5405" s="427"/>
      <c r="Y5405" s="416" t="e">
        <f t="shared" si="421"/>
        <v>#N/A</v>
      </c>
      <c r="Z5405" s="416" t="e">
        <f t="shared" si="422"/>
        <v>#N/A</v>
      </c>
      <c r="AA5405" s="416" t="str">
        <f t="shared" si="423"/>
        <v/>
      </c>
      <c r="AB5405" s="416" t="e">
        <f t="shared" si="424"/>
        <v>#N/A</v>
      </c>
      <c r="AC5405" s="416" t="e">
        <f t="shared" si="425"/>
        <v>#N/A</v>
      </c>
    </row>
    <row r="5406" customHeight="1" spans="1:29">
      <c r="A5406" s="421"/>
      <c r="B5406" s="422"/>
      <c r="C5406" s="422"/>
      <c r="D5406" s="421"/>
      <c r="E5406" s="421"/>
      <c r="F5406" s="421"/>
      <c r="G5406" s="421"/>
      <c r="H5406" s="421"/>
      <c r="I5406" s="421"/>
      <c r="J5406" s="421"/>
      <c r="K5406" s="421"/>
      <c r="L5406" s="421"/>
      <c r="M5406" s="421"/>
      <c r="N5406" s="426"/>
      <c r="O5406" s="426"/>
      <c r="P5406" s="427"/>
      <c r="Q5406" s="427"/>
      <c r="R5406" s="426"/>
      <c r="S5406" s="426"/>
      <c r="T5406" s="426"/>
      <c r="U5406" s="426"/>
      <c r="V5406" s="426"/>
      <c r="W5406" s="426"/>
      <c r="X5406" s="427"/>
      <c r="Y5406" s="416" t="e">
        <f t="shared" si="421"/>
        <v>#N/A</v>
      </c>
      <c r="Z5406" s="416" t="e">
        <f t="shared" si="422"/>
        <v>#N/A</v>
      </c>
      <c r="AA5406" s="416" t="str">
        <f t="shared" si="423"/>
        <v/>
      </c>
      <c r="AB5406" s="416" t="e">
        <f t="shared" si="424"/>
        <v>#N/A</v>
      </c>
      <c r="AC5406" s="416" t="e">
        <f t="shared" si="425"/>
        <v>#N/A</v>
      </c>
    </row>
    <row r="5407" customHeight="1" spans="1:29">
      <c r="A5407" s="421"/>
      <c r="B5407" s="422"/>
      <c r="C5407" s="422"/>
      <c r="D5407" s="421"/>
      <c r="E5407" s="421"/>
      <c r="F5407" s="421"/>
      <c r="G5407" s="421"/>
      <c r="H5407" s="421"/>
      <c r="I5407" s="421"/>
      <c r="J5407" s="421"/>
      <c r="K5407" s="421"/>
      <c r="L5407" s="421"/>
      <c r="M5407" s="421"/>
      <c r="N5407" s="426"/>
      <c r="O5407" s="426"/>
      <c r="P5407" s="427"/>
      <c r="Q5407" s="427"/>
      <c r="R5407" s="426"/>
      <c r="S5407" s="426"/>
      <c r="T5407" s="426"/>
      <c r="U5407" s="426"/>
      <c r="V5407" s="426"/>
      <c r="W5407" s="426"/>
      <c r="X5407" s="427"/>
      <c r="Y5407" s="416" t="e">
        <f t="shared" si="421"/>
        <v>#N/A</v>
      </c>
      <c r="Z5407" s="416" t="e">
        <f t="shared" si="422"/>
        <v>#N/A</v>
      </c>
      <c r="AA5407" s="416" t="str">
        <f t="shared" si="423"/>
        <v/>
      </c>
      <c r="AB5407" s="416" t="e">
        <f t="shared" si="424"/>
        <v>#N/A</v>
      </c>
      <c r="AC5407" s="416" t="e">
        <f t="shared" si="425"/>
        <v>#N/A</v>
      </c>
    </row>
    <row r="5408" customHeight="1" spans="1:29">
      <c r="A5408" s="421"/>
      <c r="B5408" s="422"/>
      <c r="C5408" s="422"/>
      <c r="D5408" s="421"/>
      <c r="E5408" s="421"/>
      <c r="F5408" s="421"/>
      <c r="G5408" s="421"/>
      <c r="H5408" s="421"/>
      <c r="I5408" s="421"/>
      <c r="J5408" s="421"/>
      <c r="K5408" s="421"/>
      <c r="L5408" s="421"/>
      <c r="M5408" s="421"/>
      <c r="N5408" s="426"/>
      <c r="O5408" s="426"/>
      <c r="P5408" s="427"/>
      <c r="Q5408" s="427"/>
      <c r="R5408" s="426"/>
      <c r="S5408" s="426"/>
      <c r="T5408" s="426"/>
      <c r="U5408" s="426"/>
      <c r="V5408" s="426"/>
      <c r="W5408" s="426"/>
      <c r="X5408" s="427"/>
      <c r="Y5408" s="416" t="e">
        <f t="shared" si="421"/>
        <v>#N/A</v>
      </c>
      <c r="Z5408" s="416" t="e">
        <f t="shared" si="422"/>
        <v>#N/A</v>
      </c>
      <c r="AA5408" s="416" t="str">
        <f t="shared" si="423"/>
        <v/>
      </c>
      <c r="AB5408" s="416" t="e">
        <f t="shared" si="424"/>
        <v>#N/A</v>
      </c>
      <c r="AC5408" s="416" t="e">
        <f t="shared" si="425"/>
        <v>#N/A</v>
      </c>
    </row>
    <row r="5409" customHeight="1" spans="1:29">
      <c r="A5409" s="421"/>
      <c r="B5409" s="422"/>
      <c r="C5409" s="422"/>
      <c r="D5409" s="421"/>
      <c r="E5409" s="421"/>
      <c r="F5409" s="421"/>
      <c r="G5409" s="421"/>
      <c r="H5409" s="421"/>
      <c r="I5409" s="421"/>
      <c r="J5409" s="421"/>
      <c r="K5409" s="421"/>
      <c r="L5409" s="421"/>
      <c r="M5409" s="421"/>
      <c r="N5409" s="426"/>
      <c r="O5409" s="426"/>
      <c r="P5409" s="427"/>
      <c r="Q5409" s="427"/>
      <c r="R5409" s="426"/>
      <c r="S5409" s="426"/>
      <c r="T5409" s="426"/>
      <c r="U5409" s="426"/>
      <c r="V5409" s="426"/>
      <c r="W5409" s="426"/>
      <c r="X5409" s="427"/>
      <c r="Y5409" s="416" t="e">
        <f t="shared" si="421"/>
        <v>#N/A</v>
      </c>
      <c r="Z5409" s="416" t="e">
        <f t="shared" si="422"/>
        <v>#N/A</v>
      </c>
      <c r="AA5409" s="416" t="str">
        <f t="shared" si="423"/>
        <v/>
      </c>
      <c r="AB5409" s="416" t="e">
        <f t="shared" si="424"/>
        <v>#N/A</v>
      </c>
      <c r="AC5409" s="416" t="e">
        <f t="shared" si="425"/>
        <v>#N/A</v>
      </c>
    </row>
    <row r="5410" customHeight="1" spans="1:29">
      <c r="A5410" s="421"/>
      <c r="B5410" s="422"/>
      <c r="C5410" s="422"/>
      <c r="D5410" s="421"/>
      <c r="E5410" s="421"/>
      <c r="F5410" s="421"/>
      <c r="G5410" s="421"/>
      <c r="H5410" s="421"/>
      <c r="I5410" s="421"/>
      <c r="J5410" s="421"/>
      <c r="K5410" s="421"/>
      <c r="L5410" s="421"/>
      <c r="M5410" s="421"/>
      <c r="N5410" s="426"/>
      <c r="O5410" s="426"/>
      <c r="P5410" s="427"/>
      <c r="Q5410" s="427"/>
      <c r="R5410" s="426"/>
      <c r="S5410" s="426"/>
      <c r="T5410" s="426"/>
      <c r="U5410" s="426"/>
      <c r="V5410" s="426"/>
      <c r="W5410" s="426"/>
      <c r="X5410" s="427"/>
      <c r="Y5410" s="416" t="e">
        <f t="shared" si="421"/>
        <v>#N/A</v>
      </c>
      <c r="Z5410" s="416" t="e">
        <f t="shared" si="422"/>
        <v>#N/A</v>
      </c>
      <c r="AA5410" s="416" t="str">
        <f t="shared" si="423"/>
        <v/>
      </c>
      <c r="AB5410" s="416" t="e">
        <f t="shared" si="424"/>
        <v>#N/A</v>
      </c>
      <c r="AC5410" s="416" t="e">
        <f t="shared" si="425"/>
        <v>#N/A</v>
      </c>
    </row>
    <row r="5411" customHeight="1" spans="1:29">
      <c r="A5411" s="421"/>
      <c r="B5411" s="422"/>
      <c r="C5411" s="422"/>
      <c r="D5411" s="421"/>
      <c r="E5411" s="421"/>
      <c r="F5411" s="421"/>
      <c r="G5411" s="421"/>
      <c r="H5411" s="421"/>
      <c r="I5411" s="421"/>
      <c r="J5411" s="421"/>
      <c r="K5411" s="421"/>
      <c r="L5411" s="421"/>
      <c r="M5411" s="421"/>
      <c r="N5411" s="426"/>
      <c r="O5411" s="426"/>
      <c r="P5411" s="427"/>
      <c r="Q5411" s="427"/>
      <c r="R5411" s="426"/>
      <c r="S5411" s="426"/>
      <c r="T5411" s="426"/>
      <c r="U5411" s="426"/>
      <c r="V5411" s="426"/>
      <c r="W5411" s="426"/>
      <c r="X5411" s="427"/>
      <c r="Y5411" s="416" t="e">
        <f t="shared" si="421"/>
        <v>#N/A</v>
      </c>
      <c r="Z5411" s="416" t="e">
        <f t="shared" si="422"/>
        <v>#N/A</v>
      </c>
      <c r="AA5411" s="416" t="str">
        <f t="shared" si="423"/>
        <v/>
      </c>
      <c r="AB5411" s="416" t="e">
        <f t="shared" si="424"/>
        <v>#N/A</v>
      </c>
      <c r="AC5411" s="416" t="e">
        <f t="shared" si="425"/>
        <v>#N/A</v>
      </c>
    </row>
    <row r="5412" customHeight="1" spans="1:29">
      <c r="A5412" s="421"/>
      <c r="B5412" s="422"/>
      <c r="C5412" s="422"/>
      <c r="D5412" s="421"/>
      <c r="E5412" s="421"/>
      <c r="F5412" s="421"/>
      <c r="G5412" s="421"/>
      <c r="H5412" s="421"/>
      <c r="I5412" s="421"/>
      <c r="J5412" s="421"/>
      <c r="K5412" s="421"/>
      <c r="L5412" s="421"/>
      <c r="M5412" s="421"/>
      <c r="N5412" s="426"/>
      <c r="O5412" s="426"/>
      <c r="P5412" s="427"/>
      <c r="Q5412" s="427"/>
      <c r="R5412" s="426"/>
      <c r="S5412" s="426"/>
      <c r="T5412" s="426"/>
      <c r="U5412" s="426"/>
      <c r="V5412" s="426"/>
      <c r="W5412" s="426"/>
      <c r="X5412" s="427"/>
      <c r="Y5412" s="416" t="e">
        <f t="shared" si="421"/>
        <v>#N/A</v>
      </c>
      <c r="Z5412" s="416" t="e">
        <f t="shared" si="422"/>
        <v>#N/A</v>
      </c>
      <c r="AA5412" s="416" t="str">
        <f t="shared" si="423"/>
        <v/>
      </c>
      <c r="AB5412" s="416" t="e">
        <f t="shared" si="424"/>
        <v>#N/A</v>
      </c>
      <c r="AC5412" s="416" t="e">
        <f t="shared" si="425"/>
        <v>#N/A</v>
      </c>
    </row>
    <row r="5413" customHeight="1" spans="1:29">
      <c r="A5413" s="421"/>
      <c r="B5413" s="422"/>
      <c r="C5413" s="422"/>
      <c r="D5413" s="421"/>
      <c r="E5413" s="421"/>
      <c r="F5413" s="421"/>
      <c r="G5413" s="421"/>
      <c r="H5413" s="421"/>
      <c r="I5413" s="421"/>
      <c r="J5413" s="421"/>
      <c r="K5413" s="421"/>
      <c r="L5413" s="421"/>
      <c r="M5413" s="421"/>
      <c r="N5413" s="426"/>
      <c r="O5413" s="426"/>
      <c r="P5413" s="427"/>
      <c r="Q5413" s="427"/>
      <c r="R5413" s="426"/>
      <c r="S5413" s="426"/>
      <c r="T5413" s="426"/>
      <c r="U5413" s="426"/>
      <c r="V5413" s="426"/>
      <c r="W5413" s="426"/>
      <c r="X5413" s="427"/>
      <c r="Y5413" s="416" t="e">
        <f t="shared" si="421"/>
        <v>#N/A</v>
      </c>
      <c r="Z5413" s="416" t="e">
        <f t="shared" si="422"/>
        <v>#N/A</v>
      </c>
      <c r="AA5413" s="416" t="str">
        <f t="shared" si="423"/>
        <v/>
      </c>
      <c r="AB5413" s="416" t="e">
        <f t="shared" si="424"/>
        <v>#N/A</v>
      </c>
      <c r="AC5413" s="416" t="e">
        <f t="shared" si="425"/>
        <v>#N/A</v>
      </c>
    </row>
    <row r="5414" customHeight="1" spans="1:29">
      <c r="A5414" s="421"/>
      <c r="B5414" s="422"/>
      <c r="C5414" s="422"/>
      <c r="D5414" s="421"/>
      <c r="E5414" s="421"/>
      <c r="F5414" s="421"/>
      <c r="G5414" s="421"/>
      <c r="H5414" s="421"/>
      <c r="I5414" s="421"/>
      <c r="J5414" s="421"/>
      <c r="K5414" s="421"/>
      <c r="L5414" s="421"/>
      <c r="M5414" s="421"/>
      <c r="N5414" s="426"/>
      <c r="O5414" s="426"/>
      <c r="P5414" s="427"/>
      <c r="Q5414" s="427"/>
      <c r="R5414" s="426"/>
      <c r="S5414" s="426"/>
      <c r="T5414" s="426"/>
      <c r="U5414" s="426"/>
      <c r="V5414" s="426"/>
      <c r="W5414" s="426"/>
      <c r="X5414" s="427"/>
      <c r="Y5414" s="416" t="e">
        <f t="shared" si="421"/>
        <v>#N/A</v>
      </c>
      <c r="Z5414" s="416" t="e">
        <f t="shared" si="422"/>
        <v>#N/A</v>
      </c>
      <c r="AA5414" s="416" t="str">
        <f t="shared" si="423"/>
        <v/>
      </c>
      <c r="AB5414" s="416" t="e">
        <f t="shared" si="424"/>
        <v>#N/A</v>
      </c>
      <c r="AC5414" s="416" t="e">
        <f t="shared" si="425"/>
        <v>#N/A</v>
      </c>
    </row>
    <row r="5415" customHeight="1" spans="1:29">
      <c r="A5415" s="421"/>
      <c r="B5415" s="422"/>
      <c r="C5415" s="422"/>
      <c r="D5415" s="421"/>
      <c r="E5415" s="421"/>
      <c r="F5415" s="421"/>
      <c r="G5415" s="421"/>
      <c r="H5415" s="421"/>
      <c r="I5415" s="421"/>
      <c r="J5415" s="421"/>
      <c r="K5415" s="421"/>
      <c r="L5415" s="421"/>
      <c r="M5415" s="421"/>
      <c r="N5415" s="426"/>
      <c r="O5415" s="426"/>
      <c r="P5415" s="427"/>
      <c r="Q5415" s="427"/>
      <c r="R5415" s="426"/>
      <c r="S5415" s="426"/>
      <c r="T5415" s="426"/>
      <c r="U5415" s="426"/>
      <c r="V5415" s="426"/>
      <c r="W5415" s="426"/>
      <c r="X5415" s="427"/>
      <c r="Y5415" s="416" t="e">
        <f t="shared" si="421"/>
        <v>#N/A</v>
      </c>
      <c r="Z5415" s="416" t="e">
        <f t="shared" si="422"/>
        <v>#N/A</v>
      </c>
      <c r="AA5415" s="416" t="str">
        <f t="shared" si="423"/>
        <v/>
      </c>
      <c r="AB5415" s="416" t="e">
        <f t="shared" si="424"/>
        <v>#N/A</v>
      </c>
      <c r="AC5415" s="416" t="e">
        <f t="shared" si="425"/>
        <v>#N/A</v>
      </c>
    </row>
    <row r="5416" customHeight="1" spans="1:29">
      <c r="A5416" s="421"/>
      <c r="B5416" s="422"/>
      <c r="C5416" s="422"/>
      <c r="D5416" s="421"/>
      <c r="E5416" s="421"/>
      <c r="F5416" s="421"/>
      <c r="G5416" s="421"/>
      <c r="H5416" s="421"/>
      <c r="I5416" s="421"/>
      <c r="J5416" s="421"/>
      <c r="K5416" s="421"/>
      <c r="L5416" s="421"/>
      <c r="M5416" s="421"/>
      <c r="N5416" s="426"/>
      <c r="O5416" s="426"/>
      <c r="P5416" s="427"/>
      <c r="Q5416" s="427"/>
      <c r="R5416" s="426"/>
      <c r="S5416" s="426"/>
      <c r="T5416" s="426"/>
      <c r="U5416" s="426"/>
      <c r="V5416" s="426"/>
      <c r="W5416" s="426"/>
      <c r="X5416" s="427"/>
      <c r="Y5416" s="416" t="e">
        <f t="shared" si="421"/>
        <v>#N/A</v>
      </c>
      <c r="Z5416" s="416" t="e">
        <f t="shared" si="422"/>
        <v>#N/A</v>
      </c>
      <c r="AA5416" s="416" t="str">
        <f t="shared" si="423"/>
        <v/>
      </c>
      <c r="AB5416" s="416" t="e">
        <f t="shared" si="424"/>
        <v>#N/A</v>
      </c>
      <c r="AC5416" s="416" t="e">
        <f t="shared" si="425"/>
        <v>#N/A</v>
      </c>
    </row>
    <row r="5417" customHeight="1" spans="1:29">
      <c r="A5417" s="421"/>
      <c r="B5417" s="422"/>
      <c r="C5417" s="422"/>
      <c r="D5417" s="421"/>
      <c r="E5417" s="421"/>
      <c r="F5417" s="421"/>
      <c r="G5417" s="421"/>
      <c r="H5417" s="421"/>
      <c r="I5417" s="421"/>
      <c r="J5417" s="421"/>
      <c r="K5417" s="421"/>
      <c r="L5417" s="421"/>
      <c r="M5417" s="421"/>
      <c r="N5417" s="426"/>
      <c r="O5417" s="426"/>
      <c r="P5417" s="427"/>
      <c r="Q5417" s="427"/>
      <c r="R5417" s="426"/>
      <c r="S5417" s="426"/>
      <c r="T5417" s="426"/>
      <c r="U5417" s="426"/>
      <c r="V5417" s="426"/>
      <c r="W5417" s="426"/>
      <c r="X5417" s="427"/>
      <c r="Y5417" s="416" t="e">
        <f t="shared" si="421"/>
        <v>#N/A</v>
      </c>
      <c r="Z5417" s="416" t="e">
        <f t="shared" si="422"/>
        <v>#N/A</v>
      </c>
      <c r="AA5417" s="416" t="str">
        <f t="shared" si="423"/>
        <v/>
      </c>
      <c r="AB5417" s="416" t="e">
        <f t="shared" si="424"/>
        <v>#N/A</v>
      </c>
      <c r="AC5417" s="416" t="e">
        <f t="shared" si="425"/>
        <v>#N/A</v>
      </c>
    </row>
    <row r="5418" customHeight="1" spans="1:29">
      <c r="A5418" s="421"/>
      <c r="B5418" s="422"/>
      <c r="C5418" s="422"/>
      <c r="D5418" s="421"/>
      <c r="E5418" s="421"/>
      <c r="F5418" s="421"/>
      <c r="G5418" s="421"/>
      <c r="H5418" s="421"/>
      <c r="I5418" s="421"/>
      <c r="J5418" s="421"/>
      <c r="K5418" s="421"/>
      <c r="L5418" s="421"/>
      <c r="M5418" s="421"/>
      <c r="N5418" s="426"/>
      <c r="O5418" s="426"/>
      <c r="P5418" s="427"/>
      <c r="Q5418" s="427"/>
      <c r="R5418" s="426"/>
      <c r="S5418" s="426"/>
      <c r="T5418" s="426"/>
      <c r="U5418" s="426"/>
      <c r="V5418" s="426"/>
      <c r="W5418" s="426"/>
      <c r="X5418" s="427"/>
      <c r="Y5418" s="416" t="e">
        <f t="shared" si="421"/>
        <v>#N/A</v>
      </c>
      <c r="Z5418" s="416" t="e">
        <f t="shared" si="422"/>
        <v>#N/A</v>
      </c>
      <c r="AA5418" s="416" t="str">
        <f t="shared" si="423"/>
        <v/>
      </c>
      <c r="AB5418" s="416" t="e">
        <f t="shared" si="424"/>
        <v>#N/A</v>
      </c>
      <c r="AC5418" s="416" t="e">
        <f t="shared" si="425"/>
        <v>#N/A</v>
      </c>
    </row>
    <row r="5419" customHeight="1" spans="1:29">
      <c r="A5419" s="421"/>
      <c r="B5419" s="422"/>
      <c r="C5419" s="422"/>
      <c r="D5419" s="421"/>
      <c r="E5419" s="421"/>
      <c r="F5419" s="421"/>
      <c r="G5419" s="421"/>
      <c r="H5419" s="421"/>
      <c r="I5419" s="421"/>
      <c r="J5419" s="421"/>
      <c r="K5419" s="421"/>
      <c r="L5419" s="421"/>
      <c r="M5419" s="421"/>
      <c r="N5419" s="426"/>
      <c r="O5419" s="426"/>
      <c r="P5419" s="427"/>
      <c r="Q5419" s="427"/>
      <c r="R5419" s="426"/>
      <c r="S5419" s="426"/>
      <c r="T5419" s="426"/>
      <c r="U5419" s="426"/>
      <c r="V5419" s="426"/>
      <c r="W5419" s="426"/>
      <c r="X5419" s="427"/>
      <c r="Y5419" s="416" t="e">
        <f t="shared" si="421"/>
        <v>#N/A</v>
      </c>
      <c r="Z5419" s="416" t="e">
        <f t="shared" si="422"/>
        <v>#N/A</v>
      </c>
      <c r="AA5419" s="416" t="str">
        <f t="shared" si="423"/>
        <v/>
      </c>
      <c r="AB5419" s="416" t="e">
        <f t="shared" si="424"/>
        <v>#N/A</v>
      </c>
      <c r="AC5419" s="416" t="e">
        <f t="shared" si="425"/>
        <v>#N/A</v>
      </c>
    </row>
    <row r="5420" customHeight="1" spans="1:29">
      <c r="A5420" s="421"/>
      <c r="B5420" s="422"/>
      <c r="C5420" s="422"/>
      <c r="D5420" s="421"/>
      <c r="E5420" s="421"/>
      <c r="F5420" s="421"/>
      <c r="G5420" s="421"/>
      <c r="H5420" s="421"/>
      <c r="I5420" s="421"/>
      <c r="J5420" s="421"/>
      <c r="K5420" s="421"/>
      <c r="L5420" s="421"/>
      <c r="M5420" s="421"/>
      <c r="N5420" s="426"/>
      <c r="O5420" s="426"/>
      <c r="P5420" s="427"/>
      <c r="Q5420" s="427"/>
      <c r="R5420" s="426"/>
      <c r="S5420" s="426"/>
      <c r="T5420" s="426"/>
      <c r="U5420" s="426"/>
      <c r="V5420" s="426"/>
      <c r="W5420" s="426"/>
      <c r="X5420" s="427"/>
      <c r="Y5420" s="416" t="e">
        <f t="shared" si="421"/>
        <v>#N/A</v>
      </c>
      <c r="Z5420" s="416" t="e">
        <f t="shared" si="422"/>
        <v>#N/A</v>
      </c>
      <c r="AA5420" s="416" t="str">
        <f t="shared" si="423"/>
        <v/>
      </c>
      <c r="AB5420" s="416" t="e">
        <f t="shared" si="424"/>
        <v>#N/A</v>
      </c>
      <c r="AC5420" s="416" t="e">
        <f t="shared" si="425"/>
        <v>#N/A</v>
      </c>
    </row>
    <row r="5421" customHeight="1" spans="1:29">
      <c r="A5421" s="421"/>
      <c r="B5421" s="422"/>
      <c r="C5421" s="422"/>
      <c r="D5421" s="421"/>
      <c r="E5421" s="421"/>
      <c r="F5421" s="421"/>
      <c r="G5421" s="421"/>
      <c r="H5421" s="421"/>
      <c r="I5421" s="421"/>
      <c r="J5421" s="421"/>
      <c r="K5421" s="421"/>
      <c r="L5421" s="421"/>
      <c r="M5421" s="421"/>
      <c r="N5421" s="426"/>
      <c r="O5421" s="426"/>
      <c r="P5421" s="427"/>
      <c r="Q5421" s="427"/>
      <c r="R5421" s="426"/>
      <c r="S5421" s="426"/>
      <c r="T5421" s="426"/>
      <c r="U5421" s="426"/>
      <c r="V5421" s="426"/>
      <c r="W5421" s="426"/>
      <c r="X5421" s="427"/>
      <c r="Y5421" s="416" t="e">
        <f t="shared" si="421"/>
        <v>#N/A</v>
      </c>
      <c r="Z5421" s="416" t="e">
        <f t="shared" si="422"/>
        <v>#N/A</v>
      </c>
      <c r="AA5421" s="416" t="str">
        <f t="shared" si="423"/>
        <v/>
      </c>
      <c r="AB5421" s="416" t="e">
        <f t="shared" si="424"/>
        <v>#N/A</v>
      </c>
      <c r="AC5421" s="416" t="e">
        <f t="shared" si="425"/>
        <v>#N/A</v>
      </c>
    </row>
    <row r="5422" customHeight="1" spans="1:29">
      <c r="A5422" s="421"/>
      <c r="B5422" s="422"/>
      <c r="C5422" s="422"/>
      <c r="D5422" s="421"/>
      <c r="E5422" s="421"/>
      <c r="F5422" s="421"/>
      <c r="G5422" s="421"/>
      <c r="H5422" s="421"/>
      <c r="I5422" s="421"/>
      <c r="J5422" s="421"/>
      <c r="K5422" s="421"/>
      <c r="L5422" s="421"/>
      <c r="M5422" s="421"/>
      <c r="N5422" s="426"/>
      <c r="O5422" s="426"/>
      <c r="P5422" s="427"/>
      <c r="Q5422" s="427"/>
      <c r="R5422" s="426"/>
      <c r="S5422" s="426"/>
      <c r="T5422" s="426"/>
      <c r="U5422" s="426"/>
      <c r="V5422" s="426"/>
      <c r="W5422" s="426"/>
      <c r="X5422" s="427"/>
      <c r="Y5422" s="416" t="e">
        <f t="shared" si="421"/>
        <v>#N/A</v>
      </c>
      <c r="Z5422" s="416" t="e">
        <f t="shared" si="422"/>
        <v>#N/A</v>
      </c>
      <c r="AA5422" s="416" t="str">
        <f t="shared" si="423"/>
        <v/>
      </c>
      <c r="AB5422" s="416" t="e">
        <f t="shared" si="424"/>
        <v>#N/A</v>
      </c>
      <c r="AC5422" s="416" t="e">
        <f t="shared" si="425"/>
        <v>#N/A</v>
      </c>
    </row>
    <row r="5423" customHeight="1" spans="1:29">
      <c r="A5423" s="421"/>
      <c r="B5423" s="422"/>
      <c r="C5423" s="422"/>
      <c r="D5423" s="421"/>
      <c r="E5423" s="421"/>
      <c r="F5423" s="421"/>
      <c r="G5423" s="421"/>
      <c r="H5423" s="421"/>
      <c r="I5423" s="421"/>
      <c r="J5423" s="421"/>
      <c r="K5423" s="421"/>
      <c r="L5423" s="421"/>
      <c r="M5423" s="421"/>
      <c r="N5423" s="426"/>
      <c r="O5423" s="426"/>
      <c r="P5423" s="427"/>
      <c r="Q5423" s="427"/>
      <c r="R5423" s="426"/>
      <c r="S5423" s="426"/>
      <c r="T5423" s="426"/>
      <c r="U5423" s="426"/>
      <c r="V5423" s="426"/>
      <c r="W5423" s="426"/>
      <c r="X5423" s="427"/>
      <c r="Y5423" s="416" t="e">
        <f t="shared" si="421"/>
        <v>#N/A</v>
      </c>
      <c r="Z5423" s="416" t="e">
        <f t="shared" si="422"/>
        <v>#N/A</v>
      </c>
      <c r="AA5423" s="416" t="str">
        <f t="shared" si="423"/>
        <v/>
      </c>
      <c r="AB5423" s="416" t="e">
        <f t="shared" si="424"/>
        <v>#N/A</v>
      </c>
      <c r="AC5423" s="416" t="e">
        <f t="shared" si="425"/>
        <v>#N/A</v>
      </c>
    </row>
    <row r="5424" customHeight="1" spans="1:29">
      <c r="A5424" s="421"/>
      <c r="B5424" s="422"/>
      <c r="C5424" s="422"/>
      <c r="D5424" s="421"/>
      <c r="E5424" s="421"/>
      <c r="F5424" s="421"/>
      <c r="G5424" s="421"/>
      <c r="H5424" s="421"/>
      <c r="I5424" s="421"/>
      <c r="J5424" s="421"/>
      <c r="K5424" s="421"/>
      <c r="L5424" s="421"/>
      <c r="M5424" s="421"/>
      <c r="N5424" s="426"/>
      <c r="O5424" s="426"/>
      <c r="P5424" s="427"/>
      <c r="Q5424" s="427"/>
      <c r="R5424" s="426"/>
      <c r="S5424" s="426"/>
      <c r="T5424" s="426"/>
      <c r="U5424" s="426"/>
      <c r="V5424" s="426"/>
      <c r="W5424" s="426"/>
      <c r="X5424" s="427"/>
      <c r="Y5424" s="416" t="e">
        <f t="shared" si="421"/>
        <v>#N/A</v>
      </c>
      <c r="Z5424" s="416" t="e">
        <f t="shared" si="422"/>
        <v>#N/A</v>
      </c>
      <c r="AA5424" s="416" t="str">
        <f t="shared" si="423"/>
        <v/>
      </c>
      <c r="AB5424" s="416" t="e">
        <f t="shared" si="424"/>
        <v>#N/A</v>
      </c>
      <c r="AC5424" s="416" t="e">
        <f t="shared" si="425"/>
        <v>#N/A</v>
      </c>
    </row>
    <row r="5425" customHeight="1" spans="1:29">
      <c r="A5425" s="421"/>
      <c r="B5425" s="422"/>
      <c r="C5425" s="422"/>
      <c r="D5425" s="421"/>
      <c r="E5425" s="421"/>
      <c r="F5425" s="421"/>
      <c r="G5425" s="421"/>
      <c r="H5425" s="421"/>
      <c r="I5425" s="421"/>
      <c r="J5425" s="421"/>
      <c r="K5425" s="421"/>
      <c r="L5425" s="421"/>
      <c r="M5425" s="421"/>
      <c r="N5425" s="426"/>
      <c r="O5425" s="426"/>
      <c r="P5425" s="427"/>
      <c r="Q5425" s="427"/>
      <c r="R5425" s="426"/>
      <c r="S5425" s="426"/>
      <c r="T5425" s="426"/>
      <c r="U5425" s="426"/>
      <c r="V5425" s="426"/>
      <c r="W5425" s="426"/>
      <c r="X5425" s="427"/>
      <c r="Y5425" s="416" t="e">
        <f t="shared" si="421"/>
        <v>#N/A</v>
      </c>
      <c r="Z5425" s="416" t="e">
        <f t="shared" si="422"/>
        <v>#N/A</v>
      </c>
      <c r="AA5425" s="416" t="str">
        <f t="shared" si="423"/>
        <v/>
      </c>
      <c r="AB5425" s="416" t="e">
        <f t="shared" si="424"/>
        <v>#N/A</v>
      </c>
      <c r="AC5425" s="416" t="e">
        <f t="shared" si="425"/>
        <v>#N/A</v>
      </c>
    </row>
    <row r="5426" customHeight="1" spans="1:29">
      <c r="A5426" s="421"/>
      <c r="B5426" s="422"/>
      <c r="C5426" s="422"/>
      <c r="D5426" s="421"/>
      <c r="E5426" s="421"/>
      <c r="F5426" s="421"/>
      <c r="G5426" s="421"/>
      <c r="H5426" s="421"/>
      <c r="I5426" s="421"/>
      <c r="J5426" s="421"/>
      <c r="K5426" s="421"/>
      <c r="L5426" s="421"/>
      <c r="M5426" s="421"/>
      <c r="N5426" s="426"/>
      <c r="O5426" s="426"/>
      <c r="P5426" s="427"/>
      <c r="Q5426" s="427"/>
      <c r="R5426" s="426"/>
      <c r="S5426" s="426"/>
      <c r="T5426" s="426"/>
      <c r="U5426" s="426"/>
      <c r="V5426" s="426"/>
      <c r="W5426" s="426"/>
      <c r="X5426" s="427"/>
      <c r="Y5426" s="416" t="e">
        <f t="shared" si="421"/>
        <v>#N/A</v>
      </c>
      <c r="Z5426" s="416" t="e">
        <f t="shared" si="422"/>
        <v>#N/A</v>
      </c>
      <c r="AA5426" s="416" t="str">
        <f t="shared" si="423"/>
        <v/>
      </c>
      <c r="AB5426" s="416" t="e">
        <f t="shared" si="424"/>
        <v>#N/A</v>
      </c>
      <c r="AC5426" s="416" t="e">
        <f t="shared" si="425"/>
        <v>#N/A</v>
      </c>
    </row>
    <row r="5427" customHeight="1" spans="1:29">
      <c r="A5427" s="421"/>
      <c r="B5427" s="422"/>
      <c r="C5427" s="422"/>
      <c r="D5427" s="421"/>
      <c r="E5427" s="421"/>
      <c r="F5427" s="421"/>
      <c r="G5427" s="421"/>
      <c r="H5427" s="421"/>
      <c r="I5427" s="421"/>
      <c r="J5427" s="421"/>
      <c r="K5427" s="421"/>
      <c r="L5427" s="421"/>
      <c r="M5427" s="421"/>
      <c r="N5427" s="426"/>
      <c r="O5427" s="426"/>
      <c r="P5427" s="427"/>
      <c r="Q5427" s="427"/>
      <c r="R5427" s="426"/>
      <c r="S5427" s="426"/>
      <c r="T5427" s="426"/>
      <c r="U5427" s="426"/>
      <c r="V5427" s="426"/>
      <c r="W5427" s="426"/>
      <c r="X5427" s="427"/>
      <c r="Y5427" s="416" t="e">
        <f t="shared" si="421"/>
        <v>#N/A</v>
      </c>
      <c r="Z5427" s="416" t="e">
        <f t="shared" si="422"/>
        <v>#N/A</v>
      </c>
      <c r="AA5427" s="416" t="str">
        <f t="shared" si="423"/>
        <v/>
      </c>
      <c r="AB5427" s="416" t="e">
        <f t="shared" si="424"/>
        <v>#N/A</v>
      </c>
      <c r="AC5427" s="416" t="e">
        <f t="shared" si="425"/>
        <v>#N/A</v>
      </c>
    </row>
    <row r="5428" customHeight="1" spans="1:29">
      <c r="A5428" s="421"/>
      <c r="B5428" s="422"/>
      <c r="C5428" s="422"/>
      <c r="D5428" s="421"/>
      <c r="E5428" s="421"/>
      <c r="F5428" s="421"/>
      <c r="G5428" s="421"/>
      <c r="H5428" s="421"/>
      <c r="I5428" s="421"/>
      <c r="J5428" s="421"/>
      <c r="K5428" s="421"/>
      <c r="L5428" s="421"/>
      <c r="M5428" s="421"/>
      <c r="N5428" s="426"/>
      <c r="O5428" s="426"/>
      <c r="P5428" s="427"/>
      <c r="Q5428" s="427"/>
      <c r="R5428" s="426"/>
      <c r="S5428" s="426"/>
      <c r="T5428" s="426"/>
      <c r="U5428" s="426"/>
      <c r="V5428" s="426"/>
      <c r="W5428" s="426"/>
      <c r="X5428" s="427"/>
      <c r="Y5428" s="416" t="e">
        <f t="shared" si="421"/>
        <v>#N/A</v>
      </c>
      <c r="Z5428" s="416" t="e">
        <f t="shared" si="422"/>
        <v>#N/A</v>
      </c>
      <c r="AA5428" s="416" t="str">
        <f t="shared" si="423"/>
        <v/>
      </c>
      <c r="AB5428" s="416" t="e">
        <f t="shared" si="424"/>
        <v>#N/A</v>
      </c>
      <c r="AC5428" s="416" t="e">
        <f t="shared" si="425"/>
        <v>#N/A</v>
      </c>
    </row>
    <row r="5429" customHeight="1" spans="1:29">
      <c r="A5429" s="421"/>
      <c r="B5429" s="422"/>
      <c r="C5429" s="422"/>
      <c r="D5429" s="421"/>
      <c r="E5429" s="421"/>
      <c r="F5429" s="421"/>
      <c r="G5429" s="421"/>
      <c r="H5429" s="421"/>
      <c r="I5429" s="421"/>
      <c r="J5429" s="421"/>
      <c r="K5429" s="421"/>
      <c r="L5429" s="421"/>
      <c r="M5429" s="421"/>
      <c r="N5429" s="426"/>
      <c r="O5429" s="426"/>
      <c r="P5429" s="427"/>
      <c r="Q5429" s="427"/>
      <c r="R5429" s="426"/>
      <c r="S5429" s="426"/>
      <c r="T5429" s="426"/>
      <c r="U5429" s="426"/>
      <c r="V5429" s="426"/>
      <c r="W5429" s="426"/>
      <c r="X5429" s="427"/>
      <c r="Y5429" s="416" t="e">
        <f t="shared" si="421"/>
        <v>#N/A</v>
      </c>
      <c r="Z5429" s="416" t="e">
        <f t="shared" si="422"/>
        <v>#N/A</v>
      </c>
      <c r="AA5429" s="416" t="str">
        <f t="shared" si="423"/>
        <v/>
      </c>
      <c r="AB5429" s="416" t="e">
        <f t="shared" si="424"/>
        <v>#N/A</v>
      </c>
      <c r="AC5429" s="416" t="e">
        <f t="shared" si="425"/>
        <v>#N/A</v>
      </c>
    </row>
    <row r="5430" customHeight="1" spans="1:29">
      <c r="A5430" s="421"/>
      <c r="B5430" s="422"/>
      <c r="C5430" s="422"/>
      <c r="D5430" s="421"/>
      <c r="E5430" s="421"/>
      <c r="F5430" s="421"/>
      <c r="G5430" s="421"/>
      <c r="H5430" s="421"/>
      <c r="I5430" s="421"/>
      <c r="J5430" s="421"/>
      <c r="K5430" s="421"/>
      <c r="L5430" s="421"/>
      <c r="M5430" s="421"/>
      <c r="N5430" s="426"/>
      <c r="O5430" s="426"/>
      <c r="P5430" s="427"/>
      <c r="Q5430" s="427"/>
      <c r="R5430" s="426"/>
      <c r="S5430" s="426"/>
      <c r="T5430" s="426"/>
      <c r="U5430" s="426"/>
      <c r="V5430" s="426"/>
      <c r="W5430" s="426"/>
      <c r="X5430" s="427"/>
      <c r="Y5430" s="416" t="e">
        <f t="shared" si="421"/>
        <v>#N/A</v>
      </c>
      <c r="Z5430" s="416" t="e">
        <f t="shared" si="422"/>
        <v>#N/A</v>
      </c>
      <c r="AA5430" s="416" t="str">
        <f t="shared" si="423"/>
        <v/>
      </c>
      <c r="AB5430" s="416" t="e">
        <f t="shared" si="424"/>
        <v>#N/A</v>
      </c>
      <c r="AC5430" s="416" t="e">
        <f t="shared" si="425"/>
        <v>#N/A</v>
      </c>
    </row>
    <row r="5431" customHeight="1" spans="1:29">
      <c r="A5431" s="421"/>
      <c r="B5431" s="422"/>
      <c r="C5431" s="422"/>
      <c r="D5431" s="421"/>
      <c r="E5431" s="421"/>
      <c r="F5431" s="421"/>
      <c r="G5431" s="421"/>
      <c r="H5431" s="421"/>
      <c r="I5431" s="421"/>
      <c r="J5431" s="421"/>
      <c r="K5431" s="421"/>
      <c r="L5431" s="421"/>
      <c r="M5431" s="421"/>
      <c r="N5431" s="426"/>
      <c r="O5431" s="426"/>
      <c r="P5431" s="427"/>
      <c r="Q5431" s="427"/>
      <c r="R5431" s="426"/>
      <c r="S5431" s="426"/>
      <c r="T5431" s="426"/>
      <c r="U5431" s="426"/>
      <c r="V5431" s="426"/>
      <c r="W5431" s="426"/>
      <c r="X5431" s="427"/>
      <c r="Y5431" s="416" t="e">
        <f t="shared" si="421"/>
        <v>#N/A</v>
      </c>
      <c r="Z5431" s="416" t="e">
        <f t="shared" si="422"/>
        <v>#N/A</v>
      </c>
      <c r="AA5431" s="416" t="str">
        <f t="shared" si="423"/>
        <v/>
      </c>
      <c r="AB5431" s="416" t="e">
        <f t="shared" si="424"/>
        <v>#N/A</v>
      </c>
      <c r="AC5431" s="416" t="e">
        <f t="shared" si="425"/>
        <v>#N/A</v>
      </c>
    </row>
    <row r="5432" customHeight="1" spans="1:29">
      <c r="A5432" s="421"/>
      <c r="B5432" s="422"/>
      <c r="C5432" s="422"/>
      <c r="D5432" s="421"/>
      <c r="E5432" s="421"/>
      <c r="F5432" s="421"/>
      <c r="G5432" s="421"/>
      <c r="H5432" s="421"/>
      <c r="I5432" s="421"/>
      <c r="J5432" s="421"/>
      <c r="K5432" s="421"/>
      <c r="L5432" s="421"/>
      <c r="M5432" s="421"/>
      <c r="N5432" s="426"/>
      <c r="O5432" s="426"/>
      <c r="P5432" s="427"/>
      <c r="Q5432" s="427"/>
      <c r="R5432" s="426"/>
      <c r="S5432" s="426"/>
      <c r="T5432" s="426"/>
      <c r="U5432" s="426"/>
      <c r="V5432" s="426"/>
      <c r="W5432" s="426"/>
      <c r="X5432" s="427"/>
      <c r="Y5432" s="416" t="e">
        <f t="shared" si="421"/>
        <v>#N/A</v>
      </c>
      <c r="Z5432" s="416" t="e">
        <f t="shared" si="422"/>
        <v>#N/A</v>
      </c>
      <c r="AA5432" s="416" t="str">
        <f t="shared" si="423"/>
        <v/>
      </c>
      <c r="AB5432" s="416" t="e">
        <f t="shared" si="424"/>
        <v>#N/A</v>
      </c>
      <c r="AC5432" s="416" t="e">
        <f t="shared" si="425"/>
        <v>#N/A</v>
      </c>
    </row>
    <row r="5433" customHeight="1" spans="1:29">
      <c r="A5433" s="421"/>
      <c r="B5433" s="422"/>
      <c r="C5433" s="422"/>
      <c r="D5433" s="421"/>
      <c r="E5433" s="421"/>
      <c r="F5433" s="421"/>
      <c r="G5433" s="421"/>
      <c r="H5433" s="421"/>
      <c r="I5433" s="421"/>
      <c r="J5433" s="421"/>
      <c r="K5433" s="421"/>
      <c r="L5433" s="421"/>
      <c r="M5433" s="421"/>
      <c r="N5433" s="426"/>
      <c r="O5433" s="426"/>
      <c r="P5433" s="427"/>
      <c r="Q5433" s="427"/>
      <c r="R5433" s="426"/>
      <c r="S5433" s="426"/>
      <c r="T5433" s="426"/>
      <c r="U5433" s="426"/>
      <c r="V5433" s="426"/>
      <c r="W5433" s="426"/>
      <c r="X5433" s="427"/>
      <c r="Y5433" s="416" t="e">
        <f t="shared" si="421"/>
        <v>#N/A</v>
      </c>
      <c r="Z5433" s="416" t="e">
        <f t="shared" si="422"/>
        <v>#N/A</v>
      </c>
      <c r="AA5433" s="416" t="str">
        <f t="shared" si="423"/>
        <v/>
      </c>
      <c r="AB5433" s="416" t="e">
        <f t="shared" si="424"/>
        <v>#N/A</v>
      </c>
      <c r="AC5433" s="416" t="e">
        <f t="shared" si="425"/>
        <v>#N/A</v>
      </c>
    </row>
    <row r="5434" customHeight="1" spans="1:29">
      <c r="A5434" s="421"/>
      <c r="B5434" s="422"/>
      <c r="C5434" s="422"/>
      <c r="D5434" s="421"/>
      <c r="E5434" s="421"/>
      <c r="F5434" s="421"/>
      <c r="G5434" s="421"/>
      <c r="H5434" s="421"/>
      <c r="I5434" s="421"/>
      <c r="J5434" s="421"/>
      <c r="K5434" s="421"/>
      <c r="L5434" s="421"/>
      <c r="M5434" s="421"/>
      <c r="N5434" s="426"/>
      <c r="O5434" s="426"/>
      <c r="P5434" s="427"/>
      <c r="Q5434" s="427"/>
      <c r="R5434" s="426"/>
      <c r="S5434" s="426"/>
      <c r="T5434" s="426"/>
      <c r="U5434" s="426"/>
      <c r="V5434" s="426"/>
      <c r="W5434" s="426"/>
      <c r="X5434" s="427"/>
      <c r="Y5434" s="416" t="e">
        <f t="shared" si="421"/>
        <v>#N/A</v>
      </c>
      <c r="Z5434" s="416" t="e">
        <f t="shared" si="422"/>
        <v>#N/A</v>
      </c>
      <c r="AA5434" s="416" t="str">
        <f t="shared" si="423"/>
        <v/>
      </c>
      <c r="AB5434" s="416" t="e">
        <f t="shared" si="424"/>
        <v>#N/A</v>
      </c>
      <c r="AC5434" s="416" t="e">
        <f t="shared" si="425"/>
        <v>#N/A</v>
      </c>
    </row>
    <row r="5435" customHeight="1" spans="1:29">
      <c r="A5435" s="421"/>
      <c r="B5435" s="422"/>
      <c r="C5435" s="422"/>
      <c r="D5435" s="421"/>
      <c r="E5435" s="421"/>
      <c r="F5435" s="421"/>
      <c r="G5435" s="421"/>
      <c r="H5435" s="421"/>
      <c r="I5435" s="421"/>
      <c r="J5435" s="421"/>
      <c r="K5435" s="421"/>
      <c r="L5435" s="421"/>
      <c r="M5435" s="421"/>
      <c r="N5435" s="426"/>
      <c r="O5435" s="426"/>
      <c r="P5435" s="427"/>
      <c r="Q5435" s="427"/>
      <c r="R5435" s="426"/>
      <c r="S5435" s="426"/>
      <c r="T5435" s="426"/>
      <c r="U5435" s="426"/>
      <c r="V5435" s="426"/>
      <c r="W5435" s="426"/>
      <c r="X5435" s="427"/>
      <c r="Y5435" s="416" t="e">
        <f t="shared" si="421"/>
        <v>#N/A</v>
      </c>
      <c r="Z5435" s="416" t="e">
        <f t="shared" si="422"/>
        <v>#N/A</v>
      </c>
      <c r="AA5435" s="416" t="str">
        <f t="shared" si="423"/>
        <v/>
      </c>
      <c r="AB5435" s="416" t="e">
        <f t="shared" si="424"/>
        <v>#N/A</v>
      </c>
      <c r="AC5435" s="416" t="e">
        <f t="shared" si="425"/>
        <v>#N/A</v>
      </c>
    </row>
    <row r="5436" customHeight="1" spans="1:29">
      <c r="A5436" s="421"/>
      <c r="B5436" s="422"/>
      <c r="C5436" s="422"/>
      <c r="D5436" s="421"/>
      <c r="E5436" s="421"/>
      <c r="F5436" s="421"/>
      <c r="G5436" s="421"/>
      <c r="H5436" s="421"/>
      <c r="I5436" s="421"/>
      <c r="J5436" s="421"/>
      <c r="K5436" s="421"/>
      <c r="L5436" s="421"/>
      <c r="M5436" s="421"/>
      <c r="N5436" s="426"/>
      <c r="O5436" s="426"/>
      <c r="P5436" s="427"/>
      <c r="Q5436" s="427"/>
      <c r="R5436" s="426"/>
      <c r="S5436" s="426"/>
      <c r="T5436" s="426"/>
      <c r="U5436" s="426"/>
      <c r="V5436" s="426"/>
      <c r="W5436" s="426"/>
      <c r="X5436" s="427"/>
      <c r="Y5436" s="416" t="e">
        <f t="shared" si="421"/>
        <v>#N/A</v>
      </c>
      <c r="Z5436" s="416" t="e">
        <f t="shared" si="422"/>
        <v>#N/A</v>
      </c>
      <c r="AA5436" s="416" t="str">
        <f t="shared" si="423"/>
        <v/>
      </c>
      <c r="AB5436" s="416" t="e">
        <f t="shared" si="424"/>
        <v>#N/A</v>
      </c>
      <c r="AC5436" s="416" t="e">
        <f t="shared" si="425"/>
        <v>#N/A</v>
      </c>
    </row>
    <row r="5437" customHeight="1" spans="1:29">
      <c r="A5437" s="421"/>
      <c r="B5437" s="422"/>
      <c r="C5437" s="422"/>
      <c r="D5437" s="421"/>
      <c r="E5437" s="421"/>
      <c r="F5437" s="421"/>
      <c r="G5437" s="421"/>
      <c r="H5437" s="421"/>
      <c r="I5437" s="421"/>
      <c r="J5437" s="421"/>
      <c r="K5437" s="421"/>
      <c r="L5437" s="421"/>
      <c r="M5437" s="421"/>
      <c r="N5437" s="426"/>
      <c r="O5437" s="426"/>
      <c r="P5437" s="427"/>
      <c r="Q5437" s="427"/>
      <c r="R5437" s="426"/>
      <c r="S5437" s="426"/>
      <c r="T5437" s="426"/>
      <c r="U5437" s="426"/>
      <c r="V5437" s="426"/>
      <c r="W5437" s="426"/>
      <c r="X5437" s="427"/>
      <c r="Y5437" s="416" t="e">
        <f t="shared" si="421"/>
        <v>#N/A</v>
      </c>
      <c r="Z5437" s="416" t="e">
        <f t="shared" si="422"/>
        <v>#N/A</v>
      </c>
      <c r="AA5437" s="416" t="str">
        <f t="shared" si="423"/>
        <v/>
      </c>
      <c r="AB5437" s="416" t="e">
        <f t="shared" si="424"/>
        <v>#N/A</v>
      </c>
      <c r="AC5437" s="416" t="e">
        <f t="shared" si="425"/>
        <v>#N/A</v>
      </c>
    </row>
    <row r="5438" customHeight="1" spans="1:29">
      <c r="A5438" s="421"/>
      <c r="B5438" s="422"/>
      <c r="C5438" s="422"/>
      <c r="D5438" s="421"/>
      <c r="E5438" s="421"/>
      <c r="F5438" s="421"/>
      <c r="G5438" s="421"/>
      <c r="H5438" s="421"/>
      <c r="I5438" s="421"/>
      <c r="J5438" s="421"/>
      <c r="K5438" s="421"/>
      <c r="L5438" s="421"/>
      <c r="M5438" s="421"/>
      <c r="N5438" s="426"/>
      <c r="O5438" s="426"/>
      <c r="P5438" s="427"/>
      <c r="Q5438" s="427"/>
      <c r="R5438" s="426"/>
      <c r="S5438" s="426"/>
      <c r="T5438" s="426"/>
      <c r="U5438" s="426"/>
      <c r="V5438" s="426"/>
      <c r="W5438" s="426"/>
      <c r="X5438" s="427"/>
      <c r="Y5438" s="416" t="e">
        <f t="shared" si="421"/>
        <v>#N/A</v>
      </c>
      <c r="Z5438" s="416" t="e">
        <f t="shared" si="422"/>
        <v>#N/A</v>
      </c>
      <c r="AA5438" s="416" t="str">
        <f t="shared" si="423"/>
        <v/>
      </c>
      <c r="AB5438" s="416" t="e">
        <f t="shared" si="424"/>
        <v>#N/A</v>
      </c>
      <c r="AC5438" s="416" t="e">
        <f t="shared" si="425"/>
        <v>#N/A</v>
      </c>
    </row>
    <row r="5439" customHeight="1" spans="1:29">
      <c r="A5439" s="421"/>
      <c r="B5439" s="422"/>
      <c r="C5439" s="422"/>
      <c r="D5439" s="421"/>
      <c r="E5439" s="421"/>
      <c r="F5439" s="421"/>
      <c r="G5439" s="421"/>
      <c r="H5439" s="421"/>
      <c r="I5439" s="421"/>
      <c r="J5439" s="421"/>
      <c r="K5439" s="421"/>
      <c r="L5439" s="421"/>
      <c r="M5439" s="421"/>
      <c r="N5439" s="426"/>
      <c r="O5439" s="426"/>
      <c r="P5439" s="427"/>
      <c r="Q5439" s="427"/>
      <c r="R5439" s="426"/>
      <c r="S5439" s="426"/>
      <c r="T5439" s="426"/>
      <c r="U5439" s="426"/>
      <c r="V5439" s="426"/>
      <c r="W5439" s="426"/>
      <c r="X5439" s="427"/>
      <c r="Y5439" s="416" t="e">
        <f t="shared" si="421"/>
        <v>#N/A</v>
      </c>
      <c r="Z5439" s="416" t="e">
        <f t="shared" si="422"/>
        <v>#N/A</v>
      </c>
      <c r="AA5439" s="416" t="str">
        <f t="shared" si="423"/>
        <v/>
      </c>
      <c r="AB5439" s="416" t="e">
        <f t="shared" si="424"/>
        <v>#N/A</v>
      </c>
      <c r="AC5439" s="416" t="e">
        <f t="shared" si="425"/>
        <v>#N/A</v>
      </c>
    </row>
    <row r="5440" customHeight="1" spans="1:29">
      <c r="A5440" s="421"/>
      <c r="B5440" s="422"/>
      <c r="C5440" s="422"/>
      <c r="D5440" s="421"/>
      <c r="E5440" s="421"/>
      <c r="F5440" s="421"/>
      <c r="G5440" s="421"/>
      <c r="H5440" s="421"/>
      <c r="I5440" s="421"/>
      <c r="J5440" s="421"/>
      <c r="K5440" s="421"/>
      <c r="L5440" s="421"/>
      <c r="M5440" s="421"/>
      <c r="N5440" s="426"/>
      <c r="O5440" s="426"/>
      <c r="P5440" s="427"/>
      <c r="Q5440" s="427"/>
      <c r="R5440" s="426"/>
      <c r="S5440" s="426"/>
      <c r="T5440" s="426"/>
      <c r="U5440" s="426"/>
      <c r="V5440" s="426"/>
      <c r="W5440" s="426"/>
      <c r="X5440" s="427"/>
      <c r="Y5440" s="416" t="e">
        <f t="shared" si="421"/>
        <v>#N/A</v>
      </c>
      <c r="Z5440" s="416" t="e">
        <f t="shared" si="422"/>
        <v>#N/A</v>
      </c>
      <c r="AA5440" s="416" t="str">
        <f t="shared" si="423"/>
        <v/>
      </c>
      <c r="AB5440" s="416" t="e">
        <f t="shared" si="424"/>
        <v>#N/A</v>
      </c>
      <c r="AC5440" s="416" t="e">
        <f t="shared" si="425"/>
        <v>#N/A</v>
      </c>
    </row>
    <row r="5441" customHeight="1" spans="1:29">
      <c r="A5441" s="421"/>
      <c r="B5441" s="422"/>
      <c r="C5441" s="422"/>
      <c r="D5441" s="421"/>
      <c r="E5441" s="421"/>
      <c r="F5441" s="421"/>
      <c r="G5441" s="421"/>
      <c r="H5441" s="421"/>
      <c r="I5441" s="421"/>
      <c r="J5441" s="421"/>
      <c r="K5441" s="421"/>
      <c r="L5441" s="421"/>
      <c r="M5441" s="421"/>
      <c r="N5441" s="426"/>
      <c r="O5441" s="426"/>
      <c r="P5441" s="427"/>
      <c r="Q5441" s="427"/>
      <c r="R5441" s="426"/>
      <c r="S5441" s="426"/>
      <c r="T5441" s="426"/>
      <c r="U5441" s="426"/>
      <c r="V5441" s="426"/>
      <c r="W5441" s="426"/>
      <c r="X5441" s="427"/>
      <c r="Y5441" s="416" t="e">
        <f t="shared" si="421"/>
        <v>#N/A</v>
      </c>
      <c r="Z5441" s="416" t="e">
        <f t="shared" si="422"/>
        <v>#N/A</v>
      </c>
      <c r="AA5441" s="416" t="str">
        <f t="shared" si="423"/>
        <v/>
      </c>
      <c r="AB5441" s="416" t="e">
        <f t="shared" si="424"/>
        <v>#N/A</v>
      </c>
      <c r="AC5441" s="416" t="e">
        <f t="shared" si="425"/>
        <v>#N/A</v>
      </c>
    </row>
    <row r="5442" customHeight="1" spans="1:29">
      <c r="A5442" s="421"/>
      <c r="B5442" s="422"/>
      <c r="C5442" s="422"/>
      <c r="D5442" s="421"/>
      <c r="E5442" s="421"/>
      <c r="F5442" s="421"/>
      <c r="G5442" s="421"/>
      <c r="H5442" s="421"/>
      <c r="I5442" s="421"/>
      <c r="J5442" s="421"/>
      <c r="K5442" s="421"/>
      <c r="L5442" s="421"/>
      <c r="M5442" s="421"/>
      <c r="N5442" s="426"/>
      <c r="O5442" s="426"/>
      <c r="P5442" s="427"/>
      <c r="Q5442" s="427"/>
      <c r="R5442" s="426"/>
      <c r="S5442" s="426"/>
      <c r="T5442" s="426"/>
      <c r="U5442" s="426"/>
      <c r="V5442" s="426"/>
      <c r="W5442" s="426"/>
      <c r="X5442" s="427"/>
      <c r="Y5442" s="416" t="e">
        <f t="shared" si="421"/>
        <v>#N/A</v>
      </c>
      <c r="Z5442" s="416" t="e">
        <f t="shared" si="422"/>
        <v>#N/A</v>
      </c>
      <c r="AA5442" s="416" t="str">
        <f t="shared" si="423"/>
        <v/>
      </c>
      <c r="AB5442" s="416" t="e">
        <f t="shared" si="424"/>
        <v>#N/A</v>
      </c>
      <c r="AC5442" s="416" t="e">
        <f t="shared" si="425"/>
        <v>#N/A</v>
      </c>
    </row>
    <row r="5443" customHeight="1" spans="1:29">
      <c r="A5443" s="421"/>
      <c r="B5443" s="422"/>
      <c r="C5443" s="422"/>
      <c r="D5443" s="421"/>
      <c r="E5443" s="421"/>
      <c r="F5443" s="421"/>
      <c r="G5443" s="421"/>
      <c r="H5443" s="421"/>
      <c r="I5443" s="421"/>
      <c r="J5443" s="421"/>
      <c r="K5443" s="421"/>
      <c r="L5443" s="421"/>
      <c r="M5443" s="421"/>
      <c r="N5443" s="426"/>
      <c r="O5443" s="426"/>
      <c r="P5443" s="427"/>
      <c r="Q5443" s="427"/>
      <c r="R5443" s="426"/>
      <c r="S5443" s="426"/>
      <c r="T5443" s="426"/>
      <c r="U5443" s="426"/>
      <c r="V5443" s="426"/>
      <c r="W5443" s="426"/>
      <c r="X5443" s="427"/>
      <c r="Y5443" s="416" t="e">
        <f t="shared" si="421"/>
        <v>#N/A</v>
      </c>
      <c r="Z5443" s="416" t="e">
        <f t="shared" si="422"/>
        <v>#N/A</v>
      </c>
      <c r="AA5443" s="416" t="str">
        <f t="shared" si="423"/>
        <v/>
      </c>
      <c r="AB5443" s="416" t="e">
        <f t="shared" si="424"/>
        <v>#N/A</v>
      </c>
      <c r="AC5443" s="416" t="e">
        <f t="shared" si="425"/>
        <v>#N/A</v>
      </c>
    </row>
    <row r="5444" customHeight="1" spans="1:29">
      <c r="A5444" s="421"/>
      <c r="B5444" s="422"/>
      <c r="C5444" s="422"/>
      <c r="D5444" s="421"/>
      <c r="E5444" s="421"/>
      <c r="F5444" s="421"/>
      <c r="G5444" s="421"/>
      <c r="H5444" s="421"/>
      <c r="I5444" s="421"/>
      <c r="J5444" s="421"/>
      <c r="K5444" s="421"/>
      <c r="L5444" s="421"/>
      <c r="M5444" s="421"/>
      <c r="N5444" s="426"/>
      <c r="O5444" s="426"/>
      <c r="P5444" s="427"/>
      <c r="Q5444" s="427"/>
      <c r="R5444" s="426"/>
      <c r="S5444" s="426"/>
      <c r="T5444" s="426"/>
      <c r="U5444" s="426"/>
      <c r="V5444" s="426"/>
      <c r="W5444" s="426"/>
      <c r="X5444" s="427"/>
      <c r="Y5444" s="416" t="e">
        <f t="shared" si="421"/>
        <v>#N/A</v>
      </c>
      <c r="Z5444" s="416" t="e">
        <f t="shared" si="422"/>
        <v>#N/A</v>
      </c>
      <c r="AA5444" s="416" t="str">
        <f t="shared" si="423"/>
        <v/>
      </c>
      <c r="AB5444" s="416" t="e">
        <f t="shared" si="424"/>
        <v>#N/A</v>
      </c>
      <c r="AC5444" s="416" t="e">
        <f t="shared" si="425"/>
        <v>#N/A</v>
      </c>
    </row>
    <row r="5445" customHeight="1" spans="1:29">
      <c r="A5445" s="421"/>
      <c r="B5445" s="422"/>
      <c r="C5445" s="422"/>
      <c r="D5445" s="421"/>
      <c r="E5445" s="421"/>
      <c r="F5445" s="421"/>
      <c r="G5445" s="421"/>
      <c r="H5445" s="421"/>
      <c r="I5445" s="421"/>
      <c r="J5445" s="421"/>
      <c r="K5445" s="421"/>
      <c r="L5445" s="421"/>
      <c r="M5445" s="421"/>
      <c r="N5445" s="426"/>
      <c r="O5445" s="426"/>
      <c r="P5445" s="427"/>
      <c r="Q5445" s="427"/>
      <c r="R5445" s="426"/>
      <c r="S5445" s="426"/>
      <c r="T5445" s="426"/>
      <c r="U5445" s="426"/>
      <c r="V5445" s="426"/>
      <c r="W5445" s="426"/>
      <c r="X5445" s="427"/>
      <c r="Y5445" s="416" t="e">
        <f t="shared" si="421"/>
        <v>#N/A</v>
      </c>
      <c r="Z5445" s="416" t="e">
        <f t="shared" si="422"/>
        <v>#N/A</v>
      </c>
      <c r="AA5445" s="416" t="str">
        <f t="shared" si="423"/>
        <v/>
      </c>
      <c r="AB5445" s="416" t="e">
        <f t="shared" si="424"/>
        <v>#N/A</v>
      </c>
      <c r="AC5445" s="416" t="e">
        <f t="shared" si="425"/>
        <v>#N/A</v>
      </c>
    </row>
    <row r="5446" customHeight="1" spans="1:29">
      <c r="A5446" s="421"/>
      <c r="B5446" s="422"/>
      <c r="C5446" s="422"/>
      <c r="D5446" s="421"/>
      <c r="E5446" s="421"/>
      <c r="F5446" s="421"/>
      <c r="G5446" s="421"/>
      <c r="H5446" s="421"/>
      <c r="I5446" s="421"/>
      <c r="J5446" s="421"/>
      <c r="K5446" s="421"/>
      <c r="L5446" s="421"/>
      <c r="M5446" s="421"/>
      <c r="N5446" s="426"/>
      <c r="O5446" s="426"/>
      <c r="P5446" s="427"/>
      <c r="Q5446" s="427"/>
      <c r="R5446" s="426"/>
      <c r="S5446" s="426"/>
      <c r="T5446" s="426"/>
      <c r="U5446" s="426"/>
      <c r="V5446" s="426"/>
      <c r="W5446" s="426"/>
      <c r="X5446" s="427"/>
      <c r="Y5446" s="416" t="e">
        <f t="shared" si="421"/>
        <v>#N/A</v>
      </c>
      <c r="Z5446" s="416" t="e">
        <f t="shared" si="422"/>
        <v>#N/A</v>
      </c>
      <c r="AA5446" s="416" t="str">
        <f t="shared" si="423"/>
        <v/>
      </c>
      <c r="AB5446" s="416" t="e">
        <f t="shared" si="424"/>
        <v>#N/A</v>
      </c>
      <c r="AC5446" s="416" t="e">
        <f t="shared" si="425"/>
        <v>#N/A</v>
      </c>
    </row>
    <row r="5447" customHeight="1" spans="1:29">
      <c r="A5447" s="421"/>
      <c r="B5447" s="422"/>
      <c r="C5447" s="422"/>
      <c r="D5447" s="421"/>
      <c r="E5447" s="421"/>
      <c r="F5447" s="421"/>
      <c r="G5447" s="421"/>
      <c r="H5447" s="421"/>
      <c r="I5447" s="421"/>
      <c r="J5447" s="421"/>
      <c r="K5447" s="421"/>
      <c r="L5447" s="421"/>
      <c r="M5447" s="421"/>
      <c r="N5447" s="426"/>
      <c r="O5447" s="426"/>
      <c r="P5447" s="427"/>
      <c r="Q5447" s="427"/>
      <c r="R5447" s="426"/>
      <c r="S5447" s="426"/>
      <c r="T5447" s="426"/>
      <c r="U5447" s="426"/>
      <c r="V5447" s="426"/>
      <c r="W5447" s="426"/>
      <c r="X5447" s="427"/>
      <c r="Y5447" s="416" t="e">
        <f t="shared" ref="Y5447:Y5510" si="426">_xlfn.IFS(LEFT(M5447,3)="003","三保支出",LEFT(M5447,3)="004","刚性支出",LEFT(M5447,3)="000","促发展支出")</f>
        <v>#N/A</v>
      </c>
      <c r="Z5447" s="416" t="e">
        <f t="shared" ref="Z5447:Z5510" si="427">_xlfn.IFS(LEFT(E5447,1)="3","项目支出",LEFT(E5447,1)="1","人员类支出",LEFT(E5447,1)="2","运转类支出")</f>
        <v>#N/A</v>
      </c>
      <c r="AA5447" s="416" t="str">
        <f t="shared" ref="AA5447:AA5510" si="428">LEFT(H5447,7)</f>
        <v/>
      </c>
      <c r="AB5447" s="416" t="e">
        <f t="shared" ref="AB5447:AB5510" si="429">_xlfn.IFS(LEFT(M5447,6)="003001","保工资",LEFT(M5447,6)="003002","保运转",LEFT(M5447,6)="003003","保基本民生")</f>
        <v>#N/A</v>
      </c>
      <c r="AC5447" s="416" t="e">
        <f t="shared" ref="AC5447:AC5510" si="430">IF(Z5447="项目支出","否","是")</f>
        <v>#N/A</v>
      </c>
    </row>
    <row r="5448" customHeight="1" spans="1:29">
      <c r="A5448" s="421"/>
      <c r="B5448" s="422"/>
      <c r="C5448" s="422"/>
      <c r="D5448" s="421"/>
      <c r="E5448" s="421"/>
      <c r="F5448" s="421"/>
      <c r="G5448" s="421"/>
      <c r="H5448" s="421"/>
      <c r="I5448" s="421"/>
      <c r="J5448" s="421"/>
      <c r="K5448" s="421"/>
      <c r="L5448" s="421"/>
      <c r="M5448" s="421"/>
      <c r="N5448" s="426"/>
      <c r="O5448" s="426"/>
      <c r="P5448" s="427"/>
      <c r="Q5448" s="427"/>
      <c r="R5448" s="426"/>
      <c r="S5448" s="426"/>
      <c r="T5448" s="426"/>
      <c r="U5448" s="426"/>
      <c r="V5448" s="426"/>
      <c r="W5448" s="426"/>
      <c r="X5448" s="427"/>
      <c r="Y5448" s="416" t="e">
        <f t="shared" si="426"/>
        <v>#N/A</v>
      </c>
      <c r="Z5448" s="416" t="e">
        <f t="shared" si="427"/>
        <v>#N/A</v>
      </c>
      <c r="AA5448" s="416" t="str">
        <f t="shared" si="428"/>
        <v/>
      </c>
      <c r="AB5448" s="416" t="e">
        <f t="shared" si="429"/>
        <v>#N/A</v>
      </c>
      <c r="AC5448" s="416" t="e">
        <f t="shared" si="430"/>
        <v>#N/A</v>
      </c>
    </row>
    <row r="5449" customHeight="1" spans="1:29">
      <c r="A5449" s="421"/>
      <c r="B5449" s="422"/>
      <c r="C5449" s="422"/>
      <c r="D5449" s="421"/>
      <c r="E5449" s="421"/>
      <c r="F5449" s="421"/>
      <c r="G5449" s="421"/>
      <c r="H5449" s="421"/>
      <c r="I5449" s="421"/>
      <c r="J5449" s="421"/>
      <c r="K5449" s="421"/>
      <c r="L5449" s="421"/>
      <c r="M5449" s="421"/>
      <c r="N5449" s="426"/>
      <c r="O5449" s="426"/>
      <c r="P5449" s="427"/>
      <c r="Q5449" s="427"/>
      <c r="R5449" s="426"/>
      <c r="S5449" s="426"/>
      <c r="T5449" s="426"/>
      <c r="U5449" s="426"/>
      <c r="V5449" s="426"/>
      <c r="W5449" s="426"/>
      <c r="X5449" s="427"/>
      <c r="Y5449" s="416" t="e">
        <f t="shared" si="426"/>
        <v>#N/A</v>
      </c>
      <c r="Z5449" s="416" t="e">
        <f t="shared" si="427"/>
        <v>#N/A</v>
      </c>
      <c r="AA5449" s="416" t="str">
        <f t="shared" si="428"/>
        <v/>
      </c>
      <c r="AB5449" s="416" t="e">
        <f t="shared" si="429"/>
        <v>#N/A</v>
      </c>
      <c r="AC5449" s="416" t="e">
        <f t="shared" si="430"/>
        <v>#N/A</v>
      </c>
    </row>
    <row r="5450" customHeight="1" spans="1:29">
      <c r="A5450" s="421"/>
      <c r="B5450" s="422"/>
      <c r="C5450" s="422"/>
      <c r="D5450" s="421"/>
      <c r="E5450" s="421"/>
      <c r="F5450" s="421"/>
      <c r="G5450" s="421"/>
      <c r="H5450" s="421"/>
      <c r="I5450" s="421"/>
      <c r="J5450" s="421"/>
      <c r="K5450" s="421"/>
      <c r="L5450" s="421"/>
      <c r="M5450" s="421"/>
      <c r="N5450" s="426"/>
      <c r="O5450" s="426"/>
      <c r="P5450" s="427"/>
      <c r="Q5450" s="427"/>
      <c r="R5450" s="426"/>
      <c r="S5450" s="426"/>
      <c r="T5450" s="426"/>
      <c r="U5450" s="426"/>
      <c r="V5450" s="426"/>
      <c r="W5450" s="426"/>
      <c r="X5450" s="427"/>
      <c r="Y5450" s="416" t="e">
        <f t="shared" si="426"/>
        <v>#N/A</v>
      </c>
      <c r="Z5450" s="416" t="e">
        <f t="shared" si="427"/>
        <v>#N/A</v>
      </c>
      <c r="AA5450" s="416" t="str">
        <f t="shared" si="428"/>
        <v/>
      </c>
      <c r="AB5450" s="416" t="e">
        <f t="shared" si="429"/>
        <v>#N/A</v>
      </c>
      <c r="AC5450" s="416" t="e">
        <f t="shared" si="430"/>
        <v>#N/A</v>
      </c>
    </row>
    <row r="5451" customHeight="1" spans="1:29">
      <c r="A5451" s="421"/>
      <c r="B5451" s="422"/>
      <c r="C5451" s="422"/>
      <c r="D5451" s="421"/>
      <c r="E5451" s="421"/>
      <c r="F5451" s="421"/>
      <c r="G5451" s="421"/>
      <c r="H5451" s="421"/>
      <c r="I5451" s="421"/>
      <c r="J5451" s="421"/>
      <c r="K5451" s="421"/>
      <c r="L5451" s="421"/>
      <c r="M5451" s="421"/>
      <c r="N5451" s="426"/>
      <c r="O5451" s="426"/>
      <c r="P5451" s="427"/>
      <c r="Q5451" s="427"/>
      <c r="R5451" s="426"/>
      <c r="S5451" s="426"/>
      <c r="T5451" s="426"/>
      <c r="U5451" s="426"/>
      <c r="V5451" s="426"/>
      <c r="W5451" s="426"/>
      <c r="X5451" s="427"/>
      <c r="Y5451" s="416" t="e">
        <f t="shared" si="426"/>
        <v>#N/A</v>
      </c>
      <c r="Z5451" s="416" t="e">
        <f t="shared" si="427"/>
        <v>#N/A</v>
      </c>
      <c r="AA5451" s="416" t="str">
        <f t="shared" si="428"/>
        <v/>
      </c>
      <c r="AB5451" s="416" t="e">
        <f t="shared" si="429"/>
        <v>#N/A</v>
      </c>
      <c r="AC5451" s="416" t="e">
        <f t="shared" si="430"/>
        <v>#N/A</v>
      </c>
    </row>
    <row r="5452" customHeight="1" spans="1:29">
      <c r="A5452" s="421"/>
      <c r="B5452" s="422"/>
      <c r="C5452" s="422"/>
      <c r="D5452" s="421"/>
      <c r="E5452" s="421"/>
      <c r="F5452" s="421"/>
      <c r="G5452" s="421"/>
      <c r="H5452" s="421"/>
      <c r="I5452" s="421"/>
      <c r="J5452" s="421"/>
      <c r="K5452" s="421"/>
      <c r="L5452" s="421"/>
      <c r="M5452" s="421"/>
      <c r="N5452" s="426"/>
      <c r="O5452" s="426"/>
      <c r="P5452" s="427"/>
      <c r="Q5452" s="427"/>
      <c r="R5452" s="426"/>
      <c r="S5452" s="426"/>
      <c r="T5452" s="426"/>
      <c r="U5452" s="426"/>
      <c r="V5452" s="426"/>
      <c r="W5452" s="426"/>
      <c r="X5452" s="427"/>
      <c r="Y5452" s="416" t="e">
        <f t="shared" si="426"/>
        <v>#N/A</v>
      </c>
      <c r="Z5452" s="416" t="e">
        <f t="shared" si="427"/>
        <v>#N/A</v>
      </c>
      <c r="AA5452" s="416" t="str">
        <f t="shared" si="428"/>
        <v/>
      </c>
      <c r="AB5452" s="416" t="e">
        <f t="shared" si="429"/>
        <v>#N/A</v>
      </c>
      <c r="AC5452" s="416" t="e">
        <f t="shared" si="430"/>
        <v>#N/A</v>
      </c>
    </row>
    <row r="5453" customHeight="1" spans="1:29">
      <c r="A5453" s="421"/>
      <c r="B5453" s="422"/>
      <c r="C5453" s="422"/>
      <c r="D5453" s="421"/>
      <c r="E5453" s="421"/>
      <c r="F5453" s="421"/>
      <c r="G5453" s="421"/>
      <c r="H5453" s="421"/>
      <c r="I5453" s="421"/>
      <c r="J5453" s="421"/>
      <c r="K5453" s="421"/>
      <c r="L5453" s="421"/>
      <c r="M5453" s="421"/>
      <c r="N5453" s="426"/>
      <c r="O5453" s="426"/>
      <c r="P5453" s="427"/>
      <c r="Q5453" s="427"/>
      <c r="R5453" s="426"/>
      <c r="S5453" s="426"/>
      <c r="T5453" s="426"/>
      <c r="U5453" s="426"/>
      <c r="V5453" s="426"/>
      <c r="W5453" s="426"/>
      <c r="X5453" s="427"/>
      <c r="Y5453" s="416" t="e">
        <f t="shared" si="426"/>
        <v>#N/A</v>
      </c>
      <c r="Z5453" s="416" t="e">
        <f t="shared" si="427"/>
        <v>#N/A</v>
      </c>
      <c r="AA5453" s="416" t="str">
        <f t="shared" si="428"/>
        <v/>
      </c>
      <c r="AB5453" s="416" t="e">
        <f t="shared" si="429"/>
        <v>#N/A</v>
      </c>
      <c r="AC5453" s="416" t="e">
        <f t="shared" si="430"/>
        <v>#N/A</v>
      </c>
    </row>
    <row r="5454" customHeight="1" spans="1:29">
      <c r="A5454" s="421"/>
      <c r="B5454" s="422"/>
      <c r="C5454" s="422"/>
      <c r="D5454" s="421"/>
      <c r="E5454" s="421"/>
      <c r="F5454" s="421"/>
      <c r="G5454" s="421"/>
      <c r="H5454" s="421"/>
      <c r="I5454" s="421"/>
      <c r="J5454" s="421"/>
      <c r="K5454" s="421"/>
      <c r="L5454" s="421"/>
      <c r="M5454" s="421"/>
      <c r="N5454" s="426"/>
      <c r="O5454" s="426"/>
      <c r="P5454" s="427"/>
      <c r="Q5454" s="427"/>
      <c r="R5454" s="426"/>
      <c r="S5454" s="426"/>
      <c r="T5454" s="426"/>
      <c r="U5454" s="426"/>
      <c r="V5454" s="426"/>
      <c r="W5454" s="426"/>
      <c r="X5454" s="427"/>
      <c r="Y5454" s="416" t="e">
        <f t="shared" si="426"/>
        <v>#N/A</v>
      </c>
      <c r="Z5454" s="416" t="e">
        <f t="shared" si="427"/>
        <v>#N/A</v>
      </c>
      <c r="AA5454" s="416" t="str">
        <f t="shared" si="428"/>
        <v/>
      </c>
      <c r="AB5454" s="416" t="e">
        <f t="shared" si="429"/>
        <v>#N/A</v>
      </c>
      <c r="AC5454" s="416" t="e">
        <f t="shared" si="430"/>
        <v>#N/A</v>
      </c>
    </row>
    <row r="5455" customHeight="1" spans="1:29">
      <c r="A5455" s="421"/>
      <c r="B5455" s="422"/>
      <c r="C5455" s="422"/>
      <c r="D5455" s="421"/>
      <c r="E5455" s="421"/>
      <c r="F5455" s="421"/>
      <c r="G5455" s="421"/>
      <c r="H5455" s="421"/>
      <c r="I5455" s="421"/>
      <c r="J5455" s="421"/>
      <c r="K5455" s="421"/>
      <c r="L5455" s="421"/>
      <c r="M5455" s="421"/>
      <c r="N5455" s="426"/>
      <c r="O5455" s="426"/>
      <c r="P5455" s="427"/>
      <c r="Q5455" s="427"/>
      <c r="R5455" s="426"/>
      <c r="S5455" s="426"/>
      <c r="T5455" s="426"/>
      <c r="U5455" s="426"/>
      <c r="V5455" s="426"/>
      <c r="W5455" s="426"/>
      <c r="X5455" s="427"/>
      <c r="Y5455" s="416" t="e">
        <f t="shared" si="426"/>
        <v>#N/A</v>
      </c>
      <c r="Z5455" s="416" t="e">
        <f t="shared" si="427"/>
        <v>#N/A</v>
      </c>
      <c r="AA5455" s="416" t="str">
        <f t="shared" si="428"/>
        <v/>
      </c>
      <c r="AB5455" s="416" t="e">
        <f t="shared" si="429"/>
        <v>#N/A</v>
      </c>
      <c r="AC5455" s="416" t="e">
        <f t="shared" si="430"/>
        <v>#N/A</v>
      </c>
    </row>
    <row r="5456" customHeight="1" spans="1:29">
      <c r="A5456" s="421"/>
      <c r="B5456" s="422"/>
      <c r="C5456" s="422"/>
      <c r="D5456" s="421"/>
      <c r="E5456" s="421"/>
      <c r="F5456" s="421"/>
      <c r="G5456" s="421"/>
      <c r="H5456" s="421"/>
      <c r="I5456" s="421"/>
      <c r="J5456" s="421"/>
      <c r="K5456" s="421"/>
      <c r="L5456" s="421"/>
      <c r="M5456" s="421"/>
      <c r="N5456" s="426"/>
      <c r="O5456" s="426"/>
      <c r="P5456" s="427"/>
      <c r="Q5456" s="427"/>
      <c r="R5456" s="426"/>
      <c r="S5456" s="426"/>
      <c r="T5456" s="426"/>
      <c r="U5456" s="426"/>
      <c r="V5456" s="426"/>
      <c r="W5456" s="426"/>
      <c r="X5456" s="427"/>
      <c r="Y5456" s="416" t="e">
        <f t="shared" si="426"/>
        <v>#N/A</v>
      </c>
      <c r="Z5456" s="416" t="e">
        <f t="shared" si="427"/>
        <v>#N/A</v>
      </c>
      <c r="AA5456" s="416" t="str">
        <f t="shared" si="428"/>
        <v/>
      </c>
      <c r="AB5456" s="416" t="e">
        <f t="shared" si="429"/>
        <v>#N/A</v>
      </c>
      <c r="AC5456" s="416" t="e">
        <f t="shared" si="430"/>
        <v>#N/A</v>
      </c>
    </row>
    <row r="5457" customHeight="1" spans="1:29">
      <c r="A5457" s="421"/>
      <c r="B5457" s="422"/>
      <c r="C5457" s="422"/>
      <c r="D5457" s="421"/>
      <c r="E5457" s="421"/>
      <c r="F5457" s="421"/>
      <c r="G5457" s="421"/>
      <c r="H5457" s="421"/>
      <c r="I5457" s="421"/>
      <c r="J5457" s="421"/>
      <c r="K5457" s="421"/>
      <c r="L5457" s="421"/>
      <c r="M5457" s="421"/>
      <c r="N5457" s="426"/>
      <c r="O5457" s="426"/>
      <c r="P5457" s="427"/>
      <c r="Q5457" s="427"/>
      <c r="R5457" s="426"/>
      <c r="S5457" s="426"/>
      <c r="T5457" s="426"/>
      <c r="U5457" s="426"/>
      <c r="V5457" s="426"/>
      <c r="W5457" s="426"/>
      <c r="X5457" s="427"/>
      <c r="Y5457" s="416" t="e">
        <f t="shared" si="426"/>
        <v>#N/A</v>
      </c>
      <c r="Z5457" s="416" t="e">
        <f t="shared" si="427"/>
        <v>#N/A</v>
      </c>
      <c r="AA5457" s="416" t="str">
        <f t="shared" si="428"/>
        <v/>
      </c>
      <c r="AB5457" s="416" t="e">
        <f t="shared" si="429"/>
        <v>#N/A</v>
      </c>
      <c r="AC5457" s="416" t="e">
        <f t="shared" si="430"/>
        <v>#N/A</v>
      </c>
    </row>
    <row r="5458" customHeight="1" spans="1:29">
      <c r="A5458" s="421"/>
      <c r="B5458" s="422"/>
      <c r="C5458" s="422"/>
      <c r="D5458" s="421"/>
      <c r="E5458" s="421"/>
      <c r="F5458" s="421"/>
      <c r="G5458" s="421"/>
      <c r="H5458" s="421"/>
      <c r="I5458" s="421"/>
      <c r="J5458" s="421"/>
      <c r="K5458" s="421"/>
      <c r="L5458" s="421"/>
      <c r="M5458" s="421"/>
      <c r="N5458" s="426"/>
      <c r="O5458" s="426"/>
      <c r="P5458" s="427"/>
      <c r="Q5458" s="427"/>
      <c r="R5458" s="426"/>
      <c r="S5458" s="426"/>
      <c r="T5458" s="426"/>
      <c r="U5458" s="426"/>
      <c r="V5458" s="426"/>
      <c r="W5458" s="426"/>
      <c r="X5458" s="427"/>
      <c r="Y5458" s="416" t="e">
        <f t="shared" si="426"/>
        <v>#N/A</v>
      </c>
      <c r="Z5458" s="416" t="e">
        <f t="shared" si="427"/>
        <v>#N/A</v>
      </c>
      <c r="AA5458" s="416" t="str">
        <f t="shared" si="428"/>
        <v/>
      </c>
      <c r="AB5458" s="416" t="e">
        <f t="shared" si="429"/>
        <v>#N/A</v>
      </c>
      <c r="AC5458" s="416" t="e">
        <f t="shared" si="430"/>
        <v>#N/A</v>
      </c>
    </row>
    <row r="5459" customHeight="1" spans="1:29">
      <c r="A5459" s="421"/>
      <c r="B5459" s="422"/>
      <c r="C5459" s="422"/>
      <c r="D5459" s="421"/>
      <c r="E5459" s="421"/>
      <c r="F5459" s="421"/>
      <c r="G5459" s="421"/>
      <c r="H5459" s="421"/>
      <c r="I5459" s="421"/>
      <c r="J5459" s="421"/>
      <c r="K5459" s="421"/>
      <c r="L5459" s="421"/>
      <c r="M5459" s="421"/>
      <c r="N5459" s="426"/>
      <c r="O5459" s="426"/>
      <c r="P5459" s="427"/>
      <c r="Q5459" s="427"/>
      <c r="R5459" s="426"/>
      <c r="S5459" s="426"/>
      <c r="T5459" s="426"/>
      <c r="U5459" s="426"/>
      <c r="V5459" s="426"/>
      <c r="W5459" s="426"/>
      <c r="X5459" s="427"/>
      <c r="Y5459" s="416" t="e">
        <f t="shared" si="426"/>
        <v>#N/A</v>
      </c>
      <c r="Z5459" s="416" t="e">
        <f t="shared" si="427"/>
        <v>#N/A</v>
      </c>
      <c r="AA5459" s="416" t="str">
        <f t="shared" si="428"/>
        <v/>
      </c>
      <c r="AB5459" s="416" t="e">
        <f t="shared" si="429"/>
        <v>#N/A</v>
      </c>
      <c r="AC5459" s="416" t="e">
        <f t="shared" si="430"/>
        <v>#N/A</v>
      </c>
    </row>
    <row r="5460" customHeight="1" spans="1:29">
      <c r="A5460" s="421"/>
      <c r="B5460" s="422"/>
      <c r="C5460" s="422"/>
      <c r="D5460" s="421"/>
      <c r="E5460" s="421"/>
      <c r="F5460" s="421"/>
      <c r="G5460" s="421"/>
      <c r="H5460" s="421"/>
      <c r="I5460" s="421"/>
      <c r="J5460" s="421"/>
      <c r="K5460" s="421"/>
      <c r="L5460" s="421"/>
      <c r="M5460" s="421"/>
      <c r="N5460" s="426"/>
      <c r="O5460" s="426"/>
      <c r="P5460" s="427"/>
      <c r="Q5460" s="427"/>
      <c r="R5460" s="426"/>
      <c r="S5460" s="426"/>
      <c r="T5460" s="426"/>
      <c r="U5460" s="426"/>
      <c r="V5460" s="426"/>
      <c r="W5460" s="426"/>
      <c r="X5460" s="427"/>
      <c r="Y5460" s="416" t="e">
        <f t="shared" si="426"/>
        <v>#N/A</v>
      </c>
      <c r="Z5460" s="416" t="e">
        <f t="shared" si="427"/>
        <v>#N/A</v>
      </c>
      <c r="AA5460" s="416" t="str">
        <f t="shared" si="428"/>
        <v/>
      </c>
      <c r="AB5460" s="416" t="e">
        <f t="shared" si="429"/>
        <v>#N/A</v>
      </c>
      <c r="AC5460" s="416" t="e">
        <f t="shared" si="430"/>
        <v>#N/A</v>
      </c>
    </row>
    <row r="5461" customHeight="1" spans="1:29">
      <c r="A5461" s="421"/>
      <c r="B5461" s="422"/>
      <c r="C5461" s="422"/>
      <c r="D5461" s="421"/>
      <c r="E5461" s="421"/>
      <c r="F5461" s="421"/>
      <c r="G5461" s="421"/>
      <c r="H5461" s="421"/>
      <c r="I5461" s="421"/>
      <c r="J5461" s="421"/>
      <c r="K5461" s="421"/>
      <c r="L5461" s="421"/>
      <c r="M5461" s="421"/>
      <c r="N5461" s="426"/>
      <c r="O5461" s="426"/>
      <c r="P5461" s="427"/>
      <c r="Q5461" s="427"/>
      <c r="R5461" s="426"/>
      <c r="S5461" s="426"/>
      <c r="T5461" s="426"/>
      <c r="U5461" s="426"/>
      <c r="V5461" s="426"/>
      <c r="W5461" s="426"/>
      <c r="X5461" s="427"/>
      <c r="Y5461" s="416" t="e">
        <f t="shared" si="426"/>
        <v>#N/A</v>
      </c>
      <c r="Z5461" s="416" t="e">
        <f t="shared" si="427"/>
        <v>#N/A</v>
      </c>
      <c r="AA5461" s="416" t="str">
        <f t="shared" si="428"/>
        <v/>
      </c>
      <c r="AB5461" s="416" t="e">
        <f t="shared" si="429"/>
        <v>#N/A</v>
      </c>
      <c r="AC5461" s="416" t="e">
        <f t="shared" si="430"/>
        <v>#N/A</v>
      </c>
    </row>
    <row r="5462" customHeight="1" spans="1:29">
      <c r="A5462" s="421"/>
      <c r="B5462" s="422"/>
      <c r="C5462" s="422"/>
      <c r="D5462" s="421"/>
      <c r="E5462" s="421"/>
      <c r="F5462" s="421"/>
      <c r="G5462" s="421"/>
      <c r="H5462" s="421"/>
      <c r="I5462" s="421"/>
      <c r="J5462" s="421"/>
      <c r="K5462" s="421"/>
      <c r="L5462" s="421"/>
      <c r="M5462" s="421"/>
      <c r="N5462" s="426"/>
      <c r="O5462" s="426"/>
      <c r="P5462" s="427"/>
      <c r="Q5462" s="427"/>
      <c r="R5462" s="426"/>
      <c r="S5462" s="426"/>
      <c r="T5462" s="426"/>
      <c r="U5462" s="426"/>
      <c r="V5462" s="426"/>
      <c r="W5462" s="426"/>
      <c r="X5462" s="427"/>
      <c r="Y5462" s="416" t="e">
        <f t="shared" si="426"/>
        <v>#N/A</v>
      </c>
      <c r="Z5462" s="416" t="e">
        <f t="shared" si="427"/>
        <v>#N/A</v>
      </c>
      <c r="AA5462" s="416" t="str">
        <f t="shared" si="428"/>
        <v/>
      </c>
      <c r="AB5462" s="416" t="e">
        <f t="shared" si="429"/>
        <v>#N/A</v>
      </c>
      <c r="AC5462" s="416" t="e">
        <f t="shared" si="430"/>
        <v>#N/A</v>
      </c>
    </row>
    <row r="5463" customHeight="1" spans="1:29">
      <c r="A5463" s="421"/>
      <c r="B5463" s="422"/>
      <c r="C5463" s="422"/>
      <c r="D5463" s="421"/>
      <c r="E5463" s="421"/>
      <c r="F5463" s="421"/>
      <c r="G5463" s="421"/>
      <c r="H5463" s="421"/>
      <c r="I5463" s="421"/>
      <c r="J5463" s="421"/>
      <c r="K5463" s="421"/>
      <c r="L5463" s="421"/>
      <c r="M5463" s="421"/>
      <c r="N5463" s="426"/>
      <c r="O5463" s="426"/>
      <c r="P5463" s="427"/>
      <c r="Q5463" s="427"/>
      <c r="R5463" s="426"/>
      <c r="S5463" s="426"/>
      <c r="T5463" s="426"/>
      <c r="U5463" s="426"/>
      <c r="V5463" s="426"/>
      <c r="W5463" s="426"/>
      <c r="X5463" s="427"/>
      <c r="Y5463" s="416" t="e">
        <f t="shared" si="426"/>
        <v>#N/A</v>
      </c>
      <c r="Z5463" s="416" t="e">
        <f t="shared" si="427"/>
        <v>#N/A</v>
      </c>
      <c r="AA5463" s="416" t="str">
        <f t="shared" si="428"/>
        <v/>
      </c>
      <c r="AB5463" s="416" t="e">
        <f t="shared" si="429"/>
        <v>#N/A</v>
      </c>
      <c r="AC5463" s="416" t="e">
        <f t="shared" si="430"/>
        <v>#N/A</v>
      </c>
    </row>
    <row r="5464" customHeight="1" spans="1:29">
      <c r="A5464" s="421"/>
      <c r="B5464" s="422"/>
      <c r="C5464" s="422"/>
      <c r="D5464" s="421"/>
      <c r="E5464" s="421"/>
      <c r="F5464" s="421"/>
      <c r="G5464" s="421"/>
      <c r="H5464" s="421"/>
      <c r="I5464" s="421"/>
      <c r="J5464" s="421"/>
      <c r="K5464" s="421"/>
      <c r="L5464" s="421"/>
      <c r="M5464" s="421"/>
      <c r="N5464" s="426"/>
      <c r="O5464" s="426"/>
      <c r="P5464" s="427"/>
      <c r="Q5464" s="427"/>
      <c r="R5464" s="426"/>
      <c r="S5464" s="426"/>
      <c r="T5464" s="426"/>
      <c r="U5464" s="426"/>
      <c r="V5464" s="426"/>
      <c r="W5464" s="426"/>
      <c r="X5464" s="427"/>
      <c r="Y5464" s="416" t="e">
        <f t="shared" si="426"/>
        <v>#N/A</v>
      </c>
      <c r="Z5464" s="416" t="e">
        <f t="shared" si="427"/>
        <v>#N/A</v>
      </c>
      <c r="AA5464" s="416" t="str">
        <f t="shared" si="428"/>
        <v/>
      </c>
      <c r="AB5464" s="416" t="e">
        <f t="shared" si="429"/>
        <v>#N/A</v>
      </c>
      <c r="AC5464" s="416" t="e">
        <f t="shared" si="430"/>
        <v>#N/A</v>
      </c>
    </row>
    <row r="5465" customHeight="1" spans="1:29">
      <c r="A5465" s="421"/>
      <c r="B5465" s="422"/>
      <c r="C5465" s="422"/>
      <c r="D5465" s="421"/>
      <c r="E5465" s="421"/>
      <c r="F5465" s="421"/>
      <c r="G5465" s="421"/>
      <c r="H5465" s="421"/>
      <c r="I5465" s="421"/>
      <c r="J5465" s="421"/>
      <c r="K5465" s="421"/>
      <c r="L5465" s="421"/>
      <c r="M5465" s="421"/>
      <c r="N5465" s="426"/>
      <c r="O5465" s="426"/>
      <c r="P5465" s="427"/>
      <c r="Q5465" s="427"/>
      <c r="R5465" s="426"/>
      <c r="S5465" s="426"/>
      <c r="T5465" s="426"/>
      <c r="U5465" s="426"/>
      <c r="V5465" s="426"/>
      <c r="W5465" s="426"/>
      <c r="X5465" s="427"/>
      <c r="Y5465" s="416" t="e">
        <f t="shared" si="426"/>
        <v>#N/A</v>
      </c>
      <c r="Z5465" s="416" t="e">
        <f t="shared" si="427"/>
        <v>#N/A</v>
      </c>
      <c r="AA5465" s="416" t="str">
        <f t="shared" si="428"/>
        <v/>
      </c>
      <c r="AB5465" s="416" t="e">
        <f t="shared" si="429"/>
        <v>#N/A</v>
      </c>
      <c r="AC5465" s="416" t="e">
        <f t="shared" si="430"/>
        <v>#N/A</v>
      </c>
    </row>
    <row r="5466" customHeight="1" spans="1:29">
      <c r="A5466" s="421"/>
      <c r="B5466" s="422"/>
      <c r="C5466" s="422"/>
      <c r="D5466" s="421"/>
      <c r="E5466" s="421"/>
      <c r="F5466" s="421"/>
      <c r="G5466" s="421"/>
      <c r="H5466" s="421"/>
      <c r="I5466" s="421"/>
      <c r="J5466" s="421"/>
      <c r="K5466" s="421"/>
      <c r="L5466" s="421"/>
      <c r="M5466" s="421"/>
      <c r="N5466" s="426"/>
      <c r="O5466" s="426"/>
      <c r="P5466" s="427"/>
      <c r="Q5466" s="427"/>
      <c r="R5466" s="426"/>
      <c r="S5466" s="426"/>
      <c r="T5466" s="426"/>
      <c r="U5466" s="426"/>
      <c r="V5466" s="426"/>
      <c r="W5466" s="426"/>
      <c r="X5466" s="427"/>
      <c r="Y5466" s="416" t="e">
        <f t="shared" si="426"/>
        <v>#N/A</v>
      </c>
      <c r="Z5466" s="416" t="e">
        <f t="shared" si="427"/>
        <v>#N/A</v>
      </c>
      <c r="AA5466" s="416" t="str">
        <f t="shared" si="428"/>
        <v/>
      </c>
      <c r="AB5466" s="416" t="e">
        <f t="shared" si="429"/>
        <v>#N/A</v>
      </c>
      <c r="AC5466" s="416" t="e">
        <f t="shared" si="430"/>
        <v>#N/A</v>
      </c>
    </row>
    <row r="5467" customHeight="1" spans="1:29">
      <c r="A5467" s="421"/>
      <c r="B5467" s="422"/>
      <c r="C5467" s="422"/>
      <c r="D5467" s="421"/>
      <c r="E5467" s="421"/>
      <c r="F5467" s="421"/>
      <c r="G5467" s="421"/>
      <c r="H5467" s="421"/>
      <c r="I5467" s="421"/>
      <c r="J5467" s="421"/>
      <c r="K5467" s="421"/>
      <c r="L5467" s="421"/>
      <c r="M5467" s="421"/>
      <c r="N5467" s="426"/>
      <c r="O5467" s="426"/>
      <c r="P5467" s="427"/>
      <c r="Q5467" s="427"/>
      <c r="R5467" s="426"/>
      <c r="S5467" s="426"/>
      <c r="T5467" s="426"/>
      <c r="U5467" s="426"/>
      <c r="V5467" s="426"/>
      <c r="W5467" s="426"/>
      <c r="X5467" s="427"/>
      <c r="Y5467" s="416" t="e">
        <f t="shared" si="426"/>
        <v>#N/A</v>
      </c>
      <c r="Z5467" s="416" t="e">
        <f t="shared" si="427"/>
        <v>#N/A</v>
      </c>
      <c r="AA5467" s="416" t="str">
        <f t="shared" si="428"/>
        <v/>
      </c>
      <c r="AB5467" s="416" t="e">
        <f t="shared" si="429"/>
        <v>#N/A</v>
      </c>
      <c r="AC5467" s="416" t="e">
        <f t="shared" si="430"/>
        <v>#N/A</v>
      </c>
    </row>
    <row r="5468" customHeight="1" spans="1:29">
      <c r="A5468" s="421"/>
      <c r="B5468" s="422"/>
      <c r="C5468" s="422"/>
      <c r="D5468" s="421"/>
      <c r="E5468" s="421"/>
      <c r="F5468" s="421"/>
      <c r="G5468" s="421"/>
      <c r="H5468" s="421"/>
      <c r="I5468" s="421"/>
      <c r="J5468" s="421"/>
      <c r="K5468" s="421"/>
      <c r="L5468" s="421"/>
      <c r="M5468" s="421"/>
      <c r="N5468" s="426"/>
      <c r="O5468" s="426"/>
      <c r="P5468" s="427"/>
      <c r="Q5468" s="427"/>
      <c r="R5468" s="426"/>
      <c r="S5468" s="426"/>
      <c r="T5468" s="426"/>
      <c r="U5468" s="426"/>
      <c r="V5468" s="426"/>
      <c r="W5468" s="426"/>
      <c r="X5468" s="427"/>
      <c r="Y5468" s="416" t="e">
        <f t="shared" si="426"/>
        <v>#N/A</v>
      </c>
      <c r="Z5468" s="416" t="e">
        <f t="shared" si="427"/>
        <v>#N/A</v>
      </c>
      <c r="AA5468" s="416" t="str">
        <f t="shared" si="428"/>
        <v/>
      </c>
      <c r="AB5468" s="416" t="e">
        <f t="shared" si="429"/>
        <v>#N/A</v>
      </c>
      <c r="AC5468" s="416" t="e">
        <f t="shared" si="430"/>
        <v>#N/A</v>
      </c>
    </row>
    <row r="5469" customHeight="1" spans="1:29">
      <c r="A5469" s="421"/>
      <c r="B5469" s="422"/>
      <c r="C5469" s="422"/>
      <c r="D5469" s="421"/>
      <c r="E5469" s="421"/>
      <c r="F5469" s="421"/>
      <c r="G5469" s="421"/>
      <c r="H5469" s="421"/>
      <c r="I5469" s="421"/>
      <c r="J5469" s="421"/>
      <c r="K5469" s="421"/>
      <c r="L5469" s="421"/>
      <c r="M5469" s="421"/>
      <c r="N5469" s="426"/>
      <c r="O5469" s="426"/>
      <c r="P5469" s="427"/>
      <c r="Q5469" s="427"/>
      <c r="R5469" s="426"/>
      <c r="S5469" s="426"/>
      <c r="T5469" s="426"/>
      <c r="U5469" s="426"/>
      <c r="V5469" s="426"/>
      <c r="W5469" s="426"/>
      <c r="X5469" s="427"/>
      <c r="Y5469" s="416" t="e">
        <f t="shared" si="426"/>
        <v>#N/A</v>
      </c>
      <c r="Z5469" s="416" t="e">
        <f t="shared" si="427"/>
        <v>#N/A</v>
      </c>
      <c r="AA5469" s="416" t="str">
        <f t="shared" si="428"/>
        <v/>
      </c>
      <c r="AB5469" s="416" t="e">
        <f t="shared" si="429"/>
        <v>#N/A</v>
      </c>
      <c r="AC5469" s="416" t="e">
        <f t="shared" si="430"/>
        <v>#N/A</v>
      </c>
    </row>
    <row r="5470" customHeight="1" spans="1:29">
      <c r="A5470" s="421"/>
      <c r="B5470" s="422"/>
      <c r="C5470" s="422"/>
      <c r="D5470" s="421"/>
      <c r="E5470" s="421"/>
      <c r="F5470" s="421"/>
      <c r="G5470" s="421"/>
      <c r="H5470" s="421"/>
      <c r="I5470" s="421"/>
      <c r="J5470" s="421"/>
      <c r="K5470" s="421"/>
      <c r="L5470" s="421"/>
      <c r="M5470" s="421"/>
      <c r="N5470" s="426"/>
      <c r="O5470" s="426"/>
      <c r="P5470" s="427"/>
      <c r="Q5470" s="427"/>
      <c r="R5470" s="426"/>
      <c r="S5470" s="426"/>
      <c r="T5470" s="426"/>
      <c r="U5470" s="426"/>
      <c r="V5470" s="426"/>
      <c r="W5470" s="426"/>
      <c r="X5470" s="427"/>
      <c r="Y5470" s="416" t="e">
        <f t="shared" si="426"/>
        <v>#N/A</v>
      </c>
      <c r="Z5470" s="416" t="e">
        <f t="shared" si="427"/>
        <v>#N/A</v>
      </c>
      <c r="AA5470" s="416" t="str">
        <f t="shared" si="428"/>
        <v/>
      </c>
      <c r="AB5470" s="416" t="e">
        <f t="shared" si="429"/>
        <v>#N/A</v>
      </c>
      <c r="AC5470" s="416" t="e">
        <f t="shared" si="430"/>
        <v>#N/A</v>
      </c>
    </row>
    <row r="5471" customHeight="1" spans="1:29">
      <c r="A5471" s="421"/>
      <c r="B5471" s="422"/>
      <c r="C5471" s="422"/>
      <c r="D5471" s="421"/>
      <c r="E5471" s="421"/>
      <c r="F5471" s="421"/>
      <c r="G5471" s="421"/>
      <c r="H5471" s="421"/>
      <c r="I5471" s="421"/>
      <c r="J5471" s="421"/>
      <c r="K5471" s="421"/>
      <c r="L5471" s="421"/>
      <c r="M5471" s="421"/>
      <c r="N5471" s="426"/>
      <c r="O5471" s="426"/>
      <c r="P5471" s="427"/>
      <c r="Q5471" s="427"/>
      <c r="R5471" s="426"/>
      <c r="S5471" s="426"/>
      <c r="T5471" s="426"/>
      <c r="U5471" s="426"/>
      <c r="V5471" s="426"/>
      <c r="W5471" s="426"/>
      <c r="X5471" s="427"/>
      <c r="Y5471" s="416" t="e">
        <f t="shared" si="426"/>
        <v>#N/A</v>
      </c>
      <c r="Z5471" s="416" t="e">
        <f t="shared" si="427"/>
        <v>#N/A</v>
      </c>
      <c r="AA5471" s="416" t="str">
        <f t="shared" si="428"/>
        <v/>
      </c>
      <c r="AB5471" s="416" t="e">
        <f t="shared" si="429"/>
        <v>#N/A</v>
      </c>
      <c r="AC5471" s="416" t="e">
        <f t="shared" si="430"/>
        <v>#N/A</v>
      </c>
    </row>
    <row r="5472" customHeight="1" spans="1:29">
      <c r="A5472" s="421"/>
      <c r="B5472" s="422"/>
      <c r="C5472" s="422"/>
      <c r="D5472" s="421"/>
      <c r="E5472" s="421"/>
      <c r="F5472" s="421"/>
      <c r="G5472" s="421"/>
      <c r="H5472" s="421"/>
      <c r="I5472" s="421"/>
      <c r="J5472" s="421"/>
      <c r="K5472" s="421"/>
      <c r="L5472" s="421"/>
      <c r="M5472" s="421"/>
      <c r="N5472" s="426"/>
      <c r="O5472" s="426"/>
      <c r="P5472" s="427"/>
      <c r="Q5472" s="427"/>
      <c r="R5472" s="426"/>
      <c r="S5472" s="426"/>
      <c r="T5472" s="426"/>
      <c r="U5472" s="426"/>
      <c r="V5472" s="426"/>
      <c r="W5472" s="426"/>
      <c r="X5472" s="427"/>
      <c r="Y5472" s="416" t="e">
        <f t="shared" si="426"/>
        <v>#N/A</v>
      </c>
      <c r="Z5472" s="416" t="e">
        <f t="shared" si="427"/>
        <v>#N/A</v>
      </c>
      <c r="AA5472" s="416" t="str">
        <f t="shared" si="428"/>
        <v/>
      </c>
      <c r="AB5472" s="416" t="e">
        <f t="shared" si="429"/>
        <v>#N/A</v>
      </c>
      <c r="AC5472" s="416" t="e">
        <f t="shared" si="430"/>
        <v>#N/A</v>
      </c>
    </row>
    <row r="5473" customHeight="1" spans="1:29">
      <c r="A5473" s="421"/>
      <c r="B5473" s="422"/>
      <c r="C5473" s="422"/>
      <c r="D5473" s="421"/>
      <c r="E5473" s="421"/>
      <c r="F5473" s="421"/>
      <c r="G5473" s="421"/>
      <c r="H5473" s="421"/>
      <c r="I5473" s="421"/>
      <c r="J5473" s="421"/>
      <c r="K5473" s="421"/>
      <c r="L5473" s="421"/>
      <c r="M5473" s="421"/>
      <c r="N5473" s="426"/>
      <c r="O5473" s="426"/>
      <c r="P5473" s="427"/>
      <c r="Q5473" s="427"/>
      <c r="R5473" s="426"/>
      <c r="S5473" s="426"/>
      <c r="T5473" s="426"/>
      <c r="U5473" s="426"/>
      <c r="V5473" s="426"/>
      <c r="W5473" s="426"/>
      <c r="X5473" s="427"/>
      <c r="Y5473" s="416" t="e">
        <f t="shared" si="426"/>
        <v>#N/A</v>
      </c>
      <c r="Z5473" s="416" t="e">
        <f t="shared" si="427"/>
        <v>#N/A</v>
      </c>
      <c r="AA5473" s="416" t="str">
        <f t="shared" si="428"/>
        <v/>
      </c>
      <c r="AB5473" s="416" t="e">
        <f t="shared" si="429"/>
        <v>#N/A</v>
      </c>
      <c r="AC5473" s="416" t="e">
        <f t="shared" si="430"/>
        <v>#N/A</v>
      </c>
    </row>
    <row r="5474" customHeight="1" spans="1:29">
      <c r="A5474" s="421"/>
      <c r="B5474" s="422"/>
      <c r="C5474" s="422"/>
      <c r="D5474" s="421"/>
      <c r="E5474" s="421"/>
      <c r="F5474" s="421"/>
      <c r="G5474" s="421"/>
      <c r="H5474" s="421"/>
      <c r="I5474" s="421"/>
      <c r="J5474" s="421"/>
      <c r="K5474" s="421"/>
      <c r="L5474" s="421"/>
      <c r="M5474" s="421"/>
      <c r="N5474" s="426"/>
      <c r="O5474" s="426"/>
      <c r="P5474" s="427"/>
      <c r="Q5474" s="427"/>
      <c r="R5474" s="426"/>
      <c r="S5474" s="426"/>
      <c r="T5474" s="426"/>
      <c r="U5474" s="426"/>
      <c r="V5474" s="426"/>
      <c r="W5474" s="426"/>
      <c r="X5474" s="427"/>
      <c r="Y5474" s="416" t="e">
        <f t="shared" si="426"/>
        <v>#N/A</v>
      </c>
      <c r="Z5474" s="416" t="e">
        <f t="shared" si="427"/>
        <v>#N/A</v>
      </c>
      <c r="AA5474" s="416" t="str">
        <f t="shared" si="428"/>
        <v/>
      </c>
      <c r="AB5474" s="416" t="e">
        <f t="shared" si="429"/>
        <v>#N/A</v>
      </c>
      <c r="AC5474" s="416" t="e">
        <f t="shared" si="430"/>
        <v>#N/A</v>
      </c>
    </row>
    <row r="5475" customHeight="1" spans="1:29">
      <c r="A5475" s="421"/>
      <c r="B5475" s="422"/>
      <c r="C5475" s="422"/>
      <c r="D5475" s="421"/>
      <c r="E5475" s="421"/>
      <c r="F5475" s="421"/>
      <c r="G5475" s="421"/>
      <c r="H5475" s="421"/>
      <c r="I5475" s="421"/>
      <c r="J5475" s="421"/>
      <c r="K5475" s="421"/>
      <c r="L5475" s="421"/>
      <c r="M5475" s="421"/>
      <c r="N5475" s="426"/>
      <c r="O5475" s="426"/>
      <c r="P5475" s="427"/>
      <c r="Q5475" s="427"/>
      <c r="R5475" s="426"/>
      <c r="S5475" s="426"/>
      <c r="T5475" s="426"/>
      <c r="U5475" s="426"/>
      <c r="V5475" s="426"/>
      <c r="W5475" s="426"/>
      <c r="X5475" s="427"/>
      <c r="Y5475" s="416" t="e">
        <f t="shared" si="426"/>
        <v>#N/A</v>
      </c>
      <c r="Z5475" s="416" t="e">
        <f t="shared" si="427"/>
        <v>#N/A</v>
      </c>
      <c r="AA5475" s="416" t="str">
        <f t="shared" si="428"/>
        <v/>
      </c>
      <c r="AB5475" s="416" t="e">
        <f t="shared" si="429"/>
        <v>#N/A</v>
      </c>
      <c r="AC5475" s="416" t="e">
        <f t="shared" si="430"/>
        <v>#N/A</v>
      </c>
    </row>
    <row r="5476" customHeight="1" spans="1:29">
      <c r="A5476" s="421"/>
      <c r="B5476" s="422"/>
      <c r="C5476" s="422"/>
      <c r="D5476" s="421"/>
      <c r="E5476" s="421"/>
      <c r="F5476" s="421"/>
      <c r="G5476" s="421"/>
      <c r="H5476" s="421"/>
      <c r="I5476" s="421"/>
      <c r="J5476" s="421"/>
      <c r="K5476" s="421"/>
      <c r="L5476" s="421"/>
      <c r="M5476" s="421"/>
      <c r="N5476" s="426"/>
      <c r="O5476" s="426"/>
      <c r="P5476" s="427"/>
      <c r="Q5476" s="427"/>
      <c r="R5476" s="426"/>
      <c r="S5476" s="426"/>
      <c r="T5476" s="426"/>
      <c r="U5476" s="426"/>
      <c r="V5476" s="426"/>
      <c r="W5476" s="426"/>
      <c r="X5476" s="427"/>
      <c r="Y5476" s="416" t="e">
        <f t="shared" si="426"/>
        <v>#N/A</v>
      </c>
      <c r="Z5476" s="416" t="e">
        <f t="shared" si="427"/>
        <v>#N/A</v>
      </c>
      <c r="AA5476" s="416" t="str">
        <f t="shared" si="428"/>
        <v/>
      </c>
      <c r="AB5476" s="416" t="e">
        <f t="shared" si="429"/>
        <v>#N/A</v>
      </c>
      <c r="AC5476" s="416" t="e">
        <f t="shared" si="430"/>
        <v>#N/A</v>
      </c>
    </row>
    <row r="5477" customHeight="1" spans="1:29">
      <c r="A5477" s="421"/>
      <c r="B5477" s="422"/>
      <c r="C5477" s="422"/>
      <c r="D5477" s="421"/>
      <c r="E5477" s="421"/>
      <c r="F5477" s="421"/>
      <c r="G5477" s="421"/>
      <c r="H5477" s="421"/>
      <c r="I5477" s="421"/>
      <c r="J5477" s="421"/>
      <c r="K5477" s="421"/>
      <c r="L5477" s="421"/>
      <c r="M5477" s="421"/>
      <c r="N5477" s="426"/>
      <c r="O5477" s="426"/>
      <c r="P5477" s="427"/>
      <c r="Q5477" s="427"/>
      <c r="R5477" s="426"/>
      <c r="S5477" s="426"/>
      <c r="T5477" s="426"/>
      <c r="U5477" s="426"/>
      <c r="V5477" s="426"/>
      <c r="W5477" s="426"/>
      <c r="X5477" s="427"/>
      <c r="Y5477" s="416" t="e">
        <f t="shared" si="426"/>
        <v>#N/A</v>
      </c>
      <c r="Z5477" s="416" t="e">
        <f t="shared" si="427"/>
        <v>#N/A</v>
      </c>
      <c r="AA5477" s="416" t="str">
        <f t="shared" si="428"/>
        <v/>
      </c>
      <c r="AB5477" s="416" t="e">
        <f t="shared" si="429"/>
        <v>#N/A</v>
      </c>
      <c r="AC5477" s="416" t="e">
        <f t="shared" si="430"/>
        <v>#N/A</v>
      </c>
    </row>
    <row r="5478" customHeight="1" spans="1:29">
      <c r="A5478" s="421"/>
      <c r="B5478" s="422"/>
      <c r="C5478" s="422"/>
      <c r="D5478" s="421"/>
      <c r="E5478" s="421"/>
      <c r="F5478" s="421"/>
      <c r="G5478" s="421"/>
      <c r="H5478" s="421"/>
      <c r="I5478" s="421"/>
      <c r="J5478" s="421"/>
      <c r="K5478" s="421"/>
      <c r="L5478" s="421"/>
      <c r="M5478" s="421"/>
      <c r="N5478" s="426"/>
      <c r="O5478" s="426"/>
      <c r="P5478" s="427"/>
      <c r="Q5478" s="427"/>
      <c r="R5478" s="426"/>
      <c r="S5478" s="426"/>
      <c r="T5478" s="426"/>
      <c r="U5478" s="426"/>
      <c r="V5478" s="426"/>
      <c r="W5478" s="426"/>
      <c r="X5478" s="427"/>
      <c r="Y5478" s="416" t="e">
        <f t="shared" si="426"/>
        <v>#N/A</v>
      </c>
      <c r="Z5478" s="416" t="e">
        <f t="shared" si="427"/>
        <v>#N/A</v>
      </c>
      <c r="AA5478" s="416" t="str">
        <f t="shared" si="428"/>
        <v/>
      </c>
      <c r="AB5478" s="416" t="e">
        <f t="shared" si="429"/>
        <v>#N/A</v>
      </c>
      <c r="AC5478" s="416" t="e">
        <f t="shared" si="430"/>
        <v>#N/A</v>
      </c>
    </row>
    <row r="5479" customHeight="1" spans="1:29">
      <c r="A5479" s="421"/>
      <c r="B5479" s="422"/>
      <c r="C5479" s="422"/>
      <c r="D5479" s="421"/>
      <c r="E5479" s="421"/>
      <c r="F5479" s="421"/>
      <c r="G5479" s="421"/>
      <c r="H5479" s="421"/>
      <c r="I5479" s="421"/>
      <c r="J5479" s="421"/>
      <c r="K5479" s="421"/>
      <c r="L5479" s="421"/>
      <c r="M5479" s="421"/>
      <c r="N5479" s="426"/>
      <c r="O5479" s="426"/>
      <c r="P5479" s="427"/>
      <c r="Q5479" s="427"/>
      <c r="R5479" s="426"/>
      <c r="S5479" s="426"/>
      <c r="T5479" s="426"/>
      <c r="U5479" s="426"/>
      <c r="V5479" s="426"/>
      <c r="W5479" s="426"/>
      <c r="X5479" s="427"/>
      <c r="Y5479" s="416" t="e">
        <f t="shared" si="426"/>
        <v>#N/A</v>
      </c>
      <c r="Z5479" s="416" t="e">
        <f t="shared" si="427"/>
        <v>#N/A</v>
      </c>
      <c r="AA5479" s="416" t="str">
        <f t="shared" si="428"/>
        <v/>
      </c>
      <c r="AB5479" s="416" t="e">
        <f t="shared" si="429"/>
        <v>#N/A</v>
      </c>
      <c r="AC5479" s="416" t="e">
        <f t="shared" si="430"/>
        <v>#N/A</v>
      </c>
    </row>
    <row r="5480" customHeight="1" spans="1:29">
      <c r="A5480" s="421"/>
      <c r="B5480" s="422"/>
      <c r="C5480" s="422"/>
      <c r="D5480" s="421"/>
      <c r="E5480" s="421"/>
      <c r="F5480" s="421"/>
      <c r="G5480" s="421"/>
      <c r="H5480" s="421"/>
      <c r="I5480" s="421"/>
      <c r="J5480" s="421"/>
      <c r="K5480" s="421"/>
      <c r="L5480" s="421"/>
      <c r="M5480" s="421"/>
      <c r="N5480" s="426"/>
      <c r="O5480" s="426"/>
      <c r="P5480" s="427"/>
      <c r="Q5480" s="427"/>
      <c r="R5480" s="426"/>
      <c r="S5480" s="426"/>
      <c r="T5480" s="426"/>
      <c r="U5480" s="426"/>
      <c r="V5480" s="426"/>
      <c r="W5480" s="426"/>
      <c r="X5480" s="427"/>
      <c r="Y5480" s="416" t="e">
        <f t="shared" si="426"/>
        <v>#N/A</v>
      </c>
      <c r="Z5480" s="416" t="e">
        <f t="shared" si="427"/>
        <v>#N/A</v>
      </c>
      <c r="AA5480" s="416" t="str">
        <f t="shared" si="428"/>
        <v/>
      </c>
      <c r="AB5480" s="416" t="e">
        <f t="shared" si="429"/>
        <v>#N/A</v>
      </c>
      <c r="AC5480" s="416" t="e">
        <f t="shared" si="430"/>
        <v>#N/A</v>
      </c>
    </row>
    <row r="5481" customHeight="1" spans="1:29">
      <c r="A5481" s="421"/>
      <c r="B5481" s="422"/>
      <c r="C5481" s="422"/>
      <c r="D5481" s="421"/>
      <c r="E5481" s="421"/>
      <c r="F5481" s="421"/>
      <c r="G5481" s="421"/>
      <c r="H5481" s="421"/>
      <c r="I5481" s="421"/>
      <c r="J5481" s="421"/>
      <c r="K5481" s="421"/>
      <c r="L5481" s="421"/>
      <c r="M5481" s="421"/>
      <c r="N5481" s="426"/>
      <c r="O5481" s="426"/>
      <c r="P5481" s="427"/>
      <c r="Q5481" s="427"/>
      <c r="R5481" s="426"/>
      <c r="S5481" s="426"/>
      <c r="T5481" s="426"/>
      <c r="U5481" s="426"/>
      <c r="V5481" s="426"/>
      <c r="W5481" s="426"/>
      <c r="X5481" s="427"/>
      <c r="Y5481" s="416" t="e">
        <f t="shared" si="426"/>
        <v>#N/A</v>
      </c>
      <c r="Z5481" s="416" t="e">
        <f t="shared" si="427"/>
        <v>#N/A</v>
      </c>
      <c r="AA5481" s="416" t="str">
        <f t="shared" si="428"/>
        <v/>
      </c>
      <c r="AB5481" s="416" t="e">
        <f t="shared" si="429"/>
        <v>#N/A</v>
      </c>
      <c r="AC5481" s="416" t="e">
        <f t="shared" si="430"/>
        <v>#N/A</v>
      </c>
    </row>
    <row r="5482" customHeight="1" spans="1:29">
      <c r="A5482" s="421"/>
      <c r="B5482" s="422"/>
      <c r="C5482" s="422"/>
      <c r="D5482" s="421"/>
      <c r="E5482" s="421"/>
      <c r="F5482" s="421"/>
      <c r="G5482" s="421"/>
      <c r="H5482" s="421"/>
      <c r="I5482" s="421"/>
      <c r="J5482" s="421"/>
      <c r="K5482" s="421"/>
      <c r="L5482" s="421"/>
      <c r="M5482" s="421"/>
      <c r="N5482" s="426"/>
      <c r="O5482" s="426"/>
      <c r="P5482" s="427"/>
      <c r="Q5482" s="427"/>
      <c r="R5482" s="426"/>
      <c r="S5482" s="426"/>
      <c r="T5482" s="426"/>
      <c r="U5482" s="426"/>
      <c r="V5482" s="426"/>
      <c r="W5482" s="426"/>
      <c r="X5482" s="427"/>
      <c r="Y5482" s="416" t="e">
        <f t="shared" si="426"/>
        <v>#N/A</v>
      </c>
      <c r="Z5482" s="416" t="e">
        <f t="shared" si="427"/>
        <v>#N/A</v>
      </c>
      <c r="AA5482" s="416" t="str">
        <f t="shared" si="428"/>
        <v/>
      </c>
      <c r="AB5482" s="416" t="e">
        <f t="shared" si="429"/>
        <v>#N/A</v>
      </c>
      <c r="AC5482" s="416" t="e">
        <f t="shared" si="430"/>
        <v>#N/A</v>
      </c>
    </row>
    <row r="5483" customHeight="1" spans="1:29">
      <c r="A5483" s="421"/>
      <c r="B5483" s="422"/>
      <c r="C5483" s="422"/>
      <c r="D5483" s="421"/>
      <c r="E5483" s="421"/>
      <c r="F5483" s="421"/>
      <c r="G5483" s="421"/>
      <c r="H5483" s="421"/>
      <c r="I5483" s="421"/>
      <c r="J5483" s="421"/>
      <c r="K5483" s="421"/>
      <c r="L5483" s="421"/>
      <c r="M5483" s="421"/>
      <c r="N5483" s="426"/>
      <c r="O5483" s="426"/>
      <c r="P5483" s="427"/>
      <c r="Q5483" s="427"/>
      <c r="R5483" s="426"/>
      <c r="S5483" s="426"/>
      <c r="T5483" s="426"/>
      <c r="U5483" s="426"/>
      <c r="V5483" s="426"/>
      <c r="W5483" s="426"/>
      <c r="X5483" s="427"/>
      <c r="Y5483" s="416" t="e">
        <f t="shared" si="426"/>
        <v>#N/A</v>
      </c>
      <c r="Z5483" s="416" t="e">
        <f t="shared" si="427"/>
        <v>#N/A</v>
      </c>
      <c r="AA5483" s="416" t="str">
        <f t="shared" si="428"/>
        <v/>
      </c>
      <c r="AB5483" s="416" t="e">
        <f t="shared" si="429"/>
        <v>#N/A</v>
      </c>
      <c r="AC5483" s="416" t="e">
        <f t="shared" si="430"/>
        <v>#N/A</v>
      </c>
    </row>
    <row r="5484" customHeight="1" spans="1:29">
      <c r="A5484" s="421"/>
      <c r="B5484" s="422"/>
      <c r="C5484" s="422"/>
      <c r="D5484" s="421"/>
      <c r="E5484" s="421"/>
      <c r="F5484" s="421"/>
      <c r="G5484" s="421"/>
      <c r="H5484" s="421"/>
      <c r="I5484" s="421"/>
      <c r="J5484" s="421"/>
      <c r="K5484" s="421"/>
      <c r="L5484" s="421"/>
      <c r="M5484" s="421"/>
      <c r="N5484" s="426"/>
      <c r="O5484" s="426"/>
      <c r="P5484" s="427"/>
      <c r="Q5484" s="427"/>
      <c r="R5484" s="426"/>
      <c r="S5484" s="426"/>
      <c r="T5484" s="426"/>
      <c r="U5484" s="426"/>
      <c r="V5484" s="426"/>
      <c r="W5484" s="426"/>
      <c r="X5484" s="427"/>
      <c r="Y5484" s="416" t="e">
        <f t="shared" si="426"/>
        <v>#N/A</v>
      </c>
      <c r="Z5484" s="416" t="e">
        <f t="shared" si="427"/>
        <v>#N/A</v>
      </c>
      <c r="AA5484" s="416" t="str">
        <f t="shared" si="428"/>
        <v/>
      </c>
      <c r="AB5484" s="416" t="e">
        <f t="shared" si="429"/>
        <v>#N/A</v>
      </c>
      <c r="AC5484" s="416" t="e">
        <f t="shared" si="430"/>
        <v>#N/A</v>
      </c>
    </row>
    <row r="5485" customHeight="1" spans="1:29">
      <c r="A5485" s="421"/>
      <c r="B5485" s="422"/>
      <c r="C5485" s="422"/>
      <c r="D5485" s="421"/>
      <c r="E5485" s="421"/>
      <c r="F5485" s="421"/>
      <c r="G5485" s="421"/>
      <c r="H5485" s="421"/>
      <c r="I5485" s="421"/>
      <c r="J5485" s="421"/>
      <c r="K5485" s="421"/>
      <c r="L5485" s="421"/>
      <c r="M5485" s="421"/>
      <c r="N5485" s="426"/>
      <c r="O5485" s="426"/>
      <c r="P5485" s="427"/>
      <c r="Q5485" s="427"/>
      <c r="R5485" s="426"/>
      <c r="S5485" s="426"/>
      <c r="T5485" s="426"/>
      <c r="U5485" s="426"/>
      <c r="V5485" s="426"/>
      <c r="W5485" s="426"/>
      <c r="X5485" s="427"/>
      <c r="Y5485" s="416" t="e">
        <f t="shared" si="426"/>
        <v>#N/A</v>
      </c>
      <c r="Z5485" s="416" t="e">
        <f t="shared" si="427"/>
        <v>#N/A</v>
      </c>
      <c r="AA5485" s="416" t="str">
        <f t="shared" si="428"/>
        <v/>
      </c>
      <c r="AB5485" s="416" t="e">
        <f t="shared" si="429"/>
        <v>#N/A</v>
      </c>
      <c r="AC5485" s="416" t="e">
        <f t="shared" si="430"/>
        <v>#N/A</v>
      </c>
    </row>
    <row r="5486" customHeight="1" spans="1:29">
      <c r="A5486" s="421"/>
      <c r="B5486" s="422"/>
      <c r="C5486" s="422"/>
      <c r="D5486" s="421"/>
      <c r="E5486" s="421"/>
      <c r="F5486" s="421"/>
      <c r="G5486" s="421"/>
      <c r="H5486" s="421"/>
      <c r="I5486" s="421"/>
      <c r="J5486" s="421"/>
      <c r="K5486" s="421"/>
      <c r="L5486" s="421"/>
      <c r="M5486" s="421"/>
      <c r="N5486" s="426"/>
      <c r="O5486" s="426"/>
      <c r="P5486" s="427"/>
      <c r="Q5486" s="427"/>
      <c r="R5486" s="426"/>
      <c r="S5486" s="426"/>
      <c r="T5486" s="426"/>
      <c r="U5486" s="426"/>
      <c r="V5486" s="426"/>
      <c r="W5486" s="426"/>
      <c r="X5486" s="427"/>
      <c r="Y5486" s="416" t="e">
        <f t="shared" si="426"/>
        <v>#N/A</v>
      </c>
      <c r="Z5486" s="416" t="e">
        <f t="shared" si="427"/>
        <v>#N/A</v>
      </c>
      <c r="AA5486" s="416" t="str">
        <f t="shared" si="428"/>
        <v/>
      </c>
      <c r="AB5486" s="416" t="e">
        <f t="shared" si="429"/>
        <v>#N/A</v>
      </c>
      <c r="AC5486" s="416" t="e">
        <f t="shared" si="430"/>
        <v>#N/A</v>
      </c>
    </row>
    <row r="5487" customHeight="1" spans="1:29">
      <c r="A5487" s="421"/>
      <c r="B5487" s="422"/>
      <c r="C5487" s="422"/>
      <c r="D5487" s="421"/>
      <c r="E5487" s="421"/>
      <c r="F5487" s="421"/>
      <c r="G5487" s="421"/>
      <c r="H5487" s="421"/>
      <c r="I5487" s="421"/>
      <c r="J5487" s="421"/>
      <c r="K5487" s="421"/>
      <c r="L5487" s="421"/>
      <c r="M5487" s="421"/>
      <c r="N5487" s="426"/>
      <c r="O5487" s="426"/>
      <c r="P5487" s="427"/>
      <c r="Q5487" s="427"/>
      <c r="R5487" s="426"/>
      <c r="S5487" s="426"/>
      <c r="T5487" s="426"/>
      <c r="U5487" s="426"/>
      <c r="V5487" s="426"/>
      <c r="W5487" s="426"/>
      <c r="X5487" s="427"/>
      <c r="Y5487" s="416" t="e">
        <f t="shared" si="426"/>
        <v>#N/A</v>
      </c>
      <c r="Z5487" s="416" t="e">
        <f t="shared" si="427"/>
        <v>#N/A</v>
      </c>
      <c r="AA5487" s="416" t="str">
        <f t="shared" si="428"/>
        <v/>
      </c>
      <c r="AB5487" s="416" t="e">
        <f t="shared" si="429"/>
        <v>#N/A</v>
      </c>
      <c r="AC5487" s="416" t="e">
        <f t="shared" si="430"/>
        <v>#N/A</v>
      </c>
    </row>
    <row r="5488" customHeight="1" spans="1:29">
      <c r="A5488" s="421"/>
      <c r="B5488" s="422"/>
      <c r="C5488" s="422"/>
      <c r="D5488" s="421"/>
      <c r="E5488" s="421"/>
      <c r="F5488" s="421"/>
      <c r="G5488" s="421"/>
      <c r="H5488" s="421"/>
      <c r="I5488" s="421"/>
      <c r="J5488" s="421"/>
      <c r="K5488" s="421"/>
      <c r="L5488" s="421"/>
      <c r="M5488" s="421"/>
      <c r="N5488" s="426"/>
      <c r="O5488" s="426"/>
      <c r="P5488" s="427"/>
      <c r="Q5488" s="427"/>
      <c r="R5488" s="426"/>
      <c r="S5488" s="426"/>
      <c r="T5488" s="426"/>
      <c r="U5488" s="426"/>
      <c r="V5488" s="426"/>
      <c r="W5488" s="426"/>
      <c r="X5488" s="427"/>
      <c r="Y5488" s="416" t="e">
        <f t="shared" si="426"/>
        <v>#N/A</v>
      </c>
      <c r="Z5488" s="416" t="e">
        <f t="shared" si="427"/>
        <v>#N/A</v>
      </c>
      <c r="AA5488" s="416" t="str">
        <f t="shared" si="428"/>
        <v/>
      </c>
      <c r="AB5488" s="416" t="e">
        <f t="shared" si="429"/>
        <v>#N/A</v>
      </c>
      <c r="AC5488" s="416" t="e">
        <f t="shared" si="430"/>
        <v>#N/A</v>
      </c>
    </row>
    <row r="5489" customHeight="1" spans="1:29">
      <c r="A5489" s="421"/>
      <c r="B5489" s="422"/>
      <c r="C5489" s="422"/>
      <c r="D5489" s="421"/>
      <c r="E5489" s="421"/>
      <c r="F5489" s="421"/>
      <c r="G5489" s="421"/>
      <c r="H5489" s="421"/>
      <c r="I5489" s="421"/>
      <c r="J5489" s="421"/>
      <c r="K5489" s="421"/>
      <c r="L5489" s="421"/>
      <c r="M5489" s="421"/>
      <c r="N5489" s="426"/>
      <c r="O5489" s="426"/>
      <c r="P5489" s="427"/>
      <c r="Q5489" s="427"/>
      <c r="R5489" s="426"/>
      <c r="S5489" s="426"/>
      <c r="T5489" s="426"/>
      <c r="U5489" s="426"/>
      <c r="V5489" s="426"/>
      <c r="W5489" s="426"/>
      <c r="X5489" s="427"/>
      <c r="Y5489" s="416" t="e">
        <f t="shared" si="426"/>
        <v>#N/A</v>
      </c>
      <c r="Z5489" s="416" t="e">
        <f t="shared" si="427"/>
        <v>#N/A</v>
      </c>
      <c r="AA5489" s="416" t="str">
        <f t="shared" si="428"/>
        <v/>
      </c>
      <c r="AB5489" s="416" t="e">
        <f t="shared" si="429"/>
        <v>#N/A</v>
      </c>
      <c r="AC5489" s="416" t="e">
        <f t="shared" si="430"/>
        <v>#N/A</v>
      </c>
    </row>
    <row r="5490" customHeight="1" spans="1:29">
      <c r="A5490" s="421"/>
      <c r="B5490" s="422"/>
      <c r="C5490" s="422"/>
      <c r="D5490" s="421"/>
      <c r="E5490" s="421"/>
      <c r="F5490" s="421"/>
      <c r="G5490" s="421"/>
      <c r="H5490" s="421"/>
      <c r="I5490" s="421"/>
      <c r="J5490" s="421"/>
      <c r="K5490" s="421"/>
      <c r="L5490" s="421"/>
      <c r="M5490" s="421"/>
      <c r="N5490" s="426"/>
      <c r="O5490" s="426"/>
      <c r="P5490" s="427"/>
      <c r="Q5490" s="427"/>
      <c r="R5490" s="426"/>
      <c r="S5490" s="426"/>
      <c r="T5490" s="426"/>
      <c r="U5490" s="426"/>
      <c r="V5490" s="426"/>
      <c r="W5490" s="426"/>
      <c r="X5490" s="427"/>
      <c r="Y5490" s="416" t="e">
        <f t="shared" si="426"/>
        <v>#N/A</v>
      </c>
      <c r="Z5490" s="416" t="e">
        <f t="shared" si="427"/>
        <v>#N/A</v>
      </c>
      <c r="AA5490" s="416" t="str">
        <f t="shared" si="428"/>
        <v/>
      </c>
      <c r="AB5490" s="416" t="e">
        <f t="shared" si="429"/>
        <v>#N/A</v>
      </c>
      <c r="AC5490" s="416" t="e">
        <f t="shared" si="430"/>
        <v>#N/A</v>
      </c>
    </row>
    <row r="5491" customHeight="1" spans="1:29">
      <c r="A5491" s="421"/>
      <c r="B5491" s="422"/>
      <c r="C5491" s="422"/>
      <c r="D5491" s="421"/>
      <c r="E5491" s="421"/>
      <c r="F5491" s="421"/>
      <c r="G5491" s="421"/>
      <c r="H5491" s="421"/>
      <c r="I5491" s="421"/>
      <c r="J5491" s="421"/>
      <c r="K5491" s="421"/>
      <c r="L5491" s="421"/>
      <c r="M5491" s="421"/>
      <c r="N5491" s="426"/>
      <c r="O5491" s="426"/>
      <c r="P5491" s="427"/>
      <c r="Q5491" s="427"/>
      <c r="R5491" s="426"/>
      <c r="S5491" s="426"/>
      <c r="T5491" s="426"/>
      <c r="U5491" s="426"/>
      <c r="V5491" s="426"/>
      <c r="W5491" s="426"/>
      <c r="X5491" s="427"/>
      <c r="Y5491" s="416" t="e">
        <f t="shared" si="426"/>
        <v>#N/A</v>
      </c>
      <c r="Z5491" s="416" t="e">
        <f t="shared" si="427"/>
        <v>#N/A</v>
      </c>
      <c r="AA5491" s="416" t="str">
        <f t="shared" si="428"/>
        <v/>
      </c>
      <c r="AB5491" s="416" t="e">
        <f t="shared" si="429"/>
        <v>#N/A</v>
      </c>
      <c r="AC5491" s="416" t="e">
        <f t="shared" si="430"/>
        <v>#N/A</v>
      </c>
    </row>
    <row r="5492" customHeight="1" spans="1:29">
      <c r="A5492" s="421"/>
      <c r="B5492" s="422"/>
      <c r="C5492" s="422"/>
      <c r="D5492" s="421"/>
      <c r="E5492" s="421"/>
      <c r="F5492" s="421"/>
      <c r="G5492" s="421"/>
      <c r="H5492" s="421"/>
      <c r="I5492" s="421"/>
      <c r="J5492" s="421"/>
      <c r="K5492" s="421"/>
      <c r="L5492" s="421"/>
      <c r="M5492" s="421"/>
      <c r="N5492" s="426"/>
      <c r="O5492" s="426"/>
      <c r="P5492" s="427"/>
      <c r="Q5492" s="427"/>
      <c r="R5492" s="426"/>
      <c r="S5492" s="426"/>
      <c r="T5492" s="426"/>
      <c r="U5492" s="426"/>
      <c r="V5492" s="426"/>
      <c r="W5492" s="426"/>
      <c r="X5492" s="427"/>
      <c r="Y5492" s="416" t="e">
        <f t="shared" si="426"/>
        <v>#N/A</v>
      </c>
      <c r="Z5492" s="416" t="e">
        <f t="shared" si="427"/>
        <v>#N/A</v>
      </c>
      <c r="AA5492" s="416" t="str">
        <f t="shared" si="428"/>
        <v/>
      </c>
      <c r="AB5492" s="416" t="e">
        <f t="shared" si="429"/>
        <v>#N/A</v>
      </c>
      <c r="AC5492" s="416" t="e">
        <f t="shared" si="430"/>
        <v>#N/A</v>
      </c>
    </row>
    <row r="5493" customHeight="1" spans="1:29">
      <c r="A5493" s="421"/>
      <c r="B5493" s="422"/>
      <c r="C5493" s="422"/>
      <c r="D5493" s="421"/>
      <c r="E5493" s="421"/>
      <c r="F5493" s="421"/>
      <c r="G5493" s="421"/>
      <c r="H5493" s="421"/>
      <c r="I5493" s="421"/>
      <c r="J5493" s="421"/>
      <c r="K5493" s="421"/>
      <c r="L5493" s="421"/>
      <c r="M5493" s="421"/>
      <c r="N5493" s="426"/>
      <c r="O5493" s="426"/>
      <c r="P5493" s="427"/>
      <c r="Q5493" s="427"/>
      <c r="R5493" s="426"/>
      <c r="S5493" s="426"/>
      <c r="T5493" s="426"/>
      <c r="U5493" s="426"/>
      <c r="V5493" s="426"/>
      <c r="W5493" s="426"/>
      <c r="X5493" s="427"/>
      <c r="Y5493" s="416" t="e">
        <f t="shared" si="426"/>
        <v>#N/A</v>
      </c>
      <c r="Z5493" s="416" t="e">
        <f t="shared" si="427"/>
        <v>#N/A</v>
      </c>
      <c r="AA5493" s="416" t="str">
        <f t="shared" si="428"/>
        <v/>
      </c>
      <c r="AB5493" s="416" t="e">
        <f t="shared" si="429"/>
        <v>#N/A</v>
      </c>
      <c r="AC5493" s="416" t="e">
        <f t="shared" si="430"/>
        <v>#N/A</v>
      </c>
    </row>
    <row r="5494" customHeight="1" spans="1:29">
      <c r="A5494" s="421"/>
      <c r="B5494" s="422"/>
      <c r="C5494" s="422"/>
      <c r="D5494" s="421"/>
      <c r="E5494" s="421"/>
      <c r="F5494" s="421"/>
      <c r="G5494" s="421"/>
      <c r="H5494" s="421"/>
      <c r="I5494" s="421"/>
      <c r="J5494" s="421"/>
      <c r="K5494" s="421"/>
      <c r="L5494" s="421"/>
      <c r="M5494" s="421"/>
      <c r="N5494" s="426"/>
      <c r="O5494" s="426"/>
      <c r="P5494" s="427"/>
      <c r="Q5494" s="427"/>
      <c r="R5494" s="426"/>
      <c r="S5494" s="426"/>
      <c r="T5494" s="426"/>
      <c r="U5494" s="426"/>
      <c r="V5494" s="426"/>
      <c r="W5494" s="426"/>
      <c r="X5494" s="427"/>
      <c r="Y5494" s="416" t="e">
        <f t="shared" si="426"/>
        <v>#N/A</v>
      </c>
      <c r="Z5494" s="416" t="e">
        <f t="shared" si="427"/>
        <v>#N/A</v>
      </c>
      <c r="AA5494" s="416" t="str">
        <f t="shared" si="428"/>
        <v/>
      </c>
      <c r="AB5494" s="416" t="e">
        <f t="shared" si="429"/>
        <v>#N/A</v>
      </c>
      <c r="AC5494" s="416" t="e">
        <f t="shared" si="430"/>
        <v>#N/A</v>
      </c>
    </row>
    <row r="5495" customHeight="1" spans="1:29">
      <c r="A5495" s="421"/>
      <c r="B5495" s="422"/>
      <c r="C5495" s="422"/>
      <c r="D5495" s="421"/>
      <c r="E5495" s="421"/>
      <c r="F5495" s="421"/>
      <c r="G5495" s="421"/>
      <c r="H5495" s="421"/>
      <c r="I5495" s="421"/>
      <c r="J5495" s="421"/>
      <c r="K5495" s="421"/>
      <c r="L5495" s="421"/>
      <c r="M5495" s="421"/>
      <c r="N5495" s="426"/>
      <c r="O5495" s="426"/>
      <c r="P5495" s="427"/>
      <c r="Q5495" s="427"/>
      <c r="R5495" s="426"/>
      <c r="S5495" s="426"/>
      <c r="T5495" s="426"/>
      <c r="U5495" s="426"/>
      <c r="V5495" s="426"/>
      <c r="W5495" s="426"/>
      <c r="X5495" s="427"/>
      <c r="Y5495" s="416" t="e">
        <f t="shared" si="426"/>
        <v>#N/A</v>
      </c>
      <c r="Z5495" s="416" t="e">
        <f t="shared" si="427"/>
        <v>#N/A</v>
      </c>
      <c r="AA5495" s="416" t="str">
        <f t="shared" si="428"/>
        <v/>
      </c>
      <c r="AB5495" s="416" t="e">
        <f t="shared" si="429"/>
        <v>#N/A</v>
      </c>
      <c r="AC5495" s="416" t="e">
        <f t="shared" si="430"/>
        <v>#N/A</v>
      </c>
    </row>
    <row r="5496" customHeight="1" spans="1:29">
      <c r="A5496" s="421"/>
      <c r="B5496" s="422"/>
      <c r="C5496" s="422"/>
      <c r="D5496" s="421"/>
      <c r="E5496" s="421"/>
      <c r="F5496" s="421"/>
      <c r="G5496" s="421"/>
      <c r="H5496" s="421"/>
      <c r="I5496" s="421"/>
      <c r="J5496" s="421"/>
      <c r="K5496" s="421"/>
      <c r="L5496" s="421"/>
      <c r="M5496" s="421"/>
      <c r="N5496" s="426"/>
      <c r="O5496" s="426"/>
      <c r="P5496" s="427"/>
      <c r="Q5496" s="427"/>
      <c r="R5496" s="426"/>
      <c r="S5496" s="426"/>
      <c r="T5496" s="426"/>
      <c r="U5496" s="426"/>
      <c r="V5496" s="426"/>
      <c r="W5496" s="426"/>
      <c r="X5496" s="427"/>
      <c r="Y5496" s="416" t="e">
        <f t="shared" si="426"/>
        <v>#N/A</v>
      </c>
      <c r="Z5496" s="416" t="e">
        <f t="shared" si="427"/>
        <v>#N/A</v>
      </c>
      <c r="AA5496" s="416" t="str">
        <f t="shared" si="428"/>
        <v/>
      </c>
      <c r="AB5496" s="416" t="e">
        <f t="shared" si="429"/>
        <v>#N/A</v>
      </c>
      <c r="AC5496" s="416" t="e">
        <f t="shared" si="430"/>
        <v>#N/A</v>
      </c>
    </row>
    <row r="5497" customHeight="1" spans="1:29">
      <c r="A5497" s="421"/>
      <c r="B5497" s="422"/>
      <c r="C5497" s="422"/>
      <c r="D5497" s="421"/>
      <c r="E5497" s="421"/>
      <c r="F5497" s="421"/>
      <c r="G5497" s="421"/>
      <c r="H5497" s="421"/>
      <c r="I5497" s="421"/>
      <c r="J5497" s="421"/>
      <c r="K5497" s="421"/>
      <c r="L5497" s="421"/>
      <c r="M5497" s="421"/>
      <c r="N5497" s="426"/>
      <c r="O5497" s="426"/>
      <c r="P5497" s="427"/>
      <c r="Q5497" s="427"/>
      <c r="R5497" s="426"/>
      <c r="S5497" s="426"/>
      <c r="T5497" s="426"/>
      <c r="U5497" s="426"/>
      <c r="V5497" s="426"/>
      <c r="W5497" s="426"/>
      <c r="X5497" s="427"/>
      <c r="Y5497" s="416" t="e">
        <f t="shared" si="426"/>
        <v>#N/A</v>
      </c>
      <c r="Z5497" s="416" t="e">
        <f t="shared" si="427"/>
        <v>#N/A</v>
      </c>
      <c r="AA5497" s="416" t="str">
        <f t="shared" si="428"/>
        <v/>
      </c>
      <c r="AB5497" s="416" t="e">
        <f t="shared" si="429"/>
        <v>#N/A</v>
      </c>
      <c r="AC5497" s="416" t="e">
        <f t="shared" si="430"/>
        <v>#N/A</v>
      </c>
    </row>
    <row r="5498" customHeight="1" spans="1:29">
      <c r="A5498" s="421"/>
      <c r="B5498" s="422"/>
      <c r="C5498" s="422"/>
      <c r="D5498" s="421"/>
      <c r="E5498" s="421"/>
      <c r="F5498" s="421"/>
      <c r="G5498" s="421"/>
      <c r="H5498" s="421"/>
      <c r="I5498" s="421"/>
      <c r="J5498" s="421"/>
      <c r="K5498" s="421"/>
      <c r="L5498" s="421"/>
      <c r="M5498" s="421"/>
      <c r="N5498" s="426"/>
      <c r="O5498" s="426"/>
      <c r="P5498" s="427"/>
      <c r="Q5498" s="427"/>
      <c r="R5498" s="426"/>
      <c r="S5498" s="426"/>
      <c r="T5498" s="426"/>
      <c r="U5498" s="426"/>
      <c r="V5498" s="426"/>
      <c r="W5498" s="426"/>
      <c r="X5498" s="427"/>
      <c r="Y5498" s="416" t="e">
        <f t="shared" si="426"/>
        <v>#N/A</v>
      </c>
      <c r="Z5498" s="416" t="e">
        <f t="shared" si="427"/>
        <v>#N/A</v>
      </c>
      <c r="AA5498" s="416" t="str">
        <f t="shared" si="428"/>
        <v/>
      </c>
      <c r="AB5498" s="416" t="e">
        <f t="shared" si="429"/>
        <v>#N/A</v>
      </c>
      <c r="AC5498" s="416" t="e">
        <f t="shared" si="430"/>
        <v>#N/A</v>
      </c>
    </row>
    <row r="5499" customHeight="1" spans="1:29">
      <c r="A5499" s="421"/>
      <c r="B5499" s="422"/>
      <c r="C5499" s="422"/>
      <c r="D5499" s="421"/>
      <c r="E5499" s="421"/>
      <c r="F5499" s="421"/>
      <c r="G5499" s="421"/>
      <c r="H5499" s="421"/>
      <c r="I5499" s="421"/>
      <c r="J5499" s="421"/>
      <c r="K5499" s="421"/>
      <c r="L5499" s="421"/>
      <c r="M5499" s="421"/>
      <c r="N5499" s="426"/>
      <c r="O5499" s="426"/>
      <c r="P5499" s="427"/>
      <c r="Q5499" s="427"/>
      <c r="R5499" s="426"/>
      <c r="S5499" s="426"/>
      <c r="T5499" s="426"/>
      <c r="U5499" s="426"/>
      <c r="V5499" s="426"/>
      <c r="W5499" s="426"/>
      <c r="X5499" s="427"/>
      <c r="Y5499" s="416" t="e">
        <f t="shared" si="426"/>
        <v>#N/A</v>
      </c>
      <c r="Z5499" s="416" t="e">
        <f t="shared" si="427"/>
        <v>#N/A</v>
      </c>
      <c r="AA5499" s="416" t="str">
        <f t="shared" si="428"/>
        <v/>
      </c>
      <c r="AB5499" s="416" t="e">
        <f t="shared" si="429"/>
        <v>#N/A</v>
      </c>
      <c r="AC5499" s="416" t="e">
        <f t="shared" si="430"/>
        <v>#N/A</v>
      </c>
    </row>
    <row r="5500" customHeight="1" spans="1:29">
      <c r="A5500" s="421"/>
      <c r="B5500" s="422"/>
      <c r="C5500" s="422"/>
      <c r="D5500" s="421"/>
      <c r="E5500" s="421"/>
      <c r="F5500" s="421"/>
      <c r="G5500" s="421"/>
      <c r="H5500" s="421"/>
      <c r="I5500" s="421"/>
      <c r="J5500" s="421"/>
      <c r="K5500" s="421"/>
      <c r="L5500" s="421"/>
      <c r="M5500" s="421"/>
      <c r="N5500" s="426"/>
      <c r="O5500" s="426"/>
      <c r="P5500" s="427"/>
      <c r="Q5500" s="427"/>
      <c r="R5500" s="426"/>
      <c r="S5500" s="426"/>
      <c r="T5500" s="426"/>
      <c r="U5500" s="426"/>
      <c r="V5500" s="426"/>
      <c r="W5500" s="426"/>
      <c r="X5500" s="427"/>
      <c r="Y5500" s="416" t="e">
        <f t="shared" si="426"/>
        <v>#N/A</v>
      </c>
      <c r="Z5500" s="416" t="e">
        <f t="shared" si="427"/>
        <v>#N/A</v>
      </c>
      <c r="AA5500" s="416" t="str">
        <f t="shared" si="428"/>
        <v/>
      </c>
      <c r="AB5500" s="416" t="e">
        <f t="shared" si="429"/>
        <v>#N/A</v>
      </c>
      <c r="AC5500" s="416" t="e">
        <f t="shared" si="430"/>
        <v>#N/A</v>
      </c>
    </row>
    <row r="5501" customHeight="1" spans="1:29">
      <c r="A5501" s="421"/>
      <c r="B5501" s="422"/>
      <c r="C5501" s="422"/>
      <c r="D5501" s="421"/>
      <c r="E5501" s="421"/>
      <c r="F5501" s="421"/>
      <c r="G5501" s="421"/>
      <c r="H5501" s="421"/>
      <c r="I5501" s="421"/>
      <c r="J5501" s="421"/>
      <c r="K5501" s="421"/>
      <c r="L5501" s="421"/>
      <c r="M5501" s="421"/>
      <c r="N5501" s="426"/>
      <c r="O5501" s="426"/>
      <c r="P5501" s="427"/>
      <c r="Q5501" s="427"/>
      <c r="R5501" s="426"/>
      <c r="S5501" s="426"/>
      <c r="T5501" s="426"/>
      <c r="U5501" s="426"/>
      <c r="V5501" s="426"/>
      <c r="W5501" s="426"/>
      <c r="X5501" s="427"/>
      <c r="Y5501" s="416" t="e">
        <f t="shared" si="426"/>
        <v>#N/A</v>
      </c>
      <c r="Z5501" s="416" t="e">
        <f t="shared" si="427"/>
        <v>#N/A</v>
      </c>
      <c r="AA5501" s="416" t="str">
        <f t="shared" si="428"/>
        <v/>
      </c>
      <c r="AB5501" s="416" t="e">
        <f t="shared" si="429"/>
        <v>#N/A</v>
      </c>
      <c r="AC5501" s="416" t="e">
        <f t="shared" si="430"/>
        <v>#N/A</v>
      </c>
    </row>
    <row r="5502" customHeight="1" spans="1:29">
      <c r="A5502" s="421"/>
      <c r="B5502" s="422"/>
      <c r="C5502" s="422"/>
      <c r="D5502" s="421"/>
      <c r="E5502" s="421"/>
      <c r="F5502" s="421"/>
      <c r="G5502" s="421"/>
      <c r="H5502" s="421"/>
      <c r="I5502" s="421"/>
      <c r="J5502" s="421"/>
      <c r="K5502" s="421"/>
      <c r="L5502" s="421"/>
      <c r="M5502" s="421"/>
      <c r="N5502" s="426"/>
      <c r="O5502" s="426"/>
      <c r="P5502" s="427"/>
      <c r="Q5502" s="427"/>
      <c r="R5502" s="426"/>
      <c r="S5502" s="426"/>
      <c r="T5502" s="426"/>
      <c r="U5502" s="426"/>
      <c r="V5502" s="426"/>
      <c r="W5502" s="426"/>
      <c r="X5502" s="427"/>
      <c r="Y5502" s="416" t="e">
        <f t="shared" si="426"/>
        <v>#N/A</v>
      </c>
      <c r="Z5502" s="416" t="e">
        <f t="shared" si="427"/>
        <v>#N/A</v>
      </c>
      <c r="AA5502" s="416" t="str">
        <f t="shared" si="428"/>
        <v/>
      </c>
      <c r="AB5502" s="416" t="e">
        <f t="shared" si="429"/>
        <v>#N/A</v>
      </c>
      <c r="AC5502" s="416" t="e">
        <f t="shared" si="430"/>
        <v>#N/A</v>
      </c>
    </row>
    <row r="5503" customHeight="1" spans="1:29">
      <c r="A5503" s="421"/>
      <c r="B5503" s="422"/>
      <c r="C5503" s="422"/>
      <c r="D5503" s="421"/>
      <c r="E5503" s="421"/>
      <c r="F5503" s="421"/>
      <c r="G5503" s="421"/>
      <c r="H5503" s="421"/>
      <c r="I5503" s="421"/>
      <c r="J5503" s="421"/>
      <c r="K5503" s="421"/>
      <c r="L5503" s="421"/>
      <c r="M5503" s="421"/>
      <c r="N5503" s="426"/>
      <c r="O5503" s="426"/>
      <c r="P5503" s="427"/>
      <c r="Q5503" s="427"/>
      <c r="R5503" s="426"/>
      <c r="S5503" s="426"/>
      <c r="T5503" s="426"/>
      <c r="U5503" s="426"/>
      <c r="V5503" s="426"/>
      <c r="W5503" s="426"/>
      <c r="X5503" s="427"/>
      <c r="Y5503" s="416" t="e">
        <f t="shared" si="426"/>
        <v>#N/A</v>
      </c>
      <c r="Z5503" s="416" t="e">
        <f t="shared" si="427"/>
        <v>#N/A</v>
      </c>
      <c r="AA5503" s="416" t="str">
        <f t="shared" si="428"/>
        <v/>
      </c>
      <c r="AB5503" s="416" t="e">
        <f t="shared" si="429"/>
        <v>#N/A</v>
      </c>
      <c r="AC5503" s="416" t="e">
        <f t="shared" si="430"/>
        <v>#N/A</v>
      </c>
    </row>
    <row r="5504" customHeight="1" spans="1:29">
      <c r="A5504" s="421"/>
      <c r="B5504" s="422"/>
      <c r="C5504" s="422"/>
      <c r="D5504" s="421"/>
      <c r="E5504" s="421"/>
      <c r="F5504" s="421"/>
      <c r="G5504" s="421"/>
      <c r="H5504" s="421"/>
      <c r="I5504" s="421"/>
      <c r="J5504" s="421"/>
      <c r="K5504" s="421"/>
      <c r="L5504" s="421"/>
      <c r="M5504" s="421"/>
      <c r="N5504" s="426"/>
      <c r="O5504" s="426"/>
      <c r="P5504" s="427"/>
      <c r="Q5504" s="427"/>
      <c r="R5504" s="426"/>
      <c r="S5504" s="426"/>
      <c r="T5504" s="426"/>
      <c r="U5504" s="426"/>
      <c r="V5504" s="426"/>
      <c r="W5504" s="426"/>
      <c r="X5504" s="427"/>
      <c r="Y5504" s="416" t="e">
        <f t="shared" si="426"/>
        <v>#N/A</v>
      </c>
      <c r="Z5504" s="416" t="e">
        <f t="shared" si="427"/>
        <v>#N/A</v>
      </c>
      <c r="AA5504" s="416" t="str">
        <f t="shared" si="428"/>
        <v/>
      </c>
      <c r="AB5504" s="416" t="e">
        <f t="shared" si="429"/>
        <v>#N/A</v>
      </c>
      <c r="AC5504" s="416" t="e">
        <f t="shared" si="430"/>
        <v>#N/A</v>
      </c>
    </row>
    <row r="5505" customHeight="1" spans="1:29">
      <c r="A5505" s="421"/>
      <c r="B5505" s="422"/>
      <c r="C5505" s="422"/>
      <c r="D5505" s="421"/>
      <c r="E5505" s="421"/>
      <c r="F5505" s="421"/>
      <c r="G5505" s="421"/>
      <c r="H5505" s="421"/>
      <c r="I5505" s="421"/>
      <c r="J5505" s="421"/>
      <c r="K5505" s="421"/>
      <c r="L5505" s="421"/>
      <c r="M5505" s="421"/>
      <c r="N5505" s="426"/>
      <c r="O5505" s="426"/>
      <c r="P5505" s="427"/>
      <c r="Q5505" s="427"/>
      <c r="R5505" s="426"/>
      <c r="S5505" s="426"/>
      <c r="T5505" s="426"/>
      <c r="U5505" s="426"/>
      <c r="V5505" s="426"/>
      <c r="W5505" s="426"/>
      <c r="X5505" s="427"/>
      <c r="Y5505" s="416" t="e">
        <f t="shared" si="426"/>
        <v>#N/A</v>
      </c>
      <c r="Z5505" s="416" t="e">
        <f t="shared" si="427"/>
        <v>#N/A</v>
      </c>
      <c r="AA5505" s="416" t="str">
        <f t="shared" si="428"/>
        <v/>
      </c>
      <c r="AB5505" s="416" t="e">
        <f t="shared" si="429"/>
        <v>#N/A</v>
      </c>
      <c r="AC5505" s="416" t="e">
        <f t="shared" si="430"/>
        <v>#N/A</v>
      </c>
    </row>
    <row r="5506" customHeight="1" spans="1:29">
      <c r="A5506" s="421"/>
      <c r="B5506" s="422"/>
      <c r="C5506" s="422"/>
      <c r="D5506" s="421"/>
      <c r="E5506" s="421"/>
      <c r="F5506" s="421"/>
      <c r="G5506" s="421"/>
      <c r="H5506" s="421"/>
      <c r="I5506" s="421"/>
      <c r="J5506" s="421"/>
      <c r="K5506" s="421"/>
      <c r="L5506" s="421"/>
      <c r="M5506" s="421"/>
      <c r="N5506" s="426"/>
      <c r="O5506" s="426"/>
      <c r="P5506" s="427"/>
      <c r="Q5506" s="427"/>
      <c r="R5506" s="426"/>
      <c r="S5506" s="426"/>
      <c r="T5506" s="426"/>
      <c r="U5506" s="426"/>
      <c r="V5506" s="426"/>
      <c r="W5506" s="426"/>
      <c r="X5506" s="427"/>
      <c r="Y5506" s="416" t="e">
        <f t="shared" si="426"/>
        <v>#N/A</v>
      </c>
      <c r="Z5506" s="416" t="e">
        <f t="shared" si="427"/>
        <v>#N/A</v>
      </c>
      <c r="AA5506" s="416" t="str">
        <f t="shared" si="428"/>
        <v/>
      </c>
      <c r="AB5506" s="416" t="e">
        <f t="shared" si="429"/>
        <v>#N/A</v>
      </c>
      <c r="AC5506" s="416" t="e">
        <f t="shared" si="430"/>
        <v>#N/A</v>
      </c>
    </row>
    <row r="5507" customHeight="1" spans="1:29">
      <c r="A5507" s="421"/>
      <c r="B5507" s="422"/>
      <c r="C5507" s="422"/>
      <c r="D5507" s="421"/>
      <c r="E5507" s="421"/>
      <c r="F5507" s="421"/>
      <c r="G5507" s="421"/>
      <c r="H5507" s="421"/>
      <c r="I5507" s="421"/>
      <c r="J5507" s="421"/>
      <c r="K5507" s="421"/>
      <c r="L5507" s="421"/>
      <c r="M5507" s="421"/>
      <c r="N5507" s="426"/>
      <c r="O5507" s="426"/>
      <c r="P5507" s="427"/>
      <c r="Q5507" s="427"/>
      <c r="R5507" s="426"/>
      <c r="S5507" s="426"/>
      <c r="T5507" s="426"/>
      <c r="U5507" s="426"/>
      <c r="V5507" s="426"/>
      <c r="W5507" s="426"/>
      <c r="X5507" s="427"/>
      <c r="Y5507" s="416" t="e">
        <f t="shared" si="426"/>
        <v>#N/A</v>
      </c>
      <c r="Z5507" s="416" t="e">
        <f t="shared" si="427"/>
        <v>#N/A</v>
      </c>
      <c r="AA5507" s="416" t="str">
        <f t="shared" si="428"/>
        <v/>
      </c>
      <c r="AB5507" s="416" t="e">
        <f t="shared" si="429"/>
        <v>#N/A</v>
      </c>
      <c r="AC5507" s="416" t="e">
        <f t="shared" si="430"/>
        <v>#N/A</v>
      </c>
    </row>
    <row r="5508" customHeight="1" spans="1:29">
      <c r="A5508" s="421"/>
      <c r="B5508" s="422"/>
      <c r="C5508" s="422"/>
      <c r="D5508" s="421"/>
      <c r="E5508" s="421"/>
      <c r="F5508" s="421"/>
      <c r="G5508" s="421"/>
      <c r="H5508" s="421"/>
      <c r="I5508" s="421"/>
      <c r="J5508" s="421"/>
      <c r="K5508" s="421"/>
      <c r="L5508" s="421"/>
      <c r="M5508" s="421"/>
      <c r="N5508" s="426"/>
      <c r="O5508" s="426"/>
      <c r="P5508" s="427"/>
      <c r="Q5508" s="427"/>
      <c r="R5508" s="426"/>
      <c r="S5508" s="426"/>
      <c r="T5508" s="426"/>
      <c r="U5508" s="426"/>
      <c r="V5508" s="426"/>
      <c r="W5508" s="426"/>
      <c r="X5508" s="427"/>
      <c r="Y5508" s="416" t="e">
        <f t="shared" si="426"/>
        <v>#N/A</v>
      </c>
      <c r="Z5508" s="416" t="e">
        <f t="shared" si="427"/>
        <v>#N/A</v>
      </c>
      <c r="AA5508" s="416" t="str">
        <f t="shared" si="428"/>
        <v/>
      </c>
      <c r="AB5508" s="416" t="e">
        <f t="shared" si="429"/>
        <v>#N/A</v>
      </c>
      <c r="AC5508" s="416" t="e">
        <f t="shared" si="430"/>
        <v>#N/A</v>
      </c>
    </row>
    <row r="5509" customHeight="1" spans="1:29">
      <c r="A5509" s="421"/>
      <c r="B5509" s="422"/>
      <c r="C5509" s="422"/>
      <c r="D5509" s="421"/>
      <c r="E5509" s="421"/>
      <c r="F5509" s="421"/>
      <c r="G5509" s="421"/>
      <c r="H5509" s="421"/>
      <c r="I5509" s="421"/>
      <c r="J5509" s="421"/>
      <c r="K5509" s="421"/>
      <c r="L5509" s="421"/>
      <c r="M5509" s="421"/>
      <c r="N5509" s="426"/>
      <c r="O5509" s="426"/>
      <c r="P5509" s="427"/>
      <c r="Q5509" s="427"/>
      <c r="R5509" s="426"/>
      <c r="S5509" s="426"/>
      <c r="T5509" s="426"/>
      <c r="U5509" s="426"/>
      <c r="V5509" s="426"/>
      <c r="W5509" s="426"/>
      <c r="X5509" s="427"/>
      <c r="Y5509" s="416" t="e">
        <f t="shared" si="426"/>
        <v>#N/A</v>
      </c>
      <c r="Z5509" s="416" t="e">
        <f t="shared" si="427"/>
        <v>#N/A</v>
      </c>
      <c r="AA5509" s="416" t="str">
        <f t="shared" si="428"/>
        <v/>
      </c>
      <c r="AB5509" s="416" t="e">
        <f t="shared" si="429"/>
        <v>#N/A</v>
      </c>
      <c r="AC5509" s="416" t="e">
        <f t="shared" si="430"/>
        <v>#N/A</v>
      </c>
    </row>
    <row r="5510" customHeight="1" spans="1:29">
      <c r="A5510" s="421"/>
      <c r="B5510" s="422"/>
      <c r="C5510" s="422"/>
      <c r="D5510" s="421"/>
      <c r="E5510" s="421"/>
      <c r="F5510" s="421"/>
      <c r="G5510" s="421"/>
      <c r="H5510" s="421"/>
      <c r="I5510" s="421"/>
      <c r="J5510" s="421"/>
      <c r="K5510" s="421"/>
      <c r="L5510" s="421"/>
      <c r="M5510" s="421"/>
      <c r="N5510" s="426"/>
      <c r="O5510" s="426"/>
      <c r="P5510" s="427"/>
      <c r="Q5510" s="427"/>
      <c r="R5510" s="426"/>
      <c r="S5510" s="426"/>
      <c r="T5510" s="426"/>
      <c r="U5510" s="426"/>
      <c r="V5510" s="426"/>
      <c r="W5510" s="426"/>
      <c r="X5510" s="427"/>
      <c r="Y5510" s="416" t="e">
        <f t="shared" si="426"/>
        <v>#N/A</v>
      </c>
      <c r="Z5510" s="416" t="e">
        <f t="shared" si="427"/>
        <v>#N/A</v>
      </c>
      <c r="AA5510" s="416" t="str">
        <f t="shared" si="428"/>
        <v/>
      </c>
      <c r="AB5510" s="416" t="e">
        <f t="shared" si="429"/>
        <v>#N/A</v>
      </c>
      <c r="AC5510" s="416" t="e">
        <f t="shared" si="430"/>
        <v>#N/A</v>
      </c>
    </row>
    <row r="5511" customHeight="1" spans="1:29">
      <c r="A5511" s="421"/>
      <c r="B5511" s="422"/>
      <c r="C5511" s="422"/>
      <c r="D5511" s="421"/>
      <c r="E5511" s="421"/>
      <c r="F5511" s="421"/>
      <c r="G5511" s="421"/>
      <c r="H5511" s="421"/>
      <c r="I5511" s="421"/>
      <c r="J5511" s="421"/>
      <c r="K5511" s="421"/>
      <c r="L5511" s="421"/>
      <c r="M5511" s="421"/>
      <c r="N5511" s="426"/>
      <c r="O5511" s="426"/>
      <c r="P5511" s="427"/>
      <c r="Q5511" s="427"/>
      <c r="R5511" s="426"/>
      <c r="S5511" s="426"/>
      <c r="T5511" s="426"/>
      <c r="U5511" s="426"/>
      <c r="V5511" s="426"/>
      <c r="W5511" s="426"/>
      <c r="X5511" s="427"/>
      <c r="Y5511" s="416" t="e">
        <f t="shared" ref="Y5511:Y5574" si="431">_xlfn.IFS(LEFT(M5511,3)="003","三保支出",LEFT(M5511,3)="004","刚性支出",LEFT(M5511,3)="000","促发展支出")</f>
        <v>#N/A</v>
      </c>
      <c r="Z5511" s="416" t="e">
        <f t="shared" ref="Z5511:Z5574" si="432">_xlfn.IFS(LEFT(E5511,1)="3","项目支出",LEFT(E5511,1)="1","人员类支出",LEFT(E5511,1)="2","运转类支出")</f>
        <v>#N/A</v>
      </c>
      <c r="AA5511" s="416" t="str">
        <f t="shared" ref="AA5511:AA5574" si="433">LEFT(H5511,7)</f>
        <v/>
      </c>
      <c r="AB5511" s="416" t="e">
        <f t="shared" ref="AB5511:AB5574" si="434">_xlfn.IFS(LEFT(M5511,6)="003001","保工资",LEFT(M5511,6)="003002","保运转",LEFT(M5511,6)="003003","保基本民生")</f>
        <v>#N/A</v>
      </c>
      <c r="AC5511" s="416" t="e">
        <f t="shared" ref="AC5511:AC5574" si="435">IF(Z5511="项目支出","否","是")</f>
        <v>#N/A</v>
      </c>
    </row>
    <row r="5512" customHeight="1" spans="1:29">
      <c r="A5512" s="421"/>
      <c r="B5512" s="422"/>
      <c r="C5512" s="422"/>
      <c r="D5512" s="421"/>
      <c r="E5512" s="421"/>
      <c r="F5512" s="421"/>
      <c r="G5512" s="421"/>
      <c r="H5512" s="421"/>
      <c r="I5512" s="421"/>
      <c r="J5512" s="421"/>
      <c r="K5512" s="421"/>
      <c r="L5512" s="421"/>
      <c r="M5512" s="421"/>
      <c r="N5512" s="426"/>
      <c r="O5512" s="426"/>
      <c r="P5512" s="427"/>
      <c r="Q5512" s="427"/>
      <c r="R5512" s="426"/>
      <c r="S5512" s="426"/>
      <c r="T5512" s="426"/>
      <c r="U5512" s="426"/>
      <c r="V5512" s="426"/>
      <c r="W5512" s="426"/>
      <c r="X5512" s="427"/>
      <c r="Y5512" s="416" t="e">
        <f t="shared" si="431"/>
        <v>#N/A</v>
      </c>
      <c r="Z5512" s="416" t="e">
        <f t="shared" si="432"/>
        <v>#N/A</v>
      </c>
      <c r="AA5512" s="416" t="str">
        <f t="shared" si="433"/>
        <v/>
      </c>
      <c r="AB5512" s="416" t="e">
        <f t="shared" si="434"/>
        <v>#N/A</v>
      </c>
      <c r="AC5512" s="416" t="e">
        <f t="shared" si="435"/>
        <v>#N/A</v>
      </c>
    </row>
    <row r="5513" customHeight="1" spans="1:29">
      <c r="A5513" s="421"/>
      <c r="B5513" s="422"/>
      <c r="C5513" s="422"/>
      <c r="D5513" s="421"/>
      <c r="E5513" s="421"/>
      <c r="F5513" s="421"/>
      <c r="G5513" s="421"/>
      <c r="H5513" s="421"/>
      <c r="I5513" s="421"/>
      <c r="J5513" s="421"/>
      <c r="K5513" s="421"/>
      <c r="L5513" s="421"/>
      <c r="M5513" s="421"/>
      <c r="N5513" s="426"/>
      <c r="O5513" s="426"/>
      <c r="P5513" s="427"/>
      <c r="Q5513" s="427"/>
      <c r="R5513" s="426"/>
      <c r="S5513" s="426"/>
      <c r="T5513" s="426"/>
      <c r="U5513" s="426"/>
      <c r="V5513" s="426"/>
      <c r="W5513" s="426"/>
      <c r="X5513" s="427"/>
      <c r="Y5513" s="416" t="e">
        <f t="shared" si="431"/>
        <v>#N/A</v>
      </c>
      <c r="Z5513" s="416" t="e">
        <f t="shared" si="432"/>
        <v>#N/A</v>
      </c>
      <c r="AA5513" s="416" t="str">
        <f t="shared" si="433"/>
        <v/>
      </c>
      <c r="AB5513" s="416" t="e">
        <f t="shared" si="434"/>
        <v>#N/A</v>
      </c>
      <c r="AC5513" s="416" t="e">
        <f t="shared" si="435"/>
        <v>#N/A</v>
      </c>
    </row>
    <row r="5514" customHeight="1" spans="1:29">
      <c r="A5514" s="421"/>
      <c r="B5514" s="422"/>
      <c r="C5514" s="422"/>
      <c r="D5514" s="421"/>
      <c r="E5514" s="421"/>
      <c r="F5514" s="421"/>
      <c r="G5514" s="421"/>
      <c r="H5514" s="421"/>
      <c r="I5514" s="421"/>
      <c r="J5514" s="421"/>
      <c r="K5514" s="421"/>
      <c r="L5514" s="421"/>
      <c r="M5514" s="421"/>
      <c r="N5514" s="426"/>
      <c r="O5514" s="426"/>
      <c r="P5514" s="427"/>
      <c r="Q5514" s="427"/>
      <c r="R5514" s="426"/>
      <c r="S5514" s="426"/>
      <c r="T5514" s="426"/>
      <c r="U5514" s="426"/>
      <c r="V5514" s="426"/>
      <c r="W5514" s="426"/>
      <c r="X5514" s="427"/>
      <c r="Y5514" s="416" t="e">
        <f t="shared" si="431"/>
        <v>#N/A</v>
      </c>
      <c r="Z5514" s="416" t="e">
        <f t="shared" si="432"/>
        <v>#N/A</v>
      </c>
      <c r="AA5514" s="416" t="str">
        <f t="shared" si="433"/>
        <v/>
      </c>
      <c r="AB5514" s="416" t="e">
        <f t="shared" si="434"/>
        <v>#N/A</v>
      </c>
      <c r="AC5514" s="416" t="e">
        <f t="shared" si="435"/>
        <v>#N/A</v>
      </c>
    </row>
    <row r="5515" customHeight="1" spans="1:29">
      <c r="A5515" s="421"/>
      <c r="B5515" s="422"/>
      <c r="C5515" s="422"/>
      <c r="D5515" s="421"/>
      <c r="E5515" s="421"/>
      <c r="F5515" s="421"/>
      <c r="G5515" s="421"/>
      <c r="H5515" s="421"/>
      <c r="I5515" s="421"/>
      <c r="J5515" s="421"/>
      <c r="K5515" s="421"/>
      <c r="L5515" s="421"/>
      <c r="M5515" s="421"/>
      <c r="N5515" s="426"/>
      <c r="O5515" s="426"/>
      <c r="P5515" s="427"/>
      <c r="Q5515" s="427"/>
      <c r="R5515" s="426"/>
      <c r="S5515" s="426"/>
      <c r="T5515" s="426"/>
      <c r="U5515" s="426"/>
      <c r="V5515" s="426"/>
      <c r="W5515" s="426"/>
      <c r="X5515" s="427"/>
      <c r="Y5515" s="416" t="e">
        <f t="shared" si="431"/>
        <v>#N/A</v>
      </c>
      <c r="Z5515" s="416" t="e">
        <f t="shared" si="432"/>
        <v>#N/A</v>
      </c>
      <c r="AA5515" s="416" t="str">
        <f t="shared" si="433"/>
        <v/>
      </c>
      <c r="AB5515" s="416" t="e">
        <f t="shared" si="434"/>
        <v>#N/A</v>
      </c>
      <c r="AC5515" s="416" t="e">
        <f t="shared" si="435"/>
        <v>#N/A</v>
      </c>
    </row>
    <row r="5516" customHeight="1" spans="1:29">
      <c r="A5516" s="421"/>
      <c r="B5516" s="422"/>
      <c r="C5516" s="422"/>
      <c r="D5516" s="421"/>
      <c r="E5516" s="421"/>
      <c r="F5516" s="421"/>
      <c r="G5516" s="421"/>
      <c r="H5516" s="421"/>
      <c r="I5516" s="421"/>
      <c r="J5516" s="421"/>
      <c r="K5516" s="421"/>
      <c r="L5516" s="421"/>
      <c r="M5516" s="421"/>
      <c r="N5516" s="426"/>
      <c r="O5516" s="426"/>
      <c r="P5516" s="427"/>
      <c r="Q5516" s="427"/>
      <c r="R5516" s="426"/>
      <c r="S5516" s="426"/>
      <c r="T5516" s="426"/>
      <c r="U5516" s="426"/>
      <c r="V5516" s="426"/>
      <c r="W5516" s="426"/>
      <c r="X5516" s="427"/>
      <c r="Y5516" s="416" t="e">
        <f t="shared" si="431"/>
        <v>#N/A</v>
      </c>
      <c r="Z5516" s="416" t="e">
        <f t="shared" si="432"/>
        <v>#N/A</v>
      </c>
      <c r="AA5516" s="416" t="str">
        <f t="shared" si="433"/>
        <v/>
      </c>
      <c r="AB5516" s="416" t="e">
        <f t="shared" si="434"/>
        <v>#N/A</v>
      </c>
      <c r="AC5516" s="416" t="e">
        <f t="shared" si="435"/>
        <v>#N/A</v>
      </c>
    </row>
    <row r="5517" customHeight="1" spans="1:29">
      <c r="A5517" s="421"/>
      <c r="B5517" s="422"/>
      <c r="C5517" s="422"/>
      <c r="D5517" s="421"/>
      <c r="E5517" s="421"/>
      <c r="F5517" s="421"/>
      <c r="G5517" s="421"/>
      <c r="H5517" s="421"/>
      <c r="I5517" s="421"/>
      <c r="J5517" s="421"/>
      <c r="K5517" s="421"/>
      <c r="L5517" s="421"/>
      <c r="M5517" s="421"/>
      <c r="N5517" s="426"/>
      <c r="O5517" s="426"/>
      <c r="P5517" s="427"/>
      <c r="Q5517" s="427"/>
      <c r="R5517" s="426"/>
      <c r="S5517" s="426"/>
      <c r="T5517" s="426"/>
      <c r="U5517" s="426"/>
      <c r="V5517" s="426"/>
      <c r="W5517" s="426"/>
      <c r="X5517" s="427"/>
      <c r="Y5517" s="416" t="e">
        <f t="shared" si="431"/>
        <v>#N/A</v>
      </c>
      <c r="Z5517" s="416" t="e">
        <f t="shared" si="432"/>
        <v>#N/A</v>
      </c>
      <c r="AA5517" s="416" t="str">
        <f t="shared" si="433"/>
        <v/>
      </c>
      <c r="AB5517" s="416" t="e">
        <f t="shared" si="434"/>
        <v>#N/A</v>
      </c>
      <c r="AC5517" s="416" t="e">
        <f t="shared" si="435"/>
        <v>#N/A</v>
      </c>
    </row>
    <row r="5518" customHeight="1" spans="1:29">
      <c r="A5518" s="421"/>
      <c r="B5518" s="422"/>
      <c r="C5518" s="422"/>
      <c r="D5518" s="421"/>
      <c r="E5518" s="421"/>
      <c r="F5518" s="421"/>
      <c r="G5518" s="421"/>
      <c r="H5518" s="421"/>
      <c r="I5518" s="421"/>
      <c r="J5518" s="421"/>
      <c r="K5518" s="421"/>
      <c r="L5518" s="421"/>
      <c r="M5518" s="421"/>
      <c r="N5518" s="426"/>
      <c r="O5518" s="426"/>
      <c r="P5518" s="427"/>
      <c r="Q5518" s="427"/>
      <c r="R5518" s="426"/>
      <c r="S5518" s="426"/>
      <c r="T5518" s="426"/>
      <c r="U5518" s="426"/>
      <c r="V5518" s="426"/>
      <c r="W5518" s="426"/>
      <c r="X5518" s="427"/>
      <c r="Y5518" s="416" t="e">
        <f t="shared" si="431"/>
        <v>#N/A</v>
      </c>
      <c r="Z5518" s="416" t="e">
        <f t="shared" si="432"/>
        <v>#N/A</v>
      </c>
      <c r="AA5518" s="416" t="str">
        <f t="shared" si="433"/>
        <v/>
      </c>
      <c r="AB5518" s="416" t="e">
        <f t="shared" si="434"/>
        <v>#N/A</v>
      </c>
      <c r="AC5518" s="416" t="e">
        <f t="shared" si="435"/>
        <v>#N/A</v>
      </c>
    </row>
    <row r="5519" customHeight="1" spans="1:29">
      <c r="A5519" s="421"/>
      <c r="B5519" s="422"/>
      <c r="C5519" s="422"/>
      <c r="D5519" s="421"/>
      <c r="E5519" s="421"/>
      <c r="F5519" s="421"/>
      <c r="G5519" s="421"/>
      <c r="H5519" s="421"/>
      <c r="I5519" s="421"/>
      <c r="J5519" s="421"/>
      <c r="K5519" s="421"/>
      <c r="L5519" s="421"/>
      <c r="M5519" s="421"/>
      <c r="N5519" s="426"/>
      <c r="O5519" s="426"/>
      <c r="P5519" s="427"/>
      <c r="Q5519" s="427"/>
      <c r="R5519" s="426"/>
      <c r="S5519" s="426"/>
      <c r="T5519" s="426"/>
      <c r="U5519" s="426"/>
      <c r="V5519" s="426"/>
      <c r="W5519" s="426"/>
      <c r="X5519" s="427"/>
      <c r="Y5519" s="416" t="e">
        <f t="shared" si="431"/>
        <v>#N/A</v>
      </c>
      <c r="Z5519" s="416" t="e">
        <f t="shared" si="432"/>
        <v>#N/A</v>
      </c>
      <c r="AA5519" s="416" t="str">
        <f t="shared" si="433"/>
        <v/>
      </c>
      <c r="AB5519" s="416" t="e">
        <f t="shared" si="434"/>
        <v>#N/A</v>
      </c>
      <c r="AC5519" s="416" t="e">
        <f t="shared" si="435"/>
        <v>#N/A</v>
      </c>
    </row>
    <row r="5520" customHeight="1" spans="1:29">
      <c r="A5520" s="421"/>
      <c r="B5520" s="422"/>
      <c r="C5520" s="422"/>
      <c r="D5520" s="421"/>
      <c r="E5520" s="421"/>
      <c r="F5520" s="421"/>
      <c r="G5520" s="421"/>
      <c r="H5520" s="421"/>
      <c r="I5520" s="421"/>
      <c r="J5520" s="421"/>
      <c r="K5520" s="421"/>
      <c r="L5520" s="421"/>
      <c r="M5520" s="421"/>
      <c r="N5520" s="426"/>
      <c r="O5520" s="426"/>
      <c r="P5520" s="427"/>
      <c r="Q5520" s="427"/>
      <c r="R5520" s="426"/>
      <c r="S5520" s="426"/>
      <c r="T5520" s="426"/>
      <c r="U5520" s="426"/>
      <c r="V5520" s="426"/>
      <c r="W5520" s="426"/>
      <c r="X5520" s="427"/>
      <c r="Y5520" s="416" t="e">
        <f t="shared" si="431"/>
        <v>#N/A</v>
      </c>
      <c r="Z5520" s="416" t="e">
        <f t="shared" si="432"/>
        <v>#N/A</v>
      </c>
      <c r="AA5520" s="416" t="str">
        <f t="shared" si="433"/>
        <v/>
      </c>
      <c r="AB5520" s="416" t="e">
        <f t="shared" si="434"/>
        <v>#N/A</v>
      </c>
      <c r="AC5520" s="416" t="e">
        <f t="shared" si="435"/>
        <v>#N/A</v>
      </c>
    </row>
    <row r="5521" customHeight="1" spans="1:29">
      <c r="A5521" s="421"/>
      <c r="B5521" s="422"/>
      <c r="C5521" s="422"/>
      <c r="D5521" s="421"/>
      <c r="E5521" s="421"/>
      <c r="F5521" s="421"/>
      <c r="G5521" s="421"/>
      <c r="H5521" s="421"/>
      <c r="I5521" s="421"/>
      <c r="J5521" s="421"/>
      <c r="K5521" s="421"/>
      <c r="L5521" s="421"/>
      <c r="M5521" s="421"/>
      <c r="N5521" s="426"/>
      <c r="O5521" s="426"/>
      <c r="P5521" s="427"/>
      <c r="Q5521" s="427"/>
      <c r="R5521" s="426"/>
      <c r="S5521" s="426"/>
      <c r="T5521" s="426"/>
      <c r="U5521" s="426"/>
      <c r="V5521" s="426"/>
      <c r="W5521" s="426"/>
      <c r="X5521" s="427"/>
      <c r="Y5521" s="416" t="e">
        <f t="shared" si="431"/>
        <v>#N/A</v>
      </c>
      <c r="Z5521" s="416" t="e">
        <f t="shared" si="432"/>
        <v>#N/A</v>
      </c>
      <c r="AA5521" s="416" t="str">
        <f t="shared" si="433"/>
        <v/>
      </c>
      <c r="AB5521" s="416" t="e">
        <f t="shared" si="434"/>
        <v>#N/A</v>
      </c>
      <c r="AC5521" s="416" t="e">
        <f t="shared" si="435"/>
        <v>#N/A</v>
      </c>
    </row>
    <row r="5522" customHeight="1" spans="1:29">
      <c r="A5522" s="421"/>
      <c r="B5522" s="422"/>
      <c r="C5522" s="422"/>
      <c r="D5522" s="421"/>
      <c r="E5522" s="421"/>
      <c r="F5522" s="421"/>
      <c r="G5522" s="421"/>
      <c r="H5522" s="421"/>
      <c r="I5522" s="421"/>
      <c r="J5522" s="421"/>
      <c r="K5522" s="421"/>
      <c r="L5522" s="421"/>
      <c r="M5522" s="421"/>
      <c r="N5522" s="426"/>
      <c r="O5522" s="426"/>
      <c r="P5522" s="427"/>
      <c r="Q5522" s="427"/>
      <c r="R5522" s="426"/>
      <c r="S5522" s="426"/>
      <c r="T5522" s="426"/>
      <c r="U5522" s="426"/>
      <c r="V5522" s="426"/>
      <c r="W5522" s="426"/>
      <c r="X5522" s="427"/>
      <c r="Y5522" s="416" t="e">
        <f t="shared" si="431"/>
        <v>#N/A</v>
      </c>
      <c r="Z5522" s="416" t="e">
        <f t="shared" si="432"/>
        <v>#N/A</v>
      </c>
      <c r="AA5522" s="416" t="str">
        <f t="shared" si="433"/>
        <v/>
      </c>
      <c r="AB5522" s="416" t="e">
        <f t="shared" si="434"/>
        <v>#N/A</v>
      </c>
      <c r="AC5522" s="416" t="e">
        <f t="shared" si="435"/>
        <v>#N/A</v>
      </c>
    </row>
    <row r="5523" customHeight="1" spans="1:29">
      <c r="A5523" s="421"/>
      <c r="B5523" s="422"/>
      <c r="C5523" s="422"/>
      <c r="D5523" s="421"/>
      <c r="E5523" s="421"/>
      <c r="F5523" s="421"/>
      <c r="G5523" s="421"/>
      <c r="H5523" s="421"/>
      <c r="I5523" s="421"/>
      <c r="J5523" s="421"/>
      <c r="K5523" s="421"/>
      <c r="L5523" s="421"/>
      <c r="M5523" s="421"/>
      <c r="N5523" s="426"/>
      <c r="O5523" s="426"/>
      <c r="P5523" s="427"/>
      <c r="Q5523" s="427"/>
      <c r="R5523" s="426"/>
      <c r="S5523" s="426"/>
      <c r="T5523" s="426"/>
      <c r="U5523" s="426"/>
      <c r="V5523" s="426"/>
      <c r="W5523" s="426"/>
      <c r="X5523" s="427"/>
      <c r="Y5523" s="416" t="e">
        <f t="shared" si="431"/>
        <v>#N/A</v>
      </c>
      <c r="Z5523" s="416" t="e">
        <f t="shared" si="432"/>
        <v>#N/A</v>
      </c>
      <c r="AA5523" s="416" t="str">
        <f t="shared" si="433"/>
        <v/>
      </c>
      <c r="AB5523" s="416" t="e">
        <f t="shared" si="434"/>
        <v>#N/A</v>
      </c>
      <c r="AC5523" s="416" t="e">
        <f t="shared" si="435"/>
        <v>#N/A</v>
      </c>
    </row>
    <row r="5524" customHeight="1" spans="1:29">
      <c r="A5524" s="421"/>
      <c r="B5524" s="422"/>
      <c r="C5524" s="422"/>
      <c r="D5524" s="421"/>
      <c r="E5524" s="421"/>
      <c r="F5524" s="421"/>
      <c r="G5524" s="421"/>
      <c r="H5524" s="421"/>
      <c r="I5524" s="421"/>
      <c r="J5524" s="421"/>
      <c r="K5524" s="421"/>
      <c r="L5524" s="421"/>
      <c r="M5524" s="421"/>
      <c r="N5524" s="426"/>
      <c r="O5524" s="426"/>
      <c r="P5524" s="427"/>
      <c r="Q5524" s="427"/>
      <c r="R5524" s="426"/>
      <c r="S5524" s="426"/>
      <c r="T5524" s="426"/>
      <c r="U5524" s="426"/>
      <c r="V5524" s="426"/>
      <c r="W5524" s="426"/>
      <c r="X5524" s="427"/>
      <c r="Y5524" s="416" t="e">
        <f t="shared" si="431"/>
        <v>#N/A</v>
      </c>
      <c r="Z5524" s="416" t="e">
        <f t="shared" si="432"/>
        <v>#N/A</v>
      </c>
      <c r="AA5524" s="416" t="str">
        <f t="shared" si="433"/>
        <v/>
      </c>
      <c r="AB5524" s="416" t="e">
        <f t="shared" si="434"/>
        <v>#N/A</v>
      </c>
      <c r="AC5524" s="416" t="e">
        <f t="shared" si="435"/>
        <v>#N/A</v>
      </c>
    </row>
    <row r="5525" customHeight="1" spans="1:29">
      <c r="A5525" s="421"/>
      <c r="B5525" s="422"/>
      <c r="C5525" s="422"/>
      <c r="D5525" s="421"/>
      <c r="E5525" s="421"/>
      <c r="F5525" s="421"/>
      <c r="G5525" s="421"/>
      <c r="H5525" s="421"/>
      <c r="I5525" s="421"/>
      <c r="J5525" s="421"/>
      <c r="K5525" s="421"/>
      <c r="L5525" s="421"/>
      <c r="M5525" s="421"/>
      <c r="N5525" s="426"/>
      <c r="O5525" s="426"/>
      <c r="P5525" s="427"/>
      <c r="Q5525" s="427"/>
      <c r="R5525" s="426"/>
      <c r="S5525" s="426"/>
      <c r="T5525" s="426"/>
      <c r="U5525" s="426"/>
      <c r="V5525" s="426"/>
      <c r="W5525" s="426"/>
      <c r="X5525" s="427"/>
      <c r="Y5525" s="416" t="e">
        <f t="shared" si="431"/>
        <v>#N/A</v>
      </c>
      <c r="Z5525" s="416" t="e">
        <f t="shared" si="432"/>
        <v>#N/A</v>
      </c>
      <c r="AA5525" s="416" t="str">
        <f t="shared" si="433"/>
        <v/>
      </c>
      <c r="AB5525" s="416" t="e">
        <f t="shared" si="434"/>
        <v>#N/A</v>
      </c>
      <c r="AC5525" s="416" t="e">
        <f t="shared" si="435"/>
        <v>#N/A</v>
      </c>
    </row>
    <row r="5526" customHeight="1" spans="1:29">
      <c r="A5526" s="421"/>
      <c r="B5526" s="422"/>
      <c r="C5526" s="422"/>
      <c r="D5526" s="421"/>
      <c r="E5526" s="421"/>
      <c r="F5526" s="421"/>
      <c r="G5526" s="421"/>
      <c r="H5526" s="421"/>
      <c r="I5526" s="421"/>
      <c r="J5526" s="421"/>
      <c r="K5526" s="421"/>
      <c r="L5526" s="421"/>
      <c r="M5526" s="421"/>
      <c r="N5526" s="426"/>
      <c r="O5526" s="426"/>
      <c r="P5526" s="427"/>
      <c r="Q5526" s="427"/>
      <c r="R5526" s="426"/>
      <c r="S5526" s="426"/>
      <c r="T5526" s="426"/>
      <c r="U5526" s="426"/>
      <c r="V5526" s="426"/>
      <c r="W5526" s="426"/>
      <c r="X5526" s="427"/>
      <c r="Y5526" s="416" t="e">
        <f t="shared" si="431"/>
        <v>#N/A</v>
      </c>
      <c r="Z5526" s="416" t="e">
        <f t="shared" si="432"/>
        <v>#N/A</v>
      </c>
      <c r="AA5526" s="416" t="str">
        <f t="shared" si="433"/>
        <v/>
      </c>
      <c r="AB5526" s="416" t="e">
        <f t="shared" si="434"/>
        <v>#N/A</v>
      </c>
      <c r="AC5526" s="416" t="e">
        <f t="shared" si="435"/>
        <v>#N/A</v>
      </c>
    </row>
    <row r="5527" customHeight="1" spans="1:29">
      <c r="A5527" s="421"/>
      <c r="B5527" s="422"/>
      <c r="C5527" s="422"/>
      <c r="D5527" s="421"/>
      <c r="E5527" s="421"/>
      <c r="F5527" s="421"/>
      <c r="G5527" s="421"/>
      <c r="H5527" s="421"/>
      <c r="I5527" s="421"/>
      <c r="J5527" s="421"/>
      <c r="K5527" s="421"/>
      <c r="L5527" s="421"/>
      <c r="M5527" s="421"/>
      <c r="N5527" s="426"/>
      <c r="O5527" s="426"/>
      <c r="P5527" s="427"/>
      <c r="Q5527" s="427"/>
      <c r="R5527" s="426"/>
      <c r="S5527" s="426"/>
      <c r="T5527" s="426"/>
      <c r="U5527" s="426"/>
      <c r="V5527" s="426"/>
      <c r="W5527" s="426"/>
      <c r="X5527" s="427"/>
      <c r="Y5527" s="416" t="e">
        <f t="shared" si="431"/>
        <v>#N/A</v>
      </c>
      <c r="Z5527" s="416" t="e">
        <f t="shared" si="432"/>
        <v>#N/A</v>
      </c>
      <c r="AA5527" s="416" t="str">
        <f t="shared" si="433"/>
        <v/>
      </c>
      <c r="AB5527" s="416" t="e">
        <f t="shared" si="434"/>
        <v>#N/A</v>
      </c>
      <c r="AC5527" s="416" t="e">
        <f t="shared" si="435"/>
        <v>#N/A</v>
      </c>
    </row>
    <row r="5528" customHeight="1" spans="1:29">
      <c r="A5528" s="421"/>
      <c r="B5528" s="422"/>
      <c r="C5528" s="422"/>
      <c r="D5528" s="421"/>
      <c r="E5528" s="421"/>
      <c r="F5528" s="421"/>
      <c r="G5528" s="421"/>
      <c r="H5528" s="421"/>
      <c r="I5528" s="421"/>
      <c r="J5528" s="421"/>
      <c r="K5528" s="421"/>
      <c r="L5528" s="421"/>
      <c r="M5528" s="421"/>
      <c r="N5528" s="426"/>
      <c r="O5528" s="426"/>
      <c r="P5528" s="427"/>
      <c r="Q5528" s="427"/>
      <c r="R5528" s="426"/>
      <c r="S5528" s="426"/>
      <c r="T5528" s="426"/>
      <c r="U5528" s="426"/>
      <c r="V5528" s="426"/>
      <c r="W5528" s="426"/>
      <c r="X5528" s="427"/>
      <c r="Y5528" s="416" t="e">
        <f t="shared" si="431"/>
        <v>#N/A</v>
      </c>
      <c r="Z5528" s="416" t="e">
        <f t="shared" si="432"/>
        <v>#N/A</v>
      </c>
      <c r="AA5528" s="416" t="str">
        <f t="shared" si="433"/>
        <v/>
      </c>
      <c r="AB5528" s="416" t="e">
        <f t="shared" si="434"/>
        <v>#N/A</v>
      </c>
      <c r="AC5528" s="416" t="e">
        <f t="shared" si="435"/>
        <v>#N/A</v>
      </c>
    </row>
    <row r="5529" customHeight="1" spans="1:29">
      <c r="A5529" s="421"/>
      <c r="B5529" s="422"/>
      <c r="C5529" s="422"/>
      <c r="D5529" s="421"/>
      <c r="E5529" s="421"/>
      <c r="F5529" s="421"/>
      <c r="G5529" s="421"/>
      <c r="H5529" s="421"/>
      <c r="I5529" s="421"/>
      <c r="J5529" s="421"/>
      <c r="K5529" s="421"/>
      <c r="L5529" s="421"/>
      <c r="M5529" s="421"/>
      <c r="N5529" s="426"/>
      <c r="O5529" s="426"/>
      <c r="P5529" s="427"/>
      <c r="Q5529" s="427"/>
      <c r="R5529" s="426"/>
      <c r="S5529" s="426"/>
      <c r="T5529" s="426"/>
      <c r="U5529" s="426"/>
      <c r="V5529" s="426"/>
      <c r="W5529" s="426"/>
      <c r="X5529" s="427"/>
      <c r="Y5529" s="416" t="e">
        <f t="shared" si="431"/>
        <v>#N/A</v>
      </c>
      <c r="Z5529" s="416" t="e">
        <f t="shared" si="432"/>
        <v>#N/A</v>
      </c>
      <c r="AA5529" s="416" t="str">
        <f t="shared" si="433"/>
        <v/>
      </c>
      <c r="AB5529" s="416" t="e">
        <f t="shared" si="434"/>
        <v>#N/A</v>
      </c>
      <c r="AC5529" s="416" t="e">
        <f t="shared" si="435"/>
        <v>#N/A</v>
      </c>
    </row>
    <row r="5530" customHeight="1" spans="1:29">
      <c r="A5530" s="421"/>
      <c r="B5530" s="422"/>
      <c r="C5530" s="422"/>
      <c r="D5530" s="421"/>
      <c r="E5530" s="421"/>
      <c r="F5530" s="421"/>
      <c r="G5530" s="421"/>
      <c r="H5530" s="421"/>
      <c r="I5530" s="421"/>
      <c r="J5530" s="421"/>
      <c r="K5530" s="421"/>
      <c r="L5530" s="421"/>
      <c r="M5530" s="421"/>
      <c r="N5530" s="426"/>
      <c r="O5530" s="426"/>
      <c r="P5530" s="427"/>
      <c r="Q5530" s="427"/>
      <c r="R5530" s="426"/>
      <c r="S5530" s="426"/>
      <c r="T5530" s="426"/>
      <c r="U5530" s="426"/>
      <c r="V5530" s="426"/>
      <c r="W5530" s="426"/>
      <c r="X5530" s="427"/>
      <c r="Y5530" s="416" t="e">
        <f t="shared" si="431"/>
        <v>#N/A</v>
      </c>
      <c r="Z5530" s="416" t="e">
        <f t="shared" si="432"/>
        <v>#N/A</v>
      </c>
      <c r="AA5530" s="416" t="str">
        <f t="shared" si="433"/>
        <v/>
      </c>
      <c r="AB5530" s="416" t="e">
        <f t="shared" si="434"/>
        <v>#N/A</v>
      </c>
      <c r="AC5530" s="416" t="e">
        <f t="shared" si="435"/>
        <v>#N/A</v>
      </c>
    </row>
    <row r="5531" customHeight="1" spans="1:29">
      <c r="A5531" s="421"/>
      <c r="B5531" s="422"/>
      <c r="C5531" s="422"/>
      <c r="D5531" s="421"/>
      <c r="E5531" s="421"/>
      <c r="F5531" s="421"/>
      <c r="G5531" s="421"/>
      <c r="H5531" s="421"/>
      <c r="I5531" s="421"/>
      <c r="J5531" s="421"/>
      <c r="K5531" s="421"/>
      <c r="L5531" s="421"/>
      <c r="M5531" s="421"/>
      <c r="N5531" s="426"/>
      <c r="O5531" s="426"/>
      <c r="P5531" s="427"/>
      <c r="Q5531" s="427"/>
      <c r="R5531" s="426"/>
      <c r="S5531" s="426"/>
      <c r="T5531" s="426"/>
      <c r="U5531" s="426"/>
      <c r="V5531" s="426"/>
      <c r="W5531" s="426"/>
      <c r="X5531" s="427"/>
      <c r="Y5531" s="416" t="e">
        <f t="shared" si="431"/>
        <v>#N/A</v>
      </c>
      <c r="Z5531" s="416" t="e">
        <f t="shared" si="432"/>
        <v>#N/A</v>
      </c>
      <c r="AA5531" s="416" t="str">
        <f t="shared" si="433"/>
        <v/>
      </c>
      <c r="AB5531" s="416" t="e">
        <f t="shared" si="434"/>
        <v>#N/A</v>
      </c>
      <c r="AC5531" s="416" t="e">
        <f t="shared" si="435"/>
        <v>#N/A</v>
      </c>
    </row>
    <row r="5532" customHeight="1" spans="1:29">
      <c r="A5532" s="421"/>
      <c r="B5532" s="422"/>
      <c r="C5532" s="422"/>
      <c r="D5532" s="421"/>
      <c r="E5532" s="421"/>
      <c r="F5532" s="421"/>
      <c r="G5532" s="421"/>
      <c r="H5532" s="421"/>
      <c r="I5532" s="421"/>
      <c r="J5532" s="421"/>
      <c r="K5532" s="421"/>
      <c r="L5532" s="421"/>
      <c r="M5532" s="421"/>
      <c r="N5532" s="426"/>
      <c r="O5532" s="426"/>
      <c r="P5532" s="427"/>
      <c r="Q5532" s="427"/>
      <c r="R5532" s="426"/>
      <c r="S5532" s="426"/>
      <c r="T5532" s="426"/>
      <c r="U5532" s="426"/>
      <c r="V5532" s="426"/>
      <c r="W5532" s="426"/>
      <c r="X5532" s="427"/>
      <c r="Y5532" s="416" t="e">
        <f t="shared" si="431"/>
        <v>#N/A</v>
      </c>
      <c r="Z5532" s="416" t="e">
        <f t="shared" si="432"/>
        <v>#N/A</v>
      </c>
      <c r="AA5532" s="416" t="str">
        <f t="shared" si="433"/>
        <v/>
      </c>
      <c r="AB5532" s="416" t="e">
        <f t="shared" si="434"/>
        <v>#N/A</v>
      </c>
      <c r="AC5532" s="416" t="e">
        <f t="shared" si="435"/>
        <v>#N/A</v>
      </c>
    </row>
    <row r="5533" customHeight="1" spans="1:29">
      <c r="A5533" s="421"/>
      <c r="B5533" s="422"/>
      <c r="C5533" s="422"/>
      <c r="D5533" s="421"/>
      <c r="E5533" s="421"/>
      <c r="F5533" s="421"/>
      <c r="G5533" s="421"/>
      <c r="H5533" s="421"/>
      <c r="I5533" s="421"/>
      <c r="J5533" s="421"/>
      <c r="K5533" s="421"/>
      <c r="L5533" s="421"/>
      <c r="M5533" s="421"/>
      <c r="N5533" s="426"/>
      <c r="O5533" s="426"/>
      <c r="P5533" s="427"/>
      <c r="Q5533" s="427"/>
      <c r="R5533" s="426"/>
      <c r="S5533" s="426"/>
      <c r="T5533" s="426"/>
      <c r="U5533" s="426"/>
      <c r="V5533" s="426"/>
      <c r="W5533" s="426"/>
      <c r="X5533" s="427"/>
      <c r="Y5533" s="416" t="e">
        <f t="shared" si="431"/>
        <v>#N/A</v>
      </c>
      <c r="Z5533" s="416" t="e">
        <f t="shared" si="432"/>
        <v>#N/A</v>
      </c>
      <c r="AA5533" s="416" t="str">
        <f t="shared" si="433"/>
        <v/>
      </c>
      <c r="AB5533" s="416" t="e">
        <f t="shared" si="434"/>
        <v>#N/A</v>
      </c>
      <c r="AC5533" s="416" t="e">
        <f t="shared" si="435"/>
        <v>#N/A</v>
      </c>
    </row>
    <row r="5534" customHeight="1" spans="1:29">
      <c r="A5534" s="421"/>
      <c r="B5534" s="422"/>
      <c r="C5534" s="422"/>
      <c r="D5534" s="421"/>
      <c r="E5534" s="421"/>
      <c r="F5534" s="421"/>
      <c r="G5534" s="421"/>
      <c r="H5534" s="421"/>
      <c r="I5534" s="421"/>
      <c r="J5534" s="421"/>
      <c r="K5534" s="421"/>
      <c r="L5534" s="421"/>
      <c r="M5534" s="421"/>
      <c r="N5534" s="426"/>
      <c r="O5534" s="426"/>
      <c r="P5534" s="427"/>
      <c r="Q5534" s="427"/>
      <c r="R5534" s="426"/>
      <c r="S5534" s="426"/>
      <c r="T5534" s="426"/>
      <c r="U5534" s="426"/>
      <c r="V5534" s="426"/>
      <c r="W5534" s="426"/>
      <c r="X5534" s="427"/>
      <c r="Y5534" s="416" t="e">
        <f t="shared" si="431"/>
        <v>#N/A</v>
      </c>
      <c r="Z5534" s="416" t="e">
        <f t="shared" si="432"/>
        <v>#N/A</v>
      </c>
      <c r="AA5534" s="416" t="str">
        <f t="shared" si="433"/>
        <v/>
      </c>
      <c r="AB5534" s="416" t="e">
        <f t="shared" si="434"/>
        <v>#N/A</v>
      </c>
      <c r="AC5534" s="416" t="e">
        <f t="shared" si="435"/>
        <v>#N/A</v>
      </c>
    </row>
    <row r="5535" customHeight="1" spans="1:29">
      <c r="A5535" s="421"/>
      <c r="B5535" s="422"/>
      <c r="C5535" s="422"/>
      <c r="D5535" s="421"/>
      <c r="E5535" s="421"/>
      <c r="F5535" s="421"/>
      <c r="G5535" s="421"/>
      <c r="H5535" s="421"/>
      <c r="I5535" s="421"/>
      <c r="J5535" s="421"/>
      <c r="K5535" s="421"/>
      <c r="L5535" s="421"/>
      <c r="M5535" s="421"/>
      <c r="N5535" s="426"/>
      <c r="O5535" s="426"/>
      <c r="P5535" s="427"/>
      <c r="Q5535" s="427"/>
      <c r="R5535" s="426"/>
      <c r="S5535" s="426"/>
      <c r="T5535" s="426"/>
      <c r="U5535" s="426"/>
      <c r="V5535" s="426"/>
      <c r="W5535" s="426"/>
      <c r="X5535" s="427"/>
      <c r="Y5535" s="416" t="e">
        <f t="shared" si="431"/>
        <v>#N/A</v>
      </c>
      <c r="Z5535" s="416" t="e">
        <f t="shared" si="432"/>
        <v>#N/A</v>
      </c>
      <c r="AA5535" s="416" t="str">
        <f t="shared" si="433"/>
        <v/>
      </c>
      <c r="AB5535" s="416" t="e">
        <f t="shared" si="434"/>
        <v>#N/A</v>
      </c>
      <c r="AC5535" s="416" t="e">
        <f t="shared" si="435"/>
        <v>#N/A</v>
      </c>
    </row>
    <row r="5536" customHeight="1" spans="1:29">
      <c r="A5536" s="421"/>
      <c r="B5536" s="422"/>
      <c r="C5536" s="422"/>
      <c r="D5536" s="421"/>
      <c r="E5536" s="421"/>
      <c r="F5536" s="421"/>
      <c r="G5536" s="421"/>
      <c r="H5536" s="421"/>
      <c r="I5536" s="421"/>
      <c r="J5536" s="421"/>
      <c r="K5536" s="421"/>
      <c r="L5536" s="421"/>
      <c r="M5536" s="421"/>
      <c r="N5536" s="426"/>
      <c r="O5536" s="426"/>
      <c r="P5536" s="427"/>
      <c r="Q5536" s="427"/>
      <c r="R5536" s="426"/>
      <c r="S5536" s="426"/>
      <c r="T5536" s="426"/>
      <c r="U5536" s="426"/>
      <c r="V5536" s="426"/>
      <c r="W5536" s="426"/>
      <c r="X5536" s="427"/>
      <c r="Y5536" s="416" t="e">
        <f t="shared" si="431"/>
        <v>#N/A</v>
      </c>
      <c r="Z5536" s="416" t="e">
        <f t="shared" si="432"/>
        <v>#N/A</v>
      </c>
      <c r="AA5536" s="416" t="str">
        <f t="shared" si="433"/>
        <v/>
      </c>
      <c r="AB5536" s="416" t="e">
        <f t="shared" si="434"/>
        <v>#N/A</v>
      </c>
      <c r="AC5536" s="416" t="e">
        <f t="shared" si="435"/>
        <v>#N/A</v>
      </c>
    </row>
    <row r="5537" customHeight="1" spans="1:29">
      <c r="A5537" s="421"/>
      <c r="B5537" s="422"/>
      <c r="C5537" s="422"/>
      <c r="D5537" s="421"/>
      <c r="E5537" s="421"/>
      <c r="F5537" s="421"/>
      <c r="G5537" s="421"/>
      <c r="H5537" s="421"/>
      <c r="I5537" s="421"/>
      <c r="J5537" s="421"/>
      <c r="K5537" s="421"/>
      <c r="L5537" s="421"/>
      <c r="M5537" s="421"/>
      <c r="N5537" s="426"/>
      <c r="O5537" s="426"/>
      <c r="P5537" s="427"/>
      <c r="Q5537" s="427"/>
      <c r="R5537" s="426"/>
      <c r="S5537" s="426"/>
      <c r="T5537" s="426"/>
      <c r="U5537" s="426"/>
      <c r="V5537" s="426"/>
      <c r="W5537" s="426"/>
      <c r="X5537" s="427"/>
      <c r="Y5537" s="416" t="e">
        <f t="shared" si="431"/>
        <v>#N/A</v>
      </c>
      <c r="Z5537" s="416" t="e">
        <f t="shared" si="432"/>
        <v>#N/A</v>
      </c>
      <c r="AA5537" s="416" t="str">
        <f t="shared" si="433"/>
        <v/>
      </c>
      <c r="AB5537" s="416" t="e">
        <f t="shared" si="434"/>
        <v>#N/A</v>
      </c>
      <c r="AC5537" s="416" t="e">
        <f t="shared" si="435"/>
        <v>#N/A</v>
      </c>
    </row>
    <row r="5538" customHeight="1" spans="1:29">
      <c r="A5538" s="421"/>
      <c r="B5538" s="422"/>
      <c r="C5538" s="422"/>
      <c r="D5538" s="421"/>
      <c r="E5538" s="421"/>
      <c r="F5538" s="421"/>
      <c r="G5538" s="421"/>
      <c r="H5538" s="421"/>
      <c r="I5538" s="421"/>
      <c r="J5538" s="421"/>
      <c r="K5538" s="421"/>
      <c r="L5538" s="421"/>
      <c r="M5538" s="421"/>
      <c r="N5538" s="426"/>
      <c r="O5538" s="426"/>
      <c r="P5538" s="427"/>
      <c r="Q5538" s="427"/>
      <c r="R5538" s="426"/>
      <c r="S5538" s="426"/>
      <c r="T5538" s="426"/>
      <c r="U5538" s="426"/>
      <c r="V5538" s="426"/>
      <c r="W5538" s="426"/>
      <c r="X5538" s="427"/>
      <c r="Y5538" s="416" t="e">
        <f t="shared" si="431"/>
        <v>#N/A</v>
      </c>
      <c r="Z5538" s="416" t="e">
        <f t="shared" si="432"/>
        <v>#N/A</v>
      </c>
      <c r="AA5538" s="416" t="str">
        <f t="shared" si="433"/>
        <v/>
      </c>
      <c r="AB5538" s="416" t="e">
        <f t="shared" si="434"/>
        <v>#N/A</v>
      </c>
      <c r="AC5538" s="416" t="e">
        <f t="shared" si="435"/>
        <v>#N/A</v>
      </c>
    </row>
    <row r="5539" customHeight="1" spans="1:29">
      <c r="A5539" s="421"/>
      <c r="B5539" s="422"/>
      <c r="C5539" s="422"/>
      <c r="D5539" s="421"/>
      <c r="E5539" s="421"/>
      <c r="F5539" s="421"/>
      <c r="G5539" s="421"/>
      <c r="H5539" s="421"/>
      <c r="I5539" s="421"/>
      <c r="J5539" s="421"/>
      <c r="K5539" s="421"/>
      <c r="L5539" s="421"/>
      <c r="M5539" s="421"/>
      <c r="N5539" s="426"/>
      <c r="O5539" s="426"/>
      <c r="P5539" s="427"/>
      <c r="Q5539" s="427"/>
      <c r="R5539" s="426"/>
      <c r="S5539" s="426"/>
      <c r="T5539" s="426"/>
      <c r="U5539" s="426"/>
      <c r="V5539" s="426"/>
      <c r="W5539" s="426"/>
      <c r="X5539" s="427"/>
      <c r="Y5539" s="416" t="e">
        <f t="shared" si="431"/>
        <v>#N/A</v>
      </c>
      <c r="Z5539" s="416" t="e">
        <f t="shared" si="432"/>
        <v>#N/A</v>
      </c>
      <c r="AA5539" s="416" t="str">
        <f t="shared" si="433"/>
        <v/>
      </c>
      <c r="AB5539" s="416" t="e">
        <f t="shared" si="434"/>
        <v>#N/A</v>
      </c>
      <c r="AC5539" s="416" t="e">
        <f t="shared" si="435"/>
        <v>#N/A</v>
      </c>
    </row>
    <row r="5540" customHeight="1" spans="1:29">
      <c r="A5540" s="421"/>
      <c r="B5540" s="422"/>
      <c r="C5540" s="422"/>
      <c r="D5540" s="421"/>
      <c r="E5540" s="421"/>
      <c r="F5540" s="421"/>
      <c r="G5540" s="421"/>
      <c r="H5540" s="421"/>
      <c r="I5540" s="421"/>
      <c r="J5540" s="421"/>
      <c r="K5540" s="421"/>
      <c r="L5540" s="421"/>
      <c r="M5540" s="421"/>
      <c r="N5540" s="426"/>
      <c r="O5540" s="426"/>
      <c r="P5540" s="427"/>
      <c r="Q5540" s="427"/>
      <c r="R5540" s="426"/>
      <c r="S5540" s="426"/>
      <c r="T5540" s="426"/>
      <c r="U5540" s="426"/>
      <c r="V5540" s="426"/>
      <c r="W5540" s="426"/>
      <c r="X5540" s="427"/>
      <c r="Y5540" s="416" t="e">
        <f t="shared" si="431"/>
        <v>#N/A</v>
      </c>
      <c r="Z5540" s="416" t="e">
        <f t="shared" si="432"/>
        <v>#N/A</v>
      </c>
      <c r="AA5540" s="416" t="str">
        <f t="shared" si="433"/>
        <v/>
      </c>
      <c r="AB5540" s="416" t="e">
        <f t="shared" si="434"/>
        <v>#N/A</v>
      </c>
      <c r="AC5540" s="416" t="e">
        <f t="shared" si="435"/>
        <v>#N/A</v>
      </c>
    </row>
    <row r="5541" customHeight="1" spans="1:29">
      <c r="A5541" s="421"/>
      <c r="B5541" s="422"/>
      <c r="C5541" s="422"/>
      <c r="D5541" s="421"/>
      <c r="E5541" s="421"/>
      <c r="F5541" s="421"/>
      <c r="G5541" s="421"/>
      <c r="H5541" s="421"/>
      <c r="I5541" s="421"/>
      <c r="J5541" s="421"/>
      <c r="K5541" s="421"/>
      <c r="L5541" s="421"/>
      <c r="M5541" s="421"/>
      <c r="N5541" s="426"/>
      <c r="O5541" s="426"/>
      <c r="P5541" s="427"/>
      <c r="Q5541" s="427"/>
      <c r="R5541" s="426"/>
      <c r="S5541" s="426"/>
      <c r="T5541" s="426"/>
      <c r="U5541" s="426"/>
      <c r="V5541" s="426"/>
      <c r="W5541" s="426"/>
      <c r="X5541" s="427"/>
      <c r="Y5541" s="416" t="e">
        <f t="shared" si="431"/>
        <v>#N/A</v>
      </c>
      <c r="Z5541" s="416" t="e">
        <f t="shared" si="432"/>
        <v>#N/A</v>
      </c>
      <c r="AA5541" s="416" t="str">
        <f t="shared" si="433"/>
        <v/>
      </c>
      <c r="AB5541" s="416" t="e">
        <f t="shared" si="434"/>
        <v>#N/A</v>
      </c>
      <c r="AC5541" s="416" t="e">
        <f t="shared" si="435"/>
        <v>#N/A</v>
      </c>
    </row>
    <row r="5542" customHeight="1" spans="1:29">
      <c r="A5542" s="421"/>
      <c r="B5542" s="422"/>
      <c r="C5542" s="422"/>
      <c r="D5542" s="421"/>
      <c r="E5542" s="421"/>
      <c r="F5542" s="421"/>
      <c r="G5542" s="421"/>
      <c r="H5542" s="421"/>
      <c r="I5542" s="421"/>
      <c r="J5542" s="421"/>
      <c r="K5542" s="421"/>
      <c r="L5542" s="421"/>
      <c r="M5542" s="421"/>
      <c r="N5542" s="426"/>
      <c r="O5542" s="426"/>
      <c r="P5542" s="427"/>
      <c r="Q5542" s="427"/>
      <c r="R5542" s="426"/>
      <c r="S5542" s="426"/>
      <c r="T5542" s="426"/>
      <c r="U5542" s="426"/>
      <c r="V5542" s="426"/>
      <c r="W5542" s="426"/>
      <c r="X5542" s="427"/>
      <c r="Y5542" s="416" t="e">
        <f t="shared" si="431"/>
        <v>#N/A</v>
      </c>
      <c r="Z5542" s="416" t="e">
        <f t="shared" si="432"/>
        <v>#N/A</v>
      </c>
      <c r="AA5542" s="416" t="str">
        <f t="shared" si="433"/>
        <v/>
      </c>
      <c r="AB5542" s="416" t="e">
        <f t="shared" si="434"/>
        <v>#N/A</v>
      </c>
      <c r="AC5542" s="416" t="e">
        <f t="shared" si="435"/>
        <v>#N/A</v>
      </c>
    </row>
    <row r="5543" customHeight="1" spans="1:29">
      <c r="A5543" s="421"/>
      <c r="B5543" s="422"/>
      <c r="C5543" s="422"/>
      <c r="D5543" s="421"/>
      <c r="E5543" s="421"/>
      <c r="F5543" s="421"/>
      <c r="G5543" s="421"/>
      <c r="H5543" s="421"/>
      <c r="I5543" s="421"/>
      <c r="J5543" s="421"/>
      <c r="K5543" s="421"/>
      <c r="L5543" s="421"/>
      <c r="M5543" s="421"/>
      <c r="N5543" s="426"/>
      <c r="O5543" s="426"/>
      <c r="P5543" s="427"/>
      <c r="Q5543" s="427"/>
      <c r="R5543" s="426"/>
      <c r="S5543" s="426"/>
      <c r="T5543" s="426"/>
      <c r="U5543" s="426"/>
      <c r="V5543" s="426"/>
      <c r="W5543" s="426"/>
      <c r="X5543" s="427"/>
      <c r="Y5543" s="416" t="e">
        <f t="shared" si="431"/>
        <v>#N/A</v>
      </c>
      <c r="Z5543" s="416" t="e">
        <f t="shared" si="432"/>
        <v>#N/A</v>
      </c>
      <c r="AA5543" s="416" t="str">
        <f t="shared" si="433"/>
        <v/>
      </c>
      <c r="AB5543" s="416" t="e">
        <f t="shared" si="434"/>
        <v>#N/A</v>
      </c>
      <c r="AC5543" s="416" t="e">
        <f t="shared" si="435"/>
        <v>#N/A</v>
      </c>
    </row>
    <row r="5544" customHeight="1" spans="1:29">
      <c r="A5544" s="421"/>
      <c r="B5544" s="422"/>
      <c r="C5544" s="422"/>
      <c r="D5544" s="421"/>
      <c r="E5544" s="421"/>
      <c r="F5544" s="421"/>
      <c r="G5544" s="421"/>
      <c r="H5544" s="421"/>
      <c r="I5544" s="421"/>
      <c r="J5544" s="421"/>
      <c r="K5544" s="421"/>
      <c r="L5544" s="421"/>
      <c r="M5544" s="421"/>
      <c r="N5544" s="426"/>
      <c r="O5544" s="426"/>
      <c r="P5544" s="427"/>
      <c r="Q5544" s="427"/>
      <c r="R5544" s="426"/>
      <c r="S5544" s="426"/>
      <c r="T5544" s="426"/>
      <c r="U5544" s="426"/>
      <c r="V5544" s="426"/>
      <c r="W5544" s="426"/>
      <c r="X5544" s="427"/>
      <c r="Y5544" s="416" t="e">
        <f t="shared" si="431"/>
        <v>#N/A</v>
      </c>
      <c r="Z5544" s="416" t="e">
        <f t="shared" si="432"/>
        <v>#N/A</v>
      </c>
      <c r="AA5544" s="416" t="str">
        <f t="shared" si="433"/>
        <v/>
      </c>
      <c r="AB5544" s="416" t="e">
        <f t="shared" si="434"/>
        <v>#N/A</v>
      </c>
      <c r="AC5544" s="416" t="e">
        <f t="shared" si="435"/>
        <v>#N/A</v>
      </c>
    </row>
    <row r="5545" customHeight="1" spans="1:29">
      <c r="A5545" s="421"/>
      <c r="B5545" s="422"/>
      <c r="C5545" s="422"/>
      <c r="D5545" s="421"/>
      <c r="E5545" s="421"/>
      <c r="F5545" s="421"/>
      <c r="G5545" s="421"/>
      <c r="H5545" s="421"/>
      <c r="I5545" s="421"/>
      <c r="J5545" s="421"/>
      <c r="K5545" s="421"/>
      <c r="L5545" s="421"/>
      <c r="M5545" s="421"/>
      <c r="N5545" s="426"/>
      <c r="O5545" s="426"/>
      <c r="P5545" s="427"/>
      <c r="Q5545" s="427"/>
      <c r="R5545" s="426"/>
      <c r="S5545" s="426"/>
      <c r="T5545" s="426"/>
      <c r="U5545" s="426"/>
      <c r="V5545" s="426"/>
      <c r="W5545" s="426"/>
      <c r="X5545" s="427"/>
      <c r="Y5545" s="416" t="e">
        <f t="shared" si="431"/>
        <v>#N/A</v>
      </c>
      <c r="Z5545" s="416" t="e">
        <f t="shared" si="432"/>
        <v>#N/A</v>
      </c>
      <c r="AA5545" s="416" t="str">
        <f t="shared" si="433"/>
        <v/>
      </c>
      <c r="AB5545" s="416" t="e">
        <f t="shared" si="434"/>
        <v>#N/A</v>
      </c>
      <c r="AC5545" s="416" t="e">
        <f t="shared" si="435"/>
        <v>#N/A</v>
      </c>
    </row>
    <row r="5546" customHeight="1" spans="1:29">
      <c r="A5546" s="421"/>
      <c r="B5546" s="422"/>
      <c r="C5546" s="422"/>
      <c r="D5546" s="421"/>
      <c r="E5546" s="421"/>
      <c r="F5546" s="421"/>
      <c r="G5546" s="421"/>
      <c r="H5546" s="421"/>
      <c r="I5546" s="421"/>
      <c r="J5546" s="421"/>
      <c r="K5546" s="421"/>
      <c r="L5546" s="421"/>
      <c r="M5546" s="421"/>
      <c r="N5546" s="426"/>
      <c r="O5546" s="426"/>
      <c r="P5546" s="427"/>
      <c r="Q5546" s="427"/>
      <c r="R5546" s="426"/>
      <c r="S5546" s="426"/>
      <c r="T5546" s="426"/>
      <c r="U5546" s="426"/>
      <c r="V5546" s="426"/>
      <c r="W5546" s="426"/>
      <c r="X5546" s="427"/>
      <c r="Y5546" s="416" t="e">
        <f t="shared" si="431"/>
        <v>#N/A</v>
      </c>
      <c r="Z5546" s="416" t="e">
        <f t="shared" si="432"/>
        <v>#N/A</v>
      </c>
      <c r="AA5546" s="416" t="str">
        <f t="shared" si="433"/>
        <v/>
      </c>
      <c r="AB5546" s="416" t="e">
        <f t="shared" si="434"/>
        <v>#N/A</v>
      </c>
      <c r="AC5546" s="416" t="e">
        <f t="shared" si="435"/>
        <v>#N/A</v>
      </c>
    </row>
    <row r="5547" customHeight="1" spans="1:29">
      <c r="A5547" s="421"/>
      <c r="B5547" s="422"/>
      <c r="C5547" s="422"/>
      <c r="D5547" s="421"/>
      <c r="E5547" s="421"/>
      <c r="F5547" s="421"/>
      <c r="G5547" s="421"/>
      <c r="H5547" s="421"/>
      <c r="I5547" s="421"/>
      <c r="J5547" s="421"/>
      <c r="K5547" s="421"/>
      <c r="L5547" s="421"/>
      <c r="M5547" s="421"/>
      <c r="N5547" s="426"/>
      <c r="O5547" s="426"/>
      <c r="P5547" s="427"/>
      <c r="Q5547" s="427"/>
      <c r="R5547" s="426"/>
      <c r="S5547" s="426"/>
      <c r="T5547" s="426"/>
      <c r="U5547" s="426"/>
      <c r="V5547" s="426"/>
      <c r="W5547" s="426"/>
      <c r="X5547" s="427"/>
      <c r="Y5547" s="416" t="e">
        <f t="shared" si="431"/>
        <v>#N/A</v>
      </c>
      <c r="Z5547" s="416" t="e">
        <f t="shared" si="432"/>
        <v>#N/A</v>
      </c>
      <c r="AA5547" s="416" t="str">
        <f t="shared" si="433"/>
        <v/>
      </c>
      <c r="AB5547" s="416" t="e">
        <f t="shared" si="434"/>
        <v>#N/A</v>
      </c>
      <c r="AC5547" s="416" t="e">
        <f t="shared" si="435"/>
        <v>#N/A</v>
      </c>
    </row>
    <row r="5548" customHeight="1" spans="1:29">
      <c r="A5548" s="421"/>
      <c r="B5548" s="422"/>
      <c r="C5548" s="422"/>
      <c r="D5548" s="421"/>
      <c r="E5548" s="421"/>
      <c r="F5548" s="421"/>
      <c r="G5548" s="421"/>
      <c r="H5548" s="421"/>
      <c r="I5548" s="421"/>
      <c r="J5548" s="421"/>
      <c r="K5548" s="421"/>
      <c r="L5548" s="421"/>
      <c r="M5548" s="421"/>
      <c r="N5548" s="426"/>
      <c r="O5548" s="426"/>
      <c r="P5548" s="427"/>
      <c r="Q5548" s="427"/>
      <c r="R5548" s="426"/>
      <c r="S5548" s="426"/>
      <c r="T5548" s="426"/>
      <c r="U5548" s="426"/>
      <c r="V5548" s="426"/>
      <c r="W5548" s="426"/>
      <c r="X5548" s="427"/>
      <c r="Y5548" s="416" t="e">
        <f t="shared" si="431"/>
        <v>#N/A</v>
      </c>
      <c r="Z5548" s="416" t="e">
        <f t="shared" si="432"/>
        <v>#N/A</v>
      </c>
      <c r="AA5548" s="416" t="str">
        <f t="shared" si="433"/>
        <v/>
      </c>
      <c r="AB5548" s="416" t="e">
        <f t="shared" si="434"/>
        <v>#N/A</v>
      </c>
      <c r="AC5548" s="416" t="e">
        <f t="shared" si="435"/>
        <v>#N/A</v>
      </c>
    </row>
    <row r="5549" customHeight="1" spans="1:29">
      <c r="A5549" s="421"/>
      <c r="B5549" s="422"/>
      <c r="C5549" s="422"/>
      <c r="D5549" s="421"/>
      <c r="E5549" s="421"/>
      <c r="F5549" s="421"/>
      <c r="G5549" s="421"/>
      <c r="H5549" s="421"/>
      <c r="I5549" s="421"/>
      <c r="J5549" s="421"/>
      <c r="K5549" s="421"/>
      <c r="L5549" s="421"/>
      <c r="M5549" s="421"/>
      <c r="N5549" s="426"/>
      <c r="O5549" s="426"/>
      <c r="P5549" s="427"/>
      <c r="Q5549" s="427"/>
      <c r="R5549" s="426"/>
      <c r="S5549" s="426"/>
      <c r="T5549" s="426"/>
      <c r="U5549" s="426"/>
      <c r="V5549" s="426"/>
      <c r="W5549" s="426"/>
      <c r="X5549" s="427"/>
      <c r="Y5549" s="416" t="e">
        <f t="shared" si="431"/>
        <v>#N/A</v>
      </c>
      <c r="Z5549" s="416" t="e">
        <f t="shared" si="432"/>
        <v>#N/A</v>
      </c>
      <c r="AA5549" s="416" t="str">
        <f t="shared" si="433"/>
        <v/>
      </c>
      <c r="AB5549" s="416" t="e">
        <f t="shared" si="434"/>
        <v>#N/A</v>
      </c>
      <c r="AC5549" s="416" t="e">
        <f t="shared" si="435"/>
        <v>#N/A</v>
      </c>
    </row>
    <row r="5550" customHeight="1" spans="1:29">
      <c r="A5550" s="421"/>
      <c r="B5550" s="422"/>
      <c r="C5550" s="422"/>
      <c r="D5550" s="421"/>
      <c r="E5550" s="421"/>
      <c r="F5550" s="421"/>
      <c r="G5550" s="421"/>
      <c r="H5550" s="421"/>
      <c r="I5550" s="421"/>
      <c r="J5550" s="421"/>
      <c r="K5550" s="421"/>
      <c r="L5550" s="421"/>
      <c r="M5550" s="421"/>
      <c r="N5550" s="426"/>
      <c r="O5550" s="426"/>
      <c r="P5550" s="427"/>
      <c r="Q5550" s="427"/>
      <c r="R5550" s="426"/>
      <c r="S5550" s="426"/>
      <c r="T5550" s="426"/>
      <c r="U5550" s="426"/>
      <c r="V5550" s="426"/>
      <c r="W5550" s="426"/>
      <c r="X5550" s="427"/>
      <c r="Y5550" s="416" t="e">
        <f t="shared" si="431"/>
        <v>#N/A</v>
      </c>
      <c r="Z5550" s="416" t="e">
        <f t="shared" si="432"/>
        <v>#N/A</v>
      </c>
      <c r="AA5550" s="416" t="str">
        <f t="shared" si="433"/>
        <v/>
      </c>
      <c r="AB5550" s="416" t="e">
        <f t="shared" si="434"/>
        <v>#N/A</v>
      </c>
      <c r="AC5550" s="416" t="e">
        <f t="shared" si="435"/>
        <v>#N/A</v>
      </c>
    </row>
    <row r="5551" customHeight="1" spans="1:29">
      <c r="A5551" s="421"/>
      <c r="B5551" s="422"/>
      <c r="C5551" s="422"/>
      <c r="D5551" s="421"/>
      <c r="E5551" s="421"/>
      <c r="F5551" s="421"/>
      <c r="G5551" s="421"/>
      <c r="H5551" s="421"/>
      <c r="I5551" s="421"/>
      <c r="J5551" s="421"/>
      <c r="K5551" s="421"/>
      <c r="L5551" s="421"/>
      <c r="M5551" s="421"/>
      <c r="N5551" s="426"/>
      <c r="O5551" s="426"/>
      <c r="P5551" s="427"/>
      <c r="Q5551" s="427"/>
      <c r="R5551" s="426"/>
      <c r="S5551" s="426"/>
      <c r="T5551" s="426"/>
      <c r="U5551" s="426"/>
      <c r="V5551" s="426"/>
      <c r="W5551" s="426"/>
      <c r="X5551" s="427"/>
      <c r="Y5551" s="416" t="e">
        <f t="shared" si="431"/>
        <v>#N/A</v>
      </c>
      <c r="Z5551" s="416" t="e">
        <f t="shared" si="432"/>
        <v>#N/A</v>
      </c>
      <c r="AA5551" s="416" t="str">
        <f t="shared" si="433"/>
        <v/>
      </c>
      <c r="AB5551" s="416" t="e">
        <f t="shared" si="434"/>
        <v>#N/A</v>
      </c>
      <c r="AC5551" s="416" t="e">
        <f t="shared" si="435"/>
        <v>#N/A</v>
      </c>
    </row>
    <row r="5552" customHeight="1" spans="1:29">
      <c r="A5552" s="421"/>
      <c r="B5552" s="422"/>
      <c r="C5552" s="422"/>
      <c r="D5552" s="421"/>
      <c r="E5552" s="421"/>
      <c r="F5552" s="421"/>
      <c r="G5552" s="421"/>
      <c r="H5552" s="421"/>
      <c r="I5552" s="421"/>
      <c r="J5552" s="421"/>
      <c r="K5552" s="421"/>
      <c r="L5552" s="421"/>
      <c r="M5552" s="421"/>
      <c r="N5552" s="426"/>
      <c r="O5552" s="426"/>
      <c r="P5552" s="427"/>
      <c r="Q5552" s="427"/>
      <c r="R5552" s="426"/>
      <c r="S5552" s="426"/>
      <c r="T5552" s="426"/>
      <c r="U5552" s="426"/>
      <c r="V5552" s="426"/>
      <c r="W5552" s="426"/>
      <c r="X5552" s="427"/>
      <c r="Y5552" s="416" t="e">
        <f t="shared" si="431"/>
        <v>#N/A</v>
      </c>
      <c r="Z5552" s="416" t="e">
        <f t="shared" si="432"/>
        <v>#N/A</v>
      </c>
      <c r="AA5552" s="416" t="str">
        <f t="shared" si="433"/>
        <v/>
      </c>
      <c r="AB5552" s="416" t="e">
        <f t="shared" si="434"/>
        <v>#N/A</v>
      </c>
      <c r="AC5552" s="416" t="e">
        <f t="shared" si="435"/>
        <v>#N/A</v>
      </c>
    </row>
    <row r="5553" customHeight="1" spans="1:29">
      <c r="A5553" s="421"/>
      <c r="B5553" s="422"/>
      <c r="C5553" s="422"/>
      <c r="D5553" s="421"/>
      <c r="E5553" s="421"/>
      <c r="F5553" s="421"/>
      <c r="G5553" s="421"/>
      <c r="H5553" s="421"/>
      <c r="I5553" s="421"/>
      <c r="J5553" s="421"/>
      <c r="K5553" s="421"/>
      <c r="L5553" s="421"/>
      <c r="M5553" s="421"/>
      <c r="N5553" s="426"/>
      <c r="O5553" s="426"/>
      <c r="P5553" s="427"/>
      <c r="Q5553" s="427"/>
      <c r="R5553" s="426"/>
      <c r="S5553" s="426"/>
      <c r="T5553" s="426"/>
      <c r="U5553" s="426"/>
      <c r="V5553" s="426"/>
      <c r="W5553" s="426"/>
      <c r="X5553" s="427"/>
      <c r="Y5553" s="416" t="e">
        <f t="shared" si="431"/>
        <v>#N/A</v>
      </c>
      <c r="Z5553" s="416" t="e">
        <f t="shared" si="432"/>
        <v>#N/A</v>
      </c>
      <c r="AA5553" s="416" t="str">
        <f t="shared" si="433"/>
        <v/>
      </c>
      <c r="AB5553" s="416" t="e">
        <f t="shared" si="434"/>
        <v>#N/A</v>
      </c>
      <c r="AC5553" s="416" t="e">
        <f t="shared" si="435"/>
        <v>#N/A</v>
      </c>
    </row>
    <row r="5554" customHeight="1" spans="1:29">
      <c r="A5554" s="421"/>
      <c r="B5554" s="422"/>
      <c r="C5554" s="422"/>
      <c r="D5554" s="421"/>
      <c r="E5554" s="421"/>
      <c r="F5554" s="421"/>
      <c r="G5554" s="421"/>
      <c r="H5554" s="421"/>
      <c r="I5554" s="421"/>
      <c r="J5554" s="421"/>
      <c r="K5554" s="421"/>
      <c r="L5554" s="421"/>
      <c r="M5554" s="421"/>
      <c r="N5554" s="426"/>
      <c r="O5554" s="426"/>
      <c r="P5554" s="427"/>
      <c r="Q5554" s="427"/>
      <c r="R5554" s="426"/>
      <c r="S5554" s="426"/>
      <c r="T5554" s="426"/>
      <c r="U5554" s="426"/>
      <c r="V5554" s="426"/>
      <c r="W5554" s="426"/>
      <c r="X5554" s="427"/>
      <c r="Y5554" s="416" t="e">
        <f t="shared" si="431"/>
        <v>#N/A</v>
      </c>
      <c r="Z5554" s="416" t="e">
        <f t="shared" si="432"/>
        <v>#N/A</v>
      </c>
      <c r="AA5554" s="416" t="str">
        <f t="shared" si="433"/>
        <v/>
      </c>
      <c r="AB5554" s="416" t="e">
        <f t="shared" si="434"/>
        <v>#N/A</v>
      </c>
      <c r="AC5554" s="416" t="e">
        <f t="shared" si="435"/>
        <v>#N/A</v>
      </c>
    </row>
    <row r="5555" customHeight="1" spans="1:29">
      <c r="A5555" s="421"/>
      <c r="B5555" s="422"/>
      <c r="C5555" s="422"/>
      <c r="D5555" s="421"/>
      <c r="E5555" s="421"/>
      <c r="F5555" s="421"/>
      <c r="G5555" s="421"/>
      <c r="H5555" s="421"/>
      <c r="I5555" s="421"/>
      <c r="J5555" s="421"/>
      <c r="K5555" s="421"/>
      <c r="L5555" s="421"/>
      <c r="M5555" s="421"/>
      <c r="N5555" s="426"/>
      <c r="O5555" s="426"/>
      <c r="P5555" s="427"/>
      <c r="Q5555" s="427"/>
      <c r="R5555" s="426"/>
      <c r="S5555" s="426"/>
      <c r="T5555" s="426"/>
      <c r="U5555" s="426"/>
      <c r="V5555" s="426"/>
      <c r="W5555" s="426"/>
      <c r="X5555" s="427"/>
      <c r="Y5555" s="416" t="e">
        <f t="shared" si="431"/>
        <v>#N/A</v>
      </c>
      <c r="Z5555" s="416" t="e">
        <f t="shared" si="432"/>
        <v>#N/A</v>
      </c>
      <c r="AA5555" s="416" t="str">
        <f t="shared" si="433"/>
        <v/>
      </c>
      <c r="AB5555" s="416" t="e">
        <f t="shared" si="434"/>
        <v>#N/A</v>
      </c>
      <c r="AC5555" s="416" t="e">
        <f t="shared" si="435"/>
        <v>#N/A</v>
      </c>
    </row>
    <row r="5556" customHeight="1" spans="1:29">
      <c r="A5556" s="421"/>
      <c r="B5556" s="422"/>
      <c r="C5556" s="422"/>
      <c r="D5556" s="421"/>
      <c r="E5556" s="421"/>
      <c r="F5556" s="421"/>
      <c r="G5556" s="421"/>
      <c r="H5556" s="421"/>
      <c r="I5556" s="421"/>
      <c r="J5556" s="421"/>
      <c r="K5556" s="421"/>
      <c r="L5556" s="421"/>
      <c r="M5556" s="421"/>
      <c r="N5556" s="426"/>
      <c r="O5556" s="426"/>
      <c r="P5556" s="427"/>
      <c r="Q5556" s="427"/>
      <c r="R5556" s="426"/>
      <c r="S5556" s="426"/>
      <c r="T5556" s="426"/>
      <c r="U5556" s="426"/>
      <c r="V5556" s="426"/>
      <c r="W5556" s="426"/>
      <c r="X5556" s="427"/>
      <c r="Y5556" s="416" t="e">
        <f t="shared" si="431"/>
        <v>#N/A</v>
      </c>
      <c r="Z5556" s="416" t="e">
        <f t="shared" si="432"/>
        <v>#N/A</v>
      </c>
      <c r="AA5556" s="416" t="str">
        <f t="shared" si="433"/>
        <v/>
      </c>
      <c r="AB5556" s="416" t="e">
        <f t="shared" si="434"/>
        <v>#N/A</v>
      </c>
      <c r="AC5556" s="416" t="e">
        <f t="shared" si="435"/>
        <v>#N/A</v>
      </c>
    </row>
    <row r="5557" customHeight="1" spans="1:29">
      <c r="A5557" s="421"/>
      <c r="B5557" s="422"/>
      <c r="C5557" s="422"/>
      <c r="D5557" s="421"/>
      <c r="E5557" s="421"/>
      <c r="F5557" s="421"/>
      <c r="G5557" s="421"/>
      <c r="H5557" s="421"/>
      <c r="I5557" s="421"/>
      <c r="J5557" s="421"/>
      <c r="K5557" s="421"/>
      <c r="L5557" s="421"/>
      <c r="M5557" s="421"/>
      <c r="N5557" s="426"/>
      <c r="O5557" s="426"/>
      <c r="P5557" s="427"/>
      <c r="Q5557" s="427"/>
      <c r="R5557" s="426"/>
      <c r="S5557" s="426"/>
      <c r="T5557" s="426"/>
      <c r="U5557" s="426"/>
      <c r="V5557" s="426"/>
      <c r="W5557" s="426"/>
      <c r="X5557" s="427"/>
      <c r="Y5557" s="416" t="e">
        <f t="shared" si="431"/>
        <v>#N/A</v>
      </c>
      <c r="Z5557" s="416" t="e">
        <f t="shared" si="432"/>
        <v>#N/A</v>
      </c>
      <c r="AA5557" s="416" t="str">
        <f t="shared" si="433"/>
        <v/>
      </c>
      <c r="AB5557" s="416" t="e">
        <f t="shared" si="434"/>
        <v>#N/A</v>
      </c>
      <c r="AC5557" s="416" t="e">
        <f t="shared" si="435"/>
        <v>#N/A</v>
      </c>
    </row>
    <row r="5558" customHeight="1" spans="1:29">
      <c r="A5558" s="421"/>
      <c r="B5558" s="422"/>
      <c r="C5558" s="422"/>
      <c r="D5558" s="421"/>
      <c r="E5558" s="421"/>
      <c r="F5558" s="421"/>
      <c r="G5558" s="421"/>
      <c r="H5558" s="421"/>
      <c r="I5558" s="421"/>
      <c r="J5558" s="421"/>
      <c r="K5558" s="421"/>
      <c r="L5558" s="421"/>
      <c r="M5558" s="421"/>
      <c r="N5558" s="426"/>
      <c r="O5558" s="426"/>
      <c r="P5558" s="427"/>
      <c r="Q5558" s="427"/>
      <c r="R5558" s="426"/>
      <c r="S5558" s="426"/>
      <c r="T5558" s="426"/>
      <c r="U5558" s="426"/>
      <c r="V5558" s="426"/>
      <c r="W5558" s="426"/>
      <c r="X5558" s="427"/>
      <c r="Y5558" s="416" t="e">
        <f t="shared" si="431"/>
        <v>#N/A</v>
      </c>
      <c r="Z5558" s="416" t="e">
        <f t="shared" si="432"/>
        <v>#N/A</v>
      </c>
      <c r="AA5558" s="416" t="str">
        <f t="shared" si="433"/>
        <v/>
      </c>
      <c r="AB5558" s="416" t="e">
        <f t="shared" si="434"/>
        <v>#N/A</v>
      </c>
      <c r="AC5558" s="416" t="e">
        <f t="shared" si="435"/>
        <v>#N/A</v>
      </c>
    </row>
    <row r="5559" customHeight="1" spans="1:29">
      <c r="A5559" s="421"/>
      <c r="B5559" s="422"/>
      <c r="C5559" s="422"/>
      <c r="D5559" s="421"/>
      <c r="E5559" s="421"/>
      <c r="F5559" s="421"/>
      <c r="G5559" s="421"/>
      <c r="H5559" s="421"/>
      <c r="I5559" s="421"/>
      <c r="J5559" s="421"/>
      <c r="K5559" s="421"/>
      <c r="L5559" s="421"/>
      <c r="M5559" s="421"/>
      <c r="N5559" s="426"/>
      <c r="O5559" s="426"/>
      <c r="P5559" s="427"/>
      <c r="Q5559" s="427"/>
      <c r="R5559" s="426"/>
      <c r="S5559" s="426"/>
      <c r="T5559" s="426"/>
      <c r="U5559" s="426"/>
      <c r="V5559" s="426"/>
      <c r="W5559" s="426"/>
      <c r="X5559" s="427"/>
      <c r="Y5559" s="416" t="e">
        <f t="shared" si="431"/>
        <v>#N/A</v>
      </c>
      <c r="Z5559" s="416" t="e">
        <f t="shared" si="432"/>
        <v>#N/A</v>
      </c>
      <c r="AA5559" s="416" t="str">
        <f t="shared" si="433"/>
        <v/>
      </c>
      <c r="AB5559" s="416" t="e">
        <f t="shared" si="434"/>
        <v>#N/A</v>
      </c>
      <c r="AC5559" s="416" t="e">
        <f t="shared" si="435"/>
        <v>#N/A</v>
      </c>
    </row>
    <row r="5560" customHeight="1" spans="1:29">
      <c r="A5560" s="421"/>
      <c r="B5560" s="422"/>
      <c r="C5560" s="422"/>
      <c r="D5560" s="421"/>
      <c r="E5560" s="421"/>
      <c r="F5560" s="421"/>
      <c r="G5560" s="421"/>
      <c r="H5560" s="421"/>
      <c r="I5560" s="421"/>
      <c r="J5560" s="421"/>
      <c r="K5560" s="421"/>
      <c r="L5560" s="421"/>
      <c r="M5560" s="421"/>
      <c r="N5560" s="426"/>
      <c r="O5560" s="426"/>
      <c r="P5560" s="427"/>
      <c r="Q5560" s="427"/>
      <c r="R5560" s="426"/>
      <c r="S5560" s="426"/>
      <c r="T5560" s="426"/>
      <c r="U5560" s="426"/>
      <c r="V5560" s="426"/>
      <c r="W5560" s="426"/>
      <c r="X5560" s="427"/>
      <c r="Y5560" s="416" t="e">
        <f t="shared" si="431"/>
        <v>#N/A</v>
      </c>
      <c r="Z5560" s="416" t="e">
        <f t="shared" si="432"/>
        <v>#N/A</v>
      </c>
      <c r="AA5560" s="416" t="str">
        <f t="shared" si="433"/>
        <v/>
      </c>
      <c r="AB5560" s="416" t="e">
        <f t="shared" si="434"/>
        <v>#N/A</v>
      </c>
      <c r="AC5560" s="416" t="e">
        <f t="shared" si="435"/>
        <v>#N/A</v>
      </c>
    </row>
    <row r="5561" customHeight="1" spans="1:29">
      <c r="A5561" s="421"/>
      <c r="B5561" s="422"/>
      <c r="C5561" s="422"/>
      <c r="D5561" s="421"/>
      <c r="E5561" s="421"/>
      <c r="F5561" s="421"/>
      <c r="G5561" s="421"/>
      <c r="H5561" s="421"/>
      <c r="I5561" s="421"/>
      <c r="J5561" s="421"/>
      <c r="K5561" s="421"/>
      <c r="L5561" s="421"/>
      <c r="M5561" s="421"/>
      <c r="N5561" s="426"/>
      <c r="O5561" s="426"/>
      <c r="P5561" s="427"/>
      <c r="Q5561" s="427"/>
      <c r="R5561" s="426"/>
      <c r="S5561" s="426"/>
      <c r="T5561" s="426"/>
      <c r="U5561" s="426"/>
      <c r="V5561" s="426"/>
      <c r="W5561" s="426"/>
      <c r="X5561" s="427"/>
      <c r="Y5561" s="416" t="e">
        <f t="shared" si="431"/>
        <v>#N/A</v>
      </c>
      <c r="Z5561" s="416" t="e">
        <f t="shared" si="432"/>
        <v>#N/A</v>
      </c>
      <c r="AA5561" s="416" t="str">
        <f t="shared" si="433"/>
        <v/>
      </c>
      <c r="AB5561" s="416" t="e">
        <f t="shared" si="434"/>
        <v>#N/A</v>
      </c>
      <c r="AC5561" s="416" t="e">
        <f t="shared" si="435"/>
        <v>#N/A</v>
      </c>
    </row>
    <row r="5562" customHeight="1" spans="1:29">
      <c r="A5562" s="421"/>
      <c r="B5562" s="422"/>
      <c r="C5562" s="422"/>
      <c r="D5562" s="421"/>
      <c r="E5562" s="421"/>
      <c r="F5562" s="421"/>
      <c r="G5562" s="421"/>
      <c r="H5562" s="421"/>
      <c r="I5562" s="421"/>
      <c r="J5562" s="421"/>
      <c r="K5562" s="421"/>
      <c r="L5562" s="421"/>
      <c r="M5562" s="421"/>
      <c r="N5562" s="426"/>
      <c r="O5562" s="426"/>
      <c r="P5562" s="427"/>
      <c r="Q5562" s="427"/>
      <c r="R5562" s="426"/>
      <c r="S5562" s="426"/>
      <c r="T5562" s="426"/>
      <c r="U5562" s="426"/>
      <c r="V5562" s="426"/>
      <c r="W5562" s="426"/>
      <c r="X5562" s="427"/>
      <c r="Y5562" s="416" t="e">
        <f t="shared" si="431"/>
        <v>#N/A</v>
      </c>
      <c r="Z5562" s="416" t="e">
        <f t="shared" si="432"/>
        <v>#N/A</v>
      </c>
      <c r="AA5562" s="416" t="str">
        <f t="shared" si="433"/>
        <v/>
      </c>
      <c r="AB5562" s="416" t="e">
        <f t="shared" si="434"/>
        <v>#N/A</v>
      </c>
      <c r="AC5562" s="416" t="e">
        <f t="shared" si="435"/>
        <v>#N/A</v>
      </c>
    </row>
    <row r="5563" customHeight="1" spans="1:29">
      <c r="A5563" s="421"/>
      <c r="B5563" s="422"/>
      <c r="C5563" s="422"/>
      <c r="D5563" s="421"/>
      <c r="E5563" s="421"/>
      <c r="F5563" s="421"/>
      <c r="G5563" s="421"/>
      <c r="H5563" s="421"/>
      <c r="I5563" s="421"/>
      <c r="J5563" s="421"/>
      <c r="K5563" s="421"/>
      <c r="L5563" s="421"/>
      <c r="M5563" s="421"/>
      <c r="N5563" s="426"/>
      <c r="O5563" s="426"/>
      <c r="P5563" s="427"/>
      <c r="Q5563" s="427"/>
      <c r="R5563" s="426"/>
      <c r="S5563" s="426"/>
      <c r="T5563" s="426"/>
      <c r="U5563" s="426"/>
      <c r="V5563" s="426"/>
      <c r="W5563" s="426"/>
      <c r="X5563" s="427"/>
      <c r="Y5563" s="416" t="e">
        <f t="shared" si="431"/>
        <v>#N/A</v>
      </c>
      <c r="Z5563" s="416" t="e">
        <f t="shared" si="432"/>
        <v>#N/A</v>
      </c>
      <c r="AA5563" s="416" t="str">
        <f t="shared" si="433"/>
        <v/>
      </c>
      <c r="AB5563" s="416" t="e">
        <f t="shared" si="434"/>
        <v>#N/A</v>
      </c>
      <c r="AC5563" s="416" t="e">
        <f t="shared" si="435"/>
        <v>#N/A</v>
      </c>
    </row>
    <row r="5564" customHeight="1" spans="1:29">
      <c r="A5564" s="421"/>
      <c r="B5564" s="422"/>
      <c r="C5564" s="422"/>
      <c r="D5564" s="421"/>
      <c r="E5564" s="421"/>
      <c r="F5564" s="421"/>
      <c r="G5564" s="421"/>
      <c r="H5564" s="421"/>
      <c r="I5564" s="421"/>
      <c r="J5564" s="421"/>
      <c r="K5564" s="421"/>
      <c r="L5564" s="421"/>
      <c r="M5564" s="421"/>
      <c r="N5564" s="426"/>
      <c r="O5564" s="426"/>
      <c r="P5564" s="427"/>
      <c r="Q5564" s="427"/>
      <c r="R5564" s="426"/>
      <c r="S5564" s="426"/>
      <c r="T5564" s="426"/>
      <c r="U5564" s="426"/>
      <c r="V5564" s="426"/>
      <c r="W5564" s="426"/>
      <c r="X5564" s="427"/>
      <c r="Y5564" s="416" t="e">
        <f t="shared" si="431"/>
        <v>#N/A</v>
      </c>
      <c r="Z5564" s="416" t="e">
        <f t="shared" si="432"/>
        <v>#N/A</v>
      </c>
      <c r="AA5564" s="416" t="str">
        <f t="shared" si="433"/>
        <v/>
      </c>
      <c r="AB5564" s="416" t="e">
        <f t="shared" si="434"/>
        <v>#N/A</v>
      </c>
      <c r="AC5564" s="416" t="e">
        <f t="shared" si="435"/>
        <v>#N/A</v>
      </c>
    </row>
    <row r="5565" customHeight="1" spans="1:29">
      <c r="A5565" s="421"/>
      <c r="B5565" s="422"/>
      <c r="C5565" s="422"/>
      <c r="D5565" s="421"/>
      <c r="E5565" s="421"/>
      <c r="F5565" s="421"/>
      <c r="G5565" s="421"/>
      <c r="H5565" s="421"/>
      <c r="I5565" s="421"/>
      <c r="J5565" s="421"/>
      <c r="K5565" s="421"/>
      <c r="L5565" s="421"/>
      <c r="M5565" s="421"/>
      <c r="N5565" s="426"/>
      <c r="O5565" s="426"/>
      <c r="P5565" s="427"/>
      <c r="Q5565" s="427"/>
      <c r="R5565" s="426"/>
      <c r="S5565" s="426"/>
      <c r="T5565" s="426"/>
      <c r="U5565" s="426"/>
      <c r="V5565" s="426"/>
      <c r="W5565" s="426"/>
      <c r="X5565" s="427"/>
      <c r="Y5565" s="416" t="e">
        <f t="shared" si="431"/>
        <v>#N/A</v>
      </c>
      <c r="Z5565" s="416" t="e">
        <f t="shared" si="432"/>
        <v>#N/A</v>
      </c>
      <c r="AA5565" s="416" t="str">
        <f t="shared" si="433"/>
        <v/>
      </c>
      <c r="AB5565" s="416" t="e">
        <f t="shared" si="434"/>
        <v>#N/A</v>
      </c>
      <c r="AC5565" s="416" t="e">
        <f t="shared" si="435"/>
        <v>#N/A</v>
      </c>
    </row>
    <row r="5566" customHeight="1" spans="1:29">
      <c r="A5566" s="421"/>
      <c r="B5566" s="422"/>
      <c r="C5566" s="422"/>
      <c r="D5566" s="421"/>
      <c r="E5566" s="421"/>
      <c r="F5566" s="421"/>
      <c r="G5566" s="421"/>
      <c r="H5566" s="421"/>
      <c r="I5566" s="421"/>
      <c r="J5566" s="421"/>
      <c r="K5566" s="421"/>
      <c r="L5566" s="421"/>
      <c r="M5566" s="421"/>
      <c r="N5566" s="426"/>
      <c r="O5566" s="426"/>
      <c r="P5566" s="427"/>
      <c r="Q5566" s="427"/>
      <c r="R5566" s="426"/>
      <c r="S5566" s="426"/>
      <c r="T5566" s="426"/>
      <c r="U5566" s="426"/>
      <c r="V5566" s="426"/>
      <c r="W5566" s="426"/>
      <c r="X5566" s="427"/>
      <c r="Y5566" s="416" t="e">
        <f t="shared" si="431"/>
        <v>#N/A</v>
      </c>
      <c r="Z5566" s="416" t="e">
        <f t="shared" si="432"/>
        <v>#N/A</v>
      </c>
      <c r="AA5566" s="416" t="str">
        <f t="shared" si="433"/>
        <v/>
      </c>
      <c r="AB5566" s="416" t="e">
        <f t="shared" si="434"/>
        <v>#N/A</v>
      </c>
      <c r="AC5566" s="416" t="e">
        <f t="shared" si="435"/>
        <v>#N/A</v>
      </c>
    </row>
    <row r="5567" customHeight="1" spans="1:29">
      <c r="A5567" s="421"/>
      <c r="B5567" s="422"/>
      <c r="C5567" s="422"/>
      <c r="D5567" s="421"/>
      <c r="E5567" s="421"/>
      <c r="F5567" s="421"/>
      <c r="G5567" s="421"/>
      <c r="H5567" s="421"/>
      <c r="I5567" s="421"/>
      <c r="J5567" s="421"/>
      <c r="K5567" s="421"/>
      <c r="L5567" s="421"/>
      <c r="M5567" s="421"/>
      <c r="N5567" s="426"/>
      <c r="O5567" s="426"/>
      <c r="P5567" s="427"/>
      <c r="Q5567" s="427"/>
      <c r="R5567" s="426"/>
      <c r="S5567" s="426"/>
      <c r="T5567" s="426"/>
      <c r="U5567" s="426"/>
      <c r="V5567" s="426"/>
      <c r="W5567" s="426"/>
      <c r="X5567" s="427"/>
      <c r="Y5567" s="416" t="e">
        <f t="shared" si="431"/>
        <v>#N/A</v>
      </c>
      <c r="Z5567" s="416" t="e">
        <f t="shared" si="432"/>
        <v>#N/A</v>
      </c>
      <c r="AA5567" s="416" t="str">
        <f t="shared" si="433"/>
        <v/>
      </c>
      <c r="AB5567" s="416" t="e">
        <f t="shared" si="434"/>
        <v>#N/A</v>
      </c>
      <c r="AC5567" s="416" t="e">
        <f t="shared" si="435"/>
        <v>#N/A</v>
      </c>
    </row>
    <row r="5568" customHeight="1" spans="1:29">
      <c r="A5568" s="421"/>
      <c r="B5568" s="422"/>
      <c r="C5568" s="422"/>
      <c r="D5568" s="421"/>
      <c r="E5568" s="421"/>
      <c r="F5568" s="421"/>
      <c r="G5568" s="421"/>
      <c r="H5568" s="421"/>
      <c r="I5568" s="421"/>
      <c r="J5568" s="421"/>
      <c r="K5568" s="421"/>
      <c r="L5568" s="421"/>
      <c r="M5568" s="421"/>
      <c r="N5568" s="426"/>
      <c r="O5568" s="426"/>
      <c r="P5568" s="427"/>
      <c r="Q5568" s="427"/>
      <c r="R5568" s="426"/>
      <c r="S5568" s="426"/>
      <c r="T5568" s="426"/>
      <c r="U5568" s="426"/>
      <c r="V5568" s="426"/>
      <c r="W5568" s="426"/>
      <c r="X5568" s="427"/>
      <c r="Y5568" s="416" t="e">
        <f t="shared" si="431"/>
        <v>#N/A</v>
      </c>
      <c r="Z5568" s="416" t="e">
        <f t="shared" si="432"/>
        <v>#N/A</v>
      </c>
      <c r="AA5568" s="416" t="str">
        <f t="shared" si="433"/>
        <v/>
      </c>
      <c r="AB5568" s="416" t="e">
        <f t="shared" si="434"/>
        <v>#N/A</v>
      </c>
      <c r="AC5568" s="416" t="e">
        <f t="shared" si="435"/>
        <v>#N/A</v>
      </c>
    </row>
    <row r="5569" customHeight="1" spans="1:29">
      <c r="A5569" s="421"/>
      <c r="B5569" s="422"/>
      <c r="C5569" s="422"/>
      <c r="D5569" s="421"/>
      <c r="E5569" s="421"/>
      <c r="F5569" s="421"/>
      <c r="G5569" s="421"/>
      <c r="H5569" s="421"/>
      <c r="I5569" s="421"/>
      <c r="J5569" s="421"/>
      <c r="K5569" s="421"/>
      <c r="L5569" s="421"/>
      <c r="M5569" s="421"/>
      <c r="N5569" s="426"/>
      <c r="O5569" s="426"/>
      <c r="P5569" s="427"/>
      <c r="Q5569" s="427"/>
      <c r="R5569" s="426"/>
      <c r="S5569" s="426"/>
      <c r="T5569" s="426"/>
      <c r="U5569" s="426"/>
      <c r="V5569" s="426"/>
      <c r="W5569" s="426"/>
      <c r="X5569" s="427"/>
      <c r="Y5569" s="416" t="e">
        <f t="shared" si="431"/>
        <v>#N/A</v>
      </c>
      <c r="Z5569" s="416" t="e">
        <f t="shared" si="432"/>
        <v>#N/A</v>
      </c>
      <c r="AA5569" s="416" t="str">
        <f t="shared" si="433"/>
        <v/>
      </c>
      <c r="AB5569" s="416" t="e">
        <f t="shared" si="434"/>
        <v>#N/A</v>
      </c>
      <c r="AC5569" s="416" t="e">
        <f t="shared" si="435"/>
        <v>#N/A</v>
      </c>
    </row>
    <row r="5570" customHeight="1" spans="1:29">
      <c r="A5570" s="421"/>
      <c r="B5570" s="422"/>
      <c r="C5570" s="422"/>
      <c r="D5570" s="421"/>
      <c r="E5570" s="421"/>
      <c r="F5570" s="421"/>
      <c r="G5570" s="421"/>
      <c r="H5570" s="421"/>
      <c r="I5570" s="421"/>
      <c r="J5570" s="421"/>
      <c r="K5570" s="421"/>
      <c r="L5570" s="421"/>
      <c r="M5570" s="421"/>
      <c r="N5570" s="426"/>
      <c r="O5570" s="426"/>
      <c r="P5570" s="427"/>
      <c r="Q5570" s="427"/>
      <c r="R5570" s="426"/>
      <c r="S5570" s="426"/>
      <c r="T5570" s="426"/>
      <c r="U5570" s="426"/>
      <c r="V5570" s="426"/>
      <c r="W5570" s="426"/>
      <c r="X5570" s="427"/>
      <c r="Y5570" s="416" t="e">
        <f t="shared" si="431"/>
        <v>#N/A</v>
      </c>
      <c r="Z5570" s="416" t="e">
        <f t="shared" si="432"/>
        <v>#N/A</v>
      </c>
      <c r="AA5570" s="416" t="str">
        <f t="shared" si="433"/>
        <v/>
      </c>
      <c r="AB5570" s="416" t="e">
        <f t="shared" si="434"/>
        <v>#N/A</v>
      </c>
      <c r="AC5570" s="416" t="e">
        <f t="shared" si="435"/>
        <v>#N/A</v>
      </c>
    </row>
    <row r="5571" customHeight="1" spans="1:29">
      <c r="A5571" s="421"/>
      <c r="B5571" s="422"/>
      <c r="C5571" s="422"/>
      <c r="D5571" s="421"/>
      <c r="E5571" s="421"/>
      <c r="F5571" s="421"/>
      <c r="G5571" s="421"/>
      <c r="H5571" s="421"/>
      <c r="I5571" s="421"/>
      <c r="J5571" s="421"/>
      <c r="K5571" s="421"/>
      <c r="L5571" s="421"/>
      <c r="M5571" s="421"/>
      <c r="N5571" s="426"/>
      <c r="O5571" s="426"/>
      <c r="P5571" s="427"/>
      <c r="Q5571" s="427"/>
      <c r="R5571" s="426"/>
      <c r="S5571" s="426"/>
      <c r="T5571" s="426"/>
      <c r="U5571" s="426"/>
      <c r="V5571" s="426"/>
      <c r="W5571" s="426"/>
      <c r="X5571" s="427"/>
      <c r="Y5571" s="416" t="e">
        <f t="shared" si="431"/>
        <v>#N/A</v>
      </c>
      <c r="Z5571" s="416" t="e">
        <f t="shared" si="432"/>
        <v>#N/A</v>
      </c>
      <c r="AA5571" s="416" t="str">
        <f t="shared" si="433"/>
        <v/>
      </c>
      <c r="AB5571" s="416" t="e">
        <f t="shared" si="434"/>
        <v>#N/A</v>
      </c>
      <c r="AC5571" s="416" t="e">
        <f t="shared" si="435"/>
        <v>#N/A</v>
      </c>
    </row>
    <row r="5572" customHeight="1" spans="1:29">
      <c r="A5572" s="421"/>
      <c r="B5572" s="422"/>
      <c r="C5572" s="422"/>
      <c r="D5572" s="421"/>
      <c r="E5572" s="421"/>
      <c r="F5572" s="421"/>
      <c r="G5572" s="421"/>
      <c r="H5572" s="421"/>
      <c r="I5572" s="421"/>
      <c r="J5572" s="421"/>
      <c r="K5572" s="421"/>
      <c r="L5572" s="421"/>
      <c r="M5572" s="421"/>
      <c r="N5572" s="426"/>
      <c r="O5572" s="426"/>
      <c r="P5572" s="427"/>
      <c r="Q5572" s="427"/>
      <c r="R5572" s="426"/>
      <c r="S5572" s="426"/>
      <c r="T5572" s="426"/>
      <c r="U5572" s="426"/>
      <c r="V5572" s="426"/>
      <c r="W5572" s="426"/>
      <c r="X5572" s="427"/>
      <c r="Y5572" s="416" t="e">
        <f t="shared" si="431"/>
        <v>#N/A</v>
      </c>
      <c r="Z5572" s="416" t="e">
        <f t="shared" si="432"/>
        <v>#N/A</v>
      </c>
      <c r="AA5572" s="416" t="str">
        <f t="shared" si="433"/>
        <v/>
      </c>
      <c r="AB5572" s="416" t="e">
        <f t="shared" si="434"/>
        <v>#N/A</v>
      </c>
      <c r="AC5572" s="416" t="e">
        <f t="shared" si="435"/>
        <v>#N/A</v>
      </c>
    </row>
    <row r="5573" customHeight="1" spans="1:29">
      <c r="A5573" s="421"/>
      <c r="B5573" s="422"/>
      <c r="C5573" s="422"/>
      <c r="D5573" s="421"/>
      <c r="E5573" s="421"/>
      <c r="F5573" s="421"/>
      <c r="G5573" s="421"/>
      <c r="H5573" s="421"/>
      <c r="I5573" s="421"/>
      <c r="J5573" s="421"/>
      <c r="K5573" s="421"/>
      <c r="L5573" s="421"/>
      <c r="M5573" s="421"/>
      <c r="N5573" s="426"/>
      <c r="O5573" s="426"/>
      <c r="P5573" s="427"/>
      <c r="Q5573" s="427"/>
      <c r="R5573" s="426"/>
      <c r="S5573" s="426"/>
      <c r="T5573" s="426"/>
      <c r="U5573" s="426"/>
      <c r="V5573" s="426"/>
      <c r="W5573" s="426"/>
      <c r="X5573" s="427"/>
      <c r="Y5573" s="416" t="e">
        <f t="shared" si="431"/>
        <v>#N/A</v>
      </c>
      <c r="Z5573" s="416" t="e">
        <f t="shared" si="432"/>
        <v>#N/A</v>
      </c>
      <c r="AA5573" s="416" t="str">
        <f t="shared" si="433"/>
        <v/>
      </c>
      <c r="AB5573" s="416" t="e">
        <f t="shared" si="434"/>
        <v>#N/A</v>
      </c>
      <c r="AC5573" s="416" t="e">
        <f t="shared" si="435"/>
        <v>#N/A</v>
      </c>
    </row>
    <row r="5574" customHeight="1" spans="1:29">
      <c r="A5574" s="421"/>
      <c r="B5574" s="422"/>
      <c r="C5574" s="422"/>
      <c r="D5574" s="421"/>
      <c r="E5574" s="421"/>
      <c r="F5574" s="421"/>
      <c r="G5574" s="421"/>
      <c r="H5574" s="421"/>
      <c r="I5574" s="421"/>
      <c r="J5574" s="421"/>
      <c r="K5574" s="421"/>
      <c r="L5574" s="421"/>
      <c r="M5574" s="421"/>
      <c r="N5574" s="426"/>
      <c r="O5574" s="426"/>
      <c r="P5574" s="427"/>
      <c r="Q5574" s="427"/>
      <c r="R5574" s="426"/>
      <c r="S5574" s="426"/>
      <c r="T5574" s="426"/>
      <c r="U5574" s="426"/>
      <c r="V5574" s="426"/>
      <c r="W5574" s="426"/>
      <c r="X5574" s="427"/>
      <c r="Y5574" s="416" t="e">
        <f t="shared" si="431"/>
        <v>#N/A</v>
      </c>
      <c r="Z5574" s="416" t="e">
        <f t="shared" si="432"/>
        <v>#N/A</v>
      </c>
      <c r="AA5574" s="416" t="str">
        <f t="shared" si="433"/>
        <v/>
      </c>
      <c r="AB5574" s="416" t="e">
        <f t="shared" si="434"/>
        <v>#N/A</v>
      </c>
      <c r="AC5574" s="416" t="e">
        <f t="shared" si="435"/>
        <v>#N/A</v>
      </c>
    </row>
    <row r="5575" customHeight="1" spans="1:29">
      <c r="A5575" s="421"/>
      <c r="B5575" s="422"/>
      <c r="C5575" s="422"/>
      <c r="D5575" s="421"/>
      <c r="E5575" s="421"/>
      <c r="F5575" s="421"/>
      <c r="G5575" s="421"/>
      <c r="H5575" s="421"/>
      <c r="I5575" s="421"/>
      <c r="J5575" s="421"/>
      <c r="K5575" s="421"/>
      <c r="L5575" s="421"/>
      <c r="M5575" s="421"/>
      <c r="N5575" s="426"/>
      <c r="O5575" s="426"/>
      <c r="P5575" s="427"/>
      <c r="Q5575" s="427"/>
      <c r="R5575" s="426"/>
      <c r="S5575" s="426"/>
      <c r="T5575" s="426"/>
      <c r="U5575" s="426"/>
      <c r="V5575" s="426"/>
      <c r="W5575" s="426"/>
      <c r="X5575" s="427"/>
      <c r="Y5575" s="416" t="e">
        <f t="shared" ref="Y5575:Y5638" si="436">_xlfn.IFS(LEFT(M5575,3)="003","三保支出",LEFT(M5575,3)="004","刚性支出",LEFT(M5575,3)="000","促发展支出")</f>
        <v>#N/A</v>
      </c>
      <c r="Z5575" s="416" t="e">
        <f t="shared" ref="Z5575:Z5638" si="437">_xlfn.IFS(LEFT(E5575,1)="3","项目支出",LEFT(E5575,1)="1","人员类支出",LEFT(E5575,1)="2","运转类支出")</f>
        <v>#N/A</v>
      </c>
      <c r="AA5575" s="416" t="str">
        <f t="shared" ref="AA5575:AA5638" si="438">LEFT(H5575,7)</f>
        <v/>
      </c>
      <c r="AB5575" s="416" t="e">
        <f t="shared" ref="AB5575:AB5638" si="439">_xlfn.IFS(LEFT(M5575,6)="003001","保工资",LEFT(M5575,6)="003002","保运转",LEFT(M5575,6)="003003","保基本民生")</f>
        <v>#N/A</v>
      </c>
      <c r="AC5575" s="416" t="e">
        <f t="shared" ref="AC5575:AC5638" si="440">IF(Z5575="项目支出","否","是")</f>
        <v>#N/A</v>
      </c>
    </row>
    <row r="5576" customHeight="1" spans="1:29">
      <c r="A5576" s="421"/>
      <c r="B5576" s="422"/>
      <c r="C5576" s="422"/>
      <c r="D5576" s="421"/>
      <c r="E5576" s="421"/>
      <c r="F5576" s="421"/>
      <c r="G5576" s="421"/>
      <c r="H5576" s="421"/>
      <c r="I5576" s="421"/>
      <c r="J5576" s="421"/>
      <c r="K5576" s="421"/>
      <c r="L5576" s="421"/>
      <c r="M5576" s="421"/>
      <c r="N5576" s="426"/>
      <c r="O5576" s="426"/>
      <c r="P5576" s="427"/>
      <c r="Q5576" s="427"/>
      <c r="R5576" s="426"/>
      <c r="S5576" s="426"/>
      <c r="T5576" s="426"/>
      <c r="U5576" s="426"/>
      <c r="V5576" s="426"/>
      <c r="W5576" s="426"/>
      <c r="X5576" s="427"/>
      <c r="Y5576" s="416" t="e">
        <f t="shared" si="436"/>
        <v>#N/A</v>
      </c>
      <c r="Z5576" s="416" t="e">
        <f t="shared" si="437"/>
        <v>#N/A</v>
      </c>
      <c r="AA5576" s="416" t="str">
        <f t="shared" si="438"/>
        <v/>
      </c>
      <c r="AB5576" s="416" t="e">
        <f t="shared" si="439"/>
        <v>#N/A</v>
      </c>
      <c r="AC5576" s="416" t="e">
        <f t="shared" si="440"/>
        <v>#N/A</v>
      </c>
    </row>
    <row r="5577" customHeight="1" spans="1:29">
      <c r="A5577" s="421"/>
      <c r="B5577" s="422"/>
      <c r="C5577" s="422"/>
      <c r="D5577" s="421"/>
      <c r="E5577" s="421"/>
      <c r="F5577" s="421"/>
      <c r="G5577" s="421"/>
      <c r="H5577" s="421"/>
      <c r="I5577" s="421"/>
      <c r="J5577" s="421"/>
      <c r="K5577" s="421"/>
      <c r="L5577" s="421"/>
      <c r="M5577" s="421"/>
      <c r="N5577" s="426"/>
      <c r="O5577" s="426"/>
      <c r="P5577" s="427"/>
      <c r="Q5577" s="427"/>
      <c r="R5577" s="426"/>
      <c r="S5577" s="426"/>
      <c r="T5577" s="426"/>
      <c r="U5577" s="426"/>
      <c r="V5577" s="426"/>
      <c r="W5577" s="426"/>
      <c r="X5577" s="427"/>
      <c r="Y5577" s="416" t="e">
        <f t="shared" si="436"/>
        <v>#N/A</v>
      </c>
      <c r="Z5577" s="416" t="e">
        <f t="shared" si="437"/>
        <v>#N/A</v>
      </c>
      <c r="AA5577" s="416" t="str">
        <f t="shared" si="438"/>
        <v/>
      </c>
      <c r="AB5577" s="416" t="e">
        <f t="shared" si="439"/>
        <v>#N/A</v>
      </c>
      <c r="AC5577" s="416" t="e">
        <f t="shared" si="440"/>
        <v>#N/A</v>
      </c>
    </row>
    <row r="5578" customHeight="1" spans="1:29">
      <c r="A5578" s="421"/>
      <c r="B5578" s="422"/>
      <c r="C5578" s="422"/>
      <c r="D5578" s="421"/>
      <c r="E5578" s="421"/>
      <c r="F5578" s="421"/>
      <c r="G5578" s="421"/>
      <c r="H5578" s="421"/>
      <c r="I5578" s="421"/>
      <c r="J5578" s="421"/>
      <c r="K5578" s="421"/>
      <c r="L5578" s="421"/>
      <c r="M5578" s="421"/>
      <c r="N5578" s="426"/>
      <c r="O5578" s="426"/>
      <c r="P5578" s="427"/>
      <c r="Q5578" s="427"/>
      <c r="R5578" s="426"/>
      <c r="S5578" s="426"/>
      <c r="T5578" s="426"/>
      <c r="U5578" s="426"/>
      <c r="V5578" s="426"/>
      <c r="W5578" s="426"/>
      <c r="X5578" s="427"/>
      <c r="Y5578" s="416" t="e">
        <f t="shared" si="436"/>
        <v>#N/A</v>
      </c>
      <c r="Z5578" s="416" t="e">
        <f t="shared" si="437"/>
        <v>#N/A</v>
      </c>
      <c r="AA5578" s="416" t="str">
        <f t="shared" si="438"/>
        <v/>
      </c>
      <c r="AB5578" s="416" t="e">
        <f t="shared" si="439"/>
        <v>#N/A</v>
      </c>
      <c r="AC5578" s="416" t="e">
        <f t="shared" si="440"/>
        <v>#N/A</v>
      </c>
    </row>
    <row r="5579" customHeight="1" spans="1:29">
      <c r="A5579" s="421"/>
      <c r="B5579" s="422"/>
      <c r="C5579" s="422"/>
      <c r="D5579" s="421"/>
      <c r="E5579" s="421"/>
      <c r="F5579" s="421"/>
      <c r="G5579" s="421"/>
      <c r="H5579" s="421"/>
      <c r="I5579" s="421"/>
      <c r="J5579" s="421"/>
      <c r="K5579" s="421"/>
      <c r="L5579" s="421"/>
      <c r="M5579" s="421"/>
      <c r="N5579" s="426"/>
      <c r="O5579" s="426"/>
      <c r="P5579" s="427"/>
      <c r="Q5579" s="427"/>
      <c r="R5579" s="426"/>
      <c r="S5579" s="426"/>
      <c r="T5579" s="426"/>
      <c r="U5579" s="426"/>
      <c r="V5579" s="426"/>
      <c r="W5579" s="426"/>
      <c r="X5579" s="427"/>
      <c r="Y5579" s="416" t="e">
        <f t="shared" si="436"/>
        <v>#N/A</v>
      </c>
      <c r="Z5579" s="416" t="e">
        <f t="shared" si="437"/>
        <v>#N/A</v>
      </c>
      <c r="AA5579" s="416" t="str">
        <f t="shared" si="438"/>
        <v/>
      </c>
      <c r="AB5579" s="416" t="e">
        <f t="shared" si="439"/>
        <v>#N/A</v>
      </c>
      <c r="AC5579" s="416" t="e">
        <f t="shared" si="440"/>
        <v>#N/A</v>
      </c>
    </row>
    <row r="5580" customHeight="1" spans="1:29">
      <c r="A5580" s="421"/>
      <c r="B5580" s="422"/>
      <c r="C5580" s="422"/>
      <c r="D5580" s="421"/>
      <c r="E5580" s="421"/>
      <c r="F5580" s="421"/>
      <c r="G5580" s="421"/>
      <c r="H5580" s="421"/>
      <c r="I5580" s="421"/>
      <c r="J5580" s="421"/>
      <c r="K5580" s="421"/>
      <c r="L5580" s="421"/>
      <c r="M5580" s="421"/>
      <c r="N5580" s="426"/>
      <c r="O5580" s="426"/>
      <c r="P5580" s="427"/>
      <c r="Q5580" s="427"/>
      <c r="R5580" s="426"/>
      <c r="S5580" s="426"/>
      <c r="T5580" s="426"/>
      <c r="U5580" s="426"/>
      <c r="V5580" s="426"/>
      <c r="W5580" s="426"/>
      <c r="X5580" s="427"/>
      <c r="Y5580" s="416" t="e">
        <f t="shared" si="436"/>
        <v>#N/A</v>
      </c>
      <c r="Z5580" s="416" t="e">
        <f t="shared" si="437"/>
        <v>#N/A</v>
      </c>
      <c r="AA5580" s="416" t="str">
        <f t="shared" si="438"/>
        <v/>
      </c>
      <c r="AB5580" s="416" t="e">
        <f t="shared" si="439"/>
        <v>#N/A</v>
      </c>
      <c r="AC5580" s="416" t="e">
        <f t="shared" si="440"/>
        <v>#N/A</v>
      </c>
    </row>
    <row r="5581" customHeight="1" spans="1:29">
      <c r="A5581" s="421"/>
      <c r="B5581" s="422"/>
      <c r="C5581" s="422"/>
      <c r="D5581" s="421"/>
      <c r="E5581" s="421"/>
      <c r="F5581" s="421"/>
      <c r="G5581" s="421"/>
      <c r="H5581" s="421"/>
      <c r="I5581" s="421"/>
      <c r="J5581" s="421"/>
      <c r="K5581" s="421"/>
      <c r="L5581" s="421"/>
      <c r="M5581" s="421"/>
      <c r="N5581" s="426"/>
      <c r="O5581" s="426"/>
      <c r="P5581" s="427"/>
      <c r="Q5581" s="427"/>
      <c r="R5581" s="426"/>
      <c r="S5581" s="426"/>
      <c r="T5581" s="426"/>
      <c r="U5581" s="426"/>
      <c r="V5581" s="426"/>
      <c r="W5581" s="426"/>
      <c r="X5581" s="427"/>
      <c r="Y5581" s="416" t="e">
        <f t="shared" si="436"/>
        <v>#N/A</v>
      </c>
      <c r="Z5581" s="416" t="e">
        <f t="shared" si="437"/>
        <v>#N/A</v>
      </c>
      <c r="AA5581" s="416" t="str">
        <f t="shared" si="438"/>
        <v/>
      </c>
      <c r="AB5581" s="416" t="e">
        <f t="shared" si="439"/>
        <v>#N/A</v>
      </c>
      <c r="AC5581" s="416" t="e">
        <f t="shared" si="440"/>
        <v>#N/A</v>
      </c>
    </row>
    <row r="5582" customHeight="1" spans="1:29">
      <c r="A5582" s="421"/>
      <c r="B5582" s="422"/>
      <c r="C5582" s="422"/>
      <c r="D5582" s="421"/>
      <c r="E5582" s="421"/>
      <c r="F5582" s="421"/>
      <c r="G5582" s="421"/>
      <c r="H5582" s="421"/>
      <c r="I5582" s="421"/>
      <c r="J5582" s="421"/>
      <c r="K5582" s="421"/>
      <c r="L5582" s="421"/>
      <c r="M5582" s="421"/>
      <c r="N5582" s="426"/>
      <c r="O5582" s="426"/>
      <c r="P5582" s="427"/>
      <c r="Q5582" s="427"/>
      <c r="R5582" s="426"/>
      <c r="S5582" s="426"/>
      <c r="T5582" s="426"/>
      <c r="U5582" s="426"/>
      <c r="V5582" s="426"/>
      <c r="W5582" s="426"/>
      <c r="X5582" s="427"/>
      <c r="Y5582" s="416" t="e">
        <f t="shared" si="436"/>
        <v>#N/A</v>
      </c>
      <c r="Z5582" s="416" t="e">
        <f t="shared" si="437"/>
        <v>#N/A</v>
      </c>
      <c r="AA5582" s="416" t="str">
        <f t="shared" si="438"/>
        <v/>
      </c>
      <c r="AB5582" s="416" t="e">
        <f t="shared" si="439"/>
        <v>#N/A</v>
      </c>
      <c r="AC5582" s="416" t="e">
        <f t="shared" si="440"/>
        <v>#N/A</v>
      </c>
    </row>
    <row r="5583" customHeight="1" spans="1:29">
      <c r="A5583" s="421"/>
      <c r="B5583" s="422"/>
      <c r="C5583" s="422"/>
      <c r="D5583" s="421"/>
      <c r="E5583" s="421"/>
      <c r="F5583" s="421"/>
      <c r="G5583" s="421"/>
      <c r="H5583" s="421"/>
      <c r="I5583" s="421"/>
      <c r="J5583" s="421"/>
      <c r="K5583" s="421"/>
      <c r="L5583" s="421"/>
      <c r="M5583" s="421"/>
      <c r="N5583" s="426"/>
      <c r="O5583" s="426"/>
      <c r="P5583" s="427"/>
      <c r="Q5583" s="427"/>
      <c r="R5583" s="426"/>
      <c r="S5583" s="426"/>
      <c r="T5583" s="426"/>
      <c r="U5583" s="426"/>
      <c r="V5583" s="426"/>
      <c r="W5583" s="426"/>
      <c r="X5583" s="427"/>
      <c r="Y5583" s="416" t="e">
        <f t="shared" si="436"/>
        <v>#N/A</v>
      </c>
      <c r="Z5583" s="416" t="e">
        <f t="shared" si="437"/>
        <v>#N/A</v>
      </c>
      <c r="AA5583" s="416" t="str">
        <f t="shared" si="438"/>
        <v/>
      </c>
      <c r="AB5583" s="416" t="e">
        <f t="shared" si="439"/>
        <v>#N/A</v>
      </c>
      <c r="AC5583" s="416" t="e">
        <f t="shared" si="440"/>
        <v>#N/A</v>
      </c>
    </row>
    <row r="5584" customHeight="1" spans="1:29">
      <c r="A5584" s="421"/>
      <c r="B5584" s="422"/>
      <c r="C5584" s="422"/>
      <c r="D5584" s="421"/>
      <c r="E5584" s="421"/>
      <c r="F5584" s="421"/>
      <c r="G5584" s="421"/>
      <c r="H5584" s="421"/>
      <c r="I5584" s="421"/>
      <c r="J5584" s="421"/>
      <c r="K5584" s="421"/>
      <c r="L5584" s="421"/>
      <c r="M5584" s="421"/>
      <c r="N5584" s="426"/>
      <c r="O5584" s="426"/>
      <c r="P5584" s="427"/>
      <c r="Q5584" s="427"/>
      <c r="R5584" s="426"/>
      <c r="S5584" s="426"/>
      <c r="T5584" s="426"/>
      <c r="U5584" s="426"/>
      <c r="V5584" s="426"/>
      <c r="W5584" s="426"/>
      <c r="X5584" s="427"/>
      <c r="Y5584" s="416" t="e">
        <f t="shared" si="436"/>
        <v>#N/A</v>
      </c>
      <c r="Z5584" s="416" t="e">
        <f t="shared" si="437"/>
        <v>#N/A</v>
      </c>
      <c r="AA5584" s="416" t="str">
        <f t="shared" si="438"/>
        <v/>
      </c>
      <c r="AB5584" s="416" t="e">
        <f t="shared" si="439"/>
        <v>#N/A</v>
      </c>
      <c r="AC5584" s="416" t="e">
        <f t="shared" si="440"/>
        <v>#N/A</v>
      </c>
    </row>
    <row r="5585" customHeight="1" spans="1:29">
      <c r="A5585" s="421"/>
      <c r="B5585" s="422"/>
      <c r="C5585" s="422"/>
      <c r="D5585" s="421"/>
      <c r="E5585" s="421"/>
      <c r="F5585" s="421"/>
      <c r="G5585" s="421"/>
      <c r="H5585" s="421"/>
      <c r="I5585" s="421"/>
      <c r="J5585" s="421"/>
      <c r="K5585" s="421"/>
      <c r="L5585" s="421"/>
      <c r="M5585" s="421"/>
      <c r="N5585" s="426"/>
      <c r="O5585" s="426"/>
      <c r="P5585" s="427"/>
      <c r="Q5585" s="427"/>
      <c r="R5585" s="426"/>
      <c r="S5585" s="426"/>
      <c r="T5585" s="426"/>
      <c r="U5585" s="426"/>
      <c r="V5585" s="426"/>
      <c r="W5585" s="426"/>
      <c r="X5585" s="427"/>
      <c r="Y5585" s="416" t="e">
        <f t="shared" si="436"/>
        <v>#N/A</v>
      </c>
      <c r="Z5585" s="416" t="e">
        <f t="shared" si="437"/>
        <v>#N/A</v>
      </c>
      <c r="AA5585" s="416" t="str">
        <f t="shared" si="438"/>
        <v/>
      </c>
      <c r="AB5585" s="416" t="e">
        <f t="shared" si="439"/>
        <v>#N/A</v>
      </c>
      <c r="AC5585" s="416" t="e">
        <f t="shared" si="440"/>
        <v>#N/A</v>
      </c>
    </row>
    <row r="5586" customHeight="1" spans="1:29">
      <c r="A5586" s="421"/>
      <c r="B5586" s="422"/>
      <c r="C5586" s="422"/>
      <c r="D5586" s="421"/>
      <c r="E5586" s="421"/>
      <c r="F5586" s="421"/>
      <c r="G5586" s="421"/>
      <c r="H5586" s="421"/>
      <c r="I5586" s="421"/>
      <c r="J5586" s="421"/>
      <c r="K5586" s="421"/>
      <c r="L5586" s="421"/>
      <c r="M5586" s="421"/>
      <c r="N5586" s="426"/>
      <c r="O5586" s="426"/>
      <c r="P5586" s="427"/>
      <c r="Q5586" s="427"/>
      <c r="R5586" s="426"/>
      <c r="S5586" s="426"/>
      <c r="T5586" s="426"/>
      <c r="U5586" s="426"/>
      <c r="V5586" s="426"/>
      <c r="W5586" s="426"/>
      <c r="X5586" s="427"/>
      <c r="Y5586" s="416" t="e">
        <f t="shared" si="436"/>
        <v>#N/A</v>
      </c>
      <c r="Z5586" s="416" t="e">
        <f t="shared" si="437"/>
        <v>#N/A</v>
      </c>
      <c r="AA5586" s="416" t="str">
        <f t="shared" si="438"/>
        <v/>
      </c>
      <c r="AB5586" s="416" t="e">
        <f t="shared" si="439"/>
        <v>#N/A</v>
      </c>
      <c r="AC5586" s="416" t="e">
        <f t="shared" si="440"/>
        <v>#N/A</v>
      </c>
    </row>
    <row r="5587" customHeight="1" spans="1:29">
      <c r="A5587" s="421"/>
      <c r="B5587" s="422"/>
      <c r="C5587" s="422"/>
      <c r="D5587" s="421"/>
      <c r="E5587" s="421"/>
      <c r="F5587" s="421"/>
      <c r="G5587" s="421"/>
      <c r="H5587" s="421"/>
      <c r="I5587" s="421"/>
      <c r="J5587" s="421"/>
      <c r="K5587" s="421"/>
      <c r="L5587" s="421"/>
      <c r="M5587" s="421"/>
      <c r="N5587" s="426"/>
      <c r="O5587" s="426"/>
      <c r="P5587" s="427"/>
      <c r="Q5587" s="427"/>
      <c r="R5587" s="426"/>
      <c r="S5587" s="426"/>
      <c r="T5587" s="426"/>
      <c r="U5587" s="426"/>
      <c r="V5587" s="426"/>
      <c r="W5587" s="426"/>
      <c r="X5587" s="427"/>
      <c r="Y5587" s="416" t="e">
        <f t="shared" si="436"/>
        <v>#N/A</v>
      </c>
      <c r="Z5587" s="416" t="e">
        <f t="shared" si="437"/>
        <v>#N/A</v>
      </c>
      <c r="AA5587" s="416" t="str">
        <f t="shared" si="438"/>
        <v/>
      </c>
      <c r="AB5587" s="416" t="e">
        <f t="shared" si="439"/>
        <v>#N/A</v>
      </c>
      <c r="AC5587" s="416" t="e">
        <f t="shared" si="440"/>
        <v>#N/A</v>
      </c>
    </row>
    <row r="5588" customHeight="1" spans="1:29">
      <c r="A5588" s="421"/>
      <c r="B5588" s="422"/>
      <c r="C5588" s="422"/>
      <c r="D5588" s="421"/>
      <c r="E5588" s="421"/>
      <c r="F5588" s="421"/>
      <c r="G5588" s="421"/>
      <c r="H5588" s="421"/>
      <c r="I5588" s="421"/>
      <c r="J5588" s="421"/>
      <c r="K5588" s="421"/>
      <c r="L5588" s="421"/>
      <c r="M5588" s="421"/>
      <c r="N5588" s="426"/>
      <c r="O5588" s="426"/>
      <c r="P5588" s="427"/>
      <c r="Q5588" s="427"/>
      <c r="R5588" s="426"/>
      <c r="S5588" s="426"/>
      <c r="T5588" s="426"/>
      <c r="U5588" s="426"/>
      <c r="V5588" s="426"/>
      <c r="W5588" s="426"/>
      <c r="X5588" s="427"/>
      <c r="Y5588" s="416" t="e">
        <f t="shared" si="436"/>
        <v>#N/A</v>
      </c>
      <c r="Z5588" s="416" t="e">
        <f t="shared" si="437"/>
        <v>#N/A</v>
      </c>
      <c r="AA5588" s="416" t="str">
        <f t="shared" si="438"/>
        <v/>
      </c>
      <c r="AB5588" s="416" t="e">
        <f t="shared" si="439"/>
        <v>#N/A</v>
      </c>
      <c r="AC5588" s="416" t="e">
        <f t="shared" si="440"/>
        <v>#N/A</v>
      </c>
    </row>
    <row r="5589" customHeight="1" spans="1:29">
      <c r="A5589" s="421"/>
      <c r="B5589" s="422"/>
      <c r="C5589" s="422"/>
      <c r="D5589" s="421"/>
      <c r="E5589" s="421"/>
      <c r="F5589" s="421"/>
      <c r="G5589" s="421"/>
      <c r="H5589" s="421"/>
      <c r="I5589" s="421"/>
      <c r="J5589" s="421"/>
      <c r="K5589" s="421"/>
      <c r="L5589" s="421"/>
      <c r="M5589" s="421"/>
      <c r="N5589" s="426"/>
      <c r="O5589" s="426"/>
      <c r="P5589" s="427"/>
      <c r="Q5589" s="427"/>
      <c r="R5589" s="426"/>
      <c r="S5589" s="426"/>
      <c r="T5589" s="426"/>
      <c r="U5589" s="426"/>
      <c r="V5589" s="426"/>
      <c r="W5589" s="426"/>
      <c r="X5589" s="427"/>
      <c r="Y5589" s="416" t="e">
        <f t="shared" si="436"/>
        <v>#N/A</v>
      </c>
      <c r="Z5589" s="416" t="e">
        <f t="shared" si="437"/>
        <v>#N/A</v>
      </c>
      <c r="AA5589" s="416" t="str">
        <f t="shared" si="438"/>
        <v/>
      </c>
      <c r="AB5589" s="416" t="e">
        <f t="shared" si="439"/>
        <v>#N/A</v>
      </c>
      <c r="AC5589" s="416" t="e">
        <f t="shared" si="440"/>
        <v>#N/A</v>
      </c>
    </row>
    <row r="5590" customHeight="1" spans="1:29">
      <c r="A5590" s="421"/>
      <c r="B5590" s="422"/>
      <c r="C5590" s="422"/>
      <c r="D5590" s="421"/>
      <c r="E5590" s="421"/>
      <c r="F5590" s="421"/>
      <c r="G5590" s="421"/>
      <c r="H5590" s="421"/>
      <c r="I5590" s="421"/>
      <c r="J5590" s="421"/>
      <c r="K5590" s="421"/>
      <c r="L5590" s="421"/>
      <c r="M5590" s="421"/>
      <c r="N5590" s="426"/>
      <c r="O5590" s="426"/>
      <c r="P5590" s="427"/>
      <c r="Q5590" s="427"/>
      <c r="R5590" s="426"/>
      <c r="S5590" s="426"/>
      <c r="T5590" s="426"/>
      <c r="U5590" s="426"/>
      <c r="V5590" s="426"/>
      <c r="W5590" s="426"/>
      <c r="X5590" s="427"/>
      <c r="Y5590" s="416" t="e">
        <f t="shared" si="436"/>
        <v>#N/A</v>
      </c>
      <c r="Z5590" s="416" t="e">
        <f t="shared" si="437"/>
        <v>#N/A</v>
      </c>
      <c r="AA5590" s="416" t="str">
        <f t="shared" si="438"/>
        <v/>
      </c>
      <c r="AB5590" s="416" t="e">
        <f t="shared" si="439"/>
        <v>#N/A</v>
      </c>
      <c r="AC5590" s="416" t="e">
        <f t="shared" si="440"/>
        <v>#N/A</v>
      </c>
    </row>
    <row r="5591" customHeight="1" spans="1:29">
      <c r="A5591" s="421"/>
      <c r="B5591" s="422"/>
      <c r="C5591" s="422"/>
      <c r="D5591" s="421"/>
      <c r="E5591" s="421"/>
      <c r="F5591" s="421"/>
      <c r="G5591" s="421"/>
      <c r="H5591" s="421"/>
      <c r="I5591" s="421"/>
      <c r="J5591" s="421"/>
      <c r="K5591" s="421"/>
      <c r="L5591" s="421"/>
      <c r="M5591" s="421"/>
      <c r="N5591" s="426"/>
      <c r="O5591" s="426"/>
      <c r="P5591" s="427"/>
      <c r="Q5591" s="427"/>
      <c r="R5591" s="426"/>
      <c r="S5591" s="426"/>
      <c r="T5591" s="426"/>
      <c r="U5591" s="426"/>
      <c r="V5591" s="426"/>
      <c r="W5591" s="426"/>
      <c r="X5591" s="427"/>
      <c r="Y5591" s="416" t="e">
        <f t="shared" si="436"/>
        <v>#N/A</v>
      </c>
      <c r="Z5591" s="416" t="e">
        <f t="shared" si="437"/>
        <v>#N/A</v>
      </c>
      <c r="AA5591" s="416" t="str">
        <f t="shared" si="438"/>
        <v/>
      </c>
      <c r="AB5591" s="416" t="e">
        <f t="shared" si="439"/>
        <v>#N/A</v>
      </c>
      <c r="AC5591" s="416" t="e">
        <f t="shared" si="440"/>
        <v>#N/A</v>
      </c>
    </row>
    <row r="5592" customHeight="1" spans="1:29">
      <c r="A5592" s="421"/>
      <c r="B5592" s="422"/>
      <c r="C5592" s="422"/>
      <c r="D5592" s="421"/>
      <c r="E5592" s="421"/>
      <c r="F5592" s="421"/>
      <c r="G5592" s="421"/>
      <c r="H5592" s="421"/>
      <c r="I5592" s="421"/>
      <c r="J5592" s="421"/>
      <c r="K5592" s="421"/>
      <c r="L5592" s="421"/>
      <c r="M5592" s="421"/>
      <c r="N5592" s="426"/>
      <c r="O5592" s="426"/>
      <c r="P5592" s="427"/>
      <c r="Q5592" s="427"/>
      <c r="R5592" s="426"/>
      <c r="S5592" s="426"/>
      <c r="T5592" s="426"/>
      <c r="U5592" s="426"/>
      <c r="V5592" s="426"/>
      <c r="W5592" s="426"/>
      <c r="X5592" s="427"/>
      <c r="Y5592" s="416" t="e">
        <f t="shared" si="436"/>
        <v>#N/A</v>
      </c>
      <c r="Z5592" s="416" t="e">
        <f t="shared" si="437"/>
        <v>#N/A</v>
      </c>
      <c r="AA5592" s="416" t="str">
        <f t="shared" si="438"/>
        <v/>
      </c>
      <c r="AB5592" s="416" t="e">
        <f t="shared" si="439"/>
        <v>#N/A</v>
      </c>
      <c r="AC5592" s="416" t="e">
        <f t="shared" si="440"/>
        <v>#N/A</v>
      </c>
    </row>
    <row r="5593" customHeight="1" spans="1:29">
      <c r="A5593" s="421"/>
      <c r="B5593" s="422"/>
      <c r="C5593" s="422"/>
      <c r="D5593" s="421"/>
      <c r="E5593" s="421"/>
      <c r="F5593" s="421"/>
      <c r="G5593" s="421"/>
      <c r="H5593" s="421"/>
      <c r="I5593" s="421"/>
      <c r="J5593" s="421"/>
      <c r="K5593" s="421"/>
      <c r="L5593" s="421"/>
      <c r="M5593" s="421"/>
      <c r="N5593" s="426"/>
      <c r="O5593" s="426"/>
      <c r="P5593" s="427"/>
      <c r="Q5593" s="427"/>
      <c r="R5593" s="426"/>
      <c r="S5593" s="426"/>
      <c r="T5593" s="426"/>
      <c r="U5593" s="426"/>
      <c r="V5593" s="426"/>
      <c r="W5593" s="426"/>
      <c r="X5593" s="427"/>
      <c r="Y5593" s="416" t="e">
        <f t="shared" si="436"/>
        <v>#N/A</v>
      </c>
      <c r="Z5593" s="416" t="e">
        <f t="shared" si="437"/>
        <v>#N/A</v>
      </c>
      <c r="AA5593" s="416" t="str">
        <f t="shared" si="438"/>
        <v/>
      </c>
      <c r="AB5593" s="416" t="e">
        <f t="shared" si="439"/>
        <v>#N/A</v>
      </c>
      <c r="AC5593" s="416" t="e">
        <f t="shared" si="440"/>
        <v>#N/A</v>
      </c>
    </row>
    <row r="5594" customHeight="1" spans="1:29">
      <c r="A5594" s="421"/>
      <c r="B5594" s="422"/>
      <c r="C5594" s="422"/>
      <c r="D5594" s="421"/>
      <c r="E5594" s="421"/>
      <c r="F5594" s="421"/>
      <c r="G5594" s="421"/>
      <c r="H5594" s="421"/>
      <c r="I5594" s="421"/>
      <c r="J5594" s="421"/>
      <c r="K5594" s="421"/>
      <c r="L5594" s="421"/>
      <c r="M5594" s="421"/>
      <c r="N5594" s="426"/>
      <c r="O5594" s="426"/>
      <c r="P5594" s="427"/>
      <c r="Q5594" s="427"/>
      <c r="R5594" s="426"/>
      <c r="S5594" s="426"/>
      <c r="T5594" s="426"/>
      <c r="U5594" s="426"/>
      <c r="V5594" s="426"/>
      <c r="W5594" s="426"/>
      <c r="X5594" s="427"/>
      <c r="Y5594" s="416" t="e">
        <f t="shared" si="436"/>
        <v>#N/A</v>
      </c>
      <c r="Z5594" s="416" t="e">
        <f t="shared" si="437"/>
        <v>#N/A</v>
      </c>
      <c r="AA5594" s="416" t="str">
        <f t="shared" si="438"/>
        <v/>
      </c>
      <c r="AB5594" s="416" t="e">
        <f t="shared" si="439"/>
        <v>#N/A</v>
      </c>
      <c r="AC5594" s="416" t="e">
        <f t="shared" si="440"/>
        <v>#N/A</v>
      </c>
    </row>
    <row r="5595" customHeight="1" spans="1:29">
      <c r="A5595" s="421"/>
      <c r="B5595" s="422"/>
      <c r="C5595" s="422"/>
      <c r="D5595" s="421"/>
      <c r="E5595" s="421"/>
      <c r="F5595" s="421"/>
      <c r="G5595" s="421"/>
      <c r="H5595" s="421"/>
      <c r="I5595" s="421"/>
      <c r="J5595" s="421"/>
      <c r="K5595" s="421"/>
      <c r="L5595" s="421"/>
      <c r="M5595" s="421"/>
      <c r="N5595" s="426"/>
      <c r="O5595" s="426"/>
      <c r="P5595" s="427"/>
      <c r="Q5595" s="427"/>
      <c r="R5595" s="426"/>
      <c r="S5595" s="426"/>
      <c r="T5595" s="426"/>
      <c r="U5595" s="426"/>
      <c r="V5595" s="426"/>
      <c r="W5595" s="426"/>
      <c r="X5595" s="427"/>
      <c r="Y5595" s="416" t="e">
        <f t="shared" si="436"/>
        <v>#N/A</v>
      </c>
      <c r="Z5595" s="416" t="e">
        <f t="shared" si="437"/>
        <v>#N/A</v>
      </c>
      <c r="AA5595" s="416" t="str">
        <f t="shared" si="438"/>
        <v/>
      </c>
      <c r="AB5595" s="416" t="e">
        <f t="shared" si="439"/>
        <v>#N/A</v>
      </c>
      <c r="AC5595" s="416" t="e">
        <f t="shared" si="440"/>
        <v>#N/A</v>
      </c>
    </row>
    <row r="5596" customHeight="1" spans="1:29">
      <c r="A5596" s="421"/>
      <c r="B5596" s="422"/>
      <c r="C5596" s="422"/>
      <c r="D5596" s="421"/>
      <c r="E5596" s="421"/>
      <c r="F5596" s="421"/>
      <c r="G5596" s="421"/>
      <c r="H5596" s="421"/>
      <c r="I5596" s="421"/>
      <c r="J5596" s="421"/>
      <c r="K5596" s="421"/>
      <c r="L5596" s="421"/>
      <c r="M5596" s="421"/>
      <c r="N5596" s="426"/>
      <c r="O5596" s="426"/>
      <c r="P5596" s="427"/>
      <c r="Q5596" s="427"/>
      <c r="R5596" s="426"/>
      <c r="S5596" s="426"/>
      <c r="T5596" s="426"/>
      <c r="U5596" s="426"/>
      <c r="V5596" s="426"/>
      <c r="W5596" s="426"/>
      <c r="X5596" s="427"/>
      <c r="Y5596" s="416" t="e">
        <f t="shared" si="436"/>
        <v>#N/A</v>
      </c>
      <c r="Z5596" s="416" t="e">
        <f t="shared" si="437"/>
        <v>#N/A</v>
      </c>
      <c r="AA5596" s="416" t="str">
        <f t="shared" si="438"/>
        <v/>
      </c>
      <c r="AB5596" s="416" t="e">
        <f t="shared" si="439"/>
        <v>#N/A</v>
      </c>
      <c r="AC5596" s="416" t="e">
        <f t="shared" si="440"/>
        <v>#N/A</v>
      </c>
    </row>
    <row r="5597" customHeight="1" spans="1:29">
      <c r="A5597" s="421"/>
      <c r="B5597" s="422"/>
      <c r="C5597" s="422"/>
      <c r="D5597" s="421"/>
      <c r="E5597" s="421"/>
      <c r="F5597" s="421"/>
      <c r="G5597" s="421"/>
      <c r="H5597" s="421"/>
      <c r="I5597" s="421"/>
      <c r="J5597" s="421"/>
      <c r="K5597" s="421"/>
      <c r="L5597" s="421"/>
      <c r="M5597" s="421"/>
      <c r="N5597" s="426"/>
      <c r="O5597" s="426"/>
      <c r="P5597" s="427"/>
      <c r="Q5597" s="427"/>
      <c r="R5597" s="426"/>
      <c r="S5597" s="426"/>
      <c r="T5597" s="426"/>
      <c r="U5597" s="426"/>
      <c r="V5597" s="426"/>
      <c r="W5597" s="426"/>
      <c r="X5597" s="427"/>
      <c r="Y5597" s="416" t="e">
        <f t="shared" si="436"/>
        <v>#N/A</v>
      </c>
      <c r="Z5597" s="416" t="e">
        <f t="shared" si="437"/>
        <v>#N/A</v>
      </c>
      <c r="AA5597" s="416" t="str">
        <f t="shared" si="438"/>
        <v/>
      </c>
      <c r="AB5597" s="416" t="e">
        <f t="shared" si="439"/>
        <v>#N/A</v>
      </c>
      <c r="AC5597" s="416" t="e">
        <f t="shared" si="440"/>
        <v>#N/A</v>
      </c>
    </row>
    <row r="5598" customHeight="1" spans="1:29">
      <c r="A5598" s="421"/>
      <c r="B5598" s="422"/>
      <c r="C5598" s="422"/>
      <c r="D5598" s="421"/>
      <c r="E5598" s="421"/>
      <c r="F5598" s="421"/>
      <c r="G5598" s="421"/>
      <c r="H5598" s="421"/>
      <c r="I5598" s="421"/>
      <c r="J5598" s="421"/>
      <c r="K5598" s="421"/>
      <c r="L5598" s="421"/>
      <c r="M5598" s="421"/>
      <c r="N5598" s="426"/>
      <c r="O5598" s="426"/>
      <c r="P5598" s="427"/>
      <c r="Q5598" s="427"/>
      <c r="R5598" s="426"/>
      <c r="S5598" s="426"/>
      <c r="T5598" s="426"/>
      <c r="U5598" s="426"/>
      <c r="V5598" s="426"/>
      <c r="W5598" s="426"/>
      <c r="X5598" s="427"/>
      <c r="Y5598" s="416" t="e">
        <f t="shared" si="436"/>
        <v>#N/A</v>
      </c>
      <c r="Z5598" s="416" t="e">
        <f t="shared" si="437"/>
        <v>#N/A</v>
      </c>
      <c r="AA5598" s="416" t="str">
        <f t="shared" si="438"/>
        <v/>
      </c>
      <c r="AB5598" s="416" t="e">
        <f t="shared" si="439"/>
        <v>#N/A</v>
      </c>
      <c r="AC5598" s="416" t="e">
        <f t="shared" si="440"/>
        <v>#N/A</v>
      </c>
    </row>
    <row r="5599" customHeight="1" spans="1:29">
      <c r="A5599" s="421"/>
      <c r="B5599" s="422"/>
      <c r="C5599" s="422"/>
      <c r="D5599" s="421"/>
      <c r="E5599" s="421"/>
      <c r="F5599" s="421"/>
      <c r="G5599" s="421"/>
      <c r="H5599" s="421"/>
      <c r="I5599" s="421"/>
      <c r="J5599" s="421"/>
      <c r="K5599" s="421"/>
      <c r="L5599" s="421"/>
      <c r="M5599" s="421"/>
      <c r="N5599" s="426"/>
      <c r="O5599" s="426"/>
      <c r="P5599" s="427"/>
      <c r="Q5599" s="427"/>
      <c r="R5599" s="426"/>
      <c r="S5599" s="426"/>
      <c r="T5599" s="426"/>
      <c r="U5599" s="426"/>
      <c r="V5599" s="426"/>
      <c r="W5599" s="426"/>
      <c r="X5599" s="427"/>
      <c r="Y5599" s="416" t="e">
        <f t="shared" si="436"/>
        <v>#N/A</v>
      </c>
      <c r="Z5599" s="416" t="e">
        <f t="shared" si="437"/>
        <v>#N/A</v>
      </c>
      <c r="AA5599" s="416" t="str">
        <f t="shared" si="438"/>
        <v/>
      </c>
      <c r="AB5599" s="416" t="e">
        <f t="shared" si="439"/>
        <v>#N/A</v>
      </c>
      <c r="AC5599" s="416" t="e">
        <f t="shared" si="440"/>
        <v>#N/A</v>
      </c>
    </row>
    <row r="5600" customHeight="1" spans="1:29">
      <c r="A5600" s="421"/>
      <c r="B5600" s="422"/>
      <c r="C5600" s="422"/>
      <c r="D5600" s="421"/>
      <c r="E5600" s="421"/>
      <c r="F5600" s="421"/>
      <c r="G5600" s="421"/>
      <c r="H5600" s="421"/>
      <c r="I5600" s="421"/>
      <c r="J5600" s="421"/>
      <c r="K5600" s="421"/>
      <c r="L5600" s="421"/>
      <c r="M5600" s="421"/>
      <c r="N5600" s="426"/>
      <c r="O5600" s="426"/>
      <c r="P5600" s="427"/>
      <c r="Q5600" s="427"/>
      <c r="R5600" s="426"/>
      <c r="S5600" s="426"/>
      <c r="T5600" s="426"/>
      <c r="U5600" s="426"/>
      <c r="V5600" s="426"/>
      <c r="W5600" s="426"/>
      <c r="X5600" s="427"/>
      <c r="Y5600" s="416" t="e">
        <f t="shared" si="436"/>
        <v>#N/A</v>
      </c>
      <c r="Z5600" s="416" t="e">
        <f t="shared" si="437"/>
        <v>#N/A</v>
      </c>
      <c r="AA5600" s="416" t="str">
        <f t="shared" si="438"/>
        <v/>
      </c>
      <c r="AB5600" s="416" t="e">
        <f t="shared" si="439"/>
        <v>#N/A</v>
      </c>
      <c r="AC5600" s="416" t="e">
        <f t="shared" si="440"/>
        <v>#N/A</v>
      </c>
    </row>
    <row r="5601" customHeight="1" spans="1:29">
      <c r="A5601" s="421"/>
      <c r="B5601" s="422"/>
      <c r="C5601" s="422"/>
      <c r="D5601" s="421"/>
      <c r="E5601" s="421"/>
      <c r="F5601" s="421"/>
      <c r="G5601" s="421"/>
      <c r="H5601" s="421"/>
      <c r="I5601" s="421"/>
      <c r="J5601" s="421"/>
      <c r="K5601" s="421"/>
      <c r="L5601" s="421"/>
      <c r="M5601" s="421"/>
      <c r="N5601" s="426"/>
      <c r="O5601" s="426"/>
      <c r="P5601" s="427"/>
      <c r="Q5601" s="427"/>
      <c r="R5601" s="426"/>
      <c r="S5601" s="426"/>
      <c r="T5601" s="426"/>
      <c r="U5601" s="426"/>
      <c r="V5601" s="426"/>
      <c r="W5601" s="426"/>
      <c r="X5601" s="427"/>
      <c r="Y5601" s="416" t="e">
        <f t="shared" si="436"/>
        <v>#N/A</v>
      </c>
      <c r="Z5601" s="416" t="e">
        <f t="shared" si="437"/>
        <v>#N/A</v>
      </c>
      <c r="AA5601" s="416" t="str">
        <f t="shared" si="438"/>
        <v/>
      </c>
      <c r="AB5601" s="416" t="e">
        <f t="shared" si="439"/>
        <v>#N/A</v>
      </c>
      <c r="AC5601" s="416" t="e">
        <f t="shared" si="440"/>
        <v>#N/A</v>
      </c>
    </row>
    <row r="5602" customHeight="1" spans="1:29">
      <c r="A5602" s="421"/>
      <c r="B5602" s="422"/>
      <c r="C5602" s="422"/>
      <c r="D5602" s="421"/>
      <c r="E5602" s="421"/>
      <c r="F5602" s="421"/>
      <c r="G5602" s="421"/>
      <c r="H5602" s="421"/>
      <c r="I5602" s="421"/>
      <c r="J5602" s="421"/>
      <c r="K5602" s="421"/>
      <c r="L5602" s="421"/>
      <c r="M5602" s="421"/>
      <c r="N5602" s="426"/>
      <c r="O5602" s="426"/>
      <c r="P5602" s="427"/>
      <c r="Q5602" s="427"/>
      <c r="R5602" s="426"/>
      <c r="S5602" s="426"/>
      <c r="T5602" s="426"/>
      <c r="U5602" s="426"/>
      <c r="V5602" s="426"/>
      <c r="W5602" s="426"/>
      <c r="X5602" s="427"/>
      <c r="Y5602" s="416" t="e">
        <f t="shared" si="436"/>
        <v>#N/A</v>
      </c>
      <c r="Z5602" s="416" t="e">
        <f t="shared" si="437"/>
        <v>#N/A</v>
      </c>
      <c r="AA5602" s="416" t="str">
        <f t="shared" si="438"/>
        <v/>
      </c>
      <c r="AB5602" s="416" t="e">
        <f t="shared" si="439"/>
        <v>#N/A</v>
      </c>
      <c r="AC5602" s="416" t="e">
        <f t="shared" si="440"/>
        <v>#N/A</v>
      </c>
    </row>
    <row r="5603" customHeight="1" spans="1:29">
      <c r="A5603" s="421"/>
      <c r="B5603" s="422"/>
      <c r="C5603" s="422"/>
      <c r="D5603" s="421"/>
      <c r="E5603" s="421"/>
      <c r="F5603" s="421"/>
      <c r="G5603" s="421"/>
      <c r="H5603" s="421"/>
      <c r="I5603" s="421"/>
      <c r="J5603" s="421"/>
      <c r="K5603" s="421"/>
      <c r="L5603" s="421"/>
      <c r="M5603" s="421"/>
      <c r="N5603" s="426"/>
      <c r="O5603" s="426"/>
      <c r="P5603" s="427"/>
      <c r="Q5603" s="427"/>
      <c r="R5603" s="426"/>
      <c r="S5603" s="426"/>
      <c r="T5603" s="426"/>
      <c r="U5603" s="426"/>
      <c r="V5603" s="426"/>
      <c r="W5603" s="426"/>
      <c r="X5603" s="427"/>
      <c r="Y5603" s="416" t="e">
        <f t="shared" si="436"/>
        <v>#N/A</v>
      </c>
      <c r="Z5603" s="416" t="e">
        <f t="shared" si="437"/>
        <v>#N/A</v>
      </c>
      <c r="AA5603" s="416" t="str">
        <f t="shared" si="438"/>
        <v/>
      </c>
      <c r="AB5603" s="416" t="e">
        <f t="shared" si="439"/>
        <v>#N/A</v>
      </c>
      <c r="AC5603" s="416" t="e">
        <f t="shared" si="440"/>
        <v>#N/A</v>
      </c>
    </row>
    <row r="5604" customHeight="1" spans="1:29">
      <c r="A5604" s="421"/>
      <c r="B5604" s="422"/>
      <c r="C5604" s="422"/>
      <c r="D5604" s="421"/>
      <c r="E5604" s="421"/>
      <c r="F5604" s="421"/>
      <c r="G5604" s="421"/>
      <c r="H5604" s="421"/>
      <c r="I5604" s="421"/>
      <c r="J5604" s="421"/>
      <c r="K5604" s="421"/>
      <c r="L5604" s="421"/>
      <c r="M5604" s="421"/>
      <c r="N5604" s="426"/>
      <c r="O5604" s="426"/>
      <c r="P5604" s="427"/>
      <c r="Q5604" s="427"/>
      <c r="R5604" s="426"/>
      <c r="S5604" s="426"/>
      <c r="T5604" s="426"/>
      <c r="U5604" s="426"/>
      <c r="V5604" s="426"/>
      <c r="W5604" s="426"/>
      <c r="X5604" s="427"/>
      <c r="Y5604" s="416" t="e">
        <f t="shared" si="436"/>
        <v>#N/A</v>
      </c>
      <c r="Z5604" s="416" t="e">
        <f t="shared" si="437"/>
        <v>#N/A</v>
      </c>
      <c r="AA5604" s="416" t="str">
        <f t="shared" si="438"/>
        <v/>
      </c>
      <c r="AB5604" s="416" t="e">
        <f t="shared" si="439"/>
        <v>#N/A</v>
      </c>
      <c r="AC5604" s="416" t="e">
        <f t="shared" si="440"/>
        <v>#N/A</v>
      </c>
    </row>
    <row r="5605" customHeight="1" spans="1:29">
      <c r="A5605" s="421"/>
      <c r="B5605" s="422"/>
      <c r="C5605" s="422"/>
      <c r="D5605" s="421"/>
      <c r="E5605" s="421"/>
      <c r="F5605" s="421"/>
      <c r="G5605" s="421"/>
      <c r="H5605" s="421"/>
      <c r="I5605" s="421"/>
      <c r="J5605" s="421"/>
      <c r="K5605" s="421"/>
      <c r="L5605" s="421"/>
      <c r="M5605" s="421"/>
      <c r="N5605" s="426"/>
      <c r="O5605" s="426"/>
      <c r="P5605" s="427"/>
      <c r="Q5605" s="427"/>
      <c r="R5605" s="426"/>
      <c r="S5605" s="426"/>
      <c r="T5605" s="426"/>
      <c r="U5605" s="426"/>
      <c r="V5605" s="426"/>
      <c r="W5605" s="426"/>
      <c r="X5605" s="427"/>
      <c r="Y5605" s="416" t="e">
        <f t="shared" si="436"/>
        <v>#N/A</v>
      </c>
      <c r="Z5605" s="416" t="e">
        <f t="shared" si="437"/>
        <v>#N/A</v>
      </c>
      <c r="AA5605" s="416" t="str">
        <f t="shared" si="438"/>
        <v/>
      </c>
      <c r="AB5605" s="416" t="e">
        <f t="shared" si="439"/>
        <v>#N/A</v>
      </c>
      <c r="AC5605" s="416" t="e">
        <f t="shared" si="440"/>
        <v>#N/A</v>
      </c>
    </row>
    <row r="5606" customHeight="1" spans="1:29">
      <c r="A5606" s="421"/>
      <c r="B5606" s="422"/>
      <c r="C5606" s="422"/>
      <c r="D5606" s="421"/>
      <c r="E5606" s="421"/>
      <c r="F5606" s="421"/>
      <c r="G5606" s="421"/>
      <c r="H5606" s="421"/>
      <c r="I5606" s="421"/>
      <c r="J5606" s="421"/>
      <c r="K5606" s="421"/>
      <c r="L5606" s="421"/>
      <c r="M5606" s="421"/>
      <c r="N5606" s="426"/>
      <c r="O5606" s="426"/>
      <c r="P5606" s="427"/>
      <c r="Q5606" s="427"/>
      <c r="R5606" s="426"/>
      <c r="S5606" s="426"/>
      <c r="T5606" s="426"/>
      <c r="U5606" s="426"/>
      <c r="V5606" s="426"/>
      <c r="W5606" s="426"/>
      <c r="X5606" s="427"/>
      <c r="Y5606" s="416" t="e">
        <f t="shared" si="436"/>
        <v>#N/A</v>
      </c>
      <c r="Z5606" s="416" t="e">
        <f t="shared" si="437"/>
        <v>#N/A</v>
      </c>
      <c r="AA5606" s="416" t="str">
        <f t="shared" si="438"/>
        <v/>
      </c>
      <c r="AB5606" s="416" t="e">
        <f t="shared" si="439"/>
        <v>#N/A</v>
      </c>
      <c r="AC5606" s="416" t="e">
        <f t="shared" si="440"/>
        <v>#N/A</v>
      </c>
    </row>
    <row r="5607" customHeight="1" spans="1:29">
      <c r="A5607" s="421"/>
      <c r="B5607" s="422"/>
      <c r="C5607" s="422"/>
      <c r="D5607" s="421"/>
      <c r="E5607" s="421"/>
      <c r="F5607" s="421"/>
      <c r="G5607" s="421"/>
      <c r="H5607" s="421"/>
      <c r="I5607" s="421"/>
      <c r="J5607" s="421"/>
      <c r="K5607" s="421"/>
      <c r="L5607" s="421"/>
      <c r="M5607" s="421"/>
      <c r="N5607" s="426"/>
      <c r="O5607" s="426"/>
      <c r="P5607" s="427"/>
      <c r="Q5607" s="427"/>
      <c r="R5607" s="426"/>
      <c r="S5607" s="426"/>
      <c r="T5607" s="426"/>
      <c r="U5607" s="426"/>
      <c r="V5607" s="426"/>
      <c r="W5607" s="426"/>
      <c r="X5607" s="427"/>
      <c r="Y5607" s="416" t="e">
        <f t="shared" si="436"/>
        <v>#N/A</v>
      </c>
      <c r="Z5607" s="416" t="e">
        <f t="shared" si="437"/>
        <v>#N/A</v>
      </c>
      <c r="AA5607" s="416" t="str">
        <f t="shared" si="438"/>
        <v/>
      </c>
      <c r="AB5607" s="416" t="e">
        <f t="shared" si="439"/>
        <v>#N/A</v>
      </c>
      <c r="AC5607" s="416" t="e">
        <f t="shared" si="440"/>
        <v>#N/A</v>
      </c>
    </row>
    <row r="5608" customHeight="1" spans="1:29">
      <c r="A5608" s="421"/>
      <c r="B5608" s="422"/>
      <c r="C5608" s="422"/>
      <c r="D5608" s="421"/>
      <c r="E5608" s="421"/>
      <c r="F5608" s="421"/>
      <c r="G5608" s="421"/>
      <c r="H5608" s="421"/>
      <c r="I5608" s="421"/>
      <c r="J5608" s="421"/>
      <c r="K5608" s="421"/>
      <c r="L5608" s="421"/>
      <c r="M5608" s="421"/>
      <c r="N5608" s="426"/>
      <c r="O5608" s="426"/>
      <c r="P5608" s="427"/>
      <c r="Q5608" s="427"/>
      <c r="R5608" s="426"/>
      <c r="S5608" s="426"/>
      <c r="T5608" s="426"/>
      <c r="U5608" s="426"/>
      <c r="V5608" s="426"/>
      <c r="W5608" s="426"/>
      <c r="X5608" s="427"/>
      <c r="Y5608" s="416" t="e">
        <f t="shared" si="436"/>
        <v>#N/A</v>
      </c>
      <c r="Z5608" s="416" t="e">
        <f t="shared" si="437"/>
        <v>#N/A</v>
      </c>
      <c r="AA5608" s="416" t="str">
        <f t="shared" si="438"/>
        <v/>
      </c>
      <c r="AB5608" s="416" t="e">
        <f t="shared" si="439"/>
        <v>#N/A</v>
      </c>
      <c r="AC5608" s="416" t="e">
        <f t="shared" si="440"/>
        <v>#N/A</v>
      </c>
    </row>
    <row r="5609" customHeight="1" spans="1:29">
      <c r="A5609" s="421"/>
      <c r="B5609" s="422"/>
      <c r="C5609" s="422"/>
      <c r="D5609" s="421"/>
      <c r="E5609" s="421"/>
      <c r="F5609" s="421"/>
      <c r="G5609" s="421"/>
      <c r="H5609" s="421"/>
      <c r="I5609" s="421"/>
      <c r="J5609" s="421"/>
      <c r="K5609" s="421"/>
      <c r="L5609" s="421"/>
      <c r="M5609" s="421"/>
      <c r="N5609" s="426"/>
      <c r="O5609" s="426"/>
      <c r="P5609" s="427"/>
      <c r="Q5609" s="427"/>
      <c r="R5609" s="426"/>
      <c r="S5609" s="426"/>
      <c r="T5609" s="426"/>
      <c r="U5609" s="426"/>
      <c r="V5609" s="426"/>
      <c r="W5609" s="426"/>
      <c r="X5609" s="427"/>
      <c r="Y5609" s="416" t="e">
        <f t="shared" si="436"/>
        <v>#N/A</v>
      </c>
      <c r="Z5609" s="416" t="e">
        <f t="shared" si="437"/>
        <v>#N/A</v>
      </c>
      <c r="AA5609" s="416" t="str">
        <f t="shared" si="438"/>
        <v/>
      </c>
      <c r="AB5609" s="416" t="e">
        <f t="shared" si="439"/>
        <v>#N/A</v>
      </c>
      <c r="AC5609" s="416" t="e">
        <f t="shared" si="440"/>
        <v>#N/A</v>
      </c>
    </row>
    <row r="5610" customHeight="1" spans="1:29">
      <c r="A5610" s="421"/>
      <c r="B5610" s="422"/>
      <c r="C5610" s="422"/>
      <c r="D5610" s="421"/>
      <c r="E5610" s="421"/>
      <c r="F5610" s="421"/>
      <c r="G5610" s="421"/>
      <c r="H5610" s="421"/>
      <c r="I5610" s="421"/>
      <c r="J5610" s="421"/>
      <c r="K5610" s="421"/>
      <c r="L5610" s="421"/>
      <c r="M5610" s="421"/>
      <c r="N5610" s="426"/>
      <c r="O5610" s="426"/>
      <c r="P5610" s="427"/>
      <c r="Q5610" s="427"/>
      <c r="R5610" s="426"/>
      <c r="S5610" s="426"/>
      <c r="T5610" s="426"/>
      <c r="U5610" s="426"/>
      <c r="V5610" s="426"/>
      <c r="W5610" s="426"/>
      <c r="X5610" s="427"/>
      <c r="Y5610" s="416" t="e">
        <f t="shared" si="436"/>
        <v>#N/A</v>
      </c>
      <c r="Z5610" s="416" t="e">
        <f t="shared" si="437"/>
        <v>#N/A</v>
      </c>
      <c r="AA5610" s="416" t="str">
        <f t="shared" si="438"/>
        <v/>
      </c>
      <c r="AB5610" s="416" t="e">
        <f t="shared" si="439"/>
        <v>#N/A</v>
      </c>
      <c r="AC5610" s="416" t="e">
        <f t="shared" si="440"/>
        <v>#N/A</v>
      </c>
    </row>
    <row r="5611" customHeight="1" spans="1:29">
      <c r="A5611" s="421"/>
      <c r="B5611" s="422"/>
      <c r="C5611" s="422"/>
      <c r="D5611" s="421"/>
      <c r="E5611" s="421"/>
      <c r="F5611" s="421"/>
      <c r="G5611" s="421"/>
      <c r="H5611" s="421"/>
      <c r="I5611" s="421"/>
      <c r="J5611" s="421"/>
      <c r="K5611" s="421"/>
      <c r="L5611" s="421"/>
      <c r="M5611" s="421"/>
      <c r="N5611" s="426"/>
      <c r="O5611" s="426"/>
      <c r="P5611" s="427"/>
      <c r="Q5611" s="427"/>
      <c r="R5611" s="426"/>
      <c r="S5611" s="426"/>
      <c r="T5611" s="426"/>
      <c r="U5611" s="426"/>
      <c r="V5611" s="426"/>
      <c r="W5611" s="426"/>
      <c r="X5611" s="427"/>
      <c r="Y5611" s="416" t="e">
        <f t="shared" si="436"/>
        <v>#N/A</v>
      </c>
      <c r="Z5611" s="416" t="e">
        <f t="shared" si="437"/>
        <v>#N/A</v>
      </c>
      <c r="AA5611" s="416" t="str">
        <f t="shared" si="438"/>
        <v/>
      </c>
      <c r="AB5611" s="416" t="e">
        <f t="shared" si="439"/>
        <v>#N/A</v>
      </c>
      <c r="AC5611" s="416" t="e">
        <f t="shared" si="440"/>
        <v>#N/A</v>
      </c>
    </row>
    <row r="5612" customHeight="1" spans="1:29">
      <c r="A5612" s="421"/>
      <c r="B5612" s="422"/>
      <c r="C5612" s="422"/>
      <c r="D5612" s="421"/>
      <c r="E5612" s="421"/>
      <c r="F5612" s="421"/>
      <c r="G5612" s="421"/>
      <c r="H5612" s="421"/>
      <c r="I5612" s="421"/>
      <c r="J5612" s="421"/>
      <c r="K5612" s="421"/>
      <c r="L5612" s="421"/>
      <c r="M5612" s="421"/>
      <c r="N5612" s="426"/>
      <c r="O5612" s="426"/>
      <c r="P5612" s="427"/>
      <c r="Q5612" s="427"/>
      <c r="R5612" s="426"/>
      <c r="S5612" s="426"/>
      <c r="T5612" s="426"/>
      <c r="U5612" s="426"/>
      <c r="V5612" s="426"/>
      <c r="W5612" s="426"/>
      <c r="X5612" s="427"/>
      <c r="Y5612" s="416" t="e">
        <f t="shared" si="436"/>
        <v>#N/A</v>
      </c>
      <c r="Z5612" s="416" t="e">
        <f t="shared" si="437"/>
        <v>#N/A</v>
      </c>
      <c r="AA5612" s="416" t="str">
        <f t="shared" si="438"/>
        <v/>
      </c>
      <c r="AB5612" s="416" t="e">
        <f t="shared" si="439"/>
        <v>#N/A</v>
      </c>
      <c r="AC5612" s="416" t="e">
        <f t="shared" si="440"/>
        <v>#N/A</v>
      </c>
    </row>
    <row r="5613" customHeight="1" spans="1:29">
      <c r="A5613" s="421"/>
      <c r="B5613" s="422"/>
      <c r="C5613" s="422"/>
      <c r="D5613" s="421"/>
      <c r="E5613" s="421"/>
      <c r="F5613" s="421"/>
      <c r="G5613" s="421"/>
      <c r="H5613" s="421"/>
      <c r="I5613" s="421"/>
      <c r="J5613" s="421"/>
      <c r="K5613" s="421"/>
      <c r="L5613" s="421"/>
      <c r="M5613" s="421"/>
      <c r="N5613" s="426"/>
      <c r="O5613" s="426"/>
      <c r="P5613" s="427"/>
      <c r="Q5613" s="427"/>
      <c r="R5613" s="426"/>
      <c r="S5613" s="426"/>
      <c r="T5613" s="426"/>
      <c r="U5613" s="426"/>
      <c r="V5613" s="426"/>
      <c r="W5613" s="426"/>
      <c r="X5613" s="427"/>
      <c r="Y5613" s="416" t="e">
        <f t="shared" si="436"/>
        <v>#N/A</v>
      </c>
      <c r="Z5613" s="416" t="e">
        <f t="shared" si="437"/>
        <v>#N/A</v>
      </c>
      <c r="AA5613" s="416" t="str">
        <f t="shared" si="438"/>
        <v/>
      </c>
      <c r="AB5613" s="416" t="e">
        <f t="shared" si="439"/>
        <v>#N/A</v>
      </c>
      <c r="AC5613" s="416" t="e">
        <f t="shared" si="440"/>
        <v>#N/A</v>
      </c>
    </row>
    <row r="5614" customHeight="1" spans="1:29">
      <c r="A5614" s="421"/>
      <c r="B5614" s="422"/>
      <c r="C5614" s="422"/>
      <c r="D5614" s="421"/>
      <c r="E5614" s="421"/>
      <c r="F5614" s="421"/>
      <c r="G5614" s="421"/>
      <c r="H5614" s="421"/>
      <c r="I5614" s="421"/>
      <c r="J5614" s="421"/>
      <c r="K5614" s="421"/>
      <c r="L5614" s="421"/>
      <c r="M5614" s="421"/>
      <c r="N5614" s="426"/>
      <c r="O5614" s="426"/>
      <c r="P5614" s="427"/>
      <c r="Q5614" s="427"/>
      <c r="R5614" s="426"/>
      <c r="S5614" s="426"/>
      <c r="T5614" s="426"/>
      <c r="U5614" s="426"/>
      <c r="V5614" s="426"/>
      <c r="W5614" s="426"/>
      <c r="X5614" s="427"/>
      <c r="Y5614" s="416" t="e">
        <f t="shared" si="436"/>
        <v>#N/A</v>
      </c>
      <c r="Z5614" s="416" t="e">
        <f t="shared" si="437"/>
        <v>#N/A</v>
      </c>
      <c r="AA5614" s="416" t="str">
        <f t="shared" si="438"/>
        <v/>
      </c>
      <c r="AB5614" s="416" t="e">
        <f t="shared" si="439"/>
        <v>#N/A</v>
      </c>
      <c r="AC5614" s="416" t="e">
        <f t="shared" si="440"/>
        <v>#N/A</v>
      </c>
    </row>
    <row r="5615" customHeight="1" spans="1:29">
      <c r="A5615" s="421"/>
      <c r="B5615" s="422"/>
      <c r="C5615" s="422"/>
      <c r="D5615" s="421"/>
      <c r="E5615" s="421"/>
      <c r="F5615" s="421"/>
      <c r="G5615" s="421"/>
      <c r="H5615" s="421"/>
      <c r="I5615" s="421"/>
      <c r="J5615" s="421"/>
      <c r="K5615" s="421"/>
      <c r="L5615" s="421"/>
      <c r="M5615" s="421"/>
      <c r="N5615" s="426"/>
      <c r="O5615" s="426"/>
      <c r="P5615" s="427"/>
      <c r="Q5615" s="427"/>
      <c r="R5615" s="426"/>
      <c r="S5615" s="426"/>
      <c r="T5615" s="426"/>
      <c r="U5615" s="426"/>
      <c r="V5615" s="426"/>
      <c r="W5615" s="426"/>
      <c r="X5615" s="427"/>
      <c r="Y5615" s="416" t="e">
        <f t="shared" si="436"/>
        <v>#N/A</v>
      </c>
      <c r="Z5615" s="416" t="e">
        <f t="shared" si="437"/>
        <v>#N/A</v>
      </c>
      <c r="AA5615" s="416" t="str">
        <f t="shared" si="438"/>
        <v/>
      </c>
      <c r="AB5615" s="416" t="e">
        <f t="shared" si="439"/>
        <v>#N/A</v>
      </c>
      <c r="AC5615" s="416" t="e">
        <f t="shared" si="440"/>
        <v>#N/A</v>
      </c>
    </row>
    <row r="5616" customHeight="1" spans="1:29">
      <c r="A5616" s="421"/>
      <c r="B5616" s="422"/>
      <c r="C5616" s="422"/>
      <c r="D5616" s="421"/>
      <c r="E5616" s="421"/>
      <c r="F5616" s="421"/>
      <c r="G5616" s="421"/>
      <c r="H5616" s="421"/>
      <c r="I5616" s="421"/>
      <c r="J5616" s="421"/>
      <c r="K5616" s="421"/>
      <c r="L5616" s="421"/>
      <c r="M5616" s="421"/>
      <c r="N5616" s="426"/>
      <c r="O5616" s="426"/>
      <c r="P5616" s="427"/>
      <c r="Q5616" s="427"/>
      <c r="R5616" s="426"/>
      <c r="S5616" s="426"/>
      <c r="T5616" s="426"/>
      <c r="U5616" s="426"/>
      <c r="V5616" s="426"/>
      <c r="W5616" s="426"/>
      <c r="X5616" s="427"/>
      <c r="Y5616" s="416" t="e">
        <f t="shared" si="436"/>
        <v>#N/A</v>
      </c>
      <c r="Z5616" s="416" t="e">
        <f t="shared" si="437"/>
        <v>#N/A</v>
      </c>
      <c r="AA5616" s="416" t="str">
        <f t="shared" si="438"/>
        <v/>
      </c>
      <c r="AB5616" s="416" t="e">
        <f t="shared" si="439"/>
        <v>#N/A</v>
      </c>
      <c r="AC5616" s="416" t="e">
        <f t="shared" si="440"/>
        <v>#N/A</v>
      </c>
    </row>
    <row r="5617" customHeight="1" spans="1:29">
      <c r="A5617" s="421"/>
      <c r="B5617" s="422"/>
      <c r="C5617" s="422"/>
      <c r="D5617" s="421"/>
      <c r="E5617" s="421"/>
      <c r="F5617" s="421"/>
      <c r="G5617" s="421"/>
      <c r="H5617" s="421"/>
      <c r="I5617" s="421"/>
      <c r="J5617" s="421"/>
      <c r="K5617" s="421"/>
      <c r="L5617" s="421"/>
      <c r="M5617" s="421"/>
      <c r="N5617" s="426"/>
      <c r="O5617" s="426"/>
      <c r="P5617" s="427"/>
      <c r="Q5617" s="427"/>
      <c r="R5617" s="426"/>
      <c r="S5617" s="426"/>
      <c r="T5617" s="426"/>
      <c r="U5617" s="426"/>
      <c r="V5617" s="426"/>
      <c r="W5617" s="426"/>
      <c r="X5617" s="427"/>
      <c r="Y5617" s="416" t="e">
        <f t="shared" si="436"/>
        <v>#N/A</v>
      </c>
      <c r="Z5617" s="416" t="e">
        <f t="shared" si="437"/>
        <v>#N/A</v>
      </c>
      <c r="AA5617" s="416" t="str">
        <f t="shared" si="438"/>
        <v/>
      </c>
      <c r="AB5617" s="416" t="e">
        <f t="shared" si="439"/>
        <v>#N/A</v>
      </c>
      <c r="AC5617" s="416" t="e">
        <f t="shared" si="440"/>
        <v>#N/A</v>
      </c>
    </row>
    <row r="5618" customHeight="1" spans="1:29">
      <c r="A5618" s="421"/>
      <c r="B5618" s="422"/>
      <c r="C5618" s="422"/>
      <c r="D5618" s="421"/>
      <c r="E5618" s="421"/>
      <c r="F5618" s="421"/>
      <c r="G5618" s="421"/>
      <c r="H5618" s="421"/>
      <c r="I5618" s="421"/>
      <c r="J5618" s="421"/>
      <c r="K5618" s="421"/>
      <c r="L5618" s="421"/>
      <c r="M5618" s="421"/>
      <c r="N5618" s="426"/>
      <c r="O5618" s="426"/>
      <c r="P5618" s="427"/>
      <c r="Q5618" s="427"/>
      <c r="R5618" s="426"/>
      <c r="S5618" s="426"/>
      <c r="T5618" s="426"/>
      <c r="U5618" s="426"/>
      <c r="V5618" s="426"/>
      <c r="W5618" s="426"/>
      <c r="X5618" s="427"/>
      <c r="Y5618" s="416" t="e">
        <f t="shared" si="436"/>
        <v>#N/A</v>
      </c>
      <c r="Z5618" s="416" t="e">
        <f t="shared" si="437"/>
        <v>#N/A</v>
      </c>
      <c r="AA5618" s="416" t="str">
        <f t="shared" si="438"/>
        <v/>
      </c>
      <c r="AB5618" s="416" t="e">
        <f t="shared" si="439"/>
        <v>#N/A</v>
      </c>
      <c r="AC5618" s="416" t="e">
        <f t="shared" si="440"/>
        <v>#N/A</v>
      </c>
    </row>
    <row r="5619" customHeight="1" spans="1:29">
      <c r="A5619" s="421"/>
      <c r="B5619" s="422"/>
      <c r="C5619" s="422"/>
      <c r="D5619" s="421"/>
      <c r="E5619" s="421"/>
      <c r="F5619" s="421"/>
      <c r="G5619" s="421"/>
      <c r="H5619" s="421"/>
      <c r="I5619" s="421"/>
      <c r="J5619" s="421"/>
      <c r="K5619" s="421"/>
      <c r="L5619" s="421"/>
      <c r="M5619" s="421"/>
      <c r="N5619" s="426"/>
      <c r="O5619" s="426"/>
      <c r="P5619" s="427"/>
      <c r="Q5619" s="427"/>
      <c r="R5619" s="426"/>
      <c r="S5619" s="426"/>
      <c r="T5619" s="426"/>
      <c r="U5619" s="426"/>
      <c r="V5619" s="426"/>
      <c r="W5619" s="426"/>
      <c r="X5619" s="427"/>
      <c r="Y5619" s="416" t="e">
        <f t="shared" si="436"/>
        <v>#N/A</v>
      </c>
      <c r="Z5619" s="416" t="e">
        <f t="shared" si="437"/>
        <v>#N/A</v>
      </c>
      <c r="AA5619" s="416" t="str">
        <f t="shared" si="438"/>
        <v/>
      </c>
      <c r="AB5619" s="416" t="e">
        <f t="shared" si="439"/>
        <v>#N/A</v>
      </c>
      <c r="AC5619" s="416" t="e">
        <f t="shared" si="440"/>
        <v>#N/A</v>
      </c>
    </row>
    <row r="5620" customHeight="1" spans="1:29">
      <c r="A5620" s="421"/>
      <c r="B5620" s="422"/>
      <c r="C5620" s="422"/>
      <c r="D5620" s="421"/>
      <c r="E5620" s="421"/>
      <c r="F5620" s="421"/>
      <c r="G5620" s="421"/>
      <c r="H5620" s="421"/>
      <c r="I5620" s="421"/>
      <c r="J5620" s="421"/>
      <c r="K5620" s="421"/>
      <c r="L5620" s="421"/>
      <c r="M5620" s="421"/>
      <c r="N5620" s="426"/>
      <c r="O5620" s="426"/>
      <c r="P5620" s="427"/>
      <c r="Q5620" s="427"/>
      <c r="R5620" s="426"/>
      <c r="S5620" s="426"/>
      <c r="T5620" s="426"/>
      <c r="U5620" s="426"/>
      <c r="V5620" s="426"/>
      <c r="W5620" s="426"/>
      <c r="X5620" s="427"/>
      <c r="Y5620" s="416" t="e">
        <f t="shared" si="436"/>
        <v>#N/A</v>
      </c>
      <c r="Z5620" s="416" t="e">
        <f t="shared" si="437"/>
        <v>#N/A</v>
      </c>
      <c r="AA5620" s="416" t="str">
        <f t="shared" si="438"/>
        <v/>
      </c>
      <c r="AB5620" s="416" t="e">
        <f t="shared" si="439"/>
        <v>#N/A</v>
      </c>
      <c r="AC5620" s="416" t="e">
        <f t="shared" si="440"/>
        <v>#N/A</v>
      </c>
    </row>
    <row r="5621" customHeight="1" spans="1:29">
      <c r="A5621" s="421"/>
      <c r="B5621" s="422"/>
      <c r="C5621" s="422"/>
      <c r="D5621" s="421"/>
      <c r="E5621" s="421"/>
      <c r="F5621" s="421"/>
      <c r="G5621" s="421"/>
      <c r="H5621" s="421"/>
      <c r="I5621" s="421"/>
      <c r="J5621" s="421"/>
      <c r="K5621" s="421"/>
      <c r="L5621" s="421"/>
      <c r="M5621" s="421"/>
      <c r="N5621" s="426"/>
      <c r="O5621" s="426"/>
      <c r="P5621" s="427"/>
      <c r="Q5621" s="427"/>
      <c r="R5621" s="426"/>
      <c r="S5621" s="426"/>
      <c r="T5621" s="426"/>
      <c r="U5621" s="426"/>
      <c r="V5621" s="426"/>
      <c r="W5621" s="426"/>
      <c r="X5621" s="427"/>
      <c r="Y5621" s="416" t="e">
        <f t="shared" si="436"/>
        <v>#N/A</v>
      </c>
      <c r="Z5621" s="416" t="e">
        <f t="shared" si="437"/>
        <v>#N/A</v>
      </c>
      <c r="AA5621" s="416" t="str">
        <f t="shared" si="438"/>
        <v/>
      </c>
      <c r="AB5621" s="416" t="e">
        <f t="shared" si="439"/>
        <v>#N/A</v>
      </c>
      <c r="AC5621" s="416" t="e">
        <f t="shared" si="440"/>
        <v>#N/A</v>
      </c>
    </row>
    <row r="5622" customHeight="1" spans="1:29">
      <c r="A5622" s="421"/>
      <c r="B5622" s="422"/>
      <c r="C5622" s="422"/>
      <c r="D5622" s="421"/>
      <c r="E5622" s="421"/>
      <c r="F5622" s="421"/>
      <c r="G5622" s="421"/>
      <c r="H5622" s="421"/>
      <c r="I5622" s="421"/>
      <c r="J5622" s="421"/>
      <c r="K5622" s="421"/>
      <c r="L5622" s="421"/>
      <c r="M5622" s="421"/>
      <c r="N5622" s="426"/>
      <c r="O5622" s="426"/>
      <c r="P5622" s="427"/>
      <c r="Q5622" s="427"/>
      <c r="R5622" s="426"/>
      <c r="S5622" s="426"/>
      <c r="T5622" s="426"/>
      <c r="U5622" s="426"/>
      <c r="V5622" s="426"/>
      <c r="W5622" s="426"/>
      <c r="X5622" s="427"/>
      <c r="Y5622" s="416" t="e">
        <f t="shared" si="436"/>
        <v>#N/A</v>
      </c>
      <c r="Z5622" s="416" t="e">
        <f t="shared" si="437"/>
        <v>#N/A</v>
      </c>
      <c r="AA5622" s="416" t="str">
        <f t="shared" si="438"/>
        <v/>
      </c>
      <c r="AB5622" s="416" t="e">
        <f t="shared" si="439"/>
        <v>#N/A</v>
      </c>
      <c r="AC5622" s="416" t="e">
        <f t="shared" si="440"/>
        <v>#N/A</v>
      </c>
    </row>
    <row r="5623" customHeight="1" spans="1:29">
      <c r="A5623" s="421"/>
      <c r="B5623" s="422"/>
      <c r="C5623" s="422"/>
      <c r="D5623" s="421"/>
      <c r="E5623" s="421"/>
      <c r="F5623" s="421"/>
      <c r="G5623" s="421"/>
      <c r="H5623" s="421"/>
      <c r="I5623" s="421"/>
      <c r="J5623" s="421"/>
      <c r="K5623" s="421"/>
      <c r="L5623" s="421"/>
      <c r="M5623" s="421"/>
      <c r="N5623" s="426"/>
      <c r="O5623" s="426"/>
      <c r="P5623" s="427"/>
      <c r="Q5623" s="427"/>
      <c r="R5623" s="426"/>
      <c r="S5623" s="426"/>
      <c r="T5623" s="426"/>
      <c r="U5623" s="426"/>
      <c r="V5623" s="426"/>
      <c r="W5623" s="426"/>
      <c r="X5623" s="427"/>
      <c r="Y5623" s="416" t="e">
        <f t="shared" si="436"/>
        <v>#N/A</v>
      </c>
      <c r="Z5623" s="416" t="e">
        <f t="shared" si="437"/>
        <v>#N/A</v>
      </c>
      <c r="AA5623" s="416" t="str">
        <f t="shared" si="438"/>
        <v/>
      </c>
      <c r="AB5623" s="416" t="e">
        <f t="shared" si="439"/>
        <v>#N/A</v>
      </c>
      <c r="AC5623" s="416" t="e">
        <f t="shared" si="440"/>
        <v>#N/A</v>
      </c>
    </row>
    <row r="5624" customHeight="1" spans="1:29">
      <c r="A5624" s="421"/>
      <c r="B5624" s="422"/>
      <c r="C5624" s="422"/>
      <c r="D5624" s="421"/>
      <c r="E5624" s="421"/>
      <c r="F5624" s="421"/>
      <c r="G5624" s="421"/>
      <c r="H5624" s="421"/>
      <c r="I5624" s="421"/>
      <c r="J5624" s="421"/>
      <c r="K5624" s="421"/>
      <c r="L5624" s="421"/>
      <c r="M5624" s="421"/>
      <c r="N5624" s="426"/>
      <c r="O5624" s="426"/>
      <c r="P5624" s="427"/>
      <c r="Q5624" s="427"/>
      <c r="R5624" s="426"/>
      <c r="S5624" s="426"/>
      <c r="T5624" s="426"/>
      <c r="U5624" s="426"/>
      <c r="V5624" s="426"/>
      <c r="W5624" s="426"/>
      <c r="X5624" s="427"/>
      <c r="Y5624" s="416" t="e">
        <f t="shared" si="436"/>
        <v>#N/A</v>
      </c>
      <c r="Z5624" s="416" t="e">
        <f t="shared" si="437"/>
        <v>#N/A</v>
      </c>
      <c r="AA5624" s="416" t="str">
        <f t="shared" si="438"/>
        <v/>
      </c>
      <c r="AB5624" s="416" t="e">
        <f t="shared" si="439"/>
        <v>#N/A</v>
      </c>
      <c r="AC5624" s="416" t="e">
        <f t="shared" si="440"/>
        <v>#N/A</v>
      </c>
    </row>
    <row r="5625" customHeight="1" spans="1:29">
      <c r="A5625" s="421"/>
      <c r="B5625" s="422"/>
      <c r="C5625" s="422"/>
      <c r="D5625" s="421"/>
      <c r="E5625" s="421"/>
      <c r="F5625" s="421"/>
      <c r="G5625" s="421"/>
      <c r="H5625" s="421"/>
      <c r="I5625" s="421"/>
      <c r="J5625" s="421"/>
      <c r="K5625" s="421"/>
      <c r="L5625" s="421"/>
      <c r="M5625" s="421"/>
      <c r="N5625" s="426"/>
      <c r="O5625" s="426"/>
      <c r="P5625" s="427"/>
      <c r="Q5625" s="427"/>
      <c r="R5625" s="426"/>
      <c r="S5625" s="426"/>
      <c r="T5625" s="426"/>
      <c r="U5625" s="426"/>
      <c r="V5625" s="426"/>
      <c r="W5625" s="426"/>
      <c r="X5625" s="427"/>
      <c r="Y5625" s="416" t="e">
        <f t="shared" si="436"/>
        <v>#N/A</v>
      </c>
      <c r="Z5625" s="416" t="e">
        <f t="shared" si="437"/>
        <v>#N/A</v>
      </c>
      <c r="AA5625" s="416" t="str">
        <f t="shared" si="438"/>
        <v/>
      </c>
      <c r="AB5625" s="416" t="e">
        <f t="shared" si="439"/>
        <v>#N/A</v>
      </c>
      <c r="AC5625" s="416" t="e">
        <f t="shared" si="440"/>
        <v>#N/A</v>
      </c>
    </row>
    <row r="5626" customHeight="1" spans="1:29">
      <c r="A5626" s="421"/>
      <c r="B5626" s="422"/>
      <c r="C5626" s="422"/>
      <c r="D5626" s="421"/>
      <c r="E5626" s="421"/>
      <c r="F5626" s="421"/>
      <c r="G5626" s="421"/>
      <c r="H5626" s="421"/>
      <c r="I5626" s="421"/>
      <c r="J5626" s="421"/>
      <c r="K5626" s="421"/>
      <c r="L5626" s="421"/>
      <c r="M5626" s="421"/>
      <c r="N5626" s="426"/>
      <c r="O5626" s="426"/>
      <c r="P5626" s="427"/>
      <c r="Q5626" s="427"/>
      <c r="R5626" s="426"/>
      <c r="S5626" s="426"/>
      <c r="T5626" s="426"/>
      <c r="U5626" s="426"/>
      <c r="V5626" s="426"/>
      <c r="W5626" s="426"/>
      <c r="X5626" s="427"/>
      <c r="Y5626" s="416" t="e">
        <f t="shared" si="436"/>
        <v>#N/A</v>
      </c>
      <c r="Z5626" s="416" t="e">
        <f t="shared" si="437"/>
        <v>#N/A</v>
      </c>
      <c r="AA5626" s="416" t="str">
        <f t="shared" si="438"/>
        <v/>
      </c>
      <c r="AB5626" s="416" t="e">
        <f t="shared" si="439"/>
        <v>#N/A</v>
      </c>
      <c r="AC5626" s="416" t="e">
        <f t="shared" si="440"/>
        <v>#N/A</v>
      </c>
    </row>
    <row r="5627" customHeight="1" spans="1:29">
      <c r="A5627" s="421"/>
      <c r="B5627" s="422"/>
      <c r="C5627" s="422"/>
      <c r="D5627" s="421"/>
      <c r="E5627" s="421"/>
      <c r="F5627" s="421"/>
      <c r="G5627" s="421"/>
      <c r="H5627" s="421"/>
      <c r="I5627" s="421"/>
      <c r="J5627" s="421"/>
      <c r="K5627" s="421"/>
      <c r="L5627" s="421"/>
      <c r="M5627" s="421"/>
      <c r="N5627" s="426"/>
      <c r="O5627" s="426"/>
      <c r="P5627" s="427"/>
      <c r="Q5627" s="427"/>
      <c r="R5627" s="426"/>
      <c r="S5627" s="426"/>
      <c r="T5627" s="426"/>
      <c r="U5627" s="426"/>
      <c r="V5627" s="426"/>
      <c r="W5627" s="426"/>
      <c r="X5627" s="427"/>
      <c r="Y5627" s="416" t="e">
        <f t="shared" si="436"/>
        <v>#N/A</v>
      </c>
      <c r="Z5627" s="416" t="e">
        <f t="shared" si="437"/>
        <v>#N/A</v>
      </c>
      <c r="AA5627" s="416" t="str">
        <f t="shared" si="438"/>
        <v/>
      </c>
      <c r="AB5627" s="416" t="e">
        <f t="shared" si="439"/>
        <v>#N/A</v>
      </c>
      <c r="AC5627" s="416" t="e">
        <f t="shared" si="440"/>
        <v>#N/A</v>
      </c>
    </row>
    <row r="5628" customHeight="1" spans="1:29">
      <c r="A5628" s="421"/>
      <c r="B5628" s="422"/>
      <c r="C5628" s="422"/>
      <c r="D5628" s="421"/>
      <c r="E5628" s="421"/>
      <c r="F5628" s="421"/>
      <c r="G5628" s="421"/>
      <c r="H5628" s="421"/>
      <c r="I5628" s="421"/>
      <c r="J5628" s="421"/>
      <c r="K5628" s="421"/>
      <c r="L5628" s="421"/>
      <c r="M5628" s="421"/>
      <c r="N5628" s="426"/>
      <c r="O5628" s="426"/>
      <c r="P5628" s="427"/>
      <c r="Q5628" s="427"/>
      <c r="R5628" s="426"/>
      <c r="S5628" s="426"/>
      <c r="T5628" s="426"/>
      <c r="U5628" s="426"/>
      <c r="V5628" s="426"/>
      <c r="W5628" s="426"/>
      <c r="X5628" s="427"/>
      <c r="Y5628" s="416" t="e">
        <f t="shared" si="436"/>
        <v>#N/A</v>
      </c>
      <c r="Z5628" s="416" t="e">
        <f t="shared" si="437"/>
        <v>#N/A</v>
      </c>
      <c r="AA5628" s="416" t="str">
        <f t="shared" si="438"/>
        <v/>
      </c>
      <c r="AB5628" s="416" t="e">
        <f t="shared" si="439"/>
        <v>#N/A</v>
      </c>
      <c r="AC5628" s="416" t="e">
        <f t="shared" si="440"/>
        <v>#N/A</v>
      </c>
    </row>
    <row r="5629" customHeight="1" spans="1:29">
      <c r="A5629" s="421"/>
      <c r="B5629" s="422"/>
      <c r="C5629" s="422"/>
      <c r="D5629" s="421"/>
      <c r="E5629" s="421"/>
      <c r="F5629" s="421"/>
      <c r="G5629" s="421"/>
      <c r="H5629" s="421"/>
      <c r="I5629" s="421"/>
      <c r="J5629" s="421"/>
      <c r="K5629" s="421"/>
      <c r="L5629" s="421"/>
      <c r="M5629" s="421"/>
      <c r="N5629" s="426"/>
      <c r="O5629" s="426"/>
      <c r="P5629" s="427"/>
      <c r="Q5629" s="427"/>
      <c r="R5629" s="426"/>
      <c r="S5629" s="426"/>
      <c r="T5629" s="426"/>
      <c r="U5629" s="426"/>
      <c r="V5629" s="426"/>
      <c r="W5629" s="426"/>
      <c r="X5629" s="427"/>
      <c r="Y5629" s="416" t="e">
        <f t="shared" si="436"/>
        <v>#N/A</v>
      </c>
      <c r="Z5629" s="416" t="e">
        <f t="shared" si="437"/>
        <v>#N/A</v>
      </c>
      <c r="AA5629" s="416" t="str">
        <f t="shared" si="438"/>
        <v/>
      </c>
      <c r="AB5629" s="416" t="e">
        <f t="shared" si="439"/>
        <v>#N/A</v>
      </c>
      <c r="AC5629" s="416" t="e">
        <f t="shared" si="440"/>
        <v>#N/A</v>
      </c>
    </row>
    <row r="5630" customHeight="1" spans="1:29">
      <c r="A5630" s="421"/>
      <c r="B5630" s="422"/>
      <c r="C5630" s="422"/>
      <c r="D5630" s="421"/>
      <c r="E5630" s="421"/>
      <c r="F5630" s="421"/>
      <c r="G5630" s="421"/>
      <c r="H5630" s="421"/>
      <c r="I5630" s="421"/>
      <c r="J5630" s="421"/>
      <c r="K5630" s="421"/>
      <c r="L5630" s="421"/>
      <c r="M5630" s="421"/>
      <c r="N5630" s="426"/>
      <c r="O5630" s="426"/>
      <c r="P5630" s="427"/>
      <c r="Q5630" s="427"/>
      <c r="R5630" s="426"/>
      <c r="S5630" s="426"/>
      <c r="T5630" s="426"/>
      <c r="U5630" s="426"/>
      <c r="V5630" s="426"/>
      <c r="W5630" s="426"/>
      <c r="X5630" s="427"/>
      <c r="Y5630" s="416" t="e">
        <f t="shared" si="436"/>
        <v>#N/A</v>
      </c>
      <c r="Z5630" s="416" t="e">
        <f t="shared" si="437"/>
        <v>#N/A</v>
      </c>
      <c r="AA5630" s="416" t="str">
        <f t="shared" si="438"/>
        <v/>
      </c>
      <c r="AB5630" s="416" t="e">
        <f t="shared" si="439"/>
        <v>#N/A</v>
      </c>
      <c r="AC5630" s="416" t="e">
        <f t="shared" si="440"/>
        <v>#N/A</v>
      </c>
    </row>
    <row r="5631" customHeight="1" spans="1:29">
      <c r="A5631" s="421"/>
      <c r="B5631" s="422"/>
      <c r="C5631" s="422"/>
      <c r="D5631" s="421"/>
      <c r="E5631" s="421"/>
      <c r="F5631" s="421"/>
      <c r="G5631" s="421"/>
      <c r="H5631" s="421"/>
      <c r="I5631" s="421"/>
      <c r="J5631" s="421"/>
      <c r="K5631" s="421"/>
      <c r="L5631" s="421"/>
      <c r="M5631" s="421"/>
      <c r="N5631" s="426"/>
      <c r="O5631" s="426"/>
      <c r="P5631" s="427"/>
      <c r="Q5631" s="427"/>
      <c r="R5631" s="426"/>
      <c r="S5631" s="426"/>
      <c r="T5631" s="426"/>
      <c r="U5631" s="426"/>
      <c r="V5631" s="426"/>
      <c r="W5631" s="426"/>
      <c r="X5631" s="427"/>
      <c r="Y5631" s="416" t="e">
        <f t="shared" si="436"/>
        <v>#N/A</v>
      </c>
      <c r="Z5631" s="416" t="e">
        <f t="shared" si="437"/>
        <v>#N/A</v>
      </c>
      <c r="AA5631" s="416" t="str">
        <f t="shared" si="438"/>
        <v/>
      </c>
      <c r="AB5631" s="416" t="e">
        <f t="shared" si="439"/>
        <v>#N/A</v>
      </c>
      <c r="AC5631" s="416" t="e">
        <f t="shared" si="440"/>
        <v>#N/A</v>
      </c>
    </row>
    <row r="5632" customHeight="1" spans="1:29">
      <c r="A5632" s="421"/>
      <c r="B5632" s="422"/>
      <c r="C5632" s="422"/>
      <c r="D5632" s="421"/>
      <c r="E5632" s="421"/>
      <c r="F5632" s="421"/>
      <c r="G5632" s="421"/>
      <c r="H5632" s="421"/>
      <c r="I5632" s="421"/>
      <c r="J5632" s="421"/>
      <c r="K5632" s="421"/>
      <c r="L5632" s="421"/>
      <c r="M5632" s="421"/>
      <c r="N5632" s="426"/>
      <c r="O5632" s="426"/>
      <c r="P5632" s="427"/>
      <c r="Q5632" s="427"/>
      <c r="R5632" s="426"/>
      <c r="S5632" s="426"/>
      <c r="T5632" s="426"/>
      <c r="U5632" s="426"/>
      <c r="V5632" s="426"/>
      <c r="W5632" s="426"/>
      <c r="X5632" s="427"/>
      <c r="Y5632" s="416" t="e">
        <f t="shared" si="436"/>
        <v>#N/A</v>
      </c>
      <c r="Z5632" s="416" t="e">
        <f t="shared" si="437"/>
        <v>#N/A</v>
      </c>
      <c r="AA5632" s="416" t="str">
        <f t="shared" si="438"/>
        <v/>
      </c>
      <c r="AB5632" s="416" t="e">
        <f t="shared" si="439"/>
        <v>#N/A</v>
      </c>
      <c r="AC5632" s="416" t="e">
        <f t="shared" si="440"/>
        <v>#N/A</v>
      </c>
    </row>
    <row r="5633" customHeight="1" spans="1:29">
      <c r="A5633" s="421"/>
      <c r="B5633" s="422"/>
      <c r="C5633" s="422"/>
      <c r="D5633" s="421"/>
      <c r="E5633" s="421"/>
      <c r="F5633" s="421"/>
      <c r="G5633" s="421"/>
      <c r="H5633" s="421"/>
      <c r="I5633" s="421"/>
      <c r="J5633" s="421"/>
      <c r="K5633" s="421"/>
      <c r="L5633" s="421"/>
      <c r="M5633" s="421"/>
      <c r="N5633" s="426"/>
      <c r="O5633" s="426"/>
      <c r="P5633" s="427"/>
      <c r="Q5633" s="427"/>
      <c r="R5633" s="426"/>
      <c r="S5633" s="426"/>
      <c r="T5633" s="426"/>
      <c r="U5633" s="426"/>
      <c r="V5633" s="426"/>
      <c r="W5633" s="426"/>
      <c r="X5633" s="427"/>
      <c r="Y5633" s="416" t="e">
        <f t="shared" si="436"/>
        <v>#N/A</v>
      </c>
      <c r="Z5633" s="416" t="e">
        <f t="shared" si="437"/>
        <v>#N/A</v>
      </c>
      <c r="AA5633" s="416" t="str">
        <f t="shared" si="438"/>
        <v/>
      </c>
      <c r="AB5633" s="416" t="e">
        <f t="shared" si="439"/>
        <v>#N/A</v>
      </c>
      <c r="AC5633" s="416" t="e">
        <f t="shared" si="440"/>
        <v>#N/A</v>
      </c>
    </row>
    <row r="5634" customHeight="1" spans="1:29">
      <c r="A5634" s="421"/>
      <c r="B5634" s="422"/>
      <c r="C5634" s="422"/>
      <c r="D5634" s="421"/>
      <c r="E5634" s="421"/>
      <c r="F5634" s="421"/>
      <c r="G5634" s="421"/>
      <c r="H5634" s="421"/>
      <c r="I5634" s="421"/>
      <c r="J5634" s="421"/>
      <c r="K5634" s="421"/>
      <c r="L5634" s="421"/>
      <c r="M5634" s="421"/>
      <c r="N5634" s="426"/>
      <c r="O5634" s="426"/>
      <c r="P5634" s="427"/>
      <c r="Q5634" s="427"/>
      <c r="R5634" s="426"/>
      <c r="S5634" s="426"/>
      <c r="T5634" s="426"/>
      <c r="U5634" s="426"/>
      <c r="V5634" s="426"/>
      <c r="W5634" s="426"/>
      <c r="X5634" s="427"/>
      <c r="Y5634" s="416" t="e">
        <f t="shared" si="436"/>
        <v>#N/A</v>
      </c>
      <c r="Z5634" s="416" t="e">
        <f t="shared" si="437"/>
        <v>#N/A</v>
      </c>
      <c r="AA5634" s="416" t="str">
        <f t="shared" si="438"/>
        <v/>
      </c>
      <c r="AB5634" s="416" t="e">
        <f t="shared" si="439"/>
        <v>#N/A</v>
      </c>
      <c r="AC5634" s="416" t="e">
        <f t="shared" si="440"/>
        <v>#N/A</v>
      </c>
    </row>
    <row r="5635" customHeight="1" spans="1:29">
      <c r="A5635" s="421"/>
      <c r="B5635" s="422"/>
      <c r="C5635" s="422"/>
      <c r="D5635" s="421"/>
      <c r="E5635" s="421"/>
      <c r="F5635" s="421"/>
      <c r="G5635" s="421"/>
      <c r="H5635" s="421"/>
      <c r="I5635" s="421"/>
      <c r="J5635" s="421"/>
      <c r="K5635" s="421"/>
      <c r="L5635" s="421"/>
      <c r="M5635" s="421"/>
      <c r="N5635" s="426"/>
      <c r="O5635" s="426"/>
      <c r="P5635" s="427"/>
      <c r="Q5635" s="427"/>
      <c r="R5635" s="426"/>
      <c r="S5635" s="426"/>
      <c r="T5635" s="426"/>
      <c r="U5635" s="426"/>
      <c r="V5635" s="426"/>
      <c r="W5635" s="426"/>
      <c r="X5635" s="427"/>
      <c r="Y5635" s="416" t="e">
        <f t="shared" si="436"/>
        <v>#N/A</v>
      </c>
      <c r="Z5635" s="416" t="e">
        <f t="shared" si="437"/>
        <v>#N/A</v>
      </c>
      <c r="AA5635" s="416" t="str">
        <f t="shared" si="438"/>
        <v/>
      </c>
      <c r="AB5635" s="416" t="e">
        <f t="shared" si="439"/>
        <v>#N/A</v>
      </c>
      <c r="AC5635" s="416" t="e">
        <f t="shared" si="440"/>
        <v>#N/A</v>
      </c>
    </row>
    <row r="5636" customHeight="1" spans="1:29">
      <c r="A5636" s="421"/>
      <c r="B5636" s="422"/>
      <c r="C5636" s="422"/>
      <c r="D5636" s="421"/>
      <c r="E5636" s="421"/>
      <c r="F5636" s="421"/>
      <c r="G5636" s="421"/>
      <c r="H5636" s="421"/>
      <c r="I5636" s="421"/>
      <c r="J5636" s="421"/>
      <c r="K5636" s="421"/>
      <c r="L5636" s="421"/>
      <c r="M5636" s="421"/>
      <c r="N5636" s="426"/>
      <c r="O5636" s="426"/>
      <c r="P5636" s="427"/>
      <c r="Q5636" s="427"/>
      <c r="R5636" s="426"/>
      <c r="S5636" s="426"/>
      <c r="T5636" s="426"/>
      <c r="U5636" s="426"/>
      <c r="V5636" s="426"/>
      <c r="W5636" s="426"/>
      <c r="X5636" s="427"/>
      <c r="Y5636" s="416" t="e">
        <f t="shared" si="436"/>
        <v>#N/A</v>
      </c>
      <c r="Z5636" s="416" t="e">
        <f t="shared" si="437"/>
        <v>#N/A</v>
      </c>
      <c r="AA5636" s="416" t="str">
        <f t="shared" si="438"/>
        <v/>
      </c>
      <c r="AB5636" s="416" t="e">
        <f t="shared" si="439"/>
        <v>#N/A</v>
      </c>
      <c r="AC5636" s="416" t="e">
        <f t="shared" si="440"/>
        <v>#N/A</v>
      </c>
    </row>
    <row r="5637" customHeight="1" spans="1:29">
      <c r="A5637" s="421"/>
      <c r="B5637" s="422"/>
      <c r="C5637" s="422"/>
      <c r="D5637" s="421"/>
      <c r="E5637" s="421"/>
      <c r="F5637" s="421"/>
      <c r="G5637" s="421"/>
      <c r="H5637" s="421"/>
      <c r="I5637" s="421"/>
      <c r="J5637" s="421"/>
      <c r="K5637" s="421"/>
      <c r="L5637" s="421"/>
      <c r="M5637" s="421"/>
      <c r="N5637" s="426"/>
      <c r="O5637" s="426"/>
      <c r="P5637" s="427"/>
      <c r="Q5637" s="427"/>
      <c r="R5637" s="426"/>
      <c r="S5637" s="426"/>
      <c r="T5637" s="426"/>
      <c r="U5637" s="426"/>
      <c r="V5637" s="426"/>
      <c r="W5637" s="426"/>
      <c r="X5637" s="427"/>
      <c r="Y5637" s="416" t="e">
        <f t="shared" si="436"/>
        <v>#N/A</v>
      </c>
      <c r="Z5637" s="416" t="e">
        <f t="shared" si="437"/>
        <v>#N/A</v>
      </c>
      <c r="AA5637" s="416" t="str">
        <f t="shared" si="438"/>
        <v/>
      </c>
      <c r="AB5637" s="416" t="e">
        <f t="shared" si="439"/>
        <v>#N/A</v>
      </c>
      <c r="AC5637" s="416" t="e">
        <f t="shared" si="440"/>
        <v>#N/A</v>
      </c>
    </row>
    <row r="5638" customHeight="1" spans="1:29">
      <c r="A5638" s="421"/>
      <c r="B5638" s="422"/>
      <c r="C5638" s="422"/>
      <c r="D5638" s="421"/>
      <c r="E5638" s="421"/>
      <c r="F5638" s="421"/>
      <c r="G5638" s="421"/>
      <c r="H5638" s="421"/>
      <c r="I5638" s="421"/>
      <c r="J5638" s="421"/>
      <c r="K5638" s="421"/>
      <c r="L5638" s="421"/>
      <c r="M5638" s="421"/>
      <c r="N5638" s="426"/>
      <c r="O5638" s="426"/>
      <c r="P5638" s="427"/>
      <c r="Q5638" s="427"/>
      <c r="R5638" s="426"/>
      <c r="S5638" s="426"/>
      <c r="T5638" s="426"/>
      <c r="U5638" s="426"/>
      <c r="V5638" s="426"/>
      <c r="W5638" s="426"/>
      <c r="X5638" s="427"/>
      <c r="Y5638" s="416" t="e">
        <f t="shared" si="436"/>
        <v>#N/A</v>
      </c>
      <c r="Z5638" s="416" t="e">
        <f t="shared" si="437"/>
        <v>#N/A</v>
      </c>
      <c r="AA5638" s="416" t="str">
        <f t="shared" si="438"/>
        <v/>
      </c>
      <c r="AB5638" s="416" t="e">
        <f t="shared" si="439"/>
        <v>#N/A</v>
      </c>
      <c r="AC5638" s="416" t="e">
        <f t="shared" si="440"/>
        <v>#N/A</v>
      </c>
    </row>
    <row r="5639" customHeight="1" spans="1:29">
      <c r="A5639" s="421"/>
      <c r="B5639" s="422"/>
      <c r="C5639" s="422"/>
      <c r="D5639" s="421"/>
      <c r="E5639" s="421"/>
      <c r="F5639" s="421"/>
      <c r="G5639" s="421"/>
      <c r="H5639" s="421"/>
      <c r="I5639" s="421"/>
      <c r="J5639" s="421"/>
      <c r="K5639" s="421"/>
      <c r="L5639" s="421"/>
      <c r="M5639" s="421"/>
      <c r="N5639" s="426"/>
      <c r="O5639" s="426"/>
      <c r="P5639" s="427"/>
      <c r="Q5639" s="427"/>
      <c r="R5639" s="426"/>
      <c r="S5639" s="426"/>
      <c r="T5639" s="426"/>
      <c r="U5639" s="426"/>
      <c r="V5639" s="426"/>
      <c r="W5639" s="426"/>
      <c r="X5639" s="427"/>
      <c r="Y5639" s="416" t="e">
        <f t="shared" ref="Y5639:Y5702" si="441">_xlfn.IFS(LEFT(M5639,3)="003","三保支出",LEFT(M5639,3)="004","刚性支出",LEFT(M5639,3)="000","促发展支出")</f>
        <v>#N/A</v>
      </c>
      <c r="Z5639" s="416" t="e">
        <f t="shared" ref="Z5639:Z5702" si="442">_xlfn.IFS(LEFT(E5639,1)="3","项目支出",LEFT(E5639,1)="1","人员类支出",LEFT(E5639,1)="2","运转类支出")</f>
        <v>#N/A</v>
      </c>
      <c r="AA5639" s="416" t="str">
        <f t="shared" ref="AA5639:AA5702" si="443">LEFT(H5639,7)</f>
        <v/>
      </c>
      <c r="AB5639" s="416" t="e">
        <f t="shared" ref="AB5639:AB5702" si="444">_xlfn.IFS(LEFT(M5639,6)="003001","保工资",LEFT(M5639,6)="003002","保运转",LEFT(M5639,6)="003003","保基本民生")</f>
        <v>#N/A</v>
      </c>
      <c r="AC5639" s="416" t="e">
        <f t="shared" ref="AC5639:AC5702" si="445">IF(Z5639="项目支出","否","是")</f>
        <v>#N/A</v>
      </c>
    </row>
    <row r="5640" customHeight="1" spans="1:29">
      <c r="A5640" s="421"/>
      <c r="B5640" s="422"/>
      <c r="C5640" s="422"/>
      <c r="D5640" s="421"/>
      <c r="E5640" s="421"/>
      <c r="F5640" s="421"/>
      <c r="G5640" s="421"/>
      <c r="H5640" s="421"/>
      <c r="I5640" s="421"/>
      <c r="J5640" s="421"/>
      <c r="K5640" s="421"/>
      <c r="L5640" s="421"/>
      <c r="M5640" s="421"/>
      <c r="N5640" s="426"/>
      <c r="O5640" s="426"/>
      <c r="P5640" s="427"/>
      <c r="Q5640" s="427"/>
      <c r="R5640" s="426"/>
      <c r="S5640" s="426"/>
      <c r="T5640" s="426"/>
      <c r="U5640" s="426"/>
      <c r="V5640" s="426"/>
      <c r="W5640" s="426"/>
      <c r="X5640" s="427"/>
      <c r="Y5640" s="416" t="e">
        <f t="shared" si="441"/>
        <v>#N/A</v>
      </c>
      <c r="Z5640" s="416" t="e">
        <f t="shared" si="442"/>
        <v>#N/A</v>
      </c>
      <c r="AA5640" s="416" t="str">
        <f t="shared" si="443"/>
        <v/>
      </c>
      <c r="AB5640" s="416" t="e">
        <f t="shared" si="444"/>
        <v>#N/A</v>
      </c>
      <c r="AC5640" s="416" t="e">
        <f t="shared" si="445"/>
        <v>#N/A</v>
      </c>
    </row>
    <row r="5641" customHeight="1" spans="1:29">
      <c r="A5641" s="421"/>
      <c r="B5641" s="422"/>
      <c r="C5641" s="422"/>
      <c r="D5641" s="421"/>
      <c r="E5641" s="421"/>
      <c r="F5641" s="421"/>
      <c r="G5641" s="421"/>
      <c r="H5641" s="421"/>
      <c r="I5641" s="421"/>
      <c r="J5641" s="421"/>
      <c r="K5641" s="421"/>
      <c r="L5641" s="421"/>
      <c r="M5641" s="421"/>
      <c r="N5641" s="426"/>
      <c r="O5641" s="426"/>
      <c r="P5641" s="427"/>
      <c r="Q5641" s="427"/>
      <c r="R5641" s="426"/>
      <c r="S5641" s="426"/>
      <c r="T5641" s="426"/>
      <c r="U5641" s="426"/>
      <c r="V5641" s="426"/>
      <c r="W5641" s="426"/>
      <c r="X5641" s="427"/>
      <c r="Y5641" s="416" t="e">
        <f t="shared" si="441"/>
        <v>#N/A</v>
      </c>
      <c r="Z5641" s="416" t="e">
        <f t="shared" si="442"/>
        <v>#N/A</v>
      </c>
      <c r="AA5641" s="416" t="str">
        <f t="shared" si="443"/>
        <v/>
      </c>
      <c r="AB5641" s="416" t="e">
        <f t="shared" si="444"/>
        <v>#N/A</v>
      </c>
      <c r="AC5641" s="416" t="e">
        <f t="shared" si="445"/>
        <v>#N/A</v>
      </c>
    </row>
    <row r="5642" customHeight="1" spans="1:29">
      <c r="A5642" s="421"/>
      <c r="B5642" s="422"/>
      <c r="C5642" s="422"/>
      <c r="D5642" s="421"/>
      <c r="E5642" s="421"/>
      <c r="F5642" s="421"/>
      <c r="G5642" s="421"/>
      <c r="H5642" s="421"/>
      <c r="I5642" s="421"/>
      <c r="J5642" s="421"/>
      <c r="K5642" s="421"/>
      <c r="L5642" s="421"/>
      <c r="M5642" s="421"/>
      <c r="N5642" s="426"/>
      <c r="O5642" s="426"/>
      <c r="P5642" s="427"/>
      <c r="Q5642" s="427"/>
      <c r="R5642" s="426"/>
      <c r="S5642" s="426"/>
      <c r="T5642" s="426"/>
      <c r="U5642" s="426"/>
      <c r="V5642" s="426"/>
      <c r="W5642" s="426"/>
      <c r="X5642" s="427"/>
      <c r="Y5642" s="416" t="e">
        <f t="shared" si="441"/>
        <v>#N/A</v>
      </c>
      <c r="Z5642" s="416" t="e">
        <f t="shared" si="442"/>
        <v>#N/A</v>
      </c>
      <c r="AA5642" s="416" t="str">
        <f t="shared" si="443"/>
        <v/>
      </c>
      <c r="AB5642" s="416" t="e">
        <f t="shared" si="444"/>
        <v>#N/A</v>
      </c>
      <c r="AC5642" s="416" t="e">
        <f t="shared" si="445"/>
        <v>#N/A</v>
      </c>
    </row>
    <row r="5643" customHeight="1" spans="1:29">
      <c r="A5643" s="421"/>
      <c r="B5643" s="422"/>
      <c r="C5643" s="422"/>
      <c r="D5643" s="421"/>
      <c r="E5643" s="421"/>
      <c r="F5643" s="421"/>
      <c r="G5643" s="421"/>
      <c r="H5643" s="421"/>
      <c r="I5643" s="421"/>
      <c r="J5643" s="421"/>
      <c r="K5643" s="421"/>
      <c r="L5643" s="421"/>
      <c r="M5643" s="421"/>
      <c r="N5643" s="426"/>
      <c r="O5643" s="426"/>
      <c r="P5643" s="427"/>
      <c r="Q5643" s="427"/>
      <c r="R5643" s="426"/>
      <c r="S5643" s="426"/>
      <c r="T5643" s="426"/>
      <c r="U5643" s="426"/>
      <c r="V5643" s="426"/>
      <c r="W5643" s="426"/>
      <c r="X5643" s="427"/>
      <c r="Y5643" s="416" t="e">
        <f t="shared" si="441"/>
        <v>#N/A</v>
      </c>
      <c r="Z5643" s="416" t="e">
        <f t="shared" si="442"/>
        <v>#N/A</v>
      </c>
      <c r="AA5643" s="416" t="str">
        <f t="shared" si="443"/>
        <v/>
      </c>
      <c r="AB5643" s="416" t="e">
        <f t="shared" si="444"/>
        <v>#N/A</v>
      </c>
      <c r="AC5643" s="416" t="e">
        <f t="shared" si="445"/>
        <v>#N/A</v>
      </c>
    </row>
    <row r="5644" customHeight="1" spans="1:29">
      <c r="A5644" s="421"/>
      <c r="B5644" s="422"/>
      <c r="C5644" s="422"/>
      <c r="D5644" s="421"/>
      <c r="E5644" s="421"/>
      <c r="F5644" s="421"/>
      <c r="G5644" s="421"/>
      <c r="H5644" s="421"/>
      <c r="I5644" s="421"/>
      <c r="J5644" s="421"/>
      <c r="K5644" s="421"/>
      <c r="L5644" s="421"/>
      <c r="M5644" s="421"/>
      <c r="N5644" s="426"/>
      <c r="O5644" s="426"/>
      <c r="P5644" s="427"/>
      <c r="Q5644" s="427"/>
      <c r="R5644" s="426"/>
      <c r="S5644" s="426"/>
      <c r="T5644" s="426"/>
      <c r="U5644" s="426"/>
      <c r="V5644" s="426"/>
      <c r="W5644" s="426"/>
      <c r="X5644" s="427"/>
      <c r="Y5644" s="416" t="e">
        <f t="shared" si="441"/>
        <v>#N/A</v>
      </c>
      <c r="Z5644" s="416" t="e">
        <f t="shared" si="442"/>
        <v>#N/A</v>
      </c>
      <c r="AA5644" s="416" t="str">
        <f t="shared" si="443"/>
        <v/>
      </c>
      <c r="AB5644" s="416" t="e">
        <f t="shared" si="444"/>
        <v>#N/A</v>
      </c>
      <c r="AC5644" s="416" t="e">
        <f t="shared" si="445"/>
        <v>#N/A</v>
      </c>
    </row>
    <row r="5645" customHeight="1" spans="1:29">
      <c r="A5645" s="421"/>
      <c r="B5645" s="422"/>
      <c r="C5645" s="422"/>
      <c r="D5645" s="421"/>
      <c r="E5645" s="421"/>
      <c r="F5645" s="421"/>
      <c r="G5645" s="421"/>
      <c r="H5645" s="421"/>
      <c r="I5645" s="421"/>
      <c r="J5645" s="421"/>
      <c r="K5645" s="421"/>
      <c r="L5645" s="421"/>
      <c r="M5645" s="421"/>
      <c r="N5645" s="426"/>
      <c r="O5645" s="426"/>
      <c r="P5645" s="427"/>
      <c r="Q5645" s="427"/>
      <c r="R5645" s="426"/>
      <c r="S5645" s="426"/>
      <c r="T5645" s="426"/>
      <c r="U5645" s="426"/>
      <c r="V5645" s="426"/>
      <c r="W5645" s="426"/>
      <c r="X5645" s="427"/>
      <c r="Y5645" s="416" t="e">
        <f t="shared" si="441"/>
        <v>#N/A</v>
      </c>
      <c r="Z5645" s="416" t="e">
        <f t="shared" si="442"/>
        <v>#N/A</v>
      </c>
      <c r="AA5645" s="416" t="str">
        <f t="shared" si="443"/>
        <v/>
      </c>
      <c r="AB5645" s="416" t="e">
        <f t="shared" si="444"/>
        <v>#N/A</v>
      </c>
      <c r="AC5645" s="416" t="e">
        <f t="shared" si="445"/>
        <v>#N/A</v>
      </c>
    </row>
    <row r="5646" customHeight="1" spans="1:29">
      <c r="A5646" s="421"/>
      <c r="B5646" s="422"/>
      <c r="C5646" s="422"/>
      <c r="D5646" s="421"/>
      <c r="E5646" s="421"/>
      <c r="F5646" s="421"/>
      <c r="G5646" s="421"/>
      <c r="H5646" s="421"/>
      <c r="I5646" s="421"/>
      <c r="J5646" s="421"/>
      <c r="K5646" s="421"/>
      <c r="L5646" s="421"/>
      <c r="M5646" s="421"/>
      <c r="N5646" s="426"/>
      <c r="O5646" s="426"/>
      <c r="P5646" s="427"/>
      <c r="Q5646" s="427"/>
      <c r="R5646" s="426"/>
      <c r="S5646" s="426"/>
      <c r="T5646" s="426"/>
      <c r="U5646" s="426"/>
      <c r="V5646" s="426"/>
      <c r="W5646" s="426"/>
      <c r="X5646" s="427"/>
      <c r="Y5646" s="416" t="e">
        <f t="shared" si="441"/>
        <v>#N/A</v>
      </c>
      <c r="Z5646" s="416" t="e">
        <f t="shared" si="442"/>
        <v>#N/A</v>
      </c>
      <c r="AA5646" s="416" t="str">
        <f t="shared" si="443"/>
        <v/>
      </c>
      <c r="AB5646" s="416" t="e">
        <f t="shared" si="444"/>
        <v>#N/A</v>
      </c>
      <c r="AC5646" s="416" t="e">
        <f t="shared" si="445"/>
        <v>#N/A</v>
      </c>
    </row>
    <row r="5647" customHeight="1" spans="1:29">
      <c r="A5647" s="421"/>
      <c r="B5647" s="422"/>
      <c r="C5647" s="422"/>
      <c r="D5647" s="421"/>
      <c r="E5647" s="421"/>
      <c r="F5647" s="421"/>
      <c r="G5647" s="421"/>
      <c r="H5647" s="421"/>
      <c r="I5647" s="421"/>
      <c r="J5647" s="421"/>
      <c r="K5647" s="421"/>
      <c r="L5647" s="421"/>
      <c r="M5647" s="421"/>
      <c r="N5647" s="426"/>
      <c r="O5647" s="426"/>
      <c r="P5647" s="427"/>
      <c r="Q5647" s="427"/>
      <c r="R5647" s="426"/>
      <c r="S5647" s="426"/>
      <c r="T5647" s="426"/>
      <c r="U5647" s="426"/>
      <c r="V5647" s="426"/>
      <c r="W5647" s="426"/>
      <c r="X5647" s="427"/>
      <c r="Y5647" s="416" t="e">
        <f t="shared" si="441"/>
        <v>#N/A</v>
      </c>
      <c r="Z5647" s="416" t="e">
        <f t="shared" si="442"/>
        <v>#N/A</v>
      </c>
      <c r="AA5647" s="416" t="str">
        <f t="shared" si="443"/>
        <v/>
      </c>
      <c r="AB5647" s="416" t="e">
        <f t="shared" si="444"/>
        <v>#N/A</v>
      </c>
      <c r="AC5647" s="416" t="e">
        <f t="shared" si="445"/>
        <v>#N/A</v>
      </c>
    </row>
    <row r="5648" customHeight="1" spans="1:29">
      <c r="A5648" s="421"/>
      <c r="B5648" s="422"/>
      <c r="C5648" s="422"/>
      <c r="D5648" s="421"/>
      <c r="E5648" s="421"/>
      <c r="F5648" s="421"/>
      <c r="G5648" s="421"/>
      <c r="H5648" s="421"/>
      <c r="I5648" s="421"/>
      <c r="J5648" s="421"/>
      <c r="K5648" s="421"/>
      <c r="L5648" s="421"/>
      <c r="M5648" s="421"/>
      <c r="N5648" s="426"/>
      <c r="O5648" s="426"/>
      <c r="P5648" s="427"/>
      <c r="Q5648" s="427"/>
      <c r="R5648" s="426"/>
      <c r="S5648" s="426"/>
      <c r="T5648" s="426"/>
      <c r="U5648" s="426"/>
      <c r="V5648" s="426"/>
      <c r="W5648" s="426"/>
      <c r="X5648" s="427"/>
      <c r="Y5648" s="416" t="e">
        <f t="shared" si="441"/>
        <v>#N/A</v>
      </c>
      <c r="Z5648" s="416" t="e">
        <f t="shared" si="442"/>
        <v>#N/A</v>
      </c>
      <c r="AA5648" s="416" t="str">
        <f t="shared" si="443"/>
        <v/>
      </c>
      <c r="AB5648" s="416" t="e">
        <f t="shared" si="444"/>
        <v>#N/A</v>
      </c>
      <c r="AC5648" s="416" t="e">
        <f t="shared" si="445"/>
        <v>#N/A</v>
      </c>
    </row>
    <row r="5649" customHeight="1" spans="1:29">
      <c r="A5649" s="421"/>
      <c r="B5649" s="422"/>
      <c r="C5649" s="422"/>
      <c r="D5649" s="421"/>
      <c r="E5649" s="421"/>
      <c r="F5649" s="421"/>
      <c r="G5649" s="421"/>
      <c r="H5649" s="421"/>
      <c r="I5649" s="421"/>
      <c r="J5649" s="421"/>
      <c r="K5649" s="421"/>
      <c r="L5649" s="421"/>
      <c r="M5649" s="421"/>
      <c r="N5649" s="426"/>
      <c r="O5649" s="426"/>
      <c r="P5649" s="427"/>
      <c r="Q5649" s="427"/>
      <c r="R5649" s="426"/>
      <c r="S5649" s="426"/>
      <c r="T5649" s="426"/>
      <c r="U5649" s="426"/>
      <c r="V5649" s="426"/>
      <c r="W5649" s="426"/>
      <c r="X5649" s="427"/>
      <c r="Y5649" s="416" t="e">
        <f t="shared" si="441"/>
        <v>#N/A</v>
      </c>
      <c r="Z5649" s="416" t="e">
        <f t="shared" si="442"/>
        <v>#N/A</v>
      </c>
      <c r="AA5649" s="416" t="str">
        <f t="shared" si="443"/>
        <v/>
      </c>
      <c r="AB5649" s="416" t="e">
        <f t="shared" si="444"/>
        <v>#N/A</v>
      </c>
      <c r="AC5649" s="416" t="e">
        <f t="shared" si="445"/>
        <v>#N/A</v>
      </c>
    </row>
    <row r="5650" customHeight="1" spans="1:29">
      <c r="A5650" s="421"/>
      <c r="B5650" s="422"/>
      <c r="C5650" s="422"/>
      <c r="D5650" s="421"/>
      <c r="E5650" s="421"/>
      <c r="F5650" s="421"/>
      <c r="G5650" s="421"/>
      <c r="H5650" s="421"/>
      <c r="I5650" s="421"/>
      <c r="J5650" s="421"/>
      <c r="K5650" s="421"/>
      <c r="L5650" s="421"/>
      <c r="M5650" s="421"/>
      <c r="N5650" s="426"/>
      <c r="O5650" s="426"/>
      <c r="P5650" s="427"/>
      <c r="Q5650" s="427"/>
      <c r="R5650" s="426"/>
      <c r="S5650" s="426"/>
      <c r="T5650" s="426"/>
      <c r="U5650" s="426"/>
      <c r="V5650" s="426"/>
      <c r="W5650" s="426"/>
      <c r="X5650" s="427"/>
      <c r="Y5650" s="416" t="e">
        <f t="shared" si="441"/>
        <v>#N/A</v>
      </c>
      <c r="Z5650" s="416" t="e">
        <f t="shared" si="442"/>
        <v>#N/A</v>
      </c>
      <c r="AA5650" s="416" t="str">
        <f t="shared" si="443"/>
        <v/>
      </c>
      <c r="AB5650" s="416" t="e">
        <f t="shared" si="444"/>
        <v>#N/A</v>
      </c>
      <c r="AC5650" s="416" t="e">
        <f t="shared" si="445"/>
        <v>#N/A</v>
      </c>
    </row>
    <row r="5651" customHeight="1" spans="1:29">
      <c r="A5651" s="421"/>
      <c r="B5651" s="422"/>
      <c r="C5651" s="422"/>
      <c r="D5651" s="421"/>
      <c r="E5651" s="421"/>
      <c r="F5651" s="421"/>
      <c r="G5651" s="421"/>
      <c r="H5651" s="421"/>
      <c r="I5651" s="421"/>
      <c r="J5651" s="421"/>
      <c r="K5651" s="421"/>
      <c r="L5651" s="421"/>
      <c r="M5651" s="421"/>
      <c r="N5651" s="426"/>
      <c r="O5651" s="426"/>
      <c r="P5651" s="427"/>
      <c r="Q5651" s="427"/>
      <c r="R5651" s="426"/>
      <c r="S5651" s="426"/>
      <c r="T5651" s="426"/>
      <c r="U5651" s="426"/>
      <c r="V5651" s="426"/>
      <c r="W5651" s="426"/>
      <c r="X5651" s="427"/>
      <c r="Y5651" s="416" t="e">
        <f t="shared" si="441"/>
        <v>#N/A</v>
      </c>
      <c r="Z5651" s="416" t="e">
        <f t="shared" si="442"/>
        <v>#N/A</v>
      </c>
      <c r="AA5651" s="416" t="str">
        <f t="shared" si="443"/>
        <v/>
      </c>
      <c r="AB5651" s="416" t="e">
        <f t="shared" si="444"/>
        <v>#N/A</v>
      </c>
      <c r="AC5651" s="416" t="e">
        <f t="shared" si="445"/>
        <v>#N/A</v>
      </c>
    </row>
    <row r="5652" customHeight="1" spans="1:29">
      <c r="A5652" s="421"/>
      <c r="B5652" s="422"/>
      <c r="C5652" s="422"/>
      <c r="D5652" s="421"/>
      <c r="E5652" s="421"/>
      <c r="F5652" s="421"/>
      <c r="G5652" s="421"/>
      <c r="H5652" s="421"/>
      <c r="I5652" s="421"/>
      <c r="J5652" s="421"/>
      <c r="K5652" s="421"/>
      <c r="L5652" s="421"/>
      <c r="M5652" s="421"/>
      <c r="N5652" s="426"/>
      <c r="O5652" s="426"/>
      <c r="P5652" s="427"/>
      <c r="Q5652" s="427"/>
      <c r="R5652" s="426"/>
      <c r="S5652" s="426"/>
      <c r="T5652" s="426"/>
      <c r="U5652" s="426"/>
      <c r="V5652" s="426"/>
      <c r="W5652" s="426"/>
      <c r="X5652" s="427"/>
      <c r="Y5652" s="416" t="e">
        <f t="shared" si="441"/>
        <v>#N/A</v>
      </c>
      <c r="Z5652" s="416" t="e">
        <f t="shared" si="442"/>
        <v>#N/A</v>
      </c>
      <c r="AA5652" s="416" t="str">
        <f t="shared" si="443"/>
        <v/>
      </c>
      <c r="AB5652" s="416" t="e">
        <f t="shared" si="444"/>
        <v>#N/A</v>
      </c>
      <c r="AC5652" s="416" t="e">
        <f t="shared" si="445"/>
        <v>#N/A</v>
      </c>
    </row>
    <row r="5653" customHeight="1" spans="1:29">
      <c r="A5653" s="421"/>
      <c r="B5653" s="422"/>
      <c r="C5653" s="422"/>
      <c r="D5653" s="421"/>
      <c r="E5653" s="421"/>
      <c r="F5653" s="421"/>
      <c r="G5653" s="421"/>
      <c r="H5653" s="421"/>
      <c r="I5653" s="421"/>
      <c r="J5653" s="421"/>
      <c r="K5653" s="421"/>
      <c r="L5653" s="421"/>
      <c r="M5653" s="421"/>
      <c r="N5653" s="426"/>
      <c r="O5653" s="426"/>
      <c r="P5653" s="427"/>
      <c r="Q5653" s="427"/>
      <c r="R5653" s="426"/>
      <c r="S5653" s="426"/>
      <c r="T5653" s="426"/>
      <c r="U5653" s="426"/>
      <c r="V5653" s="426"/>
      <c r="W5653" s="426"/>
      <c r="X5653" s="427"/>
      <c r="Y5653" s="416" t="e">
        <f t="shared" si="441"/>
        <v>#N/A</v>
      </c>
      <c r="Z5653" s="416" t="e">
        <f t="shared" si="442"/>
        <v>#N/A</v>
      </c>
      <c r="AA5653" s="416" t="str">
        <f t="shared" si="443"/>
        <v/>
      </c>
      <c r="AB5653" s="416" t="e">
        <f t="shared" si="444"/>
        <v>#N/A</v>
      </c>
      <c r="AC5653" s="416" t="e">
        <f t="shared" si="445"/>
        <v>#N/A</v>
      </c>
    </row>
    <row r="5654" customHeight="1" spans="1:29">
      <c r="A5654" s="421"/>
      <c r="B5654" s="422"/>
      <c r="C5654" s="422"/>
      <c r="D5654" s="421"/>
      <c r="E5654" s="421"/>
      <c r="F5654" s="421"/>
      <c r="G5654" s="421"/>
      <c r="H5654" s="421"/>
      <c r="I5654" s="421"/>
      <c r="J5654" s="421"/>
      <c r="K5654" s="421"/>
      <c r="L5654" s="421"/>
      <c r="M5654" s="421"/>
      <c r="N5654" s="426"/>
      <c r="O5654" s="426"/>
      <c r="P5654" s="427"/>
      <c r="Q5654" s="427"/>
      <c r="R5654" s="426"/>
      <c r="S5654" s="426"/>
      <c r="T5654" s="426"/>
      <c r="U5654" s="426"/>
      <c r="V5654" s="426"/>
      <c r="W5654" s="426"/>
      <c r="X5654" s="427"/>
      <c r="Y5654" s="416" t="e">
        <f t="shared" si="441"/>
        <v>#N/A</v>
      </c>
      <c r="Z5654" s="416" t="e">
        <f t="shared" si="442"/>
        <v>#N/A</v>
      </c>
      <c r="AA5654" s="416" t="str">
        <f t="shared" si="443"/>
        <v/>
      </c>
      <c r="AB5654" s="416" t="e">
        <f t="shared" si="444"/>
        <v>#N/A</v>
      </c>
      <c r="AC5654" s="416" t="e">
        <f t="shared" si="445"/>
        <v>#N/A</v>
      </c>
    </row>
    <row r="5655" customHeight="1" spans="1:29">
      <c r="A5655" s="421"/>
      <c r="B5655" s="422"/>
      <c r="C5655" s="422"/>
      <c r="D5655" s="421"/>
      <c r="E5655" s="421"/>
      <c r="F5655" s="421"/>
      <c r="G5655" s="421"/>
      <c r="H5655" s="421"/>
      <c r="I5655" s="421"/>
      <c r="J5655" s="421"/>
      <c r="K5655" s="421"/>
      <c r="L5655" s="421"/>
      <c r="M5655" s="421"/>
      <c r="N5655" s="426"/>
      <c r="O5655" s="426"/>
      <c r="P5655" s="427"/>
      <c r="Q5655" s="427"/>
      <c r="R5655" s="426"/>
      <c r="S5655" s="426"/>
      <c r="T5655" s="426"/>
      <c r="U5655" s="426"/>
      <c r="V5655" s="426"/>
      <c r="W5655" s="426"/>
      <c r="X5655" s="427"/>
      <c r="Y5655" s="416" t="e">
        <f t="shared" si="441"/>
        <v>#N/A</v>
      </c>
      <c r="Z5655" s="416" t="e">
        <f t="shared" si="442"/>
        <v>#N/A</v>
      </c>
      <c r="AA5655" s="416" t="str">
        <f t="shared" si="443"/>
        <v/>
      </c>
      <c r="AB5655" s="416" t="e">
        <f t="shared" si="444"/>
        <v>#N/A</v>
      </c>
      <c r="AC5655" s="416" t="e">
        <f t="shared" si="445"/>
        <v>#N/A</v>
      </c>
    </row>
    <row r="5656" customHeight="1" spans="1:29">
      <c r="A5656" s="421"/>
      <c r="B5656" s="422"/>
      <c r="C5656" s="422"/>
      <c r="D5656" s="421"/>
      <c r="E5656" s="421"/>
      <c r="F5656" s="421"/>
      <c r="G5656" s="421"/>
      <c r="H5656" s="421"/>
      <c r="I5656" s="421"/>
      <c r="J5656" s="421"/>
      <c r="K5656" s="421"/>
      <c r="L5656" s="421"/>
      <c r="M5656" s="421"/>
      <c r="N5656" s="426"/>
      <c r="O5656" s="426"/>
      <c r="P5656" s="427"/>
      <c r="Q5656" s="427"/>
      <c r="R5656" s="426"/>
      <c r="S5656" s="426"/>
      <c r="T5656" s="426"/>
      <c r="U5656" s="426"/>
      <c r="V5656" s="426"/>
      <c r="W5656" s="426"/>
      <c r="X5656" s="427"/>
      <c r="Y5656" s="416" t="e">
        <f t="shared" si="441"/>
        <v>#N/A</v>
      </c>
      <c r="Z5656" s="416" t="e">
        <f t="shared" si="442"/>
        <v>#N/A</v>
      </c>
      <c r="AA5656" s="416" t="str">
        <f t="shared" si="443"/>
        <v/>
      </c>
      <c r="AB5656" s="416" t="e">
        <f t="shared" si="444"/>
        <v>#N/A</v>
      </c>
      <c r="AC5656" s="416" t="e">
        <f t="shared" si="445"/>
        <v>#N/A</v>
      </c>
    </row>
    <row r="5657" customHeight="1" spans="1:29">
      <c r="A5657" s="421"/>
      <c r="B5657" s="422"/>
      <c r="C5657" s="422"/>
      <c r="D5657" s="421"/>
      <c r="E5657" s="421"/>
      <c r="F5657" s="421"/>
      <c r="G5657" s="421"/>
      <c r="H5657" s="421"/>
      <c r="I5657" s="421"/>
      <c r="J5657" s="421"/>
      <c r="K5657" s="421"/>
      <c r="L5657" s="421"/>
      <c r="M5657" s="421"/>
      <c r="N5657" s="426"/>
      <c r="O5657" s="426"/>
      <c r="P5657" s="427"/>
      <c r="Q5657" s="427"/>
      <c r="R5657" s="426"/>
      <c r="S5657" s="426"/>
      <c r="T5657" s="426"/>
      <c r="U5657" s="426"/>
      <c r="V5657" s="426"/>
      <c r="W5657" s="426"/>
      <c r="X5657" s="427"/>
      <c r="Y5657" s="416" t="e">
        <f t="shared" si="441"/>
        <v>#N/A</v>
      </c>
      <c r="Z5657" s="416" t="e">
        <f t="shared" si="442"/>
        <v>#N/A</v>
      </c>
      <c r="AA5657" s="416" t="str">
        <f t="shared" si="443"/>
        <v/>
      </c>
      <c r="AB5657" s="416" t="e">
        <f t="shared" si="444"/>
        <v>#N/A</v>
      </c>
      <c r="AC5657" s="416" t="e">
        <f t="shared" si="445"/>
        <v>#N/A</v>
      </c>
    </row>
    <row r="5658" customHeight="1" spans="1:29">
      <c r="A5658" s="421"/>
      <c r="B5658" s="422"/>
      <c r="C5658" s="422"/>
      <c r="D5658" s="421"/>
      <c r="E5658" s="421"/>
      <c r="F5658" s="421"/>
      <c r="G5658" s="421"/>
      <c r="H5658" s="421"/>
      <c r="I5658" s="421"/>
      <c r="J5658" s="421"/>
      <c r="K5658" s="421"/>
      <c r="L5658" s="421"/>
      <c r="M5658" s="421"/>
      <c r="N5658" s="426"/>
      <c r="O5658" s="426"/>
      <c r="P5658" s="427"/>
      <c r="Q5658" s="427"/>
      <c r="R5658" s="426"/>
      <c r="S5658" s="426"/>
      <c r="T5658" s="426"/>
      <c r="U5658" s="426"/>
      <c r="V5658" s="426"/>
      <c r="W5658" s="426"/>
      <c r="X5658" s="427"/>
      <c r="Y5658" s="416" t="e">
        <f t="shared" si="441"/>
        <v>#N/A</v>
      </c>
      <c r="Z5658" s="416" t="e">
        <f t="shared" si="442"/>
        <v>#N/A</v>
      </c>
      <c r="AA5658" s="416" t="str">
        <f t="shared" si="443"/>
        <v/>
      </c>
      <c r="AB5658" s="416" t="e">
        <f t="shared" si="444"/>
        <v>#N/A</v>
      </c>
      <c r="AC5658" s="416" t="e">
        <f t="shared" si="445"/>
        <v>#N/A</v>
      </c>
    </row>
    <row r="5659" customHeight="1" spans="1:29">
      <c r="A5659" s="421"/>
      <c r="B5659" s="422"/>
      <c r="C5659" s="422"/>
      <c r="D5659" s="421"/>
      <c r="E5659" s="421"/>
      <c r="F5659" s="421"/>
      <c r="G5659" s="421"/>
      <c r="H5659" s="421"/>
      <c r="I5659" s="421"/>
      <c r="J5659" s="421"/>
      <c r="K5659" s="421"/>
      <c r="L5659" s="421"/>
      <c r="M5659" s="421"/>
      <c r="N5659" s="426"/>
      <c r="O5659" s="426"/>
      <c r="P5659" s="427"/>
      <c r="Q5659" s="427"/>
      <c r="R5659" s="426"/>
      <c r="S5659" s="426"/>
      <c r="T5659" s="426"/>
      <c r="U5659" s="426"/>
      <c r="V5659" s="426"/>
      <c r="W5659" s="426"/>
      <c r="X5659" s="427"/>
      <c r="Y5659" s="416" t="e">
        <f t="shared" si="441"/>
        <v>#N/A</v>
      </c>
      <c r="Z5659" s="416" t="e">
        <f t="shared" si="442"/>
        <v>#N/A</v>
      </c>
      <c r="AA5659" s="416" t="str">
        <f t="shared" si="443"/>
        <v/>
      </c>
      <c r="AB5659" s="416" t="e">
        <f t="shared" si="444"/>
        <v>#N/A</v>
      </c>
      <c r="AC5659" s="416" t="e">
        <f t="shared" si="445"/>
        <v>#N/A</v>
      </c>
    </row>
    <row r="5660" customHeight="1" spans="1:29">
      <c r="A5660" s="421"/>
      <c r="B5660" s="422"/>
      <c r="C5660" s="422"/>
      <c r="D5660" s="421"/>
      <c r="E5660" s="421"/>
      <c r="F5660" s="421"/>
      <c r="G5660" s="421"/>
      <c r="H5660" s="421"/>
      <c r="I5660" s="421"/>
      <c r="J5660" s="421"/>
      <c r="K5660" s="421"/>
      <c r="L5660" s="421"/>
      <c r="M5660" s="421"/>
      <c r="N5660" s="426"/>
      <c r="O5660" s="426"/>
      <c r="P5660" s="427"/>
      <c r="Q5660" s="427"/>
      <c r="R5660" s="426"/>
      <c r="S5660" s="426"/>
      <c r="T5660" s="426"/>
      <c r="U5660" s="426"/>
      <c r="V5660" s="426"/>
      <c r="W5660" s="426"/>
      <c r="X5660" s="427"/>
      <c r="Y5660" s="416" t="e">
        <f t="shared" si="441"/>
        <v>#N/A</v>
      </c>
      <c r="Z5660" s="416" t="e">
        <f t="shared" si="442"/>
        <v>#N/A</v>
      </c>
      <c r="AA5660" s="416" t="str">
        <f t="shared" si="443"/>
        <v/>
      </c>
      <c r="AB5660" s="416" t="e">
        <f t="shared" si="444"/>
        <v>#N/A</v>
      </c>
      <c r="AC5660" s="416" t="e">
        <f t="shared" si="445"/>
        <v>#N/A</v>
      </c>
    </row>
    <row r="5661" customHeight="1" spans="1:29">
      <c r="A5661" s="421"/>
      <c r="B5661" s="422"/>
      <c r="C5661" s="422"/>
      <c r="D5661" s="421"/>
      <c r="E5661" s="421"/>
      <c r="F5661" s="421"/>
      <c r="G5661" s="421"/>
      <c r="H5661" s="421"/>
      <c r="I5661" s="421"/>
      <c r="J5661" s="421"/>
      <c r="K5661" s="421"/>
      <c r="L5661" s="421"/>
      <c r="M5661" s="421"/>
      <c r="N5661" s="426"/>
      <c r="O5661" s="426"/>
      <c r="P5661" s="427"/>
      <c r="Q5661" s="427"/>
      <c r="R5661" s="426"/>
      <c r="S5661" s="426"/>
      <c r="T5661" s="426"/>
      <c r="U5661" s="426"/>
      <c r="V5661" s="426"/>
      <c r="W5661" s="426"/>
      <c r="X5661" s="427"/>
      <c r="Y5661" s="416" t="e">
        <f t="shared" si="441"/>
        <v>#N/A</v>
      </c>
      <c r="Z5661" s="416" t="e">
        <f t="shared" si="442"/>
        <v>#N/A</v>
      </c>
      <c r="AA5661" s="416" t="str">
        <f t="shared" si="443"/>
        <v/>
      </c>
      <c r="AB5661" s="416" t="e">
        <f t="shared" si="444"/>
        <v>#N/A</v>
      </c>
      <c r="AC5661" s="416" t="e">
        <f t="shared" si="445"/>
        <v>#N/A</v>
      </c>
    </row>
    <row r="5662" customHeight="1" spans="1:29">
      <c r="A5662" s="421"/>
      <c r="B5662" s="422"/>
      <c r="C5662" s="422"/>
      <c r="D5662" s="421"/>
      <c r="E5662" s="421"/>
      <c r="F5662" s="421"/>
      <c r="G5662" s="421"/>
      <c r="H5662" s="421"/>
      <c r="I5662" s="421"/>
      <c r="J5662" s="421"/>
      <c r="K5662" s="421"/>
      <c r="L5662" s="421"/>
      <c r="M5662" s="421"/>
      <c r="N5662" s="426"/>
      <c r="O5662" s="426"/>
      <c r="P5662" s="427"/>
      <c r="Q5662" s="427"/>
      <c r="R5662" s="426"/>
      <c r="S5662" s="426"/>
      <c r="T5662" s="426"/>
      <c r="U5662" s="426"/>
      <c r="V5662" s="426"/>
      <c r="W5662" s="426"/>
      <c r="X5662" s="427"/>
      <c r="Y5662" s="416" t="e">
        <f t="shared" si="441"/>
        <v>#N/A</v>
      </c>
      <c r="Z5662" s="416" t="e">
        <f t="shared" si="442"/>
        <v>#N/A</v>
      </c>
      <c r="AA5662" s="416" t="str">
        <f t="shared" si="443"/>
        <v/>
      </c>
      <c r="AB5662" s="416" t="e">
        <f t="shared" si="444"/>
        <v>#N/A</v>
      </c>
      <c r="AC5662" s="416" t="e">
        <f t="shared" si="445"/>
        <v>#N/A</v>
      </c>
    </row>
    <row r="5663" customHeight="1" spans="1:29">
      <c r="A5663" s="421"/>
      <c r="B5663" s="422"/>
      <c r="C5663" s="422"/>
      <c r="D5663" s="421"/>
      <c r="E5663" s="421"/>
      <c r="F5663" s="421"/>
      <c r="G5663" s="421"/>
      <c r="H5663" s="421"/>
      <c r="I5663" s="421"/>
      <c r="J5663" s="421"/>
      <c r="K5663" s="421"/>
      <c r="L5663" s="421"/>
      <c r="M5663" s="421"/>
      <c r="N5663" s="426"/>
      <c r="O5663" s="426"/>
      <c r="P5663" s="427"/>
      <c r="Q5663" s="427"/>
      <c r="R5663" s="426"/>
      <c r="S5663" s="426"/>
      <c r="T5663" s="426"/>
      <c r="U5663" s="426"/>
      <c r="V5663" s="426"/>
      <c r="W5663" s="426"/>
      <c r="X5663" s="427"/>
      <c r="Y5663" s="416" t="e">
        <f t="shared" si="441"/>
        <v>#N/A</v>
      </c>
      <c r="Z5663" s="416" t="e">
        <f t="shared" si="442"/>
        <v>#N/A</v>
      </c>
      <c r="AA5663" s="416" t="str">
        <f t="shared" si="443"/>
        <v/>
      </c>
      <c r="AB5663" s="416" t="e">
        <f t="shared" si="444"/>
        <v>#N/A</v>
      </c>
      <c r="AC5663" s="416" t="e">
        <f t="shared" si="445"/>
        <v>#N/A</v>
      </c>
    </row>
    <row r="5664" customHeight="1" spans="1:29">
      <c r="A5664" s="421"/>
      <c r="B5664" s="422"/>
      <c r="C5664" s="422"/>
      <c r="D5664" s="421"/>
      <c r="E5664" s="421"/>
      <c r="F5664" s="421"/>
      <c r="G5664" s="421"/>
      <c r="H5664" s="421"/>
      <c r="I5664" s="421"/>
      <c r="J5664" s="421"/>
      <c r="K5664" s="421"/>
      <c r="L5664" s="421"/>
      <c r="M5664" s="421"/>
      <c r="N5664" s="426"/>
      <c r="O5664" s="426"/>
      <c r="P5664" s="427"/>
      <c r="Q5664" s="427"/>
      <c r="R5664" s="426"/>
      <c r="S5664" s="426"/>
      <c r="T5664" s="426"/>
      <c r="U5664" s="426"/>
      <c r="V5664" s="426"/>
      <c r="W5664" s="426"/>
      <c r="X5664" s="427"/>
      <c r="Y5664" s="416" t="e">
        <f t="shared" si="441"/>
        <v>#N/A</v>
      </c>
      <c r="Z5664" s="416" t="e">
        <f t="shared" si="442"/>
        <v>#N/A</v>
      </c>
      <c r="AA5664" s="416" t="str">
        <f t="shared" si="443"/>
        <v/>
      </c>
      <c r="AB5664" s="416" t="e">
        <f t="shared" si="444"/>
        <v>#N/A</v>
      </c>
      <c r="AC5664" s="416" t="e">
        <f t="shared" si="445"/>
        <v>#N/A</v>
      </c>
    </row>
    <row r="5665" customHeight="1" spans="1:29">
      <c r="A5665" s="421"/>
      <c r="B5665" s="422"/>
      <c r="C5665" s="422"/>
      <c r="D5665" s="421"/>
      <c r="E5665" s="421"/>
      <c r="F5665" s="421"/>
      <c r="G5665" s="421"/>
      <c r="H5665" s="421"/>
      <c r="I5665" s="421"/>
      <c r="J5665" s="421"/>
      <c r="K5665" s="421"/>
      <c r="L5665" s="421"/>
      <c r="M5665" s="421"/>
      <c r="N5665" s="426"/>
      <c r="O5665" s="426"/>
      <c r="P5665" s="427"/>
      <c r="Q5665" s="427"/>
      <c r="R5665" s="426"/>
      <c r="S5665" s="426"/>
      <c r="T5665" s="426"/>
      <c r="U5665" s="426"/>
      <c r="V5665" s="426"/>
      <c r="W5665" s="426"/>
      <c r="X5665" s="427"/>
      <c r="Y5665" s="416" t="e">
        <f t="shared" si="441"/>
        <v>#N/A</v>
      </c>
      <c r="Z5665" s="416" t="e">
        <f t="shared" si="442"/>
        <v>#N/A</v>
      </c>
      <c r="AA5665" s="416" t="str">
        <f t="shared" si="443"/>
        <v/>
      </c>
      <c r="AB5665" s="416" t="e">
        <f t="shared" si="444"/>
        <v>#N/A</v>
      </c>
      <c r="AC5665" s="416" t="e">
        <f t="shared" si="445"/>
        <v>#N/A</v>
      </c>
    </row>
    <row r="5666" customHeight="1" spans="1:29">
      <c r="A5666" s="421"/>
      <c r="B5666" s="422"/>
      <c r="C5666" s="422"/>
      <c r="D5666" s="421"/>
      <c r="E5666" s="421"/>
      <c r="F5666" s="421"/>
      <c r="G5666" s="421"/>
      <c r="H5666" s="421"/>
      <c r="I5666" s="421"/>
      <c r="J5666" s="421"/>
      <c r="K5666" s="421"/>
      <c r="L5666" s="421"/>
      <c r="M5666" s="421"/>
      <c r="N5666" s="426"/>
      <c r="O5666" s="426"/>
      <c r="P5666" s="427"/>
      <c r="Q5666" s="427"/>
      <c r="R5666" s="426"/>
      <c r="S5666" s="426"/>
      <c r="T5666" s="426"/>
      <c r="U5666" s="426"/>
      <c r="V5666" s="426"/>
      <c r="W5666" s="426"/>
      <c r="X5666" s="427"/>
      <c r="Y5666" s="416" t="e">
        <f t="shared" si="441"/>
        <v>#N/A</v>
      </c>
      <c r="Z5666" s="416" t="e">
        <f t="shared" si="442"/>
        <v>#N/A</v>
      </c>
      <c r="AA5666" s="416" t="str">
        <f t="shared" si="443"/>
        <v/>
      </c>
      <c r="AB5666" s="416" t="e">
        <f t="shared" si="444"/>
        <v>#N/A</v>
      </c>
      <c r="AC5666" s="416" t="e">
        <f t="shared" si="445"/>
        <v>#N/A</v>
      </c>
    </row>
    <row r="5667" customHeight="1" spans="1:29">
      <c r="A5667" s="421"/>
      <c r="B5667" s="422"/>
      <c r="C5667" s="422"/>
      <c r="D5667" s="421"/>
      <c r="E5667" s="421"/>
      <c r="F5667" s="421"/>
      <c r="G5667" s="421"/>
      <c r="H5667" s="421"/>
      <c r="I5667" s="421"/>
      <c r="J5667" s="421"/>
      <c r="K5667" s="421"/>
      <c r="L5667" s="421"/>
      <c r="M5667" s="421"/>
      <c r="N5667" s="426"/>
      <c r="O5667" s="426"/>
      <c r="P5667" s="427"/>
      <c r="Q5667" s="427"/>
      <c r="R5667" s="426"/>
      <c r="S5667" s="426"/>
      <c r="T5667" s="426"/>
      <c r="U5667" s="426"/>
      <c r="V5667" s="426"/>
      <c r="W5667" s="426"/>
      <c r="X5667" s="427"/>
      <c r="Y5667" s="416" t="e">
        <f t="shared" si="441"/>
        <v>#N/A</v>
      </c>
      <c r="Z5667" s="416" t="e">
        <f t="shared" si="442"/>
        <v>#N/A</v>
      </c>
      <c r="AA5667" s="416" t="str">
        <f t="shared" si="443"/>
        <v/>
      </c>
      <c r="AB5667" s="416" t="e">
        <f t="shared" si="444"/>
        <v>#N/A</v>
      </c>
      <c r="AC5667" s="416" t="e">
        <f t="shared" si="445"/>
        <v>#N/A</v>
      </c>
    </row>
    <row r="5668" customHeight="1" spans="1:29">
      <c r="A5668" s="421"/>
      <c r="B5668" s="422"/>
      <c r="C5668" s="422"/>
      <c r="D5668" s="421"/>
      <c r="E5668" s="421"/>
      <c r="F5668" s="421"/>
      <c r="G5668" s="421"/>
      <c r="H5668" s="421"/>
      <c r="I5668" s="421"/>
      <c r="J5668" s="421"/>
      <c r="K5668" s="421"/>
      <c r="L5668" s="421"/>
      <c r="M5668" s="421"/>
      <c r="N5668" s="426"/>
      <c r="O5668" s="426"/>
      <c r="P5668" s="427"/>
      <c r="Q5668" s="427"/>
      <c r="R5668" s="426"/>
      <c r="S5668" s="426"/>
      <c r="T5668" s="426"/>
      <c r="U5668" s="426"/>
      <c r="V5668" s="426"/>
      <c r="W5668" s="426"/>
      <c r="X5668" s="427"/>
      <c r="Y5668" s="416" t="e">
        <f t="shared" si="441"/>
        <v>#N/A</v>
      </c>
      <c r="Z5668" s="416" t="e">
        <f t="shared" si="442"/>
        <v>#N/A</v>
      </c>
      <c r="AA5668" s="416" t="str">
        <f t="shared" si="443"/>
        <v/>
      </c>
      <c r="AB5668" s="416" t="e">
        <f t="shared" si="444"/>
        <v>#N/A</v>
      </c>
      <c r="AC5668" s="416" t="e">
        <f t="shared" si="445"/>
        <v>#N/A</v>
      </c>
    </row>
    <row r="5669" customHeight="1" spans="1:29">
      <c r="A5669" s="421"/>
      <c r="B5669" s="422"/>
      <c r="C5669" s="422"/>
      <c r="D5669" s="421"/>
      <c r="E5669" s="421"/>
      <c r="F5669" s="421"/>
      <c r="G5669" s="421"/>
      <c r="H5669" s="421"/>
      <c r="I5669" s="421"/>
      <c r="J5669" s="421"/>
      <c r="K5669" s="421"/>
      <c r="L5669" s="421"/>
      <c r="M5669" s="421"/>
      <c r="N5669" s="426"/>
      <c r="O5669" s="426"/>
      <c r="P5669" s="427"/>
      <c r="Q5669" s="427"/>
      <c r="R5669" s="426"/>
      <c r="S5669" s="426"/>
      <c r="T5669" s="426"/>
      <c r="U5669" s="426"/>
      <c r="V5669" s="426"/>
      <c r="W5669" s="426"/>
      <c r="X5669" s="427"/>
      <c r="Y5669" s="416" t="e">
        <f t="shared" si="441"/>
        <v>#N/A</v>
      </c>
      <c r="Z5669" s="416" t="e">
        <f t="shared" si="442"/>
        <v>#N/A</v>
      </c>
      <c r="AA5669" s="416" t="str">
        <f t="shared" si="443"/>
        <v/>
      </c>
      <c r="AB5669" s="416" t="e">
        <f t="shared" si="444"/>
        <v>#N/A</v>
      </c>
      <c r="AC5669" s="416" t="e">
        <f t="shared" si="445"/>
        <v>#N/A</v>
      </c>
    </row>
    <row r="5670" customHeight="1" spans="1:29">
      <c r="A5670" s="421"/>
      <c r="B5670" s="422"/>
      <c r="C5670" s="422"/>
      <c r="D5670" s="421"/>
      <c r="E5670" s="421"/>
      <c r="F5670" s="421"/>
      <c r="G5670" s="421"/>
      <c r="H5670" s="421"/>
      <c r="I5670" s="421"/>
      <c r="J5670" s="421"/>
      <c r="K5670" s="421"/>
      <c r="L5670" s="421"/>
      <c r="M5670" s="421"/>
      <c r="N5670" s="426"/>
      <c r="O5670" s="426"/>
      <c r="P5670" s="427"/>
      <c r="Q5670" s="427"/>
      <c r="R5670" s="426"/>
      <c r="S5670" s="426"/>
      <c r="T5670" s="426"/>
      <c r="U5670" s="426"/>
      <c r="V5670" s="426"/>
      <c r="W5670" s="426"/>
      <c r="X5670" s="427"/>
      <c r="Y5670" s="416" t="e">
        <f t="shared" si="441"/>
        <v>#N/A</v>
      </c>
      <c r="Z5670" s="416" t="e">
        <f t="shared" si="442"/>
        <v>#N/A</v>
      </c>
      <c r="AA5670" s="416" t="str">
        <f t="shared" si="443"/>
        <v/>
      </c>
      <c r="AB5670" s="416" t="e">
        <f t="shared" si="444"/>
        <v>#N/A</v>
      </c>
      <c r="AC5670" s="416" t="e">
        <f t="shared" si="445"/>
        <v>#N/A</v>
      </c>
    </row>
    <row r="5671" customHeight="1" spans="1:29">
      <c r="A5671" s="421"/>
      <c r="B5671" s="422"/>
      <c r="C5671" s="422"/>
      <c r="D5671" s="421"/>
      <c r="E5671" s="421"/>
      <c r="F5671" s="421"/>
      <c r="G5671" s="421"/>
      <c r="H5671" s="421"/>
      <c r="I5671" s="421"/>
      <c r="J5671" s="421"/>
      <c r="K5671" s="421"/>
      <c r="L5671" s="421"/>
      <c r="M5671" s="421"/>
      <c r="N5671" s="426"/>
      <c r="O5671" s="426"/>
      <c r="P5671" s="427"/>
      <c r="Q5671" s="427"/>
      <c r="R5671" s="426"/>
      <c r="S5671" s="426"/>
      <c r="T5671" s="426"/>
      <c r="U5671" s="426"/>
      <c r="V5671" s="426"/>
      <c r="W5671" s="426"/>
      <c r="X5671" s="427"/>
      <c r="Y5671" s="416" t="e">
        <f t="shared" si="441"/>
        <v>#N/A</v>
      </c>
      <c r="Z5671" s="416" t="e">
        <f t="shared" si="442"/>
        <v>#N/A</v>
      </c>
      <c r="AA5671" s="416" t="str">
        <f t="shared" si="443"/>
        <v/>
      </c>
      <c r="AB5671" s="416" t="e">
        <f t="shared" si="444"/>
        <v>#N/A</v>
      </c>
      <c r="AC5671" s="416" t="e">
        <f t="shared" si="445"/>
        <v>#N/A</v>
      </c>
    </row>
    <row r="5672" customHeight="1" spans="1:29">
      <c r="A5672" s="421"/>
      <c r="B5672" s="422"/>
      <c r="C5672" s="422"/>
      <c r="D5672" s="421"/>
      <c r="E5672" s="421"/>
      <c r="F5672" s="421"/>
      <c r="G5672" s="421"/>
      <c r="H5672" s="421"/>
      <c r="I5672" s="421"/>
      <c r="J5672" s="421"/>
      <c r="K5672" s="421"/>
      <c r="L5672" s="421"/>
      <c r="M5672" s="421"/>
      <c r="N5672" s="426"/>
      <c r="O5672" s="426"/>
      <c r="P5672" s="427"/>
      <c r="Q5672" s="427"/>
      <c r="R5672" s="426"/>
      <c r="S5672" s="426"/>
      <c r="T5672" s="426"/>
      <c r="U5672" s="426"/>
      <c r="V5672" s="426"/>
      <c r="W5672" s="426"/>
      <c r="X5672" s="427"/>
      <c r="Y5672" s="416" t="e">
        <f t="shared" si="441"/>
        <v>#N/A</v>
      </c>
      <c r="Z5672" s="416" t="e">
        <f t="shared" si="442"/>
        <v>#N/A</v>
      </c>
      <c r="AA5672" s="416" t="str">
        <f t="shared" si="443"/>
        <v/>
      </c>
      <c r="AB5672" s="416" t="e">
        <f t="shared" si="444"/>
        <v>#N/A</v>
      </c>
      <c r="AC5672" s="416" t="e">
        <f t="shared" si="445"/>
        <v>#N/A</v>
      </c>
    </row>
    <row r="5673" customHeight="1" spans="1:29">
      <c r="A5673" s="421"/>
      <c r="B5673" s="422"/>
      <c r="C5673" s="422"/>
      <c r="D5673" s="421"/>
      <c r="E5673" s="421"/>
      <c r="F5673" s="421"/>
      <c r="G5673" s="421"/>
      <c r="H5673" s="421"/>
      <c r="I5673" s="421"/>
      <c r="J5673" s="421"/>
      <c r="K5673" s="421"/>
      <c r="L5673" s="421"/>
      <c r="M5673" s="421"/>
      <c r="N5673" s="426"/>
      <c r="O5673" s="426"/>
      <c r="P5673" s="427"/>
      <c r="Q5673" s="427"/>
      <c r="R5673" s="426"/>
      <c r="S5673" s="426"/>
      <c r="T5673" s="426"/>
      <c r="U5673" s="426"/>
      <c r="V5673" s="426"/>
      <c r="W5673" s="426"/>
      <c r="X5673" s="427"/>
      <c r="Y5673" s="416" t="e">
        <f t="shared" si="441"/>
        <v>#N/A</v>
      </c>
      <c r="Z5673" s="416" t="e">
        <f t="shared" si="442"/>
        <v>#N/A</v>
      </c>
      <c r="AA5673" s="416" t="str">
        <f t="shared" si="443"/>
        <v/>
      </c>
      <c r="AB5673" s="416" t="e">
        <f t="shared" si="444"/>
        <v>#N/A</v>
      </c>
      <c r="AC5673" s="416" t="e">
        <f t="shared" si="445"/>
        <v>#N/A</v>
      </c>
    </row>
    <row r="5674" customHeight="1" spans="1:29">
      <c r="A5674" s="421"/>
      <c r="B5674" s="422"/>
      <c r="C5674" s="422"/>
      <c r="D5674" s="421"/>
      <c r="E5674" s="421"/>
      <c r="F5674" s="421"/>
      <c r="G5674" s="421"/>
      <c r="H5674" s="421"/>
      <c r="I5674" s="421"/>
      <c r="J5674" s="421"/>
      <c r="K5674" s="421"/>
      <c r="L5674" s="421"/>
      <c r="M5674" s="421"/>
      <c r="N5674" s="426"/>
      <c r="O5674" s="426"/>
      <c r="P5674" s="427"/>
      <c r="Q5674" s="427"/>
      <c r="R5674" s="426"/>
      <c r="S5674" s="426"/>
      <c r="T5674" s="426"/>
      <c r="U5674" s="426"/>
      <c r="V5674" s="426"/>
      <c r="W5674" s="426"/>
      <c r="X5674" s="427"/>
      <c r="Y5674" s="416" t="e">
        <f t="shared" si="441"/>
        <v>#N/A</v>
      </c>
      <c r="Z5674" s="416" t="e">
        <f t="shared" si="442"/>
        <v>#N/A</v>
      </c>
      <c r="AA5674" s="416" t="str">
        <f t="shared" si="443"/>
        <v/>
      </c>
      <c r="AB5674" s="416" t="e">
        <f t="shared" si="444"/>
        <v>#N/A</v>
      </c>
      <c r="AC5674" s="416" t="e">
        <f t="shared" si="445"/>
        <v>#N/A</v>
      </c>
    </row>
    <row r="5675" customHeight="1" spans="1:29">
      <c r="A5675" s="421"/>
      <c r="B5675" s="422"/>
      <c r="C5675" s="422"/>
      <c r="D5675" s="421"/>
      <c r="E5675" s="421"/>
      <c r="F5675" s="421"/>
      <c r="G5675" s="421"/>
      <c r="H5675" s="421"/>
      <c r="I5675" s="421"/>
      <c r="J5675" s="421"/>
      <c r="K5675" s="421"/>
      <c r="L5675" s="421"/>
      <c r="M5675" s="421"/>
      <c r="N5675" s="426"/>
      <c r="O5675" s="426"/>
      <c r="P5675" s="427"/>
      <c r="Q5675" s="427"/>
      <c r="R5675" s="426"/>
      <c r="S5675" s="426"/>
      <c r="T5675" s="426"/>
      <c r="U5675" s="426"/>
      <c r="V5675" s="426"/>
      <c r="W5675" s="426"/>
      <c r="X5675" s="427"/>
      <c r="Y5675" s="416" t="e">
        <f t="shared" si="441"/>
        <v>#N/A</v>
      </c>
      <c r="Z5675" s="416" t="e">
        <f t="shared" si="442"/>
        <v>#N/A</v>
      </c>
      <c r="AA5675" s="416" t="str">
        <f t="shared" si="443"/>
        <v/>
      </c>
      <c r="AB5675" s="416" t="e">
        <f t="shared" si="444"/>
        <v>#N/A</v>
      </c>
      <c r="AC5675" s="416" t="e">
        <f t="shared" si="445"/>
        <v>#N/A</v>
      </c>
    </row>
    <row r="5676" customHeight="1" spans="1:29">
      <c r="A5676" s="421"/>
      <c r="B5676" s="422"/>
      <c r="C5676" s="422"/>
      <c r="D5676" s="421"/>
      <c r="E5676" s="421"/>
      <c r="F5676" s="421"/>
      <c r="G5676" s="421"/>
      <c r="H5676" s="421"/>
      <c r="I5676" s="421"/>
      <c r="J5676" s="421"/>
      <c r="K5676" s="421"/>
      <c r="L5676" s="421"/>
      <c r="M5676" s="421"/>
      <c r="N5676" s="426"/>
      <c r="O5676" s="426"/>
      <c r="P5676" s="427"/>
      <c r="Q5676" s="427"/>
      <c r="R5676" s="426"/>
      <c r="S5676" s="426"/>
      <c r="T5676" s="426"/>
      <c r="U5676" s="426"/>
      <c r="V5676" s="426"/>
      <c r="W5676" s="426"/>
      <c r="X5676" s="427"/>
      <c r="Y5676" s="416" t="e">
        <f t="shared" si="441"/>
        <v>#N/A</v>
      </c>
      <c r="Z5676" s="416" t="e">
        <f t="shared" si="442"/>
        <v>#N/A</v>
      </c>
      <c r="AA5676" s="416" t="str">
        <f t="shared" si="443"/>
        <v/>
      </c>
      <c r="AB5676" s="416" t="e">
        <f t="shared" si="444"/>
        <v>#N/A</v>
      </c>
      <c r="AC5676" s="416" t="e">
        <f t="shared" si="445"/>
        <v>#N/A</v>
      </c>
    </row>
    <row r="5677" customHeight="1" spans="1:29">
      <c r="A5677" s="421"/>
      <c r="B5677" s="422"/>
      <c r="C5677" s="422"/>
      <c r="D5677" s="421"/>
      <c r="E5677" s="421"/>
      <c r="F5677" s="421"/>
      <c r="G5677" s="421"/>
      <c r="H5677" s="421"/>
      <c r="I5677" s="421"/>
      <c r="J5677" s="421"/>
      <c r="K5677" s="421"/>
      <c r="L5677" s="421"/>
      <c r="M5677" s="421"/>
      <c r="N5677" s="426"/>
      <c r="O5677" s="426"/>
      <c r="P5677" s="427"/>
      <c r="Q5677" s="427"/>
      <c r="R5677" s="426"/>
      <c r="S5677" s="426"/>
      <c r="T5677" s="426"/>
      <c r="U5677" s="426"/>
      <c r="V5677" s="426"/>
      <c r="W5677" s="426"/>
      <c r="X5677" s="427"/>
      <c r="Y5677" s="416" t="e">
        <f t="shared" si="441"/>
        <v>#N/A</v>
      </c>
      <c r="Z5677" s="416" t="e">
        <f t="shared" si="442"/>
        <v>#N/A</v>
      </c>
      <c r="AA5677" s="416" t="str">
        <f t="shared" si="443"/>
        <v/>
      </c>
      <c r="AB5677" s="416" t="e">
        <f t="shared" si="444"/>
        <v>#N/A</v>
      </c>
      <c r="AC5677" s="416" t="e">
        <f t="shared" si="445"/>
        <v>#N/A</v>
      </c>
    </row>
    <row r="5678" customHeight="1" spans="1:29">
      <c r="A5678" s="421"/>
      <c r="B5678" s="422"/>
      <c r="C5678" s="422"/>
      <c r="D5678" s="421"/>
      <c r="E5678" s="421"/>
      <c r="F5678" s="421"/>
      <c r="G5678" s="421"/>
      <c r="H5678" s="421"/>
      <c r="I5678" s="421"/>
      <c r="J5678" s="421"/>
      <c r="K5678" s="421"/>
      <c r="L5678" s="421"/>
      <c r="M5678" s="421"/>
      <c r="N5678" s="426"/>
      <c r="O5678" s="426"/>
      <c r="P5678" s="427"/>
      <c r="Q5678" s="427"/>
      <c r="R5678" s="426"/>
      <c r="S5678" s="426"/>
      <c r="T5678" s="426"/>
      <c r="U5678" s="426"/>
      <c r="V5678" s="426"/>
      <c r="W5678" s="426"/>
      <c r="X5678" s="427"/>
      <c r="Y5678" s="416" t="e">
        <f t="shared" si="441"/>
        <v>#N/A</v>
      </c>
      <c r="Z5678" s="416" t="e">
        <f t="shared" si="442"/>
        <v>#N/A</v>
      </c>
      <c r="AA5678" s="416" t="str">
        <f t="shared" si="443"/>
        <v/>
      </c>
      <c r="AB5678" s="416" t="e">
        <f t="shared" si="444"/>
        <v>#N/A</v>
      </c>
      <c r="AC5678" s="416" t="e">
        <f t="shared" si="445"/>
        <v>#N/A</v>
      </c>
    </row>
    <row r="5679" customHeight="1" spans="1:29">
      <c r="A5679" s="421"/>
      <c r="B5679" s="422"/>
      <c r="C5679" s="422"/>
      <c r="D5679" s="421"/>
      <c r="E5679" s="421"/>
      <c r="F5679" s="421"/>
      <c r="G5679" s="421"/>
      <c r="H5679" s="421"/>
      <c r="I5679" s="421"/>
      <c r="J5679" s="421"/>
      <c r="K5679" s="421"/>
      <c r="L5679" s="421"/>
      <c r="M5679" s="421"/>
      <c r="N5679" s="426"/>
      <c r="O5679" s="426"/>
      <c r="P5679" s="427"/>
      <c r="Q5679" s="427"/>
      <c r="R5679" s="426"/>
      <c r="S5679" s="426"/>
      <c r="T5679" s="426"/>
      <c r="U5679" s="426"/>
      <c r="V5679" s="426"/>
      <c r="W5679" s="426"/>
      <c r="X5679" s="427"/>
      <c r="Y5679" s="416" t="e">
        <f t="shared" si="441"/>
        <v>#N/A</v>
      </c>
      <c r="Z5679" s="416" t="e">
        <f t="shared" si="442"/>
        <v>#N/A</v>
      </c>
      <c r="AA5679" s="416" t="str">
        <f t="shared" si="443"/>
        <v/>
      </c>
      <c r="AB5679" s="416" t="e">
        <f t="shared" si="444"/>
        <v>#N/A</v>
      </c>
      <c r="AC5679" s="416" t="e">
        <f t="shared" si="445"/>
        <v>#N/A</v>
      </c>
    </row>
    <row r="5680" customHeight="1" spans="1:29">
      <c r="A5680" s="421"/>
      <c r="B5680" s="422"/>
      <c r="C5680" s="422"/>
      <c r="D5680" s="421"/>
      <c r="E5680" s="421"/>
      <c r="F5680" s="421"/>
      <c r="G5680" s="421"/>
      <c r="H5680" s="421"/>
      <c r="I5680" s="421"/>
      <c r="J5680" s="421"/>
      <c r="K5680" s="421"/>
      <c r="L5680" s="421"/>
      <c r="M5680" s="421"/>
      <c r="N5680" s="426"/>
      <c r="O5680" s="426"/>
      <c r="P5680" s="427"/>
      <c r="Q5680" s="427"/>
      <c r="R5680" s="426"/>
      <c r="S5680" s="426"/>
      <c r="T5680" s="426"/>
      <c r="U5680" s="426"/>
      <c r="V5680" s="426"/>
      <c r="W5680" s="426"/>
      <c r="X5680" s="427"/>
      <c r="Y5680" s="416" t="e">
        <f t="shared" si="441"/>
        <v>#N/A</v>
      </c>
      <c r="Z5680" s="416" t="e">
        <f t="shared" si="442"/>
        <v>#N/A</v>
      </c>
      <c r="AA5680" s="416" t="str">
        <f t="shared" si="443"/>
        <v/>
      </c>
      <c r="AB5680" s="416" t="e">
        <f t="shared" si="444"/>
        <v>#N/A</v>
      </c>
      <c r="AC5680" s="416" t="e">
        <f t="shared" si="445"/>
        <v>#N/A</v>
      </c>
    </row>
    <row r="5681" customHeight="1" spans="1:29">
      <c r="A5681" s="421"/>
      <c r="B5681" s="422"/>
      <c r="C5681" s="422"/>
      <c r="D5681" s="421"/>
      <c r="E5681" s="421"/>
      <c r="F5681" s="421"/>
      <c r="G5681" s="421"/>
      <c r="H5681" s="421"/>
      <c r="I5681" s="421"/>
      <c r="J5681" s="421"/>
      <c r="K5681" s="421"/>
      <c r="L5681" s="421"/>
      <c r="M5681" s="421"/>
      <c r="N5681" s="426"/>
      <c r="O5681" s="426"/>
      <c r="P5681" s="427"/>
      <c r="Q5681" s="427"/>
      <c r="R5681" s="426"/>
      <c r="S5681" s="426"/>
      <c r="T5681" s="426"/>
      <c r="U5681" s="426"/>
      <c r="V5681" s="426"/>
      <c r="W5681" s="426"/>
      <c r="X5681" s="427"/>
      <c r="Y5681" s="416" t="e">
        <f t="shared" si="441"/>
        <v>#N/A</v>
      </c>
      <c r="Z5681" s="416" t="e">
        <f t="shared" si="442"/>
        <v>#N/A</v>
      </c>
      <c r="AA5681" s="416" t="str">
        <f t="shared" si="443"/>
        <v/>
      </c>
      <c r="AB5681" s="416" t="e">
        <f t="shared" si="444"/>
        <v>#N/A</v>
      </c>
      <c r="AC5681" s="416" t="e">
        <f t="shared" si="445"/>
        <v>#N/A</v>
      </c>
    </row>
    <row r="5682" customHeight="1" spans="1:29">
      <c r="A5682" s="421"/>
      <c r="B5682" s="422"/>
      <c r="C5682" s="422"/>
      <c r="D5682" s="421"/>
      <c r="E5682" s="421"/>
      <c r="F5682" s="421"/>
      <c r="G5682" s="421"/>
      <c r="H5682" s="421"/>
      <c r="I5682" s="421"/>
      <c r="J5682" s="421"/>
      <c r="K5682" s="421"/>
      <c r="L5682" s="421"/>
      <c r="M5682" s="421"/>
      <c r="N5682" s="426"/>
      <c r="O5682" s="426"/>
      <c r="P5682" s="427"/>
      <c r="Q5682" s="427"/>
      <c r="R5682" s="426"/>
      <c r="S5682" s="426"/>
      <c r="T5682" s="426"/>
      <c r="U5682" s="426"/>
      <c r="V5682" s="426"/>
      <c r="W5682" s="426"/>
      <c r="X5682" s="427"/>
      <c r="Y5682" s="416" t="e">
        <f t="shared" si="441"/>
        <v>#N/A</v>
      </c>
      <c r="Z5682" s="416" t="e">
        <f t="shared" si="442"/>
        <v>#N/A</v>
      </c>
      <c r="AA5682" s="416" t="str">
        <f t="shared" si="443"/>
        <v/>
      </c>
      <c r="AB5682" s="416" t="e">
        <f t="shared" si="444"/>
        <v>#N/A</v>
      </c>
      <c r="AC5682" s="416" t="e">
        <f t="shared" si="445"/>
        <v>#N/A</v>
      </c>
    </row>
    <row r="5683" customHeight="1" spans="1:29">
      <c r="A5683" s="421"/>
      <c r="B5683" s="422"/>
      <c r="C5683" s="422"/>
      <c r="D5683" s="421"/>
      <c r="E5683" s="421"/>
      <c r="F5683" s="421"/>
      <c r="G5683" s="421"/>
      <c r="H5683" s="421"/>
      <c r="I5683" s="421"/>
      <c r="J5683" s="421"/>
      <c r="K5683" s="421"/>
      <c r="L5683" s="421"/>
      <c r="M5683" s="421"/>
      <c r="N5683" s="426"/>
      <c r="O5683" s="426"/>
      <c r="P5683" s="427"/>
      <c r="Q5683" s="427"/>
      <c r="R5683" s="426"/>
      <c r="S5683" s="426"/>
      <c r="T5683" s="426"/>
      <c r="U5683" s="426"/>
      <c r="V5683" s="426"/>
      <c r="W5683" s="426"/>
      <c r="X5683" s="427"/>
      <c r="Y5683" s="416" t="e">
        <f t="shared" si="441"/>
        <v>#N/A</v>
      </c>
      <c r="Z5683" s="416" t="e">
        <f t="shared" si="442"/>
        <v>#N/A</v>
      </c>
      <c r="AA5683" s="416" t="str">
        <f t="shared" si="443"/>
        <v/>
      </c>
      <c r="AB5683" s="416" t="e">
        <f t="shared" si="444"/>
        <v>#N/A</v>
      </c>
      <c r="AC5683" s="416" t="e">
        <f t="shared" si="445"/>
        <v>#N/A</v>
      </c>
    </row>
    <row r="5684" customHeight="1" spans="1:29">
      <c r="A5684" s="421"/>
      <c r="B5684" s="422"/>
      <c r="C5684" s="422"/>
      <c r="D5684" s="421"/>
      <c r="E5684" s="421"/>
      <c r="F5684" s="421"/>
      <c r="G5684" s="421"/>
      <c r="H5684" s="421"/>
      <c r="I5684" s="421"/>
      <c r="J5684" s="421"/>
      <c r="K5684" s="421"/>
      <c r="L5684" s="421"/>
      <c r="M5684" s="421"/>
      <c r="N5684" s="426"/>
      <c r="O5684" s="426"/>
      <c r="P5684" s="427"/>
      <c r="Q5684" s="427"/>
      <c r="R5684" s="426"/>
      <c r="S5684" s="426"/>
      <c r="T5684" s="426"/>
      <c r="U5684" s="426"/>
      <c r="V5684" s="426"/>
      <c r="W5684" s="426"/>
      <c r="X5684" s="427"/>
      <c r="Y5684" s="416" t="e">
        <f t="shared" si="441"/>
        <v>#N/A</v>
      </c>
      <c r="Z5684" s="416" t="e">
        <f t="shared" si="442"/>
        <v>#N/A</v>
      </c>
      <c r="AA5684" s="416" t="str">
        <f t="shared" si="443"/>
        <v/>
      </c>
      <c r="AB5684" s="416" t="e">
        <f t="shared" si="444"/>
        <v>#N/A</v>
      </c>
      <c r="AC5684" s="416" t="e">
        <f t="shared" si="445"/>
        <v>#N/A</v>
      </c>
    </row>
    <row r="5685" customHeight="1" spans="1:29">
      <c r="A5685" s="421"/>
      <c r="B5685" s="422"/>
      <c r="C5685" s="422"/>
      <c r="D5685" s="421"/>
      <c r="E5685" s="421"/>
      <c r="F5685" s="421"/>
      <c r="G5685" s="421"/>
      <c r="H5685" s="421"/>
      <c r="I5685" s="421"/>
      <c r="J5685" s="421"/>
      <c r="K5685" s="421"/>
      <c r="L5685" s="421"/>
      <c r="M5685" s="421"/>
      <c r="N5685" s="426"/>
      <c r="O5685" s="426"/>
      <c r="P5685" s="427"/>
      <c r="Q5685" s="427"/>
      <c r="R5685" s="426"/>
      <c r="S5685" s="426"/>
      <c r="T5685" s="426"/>
      <c r="U5685" s="426"/>
      <c r="V5685" s="426"/>
      <c r="W5685" s="426"/>
      <c r="X5685" s="427"/>
      <c r="Y5685" s="416" t="e">
        <f t="shared" si="441"/>
        <v>#N/A</v>
      </c>
      <c r="Z5685" s="416" t="e">
        <f t="shared" si="442"/>
        <v>#N/A</v>
      </c>
      <c r="AA5685" s="416" t="str">
        <f t="shared" si="443"/>
        <v/>
      </c>
      <c r="AB5685" s="416" t="e">
        <f t="shared" si="444"/>
        <v>#N/A</v>
      </c>
      <c r="AC5685" s="416" t="e">
        <f t="shared" si="445"/>
        <v>#N/A</v>
      </c>
    </row>
    <row r="5686" customHeight="1" spans="1:29">
      <c r="A5686" s="421"/>
      <c r="B5686" s="422"/>
      <c r="C5686" s="422"/>
      <c r="D5686" s="421"/>
      <c r="E5686" s="421"/>
      <c r="F5686" s="421"/>
      <c r="G5686" s="421"/>
      <c r="H5686" s="421"/>
      <c r="I5686" s="421"/>
      <c r="J5686" s="421"/>
      <c r="K5686" s="421"/>
      <c r="L5686" s="421"/>
      <c r="M5686" s="421"/>
      <c r="N5686" s="426"/>
      <c r="O5686" s="426"/>
      <c r="P5686" s="427"/>
      <c r="Q5686" s="427"/>
      <c r="R5686" s="426"/>
      <c r="S5686" s="426"/>
      <c r="T5686" s="426"/>
      <c r="U5686" s="426"/>
      <c r="V5686" s="426"/>
      <c r="W5686" s="426"/>
      <c r="X5686" s="427"/>
      <c r="Y5686" s="416" t="e">
        <f t="shared" si="441"/>
        <v>#N/A</v>
      </c>
      <c r="Z5686" s="416" t="e">
        <f t="shared" si="442"/>
        <v>#N/A</v>
      </c>
      <c r="AA5686" s="416" t="str">
        <f t="shared" si="443"/>
        <v/>
      </c>
      <c r="AB5686" s="416" t="e">
        <f t="shared" si="444"/>
        <v>#N/A</v>
      </c>
      <c r="AC5686" s="416" t="e">
        <f t="shared" si="445"/>
        <v>#N/A</v>
      </c>
    </row>
    <row r="5687" customHeight="1" spans="1:29">
      <c r="A5687" s="421"/>
      <c r="B5687" s="422"/>
      <c r="C5687" s="422"/>
      <c r="D5687" s="421"/>
      <c r="E5687" s="421"/>
      <c r="F5687" s="421"/>
      <c r="G5687" s="421"/>
      <c r="H5687" s="421"/>
      <c r="I5687" s="421"/>
      <c r="J5687" s="421"/>
      <c r="K5687" s="421"/>
      <c r="L5687" s="421"/>
      <c r="M5687" s="421"/>
      <c r="N5687" s="426"/>
      <c r="O5687" s="426"/>
      <c r="P5687" s="427"/>
      <c r="Q5687" s="427"/>
      <c r="R5687" s="426"/>
      <c r="S5687" s="426"/>
      <c r="T5687" s="426"/>
      <c r="U5687" s="426"/>
      <c r="V5687" s="426"/>
      <c r="W5687" s="426"/>
      <c r="X5687" s="427"/>
      <c r="Y5687" s="416" t="e">
        <f t="shared" si="441"/>
        <v>#N/A</v>
      </c>
      <c r="Z5687" s="416" t="e">
        <f t="shared" si="442"/>
        <v>#N/A</v>
      </c>
      <c r="AA5687" s="416" t="str">
        <f t="shared" si="443"/>
        <v/>
      </c>
      <c r="AB5687" s="416" t="e">
        <f t="shared" si="444"/>
        <v>#N/A</v>
      </c>
      <c r="AC5687" s="416" t="e">
        <f t="shared" si="445"/>
        <v>#N/A</v>
      </c>
    </row>
    <row r="5688" customHeight="1" spans="1:29">
      <c r="A5688" s="421"/>
      <c r="B5688" s="422"/>
      <c r="C5688" s="422"/>
      <c r="D5688" s="421"/>
      <c r="E5688" s="421"/>
      <c r="F5688" s="421"/>
      <c r="G5688" s="421"/>
      <c r="H5688" s="421"/>
      <c r="I5688" s="421"/>
      <c r="J5688" s="421"/>
      <c r="K5688" s="421"/>
      <c r="L5688" s="421"/>
      <c r="M5688" s="421"/>
      <c r="N5688" s="426"/>
      <c r="O5688" s="426"/>
      <c r="P5688" s="427"/>
      <c r="Q5688" s="427"/>
      <c r="R5688" s="426"/>
      <c r="S5688" s="426"/>
      <c r="T5688" s="426"/>
      <c r="U5688" s="426"/>
      <c r="V5688" s="426"/>
      <c r="W5688" s="426"/>
      <c r="X5688" s="427"/>
      <c r="Y5688" s="416" t="e">
        <f t="shared" si="441"/>
        <v>#N/A</v>
      </c>
      <c r="Z5688" s="416" t="e">
        <f t="shared" si="442"/>
        <v>#N/A</v>
      </c>
      <c r="AA5688" s="416" t="str">
        <f t="shared" si="443"/>
        <v/>
      </c>
      <c r="AB5688" s="416" t="e">
        <f t="shared" si="444"/>
        <v>#N/A</v>
      </c>
      <c r="AC5688" s="416" t="e">
        <f t="shared" si="445"/>
        <v>#N/A</v>
      </c>
    </row>
    <row r="5689" customHeight="1" spans="1:29">
      <c r="A5689" s="421"/>
      <c r="B5689" s="422"/>
      <c r="C5689" s="422"/>
      <c r="D5689" s="421"/>
      <c r="E5689" s="421"/>
      <c r="F5689" s="421"/>
      <c r="G5689" s="421"/>
      <c r="H5689" s="421"/>
      <c r="I5689" s="421"/>
      <c r="J5689" s="421"/>
      <c r="K5689" s="421"/>
      <c r="L5689" s="421"/>
      <c r="M5689" s="421"/>
      <c r="N5689" s="426"/>
      <c r="O5689" s="426"/>
      <c r="P5689" s="427"/>
      <c r="Q5689" s="427"/>
      <c r="R5689" s="426"/>
      <c r="S5689" s="426"/>
      <c r="T5689" s="426"/>
      <c r="U5689" s="426"/>
      <c r="V5689" s="426"/>
      <c r="W5689" s="426"/>
      <c r="X5689" s="427"/>
      <c r="Y5689" s="416" t="e">
        <f t="shared" si="441"/>
        <v>#N/A</v>
      </c>
      <c r="Z5689" s="416" t="e">
        <f t="shared" si="442"/>
        <v>#N/A</v>
      </c>
      <c r="AA5689" s="416" t="str">
        <f t="shared" si="443"/>
        <v/>
      </c>
      <c r="AB5689" s="416" t="e">
        <f t="shared" si="444"/>
        <v>#N/A</v>
      </c>
      <c r="AC5689" s="416" t="e">
        <f t="shared" si="445"/>
        <v>#N/A</v>
      </c>
    </row>
    <row r="5690" customHeight="1" spans="1:29">
      <c r="A5690" s="421"/>
      <c r="B5690" s="422"/>
      <c r="C5690" s="422"/>
      <c r="D5690" s="421"/>
      <c r="E5690" s="421"/>
      <c r="F5690" s="421"/>
      <c r="G5690" s="421"/>
      <c r="H5690" s="421"/>
      <c r="I5690" s="421"/>
      <c r="J5690" s="421"/>
      <c r="K5690" s="421"/>
      <c r="L5690" s="421"/>
      <c r="M5690" s="421"/>
      <c r="N5690" s="426"/>
      <c r="O5690" s="426"/>
      <c r="P5690" s="427"/>
      <c r="Q5690" s="427"/>
      <c r="R5690" s="426"/>
      <c r="S5690" s="426"/>
      <c r="T5690" s="426"/>
      <c r="U5690" s="426"/>
      <c r="V5690" s="426"/>
      <c r="W5690" s="426"/>
      <c r="X5690" s="427"/>
      <c r="Y5690" s="416" t="e">
        <f t="shared" si="441"/>
        <v>#N/A</v>
      </c>
      <c r="Z5690" s="416" t="e">
        <f t="shared" si="442"/>
        <v>#N/A</v>
      </c>
      <c r="AA5690" s="416" t="str">
        <f t="shared" si="443"/>
        <v/>
      </c>
      <c r="AB5690" s="416" t="e">
        <f t="shared" si="444"/>
        <v>#N/A</v>
      </c>
      <c r="AC5690" s="416" t="e">
        <f t="shared" si="445"/>
        <v>#N/A</v>
      </c>
    </row>
    <row r="5691" customHeight="1" spans="1:29">
      <c r="A5691" s="421"/>
      <c r="B5691" s="422"/>
      <c r="C5691" s="422"/>
      <c r="D5691" s="421"/>
      <c r="E5691" s="421"/>
      <c r="F5691" s="421"/>
      <c r="G5691" s="421"/>
      <c r="H5691" s="421"/>
      <c r="I5691" s="421"/>
      <c r="J5691" s="421"/>
      <c r="K5691" s="421"/>
      <c r="L5691" s="421"/>
      <c r="M5691" s="421"/>
      <c r="N5691" s="426"/>
      <c r="O5691" s="426"/>
      <c r="P5691" s="427"/>
      <c r="Q5691" s="427"/>
      <c r="R5691" s="426"/>
      <c r="S5691" s="426"/>
      <c r="T5691" s="426"/>
      <c r="U5691" s="426"/>
      <c r="V5691" s="426"/>
      <c r="W5691" s="426"/>
      <c r="X5691" s="427"/>
      <c r="Y5691" s="416" t="e">
        <f t="shared" si="441"/>
        <v>#N/A</v>
      </c>
      <c r="Z5691" s="416" t="e">
        <f t="shared" si="442"/>
        <v>#N/A</v>
      </c>
      <c r="AA5691" s="416" t="str">
        <f t="shared" si="443"/>
        <v/>
      </c>
      <c r="AB5691" s="416" t="e">
        <f t="shared" si="444"/>
        <v>#N/A</v>
      </c>
      <c r="AC5691" s="416" t="e">
        <f t="shared" si="445"/>
        <v>#N/A</v>
      </c>
    </row>
    <row r="5692" customHeight="1" spans="1:29">
      <c r="A5692" s="421"/>
      <c r="B5692" s="422"/>
      <c r="C5692" s="422"/>
      <c r="D5692" s="421"/>
      <c r="E5692" s="421"/>
      <c r="F5692" s="421"/>
      <c r="G5692" s="421"/>
      <c r="H5692" s="421"/>
      <c r="I5692" s="421"/>
      <c r="J5692" s="421"/>
      <c r="K5692" s="421"/>
      <c r="L5692" s="421"/>
      <c r="M5692" s="421"/>
      <c r="N5692" s="426"/>
      <c r="O5692" s="426"/>
      <c r="P5692" s="427"/>
      <c r="Q5692" s="427"/>
      <c r="R5692" s="426"/>
      <c r="S5692" s="426"/>
      <c r="T5692" s="426"/>
      <c r="U5692" s="426"/>
      <c r="V5692" s="426"/>
      <c r="W5692" s="426"/>
      <c r="X5692" s="427"/>
      <c r="Y5692" s="416" t="e">
        <f t="shared" si="441"/>
        <v>#N/A</v>
      </c>
      <c r="Z5692" s="416" t="e">
        <f t="shared" si="442"/>
        <v>#N/A</v>
      </c>
      <c r="AA5692" s="416" t="str">
        <f t="shared" si="443"/>
        <v/>
      </c>
      <c r="AB5692" s="416" t="e">
        <f t="shared" si="444"/>
        <v>#N/A</v>
      </c>
      <c r="AC5692" s="416" t="e">
        <f t="shared" si="445"/>
        <v>#N/A</v>
      </c>
    </row>
    <row r="5693" customHeight="1" spans="1:29">
      <c r="A5693" s="421"/>
      <c r="B5693" s="422"/>
      <c r="C5693" s="422"/>
      <c r="D5693" s="421"/>
      <c r="E5693" s="421"/>
      <c r="F5693" s="421"/>
      <c r="G5693" s="421"/>
      <c r="H5693" s="421"/>
      <c r="I5693" s="421"/>
      <c r="J5693" s="421"/>
      <c r="K5693" s="421"/>
      <c r="L5693" s="421"/>
      <c r="M5693" s="421"/>
      <c r="N5693" s="426"/>
      <c r="O5693" s="426"/>
      <c r="P5693" s="427"/>
      <c r="Q5693" s="427"/>
      <c r="R5693" s="426"/>
      <c r="S5693" s="426"/>
      <c r="T5693" s="426"/>
      <c r="U5693" s="426"/>
      <c r="V5693" s="426"/>
      <c r="W5693" s="426"/>
      <c r="X5693" s="427"/>
      <c r="Y5693" s="416" t="e">
        <f t="shared" si="441"/>
        <v>#N/A</v>
      </c>
      <c r="Z5693" s="416" t="e">
        <f t="shared" si="442"/>
        <v>#N/A</v>
      </c>
      <c r="AA5693" s="416" t="str">
        <f t="shared" si="443"/>
        <v/>
      </c>
      <c r="AB5693" s="416" t="e">
        <f t="shared" si="444"/>
        <v>#N/A</v>
      </c>
      <c r="AC5693" s="416" t="e">
        <f t="shared" si="445"/>
        <v>#N/A</v>
      </c>
    </row>
    <row r="5694" customHeight="1" spans="1:29">
      <c r="A5694" s="421"/>
      <c r="B5694" s="422"/>
      <c r="C5694" s="422"/>
      <c r="D5694" s="421"/>
      <c r="E5694" s="421"/>
      <c r="F5694" s="421"/>
      <c r="G5694" s="421"/>
      <c r="H5694" s="421"/>
      <c r="I5694" s="421"/>
      <c r="J5694" s="421"/>
      <c r="K5694" s="421"/>
      <c r="L5694" s="421"/>
      <c r="M5694" s="421"/>
      <c r="N5694" s="426"/>
      <c r="O5694" s="426"/>
      <c r="P5694" s="427"/>
      <c r="Q5694" s="427"/>
      <c r="R5694" s="426"/>
      <c r="S5694" s="426"/>
      <c r="T5694" s="426"/>
      <c r="U5694" s="426"/>
      <c r="V5694" s="426"/>
      <c r="W5694" s="426"/>
      <c r="X5694" s="427"/>
      <c r="Y5694" s="416" t="e">
        <f t="shared" si="441"/>
        <v>#N/A</v>
      </c>
      <c r="Z5694" s="416" t="e">
        <f t="shared" si="442"/>
        <v>#N/A</v>
      </c>
      <c r="AA5694" s="416" t="str">
        <f t="shared" si="443"/>
        <v/>
      </c>
      <c r="AB5694" s="416" t="e">
        <f t="shared" si="444"/>
        <v>#N/A</v>
      </c>
      <c r="AC5694" s="416" t="e">
        <f t="shared" si="445"/>
        <v>#N/A</v>
      </c>
    </row>
    <row r="5695" customHeight="1" spans="1:29">
      <c r="A5695" s="421"/>
      <c r="B5695" s="422"/>
      <c r="C5695" s="422"/>
      <c r="D5695" s="421"/>
      <c r="E5695" s="421"/>
      <c r="F5695" s="421"/>
      <c r="G5695" s="421"/>
      <c r="H5695" s="421"/>
      <c r="I5695" s="421"/>
      <c r="J5695" s="421"/>
      <c r="K5695" s="421"/>
      <c r="L5695" s="421"/>
      <c r="M5695" s="421"/>
      <c r="N5695" s="426"/>
      <c r="O5695" s="426"/>
      <c r="P5695" s="427"/>
      <c r="Q5695" s="427"/>
      <c r="R5695" s="426"/>
      <c r="S5695" s="426"/>
      <c r="T5695" s="426"/>
      <c r="U5695" s="426"/>
      <c r="V5695" s="426"/>
      <c r="W5695" s="426"/>
      <c r="X5695" s="427"/>
      <c r="Y5695" s="416" t="e">
        <f t="shared" si="441"/>
        <v>#N/A</v>
      </c>
      <c r="Z5695" s="416" t="e">
        <f t="shared" si="442"/>
        <v>#N/A</v>
      </c>
      <c r="AA5695" s="416" t="str">
        <f t="shared" si="443"/>
        <v/>
      </c>
      <c r="AB5695" s="416" t="e">
        <f t="shared" si="444"/>
        <v>#N/A</v>
      </c>
      <c r="AC5695" s="416" t="e">
        <f t="shared" si="445"/>
        <v>#N/A</v>
      </c>
    </row>
    <row r="5696" customHeight="1" spans="1:29">
      <c r="A5696" s="421"/>
      <c r="B5696" s="422"/>
      <c r="C5696" s="422"/>
      <c r="D5696" s="421"/>
      <c r="E5696" s="421"/>
      <c r="F5696" s="421"/>
      <c r="G5696" s="421"/>
      <c r="H5696" s="421"/>
      <c r="I5696" s="421"/>
      <c r="J5696" s="421"/>
      <c r="K5696" s="421"/>
      <c r="L5696" s="421"/>
      <c r="M5696" s="421"/>
      <c r="N5696" s="426"/>
      <c r="O5696" s="426"/>
      <c r="P5696" s="427"/>
      <c r="Q5696" s="427"/>
      <c r="R5696" s="426"/>
      <c r="S5696" s="426"/>
      <c r="T5696" s="426"/>
      <c r="U5696" s="426"/>
      <c r="V5696" s="426"/>
      <c r="W5696" s="426"/>
      <c r="X5696" s="427"/>
      <c r="Y5696" s="416" t="e">
        <f t="shared" si="441"/>
        <v>#N/A</v>
      </c>
      <c r="Z5696" s="416" t="e">
        <f t="shared" si="442"/>
        <v>#N/A</v>
      </c>
      <c r="AA5696" s="416" t="str">
        <f t="shared" si="443"/>
        <v/>
      </c>
      <c r="AB5696" s="416" t="e">
        <f t="shared" si="444"/>
        <v>#N/A</v>
      </c>
      <c r="AC5696" s="416" t="e">
        <f t="shared" si="445"/>
        <v>#N/A</v>
      </c>
    </row>
    <row r="5697" customHeight="1" spans="1:29">
      <c r="A5697" s="421"/>
      <c r="B5697" s="422"/>
      <c r="C5697" s="422"/>
      <c r="D5697" s="421"/>
      <c r="E5697" s="421"/>
      <c r="F5697" s="421"/>
      <c r="G5697" s="421"/>
      <c r="H5697" s="421"/>
      <c r="I5697" s="421"/>
      <c r="J5697" s="421"/>
      <c r="K5697" s="421"/>
      <c r="L5697" s="421"/>
      <c r="M5697" s="421"/>
      <c r="N5697" s="426"/>
      <c r="O5697" s="426"/>
      <c r="P5697" s="427"/>
      <c r="Q5697" s="427"/>
      <c r="R5697" s="426"/>
      <c r="S5697" s="426"/>
      <c r="T5697" s="426"/>
      <c r="U5697" s="426"/>
      <c r="V5697" s="426"/>
      <c r="W5697" s="426"/>
      <c r="X5697" s="427"/>
      <c r="Y5697" s="416" t="e">
        <f t="shared" si="441"/>
        <v>#N/A</v>
      </c>
      <c r="Z5697" s="416" t="e">
        <f t="shared" si="442"/>
        <v>#N/A</v>
      </c>
      <c r="AA5697" s="416" t="str">
        <f t="shared" si="443"/>
        <v/>
      </c>
      <c r="AB5697" s="416" t="e">
        <f t="shared" si="444"/>
        <v>#N/A</v>
      </c>
      <c r="AC5697" s="416" t="e">
        <f t="shared" si="445"/>
        <v>#N/A</v>
      </c>
    </row>
    <row r="5698" customHeight="1" spans="1:29">
      <c r="A5698" s="421"/>
      <c r="B5698" s="422"/>
      <c r="C5698" s="422"/>
      <c r="D5698" s="421"/>
      <c r="E5698" s="421"/>
      <c r="F5698" s="421"/>
      <c r="G5698" s="421"/>
      <c r="H5698" s="421"/>
      <c r="I5698" s="421"/>
      <c r="J5698" s="421"/>
      <c r="K5698" s="421"/>
      <c r="L5698" s="421"/>
      <c r="M5698" s="421"/>
      <c r="N5698" s="426"/>
      <c r="O5698" s="426"/>
      <c r="P5698" s="427"/>
      <c r="Q5698" s="427"/>
      <c r="R5698" s="426"/>
      <c r="S5698" s="426"/>
      <c r="T5698" s="426"/>
      <c r="U5698" s="426"/>
      <c r="V5698" s="426"/>
      <c r="W5698" s="426"/>
      <c r="X5698" s="427"/>
      <c r="Y5698" s="416" t="e">
        <f t="shared" si="441"/>
        <v>#N/A</v>
      </c>
      <c r="Z5698" s="416" t="e">
        <f t="shared" si="442"/>
        <v>#N/A</v>
      </c>
      <c r="AA5698" s="416" t="str">
        <f t="shared" si="443"/>
        <v/>
      </c>
      <c r="AB5698" s="416" t="e">
        <f t="shared" si="444"/>
        <v>#N/A</v>
      </c>
      <c r="AC5698" s="416" t="e">
        <f t="shared" si="445"/>
        <v>#N/A</v>
      </c>
    </row>
    <row r="5699" customHeight="1" spans="1:29">
      <c r="A5699" s="421"/>
      <c r="B5699" s="422"/>
      <c r="C5699" s="422"/>
      <c r="D5699" s="421"/>
      <c r="E5699" s="421"/>
      <c r="F5699" s="421"/>
      <c r="G5699" s="421"/>
      <c r="H5699" s="421"/>
      <c r="I5699" s="421"/>
      <c r="J5699" s="421"/>
      <c r="K5699" s="421"/>
      <c r="L5699" s="421"/>
      <c r="M5699" s="421"/>
      <c r="N5699" s="426"/>
      <c r="O5699" s="426"/>
      <c r="P5699" s="427"/>
      <c r="Q5699" s="427"/>
      <c r="R5699" s="426"/>
      <c r="S5699" s="426"/>
      <c r="T5699" s="426"/>
      <c r="U5699" s="426"/>
      <c r="V5699" s="426"/>
      <c r="W5699" s="426"/>
      <c r="X5699" s="427"/>
      <c r="Y5699" s="416" t="e">
        <f t="shared" si="441"/>
        <v>#N/A</v>
      </c>
      <c r="Z5699" s="416" t="e">
        <f t="shared" si="442"/>
        <v>#N/A</v>
      </c>
      <c r="AA5699" s="416" t="str">
        <f t="shared" si="443"/>
        <v/>
      </c>
      <c r="AB5699" s="416" t="e">
        <f t="shared" si="444"/>
        <v>#N/A</v>
      </c>
      <c r="AC5699" s="416" t="e">
        <f t="shared" si="445"/>
        <v>#N/A</v>
      </c>
    </row>
    <row r="5700" customHeight="1" spans="1:29">
      <c r="A5700" s="421"/>
      <c r="B5700" s="422"/>
      <c r="C5700" s="422"/>
      <c r="D5700" s="421"/>
      <c r="E5700" s="421"/>
      <c r="F5700" s="421"/>
      <c r="G5700" s="421"/>
      <c r="H5700" s="421"/>
      <c r="I5700" s="421"/>
      <c r="J5700" s="421"/>
      <c r="K5700" s="421"/>
      <c r="L5700" s="421"/>
      <c r="M5700" s="421"/>
      <c r="N5700" s="426"/>
      <c r="O5700" s="426"/>
      <c r="P5700" s="427"/>
      <c r="Q5700" s="427"/>
      <c r="R5700" s="426"/>
      <c r="S5700" s="426"/>
      <c r="T5700" s="426"/>
      <c r="U5700" s="426"/>
      <c r="V5700" s="426"/>
      <c r="W5700" s="426"/>
      <c r="X5700" s="427"/>
      <c r="Y5700" s="416" t="e">
        <f t="shared" si="441"/>
        <v>#N/A</v>
      </c>
      <c r="Z5700" s="416" t="e">
        <f t="shared" si="442"/>
        <v>#N/A</v>
      </c>
      <c r="AA5700" s="416" t="str">
        <f t="shared" si="443"/>
        <v/>
      </c>
      <c r="AB5700" s="416" t="e">
        <f t="shared" si="444"/>
        <v>#N/A</v>
      </c>
      <c r="AC5700" s="416" t="e">
        <f t="shared" si="445"/>
        <v>#N/A</v>
      </c>
    </row>
    <row r="5701" customHeight="1" spans="1:29">
      <c r="A5701" s="421"/>
      <c r="B5701" s="422"/>
      <c r="C5701" s="422"/>
      <c r="D5701" s="421"/>
      <c r="E5701" s="421"/>
      <c r="F5701" s="421"/>
      <c r="G5701" s="421"/>
      <c r="H5701" s="421"/>
      <c r="I5701" s="421"/>
      <c r="J5701" s="421"/>
      <c r="K5701" s="421"/>
      <c r="L5701" s="421"/>
      <c r="M5701" s="421"/>
      <c r="N5701" s="426"/>
      <c r="O5701" s="426"/>
      <c r="P5701" s="427"/>
      <c r="Q5701" s="427"/>
      <c r="R5701" s="426"/>
      <c r="S5701" s="426"/>
      <c r="T5701" s="426"/>
      <c r="U5701" s="426"/>
      <c r="V5701" s="426"/>
      <c r="W5701" s="426"/>
      <c r="X5701" s="427"/>
      <c r="Y5701" s="416" t="e">
        <f t="shared" si="441"/>
        <v>#N/A</v>
      </c>
      <c r="Z5701" s="416" t="e">
        <f t="shared" si="442"/>
        <v>#N/A</v>
      </c>
      <c r="AA5701" s="416" t="str">
        <f t="shared" si="443"/>
        <v/>
      </c>
      <c r="AB5701" s="416" t="e">
        <f t="shared" si="444"/>
        <v>#N/A</v>
      </c>
      <c r="AC5701" s="416" t="e">
        <f t="shared" si="445"/>
        <v>#N/A</v>
      </c>
    </row>
    <row r="5702" customHeight="1" spans="1:29">
      <c r="A5702" s="421"/>
      <c r="B5702" s="422"/>
      <c r="C5702" s="422"/>
      <c r="D5702" s="421"/>
      <c r="E5702" s="421"/>
      <c r="F5702" s="421"/>
      <c r="G5702" s="421"/>
      <c r="H5702" s="421"/>
      <c r="I5702" s="421"/>
      <c r="J5702" s="421"/>
      <c r="K5702" s="421"/>
      <c r="L5702" s="421"/>
      <c r="M5702" s="421"/>
      <c r="N5702" s="426"/>
      <c r="O5702" s="426"/>
      <c r="P5702" s="427"/>
      <c r="Q5702" s="427"/>
      <c r="R5702" s="426"/>
      <c r="S5702" s="426"/>
      <c r="T5702" s="426"/>
      <c r="U5702" s="426"/>
      <c r="V5702" s="426"/>
      <c r="W5702" s="426"/>
      <c r="X5702" s="427"/>
      <c r="Y5702" s="416" t="e">
        <f t="shared" si="441"/>
        <v>#N/A</v>
      </c>
      <c r="Z5702" s="416" t="e">
        <f t="shared" si="442"/>
        <v>#N/A</v>
      </c>
      <c r="AA5702" s="416" t="str">
        <f t="shared" si="443"/>
        <v/>
      </c>
      <c r="AB5702" s="416" t="e">
        <f t="shared" si="444"/>
        <v>#N/A</v>
      </c>
      <c r="AC5702" s="416" t="e">
        <f t="shared" si="445"/>
        <v>#N/A</v>
      </c>
    </row>
    <row r="5703" customHeight="1" spans="1:29">
      <c r="A5703" s="421"/>
      <c r="B5703" s="422"/>
      <c r="C5703" s="422"/>
      <c r="D5703" s="421"/>
      <c r="E5703" s="421"/>
      <c r="F5703" s="421"/>
      <c r="G5703" s="421"/>
      <c r="H5703" s="421"/>
      <c r="I5703" s="421"/>
      <c r="J5703" s="421"/>
      <c r="K5703" s="421"/>
      <c r="L5703" s="421"/>
      <c r="M5703" s="421"/>
      <c r="N5703" s="426"/>
      <c r="O5703" s="426"/>
      <c r="P5703" s="427"/>
      <c r="Q5703" s="427"/>
      <c r="R5703" s="426"/>
      <c r="S5703" s="426"/>
      <c r="T5703" s="426"/>
      <c r="U5703" s="426"/>
      <c r="V5703" s="426"/>
      <c r="W5703" s="426"/>
      <c r="X5703" s="427"/>
      <c r="Y5703" s="416" t="e">
        <f t="shared" ref="Y5703:Y5766" si="446">_xlfn.IFS(LEFT(M5703,3)="003","三保支出",LEFT(M5703,3)="004","刚性支出",LEFT(M5703,3)="000","促发展支出")</f>
        <v>#N/A</v>
      </c>
      <c r="Z5703" s="416" t="e">
        <f t="shared" ref="Z5703:Z5766" si="447">_xlfn.IFS(LEFT(E5703,1)="3","项目支出",LEFT(E5703,1)="1","人员类支出",LEFT(E5703,1)="2","运转类支出")</f>
        <v>#N/A</v>
      </c>
      <c r="AA5703" s="416" t="str">
        <f t="shared" ref="AA5703:AA5766" si="448">LEFT(H5703,7)</f>
        <v/>
      </c>
      <c r="AB5703" s="416" t="e">
        <f t="shared" ref="AB5703:AB5766" si="449">_xlfn.IFS(LEFT(M5703,6)="003001","保工资",LEFT(M5703,6)="003002","保运转",LEFT(M5703,6)="003003","保基本民生")</f>
        <v>#N/A</v>
      </c>
      <c r="AC5703" s="416" t="e">
        <f t="shared" ref="AC5703:AC5766" si="450">IF(Z5703="项目支出","否","是")</f>
        <v>#N/A</v>
      </c>
    </row>
    <row r="5704" customHeight="1" spans="1:29">
      <c r="A5704" s="421"/>
      <c r="B5704" s="422"/>
      <c r="C5704" s="422"/>
      <c r="D5704" s="421"/>
      <c r="E5704" s="421"/>
      <c r="F5704" s="421"/>
      <c r="G5704" s="421"/>
      <c r="H5704" s="421"/>
      <c r="I5704" s="421"/>
      <c r="J5704" s="421"/>
      <c r="K5704" s="421"/>
      <c r="L5704" s="421"/>
      <c r="M5704" s="421"/>
      <c r="N5704" s="426"/>
      <c r="O5704" s="426"/>
      <c r="P5704" s="427"/>
      <c r="Q5704" s="427"/>
      <c r="R5704" s="426"/>
      <c r="S5704" s="426"/>
      <c r="T5704" s="426"/>
      <c r="U5704" s="426"/>
      <c r="V5704" s="426"/>
      <c r="W5704" s="426"/>
      <c r="X5704" s="427"/>
      <c r="Y5704" s="416" t="e">
        <f t="shared" si="446"/>
        <v>#N/A</v>
      </c>
      <c r="Z5704" s="416" t="e">
        <f t="shared" si="447"/>
        <v>#N/A</v>
      </c>
      <c r="AA5704" s="416" t="str">
        <f t="shared" si="448"/>
        <v/>
      </c>
      <c r="AB5704" s="416" t="e">
        <f t="shared" si="449"/>
        <v>#N/A</v>
      </c>
      <c r="AC5704" s="416" t="e">
        <f t="shared" si="450"/>
        <v>#N/A</v>
      </c>
    </row>
    <row r="5705" customHeight="1" spans="1:29">
      <c r="A5705" s="421"/>
      <c r="B5705" s="422"/>
      <c r="C5705" s="422"/>
      <c r="D5705" s="421"/>
      <c r="E5705" s="421"/>
      <c r="F5705" s="421"/>
      <c r="G5705" s="421"/>
      <c r="H5705" s="421"/>
      <c r="I5705" s="421"/>
      <c r="J5705" s="421"/>
      <c r="K5705" s="421"/>
      <c r="L5705" s="421"/>
      <c r="M5705" s="421"/>
      <c r="N5705" s="426"/>
      <c r="O5705" s="426"/>
      <c r="P5705" s="427"/>
      <c r="Q5705" s="427"/>
      <c r="R5705" s="426"/>
      <c r="S5705" s="426"/>
      <c r="T5705" s="426"/>
      <c r="U5705" s="426"/>
      <c r="V5705" s="426"/>
      <c r="W5705" s="426"/>
      <c r="X5705" s="427"/>
      <c r="Y5705" s="416" t="e">
        <f t="shared" si="446"/>
        <v>#N/A</v>
      </c>
      <c r="Z5705" s="416" t="e">
        <f t="shared" si="447"/>
        <v>#N/A</v>
      </c>
      <c r="AA5705" s="416" t="str">
        <f t="shared" si="448"/>
        <v/>
      </c>
      <c r="AB5705" s="416" t="e">
        <f t="shared" si="449"/>
        <v>#N/A</v>
      </c>
      <c r="AC5705" s="416" t="e">
        <f t="shared" si="450"/>
        <v>#N/A</v>
      </c>
    </row>
    <row r="5706" customHeight="1" spans="1:29">
      <c r="A5706" s="421"/>
      <c r="B5706" s="422"/>
      <c r="C5706" s="422"/>
      <c r="D5706" s="421"/>
      <c r="E5706" s="421"/>
      <c r="F5706" s="421"/>
      <c r="G5706" s="421"/>
      <c r="H5706" s="421"/>
      <c r="I5706" s="421"/>
      <c r="J5706" s="421"/>
      <c r="K5706" s="421"/>
      <c r="L5706" s="421"/>
      <c r="M5706" s="421"/>
      <c r="N5706" s="426"/>
      <c r="O5706" s="426"/>
      <c r="P5706" s="427"/>
      <c r="Q5706" s="427"/>
      <c r="R5706" s="426"/>
      <c r="S5706" s="426"/>
      <c r="T5706" s="426"/>
      <c r="U5706" s="426"/>
      <c r="V5706" s="426"/>
      <c r="W5706" s="426"/>
      <c r="X5706" s="427"/>
      <c r="Y5706" s="416" t="e">
        <f t="shared" si="446"/>
        <v>#N/A</v>
      </c>
      <c r="Z5706" s="416" t="e">
        <f t="shared" si="447"/>
        <v>#N/A</v>
      </c>
      <c r="AA5706" s="416" t="str">
        <f t="shared" si="448"/>
        <v/>
      </c>
      <c r="AB5706" s="416" t="e">
        <f t="shared" si="449"/>
        <v>#N/A</v>
      </c>
      <c r="AC5706" s="416" t="e">
        <f t="shared" si="450"/>
        <v>#N/A</v>
      </c>
    </row>
    <row r="5707" customHeight="1" spans="1:29">
      <c r="A5707" s="421"/>
      <c r="B5707" s="422"/>
      <c r="C5707" s="422"/>
      <c r="D5707" s="421"/>
      <c r="E5707" s="421"/>
      <c r="F5707" s="421"/>
      <c r="G5707" s="421"/>
      <c r="H5707" s="421"/>
      <c r="I5707" s="421"/>
      <c r="J5707" s="421"/>
      <c r="K5707" s="421"/>
      <c r="L5707" s="421"/>
      <c r="M5707" s="421"/>
      <c r="N5707" s="426"/>
      <c r="O5707" s="426"/>
      <c r="P5707" s="427"/>
      <c r="Q5707" s="427"/>
      <c r="R5707" s="426"/>
      <c r="S5707" s="426"/>
      <c r="T5707" s="426"/>
      <c r="U5707" s="426"/>
      <c r="V5707" s="426"/>
      <c r="W5707" s="426"/>
      <c r="X5707" s="427"/>
      <c r="Y5707" s="416" t="e">
        <f t="shared" si="446"/>
        <v>#N/A</v>
      </c>
      <c r="Z5707" s="416" t="e">
        <f t="shared" si="447"/>
        <v>#N/A</v>
      </c>
      <c r="AA5707" s="416" t="str">
        <f t="shared" si="448"/>
        <v/>
      </c>
      <c r="AB5707" s="416" t="e">
        <f t="shared" si="449"/>
        <v>#N/A</v>
      </c>
      <c r="AC5707" s="416" t="e">
        <f t="shared" si="450"/>
        <v>#N/A</v>
      </c>
    </row>
    <row r="5708" customHeight="1" spans="1:29">
      <c r="A5708" s="421"/>
      <c r="B5708" s="422"/>
      <c r="C5708" s="422"/>
      <c r="D5708" s="421"/>
      <c r="E5708" s="421"/>
      <c r="F5708" s="421"/>
      <c r="G5708" s="421"/>
      <c r="H5708" s="421"/>
      <c r="I5708" s="421"/>
      <c r="J5708" s="421"/>
      <c r="K5708" s="421"/>
      <c r="L5708" s="421"/>
      <c r="M5708" s="421"/>
      <c r="N5708" s="426"/>
      <c r="O5708" s="426"/>
      <c r="P5708" s="427"/>
      <c r="Q5708" s="427"/>
      <c r="R5708" s="426"/>
      <c r="S5708" s="426"/>
      <c r="T5708" s="426"/>
      <c r="U5708" s="426"/>
      <c r="V5708" s="426"/>
      <c r="W5708" s="426"/>
      <c r="X5708" s="427"/>
      <c r="Y5708" s="416" t="e">
        <f t="shared" si="446"/>
        <v>#N/A</v>
      </c>
      <c r="Z5708" s="416" t="e">
        <f t="shared" si="447"/>
        <v>#N/A</v>
      </c>
      <c r="AA5708" s="416" t="str">
        <f t="shared" si="448"/>
        <v/>
      </c>
      <c r="AB5708" s="416" t="e">
        <f t="shared" si="449"/>
        <v>#N/A</v>
      </c>
      <c r="AC5708" s="416" t="e">
        <f t="shared" si="450"/>
        <v>#N/A</v>
      </c>
    </row>
    <row r="5709" customHeight="1" spans="1:29">
      <c r="A5709" s="421"/>
      <c r="B5709" s="422"/>
      <c r="C5709" s="422"/>
      <c r="D5709" s="421"/>
      <c r="E5709" s="421"/>
      <c r="F5709" s="421"/>
      <c r="G5709" s="421"/>
      <c r="H5709" s="421"/>
      <c r="I5709" s="421"/>
      <c r="J5709" s="421"/>
      <c r="K5709" s="421"/>
      <c r="L5709" s="421"/>
      <c r="M5709" s="421"/>
      <c r="N5709" s="426"/>
      <c r="O5709" s="426"/>
      <c r="P5709" s="427"/>
      <c r="Q5709" s="427"/>
      <c r="R5709" s="426"/>
      <c r="S5709" s="426"/>
      <c r="T5709" s="426"/>
      <c r="U5709" s="426"/>
      <c r="V5709" s="426"/>
      <c r="W5709" s="426"/>
      <c r="X5709" s="427"/>
      <c r="Y5709" s="416" t="e">
        <f t="shared" si="446"/>
        <v>#N/A</v>
      </c>
      <c r="Z5709" s="416" t="e">
        <f t="shared" si="447"/>
        <v>#N/A</v>
      </c>
      <c r="AA5709" s="416" t="str">
        <f t="shared" si="448"/>
        <v/>
      </c>
      <c r="AB5709" s="416" t="e">
        <f t="shared" si="449"/>
        <v>#N/A</v>
      </c>
      <c r="AC5709" s="416" t="e">
        <f t="shared" si="450"/>
        <v>#N/A</v>
      </c>
    </row>
    <row r="5710" customHeight="1" spans="1:29">
      <c r="A5710" s="421"/>
      <c r="B5710" s="422"/>
      <c r="C5710" s="422"/>
      <c r="D5710" s="421"/>
      <c r="E5710" s="421"/>
      <c r="F5710" s="421"/>
      <c r="G5710" s="421"/>
      <c r="H5710" s="421"/>
      <c r="I5710" s="421"/>
      <c r="J5710" s="421"/>
      <c r="K5710" s="421"/>
      <c r="L5710" s="421"/>
      <c r="M5710" s="421"/>
      <c r="N5710" s="426"/>
      <c r="O5710" s="426"/>
      <c r="P5710" s="427"/>
      <c r="Q5710" s="427"/>
      <c r="R5710" s="426"/>
      <c r="S5710" s="426"/>
      <c r="T5710" s="426"/>
      <c r="U5710" s="426"/>
      <c r="V5710" s="426"/>
      <c r="W5710" s="426"/>
      <c r="X5710" s="427"/>
      <c r="Y5710" s="416" t="e">
        <f t="shared" si="446"/>
        <v>#N/A</v>
      </c>
      <c r="Z5710" s="416" t="e">
        <f t="shared" si="447"/>
        <v>#N/A</v>
      </c>
      <c r="AA5710" s="416" t="str">
        <f t="shared" si="448"/>
        <v/>
      </c>
      <c r="AB5710" s="416" t="e">
        <f t="shared" si="449"/>
        <v>#N/A</v>
      </c>
      <c r="AC5710" s="416" t="e">
        <f t="shared" si="450"/>
        <v>#N/A</v>
      </c>
    </row>
    <row r="5711" customHeight="1" spans="1:29">
      <c r="A5711" s="421"/>
      <c r="B5711" s="422"/>
      <c r="C5711" s="422"/>
      <c r="D5711" s="421"/>
      <c r="E5711" s="421"/>
      <c r="F5711" s="421"/>
      <c r="G5711" s="421"/>
      <c r="H5711" s="421"/>
      <c r="I5711" s="421"/>
      <c r="J5711" s="421"/>
      <c r="K5711" s="421"/>
      <c r="L5711" s="421"/>
      <c r="M5711" s="421"/>
      <c r="N5711" s="426"/>
      <c r="O5711" s="426"/>
      <c r="P5711" s="427"/>
      <c r="Q5711" s="427"/>
      <c r="R5711" s="426"/>
      <c r="S5711" s="426"/>
      <c r="T5711" s="426"/>
      <c r="U5711" s="426"/>
      <c r="V5711" s="426"/>
      <c r="W5711" s="426"/>
      <c r="X5711" s="427"/>
      <c r="Y5711" s="416" t="e">
        <f t="shared" si="446"/>
        <v>#N/A</v>
      </c>
      <c r="Z5711" s="416" t="e">
        <f t="shared" si="447"/>
        <v>#N/A</v>
      </c>
      <c r="AA5711" s="416" t="str">
        <f t="shared" si="448"/>
        <v/>
      </c>
      <c r="AB5711" s="416" t="e">
        <f t="shared" si="449"/>
        <v>#N/A</v>
      </c>
      <c r="AC5711" s="416" t="e">
        <f t="shared" si="450"/>
        <v>#N/A</v>
      </c>
    </row>
    <row r="5712" customHeight="1" spans="1:29">
      <c r="A5712" s="421"/>
      <c r="B5712" s="422"/>
      <c r="C5712" s="422"/>
      <c r="D5712" s="421"/>
      <c r="E5712" s="421"/>
      <c r="F5712" s="421"/>
      <c r="G5712" s="421"/>
      <c r="H5712" s="421"/>
      <c r="I5712" s="421"/>
      <c r="J5712" s="421"/>
      <c r="K5712" s="421"/>
      <c r="L5712" s="421"/>
      <c r="M5712" s="421"/>
      <c r="N5712" s="426"/>
      <c r="O5712" s="426"/>
      <c r="P5712" s="427"/>
      <c r="Q5712" s="427"/>
      <c r="R5712" s="426"/>
      <c r="S5712" s="426"/>
      <c r="T5712" s="426"/>
      <c r="U5712" s="426"/>
      <c r="V5712" s="426"/>
      <c r="W5712" s="426"/>
      <c r="X5712" s="427"/>
      <c r="Y5712" s="416" t="e">
        <f t="shared" si="446"/>
        <v>#N/A</v>
      </c>
      <c r="Z5712" s="416" t="e">
        <f t="shared" si="447"/>
        <v>#N/A</v>
      </c>
      <c r="AA5712" s="416" t="str">
        <f t="shared" si="448"/>
        <v/>
      </c>
      <c r="AB5712" s="416" t="e">
        <f t="shared" si="449"/>
        <v>#N/A</v>
      </c>
      <c r="AC5712" s="416" t="e">
        <f t="shared" si="450"/>
        <v>#N/A</v>
      </c>
    </row>
    <row r="5713" customHeight="1" spans="1:29">
      <c r="A5713" s="421"/>
      <c r="B5713" s="422"/>
      <c r="C5713" s="422"/>
      <c r="D5713" s="421"/>
      <c r="E5713" s="421"/>
      <c r="F5713" s="421"/>
      <c r="G5713" s="421"/>
      <c r="H5713" s="421"/>
      <c r="I5713" s="421"/>
      <c r="J5713" s="421"/>
      <c r="K5713" s="421"/>
      <c r="L5713" s="421"/>
      <c r="M5713" s="421"/>
      <c r="N5713" s="426"/>
      <c r="O5713" s="426"/>
      <c r="P5713" s="427"/>
      <c r="Q5713" s="427"/>
      <c r="R5713" s="426"/>
      <c r="S5713" s="426"/>
      <c r="T5713" s="426"/>
      <c r="U5713" s="426"/>
      <c r="V5713" s="426"/>
      <c r="W5713" s="426"/>
      <c r="X5713" s="427"/>
      <c r="Y5713" s="416" t="e">
        <f t="shared" si="446"/>
        <v>#N/A</v>
      </c>
      <c r="Z5713" s="416" t="e">
        <f t="shared" si="447"/>
        <v>#N/A</v>
      </c>
      <c r="AA5713" s="416" t="str">
        <f t="shared" si="448"/>
        <v/>
      </c>
      <c r="AB5713" s="416" t="e">
        <f t="shared" si="449"/>
        <v>#N/A</v>
      </c>
      <c r="AC5713" s="416" t="e">
        <f t="shared" si="450"/>
        <v>#N/A</v>
      </c>
    </row>
    <row r="5714" customHeight="1" spans="1:29">
      <c r="A5714" s="421"/>
      <c r="B5714" s="422"/>
      <c r="C5714" s="422"/>
      <c r="D5714" s="421"/>
      <c r="E5714" s="421"/>
      <c r="F5714" s="421"/>
      <c r="G5714" s="421"/>
      <c r="H5714" s="421"/>
      <c r="I5714" s="421"/>
      <c r="J5714" s="421"/>
      <c r="K5714" s="421"/>
      <c r="L5714" s="421"/>
      <c r="M5714" s="421"/>
      <c r="N5714" s="426"/>
      <c r="O5714" s="426"/>
      <c r="P5714" s="427"/>
      <c r="Q5714" s="427"/>
      <c r="R5714" s="426"/>
      <c r="S5714" s="426"/>
      <c r="T5714" s="426"/>
      <c r="U5714" s="426"/>
      <c r="V5714" s="426"/>
      <c r="W5714" s="426"/>
      <c r="X5714" s="427"/>
      <c r="Y5714" s="416" t="e">
        <f t="shared" si="446"/>
        <v>#N/A</v>
      </c>
      <c r="Z5714" s="416" t="e">
        <f t="shared" si="447"/>
        <v>#N/A</v>
      </c>
      <c r="AA5714" s="416" t="str">
        <f t="shared" si="448"/>
        <v/>
      </c>
      <c r="AB5714" s="416" t="e">
        <f t="shared" si="449"/>
        <v>#N/A</v>
      </c>
      <c r="AC5714" s="416" t="e">
        <f t="shared" si="450"/>
        <v>#N/A</v>
      </c>
    </row>
    <row r="5715" customHeight="1" spans="1:29">
      <c r="A5715" s="421"/>
      <c r="B5715" s="422"/>
      <c r="C5715" s="422"/>
      <c r="D5715" s="421"/>
      <c r="E5715" s="421"/>
      <c r="F5715" s="421"/>
      <c r="G5715" s="421"/>
      <c r="H5715" s="421"/>
      <c r="I5715" s="421"/>
      <c r="J5715" s="421"/>
      <c r="K5715" s="421"/>
      <c r="L5715" s="421"/>
      <c r="M5715" s="421"/>
      <c r="N5715" s="426"/>
      <c r="O5715" s="426"/>
      <c r="P5715" s="427"/>
      <c r="Q5715" s="427"/>
      <c r="R5715" s="426"/>
      <c r="S5715" s="426"/>
      <c r="T5715" s="426"/>
      <c r="U5715" s="426"/>
      <c r="V5715" s="426"/>
      <c r="W5715" s="426"/>
      <c r="X5715" s="427"/>
      <c r="Y5715" s="416" t="e">
        <f t="shared" si="446"/>
        <v>#N/A</v>
      </c>
      <c r="Z5715" s="416" t="e">
        <f t="shared" si="447"/>
        <v>#N/A</v>
      </c>
      <c r="AA5715" s="416" t="str">
        <f t="shared" si="448"/>
        <v/>
      </c>
      <c r="AB5715" s="416" t="e">
        <f t="shared" si="449"/>
        <v>#N/A</v>
      </c>
      <c r="AC5715" s="416" t="e">
        <f t="shared" si="450"/>
        <v>#N/A</v>
      </c>
    </row>
    <row r="5716" customHeight="1" spans="1:29">
      <c r="A5716" s="421"/>
      <c r="B5716" s="422"/>
      <c r="C5716" s="422"/>
      <c r="D5716" s="421"/>
      <c r="E5716" s="421"/>
      <c r="F5716" s="421"/>
      <c r="G5716" s="421"/>
      <c r="H5716" s="421"/>
      <c r="I5716" s="421"/>
      <c r="J5716" s="421"/>
      <c r="K5716" s="421"/>
      <c r="L5716" s="421"/>
      <c r="M5716" s="421"/>
      <c r="N5716" s="426"/>
      <c r="O5716" s="426"/>
      <c r="P5716" s="427"/>
      <c r="Q5716" s="427"/>
      <c r="R5716" s="426"/>
      <c r="S5716" s="426"/>
      <c r="T5716" s="426"/>
      <c r="U5716" s="426"/>
      <c r="V5716" s="426"/>
      <c r="W5716" s="426"/>
      <c r="X5716" s="427"/>
      <c r="Y5716" s="416" t="e">
        <f t="shared" si="446"/>
        <v>#N/A</v>
      </c>
      <c r="Z5716" s="416" t="e">
        <f t="shared" si="447"/>
        <v>#N/A</v>
      </c>
      <c r="AA5716" s="416" t="str">
        <f t="shared" si="448"/>
        <v/>
      </c>
      <c r="AB5716" s="416" t="e">
        <f t="shared" si="449"/>
        <v>#N/A</v>
      </c>
      <c r="AC5716" s="416" t="e">
        <f t="shared" si="450"/>
        <v>#N/A</v>
      </c>
    </row>
    <row r="5717" customHeight="1" spans="1:29">
      <c r="A5717" s="421"/>
      <c r="B5717" s="422"/>
      <c r="C5717" s="422"/>
      <c r="D5717" s="421"/>
      <c r="E5717" s="421"/>
      <c r="F5717" s="421"/>
      <c r="G5717" s="421"/>
      <c r="H5717" s="421"/>
      <c r="I5717" s="421"/>
      <c r="J5717" s="421"/>
      <c r="K5717" s="421"/>
      <c r="L5717" s="421"/>
      <c r="M5717" s="421"/>
      <c r="N5717" s="426"/>
      <c r="O5717" s="426"/>
      <c r="P5717" s="427"/>
      <c r="Q5717" s="427"/>
      <c r="R5717" s="426"/>
      <c r="S5717" s="426"/>
      <c r="T5717" s="426"/>
      <c r="U5717" s="426"/>
      <c r="V5717" s="426"/>
      <c r="W5717" s="426"/>
      <c r="X5717" s="427"/>
      <c r="Y5717" s="416" t="e">
        <f t="shared" si="446"/>
        <v>#N/A</v>
      </c>
      <c r="Z5717" s="416" t="e">
        <f t="shared" si="447"/>
        <v>#N/A</v>
      </c>
      <c r="AA5717" s="416" t="str">
        <f t="shared" si="448"/>
        <v/>
      </c>
      <c r="AB5717" s="416" t="e">
        <f t="shared" si="449"/>
        <v>#N/A</v>
      </c>
      <c r="AC5717" s="416" t="e">
        <f t="shared" si="450"/>
        <v>#N/A</v>
      </c>
    </row>
    <row r="5718" customHeight="1" spans="1:29">
      <c r="A5718" s="421"/>
      <c r="B5718" s="422"/>
      <c r="C5718" s="422"/>
      <c r="D5718" s="421"/>
      <c r="E5718" s="421"/>
      <c r="F5718" s="421"/>
      <c r="G5718" s="421"/>
      <c r="H5718" s="421"/>
      <c r="I5718" s="421"/>
      <c r="J5718" s="421"/>
      <c r="K5718" s="421"/>
      <c r="L5718" s="421"/>
      <c r="M5718" s="421"/>
      <c r="N5718" s="426"/>
      <c r="O5718" s="426"/>
      <c r="P5718" s="427"/>
      <c r="Q5718" s="427"/>
      <c r="R5718" s="426"/>
      <c r="S5718" s="426"/>
      <c r="T5718" s="426"/>
      <c r="U5718" s="426"/>
      <c r="V5718" s="426"/>
      <c r="W5718" s="426"/>
      <c r="X5718" s="427"/>
      <c r="Y5718" s="416" t="e">
        <f t="shared" si="446"/>
        <v>#N/A</v>
      </c>
      <c r="Z5718" s="416" t="e">
        <f t="shared" si="447"/>
        <v>#N/A</v>
      </c>
      <c r="AA5718" s="416" t="str">
        <f t="shared" si="448"/>
        <v/>
      </c>
      <c r="AB5718" s="416" t="e">
        <f t="shared" si="449"/>
        <v>#N/A</v>
      </c>
      <c r="AC5718" s="416" t="e">
        <f t="shared" si="450"/>
        <v>#N/A</v>
      </c>
    </row>
    <row r="5719" customHeight="1" spans="1:29">
      <c r="A5719" s="421"/>
      <c r="B5719" s="422"/>
      <c r="C5719" s="422"/>
      <c r="D5719" s="421"/>
      <c r="E5719" s="421"/>
      <c r="F5719" s="421"/>
      <c r="G5719" s="421"/>
      <c r="H5719" s="421"/>
      <c r="I5719" s="421"/>
      <c r="J5719" s="421"/>
      <c r="K5719" s="421"/>
      <c r="L5719" s="421"/>
      <c r="M5719" s="421"/>
      <c r="N5719" s="426"/>
      <c r="O5719" s="426"/>
      <c r="P5719" s="427"/>
      <c r="Q5719" s="427"/>
      <c r="R5719" s="426"/>
      <c r="S5719" s="426"/>
      <c r="T5719" s="426"/>
      <c r="U5719" s="426"/>
      <c r="V5719" s="426"/>
      <c r="W5719" s="426"/>
      <c r="X5719" s="427"/>
      <c r="Y5719" s="416" t="e">
        <f t="shared" si="446"/>
        <v>#N/A</v>
      </c>
      <c r="Z5719" s="416" t="e">
        <f t="shared" si="447"/>
        <v>#N/A</v>
      </c>
      <c r="AA5719" s="416" t="str">
        <f t="shared" si="448"/>
        <v/>
      </c>
      <c r="AB5719" s="416" t="e">
        <f t="shared" si="449"/>
        <v>#N/A</v>
      </c>
      <c r="AC5719" s="416" t="e">
        <f t="shared" si="450"/>
        <v>#N/A</v>
      </c>
    </row>
    <row r="5720" customHeight="1" spans="1:29">
      <c r="A5720" s="421"/>
      <c r="B5720" s="422"/>
      <c r="C5720" s="422"/>
      <c r="D5720" s="421"/>
      <c r="E5720" s="421"/>
      <c r="F5720" s="421"/>
      <c r="G5720" s="421"/>
      <c r="H5720" s="421"/>
      <c r="I5720" s="421"/>
      <c r="J5720" s="421"/>
      <c r="K5720" s="421"/>
      <c r="L5720" s="421"/>
      <c r="M5720" s="421"/>
      <c r="N5720" s="426"/>
      <c r="O5720" s="426"/>
      <c r="P5720" s="427"/>
      <c r="Q5720" s="427"/>
      <c r="R5720" s="426"/>
      <c r="S5720" s="426"/>
      <c r="T5720" s="426"/>
      <c r="U5720" s="426"/>
      <c r="V5720" s="426"/>
      <c r="W5720" s="426"/>
      <c r="X5720" s="427"/>
      <c r="Y5720" s="416" t="e">
        <f t="shared" si="446"/>
        <v>#N/A</v>
      </c>
      <c r="Z5720" s="416" t="e">
        <f t="shared" si="447"/>
        <v>#N/A</v>
      </c>
      <c r="AA5720" s="416" t="str">
        <f t="shared" si="448"/>
        <v/>
      </c>
      <c r="AB5720" s="416" t="e">
        <f t="shared" si="449"/>
        <v>#N/A</v>
      </c>
      <c r="AC5720" s="416" t="e">
        <f t="shared" si="450"/>
        <v>#N/A</v>
      </c>
    </row>
    <row r="5721" customHeight="1" spans="1:29">
      <c r="A5721" s="421"/>
      <c r="B5721" s="422"/>
      <c r="C5721" s="422"/>
      <c r="D5721" s="421"/>
      <c r="E5721" s="421"/>
      <c r="F5721" s="421"/>
      <c r="G5721" s="421"/>
      <c r="H5721" s="421"/>
      <c r="I5721" s="421"/>
      <c r="J5721" s="421"/>
      <c r="K5721" s="421"/>
      <c r="L5721" s="421"/>
      <c r="M5721" s="421"/>
      <c r="N5721" s="426"/>
      <c r="O5721" s="426"/>
      <c r="P5721" s="427"/>
      <c r="Q5721" s="427"/>
      <c r="R5721" s="426"/>
      <c r="S5721" s="426"/>
      <c r="T5721" s="426"/>
      <c r="U5721" s="426"/>
      <c r="V5721" s="426"/>
      <c r="W5721" s="426"/>
      <c r="X5721" s="427"/>
      <c r="Y5721" s="416" t="e">
        <f t="shared" si="446"/>
        <v>#N/A</v>
      </c>
      <c r="Z5721" s="416" t="e">
        <f t="shared" si="447"/>
        <v>#N/A</v>
      </c>
      <c r="AA5721" s="416" t="str">
        <f t="shared" si="448"/>
        <v/>
      </c>
      <c r="AB5721" s="416" t="e">
        <f t="shared" si="449"/>
        <v>#N/A</v>
      </c>
      <c r="AC5721" s="416" t="e">
        <f t="shared" si="450"/>
        <v>#N/A</v>
      </c>
    </row>
    <row r="5722" customHeight="1" spans="1:29">
      <c r="A5722" s="421"/>
      <c r="B5722" s="422"/>
      <c r="C5722" s="422"/>
      <c r="D5722" s="421"/>
      <c r="E5722" s="421"/>
      <c r="F5722" s="421"/>
      <c r="G5722" s="421"/>
      <c r="H5722" s="421"/>
      <c r="I5722" s="421"/>
      <c r="J5722" s="421"/>
      <c r="K5722" s="421"/>
      <c r="L5722" s="421"/>
      <c r="M5722" s="421"/>
      <c r="N5722" s="426"/>
      <c r="O5722" s="426"/>
      <c r="P5722" s="427"/>
      <c r="Q5722" s="427"/>
      <c r="R5722" s="426"/>
      <c r="S5722" s="426"/>
      <c r="T5722" s="426"/>
      <c r="U5722" s="426"/>
      <c r="V5722" s="426"/>
      <c r="W5722" s="426"/>
      <c r="X5722" s="427"/>
      <c r="Y5722" s="416" t="e">
        <f t="shared" si="446"/>
        <v>#N/A</v>
      </c>
      <c r="Z5722" s="416" t="e">
        <f t="shared" si="447"/>
        <v>#N/A</v>
      </c>
      <c r="AA5722" s="416" t="str">
        <f t="shared" si="448"/>
        <v/>
      </c>
      <c r="AB5722" s="416" t="e">
        <f t="shared" si="449"/>
        <v>#N/A</v>
      </c>
      <c r="AC5722" s="416" t="e">
        <f t="shared" si="450"/>
        <v>#N/A</v>
      </c>
    </row>
    <row r="5723" customHeight="1" spans="1:29">
      <c r="A5723" s="421"/>
      <c r="B5723" s="422"/>
      <c r="C5723" s="422"/>
      <c r="D5723" s="421"/>
      <c r="E5723" s="421"/>
      <c r="F5723" s="421"/>
      <c r="G5723" s="421"/>
      <c r="H5723" s="421"/>
      <c r="I5723" s="421"/>
      <c r="J5723" s="421"/>
      <c r="K5723" s="421"/>
      <c r="L5723" s="421"/>
      <c r="M5723" s="421"/>
      <c r="N5723" s="426"/>
      <c r="O5723" s="426"/>
      <c r="P5723" s="427"/>
      <c r="Q5723" s="427"/>
      <c r="R5723" s="426"/>
      <c r="S5723" s="426"/>
      <c r="T5723" s="426"/>
      <c r="U5723" s="426"/>
      <c r="V5723" s="426"/>
      <c r="W5723" s="426"/>
      <c r="X5723" s="427"/>
      <c r="Y5723" s="416" t="e">
        <f t="shared" si="446"/>
        <v>#N/A</v>
      </c>
      <c r="Z5723" s="416" t="e">
        <f t="shared" si="447"/>
        <v>#N/A</v>
      </c>
      <c r="AA5723" s="416" t="str">
        <f t="shared" si="448"/>
        <v/>
      </c>
      <c r="AB5723" s="416" t="e">
        <f t="shared" si="449"/>
        <v>#N/A</v>
      </c>
      <c r="AC5723" s="416" t="e">
        <f t="shared" si="450"/>
        <v>#N/A</v>
      </c>
    </row>
    <row r="5724" customHeight="1" spans="1:29">
      <c r="A5724" s="421"/>
      <c r="B5724" s="422"/>
      <c r="C5724" s="422"/>
      <c r="D5724" s="421"/>
      <c r="E5724" s="421"/>
      <c r="F5724" s="421"/>
      <c r="G5724" s="421"/>
      <c r="H5724" s="421"/>
      <c r="I5724" s="421"/>
      <c r="J5724" s="421"/>
      <c r="K5724" s="421"/>
      <c r="L5724" s="421"/>
      <c r="M5724" s="421"/>
      <c r="N5724" s="426"/>
      <c r="O5724" s="426"/>
      <c r="P5724" s="427"/>
      <c r="Q5724" s="427"/>
      <c r="R5724" s="426"/>
      <c r="S5724" s="426"/>
      <c r="T5724" s="426"/>
      <c r="U5724" s="426"/>
      <c r="V5724" s="426"/>
      <c r="W5724" s="426"/>
      <c r="X5724" s="427"/>
      <c r="Y5724" s="416" t="e">
        <f t="shared" si="446"/>
        <v>#N/A</v>
      </c>
      <c r="Z5724" s="416" t="e">
        <f t="shared" si="447"/>
        <v>#N/A</v>
      </c>
      <c r="AA5724" s="416" t="str">
        <f t="shared" si="448"/>
        <v/>
      </c>
      <c r="AB5724" s="416" t="e">
        <f t="shared" si="449"/>
        <v>#N/A</v>
      </c>
      <c r="AC5724" s="416" t="e">
        <f t="shared" si="450"/>
        <v>#N/A</v>
      </c>
    </row>
    <row r="5725" customHeight="1" spans="1:29">
      <c r="A5725" s="421"/>
      <c r="B5725" s="422"/>
      <c r="C5725" s="422"/>
      <c r="D5725" s="421"/>
      <c r="E5725" s="421"/>
      <c r="F5725" s="421"/>
      <c r="G5725" s="421"/>
      <c r="H5725" s="421"/>
      <c r="I5725" s="421"/>
      <c r="J5725" s="421"/>
      <c r="K5725" s="421"/>
      <c r="L5725" s="421"/>
      <c r="M5725" s="421"/>
      <c r="N5725" s="426"/>
      <c r="O5725" s="426"/>
      <c r="P5725" s="427"/>
      <c r="Q5725" s="427"/>
      <c r="R5725" s="426"/>
      <c r="S5725" s="426"/>
      <c r="T5725" s="426"/>
      <c r="U5725" s="426"/>
      <c r="V5725" s="426"/>
      <c r="W5725" s="426"/>
      <c r="X5725" s="427"/>
      <c r="Y5725" s="416" t="e">
        <f t="shared" si="446"/>
        <v>#N/A</v>
      </c>
      <c r="Z5725" s="416" t="e">
        <f t="shared" si="447"/>
        <v>#N/A</v>
      </c>
      <c r="AA5725" s="416" t="str">
        <f t="shared" si="448"/>
        <v/>
      </c>
      <c r="AB5725" s="416" t="e">
        <f t="shared" si="449"/>
        <v>#N/A</v>
      </c>
      <c r="AC5725" s="416" t="e">
        <f t="shared" si="450"/>
        <v>#N/A</v>
      </c>
    </row>
    <row r="5726" customHeight="1" spans="1:29">
      <c r="A5726" s="421"/>
      <c r="B5726" s="422"/>
      <c r="C5726" s="422"/>
      <c r="D5726" s="421"/>
      <c r="E5726" s="421"/>
      <c r="F5726" s="421"/>
      <c r="G5726" s="421"/>
      <c r="H5726" s="421"/>
      <c r="I5726" s="421"/>
      <c r="J5726" s="421"/>
      <c r="K5726" s="421"/>
      <c r="L5726" s="421"/>
      <c r="M5726" s="421"/>
      <c r="N5726" s="426"/>
      <c r="O5726" s="426"/>
      <c r="P5726" s="427"/>
      <c r="Q5726" s="427"/>
      <c r="R5726" s="426"/>
      <c r="S5726" s="426"/>
      <c r="T5726" s="426"/>
      <c r="U5726" s="426"/>
      <c r="V5726" s="426"/>
      <c r="W5726" s="426"/>
      <c r="X5726" s="427"/>
      <c r="Y5726" s="416" t="e">
        <f t="shared" si="446"/>
        <v>#N/A</v>
      </c>
      <c r="Z5726" s="416" t="e">
        <f t="shared" si="447"/>
        <v>#N/A</v>
      </c>
      <c r="AA5726" s="416" t="str">
        <f t="shared" si="448"/>
        <v/>
      </c>
      <c r="AB5726" s="416" t="e">
        <f t="shared" si="449"/>
        <v>#N/A</v>
      </c>
      <c r="AC5726" s="416" t="e">
        <f t="shared" si="450"/>
        <v>#N/A</v>
      </c>
    </row>
    <row r="5727" customHeight="1" spans="1:29">
      <c r="A5727" s="421"/>
      <c r="B5727" s="422"/>
      <c r="C5727" s="422"/>
      <c r="D5727" s="421"/>
      <c r="E5727" s="421"/>
      <c r="F5727" s="421"/>
      <c r="G5727" s="421"/>
      <c r="H5727" s="421"/>
      <c r="I5727" s="421"/>
      <c r="J5727" s="421"/>
      <c r="K5727" s="421"/>
      <c r="L5727" s="421"/>
      <c r="M5727" s="421"/>
      <c r="N5727" s="426"/>
      <c r="O5727" s="426"/>
      <c r="P5727" s="427"/>
      <c r="Q5727" s="427"/>
      <c r="R5727" s="426"/>
      <c r="S5727" s="426"/>
      <c r="T5727" s="426"/>
      <c r="U5727" s="426"/>
      <c r="V5727" s="426"/>
      <c r="W5727" s="426"/>
      <c r="X5727" s="427"/>
      <c r="Y5727" s="416" t="e">
        <f t="shared" si="446"/>
        <v>#N/A</v>
      </c>
      <c r="Z5727" s="416" t="e">
        <f t="shared" si="447"/>
        <v>#N/A</v>
      </c>
      <c r="AA5727" s="416" t="str">
        <f t="shared" si="448"/>
        <v/>
      </c>
      <c r="AB5727" s="416" t="e">
        <f t="shared" si="449"/>
        <v>#N/A</v>
      </c>
      <c r="AC5727" s="416" t="e">
        <f t="shared" si="450"/>
        <v>#N/A</v>
      </c>
    </row>
    <row r="5728" customHeight="1" spans="1:29">
      <c r="A5728" s="421"/>
      <c r="B5728" s="422"/>
      <c r="C5728" s="422"/>
      <c r="D5728" s="421"/>
      <c r="E5728" s="421"/>
      <c r="F5728" s="421"/>
      <c r="G5728" s="421"/>
      <c r="H5728" s="421"/>
      <c r="I5728" s="421"/>
      <c r="J5728" s="421"/>
      <c r="K5728" s="421"/>
      <c r="L5728" s="421"/>
      <c r="M5728" s="421"/>
      <c r="N5728" s="426"/>
      <c r="O5728" s="426"/>
      <c r="P5728" s="427"/>
      <c r="Q5728" s="427"/>
      <c r="R5728" s="426"/>
      <c r="S5728" s="426"/>
      <c r="T5728" s="426"/>
      <c r="U5728" s="426"/>
      <c r="V5728" s="426"/>
      <c r="W5728" s="426"/>
      <c r="X5728" s="427"/>
      <c r="Y5728" s="416" t="e">
        <f t="shared" si="446"/>
        <v>#N/A</v>
      </c>
      <c r="Z5728" s="416" t="e">
        <f t="shared" si="447"/>
        <v>#N/A</v>
      </c>
      <c r="AA5728" s="416" t="str">
        <f t="shared" si="448"/>
        <v/>
      </c>
      <c r="AB5728" s="416" t="e">
        <f t="shared" si="449"/>
        <v>#N/A</v>
      </c>
      <c r="AC5728" s="416" t="e">
        <f t="shared" si="450"/>
        <v>#N/A</v>
      </c>
    </row>
    <row r="5729" customHeight="1" spans="1:29">
      <c r="A5729" s="421"/>
      <c r="B5729" s="422"/>
      <c r="C5729" s="422"/>
      <c r="D5729" s="421"/>
      <c r="E5729" s="421"/>
      <c r="F5729" s="421"/>
      <c r="G5729" s="421"/>
      <c r="H5729" s="421"/>
      <c r="I5729" s="421"/>
      <c r="J5729" s="421"/>
      <c r="K5729" s="421"/>
      <c r="L5729" s="421"/>
      <c r="M5729" s="421"/>
      <c r="N5729" s="426"/>
      <c r="O5729" s="426"/>
      <c r="P5729" s="427"/>
      <c r="Q5729" s="427"/>
      <c r="R5729" s="426"/>
      <c r="S5729" s="426"/>
      <c r="T5729" s="426"/>
      <c r="U5729" s="426"/>
      <c r="V5729" s="426"/>
      <c r="W5729" s="426"/>
      <c r="X5729" s="427"/>
      <c r="Y5729" s="416" t="e">
        <f t="shared" si="446"/>
        <v>#N/A</v>
      </c>
      <c r="Z5729" s="416" t="e">
        <f t="shared" si="447"/>
        <v>#N/A</v>
      </c>
      <c r="AA5729" s="416" t="str">
        <f t="shared" si="448"/>
        <v/>
      </c>
      <c r="AB5729" s="416" t="e">
        <f t="shared" si="449"/>
        <v>#N/A</v>
      </c>
      <c r="AC5729" s="416" t="e">
        <f t="shared" si="450"/>
        <v>#N/A</v>
      </c>
    </row>
    <row r="5730" customHeight="1" spans="1:29">
      <c r="A5730" s="421"/>
      <c r="B5730" s="422"/>
      <c r="C5730" s="422"/>
      <c r="D5730" s="421"/>
      <c r="E5730" s="421"/>
      <c r="F5730" s="421"/>
      <c r="G5730" s="421"/>
      <c r="H5730" s="421"/>
      <c r="I5730" s="421"/>
      <c r="J5730" s="421"/>
      <c r="K5730" s="421"/>
      <c r="L5730" s="421"/>
      <c r="M5730" s="421"/>
      <c r="N5730" s="426"/>
      <c r="O5730" s="426"/>
      <c r="P5730" s="427"/>
      <c r="Q5730" s="427"/>
      <c r="R5730" s="426"/>
      <c r="S5730" s="426"/>
      <c r="T5730" s="426"/>
      <c r="U5730" s="426"/>
      <c r="V5730" s="426"/>
      <c r="W5730" s="426"/>
      <c r="X5730" s="427"/>
      <c r="Y5730" s="416" t="e">
        <f t="shared" si="446"/>
        <v>#N/A</v>
      </c>
      <c r="Z5730" s="416" t="e">
        <f t="shared" si="447"/>
        <v>#N/A</v>
      </c>
      <c r="AA5730" s="416" t="str">
        <f t="shared" si="448"/>
        <v/>
      </c>
      <c r="AB5730" s="416" t="e">
        <f t="shared" si="449"/>
        <v>#N/A</v>
      </c>
      <c r="AC5730" s="416" t="e">
        <f t="shared" si="450"/>
        <v>#N/A</v>
      </c>
    </row>
    <row r="5731" customHeight="1" spans="1:29">
      <c r="A5731" s="421"/>
      <c r="B5731" s="422"/>
      <c r="C5731" s="422"/>
      <c r="D5731" s="421"/>
      <c r="E5731" s="421"/>
      <c r="F5731" s="421"/>
      <c r="G5731" s="421"/>
      <c r="H5731" s="421"/>
      <c r="I5731" s="421"/>
      <c r="J5731" s="421"/>
      <c r="K5731" s="421"/>
      <c r="L5731" s="421"/>
      <c r="M5731" s="421"/>
      <c r="N5731" s="426"/>
      <c r="O5731" s="426"/>
      <c r="P5731" s="427"/>
      <c r="Q5731" s="427"/>
      <c r="R5731" s="426"/>
      <c r="S5731" s="426"/>
      <c r="T5731" s="426"/>
      <c r="U5731" s="426"/>
      <c r="V5731" s="426"/>
      <c r="W5731" s="426"/>
      <c r="X5731" s="427"/>
      <c r="Y5731" s="416" t="e">
        <f t="shared" si="446"/>
        <v>#N/A</v>
      </c>
      <c r="Z5731" s="416" t="e">
        <f t="shared" si="447"/>
        <v>#N/A</v>
      </c>
      <c r="AA5731" s="416" t="str">
        <f t="shared" si="448"/>
        <v/>
      </c>
      <c r="AB5731" s="416" t="e">
        <f t="shared" si="449"/>
        <v>#N/A</v>
      </c>
      <c r="AC5731" s="416" t="e">
        <f t="shared" si="450"/>
        <v>#N/A</v>
      </c>
    </row>
    <row r="5732" customHeight="1" spans="1:29">
      <c r="A5732" s="421"/>
      <c r="B5732" s="422"/>
      <c r="C5732" s="422"/>
      <c r="D5732" s="421"/>
      <c r="E5732" s="421"/>
      <c r="F5732" s="421"/>
      <c r="G5732" s="421"/>
      <c r="H5732" s="421"/>
      <c r="I5732" s="421"/>
      <c r="J5732" s="421"/>
      <c r="K5732" s="421"/>
      <c r="L5732" s="421"/>
      <c r="M5732" s="421"/>
      <c r="N5732" s="426"/>
      <c r="O5732" s="426"/>
      <c r="P5732" s="427"/>
      <c r="Q5732" s="427"/>
      <c r="R5732" s="426"/>
      <c r="S5732" s="426"/>
      <c r="T5732" s="426"/>
      <c r="U5732" s="426"/>
      <c r="V5732" s="426"/>
      <c r="W5732" s="426"/>
      <c r="X5732" s="427"/>
      <c r="Y5732" s="416" t="e">
        <f t="shared" si="446"/>
        <v>#N/A</v>
      </c>
      <c r="Z5732" s="416" t="e">
        <f t="shared" si="447"/>
        <v>#N/A</v>
      </c>
      <c r="AA5732" s="416" t="str">
        <f t="shared" si="448"/>
        <v/>
      </c>
      <c r="AB5732" s="416" t="e">
        <f t="shared" si="449"/>
        <v>#N/A</v>
      </c>
      <c r="AC5732" s="416" t="e">
        <f t="shared" si="450"/>
        <v>#N/A</v>
      </c>
    </row>
    <row r="5733" customHeight="1" spans="1:29">
      <c r="A5733" s="421"/>
      <c r="B5733" s="422"/>
      <c r="C5733" s="422"/>
      <c r="D5733" s="421"/>
      <c r="E5733" s="421"/>
      <c r="F5733" s="421"/>
      <c r="G5733" s="421"/>
      <c r="H5733" s="421"/>
      <c r="I5733" s="421"/>
      <c r="J5733" s="421"/>
      <c r="K5733" s="421"/>
      <c r="L5733" s="421"/>
      <c r="M5733" s="421"/>
      <c r="N5733" s="426"/>
      <c r="O5733" s="426"/>
      <c r="P5733" s="427"/>
      <c r="Q5733" s="427"/>
      <c r="R5733" s="426"/>
      <c r="S5733" s="426"/>
      <c r="T5733" s="426"/>
      <c r="U5733" s="426"/>
      <c r="V5733" s="426"/>
      <c r="W5733" s="426"/>
      <c r="X5733" s="427"/>
      <c r="Y5733" s="416" t="e">
        <f t="shared" si="446"/>
        <v>#N/A</v>
      </c>
      <c r="Z5733" s="416" t="e">
        <f t="shared" si="447"/>
        <v>#N/A</v>
      </c>
      <c r="AA5733" s="416" t="str">
        <f t="shared" si="448"/>
        <v/>
      </c>
      <c r="AB5733" s="416" t="e">
        <f t="shared" si="449"/>
        <v>#N/A</v>
      </c>
      <c r="AC5733" s="416" t="e">
        <f t="shared" si="450"/>
        <v>#N/A</v>
      </c>
    </row>
    <row r="5734" customHeight="1" spans="1:29">
      <c r="A5734" s="421"/>
      <c r="B5734" s="422"/>
      <c r="C5734" s="422"/>
      <c r="D5734" s="421"/>
      <c r="E5734" s="421"/>
      <c r="F5734" s="421"/>
      <c r="G5734" s="421"/>
      <c r="H5734" s="421"/>
      <c r="I5734" s="421"/>
      <c r="J5734" s="421"/>
      <c r="K5734" s="421"/>
      <c r="L5734" s="421"/>
      <c r="M5734" s="421"/>
      <c r="N5734" s="426"/>
      <c r="O5734" s="426"/>
      <c r="P5734" s="427"/>
      <c r="Q5734" s="427"/>
      <c r="R5734" s="426"/>
      <c r="S5734" s="426"/>
      <c r="T5734" s="426"/>
      <c r="U5734" s="426"/>
      <c r="V5734" s="426"/>
      <c r="W5734" s="426"/>
      <c r="X5734" s="427"/>
      <c r="Y5734" s="416" t="e">
        <f t="shared" si="446"/>
        <v>#N/A</v>
      </c>
      <c r="Z5734" s="416" t="e">
        <f t="shared" si="447"/>
        <v>#N/A</v>
      </c>
      <c r="AA5734" s="416" t="str">
        <f t="shared" si="448"/>
        <v/>
      </c>
      <c r="AB5734" s="416" t="e">
        <f t="shared" si="449"/>
        <v>#N/A</v>
      </c>
      <c r="AC5734" s="416" t="e">
        <f t="shared" si="450"/>
        <v>#N/A</v>
      </c>
    </row>
    <row r="5735" customHeight="1" spans="1:29">
      <c r="A5735" s="421"/>
      <c r="B5735" s="422"/>
      <c r="C5735" s="422"/>
      <c r="D5735" s="421"/>
      <c r="E5735" s="421"/>
      <c r="F5735" s="421"/>
      <c r="G5735" s="421"/>
      <c r="H5735" s="421"/>
      <c r="I5735" s="421"/>
      <c r="J5735" s="421"/>
      <c r="K5735" s="421"/>
      <c r="L5735" s="421"/>
      <c r="M5735" s="421"/>
      <c r="N5735" s="426"/>
      <c r="O5735" s="426"/>
      <c r="P5735" s="427"/>
      <c r="Q5735" s="427"/>
      <c r="R5735" s="426"/>
      <c r="S5735" s="426"/>
      <c r="T5735" s="426"/>
      <c r="U5735" s="426"/>
      <c r="V5735" s="426"/>
      <c r="W5735" s="426"/>
      <c r="X5735" s="427"/>
      <c r="Y5735" s="416" t="e">
        <f t="shared" si="446"/>
        <v>#N/A</v>
      </c>
      <c r="Z5735" s="416" t="e">
        <f t="shared" si="447"/>
        <v>#N/A</v>
      </c>
      <c r="AA5735" s="416" t="str">
        <f t="shared" si="448"/>
        <v/>
      </c>
      <c r="AB5735" s="416" t="e">
        <f t="shared" si="449"/>
        <v>#N/A</v>
      </c>
      <c r="AC5735" s="416" t="e">
        <f t="shared" si="450"/>
        <v>#N/A</v>
      </c>
    </row>
    <row r="5736" customHeight="1" spans="1:29">
      <c r="A5736" s="421"/>
      <c r="B5736" s="422"/>
      <c r="C5736" s="422"/>
      <c r="D5736" s="421"/>
      <c r="E5736" s="421"/>
      <c r="F5736" s="421"/>
      <c r="G5736" s="421"/>
      <c r="H5736" s="421"/>
      <c r="I5736" s="421"/>
      <c r="J5736" s="421"/>
      <c r="K5736" s="421"/>
      <c r="L5736" s="421"/>
      <c r="M5736" s="421"/>
      <c r="N5736" s="426"/>
      <c r="O5736" s="426"/>
      <c r="P5736" s="427"/>
      <c r="Q5736" s="427"/>
      <c r="R5736" s="426"/>
      <c r="S5736" s="426"/>
      <c r="T5736" s="426"/>
      <c r="U5736" s="426"/>
      <c r="V5736" s="426"/>
      <c r="W5736" s="426"/>
      <c r="X5736" s="427"/>
      <c r="Y5736" s="416" t="e">
        <f t="shared" si="446"/>
        <v>#N/A</v>
      </c>
      <c r="Z5736" s="416" t="e">
        <f t="shared" si="447"/>
        <v>#N/A</v>
      </c>
      <c r="AA5736" s="416" t="str">
        <f t="shared" si="448"/>
        <v/>
      </c>
      <c r="AB5736" s="416" t="e">
        <f t="shared" si="449"/>
        <v>#N/A</v>
      </c>
      <c r="AC5736" s="416" t="e">
        <f t="shared" si="450"/>
        <v>#N/A</v>
      </c>
    </row>
    <row r="5737" customHeight="1" spans="1:29">
      <c r="A5737" s="421"/>
      <c r="B5737" s="422"/>
      <c r="C5737" s="422"/>
      <c r="D5737" s="421"/>
      <c r="E5737" s="421"/>
      <c r="F5737" s="421"/>
      <c r="G5737" s="421"/>
      <c r="H5737" s="421"/>
      <c r="I5737" s="421"/>
      <c r="J5737" s="421"/>
      <c r="K5737" s="421"/>
      <c r="L5737" s="421"/>
      <c r="M5737" s="421"/>
      <c r="N5737" s="426"/>
      <c r="O5737" s="426"/>
      <c r="P5737" s="427"/>
      <c r="Q5737" s="427"/>
      <c r="R5737" s="426"/>
      <c r="S5737" s="426"/>
      <c r="T5737" s="426"/>
      <c r="U5737" s="426"/>
      <c r="V5737" s="426"/>
      <c r="W5737" s="426"/>
      <c r="X5737" s="427"/>
      <c r="Y5737" s="416" t="e">
        <f t="shared" si="446"/>
        <v>#N/A</v>
      </c>
      <c r="Z5737" s="416" t="e">
        <f t="shared" si="447"/>
        <v>#N/A</v>
      </c>
      <c r="AA5737" s="416" t="str">
        <f t="shared" si="448"/>
        <v/>
      </c>
      <c r="AB5737" s="416" t="e">
        <f t="shared" si="449"/>
        <v>#N/A</v>
      </c>
      <c r="AC5737" s="416" t="e">
        <f t="shared" si="450"/>
        <v>#N/A</v>
      </c>
    </row>
    <row r="5738" customHeight="1" spans="1:29">
      <c r="A5738" s="421"/>
      <c r="B5738" s="422"/>
      <c r="C5738" s="422"/>
      <c r="D5738" s="421"/>
      <c r="E5738" s="421"/>
      <c r="F5738" s="421"/>
      <c r="G5738" s="421"/>
      <c r="H5738" s="421"/>
      <c r="I5738" s="421"/>
      <c r="J5738" s="421"/>
      <c r="K5738" s="421"/>
      <c r="L5738" s="421"/>
      <c r="M5738" s="421"/>
      <c r="N5738" s="426"/>
      <c r="O5738" s="426"/>
      <c r="P5738" s="427"/>
      <c r="Q5738" s="427"/>
      <c r="R5738" s="426"/>
      <c r="S5738" s="426"/>
      <c r="T5738" s="426"/>
      <c r="U5738" s="426"/>
      <c r="V5738" s="426"/>
      <c r="W5738" s="426"/>
      <c r="X5738" s="427"/>
      <c r="Y5738" s="416" t="e">
        <f t="shared" si="446"/>
        <v>#N/A</v>
      </c>
      <c r="Z5738" s="416" t="e">
        <f t="shared" si="447"/>
        <v>#N/A</v>
      </c>
      <c r="AA5738" s="416" t="str">
        <f t="shared" si="448"/>
        <v/>
      </c>
      <c r="AB5738" s="416" t="e">
        <f t="shared" si="449"/>
        <v>#N/A</v>
      </c>
      <c r="AC5738" s="416" t="e">
        <f t="shared" si="450"/>
        <v>#N/A</v>
      </c>
    </row>
    <row r="5739" customHeight="1" spans="1:29">
      <c r="A5739" s="421"/>
      <c r="B5739" s="422"/>
      <c r="C5739" s="422"/>
      <c r="D5739" s="421"/>
      <c r="E5739" s="421"/>
      <c r="F5739" s="421"/>
      <c r="G5739" s="421"/>
      <c r="H5739" s="421"/>
      <c r="I5739" s="421"/>
      <c r="J5739" s="421"/>
      <c r="K5739" s="421"/>
      <c r="L5739" s="421"/>
      <c r="M5739" s="421"/>
      <c r="N5739" s="426"/>
      <c r="O5739" s="426"/>
      <c r="P5739" s="427"/>
      <c r="Q5739" s="427"/>
      <c r="R5739" s="426"/>
      <c r="S5739" s="426"/>
      <c r="T5739" s="426"/>
      <c r="U5739" s="426"/>
      <c r="V5739" s="426"/>
      <c r="W5739" s="426"/>
      <c r="X5739" s="427"/>
      <c r="Y5739" s="416" t="e">
        <f t="shared" si="446"/>
        <v>#N/A</v>
      </c>
      <c r="Z5739" s="416" t="e">
        <f t="shared" si="447"/>
        <v>#N/A</v>
      </c>
      <c r="AA5739" s="416" t="str">
        <f t="shared" si="448"/>
        <v/>
      </c>
      <c r="AB5739" s="416" t="e">
        <f t="shared" si="449"/>
        <v>#N/A</v>
      </c>
      <c r="AC5739" s="416" t="e">
        <f t="shared" si="450"/>
        <v>#N/A</v>
      </c>
    </row>
    <row r="5740" customHeight="1" spans="1:29">
      <c r="A5740" s="421"/>
      <c r="B5740" s="422"/>
      <c r="C5740" s="422"/>
      <c r="D5740" s="421"/>
      <c r="E5740" s="421"/>
      <c r="F5740" s="421"/>
      <c r="G5740" s="421"/>
      <c r="H5740" s="421"/>
      <c r="I5740" s="421"/>
      <c r="J5740" s="421"/>
      <c r="K5740" s="421"/>
      <c r="L5740" s="421"/>
      <c r="M5740" s="421"/>
      <c r="N5740" s="426"/>
      <c r="O5740" s="426"/>
      <c r="P5740" s="427"/>
      <c r="Q5740" s="427"/>
      <c r="R5740" s="426"/>
      <c r="S5740" s="426"/>
      <c r="T5740" s="426"/>
      <c r="U5740" s="426"/>
      <c r="V5740" s="426"/>
      <c r="W5740" s="426"/>
      <c r="X5740" s="427"/>
      <c r="Y5740" s="416" t="e">
        <f t="shared" si="446"/>
        <v>#N/A</v>
      </c>
      <c r="Z5740" s="416" t="e">
        <f t="shared" si="447"/>
        <v>#N/A</v>
      </c>
      <c r="AA5740" s="416" t="str">
        <f t="shared" si="448"/>
        <v/>
      </c>
      <c r="AB5740" s="416" t="e">
        <f t="shared" si="449"/>
        <v>#N/A</v>
      </c>
      <c r="AC5740" s="416" t="e">
        <f t="shared" si="450"/>
        <v>#N/A</v>
      </c>
    </row>
    <row r="5741" customHeight="1" spans="1:29">
      <c r="A5741" s="421"/>
      <c r="B5741" s="422"/>
      <c r="C5741" s="422"/>
      <c r="D5741" s="421"/>
      <c r="E5741" s="421"/>
      <c r="F5741" s="421"/>
      <c r="G5741" s="421"/>
      <c r="H5741" s="421"/>
      <c r="I5741" s="421"/>
      <c r="J5741" s="421"/>
      <c r="K5741" s="421"/>
      <c r="L5741" s="421"/>
      <c r="M5741" s="421"/>
      <c r="N5741" s="426"/>
      <c r="O5741" s="426"/>
      <c r="P5741" s="427"/>
      <c r="Q5741" s="427"/>
      <c r="R5741" s="426"/>
      <c r="S5741" s="426"/>
      <c r="T5741" s="426"/>
      <c r="U5741" s="426"/>
      <c r="V5741" s="426"/>
      <c r="W5741" s="426"/>
      <c r="X5741" s="427"/>
      <c r="Y5741" s="416" t="e">
        <f t="shared" si="446"/>
        <v>#N/A</v>
      </c>
      <c r="Z5741" s="416" t="e">
        <f t="shared" si="447"/>
        <v>#N/A</v>
      </c>
      <c r="AA5741" s="416" t="str">
        <f t="shared" si="448"/>
        <v/>
      </c>
      <c r="AB5741" s="416" t="e">
        <f t="shared" si="449"/>
        <v>#N/A</v>
      </c>
      <c r="AC5741" s="416" t="e">
        <f t="shared" si="450"/>
        <v>#N/A</v>
      </c>
    </row>
    <row r="5742" customHeight="1" spans="1:29">
      <c r="A5742" s="421"/>
      <c r="B5742" s="422"/>
      <c r="C5742" s="422"/>
      <c r="D5742" s="421"/>
      <c r="E5742" s="421"/>
      <c r="F5742" s="421"/>
      <c r="G5742" s="421"/>
      <c r="H5742" s="421"/>
      <c r="I5742" s="421"/>
      <c r="J5742" s="421"/>
      <c r="K5742" s="421"/>
      <c r="L5742" s="421"/>
      <c r="M5742" s="421"/>
      <c r="N5742" s="426"/>
      <c r="O5742" s="426"/>
      <c r="P5742" s="427"/>
      <c r="Q5742" s="427"/>
      <c r="R5742" s="426"/>
      <c r="S5742" s="426"/>
      <c r="T5742" s="426"/>
      <c r="U5742" s="426"/>
      <c r="V5742" s="426"/>
      <c r="W5742" s="426"/>
      <c r="X5742" s="427"/>
      <c r="Y5742" s="416" t="e">
        <f t="shared" si="446"/>
        <v>#N/A</v>
      </c>
      <c r="Z5742" s="416" t="e">
        <f t="shared" si="447"/>
        <v>#N/A</v>
      </c>
      <c r="AA5742" s="416" t="str">
        <f t="shared" si="448"/>
        <v/>
      </c>
      <c r="AB5742" s="416" t="e">
        <f t="shared" si="449"/>
        <v>#N/A</v>
      </c>
      <c r="AC5742" s="416" t="e">
        <f t="shared" si="450"/>
        <v>#N/A</v>
      </c>
    </row>
    <row r="5743" customHeight="1" spans="1:29">
      <c r="A5743" s="421"/>
      <c r="B5743" s="422"/>
      <c r="C5743" s="422"/>
      <c r="D5743" s="421"/>
      <c r="E5743" s="421"/>
      <c r="F5743" s="421"/>
      <c r="G5743" s="421"/>
      <c r="H5743" s="421"/>
      <c r="I5743" s="421"/>
      <c r="J5743" s="421"/>
      <c r="K5743" s="421"/>
      <c r="L5743" s="421"/>
      <c r="M5743" s="421"/>
      <c r="N5743" s="426"/>
      <c r="O5743" s="426"/>
      <c r="P5743" s="427"/>
      <c r="Q5743" s="427"/>
      <c r="R5743" s="426"/>
      <c r="S5743" s="426"/>
      <c r="T5743" s="426"/>
      <c r="U5743" s="426"/>
      <c r="V5743" s="426"/>
      <c r="W5743" s="426"/>
      <c r="X5743" s="427"/>
      <c r="Y5743" s="416" t="e">
        <f t="shared" si="446"/>
        <v>#N/A</v>
      </c>
      <c r="Z5743" s="416" t="e">
        <f t="shared" si="447"/>
        <v>#N/A</v>
      </c>
      <c r="AA5743" s="416" t="str">
        <f t="shared" si="448"/>
        <v/>
      </c>
      <c r="AB5743" s="416" t="e">
        <f t="shared" si="449"/>
        <v>#N/A</v>
      </c>
      <c r="AC5743" s="416" t="e">
        <f t="shared" si="450"/>
        <v>#N/A</v>
      </c>
    </row>
    <row r="5744" customHeight="1" spans="1:29">
      <c r="A5744" s="421"/>
      <c r="B5744" s="422"/>
      <c r="C5744" s="422"/>
      <c r="D5744" s="421"/>
      <c r="E5744" s="421"/>
      <c r="F5744" s="421"/>
      <c r="G5744" s="421"/>
      <c r="H5744" s="421"/>
      <c r="I5744" s="421"/>
      <c r="J5744" s="421"/>
      <c r="K5744" s="421"/>
      <c r="L5744" s="421"/>
      <c r="M5744" s="421"/>
      <c r="N5744" s="426"/>
      <c r="O5744" s="426"/>
      <c r="P5744" s="427"/>
      <c r="Q5744" s="427"/>
      <c r="R5744" s="426"/>
      <c r="S5744" s="426"/>
      <c r="T5744" s="426"/>
      <c r="U5744" s="426"/>
      <c r="V5744" s="426"/>
      <c r="W5744" s="426"/>
      <c r="X5744" s="427"/>
      <c r="Y5744" s="416" t="e">
        <f t="shared" si="446"/>
        <v>#N/A</v>
      </c>
      <c r="Z5744" s="416" t="e">
        <f t="shared" si="447"/>
        <v>#N/A</v>
      </c>
      <c r="AA5744" s="416" t="str">
        <f t="shared" si="448"/>
        <v/>
      </c>
      <c r="AB5744" s="416" t="e">
        <f t="shared" si="449"/>
        <v>#N/A</v>
      </c>
      <c r="AC5744" s="416" t="e">
        <f t="shared" si="450"/>
        <v>#N/A</v>
      </c>
    </row>
    <row r="5745" customHeight="1" spans="1:29">
      <c r="A5745" s="421"/>
      <c r="B5745" s="422"/>
      <c r="C5745" s="422"/>
      <c r="D5745" s="421"/>
      <c r="E5745" s="421"/>
      <c r="F5745" s="421"/>
      <c r="G5745" s="421"/>
      <c r="H5745" s="421"/>
      <c r="I5745" s="421"/>
      <c r="J5745" s="421"/>
      <c r="K5745" s="421"/>
      <c r="L5745" s="421"/>
      <c r="M5745" s="421"/>
      <c r="N5745" s="426"/>
      <c r="O5745" s="426"/>
      <c r="P5745" s="427"/>
      <c r="Q5745" s="427"/>
      <c r="R5745" s="426"/>
      <c r="S5745" s="426"/>
      <c r="T5745" s="426"/>
      <c r="U5745" s="426"/>
      <c r="V5745" s="426"/>
      <c r="W5745" s="426"/>
      <c r="X5745" s="427"/>
      <c r="Y5745" s="416" t="e">
        <f t="shared" si="446"/>
        <v>#N/A</v>
      </c>
      <c r="Z5745" s="416" t="e">
        <f t="shared" si="447"/>
        <v>#N/A</v>
      </c>
      <c r="AA5745" s="416" t="str">
        <f t="shared" si="448"/>
        <v/>
      </c>
      <c r="AB5745" s="416" t="e">
        <f t="shared" si="449"/>
        <v>#N/A</v>
      </c>
      <c r="AC5745" s="416" t="e">
        <f t="shared" si="450"/>
        <v>#N/A</v>
      </c>
    </row>
    <row r="5746" customHeight="1" spans="1:29">
      <c r="A5746" s="421"/>
      <c r="B5746" s="422"/>
      <c r="C5746" s="422"/>
      <c r="D5746" s="421"/>
      <c r="E5746" s="421"/>
      <c r="F5746" s="421"/>
      <c r="G5746" s="421"/>
      <c r="H5746" s="421"/>
      <c r="I5746" s="421"/>
      <c r="J5746" s="421"/>
      <c r="K5746" s="421"/>
      <c r="L5746" s="421"/>
      <c r="M5746" s="421"/>
      <c r="N5746" s="426"/>
      <c r="O5746" s="426"/>
      <c r="P5746" s="427"/>
      <c r="Q5746" s="427"/>
      <c r="R5746" s="426"/>
      <c r="S5746" s="426"/>
      <c r="T5746" s="426"/>
      <c r="U5746" s="426"/>
      <c r="V5746" s="426"/>
      <c r="W5746" s="426"/>
      <c r="X5746" s="427"/>
      <c r="Y5746" s="416" t="e">
        <f t="shared" si="446"/>
        <v>#N/A</v>
      </c>
      <c r="Z5746" s="416" t="e">
        <f t="shared" si="447"/>
        <v>#N/A</v>
      </c>
      <c r="AA5746" s="416" t="str">
        <f t="shared" si="448"/>
        <v/>
      </c>
      <c r="AB5746" s="416" t="e">
        <f t="shared" si="449"/>
        <v>#N/A</v>
      </c>
      <c r="AC5746" s="416" t="e">
        <f t="shared" si="450"/>
        <v>#N/A</v>
      </c>
    </row>
    <row r="5747" customHeight="1" spans="1:29">
      <c r="A5747" s="421"/>
      <c r="B5747" s="422"/>
      <c r="C5747" s="422"/>
      <c r="D5747" s="421"/>
      <c r="E5747" s="421"/>
      <c r="F5747" s="421"/>
      <c r="G5747" s="421"/>
      <c r="H5747" s="421"/>
      <c r="I5747" s="421"/>
      <c r="J5747" s="421"/>
      <c r="K5747" s="421"/>
      <c r="L5747" s="421"/>
      <c r="M5747" s="421"/>
      <c r="N5747" s="426"/>
      <c r="O5747" s="426"/>
      <c r="P5747" s="427"/>
      <c r="Q5747" s="427"/>
      <c r="R5747" s="426"/>
      <c r="S5747" s="426"/>
      <c r="T5747" s="426"/>
      <c r="U5747" s="426"/>
      <c r="V5747" s="426"/>
      <c r="W5747" s="426"/>
      <c r="X5747" s="427"/>
      <c r="Y5747" s="416" t="e">
        <f t="shared" si="446"/>
        <v>#N/A</v>
      </c>
      <c r="Z5747" s="416" t="e">
        <f t="shared" si="447"/>
        <v>#N/A</v>
      </c>
      <c r="AA5747" s="416" t="str">
        <f t="shared" si="448"/>
        <v/>
      </c>
      <c r="AB5747" s="416" t="e">
        <f t="shared" si="449"/>
        <v>#N/A</v>
      </c>
      <c r="AC5747" s="416" t="e">
        <f t="shared" si="450"/>
        <v>#N/A</v>
      </c>
    </row>
    <row r="5748" customHeight="1" spans="1:29">
      <c r="A5748" s="421"/>
      <c r="B5748" s="422"/>
      <c r="C5748" s="422"/>
      <c r="D5748" s="421"/>
      <c r="E5748" s="421"/>
      <c r="F5748" s="421"/>
      <c r="G5748" s="421"/>
      <c r="H5748" s="421"/>
      <c r="I5748" s="421"/>
      <c r="J5748" s="421"/>
      <c r="K5748" s="421"/>
      <c r="L5748" s="421"/>
      <c r="M5748" s="421"/>
      <c r="N5748" s="426"/>
      <c r="O5748" s="426"/>
      <c r="P5748" s="427"/>
      <c r="Q5748" s="427"/>
      <c r="R5748" s="426"/>
      <c r="S5748" s="426"/>
      <c r="T5748" s="426"/>
      <c r="U5748" s="426"/>
      <c r="V5748" s="426"/>
      <c r="W5748" s="426"/>
      <c r="X5748" s="427"/>
      <c r="Y5748" s="416" t="e">
        <f t="shared" si="446"/>
        <v>#N/A</v>
      </c>
      <c r="Z5748" s="416" t="e">
        <f t="shared" si="447"/>
        <v>#N/A</v>
      </c>
      <c r="AA5748" s="416" t="str">
        <f t="shared" si="448"/>
        <v/>
      </c>
      <c r="AB5748" s="416" t="e">
        <f t="shared" si="449"/>
        <v>#N/A</v>
      </c>
      <c r="AC5748" s="416" t="e">
        <f t="shared" si="450"/>
        <v>#N/A</v>
      </c>
    </row>
    <row r="5749" customHeight="1" spans="1:29">
      <c r="A5749" s="421"/>
      <c r="B5749" s="422"/>
      <c r="C5749" s="422"/>
      <c r="D5749" s="421"/>
      <c r="E5749" s="421"/>
      <c r="F5749" s="421"/>
      <c r="G5749" s="421"/>
      <c r="H5749" s="421"/>
      <c r="I5749" s="421"/>
      <c r="J5749" s="421"/>
      <c r="K5749" s="421"/>
      <c r="L5749" s="421"/>
      <c r="M5749" s="421"/>
      <c r="N5749" s="426"/>
      <c r="O5749" s="426"/>
      <c r="P5749" s="427"/>
      <c r="Q5749" s="427"/>
      <c r="R5749" s="426"/>
      <c r="S5749" s="426"/>
      <c r="T5749" s="426"/>
      <c r="U5749" s="426"/>
      <c r="V5749" s="426"/>
      <c r="W5749" s="426"/>
      <c r="X5749" s="427"/>
      <c r="Y5749" s="416" t="e">
        <f t="shared" si="446"/>
        <v>#N/A</v>
      </c>
      <c r="Z5749" s="416" t="e">
        <f t="shared" si="447"/>
        <v>#N/A</v>
      </c>
      <c r="AA5749" s="416" t="str">
        <f t="shared" si="448"/>
        <v/>
      </c>
      <c r="AB5749" s="416" t="e">
        <f t="shared" si="449"/>
        <v>#N/A</v>
      </c>
      <c r="AC5749" s="416" t="e">
        <f t="shared" si="450"/>
        <v>#N/A</v>
      </c>
    </row>
    <row r="5750" customHeight="1" spans="1:29">
      <c r="A5750" s="421"/>
      <c r="B5750" s="422"/>
      <c r="C5750" s="422"/>
      <c r="D5750" s="421"/>
      <c r="E5750" s="421"/>
      <c r="F5750" s="421"/>
      <c r="G5750" s="421"/>
      <c r="H5750" s="421"/>
      <c r="I5750" s="421"/>
      <c r="J5750" s="421"/>
      <c r="K5750" s="421"/>
      <c r="L5750" s="421"/>
      <c r="M5750" s="421"/>
      <c r="N5750" s="426"/>
      <c r="O5750" s="426"/>
      <c r="P5750" s="427"/>
      <c r="Q5750" s="427"/>
      <c r="R5750" s="426"/>
      <c r="S5750" s="426"/>
      <c r="T5750" s="426"/>
      <c r="U5750" s="426"/>
      <c r="V5750" s="426"/>
      <c r="W5750" s="426"/>
      <c r="X5750" s="427"/>
      <c r="Y5750" s="416" t="e">
        <f t="shared" si="446"/>
        <v>#N/A</v>
      </c>
      <c r="Z5750" s="416" t="e">
        <f t="shared" si="447"/>
        <v>#N/A</v>
      </c>
      <c r="AA5750" s="416" t="str">
        <f t="shared" si="448"/>
        <v/>
      </c>
      <c r="AB5750" s="416" t="e">
        <f t="shared" si="449"/>
        <v>#N/A</v>
      </c>
      <c r="AC5750" s="416" t="e">
        <f t="shared" si="450"/>
        <v>#N/A</v>
      </c>
    </row>
    <row r="5751" customHeight="1" spans="1:29">
      <c r="A5751" s="421"/>
      <c r="B5751" s="422"/>
      <c r="C5751" s="422"/>
      <c r="D5751" s="421"/>
      <c r="E5751" s="421"/>
      <c r="F5751" s="421"/>
      <c r="G5751" s="421"/>
      <c r="H5751" s="421"/>
      <c r="I5751" s="421"/>
      <c r="J5751" s="421"/>
      <c r="K5751" s="421"/>
      <c r="L5751" s="421"/>
      <c r="M5751" s="421"/>
      <c r="N5751" s="426"/>
      <c r="O5751" s="426"/>
      <c r="P5751" s="427"/>
      <c r="Q5751" s="427"/>
      <c r="R5751" s="426"/>
      <c r="S5751" s="426"/>
      <c r="T5751" s="426"/>
      <c r="U5751" s="426"/>
      <c r="V5751" s="426"/>
      <c r="W5751" s="426"/>
      <c r="X5751" s="427"/>
      <c r="Y5751" s="416" t="e">
        <f t="shared" si="446"/>
        <v>#N/A</v>
      </c>
      <c r="Z5751" s="416" t="e">
        <f t="shared" si="447"/>
        <v>#N/A</v>
      </c>
      <c r="AA5751" s="416" t="str">
        <f t="shared" si="448"/>
        <v/>
      </c>
      <c r="AB5751" s="416" t="e">
        <f t="shared" si="449"/>
        <v>#N/A</v>
      </c>
      <c r="AC5751" s="416" t="e">
        <f t="shared" si="450"/>
        <v>#N/A</v>
      </c>
    </row>
    <row r="5752" customHeight="1" spans="1:29">
      <c r="A5752" s="421"/>
      <c r="B5752" s="422"/>
      <c r="C5752" s="422"/>
      <c r="D5752" s="421"/>
      <c r="E5752" s="421"/>
      <c r="F5752" s="421"/>
      <c r="G5752" s="421"/>
      <c r="H5752" s="421"/>
      <c r="I5752" s="421"/>
      <c r="J5752" s="421"/>
      <c r="K5752" s="421"/>
      <c r="L5752" s="421"/>
      <c r="M5752" s="421"/>
      <c r="N5752" s="426"/>
      <c r="O5752" s="426"/>
      <c r="P5752" s="427"/>
      <c r="Q5752" s="427"/>
      <c r="R5752" s="426"/>
      <c r="S5752" s="426"/>
      <c r="T5752" s="426"/>
      <c r="U5752" s="426"/>
      <c r="V5752" s="426"/>
      <c r="W5752" s="426"/>
      <c r="X5752" s="427"/>
      <c r="Y5752" s="416" t="e">
        <f t="shared" si="446"/>
        <v>#N/A</v>
      </c>
      <c r="Z5752" s="416" t="e">
        <f t="shared" si="447"/>
        <v>#N/A</v>
      </c>
      <c r="AA5752" s="416" t="str">
        <f t="shared" si="448"/>
        <v/>
      </c>
      <c r="AB5752" s="416" t="e">
        <f t="shared" si="449"/>
        <v>#N/A</v>
      </c>
      <c r="AC5752" s="416" t="e">
        <f t="shared" si="450"/>
        <v>#N/A</v>
      </c>
    </row>
    <row r="5753" customHeight="1" spans="1:29">
      <c r="A5753" s="421"/>
      <c r="B5753" s="422"/>
      <c r="C5753" s="422"/>
      <c r="D5753" s="421"/>
      <c r="E5753" s="421"/>
      <c r="F5753" s="421"/>
      <c r="G5753" s="421"/>
      <c r="H5753" s="421"/>
      <c r="I5753" s="421"/>
      <c r="J5753" s="421"/>
      <c r="K5753" s="421"/>
      <c r="L5753" s="421"/>
      <c r="M5753" s="421"/>
      <c r="N5753" s="426"/>
      <c r="O5753" s="426"/>
      <c r="P5753" s="427"/>
      <c r="Q5753" s="427"/>
      <c r="R5753" s="426"/>
      <c r="S5753" s="426"/>
      <c r="T5753" s="426"/>
      <c r="U5753" s="426"/>
      <c r="V5753" s="426"/>
      <c r="W5753" s="426"/>
      <c r="X5753" s="427"/>
      <c r="Y5753" s="416" t="e">
        <f t="shared" si="446"/>
        <v>#N/A</v>
      </c>
      <c r="Z5753" s="416" t="e">
        <f t="shared" si="447"/>
        <v>#N/A</v>
      </c>
      <c r="AA5753" s="416" t="str">
        <f t="shared" si="448"/>
        <v/>
      </c>
      <c r="AB5753" s="416" t="e">
        <f t="shared" si="449"/>
        <v>#N/A</v>
      </c>
      <c r="AC5753" s="416" t="e">
        <f t="shared" si="450"/>
        <v>#N/A</v>
      </c>
    </row>
    <row r="5754" customHeight="1" spans="1:29">
      <c r="A5754" s="421"/>
      <c r="B5754" s="422"/>
      <c r="C5754" s="422"/>
      <c r="D5754" s="421"/>
      <c r="E5754" s="421"/>
      <c r="F5754" s="421"/>
      <c r="G5754" s="421"/>
      <c r="H5754" s="421"/>
      <c r="I5754" s="421"/>
      <c r="J5754" s="421"/>
      <c r="K5754" s="421"/>
      <c r="L5754" s="421"/>
      <c r="M5754" s="421"/>
      <c r="N5754" s="426"/>
      <c r="O5754" s="426"/>
      <c r="P5754" s="427"/>
      <c r="Q5754" s="427"/>
      <c r="R5754" s="426"/>
      <c r="S5754" s="426"/>
      <c r="T5754" s="426"/>
      <c r="U5754" s="426"/>
      <c r="V5754" s="426"/>
      <c r="W5754" s="426"/>
      <c r="X5754" s="427"/>
      <c r="Y5754" s="416" t="e">
        <f t="shared" si="446"/>
        <v>#N/A</v>
      </c>
      <c r="Z5754" s="416" t="e">
        <f t="shared" si="447"/>
        <v>#N/A</v>
      </c>
      <c r="AA5754" s="416" t="str">
        <f t="shared" si="448"/>
        <v/>
      </c>
      <c r="AB5754" s="416" t="e">
        <f t="shared" si="449"/>
        <v>#N/A</v>
      </c>
      <c r="AC5754" s="416" t="e">
        <f t="shared" si="450"/>
        <v>#N/A</v>
      </c>
    </row>
    <row r="5755" customHeight="1" spans="1:29">
      <c r="A5755" s="421"/>
      <c r="B5755" s="422"/>
      <c r="C5755" s="422"/>
      <c r="D5755" s="421"/>
      <c r="E5755" s="421"/>
      <c r="F5755" s="421"/>
      <c r="G5755" s="421"/>
      <c r="H5755" s="421"/>
      <c r="I5755" s="421"/>
      <c r="J5755" s="421"/>
      <c r="K5755" s="421"/>
      <c r="L5755" s="421"/>
      <c r="M5755" s="421"/>
      <c r="N5755" s="426"/>
      <c r="O5755" s="426"/>
      <c r="P5755" s="427"/>
      <c r="Q5755" s="427"/>
      <c r="R5755" s="426"/>
      <c r="S5755" s="426"/>
      <c r="T5755" s="426"/>
      <c r="U5755" s="426"/>
      <c r="V5755" s="426"/>
      <c r="W5755" s="426"/>
      <c r="X5755" s="427"/>
      <c r="Y5755" s="416" t="e">
        <f t="shared" si="446"/>
        <v>#N/A</v>
      </c>
      <c r="Z5755" s="416" t="e">
        <f t="shared" si="447"/>
        <v>#N/A</v>
      </c>
      <c r="AA5755" s="416" t="str">
        <f t="shared" si="448"/>
        <v/>
      </c>
      <c r="AB5755" s="416" t="e">
        <f t="shared" si="449"/>
        <v>#N/A</v>
      </c>
      <c r="AC5755" s="416" t="e">
        <f t="shared" si="450"/>
        <v>#N/A</v>
      </c>
    </row>
    <row r="5756" customHeight="1" spans="1:29">
      <c r="A5756" s="421"/>
      <c r="B5756" s="422"/>
      <c r="C5756" s="422"/>
      <c r="D5756" s="421"/>
      <c r="E5756" s="421"/>
      <c r="F5756" s="421"/>
      <c r="G5756" s="421"/>
      <c r="H5756" s="421"/>
      <c r="I5756" s="421"/>
      <c r="J5756" s="421"/>
      <c r="K5756" s="421"/>
      <c r="L5756" s="421"/>
      <c r="M5756" s="421"/>
      <c r="N5756" s="426"/>
      <c r="O5756" s="426"/>
      <c r="P5756" s="427"/>
      <c r="Q5756" s="427"/>
      <c r="R5756" s="426"/>
      <c r="S5756" s="426"/>
      <c r="T5756" s="426"/>
      <c r="U5756" s="426"/>
      <c r="V5756" s="426"/>
      <c r="W5756" s="426"/>
      <c r="X5756" s="427"/>
      <c r="Y5756" s="416" t="e">
        <f t="shared" si="446"/>
        <v>#N/A</v>
      </c>
      <c r="Z5756" s="416" t="e">
        <f t="shared" si="447"/>
        <v>#N/A</v>
      </c>
      <c r="AA5756" s="416" t="str">
        <f t="shared" si="448"/>
        <v/>
      </c>
      <c r="AB5756" s="416" t="e">
        <f t="shared" si="449"/>
        <v>#N/A</v>
      </c>
      <c r="AC5756" s="416" t="e">
        <f t="shared" si="450"/>
        <v>#N/A</v>
      </c>
    </row>
    <row r="5757" customHeight="1" spans="1:29">
      <c r="A5757" s="421"/>
      <c r="B5757" s="422"/>
      <c r="C5757" s="422"/>
      <c r="D5757" s="421"/>
      <c r="E5757" s="421"/>
      <c r="F5757" s="421"/>
      <c r="G5757" s="421"/>
      <c r="H5757" s="421"/>
      <c r="I5757" s="421"/>
      <c r="J5757" s="421"/>
      <c r="K5757" s="421"/>
      <c r="L5757" s="421"/>
      <c r="M5757" s="421"/>
      <c r="N5757" s="426"/>
      <c r="O5757" s="426"/>
      <c r="P5757" s="427"/>
      <c r="Q5757" s="427"/>
      <c r="R5757" s="426"/>
      <c r="S5757" s="426"/>
      <c r="T5757" s="426"/>
      <c r="U5757" s="426"/>
      <c r="V5757" s="426"/>
      <c r="W5757" s="426"/>
      <c r="X5757" s="427"/>
      <c r="Y5757" s="416" t="e">
        <f t="shared" si="446"/>
        <v>#N/A</v>
      </c>
      <c r="Z5757" s="416" t="e">
        <f t="shared" si="447"/>
        <v>#N/A</v>
      </c>
      <c r="AA5757" s="416" t="str">
        <f t="shared" si="448"/>
        <v/>
      </c>
      <c r="AB5757" s="416" t="e">
        <f t="shared" si="449"/>
        <v>#N/A</v>
      </c>
      <c r="AC5757" s="416" t="e">
        <f t="shared" si="450"/>
        <v>#N/A</v>
      </c>
    </row>
    <row r="5758" customHeight="1" spans="1:29">
      <c r="A5758" s="421"/>
      <c r="B5758" s="422"/>
      <c r="C5758" s="422"/>
      <c r="D5758" s="421"/>
      <c r="E5758" s="421"/>
      <c r="F5758" s="421"/>
      <c r="G5758" s="421"/>
      <c r="H5758" s="421"/>
      <c r="I5758" s="421"/>
      <c r="J5758" s="421"/>
      <c r="K5758" s="421"/>
      <c r="L5758" s="421"/>
      <c r="M5758" s="421"/>
      <c r="N5758" s="426"/>
      <c r="O5758" s="426"/>
      <c r="P5758" s="427"/>
      <c r="Q5758" s="427"/>
      <c r="R5758" s="426"/>
      <c r="S5758" s="426"/>
      <c r="T5758" s="426"/>
      <c r="U5758" s="426"/>
      <c r="V5758" s="426"/>
      <c r="W5758" s="426"/>
      <c r="X5758" s="427"/>
      <c r="Y5758" s="416" t="e">
        <f t="shared" si="446"/>
        <v>#N/A</v>
      </c>
      <c r="Z5758" s="416" t="e">
        <f t="shared" si="447"/>
        <v>#N/A</v>
      </c>
      <c r="AA5758" s="416" t="str">
        <f t="shared" si="448"/>
        <v/>
      </c>
      <c r="AB5758" s="416" t="e">
        <f t="shared" si="449"/>
        <v>#N/A</v>
      </c>
      <c r="AC5758" s="416" t="e">
        <f t="shared" si="450"/>
        <v>#N/A</v>
      </c>
    </row>
    <row r="5759" customHeight="1" spans="1:29">
      <c r="A5759" s="421"/>
      <c r="B5759" s="422"/>
      <c r="C5759" s="422"/>
      <c r="D5759" s="421"/>
      <c r="E5759" s="421"/>
      <c r="F5759" s="421"/>
      <c r="G5759" s="421"/>
      <c r="H5759" s="421"/>
      <c r="I5759" s="421"/>
      <c r="J5759" s="421"/>
      <c r="K5759" s="421"/>
      <c r="L5759" s="421"/>
      <c r="M5759" s="421"/>
      <c r="N5759" s="426"/>
      <c r="O5759" s="426"/>
      <c r="P5759" s="427"/>
      <c r="Q5759" s="427"/>
      <c r="R5759" s="426"/>
      <c r="S5759" s="426"/>
      <c r="T5759" s="426"/>
      <c r="U5759" s="426"/>
      <c r="V5759" s="426"/>
      <c r="W5759" s="426"/>
      <c r="X5759" s="427"/>
      <c r="Y5759" s="416" t="e">
        <f t="shared" si="446"/>
        <v>#N/A</v>
      </c>
      <c r="Z5759" s="416" t="e">
        <f t="shared" si="447"/>
        <v>#N/A</v>
      </c>
      <c r="AA5759" s="416" t="str">
        <f t="shared" si="448"/>
        <v/>
      </c>
      <c r="AB5759" s="416" t="e">
        <f t="shared" si="449"/>
        <v>#N/A</v>
      </c>
      <c r="AC5759" s="416" t="e">
        <f t="shared" si="450"/>
        <v>#N/A</v>
      </c>
    </row>
    <row r="5760" customHeight="1" spans="1:29">
      <c r="A5760" s="421"/>
      <c r="B5760" s="422"/>
      <c r="C5760" s="422"/>
      <c r="D5760" s="421"/>
      <c r="E5760" s="421"/>
      <c r="F5760" s="421"/>
      <c r="G5760" s="421"/>
      <c r="H5760" s="421"/>
      <c r="I5760" s="421"/>
      <c r="J5760" s="421"/>
      <c r="K5760" s="421"/>
      <c r="L5760" s="421"/>
      <c r="M5760" s="421"/>
      <c r="N5760" s="426"/>
      <c r="O5760" s="426"/>
      <c r="P5760" s="427"/>
      <c r="Q5760" s="427"/>
      <c r="R5760" s="426"/>
      <c r="S5760" s="426"/>
      <c r="T5760" s="426"/>
      <c r="U5760" s="426"/>
      <c r="V5760" s="426"/>
      <c r="W5760" s="426"/>
      <c r="X5760" s="427"/>
      <c r="Y5760" s="416" t="e">
        <f t="shared" si="446"/>
        <v>#N/A</v>
      </c>
      <c r="Z5760" s="416" t="e">
        <f t="shared" si="447"/>
        <v>#N/A</v>
      </c>
      <c r="AA5760" s="416" t="str">
        <f t="shared" si="448"/>
        <v/>
      </c>
      <c r="AB5760" s="416" t="e">
        <f t="shared" si="449"/>
        <v>#N/A</v>
      </c>
      <c r="AC5760" s="416" t="e">
        <f t="shared" si="450"/>
        <v>#N/A</v>
      </c>
    </row>
    <row r="5761" customHeight="1" spans="1:29">
      <c r="A5761" s="421"/>
      <c r="B5761" s="422"/>
      <c r="C5761" s="422"/>
      <c r="D5761" s="421"/>
      <c r="E5761" s="421"/>
      <c r="F5761" s="421"/>
      <c r="G5761" s="421"/>
      <c r="H5761" s="421"/>
      <c r="I5761" s="421"/>
      <c r="J5761" s="421"/>
      <c r="K5761" s="421"/>
      <c r="L5761" s="421"/>
      <c r="M5761" s="421"/>
      <c r="N5761" s="426"/>
      <c r="O5761" s="426"/>
      <c r="P5761" s="427"/>
      <c r="Q5761" s="427"/>
      <c r="R5761" s="426"/>
      <c r="S5761" s="426"/>
      <c r="T5761" s="426"/>
      <c r="U5761" s="426"/>
      <c r="V5761" s="426"/>
      <c r="W5761" s="426"/>
      <c r="X5761" s="427"/>
      <c r="Y5761" s="416" t="e">
        <f t="shared" si="446"/>
        <v>#N/A</v>
      </c>
      <c r="Z5761" s="416" t="e">
        <f t="shared" si="447"/>
        <v>#N/A</v>
      </c>
      <c r="AA5761" s="416" t="str">
        <f t="shared" si="448"/>
        <v/>
      </c>
      <c r="AB5761" s="416" t="e">
        <f t="shared" si="449"/>
        <v>#N/A</v>
      </c>
      <c r="AC5761" s="416" t="e">
        <f t="shared" si="450"/>
        <v>#N/A</v>
      </c>
    </row>
    <row r="5762" customHeight="1" spans="1:29">
      <c r="A5762" s="421"/>
      <c r="B5762" s="422"/>
      <c r="C5762" s="422"/>
      <c r="D5762" s="421"/>
      <c r="E5762" s="421"/>
      <c r="F5762" s="421"/>
      <c r="G5762" s="421"/>
      <c r="H5762" s="421"/>
      <c r="I5762" s="421"/>
      <c r="J5762" s="421"/>
      <c r="K5762" s="421"/>
      <c r="L5762" s="421"/>
      <c r="M5762" s="421"/>
      <c r="N5762" s="426"/>
      <c r="O5762" s="426"/>
      <c r="P5762" s="427"/>
      <c r="Q5762" s="427"/>
      <c r="R5762" s="426"/>
      <c r="S5762" s="426"/>
      <c r="T5762" s="426"/>
      <c r="U5762" s="426"/>
      <c r="V5762" s="426"/>
      <c r="W5762" s="426"/>
      <c r="X5762" s="427"/>
      <c r="Y5762" s="416" t="e">
        <f t="shared" si="446"/>
        <v>#N/A</v>
      </c>
      <c r="Z5762" s="416" t="e">
        <f t="shared" si="447"/>
        <v>#N/A</v>
      </c>
      <c r="AA5762" s="416" t="str">
        <f t="shared" si="448"/>
        <v/>
      </c>
      <c r="AB5762" s="416" t="e">
        <f t="shared" si="449"/>
        <v>#N/A</v>
      </c>
      <c r="AC5762" s="416" t="e">
        <f t="shared" si="450"/>
        <v>#N/A</v>
      </c>
    </row>
    <row r="5763" customHeight="1" spans="1:29">
      <c r="A5763" s="421"/>
      <c r="B5763" s="422"/>
      <c r="C5763" s="422"/>
      <c r="D5763" s="421"/>
      <c r="E5763" s="421"/>
      <c r="F5763" s="421"/>
      <c r="G5763" s="421"/>
      <c r="H5763" s="421"/>
      <c r="I5763" s="421"/>
      <c r="J5763" s="421"/>
      <c r="K5763" s="421"/>
      <c r="L5763" s="421"/>
      <c r="M5763" s="421"/>
      <c r="N5763" s="426"/>
      <c r="O5763" s="426"/>
      <c r="P5763" s="427"/>
      <c r="Q5763" s="427"/>
      <c r="R5763" s="426"/>
      <c r="S5763" s="426"/>
      <c r="T5763" s="426"/>
      <c r="U5763" s="426"/>
      <c r="V5763" s="426"/>
      <c r="W5763" s="426"/>
      <c r="X5763" s="427"/>
      <c r="Y5763" s="416" t="e">
        <f t="shared" si="446"/>
        <v>#N/A</v>
      </c>
      <c r="Z5763" s="416" t="e">
        <f t="shared" si="447"/>
        <v>#N/A</v>
      </c>
      <c r="AA5763" s="416" t="str">
        <f t="shared" si="448"/>
        <v/>
      </c>
      <c r="AB5763" s="416" t="e">
        <f t="shared" si="449"/>
        <v>#N/A</v>
      </c>
      <c r="AC5763" s="416" t="e">
        <f t="shared" si="450"/>
        <v>#N/A</v>
      </c>
    </row>
    <row r="5764" customHeight="1" spans="1:29">
      <c r="A5764" s="421"/>
      <c r="B5764" s="422"/>
      <c r="C5764" s="422"/>
      <c r="D5764" s="421"/>
      <c r="E5764" s="421"/>
      <c r="F5764" s="421"/>
      <c r="G5764" s="421"/>
      <c r="H5764" s="421"/>
      <c r="I5764" s="421"/>
      <c r="J5764" s="421"/>
      <c r="K5764" s="421"/>
      <c r="L5764" s="421"/>
      <c r="M5764" s="421"/>
      <c r="N5764" s="426"/>
      <c r="O5764" s="426"/>
      <c r="P5764" s="427"/>
      <c r="Q5764" s="427"/>
      <c r="R5764" s="426"/>
      <c r="S5764" s="426"/>
      <c r="T5764" s="426"/>
      <c r="U5764" s="426"/>
      <c r="V5764" s="426"/>
      <c r="W5764" s="426"/>
      <c r="X5764" s="427"/>
      <c r="Y5764" s="416" t="e">
        <f t="shared" si="446"/>
        <v>#N/A</v>
      </c>
      <c r="Z5764" s="416" t="e">
        <f t="shared" si="447"/>
        <v>#N/A</v>
      </c>
      <c r="AA5764" s="416" t="str">
        <f t="shared" si="448"/>
        <v/>
      </c>
      <c r="AB5764" s="416" t="e">
        <f t="shared" si="449"/>
        <v>#N/A</v>
      </c>
      <c r="AC5764" s="416" t="e">
        <f t="shared" si="450"/>
        <v>#N/A</v>
      </c>
    </row>
    <row r="5765" customHeight="1" spans="1:29">
      <c r="A5765" s="421"/>
      <c r="B5765" s="422"/>
      <c r="C5765" s="422"/>
      <c r="D5765" s="421"/>
      <c r="E5765" s="421"/>
      <c r="F5765" s="421"/>
      <c r="G5765" s="421"/>
      <c r="H5765" s="421"/>
      <c r="I5765" s="421"/>
      <c r="J5765" s="421"/>
      <c r="K5765" s="421"/>
      <c r="L5765" s="421"/>
      <c r="M5765" s="421"/>
      <c r="N5765" s="426"/>
      <c r="O5765" s="426"/>
      <c r="P5765" s="427"/>
      <c r="Q5765" s="427"/>
      <c r="R5765" s="426"/>
      <c r="S5765" s="426"/>
      <c r="T5765" s="426"/>
      <c r="U5765" s="426"/>
      <c r="V5765" s="426"/>
      <c r="W5765" s="426"/>
      <c r="X5765" s="427"/>
      <c r="Y5765" s="416" t="e">
        <f t="shared" si="446"/>
        <v>#N/A</v>
      </c>
      <c r="Z5765" s="416" t="e">
        <f t="shared" si="447"/>
        <v>#N/A</v>
      </c>
      <c r="AA5765" s="416" t="str">
        <f t="shared" si="448"/>
        <v/>
      </c>
      <c r="AB5765" s="416" t="e">
        <f t="shared" si="449"/>
        <v>#N/A</v>
      </c>
      <c r="AC5765" s="416" t="e">
        <f t="shared" si="450"/>
        <v>#N/A</v>
      </c>
    </row>
    <row r="5766" customHeight="1" spans="1:29">
      <c r="A5766" s="421"/>
      <c r="B5766" s="422"/>
      <c r="C5766" s="422"/>
      <c r="D5766" s="421"/>
      <c r="E5766" s="421"/>
      <c r="F5766" s="421"/>
      <c r="G5766" s="421"/>
      <c r="H5766" s="421"/>
      <c r="I5766" s="421"/>
      <c r="J5766" s="421"/>
      <c r="K5766" s="421"/>
      <c r="L5766" s="421"/>
      <c r="M5766" s="421"/>
      <c r="N5766" s="426"/>
      <c r="O5766" s="426"/>
      <c r="P5766" s="427"/>
      <c r="Q5766" s="427"/>
      <c r="R5766" s="426"/>
      <c r="S5766" s="426"/>
      <c r="T5766" s="426"/>
      <c r="U5766" s="426"/>
      <c r="V5766" s="426"/>
      <c r="W5766" s="426"/>
      <c r="X5766" s="427"/>
      <c r="Y5766" s="416" t="e">
        <f t="shared" si="446"/>
        <v>#N/A</v>
      </c>
      <c r="Z5766" s="416" t="e">
        <f t="shared" si="447"/>
        <v>#N/A</v>
      </c>
      <c r="AA5766" s="416" t="str">
        <f t="shared" si="448"/>
        <v/>
      </c>
      <c r="AB5766" s="416" t="e">
        <f t="shared" si="449"/>
        <v>#N/A</v>
      </c>
      <c r="AC5766" s="416" t="e">
        <f t="shared" si="450"/>
        <v>#N/A</v>
      </c>
    </row>
    <row r="5767" customHeight="1" spans="1:29">
      <c r="A5767" s="421"/>
      <c r="B5767" s="422"/>
      <c r="C5767" s="422"/>
      <c r="D5767" s="421"/>
      <c r="E5767" s="421"/>
      <c r="F5767" s="421"/>
      <c r="G5767" s="421"/>
      <c r="H5767" s="421"/>
      <c r="I5767" s="421"/>
      <c r="J5767" s="421"/>
      <c r="K5767" s="421"/>
      <c r="L5767" s="421"/>
      <c r="M5767" s="421"/>
      <c r="N5767" s="426"/>
      <c r="O5767" s="426"/>
      <c r="P5767" s="427"/>
      <c r="Q5767" s="427"/>
      <c r="R5767" s="426"/>
      <c r="S5767" s="426"/>
      <c r="T5767" s="426"/>
      <c r="U5767" s="426"/>
      <c r="V5767" s="426"/>
      <c r="W5767" s="426"/>
      <c r="X5767" s="427"/>
      <c r="Y5767" s="416" t="e">
        <f t="shared" ref="Y5767:Y5830" si="451">_xlfn.IFS(LEFT(M5767,3)="003","三保支出",LEFT(M5767,3)="004","刚性支出",LEFT(M5767,3)="000","促发展支出")</f>
        <v>#N/A</v>
      </c>
      <c r="Z5767" s="416" t="e">
        <f t="shared" ref="Z5767:Z5830" si="452">_xlfn.IFS(LEFT(E5767,1)="3","项目支出",LEFT(E5767,1)="1","人员类支出",LEFT(E5767,1)="2","运转类支出")</f>
        <v>#N/A</v>
      </c>
      <c r="AA5767" s="416" t="str">
        <f t="shared" ref="AA5767:AA5830" si="453">LEFT(H5767,7)</f>
        <v/>
      </c>
      <c r="AB5767" s="416" t="e">
        <f t="shared" ref="AB5767:AB5830" si="454">_xlfn.IFS(LEFT(M5767,6)="003001","保工资",LEFT(M5767,6)="003002","保运转",LEFT(M5767,6)="003003","保基本民生")</f>
        <v>#N/A</v>
      </c>
      <c r="AC5767" s="416" t="e">
        <f t="shared" ref="AC5767:AC5830" si="455">IF(Z5767="项目支出","否","是")</f>
        <v>#N/A</v>
      </c>
    </row>
    <row r="5768" customHeight="1" spans="1:29">
      <c r="A5768" s="421"/>
      <c r="B5768" s="422"/>
      <c r="C5768" s="422"/>
      <c r="D5768" s="421"/>
      <c r="E5768" s="421"/>
      <c r="F5768" s="421"/>
      <c r="G5768" s="421"/>
      <c r="H5768" s="421"/>
      <c r="I5768" s="421"/>
      <c r="J5768" s="421"/>
      <c r="K5768" s="421"/>
      <c r="L5768" s="421"/>
      <c r="M5768" s="421"/>
      <c r="N5768" s="426"/>
      <c r="O5768" s="426"/>
      <c r="P5768" s="427"/>
      <c r="Q5768" s="427"/>
      <c r="R5768" s="426"/>
      <c r="S5768" s="426"/>
      <c r="T5768" s="426"/>
      <c r="U5768" s="426"/>
      <c r="V5768" s="426"/>
      <c r="W5768" s="426"/>
      <c r="X5768" s="427"/>
      <c r="Y5768" s="416" t="e">
        <f t="shared" si="451"/>
        <v>#N/A</v>
      </c>
      <c r="Z5768" s="416" t="e">
        <f t="shared" si="452"/>
        <v>#N/A</v>
      </c>
      <c r="AA5768" s="416" t="str">
        <f t="shared" si="453"/>
        <v/>
      </c>
      <c r="AB5768" s="416" t="e">
        <f t="shared" si="454"/>
        <v>#N/A</v>
      </c>
      <c r="AC5768" s="416" t="e">
        <f t="shared" si="455"/>
        <v>#N/A</v>
      </c>
    </row>
    <row r="5769" customHeight="1" spans="1:29">
      <c r="A5769" s="421"/>
      <c r="B5769" s="422"/>
      <c r="C5769" s="422"/>
      <c r="D5769" s="421"/>
      <c r="E5769" s="421"/>
      <c r="F5769" s="421"/>
      <c r="G5769" s="421"/>
      <c r="H5769" s="421"/>
      <c r="I5769" s="421"/>
      <c r="J5769" s="421"/>
      <c r="K5769" s="421"/>
      <c r="L5769" s="421"/>
      <c r="M5769" s="421"/>
      <c r="N5769" s="426"/>
      <c r="O5769" s="426"/>
      <c r="P5769" s="427"/>
      <c r="Q5769" s="427"/>
      <c r="R5769" s="426"/>
      <c r="S5769" s="426"/>
      <c r="T5769" s="426"/>
      <c r="U5769" s="426"/>
      <c r="V5769" s="426"/>
      <c r="W5769" s="426"/>
      <c r="X5769" s="427"/>
      <c r="Y5769" s="416" t="e">
        <f t="shared" si="451"/>
        <v>#N/A</v>
      </c>
      <c r="Z5769" s="416" t="e">
        <f t="shared" si="452"/>
        <v>#N/A</v>
      </c>
      <c r="AA5769" s="416" t="str">
        <f t="shared" si="453"/>
        <v/>
      </c>
      <c r="AB5769" s="416" t="e">
        <f t="shared" si="454"/>
        <v>#N/A</v>
      </c>
      <c r="AC5769" s="416" t="e">
        <f t="shared" si="455"/>
        <v>#N/A</v>
      </c>
    </row>
    <row r="5770" customHeight="1" spans="1:29">
      <c r="A5770" s="421"/>
      <c r="B5770" s="422"/>
      <c r="C5770" s="422"/>
      <c r="D5770" s="421"/>
      <c r="E5770" s="421"/>
      <c r="F5770" s="421"/>
      <c r="G5770" s="421"/>
      <c r="H5770" s="421"/>
      <c r="I5770" s="421"/>
      <c r="J5770" s="421"/>
      <c r="K5770" s="421"/>
      <c r="L5770" s="421"/>
      <c r="M5770" s="421"/>
      <c r="N5770" s="426"/>
      <c r="O5770" s="426"/>
      <c r="P5770" s="427"/>
      <c r="Q5770" s="427"/>
      <c r="R5770" s="426"/>
      <c r="S5770" s="426"/>
      <c r="T5770" s="426"/>
      <c r="U5770" s="426"/>
      <c r="V5770" s="426"/>
      <c r="W5770" s="426"/>
      <c r="X5770" s="427"/>
      <c r="Y5770" s="416" t="e">
        <f t="shared" si="451"/>
        <v>#N/A</v>
      </c>
      <c r="Z5770" s="416" t="e">
        <f t="shared" si="452"/>
        <v>#N/A</v>
      </c>
      <c r="AA5770" s="416" t="str">
        <f t="shared" si="453"/>
        <v/>
      </c>
      <c r="AB5770" s="416" t="e">
        <f t="shared" si="454"/>
        <v>#N/A</v>
      </c>
      <c r="AC5770" s="416" t="e">
        <f t="shared" si="455"/>
        <v>#N/A</v>
      </c>
    </row>
    <row r="5771" customHeight="1" spans="1:29">
      <c r="A5771" s="421"/>
      <c r="B5771" s="422"/>
      <c r="C5771" s="422"/>
      <c r="D5771" s="421"/>
      <c r="E5771" s="421"/>
      <c r="F5771" s="421"/>
      <c r="G5771" s="421"/>
      <c r="H5771" s="421"/>
      <c r="I5771" s="421"/>
      <c r="J5771" s="421"/>
      <c r="K5771" s="421"/>
      <c r="L5771" s="421"/>
      <c r="M5771" s="421"/>
      <c r="N5771" s="426"/>
      <c r="O5771" s="426"/>
      <c r="P5771" s="427"/>
      <c r="Q5771" s="427"/>
      <c r="R5771" s="426"/>
      <c r="S5771" s="426"/>
      <c r="T5771" s="426"/>
      <c r="U5771" s="426"/>
      <c r="V5771" s="426"/>
      <c r="W5771" s="426"/>
      <c r="X5771" s="427"/>
      <c r="Y5771" s="416" t="e">
        <f t="shared" si="451"/>
        <v>#N/A</v>
      </c>
      <c r="Z5771" s="416" t="e">
        <f t="shared" si="452"/>
        <v>#N/A</v>
      </c>
      <c r="AA5771" s="416" t="str">
        <f t="shared" si="453"/>
        <v/>
      </c>
      <c r="AB5771" s="416" t="e">
        <f t="shared" si="454"/>
        <v>#N/A</v>
      </c>
      <c r="AC5771" s="416" t="e">
        <f t="shared" si="455"/>
        <v>#N/A</v>
      </c>
    </row>
    <row r="5772" customHeight="1" spans="1:29">
      <c r="A5772" s="421"/>
      <c r="B5772" s="422"/>
      <c r="C5772" s="422"/>
      <c r="D5772" s="421"/>
      <c r="E5772" s="421"/>
      <c r="F5772" s="421"/>
      <c r="G5772" s="421"/>
      <c r="H5772" s="421"/>
      <c r="I5772" s="421"/>
      <c r="J5772" s="421"/>
      <c r="K5772" s="421"/>
      <c r="L5772" s="421"/>
      <c r="M5772" s="421"/>
      <c r="N5772" s="426"/>
      <c r="O5772" s="426"/>
      <c r="P5772" s="427"/>
      <c r="Q5772" s="427"/>
      <c r="R5772" s="426"/>
      <c r="S5772" s="426"/>
      <c r="T5772" s="426"/>
      <c r="U5772" s="426"/>
      <c r="V5772" s="426"/>
      <c r="W5772" s="426"/>
      <c r="X5772" s="427"/>
      <c r="Y5772" s="416" t="e">
        <f t="shared" si="451"/>
        <v>#N/A</v>
      </c>
      <c r="Z5772" s="416" t="e">
        <f t="shared" si="452"/>
        <v>#N/A</v>
      </c>
      <c r="AA5772" s="416" t="str">
        <f t="shared" si="453"/>
        <v/>
      </c>
      <c r="AB5772" s="416" t="e">
        <f t="shared" si="454"/>
        <v>#N/A</v>
      </c>
      <c r="AC5772" s="416" t="e">
        <f t="shared" si="455"/>
        <v>#N/A</v>
      </c>
    </row>
    <row r="5773" customHeight="1" spans="1:29">
      <c r="A5773" s="421"/>
      <c r="B5773" s="422"/>
      <c r="C5773" s="422"/>
      <c r="D5773" s="421"/>
      <c r="E5773" s="421"/>
      <c r="F5773" s="421"/>
      <c r="G5773" s="421"/>
      <c r="H5773" s="421"/>
      <c r="I5773" s="421"/>
      <c r="J5773" s="421"/>
      <c r="K5773" s="421"/>
      <c r="L5773" s="421"/>
      <c r="M5773" s="421"/>
      <c r="N5773" s="426"/>
      <c r="O5773" s="426"/>
      <c r="P5773" s="427"/>
      <c r="Q5773" s="427"/>
      <c r="R5773" s="426"/>
      <c r="S5773" s="426"/>
      <c r="T5773" s="426"/>
      <c r="U5773" s="426"/>
      <c r="V5773" s="426"/>
      <c r="W5773" s="426"/>
      <c r="X5773" s="427"/>
      <c r="Y5773" s="416" t="e">
        <f t="shared" si="451"/>
        <v>#N/A</v>
      </c>
      <c r="Z5773" s="416" t="e">
        <f t="shared" si="452"/>
        <v>#N/A</v>
      </c>
      <c r="AA5773" s="416" t="str">
        <f t="shared" si="453"/>
        <v/>
      </c>
      <c r="AB5773" s="416" t="e">
        <f t="shared" si="454"/>
        <v>#N/A</v>
      </c>
      <c r="AC5773" s="416" t="e">
        <f t="shared" si="455"/>
        <v>#N/A</v>
      </c>
    </row>
    <row r="5774" customHeight="1" spans="1:29">
      <c r="A5774" s="421"/>
      <c r="B5774" s="422"/>
      <c r="C5774" s="422"/>
      <c r="D5774" s="421"/>
      <c r="E5774" s="421"/>
      <c r="F5774" s="421"/>
      <c r="G5774" s="421"/>
      <c r="H5774" s="421"/>
      <c r="I5774" s="421"/>
      <c r="J5774" s="421"/>
      <c r="K5774" s="421"/>
      <c r="L5774" s="421"/>
      <c r="M5774" s="421"/>
      <c r="N5774" s="426"/>
      <c r="O5774" s="426"/>
      <c r="P5774" s="427"/>
      <c r="Q5774" s="427"/>
      <c r="R5774" s="426"/>
      <c r="S5774" s="426"/>
      <c r="T5774" s="426"/>
      <c r="U5774" s="426"/>
      <c r="V5774" s="426"/>
      <c r="W5774" s="426"/>
      <c r="X5774" s="427"/>
      <c r="Y5774" s="416" t="e">
        <f t="shared" si="451"/>
        <v>#N/A</v>
      </c>
      <c r="Z5774" s="416" t="e">
        <f t="shared" si="452"/>
        <v>#N/A</v>
      </c>
      <c r="AA5774" s="416" t="str">
        <f t="shared" si="453"/>
        <v/>
      </c>
      <c r="AB5774" s="416" t="e">
        <f t="shared" si="454"/>
        <v>#N/A</v>
      </c>
      <c r="AC5774" s="416" t="e">
        <f t="shared" si="455"/>
        <v>#N/A</v>
      </c>
    </row>
    <row r="5775" customHeight="1" spans="1:29">
      <c r="A5775" s="421"/>
      <c r="B5775" s="422"/>
      <c r="C5775" s="422"/>
      <c r="D5775" s="421"/>
      <c r="E5775" s="421"/>
      <c r="F5775" s="421"/>
      <c r="G5775" s="421"/>
      <c r="H5775" s="421"/>
      <c r="I5775" s="421"/>
      <c r="J5775" s="421"/>
      <c r="K5775" s="421"/>
      <c r="L5775" s="421"/>
      <c r="M5775" s="421"/>
      <c r="N5775" s="426"/>
      <c r="O5775" s="426"/>
      <c r="P5775" s="427"/>
      <c r="Q5775" s="427"/>
      <c r="R5775" s="426"/>
      <c r="S5775" s="426"/>
      <c r="T5775" s="426"/>
      <c r="U5775" s="426"/>
      <c r="V5775" s="426"/>
      <c r="W5775" s="426"/>
      <c r="X5775" s="427"/>
      <c r="Y5775" s="416" t="e">
        <f t="shared" si="451"/>
        <v>#N/A</v>
      </c>
      <c r="Z5775" s="416" t="e">
        <f t="shared" si="452"/>
        <v>#N/A</v>
      </c>
      <c r="AA5775" s="416" t="str">
        <f t="shared" si="453"/>
        <v/>
      </c>
      <c r="AB5775" s="416" t="e">
        <f t="shared" si="454"/>
        <v>#N/A</v>
      </c>
      <c r="AC5775" s="416" t="e">
        <f t="shared" si="455"/>
        <v>#N/A</v>
      </c>
    </row>
    <row r="5776" customHeight="1" spans="1:29">
      <c r="A5776" s="421"/>
      <c r="B5776" s="422"/>
      <c r="C5776" s="422"/>
      <c r="D5776" s="421"/>
      <c r="E5776" s="421"/>
      <c r="F5776" s="421"/>
      <c r="G5776" s="421"/>
      <c r="H5776" s="421"/>
      <c r="I5776" s="421"/>
      <c r="J5776" s="421"/>
      <c r="K5776" s="421"/>
      <c r="L5776" s="421"/>
      <c r="M5776" s="421"/>
      <c r="N5776" s="426"/>
      <c r="O5776" s="426"/>
      <c r="P5776" s="427"/>
      <c r="Q5776" s="427"/>
      <c r="R5776" s="426"/>
      <c r="S5776" s="426"/>
      <c r="T5776" s="426"/>
      <c r="U5776" s="426"/>
      <c r="V5776" s="426"/>
      <c r="W5776" s="426"/>
      <c r="X5776" s="427"/>
      <c r="Y5776" s="416" t="e">
        <f t="shared" si="451"/>
        <v>#N/A</v>
      </c>
      <c r="Z5776" s="416" t="e">
        <f t="shared" si="452"/>
        <v>#N/A</v>
      </c>
      <c r="AA5776" s="416" t="str">
        <f t="shared" si="453"/>
        <v/>
      </c>
      <c r="AB5776" s="416" t="e">
        <f t="shared" si="454"/>
        <v>#N/A</v>
      </c>
      <c r="AC5776" s="416" t="e">
        <f t="shared" si="455"/>
        <v>#N/A</v>
      </c>
    </row>
    <row r="5777" customHeight="1" spans="1:29">
      <c r="A5777" s="421"/>
      <c r="B5777" s="422"/>
      <c r="C5777" s="422"/>
      <c r="D5777" s="421"/>
      <c r="E5777" s="421"/>
      <c r="F5777" s="421"/>
      <c r="G5777" s="421"/>
      <c r="H5777" s="421"/>
      <c r="I5777" s="421"/>
      <c r="J5777" s="421"/>
      <c r="K5777" s="421"/>
      <c r="L5777" s="421"/>
      <c r="M5777" s="421"/>
      <c r="N5777" s="426"/>
      <c r="O5777" s="426"/>
      <c r="P5777" s="427"/>
      <c r="Q5777" s="427"/>
      <c r="R5777" s="426"/>
      <c r="S5777" s="426"/>
      <c r="T5777" s="426"/>
      <c r="U5777" s="426"/>
      <c r="V5777" s="426"/>
      <c r="W5777" s="426"/>
      <c r="X5777" s="427"/>
      <c r="Y5777" s="416" t="e">
        <f t="shared" si="451"/>
        <v>#N/A</v>
      </c>
      <c r="Z5777" s="416" t="e">
        <f t="shared" si="452"/>
        <v>#N/A</v>
      </c>
      <c r="AA5777" s="416" t="str">
        <f t="shared" si="453"/>
        <v/>
      </c>
      <c r="AB5777" s="416" t="e">
        <f t="shared" si="454"/>
        <v>#N/A</v>
      </c>
      <c r="AC5777" s="416" t="e">
        <f t="shared" si="455"/>
        <v>#N/A</v>
      </c>
    </row>
    <row r="5778" customHeight="1" spans="1:29">
      <c r="A5778" s="421"/>
      <c r="B5778" s="422"/>
      <c r="C5778" s="422"/>
      <c r="D5778" s="421"/>
      <c r="E5778" s="421"/>
      <c r="F5778" s="421"/>
      <c r="G5778" s="421"/>
      <c r="H5778" s="421"/>
      <c r="I5778" s="421"/>
      <c r="J5778" s="421"/>
      <c r="K5778" s="421"/>
      <c r="L5778" s="421"/>
      <c r="M5778" s="421"/>
      <c r="N5778" s="426"/>
      <c r="O5778" s="426"/>
      <c r="P5778" s="427"/>
      <c r="Q5778" s="427"/>
      <c r="R5778" s="426"/>
      <c r="S5778" s="426"/>
      <c r="T5778" s="426"/>
      <c r="U5778" s="426"/>
      <c r="V5778" s="426"/>
      <c r="W5778" s="426"/>
      <c r="X5778" s="427"/>
      <c r="Y5778" s="416" t="e">
        <f t="shared" si="451"/>
        <v>#N/A</v>
      </c>
      <c r="Z5778" s="416" t="e">
        <f t="shared" si="452"/>
        <v>#N/A</v>
      </c>
      <c r="AA5778" s="416" t="str">
        <f t="shared" si="453"/>
        <v/>
      </c>
      <c r="AB5778" s="416" t="e">
        <f t="shared" si="454"/>
        <v>#N/A</v>
      </c>
      <c r="AC5778" s="416" t="e">
        <f t="shared" si="455"/>
        <v>#N/A</v>
      </c>
    </row>
    <row r="5779" customHeight="1" spans="1:29">
      <c r="A5779" s="421"/>
      <c r="B5779" s="422"/>
      <c r="C5779" s="422"/>
      <c r="D5779" s="421"/>
      <c r="E5779" s="421"/>
      <c r="F5779" s="421"/>
      <c r="G5779" s="421"/>
      <c r="H5779" s="421"/>
      <c r="I5779" s="421"/>
      <c r="J5779" s="421"/>
      <c r="K5779" s="421"/>
      <c r="L5779" s="421"/>
      <c r="M5779" s="421"/>
      <c r="N5779" s="426"/>
      <c r="O5779" s="426"/>
      <c r="P5779" s="427"/>
      <c r="Q5779" s="427"/>
      <c r="R5779" s="426"/>
      <c r="S5779" s="426"/>
      <c r="T5779" s="426"/>
      <c r="U5779" s="426"/>
      <c r="V5779" s="426"/>
      <c r="W5779" s="426"/>
      <c r="X5779" s="427"/>
      <c r="Y5779" s="416" t="e">
        <f t="shared" si="451"/>
        <v>#N/A</v>
      </c>
      <c r="Z5779" s="416" t="e">
        <f t="shared" si="452"/>
        <v>#N/A</v>
      </c>
      <c r="AA5779" s="416" t="str">
        <f t="shared" si="453"/>
        <v/>
      </c>
      <c r="AB5779" s="416" t="e">
        <f t="shared" si="454"/>
        <v>#N/A</v>
      </c>
      <c r="AC5779" s="416" t="e">
        <f t="shared" si="455"/>
        <v>#N/A</v>
      </c>
    </row>
    <row r="5780" customHeight="1" spans="1:29">
      <c r="A5780" s="421"/>
      <c r="B5780" s="422"/>
      <c r="C5780" s="422"/>
      <c r="D5780" s="421"/>
      <c r="E5780" s="421"/>
      <c r="F5780" s="421"/>
      <c r="G5780" s="421"/>
      <c r="H5780" s="421"/>
      <c r="I5780" s="421"/>
      <c r="J5780" s="421"/>
      <c r="K5780" s="421"/>
      <c r="L5780" s="421"/>
      <c r="M5780" s="421"/>
      <c r="N5780" s="426"/>
      <c r="O5780" s="426"/>
      <c r="P5780" s="427"/>
      <c r="Q5780" s="427"/>
      <c r="R5780" s="426"/>
      <c r="S5780" s="426"/>
      <c r="T5780" s="426"/>
      <c r="U5780" s="426"/>
      <c r="V5780" s="426"/>
      <c r="W5780" s="426"/>
      <c r="X5780" s="427"/>
      <c r="Y5780" s="416" t="e">
        <f t="shared" si="451"/>
        <v>#N/A</v>
      </c>
      <c r="Z5780" s="416" t="e">
        <f t="shared" si="452"/>
        <v>#N/A</v>
      </c>
      <c r="AA5780" s="416" t="str">
        <f t="shared" si="453"/>
        <v/>
      </c>
      <c r="AB5780" s="416" t="e">
        <f t="shared" si="454"/>
        <v>#N/A</v>
      </c>
      <c r="AC5780" s="416" t="e">
        <f t="shared" si="455"/>
        <v>#N/A</v>
      </c>
    </row>
    <row r="5781" customHeight="1" spans="1:29">
      <c r="A5781" s="421"/>
      <c r="B5781" s="422"/>
      <c r="C5781" s="422"/>
      <c r="D5781" s="421"/>
      <c r="E5781" s="421"/>
      <c r="F5781" s="421"/>
      <c r="G5781" s="421"/>
      <c r="H5781" s="421"/>
      <c r="I5781" s="421"/>
      <c r="J5781" s="421"/>
      <c r="K5781" s="421"/>
      <c r="L5781" s="421"/>
      <c r="M5781" s="421"/>
      <c r="N5781" s="426"/>
      <c r="O5781" s="426"/>
      <c r="P5781" s="427"/>
      <c r="Q5781" s="427"/>
      <c r="R5781" s="426"/>
      <c r="S5781" s="426"/>
      <c r="T5781" s="426"/>
      <c r="U5781" s="426"/>
      <c r="V5781" s="426"/>
      <c r="W5781" s="426"/>
      <c r="X5781" s="427"/>
      <c r="Y5781" s="416" t="e">
        <f t="shared" si="451"/>
        <v>#N/A</v>
      </c>
      <c r="Z5781" s="416" t="e">
        <f t="shared" si="452"/>
        <v>#N/A</v>
      </c>
      <c r="AA5781" s="416" t="str">
        <f t="shared" si="453"/>
        <v/>
      </c>
      <c r="AB5781" s="416" t="e">
        <f t="shared" si="454"/>
        <v>#N/A</v>
      </c>
      <c r="AC5781" s="416" t="e">
        <f t="shared" si="455"/>
        <v>#N/A</v>
      </c>
    </row>
    <row r="5782" customHeight="1" spans="1:29">
      <c r="A5782" s="421"/>
      <c r="B5782" s="422"/>
      <c r="C5782" s="422"/>
      <c r="D5782" s="421"/>
      <c r="E5782" s="421"/>
      <c r="F5782" s="421"/>
      <c r="G5782" s="421"/>
      <c r="H5782" s="421"/>
      <c r="I5782" s="421"/>
      <c r="J5782" s="421"/>
      <c r="K5782" s="421"/>
      <c r="L5782" s="421"/>
      <c r="M5782" s="421"/>
      <c r="N5782" s="426"/>
      <c r="O5782" s="426"/>
      <c r="P5782" s="427"/>
      <c r="Q5782" s="427"/>
      <c r="R5782" s="426"/>
      <c r="S5782" s="426"/>
      <c r="T5782" s="426"/>
      <c r="U5782" s="426"/>
      <c r="V5782" s="426"/>
      <c r="W5782" s="426"/>
      <c r="X5782" s="427"/>
      <c r="Y5782" s="416" t="e">
        <f t="shared" si="451"/>
        <v>#N/A</v>
      </c>
      <c r="Z5782" s="416" t="e">
        <f t="shared" si="452"/>
        <v>#N/A</v>
      </c>
      <c r="AA5782" s="416" t="str">
        <f t="shared" si="453"/>
        <v/>
      </c>
      <c r="AB5782" s="416" t="e">
        <f t="shared" si="454"/>
        <v>#N/A</v>
      </c>
      <c r="AC5782" s="416" t="e">
        <f t="shared" si="455"/>
        <v>#N/A</v>
      </c>
    </row>
    <row r="5783" customHeight="1" spans="1:29">
      <c r="A5783" s="421"/>
      <c r="B5783" s="422"/>
      <c r="C5783" s="422"/>
      <c r="D5783" s="421"/>
      <c r="E5783" s="421"/>
      <c r="F5783" s="421"/>
      <c r="G5783" s="421"/>
      <c r="H5783" s="421"/>
      <c r="I5783" s="421"/>
      <c r="J5783" s="421"/>
      <c r="K5783" s="421"/>
      <c r="L5783" s="421"/>
      <c r="M5783" s="421"/>
      <c r="N5783" s="426"/>
      <c r="O5783" s="426"/>
      <c r="P5783" s="427"/>
      <c r="Q5783" s="427"/>
      <c r="R5783" s="426"/>
      <c r="S5783" s="426"/>
      <c r="T5783" s="426"/>
      <c r="U5783" s="426"/>
      <c r="V5783" s="426"/>
      <c r="W5783" s="426"/>
      <c r="X5783" s="427"/>
      <c r="Y5783" s="416" t="e">
        <f t="shared" si="451"/>
        <v>#N/A</v>
      </c>
      <c r="Z5783" s="416" t="e">
        <f t="shared" si="452"/>
        <v>#N/A</v>
      </c>
      <c r="AA5783" s="416" t="str">
        <f t="shared" si="453"/>
        <v/>
      </c>
      <c r="AB5783" s="416" t="e">
        <f t="shared" si="454"/>
        <v>#N/A</v>
      </c>
      <c r="AC5783" s="416" t="e">
        <f t="shared" si="455"/>
        <v>#N/A</v>
      </c>
    </row>
    <row r="5784" customHeight="1" spans="1:29">
      <c r="A5784" s="421"/>
      <c r="B5784" s="422"/>
      <c r="C5784" s="422"/>
      <c r="D5784" s="421"/>
      <c r="E5784" s="421"/>
      <c r="F5784" s="421"/>
      <c r="G5784" s="421"/>
      <c r="H5784" s="421"/>
      <c r="I5784" s="421"/>
      <c r="J5784" s="421"/>
      <c r="K5784" s="421"/>
      <c r="L5784" s="421"/>
      <c r="M5784" s="421"/>
      <c r="N5784" s="426"/>
      <c r="O5784" s="426"/>
      <c r="P5784" s="427"/>
      <c r="Q5784" s="427"/>
      <c r="R5784" s="426"/>
      <c r="S5784" s="426"/>
      <c r="T5784" s="426"/>
      <c r="U5784" s="426"/>
      <c r="V5784" s="426"/>
      <c r="W5784" s="426"/>
      <c r="X5784" s="427"/>
      <c r="Y5784" s="416" t="e">
        <f t="shared" si="451"/>
        <v>#N/A</v>
      </c>
      <c r="Z5784" s="416" t="e">
        <f t="shared" si="452"/>
        <v>#N/A</v>
      </c>
      <c r="AA5784" s="416" t="str">
        <f t="shared" si="453"/>
        <v/>
      </c>
      <c r="AB5784" s="416" t="e">
        <f t="shared" si="454"/>
        <v>#N/A</v>
      </c>
      <c r="AC5784" s="416" t="e">
        <f t="shared" si="455"/>
        <v>#N/A</v>
      </c>
    </row>
    <row r="5785" customHeight="1" spans="1:29">
      <c r="A5785" s="421"/>
      <c r="B5785" s="422"/>
      <c r="C5785" s="422"/>
      <c r="D5785" s="421"/>
      <c r="E5785" s="421"/>
      <c r="F5785" s="421"/>
      <c r="G5785" s="421"/>
      <c r="H5785" s="421"/>
      <c r="I5785" s="421"/>
      <c r="J5785" s="421"/>
      <c r="K5785" s="421"/>
      <c r="L5785" s="421"/>
      <c r="M5785" s="421"/>
      <c r="N5785" s="426"/>
      <c r="O5785" s="426"/>
      <c r="P5785" s="427"/>
      <c r="Q5785" s="427"/>
      <c r="R5785" s="426"/>
      <c r="S5785" s="426"/>
      <c r="T5785" s="426"/>
      <c r="U5785" s="426"/>
      <c r="V5785" s="426"/>
      <c r="W5785" s="426"/>
      <c r="X5785" s="427"/>
      <c r="Y5785" s="416" t="e">
        <f t="shared" si="451"/>
        <v>#N/A</v>
      </c>
      <c r="Z5785" s="416" t="e">
        <f t="shared" si="452"/>
        <v>#N/A</v>
      </c>
      <c r="AA5785" s="416" t="str">
        <f t="shared" si="453"/>
        <v/>
      </c>
      <c r="AB5785" s="416" t="e">
        <f t="shared" si="454"/>
        <v>#N/A</v>
      </c>
      <c r="AC5785" s="416" t="e">
        <f t="shared" si="455"/>
        <v>#N/A</v>
      </c>
    </row>
    <row r="5786" customHeight="1" spans="1:29">
      <c r="A5786" s="421"/>
      <c r="B5786" s="422"/>
      <c r="C5786" s="422"/>
      <c r="D5786" s="421"/>
      <c r="E5786" s="421"/>
      <c r="F5786" s="421"/>
      <c r="G5786" s="421"/>
      <c r="H5786" s="421"/>
      <c r="I5786" s="421"/>
      <c r="J5786" s="421"/>
      <c r="K5786" s="421"/>
      <c r="L5786" s="421"/>
      <c r="M5786" s="421"/>
      <c r="N5786" s="426"/>
      <c r="O5786" s="426"/>
      <c r="P5786" s="427"/>
      <c r="Q5786" s="427"/>
      <c r="R5786" s="426"/>
      <c r="S5786" s="426"/>
      <c r="T5786" s="426"/>
      <c r="U5786" s="426"/>
      <c r="V5786" s="426"/>
      <c r="W5786" s="426"/>
      <c r="X5786" s="427"/>
      <c r="Y5786" s="416" t="e">
        <f t="shared" si="451"/>
        <v>#N/A</v>
      </c>
      <c r="Z5786" s="416" t="e">
        <f t="shared" si="452"/>
        <v>#N/A</v>
      </c>
      <c r="AA5786" s="416" t="str">
        <f t="shared" si="453"/>
        <v/>
      </c>
      <c r="AB5786" s="416" t="e">
        <f t="shared" si="454"/>
        <v>#N/A</v>
      </c>
      <c r="AC5786" s="416" t="e">
        <f t="shared" si="455"/>
        <v>#N/A</v>
      </c>
    </row>
    <row r="5787" customHeight="1" spans="1:29">
      <c r="A5787" s="421"/>
      <c r="B5787" s="422"/>
      <c r="C5787" s="422"/>
      <c r="D5787" s="421"/>
      <c r="E5787" s="421"/>
      <c r="F5787" s="421"/>
      <c r="G5787" s="421"/>
      <c r="H5787" s="421"/>
      <c r="I5787" s="421"/>
      <c r="J5787" s="421"/>
      <c r="K5787" s="421"/>
      <c r="L5787" s="421"/>
      <c r="M5787" s="421"/>
      <c r="N5787" s="426"/>
      <c r="O5787" s="426"/>
      <c r="P5787" s="427"/>
      <c r="Q5787" s="427"/>
      <c r="R5787" s="426"/>
      <c r="S5787" s="426"/>
      <c r="T5787" s="426"/>
      <c r="U5787" s="426"/>
      <c r="V5787" s="426"/>
      <c r="W5787" s="426"/>
      <c r="X5787" s="427"/>
      <c r="Y5787" s="416" t="e">
        <f t="shared" si="451"/>
        <v>#N/A</v>
      </c>
      <c r="Z5787" s="416" t="e">
        <f t="shared" si="452"/>
        <v>#N/A</v>
      </c>
      <c r="AA5787" s="416" t="str">
        <f t="shared" si="453"/>
        <v/>
      </c>
      <c r="AB5787" s="416" t="e">
        <f t="shared" si="454"/>
        <v>#N/A</v>
      </c>
      <c r="AC5787" s="416" t="e">
        <f t="shared" si="455"/>
        <v>#N/A</v>
      </c>
    </row>
    <row r="5788" customHeight="1" spans="1:29">
      <c r="A5788" s="421"/>
      <c r="B5788" s="422"/>
      <c r="C5788" s="422"/>
      <c r="D5788" s="421"/>
      <c r="E5788" s="421"/>
      <c r="F5788" s="421"/>
      <c r="G5788" s="421"/>
      <c r="H5788" s="421"/>
      <c r="I5788" s="421"/>
      <c r="J5788" s="421"/>
      <c r="K5788" s="421"/>
      <c r="L5788" s="421"/>
      <c r="M5788" s="421"/>
      <c r="N5788" s="426"/>
      <c r="O5788" s="426"/>
      <c r="P5788" s="427"/>
      <c r="Q5788" s="427"/>
      <c r="R5788" s="426"/>
      <c r="S5788" s="426"/>
      <c r="T5788" s="426"/>
      <c r="U5788" s="426"/>
      <c r="V5788" s="426"/>
      <c r="W5788" s="426"/>
      <c r="X5788" s="427"/>
      <c r="Y5788" s="416" t="e">
        <f t="shared" si="451"/>
        <v>#N/A</v>
      </c>
      <c r="Z5788" s="416" t="e">
        <f t="shared" si="452"/>
        <v>#N/A</v>
      </c>
      <c r="AA5788" s="416" t="str">
        <f t="shared" si="453"/>
        <v/>
      </c>
      <c r="AB5788" s="416" t="e">
        <f t="shared" si="454"/>
        <v>#N/A</v>
      </c>
      <c r="AC5788" s="416" t="e">
        <f t="shared" si="455"/>
        <v>#N/A</v>
      </c>
    </row>
    <row r="5789" customHeight="1" spans="1:29">
      <c r="A5789" s="421"/>
      <c r="B5789" s="422"/>
      <c r="C5789" s="422"/>
      <c r="D5789" s="421"/>
      <c r="E5789" s="421"/>
      <c r="F5789" s="421"/>
      <c r="G5789" s="421"/>
      <c r="H5789" s="421"/>
      <c r="I5789" s="421"/>
      <c r="J5789" s="421"/>
      <c r="K5789" s="421"/>
      <c r="L5789" s="421"/>
      <c r="M5789" s="421"/>
      <c r="N5789" s="426"/>
      <c r="O5789" s="426"/>
      <c r="P5789" s="427"/>
      <c r="Q5789" s="427"/>
      <c r="R5789" s="426"/>
      <c r="S5789" s="426"/>
      <c r="T5789" s="426"/>
      <c r="U5789" s="426"/>
      <c r="V5789" s="426"/>
      <c r="W5789" s="426"/>
      <c r="X5789" s="427"/>
      <c r="Y5789" s="416" t="e">
        <f t="shared" si="451"/>
        <v>#N/A</v>
      </c>
      <c r="Z5789" s="416" t="e">
        <f t="shared" si="452"/>
        <v>#N/A</v>
      </c>
      <c r="AA5789" s="416" t="str">
        <f t="shared" si="453"/>
        <v/>
      </c>
      <c r="AB5789" s="416" t="e">
        <f t="shared" si="454"/>
        <v>#N/A</v>
      </c>
      <c r="AC5789" s="416" t="e">
        <f t="shared" si="455"/>
        <v>#N/A</v>
      </c>
    </row>
    <row r="5790" customHeight="1" spans="1:29">
      <c r="A5790" s="421"/>
      <c r="B5790" s="422"/>
      <c r="C5790" s="422"/>
      <c r="D5790" s="421"/>
      <c r="E5790" s="421"/>
      <c r="F5790" s="421"/>
      <c r="G5790" s="421"/>
      <c r="H5790" s="421"/>
      <c r="I5790" s="421"/>
      <c r="J5790" s="421"/>
      <c r="K5790" s="421"/>
      <c r="L5790" s="421"/>
      <c r="M5790" s="421"/>
      <c r="N5790" s="426"/>
      <c r="O5790" s="426"/>
      <c r="P5790" s="427"/>
      <c r="Q5790" s="427"/>
      <c r="R5790" s="426"/>
      <c r="S5790" s="426"/>
      <c r="T5790" s="426"/>
      <c r="U5790" s="426"/>
      <c r="V5790" s="426"/>
      <c r="W5790" s="426"/>
      <c r="X5790" s="427"/>
      <c r="Y5790" s="416" t="e">
        <f t="shared" si="451"/>
        <v>#N/A</v>
      </c>
      <c r="Z5790" s="416" t="e">
        <f t="shared" si="452"/>
        <v>#N/A</v>
      </c>
      <c r="AA5790" s="416" t="str">
        <f t="shared" si="453"/>
        <v/>
      </c>
      <c r="AB5790" s="416" t="e">
        <f t="shared" si="454"/>
        <v>#N/A</v>
      </c>
      <c r="AC5790" s="416" t="e">
        <f t="shared" si="455"/>
        <v>#N/A</v>
      </c>
    </row>
    <row r="5791" customHeight="1" spans="1:29">
      <c r="A5791" s="421"/>
      <c r="B5791" s="422"/>
      <c r="C5791" s="422"/>
      <c r="D5791" s="421"/>
      <c r="E5791" s="421"/>
      <c r="F5791" s="421"/>
      <c r="G5791" s="421"/>
      <c r="H5791" s="421"/>
      <c r="I5791" s="421"/>
      <c r="J5791" s="421"/>
      <c r="K5791" s="421"/>
      <c r="L5791" s="421"/>
      <c r="M5791" s="421"/>
      <c r="N5791" s="426"/>
      <c r="O5791" s="426"/>
      <c r="P5791" s="427"/>
      <c r="Q5791" s="427"/>
      <c r="R5791" s="426"/>
      <c r="S5791" s="426"/>
      <c r="T5791" s="426"/>
      <c r="U5791" s="426"/>
      <c r="V5791" s="426"/>
      <c r="W5791" s="426"/>
      <c r="X5791" s="427"/>
      <c r="Y5791" s="416" t="e">
        <f t="shared" si="451"/>
        <v>#N/A</v>
      </c>
      <c r="Z5791" s="416" t="e">
        <f t="shared" si="452"/>
        <v>#N/A</v>
      </c>
      <c r="AA5791" s="416" t="str">
        <f t="shared" si="453"/>
        <v/>
      </c>
      <c r="AB5791" s="416" t="e">
        <f t="shared" si="454"/>
        <v>#N/A</v>
      </c>
      <c r="AC5791" s="416" t="e">
        <f t="shared" si="455"/>
        <v>#N/A</v>
      </c>
    </row>
    <row r="5792" customHeight="1" spans="1:29">
      <c r="A5792" s="421"/>
      <c r="B5792" s="422"/>
      <c r="C5792" s="422"/>
      <c r="D5792" s="421"/>
      <c r="E5792" s="421"/>
      <c r="F5792" s="421"/>
      <c r="G5792" s="421"/>
      <c r="H5792" s="421"/>
      <c r="I5792" s="421"/>
      <c r="J5792" s="421"/>
      <c r="K5792" s="421"/>
      <c r="L5792" s="421"/>
      <c r="M5792" s="421"/>
      <c r="N5792" s="426"/>
      <c r="O5792" s="426"/>
      <c r="P5792" s="427"/>
      <c r="Q5792" s="427"/>
      <c r="R5792" s="426"/>
      <c r="S5792" s="426"/>
      <c r="T5792" s="426"/>
      <c r="U5792" s="426"/>
      <c r="V5792" s="426"/>
      <c r="W5792" s="426"/>
      <c r="X5792" s="427"/>
      <c r="Y5792" s="416" t="e">
        <f t="shared" si="451"/>
        <v>#N/A</v>
      </c>
      <c r="Z5792" s="416" t="e">
        <f t="shared" si="452"/>
        <v>#N/A</v>
      </c>
      <c r="AA5792" s="416" t="str">
        <f t="shared" si="453"/>
        <v/>
      </c>
      <c r="AB5792" s="416" t="e">
        <f t="shared" si="454"/>
        <v>#N/A</v>
      </c>
      <c r="AC5792" s="416" t="e">
        <f t="shared" si="455"/>
        <v>#N/A</v>
      </c>
    </row>
    <row r="5793" customHeight="1" spans="1:29">
      <c r="A5793" s="421"/>
      <c r="B5793" s="422"/>
      <c r="C5793" s="422"/>
      <c r="D5793" s="421"/>
      <c r="E5793" s="421"/>
      <c r="F5793" s="421"/>
      <c r="G5793" s="421"/>
      <c r="H5793" s="421"/>
      <c r="I5793" s="421"/>
      <c r="J5793" s="421"/>
      <c r="K5793" s="421"/>
      <c r="L5793" s="421"/>
      <c r="M5793" s="421"/>
      <c r="N5793" s="426"/>
      <c r="O5793" s="426"/>
      <c r="P5793" s="427"/>
      <c r="Q5793" s="427"/>
      <c r="R5793" s="426"/>
      <c r="S5793" s="426"/>
      <c r="T5793" s="426"/>
      <c r="U5793" s="426"/>
      <c r="V5793" s="426"/>
      <c r="W5793" s="426"/>
      <c r="X5793" s="427"/>
      <c r="Y5793" s="416" t="e">
        <f t="shared" si="451"/>
        <v>#N/A</v>
      </c>
      <c r="Z5793" s="416" t="e">
        <f t="shared" si="452"/>
        <v>#N/A</v>
      </c>
      <c r="AA5793" s="416" t="str">
        <f t="shared" si="453"/>
        <v/>
      </c>
      <c r="AB5793" s="416" t="e">
        <f t="shared" si="454"/>
        <v>#N/A</v>
      </c>
      <c r="AC5793" s="416" t="e">
        <f t="shared" si="455"/>
        <v>#N/A</v>
      </c>
    </row>
    <row r="5794" customHeight="1" spans="1:29">
      <c r="A5794" s="421"/>
      <c r="B5794" s="422"/>
      <c r="C5794" s="422"/>
      <c r="D5794" s="421"/>
      <c r="E5794" s="421"/>
      <c r="F5794" s="421"/>
      <c r="G5794" s="421"/>
      <c r="H5794" s="421"/>
      <c r="I5794" s="421"/>
      <c r="J5794" s="421"/>
      <c r="K5794" s="421"/>
      <c r="L5794" s="421"/>
      <c r="M5794" s="421"/>
      <c r="N5794" s="426"/>
      <c r="O5794" s="426"/>
      <c r="P5794" s="427"/>
      <c r="Q5794" s="427"/>
      <c r="R5794" s="426"/>
      <c r="S5794" s="426"/>
      <c r="T5794" s="426"/>
      <c r="U5794" s="426"/>
      <c r="V5794" s="426"/>
      <c r="W5794" s="426"/>
      <c r="X5794" s="427"/>
      <c r="Y5794" s="416" t="e">
        <f t="shared" si="451"/>
        <v>#N/A</v>
      </c>
      <c r="Z5794" s="416" t="e">
        <f t="shared" si="452"/>
        <v>#N/A</v>
      </c>
      <c r="AA5794" s="416" t="str">
        <f t="shared" si="453"/>
        <v/>
      </c>
      <c r="AB5794" s="416" t="e">
        <f t="shared" si="454"/>
        <v>#N/A</v>
      </c>
      <c r="AC5794" s="416" t="e">
        <f t="shared" si="455"/>
        <v>#N/A</v>
      </c>
    </row>
    <row r="5795" customHeight="1" spans="1:29">
      <c r="A5795" s="421"/>
      <c r="B5795" s="422"/>
      <c r="C5795" s="422"/>
      <c r="D5795" s="421"/>
      <c r="E5795" s="421"/>
      <c r="F5795" s="421"/>
      <c r="G5795" s="421"/>
      <c r="H5795" s="421"/>
      <c r="I5795" s="421"/>
      <c r="J5795" s="421"/>
      <c r="K5795" s="421"/>
      <c r="L5795" s="421"/>
      <c r="M5795" s="421"/>
      <c r="N5795" s="426"/>
      <c r="O5795" s="426"/>
      <c r="P5795" s="427"/>
      <c r="Q5795" s="427"/>
      <c r="R5795" s="426"/>
      <c r="S5795" s="426"/>
      <c r="T5795" s="426"/>
      <c r="U5795" s="426"/>
      <c r="V5795" s="426"/>
      <c r="W5795" s="426"/>
      <c r="X5795" s="427"/>
      <c r="Y5795" s="416" t="e">
        <f t="shared" si="451"/>
        <v>#N/A</v>
      </c>
      <c r="Z5795" s="416" t="e">
        <f t="shared" si="452"/>
        <v>#N/A</v>
      </c>
      <c r="AA5795" s="416" t="str">
        <f t="shared" si="453"/>
        <v/>
      </c>
      <c r="AB5795" s="416" t="e">
        <f t="shared" si="454"/>
        <v>#N/A</v>
      </c>
      <c r="AC5795" s="416" t="e">
        <f t="shared" si="455"/>
        <v>#N/A</v>
      </c>
    </row>
    <row r="5796" customHeight="1" spans="1:29">
      <c r="A5796" s="421"/>
      <c r="B5796" s="422"/>
      <c r="C5796" s="422"/>
      <c r="D5796" s="421"/>
      <c r="E5796" s="421"/>
      <c r="F5796" s="421"/>
      <c r="G5796" s="421"/>
      <c r="H5796" s="421"/>
      <c r="I5796" s="421"/>
      <c r="J5796" s="421"/>
      <c r="K5796" s="421"/>
      <c r="L5796" s="421"/>
      <c r="M5796" s="421"/>
      <c r="N5796" s="426"/>
      <c r="O5796" s="426"/>
      <c r="P5796" s="427"/>
      <c r="Q5796" s="427"/>
      <c r="R5796" s="426"/>
      <c r="S5796" s="426"/>
      <c r="T5796" s="426"/>
      <c r="U5796" s="426"/>
      <c r="V5796" s="426"/>
      <c r="W5796" s="426"/>
      <c r="X5796" s="427"/>
      <c r="Y5796" s="416" t="e">
        <f t="shared" si="451"/>
        <v>#N/A</v>
      </c>
      <c r="Z5796" s="416" t="e">
        <f t="shared" si="452"/>
        <v>#N/A</v>
      </c>
      <c r="AA5796" s="416" t="str">
        <f t="shared" si="453"/>
        <v/>
      </c>
      <c r="AB5796" s="416" t="e">
        <f t="shared" si="454"/>
        <v>#N/A</v>
      </c>
      <c r="AC5796" s="416" t="e">
        <f t="shared" si="455"/>
        <v>#N/A</v>
      </c>
    </row>
    <row r="5797" customHeight="1" spans="1:29">
      <c r="A5797" s="421"/>
      <c r="B5797" s="422"/>
      <c r="C5797" s="422"/>
      <c r="D5797" s="421"/>
      <c r="E5797" s="421"/>
      <c r="F5797" s="421"/>
      <c r="G5797" s="421"/>
      <c r="H5797" s="421"/>
      <c r="I5797" s="421"/>
      <c r="J5797" s="421"/>
      <c r="K5797" s="421"/>
      <c r="L5797" s="421"/>
      <c r="M5797" s="421"/>
      <c r="N5797" s="426"/>
      <c r="O5797" s="426"/>
      <c r="P5797" s="427"/>
      <c r="Q5797" s="427"/>
      <c r="R5797" s="426"/>
      <c r="S5797" s="426"/>
      <c r="T5797" s="426"/>
      <c r="U5797" s="426"/>
      <c r="V5797" s="426"/>
      <c r="W5797" s="426"/>
      <c r="X5797" s="427"/>
      <c r="Y5797" s="416" t="e">
        <f t="shared" si="451"/>
        <v>#N/A</v>
      </c>
      <c r="Z5797" s="416" t="e">
        <f t="shared" si="452"/>
        <v>#N/A</v>
      </c>
      <c r="AA5797" s="416" t="str">
        <f t="shared" si="453"/>
        <v/>
      </c>
      <c r="AB5797" s="416" t="e">
        <f t="shared" si="454"/>
        <v>#N/A</v>
      </c>
      <c r="AC5797" s="416" t="e">
        <f t="shared" si="455"/>
        <v>#N/A</v>
      </c>
    </row>
    <row r="5798" customHeight="1" spans="1:29">
      <c r="A5798" s="421"/>
      <c r="B5798" s="422"/>
      <c r="C5798" s="422"/>
      <c r="D5798" s="421"/>
      <c r="E5798" s="421"/>
      <c r="F5798" s="421"/>
      <c r="G5798" s="421"/>
      <c r="H5798" s="421"/>
      <c r="I5798" s="421"/>
      <c r="J5798" s="421"/>
      <c r="K5798" s="421"/>
      <c r="L5798" s="421"/>
      <c r="M5798" s="421"/>
      <c r="N5798" s="426"/>
      <c r="O5798" s="426"/>
      <c r="P5798" s="427"/>
      <c r="Q5798" s="427"/>
      <c r="R5798" s="426"/>
      <c r="S5798" s="426"/>
      <c r="T5798" s="426"/>
      <c r="U5798" s="426"/>
      <c r="V5798" s="426"/>
      <c r="W5798" s="426"/>
      <c r="X5798" s="427"/>
      <c r="Y5798" s="416" t="e">
        <f t="shared" si="451"/>
        <v>#N/A</v>
      </c>
      <c r="Z5798" s="416" t="e">
        <f t="shared" si="452"/>
        <v>#N/A</v>
      </c>
      <c r="AA5798" s="416" t="str">
        <f t="shared" si="453"/>
        <v/>
      </c>
      <c r="AB5798" s="416" t="e">
        <f t="shared" si="454"/>
        <v>#N/A</v>
      </c>
      <c r="AC5798" s="416" t="e">
        <f t="shared" si="455"/>
        <v>#N/A</v>
      </c>
    </row>
    <row r="5799" customHeight="1" spans="1:29">
      <c r="A5799" s="421"/>
      <c r="B5799" s="422"/>
      <c r="C5799" s="422"/>
      <c r="D5799" s="421"/>
      <c r="E5799" s="421"/>
      <c r="F5799" s="421"/>
      <c r="G5799" s="421"/>
      <c r="H5799" s="421"/>
      <c r="I5799" s="421"/>
      <c r="J5799" s="421"/>
      <c r="K5799" s="421"/>
      <c r="L5799" s="421"/>
      <c r="M5799" s="421"/>
      <c r="N5799" s="426"/>
      <c r="O5799" s="426"/>
      <c r="P5799" s="427"/>
      <c r="Q5799" s="427"/>
      <c r="R5799" s="426"/>
      <c r="S5799" s="426"/>
      <c r="T5799" s="426"/>
      <c r="U5799" s="426"/>
      <c r="V5799" s="426"/>
      <c r="W5799" s="426"/>
      <c r="X5799" s="427"/>
      <c r="Y5799" s="416" t="e">
        <f t="shared" si="451"/>
        <v>#N/A</v>
      </c>
      <c r="Z5799" s="416" t="e">
        <f t="shared" si="452"/>
        <v>#N/A</v>
      </c>
      <c r="AA5799" s="416" t="str">
        <f t="shared" si="453"/>
        <v/>
      </c>
      <c r="AB5799" s="416" t="e">
        <f t="shared" si="454"/>
        <v>#N/A</v>
      </c>
      <c r="AC5799" s="416" t="e">
        <f t="shared" si="455"/>
        <v>#N/A</v>
      </c>
    </row>
    <row r="5800" customHeight="1" spans="1:29">
      <c r="A5800" s="421"/>
      <c r="B5800" s="422"/>
      <c r="C5800" s="422"/>
      <c r="D5800" s="421"/>
      <c r="E5800" s="421"/>
      <c r="F5800" s="421"/>
      <c r="G5800" s="421"/>
      <c r="H5800" s="421"/>
      <c r="I5800" s="421"/>
      <c r="J5800" s="421"/>
      <c r="K5800" s="421"/>
      <c r="L5800" s="421"/>
      <c r="M5800" s="421"/>
      <c r="N5800" s="426"/>
      <c r="O5800" s="426"/>
      <c r="P5800" s="427"/>
      <c r="Q5800" s="427"/>
      <c r="R5800" s="426"/>
      <c r="S5800" s="426"/>
      <c r="T5800" s="426"/>
      <c r="U5800" s="426"/>
      <c r="V5800" s="426"/>
      <c r="W5800" s="426"/>
      <c r="X5800" s="427"/>
      <c r="Y5800" s="416" t="e">
        <f t="shared" si="451"/>
        <v>#N/A</v>
      </c>
      <c r="Z5800" s="416" t="e">
        <f t="shared" si="452"/>
        <v>#N/A</v>
      </c>
      <c r="AA5800" s="416" t="str">
        <f t="shared" si="453"/>
        <v/>
      </c>
      <c r="AB5800" s="416" t="e">
        <f t="shared" si="454"/>
        <v>#N/A</v>
      </c>
      <c r="AC5800" s="416" t="e">
        <f t="shared" si="455"/>
        <v>#N/A</v>
      </c>
    </row>
    <row r="5801" customHeight="1" spans="1:29">
      <c r="A5801" s="421"/>
      <c r="B5801" s="422"/>
      <c r="C5801" s="422"/>
      <c r="D5801" s="421"/>
      <c r="E5801" s="421"/>
      <c r="F5801" s="421"/>
      <c r="G5801" s="421"/>
      <c r="H5801" s="421"/>
      <c r="I5801" s="421"/>
      <c r="J5801" s="421"/>
      <c r="K5801" s="421"/>
      <c r="L5801" s="421"/>
      <c r="M5801" s="421"/>
      <c r="N5801" s="426"/>
      <c r="O5801" s="426"/>
      <c r="P5801" s="427"/>
      <c r="Q5801" s="427"/>
      <c r="R5801" s="426"/>
      <c r="S5801" s="426"/>
      <c r="T5801" s="426"/>
      <c r="U5801" s="426"/>
      <c r="V5801" s="426"/>
      <c r="W5801" s="426"/>
      <c r="X5801" s="427"/>
      <c r="Y5801" s="416" t="e">
        <f t="shared" si="451"/>
        <v>#N/A</v>
      </c>
      <c r="Z5801" s="416" t="e">
        <f t="shared" si="452"/>
        <v>#N/A</v>
      </c>
      <c r="AA5801" s="416" t="str">
        <f t="shared" si="453"/>
        <v/>
      </c>
      <c r="AB5801" s="416" t="e">
        <f t="shared" si="454"/>
        <v>#N/A</v>
      </c>
      <c r="AC5801" s="416" t="e">
        <f t="shared" si="455"/>
        <v>#N/A</v>
      </c>
    </row>
    <row r="5802" customHeight="1" spans="1:29">
      <c r="A5802" s="421"/>
      <c r="B5802" s="422"/>
      <c r="C5802" s="422"/>
      <c r="D5802" s="421"/>
      <c r="E5802" s="421"/>
      <c r="F5802" s="421"/>
      <c r="G5802" s="421"/>
      <c r="H5802" s="421"/>
      <c r="I5802" s="421"/>
      <c r="J5802" s="421"/>
      <c r="K5802" s="421"/>
      <c r="L5802" s="421"/>
      <c r="M5802" s="421"/>
      <c r="N5802" s="426"/>
      <c r="O5802" s="426"/>
      <c r="P5802" s="427"/>
      <c r="Q5802" s="427"/>
      <c r="R5802" s="426"/>
      <c r="S5802" s="426"/>
      <c r="T5802" s="426"/>
      <c r="U5802" s="426"/>
      <c r="V5802" s="426"/>
      <c r="W5802" s="426"/>
      <c r="X5802" s="427"/>
      <c r="Y5802" s="416" t="e">
        <f t="shared" si="451"/>
        <v>#N/A</v>
      </c>
      <c r="Z5802" s="416" t="e">
        <f t="shared" si="452"/>
        <v>#N/A</v>
      </c>
      <c r="AA5802" s="416" t="str">
        <f t="shared" si="453"/>
        <v/>
      </c>
      <c r="AB5802" s="416" t="e">
        <f t="shared" si="454"/>
        <v>#N/A</v>
      </c>
      <c r="AC5802" s="416" t="e">
        <f t="shared" si="455"/>
        <v>#N/A</v>
      </c>
    </row>
    <row r="5803" customHeight="1" spans="1:29">
      <c r="A5803" s="421"/>
      <c r="B5803" s="422"/>
      <c r="C5803" s="422"/>
      <c r="D5803" s="421"/>
      <c r="E5803" s="421"/>
      <c r="F5803" s="421"/>
      <c r="G5803" s="421"/>
      <c r="H5803" s="421"/>
      <c r="I5803" s="421"/>
      <c r="J5803" s="421"/>
      <c r="K5803" s="421"/>
      <c r="L5803" s="421"/>
      <c r="M5803" s="421"/>
      <c r="N5803" s="426"/>
      <c r="O5803" s="426"/>
      <c r="P5803" s="427"/>
      <c r="Q5803" s="427"/>
      <c r="R5803" s="426"/>
      <c r="S5803" s="426"/>
      <c r="T5803" s="426"/>
      <c r="U5803" s="426"/>
      <c r="V5803" s="426"/>
      <c r="W5803" s="426"/>
      <c r="X5803" s="427"/>
      <c r="Y5803" s="416" t="e">
        <f t="shared" si="451"/>
        <v>#N/A</v>
      </c>
      <c r="Z5803" s="416" t="e">
        <f t="shared" si="452"/>
        <v>#N/A</v>
      </c>
      <c r="AA5803" s="416" t="str">
        <f t="shared" si="453"/>
        <v/>
      </c>
      <c r="AB5803" s="416" t="e">
        <f t="shared" si="454"/>
        <v>#N/A</v>
      </c>
      <c r="AC5803" s="416" t="e">
        <f t="shared" si="455"/>
        <v>#N/A</v>
      </c>
    </row>
    <row r="5804" customHeight="1" spans="1:29">
      <c r="A5804" s="421"/>
      <c r="B5804" s="422"/>
      <c r="C5804" s="422"/>
      <c r="D5804" s="421"/>
      <c r="E5804" s="421"/>
      <c r="F5804" s="421"/>
      <c r="G5804" s="421"/>
      <c r="H5804" s="421"/>
      <c r="I5804" s="421"/>
      <c r="J5804" s="421"/>
      <c r="K5804" s="421"/>
      <c r="L5804" s="421"/>
      <c r="M5804" s="421"/>
      <c r="N5804" s="426"/>
      <c r="O5804" s="426"/>
      <c r="P5804" s="427"/>
      <c r="Q5804" s="427"/>
      <c r="R5804" s="426"/>
      <c r="S5804" s="426"/>
      <c r="T5804" s="426"/>
      <c r="U5804" s="426"/>
      <c r="V5804" s="426"/>
      <c r="W5804" s="426"/>
      <c r="X5804" s="427"/>
      <c r="Y5804" s="416" t="e">
        <f t="shared" si="451"/>
        <v>#N/A</v>
      </c>
      <c r="Z5804" s="416" t="e">
        <f t="shared" si="452"/>
        <v>#N/A</v>
      </c>
      <c r="AA5804" s="416" t="str">
        <f t="shared" si="453"/>
        <v/>
      </c>
      <c r="AB5804" s="416" t="e">
        <f t="shared" si="454"/>
        <v>#N/A</v>
      </c>
      <c r="AC5804" s="416" t="e">
        <f t="shared" si="455"/>
        <v>#N/A</v>
      </c>
    </row>
    <row r="5805" customHeight="1" spans="1:29">
      <c r="A5805" s="421"/>
      <c r="B5805" s="422"/>
      <c r="C5805" s="422"/>
      <c r="D5805" s="421"/>
      <c r="E5805" s="421"/>
      <c r="F5805" s="421"/>
      <c r="G5805" s="421"/>
      <c r="H5805" s="421"/>
      <c r="I5805" s="421"/>
      <c r="J5805" s="421"/>
      <c r="K5805" s="421"/>
      <c r="L5805" s="421"/>
      <c r="M5805" s="421"/>
      <c r="N5805" s="426"/>
      <c r="O5805" s="426"/>
      <c r="P5805" s="427"/>
      <c r="Q5805" s="427"/>
      <c r="R5805" s="426"/>
      <c r="S5805" s="426"/>
      <c r="T5805" s="426"/>
      <c r="U5805" s="426"/>
      <c r="V5805" s="426"/>
      <c r="W5805" s="426"/>
      <c r="X5805" s="427"/>
      <c r="Y5805" s="416" t="e">
        <f t="shared" si="451"/>
        <v>#N/A</v>
      </c>
      <c r="Z5805" s="416" t="e">
        <f t="shared" si="452"/>
        <v>#N/A</v>
      </c>
      <c r="AA5805" s="416" t="str">
        <f t="shared" si="453"/>
        <v/>
      </c>
      <c r="AB5805" s="416" t="e">
        <f t="shared" si="454"/>
        <v>#N/A</v>
      </c>
      <c r="AC5805" s="416" t="e">
        <f t="shared" si="455"/>
        <v>#N/A</v>
      </c>
    </row>
    <row r="5806" customHeight="1" spans="1:29">
      <c r="A5806" s="421"/>
      <c r="B5806" s="422"/>
      <c r="C5806" s="422"/>
      <c r="D5806" s="421"/>
      <c r="E5806" s="421"/>
      <c r="F5806" s="421"/>
      <c r="G5806" s="421"/>
      <c r="H5806" s="421"/>
      <c r="I5806" s="421"/>
      <c r="J5806" s="421"/>
      <c r="K5806" s="421"/>
      <c r="L5806" s="421"/>
      <c r="M5806" s="421"/>
      <c r="N5806" s="426"/>
      <c r="O5806" s="426"/>
      <c r="P5806" s="427"/>
      <c r="Q5806" s="427"/>
      <c r="R5806" s="426"/>
      <c r="S5806" s="426"/>
      <c r="T5806" s="426"/>
      <c r="U5806" s="426"/>
      <c r="V5806" s="426"/>
      <c r="W5806" s="426"/>
      <c r="X5806" s="427"/>
      <c r="Y5806" s="416" t="e">
        <f t="shared" si="451"/>
        <v>#N/A</v>
      </c>
      <c r="Z5806" s="416" t="e">
        <f t="shared" si="452"/>
        <v>#N/A</v>
      </c>
      <c r="AA5806" s="416" t="str">
        <f t="shared" si="453"/>
        <v/>
      </c>
      <c r="AB5806" s="416" t="e">
        <f t="shared" si="454"/>
        <v>#N/A</v>
      </c>
      <c r="AC5806" s="416" t="e">
        <f t="shared" si="455"/>
        <v>#N/A</v>
      </c>
    </row>
    <row r="5807" customHeight="1" spans="1:29">
      <c r="A5807" s="421"/>
      <c r="B5807" s="422"/>
      <c r="C5807" s="422"/>
      <c r="D5807" s="421"/>
      <c r="E5807" s="421"/>
      <c r="F5807" s="421"/>
      <c r="G5807" s="421"/>
      <c r="H5807" s="421"/>
      <c r="I5807" s="421"/>
      <c r="J5807" s="421"/>
      <c r="K5807" s="421"/>
      <c r="L5807" s="421"/>
      <c r="M5807" s="421"/>
      <c r="N5807" s="426"/>
      <c r="O5807" s="426"/>
      <c r="P5807" s="427"/>
      <c r="Q5807" s="427"/>
      <c r="R5807" s="426"/>
      <c r="S5807" s="426"/>
      <c r="T5807" s="426"/>
      <c r="U5807" s="426"/>
      <c r="V5807" s="426"/>
      <c r="W5807" s="426"/>
      <c r="X5807" s="427"/>
      <c r="Y5807" s="416" t="e">
        <f t="shared" si="451"/>
        <v>#N/A</v>
      </c>
      <c r="Z5807" s="416" t="e">
        <f t="shared" si="452"/>
        <v>#N/A</v>
      </c>
      <c r="AA5807" s="416" t="str">
        <f t="shared" si="453"/>
        <v/>
      </c>
      <c r="AB5807" s="416" t="e">
        <f t="shared" si="454"/>
        <v>#N/A</v>
      </c>
      <c r="AC5807" s="416" t="e">
        <f t="shared" si="455"/>
        <v>#N/A</v>
      </c>
    </row>
    <row r="5808" customHeight="1" spans="1:29">
      <c r="A5808" s="421"/>
      <c r="B5808" s="422"/>
      <c r="C5808" s="422"/>
      <c r="D5808" s="421"/>
      <c r="E5808" s="421"/>
      <c r="F5808" s="421"/>
      <c r="G5808" s="421"/>
      <c r="H5808" s="421"/>
      <c r="I5808" s="421"/>
      <c r="J5808" s="421"/>
      <c r="K5808" s="421"/>
      <c r="L5808" s="421"/>
      <c r="M5808" s="421"/>
      <c r="N5808" s="426"/>
      <c r="O5808" s="426"/>
      <c r="P5808" s="427"/>
      <c r="Q5808" s="427"/>
      <c r="R5808" s="426"/>
      <c r="S5808" s="426"/>
      <c r="T5808" s="426"/>
      <c r="U5808" s="426"/>
      <c r="V5808" s="426"/>
      <c r="W5808" s="426"/>
      <c r="X5808" s="427"/>
      <c r="Y5808" s="416" t="e">
        <f t="shared" si="451"/>
        <v>#N/A</v>
      </c>
      <c r="Z5808" s="416" t="e">
        <f t="shared" si="452"/>
        <v>#N/A</v>
      </c>
      <c r="AA5808" s="416" t="str">
        <f t="shared" si="453"/>
        <v/>
      </c>
      <c r="AB5808" s="416" t="e">
        <f t="shared" si="454"/>
        <v>#N/A</v>
      </c>
      <c r="AC5808" s="416" t="e">
        <f t="shared" si="455"/>
        <v>#N/A</v>
      </c>
    </row>
    <row r="5809" customHeight="1" spans="1:29">
      <c r="A5809" s="421"/>
      <c r="B5809" s="422"/>
      <c r="C5809" s="422"/>
      <c r="D5809" s="421"/>
      <c r="E5809" s="421"/>
      <c r="F5809" s="421"/>
      <c r="G5809" s="421"/>
      <c r="H5809" s="421"/>
      <c r="I5809" s="421"/>
      <c r="J5809" s="421"/>
      <c r="K5809" s="421"/>
      <c r="L5809" s="421"/>
      <c r="M5809" s="421"/>
      <c r="N5809" s="426"/>
      <c r="O5809" s="426"/>
      <c r="P5809" s="427"/>
      <c r="Q5809" s="427"/>
      <c r="R5809" s="426"/>
      <c r="S5809" s="426"/>
      <c r="T5809" s="426"/>
      <c r="U5809" s="426"/>
      <c r="V5809" s="426"/>
      <c r="W5809" s="426"/>
      <c r="X5809" s="427"/>
      <c r="Y5809" s="416" t="e">
        <f t="shared" si="451"/>
        <v>#N/A</v>
      </c>
      <c r="Z5809" s="416" t="e">
        <f t="shared" si="452"/>
        <v>#N/A</v>
      </c>
      <c r="AA5809" s="416" t="str">
        <f t="shared" si="453"/>
        <v/>
      </c>
      <c r="AB5809" s="416" t="e">
        <f t="shared" si="454"/>
        <v>#N/A</v>
      </c>
      <c r="AC5809" s="416" t="e">
        <f t="shared" si="455"/>
        <v>#N/A</v>
      </c>
    </row>
    <row r="5810" customHeight="1" spans="1:29">
      <c r="A5810" s="421"/>
      <c r="B5810" s="422"/>
      <c r="C5810" s="422"/>
      <c r="D5810" s="421"/>
      <c r="E5810" s="421"/>
      <c r="F5810" s="421"/>
      <c r="G5810" s="421"/>
      <c r="H5810" s="421"/>
      <c r="I5810" s="421"/>
      <c r="J5810" s="421"/>
      <c r="K5810" s="421"/>
      <c r="L5810" s="421"/>
      <c r="M5810" s="421"/>
      <c r="N5810" s="426"/>
      <c r="O5810" s="426"/>
      <c r="P5810" s="427"/>
      <c r="Q5810" s="427"/>
      <c r="R5810" s="426"/>
      <c r="S5810" s="426"/>
      <c r="T5810" s="426"/>
      <c r="U5810" s="426"/>
      <c r="V5810" s="426"/>
      <c r="W5810" s="426"/>
      <c r="X5810" s="427"/>
      <c r="Y5810" s="416" t="e">
        <f t="shared" si="451"/>
        <v>#N/A</v>
      </c>
      <c r="Z5810" s="416" t="e">
        <f t="shared" si="452"/>
        <v>#N/A</v>
      </c>
      <c r="AA5810" s="416" t="str">
        <f t="shared" si="453"/>
        <v/>
      </c>
      <c r="AB5810" s="416" t="e">
        <f t="shared" si="454"/>
        <v>#N/A</v>
      </c>
      <c r="AC5810" s="416" t="e">
        <f t="shared" si="455"/>
        <v>#N/A</v>
      </c>
    </row>
    <row r="5811" customHeight="1" spans="1:29">
      <c r="A5811" s="421"/>
      <c r="B5811" s="422"/>
      <c r="C5811" s="422"/>
      <c r="D5811" s="421"/>
      <c r="E5811" s="421"/>
      <c r="F5811" s="421"/>
      <c r="G5811" s="421"/>
      <c r="H5811" s="421"/>
      <c r="I5811" s="421"/>
      <c r="J5811" s="421"/>
      <c r="K5811" s="421"/>
      <c r="L5811" s="421"/>
      <c r="M5811" s="421"/>
      <c r="N5811" s="426"/>
      <c r="O5811" s="426"/>
      <c r="P5811" s="427"/>
      <c r="Q5811" s="427"/>
      <c r="R5811" s="426"/>
      <c r="S5811" s="426"/>
      <c r="T5811" s="426"/>
      <c r="U5811" s="426"/>
      <c r="V5811" s="426"/>
      <c r="W5811" s="426"/>
      <c r="X5811" s="427"/>
      <c r="Y5811" s="416" t="e">
        <f t="shared" si="451"/>
        <v>#N/A</v>
      </c>
      <c r="Z5811" s="416" t="e">
        <f t="shared" si="452"/>
        <v>#N/A</v>
      </c>
      <c r="AA5811" s="416" t="str">
        <f t="shared" si="453"/>
        <v/>
      </c>
      <c r="AB5811" s="416" t="e">
        <f t="shared" si="454"/>
        <v>#N/A</v>
      </c>
      <c r="AC5811" s="416" t="e">
        <f t="shared" si="455"/>
        <v>#N/A</v>
      </c>
    </row>
    <row r="5812" customHeight="1" spans="1:29">
      <c r="A5812" s="421"/>
      <c r="B5812" s="422"/>
      <c r="C5812" s="422"/>
      <c r="D5812" s="421"/>
      <c r="E5812" s="421"/>
      <c r="F5812" s="421"/>
      <c r="G5812" s="421"/>
      <c r="H5812" s="421"/>
      <c r="I5812" s="421"/>
      <c r="J5812" s="421"/>
      <c r="K5812" s="421"/>
      <c r="L5812" s="421"/>
      <c r="M5812" s="421"/>
      <c r="N5812" s="426"/>
      <c r="O5812" s="426"/>
      <c r="P5812" s="427"/>
      <c r="Q5812" s="427"/>
      <c r="R5812" s="426"/>
      <c r="S5812" s="426"/>
      <c r="T5812" s="426"/>
      <c r="U5812" s="426"/>
      <c r="V5812" s="426"/>
      <c r="W5812" s="426"/>
      <c r="X5812" s="427"/>
      <c r="Y5812" s="416" t="e">
        <f t="shared" si="451"/>
        <v>#N/A</v>
      </c>
      <c r="Z5812" s="416" t="e">
        <f t="shared" si="452"/>
        <v>#N/A</v>
      </c>
      <c r="AA5812" s="416" t="str">
        <f t="shared" si="453"/>
        <v/>
      </c>
      <c r="AB5812" s="416" t="e">
        <f t="shared" si="454"/>
        <v>#N/A</v>
      </c>
      <c r="AC5812" s="416" t="e">
        <f t="shared" si="455"/>
        <v>#N/A</v>
      </c>
    </row>
    <row r="5813" customHeight="1" spans="1:29">
      <c r="A5813" s="421"/>
      <c r="B5813" s="422"/>
      <c r="C5813" s="422"/>
      <c r="D5813" s="421"/>
      <c r="E5813" s="421"/>
      <c r="F5813" s="421"/>
      <c r="G5813" s="421"/>
      <c r="H5813" s="421"/>
      <c r="I5813" s="421"/>
      <c r="J5813" s="421"/>
      <c r="K5813" s="421"/>
      <c r="L5813" s="421"/>
      <c r="M5813" s="421"/>
      <c r="N5813" s="426"/>
      <c r="O5813" s="426"/>
      <c r="P5813" s="427"/>
      <c r="Q5813" s="427"/>
      <c r="R5813" s="426"/>
      <c r="S5813" s="426"/>
      <c r="T5813" s="426"/>
      <c r="U5813" s="426"/>
      <c r="V5813" s="426"/>
      <c r="W5813" s="426"/>
      <c r="X5813" s="427"/>
      <c r="Y5813" s="416" t="e">
        <f t="shared" si="451"/>
        <v>#N/A</v>
      </c>
      <c r="Z5813" s="416" t="e">
        <f t="shared" si="452"/>
        <v>#N/A</v>
      </c>
      <c r="AA5813" s="416" t="str">
        <f t="shared" si="453"/>
        <v/>
      </c>
      <c r="AB5813" s="416" t="e">
        <f t="shared" si="454"/>
        <v>#N/A</v>
      </c>
      <c r="AC5813" s="416" t="e">
        <f t="shared" si="455"/>
        <v>#N/A</v>
      </c>
    </row>
    <row r="5814" customHeight="1" spans="1:29">
      <c r="A5814" s="421"/>
      <c r="B5814" s="422"/>
      <c r="C5814" s="422"/>
      <c r="D5814" s="421"/>
      <c r="E5814" s="421"/>
      <c r="F5814" s="421"/>
      <c r="G5814" s="421"/>
      <c r="H5814" s="421"/>
      <c r="I5814" s="421"/>
      <c r="J5814" s="421"/>
      <c r="K5814" s="421"/>
      <c r="L5814" s="421"/>
      <c r="M5814" s="421"/>
      <c r="N5814" s="426"/>
      <c r="O5814" s="426"/>
      <c r="P5814" s="427"/>
      <c r="Q5814" s="427"/>
      <c r="R5814" s="426"/>
      <c r="S5814" s="426"/>
      <c r="T5814" s="426"/>
      <c r="U5814" s="426"/>
      <c r="V5814" s="426"/>
      <c r="W5814" s="426"/>
      <c r="X5814" s="427"/>
      <c r="Y5814" s="416" t="e">
        <f t="shared" si="451"/>
        <v>#N/A</v>
      </c>
      <c r="Z5814" s="416" t="e">
        <f t="shared" si="452"/>
        <v>#N/A</v>
      </c>
      <c r="AA5814" s="416" t="str">
        <f t="shared" si="453"/>
        <v/>
      </c>
      <c r="AB5814" s="416" t="e">
        <f t="shared" si="454"/>
        <v>#N/A</v>
      </c>
      <c r="AC5814" s="416" t="e">
        <f t="shared" si="455"/>
        <v>#N/A</v>
      </c>
    </row>
    <row r="5815" customHeight="1" spans="1:29">
      <c r="A5815" s="421"/>
      <c r="B5815" s="422"/>
      <c r="C5815" s="422"/>
      <c r="D5815" s="421"/>
      <c r="E5815" s="421"/>
      <c r="F5815" s="421"/>
      <c r="G5815" s="421"/>
      <c r="H5815" s="421"/>
      <c r="I5815" s="421"/>
      <c r="J5815" s="421"/>
      <c r="K5815" s="421"/>
      <c r="L5815" s="421"/>
      <c r="M5815" s="421"/>
      <c r="N5815" s="426"/>
      <c r="O5815" s="426"/>
      <c r="P5815" s="427"/>
      <c r="Q5815" s="427"/>
      <c r="R5815" s="426"/>
      <c r="S5815" s="426"/>
      <c r="T5815" s="426"/>
      <c r="U5815" s="426"/>
      <c r="V5815" s="426"/>
      <c r="W5815" s="426"/>
      <c r="X5815" s="427"/>
      <c r="Y5815" s="416" t="e">
        <f t="shared" si="451"/>
        <v>#N/A</v>
      </c>
      <c r="Z5815" s="416" t="e">
        <f t="shared" si="452"/>
        <v>#N/A</v>
      </c>
      <c r="AA5815" s="416" t="str">
        <f t="shared" si="453"/>
        <v/>
      </c>
      <c r="AB5815" s="416" t="e">
        <f t="shared" si="454"/>
        <v>#N/A</v>
      </c>
      <c r="AC5815" s="416" t="e">
        <f t="shared" si="455"/>
        <v>#N/A</v>
      </c>
    </row>
    <row r="5816" customHeight="1" spans="1:29">
      <c r="A5816" s="421"/>
      <c r="B5816" s="422"/>
      <c r="C5816" s="422"/>
      <c r="D5816" s="421"/>
      <c r="E5816" s="421"/>
      <c r="F5816" s="421"/>
      <c r="G5816" s="421"/>
      <c r="H5816" s="421"/>
      <c r="I5816" s="421"/>
      <c r="J5816" s="421"/>
      <c r="K5816" s="421"/>
      <c r="L5816" s="421"/>
      <c r="M5816" s="421"/>
      <c r="N5816" s="426"/>
      <c r="O5816" s="426"/>
      <c r="P5816" s="427"/>
      <c r="Q5816" s="427"/>
      <c r="R5816" s="426"/>
      <c r="S5816" s="426"/>
      <c r="T5816" s="426"/>
      <c r="U5816" s="426"/>
      <c r="V5816" s="426"/>
      <c r="W5816" s="426"/>
      <c r="X5816" s="427"/>
      <c r="Y5816" s="416" t="e">
        <f t="shared" si="451"/>
        <v>#N/A</v>
      </c>
      <c r="Z5816" s="416" t="e">
        <f t="shared" si="452"/>
        <v>#N/A</v>
      </c>
      <c r="AA5816" s="416" t="str">
        <f t="shared" si="453"/>
        <v/>
      </c>
      <c r="AB5816" s="416" t="e">
        <f t="shared" si="454"/>
        <v>#N/A</v>
      </c>
      <c r="AC5816" s="416" t="e">
        <f t="shared" si="455"/>
        <v>#N/A</v>
      </c>
    </row>
    <row r="5817" customHeight="1" spans="1:29">
      <c r="A5817" s="421"/>
      <c r="B5817" s="422"/>
      <c r="C5817" s="422"/>
      <c r="D5817" s="421"/>
      <c r="E5817" s="421"/>
      <c r="F5817" s="421"/>
      <c r="G5817" s="421"/>
      <c r="H5817" s="421"/>
      <c r="I5817" s="421"/>
      <c r="J5817" s="421"/>
      <c r="K5817" s="421"/>
      <c r="L5817" s="421"/>
      <c r="M5817" s="421"/>
      <c r="N5817" s="426"/>
      <c r="O5817" s="426"/>
      <c r="P5817" s="427"/>
      <c r="Q5817" s="427"/>
      <c r="R5817" s="426"/>
      <c r="S5817" s="426"/>
      <c r="T5817" s="426"/>
      <c r="U5817" s="426"/>
      <c r="V5817" s="426"/>
      <c r="W5817" s="426"/>
      <c r="X5817" s="427"/>
      <c r="Y5817" s="416" t="e">
        <f t="shared" si="451"/>
        <v>#N/A</v>
      </c>
      <c r="Z5817" s="416" t="e">
        <f t="shared" si="452"/>
        <v>#N/A</v>
      </c>
      <c r="AA5817" s="416" t="str">
        <f t="shared" si="453"/>
        <v/>
      </c>
      <c r="AB5817" s="416" t="e">
        <f t="shared" si="454"/>
        <v>#N/A</v>
      </c>
      <c r="AC5817" s="416" t="e">
        <f t="shared" si="455"/>
        <v>#N/A</v>
      </c>
    </row>
    <row r="5818" customHeight="1" spans="1:29">
      <c r="A5818" s="421"/>
      <c r="B5818" s="422"/>
      <c r="C5818" s="422"/>
      <c r="D5818" s="421"/>
      <c r="E5818" s="421"/>
      <c r="F5818" s="421"/>
      <c r="G5818" s="421"/>
      <c r="H5818" s="421"/>
      <c r="I5818" s="421"/>
      <c r="J5818" s="421"/>
      <c r="K5818" s="421"/>
      <c r="L5818" s="421"/>
      <c r="M5818" s="421"/>
      <c r="N5818" s="426"/>
      <c r="O5818" s="426"/>
      <c r="P5818" s="427"/>
      <c r="Q5818" s="427"/>
      <c r="R5818" s="426"/>
      <c r="S5818" s="426"/>
      <c r="T5818" s="426"/>
      <c r="U5818" s="426"/>
      <c r="V5818" s="426"/>
      <c r="W5818" s="426"/>
      <c r="X5818" s="427"/>
      <c r="Y5818" s="416" t="e">
        <f t="shared" si="451"/>
        <v>#N/A</v>
      </c>
      <c r="Z5818" s="416" t="e">
        <f t="shared" si="452"/>
        <v>#N/A</v>
      </c>
      <c r="AA5818" s="416" t="str">
        <f t="shared" si="453"/>
        <v/>
      </c>
      <c r="AB5818" s="416" t="e">
        <f t="shared" si="454"/>
        <v>#N/A</v>
      </c>
      <c r="AC5818" s="416" t="e">
        <f t="shared" si="455"/>
        <v>#N/A</v>
      </c>
    </row>
    <row r="5819" customHeight="1" spans="1:29">
      <c r="A5819" s="421"/>
      <c r="B5819" s="422"/>
      <c r="C5819" s="422"/>
      <c r="D5819" s="421"/>
      <c r="E5819" s="421"/>
      <c r="F5819" s="421"/>
      <c r="G5819" s="421"/>
      <c r="H5819" s="421"/>
      <c r="I5819" s="421"/>
      <c r="J5819" s="421"/>
      <c r="K5819" s="421"/>
      <c r="L5819" s="421"/>
      <c r="M5819" s="421"/>
      <c r="N5819" s="426"/>
      <c r="O5819" s="426"/>
      <c r="P5819" s="427"/>
      <c r="Q5819" s="427"/>
      <c r="R5819" s="426"/>
      <c r="S5819" s="426"/>
      <c r="T5819" s="426"/>
      <c r="U5819" s="426"/>
      <c r="V5819" s="426"/>
      <c r="W5819" s="426"/>
      <c r="X5819" s="427"/>
      <c r="Y5819" s="416" t="e">
        <f t="shared" si="451"/>
        <v>#N/A</v>
      </c>
      <c r="Z5819" s="416" t="e">
        <f t="shared" si="452"/>
        <v>#N/A</v>
      </c>
      <c r="AA5819" s="416" t="str">
        <f t="shared" si="453"/>
        <v/>
      </c>
      <c r="AB5819" s="416" t="e">
        <f t="shared" si="454"/>
        <v>#N/A</v>
      </c>
      <c r="AC5819" s="416" t="e">
        <f t="shared" si="455"/>
        <v>#N/A</v>
      </c>
    </row>
    <row r="5820" customHeight="1" spans="1:29">
      <c r="A5820" s="421"/>
      <c r="B5820" s="422"/>
      <c r="C5820" s="422"/>
      <c r="D5820" s="421"/>
      <c r="E5820" s="421"/>
      <c r="F5820" s="421"/>
      <c r="G5820" s="421"/>
      <c r="H5820" s="421"/>
      <c r="I5820" s="421"/>
      <c r="J5820" s="421"/>
      <c r="K5820" s="421"/>
      <c r="L5820" s="421"/>
      <c r="M5820" s="421"/>
      <c r="N5820" s="426"/>
      <c r="O5820" s="426"/>
      <c r="P5820" s="427"/>
      <c r="Q5820" s="427"/>
      <c r="R5820" s="426"/>
      <c r="S5820" s="426"/>
      <c r="T5820" s="426"/>
      <c r="U5820" s="426"/>
      <c r="V5820" s="426"/>
      <c r="W5820" s="426"/>
      <c r="X5820" s="427"/>
      <c r="Y5820" s="416" t="e">
        <f t="shared" si="451"/>
        <v>#N/A</v>
      </c>
      <c r="Z5820" s="416" t="e">
        <f t="shared" si="452"/>
        <v>#N/A</v>
      </c>
      <c r="AA5820" s="416" t="str">
        <f t="shared" si="453"/>
        <v/>
      </c>
      <c r="AB5820" s="416" t="e">
        <f t="shared" si="454"/>
        <v>#N/A</v>
      </c>
      <c r="AC5820" s="416" t="e">
        <f t="shared" si="455"/>
        <v>#N/A</v>
      </c>
    </row>
    <row r="5821" customHeight="1" spans="1:29">
      <c r="A5821" s="421"/>
      <c r="B5821" s="422"/>
      <c r="C5821" s="422"/>
      <c r="D5821" s="421"/>
      <c r="E5821" s="421"/>
      <c r="F5821" s="421"/>
      <c r="G5821" s="421"/>
      <c r="H5821" s="421"/>
      <c r="I5821" s="421"/>
      <c r="J5821" s="421"/>
      <c r="K5821" s="421"/>
      <c r="L5821" s="421"/>
      <c r="M5821" s="421"/>
      <c r="N5821" s="426"/>
      <c r="O5821" s="426"/>
      <c r="P5821" s="427"/>
      <c r="Q5821" s="427"/>
      <c r="R5821" s="426"/>
      <c r="S5821" s="426"/>
      <c r="T5821" s="426"/>
      <c r="U5821" s="426"/>
      <c r="V5821" s="426"/>
      <c r="W5821" s="426"/>
      <c r="X5821" s="427"/>
      <c r="Y5821" s="416" t="e">
        <f t="shared" si="451"/>
        <v>#N/A</v>
      </c>
      <c r="Z5821" s="416" t="e">
        <f t="shared" si="452"/>
        <v>#N/A</v>
      </c>
      <c r="AA5821" s="416" t="str">
        <f t="shared" si="453"/>
        <v/>
      </c>
      <c r="AB5821" s="416" t="e">
        <f t="shared" si="454"/>
        <v>#N/A</v>
      </c>
      <c r="AC5821" s="416" t="e">
        <f t="shared" si="455"/>
        <v>#N/A</v>
      </c>
    </row>
    <row r="5822" customHeight="1" spans="1:29">
      <c r="A5822" s="421"/>
      <c r="B5822" s="422"/>
      <c r="C5822" s="422"/>
      <c r="D5822" s="421"/>
      <c r="E5822" s="421"/>
      <c r="F5822" s="421"/>
      <c r="G5822" s="421"/>
      <c r="H5822" s="421"/>
      <c r="I5822" s="421"/>
      <c r="J5822" s="421"/>
      <c r="K5822" s="421"/>
      <c r="L5822" s="421"/>
      <c r="M5822" s="421"/>
      <c r="N5822" s="426"/>
      <c r="O5822" s="426"/>
      <c r="P5822" s="427"/>
      <c r="Q5822" s="427"/>
      <c r="R5822" s="426"/>
      <c r="S5822" s="426"/>
      <c r="T5822" s="426"/>
      <c r="U5822" s="426"/>
      <c r="V5822" s="426"/>
      <c r="W5822" s="426"/>
      <c r="X5822" s="427"/>
      <c r="Y5822" s="416" t="e">
        <f t="shared" si="451"/>
        <v>#N/A</v>
      </c>
      <c r="Z5822" s="416" t="e">
        <f t="shared" si="452"/>
        <v>#N/A</v>
      </c>
      <c r="AA5822" s="416" t="str">
        <f t="shared" si="453"/>
        <v/>
      </c>
      <c r="AB5822" s="416" t="e">
        <f t="shared" si="454"/>
        <v>#N/A</v>
      </c>
      <c r="AC5822" s="416" t="e">
        <f t="shared" si="455"/>
        <v>#N/A</v>
      </c>
    </row>
    <row r="5823" customHeight="1" spans="1:29">
      <c r="A5823" s="421"/>
      <c r="B5823" s="422"/>
      <c r="C5823" s="422"/>
      <c r="D5823" s="421"/>
      <c r="E5823" s="421"/>
      <c r="F5823" s="421"/>
      <c r="G5823" s="421"/>
      <c r="H5823" s="421"/>
      <c r="I5823" s="421"/>
      <c r="J5823" s="421"/>
      <c r="K5823" s="421"/>
      <c r="L5823" s="421"/>
      <c r="M5823" s="421"/>
      <c r="N5823" s="426"/>
      <c r="O5823" s="426"/>
      <c r="P5823" s="427"/>
      <c r="Q5823" s="427"/>
      <c r="R5823" s="426"/>
      <c r="S5823" s="426"/>
      <c r="T5823" s="426"/>
      <c r="U5823" s="426"/>
      <c r="V5823" s="426"/>
      <c r="W5823" s="426"/>
      <c r="X5823" s="427"/>
      <c r="Y5823" s="416" t="e">
        <f t="shared" si="451"/>
        <v>#N/A</v>
      </c>
      <c r="Z5823" s="416" t="e">
        <f t="shared" si="452"/>
        <v>#N/A</v>
      </c>
      <c r="AA5823" s="416" t="str">
        <f t="shared" si="453"/>
        <v/>
      </c>
      <c r="AB5823" s="416" t="e">
        <f t="shared" si="454"/>
        <v>#N/A</v>
      </c>
      <c r="AC5823" s="416" t="e">
        <f t="shared" si="455"/>
        <v>#N/A</v>
      </c>
    </row>
    <row r="5824" customHeight="1" spans="1:29">
      <c r="A5824" s="421"/>
      <c r="B5824" s="422"/>
      <c r="C5824" s="422"/>
      <c r="D5824" s="421"/>
      <c r="E5824" s="421"/>
      <c r="F5824" s="421"/>
      <c r="G5824" s="421"/>
      <c r="H5824" s="421"/>
      <c r="I5824" s="421"/>
      <c r="J5824" s="421"/>
      <c r="K5824" s="421"/>
      <c r="L5824" s="421"/>
      <c r="M5824" s="421"/>
      <c r="N5824" s="426"/>
      <c r="O5824" s="426"/>
      <c r="P5824" s="427"/>
      <c r="Q5824" s="427"/>
      <c r="R5824" s="426"/>
      <c r="S5824" s="426"/>
      <c r="T5824" s="426"/>
      <c r="U5824" s="426"/>
      <c r="V5824" s="426"/>
      <c r="W5824" s="426"/>
      <c r="X5824" s="427"/>
      <c r="Y5824" s="416" t="e">
        <f t="shared" si="451"/>
        <v>#N/A</v>
      </c>
      <c r="Z5824" s="416" t="e">
        <f t="shared" si="452"/>
        <v>#N/A</v>
      </c>
      <c r="AA5824" s="416" t="str">
        <f t="shared" si="453"/>
        <v/>
      </c>
      <c r="AB5824" s="416" t="e">
        <f t="shared" si="454"/>
        <v>#N/A</v>
      </c>
      <c r="AC5824" s="416" t="e">
        <f t="shared" si="455"/>
        <v>#N/A</v>
      </c>
    </row>
    <row r="5825" customHeight="1" spans="1:29">
      <c r="A5825" s="421"/>
      <c r="B5825" s="422"/>
      <c r="C5825" s="422"/>
      <c r="D5825" s="421"/>
      <c r="E5825" s="421"/>
      <c r="F5825" s="421"/>
      <c r="G5825" s="421"/>
      <c r="H5825" s="421"/>
      <c r="I5825" s="421"/>
      <c r="J5825" s="421"/>
      <c r="K5825" s="421"/>
      <c r="L5825" s="421"/>
      <c r="M5825" s="421"/>
      <c r="N5825" s="426"/>
      <c r="O5825" s="426"/>
      <c r="P5825" s="427"/>
      <c r="Q5825" s="427"/>
      <c r="R5825" s="426"/>
      <c r="S5825" s="426"/>
      <c r="T5825" s="426"/>
      <c r="U5825" s="426"/>
      <c r="V5825" s="426"/>
      <c r="W5825" s="426"/>
      <c r="X5825" s="427"/>
      <c r="Y5825" s="416" t="e">
        <f t="shared" si="451"/>
        <v>#N/A</v>
      </c>
      <c r="Z5825" s="416" t="e">
        <f t="shared" si="452"/>
        <v>#N/A</v>
      </c>
      <c r="AA5825" s="416" t="str">
        <f t="shared" si="453"/>
        <v/>
      </c>
      <c r="AB5825" s="416" t="e">
        <f t="shared" si="454"/>
        <v>#N/A</v>
      </c>
      <c r="AC5825" s="416" t="e">
        <f t="shared" si="455"/>
        <v>#N/A</v>
      </c>
    </row>
    <row r="5826" customHeight="1" spans="1:29">
      <c r="A5826" s="421"/>
      <c r="B5826" s="422"/>
      <c r="C5826" s="422"/>
      <c r="D5826" s="421"/>
      <c r="E5826" s="421"/>
      <c r="F5826" s="421"/>
      <c r="G5826" s="421"/>
      <c r="H5826" s="421"/>
      <c r="I5826" s="421"/>
      <c r="J5826" s="421"/>
      <c r="K5826" s="421"/>
      <c r="L5826" s="421"/>
      <c r="M5826" s="421"/>
      <c r="N5826" s="426"/>
      <c r="O5826" s="426"/>
      <c r="P5826" s="427"/>
      <c r="Q5826" s="427"/>
      <c r="R5826" s="426"/>
      <c r="S5826" s="426"/>
      <c r="T5826" s="426"/>
      <c r="U5826" s="426"/>
      <c r="V5826" s="426"/>
      <c r="W5826" s="426"/>
      <c r="X5826" s="427"/>
      <c r="Y5826" s="416" t="e">
        <f t="shared" si="451"/>
        <v>#N/A</v>
      </c>
      <c r="Z5826" s="416" t="e">
        <f t="shared" si="452"/>
        <v>#N/A</v>
      </c>
      <c r="AA5826" s="416" t="str">
        <f t="shared" si="453"/>
        <v/>
      </c>
      <c r="AB5826" s="416" t="e">
        <f t="shared" si="454"/>
        <v>#N/A</v>
      </c>
      <c r="AC5826" s="416" t="e">
        <f t="shared" si="455"/>
        <v>#N/A</v>
      </c>
    </row>
    <row r="5827" customHeight="1" spans="1:29">
      <c r="A5827" s="421"/>
      <c r="B5827" s="422"/>
      <c r="C5827" s="422"/>
      <c r="D5827" s="421"/>
      <c r="E5827" s="421"/>
      <c r="F5827" s="421"/>
      <c r="G5827" s="421"/>
      <c r="H5827" s="421"/>
      <c r="I5827" s="421"/>
      <c r="J5827" s="421"/>
      <c r="K5827" s="421"/>
      <c r="L5827" s="421"/>
      <c r="M5827" s="421"/>
      <c r="N5827" s="426"/>
      <c r="O5827" s="426"/>
      <c r="P5827" s="427"/>
      <c r="Q5827" s="427"/>
      <c r="R5827" s="426"/>
      <c r="S5827" s="426"/>
      <c r="T5827" s="426"/>
      <c r="U5827" s="426"/>
      <c r="V5827" s="426"/>
      <c r="W5827" s="426"/>
      <c r="X5827" s="427"/>
      <c r="Y5827" s="416" t="e">
        <f t="shared" si="451"/>
        <v>#N/A</v>
      </c>
      <c r="Z5827" s="416" t="e">
        <f t="shared" si="452"/>
        <v>#N/A</v>
      </c>
      <c r="AA5827" s="416" t="str">
        <f t="shared" si="453"/>
        <v/>
      </c>
      <c r="AB5827" s="416" t="e">
        <f t="shared" si="454"/>
        <v>#N/A</v>
      </c>
      <c r="AC5827" s="416" t="e">
        <f t="shared" si="455"/>
        <v>#N/A</v>
      </c>
    </row>
    <row r="5828" customHeight="1" spans="1:29">
      <c r="A5828" s="421"/>
      <c r="B5828" s="422"/>
      <c r="C5828" s="422"/>
      <c r="D5828" s="421"/>
      <c r="E5828" s="421"/>
      <c r="F5828" s="421"/>
      <c r="G5828" s="421"/>
      <c r="H5828" s="421"/>
      <c r="I5828" s="421"/>
      <c r="J5828" s="421"/>
      <c r="K5828" s="421"/>
      <c r="L5828" s="421"/>
      <c r="M5828" s="421"/>
      <c r="N5828" s="426"/>
      <c r="O5828" s="426"/>
      <c r="P5828" s="427"/>
      <c r="Q5828" s="427"/>
      <c r="R5828" s="426"/>
      <c r="S5828" s="426"/>
      <c r="T5828" s="426"/>
      <c r="U5828" s="426"/>
      <c r="V5828" s="426"/>
      <c r="W5828" s="426"/>
      <c r="X5828" s="427"/>
      <c r="Y5828" s="416" t="e">
        <f t="shared" si="451"/>
        <v>#N/A</v>
      </c>
      <c r="Z5828" s="416" t="e">
        <f t="shared" si="452"/>
        <v>#N/A</v>
      </c>
      <c r="AA5828" s="416" t="str">
        <f t="shared" si="453"/>
        <v/>
      </c>
      <c r="AB5828" s="416" t="e">
        <f t="shared" si="454"/>
        <v>#N/A</v>
      </c>
      <c r="AC5828" s="416" t="e">
        <f t="shared" si="455"/>
        <v>#N/A</v>
      </c>
    </row>
    <row r="5829" customHeight="1" spans="1:29">
      <c r="A5829" s="421"/>
      <c r="B5829" s="422"/>
      <c r="C5829" s="422"/>
      <c r="D5829" s="421"/>
      <c r="E5829" s="421"/>
      <c r="F5829" s="421"/>
      <c r="G5829" s="421"/>
      <c r="H5829" s="421"/>
      <c r="I5829" s="421"/>
      <c r="J5829" s="421"/>
      <c r="K5829" s="421"/>
      <c r="L5829" s="421"/>
      <c r="M5829" s="421"/>
      <c r="N5829" s="426"/>
      <c r="O5829" s="426"/>
      <c r="P5829" s="427"/>
      <c r="Q5829" s="427"/>
      <c r="R5829" s="426"/>
      <c r="S5829" s="426"/>
      <c r="T5829" s="426"/>
      <c r="U5829" s="426"/>
      <c r="V5829" s="426"/>
      <c r="W5829" s="426"/>
      <c r="X5829" s="427"/>
      <c r="Y5829" s="416" t="e">
        <f t="shared" si="451"/>
        <v>#N/A</v>
      </c>
      <c r="Z5829" s="416" t="e">
        <f t="shared" si="452"/>
        <v>#N/A</v>
      </c>
      <c r="AA5829" s="416" t="str">
        <f t="shared" si="453"/>
        <v/>
      </c>
      <c r="AB5829" s="416" t="e">
        <f t="shared" si="454"/>
        <v>#N/A</v>
      </c>
      <c r="AC5829" s="416" t="e">
        <f t="shared" si="455"/>
        <v>#N/A</v>
      </c>
    </row>
    <row r="5830" customHeight="1" spans="1:29">
      <c r="A5830" s="421"/>
      <c r="B5830" s="422"/>
      <c r="C5830" s="422"/>
      <c r="D5830" s="421"/>
      <c r="E5830" s="421"/>
      <c r="F5830" s="421"/>
      <c r="G5830" s="421"/>
      <c r="H5830" s="421"/>
      <c r="I5830" s="421"/>
      <c r="J5830" s="421"/>
      <c r="K5830" s="421"/>
      <c r="L5830" s="421"/>
      <c r="M5830" s="421"/>
      <c r="N5830" s="426"/>
      <c r="O5830" s="426"/>
      <c r="P5830" s="427"/>
      <c r="Q5830" s="427"/>
      <c r="R5830" s="426"/>
      <c r="S5830" s="426"/>
      <c r="T5830" s="426"/>
      <c r="U5830" s="426"/>
      <c r="V5830" s="426"/>
      <c r="W5830" s="426"/>
      <c r="X5830" s="427"/>
      <c r="Y5830" s="416" t="e">
        <f t="shared" si="451"/>
        <v>#N/A</v>
      </c>
      <c r="Z5830" s="416" t="e">
        <f t="shared" si="452"/>
        <v>#N/A</v>
      </c>
      <c r="AA5830" s="416" t="str">
        <f t="shared" si="453"/>
        <v/>
      </c>
      <c r="AB5830" s="416" t="e">
        <f t="shared" si="454"/>
        <v>#N/A</v>
      </c>
      <c r="AC5830" s="416" t="e">
        <f t="shared" si="455"/>
        <v>#N/A</v>
      </c>
    </row>
    <row r="5831" customHeight="1" spans="1:29">
      <c r="A5831" s="421"/>
      <c r="B5831" s="422"/>
      <c r="C5831" s="422"/>
      <c r="D5831" s="421"/>
      <c r="E5831" s="421"/>
      <c r="F5831" s="421"/>
      <c r="G5831" s="421"/>
      <c r="H5831" s="421"/>
      <c r="I5831" s="421"/>
      <c r="J5831" s="421"/>
      <c r="K5831" s="421"/>
      <c r="L5831" s="421"/>
      <c r="M5831" s="421"/>
      <c r="N5831" s="426"/>
      <c r="O5831" s="426"/>
      <c r="P5831" s="427"/>
      <c r="Q5831" s="427"/>
      <c r="R5831" s="426"/>
      <c r="S5831" s="426"/>
      <c r="T5831" s="426"/>
      <c r="U5831" s="426"/>
      <c r="V5831" s="426"/>
      <c r="W5831" s="426"/>
      <c r="X5831" s="427"/>
      <c r="Y5831" s="416" t="e">
        <f t="shared" ref="Y5831:Y5894" si="456">_xlfn.IFS(LEFT(M5831,3)="003","三保支出",LEFT(M5831,3)="004","刚性支出",LEFT(M5831,3)="000","促发展支出")</f>
        <v>#N/A</v>
      </c>
      <c r="Z5831" s="416" t="e">
        <f t="shared" ref="Z5831:Z5894" si="457">_xlfn.IFS(LEFT(E5831,1)="3","项目支出",LEFT(E5831,1)="1","人员类支出",LEFT(E5831,1)="2","运转类支出")</f>
        <v>#N/A</v>
      </c>
      <c r="AA5831" s="416" t="str">
        <f t="shared" ref="AA5831:AA5894" si="458">LEFT(H5831,7)</f>
        <v/>
      </c>
      <c r="AB5831" s="416" t="e">
        <f t="shared" ref="AB5831:AB5894" si="459">_xlfn.IFS(LEFT(M5831,6)="003001","保工资",LEFT(M5831,6)="003002","保运转",LEFT(M5831,6)="003003","保基本民生")</f>
        <v>#N/A</v>
      </c>
      <c r="AC5831" s="416" t="e">
        <f t="shared" ref="AC5831:AC5894" si="460">IF(Z5831="项目支出","否","是")</f>
        <v>#N/A</v>
      </c>
    </row>
    <row r="5832" customHeight="1" spans="1:29">
      <c r="A5832" s="421"/>
      <c r="B5832" s="422"/>
      <c r="C5832" s="422"/>
      <c r="D5832" s="421"/>
      <c r="E5832" s="421"/>
      <c r="F5832" s="421"/>
      <c r="G5832" s="421"/>
      <c r="H5832" s="421"/>
      <c r="I5832" s="421"/>
      <c r="J5832" s="421"/>
      <c r="K5832" s="421"/>
      <c r="L5832" s="421"/>
      <c r="M5832" s="421"/>
      <c r="N5832" s="426"/>
      <c r="O5832" s="426"/>
      <c r="P5832" s="427"/>
      <c r="Q5832" s="427"/>
      <c r="R5832" s="426"/>
      <c r="S5832" s="426"/>
      <c r="T5832" s="426"/>
      <c r="U5832" s="426"/>
      <c r="V5832" s="426"/>
      <c r="W5832" s="426"/>
      <c r="X5832" s="427"/>
      <c r="Y5832" s="416" t="e">
        <f t="shared" si="456"/>
        <v>#N/A</v>
      </c>
      <c r="Z5832" s="416" t="e">
        <f t="shared" si="457"/>
        <v>#N/A</v>
      </c>
      <c r="AA5832" s="416" t="str">
        <f t="shared" si="458"/>
        <v/>
      </c>
      <c r="AB5832" s="416" t="e">
        <f t="shared" si="459"/>
        <v>#N/A</v>
      </c>
      <c r="AC5832" s="416" t="e">
        <f t="shared" si="460"/>
        <v>#N/A</v>
      </c>
    </row>
    <row r="5833" customHeight="1" spans="1:29">
      <c r="A5833" s="421"/>
      <c r="B5833" s="422"/>
      <c r="C5833" s="422"/>
      <c r="D5833" s="421"/>
      <c r="E5833" s="421"/>
      <c r="F5833" s="421"/>
      <c r="G5833" s="421"/>
      <c r="H5833" s="421"/>
      <c r="I5833" s="421"/>
      <c r="J5833" s="421"/>
      <c r="K5833" s="421"/>
      <c r="L5833" s="421"/>
      <c r="M5833" s="421"/>
      <c r="N5833" s="426"/>
      <c r="O5833" s="426"/>
      <c r="P5833" s="427"/>
      <c r="Q5833" s="427"/>
      <c r="R5833" s="426"/>
      <c r="S5833" s="426"/>
      <c r="T5833" s="426"/>
      <c r="U5833" s="426"/>
      <c r="V5833" s="426"/>
      <c r="W5833" s="426"/>
      <c r="X5833" s="427"/>
      <c r="Y5833" s="416" t="e">
        <f t="shared" si="456"/>
        <v>#N/A</v>
      </c>
      <c r="Z5833" s="416" t="e">
        <f t="shared" si="457"/>
        <v>#N/A</v>
      </c>
      <c r="AA5833" s="416" t="str">
        <f t="shared" si="458"/>
        <v/>
      </c>
      <c r="AB5833" s="416" t="e">
        <f t="shared" si="459"/>
        <v>#N/A</v>
      </c>
      <c r="AC5833" s="416" t="e">
        <f t="shared" si="460"/>
        <v>#N/A</v>
      </c>
    </row>
    <row r="5834" customHeight="1" spans="1:29">
      <c r="A5834" s="421"/>
      <c r="B5834" s="422"/>
      <c r="C5834" s="422"/>
      <c r="D5834" s="421"/>
      <c r="E5834" s="421"/>
      <c r="F5834" s="421"/>
      <c r="G5834" s="421"/>
      <c r="H5834" s="421"/>
      <c r="I5834" s="421"/>
      <c r="J5834" s="421"/>
      <c r="K5834" s="421"/>
      <c r="L5834" s="421"/>
      <c r="M5834" s="421"/>
      <c r="N5834" s="426"/>
      <c r="O5834" s="426"/>
      <c r="P5834" s="427"/>
      <c r="Q5834" s="427"/>
      <c r="R5834" s="426"/>
      <c r="S5834" s="426"/>
      <c r="T5834" s="426"/>
      <c r="U5834" s="426"/>
      <c r="V5834" s="426"/>
      <c r="W5834" s="426"/>
      <c r="X5834" s="427"/>
      <c r="Y5834" s="416" t="e">
        <f t="shared" si="456"/>
        <v>#N/A</v>
      </c>
      <c r="Z5834" s="416" t="e">
        <f t="shared" si="457"/>
        <v>#N/A</v>
      </c>
      <c r="AA5834" s="416" t="str">
        <f t="shared" si="458"/>
        <v/>
      </c>
      <c r="AB5834" s="416" t="e">
        <f t="shared" si="459"/>
        <v>#N/A</v>
      </c>
      <c r="AC5834" s="416" t="e">
        <f t="shared" si="460"/>
        <v>#N/A</v>
      </c>
    </row>
    <row r="5835" customHeight="1" spans="1:29">
      <c r="A5835" s="421"/>
      <c r="B5835" s="422"/>
      <c r="C5835" s="422"/>
      <c r="D5835" s="421"/>
      <c r="E5835" s="421"/>
      <c r="F5835" s="421"/>
      <c r="G5835" s="421"/>
      <c r="H5835" s="421"/>
      <c r="I5835" s="421"/>
      <c r="J5835" s="421"/>
      <c r="K5835" s="421"/>
      <c r="L5835" s="421"/>
      <c r="M5835" s="421"/>
      <c r="N5835" s="426"/>
      <c r="O5835" s="426"/>
      <c r="P5835" s="427"/>
      <c r="Q5835" s="427"/>
      <c r="R5835" s="426"/>
      <c r="S5835" s="426"/>
      <c r="T5835" s="426"/>
      <c r="U5835" s="426"/>
      <c r="V5835" s="426"/>
      <c r="W5835" s="426"/>
      <c r="X5835" s="427"/>
      <c r="Y5835" s="416" t="e">
        <f t="shared" si="456"/>
        <v>#N/A</v>
      </c>
      <c r="Z5835" s="416" t="e">
        <f t="shared" si="457"/>
        <v>#N/A</v>
      </c>
      <c r="AA5835" s="416" t="str">
        <f t="shared" si="458"/>
        <v/>
      </c>
      <c r="AB5835" s="416" t="e">
        <f t="shared" si="459"/>
        <v>#N/A</v>
      </c>
      <c r="AC5835" s="416" t="e">
        <f t="shared" si="460"/>
        <v>#N/A</v>
      </c>
    </row>
    <row r="5836" customHeight="1" spans="1:29">
      <c r="A5836" s="421"/>
      <c r="B5836" s="422"/>
      <c r="C5836" s="422"/>
      <c r="D5836" s="421"/>
      <c r="E5836" s="421"/>
      <c r="F5836" s="421"/>
      <c r="G5836" s="421"/>
      <c r="H5836" s="421"/>
      <c r="I5836" s="421"/>
      <c r="J5836" s="421"/>
      <c r="K5836" s="421"/>
      <c r="L5836" s="421"/>
      <c r="M5836" s="421"/>
      <c r="N5836" s="426"/>
      <c r="O5836" s="426"/>
      <c r="P5836" s="427"/>
      <c r="Q5836" s="427"/>
      <c r="R5836" s="426"/>
      <c r="S5836" s="426"/>
      <c r="T5836" s="426"/>
      <c r="U5836" s="426"/>
      <c r="V5836" s="426"/>
      <c r="W5836" s="426"/>
      <c r="X5836" s="427"/>
      <c r="Y5836" s="416" t="e">
        <f t="shared" si="456"/>
        <v>#N/A</v>
      </c>
      <c r="Z5836" s="416" t="e">
        <f t="shared" si="457"/>
        <v>#N/A</v>
      </c>
      <c r="AA5836" s="416" t="str">
        <f t="shared" si="458"/>
        <v/>
      </c>
      <c r="AB5836" s="416" t="e">
        <f t="shared" si="459"/>
        <v>#N/A</v>
      </c>
      <c r="AC5836" s="416" t="e">
        <f t="shared" si="460"/>
        <v>#N/A</v>
      </c>
    </row>
    <row r="5837" customHeight="1" spans="1:29">
      <c r="A5837" s="421"/>
      <c r="B5837" s="422"/>
      <c r="C5837" s="422"/>
      <c r="D5837" s="421"/>
      <c r="E5837" s="421"/>
      <c r="F5837" s="421"/>
      <c r="G5837" s="421"/>
      <c r="H5837" s="421"/>
      <c r="I5837" s="421"/>
      <c r="J5837" s="421"/>
      <c r="K5837" s="421"/>
      <c r="L5837" s="421"/>
      <c r="M5837" s="421"/>
      <c r="N5837" s="426"/>
      <c r="O5837" s="426"/>
      <c r="P5837" s="427"/>
      <c r="Q5837" s="427"/>
      <c r="R5837" s="426"/>
      <c r="S5837" s="426"/>
      <c r="T5837" s="426"/>
      <c r="U5837" s="426"/>
      <c r="V5837" s="426"/>
      <c r="W5837" s="426"/>
      <c r="X5837" s="427"/>
      <c r="Y5837" s="416" t="e">
        <f t="shared" si="456"/>
        <v>#N/A</v>
      </c>
      <c r="Z5837" s="416" t="e">
        <f t="shared" si="457"/>
        <v>#N/A</v>
      </c>
      <c r="AA5837" s="416" t="str">
        <f t="shared" si="458"/>
        <v/>
      </c>
      <c r="AB5837" s="416" t="e">
        <f t="shared" si="459"/>
        <v>#N/A</v>
      </c>
      <c r="AC5837" s="416" t="e">
        <f t="shared" si="460"/>
        <v>#N/A</v>
      </c>
    </row>
    <row r="5838" customHeight="1" spans="1:29">
      <c r="A5838" s="421"/>
      <c r="B5838" s="422"/>
      <c r="C5838" s="422"/>
      <c r="D5838" s="421"/>
      <c r="E5838" s="421"/>
      <c r="F5838" s="421"/>
      <c r="G5838" s="421"/>
      <c r="H5838" s="421"/>
      <c r="I5838" s="421"/>
      <c r="J5838" s="421"/>
      <c r="K5838" s="421"/>
      <c r="L5838" s="421"/>
      <c r="M5838" s="421"/>
      <c r="N5838" s="426"/>
      <c r="O5838" s="426"/>
      <c r="P5838" s="427"/>
      <c r="Q5838" s="427"/>
      <c r="R5838" s="426"/>
      <c r="S5838" s="426"/>
      <c r="T5838" s="426"/>
      <c r="U5838" s="426"/>
      <c r="V5838" s="426"/>
      <c r="W5838" s="426"/>
      <c r="X5838" s="427"/>
      <c r="Y5838" s="416" t="e">
        <f t="shared" si="456"/>
        <v>#N/A</v>
      </c>
      <c r="Z5838" s="416" t="e">
        <f t="shared" si="457"/>
        <v>#N/A</v>
      </c>
      <c r="AA5838" s="416" t="str">
        <f t="shared" si="458"/>
        <v/>
      </c>
      <c r="AB5838" s="416" t="e">
        <f t="shared" si="459"/>
        <v>#N/A</v>
      </c>
      <c r="AC5838" s="416" t="e">
        <f t="shared" si="460"/>
        <v>#N/A</v>
      </c>
    </row>
    <row r="5839" customHeight="1" spans="1:29">
      <c r="A5839" s="421"/>
      <c r="B5839" s="422"/>
      <c r="C5839" s="422"/>
      <c r="D5839" s="421"/>
      <c r="E5839" s="421"/>
      <c r="F5839" s="421"/>
      <c r="G5839" s="421"/>
      <c r="H5839" s="421"/>
      <c r="I5839" s="421"/>
      <c r="J5839" s="421"/>
      <c r="K5839" s="421"/>
      <c r="L5839" s="421"/>
      <c r="M5839" s="421"/>
      <c r="N5839" s="426"/>
      <c r="O5839" s="426"/>
      <c r="P5839" s="427"/>
      <c r="Q5839" s="427"/>
      <c r="R5839" s="426"/>
      <c r="S5839" s="426"/>
      <c r="T5839" s="426"/>
      <c r="U5839" s="426"/>
      <c r="V5839" s="426"/>
      <c r="W5839" s="426"/>
      <c r="X5839" s="427"/>
      <c r="Y5839" s="416" t="e">
        <f t="shared" si="456"/>
        <v>#N/A</v>
      </c>
      <c r="Z5839" s="416" t="e">
        <f t="shared" si="457"/>
        <v>#N/A</v>
      </c>
      <c r="AA5839" s="416" t="str">
        <f t="shared" si="458"/>
        <v/>
      </c>
      <c r="AB5839" s="416" t="e">
        <f t="shared" si="459"/>
        <v>#N/A</v>
      </c>
      <c r="AC5839" s="416" t="e">
        <f t="shared" si="460"/>
        <v>#N/A</v>
      </c>
    </row>
    <row r="5840" customHeight="1" spans="1:29">
      <c r="A5840" s="421"/>
      <c r="B5840" s="422"/>
      <c r="C5840" s="422"/>
      <c r="D5840" s="421"/>
      <c r="E5840" s="421"/>
      <c r="F5840" s="421"/>
      <c r="G5840" s="421"/>
      <c r="H5840" s="421"/>
      <c r="I5840" s="421"/>
      <c r="J5840" s="421"/>
      <c r="K5840" s="421"/>
      <c r="L5840" s="421"/>
      <c r="M5840" s="421"/>
      <c r="N5840" s="426"/>
      <c r="O5840" s="426"/>
      <c r="P5840" s="427"/>
      <c r="Q5840" s="427"/>
      <c r="R5840" s="426"/>
      <c r="S5840" s="426"/>
      <c r="T5840" s="426"/>
      <c r="U5840" s="426"/>
      <c r="V5840" s="426"/>
      <c r="W5840" s="426"/>
      <c r="X5840" s="427"/>
      <c r="Y5840" s="416" t="e">
        <f t="shared" si="456"/>
        <v>#N/A</v>
      </c>
      <c r="Z5840" s="416" t="e">
        <f t="shared" si="457"/>
        <v>#N/A</v>
      </c>
      <c r="AA5840" s="416" t="str">
        <f t="shared" si="458"/>
        <v/>
      </c>
      <c r="AB5840" s="416" t="e">
        <f t="shared" si="459"/>
        <v>#N/A</v>
      </c>
      <c r="AC5840" s="416" t="e">
        <f t="shared" si="460"/>
        <v>#N/A</v>
      </c>
    </row>
    <row r="5841" customHeight="1" spans="1:29">
      <c r="A5841" s="421"/>
      <c r="B5841" s="422"/>
      <c r="C5841" s="422"/>
      <c r="D5841" s="421"/>
      <c r="E5841" s="421"/>
      <c r="F5841" s="421"/>
      <c r="G5841" s="421"/>
      <c r="H5841" s="421"/>
      <c r="I5841" s="421"/>
      <c r="J5841" s="421"/>
      <c r="K5841" s="421"/>
      <c r="L5841" s="421"/>
      <c r="M5841" s="421"/>
      <c r="N5841" s="426"/>
      <c r="O5841" s="426"/>
      <c r="P5841" s="427"/>
      <c r="Q5841" s="427"/>
      <c r="R5841" s="426"/>
      <c r="S5841" s="426"/>
      <c r="T5841" s="426"/>
      <c r="U5841" s="426"/>
      <c r="V5841" s="426"/>
      <c r="W5841" s="426"/>
      <c r="X5841" s="427"/>
      <c r="Y5841" s="416" t="e">
        <f t="shared" si="456"/>
        <v>#N/A</v>
      </c>
      <c r="Z5841" s="416" t="e">
        <f t="shared" si="457"/>
        <v>#N/A</v>
      </c>
      <c r="AA5841" s="416" t="str">
        <f t="shared" si="458"/>
        <v/>
      </c>
      <c r="AB5841" s="416" t="e">
        <f t="shared" si="459"/>
        <v>#N/A</v>
      </c>
      <c r="AC5841" s="416" t="e">
        <f t="shared" si="460"/>
        <v>#N/A</v>
      </c>
    </row>
    <row r="5842" customHeight="1" spans="1:29">
      <c r="A5842" s="421"/>
      <c r="B5842" s="422"/>
      <c r="C5842" s="422"/>
      <c r="D5842" s="421"/>
      <c r="E5842" s="421"/>
      <c r="F5842" s="421"/>
      <c r="G5842" s="421"/>
      <c r="H5842" s="421"/>
      <c r="I5842" s="421"/>
      <c r="J5842" s="421"/>
      <c r="K5842" s="421"/>
      <c r="L5842" s="421"/>
      <c r="M5842" s="421"/>
      <c r="N5842" s="426"/>
      <c r="O5842" s="426"/>
      <c r="P5842" s="427"/>
      <c r="Q5842" s="427"/>
      <c r="R5842" s="426"/>
      <c r="S5842" s="426"/>
      <c r="T5842" s="426"/>
      <c r="U5842" s="426"/>
      <c r="V5842" s="426"/>
      <c r="W5842" s="426"/>
      <c r="X5842" s="427"/>
      <c r="Y5842" s="416" t="e">
        <f t="shared" si="456"/>
        <v>#N/A</v>
      </c>
      <c r="Z5842" s="416" t="e">
        <f t="shared" si="457"/>
        <v>#N/A</v>
      </c>
      <c r="AA5842" s="416" t="str">
        <f t="shared" si="458"/>
        <v/>
      </c>
      <c r="AB5842" s="416" t="e">
        <f t="shared" si="459"/>
        <v>#N/A</v>
      </c>
      <c r="AC5842" s="416" t="e">
        <f t="shared" si="460"/>
        <v>#N/A</v>
      </c>
    </row>
    <row r="5843" customHeight="1" spans="1:29">
      <c r="A5843" s="421"/>
      <c r="B5843" s="422"/>
      <c r="C5843" s="422"/>
      <c r="D5843" s="421"/>
      <c r="E5843" s="421"/>
      <c r="F5843" s="421"/>
      <c r="G5843" s="421"/>
      <c r="H5843" s="421"/>
      <c r="I5843" s="421"/>
      <c r="J5843" s="421"/>
      <c r="K5843" s="421"/>
      <c r="L5843" s="421"/>
      <c r="M5843" s="421"/>
      <c r="N5843" s="426"/>
      <c r="O5843" s="426"/>
      <c r="P5843" s="427"/>
      <c r="Q5843" s="427"/>
      <c r="R5843" s="426"/>
      <c r="S5843" s="426"/>
      <c r="T5843" s="426"/>
      <c r="U5843" s="426"/>
      <c r="V5843" s="426"/>
      <c r="W5843" s="426"/>
      <c r="X5843" s="427"/>
      <c r="Y5843" s="416" t="e">
        <f t="shared" si="456"/>
        <v>#N/A</v>
      </c>
      <c r="Z5843" s="416" t="e">
        <f t="shared" si="457"/>
        <v>#N/A</v>
      </c>
      <c r="AA5843" s="416" t="str">
        <f t="shared" si="458"/>
        <v/>
      </c>
      <c r="AB5843" s="416" t="e">
        <f t="shared" si="459"/>
        <v>#N/A</v>
      </c>
      <c r="AC5843" s="416" t="e">
        <f t="shared" si="460"/>
        <v>#N/A</v>
      </c>
    </row>
    <row r="5844" customHeight="1" spans="1:29">
      <c r="A5844" s="421"/>
      <c r="B5844" s="422"/>
      <c r="C5844" s="422"/>
      <c r="D5844" s="421"/>
      <c r="E5844" s="421"/>
      <c r="F5844" s="421"/>
      <c r="G5844" s="421"/>
      <c r="H5844" s="421"/>
      <c r="I5844" s="421"/>
      <c r="J5844" s="421"/>
      <c r="K5844" s="421"/>
      <c r="L5844" s="421"/>
      <c r="M5844" s="421"/>
      <c r="N5844" s="426"/>
      <c r="O5844" s="426"/>
      <c r="P5844" s="427"/>
      <c r="Q5844" s="427"/>
      <c r="R5844" s="426"/>
      <c r="S5844" s="426"/>
      <c r="T5844" s="426"/>
      <c r="U5844" s="426"/>
      <c r="V5844" s="426"/>
      <c r="W5844" s="426"/>
      <c r="X5844" s="427"/>
      <c r="Y5844" s="416" t="e">
        <f t="shared" si="456"/>
        <v>#N/A</v>
      </c>
      <c r="Z5844" s="416" t="e">
        <f t="shared" si="457"/>
        <v>#N/A</v>
      </c>
      <c r="AA5844" s="416" t="str">
        <f t="shared" si="458"/>
        <v/>
      </c>
      <c r="AB5844" s="416" t="e">
        <f t="shared" si="459"/>
        <v>#N/A</v>
      </c>
      <c r="AC5844" s="416" t="e">
        <f t="shared" si="460"/>
        <v>#N/A</v>
      </c>
    </row>
    <row r="5845" customHeight="1" spans="1:29">
      <c r="A5845" s="421"/>
      <c r="B5845" s="422"/>
      <c r="C5845" s="422"/>
      <c r="D5845" s="421"/>
      <c r="E5845" s="421"/>
      <c r="F5845" s="421"/>
      <c r="G5845" s="421"/>
      <c r="H5845" s="421"/>
      <c r="I5845" s="421"/>
      <c r="J5845" s="421"/>
      <c r="K5845" s="421"/>
      <c r="L5845" s="421"/>
      <c r="M5845" s="421"/>
      <c r="N5845" s="426"/>
      <c r="O5845" s="426"/>
      <c r="P5845" s="427"/>
      <c r="Q5845" s="427"/>
      <c r="R5845" s="426"/>
      <c r="S5845" s="426"/>
      <c r="T5845" s="426"/>
      <c r="U5845" s="426"/>
      <c r="V5845" s="426"/>
      <c r="W5845" s="426"/>
      <c r="X5845" s="427"/>
      <c r="Y5845" s="416" t="e">
        <f t="shared" si="456"/>
        <v>#N/A</v>
      </c>
      <c r="Z5845" s="416" t="e">
        <f t="shared" si="457"/>
        <v>#N/A</v>
      </c>
      <c r="AA5845" s="416" t="str">
        <f t="shared" si="458"/>
        <v/>
      </c>
      <c r="AB5845" s="416" t="e">
        <f t="shared" si="459"/>
        <v>#N/A</v>
      </c>
      <c r="AC5845" s="416" t="e">
        <f t="shared" si="460"/>
        <v>#N/A</v>
      </c>
    </row>
    <row r="5846" customHeight="1" spans="1:29">
      <c r="A5846" s="421"/>
      <c r="B5846" s="422"/>
      <c r="C5846" s="422"/>
      <c r="D5846" s="421"/>
      <c r="E5846" s="421"/>
      <c r="F5846" s="421"/>
      <c r="G5846" s="421"/>
      <c r="H5846" s="421"/>
      <c r="I5846" s="421"/>
      <c r="J5846" s="421"/>
      <c r="K5846" s="421"/>
      <c r="L5846" s="421"/>
      <c r="M5846" s="421"/>
      <c r="N5846" s="426"/>
      <c r="O5846" s="426"/>
      <c r="P5846" s="427"/>
      <c r="Q5846" s="427"/>
      <c r="R5846" s="426"/>
      <c r="S5846" s="426"/>
      <c r="T5846" s="426"/>
      <c r="U5846" s="426"/>
      <c r="V5846" s="426"/>
      <c r="W5846" s="426"/>
      <c r="X5846" s="427"/>
      <c r="Y5846" s="416" t="e">
        <f t="shared" si="456"/>
        <v>#N/A</v>
      </c>
      <c r="Z5846" s="416" t="e">
        <f t="shared" si="457"/>
        <v>#N/A</v>
      </c>
      <c r="AA5846" s="416" t="str">
        <f t="shared" si="458"/>
        <v/>
      </c>
      <c r="AB5846" s="416" t="e">
        <f t="shared" si="459"/>
        <v>#N/A</v>
      </c>
      <c r="AC5846" s="416" t="e">
        <f t="shared" si="460"/>
        <v>#N/A</v>
      </c>
    </row>
    <row r="5847" customHeight="1" spans="1:29">
      <c r="A5847" s="421"/>
      <c r="B5847" s="422"/>
      <c r="C5847" s="422"/>
      <c r="D5847" s="421"/>
      <c r="E5847" s="421"/>
      <c r="F5847" s="421"/>
      <c r="G5847" s="421"/>
      <c r="H5847" s="421"/>
      <c r="I5847" s="421"/>
      <c r="J5847" s="421"/>
      <c r="K5847" s="421"/>
      <c r="L5847" s="421"/>
      <c r="M5847" s="421"/>
      <c r="N5847" s="426"/>
      <c r="O5847" s="426"/>
      <c r="P5847" s="427"/>
      <c r="Q5847" s="427"/>
      <c r="R5847" s="426"/>
      <c r="S5847" s="426"/>
      <c r="T5847" s="426"/>
      <c r="U5847" s="426"/>
      <c r="V5847" s="426"/>
      <c r="W5847" s="426"/>
      <c r="X5847" s="427"/>
      <c r="Y5847" s="416" t="e">
        <f t="shared" si="456"/>
        <v>#N/A</v>
      </c>
      <c r="Z5847" s="416" t="e">
        <f t="shared" si="457"/>
        <v>#N/A</v>
      </c>
      <c r="AA5847" s="416" t="str">
        <f t="shared" si="458"/>
        <v/>
      </c>
      <c r="AB5847" s="416" t="e">
        <f t="shared" si="459"/>
        <v>#N/A</v>
      </c>
      <c r="AC5847" s="416" t="e">
        <f t="shared" si="460"/>
        <v>#N/A</v>
      </c>
    </row>
    <row r="5848" customHeight="1" spans="1:29">
      <c r="A5848" s="421"/>
      <c r="B5848" s="422"/>
      <c r="C5848" s="422"/>
      <c r="D5848" s="421"/>
      <c r="E5848" s="421"/>
      <c r="F5848" s="421"/>
      <c r="G5848" s="421"/>
      <c r="H5848" s="421"/>
      <c r="I5848" s="421"/>
      <c r="J5848" s="421"/>
      <c r="K5848" s="421"/>
      <c r="L5848" s="421"/>
      <c r="M5848" s="421"/>
      <c r="N5848" s="426"/>
      <c r="O5848" s="426"/>
      <c r="P5848" s="427"/>
      <c r="Q5848" s="427"/>
      <c r="R5848" s="426"/>
      <c r="S5848" s="426"/>
      <c r="T5848" s="426"/>
      <c r="U5848" s="426"/>
      <c r="V5848" s="426"/>
      <c r="W5848" s="426"/>
      <c r="X5848" s="427"/>
      <c r="Y5848" s="416" t="e">
        <f t="shared" si="456"/>
        <v>#N/A</v>
      </c>
      <c r="Z5848" s="416" t="e">
        <f t="shared" si="457"/>
        <v>#N/A</v>
      </c>
      <c r="AA5848" s="416" t="str">
        <f t="shared" si="458"/>
        <v/>
      </c>
      <c r="AB5848" s="416" t="e">
        <f t="shared" si="459"/>
        <v>#N/A</v>
      </c>
      <c r="AC5848" s="416" t="e">
        <f t="shared" si="460"/>
        <v>#N/A</v>
      </c>
    </row>
    <row r="5849" customHeight="1" spans="1:29">
      <c r="A5849" s="421"/>
      <c r="B5849" s="422"/>
      <c r="C5849" s="422"/>
      <c r="D5849" s="421"/>
      <c r="E5849" s="421"/>
      <c r="F5849" s="421"/>
      <c r="G5849" s="421"/>
      <c r="H5849" s="421"/>
      <c r="I5849" s="421"/>
      <c r="J5849" s="421"/>
      <c r="K5849" s="421"/>
      <c r="L5849" s="421"/>
      <c r="M5849" s="421"/>
      <c r="N5849" s="426"/>
      <c r="O5849" s="426"/>
      <c r="P5849" s="427"/>
      <c r="Q5849" s="427"/>
      <c r="R5849" s="426"/>
      <c r="S5849" s="426"/>
      <c r="T5849" s="426"/>
      <c r="U5849" s="426"/>
      <c r="V5849" s="426"/>
      <c r="W5849" s="426"/>
      <c r="X5849" s="427"/>
      <c r="Y5849" s="416" t="e">
        <f t="shared" si="456"/>
        <v>#N/A</v>
      </c>
      <c r="Z5849" s="416" t="e">
        <f t="shared" si="457"/>
        <v>#N/A</v>
      </c>
      <c r="AA5849" s="416" t="str">
        <f t="shared" si="458"/>
        <v/>
      </c>
      <c r="AB5849" s="416" t="e">
        <f t="shared" si="459"/>
        <v>#N/A</v>
      </c>
      <c r="AC5849" s="416" t="e">
        <f t="shared" si="460"/>
        <v>#N/A</v>
      </c>
    </row>
    <row r="5850" customHeight="1" spans="1:29">
      <c r="A5850" s="421"/>
      <c r="B5850" s="422"/>
      <c r="C5850" s="422"/>
      <c r="D5850" s="421"/>
      <c r="E5850" s="421"/>
      <c r="F5850" s="421"/>
      <c r="G5850" s="421"/>
      <c r="H5850" s="421"/>
      <c r="I5850" s="421"/>
      <c r="J5850" s="421"/>
      <c r="K5850" s="421"/>
      <c r="L5850" s="421"/>
      <c r="M5850" s="421"/>
      <c r="N5850" s="426"/>
      <c r="O5850" s="426"/>
      <c r="P5850" s="427"/>
      <c r="Q5850" s="427"/>
      <c r="R5850" s="426"/>
      <c r="S5850" s="426"/>
      <c r="T5850" s="426"/>
      <c r="U5850" s="426"/>
      <c r="V5850" s="426"/>
      <c r="W5850" s="426"/>
      <c r="X5850" s="427"/>
      <c r="Y5850" s="416" t="e">
        <f t="shared" si="456"/>
        <v>#N/A</v>
      </c>
      <c r="Z5850" s="416" t="e">
        <f t="shared" si="457"/>
        <v>#N/A</v>
      </c>
      <c r="AA5850" s="416" t="str">
        <f t="shared" si="458"/>
        <v/>
      </c>
      <c r="AB5850" s="416" t="e">
        <f t="shared" si="459"/>
        <v>#N/A</v>
      </c>
      <c r="AC5850" s="416" t="e">
        <f t="shared" si="460"/>
        <v>#N/A</v>
      </c>
    </row>
    <row r="5851" customHeight="1" spans="1:29">
      <c r="A5851" s="421"/>
      <c r="B5851" s="422"/>
      <c r="C5851" s="422"/>
      <c r="D5851" s="421"/>
      <c r="E5851" s="421"/>
      <c r="F5851" s="421"/>
      <c r="G5851" s="421"/>
      <c r="H5851" s="421"/>
      <c r="I5851" s="421"/>
      <c r="J5851" s="421"/>
      <c r="K5851" s="421"/>
      <c r="L5851" s="421"/>
      <c r="M5851" s="421"/>
      <c r="N5851" s="426"/>
      <c r="O5851" s="426"/>
      <c r="P5851" s="427"/>
      <c r="Q5851" s="427"/>
      <c r="R5851" s="426"/>
      <c r="S5851" s="426"/>
      <c r="T5851" s="426"/>
      <c r="U5851" s="426"/>
      <c r="V5851" s="426"/>
      <c r="W5851" s="426"/>
      <c r="X5851" s="427"/>
      <c r="Y5851" s="416" t="e">
        <f t="shared" si="456"/>
        <v>#N/A</v>
      </c>
      <c r="Z5851" s="416" t="e">
        <f t="shared" si="457"/>
        <v>#N/A</v>
      </c>
      <c r="AA5851" s="416" t="str">
        <f t="shared" si="458"/>
        <v/>
      </c>
      <c r="AB5851" s="416" t="e">
        <f t="shared" si="459"/>
        <v>#N/A</v>
      </c>
      <c r="AC5851" s="416" t="e">
        <f t="shared" si="460"/>
        <v>#N/A</v>
      </c>
    </row>
    <row r="5852" customHeight="1" spans="1:29">
      <c r="A5852" s="421"/>
      <c r="B5852" s="422"/>
      <c r="C5852" s="422"/>
      <c r="D5852" s="421"/>
      <c r="E5852" s="421"/>
      <c r="F5852" s="421"/>
      <c r="G5852" s="421"/>
      <c r="H5852" s="421"/>
      <c r="I5852" s="421"/>
      <c r="J5852" s="421"/>
      <c r="K5852" s="421"/>
      <c r="L5852" s="421"/>
      <c r="M5852" s="421"/>
      <c r="N5852" s="426"/>
      <c r="O5852" s="426"/>
      <c r="P5852" s="427"/>
      <c r="Q5852" s="427"/>
      <c r="R5852" s="426"/>
      <c r="S5852" s="426"/>
      <c r="T5852" s="426"/>
      <c r="U5852" s="426"/>
      <c r="V5852" s="426"/>
      <c r="W5852" s="426"/>
      <c r="X5852" s="427"/>
      <c r="Y5852" s="416" t="e">
        <f t="shared" si="456"/>
        <v>#N/A</v>
      </c>
      <c r="Z5852" s="416" t="e">
        <f t="shared" si="457"/>
        <v>#N/A</v>
      </c>
      <c r="AA5852" s="416" t="str">
        <f t="shared" si="458"/>
        <v/>
      </c>
      <c r="AB5852" s="416" t="e">
        <f t="shared" si="459"/>
        <v>#N/A</v>
      </c>
      <c r="AC5852" s="416" t="e">
        <f t="shared" si="460"/>
        <v>#N/A</v>
      </c>
    </row>
    <row r="5853" customHeight="1" spans="1:29">
      <c r="A5853" s="421"/>
      <c r="B5853" s="422"/>
      <c r="C5853" s="422"/>
      <c r="D5853" s="421"/>
      <c r="E5853" s="421"/>
      <c r="F5853" s="421"/>
      <c r="G5853" s="421"/>
      <c r="H5853" s="421"/>
      <c r="I5853" s="421"/>
      <c r="J5853" s="421"/>
      <c r="K5853" s="421"/>
      <c r="L5853" s="421"/>
      <c r="M5853" s="421"/>
      <c r="N5853" s="426"/>
      <c r="O5853" s="426"/>
      <c r="P5853" s="427"/>
      <c r="Q5853" s="427"/>
      <c r="R5853" s="426"/>
      <c r="S5853" s="426"/>
      <c r="T5853" s="426"/>
      <c r="U5853" s="426"/>
      <c r="V5853" s="426"/>
      <c r="W5853" s="426"/>
      <c r="X5853" s="427"/>
      <c r="Y5853" s="416" t="e">
        <f t="shared" si="456"/>
        <v>#N/A</v>
      </c>
      <c r="Z5853" s="416" t="e">
        <f t="shared" si="457"/>
        <v>#N/A</v>
      </c>
      <c r="AA5853" s="416" t="str">
        <f t="shared" si="458"/>
        <v/>
      </c>
      <c r="AB5853" s="416" t="e">
        <f t="shared" si="459"/>
        <v>#N/A</v>
      </c>
      <c r="AC5853" s="416" t="e">
        <f t="shared" si="460"/>
        <v>#N/A</v>
      </c>
    </row>
    <row r="5854" customHeight="1" spans="1:29">
      <c r="A5854" s="421"/>
      <c r="B5854" s="422"/>
      <c r="C5854" s="422"/>
      <c r="D5854" s="421"/>
      <c r="E5854" s="421"/>
      <c r="F5854" s="421"/>
      <c r="G5854" s="421"/>
      <c r="H5854" s="421"/>
      <c r="I5854" s="421"/>
      <c r="J5854" s="421"/>
      <c r="K5854" s="421"/>
      <c r="L5854" s="421"/>
      <c r="M5854" s="421"/>
      <c r="N5854" s="426"/>
      <c r="O5854" s="426"/>
      <c r="P5854" s="427"/>
      <c r="Q5854" s="427"/>
      <c r="R5854" s="426"/>
      <c r="S5854" s="426"/>
      <c r="T5854" s="426"/>
      <c r="U5854" s="426"/>
      <c r="V5854" s="426"/>
      <c r="W5854" s="426"/>
      <c r="X5854" s="427"/>
      <c r="Y5854" s="416" t="e">
        <f t="shared" si="456"/>
        <v>#N/A</v>
      </c>
      <c r="Z5854" s="416" t="e">
        <f t="shared" si="457"/>
        <v>#N/A</v>
      </c>
      <c r="AA5854" s="416" t="str">
        <f t="shared" si="458"/>
        <v/>
      </c>
      <c r="AB5854" s="416" t="e">
        <f t="shared" si="459"/>
        <v>#N/A</v>
      </c>
      <c r="AC5854" s="416" t="e">
        <f t="shared" si="460"/>
        <v>#N/A</v>
      </c>
    </row>
    <row r="5855" customHeight="1" spans="1:29">
      <c r="A5855" s="421"/>
      <c r="B5855" s="422"/>
      <c r="C5855" s="422"/>
      <c r="D5855" s="421"/>
      <c r="E5855" s="421"/>
      <c r="F5855" s="421"/>
      <c r="G5855" s="421"/>
      <c r="H5855" s="421"/>
      <c r="I5855" s="421"/>
      <c r="J5855" s="421"/>
      <c r="K5855" s="421"/>
      <c r="L5855" s="421"/>
      <c r="M5855" s="421"/>
      <c r="N5855" s="426"/>
      <c r="O5855" s="426"/>
      <c r="P5855" s="427"/>
      <c r="Q5855" s="427"/>
      <c r="R5855" s="426"/>
      <c r="S5855" s="426"/>
      <c r="T5855" s="426"/>
      <c r="U5855" s="426"/>
      <c r="V5855" s="426"/>
      <c r="W5855" s="426"/>
      <c r="X5855" s="427"/>
      <c r="Y5855" s="416" t="e">
        <f t="shared" si="456"/>
        <v>#N/A</v>
      </c>
      <c r="Z5855" s="416" t="e">
        <f t="shared" si="457"/>
        <v>#N/A</v>
      </c>
      <c r="AA5855" s="416" t="str">
        <f t="shared" si="458"/>
        <v/>
      </c>
      <c r="AB5855" s="416" t="e">
        <f t="shared" si="459"/>
        <v>#N/A</v>
      </c>
      <c r="AC5855" s="416" t="e">
        <f t="shared" si="460"/>
        <v>#N/A</v>
      </c>
    </row>
    <row r="5856" customHeight="1" spans="1:29">
      <c r="A5856" s="421"/>
      <c r="B5856" s="422"/>
      <c r="C5856" s="422"/>
      <c r="D5856" s="421"/>
      <c r="E5856" s="421"/>
      <c r="F5856" s="421"/>
      <c r="G5856" s="421"/>
      <c r="H5856" s="421"/>
      <c r="I5856" s="421"/>
      <c r="J5856" s="421"/>
      <c r="K5856" s="421"/>
      <c r="L5856" s="421"/>
      <c r="M5856" s="421"/>
      <c r="N5856" s="426"/>
      <c r="O5856" s="426"/>
      <c r="P5856" s="427"/>
      <c r="Q5856" s="427"/>
      <c r="R5856" s="426"/>
      <c r="S5856" s="426"/>
      <c r="T5856" s="426"/>
      <c r="U5856" s="426"/>
      <c r="V5856" s="426"/>
      <c r="W5856" s="426"/>
      <c r="X5856" s="427"/>
      <c r="Y5856" s="416" t="e">
        <f t="shared" si="456"/>
        <v>#N/A</v>
      </c>
      <c r="Z5856" s="416" t="e">
        <f t="shared" si="457"/>
        <v>#N/A</v>
      </c>
      <c r="AA5856" s="416" t="str">
        <f t="shared" si="458"/>
        <v/>
      </c>
      <c r="AB5856" s="416" t="e">
        <f t="shared" si="459"/>
        <v>#N/A</v>
      </c>
      <c r="AC5856" s="416" t="e">
        <f t="shared" si="460"/>
        <v>#N/A</v>
      </c>
    </row>
    <row r="5857" customHeight="1" spans="1:29">
      <c r="A5857" s="421"/>
      <c r="B5857" s="422"/>
      <c r="C5857" s="422"/>
      <c r="D5857" s="421"/>
      <c r="E5857" s="421"/>
      <c r="F5857" s="421"/>
      <c r="G5857" s="421"/>
      <c r="H5857" s="421"/>
      <c r="I5857" s="421"/>
      <c r="J5857" s="421"/>
      <c r="K5857" s="421"/>
      <c r="L5857" s="421"/>
      <c r="M5857" s="421"/>
      <c r="N5857" s="426"/>
      <c r="O5857" s="426"/>
      <c r="P5857" s="427"/>
      <c r="Q5857" s="427"/>
      <c r="R5857" s="426"/>
      <c r="S5857" s="426"/>
      <c r="T5857" s="426"/>
      <c r="U5857" s="426"/>
      <c r="V5857" s="426"/>
      <c r="W5857" s="426"/>
      <c r="X5857" s="427"/>
      <c r="Y5857" s="416" t="e">
        <f t="shared" si="456"/>
        <v>#N/A</v>
      </c>
      <c r="Z5857" s="416" t="e">
        <f t="shared" si="457"/>
        <v>#N/A</v>
      </c>
      <c r="AA5857" s="416" t="str">
        <f t="shared" si="458"/>
        <v/>
      </c>
      <c r="AB5857" s="416" t="e">
        <f t="shared" si="459"/>
        <v>#N/A</v>
      </c>
      <c r="AC5857" s="416" t="e">
        <f t="shared" si="460"/>
        <v>#N/A</v>
      </c>
    </row>
    <row r="5858" customHeight="1" spans="1:29">
      <c r="A5858" s="421"/>
      <c r="B5858" s="422"/>
      <c r="C5858" s="422"/>
      <c r="D5858" s="421"/>
      <c r="E5858" s="421"/>
      <c r="F5858" s="421"/>
      <c r="G5858" s="421"/>
      <c r="H5858" s="421"/>
      <c r="I5858" s="421"/>
      <c r="J5858" s="421"/>
      <c r="K5858" s="421"/>
      <c r="L5858" s="421"/>
      <c r="M5858" s="421"/>
      <c r="N5858" s="426"/>
      <c r="O5858" s="426"/>
      <c r="P5858" s="427"/>
      <c r="Q5858" s="427"/>
      <c r="R5858" s="426"/>
      <c r="S5858" s="426"/>
      <c r="T5858" s="426"/>
      <c r="U5858" s="426"/>
      <c r="V5858" s="426"/>
      <c r="W5858" s="426"/>
      <c r="X5858" s="427"/>
      <c r="Y5858" s="416" t="e">
        <f t="shared" si="456"/>
        <v>#N/A</v>
      </c>
      <c r="Z5858" s="416" t="e">
        <f t="shared" si="457"/>
        <v>#N/A</v>
      </c>
      <c r="AA5858" s="416" t="str">
        <f t="shared" si="458"/>
        <v/>
      </c>
      <c r="AB5858" s="416" t="e">
        <f t="shared" si="459"/>
        <v>#N/A</v>
      </c>
      <c r="AC5858" s="416" t="e">
        <f t="shared" si="460"/>
        <v>#N/A</v>
      </c>
    </row>
    <row r="5859" customHeight="1" spans="1:29">
      <c r="A5859" s="421"/>
      <c r="B5859" s="422"/>
      <c r="C5859" s="422"/>
      <c r="D5859" s="421"/>
      <c r="E5859" s="421"/>
      <c r="F5859" s="421"/>
      <c r="G5859" s="421"/>
      <c r="H5859" s="421"/>
      <c r="I5859" s="421"/>
      <c r="J5859" s="421"/>
      <c r="K5859" s="421"/>
      <c r="L5859" s="421"/>
      <c r="M5859" s="421"/>
      <c r="N5859" s="426"/>
      <c r="O5859" s="426"/>
      <c r="P5859" s="427"/>
      <c r="Q5859" s="427"/>
      <c r="R5859" s="426"/>
      <c r="S5859" s="426"/>
      <c r="T5859" s="426"/>
      <c r="U5859" s="426"/>
      <c r="V5859" s="426"/>
      <c r="W5859" s="426"/>
      <c r="X5859" s="427"/>
      <c r="Y5859" s="416" t="e">
        <f t="shared" si="456"/>
        <v>#N/A</v>
      </c>
      <c r="Z5859" s="416" t="e">
        <f t="shared" si="457"/>
        <v>#N/A</v>
      </c>
      <c r="AA5859" s="416" t="str">
        <f t="shared" si="458"/>
        <v/>
      </c>
      <c r="AB5859" s="416" t="e">
        <f t="shared" si="459"/>
        <v>#N/A</v>
      </c>
      <c r="AC5859" s="416" t="e">
        <f t="shared" si="460"/>
        <v>#N/A</v>
      </c>
    </row>
    <row r="5860" customHeight="1" spans="1:29">
      <c r="A5860" s="421"/>
      <c r="B5860" s="422"/>
      <c r="C5860" s="422"/>
      <c r="D5860" s="421"/>
      <c r="E5860" s="421"/>
      <c r="F5860" s="421"/>
      <c r="G5860" s="421"/>
      <c r="H5860" s="421"/>
      <c r="I5860" s="421"/>
      <c r="J5860" s="421"/>
      <c r="K5860" s="421"/>
      <c r="L5860" s="421"/>
      <c r="M5860" s="421"/>
      <c r="N5860" s="426"/>
      <c r="O5860" s="426"/>
      <c r="P5860" s="427"/>
      <c r="Q5860" s="427"/>
      <c r="R5860" s="426"/>
      <c r="S5860" s="426"/>
      <c r="T5860" s="426"/>
      <c r="U5860" s="426"/>
      <c r="V5860" s="426"/>
      <c r="W5860" s="426"/>
      <c r="X5860" s="427"/>
      <c r="Y5860" s="416" t="e">
        <f t="shared" si="456"/>
        <v>#N/A</v>
      </c>
      <c r="Z5860" s="416" t="e">
        <f t="shared" si="457"/>
        <v>#N/A</v>
      </c>
      <c r="AA5860" s="416" t="str">
        <f t="shared" si="458"/>
        <v/>
      </c>
      <c r="AB5860" s="416" t="e">
        <f t="shared" si="459"/>
        <v>#N/A</v>
      </c>
      <c r="AC5860" s="416" t="e">
        <f t="shared" si="460"/>
        <v>#N/A</v>
      </c>
    </row>
    <row r="5861" customHeight="1" spans="1:29">
      <c r="A5861" s="421"/>
      <c r="B5861" s="422"/>
      <c r="C5861" s="422"/>
      <c r="D5861" s="421"/>
      <c r="E5861" s="421"/>
      <c r="F5861" s="421"/>
      <c r="G5861" s="421"/>
      <c r="H5861" s="421"/>
      <c r="I5861" s="421"/>
      <c r="J5861" s="421"/>
      <c r="K5861" s="421"/>
      <c r="L5861" s="421"/>
      <c r="M5861" s="421"/>
      <c r="N5861" s="426"/>
      <c r="O5861" s="426"/>
      <c r="P5861" s="427"/>
      <c r="Q5861" s="427"/>
      <c r="R5861" s="426"/>
      <c r="S5861" s="426"/>
      <c r="T5861" s="426"/>
      <c r="U5861" s="426"/>
      <c r="V5861" s="426"/>
      <c r="W5861" s="426"/>
      <c r="X5861" s="427"/>
      <c r="Y5861" s="416" t="e">
        <f t="shared" si="456"/>
        <v>#N/A</v>
      </c>
      <c r="Z5861" s="416" t="e">
        <f t="shared" si="457"/>
        <v>#N/A</v>
      </c>
      <c r="AA5861" s="416" t="str">
        <f t="shared" si="458"/>
        <v/>
      </c>
      <c r="AB5861" s="416" t="e">
        <f t="shared" si="459"/>
        <v>#N/A</v>
      </c>
      <c r="AC5861" s="416" t="e">
        <f t="shared" si="460"/>
        <v>#N/A</v>
      </c>
    </row>
    <row r="5862" customHeight="1" spans="1:29">
      <c r="A5862" s="421"/>
      <c r="B5862" s="422"/>
      <c r="C5862" s="422"/>
      <c r="D5862" s="421"/>
      <c r="E5862" s="421"/>
      <c r="F5862" s="421"/>
      <c r="G5862" s="421"/>
      <c r="H5862" s="421"/>
      <c r="I5862" s="421"/>
      <c r="J5862" s="421"/>
      <c r="K5862" s="421"/>
      <c r="L5862" s="421"/>
      <c r="M5862" s="421"/>
      <c r="N5862" s="426"/>
      <c r="O5862" s="426"/>
      <c r="P5862" s="427"/>
      <c r="Q5862" s="427"/>
      <c r="R5862" s="426"/>
      <c r="S5862" s="426"/>
      <c r="T5862" s="426"/>
      <c r="U5862" s="426"/>
      <c r="V5862" s="426"/>
      <c r="W5862" s="426"/>
      <c r="X5862" s="427"/>
      <c r="Y5862" s="416" t="e">
        <f t="shared" si="456"/>
        <v>#N/A</v>
      </c>
      <c r="Z5862" s="416" t="e">
        <f t="shared" si="457"/>
        <v>#N/A</v>
      </c>
      <c r="AA5862" s="416" t="str">
        <f t="shared" si="458"/>
        <v/>
      </c>
      <c r="AB5862" s="416" t="e">
        <f t="shared" si="459"/>
        <v>#N/A</v>
      </c>
      <c r="AC5862" s="416" t="e">
        <f t="shared" si="460"/>
        <v>#N/A</v>
      </c>
    </row>
    <row r="5863" customHeight="1" spans="1:29">
      <c r="A5863" s="421"/>
      <c r="B5863" s="422"/>
      <c r="C5863" s="422"/>
      <c r="D5863" s="421"/>
      <c r="E5863" s="421"/>
      <c r="F5863" s="421"/>
      <c r="G5863" s="421"/>
      <c r="H5863" s="421"/>
      <c r="I5863" s="421"/>
      <c r="J5863" s="421"/>
      <c r="K5863" s="421"/>
      <c r="L5863" s="421"/>
      <c r="M5863" s="421"/>
      <c r="N5863" s="426"/>
      <c r="O5863" s="426"/>
      <c r="P5863" s="427"/>
      <c r="Q5863" s="427"/>
      <c r="R5863" s="426"/>
      <c r="S5863" s="426"/>
      <c r="T5863" s="426"/>
      <c r="U5863" s="426"/>
      <c r="V5863" s="426"/>
      <c r="W5863" s="426"/>
      <c r="X5863" s="427"/>
      <c r="Y5863" s="416" t="e">
        <f t="shared" si="456"/>
        <v>#N/A</v>
      </c>
      <c r="Z5863" s="416" t="e">
        <f t="shared" si="457"/>
        <v>#N/A</v>
      </c>
      <c r="AA5863" s="416" t="str">
        <f t="shared" si="458"/>
        <v/>
      </c>
      <c r="AB5863" s="416" t="e">
        <f t="shared" si="459"/>
        <v>#N/A</v>
      </c>
      <c r="AC5863" s="416" t="e">
        <f t="shared" si="460"/>
        <v>#N/A</v>
      </c>
    </row>
    <row r="5864" customHeight="1" spans="1:29">
      <c r="A5864" s="421"/>
      <c r="B5864" s="422"/>
      <c r="C5864" s="422"/>
      <c r="D5864" s="421"/>
      <c r="E5864" s="421"/>
      <c r="F5864" s="421"/>
      <c r="G5864" s="421"/>
      <c r="H5864" s="421"/>
      <c r="I5864" s="421"/>
      <c r="J5864" s="421"/>
      <c r="K5864" s="421"/>
      <c r="L5864" s="421"/>
      <c r="M5864" s="421"/>
      <c r="N5864" s="426"/>
      <c r="O5864" s="426"/>
      <c r="P5864" s="427"/>
      <c r="Q5864" s="427"/>
      <c r="R5864" s="426"/>
      <c r="S5864" s="426"/>
      <c r="T5864" s="426"/>
      <c r="U5864" s="426"/>
      <c r="V5864" s="426"/>
      <c r="W5864" s="426"/>
      <c r="X5864" s="427"/>
      <c r="Y5864" s="416" t="e">
        <f t="shared" si="456"/>
        <v>#N/A</v>
      </c>
      <c r="Z5864" s="416" t="e">
        <f t="shared" si="457"/>
        <v>#N/A</v>
      </c>
      <c r="AA5864" s="416" t="str">
        <f t="shared" si="458"/>
        <v/>
      </c>
      <c r="AB5864" s="416" t="e">
        <f t="shared" si="459"/>
        <v>#N/A</v>
      </c>
      <c r="AC5864" s="416" t="e">
        <f t="shared" si="460"/>
        <v>#N/A</v>
      </c>
    </row>
    <row r="5865" customHeight="1" spans="1:29">
      <c r="A5865" s="421"/>
      <c r="B5865" s="422"/>
      <c r="C5865" s="422"/>
      <c r="D5865" s="421"/>
      <c r="E5865" s="421"/>
      <c r="F5865" s="421"/>
      <c r="G5865" s="421"/>
      <c r="H5865" s="421"/>
      <c r="I5865" s="421"/>
      <c r="J5865" s="421"/>
      <c r="K5865" s="421"/>
      <c r="L5865" s="421"/>
      <c r="M5865" s="421"/>
      <c r="N5865" s="426"/>
      <c r="O5865" s="426"/>
      <c r="P5865" s="427"/>
      <c r="Q5865" s="427"/>
      <c r="R5865" s="426"/>
      <c r="S5865" s="426"/>
      <c r="T5865" s="426"/>
      <c r="U5865" s="426"/>
      <c r="V5865" s="426"/>
      <c r="W5865" s="426"/>
      <c r="X5865" s="427"/>
      <c r="Y5865" s="416" t="e">
        <f t="shared" si="456"/>
        <v>#N/A</v>
      </c>
      <c r="Z5865" s="416" t="e">
        <f t="shared" si="457"/>
        <v>#N/A</v>
      </c>
      <c r="AA5865" s="416" t="str">
        <f t="shared" si="458"/>
        <v/>
      </c>
      <c r="AB5865" s="416" t="e">
        <f t="shared" si="459"/>
        <v>#N/A</v>
      </c>
      <c r="AC5865" s="416" t="e">
        <f t="shared" si="460"/>
        <v>#N/A</v>
      </c>
    </row>
    <row r="5866" customHeight="1" spans="1:29">
      <c r="A5866" s="421"/>
      <c r="B5866" s="422"/>
      <c r="C5866" s="422"/>
      <c r="D5866" s="421"/>
      <c r="E5866" s="421"/>
      <c r="F5866" s="421"/>
      <c r="G5866" s="421"/>
      <c r="H5866" s="421"/>
      <c r="I5866" s="421"/>
      <c r="J5866" s="421"/>
      <c r="K5866" s="421"/>
      <c r="L5866" s="421"/>
      <c r="M5866" s="421"/>
      <c r="N5866" s="426"/>
      <c r="O5866" s="426"/>
      <c r="P5866" s="427"/>
      <c r="Q5866" s="427"/>
      <c r="R5866" s="426"/>
      <c r="S5866" s="426"/>
      <c r="T5866" s="426"/>
      <c r="U5866" s="426"/>
      <c r="V5866" s="426"/>
      <c r="W5866" s="426"/>
      <c r="X5866" s="427"/>
      <c r="Y5866" s="416" t="e">
        <f t="shared" si="456"/>
        <v>#N/A</v>
      </c>
      <c r="Z5866" s="416" t="e">
        <f t="shared" si="457"/>
        <v>#N/A</v>
      </c>
      <c r="AA5866" s="416" t="str">
        <f t="shared" si="458"/>
        <v/>
      </c>
      <c r="AB5866" s="416" t="e">
        <f t="shared" si="459"/>
        <v>#N/A</v>
      </c>
      <c r="AC5866" s="416" t="e">
        <f t="shared" si="460"/>
        <v>#N/A</v>
      </c>
    </row>
    <row r="5867" customHeight="1" spans="1:29">
      <c r="A5867" s="421"/>
      <c r="B5867" s="422"/>
      <c r="C5867" s="422"/>
      <c r="D5867" s="421"/>
      <c r="E5867" s="421"/>
      <c r="F5867" s="421"/>
      <c r="G5867" s="421"/>
      <c r="H5867" s="421"/>
      <c r="I5867" s="421"/>
      <c r="J5867" s="421"/>
      <c r="K5867" s="421"/>
      <c r="L5867" s="421"/>
      <c r="M5867" s="421"/>
      <c r="N5867" s="426"/>
      <c r="O5867" s="426"/>
      <c r="P5867" s="427"/>
      <c r="Q5867" s="427"/>
      <c r="R5867" s="426"/>
      <c r="S5867" s="426"/>
      <c r="T5867" s="426"/>
      <c r="U5867" s="426"/>
      <c r="V5867" s="426"/>
      <c r="W5867" s="426"/>
      <c r="X5867" s="427"/>
      <c r="Y5867" s="416" t="e">
        <f t="shared" si="456"/>
        <v>#N/A</v>
      </c>
      <c r="Z5867" s="416" t="e">
        <f t="shared" si="457"/>
        <v>#N/A</v>
      </c>
      <c r="AA5867" s="416" t="str">
        <f t="shared" si="458"/>
        <v/>
      </c>
      <c r="AB5867" s="416" t="e">
        <f t="shared" si="459"/>
        <v>#N/A</v>
      </c>
      <c r="AC5867" s="416" t="e">
        <f t="shared" si="460"/>
        <v>#N/A</v>
      </c>
    </row>
    <row r="5868" customHeight="1" spans="1:29">
      <c r="A5868" s="421"/>
      <c r="B5868" s="422"/>
      <c r="C5868" s="422"/>
      <c r="D5868" s="421"/>
      <c r="E5868" s="421"/>
      <c r="F5868" s="421"/>
      <c r="G5868" s="421"/>
      <c r="H5868" s="421"/>
      <c r="I5868" s="421"/>
      <c r="J5868" s="421"/>
      <c r="K5868" s="421"/>
      <c r="L5868" s="421"/>
      <c r="M5868" s="421"/>
      <c r="N5868" s="426"/>
      <c r="O5868" s="426"/>
      <c r="P5868" s="427"/>
      <c r="Q5868" s="427"/>
      <c r="R5868" s="426"/>
      <c r="S5868" s="426"/>
      <c r="T5868" s="426"/>
      <c r="U5868" s="426"/>
      <c r="V5868" s="426"/>
      <c r="W5868" s="426"/>
      <c r="X5868" s="427"/>
      <c r="Y5868" s="416" t="e">
        <f t="shared" si="456"/>
        <v>#N/A</v>
      </c>
      <c r="Z5868" s="416" t="e">
        <f t="shared" si="457"/>
        <v>#N/A</v>
      </c>
      <c r="AA5868" s="416" t="str">
        <f t="shared" si="458"/>
        <v/>
      </c>
      <c r="AB5868" s="416" t="e">
        <f t="shared" si="459"/>
        <v>#N/A</v>
      </c>
      <c r="AC5868" s="416" t="e">
        <f t="shared" si="460"/>
        <v>#N/A</v>
      </c>
    </row>
    <row r="5869" customHeight="1" spans="1:29">
      <c r="A5869" s="421"/>
      <c r="B5869" s="422"/>
      <c r="C5869" s="422"/>
      <c r="D5869" s="421"/>
      <c r="E5869" s="421"/>
      <c r="F5869" s="421"/>
      <c r="G5869" s="421"/>
      <c r="H5869" s="421"/>
      <c r="I5869" s="421"/>
      <c r="J5869" s="421"/>
      <c r="K5869" s="421"/>
      <c r="L5869" s="421"/>
      <c r="M5869" s="421"/>
      <c r="N5869" s="426"/>
      <c r="O5869" s="426"/>
      <c r="P5869" s="427"/>
      <c r="Q5869" s="427"/>
      <c r="R5869" s="426"/>
      <c r="S5869" s="426"/>
      <c r="T5869" s="426"/>
      <c r="U5869" s="426"/>
      <c r="V5869" s="426"/>
      <c r="W5869" s="426"/>
      <c r="X5869" s="427"/>
      <c r="Y5869" s="416" t="e">
        <f t="shared" si="456"/>
        <v>#N/A</v>
      </c>
      <c r="Z5869" s="416" t="e">
        <f t="shared" si="457"/>
        <v>#N/A</v>
      </c>
      <c r="AA5869" s="416" t="str">
        <f t="shared" si="458"/>
        <v/>
      </c>
      <c r="AB5869" s="416" t="e">
        <f t="shared" si="459"/>
        <v>#N/A</v>
      </c>
      <c r="AC5869" s="416" t="e">
        <f t="shared" si="460"/>
        <v>#N/A</v>
      </c>
    </row>
    <row r="5870" customHeight="1" spans="1:29">
      <c r="A5870" s="421"/>
      <c r="B5870" s="422"/>
      <c r="C5870" s="422"/>
      <c r="D5870" s="421"/>
      <c r="E5870" s="421"/>
      <c r="F5870" s="421"/>
      <c r="G5870" s="421"/>
      <c r="H5870" s="421"/>
      <c r="I5870" s="421"/>
      <c r="J5870" s="421"/>
      <c r="K5870" s="421"/>
      <c r="L5870" s="421"/>
      <c r="M5870" s="421"/>
      <c r="N5870" s="426"/>
      <c r="O5870" s="426"/>
      <c r="P5870" s="427"/>
      <c r="Q5870" s="427"/>
      <c r="R5870" s="426"/>
      <c r="S5870" s="426"/>
      <c r="T5870" s="426"/>
      <c r="U5870" s="426"/>
      <c r="V5870" s="426"/>
      <c r="W5870" s="426"/>
      <c r="X5870" s="427"/>
      <c r="Y5870" s="416" t="e">
        <f t="shared" si="456"/>
        <v>#N/A</v>
      </c>
      <c r="Z5870" s="416" t="e">
        <f t="shared" si="457"/>
        <v>#N/A</v>
      </c>
      <c r="AA5870" s="416" t="str">
        <f t="shared" si="458"/>
        <v/>
      </c>
      <c r="AB5870" s="416" t="e">
        <f t="shared" si="459"/>
        <v>#N/A</v>
      </c>
      <c r="AC5870" s="416" t="e">
        <f t="shared" si="460"/>
        <v>#N/A</v>
      </c>
    </row>
    <row r="5871" customHeight="1" spans="1:29">
      <c r="A5871" s="421"/>
      <c r="B5871" s="422"/>
      <c r="C5871" s="422"/>
      <c r="D5871" s="421"/>
      <c r="E5871" s="421"/>
      <c r="F5871" s="421"/>
      <c r="G5871" s="421"/>
      <c r="H5871" s="421"/>
      <c r="I5871" s="421"/>
      <c r="J5871" s="421"/>
      <c r="K5871" s="421"/>
      <c r="L5871" s="421"/>
      <c r="M5871" s="421"/>
      <c r="N5871" s="426"/>
      <c r="O5871" s="426"/>
      <c r="P5871" s="427"/>
      <c r="Q5871" s="427"/>
      <c r="R5871" s="426"/>
      <c r="S5871" s="426"/>
      <c r="T5871" s="426"/>
      <c r="U5871" s="426"/>
      <c r="V5871" s="426"/>
      <c r="W5871" s="426"/>
      <c r="X5871" s="427"/>
      <c r="Y5871" s="416" t="e">
        <f t="shared" si="456"/>
        <v>#N/A</v>
      </c>
      <c r="Z5871" s="416" t="e">
        <f t="shared" si="457"/>
        <v>#N/A</v>
      </c>
      <c r="AA5871" s="416" t="str">
        <f t="shared" si="458"/>
        <v/>
      </c>
      <c r="AB5871" s="416" t="e">
        <f t="shared" si="459"/>
        <v>#N/A</v>
      </c>
      <c r="AC5871" s="416" t="e">
        <f t="shared" si="460"/>
        <v>#N/A</v>
      </c>
    </row>
    <row r="5872" customHeight="1" spans="1:29">
      <c r="A5872" s="421"/>
      <c r="B5872" s="422"/>
      <c r="C5872" s="422"/>
      <c r="D5872" s="421"/>
      <c r="E5872" s="421"/>
      <c r="F5872" s="421"/>
      <c r="G5872" s="421"/>
      <c r="H5872" s="421"/>
      <c r="I5872" s="421"/>
      <c r="J5872" s="421"/>
      <c r="K5872" s="421"/>
      <c r="L5872" s="421"/>
      <c r="M5872" s="421"/>
      <c r="N5872" s="426"/>
      <c r="O5872" s="426"/>
      <c r="P5872" s="427"/>
      <c r="Q5872" s="427"/>
      <c r="R5872" s="426"/>
      <c r="S5872" s="426"/>
      <c r="T5872" s="426"/>
      <c r="U5872" s="426"/>
      <c r="V5872" s="426"/>
      <c r="W5872" s="426"/>
      <c r="X5872" s="427"/>
      <c r="Y5872" s="416" t="e">
        <f t="shared" si="456"/>
        <v>#N/A</v>
      </c>
      <c r="Z5872" s="416" t="e">
        <f t="shared" si="457"/>
        <v>#N/A</v>
      </c>
      <c r="AA5872" s="416" t="str">
        <f t="shared" si="458"/>
        <v/>
      </c>
      <c r="AB5872" s="416" t="e">
        <f t="shared" si="459"/>
        <v>#N/A</v>
      </c>
      <c r="AC5872" s="416" t="e">
        <f t="shared" si="460"/>
        <v>#N/A</v>
      </c>
    </row>
    <row r="5873" customHeight="1" spans="1:29">
      <c r="A5873" s="421"/>
      <c r="B5873" s="422"/>
      <c r="C5873" s="422"/>
      <c r="D5873" s="421"/>
      <c r="E5873" s="421"/>
      <c r="F5873" s="421"/>
      <c r="G5873" s="421"/>
      <c r="H5873" s="421"/>
      <c r="I5873" s="421"/>
      <c r="J5873" s="421"/>
      <c r="K5873" s="421"/>
      <c r="L5873" s="421"/>
      <c r="M5873" s="421"/>
      <c r="N5873" s="426"/>
      <c r="O5873" s="426"/>
      <c r="P5873" s="427"/>
      <c r="Q5873" s="427"/>
      <c r="R5873" s="426"/>
      <c r="S5873" s="426"/>
      <c r="T5873" s="426"/>
      <c r="U5873" s="426"/>
      <c r="V5873" s="426"/>
      <c r="W5873" s="426"/>
      <c r="X5873" s="427"/>
      <c r="Y5873" s="416" t="e">
        <f t="shared" si="456"/>
        <v>#N/A</v>
      </c>
      <c r="Z5873" s="416" t="e">
        <f t="shared" si="457"/>
        <v>#N/A</v>
      </c>
      <c r="AA5873" s="416" t="str">
        <f t="shared" si="458"/>
        <v/>
      </c>
      <c r="AB5873" s="416" t="e">
        <f t="shared" si="459"/>
        <v>#N/A</v>
      </c>
      <c r="AC5873" s="416" t="e">
        <f t="shared" si="460"/>
        <v>#N/A</v>
      </c>
    </row>
    <row r="5874" customHeight="1" spans="1:29">
      <c r="A5874" s="421"/>
      <c r="B5874" s="422"/>
      <c r="C5874" s="422"/>
      <c r="D5874" s="421"/>
      <c r="E5874" s="421"/>
      <c r="F5874" s="421"/>
      <c r="G5874" s="421"/>
      <c r="H5874" s="421"/>
      <c r="I5874" s="421"/>
      <c r="J5874" s="421"/>
      <c r="K5874" s="421"/>
      <c r="L5874" s="421"/>
      <c r="M5874" s="421"/>
      <c r="N5874" s="426"/>
      <c r="O5874" s="426"/>
      <c r="P5874" s="427"/>
      <c r="Q5874" s="427"/>
      <c r="R5874" s="426"/>
      <c r="S5874" s="426"/>
      <c r="T5874" s="426"/>
      <c r="U5874" s="426"/>
      <c r="V5874" s="426"/>
      <c r="W5874" s="426"/>
      <c r="X5874" s="427"/>
      <c r="Y5874" s="416" t="e">
        <f t="shared" si="456"/>
        <v>#N/A</v>
      </c>
      <c r="Z5874" s="416" t="e">
        <f t="shared" si="457"/>
        <v>#N/A</v>
      </c>
      <c r="AA5874" s="416" t="str">
        <f t="shared" si="458"/>
        <v/>
      </c>
      <c r="AB5874" s="416" t="e">
        <f t="shared" si="459"/>
        <v>#N/A</v>
      </c>
      <c r="AC5874" s="416" t="e">
        <f t="shared" si="460"/>
        <v>#N/A</v>
      </c>
    </row>
    <row r="5875" customHeight="1" spans="1:29">
      <c r="A5875" s="421"/>
      <c r="B5875" s="422"/>
      <c r="C5875" s="422"/>
      <c r="D5875" s="421"/>
      <c r="E5875" s="421"/>
      <c r="F5875" s="421"/>
      <c r="G5875" s="421"/>
      <c r="H5875" s="421"/>
      <c r="I5875" s="421"/>
      <c r="J5875" s="421"/>
      <c r="K5875" s="421"/>
      <c r="L5875" s="421"/>
      <c r="M5875" s="421"/>
      <c r="N5875" s="426"/>
      <c r="O5875" s="426"/>
      <c r="P5875" s="427"/>
      <c r="Q5875" s="427"/>
      <c r="R5875" s="426"/>
      <c r="S5875" s="426"/>
      <c r="T5875" s="426"/>
      <c r="U5875" s="426"/>
      <c r="V5875" s="426"/>
      <c r="W5875" s="426"/>
      <c r="X5875" s="427"/>
      <c r="Y5875" s="416" t="e">
        <f t="shared" si="456"/>
        <v>#N/A</v>
      </c>
      <c r="Z5875" s="416" t="e">
        <f t="shared" si="457"/>
        <v>#N/A</v>
      </c>
      <c r="AA5875" s="416" t="str">
        <f t="shared" si="458"/>
        <v/>
      </c>
      <c r="AB5875" s="416" t="e">
        <f t="shared" si="459"/>
        <v>#N/A</v>
      </c>
      <c r="AC5875" s="416" t="e">
        <f t="shared" si="460"/>
        <v>#N/A</v>
      </c>
    </row>
    <row r="5876" customHeight="1" spans="1:29">
      <c r="A5876" s="421"/>
      <c r="B5876" s="422"/>
      <c r="C5876" s="422"/>
      <c r="D5876" s="421"/>
      <c r="E5876" s="421"/>
      <c r="F5876" s="421"/>
      <c r="G5876" s="421"/>
      <c r="H5876" s="421"/>
      <c r="I5876" s="421"/>
      <c r="J5876" s="421"/>
      <c r="K5876" s="421"/>
      <c r="L5876" s="421"/>
      <c r="M5876" s="421"/>
      <c r="N5876" s="426"/>
      <c r="O5876" s="426"/>
      <c r="P5876" s="427"/>
      <c r="Q5876" s="427"/>
      <c r="R5876" s="426"/>
      <c r="S5876" s="426"/>
      <c r="T5876" s="426"/>
      <c r="U5876" s="426"/>
      <c r="V5876" s="426"/>
      <c r="W5876" s="426"/>
      <c r="X5876" s="427"/>
      <c r="Y5876" s="416" t="e">
        <f t="shared" si="456"/>
        <v>#N/A</v>
      </c>
      <c r="Z5876" s="416" t="e">
        <f t="shared" si="457"/>
        <v>#N/A</v>
      </c>
      <c r="AA5876" s="416" t="str">
        <f t="shared" si="458"/>
        <v/>
      </c>
      <c r="AB5876" s="416" t="e">
        <f t="shared" si="459"/>
        <v>#N/A</v>
      </c>
      <c r="AC5876" s="416" t="e">
        <f t="shared" si="460"/>
        <v>#N/A</v>
      </c>
    </row>
    <row r="5877" customHeight="1" spans="1:29">
      <c r="A5877" s="421"/>
      <c r="B5877" s="422"/>
      <c r="C5877" s="422"/>
      <c r="D5877" s="421"/>
      <c r="E5877" s="421"/>
      <c r="F5877" s="421"/>
      <c r="G5877" s="421"/>
      <c r="H5877" s="421"/>
      <c r="I5877" s="421"/>
      <c r="J5877" s="421"/>
      <c r="K5877" s="421"/>
      <c r="L5877" s="421"/>
      <c r="M5877" s="421"/>
      <c r="N5877" s="426"/>
      <c r="O5877" s="426"/>
      <c r="P5877" s="427"/>
      <c r="Q5877" s="427"/>
      <c r="R5877" s="426"/>
      <c r="S5877" s="426"/>
      <c r="T5877" s="426"/>
      <c r="U5877" s="426"/>
      <c r="V5877" s="426"/>
      <c r="W5877" s="426"/>
      <c r="X5877" s="427"/>
      <c r="Y5877" s="416" t="e">
        <f t="shared" si="456"/>
        <v>#N/A</v>
      </c>
      <c r="Z5877" s="416" t="e">
        <f t="shared" si="457"/>
        <v>#N/A</v>
      </c>
      <c r="AA5877" s="416" t="str">
        <f t="shared" si="458"/>
        <v/>
      </c>
      <c r="AB5877" s="416" t="e">
        <f t="shared" si="459"/>
        <v>#N/A</v>
      </c>
      <c r="AC5877" s="416" t="e">
        <f t="shared" si="460"/>
        <v>#N/A</v>
      </c>
    </row>
    <row r="5878" customHeight="1" spans="1:29">
      <c r="A5878" s="421"/>
      <c r="B5878" s="422"/>
      <c r="C5878" s="422"/>
      <c r="D5878" s="421"/>
      <c r="E5878" s="421"/>
      <c r="F5878" s="421"/>
      <c r="G5878" s="421"/>
      <c r="H5878" s="421"/>
      <c r="I5878" s="421"/>
      <c r="J5878" s="421"/>
      <c r="K5878" s="421"/>
      <c r="L5878" s="421"/>
      <c r="M5878" s="421"/>
      <c r="N5878" s="426"/>
      <c r="O5878" s="426"/>
      <c r="P5878" s="427"/>
      <c r="Q5878" s="427"/>
      <c r="R5878" s="426"/>
      <c r="S5878" s="426"/>
      <c r="T5878" s="426"/>
      <c r="U5878" s="426"/>
      <c r="V5878" s="426"/>
      <c r="W5878" s="426"/>
      <c r="X5878" s="427"/>
      <c r="Y5878" s="416" t="e">
        <f t="shared" si="456"/>
        <v>#N/A</v>
      </c>
      <c r="Z5878" s="416" t="e">
        <f t="shared" si="457"/>
        <v>#N/A</v>
      </c>
      <c r="AA5878" s="416" t="str">
        <f t="shared" si="458"/>
        <v/>
      </c>
      <c r="AB5878" s="416" t="e">
        <f t="shared" si="459"/>
        <v>#N/A</v>
      </c>
      <c r="AC5878" s="416" t="e">
        <f t="shared" si="460"/>
        <v>#N/A</v>
      </c>
    </row>
    <row r="5879" customHeight="1" spans="1:29">
      <c r="A5879" s="421"/>
      <c r="B5879" s="422"/>
      <c r="C5879" s="422"/>
      <c r="D5879" s="421"/>
      <c r="E5879" s="421"/>
      <c r="F5879" s="421"/>
      <c r="G5879" s="421"/>
      <c r="H5879" s="421"/>
      <c r="I5879" s="421"/>
      <c r="J5879" s="421"/>
      <c r="K5879" s="421"/>
      <c r="L5879" s="421"/>
      <c r="M5879" s="421"/>
      <c r="N5879" s="426"/>
      <c r="O5879" s="426"/>
      <c r="P5879" s="427"/>
      <c r="Q5879" s="427"/>
      <c r="R5879" s="426"/>
      <c r="S5879" s="426"/>
      <c r="T5879" s="426"/>
      <c r="U5879" s="426"/>
      <c r="V5879" s="426"/>
      <c r="W5879" s="426"/>
      <c r="X5879" s="427"/>
      <c r="Y5879" s="416" t="e">
        <f t="shared" si="456"/>
        <v>#N/A</v>
      </c>
      <c r="Z5879" s="416" t="e">
        <f t="shared" si="457"/>
        <v>#N/A</v>
      </c>
      <c r="AA5879" s="416" t="str">
        <f t="shared" si="458"/>
        <v/>
      </c>
      <c r="AB5879" s="416" t="e">
        <f t="shared" si="459"/>
        <v>#N/A</v>
      </c>
      <c r="AC5879" s="416" t="e">
        <f t="shared" si="460"/>
        <v>#N/A</v>
      </c>
    </row>
    <row r="5880" customHeight="1" spans="1:29">
      <c r="A5880" s="421"/>
      <c r="B5880" s="422"/>
      <c r="C5880" s="422"/>
      <c r="D5880" s="421"/>
      <c r="E5880" s="421"/>
      <c r="F5880" s="421"/>
      <c r="G5880" s="421"/>
      <c r="H5880" s="421"/>
      <c r="I5880" s="421"/>
      <c r="J5880" s="421"/>
      <c r="K5880" s="421"/>
      <c r="L5880" s="421"/>
      <c r="M5880" s="421"/>
      <c r="N5880" s="426"/>
      <c r="O5880" s="426"/>
      <c r="P5880" s="427"/>
      <c r="Q5880" s="427"/>
      <c r="R5880" s="426"/>
      <c r="S5880" s="426"/>
      <c r="T5880" s="426"/>
      <c r="U5880" s="426"/>
      <c r="V5880" s="426"/>
      <c r="W5880" s="426"/>
      <c r="X5880" s="427"/>
      <c r="Y5880" s="416" t="e">
        <f t="shared" si="456"/>
        <v>#N/A</v>
      </c>
      <c r="Z5880" s="416" t="e">
        <f t="shared" si="457"/>
        <v>#N/A</v>
      </c>
      <c r="AA5880" s="416" t="str">
        <f t="shared" si="458"/>
        <v/>
      </c>
      <c r="AB5880" s="416" t="e">
        <f t="shared" si="459"/>
        <v>#N/A</v>
      </c>
      <c r="AC5880" s="416" t="e">
        <f t="shared" si="460"/>
        <v>#N/A</v>
      </c>
    </row>
    <row r="5881" customHeight="1" spans="1:29">
      <c r="A5881" s="421"/>
      <c r="B5881" s="422"/>
      <c r="C5881" s="422"/>
      <c r="D5881" s="421"/>
      <c r="E5881" s="421"/>
      <c r="F5881" s="421"/>
      <c r="G5881" s="421"/>
      <c r="H5881" s="421"/>
      <c r="I5881" s="421"/>
      <c r="J5881" s="421"/>
      <c r="K5881" s="421"/>
      <c r="L5881" s="421"/>
      <c r="M5881" s="421"/>
      <c r="N5881" s="426"/>
      <c r="O5881" s="426"/>
      <c r="P5881" s="427"/>
      <c r="Q5881" s="427"/>
      <c r="R5881" s="426"/>
      <c r="S5881" s="426"/>
      <c r="T5881" s="426"/>
      <c r="U5881" s="426"/>
      <c r="V5881" s="426"/>
      <c r="W5881" s="426"/>
      <c r="X5881" s="427"/>
      <c r="Y5881" s="416" t="e">
        <f t="shared" si="456"/>
        <v>#N/A</v>
      </c>
      <c r="Z5881" s="416" t="e">
        <f t="shared" si="457"/>
        <v>#N/A</v>
      </c>
      <c r="AA5881" s="416" t="str">
        <f t="shared" si="458"/>
        <v/>
      </c>
      <c r="AB5881" s="416" t="e">
        <f t="shared" si="459"/>
        <v>#N/A</v>
      </c>
      <c r="AC5881" s="416" t="e">
        <f t="shared" si="460"/>
        <v>#N/A</v>
      </c>
    </row>
    <row r="5882" customHeight="1" spans="1:29">
      <c r="A5882" s="421"/>
      <c r="B5882" s="422"/>
      <c r="C5882" s="422"/>
      <c r="D5882" s="421"/>
      <c r="E5882" s="421"/>
      <c r="F5882" s="421"/>
      <c r="G5882" s="421"/>
      <c r="H5882" s="421"/>
      <c r="I5882" s="421"/>
      <c r="J5882" s="421"/>
      <c r="K5882" s="421"/>
      <c r="L5882" s="421"/>
      <c r="M5882" s="421"/>
      <c r="N5882" s="426"/>
      <c r="O5882" s="426"/>
      <c r="P5882" s="427"/>
      <c r="Q5882" s="427"/>
      <c r="R5882" s="426"/>
      <c r="S5882" s="426"/>
      <c r="T5882" s="426"/>
      <c r="U5882" s="426"/>
      <c r="V5882" s="426"/>
      <c r="W5882" s="426"/>
      <c r="X5882" s="427"/>
      <c r="Y5882" s="416" t="e">
        <f t="shared" si="456"/>
        <v>#N/A</v>
      </c>
      <c r="Z5882" s="416" t="e">
        <f t="shared" si="457"/>
        <v>#N/A</v>
      </c>
      <c r="AA5882" s="416" t="str">
        <f t="shared" si="458"/>
        <v/>
      </c>
      <c r="AB5882" s="416" t="e">
        <f t="shared" si="459"/>
        <v>#N/A</v>
      </c>
      <c r="AC5882" s="416" t="e">
        <f t="shared" si="460"/>
        <v>#N/A</v>
      </c>
    </row>
    <row r="5883" customHeight="1" spans="1:29">
      <c r="A5883" s="421"/>
      <c r="B5883" s="422"/>
      <c r="C5883" s="422"/>
      <c r="D5883" s="421"/>
      <c r="E5883" s="421"/>
      <c r="F5883" s="421"/>
      <c r="G5883" s="421"/>
      <c r="H5883" s="421"/>
      <c r="I5883" s="421"/>
      <c r="J5883" s="421"/>
      <c r="K5883" s="421"/>
      <c r="L5883" s="421"/>
      <c r="M5883" s="421"/>
      <c r="N5883" s="426"/>
      <c r="O5883" s="426"/>
      <c r="P5883" s="427"/>
      <c r="Q5883" s="427"/>
      <c r="R5883" s="426"/>
      <c r="S5883" s="426"/>
      <c r="T5883" s="426"/>
      <c r="U5883" s="426"/>
      <c r="V5883" s="426"/>
      <c r="W5883" s="426"/>
      <c r="X5883" s="427"/>
      <c r="Y5883" s="416" t="e">
        <f t="shared" si="456"/>
        <v>#N/A</v>
      </c>
      <c r="Z5883" s="416" t="e">
        <f t="shared" si="457"/>
        <v>#N/A</v>
      </c>
      <c r="AA5883" s="416" t="str">
        <f t="shared" si="458"/>
        <v/>
      </c>
      <c r="AB5883" s="416" t="e">
        <f t="shared" si="459"/>
        <v>#N/A</v>
      </c>
      <c r="AC5883" s="416" t="e">
        <f t="shared" si="460"/>
        <v>#N/A</v>
      </c>
    </row>
    <row r="5884" customHeight="1" spans="1:29">
      <c r="A5884" s="421"/>
      <c r="B5884" s="422"/>
      <c r="C5884" s="422"/>
      <c r="D5884" s="421"/>
      <c r="E5884" s="421"/>
      <c r="F5884" s="421"/>
      <c r="G5884" s="421"/>
      <c r="H5884" s="421"/>
      <c r="I5884" s="421"/>
      <c r="J5884" s="421"/>
      <c r="K5884" s="421"/>
      <c r="L5884" s="421"/>
      <c r="M5884" s="421"/>
      <c r="N5884" s="426"/>
      <c r="O5884" s="426"/>
      <c r="P5884" s="427"/>
      <c r="Q5884" s="427"/>
      <c r="R5884" s="426"/>
      <c r="S5884" s="426"/>
      <c r="T5884" s="426"/>
      <c r="U5884" s="426"/>
      <c r="V5884" s="426"/>
      <c r="W5884" s="426"/>
      <c r="X5884" s="427"/>
      <c r="Y5884" s="416" t="e">
        <f t="shared" si="456"/>
        <v>#N/A</v>
      </c>
      <c r="Z5884" s="416" t="e">
        <f t="shared" si="457"/>
        <v>#N/A</v>
      </c>
      <c r="AA5884" s="416" t="str">
        <f t="shared" si="458"/>
        <v/>
      </c>
      <c r="AB5884" s="416" t="e">
        <f t="shared" si="459"/>
        <v>#N/A</v>
      </c>
      <c r="AC5884" s="416" t="e">
        <f t="shared" si="460"/>
        <v>#N/A</v>
      </c>
    </row>
    <row r="5885" customHeight="1" spans="1:29">
      <c r="A5885" s="421"/>
      <c r="B5885" s="422"/>
      <c r="C5885" s="422"/>
      <c r="D5885" s="421"/>
      <c r="E5885" s="421"/>
      <c r="F5885" s="421"/>
      <c r="G5885" s="421"/>
      <c r="H5885" s="421"/>
      <c r="I5885" s="421"/>
      <c r="J5885" s="421"/>
      <c r="K5885" s="421"/>
      <c r="L5885" s="421"/>
      <c r="M5885" s="421"/>
      <c r="N5885" s="426"/>
      <c r="O5885" s="426"/>
      <c r="P5885" s="427"/>
      <c r="Q5885" s="427"/>
      <c r="R5885" s="426"/>
      <c r="S5885" s="426"/>
      <c r="T5885" s="426"/>
      <c r="U5885" s="426"/>
      <c r="V5885" s="426"/>
      <c r="W5885" s="426"/>
      <c r="X5885" s="427"/>
      <c r="Y5885" s="416" t="e">
        <f t="shared" si="456"/>
        <v>#N/A</v>
      </c>
      <c r="Z5885" s="416" t="e">
        <f t="shared" si="457"/>
        <v>#N/A</v>
      </c>
      <c r="AA5885" s="416" t="str">
        <f t="shared" si="458"/>
        <v/>
      </c>
      <c r="AB5885" s="416" t="e">
        <f t="shared" si="459"/>
        <v>#N/A</v>
      </c>
      <c r="AC5885" s="416" t="e">
        <f t="shared" si="460"/>
        <v>#N/A</v>
      </c>
    </row>
    <row r="5886" customHeight="1" spans="1:29">
      <c r="A5886" s="421"/>
      <c r="B5886" s="422"/>
      <c r="C5886" s="422"/>
      <c r="D5886" s="421"/>
      <c r="E5886" s="421"/>
      <c r="F5886" s="421"/>
      <c r="G5886" s="421"/>
      <c r="H5886" s="421"/>
      <c r="I5886" s="421"/>
      <c r="J5886" s="421"/>
      <c r="K5886" s="421"/>
      <c r="L5886" s="421"/>
      <c r="M5886" s="421"/>
      <c r="N5886" s="426"/>
      <c r="O5886" s="426"/>
      <c r="P5886" s="427"/>
      <c r="Q5886" s="427"/>
      <c r="R5886" s="426"/>
      <c r="S5886" s="426"/>
      <c r="T5886" s="426"/>
      <c r="U5886" s="426"/>
      <c r="V5886" s="426"/>
      <c r="W5886" s="426"/>
      <c r="X5886" s="427"/>
      <c r="Y5886" s="416" t="e">
        <f t="shared" si="456"/>
        <v>#N/A</v>
      </c>
      <c r="Z5886" s="416" t="e">
        <f t="shared" si="457"/>
        <v>#N/A</v>
      </c>
      <c r="AA5886" s="416" t="str">
        <f t="shared" si="458"/>
        <v/>
      </c>
      <c r="AB5886" s="416" t="e">
        <f t="shared" si="459"/>
        <v>#N/A</v>
      </c>
      <c r="AC5886" s="416" t="e">
        <f t="shared" si="460"/>
        <v>#N/A</v>
      </c>
    </row>
    <row r="5887" customHeight="1" spans="1:29">
      <c r="A5887" s="421"/>
      <c r="B5887" s="422"/>
      <c r="C5887" s="422"/>
      <c r="D5887" s="421"/>
      <c r="E5887" s="421"/>
      <c r="F5887" s="421"/>
      <c r="G5887" s="421"/>
      <c r="H5887" s="421"/>
      <c r="I5887" s="421"/>
      <c r="J5887" s="421"/>
      <c r="K5887" s="421"/>
      <c r="L5887" s="421"/>
      <c r="M5887" s="421"/>
      <c r="N5887" s="426"/>
      <c r="O5887" s="426"/>
      <c r="P5887" s="427"/>
      <c r="Q5887" s="427"/>
      <c r="R5887" s="426"/>
      <c r="S5887" s="426"/>
      <c r="T5887" s="426"/>
      <c r="U5887" s="426"/>
      <c r="V5887" s="426"/>
      <c r="W5887" s="426"/>
      <c r="X5887" s="427"/>
      <c r="Y5887" s="416" t="e">
        <f t="shared" si="456"/>
        <v>#N/A</v>
      </c>
      <c r="Z5887" s="416" t="e">
        <f t="shared" si="457"/>
        <v>#N/A</v>
      </c>
      <c r="AA5887" s="416" t="str">
        <f t="shared" si="458"/>
        <v/>
      </c>
      <c r="AB5887" s="416" t="e">
        <f t="shared" si="459"/>
        <v>#N/A</v>
      </c>
      <c r="AC5887" s="416" t="e">
        <f t="shared" si="460"/>
        <v>#N/A</v>
      </c>
    </row>
    <row r="5888" customHeight="1" spans="1:29">
      <c r="A5888" s="421"/>
      <c r="B5888" s="422"/>
      <c r="C5888" s="422"/>
      <c r="D5888" s="421"/>
      <c r="E5888" s="421"/>
      <c r="F5888" s="421"/>
      <c r="G5888" s="421"/>
      <c r="H5888" s="421"/>
      <c r="I5888" s="421"/>
      <c r="J5888" s="421"/>
      <c r="K5888" s="421"/>
      <c r="L5888" s="421"/>
      <c r="M5888" s="421"/>
      <c r="N5888" s="426"/>
      <c r="O5888" s="426"/>
      <c r="P5888" s="427"/>
      <c r="Q5888" s="427"/>
      <c r="R5888" s="426"/>
      <c r="S5888" s="426"/>
      <c r="T5888" s="426"/>
      <c r="U5888" s="426"/>
      <c r="V5888" s="426"/>
      <c r="W5888" s="426"/>
      <c r="X5888" s="427"/>
      <c r="Y5888" s="416" t="e">
        <f t="shared" si="456"/>
        <v>#N/A</v>
      </c>
      <c r="Z5888" s="416" t="e">
        <f t="shared" si="457"/>
        <v>#N/A</v>
      </c>
      <c r="AA5888" s="416" t="str">
        <f t="shared" si="458"/>
        <v/>
      </c>
      <c r="AB5888" s="416" t="e">
        <f t="shared" si="459"/>
        <v>#N/A</v>
      </c>
      <c r="AC5888" s="416" t="e">
        <f t="shared" si="460"/>
        <v>#N/A</v>
      </c>
    </row>
    <row r="5889" customHeight="1" spans="1:29">
      <c r="A5889" s="421"/>
      <c r="B5889" s="422"/>
      <c r="C5889" s="422"/>
      <c r="D5889" s="421"/>
      <c r="E5889" s="421"/>
      <c r="F5889" s="421"/>
      <c r="G5889" s="421"/>
      <c r="H5889" s="421"/>
      <c r="I5889" s="421"/>
      <c r="J5889" s="421"/>
      <c r="K5889" s="421"/>
      <c r="L5889" s="421"/>
      <c r="M5889" s="421"/>
      <c r="N5889" s="426"/>
      <c r="O5889" s="426"/>
      <c r="P5889" s="427"/>
      <c r="Q5889" s="427"/>
      <c r="R5889" s="426"/>
      <c r="S5889" s="426"/>
      <c r="T5889" s="426"/>
      <c r="U5889" s="426"/>
      <c r="V5889" s="426"/>
      <c r="W5889" s="426"/>
      <c r="X5889" s="427"/>
      <c r="Y5889" s="416" t="e">
        <f t="shared" si="456"/>
        <v>#N/A</v>
      </c>
      <c r="Z5889" s="416" t="e">
        <f t="shared" si="457"/>
        <v>#N/A</v>
      </c>
      <c r="AA5889" s="416" t="str">
        <f t="shared" si="458"/>
        <v/>
      </c>
      <c r="AB5889" s="416" t="e">
        <f t="shared" si="459"/>
        <v>#N/A</v>
      </c>
      <c r="AC5889" s="416" t="e">
        <f t="shared" si="460"/>
        <v>#N/A</v>
      </c>
    </row>
    <row r="5890" customHeight="1" spans="1:29">
      <c r="A5890" s="421"/>
      <c r="B5890" s="422"/>
      <c r="C5890" s="422"/>
      <c r="D5890" s="421"/>
      <c r="E5890" s="421"/>
      <c r="F5890" s="421"/>
      <c r="G5890" s="421"/>
      <c r="H5890" s="421"/>
      <c r="I5890" s="421"/>
      <c r="J5890" s="421"/>
      <c r="K5890" s="421"/>
      <c r="L5890" s="421"/>
      <c r="M5890" s="421"/>
      <c r="N5890" s="426"/>
      <c r="O5890" s="426"/>
      <c r="P5890" s="427"/>
      <c r="Q5890" s="427"/>
      <c r="R5890" s="426"/>
      <c r="S5890" s="426"/>
      <c r="T5890" s="426"/>
      <c r="U5890" s="426"/>
      <c r="V5890" s="426"/>
      <c r="W5890" s="426"/>
      <c r="X5890" s="427"/>
      <c r="Y5890" s="416" t="e">
        <f t="shared" si="456"/>
        <v>#N/A</v>
      </c>
      <c r="Z5890" s="416" t="e">
        <f t="shared" si="457"/>
        <v>#N/A</v>
      </c>
      <c r="AA5890" s="416" t="str">
        <f t="shared" si="458"/>
        <v/>
      </c>
      <c r="AB5890" s="416" t="e">
        <f t="shared" si="459"/>
        <v>#N/A</v>
      </c>
      <c r="AC5890" s="416" t="e">
        <f t="shared" si="460"/>
        <v>#N/A</v>
      </c>
    </row>
    <row r="5891" customHeight="1" spans="1:29">
      <c r="A5891" s="421"/>
      <c r="B5891" s="422"/>
      <c r="C5891" s="422"/>
      <c r="D5891" s="421"/>
      <c r="E5891" s="421"/>
      <c r="F5891" s="421"/>
      <c r="G5891" s="421"/>
      <c r="H5891" s="421"/>
      <c r="I5891" s="421"/>
      <c r="J5891" s="421"/>
      <c r="K5891" s="421"/>
      <c r="L5891" s="421"/>
      <c r="M5891" s="421"/>
      <c r="N5891" s="426"/>
      <c r="O5891" s="426"/>
      <c r="P5891" s="427"/>
      <c r="Q5891" s="427"/>
      <c r="R5891" s="426"/>
      <c r="S5891" s="426"/>
      <c r="T5891" s="426"/>
      <c r="U5891" s="426"/>
      <c r="V5891" s="426"/>
      <c r="W5891" s="426"/>
      <c r="X5891" s="427"/>
      <c r="Y5891" s="416" t="e">
        <f t="shared" si="456"/>
        <v>#N/A</v>
      </c>
      <c r="Z5891" s="416" t="e">
        <f t="shared" si="457"/>
        <v>#N/A</v>
      </c>
      <c r="AA5891" s="416" t="str">
        <f t="shared" si="458"/>
        <v/>
      </c>
      <c r="AB5891" s="416" t="e">
        <f t="shared" si="459"/>
        <v>#N/A</v>
      </c>
      <c r="AC5891" s="416" t="e">
        <f t="shared" si="460"/>
        <v>#N/A</v>
      </c>
    </row>
    <row r="5892" customHeight="1" spans="1:29">
      <c r="A5892" s="421"/>
      <c r="B5892" s="422"/>
      <c r="C5892" s="422"/>
      <c r="D5892" s="421"/>
      <c r="E5892" s="421"/>
      <c r="F5892" s="421"/>
      <c r="G5892" s="421"/>
      <c r="H5892" s="421"/>
      <c r="I5892" s="421"/>
      <c r="J5892" s="421"/>
      <c r="K5892" s="421"/>
      <c r="L5892" s="421"/>
      <c r="M5892" s="421"/>
      <c r="N5892" s="426"/>
      <c r="O5892" s="426"/>
      <c r="P5892" s="427"/>
      <c r="Q5892" s="427"/>
      <c r="R5892" s="426"/>
      <c r="S5892" s="426"/>
      <c r="T5892" s="426"/>
      <c r="U5892" s="426"/>
      <c r="V5892" s="426"/>
      <c r="W5892" s="426"/>
      <c r="X5892" s="427"/>
      <c r="Y5892" s="416" t="e">
        <f t="shared" si="456"/>
        <v>#N/A</v>
      </c>
      <c r="Z5892" s="416" t="e">
        <f t="shared" si="457"/>
        <v>#N/A</v>
      </c>
      <c r="AA5892" s="416" t="str">
        <f t="shared" si="458"/>
        <v/>
      </c>
      <c r="AB5892" s="416" t="e">
        <f t="shared" si="459"/>
        <v>#N/A</v>
      </c>
      <c r="AC5892" s="416" t="e">
        <f t="shared" si="460"/>
        <v>#N/A</v>
      </c>
    </row>
    <row r="5893" customHeight="1" spans="1:29">
      <c r="A5893" s="421"/>
      <c r="B5893" s="422"/>
      <c r="C5893" s="422"/>
      <c r="D5893" s="421"/>
      <c r="E5893" s="421"/>
      <c r="F5893" s="421"/>
      <c r="G5893" s="421"/>
      <c r="H5893" s="421"/>
      <c r="I5893" s="421"/>
      <c r="J5893" s="421"/>
      <c r="K5893" s="421"/>
      <c r="L5893" s="421"/>
      <c r="M5893" s="421"/>
      <c r="N5893" s="426"/>
      <c r="O5893" s="426"/>
      <c r="P5893" s="427"/>
      <c r="Q5893" s="427"/>
      <c r="R5893" s="426"/>
      <c r="S5893" s="426"/>
      <c r="T5893" s="426"/>
      <c r="U5893" s="426"/>
      <c r="V5893" s="426"/>
      <c r="W5893" s="426"/>
      <c r="X5893" s="427"/>
      <c r="Y5893" s="416" t="e">
        <f t="shared" si="456"/>
        <v>#N/A</v>
      </c>
      <c r="Z5893" s="416" t="e">
        <f t="shared" si="457"/>
        <v>#N/A</v>
      </c>
      <c r="AA5893" s="416" t="str">
        <f t="shared" si="458"/>
        <v/>
      </c>
      <c r="AB5893" s="416" t="e">
        <f t="shared" si="459"/>
        <v>#N/A</v>
      </c>
      <c r="AC5893" s="416" t="e">
        <f t="shared" si="460"/>
        <v>#N/A</v>
      </c>
    </row>
    <row r="5894" customHeight="1" spans="1:29">
      <c r="A5894" s="421"/>
      <c r="B5894" s="422"/>
      <c r="C5894" s="422"/>
      <c r="D5894" s="421"/>
      <c r="E5894" s="421"/>
      <c r="F5894" s="421"/>
      <c r="G5894" s="421"/>
      <c r="H5894" s="421"/>
      <c r="I5894" s="421"/>
      <c r="J5894" s="421"/>
      <c r="K5894" s="421"/>
      <c r="L5894" s="421"/>
      <c r="M5894" s="421"/>
      <c r="N5894" s="426"/>
      <c r="O5894" s="426"/>
      <c r="P5894" s="427"/>
      <c r="Q5894" s="427"/>
      <c r="R5894" s="426"/>
      <c r="S5894" s="426"/>
      <c r="T5894" s="426"/>
      <c r="U5894" s="426"/>
      <c r="V5894" s="426"/>
      <c r="W5894" s="426"/>
      <c r="X5894" s="427"/>
      <c r="Y5894" s="416" t="e">
        <f t="shared" si="456"/>
        <v>#N/A</v>
      </c>
      <c r="Z5894" s="416" t="e">
        <f t="shared" si="457"/>
        <v>#N/A</v>
      </c>
      <c r="AA5894" s="416" t="str">
        <f t="shared" si="458"/>
        <v/>
      </c>
      <c r="AB5894" s="416" t="e">
        <f t="shared" si="459"/>
        <v>#N/A</v>
      </c>
      <c r="AC5894" s="416" t="e">
        <f t="shared" si="460"/>
        <v>#N/A</v>
      </c>
    </row>
    <row r="5895" customHeight="1" spans="1:29">
      <c r="A5895" s="421"/>
      <c r="B5895" s="422"/>
      <c r="C5895" s="422"/>
      <c r="D5895" s="421"/>
      <c r="E5895" s="421"/>
      <c r="F5895" s="421"/>
      <c r="G5895" s="421"/>
      <c r="H5895" s="421"/>
      <c r="I5895" s="421"/>
      <c r="J5895" s="421"/>
      <c r="K5895" s="421"/>
      <c r="L5895" s="421"/>
      <c r="M5895" s="421"/>
      <c r="N5895" s="426"/>
      <c r="O5895" s="426"/>
      <c r="P5895" s="427"/>
      <c r="Q5895" s="427"/>
      <c r="R5895" s="426"/>
      <c r="S5895" s="426"/>
      <c r="T5895" s="426"/>
      <c r="U5895" s="426"/>
      <c r="V5895" s="426"/>
      <c r="W5895" s="426"/>
      <c r="X5895" s="427"/>
      <c r="Y5895" s="416" t="e">
        <f t="shared" ref="Y5895:Y5958" si="461">_xlfn.IFS(LEFT(M5895,3)="003","三保支出",LEFT(M5895,3)="004","刚性支出",LEFT(M5895,3)="000","促发展支出")</f>
        <v>#N/A</v>
      </c>
      <c r="Z5895" s="416" t="e">
        <f t="shared" ref="Z5895:Z5958" si="462">_xlfn.IFS(LEFT(E5895,1)="3","项目支出",LEFT(E5895,1)="1","人员类支出",LEFT(E5895,1)="2","运转类支出")</f>
        <v>#N/A</v>
      </c>
      <c r="AA5895" s="416" t="str">
        <f t="shared" ref="AA5895:AA5958" si="463">LEFT(H5895,7)</f>
        <v/>
      </c>
      <c r="AB5895" s="416" t="e">
        <f t="shared" ref="AB5895:AB5958" si="464">_xlfn.IFS(LEFT(M5895,6)="003001","保工资",LEFT(M5895,6)="003002","保运转",LEFT(M5895,6)="003003","保基本民生")</f>
        <v>#N/A</v>
      </c>
      <c r="AC5895" s="416" t="e">
        <f t="shared" ref="AC5895:AC5958" si="465">IF(Z5895="项目支出","否","是")</f>
        <v>#N/A</v>
      </c>
    </row>
    <row r="5896" customHeight="1" spans="1:29">
      <c r="A5896" s="421"/>
      <c r="B5896" s="422"/>
      <c r="C5896" s="422"/>
      <c r="D5896" s="421"/>
      <c r="E5896" s="421"/>
      <c r="F5896" s="421"/>
      <c r="G5896" s="421"/>
      <c r="H5896" s="421"/>
      <c r="I5896" s="421"/>
      <c r="J5896" s="421"/>
      <c r="K5896" s="421"/>
      <c r="L5896" s="421"/>
      <c r="M5896" s="421"/>
      <c r="N5896" s="426"/>
      <c r="O5896" s="426"/>
      <c r="P5896" s="427"/>
      <c r="Q5896" s="427"/>
      <c r="R5896" s="426"/>
      <c r="S5896" s="426"/>
      <c r="T5896" s="426"/>
      <c r="U5896" s="426"/>
      <c r="V5896" s="426"/>
      <c r="W5896" s="426"/>
      <c r="X5896" s="427"/>
      <c r="Y5896" s="416" t="e">
        <f t="shared" si="461"/>
        <v>#N/A</v>
      </c>
      <c r="Z5896" s="416" t="e">
        <f t="shared" si="462"/>
        <v>#N/A</v>
      </c>
      <c r="AA5896" s="416" t="str">
        <f t="shared" si="463"/>
        <v/>
      </c>
      <c r="AB5896" s="416" t="e">
        <f t="shared" si="464"/>
        <v>#N/A</v>
      </c>
      <c r="AC5896" s="416" t="e">
        <f t="shared" si="465"/>
        <v>#N/A</v>
      </c>
    </row>
    <row r="5897" customHeight="1" spans="1:29">
      <c r="A5897" s="421"/>
      <c r="B5897" s="422"/>
      <c r="C5897" s="422"/>
      <c r="D5897" s="421"/>
      <c r="E5897" s="421"/>
      <c r="F5897" s="421"/>
      <c r="G5897" s="421"/>
      <c r="H5897" s="421"/>
      <c r="I5897" s="421"/>
      <c r="J5897" s="421"/>
      <c r="K5897" s="421"/>
      <c r="L5897" s="421"/>
      <c r="M5897" s="421"/>
      <c r="N5897" s="426"/>
      <c r="O5897" s="426"/>
      <c r="P5897" s="427"/>
      <c r="Q5897" s="427"/>
      <c r="R5897" s="426"/>
      <c r="S5897" s="426"/>
      <c r="T5897" s="426"/>
      <c r="U5897" s="426"/>
      <c r="V5897" s="426"/>
      <c r="W5897" s="426"/>
      <c r="X5897" s="427"/>
      <c r="Y5897" s="416" t="e">
        <f t="shared" si="461"/>
        <v>#N/A</v>
      </c>
      <c r="Z5897" s="416" t="e">
        <f t="shared" si="462"/>
        <v>#N/A</v>
      </c>
      <c r="AA5897" s="416" t="str">
        <f t="shared" si="463"/>
        <v/>
      </c>
      <c r="AB5897" s="416" t="e">
        <f t="shared" si="464"/>
        <v>#N/A</v>
      </c>
      <c r="AC5897" s="416" t="e">
        <f t="shared" si="465"/>
        <v>#N/A</v>
      </c>
    </row>
    <row r="5898" customHeight="1" spans="1:29">
      <c r="A5898" s="421"/>
      <c r="B5898" s="422"/>
      <c r="C5898" s="422"/>
      <c r="D5898" s="421"/>
      <c r="E5898" s="421"/>
      <c r="F5898" s="421"/>
      <c r="G5898" s="421"/>
      <c r="H5898" s="421"/>
      <c r="I5898" s="421"/>
      <c r="J5898" s="421"/>
      <c r="K5898" s="421"/>
      <c r="L5898" s="421"/>
      <c r="M5898" s="421"/>
      <c r="N5898" s="426"/>
      <c r="O5898" s="426"/>
      <c r="P5898" s="427"/>
      <c r="Q5898" s="427"/>
      <c r="R5898" s="426"/>
      <c r="S5898" s="426"/>
      <c r="T5898" s="426"/>
      <c r="U5898" s="426"/>
      <c r="V5898" s="426"/>
      <c r="W5898" s="426"/>
      <c r="X5898" s="427"/>
      <c r="Y5898" s="416" t="e">
        <f t="shared" si="461"/>
        <v>#N/A</v>
      </c>
      <c r="Z5898" s="416" t="e">
        <f t="shared" si="462"/>
        <v>#N/A</v>
      </c>
      <c r="AA5898" s="416" t="str">
        <f t="shared" si="463"/>
        <v/>
      </c>
      <c r="AB5898" s="416" t="e">
        <f t="shared" si="464"/>
        <v>#N/A</v>
      </c>
      <c r="AC5898" s="416" t="e">
        <f t="shared" si="465"/>
        <v>#N/A</v>
      </c>
    </row>
    <row r="5899" customHeight="1" spans="1:29">
      <c r="A5899" s="421"/>
      <c r="B5899" s="422"/>
      <c r="C5899" s="422"/>
      <c r="D5899" s="421"/>
      <c r="E5899" s="421"/>
      <c r="F5899" s="421"/>
      <c r="G5899" s="421"/>
      <c r="H5899" s="421"/>
      <c r="I5899" s="421"/>
      <c r="J5899" s="421"/>
      <c r="K5899" s="421"/>
      <c r="L5899" s="421"/>
      <c r="M5899" s="421"/>
      <c r="N5899" s="426"/>
      <c r="O5899" s="426"/>
      <c r="P5899" s="427"/>
      <c r="Q5899" s="427"/>
      <c r="R5899" s="426"/>
      <c r="S5899" s="426"/>
      <c r="T5899" s="426"/>
      <c r="U5899" s="426"/>
      <c r="V5899" s="426"/>
      <c r="W5899" s="426"/>
      <c r="X5899" s="427"/>
      <c r="Y5899" s="416" t="e">
        <f t="shared" si="461"/>
        <v>#N/A</v>
      </c>
      <c r="Z5899" s="416" t="e">
        <f t="shared" si="462"/>
        <v>#N/A</v>
      </c>
      <c r="AA5899" s="416" t="str">
        <f t="shared" si="463"/>
        <v/>
      </c>
      <c r="AB5899" s="416" t="e">
        <f t="shared" si="464"/>
        <v>#N/A</v>
      </c>
      <c r="AC5899" s="416" t="e">
        <f t="shared" si="465"/>
        <v>#N/A</v>
      </c>
    </row>
    <row r="5900" customHeight="1" spans="1:29">
      <c r="A5900" s="421"/>
      <c r="B5900" s="422"/>
      <c r="C5900" s="422"/>
      <c r="D5900" s="421"/>
      <c r="E5900" s="421"/>
      <c r="F5900" s="421"/>
      <c r="G5900" s="421"/>
      <c r="H5900" s="421"/>
      <c r="I5900" s="421"/>
      <c r="J5900" s="421"/>
      <c r="K5900" s="421"/>
      <c r="L5900" s="421"/>
      <c r="M5900" s="421"/>
      <c r="N5900" s="426"/>
      <c r="O5900" s="426"/>
      <c r="P5900" s="427"/>
      <c r="Q5900" s="427"/>
      <c r="R5900" s="426"/>
      <c r="S5900" s="426"/>
      <c r="T5900" s="426"/>
      <c r="U5900" s="426"/>
      <c r="V5900" s="426"/>
      <c r="W5900" s="426"/>
      <c r="X5900" s="427"/>
      <c r="Y5900" s="416" t="e">
        <f t="shared" si="461"/>
        <v>#N/A</v>
      </c>
      <c r="Z5900" s="416" t="e">
        <f t="shared" si="462"/>
        <v>#N/A</v>
      </c>
      <c r="AA5900" s="416" t="str">
        <f t="shared" si="463"/>
        <v/>
      </c>
      <c r="AB5900" s="416" t="e">
        <f t="shared" si="464"/>
        <v>#N/A</v>
      </c>
      <c r="AC5900" s="416" t="e">
        <f t="shared" si="465"/>
        <v>#N/A</v>
      </c>
    </row>
    <row r="5901" customHeight="1" spans="1:29">
      <c r="A5901" s="421"/>
      <c r="B5901" s="422"/>
      <c r="C5901" s="422"/>
      <c r="D5901" s="421"/>
      <c r="E5901" s="421"/>
      <c r="F5901" s="421"/>
      <c r="G5901" s="421"/>
      <c r="H5901" s="421"/>
      <c r="I5901" s="421"/>
      <c r="J5901" s="421"/>
      <c r="K5901" s="421"/>
      <c r="L5901" s="421"/>
      <c r="M5901" s="421"/>
      <c r="N5901" s="426"/>
      <c r="O5901" s="426"/>
      <c r="P5901" s="427"/>
      <c r="Q5901" s="427"/>
      <c r="R5901" s="426"/>
      <c r="S5901" s="426"/>
      <c r="T5901" s="426"/>
      <c r="U5901" s="426"/>
      <c r="V5901" s="426"/>
      <c r="W5901" s="426"/>
      <c r="X5901" s="427"/>
      <c r="Y5901" s="416" t="e">
        <f t="shared" si="461"/>
        <v>#N/A</v>
      </c>
      <c r="Z5901" s="416" t="e">
        <f t="shared" si="462"/>
        <v>#N/A</v>
      </c>
      <c r="AA5901" s="416" t="str">
        <f t="shared" si="463"/>
        <v/>
      </c>
      <c r="AB5901" s="416" t="e">
        <f t="shared" si="464"/>
        <v>#N/A</v>
      </c>
      <c r="AC5901" s="416" t="e">
        <f t="shared" si="465"/>
        <v>#N/A</v>
      </c>
    </row>
    <row r="5902" customHeight="1" spans="1:29">
      <c r="A5902" s="421"/>
      <c r="B5902" s="422"/>
      <c r="C5902" s="422"/>
      <c r="D5902" s="421"/>
      <c r="E5902" s="421"/>
      <c r="F5902" s="421"/>
      <c r="G5902" s="421"/>
      <c r="H5902" s="421"/>
      <c r="I5902" s="421"/>
      <c r="J5902" s="421"/>
      <c r="K5902" s="421"/>
      <c r="L5902" s="421"/>
      <c r="M5902" s="421"/>
      <c r="N5902" s="426"/>
      <c r="O5902" s="426"/>
      <c r="P5902" s="427"/>
      <c r="Q5902" s="427"/>
      <c r="R5902" s="426"/>
      <c r="S5902" s="426"/>
      <c r="T5902" s="426"/>
      <c r="U5902" s="426"/>
      <c r="V5902" s="426"/>
      <c r="W5902" s="426"/>
      <c r="X5902" s="427"/>
      <c r="Y5902" s="416" t="e">
        <f t="shared" si="461"/>
        <v>#N/A</v>
      </c>
      <c r="Z5902" s="416" t="e">
        <f t="shared" si="462"/>
        <v>#N/A</v>
      </c>
      <c r="AA5902" s="416" t="str">
        <f t="shared" si="463"/>
        <v/>
      </c>
      <c r="AB5902" s="416" t="e">
        <f t="shared" si="464"/>
        <v>#N/A</v>
      </c>
      <c r="AC5902" s="416" t="e">
        <f t="shared" si="465"/>
        <v>#N/A</v>
      </c>
    </row>
    <row r="5903" customHeight="1" spans="1:29">
      <c r="A5903" s="421"/>
      <c r="B5903" s="422"/>
      <c r="C5903" s="422"/>
      <c r="D5903" s="421"/>
      <c r="E5903" s="421"/>
      <c r="F5903" s="421"/>
      <c r="G5903" s="421"/>
      <c r="H5903" s="421"/>
      <c r="I5903" s="421"/>
      <c r="J5903" s="421"/>
      <c r="K5903" s="421"/>
      <c r="L5903" s="421"/>
      <c r="M5903" s="421"/>
      <c r="N5903" s="426"/>
      <c r="O5903" s="426"/>
      <c r="P5903" s="427"/>
      <c r="Q5903" s="427"/>
      <c r="R5903" s="426"/>
      <c r="S5903" s="426"/>
      <c r="T5903" s="426"/>
      <c r="U5903" s="426"/>
      <c r="V5903" s="426"/>
      <c r="W5903" s="426"/>
      <c r="X5903" s="427"/>
      <c r="Y5903" s="416" t="e">
        <f t="shared" si="461"/>
        <v>#N/A</v>
      </c>
      <c r="Z5903" s="416" t="e">
        <f t="shared" si="462"/>
        <v>#N/A</v>
      </c>
      <c r="AA5903" s="416" t="str">
        <f t="shared" si="463"/>
        <v/>
      </c>
      <c r="AB5903" s="416" t="e">
        <f t="shared" si="464"/>
        <v>#N/A</v>
      </c>
      <c r="AC5903" s="416" t="e">
        <f t="shared" si="465"/>
        <v>#N/A</v>
      </c>
    </row>
    <row r="5904" customHeight="1" spans="1:29">
      <c r="A5904" s="421"/>
      <c r="B5904" s="422"/>
      <c r="C5904" s="422"/>
      <c r="D5904" s="421"/>
      <c r="E5904" s="421"/>
      <c r="F5904" s="421"/>
      <c r="G5904" s="421"/>
      <c r="H5904" s="421"/>
      <c r="I5904" s="421"/>
      <c r="J5904" s="421"/>
      <c r="K5904" s="421"/>
      <c r="L5904" s="421"/>
      <c r="M5904" s="421"/>
      <c r="N5904" s="426"/>
      <c r="O5904" s="426"/>
      <c r="P5904" s="427"/>
      <c r="Q5904" s="427"/>
      <c r="R5904" s="426"/>
      <c r="S5904" s="426"/>
      <c r="T5904" s="426"/>
      <c r="U5904" s="426"/>
      <c r="V5904" s="426"/>
      <c r="W5904" s="426"/>
      <c r="X5904" s="427"/>
      <c r="Y5904" s="416" t="e">
        <f t="shared" si="461"/>
        <v>#N/A</v>
      </c>
      <c r="Z5904" s="416" t="e">
        <f t="shared" si="462"/>
        <v>#N/A</v>
      </c>
      <c r="AA5904" s="416" t="str">
        <f t="shared" si="463"/>
        <v/>
      </c>
      <c r="AB5904" s="416" t="e">
        <f t="shared" si="464"/>
        <v>#N/A</v>
      </c>
      <c r="AC5904" s="416" t="e">
        <f t="shared" si="465"/>
        <v>#N/A</v>
      </c>
    </row>
    <row r="5905" customHeight="1" spans="1:29">
      <c r="A5905" s="421"/>
      <c r="B5905" s="422"/>
      <c r="C5905" s="422"/>
      <c r="D5905" s="421"/>
      <c r="E5905" s="421"/>
      <c r="F5905" s="421"/>
      <c r="G5905" s="421"/>
      <c r="H5905" s="421"/>
      <c r="I5905" s="421"/>
      <c r="J5905" s="421"/>
      <c r="K5905" s="421"/>
      <c r="L5905" s="421"/>
      <c r="M5905" s="421"/>
      <c r="N5905" s="426"/>
      <c r="O5905" s="426"/>
      <c r="P5905" s="427"/>
      <c r="Q5905" s="427"/>
      <c r="R5905" s="426"/>
      <c r="S5905" s="426"/>
      <c r="T5905" s="426"/>
      <c r="U5905" s="426"/>
      <c r="V5905" s="426"/>
      <c r="W5905" s="426"/>
      <c r="X5905" s="427"/>
      <c r="Y5905" s="416" t="e">
        <f t="shared" si="461"/>
        <v>#N/A</v>
      </c>
      <c r="Z5905" s="416" t="e">
        <f t="shared" si="462"/>
        <v>#N/A</v>
      </c>
      <c r="AA5905" s="416" t="str">
        <f t="shared" si="463"/>
        <v/>
      </c>
      <c r="AB5905" s="416" t="e">
        <f t="shared" si="464"/>
        <v>#N/A</v>
      </c>
      <c r="AC5905" s="416" t="e">
        <f t="shared" si="465"/>
        <v>#N/A</v>
      </c>
    </row>
    <row r="5906" customHeight="1" spans="1:29">
      <c r="A5906" s="421"/>
      <c r="B5906" s="422"/>
      <c r="C5906" s="422"/>
      <c r="D5906" s="421"/>
      <c r="E5906" s="421"/>
      <c r="F5906" s="421"/>
      <c r="G5906" s="421"/>
      <c r="H5906" s="421"/>
      <c r="I5906" s="421"/>
      <c r="J5906" s="421"/>
      <c r="K5906" s="421"/>
      <c r="L5906" s="421"/>
      <c r="M5906" s="421"/>
      <c r="N5906" s="426"/>
      <c r="O5906" s="426"/>
      <c r="P5906" s="427"/>
      <c r="Q5906" s="427"/>
      <c r="R5906" s="426"/>
      <c r="S5906" s="426"/>
      <c r="T5906" s="426"/>
      <c r="U5906" s="426"/>
      <c r="V5906" s="426"/>
      <c r="W5906" s="426"/>
      <c r="X5906" s="427"/>
      <c r="Y5906" s="416" t="e">
        <f t="shared" si="461"/>
        <v>#N/A</v>
      </c>
      <c r="Z5906" s="416" t="e">
        <f t="shared" si="462"/>
        <v>#N/A</v>
      </c>
      <c r="AA5906" s="416" t="str">
        <f t="shared" si="463"/>
        <v/>
      </c>
      <c r="AB5906" s="416" t="e">
        <f t="shared" si="464"/>
        <v>#N/A</v>
      </c>
      <c r="AC5906" s="416" t="e">
        <f t="shared" si="465"/>
        <v>#N/A</v>
      </c>
    </row>
    <row r="5907" customHeight="1" spans="1:29">
      <c r="A5907" s="421"/>
      <c r="B5907" s="422"/>
      <c r="C5907" s="422"/>
      <c r="D5907" s="421"/>
      <c r="E5907" s="421"/>
      <c r="F5907" s="421"/>
      <c r="G5907" s="421"/>
      <c r="H5907" s="421"/>
      <c r="I5907" s="421"/>
      <c r="J5907" s="421"/>
      <c r="K5907" s="421"/>
      <c r="L5907" s="421"/>
      <c r="M5907" s="421"/>
      <c r="N5907" s="426"/>
      <c r="O5907" s="426"/>
      <c r="P5907" s="427"/>
      <c r="Q5907" s="427"/>
      <c r="R5907" s="426"/>
      <c r="S5907" s="426"/>
      <c r="T5907" s="426"/>
      <c r="U5907" s="426"/>
      <c r="V5907" s="426"/>
      <c r="W5907" s="426"/>
      <c r="X5907" s="427"/>
      <c r="Y5907" s="416" t="e">
        <f t="shared" si="461"/>
        <v>#N/A</v>
      </c>
      <c r="Z5907" s="416" t="e">
        <f t="shared" si="462"/>
        <v>#N/A</v>
      </c>
      <c r="AA5907" s="416" t="str">
        <f t="shared" si="463"/>
        <v/>
      </c>
      <c r="AB5907" s="416" t="e">
        <f t="shared" si="464"/>
        <v>#N/A</v>
      </c>
      <c r="AC5907" s="416" t="e">
        <f t="shared" si="465"/>
        <v>#N/A</v>
      </c>
    </row>
    <row r="5908" customHeight="1" spans="1:29">
      <c r="A5908" s="421"/>
      <c r="B5908" s="422"/>
      <c r="C5908" s="422"/>
      <c r="D5908" s="421"/>
      <c r="E5908" s="421"/>
      <c r="F5908" s="421"/>
      <c r="G5908" s="421"/>
      <c r="H5908" s="421"/>
      <c r="I5908" s="421"/>
      <c r="J5908" s="421"/>
      <c r="K5908" s="421"/>
      <c r="L5908" s="421"/>
      <c r="M5908" s="421"/>
      <c r="N5908" s="426"/>
      <c r="O5908" s="426"/>
      <c r="P5908" s="427"/>
      <c r="Q5908" s="427"/>
      <c r="R5908" s="426"/>
      <c r="S5908" s="426"/>
      <c r="T5908" s="426"/>
      <c r="U5908" s="426"/>
      <c r="V5908" s="426"/>
      <c r="W5908" s="426"/>
      <c r="X5908" s="427"/>
      <c r="Y5908" s="416" t="e">
        <f t="shared" si="461"/>
        <v>#N/A</v>
      </c>
      <c r="Z5908" s="416" t="e">
        <f t="shared" si="462"/>
        <v>#N/A</v>
      </c>
      <c r="AA5908" s="416" t="str">
        <f t="shared" si="463"/>
        <v/>
      </c>
      <c r="AB5908" s="416" t="e">
        <f t="shared" si="464"/>
        <v>#N/A</v>
      </c>
      <c r="AC5908" s="416" t="e">
        <f t="shared" si="465"/>
        <v>#N/A</v>
      </c>
    </row>
    <row r="5909" customHeight="1" spans="1:29">
      <c r="A5909" s="421"/>
      <c r="B5909" s="422"/>
      <c r="C5909" s="422"/>
      <c r="D5909" s="421"/>
      <c r="E5909" s="421"/>
      <c r="F5909" s="421"/>
      <c r="G5909" s="421"/>
      <c r="H5909" s="421"/>
      <c r="I5909" s="421"/>
      <c r="J5909" s="421"/>
      <c r="K5909" s="421"/>
      <c r="L5909" s="421"/>
      <c r="M5909" s="421"/>
      <c r="N5909" s="426"/>
      <c r="O5909" s="426"/>
      <c r="P5909" s="427"/>
      <c r="Q5909" s="427"/>
      <c r="R5909" s="426"/>
      <c r="S5909" s="426"/>
      <c r="T5909" s="426"/>
      <c r="U5909" s="426"/>
      <c r="V5909" s="426"/>
      <c r="W5909" s="426"/>
      <c r="X5909" s="427"/>
      <c r="Y5909" s="416" t="e">
        <f t="shared" si="461"/>
        <v>#N/A</v>
      </c>
      <c r="Z5909" s="416" t="e">
        <f t="shared" si="462"/>
        <v>#N/A</v>
      </c>
      <c r="AA5909" s="416" t="str">
        <f t="shared" si="463"/>
        <v/>
      </c>
      <c r="AB5909" s="416" t="e">
        <f t="shared" si="464"/>
        <v>#N/A</v>
      </c>
      <c r="AC5909" s="416" t="e">
        <f t="shared" si="465"/>
        <v>#N/A</v>
      </c>
    </row>
    <row r="5910" customHeight="1" spans="1:29">
      <c r="A5910" s="421"/>
      <c r="B5910" s="422"/>
      <c r="C5910" s="422"/>
      <c r="D5910" s="421"/>
      <c r="E5910" s="421"/>
      <c r="F5910" s="421"/>
      <c r="G5910" s="421"/>
      <c r="H5910" s="421"/>
      <c r="I5910" s="421"/>
      <c r="J5910" s="421"/>
      <c r="K5910" s="421"/>
      <c r="L5910" s="421"/>
      <c r="M5910" s="421"/>
      <c r="N5910" s="426"/>
      <c r="O5910" s="426"/>
      <c r="P5910" s="427"/>
      <c r="Q5910" s="427"/>
      <c r="R5910" s="426"/>
      <c r="S5910" s="426"/>
      <c r="T5910" s="426"/>
      <c r="U5910" s="426"/>
      <c r="V5910" s="426"/>
      <c r="W5910" s="426"/>
      <c r="X5910" s="427"/>
      <c r="Y5910" s="416" t="e">
        <f t="shared" si="461"/>
        <v>#N/A</v>
      </c>
      <c r="Z5910" s="416" t="e">
        <f t="shared" si="462"/>
        <v>#N/A</v>
      </c>
      <c r="AA5910" s="416" t="str">
        <f t="shared" si="463"/>
        <v/>
      </c>
      <c r="AB5910" s="416" t="e">
        <f t="shared" si="464"/>
        <v>#N/A</v>
      </c>
      <c r="AC5910" s="416" t="e">
        <f t="shared" si="465"/>
        <v>#N/A</v>
      </c>
    </row>
    <row r="5911" customHeight="1" spans="1:29">
      <c r="A5911" s="421"/>
      <c r="B5911" s="422"/>
      <c r="C5911" s="422"/>
      <c r="D5911" s="421"/>
      <c r="E5911" s="421"/>
      <c r="F5911" s="421"/>
      <c r="G5911" s="421"/>
      <c r="H5911" s="421"/>
      <c r="I5911" s="421"/>
      <c r="J5911" s="421"/>
      <c r="K5911" s="421"/>
      <c r="L5911" s="421"/>
      <c r="M5911" s="421"/>
      <c r="N5911" s="426"/>
      <c r="O5911" s="426"/>
      <c r="P5911" s="427"/>
      <c r="Q5911" s="427"/>
      <c r="R5911" s="426"/>
      <c r="S5911" s="426"/>
      <c r="T5911" s="426"/>
      <c r="U5911" s="426"/>
      <c r="V5911" s="426"/>
      <c r="W5911" s="426"/>
      <c r="X5911" s="427"/>
      <c r="Y5911" s="416" t="e">
        <f t="shared" si="461"/>
        <v>#N/A</v>
      </c>
      <c r="Z5911" s="416" t="e">
        <f t="shared" si="462"/>
        <v>#N/A</v>
      </c>
      <c r="AA5911" s="416" t="str">
        <f t="shared" si="463"/>
        <v/>
      </c>
      <c r="AB5911" s="416" t="e">
        <f t="shared" si="464"/>
        <v>#N/A</v>
      </c>
      <c r="AC5911" s="416" t="e">
        <f t="shared" si="465"/>
        <v>#N/A</v>
      </c>
    </row>
    <row r="5912" customHeight="1" spans="1:29">
      <c r="A5912" s="421"/>
      <c r="B5912" s="422"/>
      <c r="C5912" s="422"/>
      <c r="D5912" s="421"/>
      <c r="E5912" s="421"/>
      <c r="F5912" s="421"/>
      <c r="G5912" s="421"/>
      <c r="H5912" s="421"/>
      <c r="I5912" s="421"/>
      <c r="J5912" s="421"/>
      <c r="K5912" s="421"/>
      <c r="L5912" s="421"/>
      <c r="M5912" s="421"/>
      <c r="N5912" s="426"/>
      <c r="O5912" s="426"/>
      <c r="P5912" s="427"/>
      <c r="Q5912" s="427"/>
      <c r="R5912" s="426"/>
      <c r="S5912" s="426"/>
      <c r="T5912" s="426"/>
      <c r="U5912" s="426"/>
      <c r="V5912" s="426"/>
      <c r="W5912" s="426"/>
      <c r="X5912" s="427"/>
      <c r="Y5912" s="416" t="e">
        <f t="shared" si="461"/>
        <v>#N/A</v>
      </c>
      <c r="Z5912" s="416" t="e">
        <f t="shared" si="462"/>
        <v>#N/A</v>
      </c>
      <c r="AA5912" s="416" t="str">
        <f t="shared" si="463"/>
        <v/>
      </c>
      <c r="AB5912" s="416" t="e">
        <f t="shared" si="464"/>
        <v>#N/A</v>
      </c>
      <c r="AC5912" s="416" t="e">
        <f t="shared" si="465"/>
        <v>#N/A</v>
      </c>
    </row>
    <row r="5913" customHeight="1" spans="1:29">
      <c r="A5913" s="421"/>
      <c r="B5913" s="422"/>
      <c r="C5913" s="422"/>
      <c r="D5913" s="421"/>
      <c r="E5913" s="421"/>
      <c r="F5913" s="421"/>
      <c r="G5913" s="421"/>
      <c r="H5913" s="421"/>
      <c r="I5913" s="421"/>
      <c r="J5913" s="421"/>
      <c r="K5913" s="421"/>
      <c r="L5913" s="421"/>
      <c r="M5913" s="421"/>
      <c r="N5913" s="426"/>
      <c r="O5913" s="426"/>
      <c r="P5913" s="427"/>
      <c r="Q5913" s="427"/>
      <c r="R5913" s="426"/>
      <c r="S5913" s="426"/>
      <c r="T5913" s="426"/>
      <c r="U5913" s="426"/>
      <c r="V5913" s="426"/>
      <c r="W5913" s="426"/>
      <c r="X5913" s="427"/>
      <c r="Y5913" s="416" t="e">
        <f t="shared" si="461"/>
        <v>#N/A</v>
      </c>
      <c r="Z5913" s="416" t="e">
        <f t="shared" si="462"/>
        <v>#N/A</v>
      </c>
      <c r="AA5913" s="416" t="str">
        <f t="shared" si="463"/>
        <v/>
      </c>
      <c r="AB5913" s="416" t="e">
        <f t="shared" si="464"/>
        <v>#N/A</v>
      </c>
      <c r="AC5913" s="416" t="e">
        <f t="shared" si="465"/>
        <v>#N/A</v>
      </c>
    </row>
    <row r="5914" customHeight="1" spans="1:29">
      <c r="A5914" s="421"/>
      <c r="B5914" s="422"/>
      <c r="C5914" s="422"/>
      <c r="D5914" s="421"/>
      <c r="E5914" s="421"/>
      <c r="F5914" s="421"/>
      <c r="G5914" s="421"/>
      <c r="H5914" s="421"/>
      <c r="I5914" s="421"/>
      <c r="J5914" s="421"/>
      <c r="K5914" s="421"/>
      <c r="L5914" s="421"/>
      <c r="M5914" s="421"/>
      <c r="N5914" s="426"/>
      <c r="O5914" s="426"/>
      <c r="P5914" s="427"/>
      <c r="Q5914" s="427"/>
      <c r="R5914" s="426"/>
      <c r="S5914" s="426"/>
      <c r="T5914" s="426"/>
      <c r="U5914" s="426"/>
      <c r="V5914" s="426"/>
      <c r="W5914" s="426"/>
      <c r="X5914" s="427"/>
      <c r="Y5914" s="416" t="e">
        <f t="shared" si="461"/>
        <v>#N/A</v>
      </c>
      <c r="Z5914" s="416" t="e">
        <f t="shared" si="462"/>
        <v>#N/A</v>
      </c>
      <c r="AA5914" s="416" t="str">
        <f t="shared" si="463"/>
        <v/>
      </c>
      <c r="AB5914" s="416" t="e">
        <f t="shared" si="464"/>
        <v>#N/A</v>
      </c>
      <c r="AC5914" s="416" t="e">
        <f t="shared" si="465"/>
        <v>#N/A</v>
      </c>
    </row>
    <row r="5915" customHeight="1" spans="1:29">
      <c r="A5915" s="421"/>
      <c r="B5915" s="422"/>
      <c r="C5915" s="422"/>
      <c r="D5915" s="421"/>
      <c r="E5915" s="421"/>
      <c r="F5915" s="421"/>
      <c r="G5915" s="421"/>
      <c r="H5915" s="421"/>
      <c r="I5915" s="421"/>
      <c r="J5915" s="421"/>
      <c r="K5915" s="421"/>
      <c r="L5915" s="421"/>
      <c r="M5915" s="421"/>
      <c r="N5915" s="426"/>
      <c r="O5915" s="426"/>
      <c r="P5915" s="427"/>
      <c r="Q5915" s="427"/>
      <c r="R5915" s="426"/>
      <c r="S5915" s="426"/>
      <c r="T5915" s="426"/>
      <c r="U5915" s="426"/>
      <c r="V5915" s="426"/>
      <c r="W5915" s="426"/>
      <c r="X5915" s="427"/>
      <c r="Y5915" s="416" t="e">
        <f t="shared" si="461"/>
        <v>#N/A</v>
      </c>
      <c r="Z5915" s="416" t="e">
        <f t="shared" si="462"/>
        <v>#N/A</v>
      </c>
      <c r="AA5915" s="416" t="str">
        <f t="shared" si="463"/>
        <v/>
      </c>
      <c r="AB5915" s="416" t="e">
        <f t="shared" si="464"/>
        <v>#N/A</v>
      </c>
      <c r="AC5915" s="416" t="e">
        <f t="shared" si="465"/>
        <v>#N/A</v>
      </c>
    </row>
    <row r="5916" customHeight="1" spans="1:29">
      <c r="A5916" s="421"/>
      <c r="B5916" s="422"/>
      <c r="C5916" s="422"/>
      <c r="D5916" s="421"/>
      <c r="E5916" s="421"/>
      <c r="F5916" s="421"/>
      <c r="G5916" s="421"/>
      <c r="H5916" s="421"/>
      <c r="I5916" s="421"/>
      <c r="J5916" s="421"/>
      <c r="K5916" s="421"/>
      <c r="L5916" s="421"/>
      <c r="M5916" s="421"/>
      <c r="N5916" s="426"/>
      <c r="O5916" s="426"/>
      <c r="P5916" s="427"/>
      <c r="Q5916" s="427"/>
      <c r="R5916" s="426"/>
      <c r="S5916" s="426"/>
      <c r="T5916" s="426"/>
      <c r="U5916" s="426"/>
      <c r="V5916" s="426"/>
      <c r="W5916" s="426"/>
      <c r="X5916" s="427"/>
      <c r="Y5916" s="416" t="e">
        <f t="shared" si="461"/>
        <v>#N/A</v>
      </c>
      <c r="Z5916" s="416" t="e">
        <f t="shared" si="462"/>
        <v>#N/A</v>
      </c>
      <c r="AA5916" s="416" t="str">
        <f t="shared" si="463"/>
        <v/>
      </c>
      <c r="AB5916" s="416" t="e">
        <f t="shared" si="464"/>
        <v>#N/A</v>
      </c>
      <c r="AC5916" s="416" t="e">
        <f t="shared" si="465"/>
        <v>#N/A</v>
      </c>
    </row>
    <row r="5917" customHeight="1" spans="1:29">
      <c r="A5917" s="421"/>
      <c r="B5917" s="422"/>
      <c r="C5917" s="422"/>
      <c r="D5917" s="421"/>
      <c r="E5917" s="421"/>
      <c r="F5917" s="421"/>
      <c r="G5917" s="421"/>
      <c r="H5917" s="421"/>
      <c r="I5917" s="421"/>
      <c r="J5917" s="421"/>
      <c r="K5917" s="421"/>
      <c r="L5917" s="421"/>
      <c r="M5917" s="421"/>
      <c r="N5917" s="426"/>
      <c r="O5917" s="426"/>
      <c r="P5917" s="427"/>
      <c r="Q5917" s="427"/>
      <c r="R5917" s="426"/>
      <c r="S5917" s="426"/>
      <c r="T5917" s="426"/>
      <c r="U5917" s="426"/>
      <c r="V5917" s="426"/>
      <c r="W5917" s="426"/>
      <c r="X5917" s="427"/>
      <c r="Y5917" s="416" t="e">
        <f t="shared" si="461"/>
        <v>#N/A</v>
      </c>
      <c r="Z5917" s="416" t="e">
        <f t="shared" si="462"/>
        <v>#N/A</v>
      </c>
      <c r="AA5917" s="416" t="str">
        <f t="shared" si="463"/>
        <v/>
      </c>
      <c r="AB5917" s="416" t="e">
        <f t="shared" si="464"/>
        <v>#N/A</v>
      </c>
      <c r="AC5917" s="416" t="e">
        <f t="shared" si="465"/>
        <v>#N/A</v>
      </c>
    </row>
    <row r="5918" customHeight="1" spans="1:29">
      <c r="A5918" s="421"/>
      <c r="B5918" s="422"/>
      <c r="C5918" s="422"/>
      <c r="D5918" s="421"/>
      <c r="E5918" s="421"/>
      <c r="F5918" s="421"/>
      <c r="G5918" s="421"/>
      <c r="H5918" s="421"/>
      <c r="I5918" s="421"/>
      <c r="J5918" s="421"/>
      <c r="K5918" s="421"/>
      <c r="L5918" s="421"/>
      <c r="M5918" s="421"/>
      <c r="N5918" s="426"/>
      <c r="O5918" s="426"/>
      <c r="P5918" s="427"/>
      <c r="Q5918" s="427"/>
      <c r="R5918" s="426"/>
      <c r="S5918" s="426"/>
      <c r="T5918" s="426"/>
      <c r="U5918" s="426"/>
      <c r="V5918" s="426"/>
      <c r="W5918" s="426"/>
      <c r="X5918" s="427"/>
      <c r="Y5918" s="416" t="e">
        <f t="shared" si="461"/>
        <v>#N/A</v>
      </c>
      <c r="Z5918" s="416" t="e">
        <f t="shared" si="462"/>
        <v>#N/A</v>
      </c>
      <c r="AA5918" s="416" t="str">
        <f t="shared" si="463"/>
        <v/>
      </c>
      <c r="AB5918" s="416" t="e">
        <f t="shared" si="464"/>
        <v>#N/A</v>
      </c>
      <c r="AC5918" s="416" t="e">
        <f t="shared" si="465"/>
        <v>#N/A</v>
      </c>
    </row>
    <row r="5919" customHeight="1" spans="1:29">
      <c r="A5919" s="421"/>
      <c r="B5919" s="422"/>
      <c r="C5919" s="422"/>
      <c r="D5919" s="421"/>
      <c r="E5919" s="421"/>
      <c r="F5919" s="421"/>
      <c r="G5919" s="421"/>
      <c r="H5919" s="421"/>
      <c r="I5919" s="421"/>
      <c r="J5919" s="421"/>
      <c r="K5919" s="421"/>
      <c r="L5919" s="421"/>
      <c r="M5919" s="421"/>
      <c r="N5919" s="426"/>
      <c r="O5919" s="426"/>
      <c r="P5919" s="427"/>
      <c r="Q5919" s="427"/>
      <c r="R5919" s="426"/>
      <c r="S5919" s="426"/>
      <c r="T5919" s="426"/>
      <c r="U5919" s="426"/>
      <c r="V5919" s="426"/>
      <c r="W5919" s="426"/>
      <c r="X5919" s="427"/>
      <c r="Y5919" s="416" t="e">
        <f t="shared" si="461"/>
        <v>#N/A</v>
      </c>
      <c r="Z5919" s="416" t="e">
        <f t="shared" si="462"/>
        <v>#N/A</v>
      </c>
      <c r="AA5919" s="416" t="str">
        <f t="shared" si="463"/>
        <v/>
      </c>
      <c r="AB5919" s="416" t="e">
        <f t="shared" si="464"/>
        <v>#N/A</v>
      </c>
      <c r="AC5919" s="416" t="e">
        <f t="shared" si="465"/>
        <v>#N/A</v>
      </c>
    </row>
    <row r="5920" customHeight="1" spans="1:29">
      <c r="A5920" s="421"/>
      <c r="B5920" s="422"/>
      <c r="C5920" s="422"/>
      <c r="D5920" s="421"/>
      <c r="E5920" s="421"/>
      <c r="F5920" s="421"/>
      <c r="G5920" s="421"/>
      <c r="H5920" s="421"/>
      <c r="I5920" s="421"/>
      <c r="J5920" s="421"/>
      <c r="K5920" s="421"/>
      <c r="L5920" s="421"/>
      <c r="M5920" s="421"/>
      <c r="N5920" s="426"/>
      <c r="O5920" s="426"/>
      <c r="P5920" s="427"/>
      <c r="Q5920" s="427"/>
      <c r="R5920" s="426"/>
      <c r="S5920" s="426"/>
      <c r="T5920" s="426"/>
      <c r="U5920" s="426"/>
      <c r="V5920" s="426"/>
      <c r="W5920" s="426"/>
      <c r="X5920" s="427"/>
      <c r="Y5920" s="416" t="e">
        <f t="shared" si="461"/>
        <v>#N/A</v>
      </c>
      <c r="Z5920" s="416" t="e">
        <f t="shared" si="462"/>
        <v>#N/A</v>
      </c>
      <c r="AA5920" s="416" t="str">
        <f t="shared" si="463"/>
        <v/>
      </c>
      <c r="AB5920" s="416" t="e">
        <f t="shared" si="464"/>
        <v>#N/A</v>
      </c>
      <c r="AC5920" s="416" t="e">
        <f t="shared" si="465"/>
        <v>#N/A</v>
      </c>
    </row>
    <row r="5921" customHeight="1" spans="1:29">
      <c r="A5921" s="421"/>
      <c r="B5921" s="422"/>
      <c r="C5921" s="422"/>
      <c r="D5921" s="421"/>
      <c r="E5921" s="421"/>
      <c r="F5921" s="421"/>
      <c r="G5921" s="421"/>
      <c r="H5921" s="421"/>
      <c r="I5921" s="421"/>
      <c r="J5921" s="421"/>
      <c r="K5921" s="421"/>
      <c r="L5921" s="421"/>
      <c r="M5921" s="421"/>
      <c r="N5921" s="426"/>
      <c r="O5921" s="426"/>
      <c r="P5921" s="427"/>
      <c r="Q5921" s="427"/>
      <c r="R5921" s="426"/>
      <c r="S5921" s="426"/>
      <c r="T5921" s="426"/>
      <c r="U5921" s="426"/>
      <c r="V5921" s="426"/>
      <c r="W5921" s="426"/>
      <c r="X5921" s="427"/>
      <c r="Y5921" s="416" t="e">
        <f t="shared" si="461"/>
        <v>#N/A</v>
      </c>
      <c r="Z5921" s="416" t="e">
        <f t="shared" si="462"/>
        <v>#N/A</v>
      </c>
      <c r="AA5921" s="416" t="str">
        <f t="shared" si="463"/>
        <v/>
      </c>
      <c r="AB5921" s="416" t="e">
        <f t="shared" si="464"/>
        <v>#N/A</v>
      </c>
      <c r="AC5921" s="416" t="e">
        <f t="shared" si="465"/>
        <v>#N/A</v>
      </c>
    </row>
    <row r="5922" customHeight="1" spans="1:29">
      <c r="A5922" s="421"/>
      <c r="B5922" s="422"/>
      <c r="C5922" s="422"/>
      <c r="D5922" s="421"/>
      <c r="E5922" s="421"/>
      <c r="F5922" s="421"/>
      <c r="G5922" s="421"/>
      <c r="H5922" s="421"/>
      <c r="I5922" s="421"/>
      <c r="J5922" s="421"/>
      <c r="K5922" s="421"/>
      <c r="L5922" s="421"/>
      <c r="M5922" s="421"/>
      <c r="N5922" s="426"/>
      <c r="O5922" s="426"/>
      <c r="P5922" s="427"/>
      <c r="Q5922" s="427"/>
      <c r="R5922" s="426"/>
      <c r="S5922" s="426"/>
      <c r="T5922" s="426"/>
      <c r="U5922" s="426"/>
      <c r="V5922" s="426"/>
      <c r="W5922" s="426"/>
      <c r="X5922" s="427"/>
      <c r="Y5922" s="416" t="e">
        <f t="shared" si="461"/>
        <v>#N/A</v>
      </c>
      <c r="Z5922" s="416" t="e">
        <f t="shared" si="462"/>
        <v>#N/A</v>
      </c>
      <c r="AA5922" s="416" t="str">
        <f t="shared" si="463"/>
        <v/>
      </c>
      <c r="AB5922" s="416" t="e">
        <f t="shared" si="464"/>
        <v>#N/A</v>
      </c>
      <c r="AC5922" s="416" t="e">
        <f t="shared" si="465"/>
        <v>#N/A</v>
      </c>
    </row>
    <row r="5923" customHeight="1" spans="1:29">
      <c r="A5923" s="421"/>
      <c r="B5923" s="422"/>
      <c r="C5923" s="422"/>
      <c r="D5923" s="421"/>
      <c r="E5923" s="421"/>
      <c r="F5923" s="421"/>
      <c r="G5923" s="421"/>
      <c r="H5923" s="421"/>
      <c r="I5923" s="421"/>
      <c r="J5923" s="421"/>
      <c r="K5923" s="421"/>
      <c r="L5923" s="421"/>
      <c r="M5923" s="421"/>
      <c r="N5923" s="426"/>
      <c r="O5923" s="426"/>
      <c r="P5923" s="427"/>
      <c r="Q5923" s="427"/>
      <c r="R5923" s="426"/>
      <c r="S5923" s="426"/>
      <c r="T5923" s="426"/>
      <c r="U5923" s="426"/>
      <c r="V5923" s="426"/>
      <c r="W5923" s="426"/>
      <c r="X5923" s="427"/>
      <c r="Y5923" s="416" t="e">
        <f t="shared" si="461"/>
        <v>#N/A</v>
      </c>
      <c r="Z5923" s="416" t="e">
        <f t="shared" si="462"/>
        <v>#N/A</v>
      </c>
      <c r="AA5923" s="416" t="str">
        <f t="shared" si="463"/>
        <v/>
      </c>
      <c r="AB5923" s="416" t="e">
        <f t="shared" si="464"/>
        <v>#N/A</v>
      </c>
      <c r="AC5923" s="416" t="e">
        <f t="shared" si="465"/>
        <v>#N/A</v>
      </c>
    </row>
    <row r="5924" customHeight="1" spans="1:29">
      <c r="A5924" s="421"/>
      <c r="B5924" s="422"/>
      <c r="C5924" s="422"/>
      <c r="D5924" s="421"/>
      <c r="E5924" s="421"/>
      <c r="F5924" s="421"/>
      <c r="G5924" s="421"/>
      <c r="H5924" s="421"/>
      <c r="I5924" s="421"/>
      <c r="J5924" s="421"/>
      <c r="K5924" s="421"/>
      <c r="L5924" s="421"/>
      <c r="M5924" s="421"/>
      <c r="N5924" s="426"/>
      <c r="O5924" s="426"/>
      <c r="P5924" s="427"/>
      <c r="Q5924" s="427"/>
      <c r="R5924" s="426"/>
      <c r="S5924" s="426"/>
      <c r="T5924" s="426"/>
      <c r="U5924" s="426"/>
      <c r="V5924" s="426"/>
      <c r="W5924" s="426"/>
      <c r="X5924" s="427"/>
      <c r="Y5924" s="416" t="e">
        <f t="shared" si="461"/>
        <v>#N/A</v>
      </c>
      <c r="Z5924" s="416" t="e">
        <f t="shared" si="462"/>
        <v>#N/A</v>
      </c>
      <c r="AA5924" s="416" t="str">
        <f t="shared" si="463"/>
        <v/>
      </c>
      <c r="AB5924" s="416" t="e">
        <f t="shared" si="464"/>
        <v>#N/A</v>
      </c>
      <c r="AC5924" s="416" t="e">
        <f t="shared" si="465"/>
        <v>#N/A</v>
      </c>
    </row>
    <row r="5925" customHeight="1" spans="1:29">
      <c r="A5925" s="421"/>
      <c r="B5925" s="422"/>
      <c r="C5925" s="422"/>
      <c r="D5925" s="421"/>
      <c r="E5925" s="421"/>
      <c r="F5925" s="421"/>
      <c r="G5925" s="421"/>
      <c r="H5925" s="421"/>
      <c r="I5925" s="421"/>
      <c r="J5925" s="421"/>
      <c r="K5925" s="421"/>
      <c r="L5925" s="421"/>
      <c r="M5925" s="421"/>
      <c r="N5925" s="426"/>
      <c r="O5925" s="426"/>
      <c r="P5925" s="427"/>
      <c r="Q5925" s="427"/>
      <c r="R5925" s="426"/>
      <c r="S5925" s="426"/>
      <c r="T5925" s="426"/>
      <c r="U5925" s="426"/>
      <c r="V5925" s="426"/>
      <c r="W5925" s="426"/>
      <c r="X5925" s="427"/>
      <c r="Y5925" s="416" t="e">
        <f t="shared" si="461"/>
        <v>#N/A</v>
      </c>
      <c r="Z5925" s="416" t="e">
        <f t="shared" si="462"/>
        <v>#N/A</v>
      </c>
      <c r="AA5925" s="416" t="str">
        <f t="shared" si="463"/>
        <v/>
      </c>
      <c r="AB5925" s="416" t="e">
        <f t="shared" si="464"/>
        <v>#N/A</v>
      </c>
      <c r="AC5925" s="416" t="e">
        <f t="shared" si="465"/>
        <v>#N/A</v>
      </c>
    </row>
    <row r="5926" customHeight="1" spans="1:29">
      <c r="A5926" s="421"/>
      <c r="B5926" s="422"/>
      <c r="C5926" s="422"/>
      <c r="D5926" s="421"/>
      <c r="E5926" s="421"/>
      <c r="F5926" s="421"/>
      <c r="G5926" s="421"/>
      <c r="H5926" s="421"/>
      <c r="I5926" s="421"/>
      <c r="J5926" s="421"/>
      <c r="K5926" s="421"/>
      <c r="L5926" s="421"/>
      <c r="M5926" s="421"/>
      <c r="N5926" s="426"/>
      <c r="O5926" s="426"/>
      <c r="P5926" s="427"/>
      <c r="Q5926" s="427"/>
      <c r="R5926" s="426"/>
      <c r="S5926" s="426"/>
      <c r="T5926" s="426"/>
      <c r="U5926" s="426"/>
      <c r="V5926" s="426"/>
      <c r="W5926" s="426"/>
      <c r="X5926" s="427"/>
      <c r="Y5926" s="416" t="e">
        <f t="shared" si="461"/>
        <v>#N/A</v>
      </c>
      <c r="Z5926" s="416" t="e">
        <f t="shared" si="462"/>
        <v>#N/A</v>
      </c>
      <c r="AA5926" s="416" t="str">
        <f t="shared" si="463"/>
        <v/>
      </c>
      <c r="AB5926" s="416" t="e">
        <f t="shared" si="464"/>
        <v>#N/A</v>
      </c>
      <c r="AC5926" s="416" t="e">
        <f t="shared" si="465"/>
        <v>#N/A</v>
      </c>
    </row>
    <row r="5927" customHeight="1" spans="1:29">
      <c r="A5927" s="421"/>
      <c r="B5927" s="422"/>
      <c r="C5927" s="422"/>
      <c r="D5927" s="421"/>
      <c r="E5927" s="421"/>
      <c r="F5927" s="421"/>
      <c r="G5927" s="421"/>
      <c r="H5927" s="421"/>
      <c r="I5927" s="421"/>
      <c r="J5927" s="421"/>
      <c r="K5927" s="421"/>
      <c r="L5927" s="421"/>
      <c r="M5927" s="421"/>
      <c r="N5927" s="426"/>
      <c r="O5927" s="426"/>
      <c r="P5927" s="427"/>
      <c r="Q5927" s="427"/>
      <c r="R5927" s="426"/>
      <c r="S5927" s="426"/>
      <c r="T5927" s="426"/>
      <c r="U5927" s="426"/>
      <c r="V5927" s="426"/>
      <c r="W5927" s="426"/>
      <c r="X5927" s="427"/>
      <c r="Y5927" s="416" t="e">
        <f t="shared" si="461"/>
        <v>#N/A</v>
      </c>
      <c r="Z5927" s="416" t="e">
        <f t="shared" si="462"/>
        <v>#N/A</v>
      </c>
      <c r="AA5927" s="416" t="str">
        <f t="shared" si="463"/>
        <v/>
      </c>
      <c r="AB5927" s="416" t="e">
        <f t="shared" si="464"/>
        <v>#N/A</v>
      </c>
      <c r="AC5927" s="416" t="e">
        <f t="shared" si="465"/>
        <v>#N/A</v>
      </c>
    </row>
    <row r="5928" customHeight="1" spans="1:29">
      <c r="A5928" s="421"/>
      <c r="B5928" s="422"/>
      <c r="C5928" s="422"/>
      <c r="D5928" s="421"/>
      <c r="E5928" s="421"/>
      <c r="F5928" s="421"/>
      <c r="G5928" s="421"/>
      <c r="H5928" s="421"/>
      <c r="I5928" s="421"/>
      <c r="J5928" s="421"/>
      <c r="K5928" s="421"/>
      <c r="L5928" s="421"/>
      <c r="M5928" s="421"/>
      <c r="N5928" s="426"/>
      <c r="O5928" s="426"/>
      <c r="P5928" s="427"/>
      <c r="Q5928" s="427"/>
      <c r="R5928" s="426"/>
      <c r="S5928" s="426"/>
      <c r="T5928" s="426"/>
      <c r="U5928" s="426"/>
      <c r="V5928" s="426"/>
      <c r="W5928" s="426"/>
      <c r="X5928" s="427"/>
      <c r="Y5928" s="416" t="e">
        <f t="shared" si="461"/>
        <v>#N/A</v>
      </c>
      <c r="Z5928" s="416" t="e">
        <f t="shared" si="462"/>
        <v>#N/A</v>
      </c>
      <c r="AA5928" s="416" t="str">
        <f t="shared" si="463"/>
        <v/>
      </c>
      <c r="AB5928" s="416" t="e">
        <f t="shared" si="464"/>
        <v>#N/A</v>
      </c>
      <c r="AC5928" s="416" t="e">
        <f t="shared" si="465"/>
        <v>#N/A</v>
      </c>
    </row>
    <row r="5929" customHeight="1" spans="1:29">
      <c r="A5929" s="421"/>
      <c r="B5929" s="422"/>
      <c r="C5929" s="422"/>
      <c r="D5929" s="421"/>
      <c r="E5929" s="421"/>
      <c r="F5929" s="421"/>
      <c r="G5929" s="421"/>
      <c r="H5929" s="421"/>
      <c r="I5929" s="421"/>
      <c r="J5929" s="421"/>
      <c r="K5929" s="421"/>
      <c r="L5929" s="421"/>
      <c r="M5929" s="421"/>
      <c r="N5929" s="426"/>
      <c r="O5929" s="426"/>
      <c r="P5929" s="427"/>
      <c r="Q5929" s="427"/>
      <c r="R5929" s="426"/>
      <c r="S5929" s="426"/>
      <c r="T5929" s="426"/>
      <c r="U5929" s="426"/>
      <c r="V5929" s="426"/>
      <c r="W5929" s="426"/>
      <c r="X5929" s="427"/>
      <c r="Y5929" s="416" t="e">
        <f t="shared" si="461"/>
        <v>#N/A</v>
      </c>
      <c r="Z5929" s="416" t="e">
        <f t="shared" si="462"/>
        <v>#N/A</v>
      </c>
      <c r="AA5929" s="416" t="str">
        <f t="shared" si="463"/>
        <v/>
      </c>
      <c r="AB5929" s="416" t="e">
        <f t="shared" si="464"/>
        <v>#N/A</v>
      </c>
      <c r="AC5929" s="416" t="e">
        <f t="shared" si="465"/>
        <v>#N/A</v>
      </c>
    </row>
    <row r="5930" customHeight="1" spans="1:29">
      <c r="A5930" s="421"/>
      <c r="B5930" s="422"/>
      <c r="C5930" s="422"/>
      <c r="D5930" s="421"/>
      <c r="E5930" s="421"/>
      <c r="F5930" s="421"/>
      <c r="G5930" s="421"/>
      <c r="H5930" s="421"/>
      <c r="I5930" s="421"/>
      <c r="J5930" s="421"/>
      <c r="K5930" s="421"/>
      <c r="L5930" s="421"/>
      <c r="M5930" s="421"/>
      <c r="N5930" s="426"/>
      <c r="O5930" s="426"/>
      <c r="P5930" s="427"/>
      <c r="Q5930" s="427"/>
      <c r="R5930" s="426"/>
      <c r="S5930" s="426"/>
      <c r="T5930" s="426"/>
      <c r="U5930" s="426"/>
      <c r="V5930" s="426"/>
      <c r="W5930" s="426"/>
      <c r="X5930" s="427"/>
      <c r="Y5930" s="416" t="e">
        <f t="shared" si="461"/>
        <v>#N/A</v>
      </c>
      <c r="Z5930" s="416" t="e">
        <f t="shared" si="462"/>
        <v>#N/A</v>
      </c>
      <c r="AA5930" s="416" t="str">
        <f t="shared" si="463"/>
        <v/>
      </c>
      <c r="AB5930" s="416" t="e">
        <f t="shared" si="464"/>
        <v>#N/A</v>
      </c>
      <c r="AC5930" s="416" t="e">
        <f t="shared" si="465"/>
        <v>#N/A</v>
      </c>
    </row>
    <row r="5931" customHeight="1" spans="1:29">
      <c r="A5931" s="421"/>
      <c r="B5931" s="422"/>
      <c r="C5931" s="422"/>
      <c r="D5931" s="421"/>
      <c r="E5931" s="421"/>
      <c r="F5931" s="421"/>
      <c r="G5931" s="421"/>
      <c r="H5931" s="421"/>
      <c r="I5931" s="421"/>
      <c r="J5931" s="421"/>
      <c r="K5931" s="421"/>
      <c r="L5931" s="421"/>
      <c r="M5931" s="421"/>
      <c r="N5931" s="426"/>
      <c r="O5931" s="426"/>
      <c r="P5931" s="427"/>
      <c r="Q5931" s="427"/>
      <c r="R5931" s="426"/>
      <c r="S5931" s="426"/>
      <c r="T5931" s="426"/>
      <c r="U5931" s="426"/>
      <c r="V5931" s="426"/>
      <c r="W5931" s="426"/>
      <c r="X5931" s="427"/>
      <c r="Y5931" s="416" t="e">
        <f t="shared" si="461"/>
        <v>#N/A</v>
      </c>
      <c r="Z5931" s="416" t="e">
        <f t="shared" si="462"/>
        <v>#N/A</v>
      </c>
      <c r="AA5931" s="416" t="str">
        <f t="shared" si="463"/>
        <v/>
      </c>
      <c r="AB5931" s="416" t="e">
        <f t="shared" si="464"/>
        <v>#N/A</v>
      </c>
      <c r="AC5931" s="416" t="e">
        <f t="shared" si="465"/>
        <v>#N/A</v>
      </c>
    </row>
    <row r="5932" customHeight="1" spans="1:29">
      <c r="A5932" s="421"/>
      <c r="B5932" s="422"/>
      <c r="C5932" s="422"/>
      <c r="D5932" s="421"/>
      <c r="E5932" s="421"/>
      <c r="F5932" s="421"/>
      <c r="G5932" s="421"/>
      <c r="H5932" s="421"/>
      <c r="I5932" s="421"/>
      <c r="J5932" s="421"/>
      <c r="K5932" s="421"/>
      <c r="L5932" s="421"/>
      <c r="M5932" s="421"/>
      <c r="N5932" s="426"/>
      <c r="O5932" s="426"/>
      <c r="P5932" s="427"/>
      <c r="Q5932" s="427"/>
      <c r="R5932" s="426"/>
      <c r="S5932" s="426"/>
      <c r="T5932" s="426"/>
      <c r="U5932" s="426"/>
      <c r="V5932" s="426"/>
      <c r="W5932" s="426"/>
      <c r="X5932" s="427"/>
      <c r="Y5932" s="416" t="e">
        <f t="shared" si="461"/>
        <v>#N/A</v>
      </c>
      <c r="Z5932" s="416" t="e">
        <f t="shared" si="462"/>
        <v>#N/A</v>
      </c>
      <c r="AA5932" s="416" t="str">
        <f t="shared" si="463"/>
        <v/>
      </c>
      <c r="AB5932" s="416" t="e">
        <f t="shared" si="464"/>
        <v>#N/A</v>
      </c>
      <c r="AC5932" s="416" t="e">
        <f t="shared" si="465"/>
        <v>#N/A</v>
      </c>
    </row>
    <row r="5933" customHeight="1" spans="1:29">
      <c r="A5933" s="421"/>
      <c r="B5933" s="422"/>
      <c r="C5933" s="422"/>
      <c r="D5933" s="421"/>
      <c r="E5933" s="421"/>
      <c r="F5933" s="421"/>
      <c r="G5933" s="421"/>
      <c r="H5933" s="421"/>
      <c r="I5933" s="421"/>
      <c r="J5933" s="421"/>
      <c r="K5933" s="421"/>
      <c r="L5933" s="421"/>
      <c r="M5933" s="421"/>
      <c r="N5933" s="426"/>
      <c r="O5933" s="426"/>
      <c r="P5933" s="427"/>
      <c r="Q5933" s="427"/>
      <c r="R5933" s="426"/>
      <c r="S5933" s="426"/>
      <c r="T5933" s="426"/>
      <c r="U5933" s="426"/>
      <c r="V5933" s="426"/>
      <c r="W5933" s="426"/>
      <c r="X5933" s="427"/>
      <c r="Y5933" s="416" t="e">
        <f t="shared" si="461"/>
        <v>#N/A</v>
      </c>
      <c r="Z5933" s="416" t="e">
        <f t="shared" si="462"/>
        <v>#N/A</v>
      </c>
      <c r="AA5933" s="416" t="str">
        <f t="shared" si="463"/>
        <v/>
      </c>
      <c r="AB5933" s="416" t="e">
        <f t="shared" si="464"/>
        <v>#N/A</v>
      </c>
      <c r="AC5933" s="416" t="e">
        <f t="shared" si="465"/>
        <v>#N/A</v>
      </c>
    </row>
    <row r="5934" customHeight="1" spans="1:29">
      <c r="A5934" s="421"/>
      <c r="B5934" s="422"/>
      <c r="C5934" s="422"/>
      <c r="D5934" s="421"/>
      <c r="E5934" s="421"/>
      <c r="F5934" s="421"/>
      <c r="G5934" s="421"/>
      <c r="H5934" s="421"/>
      <c r="I5934" s="421"/>
      <c r="J5934" s="421"/>
      <c r="K5934" s="421"/>
      <c r="L5934" s="421"/>
      <c r="M5934" s="421"/>
      <c r="N5934" s="426"/>
      <c r="O5934" s="426"/>
      <c r="P5934" s="427"/>
      <c r="Q5934" s="427"/>
      <c r="R5934" s="426"/>
      <c r="S5934" s="426"/>
      <c r="T5934" s="426"/>
      <c r="U5934" s="426"/>
      <c r="V5934" s="426"/>
      <c r="W5934" s="426"/>
      <c r="X5934" s="427"/>
      <c r="Y5934" s="416" t="e">
        <f t="shared" si="461"/>
        <v>#N/A</v>
      </c>
      <c r="Z5934" s="416" t="e">
        <f t="shared" si="462"/>
        <v>#N/A</v>
      </c>
      <c r="AA5934" s="416" t="str">
        <f t="shared" si="463"/>
        <v/>
      </c>
      <c r="AB5934" s="416" t="e">
        <f t="shared" si="464"/>
        <v>#N/A</v>
      </c>
      <c r="AC5934" s="416" t="e">
        <f t="shared" si="465"/>
        <v>#N/A</v>
      </c>
    </row>
    <row r="5935" customHeight="1" spans="1:29">
      <c r="A5935" s="421"/>
      <c r="B5935" s="422"/>
      <c r="C5935" s="422"/>
      <c r="D5935" s="421"/>
      <c r="E5935" s="421"/>
      <c r="F5935" s="421"/>
      <c r="G5935" s="421"/>
      <c r="H5935" s="421"/>
      <c r="I5935" s="421"/>
      <c r="J5935" s="421"/>
      <c r="K5935" s="421"/>
      <c r="L5935" s="421"/>
      <c r="M5935" s="421"/>
      <c r="N5935" s="426"/>
      <c r="O5935" s="426"/>
      <c r="P5935" s="427"/>
      <c r="Q5935" s="427"/>
      <c r="R5935" s="426"/>
      <c r="S5935" s="426"/>
      <c r="T5935" s="426"/>
      <c r="U5935" s="426"/>
      <c r="V5935" s="426"/>
      <c r="W5935" s="426"/>
      <c r="X5935" s="427"/>
      <c r="Y5935" s="416" t="e">
        <f t="shared" si="461"/>
        <v>#N/A</v>
      </c>
      <c r="Z5935" s="416" t="e">
        <f t="shared" si="462"/>
        <v>#N/A</v>
      </c>
      <c r="AA5935" s="416" t="str">
        <f t="shared" si="463"/>
        <v/>
      </c>
      <c r="AB5935" s="416" t="e">
        <f t="shared" si="464"/>
        <v>#N/A</v>
      </c>
      <c r="AC5935" s="416" t="e">
        <f t="shared" si="465"/>
        <v>#N/A</v>
      </c>
    </row>
    <row r="5936" customHeight="1" spans="1:29">
      <c r="A5936" s="421"/>
      <c r="B5936" s="422"/>
      <c r="C5936" s="422"/>
      <c r="D5936" s="421"/>
      <c r="E5936" s="421"/>
      <c r="F5936" s="421"/>
      <c r="G5936" s="421"/>
      <c r="H5936" s="421"/>
      <c r="I5936" s="421"/>
      <c r="J5936" s="421"/>
      <c r="K5936" s="421"/>
      <c r="L5936" s="421"/>
      <c r="M5936" s="421"/>
      <c r="N5936" s="426"/>
      <c r="O5936" s="426"/>
      <c r="P5936" s="427"/>
      <c r="Q5936" s="427"/>
      <c r="R5936" s="426"/>
      <c r="S5936" s="426"/>
      <c r="T5936" s="426"/>
      <c r="U5936" s="426"/>
      <c r="V5936" s="426"/>
      <c r="W5936" s="426"/>
      <c r="X5936" s="427"/>
      <c r="Y5936" s="416" t="e">
        <f t="shared" si="461"/>
        <v>#N/A</v>
      </c>
      <c r="Z5936" s="416" t="e">
        <f t="shared" si="462"/>
        <v>#N/A</v>
      </c>
      <c r="AA5936" s="416" t="str">
        <f t="shared" si="463"/>
        <v/>
      </c>
      <c r="AB5936" s="416" t="e">
        <f t="shared" si="464"/>
        <v>#N/A</v>
      </c>
      <c r="AC5936" s="416" t="e">
        <f t="shared" si="465"/>
        <v>#N/A</v>
      </c>
    </row>
    <row r="5937" customHeight="1" spans="1:29">
      <c r="A5937" s="421"/>
      <c r="B5937" s="422"/>
      <c r="C5937" s="422"/>
      <c r="D5937" s="421"/>
      <c r="E5937" s="421"/>
      <c r="F5937" s="421"/>
      <c r="G5937" s="421"/>
      <c r="H5937" s="421"/>
      <c r="I5937" s="421"/>
      <c r="J5937" s="421"/>
      <c r="K5937" s="421"/>
      <c r="L5937" s="421"/>
      <c r="M5937" s="421"/>
      <c r="N5937" s="426"/>
      <c r="O5937" s="426"/>
      <c r="P5937" s="427"/>
      <c r="Q5937" s="427"/>
      <c r="R5937" s="426"/>
      <c r="S5937" s="426"/>
      <c r="T5937" s="426"/>
      <c r="U5937" s="426"/>
      <c r="V5937" s="426"/>
      <c r="W5937" s="426"/>
      <c r="X5937" s="427"/>
      <c r="Y5937" s="416" t="e">
        <f t="shared" si="461"/>
        <v>#N/A</v>
      </c>
      <c r="Z5937" s="416" t="e">
        <f t="shared" si="462"/>
        <v>#N/A</v>
      </c>
      <c r="AA5937" s="416" t="str">
        <f t="shared" si="463"/>
        <v/>
      </c>
      <c r="AB5937" s="416" t="e">
        <f t="shared" si="464"/>
        <v>#N/A</v>
      </c>
      <c r="AC5937" s="416" t="e">
        <f t="shared" si="465"/>
        <v>#N/A</v>
      </c>
    </row>
    <row r="5938" customHeight="1" spans="1:29">
      <c r="A5938" s="421"/>
      <c r="B5938" s="422"/>
      <c r="C5938" s="422"/>
      <c r="D5938" s="421"/>
      <c r="E5938" s="421"/>
      <c r="F5938" s="421"/>
      <c r="G5938" s="421"/>
      <c r="H5938" s="421"/>
      <c r="I5938" s="421"/>
      <c r="J5938" s="421"/>
      <c r="K5938" s="421"/>
      <c r="L5938" s="421"/>
      <c r="M5938" s="421"/>
      <c r="N5938" s="426"/>
      <c r="O5938" s="426"/>
      <c r="P5938" s="427"/>
      <c r="Q5938" s="427"/>
      <c r="R5938" s="426"/>
      <c r="S5938" s="426"/>
      <c r="T5938" s="426"/>
      <c r="U5938" s="426"/>
      <c r="V5938" s="426"/>
      <c r="W5938" s="426"/>
      <c r="X5938" s="427"/>
      <c r="Y5938" s="416" t="e">
        <f t="shared" si="461"/>
        <v>#N/A</v>
      </c>
      <c r="Z5938" s="416" t="e">
        <f t="shared" si="462"/>
        <v>#N/A</v>
      </c>
      <c r="AA5938" s="416" t="str">
        <f t="shared" si="463"/>
        <v/>
      </c>
      <c r="AB5938" s="416" t="e">
        <f t="shared" si="464"/>
        <v>#N/A</v>
      </c>
      <c r="AC5938" s="416" t="e">
        <f t="shared" si="465"/>
        <v>#N/A</v>
      </c>
    </row>
    <row r="5939" customHeight="1" spans="1:29">
      <c r="A5939" s="421"/>
      <c r="B5939" s="422"/>
      <c r="C5939" s="422"/>
      <c r="D5939" s="421"/>
      <c r="E5939" s="421"/>
      <c r="F5939" s="421"/>
      <c r="G5939" s="421"/>
      <c r="H5939" s="421"/>
      <c r="I5939" s="421"/>
      <c r="J5939" s="421"/>
      <c r="K5939" s="421"/>
      <c r="L5939" s="421"/>
      <c r="M5939" s="421"/>
      <c r="N5939" s="426"/>
      <c r="O5939" s="426"/>
      <c r="P5939" s="427"/>
      <c r="Q5939" s="427"/>
      <c r="R5939" s="426"/>
      <c r="S5939" s="426"/>
      <c r="T5939" s="426"/>
      <c r="U5939" s="426"/>
      <c r="V5939" s="426"/>
      <c r="W5939" s="426"/>
      <c r="X5939" s="427"/>
      <c r="Y5939" s="416" t="e">
        <f t="shared" si="461"/>
        <v>#N/A</v>
      </c>
      <c r="Z5939" s="416" t="e">
        <f t="shared" si="462"/>
        <v>#N/A</v>
      </c>
      <c r="AA5939" s="416" t="str">
        <f t="shared" si="463"/>
        <v/>
      </c>
      <c r="AB5939" s="416" t="e">
        <f t="shared" si="464"/>
        <v>#N/A</v>
      </c>
      <c r="AC5939" s="416" t="e">
        <f t="shared" si="465"/>
        <v>#N/A</v>
      </c>
    </row>
    <row r="5940" customHeight="1" spans="1:29">
      <c r="A5940" s="421"/>
      <c r="B5940" s="422"/>
      <c r="C5940" s="422"/>
      <c r="D5940" s="421"/>
      <c r="E5940" s="421"/>
      <c r="F5940" s="421"/>
      <c r="G5940" s="421"/>
      <c r="H5940" s="421"/>
      <c r="I5940" s="421"/>
      <c r="J5940" s="421"/>
      <c r="K5940" s="421"/>
      <c r="L5940" s="421"/>
      <c r="M5940" s="421"/>
      <c r="N5940" s="426"/>
      <c r="O5940" s="426"/>
      <c r="P5940" s="427"/>
      <c r="Q5940" s="427"/>
      <c r="R5940" s="426"/>
      <c r="S5940" s="426"/>
      <c r="T5940" s="426"/>
      <c r="U5940" s="426"/>
      <c r="V5940" s="426"/>
      <c r="W5940" s="426"/>
      <c r="X5940" s="427"/>
      <c r="Y5940" s="416" t="e">
        <f t="shared" si="461"/>
        <v>#N/A</v>
      </c>
      <c r="Z5940" s="416" t="e">
        <f t="shared" si="462"/>
        <v>#N/A</v>
      </c>
      <c r="AA5940" s="416" t="str">
        <f t="shared" si="463"/>
        <v/>
      </c>
      <c r="AB5940" s="416" t="e">
        <f t="shared" si="464"/>
        <v>#N/A</v>
      </c>
      <c r="AC5940" s="416" t="e">
        <f t="shared" si="465"/>
        <v>#N/A</v>
      </c>
    </row>
    <row r="5941" customHeight="1" spans="1:29">
      <c r="A5941" s="421"/>
      <c r="B5941" s="422"/>
      <c r="C5941" s="422"/>
      <c r="D5941" s="421"/>
      <c r="E5941" s="421"/>
      <c r="F5941" s="421"/>
      <c r="G5941" s="421"/>
      <c r="H5941" s="421"/>
      <c r="I5941" s="421"/>
      <c r="J5941" s="421"/>
      <c r="K5941" s="421"/>
      <c r="L5941" s="421"/>
      <c r="M5941" s="421"/>
      <c r="N5941" s="426"/>
      <c r="O5941" s="426"/>
      <c r="P5941" s="427"/>
      <c r="Q5941" s="427"/>
      <c r="R5941" s="426"/>
      <c r="S5941" s="426"/>
      <c r="T5941" s="426"/>
      <c r="U5941" s="426"/>
      <c r="V5941" s="426"/>
      <c r="W5941" s="426"/>
      <c r="X5941" s="427"/>
      <c r="Y5941" s="416" t="e">
        <f t="shared" si="461"/>
        <v>#N/A</v>
      </c>
      <c r="Z5941" s="416" t="e">
        <f t="shared" si="462"/>
        <v>#N/A</v>
      </c>
      <c r="AA5941" s="416" t="str">
        <f t="shared" si="463"/>
        <v/>
      </c>
      <c r="AB5941" s="416" t="e">
        <f t="shared" si="464"/>
        <v>#N/A</v>
      </c>
      <c r="AC5941" s="416" t="e">
        <f t="shared" si="465"/>
        <v>#N/A</v>
      </c>
    </row>
    <row r="5942" customHeight="1" spans="1:29">
      <c r="A5942" s="421"/>
      <c r="B5942" s="422"/>
      <c r="C5942" s="422"/>
      <c r="D5942" s="421"/>
      <c r="E5942" s="421"/>
      <c r="F5942" s="421"/>
      <c r="G5942" s="421"/>
      <c r="H5942" s="421"/>
      <c r="I5942" s="421"/>
      <c r="J5942" s="421"/>
      <c r="K5942" s="421"/>
      <c r="L5942" s="421"/>
      <c r="M5942" s="421"/>
      <c r="N5942" s="426"/>
      <c r="O5942" s="426"/>
      <c r="P5942" s="427"/>
      <c r="Q5942" s="427"/>
      <c r="R5942" s="426"/>
      <c r="S5942" s="426"/>
      <c r="T5942" s="426"/>
      <c r="U5942" s="426"/>
      <c r="V5942" s="426"/>
      <c r="W5942" s="426"/>
      <c r="X5942" s="427"/>
      <c r="Y5942" s="416" t="e">
        <f t="shared" si="461"/>
        <v>#N/A</v>
      </c>
      <c r="Z5942" s="416" t="e">
        <f t="shared" si="462"/>
        <v>#N/A</v>
      </c>
      <c r="AA5942" s="416" t="str">
        <f t="shared" si="463"/>
        <v/>
      </c>
      <c r="AB5942" s="416" t="e">
        <f t="shared" si="464"/>
        <v>#N/A</v>
      </c>
      <c r="AC5942" s="416" t="e">
        <f t="shared" si="465"/>
        <v>#N/A</v>
      </c>
    </row>
    <row r="5943" customHeight="1" spans="1:29">
      <c r="A5943" s="421"/>
      <c r="B5943" s="422"/>
      <c r="C5943" s="422"/>
      <c r="D5943" s="421"/>
      <c r="E5943" s="421"/>
      <c r="F5943" s="421"/>
      <c r="G5943" s="421"/>
      <c r="H5943" s="421"/>
      <c r="I5943" s="421"/>
      <c r="J5943" s="421"/>
      <c r="K5943" s="421"/>
      <c r="L5943" s="421"/>
      <c r="M5943" s="421"/>
      <c r="N5943" s="426"/>
      <c r="O5943" s="426"/>
      <c r="P5943" s="427"/>
      <c r="Q5943" s="427"/>
      <c r="R5943" s="426"/>
      <c r="S5943" s="426"/>
      <c r="T5943" s="426"/>
      <c r="U5943" s="426"/>
      <c r="V5943" s="426"/>
      <c r="W5943" s="426"/>
      <c r="X5943" s="427"/>
      <c r="Y5943" s="416" t="e">
        <f t="shared" si="461"/>
        <v>#N/A</v>
      </c>
      <c r="Z5943" s="416" t="e">
        <f t="shared" si="462"/>
        <v>#N/A</v>
      </c>
      <c r="AA5943" s="416" t="str">
        <f t="shared" si="463"/>
        <v/>
      </c>
      <c r="AB5943" s="416" t="e">
        <f t="shared" si="464"/>
        <v>#N/A</v>
      </c>
      <c r="AC5943" s="416" t="e">
        <f t="shared" si="465"/>
        <v>#N/A</v>
      </c>
    </row>
    <row r="5944" customHeight="1" spans="1:29">
      <c r="A5944" s="421"/>
      <c r="B5944" s="422"/>
      <c r="C5944" s="422"/>
      <c r="D5944" s="421"/>
      <c r="E5944" s="421"/>
      <c r="F5944" s="421"/>
      <c r="G5944" s="421"/>
      <c r="H5944" s="421"/>
      <c r="I5944" s="421"/>
      <c r="J5944" s="421"/>
      <c r="K5944" s="421"/>
      <c r="L5944" s="421"/>
      <c r="M5944" s="421"/>
      <c r="N5944" s="426"/>
      <c r="O5944" s="426"/>
      <c r="P5944" s="427"/>
      <c r="Q5944" s="427"/>
      <c r="R5944" s="426"/>
      <c r="S5944" s="426"/>
      <c r="T5944" s="426"/>
      <c r="U5944" s="426"/>
      <c r="V5944" s="426"/>
      <c r="W5944" s="426"/>
      <c r="X5944" s="427"/>
      <c r="Y5944" s="416" t="e">
        <f t="shared" si="461"/>
        <v>#N/A</v>
      </c>
      <c r="Z5944" s="416" t="e">
        <f t="shared" si="462"/>
        <v>#N/A</v>
      </c>
      <c r="AA5944" s="416" t="str">
        <f t="shared" si="463"/>
        <v/>
      </c>
      <c r="AB5944" s="416" t="e">
        <f t="shared" si="464"/>
        <v>#N/A</v>
      </c>
      <c r="AC5944" s="416" t="e">
        <f t="shared" si="465"/>
        <v>#N/A</v>
      </c>
    </row>
    <row r="5945" customHeight="1" spans="1:29">
      <c r="A5945" s="421"/>
      <c r="B5945" s="422"/>
      <c r="C5945" s="422"/>
      <c r="D5945" s="421"/>
      <c r="E5945" s="421"/>
      <c r="F5945" s="421"/>
      <c r="G5945" s="421"/>
      <c r="H5945" s="421"/>
      <c r="I5945" s="421"/>
      <c r="J5945" s="421"/>
      <c r="K5945" s="421"/>
      <c r="L5945" s="421"/>
      <c r="M5945" s="421"/>
      <c r="N5945" s="426"/>
      <c r="O5945" s="426"/>
      <c r="P5945" s="427"/>
      <c r="Q5945" s="427"/>
      <c r="R5945" s="426"/>
      <c r="S5945" s="426"/>
      <c r="T5945" s="426"/>
      <c r="U5945" s="426"/>
      <c r="V5945" s="426"/>
      <c r="W5945" s="426"/>
      <c r="X5945" s="427"/>
      <c r="Y5945" s="416" t="e">
        <f t="shared" si="461"/>
        <v>#N/A</v>
      </c>
      <c r="Z5945" s="416" t="e">
        <f t="shared" si="462"/>
        <v>#N/A</v>
      </c>
      <c r="AA5945" s="416" t="str">
        <f t="shared" si="463"/>
        <v/>
      </c>
      <c r="AB5945" s="416" t="e">
        <f t="shared" si="464"/>
        <v>#N/A</v>
      </c>
      <c r="AC5945" s="416" t="e">
        <f t="shared" si="465"/>
        <v>#N/A</v>
      </c>
    </row>
    <row r="5946" customHeight="1" spans="1:29">
      <c r="A5946" s="421"/>
      <c r="B5946" s="422"/>
      <c r="C5946" s="422"/>
      <c r="D5946" s="421"/>
      <c r="E5946" s="421"/>
      <c r="F5946" s="421"/>
      <c r="G5946" s="421"/>
      <c r="H5946" s="421"/>
      <c r="I5946" s="421"/>
      <c r="J5946" s="421"/>
      <c r="K5946" s="421"/>
      <c r="L5946" s="421"/>
      <c r="M5946" s="421"/>
      <c r="N5946" s="426"/>
      <c r="O5946" s="426"/>
      <c r="P5946" s="427"/>
      <c r="Q5946" s="427"/>
      <c r="R5946" s="426"/>
      <c r="S5946" s="426"/>
      <c r="T5946" s="426"/>
      <c r="U5946" s="426"/>
      <c r="V5946" s="426"/>
      <c r="W5946" s="426"/>
      <c r="X5946" s="427"/>
      <c r="Y5946" s="416" t="e">
        <f t="shared" si="461"/>
        <v>#N/A</v>
      </c>
      <c r="Z5946" s="416" t="e">
        <f t="shared" si="462"/>
        <v>#N/A</v>
      </c>
      <c r="AA5946" s="416" t="str">
        <f t="shared" si="463"/>
        <v/>
      </c>
      <c r="AB5946" s="416" t="e">
        <f t="shared" si="464"/>
        <v>#N/A</v>
      </c>
      <c r="AC5946" s="416" t="e">
        <f t="shared" si="465"/>
        <v>#N/A</v>
      </c>
    </row>
    <row r="5947" customHeight="1" spans="1:29">
      <c r="A5947" s="421"/>
      <c r="B5947" s="422"/>
      <c r="C5947" s="422"/>
      <c r="D5947" s="421"/>
      <c r="E5947" s="421"/>
      <c r="F5947" s="421"/>
      <c r="G5947" s="421"/>
      <c r="H5947" s="421"/>
      <c r="I5947" s="421"/>
      <c r="J5947" s="421"/>
      <c r="K5947" s="421"/>
      <c r="L5947" s="421"/>
      <c r="M5947" s="421"/>
      <c r="N5947" s="426"/>
      <c r="O5947" s="426"/>
      <c r="P5947" s="427"/>
      <c r="Q5947" s="427"/>
      <c r="R5947" s="426"/>
      <c r="S5947" s="426"/>
      <c r="T5947" s="426"/>
      <c r="U5947" s="426"/>
      <c r="V5947" s="426"/>
      <c r="W5947" s="426"/>
      <c r="X5947" s="427"/>
      <c r="Y5947" s="416" t="e">
        <f t="shared" si="461"/>
        <v>#N/A</v>
      </c>
      <c r="Z5947" s="416" t="e">
        <f t="shared" si="462"/>
        <v>#N/A</v>
      </c>
      <c r="AA5947" s="416" t="str">
        <f t="shared" si="463"/>
        <v/>
      </c>
      <c r="AB5947" s="416" t="e">
        <f t="shared" si="464"/>
        <v>#N/A</v>
      </c>
      <c r="AC5947" s="416" t="e">
        <f t="shared" si="465"/>
        <v>#N/A</v>
      </c>
    </row>
    <row r="5948" customHeight="1" spans="1:29">
      <c r="A5948" s="421"/>
      <c r="B5948" s="422"/>
      <c r="C5948" s="422"/>
      <c r="D5948" s="421"/>
      <c r="E5948" s="421"/>
      <c r="F5948" s="421"/>
      <c r="G5948" s="421"/>
      <c r="H5948" s="421"/>
      <c r="I5948" s="421"/>
      <c r="J5948" s="421"/>
      <c r="K5948" s="421"/>
      <c r="L5948" s="421"/>
      <c r="M5948" s="421"/>
      <c r="N5948" s="426"/>
      <c r="O5948" s="426"/>
      <c r="P5948" s="427"/>
      <c r="Q5948" s="427"/>
      <c r="R5948" s="426"/>
      <c r="S5948" s="426"/>
      <c r="T5948" s="426"/>
      <c r="U5948" s="426"/>
      <c r="V5948" s="426"/>
      <c r="W5948" s="426"/>
      <c r="X5948" s="427"/>
      <c r="Y5948" s="416" t="e">
        <f t="shared" si="461"/>
        <v>#N/A</v>
      </c>
      <c r="Z5948" s="416" t="e">
        <f t="shared" si="462"/>
        <v>#N/A</v>
      </c>
      <c r="AA5948" s="416" t="str">
        <f t="shared" si="463"/>
        <v/>
      </c>
      <c r="AB5948" s="416" t="e">
        <f t="shared" si="464"/>
        <v>#N/A</v>
      </c>
      <c r="AC5948" s="416" t="e">
        <f t="shared" si="465"/>
        <v>#N/A</v>
      </c>
    </row>
    <row r="5949" customHeight="1" spans="1:29">
      <c r="A5949" s="421"/>
      <c r="B5949" s="422"/>
      <c r="C5949" s="422"/>
      <c r="D5949" s="421"/>
      <c r="E5949" s="421"/>
      <c r="F5949" s="421"/>
      <c r="G5949" s="421"/>
      <c r="H5949" s="421"/>
      <c r="I5949" s="421"/>
      <c r="J5949" s="421"/>
      <c r="K5949" s="421"/>
      <c r="L5949" s="421"/>
      <c r="M5949" s="421"/>
      <c r="N5949" s="426"/>
      <c r="O5949" s="426"/>
      <c r="P5949" s="427"/>
      <c r="Q5949" s="427"/>
      <c r="R5949" s="426"/>
      <c r="S5949" s="426"/>
      <c r="T5949" s="426"/>
      <c r="U5949" s="426"/>
      <c r="V5949" s="426"/>
      <c r="W5949" s="426"/>
      <c r="X5949" s="427"/>
      <c r="Y5949" s="416" t="e">
        <f t="shared" si="461"/>
        <v>#N/A</v>
      </c>
      <c r="Z5949" s="416" t="e">
        <f t="shared" si="462"/>
        <v>#N/A</v>
      </c>
      <c r="AA5949" s="416" t="str">
        <f t="shared" si="463"/>
        <v/>
      </c>
      <c r="AB5949" s="416" t="e">
        <f t="shared" si="464"/>
        <v>#N/A</v>
      </c>
      <c r="AC5949" s="416" t="e">
        <f t="shared" si="465"/>
        <v>#N/A</v>
      </c>
    </row>
    <row r="5950" customHeight="1" spans="1:29">
      <c r="A5950" s="421"/>
      <c r="B5950" s="422"/>
      <c r="C5950" s="422"/>
      <c r="D5950" s="421"/>
      <c r="E5950" s="421"/>
      <c r="F5950" s="421"/>
      <c r="G5950" s="421"/>
      <c r="H5950" s="421"/>
      <c r="I5950" s="421"/>
      <c r="J5950" s="421"/>
      <c r="K5950" s="421"/>
      <c r="L5950" s="421"/>
      <c r="M5950" s="421"/>
      <c r="N5950" s="426"/>
      <c r="O5950" s="426"/>
      <c r="P5950" s="427"/>
      <c r="Q5950" s="427"/>
      <c r="R5950" s="426"/>
      <c r="S5950" s="426"/>
      <c r="T5950" s="426"/>
      <c r="U5950" s="426"/>
      <c r="V5950" s="426"/>
      <c r="W5950" s="426"/>
      <c r="X5950" s="427"/>
      <c r="Y5950" s="416" t="e">
        <f t="shared" si="461"/>
        <v>#N/A</v>
      </c>
      <c r="Z5950" s="416" t="e">
        <f t="shared" si="462"/>
        <v>#N/A</v>
      </c>
      <c r="AA5950" s="416" t="str">
        <f t="shared" si="463"/>
        <v/>
      </c>
      <c r="AB5950" s="416" t="e">
        <f t="shared" si="464"/>
        <v>#N/A</v>
      </c>
      <c r="AC5950" s="416" t="e">
        <f t="shared" si="465"/>
        <v>#N/A</v>
      </c>
    </row>
    <row r="5951" customHeight="1" spans="1:29">
      <c r="A5951" s="421"/>
      <c r="B5951" s="422"/>
      <c r="C5951" s="422"/>
      <c r="D5951" s="421"/>
      <c r="E5951" s="421"/>
      <c r="F5951" s="421"/>
      <c r="G5951" s="421"/>
      <c r="H5951" s="421"/>
      <c r="I5951" s="421"/>
      <c r="J5951" s="421"/>
      <c r="K5951" s="421"/>
      <c r="L5951" s="421"/>
      <c r="M5951" s="421"/>
      <c r="N5951" s="426"/>
      <c r="O5951" s="426"/>
      <c r="P5951" s="427"/>
      <c r="Q5951" s="427"/>
      <c r="R5951" s="426"/>
      <c r="S5951" s="426"/>
      <c r="T5951" s="426"/>
      <c r="U5951" s="426"/>
      <c r="V5951" s="426"/>
      <c r="W5951" s="426"/>
      <c r="X5951" s="427"/>
      <c r="Y5951" s="416" t="e">
        <f t="shared" si="461"/>
        <v>#N/A</v>
      </c>
      <c r="Z5951" s="416" t="e">
        <f t="shared" si="462"/>
        <v>#N/A</v>
      </c>
      <c r="AA5951" s="416" t="str">
        <f t="shared" si="463"/>
        <v/>
      </c>
      <c r="AB5951" s="416" t="e">
        <f t="shared" si="464"/>
        <v>#N/A</v>
      </c>
      <c r="AC5951" s="416" t="e">
        <f t="shared" si="465"/>
        <v>#N/A</v>
      </c>
    </row>
    <row r="5952" customHeight="1" spans="1:29">
      <c r="A5952" s="421"/>
      <c r="B5952" s="422"/>
      <c r="C5952" s="422"/>
      <c r="D5952" s="421"/>
      <c r="E5952" s="421"/>
      <c r="F5952" s="421"/>
      <c r="G5952" s="421"/>
      <c r="H5952" s="421"/>
      <c r="I5952" s="421"/>
      <c r="J5952" s="421"/>
      <c r="K5952" s="421"/>
      <c r="L5952" s="421"/>
      <c r="M5952" s="421"/>
      <c r="N5952" s="426"/>
      <c r="O5952" s="426"/>
      <c r="P5952" s="427"/>
      <c r="Q5952" s="427"/>
      <c r="R5952" s="426"/>
      <c r="S5952" s="426"/>
      <c r="T5952" s="426"/>
      <c r="U5952" s="426"/>
      <c r="V5952" s="426"/>
      <c r="W5952" s="426"/>
      <c r="X5952" s="427"/>
      <c r="Y5952" s="416" t="e">
        <f t="shared" si="461"/>
        <v>#N/A</v>
      </c>
      <c r="Z5952" s="416" t="e">
        <f t="shared" si="462"/>
        <v>#N/A</v>
      </c>
      <c r="AA5952" s="416" t="str">
        <f t="shared" si="463"/>
        <v/>
      </c>
      <c r="AB5952" s="416" t="e">
        <f t="shared" si="464"/>
        <v>#N/A</v>
      </c>
      <c r="AC5952" s="416" t="e">
        <f t="shared" si="465"/>
        <v>#N/A</v>
      </c>
    </row>
    <row r="5953" customHeight="1" spans="1:29">
      <c r="A5953" s="421"/>
      <c r="B5953" s="422"/>
      <c r="C5953" s="422"/>
      <c r="D5953" s="421"/>
      <c r="E5953" s="421"/>
      <c r="F5953" s="421"/>
      <c r="G5953" s="421"/>
      <c r="H5953" s="421"/>
      <c r="I5953" s="421"/>
      <c r="J5953" s="421"/>
      <c r="K5953" s="421"/>
      <c r="L5953" s="421"/>
      <c r="M5953" s="421"/>
      <c r="N5953" s="426"/>
      <c r="O5953" s="426"/>
      <c r="P5953" s="427"/>
      <c r="Q5953" s="427"/>
      <c r="R5953" s="426"/>
      <c r="S5953" s="426"/>
      <c r="T5953" s="426"/>
      <c r="U5953" s="426"/>
      <c r="V5953" s="426"/>
      <c r="W5953" s="426"/>
      <c r="X5953" s="427"/>
      <c r="Y5953" s="416" t="e">
        <f t="shared" si="461"/>
        <v>#N/A</v>
      </c>
      <c r="Z5953" s="416" t="e">
        <f t="shared" si="462"/>
        <v>#N/A</v>
      </c>
      <c r="AA5953" s="416" t="str">
        <f t="shared" si="463"/>
        <v/>
      </c>
      <c r="AB5953" s="416" t="e">
        <f t="shared" si="464"/>
        <v>#N/A</v>
      </c>
      <c r="AC5953" s="416" t="e">
        <f t="shared" si="465"/>
        <v>#N/A</v>
      </c>
    </row>
    <row r="5954" customHeight="1" spans="1:29">
      <c r="A5954" s="421"/>
      <c r="B5954" s="422"/>
      <c r="C5954" s="422"/>
      <c r="D5954" s="421"/>
      <c r="E5954" s="421"/>
      <c r="F5954" s="421"/>
      <c r="G5954" s="421"/>
      <c r="H5954" s="421"/>
      <c r="I5954" s="421"/>
      <c r="J5954" s="421"/>
      <c r="K5954" s="421"/>
      <c r="L5954" s="421"/>
      <c r="M5954" s="421"/>
      <c r="N5954" s="426"/>
      <c r="O5954" s="426"/>
      <c r="P5954" s="427"/>
      <c r="Q5954" s="427"/>
      <c r="R5954" s="426"/>
      <c r="S5954" s="426"/>
      <c r="T5954" s="426"/>
      <c r="U5954" s="426"/>
      <c r="V5954" s="426"/>
      <c r="W5954" s="426"/>
      <c r="X5954" s="427"/>
      <c r="Y5954" s="416" t="e">
        <f t="shared" si="461"/>
        <v>#N/A</v>
      </c>
      <c r="Z5954" s="416" t="e">
        <f t="shared" si="462"/>
        <v>#N/A</v>
      </c>
      <c r="AA5954" s="416" t="str">
        <f t="shared" si="463"/>
        <v/>
      </c>
      <c r="AB5954" s="416" t="e">
        <f t="shared" si="464"/>
        <v>#N/A</v>
      </c>
      <c r="AC5954" s="416" t="e">
        <f t="shared" si="465"/>
        <v>#N/A</v>
      </c>
    </row>
    <row r="5955" customHeight="1" spans="1:29">
      <c r="A5955" s="421"/>
      <c r="B5955" s="422"/>
      <c r="C5955" s="422"/>
      <c r="D5955" s="421"/>
      <c r="E5955" s="421"/>
      <c r="F5955" s="421"/>
      <c r="G5955" s="421"/>
      <c r="H5955" s="421"/>
      <c r="I5955" s="421"/>
      <c r="J5955" s="421"/>
      <c r="K5955" s="421"/>
      <c r="L5955" s="421"/>
      <c r="M5955" s="421"/>
      <c r="N5955" s="426"/>
      <c r="O5955" s="426"/>
      <c r="P5955" s="427"/>
      <c r="Q5955" s="427"/>
      <c r="R5955" s="426"/>
      <c r="S5955" s="426"/>
      <c r="T5955" s="426"/>
      <c r="U5955" s="426"/>
      <c r="V5955" s="426"/>
      <c r="W5955" s="426"/>
      <c r="X5955" s="427"/>
      <c r="Y5955" s="416" t="e">
        <f t="shared" si="461"/>
        <v>#N/A</v>
      </c>
      <c r="Z5955" s="416" t="e">
        <f t="shared" si="462"/>
        <v>#N/A</v>
      </c>
      <c r="AA5955" s="416" t="str">
        <f t="shared" si="463"/>
        <v/>
      </c>
      <c r="AB5955" s="416" t="e">
        <f t="shared" si="464"/>
        <v>#N/A</v>
      </c>
      <c r="AC5955" s="416" t="e">
        <f t="shared" si="465"/>
        <v>#N/A</v>
      </c>
    </row>
    <row r="5956" customHeight="1" spans="1:29">
      <c r="A5956" s="421"/>
      <c r="B5956" s="422"/>
      <c r="C5956" s="422"/>
      <c r="D5956" s="421"/>
      <c r="E5956" s="421"/>
      <c r="F5956" s="421"/>
      <c r="G5956" s="421"/>
      <c r="H5956" s="421"/>
      <c r="I5956" s="421"/>
      <c r="J5956" s="421"/>
      <c r="K5956" s="421"/>
      <c r="L5956" s="421"/>
      <c r="M5956" s="421"/>
      <c r="N5956" s="426"/>
      <c r="O5956" s="426"/>
      <c r="P5956" s="427"/>
      <c r="Q5956" s="427"/>
      <c r="R5956" s="426"/>
      <c r="S5956" s="426"/>
      <c r="T5956" s="426"/>
      <c r="U5956" s="426"/>
      <c r="V5956" s="426"/>
      <c r="W5956" s="426"/>
      <c r="X5956" s="427"/>
      <c r="Y5956" s="416" t="e">
        <f t="shared" si="461"/>
        <v>#N/A</v>
      </c>
      <c r="Z5956" s="416" t="e">
        <f t="shared" si="462"/>
        <v>#N/A</v>
      </c>
      <c r="AA5956" s="416" t="str">
        <f t="shared" si="463"/>
        <v/>
      </c>
      <c r="AB5956" s="416" t="e">
        <f t="shared" si="464"/>
        <v>#N/A</v>
      </c>
      <c r="AC5956" s="416" t="e">
        <f t="shared" si="465"/>
        <v>#N/A</v>
      </c>
    </row>
    <row r="5957" customHeight="1" spans="1:29">
      <c r="A5957" s="421"/>
      <c r="B5957" s="422"/>
      <c r="C5957" s="422"/>
      <c r="D5957" s="421"/>
      <c r="E5957" s="421"/>
      <c r="F5957" s="421"/>
      <c r="G5957" s="421"/>
      <c r="H5957" s="421"/>
      <c r="I5957" s="421"/>
      <c r="J5957" s="421"/>
      <c r="K5957" s="421"/>
      <c r="L5957" s="421"/>
      <c r="M5957" s="421"/>
      <c r="N5957" s="426"/>
      <c r="O5957" s="426"/>
      <c r="P5957" s="427"/>
      <c r="Q5957" s="427"/>
      <c r="R5957" s="426"/>
      <c r="S5957" s="426"/>
      <c r="T5957" s="426"/>
      <c r="U5957" s="426"/>
      <c r="V5957" s="426"/>
      <c r="W5957" s="426"/>
      <c r="X5957" s="427"/>
      <c r="Y5957" s="416" t="e">
        <f t="shared" si="461"/>
        <v>#N/A</v>
      </c>
      <c r="Z5957" s="416" t="e">
        <f t="shared" si="462"/>
        <v>#N/A</v>
      </c>
      <c r="AA5957" s="416" t="str">
        <f t="shared" si="463"/>
        <v/>
      </c>
      <c r="AB5957" s="416" t="e">
        <f t="shared" si="464"/>
        <v>#N/A</v>
      </c>
      <c r="AC5957" s="416" t="e">
        <f t="shared" si="465"/>
        <v>#N/A</v>
      </c>
    </row>
    <row r="5958" customHeight="1" spans="1:29">
      <c r="A5958" s="421"/>
      <c r="B5958" s="422"/>
      <c r="C5958" s="422"/>
      <c r="D5958" s="421"/>
      <c r="E5958" s="421"/>
      <c r="F5958" s="421"/>
      <c r="G5958" s="421"/>
      <c r="H5958" s="421"/>
      <c r="I5958" s="421"/>
      <c r="J5958" s="421"/>
      <c r="K5958" s="421"/>
      <c r="L5958" s="421"/>
      <c r="M5958" s="421"/>
      <c r="N5958" s="426"/>
      <c r="O5958" s="426"/>
      <c r="P5958" s="427"/>
      <c r="Q5958" s="427"/>
      <c r="R5958" s="426"/>
      <c r="S5958" s="426"/>
      <c r="T5958" s="426"/>
      <c r="U5958" s="426"/>
      <c r="V5958" s="426"/>
      <c r="W5958" s="426"/>
      <c r="X5958" s="427"/>
      <c r="Y5958" s="416" t="e">
        <f t="shared" si="461"/>
        <v>#N/A</v>
      </c>
      <c r="Z5958" s="416" t="e">
        <f t="shared" si="462"/>
        <v>#N/A</v>
      </c>
      <c r="AA5958" s="416" t="str">
        <f t="shared" si="463"/>
        <v/>
      </c>
      <c r="AB5958" s="416" t="e">
        <f t="shared" si="464"/>
        <v>#N/A</v>
      </c>
      <c r="AC5958" s="416" t="e">
        <f t="shared" si="465"/>
        <v>#N/A</v>
      </c>
    </row>
    <row r="5959" customHeight="1" spans="1:29">
      <c r="A5959" s="421"/>
      <c r="B5959" s="422"/>
      <c r="C5959" s="422"/>
      <c r="D5959" s="421"/>
      <c r="E5959" s="421"/>
      <c r="F5959" s="421"/>
      <c r="G5959" s="421"/>
      <c r="H5959" s="421"/>
      <c r="I5959" s="421"/>
      <c r="J5959" s="421"/>
      <c r="K5959" s="421"/>
      <c r="L5959" s="421"/>
      <c r="M5959" s="421"/>
      <c r="N5959" s="426"/>
      <c r="O5959" s="426"/>
      <c r="P5959" s="427"/>
      <c r="Q5959" s="427"/>
      <c r="R5959" s="426"/>
      <c r="S5959" s="426"/>
      <c r="T5959" s="426"/>
      <c r="U5959" s="426"/>
      <c r="V5959" s="426"/>
      <c r="W5959" s="426"/>
      <c r="X5959" s="427"/>
      <c r="Y5959" s="416" t="e">
        <f t="shared" ref="Y5959:Y6022" si="466">_xlfn.IFS(LEFT(M5959,3)="003","三保支出",LEFT(M5959,3)="004","刚性支出",LEFT(M5959,3)="000","促发展支出")</f>
        <v>#N/A</v>
      </c>
      <c r="Z5959" s="416" t="e">
        <f t="shared" ref="Z5959:Z6022" si="467">_xlfn.IFS(LEFT(E5959,1)="3","项目支出",LEFT(E5959,1)="1","人员类支出",LEFT(E5959,1)="2","运转类支出")</f>
        <v>#N/A</v>
      </c>
      <c r="AA5959" s="416" t="str">
        <f t="shared" ref="AA5959:AA6022" si="468">LEFT(H5959,7)</f>
        <v/>
      </c>
      <c r="AB5959" s="416" t="e">
        <f t="shared" ref="AB5959:AB6022" si="469">_xlfn.IFS(LEFT(M5959,6)="003001","保工资",LEFT(M5959,6)="003002","保运转",LEFT(M5959,6)="003003","保基本民生")</f>
        <v>#N/A</v>
      </c>
      <c r="AC5959" s="416" t="e">
        <f t="shared" ref="AC5959:AC6022" si="470">IF(Z5959="项目支出","否","是")</f>
        <v>#N/A</v>
      </c>
    </row>
    <row r="5960" customHeight="1" spans="1:29">
      <c r="A5960" s="421"/>
      <c r="B5960" s="422"/>
      <c r="C5960" s="422"/>
      <c r="D5960" s="421"/>
      <c r="E5960" s="421"/>
      <c r="F5960" s="421"/>
      <c r="G5960" s="421"/>
      <c r="H5960" s="421"/>
      <c r="I5960" s="421"/>
      <c r="J5960" s="421"/>
      <c r="K5960" s="421"/>
      <c r="L5960" s="421"/>
      <c r="M5960" s="421"/>
      <c r="N5960" s="426"/>
      <c r="O5960" s="426"/>
      <c r="P5960" s="427"/>
      <c r="Q5960" s="427"/>
      <c r="R5960" s="426"/>
      <c r="S5960" s="426"/>
      <c r="T5960" s="426"/>
      <c r="U5960" s="426"/>
      <c r="V5960" s="426"/>
      <c r="W5960" s="426"/>
      <c r="X5960" s="427"/>
      <c r="Y5960" s="416" t="e">
        <f t="shared" si="466"/>
        <v>#N/A</v>
      </c>
      <c r="Z5960" s="416" t="e">
        <f t="shared" si="467"/>
        <v>#N/A</v>
      </c>
      <c r="AA5960" s="416" t="str">
        <f t="shared" si="468"/>
        <v/>
      </c>
      <c r="AB5960" s="416" t="e">
        <f t="shared" si="469"/>
        <v>#N/A</v>
      </c>
      <c r="AC5960" s="416" t="e">
        <f t="shared" si="470"/>
        <v>#N/A</v>
      </c>
    </row>
    <row r="5961" customHeight="1" spans="1:29">
      <c r="A5961" s="421"/>
      <c r="B5961" s="422"/>
      <c r="C5961" s="422"/>
      <c r="D5961" s="421"/>
      <c r="E5961" s="421"/>
      <c r="F5961" s="421"/>
      <c r="G5961" s="421"/>
      <c r="H5961" s="421"/>
      <c r="I5961" s="421"/>
      <c r="J5961" s="421"/>
      <c r="K5961" s="421"/>
      <c r="L5961" s="421"/>
      <c r="M5961" s="421"/>
      <c r="N5961" s="426"/>
      <c r="O5961" s="426"/>
      <c r="P5961" s="427"/>
      <c r="Q5961" s="427"/>
      <c r="R5961" s="426"/>
      <c r="S5961" s="426"/>
      <c r="T5961" s="426"/>
      <c r="U5961" s="426"/>
      <c r="V5961" s="426"/>
      <c r="W5961" s="426"/>
      <c r="X5961" s="427"/>
      <c r="Y5961" s="416" t="e">
        <f t="shared" si="466"/>
        <v>#N/A</v>
      </c>
      <c r="Z5961" s="416" t="e">
        <f t="shared" si="467"/>
        <v>#N/A</v>
      </c>
      <c r="AA5961" s="416" t="str">
        <f t="shared" si="468"/>
        <v/>
      </c>
      <c r="AB5961" s="416" t="e">
        <f t="shared" si="469"/>
        <v>#N/A</v>
      </c>
      <c r="AC5961" s="416" t="e">
        <f t="shared" si="470"/>
        <v>#N/A</v>
      </c>
    </row>
    <row r="5962" customHeight="1" spans="1:29">
      <c r="A5962" s="421"/>
      <c r="B5962" s="422"/>
      <c r="C5962" s="422"/>
      <c r="D5962" s="421"/>
      <c r="E5962" s="421"/>
      <c r="F5962" s="421"/>
      <c r="G5962" s="421"/>
      <c r="H5962" s="421"/>
      <c r="I5962" s="421"/>
      <c r="J5962" s="421"/>
      <c r="K5962" s="421"/>
      <c r="L5962" s="421"/>
      <c r="M5962" s="421"/>
      <c r="N5962" s="426"/>
      <c r="O5962" s="426"/>
      <c r="P5962" s="427"/>
      <c r="Q5962" s="427"/>
      <c r="R5962" s="426"/>
      <c r="S5962" s="426"/>
      <c r="T5962" s="426"/>
      <c r="U5962" s="426"/>
      <c r="V5962" s="426"/>
      <c r="W5962" s="426"/>
      <c r="X5962" s="427"/>
      <c r="Y5962" s="416" t="e">
        <f t="shared" si="466"/>
        <v>#N/A</v>
      </c>
      <c r="Z5962" s="416" t="e">
        <f t="shared" si="467"/>
        <v>#N/A</v>
      </c>
      <c r="AA5962" s="416" t="str">
        <f t="shared" si="468"/>
        <v/>
      </c>
      <c r="AB5962" s="416" t="e">
        <f t="shared" si="469"/>
        <v>#N/A</v>
      </c>
      <c r="AC5962" s="416" t="e">
        <f t="shared" si="470"/>
        <v>#N/A</v>
      </c>
    </row>
    <row r="5963" customHeight="1" spans="1:29">
      <c r="A5963" s="421"/>
      <c r="B5963" s="422"/>
      <c r="C5963" s="422"/>
      <c r="D5963" s="421"/>
      <c r="E5963" s="421"/>
      <c r="F5963" s="421"/>
      <c r="G5963" s="421"/>
      <c r="H5963" s="421"/>
      <c r="I5963" s="421"/>
      <c r="J5963" s="421"/>
      <c r="K5963" s="421"/>
      <c r="L5963" s="421"/>
      <c r="M5963" s="421"/>
      <c r="N5963" s="426"/>
      <c r="O5963" s="426"/>
      <c r="P5963" s="427"/>
      <c r="Q5963" s="427"/>
      <c r="R5963" s="426"/>
      <c r="S5963" s="426"/>
      <c r="T5963" s="426"/>
      <c r="U5963" s="426"/>
      <c r="V5963" s="426"/>
      <c r="W5963" s="426"/>
      <c r="X5963" s="427"/>
      <c r="Y5963" s="416" t="e">
        <f t="shared" si="466"/>
        <v>#N/A</v>
      </c>
      <c r="Z5963" s="416" t="e">
        <f t="shared" si="467"/>
        <v>#N/A</v>
      </c>
      <c r="AA5963" s="416" t="str">
        <f t="shared" si="468"/>
        <v/>
      </c>
      <c r="AB5963" s="416" t="e">
        <f t="shared" si="469"/>
        <v>#N/A</v>
      </c>
      <c r="AC5963" s="416" t="e">
        <f t="shared" si="470"/>
        <v>#N/A</v>
      </c>
    </row>
    <row r="5964" customHeight="1" spans="1:29">
      <c r="A5964" s="421"/>
      <c r="B5964" s="422"/>
      <c r="C5964" s="422"/>
      <c r="D5964" s="421"/>
      <c r="E5964" s="421"/>
      <c r="F5964" s="421"/>
      <c r="G5964" s="421"/>
      <c r="H5964" s="421"/>
      <c r="I5964" s="421"/>
      <c r="J5964" s="421"/>
      <c r="K5964" s="421"/>
      <c r="L5964" s="421"/>
      <c r="M5964" s="421"/>
      <c r="N5964" s="426"/>
      <c r="O5964" s="426"/>
      <c r="P5964" s="427"/>
      <c r="Q5964" s="427"/>
      <c r="R5964" s="426"/>
      <c r="S5964" s="426"/>
      <c r="T5964" s="426"/>
      <c r="U5964" s="426"/>
      <c r="V5964" s="426"/>
      <c r="W5964" s="426"/>
      <c r="X5964" s="427"/>
      <c r="Y5964" s="416" t="e">
        <f t="shared" si="466"/>
        <v>#N/A</v>
      </c>
      <c r="Z5964" s="416" t="e">
        <f t="shared" si="467"/>
        <v>#N/A</v>
      </c>
      <c r="AA5964" s="416" t="str">
        <f t="shared" si="468"/>
        <v/>
      </c>
      <c r="AB5964" s="416" t="e">
        <f t="shared" si="469"/>
        <v>#N/A</v>
      </c>
      <c r="AC5964" s="416" t="e">
        <f t="shared" si="470"/>
        <v>#N/A</v>
      </c>
    </row>
    <row r="5965" customHeight="1" spans="1:29">
      <c r="A5965" s="421"/>
      <c r="B5965" s="422"/>
      <c r="C5965" s="422"/>
      <c r="D5965" s="421"/>
      <c r="E5965" s="421"/>
      <c r="F5965" s="421"/>
      <c r="G5965" s="421"/>
      <c r="H5965" s="421"/>
      <c r="I5965" s="421"/>
      <c r="J5965" s="421"/>
      <c r="K5965" s="421"/>
      <c r="L5965" s="421"/>
      <c r="M5965" s="421"/>
      <c r="N5965" s="426"/>
      <c r="O5965" s="426"/>
      <c r="P5965" s="427"/>
      <c r="Q5965" s="427"/>
      <c r="R5965" s="426"/>
      <c r="S5965" s="426"/>
      <c r="T5965" s="426"/>
      <c r="U5965" s="426"/>
      <c r="V5965" s="426"/>
      <c r="W5965" s="426"/>
      <c r="X5965" s="427"/>
      <c r="Y5965" s="416" t="e">
        <f t="shared" si="466"/>
        <v>#N/A</v>
      </c>
      <c r="Z5965" s="416" t="e">
        <f t="shared" si="467"/>
        <v>#N/A</v>
      </c>
      <c r="AA5965" s="416" t="str">
        <f t="shared" si="468"/>
        <v/>
      </c>
      <c r="AB5965" s="416" t="e">
        <f t="shared" si="469"/>
        <v>#N/A</v>
      </c>
      <c r="AC5965" s="416" t="e">
        <f t="shared" si="470"/>
        <v>#N/A</v>
      </c>
    </row>
    <row r="5966" customHeight="1" spans="1:29">
      <c r="A5966" s="421"/>
      <c r="B5966" s="422"/>
      <c r="C5966" s="422"/>
      <c r="D5966" s="421"/>
      <c r="E5966" s="421"/>
      <c r="F5966" s="421"/>
      <c r="G5966" s="421"/>
      <c r="H5966" s="421"/>
      <c r="I5966" s="421"/>
      <c r="J5966" s="421"/>
      <c r="K5966" s="421"/>
      <c r="L5966" s="421"/>
      <c r="M5966" s="421"/>
      <c r="N5966" s="426"/>
      <c r="O5966" s="426"/>
      <c r="P5966" s="427"/>
      <c r="Q5966" s="427"/>
      <c r="R5966" s="426"/>
      <c r="S5966" s="426"/>
      <c r="T5966" s="426"/>
      <c r="U5966" s="426"/>
      <c r="V5966" s="426"/>
      <c r="W5966" s="426"/>
      <c r="X5966" s="427"/>
      <c r="Y5966" s="416" t="e">
        <f t="shared" si="466"/>
        <v>#N/A</v>
      </c>
      <c r="Z5966" s="416" t="e">
        <f t="shared" si="467"/>
        <v>#N/A</v>
      </c>
      <c r="AA5966" s="416" t="str">
        <f t="shared" si="468"/>
        <v/>
      </c>
      <c r="AB5966" s="416" t="e">
        <f t="shared" si="469"/>
        <v>#N/A</v>
      </c>
      <c r="AC5966" s="416" t="e">
        <f t="shared" si="470"/>
        <v>#N/A</v>
      </c>
    </row>
    <row r="5967" customHeight="1" spans="1:29">
      <c r="A5967" s="421"/>
      <c r="B5967" s="422"/>
      <c r="C5967" s="422"/>
      <c r="D5967" s="421"/>
      <c r="E5967" s="421"/>
      <c r="F5967" s="421"/>
      <c r="G5967" s="421"/>
      <c r="H5967" s="421"/>
      <c r="I5967" s="421"/>
      <c r="J5967" s="421"/>
      <c r="K5967" s="421"/>
      <c r="L5967" s="421"/>
      <c r="M5967" s="421"/>
      <c r="N5967" s="426"/>
      <c r="O5967" s="426"/>
      <c r="P5967" s="427"/>
      <c r="Q5967" s="427"/>
      <c r="R5967" s="426"/>
      <c r="S5967" s="426"/>
      <c r="T5967" s="426"/>
      <c r="U5967" s="426"/>
      <c r="V5967" s="426"/>
      <c r="W5967" s="426"/>
      <c r="X5967" s="427"/>
      <c r="Y5967" s="416" t="e">
        <f t="shared" si="466"/>
        <v>#N/A</v>
      </c>
      <c r="Z5967" s="416" t="e">
        <f t="shared" si="467"/>
        <v>#N/A</v>
      </c>
      <c r="AA5967" s="416" t="str">
        <f t="shared" si="468"/>
        <v/>
      </c>
      <c r="AB5967" s="416" t="e">
        <f t="shared" si="469"/>
        <v>#N/A</v>
      </c>
      <c r="AC5967" s="416" t="e">
        <f t="shared" si="470"/>
        <v>#N/A</v>
      </c>
    </row>
    <row r="5968" customHeight="1" spans="1:29">
      <c r="A5968" s="421"/>
      <c r="B5968" s="422"/>
      <c r="C5968" s="422"/>
      <c r="D5968" s="421"/>
      <c r="E5968" s="421"/>
      <c r="F5968" s="421"/>
      <c r="G5968" s="421"/>
      <c r="H5968" s="421"/>
      <c r="I5968" s="421"/>
      <c r="J5968" s="421"/>
      <c r="K5968" s="421"/>
      <c r="L5968" s="421"/>
      <c r="M5968" s="421"/>
      <c r="N5968" s="426"/>
      <c r="O5968" s="426"/>
      <c r="P5968" s="427"/>
      <c r="Q5968" s="427"/>
      <c r="R5968" s="426"/>
      <c r="S5968" s="426"/>
      <c r="T5968" s="426"/>
      <c r="U5968" s="426"/>
      <c r="V5968" s="426"/>
      <c r="W5968" s="426"/>
      <c r="X5968" s="427"/>
      <c r="Y5968" s="416" t="e">
        <f t="shared" si="466"/>
        <v>#N/A</v>
      </c>
      <c r="Z5968" s="416" t="e">
        <f t="shared" si="467"/>
        <v>#N/A</v>
      </c>
      <c r="AA5968" s="416" t="str">
        <f t="shared" si="468"/>
        <v/>
      </c>
      <c r="AB5968" s="416" t="e">
        <f t="shared" si="469"/>
        <v>#N/A</v>
      </c>
      <c r="AC5968" s="416" t="e">
        <f t="shared" si="470"/>
        <v>#N/A</v>
      </c>
    </row>
    <row r="5969" customHeight="1" spans="1:29">
      <c r="A5969" s="421"/>
      <c r="B5969" s="422"/>
      <c r="C5969" s="422"/>
      <c r="D5969" s="421"/>
      <c r="E5969" s="421"/>
      <c r="F5969" s="421"/>
      <c r="G5969" s="421"/>
      <c r="H5969" s="421"/>
      <c r="I5969" s="421"/>
      <c r="J5969" s="421"/>
      <c r="K5969" s="421"/>
      <c r="L5969" s="421"/>
      <c r="M5969" s="421"/>
      <c r="N5969" s="426"/>
      <c r="O5969" s="426"/>
      <c r="P5969" s="427"/>
      <c r="Q5969" s="427"/>
      <c r="R5969" s="426"/>
      <c r="S5969" s="426"/>
      <c r="T5969" s="426"/>
      <c r="U5969" s="426"/>
      <c r="V5969" s="426"/>
      <c r="W5969" s="426"/>
      <c r="X5969" s="427"/>
      <c r="Y5969" s="416" t="e">
        <f t="shared" si="466"/>
        <v>#N/A</v>
      </c>
      <c r="Z5969" s="416" t="e">
        <f t="shared" si="467"/>
        <v>#N/A</v>
      </c>
      <c r="AA5969" s="416" t="str">
        <f t="shared" si="468"/>
        <v/>
      </c>
      <c r="AB5969" s="416" t="e">
        <f t="shared" si="469"/>
        <v>#N/A</v>
      </c>
      <c r="AC5969" s="416" t="e">
        <f t="shared" si="470"/>
        <v>#N/A</v>
      </c>
    </row>
    <row r="5970" customHeight="1" spans="1:29">
      <c r="A5970" s="421"/>
      <c r="B5970" s="422"/>
      <c r="C5970" s="422"/>
      <c r="D5970" s="421"/>
      <c r="E5970" s="421"/>
      <c r="F5970" s="421"/>
      <c r="G5970" s="421"/>
      <c r="H5970" s="421"/>
      <c r="I5970" s="421"/>
      <c r="J5970" s="421"/>
      <c r="K5970" s="421"/>
      <c r="L5970" s="421"/>
      <c r="M5970" s="421"/>
      <c r="N5970" s="426"/>
      <c r="O5970" s="426"/>
      <c r="P5970" s="427"/>
      <c r="Q5970" s="427"/>
      <c r="R5970" s="426"/>
      <c r="S5970" s="426"/>
      <c r="T5970" s="426"/>
      <c r="U5970" s="426"/>
      <c r="V5970" s="426"/>
      <c r="W5970" s="426"/>
      <c r="X5970" s="427"/>
      <c r="Y5970" s="416" t="e">
        <f t="shared" si="466"/>
        <v>#N/A</v>
      </c>
      <c r="Z5970" s="416" t="e">
        <f t="shared" si="467"/>
        <v>#N/A</v>
      </c>
      <c r="AA5970" s="416" t="str">
        <f t="shared" si="468"/>
        <v/>
      </c>
      <c r="AB5970" s="416" t="e">
        <f t="shared" si="469"/>
        <v>#N/A</v>
      </c>
      <c r="AC5970" s="416" t="e">
        <f t="shared" si="470"/>
        <v>#N/A</v>
      </c>
    </row>
    <row r="5971" customHeight="1" spans="1:29">
      <c r="A5971" s="421"/>
      <c r="B5971" s="422"/>
      <c r="C5971" s="422"/>
      <c r="D5971" s="421"/>
      <c r="E5971" s="421"/>
      <c r="F5971" s="421"/>
      <c r="G5971" s="421"/>
      <c r="H5971" s="421"/>
      <c r="I5971" s="421"/>
      <c r="J5971" s="421"/>
      <c r="K5971" s="421"/>
      <c r="L5971" s="421"/>
      <c r="M5971" s="421"/>
      <c r="N5971" s="426"/>
      <c r="O5971" s="426"/>
      <c r="P5971" s="427"/>
      <c r="Q5971" s="427"/>
      <c r="R5971" s="426"/>
      <c r="S5971" s="426"/>
      <c r="T5971" s="426"/>
      <c r="U5971" s="426"/>
      <c r="V5971" s="426"/>
      <c r="W5971" s="426"/>
      <c r="X5971" s="427"/>
      <c r="Y5971" s="416" t="e">
        <f t="shared" si="466"/>
        <v>#N/A</v>
      </c>
      <c r="Z5971" s="416" t="e">
        <f t="shared" si="467"/>
        <v>#N/A</v>
      </c>
      <c r="AA5971" s="416" t="str">
        <f t="shared" si="468"/>
        <v/>
      </c>
      <c r="AB5971" s="416" t="e">
        <f t="shared" si="469"/>
        <v>#N/A</v>
      </c>
      <c r="AC5971" s="416" t="e">
        <f t="shared" si="470"/>
        <v>#N/A</v>
      </c>
    </row>
    <row r="5972" customHeight="1" spans="1:29">
      <c r="A5972" s="421"/>
      <c r="B5972" s="422"/>
      <c r="C5972" s="422"/>
      <c r="D5972" s="421"/>
      <c r="E5972" s="421"/>
      <c r="F5972" s="421"/>
      <c r="G5972" s="421"/>
      <c r="H5972" s="421"/>
      <c r="I5972" s="421"/>
      <c r="J5972" s="421"/>
      <c r="K5972" s="421"/>
      <c r="L5972" s="421"/>
      <c r="M5972" s="421"/>
      <c r="N5972" s="426"/>
      <c r="O5972" s="426"/>
      <c r="P5972" s="427"/>
      <c r="Q5972" s="427"/>
      <c r="R5972" s="426"/>
      <c r="S5972" s="426"/>
      <c r="T5972" s="426"/>
      <c r="U5972" s="426"/>
      <c r="V5972" s="426"/>
      <c r="W5972" s="426"/>
      <c r="X5972" s="427"/>
      <c r="Y5972" s="416" t="e">
        <f t="shared" si="466"/>
        <v>#N/A</v>
      </c>
      <c r="Z5972" s="416" t="e">
        <f t="shared" si="467"/>
        <v>#N/A</v>
      </c>
      <c r="AA5972" s="416" t="str">
        <f t="shared" si="468"/>
        <v/>
      </c>
      <c r="AB5972" s="416" t="e">
        <f t="shared" si="469"/>
        <v>#N/A</v>
      </c>
      <c r="AC5972" s="416" t="e">
        <f t="shared" si="470"/>
        <v>#N/A</v>
      </c>
    </row>
    <row r="5973" customHeight="1" spans="1:29">
      <c r="A5973" s="421"/>
      <c r="B5973" s="422"/>
      <c r="C5973" s="422"/>
      <c r="D5973" s="421"/>
      <c r="E5973" s="421"/>
      <c r="F5973" s="421"/>
      <c r="G5973" s="421"/>
      <c r="H5973" s="421"/>
      <c r="I5973" s="421"/>
      <c r="J5973" s="421"/>
      <c r="K5973" s="421"/>
      <c r="L5973" s="421"/>
      <c r="M5973" s="421"/>
      <c r="N5973" s="426"/>
      <c r="O5973" s="426"/>
      <c r="P5973" s="427"/>
      <c r="Q5973" s="427"/>
      <c r="R5973" s="426"/>
      <c r="S5973" s="426"/>
      <c r="T5973" s="426"/>
      <c r="U5973" s="426"/>
      <c r="V5973" s="426"/>
      <c r="W5973" s="426"/>
      <c r="X5973" s="427"/>
      <c r="Y5973" s="416" t="e">
        <f t="shared" si="466"/>
        <v>#N/A</v>
      </c>
      <c r="Z5973" s="416" t="e">
        <f t="shared" si="467"/>
        <v>#N/A</v>
      </c>
      <c r="AA5973" s="416" t="str">
        <f t="shared" si="468"/>
        <v/>
      </c>
      <c r="AB5973" s="416" t="e">
        <f t="shared" si="469"/>
        <v>#N/A</v>
      </c>
      <c r="AC5973" s="416" t="e">
        <f t="shared" si="470"/>
        <v>#N/A</v>
      </c>
    </row>
    <row r="5974" customHeight="1" spans="1:29">
      <c r="A5974" s="421"/>
      <c r="B5974" s="422"/>
      <c r="C5974" s="422"/>
      <c r="D5974" s="421"/>
      <c r="E5974" s="421"/>
      <c r="F5974" s="421"/>
      <c r="G5974" s="421"/>
      <c r="H5974" s="421"/>
      <c r="I5974" s="421"/>
      <c r="J5974" s="421"/>
      <c r="K5974" s="421"/>
      <c r="L5974" s="421"/>
      <c r="M5974" s="421"/>
      <c r="N5974" s="426"/>
      <c r="O5974" s="426"/>
      <c r="P5974" s="427"/>
      <c r="Q5974" s="427"/>
      <c r="R5974" s="426"/>
      <c r="S5974" s="426"/>
      <c r="T5974" s="426"/>
      <c r="U5974" s="426"/>
      <c r="V5974" s="426"/>
      <c r="W5974" s="426"/>
      <c r="X5974" s="427"/>
      <c r="Y5974" s="416" t="e">
        <f t="shared" si="466"/>
        <v>#N/A</v>
      </c>
      <c r="Z5974" s="416" t="e">
        <f t="shared" si="467"/>
        <v>#N/A</v>
      </c>
      <c r="AA5974" s="416" t="str">
        <f t="shared" si="468"/>
        <v/>
      </c>
      <c r="AB5974" s="416" t="e">
        <f t="shared" si="469"/>
        <v>#N/A</v>
      </c>
      <c r="AC5974" s="416" t="e">
        <f t="shared" si="470"/>
        <v>#N/A</v>
      </c>
    </row>
    <row r="5975" customHeight="1" spans="1:29">
      <c r="A5975" s="421"/>
      <c r="B5975" s="422"/>
      <c r="C5975" s="422"/>
      <c r="D5975" s="421"/>
      <c r="E5975" s="421"/>
      <c r="F5975" s="421"/>
      <c r="G5975" s="421"/>
      <c r="H5975" s="421"/>
      <c r="I5975" s="421"/>
      <c r="J5975" s="421"/>
      <c r="K5975" s="421"/>
      <c r="L5975" s="421"/>
      <c r="M5975" s="421"/>
      <c r="N5975" s="426"/>
      <c r="O5975" s="426"/>
      <c r="P5975" s="427"/>
      <c r="Q5975" s="427"/>
      <c r="R5975" s="426"/>
      <c r="S5975" s="426"/>
      <c r="T5975" s="426"/>
      <c r="U5975" s="426"/>
      <c r="V5975" s="426"/>
      <c r="W5975" s="426"/>
      <c r="X5975" s="427"/>
      <c r="Y5975" s="416" t="e">
        <f t="shared" si="466"/>
        <v>#N/A</v>
      </c>
      <c r="Z5975" s="416" t="e">
        <f t="shared" si="467"/>
        <v>#N/A</v>
      </c>
      <c r="AA5975" s="416" t="str">
        <f t="shared" si="468"/>
        <v/>
      </c>
      <c r="AB5975" s="416" t="e">
        <f t="shared" si="469"/>
        <v>#N/A</v>
      </c>
      <c r="AC5975" s="416" t="e">
        <f t="shared" si="470"/>
        <v>#N/A</v>
      </c>
    </row>
    <row r="5976" customHeight="1" spans="1:29">
      <c r="A5976" s="421"/>
      <c r="B5976" s="422"/>
      <c r="C5976" s="422"/>
      <c r="D5976" s="421"/>
      <c r="E5976" s="421"/>
      <c r="F5976" s="421"/>
      <c r="G5976" s="421"/>
      <c r="H5976" s="421"/>
      <c r="I5976" s="421"/>
      <c r="J5976" s="421"/>
      <c r="K5976" s="421"/>
      <c r="L5976" s="421"/>
      <c r="M5976" s="421"/>
      <c r="N5976" s="426"/>
      <c r="O5976" s="426"/>
      <c r="P5976" s="427"/>
      <c r="Q5976" s="427"/>
      <c r="R5976" s="426"/>
      <c r="S5976" s="426"/>
      <c r="T5976" s="426"/>
      <c r="U5976" s="426"/>
      <c r="V5976" s="426"/>
      <c r="W5976" s="426"/>
      <c r="X5976" s="427"/>
      <c r="Y5976" s="416" t="e">
        <f t="shared" si="466"/>
        <v>#N/A</v>
      </c>
      <c r="Z5976" s="416" t="e">
        <f t="shared" si="467"/>
        <v>#N/A</v>
      </c>
      <c r="AA5976" s="416" t="str">
        <f t="shared" si="468"/>
        <v/>
      </c>
      <c r="AB5976" s="416" t="e">
        <f t="shared" si="469"/>
        <v>#N/A</v>
      </c>
      <c r="AC5976" s="416" t="e">
        <f t="shared" si="470"/>
        <v>#N/A</v>
      </c>
    </row>
    <row r="5977" customHeight="1" spans="1:29">
      <c r="A5977" s="421"/>
      <c r="B5977" s="422"/>
      <c r="C5977" s="422"/>
      <c r="D5977" s="421"/>
      <c r="E5977" s="421"/>
      <c r="F5977" s="421"/>
      <c r="G5977" s="421"/>
      <c r="H5977" s="421"/>
      <c r="I5977" s="421"/>
      <c r="J5977" s="421"/>
      <c r="K5977" s="421"/>
      <c r="L5977" s="421"/>
      <c r="M5977" s="421"/>
      <c r="N5977" s="426"/>
      <c r="O5977" s="426"/>
      <c r="P5977" s="427"/>
      <c r="Q5977" s="427"/>
      <c r="R5977" s="426"/>
      <c r="S5977" s="426"/>
      <c r="T5977" s="426"/>
      <c r="U5977" s="426"/>
      <c r="V5977" s="426"/>
      <c r="W5977" s="426"/>
      <c r="X5977" s="427"/>
      <c r="Y5977" s="416" t="e">
        <f t="shared" si="466"/>
        <v>#N/A</v>
      </c>
      <c r="Z5977" s="416" t="e">
        <f t="shared" si="467"/>
        <v>#N/A</v>
      </c>
      <c r="AA5977" s="416" t="str">
        <f t="shared" si="468"/>
        <v/>
      </c>
      <c r="AB5977" s="416" t="e">
        <f t="shared" si="469"/>
        <v>#N/A</v>
      </c>
      <c r="AC5977" s="416" t="e">
        <f t="shared" si="470"/>
        <v>#N/A</v>
      </c>
    </row>
    <row r="5978" customHeight="1" spans="1:29">
      <c r="A5978" s="421"/>
      <c r="B5978" s="422"/>
      <c r="C5978" s="422"/>
      <c r="D5978" s="421"/>
      <c r="E5978" s="421"/>
      <c r="F5978" s="421"/>
      <c r="G5978" s="421"/>
      <c r="H5978" s="421"/>
      <c r="I5978" s="421"/>
      <c r="J5978" s="421"/>
      <c r="K5978" s="421"/>
      <c r="L5978" s="421"/>
      <c r="M5978" s="421"/>
      <c r="N5978" s="426"/>
      <c r="O5978" s="426"/>
      <c r="P5978" s="427"/>
      <c r="Q5978" s="427"/>
      <c r="R5978" s="426"/>
      <c r="S5978" s="426"/>
      <c r="T5978" s="426"/>
      <c r="U5978" s="426"/>
      <c r="V5978" s="426"/>
      <c r="W5978" s="426"/>
      <c r="X5978" s="427"/>
      <c r="Y5978" s="416" t="e">
        <f t="shared" si="466"/>
        <v>#N/A</v>
      </c>
      <c r="Z5978" s="416" t="e">
        <f t="shared" si="467"/>
        <v>#N/A</v>
      </c>
      <c r="AA5978" s="416" t="str">
        <f t="shared" si="468"/>
        <v/>
      </c>
      <c r="AB5978" s="416" t="e">
        <f t="shared" si="469"/>
        <v>#N/A</v>
      </c>
      <c r="AC5978" s="416" t="e">
        <f t="shared" si="470"/>
        <v>#N/A</v>
      </c>
    </row>
    <row r="5979" customHeight="1" spans="1:29">
      <c r="A5979" s="421"/>
      <c r="B5979" s="422"/>
      <c r="C5979" s="422"/>
      <c r="D5979" s="421"/>
      <c r="E5979" s="421"/>
      <c r="F5979" s="421"/>
      <c r="G5979" s="421"/>
      <c r="H5979" s="421"/>
      <c r="I5979" s="421"/>
      <c r="J5979" s="421"/>
      <c r="K5979" s="421"/>
      <c r="L5979" s="421"/>
      <c r="M5979" s="421"/>
      <c r="N5979" s="426"/>
      <c r="O5979" s="426"/>
      <c r="P5979" s="427"/>
      <c r="Q5979" s="427"/>
      <c r="R5979" s="426"/>
      <c r="S5979" s="426"/>
      <c r="T5979" s="426"/>
      <c r="U5979" s="426"/>
      <c r="V5979" s="426"/>
      <c r="W5979" s="426"/>
      <c r="X5979" s="427"/>
      <c r="Y5979" s="416" t="e">
        <f t="shared" si="466"/>
        <v>#N/A</v>
      </c>
      <c r="Z5979" s="416" t="e">
        <f t="shared" si="467"/>
        <v>#N/A</v>
      </c>
      <c r="AA5979" s="416" t="str">
        <f t="shared" si="468"/>
        <v/>
      </c>
      <c r="AB5979" s="416" t="e">
        <f t="shared" si="469"/>
        <v>#N/A</v>
      </c>
      <c r="AC5979" s="416" t="e">
        <f t="shared" si="470"/>
        <v>#N/A</v>
      </c>
    </row>
    <row r="5980" customHeight="1" spans="1:29">
      <c r="A5980" s="421"/>
      <c r="B5980" s="422"/>
      <c r="C5980" s="422"/>
      <c r="D5980" s="421"/>
      <c r="E5980" s="421"/>
      <c r="F5980" s="421"/>
      <c r="G5980" s="421"/>
      <c r="H5980" s="421"/>
      <c r="I5980" s="421"/>
      <c r="J5980" s="421"/>
      <c r="K5980" s="421"/>
      <c r="L5980" s="421"/>
      <c r="M5980" s="421"/>
      <c r="N5980" s="426"/>
      <c r="O5980" s="426"/>
      <c r="P5980" s="427"/>
      <c r="Q5980" s="427"/>
      <c r="R5980" s="426"/>
      <c r="S5980" s="426"/>
      <c r="T5980" s="426"/>
      <c r="U5980" s="426"/>
      <c r="V5980" s="426"/>
      <c r="W5980" s="426"/>
      <c r="X5980" s="427"/>
      <c r="Y5980" s="416" t="e">
        <f t="shared" si="466"/>
        <v>#N/A</v>
      </c>
      <c r="Z5980" s="416" t="e">
        <f t="shared" si="467"/>
        <v>#N/A</v>
      </c>
      <c r="AA5980" s="416" t="str">
        <f t="shared" si="468"/>
        <v/>
      </c>
      <c r="AB5980" s="416" t="e">
        <f t="shared" si="469"/>
        <v>#N/A</v>
      </c>
      <c r="AC5980" s="416" t="e">
        <f t="shared" si="470"/>
        <v>#N/A</v>
      </c>
    </row>
    <row r="5981" customHeight="1" spans="1:29">
      <c r="A5981" s="421"/>
      <c r="B5981" s="422"/>
      <c r="C5981" s="422"/>
      <c r="D5981" s="421"/>
      <c r="E5981" s="421"/>
      <c r="F5981" s="421"/>
      <c r="G5981" s="421"/>
      <c r="H5981" s="421"/>
      <c r="I5981" s="421"/>
      <c r="J5981" s="421"/>
      <c r="K5981" s="421"/>
      <c r="L5981" s="421"/>
      <c r="M5981" s="421"/>
      <c r="N5981" s="426"/>
      <c r="O5981" s="426"/>
      <c r="P5981" s="427"/>
      <c r="Q5981" s="427"/>
      <c r="R5981" s="426"/>
      <c r="S5981" s="426"/>
      <c r="T5981" s="426"/>
      <c r="U5981" s="426"/>
      <c r="V5981" s="426"/>
      <c r="W5981" s="426"/>
      <c r="X5981" s="427"/>
      <c r="Y5981" s="416" t="e">
        <f t="shared" si="466"/>
        <v>#N/A</v>
      </c>
      <c r="Z5981" s="416" t="e">
        <f t="shared" si="467"/>
        <v>#N/A</v>
      </c>
      <c r="AA5981" s="416" t="str">
        <f t="shared" si="468"/>
        <v/>
      </c>
      <c r="AB5981" s="416" t="e">
        <f t="shared" si="469"/>
        <v>#N/A</v>
      </c>
      <c r="AC5981" s="416" t="e">
        <f t="shared" si="470"/>
        <v>#N/A</v>
      </c>
    </row>
    <row r="5982" customHeight="1" spans="1:29">
      <c r="A5982" s="421"/>
      <c r="B5982" s="422"/>
      <c r="C5982" s="422"/>
      <c r="D5982" s="421"/>
      <c r="E5982" s="421"/>
      <c r="F5982" s="421"/>
      <c r="G5982" s="421"/>
      <c r="H5982" s="421"/>
      <c r="I5982" s="421"/>
      <c r="J5982" s="421"/>
      <c r="K5982" s="421"/>
      <c r="L5982" s="421"/>
      <c r="M5982" s="421"/>
      <c r="N5982" s="426"/>
      <c r="O5982" s="426"/>
      <c r="P5982" s="427"/>
      <c r="Q5982" s="427"/>
      <c r="R5982" s="426"/>
      <c r="S5982" s="426"/>
      <c r="T5982" s="426"/>
      <c r="U5982" s="426"/>
      <c r="V5982" s="426"/>
      <c r="W5982" s="426"/>
      <c r="X5982" s="427"/>
      <c r="Y5982" s="416" t="e">
        <f t="shared" si="466"/>
        <v>#N/A</v>
      </c>
      <c r="Z5982" s="416" t="e">
        <f t="shared" si="467"/>
        <v>#N/A</v>
      </c>
      <c r="AA5982" s="416" t="str">
        <f t="shared" si="468"/>
        <v/>
      </c>
      <c r="AB5982" s="416" t="e">
        <f t="shared" si="469"/>
        <v>#N/A</v>
      </c>
      <c r="AC5982" s="416" t="e">
        <f t="shared" si="470"/>
        <v>#N/A</v>
      </c>
    </row>
    <row r="5983" customHeight="1" spans="1:29">
      <c r="A5983" s="421"/>
      <c r="B5983" s="422"/>
      <c r="C5983" s="422"/>
      <c r="D5983" s="421"/>
      <c r="E5983" s="421"/>
      <c r="F5983" s="421"/>
      <c r="G5983" s="421"/>
      <c r="H5983" s="421"/>
      <c r="I5983" s="421"/>
      <c r="J5983" s="421"/>
      <c r="K5983" s="421"/>
      <c r="L5983" s="421"/>
      <c r="M5983" s="421"/>
      <c r="N5983" s="426"/>
      <c r="O5983" s="426"/>
      <c r="P5983" s="427"/>
      <c r="Q5983" s="427"/>
      <c r="R5983" s="426"/>
      <c r="S5983" s="426"/>
      <c r="T5983" s="426"/>
      <c r="U5983" s="426"/>
      <c r="V5983" s="426"/>
      <c r="W5983" s="426"/>
      <c r="X5983" s="427"/>
      <c r="Y5983" s="416" t="e">
        <f t="shared" si="466"/>
        <v>#N/A</v>
      </c>
      <c r="Z5983" s="416" t="e">
        <f t="shared" si="467"/>
        <v>#N/A</v>
      </c>
      <c r="AA5983" s="416" t="str">
        <f t="shared" si="468"/>
        <v/>
      </c>
      <c r="AB5983" s="416" t="e">
        <f t="shared" si="469"/>
        <v>#N/A</v>
      </c>
      <c r="AC5983" s="416" t="e">
        <f t="shared" si="470"/>
        <v>#N/A</v>
      </c>
    </row>
    <row r="5984" customHeight="1" spans="1:29">
      <c r="A5984" s="421"/>
      <c r="B5984" s="422"/>
      <c r="C5984" s="422"/>
      <c r="D5984" s="421"/>
      <c r="E5984" s="421"/>
      <c r="F5984" s="421"/>
      <c r="G5984" s="421"/>
      <c r="H5984" s="421"/>
      <c r="I5984" s="421"/>
      <c r="J5984" s="421"/>
      <c r="K5984" s="421"/>
      <c r="L5984" s="421"/>
      <c r="M5984" s="421"/>
      <c r="N5984" s="426"/>
      <c r="O5984" s="426"/>
      <c r="P5984" s="427"/>
      <c r="Q5984" s="427"/>
      <c r="R5984" s="426"/>
      <c r="S5984" s="426"/>
      <c r="T5984" s="426"/>
      <c r="U5984" s="426"/>
      <c r="V5984" s="426"/>
      <c r="W5984" s="426"/>
      <c r="X5984" s="427"/>
      <c r="Y5984" s="416" t="e">
        <f t="shared" si="466"/>
        <v>#N/A</v>
      </c>
      <c r="Z5984" s="416" t="e">
        <f t="shared" si="467"/>
        <v>#N/A</v>
      </c>
      <c r="AA5984" s="416" t="str">
        <f t="shared" si="468"/>
        <v/>
      </c>
      <c r="AB5984" s="416" t="e">
        <f t="shared" si="469"/>
        <v>#N/A</v>
      </c>
      <c r="AC5984" s="416" t="e">
        <f t="shared" si="470"/>
        <v>#N/A</v>
      </c>
    </row>
    <row r="5985" customHeight="1" spans="1:29">
      <c r="A5985" s="421"/>
      <c r="B5985" s="422"/>
      <c r="C5985" s="422"/>
      <c r="D5985" s="421"/>
      <c r="E5985" s="421"/>
      <c r="F5985" s="421"/>
      <c r="G5985" s="421"/>
      <c r="H5985" s="421"/>
      <c r="I5985" s="421"/>
      <c r="J5985" s="421"/>
      <c r="K5985" s="421"/>
      <c r="L5985" s="421"/>
      <c r="M5985" s="421"/>
      <c r="N5985" s="426"/>
      <c r="O5985" s="426"/>
      <c r="P5985" s="427"/>
      <c r="Q5985" s="427"/>
      <c r="R5985" s="426"/>
      <c r="S5985" s="426"/>
      <c r="T5985" s="426"/>
      <c r="U5985" s="426"/>
      <c r="V5985" s="426"/>
      <c r="W5985" s="426"/>
      <c r="X5985" s="427"/>
      <c r="Y5985" s="416" t="e">
        <f t="shared" si="466"/>
        <v>#N/A</v>
      </c>
      <c r="Z5985" s="416" t="e">
        <f t="shared" si="467"/>
        <v>#N/A</v>
      </c>
      <c r="AA5985" s="416" t="str">
        <f t="shared" si="468"/>
        <v/>
      </c>
      <c r="AB5985" s="416" t="e">
        <f t="shared" si="469"/>
        <v>#N/A</v>
      </c>
      <c r="AC5985" s="416" t="e">
        <f t="shared" si="470"/>
        <v>#N/A</v>
      </c>
    </row>
    <row r="5986" customHeight="1" spans="1:29">
      <c r="A5986" s="421"/>
      <c r="B5986" s="422"/>
      <c r="C5986" s="422"/>
      <c r="D5986" s="421"/>
      <c r="E5986" s="421"/>
      <c r="F5986" s="421"/>
      <c r="G5986" s="421"/>
      <c r="H5986" s="421"/>
      <c r="I5986" s="421"/>
      <c r="J5986" s="421"/>
      <c r="K5986" s="421"/>
      <c r="L5986" s="421"/>
      <c r="M5986" s="421"/>
      <c r="N5986" s="426"/>
      <c r="O5986" s="426"/>
      <c r="P5986" s="427"/>
      <c r="Q5986" s="427"/>
      <c r="R5986" s="426"/>
      <c r="S5986" s="426"/>
      <c r="T5986" s="426"/>
      <c r="U5986" s="426"/>
      <c r="V5986" s="426"/>
      <c r="W5986" s="426"/>
      <c r="X5986" s="427"/>
      <c r="Y5986" s="416" t="e">
        <f t="shared" si="466"/>
        <v>#N/A</v>
      </c>
      <c r="Z5986" s="416" t="e">
        <f t="shared" si="467"/>
        <v>#N/A</v>
      </c>
      <c r="AA5986" s="416" t="str">
        <f t="shared" si="468"/>
        <v/>
      </c>
      <c r="AB5986" s="416" t="e">
        <f t="shared" si="469"/>
        <v>#N/A</v>
      </c>
      <c r="AC5986" s="416" t="e">
        <f t="shared" si="470"/>
        <v>#N/A</v>
      </c>
    </row>
    <row r="5987" customHeight="1" spans="1:29">
      <c r="A5987" s="421"/>
      <c r="B5987" s="422"/>
      <c r="C5987" s="422"/>
      <c r="D5987" s="421"/>
      <c r="E5987" s="421"/>
      <c r="F5987" s="421"/>
      <c r="G5987" s="421"/>
      <c r="H5987" s="421"/>
      <c r="I5987" s="421"/>
      <c r="J5987" s="421"/>
      <c r="K5987" s="421"/>
      <c r="L5987" s="421"/>
      <c r="M5987" s="421"/>
      <c r="N5987" s="426"/>
      <c r="O5987" s="426"/>
      <c r="P5987" s="427"/>
      <c r="Q5987" s="427"/>
      <c r="R5987" s="426"/>
      <c r="S5987" s="426"/>
      <c r="T5987" s="426"/>
      <c r="U5987" s="426"/>
      <c r="V5987" s="426"/>
      <c r="W5987" s="426"/>
      <c r="X5987" s="427"/>
      <c r="Y5987" s="416" t="e">
        <f t="shared" si="466"/>
        <v>#N/A</v>
      </c>
      <c r="Z5987" s="416" t="e">
        <f t="shared" si="467"/>
        <v>#N/A</v>
      </c>
      <c r="AA5987" s="416" t="str">
        <f t="shared" si="468"/>
        <v/>
      </c>
      <c r="AB5987" s="416" t="e">
        <f t="shared" si="469"/>
        <v>#N/A</v>
      </c>
      <c r="AC5987" s="416" t="e">
        <f t="shared" si="470"/>
        <v>#N/A</v>
      </c>
    </row>
    <row r="5988" customHeight="1" spans="1:29">
      <c r="A5988" s="421"/>
      <c r="B5988" s="422"/>
      <c r="C5988" s="422"/>
      <c r="D5988" s="421"/>
      <c r="E5988" s="421"/>
      <c r="F5988" s="421"/>
      <c r="G5988" s="421"/>
      <c r="H5988" s="421"/>
      <c r="I5988" s="421"/>
      <c r="J5988" s="421"/>
      <c r="K5988" s="421"/>
      <c r="L5988" s="421"/>
      <c r="M5988" s="421"/>
      <c r="N5988" s="426"/>
      <c r="O5988" s="426"/>
      <c r="P5988" s="427"/>
      <c r="Q5988" s="427"/>
      <c r="R5988" s="426"/>
      <c r="S5988" s="426"/>
      <c r="T5988" s="426"/>
      <c r="U5988" s="426"/>
      <c r="V5988" s="426"/>
      <c r="W5988" s="426"/>
      <c r="X5988" s="427"/>
      <c r="Y5988" s="416" t="e">
        <f t="shared" si="466"/>
        <v>#N/A</v>
      </c>
      <c r="Z5988" s="416" t="e">
        <f t="shared" si="467"/>
        <v>#N/A</v>
      </c>
      <c r="AA5988" s="416" t="str">
        <f t="shared" si="468"/>
        <v/>
      </c>
      <c r="AB5988" s="416" t="e">
        <f t="shared" si="469"/>
        <v>#N/A</v>
      </c>
      <c r="AC5988" s="416" t="e">
        <f t="shared" si="470"/>
        <v>#N/A</v>
      </c>
    </row>
    <row r="5989" customHeight="1" spans="1:29">
      <c r="A5989" s="421"/>
      <c r="B5989" s="422"/>
      <c r="C5989" s="422"/>
      <c r="D5989" s="421"/>
      <c r="E5989" s="421"/>
      <c r="F5989" s="421"/>
      <c r="G5989" s="421"/>
      <c r="H5989" s="421"/>
      <c r="I5989" s="421"/>
      <c r="J5989" s="421"/>
      <c r="K5989" s="421"/>
      <c r="L5989" s="421"/>
      <c r="M5989" s="421"/>
      <c r="N5989" s="426"/>
      <c r="O5989" s="426"/>
      <c r="P5989" s="427"/>
      <c r="Q5989" s="427"/>
      <c r="R5989" s="426"/>
      <c r="S5989" s="426"/>
      <c r="T5989" s="426"/>
      <c r="U5989" s="426"/>
      <c r="V5989" s="426"/>
      <c r="W5989" s="426"/>
      <c r="X5989" s="427"/>
      <c r="Y5989" s="416" t="e">
        <f t="shared" si="466"/>
        <v>#N/A</v>
      </c>
      <c r="Z5989" s="416" t="e">
        <f t="shared" si="467"/>
        <v>#N/A</v>
      </c>
      <c r="AA5989" s="416" t="str">
        <f t="shared" si="468"/>
        <v/>
      </c>
      <c r="AB5989" s="416" t="e">
        <f t="shared" si="469"/>
        <v>#N/A</v>
      </c>
      <c r="AC5989" s="416" t="e">
        <f t="shared" si="470"/>
        <v>#N/A</v>
      </c>
    </row>
    <row r="5990" customHeight="1" spans="1:29">
      <c r="A5990" s="421"/>
      <c r="B5990" s="422"/>
      <c r="C5990" s="422"/>
      <c r="D5990" s="421"/>
      <c r="E5990" s="421"/>
      <c r="F5990" s="421"/>
      <c r="G5990" s="421"/>
      <c r="H5990" s="421"/>
      <c r="I5990" s="421"/>
      <c r="J5990" s="421"/>
      <c r="K5990" s="421"/>
      <c r="L5990" s="421"/>
      <c r="M5990" s="421"/>
      <c r="N5990" s="426"/>
      <c r="O5990" s="426"/>
      <c r="P5990" s="427"/>
      <c r="Q5990" s="427"/>
      <c r="R5990" s="426"/>
      <c r="S5990" s="426"/>
      <c r="T5990" s="426"/>
      <c r="U5990" s="426"/>
      <c r="V5990" s="426"/>
      <c r="W5990" s="426"/>
      <c r="X5990" s="427"/>
      <c r="Y5990" s="416" t="e">
        <f t="shared" si="466"/>
        <v>#N/A</v>
      </c>
      <c r="Z5990" s="416" t="e">
        <f t="shared" si="467"/>
        <v>#N/A</v>
      </c>
      <c r="AA5990" s="416" t="str">
        <f t="shared" si="468"/>
        <v/>
      </c>
      <c r="AB5990" s="416" t="e">
        <f t="shared" si="469"/>
        <v>#N/A</v>
      </c>
      <c r="AC5990" s="416" t="e">
        <f t="shared" si="470"/>
        <v>#N/A</v>
      </c>
    </row>
    <row r="5991" customHeight="1" spans="1:29">
      <c r="A5991" s="421"/>
      <c r="B5991" s="422"/>
      <c r="C5991" s="422"/>
      <c r="D5991" s="421"/>
      <c r="E5991" s="421"/>
      <c r="F5991" s="421"/>
      <c r="G5991" s="421"/>
      <c r="H5991" s="421"/>
      <c r="I5991" s="421"/>
      <c r="J5991" s="421"/>
      <c r="K5991" s="421"/>
      <c r="L5991" s="421"/>
      <c r="M5991" s="421"/>
      <c r="N5991" s="426"/>
      <c r="O5991" s="426"/>
      <c r="P5991" s="427"/>
      <c r="Q5991" s="427"/>
      <c r="R5991" s="426"/>
      <c r="S5991" s="426"/>
      <c r="T5991" s="426"/>
      <c r="U5991" s="426"/>
      <c r="V5991" s="426"/>
      <c r="W5991" s="426"/>
      <c r="X5991" s="427"/>
      <c r="Y5991" s="416" t="e">
        <f t="shared" si="466"/>
        <v>#N/A</v>
      </c>
      <c r="Z5991" s="416" t="e">
        <f t="shared" si="467"/>
        <v>#N/A</v>
      </c>
      <c r="AA5991" s="416" t="str">
        <f t="shared" si="468"/>
        <v/>
      </c>
      <c r="AB5991" s="416" t="e">
        <f t="shared" si="469"/>
        <v>#N/A</v>
      </c>
      <c r="AC5991" s="416" t="e">
        <f t="shared" si="470"/>
        <v>#N/A</v>
      </c>
    </row>
    <row r="5992" customHeight="1" spans="1:29">
      <c r="A5992" s="421"/>
      <c r="B5992" s="422"/>
      <c r="C5992" s="422"/>
      <c r="D5992" s="421"/>
      <c r="E5992" s="421"/>
      <c r="F5992" s="421"/>
      <c r="G5992" s="421"/>
      <c r="H5992" s="421"/>
      <c r="I5992" s="421"/>
      <c r="J5992" s="421"/>
      <c r="K5992" s="421"/>
      <c r="L5992" s="421"/>
      <c r="M5992" s="421"/>
      <c r="N5992" s="426"/>
      <c r="O5992" s="426"/>
      <c r="P5992" s="427"/>
      <c r="Q5992" s="427"/>
      <c r="R5992" s="426"/>
      <c r="S5992" s="426"/>
      <c r="T5992" s="426"/>
      <c r="U5992" s="426"/>
      <c r="V5992" s="426"/>
      <c r="W5992" s="426"/>
      <c r="X5992" s="427"/>
      <c r="Y5992" s="416" t="e">
        <f t="shared" si="466"/>
        <v>#N/A</v>
      </c>
      <c r="Z5992" s="416" t="e">
        <f t="shared" si="467"/>
        <v>#N/A</v>
      </c>
      <c r="AA5992" s="416" t="str">
        <f t="shared" si="468"/>
        <v/>
      </c>
      <c r="AB5992" s="416" t="e">
        <f t="shared" si="469"/>
        <v>#N/A</v>
      </c>
      <c r="AC5992" s="416" t="e">
        <f t="shared" si="470"/>
        <v>#N/A</v>
      </c>
    </row>
    <row r="5993" customHeight="1" spans="1:29">
      <c r="A5993" s="421"/>
      <c r="B5993" s="422"/>
      <c r="C5993" s="422"/>
      <c r="D5993" s="421"/>
      <c r="E5993" s="421"/>
      <c r="F5993" s="421"/>
      <c r="G5993" s="421"/>
      <c r="H5993" s="421"/>
      <c r="I5993" s="421"/>
      <c r="J5993" s="421"/>
      <c r="K5993" s="421"/>
      <c r="L5993" s="421"/>
      <c r="M5993" s="421"/>
      <c r="N5993" s="426"/>
      <c r="O5993" s="426"/>
      <c r="P5993" s="427"/>
      <c r="Q5993" s="427"/>
      <c r="R5993" s="426"/>
      <c r="S5993" s="426"/>
      <c r="T5993" s="426"/>
      <c r="U5993" s="426"/>
      <c r="V5993" s="426"/>
      <c r="W5993" s="426"/>
      <c r="X5993" s="427"/>
      <c r="Y5993" s="416" t="e">
        <f t="shared" si="466"/>
        <v>#N/A</v>
      </c>
      <c r="Z5993" s="416" t="e">
        <f t="shared" si="467"/>
        <v>#N/A</v>
      </c>
      <c r="AA5993" s="416" t="str">
        <f t="shared" si="468"/>
        <v/>
      </c>
      <c r="AB5993" s="416" t="e">
        <f t="shared" si="469"/>
        <v>#N/A</v>
      </c>
      <c r="AC5993" s="416" t="e">
        <f t="shared" si="470"/>
        <v>#N/A</v>
      </c>
    </row>
    <row r="5994" customHeight="1" spans="1:29">
      <c r="A5994" s="421"/>
      <c r="B5994" s="422"/>
      <c r="C5994" s="422"/>
      <c r="D5994" s="421"/>
      <c r="E5994" s="421"/>
      <c r="F5994" s="421"/>
      <c r="G5994" s="421"/>
      <c r="H5994" s="421"/>
      <c r="I5994" s="421"/>
      <c r="J5994" s="421"/>
      <c r="K5994" s="421"/>
      <c r="L5994" s="421"/>
      <c r="M5994" s="421"/>
      <c r="N5994" s="426"/>
      <c r="O5994" s="426"/>
      <c r="P5994" s="427"/>
      <c r="Q5994" s="427"/>
      <c r="R5994" s="426"/>
      <c r="S5994" s="426"/>
      <c r="T5994" s="426"/>
      <c r="U5994" s="426"/>
      <c r="V5994" s="426"/>
      <c r="W5994" s="426"/>
      <c r="X5994" s="427"/>
      <c r="Y5994" s="416" t="e">
        <f t="shared" si="466"/>
        <v>#N/A</v>
      </c>
      <c r="Z5994" s="416" t="e">
        <f t="shared" si="467"/>
        <v>#N/A</v>
      </c>
      <c r="AA5994" s="416" t="str">
        <f t="shared" si="468"/>
        <v/>
      </c>
      <c r="AB5994" s="416" t="e">
        <f t="shared" si="469"/>
        <v>#N/A</v>
      </c>
      <c r="AC5994" s="416" t="e">
        <f t="shared" si="470"/>
        <v>#N/A</v>
      </c>
    </row>
    <row r="5995" customHeight="1" spans="1:29">
      <c r="A5995" s="421"/>
      <c r="B5995" s="422"/>
      <c r="C5995" s="422"/>
      <c r="D5995" s="421"/>
      <c r="E5995" s="421"/>
      <c r="F5995" s="421"/>
      <c r="G5995" s="421"/>
      <c r="H5995" s="421"/>
      <c r="I5995" s="421"/>
      <c r="J5995" s="421"/>
      <c r="K5995" s="421"/>
      <c r="L5995" s="421"/>
      <c r="M5995" s="421"/>
      <c r="N5995" s="426"/>
      <c r="O5995" s="426"/>
      <c r="P5995" s="427"/>
      <c r="Q5995" s="427"/>
      <c r="R5995" s="426"/>
      <c r="S5995" s="426"/>
      <c r="T5995" s="426"/>
      <c r="U5995" s="426"/>
      <c r="V5995" s="426"/>
      <c r="W5995" s="426"/>
      <c r="X5995" s="427"/>
      <c r="Y5995" s="416" t="e">
        <f t="shared" si="466"/>
        <v>#N/A</v>
      </c>
      <c r="Z5995" s="416" t="e">
        <f t="shared" si="467"/>
        <v>#N/A</v>
      </c>
      <c r="AA5995" s="416" t="str">
        <f t="shared" si="468"/>
        <v/>
      </c>
      <c r="AB5995" s="416" t="e">
        <f t="shared" si="469"/>
        <v>#N/A</v>
      </c>
      <c r="AC5995" s="416" t="e">
        <f t="shared" si="470"/>
        <v>#N/A</v>
      </c>
    </row>
    <row r="5996" customHeight="1" spans="1:29">
      <c r="A5996" s="421"/>
      <c r="B5996" s="422"/>
      <c r="C5996" s="422"/>
      <c r="D5996" s="421"/>
      <c r="E5996" s="421"/>
      <c r="F5996" s="421"/>
      <c r="G5996" s="421"/>
      <c r="H5996" s="421"/>
      <c r="I5996" s="421"/>
      <c r="J5996" s="421"/>
      <c r="K5996" s="421"/>
      <c r="L5996" s="421"/>
      <c r="M5996" s="421"/>
      <c r="N5996" s="426"/>
      <c r="O5996" s="426"/>
      <c r="P5996" s="427"/>
      <c r="Q5996" s="427"/>
      <c r="R5996" s="426"/>
      <c r="S5996" s="426"/>
      <c r="T5996" s="426"/>
      <c r="U5996" s="426"/>
      <c r="V5996" s="426"/>
      <c r="W5996" s="426"/>
      <c r="X5996" s="427"/>
      <c r="Y5996" s="416" t="e">
        <f t="shared" si="466"/>
        <v>#N/A</v>
      </c>
      <c r="Z5996" s="416" t="e">
        <f t="shared" si="467"/>
        <v>#N/A</v>
      </c>
      <c r="AA5996" s="416" t="str">
        <f t="shared" si="468"/>
        <v/>
      </c>
      <c r="AB5996" s="416" t="e">
        <f t="shared" si="469"/>
        <v>#N/A</v>
      </c>
      <c r="AC5996" s="416" t="e">
        <f t="shared" si="470"/>
        <v>#N/A</v>
      </c>
    </row>
    <row r="5997" customHeight="1" spans="1:29">
      <c r="A5997" s="421"/>
      <c r="B5997" s="422"/>
      <c r="C5997" s="422"/>
      <c r="D5997" s="421"/>
      <c r="E5997" s="421"/>
      <c r="F5997" s="421"/>
      <c r="G5997" s="421"/>
      <c r="H5997" s="421"/>
      <c r="I5997" s="421"/>
      <c r="J5997" s="421"/>
      <c r="K5997" s="421"/>
      <c r="L5997" s="421"/>
      <c r="M5997" s="421"/>
      <c r="N5997" s="426"/>
      <c r="O5997" s="426"/>
      <c r="P5997" s="427"/>
      <c r="Q5997" s="427"/>
      <c r="R5997" s="426"/>
      <c r="S5997" s="426"/>
      <c r="T5997" s="426"/>
      <c r="U5997" s="426"/>
      <c r="V5997" s="426"/>
      <c r="W5997" s="426"/>
      <c r="X5997" s="427"/>
      <c r="Y5997" s="416" t="e">
        <f t="shared" si="466"/>
        <v>#N/A</v>
      </c>
      <c r="Z5997" s="416" t="e">
        <f t="shared" si="467"/>
        <v>#N/A</v>
      </c>
      <c r="AA5997" s="416" t="str">
        <f t="shared" si="468"/>
        <v/>
      </c>
      <c r="AB5997" s="416" t="e">
        <f t="shared" si="469"/>
        <v>#N/A</v>
      </c>
      <c r="AC5997" s="416" t="e">
        <f t="shared" si="470"/>
        <v>#N/A</v>
      </c>
    </row>
    <row r="5998" customHeight="1" spans="1:29">
      <c r="A5998" s="421"/>
      <c r="B5998" s="422"/>
      <c r="C5998" s="422"/>
      <c r="D5998" s="421"/>
      <c r="E5998" s="421"/>
      <c r="F5998" s="421"/>
      <c r="G5998" s="421"/>
      <c r="H5998" s="421"/>
      <c r="I5998" s="421"/>
      <c r="J5998" s="421"/>
      <c r="K5998" s="421"/>
      <c r="L5998" s="421"/>
      <c r="M5998" s="421"/>
      <c r="N5998" s="426"/>
      <c r="O5998" s="426"/>
      <c r="P5998" s="427"/>
      <c r="Q5998" s="427"/>
      <c r="R5998" s="426"/>
      <c r="S5998" s="426"/>
      <c r="T5998" s="426"/>
      <c r="U5998" s="426"/>
      <c r="V5998" s="426"/>
      <c r="W5998" s="426"/>
      <c r="X5998" s="427"/>
      <c r="Y5998" s="416" t="e">
        <f t="shared" si="466"/>
        <v>#N/A</v>
      </c>
      <c r="Z5998" s="416" t="e">
        <f t="shared" si="467"/>
        <v>#N/A</v>
      </c>
      <c r="AA5998" s="416" t="str">
        <f t="shared" si="468"/>
        <v/>
      </c>
      <c r="AB5998" s="416" t="e">
        <f t="shared" si="469"/>
        <v>#N/A</v>
      </c>
      <c r="AC5998" s="416" t="e">
        <f t="shared" si="470"/>
        <v>#N/A</v>
      </c>
    </row>
    <row r="5999" customHeight="1" spans="1:29">
      <c r="A5999" s="421"/>
      <c r="B5999" s="422"/>
      <c r="C5999" s="422"/>
      <c r="D5999" s="421"/>
      <c r="E5999" s="421"/>
      <c r="F5999" s="421"/>
      <c r="G5999" s="421"/>
      <c r="H5999" s="421"/>
      <c r="I5999" s="421"/>
      <c r="J5999" s="421"/>
      <c r="K5999" s="421"/>
      <c r="L5999" s="421"/>
      <c r="M5999" s="421"/>
      <c r="N5999" s="426"/>
      <c r="O5999" s="426"/>
      <c r="P5999" s="427"/>
      <c r="Q5999" s="427"/>
      <c r="R5999" s="426"/>
      <c r="S5999" s="426"/>
      <c r="T5999" s="426"/>
      <c r="U5999" s="426"/>
      <c r="V5999" s="426"/>
      <c r="W5999" s="426"/>
      <c r="X5999" s="427"/>
      <c r="Y5999" s="416" t="e">
        <f t="shared" si="466"/>
        <v>#N/A</v>
      </c>
      <c r="Z5999" s="416" t="e">
        <f t="shared" si="467"/>
        <v>#N/A</v>
      </c>
      <c r="AA5999" s="416" t="str">
        <f t="shared" si="468"/>
        <v/>
      </c>
      <c r="AB5999" s="416" t="e">
        <f t="shared" si="469"/>
        <v>#N/A</v>
      </c>
      <c r="AC5999" s="416" t="e">
        <f t="shared" si="470"/>
        <v>#N/A</v>
      </c>
    </row>
    <row r="6000" customHeight="1" spans="1:29">
      <c r="A6000" s="421"/>
      <c r="B6000" s="422"/>
      <c r="C6000" s="422"/>
      <c r="D6000" s="421"/>
      <c r="E6000" s="421"/>
      <c r="F6000" s="421"/>
      <c r="G6000" s="421"/>
      <c r="H6000" s="421"/>
      <c r="I6000" s="421"/>
      <c r="J6000" s="421"/>
      <c r="K6000" s="421"/>
      <c r="L6000" s="421"/>
      <c r="M6000" s="421"/>
      <c r="N6000" s="426"/>
      <c r="O6000" s="426"/>
      <c r="P6000" s="427"/>
      <c r="Q6000" s="427"/>
      <c r="R6000" s="426"/>
      <c r="S6000" s="426"/>
      <c r="T6000" s="426"/>
      <c r="U6000" s="426"/>
      <c r="V6000" s="426"/>
      <c r="W6000" s="426"/>
      <c r="X6000" s="427"/>
      <c r="Y6000" s="416" t="e">
        <f t="shared" si="466"/>
        <v>#N/A</v>
      </c>
      <c r="Z6000" s="416" t="e">
        <f t="shared" si="467"/>
        <v>#N/A</v>
      </c>
      <c r="AA6000" s="416" t="str">
        <f t="shared" si="468"/>
        <v/>
      </c>
      <c r="AB6000" s="416" t="e">
        <f t="shared" si="469"/>
        <v>#N/A</v>
      </c>
      <c r="AC6000" s="416" t="e">
        <f t="shared" si="470"/>
        <v>#N/A</v>
      </c>
    </row>
    <row r="6001" customHeight="1" spans="1:29">
      <c r="A6001" s="421"/>
      <c r="B6001" s="422"/>
      <c r="C6001" s="422"/>
      <c r="D6001" s="421"/>
      <c r="E6001" s="421"/>
      <c r="F6001" s="421"/>
      <c r="G6001" s="421"/>
      <c r="H6001" s="421"/>
      <c r="I6001" s="421"/>
      <c r="J6001" s="421"/>
      <c r="K6001" s="421"/>
      <c r="L6001" s="421"/>
      <c r="M6001" s="421"/>
      <c r="N6001" s="426"/>
      <c r="O6001" s="426"/>
      <c r="P6001" s="427"/>
      <c r="Q6001" s="427"/>
      <c r="R6001" s="426"/>
      <c r="S6001" s="426"/>
      <c r="T6001" s="426"/>
      <c r="U6001" s="426"/>
      <c r="V6001" s="426"/>
      <c r="W6001" s="426"/>
      <c r="X6001" s="427"/>
      <c r="Y6001" s="416" t="e">
        <f t="shared" si="466"/>
        <v>#N/A</v>
      </c>
      <c r="Z6001" s="416" t="e">
        <f t="shared" si="467"/>
        <v>#N/A</v>
      </c>
      <c r="AA6001" s="416" t="str">
        <f t="shared" si="468"/>
        <v/>
      </c>
      <c r="AB6001" s="416" t="e">
        <f t="shared" si="469"/>
        <v>#N/A</v>
      </c>
      <c r="AC6001" s="416" t="e">
        <f t="shared" si="470"/>
        <v>#N/A</v>
      </c>
    </row>
    <row r="6002" customHeight="1" spans="1:29">
      <c r="A6002" s="421"/>
      <c r="B6002" s="422"/>
      <c r="C6002" s="422"/>
      <c r="D6002" s="421"/>
      <c r="E6002" s="421"/>
      <c r="F6002" s="421"/>
      <c r="G6002" s="421"/>
      <c r="H6002" s="421"/>
      <c r="I6002" s="421"/>
      <c r="J6002" s="421"/>
      <c r="K6002" s="421"/>
      <c r="L6002" s="421"/>
      <c r="M6002" s="421"/>
      <c r="N6002" s="426"/>
      <c r="O6002" s="426"/>
      <c r="P6002" s="427"/>
      <c r="Q6002" s="427"/>
      <c r="R6002" s="426"/>
      <c r="S6002" s="426"/>
      <c r="T6002" s="426"/>
      <c r="U6002" s="426"/>
      <c r="V6002" s="426"/>
      <c r="W6002" s="426"/>
      <c r="X6002" s="427"/>
      <c r="Y6002" s="416" t="e">
        <f t="shared" si="466"/>
        <v>#N/A</v>
      </c>
      <c r="Z6002" s="416" t="e">
        <f t="shared" si="467"/>
        <v>#N/A</v>
      </c>
      <c r="AA6002" s="416" t="str">
        <f t="shared" si="468"/>
        <v/>
      </c>
      <c r="AB6002" s="416" t="e">
        <f t="shared" si="469"/>
        <v>#N/A</v>
      </c>
      <c r="AC6002" s="416" t="e">
        <f t="shared" si="470"/>
        <v>#N/A</v>
      </c>
    </row>
    <row r="6003" customHeight="1" spans="1:29">
      <c r="A6003" s="421"/>
      <c r="B6003" s="422"/>
      <c r="C6003" s="422"/>
      <c r="D6003" s="421"/>
      <c r="E6003" s="421"/>
      <c r="F6003" s="421"/>
      <c r="G6003" s="421"/>
      <c r="H6003" s="421"/>
      <c r="I6003" s="421"/>
      <c r="J6003" s="421"/>
      <c r="K6003" s="421"/>
      <c r="L6003" s="421"/>
      <c r="M6003" s="421"/>
      <c r="N6003" s="426"/>
      <c r="O6003" s="426"/>
      <c r="P6003" s="427"/>
      <c r="Q6003" s="427"/>
      <c r="R6003" s="426"/>
      <c r="S6003" s="426"/>
      <c r="T6003" s="426"/>
      <c r="U6003" s="426"/>
      <c r="V6003" s="426"/>
      <c r="W6003" s="426"/>
      <c r="X6003" s="427"/>
      <c r="Y6003" s="416" t="e">
        <f t="shared" si="466"/>
        <v>#N/A</v>
      </c>
      <c r="Z6003" s="416" t="e">
        <f t="shared" si="467"/>
        <v>#N/A</v>
      </c>
      <c r="AA6003" s="416" t="str">
        <f t="shared" si="468"/>
        <v/>
      </c>
      <c r="AB6003" s="416" t="e">
        <f t="shared" si="469"/>
        <v>#N/A</v>
      </c>
      <c r="AC6003" s="416" t="e">
        <f t="shared" si="470"/>
        <v>#N/A</v>
      </c>
    </row>
    <row r="6004" customHeight="1" spans="1:29">
      <c r="A6004" s="421"/>
      <c r="B6004" s="422"/>
      <c r="C6004" s="422"/>
      <c r="D6004" s="421"/>
      <c r="E6004" s="421"/>
      <c r="F6004" s="421"/>
      <c r="G6004" s="421"/>
      <c r="H6004" s="421"/>
      <c r="I6004" s="421"/>
      <c r="J6004" s="421"/>
      <c r="K6004" s="421"/>
      <c r="L6004" s="421"/>
      <c r="M6004" s="421"/>
      <c r="N6004" s="426"/>
      <c r="O6004" s="426"/>
      <c r="P6004" s="427"/>
      <c r="Q6004" s="427"/>
      <c r="R6004" s="426"/>
      <c r="S6004" s="426"/>
      <c r="T6004" s="426"/>
      <c r="U6004" s="426"/>
      <c r="V6004" s="426"/>
      <c r="W6004" s="426"/>
      <c r="X6004" s="427"/>
      <c r="Y6004" s="416" t="e">
        <f t="shared" si="466"/>
        <v>#N/A</v>
      </c>
      <c r="Z6004" s="416" t="e">
        <f t="shared" si="467"/>
        <v>#N/A</v>
      </c>
      <c r="AA6004" s="416" t="str">
        <f t="shared" si="468"/>
        <v/>
      </c>
      <c r="AB6004" s="416" t="e">
        <f t="shared" si="469"/>
        <v>#N/A</v>
      </c>
      <c r="AC6004" s="416" t="e">
        <f t="shared" si="470"/>
        <v>#N/A</v>
      </c>
    </row>
    <row r="6005" customHeight="1" spans="1:29">
      <c r="A6005" s="421"/>
      <c r="B6005" s="422"/>
      <c r="C6005" s="422"/>
      <c r="D6005" s="421"/>
      <c r="E6005" s="421"/>
      <c r="F6005" s="421"/>
      <c r="G6005" s="421"/>
      <c r="H6005" s="421"/>
      <c r="I6005" s="421"/>
      <c r="J6005" s="421"/>
      <c r="K6005" s="421"/>
      <c r="L6005" s="421"/>
      <c r="M6005" s="421"/>
      <c r="N6005" s="426"/>
      <c r="O6005" s="426"/>
      <c r="P6005" s="427"/>
      <c r="Q6005" s="427"/>
      <c r="R6005" s="426"/>
      <c r="S6005" s="426"/>
      <c r="T6005" s="426"/>
      <c r="U6005" s="426"/>
      <c r="V6005" s="426"/>
      <c r="W6005" s="426"/>
      <c r="X6005" s="427"/>
      <c r="Y6005" s="416" t="e">
        <f t="shared" si="466"/>
        <v>#N/A</v>
      </c>
      <c r="Z6005" s="416" t="e">
        <f t="shared" si="467"/>
        <v>#N/A</v>
      </c>
      <c r="AA6005" s="416" t="str">
        <f t="shared" si="468"/>
        <v/>
      </c>
      <c r="AB6005" s="416" t="e">
        <f t="shared" si="469"/>
        <v>#N/A</v>
      </c>
      <c r="AC6005" s="416" t="e">
        <f t="shared" si="470"/>
        <v>#N/A</v>
      </c>
    </row>
    <row r="6006" customHeight="1" spans="1:29">
      <c r="A6006" s="421"/>
      <c r="B6006" s="422"/>
      <c r="C6006" s="422"/>
      <c r="D6006" s="421"/>
      <c r="E6006" s="421"/>
      <c r="F6006" s="421"/>
      <c r="G6006" s="421"/>
      <c r="H6006" s="421"/>
      <c r="I6006" s="421"/>
      <c r="J6006" s="421"/>
      <c r="K6006" s="421"/>
      <c r="L6006" s="421"/>
      <c r="M6006" s="421"/>
      <c r="N6006" s="426"/>
      <c r="O6006" s="426"/>
      <c r="P6006" s="427"/>
      <c r="Q6006" s="427"/>
      <c r="R6006" s="426"/>
      <c r="S6006" s="426"/>
      <c r="T6006" s="426"/>
      <c r="U6006" s="426"/>
      <c r="V6006" s="426"/>
      <c r="W6006" s="426"/>
      <c r="X6006" s="427"/>
      <c r="Y6006" s="416" t="e">
        <f t="shared" si="466"/>
        <v>#N/A</v>
      </c>
      <c r="Z6006" s="416" t="e">
        <f t="shared" si="467"/>
        <v>#N/A</v>
      </c>
      <c r="AA6006" s="416" t="str">
        <f t="shared" si="468"/>
        <v/>
      </c>
      <c r="AB6006" s="416" t="e">
        <f t="shared" si="469"/>
        <v>#N/A</v>
      </c>
      <c r="AC6006" s="416" t="e">
        <f t="shared" si="470"/>
        <v>#N/A</v>
      </c>
    </row>
    <row r="6007" customHeight="1" spans="1:29">
      <c r="A6007" s="421"/>
      <c r="B6007" s="422"/>
      <c r="C6007" s="422"/>
      <c r="D6007" s="421"/>
      <c r="E6007" s="421"/>
      <c r="F6007" s="421"/>
      <c r="G6007" s="421"/>
      <c r="H6007" s="421"/>
      <c r="I6007" s="421"/>
      <c r="J6007" s="421"/>
      <c r="K6007" s="421"/>
      <c r="L6007" s="421"/>
      <c r="M6007" s="421"/>
      <c r="N6007" s="426"/>
      <c r="O6007" s="426"/>
      <c r="P6007" s="427"/>
      <c r="Q6007" s="427"/>
      <c r="R6007" s="426"/>
      <c r="S6007" s="426"/>
      <c r="T6007" s="426"/>
      <c r="U6007" s="426"/>
      <c r="V6007" s="426"/>
      <c r="W6007" s="426"/>
      <c r="X6007" s="427"/>
      <c r="Y6007" s="416" t="e">
        <f t="shared" si="466"/>
        <v>#N/A</v>
      </c>
      <c r="Z6007" s="416" t="e">
        <f t="shared" si="467"/>
        <v>#N/A</v>
      </c>
      <c r="AA6007" s="416" t="str">
        <f t="shared" si="468"/>
        <v/>
      </c>
      <c r="AB6007" s="416" t="e">
        <f t="shared" si="469"/>
        <v>#N/A</v>
      </c>
      <c r="AC6007" s="416" t="e">
        <f t="shared" si="470"/>
        <v>#N/A</v>
      </c>
    </row>
    <row r="6008" customHeight="1" spans="1:29">
      <c r="A6008" s="421"/>
      <c r="B6008" s="422"/>
      <c r="C6008" s="422"/>
      <c r="D6008" s="421"/>
      <c r="E6008" s="421"/>
      <c r="F6008" s="421"/>
      <c r="G6008" s="421"/>
      <c r="H6008" s="421"/>
      <c r="I6008" s="421"/>
      <c r="J6008" s="421"/>
      <c r="K6008" s="421"/>
      <c r="L6008" s="421"/>
      <c r="M6008" s="421"/>
      <c r="N6008" s="426"/>
      <c r="O6008" s="426"/>
      <c r="P6008" s="427"/>
      <c r="Q6008" s="427"/>
      <c r="R6008" s="426"/>
      <c r="S6008" s="426"/>
      <c r="T6008" s="426"/>
      <c r="U6008" s="426"/>
      <c r="V6008" s="426"/>
      <c r="W6008" s="426"/>
      <c r="X6008" s="427"/>
      <c r="Y6008" s="416" t="e">
        <f t="shared" si="466"/>
        <v>#N/A</v>
      </c>
      <c r="Z6008" s="416" t="e">
        <f t="shared" si="467"/>
        <v>#N/A</v>
      </c>
      <c r="AA6008" s="416" t="str">
        <f t="shared" si="468"/>
        <v/>
      </c>
      <c r="AB6008" s="416" t="e">
        <f t="shared" si="469"/>
        <v>#N/A</v>
      </c>
      <c r="AC6008" s="416" t="e">
        <f t="shared" si="470"/>
        <v>#N/A</v>
      </c>
    </row>
    <row r="6009" customHeight="1" spans="1:29">
      <c r="A6009" s="421"/>
      <c r="B6009" s="422"/>
      <c r="C6009" s="422"/>
      <c r="D6009" s="421"/>
      <c r="E6009" s="421"/>
      <c r="F6009" s="421"/>
      <c r="G6009" s="421"/>
      <c r="H6009" s="421"/>
      <c r="I6009" s="421"/>
      <c r="J6009" s="421"/>
      <c r="K6009" s="421"/>
      <c r="L6009" s="421"/>
      <c r="M6009" s="421"/>
      <c r="N6009" s="426"/>
      <c r="O6009" s="426"/>
      <c r="P6009" s="427"/>
      <c r="Q6009" s="427"/>
      <c r="R6009" s="426"/>
      <c r="S6009" s="426"/>
      <c r="T6009" s="426"/>
      <c r="U6009" s="426"/>
      <c r="V6009" s="426"/>
      <c r="W6009" s="426"/>
      <c r="X6009" s="427"/>
      <c r="Y6009" s="416" t="e">
        <f t="shared" si="466"/>
        <v>#N/A</v>
      </c>
      <c r="Z6009" s="416" t="e">
        <f t="shared" si="467"/>
        <v>#N/A</v>
      </c>
      <c r="AA6009" s="416" t="str">
        <f t="shared" si="468"/>
        <v/>
      </c>
      <c r="AB6009" s="416" t="e">
        <f t="shared" si="469"/>
        <v>#N/A</v>
      </c>
      <c r="AC6009" s="416" t="e">
        <f t="shared" si="470"/>
        <v>#N/A</v>
      </c>
    </row>
    <row r="6010" customHeight="1" spans="1:29">
      <c r="A6010" s="421"/>
      <c r="B6010" s="422"/>
      <c r="C6010" s="422"/>
      <c r="D6010" s="421"/>
      <c r="E6010" s="421"/>
      <c r="F6010" s="421"/>
      <c r="G6010" s="421"/>
      <c r="H6010" s="421"/>
      <c r="I6010" s="421"/>
      <c r="J6010" s="421"/>
      <c r="K6010" s="421"/>
      <c r="L6010" s="421"/>
      <c r="M6010" s="421"/>
      <c r="N6010" s="426"/>
      <c r="O6010" s="426"/>
      <c r="P6010" s="427"/>
      <c r="Q6010" s="427"/>
      <c r="R6010" s="426"/>
      <c r="S6010" s="426"/>
      <c r="T6010" s="426"/>
      <c r="U6010" s="426"/>
      <c r="V6010" s="426"/>
      <c r="W6010" s="426"/>
      <c r="X6010" s="427"/>
      <c r="Y6010" s="416" t="e">
        <f t="shared" si="466"/>
        <v>#N/A</v>
      </c>
      <c r="Z6010" s="416" t="e">
        <f t="shared" si="467"/>
        <v>#N/A</v>
      </c>
      <c r="AA6010" s="416" t="str">
        <f t="shared" si="468"/>
        <v/>
      </c>
      <c r="AB6010" s="416" t="e">
        <f t="shared" si="469"/>
        <v>#N/A</v>
      </c>
      <c r="AC6010" s="416" t="e">
        <f t="shared" si="470"/>
        <v>#N/A</v>
      </c>
    </row>
    <row r="6011" customHeight="1" spans="1:29">
      <c r="A6011" s="421"/>
      <c r="B6011" s="422"/>
      <c r="C6011" s="422"/>
      <c r="D6011" s="421"/>
      <c r="E6011" s="421"/>
      <c r="F6011" s="421"/>
      <c r="G6011" s="421"/>
      <c r="H6011" s="421"/>
      <c r="I6011" s="421"/>
      <c r="J6011" s="421"/>
      <c r="K6011" s="421"/>
      <c r="L6011" s="421"/>
      <c r="M6011" s="421"/>
      <c r="N6011" s="426"/>
      <c r="O6011" s="426"/>
      <c r="P6011" s="427"/>
      <c r="Q6011" s="427"/>
      <c r="R6011" s="426"/>
      <c r="S6011" s="426"/>
      <c r="T6011" s="426"/>
      <c r="U6011" s="426"/>
      <c r="V6011" s="426"/>
      <c r="W6011" s="426"/>
      <c r="X6011" s="427"/>
      <c r="Y6011" s="416" t="e">
        <f t="shared" si="466"/>
        <v>#N/A</v>
      </c>
      <c r="Z6011" s="416" t="e">
        <f t="shared" si="467"/>
        <v>#N/A</v>
      </c>
      <c r="AA6011" s="416" t="str">
        <f t="shared" si="468"/>
        <v/>
      </c>
      <c r="AB6011" s="416" t="e">
        <f t="shared" si="469"/>
        <v>#N/A</v>
      </c>
      <c r="AC6011" s="416" t="e">
        <f t="shared" si="470"/>
        <v>#N/A</v>
      </c>
    </row>
    <row r="6012" customHeight="1" spans="1:29">
      <c r="A6012" s="421"/>
      <c r="B6012" s="422"/>
      <c r="C6012" s="422"/>
      <c r="D6012" s="421"/>
      <c r="E6012" s="421"/>
      <c r="F6012" s="421"/>
      <c r="G6012" s="421"/>
      <c r="H6012" s="421"/>
      <c r="I6012" s="421"/>
      <c r="J6012" s="421"/>
      <c r="K6012" s="421"/>
      <c r="L6012" s="421"/>
      <c r="M6012" s="421"/>
      <c r="N6012" s="426"/>
      <c r="O6012" s="426"/>
      <c r="P6012" s="427"/>
      <c r="Q6012" s="427"/>
      <c r="R6012" s="426"/>
      <c r="S6012" s="426"/>
      <c r="T6012" s="426"/>
      <c r="U6012" s="426"/>
      <c r="V6012" s="426"/>
      <c r="W6012" s="426"/>
      <c r="X6012" s="427"/>
      <c r="Y6012" s="416" t="e">
        <f t="shared" si="466"/>
        <v>#N/A</v>
      </c>
      <c r="Z6012" s="416" t="e">
        <f t="shared" si="467"/>
        <v>#N/A</v>
      </c>
      <c r="AA6012" s="416" t="str">
        <f t="shared" si="468"/>
        <v/>
      </c>
      <c r="AB6012" s="416" t="e">
        <f t="shared" si="469"/>
        <v>#N/A</v>
      </c>
      <c r="AC6012" s="416" t="e">
        <f t="shared" si="470"/>
        <v>#N/A</v>
      </c>
    </row>
    <row r="6013" customHeight="1" spans="1:29">
      <c r="A6013" s="421"/>
      <c r="B6013" s="422"/>
      <c r="C6013" s="422"/>
      <c r="D6013" s="421"/>
      <c r="E6013" s="421"/>
      <c r="F6013" s="421"/>
      <c r="G6013" s="421"/>
      <c r="H6013" s="421"/>
      <c r="I6013" s="421"/>
      <c r="J6013" s="421"/>
      <c r="K6013" s="421"/>
      <c r="L6013" s="421"/>
      <c r="M6013" s="421"/>
      <c r="N6013" s="426"/>
      <c r="O6013" s="426"/>
      <c r="P6013" s="427"/>
      <c r="Q6013" s="427"/>
      <c r="R6013" s="426"/>
      <c r="S6013" s="426"/>
      <c r="T6013" s="426"/>
      <c r="U6013" s="426"/>
      <c r="V6013" s="426"/>
      <c r="W6013" s="426"/>
      <c r="X6013" s="427"/>
      <c r="Y6013" s="416" t="e">
        <f t="shared" si="466"/>
        <v>#N/A</v>
      </c>
      <c r="Z6013" s="416" t="e">
        <f t="shared" si="467"/>
        <v>#N/A</v>
      </c>
      <c r="AA6013" s="416" t="str">
        <f t="shared" si="468"/>
        <v/>
      </c>
      <c r="AB6013" s="416" t="e">
        <f t="shared" si="469"/>
        <v>#N/A</v>
      </c>
      <c r="AC6013" s="416" t="e">
        <f t="shared" si="470"/>
        <v>#N/A</v>
      </c>
    </row>
    <row r="6014" customHeight="1" spans="1:29">
      <c r="A6014" s="421"/>
      <c r="B6014" s="422"/>
      <c r="C6014" s="422"/>
      <c r="D6014" s="421"/>
      <c r="E6014" s="421"/>
      <c r="F6014" s="421"/>
      <c r="G6014" s="421"/>
      <c r="H6014" s="421"/>
      <c r="I6014" s="421"/>
      <c r="J6014" s="421"/>
      <c r="K6014" s="421"/>
      <c r="L6014" s="421"/>
      <c r="M6014" s="421"/>
      <c r="N6014" s="426"/>
      <c r="O6014" s="426"/>
      <c r="P6014" s="427"/>
      <c r="Q6014" s="427"/>
      <c r="R6014" s="426"/>
      <c r="S6014" s="426"/>
      <c r="T6014" s="426"/>
      <c r="U6014" s="426"/>
      <c r="V6014" s="426"/>
      <c r="W6014" s="426"/>
      <c r="X6014" s="427"/>
      <c r="Y6014" s="416" t="e">
        <f t="shared" si="466"/>
        <v>#N/A</v>
      </c>
      <c r="Z6014" s="416" t="e">
        <f t="shared" si="467"/>
        <v>#N/A</v>
      </c>
      <c r="AA6014" s="416" t="str">
        <f t="shared" si="468"/>
        <v/>
      </c>
      <c r="AB6014" s="416" t="e">
        <f t="shared" si="469"/>
        <v>#N/A</v>
      </c>
      <c r="AC6014" s="416" t="e">
        <f t="shared" si="470"/>
        <v>#N/A</v>
      </c>
    </row>
    <row r="6015" customHeight="1" spans="1:29">
      <c r="A6015" s="421"/>
      <c r="B6015" s="422"/>
      <c r="C6015" s="422"/>
      <c r="D6015" s="421"/>
      <c r="E6015" s="421"/>
      <c r="F6015" s="421"/>
      <c r="G6015" s="421"/>
      <c r="H6015" s="421"/>
      <c r="I6015" s="421"/>
      <c r="J6015" s="421"/>
      <c r="K6015" s="421"/>
      <c r="L6015" s="421"/>
      <c r="M6015" s="421"/>
      <c r="N6015" s="426"/>
      <c r="O6015" s="426"/>
      <c r="P6015" s="427"/>
      <c r="Q6015" s="427"/>
      <c r="R6015" s="426"/>
      <c r="S6015" s="426"/>
      <c r="T6015" s="426"/>
      <c r="U6015" s="426"/>
      <c r="V6015" s="426"/>
      <c r="W6015" s="426"/>
      <c r="X6015" s="427"/>
      <c r="Y6015" s="416" t="e">
        <f t="shared" si="466"/>
        <v>#N/A</v>
      </c>
      <c r="Z6015" s="416" t="e">
        <f t="shared" si="467"/>
        <v>#N/A</v>
      </c>
      <c r="AA6015" s="416" t="str">
        <f t="shared" si="468"/>
        <v/>
      </c>
      <c r="AB6015" s="416" t="e">
        <f t="shared" si="469"/>
        <v>#N/A</v>
      </c>
      <c r="AC6015" s="416" t="e">
        <f t="shared" si="470"/>
        <v>#N/A</v>
      </c>
    </row>
    <row r="6016" customHeight="1" spans="1:29">
      <c r="A6016" s="421"/>
      <c r="B6016" s="422"/>
      <c r="C6016" s="422"/>
      <c r="D6016" s="421"/>
      <c r="E6016" s="421"/>
      <c r="F6016" s="421"/>
      <c r="G6016" s="421"/>
      <c r="H6016" s="421"/>
      <c r="I6016" s="421"/>
      <c r="J6016" s="421"/>
      <c r="K6016" s="421"/>
      <c r="L6016" s="421"/>
      <c r="M6016" s="421"/>
      <c r="N6016" s="426"/>
      <c r="O6016" s="426"/>
      <c r="P6016" s="427"/>
      <c r="Q6016" s="427"/>
      <c r="R6016" s="426"/>
      <c r="S6016" s="426"/>
      <c r="T6016" s="426"/>
      <c r="U6016" s="426"/>
      <c r="V6016" s="426"/>
      <c r="W6016" s="426"/>
      <c r="X6016" s="427"/>
      <c r="Y6016" s="416" t="e">
        <f t="shared" si="466"/>
        <v>#N/A</v>
      </c>
      <c r="Z6016" s="416" t="e">
        <f t="shared" si="467"/>
        <v>#N/A</v>
      </c>
      <c r="AA6016" s="416" t="str">
        <f t="shared" si="468"/>
        <v/>
      </c>
      <c r="AB6016" s="416" t="e">
        <f t="shared" si="469"/>
        <v>#N/A</v>
      </c>
      <c r="AC6016" s="416" t="e">
        <f t="shared" si="470"/>
        <v>#N/A</v>
      </c>
    </row>
    <row r="6017" customHeight="1" spans="1:29">
      <c r="A6017" s="421"/>
      <c r="B6017" s="422"/>
      <c r="C6017" s="422"/>
      <c r="D6017" s="421"/>
      <c r="E6017" s="421"/>
      <c r="F6017" s="421"/>
      <c r="G6017" s="421"/>
      <c r="H6017" s="421"/>
      <c r="I6017" s="421"/>
      <c r="J6017" s="421"/>
      <c r="K6017" s="421"/>
      <c r="L6017" s="421"/>
      <c r="M6017" s="421"/>
      <c r="N6017" s="426"/>
      <c r="O6017" s="426"/>
      <c r="P6017" s="427"/>
      <c r="Q6017" s="427"/>
      <c r="R6017" s="426"/>
      <c r="S6017" s="426"/>
      <c r="T6017" s="426"/>
      <c r="U6017" s="426"/>
      <c r="V6017" s="426"/>
      <c r="W6017" s="426"/>
      <c r="X6017" s="427"/>
      <c r="Y6017" s="416" t="e">
        <f t="shared" si="466"/>
        <v>#N/A</v>
      </c>
      <c r="Z6017" s="416" t="e">
        <f t="shared" si="467"/>
        <v>#N/A</v>
      </c>
      <c r="AA6017" s="416" t="str">
        <f t="shared" si="468"/>
        <v/>
      </c>
      <c r="AB6017" s="416" t="e">
        <f t="shared" si="469"/>
        <v>#N/A</v>
      </c>
      <c r="AC6017" s="416" t="e">
        <f t="shared" si="470"/>
        <v>#N/A</v>
      </c>
    </row>
    <row r="6018" customHeight="1" spans="1:29">
      <c r="A6018" s="421"/>
      <c r="B6018" s="422"/>
      <c r="C6018" s="422"/>
      <c r="D6018" s="421"/>
      <c r="E6018" s="421"/>
      <c r="F6018" s="421"/>
      <c r="G6018" s="421"/>
      <c r="H6018" s="421"/>
      <c r="I6018" s="421"/>
      <c r="J6018" s="421"/>
      <c r="K6018" s="421"/>
      <c r="L6018" s="421"/>
      <c r="M6018" s="421"/>
      <c r="N6018" s="426"/>
      <c r="O6018" s="426"/>
      <c r="P6018" s="427"/>
      <c r="Q6018" s="427"/>
      <c r="R6018" s="426"/>
      <c r="S6018" s="426"/>
      <c r="T6018" s="426"/>
      <c r="U6018" s="426"/>
      <c r="V6018" s="426"/>
      <c r="W6018" s="426"/>
      <c r="X6018" s="427"/>
      <c r="Y6018" s="416" t="e">
        <f t="shared" si="466"/>
        <v>#N/A</v>
      </c>
      <c r="Z6018" s="416" t="e">
        <f t="shared" si="467"/>
        <v>#N/A</v>
      </c>
      <c r="AA6018" s="416" t="str">
        <f t="shared" si="468"/>
        <v/>
      </c>
      <c r="AB6018" s="416" t="e">
        <f t="shared" si="469"/>
        <v>#N/A</v>
      </c>
      <c r="AC6018" s="416" t="e">
        <f t="shared" si="470"/>
        <v>#N/A</v>
      </c>
    </row>
    <row r="6019" customHeight="1" spans="1:29">
      <c r="A6019" s="421"/>
      <c r="B6019" s="422"/>
      <c r="C6019" s="422"/>
      <c r="D6019" s="421"/>
      <c r="E6019" s="421"/>
      <c r="F6019" s="421"/>
      <c r="G6019" s="421"/>
      <c r="H6019" s="421"/>
      <c r="I6019" s="421"/>
      <c r="J6019" s="421"/>
      <c r="K6019" s="421"/>
      <c r="L6019" s="421"/>
      <c r="M6019" s="421"/>
      <c r="N6019" s="426"/>
      <c r="O6019" s="426"/>
      <c r="P6019" s="427"/>
      <c r="Q6019" s="427"/>
      <c r="R6019" s="426"/>
      <c r="S6019" s="426"/>
      <c r="T6019" s="426"/>
      <c r="U6019" s="426"/>
      <c r="V6019" s="426"/>
      <c r="W6019" s="426"/>
      <c r="X6019" s="427"/>
      <c r="Y6019" s="416" t="e">
        <f t="shared" si="466"/>
        <v>#N/A</v>
      </c>
      <c r="Z6019" s="416" t="e">
        <f t="shared" si="467"/>
        <v>#N/A</v>
      </c>
      <c r="AA6019" s="416" t="str">
        <f t="shared" si="468"/>
        <v/>
      </c>
      <c r="AB6019" s="416" t="e">
        <f t="shared" si="469"/>
        <v>#N/A</v>
      </c>
      <c r="AC6019" s="416" t="e">
        <f t="shared" si="470"/>
        <v>#N/A</v>
      </c>
    </row>
    <row r="6020" customHeight="1" spans="1:29">
      <c r="A6020" s="421"/>
      <c r="B6020" s="422"/>
      <c r="C6020" s="422"/>
      <c r="D6020" s="421"/>
      <c r="E6020" s="421"/>
      <c r="F6020" s="421"/>
      <c r="G6020" s="421"/>
      <c r="H6020" s="421"/>
      <c r="I6020" s="421"/>
      <c r="J6020" s="421"/>
      <c r="K6020" s="421"/>
      <c r="L6020" s="421"/>
      <c r="M6020" s="421"/>
      <c r="N6020" s="426"/>
      <c r="O6020" s="426"/>
      <c r="P6020" s="427"/>
      <c r="Q6020" s="427"/>
      <c r="R6020" s="426"/>
      <c r="S6020" s="426"/>
      <c r="T6020" s="426"/>
      <c r="U6020" s="426"/>
      <c r="V6020" s="426"/>
      <c r="W6020" s="426"/>
      <c r="X6020" s="427"/>
      <c r="Y6020" s="416" t="e">
        <f t="shared" si="466"/>
        <v>#N/A</v>
      </c>
      <c r="Z6020" s="416" t="e">
        <f t="shared" si="467"/>
        <v>#N/A</v>
      </c>
      <c r="AA6020" s="416" t="str">
        <f t="shared" si="468"/>
        <v/>
      </c>
      <c r="AB6020" s="416" t="e">
        <f t="shared" si="469"/>
        <v>#N/A</v>
      </c>
      <c r="AC6020" s="416" t="e">
        <f t="shared" si="470"/>
        <v>#N/A</v>
      </c>
    </row>
    <row r="6021" customHeight="1" spans="1:29">
      <c r="A6021" s="421"/>
      <c r="B6021" s="422"/>
      <c r="C6021" s="422"/>
      <c r="D6021" s="421"/>
      <c r="E6021" s="421"/>
      <c r="F6021" s="421"/>
      <c r="G6021" s="421"/>
      <c r="H6021" s="421"/>
      <c r="I6021" s="421"/>
      <c r="J6021" s="421"/>
      <c r="K6021" s="421"/>
      <c r="L6021" s="421"/>
      <c r="M6021" s="421"/>
      <c r="N6021" s="426"/>
      <c r="O6021" s="426"/>
      <c r="P6021" s="427"/>
      <c r="Q6021" s="427"/>
      <c r="R6021" s="426"/>
      <c r="S6021" s="426"/>
      <c r="T6021" s="426"/>
      <c r="U6021" s="426"/>
      <c r="V6021" s="426"/>
      <c r="W6021" s="426"/>
      <c r="X6021" s="427"/>
      <c r="Y6021" s="416" t="e">
        <f t="shared" si="466"/>
        <v>#N/A</v>
      </c>
      <c r="Z6021" s="416" t="e">
        <f t="shared" si="467"/>
        <v>#N/A</v>
      </c>
      <c r="AA6021" s="416" t="str">
        <f t="shared" si="468"/>
        <v/>
      </c>
      <c r="AB6021" s="416" t="e">
        <f t="shared" si="469"/>
        <v>#N/A</v>
      </c>
      <c r="AC6021" s="416" t="e">
        <f t="shared" si="470"/>
        <v>#N/A</v>
      </c>
    </row>
    <row r="6022" customHeight="1" spans="1:29">
      <c r="A6022" s="421"/>
      <c r="B6022" s="422"/>
      <c r="C6022" s="422"/>
      <c r="D6022" s="421"/>
      <c r="E6022" s="421"/>
      <c r="F6022" s="421"/>
      <c r="G6022" s="421"/>
      <c r="H6022" s="421"/>
      <c r="I6022" s="421"/>
      <c r="J6022" s="421"/>
      <c r="K6022" s="421"/>
      <c r="L6022" s="421"/>
      <c r="M6022" s="421"/>
      <c r="N6022" s="426"/>
      <c r="O6022" s="426"/>
      <c r="P6022" s="427"/>
      <c r="Q6022" s="427"/>
      <c r="R6022" s="426"/>
      <c r="S6022" s="426"/>
      <c r="T6022" s="426"/>
      <c r="U6022" s="426"/>
      <c r="V6022" s="426"/>
      <c r="W6022" s="426"/>
      <c r="X6022" s="427"/>
      <c r="Y6022" s="416" t="e">
        <f t="shared" si="466"/>
        <v>#N/A</v>
      </c>
      <c r="Z6022" s="416" t="e">
        <f t="shared" si="467"/>
        <v>#N/A</v>
      </c>
      <c r="AA6022" s="416" t="str">
        <f t="shared" si="468"/>
        <v/>
      </c>
      <c r="AB6022" s="416" t="e">
        <f t="shared" si="469"/>
        <v>#N/A</v>
      </c>
      <c r="AC6022" s="416" t="e">
        <f t="shared" si="470"/>
        <v>#N/A</v>
      </c>
    </row>
    <row r="6023" customHeight="1" spans="1:29">
      <c r="A6023" s="421"/>
      <c r="B6023" s="422"/>
      <c r="C6023" s="422"/>
      <c r="D6023" s="421"/>
      <c r="E6023" s="421"/>
      <c r="F6023" s="421"/>
      <c r="G6023" s="421"/>
      <c r="H6023" s="421"/>
      <c r="I6023" s="421"/>
      <c r="J6023" s="421"/>
      <c r="K6023" s="421"/>
      <c r="L6023" s="421"/>
      <c r="M6023" s="421"/>
      <c r="N6023" s="426"/>
      <c r="O6023" s="426"/>
      <c r="P6023" s="427"/>
      <c r="Q6023" s="427"/>
      <c r="R6023" s="426"/>
      <c r="S6023" s="426"/>
      <c r="T6023" s="426"/>
      <c r="U6023" s="426"/>
      <c r="V6023" s="426"/>
      <c r="W6023" s="426"/>
      <c r="X6023" s="427"/>
      <c r="Y6023" s="416" t="e">
        <f t="shared" ref="Y6023:Y6086" si="471">_xlfn.IFS(LEFT(M6023,3)="003","三保支出",LEFT(M6023,3)="004","刚性支出",LEFT(M6023,3)="000","促发展支出")</f>
        <v>#N/A</v>
      </c>
      <c r="Z6023" s="416" t="e">
        <f t="shared" ref="Z6023:Z6086" si="472">_xlfn.IFS(LEFT(E6023,1)="3","项目支出",LEFT(E6023,1)="1","人员类支出",LEFT(E6023,1)="2","运转类支出")</f>
        <v>#N/A</v>
      </c>
      <c r="AA6023" s="416" t="str">
        <f t="shared" ref="AA6023:AA6086" si="473">LEFT(H6023,7)</f>
        <v/>
      </c>
      <c r="AB6023" s="416" t="e">
        <f t="shared" ref="AB6023:AB6086" si="474">_xlfn.IFS(LEFT(M6023,6)="003001","保工资",LEFT(M6023,6)="003002","保运转",LEFT(M6023,6)="003003","保基本民生")</f>
        <v>#N/A</v>
      </c>
      <c r="AC6023" s="416" t="e">
        <f t="shared" ref="AC6023:AC6086" si="475">IF(Z6023="项目支出","否","是")</f>
        <v>#N/A</v>
      </c>
    </row>
    <row r="6024" customHeight="1" spans="1:29">
      <c r="A6024" s="421"/>
      <c r="B6024" s="422"/>
      <c r="C6024" s="422"/>
      <c r="D6024" s="421"/>
      <c r="E6024" s="421"/>
      <c r="F6024" s="421"/>
      <c r="G6024" s="421"/>
      <c r="H6024" s="421"/>
      <c r="I6024" s="421"/>
      <c r="J6024" s="421"/>
      <c r="K6024" s="421"/>
      <c r="L6024" s="421"/>
      <c r="M6024" s="421"/>
      <c r="N6024" s="426"/>
      <c r="O6024" s="426"/>
      <c r="P6024" s="427"/>
      <c r="Q6024" s="427"/>
      <c r="R6024" s="426"/>
      <c r="S6024" s="426"/>
      <c r="T6024" s="426"/>
      <c r="U6024" s="426"/>
      <c r="V6024" s="426"/>
      <c r="W6024" s="426"/>
      <c r="X6024" s="427"/>
      <c r="Y6024" s="416" t="e">
        <f t="shared" si="471"/>
        <v>#N/A</v>
      </c>
      <c r="Z6024" s="416" t="e">
        <f t="shared" si="472"/>
        <v>#N/A</v>
      </c>
      <c r="AA6024" s="416" t="str">
        <f t="shared" si="473"/>
        <v/>
      </c>
      <c r="AB6024" s="416" t="e">
        <f t="shared" si="474"/>
        <v>#N/A</v>
      </c>
      <c r="AC6024" s="416" t="e">
        <f t="shared" si="475"/>
        <v>#N/A</v>
      </c>
    </row>
    <row r="6025" customHeight="1" spans="1:29">
      <c r="A6025" s="421"/>
      <c r="B6025" s="422"/>
      <c r="C6025" s="422"/>
      <c r="D6025" s="421"/>
      <c r="E6025" s="421"/>
      <c r="F6025" s="421"/>
      <c r="G6025" s="421"/>
      <c r="H6025" s="421"/>
      <c r="I6025" s="421"/>
      <c r="J6025" s="421"/>
      <c r="K6025" s="421"/>
      <c r="L6025" s="421"/>
      <c r="M6025" s="421"/>
      <c r="N6025" s="426"/>
      <c r="O6025" s="426"/>
      <c r="P6025" s="427"/>
      <c r="Q6025" s="427"/>
      <c r="R6025" s="426"/>
      <c r="S6025" s="426"/>
      <c r="T6025" s="426"/>
      <c r="U6025" s="426"/>
      <c r="V6025" s="426"/>
      <c r="W6025" s="426"/>
      <c r="X6025" s="427"/>
      <c r="Y6025" s="416" t="e">
        <f t="shared" si="471"/>
        <v>#N/A</v>
      </c>
      <c r="Z6025" s="416" t="e">
        <f t="shared" si="472"/>
        <v>#N/A</v>
      </c>
      <c r="AA6025" s="416" t="str">
        <f t="shared" si="473"/>
        <v/>
      </c>
      <c r="AB6025" s="416" t="e">
        <f t="shared" si="474"/>
        <v>#N/A</v>
      </c>
      <c r="AC6025" s="416" t="e">
        <f t="shared" si="475"/>
        <v>#N/A</v>
      </c>
    </row>
    <row r="6026" customHeight="1" spans="1:29">
      <c r="A6026" s="421"/>
      <c r="B6026" s="422"/>
      <c r="C6026" s="422"/>
      <c r="D6026" s="421"/>
      <c r="E6026" s="421"/>
      <c r="F6026" s="421"/>
      <c r="G6026" s="421"/>
      <c r="H6026" s="421"/>
      <c r="I6026" s="421"/>
      <c r="J6026" s="421"/>
      <c r="K6026" s="421"/>
      <c r="L6026" s="421"/>
      <c r="M6026" s="421"/>
      <c r="N6026" s="426"/>
      <c r="O6026" s="426"/>
      <c r="P6026" s="427"/>
      <c r="Q6026" s="427"/>
      <c r="R6026" s="426"/>
      <c r="S6026" s="426"/>
      <c r="T6026" s="426"/>
      <c r="U6026" s="426"/>
      <c r="V6026" s="426"/>
      <c r="W6026" s="426"/>
      <c r="X6026" s="427"/>
      <c r="Y6026" s="416" t="e">
        <f t="shared" si="471"/>
        <v>#N/A</v>
      </c>
      <c r="Z6026" s="416" t="e">
        <f t="shared" si="472"/>
        <v>#N/A</v>
      </c>
      <c r="AA6026" s="416" t="str">
        <f t="shared" si="473"/>
        <v/>
      </c>
      <c r="AB6026" s="416" t="e">
        <f t="shared" si="474"/>
        <v>#N/A</v>
      </c>
      <c r="AC6026" s="416" t="e">
        <f t="shared" si="475"/>
        <v>#N/A</v>
      </c>
    </row>
    <row r="6027" customHeight="1" spans="1:29">
      <c r="A6027" s="421"/>
      <c r="B6027" s="422"/>
      <c r="C6027" s="422"/>
      <c r="D6027" s="421"/>
      <c r="E6027" s="421"/>
      <c r="F6027" s="421"/>
      <c r="G6027" s="421"/>
      <c r="H6027" s="421"/>
      <c r="I6027" s="421"/>
      <c r="J6027" s="421"/>
      <c r="K6027" s="421"/>
      <c r="L6027" s="421"/>
      <c r="M6027" s="421"/>
      <c r="N6027" s="426"/>
      <c r="O6027" s="426"/>
      <c r="P6027" s="427"/>
      <c r="Q6027" s="427"/>
      <c r="R6027" s="426"/>
      <c r="S6027" s="426"/>
      <c r="T6027" s="426"/>
      <c r="U6027" s="426"/>
      <c r="V6027" s="426"/>
      <c r="W6027" s="426"/>
      <c r="X6027" s="427"/>
      <c r="Y6027" s="416" t="e">
        <f t="shared" si="471"/>
        <v>#N/A</v>
      </c>
      <c r="Z6027" s="416" t="e">
        <f t="shared" si="472"/>
        <v>#N/A</v>
      </c>
      <c r="AA6027" s="416" t="str">
        <f t="shared" si="473"/>
        <v/>
      </c>
      <c r="AB6027" s="416" t="e">
        <f t="shared" si="474"/>
        <v>#N/A</v>
      </c>
      <c r="AC6027" s="416" t="e">
        <f t="shared" si="475"/>
        <v>#N/A</v>
      </c>
    </row>
    <row r="6028" customHeight="1" spans="1:29">
      <c r="A6028" s="421"/>
      <c r="B6028" s="422"/>
      <c r="C6028" s="422"/>
      <c r="D6028" s="421"/>
      <c r="E6028" s="421"/>
      <c r="F6028" s="421"/>
      <c r="G6028" s="421"/>
      <c r="H6028" s="421"/>
      <c r="I6028" s="421"/>
      <c r="J6028" s="421"/>
      <c r="K6028" s="421"/>
      <c r="L6028" s="421"/>
      <c r="M6028" s="421"/>
      <c r="N6028" s="426"/>
      <c r="O6028" s="426"/>
      <c r="P6028" s="427"/>
      <c r="Q6028" s="427"/>
      <c r="R6028" s="426"/>
      <c r="S6028" s="426"/>
      <c r="T6028" s="426"/>
      <c r="U6028" s="426"/>
      <c r="V6028" s="426"/>
      <c r="W6028" s="426"/>
      <c r="X6028" s="427"/>
      <c r="Y6028" s="416" t="e">
        <f t="shared" si="471"/>
        <v>#N/A</v>
      </c>
      <c r="Z6028" s="416" t="e">
        <f t="shared" si="472"/>
        <v>#N/A</v>
      </c>
      <c r="AA6028" s="416" t="str">
        <f t="shared" si="473"/>
        <v/>
      </c>
      <c r="AB6028" s="416" t="e">
        <f t="shared" si="474"/>
        <v>#N/A</v>
      </c>
      <c r="AC6028" s="416" t="e">
        <f t="shared" si="475"/>
        <v>#N/A</v>
      </c>
    </row>
    <row r="6029" customHeight="1" spans="1:29">
      <c r="A6029" s="421"/>
      <c r="B6029" s="422"/>
      <c r="C6029" s="422"/>
      <c r="D6029" s="421"/>
      <c r="E6029" s="421"/>
      <c r="F6029" s="421"/>
      <c r="G6029" s="421"/>
      <c r="H6029" s="421"/>
      <c r="I6029" s="421"/>
      <c r="J6029" s="421"/>
      <c r="K6029" s="421"/>
      <c r="L6029" s="421"/>
      <c r="M6029" s="421"/>
      <c r="N6029" s="426"/>
      <c r="O6029" s="426"/>
      <c r="P6029" s="427"/>
      <c r="Q6029" s="427"/>
      <c r="R6029" s="426"/>
      <c r="S6029" s="426"/>
      <c r="T6029" s="426"/>
      <c r="U6029" s="426"/>
      <c r="V6029" s="426"/>
      <c r="W6029" s="426"/>
      <c r="X6029" s="427"/>
      <c r="Y6029" s="416" t="e">
        <f t="shared" si="471"/>
        <v>#N/A</v>
      </c>
      <c r="Z6029" s="416" t="e">
        <f t="shared" si="472"/>
        <v>#N/A</v>
      </c>
      <c r="AA6029" s="416" t="str">
        <f t="shared" si="473"/>
        <v/>
      </c>
      <c r="AB6029" s="416" t="e">
        <f t="shared" si="474"/>
        <v>#N/A</v>
      </c>
      <c r="AC6029" s="416" t="e">
        <f t="shared" si="475"/>
        <v>#N/A</v>
      </c>
    </row>
    <row r="6030" customHeight="1" spans="1:29">
      <c r="A6030" s="421"/>
      <c r="B6030" s="422"/>
      <c r="C6030" s="422"/>
      <c r="D6030" s="421"/>
      <c r="E6030" s="421"/>
      <c r="F6030" s="421"/>
      <c r="G6030" s="421"/>
      <c r="H6030" s="421"/>
      <c r="I6030" s="421"/>
      <c r="J6030" s="421"/>
      <c r="K6030" s="421"/>
      <c r="L6030" s="421"/>
      <c r="M6030" s="421"/>
      <c r="N6030" s="426"/>
      <c r="O6030" s="426"/>
      <c r="P6030" s="427"/>
      <c r="Q6030" s="427"/>
      <c r="R6030" s="426"/>
      <c r="S6030" s="426"/>
      <c r="T6030" s="426"/>
      <c r="U6030" s="426"/>
      <c r="V6030" s="426"/>
      <c r="W6030" s="426"/>
      <c r="X6030" s="427"/>
      <c r="Y6030" s="416" t="e">
        <f t="shared" si="471"/>
        <v>#N/A</v>
      </c>
      <c r="Z6030" s="416" t="e">
        <f t="shared" si="472"/>
        <v>#N/A</v>
      </c>
      <c r="AA6030" s="416" t="str">
        <f t="shared" si="473"/>
        <v/>
      </c>
      <c r="AB6030" s="416" t="e">
        <f t="shared" si="474"/>
        <v>#N/A</v>
      </c>
      <c r="AC6030" s="416" t="e">
        <f t="shared" si="475"/>
        <v>#N/A</v>
      </c>
    </row>
    <row r="6031" customHeight="1" spans="1:29">
      <c r="A6031" s="421"/>
      <c r="B6031" s="422"/>
      <c r="C6031" s="422"/>
      <c r="D6031" s="421"/>
      <c r="E6031" s="421"/>
      <c r="F6031" s="421"/>
      <c r="G6031" s="421"/>
      <c r="H6031" s="421"/>
      <c r="I6031" s="421"/>
      <c r="J6031" s="421"/>
      <c r="K6031" s="421"/>
      <c r="L6031" s="421"/>
      <c r="M6031" s="421"/>
      <c r="N6031" s="426"/>
      <c r="O6031" s="426"/>
      <c r="P6031" s="427"/>
      <c r="Q6031" s="427"/>
      <c r="R6031" s="426"/>
      <c r="S6031" s="426"/>
      <c r="T6031" s="426"/>
      <c r="U6031" s="426"/>
      <c r="V6031" s="426"/>
      <c r="W6031" s="426"/>
      <c r="X6031" s="427"/>
      <c r="Y6031" s="416" t="e">
        <f t="shared" si="471"/>
        <v>#N/A</v>
      </c>
      <c r="Z6031" s="416" t="e">
        <f t="shared" si="472"/>
        <v>#N/A</v>
      </c>
      <c r="AA6031" s="416" t="str">
        <f t="shared" si="473"/>
        <v/>
      </c>
      <c r="AB6031" s="416" t="e">
        <f t="shared" si="474"/>
        <v>#N/A</v>
      </c>
      <c r="AC6031" s="416" t="e">
        <f t="shared" si="475"/>
        <v>#N/A</v>
      </c>
    </row>
    <row r="6032" customHeight="1" spans="1:29">
      <c r="A6032" s="421"/>
      <c r="B6032" s="422"/>
      <c r="C6032" s="422"/>
      <c r="D6032" s="421"/>
      <c r="E6032" s="421"/>
      <c r="F6032" s="421"/>
      <c r="G6032" s="421"/>
      <c r="H6032" s="421"/>
      <c r="I6032" s="421"/>
      <c r="J6032" s="421"/>
      <c r="K6032" s="421"/>
      <c r="L6032" s="421"/>
      <c r="M6032" s="421"/>
      <c r="N6032" s="426"/>
      <c r="O6032" s="426"/>
      <c r="P6032" s="427"/>
      <c r="Q6032" s="427"/>
      <c r="R6032" s="426"/>
      <c r="S6032" s="426"/>
      <c r="T6032" s="426"/>
      <c r="U6032" s="426"/>
      <c r="V6032" s="426"/>
      <c r="W6032" s="426"/>
      <c r="X6032" s="427"/>
      <c r="Y6032" s="416" t="e">
        <f t="shared" si="471"/>
        <v>#N/A</v>
      </c>
      <c r="Z6032" s="416" t="e">
        <f t="shared" si="472"/>
        <v>#N/A</v>
      </c>
      <c r="AA6032" s="416" t="str">
        <f t="shared" si="473"/>
        <v/>
      </c>
      <c r="AB6032" s="416" t="e">
        <f t="shared" si="474"/>
        <v>#N/A</v>
      </c>
      <c r="AC6032" s="416" t="e">
        <f t="shared" si="475"/>
        <v>#N/A</v>
      </c>
    </row>
    <row r="6033" customHeight="1" spans="1:29">
      <c r="A6033" s="421"/>
      <c r="B6033" s="422"/>
      <c r="C6033" s="422"/>
      <c r="D6033" s="421"/>
      <c r="E6033" s="421"/>
      <c r="F6033" s="421"/>
      <c r="G6033" s="421"/>
      <c r="H6033" s="421"/>
      <c r="I6033" s="421"/>
      <c r="J6033" s="421"/>
      <c r="K6033" s="421"/>
      <c r="L6033" s="421"/>
      <c r="M6033" s="421"/>
      <c r="N6033" s="426"/>
      <c r="O6033" s="426"/>
      <c r="P6033" s="427"/>
      <c r="Q6033" s="427"/>
      <c r="R6033" s="426"/>
      <c r="S6033" s="426"/>
      <c r="T6033" s="426"/>
      <c r="U6033" s="426"/>
      <c r="V6033" s="426"/>
      <c r="W6033" s="426"/>
      <c r="X6033" s="427"/>
      <c r="Y6033" s="416" t="e">
        <f t="shared" si="471"/>
        <v>#N/A</v>
      </c>
      <c r="Z6033" s="416" t="e">
        <f t="shared" si="472"/>
        <v>#N/A</v>
      </c>
      <c r="AA6033" s="416" t="str">
        <f t="shared" si="473"/>
        <v/>
      </c>
      <c r="AB6033" s="416" t="e">
        <f t="shared" si="474"/>
        <v>#N/A</v>
      </c>
      <c r="AC6033" s="416" t="e">
        <f t="shared" si="475"/>
        <v>#N/A</v>
      </c>
    </row>
    <row r="6034" customHeight="1" spans="1:29">
      <c r="A6034" s="421"/>
      <c r="B6034" s="422"/>
      <c r="C6034" s="422"/>
      <c r="D6034" s="421"/>
      <c r="E6034" s="421"/>
      <c r="F6034" s="421"/>
      <c r="G6034" s="421"/>
      <c r="H6034" s="421"/>
      <c r="I6034" s="421"/>
      <c r="J6034" s="421"/>
      <c r="K6034" s="421"/>
      <c r="L6034" s="421"/>
      <c r="M6034" s="421"/>
      <c r="N6034" s="426"/>
      <c r="O6034" s="426"/>
      <c r="P6034" s="427"/>
      <c r="Q6034" s="427"/>
      <c r="R6034" s="426"/>
      <c r="S6034" s="426"/>
      <c r="T6034" s="426"/>
      <c r="U6034" s="426"/>
      <c r="V6034" s="426"/>
      <c r="W6034" s="426"/>
      <c r="X6034" s="427"/>
      <c r="Y6034" s="416" t="e">
        <f t="shared" si="471"/>
        <v>#N/A</v>
      </c>
      <c r="Z6034" s="416" t="e">
        <f t="shared" si="472"/>
        <v>#N/A</v>
      </c>
      <c r="AA6034" s="416" t="str">
        <f t="shared" si="473"/>
        <v/>
      </c>
      <c r="AB6034" s="416" t="e">
        <f t="shared" si="474"/>
        <v>#N/A</v>
      </c>
      <c r="AC6034" s="416" t="e">
        <f t="shared" si="475"/>
        <v>#N/A</v>
      </c>
    </row>
    <row r="6035" customHeight="1" spans="1:29">
      <c r="A6035" s="421"/>
      <c r="B6035" s="422"/>
      <c r="C6035" s="422"/>
      <c r="D6035" s="421"/>
      <c r="E6035" s="421"/>
      <c r="F6035" s="421"/>
      <c r="G6035" s="421"/>
      <c r="H6035" s="421"/>
      <c r="I6035" s="421"/>
      <c r="J6035" s="421"/>
      <c r="K6035" s="421"/>
      <c r="L6035" s="421"/>
      <c r="M6035" s="421"/>
      <c r="N6035" s="426"/>
      <c r="O6035" s="426"/>
      <c r="P6035" s="427"/>
      <c r="Q6035" s="427"/>
      <c r="R6035" s="426"/>
      <c r="S6035" s="426"/>
      <c r="T6035" s="426"/>
      <c r="U6035" s="426"/>
      <c r="V6035" s="426"/>
      <c r="W6035" s="426"/>
      <c r="X6035" s="427"/>
      <c r="Y6035" s="416" t="e">
        <f t="shared" si="471"/>
        <v>#N/A</v>
      </c>
      <c r="Z6035" s="416" t="e">
        <f t="shared" si="472"/>
        <v>#N/A</v>
      </c>
      <c r="AA6035" s="416" t="str">
        <f t="shared" si="473"/>
        <v/>
      </c>
      <c r="AB6035" s="416" t="e">
        <f t="shared" si="474"/>
        <v>#N/A</v>
      </c>
      <c r="AC6035" s="416" t="e">
        <f t="shared" si="475"/>
        <v>#N/A</v>
      </c>
    </row>
    <row r="6036" customHeight="1" spans="1:29">
      <c r="A6036" s="421"/>
      <c r="B6036" s="422"/>
      <c r="C6036" s="422"/>
      <c r="D6036" s="421"/>
      <c r="E6036" s="421"/>
      <c r="F6036" s="421"/>
      <c r="G6036" s="421"/>
      <c r="H6036" s="421"/>
      <c r="I6036" s="421"/>
      <c r="J6036" s="421"/>
      <c r="K6036" s="421"/>
      <c r="L6036" s="421"/>
      <c r="M6036" s="421"/>
      <c r="N6036" s="426"/>
      <c r="O6036" s="426"/>
      <c r="P6036" s="427"/>
      <c r="Q6036" s="427"/>
      <c r="R6036" s="426"/>
      <c r="S6036" s="426"/>
      <c r="T6036" s="426"/>
      <c r="U6036" s="426"/>
      <c r="V6036" s="426"/>
      <c r="W6036" s="426"/>
      <c r="X6036" s="427"/>
      <c r="Y6036" s="416" t="e">
        <f t="shared" si="471"/>
        <v>#N/A</v>
      </c>
      <c r="Z6036" s="416" t="e">
        <f t="shared" si="472"/>
        <v>#N/A</v>
      </c>
      <c r="AA6036" s="416" t="str">
        <f t="shared" si="473"/>
        <v/>
      </c>
      <c r="AB6036" s="416" t="e">
        <f t="shared" si="474"/>
        <v>#N/A</v>
      </c>
      <c r="AC6036" s="416" t="e">
        <f t="shared" si="475"/>
        <v>#N/A</v>
      </c>
    </row>
    <row r="6037" customHeight="1" spans="1:29">
      <c r="A6037" s="421"/>
      <c r="B6037" s="422"/>
      <c r="C6037" s="422"/>
      <c r="D6037" s="421"/>
      <c r="E6037" s="421"/>
      <c r="F6037" s="421"/>
      <c r="G6037" s="421"/>
      <c r="H6037" s="421"/>
      <c r="I6037" s="421"/>
      <c r="J6037" s="421"/>
      <c r="K6037" s="421"/>
      <c r="L6037" s="421"/>
      <c r="M6037" s="421"/>
      <c r="N6037" s="426"/>
      <c r="O6037" s="426"/>
      <c r="P6037" s="427"/>
      <c r="Q6037" s="427"/>
      <c r="R6037" s="426"/>
      <c r="S6037" s="426"/>
      <c r="T6037" s="426"/>
      <c r="U6037" s="426"/>
      <c r="V6037" s="426"/>
      <c r="W6037" s="426"/>
      <c r="X6037" s="427"/>
      <c r="Y6037" s="416" t="e">
        <f t="shared" si="471"/>
        <v>#N/A</v>
      </c>
      <c r="Z6037" s="416" t="e">
        <f t="shared" si="472"/>
        <v>#N/A</v>
      </c>
      <c r="AA6037" s="416" t="str">
        <f t="shared" si="473"/>
        <v/>
      </c>
      <c r="AB6037" s="416" t="e">
        <f t="shared" si="474"/>
        <v>#N/A</v>
      </c>
      <c r="AC6037" s="416" t="e">
        <f t="shared" si="475"/>
        <v>#N/A</v>
      </c>
    </row>
    <row r="6038" customHeight="1" spans="1:29">
      <c r="A6038" s="421"/>
      <c r="B6038" s="422"/>
      <c r="C6038" s="422"/>
      <c r="D6038" s="421"/>
      <c r="E6038" s="421"/>
      <c r="F6038" s="421"/>
      <c r="G6038" s="421"/>
      <c r="H6038" s="421"/>
      <c r="I6038" s="421"/>
      <c r="J6038" s="421"/>
      <c r="K6038" s="421"/>
      <c r="L6038" s="421"/>
      <c r="M6038" s="421"/>
      <c r="N6038" s="426"/>
      <c r="O6038" s="426"/>
      <c r="P6038" s="427"/>
      <c r="Q6038" s="427"/>
      <c r="R6038" s="426"/>
      <c r="S6038" s="426"/>
      <c r="T6038" s="426"/>
      <c r="U6038" s="426"/>
      <c r="V6038" s="426"/>
      <c r="W6038" s="426"/>
      <c r="X6038" s="427"/>
      <c r="Y6038" s="416" t="e">
        <f t="shared" si="471"/>
        <v>#N/A</v>
      </c>
      <c r="Z6038" s="416" t="e">
        <f t="shared" si="472"/>
        <v>#N/A</v>
      </c>
      <c r="AA6038" s="416" t="str">
        <f t="shared" si="473"/>
        <v/>
      </c>
      <c r="AB6038" s="416" t="e">
        <f t="shared" si="474"/>
        <v>#N/A</v>
      </c>
      <c r="AC6038" s="416" t="e">
        <f t="shared" si="475"/>
        <v>#N/A</v>
      </c>
    </row>
    <row r="6039" customHeight="1" spans="1:29">
      <c r="A6039" s="421"/>
      <c r="B6039" s="422"/>
      <c r="C6039" s="422"/>
      <c r="D6039" s="421"/>
      <c r="E6039" s="421"/>
      <c r="F6039" s="421"/>
      <c r="G6039" s="421"/>
      <c r="H6039" s="421"/>
      <c r="I6039" s="421"/>
      <c r="J6039" s="421"/>
      <c r="K6039" s="421"/>
      <c r="L6039" s="421"/>
      <c r="M6039" s="421"/>
      <c r="N6039" s="426"/>
      <c r="O6039" s="426"/>
      <c r="P6039" s="427"/>
      <c r="Q6039" s="427"/>
      <c r="R6039" s="426"/>
      <c r="S6039" s="426"/>
      <c r="T6039" s="426"/>
      <c r="U6039" s="426"/>
      <c r="V6039" s="426"/>
      <c r="W6039" s="426"/>
      <c r="X6039" s="427"/>
      <c r="Y6039" s="416" t="e">
        <f t="shared" si="471"/>
        <v>#N/A</v>
      </c>
      <c r="Z6039" s="416" t="e">
        <f t="shared" si="472"/>
        <v>#N/A</v>
      </c>
      <c r="AA6039" s="416" t="str">
        <f t="shared" si="473"/>
        <v/>
      </c>
      <c r="AB6039" s="416" t="e">
        <f t="shared" si="474"/>
        <v>#N/A</v>
      </c>
      <c r="AC6039" s="416" t="e">
        <f t="shared" si="475"/>
        <v>#N/A</v>
      </c>
    </row>
    <row r="6040" customHeight="1" spans="1:29">
      <c r="A6040" s="421"/>
      <c r="B6040" s="422"/>
      <c r="C6040" s="422"/>
      <c r="D6040" s="421"/>
      <c r="E6040" s="421"/>
      <c r="F6040" s="421"/>
      <c r="G6040" s="421"/>
      <c r="H6040" s="421"/>
      <c r="I6040" s="421"/>
      <c r="J6040" s="421"/>
      <c r="K6040" s="421"/>
      <c r="L6040" s="421"/>
      <c r="M6040" s="421"/>
      <c r="N6040" s="426"/>
      <c r="O6040" s="426"/>
      <c r="P6040" s="427"/>
      <c r="Q6040" s="427"/>
      <c r="R6040" s="426"/>
      <c r="S6040" s="426"/>
      <c r="T6040" s="426"/>
      <c r="U6040" s="426"/>
      <c r="V6040" s="426"/>
      <c r="W6040" s="426"/>
      <c r="X6040" s="427"/>
      <c r="Y6040" s="416" t="e">
        <f t="shared" si="471"/>
        <v>#N/A</v>
      </c>
      <c r="Z6040" s="416" t="e">
        <f t="shared" si="472"/>
        <v>#N/A</v>
      </c>
      <c r="AA6040" s="416" t="str">
        <f t="shared" si="473"/>
        <v/>
      </c>
      <c r="AB6040" s="416" t="e">
        <f t="shared" si="474"/>
        <v>#N/A</v>
      </c>
      <c r="AC6040" s="416" t="e">
        <f t="shared" si="475"/>
        <v>#N/A</v>
      </c>
    </row>
    <row r="6041" customHeight="1" spans="1:29">
      <c r="A6041" s="421"/>
      <c r="B6041" s="422"/>
      <c r="C6041" s="422"/>
      <c r="D6041" s="421"/>
      <c r="E6041" s="421"/>
      <c r="F6041" s="421"/>
      <c r="G6041" s="421"/>
      <c r="H6041" s="421"/>
      <c r="I6041" s="421"/>
      <c r="J6041" s="421"/>
      <c r="K6041" s="421"/>
      <c r="L6041" s="421"/>
      <c r="M6041" s="421"/>
      <c r="N6041" s="426"/>
      <c r="O6041" s="426"/>
      <c r="P6041" s="427"/>
      <c r="Q6041" s="427"/>
      <c r="R6041" s="426"/>
      <c r="S6041" s="426"/>
      <c r="T6041" s="426"/>
      <c r="U6041" s="426"/>
      <c r="V6041" s="426"/>
      <c r="W6041" s="426"/>
      <c r="X6041" s="427"/>
      <c r="Y6041" s="416" t="e">
        <f t="shared" si="471"/>
        <v>#N/A</v>
      </c>
      <c r="Z6041" s="416" t="e">
        <f t="shared" si="472"/>
        <v>#N/A</v>
      </c>
      <c r="AA6041" s="416" t="str">
        <f t="shared" si="473"/>
        <v/>
      </c>
      <c r="AB6041" s="416" t="e">
        <f t="shared" si="474"/>
        <v>#N/A</v>
      </c>
      <c r="AC6041" s="416" t="e">
        <f t="shared" si="475"/>
        <v>#N/A</v>
      </c>
    </row>
    <row r="6042" customHeight="1" spans="1:29">
      <c r="A6042" s="421"/>
      <c r="B6042" s="422"/>
      <c r="C6042" s="422"/>
      <c r="D6042" s="421"/>
      <c r="E6042" s="421"/>
      <c r="F6042" s="421"/>
      <c r="G6042" s="421"/>
      <c r="H6042" s="421"/>
      <c r="I6042" s="421"/>
      <c r="J6042" s="421"/>
      <c r="K6042" s="421"/>
      <c r="L6042" s="421"/>
      <c r="M6042" s="421"/>
      <c r="N6042" s="426"/>
      <c r="O6042" s="426"/>
      <c r="P6042" s="427"/>
      <c r="Q6042" s="427"/>
      <c r="R6042" s="426"/>
      <c r="S6042" s="426"/>
      <c r="T6042" s="426"/>
      <c r="U6042" s="426"/>
      <c r="V6042" s="426"/>
      <c r="W6042" s="426"/>
      <c r="X6042" s="427"/>
      <c r="Y6042" s="416" t="e">
        <f t="shared" si="471"/>
        <v>#N/A</v>
      </c>
      <c r="Z6042" s="416" t="e">
        <f t="shared" si="472"/>
        <v>#N/A</v>
      </c>
      <c r="AA6042" s="416" t="str">
        <f t="shared" si="473"/>
        <v/>
      </c>
      <c r="AB6042" s="416" t="e">
        <f t="shared" si="474"/>
        <v>#N/A</v>
      </c>
      <c r="AC6042" s="416" t="e">
        <f t="shared" si="475"/>
        <v>#N/A</v>
      </c>
    </row>
    <row r="6043" customHeight="1" spans="1:29">
      <c r="A6043" s="421"/>
      <c r="B6043" s="422"/>
      <c r="C6043" s="422"/>
      <c r="D6043" s="421"/>
      <c r="E6043" s="421"/>
      <c r="F6043" s="421"/>
      <c r="G6043" s="421"/>
      <c r="H6043" s="421"/>
      <c r="I6043" s="421"/>
      <c r="J6043" s="421"/>
      <c r="K6043" s="421"/>
      <c r="L6043" s="421"/>
      <c r="M6043" s="421"/>
      <c r="N6043" s="426"/>
      <c r="O6043" s="426"/>
      <c r="P6043" s="427"/>
      <c r="Q6043" s="427"/>
      <c r="R6043" s="426"/>
      <c r="S6043" s="426"/>
      <c r="T6043" s="426"/>
      <c r="U6043" s="426"/>
      <c r="V6043" s="426"/>
      <c r="W6043" s="426"/>
      <c r="X6043" s="427"/>
      <c r="Y6043" s="416" t="e">
        <f t="shared" si="471"/>
        <v>#N/A</v>
      </c>
      <c r="Z6043" s="416" t="e">
        <f t="shared" si="472"/>
        <v>#N/A</v>
      </c>
      <c r="AA6043" s="416" t="str">
        <f t="shared" si="473"/>
        <v/>
      </c>
      <c r="AB6043" s="416" t="e">
        <f t="shared" si="474"/>
        <v>#N/A</v>
      </c>
      <c r="AC6043" s="416" t="e">
        <f t="shared" si="475"/>
        <v>#N/A</v>
      </c>
    </row>
    <row r="6044" customHeight="1" spans="1:29">
      <c r="A6044" s="421"/>
      <c r="B6044" s="422"/>
      <c r="C6044" s="422"/>
      <c r="D6044" s="421"/>
      <c r="E6044" s="421"/>
      <c r="F6044" s="421"/>
      <c r="G6044" s="421"/>
      <c r="H6044" s="421"/>
      <c r="I6044" s="421"/>
      <c r="J6044" s="421"/>
      <c r="K6044" s="421"/>
      <c r="L6044" s="421"/>
      <c r="M6044" s="421"/>
      <c r="N6044" s="426"/>
      <c r="O6044" s="426"/>
      <c r="P6044" s="427"/>
      <c r="Q6044" s="427"/>
      <c r="R6044" s="426"/>
      <c r="S6044" s="426"/>
      <c r="T6044" s="426"/>
      <c r="U6044" s="426"/>
      <c r="V6044" s="426"/>
      <c r="W6044" s="426"/>
      <c r="X6044" s="427"/>
      <c r="Y6044" s="416" t="e">
        <f t="shared" si="471"/>
        <v>#N/A</v>
      </c>
      <c r="Z6044" s="416" t="e">
        <f t="shared" si="472"/>
        <v>#N/A</v>
      </c>
      <c r="AA6044" s="416" t="str">
        <f t="shared" si="473"/>
        <v/>
      </c>
      <c r="AB6044" s="416" t="e">
        <f t="shared" si="474"/>
        <v>#N/A</v>
      </c>
      <c r="AC6044" s="416" t="e">
        <f t="shared" si="475"/>
        <v>#N/A</v>
      </c>
    </row>
    <row r="6045" customHeight="1" spans="1:29">
      <c r="A6045" s="421"/>
      <c r="B6045" s="422"/>
      <c r="C6045" s="422"/>
      <c r="D6045" s="421"/>
      <c r="E6045" s="421"/>
      <c r="F6045" s="421"/>
      <c r="G6045" s="421"/>
      <c r="H6045" s="421"/>
      <c r="I6045" s="421"/>
      <c r="J6045" s="421"/>
      <c r="K6045" s="421"/>
      <c r="L6045" s="421"/>
      <c r="M6045" s="421"/>
      <c r="N6045" s="426"/>
      <c r="O6045" s="426"/>
      <c r="P6045" s="427"/>
      <c r="Q6045" s="427"/>
      <c r="R6045" s="426"/>
      <c r="S6045" s="426"/>
      <c r="T6045" s="426"/>
      <c r="U6045" s="426"/>
      <c r="V6045" s="426"/>
      <c r="W6045" s="426"/>
      <c r="X6045" s="427"/>
      <c r="Y6045" s="416" t="e">
        <f t="shared" si="471"/>
        <v>#N/A</v>
      </c>
      <c r="Z6045" s="416" t="e">
        <f t="shared" si="472"/>
        <v>#N/A</v>
      </c>
      <c r="AA6045" s="416" t="str">
        <f t="shared" si="473"/>
        <v/>
      </c>
      <c r="AB6045" s="416" t="e">
        <f t="shared" si="474"/>
        <v>#N/A</v>
      </c>
      <c r="AC6045" s="416" t="e">
        <f t="shared" si="475"/>
        <v>#N/A</v>
      </c>
    </row>
    <row r="6046" customHeight="1" spans="1:29">
      <c r="A6046" s="421"/>
      <c r="B6046" s="422"/>
      <c r="C6046" s="422"/>
      <c r="D6046" s="421"/>
      <c r="E6046" s="421"/>
      <c r="F6046" s="421"/>
      <c r="G6046" s="421"/>
      <c r="H6046" s="421"/>
      <c r="I6046" s="421"/>
      <c r="J6046" s="421"/>
      <c r="K6046" s="421"/>
      <c r="L6046" s="421"/>
      <c r="M6046" s="421"/>
      <c r="N6046" s="426"/>
      <c r="O6046" s="426"/>
      <c r="P6046" s="427"/>
      <c r="Q6046" s="427"/>
      <c r="R6046" s="426"/>
      <c r="S6046" s="426"/>
      <c r="T6046" s="426"/>
      <c r="U6046" s="426"/>
      <c r="V6046" s="426"/>
      <c r="W6046" s="426"/>
      <c r="X6046" s="427"/>
      <c r="Y6046" s="416" t="e">
        <f t="shared" si="471"/>
        <v>#N/A</v>
      </c>
      <c r="Z6046" s="416" t="e">
        <f t="shared" si="472"/>
        <v>#N/A</v>
      </c>
      <c r="AA6046" s="416" t="str">
        <f t="shared" si="473"/>
        <v/>
      </c>
      <c r="AB6046" s="416" t="e">
        <f t="shared" si="474"/>
        <v>#N/A</v>
      </c>
      <c r="AC6046" s="416" t="e">
        <f t="shared" si="475"/>
        <v>#N/A</v>
      </c>
    </row>
    <row r="6047" customHeight="1" spans="1:29">
      <c r="A6047" s="421"/>
      <c r="B6047" s="422"/>
      <c r="C6047" s="422"/>
      <c r="D6047" s="421"/>
      <c r="E6047" s="421"/>
      <c r="F6047" s="421"/>
      <c r="G6047" s="421"/>
      <c r="H6047" s="421"/>
      <c r="I6047" s="421"/>
      <c r="J6047" s="421"/>
      <c r="K6047" s="421"/>
      <c r="L6047" s="421"/>
      <c r="M6047" s="421"/>
      <c r="N6047" s="426"/>
      <c r="O6047" s="426"/>
      <c r="P6047" s="427"/>
      <c r="Q6047" s="427"/>
      <c r="R6047" s="426"/>
      <c r="S6047" s="426"/>
      <c r="T6047" s="426"/>
      <c r="U6047" s="426"/>
      <c r="V6047" s="426"/>
      <c r="W6047" s="426"/>
      <c r="X6047" s="427"/>
      <c r="Y6047" s="416" t="e">
        <f t="shared" si="471"/>
        <v>#N/A</v>
      </c>
      <c r="Z6047" s="416" t="e">
        <f t="shared" si="472"/>
        <v>#N/A</v>
      </c>
      <c r="AA6047" s="416" t="str">
        <f t="shared" si="473"/>
        <v/>
      </c>
      <c r="AB6047" s="416" t="e">
        <f t="shared" si="474"/>
        <v>#N/A</v>
      </c>
      <c r="AC6047" s="416" t="e">
        <f t="shared" si="475"/>
        <v>#N/A</v>
      </c>
    </row>
    <row r="6048" customHeight="1" spans="1:29">
      <c r="A6048" s="421"/>
      <c r="B6048" s="422"/>
      <c r="C6048" s="422"/>
      <c r="D6048" s="421"/>
      <c r="E6048" s="421"/>
      <c r="F6048" s="421"/>
      <c r="G6048" s="421"/>
      <c r="H6048" s="421"/>
      <c r="I6048" s="421"/>
      <c r="J6048" s="421"/>
      <c r="K6048" s="421"/>
      <c r="L6048" s="421"/>
      <c r="M6048" s="421"/>
      <c r="N6048" s="426"/>
      <c r="O6048" s="426"/>
      <c r="P6048" s="427"/>
      <c r="Q6048" s="427"/>
      <c r="R6048" s="426"/>
      <c r="S6048" s="426"/>
      <c r="T6048" s="426"/>
      <c r="U6048" s="426"/>
      <c r="V6048" s="426"/>
      <c r="W6048" s="426"/>
      <c r="X6048" s="427"/>
      <c r="Y6048" s="416" t="e">
        <f t="shared" si="471"/>
        <v>#N/A</v>
      </c>
      <c r="Z6048" s="416" t="e">
        <f t="shared" si="472"/>
        <v>#N/A</v>
      </c>
      <c r="AA6048" s="416" t="str">
        <f t="shared" si="473"/>
        <v/>
      </c>
      <c r="AB6048" s="416" t="e">
        <f t="shared" si="474"/>
        <v>#N/A</v>
      </c>
      <c r="AC6048" s="416" t="e">
        <f t="shared" si="475"/>
        <v>#N/A</v>
      </c>
    </row>
    <row r="6049" customHeight="1" spans="1:29">
      <c r="A6049" s="421"/>
      <c r="B6049" s="422"/>
      <c r="C6049" s="422"/>
      <c r="D6049" s="421"/>
      <c r="E6049" s="421"/>
      <c r="F6049" s="421"/>
      <c r="G6049" s="421"/>
      <c r="H6049" s="421"/>
      <c r="I6049" s="421"/>
      <c r="J6049" s="421"/>
      <c r="K6049" s="421"/>
      <c r="L6049" s="421"/>
      <c r="M6049" s="421"/>
      <c r="N6049" s="426"/>
      <c r="O6049" s="426"/>
      <c r="P6049" s="427"/>
      <c r="Q6049" s="427"/>
      <c r="R6049" s="426"/>
      <c r="S6049" s="426"/>
      <c r="T6049" s="426"/>
      <c r="U6049" s="426"/>
      <c r="V6049" s="426"/>
      <c r="W6049" s="426"/>
      <c r="X6049" s="427"/>
      <c r="Y6049" s="416" t="e">
        <f t="shared" si="471"/>
        <v>#N/A</v>
      </c>
      <c r="Z6049" s="416" t="e">
        <f t="shared" si="472"/>
        <v>#N/A</v>
      </c>
      <c r="AA6049" s="416" t="str">
        <f t="shared" si="473"/>
        <v/>
      </c>
      <c r="AB6049" s="416" t="e">
        <f t="shared" si="474"/>
        <v>#N/A</v>
      </c>
      <c r="AC6049" s="416" t="e">
        <f t="shared" si="475"/>
        <v>#N/A</v>
      </c>
    </row>
    <row r="6050" customHeight="1" spans="1:29">
      <c r="A6050" s="421"/>
      <c r="B6050" s="422"/>
      <c r="C6050" s="422"/>
      <c r="D6050" s="421"/>
      <c r="E6050" s="421"/>
      <c r="F6050" s="421"/>
      <c r="G6050" s="421"/>
      <c r="H6050" s="421"/>
      <c r="I6050" s="421"/>
      <c r="J6050" s="421"/>
      <c r="K6050" s="421"/>
      <c r="L6050" s="421"/>
      <c r="M6050" s="421"/>
      <c r="N6050" s="426"/>
      <c r="O6050" s="426"/>
      <c r="P6050" s="427"/>
      <c r="Q6050" s="427"/>
      <c r="R6050" s="426"/>
      <c r="S6050" s="426"/>
      <c r="T6050" s="426"/>
      <c r="U6050" s="426"/>
      <c r="V6050" s="426"/>
      <c r="W6050" s="426"/>
      <c r="X6050" s="427"/>
      <c r="Y6050" s="416" t="e">
        <f t="shared" si="471"/>
        <v>#N/A</v>
      </c>
      <c r="Z6050" s="416" t="e">
        <f t="shared" si="472"/>
        <v>#N/A</v>
      </c>
      <c r="AA6050" s="416" t="str">
        <f t="shared" si="473"/>
        <v/>
      </c>
      <c r="AB6050" s="416" t="e">
        <f t="shared" si="474"/>
        <v>#N/A</v>
      </c>
      <c r="AC6050" s="416" t="e">
        <f t="shared" si="475"/>
        <v>#N/A</v>
      </c>
    </row>
    <row r="6051" customHeight="1" spans="1:29">
      <c r="A6051" s="421"/>
      <c r="B6051" s="422"/>
      <c r="C6051" s="422"/>
      <c r="D6051" s="421"/>
      <c r="E6051" s="421"/>
      <c r="F6051" s="421"/>
      <c r="G6051" s="421"/>
      <c r="H6051" s="421"/>
      <c r="I6051" s="421"/>
      <c r="J6051" s="421"/>
      <c r="K6051" s="421"/>
      <c r="L6051" s="421"/>
      <c r="M6051" s="421"/>
      <c r="N6051" s="426"/>
      <c r="O6051" s="426"/>
      <c r="P6051" s="427"/>
      <c r="Q6051" s="427"/>
      <c r="R6051" s="426"/>
      <c r="S6051" s="426"/>
      <c r="T6051" s="426"/>
      <c r="U6051" s="426"/>
      <c r="V6051" s="426"/>
      <c r="W6051" s="426"/>
      <c r="X6051" s="427"/>
      <c r="Y6051" s="416" t="e">
        <f t="shared" si="471"/>
        <v>#N/A</v>
      </c>
      <c r="Z6051" s="416" t="e">
        <f t="shared" si="472"/>
        <v>#N/A</v>
      </c>
      <c r="AA6051" s="416" t="str">
        <f t="shared" si="473"/>
        <v/>
      </c>
      <c r="AB6051" s="416" t="e">
        <f t="shared" si="474"/>
        <v>#N/A</v>
      </c>
      <c r="AC6051" s="416" t="e">
        <f t="shared" si="475"/>
        <v>#N/A</v>
      </c>
    </row>
    <row r="6052" customHeight="1" spans="1:29">
      <c r="A6052" s="421"/>
      <c r="B6052" s="422"/>
      <c r="C6052" s="422"/>
      <c r="D6052" s="421"/>
      <c r="E6052" s="421"/>
      <c r="F6052" s="421"/>
      <c r="G6052" s="421"/>
      <c r="H6052" s="421"/>
      <c r="I6052" s="421"/>
      <c r="J6052" s="421"/>
      <c r="K6052" s="421"/>
      <c r="L6052" s="421"/>
      <c r="M6052" s="421"/>
      <c r="N6052" s="426"/>
      <c r="O6052" s="426"/>
      <c r="P6052" s="427"/>
      <c r="Q6052" s="427"/>
      <c r="R6052" s="426"/>
      <c r="S6052" s="426"/>
      <c r="T6052" s="426"/>
      <c r="U6052" s="426"/>
      <c r="V6052" s="426"/>
      <c r="W6052" s="426"/>
      <c r="X6052" s="427"/>
      <c r="Y6052" s="416" t="e">
        <f t="shared" si="471"/>
        <v>#N/A</v>
      </c>
      <c r="Z6052" s="416" t="e">
        <f t="shared" si="472"/>
        <v>#N/A</v>
      </c>
      <c r="AA6052" s="416" t="str">
        <f t="shared" si="473"/>
        <v/>
      </c>
      <c r="AB6052" s="416" t="e">
        <f t="shared" si="474"/>
        <v>#N/A</v>
      </c>
      <c r="AC6052" s="416" t="e">
        <f t="shared" si="475"/>
        <v>#N/A</v>
      </c>
    </row>
    <row r="6053" customHeight="1" spans="1:29">
      <c r="A6053" s="421"/>
      <c r="B6053" s="422"/>
      <c r="C6053" s="422"/>
      <c r="D6053" s="421"/>
      <c r="E6053" s="421"/>
      <c r="F6053" s="421"/>
      <c r="G6053" s="421"/>
      <c r="H6053" s="421"/>
      <c r="I6053" s="421"/>
      <c r="J6053" s="421"/>
      <c r="K6053" s="421"/>
      <c r="L6053" s="421"/>
      <c r="M6053" s="421"/>
      <c r="N6053" s="426"/>
      <c r="O6053" s="426"/>
      <c r="P6053" s="427"/>
      <c r="Q6053" s="427"/>
      <c r="R6053" s="426"/>
      <c r="S6053" s="426"/>
      <c r="T6053" s="426"/>
      <c r="U6053" s="426"/>
      <c r="V6053" s="426"/>
      <c r="W6053" s="426"/>
      <c r="X6053" s="427"/>
      <c r="Y6053" s="416" t="e">
        <f t="shared" si="471"/>
        <v>#N/A</v>
      </c>
      <c r="Z6053" s="416" t="e">
        <f t="shared" si="472"/>
        <v>#N/A</v>
      </c>
      <c r="AA6053" s="416" t="str">
        <f t="shared" si="473"/>
        <v/>
      </c>
      <c r="AB6053" s="416" t="e">
        <f t="shared" si="474"/>
        <v>#N/A</v>
      </c>
      <c r="AC6053" s="416" t="e">
        <f t="shared" si="475"/>
        <v>#N/A</v>
      </c>
    </row>
    <row r="6054" customHeight="1" spans="1:29">
      <c r="A6054" s="421"/>
      <c r="B6054" s="422"/>
      <c r="C6054" s="422"/>
      <c r="D6054" s="421"/>
      <c r="E6054" s="421"/>
      <c r="F6054" s="421"/>
      <c r="G6054" s="421"/>
      <c r="H6054" s="421"/>
      <c r="I6054" s="421"/>
      <c r="J6054" s="421"/>
      <c r="K6054" s="421"/>
      <c r="L6054" s="421"/>
      <c r="M6054" s="421"/>
      <c r="N6054" s="426"/>
      <c r="O6054" s="426"/>
      <c r="P6054" s="427"/>
      <c r="Q6054" s="427"/>
      <c r="R6054" s="426"/>
      <c r="S6054" s="426"/>
      <c r="T6054" s="426"/>
      <c r="U6054" s="426"/>
      <c r="V6054" s="426"/>
      <c r="W6054" s="426"/>
      <c r="X6054" s="427"/>
      <c r="Y6054" s="416" t="e">
        <f t="shared" si="471"/>
        <v>#N/A</v>
      </c>
      <c r="Z6054" s="416" t="e">
        <f t="shared" si="472"/>
        <v>#N/A</v>
      </c>
      <c r="AA6054" s="416" t="str">
        <f t="shared" si="473"/>
        <v/>
      </c>
      <c r="AB6054" s="416" t="e">
        <f t="shared" si="474"/>
        <v>#N/A</v>
      </c>
      <c r="AC6054" s="416" t="e">
        <f t="shared" si="475"/>
        <v>#N/A</v>
      </c>
    </row>
    <row r="6055" customHeight="1" spans="1:29">
      <c r="A6055" s="421"/>
      <c r="B6055" s="422"/>
      <c r="C6055" s="422"/>
      <c r="D6055" s="421"/>
      <c r="E6055" s="421"/>
      <c r="F6055" s="421"/>
      <c r="G6055" s="421"/>
      <c r="H6055" s="421"/>
      <c r="I6055" s="421"/>
      <c r="J6055" s="421"/>
      <c r="K6055" s="421"/>
      <c r="L6055" s="421"/>
      <c r="M6055" s="421"/>
      <c r="N6055" s="426"/>
      <c r="O6055" s="426"/>
      <c r="P6055" s="427"/>
      <c r="Q6055" s="427"/>
      <c r="R6055" s="426"/>
      <c r="S6055" s="426"/>
      <c r="T6055" s="426"/>
      <c r="U6055" s="426"/>
      <c r="V6055" s="426"/>
      <c r="W6055" s="426"/>
      <c r="X6055" s="427"/>
      <c r="Y6055" s="416" t="e">
        <f t="shared" si="471"/>
        <v>#N/A</v>
      </c>
      <c r="Z6055" s="416" t="e">
        <f t="shared" si="472"/>
        <v>#N/A</v>
      </c>
      <c r="AA6055" s="416" t="str">
        <f t="shared" si="473"/>
        <v/>
      </c>
      <c r="AB6055" s="416" t="e">
        <f t="shared" si="474"/>
        <v>#N/A</v>
      </c>
      <c r="AC6055" s="416" t="e">
        <f t="shared" si="475"/>
        <v>#N/A</v>
      </c>
    </row>
    <row r="6056" customHeight="1" spans="1:29">
      <c r="A6056" s="421"/>
      <c r="B6056" s="422"/>
      <c r="C6056" s="422"/>
      <c r="D6056" s="421"/>
      <c r="E6056" s="421"/>
      <c r="F6056" s="421"/>
      <c r="G6056" s="421"/>
      <c r="H6056" s="421"/>
      <c r="I6056" s="421"/>
      <c r="J6056" s="421"/>
      <c r="K6056" s="421"/>
      <c r="L6056" s="421"/>
      <c r="M6056" s="421"/>
      <c r="N6056" s="426"/>
      <c r="O6056" s="426"/>
      <c r="P6056" s="427"/>
      <c r="Q6056" s="427"/>
      <c r="R6056" s="426"/>
      <c r="S6056" s="426"/>
      <c r="T6056" s="426"/>
      <c r="U6056" s="426"/>
      <c r="V6056" s="426"/>
      <c r="W6056" s="426"/>
      <c r="X6056" s="427"/>
      <c r="Y6056" s="416" t="e">
        <f t="shared" si="471"/>
        <v>#N/A</v>
      </c>
      <c r="Z6056" s="416" t="e">
        <f t="shared" si="472"/>
        <v>#N/A</v>
      </c>
      <c r="AA6056" s="416" t="str">
        <f t="shared" si="473"/>
        <v/>
      </c>
      <c r="AB6056" s="416" t="e">
        <f t="shared" si="474"/>
        <v>#N/A</v>
      </c>
      <c r="AC6056" s="416" t="e">
        <f t="shared" si="475"/>
        <v>#N/A</v>
      </c>
    </row>
    <row r="6057" customHeight="1" spans="1:29">
      <c r="A6057" s="421"/>
      <c r="B6057" s="422"/>
      <c r="C6057" s="422"/>
      <c r="D6057" s="421"/>
      <c r="E6057" s="421"/>
      <c r="F6057" s="421"/>
      <c r="G6057" s="421"/>
      <c r="H6057" s="421"/>
      <c r="I6057" s="421"/>
      <c r="J6057" s="421"/>
      <c r="K6057" s="421"/>
      <c r="L6057" s="421"/>
      <c r="M6057" s="421"/>
      <c r="N6057" s="426"/>
      <c r="O6057" s="426"/>
      <c r="P6057" s="427"/>
      <c r="Q6057" s="427"/>
      <c r="R6057" s="426"/>
      <c r="S6057" s="426"/>
      <c r="T6057" s="426"/>
      <c r="U6057" s="426"/>
      <c r="V6057" s="426"/>
      <c r="W6057" s="426"/>
      <c r="X6057" s="427"/>
      <c r="Y6057" s="416" t="e">
        <f t="shared" si="471"/>
        <v>#N/A</v>
      </c>
      <c r="Z6057" s="416" t="e">
        <f t="shared" si="472"/>
        <v>#N/A</v>
      </c>
      <c r="AA6057" s="416" t="str">
        <f t="shared" si="473"/>
        <v/>
      </c>
      <c r="AB6057" s="416" t="e">
        <f t="shared" si="474"/>
        <v>#N/A</v>
      </c>
      <c r="AC6057" s="416" t="e">
        <f t="shared" si="475"/>
        <v>#N/A</v>
      </c>
    </row>
    <row r="6058" customHeight="1" spans="1:29">
      <c r="A6058" s="421"/>
      <c r="B6058" s="422"/>
      <c r="C6058" s="422"/>
      <c r="D6058" s="421"/>
      <c r="E6058" s="421"/>
      <c r="F6058" s="421"/>
      <c r="G6058" s="421"/>
      <c r="H6058" s="421"/>
      <c r="I6058" s="421"/>
      <c r="J6058" s="421"/>
      <c r="K6058" s="421"/>
      <c r="L6058" s="421"/>
      <c r="M6058" s="421"/>
      <c r="N6058" s="426"/>
      <c r="O6058" s="426"/>
      <c r="P6058" s="427"/>
      <c r="Q6058" s="427"/>
      <c r="R6058" s="426"/>
      <c r="S6058" s="426"/>
      <c r="T6058" s="426"/>
      <c r="U6058" s="426"/>
      <c r="V6058" s="426"/>
      <c r="W6058" s="426"/>
      <c r="X6058" s="427"/>
      <c r="Y6058" s="416" t="e">
        <f t="shared" si="471"/>
        <v>#N/A</v>
      </c>
      <c r="Z6058" s="416" t="e">
        <f t="shared" si="472"/>
        <v>#N/A</v>
      </c>
      <c r="AA6058" s="416" t="str">
        <f t="shared" si="473"/>
        <v/>
      </c>
      <c r="AB6058" s="416" t="e">
        <f t="shared" si="474"/>
        <v>#N/A</v>
      </c>
      <c r="AC6058" s="416" t="e">
        <f t="shared" si="475"/>
        <v>#N/A</v>
      </c>
    </row>
    <row r="6059" customHeight="1" spans="1:29">
      <c r="A6059" s="421"/>
      <c r="B6059" s="422"/>
      <c r="C6059" s="422"/>
      <c r="D6059" s="421"/>
      <c r="E6059" s="421"/>
      <c r="F6059" s="421"/>
      <c r="G6059" s="421"/>
      <c r="H6059" s="421"/>
      <c r="I6059" s="421"/>
      <c r="J6059" s="421"/>
      <c r="K6059" s="421"/>
      <c r="L6059" s="421"/>
      <c r="M6059" s="421"/>
      <c r="N6059" s="426"/>
      <c r="O6059" s="426"/>
      <c r="P6059" s="427"/>
      <c r="Q6059" s="427"/>
      <c r="R6059" s="426"/>
      <c r="S6059" s="426"/>
      <c r="T6059" s="426"/>
      <c r="U6059" s="426"/>
      <c r="V6059" s="426"/>
      <c r="W6059" s="426"/>
      <c r="X6059" s="427"/>
      <c r="Y6059" s="416" t="e">
        <f t="shared" si="471"/>
        <v>#N/A</v>
      </c>
      <c r="Z6059" s="416" t="e">
        <f t="shared" si="472"/>
        <v>#N/A</v>
      </c>
      <c r="AA6059" s="416" t="str">
        <f t="shared" si="473"/>
        <v/>
      </c>
      <c r="AB6059" s="416" t="e">
        <f t="shared" si="474"/>
        <v>#N/A</v>
      </c>
      <c r="AC6059" s="416" t="e">
        <f t="shared" si="475"/>
        <v>#N/A</v>
      </c>
    </row>
    <row r="6060" customHeight="1" spans="1:29">
      <c r="A6060" s="421"/>
      <c r="B6060" s="422"/>
      <c r="C6060" s="422"/>
      <c r="D6060" s="421"/>
      <c r="E6060" s="421"/>
      <c r="F6060" s="421"/>
      <c r="G6060" s="421"/>
      <c r="H6060" s="421"/>
      <c r="I6060" s="421"/>
      <c r="J6060" s="421"/>
      <c r="K6060" s="421"/>
      <c r="L6060" s="421"/>
      <c r="M6060" s="421"/>
      <c r="N6060" s="426"/>
      <c r="O6060" s="426"/>
      <c r="P6060" s="427"/>
      <c r="Q6060" s="427"/>
      <c r="R6060" s="426"/>
      <c r="S6060" s="426"/>
      <c r="T6060" s="426"/>
      <c r="U6060" s="426"/>
      <c r="V6060" s="426"/>
      <c r="W6060" s="426"/>
      <c r="X6060" s="427"/>
      <c r="Y6060" s="416" t="e">
        <f t="shared" si="471"/>
        <v>#N/A</v>
      </c>
      <c r="Z6060" s="416" t="e">
        <f t="shared" si="472"/>
        <v>#N/A</v>
      </c>
      <c r="AA6060" s="416" t="str">
        <f t="shared" si="473"/>
        <v/>
      </c>
      <c r="AB6060" s="416" t="e">
        <f t="shared" si="474"/>
        <v>#N/A</v>
      </c>
      <c r="AC6060" s="416" t="e">
        <f t="shared" si="475"/>
        <v>#N/A</v>
      </c>
    </row>
    <row r="6061" customHeight="1" spans="1:29">
      <c r="A6061" s="421"/>
      <c r="B6061" s="422"/>
      <c r="C6061" s="422"/>
      <c r="D6061" s="421"/>
      <c r="E6061" s="421"/>
      <c r="F6061" s="421"/>
      <c r="G6061" s="421"/>
      <c r="H6061" s="421"/>
      <c r="I6061" s="421"/>
      <c r="J6061" s="421"/>
      <c r="K6061" s="421"/>
      <c r="L6061" s="421"/>
      <c r="M6061" s="421"/>
      <c r="N6061" s="426"/>
      <c r="O6061" s="426"/>
      <c r="P6061" s="427"/>
      <c r="Q6061" s="427"/>
      <c r="R6061" s="426"/>
      <c r="S6061" s="426"/>
      <c r="T6061" s="426"/>
      <c r="U6061" s="426"/>
      <c r="V6061" s="426"/>
      <c r="W6061" s="426"/>
      <c r="X6061" s="427"/>
      <c r="Y6061" s="416" t="e">
        <f t="shared" si="471"/>
        <v>#N/A</v>
      </c>
      <c r="Z6061" s="416" t="e">
        <f t="shared" si="472"/>
        <v>#N/A</v>
      </c>
      <c r="AA6061" s="416" t="str">
        <f t="shared" si="473"/>
        <v/>
      </c>
      <c r="AB6061" s="416" t="e">
        <f t="shared" si="474"/>
        <v>#N/A</v>
      </c>
      <c r="AC6061" s="416" t="e">
        <f t="shared" si="475"/>
        <v>#N/A</v>
      </c>
    </row>
    <row r="6062" customHeight="1" spans="1:29">
      <c r="A6062" s="421"/>
      <c r="B6062" s="422"/>
      <c r="C6062" s="422"/>
      <c r="D6062" s="421"/>
      <c r="E6062" s="421"/>
      <c r="F6062" s="421"/>
      <c r="G6062" s="421"/>
      <c r="H6062" s="421"/>
      <c r="I6062" s="421"/>
      <c r="J6062" s="421"/>
      <c r="K6062" s="421"/>
      <c r="L6062" s="421"/>
      <c r="M6062" s="421"/>
      <c r="N6062" s="426"/>
      <c r="O6062" s="426"/>
      <c r="P6062" s="427"/>
      <c r="Q6062" s="427"/>
      <c r="R6062" s="426"/>
      <c r="S6062" s="426"/>
      <c r="T6062" s="426"/>
      <c r="U6062" s="426"/>
      <c r="V6062" s="426"/>
      <c r="W6062" s="426"/>
      <c r="X6062" s="427"/>
      <c r="Y6062" s="416" t="e">
        <f t="shared" si="471"/>
        <v>#N/A</v>
      </c>
      <c r="Z6062" s="416" t="e">
        <f t="shared" si="472"/>
        <v>#N/A</v>
      </c>
      <c r="AA6062" s="416" t="str">
        <f t="shared" si="473"/>
        <v/>
      </c>
      <c r="AB6062" s="416" t="e">
        <f t="shared" si="474"/>
        <v>#N/A</v>
      </c>
      <c r="AC6062" s="416" t="e">
        <f t="shared" si="475"/>
        <v>#N/A</v>
      </c>
    </row>
    <row r="6063" customHeight="1" spans="1:29">
      <c r="A6063" s="421"/>
      <c r="B6063" s="422"/>
      <c r="C6063" s="422"/>
      <c r="D6063" s="421"/>
      <c r="E6063" s="421"/>
      <c r="F6063" s="421"/>
      <c r="G6063" s="421"/>
      <c r="H6063" s="421"/>
      <c r="I6063" s="421"/>
      <c r="J6063" s="421"/>
      <c r="K6063" s="421"/>
      <c r="L6063" s="421"/>
      <c r="M6063" s="421"/>
      <c r="N6063" s="426"/>
      <c r="O6063" s="426"/>
      <c r="P6063" s="427"/>
      <c r="Q6063" s="427"/>
      <c r="R6063" s="426"/>
      <c r="S6063" s="426"/>
      <c r="T6063" s="426"/>
      <c r="U6063" s="426"/>
      <c r="V6063" s="426"/>
      <c r="W6063" s="426"/>
      <c r="X6063" s="427"/>
      <c r="Y6063" s="416" t="e">
        <f t="shared" si="471"/>
        <v>#N/A</v>
      </c>
      <c r="Z6063" s="416" t="e">
        <f t="shared" si="472"/>
        <v>#N/A</v>
      </c>
      <c r="AA6063" s="416" t="str">
        <f t="shared" si="473"/>
        <v/>
      </c>
      <c r="AB6063" s="416" t="e">
        <f t="shared" si="474"/>
        <v>#N/A</v>
      </c>
      <c r="AC6063" s="416" t="e">
        <f t="shared" si="475"/>
        <v>#N/A</v>
      </c>
    </row>
    <row r="6064" customHeight="1" spans="1:29">
      <c r="A6064" s="421"/>
      <c r="B6064" s="422"/>
      <c r="C6064" s="422"/>
      <c r="D6064" s="421"/>
      <c r="E6064" s="421"/>
      <c r="F6064" s="421"/>
      <c r="G6064" s="421"/>
      <c r="H6064" s="421"/>
      <c r="I6064" s="421"/>
      <c r="J6064" s="421"/>
      <c r="K6064" s="421"/>
      <c r="L6064" s="421"/>
      <c r="M6064" s="421"/>
      <c r="N6064" s="426"/>
      <c r="O6064" s="426"/>
      <c r="P6064" s="427"/>
      <c r="Q6064" s="427"/>
      <c r="R6064" s="426"/>
      <c r="S6064" s="426"/>
      <c r="T6064" s="426"/>
      <c r="U6064" s="426"/>
      <c r="V6064" s="426"/>
      <c r="W6064" s="426"/>
      <c r="X6064" s="427"/>
      <c r="Y6064" s="416" t="e">
        <f t="shared" si="471"/>
        <v>#N/A</v>
      </c>
      <c r="Z6064" s="416" t="e">
        <f t="shared" si="472"/>
        <v>#N/A</v>
      </c>
      <c r="AA6064" s="416" t="str">
        <f t="shared" si="473"/>
        <v/>
      </c>
      <c r="AB6064" s="416" t="e">
        <f t="shared" si="474"/>
        <v>#N/A</v>
      </c>
      <c r="AC6064" s="416" t="e">
        <f t="shared" si="475"/>
        <v>#N/A</v>
      </c>
    </row>
    <row r="6065" customHeight="1" spans="1:29">
      <c r="A6065" s="421"/>
      <c r="B6065" s="422"/>
      <c r="C6065" s="422"/>
      <c r="D6065" s="421"/>
      <c r="E6065" s="421"/>
      <c r="F6065" s="421"/>
      <c r="G6065" s="421"/>
      <c r="H6065" s="421"/>
      <c r="I6065" s="421"/>
      <c r="J6065" s="421"/>
      <c r="K6065" s="421"/>
      <c r="L6065" s="421"/>
      <c r="M6065" s="421"/>
      <c r="N6065" s="426"/>
      <c r="O6065" s="426"/>
      <c r="P6065" s="427"/>
      <c r="Q6065" s="427"/>
      <c r="R6065" s="426"/>
      <c r="S6065" s="426"/>
      <c r="T6065" s="426"/>
      <c r="U6065" s="426"/>
      <c r="V6065" s="426"/>
      <c r="W6065" s="426"/>
      <c r="X6065" s="427"/>
      <c r="Y6065" s="416" t="e">
        <f t="shared" si="471"/>
        <v>#N/A</v>
      </c>
      <c r="Z6065" s="416" t="e">
        <f t="shared" si="472"/>
        <v>#N/A</v>
      </c>
      <c r="AA6065" s="416" t="str">
        <f t="shared" si="473"/>
        <v/>
      </c>
      <c r="AB6065" s="416" t="e">
        <f t="shared" si="474"/>
        <v>#N/A</v>
      </c>
      <c r="AC6065" s="416" t="e">
        <f t="shared" si="475"/>
        <v>#N/A</v>
      </c>
    </row>
    <row r="6066" customHeight="1" spans="1:29">
      <c r="A6066" s="421"/>
      <c r="B6066" s="422"/>
      <c r="C6066" s="422"/>
      <c r="D6066" s="421"/>
      <c r="E6066" s="421"/>
      <c r="F6066" s="421"/>
      <c r="G6066" s="421"/>
      <c r="H6066" s="421"/>
      <c r="I6066" s="421"/>
      <c r="J6066" s="421"/>
      <c r="K6066" s="421"/>
      <c r="L6066" s="421"/>
      <c r="M6066" s="421"/>
      <c r="N6066" s="426"/>
      <c r="O6066" s="426"/>
      <c r="P6066" s="427"/>
      <c r="Q6066" s="427"/>
      <c r="R6066" s="426"/>
      <c r="S6066" s="426"/>
      <c r="T6066" s="426"/>
      <c r="U6066" s="426"/>
      <c r="V6066" s="426"/>
      <c r="W6066" s="426"/>
      <c r="X6066" s="427"/>
      <c r="Y6066" s="416" t="e">
        <f t="shared" si="471"/>
        <v>#N/A</v>
      </c>
      <c r="Z6066" s="416" t="e">
        <f t="shared" si="472"/>
        <v>#N/A</v>
      </c>
      <c r="AA6066" s="416" t="str">
        <f t="shared" si="473"/>
        <v/>
      </c>
      <c r="AB6066" s="416" t="e">
        <f t="shared" si="474"/>
        <v>#N/A</v>
      </c>
      <c r="AC6066" s="416" t="e">
        <f t="shared" si="475"/>
        <v>#N/A</v>
      </c>
    </row>
    <row r="6067" customHeight="1" spans="1:29">
      <c r="A6067" s="421"/>
      <c r="B6067" s="422"/>
      <c r="C6067" s="422"/>
      <c r="D6067" s="421"/>
      <c r="E6067" s="421"/>
      <c r="F6067" s="421"/>
      <c r="G6067" s="421"/>
      <c r="H6067" s="421"/>
      <c r="I6067" s="421"/>
      <c r="J6067" s="421"/>
      <c r="K6067" s="421"/>
      <c r="L6067" s="421"/>
      <c r="M6067" s="421"/>
      <c r="N6067" s="426"/>
      <c r="O6067" s="426"/>
      <c r="P6067" s="427"/>
      <c r="Q6067" s="427"/>
      <c r="R6067" s="426"/>
      <c r="S6067" s="426"/>
      <c r="T6067" s="426"/>
      <c r="U6067" s="426"/>
      <c r="V6067" s="426"/>
      <c r="W6067" s="426"/>
      <c r="X6067" s="427"/>
      <c r="Y6067" s="416" t="e">
        <f t="shared" si="471"/>
        <v>#N/A</v>
      </c>
      <c r="Z6067" s="416" t="e">
        <f t="shared" si="472"/>
        <v>#N/A</v>
      </c>
      <c r="AA6067" s="416" t="str">
        <f t="shared" si="473"/>
        <v/>
      </c>
      <c r="AB6067" s="416" t="e">
        <f t="shared" si="474"/>
        <v>#N/A</v>
      </c>
      <c r="AC6067" s="416" t="e">
        <f t="shared" si="475"/>
        <v>#N/A</v>
      </c>
    </row>
    <row r="6068" customHeight="1" spans="1:29">
      <c r="A6068" s="421"/>
      <c r="B6068" s="422"/>
      <c r="C6068" s="422"/>
      <c r="D6068" s="421"/>
      <c r="E6068" s="421"/>
      <c r="F6068" s="421"/>
      <c r="G6068" s="421"/>
      <c r="H6068" s="421"/>
      <c r="I6068" s="421"/>
      <c r="J6068" s="421"/>
      <c r="K6068" s="421"/>
      <c r="L6068" s="421"/>
      <c r="M6068" s="421"/>
      <c r="N6068" s="426"/>
      <c r="O6068" s="426"/>
      <c r="P6068" s="427"/>
      <c r="Q6068" s="427"/>
      <c r="R6068" s="426"/>
      <c r="S6068" s="426"/>
      <c r="T6068" s="426"/>
      <c r="U6068" s="426"/>
      <c r="V6068" s="426"/>
      <c r="W6068" s="426"/>
      <c r="X6068" s="427"/>
      <c r="Y6068" s="416" t="e">
        <f t="shared" si="471"/>
        <v>#N/A</v>
      </c>
      <c r="Z6068" s="416" t="e">
        <f t="shared" si="472"/>
        <v>#N/A</v>
      </c>
      <c r="AA6068" s="416" t="str">
        <f t="shared" si="473"/>
        <v/>
      </c>
      <c r="AB6068" s="416" t="e">
        <f t="shared" si="474"/>
        <v>#N/A</v>
      </c>
      <c r="AC6068" s="416" t="e">
        <f t="shared" si="475"/>
        <v>#N/A</v>
      </c>
    </row>
    <row r="6069" customHeight="1" spans="1:29">
      <c r="A6069" s="421"/>
      <c r="B6069" s="422"/>
      <c r="C6069" s="422"/>
      <c r="D6069" s="421"/>
      <c r="E6069" s="421"/>
      <c r="F6069" s="421"/>
      <c r="G6069" s="421"/>
      <c r="H6069" s="421"/>
      <c r="I6069" s="421"/>
      <c r="J6069" s="421"/>
      <c r="K6069" s="421"/>
      <c r="L6069" s="421"/>
      <c r="M6069" s="421"/>
      <c r="N6069" s="426"/>
      <c r="O6069" s="426"/>
      <c r="P6069" s="427"/>
      <c r="Q6069" s="427"/>
      <c r="R6069" s="426"/>
      <c r="S6069" s="426"/>
      <c r="T6069" s="426"/>
      <c r="U6069" s="426"/>
      <c r="V6069" s="426"/>
      <c r="W6069" s="426"/>
      <c r="X6069" s="427"/>
      <c r="Y6069" s="416" t="e">
        <f t="shared" si="471"/>
        <v>#N/A</v>
      </c>
      <c r="Z6069" s="416" t="e">
        <f t="shared" si="472"/>
        <v>#N/A</v>
      </c>
      <c r="AA6069" s="416" t="str">
        <f t="shared" si="473"/>
        <v/>
      </c>
      <c r="AB6069" s="416" t="e">
        <f t="shared" si="474"/>
        <v>#N/A</v>
      </c>
      <c r="AC6069" s="416" t="e">
        <f t="shared" si="475"/>
        <v>#N/A</v>
      </c>
    </row>
    <row r="6070" customHeight="1" spans="1:29">
      <c r="A6070" s="421"/>
      <c r="B6070" s="422"/>
      <c r="C6070" s="422"/>
      <c r="D6070" s="421"/>
      <c r="E6070" s="421"/>
      <c r="F6070" s="421"/>
      <c r="G6070" s="421"/>
      <c r="H6070" s="421"/>
      <c r="I6070" s="421"/>
      <c r="J6070" s="421"/>
      <c r="K6070" s="421"/>
      <c r="L6070" s="421"/>
      <c r="M6070" s="421"/>
      <c r="N6070" s="426"/>
      <c r="O6070" s="426"/>
      <c r="P6070" s="427"/>
      <c r="Q6070" s="427"/>
      <c r="R6070" s="426"/>
      <c r="S6070" s="426"/>
      <c r="T6070" s="426"/>
      <c r="U6070" s="426"/>
      <c r="V6070" s="426"/>
      <c r="W6070" s="426"/>
      <c r="X6070" s="427"/>
      <c r="Y6070" s="416" t="e">
        <f t="shared" si="471"/>
        <v>#N/A</v>
      </c>
      <c r="Z6070" s="416" t="e">
        <f t="shared" si="472"/>
        <v>#N/A</v>
      </c>
      <c r="AA6070" s="416" t="str">
        <f t="shared" si="473"/>
        <v/>
      </c>
      <c r="AB6070" s="416" t="e">
        <f t="shared" si="474"/>
        <v>#N/A</v>
      </c>
      <c r="AC6070" s="416" t="e">
        <f t="shared" si="475"/>
        <v>#N/A</v>
      </c>
    </row>
    <row r="6071" customHeight="1" spans="1:29">
      <c r="A6071" s="421"/>
      <c r="B6071" s="422"/>
      <c r="C6071" s="422"/>
      <c r="D6071" s="421"/>
      <c r="E6071" s="421"/>
      <c r="F6071" s="421"/>
      <c r="G6071" s="421"/>
      <c r="H6071" s="421"/>
      <c r="I6071" s="421"/>
      <c r="J6071" s="421"/>
      <c r="K6071" s="421"/>
      <c r="L6071" s="421"/>
      <c r="M6071" s="421"/>
      <c r="N6071" s="426"/>
      <c r="O6071" s="426"/>
      <c r="P6071" s="427"/>
      <c r="Q6071" s="427"/>
      <c r="R6071" s="426"/>
      <c r="S6071" s="426"/>
      <c r="T6071" s="426"/>
      <c r="U6071" s="426"/>
      <c r="V6071" s="426"/>
      <c r="W6071" s="426"/>
      <c r="X6071" s="427"/>
      <c r="Y6071" s="416" t="e">
        <f t="shared" si="471"/>
        <v>#N/A</v>
      </c>
      <c r="Z6071" s="416" t="e">
        <f t="shared" si="472"/>
        <v>#N/A</v>
      </c>
      <c r="AA6071" s="416" t="str">
        <f t="shared" si="473"/>
        <v/>
      </c>
      <c r="AB6071" s="416" t="e">
        <f t="shared" si="474"/>
        <v>#N/A</v>
      </c>
      <c r="AC6071" s="416" t="e">
        <f t="shared" si="475"/>
        <v>#N/A</v>
      </c>
    </row>
    <row r="6072" customHeight="1" spans="1:29">
      <c r="A6072" s="421"/>
      <c r="B6072" s="422"/>
      <c r="C6072" s="422"/>
      <c r="D6072" s="421"/>
      <c r="E6072" s="421"/>
      <c r="F6072" s="421"/>
      <c r="G6072" s="421"/>
      <c r="H6072" s="421"/>
      <c r="I6072" s="421"/>
      <c r="J6072" s="421"/>
      <c r="K6072" s="421"/>
      <c r="L6072" s="421"/>
      <c r="M6072" s="421"/>
      <c r="N6072" s="426"/>
      <c r="O6072" s="426"/>
      <c r="P6072" s="427"/>
      <c r="Q6072" s="427"/>
      <c r="R6072" s="426"/>
      <c r="S6072" s="426"/>
      <c r="T6072" s="426"/>
      <c r="U6072" s="426"/>
      <c r="V6072" s="426"/>
      <c r="W6072" s="426"/>
      <c r="X6072" s="427"/>
      <c r="Y6072" s="416" t="e">
        <f t="shared" si="471"/>
        <v>#N/A</v>
      </c>
      <c r="Z6072" s="416" t="e">
        <f t="shared" si="472"/>
        <v>#N/A</v>
      </c>
      <c r="AA6072" s="416" t="str">
        <f t="shared" si="473"/>
        <v/>
      </c>
      <c r="AB6072" s="416" t="e">
        <f t="shared" si="474"/>
        <v>#N/A</v>
      </c>
      <c r="AC6072" s="416" t="e">
        <f t="shared" si="475"/>
        <v>#N/A</v>
      </c>
    </row>
    <row r="6073" customHeight="1" spans="1:29">
      <c r="A6073" s="421"/>
      <c r="B6073" s="422"/>
      <c r="C6073" s="422"/>
      <c r="D6073" s="421"/>
      <c r="E6073" s="421"/>
      <c r="F6073" s="421"/>
      <c r="G6073" s="421"/>
      <c r="H6073" s="421"/>
      <c r="I6073" s="421"/>
      <c r="J6073" s="421"/>
      <c r="K6073" s="421"/>
      <c r="L6073" s="421"/>
      <c r="M6073" s="421"/>
      <c r="N6073" s="426"/>
      <c r="O6073" s="426"/>
      <c r="P6073" s="427"/>
      <c r="Q6073" s="427"/>
      <c r="R6073" s="426"/>
      <c r="S6073" s="426"/>
      <c r="T6073" s="426"/>
      <c r="U6073" s="426"/>
      <c r="V6073" s="426"/>
      <c r="W6073" s="426"/>
      <c r="X6073" s="427"/>
      <c r="Y6073" s="416" t="e">
        <f t="shared" si="471"/>
        <v>#N/A</v>
      </c>
      <c r="Z6073" s="416" t="e">
        <f t="shared" si="472"/>
        <v>#N/A</v>
      </c>
      <c r="AA6073" s="416" t="str">
        <f t="shared" si="473"/>
        <v/>
      </c>
      <c r="AB6073" s="416" t="e">
        <f t="shared" si="474"/>
        <v>#N/A</v>
      </c>
      <c r="AC6073" s="416" t="e">
        <f t="shared" si="475"/>
        <v>#N/A</v>
      </c>
    </row>
    <row r="6074" customHeight="1" spans="1:29">
      <c r="A6074" s="421"/>
      <c r="B6074" s="422"/>
      <c r="C6074" s="422"/>
      <c r="D6074" s="421"/>
      <c r="E6074" s="421"/>
      <c r="F6074" s="421"/>
      <c r="G6074" s="421"/>
      <c r="H6074" s="421"/>
      <c r="I6074" s="421"/>
      <c r="J6074" s="421"/>
      <c r="K6074" s="421"/>
      <c r="L6074" s="421"/>
      <c r="M6074" s="421"/>
      <c r="N6074" s="426"/>
      <c r="O6074" s="426"/>
      <c r="P6074" s="427"/>
      <c r="Q6074" s="427"/>
      <c r="R6074" s="426"/>
      <c r="S6074" s="426"/>
      <c r="T6074" s="426"/>
      <c r="U6074" s="426"/>
      <c r="V6074" s="426"/>
      <c r="W6074" s="426"/>
      <c r="X6074" s="427"/>
      <c r="Y6074" s="416" t="e">
        <f t="shared" si="471"/>
        <v>#N/A</v>
      </c>
      <c r="Z6074" s="416" t="e">
        <f t="shared" si="472"/>
        <v>#N/A</v>
      </c>
      <c r="AA6074" s="416" t="str">
        <f t="shared" si="473"/>
        <v/>
      </c>
      <c r="AB6074" s="416" t="e">
        <f t="shared" si="474"/>
        <v>#N/A</v>
      </c>
      <c r="AC6074" s="416" t="e">
        <f t="shared" si="475"/>
        <v>#N/A</v>
      </c>
    </row>
    <row r="6075" customHeight="1" spans="1:29">
      <c r="A6075" s="421"/>
      <c r="B6075" s="422"/>
      <c r="C6075" s="422"/>
      <c r="D6075" s="421"/>
      <c r="E6075" s="421"/>
      <c r="F6075" s="421"/>
      <c r="G6075" s="421"/>
      <c r="H6075" s="421"/>
      <c r="I6075" s="421"/>
      <c r="J6075" s="421"/>
      <c r="K6075" s="421"/>
      <c r="L6075" s="421"/>
      <c r="M6075" s="421"/>
      <c r="N6075" s="426"/>
      <c r="O6075" s="426"/>
      <c r="P6075" s="427"/>
      <c r="Q6075" s="427"/>
      <c r="R6075" s="426"/>
      <c r="S6075" s="426"/>
      <c r="T6075" s="426"/>
      <c r="U6075" s="426"/>
      <c r="V6075" s="426"/>
      <c r="W6075" s="426"/>
      <c r="X6075" s="427"/>
      <c r="Y6075" s="416" t="e">
        <f t="shared" si="471"/>
        <v>#N/A</v>
      </c>
      <c r="Z6075" s="416" t="e">
        <f t="shared" si="472"/>
        <v>#N/A</v>
      </c>
      <c r="AA6075" s="416" t="str">
        <f t="shared" si="473"/>
        <v/>
      </c>
      <c r="AB6075" s="416" t="e">
        <f t="shared" si="474"/>
        <v>#N/A</v>
      </c>
      <c r="AC6075" s="416" t="e">
        <f t="shared" si="475"/>
        <v>#N/A</v>
      </c>
    </row>
    <row r="6076" customHeight="1" spans="1:29">
      <c r="A6076" s="421"/>
      <c r="B6076" s="422"/>
      <c r="C6076" s="422"/>
      <c r="D6076" s="421"/>
      <c r="E6076" s="421"/>
      <c r="F6076" s="421"/>
      <c r="G6076" s="421"/>
      <c r="H6076" s="421"/>
      <c r="I6076" s="421"/>
      <c r="J6076" s="421"/>
      <c r="K6076" s="421"/>
      <c r="L6076" s="421"/>
      <c r="M6076" s="421"/>
      <c r="N6076" s="426"/>
      <c r="O6076" s="426"/>
      <c r="P6076" s="427"/>
      <c r="Q6076" s="427"/>
      <c r="R6076" s="426"/>
      <c r="S6076" s="426"/>
      <c r="T6076" s="426"/>
      <c r="U6076" s="426"/>
      <c r="V6076" s="426"/>
      <c r="W6076" s="426"/>
      <c r="X6076" s="427"/>
      <c r="Y6076" s="416" t="e">
        <f t="shared" si="471"/>
        <v>#N/A</v>
      </c>
      <c r="Z6076" s="416" t="e">
        <f t="shared" si="472"/>
        <v>#N/A</v>
      </c>
      <c r="AA6076" s="416" t="str">
        <f t="shared" si="473"/>
        <v/>
      </c>
      <c r="AB6076" s="416" t="e">
        <f t="shared" si="474"/>
        <v>#N/A</v>
      </c>
      <c r="AC6076" s="416" t="e">
        <f t="shared" si="475"/>
        <v>#N/A</v>
      </c>
    </row>
    <row r="6077" customHeight="1" spans="1:29">
      <c r="A6077" s="421"/>
      <c r="B6077" s="422"/>
      <c r="C6077" s="422"/>
      <c r="D6077" s="421"/>
      <c r="E6077" s="421"/>
      <c r="F6077" s="421"/>
      <c r="G6077" s="421"/>
      <c r="H6077" s="421"/>
      <c r="I6077" s="421"/>
      <c r="J6077" s="421"/>
      <c r="K6077" s="421"/>
      <c r="L6077" s="421"/>
      <c r="M6077" s="421"/>
      <c r="N6077" s="426"/>
      <c r="O6077" s="426"/>
      <c r="P6077" s="427"/>
      <c r="Q6077" s="427"/>
      <c r="R6077" s="426"/>
      <c r="S6077" s="426"/>
      <c r="T6077" s="426"/>
      <c r="U6077" s="426"/>
      <c r="V6077" s="426"/>
      <c r="W6077" s="426"/>
      <c r="X6077" s="427"/>
      <c r="Y6077" s="416" t="e">
        <f t="shared" si="471"/>
        <v>#N/A</v>
      </c>
      <c r="Z6077" s="416" t="e">
        <f t="shared" si="472"/>
        <v>#N/A</v>
      </c>
      <c r="AA6077" s="416" t="str">
        <f t="shared" si="473"/>
        <v/>
      </c>
      <c r="AB6077" s="416" t="e">
        <f t="shared" si="474"/>
        <v>#N/A</v>
      </c>
      <c r="AC6077" s="416" t="e">
        <f t="shared" si="475"/>
        <v>#N/A</v>
      </c>
    </row>
    <row r="6078" customHeight="1" spans="1:29">
      <c r="A6078" s="421"/>
      <c r="B6078" s="422"/>
      <c r="C6078" s="422"/>
      <c r="D6078" s="421"/>
      <c r="E6078" s="421"/>
      <c r="F6078" s="421"/>
      <c r="G6078" s="421"/>
      <c r="H6078" s="421"/>
      <c r="I6078" s="421"/>
      <c r="J6078" s="421"/>
      <c r="K6078" s="421"/>
      <c r="L6078" s="421"/>
      <c r="M6078" s="421"/>
      <c r="N6078" s="426"/>
      <c r="O6078" s="426"/>
      <c r="P6078" s="427"/>
      <c r="Q6078" s="427"/>
      <c r="R6078" s="426"/>
      <c r="S6078" s="426"/>
      <c r="T6078" s="426"/>
      <c r="U6078" s="426"/>
      <c r="V6078" s="426"/>
      <c r="W6078" s="426"/>
      <c r="X6078" s="427"/>
      <c r="Y6078" s="416" t="e">
        <f t="shared" si="471"/>
        <v>#N/A</v>
      </c>
      <c r="Z6078" s="416" t="e">
        <f t="shared" si="472"/>
        <v>#N/A</v>
      </c>
      <c r="AA6078" s="416" t="str">
        <f t="shared" si="473"/>
        <v/>
      </c>
      <c r="AB6078" s="416" t="e">
        <f t="shared" si="474"/>
        <v>#N/A</v>
      </c>
      <c r="AC6078" s="416" t="e">
        <f t="shared" si="475"/>
        <v>#N/A</v>
      </c>
    </row>
    <row r="6079" customHeight="1" spans="1:29">
      <c r="A6079" s="421"/>
      <c r="B6079" s="422"/>
      <c r="C6079" s="422"/>
      <c r="D6079" s="421"/>
      <c r="E6079" s="421"/>
      <c r="F6079" s="421"/>
      <c r="G6079" s="421"/>
      <c r="H6079" s="421"/>
      <c r="I6079" s="421"/>
      <c r="J6079" s="421"/>
      <c r="K6079" s="421"/>
      <c r="L6079" s="421"/>
      <c r="M6079" s="421"/>
      <c r="N6079" s="426"/>
      <c r="O6079" s="426"/>
      <c r="P6079" s="427"/>
      <c r="Q6079" s="427"/>
      <c r="R6079" s="426"/>
      <c r="S6079" s="426"/>
      <c r="T6079" s="426"/>
      <c r="U6079" s="426"/>
      <c r="V6079" s="426"/>
      <c r="W6079" s="426"/>
      <c r="X6079" s="427"/>
      <c r="Y6079" s="416" t="e">
        <f t="shared" si="471"/>
        <v>#N/A</v>
      </c>
      <c r="Z6079" s="416" t="e">
        <f t="shared" si="472"/>
        <v>#N/A</v>
      </c>
      <c r="AA6079" s="416" t="str">
        <f t="shared" si="473"/>
        <v/>
      </c>
      <c r="AB6079" s="416" t="e">
        <f t="shared" si="474"/>
        <v>#N/A</v>
      </c>
      <c r="AC6079" s="416" t="e">
        <f t="shared" si="475"/>
        <v>#N/A</v>
      </c>
    </row>
    <row r="6080" customHeight="1" spans="1:29">
      <c r="A6080" s="421"/>
      <c r="B6080" s="422"/>
      <c r="C6080" s="422"/>
      <c r="D6080" s="421"/>
      <c r="E6080" s="421"/>
      <c r="F6080" s="421"/>
      <c r="G6080" s="421"/>
      <c r="H6080" s="421"/>
      <c r="I6080" s="421"/>
      <c r="J6080" s="421"/>
      <c r="K6080" s="421"/>
      <c r="L6080" s="421"/>
      <c r="M6080" s="421"/>
      <c r="N6080" s="426"/>
      <c r="O6080" s="426"/>
      <c r="P6080" s="427"/>
      <c r="Q6080" s="427"/>
      <c r="R6080" s="426"/>
      <c r="S6080" s="426"/>
      <c r="T6080" s="426"/>
      <c r="U6080" s="426"/>
      <c r="V6080" s="426"/>
      <c r="W6080" s="426"/>
      <c r="X6080" s="427"/>
      <c r="Y6080" s="416" t="e">
        <f t="shared" si="471"/>
        <v>#N/A</v>
      </c>
      <c r="Z6080" s="416" t="e">
        <f t="shared" si="472"/>
        <v>#N/A</v>
      </c>
      <c r="AA6080" s="416" t="str">
        <f t="shared" si="473"/>
        <v/>
      </c>
      <c r="AB6080" s="416" t="e">
        <f t="shared" si="474"/>
        <v>#N/A</v>
      </c>
      <c r="AC6080" s="416" t="e">
        <f t="shared" si="475"/>
        <v>#N/A</v>
      </c>
    </row>
    <row r="6081" customHeight="1" spans="1:29">
      <c r="A6081" s="421"/>
      <c r="B6081" s="422"/>
      <c r="C6081" s="422"/>
      <c r="D6081" s="421"/>
      <c r="E6081" s="421"/>
      <c r="F6081" s="421"/>
      <c r="G6081" s="421"/>
      <c r="H6081" s="421"/>
      <c r="I6081" s="421"/>
      <c r="J6081" s="421"/>
      <c r="K6081" s="421"/>
      <c r="L6081" s="421"/>
      <c r="M6081" s="421"/>
      <c r="N6081" s="426"/>
      <c r="O6081" s="426"/>
      <c r="P6081" s="427"/>
      <c r="Q6081" s="427"/>
      <c r="R6081" s="426"/>
      <c r="S6081" s="426"/>
      <c r="T6081" s="426"/>
      <c r="U6081" s="426"/>
      <c r="V6081" s="426"/>
      <c r="W6081" s="426"/>
      <c r="X6081" s="427"/>
      <c r="Y6081" s="416" t="e">
        <f t="shared" si="471"/>
        <v>#N/A</v>
      </c>
      <c r="Z6081" s="416" t="e">
        <f t="shared" si="472"/>
        <v>#N/A</v>
      </c>
      <c r="AA6081" s="416" t="str">
        <f t="shared" si="473"/>
        <v/>
      </c>
      <c r="AB6081" s="416" t="e">
        <f t="shared" si="474"/>
        <v>#N/A</v>
      </c>
      <c r="AC6081" s="416" t="e">
        <f t="shared" si="475"/>
        <v>#N/A</v>
      </c>
    </row>
    <row r="6082" customHeight="1" spans="1:29">
      <c r="A6082" s="421"/>
      <c r="B6082" s="422"/>
      <c r="C6082" s="422"/>
      <c r="D6082" s="421"/>
      <c r="E6082" s="421"/>
      <c r="F6082" s="421"/>
      <c r="G6082" s="421"/>
      <c r="H6082" s="421"/>
      <c r="I6082" s="421"/>
      <c r="J6082" s="421"/>
      <c r="K6082" s="421"/>
      <c r="L6082" s="421"/>
      <c r="M6082" s="421"/>
      <c r="N6082" s="426"/>
      <c r="O6082" s="426"/>
      <c r="P6082" s="427"/>
      <c r="Q6082" s="427"/>
      <c r="R6082" s="426"/>
      <c r="S6082" s="426"/>
      <c r="T6082" s="426"/>
      <c r="U6082" s="426"/>
      <c r="V6082" s="426"/>
      <c r="W6082" s="426"/>
      <c r="X6082" s="427"/>
      <c r="Y6082" s="416" t="e">
        <f t="shared" si="471"/>
        <v>#N/A</v>
      </c>
      <c r="Z6082" s="416" t="e">
        <f t="shared" si="472"/>
        <v>#N/A</v>
      </c>
      <c r="AA6082" s="416" t="str">
        <f t="shared" si="473"/>
        <v/>
      </c>
      <c r="AB6082" s="416" t="e">
        <f t="shared" si="474"/>
        <v>#N/A</v>
      </c>
      <c r="AC6082" s="416" t="e">
        <f t="shared" si="475"/>
        <v>#N/A</v>
      </c>
    </row>
    <row r="6083" customHeight="1" spans="1:29">
      <c r="A6083" s="421"/>
      <c r="B6083" s="422"/>
      <c r="C6083" s="422"/>
      <c r="D6083" s="421"/>
      <c r="E6083" s="421"/>
      <c r="F6083" s="421"/>
      <c r="G6083" s="421"/>
      <c r="H6083" s="421"/>
      <c r="I6083" s="421"/>
      <c r="J6083" s="421"/>
      <c r="K6083" s="421"/>
      <c r="L6083" s="421"/>
      <c r="M6083" s="421"/>
      <c r="N6083" s="426"/>
      <c r="O6083" s="426"/>
      <c r="P6083" s="427"/>
      <c r="Q6083" s="427"/>
      <c r="R6083" s="426"/>
      <c r="S6083" s="426"/>
      <c r="T6083" s="426"/>
      <c r="U6083" s="426"/>
      <c r="V6083" s="426"/>
      <c r="W6083" s="426"/>
      <c r="X6083" s="427"/>
      <c r="Y6083" s="416" t="e">
        <f t="shared" si="471"/>
        <v>#N/A</v>
      </c>
      <c r="Z6083" s="416" t="e">
        <f t="shared" si="472"/>
        <v>#N/A</v>
      </c>
      <c r="AA6083" s="416" t="str">
        <f t="shared" si="473"/>
        <v/>
      </c>
      <c r="AB6083" s="416" t="e">
        <f t="shared" si="474"/>
        <v>#N/A</v>
      </c>
      <c r="AC6083" s="416" t="e">
        <f t="shared" si="475"/>
        <v>#N/A</v>
      </c>
    </row>
    <row r="6084" customHeight="1" spans="1:29">
      <c r="A6084" s="421"/>
      <c r="B6084" s="422"/>
      <c r="C6084" s="422"/>
      <c r="D6084" s="421"/>
      <c r="E6084" s="421"/>
      <c r="F6084" s="421"/>
      <c r="G6084" s="421"/>
      <c r="H6084" s="421"/>
      <c r="I6084" s="421"/>
      <c r="J6084" s="421"/>
      <c r="K6084" s="421"/>
      <c r="L6084" s="421"/>
      <c r="M6084" s="421"/>
      <c r="N6084" s="426"/>
      <c r="O6084" s="426"/>
      <c r="P6084" s="427"/>
      <c r="Q6084" s="427"/>
      <c r="R6084" s="426"/>
      <c r="S6084" s="426"/>
      <c r="T6084" s="426"/>
      <c r="U6084" s="426"/>
      <c r="V6084" s="426"/>
      <c r="W6084" s="426"/>
      <c r="X6084" s="427"/>
      <c r="Y6084" s="416" t="e">
        <f t="shared" si="471"/>
        <v>#N/A</v>
      </c>
      <c r="Z6084" s="416" t="e">
        <f t="shared" si="472"/>
        <v>#N/A</v>
      </c>
      <c r="AA6084" s="416" t="str">
        <f t="shared" si="473"/>
        <v/>
      </c>
      <c r="AB6084" s="416" t="e">
        <f t="shared" si="474"/>
        <v>#N/A</v>
      </c>
      <c r="AC6084" s="416" t="e">
        <f t="shared" si="475"/>
        <v>#N/A</v>
      </c>
    </row>
    <row r="6085" customHeight="1" spans="1:29">
      <c r="A6085" s="421"/>
      <c r="B6085" s="422"/>
      <c r="C6085" s="422"/>
      <c r="D6085" s="421"/>
      <c r="E6085" s="421"/>
      <c r="F6085" s="421"/>
      <c r="G6085" s="421"/>
      <c r="H6085" s="421"/>
      <c r="I6085" s="421"/>
      <c r="J6085" s="421"/>
      <c r="K6085" s="421"/>
      <c r="L6085" s="421"/>
      <c r="M6085" s="421"/>
      <c r="N6085" s="426"/>
      <c r="O6085" s="426"/>
      <c r="P6085" s="427"/>
      <c r="Q6085" s="427"/>
      <c r="R6085" s="426"/>
      <c r="S6085" s="426"/>
      <c r="T6085" s="426"/>
      <c r="U6085" s="426"/>
      <c r="V6085" s="426"/>
      <c r="W6085" s="426"/>
      <c r="X6085" s="427"/>
      <c r="Y6085" s="416" t="e">
        <f t="shared" si="471"/>
        <v>#N/A</v>
      </c>
      <c r="Z6085" s="416" t="e">
        <f t="shared" si="472"/>
        <v>#N/A</v>
      </c>
      <c r="AA6085" s="416" t="str">
        <f t="shared" si="473"/>
        <v/>
      </c>
      <c r="AB6085" s="416" t="e">
        <f t="shared" si="474"/>
        <v>#N/A</v>
      </c>
      <c r="AC6085" s="416" t="e">
        <f t="shared" si="475"/>
        <v>#N/A</v>
      </c>
    </row>
    <row r="6086" customHeight="1" spans="1:29">
      <c r="A6086" s="421"/>
      <c r="B6086" s="422"/>
      <c r="C6086" s="422"/>
      <c r="D6086" s="421"/>
      <c r="E6086" s="421"/>
      <c r="F6086" s="421"/>
      <c r="G6086" s="421"/>
      <c r="H6086" s="421"/>
      <c r="I6086" s="421"/>
      <c r="J6086" s="421"/>
      <c r="K6086" s="421"/>
      <c r="L6086" s="421"/>
      <c r="M6086" s="421"/>
      <c r="N6086" s="426"/>
      <c r="O6086" s="426"/>
      <c r="P6086" s="427"/>
      <c r="Q6086" s="427"/>
      <c r="R6086" s="426"/>
      <c r="S6086" s="426"/>
      <c r="T6086" s="426"/>
      <c r="U6086" s="426"/>
      <c r="V6086" s="426"/>
      <c r="W6086" s="426"/>
      <c r="X6086" s="427"/>
      <c r="Y6086" s="416" t="e">
        <f t="shared" si="471"/>
        <v>#N/A</v>
      </c>
      <c r="Z6086" s="416" t="e">
        <f t="shared" si="472"/>
        <v>#N/A</v>
      </c>
      <c r="AA6086" s="416" t="str">
        <f t="shared" si="473"/>
        <v/>
      </c>
      <c r="AB6086" s="416" t="e">
        <f t="shared" si="474"/>
        <v>#N/A</v>
      </c>
      <c r="AC6086" s="416" t="e">
        <f t="shared" si="475"/>
        <v>#N/A</v>
      </c>
    </row>
    <row r="6087" customHeight="1" spans="1:29">
      <c r="A6087" s="421"/>
      <c r="B6087" s="422"/>
      <c r="C6087" s="422"/>
      <c r="D6087" s="421"/>
      <c r="E6087" s="421"/>
      <c r="F6087" s="421"/>
      <c r="G6087" s="421"/>
      <c r="H6087" s="421"/>
      <c r="I6087" s="421"/>
      <c r="J6087" s="421"/>
      <c r="K6087" s="421"/>
      <c r="L6087" s="421"/>
      <c r="M6087" s="421"/>
      <c r="N6087" s="426"/>
      <c r="O6087" s="426"/>
      <c r="P6087" s="427"/>
      <c r="Q6087" s="427"/>
      <c r="R6087" s="426"/>
      <c r="S6087" s="426"/>
      <c r="T6087" s="426"/>
      <c r="U6087" s="426"/>
      <c r="V6087" s="426"/>
      <c r="W6087" s="426"/>
      <c r="X6087" s="427"/>
      <c r="Y6087" s="416" t="e">
        <f t="shared" ref="Y6087:Y6150" si="476">_xlfn.IFS(LEFT(M6087,3)="003","三保支出",LEFT(M6087,3)="004","刚性支出",LEFT(M6087,3)="000","促发展支出")</f>
        <v>#N/A</v>
      </c>
      <c r="Z6087" s="416" t="e">
        <f t="shared" ref="Z6087:Z6150" si="477">_xlfn.IFS(LEFT(E6087,1)="3","项目支出",LEFT(E6087,1)="1","人员类支出",LEFT(E6087,1)="2","运转类支出")</f>
        <v>#N/A</v>
      </c>
      <c r="AA6087" s="416" t="str">
        <f t="shared" ref="AA6087:AA6150" si="478">LEFT(H6087,7)</f>
        <v/>
      </c>
      <c r="AB6087" s="416" t="e">
        <f t="shared" ref="AB6087:AB6150" si="479">_xlfn.IFS(LEFT(M6087,6)="003001","保工资",LEFT(M6087,6)="003002","保运转",LEFT(M6087,6)="003003","保基本民生")</f>
        <v>#N/A</v>
      </c>
      <c r="AC6087" s="416" t="e">
        <f t="shared" ref="AC6087:AC6150" si="480">IF(Z6087="项目支出","否","是")</f>
        <v>#N/A</v>
      </c>
    </row>
    <row r="6088" customHeight="1" spans="1:29">
      <c r="A6088" s="421"/>
      <c r="B6088" s="422"/>
      <c r="C6088" s="422"/>
      <c r="D6088" s="421"/>
      <c r="E6088" s="421"/>
      <c r="F6088" s="421"/>
      <c r="G6088" s="421"/>
      <c r="H6088" s="421"/>
      <c r="I6088" s="421"/>
      <c r="J6088" s="421"/>
      <c r="K6088" s="421"/>
      <c r="L6088" s="421"/>
      <c r="M6088" s="421"/>
      <c r="N6088" s="426"/>
      <c r="O6088" s="426"/>
      <c r="P6088" s="427"/>
      <c r="Q6088" s="427"/>
      <c r="R6088" s="426"/>
      <c r="S6088" s="426"/>
      <c r="T6088" s="426"/>
      <c r="U6088" s="426"/>
      <c r="V6088" s="426"/>
      <c r="W6088" s="426"/>
      <c r="X6088" s="427"/>
      <c r="Y6088" s="416" t="e">
        <f t="shared" si="476"/>
        <v>#N/A</v>
      </c>
      <c r="Z6088" s="416" t="e">
        <f t="shared" si="477"/>
        <v>#N/A</v>
      </c>
      <c r="AA6088" s="416" t="str">
        <f t="shared" si="478"/>
        <v/>
      </c>
      <c r="AB6088" s="416" t="e">
        <f t="shared" si="479"/>
        <v>#N/A</v>
      </c>
      <c r="AC6088" s="416" t="e">
        <f t="shared" si="480"/>
        <v>#N/A</v>
      </c>
    </row>
    <row r="6089" customHeight="1" spans="1:29">
      <c r="A6089" s="421"/>
      <c r="B6089" s="422"/>
      <c r="C6089" s="422"/>
      <c r="D6089" s="421"/>
      <c r="E6089" s="421"/>
      <c r="F6089" s="421"/>
      <c r="G6089" s="421"/>
      <c r="H6089" s="421"/>
      <c r="I6089" s="421"/>
      <c r="J6089" s="421"/>
      <c r="K6089" s="421"/>
      <c r="L6089" s="421"/>
      <c r="M6089" s="421"/>
      <c r="N6089" s="426"/>
      <c r="O6089" s="426"/>
      <c r="P6089" s="427"/>
      <c r="Q6089" s="427"/>
      <c r="R6089" s="426"/>
      <c r="S6089" s="426"/>
      <c r="T6089" s="426"/>
      <c r="U6089" s="426"/>
      <c r="V6089" s="426"/>
      <c r="W6089" s="426"/>
      <c r="X6089" s="427"/>
      <c r="Y6089" s="416" t="e">
        <f t="shared" si="476"/>
        <v>#N/A</v>
      </c>
      <c r="Z6089" s="416" t="e">
        <f t="shared" si="477"/>
        <v>#N/A</v>
      </c>
      <c r="AA6089" s="416" t="str">
        <f t="shared" si="478"/>
        <v/>
      </c>
      <c r="AB6089" s="416" t="e">
        <f t="shared" si="479"/>
        <v>#N/A</v>
      </c>
      <c r="AC6089" s="416" t="e">
        <f t="shared" si="480"/>
        <v>#N/A</v>
      </c>
    </row>
    <row r="6090" customHeight="1" spans="1:29">
      <c r="A6090" s="421"/>
      <c r="B6090" s="422"/>
      <c r="C6090" s="422"/>
      <c r="D6090" s="421"/>
      <c r="E6090" s="421"/>
      <c r="F6090" s="421"/>
      <c r="G6090" s="421"/>
      <c r="H6090" s="421"/>
      <c r="I6090" s="421"/>
      <c r="J6090" s="421"/>
      <c r="K6090" s="421"/>
      <c r="L6090" s="421"/>
      <c r="M6090" s="421"/>
      <c r="N6090" s="426"/>
      <c r="O6090" s="426"/>
      <c r="P6090" s="427"/>
      <c r="Q6090" s="427"/>
      <c r="R6090" s="426"/>
      <c r="S6090" s="426"/>
      <c r="T6090" s="426"/>
      <c r="U6090" s="426"/>
      <c r="V6090" s="426"/>
      <c r="W6090" s="426"/>
      <c r="X6090" s="427"/>
      <c r="Y6090" s="416" t="e">
        <f t="shared" si="476"/>
        <v>#N/A</v>
      </c>
      <c r="Z6090" s="416" t="e">
        <f t="shared" si="477"/>
        <v>#N/A</v>
      </c>
      <c r="AA6090" s="416" t="str">
        <f t="shared" si="478"/>
        <v/>
      </c>
      <c r="AB6090" s="416" t="e">
        <f t="shared" si="479"/>
        <v>#N/A</v>
      </c>
      <c r="AC6090" s="416" t="e">
        <f t="shared" si="480"/>
        <v>#N/A</v>
      </c>
    </row>
    <row r="6091" customHeight="1" spans="1:29">
      <c r="A6091" s="421"/>
      <c r="B6091" s="422"/>
      <c r="C6091" s="422"/>
      <c r="D6091" s="421"/>
      <c r="E6091" s="421"/>
      <c r="F6091" s="421"/>
      <c r="G6091" s="421"/>
      <c r="H6091" s="421"/>
      <c r="I6091" s="421"/>
      <c r="J6091" s="421"/>
      <c r="K6091" s="421"/>
      <c r="L6091" s="421"/>
      <c r="M6091" s="421"/>
      <c r="N6091" s="426"/>
      <c r="O6091" s="426"/>
      <c r="P6091" s="427"/>
      <c r="Q6091" s="427"/>
      <c r="R6091" s="426"/>
      <c r="S6091" s="426"/>
      <c r="T6091" s="426"/>
      <c r="U6091" s="426"/>
      <c r="V6091" s="426"/>
      <c r="W6091" s="426"/>
      <c r="X6091" s="427"/>
      <c r="Y6091" s="416" t="e">
        <f t="shared" si="476"/>
        <v>#N/A</v>
      </c>
      <c r="Z6091" s="416" t="e">
        <f t="shared" si="477"/>
        <v>#N/A</v>
      </c>
      <c r="AA6091" s="416" t="str">
        <f t="shared" si="478"/>
        <v/>
      </c>
      <c r="AB6091" s="416" t="e">
        <f t="shared" si="479"/>
        <v>#N/A</v>
      </c>
      <c r="AC6091" s="416" t="e">
        <f t="shared" si="480"/>
        <v>#N/A</v>
      </c>
    </row>
    <row r="6092" customHeight="1" spans="1:29">
      <c r="A6092" s="421"/>
      <c r="B6092" s="422"/>
      <c r="C6092" s="422"/>
      <c r="D6092" s="421"/>
      <c r="E6092" s="421"/>
      <c r="F6092" s="421"/>
      <c r="G6092" s="421"/>
      <c r="H6092" s="421"/>
      <c r="I6092" s="421"/>
      <c r="J6092" s="421"/>
      <c r="K6092" s="421"/>
      <c r="L6092" s="421"/>
      <c r="M6092" s="421"/>
      <c r="N6092" s="426"/>
      <c r="O6092" s="426"/>
      <c r="P6092" s="427"/>
      <c r="Q6092" s="427"/>
      <c r="R6092" s="426"/>
      <c r="S6092" s="426"/>
      <c r="T6092" s="426"/>
      <c r="U6092" s="426"/>
      <c r="V6092" s="426"/>
      <c r="W6092" s="426"/>
      <c r="X6092" s="427"/>
      <c r="Y6092" s="416" t="e">
        <f t="shared" si="476"/>
        <v>#N/A</v>
      </c>
      <c r="Z6092" s="416" t="e">
        <f t="shared" si="477"/>
        <v>#N/A</v>
      </c>
      <c r="AA6092" s="416" t="str">
        <f t="shared" si="478"/>
        <v/>
      </c>
      <c r="AB6092" s="416" t="e">
        <f t="shared" si="479"/>
        <v>#N/A</v>
      </c>
      <c r="AC6092" s="416" t="e">
        <f t="shared" si="480"/>
        <v>#N/A</v>
      </c>
    </row>
    <row r="6093" customHeight="1" spans="1:29">
      <c r="A6093" s="421"/>
      <c r="B6093" s="422"/>
      <c r="C6093" s="422"/>
      <c r="D6093" s="421"/>
      <c r="E6093" s="421"/>
      <c r="F6093" s="421"/>
      <c r="G6093" s="421"/>
      <c r="H6093" s="421"/>
      <c r="I6093" s="421"/>
      <c r="J6093" s="421"/>
      <c r="K6093" s="421"/>
      <c r="L6093" s="421"/>
      <c r="M6093" s="421"/>
      <c r="N6093" s="426"/>
      <c r="O6093" s="426"/>
      <c r="P6093" s="427"/>
      <c r="Q6093" s="427"/>
      <c r="R6093" s="426"/>
      <c r="S6093" s="426"/>
      <c r="T6093" s="426"/>
      <c r="U6093" s="426"/>
      <c r="V6093" s="426"/>
      <c r="W6093" s="426"/>
      <c r="X6093" s="427"/>
      <c r="Y6093" s="416" t="e">
        <f t="shared" si="476"/>
        <v>#N/A</v>
      </c>
      <c r="Z6093" s="416" t="e">
        <f t="shared" si="477"/>
        <v>#N/A</v>
      </c>
      <c r="AA6093" s="416" t="str">
        <f t="shared" si="478"/>
        <v/>
      </c>
      <c r="AB6093" s="416" t="e">
        <f t="shared" si="479"/>
        <v>#N/A</v>
      </c>
      <c r="AC6093" s="416" t="e">
        <f t="shared" si="480"/>
        <v>#N/A</v>
      </c>
    </row>
    <row r="6094" customHeight="1" spans="1:29">
      <c r="A6094" s="421"/>
      <c r="B6094" s="422"/>
      <c r="C6094" s="422"/>
      <c r="D6094" s="421"/>
      <c r="E6094" s="421"/>
      <c r="F6094" s="421"/>
      <c r="G6094" s="421"/>
      <c r="H6094" s="421"/>
      <c r="I6094" s="421"/>
      <c r="J6094" s="421"/>
      <c r="K6094" s="421"/>
      <c r="L6094" s="421"/>
      <c r="M6094" s="421"/>
      <c r="N6094" s="426"/>
      <c r="O6094" s="426"/>
      <c r="P6094" s="427"/>
      <c r="Q6094" s="427"/>
      <c r="R6094" s="426"/>
      <c r="S6094" s="426"/>
      <c r="T6094" s="426"/>
      <c r="U6094" s="426"/>
      <c r="V6094" s="426"/>
      <c r="W6094" s="426"/>
      <c r="X6094" s="427"/>
      <c r="Y6094" s="416" t="e">
        <f t="shared" si="476"/>
        <v>#N/A</v>
      </c>
      <c r="Z6094" s="416" t="e">
        <f t="shared" si="477"/>
        <v>#N/A</v>
      </c>
      <c r="AA6094" s="416" t="str">
        <f t="shared" si="478"/>
        <v/>
      </c>
      <c r="AB6094" s="416" t="e">
        <f t="shared" si="479"/>
        <v>#N/A</v>
      </c>
      <c r="AC6094" s="416" t="e">
        <f t="shared" si="480"/>
        <v>#N/A</v>
      </c>
    </row>
    <row r="6095" customHeight="1" spans="1:29">
      <c r="A6095" s="421"/>
      <c r="B6095" s="422"/>
      <c r="C6095" s="422"/>
      <c r="D6095" s="421"/>
      <c r="E6095" s="421"/>
      <c r="F6095" s="421"/>
      <c r="G6095" s="421"/>
      <c r="H6095" s="421"/>
      <c r="I6095" s="421"/>
      <c r="J6095" s="421"/>
      <c r="K6095" s="421"/>
      <c r="L6095" s="421"/>
      <c r="M6095" s="421"/>
      <c r="N6095" s="426"/>
      <c r="O6095" s="426"/>
      <c r="P6095" s="427"/>
      <c r="Q6095" s="427"/>
      <c r="R6095" s="426"/>
      <c r="S6095" s="426"/>
      <c r="T6095" s="426"/>
      <c r="U6095" s="426"/>
      <c r="V6095" s="426"/>
      <c r="W6095" s="426"/>
      <c r="X6095" s="427"/>
      <c r="Y6095" s="416" t="e">
        <f t="shared" si="476"/>
        <v>#N/A</v>
      </c>
      <c r="Z6095" s="416" t="e">
        <f t="shared" si="477"/>
        <v>#N/A</v>
      </c>
      <c r="AA6095" s="416" t="str">
        <f t="shared" si="478"/>
        <v/>
      </c>
      <c r="AB6095" s="416" t="e">
        <f t="shared" si="479"/>
        <v>#N/A</v>
      </c>
      <c r="AC6095" s="416" t="e">
        <f t="shared" si="480"/>
        <v>#N/A</v>
      </c>
    </row>
    <row r="6096" customHeight="1" spans="1:29">
      <c r="A6096" s="421"/>
      <c r="B6096" s="422"/>
      <c r="C6096" s="422"/>
      <c r="D6096" s="421"/>
      <c r="E6096" s="421"/>
      <c r="F6096" s="421"/>
      <c r="G6096" s="421"/>
      <c r="H6096" s="421"/>
      <c r="I6096" s="421"/>
      <c r="J6096" s="421"/>
      <c r="K6096" s="421"/>
      <c r="L6096" s="421"/>
      <c r="M6096" s="421"/>
      <c r="N6096" s="426"/>
      <c r="O6096" s="426"/>
      <c r="P6096" s="427"/>
      <c r="Q6096" s="427"/>
      <c r="R6096" s="426"/>
      <c r="S6096" s="426"/>
      <c r="T6096" s="426"/>
      <c r="U6096" s="426"/>
      <c r="V6096" s="426"/>
      <c r="W6096" s="426"/>
      <c r="X6096" s="427"/>
      <c r="Y6096" s="416" t="e">
        <f t="shared" si="476"/>
        <v>#N/A</v>
      </c>
      <c r="Z6096" s="416" t="e">
        <f t="shared" si="477"/>
        <v>#N/A</v>
      </c>
      <c r="AA6096" s="416" t="str">
        <f t="shared" si="478"/>
        <v/>
      </c>
      <c r="AB6096" s="416" t="e">
        <f t="shared" si="479"/>
        <v>#N/A</v>
      </c>
      <c r="AC6096" s="416" t="e">
        <f t="shared" si="480"/>
        <v>#N/A</v>
      </c>
    </row>
    <row r="6097" customHeight="1" spans="1:29">
      <c r="A6097" s="421"/>
      <c r="B6097" s="422"/>
      <c r="C6097" s="422"/>
      <c r="D6097" s="421"/>
      <c r="E6097" s="421"/>
      <c r="F6097" s="421"/>
      <c r="G6097" s="421"/>
      <c r="H6097" s="421"/>
      <c r="I6097" s="421"/>
      <c r="J6097" s="421"/>
      <c r="K6097" s="421"/>
      <c r="L6097" s="421"/>
      <c r="M6097" s="421"/>
      <c r="N6097" s="426"/>
      <c r="O6097" s="426"/>
      <c r="P6097" s="427"/>
      <c r="Q6097" s="427"/>
      <c r="R6097" s="426"/>
      <c r="S6097" s="426"/>
      <c r="T6097" s="426"/>
      <c r="U6097" s="426"/>
      <c r="V6097" s="426"/>
      <c r="W6097" s="426"/>
      <c r="X6097" s="427"/>
      <c r="Y6097" s="416" t="e">
        <f t="shared" si="476"/>
        <v>#N/A</v>
      </c>
      <c r="Z6097" s="416" t="e">
        <f t="shared" si="477"/>
        <v>#N/A</v>
      </c>
      <c r="AA6097" s="416" t="str">
        <f t="shared" si="478"/>
        <v/>
      </c>
      <c r="AB6097" s="416" t="e">
        <f t="shared" si="479"/>
        <v>#N/A</v>
      </c>
      <c r="AC6097" s="416" t="e">
        <f t="shared" si="480"/>
        <v>#N/A</v>
      </c>
    </row>
    <row r="6098" customHeight="1" spans="1:29">
      <c r="A6098" s="421"/>
      <c r="B6098" s="422"/>
      <c r="C6098" s="422"/>
      <c r="D6098" s="421"/>
      <c r="E6098" s="421"/>
      <c r="F6098" s="421"/>
      <c r="G6098" s="421"/>
      <c r="H6098" s="421"/>
      <c r="I6098" s="421"/>
      <c r="J6098" s="421"/>
      <c r="K6098" s="421"/>
      <c r="L6098" s="421"/>
      <c r="M6098" s="421"/>
      <c r="N6098" s="426"/>
      <c r="O6098" s="426"/>
      <c r="P6098" s="427"/>
      <c r="Q6098" s="427"/>
      <c r="R6098" s="426"/>
      <c r="S6098" s="426"/>
      <c r="T6098" s="426"/>
      <c r="U6098" s="426"/>
      <c r="V6098" s="426"/>
      <c r="W6098" s="426"/>
      <c r="X6098" s="427"/>
      <c r="Y6098" s="416" t="e">
        <f t="shared" si="476"/>
        <v>#N/A</v>
      </c>
      <c r="Z6098" s="416" t="e">
        <f t="shared" si="477"/>
        <v>#N/A</v>
      </c>
      <c r="AA6098" s="416" t="str">
        <f t="shared" si="478"/>
        <v/>
      </c>
      <c r="AB6098" s="416" t="e">
        <f t="shared" si="479"/>
        <v>#N/A</v>
      </c>
      <c r="AC6098" s="416" t="e">
        <f t="shared" si="480"/>
        <v>#N/A</v>
      </c>
    </row>
    <row r="6099" customHeight="1" spans="1:29">
      <c r="A6099" s="421"/>
      <c r="B6099" s="422"/>
      <c r="C6099" s="422"/>
      <c r="D6099" s="421"/>
      <c r="E6099" s="421"/>
      <c r="F6099" s="421"/>
      <c r="G6099" s="421"/>
      <c r="H6099" s="421"/>
      <c r="I6099" s="421"/>
      <c r="J6099" s="421"/>
      <c r="K6099" s="421"/>
      <c r="L6099" s="421"/>
      <c r="M6099" s="421"/>
      <c r="N6099" s="426"/>
      <c r="O6099" s="426"/>
      <c r="P6099" s="427"/>
      <c r="Q6099" s="427"/>
      <c r="R6099" s="426"/>
      <c r="S6099" s="426"/>
      <c r="T6099" s="426"/>
      <c r="U6099" s="426"/>
      <c r="V6099" s="426"/>
      <c r="W6099" s="426"/>
      <c r="X6099" s="427"/>
      <c r="Y6099" s="416" t="e">
        <f t="shared" si="476"/>
        <v>#N/A</v>
      </c>
      <c r="Z6099" s="416" t="e">
        <f t="shared" si="477"/>
        <v>#N/A</v>
      </c>
      <c r="AA6099" s="416" t="str">
        <f t="shared" si="478"/>
        <v/>
      </c>
      <c r="AB6099" s="416" t="e">
        <f t="shared" si="479"/>
        <v>#N/A</v>
      </c>
      <c r="AC6099" s="416" t="e">
        <f t="shared" si="480"/>
        <v>#N/A</v>
      </c>
    </row>
    <row r="6100" customHeight="1" spans="1:29">
      <c r="A6100" s="421"/>
      <c r="B6100" s="422"/>
      <c r="C6100" s="422"/>
      <c r="D6100" s="421"/>
      <c r="E6100" s="421"/>
      <c r="F6100" s="421"/>
      <c r="G6100" s="421"/>
      <c r="H6100" s="421"/>
      <c r="I6100" s="421"/>
      <c r="J6100" s="421"/>
      <c r="K6100" s="421"/>
      <c r="L6100" s="421"/>
      <c r="M6100" s="421"/>
      <c r="N6100" s="426"/>
      <c r="O6100" s="426"/>
      <c r="P6100" s="427"/>
      <c r="Q6100" s="427"/>
      <c r="R6100" s="426"/>
      <c r="S6100" s="426"/>
      <c r="T6100" s="426"/>
      <c r="U6100" s="426"/>
      <c r="V6100" s="426"/>
      <c r="W6100" s="426"/>
      <c r="X6100" s="427"/>
      <c r="Y6100" s="416" t="e">
        <f t="shared" si="476"/>
        <v>#N/A</v>
      </c>
      <c r="Z6100" s="416" t="e">
        <f t="shared" si="477"/>
        <v>#N/A</v>
      </c>
      <c r="AA6100" s="416" t="str">
        <f t="shared" si="478"/>
        <v/>
      </c>
      <c r="AB6100" s="416" t="e">
        <f t="shared" si="479"/>
        <v>#N/A</v>
      </c>
      <c r="AC6100" s="416" t="e">
        <f t="shared" si="480"/>
        <v>#N/A</v>
      </c>
    </row>
    <row r="6101" customHeight="1" spans="1:29">
      <c r="A6101" s="421"/>
      <c r="B6101" s="422"/>
      <c r="C6101" s="422"/>
      <c r="D6101" s="421"/>
      <c r="E6101" s="421"/>
      <c r="F6101" s="421"/>
      <c r="G6101" s="421"/>
      <c r="H6101" s="421"/>
      <c r="I6101" s="421"/>
      <c r="J6101" s="421"/>
      <c r="K6101" s="421"/>
      <c r="L6101" s="421"/>
      <c r="M6101" s="421"/>
      <c r="N6101" s="426"/>
      <c r="O6101" s="426"/>
      <c r="P6101" s="427"/>
      <c r="Q6101" s="427"/>
      <c r="R6101" s="426"/>
      <c r="S6101" s="426"/>
      <c r="T6101" s="426"/>
      <c r="U6101" s="426"/>
      <c r="V6101" s="426"/>
      <c r="W6101" s="426"/>
      <c r="X6101" s="427"/>
      <c r="Y6101" s="416" t="e">
        <f t="shared" si="476"/>
        <v>#N/A</v>
      </c>
      <c r="Z6101" s="416" t="e">
        <f t="shared" si="477"/>
        <v>#N/A</v>
      </c>
      <c r="AA6101" s="416" t="str">
        <f t="shared" si="478"/>
        <v/>
      </c>
      <c r="AB6101" s="416" t="e">
        <f t="shared" si="479"/>
        <v>#N/A</v>
      </c>
      <c r="AC6101" s="416" t="e">
        <f t="shared" si="480"/>
        <v>#N/A</v>
      </c>
    </row>
    <row r="6102" customHeight="1" spans="1:29">
      <c r="A6102" s="421"/>
      <c r="B6102" s="422"/>
      <c r="C6102" s="422"/>
      <c r="D6102" s="421"/>
      <c r="E6102" s="421"/>
      <c r="F6102" s="421"/>
      <c r="G6102" s="421"/>
      <c r="H6102" s="421"/>
      <c r="I6102" s="421"/>
      <c r="J6102" s="421"/>
      <c r="K6102" s="421"/>
      <c r="L6102" s="421"/>
      <c r="M6102" s="421"/>
      <c r="N6102" s="426"/>
      <c r="O6102" s="426"/>
      <c r="P6102" s="427"/>
      <c r="Q6102" s="427"/>
      <c r="R6102" s="426"/>
      <c r="S6102" s="426"/>
      <c r="T6102" s="426"/>
      <c r="U6102" s="426"/>
      <c r="V6102" s="426"/>
      <c r="W6102" s="426"/>
      <c r="X6102" s="427"/>
      <c r="Y6102" s="416" t="e">
        <f t="shared" si="476"/>
        <v>#N/A</v>
      </c>
      <c r="Z6102" s="416" t="e">
        <f t="shared" si="477"/>
        <v>#N/A</v>
      </c>
      <c r="AA6102" s="416" t="str">
        <f t="shared" si="478"/>
        <v/>
      </c>
      <c r="AB6102" s="416" t="e">
        <f t="shared" si="479"/>
        <v>#N/A</v>
      </c>
      <c r="AC6102" s="416" t="e">
        <f t="shared" si="480"/>
        <v>#N/A</v>
      </c>
    </row>
    <row r="6103" customHeight="1" spans="1:29">
      <c r="A6103" s="421"/>
      <c r="B6103" s="422"/>
      <c r="C6103" s="422"/>
      <c r="D6103" s="421"/>
      <c r="E6103" s="421"/>
      <c r="F6103" s="421"/>
      <c r="G6103" s="421"/>
      <c r="H6103" s="421"/>
      <c r="I6103" s="421"/>
      <c r="J6103" s="421"/>
      <c r="K6103" s="421"/>
      <c r="L6103" s="421"/>
      <c r="M6103" s="421"/>
      <c r="N6103" s="426"/>
      <c r="O6103" s="426"/>
      <c r="P6103" s="427"/>
      <c r="Q6103" s="427"/>
      <c r="R6103" s="426"/>
      <c r="S6103" s="426"/>
      <c r="T6103" s="426"/>
      <c r="U6103" s="426"/>
      <c r="V6103" s="426"/>
      <c r="W6103" s="426"/>
      <c r="X6103" s="427"/>
      <c r="Y6103" s="416" t="e">
        <f t="shared" si="476"/>
        <v>#N/A</v>
      </c>
      <c r="Z6103" s="416" t="e">
        <f t="shared" si="477"/>
        <v>#N/A</v>
      </c>
      <c r="AA6103" s="416" t="str">
        <f t="shared" si="478"/>
        <v/>
      </c>
      <c r="AB6103" s="416" t="e">
        <f t="shared" si="479"/>
        <v>#N/A</v>
      </c>
      <c r="AC6103" s="416" t="e">
        <f t="shared" si="480"/>
        <v>#N/A</v>
      </c>
    </row>
    <row r="6104" customHeight="1" spans="1:29">
      <c r="A6104" s="421"/>
      <c r="B6104" s="422"/>
      <c r="C6104" s="422"/>
      <c r="D6104" s="421"/>
      <c r="E6104" s="421"/>
      <c r="F6104" s="421"/>
      <c r="G6104" s="421"/>
      <c r="H6104" s="421"/>
      <c r="I6104" s="421"/>
      <c r="J6104" s="421"/>
      <c r="K6104" s="421"/>
      <c r="L6104" s="421"/>
      <c r="M6104" s="421"/>
      <c r="N6104" s="426"/>
      <c r="O6104" s="426"/>
      <c r="P6104" s="427"/>
      <c r="Q6104" s="427"/>
      <c r="R6104" s="426"/>
      <c r="S6104" s="426"/>
      <c r="T6104" s="426"/>
      <c r="U6104" s="426"/>
      <c r="V6104" s="426"/>
      <c r="W6104" s="426"/>
      <c r="X6104" s="427"/>
      <c r="Y6104" s="416" t="e">
        <f t="shared" si="476"/>
        <v>#N/A</v>
      </c>
      <c r="Z6104" s="416" t="e">
        <f t="shared" si="477"/>
        <v>#N/A</v>
      </c>
      <c r="AA6104" s="416" t="str">
        <f t="shared" si="478"/>
        <v/>
      </c>
      <c r="AB6104" s="416" t="e">
        <f t="shared" si="479"/>
        <v>#N/A</v>
      </c>
      <c r="AC6104" s="416" t="e">
        <f t="shared" si="480"/>
        <v>#N/A</v>
      </c>
    </row>
    <row r="6105" customHeight="1" spans="1:29">
      <c r="A6105" s="421"/>
      <c r="B6105" s="422"/>
      <c r="C6105" s="422"/>
      <c r="D6105" s="421"/>
      <c r="E6105" s="421"/>
      <c r="F6105" s="421"/>
      <c r="G6105" s="421"/>
      <c r="H6105" s="421"/>
      <c r="I6105" s="421"/>
      <c r="J6105" s="421"/>
      <c r="K6105" s="421"/>
      <c r="L6105" s="421"/>
      <c r="M6105" s="421"/>
      <c r="N6105" s="426"/>
      <c r="O6105" s="426"/>
      <c r="P6105" s="427"/>
      <c r="Q6105" s="427"/>
      <c r="R6105" s="426"/>
      <c r="S6105" s="426"/>
      <c r="T6105" s="426"/>
      <c r="U6105" s="426"/>
      <c r="V6105" s="426"/>
      <c r="W6105" s="426"/>
      <c r="X6105" s="427"/>
      <c r="Y6105" s="416" t="e">
        <f t="shared" si="476"/>
        <v>#N/A</v>
      </c>
      <c r="Z6105" s="416" t="e">
        <f t="shared" si="477"/>
        <v>#N/A</v>
      </c>
      <c r="AA6105" s="416" t="str">
        <f t="shared" si="478"/>
        <v/>
      </c>
      <c r="AB6105" s="416" t="e">
        <f t="shared" si="479"/>
        <v>#N/A</v>
      </c>
      <c r="AC6105" s="416" t="e">
        <f t="shared" si="480"/>
        <v>#N/A</v>
      </c>
    </row>
    <row r="6106" customHeight="1" spans="1:29">
      <c r="A6106" s="421"/>
      <c r="B6106" s="422"/>
      <c r="C6106" s="422"/>
      <c r="D6106" s="421"/>
      <c r="E6106" s="421"/>
      <c r="F6106" s="421"/>
      <c r="G6106" s="421"/>
      <c r="H6106" s="421"/>
      <c r="I6106" s="421"/>
      <c r="J6106" s="421"/>
      <c r="K6106" s="421"/>
      <c r="L6106" s="421"/>
      <c r="M6106" s="421"/>
      <c r="N6106" s="426"/>
      <c r="O6106" s="426"/>
      <c r="P6106" s="427"/>
      <c r="Q6106" s="427"/>
      <c r="R6106" s="426"/>
      <c r="S6106" s="426"/>
      <c r="T6106" s="426"/>
      <c r="U6106" s="426"/>
      <c r="V6106" s="426"/>
      <c r="W6106" s="426"/>
      <c r="X6106" s="427"/>
      <c r="Y6106" s="416" t="e">
        <f t="shared" si="476"/>
        <v>#N/A</v>
      </c>
      <c r="Z6106" s="416" t="e">
        <f t="shared" si="477"/>
        <v>#N/A</v>
      </c>
      <c r="AA6106" s="416" t="str">
        <f t="shared" si="478"/>
        <v/>
      </c>
      <c r="AB6106" s="416" t="e">
        <f t="shared" si="479"/>
        <v>#N/A</v>
      </c>
      <c r="AC6106" s="416" t="e">
        <f t="shared" si="480"/>
        <v>#N/A</v>
      </c>
    </row>
    <row r="6107" customHeight="1" spans="1:29">
      <c r="A6107" s="421"/>
      <c r="B6107" s="422"/>
      <c r="C6107" s="422"/>
      <c r="D6107" s="421"/>
      <c r="E6107" s="421"/>
      <c r="F6107" s="421"/>
      <c r="G6107" s="421"/>
      <c r="H6107" s="421"/>
      <c r="I6107" s="421"/>
      <c r="J6107" s="421"/>
      <c r="K6107" s="421"/>
      <c r="L6107" s="421"/>
      <c r="M6107" s="421"/>
      <c r="N6107" s="426"/>
      <c r="O6107" s="426"/>
      <c r="P6107" s="427"/>
      <c r="Q6107" s="427"/>
      <c r="R6107" s="426"/>
      <c r="S6107" s="426"/>
      <c r="T6107" s="426"/>
      <c r="U6107" s="426"/>
      <c r="V6107" s="426"/>
      <c r="W6107" s="426"/>
      <c r="X6107" s="427"/>
      <c r="Y6107" s="416" t="e">
        <f t="shared" si="476"/>
        <v>#N/A</v>
      </c>
      <c r="Z6107" s="416" t="e">
        <f t="shared" si="477"/>
        <v>#N/A</v>
      </c>
      <c r="AA6107" s="416" t="str">
        <f t="shared" si="478"/>
        <v/>
      </c>
      <c r="AB6107" s="416" t="e">
        <f t="shared" si="479"/>
        <v>#N/A</v>
      </c>
      <c r="AC6107" s="416" t="e">
        <f t="shared" si="480"/>
        <v>#N/A</v>
      </c>
    </row>
    <row r="6108" customHeight="1" spans="1:29">
      <c r="A6108" s="421"/>
      <c r="B6108" s="422"/>
      <c r="C6108" s="422"/>
      <c r="D6108" s="421"/>
      <c r="E6108" s="421"/>
      <c r="F6108" s="421"/>
      <c r="G6108" s="421"/>
      <c r="H6108" s="421"/>
      <c r="I6108" s="421"/>
      <c r="J6108" s="421"/>
      <c r="K6108" s="421"/>
      <c r="L6108" s="421"/>
      <c r="M6108" s="421"/>
      <c r="N6108" s="426"/>
      <c r="O6108" s="426"/>
      <c r="P6108" s="427"/>
      <c r="Q6108" s="427"/>
      <c r="R6108" s="426"/>
      <c r="S6108" s="426"/>
      <c r="T6108" s="426"/>
      <c r="U6108" s="426"/>
      <c r="V6108" s="426"/>
      <c r="W6108" s="426"/>
      <c r="X6108" s="427"/>
      <c r="Y6108" s="416" t="e">
        <f t="shared" si="476"/>
        <v>#N/A</v>
      </c>
      <c r="Z6108" s="416" t="e">
        <f t="shared" si="477"/>
        <v>#N/A</v>
      </c>
      <c r="AA6108" s="416" t="str">
        <f t="shared" si="478"/>
        <v/>
      </c>
      <c r="AB6108" s="416" t="e">
        <f t="shared" si="479"/>
        <v>#N/A</v>
      </c>
      <c r="AC6108" s="416" t="e">
        <f t="shared" si="480"/>
        <v>#N/A</v>
      </c>
    </row>
    <row r="6109" customHeight="1" spans="1:29">
      <c r="A6109" s="421"/>
      <c r="B6109" s="422"/>
      <c r="C6109" s="422"/>
      <c r="D6109" s="421"/>
      <c r="E6109" s="421"/>
      <c r="F6109" s="421"/>
      <c r="G6109" s="421"/>
      <c r="H6109" s="421"/>
      <c r="I6109" s="421"/>
      <c r="J6109" s="421"/>
      <c r="K6109" s="421"/>
      <c r="L6109" s="421"/>
      <c r="M6109" s="421"/>
      <c r="N6109" s="426"/>
      <c r="O6109" s="426"/>
      <c r="P6109" s="427"/>
      <c r="Q6109" s="427"/>
      <c r="R6109" s="426"/>
      <c r="S6109" s="426"/>
      <c r="T6109" s="426"/>
      <c r="U6109" s="426"/>
      <c r="V6109" s="426"/>
      <c r="W6109" s="426"/>
      <c r="X6109" s="427"/>
      <c r="Y6109" s="416" t="e">
        <f t="shared" si="476"/>
        <v>#N/A</v>
      </c>
      <c r="Z6109" s="416" t="e">
        <f t="shared" si="477"/>
        <v>#N/A</v>
      </c>
      <c r="AA6109" s="416" t="str">
        <f t="shared" si="478"/>
        <v/>
      </c>
      <c r="AB6109" s="416" t="e">
        <f t="shared" si="479"/>
        <v>#N/A</v>
      </c>
      <c r="AC6109" s="416" t="e">
        <f t="shared" si="480"/>
        <v>#N/A</v>
      </c>
    </row>
    <row r="6110" customHeight="1" spans="1:29">
      <c r="A6110" s="421"/>
      <c r="B6110" s="422"/>
      <c r="C6110" s="422"/>
      <c r="D6110" s="421"/>
      <c r="E6110" s="421"/>
      <c r="F6110" s="421"/>
      <c r="G6110" s="421"/>
      <c r="H6110" s="421"/>
      <c r="I6110" s="421"/>
      <c r="J6110" s="421"/>
      <c r="K6110" s="421"/>
      <c r="L6110" s="421"/>
      <c r="M6110" s="421"/>
      <c r="N6110" s="426"/>
      <c r="O6110" s="426"/>
      <c r="P6110" s="427"/>
      <c r="Q6110" s="427"/>
      <c r="R6110" s="426"/>
      <c r="S6110" s="426"/>
      <c r="T6110" s="426"/>
      <c r="U6110" s="426"/>
      <c r="V6110" s="426"/>
      <c r="W6110" s="426"/>
      <c r="X6110" s="427"/>
      <c r="Y6110" s="416" t="e">
        <f t="shared" si="476"/>
        <v>#N/A</v>
      </c>
      <c r="Z6110" s="416" t="e">
        <f t="shared" si="477"/>
        <v>#N/A</v>
      </c>
      <c r="AA6110" s="416" t="str">
        <f t="shared" si="478"/>
        <v/>
      </c>
      <c r="AB6110" s="416" t="e">
        <f t="shared" si="479"/>
        <v>#N/A</v>
      </c>
      <c r="AC6110" s="416" t="e">
        <f t="shared" si="480"/>
        <v>#N/A</v>
      </c>
    </row>
    <row r="6111" customHeight="1" spans="1:29">
      <c r="A6111" s="421"/>
      <c r="B6111" s="422"/>
      <c r="C6111" s="422"/>
      <c r="D6111" s="421"/>
      <c r="E6111" s="421"/>
      <c r="F6111" s="421"/>
      <c r="G6111" s="421"/>
      <c r="H6111" s="421"/>
      <c r="I6111" s="421"/>
      <c r="J6111" s="421"/>
      <c r="K6111" s="421"/>
      <c r="L6111" s="421"/>
      <c r="M6111" s="421"/>
      <c r="N6111" s="426"/>
      <c r="O6111" s="426"/>
      <c r="P6111" s="427"/>
      <c r="Q6111" s="427"/>
      <c r="R6111" s="426"/>
      <c r="S6111" s="426"/>
      <c r="T6111" s="426"/>
      <c r="U6111" s="426"/>
      <c r="V6111" s="426"/>
      <c r="W6111" s="426"/>
      <c r="X6111" s="427"/>
      <c r="Y6111" s="416" t="e">
        <f t="shared" si="476"/>
        <v>#N/A</v>
      </c>
      <c r="Z6111" s="416" t="e">
        <f t="shared" si="477"/>
        <v>#N/A</v>
      </c>
      <c r="AA6111" s="416" t="str">
        <f t="shared" si="478"/>
        <v/>
      </c>
      <c r="AB6111" s="416" t="e">
        <f t="shared" si="479"/>
        <v>#N/A</v>
      </c>
      <c r="AC6111" s="416" t="e">
        <f t="shared" si="480"/>
        <v>#N/A</v>
      </c>
    </row>
    <row r="6112" customHeight="1" spans="1:29">
      <c r="A6112" s="421"/>
      <c r="B6112" s="422"/>
      <c r="C6112" s="422"/>
      <c r="D6112" s="421"/>
      <c r="E6112" s="421"/>
      <c r="F6112" s="421"/>
      <c r="G6112" s="421"/>
      <c r="H6112" s="421"/>
      <c r="I6112" s="421"/>
      <c r="J6112" s="421"/>
      <c r="K6112" s="421"/>
      <c r="L6112" s="421"/>
      <c r="M6112" s="421"/>
      <c r="N6112" s="426"/>
      <c r="O6112" s="426"/>
      <c r="P6112" s="427"/>
      <c r="Q6112" s="427"/>
      <c r="R6112" s="426"/>
      <c r="S6112" s="426"/>
      <c r="T6112" s="426"/>
      <c r="U6112" s="426"/>
      <c r="V6112" s="426"/>
      <c r="W6112" s="426"/>
      <c r="X6112" s="427"/>
      <c r="Y6112" s="416" t="e">
        <f t="shared" si="476"/>
        <v>#N/A</v>
      </c>
      <c r="Z6112" s="416" t="e">
        <f t="shared" si="477"/>
        <v>#N/A</v>
      </c>
      <c r="AA6112" s="416" t="str">
        <f t="shared" si="478"/>
        <v/>
      </c>
      <c r="AB6112" s="416" t="e">
        <f t="shared" si="479"/>
        <v>#N/A</v>
      </c>
      <c r="AC6112" s="416" t="e">
        <f t="shared" si="480"/>
        <v>#N/A</v>
      </c>
    </row>
    <row r="6113" customHeight="1" spans="1:29">
      <c r="A6113" s="421"/>
      <c r="B6113" s="422"/>
      <c r="C6113" s="422"/>
      <c r="D6113" s="421"/>
      <c r="E6113" s="421"/>
      <c r="F6113" s="421"/>
      <c r="G6113" s="421"/>
      <c r="H6113" s="421"/>
      <c r="I6113" s="421"/>
      <c r="J6113" s="421"/>
      <c r="K6113" s="421"/>
      <c r="L6113" s="421"/>
      <c r="M6113" s="421"/>
      <c r="N6113" s="426"/>
      <c r="O6113" s="426"/>
      <c r="P6113" s="427"/>
      <c r="Q6113" s="427"/>
      <c r="R6113" s="426"/>
      <c r="S6113" s="426"/>
      <c r="T6113" s="426"/>
      <c r="U6113" s="426"/>
      <c r="V6113" s="426"/>
      <c r="W6113" s="426"/>
      <c r="X6113" s="427"/>
      <c r="Y6113" s="416" t="e">
        <f t="shared" si="476"/>
        <v>#N/A</v>
      </c>
      <c r="Z6113" s="416" t="e">
        <f t="shared" si="477"/>
        <v>#N/A</v>
      </c>
      <c r="AA6113" s="416" t="str">
        <f t="shared" si="478"/>
        <v/>
      </c>
      <c r="AB6113" s="416" t="e">
        <f t="shared" si="479"/>
        <v>#N/A</v>
      </c>
      <c r="AC6113" s="416" t="e">
        <f t="shared" si="480"/>
        <v>#N/A</v>
      </c>
    </row>
    <row r="6114" customHeight="1" spans="1:29">
      <c r="A6114" s="421"/>
      <c r="B6114" s="422"/>
      <c r="C6114" s="422"/>
      <c r="D6114" s="421"/>
      <c r="E6114" s="421"/>
      <c r="F6114" s="421"/>
      <c r="G6114" s="421"/>
      <c r="H6114" s="421"/>
      <c r="I6114" s="421"/>
      <c r="J6114" s="421"/>
      <c r="K6114" s="421"/>
      <c r="L6114" s="421"/>
      <c r="M6114" s="421"/>
      <c r="N6114" s="426"/>
      <c r="O6114" s="426"/>
      <c r="P6114" s="427"/>
      <c r="Q6114" s="427"/>
      <c r="R6114" s="426"/>
      <c r="S6114" s="426"/>
      <c r="T6114" s="426"/>
      <c r="U6114" s="426"/>
      <c r="V6114" s="426"/>
      <c r="W6114" s="426"/>
      <c r="X6114" s="427"/>
      <c r="Y6114" s="416" t="e">
        <f t="shared" si="476"/>
        <v>#N/A</v>
      </c>
      <c r="Z6114" s="416" t="e">
        <f t="shared" si="477"/>
        <v>#N/A</v>
      </c>
      <c r="AA6114" s="416" t="str">
        <f t="shared" si="478"/>
        <v/>
      </c>
      <c r="AB6114" s="416" t="e">
        <f t="shared" si="479"/>
        <v>#N/A</v>
      </c>
      <c r="AC6114" s="416" t="e">
        <f t="shared" si="480"/>
        <v>#N/A</v>
      </c>
    </row>
    <row r="6115" customHeight="1" spans="1:29">
      <c r="A6115" s="421"/>
      <c r="B6115" s="422"/>
      <c r="C6115" s="422"/>
      <c r="D6115" s="421"/>
      <c r="E6115" s="421"/>
      <c r="F6115" s="421"/>
      <c r="G6115" s="421"/>
      <c r="H6115" s="421"/>
      <c r="I6115" s="421"/>
      <c r="J6115" s="421"/>
      <c r="K6115" s="421"/>
      <c r="L6115" s="421"/>
      <c r="M6115" s="421"/>
      <c r="N6115" s="426"/>
      <c r="O6115" s="426"/>
      <c r="P6115" s="427"/>
      <c r="Q6115" s="427"/>
      <c r="R6115" s="426"/>
      <c r="S6115" s="426"/>
      <c r="T6115" s="426"/>
      <c r="U6115" s="426"/>
      <c r="V6115" s="426"/>
      <c r="W6115" s="426"/>
      <c r="X6115" s="427"/>
      <c r="Y6115" s="416" t="e">
        <f t="shared" si="476"/>
        <v>#N/A</v>
      </c>
      <c r="Z6115" s="416" t="e">
        <f t="shared" si="477"/>
        <v>#N/A</v>
      </c>
      <c r="AA6115" s="416" t="str">
        <f t="shared" si="478"/>
        <v/>
      </c>
      <c r="AB6115" s="416" t="e">
        <f t="shared" si="479"/>
        <v>#N/A</v>
      </c>
      <c r="AC6115" s="416" t="e">
        <f t="shared" si="480"/>
        <v>#N/A</v>
      </c>
    </row>
    <row r="6116" customHeight="1" spans="1:29">
      <c r="A6116" s="421"/>
      <c r="B6116" s="422"/>
      <c r="C6116" s="422"/>
      <c r="D6116" s="421"/>
      <c r="E6116" s="421"/>
      <c r="F6116" s="421"/>
      <c r="G6116" s="421"/>
      <c r="H6116" s="421"/>
      <c r="I6116" s="421"/>
      <c r="J6116" s="421"/>
      <c r="K6116" s="421"/>
      <c r="L6116" s="421"/>
      <c r="M6116" s="421"/>
      <c r="N6116" s="426"/>
      <c r="O6116" s="426"/>
      <c r="P6116" s="427"/>
      <c r="Q6116" s="427"/>
      <c r="R6116" s="426"/>
      <c r="S6116" s="426"/>
      <c r="T6116" s="426"/>
      <c r="U6116" s="426"/>
      <c r="V6116" s="426"/>
      <c r="W6116" s="426"/>
      <c r="X6116" s="427"/>
      <c r="Y6116" s="416" t="e">
        <f t="shared" si="476"/>
        <v>#N/A</v>
      </c>
      <c r="Z6116" s="416" t="e">
        <f t="shared" si="477"/>
        <v>#N/A</v>
      </c>
      <c r="AA6116" s="416" t="str">
        <f t="shared" si="478"/>
        <v/>
      </c>
      <c r="AB6116" s="416" t="e">
        <f t="shared" si="479"/>
        <v>#N/A</v>
      </c>
      <c r="AC6116" s="416" t="e">
        <f t="shared" si="480"/>
        <v>#N/A</v>
      </c>
    </row>
    <row r="6117" customHeight="1" spans="1:29">
      <c r="A6117" s="421"/>
      <c r="B6117" s="422"/>
      <c r="C6117" s="422"/>
      <c r="D6117" s="421"/>
      <c r="E6117" s="421"/>
      <c r="F6117" s="421"/>
      <c r="G6117" s="421"/>
      <c r="H6117" s="421"/>
      <c r="I6117" s="421"/>
      <c r="J6117" s="421"/>
      <c r="K6117" s="421"/>
      <c r="L6117" s="421"/>
      <c r="M6117" s="421"/>
      <c r="N6117" s="426"/>
      <c r="O6117" s="426"/>
      <c r="P6117" s="427"/>
      <c r="Q6117" s="427"/>
      <c r="R6117" s="426"/>
      <c r="S6117" s="426"/>
      <c r="T6117" s="426"/>
      <c r="U6117" s="426"/>
      <c r="V6117" s="426"/>
      <c r="W6117" s="426"/>
      <c r="X6117" s="427"/>
      <c r="Y6117" s="416" t="e">
        <f t="shared" si="476"/>
        <v>#N/A</v>
      </c>
      <c r="Z6117" s="416" t="e">
        <f t="shared" si="477"/>
        <v>#N/A</v>
      </c>
      <c r="AA6117" s="416" t="str">
        <f t="shared" si="478"/>
        <v/>
      </c>
      <c r="AB6117" s="416" t="e">
        <f t="shared" si="479"/>
        <v>#N/A</v>
      </c>
      <c r="AC6117" s="416" t="e">
        <f t="shared" si="480"/>
        <v>#N/A</v>
      </c>
    </row>
    <row r="6118" customHeight="1" spans="1:29">
      <c r="A6118" s="421"/>
      <c r="B6118" s="422"/>
      <c r="C6118" s="422"/>
      <c r="D6118" s="421"/>
      <c r="E6118" s="421"/>
      <c r="F6118" s="421"/>
      <c r="G6118" s="421"/>
      <c r="H6118" s="421"/>
      <c r="I6118" s="421"/>
      <c r="J6118" s="421"/>
      <c r="K6118" s="421"/>
      <c r="L6118" s="421"/>
      <c r="M6118" s="421"/>
      <c r="N6118" s="426"/>
      <c r="O6118" s="426"/>
      <c r="P6118" s="427"/>
      <c r="Q6118" s="427"/>
      <c r="R6118" s="426"/>
      <c r="S6118" s="426"/>
      <c r="T6118" s="426"/>
      <c r="U6118" s="426"/>
      <c r="V6118" s="426"/>
      <c r="W6118" s="426"/>
      <c r="X6118" s="427"/>
      <c r="Y6118" s="416" t="e">
        <f t="shared" si="476"/>
        <v>#N/A</v>
      </c>
      <c r="Z6118" s="416" t="e">
        <f t="shared" si="477"/>
        <v>#N/A</v>
      </c>
      <c r="AA6118" s="416" t="str">
        <f t="shared" si="478"/>
        <v/>
      </c>
      <c r="AB6118" s="416" t="e">
        <f t="shared" si="479"/>
        <v>#N/A</v>
      </c>
      <c r="AC6118" s="416" t="e">
        <f t="shared" si="480"/>
        <v>#N/A</v>
      </c>
    </row>
    <row r="6119" customHeight="1" spans="1:29">
      <c r="A6119" s="421"/>
      <c r="B6119" s="422"/>
      <c r="C6119" s="422"/>
      <c r="D6119" s="421"/>
      <c r="E6119" s="421"/>
      <c r="F6119" s="421"/>
      <c r="G6119" s="421"/>
      <c r="H6119" s="421"/>
      <c r="I6119" s="421"/>
      <c r="J6119" s="421"/>
      <c r="K6119" s="421"/>
      <c r="L6119" s="421"/>
      <c r="M6119" s="421"/>
      <c r="N6119" s="426"/>
      <c r="O6119" s="426"/>
      <c r="P6119" s="427"/>
      <c r="Q6119" s="427"/>
      <c r="R6119" s="426"/>
      <c r="S6119" s="426"/>
      <c r="T6119" s="426"/>
      <c r="U6119" s="426"/>
      <c r="V6119" s="426"/>
      <c r="W6119" s="426"/>
      <c r="X6119" s="427"/>
      <c r="Y6119" s="416" t="e">
        <f t="shared" si="476"/>
        <v>#N/A</v>
      </c>
      <c r="Z6119" s="416" t="e">
        <f t="shared" si="477"/>
        <v>#N/A</v>
      </c>
      <c r="AA6119" s="416" t="str">
        <f t="shared" si="478"/>
        <v/>
      </c>
      <c r="AB6119" s="416" t="e">
        <f t="shared" si="479"/>
        <v>#N/A</v>
      </c>
      <c r="AC6119" s="416" t="e">
        <f t="shared" si="480"/>
        <v>#N/A</v>
      </c>
    </row>
    <row r="6120" customHeight="1" spans="1:29">
      <c r="A6120" s="421"/>
      <c r="B6120" s="422"/>
      <c r="C6120" s="422"/>
      <c r="D6120" s="421"/>
      <c r="E6120" s="421"/>
      <c r="F6120" s="421"/>
      <c r="G6120" s="421"/>
      <c r="H6120" s="421"/>
      <c r="I6120" s="421"/>
      <c r="J6120" s="421"/>
      <c r="K6120" s="421"/>
      <c r="L6120" s="421"/>
      <c r="M6120" s="421"/>
      <c r="N6120" s="426"/>
      <c r="O6120" s="426"/>
      <c r="P6120" s="427"/>
      <c r="Q6120" s="427"/>
      <c r="R6120" s="426"/>
      <c r="S6120" s="426"/>
      <c r="T6120" s="426"/>
      <c r="U6120" s="426"/>
      <c r="V6120" s="426"/>
      <c r="W6120" s="426"/>
      <c r="X6120" s="427"/>
      <c r="Y6120" s="416" t="e">
        <f t="shared" si="476"/>
        <v>#N/A</v>
      </c>
      <c r="Z6120" s="416" t="e">
        <f t="shared" si="477"/>
        <v>#N/A</v>
      </c>
      <c r="AA6120" s="416" t="str">
        <f t="shared" si="478"/>
        <v/>
      </c>
      <c r="AB6120" s="416" t="e">
        <f t="shared" si="479"/>
        <v>#N/A</v>
      </c>
      <c r="AC6120" s="416" t="e">
        <f t="shared" si="480"/>
        <v>#N/A</v>
      </c>
    </row>
    <row r="6121" customHeight="1" spans="1:29">
      <c r="A6121" s="421"/>
      <c r="B6121" s="422"/>
      <c r="C6121" s="422"/>
      <c r="D6121" s="421"/>
      <c r="E6121" s="421"/>
      <c r="F6121" s="421"/>
      <c r="G6121" s="421"/>
      <c r="H6121" s="421"/>
      <c r="I6121" s="421"/>
      <c r="J6121" s="421"/>
      <c r="K6121" s="421"/>
      <c r="L6121" s="421"/>
      <c r="M6121" s="421"/>
      <c r="N6121" s="426"/>
      <c r="O6121" s="426"/>
      <c r="P6121" s="427"/>
      <c r="Q6121" s="427"/>
      <c r="R6121" s="426"/>
      <c r="S6121" s="426"/>
      <c r="T6121" s="426"/>
      <c r="U6121" s="426"/>
      <c r="V6121" s="426"/>
      <c r="W6121" s="426"/>
      <c r="X6121" s="427"/>
      <c r="Y6121" s="416" t="e">
        <f t="shared" si="476"/>
        <v>#N/A</v>
      </c>
      <c r="Z6121" s="416" t="e">
        <f t="shared" si="477"/>
        <v>#N/A</v>
      </c>
      <c r="AA6121" s="416" t="str">
        <f t="shared" si="478"/>
        <v/>
      </c>
      <c r="AB6121" s="416" t="e">
        <f t="shared" si="479"/>
        <v>#N/A</v>
      </c>
      <c r="AC6121" s="416" t="e">
        <f t="shared" si="480"/>
        <v>#N/A</v>
      </c>
    </row>
    <row r="6122" customHeight="1" spans="1:29">
      <c r="A6122" s="421"/>
      <c r="B6122" s="422"/>
      <c r="C6122" s="422"/>
      <c r="D6122" s="421"/>
      <c r="E6122" s="421"/>
      <c r="F6122" s="421"/>
      <c r="G6122" s="421"/>
      <c r="H6122" s="421"/>
      <c r="I6122" s="421"/>
      <c r="J6122" s="421"/>
      <c r="K6122" s="421"/>
      <c r="L6122" s="421"/>
      <c r="M6122" s="421"/>
      <c r="N6122" s="426"/>
      <c r="O6122" s="426"/>
      <c r="P6122" s="427"/>
      <c r="Q6122" s="427"/>
      <c r="R6122" s="426"/>
      <c r="S6122" s="426"/>
      <c r="T6122" s="426"/>
      <c r="U6122" s="426"/>
      <c r="V6122" s="426"/>
      <c r="W6122" s="426"/>
      <c r="X6122" s="427"/>
      <c r="Y6122" s="416" t="e">
        <f t="shared" si="476"/>
        <v>#N/A</v>
      </c>
      <c r="Z6122" s="416" t="e">
        <f t="shared" si="477"/>
        <v>#N/A</v>
      </c>
      <c r="AA6122" s="416" t="str">
        <f t="shared" si="478"/>
        <v/>
      </c>
      <c r="AB6122" s="416" t="e">
        <f t="shared" si="479"/>
        <v>#N/A</v>
      </c>
      <c r="AC6122" s="416" t="e">
        <f t="shared" si="480"/>
        <v>#N/A</v>
      </c>
    </row>
    <row r="6123" customHeight="1" spans="1:29">
      <c r="A6123" s="421"/>
      <c r="B6123" s="422"/>
      <c r="C6123" s="422"/>
      <c r="D6123" s="421"/>
      <c r="E6123" s="421"/>
      <c r="F6123" s="421"/>
      <c r="G6123" s="421"/>
      <c r="H6123" s="421"/>
      <c r="I6123" s="421"/>
      <c r="J6123" s="421"/>
      <c r="K6123" s="421"/>
      <c r="L6123" s="421"/>
      <c r="M6123" s="421"/>
      <c r="N6123" s="426"/>
      <c r="O6123" s="426"/>
      <c r="P6123" s="427"/>
      <c r="Q6123" s="427"/>
      <c r="R6123" s="426"/>
      <c r="S6123" s="426"/>
      <c r="T6123" s="426"/>
      <c r="U6123" s="426"/>
      <c r="V6123" s="426"/>
      <c r="W6123" s="426"/>
      <c r="X6123" s="427"/>
      <c r="Y6123" s="416" t="e">
        <f t="shared" si="476"/>
        <v>#N/A</v>
      </c>
      <c r="Z6123" s="416" t="e">
        <f t="shared" si="477"/>
        <v>#N/A</v>
      </c>
      <c r="AA6123" s="416" t="str">
        <f t="shared" si="478"/>
        <v/>
      </c>
      <c r="AB6123" s="416" t="e">
        <f t="shared" si="479"/>
        <v>#N/A</v>
      </c>
      <c r="AC6123" s="416" t="e">
        <f t="shared" si="480"/>
        <v>#N/A</v>
      </c>
    </row>
    <row r="6124" customHeight="1" spans="1:29">
      <c r="A6124" s="421"/>
      <c r="B6124" s="422"/>
      <c r="C6124" s="422"/>
      <c r="D6124" s="421"/>
      <c r="E6124" s="421"/>
      <c r="F6124" s="421"/>
      <c r="G6124" s="421"/>
      <c r="H6124" s="421"/>
      <c r="I6124" s="421"/>
      <c r="J6124" s="421"/>
      <c r="K6124" s="421"/>
      <c r="L6124" s="421"/>
      <c r="M6124" s="421"/>
      <c r="N6124" s="426"/>
      <c r="O6124" s="426"/>
      <c r="P6124" s="427"/>
      <c r="Q6124" s="427"/>
      <c r="R6124" s="426"/>
      <c r="S6124" s="426"/>
      <c r="T6124" s="426"/>
      <c r="U6124" s="426"/>
      <c r="V6124" s="426"/>
      <c r="W6124" s="426"/>
      <c r="X6124" s="427"/>
      <c r="Y6124" s="416" t="e">
        <f t="shared" si="476"/>
        <v>#N/A</v>
      </c>
      <c r="Z6124" s="416" t="e">
        <f t="shared" si="477"/>
        <v>#N/A</v>
      </c>
      <c r="AA6124" s="416" t="str">
        <f t="shared" si="478"/>
        <v/>
      </c>
      <c r="AB6124" s="416" t="e">
        <f t="shared" si="479"/>
        <v>#N/A</v>
      </c>
      <c r="AC6124" s="416" t="e">
        <f t="shared" si="480"/>
        <v>#N/A</v>
      </c>
    </row>
    <row r="6125" customHeight="1" spans="1:29">
      <c r="A6125" s="421"/>
      <c r="B6125" s="422"/>
      <c r="C6125" s="422"/>
      <c r="D6125" s="421"/>
      <c r="E6125" s="421"/>
      <c r="F6125" s="421"/>
      <c r="G6125" s="421"/>
      <c r="H6125" s="421"/>
      <c r="I6125" s="421"/>
      <c r="J6125" s="421"/>
      <c r="K6125" s="421"/>
      <c r="L6125" s="421"/>
      <c r="M6125" s="421"/>
      <c r="N6125" s="426"/>
      <c r="O6125" s="426"/>
      <c r="P6125" s="427"/>
      <c r="Q6125" s="427"/>
      <c r="R6125" s="426"/>
      <c r="S6125" s="426"/>
      <c r="T6125" s="426"/>
      <c r="U6125" s="426"/>
      <c r="V6125" s="426"/>
      <c r="W6125" s="426"/>
      <c r="X6125" s="427"/>
      <c r="Y6125" s="416" t="e">
        <f t="shared" si="476"/>
        <v>#N/A</v>
      </c>
      <c r="Z6125" s="416" t="e">
        <f t="shared" si="477"/>
        <v>#N/A</v>
      </c>
      <c r="AA6125" s="416" t="str">
        <f t="shared" si="478"/>
        <v/>
      </c>
      <c r="AB6125" s="416" t="e">
        <f t="shared" si="479"/>
        <v>#N/A</v>
      </c>
      <c r="AC6125" s="416" t="e">
        <f t="shared" si="480"/>
        <v>#N/A</v>
      </c>
    </row>
    <row r="6126" customHeight="1" spans="1:29">
      <c r="A6126" s="421"/>
      <c r="B6126" s="422"/>
      <c r="C6126" s="422"/>
      <c r="D6126" s="421"/>
      <c r="E6126" s="421"/>
      <c r="F6126" s="421"/>
      <c r="G6126" s="421"/>
      <c r="H6126" s="421"/>
      <c r="I6126" s="421"/>
      <c r="J6126" s="421"/>
      <c r="K6126" s="421"/>
      <c r="L6126" s="421"/>
      <c r="M6126" s="421"/>
      <c r="N6126" s="426"/>
      <c r="O6126" s="426"/>
      <c r="P6126" s="427"/>
      <c r="Q6126" s="427"/>
      <c r="R6126" s="426"/>
      <c r="S6126" s="426"/>
      <c r="T6126" s="426"/>
      <c r="U6126" s="426"/>
      <c r="V6126" s="426"/>
      <c r="W6126" s="426"/>
      <c r="X6126" s="427"/>
      <c r="Y6126" s="416" t="e">
        <f t="shared" si="476"/>
        <v>#N/A</v>
      </c>
      <c r="Z6126" s="416" t="e">
        <f t="shared" si="477"/>
        <v>#N/A</v>
      </c>
      <c r="AA6126" s="416" t="str">
        <f t="shared" si="478"/>
        <v/>
      </c>
      <c r="AB6126" s="416" t="e">
        <f t="shared" si="479"/>
        <v>#N/A</v>
      </c>
      <c r="AC6126" s="416" t="e">
        <f t="shared" si="480"/>
        <v>#N/A</v>
      </c>
    </row>
    <row r="6127" customHeight="1" spans="1:29">
      <c r="A6127" s="421"/>
      <c r="B6127" s="422"/>
      <c r="C6127" s="422"/>
      <c r="D6127" s="421"/>
      <c r="E6127" s="421"/>
      <c r="F6127" s="421"/>
      <c r="G6127" s="421"/>
      <c r="H6127" s="421"/>
      <c r="I6127" s="421"/>
      <c r="J6127" s="421"/>
      <c r="K6127" s="421"/>
      <c r="L6127" s="421"/>
      <c r="M6127" s="421"/>
      <c r="N6127" s="426"/>
      <c r="O6127" s="426"/>
      <c r="P6127" s="427"/>
      <c r="Q6127" s="427"/>
      <c r="R6127" s="426"/>
      <c r="S6127" s="426"/>
      <c r="T6127" s="426"/>
      <c r="U6127" s="426"/>
      <c r="V6127" s="426"/>
      <c r="W6127" s="426"/>
      <c r="X6127" s="427"/>
      <c r="Y6127" s="416" t="e">
        <f t="shared" si="476"/>
        <v>#N/A</v>
      </c>
      <c r="Z6127" s="416" t="e">
        <f t="shared" si="477"/>
        <v>#N/A</v>
      </c>
      <c r="AA6127" s="416" t="str">
        <f t="shared" si="478"/>
        <v/>
      </c>
      <c r="AB6127" s="416" t="e">
        <f t="shared" si="479"/>
        <v>#N/A</v>
      </c>
      <c r="AC6127" s="416" t="e">
        <f t="shared" si="480"/>
        <v>#N/A</v>
      </c>
    </row>
    <row r="6128" customHeight="1" spans="1:29">
      <c r="A6128" s="421"/>
      <c r="B6128" s="422"/>
      <c r="C6128" s="422"/>
      <c r="D6128" s="421"/>
      <c r="E6128" s="421"/>
      <c r="F6128" s="421"/>
      <c r="G6128" s="421"/>
      <c r="H6128" s="421"/>
      <c r="I6128" s="421"/>
      <c r="J6128" s="421"/>
      <c r="K6128" s="421"/>
      <c r="L6128" s="421"/>
      <c r="M6128" s="421"/>
      <c r="N6128" s="426"/>
      <c r="O6128" s="426"/>
      <c r="P6128" s="427"/>
      <c r="Q6128" s="427"/>
      <c r="R6128" s="426"/>
      <c r="S6128" s="426"/>
      <c r="T6128" s="426"/>
      <c r="U6128" s="426"/>
      <c r="V6128" s="426"/>
      <c r="W6128" s="426"/>
      <c r="X6128" s="427"/>
      <c r="Y6128" s="416" t="e">
        <f t="shared" si="476"/>
        <v>#N/A</v>
      </c>
      <c r="Z6128" s="416" t="e">
        <f t="shared" si="477"/>
        <v>#N/A</v>
      </c>
      <c r="AA6128" s="416" t="str">
        <f t="shared" si="478"/>
        <v/>
      </c>
      <c r="AB6128" s="416" t="e">
        <f t="shared" si="479"/>
        <v>#N/A</v>
      </c>
      <c r="AC6128" s="416" t="e">
        <f t="shared" si="480"/>
        <v>#N/A</v>
      </c>
    </row>
    <row r="6129" customHeight="1" spans="1:29">
      <c r="A6129" s="421"/>
      <c r="B6129" s="422"/>
      <c r="C6129" s="422"/>
      <c r="D6129" s="421"/>
      <c r="E6129" s="421"/>
      <c r="F6129" s="421"/>
      <c r="G6129" s="421"/>
      <c r="H6129" s="421"/>
      <c r="I6129" s="421"/>
      <c r="J6129" s="421"/>
      <c r="K6129" s="421"/>
      <c r="L6129" s="421"/>
      <c r="M6129" s="421"/>
      <c r="N6129" s="426"/>
      <c r="O6129" s="426"/>
      <c r="P6129" s="427"/>
      <c r="Q6129" s="427"/>
      <c r="R6129" s="426"/>
      <c r="S6129" s="426"/>
      <c r="T6129" s="426"/>
      <c r="U6129" s="426"/>
      <c r="V6129" s="426"/>
      <c r="W6129" s="426"/>
      <c r="X6129" s="427"/>
      <c r="Y6129" s="416" t="e">
        <f t="shared" si="476"/>
        <v>#N/A</v>
      </c>
      <c r="Z6129" s="416" t="e">
        <f t="shared" si="477"/>
        <v>#N/A</v>
      </c>
      <c r="AA6129" s="416" t="str">
        <f t="shared" si="478"/>
        <v/>
      </c>
      <c r="AB6129" s="416" t="e">
        <f t="shared" si="479"/>
        <v>#N/A</v>
      </c>
      <c r="AC6129" s="416" t="e">
        <f t="shared" si="480"/>
        <v>#N/A</v>
      </c>
    </row>
    <row r="6130" customHeight="1" spans="1:29">
      <c r="A6130" s="421"/>
      <c r="B6130" s="422"/>
      <c r="C6130" s="422"/>
      <c r="D6130" s="421"/>
      <c r="E6130" s="421"/>
      <c r="F6130" s="421"/>
      <c r="G6130" s="421"/>
      <c r="H6130" s="421"/>
      <c r="I6130" s="421"/>
      <c r="J6130" s="421"/>
      <c r="K6130" s="421"/>
      <c r="L6130" s="421"/>
      <c r="M6130" s="421"/>
      <c r="N6130" s="426"/>
      <c r="O6130" s="426"/>
      <c r="P6130" s="427"/>
      <c r="Q6130" s="427"/>
      <c r="R6130" s="426"/>
      <c r="S6130" s="426"/>
      <c r="T6130" s="426"/>
      <c r="U6130" s="426"/>
      <c r="V6130" s="426"/>
      <c r="W6130" s="426"/>
      <c r="X6130" s="427"/>
      <c r="Y6130" s="416" t="e">
        <f t="shared" si="476"/>
        <v>#N/A</v>
      </c>
      <c r="Z6130" s="416" t="e">
        <f t="shared" si="477"/>
        <v>#N/A</v>
      </c>
      <c r="AA6130" s="416" t="str">
        <f t="shared" si="478"/>
        <v/>
      </c>
      <c r="AB6130" s="416" t="e">
        <f t="shared" si="479"/>
        <v>#N/A</v>
      </c>
      <c r="AC6130" s="416" t="e">
        <f t="shared" si="480"/>
        <v>#N/A</v>
      </c>
    </row>
    <row r="6131" customHeight="1" spans="1:29">
      <c r="A6131" s="421"/>
      <c r="B6131" s="422"/>
      <c r="C6131" s="422"/>
      <c r="D6131" s="421"/>
      <c r="E6131" s="421"/>
      <c r="F6131" s="421"/>
      <c r="G6131" s="421"/>
      <c r="H6131" s="421"/>
      <c r="I6131" s="421"/>
      <c r="J6131" s="421"/>
      <c r="K6131" s="421"/>
      <c r="L6131" s="421"/>
      <c r="M6131" s="421"/>
      <c r="N6131" s="426"/>
      <c r="O6131" s="426"/>
      <c r="P6131" s="427"/>
      <c r="Q6131" s="427"/>
      <c r="R6131" s="426"/>
      <c r="S6131" s="426"/>
      <c r="T6131" s="426"/>
      <c r="U6131" s="426"/>
      <c r="V6131" s="426"/>
      <c r="W6131" s="426"/>
      <c r="X6131" s="427"/>
      <c r="Y6131" s="416" t="e">
        <f t="shared" si="476"/>
        <v>#N/A</v>
      </c>
      <c r="Z6131" s="416" t="e">
        <f t="shared" si="477"/>
        <v>#N/A</v>
      </c>
      <c r="AA6131" s="416" t="str">
        <f t="shared" si="478"/>
        <v/>
      </c>
      <c r="AB6131" s="416" t="e">
        <f t="shared" si="479"/>
        <v>#N/A</v>
      </c>
      <c r="AC6131" s="416" t="e">
        <f t="shared" si="480"/>
        <v>#N/A</v>
      </c>
    </row>
    <row r="6132" customHeight="1" spans="1:29">
      <c r="A6132" s="421"/>
      <c r="B6132" s="422"/>
      <c r="C6132" s="422"/>
      <c r="D6132" s="421"/>
      <c r="E6132" s="421"/>
      <c r="F6132" s="421"/>
      <c r="G6132" s="421"/>
      <c r="H6132" s="421"/>
      <c r="I6132" s="421"/>
      <c r="J6132" s="421"/>
      <c r="K6132" s="421"/>
      <c r="L6132" s="421"/>
      <c r="M6132" s="421"/>
      <c r="N6132" s="426"/>
      <c r="O6132" s="426"/>
      <c r="P6132" s="427"/>
      <c r="Q6132" s="427"/>
      <c r="R6132" s="426"/>
      <c r="S6132" s="426"/>
      <c r="T6132" s="426"/>
      <c r="U6132" s="426"/>
      <c r="V6132" s="426"/>
      <c r="W6132" s="426"/>
      <c r="X6132" s="427"/>
      <c r="Y6132" s="416" t="e">
        <f t="shared" si="476"/>
        <v>#N/A</v>
      </c>
      <c r="Z6132" s="416" t="e">
        <f t="shared" si="477"/>
        <v>#N/A</v>
      </c>
      <c r="AA6132" s="416" t="str">
        <f t="shared" si="478"/>
        <v/>
      </c>
      <c r="AB6132" s="416" t="e">
        <f t="shared" si="479"/>
        <v>#N/A</v>
      </c>
      <c r="AC6132" s="416" t="e">
        <f t="shared" si="480"/>
        <v>#N/A</v>
      </c>
    </row>
    <row r="6133" customHeight="1" spans="1:29">
      <c r="A6133" s="421"/>
      <c r="B6133" s="422"/>
      <c r="C6133" s="422"/>
      <c r="D6133" s="421"/>
      <c r="E6133" s="421"/>
      <c r="F6133" s="421"/>
      <c r="G6133" s="421"/>
      <c r="H6133" s="421"/>
      <c r="I6133" s="421"/>
      <c r="J6133" s="421"/>
      <c r="K6133" s="421"/>
      <c r="L6133" s="421"/>
      <c r="M6133" s="421"/>
      <c r="N6133" s="426"/>
      <c r="O6133" s="426"/>
      <c r="P6133" s="427"/>
      <c r="Q6133" s="427"/>
      <c r="R6133" s="426"/>
      <c r="S6133" s="426"/>
      <c r="T6133" s="426"/>
      <c r="U6133" s="426"/>
      <c r="V6133" s="426"/>
      <c r="W6133" s="426"/>
      <c r="X6133" s="427"/>
      <c r="Y6133" s="416" t="e">
        <f t="shared" si="476"/>
        <v>#N/A</v>
      </c>
      <c r="Z6133" s="416" t="e">
        <f t="shared" si="477"/>
        <v>#N/A</v>
      </c>
      <c r="AA6133" s="416" t="str">
        <f t="shared" si="478"/>
        <v/>
      </c>
      <c r="AB6133" s="416" t="e">
        <f t="shared" si="479"/>
        <v>#N/A</v>
      </c>
      <c r="AC6133" s="416" t="e">
        <f t="shared" si="480"/>
        <v>#N/A</v>
      </c>
    </row>
    <row r="6134" customHeight="1" spans="1:29">
      <c r="A6134" s="421"/>
      <c r="B6134" s="422"/>
      <c r="C6134" s="422"/>
      <c r="D6134" s="421"/>
      <c r="E6134" s="421"/>
      <c r="F6134" s="421"/>
      <c r="G6134" s="421"/>
      <c r="H6134" s="421"/>
      <c r="I6134" s="421"/>
      <c r="J6134" s="421"/>
      <c r="K6134" s="421"/>
      <c r="L6134" s="421"/>
      <c r="M6134" s="421"/>
      <c r="N6134" s="426"/>
      <c r="O6134" s="426"/>
      <c r="P6134" s="427"/>
      <c r="Q6134" s="427"/>
      <c r="R6134" s="426"/>
      <c r="S6134" s="426"/>
      <c r="T6134" s="426"/>
      <c r="U6134" s="426"/>
      <c r="V6134" s="426"/>
      <c r="W6134" s="426"/>
      <c r="X6134" s="427"/>
      <c r="Y6134" s="416" t="e">
        <f t="shared" si="476"/>
        <v>#N/A</v>
      </c>
      <c r="Z6134" s="416" t="e">
        <f t="shared" si="477"/>
        <v>#N/A</v>
      </c>
      <c r="AA6134" s="416" t="str">
        <f t="shared" si="478"/>
        <v/>
      </c>
      <c r="AB6134" s="416" t="e">
        <f t="shared" si="479"/>
        <v>#N/A</v>
      </c>
      <c r="AC6134" s="416" t="e">
        <f t="shared" si="480"/>
        <v>#N/A</v>
      </c>
    </row>
    <row r="6135" customHeight="1" spans="1:29">
      <c r="A6135" s="421"/>
      <c r="B6135" s="422"/>
      <c r="C6135" s="422"/>
      <c r="D6135" s="421"/>
      <c r="E6135" s="421"/>
      <c r="F6135" s="421"/>
      <c r="G6135" s="421"/>
      <c r="H6135" s="421"/>
      <c r="I6135" s="421"/>
      <c r="J6135" s="421"/>
      <c r="K6135" s="421"/>
      <c r="L6135" s="421"/>
      <c r="M6135" s="421"/>
      <c r="N6135" s="426"/>
      <c r="O6135" s="426"/>
      <c r="P6135" s="427"/>
      <c r="Q6135" s="427"/>
      <c r="R6135" s="426"/>
      <c r="S6135" s="426"/>
      <c r="T6135" s="426"/>
      <c r="U6135" s="426"/>
      <c r="V6135" s="426"/>
      <c r="W6135" s="426"/>
      <c r="X6135" s="427"/>
      <c r="Y6135" s="416" t="e">
        <f t="shared" si="476"/>
        <v>#N/A</v>
      </c>
      <c r="Z6135" s="416" t="e">
        <f t="shared" si="477"/>
        <v>#N/A</v>
      </c>
      <c r="AA6135" s="416" t="str">
        <f t="shared" si="478"/>
        <v/>
      </c>
      <c r="AB6135" s="416" t="e">
        <f t="shared" si="479"/>
        <v>#N/A</v>
      </c>
      <c r="AC6135" s="416" t="e">
        <f t="shared" si="480"/>
        <v>#N/A</v>
      </c>
    </row>
    <row r="6136" customHeight="1" spans="1:29">
      <c r="A6136" s="421"/>
      <c r="B6136" s="422"/>
      <c r="C6136" s="422"/>
      <c r="D6136" s="421"/>
      <c r="E6136" s="421"/>
      <c r="F6136" s="421"/>
      <c r="G6136" s="421"/>
      <c r="H6136" s="421"/>
      <c r="I6136" s="421"/>
      <c r="J6136" s="421"/>
      <c r="K6136" s="421"/>
      <c r="L6136" s="421"/>
      <c r="M6136" s="421"/>
      <c r="N6136" s="426"/>
      <c r="O6136" s="426"/>
      <c r="P6136" s="427"/>
      <c r="Q6136" s="427"/>
      <c r="R6136" s="426"/>
      <c r="S6136" s="426"/>
      <c r="T6136" s="426"/>
      <c r="U6136" s="426"/>
      <c r="V6136" s="426"/>
      <c r="W6136" s="426"/>
      <c r="X6136" s="427"/>
      <c r="Y6136" s="416" t="e">
        <f t="shared" si="476"/>
        <v>#N/A</v>
      </c>
      <c r="Z6136" s="416" t="e">
        <f t="shared" si="477"/>
        <v>#N/A</v>
      </c>
      <c r="AA6136" s="416" t="str">
        <f t="shared" si="478"/>
        <v/>
      </c>
      <c r="AB6136" s="416" t="e">
        <f t="shared" si="479"/>
        <v>#N/A</v>
      </c>
      <c r="AC6136" s="416" t="e">
        <f t="shared" si="480"/>
        <v>#N/A</v>
      </c>
    </row>
    <row r="6137" customHeight="1" spans="1:29">
      <c r="A6137" s="421"/>
      <c r="B6137" s="422"/>
      <c r="C6137" s="422"/>
      <c r="D6137" s="421"/>
      <c r="E6137" s="421"/>
      <c r="F6137" s="421"/>
      <c r="G6137" s="421"/>
      <c r="H6137" s="421"/>
      <c r="I6137" s="421"/>
      <c r="J6137" s="421"/>
      <c r="K6137" s="421"/>
      <c r="L6137" s="421"/>
      <c r="M6137" s="421"/>
      <c r="N6137" s="426"/>
      <c r="O6137" s="426"/>
      <c r="P6137" s="427"/>
      <c r="Q6137" s="427"/>
      <c r="R6137" s="426"/>
      <c r="S6137" s="426"/>
      <c r="T6137" s="426"/>
      <c r="U6137" s="426"/>
      <c r="V6137" s="426"/>
      <c r="W6137" s="426"/>
      <c r="X6137" s="427"/>
      <c r="Y6137" s="416" t="e">
        <f t="shared" si="476"/>
        <v>#N/A</v>
      </c>
      <c r="Z6137" s="416" t="e">
        <f t="shared" si="477"/>
        <v>#N/A</v>
      </c>
      <c r="AA6137" s="416" t="str">
        <f t="shared" si="478"/>
        <v/>
      </c>
      <c r="AB6137" s="416" t="e">
        <f t="shared" si="479"/>
        <v>#N/A</v>
      </c>
      <c r="AC6137" s="416" t="e">
        <f t="shared" si="480"/>
        <v>#N/A</v>
      </c>
    </row>
    <row r="6138" customHeight="1" spans="1:29">
      <c r="A6138" s="421"/>
      <c r="B6138" s="422"/>
      <c r="C6138" s="422"/>
      <c r="D6138" s="421"/>
      <c r="E6138" s="421"/>
      <c r="F6138" s="421"/>
      <c r="G6138" s="421"/>
      <c r="H6138" s="421"/>
      <c r="I6138" s="421"/>
      <c r="J6138" s="421"/>
      <c r="K6138" s="421"/>
      <c r="L6138" s="421"/>
      <c r="M6138" s="421"/>
      <c r="N6138" s="426"/>
      <c r="O6138" s="426"/>
      <c r="P6138" s="427"/>
      <c r="Q6138" s="427"/>
      <c r="R6138" s="426"/>
      <c r="S6138" s="426"/>
      <c r="T6138" s="426"/>
      <c r="U6138" s="426"/>
      <c r="V6138" s="426"/>
      <c r="W6138" s="426"/>
      <c r="X6138" s="427"/>
      <c r="Y6138" s="416" t="e">
        <f t="shared" si="476"/>
        <v>#N/A</v>
      </c>
      <c r="Z6138" s="416" t="e">
        <f t="shared" si="477"/>
        <v>#N/A</v>
      </c>
      <c r="AA6138" s="416" t="str">
        <f t="shared" si="478"/>
        <v/>
      </c>
      <c r="AB6138" s="416" t="e">
        <f t="shared" si="479"/>
        <v>#N/A</v>
      </c>
      <c r="AC6138" s="416" t="e">
        <f t="shared" si="480"/>
        <v>#N/A</v>
      </c>
    </row>
    <row r="6139" customHeight="1" spans="1:29">
      <c r="A6139" s="421"/>
      <c r="B6139" s="422"/>
      <c r="C6139" s="422"/>
      <c r="D6139" s="421"/>
      <c r="E6139" s="421"/>
      <c r="F6139" s="421"/>
      <c r="G6139" s="421"/>
      <c r="H6139" s="421"/>
      <c r="I6139" s="421"/>
      <c r="J6139" s="421"/>
      <c r="K6139" s="421"/>
      <c r="L6139" s="421"/>
      <c r="M6139" s="421"/>
      <c r="N6139" s="426"/>
      <c r="O6139" s="426"/>
      <c r="P6139" s="427"/>
      <c r="Q6139" s="427"/>
      <c r="R6139" s="426"/>
      <c r="S6139" s="426"/>
      <c r="T6139" s="426"/>
      <c r="U6139" s="426"/>
      <c r="V6139" s="426"/>
      <c r="W6139" s="426"/>
      <c r="X6139" s="427"/>
      <c r="Y6139" s="416" t="e">
        <f t="shared" si="476"/>
        <v>#N/A</v>
      </c>
      <c r="Z6139" s="416" t="e">
        <f t="shared" si="477"/>
        <v>#N/A</v>
      </c>
      <c r="AA6139" s="416" t="str">
        <f t="shared" si="478"/>
        <v/>
      </c>
      <c r="AB6139" s="416" t="e">
        <f t="shared" si="479"/>
        <v>#N/A</v>
      </c>
      <c r="AC6139" s="416" t="e">
        <f t="shared" si="480"/>
        <v>#N/A</v>
      </c>
    </row>
    <row r="6140" customHeight="1" spans="1:29">
      <c r="A6140" s="421"/>
      <c r="B6140" s="422"/>
      <c r="C6140" s="422"/>
      <c r="D6140" s="421"/>
      <c r="E6140" s="421"/>
      <c r="F6140" s="421"/>
      <c r="G6140" s="421"/>
      <c r="H6140" s="421"/>
      <c r="I6140" s="421"/>
      <c r="J6140" s="421"/>
      <c r="K6140" s="421"/>
      <c r="L6140" s="421"/>
      <c r="M6140" s="421"/>
      <c r="N6140" s="426"/>
      <c r="O6140" s="426"/>
      <c r="P6140" s="427"/>
      <c r="Q6140" s="427"/>
      <c r="R6140" s="426"/>
      <c r="S6140" s="426"/>
      <c r="T6140" s="426"/>
      <c r="U6140" s="426"/>
      <c r="V6140" s="426"/>
      <c r="W6140" s="426"/>
      <c r="X6140" s="427"/>
      <c r="Y6140" s="416" t="e">
        <f t="shared" si="476"/>
        <v>#N/A</v>
      </c>
      <c r="Z6140" s="416" t="e">
        <f t="shared" si="477"/>
        <v>#N/A</v>
      </c>
      <c r="AA6140" s="416" t="str">
        <f t="shared" si="478"/>
        <v/>
      </c>
      <c r="AB6140" s="416" t="e">
        <f t="shared" si="479"/>
        <v>#N/A</v>
      </c>
      <c r="AC6140" s="416" t="e">
        <f t="shared" si="480"/>
        <v>#N/A</v>
      </c>
    </row>
    <row r="6141" customHeight="1" spans="1:29">
      <c r="A6141" s="421"/>
      <c r="B6141" s="422"/>
      <c r="C6141" s="422"/>
      <c r="D6141" s="421"/>
      <c r="E6141" s="421"/>
      <c r="F6141" s="421"/>
      <c r="G6141" s="421"/>
      <c r="H6141" s="421"/>
      <c r="I6141" s="421"/>
      <c r="J6141" s="421"/>
      <c r="K6141" s="421"/>
      <c r="L6141" s="421"/>
      <c r="M6141" s="421"/>
      <c r="N6141" s="426"/>
      <c r="O6141" s="426"/>
      <c r="P6141" s="427"/>
      <c r="Q6141" s="427"/>
      <c r="R6141" s="426"/>
      <c r="S6141" s="426"/>
      <c r="T6141" s="426"/>
      <c r="U6141" s="426"/>
      <c r="V6141" s="426"/>
      <c r="W6141" s="426"/>
      <c r="X6141" s="427"/>
      <c r="Y6141" s="416" t="e">
        <f t="shared" si="476"/>
        <v>#N/A</v>
      </c>
      <c r="Z6141" s="416" t="e">
        <f t="shared" si="477"/>
        <v>#N/A</v>
      </c>
      <c r="AA6141" s="416" t="str">
        <f t="shared" si="478"/>
        <v/>
      </c>
      <c r="AB6141" s="416" t="e">
        <f t="shared" si="479"/>
        <v>#N/A</v>
      </c>
      <c r="AC6141" s="416" t="e">
        <f t="shared" si="480"/>
        <v>#N/A</v>
      </c>
    </row>
    <row r="6142" customHeight="1" spans="1:29">
      <c r="A6142" s="421"/>
      <c r="B6142" s="422"/>
      <c r="C6142" s="422"/>
      <c r="D6142" s="421"/>
      <c r="E6142" s="421"/>
      <c r="F6142" s="421"/>
      <c r="G6142" s="421"/>
      <c r="H6142" s="421"/>
      <c r="I6142" s="421"/>
      <c r="J6142" s="421"/>
      <c r="K6142" s="421"/>
      <c r="L6142" s="421"/>
      <c r="M6142" s="421"/>
      <c r="N6142" s="426"/>
      <c r="O6142" s="426"/>
      <c r="P6142" s="427"/>
      <c r="Q6142" s="427"/>
      <c r="R6142" s="426"/>
      <c r="S6142" s="426"/>
      <c r="T6142" s="426"/>
      <c r="U6142" s="426"/>
      <c r="V6142" s="426"/>
      <c r="W6142" s="426"/>
      <c r="X6142" s="427"/>
      <c r="Y6142" s="416" t="e">
        <f t="shared" si="476"/>
        <v>#N/A</v>
      </c>
      <c r="Z6142" s="416" t="e">
        <f t="shared" si="477"/>
        <v>#N/A</v>
      </c>
      <c r="AA6142" s="416" t="str">
        <f t="shared" si="478"/>
        <v/>
      </c>
      <c r="AB6142" s="416" t="e">
        <f t="shared" si="479"/>
        <v>#N/A</v>
      </c>
      <c r="AC6142" s="416" t="e">
        <f t="shared" si="480"/>
        <v>#N/A</v>
      </c>
    </row>
    <row r="6143" customHeight="1" spans="1:29">
      <c r="A6143" s="421"/>
      <c r="B6143" s="422"/>
      <c r="C6143" s="422"/>
      <c r="D6143" s="421"/>
      <c r="E6143" s="421"/>
      <c r="F6143" s="421"/>
      <c r="G6143" s="421"/>
      <c r="H6143" s="421"/>
      <c r="I6143" s="421"/>
      <c r="J6143" s="421"/>
      <c r="K6143" s="421"/>
      <c r="L6143" s="421"/>
      <c r="M6143" s="421"/>
      <c r="N6143" s="426"/>
      <c r="O6143" s="426"/>
      <c r="P6143" s="427"/>
      <c r="Q6143" s="427"/>
      <c r="R6143" s="426"/>
      <c r="S6143" s="426"/>
      <c r="T6143" s="426"/>
      <c r="U6143" s="426"/>
      <c r="V6143" s="426"/>
      <c r="W6143" s="426"/>
      <c r="X6143" s="427"/>
      <c r="Y6143" s="416" t="e">
        <f t="shared" si="476"/>
        <v>#N/A</v>
      </c>
      <c r="Z6143" s="416" t="e">
        <f t="shared" si="477"/>
        <v>#N/A</v>
      </c>
      <c r="AA6143" s="416" t="str">
        <f t="shared" si="478"/>
        <v/>
      </c>
      <c r="AB6143" s="416" t="e">
        <f t="shared" si="479"/>
        <v>#N/A</v>
      </c>
      <c r="AC6143" s="416" t="e">
        <f t="shared" si="480"/>
        <v>#N/A</v>
      </c>
    </row>
    <row r="6144" customHeight="1" spans="1:29">
      <c r="A6144" s="421"/>
      <c r="B6144" s="422"/>
      <c r="C6144" s="422"/>
      <c r="D6144" s="421"/>
      <c r="E6144" s="421"/>
      <c r="F6144" s="421"/>
      <c r="G6144" s="421"/>
      <c r="H6144" s="421"/>
      <c r="I6144" s="421"/>
      <c r="J6144" s="421"/>
      <c r="K6144" s="421"/>
      <c r="L6144" s="421"/>
      <c r="M6144" s="421"/>
      <c r="N6144" s="426"/>
      <c r="O6144" s="426"/>
      <c r="P6144" s="427"/>
      <c r="Q6144" s="427"/>
      <c r="R6144" s="426"/>
      <c r="S6144" s="426"/>
      <c r="T6144" s="426"/>
      <c r="U6144" s="426"/>
      <c r="V6144" s="426"/>
      <c r="W6144" s="426"/>
      <c r="X6144" s="427"/>
      <c r="Y6144" s="416" t="e">
        <f t="shared" si="476"/>
        <v>#N/A</v>
      </c>
      <c r="Z6144" s="416" t="e">
        <f t="shared" si="477"/>
        <v>#N/A</v>
      </c>
      <c r="AA6144" s="416" t="str">
        <f t="shared" si="478"/>
        <v/>
      </c>
      <c r="AB6144" s="416" t="e">
        <f t="shared" si="479"/>
        <v>#N/A</v>
      </c>
      <c r="AC6144" s="416" t="e">
        <f t="shared" si="480"/>
        <v>#N/A</v>
      </c>
    </row>
    <row r="6145" customHeight="1" spans="1:29">
      <c r="A6145" s="421"/>
      <c r="B6145" s="422"/>
      <c r="C6145" s="422"/>
      <c r="D6145" s="421"/>
      <c r="E6145" s="421"/>
      <c r="F6145" s="421"/>
      <c r="G6145" s="421"/>
      <c r="H6145" s="421"/>
      <c r="I6145" s="421"/>
      <c r="J6145" s="421"/>
      <c r="K6145" s="421"/>
      <c r="L6145" s="421"/>
      <c r="M6145" s="421"/>
      <c r="N6145" s="426"/>
      <c r="O6145" s="426"/>
      <c r="P6145" s="427"/>
      <c r="Q6145" s="427"/>
      <c r="R6145" s="426"/>
      <c r="S6145" s="426"/>
      <c r="T6145" s="426"/>
      <c r="U6145" s="426"/>
      <c r="V6145" s="426"/>
      <c r="W6145" s="426"/>
      <c r="X6145" s="427"/>
      <c r="Y6145" s="416" t="e">
        <f t="shared" si="476"/>
        <v>#N/A</v>
      </c>
      <c r="Z6145" s="416" t="e">
        <f t="shared" si="477"/>
        <v>#N/A</v>
      </c>
      <c r="AA6145" s="416" t="str">
        <f t="shared" si="478"/>
        <v/>
      </c>
      <c r="AB6145" s="416" t="e">
        <f t="shared" si="479"/>
        <v>#N/A</v>
      </c>
      <c r="AC6145" s="416" t="e">
        <f t="shared" si="480"/>
        <v>#N/A</v>
      </c>
    </row>
    <row r="6146" customHeight="1" spans="1:29">
      <c r="A6146" s="421"/>
      <c r="B6146" s="422"/>
      <c r="C6146" s="422"/>
      <c r="D6146" s="421"/>
      <c r="E6146" s="421"/>
      <c r="F6146" s="421"/>
      <c r="G6146" s="421"/>
      <c r="H6146" s="421"/>
      <c r="I6146" s="421"/>
      <c r="J6146" s="421"/>
      <c r="K6146" s="421"/>
      <c r="L6146" s="421"/>
      <c r="M6146" s="421"/>
      <c r="N6146" s="426"/>
      <c r="O6146" s="426"/>
      <c r="P6146" s="427"/>
      <c r="Q6146" s="427"/>
      <c r="R6146" s="426"/>
      <c r="S6146" s="426"/>
      <c r="T6146" s="426"/>
      <c r="U6146" s="426"/>
      <c r="V6146" s="426"/>
      <c r="W6146" s="426"/>
      <c r="X6146" s="427"/>
      <c r="Y6146" s="416" t="e">
        <f t="shared" si="476"/>
        <v>#N/A</v>
      </c>
      <c r="Z6146" s="416" t="e">
        <f t="shared" si="477"/>
        <v>#N/A</v>
      </c>
      <c r="AA6146" s="416" t="str">
        <f t="shared" si="478"/>
        <v/>
      </c>
      <c r="AB6146" s="416" t="e">
        <f t="shared" si="479"/>
        <v>#N/A</v>
      </c>
      <c r="AC6146" s="416" t="e">
        <f t="shared" si="480"/>
        <v>#N/A</v>
      </c>
    </row>
    <row r="6147" customHeight="1" spans="1:29">
      <c r="A6147" s="421"/>
      <c r="B6147" s="422"/>
      <c r="C6147" s="422"/>
      <c r="D6147" s="421"/>
      <c r="E6147" s="421"/>
      <c r="F6147" s="421"/>
      <c r="G6147" s="421"/>
      <c r="H6147" s="421"/>
      <c r="I6147" s="421"/>
      <c r="J6147" s="421"/>
      <c r="K6147" s="421"/>
      <c r="L6147" s="421"/>
      <c r="M6147" s="421"/>
      <c r="N6147" s="426"/>
      <c r="O6147" s="426"/>
      <c r="P6147" s="427"/>
      <c r="Q6147" s="427"/>
      <c r="R6147" s="426"/>
      <c r="S6147" s="426"/>
      <c r="T6147" s="426"/>
      <c r="U6147" s="426"/>
      <c r="V6147" s="426"/>
      <c r="W6147" s="426"/>
      <c r="X6147" s="427"/>
      <c r="Y6147" s="416" t="e">
        <f t="shared" si="476"/>
        <v>#N/A</v>
      </c>
      <c r="Z6147" s="416" t="e">
        <f t="shared" si="477"/>
        <v>#N/A</v>
      </c>
      <c r="AA6147" s="416" t="str">
        <f t="shared" si="478"/>
        <v/>
      </c>
      <c r="AB6147" s="416" t="e">
        <f t="shared" si="479"/>
        <v>#N/A</v>
      </c>
      <c r="AC6147" s="416" t="e">
        <f t="shared" si="480"/>
        <v>#N/A</v>
      </c>
    </row>
    <row r="6148" customHeight="1" spans="1:29">
      <c r="A6148" s="421"/>
      <c r="B6148" s="422"/>
      <c r="C6148" s="422"/>
      <c r="D6148" s="421"/>
      <c r="E6148" s="421"/>
      <c r="F6148" s="421"/>
      <c r="G6148" s="421"/>
      <c r="H6148" s="421"/>
      <c r="I6148" s="421"/>
      <c r="J6148" s="421"/>
      <c r="K6148" s="421"/>
      <c r="L6148" s="421"/>
      <c r="M6148" s="421"/>
      <c r="N6148" s="426"/>
      <c r="O6148" s="426"/>
      <c r="P6148" s="427"/>
      <c r="Q6148" s="427"/>
      <c r="R6148" s="426"/>
      <c r="S6148" s="426"/>
      <c r="T6148" s="426"/>
      <c r="U6148" s="426"/>
      <c r="V6148" s="426"/>
      <c r="W6148" s="426"/>
      <c r="X6148" s="427"/>
      <c r="Y6148" s="416" t="e">
        <f t="shared" si="476"/>
        <v>#N/A</v>
      </c>
      <c r="Z6148" s="416" t="e">
        <f t="shared" si="477"/>
        <v>#N/A</v>
      </c>
      <c r="AA6148" s="416" t="str">
        <f t="shared" si="478"/>
        <v/>
      </c>
      <c r="AB6148" s="416" t="e">
        <f t="shared" si="479"/>
        <v>#N/A</v>
      </c>
      <c r="AC6148" s="416" t="e">
        <f t="shared" si="480"/>
        <v>#N/A</v>
      </c>
    </row>
    <row r="6149" customHeight="1" spans="1:29">
      <c r="A6149" s="421"/>
      <c r="B6149" s="422"/>
      <c r="C6149" s="422"/>
      <c r="D6149" s="421"/>
      <c r="E6149" s="421"/>
      <c r="F6149" s="421"/>
      <c r="G6149" s="421"/>
      <c r="H6149" s="421"/>
      <c r="I6149" s="421"/>
      <c r="J6149" s="421"/>
      <c r="K6149" s="421"/>
      <c r="L6149" s="421"/>
      <c r="M6149" s="421"/>
      <c r="N6149" s="426"/>
      <c r="O6149" s="426"/>
      <c r="P6149" s="427"/>
      <c r="Q6149" s="427"/>
      <c r="R6149" s="426"/>
      <c r="S6149" s="426"/>
      <c r="T6149" s="426"/>
      <c r="U6149" s="426"/>
      <c r="V6149" s="426"/>
      <c r="W6149" s="426"/>
      <c r="X6149" s="427"/>
      <c r="Y6149" s="416" t="e">
        <f t="shared" si="476"/>
        <v>#N/A</v>
      </c>
      <c r="Z6149" s="416" t="e">
        <f t="shared" si="477"/>
        <v>#N/A</v>
      </c>
      <c r="AA6149" s="416" t="str">
        <f t="shared" si="478"/>
        <v/>
      </c>
      <c r="AB6149" s="416" t="e">
        <f t="shared" si="479"/>
        <v>#N/A</v>
      </c>
      <c r="AC6149" s="416" t="e">
        <f t="shared" si="480"/>
        <v>#N/A</v>
      </c>
    </row>
    <row r="6150" customHeight="1" spans="1:29">
      <c r="A6150" s="421"/>
      <c r="B6150" s="422"/>
      <c r="C6150" s="422"/>
      <c r="D6150" s="421"/>
      <c r="E6150" s="421"/>
      <c r="F6150" s="421"/>
      <c r="G6150" s="421"/>
      <c r="H6150" s="421"/>
      <c r="I6150" s="421"/>
      <c r="J6150" s="421"/>
      <c r="K6150" s="421"/>
      <c r="L6150" s="421"/>
      <c r="M6150" s="421"/>
      <c r="N6150" s="426"/>
      <c r="O6150" s="426"/>
      <c r="P6150" s="427"/>
      <c r="Q6150" s="427"/>
      <c r="R6150" s="426"/>
      <c r="S6150" s="426"/>
      <c r="T6150" s="426"/>
      <c r="U6150" s="426"/>
      <c r="V6150" s="426"/>
      <c r="W6150" s="426"/>
      <c r="X6150" s="427"/>
      <c r="Y6150" s="416" t="e">
        <f t="shared" si="476"/>
        <v>#N/A</v>
      </c>
      <c r="Z6150" s="416" t="e">
        <f t="shared" si="477"/>
        <v>#N/A</v>
      </c>
      <c r="AA6150" s="416" t="str">
        <f t="shared" si="478"/>
        <v/>
      </c>
      <c r="AB6150" s="416" t="e">
        <f t="shared" si="479"/>
        <v>#N/A</v>
      </c>
      <c r="AC6150" s="416" t="e">
        <f t="shared" si="480"/>
        <v>#N/A</v>
      </c>
    </row>
    <row r="6151" customHeight="1" spans="1:29">
      <c r="A6151" s="421"/>
      <c r="B6151" s="422"/>
      <c r="C6151" s="422"/>
      <c r="D6151" s="421"/>
      <c r="E6151" s="421"/>
      <c r="F6151" s="421"/>
      <c r="G6151" s="421"/>
      <c r="H6151" s="421"/>
      <c r="I6151" s="421"/>
      <c r="J6151" s="421"/>
      <c r="K6151" s="421"/>
      <c r="L6151" s="421"/>
      <c r="M6151" s="421"/>
      <c r="N6151" s="426"/>
      <c r="O6151" s="426"/>
      <c r="P6151" s="427"/>
      <c r="Q6151" s="427"/>
      <c r="R6151" s="426"/>
      <c r="S6151" s="426"/>
      <c r="T6151" s="426"/>
      <c r="U6151" s="426"/>
      <c r="V6151" s="426"/>
      <c r="W6151" s="426"/>
      <c r="X6151" s="427"/>
      <c r="Y6151" s="416" t="e">
        <f t="shared" ref="Y6151:Y6214" si="481">_xlfn.IFS(LEFT(M6151,3)="003","三保支出",LEFT(M6151,3)="004","刚性支出",LEFT(M6151,3)="000","促发展支出")</f>
        <v>#N/A</v>
      </c>
      <c r="Z6151" s="416" t="e">
        <f t="shared" ref="Z6151:Z6214" si="482">_xlfn.IFS(LEFT(E6151,1)="3","项目支出",LEFT(E6151,1)="1","人员类支出",LEFT(E6151,1)="2","运转类支出")</f>
        <v>#N/A</v>
      </c>
      <c r="AA6151" s="416" t="str">
        <f t="shared" ref="AA6151:AA6214" si="483">LEFT(H6151,7)</f>
        <v/>
      </c>
      <c r="AB6151" s="416" t="e">
        <f t="shared" ref="AB6151:AB6214" si="484">_xlfn.IFS(LEFT(M6151,6)="003001","保工资",LEFT(M6151,6)="003002","保运转",LEFT(M6151,6)="003003","保基本民生")</f>
        <v>#N/A</v>
      </c>
      <c r="AC6151" s="416" t="e">
        <f t="shared" ref="AC6151:AC6214" si="485">IF(Z6151="项目支出","否","是")</f>
        <v>#N/A</v>
      </c>
    </row>
    <row r="6152" customHeight="1" spans="1:29">
      <c r="A6152" s="421"/>
      <c r="B6152" s="422"/>
      <c r="C6152" s="422"/>
      <c r="D6152" s="421"/>
      <c r="E6152" s="421"/>
      <c r="F6152" s="421"/>
      <c r="G6152" s="421"/>
      <c r="H6152" s="421"/>
      <c r="I6152" s="421"/>
      <c r="J6152" s="421"/>
      <c r="K6152" s="421"/>
      <c r="L6152" s="421"/>
      <c r="M6152" s="421"/>
      <c r="N6152" s="426"/>
      <c r="O6152" s="426"/>
      <c r="P6152" s="427"/>
      <c r="Q6152" s="427"/>
      <c r="R6152" s="426"/>
      <c r="S6152" s="426"/>
      <c r="T6152" s="426"/>
      <c r="U6152" s="426"/>
      <c r="V6152" s="426"/>
      <c r="W6152" s="426"/>
      <c r="X6152" s="427"/>
      <c r="Y6152" s="416" t="e">
        <f t="shared" si="481"/>
        <v>#N/A</v>
      </c>
      <c r="Z6152" s="416" t="e">
        <f t="shared" si="482"/>
        <v>#N/A</v>
      </c>
      <c r="AA6152" s="416" t="str">
        <f t="shared" si="483"/>
        <v/>
      </c>
      <c r="AB6152" s="416" t="e">
        <f t="shared" si="484"/>
        <v>#N/A</v>
      </c>
      <c r="AC6152" s="416" t="e">
        <f t="shared" si="485"/>
        <v>#N/A</v>
      </c>
    </row>
    <row r="6153" customHeight="1" spans="1:29">
      <c r="A6153" s="421"/>
      <c r="B6153" s="422"/>
      <c r="C6153" s="422"/>
      <c r="D6153" s="421"/>
      <c r="E6153" s="421"/>
      <c r="F6153" s="421"/>
      <c r="G6153" s="421"/>
      <c r="H6153" s="421"/>
      <c r="I6153" s="421"/>
      <c r="J6153" s="421"/>
      <c r="K6153" s="421"/>
      <c r="L6153" s="421"/>
      <c r="M6153" s="421"/>
      <c r="N6153" s="426"/>
      <c r="O6153" s="426"/>
      <c r="P6153" s="427"/>
      <c r="Q6153" s="427"/>
      <c r="R6153" s="426"/>
      <c r="S6153" s="426"/>
      <c r="T6153" s="426"/>
      <c r="U6153" s="426"/>
      <c r="V6153" s="426"/>
      <c r="W6153" s="426"/>
      <c r="X6153" s="427"/>
      <c r="Y6153" s="416" t="e">
        <f t="shared" si="481"/>
        <v>#N/A</v>
      </c>
      <c r="Z6153" s="416" t="e">
        <f t="shared" si="482"/>
        <v>#N/A</v>
      </c>
      <c r="AA6153" s="416" t="str">
        <f t="shared" si="483"/>
        <v/>
      </c>
      <c r="AB6153" s="416" t="e">
        <f t="shared" si="484"/>
        <v>#N/A</v>
      </c>
      <c r="AC6153" s="416" t="e">
        <f t="shared" si="485"/>
        <v>#N/A</v>
      </c>
    </row>
    <row r="6154" customHeight="1" spans="1:29">
      <c r="A6154" s="421"/>
      <c r="B6154" s="422"/>
      <c r="C6154" s="422"/>
      <c r="D6154" s="421"/>
      <c r="E6154" s="421"/>
      <c r="F6154" s="421"/>
      <c r="G6154" s="421"/>
      <c r="H6154" s="421"/>
      <c r="I6154" s="421"/>
      <c r="J6154" s="421"/>
      <c r="K6154" s="421"/>
      <c r="L6154" s="421"/>
      <c r="M6154" s="421"/>
      <c r="N6154" s="426"/>
      <c r="O6154" s="426"/>
      <c r="P6154" s="427"/>
      <c r="Q6154" s="427"/>
      <c r="R6154" s="426"/>
      <c r="S6154" s="426"/>
      <c r="T6154" s="426"/>
      <c r="U6154" s="426"/>
      <c r="V6154" s="426"/>
      <c r="W6154" s="426"/>
      <c r="X6154" s="427"/>
      <c r="Y6154" s="416" t="e">
        <f t="shared" si="481"/>
        <v>#N/A</v>
      </c>
      <c r="Z6154" s="416" t="e">
        <f t="shared" si="482"/>
        <v>#N/A</v>
      </c>
      <c r="AA6154" s="416" t="str">
        <f t="shared" si="483"/>
        <v/>
      </c>
      <c r="AB6154" s="416" t="e">
        <f t="shared" si="484"/>
        <v>#N/A</v>
      </c>
      <c r="AC6154" s="416" t="e">
        <f t="shared" si="485"/>
        <v>#N/A</v>
      </c>
    </row>
    <row r="6155" customHeight="1" spans="1:29">
      <c r="A6155" s="421"/>
      <c r="B6155" s="422"/>
      <c r="C6155" s="422"/>
      <c r="D6155" s="421"/>
      <c r="E6155" s="421"/>
      <c r="F6155" s="421"/>
      <c r="G6155" s="421"/>
      <c r="H6155" s="421"/>
      <c r="I6155" s="421"/>
      <c r="J6155" s="421"/>
      <c r="K6155" s="421"/>
      <c r="L6155" s="421"/>
      <c r="M6155" s="421"/>
      <c r="N6155" s="426"/>
      <c r="O6155" s="426"/>
      <c r="P6155" s="427"/>
      <c r="Q6155" s="427"/>
      <c r="R6155" s="426"/>
      <c r="S6155" s="426"/>
      <c r="T6155" s="426"/>
      <c r="U6155" s="426"/>
      <c r="V6155" s="426"/>
      <c r="W6155" s="426"/>
      <c r="X6155" s="427"/>
      <c r="Y6155" s="416" t="e">
        <f t="shared" si="481"/>
        <v>#N/A</v>
      </c>
      <c r="Z6155" s="416" t="e">
        <f t="shared" si="482"/>
        <v>#N/A</v>
      </c>
      <c r="AA6155" s="416" t="str">
        <f t="shared" si="483"/>
        <v/>
      </c>
      <c r="AB6155" s="416" t="e">
        <f t="shared" si="484"/>
        <v>#N/A</v>
      </c>
      <c r="AC6155" s="416" t="e">
        <f t="shared" si="485"/>
        <v>#N/A</v>
      </c>
    </row>
    <row r="6156" customHeight="1" spans="1:29">
      <c r="A6156" s="421"/>
      <c r="B6156" s="422"/>
      <c r="C6156" s="422"/>
      <c r="D6156" s="421"/>
      <c r="E6156" s="421"/>
      <c r="F6156" s="421"/>
      <c r="G6156" s="421"/>
      <c r="H6156" s="421"/>
      <c r="I6156" s="421"/>
      <c r="J6156" s="421"/>
      <c r="K6156" s="421"/>
      <c r="L6156" s="421"/>
      <c r="M6156" s="421"/>
      <c r="N6156" s="426"/>
      <c r="O6156" s="426"/>
      <c r="P6156" s="427"/>
      <c r="Q6156" s="427"/>
      <c r="R6156" s="426"/>
      <c r="S6156" s="426"/>
      <c r="T6156" s="426"/>
      <c r="U6156" s="426"/>
      <c r="V6156" s="426"/>
      <c r="W6156" s="426"/>
      <c r="X6156" s="427"/>
      <c r="Y6156" s="416" t="e">
        <f t="shared" si="481"/>
        <v>#N/A</v>
      </c>
      <c r="Z6156" s="416" t="e">
        <f t="shared" si="482"/>
        <v>#N/A</v>
      </c>
      <c r="AA6156" s="416" t="str">
        <f t="shared" si="483"/>
        <v/>
      </c>
      <c r="AB6156" s="416" t="e">
        <f t="shared" si="484"/>
        <v>#N/A</v>
      </c>
      <c r="AC6156" s="416" t="e">
        <f t="shared" si="485"/>
        <v>#N/A</v>
      </c>
    </row>
    <row r="6157" customHeight="1" spans="1:29">
      <c r="A6157" s="421"/>
      <c r="B6157" s="422"/>
      <c r="C6157" s="422"/>
      <c r="D6157" s="421"/>
      <c r="E6157" s="421"/>
      <c r="F6157" s="421"/>
      <c r="G6157" s="421"/>
      <c r="H6157" s="421"/>
      <c r="I6157" s="421"/>
      <c r="J6157" s="421"/>
      <c r="K6157" s="421"/>
      <c r="L6157" s="421"/>
      <c r="M6157" s="421"/>
      <c r="N6157" s="426"/>
      <c r="O6157" s="426"/>
      <c r="P6157" s="427"/>
      <c r="Q6157" s="427"/>
      <c r="R6157" s="426"/>
      <c r="S6157" s="426"/>
      <c r="T6157" s="426"/>
      <c r="U6157" s="426"/>
      <c r="V6157" s="426"/>
      <c r="W6157" s="426"/>
      <c r="X6157" s="427"/>
      <c r="Y6157" s="416" t="e">
        <f t="shared" si="481"/>
        <v>#N/A</v>
      </c>
      <c r="Z6157" s="416" t="e">
        <f t="shared" si="482"/>
        <v>#N/A</v>
      </c>
      <c r="AA6157" s="416" t="str">
        <f t="shared" si="483"/>
        <v/>
      </c>
      <c r="AB6157" s="416" t="e">
        <f t="shared" si="484"/>
        <v>#N/A</v>
      </c>
      <c r="AC6157" s="416" t="e">
        <f t="shared" si="485"/>
        <v>#N/A</v>
      </c>
    </row>
    <row r="6158" customHeight="1" spans="1:29">
      <c r="A6158" s="421"/>
      <c r="B6158" s="422"/>
      <c r="C6158" s="422"/>
      <c r="D6158" s="421"/>
      <c r="E6158" s="421"/>
      <c r="F6158" s="421"/>
      <c r="G6158" s="421"/>
      <c r="H6158" s="421"/>
      <c r="I6158" s="421"/>
      <c r="J6158" s="421"/>
      <c r="K6158" s="421"/>
      <c r="L6158" s="421"/>
      <c r="M6158" s="421"/>
      <c r="N6158" s="426"/>
      <c r="O6158" s="426"/>
      <c r="P6158" s="427"/>
      <c r="Q6158" s="427"/>
      <c r="R6158" s="426"/>
      <c r="S6158" s="426"/>
      <c r="T6158" s="426"/>
      <c r="U6158" s="426"/>
      <c r="V6158" s="426"/>
      <c r="W6158" s="426"/>
      <c r="X6158" s="427"/>
      <c r="Y6158" s="416" t="e">
        <f t="shared" si="481"/>
        <v>#N/A</v>
      </c>
      <c r="Z6158" s="416" t="e">
        <f t="shared" si="482"/>
        <v>#N/A</v>
      </c>
      <c r="AA6158" s="416" t="str">
        <f t="shared" si="483"/>
        <v/>
      </c>
      <c r="AB6158" s="416" t="e">
        <f t="shared" si="484"/>
        <v>#N/A</v>
      </c>
      <c r="AC6158" s="416" t="e">
        <f t="shared" si="485"/>
        <v>#N/A</v>
      </c>
    </row>
    <row r="6159" customHeight="1" spans="1:29">
      <c r="A6159" s="421"/>
      <c r="B6159" s="422"/>
      <c r="C6159" s="422"/>
      <c r="D6159" s="421"/>
      <c r="E6159" s="421"/>
      <c r="F6159" s="421"/>
      <c r="G6159" s="421"/>
      <c r="H6159" s="421"/>
      <c r="I6159" s="421"/>
      <c r="J6159" s="421"/>
      <c r="K6159" s="421"/>
      <c r="L6159" s="421"/>
      <c r="M6159" s="421"/>
      <c r="N6159" s="426"/>
      <c r="O6159" s="426"/>
      <c r="P6159" s="427"/>
      <c r="Q6159" s="427"/>
      <c r="R6159" s="426"/>
      <c r="S6159" s="426"/>
      <c r="T6159" s="426"/>
      <c r="U6159" s="426"/>
      <c r="V6159" s="426"/>
      <c r="W6159" s="426"/>
      <c r="X6159" s="427"/>
      <c r="Y6159" s="416" t="e">
        <f t="shared" si="481"/>
        <v>#N/A</v>
      </c>
      <c r="Z6159" s="416" t="e">
        <f t="shared" si="482"/>
        <v>#N/A</v>
      </c>
      <c r="AA6159" s="416" t="str">
        <f t="shared" si="483"/>
        <v/>
      </c>
      <c r="AB6159" s="416" t="e">
        <f t="shared" si="484"/>
        <v>#N/A</v>
      </c>
      <c r="AC6159" s="416" t="e">
        <f t="shared" si="485"/>
        <v>#N/A</v>
      </c>
    </row>
    <row r="6160" customHeight="1" spans="1:29">
      <c r="A6160" s="421"/>
      <c r="B6160" s="422"/>
      <c r="C6160" s="422"/>
      <c r="D6160" s="421"/>
      <c r="E6160" s="421"/>
      <c r="F6160" s="421"/>
      <c r="G6160" s="421"/>
      <c r="H6160" s="421"/>
      <c r="I6160" s="421"/>
      <c r="J6160" s="421"/>
      <c r="K6160" s="421"/>
      <c r="L6160" s="421"/>
      <c r="M6160" s="421"/>
      <c r="N6160" s="426"/>
      <c r="O6160" s="426"/>
      <c r="P6160" s="427"/>
      <c r="Q6160" s="427"/>
      <c r="R6160" s="426"/>
      <c r="S6160" s="426"/>
      <c r="T6160" s="426"/>
      <c r="U6160" s="426"/>
      <c r="V6160" s="426"/>
      <c r="W6160" s="426"/>
      <c r="X6160" s="427"/>
      <c r="Y6160" s="416" t="e">
        <f t="shared" si="481"/>
        <v>#N/A</v>
      </c>
      <c r="Z6160" s="416" t="e">
        <f t="shared" si="482"/>
        <v>#N/A</v>
      </c>
      <c r="AA6160" s="416" t="str">
        <f t="shared" si="483"/>
        <v/>
      </c>
      <c r="AB6160" s="416" t="e">
        <f t="shared" si="484"/>
        <v>#N/A</v>
      </c>
      <c r="AC6160" s="416" t="e">
        <f t="shared" si="485"/>
        <v>#N/A</v>
      </c>
    </row>
    <row r="6161" customHeight="1" spans="1:29">
      <c r="A6161" s="421"/>
      <c r="B6161" s="422"/>
      <c r="C6161" s="422"/>
      <c r="D6161" s="421"/>
      <c r="E6161" s="421"/>
      <c r="F6161" s="421"/>
      <c r="G6161" s="421"/>
      <c r="H6161" s="421"/>
      <c r="I6161" s="421"/>
      <c r="J6161" s="421"/>
      <c r="K6161" s="421"/>
      <c r="L6161" s="421"/>
      <c r="M6161" s="421"/>
      <c r="N6161" s="426"/>
      <c r="O6161" s="426"/>
      <c r="P6161" s="427"/>
      <c r="Q6161" s="427"/>
      <c r="R6161" s="426"/>
      <c r="S6161" s="426"/>
      <c r="T6161" s="426"/>
      <c r="U6161" s="426"/>
      <c r="V6161" s="426"/>
      <c r="W6161" s="426"/>
      <c r="X6161" s="427"/>
      <c r="Y6161" s="416" t="e">
        <f t="shared" si="481"/>
        <v>#N/A</v>
      </c>
      <c r="Z6161" s="416" t="e">
        <f t="shared" si="482"/>
        <v>#N/A</v>
      </c>
      <c r="AA6161" s="416" t="str">
        <f t="shared" si="483"/>
        <v/>
      </c>
      <c r="AB6161" s="416" t="e">
        <f t="shared" si="484"/>
        <v>#N/A</v>
      </c>
      <c r="AC6161" s="416" t="e">
        <f t="shared" si="485"/>
        <v>#N/A</v>
      </c>
    </row>
    <row r="6162" customHeight="1" spans="1:29">
      <c r="A6162" s="421"/>
      <c r="B6162" s="422"/>
      <c r="C6162" s="422"/>
      <c r="D6162" s="421"/>
      <c r="E6162" s="421"/>
      <c r="F6162" s="421"/>
      <c r="G6162" s="421"/>
      <c r="H6162" s="421"/>
      <c r="I6162" s="421"/>
      <c r="J6162" s="421"/>
      <c r="K6162" s="421"/>
      <c r="L6162" s="421"/>
      <c r="M6162" s="421"/>
      <c r="N6162" s="426"/>
      <c r="O6162" s="426"/>
      <c r="P6162" s="427"/>
      <c r="Q6162" s="427"/>
      <c r="R6162" s="426"/>
      <c r="S6162" s="426"/>
      <c r="T6162" s="426"/>
      <c r="U6162" s="426"/>
      <c r="V6162" s="426"/>
      <c r="W6162" s="426"/>
      <c r="X6162" s="427"/>
      <c r="Y6162" s="416" t="e">
        <f t="shared" si="481"/>
        <v>#N/A</v>
      </c>
      <c r="Z6162" s="416" t="e">
        <f t="shared" si="482"/>
        <v>#N/A</v>
      </c>
      <c r="AA6162" s="416" t="str">
        <f t="shared" si="483"/>
        <v/>
      </c>
      <c r="AB6162" s="416" t="e">
        <f t="shared" si="484"/>
        <v>#N/A</v>
      </c>
      <c r="AC6162" s="416" t="e">
        <f t="shared" si="485"/>
        <v>#N/A</v>
      </c>
    </row>
    <row r="6163" customHeight="1" spans="1:29">
      <c r="A6163" s="421"/>
      <c r="B6163" s="422"/>
      <c r="C6163" s="422"/>
      <c r="D6163" s="421"/>
      <c r="E6163" s="421"/>
      <c r="F6163" s="421"/>
      <c r="G6163" s="421"/>
      <c r="H6163" s="421"/>
      <c r="I6163" s="421"/>
      <c r="J6163" s="421"/>
      <c r="K6163" s="421"/>
      <c r="L6163" s="421"/>
      <c r="M6163" s="421"/>
      <c r="N6163" s="426"/>
      <c r="O6163" s="426"/>
      <c r="P6163" s="427"/>
      <c r="Q6163" s="427"/>
      <c r="R6163" s="426"/>
      <c r="S6163" s="426"/>
      <c r="T6163" s="426"/>
      <c r="U6163" s="426"/>
      <c r="V6163" s="426"/>
      <c r="W6163" s="426"/>
      <c r="X6163" s="427"/>
      <c r="Y6163" s="416" t="e">
        <f t="shared" si="481"/>
        <v>#N/A</v>
      </c>
      <c r="Z6163" s="416" t="e">
        <f t="shared" si="482"/>
        <v>#N/A</v>
      </c>
      <c r="AA6163" s="416" t="str">
        <f t="shared" si="483"/>
        <v/>
      </c>
      <c r="AB6163" s="416" t="e">
        <f t="shared" si="484"/>
        <v>#N/A</v>
      </c>
      <c r="AC6163" s="416" t="e">
        <f t="shared" si="485"/>
        <v>#N/A</v>
      </c>
    </row>
    <row r="6164" customHeight="1" spans="1:29">
      <c r="A6164" s="421"/>
      <c r="B6164" s="422"/>
      <c r="C6164" s="422"/>
      <c r="D6164" s="421"/>
      <c r="E6164" s="421"/>
      <c r="F6164" s="421"/>
      <c r="G6164" s="421"/>
      <c r="H6164" s="421"/>
      <c r="I6164" s="421"/>
      <c r="J6164" s="421"/>
      <c r="K6164" s="421"/>
      <c r="L6164" s="421"/>
      <c r="M6164" s="421"/>
      <c r="N6164" s="426"/>
      <c r="O6164" s="426"/>
      <c r="P6164" s="427"/>
      <c r="Q6164" s="427"/>
      <c r="R6164" s="426"/>
      <c r="S6164" s="426"/>
      <c r="T6164" s="426"/>
      <c r="U6164" s="426"/>
      <c r="V6164" s="426"/>
      <c r="W6164" s="426"/>
      <c r="X6164" s="427"/>
      <c r="Y6164" s="416" t="e">
        <f t="shared" si="481"/>
        <v>#N/A</v>
      </c>
      <c r="Z6164" s="416" t="e">
        <f t="shared" si="482"/>
        <v>#N/A</v>
      </c>
      <c r="AA6164" s="416" t="str">
        <f t="shared" si="483"/>
        <v/>
      </c>
      <c r="AB6164" s="416" t="e">
        <f t="shared" si="484"/>
        <v>#N/A</v>
      </c>
      <c r="AC6164" s="416" t="e">
        <f t="shared" si="485"/>
        <v>#N/A</v>
      </c>
    </row>
    <row r="6165" customHeight="1" spans="1:29">
      <c r="A6165" s="421"/>
      <c r="B6165" s="422"/>
      <c r="C6165" s="422"/>
      <c r="D6165" s="421"/>
      <c r="E6165" s="421"/>
      <c r="F6165" s="421"/>
      <c r="G6165" s="421"/>
      <c r="H6165" s="421"/>
      <c r="I6165" s="421"/>
      <c r="J6165" s="421"/>
      <c r="K6165" s="421"/>
      <c r="L6165" s="421"/>
      <c r="M6165" s="421"/>
      <c r="N6165" s="426"/>
      <c r="O6165" s="426"/>
      <c r="P6165" s="427"/>
      <c r="Q6165" s="427"/>
      <c r="R6165" s="426"/>
      <c r="S6165" s="426"/>
      <c r="T6165" s="426"/>
      <c r="U6165" s="426"/>
      <c r="V6165" s="426"/>
      <c r="W6165" s="426"/>
      <c r="X6165" s="427"/>
      <c r="Y6165" s="416" t="e">
        <f t="shared" si="481"/>
        <v>#N/A</v>
      </c>
      <c r="Z6165" s="416" t="e">
        <f t="shared" si="482"/>
        <v>#N/A</v>
      </c>
      <c r="AA6165" s="416" t="str">
        <f t="shared" si="483"/>
        <v/>
      </c>
      <c r="AB6165" s="416" t="e">
        <f t="shared" si="484"/>
        <v>#N/A</v>
      </c>
      <c r="AC6165" s="416" t="e">
        <f t="shared" si="485"/>
        <v>#N/A</v>
      </c>
    </row>
    <row r="6166" customHeight="1" spans="1:29">
      <c r="A6166" s="421"/>
      <c r="B6166" s="422"/>
      <c r="C6166" s="422"/>
      <c r="D6166" s="421"/>
      <c r="E6166" s="421"/>
      <c r="F6166" s="421"/>
      <c r="G6166" s="421"/>
      <c r="H6166" s="421"/>
      <c r="I6166" s="421"/>
      <c r="J6166" s="421"/>
      <c r="K6166" s="421"/>
      <c r="L6166" s="421"/>
      <c r="M6166" s="421"/>
      <c r="N6166" s="426"/>
      <c r="O6166" s="426"/>
      <c r="P6166" s="427"/>
      <c r="Q6166" s="427"/>
      <c r="R6166" s="426"/>
      <c r="S6166" s="426"/>
      <c r="T6166" s="426"/>
      <c r="U6166" s="426"/>
      <c r="V6166" s="426"/>
      <c r="W6166" s="426"/>
      <c r="X6166" s="427"/>
      <c r="Y6166" s="416" t="e">
        <f t="shared" si="481"/>
        <v>#N/A</v>
      </c>
      <c r="Z6166" s="416" t="e">
        <f t="shared" si="482"/>
        <v>#N/A</v>
      </c>
      <c r="AA6166" s="416" t="str">
        <f t="shared" si="483"/>
        <v/>
      </c>
      <c r="AB6166" s="416" t="e">
        <f t="shared" si="484"/>
        <v>#N/A</v>
      </c>
      <c r="AC6166" s="416" t="e">
        <f t="shared" si="485"/>
        <v>#N/A</v>
      </c>
    </row>
    <row r="6167" customHeight="1" spans="1:29">
      <c r="A6167" s="421"/>
      <c r="B6167" s="422"/>
      <c r="C6167" s="422"/>
      <c r="D6167" s="421"/>
      <c r="E6167" s="421"/>
      <c r="F6167" s="421"/>
      <c r="G6167" s="421"/>
      <c r="H6167" s="421"/>
      <c r="I6167" s="421"/>
      <c r="J6167" s="421"/>
      <c r="K6167" s="421"/>
      <c r="L6167" s="421"/>
      <c r="M6167" s="421"/>
      <c r="N6167" s="426"/>
      <c r="O6167" s="426"/>
      <c r="P6167" s="427"/>
      <c r="Q6167" s="427"/>
      <c r="R6167" s="426"/>
      <c r="S6167" s="426"/>
      <c r="T6167" s="426"/>
      <c r="U6167" s="426"/>
      <c r="V6167" s="426"/>
      <c r="W6167" s="426"/>
      <c r="X6167" s="427"/>
      <c r="Y6167" s="416" t="e">
        <f t="shared" si="481"/>
        <v>#N/A</v>
      </c>
      <c r="Z6167" s="416" t="e">
        <f t="shared" si="482"/>
        <v>#N/A</v>
      </c>
      <c r="AA6167" s="416" t="str">
        <f t="shared" si="483"/>
        <v/>
      </c>
      <c r="AB6167" s="416" t="e">
        <f t="shared" si="484"/>
        <v>#N/A</v>
      </c>
      <c r="AC6167" s="416" t="e">
        <f t="shared" si="485"/>
        <v>#N/A</v>
      </c>
    </row>
    <row r="6168" customHeight="1" spans="1:29">
      <c r="A6168" s="421"/>
      <c r="B6168" s="422"/>
      <c r="C6168" s="422"/>
      <c r="D6168" s="421"/>
      <c r="E6168" s="421"/>
      <c r="F6168" s="421"/>
      <c r="G6168" s="421"/>
      <c r="H6168" s="421"/>
      <c r="I6168" s="421"/>
      <c r="J6168" s="421"/>
      <c r="K6168" s="421"/>
      <c r="L6168" s="421"/>
      <c r="M6168" s="421"/>
      <c r="N6168" s="426"/>
      <c r="O6168" s="426"/>
      <c r="P6168" s="427"/>
      <c r="Q6168" s="427"/>
      <c r="R6168" s="426"/>
      <c r="S6168" s="426"/>
      <c r="T6168" s="426"/>
      <c r="U6168" s="426"/>
      <c r="V6168" s="426"/>
      <c r="W6168" s="426"/>
      <c r="X6168" s="427"/>
      <c r="Y6168" s="416" t="e">
        <f t="shared" si="481"/>
        <v>#N/A</v>
      </c>
      <c r="Z6168" s="416" t="e">
        <f t="shared" si="482"/>
        <v>#N/A</v>
      </c>
      <c r="AA6168" s="416" t="str">
        <f t="shared" si="483"/>
        <v/>
      </c>
      <c r="AB6168" s="416" t="e">
        <f t="shared" si="484"/>
        <v>#N/A</v>
      </c>
      <c r="AC6168" s="416" t="e">
        <f t="shared" si="485"/>
        <v>#N/A</v>
      </c>
    </row>
    <row r="6169" customHeight="1" spans="1:29">
      <c r="A6169" s="421"/>
      <c r="B6169" s="422"/>
      <c r="C6169" s="422"/>
      <c r="D6169" s="421"/>
      <c r="E6169" s="421"/>
      <c r="F6169" s="421"/>
      <c r="G6169" s="421"/>
      <c r="H6169" s="421"/>
      <c r="I6169" s="421"/>
      <c r="J6169" s="421"/>
      <c r="K6169" s="421"/>
      <c r="L6169" s="421"/>
      <c r="M6169" s="421"/>
      <c r="N6169" s="426"/>
      <c r="O6169" s="426"/>
      <c r="P6169" s="427"/>
      <c r="Q6169" s="427"/>
      <c r="R6169" s="426"/>
      <c r="S6169" s="426"/>
      <c r="T6169" s="426"/>
      <c r="U6169" s="426"/>
      <c r="V6169" s="426"/>
      <c r="W6169" s="426"/>
      <c r="X6169" s="427"/>
      <c r="Y6169" s="416" t="e">
        <f t="shared" si="481"/>
        <v>#N/A</v>
      </c>
      <c r="Z6169" s="416" t="e">
        <f t="shared" si="482"/>
        <v>#N/A</v>
      </c>
      <c r="AA6169" s="416" t="str">
        <f t="shared" si="483"/>
        <v/>
      </c>
      <c r="AB6169" s="416" t="e">
        <f t="shared" si="484"/>
        <v>#N/A</v>
      </c>
      <c r="AC6169" s="416" t="e">
        <f t="shared" si="485"/>
        <v>#N/A</v>
      </c>
    </row>
    <row r="6170" customHeight="1" spans="1:29">
      <c r="A6170" s="421"/>
      <c r="B6170" s="422"/>
      <c r="C6170" s="422"/>
      <c r="D6170" s="421"/>
      <c r="E6170" s="421"/>
      <c r="F6170" s="421"/>
      <c r="G6170" s="421"/>
      <c r="H6170" s="421"/>
      <c r="I6170" s="421"/>
      <c r="J6170" s="421"/>
      <c r="K6170" s="421"/>
      <c r="L6170" s="421"/>
      <c r="M6170" s="421"/>
      <c r="N6170" s="426"/>
      <c r="O6170" s="426"/>
      <c r="P6170" s="427"/>
      <c r="Q6170" s="427"/>
      <c r="R6170" s="426"/>
      <c r="S6170" s="426"/>
      <c r="T6170" s="426"/>
      <c r="U6170" s="426"/>
      <c r="V6170" s="426"/>
      <c r="W6170" s="426"/>
      <c r="X6170" s="427"/>
      <c r="Y6170" s="416" t="e">
        <f t="shared" si="481"/>
        <v>#N/A</v>
      </c>
      <c r="Z6170" s="416" t="e">
        <f t="shared" si="482"/>
        <v>#N/A</v>
      </c>
      <c r="AA6170" s="416" t="str">
        <f t="shared" si="483"/>
        <v/>
      </c>
      <c r="AB6170" s="416" t="e">
        <f t="shared" si="484"/>
        <v>#N/A</v>
      </c>
      <c r="AC6170" s="416" t="e">
        <f t="shared" si="485"/>
        <v>#N/A</v>
      </c>
    </row>
    <row r="6171" customHeight="1" spans="1:29">
      <c r="A6171" s="421"/>
      <c r="B6171" s="422"/>
      <c r="C6171" s="422"/>
      <c r="D6171" s="421"/>
      <c r="E6171" s="421"/>
      <c r="F6171" s="421"/>
      <c r="G6171" s="421"/>
      <c r="H6171" s="421"/>
      <c r="I6171" s="421"/>
      <c r="J6171" s="421"/>
      <c r="K6171" s="421"/>
      <c r="L6171" s="421"/>
      <c r="M6171" s="421"/>
      <c r="N6171" s="426"/>
      <c r="O6171" s="426"/>
      <c r="P6171" s="427"/>
      <c r="Q6171" s="427"/>
      <c r="R6171" s="426"/>
      <c r="S6171" s="426"/>
      <c r="T6171" s="426"/>
      <c r="U6171" s="426"/>
      <c r="V6171" s="426"/>
      <c r="W6171" s="426"/>
      <c r="X6171" s="427"/>
      <c r="Y6171" s="416" t="e">
        <f t="shared" si="481"/>
        <v>#N/A</v>
      </c>
      <c r="Z6171" s="416" t="e">
        <f t="shared" si="482"/>
        <v>#N/A</v>
      </c>
      <c r="AA6171" s="416" t="str">
        <f t="shared" si="483"/>
        <v/>
      </c>
      <c r="AB6171" s="416" t="e">
        <f t="shared" si="484"/>
        <v>#N/A</v>
      </c>
      <c r="AC6171" s="416" t="e">
        <f t="shared" si="485"/>
        <v>#N/A</v>
      </c>
    </row>
    <row r="6172" customHeight="1" spans="1:29">
      <c r="A6172" s="421"/>
      <c r="B6172" s="422"/>
      <c r="C6172" s="422"/>
      <c r="D6172" s="421"/>
      <c r="E6172" s="421"/>
      <c r="F6172" s="421"/>
      <c r="G6172" s="421"/>
      <c r="H6172" s="421"/>
      <c r="I6172" s="421"/>
      <c r="J6172" s="421"/>
      <c r="K6172" s="421"/>
      <c r="L6172" s="421"/>
      <c r="M6172" s="421"/>
      <c r="N6172" s="426"/>
      <c r="O6172" s="426"/>
      <c r="P6172" s="427"/>
      <c r="Q6172" s="427"/>
      <c r="R6172" s="426"/>
      <c r="S6172" s="426"/>
      <c r="T6172" s="426"/>
      <c r="U6172" s="426"/>
      <c r="V6172" s="426"/>
      <c r="W6172" s="426"/>
      <c r="X6172" s="427"/>
      <c r="Y6172" s="416" t="e">
        <f t="shared" si="481"/>
        <v>#N/A</v>
      </c>
      <c r="Z6172" s="416" t="e">
        <f t="shared" si="482"/>
        <v>#N/A</v>
      </c>
      <c r="AA6172" s="416" t="str">
        <f t="shared" si="483"/>
        <v/>
      </c>
      <c r="AB6172" s="416" t="e">
        <f t="shared" si="484"/>
        <v>#N/A</v>
      </c>
      <c r="AC6172" s="416" t="e">
        <f t="shared" si="485"/>
        <v>#N/A</v>
      </c>
    </row>
    <row r="6173" customHeight="1" spans="1:29">
      <c r="A6173" s="421"/>
      <c r="B6173" s="422"/>
      <c r="C6173" s="422"/>
      <c r="D6173" s="421"/>
      <c r="E6173" s="421"/>
      <c r="F6173" s="421"/>
      <c r="G6173" s="421"/>
      <c r="H6173" s="421"/>
      <c r="I6173" s="421"/>
      <c r="J6173" s="421"/>
      <c r="K6173" s="421"/>
      <c r="L6173" s="421"/>
      <c r="M6173" s="421"/>
      <c r="N6173" s="426"/>
      <c r="O6173" s="426"/>
      <c r="P6173" s="427"/>
      <c r="Q6173" s="427"/>
      <c r="R6173" s="426"/>
      <c r="S6173" s="426"/>
      <c r="T6173" s="426"/>
      <c r="U6173" s="426"/>
      <c r="V6173" s="426"/>
      <c r="W6173" s="426"/>
      <c r="X6173" s="427"/>
      <c r="Y6173" s="416" t="e">
        <f t="shared" si="481"/>
        <v>#N/A</v>
      </c>
      <c r="Z6173" s="416" t="e">
        <f t="shared" si="482"/>
        <v>#N/A</v>
      </c>
      <c r="AA6173" s="416" t="str">
        <f t="shared" si="483"/>
        <v/>
      </c>
      <c r="AB6173" s="416" t="e">
        <f t="shared" si="484"/>
        <v>#N/A</v>
      </c>
      <c r="AC6173" s="416" t="e">
        <f t="shared" si="485"/>
        <v>#N/A</v>
      </c>
    </row>
    <row r="6174" customHeight="1" spans="1:29">
      <c r="A6174" s="421"/>
      <c r="B6174" s="422"/>
      <c r="C6174" s="422"/>
      <c r="D6174" s="421"/>
      <c r="E6174" s="421"/>
      <c r="F6174" s="421"/>
      <c r="G6174" s="421"/>
      <c r="H6174" s="421"/>
      <c r="I6174" s="421"/>
      <c r="J6174" s="421"/>
      <c r="K6174" s="421"/>
      <c r="L6174" s="421"/>
      <c r="M6174" s="421"/>
      <c r="N6174" s="426"/>
      <c r="O6174" s="426"/>
      <c r="P6174" s="427"/>
      <c r="Q6174" s="427"/>
      <c r="R6174" s="426"/>
      <c r="S6174" s="426"/>
      <c r="T6174" s="426"/>
      <c r="U6174" s="426"/>
      <c r="V6174" s="426"/>
      <c r="W6174" s="426"/>
      <c r="X6174" s="427"/>
      <c r="Y6174" s="416" t="e">
        <f t="shared" si="481"/>
        <v>#N/A</v>
      </c>
      <c r="Z6174" s="416" t="e">
        <f t="shared" si="482"/>
        <v>#N/A</v>
      </c>
      <c r="AA6174" s="416" t="str">
        <f t="shared" si="483"/>
        <v/>
      </c>
      <c r="AB6174" s="416" t="e">
        <f t="shared" si="484"/>
        <v>#N/A</v>
      </c>
      <c r="AC6174" s="416" t="e">
        <f t="shared" si="485"/>
        <v>#N/A</v>
      </c>
    </row>
    <row r="6175" customHeight="1" spans="1:29">
      <c r="A6175" s="421"/>
      <c r="B6175" s="422"/>
      <c r="C6175" s="422"/>
      <c r="D6175" s="421"/>
      <c r="E6175" s="421"/>
      <c r="F6175" s="421"/>
      <c r="G6175" s="421"/>
      <c r="H6175" s="421"/>
      <c r="I6175" s="421"/>
      <c r="J6175" s="421"/>
      <c r="K6175" s="421"/>
      <c r="L6175" s="421"/>
      <c r="M6175" s="421"/>
      <c r="N6175" s="426"/>
      <c r="O6175" s="426"/>
      <c r="P6175" s="427"/>
      <c r="Q6175" s="427"/>
      <c r="R6175" s="426"/>
      <c r="S6175" s="426"/>
      <c r="T6175" s="426"/>
      <c r="U6175" s="426"/>
      <c r="V6175" s="426"/>
      <c r="W6175" s="426"/>
      <c r="X6175" s="427"/>
      <c r="Y6175" s="416" t="e">
        <f t="shared" si="481"/>
        <v>#N/A</v>
      </c>
      <c r="Z6175" s="416" t="e">
        <f t="shared" si="482"/>
        <v>#N/A</v>
      </c>
      <c r="AA6175" s="416" t="str">
        <f t="shared" si="483"/>
        <v/>
      </c>
      <c r="AB6175" s="416" t="e">
        <f t="shared" si="484"/>
        <v>#N/A</v>
      </c>
      <c r="AC6175" s="416" t="e">
        <f t="shared" si="485"/>
        <v>#N/A</v>
      </c>
    </row>
    <row r="6176" customHeight="1" spans="1:29">
      <c r="A6176" s="421"/>
      <c r="B6176" s="422"/>
      <c r="C6176" s="422"/>
      <c r="D6176" s="421"/>
      <c r="E6176" s="421"/>
      <c r="F6176" s="421"/>
      <c r="G6176" s="421"/>
      <c r="H6176" s="421"/>
      <c r="I6176" s="421"/>
      <c r="J6176" s="421"/>
      <c r="K6176" s="421"/>
      <c r="L6176" s="421"/>
      <c r="M6176" s="421"/>
      <c r="N6176" s="426"/>
      <c r="O6176" s="426"/>
      <c r="P6176" s="427"/>
      <c r="Q6176" s="427"/>
      <c r="R6176" s="426"/>
      <c r="S6176" s="426"/>
      <c r="T6176" s="426"/>
      <c r="U6176" s="426"/>
      <c r="V6176" s="426"/>
      <c r="W6176" s="426"/>
      <c r="X6176" s="427"/>
      <c r="Y6176" s="416" t="e">
        <f t="shared" si="481"/>
        <v>#N/A</v>
      </c>
      <c r="Z6176" s="416" t="e">
        <f t="shared" si="482"/>
        <v>#N/A</v>
      </c>
      <c r="AA6176" s="416" t="str">
        <f t="shared" si="483"/>
        <v/>
      </c>
      <c r="AB6176" s="416" t="e">
        <f t="shared" si="484"/>
        <v>#N/A</v>
      </c>
      <c r="AC6176" s="416" t="e">
        <f t="shared" si="485"/>
        <v>#N/A</v>
      </c>
    </row>
    <row r="6177" customHeight="1" spans="1:29">
      <c r="A6177" s="421"/>
      <c r="B6177" s="422"/>
      <c r="C6177" s="422"/>
      <c r="D6177" s="421"/>
      <c r="E6177" s="421"/>
      <c r="F6177" s="421"/>
      <c r="G6177" s="421"/>
      <c r="H6177" s="421"/>
      <c r="I6177" s="421"/>
      <c r="J6177" s="421"/>
      <c r="K6177" s="421"/>
      <c r="L6177" s="421"/>
      <c r="M6177" s="421"/>
      <c r="N6177" s="426"/>
      <c r="O6177" s="426"/>
      <c r="P6177" s="427"/>
      <c r="Q6177" s="427"/>
      <c r="R6177" s="426"/>
      <c r="S6177" s="426"/>
      <c r="T6177" s="426"/>
      <c r="U6177" s="426"/>
      <c r="V6177" s="426"/>
      <c r="W6177" s="426"/>
      <c r="X6177" s="427"/>
      <c r="Y6177" s="416" t="e">
        <f t="shared" si="481"/>
        <v>#N/A</v>
      </c>
      <c r="Z6177" s="416" t="e">
        <f t="shared" si="482"/>
        <v>#N/A</v>
      </c>
      <c r="AA6177" s="416" t="str">
        <f t="shared" si="483"/>
        <v/>
      </c>
      <c r="AB6177" s="416" t="e">
        <f t="shared" si="484"/>
        <v>#N/A</v>
      </c>
      <c r="AC6177" s="416" t="e">
        <f t="shared" si="485"/>
        <v>#N/A</v>
      </c>
    </row>
    <row r="6178" customHeight="1" spans="1:29">
      <c r="A6178" s="421"/>
      <c r="B6178" s="422"/>
      <c r="C6178" s="422"/>
      <c r="D6178" s="421"/>
      <c r="E6178" s="421"/>
      <c r="F6178" s="421"/>
      <c r="G6178" s="421"/>
      <c r="H6178" s="421"/>
      <c r="I6178" s="421"/>
      <c r="J6178" s="421"/>
      <c r="K6178" s="421"/>
      <c r="L6178" s="421"/>
      <c r="M6178" s="421"/>
      <c r="N6178" s="426"/>
      <c r="O6178" s="426"/>
      <c r="P6178" s="427"/>
      <c r="Q6178" s="427"/>
      <c r="R6178" s="426"/>
      <c r="S6178" s="426"/>
      <c r="T6178" s="426"/>
      <c r="U6178" s="426"/>
      <c r="V6178" s="426"/>
      <c r="W6178" s="426"/>
      <c r="X6178" s="427"/>
      <c r="Y6178" s="416" t="e">
        <f t="shared" si="481"/>
        <v>#N/A</v>
      </c>
      <c r="Z6178" s="416" t="e">
        <f t="shared" si="482"/>
        <v>#N/A</v>
      </c>
      <c r="AA6178" s="416" t="str">
        <f t="shared" si="483"/>
        <v/>
      </c>
      <c r="AB6178" s="416" t="e">
        <f t="shared" si="484"/>
        <v>#N/A</v>
      </c>
      <c r="AC6178" s="416" t="e">
        <f t="shared" si="485"/>
        <v>#N/A</v>
      </c>
    </row>
    <row r="6179" customHeight="1" spans="1:29">
      <c r="A6179" s="421"/>
      <c r="B6179" s="422"/>
      <c r="C6179" s="422"/>
      <c r="D6179" s="421"/>
      <c r="E6179" s="421"/>
      <c r="F6179" s="421"/>
      <c r="G6179" s="421"/>
      <c r="H6179" s="421"/>
      <c r="I6179" s="421"/>
      <c r="J6179" s="421"/>
      <c r="K6179" s="421"/>
      <c r="L6179" s="421"/>
      <c r="M6179" s="421"/>
      <c r="N6179" s="426"/>
      <c r="O6179" s="426"/>
      <c r="P6179" s="427"/>
      <c r="Q6179" s="427"/>
      <c r="R6179" s="426"/>
      <c r="S6179" s="426"/>
      <c r="T6179" s="426"/>
      <c r="U6179" s="426"/>
      <c r="V6179" s="426"/>
      <c r="W6179" s="426"/>
      <c r="X6179" s="427"/>
      <c r="Y6179" s="416" t="e">
        <f t="shared" si="481"/>
        <v>#N/A</v>
      </c>
      <c r="Z6179" s="416" t="e">
        <f t="shared" si="482"/>
        <v>#N/A</v>
      </c>
      <c r="AA6179" s="416" t="str">
        <f t="shared" si="483"/>
        <v/>
      </c>
      <c r="AB6179" s="416" t="e">
        <f t="shared" si="484"/>
        <v>#N/A</v>
      </c>
      <c r="AC6179" s="416" t="e">
        <f t="shared" si="485"/>
        <v>#N/A</v>
      </c>
    </row>
    <row r="6180" customHeight="1" spans="1:29">
      <c r="A6180" s="421"/>
      <c r="B6180" s="422"/>
      <c r="C6180" s="422"/>
      <c r="D6180" s="421"/>
      <c r="E6180" s="421"/>
      <c r="F6180" s="421"/>
      <c r="G6180" s="421"/>
      <c r="H6180" s="421"/>
      <c r="I6180" s="421"/>
      <c r="J6180" s="421"/>
      <c r="K6180" s="421"/>
      <c r="L6180" s="421"/>
      <c r="M6180" s="421"/>
      <c r="N6180" s="426"/>
      <c r="O6180" s="426"/>
      <c r="P6180" s="427"/>
      <c r="Q6180" s="427"/>
      <c r="R6180" s="426"/>
      <c r="S6180" s="426"/>
      <c r="T6180" s="426"/>
      <c r="U6180" s="426"/>
      <c r="V6180" s="426"/>
      <c r="W6180" s="426"/>
      <c r="X6180" s="427"/>
      <c r="Y6180" s="416" t="e">
        <f t="shared" si="481"/>
        <v>#N/A</v>
      </c>
      <c r="Z6180" s="416" t="e">
        <f t="shared" si="482"/>
        <v>#N/A</v>
      </c>
      <c r="AA6180" s="416" t="str">
        <f t="shared" si="483"/>
        <v/>
      </c>
      <c r="AB6180" s="416" t="e">
        <f t="shared" si="484"/>
        <v>#N/A</v>
      </c>
      <c r="AC6180" s="416" t="e">
        <f t="shared" si="485"/>
        <v>#N/A</v>
      </c>
    </row>
    <row r="6181" customHeight="1" spans="1:29">
      <c r="A6181" s="421"/>
      <c r="B6181" s="422"/>
      <c r="C6181" s="422"/>
      <c r="D6181" s="421"/>
      <c r="E6181" s="421"/>
      <c r="F6181" s="421"/>
      <c r="G6181" s="421"/>
      <c r="H6181" s="421"/>
      <c r="I6181" s="421"/>
      <c r="J6181" s="421"/>
      <c r="K6181" s="421"/>
      <c r="L6181" s="421"/>
      <c r="M6181" s="421"/>
      <c r="N6181" s="426"/>
      <c r="O6181" s="426"/>
      <c r="P6181" s="427"/>
      <c r="Q6181" s="427"/>
      <c r="R6181" s="426"/>
      <c r="S6181" s="426"/>
      <c r="T6181" s="426"/>
      <c r="U6181" s="426"/>
      <c r="V6181" s="426"/>
      <c r="W6181" s="426"/>
      <c r="X6181" s="427"/>
      <c r="Y6181" s="416" t="e">
        <f t="shared" si="481"/>
        <v>#N/A</v>
      </c>
      <c r="Z6181" s="416" t="e">
        <f t="shared" si="482"/>
        <v>#N/A</v>
      </c>
      <c r="AA6181" s="416" t="str">
        <f t="shared" si="483"/>
        <v/>
      </c>
      <c r="AB6181" s="416" t="e">
        <f t="shared" si="484"/>
        <v>#N/A</v>
      </c>
      <c r="AC6181" s="416" t="e">
        <f t="shared" si="485"/>
        <v>#N/A</v>
      </c>
    </row>
    <row r="6182" customHeight="1" spans="1:29">
      <c r="A6182" s="421"/>
      <c r="B6182" s="422"/>
      <c r="C6182" s="422"/>
      <c r="D6182" s="421"/>
      <c r="E6182" s="421"/>
      <c r="F6182" s="421"/>
      <c r="G6182" s="421"/>
      <c r="H6182" s="421"/>
      <c r="I6182" s="421"/>
      <c r="J6182" s="421"/>
      <c r="K6182" s="421"/>
      <c r="L6182" s="421"/>
      <c r="M6182" s="421"/>
      <c r="N6182" s="426"/>
      <c r="O6182" s="426"/>
      <c r="P6182" s="427"/>
      <c r="Q6182" s="427"/>
      <c r="R6182" s="426"/>
      <c r="S6182" s="426"/>
      <c r="T6182" s="426"/>
      <c r="U6182" s="426"/>
      <c r="V6182" s="426"/>
      <c r="W6182" s="426"/>
      <c r="X6182" s="427"/>
      <c r="Y6182" s="416" t="e">
        <f t="shared" si="481"/>
        <v>#N/A</v>
      </c>
      <c r="Z6182" s="416" t="e">
        <f t="shared" si="482"/>
        <v>#N/A</v>
      </c>
      <c r="AA6182" s="416" t="str">
        <f t="shared" si="483"/>
        <v/>
      </c>
      <c r="AB6182" s="416" t="e">
        <f t="shared" si="484"/>
        <v>#N/A</v>
      </c>
      <c r="AC6182" s="416" t="e">
        <f t="shared" si="485"/>
        <v>#N/A</v>
      </c>
    </row>
    <row r="6183" customHeight="1" spans="1:29">
      <c r="A6183" s="421"/>
      <c r="B6183" s="422"/>
      <c r="C6183" s="422"/>
      <c r="D6183" s="421"/>
      <c r="E6183" s="421"/>
      <c r="F6183" s="421"/>
      <c r="G6183" s="421"/>
      <c r="H6183" s="421"/>
      <c r="I6183" s="421"/>
      <c r="J6183" s="421"/>
      <c r="K6183" s="421"/>
      <c r="L6183" s="421"/>
      <c r="M6183" s="421"/>
      <c r="N6183" s="426"/>
      <c r="O6183" s="426"/>
      <c r="P6183" s="427"/>
      <c r="Q6183" s="427"/>
      <c r="R6183" s="426"/>
      <c r="S6183" s="426"/>
      <c r="T6183" s="426"/>
      <c r="U6183" s="426"/>
      <c r="V6183" s="426"/>
      <c r="W6183" s="426"/>
      <c r="X6183" s="427"/>
      <c r="Y6183" s="416" t="e">
        <f t="shared" si="481"/>
        <v>#N/A</v>
      </c>
      <c r="Z6183" s="416" t="e">
        <f t="shared" si="482"/>
        <v>#N/A</v>
      </c>
      <c r="AA6183" s="416" t="str">
        <f t="shared" si="483"/>
        <v/>
      </c>
      <c r="AB6183" s="416" t="e">
        <f t="shared" si="484"/>
        <v>#N/A</v>
      </c>
      <c r="AC6183" s="416" t="e">
        <f t="shared" si="485"/>
        <v>#N/A</v>
      </c>
    </row>
    <row r="6184" customHeight="1" spans="1:29">
      <c r="A6184" s="421"/>
      <c r="B6184" s="422"/>
      <c r="C6184" s="422"/>
      <c r="D6184" s="421"/>
      <c r="E6184" s="421"/>
      <c r="F6184" s="421"/>
      <c r="G6184" s="421"/>
      <c r="H6184" s="421"/>
      <c r="I6184" s="421"/>
      <c r="J6184" s="421"/>
      <c r="K6184" s="421"/>
      <c r="L6184" s="421"/>
      <c r="M6184" s="421"/>
      <c r="N6184" s="426"/>
      <c r="O6184" s="426"/>
      <c r="P6184" s="427"/>
      <c r="Q6184" s="427"/>
      <c r="R6184" s="426"/>
      <c r="S6184" s="426"/>
      <c r="T6184" s="426"/>
      <c r="U6184" s="426"/>
      <c r="V6184" s="426"/>
      <c r="W6184" s="426"/>
      <c r="X6184" s="427"/>
      <c r="Y6184" s="416" t="e">
        <f t="shared" si="481"/>
        <v>#N/A</v>
      </c>
      <c r="Z6184" s="416" t="e">
        <f t="shared" si="482"/>
        <v>#N/A</v>
      </c>
      <c r="AA6184" s="416" t="str">
        <f t="shared" si="483"/>
        <v/>
      </c>
      <c r="AB6184" s="416" t="e">
        <f t="shared" si="484"/>
        <v>#N/A</v>
      </c>
      <c r="AC6184" s="416" t="e">
        <f t="shared" si="485"/>
        <v>#N/A</v>
      </c>
    </row>
    <row r="6185" customHeight="1" spans="1:29">
      <c r="A6185" s="421"/>
      <c r="B6185" s="422"/>
      <c r="C6185" s="422"/>
      <c r="D6185" s="421"/>
      <c r="E6185" s="421"/>
      <c r="F6185" s="421"/>
      <c r="G6185" s="421"/>
      <c r="H6185" s="421"/>
      <c r="I6185" s="421"/>
      <c r="J6185" s="421"/>
      <c r="K6185" s="421"/>
      <c r="L6185" s="421"/>
      <c r="M6185" s="421"/>
      <c r="N6185" s="426"/>
      <c r="O6185" s="426"/>
      <c r="P6185" s="427"/>
      <c r="Q6185" s="427"/>
      <c r="R6185" s="426"/>
      <c r="S6185" s="426"/>
      <c r="T6185" s="426"/>
      <c r="U6185" s="426"/>
      <c r="V6185" s="426"/>
      <c r="W6185" s="426"/>
      <c r="X6185" s="427"/>
      <c r="Y6185" s="416" t="e">
        <f t="shared" si="481"/>
        <v>#N/A</v>
      </c>
      <c r="Z6185" s="416" t="e">
        <f t="shared" si="482"/>
        <v>#N/A</v>
      </c>
      <c r="AA6185" s="416" t="str">
        <f t="shared" si="483"/>
        <v/>
      </c>
      <c r="AB6185" s="416" t="e">
        <f t="shared" si="484"/>
        <v>#N/A</v>
      </c>
      <c r="AC6185" s="416" t="e">
        <f t="shared" si="485"/>
        <v>#N/A</v>
      </c>
    </row>
    <row r="6186" customHeight="1" spans="1:29">
      <c r="A6186" s="421"/>
      <c r="B6186" s="422"/>
      <c r="C6186" s="422"/>
      <c r="D6186" s="421"/>
      <c r="E6186" s="421"/>
      <c r="F6186" s="421"/>
      <c r="G6186" s="421"/>
      <c r="H6186" s="421"/>
      <c r="I6186" s="421"/>
      <c r="J6186" s="421"/>
      <c r="K6186" s="421"/>
      <c r="L6186" s="421"/>
      <c r="M6186" s="421"/>
      <c r="N6186" s="426"/>
      <c r="O6186" s="426"/>
      <c r="P6186" s="427"/>
      <c r="Q6186" s="427"/>
      <c r="R6186" s="426"/>
      <c r="S6186" s="426"/>
      <c r="T6186" s="426"/>
      <c r="U6186" s="426"/>
      <c r="V6186" s="426"/>
      <c r="W6186" s="426"/>
      <c r="X6186" s="427"/>
      <c r="Y6186" s="416" t="e">
        <f t="shared" si="481"/>
        <v>#N/A</v>
      </c>
      <c r="Z6186" s="416" t="e">
        <f t="shared" si="482"/>
        <v>#N/A</v>
      </c>
      <c r="AA6186" s="416" t="str">
        <f t="shared" si="483"/>
        <v/>
      </c>
      <c r="AB6186" s="416" t="e">
        <f t="shared" si="484"/>
        <v>#N/A</v>
      </c>
      <c r="AC6186" s="416" t="e">
        <f t="shared" si="485"/>
        <v>#N/A</v>
      </c>
    </row>
    <row r="6187" customHeight="1" spans="1:29">
      <c r="A6187" s="421"/>
      <c r="B6187" s="422"/>
      <c r="C6187" s="422"/>
      <c r="D6187" s="421"/>
      <c r="E6187" s="421"/>
      <c r="F6187" s="421"/>
      <c r="G6187" s="421"/>
      <c r="H6187" s="421"/>
      <c r="I6187" s="421"/>
      <c r="J6187" s="421"/>
      <c r="K6187" s="421"/>
      <c r="L6187" s="421"/>
      <c r="M6187" s="421"/>
      <c r="N6187" s="426"/>
      <c r="O6187" s="426"/>
      <c r="P6187" s="427"/>
      <c r="Q6187" s="427"/>
      <c r="R6187" s="426"/>
      <c r="S6187" s="426"/>
      <c r="T6187" s="426"/>
      <c r="U6187" s="426"/>
      <c r="V6187" s="426"/>
      <c r="W6187" s="426"/>
      <c r="X6187" s="427"/>
      <c r="Y6187" s="416" t="e">
        <f t="shared" si="481"/>
        <v>#N/A</v>
      </c>
      <c r="Z6187" s="416" t="e">
        <f t="shared" si="482"/>
        <v>#N/A</v>
      </c>
      <c r="AA6187" s="416" t="str">
        <f t="shared" si="483"/>
        <v/>
      </c>
      <c r="AB6187" s="416" t="e">
        <f t="shared" si="484"/>
        <v>#N/A</v>
      </c>
      <c r="AC6187" s="416" t="e">
        <f t="shared" si="485"/>
        <v>#N/A</v>
      </c>
    </row>
    <row r="6188" customHeight="1" spans="1:29">
      <c r="A6188" s="421"/>
      <c r="B6188" s="422"/>
      <c r="C6188" s="422"/>
      <c r="D6188" s="421"/>
      <c r="E6188" s="421"/>
      <c r="F6188" s="421"/>
      <c r="G6188" s="421"/>
      <c r="H6188" s="421"/>
      <c r="I6188" s="421"/>
      <c r="J6188" s="421"/>
      <c r="K6188" s="421"/>
      <c r="L6188" s="421"/>
      <c r="M6188" s="421"/>
      <c r="N6188" s="426"/>
      <c r="O6188" s="426"/>
      <c r="P6188" s="427"/>
      <c r="Q6188" s="427"/>
      <c r="R6188" s="426"/>
      <c r="S6188" s="426"/>
      <c r="T6188" s="426"/>
      <c r="U6188" s="426"/>
      <c r="V6188" s="426"/>
      <c r="W6188" s="426"/>
      <c r="X6188" s="427"/>
      <c r="Y6188" s="416" t="e">
        <f t="shared" si="481"/>
        <v>#N/A</v>
      </c>
      <c r="Z6188" s="416" t="e">
        <f t="shared" si="482"/>
        <v>#N/A</v>
      </c>
      <c r="AA6188" s="416" t="str">
        <f t="shared" si="483"/>
        <v/>
      </c>
      <c r="AB6188" s="416" t="e">
        <f t="shared" si="484"/>
        <v>#N/A</v>
      </c>
      <c r="AC6188" s="416" t="e">
        <f t="shared" si="485"/>
        <v>#N/A</v>
      </c>
    </row>
    <row r="6189" customHeight="1" spans="1:29">
      <c r="A6189" s="421"/>
      <c r="B6189" s="422"/>
      <c r="C6189" s="422"/>
      <c r="D6189" s="421"/>
      <c r="E6189" s="421"/>
      <c r="F6189" s="421"/>
      <c r="G6189" s="421"/>
      <c r="H6189" s="421"/>
      <c r="I6189" s="421"/>
      <c r="J6189" s="421"/>
      <c r="K6189" s="421"/>
      <c r="L6189" s="421"/>
      <c r="M6189" s="421"/>
      <c r="N6189" s="426"/>
      <c r="O6189" s="426"/>
      <c r="P6189" s="427"/>
      <c r="Q6189" s="427"/>
      <c r="R6189" s="426"/>
      <c r="S6189" s="426"/>
      <c r="T6189" s="426"/>
      <c r="U6189" s="426"/>
      <c r="V6189" s="426"/>
      <c r="W6189" s="426"/>
      <c r="X6189" s="427"/>
      <c r="Y6189" s="416" t="e">
        <f t="shared" si="481"/>
        <v>#N/A</v>
      </c>
      <c r="Z6189" s="416" t="e">
        <f t="shared" si="482"/>
        <v>#N/A</v>
      </c>
      <c r="AA6189" s="416" t="str">
        <f t="shared" si="483"/>
        <v/>
      </c>
      <c r="AB6189" s="416" t="e">
        <f t="shared" si="484"/>
        <v>#N/A</v>
      </c>
      <c r="AC6189" s="416" t="e">
        <f t="shared" si="485"/>
        <v>#N/A</v>
      </c>
    </row>
    <row r="6190" customHeight="1" spans="1:29">
      <c r="A6190" s="421"/>
      <c r="B6190" s="422"/>
      <c r="C6190" s="422"/>
      <c r="D6190" s="421"/>
      <c r="E6190" s="421"/>
      <c r="F6190" s="421"/>
      <c r="G6190" s="421"/>
      <c r="H6190" s="421"/>
      <c r="I6190" s="421"/>
      <c r="J6190" s="421"/>
      <c r="K6190" s="421"/>
      <c r="L6190" s="421"/>
      <c r="M6190" s="421"/>
      <c r="N6190" s="426"/>
      <c r="O6190" s="426"/>
      <c r="P6190" s="427"/>
      <c r="Q6190" s="427"/>
      <c r="R6190" s="426"/>
      <c r="S6190" s="426"/>
      <c r="T6190" s="426"/>
      <c r="U6190" s="426"/>
      <c r="V6190" s="426"/>
      <c r="W6190" s="426"/>
      <c r="X6190" s="427"/>
      <c r="Y6190" s="416" t="e">
        <f t="shared" si="481"/>
        <v>#N/A</v>
      </c>
      <c r="Z6190" s="416" t="e">
        <f t="shared" si="482"/>
        <v>#N/A</v>
      </c>
      <c r="AA6190" s="416" t="str">
        <f t="shared" si="483"/>
        <v/>
      </c>
      <c r="AB6190" s="416" t="e">
        <f t="shared" si="484"/>
        <v>#N/A</v>
      </c>
      <c r="AC6190" s="416" t="e">
        <f t="shared" si="485"/>
        <v>#N/A</v>
      </c>
    </row>
    <row r="6191" customHeight="1" spans="1:29">
      <c r="A6191" s="421"/>
      <c r="B6191" s="422"/>
      <c r="C6191" s="422"/>
      <c r="D6191" s="421"/>
      <c r="E6191" s="421"/>
      <c r="F6191" s="421"/>
      <c r="G6191" s="421"/>
      <c r="H6191" s="421"/>
      <c r="I6191" s="421"/>
      <c r="J6191" s="421"/>
      <c r="K6191" s="421"/>
      <c r="L6191" s="421"/>
      <c r="M6191" s="421"/>
      <c r="N6191" s="426"/>
      <c r="O6191" s="426"/>
      <c r="P6191" s="427"/>
      <c r="Q6191" s="427"/>
      <c r="R6191" s="426"/>
      <c r="S6191" s="426"/>
      <c r="T6191" s="426"/>
      <c r="U6191" s="426"/>
      <c r="V6191" s="426"/>
      <c r="W6191" s="426"/>
      <c r="X6191" s="427"/>
      <c r="Y6191" s="416" t="e">
        <f t="shared" si="481"/>
        <v>#N/A</v>
      </c>
      <c r="Z6191" s="416" t="e">
        <f t="shared" si="482"/>
        <v>#N/A</v>
      </c>
      <c r="AA6191" s="416" t="str">
        <f t="shared" si="483"/>
        <v/>
      </c>
      <c r="AB6191" s="416" t="e">
        <f t="shared" si="484"/>
        <v>#N/A</v>
      </c>
      <c r="AC6191" s="416" t="e">
        <f t="shared" si="485"/>
        <v>#N/A</v>
      </c>
    </row>
    <row r="6192" customHeight="1" spans="1:29">
      <c r="A6192" s="421"/>
      <c r="B6192" s="422"/>
      <c r="C6192" s="422"/>
      <c r="D6192" s="421"/>
      <c r="E6192" s="421"/>
      <c r="F6192" s="421"/>
      <c r="G6192" s="421"/>
      <c r="H6192" s="421"/>
      <c r="I6192" s="421"/>
      <c r="J6192" s="421"/>
      <c r="K6192" s="421"/>
      <c r="L6192" s="421"/>
      <c r="M6192" s="421"/>
      <c r="N6192" s="426"/>
      <c r="O6192" s="426"/>
      <c r="P6192" s="427"/>
      <c r="Q6192" s="427"/>
      <c r="R6192" s="426"/>
      <c r="S6192" s="426"/>
      <c r="T6192" s="426"/>
      <c r="U6192" s="426"/>
      <c r="V6192" s="426"/>
      <c r="W6192" s="426"/>
      <c r="X6192" s="427"/>
      <c r="Y6192" s="416" t="e">
        <f t="shared" si="481"/>
        <v>#N/A</v>
      </c>
      <c r="Z6192" s="416" t="e">
        <f t="shared" si="482"/>
        <v>#N/A</v>
      </c>
      <c r="AA6192" s="416" t="str">
        <f t="shared" si="483"/>
        <v/>
      </c>
      <c r="AB6192" s="416" t="e">
        <f t="shared" si="484"/>
        <v>#N/A</v>
      </c>
      <c r="AC6192" s="416" t="e">
        <f t="shared" si="485"/>
        <v>#N/A</v>
      </c>
    </row>
    <row r="6193" customHeight="1" spans="1:29">
      <c r="A6193" s="421"/>
      <c r="B6193" s="422"/>
      <c r="C6193" s="422"/>
      <c r="D6193" s="421"/>
      <c r="E6193" s="421"/>
      <c r="F6193" s="421"/>
      <c r="G6193" s="421"/>
      <c r="H6193" s="421"/>
      <c r="I6193" s="421"/>
      <c r="J6193" s="421"/>
      <c r="K6193" s="421"/>
      <c r="L6193" s="421"/>
      <c r="M6193" s="421"/>
      <c r="N6193" s="426"/>
      <c r="O6193" s="426"/>
      <c r="P6193" s="427"/>
      <c r="Q6193" s="427"/>
      <c r="R6193" s="426"/>
      <c r="S6193" s="426"/>
      <c r="T6193" s="426"/>
      <c r="U6193" s="426"/>
      <c r="V6193" s="426"/>
      <c r="W6193" s="426"/>
      <c r="X6193" s="427"/>
      <c r="Y6193" s="416" t="e">
        <f t="shared" si="481"/>
        <v>#N/A</v>
      </c>
      <c r="Z6193" s="416" t="e">
        <f t="shared" si="482"/>
        <v>#N/A</v>
      </c>
      <c r="AA6193" s="416" t="str">
        <f t="shared" si="483"/>
        <v/>
      </c>
      <c r="AB6193" s="416" t="e">
        <f t="shared" si="484"/>
        <v>#N/A</v>
      </c>
      <c r="AC6193" s="416" t="e">
        <f t="shared" si="485"/>
        <v>#N/A</v>
      </c>
    </row>
    <row r="6194" customHeight="1" spans="1:29">
      <c r="A6194" s="421"/>
      <c r="B6194" s="422"/>
      <c r="C6194" s="422"/>
      <c r="D6194" s="421"/>
      <c r="E6194" s="421"/>
      <c r="F6194" s="421"/>
      <c r="G6194" s="421"/>
      <c r="H6194" s="421"/>
      <c r="I6194" s="421"/>
      <c r="J6194" s="421"/>
      <c r="K6194" s="421"/>
      <c r="L6194" s="421"/>
      <c r="M6194" s="421"/>
      <c r="N6194" s="426"/>
      <c r="O6194" s="426"/>
      <c r="P6194" s="427"/>
      <c r="Q6194" s="427"/>
      <c r="R6194" s="426"/>
      <c r="S6194" s="426"/>
      <c r="T6194" s="426"/>
      <c r="U6194" s="426"/>
      <c r="V6194" s="426"/>
      <c r="W6194" s="426"/>
      <c r="X6194" s="427"/>
      <c r="Y6194" s="416" t="e">
        <f t="shared" si="481"/>
        <v>#N/A</v>
      </c>
      <c r="Z6194" s="416" t="e">
        <f t="shared" si="482"/>
        <v>#N/A</v>
      </c>
      <c r="AA6194" s="416" t="str">
        <f t="shared" si="483"/>
        <v/>
      </c>
      <c r="AB6194" s="416" t="e">
        <f t="shared" si="484"/>
        <v>#N/A</v>
      </c>
      <c r="AC6194" s="416" t="e">
        <f t="shared" si="485"/>
        <v>#N/A</v>
      </c>
    </row>
    <row r="6195" customHeight="1" spans="1:29">
      <c r="A6195" s="421"/>
      <c r="B6195" s="422"/>
      <c r="C6195" s="422"/>
      <c r="D6195" s="421"/>
      <c r="E6195" s="421"/>
      <c r="F6195" s="421"/>
      <c r="G6195" s="421"/>
      <c r="H6195" s="421"/>
      <c r="I6195" s="421"/>
      <c r="J6195" s="421"/>
      <c r="K6195" s="421"/>
      <c r="L6195" s="421"/>
      <c r="M6195" s="421"/>
      <c r="N6195" s="426"/>
      <c r="O6195" s="426"/>
      <c r="P6195" s="427"/>
      <c r="Q6195" s="427"/>
      <c r="R6195" s="426"/>
      <c r="S6195" s="426"/>
      <c r="T6195" s="426"/>
      <c r="U6195" s="426"/>
      <c r="V6195" s="426"/>
      <c r="W6195" s="426"/>
      <c r="X6195" s="427"/>
      <c r="Y6195" s="416" t="e">
        <f t="shared" si="481"/>
        <v>#N/A</v>
      </c>
      <c r="Z6195" s="416" t="e">
        <f t="shared" si="482"/>
        <v>#N/A</v>
      </c>
      <c r="AA6195" s="416" t="str">
        <f t="shared" si="483"/>
        <v/>
      </c>
      <c r="AB6195" s="416" t="e">
        <f t="shared" si="484"/>
        <v>#N/A</v>
      </c>
      <c r="AC6195" s="416" t="e">
        <f t="shared" si="485"/>
        <v>#N/A</v>
      </c>
    </row>
    <row r="6196" customHeight="1" spans="1:29">
      <c r="A6196" s="421"/>
      <c r="B6196" s="422"/>
      <c r="C6196" s="422"/>
      <c r="D6196" s="421"/>
      <c r="E6196" s="421"/>
      <c r="F6196" s="421"/>
      <c r="G6196" s="421"/>
      <c r="H6196" s="421"/>
      <c r="I6196" s="421"/>
      <c r="J6196" s="421"/>
      <c r="K6196" s="421"/>
      <c r="L6196" s="421"/>
      <c r="M6196" s="421"/>
      <c r="N6196" s="426"/>
      <c r="O6196" s="426"/>
      <c r="P6196" s="427"/>
      <c r="Q6196" s="427"/>
      <c r="R6196" s="426"/>
      <c r="S6196" s="426"/>
      <c r="T6196" s="426"/>
      <c r="U6196" s="426"/>
      <c r="V6196" s="426"/>
      <c r="W6196" s="426"/>
      <c r="X6196" s="427"/>
      <c r="Y6196" s="416" t="e">
        <f t="shared" si="481"/>
        <v>#N/A</v>
      </c>
      <c r="Z6196" s="416" t="e">
        <f t="shared" si="482"/>
        <v>#N/A</v>
      </c>
      <c r="AA6196" s="416" t="str">
        <f t="shared" si="483"/>
        <v/>
      </c>
      <c r="AB6196" s="416" t="e">
        <f t="shared" si="484"/>
        <v>#N/A</v>
      </c>
      <c r="AC6196" s="416" t="e">
        <f t="shared" si="485"/>
        <v>#N/A</v>
      </c>
    </row>
    <row r="6197" customHeight="1" spans="1:29">
      <c r="A6197" s="421"/>
      <c r="B6197" s="422"/>
      <c r="C6197" s="422"/>
      <c r="D6197" s="421"/>
      <c r="E6197" s="421"/>
      <c r="F6197" s="421"/>
      <c r="G6197" s="421"/>
      <c r="H6197" s="421"/>
      <c r="I6197" s="421"/>
      <c r="J6197" s="421"/>
      <c r="K6197" s="421"/>
      <c r="L6197" s="421"/>
      <c r="M6197" s="421"/>
      <c r="N6197" s="426"/>
      <c r="O6197" s="426"/>
      <c r="P6197" s="427"/>
      <c r="Q6197" s="427"/>
      <c r="R6197" s="426"/>
      <c r="S6197" s="426"/>
      <c r="T6197" s="426"/>
      <c r="U6197" s="426"/>
      <c r="V6197" s="426"/>
      <c r="W6197" s="426"/>
      <c r="X6197" s="427"/>
      <c r="Y6197" s="416" t="e">
        <f t="shared" si="481"/>
        <v>#N/A</v>
      </c>
      <c r="Z6197" s="416" t="e">
        <f t="shared" si="482"/>
        <v>#N/A</v>
      </c>
      <c r="AA6197" s="416" t="str">
        <f t="shared" si="483"/>
        <v/>
      </c>
      <c r="AB6197" s="416" t="e">
        <f t="shared" si="484"/>
        <v>#N/A</v>
      </c>
      <c r="AC6197" s="416" t="e">
        <f t="shared" si="485"/>
        <v>#N/A</v>
      </c>
    </row>
    <row r="6198" customHeight="1" spans="1:29">
      <c r="A6198" s="421"/>
      <c r="B6198" s="422"/>
      <c r="C6198" s="422"/>
      <c r="D6198" s="421"/>
      <c r="E6198" s="421"/>
      <c r="F6198" s="421"/>
      <c r="G6198" s="421"/>
      <c r="H6198" s="421"/>
      <c r="I6198" s="421"/>
      <c r="J6198" s="421"/>
      <c r="K6198" s="421"/>
      <c r="L6198" s="421"/>
      <c r="M6198" s="421"/>
      <c r="N6198" s="426"/>
      <c r="O6198" s="426"/>
      <c r="P6198" s="427"/>
      <c r="Q6198" s="427"/>
      <c r="R6198" s="426"/>
      <c r="S6198" s="426"/>
      <c r="T6198" s="426"/>
      <c r="U6198" s="426"/>
      <c r="V6198" s="426"/>
      <c r="W6198" s="426"/>
      <c r="X6198" s="427"/>
      <c r="Y6198" s="416" t="e">
        <f t="shared" si="481"/>
        <v>#N/A</v>
      </c>
      <c r="Z6198" s="416" t="e">
        <f t="shared" si="482"/>
        <v>#N/A</v>
      </c>
      <c r="AA6198" s="416" t="str">
        <f t="shared" si="483"/>
        <v/>
      </c>
      <c r="AB6198" s="416" t="e">
        <f t="shared" si="484"/>
        <v>#N/A</v>
      </c>
      <c r="AC6198" s="416" t="e">
        <f t="shared" si="485"/>
        <v>#N/A</v>
      </c>
    </row>
    <row r="6199" customHeight="1" spans="1:29">
      <c r="A6199" s="421"/>
      <c r="B6199" s="422"/>
      <c r="C6199" s="422"/>
      <c r="D6199" s="421"/>
      <c r="E6199" s="421"/>
      <c r="F6199" s="421"/>
      <c r="G6199" s="421"/>
      <c r="H6199" s="421"/>
      <c r="I6199" s="421"/>
      <c r="J6199" s="421"/>
      <c r="K6199" s="421"/>
      <c r="L6199" s="421"/>
      <c r="M6199" s="421"/>
      <c r="N6199" s="426"/>
      <c r="O6199" s="426"/>
      <c r="P6199" s="427"/>
      <c r="Q6199" s="427"/>
      <c r="R6199" s="426"/>
      <c r="S6199" s="426"/>
      <c r="T6199" s="426"/>
      <c r="U6199" s="426"/>
      <c r="V6199" s="426"/>
      <c r="W6199" s="426"/>
      <c r="X6199" s="427"/>
      <c r="Y6199" s="416" t="e">
        <f t="shared" si="481"/>
        <v>#N/A</v>
      </c>
      <c r="Z6199" s="416" t="e">
        <f t="shared" si="482"/>
        <v>#N/A</v>
      </c>
      <c r="AA6199" s="416" t="str">
        <f t="shared" si="483"/>
        <v/>
      </c>
      <c r="AB6199" s="416" t="e">
        <f t="shared" si="484"/>
        <v>#N/A</v>
      </c>
      <c r="AC6199" s="416" t="e">
        <f t="shared" si="485"/>
        <v>#N/A</v>
      </c>
    </row>
    <row r="6200" customHeight="1" spans="1:29">
      <c r="A6200" s="421"/>
      <c r="B6200" s="422"/>
      <c r="C6200" s="422"/>
      <c r="D6200" s="421"/>
      <c r="E6200" s="421"/>
      <c r="F6200" s="421"/>
      <c r="G6200" s="421"/>
      <c r="H6200" s="421"/>
      <c r="I6200" s="421"/>
      <c r="J6200" s="421"/>
      <c r="K6200" s="421"/>
      <c r="L6200" s="421"/>
      <c r="M6200" s="421"/>
      <c r="N6200" s="426"/>
      <c r="O6200" s="426"/>
      <c r="P6200" s="427"/>
      <c r="Q6200" s="427"/>
      <c r="R6200" s="426"/>
      <c r="S6200" s="426"/>
      <c r="T6200" s="426"/>
      <c r="U6200" s="426"/>
      <c r="V6200" s="426"/>
      <c r="W6200" s="426"/>
      <c r="X6200" s="427"/>
      <c r="Y6200" s="416" t="e">
        <f t="shared" si="481"/>
        <v>#N/A</v>
      </c>
      <c r="Z6200" s="416" t="e">
        <f t="shared" si="482"/>
        <v>#N/A</v>
      </c>
      <c r="AA6200" s="416" t="str">
        <f t="shared" si="483"/>
        <v/>
      </c>
      <c r="AB6200" s="416" t="e">
        <f t="shared" si="484"/>
        <v>#N/A</v>
      </c>
      <c r="AC6200" s="416" t="e">
        <f t="shared" si="485"/>
        <v>#N/A</v>
      </c>
    </row>
    <row r="6201" customHeight="1" spans="1:29">
      <c r="A6201" s="421"/>
      <c r="B6201" s="422"/>
      <c r="C6201" s="422"/>
      <c r="D6201" s="421"/>
      <c r="E6201" s="421"/>
      <c r="F6201" s="421"/>
      <c r="G6201" s="421"/>
      <c r="H6201" s="421"/>
      <c r="I6201" s="421"/>
      <c r="J6201" s="421"/>
      <c r="K6201" s="421"/>
      <c r="L6201" s="421"/>
      <c r="M6201" s="421"/>
      <c r="N6201" s="426"/>
      <c r="O6201" s="426"/>
      <c r="P6201" s="427"/>
      <c r="Q6201" s="427"/>
      <c r="R6201" s="426"/>
      <c r="S6201" s="426"/>
      <c r="T6201" s="426"/>
      <c r="U6201" s="426"/>
      <c r="V6201" s="426"/>
      <c r="W6201" s="426"/>
      <c r="X6201" s="427"/>
      <c r="Y6201" s="416" t="e">
        <f t="shared" si="481"/>
        <v>#N/A</v>
      </c>
      <c r="Z6201" s="416" t="e">
        <f t="shared" si="482"/>
        <v>#N/A</v>
      </c>
      <c r="AA6201" s="416" t="str">
        <f t="shared" si="483"/>
        <v/>
      </c>
      <c r="AB6201" s="416" t="e">
        <f t="shared" si="484"/>
        <v>#N/A</v>
      </c>
      <c r="AC6201" s="416" t="e">
        <f t="shared" si="485"/>
        <v>#N/A</v>
      </c>
    </row>
    <row r="6202" customHeight="1" spans="1:29">
      <c r="A6202" s="421"/>
      <c r="B6202" s="422"/>
      <c r="C6202" s="422"/>
      <c r="D6202" s="421"/>
      <c r="E6202" s="421"/>
      <c r="F6202" s="421"/>
      <c r="G6202" s="421"/>
      <c r="H6202" s="421"/>
      <c r="I6202" s="421"/>
      <c r="J6202" s="421"/>
      <c r="K6202" s="421"/>
      <c r="L6202" s="421"/>
      <c r="M6202" s="421"/>
      <c r="N6202" s="426"/>
      <c r="O6202" s="426"/>
      <c r="P6202" s="427"/>
      <c r="Q6202" s="427"/>
      <c r="R6202" s="426"/>
      <c r="S6202" s="426"/>
      <c r="T6202" s="426"/>
      <c r="U6202" s="426"/>
      <c r="V6202" s="426"/>
      <c r="W6202" s="426"/>
      <c r="X6202" s="427"/>
      <c r="Y6202" s="416" t="e">
        <f t="shared" si="481"/>
        <v>#N/A</v>
      </c>
      <c r="Z6202" s="416" t="e">
        <f t="shared" si="482"/>
        <v>#N/A</v>
      </c>
      <c r="AA6202" s="416" t="str">
        <f t="shared" si="483"/>
        <v/>
      </c>
      <c r="AB6202" s="416" t="e">
        <f t="shared" si="484"/>
        <v>#N/A</v>
      </c>
      <c r="AC6202" s="416" t="e">
        <f t="shared" si="485"/>
        <v>#N/A</v>
      </c>
    </row>
    <row r="6203" customHeight="1" spans="1:29">
      <c r="A6203" s="421"/>
      <c r="B6203" s="422"/>
      <c r="C6203" s="422"/>
      <c r="D6203" s="421"/>
      <c r="E6203" s="421"/>
      <c r="F6203" s="421"/>
      <c r="G6203" s="421"/>
      <c r="H6203" s="421"/>
      <c r="I6203" s="421"/>
      <c r="J6203" s="421"/>
      <c r="K6203" s="421"/>
      <c r="L6203" s="421"/>
      <c r="M6203" s="421"/>
      <c r="N6203" s="426"/>
      <c r="O6203" s="426"/>
      <c r="P6203" s="427"/>
      <c r="Q6203" s="427"/>
      <c r="R6203" s="426"/>
      <c r="S6203" s="426"/>
      <c r="T6203" s="426"/>
      <c r="U6203" s="426"/>
      <c r="V6203" s="426"/>
      <c r="W6203" s="426"/>
      <c r="X6203" s="427"/>
      <c r="Y6203" s="416" t="e">
        <f t="shared" si="481"/>
        <v>#N/A</v>
      </c>
      <c r="Z6203" s="416" t="e">
        <f t="shared" si="482"/>
        <v>#N/A</v>
      </c>
      <c r="AA6203" s="416" t="str">
        <f t="shared" si="483"/>
        <v/>
      </c>
      <c r="AB6203" s="416" t="e">
        <f t="shared" si="484"/>
        <v>#N/A</v>
      </c>
      <c r="AC6203" s="416" t="e">
        <f t="shared" si="485"/>
        <v>#N/A</v>
      </c>
    </row>
    <row r="6204" customHeight="1" spans="1:29">
      <c r="A6204" s="421"/>
      <c r="B6204" s="422"/>
      <c r="C6204" s="422"/>
      <c r="D6204" s="421"/>
      <c r="E6204" s="421"/>
      <c r="F6204" s="421"/>
      <c r="G6204" s="421"/>
      <c r="H6204" s="421"/>
      <c r="I6204" s="421"/>
      <c r="J6204" s="421"/>
      <c r="K6204" s="421"/>
      <c r="L6204" s="421"/>
      <c r="M6204" s="421"/>
      <c r="N6204" s="426"/>
      <c r="O6204" s="426"/>
      <c r="P6204" s="427"/>
      <c r="Q6204" s="427"/>
      <c r="R6204" s="426"/>
      <c r="S6204" s="426"/>
      <c r="T6204" s="426"/>
      <c r="U6204" s="426"/>
      <c r="V6204" s="426"/>
      <c r="W6204" s="426"/>
      <c r="X6204" s="427"/>
      <c r="Y6204" s="416" t="e">
        <f t="shared" si="481"/>
        <v>#N/A</v>
      </c>
      <c r="Z6204" s="416" t="e">
        <f t="shared" si="482"/>
        <v>#N/A</v>
      </c>
      <c r="AA6204" s="416" t="str">
        <f t="shared" si="483"/>
        <v/>
      </c>
      <c r="AB6204" s="416" t="e">
        <f t="shared" si="484"/>
        <v>#N/A</v>
      </c>
      <c r="AC6204" s="416" t="e">
        <f t="shared" si="485"/>
        <v>#N/A</v>
      </c>
    </row>
    <row r="6205" customHeight="1" spans="1:29">
      <c r="A6205" s="421"/>
      <c r="B6205" s="422"/>
      <c r="C6205" s="422"/>
      <c r="D6205" s="421"/>
      <c r="E6205" s="421"/>
      <c r="F6205" s="421"/>
      <c r="G6205" s="421"/>
      <c r="H6205" s="421"/>
      <c r="I6205" s="421"/>
      <c r="J6205" s="421"/>
      <c r="K6205" s="421"/>
      <c r="L6205" s="421"/>
      <c r="M6205" s="421"/>
      <c r="N6205" s="426"/>
      <c r="O6205" s="426"/>
      <c r="P6205" s="427"/>
      <c r="Q6205" s="427"/>
      <c r="R6205" s="426"/>
      <c r="S6205" s="426"/>
      <c r="T6205" s="426"/>
      <c r="U6205" s="426"/>
      <c r="V6205" s="426"/>
      <c r="W6205" s="426"/>
      <c r="X6205" s="427"/>
      <c r="Y6205" s="416" t="e">
        <f t="shared" si="481"/>
        <v>#N/A</v>
      </c>
      <c r="Z6205" s="416" t="e">
        <f t="shared" si="482"/>
        <v>#N/A</v>
      </c>
      <c r="AA6205" s="416" t="str">
        <f t="shared" si="483"/>
        <v/>
      </c>
      <c r="AB6205" s="416" t="e">
        <f t="shared" si="484"/>
        <v>#N/A</v>
      </c>
      <c r="AC6205" s="416" t="e">
        <f t="shared" si="485"/>
        <v>#N/A</v>
      </c>
    </row>
    <row r="6206" customHeight="1" spans="1:29">
      <c r="A6206" s="421"/>
      <c r="B6206" s="422"/>
      <c r="C6206" s="422"/>
      <c r="D6206" s="421"/>
      <c r="E6206" s="421"/>
      <c r="F6206" s="421"/>
      <c r="G6206" s="421"/>
      <c r="H6206" s="421"/>
      <c r="I6206" s="421"/>
      <c r="J6206" s="421"/>
      <c r="K6206" s="421"/>
      <c r="L6206" s="421"/>
      <c r="M6206" s="421"/>
      <c r="N6206" s="426"/>
      <c r="O6206" s="426"/>
      <c r="P6206" s="427"/>
      <c r="Q6206" s="427"/>
      <c r="R6206" s="426"/>
      <c r="S6206" s="426"/>
      <c r="T6206" s="426"/>
      <c r="U6206" s="426"/>
      <c r="V6206" s="426"/>
      <c r="W6206" s="426"/>
      <c r="X6206" s="427"/>
      <c r="Y6206" s="416" t="e">
        <f t="shared" si="481"/>
        <v>#N/A</v>
      </c>
      <c r="Z6206" s="416" t="e">
        <f t="shared" si="482"/>
        <v>#N/A</v>
      </c>
      <c r="AA6206" s="416" t="str">
        <f t="shared" si="483"/>
        <v/>
      </c>
      <c r="AB6206" s="416" t="e">
        <f t="shared" si="484"/>
        <v>#N/A</v>
      </c>
      <c r="AC6206" s="416" t="e">
        <f t="shared" si="485"/>
        <v>#N/A</v>
      </c>
    </row>
    <row r="6207" customHeight="1" spans="1:29">
      <c r="A6207" s="421"/>
      <c r="B6207" s="422"/>
      <c r="C6207" s="422"/>
      <c r="D6207" s="421"/>
      <c r="E6207" s="421"/>
      <c r="F6207" s="421"/>
      <c r="G6207" s="421"/>
      <c r="H6207" s="421"/>
      <c r="I6207" s="421"/>
      <c r="J6207" s="421"/>
      <c r="K6207" s="421"/>
      <c r="L6207" s="421"/>
      <c r="M6207" s="421"/>
      <c r="N6207" s="426"/>
      <c r="O6207" s="426"/>
      <c r="P6207" s="427"/>
      <c r="Q6207" s="427"/>
      <c r="R6207" s="426"/>
      <c r="S6207" s="426"/>
      <c r="T6207" s="426"/>
      <c r="U6207" s="426"/>
      <c r="V6207" s="426"/>
      <c r="W6207" s="426"/>
      <c r="X6207" s="427"/>
      <c r="Y6207" s="416" t="e">
        <f t="shared" si="481"/>
        <v>#N/A</v>
      </c>
      <c r="Z6207" s="416" t="e">
        <f t="shared" si="482"/>
        <v>#N/A</v>
      </c>
      <c r="AA6207" s="416" t="str">
        <f t="shared" si="483"/>
        <v/>
      </c>
      <c r="AB6207" s="416" t="e">
        <f t="shared" si="484"/>
        <v>#N/A</v>
      </c>
      <c r="AC6207" s="416" t="e">
        <f t="shared" si="485"/>
        <v>#N/A</v>
      </c>
    </row>
    <row r="6208" customHeight="1" spans="1:29">
      <c r="A6208" s="421"/>
      <c r="B6208" s="422"/>
      <c r="C6208" s="422"/>
      <c r="D6208" s="421"/>
      <c r="E6208" s="421"/>
      <c r="F6208" s="421"/>
      <c r="G6208" s="421"/>
      <c r="H6208" s="421"/>
      <c r="I6208" s="421"/>
      <c r="J6208" s="421"/>
      <c r="K6208" s="421"/>
      <c r="L6208" s="421"/>
      <c r="M6208" s="421"/>
      <c r="N6208" s="426"/>
      <c r="O6208" s="426"/>
      <c r="P6208" s="427"/>
      <c r="Q6208" s="427"/>
      <c r="R6208" s="426"/>
      <c r="S6208" s="426"/>
      <c r="T6208" s="426"/>
      <c r="U6208" s="426"/>
      <c r="V6208" s="426"/>
      <c r="W6208" s="426"/>
      <c r="X6208" s="427"/>
      <c r="Y6208" s="416" t="e">
        <f t="shared" si="481"/>
        <v>#N/A</v>
      </c>
      <c r="Z6208" s="416" t="e">
        <f t="shared" si="482"/>
        <v>#N/A</v>
      </c>
      <c r="AA6208" s="416" t="str">
        <f t="shared" si="483"/>
        <v/>
      </c>
      <c r="AB6208" s="416" t="e">
        <f t="shared" si="484"/>
        <v>#N/A</v>
      </c>
      <c r="AC6208" s="416" t="e">
        <f t="shared" si="485"/>
        <v>#N/A</v>
      </c>
    </row>
    <row r="6209" customHeight="1" spans="1:29">
      <c r="A6209" s="421"/>
      <c r="B6209" s="422"/>
      <c r="C6209" s="422"/>
      <c r="D6209" s="421"/>
      <c r="E6209" s="421"/>
      <c r="F6209" s="421"/>
      <c r="G6209" s="421"/>
      <c r="H6209" s="421"/>
      <c r="I6209" s="421"/>
      <c r="J6209" s="421"/>
      <c r="K6209" s="421"/>
      <c r="L6209" s="421"/>
      <c r="M6209" s="421"/>
      <c r="N6209" s="426"/>
      <c r="O6209" s="426"/>
      <c r="P6209" s="427"/>
      <c r="Q6209" s="427"/>
      <c r="R6209" s="426"/>
      <c r="S6209" s="426"/>
      <c r="T6209" s="426"/>
      <c r="U6209" s="426"/>
      <c r="V6209" s="426"/>
      <c r="W6209" s="426"/>
      <c r="X6209" s="427"/>
      <c r="Y6209" s="416" t="e">
        <f t="shared" si="481"/>
        <v>#N/A</v>
      </c>
      <c r="Z6209" s="416" t="e">
        <f t="shared" si="482"/>
        <v>#N/A</v>
      </c>
      <c r="AA6209" s="416" t="str">
        <f t="shared" si="483"/>
        <v/>
      </c>
      <c r="AB6209" s="416" t="e">
        <f t="shared" si="484"/>
        <v>#N/A</v>
      </c>
      <c r="AC6209" s="416" t="e">
        <f t="shared" si="485"/>
        <v>#N/A</v>
      </c>
    </row>
    <row r="6210" customHeight="1" spans="1:29">
      <c r="A6210" s="421"/>
      <c r="B6210" s="422"/>
      <c r="C6210" s="422"/>
      <c r="D6210" s="421"/>
      <c r="E6210" s="421"/>
      <c r="F6210" s="421"/>
      <c r="G6210" s="421"/>
      <c r="H6210" s="421"/>
      <c r="I6210" s="421"/>
      <c r="J6210" s="421"/>
      <c r="K6210" s="421"/>
      <c r="L6210" s="421"/>
      <c r="M6210" s="421"/>
      <c r="N6210" s="426"/>
      <c r="O6210" s="426"/>
      <c r="P6210" s="427"/>
      <c r="Q6210" s="427"/>
      <c r="R6210" s="426"/>
      <c r="S6210" s="426"/>
      <c r="T6210" s="426"/>
      <c r="U6210" s="426"/>
      <c r="V6210" s="426"/>
      <c r="W6210" s="426"/>
      <c r="X6210" s="427"/>
      <c r="Y6210" s="416" t="e">
        <f t="shared" si="481"/>
        <v>#N/A</v>
      </c>
      <c r="Z6210" s="416" t="e">
        <f t="shared" si="482"/>
        <v>#N/A</v>
      </c>
      <c r="AA6210" s="416" t="str">
        <f t="shared" si="483"/>
        <v/>
      </c>
      <c r="AB6210" s="416" t="e">
        <f t="shared" si="484"/>
        <v>#N/A</v>
      </c>
      <c r="AC6210" s="416" t="e">
        <f t="shared" si="485"/>
        <v>#N/A</v>
      </c>
    </row>
    <row r="6211" customHeight="1" spans="1:29">
      <c r="A6211" s="421"/>
      <c r="B6211" s="422"/>
      <c r="C6211" s="422"/>
      <c r="D6211" s="421"/>
      <c r="E6211" s="421"/>
      <c r="F6211" s="421"/>
      <c r="G6211" s="421"/>
      <c r="H6211" s="421"/>
      <c r="I6211" s="421"/>
      <c r="J6211" s="421"/>
      <c r="K6211" s="421"/>
      <c r="L6211" s="421"/>
      <c r="M6211" s="421"/>
      <c r="N6211" s="426"/>
      <c r="O6211" s="426"/>
      <c r="P6211" s="427"/>
      <c r="Q6211" s="427"/>
      <c r="R6211" s="426"/>
      <c r="S6211" s="426"/>
      <c r="T6211" s="426"/>
      <c r="U6211" s="426"/>
      <c r="V6211" s="426"/>
      <c r="W6211" s="426"/>
      <c r="X6211" s="427"/>
      <c r="Y6211" s="416" t="e">
        <f t="shared" si="481"/>
        <v>#N/A</v>
      </c>
      <c r="Z6211" s="416" t="e">
        <f t="shared" si="482"/>
        <v>#N/A</v>
      </c>
      <c r="AA6211" s="416" t="str">
        <f t="shared" si="483"/>
        <v/>
      </c>
      <c r="AB6211" s="416" t="e">
        <f t="shared" si="484"/>
        <v>#N/A</v>
      </c>
      <c r="AC6211" s="416" t="e">
        <f t="shared" si="485"/>
        <v>#N/A</v>
      </c>
    </row>
    <row r="6212" customHeight="1" spans="1:29">
      <c r="A6212" s="421"/>
      <c r="B6212" s="422"/>
      <c r="C6212" s="422"/>
      <c r="D6212" s="421"/>
      <c r="E6212" s="421"/>
      <c r="F6212" s="421"/>
      <c r="G6212" s="421"/>
      <c r="H6212" s="421"/>
      <c r="I6212" s="421"/>
      <c r="J6212" s="421"/>
      <c r="K6212" s="421"/>
      <c r="L6212" s="421"/>
      <c r="M6212" s="421"/>
      <c r="N6212" s="426"/>
      <c r="O6212" s="426"/>
      <c r="P6212" s="427"/>
      <c r="Q6212" s="427"/>
      <c r="R6212" s="426"/>
      <c r="S6212" s="426"/>
      <c r="T6212" s="426"/>
      <c r="U6212" s="426"/>
      <c r="V6212" s="426"/>
      <c r="W6212" s="426"/>
      <c r="X6212" s="427"/>
      <c r="Y6212" s="416" t="e">
        <f t="shared" si="481"/>
        <v>#N/A</v>
      </c>
      <c r="Z6212" s="416" t="e">
        <f t="shared" si="482"/>
        <v>#N/A</v>
      </c>
      <c r="AA6212" s="416" t="str">
        <f t="shared" si="483"/>
        <v/>
      </c>
      <c r="AB6212" s="416" t="e">
        <f t="shared" si="484"/>
        <v>#N/A</v>
      </c>
      <c r="AC6212" s="416" t="e">
        <f t="shared" si="485"/>
        <v>#N/A</v>
      </c>
    </row>
    <row r="6213" customHeight="1" spans="1:29">
      <c r="A6213" s="421"/>
      <c r="B6213" s="422"/>
      <c r="C6213" s="422"/>
      <c r="D6213" s="421"/>
      <c r="E6213" s="421"/>
      <c r="F6213" s="421"/>
      <c r="G6213" s="421"/>
      <c r="H6213" s="421"/>
      <c r="I6213" s="421"/>
      <c r="J6213" s="421"/>
      <c r="K6213" s="421"/>
      <c r="L6213" s="421"/>
      <c r="M6213" s="421"/>
      <c r="N6213" s="426"/>
      <c r="O6213" s="426"/>
      <c r="P6213" s="427"/>
      <c r="Q6213" s="427"/>
      <c r="R6213" s="426"/>
      <c r="S6213" s="426"/>
      <c r="T6213" s="426"/>
      <c r="U6213" s="426"/>
      <c r="V6213" s="426"/>
      <c r="W6213" s="426"/>
      <c r="X6213" s="427"/>
      <c r="Y6213" s="416" t="e">
        <f t="shared" si="481"/>
        <v>#N/A</v>
      </c>
      <c r="Z6213" s="416" t="e">
        <f t="shared" si="482"/>
        <v>#N/A</v>
      </c>
      <c r="AA6213" s="416" t="str">
        <f t="shared" si="483"/>
        <v/>
      </c>
      <c r="AB6213" s="416" t="e">
        <f t="shared" si="484"/>
        <v>#N/A</v>
      </c>
      <c r="AC6213" s="416" t="e">
        <f t="shared" si="485"/>
        <v>#N/A</v>
      </c>
    </row>
    <row r="6214" customHeight="1" spans="1:29">
      <c r="A6214" s="421"/>
      <c r="B6214" s="422"/>
      <c r="C6214" s="422"/>
      <c r="D6214" s="421"/>
      <c r="E6214" s="421"/>
      <c r="F6214" s="421"/>
      <c r="G6214" s="421"/>
      <c r="H6214" s="421"/>
      <c r="I6214" s="421"/>
      <c r="J6214" s="421"/>
      <c r="K6214" s="421"/>
      <c r="L6214" s="421"/>
      <c r="M6214" s="421"/>
      <c r="N6214" s="426"/>
      <c r="O6214" s="426"/>
      <c r="P6214" s="427"/>
      <c r="Q6214" s="427"/>
      <c r="R6214" s="426"/>
      <c r="S6214" s="426"/>
      <c r="T6214" s="426"/>
      <c r="U6214" s="426"/>
      <c r="V6214" s="426"/>
      <c r="W6214" s="426"/>
      <c r="X6214" s="427"/>
      <c r="Y6214" s="416" t="e">
        <f t="shared" si="481"/>
        <v>#N/A</v>
      </c>
      <c r="Z6214" s="416" t="e">
        <f t="shared" si="482"/>
        <v>#N/A</v>
      </c>
      <c r="AA6214" s="416" t="str">
        <f t="shared" si="483"/>
        <v/>
      </c>
      <c r="AB6214" s="416" t="e">
        <f t="shared" si="484"/>
        <v>#N/A</v>
      </c>
      <c r="AC6214" s="416" t="e">
        <f t="shared" si="485"/>
        <v>#N/A</v>
      </c>
    </row>
    <row r="6215" customHeight="1" spans="1:29">
      <c r="A6215" s="421"/>
      <c r="B6215" s="422"/>
      <c r="C6215" s="422"/>
      <c r="D6215" s="421"/>
      <c r="E6215" s="421"/>
      <c r="F6215" s="421"/>
      <c r="G6215" s="421"/>
      <c r="H6215" s="421"/>
      <c r="I6215" s="421"/>
      <c r="J6215" s="421"/>
      <c r="K6215" s="421"/>
      <c r="L6215" s="421"/>
      <c r="M6215" s="421"/>
      <c r="N6215" s="426"/>
      <c r="O6215" s="426"/>
      <c r="P6215" s="427"/>
      <c r="Q6215" s="427"/>
      <c r="R6215" s="426"/>
      <c r="S6215" s="426"/>
      <c r="T6215" s="426"/>
      <c r="U6215" s="426"/>
      <c r="V6215" s="426"/>
      <c r="W6215" s="426"/>
      <c r="X6215" s="427"/>
      <c r="Y6215" s="416" t="e">
        <f t="shared" ref="Y6215:Y6278" si="486">_xlfn.IFS(LEFT(M6215,3)="003","三保支出",LEFT(M6215,3)="004","刚性支出",LEFT(M6215,3)="000","促发展支出")</f>
        <v>#N/A</v>
      </c>
      <c r="Z6215" s="416" t="e">
        <f t="shared" ref="Z6215:Z6278" si="487">_xlfn.IFS(LEFT(E6215,1)="3","项目支出",LEFT(E6215,1)="1","人员类支出",LEFT(E6215,1)="2","运转类支出")</f>
        <v>#N/A</v>
      </c>
      <c r="AA6215" s="416" t="str">
        <f t="shared" ref="AA6215:AA6278" si="488">LEFT(H6215,7)</f>
        <v/>
      </c>
      <c r="AB6215" s="416" t="e">
        <f t="shared" ref="AB6215:AB6278" si="489">_xlfn.IFS(LEFT(M6215,6)="003001","保工资",LEFT(M6215,6)="003002","保运转",LEFT(M6215,6)="003003","保基本民生")</f>
        <v>#N/A</v>
      </c>
      <c r="AC6215" s="416" t="e">
        <f t="shared" ref="AC6215:AC6278" si="490">IF(Z6215="项目支出","否","是")</f>
        <v>#N/A</v>
      </c>
    </row>
    <row r="6216" customHeight="1" spans="1:29">
      <c r="A6216" s="421"/>
      <c r="B6216" s="422"/>
      <c r="C6216" s="422"/>
      <c r="D6216" s="421"/>
      <c r="E6216" s="421"/>
      <c r="F6216" s="421"/>
      <c r="G6216" s="421"/>
      <c r="H6216" s="421"/>
      <c r="I6216" s="421"/>
      <c r="J6216" s="421"/>
      <c r="K6216" s="421"/>
      <c r="L6216" s="421"/>
      <c r="M6216" s="421"/>
      <c r="N6216" s="426"/>
      <c r="O6216" s="426"/>
      <c r="P6216" s="427"/>
      <c r="Q6216" s="427"/>
      <c r="R6216" s="426"/>
      <c r="S6216" s="426"/>
      <c r="T6216" s="426"/>
      <c r="U6216" s="426"/>
      <c r="V6216" s="426"/>
      <c r="W6216" s="426"/>
      <c r="X6216" s="427"/>
      <c r="Y6216" s="416" t="e">
        <f t="shared" si="486"/>
        <v>#N/A</v>
      </c>
      <c r="Z6216" s="416" t="e">
        <f t="shared" si="487"/>
        <v>#N/A</v>
      </c>
      <c r="AA6216" s="416" t="str">
        <f t="shared" si="488"/>
        <v/>
      </c>
      <c r="AB6216" s="416" t="e">
        <f t="shared" si="489"/>
        <v>#N/A</v>
      </c>
      <c r="AC6216" s="416" t="e">
        <f t="shared" si="490"/>
        <v>#N/A</v>
      </c>
    </row>
    <row r="6217" customHeight="1" spans="1:29">
      <c r="A6217" s="421"/>
      <c r="B6217" s="422"/>
      <c r="C6217" s="422"/>
      <c r="D6217" s="421"/>
      <c r="E6217" s="421"/>
      <c r="F6217" s="421"/>
      <c r="G6217" s="421"/>
      <c r="H6217" s="421"/>
      <c r="I6217" s="421"/>
      <c r="J6217" s="421"/>
      <c r="K6217" s="421"/>
      <c r="L6217" s="421"/>
      <c r="M6217" s="421"/>
      <c r="N6217" s="426"/>
      <c r="O6217" s="426"/>
      <c r="P6217" s="427"/>
      <c r="Q6217" s="427"/>
      <c r="R6217" s="426"/>
      <c r="S6217" s="426"/>
      <c r="T6217" s="426"/>
      <c r="U6217" s="426"/>
      <c r="V6217" s="426"/>
      <c r="W6217" s="426"/>
      <c r="X6217" s="427"/>
      <c r="Y6217" s="416" t="e">
        <f t="shared" si="486"/>
        <v>#N/A</v>
      </c>
      <c r="Z6217" s="416" t="e">
        <f t="shared" si="487"/>
        <v>#N/A</v>
      </c>
      <c r="AA6217" s="416" t="str">
        <f t="shared" si="488"/>
        <v/>
      </c>
      <c r="AB6217" s="416" t="e">
        <f t="shared" si="489"/>
        <v>#N/A</v>
      </c>
      <c r="AC6217" s="416" t="e">
        <f t="shared" si="490"/>
        <v>#N/A</v>
      </c>
    </row>
    <row r="6218" customHeight="1" spans="1:29">
      <c r="A6218" s="421"/>
      <c r="B6218" s="422"/>
      <c r="C6218" s="422"/>
      <c r="D6218" s="421"/>
      <c r="E6218" s="421"/>
      <c r="F6218" s="421"/>
      <c r="G6218" s="421"/>
      <c r="H6218" s="421"/>
      <c r="I6218" s="421"/>
      <c r="J6218" s="421"/>
      <c r="K6218" s="421"/>
      <c r="L6218" s="421"/>
      <c r="M6218" s="421"/>
      <c r="N6218" s="426"/>
      <c r="O6218" s="426"/>
      <c r="P6218" s="427"/>
      <c r="Q6218" s="427"/>
      <c r="R6218" s="426"/>
      <c r="S6218" s="426"/>
      <c r="T6218" s="426"/>
      <c r="U6218" s="426"/>
      <c r="V6218" s="426"/>
      <c r="W6218" s="426"/>
      <c r="X6218" s="427"/>
      <c r="Y6218" s="416" t="e">
        <f t="shared" si="486"/>
        <v>#N/A</v>
      </c>
      <c r="Z6218" s="416" t="e">
        <f t="shared" si="487"/>
        <v>#N/A</v>
      </c>
      <c r="AA6218" s="416" t="str">
        <f t="shared" si="488"/>
        <v/>
      </c>
      <c r="AB6218" s="416" t="e">
        <f t="shared" si="489"/>
        <v>#N/A</v>
      </c>
      <c r="AC6218" s="416" t="e">
        <f t="shared" si="490"/>
        <v>#N/A</v>
      </c>
    </row>
    <row r="6219" customHeight="1" spans="1:29">
      <c r="A6219" s="421"/>
      <c r="B6219" s="422"/>
      <c r="C6219" s="422"/>
      <c r="D6219" s="421"/>
      <c r="E6219" s="421"/>
      <c r="F6219" s="421"/>
      <c r="G6219" s="421"/>
      <c r="H6219" s="421"/>
      <c r="I6219" s="421"/>
      <c r="J6219" s="421"/>
      <c r="K6219" s="421"/>
      <c r="L6219" s="421"/>
      <c r="M6219" s="421"/>
      <c r="N6219" s="426"/>
      <c r="O6219" s="426"/>
      <c r="P6219" s="427"/>
      <c r="Q6219" s="427"/>
      <c r="R6219" s="426"/>
      <c r="S6219" s="426"/>
      <c r="T6219" s="426"/>
      <c r="U6219" s="426"/>
      <c r="V6219" s="426"/>
      <c r="W6219" s="426"/>
      <c r="X6219" s="427"/>
      <c r="Y6219" s="416" t="e">
        <f t="shared" si="486"/>
        <v>#N/A</v>
      </c>
      <c r="Z6219" s="416" t="e">
        <f t="shared" si="487"/>
        <v>#N/A</v>
      </c>
      <c r="AA6219" s="416" t="str">
        <f t="shared" si="488"/>
        <v/>
      </c>
      <c r="AB6219" s="416" t="e">
        <f t="shared" si="489"/>
        <v>#N/A</v>
      </c>
      <c r="AC6219" s="416" t="e">
        <f t="shared" si="490"/>
        <v>#N/A</v>
      </c>
    </row>
    <row r="6220" customHeight="1" spans="1:29">
      <c r="A6220" s="421"/>
      <c r="B6220" s="422"/>
      <c r="C6220" s="422"/>
      <c r="D6220" s="421"/>
      <c r="E6220" s="421"/>
      <c r="F6220" s="421"/>
      <c r="G6220" s="421"/>
      <c r="H6220" s="421"/>
      <c r="I6220" s="421"/>
      <c r="J6220" s="421"/>
      <c r="K6220" s="421"/>
      <c r="L6220" s="421"/>
      <c r="M6220" s="421"/>
      <c r="N6220" s="426"/>
      <c r="O6220" s="426"/>
      <c r="P6220" s="427"/>
      <c r="Q6220" s="427"/>
      <c r="R6220" s="426"/>
      <c r="S6220" s="426"/>
      <c r="T6220" s="426"/>
      <c r="U6220" s="426"/>
      <c r="V6220" s="426"/>
      <c r="W6220" s="426"/>
      <c r="X6220" s="427"/>
      <c r="Y6220" s="416" t="e">
        <f t="shared" si="486"/>
        <v>#N/A</v>
      </c>
      <c r="Z6220" s="416" t="e">
        <f t="shared" si="487"/>
        <v>#N/A</v>
      </c>
      <c r="AA6220" s="416" t="str">
        <f t="shared" si="488"/>
        <v/>
      </c>
      <c r="AB6220" s="416" t="e">
        <f t="shared" si="489"/>
        <v>#N/A</v>
      </c>
      <c r="AC6220" s="416" t="e">
        <f t="shared" si="490"/>
        <v>#N/A</v>
      </c>
    </row>
    <row r="6221" customHeight="1" spans="1:29">
      <c r="A6221" s="421"/>
      <c r="B6221" s="422"/>
      <c r="C6221" s="422"/>
      <c r="D6221" s="421"/>
      <c r="E6221" s="421"/>
      <c r="F6221" s="421"/>
      <c r="G6221" s="421"/>
      <c r="H6221" s="421"/>
      <c r="I6221" s="421"/>
      <c r="J6221" s="421"/>
      <c r="K6221" s="421"/>
      <c r="L6221" s="421"/>
      <c r="M6221" s="421"/>
      <c r="N6221" s="426"/>
      <c r="O6221" s="426"/>
      <c r="P6221" s="427"/>
      <c r="Q6221" s="427"/>
      <c r="R6221" s="426"/>
      <c r="S6221" s="426"/>
      <c r="T6221" s="426"/>
      <c r="U6221" s="426"/>
      <c r="V6221" s="426"/>
      <c r="W6221" s="426"/>
      <c r="X6221" s="427"/>
      <c r="Y6221" s="416" t="e">
        <f t="shared" si="486"/>
        <v>#N/A</v>
      </c>
      <c r="Z6221" s="416" t="e">
        <f t="shared" si="487"/>
        <v>#N/A</v>
      </c>
      <c r="AA6221" s="416" t="str">
        <f t="shared" si="488"/>
        <v/>
      </c>
      <c r="AB6221" s="416" t="e">
        <f t="shared" si="489"/>
        <v>#N/A</v>
      </c>
      <c r="AC6221" s="416" t="e">
        <f t="shared" si="490"/>
        <v>#N/A</v>
      </c>
    </row>
    <row r="6222" customHeight="1" spans="1:29">
      <c r="A6222" s="421"/>
      <c r="B6222" s="422"/>
      <c r="C6222" s="422"/>
      <c r="D6222" s="421"/>
      <c r="E6222" s="421"/>
      <c r="F6222" s="421"/>
      <c r="G6222" s="421"/>
      <c r="H6222" s="421"/>
      <c r="I6222" s="421"/>
      <c r="J6222" s="421"/>
      <c r="K6222" s="421"/>
      <c r="L6222" s="421"/>
      <c r="M6222" s="421"/>
      <c r="N6222" s="426"/>
      <c r="O6222" s="426"/>
      <c r="P6222" s="427"/>
      <c r="Q6222" s="427"/>
      <c r="R6222" s="426"/>
      <c r="S6222" s="426"/>
      <c r="T6222" s="426"/>
      <c r="U6222" s="426"/>
      <c r="V6222" s="426"/>
      <c r="W6222" s="426"/>
      <c r="X6222" s="427"/>
      <c r="Y6222" s="416" t="e">
        <f t="shared" si="486"/>
        <v>#N/A</v>
      </c>
      <c r="Z6222" s="416" t="e">
        <f t="shared" si="487"/>
        <v>#N/A</v>
      </c>
      <c r="AA6222" s="416" t="str">
        <f t="shared" si="488"/>
        <v/>
      </c>
      <c r="AB6222" s="416" t="e">
        <f t="shared" si="489"/>
        <v>#N/A</v>
      </c>
      <c r="AC6222" s="416" t="e">
        <f t="shared" si="490"/>
        <v>#N/A</v>
      </c>
    </row>
    <row r="6223" customHeight="1" spans="1:29">
      <c r="A6223" s="421"/>
      <c r="B6223" s="422"/>
      <c r="C6223" s="422"/>
      <c r="D6223" s="421"/>
      <c r="E6223" s="421"/>
      <c r="F6223" s="421"/>
      <c r="G6223" s="421"/>
      <c r="H6223" s="421"/>
      <c r="I6223" s="421"/>
      <c r="J6223" s="421"/>
      <c r="K6223" s="421"/>
      <c r="L6223" s="421"/>
      <c r="M6223" s="421"/>
      <c r="N6223" s="426"/>
      <c r="O6223" s="426"/>
      <c r="P6223" s="427"/>
      <c r="Q6223" s="427"/>
      <c r="R6223" s="426"/>
      <c r="S6223" s="426"/>
      <c r="T6223" s="426"/>
      <c r="U6223" s="426"/>
      <c r="V6223" s="426"/>
      <c r="W6223" s="426"/>
      <c r="X6223" s="427"/>
      <c r="Y6223" s="416" t="e">
        <f t="shared" si="486"/>
        <v>#N/A</v>
      </c>
      <c r="Z6223" s="416" t="e">
        <f t="shared" si="487"/>
        <v>#N/A</v>
      </c>
      <c r="AA6223" s="416" t="str">
        <f t="shared" si="488"/>
        <v/>
      </c>
      <c r="AB6223" s="416" t="e">
        <f t="shared" si="489"/>
        <v>#N/A</v>
      </c>
      <c r="AC6223" s="416" t="e">
        <f t="shared" si="490"/>
        <v>#N/A</v>
      </c>
    </row>
    <row r="6224" customHeight="1" spans="1:29">
      <c r="A6224" s="421"/>
      <c r="B6224" s="422"/>
      <c r="C6224" s="422"/>
      <c r="D6224" s="421"/>
      <c r="E6224" s="421"/>
      <c r="F6224" s="421"/>
      <c r="G6224" s="421"/>
      <c r="H6224" s="421"/>
      <c r="I6224" s="421"/>
      <c r="J6224" s="421"/>
      <c r="K6224" s="421"/>
      <c r="L6224" s="421"/>
      <c r="M6224" s="421"/>
      <c r="N6224" s="426"/>
      <c r="O6224" s="426"/>
      <c r="P6224" s="427"/>
      <c r="Q6224" s="427"/>
      <c r="R6224" s="426"/>
      <c r="S6224" s="426"/>
      <c r="T6224" s="426"/>
      <c r="U6224" s="426"/>
      <c r="V6224" s="426"/>
      <c r="W6224" s="426"/>
      <c r="X6224" s="427"/>
      <c r="Y6224" s="416" t="e">
        <f t="shared" si="486"/>
        <v>#N/A</v>
      </c>
      <c r="Z6224" s="416" t="e">
        <f t="shared" si="487"/>
        <v>#N/A</v>
      </c>
      <c r="AA6224" s="416" t="str">
        <f t="shared" si="488"/>
        <v/>
      </c>
      <c r="AB6224" s="416" t="e">
        <f t="shared" si="489"/>
        <v>#N/A</v>
      </c>
      <c r="AC6224" s="416" t="e">
        <f t="shared" si="490"/>
        <v>#N/A</v>
      </c>
    </row>
    <row r="6225" customHeight="1" spans="1:29">
      <c r="A6225" s="421"/>
      <c r="B6225" s="422"/>
      <c r="C6225" s="422"/>
      <c r="D6225" s="421"/>
      <c r="E6225" s="421"/>
      <c r="F6225" s="421"/>
      <c r="G6225" s="421"/>
      <c r="H6225" s="421"/>
      <c r="I6225" s="421"/>
      <c r="J6225" s="421"/>
      <c r="K6225" s="421"/>
      <c r="L6225" s="421"/>
      <c r="M6225" s="421"/>
      <c r="N6225" s="426"/>
      <c r="O6225" s="426"/>
      <c r="P6225" s="427"/>
      <c r="Q6225" s="427"/>
      <c r="R6225" s="426"/>
      <c r="S6225" s="426"/>
      <c r="T6225" s="426"/>
      <c r="U6225" s="426"/>
      <c r="V6225" s="426"/>
      <c r="W6225" s="426"/>
      <c r="X6225" s="427"/>
      <c r="Y6225" s="416" t="e">
        <f t="shared" si="486"/>
        <v>#N/A</v>
      </c>
      <c r="Z6225" s="416" t="e">
        <f t="shared" si="487"/>
        <v>#N/A</v>
      </c>
      <c r="AA6225" s="416" t="str">
        <f t="shared" si="488"/>
        <v/>
      </c>
      <c r="AB6225" s="416" t="e">
        <f t="shared" si="489"/>
        <v>#N/A</v>
      </c>
      <c r="AC6225" s="416" t="e">
        <f t="shared" si="490"/>
        <v>#N/A</v>
      </c>
    </row>
    <row r="6226" customHeight="1" spans="1:29">
      <c r="A6226" s="421"/>
      <c r="B6226" s="422"/>
      <c r="C6226" s="422"/>
      <c r="D6226" s="421"/>
      <c r="E6226" s="421"/>
      <c r="F6226" s="421"/>
      <c r="G6226" s="421"/>
      <c r="H6226" s="421"/>
      <c r="I6226" s="421"/>
      <c r="J6226" s="421"/>
      <c r="K6226" s="421"/>
      <c r="L6226" s="421"/>
      <c r="M6226" s="421"/>
      <c r="N6226" s="426"/>
      <c r="O6226" s="426"/>
      <c r="P6226" s="427"/>
      <c r="Q6226" s="427"/>
      <c r="R6226" s="426"/>
      <c r="S6226" s="426"/>
      <c r="T6226" s="426"/>
      <c r="U6226" s="426"/>
      <c r="V6226" s="426"/>
      <c r="W6226" s="426"/>
      <c r="X6226" s="427"/>
      <c r="Y6226" s="416" t="e">
        <f t="shared" si="486"/>
        <v>#N/A</v>
      </c>
      <c r="Z6226" s="416" t="e">
        <f t="shared" si="487"/>
        <v>#N/A</v>
      </c>
      <c r="AA6226" s="416" t="str">
        <f t="shared" si="488"/>
        <v/>
      </c>
      <c r="AB6226" s="416" t="e">
        <f t="shared" si="489"/>
        <v>#N/A</v>
      </c>
      <c r="AC6226" s="416" t="e">
        <f t="shared" si="490"/>
        <v>#N/A</v>
      </c>
    </row>
    <row r="6227" customHeight="1" spans="1:29">
      <c r="A6227" s="421"/>
      <c r="B6227" s="422"/>
      <c r="C6227" s="422"/>
      <c r="D6227" s="421"/>
      <c r="E6227" s="421"/>
      <c r="F6227" s="421"/>
      <c r="G6227" s="421"/>
      <c r="H6227" s="421"/>
      <c r="I6227" s="421"/>
      <c r="J6227" s="421"/>
      <c r="K6227" s="421"/>
      <c r="L6227" s="421"/>
      <c r="M6227" s="421"/>
      <c r="N6227" s="426"/>
      <c r="O6227" s="426"/>
      <c r="P6227" s="427"/>
      <c r="Q6227" s="427"/>
      <c r="R6227" s="426"/>
      <c r="S6227" s="426"/>
      <c r="T6227" s="426"/>
      <c r="U6227" s="426"/>
      <c r="V6227" s="426"/>
      <c r="W6227" s="426"/>
      <c r="X6227" s="427"/>
      <c r="Y6227" s="416" t="e">
        <f t="shared" si="486"/>
        <v>#N/A</v>
      </c>
      <c r="Z6227" s="416" t="e">
        <f t="shared" si="487"/>
        <v>#N/A</v>
      </c>
      <c r="AA6227" s="416" t="str">
        <f t="shared" si="488"/>
        <v/>
      </c>
      <c r="AB6227" s="416" t="e">
        <f t="shared" si="489"/>
        <v>#N/A</v>
      </c>
      <c r="AC6227" s="416" t="e">
        <f t="shared" si="490"/>
        <v>#N/A</v>
      </c>
    </row>
    <row r="6228" customHeight="1" spans="1:29">
      <c r="A6228" s="421"/>
      <c r="B6228" s="422"/>
      <c r="C6228" s="422"/>
      <c r="D6228" s="421"/>
      <c r="E6228" s="421"/>
      <c r="F6228" s="421"/>
      <c r="G6228" s="421"/>
      <c r="H6228" s="421"/>
      <c r="I6228" s="421"/>
      <c r="J6228" s="421"/>
      <c r="K6228" s="421"/>
      <c r="L6228" s="421"/>
      <c r="M6228" s="421"/>
      <c r="N6228" s="426"/>
      <c r="O6228" s="426"/>
      <c r="P6228" s="427"/>
      <c r="Q6228" s="427"/>
      <c r="R6228" s="426"/>
      <c r="S6228" s="426"/>
      <c r="T6228" s="426"/>
      <c r="U6228" s="426"/>
      <c r="V6228" s="426"/>
      <c r="W6228" s="426"/>
      <c r="X6228" s="427"/>
      <c r="Y6228" s="416" t="e">
        <f t="shared" si="486"/>
        <v>#N/A</v>
      </c>
      <c r="Z6228" s="416" t="e">
        <f t="shared" si="487"/>
        <v>#N/A</v>
      </c>
      <c r="AA6228" s="416" t="str">
        <f t="shared" si="488"/>
        <v/>
      </c>
      <c r="AB6228" s="416" t="e">
        <f t="shared" si="489"/>
        <v>#N/A</v>
      </c>
      <c r="AC6228" s="416" t="e">
        <f t="shared" si="490"/>
        <v>#N/A</v>
      </c>
    </row>
    <row r="6229" customHeight="1" spans="1:29">
      <c r="A6229" s="421"/>
      <c r="B6229" s="422"/>
      <c r="C6229" s="422"/>
      <c r="D6229" s="421"/>
      <c r="E6229" s="421"/>
      <c r="F6229" s="421"/>
      <c r="G6229" s="421"/>
      <c r="H6229" s="421"/>
      <c r="I6229" s="421"/>
      <c r="J6229" s="421"/>
      <c r="K6229" s="421"/>
      <c r="L6229" s="421"/>
      <c r="M6229" s="421"/>
      <c r="N6229" s="426"/>
      <c r="O6229" s="426"/>
      <c r="P6229" s="427"/>
      <c r="Q6229" s="427"/>
      <c r="R6229" s="426"/>
      <c r="S6229" s="426"/>
      <c r="T6229" s="426"/>
      <c r="U6229" s="426"/>
      <c r="V6229" s="426"/>
      <c r="W6229" s="426"/>
      <c r="X6229" s="427"/>
      <c r="Y6229" s="416" t="e">
        <f t="shared" si="486"/>
        <v>#N/A</v>
      </c>
      <c r="Z6229" s="416" t="e">
        <f t="shared" si="487"/>
        <v>#N/A</v>
      </c>
      <c r="AA6229" s="416" t="str">
        <f t="shared" si="488"/>
        <v/>
      </c>
      <c r="AB6229" s="416" t="e">
        <f t="shared" si="489"/>
        <v>#N/A</v>
      </c>
      <c r="AC6229" s="416" t="e">
        <f t="shared" si="490"/>
        <v>#N/A</v>
      </c>
    </row>
    <row r="6230" customHeight="1" spans="1:29">
      <c r="A6230" s="421"/>
      <c r="B6230" s="422"/>
      <c r="C6230" s="422"/>
      <c r="D6230" s="421"/>
      <c r="E6230" s="421"/>
      <c r="F6230" s="421"/>
      <c r="G6230" s="421"/>
      <c r="H6230" s="421"/>
      <c r="I6230" s="421"/>
      <c r="J6230" s="421"/>
      <c r="K6230" s="421"/>
      <c r="L6230" s="421"/>
      <c r="M6230" s="421"/>
      <c r="N6230" s="426"/>
      <c r="O6230" s="426"/>
      <c r="P6230" s="427"/>
      <c r="Q6230" s="427"/>
      <c r="R6230" s="426"/>
      <c r="S6230" s="426"/>
      <c r="T6230" s="426"/>
      <c r="U6230" s="426"/>
      <c r="V6230" s="426"/>
      <c r="W6230" s="426"/>
      <c r="X6230" s="427"/>
      <c r="Y6230" s="416" t="e">
        <f t="shared" si="486"/>
        <v>#N/A</v>
      </c>
      <c r="Z6230" s="416" t="e">
        <f t="shared" si="487"/>
        <v>#N/A</v>
      </c>
      <c r="AA6230" s="416" t="str">
        <f t="shared" si="488"/>
        <v/>
      </c>
      <c r="AB6230" s="416" t="e">
        <f t="shared" si="489"/>
        <v>#N/A</v>
      </c>
      <c r="AC6230" s="416" t="e">
        <f t="shared" si="490"/>
        <v>#N/A</v>
      </c>
    </row>
    <row r="6231" customHeight="1" spans="1:29">
      <c r="A6231" s="421"/>
      <c r="B6231" s="422"/>
      <c r="C6231" s="422"/>
      <c r="D6231" s="421"/>
      <c r="E6231" s="421"/>
      <c r="F6231" s="421"/>
      <c r="G6231" s="421"/>
      <c r="H6231" s="421"/>
      <c r="I6231" s="421"/>
      <c r="J6231" s="421"/>
      <c r="K6231" s="421"/>
      <c r="L6231" s="421"/>
      <c r="M6231" s="421"/>
      <c r="N6231" s="426"/>
      <c r="O6231" s="426"/>
      <c r="P6231" s="427"/>
      <c r="Q6231" s="427"/>
      <c r="R6231" s="426"/>
      <c r="S6231" s="426"/>
      <c r="T6231" s="426"/>
      <c r="U6231" s="426"/>
      <c r="V6231" s="426"/>
      <c r="W6231" s="426"/>
      <c r="X6231" s="427"/>
      <c r="Y6231" s="416" t="e">
        <f t="shared" si="486"/>
        <v>#N/A</v>
      </c>
      <c r="Z6231" s="416" t="e">
        <f t="shared" si="487"/>
        <v>#N/A</v>
      </c>
      <c r="AA6231" s="416" t="str">
        <f t="shared" si="488"/>
        <v/>
      </c>
      <c r="AB6231" s="416" t="e">
        <f t="shared" si="489"/>
        <v>#N/A</v>
      </c>
      <c r="AC6231" s="416" t="e">
        <f t="shared" si="490"/>
        <v>#N/A</v>
      </c>
    </row>
    <row r="6232" customHeight="1" spans="1:29">
      <c r="A6232" s="421"/>
      <c r="B6232" s="422"/>
      <c r="C6232" s="422"/>
      <c r="D6232" s="421"/>
      <c r="E6232" s="421"/>
      <c r="F6232" s="421"/>
      <c r="G6232" s="421"/>
      <c r="H6232" s="421"/>
      <c r="I6232" s="421"/>
      <c r="J6232" s="421"/>
      <c r="K6232" s="421"/>
      <c r="L6232" s="421"/>
      <c r="M6232" s="421"/>
      <c r="N6232" s="426"/>
      <c r="O6232" s="426"/>
      <c r="P6232" s="427"/>
      <c r="Q6232" s="427"/>
      <c r="R6232" s="426"/>
      <c r="S6232" s="426"/>
      <c r="T6232" s="426"/>
      <c r="U6232" s="426"/>
      <c r="V6232" s="426"/>
      <c r="W6232" s="426"/>
      <c r="X6232" s="427"/>
      <c r="Y6232" s="416" t="e">
        <f t="shared" si="486"/>
        <v>#N/A</v>
      </c>
      <c r="Z6232" s="416" t="e">
        <f t="shared" si="487"/>
        <v>#N/A</v>
      </c>
      <c r="AA6232" s="416" t="str">
        <f t="shared" si="488"/>
        <v/>
      </c>
      <c r="AB6232" s="416" t="e">
        <f t="shared" si="489"/>
        <v>#N/A</v>
      </c>
      <c r="AC6232" s="416" t="e">
        <f t="shared" si="490"/>
        <v>#N/A</v>
      </c>
    </row>
    <row r="6233" customHeight="1" spans="1:29">
      <c r="A6233" s="421"/>
      <c r="B6233" s="422"/>
      <c r="C6233" s="422"/>
      <c r="D6233" s="421"/>
      <c r="E6233" s="421"/>
      <c r="F6233" s="421"/>
      <c r="G6233" s="421"/>
      <c r="H6233" s="421"/>
      <c r="I6233" s="421"/>
      <c r="J6233" s="421"/>
      <c r="K6233" s="421"/>
      <c r="L6233" s="421"/>
      <c r="M6233" s="421"/>
      <c r="N6233" s="426"/>
      <c r="O6233" s="426"/>
      <c r="P6233" s="427"/>
      <c r="Q6233" s="427"/>
      <c r="R6233" s="426"/>
      <c r="S6233" s="426"/>
      <c r="T6233" s="426"/>
      <c r="U6233" s="426"/>
      <c r="V6233" s="426"/>
      <c r="W6233" s="426"/>
      <c r="X6233" s="427"/>
      <c r="Y6233" s="416" t="e">
        <f t="shared" si="486"/>
        <v>#N/A</v>
      </c>
      <c r="Z6233" s="416" t="e">
        <f t="shared" si="487"/>
        <v>#N/A</v>
      </c>
      <c r="AA6233" s="416" t="str">
        <f t="shared" si="488"/>
        <v/>
      </c>
      <c r="AB6233" s="416" t="e">
        <f t="shared" si="489"/>
        <v>#N/A</v>
      </c>
      <c r="AC6233" s="416" t="e">
        <f t="shared" si="490"/>
        <v>#N/A</v>
      </c>
    </row>
    <row r="6234" customHeight="1" spans="1:29">
      <c r="A6234" s="421"/>
      <c r="B6234" s="422"/>
      <c r="C6234" s="422"/>
      <c r="D6234" s="421"/>
      <c r="E6234" s="421"/>
      <c r="F6234" s="421"/>
      <c r="G6234" s="421"/>
      <c r="H6234" s="421"/>
      <c r="I6234" s="421"/>
      <c r="J6234" s="421"/>
      <c r="K6234" s="421"/>
      <c r="L6234" s="421"/>
      <c r="M6234" s="421"/>
      <c r="N6234" s="426"/>
      <c r="O6234" s="426"/>
      <c r="P6234" s="427"/>
      <c r="Q6234" s="427"/>
      <c r="R6234" s="426"/>
      <c r="S6234" s="426"/>
      <c r="T6234" s="426"/>
      <c r="U6234" s="426"/>
      <c r="V6234" s="426"/>
      <c r="W6234" s="426"/>
      <c r="X6234" s="427"/>
      <c r="Y6234" s="416" t="e">
        <f t="shared" si="486"/>
        <v>#N/A</v>
      </c>
      <c r="Z6234" s="416" t="e">
        <f t="shared" si="487"/>
        <v>#N/A</v>
      </c>
      <c r="AA6234" s="416" t="str">
        <f t="shared" si="488"/>
        <v/>
      </c>
      <c r="AB6234" s="416" t="e">
        <f t="shared" si="489"/>
        <v>#N/A</v>
      </c>
      <c r="AC6234" s="416" t="e">
        <f t="shared" si="490"/>
        <v>#N/A</v>
      </c>
    </row>
    <row r="6235" customHeight="1" spans="1:29">
      <c r="A6235" s="421"/>
      <c r="B6235" s="422"/>
      <c r="C6235" s="422"/>
      <c r="D6235" s="421"/>
      <c r="E6235" s="421"/>
      <c r="F6235" s="421"/>
      <c r="G6235" s="421"/>
      <c r="H6235" s="421"/>
      <c r="I6235" s="421"/>
      <c r="J6235" s="421"/>
      <c r="K6235" s="421"/>
      <c r="L6235" s="421"/>
      <c r="M6235" s="421"/>
      <c r="N6235" s="426"/>
      <c r="O6235" s="426"/>
      <c r="P6235" s="427"/>
      <c r="Q6235" s="427"/>
      <c r="R6235" s="426"/>
      <c r="S6235" s="426"/>
      <c r="T6235" s="426"/>
      <c r="U6235" s="426"/>
      <c r="V6235" s="426"/>
      <c r="W6235" s="426"/>
      <c r="X6235" s="427"/>
      <c r="Y6235" s="416" t="e">
        <f t="shared" si="486"/>
        <v>#N/A</v>
      </c>
      <c r="Z6235" s="416" t="e">
        <f t="shared" si="487"/>
        <v>#N/A</v>
      </c>
      <c r="AA6235" s="416" t="str">
        <f t="shared" si="488"/>
        <v/>
      </c>
      <c r="AB6235" s="416" t="e">
        <f t="shared" si="489"/>
        <v>#N/A</v>
      </c>
      <c r="AC6235" s="416" t="e">
        <f t="shared" si="490"/>
        <v>#N/A</v>
      </c>
    </row>
    <row r="6236" customHeight="1" spans="1:29">
      <c r="A6236" s="421"/>
      <c r="B6236" s="422"/>
      <c r="C6236" s="422"/>
      <c r="D6236" s="421"/>
      <c r="E6236" s="421"/>
      <c r="F6236" s="421"/>
      <c r="G6236" s="421"/>
      <c r="H6236" s="421"/>
      <c r="I6236" s="421"/>
      <c r="J6236" s="421"/>
      <c r="K6236" s="421"/>
      <c r="L6236" s="421"/>
      <c r="M6236" s="421"/>
      <c r="N6236" s="426"/>
      <c r="O6236" s="426"/>
      <c r="P6236" s="427"/>
      <c r="Q6236" s="427"/>
      <c r="R6236" s="426"/>
      <c r="S6236" s="426"/>
      <c r="T6236" s="426"/>
      <c r="U6236" s="426"/>
      <c r="V6236" s="426"/>
      <c r="W6236" s="426"/>
      <c r="X6236" s="427"/>
      <c r="Y6236" s="416" t="e">
        <f t="shared" si="486"/>
        <v>#N/A</v>
      </c>
      <c r="Z6236" s="416" t="e">
        <f t="shared" si="487"/>
        <v>#N/A</v>
      </c>
      <c r="AA6236" s="416" t="str">
        <f t="shared" si="488"/>
        <v/>
      </c>
      <c r="AB6236" s="416" t="e">
        <f t="shared" si="489"/>
        <v>#N/A</v>
      </c>
      <c r="AC6236" s="416" t="e">
        <f t="shared" si="490"/>
        <v>#N/A</v>
      </c>
    </row>
    <row r="6237" customHeight="1" spans="1:29">
      <c r="A6237" s="421"/>
      <c r="B6237" s="422"/>
      <c r="C6237" s="422"/>
      <c r="D6237" s="421"/>
      <c r="E6237" s="421"/>
      <c r="F6237" s="421"/>
      <c r="G6237" s="421"/>
      <c r="H6237" s="421"/>
      <c r="I6237" s="421"/>
      <c r="J6237" s="421"/>
      <c r="K6237" s="421"/>
      <c r="L6237" s="421"/>
      <c r="M6237" s="421"/>
      <c r="N6237" s="426"/>
      <c r="O6237" s="426"/>
      <c r="P6237" s="427"/>
      <c r="Q6237" s="427"/>
      <c r="R6237" s="426"/>
      <c r="S6237" s="426"/>
      <c r="T6237" s="426"/>
      <c r="U6237" s="426"/>
      <c r="V6237" s="426"/>
      <c r="W6237" s="426"/>
      <c r="X6237" s="427"/>
      <c r="Y6237" s="416" t="e">
        <f t="shared" si="486"/>
        <v>#N/A</v>
      </c>
      <c r="Z6237" s="416" t="e">
        <f t="shared" si="487"/>
        <v>#N/A</v>
      </c>
      <c r="AA6237" s="416" t="str">
        <f t="shared" si="488"/>
        <v/>
      </c>
      <c r="AB6237" s="416" t="e">
        <f t="shared" si="489"/>
        <v>#N/A</v>
      </c>
      <c r="AC6237" s="416" t="e">
        <f t="shared" si="490"/>
        <v>#N/A</v>
      </c>
    </row>
    <row r="6238" customHeight="1" spans="1:29">
      <c r="A6238" s="421"/>
      <c r="B6238" s="422"/>
      <c r="C6238" s="422"/>
      <c r="D6238" s="421"/>
      <c r="E6238" s="421"/>
      <c r="F6238" s="421"/>
      <c r="G6238" s="421"/>
      <c r="H6238" s="421"/>
      <c r="I6238" s="421"/>
      <c r="J6238" s="421"/>
      <c r="K6238" s="421"/>
      <c r="L6238" s="421"/>
      <c r="M6238" s="421"/>
      <c r="N6238" s="426"/>
      <c r="O6238" s="426"/>
      <c r="P6238" s="427"/>
      <c r="Q6238" s="427"/>
      <c r="R6238" s="426"/>
      <c r="S6238" s="426"/>
      <c r="T6238" s="426"/>
      <c r="U6238" s="426"/>
      <c r="V6238" s="426"/>
      <c r="W6238" s="426"/>
      <c r="X6238" s="427"/>
      <c r="Y6238" s="416" t="e">
        <f t="shared" si="486"/>
        <v>#N/A</v>
      </c>
      <c r="Z6238" s="416" t="e">
        <f t="shared" si="487"/>
        <v>#N/A</v>
      </c>
      <c r="AA6238" s="416" t="str">
        <f t="shared" si="488"/>
        <v/>
      </c>
      <c r="AB6238" s="416" t="e">
        <f t="shared" si="489"/>
        <v>#N/A</v>
      </c>
      <c r="AC6238" s="416" t="e">
        <f t="shared" si="490"/>
        <v>#N/A</v>
      </c>
    </row>
    <row r="6239" customHeight="1" spans="1:29">
      <c r="A6239" s="421"/>
      <c r="B6239" s="422"/>
      <c r="C6239" s="422"/>
      <c r="D6239" s="421"/>
      <c r="E6239" s="421"/>
      <c r="F6239" s="421"/>
      <c r="G6239" s="421"/>
      <c r="H6239" s="421"/>
      <c r="I6239" s="421"/>
      <c r="J6239" s="421"/>
      <c r="K6239" s="421"/>
      <c r="L6239" s="421"/>
      <c r="M6239" s="421"/>
      <c r="N6239" s="426"/>
      <c r="O6239" s="426"/>
      <c r="P6239" s="427"/>
      <c r="Q6239" s="427"/>
      <c r="R6239" s="426"/>
      <c r="S6239" s="426"/>
      <c r="T6239" s="426"/>
      <c r="U6239" s="426"/>
      <c r="V6239" s="426"/>
      <c r="W6239" s="426"/>
      <c r="X6239" s="427"/>
      <c r="Y6239" s="416" t="e">
        <f t="shared" si="486"/>
        <v>#N/A</v>
      </c>
      <c r="Z6239" s="416" t="e">
        <f t="shared" si="487"/>
        <v>#N/A</v>
      </c>
      <c r="AA6239" s="416" t="str">
        <f t="shared" si="488"/>
        <v/>
      </c>
      <c r="AB6239" s="416" t="e">
        <f t="shared" si="489"/>
        <v>#N/A</v>
      </c>
      <c r="AC6239" s="416" t="e">
        <f t="shared" si="490"/>
        <v>#N/A</v>
      </c>
    </row>
    <row r="6240" customHeight="1" spans="1:29">
      <c r="A6240" s="421"/>
      <c r="B6240" s="422"/>
      <c r="C6240" s="422"/>
      <c r="D6240" s="421"/>
      <c r="E6240" s="421"/>
      <c r="F6240" s="421"/>
      <c r="G6240" s="421"/>
      <c r="H6240" s="421"/>
      <c r="I6240" s="421"/>
      <c r="J6240" s="421"/>
      <c r="K6240" s="421"/>
      <c r="L6240" s="421"/>
      <c r="M6240" s="421"/>
      <c r="N6240" s="426"/>
      <c r="O6240" s="426"/>
      <c r="P6240" s="427"/>
      <c r="Q6240" s="427"/>
      <c r="R6240" s="426"/>
      <c r="S6240" s="426"/>
      <c r="T6240" s="426"/>
      <c r="U6240" s="426"/>
      <c r="V6240" s="426"/>
      <c r="W6240" s="426"/>
      <c r="X6240" s="427"/>
      <c r="Y6240" s="416" t="e">
        <f t="shared" si="486"/>
        <v>#N/A</v>
      </c>
      <c r="Z6240" s="416" t="e">
        <f t="shared" si="487"/>
        <v>#N/A</v>
      </c>
      <c r="AA6240" s="416" t="str">
        <f t="shared" si="488"/>
        <v/>
      </c>
      <c r="AB6240" s="416" t="e">
        <f t="shared" si="489"/>
        <v>#N/A</v>
      </c>
      <c r="AC6240" s="416" t="e">
        <f t="shared" si="490"/>
        <v>#N/A</v>
      </c>
    </row>
    <row r="6241" customHeight="1" spans="1:29">
      <c r="A6241" s="421"/>
      <c r="B6241" s="422"/>
      <c r="C6241" s="422"/>
      <c r="D6241" s="421"/>
      <c r="E6241" s="421"/>
      <c r="F6241" s="421"/>
      <c r="G6241" s="421"/>
      <c r="H6241" s="421"/>
      <c r="I6241" s="421"/>
      <c r="J6241" s="421"/>
      <c r="K6241" s="421"/>
      <c r="L6241" s="421"/>
      <c r="M6241" s="421"/>
      <c r="N6241" s="426"/>
      <c r="O6241" s="426"/>
      <c r="P6241" s="427"/>
      <c r="Q6241" s="427"/>
      <c r="R6241" s="426"/>
      <c r="S6241" s="426"/>
      <c r="T6241" s="426"/>
      <c r="U6241" s="426"/>
      <c r="V6241" s="426"/>
      <c r="W6241" s="426"/>
      <c r="X6241" s="427"/>
      <c r="Y6241" s="416" t="e">
        <f t="shared" si="486"/>
        <v>#N/A</v>
      </c>
      <c r="Z6241" s="416" t="e">
        <f t="shared" si="487"/>
        <v>#N/A</v>
      </c>
      <c r="AA6241" s="416" t="str">
        <f t="shared" si="488"/>
        <v/>
      </c>
      <c r="AB6241" s="416" t="e">
        <f t="shared" si="489"/>
        <v>#N/A</v>
      </c>
      <c r="AC6241" s="416" t="e">
        <f t="shared" si="490"/>
        <v>#N/A</v>
      </c>
    </row>
    <row r="6242" customHeight="1" spans="1:29">
      <c r="A6242" s="421"/>
      <c r="B6242" s="422"/>
      <c r="C6242" s="422"/>
      <c r="D6242" s="421"/>
      <c r="E6242" s="421"/>
      <c r="F6242" s="421"/>
      <c r="G6242" s="421"/>
      <c r="H6242" s="421"/>
      <c r="I6242" s="421"/>
      <c r="J6242" s="421"/>
      <c r="K6242" s="421"/>
      <c r="L6242" s="421"/>
      <c r="M6242" s="421"/>
      <c r="N6242" s="426"/>
      <c r="O6242" s="426"/>
      <c r="P6242" s="427"/>
      <c r="Q6242" s="427"/>
      <c r="R6242" s="426"/>
      <c r="S6242" s="426"/>
      <c r="T6242" s="426"/>
      <c r="U6242" s="426"/>
      <c r="V6242" s="426"/>
      <c r="W6242" s="426"/>
      <c r="X6242" s="427"/>
      <c r="Y6242" s="416" t="e">
        <f t="shared" si="486"/>
        <v>#N/A</v>
      </c>
      <c r="Z6242" s="416" t="e">
        <f t="shared" si="487"/>
        <v>#N/A</v>
      </c>
      <c r="AA6242" s="416" t="str">
        <f t="shared" si="488"/>
        <v/>
      </c>
      <c r="AB6242" s="416" t="e">
        <f t="shared" si="489"/>
        <v>#N/A</v>
      </c>
      <c r="AC6242" s="416" t="e">
        <f t="shared" si="490"/>
        <v>#N/A</v>
      </c>
    </row>
    <row r="6243" customHeight="1" spans="1:29">
      <c r="A6243" s="421"/>
      <c r="B6243" s="422"/>
      <c r="C6243" s="422"/>
      <c r="D6243" s="421"/>
      <c r="E6243" s="421"/>
      <c r="F6243" s="421"/>
      <c r="G6243" s="421"/>
      <c r="H6243" s="421"/>
      <c r="I6243" s="421"/>
      <c r="J6243" s="421"/>
      <c r="K6243" s="421"/>
      <c r="L6243" s="421"/>
      <c r="M6243" s="421"/>
      <c r="N6243" s="426"/>
      <c r="O6243" s="426"/>
      <c r="P6243" s="427"/>
      <c r="Q6243" s="427"/>
      <c r="R6243" s="426"/>
      <c r="S6243" s="426"/>
      <c r="T6243" s="426"/>
      <c r="U6243" s="426"/>
      <c r="V6243" s="426"/>
      <c r="W6243" s="426"/>
      <c r="X6243" s="427"/>
      <c r="Y6243" s="416" t="e">
        <f t="shared" si="486"/>
        <v>#N/A</v>
      </c>
      <c r="Z6243" s="416" t="e">
        <f t="shared" si="487"/>
        <v>#N/A</v>
      </c>
      <c r="AA6243" s="416" t="str">
        <f t="shared" si="488"/>
        <v/>
      </c>
      <c r="AB6243" s="416" t="e">
        <f t="shared" si="489"/>
        <v>#N/A</v>
      </c>
      <c r="AC6243" s="416" t="e">
        <f t="shared" si="490"/>
        <v>#N/A</v>
      </c>
    </row>
    <row r="6244" customHeight="1" spans="1:29">
      <c r="A6244" s="421"/>
      <c r="B6244" s="422"/>
      <c r="C6244" s="422"/>
      <c r="D6244" s="421"/>
      <c r="E6244" s="421"/>
      <c r="F6244" s="421"/>
      <c r="G6244" s="421"/>
      <c r="H6244" s="421"/>
      <c r="I6244" s="421"/>
      <c r="J6244" s="421"/>
      <c r="K6244" s="421"/>
      <c r="L6244" s="421"/>
      <c r="M6244" s="421"/>
      <c r="N6244" s="426"/>
      <c r="O6244" s="426"/>
      <c r="P6244" s="427"/>
      <c r="Q6244" s="427"/>
      <c r="R6244" s="426"/>
      <c r="S6244" s="426"/>
      <c r="T6244" s="426"/>
      <c r="U6244" s="426"/>
      <c r="V6244" s="426"/>
      <c r="W6244" s="426"/>
      <c r="X6244" s="427"/>
      <c r="Y6244" s="416" t="e">
        <f t="shared" si="486"/>
        <v>#N/A</v>
      </c>
      <c r="Z6244" s="416" t="e">
        <f t="shared" si="487"/>
        <v>#N/A</v>
      </c>
      <c r="AA6244" s="416" t="str">
        <f t="shared" si="488"/>
        <v/>
      </c>
      <c r="AB6244" s="416" t="e">
        <f t="shared" si="489"/>
        <v>#N/A</v>
      </c>
      <c r="AC6244" s="416" t="e">
        <f t="shared" si="490"/>
        <v>#N/A</v>
      </c>
    </row>
    <row r="6245" customHeight="1" spans="1:29">
      <c r="A6245" s="421"/>
      <c r="B6245" s="422"/>
      <c r="C6245" s="422"/>
      <c r="D6245" s="421"/>
      <c r="E6245" s="421"/>
      <c r="F6245" s="421"/>
      <c r="G6245" s="421"/>
      <c r="H6245" s="421"/>
      <c r="I6245" s="421"/>
      <c r="J6245" s="421"/>
      <c r="K6245" s="421"/>
      <c r="L6245" s="421"/>
      <c r="M6245" s="421"/>
      <c r="N6245" s="426"/>
      <c r="O6245" s="426"/>
      <c r="P6245" s="427"/>
      <c r="Q6245" s="427"/>
      <c r="R6245" s="426"/>
      <c r="S6245" s="426"/>
      <c r="T6245" s="426"/>
      <c r="U6245" s="426"/>
      <c r="V6245" s="426"/>
      <c r="W6245" s="426"/>
      <c r="X6245" s="427"/>
      <c r="Y6245" s="416" t="e">
        <f t="shared" si="486"/>
        <v>#N/A</v>
      </c>
      <c r="Z6245" s="416" t="e">
        <f t="shared" si="487"/>
        <v>#N/A</v>
      </c>
      <c r="AA6245" s="416" t="str">
        <f t="shared" si="488"/>
        <v/>
      </c>
      <c r="AB6245" s="416" t="e">
        <f t="shared" si="489"/>
        <v>#N/A</v>
      </c>
      <c r="AC6245" s="416" t="e">
        <f t="shared" si="490"/>
        <v>#N/A</v>
      </c>
    </row>
    <row r="6246" customHeight="1" spans="1:29">
      <c r="A6246" s="421"/>
      <c r="B6246" s="422"/>
      <c r="C6246" s="422"/>
      <c r="D6246" s="421"/>
      <c r="E6246" s="421"/>
      <c r="F6246" s="421"/>
      <c r="G6246" s="421"/>
      <c r="H6246" s="421"/>
      <c r="I6246" s="421"/>
      <c r="J6246" s="421"/>
      <c r="K6246" s="421"/>
      <c r="L6246" s="421"/>
      <c r="M6246" s="421"/>
      <c r="N6246" s="426"/>
      <c r="O6246" s="426"/>
      <c r="P6246" s="427"/>
      <c r="Q6246" s="427"/>
      <c r="R6246" s="426"/>
      <c r="S6246" s="426"/>
      <c r="T6246" s="426"/>
      <c r="U6246" s="426"/>
      <c r="V6246" s="426"/>
      <c r="W6246" s="426"/>
      <c r="X6246" s="427"/>
      <c r="Y6246" s="416" t="e">
        <f t="shared" si="486"/>
        <v>#N/A</v>
      </c>
      <c r="Z6246" s="416" t="e">
        <f t="shared" si="487"/>
        <v>#N/A</v>
      </c>
      <c r="AA6246" s="416" t="str">
        <f t="shared" si="488"/>
        <v/>
      </c>
      <c r="AB6246" s="416" t="e">
        <f t="shared" si="489"/>
        <v>#N/A</v>
      </c>
      <c r="AC6246" s="416" t="e">
        <f t="shared" si="490"/>
        <v>#N/A</v>
      </c>
    </row>
    <row r="6247" customHeight="1" spans="1:29">
      <c r="A6247" s="421"/>
      <c r="B6247" s="422"/>
      <c r="C6247" s="422"/>
      <c r="D6247" s="421"/>
      <c r="E6247" s="421"/>
      <c r="F6247" s="421"/>
      <c r="G6247" s="421"/>
      <c r="H6247" s="421"/>
      <c r="I6247" s="421"/>
      <c r="J6247" s="421"/>
      <c r="K6247" s="421"/>
      <c r="L6247" s="421"/>
      <c r="M6247" s="421"/>
      <c r="N6247" s="426"/>
      <c r="O6247" s="426"/>
      <c r="P6247" s="427"/>
      <c r="Q6247" s="427"/>
      <c r="R6247" s="426"/>
      <c r="S6247" s="426"/>
      <c r="T6247" s="426"/>
      <c r="U6247" s="426"/>
      <c r="V6247" s="426"/>
      <c r="W6247" s="426"/>
      <c r="X6247" s="427"/>
      <c r="Y6247" s="416" t="e">
        <f t="shared" si="486"/>
        <v>#N/A</v>
      </c>
      <c r="Z6247" s="416" t="e">
        <f t="shared" si="487"/>
        <v>#N/A</v>
      </c>
      <c r="AA6247" s="416" t="str">
        <f t="shared" si="488"/>
        <v/>
      </c>
      <c r="AB6247" s="416" t="e">
        <f t="shared" si="489"/>
        <v>#N/A</v>
      </c>
      <c r="AC6247" s="416" t="e">
        <f t="shared" si="490"/>
        <v>#N/A</v>
      </c>
    </row>
    <row r="6248" customHeight="1" spans="1:29">
      <c r="A6248" s="421"/>
      <c r="B6248" s="422"/>
      <c r="C6248" s="422"/>
      <c r="D6248" s="421"/>
      <c r="E6248" s="421"/>
      <c r="F6248" s="421"/>
      <c r="G6248" s="421"/>
      <c r="H6248" s="421"/>
      <c r="I6248" s="421"/>
      <c r="J6248" s="421"/>
      <c r="K6248" s="421"/>
      <c r="L6248" s="421"/>
      <c r="M6248" s="421"/>
      <c r="N6248" s="426"/>
      <c r="O6248" s="426"/>
      <c r="P6248" s="427"/>
      <c r="Q6248" s="427"/>
      <c r="R6248" s="426"/>
      <c r="S6248" s="426"/>
      <c r="T6248" s="426"/>
      <c r="U6248" s="426"/>
      <c r="V6248" s="426"/>
      <c r="W6248" s="426"/>
      <c r="X6248" s="427"/>
      <c r="Y6248" s="416" t="e">
        <f t="shared" si="486"/>
        <v>#N/A</v>
      </c>
      <c r="Z6248" s="416" t="e">
        <f t="shared" si="487"/>
        <v>#N/A</v>
      </c>
      <c r="AA6248" s="416" t="str">
        <f t="shared" si="488"/>
        <v/>
      </c>
      <c r="AB6248" s="416" t="e">
        <f t="shared" si="489"/>
        <v>#N/A</v>
      </c>
      <c r="AC6248" s="416" t="e">
        <f t="shared" si="490"/>
        <v>#N/A</v>
      </c>
    </row>
    <row r="6249" customHeight="1" spans="1:29">
      <c r="A6249" s="421"/>
      <c r="B6249" s="422"/>
      <c r="C6249" s="422"/>
      <c r="D6249" s="421"/>
      <c r="E6249" s="421"/>
      <c r="F6249" s="421"/>
      <c r="G6249" s="421"/>
      <c r="H6249" s="421"/>
      <c r="I6249" s="421"/>
      <c r="J6249" s="421"/>
      <c r="K6249" s="421"/>
      <c r="L6249" s="421"/>
      <c r="M6249" s="421"/>
      <c r="N6249" s="426"/>
      <c r="O6249" s="426"/>
      <c r="P6249" s="427"/>
      <c r="Q6249" s="427"/>
      <c r="R6249" s="426"/>
      <c r="S6249" s="426"/>
      <c r="T6249" s="426"/>
      <c r="U6249" s="426"/>
      <c r="V6249" s="426"/>
      <c r="W6249" s="426"/>
      <c r="X6249" s="427"/>
      <c r="Y6249" s="416" t="e">
        <f t="shared" si="486"/>
        <v>#N/A</v>
      </c>
      <c r="Z6249" s="416" t="e">
        <f t="shared" si="487"/>
        <v>#N/A</v>
      </c>
      <c r="AA6249" s="416" t="str">
        <f t="shared" si="488"/>
        <v/>
      </c>
      <c r="AB6249" s="416" t="e">
        <f t="shared" si="489"/>
        <v>#N/A</v>
      </c>
      <c r="AC6249" s="416" t="e">
        <f t="shared" si="490"/>
        <v>#N/A</v>
      </c>
    </row>
    <row r="6250" customHeight="1" spans="1:29">
      <c r="A6250" s="421"/>
      <c r="B6250" s="422"/>
      <c r="C6250" s="422"/>
      <c r="D6250" s="421"/>
      <c r="E6250" s="421"/>
      <c r="F6250" s="421"/>
      <c r="G6250" s="421"/>
      <c r="H6250" s="421"/>
      <c r="I6250" s="421"/>
      <c r="J6250" s="421"/>
      <c r="K6250" s="421"/>
      <c r="L6250" s="421"/>
      <c r="M6250" s="421"/>
      <c r="N6250" s="426"/>
      <c r="O6250" s="426"/>
      <c r="P6250" s="427"/>
      <c r="Q6250" s="427"/>
      <c r="R6250" s="426"/>
      <c r="S6250" s="426"/>
      <c r="T6250" s="426"/>
      <c r="U6250" s="426"/>
      <c r="V6250" s="426"/>
      <c r="W6250" s="426"/>
      <c r="X6250" s="427"/>
      <c r="Y6250" s="416" t="e">
        <f t="shared" si="486"/>
        <v>#N/A</v>
      </c>
      <c r="Z6250" s="416" t="e">
        <f t="shared" si="487"/>
        <v>#N/A</v>
      </c>
      <c r="AA6250" s="416" t="str">
        <f t="shared" si="488"/>
        <v/>
      </c>
      <c r="AB6250" s="416" t="e">
        <f t="shared" si="489"/>
        <v>#N/A</v>
      </c>
      <c r="AC6250" s="416" t="e">
        <f t="shared" si="490"/>
        <v>#N/A</v>
      </c>
    </row>
    <row r="6251" customHeight="1" spans="1:29">
      <c r="A6251" s="421"/>
      <c r="B6251" s="422"/>
      <c r="C6251" s="422"/>
      <c r="D6251" s="421"/>
      <c r="E6251" s="421"/>
      <c r="F6251" s="421"/>
      <c r="G6251" s="421"/>
      <c r="H6251" s="421"/>
      <c r="I6251" s="421"/>
      <c r="J6251" s="421"/>
      <c r="K6251" s="421"/>
      <c r="L6251" s="421"/>
      <c r="M6251" s="421"/>
      <c r="N6251" s="426"/>
      <c r="O6251" s="426"/>
      <c r="P6251" s="427"/>
      <c r="Q6251" s="427"/>
      <c r="R6251" s="426"/>
      <c r="S6251" s="426"/>
      <c r="T6251" s="426"/>
      <c r="U6251" s="426"/>
      <c r="V6251" s="426"/>
      <c r="W6251" s="426"/>
      <c r="X6251" s="427"/>
      <c r="Y6251" s="416" t="e">
        <f t="shared" si="486"/>
        <v>#N/A</v>
      </c>
      <c r="Z6251" s="416" t="e">
        <f t="shared" si="487"/>
        <v>#N/A</v>
      </c>
      <c r="AA6251" s="416" t="str">
        <f t="shared" si="488"/>
        <v/>
      </c>
      <c r="AB6251" s="416" t="e">
        <f t="shared" si="489"/>
        <v>#N/A</v>
      </c>
      <c r="AC6251" s="416" t="e">
        <f t="shared" si="490"/>
        <v>#N/A</v>
      </c>
    </row>
    <row r="6252" customHeight="1" spans="1:29">
      <c r="A6252" s="421"/>
      <c r="B6252" s="422"/>
      <c r="C6252" s="422"/>
      <c r="D6252" s="421"/>
      <c r="E6252" s="421"/>
      <c r="F6252" s="421"/>
      <c r="G6252" s="421"/>
      <c r="H6252" s="421"/>
      <c r="I6252" s="421"/>
      <c r="J6252" s="421"/>
      <c r="K6252" s="421"/>
      <c r="L6252" s="421"/>
      <c r="M6252" s="421"/>
      <c r="N6252" s="426"/>
      <c r="O6252" s="426"/>
      <c r="P6252" s="427"/>
      <c r="Q6252" s="427"/>
      <c r="R6252" s="426"/>
      <c r="S6252" s="426"/>
      <c r="T6252" s="426"/>
      <c r="U6252" s="426"/>
      <c r="V6252" s="426"/>
      <c r="W6252" s="426"/>
      <c r="X6252" s="427"/>
      <c r="Y6252" s="416" t="e">
        <f t="shared" si="486"/>
        <v>#N/A</v>
      </c>
      <c r="Z6252" s="416" t="e">
        <f t="shared" si="487"/>
        <v>#N/A</v>
      </c>
      <c r="AA6252" s="416" t="str">
        <f t="shared" si="488"/>
        <v/>
      </c>
      <c r="AB6252" s="416" t="e">
        <f t="shared" si="489"/>
        <v>#N/A</v>
      </c>
      <c r="AC6252" s="416" t="e">
        <f t="shared" si="490"/>
        <v>#N/A</v>
      </c>
    </row>
    <row r="6253" customHeight="1" spans="1:29">
      <c r="A6253" s="421"/>
      <c r="B6253" s="422"/>
      <c r="C6253" s="422"/>
      <c r="D6253" s="421"/>
      <c r="E6253" s="421"/>
      <c r="F6253" s="421"/>
      <c r="G6253" s="421"/>
      <c r="H6253" s="421"/>
      <c r="I6253" s="421"/>
      <c r="J6253" s="421"/>
      <c r="K6253" s="421"/>
      <c r="L6253" s="421"/>
      <c r="M6253" s="421"/>
      <c r="N6253" s="426"/>
      <c r="O6253" s="426"/>
      <c r="P6253" s="427"/>
      <c r="Q6253" s="427"/>
      <c r="R6253" s="426"/>
      <c r="S6253" s="426"/>
      <c r="T6253" s="426"/>
      <c r="U6253" s="426"/>
      <c r="V6253" s="426"/>
      <c r="W6253" s="426"/>
      <c r="X6253" s="427"/>
      <c r="Y6253" s="416" t="e">
        <f t="shared" si="486"/>
        <v>#N/A</v>
      </c>
      <c r="Z6253" s="416" t="e">
        <f t="shared" si="487"/>
        <v>#N/A</v>
      </c>
      <c r="AA6253" s="416" t="str">
        <f t="shared" si="488"/>
        <v/>
      </c>
      <c r="AB6253" s="416" t="e">
        <f t="shared" si="489"/>
        <v>#N/A</v>
      </c>
      <c r="AC6253" s="416" t="e">
        <f t="shared" si="490"/>
        <v>#N/A</v>
      </c>
    </row>
    <row r="6254" customHeight="1" spans="1:29">
      <c r="A6254" s="421"/>
      <c r="B6254" s="422"/>
      <c r="C6254" s="422"/>
      <c r="D6254" s="421"/>
      <c r="E6254" s="421"/>
      <c r="F6254" s="421"/>
      <c r="G6254" s="421"/>
      <c r="H6254" s="421"/>
      <c r="I6254" s="421"/>
      <c r="J6254" s="421"/>
      <c r="K6254" s="421"/>
      <c r="L6254" s="421"/>
      <c r="M6254" s="421"/>
      <c r="N6254" s="426"/>
      <c r="O6254" s="426"/>
      <c r="P6254" s="427"/>
      <c r="Q6254" s="427"/>
      <c r="R6254" s="426"/>
      <c r="S6254" s="426"/>
      <c r="T6254" s="426"/>
      <c r="U6254" s="426"/>
      <c r="V6254" s="426"/>
      <c r="W6254" s="426"/>
      <c r="X6254" s="427"/>
      <c r="Y6254" s="416" t="e">
        <f t="shared" si="486"/>
        <v>#N/A</v>
      </c>
      <c r="Z6254" s="416" t="e">
        <f t="shared" si="487"/>
        <v>#N/A</v>
      </c>
      <c r="AA6254" s="416" t="str">
        <f t="shared" si="488"/>
        <v/>
      </c>
      <c r="AB6254" s="416" t="e">
        <f t="shared" si="489"/>
        <v>#N/A</v>
      </c>
      <c r="AC6254" s="416" t="e">
        <f t="shared" si="490"/>
        <v>#N/A</v>
      </c>
    </row>
    <row r="6255" customHeight="1" spans="1:29">
      <c r="A6255" s="421"/>
      <c r="B6255" s="422"/>
      <c r="C6255" s="422"/>
      <c r="D6255" s="421"/>
      <c r="E6255" s="421"/>
      <c r="F6255" s="421"/>
      <c r="G6255" s="421"/>
      <c r="H6255" s="421"/>
      <c r="I6255" s="421"/>
      <c r="J6255" s="421"/>
      <c r="K6255" s="421"/>
      <c r="L6255" s="421"/>
      <c r="M6255" s="421"/>
      <c r="N6255" s="426"/>
      <c r="O6255" s="426"/>
      <c r="P6255" s="427"/>
      <c r="Q6255" s="427"/>
      <c r="R6255" s="426"/>
      <c r="S6255" s="426"/>
      <c r="T6255" s="426"/>
      <c r="U6255" s="426"/>
      <c r="V6255" s="426"/>
      <c r="W6255" s="426"/>
      <c r="X6255" s="427"/>
      <c r="Y6255" s="416" t="e">
        <f t="shared" si="486"/>
        <v>#N/A</v>
      </c>
      <c r="Z6255" s="416" t="e">
        <f t="shared" si="487"/>
        <v>#N/A</v>
      </c>
      <c r="AA6255" s="416" t="str">
        <f t="shared" si="488"/>
        <v/>
      </c>
      <c r="AB6255" s="416" t="e">
        <f t="shared" si="489"/>
        <v>#N/A</v>
      </c>
      <c r="AC6255" s="416" t="e">
        <f t="shared" si="490"/>
        <v>#N/A</v>
      </c>
    </row>
    <row r="6256" customHeight="1" spans="1:29">
      <c r="A6256" s="421"/>
      <c r="B6256" s="422"/>
      <c r="C6256" s="422"/>
      <c r="D6256" s="421"/>
      <c r="E6256" s="421"/>
      <c r="F6256" s="421"/>
      <c r="G6256" s="421"/>
      <c r="H6256" s="421"/>
      <c r="I6256" s="421"/>
      <c r="J6256" s="421"/>
      <c r="K6256" s="421"/>
      <c r="L6256" s="421"/>
      <c r="M6256" s="421"/>
      <c r="N6256" s="426"/>
      <c r="O6256" s="426"/>
      <c r="P6256" s="427"/>
      <c r="Q6256" s="427"/>
      <c r="R6256" s="426"/>
      <c r="S6256" s="426"/>
      <c r="T6256" s="426"/>
      <c r="U6256" s="426"/>
      <c r="V6256" s="426"/>
      <c r="W6256" s="426"/>
      <c r="X6256" s="427"/>
      <c r="Y6256" s="416" t="e">
        <f t="shared" si="486"/>
        <v>#N/A</v>
      </c>
      <c r="Z6256" s="416" t="e">
        <f t="shared" si="487"/>
        <v>#N/A</v>
      </c>
      <c r="AA6256" s="416" t="str">
        <f t="shared" si="488"/>
        <v/>
      </c>
      <c r="AB6256" s="416" t="e">
        <f t="shared" si="489"/>
        <v>#N/A</v>
      </c>
      <c r="AC6256" s="416" t="e">
        <f t="shared" si="490"/>
        <v>#N/A</v>
      </c>
    </row>
    <row r="6257" customHeight="1" spans="1:29">
      <c r="A6257" s="421"/>
      <c r="B6257" s="422"/>
      <c r="C6257" s="422"/>
      <c r="D6257" s="421"/>
      <c r="E6257" s="421"/>
      <c r="F6257" s="421"/>
      <c r="G6257" s="421"/>
      <c r="H6257" s="421"/>
      <c r="I6257" s="421"/>
      <c r="J6257" s="421"/>
      <c r="K6257" s="421"/>
      <c r="L6257" s="421"/>
      <c r="M6257" s="421"/>
      <c r="N6257" s="426"/>
      <c r="O6257" s="426"/>
      <c r="P6257" s="427"/>
      <c r="Q6257" s="427"/>
      <c r="R6257" s="426"/>
      <c r="S6257" s="426"/>
      <c r="T6257" s="426"/>
      <c r="U6257" s="426"/>
      <c r="V6257" s="426"/>
      <c r="W6257" s="426"/>
      <c r="X6257" s="427"/>
      <c r="Y6257" s="416" t="e">
        <f t="shared" si="486"/>
        <v>#N/A</v>
      </c>
      <c r="Z6257" s="416" t="e">
        <f t="shared" si="487"/>
        <v>#N/A</v>
      </c>
      <c r="AA6257" s="416" t="str">
        <f t="shared" si="488"/>
        <v/>
      </c>
      <c r="AB6257" s="416" t="e">
        <f t="shared" si="489"/>
        <v>#N/A</v>
      </c>
      <c r="AC6257" s="416" t="e">
        <f t="shared" si="490"/>
        <v>#N/A</v>
      </c>
    </row>
    <row r="6258" customHeight="1" spans="1:29">
      <c r="A6258" s="421"/>
      <c r="B6258" s="422"/>
      <c r="C6258" s="422"/>
      <c r="D6258" s="421"/>
      <c r="E6258" s="421"/>
      <c r="F6258" s="421"/>
      <c r="G6258" s="421"/>
      <c r="H6258" s="421"/>
      <c r="I6258" s="421"/>
      <c r="J6258" s="421"/>
      <c r="K6258" s="421"/>
      <c r="L6258" s="421"/>
      <c r="M6258" s="421"/>
      <c r="N6258" s="426"/>
      <c r="O6258" s="426"/>
      <c r="P6258" s="427"/>
      <c r="Q6258" s="427"/>
      <c r="R6258" s="426"/>
      <c r="S6258" s="426"/>
      <c r="T6258" s="426"/>
      <c r="U6258" s="426"/>
      <c r="V6258" s="426"/>
      <c r="W6258" s="426"/>
      <c r="X6258" s="427"/>
      <c r="Y6258" s="416" t="e">
        <f t="shared" si="486"/>
        <v>#N/A</v>
      </c>
      <c r="Z6258" s="416" t="e">
        <f t="shared" si="487"/>
        <v>#N/A</v>
      </c>
      <c r="AA6258" s="416" t="str">
        <f t="shared" si="488"/>
        <v/>
      </c>
      <c r="AB6258" s="416" t="e">
        <f t="shared" si="489"/>
        <v>#N/A</v>
      </c>
      <c r="AC6258" s="416" t="e">
        <f t="shared" si="490"/>
        <v>#N/A</v>
      </c>
    </row>
    <row r="6259" customHeight="1" spans="1:29">
      <c r="A6259" s="421"/>
      <c r="B6259" s="422"/>
      <c r="C6259" s="422"/>
      <c r="D6259" s="421"/>
      <c r="E6259" s="421"/>
      <c r="F6259" s="421"/>
      <c r="G6259" s="421"/>
      <c r="H6259" s="421"/>
      <c r="I6259" s="421"/>
      <c r="J6259" s="421"/>
      <c r="K6259" s="421"/>
      <c r="L6259" s="421"/>
      <c r="M6259" s="421"/>
      <c r="N6259" s="426"/>
      <c r="O6259" s="426"/>
      <c r="P6259" s="427"/>
      <c r="Q6259" s="427"/>
      <c r="R6259" s="426"/>
      <c r="S6259" s="426"/>
      <c r="T6259" s="426"/>
      <c r="U6259" s="426"/>
      <c r="V6259" s="426"/>
      <c r="W6259" s="426"/>
      <c r="X6259" s="427"/>
      <c r="Y6259" s="416" t="e">
        <f t="shared" si="486"/>
        <v>#N/A</v>
      </c>
      <c r="Z6259" s="416" t="e">
        <f t="shared" si="487"/>
        <v>#N/A</v>
      </c>
      <c r="AA6259" s="416" t="str">
        <f t="shared" si="488"/>
        <v/>
      </c>
      <c r="AB6259" s="416" t="e">
        <f t="shared" si="489"/>
        <v>#N/A</v>
      </c>
      <c r="AC6259" s="416" t="e">
        <f t="shared" si="490"/>
        <v>#N/A</v>
      </c>
    </row>
    <row r="6260" customHeight="1" spans="1:29">
      <c r="A6260" s="421"/>
      <c r="B6260" s="422"/>
      <c r="C6260" s="422"/>
      <c r="D6260" s="421"/>
      <c r="E6260" s="421"/>
      <c r="F6260" s="421"/>
      <c r="G6260" s="421"/>
      <c r="H6260" s="421"/>
      <c r="I6260" s="421"/>
      <c r="J6260" s="421"/>
      <c r="K6260" s="421"/>
      <c r="L6260" s="421"/>
      <c r="M6260" s="421"/>
      <c r="N6260" s="426"/>
      <c r="O6260" s="426"/>
      <c r="P6260" s="427"/>
      <c r="Q6260" s="427"/>
      <c r="R6260" s="426"/>
      <c r="S6260" s="426"/>
      <c r="T6260" s="426"/>
      <c r="U6260" s="426"/>
      <c r="V6260" s="426"/>
      <c r="W6260" s="426"/>
      <c r="X6260" s="427"/>
      <c r="Y6260" s="416" t="e">
        <f t="shared" si="486"/>
        <v>#N/A</v>
      </c>
      <c r="Z6260" s="416" t="e">
        <f t="shared" si="487"/>
        <v>#N/A</v>
      </c>
      <c r="AA6260" s="416" t="str">
        <f t="shared" si="488"/>
        <v/>
      </c>
      <c r="AB6260" s="416" t="e">
        <f t="shared" si="489"/>
        <v>#N/A</v>
      </c>
      <c r="AC6260" s="416" t="e">
        <f t="shared" si="490"/>
        <v>#N/A</v>
      </c>
    </row>
    <row r="6261" customHeight="1" spans="1:29">
      <c r="A6261" s="421"/>
      <c r="B6261" s="422"/>
      <c r="C6261" s="422"/>
      <c r="D6261" s="421"/>
      <c r="E6261" s="421"/>
      <c r="F6261" s="421"/>
      <c r="G6261" s="421"/>
      <c r="H6261" s="421"/>
      <c r="I6261" s="421"/>
      <c r="J6261" s="421"/>
      <c r="K6261" s="421"/>
      <c r="L6261" s="421"/>
      <c r="M6261" s="421"/>
      <c r="N6261" s="426"/>
      <c r="O6261" s="426"/>
      <c r="P6261" s="427"/>
      <c r="Q6261" s="427"/>
      <c r="R6261" s="426"/>
      <c r="S6261" s="426"/>
      <c r="T6261" s="426"/>
      <c r="U6261" s="426"/>
      <c r="V6261" s="426"/>
      <c r="W6261" s="426"/>
      <c r="X6261" s="427"/>
      <c r="Y6261" s="416" t="e">
        <f t="shared" si="486"/>
        <v>#N/A</v>
      </c>
      <c r="Z6261" s="416" t="e">
        <f t="shared" si="487"/>
        <v>#N/A</v>
      </c>
      <c r="AA6261" s="416" t="str">
        <f t="shared" si="488"/>
        <v/>
      </c>
      <c r="AB6261" s="416" t="e">
        <f t="shared" si="489"/>
        <v>#N/A</v>
      </c>
      <c r="AC6261" s="416" t="e">
        <f t="shared" si="490"/>
        <v>#N/A</v>
      </c>
    </row>
    <row r="6262" customHeight="1" spans="1:29">
      <c r="A6262" s="421"/>
      <c r="B6262" s="422"/>
      <c r="C6262" s="422"/>
      <c r="D6262" s="421"/>
      <c r="E6262" s="421"/>
      <c r="F6262" s="421"/>
      <c r="G6262" s="421"/>
      <c r="H6262" s="421"/>
      <c r="I6262" s="421"/>
      <c r="J6262" s="421"/>
      <c r="K6262" s="421"/>
      <c r="L6262" s="421"/>
      <c r="M6262" s="421"/>
      <c r="N6262" s="426"/>
      <c r="O6262" s="426"/>
      <c r="P6262" s="427"/>
      <c r="Q6262" s="427"/>
      <c r="R6262" s="426"/>
      <c r="S6262" s="426"/>
      <c r="T6262" s="426"/>
      <c r="U6262" s="426"/>
      <c r="V6262" s="426"/>
      <c r="W6262" s="426"/>
      <c r="X6262" s="427"/>
      <c r="Y6262" s="416" t="e">
        <f t="shared" si="486"/>
        <v>#N/A</v>
      </c>
      <c r="Z6262" s="416" t="e">
        <f t="shared" si="487"/>
        <v>#N/A</v>
      </c>
      <c r="AA6262" s="416" t="str">
        <f t="shared" si="488"/>
        <v/>
      </c>
      <c r="AB6262" s="416" t="e">
        <f t="shared" si="489"/>
        <v>#N/A</v>
      </c>
      <c r="AC6262" s="416" t="e">
        <f t="shared" si="490"/>
        <v>#N/A</v>
      </c>
    </row>
    <row r="6263" customHeight="1" spans="1:29">
      <c r="A6263" s="421"/>
      <c r="B6263" s="422"/>
      <c r="C6263" s="422"/>
      <c r="D6263" s="421"/>
      <c r="E6263" s="421"/>
      <c r="F6263" s="421"/>
      <c r="G6263" s="421"/>
      <c r="H6263" s="421"/>
      <c r="I6263" s="421"/>
      <c r="J6263" s="421"/>
      <c r="K6263" s="421"/>
      <c r="L6263" s="421"/>
      <c r="M6263" s="421"/>
      <c r="N6263" s="426"/>
      <c r="O6263" s="426"/>
      <c r="P6263" s="427"/>
      <c r="Q6263" s="427"/>
      <c r="R6263" s="426"/>
      <c r="S6263" s="426"/>
      <c r="T6263" s="426"/>
      <c r="U6263" s="426"/>
      <c r="V6263" s="426"/>
      <c r="W6263" s="426"/>
      <c r="X6263" s="427"/>
      <c r="Y6263" s="416" t="e">
        <f t="shared" si="486"/>
        <v>#N/A</v>
      </c>
      <c r="Z6263" s="416" t="e">
        <f t="shared" si="487"/>
        <v>#N/A</v>
      </c>
      <c r="AA6263" s="416" t="str">
        <f t="shared" si="488"/>
        <v/>
      </c>
      <c r="AB6263" s="416" t="e">
        <f t="shared" si="489"/>
        <v>#N/A</v>
      </c>
      <c r="AC6263" s="416" t="e">
        <f t="shared" si="490"/>
        <v>#N/A</v>
      </c>
    </row>
    <row r="6264" customHeight="1" spans="1:29">
      <c r="A6264" s="421"/>
      <c r="B6264" s="422"/>
      <c r="C6264" s="422"/>
      <c r="D6264" s="421"/>
      <c r="E6264" s="421"/>
      <c r="F6264" s="421"/>
      <c r="G6264" s="421"/>
      <c r="H6264" s="421"/>
      <c r="I6264" s="421"/>
      <c r="J6264" s="421"/>
      <c r="K6264" s="421"/>
      <c r="L6264" s="421"/>
      <c r="M6264" s="421"/>
      <c r="N6264" s="426"/>
      <c r="O6264" s="426"/>
      <c r="P6264" s="427"/>
      <c r="Q6264" s="427"/>
      <c r="R6264" s="426"/>
      <c r="S6264" s="426"/>
      <c r="T6264" s="426"/>
      <c r="U6264" s="426"/>
      <c r="V6264" s="426"/>
      <c r="W6264" s="426"/>
      <c r="X6264" s="427"/>
      <c r="Y6264" s="416" t="e">
        <f t="shared" si="486"/>
        <v>#N/A</v>
      </c>
      <c r="Z6264" s="416" t="e">
        <f t="shared" si="487"/>
        <v>#N/A</v>
      </c>
      <c r="AA6264" s="416" t="str">
        <f t="shared" si="488"/>
        <v/>
      </c>
      <c r="AB6264" s="416" t="e">
        <f t="shared" si="489"/>
        <v>#N/A</v>
      </c>
      <c r="AC6264" s="416" t="e">
        <f t="shared" si="490"/>
        <v>#N/A</v>
      </c>
    </row>
    <row r="6265" customHeight="1" spans="1:29">
      <c r="A6265" s="421"/>
      <c r="B6265" s="422"/>
      <c r="C6265" s="422"/>
      <c r="D6265" s="421"/>
      <c r="E6265" s="421"/>
      <c r="F6265" s="421"/>
      <c r="G6265" s="421"/>
      <c r="H6265" s="421"/>
      <c r="I6265" s="421"/>
      <c r="J6265" s="421"/>
      <c r="K6265" s="421"/>
      <c r="L6265" s="421"/>
      <c r="M6265" s="421"/>
      <c r="N6265" s="426"/>
      <c r="O6265" s="426"/>
      <c r="P6265" s="427"/>
      <c r="Q6265" s="427"/>
      <c r="R6265" s="426"/>
      <c r="S6265" s="426"/>
      <c r="T6265" s="426"/>
      <c r="U6265" s="426"/>
      <c r="V6265" s="426"/>
      <c r="W6265" s="426"/>
      <c r="X6265" s="427"/>
      <c r="Y6265" s="416" t="e">
        <f t="shared" si="486"/>
        <v>#N/A</v>
      </c>
      <c r="Z6265" s="416" t="e">
        <f t="shared" si="487"/>
        <v>#N/A</v>
      </c>
      <c r="AA6265" s="416" t="str">
        <f t="shared" si="488"/>
        <v/>
      </c>
      <c r="AB6265" s="416" t="e">
        <f t="shared" si="489"/>
        <v>#N/A</v>
      </c>
      <c r="AC6265" s="416" t="e">
        <f t="shared" si="490"/>
        <v>#N/A</v>
      </c>
    </row>
    <row r="6266" customHeight="1" spans="1:29">
      <c r="A6266" s="421"/>
      <c r="B6266" s="422"/>
      <c r="C6266" s="422"/>
      <c r="D6266" s="421"/>
      <c r="E6266" s="421"/>
      <c r="F6266" s="421"/>
      <c r="G6266" s="421"/>
      <c r="H6266" s="421"/>
      <c r="I6266" s="421"/>
      <c r="J6266" s="421"/>
      <c r="K6266" s="421"/>
      <c r="L6266" s="421"/>
      <c r="M6266" s="421"/>
      <c r="N6266" s="426"/>
      <c r="O6266" s="426"/>
      <c r="P6266" s="427"/>
      <c r="Q6266" s="427"/>
      <c r="R6266" s="426"/>
      <c r="S6266" s="426"/>
      <c r="T6266" s="426"/>
      <c r="U6266" s="426"/>
      <c r="V6266" s="426"/>
      <c r="W6266" s="426"/>
      <c r="X6266" s="427"/>
      <c r="Y6266" s="416" t="e">
        <f t="shared" si="486"/>
        <v>#N/A</v>
      </c>
      <c r="Z6266" s="416" t="e">
        <f t="shared" si="487"/>
        <v>#N/A</v>
      </c>
      <c r="AA6266" s="416" t="str">
        <f t="shared" si="488"/>
        <v/>
      </c>
      <c r="AB6266" s="416" t="e">
        <f t="shared" si="489"/>
        <v>#N/A</v>
      </c>
      <c r="AC6266" s="416" t="e">
        <f t="shared" si="490"/>
        <v>#N/A</v>
      </c>
    </row>
    <row r="6267" customHeight="1" spans="1:29">
      <c r="A6267" s="421"/>
      <c r="B6267" s="422"/>
      <c r="C6267" s="422"/>
      <c r="D6267" s="421"/>
      <c r="E6267" s="421"/>
      <c r="F6267" s="421"/>
      <c r="G6267" s="421"/>
      <c r="H6267" s="421"/>
      <c r="I6267" s="421"/>
      <c r="J6267" s="421"/>
      <c r="K6267" s="421"/>
      <c r="L6267" s="421"/>
      <c r="M6267" s="421"/>
      <c r="N6267" s="426"/>
      <c r="O6267" s="426"/>
      <c r="P6267" s="427"/>
      <c r="Q6267" s="427"/>
      <c r="R6267" s="426"/>
      <c r="S6267" s="426"/>
      <c r="T6267" s="426"/>
      <c r="U6267" s="426"/>
      <c r="V6267" s="426"/>
      <c r="W6267" s="426"/>
      <c r="X6267" s="427"/>
      <c r="Y6267" s="416" t="e">
        <f t="shared" si="486"/>
        <v>#N/A</v>
      </c>
      <c r="Z6267" s="416" t="e">
        <f t="shared" si="487"/>
        <v>#N/A</v>
      </c>
      <c r="AA6267" s="416" t="str">
        <f t="shared" si="488"/>
        <v/>
      </c>
      <c r="AB6267" s="416" t="e">
        <f t="shared" si="489"/>
        <v>#N/A</v>
      </c>
      <c r="AC6267" s="416" t="e">
        <f t="shared" si="490"/>
        <v>#N/A</v>
      </c>
    </row>
    <row r="6268" customHeight="1" spans="1:29">
      <c r="A6268" s="421"/>
      <c r="B6268" s="422"/>
      <c r="C6268" s="422"/>
      <c r="D6268" s="421"/>
      <c r="E6268" s="421"/>
      <c r="F6268" s="421"/>
      <c r="G6268" s="421"/>
      <c r="H6268" s="421"/>
      <c r="I6268" s="421"/>
      <c r="J6268" s="421"/>
      <c r="K6268" s="421"/>
      <c r="L6268" s="421"/>
      <c r="M6268" s="421"/>
      <c r="N6268" s="426"/>
      <c r="O6268" s="426"/>
      <c r="P6268" s="427"/>
      <c r="Q6268" s="427"/>
      <c r="R6268" s="426"/>
      <c r="S6268" s="426"/>
      <c r="T6268" s="426"/>
      <c r="U6268" s="426"/>
      <c r="V6268" s="426"/>
      <c r="W6268" s="426"/>
      <c r="X6268" s="427"/>
      <c r="Y6268" s="416" t="e">
        <f t="shared" si="486"/>
        <v>#N/A</v>
      </c>
      <c r="Z6268" s="416" t="e">
        <f t="shared" si="487"/>
        <v>#N/A</v>
      </c>
      <c r="AA6268" s="416" t="str">
        <f t="shared" si="488"/>
        <v/>
      </c>
      <c r="AB6268" s="416" t="e">
        <f t="shared" si="489"/>
        <v>#N/A</v>
      </c>
      <c r="AC6268" s="416" t="e">
        <f t="shared" si="490"/>
        <v>#N/A</v>
      </c>
    </row>
    <row r="6269" customHeight="1" spans="1:29">
      <c r="A6269" s="421"/>
      <c r="B6269" s="422"/>
      <c r="C6269" s="422"/>
      <c r="D6269" s="421"/>
      <c r="E6269" s="421"/>
      <c r="F6269" s="421"/>
      <c r="G6269" s="421"/>
      <c r="H6269" s="421"/>
      <c r="I6269" s="421"/>
      <c r="J6269" s="421"/>
      <c r="K6269" s="421"/>
      <c r="L6269" s="421"/>
      <c r="M6269" s="421"/>
      <c r="N6269" s="426"/>
      <c r="O6269" s="426"/>
      <c r="P6269" s="427"/>
      <c r="Q6269" s="427"/>
      <c r="R6269" s="426"/>
      <c r="S6269" s="426"/>
      <c r="T6269" s="426"/>
      <c r="U6269" s="426"/>
      <c r="V6269" s="426"/>
      <c r="W6269" s="426"/>
      <c r="X6269" s="427"/>
      <c r="Y6269" s="416" t="e">
        <f t="shared" si="486"/>
        <v>#N/A</v>
      </c>
      <c r="Z6269" s="416" t="e">
        <f t="shared" si="487"/>
        <v>#N/A</v>
      </c>
      <c r="AA6269" s="416" t="str">
        <f t="shared" si="488"/>
        <v/>
      </c>
      <c r="AB6269" s="416" t="e">
        <f t="shared" si="489"/>
        <v>#N/A</v>
      </c>
      <c r="AC6269" s="416" t="e">
        <f t="shared" si="490"/>
        <v>#N/A</v>
      </c>
    </row>
    <row r="6270" customHeight="1" spans="1:29">
      <c r="A6270" s="421"/>
      <c r="B6270" s="422"/>
      <c r="C6270" s="422"/>
      <c r="D6270" s="421"/>
      <c r="E6270" s="421"/>
      <c r="F6270" s="421"/>
      <c r="G6270" s="421"/>
      <c r="H6270" s="421"/>
      <c r="I6270" s="421"/>
      <c r="J6270" s="421"/>
      <c r="K6270" s="421"/>
      <c r="L6270" s="421"/>
      <c r="M6270" s="421"/>
      <c r="N6270" s="426"/>
      <c r="O6270" s="426"/>
      <c r="P6270" s="427"/>
      <c r="Q6270" s="427"/>
      <c r="R6270" s="426"/>
      <c r="S6270" s="426"/>
      <c r="T6270" s="426"/>
      <c r="U6270" s="426"/>
      <c r="V6270" s="426"/>
      <c r="W6270" s="426"/>
      <c r="X6270" s="427"/>
      <c r="Y6270" s="416" t="e">
        <f t="shared" si="486"/>
        <v>#N/A</v>
      </c>
      <c r="Z6270" s="416" t="e">
        <f t="shared" si="487"/>
        <v>#N/A</v>
      </c>
      <c r="AA6270" s="416" t="str">
        <f t="shared" si="488"/>
        <v/>
      </c>
      <c r="AB6270" s="416" t="e">
        <f t="shared" si="489"/>
        <v>#N/A</v>
      </c>
      <c r="AC6270" s="416" t="e">
        <f t="shared" si="490"/>
        <v>#N/A</v>
      </c>
    </row>
    <row r="6271" customHeight="1" spans="1:29">
      <c r="A6271" s="421"/>
      <c r="B6271" s="422"/>
      <c r="C6271" s="422"/>
      <c r="D6271" s="421"/>
      <c r="E6271" s="421"/>
      <c r="F6271" s="421"/>
      <c r="G6271" s="421"/>
      <c r="H6271" s="421"/>
      <c r="I6271" s="421"/>
      <c r="J6271" s="421"/>
      <c r="K6271" s="421"/>
      <c r="L6271" s="421"/>
      <c r="M6271" s="421"/>
      <c r="N6271" s="426"/>
      <c r="O6271" s="426"/>
      <c r="P6271" s="427"/>
      <c r="Q6271" s="427"/>
      <c r="R6271" s="426"/>
      <c r="S6271" s="426"/>
      <c r="T6271" s="426"/>
      <c r="U6271" s="426"/>
      <c r="V6271" s="426"/>
      <c r="W6271" s="426"/>
      <c r="X6271" s="427"/>
      <c r="Y6271" s="416" t="e">
        <f t="shared" si="486"/>
        <v>#N/A</v>
      </c>
      <c r="Z6271" s="416" t="e">
        <f t="shared" si="487"/>
        <v>#N/A</v>
      </c>
      <c r="AA6271" s="416" t="str">
        <f t="shared" si="488"/>
        <v/>
      </c>
      <c r="AB6271" s="416" t="e">
        <f t="shared" si="489"/>
        <v>#N/A</v>
      </c>
      <c r="AC6271" s="416" t="e">
        <f t="shared" si="490"/>
        <v>#N/A</v>
      </c>
    </row>
    <row r="6272" customHeight="1" spans="1:29">
      <c r="A6272" s="421"/>
      <c r="B6272" s="422"/>
      <c r="C6272" s="422"/>
      <c r="D6272" s="421"/>
      <c r="E6272" s="421"/>
      <c r="F6272" s="421"/>
      <c r="G6272" s="421"/>
      <c r="H6272" s="421"/>
      <c r="I6272" s="421"/>
      <c r="J6272" s="421"/>
      <c r="K6272" s="421"/>
      <c r="L6272" s="421"/>
      <c r="M6272" s="421"/>
      <c r="N6272" s="426"/>
      <c r="O6272" s="426"/>
      <c r="P6272" s="427"/>
      <c r="Q6272" s="427"/>
      <c r="R6272" s="426"/>
      <c r="S6272" s="426"/>
      <c r="T6272" s="426"/>
      <c r="U6272" s="426"/>
      <c r="V6272" s="426"/>
      <c r="W6272" s="426"/>
      <c r="X6272" s="427"/>
      <c r="Y6272" s="416" t="e">
        <f t="shared" si="486"/>
        <v>#N/A</v>
      </c>
      <c r="Z6272" s="416" t="e">
        <f t="shared" si="487"/>
        <v>#N/A</v>
      </c>
      <c r="AA6272" s="416" t="str">
        <f t="shared" si="488"/>
        <v/>
      </c>
      <c r="AB6272" s="416" t="e">
        <f t="shared" si="489"/>
        <v>#N/A</v>
      </c>
      <c r="AC6272" s="416" t="e">
        <f t="shared" si="490"/>
        <v>#N/A</v>
      </c>
    </row>
    <row r="6273" customHeight="1" spans="1:29">
      <c r="A6273" s="421"/>
      <c r="B6273" s="422"/>
      <c r="C6273" s="422"/>
      <c r="D6273" s="421"/>
      <c r="E6273" s="421"/>
      <c r="F6273" s="421"/>
      <c r="G6273" s="421"/>
      <c r="H6273" s="421"/>
      <c r="I6273" s="421"/>
      <c r="J6273" s="421"/>
      <c r="K6273" s="421"/>
      <c r="L6273" s="421"/>
      <c r="M6273" s="421"/>
      <c r="N6273" s="426"/>
      <c r="O6273" s="426"/>
      <c r="P6273" s="427"/>
      <c r="Q6273" s="427"/>
      <c r="R6273" s="426"/>
      <c r="S6273" s="426"/>
      <c r="T6273" s="426"/>
      <c r="U6273" s="426"/>
      <c r="V6273" s="426"/>
      <c r="W6273" s="426"/>
      <c r="X6273" s="427"/>
      <c r="Y6273" s="416" t="e">
        <f t="shared" si="486"/>
        <v>#N/A</v>
      </c>
      <c r="Z6273" s="416" t="e">
        <f t="shared" si="487"/>
        <v>#N/A</v>
      </c>
      <c r="AA6273" s="416" t="str">
        <f t="shared" si="488"/>
        <v/>
      </c>
      <c r="AB6273" s="416" t="e">
        <f t="shared" si="489"/>
        <v>#N/A</v>
      </c>
      <c r="AC6273" s="416" t="e">
        <f t="shared" si="490"/>
        <v>#N/A</v>
      </c>
    </row>
    <row r="6274" customHeight="1" spans="1:29">
      <c r="A6274" s="421"/>
      <c r="B6274" s="422"/>
      <c r="C6274" s="422"/>
      <c r="D6274" s="421"/>
      <c r="E6274" s="421"/>
      <c r="F6274" s="421"/>
      <c r="G6274" s="421"/>
      <c r="H6274" s="421"/>
      <c r="I6274" s="421"/>
      <c r="J6274" s="421"/>
      <c r="K6274" s="421"/>
      <c r="L6274" s="421"/>
      <c r="M6274" s="421"/>
      <c r="N6274" s="426"/>
      <c r="O6274" s="426"/>
      <c r="P6274" s="427"/>
      <c r="Q6274" s="427"/>
      <c r="R6274" s="426"/>
      <c r="S6274" s="426"/>
      <c r="T6274" s="426"/>
      <c r="U6274" s="426"/>
      <c r="V6274" s="426"/>
      <c r="W6274" s="426"/>
      <c r="X6274" s="427"/>
      <c r="Y6274" s="416" t="e">
        <f t="shared" si="486"/>
        <v>#N/A</v>
      </c>
      <c r="Z6274" s="416" t="e">
        <f t="shared" si="487"/>
        <v>#N/A</v>
      </c>
      <c r="AA6274" s="416" t="str">
        <f t="shared" si="488"/>
        <v/>
      </c>
      <c r="AB6274" s="416" t="e">
        <f t="shared" si="489"/>
        <v>#N/A</v>
      </c>
      <c r="AC6274" s="416" t="e">
        <f t="shared" si="490"/>
        <v>#N/A</v>
      </c>
    </row>
    <row r="6275" customHeight="1" spans="1:29">
      <c r="A6275" s="421"/>
      <c r="B6275" s="422"/>
      <c r="C6275" s="422"/>
      <c r="D6275" s="421"/>
      <c r="E6275" s="421"/>
      <c r="F6275" s="421"/>
      <c r="G6275" s="421"/>
      <c r="H6275" s="421"/>
      <c r="I6275" s="421"/>
      <c r="J6275" s="421"/>
      <c r="K6275" s="421"/>
      <c r="L6275" s="421"/>
      <c r="M6275" s="421"/>
      <c r="N6275" s="426"/>
      <c r="O6275" s="426"/>
      <c r="P6275" s="427"/>
      <c r="Q6275" s="427"/>
      <c r="R6275" s="426"/>
      <c r="S6275" s="426"/>
      <c r="T6275" s="426"/>
      <c r="U6275" s="426"/>
      <c r="V6275" s="426"/>
      <c r="W6275" s="426"/>
      <c r="X6275" s="427"/>
      <c r="Y6275" s="416" t="e">
        <f t="shared" si="486"/>
        <v>#N/A</v>
      </c>
      <c r="Z6275" s="416" t="e">
        <f t="shared" si="487"/>
        <v>#N/A</v>
      </c>
      <c r="AA6275" s="416" t="str">
        <f t="shared" si="488"/>
        <v/>
      </c>
      <c r="AB6275" s="416" t="e">
        <f t="shared" si="489"/>
        <v>#N/A</v>
      </c>
      <c r="AC6275" s="416" t="e">
        <f t="shared" si="490"/>
        <v>#N/A</v>
      </c>
    </row>
    <row r="6276" customHeight="1" spans="1:29">
      <c r="A6276" s="421"/>
      <c r="B6276" s="422"/>
      <c r="C6276" s="422"/>
      <c r="D6276" s="421"/>
      <c r="E6276" s="421"/>
      <c r="F6276" s="421"/>
      <c r="G6276" s="421"/>
      <c r="H6276" s="421"/>
      <c r="I6276" s="421"/>
      <c r="J6276" s="421"/>
      <c r="K6276" s="421"/>
      <c r="L6276" s="421"/>
      <c r="M6276" s="421"/>
      <c r="N6276" s="426"/>
      <c r="O6276" s="426"/>
      <c r="P6276" s="427"/>
      <c r="Q6276" s="427"/>
      <c r="R6276" s="426"/>
      <c r="S6276" s="426"/>
      <c r="T6276" s="426"/>
      <c r="U6276" s="426"/>
      <c r="V6276" s="426"/>
      <c r="W6276" s="426"/>
      <c r="X6276" s="427"/>
      <c r="Y6276" s="416" t="e">
        <f t="shared" si="486"/>
        <v>#N/A</v>
      </c>
      <c r="Z6276" s="416" t="e">
        <f t="shared" si="487"/>
        <v>#N/A</v>
      </c>
      <c r="AA6276" s="416" t="str">
        <f t="shared" si="488"/>
        <v/>
      </c>
      <c r="AB6276" s="416" t="e">
        <f t="shared" si="489"/>
        <v>#N/A</v>
      </c>
      <c r="AC6276" s="416" t="e">
        <f t="shared" si="490"/>
        <v>#N/A</v>
      </c>
    </row>
    <row r="6277" customHeight="1" spans="1:29">
      <c r="A6277" s="421"/>
      <c r="B6277" s="422"/>
      <c r="C6277" s="422"/>
      <c r="D6277" s="421"/>
      <c r="E6277" s="421"/>
      <c r="F6277" s="421"/>
      <c r="G6277" s="421"/>
      <c r="H6277" s="421"/>
      <c r="I6277" s="421"/>
      <c r="J6277" s="421"/>
      <c r="K6277" s="421"/>
      <c r="L6277" s="421"/>
      <c r="M6277" s="421"/>
      <c r="N6277" s="426"/>
      <c r="O6277" s="426"/>
      <c r="P6277" s="427"/>
      <c r="Q6277" s="427"/>
      <c r="R6277" s="426"/>
      <c r="S6277" s="426"/>
      <c r="T6277" s="426"/>
      <c r="U6277" s="426"/>
      <c r="V6277" s="426"/>
      <c r="W6277" s="426"/>
      <c r="X6277" s="427"/>
      <c r="Y6277" s="416" t="e">
        <f t="shared" si="486"/>
        <v>#N/A</v>
      </c>
      <c r="Z6277" s="416" t="e">
        <f t="shared" si="487"/>
        <v>#N/A</v>
      </c>
      <c r="AA6277" s="416" t="str">
        <f t="shared" si="488"/>
        <v/>
      </c>
      <c r="AB6277" s="416" t="e">
        <f t="shared" si="489"/>
        <v>#N/A</v>
      </c>
      <c r="AC6277" s="416" t="e">
        <f t="shared" si="490"/>
        <v>#N/A</v>
      </c>
    </row>
    <row r="6278" customHeight="1" spans="1:29">
      <c r="A6278" s="421"/>
      <c r="B6278" s="422"/>
      <c r="C6278" s="422"/>
      <c r="D6278" s="421"/>
      <c r="E6278" s="421"/>
      <c r="F6278" s="421"/>
      <c r="G6278" s="421"/>
      <c r="H6278" s="421"/>
      <c r="I6278" s="421"/>
      <c r="J6278" s="421"/>
      <c r="K6278" s="421"/>
      <c r="L6278" s="421"/>
      <c r="M6278" s="421"/>
      <c r="N6278" s="426"/>
      <c r="O6278" s="426"/>
      <c r="P6278" s="427"/>
      <c r="Q6278" s="427"/>
      <c r="R6278" s="426"/>
      <c r="S6278" s="426"/>
      <c r="T6278" s="426"/>
      <c r="U6278" s="426"/>
      <c r="V6278" s="426"/>
      <c r="W6278" s="426"/>
      <c r="X6278" s="427"/>
      <c r="Y6278" s="416" t="e">
        <f t="shared" si="486"/>
        <v>#N/A</v>
      </c>
      <c r="Z6278" s="416" t="e">
        <f t="shared" si="487"/>
        <v>#N/A</v>
      </c>
      <c r="AA6278" s="416" t="str">
        <f t="shared" si="488"/>
        <v/>
      </c>
      <c r="AB6278" s="416" t="e">
        <f t="shared" si="489"/>
        <v>#N/A</v>
      </c>
      <c r="AC6278" s="416" t="e">
        <f t="shared" si="490"/>
        <v>#N/A</v>
      </c>
    </row>
    <row r="6279" customHeight="1" spans="1:29">
      <c r="A6279" s="421"/>
      <c r="B6279" s="422"/>
      <c r="C6279" s="422"/>
      <c r="D6279" s="421"/>
      <c r="E6279" s="421"/>
      <c r="F6279" s="421"/>
      <c r="G6279" s="421"/>
      <c r="H6279" s="421"/>
      <c r="I6279" s="421"/>
      <c r="J6279" s="421"/>
      <c r="K6279" s="421"/>
      <c r="L6279" s="421"/>
      <c r="M6279" s="421"/>
      <c r="N6279" s="426"/>
      <c r="O6279" s="426"/>
      <c r="P6279" s="427"/>
      <c r="Q6279" s="427"/>
      <c r="R6279" s="426"/>
      <c r="S6279" s="426"/>
      <c r="T6279" s="426"/>
      <c r="U6279" s="426"/>
      <c r="V6279" s="426"/>
      <c r="W6279" s="426"/>
      <c r="X6279" s="427"/>
      <c r="Y6279" s="416" t="e">
        <f t="shared" ref="Y6279:Y6342" si="491">_xlfn.IFS(LEFT(M6279,3)="003","三保支出",LEFT(M6279,3)="004","刚性支出",LEFT(M6279,3)="000","促发展支出")</f>
        <v>#N/A</v>
      </c>
      <c r="Z6279" s="416" t="e">
        <f t="shared" ref="Z6279:Z6342" si="492">_xlfn.IFS(LEFT(E6279,1)="3","项目支出",LEFT(E6279,1)="1","人员类支出",LEFT(E6279,1)="2","运转类支出")</f>
        <v>#N/A</v>
      </c>
      <c r="AA6279" s="416" t="str">
        <f t="shared" ref="AA6279:AA6342" si="493">LEFT(H6279,7)</f>
        <v/>
      </c>
      <c r="AB6279" s="416" t="e">
        <f t="shared" ref="AB6279:AB6342" si="494">_xlfn.IFS(LEFT(M6279,6)="003001","保工资",LEFT(M6279,6)="003002","保运转",LEFT(M6279,6)="003003","保基本民生")</f>
        <v>#N/A</v>
      </c>
      <c r="AC6279" s="416" t="e">
        <f t="shared" ref="AC6279:AC6342" si="495">IF(Z6279="项目支出","否","是")</f>
        <v>#N/A</v>
      </c>
    </row>
    <row r="6280" customHeight="1" spans="1:29">
      <c r="A6280" s="421"/>
      <c r="B6280" s="422"/>
      <c r="C6280" s="422"/>
      <c r="D6280" s="421"/>
      <c r="E6280" s="421"/>
      <c r="F6280" s="421"/>
      <c r="G6280" s="421"/>
      <c r="H6280" s="421"/>
      <c r="I6280" s="421"/>
      <c r="J6280" s="421"/>
      <c r="K6280" s="421"/>
      <c r="L6280" s="421"/>
      <c r="M6280" s="421"/>
      <c r="N6280" s="426"/>
      <c r="O6280" s="426"/>
      <c r="P6280" s="427"/>
      <c r="Q6280" s="427"/>
      <c r="R6280" s="426"/>
      <c r="S6280" s="426"/>
      <c r="T6280" s="426"/>
      <c r="U6280" s="426"/>
      <c r="V6280" s="426"/>
      <c r="W6280" s="426"/>
      <c r="X6280" s="427"/>
      <c r="Y6280" s="416" t="e">
        <f t="shared" si="491"/>
        <v>#N/A</v>
      </c>
      <c r="Z6280" s="416" t="e">
        <f t="shared" si="492"/>
        <v>#N/A</v>
      </c>
      <c r="AA6280" s="416" t="str">
        <f t="shared" si="493"/>
        <v/>
      </c>
      <c r="AB6280" s="416" t="e">
        <f t="shared" si="494"/>
        <v>#N/A</v>
      </c>
      <c r="AC6280" s="416" t="e">
        <f t="shared" si="495"/>
        <v>#N/A</v>
      </c>
    </row>
    <row r="6281" customHeight="1" spans="1:29">
      <c r="A6281" s="421"/>
      <c r="B6281" s="422"/>
      <c r="C6281" s="422"/>
      <c r="D6281" s="421"/>
      <c r="E6281" s="421"/>
      <c r="F6281" s="421"/>
      <c r="G6281" s="421"/>
      <c r="H6281" s="421"/>
      <c r="I6281" s="421"/>
      <c r="J6281" s="421"/>
      <c r="K6281" s="421"/>
      <c r="L6281" s="421"/>
      <c r="M6281" s="421"/>
      <c r="N6281" s="426"/>
      <c r="O6281" s="426"/>
      <c r="P6281" s="427"/>
      <c r="Q6281" s="427"/>
      <c r="R6281" s="426"/>
      <c r="S6281" s="426"/>
      <c r="T6281" s="426"/>
      <c r="U6281" s="426"/>
      <c r="V6281" s="426"/>
      <c r="W6281" s="426"/>
      <c r="X6281" s="427"/>
      <c r="Y6281" s="416" t="e">
        <f t="shared" si="491"/>
        <v>#N/A</v>
      </c>
      <c r="Z6281" s="416" t="e">
        <f t="shared" si="492"/>
        <v>#N/A</v>
      </c>
      <c r="AA6281" s="416" t="str">
        <f t="shared" si="493"/>
        <v/>
      </c>
      <c r="AB6281" s="416" t="e">
        <f t="shared" si="494"/>
        <v>#N/A</v>
      </c>
      <c r="AC6281" s="416" t="e">
        <f t="shared" si="495"/>
        <v>#N/A</v>
      </c>
    </row>
    <row r="6282" customHeight="1" spans="1:29">
      <c r="A6282" s="421"/>
      <c r="B6282" s="422"/>
      <c r="C6282" s="422"/>
      <c r="D6282" s="421"/>
      <c r="E6282" s="421"/>
      <c r="F6282" s="421"/>
      <c r="G6282" s="421"/>
      <c r="H6282" s="421"/>
      <c r="I6282" s="421"/>
      <c r="J6282" s="421"/>
      <c r="K6282" s="421"/>
      <c r="L6282" s="421"/>
      <c r="M6282" s="421"/>
      <c r="N6282" s="426"/>
      <c r="O6282" s="426"/>
      <c r="P6282" s="427"/>
      <c r="Q6282" s="427"/>
      <c r="R6282" s="426"/>
      <c r="S6282" s="426"/>
      <c r="T6282" s="426"/>
      <c r="U6282" s="426"/>
      <c r="V6282" s="426"/>
      <c r="W6282" s="426"/>
      <c r="X6282" s="427"/>
      <c r="Y6282" s="416" t="e">
        <f t="shared" si="491"/>
        <v>#N/A</v>
      </c>
      <c r="Z6282" s="416" t="e">
        <f t="shared" si="492"/>
        <v>#N/A</v>
      </c>
      <c r="AA6282" s="416" t="str">
        <f t="shared" si="493"/>
        <v/>
      </c>
      <c r="AB6282" s="416" t="e">
        <f t="shared" si="494"/>
        <v>#N/A</v>
      </c>
      <c r="AC6282" s="416" t="e">
        <f t="shared" si="495"/>
        <v>#N/A</v>
      </c>
    </row>
    <row r="6283" customHeight="1" spans="1:29">
      <c r="A6283" s="421"/>
      <c r="B6283" s="422"/>
      <c r="C6283" s="422"/>
      <c r="D6283" s="421"/>
      <c r="E6283" s="421"/>
      <c r="F6283" s="421"/>
      <c r="G6283" s="421"/>
      <c r="H6283" s="421"/>
      <c r="I6283" s="421"/>
      <c r="J6283" s="421"/>
      <c r="K6283" s="421"/>
      <c r="L6283" s="421"/>
      <c r="M6283" s="421"/>
      <c r="N6283" s="426"/>
      <c r="O6283" s="426"/>
      <c r="P6283" s="427"/>
      <c r="Q6283" s="427"/>
      <c r="R6283" s="426"/>
      <c r="S6283" s="426"/>
      <c r="T6283" s="426"/>
      <c r="U6283" s="426"/>
      <c r="V6283" s="426"/>
      <c r="W6283" s="426"/>
      <c r="X6283" s="427"/>
      <c r="Y6283" s="416" t="e">
        <f t="shared" si="491"/>
        <v>#N/A</v>
      </c>
      <c r="Z6283" s="416" t="e">
        <f t="shared" si="492"/>
        <v>#N/A</v>
      </c>
      <c r="AA6283" s="416" t="str">
        <f t="shared" si="493"/>
        <v/>
      </c>
      <c r="AB6283" s="416" t="e">
        <f t="shared" si="494"/>
        <v>#N/A</v>
      </c>
      <c r="AC6283" s="416" t="e">
        <f t="shared" si="495"/>
        <v>#N/A</v>
      </c>
    </row>
    <row r="6284" customHeight="1" spans="1:29">
      <c r="A6284" s="421"/>
      <c r="B6284" s="422"/>
      <c r="C6284" s="422"/>
      <c r="D6284" s="421"/>
      <c r="E6284" s="421"/>
      <c r="F6284" s="421"/>
      <c r="G6284" s="421"/>
      <c r="H6284" s="421"/>
      <c r="I6284" s="421"/>
      <c r="J6284" s="421"/>
      <c r="K6284" s="421"/>
      <c r="L6284" s="421"/>
      <c r="M6284" s="421"/>
      <c r="N6284" s="426"/>
      <c r="O6284" s="426"/>
      <c r="P6284" s="427"/>
      <c r="Q6284" s="427"/>
      <c r="R6284" s="426"/>
      <c r="S6284" s="426"/>
      <c r="T6284" s="426"/>
      <c r="U6284" s="426"/>
      <c r="V6284" s="426"/>
      <c r="W6284" s="426"/>
      <c r="X6284" s="427"/>
      <c r="Y6284" s="416" t="e">
        <f t="shared" si="491"/>
        <v>#N/A</v>
      </c>
      <c r="Z6284" s="416" t="e">
        <f t="shared" si="492"/>
        <v>#N/A</v>
      </c>
      <c r="AA6284" s="416" t="str">
        <f t="shared" si="493"/>
        <v/>
      </c>
      <c r="AB6284" s="416" t="e">
        <f t="shared" si="494"/>
        <v>#N/A</v>
      </c>
      <c r="AC6284" s="416" t="e">
        <f t="shared" si="495"/>
        <v>#N/A</v>
      </c>
    </row>
    <row r="6285" customHeight="1" spans="1:29">
      <c r="A6285" s="421"/>
      <c r="B6285" s="422"/>
      <c r="C6285" s="422"/>
      <c r="D6285" s="421"/>
      <c r="E6285" s="421"/>
      <c r="F6285" s="421"/>
      <c r="G6285" s="421"/>
      <c r="H6285" s="421"/>
      <c r="I6285" s="421"/>
      <c r="J6285" s="421"/>
      <c r="K6285" s="421"/>
      <c r="L6285" s="421"/>
      <c r="M6285" s="421"/>
      <c r="N6285" s="426"/>
      <c r="O6285" s="426"/>
      <c r="P6285" s="427"/>
      <c r="Q6285" s="427"/>
      <c r="R6285" s="426"/>
      <c r="S6285" s="426"/>
      <c r="T6285" s="426"/>
      <c r="U6285" s="426"/>
      <c r="V6285" s="426"/>
      <c r="W6285" s="426"/>
      <c r="X6285" s="427"/>
      <c r="Y6285" s="416" t="e">
        <f t="shared" si="491"/>
        <v>#N/A</v>
      </c>
      <c r="Z6285" s="416" t="e">
        <f t="shared" si="492"/>
        <v>#N/A</v>
      </c>
      <c r="AA6285" s="416" t="str">
        <f t="shared" si="493"/>
        <v/>
      </c>
      <c r="AB6285" s="416" t="e">
        <f t="shared" si="494"/>
        <v>#N/A</v>
      </c>
      <c r="AC6285" s="416" t="e">
        <f t="shared" si="495"/>
        <v>#N/A</v>
      </c>
    </row>
    <row r="6286" customHeight="1" spans="1:29">
      <c r="A6286" s="421"/>
      <c r="B6286" s="422"/>
      <c r="C6286" s="422"/>
      <c r="D6286" s="421"/>
      <c r="E6286" s="421"/>
      <c r="F6286" s="421"/>
      <c r="G6286" s="421"/>
      <c r="H6286" s="421"/>
      <c r="I6286" s="421"/>
      <c r="J6286" s="421"/>
      <c r="K6286" s="421"/>
      <c r="L6286" s="421"/>
      <c r="M6286" s="421"/>
      <c r="N6286" s="426"/>
      <c r="O6286" s="426"/>
      <c r="P6286" s="427"/>
      <c r="Q6286" s="427"/>
      <c r="R6286" s="426"/>
      <c r="S6286" s="426"/>
      <c r="T6286" s="426"/>
      <c r="U6286" s="426"/>
      <c r="V6286" s="426"/>
      <c r="W6286" s="426"/>
      <c r="X6286" s="427"/>
      <c r="Y6286" s="416" t="e">
        <f t="shared" si="491"/>
        <v>#N/A</v>
      </c>
      <c r="Z6286" s="416" t="e">
        <f t="shared" si="492"/>
        <v>#N/A</v>
      </c>
      <c r="AA6286" s="416" t="str">
        <f t="shared" si="493"/>
        <v/>
      </c>
      <c r="AB6286" s="416" t="e">
        <f t="shared" si="494"/>
        <v>#N/A</v>
      </c>
      <c r="AC6286" s="416" t="e">
        <f t="shared" si="495"/>
        <v>#N/A</v>
      </c>
    </row>
    <row r="6287" customHeight="1" spans="1:29">
      <c r="A6287" s="421"/>
      <c r="B6287" s="422"/>
      <c r="C6287" s="422"/>
      <c r="D6287" s="421"/>
      <c r="E6287" s="421"/>
      <c r="F6287" s="421"/>
      <c r="G6287" s="421"/>
      <c r="H6287" s="421"/>
      <c r="I6287" s="421"/>
      <c r="J6287" s="421"/>
      <c r="K6287" s="421"/>
      <c r="L6287" s="421"/>
      <c r="M6287" s="421"/>
      <c r="N6287" s="426"/>
      <c r="O6287" s="426"/>
      <c r="P6287" s="427"/>
      <c r="Q6287" s="427"/>
      <c r="R6287" s="426"/>
      <c r="S6287" s="426"/>
      <c r="T6287" s="426"/>
      <c r="U6287" s="426"/>
      <c r="V6287" s="426"/>
      <c r="W6287" s="426"/>
      <c r="X6287" s="427"/>
      <c r="Y6287" s="416" t="e">
        <f t="shared" si="491"/>
        <v>#N/A</v>
      </c>
      <c r="Z6287" s="416" t="e">
        <f t="shared" si="492"/>
        <v>#N/A</v>
      </c>
      <c r="AA6287" s="416" t="str">
        <f t="shared" si="493"/>
        <v/>
      </c>
      <c r="AB6287" s="416" t="e">
        <f t="shared" si="494"/>
        <v>#N/A</v>
      </c>
      <c r="AC6287" s="416" t="e">
        <f t="shared" si="495"/>
        <v>#N/A</v>
      </c>
    </row>
    <row r="6288" customHeight="1" spans="1:29">
      <c r="A6288" s="421"/>
      <c r="B6288" s="422"/>
      <c r="C6288" s="422"/>
      <c r="D6288" s="421"/>
      <c r="E6288" s="421"/>
      <c r="F6288" s="421"/>
      <c r="G6288" s="421"/>
      <c r="H6288" s="421"/>
      <c r="I6288" s="421"/>
      <c r="J6288" s="421"/>
      <c r="K6288" s="421"/>
      <c r="L6288" s="421"/>
      <c r="M6288" s="421"/>
      <c r="N6288" s="426"/>
      <c r="O6288" s="426"/>
      <c r="P6288" s="427"/>
      <c r="Q6288" s="427"/>
      <c r="R6288" s="426"/>
      <c r="S6288" s="426"/>
      <c r="T6288" s="426"/>
      <c r="U6288" s="426"/>
      <c r="V6288" s="426"/>
      <c r="W6288" s="426"/>
      <c r="X6288" s="427"/>
      <c r="Y6288" s="416" t="e">
        <f t="shared" si="491"/>
        <v>#N/A</v>
      </c>
      <c r="Z6288" s="416" t="e">
        <f t="shared" si="492"/>
        <v>#N/A</v>
      </c>
      <c r="AA6288" s="416" t="str">
        <f t="shared" si="493"/>
        <v/>
      </c>
      <c r="AB6288" s="416" t="e">
        <f t="shared" si="494"/>
        <v>#N/A</v>
      </c>
      <c r="AC6288" s="416" t="e">
        <f t="shared" si="495"/>
        <v>#N/A</v>
      </c>
    </row>
    <row r="6289" customHeight="1" spans="1:29">
      <c r="A6289" s="421"/>
      <c r="B6289" s="422"/>
      <c r="C6289" s="422"/>
      <c r="D6289" s="421"/>
      <c r="E6289" s="421"/>
      <c r="F6289" s="421"/>
      <c r="G6289" s="421"/>
      <c r="H6289" s="421"/>
      <c r="I6289" s="421"/>
      <c r="J6289" s="421"/>
      <c r="K6289" s="421"/>
      <c r="L6289" s="421"/>
      <c r="M6289" s="421"/>
      <c r="N6289" s="426"/>
      <c r="O6289" s="426"/>
      <c r="P6289" s="427"/>
      <c r="Q6289" s="427"/>
      <c r="R6289" s="426"/>
      <c r="S6289" s="426"/>
      <c r="T6289" s="426"/>
      <c r="U6289" s="426"/>
      <c r="V6289" s="426"/>
      <c r="W6289" s="426"/>
      <c r="X6289" s="427"/>
      <c r="Y6289" s="416" t="e">
        <f t="shared" si="491"/>
        <v>#N/A</v>
      </c>
      <c r="Z6289" s="416" t="e">
        <f t="shared" si="492"/>
        <v>#N/A</v>
      </c>
      <c r="AA6289" s="416" t="str">
        <f t="shared" si="493"/>
        <v/>
      </c>
      <c r="AB6289" s="416" t="e">
        <f t="shared" si="494"/>
        <v>#N/A</v>
      </c>
      <c r="AC6289" s="416" t="e">
        <f t="shared" si="495"/>
        <v>#N/A</v>
      </c>
    </row>
    <row r="6290" customHeight="1" spans="1:29">
      <c r="A6290" s="421"/>
      <c r="B6290" s="422"/>
      <c r="C6290" s="422"/>
      <c r="D6290" s="421"/>
      <c r="E6290" s="421"/>
      <c r="F6290" s="421"/>
      <c r="G6290" s="421"/>
      <c r="H6290" s="421"/>
      <c r="I6290" s="421"/>
      <c r="J6290" s="421"/>
      <c r="K6290" s="421"/>
      <c r="L6290" s="421"/>
      <c r="M6290" s="421"/>
      <c r="N6290" s="426"/>
      <c r="O6290" s="426"/>
      <c r="P6290" s="427"/>
      <c r="Q6290" s="427"/>
      <c r="R6290" s="426"/>
      <c r="S6290" s="426"/>
      <c r="T6290" s="426"/>
      <c r="U6290" s="426"/>
      <c r="V6290" s="426"/>
      <c r="W6290" s="426"/>
      <c r="X6290" s="427"/>
      <c r="Y6290" s="416" t="e">
        <f t="shared" si="491"/>
        <v>#N/A</v>
      </c>
      <c r="Z6290" s="416" t="e">
        <f t="shared" si="492"/>
        <v>#N/A</v>
      </c>
      <c r="AA6290" s="416" t="str">
        <f t="shared" si="493"/>
        <v/>
      </c>
      <c r="AB6290" s="416" t="e">
        <f t="shared" si="494"/>
        <v>#N/A</v>
      </c>
      <c r="AC6290" s="416" t="e">
        <f t="shared" si="495"/>
        <v>#N/A</v>
      </c>
    </row>
    <row r="6291" customHeight="1" spans="1:29">
      <c r="A6291" s="421"/>
      <c r="B6291" s="422"/>
      <c r="C6291" s="422"/>
      <c r="D6291" s="421"/>
      <c r="E6291" s="421"/>
      <c r="F6291" s="421"/>
      <c r="G6291" s="421"/>
      <c r="H6291" s="421"/>
      <c r="I6291" s="421"/>
      <c r="J6291" s="421"/>
      <c r="K6291" s="421"/>
      <c r="L6291" s="421"/>
      <c r="M6291" s="421"/>
      <c r="N6291" s="426"/>
      <c r="O6291" s="426"/>
      <c r="P6291" s="427"/>
      <c r="Q6291" s="427"/>
      <c r="R6291" s="426"/>
      <c r="S6291" s="426"/>
      <c r="T6291" s="426"/>
      <c r="U6291" s="426"/>
      <c r="V6291" s="426"/>
      <c r="W6291" s="426"/>
      <c r="X6291" s="427"/>
      <c r="Y6291" s="416" t="e">
        <f t="shared" si="491"/>
        <v>#N/A</v>
      </c>
      <c r="Z6291" s="416" t="e">
        <f t="shared" si="492"/>
        <v>#N/A</v>
      </c>
      <c r="AA6291" s="416" t="str">
        <f t="shared" si="493"/>
        <v/>
      </c>
      <c r="AB6291" s="416" t="e">
        <f t="shared" si="494"/>
        <v>#N/A</v>
      </c>
      <c r="AC6291" s="416" t="e">
        <f t="shared" si="495"/>
        <v>#N/A</v>
      </c>
    </row>
    <row r="6292" customHeight="1" spans="1:29">
      <c r="A6292" s="421"/>
      <c r="B6292" s="422"/>
      <c r="C6292" s="422"/>
      <c r="D6292" s="421"/>
      <c r="E6292" s="421"/>
      <c r="F6292" s="421"/>
      <c r="G6292" s="421"/>
      <c r="H6292" s="421"/>
      <c r="I6292" s="421"/>
      <c r="J6292" s="421"/>
      <c r="K6292" s="421"/>
      <c r="L6292" s="421"/>
      <c r="M6292" s="421"/>
      <c r="N6292" s="426"/>
      <c r="O6292" s="426"/>
      <c r="P6292" s="427"/>
      <c r="Q6292" s="427"/>
      <c r="R6292" s="426"/>
      <c r="S6292" s="426"/>
      <c r="T6292" s="426"/>
      <c r="U6292" s="426"/>
      <c r="V6292" s="426"/>
      <c r="W6292" s="426"/>
      <c r="X6292" s="427"/>
      <c r="Y6292" s="416" t="e">
        <f t="shared" si="491"/>
        <v>#N/A</v>
      </c>
      <c r="Z6292" s="416" t="e">
        <f t="shared" si="492"/>
        <v>#N/A</v>
      </c>
      <c r="AA6292" s="416" t="str">
        <f t="shared" si="493"/>
        <v/>
      </c>
      <c r="AB6292" s="416" t="e">
        <f t="shared" si="494"/>
        <v>#N/A</v>
      </c>
      <c r="AC6292" s="416" t="e">
        <f t="shared" si="495"/>
        <v>#N/A</v>
      </c>
    </row>
    <row r="6293" customHeight="1" spans="1:29">
      <c r="A6293" s="421"/>
      <c r="B6293" s="422"/>
      <c r="C6293" s="422"/>
      <c r="D6293" s="421"/>
      <c r="E6293" s="421"/>
      <c r="F6293" s="421"/>
      <c r="G6293" s="421"/>
      <c r="H6293" s="421"/>
      <c r="I6293" s="421"/>
      <c r="J6293" s="421"/>
      <c r="K6293" s="421"/>
      <c r="L6293" s="421"/>
      <c r="M6293" s="421"/>
      <c r="N6293" s="426"/>
      <c r="O6293" s="426"/>
      <c r="P6293" s="427"/>
      <c r="Q6293" s="427"/>
      <c r="R6293" s="426"/>
      <c r="S6293" s="426"/>
      <c r="T6293" s="426"/>
      <c r="U6293" s="426"/>
      <c r="V6293" s="426"/>
      <c r="W6293" s="426"/>
      <c r="X6293" s="427"/>
      <c r="Y6293" s="416" t="e">
        <f t="shared" si="491"/>
        <v>#N/A</v>
      </c>
      <c r="Z6293" s="416" t="e">
        <f t="shared" si="492"/>
        <v>#N/A</v>
      </c>
      <c r="AA6293" s="416" t="str">
        <f t="shared" si="493"/>
        <v/>
      </c>
      <c r="AB6293" s="416" t="e">
        <f t="shared" si="494"/>
        <v>#N/A</v>
      </c>
      <c r="AC6293" s="416" t="e">
        <f t="shared" si="495"/>
        <v>#N/A</v>
      </c>
    </row>
    <row r="6294" customHeight="1" spans="1:29">
      <c r="A6294" s="421"/>
      <c r="B6294" s="422"/>
      <c r="C6294" s="422"/>
      <c r="D6294" s="421"/>
      <c r="E6294" s="421"/>
      <c r="F6294" s="421"/>
      <c r="G6294" s="421"/>
      <c r="H6294" s="421"/>
      <c r="I6294" s="421"/>
      <c r="J6294" s="421"/>
      <c r="K6294" s="421"/>
      <c r="L6294" s="421"/>
      <c r="M6294" s="421"/>
      <c r="N6294" s="426"/>
      <c r="O6294" s="426"/>
      <c r="P6294" s="427"/>
      <c r="Q6294" s="427"/>
      <c r="R6294" s="426"/>
      <c r="S6294" s="426"/>
      <c r="T6294" s="426"/>
      <c r="U6294" s="426"/>
      <c r="V6294" s="426"/>
      <c r="W6294" s="426"/>
      <c r="X6294" s="427"/>
      <c r="Y6294" s="416" t="e">
        <f t="shared" si="491"/>
        <v>#N/A</v>
      </c>
      <c r="Z6294" s="416" t="e">
        <f t="shared" si="492"/>
        <v>#N/A</v>
      </c>
      <c r="AA6294" s="416" t="str">
        <f t="shared" si="493"/>
        <v/>
      </c>
      <c r="AB6294" s="416" t="e">
        <f t="shared" si="494"/>
        <v>#N/A</v>
      </c>
      <c r="AC6294" s="416" t="e">
        <f t="shared" si="495"/>
        <v>#N/A</v>
      </c>
    </row>
    <row r="6295" customHeight="1" spans="1:29">
      <c r="A6295" s="421"/>
      <c r="B6295" s="422"/>
      <c r="C6295" s="422"/>
      <c r="D6295" s="421"/>
      <c r="E6295" s="421"/>
      <c r="F6295" s="421"/>
      <c r="G6295" s="421"/>
      <c r="H6295" s="421"/>
      <c r="I6295" s="421"/>
      <c r="J6295" s="421"/>
      <c r="K6295" s="421"/>
      <c r="L6295" s="421"/>
      <c r="M6295" s="421"/>
      <c r="N6295" s="426"/>
      <c r="O6295" s="426"/>
      <c r="P6295" s="427"/>
      <c r="Q6295" s="427"/>
      <c r="R6295" s="426"/>
      <c r="S6295" s="426"/>
      <c r="T6295" s="426"/>
      <c r="U6295" s="426"/>
      <c r="V6295" s="426"/>
      <c r="W6295" s="426"/>
      <c r="X6295" s="427"/>
      <c r="Y6295" s="416" t="e">
        <f t="shared" si="491"/>
        <v>#N/A</v>
      </c>
      <c r="Z6295" s="416" t="e">
        <f t="shared" si="492"/>
        <v>#N/A</v>
      </c>
      <c r="AA6295" s="416" t="str">
        <f t="shared" si="493"/>
        <v/>
      </c>
      <c r="AB6295" s="416" t="e">
        <f t="shared" si="494"/>
        <v>#N/A</v>
      </c>
      <c r="AC6295" s="416" t="e">
        <f t="shared" si="495"/>
        <v>#N/A</v>
      </c>
    </row>
    <row r="6296" customHeight="1" spans="1:29">
      <c r="A6296" s="421"/>
      <c r="B6296" s="422"/>
      <c r="C6296" s="422"/>
      <c r="D6296" s="421"/>
      <c r="E6296" s="421"/>
      <c r="F6296" s="421"/>
      <c r="G6296" s="421"/>
      <c r="H6296" s="421"/>
      <c r="I6296" s="421"/>
      <c r="J6296" s="421"/>
      <c r="K6296" s="421"/>
      <c r="L6296" s="421"/>
      <c r="M6296" s="421"/>
      <c r="N6296" s="426"/>
      <c r="O6296" s="426"/>
      <c r="P6296" s="427"/>
      <c r="Q6296" s="427"/>
      <c r="R6296" s="426"/>
      <c r="S6296" s="426"/>
      <c r="T6296" s="426"/>
      <c r="U6296" s="426"/>
      <c r="V6296" s="426"/>
      <c r="W6296" s="426"/>
      <c r="X6296" s="427"/>
      <c r="Y6296" s="416" t="e">
        <f t="shared" si="491"/>
        <v>#N/A</v>
      </c>
      <c r="Z6296" s="416" t="e">
        <f t="shared" si="492"/>
        <v>#N/A</v>
      </c>
      <c r="AA6296" s="416" t="str">
        <f t="shared" si="493"/>
        <v/>
      </c>
      <c r="AB6296" s="416" t="e">
        <f t="shared" si="494"/>
        <v>#N/A</v>
      </c>
      <c r="AC6296" s="416" t="e">
        <f t="shared" si="495"/>
        <v>#N/A</v>
      </c>
    </row>
    <row r="6297" customHeight="1" spans="1:29">
      <c r="A6297" s="421"/>
      <c r="B6297" s="422"/>
      <c r="C6297" s="422"/>
      <c r="D6297" s="421"/>
      <c r="E6297" s="421"/>
      <c r="F6297" s="421"/>
      <c r="G6297" s="421"/>
      <c r="H6297" s="421"/>
      <c r="I6297" s="421"/>
      <c r="J6297" s="421"/>
      <c r="K6297" s="421"/>
      <c r="L6297" s="421"/>
      <c r="M6297" s="421"/>
      <c r="N6297" s="426"/>
      <c r="O6297" s="426"/>
      <c r="P6297" s="427"/>
      <c r="Q6297" s="427"/>
      <c r="R6297" s="426"/>
      <c r="S6297" s="426"/>
      <c r="T6297" s="426"/>
      <c r="U6297" s="426"/>
      <c r="V6297" s="426"/>
      <c r="W6297" s="426"/>
      <c r="X6297" s="427"/>
      <c r="Y6297" s="416" t="e">
        <f t="shared" si="491"/>
        <v>#N/A</v>
      </c>
      <c r="Z6297" s="416" t="e">
        <f t="shared" si="492"/>
        <v>#N/A</v>
      </c>
      <c r="AA6297" s="416" t="str">
        <f t="shared" si="493"/>
        <v/>
      </c>
      <c r="AB6297" s="416" t="e">
        <f t="shared" si="494"/>
        <v>#N/A</v>
      </c>
      <c r="AC6297" s="416" t="e">
        <f t="shared" si="495"/>
        <v>#N/A</v>
      </c>
    </row>
    <row r="6298" customHeight="1" spans="1:29">
      <c r="A6298" s="421"/>
      <c r="B6298" s="422"/>
      <c r="C6298" s="422"/>
      <c r="D6298" s="421"/>
      <c r="E6298" s="421"/>
      <c r="F6298" s="421"/>
      <c r="G6298" s="421"/>
      <c r="H6298" s="421"/>
      <c r="I6298" s="421"/>
      <c r="J6298" s="421"/>
      <c r="K6298" s="421"/>
      <c r="L6298" s="421"/>
      <c r="M6298" s="421"/>
      <c r="N6298" s="426"/>
      <c r="O6298" s="426"/>
      <c r="P6298" s="427"/>
      <c r="Q6298" s="427"/>
      <c r="R6298" s="426"/>
      <c r="S6298" s="426"/>
      <c r="T6298" s="426"/>
      <c r="U6298" s="426"/>
      <c r="V6298" s="426"/>
      <c r="W6298" s="426"/>
      <c r="X6298" s="427"/>
      <c r="Y6298" s="416" t="e">
        <f t="shared" si="491"/>
        <v>#N/A</v>
      </c>
      <c r="Z6298" s="416" t="e">
        <f t="shared" si="492"/>
        <v>#N/A</v>
      </c>
      <c r="AA6298" s="416" t="str">
        <f t="shared" si="493"/>
        <v/>
      </c>
      <c r="AB6298" s="416" t="e">
        <f t="shared" si="494"/>
        <v>#N/A</v>
      </c>
      <c r="AC6298" s="416" t="e">
        <f t="shared" si="495"/>
        <v>#N/A</v>
      </c>
    </row>
    <row r="6299" customHeight="1" spans="1:29">
      <c r="A6299" s="421"/>
      <c r="B6299" s="422"/>
      <c r="C6299" s="422"/>
      <c r="D6299" s="421"/>
      <c r="E6299" s="421"/>
      <c r="F6299" s="421"/>
      <c r="G6299" s="421"/>
      <c r="H6299" s="421"/>
      <c r="I6299" s="421"/>
      <c r="J6299" s="421"/>
      <c r="K6299" s="421"/>
      <c r="L6299" s="421"/>
      <c r="M6299" s="421"/>
      <c r="N6299" s="426"/>
      <c r="O6299" s="426"/>
      <c r="P6299" s="427"/>
      <c r="Q6299" s="427"/>
      <c r="R6299" s="426"/>
      <c r="S6299" s="426"/>
      <c r="T6299" s="426"/>
      <c r="U6299" s="426"/>
      <c r="V6299" s="426"/>
      <c r="W6299" s="426"/>
      <c r="X6299" s="427"/>
      <c r="Y6299" s="416" t="e">
        <f t="shared" si="491"/>
        <v>#N/A</v>
      </c>
      <c r="Z6299" s="416" t="e">
        <f t="shared" si="492"/>
        <v>#N/A</v>
      </c>
      <c r="AA6299" s="416" t="str">
        <f t="shared" si="493"/>
        <v/>
      </c>
      <c r="AB6299" s="416" t="e">
        <f t="shared" si="494"/>
        <v>#N/A</v>
      </c>
      <c r="AC6299" s="416" t="e">
        <f t="shared" si="495"/>
        <v>#N/A</v>
      </c>
    </row>
    <row r="6300" customHeight="1" spans="1:29">
      <c r="A6300" s="421"/>
      <c r="B6300" s="422"/>
      <c r="C6300" s="422"/>
      <c r="D6300" s="421"/>
      <c r="E6300" s="421"/>
      <c r="F6300" s="421"/>
      <c r="G6300" s="421"/>
      <c r="H6300" s="421"/>
      <c r="I6300" s="421"/>
      <c r="J6300" s="421"/>
      <c r="K6300" s="421"/>
      <c r="L6300" s="421"/>
      <c r="M6300" s="421"/>
      <c r="N6300" s="426"/>
      <c r="O6300" s="426"/>
      <c r="P6300" s="427"/>
      <c r="Q6300" s="427"/>
      <c r="R6300" s="426"/>
      <c r="S6300" s="426"/>
      <c r="T6300" s="426"/>
      <c r="U6300" s="426"/>
      <c r="V6300" s="426"/>
      <c r="W6300" s="426"/>
      <c r="X6300" s="427"/>
      <c r="Y6300" s="416" t="e">
        <f t="shared" si="491"/>
        <v>#N/A</v>
      </c>
      <c r="Z6300" s="416" t="e">
        <f t="shared" si="492"/>
        <v>#N/A</v>
      </c>
      <c r="AA6300" s="416" t="str">
        <f t="shared" si="493"/>
        <v/>
      </c>
      <c r="AB6300" s="416" t="e">
        <f t="shared" si="494"/>
        <v>#N/A</v>
      </c>
      <c r="AC6300" s="416" t="e">
        <f t="shared" si="495"/>
        <v>#N/A</v>
      </c>
    </row>
    <row r="6301" customHeight="1" spans="1:29">
      <c r="A6301" s="421"/>
      <c r="B6301" s="422"/>
      <c r="C6301" s="422"/>
      <c r="D6301" s="421"/>
      <c r="E6301" s="421"/>
      <c r="F6301" s="421"/>
      <c r="G6301" s="421"/>
      <c r="H6301" s="421"/>
      <c r="I6301" s="421"/>
      <c r="J6301" s="421"/>
      <c r="K6301" s="421"/>
      <c r="L6301" s="421"/>
      <c r="M6301" s="421"/>
      <c r="N6301" s="426"/>
      <c r="O6301" s="426"/>
      <c r="P6301" s="427"/>
      <c r="Q6301" s="427"/>
      <c r="R6301" s="426"/>
      <c r="S6301" s="426"/>
      <c r="T6301" s="426"/>
      <c r="U6301" s="426"/>
      <c r="V6301" s="426"/>
      <c r="W6301" s="426"/>
      <c r="X6301" s="427"/>
      <c r="Y6301" s="416" t="e">
        <f t="shared" si="491"/>
        <v>#N/A</v>
      </c>
      <c r="Z6301" s="416" t="e">
        <f t="shared" si="492"/>
        <v>#N/A</v>
      </c>
      <c r="AA6301" s="416" t="str">
        <f t="shared" si="493"/>
        <v/>
      </c>
      <c r="AB6301" s="416" t="e">
        <f t="shared" si="494"/>
        <v>#N/A</v>
      </c>
      <c r="AC6301" s="416" t="e">
        <f t="shared" si="495"/>
        <v>#N/A</v>
      </c>
    </row>
    <row r="6302" customHeight="1" spans="1:29">
      <c r="A6302" s="421"/>
      <c r="B6302" s="422"/>
      <c r="C6302" s="422"/>
      <c r="D6302" s="421"/>
      <c r="E6302" s="421"/>
      <c r="F6302" s="421"/>
      <c r="G6302" s="421"/>
      <c r="H6302" s="421"/>
      <c r="I6302" s="421"/>
      <c r="J6302" s="421"/>
      <c r="K6302" s="421"/>
      <c r="L6302" s="421"/>
      <c r="M6302" s="421"/>
      <c r="N6302" s="426"/>
      <c r="O6302" s="426"/>
      <c r="P6302" s="427"/>
      <c r="Q6302" s="427"/>
      <c r="R6302" s="426"/>
      <c r="S6302" s="426"/>
      <c r="T6302" s="426"/>
      <c r="U6302" s="426"/>
      <c r="V6302" s="426"/>
      <c r="W6302" s="426"/>
      <c r="X6302" s="427"/>
      <c r="Y6302" s="416" t="e">
        <f t="shared" si="491"/>
        <v>#N/A</v>
      </c>
      <c r="Z6302" s="416" t="e">
        <f t="shared" si="492"/>
        <v>#N/A</v>
      </c>
      <c r="AA6302" s="416" t="str">
        <f t="shared" si="493"/>
        <v/>
      </c>
      <c r="AB6302" s="416" t="e">
        <f t="shared" si="494"/>
        <v>#N/A</v>
      </c>
      <c r="AC6302" s="416" t="e">
        <f t="shared" si="495"/>
        <v>#N/A</v>
      </c>
    </row>
    <row r="6303" customHeight="1" spans="1:29">
      <c r="A6303" s="421"/>
      <c r="B6303" s="422"/>
      <c r="C6303" s="422"/>
      <c r="D6303" s="421"/>
      <c r="E6303" s="421"/>
      <c r="F6303" s="421"/>
      <c r="G6303" s="421"/>
      <c r="H6303" s="421"/>
      <c r="I6303" s="421"/>
      <c r="J6303" s="421"/>
      <c r="K6303" s="421"/>
      <c r="L6303" s="421"/>
      <c r="M6303" s="421"/>
      <c r="N6303" s="426"/>
      <c r="O6303" s="426"/>
      <c r="P6303" s="427"/>
      <c r="Q6303" s="427"/>
      <c r="R6303" s="426"/>
      <c r="S6303" s="426"/>
      <c r="T6303" s="426"/>
      <c r="U6303" s="426"/>
      <c r="V6303" s="426"/>
      <c r="W6303" s="426"/>
      <c r="X6303" s="427"/>
      <c r="Y6303" s="416" t="e">
        <f t="shared" si="491"/>
        <v>#N/A</v>
      </c>
      <c r="Z6303" s="416" t="e">
        <f t="shared" si="492"/>
        <v>#N/A</v>
      </c>
      <c r="AA6303" s="416" t="str">
        <f t="shared" si="493"/>
        <v/>
      </c>
      <c r="AB6303" s="416" t="e">
        <f t="shared" si="494"/>
        <v>#N/A</v>
      </c>
      <c r="AC6303" s="416" t="e">
        <f t="shared" si="495"/>
        <v>#N/A</v>
      </c>
    </row>
    <row r="6304" customHeight="1" spans="1:29">
      <c r="A6304" s="421"/>
      <c r="B6304" s="422"/>
      <c r="C6304" s="422"/>
      <c r="D6304" s="421"/>
      <c r="E6304" s="421"/>
      <c r="F6304" s="421"/>
      <c r="G6304" s="421"/>
      <c r="H6304" s="421"/>
      <c r="I6304" s="421"/>
      <c r="J6304" s="421"/>
      <c r="K6304" s="421"/>
      <c r="L6304" s="421"/>
      <c r="M6304" s="421"/>
      <c r="N6304" s="426"/>
      <c r="O6304" s="426"/>
      <c r="P6304" s="427"/>
      <c r="Q6304" s="427"/>
      <c r="R6304" s="426"/>
      <c r="S6304" s="426"/>
      <c r="T6304" s="426"/>
      <c r="U6304" s="426"/>
      <c r="V6304" s="426"/>
      <c r="W6304" s="426"/>
      <c r="X6304" s="427"/>
      <c r="Y6304" s="416" t="e">
        <f t="shared" si="491"/>
        <v>#N/A</v>
      </c>
      <c r="Z6304" s="416" t="e">
        <f t="shared" si="492"/>
        <v>#N/A</v>
      </c>
      <c r="AA6304" s="416" t="str">
        <f t="shared" si="493"/>
        <v/>
      </c>
      <c r="AB6304" s="416" t="e">
        <f t="shared" si="494"/>
        <v>#N/A</v>
      </c>
      <c r="AC6304" s="416" t="e">
        <f t="shared" si="495"/>
        <v>#N/A</v>
      </c>
    </row>
    <row r="6305" customHeight="1" spans="1:29">
      <c r="A6305" s="421"/>
      <c r="B6305" s="422"/>
      <c r="C6305" s="422"/>
      <c r="D6305" s="421"/>
      <c r="E6305" s="421"/>
      <c r="F6305" s="421"/>
      <c r="G6305" s="421"/>
      <c r="H6305" s="421"/>
      <c r="I6305" s="421"/>
      <c r="J6305" s="421"/>
      <c r="K6305" s="421"/>
      <c r="L6305" s="421"/>
      <c r="M6305" s="421"/>
      <c r="N6305" s="426"/>
      <c r="O6305" s="426"/>
      <c r="P6305" s="427"/>
      <c r="Q6305" s="427"/>
      <c r="R6305" s="426"/>
      <c r="S6305" s="426"/>
      <c r="T6305" s="426"/>
      <c r="U6305" s="426"/>
      <c r="V6305" s="426"/>
      <c r="W6305" s="426"/>
      <c r="X6305" s="427"/>
      <c r="Y6305" s="416" t="e">
        <f t="shared" si="491"/>
        <v>#N/A</v>
      </c>
      <c r="Z6305" s="416" t="e">
        <f t="shared" si="492"/>
        <v>#N/A</v>
      </c>
      <c r="AA6305" s="416" t="str">
        <f t="shared" si="493"/>
        <v/>
      </c>
      <c r="AB6305" s="416" t="e">
        <f t="shared" si="494"/>
        <v>#N/A</v>
      </c>
      <c r="AC6305" s="416" t="e">
        <f t="shared" si="495"/>
        <v>#N/A</v>
      </c>
    </row>
    <row r="6306" customHeight="1" spans="1:29">
      <c r="A6306" s="421"/>
      <c r="B6306" s="422"/>
      <c r="C6306" s="422"/>
      <c r="D6306" s="421"/>
      <c r="E6306" s="421"/>
      <c r="F6306" s="421"/>
      <c r="G6306" s="421"/>
      <c r="H6306" s="421"/>
      <c r="I6306" s="421"/>
      <c r="J6306" s="421"/>
      <c r="K6306" s="421"/>
      <c r="L6306" s="421"/>
      <c r="M6306" s="421"/>
      <c r="N6306" s="426"/>
      <c r="O6306" s="426"/>
      <c r="P6306" s="427"/>
      <c r="Q6306" s="427"/>
      <c r="R6306" s="426"/>
      <c r="S6306" s="426"/>
      <c r="T6306" s="426"/>
      <c r="U6306" s="426"/>
      <c r="V6306" s="426"/>
      <c r="W6306" s="426"/>
      <c r="X6306" s="427"/>
      <c r="Y6306" s="416" t="e">
        <f t="shared" si="491"/>
        <v>#N/A</v>
      </c>
      <c r="Z6306" s="416" t="e">
        <f t="shared" si="492"/>
        <v>#N/A</v>
      </c>
      <c r="AA6306" s="416" t="str">
        <f t="shared" si="493"/>
        <v/>
      </c>
      <c r="AB6306" s="416" t="e">
        <f t="shared" si="494"/>
        <v>#N/A</v>
      </c>
      <c r="AC6306" s="416" t="e">
        <f t="shared" si="495"/>
        <v>#N/A</v>
      </c>
    </row>
    <row r="6307" customHeight="1" spans="1:29">
      <c r="A6307" s="421"/>
      <c r="B6307" s="422"/>
      <c r="C6307" s="422"/>
      <c r="D6307" s="421"/>
      <c r="E6307" s="421"/>
      <c r="F6307" s="421"/>
      <c r="G6307" s="421"/>
      <c r="H6307" s="421"/>
      <c r="I6307" s="421"/>
      <c r="J6307" s="421"/>
      <c r="K6307" s="421"/>
      <c r="L6307" s="421"/>
      <c r="M6307" s="421"/>
      <c r="N6307" s="426"/>
      <c r="O6307" s="426"/>
      <c r="P6307" s="427"/>
      <c r="Q6307" s="427"/>
      <c r="R6307" s="426"/>
      <c r="S6307" s="426"/>
      <c r="T6307" s="426"/>
      <c r="U6307" s="426"/>
      <c r="V6307" s="426"/>
      <c r="W6307" s="426"/>
      <c r="X6307" s="427"/>
      <c r="Y6307" s="416" t="e">
        <f t="shared" si="491"/>
        <v>#N/A</v>
      </c>
      <c r="Z6307" s="416" t="e">
        <f t="shared" si="492"/>
        <v>#N/A</v>
      </c>
      <c r="AA6307" s="416" t="str">
        <f t="shared" si="493"/>
        <v/>
      </c>
      <c r="AB6307" s="416" t="e">
        <f t="shared" si="494"/>
        <v>#N/A</v>
      </c>
      <c r="AC6307" s="416" t="e">
        <f t="shared" si="495"/>
        <v>#N/A</v>
      </c>
    </row>
    <row r="6308" customHeight="1" spans="1:29">
      <c r="A6308" s="421"/>
      <c r="B6308" s="422"/>
      <c r="C6308" s="422"/>
      <c r="D6308" s="421"/>
      <c r="E6308" s="421"/>
      <c r="F6308" s="421"/>
      <c r="G6308" s="421"/>
      <c r="H6308" s="421"/>
      <c r="I6308" s="421"/>
      <c r="J6308" s="421"/>
      <c r="K6308" s="421"/>
      <c r="L6308" s="421"/>
      <c r="M6308" s="421"/>
      <c r="N6308" s="426"/>
      <c r="O6308" s="426"/>
      <c r="P6308" s="427"/>
      <c r="Q6308" s="427"/>
      <c r="R6308" s="426"/>
      <c r="S6308" s="426"/>
      <c r="T6308" s="426"/>
      <c r="U6308" s="426"/>
      <c r="V6308" s="426"/>
      <c r="W6308" s="426"/>
      <c r="X6308" s="427"/>
      <c r="Y6308" s="416" t="e">
        <f t="shared" si="491"/>
        <v>#N/A</v>
      </c>
      <c r="Z6308" s="416" t="e">
        <f t="shared" si="492"/>
        <v>#N/A</v>
      </c>
      <c r="AA6308" s="416" t="str">
        <f t="shared" si="493"/>
        <v/>
      </c>
      <c r="AB6308" s="416" t="e">
        <f t="shared" si="494"/>
        <v>#N/A</v>
      </c>
      <c r="AC6308" s="416" t="e">
        <f t="shared" si="495"/>
        <v>#N/A</v>
      </c>
    </row>
    <row r="6309" customHeight="1" spans="1:29">
      <c r="A6309" s="421"/>
      <c r="B6309" s="422"/>
      <c r="C6309" s="422"/>
      <c r="D6309" s="421"/>
      <c r="E6309" s="421"/>
      <c r="F6309" s="421"/>
      <c r="G6309" s="421"/>
      <c r="H6309" s="421"/>
      <c r="I6309" s="421"/>
      <c r="J6309" s="421"/>
      <c r="K6309" s="421"/>
      <c r="L6309" s="421"/>
      <c r="M6309" s="421"/>
      <c r="N6309" s="426"/>
      <c r="O6309" s="426"/>
      <c r="P6309" s="427"/>
      <c r="Q6309" s="427"/>
      <c r="R6309" s="426"/>
      <c r="S6309" s="426"/>
      <c r="T6309" s="426"/>
      <c r="U6309" s="426"/>
      <c r="V6309" s="426"/>
      <c r="W6309" s="426"/>
      <c r="X6309" s="427"/>
      <c r="Y6309" s="416" t="e">
        <f t="shared" si="491"/>
        <v>#N/A</v>
      </c>
      <c r="Z6309" s="416" t="e">
        <f t="shared" si="492"/>
        <v>#N/A</v>
      </c>
      <c r="AA6309" s="416" t="str">
        <f t="shared" si="493"/>
        <v/>
      </c>
      <c r="AB6309" s="416" t="e">
        <f t="shared" si="494"/>
        <v>#N/A</v>
      </c>
      <c r="AC6309" s="416" t="e">
        <f t="shared" si="495"/>
        <v>#N/A</v>
      </c>
    </row>
    <row r="6310" customHeight="1" spans="1:29">
      <c r="A6310" s="421"/>
      <c r="B6310" s="422"/>
      <c r="C6310" s="422"/>
      <c r="D6310" s="421"/>
      <c r="E6310" s="421"/>
      <c r="F6310" s="421"/>
      <c r="G6310" s="421"/>
      <c r="H6310" s="421"/>
      <c r="I6310" s="421"/>
      <c r="J6310" s="421"/>
      <c r="K6310" s="421"/>
      <c r="L6310" s="421"/>
      <c r="M6310" s="421"/>
      <c r="N6310" s="426"/>
      <c r="O6310" s="426"/>
      <c r="P6310" s="427"/>
      <c r="Q6310" s="427"/>
      <c r="R6310" s="426"/>
      <c r="S6310" s="426"/>
      <c r="T6310" s="426"/>
      <c r="U6310" s="426"/>
      <c r="V6310" s="426"/>
      <c r="W6310" s="426"/>
      <c r="X6310" s="427"/>
      <c r="Y6310" s="416" t="e">
        <f t="shared" si="491"/>
        <v>#N/A</v>
      </c>
      <c r="Z6310" s="416" t="e">
        <f t="shared" si="492"/>
        <v>#N/A</v>
      </c>
      <c r="AA6310" s="416" t="str">
        <f t="shared" si="493"/>
        <v/>
      </c>
      <c r="AB6310" s="416" t="e">
        <f t="shared" si="494"/>
        <v>#N/A</v>
      </c>
      <c r="AC6310" s="416" t="e">
        <f t="shared" si="495"/>
        <v>#N/A</v>
      </c>
    </row>
    <row r="6311" customHeight="1" spans="1:29">
      <c r="A6311" s="421"/>
      <c r="B6311" s="422"/>
      <c r="C6311" s="422"/>
      <c r="D6311" s="421"/>
      <c r="E6311" s="421"/>
      <c r="F6311" s="421"/>
      <c r="G6311" s="421"/>
      <c r="H6311" s="421"/>
      <c r="I6311" s="421"/>
      <c r="J6311" s="421"/>
      <c r="K6311" s="421"/>
      <c r="L6311" s="421"/>
      <c r="M6311" s="421"/>
      <c r="N6311" s="426"/>
      <c r="O6311" s="426"/>
      <c r="P6311" s="427"/>
      <c r="Q6311" s="427"/>
      <c r="R6311" s="426"/>
      <c r="S6311" s="426"/>
      <c r="T6311" s="426"/>
      <c r="U6311" s="426"/>
      <c r="V6311" s="426"/>
      <c r="W6311" s="426"/>
      <c r="X6311" s="427"/>
      <c r="Y6311" s="416" t="e">
        <f t="shared" si="491"/>
        <v>#N/A</v>
      </c>
      <c r="Z6311" s="416" t="e">
        <f t="shared" si="492"/>
        <v>#N/A</v>
      </c>
      <c r="AA6311" s="416" t="str">
        <f t="shared" si="493"/>
        <v/>
      </c>
      <c r="AB6311" s="416" t="e">
        <f t="shared" si="494"/>
        <v>#N/A</v>
      </c>
      <c r="AC6311" s="416" t="e">
        <f t="shared" si="495"/>
        <v>#N/A</v>
      </c>
    </row>
    <row r="6312" customHeight="1" spans="1:29">
      <c r="A6312" s="421"/>
      <c r="B6312" s="422"/>
      <c r="C6312" s="422"/>
      <c r="D6312" s="421"/>
      <c r="E6312" s="421"/>
      <c r="F6312" s="421"/>
      <c r="G6312" s="421"/>
      <c r="H6312" s="421"/>
      <c r="I6312" s="421"/>
      <c r="J6312" s="421"/>
      <c r="K6312" s="421"/>
      <c r="L6312" s="421"/>
      <c r="M6312" s="421"/>
      <c r="N6312" s="426"/>
      <c r="O6312" s="426"/>
      <c r="P6312" s="427"/>
      <c r="Q6312" s="427"/>
      <c r="R6312" s="426"/>
      <c r="S6312" s="426"/>
      <c r="T6312" s="426"/>
      <c r="U6312" s="426"/>
      <c r="V6312" s="426"/>
      <c r="W6312" s="426"/>
      <c r="X6312" s="427"/>
      <c r="Y6312" s="416" t="e">
        <f t="shared" si="491"/>
        <v>#N/A</v>
      </c>
      <c r="Z6312" s="416" t="e">
        <f t="shared" si="492"/>
        <v>#N/A</v>
      </c>
      <c r="AA6312" s="416" t="str">
        <f t="shared" si="493"/>
        <v/>
      </c>
      <c r="AB6312" s="416" t="e">
        <f t="shared" si="494"/>
        <v>#N/A</v>
      </c>
      <c r="AC6312" s="416" t="e">
        <f t="shared" si="495"/>
        <v>#N/A</v>
      </c>
    </row>
    <row r="6313" customHeight="1" spans="1:29">
      <c r="A6313" s="421"/>
      <c r="B6313" s="422"/>
      <c r="C6313" s="422"/>
      <c r="D6313" s="421"/>
      <c r="E6313" s="421"/>
      <c r="F6313" s="421"/>
      <c r="G6313" s="421"/>
      <c r="H6313" s="421"/>
      <c r="I6313" s="421"/>
      <c r="J6313" s="421"/>
      <c r="K6313" s="421"/>
      <c r="L6313" s="421"/>
      <c r="M6313" s="421"/>
      <c r="N6313" s="426"/>
      <c r="O6313" s="426"/>
      <c r="P6313" s="427"/>
      <c r="Q6313" s="427"/>
      <c r="R6313" s="426"/>
      <c r="S6313" s="426"/>
      <c r="T6313" s="426"/>
      <c r="U6313" s="426"/>
      <c r="V6313" s="426"/>
      <c r="W6313" s="426"/>
      <c r="X6313" s="427"/>
      <c r="Y6313" s="416" t="e">
        <f t="shared" si="491"/>
        <v>#N/A</v>
      </c>
      <c r="Z6313" s="416" t="e">
        <f t="shared" si="492"/>
        <v>#N/A</v>
      </c>
      <c r="AA6313" s="416" t="str">
        <f t="shared" si="493"/>
        <v/>
      </c>
      <c r="AB6313" s="416" t="e">
        <f t="shared" si="494"/>
        <v>#N/A</v>
      </c>
      <c r="AC6313" s="416" t="e">
        <f t="shared" si="495"/>
        <v>#N/A</v>
      </c>
    </row>
    <row r="6314" customHeight="1" spans="1:29">
      <c r="A6314" s="421"/>
      <c r="B6314" s="422"/>
      <c r="C6314" s="422"/>
      <c r="D6314" s="421"/>
      <c r="E6314" s="421"/>
      <c r="F6314" s="421"/>
      <c r="G6314" s="421"/>
      <c r="H6314" s="421"/>
      <c r="I6314" s="421"/>
      <c r="J6314" s="421"/>
      <c r="K6314" s="421"/>
      <c r="L6314" s="421"/>
      <c r="M6314" s="421"/>
      <c r="N6314" s="426"/>
      <c r="O6314" s="426"/>
      <c r="P6314" s="427"/>
      <c r="Q6314" s="427"/>
      <c r="R6314" s="426"/>
      <c r="S6314" s="426"/>
      <c r="T6314" s="426"/>
      <c r="U6314" s="426"/>
      <c r="V6314" s="426"/>
      <c r="W6314" s="426"/>
      <c r="X6314" s="427"/>
      <c r="Y6314" s="416" t="e">
        <f t="shared" si="491"/>
        <v>#N/A</v>
      </c>
      <c r="Z6314" s="416" t="e">
        <f t="shared" si="492"/>
        <v>#N/A</v>
      </c>
      <c r="AA6314" s="416" t="str">
        <f t="shared" si="493"/>
        <v/>
      </c>
      <c r="AB6314" s="416" t="e">
        <f t="shared" si="494"/>
        <v>#N/A</v>
      </c>
      <c r="AC6314" s="416" t="e">
        <f t="shared" si="495"/>
        <v>#N/A</v>
      </c>
    </row>
    <row r="6315" customHeight="1" spans="1:29">
      <c r="A6315" s="421"/>
      <c r="B6315" s="422"/>
      <c r="C6315" s="422"/>
      <c r="D6315" s="421"/>
      <c r="E6315" s="421"/>
      <c r="F6315" s="421"/>
      <c r="G6315" s="421"/>
      <c r="H6315" s="421"/>
      <c r="I6315" s="421"/>
      <c r="J6315" s="421"/>
      <c r="K6315" s="421"/>
      <c r="L6315" s="421"/>
      <c r="M6315" s="421"/>
      <c r="N6315" s="426"/>
      <c r="O6315" s="426"/>
      <c r="P6315" s="427"/>
      <c r="Q6315" s="427"/>
      <c r="R6315" s="426"/>
      <c r="S6315" s="426"/>
      <c r="T6315" s="426"/>
      <c r="U6315" s="426"/>
      <c r="V6315" s="426"/>
      <c r="W6315" s="426"/>
      <c r="X6315" s="427"/>
      <c r="Y6315" s="416" t="e">
        <f t="shared" si="491"/>
        <v>#N/A</v>
      </c>
      <c r="Z6315" s="416" t="e">
        <f t="shared" si="492"/>
        <v>#N/A</v>
      </c>
      <c r="AA6315" s="416" t="str">
        <f t="shared" si="493"/>
        <v/>
      </c>
      <c r="AB6315" s="416" t="e">
        <f t="shared" si="494"/>
        <v>#N/A</v>
      </c>
      <c r="AC6315" s="416" t="e">
        <f t="shared" si="495"/>
        <v>#N/A</v>
      </c>
    </row>
    <row r="6316" customHeight="1" spans="1:29">
      <c r="A6316" s="421"/>
      <c r="B6316" s="422"/>
      <c r="C6316" s="422"/>
      <c r="D6316" s="421"/>
      <c r="E6316" s="421"/>
      <c r="F6316" s="421"/>
      <c r="G6316" s="421"/>
      <c r="H6316" s="421"/>
      <c r="I6316" s="421"/>
      <c r="J6316" s="421"/>
      <c r="K6316" s="421"/>
      <c r="L6316" s="421"/>
      <c r="M6316" s="421"/>
      <c r="N6316" s="426"/>
      <c r="O6316" s="426"/>
      <c r="P6316" s="427"/>
      <c r="Q6316" s="427"/>
      <c r="R6316" s="426"/>
      <c r="S6316" s="426"/>
      <c r="T6316" s="426"/>
      <c r="U6316" s="426"/>
      <c r="V6316" s="426"/>
      <c r="W6316" s="426"/>
      <c r="X6316" s="427"/>
      <c r="Y6316" s="416" t="e">
        <f t="shared" si="491"/>
        <v>#N/A</v>
      </c>
      <c r="Z6316" s="416" t="e">
        <f t="shared" si="492"/>
        <v>#N/A</v>
      </c>
      <c r="AA6316" s="416" t="str">
        <f t="shared" si="493"/>
        <v/>
      </c>
      <c r="AB6316" s="416" t="e">
        <f t="shared" si="494"/>
        <v>#N/A</v>
      </c>
      <c r="AC6316" s="416" t="e">
        <f t="shared" si="495"/>
        <v>#N/A</v>
      </c>
    </row>
    <row r="6317" customHeight="1" spans="1:29">
      <c r="A6317" s="421"/>
      <c r="B6317" s="422"/>
      <c r="C6317" s="422"/>
      <c r="D6317" s="421"/>
      <c r="E6317" s="421"/>
      <c r="F6317" s="421"/>
      <c r="G6317" s="421"/>
      <c r="H6317" s="421"/>
      <c r="I6317" s="421"/>
      <c r="J6317" s="421"/>
      <c r="K6317" s="421"/>
      <c r="L6317" s="421"/>
      <c r="M6317" s="421"/>
      <c r="N6317" s="426"/>
      <c r="O6317" s="426"/>
      <c r="P6317" s="427"/>
      <c r="Q6317" s="427"/>
      <c r="R6317" s="426"/>
      <c r="S6317" s="426"/>
      <c r="T6317" s="426"/>
      <c r="U6317" s="426"/>
      <c r="V6317" s="426"/>
      <c r="W6317" s="426"/>
      <c r="X6317" s="427"/>
      <c r="Y6317" s="416" t="e">
        <f t="shared" si="491"/>
        <v>#N/A</v>
      </c>
      <c r="Z6317" s="416" t="e">
        <f t="shared" si="492"/>
        <v>#N/A</v>
      </c>
      <c r="AA6317" s="416" t="str">
        <f t="shared" si="493"/>
        <v/>
      </c>
      <c r="AB6317" s="416" t="e">
        <f t="shared" si="494"/>
        <v>#N/A</v>
      </c>
      <c r="AC6317" s="416" t="e">
        <f t="shared" si="495"/>
        <v>#N/A</v>
      </c>
    </row>
    <row r="6318" customHeight="1" spans="1:29">
      <c r="A6318" s="421"/>
      <c r="B6318" s="422"/>
      <c r="C6318" s="422"/>
      <c r="D6318" s="421"/>
      <c r="E6318" s="421"/>
      <c r="F6318" s="421"/>
      <c r="G6318" s="421"/>
      <c r="H6318" s="421"/>
      <c r="I6318" s="421"/>
      <c r="J6318" s="421"/>
      <c r="K6318" s="421"/>
      <c r="L6318" s="421"/>
      <c r="M6318" s="421"/>
      <c r="N6318" s="426"/>
      <c r="O6318" s="426"/>
      <c r="P6318" s="427"/>
      <c r="Q6318" s="427"/>
      <c r="R6318" s="426"/>
      <c r="S6318" s="426"/>
      <c r="T6318" s="426"/>
      <c r="U6318" s="426"/>
      <c r="V6318" s="426"/>
      <c r="W6318" s="426"/>
      <c r="X6318" s="427"/>
      <c r="Y6318" s="416" t="e">
        <f t="shared" si="491"/>
        <v>#N/A</v>
      </c>
      <c r="Z6318" s="416" t="e">
        <f t="shared" si="492"/>
        <v>#N/A</v>
      </c>
      <c r="AA6318" s="416" t="str">
        <f t="shared" si="493"/>
        <v/>
      </c>
      <c r="AB6318" s="416" t="e">
        <f t="shared" si="494"/>
        <v>#N/A</v>
      </c>
      <c r="AC6318" s="416" t="e">
        <f t="shared" si="495"/>
        <v>#N/A</v>
      </c>
    </row>
    <row r="6319" customHeight="1" spans="1:29">
      <c r="A6319" s="421"/>
      <c r="B6319" s="422"/>
      <c r="C6319" s="422"/>
      <c r="D6319" s="421"/>
      <c r="E6319" s="421"/>
      <c r="F6319" s="421"/>
      <c r="G6319" s="421"/>
      <c r="H6319" s="421"/>
      <c r="I6319" s="421"/>
      <c r="J6319" s="421"/>
      <c r="K6319" s="421"/>
      <c r="L6319" s="421"/>
      <c r="M6319" s="421"/>
      <c r="N6319" s="426"/>
      <c r="O6319" s="426"/>
      <c r="P6319" s="427"/>
      <c r="Q6319" s="427"/>
      <c r="R6319" s="426"/>
      <c r="S6319" s="426"/>
      <c r="T6319" s="426"/>
      <c r="U6319" s="426"/>
      <c r="V6319" s="426"/>
      <c r="W6319" s="426"/>
      <c r="X6319" s="427"/>
      <c r="Y6319" s="416" t="e">
        <f t="shared" si="491"/>
        <v>#N/A</v>
      </c>
      <c r="Z6319" s="416" t="e">
        <f t="shared" si="492"/>
        <v>#N/A</v>
      </c>
      <c r="AA6319" s="416" t="str">
        <f t="shared" si="493"/>
        <v/>
      </c>
      <c r="AB6319" s="416" t="e">
        <f t="shared" si="494"/>
        <v>#N/A</v>
      </c>
      <c r="AC6319" s="416" t="e">
        <f t="shared" si="495"/>
        <v>#N/A</v>
      </c>
    </row>
    <row r="6320" customHeight="1" spans="1:29">
      <c r="A6320" s="421"/>
      <c r="B6320" s="422"/>
      <c r="C6320" s="422"/>
      <c r="D6320" s="421"/>
      <c r="E6320" s="421"/>
      <c r="F6320" s="421"/>
      <c r="G6320" s="421"/>
      <c r="H6320" s="421"/>
      <c r="I6320" s="421"/>
      <c r="J6320" s="421"/>
      <c r="K6320" s="421"/>
      <c r="L6320" s="421"/>
      <c r="M6320" s="421"/>
      <c r="N6320" s="426"/>
      <c r="O6320" s="426"/>
      <c r="P6320" s="427"/>
      <c r="Q6320" s="427"/>
      <c r="R6320" s="426"/>
      <c r="S6320" s="426"/>
      <c r="T6320" s="426"/>
      <c r="U6320" s="426"/>
      <c r="V6320" s="426"/>
      <c r="W6320" s="426"/>
      <c r="X6320" s="427"/>
      <c r="Y6320" s="416" t="e">
        <f t="shared" si="491"/>
        <v>#N/A</v>
      </c>
      <c r="Z6320" s="416" t="e">
        <f t="shared" si="492"/>
        <v>#N/A</v>
      </c>
      <c r="AA6320" s="416" t="str">
        <f t="shared" si="493"/>
        <v/>
      </c>
      <c r="AB6320" s="416" t="e">
        <f t="shared" si="494"/>
        <v>#N/A</v>
      </c>
      <c r="AC6320" s="416" t="e">
        <f t="shared" si="495"/>
        <v>#N/A</v>
      </c>
    </row>
    <row r="6321" customHeight="1" spans="1:29">
      <c r="A6321" s="421"/>
      <c r="B6321" s="422"/>
      <c r="C6321" s="422"/>
      <c r="D6321" s="421"/>
      <c r="E6321" s="421"/>
      <c r="F6321" s="421"/>
      <c r="G6321" s="421"/>
      <c r="H6321" s="421"/>
      <c r="I6321" s="421"/>
      <c r="J6321" s="421"/>
      <c r="K6321" s="421"/>
      <c r="L6321" s="421"/>
      <c r="M6321" s="421"/>
      <c r="N6321" s="426"/>
      <c r="O6321" s="426"/>
      <c r="P6321" s="427"/>
      <c r="Q6321" s="427"/>
      <c r="R6321" s="426"/>
      <c r="S6321" s="426"/>
      <c r="T6321" s="426"/>
      <c r="U6321" s="426"/>
      <c r="V6321" s="426"/>
      <c r="W6321" s="426"/>
      <c r="X6321" s="427"/>
      <c r="Y6321" s="416" t="e">
        <f t="shared" si="491"/>
        <v>#N/A</v>
      </c>
      <c r="Z6321" s="416" t="e">
        <f t="shared" si="492"/>
        <v>#N/A</v>
      </c>
      <c r="AA6321" s="416" t="str">
        <f t="shared" si="493"/>
        <v/>
      </c>
      <c r="AB6321" s="416" t="e">
        <f t="shared" si="494"/>
        <v>#N/A</v>
      </c>
      <c r="AC6321" s="416" t="e">
        <f t="shared" si="495"/>
        <v>#N/A</v>
      </c>
    </row>
    <row r="6322" customHeight="1" spans="1:29">
      <c r="A6322" s="421"/>
      <c r="B6322" s="422"/>
      <c r="C6322" s="422"/>
      <c r="D6322" s="421"/>
      <c r="E6322" s="421"/>
      <c r="F6322" s="421"/>
      <c r="G6322" s="421"/>
      <c r="H6322" s="421"/>
      <c r="I6322" s="421"/>
      <c r="J6322" s="421"/>
      <c r="K6322" s="421"/>
      <c r="L6322" s="421"/>
      <c r="M6322" s="421"/>
      <c r="N6322" s="426"/>
      <c r="O6322" s="426"/>
      <c r="P6322" s="427"/>
      <c r="Q6322" s="427"/>
      <c r="R6322" s="426"/>
      <c r="S6322" s="426"/>
      <c r="T6322" s="426"/>
      <c r="U6322" s="426"/>
      <c r="V6322" s="426"/>
      <c r="W6322" s="426"/>
      <c r="X6322" s="427"/>
      <c r="Y6322" s="416" t="e">
        <f t="shared" si="491"/>
        <v>#N/A</v>
      </c>
      <c r="Z6322" s="416" t="e">
        <f t="shared" si="492"/>
        <v>#N/A</v>
      </c>
      <c r="AA6322" s="416" t="str">
        <f t="shared" si="493"/>
        <v/>
      </c>
      <c r="AB6322" s="416" t="e">
        <f t="shared" si="494"/>
        <v>#N/A</v>
      </c>
      <c r="AC6322" s="416" t="e">
        <f t="shared" si="495"/>
        <v>#N/A</v>
      </c>
    </row>
    <row r="6323" customHeight="1" spans="1:29">
      <c r="A6323" s="421"/>
      <c r="B6323" s="422"/>
      <c r="C6323" s="422"/>
      <c r="D6323" s="421"/>
      <c r="E6323" s="421"/>
      <c r="F6323" s="421"/>
      <c r="G6323" s="421"/>
      <c r="H6323" s="421"/>
      <c r="I6323" s="421"/>
      <c r="J6323" s="421"/>
      <c r="K6323" s="421"/>
      <c r="L6323" s="421"/>
      <c r="M6323" s="421"/>
      <c r="N6323" s="426"/>
      <c r="O6323" s="426"/>
      <c r="P6323" s="427"/>
      <c r="Q6323" s="427"/>
      <c r="R6323" s="426"/>
      <c r="S6323" s="426"/>
      <c r="T6323" s="426"/>
      <c r="U6323" s="426"/>
      <c r="V6323" s="426"/>
      <c r="W6323" s="426"/>
      <c r="X6323" s="427"/>
      <c r="Y6323" s="416" t="e">
        <f t="shared" si="491"/>
        <v>#N/A</v>
      </c>
      <c r="Z6323" s="416" t="e">
        <f t="shared" si="492"/>
        <v>#N/A</v>
      </c>
      <c r="AA6323" s="416" t="str">
        <f t="shared" si="493"/>
        <v/>
      </c>
      <c r="AB6323" s="416" t="e">
        <f t="shared" si="494"/>
        <v>#N/A</v>
      </c>
      <c r="AC6323" s="416" t="e">
        <f t="shared" si="495"/>
        <v>#N/A</v>
      </c>
    </row>
    <row r="6324" customHeight="1" spans="1:29">
      <c r="A6324" s="421"/>
      <c r="B6324" s="422"/>
      <c r="C6324" s="422"/>
      <c r="D6324" s="421"/>
      <c r="E6324" s="421"/>
      <c r="F6324" s="421"/>
      <c r="G6324" s="421"/>
      <c r="H6324" s="421"/>
      <c r="I6324" s="421"/>
      <c r="J6324" s="421"/>
      <c r="K6324" s="421"/>
      <c r="L6324" s="421"/>
      <c r="M6324" s="421"/>
      <c r="N6324" s="426"/>
      <c r="O6324" s="426"/>
      <c r="P6324" s="427"/>
      <c r="Q6324" s="427"/>
      <c r="R6324" s="426"/>
      <c r="S6324" s="426"/>
      <c r="T6324" s="426"/>
      <c r="U6324" s="426"/>
      <c r="V6324" s="426"/>
      <c r="W6324" s="426"/>
      <c r="X6324" s="427"/>
      <c r="Y6324" s="416" t="e">
        <f t="shared" si="491"/>
        <v>#N/A</v>
      </c>
      <c r="Z6324" s="416" t="e">
        <f t="shared" si="492"/>
        <v>#N/A</v>
      </c>
      <c r="AA6324" s="416" t="str">
        <f t="shared" si="493"/>
        <v/>
      </c>
      <c r="AB6324" s="416" t="e">
        <f t="shared" si="494"/>
        <v>#N/A</v>
      </c>
      <c r="AC6324" s="416" t="e">
        <f t="shared" si="495"/>
        <v>#N/A</v>
      </c>
    </row>
    <row r="6325" customHeight="1" spans="1:29">
      <c r="A6325" s="421"/>
      <c r="B6325" s="422"/>
      <c r="C6325" s="422"/>
      <c r="D6325" s="421"/>
      <c r="E6325" s="421"/>
      <c r="F6325" s="421"/>
      <c r="G6325" s="421"/>
      <c r="H6325" s="421"/>
      <c r="I6325" s="421"/>
      <c r="J6325" s="421"/>
      <c r="K6325" s="421"/>
      <c r="L6325" s="421"/>
      <c r="M6325" s="421"/>
      <c r="N6325" s="426"/>
      <c r="O6325" s="426"/>
      <c r="P6325" s="427"/>
      <c r="Q6325" s="427"/>
      <c r="R6325" s="426"/>
      <c r="S6325" s="426"/>
      <c r="T6325" s="426"/>
      <c r="U6325" s="426"/>
      <c r="V6325" s="426"/>
      <c r="W6325" s="426"/>
      <c r="X6325" s="427"/>
      <c r="Y6325" s="416" t="e">
        <f t="shared" si="491"/>
        <v>#N/A</v>
      </c>
      <c r="Z6325" s="416" t="e">
        <f t="shared" si="492"/>
        <v>#N/A</v>
      </c>
      <c r="AA6325" s="416" t="str">
        <f t="shared" si="493"/>
        <v/>
      </c>
      <c r="AB6325" s="416" t="e">
        <f t="shared" si="494"/>
        <v>#N/A</v>
      </c>
      <c r="AC6325" s="416" t="e">
        <f t="shared" si="495"/>
        <v>#N/A</v>
      </c>
    </row>
    <row r="6326" customHeight="1" spans="1:29">
      <c r="A6326" s="421"/>
      <c r="B6326" s="422"/>
      <c r="C6326" s="422"/>
      <c r="D6326" s="421"/>
      <c r="E6326" s="421"/>
      <c r="F6326" s="421"/>
      <c r="G6326" s="421"/>
      <c r="H6326" s="421"/>
      <c r="I6326" s="421"/>
      <c r="J6326" s="421"/>
      <c r="K6326" s="421"/>
      <c r="L6326" s="421"/>
      <c r="M6326" s="421"/>
      <c r="N6326" s="426"/>
      <c r="O6326" s="426"/>
      <c r="P6326" s="427"/>
      <c r="Q6326" s="427"/>
      <c r="R6326" s="426"/>
      <c r="S6326" s="426"/>
      <c r="T6326" s="426"/>
      <c r="U6326" s="426"/>
      <c r="V6326" s="426"/>
      <c r="W6326" s="426"/>
      <c r="X6326" s="427"/>
      <c r="Y6326" s="416" t="e">
        <f t="shared" si="491"/>
        <v>#N/A</v>
      </c>
      <c r="Z6326" s="416" t="e">
        <f t="shared" si="492"/>
        <v>#N/A</v>
      </c>
      <c r="AA6326" s="416" t="str">
        <f t="shared" si="493"/>
        <v/>
      </c>
      <c r="AB6326" s="416" t="e">
        <f t="shared" si="494"/>
        <v>#N/A</v>
      </c>
      <c r="AC6326" s="416" t="e">
        <f t="shared" si="495"/>
        <v>#N/A</v>
      </c>
    </row>
    <row r="6327" customHeight="1" spans="1:29">
      <c r="A6327" s="421"/>
      <c r="B6327" s="422"/>
      <c r="C6327" s="422"/>
      <c r="D6327" s="421"/>
      <c r="E6327" s="421"/>
      <c r="F6327" s="421"/>
      <c r="G6327" s="421"/>
      <c r="H6327" s="421"/>
      <c r="I6327" s="421"/>
      <c r="J6327" s="421"/>
      <c r="K6327" s="421"/>
      <c r="L6327" s="421"/>
      <c r="M6327" s="421"/>
      <c r="N6327" s="426"/>
      <c r="O6327" s="426"/>
      <c r="P6327" s="427"/>
      <c r="Q6327" s="427"/>
      <c r="R6327" s="426"/>
      <c r="S6327" s="426"/>
      <c r="T6327" s="426"/>
      <c r="U6327" s="426"/>
      <c r="V6327" s="426"/>
      <c r="W6327" s="426"/>
      <c r="X6327" s="427"/>
      <c r="Y6327" s="416" t="e">
        <f t="shared" si="491"/>
        <v>#N/A</v>
      </c>
      <c r="Z6327" s="416" t="e">
        <f t="shared" si="492"/>
        <v>#N/A</v>
      </c>
      <c r="AA6327" s="416" t="str">
        <f t="shared" si="493"/>
        <v/>
      </c>
      <c r="AB6327" s="416" t="e">
        <f t="shared" si="494"/>
        <v>#N/A</v>
      </c>
      <c r="AC6327" s="416" t="e">
        <f t="shared" si="495"/>
        <v>#N/A</v>
      </c>
    </row>
    <row r="6328" customHeight="1" spans="1:29">
      <c r="A6328" s="421"/>
      <c r="B6328" s="422"/>
      <c r="C6328" s="422"/>
      <c r="D6328" s="421"/>
      <c r="E6328" s="421"/>
      <c r="F6328" s="421"/>
      <c r="G6328" s="421"/>
      <c r="H6328" s="421"/>
      <c r="I6328" s="421"/>
      <c r="J6328" s="421"/>
      <c r="K6328" s="421"/>
      <c r="L6328" s="421"/>
      <c r="M6328" s="421"/>
      <c r="N6328" s="426"/>
      <c r="O6328" s="426"/>
      <c r="P6328" s="427"/>
      <c r="Q6328" s="427"/>
      <c r="R6328" s="426"/>
      <c r="S6328" s="426"/>
      <c r="T6328" s="426"/>
      <c r="U6328" s="426"/>
      <c r="V6328" s="426"/>
      <c r="W6328" s="426"/>
      <c r="X6328" s="427"/>
      <c r="Y6328" s="416" t="e">
        <f t="shared" si="491"/>
        <v>#N/A</v>
      </c>
      <c r="Z6328" s="416" t="e">
        <f t="shared" si="492"/>
        <v>#N/A</v>
      </c>
      <c r="AA6328" s="416" t="str">
        <f t="shared" si="493"/>
        <v/>
      </c>
      <c r="AB6328" s="416" t="e">
        <f t="shared" si="494"/>
        <v>#N/A</v>
      </c>
      <c r="AC6328" s="416" t="e">
        <f t="shared" si="495"/>
        <v>#N/A</v>
      </c>
    </row>
    <row r="6329" customHeight="1" spans="1:29">
      <c r="A6329" s="421"/>
      <c r="B6329" s="422"/>
      <c r="C6329" s="422"/>
      <c r="D6329" s="421"/>
      <c r="E6329" s="421"/>
      <c r="F6329" s="421"/>
      <c r="G6329" s="421"/>
      <c r="H6329" s="421"/>
      <c r="I6329" s="421"/>
      <c r="J6329" s="421"/>
      <c r="K6329" s="421"/>
      <c r="L6329" s="421"/>
      <c r="M6329" s="421"/>
      <c r="N6329" s="426"/>
      <c r="O6329" s="426"/>
      <c r="P6329" s="427"/>
      <c r="Q6329" s="427"/>
      <c r="R6329" s="426"/>
      <c r="S6329" s="426"/>
      <c r="T6329" s="426"/>
      <c r="U6329" s="426"/>
      <c r="V6329" s="426"/>
      <c r="W6329" s="426"/>
      <c r="X6329" s="427"/>
      <c r="Y6329" s="416" t="e">
        <f t="shared" si="491"/>
        <v>#N/A</v>
      </c>
      <c r="Z6329" s="416" t="e">
        <f t="shared" si="492"/>
        <v>#N/A</v>
      </c>
      <c r="AA6329" s="416" t="str">
        <f t="shared" si="493"/>
        <v/>
      </c>
      <c r="AB6329" s="416" t="e">
        <f t="shared" si="494"/>
        <v>#N/A</v>
      </c>
      <c r="AC6329" s="416" t="e">
        <f t="shared" si="495"/>
        <v>#N/A</v>
      </c>
    </row>
    <row r="6330" customHeight="1" spans="1:29">
      <c r="A6330" s="421"/>
      <c r="B6330" s="422"/>
      <c r="C6330" s="422"/>
      <c r="D6330" s="421"/>
      <c r="E6330" s="421"/>
      <c r="F6330" s="421"/>
      <c r="G6330" s="421"/>
      <c r="H6330" s="421"/>
      <c r="I6330" s="421"/>
      <c r="J6330" s="421"/>
      <c r="K6330" s="421"/>
      <c r="L6330" s="421"/>
      <c r="M6330" s="421"/>
      <c r="N6330" s="426"/>
      <c r="O6330" s="426"/>
      <c r="P6330" s="427"/>
      <c r="Q6330" s="427"/>
      <c r="R6330" s="426"/>
      <c r="S6330" s="426"/>
      <c r="T6330" s="426"/>
      <c r="U6330" s="426"/>
      <c r="V6330" s="426"/>
      <c r="W6330" s="426"/>
      <c r="X6330" s="427"/>
      <c r="Y6330" s="416" t="e">
        <f t="shared" si="491"/>
        <v>#N/A</v>
      </c>
      <c r="Z6330" s="416" t="e">
        <f t="shared" si="492"/>
        <v>#N/A</v>
      </c>
      <c r="AA6330" s="416" t="str">
        <f t="shared" si="493"/>
        <v/>
      </c>
      <c r="AB6330" s="416" t="e">
        <f t="shared" si="494"/>
        <v>#N/A</v>
      </c>
      <c r="AC6330" s="416" t="e">
        <f t="shared" si="495"/>
        <v>#N/A</v>
      </c>
    </row>
    <row r="6331" customHeight="1" spans="1:29">
      <c r="A6331" s="421"/>
      <c r="B6331" s="422"/>
      <c r="C6331" s="422"/>
      <c r="D6331" s="421"/>
      <c r="E6331" s="421"/>
      <c r="F6331" s="421"/>
      <c r="G6331" s="421"/>
      <c r="H6331" s="421"/>
      <c r="I6331" s="421"/>
      <c r="J6331" s="421"/>
      <c r="K6331" s="421"/>
      <c r="L6331" s="421"/>
      <c r="M6331" s="421"/>
      <c r="N6331" s="426"/>
      <c r="O6331" s="426"/>
      <c r="P6331" s="427"/>
      <c r="Q6331" s="427"/>
      <c r="R6331" s="426"/>
      <c r="S6331" s="426"/>
      <c r="T6331" s="426"/>
      <c r="U6331" s="426"/>
      <c r="V6331" s="426"/>
      <c r="W6331" s="426"/>
      <c r="X6331" s="427"/>
      <c r="Y6331" s="416" t="e">
        <f t="shared" si="491"/>
        <v>#N/A</v>
      </c>
      <c r="Z6331" s="416" t="e">
        <f t="shared" si="492"/>
        <v>#N/A</v>
      </c>
      <c r="AA6331" s="416" t="str">
        <f t="shared" si="493"/>
        <v/>
      </c>
      <c r="AB6331" s="416" t="e">
        <f t="shared" si="494"/>
        <v>#N/A</v>
      </c>
      <c r="AC6331" s="416" t="e">
        <f t="shared" si="495"/>
        <v>#N/A</v>
      </c>
    </row>
    <row r="6332" customHeight="1" spans="1:29">
      <c r="A6332" s="421"/>
      <c r="B6332" s="422"/>
      <c r="C6332" s="422"/>
      <c r="D6332" s="421"/>
      <c r="E6332" s="421"/>
      <c r="F6332" s="421"/>
      <c r="G6332" s="421"/>
      <c r="H6332" s="421"/>
      <c r="I6332" s="421"/>
      <c r="J6332" s="421"/>
      <c r="K6332" s="421"/>
      <c r="L6332" s="421"/>
      <c r="M6332" s="421"/>
      <c r="N6332" s="426"/>
      <c r="O6332" s="426"/>
      <c r="P6332" s="427"/>
      <c r="Q6332" s="427"/>
      <c r="R6332" s="426"/>
      <c r="S6332" s="426"/>
      <c r="T6332" s="426"/>
      <c r="U6332" s="426"/>
      <c r="V6332" s="426"/>
      <c r="W6332" s="426"/>
      <c r="X6332" s="427"/>
      <c r="Y6332" s="416" t="e">
        <f t="shared" si="491"/>
        <v>#N/A</v>
      </c>
      <c r="Z6332" s="416" t="e">
        <f t="shared" si="492"/>
        <v>#N/A</v>
      </c>
      <c r="AA6332" s="416" t="str">
        <f t="shared" si="493"/>
        <v/>
      </c>
      <c r="AB6332" s="416" t="e">
        <f t="shared" si="494"/>
        <v>#N/A</v>
      </c>
      <c r="AC6332" s="416" t="e">
        <f t="shared" si="495"/>
        <v>#N/A</v>
      </c>
    </row>
    <row r="6333" customHeight="1" spans="1:29">
      <c r="A6333" s="421"/>
      <c r="B6333" s="422"/>
      <c r="C6333" s="422"/>
      <c r="D6333" s="421"/>
      <c r="E6333" s="421"/>
      <c r="F6333" s="421"/>
      <c r="G6333" s="421"/>
      <c r="H6333" s="421"/>
      <c r="I6333" s="421"/>
      <c r="J6333" s="421"/>
      <c r="K6333" s="421"/>
      <c r="L6333" s="421"/>
      <c r="M6333" s="421"/>
      <c r="N6333" s="426"/>
      <c r="O6333" s="426"/>
      <c r="P6333" s="427"/>
      <c r="Q6333" s="427"/>
      <c r="R6333" s="426"/>
      <c r="S6333" s="426"/>
      <c r="T6333" s="426"/>
      <c r="U6333" s="426"/>
      <c r="V6333" s="426"/>
      <c r="W6333" s="426"/>
      <c r="X6333" s="427"/>
      <c r="Y6333" s="416" t="e">
        <f t="shared" si="491"/>
        <v>#N/A</v>
      </c>
      <c r="Z6333" s="416" t="e">
        <f t="shared" si="492"/>
        <v>#N/A</v>
      </c>
      <c r="AA6333" s="416" t="str">
        <f t="shared" si="493"/>
        <v/>
      </c>
      <c r="AB6333" s="416" t="e">
        <f t="shared" si="494"/>
        <v>#N/A</v>
      </c>
      <c r="AC6333" s="416" t="e">
        <f t="shared" si="495"/>
        <v>#N/A</v>
      </c>
    </row>
    <row r="6334" customHeight="1" spans="1:29">
      <c r="A6334" s="421"/>
      <c r="B6334" s="422"/>
      <c r="C6334" s="422"/>
      <c r="D6334" s="421"/>
      <c r="E6334" s="421"/>
      <c r="F6334" s="421"/>
      <c r="G6334" s="421"/>
      <c r="H6334" s="421"/>
      <c r="I6334" s="421"/>
      <c r="J6334" s="421"/>
      <c r="K6334" s="421"/>
      <c r="L6334" s="421"/>
      <c r="M6334" s="421"/>
      <c r="N6334" s="426"/>
      <c r="O6334" s="426"/>
      <c r="P6334" s="427"/>
      <c r="Q6334" s="427"/>
      <c r="R6334" s="426"/>
      <c r="S6334" s="426"/>
      <c r="T6334" s="426"/>
      <c r="U6334" s="426"/>
      <c r="V6334" s="426"/>
      <c r="W6334" s="426"/>
      <c r="X6334" s="427"/>
      <c r="Y6334" s="416" t="e">
        <f t="shared" si="491"/>
        <v>#N/A</v>
      </c>
      <c r="Z6334" s="416" t="e">
        <f t="shared" si="492"/>
        <v>#N/A</v>
      </c>
      <c r="AA6334" s="416" t="str">
        <f t="shared" si="493"/>
        <v/>
      </c>
      <c r="AB6334" s="416" t="e">
        <f t="shared" si="494"/>
        <v>#N/A</v>
      </c>
      <c r="AC6334" s="416" t="e">
        <f t="shared" si="495"/>
        <v>#N/A</v>
      </c>
    </row>
    <row r="6335" customHeight="1" spans="1:29">
      <c r="A6335" s="421"/>
      <c r="B6335" s="422"/>
      <c r="C6335" s="422"/>
      <c r="D6335" s="421"/>
      <c r="E6335" s="421"/>
      <c r="F6335" s="421"/>
      <c r="G6335" s="421"/>
      <c r="H6335" s="421"/>
      <c r="I6335" s="421"/>
      <c r="J6335" s="421"/>
      <c r="K6335" s="421"/>
      <c r="L6335" s="421"/>
      <c r="M6335" s="421"/>
      <c r="N6335" s="426"/>
      <c r="O6335" s="426"/>
      <c r="P6335" s="427"/>
      <c r="Q6335" s="427"/>
      <c r="R6335" s="426"/>
      <c r="S6335" s="426"/>
      <c r="T6335" s="426"/>
      <c r="U6335" s="426"/>
      <c r="V6335" s="426"/>
      <c r="W6335" s="426"/>
      <c r="X6335" s="427"/>
      <c r="Y6335" s="416" t="e">
        <f t="shared" si="491"/>
        <v>#N/A</v>
      </c>
      <c r="Z6335" s="416" t="e">
        <f t="shared" si="492"/>
        <v>#N/A</v>
      </c>
      <c r="AA6335" s="416" t="str">
        <f t="shared" si="493"/>
        <v/>
      </c>
      <c r="AB6335" s="416" t="e">
        <f t="shared" si="494"/>
        <v>#N/A</v>
      </c>
      <c r="AC6335" s="416" t="e">
        <f t="shared" si="495"/>
        <v>#N/A</v>
      </c>
    </row>
    <row r="6336" customHeight="1" spans="1:29">
      <c r="A6336" s="421"/>
      <c r="B6336" s="422"/>
      <c r="C6336" s="422"/>
      <c r="D6336" s="421"/>
      <c r="E6336" s="421"/>
      <c r="F6336" s="421"/>
      <c r="G6336" s="421"/>
      <c r="H6336" s="421"/>
      <c r="I6336" s="421"/>
      <c r="J6336" s="421"/>
      <c r="K6336" s="421"/>
      <c r="L6336" s="421"/>
      <c r="M6336" s="421"/>
      <c r="N6336" s="426"/>
      <c r="O6336" s="426"/>
      <c r="P6336" s="427"/>
      <c r="Q6336" s="427"/>
      <c r="R6336" s="426"/>
      <c r="S6336" s="426"/>
      <c r="T6336" s="426"/>
      <c r="U6336" s="426"/>
      <c r="V6336" s="426"/>
      <c r="W6336" s="426"/>
      <c r="X6336" s="427"/>
      <c r="Y6336" s="416" t="e">
        <f t="shared" si="491"/>
        <v>#N/A</v>
      </c>
      <c r="Z6336" s="416" t="e">
        <f t="shared" si="492"/>
        <v>#N/A</v>
      </c>
      <c r="AA6336" s="416" t="str">
        <f t="shared" si="493"/>
        <v/>
      </c>
      <c r="AB6336" s="416" t="e">
        <f t="shared" si="494"/>
        <v>#N/A</v>
      </c>
      <c r="AC6336" s="416" t="e">
        <f t="shared" si="495"/>
        <v>#N/A</v>
      </c>
    </row>
    <row r="6337" customHeight="1" spans="1:29">
      <c r="A6337" s="421"/>
      <c r="B6337" s="422"/>
      <c r="C6337" s="422"/>
      <c r="D6337" s="421"/>
      <c r="E6337" s="421"/>
      <c r="F6337" s="421"/>
      <c r="G6337" s="421"/>
      <c r="H6337" s="421"/>
      <c r="I6337" s="421"/>
      <c r="J6337" s="421"/>
      <c r="K6337" s="421"/>
      <c r="L6337" s="421"/>
      <c r="M6337" s="421"/>
      <c r="N6337" s="426"/>
      <c r="O6337" s="426"/>
      <c r="P6337" s="427"/>
      <c r="Q6337" s="427"/>
      <c r="R6337" s="426"/>
      <c r="S6337" s="426"/>
      <c r="T6337" s="426"/>
      <c r="U6337" s="426"/>
      <c r="V6337" s="426"/>
      <c r="W6337" s="426"/>
      <c r="X6337" s="427"/>
      <c r="Y6337" s="416" t="e">
        <f t="shared" si="491"/>
        <v>#N/A</v>
      </c>
      <c r="Z6337" s="416" t="e">
        <f t="shared" si="492"/>
        <v>#N/A</v>
      </c>
      <c r="AA6337" s="416" t="str">
        <f t="shared" si="493"/>
        <v/>
      </c>
      <c r="AB6337" s="416" t="e">
        <f t="shared" si="494"/>
        <v>#N/A</v>
      </c>
      <c r="AC6337" s="416" t="e">
        <f t="shared" si="495"/>
        <v>#N/A</v>
      </c>
    </row>
    <row r="6338" customHeight="1" spans="1:29">
      <c r="A6338" s="421"/>
      <c r="B6338" s="422"/>
      <c r="C6338" s="422"/>
      <c r="D6338" s="421"/>
      <c r="E6338" s="421"/>
      <c r="F6338" s="421"/>
      <c r="G6338" s="421"/>
      <c r="H6338" s="421"/>
      <c r="I6338" s="421"/>
      <c r="J6338" s="421"/>
      <c r="K6338" s="421"/>
      <c r="L6338" s="421"/>
      <c r="M6338" s="421"/>
      <c r="N6338" s="426"/>
      <c r="O6338" s="426"/>
      <c r="P6338" s="427"/>
      <c r="Q6338" s="427"/>
      <c r="R6338" s="426"/>
      <c r="S6338" s="426"/>
      <c r="T6338" s="426"/>
      <c r="U6338" s="426"/>
      <c r="V6338" s="426"/>
      <c r="W6338" s="426"/>
      <c r="X6338" s="427"/>
      <c r="Y6338" s="416" t="e">
        <f t="shared" si="491"/>
        <v>#N/A</v>
      </c>
      <c r="Z6338" s="416" t="e">
        <f t="shared" si="492"/>
        <v>#N/A</v>
      </c>
      <c r="AA6338" s="416" t="str">
        <f t="shared" si="493"/>
        <v/>
      </c>
      <c r="AB6338" s="416" t="e">
        <f t="shared" si="494"/>
        <v>#N/A</v>
      </c>
      <c r="AC6338" s="416" t="e">
        <f t="shared" si="495"/>
        <v>#N/A</v>
      </c>
    </row>
    <row r="6339" customHeight="1" spans="1:29">
      <c r="A6339" s="421"/>
      <c r="B6339" s="422"/>
      <c r="C6339" s="422"/>
      <c r="D6339" s="421"/>
      <c r="E6339" s="421"/>
      <c r="F6339" s="421"/>
      <c r="G6339" s="421"/>
      <c r="H6339" s="421"/>
      <c r="I6339" s="421"/>
      <c r="J6339" s="421"/>
      <c r="K6339" s="421"/>
      <c r="L6339" s="421"/>
      <c r="M6339" s="421"/>
      <c r="N6339" s="426"/>
      <c r="O6339" s="426"/>
      <c r="P6339" s="427"/>
      <c r="Q6339" s="427"/>
      <c r="R6339" s="426"/>
      <c r="S6339" s="426"/>
      <c r="T6339" s="426"/>
      <c r="U6339" s="426"/>
      <c r="V6339" s="426"/>
      <c r="W6339" s="426"/>
      <c r="X6339" s="427"/>
      <c r="Y6339" s="416" t="e">
        <f t="shared" si="491"/>
        <v>#N/A</v>
      </c>
      <c r="Z6339" s="416" t="e">
        <f t="shared" si="492"/>
        <v>#N/A</v>
      </c>
      <c r="AA6339" s="416" t="str">
        <f t="shared" si="493"/>
        <v/>
      </c>
      <c r="AB6339" s="416" t="e">
        <f t="shared" si="494"/>
        <v>#N/A</v>
      </c>
      <c r="AC6339" s="416" t="e">
        <f t="shared" si="495"/>
        <v>#N/A</v>
      </c>
    </row>
    <row r="6340" customHeight="1" spans="1:29">
      <c r="A6340" s="421"/>
      <c r="B6340" s="422"/>
      <c r="C6340" s="422"/>
      <c r="D6340" s="421"/>
      <c r="E6340" s="421"/>
      <c r="F6340" s="421"/>
      <c r="G6340" s="421"/>
      <c r="H6340" s="421"/>
      <c r="I6340" s="421"/>
      <c r="J6340" s="421"/>
      <c r="K6340" s="421"/>
      <c r="L6340" s="421"/>
      <c r="M6340" s="421"/>
      <c r="N6340" s="426"/>
      <c r="O6340" s="426"/>
      <c r="P6340" s="427"/>
      <c r="Q6340" s="427"/>
      <c r="R6340" s="426"/>
      <c r="S6340" s="426"/>
      <c r="T6340" s="426"/>
      <c r="U6340" s="426"/>
      <c r="V6340" s="426"/>
      <c r="W6340" s="426"/>
      <c r="X6340" s="427"/>
      <c r="Y6340" s="416" t="e">
        <f t="shared" si="491"/>
        <v>#N/A</v>
      </c>
      <c r="Z6340" s="416" t="e">
        <f t="shared" si="492"/>
        <v>#N/A</v>
      </c>
      <c r="AA6340" s="416" t="str">
        <f t="shared" si="493"/>
        <v/>
      </c>
      <c r="AB6340" s="416" t="e">
        <f t="shared" si="494"/>
        <v>#N/A</v>
      </c>
      <c r="AC6340" s="416" t="e">
        <f t="shared" si="495"/>
        <v>#N/A</v>
      </c>
    </row>
    <row r="6341" customHeight="1" spans="1:29">
      <c r="A6341" s="421"/>
      <c r="B6341" s="422"/>
      <c r="C6341" s="422"/>
      <c r="D6341" s="421"/>
      <c r="E6341" s="421"/>
      <c r="F6341" s="421"/>
      <c r="G6341" s="421"/>
      <c r="H6341" s="421"/>
      <c r="I6341" s="421"/>
      <c r="J6341" s="421"/>
      <c r="K6341" s="421"/>
      <c r="L6341" s="421"/>
      <c r="M6341" s="421"/>
      <c r="N6341" s="426"/>
      <c r="O6341" s="426"/>
      <c r="P6341" s="427"/>
      <c r="Q6341" s="427"/>
      <c r="R6341" s="426"/>
      <c r="S6341" s="426"/>
      <c r="T6341" s="426"/>
      <c r="U6341" s="426"/>
      <c r="V6341" s="426"/>
      <c r="W6341" s="426"/>
      <c r="X6341" s="427"/>
      <c r="Y6341" s="416" t="e">
        <f t="shared" si="491"/>
        <v>#N/A</v>
      </c>
      <c r="Z6341" s="416" t="e">
        <f t="shared" si="492"/>
        <v>#N/A</v>
      </c>
      <c r="AA6341" s="416" t="str">
        <f t="shared" si="493"/>
        <v/>
      </c>
      <c r="AB6341" s="416" t="e">
        <f t="shared" si="494"/>
        <v>#N/A</v>
      </c>
      <c r="AC6341" s="416" t="e">
        <f t="shared" si="495"/>
        <v>#N/A</v>
      </c>
    </row>
    <row r="6342" customHeight="1" spans="1:29">
      <c r="A6342" s="421"/>
      <c r="B6342" s="422"/>
      <c r="C6342" s="422"/>
      <c r="D6342" s="421"/>
      <c r="E6342" s="421"/>
      <c r="F6342" s="421"/>
      <c r="G6342" s="421"/>
      <c r="H6342" s="421"/>
      <c r="I6342" s="421"/>
      <c r="J6342" s="421"/>
      <c r="K6342" s="421"/>
      <c r="L6342" s="421"/>
      <c r="M6342" s="421"/>
      <c r="N6342" s="426"/>
      <c r="O6342" s="426"/>
      <c r="P6342" s="427"/>
      <c r="Q6342" s="427"/>
      <c r="R6342" s="426"/>
      <c r="S6342" s="426"/>
      <c r="T6342" s="426"/>
      <c r="U6342" s="426"/>
      <c r="V6342" s="426"/>
      <c r="W6342" s="426"/>
      <c r="X6342" s="427"/>
      <c r="Y6342" s="416" t="e">
        <f t="shared" si="491"/>
        <v>#N/A</v>
      </c>
      <c r="Z6342" s="416" t="e">
        <f t="shared" si="492"/>
        <v>#N/A</v>
      </c>
      <c r="AA6342" s="416" t="str">
        <f t="shared" si="493"/>
        <v/>
      </c>
      <c r="AB6342" s="416" t="e">
        <f t="shared" si="494"/>
        <v>#N/A</v>
      </c>
      <c r="AC6342" s="416" t="e">
        <f t="shared" si="495"/>
        <v>#N/A</v>
      </c>
    </row>
    <row r="6343" customHeight="1" spans="1:29">
      <c r="A6343" s="421"/>
      <c r="B6343" s="422"/>
      <c r="C6343" s="422"/>
      <c r="D6343" s="421"/>
      <c r="E6343" s="421"/>
      <c r="F6343" s="421"/>
      <c r="G6343" s="421"/>
      <c r="H6343" s="421"/>
      <c r="I6343" s="421"/>
      <c r="J6343" s="421"/>
      <c r="K6343" s="421"/>
      <c r="L6343" s="421"/>
      <c r="M6343" s="421"/>
      <c r="N6343" s="426"/>
      <c r="O6343" s="426"/>
      <c r="P6343" s="427"/>
      <c r="Q6343" s="427"/>
      <c r="R6343" s="426"/>
      <c r="S6343" s="426"/>
      <c r="T6343" s="426"/>
      <c r="U6343" s="426"/>
      <c r="V6343" s="426"/>
      <c r="W6343" s="426"/>
      <c r="X6343" s="427"/>
      <c r="Y6343" s="416" t="e">
        <f t="shared" ref="Y6343:Y6406" si="496">_xlfn.IFS(LEFT(M6343,3)="003","三保支出",LEFT(M6343,3)="004","刚性支出",LEFT(M6343,3)="000","促发展支出")</f>
        <v>#N/A</v>
      </c>
      <c r="Z6343" s="416" t="e">
        <f t="shared" ref="Z6343:Z6406" si="497">_xlfn.IFS(LEFT(E6343,1)="3","项目支出",LEFT(E6343,1)="1","人员类支出",LEFT(E6343,1)="2","运转类支出")</f>
        <v>#N/A</v>
      </c>
      <c r="AA6343" s="416" t="str">
        <f t="shared" ref="AA6343:AA6406" si="498">LEFT(H6343,7)</f>
        <v/>
      </c>
      <c r="AB6343" s="416" t="e">
        <f t="shared" ref="AB6343:AB6406" si="499">_xlfn.IFS(LEFT(M6343,6)="003001","保工资",LEFT(M6343,6)="003002","保运转",LEFT(M6343,6)="003003","保基本民生")</f>
        <v>#N/A</v>
      </c>
      <c r="AC6343" s="416" t="e">
        <f t="shared" ref="AC6343:AC6406" si="500">IF(Z6343="项目支出","否","是")</f>
        <v>#N/A</v>
      </c>
    </row>
    <row r="6344" customHeight="1" spans="1:29">
      <c r="A6344" s="421"/>
      <c r="B6344" s="422"/>
      <c r="C6344" s="422"/>
      <c r="D6344" s="421"/>
      <c r="E6344" s="421"/>
      <c r="F6344" s="421"/>
      <c r="G6344" s="421"/>
      <c r="H6344" s="421"/>
      <c r="I6344" s="421"/>
      <c r="J6344" s="421"/>
      <c r="K6344" s="421"/>
      <c r="L6344" s="421"/>
      <c r="M6344" s="421"/>
      <c r="N6344" s="426"/>
      <c r="O6344" s="426"/>
      <c r="P6344" s="427"/>
      <c r="Q6344" s="427"/>
      <c r="R6344" s="426"/>
      <c r="S6344" s="426"/>
      <c r="T6344" s="426"/>
      <c r="U6344" s="426"/>
      <c r="V6344" s="426"/>
      <c r="W6344" s="426"/>
      <c r="X6344" s="427"/>
      <c r="Y6344" s="416" t="e">
        <f t="shared" si="496"/>
        <v>#N/A</v>
      </c>
      <c r="Z6344" s="416" t="e">
        <f t="shared" si="497"/>
        <v>#N/A</v>
      </c>
      <c r="AA6344" s="416" t="str">
        <f t="shared" si="498"/>
        <v/>
      </c>
      <c r="AB6344" s="416" t="e">
        <f t="shared" si="499"/>
        <v>#N/A</v>
      </c>
      <c r="AC6344" s="416" t="e">
        <f t="shared" si="500"/>
        <v>#N/A</v>
      </c>
    </row>
    <row r="6345" customHeight="1" spans="1:29">
      <c r="A6345" s="421"/>
      <c r="B6345" s="422"/>
      <c r="C6345" s="422"/>
      <c r="D6345" s="421"/>
      <c r="E6345" s="421"/>
      <c r="F6345" s="421"/>
      <c r="G6345" s="421"/>
      <c r="H6345" s="421"/>
      <c r="I6345" s="421"/>
      <c r="J6345" s="421"/>
      <c r="K6345" s="421"/>
      <c r="L6345" s="421"/>
      <c r="M6345" s="421"/>
      <c r="N6345" s="426"/>
      <c r="O6345" s="426"/>
      <c r="P6345" s="427"/>
      <c r="Q6345" s="427"/>
      <c r="R6345" s="426"/>
      <c r="S6345" s="426"/>
      <c r="T6345" s="426"/>
      <c r="U6345" s="426"/>
      <c r="V6345" s="426"/>
      <c r="W6345" s="426"/>
      <c r="X6345" s="427"/>
      <c r="Y6345" s="416" t="e">
        <f t="shared" si="496"/>
        <v>#N/A</v>
      </c>
      <c r="Z6345" s="416" t="e">
        <f t="shared" si="497"/>
        <v>#N/A</v>
      </c>
      <c r="AA6345" s="416" t="str">
        <f t="shared" si="498"/>
        <v/>
      </c>
      <c r="AB6345" s="416" t="e">
        <f t="shared" si="499"/>
        <v>#N/A</v>
      </c>
      <c r="AC6345" s="416" t="e">
        <f t="shared" si="500"/>
        <v>#N/A</v>
      </c>
    </row>
    <row r="6346" customHeight="1" spans="1:29">
      <c r="A6346" s="421"/>
      <c r="B6346" s="422"/>
      <c r="C6346" s="422"/>
      <c r="D6346" s="421"/>
      <c r="E6346" s="421"/>
      <c r="F6346" s="421"/>
      <c r="G6346" s="421"/>
      <c r="H6346" s="421"/>
      <c r="I6346" s="421"/>
      <c r="J6346" s="421"/>
      <c r="K6346" s="421"/>
      <c r="L6346" s="421"/>
      <c r="M6346" s="421"/>
      <c r="N6346" s="426"/>
      <c r="O6346" s="426"/>
      <c r="P6346" s="427"/>
      <c r="Q6346" s="427"/>
      <c r="R6346" s="426"/>
      <c r="S6346" s="426"/>
      <c r="T6346" s="426"/>
      <c r="U6346" s="426"/>
      <c r="V6346" s="426"/>
      <c r="W6346" s="426"/>
      <c r="X6346" s="427"/>
      <c r="Y6346" s="416" t="e">
        <f t="shared" si="496"/>
        <v>#N/A</v>
      </c>
      <c r="Z6346" s="416" t="e">
        <f t="shared" si="497"/>
        <v>#N/A</v>
      </c>
      <c r="AA6346" s="416" t="str">
        <f t="shared" si="498"/>
        <v/>
      </c>
      <c r="AB6346" s="416" t="e">
        <f t="shared" si="499"/>
        <v>#N/A</v>
      </c>
      <c r="AC6346" s="416" t="e">
        <f t="shared" si="500"/>
        <v>#N/A</v>
      </c>
    </row>
    <row r="6347" customHeight="1" spans="1:29">
      <c r="A6347" s="421"/>
      <c r="B6347" s="422"/>
      <c r="C6347" s="422"/>
      <c r="D6347" s="421"/>
      <c r="E6347" s="421"/>
      <c r="F6347" s="421"/>
      <c r="G6347" s="421"/>
      <c r="H6347" s="421"/>
      <c r="I6347" s="421"/>
      <c r="J6347" s="421"/>
      <c r="K6347" s="421"/>
      <c r="L6347" s="421"/>
      <c r="M6347" s="421"/>
      <c r="N6347" s="426"/>
      <c r="O6347" s="426"/>
      <c r="P6347" s="427"/>
      <c r="Q6347" s="427"/>
      <c r="R6347" s="426"/>
      <c r="S6347" s="426"/>
      <c r="T6347" s="426"/>
      <c r="U6347" s="426"/>
      <c r="V6347" s="426"/>
      <c r="W6347" s="426"/>
      <c r="X6347" s="427"/>
      <c r="Y6347" s="416" t="e">
        <f t="shared" si="496"/>
        <v>#N/A</v>
      </c>
      <c r="Z6347" s="416" t="e">
        <f t="shared" si="497"/>
        <v>#N/A</v>
      </c>
      <c r="AA6347" s="416" t="str">
        <f t="shared" si="498"/>
        <v/>
      </c>
      <c r="AB6347" s="416" t="e">
        <f t="shared" si="499"/>
        <v>#N/A</v>
      </c>
      <c r="AC6347" s="416" t="e">
        <f t="shared" si="500"/>
        <v>#N/A</v>
      </c>
    </row>
    <row r="6348" customHeight="1" spans="1:29">
      <c r="A6348" s="421"/>
      <c r="B6348" s="422"/>
      <c r="C6348" s="422"/>
      <c r="D6348" s="421"/>
      <c r="E6348" s="421"/>
      <c r="F6348" s="421"/>
      <c r="G6348" s="421"/>
      <c r="H6348" s="421"/>
      <c r="I6348" s="421"/>
      <c r="J6348" s="421"/>
      <c r="K6348" s="421"/>
      <c r="L6348" s="421"/>
      <c r="M6348" s="421"/>
      <c r="N6348" s="426"/>
      <c r="O6348" s="426"/>
      <c r="P6348" s="427"/>
      <c r="Q6348" s="427"/>
      <c r="R6348" s="426"/>
      <c r="S6348" s="426"/>
      <c r="T6348" s="426"/>
      <c r="U6348" s="426"/>
      <c r="V6348" s="426"/>
      <c r="W6348" s="426"/>
      <c r="X6348" s="427"/>
      <c r="Y6348" s="416" t="e">
        <f t="shared" si="496"/>
        <v>#N/A</v>
      </c>
      <c r="Z6348" s="416" t="e">
        <f t="shared" si="497"/>
        <v>#N/A</v>
      </c>
      <c r="AA6348" s="416" t="str">
        <f t="shared" si="498"/>
        <v/>
      </c>
      <c r="AB6348" s="416" t="e">
        <f t="shared" si="499"/>
        <v>#N/A</v>
      </c>
      <c r="AC6348" s="416" t="e">
        <f t="shared" si="500"/>
        <v>#N/A</v>
      </c>
    </row>
    <row r="6349" customHeight="1" spans="1:29">
      <c r="A6349" s="421"/>
      <c r="B6349" s="422"/>
      <c r="C6349" s="422"/>
      <c r="D6349" s="421"/>
      <c r="E6349" s="421"/>
      <c r="F6349" s="421"/>
      <c r="G6349" s="421"/>
      <c r="H6349" s="421"/>
      <c r="I6349" s="421"/>
      <c r="J6349" s="421"/>
      <c r="K6349" s="421"/>
      <c r="L6349" s="421"/>
      <c r="M6349" s="421"/>
      <c r="N6349" s="426"/>
      <c r="O6349" s="426"/>
      <c r="P6349" s="427"/>
      <c r="Q6349" s="427"/>
      <c r="R6349" s="426"/>
      <c r="S6349" s="426"/>
      <c r="T6349" s="426"/>
      <c r="U6349" s="426"/>
      <c r="V6349" s="426"/>
      <c r="W6349" s="426"/>
      <c r="X6349" s="427"/>
      <c r="Y6349" s="416" t="e">
        <f t="shared" si="496"/>
        <v>#N/A</v>
      </c>
      <c r="Z6349" s="416" t="e">
        <f t="shared" si="497"/>
        <v>#N/A</v>
      </c>
      <c r="AA6349" s="416" t="str">
        <f t="shared" si="498"/>
        <v/>
      </c>
      <c r="AB6349" s="416" t="e">
        <f t="shared" si="499"/>
        <v>#N/A</v>
      </c>
      <c r="AC6349" s="416" t="e">
        <f t="shared" si="500"/>
        <v>#N/A</v>
      </c>
    </row>
    <row r="6350" customHeight="1" spans="1:29">
      <c r="A6350" s="421"/>
      <c r="B6350" s="422"/>
      <c r="C6350" s="422"/>
      <c r="D6350" s="421"/>
      <c r="E6350" s="421"/>
      <c r="F6350" s="421"/>
      <c r="G6350" s="421"/>
      <c r="H6350" s="421"/>
      <c r="I6350" s="421"/>
      <c r="J6350" s="421"/>
      <c r="K6350" s="421"/>
      <c r="L6350" s="421"/>
      <c r="M6350" s="421"/>
      <c r="N6350" s="426"/>
      <c r="O6350" s="426"/>
      <c r="P6350" s="427"/>
      <c r="Q6350" s="427"/>
      <c r="R6350" s="426"/>
      <c r="S6350" s="426"/>
      <c r="T6350" s="426"/>
      <c r="U6350" s="426"/>
      <c r="V6350" s="426"/>
      <c r="W6350" s="426"/>
      <c r="X6350" s="427"/>
      <c r="Y6350" s="416" t="e">
        <f t="shared" si="496"/>
        <v>#N/A</v>
      </c>
      <c r="Z6350" s="416" t="e">
        <f t="shared" si="497"/>
        <v>#N/A</v>
      </c>
      <c r="AA6350" s="416" t="str">
        <f t="shared" si="498"/>
        <v/>
      </c>
      <c r="AB6350" s="416" t="e">
        <f t="shared" si="499"/>
        <v>#N/A</v>
      </c>
      <c r="AC6350" s="416" t="e">
        <f t="shared" si="500"/>
        <v>#N/A</v>
      </c>
    </row>
    <row r="6351" customHeight="1" spans="1:29">
      <c r="A6351" s="421"/>
      <c r="B6351" s="422"/>
      <c r="C6351" s="422"/>
      <c r="D6351" s="421"/>
      <c r="E6351" s="421"/>
      <c r="F6351" s="421"/>
      <c r="G6351" s="421"/>
      <c r="H6351" s="421"/>
      <c r="I6351" s="421"/>
      <c r="J6351" s="421"/>
      <c r="K6351" s="421"/>
      <c r="L6351" s="421"/>
      <c r="M6351" s="421"/>
      <c r="N6351" s="426"/>
      <c r="O6351" s="426"/>
      <c r="P6351" s="427"/>
      <c r="Q6351" s="427"/>
      <c r="R6351" s="426"/>
      <c r="S6351" s="426"/>
      <c r="T6351" s="426"/>
      <c r="U6351" s="426"/>
      <c r="V6351" s="426"/>
      <c r="W6351" s="426"/>
      <c r="X6351" s="427"/>
      <c r="Y6351" s="416" t="e">
        <f t="shared" si="496"/>
        <v>#N/A</v>
      </c>
      <c r="Z6351" s="416" t="e">
        <f t="shared" si="497"/>
        <v>#N/A</v>
      </c>
      <c r="AA6351" s="416" t="str">
        <f t="shared" si="498"/>
        <v/>
      </c>
      <c r="AB6351" s="416" t="e">
        <f t="shared" si="499"/>
        <v>#N/A</v>
      </c>
      <c r="AC6351" s="416" t="e">
        <f t="shared" si="500"/>
        <v>#N/A</v>
      </c>
    </row>
    <row r="6352" customHeight="1" spans="1:29">
      <c r="A6352" s="421"/>
      <c r="B6352" s="422"/>
      <c r="C6352" s="422"/>
      <c r="D6352" s="421"/>
      <c r="E6352" s="421"/>
      <c r="F6352" s="421"/>
      <c r="G6352" s="421"/>
      <c r="H6352" s="421"/>
      <c r="I6352" s="421"/>
      <c r="J6352" s="421"/>
      <c r="K6352" s="421"/>
      <c r="L6352" s="421"/>
      <c r="M6352" s="421"/>
      <c r="N6352" s="426"/>
      <c r="O6352" s="426"/>
      <c r="P6352" s="427"/>
      <c r="Q6352" s="427"/>
      <c r="R6352" s="426"/>
      <c r="S6352" s="426"/>
      <c r="T6352" s="426"/>
      <c r="U6352" s="426"/>
      <c r="V6352" s="426"/>
      <c r="W6352" s="426"/>
      <c r="X6352" s="427"/>
      <c r="Y6352" s="416" t="e">
        <f t="shared" si="496"/>
        <v>#N/A</v>
      </c>
      <c r="Z6352" s="416" t="e">
        <f t="shared" si="497"/>
        <v>#N/A</v>
      </c>
      <c r="AA6352" s="416" t="str">
        <f t="shared" si="498"/>
        <v/>
      </c>
      <c r="AB6352" s="416" t="e">
        <f t="shared" si="499"/>
        <v>#N/A</v>
      </c>
      <c r="AC6352" s="416" t="e">
        <f t="shared" si="500"/>
        <v>#N/A</v>
      </c>
    </row>
    <row r="6353" customHeight="1" spans="1:29">
      <c r="A6353" s="421"/>
      <c r="B6353" s="422"/>
      <c r="C6353" s="422"/>
      <c r="D6353" s="421"/>
      <c r="E6353" s="421"/>
      <c r="F6353" s="421"/>
      <c r="G6353" s="421"/>
      <c r="H6353" s="421"/>
      <c r="I6353" s="421"/>
      <c r="J6353" s="421"/>
      <c r="K6353" s="421"/>
      <c r="L6353" s="421"/>
      <c r="M6353" s="421"/>
      <c r="N6353" s="426"/>
      <c r="O6353" s="426"/>
      <c r="P6353" s="427"/>
      <c r="Q6353" s="427"/>
      <c r="R6353" s="426"/>
      <c r="S6353" s="426"/>
      <c r="T6353" s="426"/>
      <c r="U6353" s="426"/>
      <c r="V6353" s="426"/>
      <c r="W6353" s="426"/>
      <c r="X6353" s="427"/>
      <c r="Y6353" s="416" t="e">
        <f t="shared" si="496"/>
        <v>#N/A</v>
      </c>
      <c r="Z6353" s="416" t="e">
        <f t="shared" si="497"/>
        <v>#N/A</v>
      </c>
      <c r="AA6353" s="416" t="str">
        <f t="shared" si="498"/>
        <v/>
      </c>
      <c r="AB6353" s="416" t="e">
        <f t="shared" si="499"/>
        <v>#N/A</v>
      </c>
      <c r="AC6353" s="416" t="e">
        <f t="shared" si="500"/>
        <v>#N/A</v>
      </c>
    </row>
    <row r="6354" customHeight="1" spans="1:29">
      <c r="A6354" s="421"/>
      <c r="B6354" s="422"/>
      <c r="C6354" s="422"/>
      <c r="D6354" s="421"/>
      <c r="E6354" s="421"/>
      <c r="F6354" s="421"/>
      <c r="G6354" s="421"/>
      <c r="H6354" s="421"/>
      <c r="I6354" s="421"/>
      <c r="J6354" s="421"/>
      <c r="K6354" s="421"/>
      <c r="L6354" s="421"/>
      <c r="M6354" s="421"/>
      <c r="N6354" s="426"/>
      <c r="O6354" s="426"/>
      <c r="P6354" s="427"/>
      <c r="Q6354" s="427"/>
      <c r="R6354" s="426"/>
      <c r="S6354" s="426"/>
      <c r="T6354" s="426"/>
      <c r="U6354" s="426"/>
      <c r="V6354" s="426"/>
      <c r="W6354" s="426"/>
      <c r="X6354" s="427"/>
      <c r="Y6354" s="416" t="e">
        <f t="shared" si="496"/>
        <v>#N/A</v>
      </c>
      <c r="Z6354" s="416" t="e">
        <f t="shared" si="497"/>
        <v>#N/A</v>
      </c>
      <c r="AA6354" s="416" t="str">
        <f t="shared" si="498"/>
        <v/>
      </c>
      <c r="AB6354" s="416" t="e">
        <f t="shared" si="499"/>
        <v>#N/A</v>
      </c>
      <c r="AC6354" s="416" t="e">
        <f t="shared" si="500"/>
        <v>#N/A</v>
      </c>
    </row>
    <row r="6355" customHeight="1" spans="1:29">
      <c r="A6355" s="421"/>
      <c r="B6355" s="422"/>
      <c r="C6355" s="422"/>
      <c r="D6355" s="421"/>
      <c r="E6355" s="421"/>
      <c r="F6355" s="421"/>
      <c r="G6355" s="421"/>
      <c r="H6355" s="421"/>
      <c r="I6355" s="421"/>
      <c r="J6355" s="421"/>
      <c r="K6355" s="421"/>
      <c r="L6355" s="421"/>
      <c r="M6355" s="421"/>
      <c r="N6355" s="426"/>
      <c r="O6355" s="426"/>
      <c r="P6355" s="427"/>
      <c r="Q6355" s="427"/>
      <c r="R6355" s="426"/>
      <c r="S6355" s="426"/>
      <c r="T6355" s="426"/>
      <c r="U6355" s="426"/>
      <c r="V6355" s="426"/>
      <c r="W6355" s="426"/>
      <c r="X6355" s="427"/>
      <c r="Y6355" s="416" t="e">
        <f t="shared" si="496"/>
        <v>#N/A</v>
      </c>
      <c r="Z6355" s="416" t="e">
        <f t="shared" si="497"/>
        <v>#N/A</v>
      </c>
      <c r="AA6355" s="416" t="str">
        <f t="shared" si="498"/>
        <v/>
      </c>
      <c r="AB6355" s="416" t="e">
        <f t="shared" si="499"/>
        <v>#N/A</v>
      </c>
      <c r="AC6355" s="416" t="e">
        <f t="shared" si="500"/>
        <v>#N/A</v>
      </c>
    </row>
    <row r="6356" customHeight="1" spans="1:29">
      <c r="A6356" s="421"/>
      <c r="B6356" s="422"/>
      <c r="C6356" s="422"/>
      <c r="D6356" s="421"/>
      <c r="E6356" s="421"/>
      <c r="F6356" s="421"/>
      <c r="G6356" s="421"/>
      <c r="H6356" s="421"/>
      <c r="I6356" s="421"/>
      <c r="J6356" s="421"/>
      <c r="K6356" s="421"/>
      <c r="L6356" s="421"/>
      <c r="M6356" s="421"/>
      <c r="N6356" s="426"/>
      <c r="O6356" s="426"/>
      <c r="P6356" s="427"/>
      <c r="Q6356" s="427"/>
      <c r="R6356" s="426"/>
      <c r="S6356" s="426"/>
      <c r="T6356" s="426"/>
      <c r="U6356" s="426"/>
      <c r="V6356" s="426"/>
      <c r="W6356" s="426"/>
      <c r="X6356" s="427"/>
      <c r="Y6356" s="416" t="e">
        <f t="shared" si="496"/>
        <v>#N/A</v>
      </c>
      <c r="Z6356" s="416" t="e">
        <f t="shared" si="497"/>
        <v>#N/A</v>
      </c>
      <c r="AA6356" s="416" t="str">
        <f t="shared" si="498"/>
        <v/>
      </c>
      <c r="AB6356" s="416" t="e">
        <f t="shared" si="499"/>
        <v>#N/A</v>
      </c>
      <c r="AC6356" s="416" t="e">
        <f t="shared" si="500"/>
        <v>#N/A</v>
      </c>
    </row>
    <row r="6357" customHeight="1" spans="1:29">
      <c r="A6357" s="421"/>
      <c r="B6357" s="422"/>
      <c r="C6357" s="422"/>
      <c r="D6357" s="421"/>
      <c r="E6357" s="421"/>
      <c r="F6357" s="421"/>
      <c r="G6357" s="421"/>
      <c r="H6357" s="421"/>
      <c r="I6357" s="421"/>
      <c r="J6357" s="421"/>
      <c r="K6357" s="421"/>
      <c r="L6357" s="421"/>
      <c r="M6357" s="421"/>
      <c r="N6357" s="426"/>
      <c r="O6357" s="426"/>
      <c r="P6357" s="427"/>
      <c r="Q6357" s="427"/>
      <c r="R6357" s="426"/>
      <c r="S6357" s="426"/>
      <c r="T6357" s="426"/>
      <c r="U6357" s="426"/>
      <c r="V6357" s="426"/>
      <c r="W6357" s="426"/>
      <c r="X6357" s="427"/>
      <c r="Y6357" s="416" t="e">
        <f t="shared" si="496"/>
        <v>#N/A</v>
      </c>
      <c r="Z6357" s="416" t="e">
        <f t="shared" si="497"/>
        <v>#N/A</v>
      </c>
      <c r="AA6357" s="416" t="str">
        <f t="shared" si="498"/>
        <v/>
      </c>
      <c r="AB6357" s="416" t="e">
        <f t="shared" si="499"/>
        <v>#N/A</v>
      </c>
      <c r="AC6357" s="416" t="e">
        <f t="shared" si="500"/>
        <v>#N/A</v>
      </c>
    </row>
    <row r="6358" customHeight="1" spans="1:29">
      <c r="A6358" s="421"/>
      <c r="B6358" s="422"/>
      <c r="C6358" s="422"/>
      <c r="D6358" s="421"/>
      <c r="E6358" s="421"/>
      <c r="F6358" s="421"/>
      <c r="G6358" s="421"/>
      <c r="H6358" s="421"/>
      <c r="I6358" s="421"/>
      <c r="J6358" s="421"/>
      <c r="K6358" s="421"/>
      <c r="L6358" s="421"/>
      <c r="M6358" s="421"/>
      <c r="N6358" s="426"/>
      <c r="O6358" s="426"/>
      <c r="P6358" s="427"/>
      <c r="Q6358" s="427"/>
      <c r="R6358" s="426"/>
      <c r="S6358" s="426"/>
      <c r="T6358" s="426"/>
      <c r="U6358" s="426"/>
      <c r="V6358" s="426"/>
      <c r="W6358" s="426"/>
      <c r="X6358" s="427"/>
      <c r="Y6358" s="416" t="e">
        <f t="shared" si="496"/>
        <v>#N/A</v>
      </c>
      <c r="Z6358" s="416" t="e">
        <f t="shared" si="497"/>
        <v>#N/A</v>
      </c>
      <c r="AA6358" s="416" t="str">
        <f t="shared" si="498"/>
        <v/>
      </c>
      <c r="AB6358" s="416" t="e">
        <f t="shared" si="499"/>
        <v>#N/A</v>
      </c>
      <c r="AC6358" s="416" t="e">
        <f t="shared" si="500"/>
        <v>#N/A</v>
      </c>
    </row>
    <row r="6359" customHeight="1" spans="1:29">
      <c r="A6359" s="421"/>
      <c r="B6359" s="422"/>
      <c r="C6359" s="422"/>
      <c r="D6359" s="421"/>
      <c r="E6359" s="421"/>
      <c r="F6359" s="421"/>
      <c r="G6359" s="421"/>
      <c r="H6359" s="421"/>
      <c r="I6359" s="421"/>
      <c r="J6359" s="421"/>
      <c r="K6359" s="421"/>
      <c r="L6359" s="421"/>
      <c r="M6359" s="421"/>
      <c r="N6359" s="426"/>
      <c r="O6359" s="426"/>
      <c r="P6359" s="427"/>
      <c r="Q6359" s="427"/>
      <c r="R6359" s="426"/>
      <c r="S6359" s="426"/>
      <c r="T6359" s="426"/>
      <c r="U6359" s="426"/>
      <c r="V6359" s="426"/>
      <c r="W6359" s="426"/>
      <c r="X6359" s="427"/>
      <c r="Y6359" s="416" t="e">
        <f t="shared" si="496"/>
        <v>#N/A</v>
      </c>
      <c r="Z6359" s="416" t="e">
        <f t="shared" si="497"/>
        <v>#N/A</v>
      </c>
      <c r="AA6359" s="416" t="str">
        <f t="shared" si="498"/>
        <v/>
      </c>
      <c r="AB6359" s="416" t="e">
        <f t="shared" si="499"/>
        <v>#N/A</v>
      </c>
      <c r="AC6359" s="416" t="e">
        <f t="shared" si="500"/>
        <v>#N/A</v>
      </c>
    </row>
    <row r="6360" customHeight="1" spans="1:29">
      <c r="A6360" s="421"/>
      <c r="B6360" s="422"/>
      <c r="C6360" s="422"/>
      <c r="D6360" s="421"/>
      <c r="E6360" s="421"/>
      <c r="F6360" s="421"/>
      <c r="G6360" s="421"/>
      <c r="H6360" s="421"/>
      <c r="I6360" s="421"/>
      <c r="J6360" s="421"/>
      <c r="K6360" s="421"/>
      <c r="L6360" s="421"/>
      <c r="M6360" s="421"/>
      <c r="N6360" s="426"/>
      <c r="O6360" s="426"/>
      <c r="P6360" s="427"/>
      <c r="Q6360" s="427"/>
      <c r="R6360" s="426"/>
      <c r="S6360" s="426"/>
      <c r="T6360" s="426"/>
      <c r="U6360" s="426"/>
      <c r="V6360" s="426"/>
      <c r="W6360" s="426"/>
      <c r="X6360" s="427"/>
      <c r="Y6360" s="416" t="e">
        <f t="shared" si="496"/>
        <v>#N/A</v>
      </c>
      <c r="Z6360" s="416" t="e">
        <f t="shared" si="497"/>
        <v>#N/A</v>
      </c>
      <c r="AA6360" s="416" t="str">
        <f t="shared" si="498"/>
        <v/>
      </c>
      <c r="AB6360" s="416" t="e">
        <f t="shared" si="499"/>
        <v>#N/A</v>
      </c>
      <c r="AC6360" s="416" t="e">
        <f t="shared" si="500"/>
        <v>#N/A</v>
      </c>
    </row>
    <row r="6361" customHeight="1" spans="1:29">
      <c r="A6361" s="421"/>
      <c r="B6361" s="422"/>
      <c r="C6361" s="422"/>
      <c r="D6361" s="421"/>
      <c r="E6361" s="421"/>
      <c r="F6361" s="421"/>
      <c r="G6361" s="421"/>
      <c r="H6361" s="421"/>
      <c r="I6361" s="421"/>
      <c r="J6361" s="421"/>
      <c r="K6361" s="421"/>
      <c r="L6361" s="421"/>
      <c r="M6361" s="421"/>
      <c r="N6361" s="426"/>
      <c r="O6361" s="426"/>
      <c r="P6361" s="427"/>
      <c r="Q6361" s="427"/>
      <c r="R6361" s="426"/>
      <c r="S6361" s="426"/>
      <c r="T6361" s="426"/>
      <c r="U6361" s="426"/>
      <c r="V6361" s="426"/>
      <c r="W6361" s="426"/>
      <c r="X6361" s="427"/>
      <c r="Y6361" s="416" t="e">
        <f t="shared" si="496"/>
        <v>#N/A</v>
      </c>
      <c r="Z6361" s="416" t="e">
        <f t="shared" si="497"/>
        <v>#N/A</v>
      </c>
      <c r="AA6361" s="416" t="str">
        <f t="shared" si="498"/>
        <v/>
      </c>
      <c r="AB6361" s="416" t="e">
        <f t="shared" si="499"/>
        <v>#N/A</v>
      </c>
      <c r="AC6361" s="416" t="e">
        <f t="shared" si="500"/>
        <v>#N/A</v>
      </c>
    </row>
    <row r="6362" customHeight="1" spans="1:29">
      <c r="A6362" s="421"/>
      <c r="B6362" s="422"/>
      <c r="C6362" s="422"/>
      <c r="D6362" s="421"/>
      <c r="E6362" s="421"/>
      <c r="F6362" s="421"/>
      <c r="G6362" s="421"/>
      <c r="H6362" s="421"/>
      <c r="I6362" s="421"/>
      <c r="J6362" s="421"/>
      <c r="K6362" s="421"/>
      <c r="L6362" s="421"/>
      <c r="M6362" s="421"/>
      <c r="N6362" s="426"/>
      <c r="O6362" s="426"/>
      <c r="P6362" s="427"/>
      <c r="Q6362" s="427"/>
      <c r="R6362" s="426"/>
      <c r="S6362" s="426"/>
      <c r="T6362" s="426"/>
      <c r="U6362" s="426"/>
      <c r="V6362" s="426"/>
      <c r="W6362" s="426"/>
      <c r="X6362" s="427"/>
      <c r="Y6362" s="416" t="e">
        <f t="shared" si="496"/>
        <v>#N/A</v>
      </c>
      <c r="Z6362" s="416" t="e">
        <f t="shared" si="497"/>
        <v>#N/A</v>
      </c>
      <c r="AA6362" s="416" t="str">
        <f t="shared" si="498"/>
        <v/>
      </c>
      <c r="AB6362" s="416" t="e">
        <f t="shared" si="499"/>
        <v>#N/A</v>
      </c>
      <c r="AC6362" s="416" t="e">
        <f t="shared" si="500"/>
        <v>#N/A</v>
      </c>
    </row>
    <row r="6363" customHeight="1" spans="1:29">
      <c r="A6363" s="421"/>
      <c r="B6363" s="422"/>
      <c r="C6363" s="422"/>
      <c r="D6363" s="421"/>
      <c r="E6363" s="421"/>
      <c r="F6363" s="421"/>
      <c r="G6363" s="421"/>
      <c r="H6363" s="421"/>
      <c r="I6363" s="421"/>
      <c r="J6363" s="421"/>
      <c r="K6363" s="421"/>
      <c r="L6363" s="421"/>
      <c r="M6363" s="421"/>
      <c r="N6363" s="426"/>
      <c r="O6363" s="426"/>
      <c r="P6363" s="427"/>
      <c r="Q6363" s="427"/>
      <c r="R6363" s="426"/>
      <c r="S6363" s="426"/>
      <c r="T6363" s="426"/>
      <c r="U6363" s="426"/>
      <c r="V6363" s="426"/>
      <c r="W6363" s="426"/>
      <c r="X6363" s="427"/>
      <c r="Y6363" s="416" t="e">
        <f t="shared" si="496"/>
        <v>#N/A</v>
      </c>
      <c r="Z6363" s="416" t="e">
        <f t="shared" si="497"/>
        <v>#N/A</v>
      </c>
      <c r="AA6363" s="416" t="str">
        <f t="shared" si="498"/>
        <v/>
      </c>
      <c r="AB6363" s="416" t="e">
        <f t="shared" si="499"/>
        <v>#N/A</v>
      </c>
      <c r="AC6363" s="416" t="e">
        <f t="shared" si="500"/>
        <v>#N/A</v>
      </c>
    </row>
    <row r="6364" customHeight="1" spans="1:29">
      <c r="A6364" s="421"/>
      <c r="B6364" s="422"/>
      <c r="C6364" s="422"/>
      <c r="D6364" s="421"/>
      <c r="E6364" s="421"/>
      <c r="F6364" s="421"/>
      <c r="G6364" s="421"/>
      <c r="H6364" s="421"/>
      <c r="I6364" s="421"/>
      <c r="J6364" s="421"/>
      <c r="K6364" s="421"/>
      <c r="L6364" s="421"/>
      <c r="M6364" s="421"/>
      <c r="N6364" s="426"/>
      <c r="O6364" s="426"/>
      <c r="P6364" s="427"/>
      <c r="Q6364" s="427"/>
      <c r="R6364" s="426"/>
      <c r="S6364" s="426"/>
      <c r="T6364" s="426"/>
      <c r="U6364" s="426"/>
      <c r="V6364" s="426"/>
      <c r="W6364" s="426"/>
      <c r="X6364" s="427"/>
      <c r="Y6364" s="416" t="e">
        <f t="shared" si="496"/>
        <v>#N/A</v>
      </c>
      <c r="Z6364" s="416" t="e">
        <f t="shared" si="497"/>
        <v>#N/A</v>
      </c>
      <c r="AA6364" s="416" t="str">
        <f t="shared" si="498"/>
        <v/>
      </c>
      <c r="AB6364" s="416" t="e">
        <f t="shared" si="499"/>
        <v>#N/A</v>
      </c>
      <c r="AC6364" s="416" t="e">
        <f t="shared" si="500"/>
        <v>#N/A</v>
      </c>
    </row>
    <row r="6365" customHeight="1" spans="1:29">
      <c r="A6365" s="421"/>
      <c r="B6365" s="422"/>
      <c r="C6365" s="422"/>
      <c r="D6365" s="421"/>
      <c r="E6365" s="421"/>
      <c r="F6365" s="421"/>
      <c r="G6365" s="421"/>
      <c r="H6365" s="421"/>
      <c r="I6365" s="421"/>
      <c r="J6365" s="421"/>
      <c r="K6365" s="421"/>
      <c r="L6365" s="421"/>
      <c r="M6365" s="421"/>
      <c r="N6365" s="426"/>
      <c r="O6365" s="426"/>
      <c r="P6365" s="427"/>
      <c r="Q6365" s="427"/>
      <c r="R6365" s="426"/>
      <c r="S6365" s="426"/>
      <c r="T6365" s="426"/>
      <c r="U6365" s="426"/>
      <c r="V6365" s="426"/>
      <c r="W6365" s="426"/>
      <c r="X6365" s="427"/>
      <c r="Y6365" s="416" t="e">
        <f t="shared" si="496"/>
        <v>#N/A</v>
      </c>
      <c r="Z6365" s="416" t="e">
        <f t="shared" si="497"/>
        <v>#N/A</v>
      </c>
      <c r="AA6365" s="416" t="str">
        <f t="shared" si="498"/>
        <v/>
      </c>
      <c r="AB6365" s="416" t="e">
        <f t="shared" si="499"/>
        <v>#N/A</v>
      </c>
      <c r="AC6365" s="416" t="e">
        <f t="shared" si="500"/>
        <v>#N/A</v>
      </c>
    </row>
    <row r="6366" customHeight="1" spans="1:29">
      <c r="A6366" s="421"/>
      <c r="B6366" s="422"/>
      <c r="C6366" s="422"/>
      <c r="D6366" s="421"/>
      <c r="E6366" s="421"/>
      <c r="F6366" s="421"/>
      <c r="G6366" s="421"/>
      <c r="H6366" s="421"/>
      <c r="I6366" s="421"/>
      <c r="J6366" s="421"/>
      <c r="K6366" s="421"/>
      <c r="L6366" s="421"/>
      <c r="M6366" s="421"/>
      <c r="N6366" s="426"/>
      <c r="O6366" s="426"/>
      <c r="P6366" s="427"/>
      <c r="Q6366" s="427"/>
      <c r="R6366" s="426"/>
      <c r="S6366" s="426"/>
      <c r="T6366" s="426"/>
      <c r="U6366" s="426"/>
      <c r="V6366" s="426"/>
      <c r="W6366" s="426"/>
      <c r="X6366" s="427"/>
      <c r="Y6366" s="416" t="e">
        <f t="shared" si="496"/>
        <v>#N/A</v>
      </c>
      <c r="Z6366" s="416" t="e">
        <f t="shared" si="497"/>
        <v>#N/A</v>
      </c>
      <c r="AA6366" s="416" t="str">
        <f t="shared" si="498"/>
        <v/>
      </c>
      <c r="AB6366" s="416" t="e">
        <f t="shared" si="499"/>
        <v>#N/A</v>
      </c>
      <c r="AC6366" s="416" t="e">
        <f t="shared" si="500"/>
        <v>#N/A</v>
      </c>
    </row>
    <row r="6367" customHeight="1" spans="1:29">
      <c r="A6367" s="421"/>
      <c r="B6367" s="422"/>
      <c r="C6367" s="422"/>
      <c r="D6367" s="421"/>
      <c r="E6367" s="421"/>
      <c r="F6367" s="421"/>
      <c r="G6367" s="421"/>
      <c r="H6367" s="421"/>
      <c r="I6367" s="421"/>
      <c r="J6367" s="421"/>
      <c r="K6367" s="421"/>
      <c r="L6367" s="421"/>
      <c r="M6367" s="421"/>
      <c r="N6367" s="426"/>
      <c r="O6367" s="426"/>
      <c r="P6367" s="427"/>
      <c r="Q6367" s="427"/>
      <c r="R6367" s="426"/>
      <c r="S6367" s="426"/>
      <c r="T6367" s="426"/>
      <c r="U6367" s="426"/>
      <c r="V6367" s="426"/>
      <c r="W6367" s="426"/>
      <c r="X6367" s="427"/>
      <c r="Y6367" s="416" t="e">
        <f t="shared" si="496"/>
        <v>#N/A</v>
      </c>
      <c r="Z6367" s="416" t="e">
        <f t="shared" si="497"/>
        <v>#N/A</v>
      </c>
      <c r="AA6367" s="416" t="str">
        <f t="shared" si="498"/>
        <v/>
      </c>
      <c r="AB6367" s="416" t="e">
        <f t="shared" si="499"/>
        <v>#N/A</v>
      </c>
      <c r="AC6367" s="416" t="e">
        <f t="shared" si="500"/>
        <v>#N/A</v>
      </c>
    </row>
    <row r="6368" customHeight="1" spans="1:29">
      <c r="A6368" s="421"/>
      <c r="B6368" s="422"/>
      <c r="C6368" s="422"/>
      <c r="D6368" s="421"/>
      <c r="E6368" s="421"/>
      <c r="F6368" s="421"/>
      <c r="G6368" s="421"/>
      <c r="H6368" s="421"/>
      <c r="I6368" s="421"/>
      <c r="J6368" s="421"/>
      <c r="K6368" s="421"/>
      <c r="L6368" s="421"/>
      <c r="M6368" s="421"/>
      <c r="N6368" s="426"/>
      <c r="O6368" s="426"/>
      <c r="P6368" s="427"/>
      <c r="Q6368" s="427"/>
      <c r="R6368" s="426"/>
      <c r="S6368" s="426"/>
      <c r="T6368" s="426"/>
      <c r="U6368" s="426"/>
      <c r="V6368" s="426"/>
      <c r="W6368" s="426"/>
      <c r="X6368" s="427"/>
      <c r="Y6368" s="416" t="e">
        <f t="shared" si="496"/>
        <v>#N/A</v>
      </c>
      <c r="Z6368" s="416" t="e">
        <f t="shared" si="497"/>
        <v>#N/A</v>
      </c>
      <c r="AA6368" s="416" t="str">
        <f t="shared" si="498"/>
        <v/>
      </c>
      <c r="AB6368" s="416" t="e">
        <f t="shared" si="499"/>
        <v>#N/A</v>
      </c>
      <c r="AC6368" s="416" t="e">
        <f t="shared" si="500"/>
        <v>#N/A</v>
      </c>
    </row>
    <row r="6369" customHeight="1" spans="1:29">
      <c r="A6369" s="421"/>
      <c r="B6369" s="422"/>
      <c r="C6369" s="422"/>
      <c r="D6369" s="421"/>
      <c r="E6369" s="421"/>
      <c r="F6369" s="421"/>
      <c r="G6369" s="421"/>
      <c r="H6369" s="421"/>
      <c r="I6369" s="421"/>
      <c r="J6369" s="421"/>
      <c r="K6369" s="421"/>
      <c r="L6369" s="421"/>
      <c r="M6369" s="421"/>
      <c r="N6369" s="426"/>
      <c r="O6369" s="426"/>
      <c r="P6369" s="427"/>
      <c r="Q6369" s="427"/>
      <c r="R6369" s="426"/>
      <c r="S6369" s="426"/>
      <c r="T6369" s="426"/>
      <c r="U6369" s="426"/>
      <c r="V6369" s="426"/>
      <c r="W6369" s="426"/>
      <c r="X6369" s="427"/>
      <c r="Y6369" s="416" t="e">
        <f t="shared" si="496"/>
        <v>#N/A</v>
      </c>
      <c r="Z6369" s="416" t="e">
        <f t="shared" si="497"/>
        <v>#N/A</v>
      </c>
      <c r="AA6369" s="416" t="str">
        <f t="shared" si="498"/>
        <v/>
      </c>
      <c r="AB6369" s="416" t="e">
        <f t="shared" si="499"/>
        <v>#N/A</v>
      </c>
      <c r="AC6369" s="416" t="e">
        <f t="shared" si="500"/>
        <v>#N/A</v>
      </c>
    </row>
    <row r="6370" customHeight="1" spans="1:29">
      <c r="A6370" s="421"/>
      <c r="B6370" s="422"/>
      <c r="C6370" s="422"/>
      <c r="D6370" s="421"/>
      <c r="E6370" s="421"/>
      <c r="F6370" s="421"/>
      <c r="G6370" s="421"/>
      <c r="H6370" s="421"/>
      <c r="I6370" s="421"/>
      <c r="J6370" s="421"/>
      <c r="K6370" s="421"/>
      <c r="L6370" s="421"/>
      <c r="M6370" s="421"/>
      <c r="N6370" s="426"/>
      <c r="O6370" s="426"/>
      <c r="P6370" s="427"/>
      <c r="Q6370" s="427"/>
      <c r="R6370" s="426"/>
      <c r="S6370" s="426"/>
      <c r="T6370" s="426"/>
      <c r="U6370" s="426"/>
      <c r="V6370" s="426"/>
      <c r="W6370" s="426"/>
      <c r="X6370" s="427"/>
      <c r="Y6370" s="416" t="e">
        <f t="shared" si="496"/>
        <v>#N/A</v>
      </c>
      <c r="Z6370" s="416" t="e">
        <f t="shared" si="497"/>
        <v>#N/A</v>
      </c>
      <c r="AA6370" s="416" t="str">
        <f t="shared" si="498"/>
        <v/>
      </c>
      <c r="AB6370" s="416" t="e">
        <f t="shared" si="499"/>
        <v>#N/A</v>
      </c>
      <c r="AC6370" s="416" t="e">
        <f t="shared" si="500"/>
        <v>#N/A</v>
      </c>
    </row>
    <row r="6371" customHeight="1" spans="1:29">
      <c r="A6371" s="421"/>
      <c r="B6371" s="422"/>
      <c r="C6371" s="422"/>
      <c r="D6371" s="421"/>
      <c r="E6371" s="421"/>
      <c r="F6371" s="421"/>
      <c r="G6371" s="421"/>
      <c r="H6371" s="421"/>
      <c r="I6371" s="421"/>
      <c r="J6371" s="421"/>
      <c r="K6371" s="421"/>
      <c r="L6371" s="421"/>
      <c r="M6371" s="421"/>
      <c r="N6371" s="426"/>
      <c r="O6371" s="426"/>
      <c r="P6371" s="427"/>
      <c r="Q6371" s="427"/>
      <c r="R6371" s="426"/>
      <c r="S6371" s="426"/>
      <c r="T6371" s="426"/>
      <c r="U6371" s="426"/>
      <c r="V6371" s="426"/>
      <c r="W6371" s="426"/>
      <c r="X6371" s="427"/>
      <c r="Y6371" s="416" t="e">
        <f t="shared" si="496"/>
        <v>#N/A</v>
      </c>
      <c r="Z6371" s="416" t="e">
        <f t="shared" si="497"/>
        <v>#N/A</v>
      </c>
      <c r="AA6371" s="416" t="str">
        <f t="shared" si="498"/>
        <v/>
      </c>
      <c r="AB6371" s="416" t="e">
        <f t="shared" si="499"/>
        <v>#N/A</v>
      </c>
      <c r="AC6371" s="416" t="e">
        <f t="shared" si="500"/>
        <v>#N/A</v>
      </c>
    </row>
    <row r="6372" customHeight="1" spans="1:29">
      <c r="A6372" s="421"/>
      <c r="B6372" s="422"/>
      <c r="C6372" s="422"/>
      <c r="D6372" s="421"/>
      <c r="E6372" s="421"/>
      <c r="F6372" s="421"/>
      <c r="G6372" s="421"/>
      <c r="H6372" s="421"/>
      <c r="I6372" s="421"/>
      <c r="J6372" s="421"/>
      <c r="K6372" s="421"/>
      <c r="L6372" s="421"/>
      <c r="M6372" s="421"/>
      <c r="N6372" s="426"/>
      <c r="O6372" s="426"/>
      <c r="P6372" s="427"/>
      <c r="Q6372" s="427"/>
      <c r="R6372" s="426"/>
      <c r="S6372" s="426"/>
      <c r="T6372" s="426"/>
      <c r="U6372" s="426"/>
      <c r="V6372" s="426"/>
      <c r="W6372" s="426"/>
      <c r="X6372" s="427"/>
      <c r="Y6372" s="416" t="e">
        <f t="shared" si="496"/>
        <v>#N/A</v>
      </c>
      <c r="Z6372" s="416" t="e">
        <f t="shared" si="497"/>
        <v>#N/A</v>
      </c>
      <c r="AA6372" s="416" t="str">
        <f t="shared" si="498"/>
        <v/>
      </c>
      <c r="AB6372" s="416" t="e">
        <f t="shared" si="499"/>
        <v>#N/A</v>
      </c>
      <c r="AC6372" s="416" t="e">
        <f t="shared" si="500"/>
        <v>#N/A</v>
      </c>
    </row>
    <row r="6373" customHeight="1" spans="1:29">
      <c r="A6373" s="421"/>
      <c r="B6373" s="422"/>
      <c r="C6373" s="422"/>
      <c r="D6373" s="421"/>
      <c r="E6373" s="421"/>
      <c r="F6373" s="421"/>
      <c r="G6373" s="421"/>
      <c r="H6373" s="421"/>
      <c r="I6373" s="421"/>
      <c r="J6373" s="421"/>
      <c r="K6373" s="421"/>
      <c r="L6373" s="421"/>
      <c r="M6373" s="421"/>
      <c r="N6373" s="426"/>
      <c r="O6373" s="426"/>
      <c r="P6373" s="427"/>
      <c r="Q6373" s="427"/>
      <c r="R6373" s="426"/>
      <c r="S6373" s="426"/>
      <c r="T6373" s="426"/>
      <c r="U6373" s="426"/>
      <c r="V6373" s="426"/>
      <c r="W6373" s="426"/>
      <c r="X6373" s="427"/>
      <c r="Y6373" s="416" t="e">
        <f t="shared" si="496"/>
        <v>#N/A</v>
      </c>
      <c r="Z6373" s="416" t="e">
        <f t="shared" si="497"/>
        <v>#N/A</v>
      </c>
      <c r="AA6373" s="416" t="str">
        <f t="shared" si="498"/>
        <v/>
      </c>
      <c r="AB6373" s="416" t="e">
        <f t="shared" si="499"/>
        <v>#N/A</v>
      </c>
      <c r="AC6373" s="416" t="e">
        <f t="shared" si="500"/>
        <v>#N/A</v>
      </c>
    </row>
    <row r="6374" customHeight="1" spans="1:29">
      <c r="A6374" s="421"/>
      <c r="B6374" s="422"/>
      <c r="C6374" s="422"/>
      <c r="D6374" s="421"/>
      <c r="E6374" s="421"/>
      <c r="F6374" s="421"/>
      <c r="G6374" s="421"/>
      <c r="H6374" s="421"/>
      <c r="I6374" s="421"/>
      <c r="J6374" s="421"/>
      <c r="K6374" s="421"/>
      <c r="L6374" s="421"/>
      <c r="M6374" s="421"/>
      <c r="N6374" s="426"/>
      <c r="O6374" s="426"/>
      <c r="P6374" s="427"/>
      <c r="Q6374" s="427"/>
      <c r="R6374" s="426"/>
      <c r="S6374" s="426"/>
      <c r="T6374" s="426"/>
      <c r="U6374" s="426"/>
      <c r="V6374" s="426"/>
      <c r="W6374" s="426"/>
      <c r="X6374" s="427"/>
      <c r="Y6374" s="416" t="e">
        <f t="shared" si="496"/>
        <v>#N/A</v>
      </c>
      <c r="Z6374" s="416" t="e">
        <f t="shared" si="497"/>
        <v>#N/A</v>
      </c>
      <c r="AA6374" s="416" t="str">
        <f t="shared" si="498"/>
        <v/>
      </c>
      <c r="AB6374" s="416" t="e">
        <f t="shared" si="499"/>
        <v>#N/A</v>
      </c>
      <c r="AC6374" s="416" t="e">
        <f t="shared" si="500"/>
        <v>#N/A</v>
      </c>
    </row>
    <row r="6375" customHeight="1" spans="1:29">
      <c r="A6375" s="421"/>
      <c r="B6375" s="422"/>
      <c r="C6375" s="422"/>
      <c r="D6375" s="421"/>
      <c r="E6375" s="421"/>
      <c r="F6375" s="421"/>
      <c r="G6375" s="421"/>
      <c r="H6375" s="421"/>
      <c r="I6375" s="421"/>
      <c r="J6375" s="421"/>
      <c r="K6375" s="421"/>
      <c r="L6375" s="421"/>
      <c r="M6375" s="421"/>
      <c r="N6375" s="426"/>
      <c r="O6375" s="426"/>
      <c r="P6375" s="427"/>
      <c r="Q6375" s="427"/>
      <c r="R6375" s="426"/>
      <c r="S6375" s="426"/>
      <c r="T6375" s="426"/>
      <c r="U6375" s="426"/>
      <c r="V6375" s="426"/>
      <c r="W6375" s="426"/>
      <c r="X6375" s="427"/>
      <c r="Y6375" s="416" t="e">
        <f t="shared" si="496"/>
        <v>#N/A</v>
      </c>
      <c r="Z6375" s="416" t="e">
        <f t="shared" si="497"/>
        <v>#N/A</v>
      </c>
      <c r="AA6375" s="416" t="str">
        <f t="shared" si="498"/>
        <v/>
      </c>
      <c r="AB6375" s="416" t="e">
        <f t="shared" si="499"/>
        <v>#N/A</v>
      </c>
      <c r="AC6375" s="416" t="e">
        <f t="shared" si="500"/>
        <v>#N/A</v>
      </c>
    </row>
    <row r="6376" customHeight="1" spans="1:29">
      <c r="A6376" s="421"/>
      <c r="B6376" s="422"/>
      <c r="C6376" s="422"/>
      <c r="D6376" s="421"/>
      <c r="E6376" s="421"/>
      <c r="F6376" s="421"/>
      <c r="G6376" s="421"/>
      <c r="H6376" s="421"/>
      <c r="I6376" s="421"/>
      <c r="J6376" s="421"/>
      <c r="K6376" s="421"/>
      <c r="L6376" s="421"/>
      <c r="M6376" s="421"/>
      <c r="N6376" s="426"/>
      <c r="O6376" s="426"/>
      <c r="P6376" s="427"/>
      <c r="Q6376" s="427"/>
      <c r="R6376" s="426"/>
      <c r="S6376" s="426"/>
      <c r="T6376" s="426"/>
      <c r="U6376" s="426"/>
      <c r="V6376" s="426"/>
      <c r="W6376" s="426"/>
      <c r="X6376" s="427"/>
      <c r="Y6376" s="416" t="e">
        <f t="shared" si="496"/>
        <v>#N/A</v>
      </c>
      <c r="Z6376" s="416" t="e">
        <f t="shared" si="497"/>
        <v>#N/A</v>
      </c>
      <c r="AA6376" s="416" t="str">
        <f t="shared" si="498"/>
        <v/>
      </c>
      <c r="AB6376" s="416" t="e">
        <f t="shared" si="499"/>
        <v>#N/A</v>
      </c>
      <c r="AC6376" s="416" t="e">
        <f t="shared" si="500"/>
        <v>#N/A</v>
      </c>
    </row>
    <row r="6377" customHeight="1" spans="1:29">
      <c r="A6377" s="421"/>
      <c r="B6377" s="422"/>
      <c r="C6377" s="422"/>
      <c r="D6377" s="421"/>
      <c r="E6377" s="421"/>
      <c r="F6377" s="421"/>
      <c r="G6377" s="421"/>
      <c r="H6377" s="421"/>
      <c r="I6377" s="421"/>
      <c r="J6377" s="421"/>
      <c r="K6377" s="421"/>
      <c r="L6377" s="421"/>
      <c r="M6377" s="421"/>
      <c r="N6377" s="426"/>
      <c r="O6377" s="426"/>
      <c r="P6377" s="427"/>
      <c r="Q6377" s="427"/>
      <c r="R6377" s="426"/>
      <c r="S6377" s="426"/>
      <c r="T6377" s="426"/>
      <c r="U6377" s="426"/>
      <c r="V6377" s="426"/>
      <c r="W6377" s="426"/>
      <c r="X6377" s="427"/>
      <c r="Y6377" s="416" t="e">
        <f t="shared" si="496"/>
        <v>#N/A</v>
      </c>
      <c r="Z6377" s="416" t="e">
        <f t="shared" si="497"/>
        <v>#N/A</v>
      </c>
      <c r="AA6377" s="416" t="str">
        <f t="shared" si="498"/>
        <v/>
      </c>
      <c r="AB6377" s="416" t="e">
        <f t="shared" si="499"/>
        <v>#N/A</v>
      </c>
      <c r="AC6377" s="416" t="e">
        <f t="shared" si="500"/>
        <v>#N/A</v>
      </c>
    </row>
    <row r="6378" customHeight="1" spans="1:29">
      <c r="A6378" s="421"/>
      <c r="B6378" s="422"/>
      <c r="C6378" s="422"/>
      <c r="D6378" s="421"/>
      <c r="E6378" s="421"/>
      <c r="F6378" s="421"/>
      <c r="G6378" s="421"/>
      <c r="H6378" s="421"/>
      <c r="I6378" s="421"/>
      <c r="J6378" s="421"/>
      <c r="K6378" s="421"/>
      <c r="L6378" s="421"/>
      <c r="M6378" s="421"/>
      <c r="N6378" s="426"/>
      <c r="O6378" s="426"/>
      <c r="P6378" s="427"/>
      <c r="Q6378" s="427"/>
      <c r="R6378" s="426"/>
      <c r="S6378" s="426"/>
      <c r="T6378" s="426"/>
      <c r="U6378" s="426"/>
      <c r="V6378" s="426"/>
      <c r="W6378" s="426"/>
      <c r="X6378" s="427"/>
      <c r="Y6378" s="416" t="e">
        <f t="shared" si="496"/>
        <v>#N/A</v>
      </c>
      <c r="Z6378" s="416" t="e">
        <f t="shared" si="497"/>
        <v>#N/A</v>
      </c>
      <c r="AA6378" s="416" t="str">
        <f t="shared" si="498"/>
        <v/>
      </c>
      <c r="AB6378" s="416" t="e">
        <f t="shared" si="499"/>
        <v>#N/A</v>
      </c>
      <c r="AC6378" s="416" t="e">
        <f t="shared" si="500"/>
        <v>#N/A</v>
      </c>
    </row>
    <row r="6379" customHeight="1" spans="1:29">
      <c r="A6379" s="421"/>
      <c r="B6379" s="422"/>
      <c r="C6379" s="422"/>
      <c r="D6379" s="421"/>
      <c r="E6379" s="421"/>
      <c r="F6379" s="421"/>
      <c r="G6379" s="421"/>
      <c r="H6379" s="421"/>
      <c r="I6379" s="421"/>
      <c r="J6379" s="421"/>
      <c r="K6379" s="421"/>
      <c r="L6379" s="421"/>
      <c r="M6379" s="421"/>
      <c r="N6379" s="426"/>
      <c r="O6379" s="426"/>
      <c r="P6379" s="427"/>
      <c r="Q6379" s="427"/>
      <c r="R6379" s="426"/>
      <c r="S6379" s="426"/>
      <c r="T6379" s="426"/>
      <c r="U6379" s="426"/>
      <c r="V6379" s="426"/>
      <c r="W6379" s="426"/>
      <c r="X6379" s="427"/>
      <c r="Y6379" s="416" t="e">
        <f t="shared" si="496"/>
        <v>#N/A</v>
      </c>
      <c r="Z6379" s="416" t="e">
        <f t="shared" si="497"/>
        <v>#N/A</v>
      </c>
      <c r="AA6379" s="416" t="str">
        <f t="shared" si="498"/>
        <v/>
      </c>
      <c r="AB6379" s="416" t="e">
        <f t="shared" si="499"/>
        <v>#N/A</v>
      </c>
      <c r="AC6379" s="416" t="e">
        <f t="shared" si="500"/>
        <v>#N/A</v>
      </c>
    </row>
    <row r="6380" customHeight="1" spans="1:29">
      <c r="A6380" s="421"/>
      <c r="B6380" s="422"/>
      <c r="C6380" s="422"/>
      <c r="D6380" s="421"/>
      <c r="E6380" s="421"/>
      <c r="F6380" s="421"/>
      <c r="G6380" s="421"/>
      <c r="H6380" s="421"/>
      <c r="I6380" s="421"/>
      <c r="J6380" s="421"/>
      <c r="K6380" s="421"/>
      <c r="L6380" s="421"/>
      <c r="M6380" s="421"/>
      <c r="N6380" s="426"/>
      <c r="O6380" s="426"/>
      <c r="P6380" s="427"/>
      <c r="Q6380" s="427"/>
      <c r="R6380" s="426"/>
      <c r="S6380" s="426"/>
      <c r="T6380" s="426"/>
      <c r="U6380" s="426"/>
      <c r="V6380" s="426"/>
      <c r="W6380" s="426"/>
      <c r="X6380" s="427"/>
      <c r="Y6380" s="416" t="e">
        <f t="shared" si="496"/>
        <v>#N/A</v>
      </c>
      <c r="Z6380" s="416" t="e">
        <f t="shared" si="497"/>
        <v>#N/A</v>
      </c>
      <c r="AA6380" s="416" t="str">
        <f t="shared" si="498"/>
        <v/>
      </c>
      <c r="AB6380" s="416" t="e">
        <f t="shared" si="499"/>
        <v>#N/A</v>
      </c>
      <c r="AC6380" s="416" t="e">
        <f t="shared" si="500"/>
        <v>#N/A</v>
      </c>
    </row>
    <row r="6381" customHeight="1" spans="1:29">
      <c r="A6381" s="421"/>
      <c r="B6381" s="422"/>
      <c r="C6381" s="422"/>
      <c r="D6381" s="421"/>
      <c r="E6381" s="421"/>
      <c r="F6381" s="421"/>
      <c r="G6381" s="421"/>
      <c r="H6381" s="421"/>
      <c r="I6381" s="421"/>
      <c r="J6381" s="421"/>
      <c r="K6381" s="421"/>
      <c r="L6381" s="421"/>
      <c r="M6381" s="421"/>
      <c r="N6381" s="426"/>
      <c r="O6381" s="426"/>
      <c r="P6381" s="427"/>
      <c r="Q6381" s="427"/>
      <c r="R6381" s="426"/>
      <c r="S6381" s="426"/>
      <c r="T6381" s="426"/>
      <c r="U6381" s="426"/>
      <c r="V6381" s="426"/>
      <c r="W6381" s="426"/>
      <c r="X6381" s="427"/>
      <c r="Y6381" s="416" t="e">
        <f t="shared" si="496"/>
        <v>#N/A</v>
      </c>
      <c r="Z6381" s="416" t="e">
        <f t="shared" si="497"/>
        <v>#N/A</v>
      </c>
      <c r="AA6381" s="416" t="str">
        <f t="shared" si="498"/>
        <v/>
      </c>
      <c r="AB6381" s="416" t="e">
        <f t="shared" si="499"/>
        <v>#N/A</v>
      </c>
      <c r="AC6381" s="416" t="e">
        <f t="shared" si="500"/>
        <v>#N/A</v>
      </c>
    </row>
    <row r="6382" customHeight="1" spans="1:29">
      <c r="A6382" s="421"/>
      <c r="B6382" s="422"/>
      <c r="C6382" s="422"/>
      <c r="D6382" s="421"/>
      <c r="E6382" s="421"/>
      <c r="F6382" s="421"/>
      <c r="G6382" s="421"/>
      <c r="H6382" s="421"/>
      <c r="I6382" s="421"/>
      <c r="J6382" s="421"/>
      <c r="K6382" s="421"/>
      <c r="L6382" s="421"/>
      <c r="M6382" s="421"/>
      <c r="N6382" s="426"/>
      <c r="O6382" s="426"/>
      <c r="P6382" s="427"/>
      <c r="Q6382" s="427"/>
      <c r="R6382" s="426"/>
      <c r="S6382" s="426"/>
      <c r="T6382" s="426"/>
      <c r="U6382" s="426"/>
      <c r="V6382" s="426"/>
      <c r="W6382" s="426"/>
      <c r="X6382" s="427"/>
      <c r="Y6382" s="416" t="e">
        <f t="shared" si="496"/>
        <v>#N/A</v>
      </c>
      <c r="Z6382" s="416" t="e">
        <f t="shared" si="497"/>
        <v>#N/A</v>
      </c>
      <c r="AA6382" s="416" t="str">
        <f t="shared" si="498"/>
        <v/>
      </c>
      <c r="AB6382" s="416" t="e">
        <f t="shared" si="499"/>
        <v>#N/A</v>
      </c>
      <c r="AC6382" s="416" t="e">
        <f t="shared" si="500"/>
        <v>#N/A</v>
      </c>
    </row>
    <row r="6383" customHeight="1" spans="1:29">
      <c r="A6383" s="421"/>
      <c r="B6383" s="422"/>
      <c r="C6383" s="422"/>
      <c r="D6383" s="421"/>
      <c r="E6383" s="421"/>
      <c r="F6383" s="421"/>
      <c r="G6383" s="421"/>
      <c r="H6383" s="421"/>
      <c r="I6383" s="421"/>
      <c r="J6383" s="421"/>
      <c r="K6383" s="421"/>
      <c r="L6383" s="421"/>
      <c r="M6383" s="421"/>
      <c r="N6383" s="426"/>
      <c r="O6383" s="426"/>
      <c r="P6383" s="427"/>
      <c r="Q6383" s="427"/>
      <c r="R6383" s="426"/>
      <c r="S6383" s="426"/>
      <c r="T6383" s="426"/>
      <c r="U6383" s="426"/>
      <c r="V6383" s="426"/>
      <c r="W6383" s="426"/>
      <c r="X6383" s="427"/>
      <c r="Y6383" s="416" t="e">
        <f t="shared" si="496"/>
        <v>#N/A</v>
      </c>
      <c r="Z6383" s="416" t="e">
        <f t="shared" si="497"/>
        <v>#N/A</v>
      </c>
      <c r="AA6383" s="416" t="str">
        <f t="shared" si="498"/>
        <v/>
      </c>
      <c r="AB6383" s="416" t="e">
        <f t="shared" si="499"/>
        <v>#N/A</v>
      </c>
      <c r="AC6383" s="416" t="e">
        <f t="shared" si="500"/>
        <v>#N/A</v>
      </c>
    </row>
    <row r="6384" customHeight="1" spans="1:29">
      <c r="A6384" s="421"/>
      <c r="B6384" s="422"/>
      <c r="C6384" s="422"/>
      <c r="D6384" s="421"/>
      <c r="E6384" s="421"/>
      <c r="F6384" s="421"/>
      <c r="G6384" s="421"/>
      <c r="H6384" s="421"/>
      <c r="I6384" s="421"/>
      <c r="J6384" s="421"/>
      <c r="K6384" s="421"/>
      <c r="L6384" s="421"/>
      <c r="M6384" s="421"/>
      <c r="N6384" s="426"/>
      <c r="O6384" s="426"/>
      <c r="P6384" s="427"/>
      <c r="Q6384" s="427"/>
      <c r="R6384" s="426"/>
      <c r="S6384" s="426"/>
      <c r="T6384" s="426"/>
      <c r="U6384" s="426"/>
      <c r="V6384" s="426"/>
      <c r="W6384" s="426"/>
      <c r="X6384" s="427"/>
      <c r="Y6384" s="416" t="e">
        <f t="shared" si="496"/>
        <v>#N/A</v>
      </c>
      <c r="Z6384" s="416" t="e">
        <f t="shared" si="497"/>
        <v>#N/A</v>
      </c>
      <c r="AA6384" s="416" t="str">
        <f t="shared" si="498"/>
        <v/>
      </c>
      <c r="AB6384" s="416" t="e">
        <f t="shared" si="499"/>
        <v>#N/A</v>
      </c>
      <c r="AC6384" s="416" t="e">
        <f t="shared" si="500"/>
        <v>#N/A</v>
      </c>
    </row>
    <row r="6385" customHeight="1" spans="1:29">
      <c r="A6385" s="421"/>
      <c r="B6385" s="422"/>
      <c r="C6385" s="422"/>
      <c r="D6385" s="421"/>
      <c r="E6385" s="421"/>
      <c r="F6385" s="421"/>
      <c r="G6385" s="421"/>
      <c r="H6385" s="421"/>
      <c r="I6385" s="421"/>
      <c r="J6385" s="421"/>
      <c r="K6385" s="421"/>
      <c r="L6385" s="421"/>
      <c r="M6385" s="421"/>
      <c r="N6385" s="426"/>
      <c r="O6385" s="426"/>
      <c r="P6385" s="427"/>
      <c r="Q6385" s="427"/>
      <c r="R6385" s="426"/>
      <c r="S6385" s="426"/>
      <c r="T6385" s="426"/>
      <c r="U6385" s="426"/>
      <c r="V6385" s="426"/>
      <c r="W6385" s="426"/>
      <c r="X6385" s="427"/>
      <c r="Y6385" s="416" t="e">
        <f t="shared" si="496"/>
        <v>#N/A</v>
      </c>
      <c r="Z6385" s="416" t="e">
        <f t="shared" si="497"/>
        <v>#N/A</v>
      </c>
      <c r="AA6385" s="416" t="str">
        <f t="shared" si="498"/>
        <v/>
      </c>
      <c r="AB6385" s="416" t="e">
        <f t="shared" si="499"/>
        <v>#N/A</v>
      </c>
      <c r="AC6385" s="416" t="e">
        <f t="shared" si="500"/>
        <v>#N/A</v>
      </c>
    </row>
    <row r="6386" customHeight="1" spans="1:29">
      <c r="A6386" s="421"/>
      <c r="B6386" s="422"/>
      <c r="C6386" s="422"/>
      <c r="D6386" s="421"/>
      <c r="E6386" s="421"/>
      <c r="F6386" s="421"/>
      <c r="G6386" s="421"/>
      <c r="H6386" s="421"/>
      <c r="I6386" s="421"/>
      <c r="J6386" s="421"/>
      <c r="K6386" s="421"/>
      <c r="L6386" s="421"/>
      <c r="M6386" s="421"/>
      <c r="N6386" s="426"/>
      <c r="O6386" s="426"/>
      <c r="P6386" s="427"/>
      <c r="Q6386" s="427"/>
      <c r="R6386" s="426"/>
      <c r="S6386" s="426"/>
      <c r="T6386" s="426"/>
      <c r="U6386" s="426"/>
      <c r="V6386" s="426"/>
      <c r="W6386" s="426"/>
      <c r="X6386" s="427"/>
      <c r="Y6386" s="416" t="e">
        <f t="shared" si="496"/>
        <v>#N/A</v>
      </c>
      <c r="Z6386" s="416" t="e">
        <f t="shared" si="497"/>
        <v>#N/A</v>
      </c>
      <c r="AA6386" s="416" t="str">
        <f t="shared" si="498"/>
        <v/>
      </c>
      <c r="AB6386" s="416" t="e">
        <f t="shared" si="499"/>
        <v>#N/A</v>
      </c>
      <c r="AC6386" s="416" t="e">
        <f t="shared" si="500"/>
        <v>#N/A</v>
      </c>
    </row>
    <row r="6387" customHeight="1" spans="1:29">
      <c r="A6387" s="421"/>
      <c r="B6387" s="422"/>
      <c r="C6387" s="422"/>
      <c r="D6387" s="421"/>
      <c r="E6387" s="421"/>
      <c r="F6387" s="421"/>
      <c r="G6387" s="421"/>
      <c r="H6387" s="421"/>
      <c r="I6387" s="421"/>
      <c r="J6387" s="421"/>
      <c r="K6387" s="421"/>
      <c r="L6387" s="421"/>
      <c r="M6387" s="421"/>
      <c r="N6387" s="426"/>
      <c r="O6387" s="426"/>
      <c r="P6387" s="427"/>
      <c r="Q6387" s="427"/>
      <c r="R6387" s="426"/>
      <c r="S6387" s="426"/>
      <c r="T6387" s="426"/>
      <c r="U6387" s="426"/>
      <c r="V6387" s="426"/>
      <c r="W6387" s="426"/>
      <c r="X6387" s="427"/>
      <c r="Y6387" s="416" t="e">
        <f t="shared" si="496"/>
        <v>#N/A</v>
      </c>
      <c r="Z6387" s="416" t="e">
        <f t="shared" si="497"/>
        <v>#N/A</v>
      </c>
      <c r="AA6387" s="416" t="str">
        <f t="shared" si="498"/>
        <v/>
      </c>
      <c r="AB6387" s="416" t="e">
        <f t="shared" si="499"/>
        <v>#N/A</v>
      </c>
      <c r="AC6387" s="416" t="e">
        <f t="shared" si="500"/>
        <v>#N/A</v>
      </c>
    </row>
    <row r="6388" customHeight="1" spans="1:29">
      <c r="A6388" s="421"/>
      <c r="B6388" s="422"/>
      <c r="C6388" s="422"/>
      <c r="D6388" s="421"/>
      <c r="E6388" s="421"/>
      <c r="F6388" s="421"/>
      <c r="G6388" s="421"/>
      <c r="H6388" s="421"/>
      <c r="I6388" s="421"/>
      <c r="J6388" s="421"/>
      <c r="K6388" s="421"/>
      <c r="L6388" s="421"/>
      <c r="M6388" s="421"/>
      <c r="N6388" s="426"/>
      <c r="O6388" s="426"/>
      <c r="P6388" s="427"/>
      <c r="Q6388" s="427"/>
      <c r="R6388" s="426"/>
      <c r="S6388" s="426"/>
      <c r="T6388" s="426"/>
      <c r="U6388" s="426"/>
      <c r="V6388" s="426"/>
      <c r="W6388" s="426"/>
      <c r="X6388" s="427"/>
      <c r="Y6388" s="416" t="e">
        <f t="shared" si="496"/>
        <v>#N/A</v>
      </c>
      <c r="Z6388" s="416" t="e">
        <f t="shared" si="497"/>
        <v>#N/A</v>
      </c>
      <c r="AA6388" s="416" t="str">
        <f t="shared" si="498"/>
        <v/>
      </c>
      <c r="AB6388" s="416" t="e">
        <f t="shared" si="499"/>
        <v>#N/A</v>
      </c>
      <c r="AC6388" s="416" t="e">
        <f t="shared" si="500"/>
        <v>#N/A</v>
      </c>
    </row>
    <row r="6389" customHeight="1" spans="1:29">
      <c r="A6389" s="421"/>
      <c r="B6389" s="422"/>
      <c r="C6389" s="422"/>
      <c r="D6389" s="421"/>
      <c r="E6389" s="421"/>
      <c r="F6389" s="421"/>
      <c r="G6389" s="421"/>
      <c r="H6389" s="421"/>
      <c r="I6389" s="421"/>
      <c r="J6389" s="421"/>
      <c r="K6389" s="421"/>
      <c r="L6389" s="421"/>
      <c r="M6389" s="421"/>
      <c r="N6389" s="426"/>
      <c r="O6389" s="426"/>
      <c r="P6389" s="427"/>
      <c r="Q6389" s="427"/>
      <c r="R6389" s="426"/>
      <c r="S6389" s="426"/>
      <c r="T6389" s="426"/>
      <c r="U6389" s="426"/>
      <c r="V6389" s="426"/>
      <c r="W6389" s="426"/>
      <c r="X6389" s="427"/>
      <c r="Y6389" s="416" t="e">
        <f t="shared" si="496"/>
        <v>#N/A</v>
      </c>
      <c r="Z6389" s="416" t="e">
        <f t="shared" si="497"/>
        <v>#N/A</v>
      </c>
      <c r="AA6389" s="416" t="str">
        <f t="shared" si="498"/>
        <v/>
      </c>
      <c r="AB6389" s="416" t="e">
        <f t="shared" si="499"/>
        <v>#N/A</v>
      </c>
      <c r="AC6389" s="416" t="e">
        <f t="shared" si="500"/>
        <v>#N/A</v>
      </c>
    </row>
    <row r="6390" customHeight="1" spans="1:29">
      <c r="A6390" s="421"/>
      <c r="B6390" s="422"/>
      <c r="C6390" s="422"/>
      <c r="D6390" s="421"/>
      <c r="E6390" s="421"/>
      <c r="F6390" s="421"/>
      <c r="G6390" s="421"/>
      <c r="H6390" s="421"/>
      <c r="I6390" s="421"/>
      <c r="J6390" s="421"/>
      <c r="K6390" s="421"/>
      <c r="L6390" s="421"/>
      <c r="M6390" s="421"/>
      <c r="N6390" s="426"/>
      <c r="O6390" s="426"/>
      <c r="P6390" s="427"/>
      <c r="Q6390" s="427"/>
      <c r="R6390" s="426"/>
      <c r="S6390" s="426"/>
      <c r="T6390" s="426"/>
      <c r="U6390" s="426"/>
      <c r="V6390" s="426"/>
      <c r="W6390" s="426"/>
      <c r="X6390" s="427"/>
      <c r="Y6390" s="416" t="e">
        <f t="shared" si="496"/>
        <v>#N/A</v>
      </c>
      <c r="Z6390" s="416" t="e">
        <f t="shared" si="497"/>
        <v>#N/A</v>
      </c>
      <c r="AA6390" s="416" t="str">
        <f t="shared" si="498"/>
        <v/>
      </c>
      <c r="AB6390" s="416" t="e">
        <f t="shared" si="499"/>
        <v>#N/A</v>
      </c>
      <c r="AC6390" s="416" t="e">
        <f t="shared" si="500"/>
        <v>#N/A</v>
      </c>
    </row>
    <row r="6391" customHeight="1" spans="1:29">
      <c r="A6391" s="421"/>
      <c r="B6391" s="422"/>
      <c r="C6391" s="422"/>
      <c r="D6391" s="421"/>
      <c r="E6391" s="421"/>
      <c r="F6391" s="421"/>
      <c r="G6391" s="421"/>
      <c r="H6391" s="421"/>
      <c r="I6391" s="421"/>
      <c r="J6391" s="421"/>
      <c r="K6391" s="421"/>
      <c r="L6391" s="421"/>
      <c r="M6391" s="421"/>
      <c r="N6391" s="426"/>
      <c r="O6391" s="426"/>
      <c r="P6391" s="427"/>
      <c r="Q6391" s="427"/>
      <c r="R6391" s="426"/>
      <c r="S6391" s="426"/>
      <c r="T6391" s="426"/>
      <c r="U6391" s="426"/>
      <c r="V6391" s="426"/>
      <c r="W6391" s="426"/>
      <c r="X6391" s="427"/>
      <c r="Y6391" s="416" t="e">
        <f t="shared" si="496"/>
        <v>#N/A</v>
      </c>
      <c r="Z6391" s="416" t="e">
        <f t="shared" si="497"/>
        <v>#N/A</v>
      </c>
      <c r="AA6391" s="416" t="str">
        <f t="shared" si="498"/>
        <v/>
      </c>
      <c r="AB6391" s="416" t="e">
        <f t="shared" si="499"/>
        <v>#N/A</v>
      </c>
      <c r="AC6391" s="416" t="e">
        <f t="shared" si="500"/>
        <v>#N/A</v>
      </c>
    </row>
    <row r="6392" customHeight="1" spans="1:29">
      <c r="A6392" s="421"/>
      <c r="B6392" s="422"/>
      <c r="C6392" s="422"/>
      <c r="D6392" s="421"/>
      <c r="E6392" s="421"/>
      <c r="F6392" s="421"/>
      <c r="G6392" s="421"/>
      <c r="H6392" s="421"/>
      <c r="I6392" s="421"/>
      <c r="J6392" s="421"/>
      <c r="K6392" s="421"/>
      <c r="L6392" s="421"/>
      <c r="M6392" s="421"/>
      <c r="N6392" s="426"/>
      <c r="O6392" s="426"/>
      <c r="P6392" s="427"/>
      <c r="Q6392" s="427"/>
      <c r="R6392" s="426"/>
      <c r="S6392" s="426"/>
      <c r="T6392" s="426"/>
      <c r="U6392" s="426"/>
      <c r="V6392" s="426"/>
      <c r="W6392" s="426"/>
      <c r="X6392" s="427"/>
      <c r="Y6392" s="416" t="e">
        <f t="shared" si="496"/>
        <v>#N/A</v>
      </c>
      <c r="Z6392" s="416" t="e">
        <f t="shared" si="497"/>
        <v>#N/A</v>
      </c>
      <c r="AA6392" s="416" t="str">
        <f t="shared" si="498"/>
        <v/>
      </c>
      <c r="AB6392" s="416" t="e">
        <f t="shared" si="499"/>
        <v>#N/A</v>
      </c>
      <c r="AC6392" s="416" t="e">
        <f t="shared" si="500"/>
        <v>#N/A</v>
      </c>
    </row>
    <row r="6393" customHeight="1" spans="1:29">
      <c r="A6393" s="421"/>
      <c r="B6393" s="422"/>
      <c r="C6393" s="422"/>
      <c r="D6393" s="421"/>
      <c r="E6393" s="421"/>
      <c r="F6393" s="421"/>
      <c r="G6393" s="421"/>
      <c r="H6393" s="421"/>
      <c r="I6393" s="421"/>
      <c r="J6393" s="421"/>
      <c r="K6393" s="421"/>
      <c r="L6393" s="421"/>
      <c r="M6393" s="421"/>
      <c r="N6393" s="426"/>
      <c r="O6393" s="426"/>
      <c r="P6393" s="427"/>
      <c r="Q6393" s="427"/>
      <c r="R6393" s="426"/>
      <c r="S6393" s="426"/>
      <c r="T6393" s="426"/>
      <c r="U6393" s="426"/>
      <c r="V6393" s="426"/>
      <c r="W6393" s="426"/>
      <c r="X6393" s="427"/>
      <c r="Y6393" s="416" t="e">
        <f t="shared" si="496"/>
        <v>#N/A</v>
      </c>
      <c r="Z6393" s="416" t="e">
        <f t="shared" si="497"/>
        <v>#N/A</v>
      </c>
      <c r="AA6393" s="416" t="str">
        <f t="shared" si="498"/>
        <v/>
      </c>
      <c r="AB6393" s="416" t="e">
        <f t="shared" si="499"/>
        <v>#N/A</v>
      </c>
      <c r="AC6393" s="416" t="e">
        <f t="shared" si="500"/>
        <v>#N/A</v>
      </c>
    </row>
    <row r="6394" customHeight="1" spans="1:29">
      <c r="A6394" s="421"/>
      <c r="B6394" s="422"/>
      <c r="C6394" s="422"/>
      <c r="D6394" s="421"/>
      <c r="E6394" s="421"/>
      <c r="F6394" s="421"/>
      <c r="G6394" s="421"/>
      <c r="H6394" s="421"/>
      <c r="I6394" s="421"/>
      <c r="J6394" s="421"/>
      <c r="K6394" s="421"/>
      <c r="L6394" s="421"/>
      <c r="M6394" s="421"/>
      <c r="N6394" s="426"/>
      <c r="O6394" s="426"/>
      <c r="P6394" s="427"/>
      <c r="Q6394" s="427"/>
      <c r="R6394" s="426"/>
      <c r="S6394" s="426"/>
      <c r="T6394" s="426"/>
      <c r="U6394" s="426"/>
      <c r="V6394" s="426"/>
      <c r="W6394" s="426"/>
      <c r="X6394" s="427"/>
      <c r="Y6394" s="416" t="e">
        <f t="shared" si="496"/>
        <v>#N/A</v>
      </c>
      <c r="Z6394" s="416" t="e">
        <f t="shared" si="497"/>
        <v>#N/A</v>
      </c>
      <c r="AA6394" s="416" t="str">
        <f t="shared" si="498"/>
        <v/>
      </c>
      <c r="AB6394" s="416" t="e">
        <f t="shared" si="499"/>
        <v>#N/A</v>
      </c>
      <c r="AC6394" s="416" t="e">
        <f t="shared" si="500"/>
        <v>#N/A</v>
      </c>
    </row>
    <row r="6395" customHeight="1" spans="1:29">
      <c r="A6395" s="421"/>
      <c r="B6395" s="422"/>
      <c r="C6395" s="422"/>
      <c r="D6395" s="421"/>
      <c r="E6395" s="421"/>
      <c r="F6395" s="421"/>
      <c r="G6395" s="421"/>
      <c r="H6395" s="421"/>
      <c r="I6395" s="421"/>
      <c r="J6395" s="421"/>
      <c r="K6395" s="421"/>
      <c r="L6395" s="421"/>
      <c r="M6395" s="421"/>
      <c r="N6395" s="426"/>
      <c r="O6395" s="426"/>
      <c r="P6395" s="427"/>
      <c r="Q6395" s="427"/>
      <c r="R6395" s="426"/>
      <c r="S6395" s="426"/>
      <c r="T6395" s="426"/>
      <c r="U6395" s="426"/>
      <c r="V6395" s="426"/>
      <c r="W6395" s="426"/>
      <c r="X6395" s="427"/>
      <c r="Y6395" s="416" t="e">
        <f t="shared" si="496"/>
        <v>#N/A</v>
      </c>
      <c r="Z6395" s="416" t="e">
        <f t="shared" si="497"/>
        <v>#N/A</v>
      </c>
      <c r="AA6395" s="416" t="str">
        <f t="shared" si="498"/>
        <v/>
      </c>
      <c r="AB6395" s="416" t="e">
        <f t="shared" si="499"/>
        <v>#N/A</v>
      </c>
      <c r="AC6395" s="416" t="e">
        <f t="shared" si="500"/>
        <v>#N/A</v>
      </c>
    </row>
    <row r="6396" customHeight="1" spans="1:29">
      <c r="A6396" s="421"/>
      <c r="B6396" s="422"/>
      <c r="C6396" s="422"/>
      <c r="D6396" s="421"/>
      <c r="E6396" s="421"/>
      <c r="F6396" s="421"/>
      <c r="G6396" s="421"/>
      <c r="H6396" s="421"/>
      <c r="I6396" s="421"/>
      <c r="J6396" s="421"/>
      <c r="K6396" s="421"/>
      <c r="L6396" s="421"/>
      <c r="M6396" s="421"/>
      <c r="N6396" s="426"/>
      <c r="O6396" s="426"/>
      <c r="P6396" s="427"/>
      <c r="Q6396" s="427"/>
      <c r="R6396" s="426"/>
      <c r="S6396" s="426"/>
      <c r="T6396" s="426"/>
      <c r="U6396" s="426"/>
      <c r="V6396" s="426"/>
      <c r="W6396" s="426"/>
      <c r="X6396" s="427"/>
      <c r="Y6396" s="416" t="e">
        <f t="shared" si="496"/>
        <v>#N/A</v>
      </c>
      <c r="Z6396" s="416" t="e">
        <f t="shared" si="497"/>
        <v>#N/A</v>
      </c>
      <c r="AA6396" s="416" t="str">
        <f t="shared" si="498"/>
        <v/>
      </c>
      <c r="AB6396" s="416" t="e">
        <f t="shared" si="499"/>
        <v>#N/A</v>
      </c>
      <c r="AC6396" s="416" t="e">
        <f t="shared" si="500"/>
        <v>#N/A</v>
      </c>
    </row>
    <row r="6397" customHeight="1" spans="1:29">
      <c r="A6397" s="421"/>
      <c r="B6397" s="422"/>
      <c r="C6397" s="422"/>
      <c r="D6397" s="421"/>
      <c r="E6397" s="421"/>
      <c r="F6397" s="421"/>
      <c r="G6397" s="421"/>
      <c r="H6397" s="421"/>
      <c r="I6397" s="421"/>
      <c r="J6397" s="421"/>
      <c r="K6397" s="421"/>
      <c r="L6397" s="421"/>
      <c r="M6397" s="421"/>
      <c r="N6397" s="426"/>
      <c r="O6397" s="426"/>
      <c r="P6397" s="427"/>
      <c r="Q6397" s="427"/>
      <c r="R6397" s="426"/>
      <c r="S6397" s="426"/>
      <c r="T6397" s="426"/>
      <c r="U6397" s="426"/>
      <c r="V6397" s="426"/>
      <c r="W6397" s="426"/>
      <c r="X6397" s="427"/>
      <c r="Y6397" s="416" t="e">
        <f t="shared" si="496"/>
        <v>#N/A</v>
      </c>
      <c r="Z6397" s="416" t="e">
        <f t="shared" si="497"/>
        <v>#N/A</v>
      </c>
      <c r="AA6397" s="416" t="str">
        <f t="shared" si="498"/>
        <v/>
      </c>
      <c r="AB6397" s="416" t="e">
        <f t="shared" si="499"/>
        <v>#N/A</v>
      </c>
      <c r="AC6397" s="416" t="e">
        <f t="shared" si="500"/>
        <v>#N/A</v>
      </c>
    </row>
    <row r="6398" customHeight="1" spans="1:29">
      <c r="A6398" s="421"/>
      <c r="B6398" s="422"/>
      <c r="C6398" s="422"/>
      <c r="D6398" s="421"/>
      <c r="E6398" s="421"/>
      <c r="F6398" s="421"/>
      <c r="G6398" s="421"/>
      <c r="H6398" s="421"/>
      <c r="I6398" s="421"/>
      <c r="J6398" s="421"/>
      <c r="K6398" s="421"/>
      <c r="L6398" s="421"/>
      <c r="M6398" s="421"/>
      <c r="N6398" s="426"/>
      <c r="O6398" s="426"/>
      <c r="P6398" s="427"/>
      <c r="Q6398" s="427"/>
      <c r="R6398" s="426"/>
      <c r="S6398" s="426"/>
      <c r="T6398" s="426"/>
      <c r="U6398" s="426"/>
      <c r="V6398" s="426"/>
      <c r="W6398" s="426"/>
      <c r="X6398" s="427"/>
      <c r="Y6398" s="416" t="e">
        <f t="shared" si="496"/>
        <v>#N/A</v>
      </c>
      <c r="Z6398" s="416" t="e">
        <f t="shared" si="497"/>
        <v>#N/A</v>
      </c>
      <c r="AA6398" s="416" t="str">
        <f t="shared" si="498"/>
        <v/>
      </c>
      <c r="AB6398" s="416" t="e">
        <f t="shared" si="499"/>
        <v>#N/A</v>
      </c>
      <c r="AC6398" s="416" t="e">
        <f t="shared" si="500"/>
        <v>#N/A</v>
      </c>
    </row>
    <row r="6399" customHeight="1" spans="1:29">
      <c r="A6399" s="421"/>
      <c r="B6399" s="422"/>
      <c r="C6399" s="422"/>
      <c r="D6399" s="421"/>
      <c r="E6399" s="421"/>
      <c r="F6399" s="421"/>
      <c r="G6399" s="421"/>
      <c r="H6399" s="421"/>
      <c r="I6399" s="421"/>
      <c r="J6399" s="421"/>
      <c r="K6399" s="421"/>
      <c r="L6399" s="421"/>
      <c r="M6399" s="421"/>
      <c r="N6399" s="426"/>
      <c r="O6399" s="426"/>
      <c r="P6399" s="427"/>
      <c r="Q6399" s="427"/>
      <c r="R6399" s="426"/>
      <c r="S6399" s="426"/>
      <c r="T6399" s="426"/>
      <c r="U6399" s="426"/>
      <c r="V6399" s="426"/>
      <c r="W6399" s="426"/>
      <c r="X6399" s="427"/>
      <c r="Y6399" s="416" t="e">
        <f t="shared" si="496"/>
        <v>#N/A</v>
      </c>
      <c r="Z6399" s="416" t="e">
        <f t="shared" si="497"/>
        <v>#N/A</v>
      </c>
      <c r="AA6399" s="416" t="str">
        <f t="shared" si="498"/>
        <v/>
      </c>
      <c r="AB6399" s="416" t="e">
        <f t="shared" si="499"/>
        <v>#N/A</v>
      </c>
      <c r="AC6399" s="416" t="e">
        <f t="shared" si="500"/>
        <v>#N/A</v>
      </c>
    </row>
    <row r="6400" customHeight="1" spans="1:29">
      <c r="A6400" s="421"/>
      <c r="B6400" s="422"/>
      <c r="C6400" s="422"/>
      <c r="D6400" s="421"/>
      <c r="E6400" s="421"/>
      <c r="F6400" s="421"/>
      <c r="G6400" s="421"/>
      <c r="H6400" s="421"/>
      <c r="I6400" s="421"/>
      <c r="J6400" s="421"/>
      <c r="K6400" s="421"/>
      <c r="L6400" s="421"/>
      <c r="M6400" s="421"/>
      <c r="N6400" s="426"/>
      <c r="O6400" s="426"/>
      <c r="P6400" s="427"/>
      <c r="Q6400" s="427"/>
      <c r="R6400" s="426"/>
      <c r="S6400" s="426"/>
      <c r="T6400" s="426"/>
      <c r="U6400" s="426"/>
      <c r="V6400" s="426"/>
      <c r="W6400" s="426"/>
      <c r="X6400" s="427"/>
      <c r="Y6400" s="416" t="e">
        <f t="shared" si="496"/>
        <v>#N/A</v>
      </c>
      <c r="Z6400" s="416" t="e">
        <f t="shared" si="497"/>
        <v>#N/A</v>
      </c>
      <c r="AA6400" s="416" t="str">
        <f t="shared" si="498"/>
        <v/>
      </c>
      <c r="AB6400" s="416" t="e">
        <f t="shared" si="499"/>
        <v>#N/A</v>
      </c>
      <c r="AC6400" s="416" t="e">
        <f t="shared" si="500"/>
        <v>#N/A</v>
      </c>
    </row>
    <row r="6401" customHeight="1" spans="1:29">
      <c r="A6401" s="421"/>
      <c r="B6401" s="422"/>
      <c r="C6401" s="422"/>
      <c r="D6401" s="421"/>
      <c r="E6401" s="421"/>
      <c r="F6401" s="421"/>
      <c r="G6401" s="421"/>
      <c r="H6401" s="421"/>
      <c r="I6401" s="421"/>
      <c r="J6401" s="421"/>
      <c r="K6401" s="421"/>
      <c r="L6401" s="421"/>
      <c r="M6401" s="421"/>
      <c r="N6401" s="426"/>
      <c r="O6401" s="426"/>
      <c r="P6401" s="427"/>
      <c r="Q6401" s="427"/>
      <c r="R6401" s="426"/>
      <c r="S6401" s="426"/>
      <c r="T6401" s="426"/>
      <c r="U6401" s="426"/>
      <c r="V6401" s="426"/>
      <c r="W6401" s="426"/>
      <c r="X6401" s="427"/>
      <c r="Y6401" s="416" t="e">
        <f t="shared" si="496"/>
        <v>#N/A</v>
      </c>
      <c r="Z6401" s="416" t="e">
        <f t="shared" si="497"/>
        <v>#N/A</v>
      </c>
      <c r="AA6401" s="416" t="str">
        <f t="shared" si="498"/>
        <v/>
      </c>
      <c r="AB6401" s="416" t="e">
        <f t="shared" si="499"/>
        <v>#N/A</v>
      </c>
      <c r="AC6401" s="416" t="e">
        <f t="shared" si="500"/>
        <v>#N/A</v>
      </c>
    </row>
    <row r="6402" customHeight="1" spans="1:29">
      <c r="A6402" s="421"/>
      <c r="B6402" s="422"/>
      <c r="C6402" s="422"/>
      <c r="D6402" s="421"/>
      <c r="E6402" s="421"/>
      <c r="F6402" s="421"/>
      <c r="G6402" s="421"/>
      <c r="H6402" s="421"/>
      <c r="I6402" s="421"/>
      <c r="J6402" s="421"/>
      <c r="K6402" s="421"/>
      <c r="L6402" s="421"/>
      <c r="M6402" s="421"/>
      <c r="N6402" s="426"/>
      <c r="O6402" s="426"/>
      <c r="P6402" s="427"/>
      <c r="Q6402" s="427"/>
      <c r="R6402" s="426"/>
      <c r="S6402" s="426"/>
      <c r="T6402" s="426"/>
      <c r="U6402" s="426"/>
      <c r="V6402" s="426"/>
      <c r="W6402" s="426"/>
      <c r="X6402" s="427"/>
      <c r="Y6402" s="416" t="e">
        <f t="shared" si="496"/>
        <v>#N/A</v>
      </c>
      <c r="Z6402" s="416" t="e">
        <f t="shared" si="497"/>
        <v>#N/A</v>
      </c>
      <c r="AA6402" s="416" t="str">
        <f t="shared" si="498"/>
        <v/>
      </c>
      <c r="AB6402" s="416" t="e">
        <f t="shared" si="499"/>
        <v>#N/A</v>
      </c>
      <c r="AC6402" s="416" t="e">
        <f t="shared" si="500"/>
        <v>#N/A</v>
      </c>
    </row>
    <row r="6403" customHeight="1" spans="1:29">
      <c r="A6403" s="421"/>
      <c r="B6403" s="422"/>
      <c r="C6403" s="422"/>
      <c r="D6403" s="421"/>
      <c r="E6403" s="421"/>
      <c r="F6403" s="421"/>
      <c r="G6403" s="421"/>
      <c r="H6403" s="421"/>
      <c r="I6403" s="421"/>
      <c r="J6403" s="421"/>
      <c r="K6403" s="421"/>
      <c r="L6403" s="421"/>
      <c r="M6403" s="421"/>
      <c r="N6403" s="426"/>
      <c r="O6403" s="426"/>
      <c r="P6403" s="427"/>
      <c r="Q6403" s="427"/>
      <c r="R6403" s="426"/>
      <c r="S6403" s="426"/>
      <c r="T6403" s="426"/>
      <c r="U6403" s="426"/>
      <c r="V6403" s="426"/>
      <c r="W6403" s="426"/>
      <c r="X6403" s="427"/>
      <c r="Y6403" s="416" t="e">
        <f t="shared" si="496"/>
        <v>#N/A</v>
      </c>
      <c r="Z6403" s="416" t="e">
        <f t="shared" si="497"/>
        <v>#N/A</v>
      </c>
      <c r="AA6403" s="416" t="str">
        <f t="shared" si="498"/>
        <v/>
      </c>
      <c r="AB6403" s="416" t="e">
        <f t="shared" si="499"/>
        <v>#N/A</v>
      </c>
      <c r="AC6403" s="416" t="e">
        <f t="shared" si="500"/>
        <v>#N/A</v>
      </c>
    </row>
    <row r="6404" customHeight="1" spans="1:29">
      <c r="A6404" s="421"/>
      <c r="B6404" s="422"/>
      <c r="C6404" s="422"/>
      <c r="D6404" s="421"/>
      <c r="E6404" s="421"/>
      <c r="F6404" s="421"/>
      <c r="G6404" s="421"/>
      <c r="H6404" s="421"/>
      <c r="I6404" s="421"/>
      <c r="J6404" s="421"/>
      <c r="K6404" s="421"/>
      <c r="L6404" s="421"/>
      <c r="M6404" s="421"/>
      <c r="N6404" s="426"/>
      <c r="O6404" s="426"/>
      <c r="P6404" s="427"/>
      <c r="Q6404" s="427"/>
      <c r="R6404" s="426"/>
      <c r="S6404" s="426"/>
      <c r="T6404" s="426"/>
      <c r="U6404" s="426"/>
      <c r="V6404" s="426"/>
      <c r="W6404" s="426"/>
      <c r="X6404" s="427"/>
      <c r="Y6404" s="416" t="e">
        <f t="shared" si="496"/>
        <v>#N/A</v>
      </c>
      <c r="Z6404" s="416" t="e">
        <f t="shared" si="497"/>
        <v>#N/A</v>
      </c>
      <c r="AA6404" s="416" t="str">
        <f t="shared" si="498"/>
        <v/>
      </c>
      <c r="AB6404" s="416" t="e">
        <f t="shared" si="499"/>
        <v>#N/A</v>
      </c>
      <c r="AC6404" s="416" t="e">
        <f t="shared" si="500"/>
        <v>#N/A</v>
      </c>
    </row>
    <row r="6405" customHeight="1" spans="1:29">
      <c r="A6405" s="421"/>
      <c r="B6405" s="422"/>
      <c r="C6405" s="422"/>
      <c r="D6405" s="421"/>
      <c r="E6405" s="421"/>
      <c r="F6405" s="421"/>
      <c r="G6405" s="421"/>
      <c r="H6405" s="421"/>
      <c r="I6405" s="421"/>
      <c r="J6405" s="421"/>
      <c r="K6405" s="421"/>
      <c r="L6405" s="421"/>
      <c r="M6405" s="421"/>
      <c r="N6405" s="426"/>
      <c r="O6405" s="426"/>
      <c r="P6405" s="427"/>
      <c r="Q6405" s="427"/>
      <c r="R6405" s="426"/>
      <c r="S6405" s="426"/>
      <c r="T6405" s="426"/>
      <c r="U6405" s="426"/>
      <c r="V6405" s="426"/>
      <c r="W6405" s="426"/>
      <c r="X6405" s="427"/>
      <c r="Y6405" s="416" t="e">
        <f t="shared" si="496"/>
        <v>#N/A</v>
      </c>
      <c r="Z6405" s="416" t="e">
        <f t="shared" si="497"/>
        <v>#N/A</v>
      </c>
      <c r="AA6405" s="416" t="str">
        <f t="shared" si="498"/>
        <v/>
      </c>
      <c r="AB6405" s="416" t="e">
        <f t="shared" si="499"/>
        <v>#N/A</v>
      </c>
      <c r="AC6405" s="416" t="e">
        <f t="shared" si="500"/>
        <v>#N/A</v>
      </c>
    </row>
    <row r="6406" customHeight="1" spans="1:29">
      <c r="A6406" s="421"/>
      <c r="B6406" s="422"/>
      <c r="C6406" s="422"/>
      <c r="D6406" s="421"/>
      <c r="E6406" s="421"/>
      <c r="F6406" s="421"/>
      <c r="G6406" s="421"/>
      <c r="H6406" s="421"/>
      <c r="I6406" s="421"/>
      <c r="J6406" s="421"/>
      <c r="K6406" s="421"/>
      <c r="L6406" s="421"/>
      <c r="M6406" s="421"/>
      <c r="N6406" s="426"/>
      <c r="O6406" s="426"/>
      <c r="P6406" s="427"/>
      <c r="Q6406" s="427"/>
      <c r="R6406" s="426"/>
      <c r="S6406" s="426"/>
      <c r="T6406" s="426"/>
      <c r="U6406" s="426"/>
      <c r="V6406" s="426"/>
      <c r="W6406" s="426"/>
      <c r="X6406" s="427"/>
      <c r="Y6406" s="416" t="e">
        <f t="shared" si="496"/>
        <v>#N/A</v>
      </c>
      <c r="Z6406" s="416" t="e">
        <f t="shared" si="497"/>
        <v>#N/A</v>
      </c>
      <c r="AA6406" s="416" t="str">
        <f t="shared" si="498"/>
        <v/>
      </c>
      <c r="AB6406" s="416" t="e">
        <f t="shared" si="499"/>
        <v>#N/A</v>
      </c>
      <c r="AC6406" s="416" t="e">
        <f t="shared" si="500"/>
        <v>#N/A</v>
      </c>
    </row>
    <row r="6407" customHeight="1" spans="1:29">
      <c r="A6407" s="421"/>
      <c r="B6407" s="422"/>
      <c r="C6407" s="422"/>
      <c r="D6407" s="421"/>
      <c r="E6407" s="421"/>
      <c r="F6407" s="421"/>
      <c r="G6407" s="421"/>
      <c r="H6407" s="421"/>
      <c r="I6407" s="421"/>
      <c r="J6407" s="421"/>
      <c r="K6407" s="421"/>
      <c r="L6407" s="421"/>
      <c r="M6407" s="421"/>
      <c r="N6407" s="426"/>
      <c r="O6407" s="426"/>
      <c r="P6407" s="427"/>
      <c r="Q6407" s="427"/>
      <c r="R6407" s="426"/>
      <c r="S6407" s="426"/>
      <c r="T6407" s="426"/>
      <c r="U6407" s="426"/>
      <c r="V6407" s="426"/>
      <c r="W6407" s="426"/>
      <c r="X6407" s="427"/>
      <c r="Y6407" s="416" t="e">
        <f t="shared" ref="Y6407:Y6442" si="501">_xlfn.IFS(LEFT(M6407,3)="003","三保支出",LEFT(M6407,3)="004","刚性支出",LEFT(M6407,3)="000","促发展支出")</f>
        <v>#N/A</v>
      </c>
      <c r="Z6407" s="416" t="e">
        <f t="shared" ref="Z6407:Z6442" si="502">_xlfn.IFS(LEFT(E6407,1)="3","项目支出",LEFT(E6407,1)="1","人员类支出",LEFT(E6407,1)="2","运转类支出")</f>
        <v>#N/A</v>
      </c>
      <c r="AA6407" s="416" t="str">
        <f t="shared" ref="AA6407:AA6442" si="503">LEFT(H6407,7)</f>
        <v/>
      </c>
      <c r="AB6407" s="416" t="e">
        <f t="shared" ref="AB6407:AB6442" si="504">_xlfn.IFS(LEFT(M6407,6)="003001","保工资",LEFT(M6407,6)="003002","保运转",LEFT(M6407,6)="003003","保基本民生")</f>
        <v>#N/A</v>
      </c>
      <c r="AC6407" s="416" t="e">
        <f t="shared" ref="AC6407:AC6442" si="505">IF(Z6407="项目支出","否","是")</f>
        <v>#N/A</v>
      </c>
    </row>
    <row r="6408" customHeight="1" spans="1:29">
      <c r="A6408" s="421"/>
      <c r="B6408" s="422"/>
      <c r="C6408" s="422"/>
      <c r="D6408" s="421"/>
      <c r="E6408" s="421"/>
      <c r="F6408" s="421"/>
      <c r="G6408" s="421"/>
      <c r="H6408" s="421"/>
      <c r="I6408" s="421"/>
      <c r="J6408" s="421"/>
      <c r="K6408" s="421"/>
      <c r="L6408" s="421"/>
      <c r="M6408" s="421"/>
      <c r="N6408" s="426"/>
      <c r="O6408" s="426"/>
      <c r="P6408" s="427"/>
      <c r="Q6408" s="427"/>
      <c r="R6408" s="426"/>
      <c r="S6408" s="426"/>
      <c r="T6408" s="426"/>
      <c r="U6408" s="426"/>
      <c r="V6408" s="426"/>
      <c r="W6408" s="426"/>
      <c r="X6408" s="427"/>
      <c r="Y6408" s="416" t="e">
        <f t="shared" si="501"/>
        <v>#N/A</v>
      </c>
      <c r="Z6408" s="416" t="e">
        <f t="shared" si="502"/>
        <v>#N/A</v>
      </c>
      <c r="AA6408" s="416" t="str">
        <f t="shared" si="503"/>
        <v/>
      </c>
      <c r="AB6408" s="416" t="e">
        <f t="shared" si="504"/>
        <v>#N/A</v>
      </c>
      <c r="AC6408" s="416" t="e">
        <f t="shared" si="505"/>
        <v>#N/A</v>
      </c>
    </row>
    <row r="6409" customHeight="1" spans="1:29">
      <c r="A6409" s="421"/>
      <c r="B6409" s="422"/>
      <c r="C6409" s="422"/>
      <c r="D6409" s="421"/>
      <c r="E6409" s="421"/>
      <c r="F6409" s="421"/>
      <c r="G6409" s="421"/>
      <c r="H6409" s="421"/>
      <c r="I6409" s="421"/>
      <c r="J6409" s="421"/>
      <c r="K6409" s="421"/>
      <c r="L6409" s="421"/>
      <c r="M6409" s="421"/>
      <c r="N6409" s="426"/>
      <c r="O6409" s="426"/>
      <c r="P6409" s="427"/>
      <c r="Q6409" s="427"/>
      <c r="R6409" s="426"/>
      <c r="S6409" s="426"/>
      <c r="T6409" s="426"/>
      <c r="U6409" s="426"/>
      <c r="V6409" s="426"/>
      <c r="W6409" s="426"/>
      <c r="X6409" s="427"/>
      <c r="Y6409" s="416" t="e">
        <f t="shared" si="501"/>
        <v>#N/A</v>
      </c>
      <c r="Z6409" s="416" t="e">
        <f t="shared" si="502"/>
        <v>#N/A</v>
      </c>
      <c r="AA6409" s="416" t="str">
        <f t="shared" si="503"/>
        <v/>
      </c>
      <c r="AB6409" s="416" t="e">
        <f t="shared" si="504"/>
        <v>#N/A</v>
      </c>
      <c r="AC6409" s="416" t="e">
        <f t="shared" si="505"/>
        <v>#N/A</v>
      </c>
    </row>
    <row r="6410" customHeight="1" spans="1:29">
      <c r="A6410" s="421"/>
      <c r="B6410" s="422"/>
      <c r="C6410" s="422"/>
      <c r="D6410" s="421"/>
      <c r="E6410" s="421"/>
      <c r="F6410" s="421"/>
      <c r="G6410" s="421"/>
      <c r="H6410" s="421"/>
      <c r="I6410" s="421"/>
      <c r="J6410" s="421"/>
      <c r="K6410" s="421"/>
      <c r="L6410" s="421"/>
      <c r="M6410" s="421"/>
      <c r="N6410" s="426"/>
      <c r="O6410" s="426"/>
      <c r="P6410" s="427"/>
      <c r="Q6410" s="427"/>
      <c r="R6410" s="426"/>
      <c r="S6410" s="426"/>
      <c r="T6410" s="426"/>
      <c r="U6410" s="426"/>
      <c r="V6410" s="426"/>
      <c r="W6410" s="426"/>
      <c r="X6410" s="427"/>
      <c r="Y6410" s="416" t="e">
        <f t="shared" si="501"/>
        <v>#N/A</v>
      </c>
      <c r="Z6410" s="416" t="e">
        <f t="shared" si="502"/>
        <v>#N/A</v>
      </c>
      <c r="AA6410" s="416" t="str">
        <f t="shared" si="503"/>
        <v/>
      </c>
      <c r="AB6410" s="416" t="e">
        <f t="shared" si="504"/>
        <v>#N/A</v>
      </c>
      <c r="AC6410" s="416" t="e">
        <f t="shared" si="505"/>
        <v>#N/A</v>
      </c>
    </row>
    <row r="6411" customHeight="1" spans="1:29">
      <c r="A6411" s="421"/>
      <c r="B6411" s="422"/>
      <c r="C6411" s="422"/>
      <c r="D6411" s="421"/>
      <c r="E6411" s="421"/>
      <c r="F6411" s="421"/>
      <c r="G6411" s="421"/>
      <c r="H6411" s="421"/>
      <c r="I6411" s="421"/>
      <c r="J6411" s="421"/>
      <c r="K6411" s="421"/>
      <c r="L6411" s="421"/>
      <c r="M6411" s="421"/>
      <c r="N6411" s="426"/>
      <c r="O6411" s="426"/>
      <c r="P6411" s="427"/>
      <c r="Q6411" s="427"/>
      <c r="R6411" s="426"/>
      <c r="S6411" s="426"/>
      <c r="T6411" s="426"/>
      <c r="U6411" s="426"/>
      <c r="V6411" s="426"/>
      <c r="W6411" s="426"/>
      <c r="X6411" s="427"/>
      <c r="Y6411" s="416" t="e">
        <f t="shared" si="501"/>
        <v>#N/A</v>
      </c>
      <c r="Z6411" s="416" t="e">
        <f t="shared" si="502"/>
        <v>#N/A</v>
      </c>
      <c r="AA6411" s="416" t="str">
        <f t="shared" si="503"/>
        <v/>
      </c>
      <c r="AB6411" s="416" t="e">
        <f t="shared" si="504"/>
        <v>#N/A</v>
      </c>
      <c r="AC6411" s="416" t="e">
        <f t="shared" si="505"/>
        <v>#N/A</v>
      </c>
    </row>
    <row r="6412" customHeight="1" spans="1:29">
      <c r="A6412" s="421"/>
      <c r="B6412" s="422"/>
      <c r="C6412" s="422"/>
      <c r="D6412" s="421"/>
      <c r="E6412" s="421"/>
      <c r="F6412" s="421"/>
      <c r="G6412" s="421"/>
      <c r="H6412" s="421"/>
      <c r="I6412" s="421"/>
      <c r="J6412" s="421"/>
      <c r="K6412" s="421"/>
      <c r="L6412" s="421"/>
      <c r="M6412" s="421"/>
      <c r="N6412" s="426"/>
      <c r="O6412" s="426"/>
      <c r="P6412" s="427"/>
      <c r="Q6412" s="427"/>
      <c r="R6412" s="426"/>
      <c r="S6412" s="426"/>
      <c r="T6412" s="426"/>
      <c r="U6412" s="426"/>
      <c r="V6412" s="426"/>
      <c r="W6412" s="426"/>
      <c r="X6412" s="427"/>
      <c r="Y6412" s="416" t="e">
        <f t="shared" si="501"/>
        <v>#N/A</v>
      </c>
      <c r="Z6412" s="416" t="e">
        <f t="shared" si="502"/>
        <v>#N/A</v>
      </c>
      <c r="AA6412" s="416" t="str">
        <f t="shared" si="503"/>
        <v/>
      </c>
      <c r="AB6412" s="416" t="e">
        <f t="shared" si="504"/>
        <v>#N/A</v>
      </c>
      <c r="AC6412" s="416" t="e">
        <f t="shared" si="505"/>
        <v>#N/A</v>
      </c>
    </row>
    <row r="6413" customHeight="1" spans="1:29">
      <c r="A6413" s="421"/>
      <c r="B6413" s="422"/>
      <c r="C6413" s="422"/>
      <c r="D6413" s="421"/>
      <c r="E6413" s="421"/>
      <c r="F6413" s="421"/>
      <c r="G6413" s="421"/>
      <c r="H6413" s="421"/>
      <c r="I6413" s="421"/>
      <c r="J6413" s="421"/>
      <c r="K6413" s="421"/>
      <c r="L6413" s="421"/>
      <c r="M6413" s="421"/>
      <c r="N6413" s="426"/>
      <c r="O6413" s="426"/>
      <c r="P6413" s="427"/>
      <c r="Q6413" s="427"/>
      <c r="R6413" s="426"/>
      <c r="S6413" s="426"/>
      <c r="T6413" s="426"/>
      <c r="U6413" s="426"/>
      <c r="V6413" s="426"/>
      <c r="W6413" s="426"/>
      <c r="X6413" s="427"/>
      <c r="Y6413" s="416" t="e">
        <f t="shared" si="501"/>
        <v>#N/A</v>
      </c>
      <c r="Z6413" s="416" t="e">
        <f t="shared" si="502"/>
        <v>#N/A</v>
      </c>
      <c r="AA6413" s="416" t="str">
        <f t="shared" si="503"/>
        <v/>
      </c>
      <c r="AB6413" s="416" t="e">
        <f t="shared" si="504"/>
        <v>#N/A</v>
      </c>
      <c r="AC6413" s="416" t="e">
        <f t="shared" si="505"/>
        <v>#N/A</v>
      </c>
    </row>
    <row r="6414" customHeight="1" spans="1:29">
      <c r="A6414" s="421"/>
      <c r="B6414" s="422"/>
      <c r="C6414" s="422"/>
      <c r="D6414" s="421"/>
      <c r="E6414" s="421"/>
      <c r="F6414" s="421"/>
      <c r="G6414" s="421"/>
      <c r="H6414" s="421"/>
      <c r="I6414" s="421"/>
      <c r="J6414" s="421"/>
      <c r="K6414" s="421"/>
      <c r="L6414" s="421"/>
      <c r="M6414" s="421"/>
      <c r="N6414" s="426"/>
      <c r="O6414" s="426"/>
      <c r="P6414" s="427"/>
      <c r="Q6414" s="427"/>
      <c r="R6414" s="426"/>
      <c r="S6414" s="426"/>
      <c r="T6414" s="426"/>
      <c r="U6414" s="426"/>
      <c r="V6414" s="426"/>
      <c r="W6414" s="426"/>
      <c r="X6414" s="427"/>
      <c r="Y6414" s="416" t="e">
        <f t="shared" si="501"/>
        <v>#N/A</v>
      </c>
      <c r="Z6414" s="416" t="e">
        <f t="shared" si="502"/>
        <v>#N/A</v>
      </c>
      <c r="AA6414" s="416" t="str">
        <f t="shared" si="503"/>
        <v/>
      </c>
      <c r="AB6414" s="416" t="e">
        <f t="shared" si="504"/>
        <v>#N/A</v>
      </c>
      <c r="AC6414" s="416" t="e">
        <f t="shared" si="505"/>
        <v>#N/A</v>
      </c>
    </row>
    <row r="6415" customHeight="1" spans="1:29">
      <c r="A6415" s="421"/>
      <c r="B6415" s="422"/>
      <c r="C6415" s="422"/>
      <c r="D6415" s="421"/>
      <c r="E6415" s="421"/>
      <c r="F6415" s="421"/>
      <c r="G6415" s="421"/>
      <c r="H6415" s="421"/>
      <c r="I6415" s="421"/>
      <c r="J6415" s="421"/>
      <c r="K6415" s="421"/>
      <c r="L6415" s="421"/>
      <c r="M6415" s="421"/>
      <c r="N6415" s="426"/>
      <c r="O6415" s="426"/>
      <c r="P6415" s="427"/>
      <c r="Q6415" s="427"/>
      <c r="R6415" s="426"/>
      <c r="S6415" s="426"/>
      <c r="T6415" s="426"/>
      <c r="U6415" s="426"/>
      <c r="V6415" s="426"/>
      <c r="W6415" s="426"/>
      <c r="X6415" s="427"/>
      <c r="Y6415" s="416" t="e">
        <f t="shared" si="501"/>
        <v>#N/A</v>
      </c>
      <c r="Z6415" s="416" t="e">
        <f t="shared" si="502"/>
        <v>#N/A</v>
      </c>
      <c r="AA6415" s="416" t="str">
        <f t="shared" si="503"/>
        <v/>
      </c>
      <c r="AB6415" s="416" t="e">
        <f t="shared" si="504"/>
        <v>#N/A</v>
      </c>
      <c r="AC6415" s="416" t="e">
        <f t="shared" si="505"/>
        <v>#N/A</v>
      </c>
    </row>
    <row r="6416" customHeight="1" spans="1:29">
      <c r="A6416" s="421"/>
      <c r="B6416" s="422"/>
      <c r="C6416" s="422"/>
      <c r="D6416" s="421"/>
      <c r="E6416" s="421"/>
      <c r="F6416" s="421"/>
      <c r="G6416" s="421"/>
      <c r="H6416" s="421"/>
      <c r="I6416" s="421"/>
      <c r="J6416" s="421"/>
      <c r="K6416" s="421"/>
      <c r="L6416" s="421"/>
      <c r="M6416" s="421"/>
      <c r="N6416" s="426"/>
      <c r="O6416" s="426"/>
      <c r="P6416" s="427"/>
      <c r="Q6416" s="427"/>
      <c r="R6416" s="426"/>
      <c r="S6416" s="426"/>
      <c r="T6416" s="426"/>
      <c r="U6416" s="426"/>
      <c r="V6416" s="426"/>
      <c r="W6416" s="426"/>
      <c r="X6416" s="427"/>
      <c r="Y6416" s="416" t="e">
        <f t="shared" si="501"/>
        <v>#N/A</v>
      </c>
      <c r="Z6416" s="416" t="e">
        <f t="shared" si="502"/>
        <v>#N/A</v>
      </c>
      <c r="AA6416" s="416" t="str">
        <f t="shared" si="503"/>
        <v/>
      </c>
      <c r="AB6416" s="416" t="e">
        <f t="shared" si="504"/>
        <v>#N/A</v>
      </c>
      <c r="AC6416" s="416" t="e">
        <f t="shared" si="505"/>
        <v>#N/A</v>
      </c>
    </row>
    <row r="6417" customHeight="1" spans="1:29">
      <c r="A6417" s="421"/>
      <c r="B6417" s="422"/>
      <c r="C6417" s="422"/>
      <c r="D6417" s="421"/>
      <c r="E6417" s="421"/>
      <c r="F6417" s="421"/>
      <c r="G6417" s="421"/>
      <c r="H6417" s="421"/>
      <c r="I6417" s="421"/>
      <c r="J6417" s="421"/>
      <c r="K6417" s="421"/>
      <c r="L6417" s="421"/>
      <c r="M6417" s="421"/>
      <c r="N6417" s="426"/>
      <c r="O6417" s="426"/>
      <c r="P6417" s="427"/>
      <c r="Q6417" s="427"/>
      <c r="R6417" s="426"/>
      <c r="S6417" s="426"/>
      <c r="T6417" s="426"/>
      <c r="U6417" s="426"/>
      <c r="V6417" s="426"/>
      <c r="W6417" s="426"/>
      <c r="X6417" s="427"/>
      <c r="Y6417" s="416" t="e">
        <f t="shared" si="501"/>
        <v>#N/A</v>
      </c>
      <c r="Z6417" s="416" t="e">
        <f t="shared" si="502"/>
        <v>#N/A</v>
      </c>
      <c r="AA6417" s="416" t="str">
        <f t="shared" si="503"/>
        <v/>
      </c>
      <c r="AB6417" s="416" t="e">
        <f t="shared" si="504"/>
        <v>#N/A</v>
      </c>
      <c r="AC6417" s="416" t="e">
        <f t="shared" si="505"/>
        <v>#N/A</v>
      </c>
    </row>
    <row r="6418" customHeight="1" spans="1:29">
      <c r="A6418" s="421"/>
      <c r="B6418" s="422"/>
      <c r="C6418" s="422"/>
      <c r="D6418" s="421"/>
      <c r="E6418" s="421"/>
      <c r="F6418" s="421"/>
      <c r="G6418" s="421"/>
      <c r="H6418" s="421"/>
      <c r="I6418" s="421"/>
      <c r="J6418" s="421"/>
      <c r="K6418" s="421"/>
      <c r="L6418" s="421"/>
      <c r="M6418" s="421"/>
      <c r="N6418" s="426"/>
      <c r="O6418" s="426"/>
      <c r="P6418" s="427"/>
      <c r="Q6418" s="427"/>
      <c r="R6418" s="426"/>
      <c r="S6418" s="426"/>
      <c r="T6418" s="426"/>
      <c r="U6418" s="426"/>
      <c r="V6418" s="426"/>
      <c r="W6418" s="426"/>
      <c r="X6418" s="427"/>
      <c r="Y6418" s="416" t="e">
        <f t="shared" si="501"/>
        <v>#N/A</v>
      </c>
      <c r="Z6418" s="416" t="e">
        <f t="shared" si="502"/>
        <v>#N/A</v>
      </c>
      <c r="AA6418" s="416" t="str">
        <f t="shared" si="503"/>
        <v/>
      </c>
      <c r="AB6418" s="416" t="e">
        <f t="shared" si="504"/>
        <v>#N/A</v>
      </c>
      <c r="AC6418" s="416" t="e">
        <f t="shared" si="505"/>
        <v>#N/A</v>
      </c>
    </row>
    <row r="6419" customHeight="1" spans="1:29">
      <c r="A6419" s="421"/>
      <c r="B6419" s="422"/>
      <c r="C6419" s="422"/>
      <c r="D6419" s="421"/>
      <c r="E6419" s="421"/>
      <c r="F6419" s="421"/>
      <c r="G6419" s="421"/>
      <c r="H6419" s="421"/>
      <c r="I6419" s="421"/>
      <c r="J6419" s="421"/>
      <c r="K6419" s="421"/>
      <c r="L6419" s="421"/>
      <c r="M6419" s="421"/>
      <c r="N6419" s="426"/>
      <c r="O6419" s="426"/>
      <c r="P6419" s="427"/>
      <c r="Q6419" s="427"/>
      <c r="R6419" s="426"/>
      <c r="S6419" s="426"/>
      <c r="T6419" s="426"/>
      <c r="U6419" s="426"/>
      <c r="V6419" s="426"/>
      <c r="W6419" s="426"/>
      <c r="X6419" s="427"/>
      <c r="Y6419" s="416" t="e">
        <f t="shared" si="501"/>
        <v>#N/A</v>
      </c>
      <c r="Z6419" s="416" t="e">
        <f t="shared" si="502"/>
        <v>#N/A</v>
      </c>
      <c r="AA6419" s="416" t="str">
        <f t="shared" si="503"/>
        <v/>
      </c>
      <c r="AB6419" s="416" t="e">
        <f t="shared" si="504"/>
        <v>#N/A</v>
      </c>
      <c r="AC6419" s="416" t="e">
        <f t="shared" si="505"/>
        <v>#N/A</v>
      </c>
    </row>
    <row r="6420" customHeight="1" spans="1:29">
      <c r="A6420" s="421"/>
      <c r="B6420" s="422"/>
      <c r="C6420" s="422"/>
      <c r="D6420" s="421"/>
      <c r="E6420" s="421"/>
      <c r="F6420" s="421"/>
      <c r="G6420" s="421"/>
      <c r="H6420" s="421"/>
      <c r="I6420" s="421"/>
      <c r="J6420" s="421"/>
      <c r="K6420" s="421"/>
      <c r="L6420" s="421"/>
      <c r="M6420" s="421"/>
      <c r="N6420" s="426"/>
      <c r="O6420" s="426"/>
      <c r="P6420" s="427"/>
      <c r="Q6420" s="427"/>
      <c r="R6420" s="426"/>
      <c r="S6420" s="426"/>
      <c r="T6420" s="426"/>
      <c r="U6420" s="426"/>
      <c r="V6420" s="426"/>
      <c r="W6420" s="426"/>
      <c r="X6420" s="427"/>
      <c r="Y6420" s="416" t="e">
        <f t="shared" si="501"/>
        <v>#N/A</v>
      </c>
      <c r="Z6420" s="416" t="e">
        <f t="shared" si="502"/>
        <v>#N/A</v>
      </c>
      <c r="AA6420" s="416" t="str">
        <f t="shared" si="503"/>
        <v/>
      </c>
      <c r="AB6420" s="416" t="e">
        <f t="shared" si="504"/>
        <v>#N/A</v>
      </c>
      <c r="AC6420" s="416" t="e">
        <f t="shared" si="505"/>
        <v>#N/A</v>
      </c>
    </row>
    <row r="6421" customHeight="1" spans="1:29">
      <c r="A6421" s="421"/>
      <c r="B6421" s="422"/>
      <c r="C6421" s="422"/>
      <c r="D6421" s="421"/>
      <c r="E6421" s="421"/>
      <c r="F6421" s="421"/>
      <c r="G6421" s="421"/>
      <c r="H6421" s="421"/>
      <c r="I6421" s="421"/>
      <c r="J6421" s="421"/>
      <c r="K6421" s="421"/>
      <c r="L6421" s="421"/>
      <c r="M6421" s="421"/>
      <c r="N6421" s="426"/>
      <c r="O6421" s="426"/>
      <c r="P6421" s="427"/>
      <c r="Q6421" s="427"/>
      <c r="R6421" s="426"/>
      <c r="S6421" s="426"/>
      <c r="T6421" s="426"/>
      <c r="U6421" s="426"/>
      <c r="V6421" s="426"/>
      <c r="W6421" s="426"/>
      <c r="X6421" s="427"/>
      <c r="Y6421" s="416" t="e">
        <f t="shared" si="501"/>
        <v>#N/A</v>
      </c>
      <c r="Z6421" s="416" t="e">
        <f t="shared" si="502"/>
        <v>#N/A</v>
      </c>
      <c r="AA6421" s="416" t="str">
        <f t="shared" si="503"/>
        <v/>
      </c>
      <c r="AB6421" s="416" t="e">
        <f t="shared" si="504"/>
        <v>#N/A</v>
      </c>
      <c r="AC6421" s="416" t="e">
        <f t="shared" si="505"/>
        <v>#N/A</v>
      </c>
    </row>
    <row r="6422" customHeight="1" spans="1:29">
      <c r="A6422" s="421"/>
      <c r="B6422" s="422"/>
      <c r="C6422" s="422"/>
      <c r="D6422" s="421"/>
      <c r="E6422" s="421"/>
      <c r="F6422" s="421"/>
      <c r="G6422" s="421"/>
      <c r="H6422" s="421"/>
      <c r="I6422" s="421"/>
      <c r="J6422" s="421"/>
      <c r="K6422" s="421"/>
      <c r="L6422" s="421"/>
      <c r="M6422" s="421"/>
      <c r="N6422" s="426"/>
      <c r="O6422" s="426"/>
      <c r="P6422" s="427"/>
      <c r="Q6422" s="427"/>
      <c r="R6422" s="426"/>
      <c r="S6422" s="426"/>
      <c r="T6422" s="426"/>
      <c r="U6422" s="426"/>
      <c r="V6422" s="426"/>
      <c r="W6422" s="426"/>
      <c r="X6422" s="427"/>
      <c r="Y6422" s="416" t="e">
        <f t="shared" si="501"/>
        <v>#N/A</v>
      </c>
      <c r="Z6422" s="416" t="e">
        <f t="shared" si="502"/>
        <v>#N/A</v>
      </c>
      <c r="AA6422" s="416" t="str">
        <f t="shared" si="503"/>
        <v/>
      </c>
      <c r="AB6422" s="416" t="e">
        <f t="shared" si="504"/>
        <v>#N/A</v>
      </c>
      <c r="AC6422" s="416" t="e">
        <f t="shared" si="505"/>
        <v>#N/A</v>
      </c>
    </row>
    <row r="6423" customHeight="1" spans="1:29">
      <c r="A6423" s="421"/>
      <c r="B6423" s="422"/>
      <c r="C6423" s="422"/>
      <c r="D6423" s="421"/>
      <c r="E6423" s="421"/>
      <c r="F6423" s="421"/>
      <c r="G6423" s="421"/>
      <c r="H6423" s="421"/>
      <c r="I6423" s="421"/>
      <c r="J6423" s="421"/>
      <c r="K6423" s="421"/>
      <c r="L6423" s="421"/>
      <c r="M6423" s="421"/>
      <c r="N6423" s="426"/>
      <c r="O6423" s="426"/>
      <c r="P6423" s="427"/>
      <c r="Q6423" s="427"/>
      <c r="R6423" s="426"/>
      <c r="S6423" s="426"/>
      <c r="T6423" s="426"/>
      <c r="U6423" s="426"/>
      <c r="V6423" s="426"/>
      <c r="W6423" s="426"/>
      <c r="X6423" s="427"/>
      <c r="Y6423" s="416" t="e">
        <f t="shared" si="501"/>
        <v>#N/A</v>
      </c>
      <c r="Z6423" s="416" t="e">
        <f t="shared" si="502"/>
        <v>#N/A</v>
      </c>
      <c r="AA6423" s="416" t="str">
        <f t="shared" si="503"/>
        <v/>
      </c>
      <c r="AB6423" s="416" t="e">
        <f t="shared" si="504"/>
        <v>#N/A</v>
      </c>
      <c r="AC6423" s="416" t="e">
        <f t="shared" si="505"/>
        <v>#N/A</v>
      </c>
    </row>
    <row r="6424" customHeight="1" spans="1:29">
      <c r="A6424" s="421"/>
      <c r="B6424" s="422"/>
      <c r="C6424" s="422"/>
      <c r="D6424" s="421"/>
      <c r="E6424" s="421"/>
      <c r="F6424" s="421"/>
      <c r="G6424" s="421"/>
      <c r="H6424" s="421"/>
      <c r="I6424" s="421"/>
      <c r="J6424" s="421"/>
      <c r="K6424" s="421"/>
      <c r="L6424" s="421"/>
      <c r="M6424" s="421"/>
      <c r="N6424" s="426"/>
      <c r="O6424" s="426"/>
      <c r="P6424" s="427"/>
      <c r="Q6424" s="427"/>
      <c r="R6424" s="426"/>
      <c r="S6424" s="426"/>
      <c r="T6424" s="426"/>
      <c r="U6424" s="426"/>
      <c r="V6424" s="426"/>
      <c r="W6424" s="426"/>
      <c r="X6424" s="427"/>
      <c r="Y6424" s="416" t="e">
        <f t="shared" si="501"/>
        <v>#N/A</v>
      </c>
      <c r="Z6424" s="416" t="e">
        <f t="shared" si="502"/>
        <v>#N/A</v>
      </c>
      <c r="AA6424" s="416" t="str">
        <f t="shared" si="503"/>
        <v/>
      </c>
      <c r="AB6424" s="416" t="e">
        <f t="shared" si="504"/>
        <v>#N/A</v>
      </c>
      <c r="AC6424" s="416" t="e">
        <f t="shared" si="505"/>
        <v>#N/A</v>
      </c>
    </row>
    <row r="6425" customHeight="1" spans="1:29">
      <c r="A6425" s="421"/>
      <c r="B6425" s="422"/>
      <c r="C6425" s="422"/>
      <c r="D6425" s="421"/>
      <c r="E6425" s="421"/>
      <c r="F6425" s="421"/>
      <c r="G6425" s="421"/>
      <c r="H6425" s="421"/>
      <c r="I6425" s="421"/>
      <c r="J6425" s="421"/>
      <c r="K6425" s="421"/>
      <c r="L6425" s="421"/>
      <c r="M6425" s="421"/>
      <c r="N6425" s="426"/>
      <c r="O6425" s="426"/>
      <c r="P6425" s="427"/>
      <c r="Q6425" s="427"/>
      <c r="R6425" s="426"/>
      <c r="S6425" s="426"/>
      <c r="T6425" s="426"/>
      <c r="U6425" s="426"/>
      <c r="V6425" s="426"/>
      <c r="W6425" s="426"/>
      <c r="X6425" s="427"/>
      <c r="Y6425" s="416" t="e">
        <f t="shared" si="501"/>
        <v>#N/A</v>
      </c>
      <c r="Z6425" s="416" t="e">
        <f t="shared" si="502"/>
        <v>#N/A</v>
      </c>
      <c r="AA6425" s="416" t="str">
        <f t="shared" si="503"/>
        <v/>
      </c>
      <c r="AB6425" s="416" t="e">
        <f t="shared" si="504"/>
        <v>#N/A</v>
      </c>
      <c r="AC6425" s="416" t="e">
        <f t="shared" si="505"/>
        <v>#N/A</v>
      </c>
    </row>
    <row r="6426" customHeight="1" spans="1:29">
      <c r="A6426" s="421"/>
      <c r="B6426" s="422"/>
      <c r="C6426" s="422"/>
      <c r="D6426" s="421"/>
      <c r="E6426" s="421"/>
      <c r="F6426" s="421"/>
      <c r="G6426" s="421"/>
      <c r="H6426" s="421"/>
      <c r="I6426" s="421"/>
      <c r="J6426" s="421"/>
      <c r="K6426" s="421"/>
      <c r="L6426" s="421"/>
      <c r="M6426" s="421"/>
      <c r="N6426" s="426"/>
      <c r="O6426" s="426"/>
      <c r="P6426" s="427"/>
      <c r="Q6426" s="427"/>
      <c r="R6426" s="426"/>
      <c r="S6426" s="426"/>
      <c r="T6426" s="426"/>
      <c r="U6426" s="426"/>
      <c r="V6426" s="426"/>
      <c r="W6426" s="426"/>
      <c r="X6426" s="427"/>
      <c r="Y6426" s="416" t="e">
        <f t="shared" si="501"/>
        <v>#N/A</v>
      </c>
      <c r="Z6426" s="416" t="e">
        <f t="shared" si="502"/>
        <v>#N/A</v>
      </c>
      <c r="AA6426" s="416" t="str">
        <f t="shared" si="503"/>
        <v/>
      </c>
      <c r="AB6426" s="416" t="e">
        <f t="shared" si="504"/>
        <v>#N/A</v>
      </c>
      <c r="AC6426" s="416" t="e">
        <f t="shared" si="505"/>
        <v>#N/A</v>
      </c>
    </row>
    <row r="6427" customHeight="1" spans="1:29">
      <c r="A6427" s="421"/>
      <c r="B6427" s="422"/>
      <c r="C6427" s="422"/>
      <c r="D6427" s="421"/>
      <c r="E6427" s="421"/>
      <c r="F6427" s="421"/>
      <c r="G6427" s="421"/>
      <c r="H6427" s="421"/>
      <c r="I6427" s="421"/>
      <c r="J6427" s="421"/>
      <c r="K6427" s="421"/>
      <c r="L6427" s="421"/>
      <c r="M6427" s="421"/>
      <c r="N6427" s="426"/>
      <c r="O6427" s="426"/>
      <c r="P6427" s="427"/>
      <c r="Q6427" s="427"/>
      <c r="R6427" s="426"/>
      <c r="S6427" s="426"/>
      <c r="T6427" s="426"/>
      <c r="U6427" s="426"/>
      <c r="V6427" s="426"/>
      <c r="W6427" s="426"/>
      <c r="X6427" s="427"/>
      <c r="Y6427" s="416" t="e">
        <f t="shared" si="501"/>
        <v>#N/A</v>
      </c>
      <c r="Z6427" s="416" t="e">
        <f t="shared" si="502"/>
        <v>#N/A</v>
      </c>
      <c r="AA6427" s="416" t="str">
        <f t="shared" si="503"/>
        <v/>
      </c>
      <c r="AB6427" s="416" t="e">
        <f t="shared" si="504"/>
        <v>#N/A</v>
      </c>
      <c r="AC6427" s="416" t="e">
        <f t="shared" si="505"/>
        <v>#N/A</v>
      </c>
    </row>
    <row r="6428" customHeight="1" spans="1:29">
      <c r="A6428" s="421"/>
      <c r="B6428" s="422"/>
      <c r="C6428" s="422"/>
      <c r="D6428" s="421"/>
      <c r="E6428" s="421"/>
      <c r="F6428" s="421"/>
      <c r="G6428" s="421"/>
      <c r="H6428" s="421"/>
      <c r="I6428" s="421"/>
      <c r="J6428" s="421"/>
      <c r="K6428" s="421"/>
      <c r="L6428" s="421"/>
      <c r="M6428" s="421"/>
      <c r="N6428" s="426"/>
      <c r="O6428" s="426"/>
      <c r="P6428" s="427"/>
      <c r="Q6428" s="427"/>
      <c r="R6428" s="426"/>
      <c r="S6428" s="426"/>
      <c r="T6428" s="426"/>
      <c r="U6428" s="426"/>
      <c r="V6428" s="426"/>
      <c r="W6428" s="426"/>
      <c r="X6428" s="427"/>
      <c r="Y6428" s="416" t="e">
        <f t="shared" si="501"/>
        <v>#N/A</v>
      </c>
      <c r="Z6428" s="416" t="e">
        <f t="shared" si="502"/>
        <v>#N/A</v>
      </c>
      <c r="AA6428" s="416" t="str">
        <f t="shared" si="503"/>
        <v/>
      </c>
      <c r="AB6428" s="416" t="e">
        <f t="shared" si="504"/>
        <v>#N/A</v>
      </c>
      <c r="AC6428" s="416" t="e">
        <f t="shared" si="505"/>
        <v>#N/A</v>
      </c>
    </row>
    <row r="6429" customHeight="1" spans="1:29">
      <c r="A6429" s="421"/>
      <c r="B6429" s="422"/>
      <c r="C6429" s="422"/>
      <c r="D6429" s="421"/>
      <c r="E6429" s="421"/>
      <c r="F6429" s="421"/>
      <c r="G6429" s="421"/>
      <c r="H6429" s="421"/>
      <c r="I6429" s="421"/>
      <c r="J6429" s="421"/>
      <c r="K6429" s="421"/>
      <c r="L6429" s="421"/>
      <c r="M6429" s="421"/>
      <c r="N6429" s="426"/>
      <c r="O6429" s="426"/>
      <c r="P6429" s="427"/>
      <c r="Q6429" s="427"/>
      <c r="R6429" s="426"/>
      <c r="S6429" s="426"/>
      <c r="T6429" s="426"/>
      <c r="U6429" s="426"/>
      <c r="V6429" s="426"/>
      <c r="W6429" s="426"/>
      <c r="X6429" s="427"/>
      <c r="Y6429" s="416" t="e">
        <f t="shared" si="501"/>
        <v>#N/A</v>
      </c>
      <c r="Z6429" s="416" t="e">
        <f t="shared" si="502"/>
        <v>#N/A</v>
      </c>
      <c r="AA6429" s="416" t="str">
        <f t="shared" si="503"/>
        <v/>
      </c>
      <c r="AB6429" s="416" t="e">
        <f t="shared" si="504"/>
        <v>#N/A</v>
      </c>
      <c r="AC6429" s="416" t="e">
        <f t="shared" si="505"/>
        <v>#N/A</v>
      </c>
    </row>
    <row r="6430" customHeight="1" spans="1:29">
      <c r="A6430" s="421"/>
      <c r="B6430" s="422"/>
      <c r="C6430" s="422"/>
      <c r="D6430" s="421"/>
      <c r="E6430" s="421"/>
      <c r="F6430" s="421"/>
      <c r="G6430" s="421"/>
      <c r="H6430" s="421"/>
      <c r="I6430" s="421"/>
      <c r="J6430" s="421"/>
      <c r="K6430" s="421"/>
      <c r="L6430" s="421"/>
      <c r="M6430" s="421"/>
      <c r="N6430" s="426"/>
      <c r="O6430" s="426"/>
      <c r="P6430" s="427"/>
      <c r="Q6430" s="427"/>
      <c r="R6430" s="426"/>
      <c r="S6430" s="426"/>
      <c r="T6430" s="426"/>
      <c r="U6430" s="426"/>
      <c r="V6430" s="426"/>
      <c r="W6430" s="426"/>
      <c r="X6430" s="427"/>
      <c r="Y6430" s="416" t="e">
        <f t="shared" si="501"/>
        <v>#N/A</v>
      </c>
      <c r="Z6430" s="416" t="e">
        <f t="shared" si="502"/>
        <v>#N/A</v>
      </c>
      <c r="AA6430" s="416" t="str">
        <f t="shared" si="503"/>
        <v/>
      </c>
      <c r="AB6430" s="416" t="e">
        <f t="shared" si="504"/>
        <v>#N/A</v>
      </c>
      <c r="AC6430" s="416" t="e">
        <f t="shared" si="505"/>
        <v>#N/A</v>
      </c>
    </row>
    <row r="6431" customHeight="1" spans="1:29">
      <c r="A6431" s="421"/>
      <c r="B6431" s="422"/>
      <c r="C6431" s="422"/>
      <c r="D6431" s="421"/>
      <c r="E6431" s="421"/>
      <c r="F6431" s="421"/>
      <c r="G6431" s="421"/>
      <c r="H6431" s="421"/>
      <c r="I6431" s="421"/>
      <c r="J6431" s="421"/>
      <c r="K6431" s="421"/>
      <c r="L6431" s="421"/>
      <c r="M6431" s="421"/>
      <c r="N6431" s="426"/>
      <c r="O6431" s="426"/>
      <c r="P6431" s="427"/>
      <c r="Q6431" s="427"/>
      <c r="R6431" s="426"/>
      <c r="S6431" s="426"/>
      <c r="T6431" s="426"/>
      <c r="U6431" s="426"/>
      <c r="V6431" s="426"/>
      <c r="W6431" s="426"/>
      <c r="X6431" s="427"/>
      <c r="Y6431" s="416" t="e">
        <f t="shared" si="501"/>
        <v>#N/A</v>
      </c>
      <c r="Z6431" s="416" t="e">
        <f t="shared" si="502"/>
        <v>#N/A</v>
      </c>
      <c r="AA6431" s="416" t="str">
        <f t="shared" si="503"/>
        <v/>
      </c>
      <c r="AB6431" s="416" t="e">
        <f t="shared" si="504"/>
        <v>#N/A</v>
      </c>
      <c r="AC6431" s="416" t="e">
        <f t="shared" si="505"/>
        <v>#N/A</v>
      </c>
    </row>
    <row r="6432" customHeight="1" spans="1:29">
      <c r="A6432" s="421"/>
      <c r="B6432" s="422"/>
      <c r="C6432" s="422"/>
      <c r="D6432" s="421"/>
      <c r="E6432" s="421"/>
      <c r="F6432" s="421"/>
      <c r="G6432" s="421"/>
      <c r="H6432" s="421"/>
      <c r="I6432" s="421"/>
      <c r="J6432" s="421"/>
      <c r="K6432" s="421"/>
      <c r="L6432" s="421"/>
      <c r="M6432" s="421"/>
      <c r="N6432" s="426"/>
      <c r="O6432" s="426"/>
      <c r="P6432" s="427"/>
      <c r="Q6432" s="427"/>
      <c r="R6432" s="426"/>
      <c r="S6432" s="426"/>
      <c r="T6432" s="426"/>
      <c r="U6432" s="426"/>
      <c r="V6432" s="426"/>
      <c r="W6432" s="426"/>
      <c r="X6432" s="427"/>
      <c r="Y6432" s="416" t="e">
        <f t="shared" si="501"/>
        <v>#N/A</v>
      </c>
      <c r="Z6432" s="416" t="e">
        <f t="shared" si="502"/>
        <v>#N/A</v>
      </c>
      <c r="AA6432" s="416" t="str">
        <f t="shared" si="503"/>
        <v/>
      </c>
      <c r="AB6432" s="416" t="e">
        <f t="shared" si="504"/>
        <v>#N/A</v>
      </c>
      <c r="AC6432" s="416" t="e">
        <f t="shared" si="505"/>
        <v>#N/A</v>
      </c>
    </row>
    <row r="6433" customHeight="1" spans="1:29">
      <c r="A6433" s="421"/>
      <c r="B6433" s="422"/>
      <c r="C6433" s="422"/>
      <c r="D6433" s="421"/>
      <c r="E6433" s="421"/>
      <c r="F6433" s="421"/>
      <c r="G6433" s="421"/>
      <c r="H6433" s="421"/>
      <c r="I6433" s="421"/>
      <c r="J6433" s="421"/>
      <c r="K6433" s="421"/>
      <c r="L6433" s="421"/>
      <c r="M6433" s="421"/>
      <c r="N6433" s="426"/>
      <c r="O6433" s="426"/>
      <c r="P6433" s="427"/>
      <c r="Q6433" s="427"/>
      <c r="R6433" s="426"/>
      <c r="S6433" s="426"/>
      <c r="T6433" s="426"/>
      <c r="U6433" s="426"/>
      <c r="V6433" s="426"/>
      <c r="W6433" s="426"/>
      <c r="X6433" s="427"/>
      <c r="Y6433" s="416" t="e">
        <f t="shared" si="501"/>
        <v>#N/A</v>
      </c>
      <c r="Z6433" s="416" t="e">
        <f t="shared" si="502"/>
        <v>#N/A</v>
      </c>
      <c r="AA6433" s="416" t="str">
        <f t="shared" si="503"/>
        <v/>
      </c>
      <c r="AB6433" s="416" t="e">
        <f t="shared" si="504"/>
        <v>#N/A</v>
      </c>
      <c r="AC6433" s="416" t="e">
        <f t="shared" si="505"/>
        <v>#N/A</v>
      </c>
    </row>
    <row r="6434" customHeight="1" spans="1:29">
      <c r="A6434" s="421"/>
      <c r="B6434" s="422"/>
      <c r="C6434" s="422"/>
      <c r="D6434" s="421"/>
      <c r="E6434" s="421"/>
      <c r="F6434" s="421"/>
      <c r="G6434" s="421"/>
      <c r="H6434" s="421"/>
      <c r="I6434" s="421"/>
      <c r="J6434" s="421"/>
      <c r="K6434" s="421"/>
      <c r="L6434" s="421"/>
      <c r="M6434" s="421"/>
      <c r="N6434" s="426"/>
      <c r="O6434" s="426"/>
      <c r="P6434" s="427"/>
      <c r="Q6434" s="427"/>
      <c r="R6434" s="426"/>
      <c r="S6434" s="426"/>
      <c r="T6434" s="426"/>
      <c r="U6434" s="426"/>
      <c r="V6434" s="426"/>
      <c r="W6434" s="426"/>
      <c r="X6434" s="427"/>
      <c r="Y6434" s="416" t="e">
        <f t="shared" si="501"/>
        <v>#N/A</v>
      </c>
      <c r="Z6434" s="416" t="e">
        <f t="shared" si="502"/>
        <v>#N/A</v>
      </c>
      <c r="AA6434" s="416" t="str">
        <f t="shared" si="503"/>
        <v/>
      </c>
      <c r="AB6434" s="416" t="e">
        <f t="shared" si="504"/>
        <v>#N/A</v>
      </c>
      <c r="AC6434" s="416" t="e">
        <f t="shared" si="505"/>
        <v>#N/A</v>
      </c>
    </row>
    <row r="6435" customHeight="1" spans="1:29">
      <c r="A6435" s="421"/>
      <c r="B6435" s="422"/>
      <c r="C6435" s="422"/>
      <c r="D6435" s="421"/>
      <c r="E6435" s="421"/>
      <c r="F6435" s="421"/>
      <c r="G6435" s="421"/>
      <c r="H6435" s="421"/>
      <c r="I6435" s="421"/>
      <c r="J6435" s="421"/>
      <c r="K6435" s="421"/>
      <c r="L6435" s="421"/>
      <c r="M6435" s="421"/>
      <c r="N6435" s="426"/>
      <c r="O6435" s="426"/>
      <c r="P6435" s="427"/>
      <c r="Q6435" s="427"/>
      <c r="R6435" s="426"/>
      <c r="S6435" s="426"/>
      <c r="T6435" s="426"/>
      <c r="U6435" s="426"/>
      <c r="V6435" s="426"/>
      <c r="W6435" s="426"/>
      <c r="X6435" s="427"/>
      <c r="Y6435" s="416" t="e">
        <f t="shared" si="501"/>
        <v>#N/A</v>
      </c>
      <c r="Z6435" s="416" t="e">
        <f t="shared" si="502"/>
        <v>#N/A</v>
      </c>
      <c r="AA6435" s="416" t="str">
        <f t="shared" si="503"/>
        <v/>
      </c>
      <c r="AB6435" s="416" t="e">
        <f t="shared" si="504"/>
        <v>#N/A</v>
      </c>
      <c r="AC6435" s="416" t="e">
        <f t="shared" si="505"/>
        <v>#N/A</v>
      </c>
    </row>
    <row r="6436" customHeight="1" spans="1:29">
      <c r="A6436" s="421"/>
      <c r="B6436" s="422"/>
      <c r="C6436" s="422"/>
      <c r="D6436" s="421"/>
      <c r="E6436" s="421"/>
      <c r="F6436" s="421"/>
      <c r="G6436" s="421"/>
      <c r="H6436" s="421"/>
      <c r="I6436" s="421"/>
      <c r="J6436" s="421"/>
      <c r="K6436" s="421"/>
      <c r="L6436" s="421"/>
      <c r="M6436" s="421"/>
      <c r="N6436" s="426"/>
      <c r="O6436" s="426"/>
      <c r="P6436" s="427"/>
      <c r="Q6436" s="427"/>
      <c r="R6436" s="426"/>
      <c r="S6436" s="426"/>
      <c r="T6436" s="426"/>
      <c r="U6436" s="426"/>
      <c r="V6436" s="426"/>
      <c r="W6436" s="426"/>
      <c r="X6436" s="427"/>
      <c r="Y6436" s="416" t="e">
        <f t="shared" si="501"/>
        <v>#N/A</v>
      </c>
      <c r="Z6436" s="416" t="e">
        <f t="shared" si="502"/>
        <v>#N/A</v>
      </c>
      <c r="AA6436" s="416" t="str">
        <f t="shared" si="503"/>
        <v/>
      </c>
      <c r="AB6436" s="416" t="e">
        <f t="shared" si="504"/>
        <v>#N/A</v>
      </c>
      <c r="AC6436" s="416" t="e">
        <f t="shared" si="505"/>
        <v>#N/A</v>
      </c>
    </row>
    <row r="6437" customHeight="1" spans="1:29">
      <c r="A6437" s="421"/>
      <c r="B6437" s="422"/>
      <c r="C6437" s="422"/>
      <c r="D6437" s="421"/>
      <c r="E6437" s="421"/>
      <c r="F6437" s="421"/>
      <c r="G6437" s="421"/>
      <c r="H6437" s="421"/>
      <c r="I6437" s="421"/>
      <c r="J6437" s="421"/>
      <c r="K6437" s="421"/>
      <c r="L6437" s="421"/>
      <c r="M6437" s="421"/>
      <c r="N6437" s="426"/>
      <c r="O6437" s="426"/>
      <c r="P6437" s="427"/>
      <c r="Q6437" s="427"/>
      <c r="R6437" s="426"/>
      <c r="S6437" s="426"/>
      <c r="T6437" s="426"/>
      <c r="U6437" s="426"/>
      <c r="V6437" s="426"/>
      <c r="W6437" s="426"/>
      <c r="X6437" s="427"/>
      <c r="Y6437" s="416" t="e">
        <f t="shared" si="501"/>
        <v>#N/A</v>
      </c>
      <c r="Z6437" s="416" t="e">
        <f t="shared" si="502"/>
        <v>#N/A</v>
      </c>
      <c r="AA6437" s="416" t="str">
        <f t="shared" si="503"/>
        <v/>
      </c>
      <c r="AB6437" s="416" t="e">
        <f t="shared" si="504"/>
        <v>#N/A</v>
      </c>
      <c r="AC6437" s="416" t="e">
        <f t="shared" si="505"/>
        <v>#N/A</v>
      </c>
    </row>
    <row r="6438" customHeight="1" spans="1:29">
      <c r="A6438" s="421"/>
      <c r="B6438" s="422"/>
      <c r="C6438" s="422"/>
      <c r="D6438" s="421"/>
      <c r="E6438" s="421"/>
      <c r="F6438" s="421"/>
      <c r="G6438" s="421"/>
      <c r="H6438" s="421"/>
      <c r="I6438" s="421"/>
      <c r="J6438" s="421"/>
      <c r="K6438" s="421"/>
      <c r="L6438" s="421"/>
      <c r="M6438" s="421"/>
      <c r="N6438" s="426"/>
      <c r="O6438" s="426"/>
      <c r="P6438" s="427"/>
      <c r="Q6438" s="427"/>
      <c r="R6438" s="426"/>
      <c r="S6438" s="426"/>
      <c r="T6438" s="426"/>
      <c r="U6438" s="426"/>
      <c r="V6438" s="426"/>
      <c r="W6438" s="426"/>
      <c r="X6438" s="427"/>
      <c r="Y6438" s="416" t="e">
        <f t="shared" si="501"/>
        <v>#N/A</v>
      </c>
      <c r="Z6438" s="416" t="e">
        <f t="shared" si="502"/>
        <v>#N/A</v>
      </c>
      <c r="AA6438" s="416" t="str">
        <f t="shared" si="503"/>
        <v/>
      </c>
      <c r="AB6438" s="416" t="e">
        <f t="shared" si="504"/>
        <v>#N/A</v>
      </c>
      <c r="AC6438" s="416" t="e">
        <f t="shared" si="505"/>
        <v>#N/A</v>
      </c>
    </row>
    <row r="6439" customHeight="1" spans="1:29">
      <c r="A6439" s="421"/>
      <c r="B6439" s="422"/>
      <c r="C6439" s="422"/>
      <c r="D6439" s="421"/>
      <c r="E6439" s="421"/>
      <c r="F6439" s="421"/>
      <c r="G6439" s="421"/>
      <c r="H6439" s="421"/>
      <c r="I6439" s="421"/>
      <c r="J6439" s="421"/>
      <c r="K6439" s="421"/>
      <c r="L6439" s="421"/>
      <c r="M6439" s="421"/>
      <c r="N6439" s="426"/>
      <c r="O6439" s="426"/>
      <c r="P6439" s="427"/>
      <c r="Q6439" s="427"/>
      <c r="R6439" s="426"/>
      <c r="S6439" s="426"/>
      <c r="T6439" s="426"/>
      <c r="U6439" s="426"/>
      <c r="V6439" s="426"/>
      <c r="W6439" s="426"/>
      <c r="X6439" s="427"/>
      <c r="Y6439" s="416" t="e">
        <f t="shared" si="501"/>
        <v>#N/A</v>
      </c>
      <c r="Z6439" s="416" t="e">
        <f t="shared" si="502"/>
        <v>#N/A</v>
      </c>
      <c r="AA6439" s="416" t="str">
        <f t="shared" si="503"/>
        <v/>
      </c>
      <c r="AB6439" s="416" t="e">
        <f t="shared" si="504"/>
        <v>#N/A</v>
      </c>
      <c r="AC6439" s="416" t="e">
        <f t="shared" si="505"/>
        <v>#N/A</v>
      </c>
    </row>
    <row r="6440" customHeight="1" spans="1:29">
      <c r="A6440" s="421"/>
      <c r="B6440" s="422"/>
      <c r="C6440" s="422"/>
      <c r="D6440" s="421"/>
      <c r="E6440" s="421"/>
      <c r="F6440" s="421"/>
      <c r="G6440" s="421"/>
      <c r="H6440" s="421"/>
      <c r="I6440" s="421"/>
      <c r="J6440" s="421"/>
      <c r="K6440" s="421"/>
      <c r="L6440" s="421"/>
      <c r="M6440" s="421"/>
      <c r="N6440" s="426"/>
      <c r="O6440" s="426"/>
      <c r="P6440" s="427"/>
      <c r="Q6440" s="427"/>
      <c r="R6440" s="426"/>
      <c r="S6440" s="426"/>
      <c r="T6440" s="426"/>
      <c r="U6440" s="426"/>
      <c r="V6440" s="426"/>
      <c r="W6440" s="426"/>
      <c r="X6440" s="427"/>
      <c r="Y6440" s="416" t="e">
        <f t="shared" si="501"/>
        <v>#N/A</v>
      </c>
      <c r="Z6440" s="416" t="e">
        <f t="shared" si="502"/>
        <v>#N/A</v>
      </c>
      <c r="AA6440" s="416" t="str">
        <f t="shared" si="503"/>
        <v/>
      </c>
      <c r="AB6440" s="416" t="e">
        <f t="shared" si="504"/>
        <v>#N/A</v>
      </c>
      <c r="AC6440" s="416" t="e">
        <f t="shared" si="505"/>
        <v>#N/A</v>
      </c>
    </row>
    <row r="6441" customHeight="1" spans="1:29">
      <c r="A6441" s="421"/>
      <c r="B6441" s="422"/>
      <c r="C6441" s="422"/>
      <c r="D6441" s="421"/>
      <c r="E6441" s="421"/>
      <c r="F6441" s="421"/>
      <c r="G6441" s="421"/>
      <c r="H6441" s="421"/>
      <c r="I6441" s="421"/>
      <c r="J6441" s="421"/>
      <c r="K6441" s="421"/>
      <c r="L6441" s="421"/>
      <c r="M6441" s="421"/>
      <c r="N6441" s="426"/>
      <c r="O6441" s="426"/>
      <c r="P6441" s="427"/>
      <c r="Q6441" s="427"/>
      <c r="R6441" s="426"/>
      <c r="S6441" s="426"/>
      <c r="T6441" s="426"/>
      <c r="U6441" s="426"/>
      <c r="V6441" s="426"/>
      <c r="W6441" s="426"/>
      <c r="X6441" s="427"/>
      <c r="Y6441" s="416" t="e">
        <f t="shared" si="501"/>
        <v>#N/A</v>
      </c>
      <c r="Z6441" s="416" t="e">
        <f t="shared" si="502"/>
        <v>#N/A</v>
      </c>
      <c r="AA6441" s="416" t="str">
        <f t="shared" si="503"/>
        <v/>
      </c>
      <c r="AB6441" s="416" t="e">
        <f t="shared" si="504"/>
        <v>#N/A</v>
      </c>
      <c r="AC6441" s="416" t="e">
        <f t="shared" si="505"/>
        <v>#N/A</v>
      </c>
    </row>
    <row r="6442" customHeight="1" spans="1:29">
      <c r="A6442" s="421"/>
      <c r="B6442" s="418"/>
      <c r="C6442" s="418"/>
      <c r="D6442" s="421"/>
      <c r="E6442" s="421"/>
      <c r="F6442" s="421"/>
      <c r="G6442" s="421"/>
      <c r="H6442" s="421"/>
      <c r="I6442" s="421"/>
      <c r="J6442" s="421"/>
      <c r="K6442" s="421"/>
      <c r="L6442" s="421"/>
      <c r="M6442" s="421"/>
      <c r="N6442" s="426"/>
      <c r="O6442" s="426"/>
      <c r="P6442" s="426"/>
      <c r="Q6442" s="426"/>
      <c r="R6442" s="426"/>
      <c r="S6442" s="426"/>
      <c r="T6442" s="426"/>
      <c r="U6442" s="426"/>
      <c r="V6442" s="426"/>
      <c r="W6442" s="426"/>
      <c r="X6442" s="421"/>
      <c r="Y6442" s="416" t="e">
        <f t="shared" si="501"/>
        <v>#N/A</v>
      </c>
      <c r="Z6442" s="416" t="e">
        <f t="shared" si="502"/>
        <v>#N/A</v>
      </c>
      <c r="AA6442" s="416" t="str">
        <f t="shared" si="503"/>
        <v/>
      </c>
      <c r="AB6442" s="416" t="e">
        <f t="shared" si="504"/>
        <v>#N/A</v>
      </c>
      <c r="AC6442" s="416" t="e">
        <f t="shared" si="505"/>
        <v>#N/A</v>
      </c>
    </row>
  </sheetData>
  <mergeCells count="6463">
    <mergeCell ref="O1:Q1"/>
    <mergeCell ref="A2:X2"/>
    <mergeCell ref="A3:X3"/>
    <mergeCell ref="B4:C4"/>
    <mergeCell ref="N4:V4"/>
    <mergeCell ref="O7:Q7"/>
    <mergeCell ref="O8:Q8"/>
    <mergeCell ref="O9:Q9"/>
    <mergeCell ref="O10:Q10"/>
    <mergeCell ref="O11:Q11"/>
    <mergeCell ref="O12:Q12"/>
    <mergeCell ref="O13:Q13"/>
    <mergeCell ref="O14:Q14"/>
    <mergeCell ref="O15:Q15"/>
    <mergeCell ref="O16:Q16"/>
    <mergeCell ref="O17:Q17"/>
    <mergeCell ref="O18:Q18"/>
    <mergeCell ref="O19:Q19"/>
    <mergeCell ref="O20:Q20"/>
    <mergeCell ref="O21:Q21"/>
    <mergeCell ref="O22:Q22"/>
    <mergeCell ref="O23:Q23"/>
    <mergeCell ref="O24:Q24"/>
    <mergeCell ref="O25:Q25"/>
    <mergeCell ref="O26:Q26"/>
    <mergeCell ref="O27:Q27"/>
    <mergeCell ref="O28:Q28"/>
    <mergeCell ref="O29:Q29"/>
    <mergeCell ref="O30:Q30"/>
    <mergeCell ref="O31:Q31"/>
    <mergeCell ref="O32:Q32"/>
    <mergeCell ref="O33:Q33"/>
    <mergeCell ref="O34:Q34"/>
    <mergeCell ref="O35:Q35"/>
    <mergeCell ref="O36:Q36"/>
    <mergeCell ref="O37:Q37"/>
    <mergeCell ref="O38:Q38"/>
    <mergeCell ref="O39:Q39"/>
    <mergeCell ref="O40:Q40"/>
    <mergeCell ref="O41:Q41"/>
    <mergeCell ref="O42:Q42"/>
    <mergeCell ref="O43:Q43"/>
    <mergeCell ref="O44:Q44"/>
    <mergeCell ref="O45:Q45"/>
    <mergeCell ref="O46:Q46"/>
    <mergeCell ref="O47:Q47"/>
    <mergeCell ref="O48:Q48"/>
    <mergeCell ref="O49:Q49"/>
    <mergeCell ref="O50:Q50"/>
    <mergeCell ref="O51:Q51"/>
    <mergeCell ref="O52:Q52"/>
    <mergeCell ref="O53:Q53"/>
    <mergeCell ref="O54:Q54"/>
    <mergeCell ref="O55:Q55"/>
    <mergeCell ref="O56:Q56"/>
    <mergeCell ref="O57:Q57"/>
    <mergeCell ref="O58:Q58"/>
    <mergeCell ref="O59:Q59"/>
    <mergeCell ref="O60:Q60"/>
    <mergeCell ref="O61:Q61"/>
    <mergeCell ref="O62:Q62"/>
    <mergeCell ref="O63:Q63"/>
    <mergeCell ref="O64:Q64"/>
    <mergeCell ref="O65:Q65"/>
    <mergeCell ref="O66:Q66"/>
    <mergeCell ref="O67:Q67"/>
    <mergeCell ref="O68:Q68"/>
    <mergeCell ref="O69:Q69"/>
    <mergeCell ref="O70:Q70"/>
    <mergeCell ref="O71:Q71"/>
    <mergeCell ref="O72:Q72"/>
    <mergeCell ref="O73:Q73"/>
    <mergeCell ref="O74:Q74"/>
    <mergeCell ref="O75:Q75"/>
    <mergeCell ref="O76:Q76"/>
    <mergeCell ref="O77:Q77"/>
    <mergeCell ref="O78:Q78"/>
    <mergeCell ref="O79:Q79"/>
    <mergeCell ref="O80:Q80"/>
    <mergeCell ref="O81:Q81"/>
    <mergeCell ref="O82:Q82"/>
    <mergeCell ref="O83:Q83"/>
    <mergeCell ref="O84:Q84"/>
    <mergeCell ref="O85:Q85"/>
    <mergeCell ref="O86:Q86"/>
    <mergeCell ref="O87:Q87"/>
    <mergeCell ref="O88:Q88"/>
    <mergeCell ref="O89:Q89"/>
    <mergeCell ref="O90:Q90"/>
    <mergeCell ref="O91:Q91"/>
    <mergeCell ref="O92:Q92"/>
    <mergeCell ref="O93:Q93"/>
    <mergeCell ref="O94:Q94"/>
    <mergeCell ref="O95:Q95"/>
    <mergeCell ref="O96:Q96"/>
    <mergeCell ref="O97:Q97"/>
    <mergeCell ref="O98:Q98"/>
    <mergeCell ref="O99:Q99"/>
    <mergeCell ref="O100:Q100"/>
    <mergeCell ref="O101:Q101"/>
    <mergeCell ref="O102:Q102"/>
    <mergeCell ref="O103:Q103"/>
    <mergeCell ref="O104:Q104"/>
    <mergeCell ref="O105:Q105"/>
    <mergeCell ref="O106:Q106"/>
    <mergeCell ref="O107:Q107"/>
    <mergeCell ref="O108:Q108"/>
    <mergeCell ref="O109:Q109"/>
    <mergeCell ref="O110:Q110"/>
    <mergeCell ref="O111:Q111"/>
    <mergeCell ref="O112:Q112"/>
    <mergeCell ref="O113:Q113"/>
    <mergeCell ref="O114:Q114"/>
    <mergeCell ref="O115:Q115"/>
    <mergeCell ref="O116:Q116"/>
    <mergeCell ref="O117:Q117"/>
    <mergeCell ref="O118:Q118"/>
    <mergeCell ref="O119:Q119"/>
    <mergeCell ref="O120:Q120"/>
    <mergeCell ref="O121:Q121"/>
    <mergeCell ref="O122:Q122"/>
    <mergeCell ref="O123:Q123"/>
    <mergeCell ref="O124:Q124"/>
    <mergeCell ref="O125:Q125"/>
    <mergeCell ref="O126:Q126"/>
    <mergeCell ref="O127:Q127"/>
    <mergeCell ref="O128:Q128"/>
    <mergeCell ref="O129:Q129"/>
    <mergeCell ref="O130:Q130"/>
    <mergeCell ref="O131:Q131"/>
    <mergeCell ref="O132:Q132"/>
    <mergeCell ref="O133:Q133"/>
    <mergeCell ref="O134:Q134"/>
    <mergeCell ref="O135:Q135"/>
    <mergeCell ref="O136:Q136"/>
    <mergeCell ref="O137:Q137"/>
    <mergeCell ref="O138:Q138"/>
    <mergeCell ref="O139:Q139"/>
    <mergeCell ref="O140:Q140"/>
    <mergeCell ref="O141:Q141"/>
    <mergeCell ref="O142:Q142"/>
    <mergeCell ref="O143:Q143"/>
    <mergeCell ref="O144:Q144"/>
    <mergeCell ref="O145:Q145"/>
    <mergeCell ref="O146:Q146"/>
    <mergeCell ref="O147:Q147"/>
    <mergeCell ref="O148:Q148"/>
    <mergeCell ref="O149:Q149"/>
    <mergeCell ref="O150:Q150"/>
    <mergeCell ref="O151:Q151"/>
    <mergeCell ref="O152:Q152"/>
    <mergeCell ref="O153:Q153"/>
    <mergeCell ref="O154:Q154"/>
    <mergeCell ref="O155:Q155"/>
    <mergeCell ref="O156:Q156"/>
    <mergeCell ref="O157:Q157"/>
    <mergeCell ref="O158:Q158"/>
    <mergeCell ref="O159:Q159"/>
    <mergeCell ref="O160:Q160"/>
    <mergeCell ref="O161:Q161"/>
    <mergeCell ref="O162:Q162"/>
    <mergeCell ref="O163:Q163"/>
    <mergeCell ref="O164:Q164"/>
    <mergeCell ref="O165:Q165"/>
    <mergeCell ref="O166:Q166"/>
    <mergeCell ref="O167:Q167"/>
    <mergeCell ref="O168:Q168"/>
    <mergeCell ref="O169:Q169"/>
    <mergeCell ref="O170:Q170"/>
    <mergeCell ref="O171:Q171"/>
    <mergeCell ref="O172:Q172"/>
    <mergeCell ref="O173:Q173"/>
    <mergeCell ref="O174:Q174"/>
    <mergeCell ref="O175:Q175"/>
    <mergeCell ref="O176:Q176"/>
    <mergeCell ref="O177:Q177"/>
    <mergeCell ref="O178:Q178"/>
    <mergeCell ref="O179:Q179"/>
    <mergeCell ref="O180:Q180"/>
    <mergeCell ref="O181:Q181"/>
    <mergeCell ref="O182:Q182"/>
    <mergeCell ref="O183:Q183"/>
    <mergeCell ref="O184:Q184"/>
    <mergeCell ref="O185:Q185"/>
    <mergeCell ref="O186:Q186"/>
    <mergeCell ref="O187:Q187"/>
    <mergeCell ref="O188:Q188"/>
    <mergeCell ref="O189:Q189"/>
    <mergeCell ref="O190:Q190"/>
    <mergeCell ref="O191:Q191"/>
    <mergeCell ref="O192:Q192"/>
    <mergeCell ref="O193:Q193"/>
    <mergeCell ref="O194:Q194"/>
    <mergeCell ref="O195:Q195"/>
    <mergeCell ref="O196:Q196"/>
    <mergeCell ref="O197:Q197"/>
    <mergeCell ref="O198:Q198"/>
    <mergeCell ref="O199:Q199"/>
    <mergeCell ref="O200:Q200"/>
    <mergeCell ref="O201:Q201"/>
    <mergeCell ref="O202:Q202"/>
    <mergeCell ref="O203:Q203"/>
    <mergeCell ref="O204:Q204"/>
    <mergeCell ref="O205:Q205"/>
    <mergeCell ref="O206:Q206"/>
    <mergeCell ref="O207:Q207"/>
    <mergeCell ref="O208:Q208"/>
    <mergeCell ref="O209:Q209"/>
    <mergeCell ref="O210:Q210"/>
    <mergeCell ref="O211:Q211"/>
    <mergeCell ref="O212:Q212"/>
    <mergeCell ref="O213:Q213"/>
    <mergeCell ref="O214:Q214"/>
    <mergeCell ref="O215:Q215"/>
    <mergeCell ref="O216:Q216"/>
    <mergeCell ref="O217:Q217"/>
    <mergeCell ref="O218:Q218"/>
    <mergeCell ref="O219:Q219"/>
    <mergeCell ref="O220:Q220"/>
    <mergeCell ref="O221:Q221"/>
    <mergeCell ref="O222:Q222"/>
    <mergeCell ref="O223:Q223"/>
    <mergeCell ref="O224:Q224"/>
    <mergeCell ref="O225:Q225"/>
    <mergeCell ref="O226:Q226"/>
    <mergeCell ref="O227:Q227"/>
    <mergeCell ref="O228:Q228"/>
    <mergeCell ref="O229:Q229"/>
    <mergeCell ref="O230:Q230"/>
    <mergeCell ref="O231:Q231"/>
    <mergeCell ref="O232:Q232"/>
    <mergeCell ref="O233:Q233"/>
    <mergeCell ref="O234:Q234"/>
    <mergeCell ref="O235:Q235"/>
    <mergeCell ref="O236:Q236"/>
    <mergeCell ref="O237:Q237"/>
    <mergeCell ref="O238:Q238"/>
    <mergeCell ref="O239:Q239"/>
    <mergeCell ref="O240:Q240"/>
    <mergeCell ref="O241:Q241"/>
    <mergeCell ref="O242:Q242"/>
    <mergeCell ref="O243:Q243"/>
    <mergeCell ref="O244:Q244"/>
    <mergeCell ref="O245:Q245"/>
    <mergeCell ref="O246:Q246"/>
    <mergeCell ref="O247:Q247"/>
    <mergeCell ref="O248:Q248"/>
    <mergeCell ref="O249:Q249"/>
    <mergeCell ref="O250:Q250"/>
    <mergeCell ref="O251:Q251"/>
    <mergeCell ref="O252:Q252"/>
    <mergeCell ref="O253:Q253"/>
    <mergeCell ref="O254:Q254"/>
    <mergeCell ref="O255:Q255"/>
    <mergeCell ref="O256:Q256"/>
    <mergeCell ref="O257:Q257"/>
    <mergeCell ref="O258:Q258"/>
    <mergeCell ref="O259:Q259"/>
    <mergeCell ref="O260:Q260"/>
    <mergeCell ref="O261:Q261"/>
    <mergeCell ref="O262:Q262"/>
    <mergeCell ref="O263:Q263"/>
    <mergeCell ref="O264:Q264"/>
    <mergeCell ref="O265:Q265"/>
    <mergeCell ref="O266:Q266"/>
    <mergeCell ref="O267:Q267"/>
    <mergeCell ref="O268:Q268"/>
    <mergeCell ref="O269:Q269"/>
    <mergeCell ref="O270:Q270"/>
    <mergeCell ref="O271:Q271"/>
    <mergeCell ref="O272:Q272"/>
    <mergeCell ref="O273:Q273"/>
    <mergeCell ref="O274:Q274"/>
    <mergeCell ref="O275:Q275"/>
    <mergeCell ref="O276:Q276"/>
    <mergeCell ref="O277:Q277"/>
    <mergeCell ref="O278:Q278"/>
    <mergeCell ref="O279:Q279"/>
    <mergeCell ref="O280:Q280"/>
    <mergeCell ref="O281:Q281"/>
    <mergeCell ref="O282:Q282"/>
    <mergeCell ref="O283:Q283"/>
    <mergeCell ref="O284:Q284"/>
    <mergeCell ref="O285:Q285"/>
    <mergeCell ref="O286:Q286"/>
    <mergeCell ref="O287:Q287"/>
    <mergeCell ref="O288:Q288"/>
    <mergeCell ref="O289:Q289"/>
    <mergeCell ref="O290:Q290"/>
    <mergeCell ref="O291:Q291"/>
    <mergeCell ref="O292:Q292"/>
    <mergeCell ref="O293:Q293"/>
    <mergeCell ref="O294:Q294"/>
    <mergeCell ref="O295:Q295"/>
    <mergeCell ref="O296:Q296"/>
    <mergeCell ref="O297:Q297"/>
    <mergeCell ref="O298:Q298"/>
    <mergeCell ref="O299:Q299"/>
    <mergeCell ref="O300:Q300"/>
    <mergeCell ref="O301:Q301"/>
    <mergeCell ref="O302:Q302"/>
    <mergeCell ref="O303:Q303"/>
    <mergeCell ref="O304:Q304"/>
    <mergeCell ref="O305:Q305"/>
    <mergeCell ref="O306:Q306"/>
    <mergeCell ref="O307:Q307"/>
    <mergeCell ref="O308:Q308"/>
    <mergeCell ref="O309:Q309"/>
    <mergeCell ref="O310:Q310"/>
    <mergeCell ref="O311:Q311"/>
    <mergeCell ref="O312:Q312"/>
    <mergeCell ref="O313:Q313"/>
    <mergeCell ref="O314:Q314"/>
    <mergeCell ref="O315:Q315"/>
    <mergeCell ref="O316:Q316"/>
    <mergeCell ref="O317:Q317"/>
    <mergeCell ref="O318:Q318"/>
    <mergeCell ref="O319:Q319"/>
    <mergeCell ref="O320:Q320"/>
    <mergeCell ref="O321:Q321"/>
    <mergeCell ref="O322:Q322"/>
    <mergeCell ref="O323:Q323"/>
    <mergeCell ref="O324:Q324"/>
    <mergeCell ref="O325:Q325"/>
    <mergeCell ref="O326:Q326"/>
    <mergeCell ref="O327:Q327"/>
    <mergeCell ref="O328:Q328"/>
    <mergeCell ref="O329:Q329"/>
    <mergeCell ref="O330:Q330"/>
    <mergeCell ref="O331:Q331"/>
    <mergeCell ref="O332:Q332"/>
    <mergeCell ref="O333:Q333"/>
    <mergeCell ref="O334:Q334"/>
    <mergeCell ref="O335:Q335"/>
    <mergeCell ref="O336:Q336"/>
    <mergeCell ref="O337:Q337"/>
    <mergeCell ref="O338:Q338"/>
    <mergeCell ref="O339:Q339"/>
    <mergeCell ref="O340:Q340"/>
    <mergeCell ref="O341:Q341"/>
    <mergeCell ref="O342:Q342"/>
    <mergeCell ref="O343:Q343"/>
    <mergeCell ref="O344:Q344"/>
    <mergeCell ref="O345:Q345"/>
    <mergeCell ref="O346:Q346"/>
    <mergeCell ref="O347:Q347"/>
    <mergeCell ref="O348:Q348"/>
    <mergeCell ref="O349:Q349"/>
    <mergeCell ref="O350:Q350"/>
    <mergeCell ref="O351:Q351"/>
    <mergeCell ref="O352:Q352"/>
    <mergeCell ref="O353:Q353"/>
    <mergeCell ref="O354:Q354"/>
    <mergeCell ref="O355:Q355"/>
    <mergeCell ref="O356:Q356"/>
    <mergeCell ref="O357:Q357"/>
    <mergeCell ref="O358:Q358"/>
    <mergeCell ref="O359:Q359"/>
    <mergeCell ref="O360:Q360"/>
    <mergeCell ref="O361:Q361"/>
    <mergeCell ref="O362:Q362"/>
    <mergeCell ref="O363:Q363"/>
    <mergeCell ref="O364:Q364"/>
    <mergeCell ref="O365:Q365"/>
    <mergeCell ref="O366:Q366"/>
    <mergeCell ref="O367:Q367"/>
    <mergeCell ref="O368:Q368"/>
    <mergeCell ref="O369:Q369"/>
    <mergeCell ref="O370:Q370"/>
    <mergeCell ref="O371:Q371"/>
    <mergeCell ref="O372:Q372"/>
    <mergeCell ref="O373:Q373"/>
    <mergeCell ref="O374:Q374"/>
    <mergeCell ref="O375:Q375"/>
    <mergeCell ref="O376:Q376"/>
    <mergeCell ref="O377:Q377"/>
    <mergeCell ref="O378:Q378"/>
    <mergeCell ref="O379:Q379"/>
    <mergeCell ref="O380:Q380"/>
    <mergeCell ref="O381:Q381"/>
    <mergeCell ref="O382:Q382"/>
    <mergeCell ref="O383:Q383"/>
    <mergeCell ref="O384:Q384"/>
    <mergeCell ref="O385:Q385"/>
    <mergeCell ref="O386:Q386"/>
    <mergeCell ref="O387:Q387"/>
    <mergeCell ref="O388:Q388"/>
    <mergeCell ref="O389:Q389"/>
    <mergeCell ref="O390:Q390"/>
    <mergeCell ref="O391:Q391"/>
    <mergeCell ref="O392:Q392"/>
    <mergeCell ref="O393:Q393"/>
    <mergeCell ref="O394:Q394"/>
    <mergeCell ref="O395:Q395"/>
    <mergeCell ref="O396:Q396"/>
    <mergeCell ref="O397:Q397"/>
    <mergeCell ref="O398:Q398"/>
    <mergeCell ref="O399:Q399"/>
    <mergeCell ref="O400:Q400"/>
    <mergeCell ref="O401:Q401"/>
    <mergeCell ref="O402:Q402"/>
    <mergeCell ref="O403:Q403"/>
    <mergeCell ref="O404:Q404"/>
    <mergeCell ref="O405:Q405"/>
    <mergeCell ref="O406:Q406"/>
    <mergeCell ref="O407:Q407"/>
    <mergeCell ref="O408:Q408"/>
    <mergeCell ref="O409:Q409"/>
    <mergeCell ref="O410:Q410"/>
    <mergeCell ref="O411:Q411"/>
    <mergeCell ref="O412:Q412"/>
    <mergeCell ref="O413:Q413"/>
    <mergeCell ref="O414:Q414"/>
    <mergeCell ref="O415:Q415"/>
    <mergeCell ref="O416:Q416"/>
    <mergeCell ref="O417:Q417"/>
    <mergeCell ref="O418:Q418"/>
    <mergeCell ref="O419:Q419"/>
    <mergeCell ref="O420:Q420"/>
    <mergeCell ref="O421:Q421"/>
    <mergeCell ref="O422:Q422"/>
    <mergeCell ref="O423:Q423"/>
    <mergeCell ref="O424:Q424"/>
    <mergeCell ref="O425:Q425"/>
    <mergeCell ref="O426:Q426"/>
    <mergeCell ref="O427:Q427"/>
    <mergeCell ref="O428:Q428"/>
    <mergeCell ref="O429:Q429"/>
    <mergeCell ref="O430:Q430"/>
    <mergeCell ref="O431:Q431"/>
    <mergeCell ref="O432:Q432"/>
    <mergeCell ref="O433:Q433"/>
    <mergeCell ref="O434:Q434"/>
    <mergeCell ref="O435:Q435"/>
    <mergeCell ref="O436:Q436"/>
    <mergeCell ref="O437:Q437"/>
    <mergeCell ref="O438:Q438"/>
    <mergeCell ref="O439:Q439"/>
    <mergeCell ref="O440:Q440"/>
    <mergeCell ref="O441:Q441"/>
    <mergeCell ref="O442:Q442"/>
    <mergeCell ref="O443:Q443"/>
    <mergeCell ref="O444:Q444"/>
    <mergeCell ref="O445:Q445"/>
    <mergeCell ref="O446:Q446"/>
    <mergeCell ref="O447:Q447"/>
    <mergeCell ref="O448:Q448"/>
    <mergeCell ref="O449:Q449"/>
    <mergeCell ref="O450:Q450"/>
    <mergeCell ref="O451:Q451"/>
    <mergeCell ref="O452:Q452"/>
    <mergeCell ref="O453:Q453"/>
    <mergeCell ref="O454:Q454"/>
    <mergeCell ref="O455:Q455"/>
    <mergeCell ref="O456:Q456"/>
    <mergeCell ref="O457:Q457"/>
    <mergeCell ref="O458:Q458"/>
    <mergeCell ref="O459:Q459"/>
    <mergeCell ref="O460:Q460"/>
    <mergeCell ref="O461:Q461"/>
    <mergeCell ref="O462:Q462"/>
    <mergeCell ref="O463:Q463"/>
    <mergeCell ref="O464:Q464"/>
    <mergeCell ref="O465:Q465"/>
    <mergeCell ref="O466:Q466"/>
    <mergeCell ref="O467:Q467"/>
    <mergeCell ref="O468:Q468"/>
    <mergeCell ref="O469:Q469"/>
    <mergeCell ref="O470:Q470"/>
    <mergeCell ref="O471:Q471"/>
    <mergeCell ref="O472:Q472"/>
    <mergeCell ref="O473:Q473"/>
    <mergeCell ref="O474:Q474"/>
    <mergeCell ref="O475:Q475"/>
    <mergeCell ref="O476:Q476"/>
    <mergeCell ref="O477:Q477"/>
    <mergeCell ref="O478:Q478"/>
    <mergeCell ref="O479:Q479"/>
    <mergeCell ref="O480:Q480"/>
    <mergeCell ref="O481:Q481"/>
    <mergeCell ref="O482:Q482"/>
    <mergeCell ref="O483:Q483"/>
    <mergeCell ref="O484:Q484"/>
    <mergeCell ref="O485:Q485"/>
    <mergeCell ref="O486:Q486"/>
    <mergeCell ref="O487:Q487"/>
    <mergeCell ref="O488:Q488"/>
    <mergeCell ref="O489:Q489"/>
    <mergeCell ref="O490:Q490"/>
    <mergeCell ref="O491:Q491"/>
    <mergeCell ref="O492:Q492"/>
    <mergeCell ref="O493:Q493"/>
    <mergeCell ref="O494:Q494"/>
    <mergeCell ref="O495:Q495"/>
    <mergeCell ref="O496:Q496"/>
    <mergeCell ref="O497:Q497"/>
    <mergeCell ref="O498:Q498"/>
    <mergeCell ref="O499:Q499"/>
    <mergeCell ref="O500:Q500"/>
    <mergeCell ref="O501:Q501"/>
    <mergeCell ref="O502:Q502"/>
    <mergeCell ref="O503:Q503"/>
    <mergeCell ref="O504:Q504"/>
    <mergeCell ref="O505:Q505"/>
    <mergeCell ref="O506:Q506"/>
    <mergeCell ref="O507:Q507"/>
    <mergeCell ref="O508:Q508"/>
    <mergeCell ref="O509:Q509"/>
    <mergeCell ref="O510:Q510"/>
    <mergeCell ref="O511:Q511"/>
    <mergeCell ref="O512:Q512"/>
    <mergeCell ref="O513:Q513"/>
    <mergeCell ref="O514:Q514"/>
    <mergeCell ref="O515:Q515"/>
    <mergeCell ref="O516:Q516"/>
    <mergeCell ref="O517:Q517"/>
    <mergeCell ref="O518:Q518"/>
    <mergeCell ref="O519:Q519"/>
    <mergeCell ref="O520:Q520"/>
    <mergeCell ref="O521:Q521"/>
    <mergeCell ref="O522:Q522"/>
    <mergeCell ref="O523:Q523"/>
    <mergeCell ref="O524:Q524"/>
    <mergeCell ref="O525:Q525"/>
    <mergeCell ref="O526:Q526"/>
    <mergeCell ref="O527:Q527"/>
    <mergeCell ref="O528:Q528"/>
    <mergeCell ref="O529:Q529"/>
    <mergeCell ref="O530:Q530"/>
    <mergeCell ref="O531:Q531"/>
    <mergeCell ref="O532:Q532"/>
    <mergeCell ref="O533:Q533"/>
    <mergeCell ref="O534:Q534"/>
    <mergeCell ref="O535:Q535"/>
    <mergeCell ref="O536:Q536"/>
    <mergeCell ref="O537:Q537"/>
    <mergeCell ref="O538:Q538"/>
    <mergeCell ref="O539:Q539"/>
    <mergeCell ref="O540:Q540"/>
    <mergeCell ref="O541:Q541"/>
    <mergeCell ref="O542:Q542"/>
    <mergeCell ref="O543:Q543"/>
    <mergeCell ref="O544:Q544"/>
    <mergeCell ref="O545:Q545"/>
    <mergeCell ref="O546:Q546"/>
    <mergeCell ref="O547:Q547"/>
    <mergeCell ref="O548:Q548"/>
    <mergeCell ref="O549:Q549"/>
    <mergeCell ref="O550:Q550"/>
    <mergeCell ref="O551:Q551"/>
    <mergeCell ref="O552:Q552"/>
    <mergeCell ref="O553:Q553"/>
    <mergeCell ref="O554:Q554"/>
    <mergeCell ref="O555:Q555"/>
    <mergeCell ref="O556:Q556"/>
    <mergeCell ref="O557:Q557"/>
    <mergeCell ref="O558:Q558"/>
    <mergeCell ref="O559:Q559"/>
    <mergeCell ref="O560:Q560"/>
    <mergeCell ref="O561:Q561"/>
    <mergeCell ref="O562:Q562"/>
    <mergeCell ref="O563:Q563"/>
    <mergeCell ref="O564:Q564"/>
    <mergeCell ref="O565:Q565"/>
    <mergeCell ref="O566:Q566"/>
    <mergeCell ref="O567:Q567"/>
    <mergeCell ref="O568:Q568"/>
    <mergeCell ref="O569:Q569"/>
    <mergeCell ref="O570:Q570"/>
    <mergeCell ref="O571:Q571"/>
    <mergeCell ref="O572:Q572"/>
    <mergeCell ref="O573:Q573"/>
    <mergeCell ref="O574:Q574"/>
    <mergeCell ref="O575:Q575"/>
    <mergeCell ref="O576:Q576"/>
    <mergeCell ref="O577:Q577"/>
    <mergeCell ref="O578:Q578"/>
    <mergeCell ref="O579:Q579"/>
    <mergeCell ref="O580:Q580"/>
    <mergeCell ref="O581:Q581"/>
    <mergeCell ref="O582:Q582"/>
    <mergeCell ref="O583:Q583"/>
    <mergeCell ref="O584:Q584"/>
    <mergeCell ref="O585:Q585"/>
    <mergeCell ref="O586:Q586"/>
    <mergeCell ref="O587:Q587"/>
    <mergeCell ref="O588:Q588"/>
    <mergeCell ref="O589:Q589"/>
    <mergeCell ref="O590:Q590"/>
    <mergeCell ref="O591:Q591"/>
    <mergeCell ref="O592:Q592"/>
    <mergeCell ref="O593:Q593"/>
    <mergeCell ref="O594:Q594"/>
    <mergeCell ref="O595:Q595"/>
    <mergeCell ref="O596:Q596"/>
    <mergeCell ref="O597:Q597"/>
    <mergeCell ref="O598:Q598"/>
    <mergeCell ref="O599:Q599"/>
    <mergeCell ref="O600:Q600"/>
    <mergeCell ref="O601:Q601"/>
    <mergeCell ref="O602:Q602"/>
    <mergeCell ref="O603:Q603"/>
    <mergeCell ref="O604:Q604"/>
    <mergeCell ref="O605:Q605"/>
    <mergeCell ref="O606:Q606"/>
    <mergeCell ref="O607:Q607"/>
    <mergeCell ref="O608:Q608"/>
    <mergeCell ref="O609:Q609"/>
    <mergeCell ref="O610:Q610"/>
    <mergeCell ref="O611:Q611"/>
    <mergeCell ref="O612:Q612"/>
    <mergeCell ref="O613:Q613"/>
    <mergeCell ref="O614:Q614"/>
    <mergeCell ref="O615:Q615"/>
    <mergeCell ref="O616:Q616"/>
    <mergeCell ref="O617:Q617"/>
    <mergeCell ref="O618:Q618"/>
    <mergeCell ref="O619:Q619"/>
    <mergeCell ref="O620:Q620"/>
    <mergeCell ref="O621:Q621"/>
    <mergeCell ref="O622:Q622"/>
    <mergeCell ref="O623:Q623"/>
    <mergeCell ref="O624:Q624"/>
    <mergeCell ref="O625:Q625"/>
    <mergeCell ref="O626:Q626"/>
    <mergeCell ref="O627:Q627"/>
    <mergeCell ref="O628:Q628"/>
    <mergeCell ref="O629:Q629"/>
    <mergeCell ref="O630:Q630"/>
    <mergeCell ref="O631:Q631"/>
    <mergeCell ref="O632:Q632"/>
    <mergeCell ref="O633:Q633"/>
    <mergeCell ref="O634:Q634"/>
    <mergeCell ref="O635:Q635"/>
    <mergeCell ref="O636:Q636"/>
    <mergeCell ref="O637:Q637"/>
    <mergeCell ref="O638:Q638"/>
    <mergeCell ref="O639:Q639"/>
    <mergeCell ref="O640:Q640"/>
    <mergeCell ref="O641:Q641"/>
    <mergeCell ref="O642:Q642"/>
    <mergeCell ref="O643:Q643"/>
    <mergeCell ref="O644:Q644"/>
    <mergeCell ref="O645:Q645"/>
    <mergeCell ref="O646:Q646"/>
    <mergeCell ref="O647:Q647"/>
    <mergeCell ref="O648:Q648"/>
    <mergeCell ref="O649:Q649"/>
    <mergeCell ref="O650:Q650"/>
    <mergeCell ref="O651:Q651"/>
    <mergeCell ref="O652:Q652"/>
    <mergeCell ref="O653:Q653"/>
    <mergeCell ref="O654:Q654"/>
    <mergeCell ref="O655:Q655"/>
    <mergeCell ref="O656:Q656"/>
    <mergeCell ref="O657:Q657"/>
    <mergeCell ref="O658:Q658"/>
    <mergeCell ref="O659:Q659"/>
    <mergeCell ref="O660:Q660"/>
    <mergeCell ref="O661:Q661"/>
    <mergeCell ref="O662:Q662"/>
    <mergeCell ref="O663:Q663"/>
    <mergeCell ref="O664:Q664"/>
    <mergeCell ref="O665:Q665"/>
    <mergeCell ref="O666:Q666"/>
    <mergeCell ref="O667:Q667"/>
    <mergeCell ref="O668:Q668"/>
    <mergeCell ref="O669:Q669"/>
    <mergeCell ref="O670:Q670"/>
    <mergeCell ref="O671:Q671"/>
    <mergeCell ref="O672:Q672"/>
    <mergeCell ref="O673:Q673"/>
    <mergeCell ref="O674:Q674"/>
    <mergeCell ref="O675:Q675"/>
    <mergeCell ref="O676:Q676"/>
    <mergeCell ref="O677:Q677"/>
    <mergeCell ref="O678:Q678"/>
    <mergeCell ref="O679:Q679"/>
    <mergeCell ref="O680:Q680"/>
    <mergeCell ref="O681:Q681"/>
    <mergeCell ref="O682:Q682"/>
    <mergeCell ref="O683:Q683"/>
    <mergeCell ref="O684:Q684"/>
    <mergeCell ref="O685:Q685"/>
    <mergeCell ref="O686:Q686"/>
    <mergeCell ref="O687:Q687"/>
    <mergeCell ref="O688:Q688"/>
    <mergeCell ref="O689:Q689"/>
    <mergeCell ref="O690:Q690"/>
    <mergeCell ref="O691:Q691"/>
    <mergeCell ref="O692:Q692"/>
    <mergeCell ref="O693:Q693"/>
    <mergeCell ref="O694:Q694"/>
    <mergeCell ref="O695:Q695"/>
    <mergeCell ref="O696:Q696"/>
    <mergeCell ref="O697:Q697"/>
    <mergeCell ref="O698:Q698"/>
    <mergeCell ref="O699:Q699"/>
    <mergeCell ref="O700:Q700"/>
    <mergeCell ref="O701:Q701"/>
    <mergeCell ref="O702:Q702"/>
    <mergeCell ref="O703:Q703"/>
    <mergeCell ref="O704:Q704"/>
    <mergeCell ref="O705:Q705"/>
    <mergeCell ref="O706:Q706"/>
    <mergeCell ref="O707:Q707"/>
    <mergeCell ref="O708:Q708"/>
    <mergeCell ref="O709:Q709"/>
    <mergeCell ref="O710:Q710"/>
    <mergeCell ref="O711:Q711"/>
    <mergeCell ref="O712:Q712"/>
    <mergeCell ref="O713:Q713"/>
    <mergeCell ref="O714:Q714"/>
    <mergeCell ref="O715:Q715"/>
    <mergeCell ref="O716:Q716"/>
    <mergeCell ref="O717:Q717"/>
    <mergeCell ref="O718:Q718"/>
    <mergeCell ref="O719:Q719"/>
    <mergeCell ref="O720:Q720"/>
    <mergeCell ref="O721:Q721"/>
    <mergeCell ref="O722:Q722"/>
    <mergeCell ref="O723:Q723"/>
    <mergeCell ref="O724:Q724"/>
    <mergeCell ref="O725:Q725"/>
    <mergeCell ref="O726:Q726"/>
    <mergeCell ref="O727:Q727"/>
    <mergeCell ref="O728:Q728"/>
    <mergeCell ref="O729:Q729"/>
    <mergeCell ref="O730:Q730"/>
    <mergeCell ref="O731:Q731"/>
    <mergeCell ref="O732:Q732"/>
    <mergeCell ref="O733:Q733"/>
    <mergeCell ref="O734:Q734"/>
    <mergeCell ref="O735:Q735"/>
    <mergeCell ref="O736:Q736"/>
    <mergeCell ref="O737:Q737"/>
    <mergeCell ref="O738:Q738"/>
    <mergeCell ref="O739:Q739"/>
    <mergeCell ref="O740:Q740"/>
    <mergeCell ref="O741:Q741"/>
    <mergeCell ref="O742:Q742"/>
    <mergeCell ref="O743:Q743"/>
    <mergeCell ref="O744:Q744"/>
    <mergeCell ref="O745:Q745"/>
    <mergeCell ref="O746:Q746"/>
    <mergeCell ref="O747:Q747"/>
    <mergeCell ref="O748:Q748"/>
    <mergeCell ref="O749:Q749"/>
    <mergeCell ref="O750:Q750"/>
    <mergeCell ref="O751:Q751"/>
    <mergeCell ref="O752:Q752"/>
    <mergeCell ref="O753:Q753"/>
    <mergeCell ref="O754:Q754"/>
    <mergeCell ref="O755:Q755"/>
    <mergeCell ref="O756:Q756"/>
    <mergeCell ref="O757:Q757"/>
    <mergeCell ref="O758:Q758"/>
    <mergeCell ref="O759:Q759"/>
    <mergeCell ref="O760:Q760"/>
    <mergeCell ref="O761:Q761"/>
    <mergeCell ref="O762:Q762"/>
    <mergeCell ref="O763:Q763"/>
    <mergeCell ref="O764:Q764"/>
    <mergeCell ref="O765:Q765"/>
    <mergeCell ref="O766:Q766"/>
    <mergeCell ref="O767:Q767"/>
    <mergeCell ref="O768:Q768"/>
    <mergeCell ref="O769:Q769"/>
    <mergeCell ref="O770:Q770"/>
    <mergeCell ref="O771:Q771"/>
    <mergeCell ref="O772:Q772"/>
    <mergeCell ref="O773:Q773"/>
    <mergeCell ref="O774:Q774"/>
    <mergeCell ref="O775:Q775"/>
    <mergeCell ref="O776:Q776"/>
    <mergeCell ref="O777:Q777"/>
    <mergeCell ref="O778:Q778"/>
    <mergeCell ref="O779:Q779"/>
    <mergeCell ref="O780:Q780"/>
    <mergeCell ref="O781:Q781"/>
    <mergeCell ref="O782:Q782"/>
    <mergeCell ref="O783:Q783"/>
    <mergeCell ref="O784:Q784"/>
    <mergeCell ref="O785:Q785"/>
    <mergeCell ref="O786:Q786"/>
    <mergeCell ref="O787:Q787"/>
    <mergeCell ref="O788:Q788"/>
    <mergeCell ref="O789:Q789"/>
    <mergeCell ref="O790:Q790"/>
    <mergeCell ref="O791:Q791"/>
    <mergeCell ref="O792:Q792"/>
    <mergeCell ref="O793:Q793"/>
    <mergeCell ref="O794:Q794"/>
    <mergeCell ref="O795:Q795"/>
    <mergeCell ref="O796:Q796"/>
    <mergeCell ref="O797:Q797"/>
    <mergeCell ref="O798:Q798"/>
    <mergeCell ref="O799:Q799"/>
    <mergeCell ref="O800:Q800"/>
    <mergeCell ref="O801:Q801"/>
    <mergeCell ref="O802:Q802"/>
    <mergeCell ref="O803:Q803"/>
    <mergeCell ref="O804:Q804"/>
    <mergeCell ref="O805:Q805"/>
    <mergeCell ref="O806:Q806"/>
    <mergeCell ref="O807:Q807"/>
    <mergeCell ref="O808:Q808"/>
    <mergeCell ref="O809:Q809"/>
    <mergeCell ref="O810:Q810"/>
    <mergeCell ref="O811:Q811"/>
    <mergeCell ref="O812:Q812"/>
    <mergeCell ref="O813:Q813"/>
    <mergeCell ref="O814:Q814"/>
    <mergeCell ref="O815:Q815"/>
    <mergeCell ref="O816:Q816"/>
    <mergeCell ref="O817:Q817"/>
    <mergeCell ref="O818:Q818"/>
    <mergeCell ref="O819:Q819"/>
    <mergeCell ref="O820:Q820"/>
    <mergeCell ref="O821:Q821"/>
    <mergeCell ref="O822:Q822"/>
    <mergeCell ref="O823:Q823"/>
    <mergeCell ref="O824:Q824"/>
    <mergeCell ref="O825:Q825"/>
    <mergeCell ref="O826:Q826"/>
    <mergeCell ref="O827:Q827"/>
    <mergeCell ref="O828:Q828"/>
    <mergeCell ref="O829:Q829"/>
    <mergeCell ref="O830:Q830"/>
    <mergeCell ref="O831:Q831"/>
    <mergeCell ref="O832:Q832"/>
    <mergeCell ref="O833:Q833"/>
    <mergeCell ref="O834:Q834"/>
    <mergeCell ref="O835:Q835"/>
    <mergeCell ref="O836:Q836"/>
    <mergeCell ref="O837:Q837"/>
    <mergeCell ref="O838:Q838"/>
    <mergeCell ref="O839:Q839"/>
    <mergeCell ref="O840:Q840"/>
    <mergeCell ref="O841:Q841"/>
    <mergeCell ref="O842:Q842"/>
    <mergeCell ref="O843:Q843"/>
    <mergeCell ref="O844:Q844"/>
    <mergeCell ref="O845:Q845"/>
    <mergeCell ref="O846:Q846"/>
    <mergeCell ref="O847:Q847"/>
    <mergeCell ref="O848:Q848"/>
    <mergeCell ref="O849:Q849"/>
    <mergeCell ref="O850:Q850"/>
    <mergeCell ref="O851:Q851"/>
    <mergeCell ref="O852:Q852"/>
    <mergeCell ref="O853:Q853"/>
    <mergeCell ref="O854:Q854"/>
    <mergeCell ref="O855:Q855"/>
    <mergeCell ref="O856:Q856"/>
    <mergeCell ref="O857:Q857"/>
    <mergeCell ref="O858:Q858"/>
    <mergeCell ref="O859:Q859"/>
    <mergeCell ref="O860:Q860"/>
    <mergeCell ref="O861:Q861"/>
    <mergeCell ref="O862:Q862"/>
    <mergeCell ref="O863:Q863"/>
    <mergeCell ref="O864:Q864"/>
    <mergeCell ref="O865:Q865"/>
    <mergeCell ref="O866:Q866"/>
    <mergeCell ref="O867:Q867"/>
    <mergeCell ref="O868:Q868"/>
    <mergeCell ref="O869:Q869"/>
    <mergeCell ref="O870:Q870"/>
    <mergeCell ref="O871:Q871"/>
    <mergeCell ref="O872:Q872"/>
    <mergeCell ref="O873:Q873"/>
    <mergeCell ref="O874:Q874"/>
    <mergeCell ref="O875:Q875"/>
    <mergeCell ref="O876:Q876"/>
    <mergeCell ref="O877:Q877"/>
    <mergeCell ref="O878:Q878"/>
    <mergeCell ref="O879:Q879"/>
    <mergeCell ref="O880:Q880"/>
    <mergeCell ref="O881:Q881"/>
    <mergeCell ref="O882:Q882"/>
    <mergeCell ref="O883:Q883"/>
    <mergeCell ref="O884:Q884"/>
    <mergeCell ref="O885:Q885"/>
    <mergeCell ref="O886:Q886"/>
    <mergeCell ref="O887:Q887"/>
    <mergeCell ref="O888:Q888"/>
    <mergeCell ref="O889:Q889"/>
    <mergeCell ref="O890:Q890"/>
    <mergeCell ref="O891:Q891"/>
    <mergeCell ref="O892:Q892"/>
    <mergeCell ref="O893:Q893"/>
    <mergeCell ref="O894:Q894"/>
    <mergeCell ref="O895:Q895"/>
    <mergeCell ref="O896:Q896"/>
    <mergeCell ref="O897:Q897"/>
    <mergeCell ref="O898:Q898"/>
    <mergeCell ref="O899:Q899"/>
    <mergeCell ref="O900:Q900"/>
    <mergeCell ref="O901:Q901"/>
    <mergeCell ref="O902:Q902"/>
    <mergeCell ref="O903:Q903"/>
    <mergeCell ref="O904:Q904"/>
    <mergeCell ref="O905:Q905"/>
    <mergeCell ref="O906:Q906"/>
    <mergeCell ref="O907:Q907"/>
    <mergeCell ref="O908:Q908"/>
    <mergeCell ref="O909:Q909"/>
    <mergeCell ref="O910:Q910"/>
    <mergeCell ref="O911:Q911"/>
    <mergeCell ref="O912:Q912"/>
    <mergeCell ref="O913:Q913"/>
    <mergeCell ref="O914:Q914"/>
    <mergeCell ref="O915:Q915"/>
    <mergeCell ref="O916:Q916"/>
    <mergeCell ref="O917:Q917"/>
    <mergeCell ref="O918:Q918"/>
    <mergeCell ref="O919:Q919"/>
    <mergeCell ref="O920:Q920"/>
    <mergeCell ref="O921:Q921"/>
    <mergeCell ref="O922:Q922"/>
    <mergeCell ref="O923:Q923"/>
    <mergeCell ref="O924:Q924"/>
    <mergeCell ref="O925:Q925"/>
    <mergeCell ref="O926:Q926"/>
    <mergeCell ref="O927:Q927"/>
    <mergeCell ref="O928:Q928"/>
    <mergeCell ref="O929:Q929"/>
    <mergeCell ref="O930:Q930"/>
    <mergeCell ref="O931:Q931"/>
    <mergeCell ref="O932:Q932"/>
    <mergeCell ref="O933:Q933"/>
    <mergeCell ref="O934:Q934"/>
    <mergeCell ref="O935:Q935"/>
    <mergeCell ref="O936:Q936"/>
    <mergeCell ref="O937:Q937"/>
    <mergeCell ref="O938:Q938"/>
    <mergeCell ref="O939:Q939"/>
    <mergeCell ref="O940:Q940"/>
    <mergeCell ref="O941:Q941"/>
    <mergeCell ref="O942:Q942"/>
    <mergeCell ref="O943:Q943"/>
    <mergeCell ref="O944:Q944"/>
    <mergeCell ref="O945:Q945"/>
    <mergeCell ref="O946:Q946"/>
    <mergeCell ref="O947:Q947"/>
    <mergeCell ref="O948:Q948"/>
    <mergeCell ref="O949:Q949"/>
    <mergeCell ref="O950:Q950"/>
    <mergeCell ref="O951:Q951"/>
    <mergeCell ref="O952:Q952"/>
    <mergeCell ref="O953:Q953"/>
    <mergeCell ref="O954:Q954"/>
    <mergeCell ref="O955:Q955"/>
    <mergeCell ref="O956:Q956"/>
    <mergeCell ref="O957:Q957"/>
    <mergeCell ref="O958:Q958"/>
    <mergeCell ref="O959:Q959"/>
    <mergeCell ref="O960:Q960"/>
    <mergeCell ref="O961:Q961"/>
    <mergeCell ref="O962:Q962"/>
    <mergeCell ref="O963:Q963"/>
    <mergeCell ref="O964:Q964"/>
    <mergeCell ref="O965:Q965"/>
    <mergeCell ref="O966:Q966"/>
    <mergeCell ref="O967:Q967"/>
    <mergeCell ref="O968:Q968"/>
    <mergeCell ref="O969:Q969"/>
    <mergeCell ref="O970:Q970"/>
    <mergeCell ref="O971:Q971"/>
    <mergeCell ref="O972:Q972"/>
    <mergeCell ref="O973:Q973"/>
    <mergeCell ref="O974:Q974"/>
    <mergeCell ref="O975:Q975"/>
    <mergeCell ref="O976:Q976"/>
    <mergeCell ref="O977:Q977"/>
    <mergeCell ref="O978:Q978"/>
    <mergeCell ref="O979:Q979"/>
    <mergeCell ref="O980:Q980"/>
    <mergeCell ref="O981:Q981"/>
    <mergeCell ref="O982:Q982"/>
    <mergeCell ref="O983:Q983"/>
    <mergeCell ref="O984:Q984"/>
    <mergeCell ref="O985:Q985"/>
    <mergeCell ref="O986:Q986"/>
    <mergeCell ref="O987:Q987"/>
    <mergeCell ref="O988:Q988"/>
    <mergeCell ref="O989:Q989"/>
    <mergeCell ref="O990:Q990"/>
    <mergeCell ref="O991:Q991"/>
    <mergeCell ref="O992:Q992"/>
    <mergeCell ref="O993:Q993"/>
    <mergeCell ref="O994:Q994"/>
    <mergeCell ref="O995:Q995"/>
    <mergeCell ref="O996:Q996"/>
    <mergeCell ref="O997:Q997"/>
    <mergeCell ref="O998:Q998"/>
    <mergeCell ref="O999:Q999"/>
    <mergeCell ref="O1000:Q1000"/>
    <mergeCell ref="O1001:Q1001"/>
    <mergeCell ref="O1002:Q1002"/>
    <mergeCell ref="O1003:Q1003"/>
    <mergeCell ref="O1004:Q1004"/>
    <mergeCell ref="O1005:Q1005"/>
    <mergeCell ref="O1006:Q1006"/>
    <mergeCell ref="O1007:Q1007"/>
    <mergeCell ref="O1008:Q1008"/>
    <mergeCell ref="O1009:Q1009"/>
    <mergeCell ref="O1010:Q1010"/>
    <mergeCell ref="O1011:Q1011"/>
    <mergeCell ref="O1012:Q1012"/>
    <mergeCell ref="O1013:Q1013"/>
    <mergeCell ref="O1014:Q1014"/>
    <mergeCell ref="O1015:Q1015"/>
    <mergeCell ref="O1016:Q1016"/>
    <mergeCell ref="O1017:Q1017"/>
    <mergeCell ref="O1018:Q1018"/>
    <mergeCell ref="O1019:Q1019"/>
    <mergeCell ref="O1020:Q1020"/>
    <mergeCell ref="O1021:Q1021"/>
    <mergeCell ref="O1022:Q1022"/>
    <mergeCell ref="O1023:Q1023"/>
    <mergeCell ref="O1024:Q1024"/>
    <mergeCell ref="O1025:Q1025"/>
    <mergeCell ref="O1026:Q1026"/>
    <mergeCell ref="O1027:Q1027"/>
    <mergeCell ref="O1028:Q1028"/>
    <mergeCell ref="O1029:Q1029"/>
    <mergeCell ref="O1030:Q1030"/>
    <mergeCell ref="O1031:Q1031"/>
    <mergeCell ref="O1032:Q1032"/>
    <mergeCell ref="O1033:Q1033"/>
    <mergeCell ref="O1034:Q1034"/>
    <mergeCell ref="O1035:Q1035"/>
    <mergeCell ref="O1036:Q1036"/>
    <mergeCell ref="O1037:Q1037"/>
    <mergeCell ref="O1038:Q1038"/>
    <mergeCell ref="O1039:Q1039"/>
    <mergeCell ref="O1040:Q1040"/>
    <mergeCell ref="O1041:Q1041"/>
    <mergeCell ref="O1042:Q1042"/>
    <mergeCell ref="O1043:Q1043"/>
    <mergeCell ref="O1044:Q1044"/>
    <mergeCell ref="O1045:Q1045"/>
    <mergeCell ref="O1046:Q1046"/>
    <mergeCell ref="O1047:Q1047"/>
    <mergeCell ref="O1048:Q1048"/>
    <mergeCell ref="O1049:Q1049"/>
    <mergeCell ref="O1050:Q1050"/>
    <mergeCell ref="O1051:Q1051"/>
    <mergeCell ref="O1052:Q1052"/>
    <mergeCell ref="O1053:Q1053"/>
    <mergeCell ref="O1054:Q1054"/>
    <mergeCell ref="O1055:Q1055"/>
    <mergeCell ref="O1056:Q1056"/>
    <mergeCell ref="O1057:Q1057"/>
    <mergeCell ref="O1058:Q1058"/>
    <mergeCell ref="O1059:Q1059"/>
    <mergeCell ref="O1060:Q1060"/>
    <mergeCell ref="O1061:Q1061"/>
    <mergeCell ref="O1062:Q1062"/>
    <mergeCell ref="O1063:Q1063"/>
    <mergeCell ref="O1064:Q1064"/>
    <mergeCell ref="O1065:Q1065"/>
    <mergeCell ref="O1066:Q1066"/>
    <mergeCell ref="O1067:Q1067"/>
    <mergeCell ref="O1068:Q1068"/>
    <mergeCell ref="O1069:Q1069"/>
    <mergeCell ref="O1070:Q1070"/>
    <mergeCell ref="O1071:Q1071"/>
    <mergeCell ref="O1072:Q1072"/>
    <mergeCell ref="O1073:Q1073"/>
    <mergeCell ref="O1074:Q1074"/>
    <mergeCell ref="O1075:Q1075"/>
    <mergeCell ref="O1076:Q1076"/>
    <mergeCell ref="O1077:Q1077"/>
    <mergeCell ref="O1078:Q1078"/>
    <mergeCell ref="O1079:Q1079"/>
    <mergeCell ref="O1080:Q1080"/>
    <mergeCell ref="O1081:Q1081"/>
    <mergeCell ref="O1082:Q1082"/>
    <mergeCell ref="O1083:Q1083"/>
    <mergeCell ref="O1084:Q1084"/>
    <mergeCell ref="O1085:Q1085"/>
    <mergeCell ref="O1086:Q1086"/>
    <mergeCell ref="O1087:Q1087"/>
    <mergeCell ref="O1088:Q1088"/>
    <mergeCell ref="O1089:Q1089"/>
    <mergeCell ref="O1090:Q1090"/>
    <mergeCell ref="O1091:Q1091"/>
    <mergeCell ref="O1092:Q1092"/>
    <mergeCell ref="O1093:Q1093"/>
    <mergeCell ref="O1094:Q1094"/>
    <mergeCell ref="O1095:Q1095"/>
    <mergeCell ref="O1096:Q1096"/>
    <mergeCell ref="O1097:Q1097"/>
    <mergeCell ref="O1098:Q1098"/>
    <mergeCell ref="O1099:Q1099"/>
    <mergeCell ref="O1100:Q1100"/>
    <mergeCell ref="O1101:Q1101"/>
    <mergeCell ref="O1102:Q1102"/>
    <mergeCell ref="O1103:Q1103"/>
    <mergeCell ref="O1104:Q1104"/>
    <mergeCell ref="O1105:Q1105"/>
    <mergeCell ref="O1106:Q1106"/>
    <mergeCell ref="O1107:Q1107"/>
    <mergeCell ref="O1108:Q1108"/>
    <mergeCell ref="O1109:Q1109"/>
    <mergeCell ref="O1110:Q1110"/>
    <mergeCell ref="O1111:Q1111"/>
    <mergeCell ref="O1112:Q1112"/>
    <mergeCell ref="O1113:Q1113"/>
    <mergeCell ref="O1114:Q1114"/>
    <mergeCell ref="O1115:Q1115"/>
    <mergeCell ref="O1116:Q1116"/>
    <mergeCell ref="O1117:Q1117"/>
    <mergeCell ref="O1118:Q1118"/>
    <mergeCell ref="O1119:Q1119"/>
    <mergeCell ref="O1120:Q1120"/>
    <mergeCell ref="O1121:Q1121"/>
    <mergeCell ref="O1122:Q1122"/>
    <mergeCell ref="O1123:Q1123"/>
    <mergeCell ref="O1124:Q1124"/>
    <mergeCell ref="O1125:Q1125"/>
    <mergeCell ref="O1126:Q1126"/>
    <mergeCell ref="O1127:Q1127"/>
    <mergeCell ref="O1128:Q1128"/>
    <mergeCell ref="O1129:Q1129"/>
    <mergeCell ref="O1130:Q1130"/>
    <mergeCell ref="O1131:Q1131"/>
    <mergeCell ref="O1132:Q1132"/>
    <mergeCell ref="O1133:Q1133"/>
    <mergeCell ref="O1134:Q1134"/>
    <mergeCell ref="O1135:Q1135"/>
    <mergeCell ref="O1136:Q1136"/>
    <mergeCell ref="O1137:Q1137"/>
    <mergeCell ref="O1138:Q1138"/>
    <mergeCell ref="O1139:Q1139"/>
    <mergeCell ref="O1140:Q1140"/>
    <mergeCell ref="O1141:Q1141"/>
    <mergeCell ref="O1142:Q1142"/>
    <mergeCell ref="O1143:Q1143"/>
    <mergeCell ref="O1144:Q1144"/>
    <mergeCell ref="O1145:Q1145"/>
    <mergeCell ref="O1146:Q1146"/>
    <mergeCell ref="O1147:Q1147"/>
    <mergeCell ref="O1148:Q1148"/>
    <mergeCell ref="O1149:Q1149"/>
    <mergeCell ref="O1150:Q1150"/>
    <mergeCell ref="O1151:Q1151"/>
    <mergeCell ref="O1152:Q1152"/>
    <mergeCell ref="O1153:Q1153"/>
    <mergeCell ref="O1154:Q1154"/>
    <mergeCell ref="O1155:Q1155"/>
    <mergeCell ref="O1156:Q1156"/>
    <mergeCell ref="O1157:Q1157"/>
    <mergeCell ref="O1158:Q1158"/>
    <mergeCell ref="O1159:Q1159"/>
    <mergeCell ref="O1160:Q1160"/>
    <mergeCell ref="O1161:Q1161"/>
    <mergeCell ref="O1162:Q1162"/>
    <mergeCell ref="O1163:Q1163"/>
    <mergeCell ref="O1164:Q1164"/>
    <mergeCell ref="O1165:Q1165"/>
    <mergeCell ref="O1166:Q1166"/>
    <mergeCell ref="O1167:Q1167"/>
    <mergeCell ref="O1168:Q1168"/>
    <mergeCell ref="O1169:Q1169"/>
    <mergeCell ref="O1170:Q1170"/>
    <mergeCell ref="O1171:Q1171"/>
    <mergeCell ref="O1172:Q1172"/>
    <mergeCell ref="O1173:Q1173"/>
    <mergeCell ref="O1174:Q1174"/>
    <mergeCell ref="O1175:Q1175"/>
    <mergeCell ref="O1176:Q1176"/>
    <mergeCell ref="O1177:Q1177"/>
    <mergeCell ref="O1178:Q1178"/>
    <mergeCell ref="O1179:Q1179"/>
    <mergeCell ref="O1180:Q1180"/>
    <mergeCell ref="O1181:Q1181"/>
    <mergeCell ref="O1182:Q1182"/>
    <mergeCell ref="O1183:Q1183"/>
    <mergeCell ref="O1184:Q1184"/>
    <mergeCell ref="O1185:Q1185"/>
    <mergeCell ref="O1186:Q1186"/>
    <mergeCell ref="O1187:Q1187"/>
    <mergeCell ref="O1188:Q1188"/>
    <mergeCell ref="O1189:Q1189"/>
    <mergeCell ref="O1190:Q1190"/>
    <mergeCell ref="O1191:Q1191"/>
    <mergeCell ref="O1192:Q1192"/>
    <mergeCell ref="O1193:Q1193"/>
    <mergeCell ref="O1194:Q1194"/>
    <mergeCell ref="O1195:Q1195"/>
    <mergeCell ref="O1196:Q1196"/>
    <mergeCell ref="O1197:Q1197"/>
    <mergeCell ref="O1198:Q1198"/>
    <mergeCell ref="O1199:Q1199"/>
    <mergeCell ref="O1200:Q1200"/>
    <mergeCell ref="O1201:Q1201"/>
    <mergeCell ref="O1202:Q1202"/>
    <mergeCell ref="O1203:Q1203"/>
    <mergeCell ref="O1204:Q1204"/>
    <mergeCell ref="O1205:Q1205"/>
    <mergeCell ref="O1206:Q1206"/>
    <mergeCell ref="O1207:Q1207"/>
    <mergeCell ref="O1208:Q1208"/>
    <mergeCell ref="O1209:Q1209"/>
    <mergeCell ref="O1210:Q1210"/>
    <mergeCell ref="O1211:Q1211"/>
    <mergeCell ref="O1212:Q1212"/>
    <mergeCell ref="O1213:Q1213"/>
    <mergeCell ref="O1214:Q1214"/>
    <mergeCell ref="O1215:Q1215"/>
    <mergeCell ref="O1216:Q1216"/>
    <mergeCell ref="O1217:Q1217"/>
    <mergeCell ref="O1218:Q1218"/>
    <mergeCell ref="O1219:Q1219"/>
    <mergeCell ref="O1220:Q1220"/>
    <mergeCell ref="O1221:Q1221"/>
    <mergeCell ref="O1222:Q1222"/>
    <mergeCell ref="O1223:Q1223"/>
    <mergeCell ref="O1224:Q1224"/>
    <mergeCell ref="O1225:Q1225"/>
    <mergeCell ref="O1226:Q1226"/>
    <mergeCell ref="O1227:Q1227"/>
    <mergeCell ref="O1228:Q1228"/>
    <mergeCell ref="O1229:Q1229"/>
    <mergeCell ref="O1230:Q1230"/>
    <mergeCell ref="O1231:Q1231"/>
    <mergeCell ref="O1232:Q1232"/>
    <mergeCell ref="O1233:Q1233"/>
    <mergeCell ref="O1234:Q1234"/>
    <mergeCell ref="O1235:Q1235"/>
    <mergeCell ref="O1236:Q1236"/>
    <mergeCell ref="O1237:Q1237"/>
    <mergeCell ref="O1238:Q1238"/>
    <mergeCell ref="O1239:Q1239"/>
    <mergeCell ref="O1240:Q1240"/>
    <mergeCell ref="O1241:Q1241"/>
    <mergeCell ref="O1242:Q1242"/>
    <mergeCell ref="O1243:Q1243"/>
    <mergeCell ref="O1244:Q1244"/>
    <mergeCell ref="O1245:Q1245"/>
    <mergeCell ref="O1246:Q1246"/>
    <mergeCell ref="O1247:Q1247"/>
    <mergeCell ref="O1248:Q1248"/>
    <mergeCell ref="O1249:Q1249"/>
    <mergeCell ref="O1250:Q1250"/>
    <mergeCell ref="O1251:Q1251"/>
    <mergeCell ref="O1252:Q1252"/>
    <mergeCell ref="O1253:Q1253"/>
    <mergeCell ref="O1254:Q1254"/>
    <mergeCell ref="O1255:Q1255"/>
    <mergeCell ref="O1256:Q1256"/>
    <mergeCell ref="O1257:Q1257"/>
    <mergeCell ref="O1258:Q1258"/>
    <mergeCell ref="O1259:Q1259"/>
    <mergeCell ref="O1260:Q1260"/>
    <mergeCell ref="O1261:Q1261"/>
    <mergeCell ref="O1262:Q1262"/>
    <mergeCell ref="O1263:Q1263"/>
    <mergeCell ref="O1264:Q1264"/>
    <mergeCell ref="O1265:Q1265"/>
    <mergeCell ref="O1266:Q1266"/>
    <mergeCell ref="O1267:Q1267"/>
    <mergeCell ref="O1268:Q1268"/>
    <mergeCell ref="O1269:Q1269"/>
    <mergeCell ref="O1270:Q1270"/>
    <mergeCell ref="O1271:Q1271"/>
    <mergeCell ref="O1272:Q1272"/>
    <mergeCell ref="O1273:Q1273"/>
    <mergeCell ref="O1274:Q1274"/>
    <mergeCell ref="O1275:Q1275"/>
    <mergeCell ref="O1276:Q1276"/>
    <mergeCell ref="O1277:Q1277"/>
    <mergeCell ref="O1278:Q1278"/>
    <mergeCell ref="O1279:Q1279"/>
    <mergeCell ref="O1280:Q1280"/>
    <mergeCell ref="O1281:Q1281"/>
    <mergeCell ref="O1282:Q1282"/>
    <mergeCell ref="O1283:Q1283"/>
    <mergeCell ref="O1284:Q1284"/>
    <mergeCell ref="O1285:Q1285"/>
    <mergeCell ref="O1286:Q1286"/>
    <mergeCell ref="O1287:Q1287"/>
    <mergeCell ref="O1288:Q1288"/>
    <mergeCell ref="O1289:Q1289"/>
    <mergeCell ref="O1290:Q1290"/>
    <mergeCell ref="O1291:Q1291"/>
    <mergeCell ref="O1292:Q1292"/>
    <mergeCell ref="O1293:Q1293"/>
    <mergeCell ref="O1294:Q1294"/>
    <mergeCell ref="O1295:Q1295"/>
    <mergeCell ref="O1296:Q1296"/>
    <mergeCell ref="O1297:Q1297"/>
    <mergeCell ref="O1298:Q1298"/>
    <mergeCell ref="O1299:Q1299"/>
    <mergeCell ref="O1300:Q1300"/>
    <mergeCell ref="O1301:Q1301"/>
    <mergeCell ref="O1302:Q1302"/>
    <mergeCell ref="O1303:Q1303"/>
    <mergeCell ref="O1304:Q1304"/>
    <mergeCell ref="O1305:Q1305"/>
    <mergeCell ref="O1306:Q1306"/>
    <mergeCell ref="O1307:Q1307"/>
    <mergeCell ref="O1308:Q1308"/>
    <mergeCell ref="O1309:Q1309"/>
    <mergeCell ref="O1310:Q1310"/>
    <mergeCell ref="O1311:Q1311"/>
    <mergeCell ref="O1312:Q1312"/>
    <mergeCell ref="O1313:Q1313"/>
    <mergeCell ref="O1314:Q1314"/>
    <mergeCell ref="O1315:Q1315"/>
    <mergeCell ref="O1316:Q1316"/>
    <mergeCell ref="O1317:Q1317"/>
    <mergeCell ref="O1318:Q1318"/>
    <mergeCell ref="O1319:Q1319"/>
    <mergeCell ref="O1320:Q1320"/>
    <mergeCell ref="O1321:Q1321"/>
    <mergeCell ref="O1322:Q1322"/>
    <mergeCell ref="O1323:Q1323"/>
    <mergeCell ref="O1324:Q1324"/>
    <mergeCell ref="O1325:Q1325"/>
    <mergeCell ref="O1326:Q1326"/>
    <mergeCell ref="O1327:Q1327"/>
    <mergeCell ref="O1328:Q1328"/>
    <mergeCell ref="O1329:Q1329"/>
    <mergeCell ref="O1330:Q1330"/>
    <mergeCell ref="O1331:Q1331"/>
    <mergeCell ref="O1332:Q1332"/>
    <mergeCell ref="O1333:Q1333"/>
    <mergeCell ref="O1334:Q1334"/>
    <mergeCell ref="O1335:Q1335"/>
    <mergeCell ref="O1336:Q1336"/>
    <mergeCell ref="O1337:Q1337"/>
    <mergeCell ref="O1338:Q1338"/>
    <mergeCell ref="O1339:Q1339"/>
    <mergeCell ref="O1340:Q1340"/>
    <mergeCell ref="O1341:Q1341"/>
    <mergeCell ref="O1342:Q1342"/>
    <mergeCell ref="O1343:Q1343"/>
    <mergeCell ref="O1344:Q1344"/>
    <mergeCell ref="O1345:Q1345"/>
    <mergeCell ref="O1346:Q1346"/>
    <mergeCell ref="O1347:Q1347"/>
    <mergeCell ref="O1348:Q1348"/>
    <mergeCell ref="O1349:Q1349"/>
    <mergeCell ref="O1350:Q1350"/>
    <mergeCell ref="O1351:Q1351"/>
    <mergeCell ref="O1352:Q1352"/>
    <mergeCell ref="O1353:Q1353"/>
    <mergeCell ref="O1354:Q1354"/>
    <mergeCell ref="O1355:Q1355"/>
    <mergeCell ref="O1356:Q1356"/>
    <mergeCell ref="O1357:Q1357"/>
    <mergeCell ref="O1358:Q1358"/>
    <mergeCell ref="O1359:Q1359"/>
    <mergeCell ref="O1360:Q1360"/>
    <mergeCell ref="O1361:Q1361"/>
    <mergeCell ref="O1362:Q1362"/>
    <mergeCell ref="O1363:Q1363"/>
    <mergeCell ref="O1364:Q1364"/>
    <mergeCell ref="O1365:Q1365"/>
    <mergeCell ref="O1366:Q1366"/>
    <mergeCell ref="O1367:Q1367"/>
    <mergeCell ref="O1368:Q1368"/>
    <mergeCell ref="O1369:Q1369"/>
    <mergeCell ref="O1370:Q1370"/>
    <mergeCell ref="O1371:Q1371"/>
    <mergeCell ref="O1372:Q1372"/>
    <mergeCell ref="O1373:Q1373"/>
    <mergeCell ref="O1374:Q1374"/>
    <mergeCell ref="O1375:Q1375"/>
    <mergeCell ref="O1376:Q1376"/>
    <mergeCell ref="O1377:Q1377"/>
    <mergeCell ref="O1378:Q1378"/>
    <mergeCell ref="O1379:Q1379"/>
    <mergeCell ref="O1380:Q1380"/>
    <mergeCell ref="O1381:Q1381"/>
    <mergeCell ref="O1382:Q1382"/>
    <mergeCell ref="O1383:Q1383"/>
    <mergeCell ref="O1384:Q1384"/>
    <mergeCell ref="O1385:Q1385"/>
    <mergeCell ref="O1386:Q1386"/>
    <mergeCell ref="O1387:Q1387"/>
    <mergeCell ref="O1388:Q1388"/>
    <mergeCell ref="O1389:Q1389"/>
    <mergeCell ref="O1390:Q1390"/>
    <mergeCell ref="O1391:Q1391"/>
    <mergeCell ref="O1392:Q1392"/>
    <mergeCell ref="O1393:Q1393"/>
    <mergeCell ref="O1394:Q1394"/>
    <mergeCell ref="O1395:Q1395"/>
    <mergeCell ref="O1396:Q1396"/>
    <mergeCell ref="O1397:Q1397"/>
    <mergeCell ref="O1398:Q1398"/>
    <mergeCell ref="O1399:Q1399"/>
    <mergeCell ref="O1400:Q1400"/>
    <mergeCell ref="O1401:Q1401"/>
    <mergeCell ref="O1402:Q1402"/>
    <mergeCell ref="O1403:Q1403"/>
    <mergeCell ref="O1404:Q1404"/>
    <mergeCell ref="O1405:Q1405"/>
    <mergeCell ref="O1406:Q1406"/>
    <mergeCell ref="O1407:Q1407"/>
    <mergeCell ref="O1408:Q1408"/>
    <mergeCell ref="O1409:Q1409"/>
    <mergeCell ref="O1410:Q1410"/>
    <mergeCell ref="O1411:Q1411"/>
    <mergeCell ref="O1412:Q1412"/>
    <mergeCell ref="O1413:Q1413"/>
    <mergeCell ref="O1414:Q1414"/>
    <mergeCell ref="O1415:Q1415"/>
    <mergeCell ref="O1416:Q1416"/>
    <mergeCell ref="O1417:Q1417"/>
    <mergeCell ref="O1418:Q1418"/>
    <mergeCell ref="O1419:Q1419"/>
    <mergeCell ref="O1420:Q1420"/>
    <mergeCell ref="O1421:Q1421"/>
    <mergeCell ref="O1422:Q1422"/>
    <mergeCell ref="O1423:Q1423"/>
    <mergeCell ref="O1424:Q1424"/>
    <mergeCell ref="O1425:Q1425"/>
    <mergeCell ref="O1426:Q1426"/>
    <mergeCell ref="O1427:Q1427"/>
    <mergeCell ref="O1428:Q1428"/>
    <mergeCell ref="O1429:Q1429"/>
    <mergeCell ref="O1430:Q1430"/>
    <mergeCell ref="O1431:Q1431"/>
    <mergeCell ref="O1432:Q1432"/>
    <mergeCell ref="O1433:Q1433"/>
    <mergeCell ref="O1434:Q1434"/>
    <mergeCell ref="O1435:Q1435"/>
    <mergeCell ref="O1436:Q1436"/>
    <mergeCell ref="O1437:Q1437"/>
    <mergeCell ref="O1438:Q1438"/>
    <mergeCell ref="O1439:Q1439"/>
    <mergeCell ref="O1440:Q1440"/>
    <mergeCell ref="O1441:Q1441"/>
    <mergeCell ref="O1442:Q1442"/>
    <mergeCell ref="O1443:Q1443"/>
    <mergeCell ref="O1444:Q1444"/>
    <mergeCell ref="O1445:Q1445"/>
    <mergeCell ref="O1446:Q1446"/>
    <mergeCell ref="O1447:Q1447"/>
    <mergeCell ref="O1448:Q1448"/>
    <mergeCell ref="O1449:Q1449"/>
    <mergeCell ref="O1450:Q1450"/>
    <mergeCell ref="O1451:Q1451"/>
    <mergeCell ref="O1452:Q1452"/>
    <mergeCell ref="O1453:Q1453"/>
    <mergeCell ref="O1454:Q1454"/>
    <mergeCell ref="O1455:Q1455"/>
    <mergeCell ref="O1456:Q1456"/>
    <mergeCell ref="O1457:Q1457"/>
    <mergeCell ref="O1458:Q1458"/>
    <mergeCell ref="O1459:Q1459"/>
    <mergeCell ref="O1460:Q1460"/>
    <mergeCell ref="O1461:Q1461"/>
    <mergeCell ref="O1462:Q1462"/>
    <mergeCell ref="O1463:Q1463"/>
    <mergeCell ref="O1464:Q1464"/>
    <mergeCell ref="O1465:Q1465"/>
    <mergeCell ref="O1466:Q1466"/>
    <mergeCell ref="O1467:Q1467"/>
    <mergeCell ref="O1468:Q1468"/>
    <mergeCell ref="O1469:Q1469"/>
    <mergeCell ref="O1470:Q1470"/>
    <mergeCell ref="O1471:Q1471"/>
    <mergeCell ref="O1472:Q1472"/>
    <mergeCell ref="O1473:Q1473"/>
    <mergeCell ref="O1474:Q1474"/>
    <mergeCell ref="O1475:Q1475"/>
    <mergeCell ref="O1476:Q1476"/>
    <mergeCell ref="O1477:Q1477"/>
    <mergeCell ref="O1478:Q1478"/>
    <mergeCell ref="O1479:Q1479"/>
    <mergeCell ref="O1480:Q1480"/>
    <mergeCell ref="O1481:Q1481"/>
    <mergeCell ref="O1482:Q1482"/>
    <mergeCell ref="O1483:Q1483"/>
    <mergeCell ref="O1484:Q1484"/>
    <mergeCell ref="O1485:Q1485"/>
    <mergeCell ref="O1486:Q1486"/>
    <mergeCell ref="O1487:Q1487"/>
    <mergeCell ref="O1488:Q1488"/>
    <mergeCell ref="O1489:Q1489"/>
    <mergeCell ref="O1490:Q1490"/>
    <mergeCell ref="O1491:Q1491"/>
    <mergeCell ref="O1492:Q1492"/>
    <mergeCell ref="O1493:Q1493"/>
    <mergeCell ref="O1494:Q1494"/>
    <mergeCell ref="O1495:Q1495"/>
    <mergeCell ref="O1496:Q1496"/>
    <mergeCell ref="O1497:Q1497"/>
    <mergeCell ref="O1498:Q1498"/>
    <mergeCell ref="O1499:Q1499"/>
    <mergeCell ref="O1500:Q1500"/>
    <mergeCell ref="O1501:Q1501"/>
    <mergeCell ref="O1502:Q1502"/>
    <mergeCell ref="O1503:Q1503"/>
    <mergeCell ref="O1504:Q1504"/>
    <mergeCell ref="O1505:Q1505"/>
    <mergeCell ref="O1506:Q1506"/>
    <mergeCell ref="O1507:Q1507"/>
    <mergeCell ref="O1508:Q1508"/>
    <mergeCell ref="O1509:Q1509"/>
    <mergeCell ref="O1510:Q1510"/>
    <mergeCell ref="O1511:Q1511"/>
    <mergeCell ref="O1512:Q1512"/>
    <mergeCell ref="O1513:Q1513"/>
    <mergeCell ref="O1514:Q1514"/>
    <mergeCell ref="O1515:Q1515"/>
    <mergeCell ref="O1516:Q1516"/>
    <mergeCell ref="O1517:Q1517"/>
    <mergeCell ref="O1518:Q1518"/>
    <mergeCell ref="O1519:Q1519"/>
    <mergeCell ref="O1520:Q1520"/>
    <mergeCell ref="O1521:Q1521"/>
    <mergeCell ref="O1522:Q1522"/>
    <mergeCell ref="O1523:Q1523"/>
    <mergeCell ref="O1524:Q1524"/>
    <mergeCell ref="O1525:Q1525"/>
    <mergeCell ref="O1526:Q1526"/>
    <mergeCell ref="O1527:Q1527"/>
    <mergeCell ref="O1528:Q1528"/>
    <mergeCell ref="O1529:Q1529"/>
    <mergeCell ref="O1530:Q1530"/>
    <mergeCell ref="O1531:Q1531"/>
    <mergeCell ref="O1532:Q1532"/>
    <mergeCell ref="O1533:Q1533"/>
    <mergeCell ref="O1534:Q1534"/>
    <mergeCell ref="O1535:Q1535"/>
    <mergeCell ref="O1536:Q1536"/>
    <mergeCell ref="O1537:Q1537"/>
    <mergeCell ref="O1538:Q1538"/>
    <mergeCell ref="O1539:Q1539"/>
    <mergeCell ref="O1540:Q1540"/>
    <mergeCell ref="O1541:Q1541"/>
    <mergeCell ref="O1542:Q1542"/>
    <mergeCell ref="O1543:Q1543"/>
    <mergeCell ref="O1544:Q1544"/>
    <mergeCell ref="O1545:Q1545"/>
    <mergeCell ref="O1546:Q1546"/>
    <mergeCell ref="O1547:Q1547"/>
    <mergeCell ref="O1548:Q1548"/>
    <mergeCell ref="O1549:Q1549"/>
    <mergeCell ref="O1550:Q1550"/>
    <mergeCell ref="O1551:Q1551"/>
    <mergeCell ref="O1552:Q1552"/>
    <mergeCell ref="O1553:Q1553"/>
    <mergeCell ref="O1554:Q1554"/>
    <mergeCell ref="O1555:Q1555"/>
    <mergeCell ref="O1556:Q1556"/>
    <mergeCell ref="O1557:Q1557"/>
    <mergeCell ref="O1558:Q1558"/>
    <mergeCell ref="O1559:Q1559"/>
    <mergeCell ref="O1560:Q1560"/>
    <mergeCell ref="O1561:Q1561"/>
    <mergeCell ref="O1562:Q1562"/>
    <mergeCell ref="O1563:Q1563"/>
    <mergeCell ref="O1564:Q1564"/>
    <mergeCell ref="O1565:Q1565"/>
    <mergeCell ref="O1566:Q1566"/>
    <mergeCell ref="O1567:Q1567"/>
    <mergeCell ref="O1568:Q1568"/>
    <mergeCell ref="O1569:Q1569"/>
    <mergeCell ref="O1570:Q1570"/>
    <mergeCell ref="O1571:Q1571"/>
    <mergeCell ref="O1572:Q1572"/>
    <mergeCell ref="O1573:Q1573"/>
    <mergeCell ref="O1574:Q1574"/>
    <mergeCell ref="O1575:Q1575"/>
    <mergeCell ref="O1576:Q1576"/>
    <mergeCell ref="O1577:Q1577"/>
    <mergeCell ref="O1578:Q1578"/>
    <mergeCell ref="O1579:Q1579"/>
    <mergeCell ref="O1580:Q1580"/>
    <mergeCell ref="O1581:Q1581"/>
    <mergeCell ref="O1582:Q1582"/>
    <mergeCell ref="O1583:Q1583"/>
    <mergeCell ref="O1584:Q1584"/>
    <mergeCell ref="O1585:Q1585"/>
    <mergeCell ref="O1586:Q1586"/>
    <mergeCell ref="O1587:Q1587"/>
    <mergeCell ref="O1588:Q1588"/>
    <mergeCell ref="O1589:Q1589"/>
    <mergeCell ref="O1590:Q1590"/>
    <mergeCell ref="O1591:Q1591"/>
    <mergeCell ref="O1592:Q1592"/>
    <mergeCell ref="O1593:Q1593"/>
    <mergeCell ref="O1594:Q1594"/>
    <mergeCell ref="O1595:Q1595"/>
    <mergeCell ref="O1596:Q1596"/>
    <mergeCell ref="O1597:Q1597"/>
    <mergeCell ref="O1598:Q1598"/>
    <mergeCell ref="O1599:Q1599"/>
    <mergeCell ref="O1600:Q1600"/>
    <mergeCell ref="O1601:Q1601"/>
    <mergeCell ref="O1602:Q1602"/>
    <mergeCell ref="O1603:Q1603"/>
    <mergeCell ref="O1604:Q1604"/>
    <mergeCell ref="O1605:Q1605"/>
    <mergeCell ref="O1606:Q1606"/>
    <mergeCell ref="O1607:Q1607"/>
    <mergeCell ref="O1608:Q1608"/>
    <mergeCell ref="O1609:Q1609"/>
    <mergeCell ref="O1610:Q1610"/>
    <mergeCell ref="O1611:Q1611"/>
    <mergeCell ref="O1612:Q1612"/>
    <mergeCell ref="O1613:Q1613"/>
    <mergeCell ref="O1614:Q1614"/>
    <mergeCell ref="O1615:Q1615"/>
    <mergeCell ref="O1616:Q1616"/>
    <mergeCell ref="O1617:Q1617"/>
    <mergeCell ref="O1618:Q1618"/>
    <mergeCell ref="O1619:Q1619"/>
    <mergeCell ref="O1620:Q1620"/>
    <mergeCell ref="O1621:Q1621"/>
    <mergeCell ref="O1622:Q1622"/>
    <mergeCell ref="O1623:Q1623"/>
    <mergeCell ref="O1624:Q1624"/>
    <mergeCell ref="O1625:Q1625"/>
    <mergeCell ref="O1626:Q1626"/>
    <mergeCell ref="O1627:Q1627"/>
    <mergeCell ref="O1628:Q1628"/>
    <mergeCell ref="O1629:Q1629"/>
    <mergeCell ref="O1630:Q1630"/>
    <mergeCell ref="O1631:Q1631"/>
    <mergeCell ref="O1632:Q1632"/>
    <mergeCell ref="O1633:Q1633"/>
    <mergeCell ref="O1634:Q1634"/>
    <mergeCell ref="O1635:Q1635"/>
    <mergeCell ref="O1636:Q1636"/>
    <mergeCell ref="O1637:Q1637"/>
    <mergeCell ref="O1638:Q1638"/>
    <mergeCell ref="O1639:Q1639"/>
    <mergeCell ref="O1640:Q1640"/>
    <mergeCell ref="O1641:Q1641"/>
    <mergeCell ref="O1642:Q1642"/>
    <mergeCell ref="O1643:Q1643"/>
    <mergeCell ref="O1644:Q1644"/>
    <mergeCell ref="O1645:Q1645"/>
    <mergeCell ref="O1646:Q1646"/>
    <mergeCell ref="O1647:Q1647"/>
    <mergeCell ref="O1648:Q1648"/>
    <mergeCell ref="O1649:Q1649"/>
    <mergeCell ref="O1650:Q1650"/>
    <mergeCell ref="O1651:Q1651"/>
    <mergeCell ref="O1652:Q1652"/>
    <mergeCell ref="O1653:Q1653"/>
    <mergeCell ref="O1654:Q1654"/>
    <mergeCell ref="O1655:Q1655"/>
    <mergeCell ref="O1656:Q1656"/>
    <mergeCell ref="O1657:Q1657"/>
    <mergeCell ref="O1658:Q1658"/>
    <mergeCell ref="O1659:Q1659"/>
    <mergeCell ref="O1660:Q1660"/>
    <mergeCell ref="O1661:Q1661"/>
    <mergeCell ref="O1662:Q1662"/>
    <mergeCell ref="O1663:Q1663"/>
    <mergeCell ref="O1664:Q1664"/>
    <mergeCell ref="O1665:Q1665"/>
    <mergeCell ref="O1666:Q1666"/>
    <mergeCell ref="O1667:Q1667"/>
    <mergeCell ref="O1668:Q1668"/>
    <mergeCell ref="O1669:Q1669"/>
    <mergeCell ref="O1670:Q1670"/>
    <mergeCell ref="O1671:Q1671"/>
    <mergeCell ref="O1672:Q1672"/>
    <mergeCell ref="O1673:Q1673"/>
    <mergeCell ref="O1674:Q1674"/>
    <mergeCell ref="O1675:Q1675"/>
    <mergeCell ref="O1676:Q1676"/>
    <mergeCell ref="O1677:Q1677"/>
    <mergeCell ref="O1678:Q1678"/>
    <mergeCell ref="O1679:Q1679"/>
    <mergeCell ref="O1680:Q1680"/>
    <mergeCell ref="O1681:Q1681"/>
    <mergeCell ref="O1682:Q1682"/>
    <mergeCell ref="O1683:Q1683"/>
    <mergeCell ref="O1684:Q1684"/>
    <mergeCell ref="O1685:Q1685"/>
    <mergeCell ref="O1686:Q1686"/>
    <mergeCell ref="O1687:Q1687"/>
    <mergeCell ref="O1688:Q1688"/>
    <mergeCell ref="O1689:Q1689"/>
    <mergeCell ref="O1690:Q1690"/>
    <mergeCell ref="O1691:Q1691"/>
    <mergeCell ref="O1692:Q1692"/>
    <mergeCell ref="O1693:Q1693"/>
    <mergeCell ref="O1694:Q1694"/>
    <mergeCell ref="O1695:Q1695"/>
    <mergeCell ref="O1696:Q1696"/>
    <mergeCell ref="O1697:Q1697"/>
    <mergeCell ref="O1698:Q1698"/>
    <mergeCell ref="O1699:Q1699"/>
    <mergeCell ref="O1700:Q1700"/>
    <mergeCell ref="O1701:Q1701"/>
    <mergeCell ref="O1702:Q1702"/>
    <mergeCell ref="O1703:Q1703"/>
    <mergeCell ref="O1704:Q1704"/>
    <mergeCell ref="O1705:Q1705"/>
    <mergeCell ref="O1706:Q1706"/>
    <mergeCell ref="O1707:Q1707"/>
    <mergeCell ref="O1708:Q1708"/>
    <mergeCell ref="O1709:Q1709"/>
    <mergeCell ref="O1710:Q1710"/>
    <mergeCell ref="O1711:Q1711"/>
    <mergeCell ref="O1712:Q1712"/>
    <mergeCell ref="O1713:Q1713"/>
    <mergeCell ref="O1714:Q1714"/>
    <mergeCell ref="O1715:Q1715"/>
    <mergeCell ref="O1716:Q1716"/>
    <mergeCell ref="O1717:Q1717"/>
    <mergeCell ref="O1718:Q1718"/>
    <mergeCell ref="O1719:Q1719"/>
    <mergeCell ref="O1720:Q1720"/>
    <mergeCell ref="O1721:Q1721"/>
    <mergeCell ref="O1722:Q1722"/>
    <mergeCell ref="O1723:Q1723"/>
    <mergeCell ref="O1724:Q1724"/>
    <mergeCell ref="O1725:Q1725"/>
    <mergeCell ref="O1726:Q1726"/>
    <mergeCell ref="O1727:Q1727"/>
    <mergeCell ref="O1728:Q1728"/>
    <mergeCell ref="O1729:Q1729"/>
    <mergeCell ref="O1730:Q1730"/>
    <mergeCell ref="O1731:Q1731"/>
    <mergeCell ref="O1732:Q1732"/>
    <mergeCell ref="O1733:Q1733"/>
    <mergeCell ref="O1734:Q1734"/>
    <mergeCell ref="O1735:Q1735"/>
    <mergeCell ref="O1736:Q1736"/>
    <mergeCell ref="O1737:Q1737"/>
    <mergeCell ref="O1738:Q1738"/>
    <mergeCell ref="O1739:Q1739"/>
    <mergeCell ref="O1740:Q1740"/>
    <mergeCell ref="O1741:Q1741"/>
    <mergeCell ref="O1742:Q1742"/>
    <mergeCell ref="O1743:Q1743"/>
    <mergeCell ref="O1744:Q1744"/>
    <mergeCell ref="O1745:Q1745"/>
    <mergeCell ref="O1746:Q1746"/>
    <mergeCell ref="O1747:Q1747"/>
    <mergeCell ref="O1748:Q1748"/>
    <mergeCell ref="O1749:Q1749"/>
    <mergeCell ref="O1750:Q1750"/>
    <mergeCell ref="O1751:Q1751"/>
    <mergeCell ref="O1752:Q1752"/>
    <mergeCell ref="O1753:Q1753"/>
    <mergeCell ref="O1754:Q1754"/>
    <mergeCell ref="O1755:Q1755"/>
    <mergeCell ref="O1756:Q1756"/>
    <mergeCell ref="O1757:Q1757"/>
    <mergeCell ref="O1758:Q1758"/>
    <mergeCell ref="O1759:Q1759"/>
    <mergeCell ref="O1760:Q1760"/>
    <mergeCell ref="O1761:Q1761"/>
    <mergeCell ref="O1762:Q1762"/>
    <mergeCell ref="O1763:Q1763"/>
    <mergeCell ref="O1764:Q1764"/>
    <mergeCell ref="O1765:Q1765"/>
    <mergeCell ref="O1766:Q1766"/>
    <mergeCell ref="O1767:Q1767"/>
    <mergeCell ref="O1768:Q1768"/>
    <mergeCell ref="O1769:Q1769"/>
    <mergeCell ref="O1770:Q1770"/>
    <mergeCell ref="O1771:Q1771"/>
    <mergeCell ref="O1772:Q1772"/>
    <mergeCell ref="O1773:Q1773"/>
    <mergeCell ref="O1774:Q1774"/>
    <mergeCell ref="O1775:Q1775"/>
    <mergeCell ref="O1776:Q1776"/>
    <mergeCell ref="O1777:Q1777"/>
    <mergeCell ref="O1778:Q1778"/>
    <mergeCell ref="O1779:Q1779"/>
    <mergeCell ref="O1780:Q1780"/>
    <mergeCell ref="O1781:Q1781"/>
    <mergeCell ref="O1782:Q1782"/>
    <mergeCell ref="O1783:Q1783"/>
    <mergeCell ref="O1784:Q1784"/>
    <mergeCell ref="O1785:Q1785"/>
    <mergeCell ref="O1786:Q1786"/>
    <mergeCell ref="O1787:Q1787"/>
    <mergeCell ref="O1788:Q1788"/>
    <mergeCell ref="O1789:Q1789"/>
    <mergeCell ref="O1790:Q1790"/>
    <mergeCell ref="O1791:Q1791"/>
    <mergeCell ref="O1792:Q1792"/>
    <mergeCell ref="O1793:Q1793"/>
    <mergeCell ref="O1794:Q1794"/>
    <mergeCell ref="O1795:Q1795"/>
    <mergeCell ref="O1796:Q1796"/>
    <mergeCell ref="O1797:Q1797"/>
    <mergeCell ref="O1798:Q1798"/>
    <mergeCell ref="O1799:Q1799"/>
    <mergeCell ref="O1800:Q1800"/>
    <mergeCell ref="O1801:Q1801"/>
    <mergeCell ref="O1802:Q1802"/>
    <mergeCell ref="O1803:Q1803"/>
    <mergeCell ref="O1804:Q1804"/>
    <mergeCell ref="O1805:Q1805"/>
    <mergeCell ref="O1806:Q1806"/>
    <mergeCell ref="O1807:Q1807"/>
    <mergeCell ref="O1808:Q1808"/>
    <mergeCell ref="O1809:Q1809"/>
    <mergeCell ref="O1810:Q1810"/>
    <mergeCell ref="O1811:Q1811"/>
    <mergeCell ref="O1812:Q1812"/>
    <mergeCell ref="O1813:Q1813"/>
    <mergeCell ref="O1814:Q1814"/>
    <mergeCell ref="O1815:Q1815"/>
    <mergeCell ref="O1816:Q1816"/>
    <mergeCell ref="O1817:Q1817"/>
    <mergeCell ref="O1818:Q1818"/>
    <mergeCell ref="O1819:Q1819"/>
    <mergeCell ref="O1820:Q1820"/>
    <mergeCell ref="O1821:Q1821"/>
    <mergeCell ref="O1822:Q1822"/>
    <mergeCell ref="O1823:Q1823"/>
    <mergeCell ref="O1824:Q1824"/>
    <mergeCell ref="O1825:Q1825"/>
    <mergeCell ref="O1826:Q1826"/>
    <mergeCell ref="O1827:Q1827"/>
    <mergeCell ref="O1828:Q1828"/>
    <mergeCell ref="O1829:Q1829"/>
    <mergeCell ref="O1830:Q1830"/>
    <mergeCell ref="O1831:Q1831"/>
    <mergeCell ref="O1832:Q1832"/>
    <mergeCell ref="O1833:Q1833"/>
    <mergeCell ref="O1834:Q1834"/>
    <mergeCell ref="O1835:Q1835"/>
    <mergeCell ref="O1836:Q1836"/>
    <mergeCell ref="O1837:Q1837"/>
    <mergeCell ref="O1838:Q1838"/>
    <mergeCell ref="O1839:Q1839"/>
    <mergeCell ref="O1840:Q1840"/>
    <mergeCell ref="O1841:Q1841"/>
    <mergeCell ref="O1842:Q1842"/>
    <mergeCell ref="O1843:Q1843"/>
    <mergeCell ref="O1844:Q1844"/>
    <mergeCell ref="O1845:Q1845"/>
    <mergeCell ref="O1846:Q1846"/>
    <mergeCell ref="O1847:Q1847"/>
    <mergeCell ref="O1848:Q1848"/>
    <mergeCell ref="O1849:Q1849"/>
    <mergeCell ref="O1850:Q1850"/>
    <mergeCell ref="O1851:Q1851"/>
    <mergeCell ref="O1852:Q1852"/>
    <mergeCell ref="O1853:Q1853"/>
    <mergeCell ref="O1854:Q1854"/>
    <mergeCell ref="O1855:Q1855"/>
    <mergeCell ref="O1856:Q1856"/>
    <mergeCell ref="O1857:Q1857"/>
    <mergeCell ref="O1858:Q1858"/>
    <mergeCell ref="O1859:Q1859"/>
    <mergeCell ref="O1860:Q1860"/>
    <mergeCell ref="O1861:Q1861"/>
    <mergeCell ref="O1862:Q1862"/>
    <mergeCell ref="O1863:Q1863"/>
    <mergeCell ref="O1864:Q1864"/>
    <mergeCell ref="O1865:Q1865"/>
    <mergeCell ref="O1866:Q1866"/>
    <mergeCell ref="O1867:Q1867"/>
    <mergeCell ref="O1868:Q1868"/>
    <mergeCell ref="O1869:Q1869"/>
    <mergeCell ref="O1870:Q1870"/>
    <mergeCell ref="O1871:Q1871"/>
    <mergeCell ref="O1872:Q1872"/>
    <mergeCell ref="O1873:Q1873"/>
    <mergeCell ref="O1874:Q1874"/>
    <mergeCell ref="O1875:Q1875"/>
    <mergeCell ref="O1876:Q1876"/>
    <mergeCell ref="O1877:Q1877"/>
    <mergeCell ref="O1878:Q1878"/>
    <mergeCell ref="O1879:Q1879"/>
    <mergeCell ref="O1880:Q1880"/>
    <mergeCell ref="O1881:Q1881"/>
    <mergeCell ref="O1882:Q1882"/>
    <mergeCell ref="O1883:Q1883"/>
    <mergeCell ref="O1884:Q1884"/>
    <mergeCell ref="O1885:Q1885"/>
    <mergeCell ref="O1886:Q1886"/>
    <mergeCell ref="O1887:Q1887"/>
    <mergeCell ref="O1888:Q1888"/>
    <mergeCell ref="O1889:Q1889"/>
    <mergeCell ref="O1890:Q1890"/>
    <mergeCell ref="O1891:Q1891"/>
    <mergeCell ref="O1892:Q1892"/>
    <mergeCell ref="O1893:Q1893"/>
    <mergeCell ref="O1894:Q1894"/>
    <mergeCell ref="O1895:Q1895"/>
    <mergeCell ref="O1896:Q1896"/>
    <mergeCell ref="O1897:Q1897"/>
    <mergeCell ref="O1898:Q1898"/>
    <mergeCell ref="O1899:Q1899"/>
    <mergeCell ref="O1900:Q1900"/>
    <mergeCell ref="O1901:Q1901"/>
    <mergeCell ref="O1902:Q1902"/>
    <mergeCell ref="O1903:Q1903"/>
    <mergeCell ref="O1904:Q1904"/>
    <mergeCell ref="O1905:Q1905"/>
    <mergeCell ref="O1906:Q1906"/>
    <mergeCell ref="O1907:Q1907"/>
    <mergeCell ref="O1908:Q1908"/>
    <mergeCell ref="O1909:Q1909"/>
    <mergeCell ref="O1910:Q1910"/>
    <mergeCell ref="O1911:Q1911"/>
    <mergeCell ref="O1912:Q1912"/>
    <mergeCell ref="O1913:Q1913"/>
    <mergeCell ref="O1914:Q1914"/>
    <mergeCell ref="O1915:Q1915"/>
    <mergeCell ref="O1916:Q1916"/>
    <mergeCell ref="O1917:Q1917"/>
    <mergeCell ref="O1918:Q1918"/>
    <mergeCell ref="O1919:Q1919"/>
    <mergeCell ref="O1920:Q1920"/>
    <mergeCell ref="O1921:Q1921"/>
    <mergeCell ref="O1922:Q1922"/>
    <mergeCell ref="O1923:Q1923"/>
    <mergeCell ref="O1924:Q1924"/>
    <mergeCell ref="O1925:Q1925"/>
    <mergeCell ref="O1926:Q1926"/>
    <mergeCell ref="O1927:Q1927"/>
    <mergeCell ref="O1928:Q1928"/>
    <mergeCell ref="O1929:Q1929"/>
    <mergeCell ref="O1930:Q1930"/>
    <mergeCell ref="O1931:Q1931"/>
    <mergeCell ref="O1932:Q1932"/>
    <mergeCell ref="O1933:Q1933"/>
    <mergeCell ref="O1934:Q1934"/>
    <mergeCell ref="O1935:Q1935"/>
    <mergeCell ref="O1936:Q1936"/>
    <mergeCell ref="O1937:Q1937"/>
    <mergeCell ref="O1938:Q1938"/>
    <mergeCell ref="O1939:Q1939"/>
    <mergeCell ref="O1940:Q1940"/>
    <mergeCell ref="O1941:Q1941"/>
    <mergeCell ref="O1942:Q1942"/>
    <mergeCell ref="O1943:Q1943"/>
    <mergeCell ref="O1944:Q1944"/>
    <mergeCell ref="O1945:Q1945"/>
    <mergeCell ref="O1946:Q1946"/>
    <mergeCell ref="O1947:Q1947"/>
    <mergeCell ref="O1948:Q1948"/>
    <mergeCell ref="O1949:Q1949"/>
    <mergeCell ref="O1950:Q1950"/>
    <mergeCell ref="O1951:Q1951"/>
    <mergeCell ref="O1952:Q1952"/>
    <mergeCell ref="O1953:Q1953"/>
    <mergeCell ref="O1954:Q1954"/>
    <mergeCell ref="O1955:Q1955"/>
    <mergeCell ref="O1956:Q1956"/>
    <mergeCell ref="O1957:Q1957"/>
    <mergeCell ref="O1958:Q1958"/>
    <mergeCell ref="O1959:Q1959"/>
    <mergeCell ref="O1960:Q1960"/>
    <mergeCell ref="O1961:Q1961"/>
    <mergeCell ref="O1962:Q1962"/>
    <mergeCell ref="O1963:Q1963"/>
    <mergeCell ref="O1964:Q1964"/>
    <mergeCell ref="O1965:Q1965"/>
    <mergeCell ref="O1966:Q1966"/>
    <mergeCell ref="O1967:Q1967"/>
    <mergeCell ref="O1968:Q1968"/>
    <mergeCell ref="O1969:Q1969"/>
    <mergeCell ref="O1970:Q1970"/>
    <mergeCell ref="O1971:Q1971"/>
    <mergeCell ref="O1972:Q1972"/>
    <mergeCell ref="O1973:Q1973"/>
    <mergeCell ref="O1974:Q1974"/>
    <mergeCell ref="O1975:Q1975"/>
    <mergeCell ref="O1976:Q1976"/>
    <mergeCell ref="O1977:Q1977"/>
    <mergeCell ref="O1978:Q1978"/>
    <mergeCell ref="O1979:Q1979"/>
    <mergeCell ref="O1980:Q1980"/>
    <mergeCell ref="O1981:Q1981"/>
    <mergeCell ref="O1982:Q1982"/>
    <mergeCell ref="O1983:Q1983"/>
    <mergeCell ref="O1984:Q1984"/>
    <mergeCell ref="O1985:Q1985"/>
    <mergeCell ref="O1986:Q1986"/>
    <mergeCell ref="O1987:Q1987"/>
    <mergeCell ref="O1988:Q1988"/>
    <mergeCell ref="O1989:Q1989"/>
    <mergeCell ref="O1990:Q1990"/>
    <mergeCell ref="O1991:Q1991"/>
    <mergeCell ref="O1992:Q1992"/>
    <mergeCell ref="O1993:Q1993"/>
    <mergeCell ref="O1994:Q1994"/>
    <mergeCell ref="O1995:Q1995"/>
    <mergeCell ref="O1996:Q1996"/>
    <mergeCell ref="O1997:Q1997"/>
    <mergeCell ref="O1998:Q1998"/>
    <mergeCell ref="O1999:Q1999"/>
    <mergeCell ref="O2000:Q2000"/>
    <mergeCell ref="O2001:Q2001"/>
    <mergeCell ref="O2002:Q2002"/>
    <mergeCell ref="O2003:Q2003"/>
    <mergeCell ref="O2004:Q2004"/>
    <mergeCell ref="O2005:Q2005"/>
    <mergeCell ref="O2006:Q2006"/>
    <mergeCell ref="O2007:Q2007"/>
    <mergeCell ref="O2008:Q2008"/>
    <mergeCell ref="O2009:Q2009"/>
    <mergeCell ref="O2010:Q2010"/>
    <mergeCell ref="O2011:Q2011"/>
    <mergeCell ref="O2012:Q2012"/>
    <mergeCell ref="O2013:Q2013"/>
    <mergeCell ref="O2014:Q2014"/>
    <mergeCell ref="O2015:Q2015"/>
    <mergeCell ref="O2016:Q2016"/>
    <mergeCell ref="O2017:Q2017"/>
    <mergeCell ref="O2018:Q2018"/>
    <mergeCell ref="O2019:Q2019"/>
    <mergeCell ref="O2020:Q2020"/>
    <mergeCell ref="O2021:Q2021"/>
    <mergeCell ref="O2022:Q2022"/>
    <mergeCell ref="O2023:Q2023"/>
    <mergeCell ref="O2024:Q2024"/>
    <mergeCell ref="O2025:Q2025"/>
    <mergeCell ref="O2026:Q2026"/>
    <mergeCell ref="O2027:Q2027"/>
    <mergeCell ref="O2028:Q2028"/>
    <mergeCell ref="O2029:Q2029"/>
    <mergeCell ref="O2030:Q2030"/>
    <mergeCell ref="O2031:Q2031"/>
    <mergeCell ref="O2032:Q2032"/>
    <mergeCell ref="O2033:Q2033"/>
    <mergeCell ref="O2034:Q2034"/>
    <mergeCell ref="O2035:Q2035"/>
    <mergeCell ref="O2036:Q2036"/>
    <mergeCell ref="O2037:Q2037"/>
    <mergeCell ref="O2038:Q2038"/>
    <mergeCell ref="O2039:Q2039"/>
    <mergeCell ref="O2040:Q2040"/>
    <mergeCell ref="O2041:Q2041"/>
    <mergeCell ref="O2042:Q2042"/>
    <mergeCell ref="O2043:Q2043"/>
    <mergeCell ref="O2044:Q2044"/>
    <mergeCell ref="O2045:Q2045"/>
    <mergeCell ref="O2046:Q2046"/>
    <mergeCell ref="O2047:Q2047"/>
    <mergeCell ref="O2048:Q2048"/>
    <mergeCell ref="O2049:Q2049"/>
    <mergeCell ref="O2050:Q2050"/>
    <mergeCell ref="O2051:Q2051"/>
    <mergeCell ref="O2052:Q2052"/>
    <mergeCell ref="O2053:Q2053"/>
    <mergeCell ref="O2054:Q2054"/>
    <mergeCell ref="O2055:Q2055"/>
    <mergeCell ref="O2056:Q2056"/>
    <mergeCell ref="O2057:Q2057"/>
    <mergeCell ref="O2058:Q2058"/>
    <mergeCell ref="O2059:Q2059"/>
    <mergeCell ref="O2060:Q2060"/>
    <mergeCell ref="O2061:Q2061"/>
    <mergeCell ref="O2062:Q2062"/>
    <mergeCell ref="O2063:Q2063"/>
    <mergeCell ref="O2064:Q2064"/>
    <mergeCell ref="O2065:Q2065"/>
    <mergeCell ref="O2066:Q2066"/>
    <mergeCell ref="O2067:Q2067"/>
    <mergeCell ref="O2068:Q2068"/>
    <mergeCell ref="O2069:Q2069"/>
    <mergeCell ref="O2070:Q2070"/>
    <mergeCell ref="O2071:Q2071"/>
    <mergeCell ref="O2072:Q2072"/>
    <mergeCell ref="O2073:Q2073"/>
    <mergeCell ref="O2074:Q2074"/>
    <mergeCell ref="O2075:Q2075"/>
    <mergeCell ref="O2076:Q2076"/>
    <mergeCell ref="O2077:Q2077"/>
    <mergeCell ref="O2078:Q2078"/>
    <mergeCell ref="O2079:Q2079"/>
    <mergeCell ref="O2080:Q2080"/>
    <mergeCell ref="O2081:Q2081"/>
    <mergeCell ref="O2082:Q2082"/>
    <mergeCell ref="O2083:Q2083"/>
    <mergeCell ref="O2084:Q2084"/>
    <mergeCell ref="O2085:Q2085"/>
    <mergeCell ref="O2086:Q2086"/>
    <mergeCell ref="O2087:Q2087"/>
    <mergeCell ref="O2088:Q2088"/>
    <mergeCell ref="O2089:Q2089"/>
    <mergeCell ref="O2090:Q2090"/>
    <mergeCell ref="O2091:Q2091"/>
    <mergeCell ref="O2092:Q2092"/>
    <mergeCell ref="O2093:Q2093"/>
    <mergeCell ref="O2094:Q2094"/>
    <mergeCell ref="O2095:Q2095"/>
    <mergeCell ref="O2096:Q2096"/>
    <mergeCell ref="O2097:Q2097"/>
    <mergeCell ref="O2098:Q2098"/>
    <mergeCell ref="O2099:Q2099"/>
    <mergeCell ref="O2100:Q2100"/>
    <mergeCell ref="O2101:Q2101"/>
    <mergeCell ref="O2102:Q2102"/>
    <mergeCell ref="O2103:Q2103"/>
    <mergeCell ref="O2104:Q2104"/>
    <mergeCell ref="O2105:Q2105"/>
    <mergeCell ref="O2106:Q2106"/>
    <mergeCell ref="O2107:Q2107"/>
    <mergeCell ref="O2108:Q2108"/>
    <mergeCell ref="O2109:Q2109"/>
    <mergeCell ref="O2110:Q2110"/>
    <mergeCell ref="O2111:Q2111"/>
    <mergeCell ref="O2112:Q2112"/>
    <mergeCell ref="O2113:Q2113"/>
    <mergeCell ref="O2114:Q2114"/>
    <mergeCell ref="O2115:Q2115"/>
    <mergeCell ref="O2116:Q2116"/>
    <mergeCell ref="O2117:Q2117"/>
    <mergeCell ref="O2118:Q2118"/>
    <mergeCell ref="O2119:Q2119"/>
    <mergeCell ref="O2120:Q2120"/>
    <mergeCell ref="O2121:Q2121"/>
    <mergeCell ref="O2122:Q2122"/>
    <mergeCell ref="O2123:Q2123"/>
    <mergeCell ref="O2124:Q2124"/>
    <mergeCell ref="O2125:Q2125"/>
    <mergeCell ref="O2126:Q2126"/>
    <mergeCell ref="O2127:Q2127"/>
    <mergeCell ref="O2128:Q2128"/>
    <mergeCell ref="O2129:Q2129"/>
    <mergeCell ref="O2130:Q2130"/>
    <mergeCell ref="O2131:Q2131"/>
    <mergeCell ref="O2132:Q2132"/>
    <mergeCell ref="O2133:Q2133"/>
    <mergeCell ref="O2134:Q2134"/>
    <mergeCell ref="O2135:Q2135"/>
    <mergeCell ref="O2136:Q2136"/>
    <mergeCell ref="O2137:Q2137"/>
    <mergeCell ref="O2138:Q2138"/>
    <mergeCell ref="O2139:Q2139"/>
    <mergeCell ref="O2140:Q2140"/>
    <mergeCell ref="O2141:Q2141"/>
    <mergeCell ref="O2142:Q2142"/>
    <mergeCell ref="O2143:Q2143"/>
    <mergeCell ref="O2144:Q2144"/>
    <mergeCell ref="O2145:Q2145"/>
    <mergeCell ref="O2146:Q2146"/>
    <mergeCell ref="O2147:Q2147"/>
    <mergeCell ref="O2148:Q2148"/>
    <mergeCell ref="O2149:Q2149"/>
    <mergeCell ref="O2150:Q2150"/>
    <mergeCell ref="O2151:Q2151"/>
    <mergeCell ref="O2152:Q2152"/>
    <mergeCell ref="O2153:Q2153"/>
    <mergeCell ref="O2154:Q2154"/>
    <mergeCell ref="O2155:Q2155"/>
    <mergeCell ref="O2156:Q2156"/>
    <mergeCell ref="O2157:Q2157"/>
    <mergeCell ref="O2158:Q2158"/>
    <mergeCell ref="O2159:Q2159"/>
    <mergeCell ref="O2160:Q2160"/>
    <mergeCell ref="O2161:Q2161"/>
    <mergeCell ref="O2162:Q2162"/>
    <mergeCell ref="O2163:Q2163"/>
    <mergeCell ref="O2164:Q2164"/>
    <mergeCell ref="O2165:Q2165"/>
    <mergeCell ref="O2166:Q2166"/>
    <mergeCell ref="O2167:Q2167"/>
    <mergeCell ref="O2168:Q2168"/>
    <mergeCell ref="O2169:Q2169"/>
    <mergeCell ref="O2170:Q2170"/>
    <mergeCell ref="O2171:Q2171"/>
    <mergeCell ref="O2172:Q2172"/>
    <mergeCell ref="O2173:Q2173"/>
    <mergeCell ref="O2174:Q2174"/>
    <mergeCell ref="O2175:Q2175"/>
    <mergeCell ref="O2176:Q2176"/>
    <mergeCell ref="O2177:Q2177"/>
    <mergeCell ref="O2178:Q2178"/>
    <mergeCell ref="O2179:Q2179"/>
    <mergeCell ref="O2180:Q2180"/>
    <mergeCell ref="O2181:Q2181"/>
    <mergeCell ref="O2182:Q2182"/>
    <mergeCell ref="O2183:Q2183"/>
    <mergeCell ref="O2184:Q2184"/>
    <mergeCell ref="O2185:Q2185"/>
    <mergeCell ref="O2186:Q2186"/>
    <mergeCell ref="O2187:Q2187"/>
    <mergeCell ref="O2188:Q2188"/>
    <mergeCell ref="O2189:Q2189"/>
    <mergeCell ref="O2190:Q2190"/>
    <mergeCell ref="O2191:Q2191"/>
    <mergeCell ref="O2192:Q2192"/>
    <mergeCell ref="O2193:Q2193"/>
    <mergeCell ref="O2194:Q2194"/>
    <mergeCell ref="O2195:Q2195"/>
    <mergeCell ref="O2196:Q2196"/>
    <mergeCell ref="O2197:Q2197"/>
    <mergeCell ref="O2198:Q2198"/>
    <mergeCell ref="O2199:Q2199"/>
    <mergeCell ref="O2200:Q2200"/>
    <mergeCell ref="O2201:Q2201"/>
    <mergeCell ref="O2202:Q2202"/>
    <mergeCell ref="O2203:Q2203"/>
    <mergeCell ref="O2204:Q2204"/>
    <mergeCell ref="O2205:Q2205"/>
    <mergeCell ref="O2206:Q2206"/>
    <mergeCell ref="O2207:Q2207"/>
    <mergeCell ref="O2208:Q2208"/>
    <mergeCell ref="O2209:Q2209"/>
    <mergeCell ref="O2210:Q2210"/>
    <mergeCell ref="O2211:Q2211"/>
    <mergeCell ref="O2212:Q2212"/>
    <mergeCell ref="O2213:Q2213"/>
    <mergeCell ref="O2214:Q2214"/>
    <mergeCell ref="O2215:Q2215"/>
    <mergeCell ref="O2216:Q2216"/>
    <mergeCell ref="O2217:Q2217"/>
    <mergeCell ref="O2218:Q2218"/>
    <mergeCell ref="O2219:Q2219"/>
    <mergeCell ref="O2220:Q2220"/>
    <mergeCell ref="O2221:Q2221"/>
    <mergeCell ref="O2222:Q2222"/>
    <mergeCell ref="O2223:Q2223"/>
    <mergeCell ref="O2224:Q2224"/>
    <mergeCell ref="O2225:Q2225"/>
    <mergeCell ref="O2226:Q2226"/>
    <mergeCell ref="O2227:Q2227"/>
    <mergeCell ref="O2228:Q2228"/>
    <mergeCell ref="O2229:Q2229"/>
    <mergeCell ref="O2230:Q2230"/>
    <mergeCell ref="O2231:Q2231"/>
    <mergeCell ref="O2232:Q2232"/>
    <mergeCell ref="O2233:Q2233"/>
    <mergeCell ref="O2234:Q2234"/>
    <mergeCell ref="O2235:Q2235"/>
    <mergeCell ref="O2236:Q2236"/>
    <mergeCell ref="O2237:Q2237"/>
    <mergeCell ref="O2238:Q2238"/>
    <mergeCell ref="O2239:Q2239"/>
    <mergeCell ref="O2240:Q2240"/>
    <mergeCell ref="O2241:Q2241"/>
    <mergeCell ref="O2242:Q2242"/>
    <mergeCell ref="O2243:Q2243"/>
    <mergeCell ref="O2244:Q2244"/>
    <mergeCell ref="O2245:Q2245"/>
    <mergeCell ref="O2246:Q2246"/>
    <mergeCell ref="O2247:Q2247"/>
    <mergeCell ref="O2248:Q2248"/>
    <mergeCell ref="O2249:Q2249"/>
    <mergeCell ref="O2250:Q2250"/>
    <mergeCell ref="O2251:Q2251"/>
    <mergeCell ref="O2252:Q2252"/>
    <mergeCell ref="O2253:Q2253"/>
    <mergeCell ref="O2254:Q2254"/>
    <mergeCell ref="O2255:Q2255"/>
    <mergeCell ref="O2256:Q2256"/>
    <mergeCell ref="O2257:Q2257"/>
    <mergeCell ref="O2258:Q2258"/>
    <mergeCell ref="O2259:Q2259"/>
    <mergeCell ref="O2260:Q2260"/>
    <mergeCell ref="O2261:Q2261"/>
    <mergeCell ref="O2262:Q2262"/>
    <mergeCell ref="O2263:Q2263"/>
    <mergeCell ref="O2264:Q2264"/>
    <mergeCell ref="O2265:Q2265"/>
    <mergeCell ref="O2266:Q2266"/>
    <mergeCell ref="O2267:Q2267"/>
    <mergeCell ref="O2268:Q2268"/>
    <mergeCell ref="O2269:Q2269"/>
    <mergeCell ref="O2270:Q2270"/>
    <mergeCell ref="O2271:Q2271"/>
    <mergeCell ref="O2272:Q2272"/>
    <mergeCell ref="O2273:Q2273"/>
    <mergeCell ref="O2274:Q2274"/>
    <mergeCell ref="O2275:Q2275"/>
    <mergeCell ref="O2276:Q2276"/>
    <mergeCell ref="O2277:Q2277"/>
    <mergeCell ref="O2278:Q2278"/>
    <mergeCell ref="O2279:Q2279"/>
    <mergeCell ref="O2280:Q2280"/>
    <mergeCell ref="O2281:Q2281"/>
    <mergeCell ref="O2282:Q2282"/>
    <mergeCell ref="O2283:Q2283"/>
    <mergeCell ref="O2284:Q2284"/>
    <mergeCell ref="O2285:Q2285"/>
    <mergeCell ref="O2286:Q2286"/>
    <mergeCell ref="O2287:Q2287"/>
    <mergeCell ref="O2288:Q2288"/>
    <mergeCell ref="O2289:Q2289"/>
    <mergeCell ref="O2290:Q2290"/>
    <mergeCell ref="O2291:Q2291"/>
    <mergeCell ref="O2292:Q2292"/>
    <mergeCell ref="O2293:Q2293"/>
    <mergeCell ref="O2294:Q2294"/>
    <mergeCell ref="O2295:Q2295"/>
    <mergeCell ref="O2296:Q2296"/>
    <mergeCell ref="O2297:Q2297"/>
    <mergeCell ref="O2298:Q2298"/>
    <mergeCell ref="O2299:Q2299"/>
    <mergeCell ref="O2300:Q2300"/>
    <mergeCell ref="O2301:Q2301"/>
    <mergeCell ref="O2302:Q2302"/>
    <mergeCell ref="O2303:Q2303"/>
    <mergeCell ref="O2304:Q2304"/>
    <mergeCell ref="O2305:Q2305"/>
    <mergeCell ref="O2306:Q2306"/>
    <mergeCell ref="O2307:Q2307"/>
    <mergeCell ref="O2308:Q2308"/>
    <mergeCell ref="O2309:Q2309"/>
    <mergeCell ref="O2310:Q2310"/>
    <mergeCell ref="O2311:Q2311"/>
    <mergeCell ref="O2312:Q2312"/>
    <mergeCell ref="O2313:Q2313"/>
    <mergeCell ref="O2314:Q2314"/>
    <mergeCell ref="O2315:Q2315"/>
    <mergeCell ref="O2316:Q2316"/>
    <mergeCell ref="O2317:Q2317"/>
    <mergeCell ref="O2318:Q2318"/>
    <mergeCell ref="O2319:Q2319"/>
    <mergeCell ref="O2320:Q2320"/>
    <mergeCell ref="O2321:Q2321"/>
    <mergeCell ref="O2322:Q2322"/>
    <mergeCell ref="O2323:Q2323"/>
    <mergeCell ref="O2324:Q2324"/>
    <mergeCell ref="O2325:Q2325"/>
    <mergeCell ref="O2326:Q2326"/>
    <mergeCell ref="O2327:Q2327"/>
    <mergeCell ref="O2328:Q2328"/>
    <mergeCell ref="O2329:Q2329"/>
    <mergeCell ref="O2330:Q2330"/>
    <mergeCell ref="O2331:Q2331"/>
    <mergeCell ref="O2332:Q2332"/>
    <mergeCell ref="O2333:Q2333"/>
    <mergeCell ref="O2334:Q2334"/>
    <mergeCell ref="O2335:Q2335"/>
    <mergeCell ref="O2336:Q2336"/>
    <mergeCell ref="O2337:Q2337"/>
    <mergeCell ref="O2338:Q2338"/>
    <mergeCell ref="O2339:Q2339"/>
    <mergeCell ref="O2340:Q2340"/>
    <mergeCell ref="O2341:Q2341"/>
    <mergeCell ref="O2342:Q2342"/>
    <mergeCell ref="O2343:Q2343"/>
    <mergeCell ref="O2344:Q2344"/>
    <mergeCell ref="O2345:Q2345"/>
    <mergeCell ref="O2346:Q2346"/>
    <mergeCell ref="O2347:Q2347"/>
    <mergeCell ref="O2348:Q2348"/>
    <mergeCell ref="O2349:Q2349"/>
    <mergeCell ref="O2350:Q2350"/>
    <mergeCell ref="O2351:Q2351"/>
    <mergeCell ref="O2352:Q2352"/>
    <mergeCell ref="O2353:Q2353"/>
    <mergeCell ref="O2354:Q2354"/>
    <mergeCell ref="O2355:Q2355"/>
    <mergeCell ref="O2356:Q2356"/>
    <mergeCell ref="O2357:Q2357"/>
    <mergeCell ref="O2358:Q2358"/>
    <mergeCell ref="O2359:Q2359"/>
    <mergeCell ref="O2360:Q2360"/>
    <mergeCell ref="O2361:Q2361"/>
    <mergeCell ref="O2362:Q2362"/>
    <mergeCell ref="O2363:Q2363"/>
    <mergeCell ref="O2364:Q2364"/>
    <mergeCell ref="O2365:Q2365"/>
    <mergeCell ref="O2366:Q2366"/>
    <mergeCell ref="O2367:Q2367"/>
    <mergeCell ref="O2368:Q2368"/>
    <mergeCell ref="O2369:Q2369"/>
    <mergeCell ref="O2370:Q2370"/>
    <mergeCell ref="O2371:Q2371"/>
    <mergeCell ref="O2372:Q2372"/>
    <mergeCell ref="O2373:Q2373"/>
    <mergeCell ref="O2374:Q2374"/>
    <mergeCell ref="O2375:Q2375"/>
    <mergeCell ref="O2376:Q2376"/>
    <mergeCell ref="O2377:Q2377"/>
    <mergeCell ref="O2378:Q2378"/>
    <mergeCell ref="O2379:Q2379"/>
    <mergeCell ref="O2380:Q2380"/>
    <mergeCell ref="O2381:Q2381"/>
    <mergeCell ref="O2382:Q2382"/>
    <mergeCell ref="O2383:Q2383"/>
    <mergeCell ref="O2384:Q2384"/>
    <mergeCell ref="O2385:Q2385"/>
    <mergeCell ref="O2386:Q2386"/>
    <mergeCell ref="O2387:Q2387"/>
    <mergeCell ref="O2388:Q2388"/>
    <mergeCell ref="O2389:Q2389"/>
    <mergeCell ref="O2390:Q2390"/>
    <mergeCell ref="O2391:Q2391"/>
    <mergeCell ref="O2392:Q2392"/>
    <mergeCell ref="O2393:Q2393"/>
    <mergeCell ref="O2394:Q2394"/>
    <mergeCell ref="O2395:Q2395"/>
    <mergeCell ref="O2396:Q2396"/>
    <mergeCell ref="O2397:Q2397"/>
    <mergeCell ref="O2398:Q2398"/>
    <mergeCell ref="O2399:Q2399"/>
    <mergeCell ref="O2400:Q2400"/>
    <mergeCell ref="O2401:Q2401"/>
    <mergeCell ref="O2402:Q2402"/>
    <mergeCell ref="O2403:Q2403"/>
    <mergeCell ref="O2404:Q2404"/>
    <mergeCell ref="O2405:Q2405"/>
    <mergeCell ref="O2406:Q2406"/>
    <mergeCell ref="O2407:Q2407"/>
    <mergeCell ref="O2408:Q2408"/>
    <mergeCell ref="O2409:Q2409"/>
    <mergeCell ref="O2410:Q2410"/>
    <mergeCell ref="O2411:Q2411"/>
    <mergeCell ref="O2412:Q2412"/>
    <mergeCell ref="O2413:Q2413"/>
    <mergeCell ref="O2414:Q2414"/>
    <mergeCell ref="O2415:Q2415"/>
    <mergeCell ref="O2416:Q2416"/>
    <mergeCell ref="O2417:Q2417"/>
    <mergeCell ref="O2418:Q2418"/>
    <mergeCell ref="O2419:Q2419"/>
    <mergeCell ref="O2420:Q2420"/>
    <mergeCell ref="O2421:Q2421"/>
    <mergeCell ref="O2422:Q2422"/>
    <mergeCell ref="O2423:Q2423"/>
    <mergeCell ref="O2424:Q2424"/>
    <mergeCell ref="O2425:Q2425"/>
    <mergeCell ref="O2426:Q2426"/>
    <mergeCell ref="O2427:Q2427"/>
    <mergeCell ref="O2428:Q2428"/>
    <mergeCell ref="O2429:Q2429"/>
    <mergeCell ref="O2430:Q2430"/>
    <mergeCell ref="O2431:Q2431"/>
    <mergeCell ref="O2432:Q2432"/>
    <mergeCell ref="O2433:Q2433"/>
    <mergeCell ref="O2434:Q2434"/>
    <mergeCell ref="O2435:Q2435"/>
    <mergeCell ref="O2436:Q2436"/>
    <mergeCell ref="O2437:Q2437"/>
    <mergeCell ref="O2438:Q2438"/>
    <mergeCell ref="O2439:Q2439"/>
    <mergeCell ref="O2440:Q2440"/>
    <mergeCell ref="O2441:Q2441"/>
    <mergeCell ref="O2442:Q2442"/>
    <mergeCell ref="O2443:Q2443"/>
    <mergeCell ref="O2444:Q2444"/>
    <mergeCell ref="O2445:Q2445"/>
    <mergeCell ref="O2446:Q2446"/>
    <mergeCell ref="O2447:Q2447"/>
    <mergeCell ref="O2448:Q2448"/>
    <mergeCell ref="O2449:Q2449"/>
    <mergeCell ref="O2450:Q2450"/>
    <mergeCell ref="O2451:Q2451"/>
    <mergeCell ref="O2452:Q2452"/>
    <mergeCell ref="O2453:Q2453"/>
    <mergeCell ref="O2454:Q2454"/>
    <mergeCell ref="O2455:Q2455"/>
    <mergeCell ref="O2456:Q2456"/>
    <mergeCell ref="O2457:Q2457"/>
    <mergeCell ref="O2458:Q2458"/>
    <mergeCell ref="O2459:Q2459"/>
    <mergeCell ref="O2460:Q2460"/>
    <mergeCell ref="O2461:Q2461"/>
    <mergeCell ref="O2462:Q2462"/>
    <mergeCell ref="O2463:Q2463"/>
    <mergeCell ref="O2464:Q2464"/>
    <mergeCell ref="O2465:Q2465"/>
    <mergeCell ref="O2466:Q2466"/>
    <mergeCell ref="O2467:Q2467"/>
    <mergeCell ref="O2468:Q2468"/>
    <mergeCell ref="O2469:Q2469"/>
    <mergeCell ref="O2470:Q2470"/>
    <mergeCell ref="O2471:Q2471"/>
    <mergeCell ref="O2472:Q2472"/>
    <mergeCell ref="O2473:Q2473"/>
    <mergeCell ref="O2474:Q2474"/>
    <mergeCell ref="O2475:Q2475"/>
    <mergeCell ref="O2476:Q2476"/>
    <mergeCell ref="O2477:Q2477"/>
    <mergeCell ref="O2478:Q2478"/>
    <mergeCell ref="O2479:Q2479"/>
    <mergeCell ref="O2480:Q2480"/>
    <mergeCell ref="O2481:Q2481"/>
    <mergeCell ref="O2482:Q2482"/>
    <mergeCell ref="O2483:Q2483"/>
    <mergeCell ref="O2484:Q2484"/>
    <mergeCell ref="O2485:Q2485"/>
    <mergeCell ref="O2486:Q2486"/>
    <mergeCell ref="O2487:Q2487"/>
    <mergeCell ref="O2488:Q2488"/>
    <mergeCell ref="O2489:Q2489"/>
    <mergeCell ref="O2490:Q2490"/>
    <mergeCell ref="O2491:Q2491"/>
    <mergeCell ref="O2492:Q2492"/>
    <mergeCell ref="O2493:Q2493"/>
    <mergeCell ref="O2494:Q2494"/>
    <mergeCell ref="O2495:Q2495"/>
    <mergeCell ref="O2496:Q2496"/>
    <mergeCell ref="O2497:Q2497"/>
    <mergeCell ref="O2498:Q2498"/>
    <mergeCell ref="O2499:Q2499"/>
    <mergeCell ref="O2500:Q2500"/>
    <mergeCell ref="O2501:Q2501"/>
    <mergeCell ref="O2502:Q2502"/>
    <mergeCell ref="O2503:Q2503"/>
    <mergeCell ref="O2504:Q2504"/>
    <mergeCell ref="O2505:Q2505"/>
    <mergeCell ref="O2506:Q2506"/>
    <mergeCell ref="O2507:Q2507"/>
    <mergeCell ref="O2508:Q2508"/>
    <mergeCell ref="O2509:Q2509"/>
    <mergeCell ref="O2510:Q2510"/>
    <mergeCell ref="O2511:Q2511"/>
    <mergeCell ref="O2512:Q2512"/>
    <mergeCell ref="O2513:Q2513"/>
    <mergeCell ref="O2514:Q2514"/>
    <mergeCell ref="O2515:Q2515"/>
    <mergeCell ref="O2516:Q2516"/>
    <mergeCell ref="O2517:Q2517"/>
    <mergeCell ref="O2518:Q2518"/>
    <mergeCell ref="O2519:Q2519"/>
    <mergeCell ref="O2520:Q2520"/>
    <mergeCell ref="O2521:Q2521"/>
    <mergeCell ref="O2522:Q2522"/>
    <mergeCell ref="O2523:Q2523"/>
    <mergeCell ref="O2524:Q2524"/>
    <mergeCell ref="O2525:Q2525"/>
    <mergeCell ref="O2526:Q2526"/>
    <mergeCell ref="O2527:Q2527"/>
    <mergeCell ref="O2528:Q2528"/>
    <mergeCell ref="O2529:Q2529"/>
    <mergeCell ref="O2530:Q2530"/>
    <mergeCell ref="O2531:Q2531"/>
    <mergeCell ref="O2532:Q2532"/>
    <mergeCell ref="O2533:Q2533"/>
    <mergeCell ref="O2534:Q2534"/>
    <mergeCell ref="O2535:Q2535"/>
    <mergeCell ref="O2536:Q2536"/>
    <mergeCell ref="O2537:Q2537"/>
    <mergeCell ref="O2538:Q2538"/>
    <mergeCell ref="O2539:Q2539"/>
    <mergeCell ref="O2540:Q2540"/>
    <mergeCell ref="O2541:Q2541"/>
    <mergeCell ref="O2542:Q2542"/>
    <mergeCell ref="O2543:Q2543"/>
    <mergeCell ref="O2544:Q2544"/>
    <mergeCell ref="O2545:Q2545"/>
    <mergeCell ref="O2546:Q2546"/>
    <mergeCell ref="O2547:Q2547"/>
    <mergeCell ref="O2548:Q2548"/>
    <mergeCell ref="O2549:Q2549"/>
    <mergeCell ref="O2550:Q2550"/>
    <mergeCell ref="O2551:Q2551"/>
    <mergeCell ref="O2552:Q2552"/>
    <mergeCell ref="O2553:Q2553"/>
    <mergeCell ref="O2554:Q2554"/>
    <mergeCell ref="O2555:Q2555"/>
    <mergeCell ref="O2556:Q2556"/>
    <mergeCell ref="O2557:Q2557"/>
    <mergeCell ref="O2558:Q2558"/>
    <mergeCell ref="O2559:Q2559"/>
    <mergeCell ref="O2560:Q2560"/>
    <mergeCell ref="O2561:Q2561"/>
    <mergeCell ref="O2562:Q2562"/>
    <mergeCell ref="O2563:Q2563"/>
    <mergeCell ref="O2564:Q2564"/>
    <mergeCell ref="O2565:Q2565"/>
    <mergeCell ref="O2566:Q2566"/>
    <mergeCell ref="O2567:Q2567"/>
    <mergeCell ref="O2568:Q2568"/>
    <mergeCell ref="O2569:Q2569"/>
    <mergeCell ref="O2570:Q2570"/>
    <mergeCell ref="O2571:Q2571"/>
    <mergeCell ref="O2572:Q2572"/>
    <mergeCell ref="O2573:Q2573"/>
    <mergeCell ref="O2574:Q2574"/>
    <mergeCell ref="O2575:Q2575"/>
    <mergeCell ref="O2576:Q2576"/>
    <mergeCell ref="O2577:Q2577"/>
    <mergeCell ref="O2578:Q2578"/>
    <mergeCell ref="O2579:Q2579"/>
    <mergeCell ref="O2580:Q2580"/>
    <mergeCell ref="O2581:Q2581"/>
    <mergeCell ref="O2582:Q2582"/>
    <mergeCell ref="O2583:Q2583"/>
    <mergeCell ref="O2584:Q2584"/>
    <mergeCell ref="O2585:Q2585"/>
    <mergeCell ref="O2586:Q2586"/>
    <mergeCell ref="O2587:Q2587"/>
    <mergeCell ref="O2588:Q2588"/>
    <mergeCell ref="O2589:Q2589"/>
    <mergeCell ref="O2590:Q2590"/>
    <mergeCell ref="O2591:Q2591"/>
    <mergeCell ref="O2592:Q2592"/>
    <mergeCell ref="O2593:Q2593"/>
    <mergeCell ref="O2594:Q2594"/>
    <mergeCell ref="O2595:Q2595"/>
    <mergeCell ref="O2596:Q2596"/>
    <mergeCell ref="O2597:Q2597"/>
    <mergeCell ref="O2598:Q2598"/>
    <mergeCell ref="O2599:Q2599"/>
    <mergeCell ref="O2600:Q2600"/>
    <mergeCell ref="O2601:Q2601"/>
    <mergeCell ref="O2602:Q2602"/>
    <mergeCell ref="O2603:Q2603"/>
    <mergeCell ref="O2604:Q2604"/>
    <mergeCell ref="O2605:Q2605"/>
    <mergeCell ref="O2606:Q2606"/>
    <mergeCell ref="O2607:Q2607"/>
    <mergeCell ref="O2608:Q2608"/>
    <mergeCell ref="O2609:Q2609"/>
    <mergeCell ref="O2610:Q2610"/>
    <mergeCell ref="O2611:Q2611"/>
    <mergeCell ref="O2612:Q2612"/>
    <mergeCell ref="O2613:Q2613"/>
    <mergeCell ref="O2614:Q2614"/>
    <mergeCell ref="O2615:Q2615"/>
    <mergeCell ref="O2616:Q2616"/>
    <mergeCell ref="O2617:Q2617"/>
    <mergeCell ref="O2618:Q2618"/>
    <mergeCell ref="O2619:Q2619"/>
    <mergeCell ref="O2620:Q2620"/>
    <mergeCell ref="O2621:Q2621"/>
    <mergeCell ref="O2622:Q2622"/>
    <mergeCell ref="O2623:Q2623"/>
    <mergeCell ref="O2624:Q2624"/>
    <mergeCell ref="O2625:Q2625"/>
    <mergeCell ref="O2626:Q2626"/>
    <mergeCell ref="O2627:Q2627"/>
    <mergeCell ref="O2628:Q2628"/>
    <mergeCell ref="O2629:Q2629"/>
    <mergeCell ref="O2630:Q2630"/>
    <mergeCell ref="O2631:Q2631"/>
    <mergeCell ref="O2632:Q2632"/>
    <mergeCell ref="O2633:Q2633"/>
    <mergeCell ref="O2634:Q2634"/>
    <mergeCell ref="O2635:Q2635"/>
    <mergeCell ref="O2636:Q2636"/>
    <mergeCell ref="O2637:Q2637"/>
    <mergeCell ref="O2638:Q2638"/>
    <mergeCell ref="O2639:Q2639"/>
    <mergeCell ref="O2640:Q2640"/>
    <mergeCell ref="O2641:Q2641"/>
    <mergeCell ref="O2642:Q2642"/>
    <mergeCell ref="O2643:Q2643"/>
    <mergeCell ref="O2644:Q2644"/>
    <mergeCell ref="O2645:Q2645"/>
    <mergeCell ref="O2646:Q2646"/>
    <mergeCell ref="O2647:Q2647"/>
    <mergeCell ref="O2648:Q2648"/>
    <mergeCell ref="O2649:Q2649"/>
    <mergeCell ref="O2650:Q2650"/>
    <mergeCell ref="O2651:Q2651"/>
    <mergeCell ref="O2652:Q2652"/>
    <mergeCell ref="O2653:Q2653"/>
    <mergeCell ref="O2654:Q2654"/>
    <mergeCell ref="O2655:Q2655"/>
    <mergeCell ref="O2656:Q2656"/>
    <mergeCell ref="O2657:Q2657"/>
    <mergeCell ref="O2658:Q2658"/>
    <mergeCell ref="O2659:Q2659"/>
    <mergeCell ref="O2660:Q2660"/>
    <mergeCell ref="O2661:Q2661"/>
    <mergeCell ref="O2662:Q2662"/>
    <mergeCell ref="O2663:Q2663"/>
    <mergeCell ref="O2664:Q2664"/>
    <mergeCell ref="O2665:Q2665"/>
    <mergeCell ref="O2666:Q2666"/>
    <mergeCell ref="O2667:Q2667"/>
    <mergeCell ref="O2668:Q2668"/>
    <mergeCell ref="O2669:Q2669"/>
    <mergeCell ref="O2670:Q2670"/>
    <mergeCell ref="O2671:Q2671"/>
    <mergeCell ref="O2672:Q2672"/>
    <mergeCell ref="O2673:Q2673"/>
    <mergeCell ref="O2674:Q2674"/>
    <mergeCell ref="O2675:Q2675"/>
    <mergeCell ref="O2676:Q2676"/>
    <mergeCell ref="O2677:Q2677"/>
    <mergeCell ref="O2678:Q2678"/>
    <mergeCell ref="O2679:Q2679"/>
    <mergeCell ref="O2680:Q2680"/>
    <mergeCell ref="O2681:Q2681"/>
    <mergeCell ref="O2682:Q2682"/>
    <mergeCell ref="O2683:Q2683"/>
    <mergeCell ref="O2684:Q2684"/>
    <mergeCell ref="O2685:Q2685"/>
    <mergeCell ref="O2686:Q2686"/>
    <mergeCell ref="O2687:Q2687"/>
    <mergeCell ref="O2688:Q2688"/>
    <mergeCell ref="O2689:Q2689"/>
    <mergeCell ref="O2690:Q2690"/>
    <mergeCell ref="O2691:Q2691"/>
    <mergeCell ref="O2692:Q2692"/>
    <mergeCell ref="O2693:Q2693"/>
    <mergeCell ref="O2694:Q2694"/>
    <mergeCell ref="O2695:Q2695"/>
    <mergeCell ref="O2696:Q2696"/>
    <mergeCell ref="O2697:Q2697"/>
    <mergeCell ref="O2698:Q2698"/>
    <mergeCell ref="O2699:Q2699"/>
    <mergeCell ref="O2700:Q2700"/>
    <mergeCell ref="O2701:Q2701"/>
    <mergeCell ref="O2702:Q2702"/>
    <mergeCell ref="O2703:Q2703"/>
    <mergeCell ref="O2704:Q2704"/>
    <mergeCell ref="O2705:Q2705"/>
    <mergeCell ref="O2706:Q2706"/>
    <mergeCell ref="O2707:Q2707"/>
    <mergeCell ref="O2708:Q2708"/>
    <mergeCell ref="O2709:Q2709"/>
    <mergeCell ref="O2710:Q2710"/>
    <mergeCell ref="O2711:Q2711"/>
    <mergeCell ref="O2712:Q2712"/>
    <mergeCell ref="O2713:Q2713"/>
    <mergeCell ref="O2714:Q2714"/>
    <mergeCell ref="O2715:Q2715"/>
    <mergeCell ref="O2716:Q2716"/>
    <mergeCell ref="O2717:Q2717"/>
    <mergeCell ref="O2718:Q2718"/>
    <mergeCell ref="O2719:Q2719"/>
    <mergeCell ref="O2720:Q2720"/>
    <mergeCell ref="O2721:Q2721"/>
    <mergeCell ref="O2722:Q2722"/>
    <mergeCell ref="O2723:Q2723"/>
    <mergeCell ref="O2724:Q2724"/>
    <mergeCell ref="O2725:Q2725"/>
    <mergeCell ref="O2726:Q2726"/>
    <mergeCell ref="O2727:Q2727"/>
    <mergeCell ref="O2728:Q2728"/>
    <mergeCell ref="O2729:Q2729"/>
    <mergeCell ref="O2730:Q2730"/>
    <mergeCell ref="O2731:Q2731"/>
    <mergeCell ref="O2732:Q2732"/>
    <mergeCell ref="O2733:Q2733"/>
    <mergeCell ref="O2734:Q2734"/>
    <mergeCell ref="O2735:Q2735"/>
    <mergeCell ref="O2736:Q2736"/>
    <mergeCell ref="O2737:Q2737"/>
    <mergeCell ref="O2738:Q2738"/>
    <mergeCell ref="O2739:Q2739"/>
    <mergeCell ref="O2740:Q2740"/>
    <mergeCell ref="O2741:Q2741"/>
    <mergeCell ref="O2742:Q2742"/>
    <mergeCell ref="O2743:Q2743"/>
    <mergeCell ref="O2744:Q2744"/>
    <mergeCell ref="O2745:Q2745"/>
    <mergeCell ref="O2746:Q2746"/>
    <mergeCell ref="O2747:Q2747"/>
    <mergeCell ref="O2748:Q2748"/>
    <mergeCell ref="O2749:Q2749"/>
    <mergeCell ref="O2750:Q2750"/>
    <mergeCell ref="O2751:Q2751"/>
    <mergeCell ref="O2752:Q2752"/>
    <mergeCell ref="O2753:Q2753"/>
    <mergeCell ref="O2754:Q2754"/>
    <mergeCell ref="O2755:Q2755"/>
    <mergeCell ref="O2756:Q2756"/>
    <mergeCell ref="O2757:Q2757"/>
    <mergeCell ref="O2758:Q2758"/>
    <mergeCell ref="O2759:Q2759"/>
    <mergeCell ref="O2760:Q2760"/>
    <mergeCell ref="O2761:Q2761"/>
    <mergeCell ref="O2762:Q2762"/>
    <mergeCell ref="O2763:Q2763"/>
    <mergeCell ref="O2764:Q2764"/>
    <mergeCell ref="O2765:Q2765"/>
    <mergeCell ref="O2766:Q2766"/>
    <mergeCell ref="O2767:Q2767"/>
    <mergeCell ref="O2768:Q2768"/>
    <mergeCell ref="O2769:Q2769"/>
    <mergeCell ref="O2770:Q2770"/>
    <mergeCell ref="O2771:Q2771"/>
    <mergeCell ref="O2772:Q2772"/>
    <mergeCell ref="O2773:Q2773"/>
    <mergeCell ref="O2774:Q2774"/>
    <mergeCell ref="O2775:Q2775"/>
    <mergeCell ref="O2776:Q2776"/>
    <mergeCell ref="O2777:Q2777"/>
    <mergeCell ref="O2778:Q2778"/>
    <mergeCell ref="O2779:Q2779"/>
    <mergeCell ref="O2780:Q2780"/>
    <mergeCell ref="O2781:Q2781"/>
    <mergeCell ref="O2782:Q2782"/>
    <mergeCell ref="O2783:Q2783"/>
    <mergeCell ref="O2784:Q2784"/>
    <mergeCell ref="O2785:Q2785"/>
    <mergeCell ref="O2786:Q2786"/>
    <mergeCell ref="O2787:Q2787"/>
    <mergeCell ref="O2788:Q2788"/>
    <mergeCell ref="O2789:Q2789"/>
    <mergeCell ref="O2790:Q2790"/>
    <mergeCell ref="O2791:Q2791"/>
    <mergeCell ref="O2792:Q2792"/>
    <mergeCell ref="O2793:Q2793"/>
    <mergeCell ref="O2794:Q2794"/>
    <mergeCell ref="O2795:Q2795"/>
    <mergeCell ref="O2796:Q2796"/>
    <mergeCell ref="O2797:Q2797"/>
    <mergeCell ref="O2798:Q2798"/>
    <mergeCell ref="O2799:Q2799"/>
    <mergeCell ref="O2800:Q2800"/>
    <mergeCell ref="O2801:Q2801"/>
    <mergeCell ref="O2802:Q2802"/>
    <mergeCell ref="O2803:Q2803"/>
    <mergeCell ref="O2804:Q2804"/>
    <mergeCell ref="O2805:Q2805"/>
    <mergeCell ref="O2806:Q2806"/>
    <mergeCell ref="O2807:Q2807"/>
    <mergeCell ref="O2808:Q2808"/>
    <mergeCell ref="O2809:Q2809"/>
    <mergeCell ref="O2810:Q2810"/>
    <mergeCell ref="O2811:Q2811"/>
    <mergeCell ref="O2812:Q2812"/>
    <mergeCell ref="O2813:Q2813"/>
    <mergeCell ref="O2814:Q2814"/>
    <mergeCell ref="O2815:Q2815"/>
    <mergeCell ref="O2816:Q2816"/>
    <mergeCell ref="O2817:Q2817"/>
    <mergeCell ref="O2818:Q2818"/>
    <mergeCell ref="O2819:Q2819"/>
    <mergeCell ref="O2820:Q2820"/>
    <mergeCell ref="O2821:Q2821"/>
    <mergeCell ref="O2822:Q2822"/>
    <mergeCell ref="O2823:Q2823"/>
    <mergeCell ref="O2824:Q2824"/>
    <mergeCell ref="O2825:Q2825"/>
    <mergeCell ref="O2826:Q2826"/>
    <mergeCell ref="O2827:Q2827"/>
    <mergeCell ref="O2828:Q2828"/>
    <mergeCell ref="O2829:Q2829"/>
    <mergeCell ref="O2830:Q2830"/>
    <mergeCell ref="O2831:Q2831"/>
    <mergeCell ref="O2832:Q2832"/>
    <mergeCell ref="O2833:Q2833"/>
    <mergeCell ref="O2834:Q2834"/>
    <mergeCell ref="O2835:Q2835"/>
    <mergeCell ref="O2836:Q2836"/>
    <mergeCell ref="O2837:Q2837"/>
    <mergeCell ref="O2838:Q2838"/>
    <mergeCell ref="O2839:Q2839"/>
    <mergeCell ref="O2840:Q2840"/>
    <mergeCell ref="O2841:Q2841"/>
    <mergeCell ref="O2842:Q2842"/>
    <mergeCell ref="O2843:Q2843"/>
    <mergeCell ref="O2844:Q2844"/>
    <mergeCell ref="O2845:Q2845"/>
    <mergeCell ref="O2846:Q2846"/>
    <mergeCell ref="O2847:Q2847"/>
    <mergeCell ref="O2848:Q2848"/>
    <mergeCell ref="O2849:Q2849"/>
    <mergeCell ref="O2850:Q2850"/>
    <mergeCell ref="O2851:Q2851"/>
    <mergeCell ref="O2852:Q2852"/>
    <mergeCell ref="O2853:Q2853"/>
    <mergeCell ref="O2854:Q2854"/>
    <mergeCell ref="O2855:Q2855"/>
    <mergeCell ref="O2856:Q2856"/>
    <mergeCell ref="O2857:Q2857"/>
    <mergeCell ref="O2858:Q2858"/>
    <mergeCell ref="O2859:Q2859"/>
    <mergeCell ref="O2860:Q2860"/>
    <mergeCell ref="O2861:Q2861"/>
    <mergeCell ref="O2862:Q2862"/>
    <mergeCell ref="O2863:Q2863"/>
    <mergeCell ref="O2864:Q2864"/>
    <mergeCell ref="O2865:Q2865"/>
    <mergeCell ref="O2866:Q2866"/>
    <mergeCell ref="O2867:Q2867"/>
    <mergeCell ref="O2868:Q2868"/>
    <mergeCell ref="O2869:Q2869"/>
    <mergeCell ref="O2870:Q2870"/>
    <mergeCell ref="O2871:Q2871"/>
    <mergeCell ref="O2872:Q2872"/>
    <mergeCell ref="O2873:Q2873"/>
    <mergeCell ref="O2874:Q2874"/>
    <mergeCell ref="O2875:Q2875"/>
    <mergeCell ref="O2876:Q2876"/>
    <mergeCell ref="O2877:Q2877"/>
    <mergeCell ref="O2878:Q2878"/>
    <mergeCell ref="O2879:Q2879"/>
    <mergeCell ref="O2880:Q2880"/>
    <mergeCell ref="O2881:Q2881"/>
    <mergeCell ref="O2882:Q2882"/>
    <mergeCell ref="O2883:Q2883"/>
    <mergeCell ref="O2884:Q2884"/>
    <mergeCell ref="O2885:Q2885"/>
    <mergeCell ref="O2886:Q2886"/>
    <mergeCell ref="O2887:Q2887"/>
    <mergeCell ref="O2888:Q2888"/>
    <mergeCell ref="O2889:Q2889"/>
    <mergeCell ref="O2890:Q2890"/>
    <mergeCell ref="O2891:Q2891"/>
    <mergeCell ref="O2892:Q2892"/>
    <mergeCell ref="O2893:Q2893"/>
    <mergeCell ref="O2894:Q2894"/>
    <mergeCell ref="O2895:Q2895"/>
    <mergeCell ref="O2896:Q2896"/>
    <mergeCell ref="O2897:Q2897"/>
    <mergeCell ref="O2898:Q2898"/>
    <mergeCell ref="O2899:Q2899"/>
    <mergeCell ref="O2900:Q2900"/>
    <mergeCell ref="O2901:Q2901"/>
    <mergeCell ref="O2902:Q2902"/>
    <mergeCell ref="O2903:Q2903"/>
    <mergeCell ref="O2904:Q2904"/>
    <mergeCell ref="O2905:Q2905"/>
    <mergeCell ref="O2906:Q2906"/>
    <mergeCell ref="O2907:Q2907"/>
    <mergeCell ref="O2908:Q2908"/>
    <mergeCell ref="O2909:Q2909"/>
    <mergeCell ref="O2910:Q2910"/>
    <mergeCell ref="O2911:Q2911"/>
    <mergeCell ref="O2912:Q2912"/>
    <mergeCell ref="O2913:Q2913"/>
    <mergeCell ref="O2914:Q2914"/>
    <mergeCell ref="O2915:Q2915"/>
    <mergeCell ref="O2916:Q2916"/>
    <mergeCell ref="O2917:Q2917"/>
    <mergeCell ref="O2918:Q2918"/>
    <mergeCell ref="O2919:Q2919"/>
    <mergeCell ref="O2920:Q2920"/>
    <mergeCell ref="O2921:Q2921"/>
    <mergeCell ref="O2922:Q2922"/>
    <mergeCell ref="O2923:Q2923"/>
    <mergeCell ref="O2924:Q2924"/>
    <mergeCell ref="O2925:Q2925"/>
    <mergeCell ref="O2926:Q2926"/>
    <mergeCell ref="O2927:Q2927"/>
    <mergeCell ref="O2928:Q2928"/>
    <mergeCell ref="O2929:Q2929"/>
    <mergeCell ref="O2930:Q2930"/>
    <mergeCell ref="O2931:Q2931"/>
    <mergeCell ref="O2932:Q2932"/>
    <mergeCell ref="O2933:Q2933"/>
    <mergeCell ref="O2934:Q2934"/>
    <mergeCell ref="O2935:Q2935"/>
    <mergeCell ref="O2936:Q2936"/>
    <mergeCell ref="O2937:Q2937"/>
    <mergeCell ref="O2938:Q2938"/>
    <mergeCell ref="O2939:Q2939"/>
    <mergeCell ref="O2940:Q2940"/>
    <mergeCell ref="O2941:Q2941"/>
    <mergeCell ref="O2942:Q2942"/>
    <mergeCell ref="O2943:Q2943"/>
    <mergeCell ref="O2944:Q2944"/>
    <mergeCell ref="O2945:Q2945"/>
    <mergeCell ref="O2946:Q2946"/>
    <mergeCell ref="O2947:Q2947"/>
    <mergeCell ref="O2948:Q2948"/>
    <mergeCell ref="O2949:Q2949"/>
    <mergeCell ref="O2950:Q2950"/>
    <mergeCell ref="O2951:Q2951"/>
    <mergeCell ref="O2952:Q2952"/>
    <mergeCell ref="O2953:Q2953"/>
    <mergeCell ref="O2954:Q2954"/>
    <mergeCell ref="O2955:Q2955"/>
    <mergeCell ref="O2956:Q2956"/>
    <mergeCell ref="O2957:Q2957"/>
    <mergeCell ref="O2958:Q2958"/>
    <mergeCell ref="O2959:Q2959"/>
    <mergeCell ref="O2960:Q2960"/>
    <mergeCell ref="O2961:Q2961"/>
    <mergeCell ref="O2962:Q2962"/>
    <mergeCell ref="O2963:Q2963"/>
    <mergeCell ref="O2964:Q2964"/>
    <mergeCell ref="O2965:Q2965"/>
    <mergeCell ref="O2966:Q2966"/>
    <mergeCell ref="O2967:Q2967"/>
    <mergeCell ref="O2968:Q2968"/>
    <mergeCell ref="O2969:Q2969"/>
    <mergeCell ref="O2970:Q2970"/>
    <mergeCell ref="O2971:Q2971"/>
    <mergeCell ref="O2972:Q2972"/>
    <mergeCell ref="O2973:Q2973"/>
    <mergeCell ref="O2974:Q2974"/>
    <mergeCell ref="O2975:Q2975"/>
    <mergeCell ref="O2976:Q2976"/>
    <mergeCell ref="O2977:Q2977"/>
    <mergeCell ref="O2978:Q2978"/>
    <mergeCell ref="O2979:Q2979"/>
    <mergeCell ref="O2980:Q2980"/>
    <mergeCell ref="O2981:Q2981"/>
    <mergeCell ref="O2982:Q2982"/>
    <mergeCell ref="O2983:Q2983"/>
    <mergeCell ref="O2984:Q2984"/>
    <mergeCell ref="O2985:Q2985"/>
    <mergeCell ref="O2986:Q2986"/>
    <mergeCell ref="O2987:Q2987"/>
    <mergeCell ref="O2988:Q2988"/>
    <mergeCell ref="O2989:Q2989"/>
    <mergeCell ref="O2990:Q2990"/>
    <mergeCell ref="O2991:Q2991"/>
    <mergeCell ref="O2992:Q2992"/>
    <mergeCell ref="O2993:Q2993"/>
    <mergeCell ref="O2994:Q2994"/>
    <mergeCell ref="O2995:Q2995"/>
    <mergeCell ref="O2996:Q2996"/>
    <mergeCell ref="O2997:Q2997"/>
    <mergeCell ref="O2998:Q2998"/>
    <mergeCell ref="O2999:Q2999"/>
    <mergeCell ref="O3000:Q3000"/>
    <mergeCell ref="O3001:Q3001"/>
    <mergeCell ref="O3002:Q3002"/>
    <mergeCell ref="O3003:Q3003"/>
    <mergeCell ref="O3004:Q3004"/>
    <mergeCell ref="O3005:Q3005"/>
    <mergeCell ref="O3006:Q3006"/>
    <mergeCell ref="O3007:Q3007"/>
    <mergeCell ref="O3008:Q3008"/>
    <mergeCell ref="O3009:Q3009"/>
    <mergeCell ref="O3010:Q3010"/>
    <mergeCell ref="O3011:Q3011"/>
    <mergeCell ref="O3012:Q3012"/>
    <mergeCell ref="O3013:Q3013"/>
    <mergeCell ref="O3014:Q3014"/>
    <mergeCell ref="O3015:Q3015"/>
    <mergeCell ref="O3016:Q3016"/>
    <mergeCell ref="O3017:Q3017"/>
    <mergeCell ref="O3018:Q3018"/>
    <mergeCell ref="O3019:Q3019"/>
    <mergeCell ref="O3020:Q3020"/>
    <mergeCell ref="O3021:Q3021"/>
    <mergeCell ref="O3022:Q3022"/>
    <mergeCell ref="O3023:Q3023"/>
    <mergeCell ref="O3024:Q3024"/>
    <mergeCell ref="O3025:Q3025"/>
    <mergeCell ref="O3026:Q3026"/>
    <mergeCell ref="O3027:Q3027"/>
    <mergeCell ref="O3028:Q3028"/>
    <mergeCell ref="O3029:Q3029"/>
    <mergeCell ref="O3030:Q3030"/>
    <mergeCell ref="O3031:Q3031"/>
    <mergeCell ref="O3032:Q3032"/>
    <mergeCell ref="O3033:Q3033"/>
    <mergeCell ref="O3034:Q3034"/>
    <mergeCell ref="O3035:Q3035"/>
    <mergeCell ref="O3036:Q3036"/>
    <mergeCell ref="O3037:Q3037"/>
    <mergeCell ref="O3038:Q3038"/>
    <mergeCell ref="O3039:Q3039"/>
    <mergeCell ref="O3040:Q3040"/>
    <mergeCell ref="O3041:Q3041"/>
    <mergeCell ref="O3042:Q3042"/>
    <mergeCell ref="O3043:Q3043"/>
    <mergeCell ref="O3044:Q3044"/>
    <mergeCell ref="O3045:Q3045"/>
    <mergeCell ref="O3046:Q3046"/>
    <mergeCell ref="O3047:Q3047"/>
    <mergeCell ref="O3048:Q3048"/>
    <mergeCell ref="O3049:Q3049"/>
    <mergeCell ref="O3050:Q3050"/>
    <mergeCell ref="O3051:Q3051"/>
    <mergeCell ref="O3052:Q3052"/>
    <mergeCell ref="O3053:Q3053"/>
    <mergeCell ref="O3054:Q3054"/>
    <mergeCell ref="O3055:Q3055"/>
    <mergeCell ref="O3056:Q3056"/>
    <mergeCell ref="O3057:Q3057"/>
    <mergeCell ref="O3058:Q3058"/>
    <mergeCell ref="O3059:Q3059"/>
    <mergeCell ref="O3060:Q3060"/>
    <mergeCell ref="O3061:Q3061"/>
    <mergeCell ref="O3062:Q3062"/>
    <mergeCell ref="O3063:Q3063"/>
    <mergeCell ref="O3064:Q3064"/>
    <mergeCell ref="O3065:Q3065"/>
    <mergeCell ref="O3066:Q3066"/>
    <mergeCell ref="O3067:Q3067"/>
    <mergeCell ref="O3068:Q3068"/>
    <mergeCell ref="O3069:Q3069"/>
    <mergeCell ref="O3070:Q3070"/>
    <mergeCell ref="O3071:Q3071"/>
    <mergeCell ref="O3072:Q3072"/>
    <mergeCell ref="O3073:Q3073"/>
    <mergeCell ref="O3074:Q3074"/>
    <mergeCell ref="O3075:Q3075"/>
    <mergeCell ref="O3076:Q3076"/>
    <mergeCell ref="O3077:Q3077"/>
    <mergeCell ref="O3078:Q3078"/>
    <mergeCell ref="O3079:Q3079"/>
    <mergeCell ref="O3080:Q3080"/>
    <mergeCell ref="O3081:Q3081"/>
    <mergeCell ref="O3082:Q3082"/>
    <mergeCell ref="O3083:Q3083"/>
    <mergeCell ref="O3084:Q3084"/>
    <mergeCell ref="O3085:Q3085"/>
    <mergeCell ref="O3086:Q3086"/>
    <mergeCell ref="O3087:Q3087"/>
    <mergeCell ref="O3088:Q3088"/>
    <mergeCell ref="O3089:Q3089"/>
    <mergeCell ref="O3090:Q3090"/>
    <mergeCell ref="O3091:Q3091"/>
    <mergeCell ref="O3092:Q3092"/>
    <mergeCell ref="O3093:Q3093"/>
    <mergeCell ref="O3094:Q3094"/>
    <mergeCell ref="O3095:Q3095"/>
    <mergeCell ref="O3096:Q3096"/>
    <mergeCell ref="O3097:Q3097"/>
    <mergeCell ref="O3098:Q3098"/>
    <mergeCell ref="O3099:Q3099"/>
    <mergeCell ref="O3100:Q3100"/>
    <mergeCell ref="O3101:Q3101"/>
    <mergeCell ref="O3102:Q3102"/>
    <mergeCell ref="O3103:Q3103"/>
    <mergeCell ref="O3104:Q3104"/>
    <mergeCell ref="O3105:Q3105"/>
    <mergeCell ref="O3106:Q3106"/>
    <mergeCell ref="O3107:Q3107"/>
    <mergeCell ref="O3108:Q3108"/>
    <mergeCell ref="O3109:Q3109"/>
    <mergeCell ref="O3110:Q3110"/>
    <mergeCell ref="O3111:Q3111"/>
    <mergeCell ref="O3112:Q3112"/>
    <mergeCell ref="O3113:Q3113"/>
    <mergeCell ref="O3114:Q3114"/>
    <mergeCell ref="O3115:Q3115"/>
    <mergeCell ref="O3116:Q3116"/>
    <mergeCell ref="O3117:Q3117"/>
    <mergeCell ref="O3118:Q3118"/>
    <mergeCell ref="O3119:Q3119"/>
    <mergeCell ref="O3120:Q3120"/>
    <mergeCell ref="O3121:Q3121"/>
    <mergeCell ref="O3122:Q3122"/>
    <mergeCell ref="O3123:Q3123"/>
    <mergeCell ref="O3124:Q3124"/>
    <mergeCell ref="O3125:Q3125"/>
    <mergeCell ref="O3126:Q3126"/>
    <mergeCell ref="O3127:Q3127"/>
    <mergeCell ref="O3128:Q3128"/>
    <mergeCell ref="O3129:Q3129"/>
    <mergeCell ref="O3130:Q3130"/>
    <mergeCell ref="O3131:Q3131"/>
    <mergeCell ref="O3132:Q3132"/>
    <mergeCell ref="O3133:Q3133"/>
    <mergeCell ref="O3134:Q3134"/>
    <mergeCell ref="O3135:Q3135"/>
    <mergeCell ref="O3136:Q3136"/>
    <mergeCell ref="O3137:Q3137"/>
    <mergeCell ref="O3138:Q3138"/>
    <mergeCell ref="O3139:Q3139"/>
    <mergeCell ref="O3140:Q3140"/>
    <mergeCell ref="O3141:Q3141"/>
    <mergeCell ref="O3142:Q3142"/>
    <mergeCell ref="O3143:Q3143"/>
    <mergeCell ref="O3144:Q3144"/>
    <mergeCell ref="O3145:Q3145"/>
    <mergeCell ref="O3146:Q3146"/>
    <mergeCell ref="O3147:Q3147"/>
    <mergeCell ref="O3148:Q3148"/>
    <mergeCell ref="O3149:Q3149"/>
    <mergeCell ref="O3150:Q3150"/>
    <mergeCell ref="O3151:Q3151"/>
    <mergeCell ref="O3152:Q3152"/>
    <mergeCell ref="O3153:Q3153"/>
    <mergeCell ref="O3154:Q3154"/>
    <mergeCell ref="O3155:Q3155"/>
    <mergeCell ref="O3156:Q3156"/>
    <mergeCell ref="O3157:Q3157"/>
    <mergeCell ref="O3158:Q3158"/>
    <mergeCell ref="O3159:Q3159"/>
    <mergeCell ref="O3160:Q3160"/>
    <mergeCell ref="O3161:Q3161"/>
    <mergeCell ref="O3162:Q3162"/>
    <mergeCell ref="O3163:Q3163"/>
    <mergeCell ref="O3164:Q3164"/>
    <mergeCell ref="O3165:Q3165"/>
    <mergeCell ref="O3166:Q3166"/>
    <mergeCell ref="O3167:Q3167"/>
    <mergeCell ref="O3168:Q3168"/>
    <mergeCell ref="O3169:Q3169"/>
    <mergeCell ref="O3170:Q3170"/>
    <mergeCell ref="O3171:Q3171"/>
    <mergeCell ref="O3172:Q3172"/>
    <mergeCell ref="O3173:Q3173"/>
    <mergeCell ref="O3174:Q3174"/>
    <mergeCell ref="O3175:Q3175"/>
    <mergeCell ref="O3176:Q3176"/>
    <mergeCell ref="O3177:Q3177"/>
    <mergeCell ref="O3178:Q3178"/>
    <mergeCell ref="O3179:Q3179"/>
    <mergeCell ref="O3180:Q3180"/>
    <mergeCell ref="O3181:Q3181"/>
    <mergeCell ref="O3182:Q3182"/>
    <mergeCell ref="O3183:Q3183"/>
    <mergeCell ref="O3184:Q3184"/>
    <mergeCell ref="O3185:Q3185"/>
    <mergeCell ref="O3186:Q3186"/>
    <mergeCell ref="O3187:Q3187"/>
    <mergeCell ref="O3188:Q3188"/>
    <mergeCell ref="O3189:Q3189"/>
    <mergeCell ref="O3190:Q3190"/>
    <mergeCell ref="O3191:Q3191"/>
    <mergeCell ref="O3192:Q3192"/>
    <mergeCell ref="O3193:Q3193"/>
    <mergeCell ref="O3194:Q3194"/>
    <mergeCell ref="O3195:Q3195"/>
    <mergeCell ref="O3196:Q3196"/>
    <mergeCell ref="O3197:Q3197"/>
    <mergeCell ref="O3198:Q3198"/>
    <mergeCell ref="O3199:Q3199"/>
    <mergeCell ref="O3200:Q3200"/>
    <mergeCell ref="O3201:Q3201"/>
    <mergeCell ref="O3202:Q3202"/>
    <mergeCell ref="O3203:Q3203"/>
    <mergeCell ref="O3204:Q3204"/>
    <mergeCell ref="O3205:Q3205"/>
    <mergeCell ref="O3206:Q3206"/>
    <mergeCell ref="O3207:Q3207"/>
    <mergeCell ref="O3208:Q3208"/>
    <mergeCell ref="O3209:Q3209"/>
    <mergeCell ref="O3210:Q3210"/>
    <mergeCell ref="O3211:Q3211"/>
    <mergeCell ref="O3212:Q3212"/>
    <mergeCell ref="O3213:Q3213"/>
    <mergeCell ref="O3214:Q3214"/>
    <mergeCell ref="O3215:Q3215"/>
    <mergeCell ref="O3216:Q3216"/>
    <mergeCell ref="O3217:Q3217"/>
    <mergeCell ref="O3218:Q3218"/>
    <mergeCell ref="O3219:Q3219"/>
    <mergeCell ref="O3220:Q3220"/>
    <mergeCell ref="O3221:Q3221"/>
    <mergeCell ref="O3222:Q3222"/>
    <mergeCell ref="O3223:Q3223"/>
    <mergeCell ref="O3224:Q3224"/>
    <mergeCell ref="O3225:Q3225"/>
    <mergeCell ref="O3226:Q3226"/>
    <mergeCell ref="O3227:Q3227"/>
    <mergeCell ref="O3228:Q3228"/>
    <mergeCell ref="O3229:Q3229"/>
    <mergeCell ref="O3230:Q3230"/>
    <mergeCell ref="O3231:Q3231"/>
    <mergeCell ref="O3232:Q3232"/>
    <mergeCell ref="O3233:Q3233"/>
    <mergeCell ref="O3234:Q3234"/>
    <mergeCell ref="O3235:Q3235"/>
    <mergeCell ref="O3236:Q3236"/>
    <mergeCell ref="O3237:Q3237"/>
    <mergeCell ref="O3238:Q3238"/>
    <mergeCell ref="O3239:Q3239"/>
    <mergeCell ref="O3240:Q3240"/>
    <mergeCell ref="O3241:Q3241"/>
    <mergeCell ref="O3242:Q3242"/>
    <mergeCell ref="O3243:Q3243"/>
    <mergeCell ref="O3244:Q3244"/>
    <mergeCell ref="O3245:Q3245"/>
    <mergeCell ref="O3246:Q3246"/>
    <mergeCell ref="O3247:Q3247"/>
    <mergeCell ref="O3248:Q3248"/>
    <mergeCell ref="O3249:Q3249"/>
    <mergeCell ref="O3250:Q3250"/>
    <mergeCell ref="O3251:Q3251"/>
    <mergeCell ref="O3252:Q3252"/>
    <mergeCell ref="O3253:Q3253"/>
    <mergeCell ref="O3254:Q3254"/>
    <mergeCell ref="O3255:Q3255"/>
    <mergeCell ref="O3256:Q3256"/>
    <mergeCell ref="O3257:Q3257"/>
    <mergeCell ref="O3258:Q3258"/>
    <mergeCell ref="O3259:Q3259"/>
    <mergeCell ref="O3260:Q3260"/>
    <mergeCell ref="O3261:Q3261"/>
    <mergeCell ref="O3262:Q3262"/>
    <mergeCell ref="O3263:Q3263"/>
    <mergeCell ref="O3264:Q3264"/>
    <mergeCell ref="O3265:Q3265"/>
    <mergeCell ref="O3266:Q3266"/>
    <mergeCell ref="O3267:Q3267"/>
    <mergeCell ref="O3268:Q3268"/>
    <mergeCell ref="O3269:Q3269"/>
    <mergeCell ref="O3270:Q3270"/>
    <mergeCell ref="O3271:Q3271"/>
    <mergeCell ref="O3272:Q3272"/>
    <mergeCell ref="O3273:Q3273"/>
    <mergeCell ref="O3274:Q3274"/>
    <mergeCell ref="O3275:Q3275"/>
    <mergeCell ref="O3276:Q3276"/>
    <mergeCell ref="O3277:Q3277"/>
    <mergeCell ref="O3278:Q3278"/>
    <mergeCell ref="O3279:Q3279"/>
    <mergeCell ref="O3280:Q3280"/>
    <mergeCell ref="O3281:Q3281"/>
    <mergeCell ref="O3282:Q3282"/>
    <mergeCell ref="O3283:Q3283"/>
    <mergeCell ref="O3284:Q3284"/>
    <mergeCell ref="O3285:Q3285"/>
    <mergeCell ref="O3286:Q3286"/>
    <mergeCell ref="O3287:Q3287"/>
    <mergeCell ref="O3288:Q3288"/>
    <mergeCell ref="O3289:Q3289"/>
    <mergeCell ref="O3290:Q3290"/>
    <mergeCell ref="O3291:Q3291"/>
    <mergeCell ref="O3292:Q3292"/>
    <mergeCell ref="O3293:Q3293"/>
    <mergeCell ref="O3294:Q3294"/>
    <mergeCell ref="O3295:Q3295"/>
    <mergeCell ref="O3296:Q3296"/>
    <mergeCell ref="O3297:Q3297"/>
    <mergeCell ref="O3298:Q3298"/>
    <mergeCell ref="O3299:Q3299"/>
    <mergeCell ref="O3300:Q3300"/>
    <mergeCell ref="O3301:Q3301"/>
    <mergeCell ref="O3302:Q3302"/>
    <mergeCell ref="O3303:Q3303"/>
    <mergeCell ref="O3304:Q3304"/>
    <mergeCell ref="O3305:Q3305"/>
    <mergeCell ref="O3306:Q3306"/>
    <mergeCell ref="O3307:Q3307"/>
    <mergeCell ref="O3308:Q3308"/>
    <mergeCell ref="O3309:Q3309"/>
    <mergeCell ref="O3310:Q3310"/>
    <mergeCell ref="O3311:Q3311"/>
    <mergeCell ref="O3312:Q3312"/>
    <mergeCell ref="O3313:Q3313"/>
    <mergeCell ref="O3314:Q3314"/>
    <mergeCell ref="O3315:Q3315"/>
    <mergeCell ref="O3316:Q3316"/>
    <mergeCell ref="O3317:Q3317"/>
    <mergeCell ref="O3318:Q3318"/>
    <mergeCell ref="O3319:Q3319"/>
    <mergeCell ref="O3320:Q3320"/>
    <mergeCell ref="O3321:Q3321"/>
    <mergeCell ref="O3322:Q3322"/>
    <mergeCell ref="O3323:Q3323"/>
    <mergeCell ref="O3324:Q3324"/>
    <mergeCell ref="O3325:Q3325"/>
    <mergeCell ref="O3326:Q3326"/>
    <mergeCell ref="O3327:Q3327"/>
    <mergeCell ref="O3328:Q3328"/>
    <mergeCell ref="O3329:Q3329"/>
    <mergeCell ref="O3330:Q3330"/>
    <mergeCell ref="O3331:Q3331"/>
    <mergeCell ref="O3332:Q3332"/>
    <mergeCell ref="O3333:Q3333"/>
    <mergeCell ref="O3334:Q3334"/>
    <mergeCell ref="O3335:Q3335"/>
    <mergeCell ref="O3336:Q3336"/>
    <mergeCell ref="O3337:Q3337"/>
    <mergeCell ref="O3338:Q3338"/>
    <mergeCell ref="O3339:Q3339"/>
    <mergeCell ref="O3340:Q3340"/>
    <mergeCell ref="O3341:Q3341"/>
    <mergeCell ref="O3342:Q3342"/>
    <mergeCell ref="O3343:Q3343"/>
    <mergeCell ref="O3344:Q3344"/>
    <mergeCell ref="O3345:Q3345"/>
    <mergeCell ref="O3346:Q3346"/>
    <mergeCell ref="O3347:Q3347"/>
    <mergeCell ref="O3348:Q3348"/>
    <mergeCell ref="O3349:Q3349"/>
    <mergeCell ref="O3350:Q3350"/>
    <mergeCell ref="O3351:Q3351"/>
    <mergeCell ref="O3352:Q3352"/>
    <mergeCell ref="O3353:Q3353"/>
    <mergeCell ref="O3354:Q3354"/>
    <mergeCell ref="O3355:Q3355"/>
    <mergeCell ref="O3356:Q3356"/>
    <mergeCell ref="O3357:Q3357"/>
    <mergeCell ref="O3358:Q3358"/>
    <mergeCell ref="O3359:Q3359"/>
    <mergeCell ref="O3360:Q3360"/>
    <mergeCell ref="O3361:Q3361"/>
    <mergeCell ref="O3362:Q3362"/>
    <mergeCell ref="O3363:Q3363"/>
    <mergeCell ref="O3364:Q3364"/>
    <mergeCell ref="O3365:Q3365"/>
    <mergeCell ref="O3366:Q3366"/>
    <mergeCell ref="O3367:Q3367"/>
    <mergeCell ref="O3368:Q3368"/>
    <mergeCell ref="O3369:Q3369"/>
    <mergeCell ref="O3370:Q3370"/>
    <mergeCell ref="O3371:Q3371"/>
    <mergeCell ref="O3372:Q3372"/>
    <mergeCell ref="O3373:Q3373"/>
    <mergeCell ref="O3374:Q3374"/>
    <mergeCell ref="O3375:Q3375"/>
    <mergeCell ref="O3376:Q3376"/>
    <mergeCell ref="O3377:Q3377"/>
    <mergeCell ref="O3378:Q3378"/>
    <mergeCell ref="O3379:Q3379"/>
    <mergeCell ref="O3380:Q3380"/>
    <mergeCell ref="O3381:Q3381"/>
    <mergeCell ref="O3382:Q3382"/>
    <mergeCell ref="O3383:Q3383"/>
    <mergeCell ref="O3384:Q3384"/>
    <mergeCell ref="O3385:Q3385"/>
    <mergeCell ref="O3386:Q3386"/>
    <mergeCell ref="O3387:Q3387"/>
    <mergeCell ref="O3388:Q3388"/>
    <mergeCell ref="O3389:Q3389"/>
    <mergeCell ref="O3390:Q3390"/>
    <mergeCell ref="O3391:Q3391"/>
    <mergeCell ref="O3392:Q3392"/>
    <mergeCell ref="O3393:Q3393"/>
    <mergeCell ref="O3394:Q3394"/>
    <mergeCell ref="O3395:Q3395"/>
    <mergeCell ref="O3396:Q3396"/>
    <mergeCell ref="O3397:Q3397"/>
    <mergeCell ref="O3398:Q3398"/>
    <mergeCell ref="O3399:Q3399"/>
    <mergeCell ref="O3400:Q3400"/>
    <mergeCell ref="O3401:Q3401"/>
    <mergeCell ref="O3402:Q3402"/>
    <mergeCell ref="O3403:Q3403"/>
    <mergeCell ref="O3404:Q3404"/>
    <mergeCell ref="O3405:Q3405"/>
    <mergeCell ref="O3406:Q3406"/>
    <mergeCell ref="O3407:Q3407"/>
    <mergeCell ref="O3408:Q3408"/>
    <mergeCell ref="O3409:Q3409"/>
    <mergeCell ref="O3410:Q3410"/>
    <mergeCell ref="O3411:Q3411"/>
    <mergeCell ref="O3412:Q3412"/>
    <mergeCell ref="O3413:Q3413"/>
    <mergeCell ref="O3414:Q3414"/>
    <mergeCell ref="O3415:Q3415"/>
    <mergeCell ref="O3416:Q3416"/>
    <mergeCell ref="O3417:Q3417"/>
    <mergeCell ref="O3418:Q3418"/>
    <mergeCell ref="O3419:Q3419"/>
    <mergeCell ref="O3420:Q3420"/>
    <mergeCell ref="O3421:Q3421"/>
    <mergeCell ref="O3422:Q3422"/>
    <mergeCell ref="O3423:Q3423"/>
    <mergeCell ref="O3424:Q3424"/>
    <mergeCell ref="O3425:Q3425"/>
    <mergeCell ref="O3426:Q3426"/>
    <mergeCell ref="O3427:Q3427"/>
    <mergeCell ref="O3428:Q3428"/>
    <mergeCell ref="O3429:Q3429"/>
    <mergeCell ref="O3430:Q3430"/>
    <mergeCell ref="O3431:Q3431"/>
    <mergeCell ref="O3432:Q3432"/>
    <mergeCell ref="O3433:Q3433"/>
    <mergeCell ref="O3434:Q3434"/>
    <mergeCell ref="O3435:Q3435"/>
    <mergeCell ref="O3436:Q3436"/>
    <mergeCell ref="O3437:Q3437"/>
    <mergeCell ref="O3438:Q3438"/>
    <mergeCell ref="O3439:Q3439"/>
    <mergeCell ref="O3440:Q3440"/>
    <mergeCell ref="O3441:Q3441"/>
    <mergeCell ref="O3442:Q3442"/>
    <mergeCell ref="O3443:Q3443"/>
    <mergeCell ref="O3444:Q3444"/>
    <mergeCell ref="O3445:Q3445"/>
    <mergeCell ref="O3446:Q3446"/>
    <mergeCell ref="O3447:Q3447"/>
    <mergeCell ref="O3448:Q3448"/>
    <mergeCell ref="O3449:Q3449"/>
    <mergeCell ref="O3450:Q3450"/>
    <mergeCell ref="O3451:Q3451"/>
    <mergeCell ref="O3452:Q3452"/>
    <mergeCell ref="O3453:Q3453"/>
    <mergeCell ref="O3454:Q3454"/>
    <mergeCell ref="O3455:Q3455"/>
    <mergeCell ref="O3456:Q3456"/>
    <mergeCell ref="O3457:Q3457"/>
    <mergeCell ref="O3458:Q3458"/>
    <mergeCell ref="O3459:Q3459"/>
    <mergeCell ref="O3460:Q3460"/>
    <mergeCell ref="O3461:Q3461"/>
    <mergeCell ref="O3462:Q3462"/>
    <mergeCell ref="O3463:Q3463"/>
    <mergeCell ref="O3464:Q3464"/>
    <mergeCell ref="O3465:Q3465"/>
    <mergeCell ref="O3466:Q3466"/>
    <mergeCell ref="O3467:Q3467"/>
    <mergeCell ref="O3468:Q3468"/>
    <mergeCell ref="O3469:Q3469"/>
    <mergeCell ref="O3470:Q3470"/>
    <mergeCell ref="O3471:Q3471"/>
    <mergeCell ref="O3472:Q3472"/>
    <mergeCell ref="O3473:Q3473"/>
    <mergeCell ref="O3474:Q3474"/>
    <mergeCell ref="O3475:Q3475"/>
    <mergeCell ref="O3476:Q3476"/>
    <mergeCell ref="O3477:Q3477"/>
    <mergeCell ref="O3478:Q3478"/>
    <mergeCell ref="O3479:Q3479"/>
    <mergeCell ref="O3480:Q3480"/>
    <mergeCell ref="O3481:Q3481"/>
    <mergeCell ref="O3482:Q3482"/>
    <mergeCell ref="O3483:Q3483"/>
    <mergeCell ref="O3484:Q3484"/>
    <mergeCell ref="O3485:Q3485"/>
    <mergeCell ref="O3486:Q3486"/>
    <mergeCell ref="O3487:Q3487"/>
    <mergeCell ref="O3488:Q3488"/>
    <mergeCell ref="O3489:Q3489"/>
    <mergeCell ref="O3490:Q3490"/>
    <mergeCell ref="O3491:Q3491"/>
    <mergeCell ref="O3492:Q3492"/>
    <mergeCell ref="O3493:Q3493"/>
    <mergeCell ref="O3494:Q3494"/>
    <mergeCell ref="O3495:Q3495"/>
    <mergeCell ref="O3496:Q3496"/>
    <mergeCell ref="O3497:Q3497"/>
    <mergeCell ref="O3498:Q3498"/>
    <mergeCell ref="O3499:Q3499"/>
    <mergeCell ref="O3500:Q3500"/>
    <mergeCell ref="O3501:Q3501"/>
    <mergeCell ref="O3502:Q3502"/>
    <mergeCell ref="O3503:Q3503"/>
    <mergeCell ref="O3504:Q3504"/>
    <mergeCell ref="O3505:Q3505"/>
    <mergeCell ref="O3506:Q3506"/>
    <mergeCell ref="O3507:Q3507"/>
    <mergeCell ref="O3508:Q3508"/>
    <mergeCell ref="O3509:Q3509"/>
    <mergeCell ref="O3510:Q3510"/>
    <mergeCell ref="O3511:Q3511"/>
    <mergeCell ref="O3512:Q3512"/>
    <mergeCell ref="O3513:Q3513"/>
    <mergeCell ref="O3514:Q3514"/>
    <mergeCell ref="O3515:Q3515"/>
    <mergeCell ref="O3516:Q3516"/>
    <mergeCell ref="O3517:Q3517"/>
    <mergeCell ref="O3518:Q3518"/>
    <mergeCell ref="O3519:Q3519"/>
    <mergeCell ref="O3520:Q3520"/>
    <mergeCell ref="O3521:Q3521"/>
    <mergeCell ref="O3522:Q3522"/>
    <mergeCell ref="O3523:Q3523"/>
    <mergeCell ref="O3524:Q3524"/>
    <mergeCell ref="O3525:Q3525"/>
    <mergeCell ref="O3526:Q3526"/>
    <mergeCell ref="O3527:Q3527"/>
    <mergeCell ref="O3528:Q3528"/>
    <mergeCell ref="O3529:Q3529"/>
    <mergeCell ref="O3530:Q3530"/>
    <mergeCell ref="O3531:Q3531"/>
    <mergeCell ref="O3532:Q3532"/>
    <mergeCell ref="O3533:Q3533"/>
    <mergeCell ref="O3534:Q3534"/>
    <mergeCell ref="O3535:Q3535"/>
    <mergeCell ref="O3536:Q3536"/>
    <mergeCell ref="O3537:Q3537"/>
    <mergeCell ref="O3538:Q3538"/>
    <mergeCell ref="O3539:Q3539"/>
    <mergeCell ref="O3540:Q3540"/>
    <mergeCell ref="O3541:Q3541"/>
    <mergeCell ref="O3542:Q3542"/>
    <mergeCell ref="O3543:Q3543"/>
    <mergeCell ref="O3544:Q3544"/>
    <mergeCell ref="O3545:Q3545"/>
    <mergeCell ref="O3546:Q3546"/>
    <mergeCell ref="O3547:Q3547"/>
    <mergeCell ref="O3548:Q3548"/>
    <mergeCell ref="O3549:Q3549"/>
    <mergeCell ref="O3550:Q3550"/>
    <mergeCell ref="O3551:Q3551"/>
    <mergeCell ref="O3552:Q3552"/>
    <mergeCell ref="O3553:Q3553"/>
    <mergeCell ref="O3554:Q3554"/>
    <mergeCell ref="O3555:Q3555"/>
    <mergeCell ref="O3556:Q3556"/>
    <mergeCell ref="O3557:Q3557"/>
    <mergeCell ref="O3558:Q3558"/>
    <mergeCell ref="O3559:Q3559"/>
    <mergeCell ref="O3560:Q3560"/>
    <mergeCell ref="O3561:Q3561"/>
    <mergeCell ref="O3562:Q3562"/>
    <mergeCell ref="O3563:Q3563"/>
    <mergeCell ref="O3564:Q3564"/>
    <mergeCell ref="O3565:Q3565"/>
    <mergeCell ref="O3566:Q3566"/>
    <mergeCell ref="O3567:Q3567"/>
    <mergeCell ref="O3568:Q3568"/>
    <mergeCell ref="O3569:Q3569"/>
    <mergeCell ref="O3570:Q3570"/>
    <mergeCell ref="O3571:Q3571"/>
    <mergeCell ref="O3572:Q3572"/>
    <mergeCell ref="O3573:Q3573"/>
    <mergeCell ref="O3574:Q3574"/>
    <mergeCell ref="O3575:Q3575"/>
    <mergeCell ref="O3576:Q3576"/>
    <mergeCell ref="O3577:Q3577"/>
    <mergeCell ref="O3578:Q3578"/>
    <mergeCell ref="O3579:Q3579"/>
    <mergeCell ref="O3580:Q3580"/>
    <mergeCell ref="O3581:Q3581"/>
    <mergeCell ref="O3582:Q3582"/>
    <mergeCell ref="O3583:Q3583"/>
    <mergeCell ref="O3584:Q3584"/>
    <mergeCell ref="O3585:Q3585"/>
    <mergeCell ref="O3586:Q3586"/>
    <mergeCell ref="O3587:Q3587"/>
    <mergeCell ref="O3588:Q3588"/>
    <mergeCell ref="O3589:Q3589"/>
    <mergeCell ref="O3590:Q3590"/>
    <mergeCell ref="O3591:Q3591"/>
    <mergeCell ref="O3592:Q3592"/>
    <mergeCell ref="O3593:Q3593"/>
    <mergeCell ref="O3594:Q3594"/>
    <mergeCell ref="O3595:Q3595"/>
    <mergeCell ref="O3596:Q3596"/>
    <mergeCell ref="O3597:Q3597"/>
    <mergeCell ref="O3598:Q3598"/>
    <mergeCell ref="O3599:Q3599"/>
    <mergeCell ref="O3600:Q3600"/>
    <mergeCell ref="O3601:Q3601"/>
    <mergeCell ref="O3602:Q3602"/>
    <mergeCell ref="O3603:Q3603"/>
    <mergeCell ref="O3604:Q3604"/>
    <mergeCell ref="O3605:Q3605"/>
    <mergeCell ref="O3606:Q3606"/>
    <mergeCell ref="O3607:Q3607"/>
    <mergeCell ref="O3608:Q3608"/>
    <mergeCell ref="O3609:Q3609"/>
    <mergeCell ref="O3610:Q3610"/>
    <mergeCell ref="O3611:Q3611"/>
    <mergeCell ref="O3612:Q3612"/>
    <mergeCell ref="O3613:Q3613"/>
    <mergeCell ref="O3614:Q3614"/>
    <mergeCell ref="O3615:Q3615"/>
    <mergeCell ref="O3616:Q3616"/>
    <mergeCell ref="O3617:Q3617"/>
    <mergeCell ref="O3618:Q3618"/>
    <mergeCell ref="O3619:Q3619"/>
    <mergeCell ref="O3620:Q3620"/>
    <mergeCell ref="O3621:Q3621"/>
    <mergeCell ref="O3622:Q3622"/>
    <mergeCell ref="O3623:Q3623"/>
    <mergeCell ref="O3624:Q3624"/>
    <mergeCell ref="O3625:Q3625"/>
    <mergeCell ref="O3626:Q3626"/>
    <mergeCell ref="O3627:Q3627"/>
    <mergeCell ref="O3628:Q3628"/>
    <mergeCell ref="O3629:Q3629"/>
    <mergeCell ref="O3630:Q3630"/>
    <mergeCell ref="O3631:Q3631"/>
    <mergeCell ref="O3632:Q3632"/>
    <mergeCell ref="O3633:Q3633"/>
    <mergeCell ref="O3634:Q3634"/>
    <mergeCell ref="O3635:Q3635"/>
    <mergeCell ref="O3636:Q3636"/>
    <mergeCell ref="O3637:Q3637"/>
    <mergeCell ref="O3638:Q3638"/>
    <mergeCell ref="O3639:Q3639"/>
    <mergeCell ref="O3640:Q3640"/>
    <mergeCell ref="O3641:Q3641"/>
    <mergeCell ref="O3642:Q3642"/>
    <mergeCell ref="O3643:Q3643"/>
    <mergeCell ref="O3644:Q3644"/>
    <mergeCell ref="O3645:Q3645"/>
    <mergeCell ref="O3646:Q3646"/>
    <mergeCell ref="O3647:Q3647"/>
    <mergeCell ref="O3648:Q3648"/>
    <mergeCell ref="O3649:Q3649"/>
    <mergeCell ref="O3650:Q3650"/>
    <mergeCell ref="O3651:Q3651"/>
    <mergeCell ref="O3652:Q3652"/>
    <mergeCell ref="O3653:Q3653"/>
    <mergeCell ref="O3654:Q3654"/>
    <mergeCell ref="O3655:Q3655"/>
    <mergeCell ref="O3656:Q3656"/>
    <mergeCell ref="O3657:Q3657"/>
    <mergeCell ref="O3658:Q3658"/>
    <mergeCell ref="O3659:Q3659"/>
    <mergeCell ref="O3660:Q3660"/>
    <mergeCell ref="O3661:Q3661"/>
    <mergeCell ref="O3662:Q3662"/>
    <mergeCell ref="O3663:Q3663"/>
    <mergeCell ref="O3664:Q3664"/>
    <mergeCell ref="O3665:Q3665"/>
    <mergeCell ref="O3666:Q3666"/>
    <mergeCell ref="O3667:Q3667"/>
    <mergeCell ref="O3668:Q3668"/>
    <mergeCell ref="O3669:Q3669"/>
    <mergeCell ref="O3670:Q3670"/>
    <mergeCell ref="O3671:Q3671"/>
    <mergeCell ref="O3672:Q3672"/>
    <mergeCell ref="O3673:Q3673"/>
    <mergeCell ref="O3674:Q3674"/>
    <mergeCell ref="O3675:Q3675"/>
    <mergeCell ref="O3676:Q3676"/>
    <mergeCell ref="O3677:Q3677"/>
    <mergeCell ref="O3678:Q3678"/>
    <mergeCell ref="O3679:Q3679"/>
    <mergeCell ref="O3680:Q3680"/>
    <mergeCell ref="O3681:Q3681"/>
    <mergeCell ref="O3682:Q3682"/>
    <mergeCell ref="O3683:Q3683"/>
    <mergeCell ref="O3684:Q3684"/>
    <mergeCell ref="O3685:Q3685"/>
    <mergeCell ref="O3686:Q3686"/>
    <mergeCell ref="O3687:Q3687"/>
    <mergeCell ref="O3688:Q3688"/>
    <mergeCell ref="O3689:Q3689"/>
    <mergeCell ref="O3690:Q3690"/>
    <mergeCell ref="O3691:Q3691"/>
    <mergeCell ref="O3692:Q3692"/>
    <mergeCell ref="O3693:Q3693"/>
    <mergeCell ref="O3694:Q3694"/>
    <mergeCell ref="O3695:Q3695"/>
    <mergeCell ref="O3696:Q3696"/>
    <mergeCell ref="O3697:Q3697"/>
    <mergeCell ref="O3698:Q3698"/>
    <mergeCell ref="O3699:Q3699"/>
    <mergeCell ref="O3700:Q3700"/>
    <mergeCell ref="O3701:Q3701"/>
    <mergeCell ref="O3702:Q3702"/>
    <mergeCell ref="O3703:Q3703"/>
    <mergeCell ref="O3704:Q3704"/>
    <mergeCell ref="O3705:Q3705"/>
    <mergeCell ref="O3706:Q3706"/>
    <mergeCell ref="O3707:Q3707"/>
    <mergeCell ref="O3708:Q3708"/>
    <mergeCell ref="O3709:Q3709"/>
    <mergeCell ref="O3710:Q3710"/>
    <mergeCell ref="O3711:Q3711"/>
    <mergeCell ref="O3712:Q3712"/>
    <mergeCell ref="O3713:Q3713"/>
    <mergeCell ref="O3714:Q3714"/>
    <mergeCell ref="O3715:Q3715"/>
    <mergeCell ref="O3716:Q3716"/>
    <mergeCell ref="O3717:Q3717"/>
    <mergeCell ref="O3718:Q3718"/>
    <mergeCell ref="O3719:Q3719"/>
    <mergeCell ref="O3720:Q3720"/>
    <mergeCell ref="O3721:Q3721"/>
    <mergeCell ref="O3722:Q3722"/>
    <mergeCell ref="O3723:Q3723"/>
    <mergeCell ref="O3724:Q3724"/>
    <mergeCell ref="O3725:Q3725"/>
    <mergeCell ref="O3726:Q3726"/>
    <mergeCell ref="O3727:Q3727"/>
    <mergeCell ref="O3728:Q3728"/>
    <mergeCell ref="O3729:Q3729"/>
    <mergeCell ref="O3730:Q3730"/>
    <mergeCell ref="O3731:Q3731"/>
    <mergeCell ref="O3732:Q3732"/>
    <mergeCell ref="O3733:Q3733"/>
    <mergeCell ref="O3734:Q3734"/>
    <mergeCell ref="O3735:Q3735"/>
    <mergeCell ref="O3736:Q3736"/>
    <mergeCell ref="O3737:Q3737"/>
    <mergeCell ref="O3738:Q3738"/>
    <mergeCell ref="O3739:Q3739"/>
    <mergeCell ref="O3740:Q3740"/>
    <mergeCell ref="O3741:Q3741"/>
    <mergeCell ref="O3742:Q3742"/>
    <mergeCell ref="O3743:Q3743"/>
    <mergeCell ref="O3744:Q3744"/>
    <mergeCell ref="O3745:Q3745"/>
    <mergeCell ref="O3746:Q3746"/>
    <mergeCell ref="O3747:Q3747"/>
    <mergeCell ref="O3748:Q3748"/>
    <mergeCell ref="O3749:Q3749"/>
    <mergeCell ref="O3750:Q3750"/>
    <mergeCell ref="O3751:Q3751"/>
    <mergeCell ref="O3752:Q3752"/>
    <mergeCell ref="O3753:Q3753"/>
    <mergeCell ref="O3754:Q3754"/>
    <mergeCell ref="O3755:Q3755"/>
    <mergeCell ref="O3756:Q3756"/>
    <mergeCell ref="O3757:Q3757"/>
    <mergeCell ref="O3758:Q3758"/>
    <mergeCell ref="O3759:Q3759"/>
    <mergeCell ref="O3760:Q3760"/>
    <mergeCell ref="O3761:Q3761"/>
    <mergeCell ref="O3762:Q3762"/>
    <mergeCell ref="O3763:Q3763"/>
    <mergeCell ref="O3764:Q3764"/>
    <mergeCell ref="O3765:Q3765"/>
    <mergeCell ref="O3766:Q3766"/>
    <mergeCell ref="O3767:Q3767"/>
    <mergeCell ref="O3768:Q3768"/>
    <mergeCell ref="O3769:Q3769"/>
    <mergeCell ref="O3770:Q3770"/>
    <mergeCell ref="O3771:Q3771"/>
    <mergeCell ref="O3772:Q3772"/>
    <mergeCell ref="O3773:Q3773"/>
    <mergeCell ref="O3774:Q3774"/>
    <mergeCell ref="O3775:Q3775"/>
    <mergeCell ref="O3776:Q3776"/>
    <mergeCell ref="O3777:Q3777"/>
    <mergeCell ref="O3778:Q3778"/>
    <mergeCell ref="O3779:Q3779"/>
    <mergeCell ref="O3780:Q3780"/>
    <mergeCell ref="O3781:Q3781"/>
    <mergeCell ref="O3782:Q3782"/>
    <mergeCell ref="O3783:Q3783"/>
    <mergeCell ref="O3784:Q3784"/>
    <mergeCell ref="O3785:Q3785"/>
    <mergeCell ref="O3786:Q3786"/>
    <mergeCell ref="O3787:Q3787"/>
    <mergeCell ref="O3788:Q3788"/>
    <mergeCell ref="O3789:Q3789"/>
    <mergeCell ref="O3790:Q3790"/>
    <mergeCell ref="O3791:Q3791"/>
    <mergeCell ref="O3792:Q3792"/>
    <mergeCell ref="O3793:Q3793"/>
    <mergeCell ref="O3794:Q3794"/>
    <mergeCell ref="O3795:Q3795"/>
    <mergeCell ref="O3796:Q3796"/>
    <mergeCell ref="O3797:Q3797"/>
    <mergeCell ref="O3798:Q3798"/>
    <mergeCell ref="O3799:Q3799"/>
    <mergeCell ref="O3800:Q3800"/>
    <mergeCell ref="O3801:Q3801"/>
    <mergeCell ref="O3802:Q3802"/>
    <mergeCell ref="O3803:Q3803"/>
    <mergeCell ref="O3804:Q3804"/>
    <mergeCell ref="O3805:Q3805"/>
    <mergeCell ref="O3806:Q3806"/>
    <mergeCell ref="O3807:Q3807"/>
    <mergeCell ref="O3808:Q3808"/>
    <mergeCell ref="O3809:Q3809"/>
    <mergeCell ref="O3810:Q3810"/>
    <mergeCell ref="O3811:Q3811"/>
    <mergeCell ref="O3812:Q3812"/>
    <mergeCell ref="O3813:Q3813"/>
    <mergeCell ref="O3814:Q3814"/>
    <mergeCell ref="O3815:Q3815"/>
    <mergeCell ref="O3816:Q3816"/>
    <mergeCell ref="O3817:Q3817"/>
    <mergeCell ref="O3818:Q3818"/>
    <mergeCell ref="O3819:Q3819"/>
    <mergeCell ref="O3820:Q3820"/>
    <mergeCell ref="O3821:Q3821"/>
    <mergeCell ref="O3822:Q3822"/>
    <mergeCell ref="O3823:Q3823"/>
    <mergeCell ref="O3824:Q3824"/>
    <mergeCell ref="O3825:Q3825"/>
    <mergeCell ref="O3826:Q3826"/>
    <mergeCell ref="O3827:Q3827"/>
    <mergeCell ref="O3828:Q3828"/>
    <mergeCell ref="O3829:Q3829"/>
    <mergeCell ref="O3830:Q3830"/>
    <mergeCell ref="O3831:Q3831"/>
    <mergeCell ref="O3832:Q3832"/>
    <mergeCell ref="O3833:Q3833"/>
    <mergeCell ref="O3834:Q3834"/>
    <mergeCell ref="O3835:Q3835"/>
    <mergeCell ref="O3836:Q3836"/>
    <mergeCell ref="O3837:Q3837"/>
    <mergeCell ref="O3838:Q3838"/>
    <mergeCell ref="O3839:Q3839"/>
    <mergeCell ref="O3840:Q3840"/>
    <mergeCell ref="O3841:Q3841"/>
    <mergeCell ref="O3842:Q3842"/>
    <mergeCell ref="O3843:Q3843"/>
    <mergeCell ref="O3844:Q3844"/>
    <mergeCell ref="O3845:Q3845"/>
    <mergeCell ref="O3846:Q3846"/>
    <mergeCell ref="O3847:Q3847"/>
    <mergeCell ref="O3848:Q3848"/>
    <mergeCell ref="O3849:Q3849"/>
    <mergeCell ref="O3850:Q3850"/>
    <mergeCell ref="O3851:Q3851"/>
    <mergeCell ref="O3852:Q3852"/>
    <mergeCell ref="O3853:Q3853"/>
    <mergeCell ref="O3854:Q3854"/>
    <mergeCell ref="O3855:Q3855"/>
    <mergeCell ref="O3856:Q3856"/>
    <mergeCell ref="O3857:Q3857"/>
    <mergeCell ref="O3858:Q3858"/>
    <mergeCell ref="O3859:Q3859"/>
    <mergeCell ref="O3860:Q3860"/>
    <mergeCell ref="O3861:Q3861"/>
    <mergeCell ref="O3862:Q3862"/>
    <mergeCell ref="O3863:Q3863"/>
    <mergeCell ref="O3864:Q3864"/>
    <mergeCell ref="O3865:Q3865"/>
    <mergeCell ref="O3866:Q3866"/>
    <mergeCell ref="O3867:Q3867"/>
    <mergeCell ref="O3868:Q3868"/>
    <mergeCell ref="O3869:Q3869"/>
    <mergeCell ref="O3870:Q3870"/>
    <mergeCell ref="O3871:Q3871"/>
    <mergeCell ref="O3872:Q3872"/>
    <mergeCell ref="O3873:Q3873"/>
    <mergeCell ref="O3874:Q3874"/>
    <mergeCell ref="O3875:Q3875"/>
    <mergeCell ref="O3876:Q3876"/>
    <mergeCell ref="O3877:Q3877"/>
    <mergeCell ref="O3878:Q3878"/>
    <mergeCell ref="O3879:Q3879"/>
    <mergeCell ref="O3880:Q3880"/>
    <mergeCell ref="O3881:Q3881"/>
    <mergeCell ref="O3882:Q3882"/>
    <mergeCell ref="O3883:Q3883"/>
    <mergeCell ref="O3884:Q3884"/>
    <mergeCell ref="O3885:Q3885"/>
    <mergeCell ref="O3886:Q3886"/>
    <mergeCell ref="O3887:Q3887"/>
    <mergeCell ref="O3888:Q3888"/>
    <mergeCell ref="O3889:Q3889"/>
    <mergeCell ref="O3890:Q3890"/>
    <mergeCell ref="O3891:Q3891"/>
    <mergeCell ref="O3892:Q3892"/>
    <mergeCell ref="O3893:Q3893"/>
    <mergeCell ref="O3894:Q3894"/>
    <mergeCell ref="O3895:Q3895"/>
    <mergeCell ref="O3896:Q3896"/>
    <mergeCell ref="O3897:Q3897"/>
    <mergeCell ref="O3898:Q3898"/>
    <mergeCell ref="O3899:Q3899"/>
    <mergeCell ref="O3900:Q3900"/>
    <mergeCell ref="O3901:Q3901"/>
    <mergeCell ref="O3902:Q3902"/>
    <mergeCell ref="O3903:Q3903"/>
    <mergeCell ref="O3904:Q3904"/>
    <mergeCell ref="O3905:Q3905"/>
    <mergeCell ref="O3906:Q3906"/>
    <mergeCell ref="O3907:Q3907"/>
    <mergeCell ref="O3908:Q3908"/>
    <mergeCell ref="O3909:Q3909"/>
    <mergeCell ref="O3910:Q3910"/>
    <mergeCell ref="O3911:Q3911"/>
    <mergeCell ref="O3912:Q3912"/>
    <mergeCell ref="O3913:Q3913"/>
    <mergeCell ref="O3914:Q3914"/>
    <mergeCell ref="O3915:Q3915"/>
    <mergeCell ref="O3916:Q3916"/>
    <mergeCell ref="O3917:Q3917"/>
    <mergeCell ref="O3918:Q3918"/>
    <mergeCell ref="O3919:Q3919"/>
    <mergeCell ref="O3920:Q3920"/>
    <mergeCell ref="O3921:Q3921"/>
    <mergeCell ref="O3922:Q3922"/>
    <mergeCell ref="O3923:Q3923"/>
    <mergeCell ref="O3924:Q3924"/>
    <mergeCell ref="O3925:Q3925"/>
    <mergeCell ref="O3926:Q3926"/>
    <mergeCell ref="O3927:Q3927"/>
    <mergeCell ref="O3928:Q3928"/>
    <mergeCell ref="O3929:Q3929"/>
    <mergeCell ref="O3930:Q3930"/>
    <mergeCell ref="O3931:Q3931"/>
    <mergeCell ref="O3932:Q3932"/>
    <mergeCell ref="O3933:Q3933"/>
    <mergeCell ref="O3934:Q3934"/>
    <mergeCell ref="O3935:Q3935"/>
    <mergeCell ref="O3936:Q3936"/>
    <mergeCell ref="O3937:Q3937"/>
    <mergeCell ref="O3938:Q3938"/>
    <mergeCell ref="O3939:Q3939"/>
    <mergeCell ref="O3940:Q3940"/>
    <mergeCell ref="O3941:Q3941"/>
    <mergeCell ref="O3942:Q3942"/>
    <mergeCell ref="O3943:Q3943"/>
    <mergeCell ref="O3944:Q3944"/>
    <mergeCell ref="O3945:Q3945"/>
    <mergeCell ref="O3946:Q3946"/>
    <mergeCell ref="O3947:Q3947"/>
    <mergeCell ref="O3948:Q3948"/>
    <mergeCell ref="O3949:Q3949"/>
    <mergeCell ref="O3950:Q3950"/>
    <mergeCell ref="O3951:Q3951"/>
    <mergeCell ref="O3952:Q3952"/>
    <mergeCell ref="O3953:Q3953"/>
    <mergeCell ref="O3954:Q3954"/>
    <mergeCell ref="O3955:Q3955"/>
    <mergeCell ref="O3956:Q3956"/>
    <mergeCell ref="O3957:Q3957"/>
    <mergeCell ref="O3958:Q3958"/>
    <mergeCell ref="O3959:Q3959"/>
    <mergeCell ref="O3960:Q3960"/>
    <mergeCell ref="O3961:Q3961"/>
    <mergeCell ref="O3962:Q3962"/>
    <mergeCell ref="O3963:Q3963"/>
    <mergeCell ref="O3964:Q3964"/>
    <mergeCell ref="O3965:Q3965"/>
    <mergeCell ref="O3966:Q3966"/>
    <mergeCell ref="O3967:Q3967"/>
    <mergeCell ref="O3968:Q3968"/>
    <mergeCell ref="O3969:Q3969"/>
    <mergeCell ref="O3970:Q3970"/>
    <mergeCell ref="O3971:Q3971"/>
    <mergeCell ref="O3972:Q3972"/>
    <mergeCell ref="O3973:Q3973"/>
    <mergeCell ref="O3974:Q3974"/>
    <mergeCell ref="O3975:Q3975"/>
    <mergeCell ref="O3976:Q3976"/>
    <mergeCell ref="O3977:Q3977"/>
    <mergeCell ref="O3978:Q3978"/>
    <mergeCell ref="O3979:Q3979"/>
    <mergeCell ref="O3980:Q3980"/>
    <mergeCell ref="O3981:Q3981"/>
    <mergeCell ref="O3982:Q3982"/>
    <mergeCell ref="O3983:Q3983"/>
    <mergeCell ref="O3984:Q3984"/>
    <mergeCell ref="O3985:Q3985"/>
    <mergeCell ref="O3986:Q3986"/>
    <mergeCell ref="O3987:Q3987"/>
    <mergeCell ref="O3988:Q3988"/>
    <mergeCell ref="O3989:Q3989"/>
    <mergeCell ref="O3990:Q3990"/>
    <mergeCell ref="O3991:Q3991"/>
    <mergeCell ref="O3992:Q3992"/>
    <mergeCell ref="O3993:Q3993"/>
    <mergeCell ref="O3994:Q3994"/>
    <mergeCell ref="O3995:Q3995"/>
    <mergeCell ref="O3996:Q3996"/>
    <mergeCell ref="O3997:Q3997"/>
    <mergeCell ref="O3998:Q3998"/>
    <mergeCell ref="O3999:Q3999"/>
    <mergeCell ref="O4000:Q4000"/>
    <mergeCell ref="O4001:Q4001"/>
    <mergeCell ref="O4002:Q4002"/>
    <mergeCell ref="O4003:Q4003"/>
    <mergeCell ref="O4004:Q4004"/>
    <mergeCell ref="O4005:Q4005"/>
    <mergeCell ref="O4006:Q4006"/>
    <mergeCell ref="O4007:Q4007"/>
    <mergeCell ref="O4008:Q4008"/>
    <mergeCell ref="O4009:Q4009"/>
    <mergeCell ref="O4010:Q4010"/>
    <mergeCell ref="O4011:Q4011"/>
    <mergeCell ref="O4012:Q4012"/>
    <mergeCell ref="O4013:Q4013"/>
    <mergeCell ref="O4014:Q4014"/>
    <mergeCell ref="O4015:Q4015"/>
    <mergeCell ref="O4016:Q4016"/>
    <mergeCell ref="O4017:Q4017"/>
    <mergeCell ref="O4018:Q4018"/>
    <mergeCell ref="O4019:Q4019"/>
    <mergeCell ref="O4020:Q4020"/>
    <mergeCell ref="O4021:Q4021"/>
    <mergeCell ref="O4022:Q4022"/>
    <mergeCell ref="O4023:Q4023"/>
    <mergeCell ref="O4024:Q4024"/>
    <mergeCell ref="O4025:Q4025"/>
    <mergeCell ref="O4026:Q4026"/>
    <mergeCell ref="O4027:Q4027"/>
    <mergeCell ref="O4028:Q4028"/>
    <mergeCell ref="O4029:Q4029"/>
    <mergeCell ref="O4030:Q4030"/>
    <mergeCell ref="O4031:Q4031"/>
    <mergeCell ref="O4032:Q4032"/>
    <mergeCell ref="O4033:Q4033"/>
    <mergeCell ref="O4034:Q4034"/>
    <mergeCell ref="O4035:Q4035"/>
    <mergeCell ref="O4036:Q4036"/>
    <mergeCell ref="O4037:Q4037"/>
    <mergeCell ref="O4038:Q4038"/>
    <mergeCell ref="O4039:Q4039"/>
    <mergeCell ref="O4040:Q4040"/>
    <mergeCell ref="O4041:Q4041"/>
    <mergeCell ref="O4042:Q4042"/>
    <mergeCell ref="O4043:Q4043"/>
    <mergeCell ref="O4044:Q4044"/>
    <mergeCell ref="O4045:Q4045"/>
    <mergeCell ref="O4046:Q4046"/>
    <mergeCell ref="O4047:Q4047"/>
    <mergeCell ref="O4048:Q4048"/>
    <mergeCell ref="O4049:Q4049"/>
    <mergeCell ref="O4050:Q4050"/>
    <mergeCell ref="O4051:Q4051"/>
    <mergeCell ref="O4052:Q4052"/>
    <mergeCell ref="O4053:Q4053"/>
    <mergeCell ref="O4054:Q4054"/>
    <mergeCell ref="O4055:Q4055"/>
    <mergeCell ref="O4056:Q4056"/>
    <mergeCell ref="O4057:Q4057"/>
    <mergeCell ref="O4058:Q4058"/>
    <mergeCell ref="O4059:Q4059"/>
    <mergeCell ref="O4060:Q4060"/>
    <mergeCell ref="O4061:Q4061"/>
    <mergeCell ref="O4062:Q4062"/>
    <mergeCell ref="O4063:Q4063"/>
    <mergeCell ref="O4064:Q4064"/>
    <mergeCell ref="O4065:Q4065"/>
    <mergeCell ref="O4066:Q4066"/>
    <mergeCell ref="O4067:Q4067"/>
    <mergeCell ref="O4068:Q4068"/>
    <mergeCell ref="O4069:Q4069"/>
    <mergeCell ref="O4070:Q4070"/>
    <mergeCell ref="O4071:Q4071"/>
    <mergeCell ref="O4072:Q4072"/>
    <mergeCell ref="O4073:Q4073"/>
    <mergeCell ref="O4074:Q4074"/>
    <mergeCell ref="O4075:Q4075"/>
    <mergeCell ref="O4076:Q4076"/>
    <mergeCell ref="O4077:Q4077"/>
    <mergeCell ref="O4078:Q4078"/>
    <mergeCell ref="O4079:Q4079"/>
    <mergeCell ref="O4080:Q4080"/>
    <mergeCell ref="O4081:Q4081"/>
    <mergeCell ref="O4082:Q4082"/>
    <mergeCell ref="O4083:Q4083"/>
    <mergeCell ref="O4084:Q4084"/>
    <mergeCell ref="O4085:Q4085"/>
    <mergeCell ref="O4086:Q4086"/>
    <mergeCell ref="O4087:Q4087"/>
    <mergeCell ref="O4088:Q4088"/>
    <mergeCell ref="O4089:Q4089"/>
    <mergeCell ref="O4090:Q4090"/>
    <mergeCell ref="O4091:Q4091"/>
    <mergeCell ref="O4092:Q4092"/>
    <mergeCell ref="O4093:Q4093"/>
    <mergeCell ref="O4094:Q4094"/>
    <mergeCell ref="O4095:Q4095"/>
    <mergeCell ref="O4096:Q4096"/>
    <mergeCell ref="O4097:Q4097"/>
    <mergeCell ref="O4098:Q4098"/>
    <mergeCell ref="O4099:Q4099"/>
    <mergeCell ref="O4100:Q4100"/>
    <mergeCell ref="O4101:Q4101"/>
    <mergeCell ref="O4102:Q4102"/>
    <mergeCell ref="O4103:Q4103"/>
    <mergeCell ref="O4104:Q4104"/>
    <mergeCell ref="O4105:Q4105"/>
    <mergeCell ref="O4106:Q4106"/>
    <mergeCell ref="O4107:Q4107"/>
    <mergeCell ref="O4108:Q4108"/>
    <mergeCell ref="O4109:Q4109"/>
    <mergeCell ref="O4110:Q4110"/>
    <mergeCell ref="O4111:Q4111"/>
    <mergeCell ref="O4112:Q4112"/>
    <mergeCell ref="O4113:Q4113"/>
    <mergeCell ref="O4114:Q4114"/>
    <mergeCell ref="O4115:Q4115"/>
    <mergeCell ref="O4116:Q4116"/>
    <mergeCell ref="O4117:Q4117"/>
    <mergeCell ref="O4118:Q4118"/>
    <mergeCell ref="O4119:Q4119"/>
    <mergeCell ref="O4120:Q4120"/>
    <mergeCell ref="O4121:Q4121"/>
    <mergeCell ref="O4122:Q4122"/>
    <mergeCell ref="O4123:Q4123"/>
    <mergeCell ref="O4124:Q4124"/>
    <mergeCell ref="O4125:Q4125"/>
    <mergeCell ref="O4126:Q4126"/>
    <mergeCell ref="O4127:Q4127"/>
    <mergeCell ref="O4128:Q4128"/>
    <mergeCell ref="O4129:Q4129"/>
    <mergeCell ref="O4130:Q4130"/>
    <mergeCell ref="O4131:Q4131"/>
    <mergeCell ref="O4132:Q4132"/>
    <mergeCell ref="O4133:Q4133"/>
    <mergeCell ref="O4134:Q4134"/>
    <mergeCell ref="O4135:Q4135"/>
    <mergeCell ref="O4136:Q4136"/>
    <mergeCell ref="O4137:Q4137"/>
    <mergeCell ref="O4138:Q4138"/>
    <mergeCell ref="O4139:Q4139"/>
    <mergeCell ref="O4140:Q4140"/>
    <mergeCell ref="O4141:Q4141"/>
    <mergeCell ref="O4142:Q4142"/>
    <mergeCell ref="O4143:Q4143"/>
    <mergeCell ref="O4144:Q4144"/>
    <mergeCell ref="O4145:Q4145"/>
    <mergeCell ref="O4146:Q4146"/>
    <mergeCell ref="O4147:Q4147"/>
    <mergeCell ref="O4148:Q4148"/>
    <mergeCell ref="O4149:Q4149"/>
    <mergeCell ref="O4150:Q4150"/>
    <mergeCell ref="O4151:Q4151"/>
    <mergeCell ref="O4152:Q4152"/>
    <mergeCell ref="O4153:Q4153"/>
    <mergeCell ref="O4154:Q4154"/>
    <mergeCell ref="O4155:Q4155"/>
    <mergeCell ref="O4156:Q4156"/>
    <mergeCell ref="O4157:Q4157"/>
    <mergeCell ref="O4158:Q4158"/>
    <mergeCell ref="O4159:Q4159"/>
    <mergeCell ref="O4160:Q4160"/>
    <mergeCell ref="O4161:Q4161"/>
    <mergeCell ref="O4162:Q4162"/>
    <mergeCell ref="O4163:Q4163"/>
    <mergeCell ref="O4164:Q4164"/>
    <mergeCell ref="O4165:Q4165"/>
    <mergeCell ref="O4166:Q4166"/>
    <mergeCell ref="O4167:Q4167"/>
    <mergeCell ref="O4168:Q4168"/>
    <mergeCell ref="O4169:Q4169"/>
    <mergeCell ref="O4170:Q4170"/>
    <mergeCell ref="O4171:Q4171"/>
    <mergeCell ref="O4172:Q4172"/>
    <mergeCell ref="O4173:Q4173"/>
    <mergeCell ref="O4174:Q4174"/>
    <mergeCell ref="O4175:Q4175"/>
    <mergeCell ref="O4176:Q4176"/>
    <mergeCell ref="O4177:Q4177"/>
    <mergeCell ref="O4178:Q4178"/>
    <mergeCell ref="O4179:Q4179"/>
    <mergeCell ref="O4180:Q4180"/>
    <mergeCell ref="O4181:Q4181"/>
    <mergeCell ref="O4182:Q4182"/>
    <mergeCell ref="O4183:Q4183"/>
    <mergeCell ref="O4184:Q4184"/>
    <mergeCell ref="O4185:Q4185"/>
    <mergeCell ref="O4186:Q4186"/>
    <mergeCell ref="O4187:Q4187"/>
    <mergeCell ref="O4188:Q4188"/>
    <mergeCell ref="O4189:Q4189"/>
    <mergeCell ref="O4190:Q4190"/>
    <mergeCell ref="O4191:Q4191"/>
    <mergeCell ref="O4192:Q4192"/>
    <mergeCell ref="O4193:Q4193"/>
    <mergeCell ref="O4194:Q4194"/>
    <mergeCell ref="O4195:Q4195"/>
    <mergeCell ref="O4196:Q4196"/>
    <mergeCell ref="O4197:Q4197"/>
    <mergeCell ref="O4198:Q4198"/>
    <mergeCell ref="O4199:Q4199"/>
    <mergeCell ref="O4200:Q4200"/>
    <mergeCell ref="O4201:Q4201"/>
    <mergeCell ref="O4202:Q4202"/>
    <mergeCell ref="O4203:Q4203"/>
    <mergeCell ref="O4204:Q4204"/>
    <mergeCell ref="O4205:Q4205"/>
    <mergeCell ref="O4206:Q4206"/>
    <mergeCell ref="O4207:Q4207"/>
    <mergeCell ref="O4208:Q4208"/>
    <mergeCell ref="O4209:Q4209"/>
    <mergeCell ref="O4210:Q4210"/>
    <mergeCell ref="O4211:Q4211"/>
    <mergeCell ref="O4212:Q4212"/>
    <mergeCell ref="O4213:Q4213"/>
    <mergeCell ref="O4214:Q4214"/>
    <mergeCell ref="O4215:Q4215"/>
    <mergeCell ref="O4216:Q4216"/>
    <mergeCell ref="O4217:Q4217"/>
    <mergeCell ref="O4218:Q4218"/>
    <mergeCell ref="O4219:Q4219"/>
    <mergeCell ref="O4220:Q4220"/>
    <mergeCell ref="O4221:Q4221"/>
    <mergeCell ref="O4222:Q4222"/>
    <mergeCell ref="O4223:Q4223"/>
    <mergeCell ref="O4224:Q4224"/>
    <mergeCell ref="O4225:Q4225"/>
    <mergeCell ref="O4226:Q4226"/>
    <mergeCell ref="O4227:Q4227"/>
    <mergeCell ref="O4228:Q4228"/>
    <mergeCell ref="O4229:Q4229"/>
    <mergeCell ref="O4230:Q4230"/>
    <mergeCell ref="O4231:Q4231"/>
    <mergeCell ref="O4232:Q4232"/>
    <mergeCell ref="O4233:Q4233"/>
    <mergeCell ref="O4234:Q4234"/>
    <mergeCell ref="O4235:Q4235"/>
    <mergeCell ref="O4236:Q4236"/>
    <mergeCell ref="O4237:Q4237"/>
    <mergeCell ref="O4238:Q4238"/>
    <mergeCell ref="O4239:Q4239"/>
    <mergeCell ref="O4240:Q4240"/>
    <mergeCell ref="O4241:Q4241"/>
    <mergeCell ref="O4242:Q4242"/>
    <mergeCell ref="O4243:Q4243"/>
    <mergeCell ref="O4244:Q4244"/>
    <mergeCell ref="O4245:Q4245"/>
    <mergeCell ref="O4246:Q4246"/>
    <mergeCell ref="O4247:Q4247"/>
    <mergeCell ref="O4248:Q4248"/>
    <mergeCell ref="O4249:Q4249"/>
    <mergeCell ref="O4250:Q4250"/>
    <mergeCell ref="O4251:Q4251"/>
    <mergeCell ref="O4252:Q4252"/>
    <mergeCell ref="O4253:Q4253"/>
    <mergeCell ref="O4254:Q4254"/>
    <mergeCell ref="O4255:Q4255"/>
    <mergeCell ref="O4256:Q4256"/>
    <mergeCell ref="O4257:Q4257"/>
    <mergeCell ref="O4258:Q4258"/>
    <mergeCell ref="O4259:Q4259"/>
    <mergeCell ref="O4260:Q4260"/>
    <mergeCell ref="O4261:Q4261"/>
    <mergeCell ref="O4262:Q4262"/>
    <mergeCell ref="O4263:Q4263"/>
    <mergeCell ref="O4264:Q4264"/>
    <mergeCell ref="O4265:Q4265"/>
    <mergeCell ref="O4266:Q4266"/>
    <mergeCell ref="O4267:Q4267"/>
    <mergeCell ref="O4268:Q4268"/>
    <mergeCell ref="O4269:Q4269"/>
    <mergeCell ref="O4270:Q4270"/>
    <mergeCell ref="O4271:Q4271"/>
    <mergeCell ref="O4272:Q4272"/>
    <mergeCell ref="O4273:Q4273"/>
    <mergeCell ref="O4274:Q4274"/>
    <mergeCell ref="O4275:Q4275"/>
    <mergeCell ref="O4276:Q4276"/>
    <mergeCell ref="O4277:Q4277"/>
    <mergeCell ref="O4278:Q4278"/>
    <mergeCell ref="O4279:Q4279"/>
    <mergeCell ref="O4280:Q4280"/>
    <mergeCell ref="O4281:Q4281"/>
    <mergeCell ref="O4282:Q4282"/>
    <mergeCell ref="O4283:Q4283"/>
    <mergeCell ref="O4284:Q4284"/>
    <mergeCell ref="O4285:Q4285"/>
    <mergeCell ref="O4286:Q4286"/>
    <mergeCell ref="O4287:Q4287"/>
    <mergeCell ref="O4288:Q4288"/>
    <mergeCell ref="O4289:Q4289"/>
    <mergeCell ref="O4290:Q4290"/>
    <mergeCell ref="O4291:Q4291"/>
    <mergeCell ref="O4292:Q4292"/>
    <mergeCell ref="O4293:Q4293"/>
    <mergeCell ref="O4294:Q4294"/>
    <mergeCell ref="O4295:Q4295"/>
    <mergeCell ref="O4296:Q4296"/>
    <mergeCell ref="O4297:Q4297"/>
    <mergeCell ref="O4298:Q4298"/>
    <mergeCell ref="O4299:Q4299"/>
    <mergeCell ref="O4300:Q4300"/>
    <mergeCell ref="O4301:Q4301"/>
    <mergeCell ref="O4302:Q4302"/>
    <mergeCell ref="O4303:Q4303"/>
    <mergeCell ref="O4304:Q4304"/>
    <mergeCell ref="O4305:Q4305"/>
    <mergeCell ref="O4306:Q4306"/>
    <mergeCell ref="O4307:Q4307"/>
    <mergeCell ref="O4308:Q4308"/>
    <mergeCell ref="O4309:Q4309"/>
    <mergeCell ref="O4310:Q4310"/>
    <mergeCell ref="O4311:Q4311"/>
    <mergeCell ref="O4312:Q4312"/>
    <mergeCell ref="O4313:Q4313"/>
    <mergeCell ref="O4314:Q4314"/>
    <mergeCell ref="O4315:Q4315"/>
    <mergeCell ref="O4316:Q4316"/>
    <mergeCell ref="O4317:Q4317"/>
    <mergeCell ref="O4318:Q4318"/>
    <mergeCell ref="O4319:Q4319"/>
    <mergeCell ref="O4320:Q4320"/>
    <mergeCell ref="O4321:Q4321"/>
    <mergeCell ref="O4322:Q4322"/>
    <mergeCell ref="O4323:Q4323"/>
    <mergeCell ref="O4324:Q4324"/>
    <mergeCell ref="O4325:Q4325"/>
    <mergeCell ref="O4326:Q4326"/>
    <mergeCell ref="O4327:Q4327"/>
    <mergeCell ref="O4328:Q4328"/>
    <mergeCell ref="O4329:Q4329"/>
    <mergeCell ref="O4330:Q4330"/>
    <mergeCell ref="O4331:Q4331"/>
    <mergeCell ref="O4332:Q4332"/>
    <mergeCell ref="O4333:Q4333"/>
    <mergeCell ref="O4334:Q4334"/>
    <mergeCell ref="O4335:Q4335"/>
    <mergeCell ref="O4336:Q4336"/>
    <mergeCell ref="O4337:Q4337"/>
    <mergeCell ref="O4338:Q4338"/>
    <mergeCell ref="O4339:Q4339"/>
    <mergeCell ref="O4340:Q4340"/>
    <mergeCell ref="O4341:Q4341"/>
    <mergeCell ref="O4342:Q4342"/>
    <mergeCell ref="O4343:Q4343"/>
    <mergeCell ref="O4344:Q4344"/>
    <mergeCell ref="O4345:Q4345"/>
    <mergeCell ref="O4346:Q4346"/>
    <mergeCell ref="O4347:Q4347"/>
    <mergeCell ref="O4348:Q4348"/>
    <mergeCell ref="O4349:Q4349"/>
    <mergeCell ref="O4350:Q4350"/>
    <mergeCell ref="O4351:Q4351"/>
    <mergeCell ref="O4352:Q4352"/>
    <mergeCell ref="O4353:Q4353"/>
    <mergeCell ref="O4354:Q4354"/>
    <mergeCell ref="O4355:Q4355"/>
    <mergeCell ref="O4356:Q4356"/>
    <mergeCell ref="O4357:Q4357"/>
    <mergeCell ref="O4358:Q4358"/>
    <mergeCell ref="O4359:Q4359"/>
    <mergeCell ref="O4360:Q4360"/>
    <mergeCell ref="O4361:Q4361"/>
    <mergeCell ref="O4362:Q4362"/>
    <mergeCell ref="O4363:Q4363"/>
    <mergeCell ref="O4364:Q4364"/>
    <mergeCell ref="O4365:Q4365"/>
    <mergeCell ref="O4366:Q4366"/>
    <mergeCell ref="O4367:Q4367"/>
    <mergeCell ref="O4368:Q4368"/>
    <mergeCell ref="O4369:Q4369"/>
    <mergeCell ref="O4370:Q4370"/>
    <mergeCell ref="O4371:Q4371"/>
    <mergeCell ref="O4372:Q4372"/>
    <mergeCell ref="O4373:Q4373"/>
    <mergeCell ref="O4374:Q4374"/>
    <mergeCell ref="O4375:Q4375"/>
    <mergeCell ref="O4376:Q4376"/>
    <mergeCell ref="O4377:Q4377"/>
    <mergeCell ref="O4378:Q4378"/>
    <mergeCell ref="O4379:Q4379"/>
    <mergeCell ref="O4380:Q4380"/>
    <mergeCell ref="O4381:Q4381"/>
    <mergeCell ref="O4382:Q4382"/>
    <mergeCell ref="O4383:Q4383"/>
    <mergeCell ref="O4384:Q4384"/>
    <mergeCell ref="O4385:Q4385"/>
    <mergeCell ref="O4386:Q4386"/>
    <mergeCell ref="O4387:Q4387"/>
    <mergeCell ref="O4388:Q4388"/>
    <mergeCell ref="O4389:Q4389"/>
    <mergeCell ref="O4390:Q4390"/>
    <mergeCell ref="O4391:Q4391"/>
    <mergeCell ref="O4392:Q4392"/>
    <mergeCell ref="O4393:Q4393"/>
    <mergeCell ref="O4394:Q4394"/>
    <mergeCell ref="O4395:Q4395"/>
    <mergeCell ref="O4396:Q4396"/>
    <mergeCell ref="O4397:Q4397"/>
    <mergeCell ref="O4398:Q4398"/>
    <mergeCell ref="O4399:Q4399"/>
    <mergeCell ref="O4400:Q4400"/>
    <mergeCell ref="O4401:Q4401"/>
    <mergeCell ref="O4402:Q4402"/>
    <mergeCell ref="O4403:Q4403"/>
    <mergeCell ref="O4404:Q4404"/>
    <mergeCell ref="O4405:Q4405"/>
    <mergeCell ref="O4406:Q4406"/>
    <mergeCell ref="O4407:Q4407"/>
    <mergeCell ref="O4408:Q4408"/>
    <mergeCell ref="O4409:Q4409"/>
    <mergeCell ref="O4410:Q4410"/>
    <mergeCell ref="O4411:Q4411"/>
    <mergeCell ref="O4412:Q4412"/>
    <mergeCell ref="O4413:Q4413"/>
    <mergeCell ref="O4414:Q4414"/>
    <mergeCell ref="O4415:Q4415"/>
    <mergeCell ref="O4416:Q4416"/>
    <mergeCell ref="O4417:Q4417"/>
    <mergeCell ref="O4418:Q4418"/>
    <mergeCell ref="O4419:Q4419"/>
    <mergeCell ref="O4420:Q4420"/>
    <mergeCell ref="O4421:Q4421"/>
    <mergeCell ref="O4422:Q4422"/>
    <mergeCell ref="O4423:Q4423"/>
    <mergeCell ref="O4424:Q4424"/>
    <mergeCell ref="O4425:Q4425"/>
    <mergeCell ref="O4426:Q4426"/>
    <mergeCell ref="O4427:Q4427"/>
    <mergeCell ref="O4428:Q4428"/>
    <mergeCell ref="O4429:Q4429"/>
    <mergeCell ref="O4430:Q4430"/>
    <mergeCell ref="O4431:Q4431"/>
    <mergeCell ref="O4432:Q4432"/>
    <mergeCell ref="O4433:Q4433"/>
    <mergeCell ref="O4434:Q4434"/>
    <mergeCell ref="O4435:Q4435"/>
    <mergeCell ref="O4436:Q4436"/>
    <mergeCell ref="O4437:Q4437"/>
    <mergeCell ref="O4438:Q4438"/>
    <mergeCell ref="O4439:Q4439"/>
    <mergeCell ref="O4440:Q4440"/>
    <mergeCell ref="O4441:Q4441"/>
    <mergeCell ref="O4442:Q4442"/>
    <mergeCell ref="O4443:Q4443"/>
    <mergeCell ref="O4444:Q4444"/>
    <mergeCell ref="O4445:Q4445"/>
    <mergeCell ref="O4446:Q4446"/>
    <mergeCell ref="O4447:Q4447"/>
    <mergeCell ref="O4448:Q4448"/>
    <mergeCell ref="O4449:Q4449"/>
    <mergeCell ref="O4450:Q4450"/>
    <mergeCell ref="O4451:Q4451"/>
    <mergeCell ref="O4452:Q4452"/>
    <mergeCell ref="O4453:Q4453"/>
    <mergeCell ref="O4454:Q4454"/>
    <mergeCell ref="O4455:Q4455"/>
    <mergeCell ref="O4456:Q4456"/>
    <mergeCell ref="O4457:Q4457"/>
    <mergeCell ref="O4458:Q4458"/>
    <mergeCell ref="O4459:Q4459"/>
    <mergeCell ref="O4460:Q4460"/>
    <mergeCell ref="O4461:Q4461"/>
    <mergeCell ref="O4462:Q4462"/>
    <mergeCell ref="O4463:Q4463"/>
    <mergeCell ref="O4464:Q4464"/>
    <mergeCell ref="O4465:Q4465"/>
    <mergeCell ref="O4466:Q4466"/>
    <mergeCell ref="O4467:Q4467"/>
    <mergeCell ref="O4468:Q4468"/>
    <mergeCell ref="O4469:Q4469"/>
    <mergeCell ref="O4470:Q4470"/>
    <mergeCell ref="O4471:Q4471"/>
    <mergeCell ref="O4472:Q4472"/>
    <mergeCell ref="O4473:Q4473"/>
    <mergeCell ref="O4474:Q4474"/>
    <mergeCell ref="O4475:Q4475"/>
    <mergeCell ref="O4476:Q4476"/>
    <mergeCell ref="O4477:Q4477"/>
    <mergeCell ref="O4478:Q4478"/>
    <mergeCell ref="O4479:Q4479"/>
    <mergeCell ref="O4480:Q4480"/>
    <mergeCell ref="O4481:Q4481"/>
    <mergeCell ref="O4482:Q4482"/>
    <mergeCell ref="O4483:Q4483"/>
    <mergeCell ref="O4484:Q4484"/>
    <mergeCell ref="O4485:Q4485"/>
    <mergeCell ref="O4486:Q4486"/>
    <mergeCell ref="O4487:Q4487"/>
    <mergeCell ref="O4488:Q4488"/>
    <mergeCell ref="O4489:Q4489"/>
    <mergeCell ref="O4490:Q4490"/>
    <mergeCell ref="O4491:Q4491"/>
    <mergeCell ref="O4492:Q4492"/>
    <mergeCell ref="O4493:Q4493"/>
    <mergeCell ref="O4494:Q4494"/>
    <mergeCell ref="O4495:Q4495"/>
    <mergeCell ref="O4496:Q4496"/>
    <mergeCell ref="O4497:Q4497"/>
    <mergeCell ref="O4498:Q4498"/>
    <mergeCell ref="O4499:Q4499"/>
    <mergeCell ref="O4500:Q4500"/>
    <mergeCell ref="O4501:Q4501"/>
    <mergeCell ref="O4502:Q4502"/>
    <mergeCell ref="O4503:Q4503"/>
    <mergeCell ref="O4504:Q4504"/>
    <mergeCell ref="O4505:Q4505"/>
    <mergeCell ref="O4506:Q4506"/>
    <mergeCell ref="O4507:Q4507"/>
    <mergeCell ref="O4508:Q4508"/>
    <mergeCell ref="O4509:Q4509"/>
    <mergeCell ref="O4510:Q4510"/>
    <mergeCell ref="O4511:Q4511"/>
    <mergeCell ref="O4512:Q4512"/>
    <mergeCell ref="O4513:Q4513"/>
    <mergeCell ref="O4514:Q4514"/>
    <mergeCell ref="O4515:Q4515"/>
    <mergeCell ref="O4516:Q4516"/>
    <mergeCell ref="O4517:Q4517"/>
    <mergeCell ref="O4518:Q4518"/>
    <mergeCell ref="O4519:Q4519"/>
    <mergeCell ref="O4520:Q4520"/>
    <mergeCell ref="O4521:Q4521"/>
    <mergeCell ref="O4522:Q4522"/>
    <mergeCell ref="O4523:Q4523"/>
    <mergeCell ref="O4524:Q4524"/>
    <mergeCell ref="O4525:Q4525"/>
    <mergeCell ref="O4526:Q4526"/>
    <mergeCell ref="O4527:Q4527"/>
    <mergeCell ref="O4528:Q4528"/>
    <mergeCell ref="O4529:Q4529"/>
    <mergeCell ref="O4530:Q4530"/>
    <mergeCell ref="O4531:Q4531"/>
    <mergeCell ref="O4532:Q4532"/>
    <mergeCell ref="O4533:Q4533"/>
    <mergeCell ref="O4534:Q4534"/>
    <mergeCell ref="O4535:Q4535"/>
    <mergeCell ref="O4536:Q4536"/>
    <mergeCell ref="O4537:Q4537"/>
    <mergeCell ref="O4538:Q4538"/>
    <mergeCell ref="O4539:Q4539"/>
    <mergeCell ref="O4540:Q4540"/>
    <mergeCell ref="O4541:Q4541"/>
    <mergeCell ref="O4542:Q4542"/>
    <mergeCell ref="O4543:Q4543"/>
    <mergeCell ref="O4544:Q4544"/>
    <mergeCell ref="O4545:Q4545"/>
    <mergeCell ref="O4546:Q4546"/>
    <mergeCell ref="O4547:Q4547"/>
    <mergeCell ref="O4548:Q4548"/>
    <mergeCell ref="O4549:Q4549"/>
    <mergeCell ref="O4550:Q4550"/>
    <mergeCell ref="O4551:Q4551"/>
    <mergeCell ref="O4552:Q4552"/>
    <mergeCell ref="O4553:Q4553"/>
    <mergeCell ref="O4554:Q4554"/>
    <mergeCell ref="O4555:Q4555"/>
    <mergeCell ref="O4556:Q4556"/>
    <mergeCell ref="O4557:Q4557"/>
    <mergeCell ref="O4558:Q4558"/>
    <mergeCell ref="O4559:Q4559"/>
    <mergeCell ref="O4560:Q4560"/>
    <mergeCell ref="O4561:Q4561"/>
    <mergeCell ref="O4562:Q4562"/>
    <mergeCell ref="O4563:Q4563"/>
    <mergeCell ref="O4564:Q4564"/>
    <mergeCell ref="O4565:Q4565"/>
    <mergeCell ref="O4566:Q4566"/>
    <mergeCell ref="O4567:Q4567"/>
    <mergeCell ref="O4568:Q4568"/>
    <mergeCell ref="O4569:Q4569"/>
    <mergeCell ref="O4570:Q4570"/>
    <mergeCell ref="O4571:Q4571"/>
    <mergeCell ref="O4572:Q4572"/>
    <mergeCell ref="O4573:Q4573"/>
    <mergeCell ref="O4574:Q4574"/>
    <mergeCell ref="O4575:Q4575"/>
    <mergeCell ref="O4576:Q4576"/>
    <mergeCell ref="O4577:Q4577"/>
    <mergeCell ref="O4578:Q4578"/>
    <mergeCell ref="O4579:Q4579"/>
    <mergeCell ref="O4580:Q4580"/>
    <mergeCell ref="O4581:Q4581"/>
    <mergeCell ref="O4582:Q4582"/>
    <mergeCell ref="O4583:Q4583"/>
    <mergeCell ref="O4584:Q4584"/>
    <mergeCell ref="O4585:Q4585"/>
    <mergeCell ref="O4586:Q4586"/>
    <mergeCell ref="O4587:Q4587"/>
    <mergeCell ref="O4588:Q4588"/>
    <mergeCell ref="O4589:Q4589"/>
    <mergeCell ref="O4590:Q4590"/>
    <mergeCell ref="O4591:Q4591"/>
    <mergeCell ref="O4592:Q4592"/>
    <mergeCell ref="O4593:Q4593"/>
    <mergeCell ref="O4594:Q4594"/>
    <mergeCell ref="O4595:Q4595"/>
    <mergeCell ref="O4596:Q4596"/>
    <mergeCell ref="O4597:Q4597"/>
    <mergeCell ref="O4598:Q4598"/>
    <mergeCell ref="O4599:Q4599"/>
    <mergeCell ref="O4600:Q4600"/>
    <mergeCell ref="O4601:Q4601"/>
    <mergeCell ref="O4602:Q4602"/>
    <mergeCell ref="O4603:Q4603"/>
    <mergeCell ref="O4604:Q4604"/>
    <mergeCell ref="O4605:Q4605"/>
    <mergeCell ref="O4606:Q4606"/>
    <mergeCell ref="O4607:Q4607"/>
    <mergeCell ref="O4608:Q4608"/>
    <mergeCell ref="O4609:Q4609"/>
    <mergeCell ref="O4610:Q4610"/>
    <mergeCell ref="O4611:Q4611"/>
    <mergeCell ref="O4612:Q4612"/>
    <mergeCell ref="O4613:Q4613"/>
    <mergeCell ref="O4614:Q4614"/>
    <mergeCell ref="O4615:Q4615"/>
    <mergeCell ref="O4616:Q4616"/>
    <mergeCell ref="O4617:Q4617"/>
    <mergeCell ref="O4618:Q4618"/>
    <mergeCell ref="O4619:Q4619"/>
    <mergeCell ref="O4620:Q4620"/>
    <mergeCell ref="O4621:Q4621"/>
    <mergeCell ref="O4622:Q4622"/>
    <mergeCell ref="O4623:Q4623"/>
    <mergeCell ref="O4624:Q4624"/>
    <mergeCell ref="O4625:Q4625"/>
    <mergeCell ref="O4626:Q4626"/>
    <mergeCell ref="O4627:Q4627"/>
    <mergeCell ref="O4628:Q4628"/>
    <mergeCell ref="O4629:Q4629"/>
    <mergeCell ref="O4630:Q4630"/>
    <mergeCell ref="O4631:Q4631"/>
    <mergeCell ref="O4632:Q4632"/>
    <mergeCell ref="O4633:Q4633"/>
    <mergeCell ref="O4634:Q4634"/>
    <mergeCell ref="O4635:Q4635"/>
    <mergeCell ref="O4636:Q4636"/>
    <mergeCell ref="O4637:Q4637"/>
    <mergeCell ref="O4638:Q4638"/>
    <mergeCell ref="O4639:Q4639"/>
    <mergeCell ref="O4640:Q4640"/>
    <mergeCell ref="O4641:Q4641"/>
    <mergeCell ref="O4642:Q4642"/>
    <mergeCell ref="O4643:Q4643"/>
    <mergeCell ref="O4644:Q4644"/>
    <mergeCell ref="O4645:Q4645"/>
    <mergeCell ref="O4646:Q4646"/>
    <mergeCell ref="O4647:Q4647"/>
    <mergeCell ref="O4648:Q4648"/>
    <mergeCell ref="O4649:Q4649"/>
    <mergeCell ref="O4650:Q4650"/>
    <mergeCell ref="O4651:Q4651"/>
    <mergeCell ref="O4652:Q4652"/>
    <mergeCell ref="O4653:Q4653"/>
    <mergeCell ref="O4654:Q4654"/>
    <mergeCell ref="O4655:Q4655"/>
    <mergeCell ref="O4656:Q4656"/>
    <mergeCell ref="O4657:Q4657"/>
    <mergeCell ref="O4658:Q4658"/>
    <mergeCell ref="O4659:Q4659"/>
    <mergeCell ref="O4660:Q4660"/>
    <mergeCell ref="O4661:Q4661"/>
    <mergeCell ref="O4662:Q4662"/>
    <mergeCell ref="O4663:Q4663"/>
    <mergeCell ref="O4664:Q4664"/>
    <mergeCell ref="O4665:Q4665"/>
    <mergeCell ref="O4666:Q4666"/>
    <mergeCell ref="O4667:Q4667"/>
    <mergeCell ref="O4668:Q4668"/>
    <mergeCell ref="O4669:Q4669"/>
    <mergeCell ref="O4670:Q4670"/>
    <mergeCell ref="O4671:Q4671"/>
    <mergeCell ref="O4672:Q4672"/>
    <mergeCell ref="O4673:Q4673"/>
    <mergeCell ref="O4674:Q4674"/>
    <mergeCell ref="O4675:Q4675"/>
    <mergeCell ref="O4676:Q4676"/>
    <mergeCell ref="O4677:Q4677"/>
    <mergeCell ref="O4678:Q4678"/>
    <mergeCell ref="O4679:Q4679"/>
    <mergeCell ref="O4680:Q4680"/>
    <mergeCell ref="O4681:Q4681"/>
    <mergeCell ref="O4682:Q4682"/>
    <mergeCell ref="O4683:Q4683"/>
    <mergeCell ref="O4684:Q4684"/>
    <mergeCell ref="O4685:Q4685"/>
    <mergeCell ref="O4686:Q4686"/>
    <mergeCell ref="O4687:Q4687"/>
    <mergeCell ref="O4688:Q4688"/>
    <mergeCell ref="O4689:Q4689"/>
    <mergeCell ref="O4690:Q4690"/>
    <mergeCell ref="O4691:Q4691"/>
    <mergeCell ref="O4692:Q4692"/>
    <mergeCell ref="O4693:Q4693"/>
    <mergeCell ref="O4694:Q4694"/>
    <mergeCell ref="O4695:Q4695"/>
    <mergeCell ref="O4696:Q4696"/>
    <mergeCell ref="O4697:Q4697"/>
    <mergeCell ref="O4698:Q4698"/>
    <mergeCell ref="O4699:Q4699"/>
    <mergeCell ref="O4700:Q4700"/>
    <mergeCell ref="O4701:Q4701"/>
    <mergeCell ref="O4702:Q4702"/>
    <mergeCell ref="O4703:Q4703"/>
    <mergeCell ref="O4704:Q4704"/>
    <mergeCell ref="O4705:Q4705"/>
    <mergeCell ref="O4706:Q4706"/>
    <mergeCell ref="O4707:Q4707"/>
    <mergeCell ref="O4708:Q4708"/>
    <mergeCell ref="O4709:Q4709"/>
    <mergeCell ref="O4710:Q4710"/>
    <mergeCell ref="O4711:Q4711"/>
    <mergeCell ref="O4712:Q4712"/>
    <mergeCell ref="O4713:Q4713"/>
    <mergeCell ref="O4714:Q4714"/>
    <mergeCell ref="O4715:Q4715"/>
    <mergeCell ref="O4716:Q4716"/>
    <mergeCell ref="O4717:Q4717"/>
    <mergeCell ref="O4718:Q4718"/>
    <mergeCell ref="O4719:Q4719"/>
    <mergeCell ref="O4720:Q4720"/>
    <mergeCell ref="O4721:Q4721"/>
    <mergeCell ref="O4722:Q4722"/>
    <mergeCell ref="O4723:Q4723"/>
    <mergeCell ref="O4724:Q4724"/>
    <mergeCell ref="O4725:Q4725"/>
    <mergeCell ref="O4726:Q4726"/>
    <mergeCell ref="O4727:Q4727"/>
    <mergeCell ref="O4728:Q4728"/>
    <mergeCell ref="O4729:Q4729"/>
    <mergeCell ref="O4730:Q4730"/>
    <mergeCell ref="O4731:Q4731"/>
    <mergeCell ref="O4732:Q4732"/>
    <mergeCell ref="O4733:Q4733"/>
    <mergeCell ref="O4734:Q4734"/>
    <mergeCell ref="O4735:Q4735"/>
    <mergeCell ref="O4736:Q4736"/>
    <mergeCell ref="O4737:Q4737"/>
    <mergeCell ref="O4738:Q4738"/>
    <mergeCell ref="O4739:Q4739"/>
    <mergeCell ref="O4740:Q4740"/>
    <mergeCell ref="O4741:Q4741"/>
    <mergeCell ref="O4742:Q4742"/>
    <mergeCell ref="O4743:Q4743"/>
    <mergeCell ref="O4744:Q4744"/>
    <mergeCell ref="O4745:Q4745"/>
    <mergeCell ref="O4746:Q4746"/>
    <mergeCell ref="O4747:Q4747"/>
    <mergeCell ref="O4748:Q4748"/>
    <mergeCell ref="O4749:Q4749"/>
    <mergeCell ref="O4750:Q4750"/>
    <mergeCell ref="O4751:Q4751"/>
    <mergeCell ref="O4752:Q4752"/>
    <mergeCell ref="O4753:Q4753"/>
    <mergeCell ref="O4754:Q4754"/>
    <mergeCell ref="O4755:Q4755"/>
    <mergeCell ref="O4756:Q4756"/>
    <mergeCell ref="O4757:Q4757"/>
    <mergeCell ref="O4758:Q4758"/>
    <mergeCell ref="O4759:Q4759"/>
    <mergeCell ref="O4760:Q4760"/>
    <mergeCell ref="O4761:Q4761"/>
    <mergeCell ref="O4762:Q4762"/>
    <mergeCell ref="O4763:Q4763"/>
    <mergeCell ref="O4764:Q4764"/>
    <mergeCell ref="O4765:Q4765"/>
    <mergeCell ref="O4766:Q4766"/>
    <mergeCell ref="O4767:Q4767"/>
    <mergeCell ref="O4768:Q4768"/>
    <mergeCell ref="O4769:Q4769"/>
    <mergeCell ref="O4770:Q4770"/>
    <mergeCell ref="O4771:Q4771"/>
    <mergeCell ref="O4772:Q4772"/>
    <mergeCell ref="O4773:Q4773"/>
    <mergeCell ref="O4774:Q4774"/>
    <mergeCell ref="O4775:Q4775"/>
    <mergeCell ref="O4776:Q4776"/>
    <mergeCell ref="O4777:Q4777"/>
    <mergeCell ref="O4778:Q4778"/>
    <mergeCell ref="O4779:Q4779"/>
    <mergeCell ref="O4780:Q4780"/>
    <mergeCell ref="O4781:Q4781"/>
    <mergeCell ref="O4782:Q4782"/>
    <mergeCell ref="O4783:Q4783"/>
    <mergeCell ref="O4784:Q4784"/>
    <mergeCell ref="O4785:Q4785"/>
    <mergeCell ref="O4786:Q4786"/>
    <mergeCell ref="O4787:Q4787"/>
    <mergeCell ref="O4788:Q4788"/>
    <mergeCell ref="O4789:Q4789"/>
    <mergeCell ref="O4790:Q4790"/>
    <mergeCell ref="O4791:Q4791"/>
    <mergeCell ref="O4792:Q4792"/>
    <mergeCell ref="O4793:Q4793"/>
    <mergeCell ref="O4794:Q4794"/>
    <mergeCell ref="O4795:Q4795"/>
    <mergeCell ref="O4796:Q4796"/>
    <mergeCell ref="O4797:Q4797"/>
    <mergeCell ref="O4798:Q4798"/>
    <mergeCell ref="O4799:Q4799"/>
    <mergeCell ref="O4800:Q4800"/>
    <mergeCell ref="O4801:Q4801"/>
    <mergeCell ref="O4802:Q4802"/>
    <mergeCell ref="O4803:Q4803"/>
    <mergeCell ref="O4804:Q4804"/>
    <mergeCell ref="O4805:Q4805"/>
    <mergeCell ref="O4806:Q4806"/>
    <mergeCell ref="O4807:Q4807"/>
    <mergeCell ref="O4808:Q4808"/>
    <mergeCell ref="O4809:Q4809"/>
    <mergeCell ref="O4810:Q4810"/>
    <mergeCell ref="O4811:Q4811"/>
    <mergeCell ref="O4812:Q4812"/>
    <mergeCell ref="O4813:Q4813"/>
    <mergeCell ref="O4814:Q4814"/>
    <mergeCell ref="O4815:Q4815"/>
    <mergeCell ref="O4816:Q4816"/>
    <mergeCell ref="O4817:Q4817"/>
    <mergeCell ref="O4818:Q4818"/>
    <mergeCell ref="O4819:Q4819"/>
    <mergeCell ref="O4820:Q4820"/>
    <mergeCell ref="O4821:Q4821"/>
    <mergeCell ref="O4822:Q4822"/>
    <mergeCell ref="O4823:Q4823"/>
    <mergeCell ref="O4824:Q4824"/>
    <mergeCell ref="O4825:Q4825"/>
    <mergeCell ref="O4826:Q4826"/>
    <mergeCell ref="O4827:Q4827"/>
    <mergeCell ref="O4828:Q4828"/>
    <mergeCell ref="O4829:Q4829"/>
    <mergeCell ref="O4830:Q4830"/>
    <mergeCell ref="O4831:Q4831"/>
    <mergeCell ref="O4832:Q4832"/>
    <mergeCell ref="O4833:Q4833"/>
    <mergeCell ref="O4834:Q4834"/>
    <mergeCell ref="O4835:Q4835"/>
    <mergeCell ref="O4836:Q4836"/>
    <mergeCell ref="O4837:Q4837"/>
    <mergeCell ref="O4838:Q4838"/>
    <mergeCell ref="O4839:Q4839"/>
    <mergeCell ref="O4840:Q4840"/>
    <mergeCell ref="O4841:Q4841"/>
    <mergeCell ref="O4842:Q4842"/>
    <mergeCell ref="O4843:Q4843"/>
    <mergeCell ref="O4844:Q4844"/>
    <mergeCell ref="O4845:Q4845"/>
    <mergeCell ref="O4846:Q4846"/>
    <mergeCell ref="O4847:Q4847"/>
    <mergeCell ref="O4848:Q4848"/>
    <mergeCell ref="O4849:Q4849"/>
    <mergeCell ref="O4850:Q4850"/>
    <mergeCell ref="O4851:Q4851"/>
    <mergeCell ref="O4852:Q4852"/>
    <mergeCell ref="O4853:Q4853"/>
    <mergeCell ref="O4854:Q4854"/>
    <mergeCell ref="O4855:Q4855"/>
    <mergeCell ref="O4856:Q4856"/>
    <mergeCell ref="O4857:Q4857"/>
    <mergeCell ref="O4858:Q4858"/>
    <mergeCell ref="O4859:Q4859"/>
    <mergeCell ref="O4860:Q4860"/>
    <mergeCell ref="O4861:Q4861"/>
    <mergeCell ref="O4862:Q4862"/>
    <mergeCell ref="O4863:Q4863"/>
    <mergeCell ref="O4864:Q4864"/>
    <mergeCell ref="O4865:Q4865"/>
    <mergeCell ref="O4866:Q4866"/>
    <mergeCell ref="O4867:Q4867"/>
    <mergeCell ref="O4868:Q4868"/>
    <mergeCell ref="O4869:Q4869"/>
    <mergeCell ref="O4870:Q4870"/>
    <mergeCell ref="O4871:Q4871"/>
    <mergeCell ref="O4872:Q4872"/>
    <mergeCell ref="O4873:Q4873"/>
    <mergeCell ref="O4874:Q4874"/>
    <mergeCell ref="O4875:Q4875"/>
    <mergeCell ref="O4876:Q4876"/>
    <mergeCell ref="O4877:Q4877"/>
    <mergeCell ref="O4878:Q4878"/>
    <mergeCell ref="O4879:Q4879"/>
    <mergeCell ref="O4880:Q4880"/>
    <mergeCell ref="O4881:Q4881"/>
    <mergeCell ref="O4882:Q4882"/>
    <mergeCell ref="O4883:Q4883"/>
    <mergeCell ref="O4884:Q4884"/>
    <mergeCell ref="O4885:Q4885"/>
    <mergeCell ref="O4886:Q4886"/>
    <mergeCell ref="O4887:Q4887"/>
    <mergeCell ref="O4888:Q4888"/>
    <mergeCell ref="O4889:Q4889"/>
    <mergeCell ref="O4890:Q4890"/>
    <mergeCell ref="O4891:Q4891"/>
    <mergeCell ref="O4892:Q4892"/>
    <mergeCell ref="O4893:Q4893"/>
    <mergeCell ref="O4894:Q4894"/>
    <mergeCell ref="O4895:Q4895"/>
    <mergeCell ref="O4896:Q4896"/>
    <mergeCell ref="O4897:Q4897"/>
    <mergeCell ref="O4898:Q4898"/>
    <mergeCell ref="O4899:Q4899"/>
    <mergeCell ref="O4900:Q4900"/>
    <mergeCell ref="O4901:Q4901"/>
    <mergeCell ref="O4902:Q4902"/>
    <mergeCell ref="O4903:Q4903"/>
    <mergeCell ref="O4904:Q4904"/>
    <mergeCell ref="O4905:Q4905"/>
    <mergeCell ref="O4906:Q4906"/>
    <mergeCell ref="O4907:Q4907"/>
    <mergeCell ref="O4908:Q4908"/>
    <mergeCell ref="O4909:Q4909"/>
    <mergeCell ref="O4910:Q4910"/>
    <mergeCell ref="O4911:Q4911"/>
    <mergeCell ref="O4912:Q4912"/>
    <mergeCell ref="O4913:Q4913"/>
    <mergeCell ref="O4914:Q4914"/>
    <mergeCell ref="O4915:Q4915"/>
    <mergeCell ref="O4916:Q4916"/>
    <mergeCell ref="O4917:Q4917"/>
    <mergeCell ref="O4918:Q4918"/>
    <mergeCell ref="O4919:Q4919"/>
    <mergeCell ref="O4920:Q4920"/>
    <mergeCell ref="O4921:Q4921"/>
    <mergeCell ref="O4922:Q4922"/>
    <mergeCell ref="O4923:Q4923"/>
    <mergeCell ref="O4924:Q4924"/>
    <mergeCell ref="O4925:Q4925"/>
    <mergeCell ref="O4926:Q4926"/>
    <mergeCell ref="O4927:Q4927"/>
    <mergeCell ref="O4928:Q4928"/>
    <mergeCell ref="O4929:Q4929"/>
    <mergeCell ref="O4930:Q4930"/>
    <mergeCell ref="O4931:Q4931"/>
    <mergeCell ref="O4932:Q4932"/>
    <mergeCell ref="O4933:Q4933"/>
    <mergeCell ref="O4934:Q4934"/>
    <mergeCell ref="O4935:Q4935"/>
    <mergeCell ref="O4936:Q4936"/>
    <mergeCell ref="O4937:Q4937"/>
    <mergeCell ref="O4938:Q4938"/>
    <mergeCell ref="O4939:Q4939"/>
    <mergeCell ref="O4940:Q4940"/>
    <mergeCell ref="O4941:Q4941"/>
    <mergeCell ref="O4942:Q4942"/>
    <mergeCell ref="O4943:Q4943"/>
    <mergeCell ref="O4944:Q4944"/>
    <mergeCell ref="O4945:Q4945"/>
    <mergeCell ref="O4946:Q4946"/>
    <mergeCell ref="O4947:Q4947"/>
    <mergeCell ref="O4948:Q4948"/>
    <mergeCell ref="O4949:Q4949"/>
    <mergeCell ref="O4950:Q4950"/>
    <mergeCell ref="O4951:Q4951"/>
    <mergeCell ref="O4952:Q4952"/>
    <mergeCell ref="O4953:Q4953"/>
    <mergeCell ref="O4954:Q4954"/>
    <mergeCell ref="O4955:Q4955"/>
    <mergeCell ref="O4956:Q4956"/>
    <mergeCell ref="O4957:Q4957"/>
    <mergeCell ref="O4958:Q4958"/>
    <mergeCell ref="O4959:Q4959"/>
    <mergeCell ref="O4960:Q4960"/>
    <mergeCell ref="O4961:Q4961"/>
    <mergeCell ref="O4962:Q4962"/>
    <mergeCell ref="O4963:Q4963"/>
    <mergeCell ref="O4964:Q4964"/>
    <mergeCell ref="O4965:Q4965"/>
    <mergeCell ref="O4966:Q4966"/>
    <mergeCell ref="O4967:Q4967"/>
    <mergeCell ref="O4968:Q4968"/>
    <mergeCell ref="O4969:Q4969"/>
    <mergeCell ref="O4970:Q4970"/>
    <mergeCell ref="O4971:Q4971"/>
    <mergeCell ref="O4972:Q4972"/>
    <mergeCell ref="O4973:Q4973"/>
    <mergeCell ref="O4974:Q4974"/>
    <mergeCell ref="O4975:Q4975"/>
    <mergeCell ref="O4976:Q4976"/>
    <mergeCell ref="O4977:Q4977"/>
    <mergeCell ref="O4978:Q4978"/>
    <mergeCell ref="O4979:Q4979"/>
    <mergeCell ref="O4980:Q4980"/>
    <mergeCell ref="O4981:Q4981"/>
    <mergeCell ref="O4982:Q4982"/>
    <mergeCell ref="O4983:Q4983"/>
    <mergeCell ref="O4984:Q4984"/>
    <mergeCell ref="O4985:Q4985"/>
    <mergeCell ref="O4986:Q4986"/>
    <mergeCell ref="O4987:Q4987"/>
    <mergeCell ref="O4988:Q4988"/>
    <mergeCell ref="O4989:Q4989"/>
    <mergeCell ref="O4990:Q4990"/>
    <mergeCell ref="O4991:Q4991"/>
    <mergeCell ref="O4992:Q4992"/>
    <mergeCell ref="O4993:Q4993"/>
    <mergeCell ref="O4994:Q4994"/>
    <mergeCell ref="O4995:Q4995"/>
    <mergeCell ref="O4996:Q4996"/>
    <mergeCell ref="O4997:Q4997"/>
    <mergeCell ref="O4998:Q4998"/>
    <mergeCell ref="O4999:Q4999"/>
    <mergeCell ref="O5000:Q5000"/>
    <mergeCell ref="O5001:Q5001"/>
    <mergeCell ref="O5002:Q5002"/>
    <mergeCell ref="O5003:Q5003"/>
    <mergeCell ref="O5004:Q5004"/>
    <mergeCell ref="O5005:Q5005"/>
    <mergeCell ref="O5006:Q5006"/>
    <mergeCell ref="O5007:Q5007"/>
    <mergeCell ref="O5008:Q5008"/>
    <mergeCell ref="O5009:Q5009"/>
    <mergeCell ref="O5010:Q5010"/>
    <mergeCell ref="O5011:Q5011"/>
    <mergeCell ref="O5012:Q5012"/>
    <mergeCell ref="O5013:Q5013"/>
    <mergeCell ref="O5014:Q5014"/>
    <mergeCell ref="O5015:Q5015"/>
    <mergeCell ref="O5016:Q5016"/>
    <mergeCell ref="O5017:Q5017"/>
    <mergeCell ref="O5018:Q5018"/>
    <mergeCell ref="O5019:Q5019"/>
    <mergeCell ref="O5020:Q5020"/>
    <mergeCell ref="O5021:Q5021"/>
    <mergeCell ref="O5022:Q5022"/>
    <mergeCell ref="O5023:Q5023"/>
    <mergeCell ref="O5024:Q5024"/>
    <mergeCell ref="O5025:Q5025"/>
    <mergeCell ref="O5026:Q5026"/>
    <mergeCell ref="O5027:Q5027"/>
    <mergeCell ref="O5028:Q5028"/>
    <mergeCell ref="O5029:Q5029"/>
    <mergeCell ref="O5030:Q5030"/>
    <mergeCell ref="O5031:Q5031"/>
    <mergeCell ref="O5032:Q5032"/>
    <mergeCell ref="O5033:Q5033"/>
    <mergeCell ref="O5034:Q5034"/>
    <mergeCell ref="O5035:Q5035"/>
    <mergeCell ref="O5036:Q5036"/>
    <mergeCell ref="O5037:Q5037"/>
    <mergeCell ref="O5038:Q5038"/>
    <mergeCell ref="O5039:Q5039"/>
    <mergeCell ref="O5040:Q5040"/>
    <mergeCell ref="O5041:Q5041"/>
    <mergeCell ref="O5042:Q5042"/>
    <mergeCell ref="O5043:Q5043"/>
    <mergeCell ref="O5044:Q5044"/>
    <mergeCell ref="O5045:Q5045"/>
    <mergeCell ref="O5046:Q5046"/>
    <mergeCell ref="O5047:Q5047"/>
    <mergeCell ref="O5048:Q5048"/>
    <mergeCell ref="O5049:Q5049"/>
    <mergeCell ref="O5050:Q5050"/>
    <mergeCell ref="O5051:Q5051"/>
    <mergeCell ref="O5052:Q5052"/>
    <mergeCell ref="O5053:Q5053"/>
    <mergeCell ref="O5054:Q5054"/>
    <mergeCell ref="O5055:Q5055"/>
    <mergeCell ref="O5056:Q5056"/>
    <mergeCell ref="O5057:Q5057"/>
    <mergeCell ref="O5058:Q5058"/>
    <mergeCell ref="O5059:Q5059"/>
    <mergeCell ref="O5060:Q5060"/>
    <mergeCell ref="O5061:Q5061"/>
    <mergeCell ref="O5062:Q5062"/>
    <mergeCell ref="O5063:Q5063"/>
    <mergeCell ref="O5064:Q5064"/>
    <mergeCell ref="O5065:Q5065"/>
    <mergeCell ref="O5066:Q5066"/>
    <mergeCell ref="O5067:Q5067"/>
    <mergeCell ref="O5068:Q5068"/>
    <mergeCell ref="O5069:Q5069"/>
    <mergeCell ref="O5070:Q5070"/>
    <mergeCell ref="O5071:Q5071"/>
    <mergeCell ref="O5072:Q5072"/>
    <mergeCell ref="O5073:Q5073"/>
    <mergeCell ref="O5074:Q5074"/>
    <mergeCell ref="O5075:Q5075"/>
    <mergeCell ref="O5076:Q5076"/>
    <mergeCell ref="O5077:Q5077"/>
    <mergeCell ref="O5078:Q5078"/>
    <mergeCell ref="O5079:Q5079"/>
    <mergeCell ref="O5080:Q5080"/>
    <mergeCell ref="O5081:Q5081"/>
    <mergeCell ref="O5082:Q5082"/>
    <mergeCell ref="O5083:Q5083"/>
    <mergeCell ref="O5084:Q5084"/>
    <mergeCell ref="O5085:Q5085"/>
    <mergeCell ref="O5086:Q5086"/>
    <mergeCell ref="O5087:Q5087"/>
    <mergeCell ref="O5088:Q5088"/>
    <mergeCell ref="O5089:Q5089"/>
    <mergeCell ref="O5090:Q5090"/>
    <mergeCell ref="O5091:Q5091"/>
    <mergeCell ref="O5092:Q5092"/>
    <mergeCell ref="O5093:Q5093"/>
    <mergeCell ref="O5094:Q5094"/>
    <mergeCell ref="O5095:Q5095"/>
    <mergeCell ref="O5096:Q5096"/>
    <mergeCell ref="O5097:Q5097"/>
    <mergeCell ref="O5098:Q5098"/>
    <mergeCell ref="O5099:Q5099"/>
    <mergeCell ref="O5100:Q5100"/>
    <mergeCell ref="O5101:Q5101"/>
    <mergeCell ref="O5102:Q5102"/>
    <mergeCell ref="O5103:Q5103"/>
    <mergeCell ref="O5104:Q5104"/>
    <mergeCell ref="O5105:Q5105"/>
    <mergeCell ref="O5106:Q5106"/>
    <mergeCell ref="O5107:Q5107"/>
    <mergeCell ref="O5108:Q5108"/>
    <mergeCell ref="O5109:Q5109"/>
    <mergeCell ref="O5110:Q5110"/>
    <mergeCell ref="O5111:Q5111"/>
    <mergeCell ref="O5112:Q5112"/>
    <mergeCell ref="O5113:Q5113"/>
    <mergeCell ref="O5114:Q5114"/>
    <mergeCell ref="O5115:Q5115"/>
    <mergeCell ref="O5116:Q5116"/>
    <mergeCell ref="O5117:Q5117"/>
    <mergeCell ref="O5118:Q5118"/>
    <mergeCell ref="O5119:Q5119"/>
    <mergeCell ref="O5120:Q5120"/>
    <mergeCell ref="O5121:Q5121"/>
    <mergeCell ref="O5122:Q5122"/>
    <mergeCell ref="O5123:Q5123"/>
    <mergeCell ref="O5124:Q5124"/>
    <mergeCell ref="O5125:Q5125"/>
    <mergeCell ref="O5126:Q5126"/>
    <mergeCell ref="O5127:Q5127"/>
    <mergeCell ref="O5128:Q5128"/>
    <mergeCell ref="O5129:Q5129"/>
    <mergeCell ref="O5130:Q5130"/>
    <mergeCell ref="O5131:Q5131"/>
    <mergeCell ref="O5132:Q5132"/>
    <mergeCell ref="O5133:Q5133"/>
    <mergeCell ref="O5134:Q5134"/>
    <mergeCell ref="O5135:Q5135"/>
    <mergeCell ref="O5136:Q5136"/>
    <mergeCell ref="O5137:Q5137"/>
    <mergeCell ref="O5138:Q5138"/>
    <mergeCell ref="O5139:Q5139"/>
    <mergeCell ref="O5140:Q5140"/>
    <mergeCell ref="O5141:Q5141"/>
    <mergeCell ref="O5142:Q5142"/>
    <mergeCell ref="O5143:Q5143"/>
    <mergeCell ref="O5144:Q5144"/>
    <mergeCell ref="O5145:Q5145"/>
    <mergeCell ref="O5146:Q5146"/>
    <mergeCell ref="O5147:Q5147"/>
    <mergeCell ref="O5148:Q5148"/>
    <mergeCell ref="O5149:Q5149"/>
    <mergeCell ref="O5150:Q5150"/>
    <mergeCell ref="O5151:Q5151"/>
    <mergeCell ref="O5152:Q5152"/>
    <mergeCell ref="O5153:Q5153"/>
    <mergeCell ref="O5154:Q5154"/>
    <mergeCell ref="O5155:Q5155"/>
    <mergeCell ref="O5156:Q5156"/>
    <mergeCell ref="O5157:Q5157"/>
    <mergeCell ref="O5158:Q5158"/>
    <mergeCell ref="O5159:Q5159"/>
    <mergeCell ref="O5160:Q5160"/>
    <mergeCell ref="O5161:Q5161"/>
    <mergeCell ref="O5162:Q5162"/>
    <mergeCell ref="O5163:Q5163"/>
    <mergeCell ref="O5164:Q5164"/>
    <mergeCell ref="O5165:Q5165"/>
    <mergeCell ref="O5166:Q5166"/>
    <mergeCell ref="O5167:Q5167"/>
    <mergeCell ref="O5168:Q5168"/>
    <mergeCell ref="O5169:Q5169"/>
    <mergeCell ref="O5170:Q5170"/>
    <mergeCell ref="O5171:Q5171"/>
    <mergeCell ref="O5172:Q5172"/>
    <mergeCell ref="O5173:Q5173"/>
    <mergeCell ref="O5174:Q5174"/>
    <mergeCell ref="O5175:Q5175"/>
    <mergeCell ref="O5176:Q5176"/>
    <mergeCell ref="O5177:Q5177"/>
    <mergeCell ref="O5178:Q5178"/>
    <mergeCell ref="O5179:Q5179"/>
    <mergeCell ref="O5180:Q5180"/>
    <mergeCell ref="O5181:Q5181"/>
    <mergeCell ref="O5182:Q5182"/>
    <mergeCell ref="O5183:Q5183"/>
    <mergeCell ref="O5184:Q5184"/>
    <mergeCell ref="O5185:Q5185"/>
    <mergeCell ref="O5186:Q5186"/>
    <mergeCell ref="O5187:Q5187"/>
    <mergeCell ref="O5188:Q5188"/>
    <mergeCell ref="O5189:Q5189"/>
    <mergeCell ref="O5190:Q5190"/>
    <mergeCell ref="O5191:Q5191"/>
    <mergeCell ref="O5192:Q5192"/>
    <mergeCell ref="O5193:Q5193"/>
    <mergeCell ref="O5194:Q5194"/>
    <mergeCell ref="O5195:Q5195"/>
    <mergeCell ref="O5196:Q5196"/>
    <mergeCell ref="O5197:Q5197"/>
    <mergeCell ref="O5198:Q5198"/>
    <mergeCell ref="O5199:Q5199"/>
    <mergeCell ref="O5200:Q5200"/>
    <mergeCell ref="O5201:Q5201"/>
    <mergeCell ref="O5202:Q5202"/>
    <mergeCell ref="O5203:Q5203"/>
    <mergeCell ref="O5204:Q5204"/>
    <mergeCell ref="O5205:Q5205"/>
    <mergeCell ref="O5206:Q5206"/>
    <mergeCell ref="O5207:Q5207"/>
    <mergeCell ref="O5208:Q5208"/>
    <mergeCell ref="O5209:Q5209"/>
    <mergeCell ref="O5210:Q5210"/>
    <mergeCell ref="O5211:Q5211"/>
    <mergeCell ref="O5212:Q5212"/>
    <mergeCell ref="O5213:Q5213"/>
    <mergeCell ref="O5214:Q5214"/>
    <mergeCell ref="O5215:Q5215"/>
    <mergeCell ref="O5216:Q5216"/>
    <mergeCell ref="O5217:Q5217"/>
    <mergeCell ref="O5218:Q5218"/>
    <mergeCell ref="O5219:Q5219"/>
    <mergeCell ref="O5220:Q5220"/>
    <mergeCell ref="O5221:Q5221"/>
    <mergeCell ref="O5222:Q5222"/>
    <mergeCell ref="O5223:Q5223"/>
    <mergeCell ref="O5224:Q5224"/>
    <mergeCell ref="O5225:Q5225"/>
    <mergeCell ref="O5226:Q5226"/>
    <mergeCell ref="O5227:Q5227"/>
    <mergeCell ref="O5228:Q5228"/>
    <mergeCell ref="O5229:Q5229"/>
    <mergeCell ref="O5230:Q5230"/>
    <mergeCell ref="O5231:Q5231"/>
    <mergeCell ref="O5232:Q5232"/>
    <mergeCell ref="O5233:Q5233"/>
    <mergeCell ref="O5234:Q5234"/>
    <mergeCell ref="O5235:Q5235"/>
    <mergeCell ref="O5236:Q5236"/>
    <mergeCell ref="O5237:Q5237"/>
    <mergeCell ref="O5238:Q5238"/>
    <mergeCell ref="O5239:Q5239"/>
    <mergeCell ref="O5240:Q5240"/>
    <mergeCell ref="O5241:Q5241"/>
    <mergeCell ref="O5242:Q5242"/>
    <mergeCell ref="O5243:Q5243"/>
    <mergeCell ref="O5244:Q5244"/>
    <mergeCell ref="O5245:Q5245"/>
    <mergeCell ref="O5246:Q5246"/>
    <mergeCell ref="O5247:Q5247"/>
    <mergeCell ref="O5248:Q5248"/>
    <mergeCell ref="O5249:Q5249"/>
    <mergeCell ref="O5250:Q5250"/>
    <mergeCell ref="O5251:Q5251"/>
    <mergeCell ref="O5252:Q5252"/>
    <mergeCell ref="O5253:Q5253"/>
    <mergeCell ref="O5254:Q5254"/>
    <mergeCell ref="O5255:Q5255"/>
    <mergeCell ref="O5256:Q5256"/>
    <mergeCell ref="O5257:Q5257"/>
    <mergeCell ref="O5258:Q5258"/>
    <mergeCell ref="O5259:Q5259"/>
    <mergeCell ref="O5260:Q5260"/>
    <mergeCell ref="O5261:Q5261"/>
    <mergeCell ref="O5262:Q5262"/>
    <mergeCell ref="O5263:Q5263"/>
    <mergeCell ref="O5264:Q5264"/>
    <mergeCell ref="O5265:Q5265"/>
    <mergeCell ref="O5266:Q5266"/>
    <mergeCell ref="O5267:Q5267"/>
    <mergeCell ref="O5268:Q5268"/>
    <mergeCell ref="O5269:Q5269"/>
    <mergeCell ref="O5270:Q5270"/>
    <mergeCell ref="O5271:Q5271"/>
    <mergeCell ref="O5272:Q5272"/>
    <mergeCell ref="O5273:Q5273"/>
    <mergeCell ref="O5274:Q5274"/>
    <mergeCell ref="O5275:Q5275"/>
    <mergeCell ref="O5276:Q5276"/>
    <mergeCell ref="O5277:Q5277"/>
    <mergeCell ref="O5278:Q5278"/>
    <mergeCell ref="O5279:Q5279"/>
    <mergeCell ref="O5280:Q5280"/>
    <mergeCell ref="O5281:Q5281"/>
    <mergeCell ref="O5282:Q5282"/>
    <mergeCell ref="O5283:Q5283"/>
    <mergeCell ref="O5284:Q5284"/>
    <mergeCell ref="O5285:Q5285"/>
    <mergeCell ref="O5286:Q5286"/>
    <mergeCell ref="O5287:Q5287"/>
    <mergeCell ref="O5288:Q5288"/>
    <mergeCell ref="O5289:Q5289"/>
    <mergeCell ref="O5290:Q5290"/>
    <mergeCell ref="O5291:Q5291"/>
    <mergeCell ref="O5292:Q5292"/>
    <mergeCell ref="O5293:Q5293"/>
    <mergeCell ref="O5294:Q5294"/>
    <mergeCell ref="O5295:Q5295"/>
    <mergeCell ref="O5296:Q5296"/>
    <mergeCell ref="O5297:Q5297"/>
    <mergeCell ref="O5298:Q5298"/>
    <mergeCell ref="O5299:Q5299"/>
    <mergeCell ref="O5300:Q5300"/>
    <mergeCell ref="O5301:Q5301"/>
    <mergeCell ref="O5302:Q5302"/>
    <mergeCell ref="O5303:Q5303"/>
    <mergeCell ref="O5304:Q5304"/>
    <mergeCell ref="O5305:Q5305"/>
    <mergeCell ref="O5306:Q5306"/>
    <mergeCell ref="O5307:Q5307"/>
    <mergeCell ref="O5308:Q5308"/>
    <mergeCell ref="O5309:Q5309"/>
    <mergeCell ref="O5310:Q5310"/>
    <mergeCell ref="O5311:Q5311"/>
    <mergeCell ref="O5312:Q5312"/>
    <mergeCell ref="O5313:Q5313"/>
    <mergeCell ref="O5314:Q5314"/>
    <mergeCell ref="O5315:Q5315"/>
    <mergeCell ref="O5316:Q5316"/>
    <mergeCell ref="O5317:Q5317"/>
    <mergeCell ref="O5318:Q5318"/>
    <mergeCell ref="O5319:Q5319"/>
    <mergeCell ref="O5320:Q5320"/>
    <mergeCell ref="O5321:Q5321"/>
    <mergeCell ref="O5322:Q5322"/>
    <mergeCell ref="O5323:Q5323"/>
    <mergeCell ref="O5324:Q5324"/>
    <mergeCell ref="O5325:Q5325"/>
    <mergeCell ref="O5326:Q5326"/>
    <mergeCell ref="O5327:Q5327"/>
    <mergeCell ref="O5328:Q5328"/>
    <mergeCell ref="O5329:Q5329"/>
    <mergeCell ref="O5330:Q5330"/>
    <mergeCell ref="O5331:Q5331"/>
    <mergeCell ref="O5332:Q5332"/>
    <mergeCell ref="O5333:Q5333"/>
    <mergeCell ref="O5334:Q5334"/>
    <mergeCell ref="O5335:Q5335"/>
    <mergeCell ref="O5336:Q5336"/>
    <mergeCell ref="O5337:Q5337"/>
    <mergeCell ref="O5338:Q5338"/>
    <mergeCell ref="O5339:Q5339"/>
    <mergeCell ref="O5340:Q5340"/>
    <mergeCell ref="O5341:Q5341"/>
    <mergeCell ref="O5342:Q5342"/>
    <mergeCell ref="O5343:Q5343"/>
    <mergeCell ref="O5344:Q5344"/>
    <mergeCell ref="O5345:Q5345"/>
    <mergeCell ref="O5346:Q5346"/>
    <mergeCell ref="O5347:Q5347"/>
    <mergeCell ref="O5348:Q5348"/>
    <mergeCell ref="O5349:Q5349"/>
    <mergeCell ref="O5350:Q5350"/>
    <mergeCell ref="O5351:Q5351"/>
    <mergeCell ref="O5352:Q5352"/>
    <mergeCell ref="O5353:Q5353"/>
    <mergeCell ref="O5354:Q5354"/>
    <mergeCell ref="O5355:Q5355"/>
    <mergeCell ref="O5356:Q5356"/>
    <mergeCell ref="O5357:Q5357"/>
    <mergeCell ref="O5358:Q5358"/>
    <mergeCell ref="O5359:Q5359"/>
    <mergeCell ref="O5360:Q5360"/>
    <mergeCell ref="O5361:Q5361"/>
    <mergeCell ref="O5362:Q5362"/>
    <mergeCell ref="O5363:Q5363"/>
    <mergeCell ref="O5364:Q5364"/>
    <mergeCell ref="O5365:Q5365"/>
    <mergeCell ref="O5366:Q5366"/>
    <mergeCell ref="O5367:Q5367"/>
    <mergeCell ref="O5368:Q5368"/>
    <mergeCell ref="O5369:Q5369"/>
    <mergeCell ref="O5370:Q5370"/>
    <mergeCell ref="O5371:Q5371"/>
    <mergeCell ref="O5372:Q5372"/>
    <mergeCell ref="O5373:Q5373"/>
    <mergeCell ref="O5374:Q5374"/>
    <mergeCell ref="O5375:Q5375"/>
    <mergeCell ref="O5376:Q5376"/>
    <mergeCell ref="O5377:Q5377"/>
    <mergeCell ref="O5378:Q5378"/>
    <mergeCell ref="O5379:Q5379"/>
    <mergeCell ref="O5380:Q5380"/>
    <mergeCell ref="O5381:Q5381"/>
    <mergeCell ref="O5382:Q5382"/>
    <mergeCell ref="O5383:Q5383"/>
    <mergeCell ref="O5384:Q5384"/>
    <mergeCell ref="O5385:Q5385"/>
    <mergeCell ref="O5386:Q5386"/>
    <mergeCell ref="O5387:Q5387"/>
    <mergeCell ref="O5388:Q5388"/>
    <mergeCell ref="O5389:Q5389"/>
    <mergeCell ref="O5390:Q5390"/>
    <mergeCell ref="O5391:Q5391"/>
    <mergeCell ref="O5392:Q5392"/>
    <mergeCell ref="O5393:Q5393"/>
    <mergeCell ref="O5394:Q5394"/>
    <mergeCell ref="O5395:Q5395"/>
    <mergeCell ref="O5396:Q5396"/>
    <mergeCell ref="O5397:Q5397"/>
    <mergeCell ref="O5398:Q5398"/>
    <mergeCell ref="O5399:Q5399"/>
    <mergeCell ref="O5400:Q5400"/>
    <mergeCell ref="O5401:Q5401"/>
    <mergeCell ref="O5402:Q5402"/>
    <mergeCell ref="O5403:Q5403"/>
    <mergeCell ref="O5404:Q5404"/>
    <mergeCell ref="O5405:Q5405"/>
    <mergeCell ref="O5406:Q5406"/>
    <mergeCell ref="O5407:Q5407"/>
    <mergeCell ref="O5408:Q5408"/>
    <mergeCell ref="O5409:Q5409"/>
    <mergeCell ref="O5410:Q5410"/>
    <mergeCell ref="O5411:Q5411"/>
    <mergeCell ref="O5412:Q5412"/>
    <mergeCell ref="O5413:Q5413"/>
    <mergeCell ref="O5414:Q5414"/>
    <mergeCell ref="O5415:Q5415"/>
    <mergeCell ref="O5416:Q5416"/>
    <mergeCell ref="O5417:Q5417"/>
    <mergeCell ref="O5418:Q5418"/>
    <mergeCell ref="O5419:Q5419"/>
    <mergeCell ref="O5420:Q5420"/>
    <mergeCell ref="O5421:Q5421"/>
    <mergeCell ref="O5422:Q5422"/>
    <mergeCell ref="O5423:Q5423"/>
    <mergeCell ref="O5424:Q5424"/>
    <mergeCell ref="O5425:Q5425"/>
    <mergeCell ref="O5426:Q5426"/>
    <mergeCell ref="O5427:Q5427"/>
    <mergeCell ref="O5428:Q5428"/>
    <mergeCell ref="O5429:Q5429"/>
    <mergeCell ref="O5430:Q5430"/>
    <mergeCell ref="O5431:Q5431"/>
    <mergeCell ref="O5432:Q5432"/>
    <mergeCell ref="O5433:Q5433"/>
    <mergeCell ref="O5434:Q5434"/>
    <mergeCell ref="O5435:Q5435"/>
    <mergeCell ref="O5436:Q5436"/>
    <mergeCell ref="O5437:Q5437"/>
    <mergeCell ref="O5438:Q5438"/>
    <mergeCell ref="O5439:Q5439"/>
    <mergeCell ref="O5440:Q5440"/>
    <mergeCell ref="O5441:Q5441"/>
    <mergeCell ref="O5442:Q5442"/>
    <mergeCell ref="O5443:Q5443"/>
    <mergeCell ref="O5444:Q5444"/>
    <mergeCell ref="O5445:Q5445"/>
    <mergeCell ref="O5446:Q5446"/>
    <mergeCell ref="O5447:Q5447"/>
    <mergeCell ref="O5448:Q5448"/>
    <mergeCell ref="O5449:Q5449"/>
    <mergeCell ref="O5450:Q5450"/>
    <mergeCell ref="O5451:Q5451"/>
    <mergeCell ref="O5452:Q5452"/>
    <mergeCell ref="O5453:Q5453"/>
    <mergeCell ref="O5454:Q5454"/>
    <mergeCell ref="O5455:Q5455"/>
    <mergeCell ref="O5456:Q5456"/>
    <mergeCell ref="O5457:Q5457"/>
    <mergeCell ref="O5458:Q5458"/>
    <mergeCell ref="O5459:Q5459"/>
    <mergeCell ref="O5460:Q5460"/>
    <mergeCell ref="O5461:Q5461"/>
    <mergeCell ref="O5462:Q5462"/>
    <mergeCell ref="O5463:Q5463"/>
    <mergeCell ref="O5464:Q5464"/>
    <mergeCell ref="O5465:Q5465"/>
    <mergeCell ref="O5466:Q5466"/>
    <mergeCell ref="O5467:Q5467"/>
    <mergeCell ref="O5468:Q5468"/>
    <mergeCell ref="O5469:Q5469"/>
    <mergeCell ref="O5470:Q5470"/>
    <mergeCell ref="O5471:Q5471"/>
    <mergeCell ref="O5472:Q5472"/>
    <mergeCell ref="O5473:Q5473"/>
    <mergeCell ref="O5474:Q5474"/>
    <mergeCell ref="O5475:Q5475"/>
    <mergeCell ref="O5476:Q5476"/>
    <mergeCell ref="O5477:Q5477"/>
    <mergeCell ref="O5478:Q5478"/>
    <mergeCell ref="O5479:Q5479"/>
    <mergeCell ref="O5480:Q5480"/>
    <mergeCell ref="O5481:Q5481"/>
    <mergeCell ref="O5482:Q5482"/>
    <mergeCell ref="O5483:Q5483"/>
    <mergeCell ref="O5484:Q5484"/>
    <mergeCell ref="O5485:Q5485"/>
    <mergeCell ref="O5486:Q5486"/>
    <mergeCell ref="O5487:Q5487"/>
    <mergeCell ref="O5488:Q5488"/>
    <mergeCell ref="O5489:Q5489"/>
    <mergeCell ref="O5490:Q5490"/>
    <mergeCell ref="O5491:Q5491"/>
    <mergeCell ref="O5492:Q5492"/>
    <mergeCell ref="O5493:Q5493"/>
    <mergeCell ref="O5494:Q5494"/>
    <mergeCell ref="O5495:Q5495"/>
    <mergeCell ref="O5496:Q5496"/>
    <mergeCell ref="O5497:Q5497"/>
    <mergeCell ref="O5498:Q5498"/>
    <mergeCell ref="O5499:Q5499"/>
    <mergeCell ref="O5500:Q5500"/>
    <mergeCell ref="O5501:Q5501"/>
    <mergeCell ref="O5502:Q5502"/>
    <mergeCell ref="O5503:Q5503"/>
    <mergeCell ref="O5504:Q5504"/>
    <mergeCell ref="O5505:Q5505"/>
    <mergeCell ref="O5506:Q5506"/>
    <mergeCell ref="O5507:Q5507"/>
    <mergeCell ref="O5508:Q5508"/>
    <mergeCell ref="O5509:Q5509"/>
    <mergeCell ref="O5510:Q5510"/>
    <mergeCell ref="O5511:Q5511"/>
    <mergeCell ref="O5512:Q5512"/>
    <mergeCell ref="O5513:Q5513"/>
    <mergeCell ref="O5514:Q5514"/>
    <mergeCell ref="O5515:Q5515"/>
    <mergeCell ref="O5516:Q5516"/>
    <mergeCell ref="O5517:Q5517"/>
    <mergeCell ref="O5518:Q5518"/>
    <mergeCell ref="O5519:Q5519"/>
    <mergeCell ref="O5520:Q5520"/>
    <mergeCell ref="O5521:Q5521"/>
    <mergeCell ref="O5522:Q5522"/>
    <mergeCell ref="O5523:Q5523"/>
    <mergeCell ref="O5524:Q5524"/>
    <mergeCell ref="O5525:Q5525"/>
    <mergeCell ref="O5526:Q5526"/>
    <mergeCell ref="O5527:Q5527"/>
    <mergeCell ref="O5528:Q5528"/>
    <mergeCell ref="O5529:Q5529"/>
    <mergeCell ref="O5530:Q5530"/>
    <mergeCell ref="O5531:Q5531"/>
    <mergeCell ref="O5532:Q5532"/>
    <mergeCell ref="O5533:Q5533"/>
    <mergeCell ref="O5534:Q5534"/>
    <mergeCell ref="O5535:Q5535"/>
    <mergeCell ref="O5536:Q5536"/>
    <mergeCell ref="O5537:Q5537"/>
    <mergeCell ref="O5538:Q5538"/>
    <mergeCell ref="O5539:Q5539"/>
    <mergeCell ref="O5540:Q5540"/>
    <mergeCell ref="O5541:Q5541"/>
    <mergeCell ref="O5542:Q5542"/>
    <mergeCell ref="O5543:Q5543"/>
    <mergeCell ref="O5544:Q5544"/>
    <mergeCell ref="O5545:Q5545"/>
    <mergeCell ref="O5546:Q5546"/>
    <mergeCell ref="O5547:Q5547"/>
    <mergeCell ref="O5548:Q5548"/>
    <mergeCell ref="O5549:Q5549"/>
    <mergeCell ref="O5550:Q5550"/>
    <mergeCell ref="O5551:Q5551"/>
    <mergeCell ref="O5552:Q5552"/>
    <mergeCell ref="O5553:Q5553"/>
    <mergeCell ref="O5554:Q5554"/>
    <mergeCell ref="O5555:Q5555"/>
    <mergeCell ref="O5556:Q5556"/>
    <mergeCell ref="O5557:Q5557"/>
    <mergeCell ref="O5558:Q5558"/>
    <mergeCell ref="O5559:Q5559"/>
    <mergeCell ref="O5560:Q5560"/>
    <mergeCell ref="O5561:Q5561"/>
    <mergeCell ref="O5562:Q5562"/>
    <mergeCell ref="O5563:Q5563"/>
    <mergeCell ref="O5564:Q5564"/>
    <mergeCell ref="O5565:Q5565"/>
    <mergeCell ref="O5566:Q5566"/>
    <mergeCell ref="O5567:Q5567"/>
    <mergeCell ref="O5568:Q5568"/>
    <mergeCell ref="O5569:Q5569"/>
    <mergeCell ref="O5570:Q5570"/>
    <mergeCell ref="O5571:Q5571"/>
    <mergeCell ref="O5572:Q5572"/>
    <mergeCell ref="O5573:Q5573"/>
    <mergeCell ref="O5574:Q5574"/>
    <mergeCell ref="O5575:Q5575"/>
    <mergeCell ref="O5576:Q5576"/>
    <mergeCell ref="O5577:Q5577"/>
    <mergeCell ref="O5578:Q5578"/>
    <mergeCell ref="O5579:Q5579"/>
    <mergeCell ref="O5580:Q5580"/>
    <mergeCell ref="O5581:Q5581"/>
    <mergeCell ref="O5582:Q5582"/>
    <mergeCell ref="O5583:Q5583"/>
    <mergeCell ref="O5584:Q5584"/>
    <mergeCell ref="O5585:Q5585"/>
    <mergeCell ref="O5586:Q5586"/>
    <mergeCell ref="O5587:Q5587"/>
    <mergeCell ref="O5588:Q5588"/>
    <mergeCell ref="O5589:Q5589"/>
    <mergeCell ref="O5590:Q5590"/>
    <mergeCell ref="O5591:Q5591"/>
    <mergeCell ref="O5592:Q5592"/>
    <mergeCell ref="O5593:Q5593"/>
    <mergeCell ref="O5594:Q5594"/>
    <mergeCell ref="O5595:Q5595"/>
    <mergeCell ref="O5596:Q5596"/>
    <mergeCell ref="O5597:Q5597"/>
    <mergeCell ref="O5598:Q5598"/>
    <mergeCell ref="O5599:Q5599"/>
    <mergeCell ref="O5600:Q5600"/>
    <mergeCell ref="O5601:Q5601"/>
    <mergeCell ref="O5602:Q5602"/>
    <mergeCell ref="O5603:Q5603"/>
    <mergeCell ref="O5604:Q5604"/>
    <mergeCell ref="O5605:Q5605"/>
    <mergeCell ref="O5606:Q5606"/>
    <mergeCell ref="O5607:Q5607"/>
    <mergeCell ref="O5608:Q5608"/>
    <mergeCell ref="O5609:Q5609"/>
    <mergeCell ref="O5610:Q5610"/>
    <mergeCell ref="O5611:Q5611"/>
    <mergeCell ref="O5612:Q5612"/>
    <mergeCell ref="O5613:Q5613"/>
    <mergeCell ref="O5614:Q5614"/>
    <mergeCell ref="O5615:Q5615"/>
    <mergeCell ref="O5616:Q5616"/>
    <mergeCell ref="O5617:Q5617"/>
    <mergeCell ref="O5618:Q5618"/>
    <mergeCell ref="O5619:Q5619"/>
    <mergeCell ref="O5620:Q5620"/>
    <mergeCell ref="O5621:Q5621"/>
    <mergeCell ref="O5622:Q5622"/>
    <mergeCell ref="O5623:Q5623"/>
    <mergeCell ref="O5624:Q5624"/>
    <mergeCell ref="O5625:Q5625"/>
    <mergeCell ref="O5626:Q5626"/>
    <mergeCell ref="O5627:Q5627"/>
    <mergeCell ref="O5628:Q5628"/>
    <mergeCell ref="O5629:Q5629"/>
    <mergeCell ref="O5630:Q5630"/>
    <mergeCell ref="O5631:Q5631"/>
    <mergeCell ref="O5632:Q5632"/>
    <mergeCell ref="O5633:Q5633"/>
    <mergeCell ref="O5634:Q5634"/>
    <mergeCell ref="O5635:Q5635"/>
    <mergeCell ref="O5636:Q5636"/>
    <mergeCell ref="O5637:Q5637"/>
    <mergeCell ref="O5638:Q5638"/>
    <mergeCell ref="O5639:Q5639"/>
    <mergeCell ref="O5640:Q5640"/>
    <mergeCell ref="O5641:Q5641"/>
    <mergeCell ref="O5642:Q5642"/>
    <mergeCell ref="O5643:Q5643"/>
    <mergeCell ref="O5644:Q5644"/>
    <mergeCell ref="O5645:Q5645"/>
    <mergeCell ref="O5646:Q5646"/>
    <mergeCell ref="O5647:Q5647"/>
    <mergeCell ref="O5648:Q5648"/>
    <mergeCell ref="O5649:Q5649"/>
    <mergeCell ref="O5650:Q5650"/>
    <mergeCell ref="O5651:Q5651"/>
    <mergeCell ref="O5652:Q5652"/>
    <mergeCell ref="O5653:Q5653"/>
    <mergeCell ref="O5654:Q5654"/>
    <mergeCell ref="O5655:Q5655"/>
    <mergeCell ref="O5656:Q5656"/>
    <mergeCell ref="O5657:Q5657"/>
    <mergeCell ref="O5658:Q5658"/>
    <mergeCell ref="O5659:Q5659"/>
    <mergeCell ref="O5660:Q5660"/>
    <mergeCell ref="O5661:Q5661"/>
    <mergeCell ref="O5662:Q5662"/>
    <mergeCell ref="O5663:Q5663"/>
    <mergeCell ref="O5664:Q5664"/>
    <mergeCell ref="O5665:Q5665"/>
    <mergeCell ref="O5666:Q5666"/>
    <mergeCell ref="O5667:Q5667"/>
    <mergeCell ref="O5668:Q5668"/>
    <mergeCell ref="O5669:Q5669"/>
    <mergeCell ref="O5670:Q5670"/>
    <mergeCell ref="O5671:Q5671"/>
    <mergeCell ref="O5672:Q5672"/>
    <mergeCell ref="O5673:Q5673"/>
    <mergeCell ref="O5674:Q5674"/>
    <mergeCell ref="O5675:Q5675"/>
    <mergeCell ref="O5676:Q5676"/>
    <mergeCell ref="O5677:Q5677"/>
    <mergeCell ref="O5678:Q5678"/>
    <mergeCell ref="O5679:Q5679"/>
    <mergeCell ref="O5680:Q5680"/>
    <mergeCell ref="O5681:Q5681"/>
    <mergeCell ref="O5682:Q5682"/>
    <mergeCell ref="O5683:Q5683"/>
    <mergeCell ref="O5684:Q5684"/>
    <mergeCell ref="O5685:Q5685"/>
    <mergeCell ref="O5686:Q5686"/>
    <mergeCell ref="O5687:Q5687"/>
    <mergeCell ref="O5688:Q5688"/>
    <mergeCell ref="O5689:Q5689"/>
    <mergeCell ref="O5690:Q5690"/>
    <mergeCell ref="O5691:Q5691"/>
    <mergeCell ref="O5692:Q5692"/>
    <mergeCell ref="O5693:Q5693"/>
    <mergeCell ref="O5694:Q5694"/>
    <mergeCell ref="O5695:Q5695"/>
    <mergeCell ref="O5696:Q5696"/>
    <mergeCell ref="O5697:Q5697"/>
    <mergeCell ref="O5698:Q5698"/>
    <mergeCell ref="O5699:Q5699"/>
    <mergeCell ref="O5700:Q5700"/>
    <mergeCell ref="O5701:Q5701"/>
    <mergeCell ref="O5702:Q5702"/>
    <mergeCell ref="O5703:Q5703"/>
    <mergeCell ref="O5704:Q5704"/>
    <mergeCell ref="O5705:Q5705"/>
    <mergeCell ref="O5706:Q5706"/>
    <mergeCell ref="O5707:Q5707"/>
    <mergeCell ref="O5708:Q5708"/>
    <mergeCell ref="O5709:Q5709"/>
    <mergeCell ref="O5710:Q5710"/>
    <mergeCell ref="O5711:Q5711"/>
    <mergeCell ref="O5712:Q5712"/>
    <mergeCell ref="O5713:Q5713"/>
    <mergeCell ref="O5714:Q5714"/>
    <mergeCell ref="O5715:Q5715"/>
    <mergeCell ref="O5716:Q5716"/>
    <mergeCell ref="O5717:Q5717"/>
    <mergeCell ref="O5718:Q5718"/>
    <mergeCell ref="O5719:Q5719"/>
    <mergeCell ref="O5720:Q5720"/>
    <mergeCell ref="O5721:Q5721"/>
    <mergeCell ref="O5722:Q5722"/>
    <mergeCell ref="O5723:Q5723"/>
    <mergeCell ref="O5724:Q5724"/>
    <mergeCell ref="O5725:Q5725"/>
    <mergeCell ref="O5726:Q5726"/>
    <mergeCell ref="O5727:Q5727"/>
    <mergeCell ref="O5728:Q5728"/>
    <mergeCell ref="O5729:Q5729"/>
    <mergeCell ref="O5730:Q5730"/>
    <mergeCell ref="O5731:Q5731"/>
    <mergeCell ref="O5732:Q5732"/>
    <mergeCell ref="O5733:Q5733"/>
    <mergeCell ref="O5734:Q5734"/>
    <mergeCell ref="O5735:Q5735"/>
    <mergeCell ref="O5736:Q5736"/>
    <mergeCell ref="O5737:Q5737"/>
    <mergeCell ref="O5738:Q5738"/>
    <mergeCell ref="O5739:Q5739"/>
    <mergeCell ref="O5740:Q5740"/>
    <mergeCell ref="O5741:Q5741"/>
    <mergeCell ref="O5742:Q5742"/>
    <mergeCell ref="O5743:Q5743"/>
    <mergeCell ref="O5744:Q5744"/>
    <mergeCell ref="O5745:Q5745"/>
    <mergeCell ref="O5746:Q5746"/>
    <mergeCell ref="O5747:Q5747"/>
    <mergeCell ref="O5748:Q5748"/>
    <mergeCell ref="O5749:Q5749"/>
    <mergeCell ref="O5750:Q5750"/>
    <mergeCell ref="O5751:Q5751"/>
    <mergeCell ref="O5752:Q5752"/>
    <mergeCell ref="O5753:Q5753"/>
    <mergeCell ref="O5754:Q5754"/>
    <mergeCell ref="O5755:Q5755"/>
    <mergeCell ref="O5756:Q5756"/>
    <mergeCell ref="O5757:Q5757"/>
    <mergeCell ref="O5758:Q5758"/>
    <mergeCell ref="O5759:Q5759"/>
    <mergeCell ref="O5760:Q5760"/>
    <mergeCell ref="O5761:Q5761"/>
    <mergeCell ref="O5762:Q5762"/>
    <mergeCell ref="O5763:Q5763"/>
    <mergeCell ref="O5764:Q5764"/>
    <mergeCell ref="O5765:Q5765"/>
    <mergeCell ref="O5766:Q5766"/>
    <mergeCell ref="O5767:Q5767"/>
    <mergeCell ref="O5768:Q5768"/>
    <mergeCell ref="O5769:Q5769"/>
    <mergeCell ref="O5770:Q5770"/>
    <mergeCell ref="O5771:Q5771"/>
    <mergeCell ref="O5772:Q5772"/>
    <mergeCell ref="O5773:Q5773"/>
    <mergeCell ref="O5774:Q5774"/>
    <mergeCell ref="O5775:Q5775"/>
    <mergeCell ref="O5776:Q5776"/>
    <mergeCell ref="O5777:Q5777"/>
    <mergeCell ref="O5778:Q5778"/>
    <mergeCell ref="O5779:Q5779"/>
    <mergeCell ref="O5780:Q5780"/>
    <mergeCell ref="O5781:Q5781"/>
    <mergeCell ref="O5782:Q5782"/>
    <mergeCell ref="O5783:Q5783"/>
    <mergeCell ref="O5784:Q5784"/>
    <mergeCell ref="O5785:Q5785"/>
    <mergeCell ref="O5786:Q5786"/>
    <mergeCell ref="O5787:Q5787"/>
    <mergeCell ref="O5788:Q5788"/>
    <mergeCell ref="O5789:Q5789"/>
    <mergeCell ref="O5790:Q5790"/>
    <mergeCell ref="O5791:Q5791"/>
    <mergeCell ref="O5792:Q5792"/>
    <mergeCell ref="O5793:Q5793"/>
    <mergeCell ref="O5794:Q5794"/>
    <mergeCell ref="O5795:Q5795"/>
    <mergeCell ref="O5796:Q5796"/>
    <mergeCell ref="O5797:Q5797"/>
    <mergeCell ref="O5798:Q5798"/>
    <mergeCell ref="O5799:Q5799"/>
    <mergeCell ref="O5800:Q5800"/>
    <mergeCell ref="O5801:Q5801"/>
    <mergeCell ref="O5802:Q5802"/>
    <mergeCell ref="O5803:Q5803"/>
    <mergeCell ref="O5804:Q5804"/>
    <mergeCell ref="O5805:Q5805"/>
    <mergeCell ref="O5806:Q5806"/>
    <mergeCell ref="O5807:Q5807"/>
    <mergeCell ref="O5808:Q5808"/>
    <mergeCell ref="O5809:Q5809"/>
    <mergeCell ref="O5810:Q5810"/>
    <mergeCell ref="O5811:Q5811"/>
    <mergeCell ref="O5812:Q5812"/>
    <mergeCell ref="O5813:Q5813"/>
    <mergeCell ref="O5814:Q5814"/>
    <mergeCell ref="O5815:Q5815"/>
    <mergeCell ref="O5816:Q5816"/>
    <mergeCell ref="O5817:Q5817"/>
    <mergeCell ref="O5818:Q5818"/>
    <mergeCell ref="O5819:Q5819"/>
    <mergeCell ref="O5820:Q5820"/>
    <mergeCell ref="O5821:Q5821"/>
    <mergeCell ref="O5822:Q5822"/>
    <mergeCell ref="O5823:Q5823"/>
    <mergeCell ref="O5824:Q5824"/>
    <mergeCell ref="O5825:Q5825"/>
    <mergeCell ref="O5826:Q5826"/>
    <mergeCell ref="O5827:Q5827"/>
    <mergeCell ref="O5828:Q5828"/>
    <mergeCell ref="O5829:Q5829"/>
    <mergeCell ref="O5830:Q5830"/>
    <mergeCell ref="O5831:Q5831"/>
    <mergeCell ref="O5832:Q5832"/>
    <mergeCell ref="O5833:Q5833"/>
    <mergeCell ref="O5834:Q5834"/>
    <mergeCell ref="O5835:Q5835"/>
    <mergeCell ref="O5836:Q5836"/>
    <mergeCell ref="O5837:Q5837"/>
    <mergeCell ref="O5838:Q5838"/>
    <mergeCell ref="O5839:Q5839"/>
    <mergeCell ref="O5840:Q5840"/>
    <mergeCell ref="O5841:Q5841"/>
    <mergeCell ref="O5842:Q5842"/>
    <mergeCell ref="O5843:Q5843"/>
    <mergeCell ref="O5844:Q5844"/>
    <mergeCell ref="O5845:Q5845"/>
    <mergeCell ref="O5846:Q5846"/>
    <mergeCell ref="O5847:Q5847"/>
    <mergeCell ref="O5848:Q5848"/>
    <mergeCell ref="O5849:Q5849"/>
    <mergeCell ref="O5850:Q5850"/>
    <mergeCell ref="O5851:Q5851"/>
    <mergeCell ref="O5852:Q5852"/>
    <mergeCell ref="O5853:Q5853"/>
    <mergeCell ref="O5854:Q5854"/>
    <mergeCell ref="O5855:Q5855"/>
    <mergeCell ref="O5856:Q5856"/>
    <mergeCell ref="O5857:Q5857"/>
    <mergeCell ref="O5858:Q5858"/>
    <mergeCell ref="O5859:Q5859"/>
    <mergeCell ref="O5860:Q5860"/>
    <mergeCell ref="O5861:Q5861"/>
    <mergeCell ref="O5862:Q5862"/>
    <mergeCell ref="O5863:Q5863"/>
    <mergeCell ref="O5864:Q5864"/>
    <mergeCell ref="O5865:Q5865"/>
    <mergeCell ref="O5866:Q5866"/>
    <mergeCell ref="O5867:Q5867"/>
    <mergeCell ref="O5868:Q5868"/>
    <mergeCell ref="O5869:Q5869"/>
    <mergeCell ref="O5870:Q5870"/>
    <mergeCell ref="O5871:Q5871"/>
    <mergeCell ref="O5872:Q5872"/>
    <mergeCell ref="O5873:Q5873"/>
    <mergeCell ref="O5874:Q5874"/>
    <mergeCell ref="O5875:Q5875"/>
    <mergeCell ref="O5876:Q5876"/>
    <mergeCell ref="O5877:Q5877"/>
    <mergeCell ref="O5878:Q5878"/>
    <mergeCell ref="O5879:Q5879"/>
    <mergeCell ref="O5880:Q5880"/>
    <mergeCell ref="O5881:Q5881"/>
    <mergeCell ref="O5882:Q5882"/>
    <mergeCell ref="O5883:Q5883"/>
    <mergeCell ref="O5884:Q5884"/>
    <mergeCell ref="O5885:Q5885"/>
    <mergeCell ref="O5886:Q5886"/>
    <mergeCell ref="O5887:Q5887"/>
    <mergeCell ref="O5888:Q5888"/>
    <mergeCell ref="O5889:Q5889"/>
    <mergeCell ref="O5890:Q5890"/>
    <mergeCell ref="O5891:Q5891"/>
    <mergeCell ref="O5892:Q5892"/>
    <mergeCell ref="O5893:Q5893"/>
    <mergeCell ref="O5894:Q5894"/>
    <mergeCell ref="O5895:Q5895"/>
    <mergeCell ref="O5896:Q5896"/>
    <mergeCell ref="O5897:Q5897"/>
    <mergeCell ref="O5898:Q5898"/>
    <mergeCell ref="O5899:Q5899"/>
    <mergeCell ref="O5900:Q5900"/>
    <mergeCell ref="O5901:Q5901"/>
    <mergeCell ref="O5902:Q5902"/>
    <mergeCell ref="O5903:Q5903"/>
    <mergeCell ref="O5904:Q5904"/>
    <mergeCell ref="O5905:Q5905"/>
    <mergeCell ref="O5906:Q5906"/>
    <mergeCell ref="O5907:Q5907"/>
    <mergeCell ref="O5908:Q5908"/>
    <mergeCell ref="O5909:Q5909"/>
    <mergeCell ref="O5910:Q5910"/>
    <mergeCell ref="O5911:Q5911"/>
    <mergeCell ref="O5912:Q5912"/>
    <mergeCell ref="O5913:Q5913"/>
    <mergeCell ref="O5914:Q5914"/>
    <mergeCell ref="O5915:Q5915"/>
    <mergeCell ref="O5916:Q5916"/>
    <mergeCell ref="O5917:Q5917"/>
    <mergeCell ref="O5918:Q5918"/>
    <mergeCell ref="O5919:Q5919"/>
    <mergeCell ref="O5920:Q5920"/>
    <mergeCell ref="O5921:Q5921"/>
    <mergeCell ref="O5922:Q5922"/>
    <mergeCell ref="O5923:Q5923"/>
    <mergeCell ref="O5924:Q5924"/>
    <mergeCell ref="O5925:Q5925"/>
    <mergeCell ref="O5926:Q5926"/>
    <mergeCell ref="O5927:Q5927"/>
    <mergeCell ref="O5928:Q5928"/>
    <mergeCell ref="O5929:Q5929"/>
    <mergeCell ref="O5930:Q5930"/>
    <mergeCell ref="O5931:Q5931"/>
    <mergeCell ref="O5932:Q5932"/>
    <mergeCell ref="O5933:Q5933"/>
    <mergeCell ref="O5934:Q5934"/>
    <mergeCell ref="O5935:Q5935"/>
    <mergeCell ref="O5936:Q5936"/>
    <mergeCell ref="O5937:Q5937"/>
    <mergeCell ref="O5938:Q5938"/>
    <mergeCell ref="O5939:Q5939"/>
    <mergeCell ref="O5940:Q5940"/>
    <mergeCell ref="O5941:Q5941"/>
    <mergeCell ref="O5942:Q5942"/>
    <mergeCell ref="O5943:Q5943"/>
    <mergeCell ref="O5944:Q5944"/>
    <mergeCell ref="O5945:Q5945"/>
    <mergeCell ref="O5946:Q5946"/>
    <mergeCell ref="O5947:Q5947"/>
    <mergeCell ref="O5948:Q5948"/>
    <mergeCell ref="O5949:Q5949"/>
    <mergeCell ref="O5950:Q5950"/>
    <mergeCell ref="O5951:Q5951"/>
    <mergeCell ref="O5952:Q5952"/>
    <mergeCell ref="O5953:Q5953"/>
    <mergeCell ref="O5954:Q5954"/>
    <mergeCell ref="O5955:Q5955"/>
    <mergeCell ref="O5956:Q5956"/>
    <mergeCell ref="O5957:Q5957"/>
    <mergeCell ref="O5958:Q5958"/>
    <mergeCell ref="O5959:Q5959"/>
    <mergeCell ref="O5960:Q5960"/>
    <mergeCell ref="O5961:Q5961"/>
    <mergeCell ref="O5962:Q5962"/>
    <mergeCell ref="O5963:Q5963"/>
    <mergeCell ref="O5964:Q5964"/>
    <mergeCell ref="O5965:Q5965"/>
    <mergeCell ref="O5966:Q5966"/>
    <mergeCell ref="O5967:Q5967"/>
    <mergeCell ref="O5968:Q5968"/>
    <mergeCell ref="O5969:Q5969"/>
    <mergeCell ref="O5970:Q5970"/>
    <mergeCell ref="O5971:Q5971"/>
    <mergeCell ref="O5972:Q5972"/>
    <mergeCell ref="O5973:Q5973"/>
    <mergeCell ref="O5974:Q5974"/>
    <mergeCell ref="O5975:Q5975"/>
    <mergeCell ref="O5976:Q5976"/>
    <mergeCell ref="O5977:Q5977"/>
    <mergeCell ref="O5978:Q5978"/>
    <mergeCell ref="O5979:Q5979"/>
    <mergeCell ref="O5980:Q5980"/>
    <mergeCell ref="O5981:Q5981"/>
    <mergeCell ref="O5982:Q5982"/>
    <mergeCell ref="O5983:Q5983"/>
    <mergeCell ref="O5984:Q5984"/>
    <mergeCell ref="O5985:Q5985"/>
    <mergeCell ref="O5986:Q5986"/>
    <mergeCell ref="O5987:Q5987"/>
    <mergeCell ref="O5988:Q5988"/>
    <mergeCell ref="O5989:Q5989"/>
    <mergeCell ref="O5990:Q5990"/>
    <mergeCell ref="O5991:Q5991"/>
    <mergeCell ref="O5992:Q5992"/>
    <mergeCell ref="O5993:Q5993"/>
    <mergeCell ref="O5994:Q5994"/>
    <mergeCell ref="O5995:Q5995"/>
    <mergeCell ref="O5996:Q5996"/>
    <mergeCell ref="O5997:Q5997"/>
    <mergeCell ref="O5998:Q5998"/>
    <mergeCell ref="O5999:Q5999"/>
    <mergeCell ref="O6000:Q6000"/>
    <mergeCell ref="O6001:Q6001"/>
    <mergeCell ref="O6002:Q6002"/>
    <mergeCell ref="O6003:Q6003"/>
    <mergeCell ref="O6004:Q6004"/>
    <mergeCell ref="O6005:Q6005"/>
    <mergeCell ref="O6006:Q6006"/>
    <mergeCell ref="O6007:Q6007"/>
    <mergeCell ref="O6008:Q6008"/>
    <mergeCell ref="O6009:Q6009"/>
    <mergeCell ref="O6010:Q6010"/>
    <mergeCell ref="O6011:Q6011"/>
    <mergeCell ref="O6012:Q6012"/>
    <mergeCell ref="O6013:Q6013"/>
    <mergeCell ref="O6014:Q6014"/>
    <mergeCell ref="O6015:Q6015"/>
    <mergeCell ref="O6016:Q6016"/>
    <mergeCell ref="O6017:Q6017"/>
    <mergeCell ref="O6018:Q6018"/>
    <mergeCell ref="O6019:Q6019"/>
    <mergeCell ref="O6020:Q6020"/>
    <mergeCell ref="O6021:Q6021"/>
    <mergeCell ref="O6022:Q6022"/>
    <mergeCell ref="O6023:Q6023"/>
    <mergeCell ref="O6024:Q6024"/>
    <mergeCell ref="O6025:Q6025"/>
    <mergeCell ref="O6026:Q6026"/>
    <mergeCell ref="O6027:Q6027"/>
    <mergeCell ref="O6028:Q6028"/>
    <mergeCell ref="O6029:Q6029"/>
    <mergeCell ref="O6030:Q6030"/>
    <mergeCell ref="O6031:Q6031"/>
    <mergeCell ref="O6032:Q6032"/>
    <mergeCell ref="O6033:Q6033"/>
    <mergeCell ref="O6034:Q6034"/>
    <mergeCell ref="O6035:Q6035"/>
    <mergeCell ref="O6036:Q6036"/>
    <mergeCell ref="O6037:Q6037"/>
    <mergeCell ref="O6038:Q6038"/>
    <mergeCell ref="O6039:Q6039"/>
    <mergeCell ref="O6040:Q6040"/>
    <mergeCell ref="O6041:Q6041"/>
    <mergeCell ref="O6042:Q6042"/>
    <mergeCell ref="O6043:Q6043"/>
    <mergeCell ref="O6044:Q6044"/>
    <mergeCell ref="O6045:Q6045"/>
    <mergeCell ref="O6046:Q6046"/>
    <mergeCell ref="O6047:Q6047"/>
    <mergeCell ref="O6048:Q6048"/>
    <mergeCell ref="O6049:Q6049"/>
    <mergeCell ref="O6050:Q6050"/>
    <mergeCell ref="O6051:Q6051"/>
    <mergeCell ref="O6052:Q6052"/>
    <mergeCell ref="O6053:Q6053"/>
    <mergeCell ref="O6054:Q6054"/>
    <mergeCell ref="O6055:Q6055"/>
    <mergeCell ref="O6056:Q6056"/>
    <mergeCell ref="O6057:Q6057"/>
    <mergeCell ref="O6058:Q6058"/>
    <mergeCell ref="O6059:Q6059"/>
    <mergeCell ref="O6060:Q6060"/>
    <mergeCell ref="O6061:Q6061"/>
    <mergeCell ref="O6062:Q6062"/>
    <mergeCell ref="O6063:Q6063"/>
    <mergeCell ref="O6064:Q6064"/>
    <mergeCell ref="O6065:Q6065"/>
    <mergeCell ref="O6066:Q6066"/>
    <mergeCell ref="O6067:Q6067"/>
    <mergeCell ref="O6068:Q6068"/>
    <mergeCell ref="O6069:Q6069"/>
    <mergeCell ref="O6070:Q6070"/>
    <mergeCell ref="O6071:Q6071"/>
    <mergeCell ref="O6072:Q6072"/>
    <mergeCell ref="O6073:Q6073"/>
    <mergeCell ref="O6074:Q6074"/>
    <mergeCell ref="O6075:Q6075"/>
    <mergeCell ref="O6076:Q6076"/>
    <mergeCell ref="O6077:Q6077"/>
    <mergeCell ref="O6078:Q6078"/>
    <mergeCell ref="O6079:Q6079"/>
    <mergeCell ref="O6080:Q6080"/>
    <mergeCell ref="O6081:Q6081"/>
    <mergeCell ref="O6082:Q6082"/>
    <mergeCell ref="O6083:Q6083"/>
    <mergeCell ref="O6084:Q6084"/>
    <mergeCell ref="O6085:Q6085"/>
    <mergeCell ref="O6086:Q6086"/>
    <mergeCell ref="O6087:Q6087"/>
    <mergeCell ref="O6088:Q6088"/>
    <mergeCell ref="O6089:Q6089"/>
    <mergeCell ref="O6090:Q6090"/>
    <mergeCell ref="O6091:Q6091"/>
    <mergeCell ref="O6092:Q6092"/>
    <mergeCell ref="O6093:Q6093"/>
    <mergeCell ref="O6094:Q6094"/>
    <mergeCell ref="O6095:Q6095"/>
    <mergeCell ref="O6096:Q6096"/>
    <mergeCell ref="O6097:Q6097"/>
    <mergeCell ref="O6098:Q6098"/>
    <mergeCell ref="O6099:Q6099"/>
    <mergeCell ref="O6100:Q6100"/>
    <mergeCell ref="O6101:Q6101"/>
    <mergeCell ref="O6102:Q6102"/>
    <mergeCell ref="O6103:Q6103"/>
    <mergeCell ref="O6104:Q6104"/>
    <mergeCell ref="O6105:Q6105"/>
    <mergeCell ref="O6106:Q6106"/>
    <mergeCell ref="O6107:Q6107"/>
    <mergeCell ref="O6108:Q6108"/>
    <mergeCell ref="O6109:Q6109"/>
    <mergeCell ref="O6110:Q6110"/>
    <mergeCell ref="O6111:Q6111"/>
    <mergeCell ref="O6112:Q6112"/>
    <mergeCell ref="O6113:Q6113"/>
    <mergeCell ref="O6114:Q6114"/>
    <mergeCell ref="O6115:Q6115"/>
    <mergeCell ref="O6116:Q6116"/>
    <mergeCell ref="O6117:Q6117"/>
    <mergeCell ref="O6118:Q6118"/>
    <mergeCell ref="O6119:Q6119"/>
    <mergeCell ref="O6120:Q6120"/>
    <mergeCell ref="O6121:Q6121"/>
    <mergeCell ref="O6122:Q6122"/>
    <mergeCell ref="O6123:Q6123"/>
    <mergeCell ref="O6124:Q6124"/>
    <mergeCell ref="O6125:Q6125"/>
    <mergeCell ref="O6126:Q6126"/>
    <mergeCell ref="O6127:Q6127"/>
    <mergeCell ref="O6128:Q6128"/>
    <mergeCell ref="O6129:Q6129"/>
    <mergeCell ref="O6130:Q6130"/>
    <mergeCell ref="O6131:Q6131"/>
    <mergeCell ref="O6132:Q6132"/>
    <mergeCell ref="O6133:Q6133"/>
    <mergeCell ref="O6134:Q6134"/>
    <mergeCell ref="O6135:Q6135"/>
    <mergeCell ref="O6136:Q6136"/>
    <mergeCell ref="O6137:Q6137"/>
    <mergeCell ref="O6138:Q6138"/>
    <mergeCell ref="O6139:Q6139"/>
    <mergeCell ref="O6140:Q6140"/>
    <mergeCell ref="O6141:Q6141"/>
    <mergeCell ref="O6142:Q6142"/>
    <mergeCell ref="O6143:Q6143"/>
    <mergeCell ref="O6144:Q6144"/>
    <mergeCell ref="O6145:Q6145"/>
    <mergeCell ref="O6146:Q6146"/>
    <mergeCell ref="O6147:Q6147"/>
    <mergeCell ref="O6148:Q6148"/>
    <mergeCell ref="O6149:Q6149"/>
    <mergeCell ref="O6150:Q6150"/>
    <mergeCell ref="O6151:Q6151"/>
    <mergeCell ref="O6152:Q6152"/>
    <mergeCell ref="O6153:Q6153"/>
    <mergeCell ref="O6154:Q6154"/>
    <mergeCell ref="O6155:Q6155"/>
    <mergeCell ref="O6156:Q6156"/>
    <mergeCell ref="O6157:Q6157"/>
    <mergeCell ref="O6158:Q6158"/>
    <mergeCell ref="O6159:Q6159"/>
    <mergeCell ref="O6160:Q6160"/>
    <mergeCell ref="O6161:Q6161"/>
    <mergeCell ref="O6162:Q6162"/>
    <mergeCell ref="O6163:Q6163"/>
    <mergeCell ref="O6164:Q6164"/>
    <mergeCell ref="O6165:Q6165"/>
    <mergeCell ref="O6166:Q6166"/>
    <mergeCell ref="O6167:Q6167"/>
    <mergeCell ref="O6168:Q6168"/>
    <mergeCell ref="O6169:Q6169"/>
    <mergeCell ref="O6170:Q6170"/>
    <mergeCell ref="O6171:Q6171"/>
    <mergeCell ref="O6172:Q6172"/>
    <mergeCell ref="O6173:Q6173"/>
    <mergeCell ref="O6174:Q6174"/>
    <mergeCell ref="O6175:Q6175"/>
    <mergeCell ref="O6176:Q6176"/>
    <mergeCell ref="O6177:Q6177"/>
    <mergeCell ref="O6178:Q6178"/>
    <mergeCell ref="O6179:Q6179"/>
    <mergeCell ref="O6180:Q6180"/>
    <mergeCell ref="O6181:Q6181"/>
    <mergeCell ref="O6182:Q6182"/>
    <mergeCell ref="O6183:Q6183"/>
    <mergeCell ref="O6184:Q6184"/>
    <mergeCell ref="O6185:Q6185"/>
    <mergeCell ref="O6186:Q6186"/>
    <mergeCell ref="O6187:Q6187"/>
    <mergeCell ref="O6188:Q6188"/>
    <mergeCell ref="O6189:Q6189"/>
    <mergeCell ref="O6190:Q6190"/>
    <mergeCell ref="O6191:Q6191"/>
    <mergeCell ref="O6192:Q6192"/>
    <mergeCell ref="O6193:Q6193"/>
    <mergeCell ref="O6194:Q6194"/>
    <mergeCell ref="O6195:Q6195"/>
    <mergeCell ref="O6196:Q6196"/>
    <mergeCell ref="O6197:Q6197"/>
    <mergeCell ref="O6198:Q6198"/>
    <mergeCell ref="O6199:Q6199"/>
    <mergeCell ref="O6200:Q6200"/>
    <mergeCell ref="O6201:Q6201"/>
    <mergeCell ref="O6202:Q6202"/>
    <mergeCell ref="O6203:Q6203"/>
    <mergeCell ref="O6204:Q6204"/>
    <mergeCell ref="O6205:Q6205"/>
    <mergeCell ref="O6206:Q6206"/>
    <mergeCell ref="O6207:Q6207"/>
    <mergeCell ref="O6208:Q6208"/>
    <mergeCell ref="O6209:Q6209"/>
    <mergeCell ref="O6210:Q6210"/>
    <mergeCell ref="O6211:Q6211"/>
    <mergeCell ref="O6212:Q6212"/>
    <mergeCell ref="O6213:Q6213"/>
    <mergeCell ref="O6214:Q6214"/>
    <mergeCell ref="O6215:Q6215"/>
    <mergeCell ref="O6216:Q6216"/>
    <mergeCell ref="O6217:Q6217"/>
    <mergeCell ref="O6218:Q6218"/>
    <mergeCell ref="O6219:Q6219"/>
    <mergeCell ref="O6220:Q6220"/>
    <mergeCell ref="O6221:Q6221"/>
    <mergeCell ref="O6222:Q6222"/>
    <mergeCell ref="O6223:Q6223"/>
    <mergeCell ref="O6224:Q6224"/>
    <mergeCell ref="O6225:Q6225"/>
    <mergeCell ref="O6226:Q6226"/>
    <mergeCell ref="O6227:Q6227"/>
    <mergeCell ref="O6228:Q6228"/>
    <mergeCell ref="O6229:Q6229"/>
    <mergeCell ref="O6230:Q6230"/>
    <mergeCell ref="O6231:Q6231"/>
    <mergeCell ref="O6232:Q6232"/>
    <mergeCell ref="O6233:Q6233"/>
    <mergeCell ref="O6234:Q6234"/>
    <mergeCell ref="O6235:Q6235"/>
    <mergeCell ref="O6236:Q6236"/>
    <mergeCell ref="O6237:Q6237"/>
    <mergeCell ref="O6238:Q6238"/>
    <mergeCell ref="O6239:Q6239"/>
    <mergeCell ref="O6240:Q6240"/>
    <mergeCell ref="O6241:Q6241"/>
    <mergeCell ref="O6242:Q6242"/>
    <mergeCell ref="O6243:Q6243"/>
    <mergeCell ref="O6244:Q6244"/>
    <mergeCell ref="O6245:Q6245"/>
    <mergeCell ref="O6246:Q6246"/>
    <mergeCell ref="O6247:Q6247"/>
    <mergeCell ref="O6248:Q6248"/>
    <mergeCell ref="O6249:Q6249"/>
    <mergeCell ref="O6250:Q6250"/>
    <mergeCell ref="O6251:Q6251"/>
    <mergeCell ref="O6252:Q6252"/>
    <mergeCell ref="O6253:Q6253"/>
    <mergeCell ref="O6254:Q6254"/>
    <mergeCell ref="O6255:Q6255"/>
    <mergeCell ref="O6256:Q6256"/>
    <mergeCell ref="O6257:Q6257"/>
    <mergeCell ref="O6258:Q6258"/>
    <mergeCell ref="O6259:Q6259"/>
    <mergeCell ref="O6260:Q6260"/>
    <mergeCell ref="O6261:Q6261"/>
    <mergeCell ref="O6262:Q6262"/>
    <mergeCell ref="O6263:Q6263"/>
    <mergeCell ref="O6264:Q6264"/>
    <mergeCell ref="O6265:Q6265"/>
    <mergeCell ref="O6266:Q6266"/>
    <mergeCell ref="O6267:Q6267"/>
    <mergeCell ref="O6268:Q6268"/>
    <mergeCell ref="O6269:Q6269"/>
    <mergeCell ref="O6270:Q6270"/>
    <mergeCell ref="O6271:Q6271"/>
    <mergeCell ref="O6272:Q6272"/>
    <mergeCell ref="O6273:Q6273"/>
    <mergeCell ref="O6274:Q6274"/>
    <mergeCell ref="O6275:Q6275"/>
    <mergeCell ref="O6276:Q6276"/>
    <mergeCell ref="O6277:Q6277"/>
    <mergeCell ref="O6278:Q6278"/>
    <mergeCell ref="O6279:Q6279"/>
    <mergeCell ref="O6280:Q6280"/>
    <mergeCell ref="O6281:Q6281"/>
    <mergeCell ref="O6282:Q6282"/>
    <mergeCell ref="O6283:Q6283"/>
    <mergeCell ref="O6284:Q6284"/>
    <mergeCell ref="O6285:Q6285"/>
    <mergeCell ref="O6286:Q6286"/>
    <mergeCell ref="O6287:Q6287"/>
    <mergeCell ref="O6288:Q6288"/>
    <mergeCell ref="O6289:Q6289"/>
    <mergeCell ref="O6290:Q6290"/>
    <mergeCell ref="O6291:Q6291"/>
    <mergeCell ref="O6292:Q6292"/>
    <mergeCell ref="O6293:Q6293"/>
    <mergeCell ref="O6294:Q6294"/>
    <mergeCell ref="O6295:Q6295"/>
    <mergeCell ref="O6296:Q6296"/>
    <mergeCell ref="O6297:Q6297"/>
    <mergeCell ref="O6298:Q6298"/>
    <mergeCell ref="O6299:Q6299"/>
    <mergeCell ref="O6300:Q6300"/>
    <mergeCell ref="O6301:Q6301"/>
    <mergeCell ref="O6302:Q6302"/>
    <mergeCell ref="O6303:Q6303"/>
    <mergeCell ref="O6304:Q6304"/>
    <mergeCell ref="O6305:Q6305"/>
    <mergeCell ref="O6306:Q6306"/>
    <mergeCell ref="O6307:Q6307"/>
    <mergeCell ref="O6308:Q6308"/>
    <mergeCell ref="O6309:Q6309"/>
    <mergeCell ref="O6310:Q6310"/>
    <mergeCell ref="O6311:Q6311"/>
    <mergeCell ref="O6312:Q6312"/>
    <mergeCell ref="O6313:Q6313"/>
    <mergeCell ref="O6314:Q6314"/>
    <mergeCell ref="O6315:Q6315"/>
    <mergeCell ref="O6316:Q6316"/>
    <mergeCell ref="O6317:Q6317"/>
    <mergeCell ref="O6318:Q6318"/>
    <mergeCell ref="O6319:Q6319"/>
    <mergeCell ref="O6320:Q6320"/>
    <mergeCell ref="O6321:Q6321"/>
    <mergeCell ref="O6322:Q6322"/>
    <mergeCell ref="O6323:Q6323"/>
    <mergeCell ref="O6324:Q6324"/>
    <mergeCell ref="O6325:Q6325"/>
    <mergeCell ref="O6326:Q6326"/>
    <mergeCell ref="O6327:Q6327"/>
    <mergeCell ref="O6328:Q6328"/>
    <mergeCell ref="O6329:Q6329"/>
    <mergeCell ref="O6330:Q6330"/>
    <mergeCell ref="O6331:Q6331"/>
    <mergeCell ref="O6332:Q6332"/>
    <mergeCell ref="O6333:Q6333"/>
    <mergeCell ref="O6334:Q6334"/>
    <mergeCell ref="O6335:Q6335"/>
    <mergeCell ref="O6336:Q6336"/>
    <mergeCell ref="O6337:Q6337"/>
    <mergeCell ref="O6338:Q6338"/>
    <mergeCell ref="O6339:Q6339"/>
    <mergeCell ref="O6340:Q6340"/>
    <mergeCell ref="O6341:Q6341"/>
    <mergeCell ref="O6342:Q6342"/>
    <mergeCell ref="O6343:Q6343"/>
    <mergeCell ref="O6344:Q6344"/>
    <mergeCell ref="O6345:Q6345"/>
    <mergeCell ref="O6346:Q6346"/>
    <mergeCell ref="O6347:Q6347"/>
    <mergeCell ref="O6348:Q6348"/>
    <mergeCell ref="O6349:Q6349"/>
    <mergeCell ref="O6350:Q6350"/>
    <mergeCell ref="O6351:Q6351"/>
    <mergeCell ref="O6352:Q6352"/>
    <mergeCell ref="O6353:Q6353"/>
    <mergeCell ref="O6354:Q6354"/>
    <mergeCell ref="O6355:Q6355"/>
    <mergeCell ref="O6356:Q6356"/>
    <mergeCell ref="O6357:Q6357"/>
    <mergeCell ref="O6358:Q6358"/>
    <mergeCell ref="O6359:Q6359"/>
    <mergeCell ref="O6360:Q6360"/>
    <mergeCell ref="O6361:Q6361"/>
    <mergeCell ref="O6362:Q6362"/>
    <mergeCell ref="O6363:Q6363"/>
    <mergeCell ref="O6364:Q6364"/>
    <mergeCell ref="O6365:Q6365"/>
    <mergeCell ref="O6366:Q6366"/>
    <mergeCell ref="O6367:Q6367"/>
    <mergeCell ref="O6368:Q6368"/>
    <mergeCell ref="O6369:Q6369"/>
    <mergeCell ref="O6370:Q6370"/>
    <mergeCell ref="O6371:Q6371"/>
    <mergeCell ref="O6372:Q6372"/>
    <mergeCell ref="O6373:Q6373"/>
    <mergeCell ref="O6374:Q6374"/>
    <mergeCell ref="O6375:Q6375"/>
    <mergeCell ref="O6376:Q6376"/>
    <mergeCell ref="O6377:Q6377"/>
    <mergeCell ref="O6378:Q6378"/>
    <mergeCell ref="O6379:Q6379"/>
    <mergeCell ref="O6380:Q6380"/>
    <mergeCell ref="O6381:Q6381"/>
    <mergeCell ref="O6382:Q6382"/>
    <mergeCell ref="O6383:Q6383"/>
    <mergeCell ref="O6384:Q6384"/>
    <mergeCell ref="O6385:Q6385"/>
    <mergeCell ref="O6386:Q6386"/>
    <mergeCell ref="O6387:Q6387"/>
    <mergeCell ref="O6388:Q6388"/>
    <mergeCell ref="O6389:Q6389"/>
    <mergeCell ref="O6390:Q6390"/>
    <mergeCell ref="O6391:Q6391"/>
    <mergeCell ref="O6392:Q6392"/>
    <mergeCell ref="O6393:Q6393"/>
    <mergeCell ref="O6394:Q6394"/>
    <mergeCell ref="O6395:Q6395"/>
    <mergeCell ref="O6396:Q6396"/>
    <mergeCell ref="O6397:Q6397"/>
    <mergeCell ref="O6398:Q6398"/>
    <mergeCell ref="O6399:Q6399"/>
    <mergeCell ref="O6400:Q6400"/>
    <mergeCell ref="O6401:Q6401"/>
    <mergeCell ref="O6402:Q6402"/>
    <mergeCell ref="O6403:Q6403"/>
    <mergeCell ref="O6404:Q6404"/>
    <mergeCell ref="O6405:Q6405"/>
    <mergeCell ref="O6406:Q6406"/>
    <mergeCell ref="O6407:Q6407"/>
    <mergeCell ref="O6408:Q6408"/>
    <mergeCell ref="O6409:Q6409"/>
    <mergeCell ref="O6410:Q6410"/>
    <mergeCell ref="O6411:Q6411"/>
    <mergeCell ref="O6412:Q6412"/>
    <mergeCell ref="O6413:Q6413"/>
    <mergeCell ref="O6414:Q6414"/>
    <mergeCell ref="O6415:Q6415"/>
    <mergeCell ref="O6416:Q6416"/>
    <mergeCell ref="O6417:Q6417"/>
    <mergeCell ref="O6418:Q6418"/>
    <mergeCell ref="O6419:Q6419"/>
    <mergeCell ref="O6420:Q6420"/>
    <mergeCell ref="O6421:Q6421"/>
    <mergeCell ref="O6422:Q6422"/>
    <mergeCell ref="O6423:Q6423"/>
    <mergeCell ref="O6424:Q6424"/>
    <mergeCell ref="O6425:Q6425"/>
    <mergeCell ref="O6426:Q6426"/>
    <mergeCell ref="O6427:Q6427"/>
    <mergeCell ref="O6428:Q6428"/>
    <mergeCell ref="O6429:Q6429"/>
    <mergeCell ref="O6430:Q6430"/>
    <mergeCell ref="O6431:Q6431"/>
    <mergeCell ref="O6432:Q6432"/>
    <mergeCell ref="O6433:Q6433"/>
    <mergeCell ref="O6434:Q6434"/>
    <mergeCell ref="O6435:Q6435"/>
    <mergeCell ref="O6436:Q6436"/>
    <mergeCell ref="O6437:Q6437"/>
    <mergeCell ref="O6438:Q6438"/>
    <mergeCell ref="O6439:Q6439"/>
    <mergeCell ref="O6440:Q6440"/>
    <mergeCell ref="O6441:Q6441"/>
    <mergeCell ref="A6442:M6442"/>
    <mergeCell ref="O6442:Q6442"/>
    <mergeCell ref="A4:A6"/>
    <mergeCell ref="B5:B6"/>
    <mergeCell ref="C5:C6"/>
    <mergeCell ref="D4:D6"/>
    <mergeCell ref="E4:E6"/>
    <mergeCell ref="F4:F6"/>
    <mergeCell ref="G4:G6"/>
    <mergeCell ref="H4:H6"/>
    <mergeCell ref="J4:J6"/>
    <mergeCell ref="K4:K6"/>
    <mergeCell ref="L4:L6"/>
    <mergeCell ref="M4:M6"/>
    <mergeCell ref="N5:N6"/>
    <mergeCell ref="R5:R6"/>
    <mergeCell ref="S5:S6"/>
    <mergeCell ref="T5:T6"/>
    <mergeCell ref="U5:U6"/>
    <mergeCell ref="V5:V6"/>
    <mergeCell ref="W4:W6"/>
    <mergeCell ref="X4:X6"/>
    <mergeCell ref="O5:Q6"/>
  </mergeCells>
  <pageMargins left="0.75" right="0.75" top="1" bottom="1" header="0.5" footer="0.5"/>
  <pageSetup paperSize="1" pageOrder="overThenDown" orientation="portrait"/>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30"/>
  <dimension ref="A1:HN1075"/>
  <sheetViews>
    <sheetView workbookViewId="0">
      <selection activeCell="D1076" sqref="D1076"/>
    </sheetView>
  </sheetViews>
  <sheetFormatPr defaultColWidth="8.8" defaultRowHeight="14.25"/>
  <cols>
    <col min="1" max="1" width="14.1" style="371" customWidth="1"/>
    <col min="2" max="2" width="30.3" style="372" customWidth="1"/>
    <col min="3" max="3" width="11.9" style="373" customWidth="1"/>
    <col min="4" max="4" width="9.1" style="374" customWidth="1"/>
    <col min="5" max="5" width="25.6" style="375" customWidth="1"/>
    <col min="6" max="6" width="8.8" style="376"/>
    <col min="7" max="7" width="29.8" style="377" customWidth="1"/>
    <col min="8" max="8" width="9.375" style="374"/>
    <col min="9" max="9" width="12.625" style="374"/>
    <col min="10" max="209" width="8.8" style="374"/>
    <col min="210" max="16384" width="8.8" style="378"/>
  </cols>
  <sheetData>
    <row r="1" s="367" customFormat="1" ht="33" customHeight="1" spans="1:7">
      <c r="A1" s="379" t="s">
        <v>8111</v>
      </c>
      <c r="B1" s="380"/>
      <c r="C1" s="379"/>
      <c r="D1" s="379"/>
      <c r="E1" s="381"/>
      <c r="F1" s="379"/>
      <c r="G1" s="382"/>
    </row>
    <row r="2" s="367" customFormat="1" ht="23" customHeight="1" spans="1:7">
      <c r="A2" s="383"/>
      <c r="B2" s="384">
        <v>0</v>
      </c>
      <c r="C2" s="385"/>
      <c r="D2" s="386"/>
      <c r="E2" s="387"/>
      <c r="F2" s="388"/>
      <c r="G2" s="389" t="s">
        <v>7533</v>
      </c>
    </row>
    <row r="3" s="368" customFormat="1" ht="19" customHeight="1" spans="1:7">
      <c r="A3" s="390" t="s">
        <v>7850</v>
      </c>
      <c r="B3" s="390" t="s">
        <v>8112</v>
      </c>
      <c r="C3" s="391" t="s">
        <v>8113</v>
      </c>
      <c r="D3" s="392" t="s">
        <v>8114</v>
      </c>
      <c r="E3" s="393"/>
      <c r="F3" s="394" t="s">
        <v>8115</v>
      </c>
      <c r="G3" s="395"/>
    </row>
    <row r="4" s="368" customFormat="1" ht="19" customHeight="1" spans="1:7">
      <c r="A4" s="390"/>
      <c r="B4" s="390"/>
      <c r="C4" s="391"/>
      <c r="D4" s="392" t="s">
        <v>8116</v>
      </c>
      <c r="E4" s="393" t="s">
        <v>3</v>
      </c>
      <c r="F4" s="394" t="s">
        <v>8117</v>
      </c>
      <c r="G4" s="395" t="s">
        <v>8118</v>
      </c>
    </row>
    <row r="5" s="368" customFormat="1" ht="19" customHeight="1" spans="1:9">
      <c r="A5" s="390" t="s">
        <v>8119</v>
      </c>
      <c r="B5" s="396"/>
      <c r="C5" s="391">
        <f>SUBTOTAL(9,C6:C1077)/10000</f>
        <v>6</v>
      </c>
      <c r="D5" s="392"/>
      <c r="E5" s="397"/>
      <c r="F5" s="394"/>
      <c r="G5" s="398"/>
      <c r="I5" s="391">
        <f>SUBTOTAL(9,I6:I1077)/10000</f>
        <v>7</v>
      </c>
    </row>
    <row r="6" s="369" customFormat="1" ht="36" hidden="1" customHeight="1" spans="1:222">
      <c r="A6" s="399" t="s">
        <v>8120</v>
      </c>
      <c r="B6" s="399" t="s">
        <v>8121</v>
      </c>
      <c r="C6" s="400">
        <v>130000</v>
      </c>
      <c r="D6" s="910" t="s">
        <v>5719</v>
      </c>
      <c r="E6" s="402" t="s">
        <v>1245</v>
      </c>
      <c r="F6" s="403">
        <v>2300248</v>
      </c>
      <c r="G6" s="404" t="s">
        <v>7810</v>
      </c>
      <c r="I6" s="369">
        <f>C6*1.21</f>
        <v>157300</v>
      </c>
      <c r="HB6" s="378"/>
      <c r="HC6" s="378"/>
      <c r="HD6" s="378"/>
      <c r="HE6" s="378"/>
      <c r="HF6" s="378"/>
      <c r="HG6" s="378"/>
      <c r="HH6" s="378"/>
      <c r="HI6" s="378"/>
      <c r="HJ6" s="378"/>
      <c r="HK6" s="378"/>
      <c r="HL6" s="378"/>
      <c r="HM6" s="378"/>
      <c r="HN6" s="378"/>
    </row>
    <row r="7" s="369" customFormat="1" ht="36" hidden="1" customHeight="1" spans="1:222">
      <c r="A7" s="399" t="s">
        <v>8122</v>
      </c>
      <c r="B7" s="399" t="s">
        <v>8123</v>
      </c>
      <c r="C7" s="400">
        <v>2600000</v>
      </c>
      <c r="D7" s="910" t="s">
        <v>5526</v>
      </c>
      <c r="E7" s="402" t="s">
        <v>982</v>
      </c>
      <c r="F7" s="403">
        <v>2300248</v>
      </c>
      <c r="G7" s="404" t="s">
        <v>7810</v>
      </c>
      <c r="I7" s="369">
        <f t="shared" ref="I7:I70" si="0">C7*1.21</f>
        <v>3146000</v>
      </c>
      <c r="HB7" s="378"/>
      <c r="HC7" s="378"/>
      <c r="HD7" s="378"/>
      <c r="HE7" s="378"/>
      <c r="HF7" s="378"/>
      <c r="HG7" s="378"/>
      <c r="HH7" s="378"/>
      <c r="HI7" s="378"/>
      <c r="HJ7" s="378"/>
      <c r="HK7" s="378"/>
      <c r="HL7" s="378"/>
      <c r="HM7" s="378"/>
      <c r="HN7" s="378"/>
    </row>
    <row r="8" s="369" customFormat="1" ht="36" hidden="1" customHeight="1" spans="1:222">
      <c r="A8" s="399" t="s">
        <v>8122</v>
      </c>
      <c r="B8" s="399" t="s">
        <v>8123</v>
      </c>
      <c r="C8" s="400">
        <v>300000</v>
      </c>
      <c r="D8" s="910" t="s">
        <v>5525</v>
      </c>
      <c r="E8" s="402" t="s">
        <v>980</v>
      </c>
      <c r="F8" s="403">
        <v>2300248</v>
      </c>
      <c r="G8" s="404" t="s">
        <v>7810</v>
      </c>
      <c r="I8" s="369">
        <f t="shared" si="0"/>
        <v>363000</v>
      </c>
      <c r="HB8" s="378"/>
      <c r="HC8" s="378"/>
      <c r="HD8" s="378"/>
      <c r="HE8" s="378"/>
      <c r="HF8" s="378"/>
      <c r="HG8" s="378"/>
      <c r="HH8" s="378"/>
      <c r="HI8" s="378"/>
      <c r="HJ8" s="378"/>
      <c r="HK8" s="378"/>
      <c r="HL8" s="378"/>
      <c r="HM8" s="378"/>
      <c r="HN8" s="378"/>
    </row>
    <row r="9" s="369" customFormat="1" ht="36" hidden="1" customHeight="1" spans="1:222">
      <c r="A9" s="399" t="s">
        <v>8122</v>
      </c>
      <c r="B9" s="399" t="s">
        <v>8123</v>
      </c>
      <c r="C9" s="400">
        <v>700000</v>
      </c>
      <c r="D9" s="910" t="s">
        <v>5533</v>
      </c>
      <c r="E9" s="402" t="s">
        <v>994</v>
      </c>
      <c r="F9" s="403">
        <v>2300248</v>
      </c>
      <c r="G9" s="404" t="s">
        <v>7810</v>
      </c>
      <c r="I9" s="369">
        <f t="shared" si="0"/>
        <v>847000</v>
      </c>
      <c r="HB9" s="378"/>
      <c r="HC9" s="378"/>
      <c r="HD9" s="378"/>
      <c r="HE9" s="378"/>
      <c r="HF9" s="378"/>
      <c r="HG9" s="378"/>
      <c r="HH9" s="378"/>
      <c r="HI9" s="378"/>
      <c r="HJ9" s="378"/>
      <c r="HK9" s="378"/>
      <c r="HL9" s="378"/>
      <c r="HM9" s="378"/>
      <c r="HN9" s="378"/>
    </row>
    <row r="10" s="369" customFormat="1" ht="36" hidden="1" customHeight="1" spans="1:222">
      <c r="A10" s="399" t="s">
        <v>8122</v>
      </c>
      <c r="B10" s="399" t="s">
        <v>8123</v>
      </c>
      <c r="C10" s="400">
        <v>9400000</v>
      </c>
      <c r="D10" s="910" t="s">
        <v>5527</v>
      </c>
      <c r="E10" s="402" t="s">
        <v>984</v>
      </c>
      <c r="F10" s="403">
        <v>2300248</v>
      </c>
      <c r="G10" s="404" t="s">
        <v>7810</v>
      </c>
      <c r="I10" s="369">
        <f t="shared" si="0"/>
        <v>11374000</v>
      </c>
      <c r="HB10" s="378"/>
      <c r="HC10" s="378"/>
      <c r="HD10" s="378"/>
      <c r="HE10" s="378"/>
      <c r="HF10" s="378"/>
      <c r="HG10" s="378"/>
      <c r="HH10" s="378"/>
      <c r="HI10" s="378"/>
      <c r="HJ10" s="378"/>
      <c r="HK10" s="378"/>
      <c r="HL10" s="378"/>
      <c r="HM10" s="378"/>
      <c r="HN10" s="378"/>
    </row>
    <row r="11" s="369" customFormat="1" ht="36" hidden="1" customHeight="1" spans="1:222">
      <c r="A11" s="399" t="s">
        <v>8124</v>
      </c>
      <c r="B11" s="399" t="s">
        <v>8125</v>
      </c>
      <c r="C11" s="400">
        <v>990000</v>
      </c>
      <c r="D11" s="910" t="s">
        <v>6400</v>
      </c>
      <c r="E11" s="402" t="s">
        <v>1598</v>
      </c>
      <c r="F11" s="403">
        <v>2300248</v>
      </c>
      <c r="G11" s="404" t="s">
        <v>7810</v>
      </c>
      <c r="I11" s="369">
        <f t="shared" si="0"/>
        <v>1197900</v>
      </c>
      <c r="HB11" s="378"/>
      <c r="HC11" s="378"/>
      <c r="HD11" s="378"/>
      <c r="HE11" s="378"/>
      <c r="HF11" s="378"/>
      <c r="HG11" s="378"/>
      <c r="HH11" s="378"/>
      <c r="HI11" s="378"/>
      <c r="HJ11" s="378"/>
      <c r="HK11" s="378"/>
      <c r="HL11" s="378"/>
      <c r="HM11" s="378"/>
      <c r="HN11" s="378"/>
    </row>
    <row r="12" s="369" customFormat="1" ht="36" hidden="1" customHeight="1" spans="1:222">
      <c r="A12" s="399" t="s">
        <v>8126</v>
      </c>
      <c r="B12" s="399" t="s">
        <v>8127</v>
      </c>
      <c r="C12" s="400">
        <v>60000</v>
      </c>
      <c r="D12" s="910" t="s">
        <v>5570</v>
      </c>
      <c r="E12" s="402" t="s">
        <v>8128</v>
      </c>
      <c r="F12" s="403">
        <v>2300248</v>
      </c>
      <c r="G12" s="404" t="s">
        <v>7810</v>
      </c>
      <c r="I12" s="369">
        <f t="shared" si="0"/>
        <v>72600</v>
      </c>
      <c r="HB12" s="378"/>
      <c r="HC12" s="378"/>
      <c r="HD12" s="378"/>
      <c r="HE12" s="378"/>
      <c r="HF12" s="378"/>
      <c r="HG12" s="378"/>
      <c r="HH12" s="378"/>
      <c r="HI12" s="378"/>
      <c r="HJ12" s="378"/>
      <c r="HK12" s="378"/>
      <c r="HL12" s="378"/>
      <c r="HM12" s="378"/>
      <c r="HN12" s="378"/>
    </row>
    <row r="13" s="369" customFormat="1" ht="36" hidden="1" customHeight="1" spans="1:222">
      <c r="A13" s="399" t="s">
        <v>8126</v>
      </c>
      <c r="B13" s="399" t="s">
        <v>8127</v>
      </c>
      <c r="C13" s="400">
        <v>272000</v>
      </c>
      <c r="D13" s="910" t="s">
        <v>5569</v>
      </c>
      <c r="E13" s="402" t="s">
        <v>1046</v>
      </c>
      <c r="F13" s="403">
        <v>2300248</v>
      </c>
      <c r="G13" s="404" t="s">
        <v>7810</v>
      </c>
      <c r="I13" s="369">
        <f t="shared" si="0"/>
        <v>329120</v>
      </c>
      <c r="HB13" s="378"/>
      <c r="HC13" s="378"/>
      <c r="HD13" s="378"/>
      <c r="HE13" s="378"/>
      <c r="HF13" s="378"/>
      <c r="HG13" s="378"/>
      <c r="HH13" s="378"/>
      <c r="HI13" s="378"/>
      <c r="HJ13" s="378"/>
      <c r="HK13" s="378"/>
      <c r="HL13" s="378"/>
      <c r="HM13" s="378"/>
      <c r="HN13" s="378"/>
    </row>
    <row r="14" s="369" customFormat="1" ht="36" hidden="1" customHeight="1" spans="1:222">
      <c r="A14" s="399" t="s">
        <v>8126</v>
      </c>
      <c r="B14" s="399" t="s">
        <v>8129</v>
      </c>
      <c r="C14" s="400">
        <v>339000</v>
      </c>
      <c r="D14" s="910" t="s">
        <v>5570</v>
      </c>
      <c r="E14" s="402" t="s">
        <v>8128</v>
      </c>
      <c r="F14" s="403">
        <v>2300258</v>
      </c>
      <c r="G14" s="404" t="s">
        <v>7820</v>
      </c>
      <c r="H14" s="369">
        <f>C14*0.7</f>
        <v>237300</v>
      </c>
      <c r="I14" s="369">
        <f t="shared" si="0"/>
        <v>410190</v>
      </c>
      <c r="HB14" s="378"/>
      <c r="HC14" s="378"/>
      <c r="HD14" s="378"/>
      <c r="HE14" s="378"/>
      <c r="HF14" s="378"/>
      <c r="HG14" s="378"/>
      <c r="HH14" s="378"/>
      <c r="HI14" s="378"/>
      <c r="HJ14" s="378"/>
      <c r="HK14" s="378"/>
      <c r="HL14" s="378"/>
      <c r="HM14" s="378"/>
      <c r="HN14" s="378"/>
    </row>
    <row r="15" s="369" customFormat="1" ht="36" hidden="1" customHeight="1" spans="1:222">
      <c r="A15" s="399" t="s">
        <v>8130</v>
      </c>
      <c r="B15" s="399" t="s">
        <v>8131</v>
      </c>
      <c r="C15" s="400">
        <v>83000</v>
      </c>
      <c r="D15" s="910" t="s">
        <v>5669</v>
      </c>
      <c r="E15" s="402" t="s">
        <v>1171</v>
      </c>
      <c r="F15" s="403">
        <v>2300258</v>
      </c>
      <c r="G15" s="404" t="s">
        <v>7820</v>
      </c>
      <c r="H15" s="369">
        <f>C15*0.7</f>
        <v>58100</v>
      </c>
      <c r="I15" s="369">
        <f t="shared" si="0"/>
        <v>100430</v>
      </c>
      <c r="HB15" s="378"/>
      <c r="HC15" s="378"/>
      <c r="HD15" s="378"/>
      <c r="HE15" s="378"/>
      <c r="HF15" s="378"/>
      <c r="HG15" s="378"/>
      <c r="HH15" s="378"/>
      <c r="HI15" s="378"/>
      <c r="HJ15" s="378"/>
      <c r="HK15" s="378"/>
      <c r="HL15" s="378"/>
      <c r="HM15" s="378"/>
      <c r="HN15" s="378"/>
    </row>
    <row r="16" s="369" customFormat="1" ht="36" hidden="1" customHeight="1" spans="1:222">
      <c r="A16" s="399" t="s">
        <v>8132</v>
      </c>
      <c r="B16" s="399" t="s">
        <v>8133</v>
      </c>
      <c r="C16" s="400">
        <v>94200</v>
      </c>
      <c r="D16" s="910" t="s">
        <v>4872</v>
      </c>
      <c r="E16" s="402" t="s">
        <v>14</v>
      </c>
      <c r="F16" s="403">
        <v>2300252</v>
      </c>
      <c r="G16" s="404" t="s">
        <v>7814</v>
      </c>
      <c r="I16" s="369">
        <f t="shared" si="0"/>
        <v>113982</v>
      </c>
      <c r="HB16" s="378"/>
      <c r="HC16" s="378"/>
      <c r="HD16" s="378"/>
      <c r="HE16" s="378"/>
      <c r="HF16" s="378"/>
      <c r="HG16" s="378"/>
      <c r="HH16" s="378"/>
      <c r="HI16" s="378"/>
      <c r="HJ16" s="378"/>
      <c r="HK16" s="378"/>
      <c r="HL16" s="378"/>
      <c r="HM16" s="378"/>
      <c r="HN16" s="378"/>
    </row>
    <row r="17" s="369" customFormat="1" ht="36" hidden="1" customHeight="1" spans="1:222">
      <c r="A17" s="399" t="s">
        <v>8134</v>
      </c>
      <c r="B17" s="399" t="s">
        <v>8135</v>
      </c>
      <c r="C17" s="400">
        <v>50000</v>
      </c>
      <c r="D17" s="910" t="s">
        <v>4938</v>
      </c>
      <c r="E17" s="402" t="s">
        <v>344</v>
      </c>
      <c r="F17" s="403">
        <v>2130126</v>
      </c>
      <c r="G17" s="404" t="s">
        <v>1349</v>
      </c>
      <c r="I17" s="369">
        <f t="shared" si="0"/>
        <v>60500</v>
      </c>
      <c r="HB17" s="378"/>
      <c r="HC17" s="378"/>
      <c r="HD17" s="378"/>
      <c r="HE17" s="378"/>
      <c r="HF17" s="378"/>
      <c r="HG17" s="378"/>
      <c r="HH17" s="378"/>
      <c r="HI17" s="378"/>
      <c r="HJ17" s="378"/>
      <c r="HK17" s="378"/>
      <c r="HL17" s="378"/>
      <c r="HM17" s="378"/>
      <c r="HN17" s="378"/>
    </row>
    <row r="18" s="369" customFormat="1" ht="36" hidden="1" customHeight="1" spans="1:222">
      <c r="A18" s="399" t="s">
        <v>8134</v>
      </c>
      <c r="B18" s="399" t="s">
        <v>8135</v>
      </c>
      <c r="C18" s="400">
        <v>23500</v>
      </c>
      <c r="D18" s="910" t="s">
        <v>4931</v>
      </c>
      <c r="E18" s="402" t="s">
        <v>336</v>
      </c>
      <c r="F18" s="403">
        <v>2300252</v>
      </c>
      <c r="G18" s="404" t="s">
        <v>7814</v>
      </c>
      <c r="I18" s="369">
        <f t="shared" si="0"/>
        <v>28435</v>
      </c>
      <c r="HB18" s="378"/>
      <c r="HC18" s="378"/>
      <c r="HD18" s="378"/>
      <c r="HE18" s="378"/>
      <c r="HF18" s="378"/>
      <c r="HG18" s="378"/>
      <c r="HH18" s="378"/>
      <c r="HI18" s="378"/>
      <c r="HJ18" s="378"/>
      <c r="HK18" s="378"/>
      <c r="HL18" s="378"/>
      <c r="HM18" s="378"/>
      <c r="HN18" s="378"/>
    </row>
    <row r="19" s="369" customFormat="1" ht="36" hidden="1" customHeight="1" spans="1:222">
      <c r="A19" s="399" t="s">
        <v>8122</v>
      </c>
      <c r="B19" s="399" t="s">
        <v>8136</v>
      </c>
      <c r="C19" s="400">
        <v>1390000</v>
      </c>
      <c r="D19" s="910" t="s">
        <v>6023</v>
      </c>
      <c r="E19" s="402" t="s">
        <v>1920</v>
      </c>
      <c r="F19" s="403">
        <v>2130316</v>
      </c>
      <c r="G19" s="404" t="s">
        <v>1386</v>
      </c>
      <c r="I19" s="369">
        <f t="shared" si="0"/>
        <v>1681900</v>
      </c>
      <c r="HB19" s="378"/>
      <c r="HC19" s="378"/>
      <c r="HD19" s="378"/>
      <c r="HE19" s="378"/>
      <c r="HF19" s="378"/>
      <c r="HG19" s="378"/>
      <c r="HH19" s="378"/>
      <c r="HI19" s="378"/>
      <c r="HJ19" s="378"/>
      <c r="HK19" s="378"/>
      <c r="HL19" s="378"/>
      <c r="HM19" s="378"/>
      <c r="HN19" s="378"/>
    </row>
    <row r="20" s="369" customFormat="1" ht="36" hidden="1" customHeight="1" spans="1:222">
      <c r="A20" s="399" t="s">
        <v>8137</v>
      </c>
      <c r="B20" s="399" t="s">
        <v>8138</v>
      </c>
      <c r="C20" s="400">
        <v>85000</v>
      </c>
      <c r="D20" s="910" t="s">
        <v>5391</v>
      </c>
      <c r="E20" s="402" t="s">
        <v>820</v>
      </c>
      <c r="F20" s="403">
        <v>2130111</v>
      </c>
      <c r="G20" s="404" t="s">
        <v>1340</v>
      </c>
      <c r="I20" s="369">
        <f t="shared" si="0"/>
        <v>102850</v>
      </c>
      <c r="HB20" s="378"/>
      <c r="HC20" s="378"/>
      <c r="HD20" s="378"/>
      <c r="HE20" s="378"/>
      <c r="HF20" s="378"/>
      <c r="HG20" s="378"/>
      <c r="HH20" s="378"/>
      <c r="HI20" s="378"/>
      <c r="HJ20" s="378"/>
      <c r="HK20" s="378"/>
      <c r="HL20" s="378"/>
      <c r="HM20" s="378"/>
      <c r="HN20" s="378"/>
    </row>
    <row r="21" s="369" customFormat="1" ht="36" hidden="1" customHeight="1" spans="1:222">
      <c r="A21" s="399" t="s">
        <v>8137</v>
      </c>
      <c r="B21" s="399" t="s">
        <v>8138</v>
      </c>
      <c r="C21" s="400">
        <v>35000</v>
      </c>
      <c r="D21" s="910" t="s">
        <v>5391</v>
      </c>
      <c r="E21" s="402" t="s">
        <v>820</v>
      </c>
      <c r="F21" s="403">
        <v>2300252</v>
      </c>
      <c r="G21" s="404" t="s">
        <v>7814</v>
      </c>
      <c r="I21" s="369">
        <f t="shared" si="0"/>
        <v>42350</v>
      </c>
      <c r="HB21" s="378"/>
      <c r="HC21" s="378"/>
      <c r="HD21" s="378"/>
      <c r="HE21" s="378"/>
      <c r="HF21" s="378"/>
      <c r="HG21" s="378"/>
      <c r="HH21" s="378"/>
      <c r="HI21" s="378"/>
      <c r="HJ21" s="378"/>
      <c r="HK21" s="378"/>
      <c r="HL21" s="378"/>
      <c r="HM21" s="378"/>
      <c r="HN21" s="378"/>
    </row>
    <row r="22" s="369" customFormat="1" ht="36" hidden="1" customHeight="1" spans="1:222">
      <c r="A22" s="399" t="s">
        <v>8137</v>
      </c>
      <c r="B22" s="399" t="s">
        <v>8139</v>
      </c>
      <c r="C22" s="400">
        <v>75000</v>
      </c>
      <c r="D22" s="910" t="s">
        <v>5394</v>
      </c>
      <c r="E22" s="402" t="s">
        <v>824</v>
      </c>
      <c r="F22" s="403">
        <v>2300252</v>
      </c>
      <c r="G22" s="404" t="s">
        <v>7814</v>
      </c>
      <c r="I22" s="369">
        <f t="shared" si="0"/>
        <v>90750</v>
      </c>
      <c r="HB22" s="378"/>
      <c r="HC22" s="378"/>
      <c r="HD22" s="378"/>
      <c r="HE22" s="378"/>
      <c r="HF22" s="378"/>
      <c r="HG22" s="378"/>
      <c r="HH22" s="378"/>
      <c r="HI22" s="378"/>
      <c r="HJ22" s="378"/>
      <c r="HK22" s="378"/>
      <c r="HL22" s="378"/>
      <c r="HM22" s="378"/>
      <c r="HN22" s="378"/>
    </row>
    <row r="23" s="369" customFormat="1" ht="36" hidden="1" customHeight="1" spans="1:222">
      <c r="A23" s="399" t="s">
        <v>8137</v>
      </c>
      <c r="B23" s="399" t="s">
        <v>8139</v>
      </c>
      <c r="C23" s="400">
        <v>69500</v>
      </c>
      <c r="D23" s="910" t="s">
        <v>5394</v>
      </c>
      <c r="E23" s="402" t="s">
        <v>824</v>
      </c>
      <c r="F23" s="403">
        <v>2300252</v>
      </c>
      <c r="G23" s="404" t="s">
        <v>7814</v>
      </c>
      <c r="I23" s="369">
        <f t="shared" si="0"/>
        <v>84095</v>
      </c>
      <c r="HB23" s="378"/>
      <c r="HC23" s="378"/>
      <c r="HD23" s="378"/>
      <c r="HE23" s="378"/>
      <c r="HF23" s="378"/>
      <c r="HG23" s="378"/>
      <c r="HH23" s="378"/>
      <c r="HI23" s="378"/>
      <c r="HJ23" s="378"/>
      <c r="HK23" s="378"/>
      <c r="HL23" s="378"/>
      <c r="HM23" s="378"/>
      <c r="HN23" s="378"/>
    </row>
    <row r="24" s="369" customFormat="1" ht="36" hidden="1" customHeight="1" spans="1:222">
      <c r="A24" s="399" t="s">
        <v>8137</v>
      </c>
      <c r="B24" s="399" t="s">
        <v>8139</v>
      </c>
      <c r="C24" s="400">
        <v>665500</v>
      </c>
      <c r="D24" s="910" t="s">
        <v>5394</v>
      </c>
      <c r="E24" s="402" t="s">
        <v>824</v>
      </c>
      <c r="F24" s="403">
        <v>2300252</v>
      </c>
      <c r="G24" s="404" t="s">
        <v>7814</v>
      </c>
      <c r="I24" s="369">
        <f t="shared" si="0"/>
        <v>805255</v>
      </c>
      <c r="HB24" s="378"/>
      <c r="HC24" s="378"/>
      <c r="HD24" s="378"/>
      <c r="HE24" s="378"/>
      <c r="HF24" s="378"/>
      <c r="HG24" s="378"/>
      <c r="HH24" s="378"/>
      <c r="HI24" s="378"/>
      <c r="HJ24" s="378"/>
      <c r="HK24" s="378"/>
      <c r="HL24" s="378"/>
      <c r="HM24" s="378"/>
      <c r="HN24" s="378"/>
    </row>
    <row r="25" s="369" customFormat="1" ht="36" hidden="1" customHeight="1" spans="1:222">
      <c r="A25" s="399" t="s">
        <v>8137</v>
      </c>
      <c r="B25" s="399" t="s">
        <v>8139</v>
      </c>
      <c r="C25" s="400">
        <v>20000</v>
      </c>
      <c r="D25" s="910" t="s">
        <v>5394</v>
      </c>
      <c r="E25" s="402" t="s">
        <v>824</v>
      </c>
      <c r="F25" s="403">
        <v>2300252</v>
      </c>
      <c r="G25" s="404" t="s">
        <v>7814</v>
      </c>
      <c r="I25" s="369">
        <f t="shared" si="0"/>
        <v>24200</v>
      </c>
      <c r="HB25" s="378"/>
      <c r="HC25" s="378"/>
      <c r="HD25" s="378"/>
      <c r="HE25" s="378"/>
      <c r="HF25" s="378"/>
      <c r="HG25" s="378"/>
      <c r="HH25" s="378"/>
      <c r="HI25" s="378"/>
      <c r="HJ25" s="378"/>
      <c r="HK25" s="378"/>
      <c r="HL25" s="378"/>
      <c r="HM25" s="378"/>
      <c r="HN25" s="378"/>
    </row>
    <row r="26" s="369" customFormat="1" ht="36" hidden="1" customHeight="1" spans="1:222">
      <c r="A26" s="399" t="s">
        <v>8137</v>
      </c>
      <c r="B26" s="399" t="s">
        <v>8140</v>
      </c>
      <c r="C26" s="400">
        <v>4314200</v>
      </c>
      <c r="D26" s="910" t="s">
        <v>5405</v>
      </c>
      <c r="E26" s="402" t="s">
        <v>839</v>
      </c>
      <c r="F26" s="403">
        <v>2300252</v>
      </c>
      <c r="G26" s="404" t="s">
        <v>7814</v>
      </c>
      <c r="I26" s="369">
        <f t="shared" si="0"/>
        <v>5220182</v>
      </c>
      <c r="HB26" s="378"/>
      <c r="HC26" s="378"/>
      <c r="HD26" s="378"/>
      <c r="HE26" s="378"/>
      <c r="HF26" s="378"/>
      <c r="HG26" s="378"/>
      <c r="HH26" s="378"/>
      <c r="HI26" s="378"/>
      <c r="HJ26" s="378"/>
      <c r="HK26" s="378"/>
      <c r="HL26" s="378"/>
      <c r="HM26" s="378"/>
      <c r="HN26" s="378"/>
    </row>
    <row r="27" s="369" customFormat="1" ht="36" hidden="1" customHeight="1" spans="1:222">
      <c r="A27" s="399" t="s">
        <v>8137</v>
      </c>
      <c r="B27" s="399" t="s">
        <v>8140</v>
      </c>
      <c r="C27" s="400">
        <v>240000</v>
      </c>
      <c r="D27" s="910" t="s">
        <v>5405</v>
      </c>
      <c r="E27" s="402" t="s">
        <v>839</v>
      </c>
      <c r="F27" s="403">
        <v>2130804</v>
      </c>
      <c r="G27" s="404" t="s">
        <v>1920</v>
      </c>
      <c r="I27" s="369">
        <f t="shared" si="0"/>
        <v>290400</v>
      </c>
      <c r="HB27" s="378"/>
      <c r="HC27" s="378"/>
      <c r="HD27" s="378"/>
      <c r="HE27" s="378"/>
      <c r="HF27" s="378"/>
      <c r="HG27" s="378"/>
      <c r="HH27" s="378"/>
      <c r="HI27" s="378"/>
      <c r="HJ27" s="378"/>
      <c r="HK27" s="378"/>
      <c r="HL27" s="378"/>
      <c r="HM27" s="378"/>
      <c r="HN27" s="378"/>
    </row>
    <row r="28" s="369" customFormat="1" ht="36" hidden="1" customHeight="1" spans="1:222">
      <c r="A28" s="399" t="s">
        <v>8137</v>
      </c>
      <c r="B28" s="399" t="s">
        <v>8140</v>
      </c>
      <c r="C28" s="400">
        <v>646710</v>
      </c>
      <c r="D28" s="910" t="s">
        <v>5405</v>
      </c>
      <c r="E28" s="402" t="s">
        <v>839</v>
      </c>
      <c r="F28" s="403">
        <v>2130804</v>
      </c>
      <c r="G28" s="404" t="s">
        <v>1920</v>
      </c>
      <c r="I28" s="369">
        <f t="shared" si="0"/>
        <v>782519.1</v>
      </c>
      <c r="HB28" s="378"/>
      <c r="HC28" s="378"/>
      <c r="HD28" s="378"/>
      <c r="HE28" s="378"/>
      <c r="HF28" s="378"/>
      <c r="HG28" s="378"/>
      <c r="HH28" s="378"/>
      <c r="HI28" s="378"/>
      <c r="HJ28" s="378"/>
      <c r="HK28" s="378"/>
      <c r="HL28" s="378"/>
      <c r="HM28" s="378"/>
      <c r="HN28" s="378"/>
    </row>
    <row r="29" s="369" customFormat="1" ht="36" hidden="1" customHeight="1" spans="1:222">
      <c r="A29" s="399" t="s">
        <v>8137</v>
      </c>
      <c r="B29" s="399" t="s">
        <v>8140</v>
      </c>
      <c r="C29" s="400">
        <v>43285</v>
      </c>
      <c r="D29" s="910" t="s">
        <v>5405</v>
      </c>
      <c r="E29" s="402" t="s">
        <v>839</v>
      </c>
      <c r="F29" s="403">
        <v>2013899</v>
      </c>
      <c r="G29" s="404" t="s">
        <v>347</v>
      </c>
      <c r="H29" s="369">
        <f>C29*0.8</f>
        <v>34628</v>
      </c>
      <c r="I29" s="369">
        <f t="shared" si="0"/>
        <v>52374.85</v>
      </c>
      <c r="HB29" s="378"/>
      <c r="HC29" s="378"/>
      <c r="HD29" s="378"/>
      <c r="HE29" s="378"/>
      <c r="HF29" s="378"/>
      <c r="HG29" s="378"/>
      <c r="HH29" s="378"/>
      <c r="HI29" s="378"/>
      <c r="HJ29" s="378"/>
      <c r="HK29" s="378"/>
      <c r="HL29" s="378"/>
      <c r="HM29" s="378"/>
      <c r="HN29" s="378"/>
    </row>
    <row r="30" s="369" customFormat="1" ht="36" hidden="1" customHeight="1" spans="1:222">
      <c r="A30" s="399" t="s">
        <v>8137</v>
      </c>
      <c r="B30" s="399" t="s">
        <v>8140</v>
      </c>
      <c r="C30" s="400">
        <v>128005</v>
      </c>
      <c r="D30" s="910" t="s">
        <v>5405</v>
      </c>
      <c r="E30" s="402" t="s">
        <v>839</v>
      </c>
      <c r="F30" s="403">
        <v>2300248</v>
      </c>
      <c r="G30" s="404" t="s">
        <v>7810</v>
      </c>
      <c r="I30" s="369">
        <f t="shared" si="0"/>
        <v>154886.05</v>
      </c>
      <c r="HB30" s="378"/>
      <c r="HC30" s="378"/>
      <c r="HD30" s="378"/>
      <c r="HE30" s="378"/>
      <c r="HF30" s="378"/>
      <c r="HG30" s="378"/>
      <c r="HH30" s="378"/>
      <c r="HI30" s="378"/>
      <c r="HJ30" s="378"/>
      <c r="HK30" s="378"/>
      <c r="HL30" s="378"/>
      <c r="HM30" s="378"/>
      <c r="HN30" s="378"/>
    </row>
    <row r="31" s="369" customFormat="1" ht="36" hidden="1" customHeight="1" spans="1:222">
      <c r="A31" s="399" t="s">
        <v>8141</v>
      </c>
      <c r="B31" s="399" t="s">
        <v>8142</v>
      </c>
      <c r="C31" s="400">
        <v>115900</v>
      </c>
      <c r="D31" s="910" t="s">
        <v>5673</v>
      </c>
      <c r="E31" s="402" t="s">
        <v>1177</v>
      </c>
      <c r="F31" s="403">
        <v>2130234</v>
      </c>
      <c r="G31" s="404" t="s">
        <v>1370</v>
      </c>
      <c r="I31" s="369">
        <f t="shared" si="0"/>
        <v>140239</v>
      </c>
      <c r="HB31" s="378"/>
      <c r="HC31" s="378"/>
      <c r="HD31" s="378"/>
      <c r="HE31" s="378"/>
      <c r="HF31" s="378"/>
      <c r="HG31" s="378"/>
      <c r="HH31" s="378"/>
      <c r="HI31" s="378"/>
      <c r="HJ31" s="378"/>
      <c r="HK31" s="378"/>
      <c r="HL31" s="378"/>
      <c r="HM31" s="378"/>
      <c r="HN31" s="378"/>
    </row>
    <row r="32" s="369" customFormat="1" ht="36" hidden="1" customHeight="1" spans="1:222">
      <c r="A32" s="399" t="s">
        <v>8143</v>
      </c>
      <c r="B32" s="399" t="s">
        <v>8144</v>
      </c>
      <c r="C32" s="405">
        <v>200000</v>
      </c>
      <c r="D32" s="910" t="s">
        <v>5675</v>
      </c>
      <c r="E32" s="402" t="s">
        <v>1181</v>
      </c>
      <c r="F32" s="403">
        <v>2300259</v>
      </c>
      <c r="G32" s="404" t="s">
        <v>7821</v>
      </c>
      <c r="I32" s="369">
        <f t="shared" si="0"/>
        <v>242000</v>
      </c>
      <c r="HB32" s="378"/>
      <c r="HC32" s="378"/>
      <c r="HD32" s="378"/>
      <c r="HE32" s="378"/>
      <c r="HF32" s="378"/>
      <c r="HG32" s="378"/>
      <c r="HH32" s="378"/>
      <c r="HI32" s="378"/>
      <c r="HJ32" s="378"/>
      <c r="HK32" s="378"/>
      <c r="HL32" s="378"/>
      <c r="HM32" s="378"/>
      <c r="HN32" s="378"/>
    </row>
    <row r="33" s="369" customFormat="1" ht="36" hidden="1" customHeight="1" spans="1:222">
      <c r="A33" s="399" t="s">
        <v>8145</v>
      </c>
      <c r="B33" s="399" t="s">
        <v>8146</v>
      </c>
      <c r="C33" s="400">
        <v>700000</v>
      </c>
      <c r="D33" s="910" t="s">
        <v>5978</v>
      </c>
      <c r="E33" s="402" t="s">
        <v>1386</v>
      </c>
      <c r="F33" s="403">
        <v>2070307</v>
      </c>
      <c r="G33" s="404" t="s">
        <v>857</v>
      </c>
      <c r="H33" s="369">
        <f>C33*0.9</f>
        <v>630000</v>
      </c>
      <c r="I33" s="369">
        <f t="shared" si="0"/>
        <v>847000</v>
      </c>
      <c r="HB33" s="378"/>
      <c r="HC33" s="378"/>
      <c r="HD33" s="378"/>
      <c r="HE33" s="378"/>
      <c r="HF33" s="378"/>
      <c r="HG33" s="378"/>
      <c r="HH33" s="378"/>
      <c r="HI33" s="378"/>
      <c r="HJ33" s="378"/>
      <c r="HK33" s="378"/>
      <c r="HL33" s="378"/>
      <c r="HM33" s="378"/>
      <c r="HN33" s="378"/>
    </row>
    <row r="34" s="369" customFormat="1" ht="36" hidden="1" customHeight="1" spans="1:222">
      <c r="A34" s="399" t="s">
        <v>8145</v>
      </c>
      <c r="B34" s="399" t="s">
        <v>8147</v>
      </c>
      <c r="C34" s="400">
        <v>320000</v>
      </c>
      <c r="D34" s="910" t="s">
        <v>5959</v>
      </c>
      <c r="E34" s="402" t="s">
        <v>14</v>
      </c>
      <c r="F34" s="403">
        <v>2070307</v>
      </c>
      <c r="G34" s="404" t="s">
        <v>857</v>
      </c>
      <c r="H34" s="369">
        <f>C34*0.9</f>
        <v>288000</v>
      </c>
      <c r="I34" s="369">
        <f t="shared" si="0"/>
        <v>387200</v>
      </c>
      <c r="HB34" s="378"/>
      <c r="HC34" s="378"/>
      <c r="HD34" s="378"/>
      <c r="HE34" s="378"/>
      <c r="HF34" s="378"/>
      <c r="HG34" s="378"/>
      <c r="HH34" s="378"/>
      <c r="HI34" s="378"/>
      <c r="HJ34" s="378"/>
      <c r="HK34" s="378"/>
      <c r="HL34" s="378"/>
      <c r="HM34" s="378"/>
      <c r="HN34" s="378"/>
    </row>
    <row r="35" s="369" customFormat="1" ht="36" hidden="1" customHeight="1" spans="1:222">
      <c r="A35" s="399" t="s">
        <v>8145</v>
      </c>
      <c r="B35" s="399" t="s">
        <v>8147</v>
      </c>
      <c r="C35" s="400">
        <v>2020000</v>
      </c>
      <c r="D35" s="910" t="s">
        <v>5990</v>
      </c>
      <c r="E35" s="402" t="s">
        <v>1393</v>
      </c>
      <c r="F35" s="403">
        <v>2300249</v>
      </c>
      <c r="G35" s="404" t="s">
        <v>7811</v>
      </c>
      <c r="I35" s="369">
        <f t="shared" si="0"/>
        <v>2444200</v>
      </c>
      <c r="HB35" s="378"/>
      <c r="HC35" s="378"/>
      <c r="HD35" s="378"/>
      <c r="HE35" s="378"/>
      <c r="HF35" s="378"/>
      <c r="HG35" s="378"/>
      <c r="HH35" s="378"/>
      <c r="HI35" s="378"/>
      <c r="HJ35" s="378"/>
      <c r="HK35" s="378"/>
      <c r="HL35" s="378"/>
      <c r="HM35" s="378"/>
      <c r="HN35" s="378"/>
    </row>
    <row r="36" s="369" customFormat="1" ht="36" hidden="1" customHeight="1" spans="1:222">
      <c r="A36" s="399" t="s">
        <v>8145</v>
      </c>
      <c r="B36" s="399" t="s">
        <v>8147</v>
      </c>
      <c r="C36" s="400">
        <v>250000</v>
      </c>
      <c r="D36" s="910" t="s">
        <v>5976</v>
      </c>
      <c r="E36" s="402" t="s">
        <v>1384</v>
      </c>
      <c r="F36" s="403">
        <v>2300249</v>
      </c>
      <c r="G36" s="404" t="s">
        <v>7811</v>
      </c>
      <c r="I36" s="369">
        <f t="shared" si="0"/>
        <v>302500</v>
      </c>
      <c r="HB36" s="378"/>
      <c r="HC36" s="378"/>
      <c r="HD36" s="378"/>
      <c r="HE36" s="378"/>
      <c r="HF36" s="378"/>
      <c r="HG36" s="378"/>
      <c r="HH36" s="378"/>
      <c r="HI36" s="378"/>
      <c r="HJ36" s="378"/>
      <c r="HK36" s="378"/>
      <c r="HL36" s="378"/>
      <c r="HM36" s="378"/>
      <c r="HN36" s="378"/>
    </row>
    <row r="37" s="369" customFormat="1" ht="36" hidden="1" customHeight="1" spans="1:222">
      <c r="A37" s="399" t="s">
        <v>8145</v>
      </c>
      <c r="B37" s="399" t="s">
        <v>8147</v>
      </c>
      <c r="C37" s="400">
        <v>260000</v>
      </c>
      <c r="D37" s="910" t="s">
        <v>5976</v>
      </c>
      <c r="E37" s="402" t="s">
        <v>1384</v>
      </c>
      <c r="F37" s="403">
        <v>2300249</v>
      </c>
      <c r="G37" s="404" t="s">
        <v>7811</v>
      </c>
      <c r="I37" s="369">
        <f t="shared" si="0"/>
        <v>314600</v>
      </c>
      <c r="HB37" s="378"/>
      <c r="HC37" s="378"/>
      <c r="HD37" s="378"/>
      <c r="HE37" s="378"/>
      <c r="HF37" s="378"/>
      <c r="HG37" s="378"/>
      <c r="HH37" s="378"/>
      <c r="HI37" s="378"/>
      <c r="HJ37" s="378"/>
      <c r="HK37" s="378"/>
      <c r="HL37" s="378"/>
      <c r="HM37" s="378"/>
      <c r="HN37" s="378"/>
    </row>
    <row r="38" s="369" customFormat="1" ht="36" hidden="1" customHeight="1" spans="1:222">
      <c r="A38" s="399" t="s">
        <v>8145</v>
      </c>
      <c r="B38" s="399" t="s">
        <v>8147</v>
      </c>
      <c r="C38" s="400">
        <v>2440000</v>
      </c>
      <c r="D38" s="910" t="s">
        <v>5963</v>
      </c>
      <c r="E38" s="402" t="s">
        <v>1376</v>
      </c>
      <c r="F38" s="403">
        <v>2300249</v>
      </c>
      <c r="G38" s="404" t="s">
        <v>7811</v>
      </c>
      <c r="I38" s="369">
        <f t="shared" si="0"/>
        <v>2952400</v>
      </c>
      <c r="HB38" s="378"/>
      <c r="HC38" s="378"/>
      <c r="HD38" s="378"/>
      <c r="HE38" s="378"/>
      <c r="HF38" s="378"/>
      <c r="HG38" s="378"/>
      <c r="HH38" s="378"/>
      <c r="HI38" s="378"/>
      <c r="HJ38" s="378"/>
      <c r="HK38" s="378"/>
      <c r="HL38" s="378"/>
      <c r="HM38" s="378"/>
      <c r="HN38" s="378"/>
    </row>
    <row r="39" s="369" customFormat="1" ht="36" hidden="1" customHeight="1" spans="1:222">
      <c r="A39" s="399" t="s">
        <v>8145</v>
      </c>
      <c r="B39" s="399" t="s">
        <v>8147</v>
      </c>
      <c r="C39" s="400">
        <v>320000</v>
      </c>
      <c r="D39" s="910" t="s">
        <v>5963</v>
      </c>
      <c r="E39" s="402" t="s">
        <v>1376</v>
      </c>
      <c r="F39" s="403">
        <v>2300249</v>
      </c>
      <c r="G39" s="404" t="s">
        <v>7811</v>
      </c>
      <c r="I39" s="369">
        <f t="shared" si="0"/>
        <v>387200</v>
      </c>
      <c r="HB39" s="378"/>
      <c r="HC39" s="378"/>
      <c r="HD39" s="378"/>
      <c r="HE39" s="378"/>
      <c r="HF39" s="378"/>
      <c r="HG39" s="378"/>
      <c r="HH39" s="378"/>
      <c r="HI39" s="378"/>
      <c r="HJ39" s="378"/>
      <c r="HK39" s="378"/>
      <c r="HL39" s="378"/>
      <c r="HM39" s="378"/>
      <c r="HN39" s="378"/>
    </row>
    <row r="40" s="369" customFormat="1" ht="36" hidden="1" customHeight="1" spans="1:222">
      <c r="A40" s="399" t="s">
        <v>8145</v>
      </c>
      <c r="B40" s="399" t="s">
        <v>8147</v>
      </c>
      <c r="C40" s="400">
        <v>290000</v>
      </c>
      <c r="D40" s="910" t="s">
        <v>5961</v>
      </c>
      <c r="E40" s="402" t="s">
        <v>1374</v>
      </c>
      <c r="F40" s="403">
        <v>2300249</v>
      </c>
      <c r="G40" s="404" t="s">
        <v>7811</v>
      </c>
      <c r="I40" s="369">
        <f t="shared" si="0"/>
        <v>350900</v>
      </c>
      <c r="HB40" s="378"/>
      <c r="HC40" s="378"/>
      <c r="HD40" s="378"/>
      <c r="HE40" s="378"/>
      <c r="HF40" s="378"/>
      <c r="HG40" s="378"/>
      <c r="HH40" s="378"/>
      <c r="HI40" s="378"/>
      <c r="HJ40" s="378"/>
      <c r="HK40" s="378"/>
      <c r="HL40" s="378"/>
      <c r="HM40" s="378"/>
      <c r="HN40" s="378"/>
    </row>
    <row r="41" s="369" customFormat="1" ht="36" hidden="1" customHeight="1" spans="1:222">
      <c r="A41" s="399" t="s">
        <v>8148</v>
      </c>
      <c r="B41" s="399" t="s">
        <v>8149</v>
      </c>
      <c r="C41" s="400">
        <v>28330000</v>
      </c>
      <c r="D41" s="910" t="s">
        <v>5909</v>
      </c>
      <c r="E41" s="402" t="s">
        <v>1344</v>
      </c>
      <c r="F41" s="403">
        <v>2300249</v>
      </c>
      <c r="G41" s="404" t="s">
        <v>7811</v>
      </c>
      <c r="I41" s="369">
        <f t="shared" si="0"/>
        <v>34279300</v>
      </c>
      <c r="HB41" s="378"/>
      <c r="HC41" s="378"/>
      <c r="HD41" s="378"/>
      <c r="HE41" s="378"/>
      <c r="HF41" s="378"/>
      <c r="HG41" s="378"/>
      <c r="HH41" s="378"/>
      <c r="HI41" s="378"/>
      <c r="HJ41" s="378"/>
      <c r="HK41" s="378"/>
      <c r="HL41" s="378"/>
      <c r="HM41" s="378"/>
      <c r="HN41" s="378"/>
    </row>
    <row r="42" s="369" customFormat="1" ht="36" hidden="1" customHeight="1" spans="1:222">
      <c r="A42" s="399" t="s">
        <v>8148</v>
      </c>
      <c r="B42" s="399" t="s">
        <v>8149</v>
      </c>
      <c r="C42" s="400">
        <v>12860000</v>
      </c>
      <c r="D42" s="910" t="s">
        <v>5922</v>
      </c>
      <c r="E42" s="402" t="s">
        <v>5923</v>
      </c>
      <c r="F42" s="403">
        <v>2300249</v>
      </c>
      <c r="G42" s="404" t="s">
        <v>7811</v>
      </c>
      <c r="I42" s="369">
        <f t="shared" si="0"/>
        <v>15560600</v>
      </c>
      <c r="HB42" s="378"/>
      <c r="HC42" s="378"/>
      <c r="HD42" s="378"/>
      <c r="HE42" s="378"/>
      <c r="HF42" s="378"/>
      <c r="HG42" s="378"/>
      <c r="HH42" s="378"/>
      <c r="HI42" s="378"/>
      <c r="HJ42" s="378"/>
      <c r="HK42" s="378"/>
      <c r="HL42" s="378"/>
      <c r="HM42" s="378"/>
      <c r="HN42" s="378"/>
    </row>
    <row r="43" s="369" customFormat="1" ht="36" hidden="1" customHeight="1" spans="1:222">
      <c r="A43" s="399" t="s">
        <v>8148</v>
      </c>
      <c r="B43" s="399" t="s">
        <v>8150</v>
      </c>
      <c r="C43" s="400">
        <v>520000</v>
      </c>
      <c r="D43" s="910" t="s">
        <v>5900</v>
      </c>
      <c r="E43" s="402" t="s">
        <v>1337</v>
      </c>
      <c r="F43" s="403">
        <v>2300249</v>
      </c>
      <c r="G43" s="404" t="s">
        <v>7811</v>
      </c>
      <c r="I43" s="369">
        <f t="shared" si="0"/>
        <v>629200</v>
      </c>
      <c r="HB43" s="378"/>
      <c r="HC43" s="378"/>
      <c r="HD43" s="378"/>
      <c r="HE43" s="378"/>
      <c r="HF43" s="378"/>
      <c r="HG43" s="378"/>
      <c r="HH43" s="378"/>
      <c r="HI43" s="378"/>
      <c r="HJ43" s="378"/>
      <c r="HK43" s="378"/>
      <c r="HL43" s="378"/>
      <c r="HM43" s="378"/>
      <c r="HN43" s="378"/>
    </row>
    <row r="44" s="369" customFormat="1" ht="36" hidden="1" customHeight="1" spans="1:222">
      <c r="A44" s="399" t="s">
        <v>8148</v>
      </c>
      <c r="B44" s="399" t="s">
        <v>8151</v>
      </c>
      <c r="C44" s="400">
        <v>9158250</v>
      </c>
      <c r="D44" s="910" t="s">
        <v>5916</v>
      </c>
      <c r="E44" s="402" t="s">
        <v>5917</v>
      </c>
      <c r="F44" s="403">
        <v>2300249</v>
      </c>
      <c r="G44" s="404" t="s">
        <v>7811</v>
      </c>
      <c r="I44" s="369">
        <f t="shared" si="0"/>
        <v>11081482.5</v>
      </c>
      <c r="HB44" s="378"/>
      <c r="HC44" s="378"/>
      <c r="HD44" s="378"/>
      <c r="HE44" s="378"/>
      <c r="HF44" s="378"/>
      <c r="HG44" s="378"/>
      <c r="HH44" s="378"/>
      <c r="HI44" s="378"/>
      <c r="HJ44" s="378"/>
      <c r="HK44" s="378"/>
      <c r="HL44" s="378"/>
      <c r="HM44" s="378"/>
      <c r="HN44" s="378"/>
    </row>
    <row r="45" s="369" customFormat="1" ht="36" hidden="1" customHeight="1" spans="1:222">
      <c r="A45" s="399" t="s">
        <v>8148</v>
      </c>
      <c r="B45" s="399" t="s">
        <v>8152</v>
      </c>
      <c r="C45" s="400">
        <v>210000</v>
      </c>
      <c r="D45" s="910" t="s">
        <v>5912</v>
      </c>
      <c r="E45" s="402" t="s">
        <v>1346</v>
      </c>
      <c r="F45" s="403">
        <v>2300249</v>
      </c>
      <c r="G45" s="404" t="s">
        <v>7811</v>
      </c>
      <c r="I45" s="369">
        <f t="shared" si="0"/>
        <v>254100</v>
      </c>
      <c r="HB45" s="378"/>
      <c r="HC45" s="378"/>
      <c r="HD45" s="378"/>
      <c r="HE45" s="378"/>
      <c r="HF45" s="378"/>
      <c r="HG45" s="378"/>
      <c r="HH45" s="378"/>
      <c r="HI45" s="378"/>
      <c r="HJ45" s="378"/>
      <c r="HK45" s="378"/>
      <c r="HL45" s="378"/>
      <c r="HM45" s="378"/>
      <c r="HN45" s="378"/>
    </row>
    <row r="46" s="369" customFormat="1" ht="36" hidden="1" customHeight="1" spans="1:222">
      <c r="A46" s="399" t="s">
        <v>8148</v>
      </c>
      <c r="B46" s="399" t="s">
        <v>8153</v>
      </c>
      <c r="C46" s="400">
        <v>1500000</v>
      </c>
      <c r="D46" s="910" t="s">
        <v>5912</v>
      </c>
      <c r="E46" s="402" t="s">
        <v>1346</v>
      </c>
      <c r="F46" s="403">
        <v>2300249</v>
      </c>
      <c r="G46" s="404" t="s">
        <v>7811</v>
      </c>
      <c r="I46" s="369">
        <f t="shared" si="0"/>
        <v>1815000</v>
      </c>
      <c r="HB46" s="378"/>
      <c r="HC46" s="378"/>
      <c r="HD46" s="378"/>
      <c r="HE46" s="378"/>
      <c r="HF46" s="378"/>
      <c r="HG46" s="378"/>
      <c r="HH46" s="378"/>
      <c r="HI46" s="378"/>
      <c r="HJ46" s="378"/>
      <c r="HK46" s="378"/>
      <c r="HL46" s="378"/>
      <c r="HM46" s="378"/>
      <c r="HN46" s="378"/>
    </row>
    <row r="47" s="369" customFormat="1" ht="36" hidden="1" customHeight="1" spans="1:222">
      <c r="A47" s="399" t="s">
        <v>8148</v>
      </c>
      <c r="B47" s="399" t="s">
        <v>8154</v>
      </c>
      <c r="C47" s="400">
        <v>2910000</v>
      </c>
      <c r="D47" s="910" t="s">
        <v>5912</v>
      </c>
      <c r="E47" s="402" t="s">
        <v>1346</v>
      </c>
      <c r="F47" s="403">
        <v>2300249</v>
      </c>
      <c r="G47" s="404" t="s">
        <v>7811</v>
      </c>
      <c r="I47" s="369">
        <f t="shared" si="0"/>
        <v>3521100</v>
      </c>
      <c r="HB47" s="378"/>
      <c r="HC47" s="378"/>
      <c r="HD47" s="378"/>
      <c r="HE47" s="378"/>
      <c r="HF47" s="378"/>
      <c r="HG47" s="378"/>
      <c r="HH47" s="378"/>
      <c r="HI47" s="378"/>
      <c r="HJ47" s="378"/>
      <c r="HK47" s="378"/>
      <c r="HL47" s="378"/>
      <c r="HM47" s="378"/>
      <c r="HN47" s="378"/>
    </row>
    <row r="48" s="369" customFormat="1" ht="36" hidden="1" customHeight="1" spans="1:222">
      <c r="A48" s="399" t="s">
        <v>8148</v>
      </c>
      <c r="B48" s="399" t="s">
        <v>8155</v>
      </c>
      <c r="C48" s="400">
        <v>6250000</v>
      </c>
      <c r="D48" s="910" t="s">
        <v>5912</v>
      </c>
      <c r="E48" s="402" t="s">
        <v>1346</v>
      </c>
      <c r="F48" s="403">
        <v>2300249</v>
      </c>
      <c r="G48" s="404" t="s">
        <v>7811</v>
      </c>
      <c r="I48" s="369">
        <f t="shared" si="0"/>
        <v>7562500</v>
      </c>
      <c r="HB48" s="378"/>
      <c r="HC48" s="378"/>
      <c r="HD48" s="378"/>
      <c r="HE48" s="378"/>
      <c r="HF48" s="378"/>
      <c r="HG48" s="378"/>
      <c r="HH48" s="378"/>
      <c r="HI48" s="378"/>
      <c r="HJ48" s="378"/>
      <c r="HK48" s="378"/>
      <c r="HL48" s="378"/>
      <c r="HM48" s="378"/>
      <c r="HN48" s="378"/>
    </row>
    <row r="49" s="369" customFormat="1" ht="36" hidden="1" customHeight="1" spans="1:222">
      <c r="A49" s="399" t="s">
        <v>8148</v>
      </c>
      <c r="B49" s="399" t="s">
        <v>8156</v>
      </c>
      <c r="C49" s="400">
        <v>60000</v>
      </c>
      <c r="D49" s="910" t="s">
        <v>5913</v>
      </c>
      <c r="E49" s="402" t="s">
        <v>1347</v>
      </c>
      <c r="F49" s="403">
        <v>2300249</v>
      </c>
      <c r="G49" s="404" t="s">
        <v>7811</v>
      </c>
      <c r="I49" s="369">
        <f t="shared" si="0"/>
        <v>72600</v>
      </c>
      <c r="HB49" s="378"/>
      <c r="HC49" s="378"/>
      <c r="HD49" s="378"/>
      <c r="HE49" s="378"/>
      <c r="HF49" s="378"/>
      <c r="HG49" s="378"/>
      <c r="HH49" s="378"/>
      <c r="HI49" s="378"/>
      <c r="HJ49" s="378"/>
      <c r="HK49" s="378"/>
      <c r="HL49" s="378"/>
      <c r="HM49" s="378"/>
      <c r="HN49" s="378"/>
    </row>
    <row r="50" s="369" customFormat="1" ht="36" hidden="1" customHeight="1" spans="1:222">
      <c r="A50" s="399" t="s">
        <v>8148</v>
      </c>
      <c r="B50" s="399" t="s">
        <v>8157</v>
      </c>
      <c r="C50" s="400">
        <v>1900000</v>
      </c>
      <c r="D50" s="910" t="s">
        <v>5913</v>
      </c>
      <c r="E50" s="402" t="s">
        <v>1347</v>
      </c>
      <c r="F50" s="403">
        <v>2300249</v>
      </c>
      <c r="G50" s="404" t="s">
        <v>7811</v>
      </c>
      <c r="I50" s="369">
        <f t="shared" si="0"/>
        <v>2299000</v>
      </c>
      <c r="HB50" s="378"/>
      <c r="HC50" s="378"/>
      <c r="HD50" s="378"/>
      <c r="HE50" s="378"/>
      <c r="HF50" s="378"/>
      <c r="HG50" s="378"/>
      <c r="HH50" s="378"/>
      <c r="HI50" s="378"/>
      <c r="HJ50" s="378"/>
      <c r="HK50" s="378"/>
      <c r="HL50" s="378"/>
      <c r="HM50" s="378"/>
      <c r="HN50" s="378"/>
    </row>
    <row r="51" s="369" customFormat="1" ht="36" hidden="1" customHeight="1" spans="1:222">
      <c r="A51" s="399" t="s">
        <v>8148</v>
      </c>
      <c r="B51" s="399" t="s">
        <v>8158</v>
      </c>
      <c r="C51" s="400">
        <v>1340000</v>
      </c>
      <c r="D51" s="910" t="s">
        <v>5913</v>
      </c>
      <c r="E51" s="402" t="s">
        <v>1347</v>
      </c>
      <c r="F51" s="403">
        <v>2300249</v>
      </c>
      <c r="G51" s="404" t="s">
        <v>7811</v>
      </c>
      <c r="I51" s="369">
        <f t="shared" si="0"/>
        <v>1621400</v>
      </c>
      <c r="HB51" s="378"/>
      <c r="HC51" s="378"/>
      <c r="HD51" s="378"/>
      <c r="HE51" s="378"/>
      <c r="HF51" s="378"/>
      <c r="HG51" s="378"/>
      <c r="HH51" s="378"/>
      <c r="HI51" s="378"/>
      <c r="HJ51" s="378"/>
      <c r="HK51" s="378"/>
      <c r="HL51" s="378"/>
      <c r="HM51" s="378"/>
      <c r="HN51" s="378"/>
    </row>
    <row r="52" s="369" customFormat="1" ht="36" hidden="1" customHeight="1" spans="1:222">
      <c r="A52" s="399" t="s">
        <v>8159</v>
      </c>
      <c r="B52" s="399" t="s">
        <v>8160</v>
      </c>
      <c r="C52" s="400">
        <v>32000</v>
      </c>
      <c r="D52" s="910" t="s">
        <v>5904</v>
      </c>
      <c r="E52" s="402" t="s">
        <v>1340</v>
      </c>
      <c r="F52" s="403">
        <v>2300249</v>
      </c>
      <c r="G52" s="404" t="s">
        <v>7811</v>
      </c>
      <c r="I52" s="369">
        <f t="shared" si="0"/>
        <v>38720</v>
      </c>
      <c r="HB52" s="378"/>
      <c r="HC52" s="378"/>
      <c r="HD52" s="378"/>
      <c r="HE52" s="378"/>
      <c r="HF52" s="378"/>
      <c r="HG52" s="378"/>
      <c r="HH52" s="378"/>
      <c r="HI52" s="378"/>
      <c r="HJ52" s="378"/>
      <c r="HK52" s="378"/>
      <c r="HL52" s="378"/>
      <c r="HM52" s="378"/>
      <c r="HN52" s="378"/>
    </row>
    <row r="53" s="369" customFormat="1" ht="36" hidden="1" customHeight="1" spans="1:222">
      <c r="A53" s="399" t="s">
        <v>8161</v>
      </c>
      <c r="B53" s="399" t="s">
        <v>8162</v>
      </c>
      <c r="C53" s="400">
        <v>1000000</v>
      </c>
      <c r="D53" s="910" t="s">
        <v>6011</v>
      </c>
      <c r="E53" s="402" t="s">
        <v>1405</v>
      </c>
      <c r="F53" s="403">
        <v>2300249</v>
      </c>
      <c r="G53" s="404" t="s">
        <v>7811</v>
      </c>
      <c r="I53" s="369">
        <f t="shared" si="0"/>
        <v>1210000</v>
      </c>
      <c r="HB53" s="378"/>
      <c r="HC53" s="378"/>
      <c r="HD53" s="378"/>
      <c r="HE53" s="378"/>
      <c r="HF53" s="378"/>
      <c r="HG53" s="378"/>
      <c r="HH53" s="378"/>
      <c r="HI53" s="378"/>
      <c r="HJ53" s="378"/>
      <c r="HK53" s="378"/>
      <c r="HL53" s="378"/>
      <c r="HM53" s="378"/>
      <c r="HN53" s="378"/>
    </row>
    <row r="54" s="369" customFormat="1" ht="36" hidden="1" customHeight="1" spans="1:222">
      <c r="A54" s="399" t="s">
        <v>8163</v>
      </c>
      <c r="B54" s="399" t="s">
        <v>8164</v>
      </c>
      <c r="C54" s="400">
        <v>3646000</v>
      </c>
      <c r="D54" s="910" t="s">
        <v>5794</v>
      </c>
      <c r="E54" s="402" t="s">
        <v>1282</v>
      </c>
      <c r="F54" s="403">
        <v>2300249</v>
      </c>
      <c r="G54" s="404" t="s">
        <v>7811</v>
      </c>
      <c r="I54" s="369">
        <f t="shared" si="0"/>
        <v>4411660</v>
      </c>
      <c r="HB54" s="378"/>
      <c r="HC54" s="378"/>
      <c r="HD54" s="378"/>
      <c r="HE54" s="378"/>
      <c r="HF54" s="378"/>
      <c r="HG54" s="378"/>
      <c r="HH54" s="378"/>
      <c r="HI54" s="378"/>
      <c r="HJ54" s="378"/>
      <c r="HK54" s="378"/>
      <c r="HL54" s="378"/>
      <c r="HM54" s="378"/>
      <c r="HN54" s="378"/>
    </row>
    <row r="55" s="369" customFormat="1" ht="36" hidden="1" customHeight="1" spans="1:222">
      <c r="A55" s="399" t="s">
        <v>8163</v>
      </c>
      <c r="B55" s="399" t="s">
        <v>8164</v>
      </c>
      <c r="C55" s="400">
        <v>23000</v>
      </c>
      <c r="D55" s="910" t="s">
        <v>5795</v>
      </c>
      <c r="E55" s="402" t="s">
        <v>1283</v>
      </c>
      <c r="F55" s="403">
        <v>2300249</v>
      </c>
      <c r="G55" s="404" t="s">
        <v>7811</v>
      </c>
      <c r="I55" s="369">
        <f t="shared" si="0"/>
        <v>27830</v>
      </c>
      <c r="HB55" s="378"/>
      <c r="HC55" s="378"/>
      <c r="HD55" s="378"/>
      <c r="HE55" s="378"/>
      <c r="HF55" s="378"/>
      <c r="HG55" s="378"/>
      <c r="HH55" s="378"/>
      <c r="HI55" s="378"/>
      <c r="HJ55" s="378"/>
      <c r="HK55" s="378"/>
      <c r="HL55" s="378"/>
      <c r="HM55" s="378"/>
      <c r="HN55" s="378"/>
    </row>
    <row r="56" s="369" customFormat="1" ht="36" hidden="1" customHeight="1" spans="1:222">
      <c r="A56" s="399" t="s">
        <v>8163</v>
      </c>
      <c r="B56" s="399" t="s">
        <v>8164</v>
      </c>
      <c r="C56" s="400">
        <v>2240700</v>
      </c>
      <c r="D56" s="910" t="s">
        <v>5785</v>
      </c>
      <c r="E56" s="402" t="s">
        <v>1275</v>
      </c>
      <c r="F56" s="403">
        <v>2300249</v>
      </c>
      <c r="G56" s="404" t="s">
        <v>7811</v>
      </c>
      <c r="I56" s="369">
        <f t="shared" si="0"/>
        <v>2711247</v>
      </c>
      <c r="HB56" s="378"/>
      <c r="HC56" s="378"/>
      <c r="HD56" s="378"/>
      <c r="HE56" s="378"/>
      <c r="HF56" s="378"/>
      <c r="HG56" s="378"/>
      <c r="HH56" s="378"/>
      <c r="HI56" s="378"/>
      <c r="HJ56" s="378"/>
      <c r="HK56" s="378"/>
      <c r="HL56" s="378"/>
      <c r="HM56" s="378"/>
      <c r="HN56" s="378"/>
    </row>
    <row r="57" s="369" customFormat="1" ht="36" hidden="1" customHeight="1" spans="1:222">
      <c r="A57" s="399" t="s">
        <v>8165</v>
      </c>
      <c r="B57" s="399" t="s">
        <v>8166</v>
      </c>
      <c r="C57" s="400">
        <v>250000</v>
      </c>
      <c r="D57" s="910" t="s">
        <v>5061</v>
      </c>
      <c r="E57" s="402" t="s">
        <v>461</v>
      </c>
      <c r="F57" s="403">
        <v>2300249</v>
      </c>
      <c r="G57" s="404" t="s">
        <v>7811</v>
      </c>
      <c r="I57" s="369">
        <f t="shared" si="0"/>
        <v>302500</v>
      </c>
      <c r="HB57" s="378"/>
      <c r="HC57" s="378"/>
      <c r="HD57" s="378"/>
      <c r="HE57" s="378"/>
      <c r="HF57" s="378"/>
      <c r="HG57" s="378"/>
      <c r="HH57" s="378"/>
      <c r="HI57" s="378"/>
      <c r="HJ57" s="378"/>
      <c r="HK57" s="378"/>
      <c r="HL57" s="378"/>
      <c r="HM57" s="378"/>
      <c r="HN57" s="378"/>
    </row>
    <row r="58" s="369" customFormat="1" ht="36" hidden="1" customHeight="1" spans="1:222">
      <c r="A58" s="399" t="s">
        <v>8163</v>
      </c>
      <c r="B58" s="399" t="s">
        <v>8167</v>
      </c>
      <c r="C58" s="400">
        <v>9595200</v>
      </c>
      <c r="D58" s="910" t="s">
        <v>5955</v>
      </c>
      <c r="E58" s="402" t="s">
        <v>1288</v>
      </c>
      <c r="F58" s="403">
        <v>2300249</v>
      </c>
      <c r="G58" s="404" t="s">
        <v>7811</v>
      </c>
      <c r="I58" s="369">
        <f t="shared" si="0"/>
        <v>11610192</v>
      </c>
      <c r="HB58" s="378"/>
      <c r="HC58" s="378"/>
      <c r="HD58" s="378"/>
      <c r="HE58" s="378"/>
      <c r="HF58" s="378"/>
      <c r="HG58" s="378"/>
      <c r="HH58" s="378"/>
      <c r="HI58" s="378"/>
      <c r="HJ58" s="378"/>
      <c r="HK58" s="378"/>
      <c r="HL58" s="378"/>
      <c r="HM58" s="378"/>
      <c r="HN58" s="378"/>
    </row>
    <row r="59" s="369" customFormat="1" ht="36" hidden="1" customHeight="1" spans="1:222">
      <c r="A59" s="399" t="s">
        <v>8163</v>
      </c>
      <c r="B59" s="399" t="s">
        <v>8168</v>
      </c>
      <c r="C59" s="400">
        <v>60000</v>
      </c>
      <c r="D59" s="910" t="s">
        <v>5930</v>
      </c>
      <c r="E59" s="402" t="s">
        <v>1358</v>
      </c>
      <c r="F59" s="403">
        <v>2300249</v>
      </c>
      <c r="G59" s="404" t="s">
        <v>7811</v>
      </c>
      <c r="I59" s="369">
        <f t="shared" si="0"/>
        <v>72600</v>
      </c>
      <c r="HB59" s="378"/>
      <c r="HC59" s="378"/>
      <c r="HD59" s="378"/>
      <c r="HE59" s="378"/>
      <c r="HF59" s="378"/>
      <c r="HG59" s="378"/>
      <c r="HH59" s="378"/>
      <c r="HI59" s="378"/>
      <c r="HJ59" s="378"/>
      <c r="HK59" s="378"/>
      <c r="HL59" s="378"/>
      <c r="HM59" s="378"/>
      <c r="HN59" s="378"/>
    </row>
    <row r="60" s="369" customFormat="1" ht="36" hidden="1" customHeight="1" spans="1:222">
      <c r="A60" s="399" t="s">
        <v>8163</v>
      </c>
      <c r="B60" s="399" t="s">
        <v>8169</v>
      </c>
      <c r="C60" s="400">
        <v>280000</v>
      </c>
      <c r="D60" s="910" t="s">
        <v>5950</v>
      </c>
      <c r="E60" s="402" t="s">
        <v>1370</v>
      </c>
      <c r="F60" s="403">
        <v>2300249</v>
      </c>
      <c r="G60" s="404" t="s">
        <v>7811</v>
      </c>
      <c r="I60" s="369">
        <f t="shared" si="0"/>
        <v>338800</v>
      </c>
      <c r="HB60" s="378"/>
      <c r="HC60" s="378"/>
      <c r="HD60" s="378"/>
      <c r="HE60" s="378"/>
      <c r="HF60" s="378"/>
      <c r="HG60" s="378"/>
      <c r="HH60" s="378"/>
      <c r="HI60" s="378"/>
      <c r="HJ60" s="378"/>
      <c r="HK60" s="378"/>
      <c r="HL60" s="378"/>
      <c r="HM60" s="378"/>
      <c r="HN60" s="378"/>
    </row>
    <row r="61" s="369" customFormat="1" ht="36" hidden="1" customHeight="1" spans="1:222">
      <c r="A61" s="399" t="s">
        <v>8170</v>
      </c>
      <c r="B61" s="399" t="s">
        <v>8171</v>
      </c>
      <c r="C61" s="400">
        <v>3550000</v>
      </c>
      <c r="D61" s="910" t="s">
        <v>6042</v>
      </c>
      <c r="E61" s="402" t="s">
        <v>1424</v>
      </c>
      <c r="F61" s="403">
        <v>2300249</v>
      </c>
      <c r="G61" s="404" t="s">
        <v>7811</v>
      </c>
      <c r="I61" s="369">
        <f t="shared" si="0"/>
        <v>4295500</v>
      </c>
      <c r="HB61" s="378"/>
      <c r="HC61" s="378"/>
      <c r="HD61" s="378"/>
      <c r="HE61" s="378"/>
      <c r="HF61" s="378"/>
      <c r="HG61" s="378"/>
      <c r="HH61" s="378"/>
      <c r="HI61" s="378"/>
      <c r="HJ61" s="378"/>
      <c r="HK61" s="378"/>
      <c r="HL61" s="378"/>
      <c r="HM61" s="378"/>
      <c r="HN61" s="378"/>
    </row>
    <row r="62" s="369" customFormat="1" ht="36" hidden="1" customHeight="1" spans="1:222">
      <c r="A62" s="399" t="s">
        <v>8170</v>
      </c>
      <c r="B62" s="399" t="s">
        <v>8172</v>
      </c>
      <c r="C62" s="400">
        <v>4560000</v>
      </c>
      <c r="D62" s="910" t="s">
        <v>6043</v>
      </c>
      <c r="E62" s="402" t="s">
        <v>1425</v>
      </c>
      <c r="F62" s="403">
        <v>2070111</v>
      </c>
      <c r="G62" s="404" t="s">
        <v>824</v>
      </c>
      <c r="H62" s="369">
        <f>C62*0.9</f>
        <v>4104000</v>
      </c>
      <c r="I62" s="369">
        <f t="shared" si="0"/>
        <v>5517600</v>
      </c>
      <c r="HB62" s="378"/>
      <c r="HC62" s="378"/>
      <c r="HD62" s="378"/>
      <c r="HE62" s="378"/>
      <c r="HF62" s="378"/>
      <c r="HG62" s="378"/>
      <c r="HH62" s="378"/>
      <c r="HI62" s="378"/>
      <c r="HJ62" s="378"/>
      <c r="HK62" s="378"/>
      <c r="HL62" s="378"/>
      <c r="HM62" s="378"/>
      <c r="HN62" s="378"/>
    </row>
    <row r="63" s="369" customFormat="1" ht="36" hidden="1" customHeight="1" spans="1:222">
      <c r="A63" s="399" t="s">
        <v>8173</v>
      </c>
      <c r="B63" s="399" t="s">
        <v>8174</v>
      </c>
      <c r="C63" s="400">
        <v>1618000</v>
      </c>
      <c r="D63" s="910" t="s">
        <v>5559</v>
      </c>
      <c r="E63" s="402" t="s">
        <v>1036</v>
      </c>
      <c r="F63" s="403">
        <v>2081105</v>
      </c>
      <c r="G63" s="404" t="s">
        <v>8128</v>
      </c>
      <c r="I63" s="369">
        <f t="shared" si="0"/>
        <v>1957780</v>
      </c>
      <c r="HB63" s="378"/>
      <c r="HC63" s="378"/>
      <c r="HD63" s="378"/>
      <c r="HE63" s="378"/>
      <c r="HF63" s="378"/>
      <c r="HG63" s="378"/>
      <c r="HH63" s="378"/>
      <c r="HI63" s="378"/>
      <c r="HJ63" s="378"/>
      <c r="HK63" s="378"/>
      <c r="HL63" s="378"/>
      <c r="HM63" s="378"/>
      <c r="HN63" s="378"/>
    </row>
    <row r="64" s="369" customFormat="1" ht="36" hidden="1" customHeight="1" spans="1:222">
      <c r="A64" s="399" t="s">
        <v>8173</v>
      </c>
      <c r="B64" s="399" t="s">
        <v>8175</v>
      </c>
      <c r="C64" s="400">
        <v>71200</v>
      </c>
      <c r="D64" s="401">
        <v>2013904</v>
      </c>
      <c r="E64" s="402" t="s">
        <v>942</v>
      </c>
      <c r="F64" s="403">
        <v>2300248</v>
      </c>
      <c r="G64" s="404" t="s">
        <v>7810</v>
      </c>
      <c r="I64" s="369">
        <f t="shared" si="0"/>
        <v>86152</v>
      </c>
      <c r="HB64" s="378"/>
      <c r="HC64" s="378"/>
      <c r="HD64" s="378"/>
      <c r="HE64" s="378"/>
      <c r="HF64" s="378"/>
      <c r="HG64" s="378"/>
      <c r="HH64" s="378"/>
      <c r="HI64" s="378"/>
      <c r="HJ64" s="378"/>
      <c r="HK64" s="378"/>
      <c r="HL64" s="378"/>
      <c r="HM64" s="378"/>
      <c r="HN64" s="378"/>
    </row>
    <row r="65" s="369" customFormat="1" ht="36" hidden="1" customHeight="1" spans="1:222">
      <c r="A65" s="399" t="s">
        <v>8124</v>
      </c>
      <c r="B65" s="399" t="s">
        <v>8176</v>
      </c>
      <c r="C65" s="400">
        <v>260000</v>
      </c>
      <c r="D65" s="910" t="s">
        <v>6397</v>
      </c>
      <c r="E65" s="402" t="s">
        <v>1596</v>
      </c>
      <c r="F65" s="403">
        <v>2300248</v>
      </c>
      <c r="G65" s="404" t="s">
        <v>7810</v>
      </c>
      <c r="I65" s="369">
        <f t="shared" si="0"/>
        <v>314600</v>
      </c>
      <c r="HB65" s="378"/>
      <c r="HC65" s="378"/>
      <c r="HD65" s="378"/>
      <c r="HE65" s="378"/>
      <c r="HF65" s="378"/>
      <c r="HG65" s="378"/>
      <c r="HH65" s="378"/>
      <c r="HI65" s="378"/>
      <c r="HJ65" s="378"/>
      <c r="HK65" s="378"/>
      <c r="HL65" s="378"/>
      <c r="HM65" s="378"/>
      <c r="HN65" s="378"/>
    </row>
    <row r="66" s="369" customFormat="1" ht="36" hidden="1" customHeight="1" spans="1:222">
      <c r="A66" s="399" t="s">
        <v>8124</v>
      </c>
      <c r="B66" s="399" t="s">
        <v>8176</v>
      </c>
      <c r="C66" s="400">
        <v>6431300</v>
      </c>
      <c r="D66" s="401">
        <v>2210111</v>
      </c>
      <c r="E66" s="402" t="s">
        <v>1603</v>
      </c>
      <c r="F66" s="403">
        <v>2300249</v>
      </c>
      <c r="G66" s="404" t="s">
        <v>7811</v>
      </c>
      <c r="I66" s="369">
        <f t="shared" si="0"/>
        <v>7781873</v>
      </c>
      <c r="HB66" s="378"/>
      <c r="HC66" s="378"/>
      <c r="HD66" s="378"/>
      <c r="HE66" s="378"/>
      <c r="HF66" s="378"/>
      <c r="HG66" s="378"/>
      <c r="HH66" s="378"/>
      <c r="HI66" s="378"/>
      <c r="HJ66" s="378"/>
      <c r="HK66" s="378"/>
      <c r="HL66" s="378"/>
      <c r="HM66" s="378"/>
      <c r="HN66" s="378"/>
    </row>
    <row r="67" s="369" customFormat="1" ht="36" hidden="1" customHeight="1" spans="1:222">
      <c r="A67" s="399" t="s">
        <v>8161</v>
      </c>
      <c r="B67" s="399" t="s">
        <v>8177</v>
      </c>
      <c r="C67" s="400">
        <v>110000</v>
      </c>
      <c r="D67" s="401">
        <v>2130102</v>
      </c>
      <c r="E67" s="402" t="s">
        <v>14</v>
      </c>
      <c r="F67" s="403">
        <v>2300249</v>
      </c>
      <c r="G67" s="404" t="s">
        <v>7811</v>
      </c>
      <c r="I67" s="369">
        <f t="shared" si="0"/>
        <v>133100</v>
      </c>
      <c r="HB67" s="378"/>
      <c r="HC67" s="378"/>
      <c r="HD67" s="378"/>
      <c r="HE67" s="378"/>
      <c r="HF67" s="378"/>
      <c r="HG67" s="378"/>
      <c r="HH67" s="378"/>
      <c r="HI67" s="378"/>
      <c r="HJ67" s="378"/>
      <c r="HK67" s="378"/>
      <c r="HL67" s="378"/>
      <c r="HM67" s="378"/>
      <c r="HN67" s="378"/>
    </row>
    <row r="68" s="369" customFormat="1" ht="36" hidden="1" customHeight="1" spans="1:222">
      <c r="A68" s="399" t="s">
        <v>8178</v>
      </c>
      <c r="B68" s="399" t="s">
        <v>8179</v>
      </c>
      <c r="C68" s="400">
        <v>80000</v>
      </c>
      <c r="D68" s="401">
        <v>2130102</v>
      </c>
      <c r="E68" s="402" t="s">
        <v>14</v>
      </c>
      <c r="F68" s="403">
        <v>2300249</v>
      </c>
      <c r="G68" s="404" t="s">
        <v>7811</v>
      </c>
      <c r="I68" s="369">
        <f t="shared" si="0"/>
        <v>96800</v>
      </c>
      <c r="HB68" s="378"/>
      <c r="HC68" s="378"/>
      <c r="HD68" s="378"/>
      <c r="HE68" s="378"/>
      <c r="HF68" s="378"/>
      <c r="HG68" s="378"/>
      <c r="HH68" s="378"/>
      <c r="HI68" s="378"/>
      <c r="HJ68" s="378"/>
      <c r="HK68" s="378"/>
      <c r="HL68" s="378"/>
      <c r="HM68" s="378"/>
      <c r="HN68" s="378"/>
    </row>
    <row r="69" s="369" customFormat="1" ht="36" hidden="1" customHeight="1" spans="1:222">
      <c r="A69" s="399" t="s">
        <v>8180</v>
      </c>
      <c r="B69" s="399" t="s">
        <v>8181</v>
      </c>
      <c r="C69" s="400">
        <v>70000</v>
      </c>
      <c r="D69" s="401">
        <v>2130102</v>
      </c>
      <c r="E69" s="402" t="s">
        <v>14</v>
      </c>
      <c r="F69" s="403">
        <v>2300249</v>
      </c>
      <c r="G69" s="404" t="s">
        <v>7811</v>
      </c>
      <c r="I69" s="369">
        <f t="shared" si="0"/>
        <v>84700</v>
      </c>
      <c r="HB69" s="378"/>
      <c r="HC69" s="378"/>
      <c r="HD69" s="378"/>
      <c r="HE69" s="378"/>
      <c r="HF69" s="378"/>
      <c r="HG69" s="378"/>
      <c r="HH69" s="378"/>
      <c r="HI69" s="378"/>
      <c r="HJ69" s="378"/>
      <c r="HK69" s="378"/>
      <c r="HL69" s="378"/>
      <c r="HM69" s="378"/>
      <c r="HN69" s="378"/>
    </row>
    <row r="70" s="369" customFormat="1" ht="36" hidden="1" customHeight="1" spans="1:222">
      <c r="A70" s="399" t="s">
        <v>8182</v>
      </c>
      <c r="B70" s="399" t="s">
        <v>8183</v>
      </c>
      <c r="C70" s="400">
        <v>80000</v>
      </c>
      <c r="D70" s="401">
        <v>2130102</v>
      </c>
      <c r="E70" s="402" t="s">
        <v>14</v>
      </c>
      <c r="F70" s="403">
        <v>2300249</v>
      </c>
      <c r="G70" s="404" t="s">
        <v>7811</v>
      </c>
      <c r="I70" s="369">
        <f t="shared" si="0"/>
        <v>96800</v>
      </c>
      <c r="HB70" s="378"/>
      <c r="HC70" s="378"/>
      <c r="HD70" s="378"/>
      <c r="HE70" s="378"/>
      <c r="HF70" s="378"/>
      <c r="HG70" s="378"/>
      <c r="HH70" s="378"/>
      <c r="HI70" s="378"/>
      <c r="HJ70" s="378"/>
      <c r="HK70" s="378"/>
      <c r="HL70" s="378"/>
      <c r="HM70" s="378"/>
      <c r="HN70" s="378"/>
    </row>
    <row r="71" s="369" customFormat="1" ht="36" hidden="1" customHeight="1" spans="1:222">
      <c r="A71" s="399" t="s">
        <v>8184</v>
      </c>
      <c r="B71" s="399" t="s">
        <v>8185</v>
      </c>
      <c r="C71" s="400">
        <v>70000</v>
      </c>
      <c r="D71" s="401">
        <v>2130102</v>
      </c>
      <c r="E71" s="402" t="s">
        <v>14</v>
      </c>
      <c r="F71" s="403">
        <v>2300249</v>
      </c>
      <c r="G71" s="404" t="s">
        <v>7811</v>
      </c>
      <c r="I71" s="369">
        <f t="shared" ref="I71:I134" si="1">C71*1.21</f>
        <v>84700</v>
      </c>
      <c r="HB71" s="378"/>
      <c r="HC71" s="378"/>
      <c r="HD71" s="378"/>
      <c r="HE71" s="378"/>
      <c r="HF71" s="378"/>
      <c r="HG71" s="378"/>
      <c r="HH71" s="378"/>
      <c r="HI71" s="378"/>
      <c r="HJ71" s="378"/>
      <c r="HK71" s="378"/>
      <c r="HL71" s="378"/>
      <c r="HM71" s="378"/>
      <c r="HN71" s="378"/>
    </row>
    <row r="72" s="369" customFormat="1" ht="36" hidden="1" customHeight="1" spans="1:222">
      <c r="A72" s="399" t="s">
        <v>8186</v>
      </c>
      <c r="B72" s="399" t="s">
        <v>8187</v>
      </c>
      <c r="C72" s="400">
        <v>80000</v>
      </c>
      <c r="D72" s="401">
        <v>2130102</v>
      </c>
      <c r="E72" s="402" t="s">
        <v>14</v>
      </c>
      <c r="F72" s="403">
        <v>2300249</v>
      </c>
      <c r="G72" s="404" t="s">
        <v>7811</v>
      </c>
      <c r="I72" s="369">
        <f t="shared" si="1"/>
        <v>96800</v>
      </c>
      <c r="HB72" s="378"/>
      <c r="HC72" s="378"/>
      <c r="HD72" s="378"/>
      <c r="HE72" s="378"/>
      <c r="HF72" s="378"/>
      <c r="HG72" s="378"/>
      <c r="HH72" s="378"/>
      <c r="HI72" s="378"/>
      <c r="HJ72" s="378"/>
      <c r="HK72" s="378"/>
      <c r="HL72" s="378"/>
      <c r="HM72" s="378"/>
      <c r="HN72" s="378"/>
    </row>
    <row r="73" s="369" customFormat="1" ht="36" hidden="1" customHeight="1" spans="1:222">
      <c r="A73" s="399" t="s">
        <v>8188</v>
      </c>
      <c r="B73" s="399" t="s">
        <v>8189</v>
      </c>
      <c r="C73" s="400">
        <v>110000</v>
      </c>
      <c r="D73" s="401">
        <v>2130102</v>
      </c>
      <c r="E73" s="402" t="s">
        <v>14</v>
      </c>
      <c r="F73" s="403">
        <v>2300249</v>
      </c>
      <c r="G73" s="404" t="s">
        <v>7811</v>
      </c>
      <c r="I73" s="369">
        <f t="shared" si="1"/>
        <v>133100</v>
      </c>
      <c r="HB73" s="378"/>
      <c r="HC73" s="378"/>
      <c r="HD73" s="378"/>
      <c r="HE73" s="378"/>
      <c r="HF73" s="378"/>
      <c r="HG73" s="378"/>
      <c r="HH73" s="378"/>
      <c r="HI73" s="378"/>
      <c r="HJ73" s="378"/>
      <c r="HK73" s="378"/>
      <c r="HL73" s="378"/>
      <c r="HM73" s="378"/>
      <c r="HN73" s="378"/>
    </row>
    <row r="74" s="369" customFormat="1" ht="36" hidden="1" customHeight="1" spans="1:222">
      <c r="A74" s="399" t="s">
        <v>8190</v>
      </c>
      <c r="B74" s="399" t="s">
        <v>8191</v>
      </c>
      <c r="C74" s="400">
        <v>70000</v>
      </c>
      <c r="D74" s="401">
        <v>2130102</v>
      </c>
      <c r="E74" s="402" t="s">
        <v>14</v>
      </c>
      <c r="F74" s="403">
        <v>2110302</v>
      </c>
      <c r="G74" s="404" t="s">
        <v>1267</v>
      </c>
      <c r="I74" s="369">
        <f t="shared" si="1"/>
        <v>84700</v>
      </c>
      <c r="HB74" s="378"/>
      <c r="HC74" s="378"/>
      <c r="HD74" s="378"/>
      <c r="HE74" s="378"/>
      <c r="HF74" s="378"/>
      <c r="HG74" s="378"/>
      <c r="HH74" s="378"/>
      <c r="HI74" s="378"/>
      <c r="HJ74" s="378"/>
      <c r="HK74" s="378"/>
      <c r="HL74" s="378"/>
      <c r="HM74" s="378"/>
      <c r="HN74" s="378"/>
    </row>
    <row r="75" s="369" customFormat="1" ht="36" hidden="1" customHeight="1" spans="1:222">
      <c r="A75" s="399" t="s">
        <v>8192</v>
      </c>
      <c r="B75" s="399" t="s">
        <v>8193</v>
      </c>
      <c r="C75" s="400">
        <v>80000</v>
      </c>
      <c r="D75" s="401">
        <v>2130102</v>
      </c>
      <c r="E75" s="402" t="s">
        <v>14</v>
      </c>
      <c r="F75" s="403">
        <v>2300253</v>
      </c>
      <c r="G75" s="404" t="s">
        <v>7815</v>
      </c>
      <c r="I75" s="369">
        <f t="shared" si="1"/>
        <v>96800</v>
      </c>
      <c r="HB75" s="378"/>
      <c r="HC75" s="378"/>
      <c r="HD75" s="378"/>
      <c r="HE75" s="378"/>
      <c r="HF75" s="378"/>
      <c r="HG75" s="378"/>
      <c r="HH75" s="378"/>
      <c r="HI75" s="378"/>
      <c r="HJ75" s="378"/>
      <c r="HK75" s="378"/>
      <c r="HL75" s="378"/>
      <c r="HM75" s="378"/>
      <c r="HN75" s="378"/>
    </row>
    <row r="76" s="369" customFormat="1" ht="36" hidden="1" customHeight="1" spans="1:222">
      <c r="A76" s="399" t="s">
        <v>8194</v>
      </c>
      <c r="B76" s="399" t="s">
        <v>8195</v>
      </c>
      <c r="C76" s="400">
        <v>90000</v>
      </c>
      <c r="D76" s="401">
        <v>2130102</v>
      </c>
      <c r="E76" s="402" t="s">
        <v>14</v>
      </c>
      <c r="F76" s="403">
        <v>2300253</v>
      </c>
      <c r="G76" s="404" t="s">
        <v>7815</v>
      </c>
      <c r="I76" s="369">
        <f t="shared" si="1"/>
        <v>108900</v>
      </c>
      <c r="HB76" s="378"/>
      <c r="HC76" s="378"/>
      <c r="HD76" s="378"/>
      <c r="HE76" s="378"/>
      <c r="HF76" s="378"/>
      <c r="HG76" s="378"/>
      <c r="HH76" s="378"/>
      <c r="HI76" s="378"/>
      <c r="HJ76" s="378"/>
      <c r="HK76" s="378"/>
      <c r="HL76" s="378"/>
      <c r="HM76" s="378"/>
      <c r="HN76" s="378"/>
    </row>
    <row r="77" s="369" customFormat="1" ht="36" hidden="1" customHeight="1" spans="1:222">
      <c r="A77" s="399" t="s">
        <v>8196</v>
      </c>
      <c r="B77" s="399" t="s">
        <v>8197</v>
      </c>
      <c r="C77" s="400">
        <v>140000</v>
      </c>
      <c r="D77" s="401">
        <v>2130102</v>
      </c>
      <c r="E77" s="402" t="s">
        <v>14</v>
      </c>
      <c r="F77" s="403">
        <v>2300247</v>
      </c>
      <c r="G77" s="404" t="s">
        <v>7809</v>
      </c>
      <c r="H77" s="369">
        <f>C77*0.9</f>
        <v>126000</v>
      </c>
      <c r="I77" s="369">
        <f t="shared" si="1"/>
        <v>169400</v>
      </c>
      <c r="HB77" s="378"/>
      <c r="HC77" s="378"/>
      <c r="HD77" s="378"/>
      <c r="HE77" s="378"/>
      <c r="HF77" s="378"/>
      <c r="HG77" s="378"/>
      <c r="HH77" s="378"/>
      <c r="HI77" s="378"/>
      <c r="HJ77" s="378"/>
      <c r="HK77" s="378"/>
      <c r="HL77" s="378"/>
      <c r="HM77" s="378"/>
      <c r="HN77" s="378"/>
    </row>
    <row r="78" s="369" customFormat="1" ht="36" hidden="1" customHeight="1" spans="1:222">
      <c r="A78" s="399" t="s">
        <v>8198</v>
      </c>
      <c r="B78" s="399" t="s">
        <v>8199</v>
      </c>
      <c r="C78" s="400">
        <v>80000</v>
      </c>
      <c r="D78" s="401">
        <v>2130102</v>
      </c>
      <c r="E78" s="402" t="s">
        <v>14</v>
      </c>
      <c r="F78" s="403">
        <v>2300247</v>
      </c>
      <c r="G78" s="404" t="s">
        <v>7809</v>
      </c>
      <c r="H78" s="369">
        <f>C78*0.9</f>
        <v>72000</v>
      </c>
      <c r="I78" s="369">
        <f t="shared" si="1"/>
        <v>96800</v>
      </c>
      <c r="HB78" s="378"/>
      <c r="HC78" s="378"/>
      <c r="HD78" s="378"/>
      <c r="HE78" s="378"/>
      <c r="HF78" s="378"/>
      <c r="HG78" s="378"/>
      <c r="HH78" s="378"/>
      <c r="HI78" s="378"/>
      <c r="HJ78" s="378"/>
      <c r="HK78" s="378"/>
      <c r="HL78" s="378"/>
      <c r="HM78" s="378"/>
      <c r="HN78" s="378"/>
    </row>
    <row r="79" s="369" customFormat="1" ht="36" hidden="1" customHeight="1" spans="1:222">
      <c r="A79" s="399" t="s">
        <v>8124</v>
      </c>
      <c r="B79" s="399" t="s">
        <v>8200</v>
      </c>
      <c r="C79" s="400">
        <v>11820000</v>
      </c>
      <c r="D79" s="910" t="s">
        <v>5881</v>
      </c>
      <c r="E79" s="402" t="s">
        <v>1328</v>
      </c>
      <c r="F79" s="403">
        <v>2300250</v>
      </c>
      <c r="G79" s="404" t="s">
        <v>7812</v>
      </c>
      <c r="I79" s="369">
        <f t="shared" si="1"/>
        <v>14302200</v>
      </c>
      <c r="HB79" s="378"/>
      <c r="HC79" s="378"/>
      <c r="HD79" s="378"/>
      <c r="HE79" s="378"/>
      <c r="HF79" s="378"/>
      <c r="HG79" s="378"/>
      <c r="HH79" s="378"/>
      <c r="HI79" s="378"/>
      <c r="HJ79" s="378"/>
      <c r="HK79" s="378"/>
      <c r="HL79" s="378"/>
      <c r="HM79" s="378"/>
      <c r="HN79" s="378"/>
    </row>
    <row r="80" s="369" customFormat="1" ht="36" hidden="1" customHeight="1" spans="1:222">
      <c r="A80" s="399" t="s">
        <v>8161</v>
      </c>
      <c r="B80" s="399" t="s">
        <v>8201</v>
      </c>
      <c r="C80" s="400">
        <v>39430</v>
      </c>
      <c r="D80" s="910" t="s">
        <v>5570</v>
      </c>
      <c r="E80" s="402" t="s">
        <v>8128</v>
      </c>
      <c r="F80" s="403">
        <v>2300250</v>
      </c>
      <c r="G80" s="404" t="s">
        <v>7812</v>
      </c>
      <c r="I80" s="369">
        <f t="shared" si="1"/>
        <v>47710.3</v>
      </c>
      <c r="HB80" s="378"/>
      <c r="HC80" s="378"/>
      <c r="HD80" s="378"/>
      <c r="HE80" s="378"/>
      <c r="HF80" s="378"/>
      <c r="HG80" s="378"/>
      <c r="HH80" s="378"/>
      <c r="HI80" s="378"/>
      <c r="HJ80" s="378"/>
      <c r="HK80" s="378"/>
      <c r="HL80" s="378"/>
      <c r="HM80" s="378"/>
      <c r="HN80" s="378"/>
    </row>
    <row r="81" s="369" customFormat="1" ht="36" hidden="1" customHeight="1" spans="1:222">
      <c r="A81" s="399" t="s">
        <v>8178</v>
      </c>
      <c r="B81" s="399" t="s">
        <v>8202</v>
      </c>
      <c r="C81" s="400">
        <v>12690</v>
      </c>
      <c r="D81" s="910" t="s">
        <v>5570</v>
      </c>
      <c r="E81" s="402" t="s">
        <v>8128</v>
      </c>
      <c r="F81" s="403">
        <v>2300250</v>
      </c>
      <c r="G81" s="404" t="s">
        <v>7812</v>
      </c>
      <c r="I81" s="369">
        <f t="shared" si="1"/>
        <v>15354.9</v>
      </c>
      <c r="HB81" s="378"/>
      <c r="HC81" s="378"/>
      <c r="HD81" s="378"/>
      <c r="HE81" s="378"/>
      <c r="HF81" s="378"/>
      <c r="HG81" s="378"/>
      <c r="HH81" s="378"/>
      <c r="HI81" s="378"/>
      <c r="HJ81" s="378"/>
      <c r="HK81" s="378"/>
      <c r="HL81" s="378"/>
      <c r="HM81" s="378"/>
      <c r="HN81" s="378"/>
    </row>
    <row r="82" s="369" customFormat="1" ht="36" hidden="1" customHeight="1" spans="1:222">
      <c r="A82" s="399" t="s">
        <v>8182</v>
      </c>
      <c r="B82" s="399" t="s">
        <v>8203</v>
      </c>
      <c r="C82" s="400">
        <v>7830</v>
      </c>
      <c r="D82" s="910" t="s">
        <v>5570</v>
      </c>
      <c r="E82" s="402" t="s">
        <v>8128</v>
      </c>
      <c r="F82" s="403">
        <v>2300252</v>
      </c>
      <c r="G82" s="404" t="s">
        <v>7814</v>
      </c>
      <c r="I82" s="369">
        <f t="shared" si="1"/>
        <v>9474.3</v>
      </c>
      <c r="HB82" s="378"/>
      <c r="HC82" s="378"/>
      <c r="HD82" s="378"/>
      <c r="HE82" s="378"/>
      <c r="HF82" s="378"/>
      <c r="HG82" s="378"/>
      <c r="HH82" s="378"/>
      <c r="HI82" s="378"/>
      <c r="HJ82" s="378"/>
      <c r="HK82" s="378"/>
      <c r="HL82" s="378"/>
      <c r="HM82" s="378"/>
      <c r="HN82" s="378"/>
    </row>
    <row r="83" s="369" customFormat="1" ht="36" hidden="1" customHeight="1" spans="1:222">
      <c r="A83" s="399" t="s">
        <v>8184</v>
      </c>
      <c r="B83" s="399" t="s">
        <v>8204</v>
      </c>
      <c r="C83" s="400">
        <v>8640</v>
      </c>
      <c r="D83" s="910" t="s">
        <v>5570</v>
      </c>
      <c r="E83" s="402" t="s">
        <v>8128</v>
      </c>
      <c r="F83" s="403">
        <v>2300252</v>
      </c>
      <c r="G83" s="404" t="s">
        <v>7814</v>
      </c>
      <c r="I83" s="369">
        <f t="shared" si="1"/>
        <v>10454.4</v>
      </c>
      <c r="HB83" s="378"/>
      <c r="HC83" s="378"/>
      <c r="HD83" s="378"/>
      <c r="HE83" s="378"/>
      <c r="HF83" s="378"/>
      <c r="HG83" s="378"/>
      <c r="HH83" s="378"/>
      <c r="HI83" s="378"/>
      <c r="HJ83" s="378"/>
      <c r="HK83" s="378"/>
      <c r="HL83" s="378"/>
      <c r="HM83" s="378"/>
      <c r="HN83" s="378"/>
    </row>
    <row r="84" s="369" customFormat="1" ht="36" hidden="1" customHeight="1" spans="1:222">
      <c r="A84" s="399" t="s">
        <v>8180</v>
      </c>
      <c r="B84" s="399" t="s">
        <v>8205</v>
      </c>
      <c r="C84" s="400">
        <v>7830</v>
      </c>
      <c r="D84" s="910" t="s">
        <v>5570</v>
      </c>
      <c r="E84" s="402" t="s">
        <v>8128</v>
      </c>
      <c r="F84" s="403">
        <v>2300252</v>
      </c>
      <c r="G84" s="404" t="s">
        <v>7814</v>
      </c>
      <c r="I84" s="369">
        <f t="shared" si="1"/>
        <v>9474.3</v>
      </c>
      <c r="HB84" s="378"/>
      <c r="HC84" s="378"/>
      <c r="HD84" s="378"/>
      <c r="HE84" s="378"/>
      <c r="HF84" s="378"/>
      <c r="HG84" s="378"/>
      <c r="HH84" s="378"/>
      <c r="HI84" s="378"/>
      <c r="HJ84" s="378"/>
      <c r="HK84" s="378"/>
      <c r="HL84" s="378"/>
      <c r="HM84" s="378"/>
      <c r="HN84" s="378"/>
    </row>
    <row r="85" s="369" customFormat="1" ht="36" hidden="1" customHeight="1" spans="1:222">
      <c r="A85" s="399" t="s">
        <v>8190</v>
      </c>
      <c r="B85" s="399" t="s">
        <v>8206</v>
      </c>
      <c r="C85" s="400">
        <v>8640</v>
      </c>
      <c r="D85" s="910" t="s">
        <v>5570</v>
      </c>
      <c r="E85" s="402" t="s">
        <v>8128</v>
      </c>
      <c r="F85" s="403">
        <v>2300252</v>
      </c>
      <c r="G85" s="404" t="s">
        <v>7814</v>
      </c>
      <c r="I85" s="369">
        <f t="shared" si="1"/>
        <v>10454.4</v>
      </c>
      <c r="HB85" s="378"/>
      <c r="HC85" s="378"/>
      <c r="HD85" s="378"/>
      <c r="HE85" s="378"/>
      <c r="HF85" s="378"/>
      <c r="HG85" s="378"/>
      <c r="HH85" s="378"/>
      <c r="HI85" s="378"/>
      <c r="HJ85" s="378"/>
      <c r="HK85" s="378"/>
      <c r="HL85" s="378"/>
      <c r="HM85" s="378"/>
      <c r="HN85" s="378"/>
    </row>
    <row r="86" s="369" customFormat="1" ht="36" hidden="1" customHeight="1" spans="1:222">
      <c r="A86" s="399" t="s">
        <v>8186</v>
      </c>
      <c r="B86" s="399" t="s">
        <v>8207</v>
      </c>
      <c r="C86" s="400">
        <v>11070</v>
      </c>
      <c r="D86" s="910" t="s">
        <v>5570</v>
      </c>
      <c r="E86" s="402" t="s">
        <v>8128</v>
      </c>
      <c r="F86" s="403">
        <v>2300250</v>
      </c>
      <c r="G86" s="404" t="s">
        <v>7812</v>
      </c>
      <c r="I86" s="369">
        <f t="shared" si="1"/>
        <v>13394.7</v>
      </c>
      <c r="HB86" s="378"/>
      <c r="HC86" s="378"/>
      <c r="HD86" s="378"/>
      <c r="HE86" s="378"/>
      <c r="HF86" s="378"/>
      <c r="HG86" s="378"/>
      <c r="HH86" s="378"/>
      <c r="HI86" s="378"/>
      <c r="HJ86" s="378"/>
      <c r="HK86" s="378"/>
      <c r="HL86" s="378"/>
      <c r="HM86" s="378"/>
      <c r="HN86" s="378"/>
    </row>
    <row r="87" s="369" customFormat="1" ht="36" hidden="1" customHeight="1" spans="1:222">
      <c r="A87" s="399" t="s">
        <v>8188</v>
      </c>
      <c r="B87" s="399" t="s">
        <v>8208</v>
      </c>
      <c r="C87" s="405">
        <v>8640</v>
      </c>
      <c r="D87" s="910" t="s">
        <v>5570</v>
      </c>
      <c r="E87" s="402" t="s">
        <v>8128</v>
      </c>
      <c r="F87" s="403">
        <v>2300260</v>
      </c>
      <c r="G87" s="404" t="s">
        <v>7822</v>
      </c>
      <c r="I87" s="369">
        <f t="shared" si="1"/>
        <v>10454.4</v>
      </c>
      <c r="HB87" s="378"/>
      <c r="HC87" s="378"/>
      <c r="HD87" s="378"/>
      <c r="HE87" s="378"/>
      <c r="HF87" s="378"/>
      <c r="HG87" s="378"/>
      <c r="HH87" s="378"/>
      <c r="HI87" s="378"/>
      <c r="HJ87" s="378"/>
      <c r="HK87" s="378"/>
      <c r="HL87" s="378"/>
      <c r="HM87" s="378"/>
      <c r="HN87" s="378"/>
    </row>
    <row r="88" s="369" customFormat="1" ht="36" hidden="1" customHeight="1" spans="1:222">
      <c r="A88" s="399" t="s">
        <v>8196</v>
      </c>
      <c r="B88" s="399" t="s">
        <v>8209</v>
      </c>
      <c r="C88" s="405">
        <v>11070</v>
      </c>
      <c r="D88" s="910" t="s">
        <v>5570</v>
      </c>
      <c r="E88" s="402" t="s">
        <v>8128</v>
      </c>
      <c r="F88" s="403">
        <v>2300260</v>
      </c>
      <c r="G88" s="404" t="s">
        <v>7822</v>
      </c>
      <c r="I88" s="369">
        <f t="shared" si="1"/>
        <v>13394.7</v>
      </c>
      <c r="HB88" s="378"/>
      <c r="HC88" s="378"/>
      <c r="HD88" s="378"/>
      <c r="HE88" s="378"/>
      <c r="HF88" s="378"/>
      <c r="HG88" s="378"/>
      <c r="HH88" s="378"/>
      <c r="HI88" s="378"/>
      <c r="HJ88" s="378"/>
      <c r="HK88" s="378"/>
      <c r="HL88" s="378"/>
      <c r="HM88" s="378"/>
      <c r="HN88" s="378"/>
    </row>
    <row r="89" s="369" customFormat="1" ht="36" hidden="1" customHeight="1" spans="1:222">
      <c r="A89" s="399" t="s">
        <v>8192</v>
      </c>
      <c r="B89" s="399" t="s">
        <v>8210</v>
      </c>
      <c r="C89" s="405">
        <v>7830</v>
      </c>
      <c r="D89" s="910" t="s">
        <v>5570</v>
      </c>
      <c r="E89" s="402" t="s">
        <v>8128</v>
      </c>
      <c r="F89" s="403">
        <v>2300260</v>
      </c>
      <c r="G89" s="404" t="s">
        <v>7822</v>
      </c>
      <c r="I89" s="369">
        <f t="shared" si="1"/>
        <v>9474.3</v>
      </c>
      <c r="HB89" s="378"/>
      <c r="HC89" s="378"/>
      <c r="HD89" s="378"/>
      <c r="HE89" s="378"/>
      <c r="HF89" s="378"/>
      <c r="HG89" s="378"/>
      <c r="HH89" s="378"/>
      <c r="HI89" s="378"/>
      <c r="HJ89" s="378"/>
      <c r="HK89" s="378"/>
      <c r="HL89" s="378"/>
      <c r="HM89" s="378"/>
      <c r="HN89" s="378"/>
    </row>
    <row r="90" s="369" customFormat="1" ht="36" hidden="1" customHeight="1" spans="1:222">
      <c r="A90" s="399" t="s">
        <v>8194</v>
      </c>
      <c r="B90" s="399" t="s">
        <v>8211</v>
      </c>
      <c r="C90" s="400">
        <v>7020</v>
      </c>
      <c r="D90" s="910" t="s">
        <v>5570</v>
      </c>
      <c r="E90" s="402" t="s">
        <v>8128</v>
      </c>
      <c r="F90" s="403">
        <v>2300249</v>
      </c>
      <c r="G90" s="404" t="s">
        <v>7811</v>
      </c>
      <c r="I90" s="369">
        <f t="shared" si="1"/>
        <v>8494.2</v>
      </c>
      <c r="HB90" s="378"/>
      <c r="HC90" s="378"/>
      <c r="HD90" s="378"/>
      <c r="HE90" s="378"/>
      <c r="HF90" s="378"/>
      <c r="HG90" s="378"/>
      <c r="HH90" s="378"/>
      <c r="HI90" s="378"/>
      <c r="HJ90" s="378"/>
      <c r="HK90" s="378"/>
      <c r="HL90" s="378"/>
      <c r="HM90" s="378"/>
      <c r="HN90" s="378"/>
    </row>
    <row r="91" s="369" customFormat="1" ht="36" hidden="1" customHeight="1" spans="1:222">
      <c r="A91" s="399" t="s">
        <v>8198</v>
      </c>
      <c r="B91" s="399" t="s">
        <v>8212</v>
      </c>
      <c r="C91" s="400">
        <v>6210</v>
      </c>
      <c r="D91" s="910" t="s">
        <v>5570</v>
      </c>
      <c r="E91" s="402" t="s">
        <v>8128</v>
      </c>
      <c r="F91" s="403">
        <v>2300249</v>
      </c>
      <c r="G91" s="404" t="s">
        <v>7811</v>
      </c>
      <c r="I91" s="369">
        <f t="shared" si="1"/>
        <v>7514.1</v>
      </c>
      <c r="HB91" s="378"/>
      <c r="HC91" s="378"/>
      <c r="HD91" s="378"/>
      <c r="HE91" s="378"/>
      <c r="HF91" s="378"/>
      <c r="HG91" s="378"/>
      <c r="HH91" s="378"/>
      <c r="HI91" s="378"/>
      <c r="HJ91" s="378"/>
      <c r="HK91" s="378"/>
      <c r="HL91" s="378"/>
      <c r="HM91" s="378"/>
      <c r="HN91" s="378"/>
    </row>
    <row r="92" s="369" customFormat="1" ht="36" hidden="1" customHeight="1" spans="1:222">
      <c r="A92" s="399" t="s">
        <v>8213</v>
      </c>
      <c r="B92" s="399" t="s">
        <v>8214</v>
      </c>
      <c r="C92" s="400">
        <v>31000</v>
      </c>
      <c r="D92" s="910" t="s">
        <v>5082</v>
      </c>
      <c r="E92" s="402" t="s">
        <v>482</v>
      </c>
      <c r="F92" s="403">
        <v>2300249</v>
      </c>
      <c r="G92" s="404" t="s">
        <v>7811</v>
      </c>
      <c r="I92" s="369">
        <f t="shared" si="1"/>
        <v>37510</v>
      </c>
      <c r="HB92" s="378"/>
      <c r="HC92" s="378"/>
      <c r="HD92" s="378"/>
      <c r="HE92" s="378"/>
      <c r="HF92" s="378"/>
      <c r="HG92" s="378"/>
      <c r="HH92" s="378"/>
      <c r="HI92" s="378"/>
      <c r="HJ92" s="378"/>
      <c r="HK92" s="378"/>
      <c r="HL92" s="378"/>
      <c r="HM92" s="378"/>
      <c r="HN92" s="378"/>
    </row>
    <row r="93" s="369" customFormat="1" ht="36" hidden="1" customHeight="1" spans="1:222">
      <c r="A93" s="399" t="s">
        <v>8130</v>
      </c>
      <c r="B93" s="399" t="s">
        <v>8215</v>
      </c>
      <c r="C93" s="400">
        <v>74400</v>
      </c>
      <c r="D93" s="910" t="s">
        <v>5691</v>
      </c>
      <c r="E93" s="402" t="s">
        <v>1203</v>
      </c>
      <c r="F93" s="403">
        <v>2300249</v>
      </c>
      <c r="G93" s="404" t="s">
        <v>7811</v>
      </c>
      <c r="I93" s="369">
        <f t="shared" si="1"/>
        <v>90024</v>
      </c>
      <c r="HB93" s="378"/>
      <c r="HC93" s="378"/>
      <c r="HD93" s="378"/>
      <c r="HE93" s="378"/>
      <c r="HF93" s="378"/>
      <c r="HG93" s="378"/>
      <c r="HH93" s="378"/>
      <c r="HI93" s="378"/>
      <c r="HJ93" s="378"/>
      <c r="HK93" s="378"/>
      <c r="HL93" s="378"/>
      <c r="HM93" s="378"/>
      <c r="HN93" s="378"/>
    </row>
    <row r="94" s="369" customFormat="1" ht="36" hidden="1" customHeight="1" spans="1:222">
      <c r="A94" s="399" t="s">
        <v>8130</v>
      </c>
      <c r="B94" s="399" t="s">
        <v>8216</v>
      </c>
      <c r="C94" s="400">
        <v>162100</v>
      </c>
      <c r="D94" s="910" t="s">
        <v>5691</v>
      </c>
      <c r="E94" s="402" t="s">
        <v>1203</v>
      </c>
      <c r="F94" s="403">
        <v>2300249</v>
      </c>
      <c r="G94" s="404" t="s">
        <v>7811</v>
      </c>
      <c r="I94" s="369">
        <f t="shared" si="1"/>
        <v>196141</v>
      </c>
      <c r="HB94" s="378"/>
      <c r="HC94" s="378"/>
      <c r="HD94" s="378"/>
      <c r="HE94" s="378"/>
      <c r="HF94" s="378"/>
      <c r="HG94" s="378"/>
      <c r="HH94" s="378"/>
      <c r="HI94" s="378"/>
      <c r="HJ94" s="378"/>
      <c r="HK94" s="378"/>
      <c r="HL94" s="378"/>
      <c r="HM94" s="378"/>
      <c r="HN94" s="378"/>
    </row>
    <row r="95" s="369" customFormat="1" ht="36" hidden="1" customHeight="1" spans="1:222">
      <c r="A95" s="399" t="s">
        <v>8178</v>
      </c>
      <c r="B95" s="399" t="s">
        <v>8217</v>
      </c>
      <c r="C95" s="400">
        <v>800000</v>
      </c>
      <c r="D95" s="910" t="s">
        <v>6011</v>
      </c>
      <c r="E95" s="402" t="s">
        <v>1405</v>
      </c>
      <c r="F95" s="403">
        <v>2300249</v>
      </c>
      <c r="G95" s="404" t="s">
        <v>7811</v>
      </c>
      <c r="I95" s="369">
        <f t="shared" si="1"/>
        <v>968000</v>
      </c>
      <c r="HB95" s="378"/>
      <c r="HC95" s="378"/>
      <c r="HD95" s="378"/>
      <c r="HE95" s="378"/>
      <c r="HF95" s="378"/>
      <c r="HG95" s="378"/>
      <c r="HH95" s="378"/>
      <c r="HI95" s="378"/>
      <c r="HJ95" s="378"/>
      <c r="HK95" s="378"/>
      <c r="HL95" s="378"/>
      <c r="HM95" s="378"/>
      <c r="HN95" s="378"/>
    </row>
    <row r="96" s="369" customFormat="1" ht="36" hidden="1" customHeight="1" spans="1:222">
      <c r="A96" s="399" t="s">
        <v>8186</v>
      </c>
      <c r="B96" s="399" t="s">
        <v>8218</v>
      </c>
      <c r="C96" s="400">
        <v>800000</v>
      </c>
      <c r="D96" s="910" t="s">
        <v>6011</v>
      </c>
      <c r="E96" s="402" t="s">
        <v>1405</v>
      </c>
      <c r="F96" s="403">
        <v>2300249</v>
      </c>
      <c r="G96" s="404" t="s">
        <v>7811</v>
      </c>
      <c r="I96" s="369">
        <f t="shared" si="1"/>
        <v>968000</v>
      </c>
      <c r="HB96" s="378"/>
      <c r="HC96" s="378"/>
      <c r="HD96" s="378"/>
      <c r="HE96" s="378"/>
      <c r="HF96" s="378"/>
      <c r="HG96" s="378"/>
      <c r="HH96" s="378"/>
      <c r="HI96" s="378"/>
      <c r="HJ96" s="378"/>
      <c r="HK96" s="378"/>
      <c r="HL96" s="378"/>
      <c r="HM96" s="378"/>
      <c r="HN96" s="378"/>
    </row>
    <row r="97" s="369" customFormat="1" ht="36" hidden="1" customHeight="1" spans="1:222">
      <c r="A97" s="399" t="s">
        <v>8190</v>
      </c>
      <c r="B97" s="399" t="s">
        <v>8219</v>
      </c>
      <c r="C97" s="400">
        <v>650000</v>
      </c>
      <c r="D97" s="910" t="s">
        <v>6011</v>
      </c>
      <c r="E97" s="402" t="s">
        <v>1405</v>
      </c>
      <c r="F97" s="403">
        <v>2300249</v>
      </c>
      <c r="G97" s="404" t="s">
        <v>7811</v>
      </c>
      <c r="I97" s="369">
        <f t="shared" si="1"/>
        <v>786500</v>
      </c>
      <c r="HB97" s="378"/>
      <c r="HC97" s="378"/>
      <c r="HD97" s="378"/>
      <c r="HE97" s="378"/>
      <c r="HF97" s="378"/>
      <c r="HG97" s="378"/>
      <c r="HH97" s="378"/>
      <c r="HI97" s="378"/>
      <c r="HJ97" s="378"/>
      <c r="HK97" s="378"/>
      <c r="HL97" s="378"/>
      <c r="HM97" s="378"/>
      <c r="HN97" s="378"/>
    </row>
    <row r="98" s="369" customFormat="1" ht="36" hidden="1" customHeight="1" spans="1:222">
      <c r="A98" s="399" t="s">
        <v>8163</v>
      </c>
      <c r="B98" s="399" t="s">
        <v>8220</v>
      </c>
      <c r="C98" s="400">
        <v>60000</v>
      </c>
      <c r="D98" s="910" t="s">
        <v>5950</v>
      </c>
      <c r="E98" s="402" t="s">
        <v>1370</v>
      </c>
      <c r="F98" s="403">
        <v>2300249</v>
      </c>
      <c r="G98" s="404" t="s">
        <v>7811</v>
      </c>
      <c r="I98" s="369">
        <f t="shared" si="1"/>
        <v>72600</v>
      </c>
      <c r="HB98" s="378"/>
      <c r="HC98" s="378"/>
      <c r="HD98" s="378"/>
      <c r="HE98" s="378"/>
      <c r="HF98" s="378"/>
      <c r="HG98" s="378"/>
      <c r="HH98" s="378"/>
      <c r="HI98" s="378"/>
      <c r="HJ98" s="378"/>
      <c r="HK98" s="378"/>
      <c r="HL98" s="378"/>
      <c r="HM98" s="378"/>
      <c r="HN98" s="378"/>
    </row>
    <row r="99" s="369" customFormat="1" ht="36" hidden="1" customHeight="1" spans="1:222">
      <c r="A99" s="399" t="s">
        <v>8163</v>
      </c>
      <c r="B99" s="399" t="s">
        <v>8221</v>
      </c>
      <c r="C99" s="400">
        <v>240000</v>
      </c>
      <c r="D99" s="910" t="s">
        <v>5794</v>
      </c>
      <c r="E99" s="402" t="s">
        <v>1282</v>
      </c>
      <c r="F99" s="403">
        <v>2300249</v>
      </c>
      <c r="G99" s="404" t="s">
        <v>7811</v>
      </c>
      <c r="I99" s="369">
        <f t="shared" si="1"/>
        <v>290400</v>
      </c>
      <c r="HB99" s="378"/>
      <c r="HC99" s="378"/>
      <c r="HD99" s="378"/>
      <c r="HE99" s="378"/>
      <c r="HF99" s="378"/>
      <c r="HG99" s="378"/>
      <c r="HH99" s="378"/>
      <c r="HI99" s="378"/>
      <c r="HJ99" s="378"/>
      <c r="HK99" s="378"/>
      <c r="HL99" s="378"/>
      <c r="HM99" s="378"/>
      <c r="HN99" s="378"/>
    </row>
    <row r="100" s="369" customFormat="1" ht="36" customHeight="1" spans="1:222">
      <c r="A100" s="399" t="s">
        <v>8130</v>
      </c>
      <c r="B100" s="399" t="s">
        <v>8222</v>
      </c>
      <c r="C100" s="400">
        <v>57500</v>
      </c>
      <c r="D100" s="401">
        <v>2080209</v>
      </c>
      <c r="E100" s="402" t="s">
        <v>1249</v>
      </c>
      <c r="F100" s="403">
        <v>2300249</v>
      </c>
      <c r="G100" s="404" t="s">
        <v>7811</v>
      </c>
      <c r="I100" s="369">
        <f t="shared" si="1"/>
        <v>69575</v>
      </c>
      <c r="HB100" s="378"/>
      <c r="HC100" s="378"/>
      <c r="HD100" s="378"/>
      <c r="HE100" s="378"/>
      <c r="HF100" s="378"/>
      <c r="HG100" s="378"/>
      <c r="HH100" s="378"/>
      <c r="HI100" s="378"/>
      <c r="HJ100" s="378"/>
      <c r="HK100" s="378"/>
      <c r="HL100" s="378"/>
      <c r="HM100" s="378"/>
      <c r="HN100" s="378"/>
    </row>
    <row r="101" s="369" customFormat="1" ht="36" hidden="1" customHeight="1" spans="1:222">
      <c r="A101" s="399" t="s">
        <v>8223</v>
      </c>
      <c r="B101" s="399" t="s">
        <v>8224</v>
      </c>
      <c r="C101" s="400">
        <v>16450</v>
      </c>
      <c r="D101" s="910" t="s">
        <v>5203</v>
      </c>
      <c r="E101" s="402" t="s">
        <v>14</v>
      </c>
      <c r="F101" s="403">
        <v>2300249</v>
      </c>
      <c r="G101" s="404" t="s">
        <v>7811</v>
      </c>
      <c r="I101" s="369">
        <f t="shared" si="1"/>
        <v>19904.5</v>
      </c>
      <c r="HB101" s="378"/>
      <c r="HC101" s="378"/>
      <c r="HD101" s="378"/>
      <c r="HE101" s="378"/>
      <c r="HF101" s="378"/>
      <c r="HG101" s="378"/>
      <c r="HH101" s="378"/>
      <c r="HI101" s="378"/>
      <c r="HJ101" s="378"/>
      <c r="HK101" s="378"/>
      <c r="HL101" s="378"/>
      <c r="HM101" s="378"/>
      <c r="HN101" s="378"/>
    </row>
    <row r="102" s="369" customFormat="1" ht="36" hidden="1" customHeight="1" spans="1:222">
      <c r="A102" s="399" t="s">
        <v>8225</v>
      </c>
      <c r="B102" s="399" t="s">
        <v>8226</v>
      </c>
      <c r="C102" s="400">
        <v>740000</v>
      </c>
      <c r="D102" s="910" t="s">
        <v>6439</v>
      </c>
      <c r="E102" s="402" t="s">
        <v>1622</v>
      </c>
      <c r="F102" s="403">
        <v>2300249</v>
      </c>
      <c r="G102" s="404" t="s">
        <v>7811</v>
      </c>
      <c r="I102" s="369">
        <f t="shared" si="1"/>
        <v>895400</v>
      </c>
      <c r="HB102" s="378"/>
      <c r="HC102" s="378"/>
      <c r="HD102" s="378"/>
      <c r="HE102" s="378"/>
      <c r="HF102" s="378"/>
      <c r="HG102" s="378"/>
      <c r="HH102" s="378"/>
      <c r="HI102" s="378"/>
      <c r="HJ102" s="378"/>
      <c r="HK102" s="378"/>
      <c r="HL102" s="378"/>
      <c r="HM102" s="378"/>
      <c r="HN102" s="378"/>
    </row>
    <row r="103" s="369" customFormat="1" ht="36" hidden="1" customHeight="1" spans="1:222">
      <c r="A103" s="399" t="s">
        <v>8227</v>
      </c>
      <c r="B103" s="399" t="s">
        <v>8228</v>
      </c>
      <c r="C103" s="400">
        <v>8220000</v>
      </c>
      <c r="D103" s="910" t="s">
        <v>6554</v>
      </c>
      <c r="E103" s="402" t="s">
        <v>1679</v>
      </c>
      <c r="F103" s="403">
        <v>2300249</v>
      </c>
      <c r="G103" s="404" t="s">
        <v>7811</v>
      </c>
      <c r="I103" s="369">
        <f t="shared" si="1"/>
        <v>9946200</v>
      </c>
      <c r="HB103" s="378"/>
      <c r="HC103" s="378"/>
      <c r="HD103" s="378"/>
      <c r="HE103" s="378"/>
      <c r="HF103" s="378"/>
      <c r="HG103" s="378"/>
      <c r="HH103" s="378"/>
      <c r="HI103" s="378"/>
      <c r="HJ103" s="378"/>
      <c r="HK103" s="378"/>
      <c r="HL103" s="378"/>
      <c r="HM103" s="378"/>
      <c r="HN103" s="378"/>
    </row>
    <row r="104" s="369" customFormat="1" ht="36" hidden="1" customHeight="1" spans="1:222">
      <c r="A104" s="399" t="s">
        <v>8223</v>
      </c>
      <c r="B104" s="399" t="s">
        <v>8229</v>
      </c>
      <c r="C104" s="400">
        <v>381800</v>
      </c>
      <c r="D104" s="910" t="s">
        <v>5421</v>
      </c>
      <c r="E104" s="402" t="s">
        <v>857</v>
      </c>
      <c r="F104" s="403">
        <v>2300249</v>
      </c>
      <c r="G104" s="404" t="s">
        <v>7811</v>
      </c>
      <c r="I104" s="369">
        <f t="shared" si="1"/>
        <v>461978</v>
      </c>
      <c r="HB104" s="378"/>
      <c r="HC104" s="378"/>
      <c r="HD104" s="378"/>
      <c r="HE104" s="378"/>
      <c r="HF104" s="378"/>
      <c r="HG104" s="378"/>
      <c r="HH104" s="378"/>
      <c r="HI104" s="378"/>
      <c r="HJ104" s="378"/>
      <c r="HK104" s="378"/>
      <c r="HL104" s="378"/>
      <c r="HM104" s="378"/>
      <c r="HN104" s="378"/>
    </row>
    <row r="105" s="369" customFormat="1" ht="36" hidden="1" customHeight="1" spans="1:222">
      <c r="A105" s="399" t="s">
        <v>8223</v>
      </c>
      <c r="B105" s="399" t="s">
        <v>8229</v>
      </c>
      <c r="C105" s="400">
        <v>21700</v>
      </c>
      <c r="D105" s="910" t="s">
        <v>5421</v>
      </c>
      <c r="E105" s="402" t="s">
        <v>857</v>
      </c>
      <c r="F105" s="403">
        <v>2300249</v>
      </c>
      <c r="G105" s="404" t="s">
        <v>7811</v>
      </c>
      <c r="I105" s="369">
        <f t="shared" si="1"/>
        <v>26257</v>
      </c>
      <c r="HB105" s="378"/>
      <c r="HC105" s="378"/>
      <c r="HD105" s="378"/>
      <c r="HE105" s="378"/>
      <c r="HF105" s="378"/>
      <c r="HG105" s="378"/>
      <c r="HH105" s="378"/>
      <c r="HI105" s="378"/>
      <c r="HJ105" s="378"/>
      <c r="HK105" s="378"/>
      <c r="HL105" s="378"/>
      <c r="HM105" s="378"/>
      <c r="HN105" s="378"/>
    </row>
    <row r="106" s="369" customFormat="1" ht="36" hidden="1" customHeight="1" spans="1:222">
      <c r="A106" s="399" t="s">
        <v>8223</v>
      </c>
      <c r="B106" s="399" t="s">
        <v>8229</v>
      </c>
      <c r="C106" s="400">
        <v>39000</v>
      </c>
      <c r="D106" s="910" t="s">
        <v>5421</v>
      </c>
      <c r="E106" s="402" t="s">
        <v>857</v>
      </c>
      <c r="F106" s="403">
        <v>2300249</v>
      </c>
      <c r="G106" s="404" t="s">
        <v>7811</v>
      </c>
      <c r="I106" s="369">
        <f t="shared" si="1"/>
        <v>47190</v>
      </c>
      <c r="HB106" s="378"/>
      <c r="HC106" s="378"/>
      <c r="HD106" s="378"/>
      <c r="HE106" s="378"/>
      <c r="HF106" s="378"/>
      <c r="HG106" s="378"/>
      <c r="HH106" s="378"/>
      <c r="HI106" s="378"/>
      <c r="HJ106" s="378"/>
      <c r="HK106" s="378"/>
      <c r="HL106" s="378"/>
      <c r="HM106" s="378"/>
      <c r="HN106" s="378"/>
    </row>
    <row r="107" s="369" customFormat="1" ht="36" hidden="1" customHeight="1" spans="1:222">
      <c r="A107" s="399" t="s">
        <v>8223</v>
      </c>
      <c r="B107" s="399" t="s">
        <v>8229</v>
      </c>
      <c r="C107" s="400">
        <v>67100</v>
      </c>
      <c r="D107" s="910" t="s">
        <v>5421</v>
      </c>
      <c r="E107" s="402" t="s">
        <v>857</v>
      </c>
      <c r="F107" s="403">
        <v>2300249</v>
      </c>
      <c r="G107" s="404" t="s">
        <v>7811</v>
      </c>
      <c r="I107" s="369">
        <f t="shared" si="1"/>
        <v>81191</v>
      </c>
      <c r="HB107" s="378"/>
      <c r="HC107" s="378"/>
      <c r="HD107" s="378"/>
      <c r="HE107" s="378"/>
      <c r="HF107" s="378"/>
      <c r="HG107" s="378"/>
      <c r="HH107" s="378"/>
      <c r="HI107" s="378"/>
      <c r="HJ107" s="378"/>
      <c r="HK107" s="378"/>
      <c r="HL107" s="378"/>
      <c r="HM107" s="378"/>
      <c r="HN107" s="378"/>
    </row>
    <row r="108" s="369" customFormat="1" ht="36" hidden="1" customHeight="1" spans="1:222">
      <c r="A108" s="399" t="s">
        <v>8223</v>
      </c>
      <c r="B108" s="399" t="s">
        <v>8229</v>
      </c>
      <c r="C108" s="400">
        <v>200000</v>
      </c>
      <c r="D108" s="910" t="s">
        <v>5421</v>
      </c>
      <c r="E108" s="402" t="s">
        <v>857</v>
      </c>
      <c r="F108" s="403">
        <v>2300249</v>
      </c>
      <c r="G108" s="404" t="s">
        <v>7811</v>
      </c>
      <c r="I108" s="369">
        <f t="shared" si="1"/>
        <v>242000</v>
      </c>
      <c r="HB108" s="378"/>
      <c r="HC108" s="378"/>
      <c r="HD108" s="378"/>
      <c r="HE108" s="378"/>
      <c r="HF108" s="378"/>
      <c r="HG108" s="378"/>
      <c r="HH108" s="378"/>
      <c r="HI108" s="378"/>
      <c r="HJ108" s="378"/>
      <c r="HK108" s="378"/>
      <c r="HL108" s="378"/>
      <c r="HM108" s="378"/>
      <c r="HN108" s="378"/>
    </row>
    <row r="109" s="369" customFormat="1" ht="36" hidden="1" customHeight="1" spans="1:222">
      <c r="A109" s="399" t="s">
        <v>8148</v>
      </c>
      <c r="B109" s="399" t="s">
        <v>8230</v>
      </c>
      <c r="C109" s="400">
        <v>150000</v>
      </c>
      <c r="D109" s="910" t="s">
        <v>5912</v>
      </c>
      <c r="E109" s="402" t="s">
        <v>1346</v>
      </c>
      <c r="F109" s="403">
        <v>2300249</v>
      </c>
      <c r="G109" s="404" t="s">
        <v>7811</v>
      </c>
      <c r="I109" s="369">
        <f t="shared" si="1"/>
        <v>181500</v>
      </c>
      <c r="HB109" s="378"/>
      <c r="HC109" s="378"/>
      <c r="HD109" s="378"/>
      <c r="HE109" s="378"/>
      <c r="HF109" s="378"/>
      <c r="HG109" s="378"/>
      <c r="HH109" s="378"/>
      <c r="HI109" s="378"/>
      <c r="HJ109" s="378"/>
      <c r="HK109" s="378"/>
      <c r="HL109" s="378"/>
      <c r="HM109" s="378"/>
      <c r="HN109" s="378"/>
    </row>
    <row r="110" s="369" customFormat="1" ht="36" hidden="1" customHeight="1" spans="1:222">
      <c r="A110" s="399" t="s">
        <v>8227</v>
      </c>
      <c r="B110" s="399" t="s">
        <v>8228</v>
      </c>
      <c r="C110" s="400">
        <v>397000</v>
      </c>
      <c r="D110" s="910" t="s">
        <v>6554</v>
      </c>
      <c r="E110" s="402" t="s">
        <v>1679</v>
      </c>
      <c r="F110" s="403">
        <v>2300249</v>
      </c>
      <c r="G110" s="404" t="s">
        <v>7811</v>
      </c>
      <c r="I110" s="369">
        <f t="shared" si="1"/>
        <v>480370</v>
      </c>
      <c r="HB110" s="378"/>
      <c r="HC110" s="378"/>
      <c r="HD110" s="378"/>
      <c r="HE110" s="378"/>
      <c r="HF110" s="378"/>
      <c r="HG110" s="378"/>
      <c r="HH110" s="378"/>
      <c r="HI110" s="378"/>
      <c r="HJ110" s="378"/>
      <c r="HK110" s="378"/>
      <c r="HL110" s="378"/>
      <c r="HM110" s="378"/>
      <c r="HN110" s="378"/>
    </row>
    <row r="111" s="369" customFormat="1" ht="36" hidden="1" customHeight="1" spans="1:222">
      <c r="A111" s="399" t="s">
        <v>8148</v>
      </c>
      <c r="B111" s="399" t="s">
        <v>8231</v>
      </c>
      <c r="C111" s="400">
        <v>700000</v>
      </c>
      <c r="D111" s="910" t="s">
        <v>5900</v>
      </c>
      <c r="E111" s="402" t="s">
        <v>1337</v>
      </c>
      <c r="F111" s="403">
        <v>2300249</v>
      </c>
      <c r="G111" s="404" t="s">
        <v>7811</v>
      </c>
      <c r="I111" s="369">
        <f t="shared" si="1"/>
        <v>847000</v>
      </c>
      <c r="HB111" s="378"/>
      <c r="HC111" s="378"/>
      <c r="HD111" s="378"/>
      <c r="HE111" s="378"/>
      <c r="HF111" s="378"/>
      <c r="HG111" s="378"/>
      <c r="HH111" s="378"/>
      <c r="HI111" s="378"/>
      <c r="HJ111" s="378"/>
      <c r="HK111" s="378"/>
      <c r="HL111" s="378"/>
      <c r="HM111" s="378"/>
      <c r="HN111" s="378"/>
    </row>
    <row r="112" s="369" customFormat="1" ht="36" hidden="1" customHeight="1" spans="1:222">
      <c r="A112" s="399" t="s">
        <v>8232</v>
      </c>
      <c r="B112" s="399" t="s">
        <v>8233</v>
      </c>
      <c r="C112" s="400">
        <v>880000</v>
      </c>
      <c r="D112" s="910" t="s">
        <v>5640</v>
      </c>
      <c r="E112" s="402" t="s">
        <v>1139</v>
      </c>
      <c r="F112" s="403">
        <v>2300249</v>
      </c>
      <c r="G112" s="404" t="s">
        <v>7811</v>
      </c>
      <c r="I112" s="369">
        <f t="shared" si="1"/>
        <v>1064800</v>
      </c>
      <c r="HB112" s="378"/>
      <c r="HC112" s="378"/>
      <c r="HD112" s="378"/>
      <c r="HE112" s="378"/>
      <c r="HF112" s="378"/>
      <c r="HG112" s="378"/>
      <c r="HH112" s="378"/>
      <c r="HI112" s="378"/>
      <c r="HJ112" s="378"/>
      <c r="HK112" s="378"/>
      <c r="HL112" s="378"/>
      <c r="HM112" s="378"/>
      <c r="HN112" s="378"/>
    </row>
    <row r="113" s="369" customFormat="1" ht="36" hidden="1" customHeight="1" spans="1:222">
      <c r="A113" s="399" t="s">
        <v>8232</v>
      </c>
      <c r="B113" s="399" t="s">
        <v>8234</v>
      </c>
      <c r="C113" s="400">
        <v>980000</v>
      </c>
      <c r="D113" s="910" t="s">
        <v>5640</v>
      </c>
      <c r="E113" s="402" t="s">
        <v>1139</v>
      </c>
      <c r="F113" s="403">
        <v>2300249</v>
      </c>
      <c r="G113" s="404" t="s">
        <v>7811</v>
      </c>
      <c r="I113" s="369">
        <f t="shared" si="1"/>
        <v>1185800</v>
      </c>
      <c r="HB113" s="378"/>
      <c r="HC113" s="378"/>
      <c r="HD113" s="378"/>
      <c r="HE113" s="378"/>
      <c r="HF113" s="378"/>
      <c r="HG113" s="378"/>
      <c r="HH113" s="378"/>
      <c r="HI113" s="378"/>
      <c r="HJ113" s="378"/>
      <c r="HK113" s="378"/>
      <c r="HL113" s="378"/>
      <c r="HM113" s="378"/>
      <c r="HN113" s="378"/>
    </row>
    <row r="114" s="369" customFormat="1" ht="36" hidden="1" customHeight="1" spans="1:222">
      <c r="A114" s="399" t="s">
        <v>8130</v>
      </c>
      <c r="B114" s="399" t="s">
        <v>8235</v>
      </c>
      <c r="C114" s="400">
        <v>100400</v>
      </c>
      <c r="D114" s="910" t="s">
        <v>5669</v>
      </c>
      <c r="E114" s="402" t="s">
        <v>1171</v>
      </c>
      <c r="F114" s="403">
        <v>2300249</v>
      </c>
      <c r="G114" s="404" t="s">
        <v>7811</v>
      </c>
      <c r="I114" s="369">
        <f t="shared" si="1"/>
        <v>121484</v>
      </c>
      <c r="HB114" s="378"/>
      <c r="HC114" s="378"/>
      <c r="HD114" s="378"/>
      <c r="HE114" s="378"/>
      <c r="HF114" s="378"/>
      <c r="HG114" s="378"/>
      <c r="HH114" s="378"/>
      <c r="HI114" s="378"/>
      <c r="HJ114" s="378"/>
      <c r="HK114" s="378"/>
      <c r="HL114" s="378"/>
      <c r="HM114" s="378"/>
      <c r="HN114" s="378"/>
    </row>
    <row r="115" s="369" customFormat="1" ht="36" hidden="1" customHeight="1" spans="1:222">
      <c r="A115" s="399" t="s">
        <v>8232</v>
      </c>
      <c r="B115" s="399" t="s">
        <v>8236</v>
      </c>
      <c r="C115" s="400">
        <v>1400000</v>
      </c>
      <c r="D115" s="910" t="s">
        <v>5640</v>
      </c>
      <c r="E115" s="402" t="s">
        <v>1139</v>
      </c>
      <c r="F115" s="403">
        <v>2300249</v>
      </c>
      <c r="G115" s="404" t="s">
        <v>7811</v>
      </c>
      <c r="I115" s="369">
        <f t="shared" si="1"/>
        <v>1694000</v>
      </c>
      <c r="HB115" s="378"/>
      <c r="HC115" s="378"/>
      <c r="HD115" s="378"/>
      <c r="HE115" s="378"/>
      <c r="HF115" s="378"/>
      <c r="HG115" s="378"/>
      <c r="HH115" s="378"/>
      <c r="HI115" s="378"/>
      <c r="HJ115" s="378"/>
      <c r="HK115" s="378"/>
      <c r="HL115" s="378"/>
      <c r="HM115" s="378"/>
      <c r="HN115" s="378"/>
    </row>
    <row r="116" s="369" customFormat="1" ht="36" hidden="1" customHeight="1" spans="1:222">
      <c r="A116" s="399" t="s">
        <v>8237</v>
      </c>
      <c r="B116" s="399" t="s">
        <v>8238</v>
      </c>
      <c r="C116" s="400">
        <v>300000</v>
      </c>
      <c r="D116" s="910" t="s">
        <v>5669</v>
      </c>
      <c r="E116" s="402" t="s">
        <v>1171</v>
      </c>
      <c r="F116" s="403">
        <v>2300249</v>
      </c>
      <c r="G116" s="404" t="s">
        <v>7811</v>
      </c>
      <c r="I116" s="369">
        <f t="shared" si="1"/>
        <v>363000</v>
      </c>
      <c r="HB116" s="378"/>
      <c r="HC116" s="378"/>
      <c r="HD116" s="378"/>
      <c r="HE116" s="378"/>
      <c r="HF116" s="378"/>
      <c r="HG116" s="378"/>
      <c r="HH116" s="378"/>
      <c r="HI116" s="378"/>
      <c r="HJ116" s="378"/>
      <c r="HK116" s="378"/>
      <c r="HL116" s="378"/>
      <c r="HM116" s="378"/>
      <c r="HN116" s="378"/>
    </row>
    <row r="117" s="369" customFormat="1" ht="36" hidden="1" customHeight="1" spans="1:222">
      <c r="A117" s="399" t="s">
        <v>8239</v>
      </c>
      <c r="B117" s="399" t="s">
        <v>8240</v>
      </c>
      <c r="C117" s="400">
        <v>300000</v>
      </c>
      <c r="D117" s="910" t="s">
        <v>5669</v>
      </c>
      <c r="E117" s="402" t="s">
        <v>1171</v>
      </c>
      <c r="F117" s="403">
        <v>2300249</v>
      </c>
      <c r="G117" s="404" t="s">
        <v>7811</v>
      </c>
      <c r="I117" s="369">
        <f t="shared" si="1"/>
        <v>363000</v>
      </c>
      <c r="HB117" s="378"/>
      <c r="HC117" s="378"/>
      <c r="HD117" s="378"/>
      <c r="HE117" s="378"/>
      <c r="HF117" s="378"/>
      <c r="HG117" s="378"/>
      <c r="HH117" s="378"/>
      <c r="HI117" s="378"/>
      <c r="HJ117" s="378"/>
      <c r="HK117" s="378"/>
      <c r="HL117" s="378"/>
      <c r="HM117" s="378"/>
      <c r="HN117" s="378"/>
    </row>
    <row r="118" s="369" customFormat="1" ht="36" hidden="1" customHeight="1" spans="1:222">
      <c r="A118" s="399" t="s">
        <v>8130</v>
      </c>
      <c r="B118" s="399" t="s">
        <v>8241</v>
      </c>
      <c r="C118" s="400">
        <v>1210000</v>
      </c>
      <c r="D118" s="910" t="s">
        <v>5669</v>
      </c>
      <c r="E118" s="402" t="s">
        <v>1171</v>
      </c>
      <c r="F118" s="403">
        <v>2300249</v>
      </c>
      <c r="G118" s="404" t="s">
        <v>7811</v>
      </c>
      <c r="I118" s="369">
        <f t="shared" si="1"/>
        <v>1464100</v>
      </c>
      <c r="HB118" s="378"/>
      <c r="HC118" s="378"/>
      <c r="HD118" s="378"/>
      <c r="HE118" s="378"/>
      <c r="HF118" s="378"/>
      <c r="HG118" s="378"/>
      <c r="HH118" s="378"/>
      <c r="HI118" s="378"/>
      <c r="HJ118" s="378"/>
      <c r="HK118" s="378"/>
      <c r="HL118" s="378"/>
      <c r="HM118" s="378"/>
      <c r="HN118" s="378"/>
    </row>
    <row r="119" s="369" customFormat="1" ht="36" hidden="1" customHeight="1" spans="1:222">
      <c r="A119" s="399" t="s">
        <v>8242</v>
      </c>
      <c r="B119" s="399" t="s">
        <v>8243</v>
      </c>
      <c r="C119" s="400">
        <v>224600</v>
      </c>
      <c r="D119" s="910" t="s">
        <v>5669</v>
      </c>
      <c r="E119" s="402" t="s">
        <v>1171</v>
      </c>
      <c r="F119" s="403">
        <v>2300249</v>
      </c>
      <c r="G119" s="404" t="s">
        <v>7811</v>
      </c>
      <c r="I119" s="369">
        <f t="shared" si="1"/>
        <v>271766</v>
      </c>
      <c r="HB119" s="378"/>
      <c r="HC119" s="378"/>
      <c r="HD119" s="378"/>
      <c r="HE119" s="378"/>
      <c r="HF119" s="378"/>
      <c r="HG119" s="378"/>
      <c r="HH119" s="378"/>
      <c r="HI119" s="378"/>
      <c r="HJ119" s="378"/>
      <c r="HK119" s="378"/>
      <c r="HL119" s="378"/>
      <c r="HM119" s="378"/>
      <c r="HN119" s="378"/>
    </row>
    <row r="120" s="369" customFormat="1" ht="36" hidden="1" customHeight="1" spans="1:222">
      <c r="A120" s="399" t="s">
        <v>8244</v>
      </c>
      <c r="B120" s="399" t="s">
        <v>8245</v>
      </c>
      <c r="C120" s="400">
        <v>119100</v>
      </c>
      <c r="D120" s="910" t="s">
        <v>5669</v>
      </c>
      <c r="E120" s="402" t="s">
        <v>1171</v>
      </c>
      <c r="F120" s="403">
        <v>2300249</v>
      </c>
      <c r="G120" s="404" t="s">
        <v>7811</v>
      </c>
      <c r="I120" s="369">
        <f t="shared" si="1"/>
        <v>144111</v>
      </c>
      <c r="HB120" s="378"/>
      <c r="HC120" s="378"/>
      <c r="HD120" s="378"/>
      <c r="HE120" s="378"/>
      <c r="HF120" s="378"/>
      <c r="HG120" s="378"/>
      <c r="HH120" s="378"/>
      <c r="HI120" s="378"/>
      <c r="HJ120" s="378"/>
      <c r="HK120" s="378"/>
      <c r="HL120" s="378"/>
      <c r="HM120" s="378"/>
      <c r="HN120" s="378"/>
    </row>
    <row r="121" s="369" customFormat="1" ht="36" hidden="1" customHeight="1" spans="1:222">
      <c r="A121" s="399" t="s">
        <v>8246</v>
      </c>
      <c r="B121" s="399" t="s">
        <v>8247</v>
      </c>
      <c r="C121" s="400">
        <v>72600</v>
      </c>
      <c r="D121" s="910" t="s">
        <v>5669</v>
      </c>
      <c r="E121" s="402" t="s">
        <v>1171</v>
      </c>
      <c r="F121" s="403">
        <v>2300249</v>
      </c>
      <c r="G121" s="404" t="s">
        <v>7811</v>
      </c>
      <c r="I121" s="369">
        <f t="shared" si="1"/>
        <v>87846</v>
      </c>
      <c r="HB121" s="378"/>
      <c r="HC121" s="378"/>
      <c r="HD121" s="378"/>
      <c r="HE121" s="378"/>
      <c r="HF121" s="378"/>
      <c r="HG121" s="378"/>
      <c r="HH121" s="378"/>
      <c r="HI121" s="378"/>
      <c r="HJ121" s="378"/>
      <c r="HK121" s="378"/>
      <c r="HL121" s="378"/>
      <c r="HM121" s="378"/>
      <c r="HN121" s="378"/>
    </row>
    <row r="122" s="369" customFormat="1" ht="36" hidden="1" customHeight="1" spans="1:222">
      <c r="A122" s="399" t="s">
        <v>8237</v>
      </c>
      <c r="B122" s="399" t="s">
        <v>8248</v>
      </c>
      <c r="C122" s="400">
        <v>98100</v>
      </c>
      <c r="D122" s="910" t="s">
        <v>5669</v>
      </c>
      <c r="E122" s="402" t="s">
        <v>1171</v>
      </c>
      <c r="F122" s="403">
        <v>2300249</v>
      </c>
      <c r="G122" s="404" t="s">
        <v>7811</v>
      </c>
      <c r="I122" s="369">
        <f t="shared" si="1"/>
        <v>118701</v>
      </c>
      <c r="HB122" s="378"/>
      <c r="HC122" s="378"/>
      <c r="HD122" s="378"/>
      <c r="HE122" s="378"/>
      <c r="HF122" s="378"/>
      <c r="HG122" s="378"/>
      <c r="HH122" s="378"/>
      <c r="HI122" s="378"/>
      <c r="HJ122" s="378"/>
      <c r="HK122" s="378"/>
      <c r="HL122" s="378"/>
      <c r="HM122" s="378"/>
      <c r="HN122" s="378"/>
    </row>
    <row r="123" s="369" customFormat="1" ht="36" hidden="1" customHeight="1" spans="1:222">
      <c r="A123" s="399" t="s">
        <v>8249</v>
      </c>
      <c r="B123" s="399" t="s">
        <v>8250</v>
      </c>
      <c r="C123" s="400">
        <v>92600</v>
      </c>
      <c r="D123" s="910" t="s">
        <v>5669</v>
      </c>
      <c r="E123" s="402" t="s">
        <v>1171</v>
      </c>
      <c r="F123" s="403">
        <v>2300249</v>
      </c>
      <c r="G123" s="404" t="s">
        <v>7811</v>
      </c>
      <c r="I123" s="369">
        <f t="shared" si="1"/>
        <v>112046</v>
      </c>
      <c r="HB123" s="378"/>
      <c r="HC123" s="378"/>
      <c r="HD123" s="378"/>
      <c r="HE123" s="378"/>
      <c r="HF123" s="378"/>
      <c r="HG123" s="378"/>
      <c r="HH123" s="378"/>
      <c r="HI123" s="378"/>
      <c r="HJ123" s="378"/>
      <c r="HK123" s="378"/>
      <c r="HL123" s="378"/>
      <c r="HM123" s="378"/>
      <c r="HN123" s="378"/>
    </row>
    <row r="124" s="369" customFormat="1" ht="36" hidden="1" customHeight="1" spans="1:222">
      <c r="A124" s="399" t="s">
        <v>8251</v>
      </c>
      <c r="B124" s="399" t="s">
        <v>8252</v>
      </c>
      <c r="C124" s="400">
        <v>93100</v>
      </c>
      <c r="D124" s="910" t="s">
        <v>5669</v>
      </c>
      <c r="E124" s="402" t="s">
        <v>1171</v>
      </c>
      <c r="F124" s="403">
        <v>2300249</v>
      </c>
      <c r="G124" s="404" t="s">
        <v>7811</v>
      </c>
      <c r="I124" s="369">
        <f t="shared" si="1"/>
        <v>112651</v>
      </c>
      <c r="HB124" s="378"/>
      <c r="HC124" s="378"/>
      <c r="HD124" s="378"/>
      <c r="HE124" s="378"/>
      <c r="HF124" s="378"/>
      <c r="HG124" s="378"/>
      <c r="HH124" s="378"/>
      <c r="HI124" s="378"/>
      <c r="HJ124" s="378"/>
      <c r="HK124" s="378"/>
      <c r="HL124" s="378"/>
      <c r="HM124" s="378"/>
      <c r="HN124" s="378"/>
    </row>
    <row r="125" s="369" customFormat="1" ht="36" hidden="1" customHeight="1" spans="1:222">
      <c r="A125" s="399" t="s">
        <v>8239</v>
      </c>
      <c r="B125" s="399" t="s">
        <v>8253</v>
      </c>
      <c r="C125" s="400">
        <v>69100</v>
      </c>
      <c r="D125" s="910" t="s">
        <v>5669</v>
      </c>
      <c r="E125" s="402" t="s">
        <v>1171</v>
      </c>
      <c r="F125" s="403">
        <v>2300249</v>
      </c>
      <c r="G125" s="404" t="s">
        <v>7811</v>
      </c>
      <c r="I125" s="369">
        <f t="shared" si="1"/>
        <v>83611</v>
      </c>
      <c r="HB125" s="378"/>
      <c r="HC125" s="378"/>
      <c r="HD125" s="378"/>
      <c r="HE125" s="378"/>
      <c r="HF125" s="378"/>
      <c r="HG125" s="378"/>
      <c r="HH125" s="378"/>
      <c r="HI125" s="378"/>
      <c r="HJ125" s="378"/>
      <c r="HK125" s="378"/>
      <c r="HL125" s="378"/>
      <c r="HM125" s="378"/>
      <c r="HN125" s="378"/>
    </row>
    <row r="126" s="369" customFormat="1" ht="36" hidden="1" customHeight="1" spans="1:222">
      <c r="A126" s="399" t="s">
        <v>8254</v>
      </c>
      <c r="B126" s="399" t="s">
        <v>8255</v>
      </c>
      <c r="C126" s="400">
        <v>116200</v>
      </c>
      <c r="D126" s="910" t="s">
        <v>5669</v>
      </c>
      <c r="E126" s="402" t="s">
        <v>1171</v>
      </c>
      <c r="F126" s="403">
        <v>2300249</v>
      </c>
      <c r="G126" s="404" t="s">
        <v>7811</v>
      </c>
      <c r="I126" s="369">
        <f t="shared" si="1"/>
        <v>140602</v>
      </c>
      <c r="HB126" s="378"/>
      <c r="HC126" s="378"/>
      <c r="HD126" s="378"/>
      <c r="HE126" s="378"/>
      <c r="HF126" s="378"/>
      <c r="HG126" s="378"/>
      <c r="HH126" s="378"/>
      <c r="HI126" s="378"/>
      <c r="HJ126" s="378"/>
      <c r="HK126" s="378"/>
      <c r="HL126" s="378"/>
      <c r="HM126" s="378"/>
      <c r="HN126" s="378"/>
    </row>
    <row r="127" s="369" customFormat="1" ht="36" hidden="1" customHeight="1" spans="1:222">
      <c r="A127" s="399" t="s">
        <v>8256</v>
      </c>
      <c r="B127" s="399" t="s">
        <v>8257</v>
      </c>
      <c r="C127" s="400">
        <v>72300</v>
      </c>
      <c r="D127" s="910" t="s">
        <v>5669</v>
      </c>
      <c r="E127" s="402" t="s">
        <v>1171</v>
      </c>
      <c r="F127" s="403">
        <v>2300249</v>
      </c>
      <c r="G127" s="404" t="s">
        <v>7811</v>
      </c>
      <c r="I127" s="369">
        <f t="shared" si="1"/>
        <v>87483</v>
      </c>
      <c r="HB127" s="378"/>
      <c r="HC127" s="378"/>
      <c r="HD127" s="378"/>
      <c r="HE127" s="378"/>
      <c r="HF127" s="378"/>
      <c r="HG127" s="378"/>
      <c r="HH127" s="378"/>
      <c r="HI127" s="378"/>
      <c r="HJ127" s="378"/>
      <c r="HK127" s="378"/>
      <c r="HL127" s="378"/>
      <c r="HM127" s="378"/>
      <c r="HN127" s="378"/>
    </row>
    <row r="128" s="369" customFormat="1" ht="36" hidden="1" customHeight="1" spans="1:222">
      <c r="A128" s="399" t="s">
        <v>8258</v>
      </c>
      <c r="B128" s="399" t="s">
        <v>8259</v>
      </c>
      <c r="C128" s="400">
        <v>134300</v>
      </c>
      <c r="D128" s="910" t="s">
        <v>5669</v>
      </c>
      <c r="E128" s="402" t="s">
        <v>1171</v>
      </c>
      <c r="F128" s="403">
        <v>2300249</v>
      </c>
      <c r="G128" s="404" t="s">
        <v>7811</v>
      </c>
      <c r="I128" s="369">
        <f t="shared" si="1"/>
        <v>162503</v>
      </c>
      <c r="HB128" s="378"/>
      <c r="HC128" s="378"/>
      <c r="HD128" s="378"/>
      <c r="HE128" s="378"/>
      <c r="HF128" s="378"/>
      <c r="HG128" s="378"/>
      <c r="HH128" s="378"/>
      <c r="HI128" s="378"/>
      <c r="HJ128" s="378"/>
      <c r="HK128" s="378"/>
      <c r="HL128" s="378"/>
      <c r="HM128" s="378"/>
      <c r="HN128" s="378"/>
    </row>
    <row r="129" s="369" customFormat="1" ht="36" hidden="1" customHeight="1" spans="1:222">
      <c r="A129" s="399" t="s">
        <v>8260</v>
      </c>
      <c r="B129" s="399" t="s">
        <v>8261</v>
      </c>
      <c r="C129" s="400">
        <v>76700</v>
      </c>
      <c r="D129" s="910" t="s">
        <v>5669</v>
      </c>
      <c r="E129" s="402" t="s">
        <v>1171</v>
      </c>
      <c r="F129" s="403">
        <v>2300249</v>
      </c>
      <c r="G129" s="404" t="s">
        <v>7811</v>
      </c>
      <c r="I129" s="369">
        <f t="shared" si="1"/>
        <v>92807</v>
      </c>
      <c r="HB129" s="378"/>
      <c r="HC129" s="378"/>
      <c r="HD129" s="378"/>
      <c r="HE129" s="378"/>
      <c r="HF129" s="378"/>
      <c r="HG129" s="378"/>
      <c r="HH129" s="378"/>
      <c r="HI129" s="378"/>
      <c r="HJ129" s="378"/>
      <c r="HK129" s="378"/>
      <c r="HL129" s="378"/>
      <c r="HM129" s="378"/>
      <c r="HN129" s="378"/>
    </row>
    <row r="130" s="369" customFormat="1" ht="36" hidden="1" customHeight="1" spans="1:222">
      <c r="A130" s="399" t="s">
        <v>8262</v>
      </c>
      <c r="B130" s="399" t="s">
        <v>8263</v>
      </c>
      <c r="C130" s="400">
        <v>73400</v>
      </c>
      <c r="D130" s="910" t="s">
        <v>5669</v>
      </c>
      <c r="E130" s="402" t="s">
        <v>1171</v>
      </c>
      <c r="F130" s="403">
        <v>2300249</v>
      </c>
      <c r="G130" s="404" t="s">
        <v>7811</v>
      </c>
      <c r="I130" s="369">
        <f t="shared" si="1"/>
        <v>88814</v>
      </c>
      <c r="HB130" s="378"/>
      <c r="HC130" s="378"/>
      <c r="HD130" s="378"/>
      <c r="HE130" s="378"/>
      <c r="HF130" s="378"/>
      <c r="HG130" s="378"/>
      <c r="HH130" s="378"/>
      <c r="HI130" s="378"/>
      <c r="HJ130" s="378"/>
      <c r="HK130" s="378"/>
      <c r="HL130" s="378"/>
      <c r="HM130" s="378"/>
      <c r="HN130" s="378"/>
    </row>
    <row r="131" s="369" customFormat="1" ht="36" hidden="1" customHeight="1" spans="1:222">
      <c r="A131" s="399" t="s">
        <v>8264</v>
      </c>
      <c r="B131" s="399" t="s">
        <v>8265</v>
      </c>
      <c r="C131" s="400">
        <v>119700</v>
      </c>
      <c r="D131" s="910" t="s">
        <v>5669</v>
      </c>
      <c r="E131" s="402" t="s">
        <v>1171</v>
      </c>
      <c r="F131" s="403">
        <v>2300249</v>
      </c>
      <c r="G131" s="404" t="s">
        <v>7811</v>
      </c>
      <c r="I131" s="369">
        <f t="shared" si="1"/>
        <v>144837</v>
      </c>
      <c r="HB131" s="378"/>
      <c r="HC131" s="378"/>
      <c r="HD131" s="378"/>
      <c r="HE131" s="378"/>
      <c r="HF131" s="378"/>
      <c r="HG131" s="378"/>
      <c r="HH131" s="378"/>
      <c r="HI131" s="378"/>
      <c r="HJ131" s="378"/>
      <c r="HK131" s="378"/>
      <c r="HL131" s="378"/>
      <c r="HM131" s="378"/>
      <c r="HN131" s="378"/>
    </row>
    <row r="132" s="369" customFormat="1" ht="36" hidden="1" customHeight="1" spans="1:222">
      <c r="A132" s="399" t="s">
        <v>8266</v>
      </c>
      <c r="B132" s="399" t="s">
        <v>8267</v>
      </c>
      <c r="C132" s="400">
        <v>58200</v>
      </c>
      <c r="D132" s="910" t="s">
        <v>5669</v>
      </c>
      <c r="E132" s="402" t="s">
        <v>1171</v>
      </c>
      <c r="F132" s="403">
        <v>2300249</v>
      </c>
      <c r="G132" s="404" t="s">
        <v>7811</v>
      </c>
      <c r="I132" s="369">
        <f t="shared" si="1"/>
        <v>70422</v>
      </c>
      <c r="HB132" s="378"/>
      <c r="HC132" s="378"/>
      <c r="HD132" s="378"/>
      <c r="HE132" s="378"/>
      <c r="HF132" s="378"/>
      <c r="HG132" s="378"/>
      <c r="HH132" s="378"/>
      <c r="HI132" s="378"/>
      <c r="HJ132" s="378"/>
      <c r="HK132" s="378"/>
      <c r="HL132" s="378"/>
      <c r="HM132" s="378"/>
      <c r="HN132" s="378"/>
    </row>
    <row r="133" s="369" customFormat="1" ht="36" hidden="1" customHeight="1" spans="1:222">
      <c r="A133" s="399" t="s">
        <v>8242</v>
      </c>
      <c r="B133" s="399" t="s">
        <v>8268</v>
      </c>
      <c r="C133" s="400">
        <v>49000</v>
      </c>
      <c r="D133" s="910" t="s">
        <v>5669</v>
      </c>
      <c r="E133" s="402" t="s">
        <v>1171</v>
      </c>
      <c r="F133" s="403">
        <v>2300249</v>
      </c>
      <c r="G133" s="404" t="s">
        <v>7811</v>
      </c>
      <c r="I133" s="369">
        <f t="shared" si="1"/>
        <v>59290</v>
      </c>
      <c r="HB133" s="378"/>
      <c r="HC133" s="378"/>
      <c r="HD133" s="378"/>
      <c r="HE133" s="378"/>
      <c r="HF133" s="378"/>
      <c r="HG133" s="378"/>
      <c r="HH133" s="378"/>
      <c r="HI133" s="378"/>
      <c r="HJ133" s="378"/>
      <c r="HK133" s="378"/>
      <c r="HL133" s="378"/>
      <c r="HM133" s="378"/>
      <c r="HN133" s="378"/>
    </row>
    <row r="134" s="369" customFormat="1" ht="36" hidden="1" customHeight="1" spans="1:222">
      <c r="A134" s="399" t="s">
        <v>8244</v>
      </c>
      <c r="B134" s="399" t="s">
        <v>8269</v>
      </c>
      <c r="C134" s="400">
        <v>21900</v>
      </c>
      <c r="D134" s="910" t="s">
        <v>5669</v>
      </c>
      <c r="E134" s="402" t="s">
        <v>1171</v>
      </c>
      <c r="F134" s="403">
        <v>2300249</v>
      </c>
      <c r="G134" s="404" t="s">
        <v>7811</v>
      </c>
      <c r="I134" s="369">
        <f t="shared" si="1"/>
        <v>26499</v>
      </c>
      <c r="HB134" s="378"/>
      <c r="HC134" s="378"/>
      <c r="HD134" s="378"/>
      <c r="HE134" s="378"/>
      <c r="HF134" s="378"/>
      <c r="HG134" s="378"/>
      <c r="HH134" s="378"/>
      <c r="HI134" s="378"/>
      <c r="HJ134" s="378"/>
      <c r="HK134" s="378"/>
      <c r="HL134" s="378"/>
      <c r="HM134" s="378"/>
      <c r="HN134" s="378"/>
    </row>
    <row r="135" s="369" customFormat="1" ht="36" hidden="1" customHeight="1" spans="1:222">
      <c r="A135" s="399" t="s">
        <v>8246</v>
      </c>
      <c r="B135" s="399" t="s">
        <v>8270</v>
      </c>
      <c r="C135" s="400">
        <v>13900</v>
      </c>
      <c r="D135" s="910" t="s">
        <v>5669</v>
      </c>
      <c r="E135" s="402" t="s">
        <v>1171</v>
      </c>
      <c r="F135" s="403">
        <v>2300249</v>
      </c>
      <c r="G135" s="404" t="s">
        <v>7811</v>
      </c>
      <c r="I135" s="369">
        <f t="shared" ref="I135:I198" si="2">C135*1.21</f>
        <v>16819</v>
      </c>
      <c r="HB135" s="378"/>
      <c r="HC135" s="378"/>
      <c r="HD135" s="378"/>
      <c r="HE135" s="378"/>
      <c r="HF135" s="378"/>
      <c r="HG135" s="378"/>
      <c r="HH135" s="378"/>
      <c r="HI135" s="378"/>
      <c r="HJ135" s="378"/>
      <c r="HK135" s="378"/>
      <c r="HL135" s="378"/>
      <c r="HM135" s="378"/>
      <c r="HN135" s="378"/>
    </row>
    <row r="136" s="369" customFormat="1" ht="36" hidden="1" customHeight="1" spans="1:222">
      <c r="A136" s="399" t="s">
        <v>8237</v>
      </c>
      <c r="B136" s="399" t="s">
        <v>8271</v>
      </c>
      <c r="C136" s="400">
        <v>28500</v>
      </c>
      <c r="D136" s="910" t="s">
        <v>5669</v>
      </c>
      <c r="E136" s="402" t="s">
        <v>1171</v>
      </c>
      <c r="F136" s="403">
        <v>2300249</v>
      </c>
      <c r="G136" s="404" t="s">
        <v>7811</v>
      </c>
      <c r="I136" s="369">
        <f t="shared" si="2"/>
        <v>34485</v>
      </c>
      <c r="HB136" s="378"/>
      <c r="HC136" s="378"/>
      <c r="HD136" s="378"/>
      <c r="HE136" s="378"/>
      <c r="HF136" s="378"/>
      <c r="HG136" s="378"/>
      <c r="HH136" s="378"/>
      <c r="HI136" s="378"/>
      <c r="HJ136" s="378"/>
      <c r="HK136" s="378"/>
      <c r="HL136" s="378"/>
      <c r="HM136" s="378"/>
      <c r="HN136" s="378"/>
    </row>
    <row r="137" s="369" customFormat="1" ht="36" hidden="1" customHeight="1" spans="1:222">
      <c r="A137" s="399" t="s">
        <v>8249</v>
      </c>
      <c r="B137" s="399" t="s">
        <v>8272</v>
      </c>
      <c r="C137" s="400">
        <v>31000</v>
      </c>
      <c r="D137" s="910" t="s">
        <v>5669</v>
      </c>
      <c r="E137" s="402" t="s">
        <v>1171</v>
      </c>
      <c r="F137" s="403">
        <v>2300248</v>
      </c>
      <c r="G137" s="404" t="s">
        <v>7810</v>
      </c>
      <c r="I137" s="369">
        <f t="shared" si="2"/>
        <v>37510</v>
      </c>
      <c r="HB137" s="378"/>
      <c r="HC137" s="378"/>
      <c r="HD137" s="378"/>
      <c r="HE137" s="378"/>
      <c r="HF137" s="378"/>
      <c r="HG137" s="378"/>
      <c r="HH137" s="378"/>
      <c r="HI137" s="378"/>
      <c r="HJ137" s="378"/>
      <c r="HK137" s="378"/>
      <c r="HL137" s="378"/>
      <c r="HM137" s="378"/>
      <c r="HN137" s="378"/>
    </row>
    <row r="138" s="369" customFormat="1" ht="36" hidden="1" customHeight="1" spans="1:222">
      <c r="A138" s="399" t="s">
        <v>8251</v>
      </c>
      <c r="B138" s="399" t="s">
        <v>8273</v>
      </c>
      <c r="C138" s="400">
        <v>22000</v>
      </c>
      <c r="D138" s="910" t="s">
        <v>5669</v>
      </c>
      <c r="E138" s="402" t="s">
        <v>1171</v>
      </c>
      <c r="F138" s="403">
        <v>2300248</v>
      </c>
      <c r="G138" s="404" t="s">
        <v>7810</v>
      </c>
      <c r="I138" s="369">
        <f t="shared" si="2"/>
        <v>26620</v>
      </c>
      <c r="HB138" s="378"/>
      <c r="HC138" s="378"/>
      <c r="HD138" s="378"/>
      <c r="HE138" s="378"/>
      <c r="HF138" s="378"/>
      <c r="HG138" s="378"/>
      <c r="HH138" s="378"/>
      <c r="HI138" s="378"/>
      <c r="HJ138" s="378"/>
      <c r="HK138" s="378"/>
      <c r="HL138" s="378"/>
      <c r="HM138" s="378"/>
      <c r="HN138" s="378"/>
    </row>
    <row r="139" s="369" customFormat="1" ht="36" hidden="1" customHeight="1" spans="1:222">
      <c r="A139" s="399" t="s">
        <v>8239</v>
      </c>
      <c r="B139" s="399" t="s">
        <v>8274</v>
      </c>
      <c r="C139" s="400">
        <v>22200</v>
      </c>
      <c r="D139" s="910" t="s">
        <v>5669</v>
      </c>
      <c r="E139" s="402" t="s">
        <v>1171</v>
      </c>
      <c r="F139" s="403">
        <v>2300248</v>
      </c>
      <c r="G139" s="404" t="s">
        <v>7810</v>
      </c>
      <c r="I139" s="369">
        <f t="shared" si="2"/>
        <v>26862</v>
      </c>
      <c r="HB139" s="378"/>
      <c r="HC139" s="378"/>
      <c r="HD139" s="378"/>
      <c r="HE139" s="378"/>
      <c r="HF139" s="378"/>
      <c r="HG139" s="378"/>
      <c r="HH139" s="378"/>
      <c r="HI139" s="378"/>
      <c r="HJ139" s="378"/>
      <c r="HK139" s="378"/>
      <c r="HL139" s="378"/>
      <c r="HM139" s="378"/>
      <c r="HN139" s="378"/>
    </row>
    <row r="140" s="369" customFormat="1" ht="36" hidden="1" customHeight="1" spans="1:222">
      <c r="A140" s="399" t="s">
        <v>8254</v>
      </c>
      <c r="B140" s="399" t="s">
        <v>8275</v>
      </c>
      <c r="C140" s="400">
        <v>35000</v>
      </c>
      <c r="D140" s="910" t="s">
        <v>5669</v>
      </c>
      <c r="E140" s="402" t="s">
        <v>1171</v>
      </c>
      <c r="F140" s="403">
        <v>2300258</v>
      </c>
      <c r="G140" s="404" t="s">
        <v>7820</v>
      </c>
      <c r="H140" s="369">
        <f>C140*0.7</f>
        <v>24500</v>
      </c>
      <c r="I140" s="369">
        <f t="shared" si="2"/>
        <v>42350</v>
      </c>
      <c r="HB140" s="378"/>
      <c r="HC140" s="378"/>
      <c r="HD140" s="378"/>
      <c r="HE140" s="378"/>
      <c r="HF140" s="378"/>
      <c r="HG140" s="378"/>
      <c r="HH140" s="378"/>
      <c r="HI140" s="378"/>
      <c r="HJ140" s="378"/>
      <c r="HK140" s="378"/>
      <c r="HL140" s="378"/>
      <c r="HM140" s="378"/>
      <c r="HN140" s="378"/>
    </row>
    <row r="141" s="369" customFormat="1" ht="36" hidden="1" customHeight="1" spans="1:222">
      <c r="A141" s="399" t="s">
        <v>8256</v>
      </c>
      <c r="B141" s="399" t="s">
        <v>8276</v>
      </c>
      <c r="C141" s="405">
        <v>24700</v>
      </c>
      <c r="D141" s="910" t="s">
        <v>5669</v>
      </c>
      <c r="E141" s="402" t="s">
        <v>1171</v>
      </c>
      <c r="F141" s="403">
        <v>2240601</v>
      </c>
      <c r="G141" s="404" t="s">
        <v>1679</v>
      </c>
      <c r="I141" s="369">
        <f t="shared" si="2"/>
        <v>29887</v>
      </c>
      <c r="HB141" s="378"/>
      <c r="HC141" s="378"/>
      <c r="HD141" s="378"/>
      <c r="HE141" s="378"/>
      <c r="HF141" s="378"/>
      <c r="HG141" s="378"/>
      <c r="HH141" s="378"/>
      <c r="HI141" s="378"/>
      <c r="HJ141" s="378"/>
      <c r="HK141" s="378"/>
      <c r="HL141" s="378"/>
      <c r="HM141" s="378"/>
      <c r="HN141" s="378"/>
    </row>
    <row r="142" s="369" customFormat="1" ht="36" hidden="1" customHeight="1" spans="1:222">
      <c r="A142" s="399" t="s">
        <v>8258</v>
      </c>
      <c r="B142" s="399" t="s">
        <v>8277</v>
      </c>
      <c r="C142" s="400">
        <v>41500</v>
      </c>
      <c r="D142" s="910" t="s">
        <v>5669</v>
      </c>
      <c r="E142" s="402" t="s">
        <v>1171</v>
      </c>
      <c r="F142" s="403">
        <v>2300249</v>
      </c>
      <c r="G142" s="404" t="s">
        <v>7811</v>
      </c>
      <c r="I142" s="369">
        <f t="shared" si="2"/>
        <v>50215</v>
      </c>
      <c r="HB142" s="378"/>
      <c r="HC142" s="378"/>
      <c r="HD142" s="378"/>
      <c r="HE142" s="378"/>
      <c r="HF142" s="378"/>
      <c r="HG142" s="378"/>
      <c r="HH142" s="378"/>
      <c r="HI142" s="378"/>
      <c r="HJ142" s="378"/>
      <c r="HK142" s="378"/>
      <c r="HL142" s="378"/>
      <c r="HM142" s="378"/>
      <c r="HN142" s="378"/>
    </row>
    <row r="143" s="369" customFormat="1" ht="36" hidden="1" customHeight="1" spans="1:222">
      <c r="A143" s="399" t="s">
        <v>8260</v>
      </c>
      <c r="B143" s="399" t="s">
        <v>8278</v>
      </c>
      <c r="C143" s="400">
        <v>35200</v>
      </c>
      <c r="D143" s="910" t="s">
        <v>5669</v>
      </c>
      <c r="E143" s="402" t="s">
        <v>1171</v>
      </c>
      <c r="F143" s="403">
        <v>2300248</v>
      </c>
      <c r="G143" s="404" t="s">
        <v>7810</v>
      </c>
      <c r="I143" s="369">
        <f t="shared" si="2"/>
        <v>42592</v>
      </c>
      <c r="HB143" s="378"/>
      <c r="HC143" s="378"/>
      <c r="HD143" s="378"/>
      <c r="HE143" s="378"/>
      <c r="HF143" s="378"/>
      <c r="HG143" s="378"/>
      <c r="HH143" s="378"/>
      <c r="HI143" s="378"/>
      <c r="HJ143" s="378"/>
      <c r="HK143" s="378"/>
      <c r="HL143" s="378"/>
      <c r="HM143" s="378"/>
      <c r="HN143" s="378"/>
    </row>
    <row r="144" s="369" customFormat="1" ht="36" hidden="1" customHeight="1" spans="1:222">
      <c r="A144" s="399" t="s">
        <v>8262</v>
      </c>
      <c r="B144" s="399" t="s">
        <v>8279</v>
      </c>
      <c r="C144" s="400">
        <v>23500</v>
      </c>
      <c r="D144" s="910" t="s">
        <v>5669</v>
      </c>
      <c r="E144" s="402" t="s">
        <v>1171</v>
      </c>
      <c r="F144" s="403">
        <v>2300249</v>
      </c>
      <c r="G144" s="404" t="s">
        <v>7811</v>
      </c>
      <c r="I144" s="369">
        <f t="shared" si="2"/>
        <v>28435</v>
      </c>
      <c r="HB144" s="378"/>
      <c r="HC144" s="378"/>
      <c r="HD144" s="378"/>
      <c r="HE144" s="378"/>
      <c r="HF144" s="378"/>
      <c r="HG144" s="378"/>
      <c r="HH144" s="378"/>
      <c r="HI144" s="378"/>
      <c r="HJ144" s="378"/>
      <c r="HK144" s="378"/>
      <c r="HL144" s="378"/>
      <c r="HM144" s="378"/>
      <c r="HN144" s="378"/>
    </row>
    <row r="145" s="369" customFormat="1" ht="36" hidden="1" customHeight="1" spans="1:222">
      <c r="A145" s="399" t="s">
        <v>8264</v>
      </c>
      <c r="B145" s="399" t="s">
        <v>8280</v>
      </c>
      <c r="C145" s="400">
        <v>45600</v>
      </c>
      <c r="D145" s="910" t="s">
        <v>5669</v>
      </c>
      <c r="E145" s="402" t="s">
        <v>1171</v>
      </c>
      <c r="F145" s="403">
        <v>2300249</v>
      </c>
      <c r="G145" s="404" t="s">
        <v>7811</v>
      </c>
      <c r="I145" s="369">
        <f t="shared" si="2"/>
        <v>55176</v>
      </c>
      <c r="HB145" s="378"/>
      <c r="HC145" s="378"/>
      <c r="HD145" s="378"/>
      <c r="HE145" s="378"/>
      <c r="HF145" s="378"/>
      <c r="HG145" s="378"/>
      <c r="HH145" s="378"/>
      <c r="HI145" s="378"/>
      <c r="HJ145" s="378"/>
      <c r="HK145" s="378"/>
      <c r="HL145" s="378"/>
      <c r="HM145" s="378"/>
      <c r="HN145" s="378"/>
    </row>
    <row r="146" s="369" customFormat="1" ht="36" hidden="1" customHeight="1" spans="1:222">
      <c r="A146" s="399" t="s">
        <v>8266</v>
      </c>
      <c r="B146" s="399" t="s">
        <v>8281</v>
      </c>
      <c r="C146" s="400">
        <v>17600</v>
      </c>
      <c r="D146" s="910" t="s">
        <v>5669</v>
      </c>
      <c r="E146" s="402" t="s">
        <v>1171</v>
      </c>
      <c r="F146" s="403">
        <v>2300249</v>
      </c>
      <c r="G146" s="404" t="s">
        <v>7811</v>
      </c>
      <c r="I146" s="369">
        <f t="shared" si="2"/>
        <v>21296</v>
      </c>
      <c r="HB146" s="378"/>
      <c r="HC146" s="378"/>
      <c r="HD146" s="378"/>
      <c r="HE146" s="378"/>
      <c r="HF146" s="378"/>
      <c r="HG146" s="378"/>
      <c r="HH146" s="378"/>
      <c r="HI146" s="378"/>
      <c r="HJ146" s="378"/>
      <c r="HK146" s="378"/>
      <c r="HL146" s="378"/>
      <c r="HM146" s="378"/>
      <c r="HN146" s="378"/>
    </row>
    <row r="147" s="369" customFormat="1" ht="36" hidden="1" customHeight="1" spans="1:222">
      <c r="A147" s="399" t="s">
        <v>8163</v>
      </c>
      <c r="B147" s="399" t="s">
        <v>8282</v>
      </c>
      <c r="C147" s="400">
        <v>374957</v>
      </c>
      <c r="D147" s="910" t="s">
        <v>5950</v>
      </c>
      <c r="E147" s="402" t="s">
        <v>1370</v>
      </c>
      <c r="F147" s="403">
        <v>2300249</v>
      </c>
      <c r="G147" s="404" t="s">
        <v>7811</v>
      </c>
      <c r="I147" s="369">
        <f t="shared" si="2"/>
        <v>453697.97</v>
      </c>
      <c r="HB147" s="378"/>
      <c r="HC147" s="378"/>
      <c r="HD147" s="378"/>
      <c r="HE147" s="378"/>
      <c r="HF147" s="378"/>
      <c r="HG147" s="378"/>
      <c r="HH147" s="378"/>
      <c r="HI147" s="378"/>
      <c r="HJ147" s="378"/>
      <c r="HK147" s="378"/>
      <c r="HL147" s="378"/>
      <c r="HM147" s="378"/>
      <c r="HN147" s="378"/>
    </row>
    <row r="148" s="369" customFormat="1" ht="36" hidden="1" customHeight="1" spans="1:222">
      <c r="A148" s="399" t="s">
        <v>8163</v>
      </c>
      <c r="B148" s="399" t="s">
        <v>8282</v>
      </c>
      <c r="C148" s="400">
        <v>8043</v>
      </c>
      <c r="D148" s="910" t="s">
        <v>5950</v>
      </c>
      <c r="E148" s="402" t="s">
        <v>1370</v>
      </c>
      <c r="F148" s="403">
        <v>2300231</v>
      </c>
      <c r="G148" s="404" t="s">
        <v>8283</v>
      </c>
      <c r="I148" s="369">
        <f t="shared" si="2"/>
        <v>9732.03</v>
      </c>
      <c r="HB148" s="378"/>
      <c r="HC148" s="378"/>
      <c r="HD148" s="378"/>
      <c r="HE148" s="378"/>
      <c r="HF148" s="378"/>
      <c r="HG148" s="378"/>
      <c r="HH148" s="378"/>
      <c r="HI148" s="378"/>
      <c r="HJ148" s="378"/>
      <c r="HK148" s="378"/>
      <c r="HL148" s="378"/>
      <c r="HM148" s="378"/>
      <c r="HN148" s="378"/>
    </row>
    <row r="149" s="369" customFormat="1" ht="36" hidden="1" customHeight="1" spans="1:222">
      <c r="A149" s="399" t="s">
        <v>8163</v>
      </c>
      <c r="B149" s="399" t="s">
        <v>8282</v>
      </c>
      <c r="C149" s="400">
        <v>50000</v>
      </c>
      <c r="D149" s="910" t="s">
        <v>5950</v>
      </c>
      <c r="E149" s="402" t="s">
        <v>1370</v>
      </c>
      <c r="F149" s="403">
        <v>2300231</v>
      </c>
      <c r="G149" s="404" t="s">
        <v>8283</v>
      </c>
      <c r="I149" s="369">
        <f t="shared" si="2"/>
        <v>60500</v>
      </c>
      <c r="HB149" s="378"/>
      <c r="HC149" s="378"/>
      <c r="HD149" s="378"/>
      <c r="HE149" s="378"/>
      <c r="HF149" s="378"/>
      <c r="HG149" s="378"/>
      <c r="HH149" s="378"/>
      <c r="HI149" s="378"/>
      <c r="HJ149" s="378"/>
      <c r="HK149" s="378"/>
      <c r="HL149" s="378"/>
      <c r="HM149" s="378"/>
      <c r="HN149" s="378"/>
    </row>
    <row r="150" s="369" customFormat="1" ht="36" hidden="1" customHeight="1" spans="1:222">
      <c r="A150" s="399" t="s">
        <v>8284</v>
      </c>
      <c r="B150" s="399" t="s">
        <v>8285</v>
      </c>
      <c r="C150" s="400">
        <v>450000</v>
      </c>
      <c r="D150" s="910" t="s">
        <v>5674</v>
      </c>
      <c r="E150" s="402" t="s">
        <v>1179</v>
      </c>
      <c r="F150" s="403">
        <v>2300231</v>
      </c>
      <c r="G150" s="404" t="s">
        <v>8283</v>
      </c>
      <c r="I150" s="369">
        <f t="shared" si="2"/>
        <v>544500</v>
      </c>
      <c r="HB150" s="378"/>
      <c r="HC150" s="378"/>
      <c r="HD150" s="378"/>
      <c r="HE150" s="378"/>
      <c r="HF150" s="378"/>
      <c r="HG150" s="378"/>
      <c r="HH150" s="378"/>
      <c r="HI150" s="378"/>
      <c r="HJ150" s="378"/>
      <c r="HK150" s="378"/>
      <c r="HL150" s="378"/>
      <c r="HM150" s="378"/>
      <c r="HN150" s="378"/>
    </row>
    <row r="151" s="369" customFormat="1" ht="36" hidden="1" customHeight="1" spans="1:222">
      <c r="A151" s="399" t="s">
        <v>8286</v>
      </c>
      <c r="B151" s="399" t="s">
        <v>8287</v>
      </c>
      <c r="C151" s="400">
        <v>50000</v>
      </c>
      <c r="D151" s="910" t="s">
        <v>6009</v>
      </c>
      <c r="E151" s="402" t="s">
        <v>8288</v>
      </c>
      <c r="F151" s="403">
        <v>2300231</v>
      </c>
      <c r="G151" s="404" t="s">
        <v>8283</v>
      </c>
      <c r="I151" s="369">
        <f t="shared" si="2"/>
        <v>60500</v>
      </c>
      <c r="HB151" s="378"/>
      <c r="HC151" s="378"/>
      <c r="HD151" s="378"/>
      <c r="HE151" s="378"/>
      <c r="HF151" s="378"/>
      <c r="HG151" s="378"/>
      <c r="HH151" s="378"/>
      <c r="HI151" s="378"/>
      <c r="HJ151" s="378"/>
      <c r="HK151" s="378"/>
      <c r="HL151" s="378"/>
      <c r="HM151" s="378"/>
      <c r="HN151" s="378"/>
    </row>
    <row r="152" s="369" customFormat="1" ht="36" hidden="1" customHeight="1" spans="1:222">
      <c r="A152" s="399" t="s">
        <v>8260</v>
      </c>
      <c r="B152" s="399" t="s">
        <v>8289</v>
      </c>
      <c r="C152" s="400">
        <v>1699</v>
      </c>
      <c r="D152" s="910" t="s">
        <v>5669</v>
      </c>
      <c r="E152" s="402" t="s">
        <v>1171</v>
      </c>
      <c r="F152" s="403">
        <v>2300231</v>
      </c>
      <c r="G152" s="404" t="s">
        <v>8283</v>
      </c>
      <c r="I152" s="369">
        <f t="shared" si="2"/>
        <v>2055.79</v>
      </c>
      <c r="HB152" s="378"/>
      <c r="HC152" s="378"/>
      <c r="HD152" s="378"/>
      <c r="HE152" s="378"/>
      <c r="HF152" s="378"/>
      <c r="HG152" s="378"/>
      <c r="HH152" s="378"/>
      <c r="HI152" s="378"/>
      <c r="HJ152" s="378"/>
      <c r="HK152" s="378"/>
      <c r="HL152" s="378"/>
      <c r="HM152" s="378"/>
      <c r="HN152" s="378"/>
    </row>
    <row r="153" s="369" customFormat="1" ht="36" hidden="1" customHeight="1" spans="1:222">
      <c r="A153" s="399" t="s">
        <v>8239</v>
      </c>
      <c r="B153" s="399" t="s">
        <v>8290</v>
      </c>
      <c r="C153" s="400">
        <v>3010</v>
      </c>
      <c r="D153" s="910" t="s">
        <v>5669</v>
      </c>
      <c r="E153" s="402" t="s">
        <v>1171</v>
      </c>
      <c r="F153" s="403">
        <v>2300231</v>
      </c>
      <c r="G153" s="404" t="s">
        <v>8283</v>
      </c>
      <c r="I153" s="369">
        <f t="shared" si="2"/>
        <v>3642.1</v>
      </c>
      <c r="HB153" s="378"/>
      <c r="HC153" s="378"/>
      <c r="HD153" s="378"/>
      <c r="HE153" s="378"/>
      <c r="HF153" s="378"/>
      <c r="HG153" s="378"/>
      <c r="HH153" s="378"/>
      <c r="HI153" s="378"/>
      <c r="HJ153" s="378"/>
      <c r="HK153" s="378"/>
      <c r="HL153" s="378"/>
      <c r="HM153" s="378"/>
      <c r="HN153" s="378"/>
    </row>
    <row r="154" s="369" customFormat="1" ht="36" hidden="1" customHeight="1" spans="1:222">
      <c r="A154" s="399" t="s">
        <v>8237</v>
      </c>
      <c r="B154" s="399" t="s">
        <v>8291</v>
      </c>
      <c r="C154" s="400">
        <v>587</v>
      </c>
      <c r="D154" s="910" t="s">
        <v>5669</v>
      </c>
      <c r="E154" s="402" t="s">
        <v>1171</v>
      </c>
      <c r="F154" s="403">
        <v>2130500</v>
      </c>
      <c r="G154" s="404" t="s">
        <v>8292</v>
      </c>
      <c r="I154" s="369">
        <f t="shared" si="2"/>
        <v>710.27</v>
      </c>
      <c r="HB154" s="378"/>
      <c r="HC154" s="378"/>
      <c r="HD154" s="378"/>
      <c r="HE154" s="378"/>
      <c r="HF154" s="378"/>
      <c r="HG154" s="378"/>
      <c r="HH154" s="378"/>
      <c r="HI154" s="378"/>
      <c r="HJ154" s="378"/>
      <c r="HK154" s="378"/>
      <c r="HL154" s="378"/>
      <c r="HM154" s="378"/>
      <c r="HN154" s="378"/>
    </row>
    <row r="155" s="369" customFormat="1" ht="36" hidden="1" customHeight="1" spans="1:222">
      <c r="A155" s="399" t="s">
        <v>8251</v>
      </c>
      <c r="B155" s="399" t="s">
        <v>8293</v>
      </c>
      <c r="C155" s="400">
        <v>2185</v>
      </c>
      <c r="D155" s="910" t="s">
        <v>5669</v>
      </c>
      <c r="E155" s="402" t="s">
        <v>1171</v>
      </c>
      <c r="F155" s="403">
        <v>2130500</v>
      </c>
      <c r="G155" s="404" t="s">
        <v>8292</v>
      </c>
      <c r="I155" s="369">
        <f t="shared" si="2"/>
        <v>2643.85</v>
      </c>
      <c r="HB155" s="378"/>
      <c r="HC155" s="378"/>
      <c r="HD155" s="378"/>
      <c r="HE155" s="378"/>
      <c r="HF155" s="378"/>
      <c r="HG155" s="378"/>
      <c r="HH155" s="378"/>
      <c r="HI155" s="378"/>
      <c r="HJ155" s="378"/>
      <c r="HK155" s="378"/>
      <c r="HL155" s="378"/>
      <c r="HM155" s="378"/>
      <c r="HN155" s="378"/>
    </row>
    <row r="156" s="369" customFormat="1" ht="36" hidden="1" customHeight="1" spans="1:222">
      <c r="A156" s="399" t="s">
        <v>8249</v>
      </c>
      <c r="B156" s="399" t="s">
        <v>8294</v>
      </c>
      <c r="C156" s="400">
        <v>1547</v>
      </c>
      <c r="D156" s="910" t="s">
        <v>5669</v>
      </c>
      <c r="E156" s="402" t="s">
        <v>1171</v>
      </c>
      <c r="F156" s="403">
        <v>2130500</v>
      </c>
      <c r="G156" s="404" t="s">
        <v>8292</v>
      </c>
      <c r="I156" s="369">
        <f t="shared" si="2"/>
        <v>1871.87</v>
      </c>
      <c r="HB156" s="378"/>
      <c r="HC156" s="378"/>
      <c r="HD156" s="378"/>
      <c r="HE156" s="378"/>
      <c r="HF156" s="378"/>
      <c r="HG156" s="378"/>
      <c r="HH156" s="378"/>
      <c r="HI156" s="378"/>
      <c r="HJ156" s="378"/>
      <c r="HK156" s="378"/>
      <c r="HL156" s="378"/>
      <c r="HM156" s="378"/>
      <c r="HN156" s="378"/>
    </row>
    <row r="157" s="369" customFormat="1" ht="36" hidden="1" customHeight="1" spans="1:222">
      <c r="A157" s="399" t="s">
        <v>8262</v>
      </c>
      <c r="B157" s="399" t="s">
        <v>8295</v>
      </c>
      <c r="C157" s="400">
        <v>346</v>
      </c>
      <c r="D157" s="910" t="s">
        <v>5669</v>
      </c>
      <c r="E157" s="402" t="s">
        <v>1171</v>
      </c>
      <c r="F157" s="403">
        <v>2130500</v>
      </c>
      <c r="G157" s="404" t="s">
        <v>8292</v>
      </c>
      <c r="I157" s="369">
        <f t="shared" si="2"/>
        <v>418.66</v>
      </c>
      <c r="HB157" s="378"/>
      <c r="HC157" s="378"/>
      <c r="HD157" s="378"/>
      <c r="HE157" s="378"/>
      <c r="HF157" s="378"/>
      <c r="HG157" s="378"/>
      <c r="HH157" s="378"/>
      <c r="HI157" s="378"/>
      <c r="HJ157" s="378"/>
      <c r="HK157" s="378"/>
      <c r="HL157" s="378"/>
      <c r="HM157" s="378"/>
      <c r="HN157" s="378"/>
    </row>
    <row r="158" s="369" customFormat="1" ht="36" hidden="1" customHeight="1" spans="1:222">
      <c r="A158" s="399" t="s">
        <v>8256</v>
      </c>
      <c r="B158" s="399" t="s">
        <v>8296</v>
      </c>
      <c r="C158" s="400">
        <v>1880</v>
      </c>
      <c r="D158" s="910" t="s">
        <v>5669</v>
      </c>
      <c r="E158" s="402" t="s">
        <v>1171</v>
      </c>
      <c r="F158" s="403">
        <v>2130500</v>
      </c>
      <c r="G158" s="404" t="s">
        <v>8292</v>
      </c>
      <c r="I158" s="369">
        <f t="shared" si="2"/>
        <v>2274.8</v>
      </c>
      <c r="HB158" s="378"/>
      <c r="HC158" s="378"/>
      <c r="HD158" s="378"/>
      <c r="HE158" s="378"/>
      <c r="HF158" s="378"/>
      <c r="HG158" s="378"/>
      <c r="HH158" s="378"/>
      <c r="HI158" s="378"/>
      <c r="HJ158" s="378"/>
      <c r="HK158" s="378"/>
      <c r="HL158" s="378"/>
      <c r="HM158" s="378"/>
      <c r="HN158" s="378"/>
    </row>
    <row r="159" s="369" customFormat="1" ht="36" hidden="1" customHeight="1" spans="1:222">
      <c r="A159" s="399" t="s">
        <v>8258</v>
      </c>
      <c r="B159" s="399" t="s">
        <v>8297</v>
      </c>
      <c r="C159" s="400">
        <v>2690</v>
      </c>
      <c r="D159" s="910" t="s">
        <v>5669</v>
      </c>
      <c r="E159" s="402" t="s">
        <v>1171</v>
      </c>
      <c r="F159" s="403">
        <v>2130500</v>
      </c>
      <c r="G159" s="404" t="s">
        <v>8292</v>
      </c>
      <c r="I159" s="369">
        <f t="shared" si="2"/>
        <v>3254.9</v>
      </c>
      <c r="HB159" s="378"/>
      <c r="HC159" s="378"/>
      <c r="HD159" s="378"/>
      <c r="HE159" s="378"/>
      <c r="HF159" s="378"/>
      <c r="HG159" s="378"/>
      <c r="HH159" s="378"/>
      <c r="HI159" s="378"/>
      <c r="HJ159" s="378"/>
      <c r="HK159" s="378"/>
      <c r="HL159" s="378"/>
      <c r="HM159" s="378"/>
      <c r="HN159" s="378"/>
    </row>
    <row r="160" s="369" customFormat="1" ht="36" hidden="1" customHeight="1" spans="1:222">
      <c r="A160" s="399" t="s">
        <v>8266</v>
      </c>
      <c r="B160" s="399" t="s">
        <v>8298</v>
      </c>
      <c r="C160" s="400">
        <v>2546</v>
      </c>
      <c r="D160" s="910" t="s">
        <v>5669</v>
      </c>
      <c r="E160" s="402" t="s">
        <v>1171</v>
      </c>
      <c r="F160" s="403">
        <v>2130500</v>
      </c>
      <c r="G160" s="404" t="s">
        <v>8292</v>
      </c>
      <c r="I160" s="369">
        <f t="shared" si="2"/>
        <v>3080.66</v>
      </c>
      <c r="HB160" s="378"/>
      <c r="HC160" s="378"/>
      <c r="HD160" s="378"/>
      <c r="HE160" s="378"/>
      <c r="HF160" s="378"/>
      <c r="HG160" s="378"/>
      <c r="HH160" s="378"/>
      <c r="HI160" s="378"/>
      <c r="HJ160" s="378"/>
      <c r="HK160" s="378"/>
      <c r="HL160" s="378"/>
      <c r="HM160" s="378"/>
      <c r="HN160" s="378"/>
    </row>
    <row r="161" s="369" customFormat="1" ht="36" hidden="1" customHeight="1" spans="1:222">
      <c r="A161" s="399" t="s">
        <v>8242</v>
      </c>
      <c r="B161" s="399" t="s">
        <v>8299</v>
      </c>
      <c r="C161" s="400">
        <v>1852</v>
      </c>
      <c r="D161" s="910" t="s">
        <v>5669</v>
      </c>
      <c r="E161" s="402" t="s">
        <v>1171</v>
      </c>
      <c r="F161" s="403">
        <v>2130500</v>
      </c>
      <c r="G161" s="404" t="s">
        <v>8292</v>
      </c>
      <c r="I161" s="369">
        <f t="shared" si="2"/>
        <v>2240.92</v>
      </c>
      <c r="HB161" s="378"/>
      <c r="HC161" s="378"/>
      <c r="HD161" s="378"/>
      <c r="HE161" s="378"/>
      <c r="HF161" s="378"/>
      <c r="HG161" s="378"/>
      <c r="HH161" s="378"/>
      <c r="HI161" s="378"/>
      <c r="HJ161" s="378"/>
      <c r="HK161" s="378"/>
      <c r="HL161" s="378"/>
      <c r="HM161" s="378"/>
      <c r="HN161" s="378"/>
    </row>
    <row r="162" s="369" customFormat="1" ht="36" hidden="1" customHeight="1" spans="1:222">
      <c r="A162" s="399" t="s">
        <v>8244</v>
      </c>
      <c r="B162" s="399" t="s">
        <v>8300</v>
      </c>
      <c r="C162" s="400">
        <v>1130</v>
      </c>
      <c r="D162" s="910" t="s">
        <v>5669</v>
      </c>
      <c r="E162" s="402" t="s">
        <v>1171</v>
      </c>
      <c r="F162" s="403">
        <v>2300231</v>
      </c>
      <c r="G162" s="404" t="s">
        <v>8283</v>
      </c>
      <c r="I162" s="369">
        <f t="shared" si="2"/>
        <v>1367.3</v>
      </c>
      <c r="HB162" s="378"/>
      <c r="HC162" s="378"/>
      <c r="HD162" s="378"/>
      <c r="HE162" s="378"/>
      <c r="HF162" s="378"/>
      <c r="HG162" s="378"/>
      <c r="HH162" s="378"/>
      <c r="HI162" s="378"/>
      <c r="HJ162" s="378"/>
      <c r="HK162" s="378"/>
      <c r="HL162" s="378"/>
      <c r="HM162" s="378"/>
      <c r="HN162" s="378"/>
    </row>
    <row r="163" s="369" customFormat="1" ht="36" hidden="1" customHeight="1" spans="1:222">
      <c r="A163" s="399" t="s">
        <v>8246</v>
      </c>
      <c r="B163" s="399" t="s">
        <v>8301</v>
      </c>
      <c r="C163" s="400">
        <v>854</v>
      </c>
      <c r="D163" s="910" t="s">
        <v>5669</v>
      </c>
      <c r="E163" s="402" t="s">
        <v>1171</v>
      </c>
      <c r="F163" s="403">
        <v>2300231</v>
      </c>
      <c r="G163" s="404" t="s">
        <v>8283</v>
      </c>
      <c r="I163" s="369">
        <f t="shared" si="2"/>
        <v>1033.34</v>
      </c>
      <c r="HB163" s="378"/>
      <c r="HC163" s="378"/>
      <c r="HD163" s="378"/>
      <c r="HE163" s="378"/>
      <c r="HF163" s="378"/>
      <c r="HG163" s="378"/>
      <c r="HH163" s="378"/>
      <c r="HI163" s="378"/>
      <c r="HJ163" s="378"/>
      <c r="HK163" s="378"/>
      <c r="HL163" s="378"/>
      <c r="HM163" s="378"/>
      <c r="HN163" s="378"/>
    </row>
    <row r="164" s="369" customFormat="1" ht="36" hidden="1" customHeight="1" spans="1:222">
      <c r="A164" s="399" t="s">
        <v>8254</v>
      </c>
      <c r="B164" s="399" t="s">
        <v>8302</v>
      </c>
      <c r="C164" s="400">
        <v>1332</v>
      </c>
      <c r="D164" s="910" t="s">
        <v>5669</v>
      </c>
      <c r="E164" s="402" t="s">
        <v>1171</v>
      </c>
      <c r="F164" s="403">
        <v>2300231</v>
      </c>
      <c r="G164" s="404" t="s">
        <v>8283</v>
      </c>
      <c r="I164" s="369">
        <f t="shared" si="2"/>
        <v>1611.72</v>
      </c>
      <c r="HB164" s="378"/>
      <c r="HC164" s="378"/>
      <c r="HD164" s="378"/>
      <c r="HE164" s="378"/>
      <c r="HF164" s="378"/>
      <c r="HG164" s="378"/>
      <c r="HH164" s="378"/>
      <c r="HI164" s="378"/>
      <c r="HJ164" s="378"/>
      <c r="HK164" s="378"/>
      <c r="HL164" s="378"/>
      <c r="HM164" s="378"/>
      <c r="HN164" s="378"/>
    </row>
    <row r="165" s="369" customFormat="1" ht="36" hidden="1" customHeight="1" spans="1:222">
      <c r="A165" s="399" t="s">
        <v>8264</v>
      </c>
      <c r="B165" s="399" t="s">
        <v>8303</v>
      </c>
      <c r="C165" s="400">
        <v>1542</v>
      </c>
      <c r="D165" s="910" t="s">
        <v>5669</v>
      </c>
      <c r="E165" s="402" t="s">
        <v>1171</v>
      </c>
      <c r="F165" s="403">
        <v>2300231</v>
      </c>
      <c r="G165" s="404" t="s">
        <v>8283</v>
      </c>
      <c r="I165" s="369">
        <f t="shared" si="2"/>
        <v>1865.82</v>
      </c>
      <c r="HB165" s="378"/>
      <c r="HC165" s="378"/>
      <c r="HD165" s="378"/>
      <c r="HE165" s="378"/>
      <c r="HF165" s="378"/>
      <c r="HG165" s="378"/>
      <c r="HH165" s="378"/>
      <c r="HI165" s="378"/>
      <c r="HJ165" s="378"/>
      <c r="HK165" s="378"/>
      <c r="HL165" s="378"/>
      <c r="HM165" s="378"/>
      <c r="HN165" s="378"/>
    </row>
    <row r="166" s="369" customFormat="1" ht="36" hidden="1" customHeight="1" spans="1:222">
      <c r="A166" s="399" t="s">
        <v>8130</v>
      </c>
      <c r="B166" s="399" t="s">
        <v>8303</v>
      </c>
      <c r="C166" s="400">
        <v>321800</v>
      </c>
      <c r="D166" s="910" t="s">
        <v>5669</v>
      </c>
      <c r="E166" s="402" t="s">
        <v>1171</v>
      </c>
      <c r="F166" s="403">
        <v>2300231</v>
      </c>
      <c r="G166" s="404" t="s">
        <v>8283</v>
      </c>
      <c r="I166" s="369">
        <f t="shared" si="2"/>
        <v>389378</v>
      </c>
      <c r="HB166" s="378"/>
      <c r="HC166" s="378"/>
      <c r="HD166" s="378"/>
      <c r="HE166" s="378"/>
      <c r="HF166" s="378"/>
      <c r="HG166" s="378"/>
      <c r="HH166" s="378"/>
      <c r="HI166" s="378"/>
      <c r="HJ166" s="378"/>
      <c r="HK166" s="378"/>
      <c r="HL166" s="378"/>
      <c r="HM166" s="378"/>
      <c r="HN166" s="378"/>
    </row>
    <row r="167" s="369" customFormat="1" ht="36" hidden="1" customHeight="1" spans="1:222">
      <c r="A167" s="399" t="s">
        <v>8304</v>
      </c>
      <c r="B167" s="399" t="s">
        <v>8305</v>
      </c>
      <c r="C167" s="400">
        <v>85000</v>
      </c>
      <c r="D167" s="910" t="s">
        <v>5209</v>
      </c>
      <c r="E167" s="402" t="s">
        <v>614</v>
      </c>
      <c r="F167" s="403">
        <v>2300231</v>
      </c>
      <c r="G167" s="404" t="s">
        <v>8283</v>
      </c>
      <c r="I167" s="369">
        <f t="shared" si="2"/>
        <v>102850</v>
      </c>
      <c r="HB167" s="378"/>
      <c r="HC167" s="378"/>
      <c r="HD167" s="378"/>
      <c r="HE167" s="378"/>
      <c r="HF167" s="378"/>
      <c r="HG167" s="378"/>
      <c r="HH167" s="378"/>
      <c r="HI167" s="378"/>
      <c r="HJ167" s="378"/>
      <c r="HK167" s="378"/>
      <c r="HL167" s="378"/>
      <c r="HM167" s="378"/>
      <c r="HN167" s="378"/>
    </row>
    <row r="168" s="369" customFormat="1" ht="36" hidden="1" customHeight="1" spans="1:222">
      <c r="A168" s="399" t="s">
        <v>8306</v>
      </c>
      <c r="B168" s="399" t="s">
        <v>8307</v>
      </c>
      <c r="C168" s="400">
        <v>350000</v>
      </c>
      <c r="D168" s="910" t="s">
        <v>5209</v>
      </c>
      <c r="E168" s="402" t="s">
        <v>614</v>
      </c>
      <c r="F168" s="403">
        <v>2300231</v>
      </c>
      <c r="G168" s="404" t="s">
        <v>8283</v>
      </c>
      <c r="I168" s="369">
        <f t="shared" si="2"/>
        <v>423500</v>
      </c>
      <c r="HB168" s="378"/>
      <c r="HC168" s="378"/>
      <c r="HD168" s="378"/>
      <c r="HE168" s="378"/>
      <c r="HF168" s="378"/>
      <c r="HG168" s="378"/>
      <c r="HH168" s="378"/>
      <c r="HI168" s="378"/>
      <c r="HJ168" s="378"/>
      <c r="HK168" s="378"/>
      <c r="HL168" s="378"/>
      <c r="HM168" s="378"/>
      <c r="HN168" s="378"/>
    </row>
    <row r="169" s="369" customFormat="1" ht="36" hidden="1" customHeight="1" spans="1:222">
      <c r="A169" s="399" t="s">
        <v>8308</v>
      </c>
      <c r="B169" s="399" t="s">
        <v>8309</v>
      </c>
      <c r="C169" s="400">
        <v>181400</v>
      </c>
      <c r="D169" s="910" t="s">
        <v>5209</v>
      </c>
      <c r="E169" s="402" t="s">
        <v>614</v>
      </c>
      <c r="F169" s="403">
        <v>2300231</v>
      </c>
      <c r="G169" s="404" t="s">
        <v>8283</v>
      </c>
      <c r="I169" s="369">
        <f t="shared" si="2"/>
        <v>219494</v>
      </c>
      <c r="HB169" s="378"/>
      <c r="HC169" s="378"/>
      <c r="HD169" s="378"/>
      <c r="HE169" s="378"/>
      <c r="HF169" s="378"/>
      <c r="HG169" s="378"/>
      <c r="HH169" s="378"/>
      <c r="HI169" s="378"/>
      <c r="HJ169" s="378"/>
      <c r="HK169" s="378"/>
      <c r="HL169" s="378"/>
      <c r="HM169" s="378"/>
      <c r="HN169" s="378"/>
    </row>
    <row r="170" s="369" customFormat="1" ht="36" hidden="1" customHeight="1" spans="1:222">
      <c r="A170" s="399" t="s">
        <v>8308</v>
      </c>
      <c r="B170" s="399" t="s">
        <v>8310</v>
      </c>
      <c r="C170" s="400">
        <v>600000</v>
      </c>
      <c r="D170" s="910" t="s">
        <v>5209</v>
      </c>
      <c r="E170" s="402" t="s">
        <v>614</v>
      </c>
      <c r="F170" s="403">
        <v>2300231</v>
      </c>
      <c r="G170" s="404" t="s">
        <v>8283</v>
      </c>
      <c r="I170" s="369">
        <f t="shared" si="2"/>
        <v>726000</v>
      </c>
      <c r="HB170" s="378"/>
      <c r="HC170" s="378"/>
      <c r="HD170" s="378"/>
      <c r="HE170" s="378"/>
      <c r="HF170" s="378"/>
      <c r="HG170" s="378"/>
      <c r="HH170" s="378"/>
      <c r="HI170" s="378"/>
      <c r="HJ170" s="378"/>
      <c r="HK170" s="378"/>
      <c r="HL170" s="378"/>
      <c r="HM170" s="378"/>
      <c r="HN170" s="378"/>
    </row>
    <row r="171" s="369" customFormat="1" ht="36" hidden="1" customHeight="1" spans="1:222">
      <c r="A171" s="399" t="s">
        <v>8308</v>
      </c>
      <c r="B171" s="399" t="s">
        <v>8311</v>
      </c>
      <c r="C171" s="400">
        <v>150000</v>
      </c>
      <c r="D171" s="910" t="s">
        <v>5209</v>
      </c>
      <c r="E171" s="402" t="s">
        <v>614</v>
      </c>
      <c r="F171" s="403">
        <v>2300231</v>
      </c>
      <c r="G171" s="404" t="s">
        <v>8283</v>
      </c>
      <c r="I171" s="369">
        <f t="shared" si="2"/>
        <v>181500</v>
      </c>
      <c r="HB171" s="378"/>
      <c r="HC171" s="378"/>
      <c r="HD171" s="378"/>
      <c r="HE171" s="378"/>
      <c r="HF171" s="378"/>
      <c r="HG171" s="378"/>
      <c r="HH171" s="378"/>
      <c r="HI171" s="378"/>
      <c r="HJ171" s="378"/>
      <c r="HK171" s="378"/>
      <c r="HL171" s="378"/>
      <c r="HM171" s="378"/>
      <c r="HN171" s="378"/>
    </row>
    <row r="172" s="369" customFormat="1" ht="36" hidden="1" customHeight="1" spans="1:222">
      <c r="A172" s="399" t="s">
        <v>8312</v>
      </c>
      <c r="B172" s="399" t="s">
        <v>8313</v>
      </c>
      <c r="C172" s="400">
        <v>308700</v>
      </c>
      <c r="D172" s="910" t="s">
        <v>5209</v>
      </c>
      <c r="E172" s="402" t="s">
        <v>614</v>
      </c>
      <c r="F172" s="403">
        <v>2300231</v>
      </c>
      <c r="G172" s="404" t="s">
        <v>8283</v>
      </c>
      <c r="I172" s="369">
        <f t="shared" si="2"/>
        <v>373527</v>
      </c>
      <c r="HB172" s="378"/>
      <c r="HC172" s="378"/>
      <c r="HD172" s="378"/>
      <c r="HE172" s="378"/>
      <c r="HF172" s="378"/>
      <c r="HG172" s="378"/>
      <c r="HH172" s="378"/>
      <c r="HI172" s="378"/>
      <c r="HJ172" s="378"/>
      <c r="HK172" s="378"/>
      <c r="HL172" s="378"/>
      <c r="HM172" s="378"/>
      <c r="HN172" s="378"/>
    </row>
    <row r="173" s="369" customFormat="1" ht="36" hidden="1" customHeight="1" spans="1:222">
      <c r="A173" s="399" t="s">
        <v>8314</v>
      </c>
      <c r="B173" s="399" t="s">
        <v>8315</v>
      </c>
      <c r="C173" s="400">
        <v>53500</v>
      </c>
      <c r="D173" s="910" t="s">
        <v>5209</v>
      </c>
      <c r="E173" s="402" t="s">
        <v>614</v>
      </c>
      <c r="F173" s="403">
        <v>2300231</v>
      </c>
      <c r="G173" s="404" t="s">
        <v>8283</v>
      </c>
      <c r="I173" s="369">
        <f t="shared" si="2"/>
        <v>64735</v>
      </c>
      <c r="HB173" s="378"/>
      <c r="HC173" s="378"/>
      <c r="HD173" s="378"/>
      <c r="HE173" s="378"/>
      <c r="HF173" s="378"/>
      <c r="HG173" s="378"/>
      <c r="HH173" s="378"/>
      <c r="HI173" s="378"/>
      <c r="HJ173" s="378"/>
      <c r="HK173" s="378"/>
      <c r="HL173" s="378"/>
      <c r="HM173" s="378"/>
      <c r="HN173" s="378"/>
    </row>
    <row r="174" s="369" customFormat="1" ht="36" hidden="1" customHeight="1" spans="1:222">
      <c r="A174" s="399" t="s">
        <v>8314</v>
      </c>
      <c r="B174" s="399" t="s">
        <v>8316</v>
      </c>
      <c r="C174" s="400">
        <v>30000</v>
      </c>
      <c r="D174" s="910" t="s">
        <v>5209</v>
      </c>
      <c r="E174" s="402" t="s">
        <v>614</v>
      </c>
      <c r="F174" s="403">
        <v>2300231</v>
      </c>
      <c r="G174" s="404" t="s">
        <v>8283</v>
      </c>
      <c r="I174" s="369">
        <f t="shared" si="2"/>
        <v>36300</v>
      </c>
      <c r="HB174" s="378"/>
      <c r="HC174" s="378"/>
      <c r="HD174" s="378"/>
      <c r="HE174" s="378"/>
      <c r="HF174" s="378"/>
      <c r="HG174" s="378"/>
      <c r="HH174" s="378"/>
      <c r="HI174" s="378"/>
      <c r="HJ174" s="378"/>
      <c r="HK174" s="378"/>
      <c r="HL174" s="378"/>
      <c r="HM174" s="378"/>
      <c r="HN174" s="378"/>
    </row>
    <row r="175" s="369" customFormat="1" ht="36" hidden="1" customHeight="1" spans="1:222">
      <c r="A175" s="399" t="s">
        <v>8317</v>
      </c>
      <c r="B175" s="399" t="s">
        <v>8318</v>
      </c>
      <c r="C175" s="400">
        <v>250000</v>
      </c>
      <c r="D175" s="910" t="s">
        <v>5209</v>
      </c>
      <c r="E175" s="402" t="s">
        <v>614</v>
      </c>
      <c r="F175" s="403">
        <v>2300231</v>
      </c>
      <c r="G175" s="404" t="s">
        <v>8283</v>
      </c>
      <c r="I175" s="369">
        <f t="shared" si="2"/>
        <v>302500</v>
      </c>
      <c r="HB175" s="378"/>
      <c r="HC175" s="378"/>
      <c r="HD175" s="378"/>
      <c r="HE175" s="378"/>
      <c r="HF175" s="378"/>
      <c r="HG175" s="378"/>
      <c r="HH175" s="378"/>
      <c r="HI175" s="378"/>
      <c r="HJ175" s="378"/>
      <c r="HK175" s="378"/>
      <c r="HL175" s="378"/>
      <c r="HM175" s="378"/>
      <c r="HN175" s="378"/>
    </row>
    <row r="176" s="369" customFormat="1" ht="36" hidden="1" customHeight="1" spans="1:222">
      <c r="A176" s="399" t="s">
        <v>8319</v>
      </c>
      <c r="B176" s="399" t="s">
        <v>8320</v>
      </c>
      <c r="C176" s="400">
        <v>200000</v>
      </c>
      <c r="D176" s="910" t="s">
        <v>5209</v>
      </c>
      <c r="E176" s="402" t="s">
        <v>614</v>
      </c>
      <c r="F176" s="403">
        <v>2300231</v>
      </c>
      <c r="G176" s="404" t="s">
        <v>8283</v>
      </c>
      <c r="I176" s="369">
        <f t="shared" si="2"/>
        <v>242000</v>
      </c>
      <c r="HB176" s="378"/>
      <c r="HC176" s="378"/>
      <c r="HD176" s="378"/>
      <c r="HE176" s="378"/>
      <c r="HF176" s="378"/>
      <c r="HG176" s="378"/>
      <c r="HH176" s="378"/>
      <c r="HI176" s="378"/>
      <c r="HJ176" s="378"/>
      <c r="HK176" s="378"/>
      <c r="HL176" s="378"/>
      <c r="HM176" s="378"/>
      <c r="HN176" s="378"/>
    </row>
    <row r="177" s="369" customFormat="1" ht="36" hidden="1" customHeight="1" spans="1:222">
      <c r="A177" s="399" t="s">
        <v>8321</v>
      </c>
      <c r="B177" s="399" t="s">
        <v>8322</v>
      </c>
      <c r="C177" s="400">
        <v>400000</v>
      </c>
      <c r="D177" s="910" t="s">
        <v>5209</v>
      </c>
      <c r="E177" s="402" t="s">
        <v>614</v>
      </c>
      <c r="F177" s="403">
        <v>2300231</v>
      </c>
      <c r="G177" s="404" t="s">
        <v>8283</v>
      </c>
      <c r="I177" s="369">
        <f t="shared" si="2"/>
        <v>484000</v>
      </c>
      <c r="HB177" s="378"/>
      <c r="HC177" s="378"/>
      <c r="HD177" s="378"/>
      <c r="HE177" s="378"/>
      <c r="HF177" s="378"/>
      <c r="HG177" s="378"/>
      <c r="HH177" s="378"/>
      <c r="HI177" s="378"/>
      <c r="HJ177" s="378"/>
      <c r="HK177" s="378"/>
      <c r="HL177" s="378"/>
      <c r="HM177" s="378"/>
      <c r="HN177" s="378"/>
    </row>
    <row r="178" s="369" customFormat="1" ht="36" hidden="1" customHeight="1" spans="1:222">
      <c r="A178" s="399" t="s">
        <v>8323</v>
      </c>
      <c r="B178" s="399" t="s">
        <v>8324</v>
      </c>
      <c r="C178" s="400">
        <v>100000</v>
      </c>
      <c r="D178" s="910" t="s">
        <v>5209</v>
      </c>
      <c r="E178" s="402" t="s">
        <v>614</v>
      </c>
      <c r="F178" s="403">
        <v>2300231</v>
      </c>
      <c r="G178" s="404" t="s">
        <v>8283</v>
      </c>
      <c r="I178" s="369">
        <f t="shared" si="2"/>
        <v>121000</v>
      </c>
      <c r="HB178" s="378"/>
      <c r="HC178" s="378"/>
      <c r="HD178" s="378"/>
      <c r="HE178" s="378"/>
      <c r="HF178" s="378"/>
      <c r="HG178" s="378"/>
      <c r="HH178" s="378"/>
      <c r="HI178" s="378"/>
      <c r="HJ178" s="378"/>
      <c r="HK178" s="378"/>
      <c r="HL178" s="378"/>
      <c r="HM178" s="378"/>
      <c r="HN178" s="378"/>
    </row>
    <row r="179" s="369" customFormat="1" ht="36" hidden="1" customHeight="1" spans="1:222">
      <c r="A179" s="399" t="s">
        <v>8325</v>
      </c>
      <c r="B179" s="399" t="s">
        <v>8326</v>
      </c>
      <c r="C179" s="400">
        <v>200000</v>
      </c>
      <c r="D179" s="910" t="s">
        <v>5209</v>
      </c>
      <c r="E179" s="402" t="s">
        <v>614</v>
      </c>
      <c r="F179" s="403">
        <v>2300231</v>
      </c>
      <c r="G179" s="404" t="s">
        <v>8283</v>
      </c>
      <c r="I179" s="369">
        <f t="shared" si="2"/>
        <v>242000</v>
      </c>
      <c r="HB179" s="378"/>
      <c r="HC179" s="378"/>
      <c r="HD179" s="378"/>
      <c r="HE179" s="378"/>
      <c r="HF179" s="378"/>
      <c r="HG179" s="378"/>
      <c r="HH179" s="378"/>
      <c r="HI179" s="378"/>
      <c r="HJ179" s="378"/>
      <c r="HK179" s="378"/>
      <c r="HL179" s="378"/>
      <c r="HM179" s="378"/>
      <c r="HN179" s="378"/>
    </row>
    <row r="180" s="369" customFormat="1" ht="36" hidden="1" customHeight="1" spans="1:222">
      <c r="A180" s="399" t="s">
        <v>8304</v>
      </c>
      <c r="B180" s="399" t="s">
        <v>8327</v>
      </c>
      <c r="C180" s="400">
        <v>620000</v>
      </c>
      <c r="D180" s="910" t="s">
        <v>5210</v>
      </c>
      <c r="E180" s="402" t="s">
        <v>616</v>
      </c>
      <c r="F180" s="403">
        <v>2300249</v>
      </c>
      <c r="G180" s="404" t="s">
        <v>7811</v>
      </c>
      <c r="I180" s="369">
        <f t="shared" si="2"/>
        <v>750200</v>
      </c>
      <c r="HB180" s="378"/>
      <c r="HC180" s="378"/>
      <c r="HD180" s="378"/>
      <c r="HE180" s="378"/>
      <c r="HF180" s="378"/>
      <c r="HG180" s="378"/>
      <c r="HH180" s="378"/>
      <c r="HI180" s="378"/>
      <c r="HJ180" s="378"/>
      <c r="HK180" s="378"/>
      <c r="HL180" s="378"/>
      <c r="HM180" s="378"/>
      <c r="HN180" s="378"/>
    </row>
    <row r="181" s="369" customFormat="1" ht="36" hidden="1" customHeight="1" spans="1:222">
      <c r="A181" s="399" t="s">
        <v>8304</v>
      </c>
      <c r="B181" s="399" t="s">
        <v>8328</v>
      </c>
      <c r="C181" s="400">
        <v>160000</v>
      </c>
      <c r="D181" s="910" t="s">
        <v>5210</v>
      </c>
      <c r="E181" s="402" t="s">
        <v>616</v>
      </c>
      <c r="F181" s="403">
        <v>2300249</v>
      </c>
      <c r="G181" s="404" t="s">
        <v>7811</v>
      </c>
      <c r="I181" s="369">
        <f t="shared" si="2"/>
        <v>193600</v>
      </c>
      <c r="HB181" s="378"/>
      <c r="HC181" s="378"/>
      <c r="HD181" s="378"/>
      <c r="HE181" s="378"/>
      <c r="HF181" s="378"/>
      <c r="HG181" s="378"/>
      <c r="HH181" s="378"/>
      <c r="HI181" s="378"/>
      <c r="HJ181" s="378"/>
      <c r="HK181" s="378"/>
      <c r="HL181" s="378"/>
      <c r="HM181" s="378"/>
      <c r="HN181" s="378"/>
    </row>
    <row r="182" s="369" customFormat="1" ht="36" hidden="1" customHeight="1" spans="1:222">
      <c r="A182" s="399" t="s">
        <v>8329</v>
      </c>
      <c r="B182" s="399" t="s">
        <v>8330</v>
      </c>
      <c r="C182" s="400">
        <v>46400</v>
      </c>
      <c r="D182" s="910" t="s">
        <v>5210</v>
      </c>
      <c r="E182" s="402" t="s">
        <v>616</v>
      </c>
      <c r="F182" s="403">
        <v>2300249</v>
      </c>
      <c r="G182" s="404" t="s">
        <v>7811</v>
      </c>
      <c r="I182" s="369">
        <f t="shared" si="2"/>
        <v>56144</v>
      </c>
      <c r="HB182" s="378"/>
      <c r="HC182" s="378"/>
      <c r="HD182" s="378"/>
      <c r="HE182" s="378"/>
      <c r="HF182" s="378"/>
      <c r="HG182" s="378"/>
      <c r="HH182" s="378"/>
      <c r="HI182" s="378"/>
      <c r="HJ182" s="378"/>
      <c r="HK182" s="378"/>
      <c r="HL182" s="378"/>
      <c r="HM182" s="378"/>
      <c r="HN182" s="378"/>
    </row>
    <row r="183" s="369" customFormat="1" ht="36" hidden="1" customHeight="1" spans="1:222">
      <c r="A183" s="399" t="s">
        <v>8331</v>
      </c>
      <c r="B183" s="399" t="s">
        <v>8332</v>
      </c>
      <c r="C183" s="400">
        <v>185000</v>
      </c>
      <c r="D183" s="910" t="s">
        <v>5210</v>
      </c>
      <c r="E183" s="402" t="s">
        <v>616</v>
      </c>
      <c r="F183" s="403">
        <v>2300249</v>
      </c>
      <c r="G183" s="404" t="s">
        <v>7811</v>
      </c>
      <c r="I183" s="369">
        <f t="shared" si="2"/>
        <v>223850</v>
      </c>
      <c r="HB183" s="378"/>
      <c r="HC183" s="378"/>
      <c r="HD183" s="378"/>
      <c r="HE183" s="378"/>
      <c r="HF183" s="378"/>
      <c r="HG183" s="378"/>
      <c r="HH183" s="378"/>
      <c r="HI183" s="378"/>
      <c r="HJ183" s="378"/>
      <c r="HK183" s="378"/>
      <c r="HL183" s="378"/>
      <c r="HM183" s="378"/>
      <c r="HN183" s="378"/>
    </row>
    <row r="184" s="369" customFormat="1" ht="36" hidden="1" customHeight="1" spans="1:222">
      <c r="A184" s="399" t="s">
        <v>8317</v>
      </c>
      <c r="B184" s="399" t="s">
        <v>8333</v>
      </c>
      <c r="C184" s="400">
        <v>100000</v>
      </c>
      <c r="D184" s="910" t="s">
        <v>5210</v>
      </c>
      <c r="E184" s="402" t="s">
        <v>616</v>
      </c>
      <c r="F184" s="403">
        <v>2300249</v>
      </c>
      <c r="G184" s="404" t="s">
        <v>7811</v>
      </c>
      <c r="I184" s="369">
        <f t="shared" si="2"/>
        <v>121000</v>
      </c>
      <c r="HB184" s="378"/>
      <c r="HC184" s="378"/>
      <c r="HD184" s="378"/>
      <c r="HE184" s="378"/>
      <c r="HF184" s="378"/>
      <c r="HG184" s="378"/>
      <c r="HH184" s="378"/>
      <c r="HI184" s="378"/>
      <c r="HJ184" s="378"/>
      <c r="HK184" s="378"/>
      <c r="HL184" s="378"/>
      <c r="HM184" s="378"/>
      <c r="HN184" s="378"/>
    </row>
    <row r="185" s="369" customFormat="1" ht="36" hidden="1" customHeight="1" spans="1:222">
      <c r="A185" s="399" t="s">
        <v>8334</v>
      </c>
      <c r="B185" s="399" t="s">
        <v>8335</v>
      </c>
      <c r="C185" s="400">
        <v>100000</v>
      </c>
      <c r="D185" s="910" t="s">
        <v>5210</v>
      </c>
      <c r="E185" s="402" t="s">
        <v>616</v>
      </c>
      <c r="F185" s="403">
        <v>2300249</v>
      </c>
      <c r="G185" s="404" t="s">
        <v>7811</v>
      </c>
      <c r="I185" s="369">
        <f t="shared" si="2"/>
        <v>121000</v>
      </c>
      <c r="HB185" s="378"/>
      <c r="HC185" s="378"/>
      <c r="HD185" s="378"/>
      <c r="HE185" s="378"/>
      <c r="HF185" s="378"/>
      <c r="HG185" s="378"/>
      <c r="HH185" s="378"/>
      <c r="HI185" s="378"/>
      <c r="HJ185" s="378"/>
      <c r="HK185" s="378"/>
      <c r="HL185" s="378"/>
      <c r="HM185" s="378"/>
      <c r="HN185" s="378"/>
    </row>
    <row r="186" s="369" customFormat="1" ht="36" hidden="1" customHeight="1" spans="1:222">
      <c r="A186" s="399" t="s">
        <v>8336</v>
      </c>
      <c r="B186" s="399" t="s">
        <v>8337</v>
      </c>
      <c r="C186" s="400">
        <v>300000</v>
      </c>
      <c r="D186" s="910" t="s">
        <v>5210</v>
      </c>
      <c r="E186" s="402" t="s">
        <v>616</v>
      </c>
      <c r="F186" s="403">
        <v>2300249</v>
      </c>
      <c r="G186" s="404" t="s">
        <v>7811</v>
      </c>
      <c r="I186" s="369">
        <f t="shared" si="2"/>
        <v>363000</v>
      </c>
      <c r="HB186" s="378"/>
      <c r="HC186" s="378"/>
      <c r="HD186" s="378"/>
      <c r="HE186" s="378"/>
      <c r="HF186" s="378"/>
      <c r="HG186" s="378"/>
      <c r="HH186" s="378"/>
      <c r="HI186" s="378"/>
      <c r="HJ186" s="378"/>
      <c r="HK186" s="378"/>
      <c r="HL186" s="378"/>
      <c r="HM186" s="378"/>
      <c r="HN186" s="378"/>
    </row>
    <row r="187" s="369" customFormat="1" ht="36" hidden="1" customHeight="1" spans="1:222">
      <c r="A187" s="399" t="s">
        <v>8338</v>
      </c>
      <c r="B187" s="399" t="s">
        <v>8339</v>
      </c>
      <c r="C187" s="400">
        <v>300000</v>
      </c>
      <c r="D187" s="910" t="s">
        <v>5210</v>
      </c>
      <c r="E187" s="402" t="s">
        <v>616</v>
      </c>
      <c r="F187" s="403">
        <v>2300249</v>
      </c>
      <c r="G187" s="404" t="s">
        <v>7811</v>
      </c>
      <c r="I187" s="369">
        <f t="shared" si="2"/>
        <v>363000</v>
      </c>
      <c r="HB187" s="378"/>
      <c r="HC187" s="378"/>
      <c r="HD187" s="378"/>
      <c r="HE187" s="378"/>
      <c r="HF187" s="378"/>
      <c r="HG187" s="378"/>
      <c r="HH187" s="378"/>
      <c r="HI187" s="378"/>
      <c r="HJ187" s="378"/>
      <c r="HK187" s="378"/>
      <c r="HL187" s="378"/>
      <c r="HM187" s="378"/>
      <c r="HN187" s="378"/>
    </row>
    <row r="188" s="369" customFormat="1" ht="36" hidden="1" customHeight="1" spans="1:222">
      <c r="A188" s="399" t="s">
        <v>8137</v>
      </c>
      <c r="B188" s="399" t="s">
        <v>8340</v>
      </c>
      <c r="C188" s="400">
        <v>170000</v>
      </c>
      <c r="D188" s="910" t="s">
        <v>5394</v>
      </c>
      <c r="E188" s="402" t="s">
        <v>824</v>
      </c>
      <c r="F188" s="403">
        <v>2300249</v>
      </c>
      <c r="G188" s="404" t="s">
        <v>7811</v>
      </c>
      <c r="I188" s="369">
        <f t="shared" si="2"/>
        <v>205700</v>
      </c>
      <c r="HB188" s="378"/>
      <c r="HC188" s="378"/>
      <c r="HD188" s="378"/>
      <c r="HE188" s="378"/>
      <c r="HF188" s="378"/>
      <c r="HG188" s="378"/>
      <c r="HH188" s="378"/>
      <c r="HI188" s="378"/>
      <c r="HJ188" s="378"/>
      <c r="HK188" s="378"/>
      <c r="HL188" s="378"/>
      <c r="HM188" s="378"/>
      <c r="HN188" s="378"/>
    </row>
    <row r="189" s="369" customFormat="1" ht="36" hidden="1" customHeight="1" spans="1:222">
      <c r="A189" s="399" t="s">
        <v>8341</v>
      </c>
      <c r="B189" s="399" t="s">
        <v>8342</v>
      </c>
      <c r="C189" s="400">
        <v>15000</v>
      </c>
      <c r="D189" s="910" t="s">
        <v>5343</v>
      </c>
      <c r="E189" s="402" t="s">
        <v>768</v>
      </c>
      <c r="F189" s="403">
        <v>2300249</v>
      </c>
      <c r="G189" s="404" t="s">
        <v>7811</v>
      </c>
      <c r="I189" s="369">
        <f t="shared" si="2"/>
        <v>18150</v>
      </c>
      <c r="HB189" s="378"/>
      <c r="HC189" s="378"/>
      <c r="HD189" s="378"/>
      <c r="HE189" s="378"/>
      <c r="HF189" s="378"/>
      <c r="HG189" s="378"/>
      <c r="HH189" s="378"/>
      <c r="HI189" s="378"/>
      <c r="HJ189" s="378"/>
      <c r="HK189" s="378"/>
      <c r="HL189" s="378"/>
      <c r="HM189" s="378"/>
      <c r="HN189" s="378"/>
    </row>
    <row r="190" s="369" customFormat="1" ht="36" hidden="1" customHeight="1" spans="1:222">
      <c r="A190" s="399" t="s">
        <v>8341</v>
      </c>
      <c r="B190" s="399" t="s">
        <v>8343</v>
      </c>
      <c r="C190" s="400">
        <v>100000</v>
      </c>
      <c r="D190" s="910" t="s">
        <v>5343</v>
      </c>
      <c r="E190" s="402" t="s">
        <v>768</v>
      </c>
      <c r="F190" s="403">
        <v>2300249</v>
      </c>
      <c r="G190" s="404" t="s">
        <v>7811</v>
      </c>
      <c r="I190" s="369">
        <f t="shared" si="2"/>
        <v>121000</v>
      </c>
      <c r="HB190" s="378"/>
      <c r="HC190" s="378"/>
      <c r="HD190" s="378"/>
      <c r="HE190" s="378"/>
      <c r="HF190" s="378"/>
      <c r="HG190" s="378"/>
      <c r="HH190" s="378"/>
      <c r="HI190" s="378"/>
      <c r="HJ190" s="378"/>
      <c r="HK190" s="378"/>
      <c r="HL190" s="378"/>
      <c r="HM190" s="378"/>
      <c r="HN190" s="378"/>
    </row>
    <row r="191" s="369" customFormat="1" ht="36" hidden="1" customHeight="1" spans="1:222">
      <c r="A191" s="399" t="s">
        <v>8227</v>
      </c>
      <c r="B191" s="399" t="s">
        <v>8344</v>
      </c>
      <c r="C191" s="400">
        <v>3370000</v>
      </c>
      <c r="D191" s="910" t="s">
        <v>6554</v>
      </c>
      <c r="E191" s="402" t="s">
        <v>1679</v>
      </c>
      <c r="F191" s="403">
        <v>2300249</v>
      </c>
      <c r="G191" s="404" t="s">
        <v>7811</v>
      </c>
      <c r="I191" s="369">
        <f t="shared" si="2"/>
        <v>4077700</v>
      </c>
      <c r="HB191" s="378"/>
      <c r="HC191" s="378"/>
      <c r="HD191" s="378"/>
      <c r="HE191" s="378"/>
      <c r="HF191" s="378"/>
      <c r="HG191" s="378"/>
      <c r="HH191" s="378"/>
      <c r="HI191" s="378"/>
      <c r="HJ191" s="378"/>
      <c r="HK191" s="378"/>
      <c r="HL191" s="378"/>
      <c r="HM191" s="378"/>
      <c r="HN191" s="378"/>
    </row>
    <row r="192" s="369" customFormat="1" ht="36" hidden="1" customHeight="1" spans="1:222">
      <c r="A192" s="399" t="s">
        <v>8345</v>
      </c>
      <c r="B192" s="399" t="s">
        <v>8346</v>
      </c>
      <c r="C192" s="400">
        <v>130000</v>
      </c>
      <c r="D192" s="910" t="s">
        <v>5136</v>
      </c>
      <c r="E192" s="402" t="s">
        <v>543</v>
      </c>
      <c r="F192" s="403">
        <v>2300248</v>
      </c>
      <c r="G192" s="404" t="s">
        <v>7810</v>
      </c>
      <c r="I192" s="369">
        <f t="shared" si="2"/>
        <v>157300</v>
      </c>
      <c r="HB192" s="378"/>
      <c r="HC192" s="378"/>
      <c r="HD192" s="378"/>
      <c r="HE192" s="378"/>
      <c r="HF192" s="378"/>
      <c r="HG192" s="378"/>
      <c r="HH192" s="378"/>
      <c r="HI192" s="378"/>
      <c r="HJ192" s="378"/>
      <c r="HK192" s="378"/>
      <c r="HL192" s="378"/>
      <c r="HM192" s="378"/>
      <c r="HN192" s="378"/>
    </row>
    <row r="193" s="369" customFormat="1" ht="36" hidden="1" customHeight="1" spans="1:222">
      <c r="A193" s="399" t="s">
        <v>8345</v>
      </c>
      <c r="B193" s="399" t="s">
        <v>8346</v>
      </c>
      <c r="C193" s="400">
        <v>60000</v>
      </c>
      <c r="D193" s="910" t="s">
        <v>5129</v>
      </c>
      <c r="E193" s="402" t="s">
        <v>533</v>
      </c>
      <c r="F193" s="403">
        <v>2300248</v>
      </c>
      <c r="G193" s="404" t="s">
        <v>7810</v>
      </c>
      <c r="I193" s="369">
        <f t="shared" si="2"/>
        <v>72600</v>
      </c>
      <c r="HB193" s="378"/>
      <c r="HC193" s="378"/>
      <c r="HD193" s="378"/>
      <c r="HE193" s="378"/>
      <c r="HF193" s="378"/>
      <c r="HG193" s="378"/>
      <c r="HH193" s="378"/>
      <c r="HI193" s="378"/>
      <c r="HJ193" s="378"/>
      <c r="HK193" s="378"/>
      <c r="HL193" s="378"/>
      <c r="HM193" s="378"/>
      <c r="HN193" s="378"/>
    </row>
    <row r="194" s="369" customFormat="1" ht="36" hidden="1" customHeight="1" spans="1:222">
      <c r="A194" s="399" t="s">
        <v>8345</v>
      </c>
      <c r="B194" s="399" t="s">
        <v>8346</v>
      </c>
      <c r="C194" s="400">
        <v>60000</v>
      </c>
      <c r="D194" s="910" t="s">
        <v>5129</v>
      </c>
      <c r="E194" s="402" t="s">
        <v>533</v>
      </c>
      <c r="F194" s="403">
        <v>2300248</v>
      </c>
      <c r="G194" s="404" t="s">
        <v>7810</v>
      </c>
      <c r="I194" s="369">
        <f t="shared" si="2"/>
        <v>72600</v>
      </c>
      <c r="HB194" s="378"/>
      <c r="HC194" s="378"/>
      <c r="HD194" s="378"/>
      <c r="HE194" s="378"/>
      <c r="HF194" s="378"/>
      <c r="HG194" s="378"/>
      <c r="HH194" s="378"/>
      <c r="HI194" s="378"/>
      <c r="HJ194" s="378"/>
      <c r="HK194" s="378"/>
      <c r="HL194" s="378"/>
      <c r="HM194" s="378"/>
      <c r="HN194" s="378"/>
    </row>
    <row r="195" s="369" customFormat="1" ht="36" hidden="1" customHeight="1" spans="1:222">
      <c r="A195" s="399" t="s">
        <v>8345</v>
      </c>
      <c r="B195" s="399" t="s">
        <v>8346</v>
      </c>
      <c r="C195" s="400">
        <v>30000</v>
      </c>
      <c r="D195" s="910" t="s">
        <v>5129</v>
      </c>
      <c r="E195" s="402" t="s">
        <v>533</v>
      </c>
      <c r="F195" s="403">
        <v>2300248</v>
      </c>
      <c r="G195" s="404" t="s">
        <v>7810</v>
      </c>
      <c r="I195" s="369">
        <f t="shared" si="2"/>
        <v>36300</v>
      </c>
      <c r="HB195" s="378"/>
      <c r="HC195" s="378"/>
      <c r="HD195" s="378"/>
      <c r="HE195" s="378"/>
      <c r="HF195" s="378"/>
      <c r="HG195" s="378"/>
      <c r="HH195" s="378"/>
      <c r="HI195" s="378"/>
      <c r="HJ195" s="378"/>
      <c r="HK195" s="378"/>
      <c r="HL195" s="378"/>
      <c r="HM195" s="378"/>
      <c r="HN195" s="378"/>
    </row>
    <row r="196" s="369" customFormat="1" ht="36" hidden="1" customHeight="1" spans="1:222">
      <c r="A196" s="399" t="s">
        <v>8345</v>
      </c>
      <c r="B196" s="399" t="s">
        <v>8346</v>
      </c>
      <c r="C196" s="400">
        <v>210000</v>
      </c>
      <c r="D196" s="910" t="s">
        <v>5129</v>
      </c>
      <c r="E196" s="402" t="s">
        <v>533</v>
      </c>
      <c r="F196" s="403">
        <v>2300248</v>
      </c>
      <c r="G196" s="404" t="s">
        <v>7810</v>
      </c>
      <c r="I196" s="369">
        <f t="shared" si="2"/>
        <v>254100</v>
      </c>
      <c r="HB196" s="378"/>
      <c r="HC196" s="378"/>
      <c r="HD196" s="378"/>
      <c r="HE196" s="378"/>
      <c r="HF196" s="378"/>
      <c r="HG196" s="378"/>
      <c r="HH196" s="378"/>
      <c r="HI196" s="378"/>
      <c r="HJ196" s="378"/>
      <c r="HK196" s="378"/>
      <c r="HL196" s="378"/>
      <c r="HM196" s="378"/>
      <c r="HN196" s="378"/>
    </row>
    <row r="197" s="369" customFormat="1" ht="36" hidden="1" customHeight="1" spans="1:222">
      <c r="A197" s="399" t="s">
        <v>8345</v>
      </c>
      <c r="B197" s="399" t="s">
        <v>8346</v>
      </c>
      <c r="C197" s="400">
        <v>20000</v>
      </c>
      <c r="D197" s="910" t="s">
        <v>5133</v>
      </c>
      <c r="E197" s="402" t="s">
        <v>539</v>
      </c>
      <c r="F197" s="403">
        <v>2300248</v>
      </c>
      <c r="G197" s="404" t="s">
        <v>7810</v>
      </c>
      <c r="I197" s="369">
        <f t="shared" si="2"/>
        <v>24200</v>
      </c>
      <c r="HB197" s="378"/>
      <c r="HC197" s="378"/>
      <c r="HD197" s="378"/>
      <c r="HE197" s="378"/>
      <c r="HF197" s="378"/>
      <c r="HG197" s="378"/>
      <c r="HH197" s="378"/>
      <c r="HI197" s="378"/>
      <c r="HJ197" s="378"/>
      <c r="HK197" s="378"/>
      <c r="HL197" s="378"/>
      <c r="HM197" s="378"/>
      <c r="HN197" s="378"/>
    </row>
    <row r="198" s="369" customFormat="1" ht="36" hidden="1" customHeight="1" spans="1:222">
      <c r="A198" s="399" t="s">
        <v>8345</v>
      </c>
      <c r="B198" s="399" t="s">
        <v>8346</v>
      </c>
      <c r="C198" s="400">
        <v>80000</v>
      </c>
      <c r="D198" s="910" t="s">
        <v>5133</v>
      </c>
      <c r="E198" s="402" t="s">
        <v>539</v>
      </c>
      <c r="F198" s="403">
        <v>2300248</v>
      </c>
      <c r="G198" s="404" t="s">
        <v>7810</v>
      </c>
      <c r="I198" s="369">
        <f t="shared" si="2"/>
        <v>96800</v>
      </c>
      <c r="HB198" s="378"/>
      <c r="HC198" s="378"/>
      <c r="HD198" s="378"/>
      <c r="HE198" s="378"/>
      <c r="HF198" s="378"/>
      <c r="HG198" s="378"/>
      <c r="HH198" s="378"/>
      <c r="HI198" s="378"/>
      <c r="HJ198" s="378"/>
      <c r="HK198" s="378"/>
      <c r="HL198" s="378"/>
      <c r="HM198" s="378"/>
      <c r="HN198" s="378"/>
    </row>
    <row r="199" s="369" customFormat="1" ht="36" hidden="1" customHeight="1" spans="1:222">
      <c r="A199" s="399" t="s">
        <v>8345</v>
      </c>
      <c r="B199" s="399" t="s">
        <v>8346</v>
      </c>
      <c r="C199" s="400">
        <v>20000</v>
      </c>
      <c r="D199" s="910" t="s">
        <v>5137</v>
      </c>
      <c r="E199" s="402" t="s">
        <v>8347</v>
      </c>
      <c r="F199" s="403">
        <v>2300248</v>
      </c>
      <c r="G199" s="404" t="s">
        <v>7810</v>
      </c>
      <c r="I199" s="369">
        <f t="shared" ref="I199:I262" si="3">C199*1.21</f>
        <v>24200</v>
      </c>
      <c r="HB199" s="378"/>
      <c r="HC199" s="378"/>
      <c r="HD199" s="378"/>
      <c r="HE199" s="378"/>
      <c r="HF199" s="378"/>
      <c r="HG199" s="378"/>
      <c r="HH199" s="378"/>
      <c r="HI199" s="378"/>
      <c r="HJ199" s="378"/>
      <c r="HK199" s="378"/>
      <c r="HL199" s="378"/>
      <c r="HM199" s="378"/>
      <c r="HN199" s="378"/>
    </row>
    <row r="200" s="369" customFormat="1" ht="36" hidden="1" customHeight="1" spans="1:222">
      <c r="A200" s="399" t="s">
        <v>8345</v>
      </c>
      <c r="B200" s="399" t="s">
        <v>8346</v>
      </c>
      <c r="C200" s="400">
        <v>249800</v>
      </c>
      <c r="D200" s="910" t="s">
        <v>5133</v>
      </c>
      <c r="E200" s="402" t="s">
        <v>539</v>
      </c>
      <c r="F200" s="403">
        <v>2300248</v>
      </c>
      <c r="G200" s="404" t="s">
        <v>7810</v>
      </c>
      <c r="I200" s="369">
        <f t="shared" si="3"/>
        <v>302258</v>
      </c>
      <c r="HB200" s="378"/>
      <c r="HC200" s="378"/>
      <c r="HD200" s="378"/>
      <c r="HE200" s="378"/>
      <c r="HF200" s="378"/>
      <c r="HG200" s="378"/>
      <c r="HH200" s="378"/>
      <c r="HI200" s="378"/>
      <c r="HJ200" s="378"/>
      <c r="HK200" s="378"/>
      <c r="HL200" s="378"/>
      <c r="HM200" s="378"/>
      <c r="HN200" s="378"/>
    </row>
    <row r="201" s="369" customFormat="1" ht="36" hidden="1" customHeight="1" spans="1:222">
      <c r="A201" s="399" t="s">
        <v>8345</v>
      </c>
      <c r="B201" s="399" t="s">
        <v>8346</v>
      </c>
      <c r="C201" s="400">
        <v>15000</v>
      </c>
      <c r="D201" s="910" t="s">
        <v>5129</v>
      </c>
      <c r="E201" s="402" t="s">
        <v>533</v>
      </c>
      <c r="F201" s="403">
        <v>2300248</v>
      </c>
      <c r="G201" s="404" t="s">
        <v>7810</v>
      </c>
      <c r="I201" s="369">
        <f t="shared" si="3"/>
        <v>18150</v>
      </c>
      <c r="HB201" s="378"/>
      <c r="HC201" s="378"/>
      <c r="HD201" s="378"/>
      <c r="HE201" s="378"/>
      <c r="HF201" s="378"/>
      <c r="HG201" s="378"/>
      <c r="HH201" s="378"/>
      <c r="HI201" s="378"/>
      <c r="HJ201" s="378"/>
      <c r="HK201" s="378"/>
      <c r="HL201" s="378"/>
      <c r="HM201" s="378"/>
      <c r="HN201" s="378"/>
    </row>
    <row r="202" s="369" customFormat="1" ht="36" hidden="1" customHeight="1" spans="1:222">
      <c r="A202" s="399" t="s">
        <v>8345</v>
      </c>
      <c r="B202" s="399" t="s">
        <v>8346</v>
      </c>
      <c r="C202" s="400">
        <v>8000</v>
      </c>
      <c r="D202" s="910" t="s">
        <v>5129</v>
      </c>
      <c r="E202" s="402" t="s">
        <v>533</v>
      </c>
      <c r="F202" s="403">
        <v>2300248</v>
      </c>
      <c r="G202" s="404" t="s">
        <v>7810</v>
      </c>
      <c r="I202" s="369">
        <f t="shared" si="3"/>
        <v>9680</v>
      </c>
      <c r="HB202" s="378"/>
      <c r="HC202" s="378"/>
      <c r="HD202" s="378"/>
      <c r="HE202" s="378"/>
      <c r="HF202" s="378"/>
      <c r="HG202" s="378"/>
      <c r="HH202" s="378"/>
      <c r="HI202" s="378"/>
      <c r="HJ202" s="378"/>
      <c r="HK202" s="378"/>
      <c r="HL202" s="378"/>
      <c r="HM202" s="378"/>
      <c r="HN202" s="378"/>
    </row>
    <row r="203" s="369" customFormat="1" ht="36" hidden="1" customHeight="1" spans="1:222">
      <c r="A203" s="399" t="s">
        <v>8345</v>
      </c>
      <c r="B203" s="399" t="s">
        <v>8346</v>
      </c>
      <c r="C203" s="400">
        <v>20000</v>
      </c>
      <c r="D203" s="910" t="s">
        <v>5129</v>
      </c>
      <c r="E203" s="402" t="s">
        <v>533</v>
      </c>
      <c r="F203" s="403">
        <v>2300248</v>
      </c>
      <c r="G203" s="404" t="s">
        <v>7810</v>
      </c>
      <c r="I203" s="369">
        <f t="shared" si="3"/>
        <v>24200</v>
      </c>
      <c r="HB203" s="378"/>
      <c r="HC203" s="378"/>
      <c r="HD203" s="378"/>
      <c r="HE203" s="378"/>
      <c r="HF203" s="378"/>
      <c r="HG203" s="378"/>
      <c r="HH203" s="378"/>
      <c r="HI203" s="378"/>
      <c r="HJ203" s="378"/>
      <c r="HK203" s="378"/>
      <c r="HL203" s="378"/>
      <c r="HM203" s="378"/>
      <c r="HN203" s="378"/>
    </row>
    <row r="204" s="369" customFormat="1" ht="36" hidden="1" customHeight="1" spans="1:222">
      <c r="A204" s="399" t="s">
        <v>8345</v>
      </c>
      <c r="B204" s="399" t="s">
        <v>8346</v>
      </c>
      <c r="C204" s="400">
        <v>64700</v>
      </c>
      <c r="D204" s="910" t="s">
        <v>5129</v>
      </c>
      <c r="E204" s="402" t="s">
        <v>533</v>
      </c>
      <c r="F204" s="403">
        <v>2300249</v>
      </c>
      <c r="G204" s="404" t="s">
        <v>7811</v>
      </c>
      <c r="I204" s="369">
        <f t="shared" si="3"/>
        <v>78287</v>
      </c>
      <c r="HB204" s="378"/>
      <c r="HC204" s="378"/>
      <c r="HD204" s="378"/>
      <c r="HE204" s="378"/>
      <c r="HF204" s="378"/>
      <c r="HG204" s="378"/>
      <c r="HH204" s="378"/>
      <c r="HI204" s="378"/>
      <c r="HJ204" s="378"/>
      <c r="HK204" s="378"/>
      <c r="HL204" s="378"/>
      <c r="HM204" s="378"/>
      <c r="HN204" s="378"/>
    </row>
    <row r="205" s="369" customFormat="1" ht="36" hidden="1" customHeight="1" spans="1:222">
      <c r="A205" s="399" t="s">
        <v>8345</v>
      </c>
      <c r="B205" s="399" t="s">
        <v>8346</v>
      </c>
      <c r="C205" s="400">
        <v>50000</v>
      </c>
      <c r="D205" s="910" t="s">
        <v>5129</v>
      </c>
      <c r="E205" s="402" t="s">
        <v>533</v>
      </c>
      <c r="F205" s="403">
        <v>2300249</v>
      </c>
      <c r="G205" s="404" t="s">
        <v>7811</v>
      </c>
      <c r="I205" s="369">
        <f t="shared" si="3"/>
        <v>60500</v>
      </c>
      <c r="HB205" s="378"/>
      <c r="HC205" s="378"/>
      <c r="HD205" s="378"/>
      <c r="HE205" s="378"/>
      <c r="HF205" s="378"/>
      <c r="HG205" s="378"/>
      <c r="HH205" s="378"/>
      <c r="HI205" s="378"/>
      <c r="HJ205" s="378"/>
      <c r="HK205" s="378"/>
      <c r="HL205" s="378"/>
      <c r="HM205" s="378"/>
      <c r="HN205" s="378"/>
    </row>
    <row r="206" s="369" customFormat="1" ht="36" hidden="1" customHeight="1" spans="1:222">
      <c r="A206" s="399" t="s">
        <v>8345</v>
      </c>
      <c r="B206" s="399" t="s">
        <v>8346</v>
      </c>
      <c r="C206" s="400">
        <v>12494</v>
      </c>
      <c r="D206" s="910" t="s">
        <v>5129</v>
      </c>
      <c r="E206" s="402" t="s">
        <v>533</v>
      </c>
      <c r="F206" s="403">
        <v>2300231</v>
      </c>
      <c r="G206" s="404" t="s">
        <v>8283</v>
      </c>
      <c r="I206" s="369">
        <f t="shared" si="3"/>
        <v>15117.74</v>
      </c>
      <c r="HB206" s="378"/>
      <c r="HC206" s="378"/>
      <c r="HD206" s="378"/>
      <c r="HE206" s="378"/>
      <c r="HF206" s="378"/>
      <c r="HG206" s="378"/>
      <c r="HH206" s="378"/>
      <c r="HI206" s="378"/>
      <c r="HJ206" s="378"/>
      <c r="HK206" s="378"/>
      <c r="HL206" s="378"/>
      <c r="HM206" s="378"/>
      <c r="HN206" s="378"/>
    </row>
    <row r="207" s="369" customFormat="1" ht="36" hidden="1" customHeight="1" spans="1:222">
      <c r="A207" s="399" t="s">
        <v>8345</v>
      </c>
      <c r="B207" s="399" t="s">
        <v>8346</v>
      </c>
      <c r="C207" s="400">
        <v>38052</v>
      </c>
      <c r="D207" s="910" t="s">
        <v>5129</v>
      </c>
      <c r="E207" s="402" t="s">
        <v>533</v>
      </c>
      <c r="F207" s="403">
        <v>2300231</v>
      </c>
      <c r="G207" s="404" t="s">
        <v>8283</v>
      </c>
      <c r="I207" s="369">
        <f t="shared" si="3"/>
        <v>46042.92</v>
      </c>
      <c r="HB207" s="378"/>
      <c r="HC207" s="378"/>
      <c r="HD207" s="378"/>
      <c r="HE207" s="378"/>
      <c r="HF207" s="378"/>
      <c r="HG207" s="378"/>
      <c r="HH207" s="378"/>
      <c r="HI207" s="378"/>
      <c r="HJ207" s="378"/>
      <c r="HK207" s="378"/>
      <c r="HL207" s="378"/>
      <c r="HM207" s="378"/>
      <c r="HN207" s="378"/>
    </row>
    <row r="208" s="369" customFormat="1" ht="36" hidden="1" customHeight="1" spans="1:222">
      <c r="A208" s="399" t="s">
        <v>8345</v>
      </c>
      <c r="B208" s="399" t="s">
        <v>8346</v>
      </c>
      <c r="C208" s="400">
        <v>24354</v>
      </c>
      <c r="D208" s="910" t="s">
        <v>5129</v>
      </c>
      <c r="E208" s="402" t="s">
        <v>533</v>
      </c>
      <c r="F208" s="403">
        <v>2300231</v>
      </c>
      <c r="G208" s="404" t="s">
        <v>8283</v>
      </c>
      <c r="I208" s="369">
        <f t="shared" si="3"/>
        <v>29468.34</v>
      </c>
      <c r="HB208" s="378"/>
      <c r="HC208" s="378"/>
      <c r="HD208" s="378"/>
      <c r="HE208" s="378"/>
      <c r="HF208" s="378"/>
      <c r="HG208" s="378"/>
      <c r="HH208" s="378"/>
      <c r="HI208" s="378"/>
      <c r="HJ208" s="378"/>
      <c r="HK208" s="378"/>
      <c r="HL208" s="378"/>
      <c r="HM208" s="378"/>
      <c r="HN208" s="378"/>
    </row>
    <row r="209" s="369" customFormat="1" ht="36" hidden="1" customHeight="1" spans="1:222">
      <c r="A209" s="399" t="s">
        <v>8345</v>
      </c>
      <c r="B209" s="399" t="s">
        <v>8346</v>
      </c>
      <c r="C209" s="400">
        <v>13600</v>
      </c>
      <c r="D209" s="910" t="s">
        <v>5133</v>
      </c>
      <c r="E209" s="402" t="s">
        <v>539</v>
      </c>
      <c r="F209" s="403">
        <v>2300231</v>
      </c>
      <c r="G209" s="404" t="s">
        <v>8283</v>
      </c>
      <c r="I209" s="369">
        <f t="shared" si="3"/>
        <v>16456</v>
      </c>
      <c r="HB209" s="378"/>
      <c r="HC209" s="378"/>
      <c r="HD209" s="378"/>
      <c r="HE209" s="378"/>
      <c r="HF209" s="378"/>
      <c r="HG209" s="378"/>
      <c r="HH209" s="378"/>
      <c r="HI209" s="378"/>
      <c r="HJ209" s="378"/>
      <c r="HK209" s="378"/>
      <c r="HL209" s="378"/>
      <c r="HM209" s="378"/>
      <c r="HN209" s="378"/>
    </row>
    <row r="210" s="369" customFormat="1" ht="36" hidden="1" customHeight="1" spans="1:222">
      <c r="A210" s="399" t="s">
        <v>8345</v>
      </c>
      <c r="B210" s="399" t="s">
        <v>8346</v>
      </c>
      <c r="C210" s="400">
        <v>50000</v>
      </c>
      <c r="D210" s="910" t="s">
        <v>5130</v>
      </c>
      <c r="E210" s="402" t="s">
        <v>535</v>
      </c>
      <c r="F210" s="403">
        <v>2300231</v>
      </c>
      <c r="G210" s="404" t="s">
        <v>8283</v>
      </c>
      <c r="I210" s="369">
        <f t="shared" si="3"/>
        <v>60500</v>
      </c>
      <c r="HB210" s="378"/>
      <c r="HC210" s="378"/>
      <c r="HD210" s="378"/>
      <c r="HE210" s="378"/>
      <c r="HF210" s="378"/>
      <c r="HG210" s="378"/>
      <c r="HH210" s="378"/>
      <c r="HI210" s="378"/>
      <c r="HJ210" s="378"/>
      <c r="HK210" s="378"/>
      <c r="HL210" s="378"/>
      <c r="HM210" s="378"/>
      <c r="HN210" s="378"/>
    </row>
    <row r="211" s="369" customFormat="1" ht="36" hidden="1" customHeight="1" spans="1:222">
      <c r="A211" s="399" t="s">
        <v>8145</v>
      </c>
      <c r="B211" s="399" t="s">
        <v>8348</v>
      </c>
      <c r="C211" s="400">
        <v>1500000</v>
      </c>
      <c r="D211" s="910" t="s">
        <v>5962</v>
      </c>
      <c r="E211" s="402" t="s">
        <v>1375</v>
      </c>
      <c r="F211" s="403">
        <v>2300231</v>
      </c>
      <c r="G211" s="404" t="s">
        <v>8283</v>
      </c>
      <c r="I211" s="369">
        <f t="shared" si="3"/>
        <v>1815000</v>
      </c>
      <c r="HB211" s="378"/>
      <c r="HC211" s="378"/>
      <c r="HD211" s="378"/>
      <c r="HE211" s="378"/>
      <c r="HF211" s="378"/>
      <c r="HG211" s="378"/>
      <c r="HH211" s="378"/>
      <c r="HI211" s="378"/>
      <c r="HJ211" s="378"/>
      <c r="HK211" s="378"/>
      <c r="HL211" s="378"/>
      <c r="HM211" s="378"/>
      <c r="HN211" s="378"/>
    </row>
    <row r="212" s="369" customFormat="1" ht="36" hidden="1" customHeight="1" spans="1:222">
      <c r="A212" s="399" t="s">
        <v>8349</v>
      </c>
      <c r="B212" s="399" t="s">
        <v>8350</v>
      </c>
      <c r="C212" s="400">
        <v>100000</v>
      </c>
      <c r="D212" s="910" t="s">
        <v>4955</v>
      </c>
      <c r="E212" s="402" t="s">
        <v>361</v>
      </c>
      <c r="F212" s="403">
        <v>2300231</v>
      </c>
      <c r="G212" s="404" t="s">
        <v>8283</v>
      </c>
      <c r="I212" s="369">
        <f t="shared" si="3"/>
        <v>121000</v>
      </c>
      <c r="HB212" s="378"/>
      <c r="HC212" s="378"/>
      <c r="HD212" s="378"/>
      <c r="HE212" s="378"/>
      <c r="HF212" s="378"/>
      <c r="HG212" s="378"/>
      <c r="HH212" s="378"/>
      <c r="HI212" s="378"/>
      <c r="HJ212" s="378"/>
      <c r="HK212" s="378"/>
      <c r="HL212" s="378"/>
      <c r="HM212" s="378"/>
      <c r="HN212" s="378"/>
    </row>
    <row r="213" s="369" customFormat="1" ht="36" hidden="1" customHeight="1" spans="1:222">
      <c r="A213" s="399" t="s">
        <v>8321</v>
      </c>
      <c r="B213" s="399" t="s">
        <v>8351</v>
      </c>
      <c r="C213" s="400">
        <v>128000</v>
      </c>
      <c r="D213" s="910" t="s">
        <v>5209</v>
      </c>
      <c r="E213" s="402" t="s">
        <v>614</v>
      </c>
      <c r="F213" s="403">
        <v>2300231</v>
      </c>
      <c r="G213" s="404" t="s">
        <v>8283</v>
      </c>
      <c r="I213" s="369">
        <f t="shared" si="3"/>
        <v>154880</v>
      </c>
      <c r="HB213" s="378"/>
      <c r="HC213" s="378"/>
      <c r="HD213" s="378"/>
      <c r="HE213" s="378"/>
      <c r="HF213" s="378"/>
      <c r="HG213" s="378"/>
      <c r="HH213" s="378"/>
      <c r="HI213" s="378"/>
      <c r="HJ213" s="378"/>
      <c r="HK213" s="378"/>
      <c r="HL213" s="378"/>
      <c r="HM213" s="378"/>
      <c r="HN213" s="378"/>
    </row>
    <row r="214" s="369" customFormat="1" ht="36" hidden="1" customHeight="1" spans="1:222">
      <c r="A214" s="399" t="s">
        <v>8306</v>
      </c>
      <c r="B214" s="399" t="s">
        <v>8352</v>
      </c>
      <c r="C214" s="400">
        <v>116050</v>
      </c>
      <c r="D214" s="910" t="s">
        <v>5209</v>
      </c>
      <c r="E214" s="402" t="s">
        <v>614</v>
      </c>
      <c r="F214" s="403">
        <v>2300231</v>
      </c>
      <c r="G214" s="404" t="s">
        <v>8283</v>
      </c>
      <c r="I214" s="369">
        <f t="shared" si="3"/>
        <v>140420.5</v>
      </c>
      <c r="HB214" s="378"/>
      <c r="HC214" s="378"/>
      <c r="HD214" s="378"/>
      <c r="HE214" s="378"/>
      <c r="HF214" s="378"/>
      <c r="HG214" s="378"/>
      <c r="HH214" s="378"/>
      <c r="HI214" s="378"/>
      <c r="HJ214" s="378"/>
      <c r="HK214" s="378"/>
      <c r="HL214" s="378"/>
      <c r="HM214" s="378"/>
      <c r="HN214" s="378"/>
    </row>
    <row r="215" s="369" customFormat="1" ht="36" hidden="1" customHeight="1" spans="1:222">
      <c r="A215" s="399" t="s">
        <v>8314</v>
      </c>
      <c r="B215" s="399" t="s">
        <v>8353</v>
      </c>
      <c r="C215" s="400">
        <v>114670</v>
      </c>
      <c r="D215" s="910" t="s">
        <v>5209</v>
      </c>
      <c r="E215" s="402" t="s">
        <v>614</v>
      </c>
      <c r="F215" s="403">
        <v>2130500</v>
      </c>
      <c r="G215" s="404" t="s">
        <v>8292</v>
      </c>
      <c r="I215" s="369">
        <f t="shared" si="3"/>
        <v>138750.7</v>
      </c>
      <c r="HB215" s="378"/>
      <c r="HC215" s="378"/>
      <c r="HD215" s="378"/>
      <c r="HE215" s="378"/>
      <c r="HF215" s="378"/>
      <c r="HG215" s="378"/>
      <c r="HH215" s="378"/>
      <c r="HI215" s="378"/>
      <c r="HJ215" s="378"/>
      <c r="HK215" s="378"/>
      <c r="HL215" s="378"/>
      <c r="HM215" s="378"/>
      <c r="HN215" s="378"/>
    </row>
    <row r="216" s="369" customFormat="1" ht="36" hidden="1" customHeight="1" spans="1:222">
      <c r="A216" s="399" t="s">
        <v>8338</v>
      </c>
      <c r="B216" s="399" t="s">
        <v>8354</v>
      </c>
      <c r="C216" s="400">
        <v>124140</v>
      </c>
      <c r="D216" s="910" t="s">
        <v>5209</v>
      </c>
      <c r="E216" s="402" t="s">
        <v>614</v>
      </c>
      <c r="F216" s="403">
        <v>2130500</v>
      </c>
      <c r="G216" s="404" t="s">
        <v>8292</v>
      </c>
      <c r="I216" s="369">
        <f t="shared" si="3"/>
        <v>150209.4</v>
      </c>
      <c r="HB216" s="378"/>
      <c r="HC216" s="378"/>
      <c r="HD216" s="378"/>
      <c r="HE216" s="378"/>
      <c r="HF216" s="378"/>
      <c r="HG216" s="378"/>
      <c r="HH216" s="378"/>
      <c r="HI216" s="378"/>
      <c r="HJ216" s="378"/>
      <c r="HK216" s="378"/>
      <c r="HL216" s="378"/>
      <c r="HM216" s="378"/>
      <c r="HN216" s="378"/>
    </row>
    <row r="217" s="369" customFormat="1" ht="36" hidden="1" customHeight="1" spans="1:222">
      <c r="A217" s="399" t="s">
        <v>8312</v>
      </c>
      <c r="B217" s="399" t="s">
        <v>8355</v>
      </c>
      <c r="C217" s="400">
        <v>168560</v>
      </c>
      <c r="D217" s="910" t="s">
        <v>5209</v>
      </c>
      <c r="E217" s="402" t="s">
        <v>614</v>
      </c>
      <c r="F217" s="403">
        <v>2130500</v>
      </c>
      <c r="G217" s="404" t="s">
        <v>8292</v>
      </c>
      <c r="I217" s="369">
        <f t="shared" si="3"/>
        <v>203957.6</v>
      </c>
      <c r="HB217" s="378"/>
      <c r="HC217" s="378"/>
      <c r="HD217" s="378"/>
      <c r="HE217" s="378"/>
      <c r="HF217" s="378"/>
      <c r="HG217" s="378"/>
      <c r="HH217" s="378"/>
      <c r="HI217" s="378"/>
      <c r="HJ217" s="378"/>
      <c r="HK217" s="378"/>
      <c r="HL217" s="378"/>
      <c r="HM217" s="378"/>
      <c r="HN217" s="378"/>
    </row>
    <row r="218" s="369" customFormat="1" ht="36" hidden="1" customHeight="1" spans="1:222">
      <c r="A218" s="399" t="s">
        <v>8325</v>
      </c>
      <c r="B218" s="399" t="s">
        <v>8356</v>
      </c>
      <c r="C218" s="400">
        <v>112740</v>
      </c>
      <c r="D218" s="910" t="s">
        <v>5209</v>
      </c>
      <c r="E218" s="402" t="s">
        <v>614</v>
      </c>
      <c r="F218" s="403">
        <v>2130500</v>
      </c>
      <c r="G218" s="404" t="s">
        <v>8292</v>
      </c>
      <c r="I218" s="369">
        <f t="shared" si="3"/>
        <v>136415.4</v>
      </c>
      <c r="HB218" s="378"/>
      <c r="HC218" s="378"/>
      <c r="HD218" s="378"/>
      <c r="HE218" s="378"/>
      <c r="HF218" s="378"/>
      <c r="HG218" s="378"/>
      <c r="HH218" s="378"/>
      <c r="HI218" s="378"/>
      <c r="HJ218" s="378"/>
      <c r="HK218" s="378"/>
      <c r="HL218" s="378"/>
      <c r="HM218" s="378"/>
      <c r="HN218" s="378"/>
    </row>
    <row r="219" s="369" customFormat="1" ht="36" hidden="1" customHeight="1" spans="1:222">
      <c r="A219" s="399" t="s">
        <v>8331</v>
      </c>
      <c r="B219" s="399" t="s">
        <v>8357</v>
      </c>
      <c r="C219" s="400">
        <v>97890</v>
      </c>
      <c r="D219" s="910" t="s">
        <v>5209</v>
      </c>
      <c r="E219" s="402" t="s">
        <v>614</v>
      </c>
      <c r="F219" s="403">
        <v>2130500</v>
      </c>
      <c r="G219" s="404" t="s">
        <v>8292</v>
      </c>
      <c r="I219" s="369">
        <f t="shared" si="3"/>
        <v>118446.9</v>
      </c>
      <c r="HB219" s="378"/>
      <c r="HC219" s="378"/>
      <c r="HD219" s="378"/>
      <c r="HE219" s="378"/>
      <c r="HF219" s="378"/>
      <c r="HG219" s="378"/>
      <c r="HH219" s="378"/>
      <c r="HI219" s="378"/>
      <c r="HJ219" s="378"/>
      <c r="HK219" s="378"/>
      <c r="HL219" s="378"/>
      <c r="HM219" s="378"/>
      <c r="HN219" s="378"/>
    </row>
    <row r="220" s="369" customFormat="1" ht="36" hidden="1" customHeight="1" spans="1:222">
      <c r="A220" s="399" t="s">
        <v>8308</v>
      </c>
      <c r="B220" s="399" t="s">
        <v>8358</v>
      </c>
      <c r="C220" s="400">
        <v>148450</v>
      </c>
      <c r="D220" s="910" t="s">
        <v>5209</v>
      </c>
      <c r="E220" s="402" t="s">
        <v>614</v>
      </c>
      <c r="F220" s="403">
        <v>2130500</v>
      </c>
      <c r="G220" s="404" t="s">
        <v>8292</v>
      </c>
      <c r="I220" s="369">
        <f t="shared" si="3"/>
        <v>179624.5</v>
      </c>
      <c r="HB220" s="378"/>
      <c r="HC220" s="378"/>
      <c r="HD220" s="378"/>
      <c r="HE220" s="378"/>
      <c r="HF220" s="378"/>
      <c r="HG220" s="378"/>
      <c r="HH220" s="378"/>
      <c r="HI220" s="378"/>
      <c r="HJ220" s="378"/>
      <c r="HK220" s="378"/>
      <c r="HL220" s="378"/>
      <c r="HM220" s="378"/>
      <c r="HN220" s="378"/>
    </row>
    <row r="221" s="369" customFormat="1" ht="36" hidden="1" customHeight="1" spans="1:222">
      <c r="A221" s="399" t="s">
        <v>8319</v>
      </c>
      <c r="B221" s="399" t="s">
        <v>8359</v>
      </c>
      <c r="C221" s="400">
        <v>153740</v>
      </c>
      <c r="D221" s="910" t="s">
        <v>5209</v>
      </c>
      <c r="E221" s="402" t="s">
        <v>614</v>
      </c>
      <c r="F221" s="403">
        <v>2130500</v>
      </c>
      <c r="G221" s="404" t="s">
        <v>8292</v>
      </c>
      <c r="I221" s="369">
        <f t="shared" si="3"/>
        <v>186025.4</v>
      </c>
      <c r="HB221" s="378"/>
      <c r="HC221" s="378"/>
      <c r="HD221" s="378"/>
      <c r="HE221" s="378"/>
      <c r="HF221" s="378"/>
      <c r="HG221" s="378"/>
      <c r="HH221" s="378"/>
      <c r="HI221" s="378"/>
      <c r="HJ221" s="378"/>
      <c r="HK221" s="378"/>
      <c r="HL221" s="378"/>
      <c r="HM221" s="378"/>
      <c r="HN221" s="378"/>
    </row>
    <row r="222" s="369" customFormat="1" ht="36" hidden="1" customHeight="1" spans="1:222">
      <c r="A222" s="399" t="s">
        <v>8323</v>
      </c>
      <c r="B222" s="399" t="s">
        <v>8360</v>
      </c>
      <c r="C222" s="400">
        <v>278980</v>
      </c>
      <c r="D222" s="910" t="s">
        <v>5209</v>
      </c>
      <c r="E222" s="402" t="s">
        <v>614</v>
      </c>
      <c r="F222" s="403">
        <v>2130500</v>
      </c>
      <c r="G222" s="404" t="s">
        <v>8292</v>
      </c>
      <c r="I222" s="369">
        <f t="shared" si="3"/>
        <v>337565.8</v>
      </c>
      <c r="HB222" s="378"/>
      <c r="HC222" s="378"/>
      <c r="HD222" s="378"/>
      <c r="HE222" s="378"/>
      <c r="HF222" s="378"/>
      <c r="HG222" s="378"/>
      <c r="HH222" s="378"/>
      <c r="HI222" s="378"/>
      <c r="HJ222" s="378"/>
      <c r="HK222" s="378"/>
      <c r="HL222" s="378"/>
      <c r="HM222" s="378"/>
      <c r="HN222" s="378"/>
    </row>
    <row r="223" s="369" customFormat="1" ht="36" hidden="1" customHeight="1" spans="1:222">
      <c r="A223" s="399" t="s">
        <v>8304</v>
      </c>
      <c r="B223" s="399" t="s">
        <v>8361</v>
      </c>
      <c r="C223" s="400">
        <v>256690</v>
      </c>
      <c r="D223" s="910" t="s">
        <v>5209</v>
      </c>
      <c r="E223" s="402" t="s">
        <v>614</v>
      </c>
      <c r="F223" s="403">
        <v>2130500</v>
      </c>
      <c r="G223" s="404" t="s">
        <v>8292</v>
      </c>
      <c r="I223" s="369">
        <f t="shared" si="3"/>
        <v>310594.9</v>
      </c>
      <c r="HB223" s="378"/>
      <c r="HC223" s="378"/>
      <c r="HD223" s="378"/>
      <c r="HE223" s="378"/>
      <c r="HF223" s="378"/>
      <c r="HG223" s="378"/>
      <c r="HH223" s="378"/>
      <c r="HI223" s="378"/>
      <c r="HJ223" s="378"/>
      <c r="HK223" s="378"/>
      <c r="HL223" s="378"/>
      <c r="HM223" s="378"/>
      <c r="HN223" s="378"/>
    </row>
    <row r="224" s="369" customFormat="1" ht="36" hidden="1" customHeight="1" spans="1:222">
      <c r="A224" s="399" t="s">
        <v>8329</v>
      </c>
      <c r="B224" s="399" t="s">
        <v>8362</v>
      </c>
      <c r="C224" s="400">
        <v>86860</v>
      </c>
      <c r="D224" s="910" t="s">
        <v>5209</v>
      </c>
      <c r="E224" s="402" t="s">
        <v>614</v>
      </c>
      <c r="F224" s="403">
        <v>2130500</v>
      </c>
      <c r="G224" s="404" t="s">
        <v>8292</v>
      </c>
      <c r="I224" s="369">
        <f t="shared" si="3"/>
        <v>105100.6</v>
      </c>
      <c r="HB224" s="378"/>
      <c r="HC224" s="378"/>
      <c r="HD224" s="378"/>
      <c r="HE224" s="378"/>
      <c r="HF224" s="378"/>
      <c r="HG224" s="378"/>
      <c r="HH224" s="378"/>
      <c r="HI224" s="378"/>
      <c r="HJ224" s="378"/>
      <c r="HK224" s="378"/>
      <c r="HL224" s="378"/>
      <c r="HM224" s="378"/>
      <c r="HN224" s="378"/>
    </row>
    <row r="225" s="369" customFormat="1" ht="36" hidden="1" customHeight="1" spans="1:222">
      <c r="A225" s="399" t="s">
        <v>8317</v>
      </c>
      <c r="B225" s="399" t="s">
        <v>8363</v>
      </c>
      <c r="C225" s="400">
        <v>175430</v>
      </c>
      <c r="D225" s="910" t="s">
        <v>5209</v>
      </c>
      <c r="E225" s="402" t="s">
        <v>614</v>
      </c>
      <c r="F225" s="403">
        <v>2130500</v>
      </c>
      <c r="G225" s="404" t="s">
        <v>8292</v>
      </c>
      <c r="I225" s="369">
        <f t="shared" si="3"/>
        <v>212270.3</v>
      </c>
      <c r="HB225" s="378"/>
      <c r="HC225" s="378"/>
      <c r="HD225" s="378"/>
      <c r="HE225" s="378"/>
      <c r="HF225" s="378"/>
      <c r="HG225" s="378"/>
      <c r="HH225" s="378"/>
      <c r="HI225" s="378"/>
      <c r="HJ225" s="378"/>
      <c r="HK225" s="378"/>
      <c r="HL225" s="378"/>
      <c r="HM225" s="378"/>
      <c r="HN225" s="378"/>
    </row>
    <row r="226" s="369" customFormat="1" ht="36" hidden="1" customHeight="1" spans="1:222">
      <c r="A226" s="399" t="s">
        <v>8336</v>
      </c>
      <c r="B226" s="399" t="s">
        <v>8364</v>
      </c>
      <c r="C226" s="400">
        <v>485800</v>
      </c>
      <c r="D226" s="910" t="s">
        <v>5209</v>
      </c>
      <c r="E226" s="402" t="s">
        <v>614</v>
      </c>
      <c r="F226" s="403">
        <v>2130500</v>
      </c>
      <c r="G226" s="404" t="s">
        <v>8292</v>
      </c>
      <c r="I226" s="369">
        <f t="shared" si="3"/>
        <v>587818</v>
      </c>
      <c r="HB226" s="378"/>
      <c r="HC226" s="378"/>
      <c r="HD226" s="378"/>
      <c r="HE226" s="378"/>
      <c r="HF226" s="378"/>
      <c r="HG226" s="378"/>
      <c r="HH226" s="378"/>
      <c r="HI226" s="378"/>
      <c r="HJ226" s="378"/>
      <c r="HK226" s="378"/>
      <c r="HL226" s="378"/>
      <c r="HM226" s="378"/>
      <c r="HN226" s="378"/>
    </row>
    <row r="227" s="369" customFormat="1" ht="36" hidden="1" customHeight="1" spans="1:222">
      <c r="A227" s="399" t="s">
        <v>8338</v>
      </c>
      <c r="B227" s="399" t="s">
        <v>8354</v>
      </c>
      <c r="C227" s="400">
        <v>58120</v>
      </c>
      <c r="D227" s="910" t="s">
        <v>5210</v>
      </c>
      <c r="E227" s="402" t="s">
        <v>616</v>
      </c>
      <c r="F227" s="403">
        <v>2130500</v>
      </c>
      <c r="G227" s="404" t="s">
        <v>8292</v>
      </c>
      <c r="I227" s="369">
        <f t="shared" si="3"/>
        <v>70325.2</v>
      </c>
      <c r="HB227" s="378"/>
      <c r="HC227" s="378"/>
      <c r="HD227" s="378"/>
      <c r="HE227" s="378"/>
      <c r="HF227" s="378"/>
      <c r="HG227" s="378"/>
      <c r="HH227" s="378"/>
      <c r="HI227" s="378"/>
      <c r="HJ227" s="378"/>
      <c r="HK227" s="378"/>
      <c r="HL227" s="378"/>
      <c r="HM227" s="378"/>
      <c r="HN227" s="378"/>
    </row>
    <row r="228" s="369" customFormat="1" ht="36" hidden="1" customHeight="1" spans="1:222">
      <c r="A228" s="399" t="s">
        <v>8312</v>
      </c>
      <c r="B228" s="399" t="s">
        <v>8355</v>
      </c>
      <c r="C228" s="400">
        <v>65600</v>
      </c>
      <c r="D228" s="910" t="s">
        <v>5210</v>
      </c>
      <c r="E228" s="402" t="s">
        <v>616</v>
      </c>
      <c r="F228" s="403">
        <v>2130500</v>
      </c>
      <c r="G228" s="404" t="s">
        <v>8292</v>
      </c>
      <c r="I228" s="369">
        <f t="shared" si="3"/>
        <v>79376</v>
      </c>
      <c r="HB228" s="378"/>
      <c r="HC228" s="378"/>
      <c r="HD228" s="378"/>
      <c r="HE228" s="378"/>
      <c r="HF228" s="378"/>
      <c r="HG228" s="378"/>
      <c r="HH228" s="378"/>
      <c r="HI228" s="378"/>
      <c r="HJ228" s="378"/>
      <c r="HK228" s="378"/>
      <c r="HL228" s="378"/>
      <c r="HM228" s="378"/>
      <c r="HN228" s="378"/>
    </row>
    <row r="229" s="369" customFormat="1" ht="36" hidden="1" customHeight="1" spans="1:222">
      <c r="A229" s="399" t="s">
        <v>8331</v>
      </c>
      <c r="B229" s="399" t="s">
        <v>8357</v>
      </c>
      <c r="C229" s="400">
        <v>47400</v>
      </c>
      <c r="D229" s="910" t="s">
        <v>5210</v>
      </c>
      <c r="E229" s="402" t="s">
        <v>616</v>
      </c>
      <c r="F229" s="403">
        <v>2130500</v>
      </c>
      <c r="G229" s="404" t="s">
        <v>8292</v>
      </c>
      <c r="I229" s="369">
        <f t="shared" si="3"/>
        <v>57354</v>
      </c>
      <c r="HB229" s="378"/>
      <c r="HC229" s="378"/>
      <c r="HD229" s="378"/>
      <c r="HE229" s="378"/>
      <c r="HF229" s="378"/>
      <c r="HG229" s="378"/>
      <c r="HH229" s="378"/>
      <c r="HI229" s="378"/>
      <c r="HJ229" s="378"/>
      <c r="HK229" s="378"/>
      <c r="HL229" s="378"/>
      <c r="HM229" s="378"/>
      <c r="HN229" s="378"/>
    </row>
    <row r="230" s="369" customFormat="1" ht="36" hidden="1" customHeight="1" spans="1:222">
      <c r="A230" s="399" t="s">
        <v>8319</v>
      </c>
      <c r="B230" s="399" t="s">
        <v>8359</v>
      </c>
      <c r="C230" s="400">
        <v>66120</v>
      </c>
      <c r="D230" s="910" t="s">
        <v>5210</v>
      </c>
      <c r="E230" s="402" t="s">
        <v>616</v>
      </c>
      <c r="F230" s="403">
        <v>2300258</v>
      </c>
      <c r="G230" s="404" t="s">
        <v>7820</v>
      </c>
      <c r="H230" s="369">
        <f>C230*0.7</f>
        <v>46284</v>
      </c>
      <c r="I230" s="369">
        <f t="shared" si="3"/>
        <v>80005.2</v>
      </c>
      <c r="HB230" s="378"/>
      <c r="HC230" s="378"/>
      <c r="HD230" s="378"/>
      <c r="HE230" s="378"/>
      <c r="HF230" s="378"/>
      <c r="HG230" s="378"/>
      <c r="HH230" s="378"/>
      <c r="HI230" s="378"/>
      <c r="HJ230" s="378"/>
      <c r="HK230" s="378"/>
      <c r="HL230" s="378"/>
      <c r="HM230" s="378"/>
      <c r="HN230" s="378"/>
    </row>
    <row r="231" s="369" customFormat="1" ht="36" hidden="1" customHeight="1" spans="1:222">
      <c r="A231" s="399" t="s">
        <v>8323</v>
      </c>
      <c r="B231" s="399" t="s">
        <v>8360</v>
      </c>
      <c r="C231" s="400">
        <v>106180</v>
      </c>
      <c r="D231" s="910" t="s">
        <v>5210</v>
      </c>
      <c r="E231" s="402" t="s">
        <v>616</v>
      </c>
      <c r="F231" s="403">
        <v>2300258</v>
      </c>
      <c r="G231" s="404" t="s">
        <v>7820</v>
      </c>
      <c r="H231" s="369">
        <f>C231*0.7</f>
        <v>74326</v>
      </c>
      <c r="I231" s="369">
        <f t="shared" si="3"/>
        <v>128477.8</v>
      </c>
      <c r="HB231" s="378"/>
      <c r="HC231" s="378"/>
      <c r="HD231" s="378"/>
      <c r="HE231" s="378"/>
      <c r="HF231" s="378"/>
      <c r="HG231" s="378"/>
      <c r="HH231" s="378"/>
      <c r="HI231" s="378"/>
      <c r="HJ231" s="378"/>
      <c r="HK231" s="378"/>
      <c r="HL231" s="378"/>
      <c r="HM231" s="378"/>
      <c r="HN231" s="378"/>
    </row>
    <row r="232" s="369" customFormat="1" ht="36" hidden="1" customHeight="1" spans="1:222">
      <c r="A232" s="399" t="s">
        <v>8304</v>
      </c>
      <c r="B232" s="399" t="s">
        <v>8361</v>
      </c>
      <c r="C232" s="400">
        <v>106650</v>
      </c>
      <c r="D232" s="910" t="s">
        <v>5210</v>
      </c>
      <c r="E232" s="402" t="s">
        <v>616</v>
      </c>
      <c r="F232" s="403">
        <v>2040607</v>
      </c>
      <c r="G232" s="404" t="s">
        <v>539</v>
      </c>
      <c r="I232" s="369">
        <f t="shared" si="3"/>
        <v>129046.5</v>
      </c>
      <c r="HB232" s="378"/>
      <c r="HC232" s="378"/>
      <c r="HD232" s="378"/>
      <c r="HE232" s="378"/>
      <c r="HF232" s="378"/>
      <c r="HG232" s="378"/>
      <c r="HH232" s="378"/>
      <c r="HI232" s="378"/>
      <c r="HJ232" s="378"/>
      <c r="HK232" s="378"/>
      <c r="HL232" s="378"/>
      <c r="HM232" s="378"/>
      <c r="HN232" s="378"/>
    </row>
    <row r="233" s="369" customFormat="1" ht="36" hidden="1" customHeight="1" spans="1:222">
      <c r="A233" s="399" t="s">
        <v>8329</v>
      </c>
      <c r="B233" s="399" t="s">
        <v>8362</v>
      </c>
      <c r="C233" s="400">
        <v>49770</v>
      </c>
      <c r="D233" s="910" t="s">
        <v>5210</v>
      </c>
      <c r="E233" s="402" t="s">
        <v>616</v>
      </c>
      <c r="F233" s="403">
        <v>2300244</v>
      </c>
      <c r="G233" s="404" t="s">
        <v>7806</v>
      </c>
      <c r="I233" s="369">
        <f t="shared" si="3"/>
        <v>60221.7</v>
      </c>
      <c r="HB233" s="378"/>
      <c r="HC233" s="378"/>
      <c r="HD233" s="378"/>
      <c r="HE233" s="378"/>
      <c r="HF233" s="378"/>
      <c r="HG233" s="378"/>
      <c r="HH233" s="378"/>
      <c r="HI233" s="378"/>
      <c r="HJ233" s="378"/>
      <c r="HK233" s="378"/>
      <c r="HL233" s="378"/>
      <c r="HM233" s="378"/>
      <c r="HN233" s="378"/>
    </row>
    <row r="234" s="369" customFormat="1" ht="36" hidden="1" customHeight="1" spans="1:222">
      <c r="A234" s="399" t="s">
        <v>8317</v>
      </c>
      <c r="B234" s="399" t="s">
        <v>8363</v>
      </c>
      <c r="C234" s="400">
        <v>99540</v>
      </c>
      <c r="D234" s="910" t="s">
        <v>5210</v>
      </c>
      <c r="E234" s="402" t="s">
        <v>616</v>
      </c>
      <c r="F234" s="403">
        <v>2300244</v>
      </c>
      <c r="G234" s="404" t="s">
        <v>7806</v>
      </c>
      <c r="I234" s="369">
        <f t="shared" si="3"/>
        <v>120443.4</v>
      </c>
      <c r="HB234" s="378"/>
      <c r="HC234" s="378"/>
      <c r="HD234" s="378"/>
      <c r="HE234" s="378"/>
      <c r="HF234" s="378"/>
      <c r="HG234" s="378"/>
      <c r="HH234" s="378"/>
      <c r="HI234" s="378"/>
      <c r="HJ234" s="378"/>
      <c r="HK234" s="378"/>
      <c r="HL234" s="378"/>
      <c r="HM234" s="378"/>
      <c r="HN234" s="378"/>
    </row>
    <row r="235" s="369" customFormat="1" ht="36" hidden="1" customHeight="1" spans="1:222">
      <c r="A235" s="399" t="s">
        <v>8336</v>
      </c>
      <c r="B235" s="399" t="s">
        <v>8364</v>
      </c>
      <c r="C235" s="400">
        <v>256280</v>
      </c>
      <c r="D235" s="910" t="s">
        <v>5210</v>
      </c>
      <c r="E235" s="402" t="s">
        <v>616</v>
      </c>
      <c r="F235" s="403">
        <v>2300244</v>
      </c>
      <c r="G235" s="404" t="s">
        <v>7806</v>
      </c>
      <c r="I235" s="369">
        <f t="shared" si="3"/>
        <v>310098.8</v>
      </c>
      <c r="HB235" s="378"/>
      <c r="HC235" s="378"/>
      <c r="HD235" s="378"/>
      <c r="HE235" s="378"/>
      <c r="HF235" s="378"/>
      <c r="HG235" s="378"/>
      <c r="HH235" s="378"/>
      <c r="HI235" s="378"/>
      <c r="HJ235" s="378"/>
      <c r="HK235" s="378"/>
      <c r="HL235" s="378"/>
      <c r="HM235" s="378"/>
      <c r="HN235" s="378"/>
    </row>
    <row r="236" s="369" customFormat="1" ht="36" hidden="1" customHeight="1" spans="1:222">
      <c r="A236" s="399" t="s">
        <v>8334</v>
      </c>
      <c r="B236" s="399" t="s">
        <v>8365</v>
      </c>
      <c r="C236" s="400">
        <v>99540</v>
      </c>
      <c r="D236" s="910" t="s">
        <v>5210</v>
      </c>
      <c r="E236" s="402" t="s">
        <v>616</v>
      </c>
      <c r="F236" s="403">
        <v>2300244</v>
      </c>
      <c r="G236" s="404" t="s">
        <v>7806</v>
      </c>
      <c r="I236" s="369">
        <f t="shared" si="3"/>
        <v>120443.4</v>
      </c>
      <c r="HB236" s="378"/>
      <c r="HC236" s="378"/>
      <c r="HD236" s="378"/>
      <c r="HE236" s="378"/>
      <c r="HF236" s="378"/>
      <c r="HG236" s="378"/>
      <c r="HH236" s="378"/>
      <c r="HI236" s="378"/>
      <c r="HJ236" s="378"/>
      <c r="HK236" s="378"/>
      <c r="HL236" s="378"/>
      <c r="HM236" s="378"/>
      <c r="HN236" s="378"/>
    </row>
    <row r="237" s="369" customFormat="1" ht="36" hidden="1" customHeight="1" spans="1:222">
      <c r="A237" s="399" t="s">
        <v>8314</v>
      </c>
      <c r="B237" s="399" t="s">
        <v>8353</v>
      </c>
      <c r="C237" s="400">
        <v>30400</v>
      </c>
      <c r="D237" s="910" t="s">
        <v>5208</v>
      </c>
      <c r="E237" s="402" t="s">
        <v>612</v>
      </c>
      <c r="F237" s="403">
        <v>2300244</v>
      </c>
      <c r="G237" s="404" t="s">
        <v>7806</v>
      </c>
      <c r="I237" s="369">
        <f t="shared" si="3"/>
        <v>36784</v>
      </c>
      <c r="HB237" s="378"/>
      <c r="HC237" s="378"/>
      <c r="HD237" s="378"/>
      <c r="HE237" s="378"/>
      <c r="HF237" s="378"/>
      <c r="HG237" s="378"/>
      <c r="HH237" s="378"/>
      <c r="HI237" s="378"/>
      <c r="HJ237" s="378"/>
      <c r="HK237" s="378"/>
      <c r="HL237" s="378"/>
      <c r="HM237" s="378"/>
      <c r="HN237" s="378"/>
    </row>
    <row r="238" s="369" customFormat="1" ht="36" hidden="1" customHeight="1" spans="1:222">
      <c r="A238" s="399" t="s">
        <v>8331</v>
      </c>
      <c r="B238" s="399" t="s">
        <v>8357</v>
      </c>
      <c r="C238" s="400">
        <v>26000</v>
      </c>
      <c r="D238" s="910" t="s">
        <v>5208</v>
      </c>
      <c r="E238" s="402" t="s">
        <v>612</v>
      </c>
      <c r="F238" s="403">
        <v>2300244</v>
      </c>
      <c r="G238" s="404" t="s">
        <v>7806</v>
      </c>
      <c r="I238" s="369">
        <f t="shared" si="3"/>
        <v>31460</v>
      </c>
      <c r="HB238" s="378"/>
      <c r="HC238" s="378"/>
      <c r="HD238" s="378"/>
      <c r="HE238" s="378"/>
      <c r="HF238" s="378"/>
      <c r="HG238" s="378"/>
      <c r="HH238" s="378"/>
      <c r="HI238" s="378"/>
      <c r="HJ238" s="378"/>
      <c r="HK238" s="378"/>
      <c r="HL238" s="378"/>
      <c r="HM238" s="378"/>
      <c r="HN238" s="378"/>
    </row>
    <row r="239" s="369" customFormat="1" ht="36" hidden="1" customHeight="1" spans="1:222">
      <c r="A239" s="399" t="s">
        <v>8308</v>
      </c>
      <c r="B239" s="399" t="s">
        <v>8358</v>
      </c>
      <c r="C239" s="400">
        <v>51600</v>
      </c>
      <c r="D239" s="910" t="s">
        <v>5208</v>
      </c>
      <c r="E239" s="402" t="s">
        <v>612</v>
      </c>
      <c r="F239" s="403">
        <v>2300244</v>
      </c>
      <c r="G239" s="404" t="s">
        <v>7806</v>
      </c>
      <c r="I239" s="369">
        <f t="shared" si="3"/>
        <v>62436</v>
      </c>
      <c r="HB239" s="378"/>
      <c r="HC239" s="378"/>
      <c r="HD239" s="378"/>
      <c r="HE239" s="378"/>
      <c r="HF239" s="378"/>
      <c r="HG239" s="378"/>
      <c r="HH239" s="378"/>
      <c r="HI239" s="378"/>
      <c r="HJ239" s="378"/>
      <c r="HK239" s="378"/>
      <c r="HL239" s="378"/>
      <c r="HM239" s="378"/>
      <c r="HN239" s="378"/>
    </row>
    <row r="240" s="369" customFormat="1" ht="36" hidden="1" customHeight="1" spans="1:222">
      <c r="A240" s="399" t="s">
        <v>8161</v>
      </c>
      <c r="B240" s="399" t="s">
        <v>8366</v>
      </c>
      <c r="C240" s="400">
        <v>100000</v>
      </c>
      <c r="D240" s="910" t="s">
        <v>4670</v>
      </c>
      <c r="E240" s="402" t="s">
        <v>14</v>
      </c>
      <c r="F240" s="403">
        <v>2300244</v>
      </c>
      <c r="G240" s="404" t="s">
        <v>7806</v>
      </c>
      <c r="I240" s="369">
        <f t="shared" si="3"/>
        <v>121000</v>
      </c>
      <c r="HB240" s="378"/>
      <c r="HC240" s="378"/>
      <c r="HD240" s="378"/>
      <c r="HE240" s="378"/>
      <c r="HF240" s="378"/>
      <c r="HG240" s="378"/>
      <c r="HH240" s="378"/>
      <c r="HI240" s="378"/>
      <c r="HJ240" s="378"/>
      <c r="HK240" s="378"/>
      <c r="HL240" s="378"/>
      <c r="HM240" s="378"/>
      <c r="HN240" s="378"/>
    </row>
    <row r="241" s="369" customFormat="1" ht="36" hidden="1" customHeight="1" spans="1:222">
      <c r="A241" s="399" t="s">
        <v>8178</v>
      </c>
      <c r="B241" s="399" t="s">
        <v>8367</v>
      </c>
      <c r="C241" s="400">
        <v>50000</v>
      </c>
      <c r="D241" s="910" t="s">
        <v>4670</v>
      </c>
      <c r="E241" s="402" t="s">
        <v>14</v>
      </c>
      <c r="F241" s="403">
        <v>2300244</v>
      </c>
      <c r="G241" s="404" t="s">
        <v>7806</v>
      </c>
      <c r="I241" s="369">
        <f t="shared" si="3"/>
        <v>60500</v>
      </c>
      <c r="HB241" s="378"/>
      <c r="HC241" s="378"/>
      <c r="HD241" s="378"/>
      <c r="HE241" s="378"/>
      <c r="HF241" s="378"/>
      <c r="HG241" s="378"/>
      <c r="HH241" s="378"/>
      <c r="HI241" s="378"/>
      <c r="HJ241" s="378"/>
      <c r="HK241" s="378"/>
      <c r="HL241" s="378"/>
      <c r="HM241" s="378"/>
      <c r="HN241" s="378"/>
    </row>
    <row r="242" s="369" customFormat="1" ht="36" hidden="1" customHeight="1" spans="1:222">
      <c r="A242" s="399" t="s">
        <v>8178</v>
      </c>
      <c r="B242" s="399" t="s">
        <v>8367</v>
      </c>
      <c r="C242" s="400">
        <v>30000</v>
      </c>
      <c r="D242" s="910" t="s">
        <v>4670</v>
      </c>
      <c r="E242" s="402" t="s">
        <v>14</v>
      </c>
      <c r="F242" s="403">
        <v>2300244</v>
      </c>
      <c r="G242" s="404" t="s">
        <v>7806</v>
      </c>
      <c r="I242" s="369">
        <f t="shared" si="3"/>
        <v>36300</v>
      </c>
      <c r="HB242" s="378"/>
      <c r="HC242" s="378"/>
      <c r="HD242" s="378"/>
      <c r="HE242" s="378"/>
      <c r="HF242" s="378"/>
      <c r="HG242" s="378"/>
      <c r="HH242" s="378"/>
      <c r="HI242" s="378"/>
      <c r="HJ242" s="378"/>
      <c r="HK242" s="378"/>
      <c r="HL242" s="378"/>
      <c r="HM242" s="378"/>
      <c r="HN242" s="378"/>
    </row>
    <row r="243" s="369" customFormat="1" ht="36" hidden="1" customHeight="1" spans="1:222">
      <c r="A243" s="399" t="s">
        <v>8178</v>
      </c>
      <c r="B243" s="399" t="s">
        <v>8367</v>
      </c>
      <c r="C243" s="400">
        <v>20000</v>
      </c>
      <c r="D243" s="910" t="s">
        <v>4670</v>
      </c>
      <c r="E243" s="402" t="s">
        <v>14</v>
      </c>
      <c r="F243" s="403">
        <v>2300244</v>
      </c>
      <c r="G243" s="404" t="s">
        <v>7806</v>
      </c>
      <c r="I243" s="369">
        <f t="shared" si="3"/>
        <v>24200</v>
      </c>
      <c r="HB243" s="378"/>
      <c r="HC243" s="378"/>
      <c r="HD243" s="378"/>
      <c r="HE243" s="378"/>
      <c r="HF243" s="378"/>
      <c r="HG243" s="378"/>
      <c r="HH243" s="378"/>
      <c r="HI243" s="378"/>
      <c r="HJ243" s="378"/>
      <c r="HK243" s="378"/>
      <c r="HL243" s="378"/>
      <c r="HM243" s="378"/>
      <c r="HN243" s="378"/>
    </row>
    <row r="244" s="369" customFormat="1" ht="36" hidden="1" customHeight="1" spans="1:222">
      <c r="A244" s="399" t="s">
        <v>8182</v>
      </c>
      <c r="B244" s="399" t="s">
        <v>8368</v>
      </c>
      <c r="C244" s="400">
        <v>100000</v>
      </c>
      <c r="D244" s="910" t="s">
        <v>4670</v>
      </c>
      <c r="E244" s="402" t="s">
        <v>14</v>
      </c>
      <c r="F244" s="403">
        <v>2300244</v>
      </c>
      <c r="G244" s="404" t="s">
        <v>7806</v>
      </c>
      <c r="I244" s="369">
        <f t="shared" si="3"/>
        <v>121000</v>
      </c>
      <c r="HB244" s="378"/>
      <c r="HC244" s="378"/>
      <c r="HD244" s="378"/>
      <c r="HE244" s="378"/>
      <c r="HF244" s="378"/>
      <c r="HG244" s="378"/>
      <c r="HH244" s="378"/>
      <c r="HI244" s="378"/>
      <c r="HJ244" s="378"/>
      <c r="HK244" s="378"/>
      <c r="HL244" s="378"/>
      <c r="HM244" s="378"/>
      <c r="HN244" s="378"/>
    </row>
    <row r="245" s="369" customFormat="1" ht="36" hidden="1" customHeight="1" spans="1:222">
      <c r="A245" s="399" t="s">
        <v>8184</v>
      </c>
      <c r="B245" s="399" t="s">
        <v>8369</v>
      </c>
      <c r="C245" s="400">
        <v>60000</v>
      </c>
      <c r="D245" s="910" t="s">
        <v>4670</v>
      </c>
      <c r="E245" s="402" t="s">
        <v>14</v>
      </c>
      <c r="F245" s="403">
        <v>2300244</v>
      </c>
      <c r="G245" s="404" t="s">
        <v>7806</v>
      </c>
      <c r="I245" s="369">
        <f t="shared" si="3"/>
        <v>72600</v>
      </c>
      <c r="HB245" s="378"/>
      <c r="HC245" s="378"/>
      <c r="HD245" s="378"/>
      <c r="HE245" s="378"/>
      <c r="HF245" s="378"/>
      <c r="HG245" s="378"/>
      <c r="HH245" s="378"/>
      <c r="HI245" s="378"/>
      <c r="HJ245" s="378"/>
      <c r="HK245" s="378"/>
      <c r="HL245" s="378"/>
      <c r="HM245" s="378"/>
      <c r="HN245" s="378"/>
    </row>
    <row r="246" s="369" customFormat="1" ht="36" hidden="1" customHeight="1" spans="1:222">
      <c r="A246" s="399" t="s">
        <v>8184</v>
      </c>
      <c r="B246" s="399" t="s">
        <v>8369</v>
      </c>
      <c r="C246" s="400">
        <v>30000</v>
      </c>
      <c r="D246" s="910" t="s">
        <v>4670</v>
      </c>
      <c r="E246" s="402" t="s">
        <v>14</v>
      </c>
      <c r="F246" s="403">
        <v>2300244</v>
      </c>
      <c r="G246" s="404" t="s">
        <v>7806</v>
      </c>
      <c r="I246" s="369">
        <f t="shared" si="3"/>
        <v>36300</v>
      </c>
      <c r="HB246" s="378"/>
      <c r="HC246" s="378"/>
      <c r="HD246" s="378"/>
      <c r="HE246" s="378"/>
      <c r="HF246" s="378"/>
      <c r="HG246" s="378"/>
      <c r="HH246" s="378"/>
      <c r="HI246" s="378"/>
      <c r="HJ246" s="378"/>
      <c r="HK246" s="378"/>
      <c r="HL246" s="378"/>
      <c r="HM246" s="378"/>
      <c r="HN246" s="378"/>
    </row>
    <row r="247" s="369" customFormat="1" ht="36" hidden="1" customHeight="1" spans="1:222">
      <c r="A247" s="399" t="s">
        <v>8184</v>
      </c>
      <c r="B247" s="399" t="s">
        <v>8369</v>
      </c>
      <c r="C247" s="400">
        <v>10000</v>
      </c>
      <c r="D247" s="910" t="s">
        <v>4670</v>
      </c>
      <c r="E247" s="402" t="s">
        <v>14</v>
      </c>
      <c r="F247" s="403">
        <v>2300244</v>
      </c>
      <c r="G247" s="404" t="s">
        <v>7806</v>
      </c>
      <c r="I247" s="369">
        <f t="shared" si="3"/>
        <v>12100</v>
      </c>
      <c r="HB247" s="378"/>
      <c r="HC247" s="378"/>
      <c r="HD247" s="378"/>
      <c r="HE247" s="378"/>
      <c r="HF247" s="378"/>
      <c r="HG247" s="378"/>
      <c r="HH247" s="378"/>
      <c r="HI247" s="378"/>
      <c r="HJ247" s="378"/>
      <c r="HK247" s="378"/>
      <c r="HL247" s="378"/>
      <c r="HM247" s="378"/>
      <c r="HN247" s="378"/>
    </row>
    <row r="248" s="369" customFormat="1" ht="36" hidden="1" customHeight="1" spans="1:222">
      <c r="A248" s="399" t="s">
        <v>8180</v>
      </c>
      <c r="B248" s="399" t="s">
        <v>8370</v>
      </c>
      <c r="C248" s="400">
        <v>6185</v>
      </c>
      <c r="D248" s="910" t="s">
        <v>4670</v>
      </c>
      <c r="E248" s="402" t="s">
        <v>14</v>
      </c>
      <c r="F248" s="403">
        <v>2300244</v>
      </c>
      <c r="G248" s="404" t="s">
        <v>7806</v>
      </c>
      <c r="I248" s="369">
        <f t="shared" si="3"/>
        <v>7483.85</v>
      </c>
      <c r="HB248" s="378"/>
      <c r="HC248" s="378"/>
      <c r="HD248" s="378"/>
      <c r="HE248" s="378"/>
      <c r="HF248" s="378"/>
      <c r="HG248" s="378"/>
      <c r="HH248" s="378"/>
      <c r="HI248" s="378"/>
      <c r="HJ248" s="378"/>
      <c r="HK248" s="378"/>
      <c r="HL248" s="378"/>
      <c r="HM248" s="378"/>
      <c r="HN248" s="378"/>
    </row>
    <row r="249" s="369" customFormat="1" ht="36" hidden="1" customHeight="1" spans="1:222">
      <c r="A249" s="399" t="s">
        <v>8180</v>
      </c>
      <c r="B249" s="399" t="s">
        <v>8370</v>
      </c>
      <c r="C249" s="400">
        <v>3355</v>
      </c>
      <c r="D249" s="910" t="s">
        <v>4670</v>
      </c>
      <c r="E249" s="402" t="s">
        <v>14</v>
      </c>
      <c r="F249" s="403">
        <v>2300244</v>
      </c>
      <c r="G249" s="404" t="s">
        <v>7806</v>
      </c>
      <c r="I249" s="369">
        <f t="shared" si="3"/>
        <v>4059.55</v>
      </c>
      <c r="HB249" s="378"/>
      <c r="HC249" s="378"/>
      <c r="HD249" s="378"/>
      <c r="HE249" s="378"/>
      <c r="HF249" s="378"/>
      <c r="HG249" s="378"/>
      <c r="HH249" s="378"/>
      <c r="HI249" s="378"/>
      <c r="HJ249" s="378"/>
      <c r="HK249" s="378"/>
      <c r="HL249" s="378"/>
      <c r="HM249" s="378"/>
      <c r="HN249" s="378"/>
    </row>
    <row r="250" s="369" customFormat="1" ht="36" hidden="1" customHeight="1" spans="1:222">
      <c r="A250" s="399" t="s">
        <v>8180</v>
      </c>
      <c r="B250" s="399" t="s">
        <v>8370</v>
      </c>
      <c r="C250" s="400">
        <v>24960</v>
      </c>
      <c r="D250" s="910" t="s">
        <v>4670</v>
      </c>
      <c r="E250" s="402" t="s">
        <v>14</v>
      </c>
      <c r="F250" s="403">
        <v>2300244</v>
      </c>
      <c r="G250" s="404" t="s">
        <v>7806</v>
      </c>
      <c r="I250" s="369">
        <f t="shared" si="3"/>
        <v>30201.6</v>
      </c>
      <c r="HB250" s="378"/>
      <c r="HC250" s="378"/>
      <c r="HD250" s="378"/>
      <c r="HE250" s="378"/>
      <c r="HF250" s="378"/>
      <c r="HG250" s="378"/>
      <c r="HH250" s="378"/>
      <c r="HI250" s="378"/>
      <c r="HJ250" s="378"/>
      <c r="HK250" s="378"/>
      <c r="HL250" s="378"/>
      <c r="HM250" s="378"/>
      <c r="HN250" s="378"/>
    </row>
    <row r="251" s="369" customFormat="1" ht="36" hidden="1" customHeight="1" spans="1:222">
      <c r="A251" s="399" t="s">
        <v>8180</v>
      </c>
      <c r="B251" s="399" t="s">
        <v>8370</v>
      </c>
      <c r="C251" s="400">
        <v>65500</v>
      </c>
      <c r="D251" s="910" t="s">
        <v>4670</v>
      </c>
      <c r="E251" s="402" t="s">
        <v>14</v>
      </c>
      <c r="F251" s="403">
        <v>2300244</v>
      </c>
      <c r="G251" s="404" t="s">
        <v>7806</v>
      </c>
      <c r="I251" s="369">
        <f t="shared" si="3"/>
        <v>79255</v>
      </c>
      <c r="HB251" s="378"/>
      <c r="HC251" s="378"/>
      <c r="HD251" s="378"/>
      <c r="HE251" s="378"/>
      <c r="HF251" s="378"/>
      <c r="HG251" s="378"/>
      <c r="HH251" s="378"/>
      <c r="HI251" s="378"/>
      <c r="HJ251" s="378"/>
      <c r="HK251" s="378"/>
      <c r="HL251" s="378"/>
      <c r="HM251" s="378"/>
      <c r="HN251" s="378"/>
    </row>
    <row r="252" s="369" customFormat="1" ht="36" hidden="1" customHeight="1" spans="1:222">
      <c r="A252" s="399" t="s">
        <v>8186</v>
      </c>
      <c r="B252" s="399" t="s">
        <v>8371</v>
      </c>
      <c r="C252" s="400">
        <v>60000</v>
      </c>
      <c r="D252" s="910" t="s">
        <v>4670</v>
      </c>
      <c r="E252" s="402" t="s">
        <v>14</v>
      </c>
      <c r="F252" s="403">
        <v>2010308</v>
      </c>
      <c r="G252" s="404" t="s">
        <v>59</v>
      </c>
      <c r="H252" s="369">
        <f t="shared" ref="H252:H257" si="4">C252*0.8</f>
        <v>48000</v>
      </c>
      <c r="I252" s="369">
        <f t="shared" si="3"/>
        <v>72600</v>
      </c>
      <c r="HB252" s="378"/>
      <c r="HC252" s="378"/>
      <c r="HD252" s="378"/>
      <c r="HE252" s="378"/>
      <c r="HF252" s="378"/>
      <c r="HG252" s="378"/>
      <c r="HH252" s="378"/>
      <c r="HI252" s="378"/>
      <c r="HJ252" s="378"/>
      <c r="HK252" s="378"/>
      <c r="HL252" s="378"/>
      <c r="HM252" s="378"/>
      <c r="HN252" s="378"/>
    </row>
    <row r="253" s="369" customFormat="1" ht="36" hidden="1" customHeight="1" spans="1:222">
      <c r="A253" s="399" t="s">
        <v>8186</v>
      </c>
      <c r="B253" s="399" t="s">
        <v>8371</v>
      </c>
      <c r="C253" s="400">
        <v>10000</v>
      </c>
      <c r="D253" s="910" t="s">
        <v>4670</v>
      </c>
      <c r="E253" s="402" t="s">
        <v>14</v>
      </c>
      <c r="F253" s="403">
        <v>2013816</v>
      </c>
      <c r="G253" s="404" t="s">
        <v>344</v>
      </c>
      <c r="H253" s="369">
        <f t="shared" si="4"/>
        <v>8000</v>
      </c>
      <c r="I253" s="369">
        <f t="shared" si="3"/>
        <v>12100</v>
      </c>
      <c r="HB253" s="378"/>
      <c r="HC253" s="378"/>
      <c r="HD253" s="378"/>
      <c r="HE253" s="378"/>
      <c r="HF253" s="378"/>
      <c r="HG253" s="378"/>
      <c r="HH253" s="378"/>
      <c r="HI253" s="378"/>
      <c r="HJ253" s="378"/>
      <c r="HK253" s="378"/>
      <c r="HL253" s="378"/>
      <c r="HM253" s="378"/>
      <c r="HN253" s="378"/>
    </row>
    <row r="254" s="369" customFormat="1" ht="36" hidden="1" customHeight="1" spans="1:222">
      <c r="A254" s="399" t="s">
        <v>8186</v>
      </c>
      <c r="B254" s="399" t="s">
        <v>8371</v>
      </c>
      <c r="C254" s="400">
        <v>10000</v>
      </c>
      <c r="D254" s="910" t="s">
        <v>4670</v>
      </c>
      <c r="E254" s="402" t="s">
        <v>14</v>
      </c>
      <c r="F254" s="403">
        <v>2013816</v>
      </c>
      <c r="G254" s="404" t="s">
        <v>344</v>
      </c>
      <c r="H254" s="369">
        <f t="shared" si="4"/>
        <v>8000</v>
      </c>
      <c r="I254" s="369">
        <f t="shared" si="3"/>
        <v>12100</v>
      </c>
      <c r="HB254" s="378"/>
      <c r="HC254" s="378"/>
      <c r="HD254" s="378"/>
      <c r="HE254" s="378"/>
      <c r="HF254" s="378"/>
      <c r="HG254" s="378"/>
      <c r="HH254" s="378"/>
      <c r="HI254" s="378"/>
      <c r="HJ254" s="378"/>
      <c r="HK254" s="378"/>
      <c r="HL254" s="378"/>
      <c r="HM254" s="378"/>
      <c r="HN254" s="378"/>
    </row>
    <row r="255" s="369" customFormat="1" ht="36" hidden="1" customHeight="1" spans="1:222">
      <c r="A255" s="399" t="s">
        <v>8186</v>
      </c>
      <c r="B255" s="399" t="s">
        <v>8371</v>
      </c>
      <c r="C255" s="400">
        <v>20000</v>
      </c>
      <c r="D255" s="910" t="s">
        <v>4670</v>
      </c>
      <c r="E255" s="402" t="s">
        <v>14</v>
      </c>
      <c r="F255" s="403">
        <v>2013816</v>
      </c>
      <c r="G255" s="404" t="s">
        <v>344</v>
      </c>
      <c r="H255" s="369">
        <f t="shared" si="4"/>
        <v>16000</v>
      </c>
      <c r="I255" s="369">
        <f t="shared" si="3"/>
        <v>24200</v>
      </c>
      <c r="HB255" s="378"/>
      <c r="HC255" s="378"/>
      <c r="HD255" s="378"/>
      <c r="HE255" s="378"/>
      <c r="HF255" s="378"/>
      <c r="HG255" s="378"/>
      <c r="HH255" s="378"/>
      <c r="HI255" s="378"/>
      <c r="HJ255" s="378"/>
      <c r="HK255" s="378"/>
      <c r="HL255" s="378"/>
      <c r="HM255" s="378"/>
      <c r="HN255" s="378"/>
    </row>
    <row r="256" s="369" customFormat="1" ht="36" hidden="1" customHeight="1" spans="1:222">
      <c r="A256" s="399" t="s">
        <v>8188</v>
      </c>
      <c r="B256" s="399" t="s">
        <v>8372</v>
      </c>
      <c r="C256" s="400">
        <v>30000</v>
      </c>
      <c r="D256" s="910" t="s">
        <v>4670</v>
      </c>
      <c r="E256" s="402" t="s">
        <v>14</v>
      </c>
      <c r="F256" s="403">
        <v>2010507</v>
      </c>
      <c r="G256" s="404" t="s">
        <v>95</v>
      </c>
      <c r="H256" s="369">
        <f t="shared" si="4"/>
        <v>24000</v>
      </c>
      <c r="I256" s="369">
        <f t="shared" si="3"/>
        <v>36300</v>
      </c>
      <c r="HB256" s="378"/>
      <c r="HC256" s="378"/>
      <c r="HD256" s="378"/>
      <c r="HE256" s="378"/>
      <c r="HF256" s="378"/>
      <c r="HG256" s="378"/>
      <c r="HH256" s="378"/>
      <c r="HI256" s="378"/>
      <c r="HJ256" s="378"/>
      <c r="HK256" s="378"/>
      <c r="HL256" s="378"/>
      <c r="HM256" s="378"/>
      <c r="HN256" s="378"/>
    </row>
    <row r="257" s="369" customFormat="1" ht="36" hidden="1" customHeight="1" spans="1:222">
      <c r="A257" s="399" t="s">
        <v>8188</v>
      </c>
      <c r="B257" s="399" t="s">
        <v>8372</v>
      </c>
      <c r="C257" s="400">
        <v>10000</v>
      </c>
      <c r="D257" s="910" t="s">
        <v>4670</v>
      </c>
      <c r="E257" s="402" t="s">
        <v>14</v>
      </c>
      <c r="F257" s="403">
        <v>2010507</v>
      </c>
      <c r="G257" s="404" t="s">
        <v>95</v>
      </c>
      <c r="H257" s="369">
        <f t="shared" si="4"/>
        <v>8000</v>
      </c>
      <c r="I257" s="369">
        <f t="shared" si="3"/>
        <v>12100</v>
      </c>
      <c r="HB257" s="378"/>
      <c r="HC257" s="378"/>
      <c r="HD257" s="378"/>
      <c r="HE257" s="378"/>
      <c r="HF257" s="378"/>
      <c r="HG257" s="378"/>
      <c r="HH257" s="378"/>
      <c r="HI257" s="378"/>
      <c r="HJ257" s="378"/>
      <c r="HK257" s="378"/>
      <c r="HL257" s="378"/>
      <c r="HM257" s="378"/>
      <c r="HN257" s="378"/>
    </row>
    <row r="258" s="369" customFormat="1" ht="36" hidden="1" customHeight="1" spans="1:222">
      <c r="A258" s="399" t="s">
        <v>8188</v>
      </c>
      <c r="B258" s="399" t="s">
        <v>8372</v>
      </c>
      <c r="C258" s="400">
        <v>60000</v>
      </c>
      <c r="D258" s="910" t="s">
        <v>4670</v>
      </c>
      <c r="E258" s="402" t="s">
        <v>14</v>
      </c>
      <c r="F258" s="403">
        <v>2300245</v>
      </c>
      <c r="G258" s="404" t="s">
        <v>7807</v>
      </c>
      <c r="I258" s="369">
        <f t="shared" si="3"/>
        <v>72600</v>
      </c>
      <c r="HB258" s="378"/>
      <c r="HC258" s="378"/>
      <c r="HD258" s="378"/>
      <c r="HE258" s="378"/>
      <c r="HF258" s="378"/>
      <c r="HG258" s="378"/>
      <c r="HH258" s="378"/>
      <c r="HI258" s="378"/>
      <c r="HJ258" s="378"/>
      <c r="HK258" s="378"/>
      <c r="HL258" s="378"/>
      <c r="HM258" s="378"/>
      <c r="HN258" s="378"/>
    </row>
    <row r="259" s="369" customFormat="1" ht="36" hidden="1" customHeight="1" spans="1:222">
      <c r="A259" s="399" t="s">
        <v>8194</v>
      </c>
      <c r="B259" s="399" t="s">
        <v>8373</v>
      </c>
      <c r="C259" s="400">
        <v>35000</v>
      </c>
      <c r="D259" s="910" t="s">
        <v>4670</v>
      </c>
      <c r="E259" s="402" t="s">
        <v>14</v>
      </c>
      <c r="F259" s="403">
        <v>2300245</v>
      </c>
      <c r="G259" s="404" t="s">
        <v>7807</v>
      </c>
      <c r="I259" s="369">
        <f t="shared" si="3"/>
        <v>42350</v>
      </c>
      <c r="HB259" s="378"/>
      <c r="HC259" s="378"/>
      <c r="HD259" s="378"/>
      <c r="HE259" s="378"/>
      <c r="HF259" s="378"/>
      <c r="HG259" s="378"/>
      <c r="HH259" s="378"/>
      <c r="HI259" s="378"/>
      <c r="HJ259" s="378"/>
      <c r="HK259" s="378"/>
      <c r="HL259" s="378"/>
      <c r="HM259" s="378"/>
      <c r="HN259" s="378"/>
    </row>
    <row r="260" s="369" customFormat="1" ht="36" hidden="1" customHeight="1" spans="1:222">
      <c r="A260" s="399" t="s">
        <v>8194</v>
      </c>
      <c r="B260" s="399" t="s">
        <v>8373</v>
      </c>
      <c r="C260" s="400">
        <v>10000</v>
      </c>
      <c r="D260" s="910" t="s">
        <v>4670</v>
      </c>
      <c r="E260" s="402" t="s">
        <v>14</v>
      </c>
      <c r="F260" s="403">
        <v>2300245</v>
      </c>
      <c r="G260" s="404" t="s">
        <v>7807</v>
      </c>
      <c r="I260" s="369">
        <f t="shared" si="3"/>
        <v>12100</v>
      </c>
      <c r="HB260" s="378"/>
      <c r="HC260" s="378"/>
      <c r="HD260" s="378"/>
      <c r="HE260" s="378"/>
      <c r="HF260" s="378"/>
      <c r="HG260" s="378"/>
      <c r="HH260" s="378"/>
      <c r="HI260" s="378"/>
      <c r="HJ260" s="378"/>
      <c r="HK260" s="378"/>
      <c r="HL260" s="378"/>
      <c r="HM260" s="378"/>
      <c r="HN260" s="378"/>
    </row>
    <row r="261" s="369" customFormat="1" ht="36" hidden="1" customHeight="1" spans="1:222">
      <c r="A261" s="399" t="s">
        <v>8194</v>
      </c>
      <c r="B261" s="399" t="s">
        <v>8373</v>
      </c>
      <c r="C261" s="400">
        <v>55000</v>
      </c>
      <c r="D261" s="910" t="s">
        <v>4670</v>
      </c>
      <c r="E261" s="402" t="s">
        <v>14</v>
      </c>
      <c r="F261" s="403">
        <v>2300245</v>
      </c>
      <c r="G261" s="404" t="s">
        <v>7807</v>
      </c>
      <c r="I261" s="369">
        <f t="shared" si="3"/>
        <v>66550</v>
      </c>
      <c r="HB261" s="378"/>
      <c r="HC261" s="378"/>
      <c r="HD261" s="378"/>
      <c r="HE261" s="378"/>
      <c r="HF261" s="378"/>
      <c r="HG261" s="378"/>
      <c r="HH261" s="378"/>
      <c r="HI261" s="378"/>
      <c r="HJ261" s="378"/>
      <c r="HK261" s="378"/>
      <c r="HL261" s="378"/>
      <c r="HM261" s="378"/>
      <c r="HN261" s="378"/>
    </row>
    <row r="262" s="369" customFormat="1" ht="36" hidden="1" customHeight="1" spans="1:222">
      <c r="A262" s="399" t="s">
        <v>8190</v>
      </c>
      <c r="B262" s="399" t="s">
        <v>8374</v>
      </c>
      <c r="C262" s="400">
        <v>50000</v>
      </c>
      <c r="D262" s="910" t="s">
        <v>4670</v>
      </c>
      <c r="E262" s="402" t="s">
        <v>14</v>
      </c>
      <c r="F262" s="403">
        <v>2300245</v>
      </c>
      <c r="G262" s="404" t="s">
        <v>7807</v>
      </c>
      <c r="I262" s="369">
        <f t="shared" si="3"/>
        <v>60500</v>
      </c>
      <c r="HB262" s="378"/>
      <c r="HC262" s="378"/>
      <c r="HD262" s="378"/>
      <c r="HE262" s="378"/>
      <c r="HF262" s="378"/>
      <c r="HG262" s="378"/>
      <c r="HH262" s="378"/>
      <c r="HI262" s="378"/>
      <c r="HJ262" s="378"/>
      <c r="HK262" s="378"/>
      <c r="HL262" s="378"/>
      <c r="HM262" s="378"/>
      <c r="HN262" s="378"/>
    </row>
    <row r="263" s="369" customFormat="1" ht="36" hidden="1" customHeight="1" spans="1:222">
      <c r="A263" s="399" t="s">
        <v>8190</v>
      </c>
      <c r="B263" s="399" t="s">
        <v>8374</v>
      </c>
      <c r="C263" s="400">
        <v>15000</v>
      </c>
      <c r="D263" s="910" t="s">
        <v>4670</v>
      </c>
      <c r="E263" s="402" t="s">
        <v>14</v>
      </c>
      <c r="F263" s="403">
        <v>2300245</v>
      </c>
      <c r="G263" s="404" t="s">
        <v>7807</v>
      </c>
      <c r="I263" s="369">
        <f t="shared" ref="I263:I326" si="5">C263*1.21</f>
        <v>18150</v>
      </c>
      <c r="HB263" s="378"/>
      <c r="HC263" s="378"/>
      <c r="HD263" s="378"/>
      <c r="HE263" s="378"/>
      <c r="HF263" s="378"/>
      <c r="HG263" s="378"/>
      <c r="HH263" s="378"/>
      <c r="HI263" s="378"/>
      <c r="HJ263" s="378"/>
      <c r="HK263" s="378"/>
      <c r="HL263" s="378"/>
      <c r="HM263" s="378"/>
      <c r="HN263" s="378"/>
    </row>
    <row r="264" s="369" customFormat="1" ht="36" hidden="1" customHeight="1" spans="1:222">
      <c r="A264" s="399" t="s">
        <v>8190</v>
      </c>
      <c r="B264" s="399" t="s">
        <v>8374</v>
      </c>
      <c r="C264" s="400">
        <v>20000</v>
      </c>
      <c r="D264" s="910" t="s">
        <v>4670</v>
      </c>
      <c r="E264" s="402" t="s">
        <v>14</v>
      </c>
      <c r="F264" s="403">
        <v>2300245</v>
      </c>
      <c r="G264" s="404" t="s">
        <v>7807</v>
      </c>
      <c r="I264" s="369">
        <f t="shared" si="5"/>
        <v>24200</v>
      </c>
      <c r="HB264" s="378"/>
      <c r="HC264" s="378"/>
      <c r="HD264" s="378"/>
      <c r="HE264" s="378"/>
      <c r="HF264" s="378"/>
      <c r="HG264" s="378"/>
      <c r="HH264" s="378"/>
      <c r="HI264" s="378"/>
      <c r="HJ264" s="378"/>
      <c r="HK264" s="378"/>
      <c r="HL264" s="378"/>
      <c r="HM264" s="378"/>
      <c r="HN264" s="378"/>
    </row>
    <row r="265" s="369" customFormat="1" ht="36" hidden="1" customHeight="1" spans="1:222">
      <c r="A265" s="399" t="s">
        <v>8190</v>
      </c>
      <c r="B265" s="399" t="s">
        <v>8374</v>
      </c>
      <c r="C265" s="400">
        <v>15000</v>
      </c>
      <c r="D265" s="910" t="s">
        <v>4670</v>
      </c>
      <c r="E265" s="402" t="s">
        <v>14</v>
      </c>
      <c r="F265" s="403">
        <v>2300245</v>
      </c>
      <c r="G265" s="404" t="s">
        <v>7807</v>
      </c>
      <c r="I265" s="369">
        <f t="shared" si="5"/>
        <v>18150</v>
      </c>
      <c r="HB265" s="378"/>
      <c r="HC265" s="378"/>
      <c r="HD265" s="378"/>
      <c r="HE265" s="378"/>
      <c r="HF265" s="378"/>
      <c r="HG265" s="378"/>
      <c r="HH265" s="378"/>
      <c r="HI265" s="378"/>
      <c r="HJ265" s="378"/>
      <c r="HK265" s="378"/>
      <c r="HL265" s="378"/>
      <c r="HM265" s="378"/>
      <c r="HN265" s="378"/>
    </row>
    <row r="266" s="369" customFormat="1" ht="36" hidden="1" customHeight="1" spans="1:222">
      <c r="A266" s="399" t="s">
        <v>8196</v>
      </c>
      <c r="B266" s="399" t="s">
        <v>8375</v>
      </c>
      <c r="C266" s="400">
        <v>100000</v>
      </c>
      <c r="D266" s="910" t="s">
        <v>4670</v>
      </c>
      <c r="E266" s="402" t="s">
        <v>14</v>
      </c>
      <c r="F266" s="403">
        <v>2300245</v>
      </c>
      <c r="G266" s="404" t="s">
        <v>7807</v>
      </c>
      <c r="I266" s="369">
        <f t="shared" si="5"/>
        <v>121000</v>
      </c>
      <c r="HB266" s="378"/>
      <c r="HC266" s="378"/>
      <c r="HD266" s="378"/>
      <c r="HE266" s="378"/>
      <c r="HF266" s="378"/>
      <c r="HG266" s="378"/>
      <c r="HH266" s="378"/>
      <c r="HI266" s="378"/>
      <c r="HJ266" s="378"/>
      <c r="HK266" s="378"/>
      <c r="HL266" s="378"/>
      <c r="HM266" s="378"/>
      <c r="HN266" s="378"/>
    </row>
    <row r="267" s="369" customFormat="1" ht="36" hidden="1" customHeight="1" spans="1:222">
      <c r="A267" s="399" t="s">
        <v>8198</v>
      </c>
      <c r="B267" s="399" t="s">
        <v>8376</v>
      </c>
      <c r="C267" s="400">
        <v>97900</v>
      </c>
      <c r="D267" s="910" t="s">
        <v>4670</v>
      </c>
      <c r="E267" s="402" t="s">
        <v>14</v>
      </c>
      <c r="F267" s="403">
        <v>2300245</v>
      </c>
      <c r="G267" s="404" t="s">
        <v>7807</v>
      </c>
      <c r="I267" s="369">
        <f t="shared" si="5"/>
        <v>118459</v>
      </c>
      <c r="HB267" s="378"/>
      <c r="HC267" s="378"/>
      <c r="HD267" s="378"/>
      <c r="HE267" s="378"/>
      <c r="HF267" s="378"/>
      <c r="HG267" s="378"/>
      <c r="HH267" s="378"/>
      <c r="HI267" s="378"/>
      <c r="HJ267" s="378"/>
      <c r="HK267" s="378"/>
      <c r="HL267" s="378"/>
      <c r="HM267" s="378"/>
      <c r="HN267" s="378"/>
    </row>
    <row r="268" s="369" customFormat="1" ht="36" hidden="1" customHeight="1" spans="1:222">
      <c r="A268" s="399" t="s">
        <v>8198</v>
      </c>
      <c r="B268" s="399" t="s">
        <v>8376</v>
      </c>
      <c r="C268" s="400">
        <v>2100</v>
      </c>
      <c r="D268" s="910" t="s">
        <v>4670</v>
      </c>
      <c r="E268" s="402" t="s">
        <v>14</v>
      </c>
      <c r="F268" s="403">
        <v>2300245</v>
      </c>
      <c r="G268" s="404" t="s">
        <v>7807</v>
      </c>
      <c r="I268" s="369">
        <f t="shared" si="5"/>
        <v>2541</v>
      </c>
      <c r="HB268" s="378"/>
      <c r="HC268" s="378"/>
      <c r="HD268" s="378"/>
      <c r="HE268" s="378"/>
      <c r="HF268" s="378"/>
      <c r="HG268" s="378"/>
      <c r="HH268" s="378"/>
      <c r="HI268" s="378"/>
      <c r="HJ268" s="378"/>
      <c r="HK268" s="378"/>
      <c r="HL268" s="378"/>
      <c r="HM268" s="378"/>
      <c r="HN268" s="378"/>
    </row>
    <row r="269" s="369" customFormat="1" ht="36" hidden="1" customHeight="1" spans="1:222">
      <c r="A269" s="399" t="s">
        <v>8192</v>
      </c>
      <c r="B269" s="399" t="s">
        <v>8377</v>
      </c>
      <c r="C269" s="400">
        <v>80000</v>
      </c>
      <c r="D269" s="910" t="s">
        <v>4670</v>
      </c>
      <c r="E269" s="402" t="s">
        <v>14</v>
      </c>
      <c r="F269" s="403">
        <v>2300245</v>
      </c>
      <c r="G269" s="404" t="s">
        <v>7807</v>
      </c>
      <c r="I269" s="369">
        <f t="shared" si="5"/>
        <v>96800</v>
      </c>
      <c r="HB269" s="378"/>
      <c r="HC269" s="378"/>
      <c r="HD269" s="378"/>
      <c r="HE269" s="378"/>
      <c r="HF269" s="378"/>
      <c r="HG269" s="378"/>
      <c r="HH269" s="378"/>
      <c r="HI269" s="378"/>
      <c r="HJ269" s="378"/>
      <c r="HK269" s="378"/>
      <c r="HL269" s="378"/>
      <c r="HM269" s="378"/>
      <c r="HN269" s="378"/>
    </row>
    <row r="270" s="369" customFormat="1" ht="36" hidden="1" customHeight="1" spans="1:222">
      <c r="A270" s="399" t="s">
        <v>8192</v>
      </c>
      <c r="B270" s="399" t="s">
        <v>8377</v>
      </c>
      <c r="C270" s="400">
        <v>20000</v>
      </c>
      <c r="D270" s="910" t="s">
        <v>4670</v>
      </c>
      <c r="E270" s="402" t="s">
        <v>14</v>
      </c>
      <c r="F270" s="403">
        <v>2300245</v>
      </c>
      <c r="G270" s="404" t="s">
        <v>7807</v>
      </c>
      <c r="I270" s="369">
        <f t="shared" si="5"/>
        <v>24200</v>
      </c>
      <c r="HB270" s="378"/>
      <c r="HC270" s="378"/>
      <c r="HD270" s="378"/>
      <c r="HE270" s="378"/>
      <c r="HF270" s="378"/>
      <c r="HG270" s="378"/>
      <c r="HH270" s="378"/>
      <c r="HI270" s="378"/>
      <c r="HJ270" s="378"/>
      <c r="HK270" s="378"/>
      <c r="HL270" s="378"/>
      <c r="HM270" s="378"/>
      <c r="HN270" s="378"/>
    </row>
    <row r="271" s="369" customFormat="1" ht="36" hidden="1" customHeight="1" spans="1:222">
      <c r="A271" s="399" t="s">
        <v>8165</v>
      </c>
      <c r="B271" s="399" t="s">
        <v>8378</v>
      </c>
      <c r="C271" s="400">
        <v>84600</v>
      </c>
      <c r="D271" s="910" t="s">
        <v>5054</v>
      </c>
      <c r="E271" s="402" t="s">
        <v>454</v>
      </c>
      <c r="F271" s="403">
        <v>2300245</v>
      </c>
      <c r="G271" s="404" t="s">
        <v>7807</v>
      </c>
      <c r="I271" s="369">
        <f t="shared" si="5"/>
        <v>102366</v>
      </c>
      <c r="HB271" s="378"/>
      <c r="HC271" s="378"/>
      <c r="HD271" s="378"/>
      <c r="HE271" s="378"/>
      <c r="HF271" s="378"/>
      <c r="HG271" s="378"/>
      <c r="HH271" s="378"/>
      <c r="HI271" s="378"/>
      <c r="HJ271" s="378"/>
      <c r="HK271" s="378"/>
      <c r="HL271" s="378"/>
      <c r="HM271" s="378"/>
      <c r="HN271" s="378"/>
    </row>
    <row r="272" s="369" customFormat="1" ht="36" hidden="1" customHeight="1" spans="1:222">
      <c r="A272" s="399" t="s">
        <v>8223</v>
      </c>
      <c r="B272" s="399" t="s">
        <v>8379</v>
      </c>
      <c r="C272" s="400">
        <v>10487000</v>
      </c>
      <c r="D272" s="910" t="s">
        <v>5214</v>
      </c>
      <c r="E272" s="402" t="s">
        <v>622</v>
      </c>
      <c r="F272" s="403">
        <v>2300245</v>
      </c>
      <c r="G272" s="404" t="s">
        <v>7807</v>
      </c>
      <c r="I272" s="369">
        <f t="shared" si="5"/>
        <v>12689270</v>
      </c>
      <c r="HB272" s="378"/>
      <c r="HC272" s="378"/>
      <c r="HD272" s="378"/>
      <c r="HE272" s="378"/>
      <c r="HF272" s="378"/>
      <c r="HG272" s="378"/>
      <c r="HH272" s="378"/>
      <c r="HI272" s="378"/>
      <c r="HJ272" s="378"/>
      <c r="HK272" s="378"/>
      <c r="HL272" s="378"/>
      <c r="HM272" s="378"/>
      <c r="HN272" s="378"/>
    </row>
    <row r="273" s="369" customFormat="1" ht="36" hidden="1" customHeight="1" spans="1:222">
      <c r="A273" s="399" t="s">
        <v>8317</v>
      </c>
      <c r="B273" s="399" t="s">
        <v>8380</v>
      </c>
      <c r="C273" s="400">
        <v>71200</v>
      </c>
      <c r="D273" s="910" t="s">
        <v>5210</v>
      </c>
      <c r="E273" s="402" t="s">
        <v>616</v>
      </c>
      <c r="F273" s="403">
        <v>2300245</v>
      </c>
      <c r="G273" s="404" t="s">
        <v>7807</v>
      </c>
      <c r="I273" s="369">
        <f t="shared" si="5"/>
        <v>86152</v>
      </c>
      <c r="HB273" s="378"/>
      <c r="HC273" s="378"/>
      <c r="HD273" s="378"/>
      <c r="HE273" s="378"/>
      <c r="HF273" s="378"/>
      <c r="HG273" s="378"/>
      <c r="HH273" s="378"/>
      <c r="HI273" s="378"/>
      <c r="HJ273" s="378"/>
      <c r="HK273" s="378"/>
      <c r="HL273" s="378"/>
      <c r="HM273" s="378"/>
      <c r="HN273" s="378"/>
    </row>
    <row r="274" s="369" customFormat="1" ht="36" hidden="1" customHeight="1" spans="1:222">
      <c r="A274" s="399" t="s">
        <v>8338</v>
      </c>
      <c r="B274" s="399" t="s">
        <v>8381</v>
      </c>
      <c r="C274" s="400">
        <v>455900</v>
      </c>
      <c r="D274" s="910" t="s">
        <v>5209</v>
      </c>
      <c r="E274" s="402" t="s">
        <v>614</v>
      </c>
      <c r="F274" s="403">
        <v>2300245</v>
      </c>
      <c r="G274" s="404" t="s">
        <v>7807</v>
      </c>
      <c r="I274" s="369">
        <f t="shared" si="5"/>
        <v>551639</v>
      </c>
      <c r="HB274" s="378"/>
      <c r="HC274" s="378"/>
      <c r="HD274" s="378"/>
      <c r="HE274" s="378"/>
      <c r="HF274" s="378"/>
      <c r="HG274" s="378"/>
      <c r="HH274" s="378"/>
      <c r="HI274" s="378"/>
      <c r="HJ274" s="378"/>
      <c r="HK274" s="378"/>
      <c r="HL274" s="378"/>
      <c r="HM274" s="378"/>
      <c r="HN274" s="378"/>
    </row>
    <row r="275" s="369" customFormat="1" ht="36" hidden="1" customHeight="1" spans="1:222">
      <c r="A275" s="399" t="s">
        <v>8308</v>
      </c>
      <c r="B275" s="399" t="s">
        <v>8382</v>
      </c>
      <c r="C275" s="400">
        <v>58500</v>
      </c>
      <c r="D275" s="910" t="s">
        <v>5209</v>
      </c>
      <c r="E275" s="402" t="s">
        <v>614</v>
      </c>
      <c r="F275" s="403">
        <v>2300245</v>
      </c>
      <c r="G275" s="404" t="s">
        <v>7807</v>
      </c>
      <c r="I275" s="369">
        <f t="shared" si="5"/>
        <v>70785</v>
      </c>
      <c r="HB275" s="378"/>
      <c r="HC275" s="378"/>
      <c r="HD275" s="378"/>
      <c r="HE275" s="378"/>
      <c r="HF275" s="378"/>
      <c r="HG275" s="378"/>
      <c r="HH275" s="378"/>
      <c r="HI275" s="378"/>
      <c r="HJ275" s="378"/>
      <c r="HK275" s="378"/>
      <c r="HL275" s="378"/>
      <c r="HM275" s="378"/>
      <c r="HN275" s="378"/>
    </row>
    <row r="276" s="369" customFormat="1" ht="36" hidden="1" customHeight="1" spans="1:222">
      <c r="A276" s="399" t="s">
        <v>8308</v>
      </c>
      <c r="B276" s="399" t="s">
        <v>8383</v>
      </c>
      <c r="C276" s="400">
        <v>213800</v>
      </c>
      <c r="D276" s="910" t="s">
        <v>5209</v>
      </c>
      <c r="E276" s="402" t="s">
        <v>614</v>
      </c>
      <c r="F276" s="403">
        <v>2300245</v>
      </c>
      <c r="G276" s="404" t="s">
        <v>7807</v>
      </c>
      <c r="I276" s="369">
        <f t="shared" si="5"/>
        <v>258698</v>
      </c>
      <c r="HB276" s="378"/>
      <c r="HC276" s="378"/>
      <c r="HD276" s="378"/>
      <c r="HE276" s="378"/>
      <c r="HF276" s="378"/>
      <c r="HG276" s="378"/>
      <c r="HH276" s="378"/>
      <c r="HI276" s="378"/>
      <c r="HJ276" s="378"/>
      <c r="HK276" s="378"/>
      <c r="HL276" s="378"/>
      <c r="HM276" s="378"/>
      <c r="HN276" s="378"/>
    </row>
    <row r="277" s="369" customFormat="1" ht="36" hidden="1" customHeight="1" spans="1:222">
      <c r="A277" s="399" t="s">
        <v>8331</v>
      </c>
      <c r="B277" s="399" t="s">
        <v>8384</v>
      </c>
      <c r="C277" s="400">
        <v>24400</v>
      </c>
      <c r="D277" s="910" t="s">
        <v>5209</v>
      </c>
      <c r="E277" s="402" t="s">
        <v>614</v>
      </c>
      <c r="F277" s="403">
        <v>2300245</v>
      </c>
      <c r="G277" s="404" t="s">
        <v>7807</v>
      </c>
      <c r="I277" s="369">
        <f t="shared" si="5"/>
        <v>29524</v>
      </c>
      <c r="HB277" s="378"/>
      <c r="HC277" s="378"/>
      <c r="HD277" s="378"/>
      <c r="HE277" s="378"/>
      <c r="HF277" s="378"/>
      <c r="HG277" s="378"/>
      <c r="HH277" s="378"/>
      <c r="HI277" s="378"/>
      <c r="HJ277" s="378"/>
      <c r="HK277" s="378"/>
      <c r="HL277" s="378"/>
      <c r="HM277" s="378"/>
      <c r="HN277" s="378"/>
    </row>
    <row r="278" s="369" customFormat="1" ht="36" hidden="1" customHeight="1" spans="1:222">
      <c r="A278" s="399" t="s">
        <v>8385</v>
      </c>
      <c r="B278" s="399" t="s">
        <v>8386</v>
      </c>
      <c r="C278" s="400">
        <v>205646.1</v>
      </c>
      <c r="D278" s="910" t="s">
        <v>6009</v>
      </c>
      <c r="E278" s="402" t="s">
        <v>8288</v>
      </c>
      <c r="F278" s="403">
        <v>2300245</v>
      </c>
      <c r="G278" s="404" t="s">
        <v>7807</v>
      </c>
      <c r="I278" s="369">
        <f t="shared" si="5"/>
        <v>248831.781</v>
      </c>
      <c r="HB278" s="378"/>
      <c r="HC278" s="378"/>
      <c r="HD278" s="378"/>
      <c r="HE278" s="378"/>
      <c r="HF278" s="378"/>
      <c r="HG278" s="378"/>
      <c r="HH278" s="378"/>
      <c r="HI278" s="378"/>
      <c r="HJ278" s="378"/>
      <c r="HK278" s="378"/>
      <c r="HL278" s="378"/>
      <c r="HM278" s="378"/>
      <c r="HN278" s="378"/>
    </row>
    <row r="279" s="369" customFormat="1" ht="36" hidden="1" customHeight="1" spans="1:222">
      <c r="A279" s="399" t="s">
        <v>8148</v>
      </c>
      <c r="B279" s="399" t="s">
        <v>8387</v>
      </c>
      <c r="C279" s="400">
        <v>486600</v>
      </c>
      <c r="D279" s="910" t="s">
        <v>5915</v>
      </c>
      <c r="E279" s="402" t="s">
        <v>1349</v>
      </c>
      <c r="F279" s="403">
        <v>2300245</v>
      </c>
      <c r="G279" s="404" t="s">
        <v>7807</v>
      </c>
      <c r="I279" s="369">
        <f t="shared" si="5"/>
        <v>588786</v>
      </c>
      <c r="HB279" s="378"/>
      <c r="HC279" s="378"/>
      <c r="HD279" s="378"/>
      <c r="HE279" s="378"/>
      <c r="HF279" s="378"/>
      <c r="HG279" s="378"/>
      <c r="HH279" s="378"/>
      <c r="HI279" s="378"/>
      <c r="HJ279" s="378"/>
      <c r="HK279" s="378"/>
      <c r="HL279" s="378"/>
      <c r="HM279" s="378"/>
      <c r="HN279" s="378"/>
    </row>
    <row r="280" s="369" customFormat="1" ht="36" hidden="1" customHeight="1" spans="1:222">
      <c r="A280" s="399" t="s">
        <v>8161</v>
      </c>
      <c r="B280" s="399" t="s">
        <v>8388</v>
      </c>
      <c r="C280" s="400">
        <v>250000</v>
      </c>
      <c r="D280" s="910" t="s">
        <v>5915</v>
      </c>
      <c r="E280" s="402" t="s">
        <v>1349</v>
      </c>
      <c r="F280" s="403">
        <v>2300245</v>
      </c>
      <c r="G280" s="404" t="s">
        <v>7807</v>
      </c>
      <c r="I280" s="369">
        <f t="shared" si="5"/>
        <v>302500</v>
      </c>
      <c r="HB280" s="378"/>
      <c r="HC280" s="378"/>
      <c r="HD280" s="378"/>
      <c r="HE280" s="378"/>
      <c r="HF280" s="378"/>
      <c r="HG280" s="378"/>
      <c r="HH280" s="378"/>
      <c r="HI280" s="378"/>
      <c r="HJ280" s="378"/>
      <c r="HK280" s="378"/>
      <c r="HL280" s="378"/>
      <c r="HM280" s="378"/>
      <c r="HN280" s="378"/>
    </row>
    <row r="281" s="369" customFormat="1" ht="36" hidden="1" customHeight="1" spans="1:222">
      <c r="A281" s="399" t="s">
        <v>8188</v>
      </c>
      <c r="B281" s="399" t="s">
        <v>8389</v>
      </c>
      <c r="C281" s="400">
        <v>250000</v>
      </c>
      <c r="D281" s="910" t="s">
        <v>5915</v>
      </c>
      <c r="E281" s="402" t="s">
        <v>1349</v>
      </c>
      <c r="F281" s="403">
        <v>2130899</v>
      </c>
      <c r="G281" s="404" t="s">
        <v>1416</v>
      </c>
      <c r="I281" s="369">
        <f t="shared" si="5"/>
        <v>302500</v>
      </c>
      <c r="HB281" s="378"/>
      <c r="HC281" s="378"/>
      <c r="HD281" s="378"/>
      <c r="HE281" s="378"/>
      <c r="HF281" s="378"/>
      <c r="HG281" s="378"/>
      <c r="HH281" s="378"/>
      <c r="HI281" s="378"/>
      <c r="HJ281" s="378"/>
      <c r="HK281" s="378"/>
      <c r="HL281" s="378"/>
      <c r="HM281" s="378"/>
      <c r="HN281" s="378"/>
    </row>
    <row r="282" s="369" customFormat="1" ht="36" hidden="1" customHeight="1" spans="1:222">
      <c r="A282" s="399" t="s">
        <v>8178</v>
      </c>
      <c r="B282" s="399" t="s">
        <v>8390</v>
      </c>
      <c r="C282" s="400">
        <v>250000</v>
      </c>
      <c r="D282" s="910" t="s">
        <v>5915</v>
      </c>
      <c r="E282" s="402" t="s">
        <v>1349</v>
      </c>
      <c r="F282" s="403">
        <v>2130899</v>
      </c>
      <c r="G282" s="404" t="s">
        <v>1416</v>
      </c>
      <c r="I282" s="369">
        <f t="shared" si="5"/>
        <v>302500</v>
      </c>
      <c r="HB282" s="378"/>
      <c r="HC282" s="378"/>
      <c r="HD282" s="378"/>
      <c r="HE282" s="378"/>
      <c r="HF282" s="378"/>
      <c r="HG282" s="378"/>
      <c r="HH282" s="378"/>
      <c r="HI282" s="378"/>
      <c r="HJ282" s="378"/>
      <c r="HK282" s="378"/>
      <c r="HL282" s="378"/>
      <c r="HM282" s="378"/>
      <c r="HN282" s="378"/>
    </row>
    <row r="283" s="369" customFormat="1" ht="36" hidden="1" customHeight="1" spans="1:222">
      <c r="A283" s="399" t="s">
        <v>8148</v>
      </c>
      <c r="B283" s="399" t="s">
        <v>8391</v>
      </c>
      <c r="C283" s="400">
        <v>640000</v>
      </c>
      <c r="D283" s="910" t="s">
        <v>5916</v>
      </c>
      <c r="E283" s="402" t="s">
        <v>5917</v>
      </c>
      <c r="F283" s="403">
        <v>2130899</v>
      </c>
      <c r="G283" s="404" t="s">
        <v>1416</v>
      </c>
      <c r="H283" s="369">
        <f>C283*0.8</f>
        <v>512000</v>
      </c>
      <c r="I283" s="369">
        <f t="shared" si="5"/>
        <v>774400</v>
      </c>
      <c r="HB283" s="378"/>
      <c r="HC283" s="378"/>
      <c r="HD283" s="378"/>
      <c r="HE283" s="378"/>
      <c r="HF283" s="378"/>
      <c r="HG283" s="378"/>
      <c r="HH283" s="378"/>
      <c r="HI283" s="378"/>
      <c r="HJ283" s="378"/>
      <c r="HK283" s="378"/>
      <c r="HL283" s="378"/>
      <c r="HM283" s="378"/>
      <c r="HN283" s="378"/>
    </row>
    <row r="284" s="369" customFormat="1" ht="36" hidden="1" customHeight="1" spans="1:222">
      <c r="A284" s="399" t="s">
        <v>8148</v>
      </c>
      <c r="B284" s="399" t="s">
        <v>8392</v>
      </c>
      <c r="C284" s="400">
        <v>143300</v>
      </c>
      <c r="D284" s="910" t="s">
        <v>5912</v>
      </c>
      <c r="E284" s="402" t="s">
        <v>1346</v>
      </c>
      <c r="F284" s="403">
        <v>2130899</v>
      </c>
      <c r="G284" s="404" t="s">
        <v>1416</v>
      </c>
      <c r="I284" s="369">
        <f t="shared" si="5"/>
        <v>173393</v>
      </c>
      <c r="HB284" s="378"/>
      <c r="HC284" s="378"/>
      <c r="HD284" s="378"/>
      <c r="HE284" s="378"/>
      <c r="HF284" s="378"/>
      <c r="HG284" s="378"/>
      <c r="HH284" s="378"/>
      <c r="HI284" s="378"/>
      <c r="HJ284" s="378"/>
      <c r="HK284" s="378"/>
      <c r="HL284" s="378"/>
      <c r="HM284" s="378"/>
      <c r="HN284" s="378"/>
    </row>
    <row r="285" s="369" customFormat="1" ht="36" hidden="1" customHeight="1" spans="1:222">
      <c r="A285" s="399" t="s">
        <v>8145</v>
      </c>
      <c r="B285" s="399" t="s">
        <v>8393</v>
      </c>
      <c r="C285" s="400">
        <v>15000</v>
      </c>
      <c r="D285" s="910" t="s">
        <v>5962</v>
      </c>
      <c r="E285" s="402" t="s">
        <v>1375</v>
      </c>
      <c r="F285" s="403">
        <v>2130899</v>
      </c>
      <c r="G285" s="404" t="s">
        <v>1416</v>
      </c>
      <c r="I285" s="369">
        <f t="shared" si="5"/>
        <v>18150</v>
      </c>
      <c r="HB285" s="378"/>
      <c r="HC285" s="378"/>
      <c r="HD285" s="378"/>
      <c r="HE285" s="378"/>
      <c r="HF285" s="378"/>
      <c r="HG285" s="378"/>
      <c r="HH285" s="378"/>
      <c r="HI285" s="378"/>
      <c r="HJ285" s="378"/>
      <c r="HK285" s="378"/>
      <c r="HL285" s="378"/>
      <c r="HM285" s="378"/>
      <c r="HN285" s="378"/>
    </row>
    <row r="286" s="369" customFormat="1" ht="36" hidden="1" customHeight="1" spans="1:222">
      <c r="A286" s="399" t="s">
        <v>8161</v>
      </c>
      <c r="B286" s="399" t="s">
        <v>8394</v>
      </c>
      <c r="C286" s="400">
        <v>400000</v>
      </c>
      <c r="D286" s="910" t="s">
        <v>5977</v>
      </c>
      <c r="E286" s="402" t="s">
        <v>1385</v>
      </c>
      <c r="F286" s="403">
        <v>2130899</v>
      </c>
      <c r="G286" s="404" t="s">
        <v>1416</v>
      </c>
      <c r="I286" s="369">
        <f t="shared" si="5"/>
        <v>484000</v>
      </c>
      <c r="HB286" s="378"/>
      <c r="HC286" s="378"/>
      <c r="HD286" s="378"/>
      <c r="HE286" s="378"/>
      <c r="HF286" s="378"/>
      <c r="HG286" s="378"/>
      <c r="HH286" s="378"/>
      <c r="HI286" s="378"/>
      <c r="HJ286" s="378"/>
      <c r="HK286" s="378"/>
      <c r="HL286" s="378"/>
      <c r="HM286" s="378"/>
      <c r="HN286" s="378"/>
    </row>
    <row r="287" s="369" customFormat="1" ht="36" hidden="1" customHeight="1" spans="1:222">
      <c r="A287" s="399" t="s">
        <v>8182</v>
      </c>
      <c r="B287" s="399" t="s">
        <v>8395</v>
      </c>
      <c r="C287" s="400">
        <v>150000</v>
      </c>
      <c r="D287" s="910" t="s">
        <v>5977</v>
      </c>
      <c r="E287" s="402" t="s">
        <v>1385</v>
      </c>
      <c r="F287" s="403">
        <v>2130899</v>
      </c>
      <c r="G287" s="404" t="s">
        <v>1416</v>
      </c>
      <c r="I287" s="369">
        <f t="shared" si="5"/>
        <v>181500</v>
      </c>
      <c r="HB287" s="378"/>
      <c r="HC287" s="378"/>
      <c r="HD287" s="378"/>
      <c r="HE287" s="378"/>
      <c r="HF287" s="378"/>
      <c r="HG287" s="378"/>
      <c r="HH287" s="378"/>
      <c r="HI287" s="378"/>
      <c r="HJ287" s="378"/>
      <c r="HK287" s="378"/>
      <c r="HL287" s="378"/>
      <c r="HM287" s="378"/>
      <c r="HN287" s="378"/>
    </row>
    <row r="288" s="369" customFormat="1" ht="36" hidden="1" customHeight="1" spans="1:222">
      <c r="A288" s="399" t="s">
        <v>8186</v>
      </c>
      <c r="B288" s="399" t="s">
        <v>8396</v>
      </c>
      <c r="C288" s="400">
        <v>150000</v>
      </c>
      <c r="D288" s="910" t="s">
        <v>5977</v>
      </c>
      <c r="E288" s="402" t="s">
        <v>1385</v>
      </c>
      <c r="F288" s="403">
        <v>2130899</v>
      </c>
      <c r="G288" s="404" t="s">
        <v>1416</v>
      </c>
      <c r="I288" s="369">
        <f t="shared" si="5"/>
        <v>181500</v>
      </c>
      <c r="HB288" s="378"/>
      <c r="HC288" s="378"/>
      <c r="HD288" s="378"/>
      <c r="HE288" s="378"/>
      <c r="HF288" s="378"/>
      <c r="HG288" s="378"/>
      <c r="HH288" s="378"/>
      <c r="HI288" s="378"/>
      <c r="HJ288" s="378"/>
      <c r="HK288" s="378"/>
      <c r="HL288" s="378"/>
      <c r="HM288" s="378"/>
      <c r="HN288" s="378"/>
    </row>
    <row r="289" s="369" customFormat="1" ht="36" hidden="1" customHeight="1" spans="1:222">
      <c r="A289" s="399" t="s">
        <v>8184</v>
      </c>
      <c r="B289" s="399" t="s">
        <v>8397</v>
      </c>
      <c r="C289" s="400">
        <v>100000</v>
      </c>
      <c r="D289" s="910" t="s">
        <v>5977</v>
      </c>
      <c r="E289" s="402" t="s">
        <v>1385</v>
      </c>
      <c r="F289" s="403">
        <v>2130899</v>
      </c>
      <c r="G289" s="404" t="s">
        <v>1416</v>
      </c>
      <c r="I289" s="369">
        <f t="shared" si="5"/>
        <v>121000</v>
      </c>
      <c r="HB289" s="378"/>
      <c r="HC289" s="378"/>
      <c r="HD289" s="378"/>
      <c r="HE289" s="378"/>
      <c r="HF289" s="378"/>
      <c r="HG289" s="378"/>
      <c r="HH289" s="378"/>
      <c r="HI289" s="378"/>
      <c r="HJ289" s="378"/>
      <c r="HK289" s="378"/>
      <c r="HL289" s="378"/>
      <c r="HM289" s="378"/>
      <c r="HN289" s="378"/>
    </row>
    <row r="290" s="369" customFormat="1" ht="36" hidden="1" customHeight="1" spans="1:222">
      <c r="A290" s="399" t="s">
        <v>8178</v>
      </c>
      <c r="B290" s="399" t="s">
        <v>8398</v>
      </c>
      <c r="C290" s="400">
        <v>170000</v>
      </c>
      <c r="D290" s="910" t="s">
        <v>5977</v>
      </c>
      <c r="E290" s="402" t="s">
        <v>1385</v>
      </c>
      <c r="F290" s="403">
        <v>2130899</v>
      </c>
      <c r="G290" s="404" t="s">
        <v>1416</v>
      </c>
      <c r="I290" s="369">
        <f t="shared" si="5"/>
        <v>205700</v>
      </c>
      <c r="HB290" s="378"/>
      <c r="HC290" s="378"/>
      <c r="HD290" s="378"/>
      <c r="HE290" s="378"/>
      <c r="HF290" s="378"/>
      <c r="HG290" s="378"/>
      <c r="HH290" s="378"/>
      <c r="HI290" s="378"/>
      <c r="HJ290" s="378"/>
      <c r="HK290" s="378"/>
      <c r="HL290" s="378"/>
      <c r="HM290" s="378"/>
      <c r="HN290" s="378"/>
    </row>
    <row r="291" s="369" customFormat="1" ht="36" hidden="1" customHeight="1" spans="1:222">
      <c r="A291" s="399" t="s">
        <v>8190</v>
      </c>
      <c r="B291" s="399" t="s">
        <v>8399</v>
      </c>
      <c r="C291" s="400">
        <v>150000</v>
      </c>
      <c r="D291" s="910" t="s">
        <v>5977</v>
      </c>
      <c r="E291" s="402" t="s">
        <v>1385</v>
      </c>
      <c r="F291" s="403">
        <v>2130899</v>
      </c>
      <c r="G291" s="404" t="s">
        <v>1416</v>
      </c>
      <c r="I291" s="369">
        <f t="shared" si="5"/>
        <v>181500</v>
      </c>
      <c r="HB291" s="378"/>
      <c r="HC291" s="378"/>
      <c r="HD291" s="378"/>
      <c r="HE291" s="378"/>
      <c r="HF291" s="378"/>
      <c r="HG291" s="378"/>
      <c r="HH291" s="378"/>
      <c r="HI291" s="378"/>
      <c r="HJ291" s="378"/>
      <c r="HK291" s="378"/>
      <c r="HL291" s="378"/>
      <c r="HM291" s="378"/>
      <c r="HN291" s="378"/>
    </row>
    <row r="292" s="369" customFormat="1" ht="36" hidden="1" customHeight="1" spans="1:222">
      <c r="A292" s="399" t="s">
        <v>8192</v>
      </c>
      <c r="B292" s="399" t="s">
        <v>8400</v>
      </c>
      <c r="C292" s="400">
        <v>100000</v>
      </c>
      <c r="D292" s="910" t="s">
        <v>5977</v>
      </c>
      <c r="E292" s="402" t="s">
        <v>1385</v>
      </c>
      <c r="F292" s="403">
        <v>2130899</v>
      </c>
      <c r="G292" s="404" t="s">
        <v>1416</v>
      </c>
      <c r="I292" s="369">
        <f t="shared" si="5"/>
        <v>121000</v>
      </c>
      <c r="HB292" s="378"/>
      <c r="HC292" s="378"/>
      <c r="HD292" s="378"/>
      <c r="HE292" s="378"/>
      <c r="HF292" s="378"/>
      <c r="HG292" s="378"/>
      <c r="HH292" s="378"/>
      <c r="HI292" s="378"/>
      <c r="HJ292" s="378"/>
      <c r="HK292" s="378"/>
      <c r="HL292" s="378"/>
      <c r="HM292" s="378"/>
      <c r="HN292" s="378"/>
    </row>
    <row r="293" s="369" customFormat="1" ht="36" hidden="1" customHeight="1" spans="1:222">
      <c r="A293" s="399" t="s">
        <v>8198</v>
      </c>
      <c r="B293" s="399" t="s">
        <v>8401</v>
      </c>
      <c r="C293" s="400">
        <v>200000</v>
      </c>
      <c r="D293" s="910" t="s">
        <v>5977</v>
      </c>
      <c r="E293" s="402" t="s">
        <v>1385</v>
      </c>
      <c r="F293" s="403">
        <v>2130899</v>
      </c>
      <c r="G293" s="404" t="s">
        <v>1416</v>
      </c>
      <c r="I293" s="369">
        <f t="shared" si="5"/>
        <v>242000</v>
      </c>
      <c r="HB293" s="378"/>
      <c r="HC293" s="378"/>
      <c r="HD293" s="378"/>
      <c r="HE293" s="378"/>
      <c r="HF293" s="378"/>
      <c r="HG293" s="378"/>
      <c r="HH293" s="378"/>
      <c r="HI293" s="378"/>
      <c r="HJ293" s="378"/>
      <c r="HK293" s="378"/>
      <c r="HL293" s="378"/>
      <c r="HM293" s="378"/>
      <c r="HN293" s="378"/>
    </row>
    <row r="294" s="369" customFormat="1" ht="36" hidden="1" customHeight="1" spans="1:222">
      <c r="A294" s="399" t="s">
        <v>8196</v>
      </c>
      <c r="B294" s="399" t="s">
        <v>8402</v>
      </c>
      <c r="C294" s="400">
        <v>200000</v>
      </c>
      <c r="D294" s="910" t="s">
        <v>5977</v>
      </c>
      <c r="E294" s="402" t="s">
        <v>1385</v>
      </c>
      <c r="F294" s="403">
        <v>2130899</v>
      </c>
      <c r="G294" s="404" t="s">
        <v>1416</v>
      </c>
      <c r="I294" s="369">
        <f t="shared" si="5"/>
        <v>242000</v>
      </c>
      <c r="HB294" s="378"/>
      <c r="HC294" s="378"/>
      <c r="HD294" s="378"/>
      <c r="HE294" s="378"/>
      <c r="HF294" s="378"/>
      <c r="HG294" s="378"/>
      <c r="HH294" s="378"/>
      <c r="HI294" s="378"/>
      <c r="HJ294" s="378"/>
      <c r="HK294" s="378"/>
      <c r="HL294" s="378"/>
      <c r="HM294" s="378"/>
      <c r="HN294" s="378"/>
    </row>
    <row r="295" s="369" customFormat="1" ht="36" hidden="1" customHeight="1" spans="1:222">
      <c r="A295" s="399" t="s">
        <v>8188</v>
      </c>
      <c r="B295" s="399" t="s">
        <v>8403</v>
      </c>
      <c r="C295" s="400">
        <v>130000</v>
      </c>
      <c r="D295" s="910" t="s">
        <v>5977</v>
      </c>
      <c r="E295" s="402" t="s">
        <v>1385</v>
      </c>
      <c r="F295" s="403">
        <v>2130899</v>
      </c>
      <c r="G295" s="404" t="s">
        <v>1416</v>
      </c>
      <c r="I295" s="369">
        <f t="shared" si="5"/>
        <v>157300</v>
      </c>
      <c r="HB295" s="378"/>
      <c r="HC295" s="378"/>
      <c r="HD295" s="378"/>
      <c r="HE295" s="378"/>
      <c r="HF295" s="378"/>
      <c r="HG295" s="378"/>
      <c r="HH295" s="378"/>
      <c r="HI295" s="378"/>
      <c r="HJ295" s="378"/>
      <c r="HK295" s="378"/>
      <c r="HL295" s="378"/>
      <c r="HM295" s="378"/>
      <c r="HN295" s="378"/>
    </row>
    <row r="296" s="369" customFormat="1" ht="36" hidden="1" customHeight="1" spans="1:222">
      <c r="A296" s="399" t="s">
        <v>8194</v>
      </c>
      <c r="B296" s="399" t="s">
        <v>8404</v>
      </c>
      <c r="C296" s="400">
        <v>100000</v>
      </c>
      <c r="D296" s="910" t="s">
        <v>5977</v>
      </c>
      <c r="E296" s="402" t="s">
        <v>1385</v>
      </c>
      <c r="F296" s="403">
        <v>2130899</v>
      </c>
      <c r="G296" s="404" t="s">
        <v>1416</v>
      </c>
      <c r="I296" s="369">
        <f t="shared" si="5"/>
        <v>121000</v>
      </c>
      <c r="HB296" s="378"/>
      <c r="HC296" s="378"/>
      <c r="HD296" s="378"/>
      <c r="HE296" s="378"/>
      <c r="HF296" s="378"/>
      <c r="HG296" s="378"/>
      <c r="HH296" s="378"/>
      <c r="HI296" s="378"/>
      <c r="HJ296" s="378"/>
      <c r="HK296" s="378"/>
      <c r="HL296" s="378"/>
      <c r="HM296" s="378"/>
      <c r="HN296" s="378"/>
    </row>
    <row r="297" s="369" customFormat="1" ht="36" hidden="1" customHeight="1" spans="1:222">
      <c r="A297" s="399" t="s">
        <v>8180</v>
      </c>
      <c r="B297" s="399" t="s">
        <v>8405</v>
      </c>
      <c r="C297" s="400">
        <v>150000</v>
      </c>
      <c r="D297" s="910" t="s">
        <v>5977</v>
      </c>
      <c r="E297" s="402" t="s">
        <v>1385</v>
      </c>
      <c r="F297" s="403">
        <v>2130899</v>
      </c>
      <c r="G297" s="404" t="s">
        <v>1416</v>
      </c>
      <c r="I297" s="369">
        <f t="shared" si="5"/>
        <v>181500</v>
      </c>
      <c r="HB297" s="378"/>
      <c r="HC297" s="378"/>
      <c r="HD297" s="378"/>
      <c r="HE297" s="378"/>
      <c r="HF297" s="378"/>
      <c r="HG297" s="378"/>
      <c r="HH297" s="378"/>
      <c r="HI297" s="378"/>
      <c r="HJ297" s="378"/>
      <c r="HK297" s="378"/>
      <c r="HL297" s="378"/>
      <c r="HM297" s="378"/>
      <c r="HN297" s="378"/>
    </row>
    <row r="298" s="369" customFormat="1" ht="36" hidden="1" customHeight="1" spans="1:222">
      <c r="A298" s="399" t="s">
        <v>8134</v>
      </c>
      <c r="B298" s="399" t="s">
        <v>8406</v>
      </c>
      <c r="C298" s="400">
        <v>8300</v>
      </c>
      <c r="D298" s="910" t="s">
        <v>4938</v>
      </c>
      <c r="E298" s="402" t="s">
        <v>344</v>
      </c>
      <c r="F298" s="403">
        <v>2130899</v>
      </c>
      <c r="G298" s="404" t="s">
        <v>1416</v>
      </c>
      <c r="I298" s="369">
        <f t="shared" si="5"/>
        <v>10043</v>
      </c>
      <c r="HB298" s="378"/>
      <c r="HC298" s="378"/>
      <c r="HD298" s="378"/>
      <c r="HE298" s="378"/>
      <c r="HF298" s="378"/>
      <c r="HG298" s="378"/>
      <c r="HH298" s="378"/>
      <c r="HI298" s="378"/>
      <c r="HJ298" s="378"/>
      <c r="HK298" s="378"/>
      <c r="HL298" s="378"/>
      <c r="HM298" s="378"/>
      <c r="HN298" s="378"/>
    </row>
    <row r="299" s="369" customFormat="1" ht="36" hidden="1" customHeight="1" spans="1:222">
      <c r="A299" s="399" t="s">
        <v>8134</v>
      </c>
      <c r="B299" s="399" t="s">
        <v>8406</v>
      </c>
      <c r="C299" s="400">
        <v>110000</v>
      </c>
      <c r="D299" s="910" t="s">
        <v>4938</v>
      </c>
      <c r="E299" s="402" t="s">
        <v>344</v>
      </c>
      <c r="F299" s="403">
        <v>2300231</v>
      </c>
      <c r="G299" s="404" t="s">
        <v>8283</v>
      </c>
      <c r="I299" s="369">
        <f t="shared" si="5"/>
        <v>133100</v>
      </c>
      <c r="HB299" s="378"/>
      <c r="HC299" s="378"/>
      <c r="HD299" s="378"/>
      <c r="HE299" s="378"/>
      <c r="HF299" s="378"/>
      <c r="HG299" s="378"/>
      <c r="HH299" s="378"/>
      <c r="HI299" s="378"/>
      <c r="HJ299" s="378"/>
      <c r="HK299" s="378"/>
      <c r="HL299" s="378"/>
      <c r="HM299" s="378"/>
      <c r="HN299" s="378"/>
    </row>
    <row r="300" s="369" customFormat="1" ht="36" hidden="1" customHeight="1" spans="1:222">
      <c r="A300" s="399" t="s">
        <v>8286</v>
      </c>
      <c r="B300" s="399" t="s">
        <v>8407</v>
      </c>
      <c r="C300" s="400">
        <v>18000</v>
      </c>
      <c r="D300" s="910" t="s">
        <v>4939</v>
      </c>
      <c r="E300" s="402" t="s">
        <v>30</v>
      </c>
      <c r="F300" s="403">
        <v>2300231</v>
      </c>
      <c r="G300" s="404" t="s">
        <v>8283</v>
      </c>
      <c r="I300" s="369">
        <f t="shared" si="5"/>
        <v>21780</v>
      </c>
      <c r="HB300" s="378"/>
      <c r="HC300" s="378"/>
      <c r="HD300" s="378"/>
      <c r="HE300" s="378"/>
      <c r="HF300" s="378"/>
      <c r="HG300" s="378"/>
      <c r="HH300" s="378"/>
      <c r="HI300" s="378"/>
      <c r="HJ300" s="378"/>
      <c r="HK300" s="378"/>
      <c r="HL300" s="378"/>
      <c r="HM300" s="378"/>
      <c r="HN300" s="378"/>
    </row>
    <row r="301" s="369" customFormat="1" ht="36" hidden="1" customHeight="1" spans="1:222">
      <c r="A301" s="399" t="s">
        <v>8163</v>
      </c>
      <c r="B301" s="399" t="s">
        <v>8408</v>
      </c>
      <c r="C301" s="400">
        <v>9272200</v>
      </c>
      <c r="D301" s="910" t="s">
        <v>5933</v>
      </c>
      <c r="E301" s="402" t="s">
        <v>1361</v>
      </c>
      <c r="F301" s="403">
        <v>2300231</v>
      </c>
      <c r="G301" s="404" t="s">
        <v>8283</v>
      </c>
      <c r="I301" s="369">
        <f t="shared" si="5"/>
        <v>11219362</v>
      </c>
      <c r="HB301" s="378"/>
      <c r="HC301" s="378"/>
      <c r="HD301" s="378"/>
      <c r="HE301" s="378"/>
      <c r="HF301" s="378"/>
      <c r="HG301" s="378"/>
      <c r="HH301" s="378"/>
      <c r="HI301" s="378"/>
      <c r="HJ301" s="378"/>
      <c r="HK301" s="378"/>
      <c r="HL301" s="378"/>
      <c r="HM301" s="378"/>
      <c r="HN301" s="378"/>
    </row>
    <row r="302" s="369" customFormat="1" ht="36" hidden="1" customHeight="1" spans="1:222">
      <c r="A302" s="399" t="s">
        <v>8213</v>
      </c>
      <c r="B302" s="399" t="s">
        <v>8409</v>
      </c>
      <c r="C302" s="400">
        <v>51300</v>
      </c>
      <c r="D302" s="910" t="s">
        <v>5082</v>
      </c>
      <c r="E302" s="402" t="s">
        <v>482</v>
      </c>
      <c r="F302" s="403">
        <v>2300231</v>
      </c>
      <c r="G302" s="404" t="s">
        <v>8283</v>
      </c>
      <c r="I302" s="369">
        <f t="shared" si="5"/>
        <v>62073</v>
      </c>
      <c r="HB302" s="378"/>
      <c r="HC302" s="378"/>
      <c r="HD302" s="378"/>
      <c r="HE302" s="378"/>
      <c r="HF302" s="378"/>
      <c r="HG302" s="378"/>
      <c r="HH302" s="378"/>
      <c r="HI302" s="378"/>
      <c r="HJ302" s="378"/>
      <c r="HK302" s="378"/>
      <c r="HL302" s="378"/>
      <c r="HM302" s="378"/>
      <c r="HN302" s="378"/>
    </row>
    <row r="303" s="369" customFormat="1" ht="36" hidden="1" customHeight="1" spans="1:222">
      <c r="A303" s="399" t="s">
        <v>8213</v>
      </c>
      <c r="B303" s="399" t="s">
        <v>8409</v>
      </c>
      <c r="C303" s="400">
        <v>6300</v>
      </c>
      <c r="D303" s="910" t="s">
        <v>5082</v>
      </c>
      <c r="E303" s="402" t="s">
        <v>482</v>
      </c>
      <c r="F303" s="403">
        <v>2300231</v>
      </c>
      <c r="G303" s="404" t="s">
        <v>8283</v>
      </c>
      <c r="I303" s="369">
        <f t="shared" si="5"/>
        <v>7623</v>
      </c>
      <c r="HB303" s="378"/>
      <c r="HC303" s="378"/>
      <c r="HD303" s="378"/>
      <c r="HE303" s="378"/>
      <c r="HF303" s="378"/>
      <c r="HG303" s="378"/>
      <c r="HH303" s="378"/>
      <c r="HI303" s="378"/>
      <c r="HJ303" s="378"/>
      <c r="HK303" s="378"/>
      <c r="HL303" s="378"/>
      <c r="HM303" s="378"/>
      <c r="HN303" s="378"/>
    </row>
    <row r="304" s="369" customFormat="1" ht="36" hidden="1" customHeight="1" spans="1:222">
      <c r="A304" s="399" t="s">
        <v>8163</v>
      </c>
      <c r="B304" s="399" t="s">
        <v>8410</v>
      </c>
      <c r="C304" s="400">
        <v>2500000</v>
      </c>
      <c r="D304" s="910" t="s">
        <v>5785</v>
      </c>
      <c r="E304" s="402" t="s">
        <v>1275</v>
      </c>
      <c r="F304" s="403">
        <v>2300231</v>
      </c>
      <c r="G304" s="404" t="s">
        <v>8283</v>
      </c>
      <c r="I304" s="369">
        <f t="shared" si="5"/>
        <v>3025000</v>
      </c>
      <c r="HB304" s="378"/>
      <c r="HC304" s="378"/>
      <c r="HD304" s="378"/>
      <c r="HE304" s="378"/>
      <c r="HF304" s="378"/>
      <c r="HG304" s="378"/>
      <c r="HH304" s="378"/>
      <c r="HI304" s="378"/>
      <c r="HJ304" s="378"/>
      <c r="HK304" s="378"/>
      <c r="HL304" s="378"/>
      <c r="HM304" s="378"/>
      <c r="HN304" s="378"/>
    </row>
    <row r="305" s="369" customFormat="1" ht="36" hidden="1" customHeight="1" spans="1:222">
      <c r="A305" s="399" t="s">
        <v>8411</v>
      </c>
      <c r="B305" s="399" t="s">
        <v>8412</v>
      </c>
      <c r="C305" s="400">
        <v>30000</v>
      </c>
      <c r="D305" s="910" t="s">
        <v>6225</v>
      </c>
      <c r="E305" s="402" t="s">
        <v>14</v>
      </c>
      <c r="F305" s="403">
        <v>2300231</v>
      </c>
      <c r="G305" s="404" t="s">
        <v>8283</v>
      </c>
      <c r="I305" s="369">
        <f t="shared" si="5"/>
        <v>36300</v>
      </c>
      <c r="HB305" s="378"/>
      <c r="HC305" s="378"/>
      <c r="HD305" s="378"/>
      <c r="HE305" s="378"/>
      <c r="HF305" s="378"/>
      <c r="HG305" s="378"/>
      <c r="HH305" s="378"/>
      <c r="HI305" s="378"/>
      <c r="HJ305" s="378"/>
      <c r="HK305" s="378"/>
      <c r="HL305" s="378"/>
      <c r="HM305" s="378"/>
      <c r="HN305" s="378"/>
    </row>
    <row r="306" s="369" customFormat="1" ht="36" hidden="1" customHeight="1" spans="1:222">
      <c r="A306" s="399" t="s">
        <v>8124</v>
      </c>
      <c r="B306" s="399" t="s">
        <v>8413</v>
      </c>
      <c r="C306" s="400">
        <v>38000</v>
      </c>
      <c r="D306" s="910" t="s">
        <v>6397</v>
      </c>
      <c r="E306" s="402" t="s">
        <v>1596</v>
      </c>
      <c r="F306" s="403">
        <v>2130500</v>
      </c>
      <c r="G306" s="404" t="s">
        <v>8292</v>
      </c>
      <c r="I306" s="369">
        <f t="shared" si="5"/>
        <v>45980</v>
      </c>
      <c r="HB306" s="378"/>
      <c r="HC306" s="378"/>
      <c r="HD306" s="378"/>
      <c r="HE306" s="378"/>
      <c r="HF306" s="378"/>
      <c r="HG306" s="378"/>
      <c r="HH306" s="378"/>
      <c r="HI306" s="378"/>
      <c r="HJ306" s="378"/>
      <c r="HK306" s="378"/>
      <c r="HL306" s="378"/>
      <c r="HM306" s="378"/>
      <c r="HN306" s="378"/>
    </row>
    <row r="307" s="369" customFormat="1" ht="36" hidden="1" customHeight="1" spans="1:222">
      <c r="A307" s="399" t="s">
        <v>8385</v>
      </c>
      <c r="B307" s="399" t="s">
        <v>8414</v>
      </c>
      <c r="C307" s="400">
        <v>71900</v>
      </c>
      <c r="D307" s="910" t="s">
        <v>6434</v>
      </c>
      <c r="E307" s="402" t="s">
        <v>1619</v>
      </c>
      <c r="F307" s="403">
        <v>2130316</v>
      </c>
      <c r="G307" s="404" t="s">
        <v>1386</v>
      </c>
      <c r="I307" s="369">
        <f t="shared" si="5"/>
        <v>86999</v>
      </c>
      <c r="HB307" s="378"/>
      <c r="HC307" s="378"/>
      <c r="HD307" s="378"/>
      <c r="HE307" s="378"/>
      <c r="HF307" s="378"/>
      <c r="HG307" s="378"/>
      <c r="HH307" s="378"/>
      <c r="HI307" s="378"/>
      <c r="HJ307" s="378"/>
      <c r="HK307" s="378"/>
      <c r="HL307" s="378"/>
      <c r="HM307" s="378"/>
      <c r="HN307" s="378"/>
    </row>
    <row r="308" s="369" customFormat="1" ht="36" hidden="1" customHeight="1" spans="1:222">
      <c r="A308" s="399" t="s">
        <v>8173</v>
      </c>
      <c r="B308" s="399" t="s">
        <v>8415</v>
      </c>
      <c r="C308" s="400">
        <v>36000</v>
      </c>
      <c r="D308" s="910" t="s">
        <v>5492</v>
      </c>
      <c r="E308" s="402" t="s">
        <v>14</v>
      </c>
      <c r="F308" s="403">
        <v>2130305</v>
      </c>
      <c r="G308" s="404" t="s">
        <v>1375</v>
      </c>
      <c r="I308" s="369">
        <f t="shared" si="5"/>
        <v>43560</v>
      </c>
      <c r="HB308" s="378"/>
      <c r="HC308" s="378"/>
      <c r="HD308" s="378"/>
      <c r="HE308" s="378"/>
      <c r="HF308" s="378"/>
      <c r="HG308" s="378"/>
      <c r="HH308" s="378"/>
      <c r="HI308" s="378"/>
      <c r="HJ308" s="378"/>
      <c r="HK308" s="378"/>
      <c r="HL308" s="378"/>
      <c r="HM308" s="378"/>
      <c r="HN308" s="378"/>
    </row>
    <row r="309" s="369" customFormat="1" ht="36" hidden="1" customHeight="1" spans="1:222">
      <c r="A309" s="399" t="s">
        <v>8173</v>
      </c>
      <c r="B309" s="399" t="s">
        <v>8415</v>
      </c>
      <c r="C309" s="400">
        <v>30000</v>
      </c>
      <c r="D309" s="910" t="s">
        <v>5492</v>
      </c>
      <c r="E309" s="402" t="s">
        <v>14</v>
      </c>
      <c r="F309" s="403">
        <v>2130126</v>
      </c>
      <c r="G309" s="404" t="s">
        <v>1349</v>
      </c>
      <c r="I309" s="369">
        <f t="shared" si="5"/>
        <v>36300</v>
      </c>
      <c r="HB309" s="378"/>
      <c r="HC309" s="378"/>
      <c r="HD309" s="378"/>
      <c r="HE309" s="378"/>
      <c r="HF309" s="378"/>
      <c r="HG309" s="378"/>
      <c r="HH309" s="378"/>
      <c r="HI309" s="378"/>
      <c r="HJ309" s="378"/>
      <c r="HK309" s="378"/>
      <c r="HL309" s="378"/>
      <c r="HM309" s="378"/>
      <c r="HN309" s="378"/>
    </row>
    <row r="310" s="369" customFormat="1" ht="36" hidden="1" customHeight="1" spans="1:222">
      <c r="A310" s="399" t="s">
        <v>8126</v>
      </c>
      <c r="B310" s="399" t="s">
        <v>8416</v>
      </c>
      <c r="C310" s="400">
        <v>8000</v>
      </c>
      <c r="D310" s="910" t="s">
        <v>5570</v>
      </c>
      <c r="E310" s="402" t="s">
        <v>8128</v>
      </c>
      <c r="F310" s="403">
        <v>2130100</v>
      </c>
      <c r="G310" s="404" t="s">
        <v>1334</v>
      </c>
      <c r="I310" s="369">
        <f t="shared" si="5"/>
        <v>9680</v>
      </c>
      <c r="HB310" s="378"/>
      <c r="HC310" s="378"/>
      <c r="HD310" s="378"/>
      <c r="HE310" s="378"/>
      <c r="HF310" s="378"/>
      <c r="HG310" s="378"/>
      <c r="HH310" s="378"/>
      <c r="HI310" s="378"/>
      <c r="HJ310" s="378"/>
      <c r="HK310" s="378"/>
      <c r="HL310" s="378"/>
      <c r="HM310" s="378"/>
      <c r="HN310" s="378"/>
    </row>
    <row r="311" s="369" customFormat="1" ht="36" hidden="1" customHeight="1" spans="1:222">
      <c r="A311" s="399" t="s">
        <v>8186</v>
      </c>
      <c r="B311" s="399" t="s">
        <v>8417</v>
      </c>
      <c r="C311" s="400">
        <v>100000</v>
      </c>
      <c r="D311" s="910" t="s">
        <v>5320</v>
      </c>
      <c r="E311" s="402" t="s">
        <v>740</v>
      </c>
      <c r="F311" s="403">
        <v>2200500</v>
      </c>
      <c r="G311" s="404" t="s">
        <v>1579</v>
      </c>
      <c r="I311" s="369">
        <f t="shared" si="5"/>
        <v>121000</v>
      </c>
      <c r="HB311" s="378"/>
      <c r="HC311" s="378"/>
      <c r="HD311" s="378"/>
      <c r="HE311" s="378"/>
      <c r="HF311" s="378"/>
      <c r="HG311" s="378"/>
      <c r="HH311" s="378"/>
      <c r="HI311" s="378"/>
      <c r="HJ311" s="378"/>
      <c r="HK311" s="378"/>
      <c r="HL311" s="378"/>
      <c r="HM311" s="378"/>
      <c r="HN311" s="378"/>
    </row>
    <row r="312" s="369" customFormat="1" ht="36" hidden="1" customHeight="1" spans="1:222">
      <c r="A312" s="399" t="s">
        <v>8184</v>
      </c>
      <c r="B312" s="399" t="s">
        <v>8418</v>
      </c>
      <c r="C312" s="400">
        <v>100000</v>
      </c>
      <c r="D312" s="910" t="s">
        <v>5320</v>
      </c>
      <c r="E312" s="402" t="s">
        <v>740</v>
      </c>
      <c r="F312" s="403">
        <v>2200500</v>
      </c>
      <c r="G312" s="404" t="s">
        <v>1579</v>
      </c>
      <c r="I312" s="369">
        <f t="shared" si="5"/>
        <v>121000</v>
      </c>
      <c r="HB312" s="378"/>
      <c r="HC312" s="378"/>
      <c r="HD312" s="378"/>
      <c r="HE312" s="378"/>
      <c r="HF312" s="378"/>
      <c r="HG312" s="378"/>
      <c r="HH312" s="378"/>
      <c r="HI312" s="378"/>
      <c r="HJ312" s="378"/>
      <c r="HK312" s="378"/>
      <c r="HL312" s="378"/>
      <c r="HM312" s="378"/>
      <c r="HN312" s="378"/>
    </row>
    <row r="313" s="369" customFormat="1" ht="36" hidden="1" customHeight="1" spans="1:222">
      <c r="A313" s="399" t="s">
        <v>8148</v>
      </c>
      <c r="B313" s="399" t="s">
        <v>8419</v>
      </c>
      <c r="C313" s="400">
        <v>60000</v>
      </c>
      <c r="D313" s="910" t="s">
        <v>5900</v>
      </c>
      <c r="E313" s="402" t="s">
        <v>1337</v>
      </c>
      <c r="F313" s="403">
        <v>2200500</v>
      </c>
      <c r="G313" s="404" t="s">
        <v>1579</v>
      </c>
      <c r="I313" s="369">
        <f t="shared" si="5"/>
        <v>72600</v>
      </c>
      <c r="HB313" s="378"/>
      <c r="HC313" s="378"/>
      <c r="HD313" s="378"/>
      <c r="HE313" s="378"/>
      <c r="HF313" s="378"/>
      <c r="HG313" s="378"/>
      <c r="HH313" s="378"/>
      <c r="HI313" s="378"/>
      <c r="HJ313" s="378"/>
      <c r="HK313" s="378"/>
      <c r="HL313" s="378"/>
      <c r="HM313" s="378"/>
      <c r="HN313" s="378"/>
    </row>
    <row r="314" s="369" customFormat="1" ht="36" hidden="1" customHeight="1" spans="1:222">
      <c r="A314" s="399" t="s">
        <v>8148</v>
      </c>
      <c r="B314" s="399" t="s">
        <v>8420</v>
      </c>
      <c r="C314" s="400">
        <v>6000000</v>
      </c>
      <c r="D314" s="910" t="s">
        <v>5922</v>
      </c>
      <c r="E314" s="402" t="s">
        <v>5923</v>
      </c>
      <c r="F314" s="403">
        <v>2300244</v>
      </c>
      <c r="G314" s="404" t="s">
        <v>7806</v>
      </c>
      <c r="I314" s="369">
        <f t="shared" si="5"/>
        <v>7260000</v>
      </c>
      <c r="HB314" s="378"/>
      <c r="HC314" s="378"/>
      <c r="HD314" s="378"/>
      <c r="HE314" s="378"/>
      <c r="HF314" s="378"/>
      <c r="HG314" s="378"/>
      <c r="HH314" s="378"/>
      <c r="HI314" s="378"/>
      <c r="HJ314" s="378"/>
      <c r="HK314" s="378"/>
      <c r="HL314" s="378"/>
      <c r="HM314" s="378"/>
      <c r="HN314" s="378"/>
    </row>
    <row r="315" s="369" customFormat="1" ht="36" hidden="1" customHeight="1" spans="1:222">
      <c r="A315" s="399" t="s">
        <v>8148</v>
      </c>
      <c r="B315" s="399" t="s">
        <v>8421</v>
      </c>
      <c r="C315" s="400">
        <v>250000</v>
      </c>
      <c r="D315" s="910" t="s">
        <v>5899</v>
      </c>
      <c r="E315" s="402" t="s">
        <v>1336</v>
      </c>
      <c r="F315" s="403">
        <v>2300244</v>
      </c>
      <c r="G315" s="404" t="s">
        <v>7806</v>
      </c>
      <c r="I315" s="369">
        <f t="shared" si="5"/>
        <v>302500</v>
      </c>
      <c r="HB315" s="378"/>
      <c r="HC315" s="378"/>
      <c r="HD315" s="378"/>
      <c r="HE315" s="378"/>
      <c r="HF315" s="378"/>
      <c r="HG315" s="378"/>
      <c r="HH315" s="378"/>
      <c r="HI315" s="378"/>
      <c r="HJ315" s="378"/>
      <c r="HK315" s="378"/>
      <c r="HL315" s="378"/>
      <c r="HM315" s="378"/>
      <c r="HN315" s="378"/>
    </row>
    <row r="316" s="369" customFormat="1" ht="36" hidden="1" customHeight="1" spans="1:222">
      <c r="A316" s="399" t="s">
        <v>8148</v>
      </c>
      <c r="B316" s="399" t="s">
        <v>8422</v>
      </c>
      <c r="C316" s="400">
        <v>16300</v>
      </c>
      <c r="D316" s="910" t="s">
        <v>5922</v>
      </c>
      <c r="E316" s="402" t="s">
        <v>5923</v>
      </c>
      <c r="F316" s="403">
        <v>2300244</v>
      </c>
      <c r="G316" s="404" t="s">
        <v>7806</v>
      </c>
      <c r="I316" s="369">
        <f t="shared" si="5"/>
        <v>19723</v>
      </c>
      <c r="HB316" s="378"/>
      <c r="HC316" s="378"/>
      <c r="HD316" s="378"/>
      <c r="HE316" s="378"/>
      <c r="HF316" s="378"/>
      <c r="HG316" s="378"/>
      <c r="HH316" s="378"/>
      <c r="HI316" s="378"/>
      <c r="HJ316" s="378"/>
      <c r="HK316" s="378"/>
      <c r="HL316" s="378"/>
      <c r="HM316" s="378"/>
      <c r="HN316" s="378"/>
    </row>
    <row r="317" s="369" customFormat="1" ht="36" hidden="1" customHeight="1" spans="1:222">
      <c r="A317" s="399" t="s">
        <v>8423</v>
      </c>
      <c r="B317" s="399" t="s">
        <v>8424</v>
      </c>
      <c r="C317" s="400">
        <v>151500</v>
      </c>
      <c r="D317" s="910" t="s">
        <v>6559</v>
      </c>
      <c r="E317" s="402" t="s">
        <v>1683</v>
      </c>
      <c r="F317" s="403">
        <v>2300244</v>
      </c>
      <c r="G317" s="404" t="s">
        <v>7806</v>
      </c>
      <c r="I317" s="369">
        <f t="shared" si="5"/>
        <v>183315</v>
      </c>
      <c r="HB317" s="378"/>
      <c r="HC317" s="378"/>
      <c r="HD317" s="378"/>
      <c r="HE317" s="378"/>
      <c r="HF317" s="378"/>
      <c r="HG317" s="378"/>
      <c r="HH317" s="378"/>
      <c r="HI317" s="378"/>
      <c r="HJ317" s="378"/>
      <c r="HK317" s="378"/>
      <c r="HL317" s="378"/>
      <c r="HM317" s="378"/>
      <c r="HN317" s="378"/>
    </row>
    <row r="318" s="369" customFormat="1" ht="36" hidden="1" customHeight="1" spans="1:222">
      <c r="A318" s="399" t="s">
        <v>8190</v>
      </c>
      <c r="B318" s="399" t="s">
        <v>8425</v>
      </c>
      <c r="C318" s="400">
        <v>710000</v>
      </c>
      <c r="D318" s="910" t="s">
        <v>6011</v>
      </c>
      <c r="E318" s="402" t="s">
        <v>1405</v>
      </c>
      <c r="F318" s="403">
        <v>2300244</v>
      </c>
      <c r="G318" s="404" t="s">
        <v>7806</v>
      </c>
      <c r="I318" s="369">
        <f t="shared" si="5"/>
        <v>859100</v>
      </c>
      <c r="HB318" s="378"/>
      <c r="HC318" s="378"/>
      <c r="HD318" s="378"/>
      <c r="HE318" s="378"/>
      <c r="HF318" s="378"/>
      <c r="HG318" s="378"/>
      <c r="HH318" s="378"/>
      <c r="HI318" s="378"/>
      <c r="HJ318" s="378"/>
      <c r="HK318" s="378"/>
      <c r="HL318" s="378"/>
      <c r="HM318" s="378"/>
      <c r="HN318" s="378"/>
    </row>
    <row r="319" s="369" customFormat="1" ht="36" hidden="1" customHeight="1" spans="1:222">
      <c r="A319" s="399" t="s">
        <v>8161</v>
      </c>
      <c r="B319" s="399" t="s">
        <v>8426</v>
      </c>
      <c r="C319" s="400">
        <v>590000</v>
      </c>
      <c r="D319" s="910" t="s">
        <v>6011</v>
      </c>
      <c r="E319" s="402" t="s">
        <v>1405</v>
      </c>
      <c r="F319" s="403">
        <v>2300244</v>
      </c>
      <c r="G319" s="404" t="s">
        <v>7806</v>
      </c>
      <c r="I319" s="369">
        <f t="shared" si="5"/>
        <v>713900</v>
      </c>
      <c r="HB319" s="378"/>
      <c r="HC319" s="378"/>
      <c r="HD319" s="378"/>
      <c r="HE319" s="378"/>
      <c r="HF319" s="378"/>
      <c r="HG319" s="378"/>
      <c r="HH319" s="378"/>
      <c r="HI319" s="378"/>
      <c r="HJ319" s="378"/>
      <c r="HK319" s="378"/>
      <c r="HL319" s="378"/>
      <c r="HM319" s="378"/>
      <c r="HN319" s="378"/>
    </row>
    <row r="320" s="369" customFormat="1" ht="36" hidden="1" customHeight="1" spans="1:222">
      <c r="A320" s="399" t="s">
        <v>8188</v>
      </c>
      <c r="B320" s="399" t="s">
        <v>8427</v>
      </c>
      <c r="C320" s="400">
        <v>550000</v>
      </c>
      <c r="D320" s="910" t="s">
        <v>6011</v>
      </c>
      <c r="E320" s="402" t="s">
        <v>1405</v>
      </c>
      <c r="F320" s="403">
        <v>2300244</v>
      </c>
      <c r="G320" s="404" t="s">
        <v>7806</v>
      </c>
      <c r="I320" s="369">
        <f t="shared" si="5"/>
        <v>665500</v>
      </c>
      <c r="HB320" s="378"/>
      <c r="HC320" s="378"/>
      <c r="HD320" s="378"/>
      <c r="HE320" s="378"/>
      <c r="HF320" s="378"/>
      <c r="HG320" s="378"/>
      <c r="HH320" s="378"/>
      <c r="HI320" s="378"/>
      <c r="HJ320" s="378"/>
      <c r="HK320" s="378"/>
      <c r="HL320" s="378"/>
      <c r="HM320" s="378"/>
      <c r="HN320" s="378"/>
    </row>
    <row r="321" s="369" customFormat="1" ht="36" hidden="1" customHeight="1" spans="1:222">
      <c r="A321" s="399" t="s">
        <v>8194</v>
      </c>
      <c r="B321" s="399" t="s">
        <v>8428</v>
      </c>
      <c r="C321" s="400">
        <v>800000</v>
      </c>
      <c r="D321" s="910" t="s">
        <v>6011</v>
      </c>
      <c r="E321" s="402" t="s">
        <v>1405</v>
      </c>
      <c r="F321" s="403">
        <v>2300244</v>
      </c>
      <c r="G321" s="404" t="s">
        <v>7806</v>
      </c>
      <c r="I321" s="369">
        <f t="shared" si="5"/>
        <v>968000</v>
      </c>
      <c r="HB321" s="378"/>
      <c r="HC321" s="378"/>
      <c r="HD321" s="378"/>
      <c r="HE321" s="378"/>
      <c r="HF321" s="378"/>
      <c r="HG321" s="378"/>
      <c r="HH321" s="378"/>
      <c r="HI321" s="378"/>
      <c r="HJ321" s="378"/>
      <c r="HK321" s="378"/>
      <c r="HL321" s="378"/>
      <c r="HM321" s="378"/>
      <c r="HN321" s="378"/>
    </row>
    <row r="322" s="369" customFormat="1" ht="36" hidden="1" customHeight="1" spans="1:222">
      <c r="A322" s="399" t="s">
        <v>8192</v>
      </c>
      <c r="B322" s="399" t="s">
        <v>8429</v>
      </c>
      <c r="C322" s="400">
        <v>520000</v>
      </c>
      <c r="D322" s="910" t="s">
        <v>6011</v>
      </c>
      <c r="E322" s="402" t="s">
        <v>1405</v>
      </c>
      <c r="F322" s="403">
        <v>2300244</v>
      </c>
      <c r="G322" s="404" t="s">
        <v>7806</v>
      </c>
      <c r="I322" s="369">
        <f t="shared" si="5"/>
        <v>629200</v>
      </c>
      <c r="HB322" s="378"/>
      <c r="HC322" s="378"/>
      <c r="HD322" s="378"/>
      <c r="HE322" s="378"/>
      <c r="HF322" s="378"/>
      <c r="HG322" s="378"/>
      <c r="HH322" s="378"/>
      <c r="HI322" s="378"/>
      <c r="HJ322" s="378"/>
      <c r="HK322" s="378"/>
      <c r="HL322" s="378"/>
      <c r="HM322" s="378"/>
      <c r="HN322" s="378"/>
    </row>
    <row r="323" s="369" customFormat="1" ht="36" hidden="1" customHeight="1" spans="1:222">
      <c r="A323" s="399" t="s">
        <v>8345</v>
      </c>
      <c r="B323" s="399" t="s">
        <v>8430</v>
      </c>
      <c r="C323" s="400">
        <v>29000</v>
      </c>
      <c r="D323" s="910" t="s">
        <v>5129</v>
      </c>
      <c r="E323" s="402" t="s">
        <v>533</v>
      </c>
      <c r="F323" s="403">
        <v>2300244</v>
      </c>
      <c r="G323" s="404" t="s">
        <v>7806</v>
      </c>
      <c r="I323" s="369">
        <f t="shared" si="5"/>
        <v>35090</v>
      </c>
      <c r="HB323" s="378"/>
      <c r="HC323" s="378"/>
      <c r="HD323" s="378"/>
      <c r="HE323" s="378"/>
      <c r="HF323" s="378"/>
      <c r="HG323" s="378"/>
      <c r="HH323" s="378"/>
      <c r="HI323" s="378"/>
      <c r="HJ323" s="378"/>
      <c r="HK323" s="378"/>
      <c r="HL323" s="378"/>
      <c r="HM323" s="378"/>
      <c r="HN323" s="378"/>
    </row>
    <row r="324" s="369" customFormat="1" ht="36" hidden="1" customHeight="1" spans="1:222">
      <c r="A324" s="399" t="s">
        <v>8431</v>
      </c>
      <c r="B324" s="399" t="s">
        <v>8432</v>
      </c>
      <c r="C324" s="400">
        <v>248600</v>
      </c>
      <c r="D324" s="910" t="s">
        <v>4649</v>
      </c>
      <c r="E324" s="402" t="s">
        <v>26</v>
      </c>
      <c r="F324" s="403">
        <v>2300244</v>
      </c>
      <c r="G324" s="404" t="s">
        <v>7806</v>
      </c>
      <c r="I324" s="369">
        <f t="shared" si="5"/>
        <v>300806</v>
      </c>
      <c r="HB324" s="378"/>
      <c r="HC324" s="378"/>
      <c r="HD324" s="378"/>
      <c r="HE324" s="378"/>
      <c r="HF324" s="378"/>
      <c r="HG324" s="378"/>
      <c r="HH324" s="378"/>
      <c r="HI324" s="378"/>
      <c r="HJ324" s="378"/>
      <c r="HK324" s="378"/>
      <c r="HL324" s="378"/>
      <c r="HM324" s="378"/>
      <c r="HN324" s="378"/>
    </row>
    <row r="325" s="369" customFormat="1" ht="36" hidden="1" customHeight="1" spans="1:222">
      <c r="A325" s="399" t="s">
        <v>8433</v>
      </c>
      <c r="B325" s="399" t="s">
        <v>8434</v>
      </c>
      <c r="C325" s="400">
        <v>25000</v>
      </c>
      <c r="D325" s="910" t="s">
        <v>4846</v>
      </c>
      <c r="E325" s="402" t="s">
        <v>14</v>
      </c>
      <c r="F325" s="403">
        <v>2300244</v>
      </c>
      <c r="G325" s="404" t="s">
        <v>7806</v>
      </c>
      <c r="I325" s="369">
        <f t="shared" si="5"/>
        <v>30250</v>
      </c>
      <c r="HB325" s="378"/>
      <c r="HC325" s="378"/>
      <c r="HD325" s="378"/>
      <c r="HE325" s="378"/>
      <c r="HF325" s="378"/>
      <c r="HG325" s="378"/>
      <c r="HH325" s="378"/>
      <c r="HI325" s="378"/>
      <c r="HJ325" s="378"/>
      <c r="HK325" s="378"/>
      <c r="HL325" s="378"/>
      <c r="HM325" s="378"/>
      <c r="HN325" s="378"/>
    </row>
    <row r="326" s="369" customFormat="1" ht="36" hidden="1" customHeight="1" spans="1:222">
      <c r="A326" s="399" t="s">
        <v>8433</v>
      </c>
      <c r="B326" s="399" t="s">
        <v>8434</v>
      </c>
      <c r="C326" s="400">
        <v>5000</v>
      </c>
      <c r="D326" s="910" t="s">
        <v>4846</v>
      </c>
      <c r="E326" s="402" t="s">
        <v>14</v>
      </c>
      <c r="F326" s="403">
        <v>2300244</v>
      </c>
      <c r="G326" s="404" t="s">
        <v>7806</v>
      </c>
      <c r="I326" s="369">
        <f t="shared" si="5"/>
        <v>6050</v>
      </c>
      <c r="HB326" s="378"/>
      <c r="HC326" s="378"/>
      <c r="HD326" s="378"/>
      <c r="HE326" s="378"/>
      <c r="HF326" s="378"/>
      <c r="HG326" s="378"/>
      <c r="HH326" s="378"/>
      <c r="HI326" s="378"/>
      <c r="HJ326" s="378"/>
      <c r="HK326" s="378"/>
      <c r="HL326" s="378"/>
      <c r="HM326" s="378"/>
      <c r="HN326" s="378"/>
    </row>
    <row r="327" s="369" customFormat="1" ht="36" hidden="1" customHeight="1" spans="1:222">
      <c r="A327" s="399" t="s">
        <v>8159</v>
      </c>
      <c r="B327" s="399" t="s">
        <v>8435</v>
      </c>
      <c r="C327" s="400">
        <v>61308</v>
      </c>
      <c r="D327" s="910" t="s">
        <v>4707</v>
      </c>
      <c r="E327" s="402" t="s">
        <v>95</v>
      </c>
      <c r="F327" s="403">
        <v>2300244</v>
      </c>
      <c r="G327" s="404" t="s">
        <v>7806</v>
      </c>
      <c r="I327" s="369">
        <f t="shared" ref="I327:I390" si="6">C327*1.21</f>
        <v>74182.68</v>
      </c>
      <c r="HB327" s="378"/>
      <c r="HC327" s="378"/>
      <c r="HD327" s="378"/>
      <c r="HE327" s="378"/>
      <c r="HF327" s="378"/>
      <c r="HG327" s="378"/>
      <c r="HH327" s="378"/>
      <c r="HI327" s="378"/>
      <c r="HJ327" s="378"/>
      <c r="HK327" s="378"/>
      <c r="HL327" s="378"/>
      <c r="HM327" s="378"/>
      <c r="HN327" s="378"/>
    </row>
    <row r="328" s="369" customFormat="1" ht="36" hidden="1" customHeight="1" spans="1:222">
      <c r="A328" s="399" t="s">
        <v>8159</v>
      </c>
      <c r="B328" s="399" t="s">
        <v>8435</v>
      </c>
      <c r="C328" s="400">
        <v>23637</v>
      </c>
      <c r="D328" s="910" t="s">
        <v>4707</v>
      </c>
      <c r="E328" s="402" t="s">
        <v>95</v>
      </c>
      <c r="F328" s="403">
        <v>2300244</v>
      </c>
      <c r="G328" s="404" t="s">
        <v>7806</v>
      </c>
      <c r="I328" s="369">
        <f t="shared" si="6"/>
        <v>28600.77</v>
      </c>
      <c r="HB328" s="378"/>
      <c r="HC328" s="378"/>
      <c r="HD328" s="378"/>
      <c r="HE328" s="378"/>
      <c r="HF328" s="378"/>
      <c r="HG328" s="378"/>
      <c r="HH328" s="378"/>
      <c r="HI328" s="378"/>
      <c r="HJ328" s="378"/>
      <c r="HK328" s="378"/>
      <c r="HL328" s="378"/>
      <c r="HM328" s="378"/>
      <c r="HN328" s="378"/>
    </row>
    <row r="329" s="369" customFormat="1" ht="36" hidden="1" customHeight="1" spans="1:222">
      <c r="A329" s="399" t="s">
        <v>8159</v>
      </c>
      <c r="B329" s="399" t="s">
        <v>8435</v>
      </c>
      <c r="C329" s="400">
        <v>85055</v>
      </c>
      <c r="D329" s="910" t="s">
        <v>4707</v>
      </c>
      <c r="E329" s="402" t="s">
        <v>95</v>
      </c>
      <c r="F329" s="403">
        <v>2300244</v>
      </c>
      <c r="G329" s="404" t="s">
        <v>7806</v>
      </c>
      <c r="I329" s="369">
        <f t="shared" si="6"/>
        <v>102916.55</v>
      </c>
      <c r="HB329" s="378"/>
      <c r="HC329" s="378"/>
      <c r="HD329" s="378"/>
      <c r="HE329" s="378"/>
      <c r="HF329" s="378"/>
      <c r="HG329" s="378"/>
      <c r="HH329" s="378"/>
      <c r="HI329" s="378"/>
      <c r="HJ329" s="378"/>
      <c r="HK329" s="378"/>
      <c r="HL329" s="378"/>
      <c r="HM329" s="378"/>
      <c r="HN329" s="378"/>
    </row>
    <row r="330" s="369" customFormat="1" ht="36" hidden="1" customHeight="1" spans="1:222">
      <c r="A330" s="399" t="s">
        <v>8436</v>
      </c>
      <c r="B330" s="399" t="s">
        <v>8437</v>
      </c>
      <c r="C330" s="400">
        <v>300000</v>
      </c>
      <c r="D330" s="910" t="s">
        <v>5320</v>
      </c>
      <c r="E330" s="402" t="s">
        <v>740</v>
      </c>
      <c r="F330" s="403">
        <v>2300244</v>
      </c>
      <c r="G330" s="404" t="s">
        <v>7806</v>
      </c>
      <c r="I330" s="369">
        <f t="shared" si="6"/>
        <v>363000</v>
      </c>
      <c r="HB330" s="378"/>
      <c r="HC330" s="378"/>
      <c r="HD330" s="378"/>
      <c r="HE330" s="378"/>
      <c r="HF330" s="378"/>
      <c r="HG330" s="378"/>
      <c r="HH330" s="378"/>
      <c r="HI330" s="378"/>
      <c r="HJ330" s="378"/>
      <c r="HK330" s="378"/>
      <c r="HL330" s="378"/>
      <c r="HM330" s="378"/>
      <c r="HN330" s="378"/>
    </row>
    <row r="331" s="369" customFormat="1" ht="36" hidden="1" customHeight="1" spans="1:222">
      <c r="A331" s="399" t="s">
        <v>8436</v>
      </c>
      <c r="B331" s="399" t="s">
        <v>8438</v>
      </c>
      <c r="C331" s="400">
        <v>30000</v>
      </c>
      <c r="D331" s="910" t="s">
        <v>5320</v>
      </c>
      <c r="E331" s="402" t="s">
        <v>740</v>
      </c>
      <c r="F331" s="403">
        <v>2040220</v>
      </c>
      <c r="G331" s="404" t="s">
        <v>482</v>
      </c>
      <c r="I331" s="369">
        <f t="shared" si="6"/>
        <v>36300</v>
      </c>
      <c r="HB331" s="378"/>
      <c r="HC331" s="378"/>
      <c r="HD331" s="378"/>
      <c r="HE331" s="378"/>
      <c r="HF331" s="378"/>
      <c r="HG331" s="378"/>
      <c r="HH331" s="378"/>
      <c r="HI331" s="378"/>
      <c r="HJ331" s="378"/>
      <c r="HK331" s="378"/>
      <c r="HL331" s="378"/>
      <c r="HM331" s="378"/>
      <c r="HN331" s="378"/>
    </row>
    <row r="332" s="369" customFormat="1" ht="36" hidden="1" customHeight="1" spans="1:222">
      <c r="A332" s="399" t="s">
        <v>8436</v>
      </c>
      <c r="B332" s="399" t="s">
        <v>8438</v>
      </c>
      <c r="C332" s="400">
        <v>60000</v>
      </c>
      <c r="D332" s="910" t="s">
        <v>5320</v>
      </c>
      <c r="E332" s="402" t="s">
        <v>740</v>
      </c>
      <c r="F332" s="403">
        <v>2040604</v>
      </c>
      <c r="G332" s="404" t="s">
        <v>533</v>
      </c>
      <c r="I332" s="369">
        <f t="shared" si="6"/>
        <v>72600</v>
      </c>
      <c r="HB332" s="378"/>
      <c r="HC332" s="378"/>
      <c r="HD332" s="378"/>
      <c r="HE332" s="378"/>
      <c r="HF332" s="378"/>
      <c r="HG332" s="378"/>
      <c r="HH332" s="378"/>
      <c r="HI332" s="378"/>
      <c r="HJ332" s="378"/>
      <c r="HK332" s="378"/>
      <c r="HL332" s="378"/>
      <c r="HM332" s="378"/>
      <c r="HN332" s="378"/>
    </row>
    <row r="333" s="369" customFormat="1" ht="36" hidden="1" customHeight="1" spans="1:222">
      <c r="A333" s="399" t="s">
        <v>8148</v>
      </c>
      <c r="B333" s="399" t="s">
        <v>8439</v>
      </c>
      <c r="C333" s="400">
        <v>2468600</v>
      </c>
      <c r="D333" s="910" t="s">
        <v>5899</v>
      </c>
      <c r="E333" s="402" t="s">
        <v>1336</v>
      </c>
      <c r="F333" s="403">
        <v>2040299</v>
      </c>
      <c r="G333" s="404" t="s">
        <v>491</v>
      </c>
      <c r="I333" s="369">
        <f t="shared" si="6"/>
        <v>2987006</v>
      </c>
      <c r="HB333" s="378"/>
      <c r="HC333" s="378"/>
      <c r="HD333" s="378"/>
      <c r="HE333" s="378"/>
      <c r="HF333" s="378"/>
      <c r="HG333" s="378"/>
      <c r="HH333" s="378"/>
      <c r="HI333" s="378"/>
      <c r="HJ333" s="378"/>
      <c r="HK333" s="378"/>
      <c r="HL333" s="378"/>
      <c r="HM333" s="378"/>
      <c r="HN333" s="378"/>
    </row>
    <row r="334" s="369" customFormat="1" ht="36" hidden="1" customHeight="1" spans="1:222">
      <c r="A334" s="399" t="s">
        <v>8286</v>
      </c>
      <c r="B334" s="399" t="s">
        <v>8440</v>
      </c>
      <c r="C334" s="400">
        <v>60000</v>
      </c>
      <c r="D334" s="910" t="s">
        <v>5899</v>
      </c>
      <c r="E334" s="402" t="s">
        <v>1336</v>
      </c>
      <c r="F334" s="403">
        <v>2160299</v>
      </c>
      <c r="G334" s="404" t="s">
        <v>1516</v>
      </c>
      <c r="I334" s="369">
        <f t="shared" si="6"/>
        <v>72600</v>
      </c>
      <c r="HB334" s="378"/>
      <c r="HC334" s="378"/>
      <c r="HD334" s="378"/>
      <c r="HE334" s="378"/>
      <c r="HF334" s="378"/>
      <c r="HG334" s="378"/>
      <c r="HH334" s="378"/>
      <c r="HI334" s="378"/>
      <c r="HJ334" s="378"/>
      <c r="HK334" s="378"/>
      <c r="HL334" s="378"/>
      <c r="HM334" s="378"/>
      <c r="HN334" s="378"/>
    </row>
    <row r="335" s="369" customFormat="1" ht="36" hidden="1" customHeight="1" spans="1:222">
      <c r="A335" s="399" t="s">
        <v>8441</v>
      </c>
      <c r="B335" s="399" t="s">
        <v>8442</v>
      </c>
      <c r="C335" s="400">
        <v>60000</v>
      </c>
      <c r="D335" s="910" t="s">
        <v>6374</v>
      </c>
      <c r="E335" s="402" t="s">
        <v>1584</v>
      </c>
      <c r="F335" s="403">
        <v>2160299</v>
      </c>
      <c r="G335" s="404" t="s">
        <v>1516</v>
      </c>
      <c r="I335" s="369">
        <f t="shared" si="6"/>
        <v>72600</v>
      </c>
      <c r="HB335" s="378"/>
      <c r="HC335" s="378"/>
      <c r="HD335" s="378"/>
      <c r="HE335" s="378"/>
      <c r="HF335" s="378"/>
      <c r="HG335" s="378"/>
      <c r="HH335" s="378"/>
      <c r="HI335" s="378"/>
      <c r="HJ335" s="378"/>
      <c r="HK335" s="378"/>
      <c r="HL335" s="378"/>
      <c r="HM335" s="378"/>
      <c r="HN335" s="378"/>
    </row>
    <row r="336" s="369" customFormat="1" ht="36" hidden="1" customHeight="1" spans="1:222">
      <c r="A336" s="399" t="s">
        <v>8178</v>
      </c>
      <c r="B336" s="399" t="s">
        <v>8443</v>
      </c>
      <c r="C336" s="405">
        <v>120000</v>
      </c>
      <c r="D336" s="910" t="s">
        <v>6374</v>
      </c>
      <c r="E336" s="402" t="s">
        <v>1584</v>
      </c>
      <c r="F336" s="403">
        <v>2240703</v>
      </c>
      <c r="G336" s="404" t="s">
        <v>1683</v>
      </c>
      <c r="I336" s="369">
        <f t="shared" si="6"/>
        <v>145200</v>
      </c>
      <c r="HB336" s="378"/>
      <c r="HC336" s="378"/>
      <c r="HD336" s="378"/>
      <c r="HE336" s="378"/>
      <c r="HF336" s="378"/>
      <c r="HG336" s="378"/>
      <c r="HH336" s="378"/>
      <c r="HI336" s="378"/>
      <c r="HJ336" s="378"/>
      <c r="HK336" s="378"/>
      <c r="HL336" s="378"/>
      <c r="HM336" s="378"/>
      <c r="HN336" s="378"/>
    </row>
    <row r="337" s="369" customFormat="1" ht="36" hidden="1" customHeight="1" spans="1:222">
      <c r="A337" s="399" t="s">
        <v>8190</v>
      </c>
      <c r="B337" s="399" t="s">
        <v>8444</v>
      </c>
      <c r="C337" s="405">
        <v>120000</v>
      </c>
      <c r="D337" s="910" t="s">
        <v>6374</v>
      </c>
      <c r="E337" s="402" t="s">
        <v>1584</v>
      </c>
      <c r="F337" s="403">
        <v>2240601</v>
      </c>
      <c r="G337" s="404" t="s">
        <v>1679</v>
      </c>
      <c r="I337" s="369">
        <f t="shared" si="6"/>
        <v>145200</v>
      </c>
      <c r="HB337" s="378"/>
      <c r="HC337" s="378"/>
      <c r="HD337" s="378"/>
      <c r="HE337" s="378"/>
      <c r="HF337" s="378"/>
      <c r="HG337" s="378"/>
      <c r="HH337" s="378"/>
      <c r="HI337" s="378"/>
      <c r="HJ337" s="378"/>
      <c r="HK337" s="378"/>
      <c r="HL337" s="378"/>
      <c r="HM337" s="378"/>
      <c r="HN337" s="378"/>
    </row>
    <row r="338" s="369" customFormat="1" ht="36" hidden="1" customHeight="1" spans="1:222">
      <c r="A338" s="399" t="s">
        <v>8445</v>
      </c>
      <c r="B338" s="399" t="s">
        <v>8446</v>
      </c>
      <c r="C338" s="405">
        <v>100000</v>
      </c>
      <c r="D338" s="910" t="s">
        <v>6003</v>
      </c>
      <c r="E338" s="402" t="s">
        <v>1400</v>
      </c>
      <c r="F338" s="403">
        <v>2240505</v>
      </c>
      <c r="G338" s="404" t="s">
        <v>1670</v>
      </c>
      <c r="I338" s="369">
        <f t="shared" si="6"/>
        <v>121000</v>
      </c>
      <c r="HB338" s="378"/>
      <c r="HC338" s="378"/>
      <c r="HD338" s="378"/>
      <c r="HE338" s="378"/>
      <c r="HF338" s="378"/>
      <c r="HG338" s="378"/>
      <c r="HH338" s="378"/>
      <c r="HI338" s="378"/>
      <c r="HJ338" s="378"/>
      <c r="HK338" s="378"/>
      <c r="HL338" s="378"/>
      <c r="HM338" s="378"/>
      <c r="HN338" s="378"/>
    </row>
    <row r="339" s="369" customFormat="1" ht="36" hidden="1" customHeight="1" spans="1:222">
      <c r="A339" s="399" t="s">
        <v>8148</v>
      </c>
      <c r="B339" s="399" t="s">
        <v>8447</v>
      </c>
      <c r="C339" s="405">
        <v>30000</v>
      </c>
      <c r="D339" s="910" t="s">
        <v>5900</v>
      </c>
      <c r="E339" s="402" t="s">
        <v>1337</v>
      </c>
      <c r="F339" s="403">
        <v>2060702</v>
      </c>
      <c r="G339" s="404" t="s">
        <v>768</v>
      </c>
      <c r="I339" s="369">
        <f t="shared" si="6"/>
        <v>36300</v>
      </c>
      <c r="HB339" s="378"/>
      <c r="HC339" s="378"/>
      <c r="HD339" s="378"/>
      <c r="HE339" s="378"/>
      <c r="HF339" s="378"/>
      <c r="HG339" s="378"/>
      <c r="HH339" s="378"/>
      <c r="HI339" s="378"/>
      <c r="HJ339" s="378"/>
      <c r="HK339" s="378"/>
      <c r="HL339" s="378"/>
      <c r="HM339" s="378"/>
      <c r="HN339" s="378"/>
    </row>
    <row r="340" s="369" customFormat="1" ht="36" hidden="1" customHeight="1" spans="1:222">
      <c r="A340" s="399" t="s">
        <v>8436</v>
      </c>
      <c r="B340" s="399" t="s">
        <v>8448</v>
      </c>
      <c r="C340" s="405">
        <v>10000000</v>
      </c>
      <c r="D340" s="910" t="s">
        <v>6002</v>
      </c>
      <c r="E340" s="402" t="s">
        <v>1399</v>
      </c>
      <c r="F340" s="403">
        <v>2060702</v>
      </c>
      <c r="G340" s="404" t="s">
        <v>768</v>
      </c>
      <c r="I340" s="369">
        <f t="shared" si="6"/>
        <v>12100000</v>
      </c>
      <c r="HB340" s="378"/>
      <c r="HC340" s="378"/>
      <c r="HD340" s="378"/>
      <c r="HE340" s="378"/>
      <c r="HF340" s="378"/>
      <c r="HG340" s="378"/>
      <c r="HH340" s="378"/>
      <c r="HI340" s="378"/>
      <c r="HJ340" s="378"/>
      <c r="HK340" s="378"/>
      <c r="HL340" s="378"/>
      <c r="HM340" s="378"/>
      <c r="HN340" s="378"/>
    </row>
    <row r="341" s="369" customFormat="1" ht="36" hidden="1" customHeight="1" spans="1:222">
      <c r="A341" s="399" t="s">
        <v>8436</v>
      </c>
      <c r="B341" s="399" t="s">
        <v>8449</v>
      </c>
      <c r="C341" s="405">
        <v>3900000</v>
      </c>
      <c r="D341" s="910" t="s">
        <v>6002</v>
      </c>
      <c r="E341" s="402" t="s">
        <v>1399</v>
      </c>
      <c r="F341" s="403">
        <v>2060702</v>
      </c>
      <c r="G341" s="404" t="s">
        <v>768</v>
      </c>
      <c r="I341" s="369">
        <f t="shared" si="6"/>
        <v>4719000</v>
      </c>
      <c r="HB341" s="378"/>
      <c r="HC341" s="378"/>
      <c r="HD341" s="378"/>
      <c r="HE341" s="378"/>
      <c r="HF341" s="378"/>
      <c r="HG341" s="378"/>
      <c r="HH341" s="378"/>
      <c r="HI341" s="378"/>
      <c r="HJ341" s="378"/>
      <c r="HK341" s="378"/>
      <c r="HL341" s="378"/>
      <c r="HM341" s="378"/>
      <c r="HN341" s="378"/>
    </row>
    <row r="342" s="369" customFormat="1" ht="36" hidden="1" customHeight="1" spans="1:222">
      <c r="A342" s="399" t="s">
        <v>8182</v>
      </c>
      <c r="B342" s="399" t="s">
        <v>8450</v>
      </c>
      <c r="C342" s="400">
        <v>3500000</v>
      </c>
      <c r="D342" s="910" t="s">
        <v>6002</v>
      </c>
      <c r="E342" s="402" t="s">
        <v>1399</v>
      </c>
      <c r="F342" s="403">
        <v>2070113</v>
      </c>
      <c r="G342" s="404" t="s">
        <v>828</v>
      </c>
      <c r="H342" s="369">
        <f>C342*0.9</f>
        <v>3150000</v>
      </c>
      <c r="I342" s="369">
        <f t="shared" si="6"/>
        <v>4235000</v>
      </c>
      <c r="HB342" s="378"/>
      <c r="HC342" s="378"/>
      <c r="HD342" s="378"/>
      <c r="HE342" s="378"/>
      <c r="HF342" s="378"/>
      <c r="HG342" s="378"/>
      <c r="HH342" s="378"/>
      <c r="HI342" s="378"/>
      <c r="HJ342" s="378"/>
      <c r="HK342" s="378"/>
      <c r="HL342" s="378"/>
      <c r="HM342" s="378"/>
      <c r="HN342" s="378"/>
    </row>
    <row r="343" s="369" customFormat="1" ht="36" hidden="1" customHeight="1" spans="1:222">
      <c r="A343" s="399" t="s">
        <v>8182</v>
      </c>
      <c r="B343" s="399" t="s">
        <v>8451</v>
      </c>
      <c r="C343" s="405">
        <v>3900000</v>
      </c>
      <c r="D343" s="910" t="s">
        <v>6002</v>
      </c>
      <c r="E343" s="402" t="s">
        <v>1399</v>
      </c>
      <c r="F343" s="403">
        <v>2060702</v>
      </c>
      <c r="G343" s="404" t="s">
        <v>768</v>
      </c>
      <c r="I343" s="369">
        <f t="shared" si="6"/>
        <v>4719000</v>
      </c>
      <c r="HB343" s="378"/>
      <c r="HC343" s="378"/>
      <c r="HD343" s="378"/>
      <c r="HE343" s="378"/>
      <c r="HF343" s="378"/>
      <c r="HG343" s="378"/>
      <c r="HH343" s="378"/>
      <c r="HI343" s="378"/>
      <c r="HJ343" s="378"/>
      <c r="HK343" s="378"/>
      <c r="HL343" s="378"/>
      <c r="HM343" s="378"/>
      <c r="HN343" s="378"/>
    </row>
    <row r="344" s="369" customFormat="1" ht="36" hidden="1" customHeight="1" spans="1:222">
      <c r="A344" s="399" t="s">
        <v>8188</v>
      </c>
      <c r="B344" s="399" t="s">
        <v>8452</v>
      </c>
      <c r="C344" s="405">
        <v>3900000</v>
      </c>
      <c r="D344" s="910" t="s">
        <v>6002</v>
      </c>
      <c r="E344" s="402" t="s">
        <v>1399</v>
      </c>
      <c r="F344" s="403">
        <v>2060702</v>
      </c>
      <c r="G344" s="404" t="s">
        <v>768</v>
      </c>
      <c r="I344" s="369">
        <f t="shared" si="6"/>
        <v>4719000</v>
      </c>
      <c r="HB344" s="378"/>
      <c r="HC344" s="378"/>
      <c r="HD344" s="378"/>
      <c r="HE344" s="378"/>
      <c r="HF344" s="378"/>
      <c r="HG344" s="378"/>
      <c r="HH344" s="378"/>
      <c r="HI344" s="378"/>
      <c r="HJ344" s="378"/>
      <c r="HK344" s="378"/>
      <c r="HL344" s="378"/>
      <c r="HM344" s="378"/>
      <c r="HN344" s="378"/>
    </row>
    <row r="345" s="369" customFormat="1" ht="36" hidden="1" customHeight="1" spans="1:222">
      <c r="A345" s="399" t="s">
        <v>8178</v>
      </c>
      <c r="B345" s="399" t="s">
        <v>8453</v>
      </c>
      <c r="C345" s="400">
        <v>6700000</v>
      </c>
      <c r="D345" s="910" t="s">
        <v>6002</v>
      </c>
      <c r="E345" s="402" t="s">
        <v>1399</v>
      </c>
      <c r="F345" s="403">
        <v>2070111</v>
      </c>
      <c r="G345" s="404" t="s">
        <v>824</v>
      </c>
      <c r="H345" s="369">
        <f>C345*0.9</f>
        <v>6030000</v>
      </c>
      <c r="I345" s="369">
        <f t="shared" si="6"/>
        <v>8107000</v>
      </c>
      <c r="HB345" s="378"/>
      <c r="HC345" s="378"/>
      <c r="HD345" s="378"/>
      <c r="HE345" s="378"/>
      <c r="HF345" s="378"/>
      <c r="HG345" s="378"/>
      <c r="HH345" s="378"/>
      <c r="HI345" s="378"/>
      <c r="HJ345" s="378"/>
      <c r="HK345" s="378"/>
      <c r="HL345" s="378"/>
      <c r="HM345" s="378"/>
      <c r="HN345" s="378"/>
    </row>
    <row r="346" s="369" customFormat="1" ht="36" hidden="1" customHeight="1" spans="1:222">
      <c r="A346" s="399" t="s">
        <v>8145</v>
      </c>
      <c r="B346" s="399" t="s">
        <v>8454</v>
      </c>
      <c r="C346" s="405">
        <v>150000</v>
      </c>
      <c r="D346" s="910" t="s">
        <v>5977</v>
      </c>
      <c r="E346" s="402" t="s">
        <v>1385</v>
      </c>
      <c r="F346" s="403">
        <v>2060404</v>
      </c>
      <c r="G346" s="404" t="s">
        <v>740</v>
      </c>
      <c r="I346" s="369">
        <f t="shared" si="6"/>
        <v>181500</v>
      </c>
      <c r="HB346" s="378"/>
      <c r="HC346" s="378"/>
      <c r="HD346" s="378"/>
      <c r="HE346" s="378"/>
      <c r="HF346" s="378"/>
      <c r="HG346" s="378"/>
      <c r="HH346" s="378"/>
      <c r="HI346" s="378"/>
      <c r="HJ346" s="378"/>
      <c r="HK346" s="378"/>
      <c r="HL346" s="378"/>
      <c r="HM346" s="378"/>
      <c r="HN346" s="378"/>
    </row>
    <row r="347" s="369" customFormat="1" ht="36" hidden="1" customHeight="1" spans="1:222">
      <c r="A347" s="399" t="s">
        <v>8145</v>
      </c>
      <c r="B347" s="399" t="s">
        <v>8455</v>
      </c>
      <c r="C347" s="405">
        <v>130000</v>
      </c>
      <c r="D347" s="910" t="s">
        <v>5977</v>
      </c>
      <c r="E347" s="402" t="s">
        <v>1385</v>
      </c>
      <c r="F347" s="403">
        <v>2060404</v>
      </c>
      <c r="G347" s="404" t="s">
        <v>740</v>
      </c>
      <c r="I347" s="369">
        <f t="shared" si="6"/>
        <v>157300</v>
      </c>
      <c r="HB347" s="378"/>
      <c r="HC347" s="378"/>
      <c r="HD347" s="378"/>
      <c r="HE347" s="378"/>
      <c r="HF347" s="378"/>
      <c r="HG347" s="378"/>
      <c r="HH347" s="378"/>
      <c r="HI347" s="378"/>
      <c r="HJ347" s="378"/>
      <c r="HK347" s="378"/>
      <c r="HL347" s="378"/>
      <c r="HM347" s="378"/>
      <c r="HN347" s="378"/>
    </row>
    <row r="348" s="369" customFormat="1" ht="36" hidden="1" customHeight="1" spans="1:222">
      <c r="A348" s="399" t="s">
        <v>8145</v>
      </c>
      <c r="B348" s="399" t="s">
        <v>8456</v>
      </c>
      <c r="C348" s="400">
        <v>700000</v>
      </c>
      <c r="D348" s="910" t="s">
        <v>5977</v>
      </c>
      <c r="E348" s="402" t="s">
        <v>1385</v>
      </c>
      <c r="F348" s="403">
        <v>2070111</v>
      </c>
      <c r="G348" s="404" t="s">
        <v>824</v>
      </c>
      <c r="H348" s="369">
        <f>C348*0.9</f>
        <v>630000</v>
      </c>
      <c r="I348" s="369">
        <f t="shared" si="6"/>
        <v>847000</v>
      </c>
      <c r="HB348" s="378"/>
      <c r="HC348" s="378"/>
      <c r="HD348" s="378"/>
      <c r="HE348" s="378"/>
      <c r="HF348" s="378"/>
      <c r="HG348" s="378"/>
      <c r="HH348" s="378"/>
      <c r="HI348" s="378"/>
      <c r="HJ348" s="378"/>
      <c r="HK348" s="378"/>
      <c r="HL348" s="378"/>
      <c r="HM348" s="378"/>
      <c r="HN348" s="378"/>
    </row>
    <row r="349" s="369" customFormat="1" ht="36" hidden="1" customHeight="1" spans="1:222">
      <c r="A349" s="399" t="s">
        <v>8178</v>
      </c>
      <c r="B349" s="399" t="s">
        <v>8457</v>
      </c>
      <c r="C349" s="405">
        <v>40000</v>
      </c>
      <c r="D349" s="910" t="s">
        <v>5977</v>
      </c>
      <c r="E349" s="402" t="s">
        <v>1385</v>
      </c>
      <c r="F349" s="403">
        <v>2060702</v>
      </c>
      <c r="G349" s="404" t="s">
        <v>768</v>
      </c>
      <c r="I349" s="369">
        <f t="shared" si="6"/>
        <v>48400</v>
      </c>
      <c r="HB349" s="378"/>
      <c r="HC349" s="378"/>
      <c r="HD349" s="378"/>
      <c r="HE349" s="378"/>
      <c r="HF349" s="378"/>
      <c r="HG349" s="378"/>
      <c r="HH349" s="378"/>
      <c r="HI349" s="378"/>
      <c r="HJ349" s="378"/>
      <c r="HK349" s="378"/>
      <c r="HL349" s="378"/>
      <c r="HM349" s="378"/>
      <c r="HN349" s="378"/>
    </row>
    <row r="350" s="369" customFormat="1" ht="36" hidden="1" customHeight="1" spans="1:222">
      <c r="A350" s="399" t="s">
        <v>8184</v>
      </c>
      <c r="B350" s="399" t="s">
        <v>8458</v>
      </c>
      <c r="C350" s="405">
        <v>50000</v>
      </c>
      <c r="D350" s="401">
        <v>2130505</v>
      </c>
      <c r="E350" s="402" t="s">
        <v>1399</v>
      </c>
      <c r="F350" s="403">
        <v>2060702</v>
      </c>
      <c r="G350" s="404" t="s">
        <v>768</v>
      </c>
      <c r="I350" s="369">
        <f t="shared" si="6"/>
        <v>60500</v>
      </c>
      <c r="HB350" s="378"/>
      <c r="HC350" s="378"/>
      <c r="HD350" s="378"/>
      <c r="HE350" s="378"/>
      <c r="HF350" s="378"/>
      <c r="HG350" s="378"/>
      <c r="HH350" s="378"/>
      <c r="HI350" s="378"/>
      <c r="HJ350" s="378"/>
      <c r="HK350" s="378"/>
      <c r="HL350" s="378"/>
      <c r="HM350" s="378"/>
      <c r="HN350" s="378"/>
    </row>
    <row r="351" s="369" customFormat="1" ht="36" hidden="1" customHeight="1" spans="1:222">
      <c r="A351" s="399" t="s">
        <v>8161</v>
      </c>
      <c r="B351" s="399" t="s">
        <v>8459</v>
      </c>
      <c r="C351" s="405">
        <v>70000</v>
      </c>
      <c r="D351" s="910" t="s">
        <v>5977</v>
      </c>
      <c r="E351" s="402" t="s">
        <v>1385</v>
      </c>
      <c r="F351" s="403">
        <v>2060702</v>
      </c>
      <c r="G351" s="404" t="s">
        <v>768</v>
      </c>
      <c r="I351" s="369">
        <f t="shared" si="6"/>
        <v>84700</v>
      </c>
      <c r="HB351" s="378"/>
      <c r="HC351" s="378"/>
      <c r="HD351" s="378"/>
      <c r="HE351" s="378"/>
      <c r="HF351" s="378"/>
      <c r="HG351" s="378"/>
      <c r="HH351" s="378"/>
      <c r="HI351" s="378"/>
      <c r="HJ351" s="378"/>
      <c r="HK351" s="378"/>
      <c r="HL351" s="378"/>
      <c r="HM351" s="378"/>
      <c r="HN351" s="378"/>
    </row>
    <row r="352" s="369" customFormat="1" ht="36" hidden="1" customHeight="1" spans="1:222">
      <c r="A352" s="399" t="s">
        <v>8192</v>
      </c>
      <c r="B352" s="399" t="s">
        <v>8460</v>
      </c>
      <c r="C352" s="400">
        <v>60000</v>
      </c>
      <c r="D352" s="910" t="s">
        <v>5977</v>
      </c>
      <c r="E352" s="402" t="s">
        <v>1385</v>
      </c>
      <c r="F352" s="403">
        <v>2140106</v>
      </c>
      <c r="G352" s="404" t="s">
        <v>1425</v>
      </c>
      <c r="I352" s="369">
        <f t="shared" si="6"/>
        <v>72600</v>
      </c>
      <c r="HB352" s="378"/>
      <c r="HC352" s="378"/>
      <c r="HD352" s="378"/>
      <c r="HE352" s="378"/>
      <c r="HF352" s="378"/>
      <c r="HG352" s="378"/>
      <c r="HH352" s="378"/>
      <c r="HI352" s="378"/>
      <c r="HJ352" s="378"/>
      <c r="HK352" s="378"/>
      <c r="HL352" s="378"/>
      <c r="HM352" s="378"/>
      <c r="HN352" s="378"/>
    </row>
    <row r="353" s="369" customFormat="1" ht="36" hidden="1" customHeight="1" spans="1:222">
      <c r="A353" s="399" t="s">
        <v>8196</v>
      </c>
      <c r="B353" s="399" t="s">
        <v>8461</v>
      </c>
      <c r="C353" s="400">
        <v>70000</v>
      </c>
      <c r="D353" s="910" t="s">
        <v>5977</v>
      </c>
      <c r="E353" s="402" t="s">
        <v>1385</v>
      </c>
      <c r="F353" s="403">
        <v>2110401</v>
      </c>
      <c r="G353" s="404" t="s">
        <v>1275</v>
      </c>
      <c r="I353" s="369">
        <f t="shared" si="6"/>
        <v>84700</v>
      </c>
      <c r="HB353" s="378"/>
      <c r="HC353" s="378"/>
      <c r="HD353" s="378"/>
      <c r="HE353" s="378"/>
      <c r="HF353" s="378"/>
      <c r="HG353" s="378"/>
      <c r="HH353" s="378"/>
      <c r="HI353" s="378"/>
      <c r="HJ353" s="378"/>
      <c r="HK353" s="378"/>
      <c r="HL353" s="378"/>
      <c r="HM353" s="378"/>
      <c r="HN353" s="378"/>
    </row>
    <row r="354" s="369" customFormat="1" ht="36" hidden="1" customHeight="1" spans="1:222">
      <c r="A354" s="399" t="s">
        <v>8190</v>
      </c>
      <c r="B354" s="399" t="s">
        <v>8462</v>
      </c>
      <c r="C354" s="400">
        <v>80000</v>
      </c>
      <c r="D354" s="910" t="s">
        <v>5977</v>
      </c>
      <c r="E354" s="402" t="s">
        <v>1385</v>
      </c>
      <c r="F354" s="403">
        <v>2110302</v>
      </c>
      <c r="G354" s="404" t="s">
        <v>1267</v>
      </c>
      <c r="I354" s="369">
        <f t="shared" si="6"/>
        <v>96800</v>
      </c>
      <c r="HB354" s="378"/>
      <c r="HC354" s="378"/>
      <c r="HD354" s="378"/>
      <c r="HE354" s="378"/>
      <c r="HF354" s="378"/>
      <c r="HG354" s="378"/>
      <c r="HH354" s="378"/>
      <c r="HI354" s="378"/>
      <c r="HJ354" s="378"/>
      <c r="HK354" s="378"/>
      <c r="HL354" s="378"/>
      <c r="HM354" s="378"/>
      <c r="HN354" s="378"/>
    </row>
    <row r="355" s="369" customFormat="1" ht="36" hidden="1" customHeight="1" spans="1:222">
      <c r="A355" s="399" t="s">
        <v>8186</v>
      </c>
      <c r="B355" s="399" t="s">
        <v>8463</v>
      </c>
      <c r="C355" s="400">
        <v>80000</v>
      </c>
      <c r="D355" s="910" t="s">
        <v>5977</v>
      </c>
      <c r="E355" s="402" t="s">
        <v>1385</v>
      </c>
      <c r="F355" s="403">
        <v>2140106</v>
      </c>
      <c r="G355" s="404" t="s">
        <v>1425</v>
      </c>
      <c r="I355" s="369">
        <f t="shared" si="6"/>
        <v>96800</v>
      </c>
      <c r="HB355" s="378"/>
      <c r="HC355" s="378"/>
      <c r="HD355" s="378"/>
      <c r="HE355" s="378"/>
      <c r="HF355" s="378"/>
      <c r="HG355" s="378"/>
      <c r="HH355" s="378"/>
      <c r="HI355" s="378"/>
      <c r="HJ355" s="378"/>
      <c r="HK355" s="378"/>
      <c r="HL355" s="378"/>
      <c r="HM355" s="378"/>
      <c r="HN355" s="378"/>
    </row>
    <row r="356" s="369" customFormat="1" ht="36" hidden="1" customHeight="1" spans="1:222">
      <c r="A356" s="399" t="s">
        <v>8188</v>
      </c>
      <c r="B356" s="399" t="s">
        <v>8464</v>
      </c>
      <c r="C356" s="400">
        <v>70000</v>
      </c>
      <c r="D356" s="910" t="s">
        <v>5977</v>
      </c>
      <c r="E356" s="402" t="s">
        <v>1385</v>
      </c>
      <c r="F356" s="403">
        <v>2300310</v>
      </c>
      <c r="G356" s="404" t="s">
        <v>1551</v>
      </c>
      <c r="I356" s="369">
        <f t="shared" si="6"/>
        <v>84700</v>
      </c>
      <c r="HB356" s="378"/>
      <c r="HC356" s="378"/>
      <c r="HD356" s="378"/>
      <c r="HE356" s="378"/>
      <c r="HF356" s="378"/>
      <c r="HG356" s="378"/>
      <c r="HH356" s="378"/>
      <c r="HI356" s="378"/>
      <c r="HJ356" s="378"/>
      <c r="HK356" s="378"/>
      <c r="HL356" s="378"/>
      <c r="HM356" s="378"/>
      <c r="HN356" s="378"/>
    </row>
    <row r="357" s="369" customFormat="1" ht="36" hidden="1" customHeight="1" spans="1:222">
      <c r="A357" s="399" t="s">
        <v>8194</v>
      </c>
      <c r="B357" s="399" t="s">
        <v>8465</v>
      </c>
      <c r="C357" s="400">
        <v>70000</v>
      </c>
      <c r="D357" s="910" t="s">
        <v>5977</v>
      </c>
      <c r="E357" s="402" t="s">
        <v>1385</v>
      </c>
      <c r="F357" s="403">
        <v>2300310</v>
      </c>
      <c r="G357" s="404" t="s">
        <v>1551</v>
      </c>
      <c r="I357" s="369">
        <f t="shared" si="6"/>
        <v>84700</v>
      </c>
      <c r="HB357" s="378"/>
      <c r="HC357" s="378"/>
      <c r="HD357" s="378"/>
      <c r="HE357" s="378"/>
      <c r="HF357" s="378"/>
      <c r="HG357" s="378"/>
      <c r="HH357" s="378"/>
      <c r="HI357" s="378"/>
      <c r="HJ357" s="378"/>
      <c r="HK357" s="378"/>
      <c r="HL357" s="378"/>
      <c r="HM357" s="378"/>
      <c r="HN357" s="378"/>
    </row>
    <row r="358" s="369" customFormat="1" ht="36" hidden="1" customHeight="1" spans="1:222">
      <c r="A358" s="399" t="s">
        <v>8198</v>
      </c>
      <c r="B358" s="399" t="s">
        <v>8466</v>
      </c>
      <c r="C358" s="400">
        <v>80000</v>
      </c>
      <c r="D358" s="910" t="s">
        <v>5977</v>
      </c>
      <c r="E358" s="402" t="s">
        <v>1385</v>
      </c>
      <c r="F358" s="403">
        <v>2300310</v>
      </c>
      <c r="G358" s="404" t="s">
        <v>1551</v>
      </c>
      <c r="I358" s="369">
        <f t="shared" si="6"/>
        <v>96800</v>
      </c>
      <c r="HB358" s="378"/>
      <c r="HC358" s="378"/>
      <c r="HD358" s="378"/>
      <c r="HE358" s="378"/>
      <c r="HF358" s="378"/>
      <c r="HG358" s="378"/>
      <c r="HH358" s="378"/>
      <c r="HI358" s="378"/>
      <c r="HJ358" s="378"/>
      <c r="HK358" s="378"/>
      <c r="HL358" s="378"/>
      <c r="HM358" s="378"/>
      <c r="HN358" s="378"/>
    </row>
    <row r="359" s="369" customFormat="1" ht="36" hidden="1" customHeight="1" spans="1:222">
      <c r="A359" s="399" t="s">
        <v>8180</v>
      </c>
      <c r="B359" s="399" t="s">
        <v>8467</v>
      </c>
      <c r="C359" s="400">
        <v>150000</v>
      </c>
      <c r="D359" s="910" t="s">
        <v>5977</v>
      </c>
      <c r="E359" s="402" t="s">
        <v>1385</v>
      </c>
      <c r="F359" s="403">
        <v>2300310</v>
      </c>
      <c r="G359" s="404" t="s">
        <v>1551</v>
      </c>
      <c r="I359" s="369">
        <f t="shared" si="6"/>
        <v>181500</v>
      </c>
      <c r="HB359" s="378"/>
      <c r="HC359" s="378"/>
      <c r="HD359" s="378"/>
      <c r="HE359" s="378"/>
      <c r="HF359" s="378"/>
      <c r="HG359" s="378"/>
      <c r="HH359" s="378"/>
      <c r="HI359" s="378"/>
      <c r="HJ359" s="378"/>
      <c r="HK359" s="378"/>
      <c r="HL359" s="378"/>
      <c r="HM359" s="378"/>
      <c r="HN359" s="378"/>
    </row>
    <row r="360" s="369" customFormat="1" ht="36" hidden="1" customHeight="1" spans="1:222">
      <c r="A360" s="399" t="s">
        <v>8423</v>
      </c>
      <c r="B360" s="399" t="s">
        <v>8468</v>
      </c>
      <c r="C360" s="400">
        <v>55000</v>
      </c>
      <c r="D360" s="910" t="s">
        <v>6512</v>
      </c>
      <c r="E360" s="402" t="s">
        <v>1659</v>
      </c>
      <c r="F360" s="403">
        <v>2300310</v>
      </c>
      <c r="G360" s="404" t="s">
        <v>1551</v>
      </c>
      <c r="I360" s="369">
        <f t="shared" si="6"/>
        <v>66550</v>
      </c>
      <c r="HB360" s="378"/>
      <c r="HC360" s="378"/>
      <c r="HD360" s="378"/>
      <c r="HE360" s="378"/>
      <c r="HF360" s="378"/>
      <c r="HG360" s="378"/>
      <c r="HH360" s="378"/>
      <c r="HI360" s="378"/>
      <c r="HJ360" s="378"/>
      <c r="HK360" s="378"/>
      <c r="HL360" s="378"/>
      <c r="HM360" s="378"/>
      <c r="HN360" s="378"/>
    </row>
    <row r="361" s="369" customFormat="1" ht="36" hidden="1" customHeight="1" spans="1:222">
      <c r="A361" s="399" t="s">
        <v>8423</v>
      </c>
      <c r="B361" s="399" t="s">
        <v>8468</v>
      </c>
      <c r="C361" s="400">
        <v>30000</v>
      </c>
      <c r="D361" s="910" t="s">
        <v>6512</v>
      </c>
      <c r="E361" s="402" t="s">
        <v>1659</v>
      </c>
      <c r="F361" s="403">
        <v>2300310</v>
      </c>
      <c r="G361" s="404" t="s">
        <v>1551</v>
      </c>
      <c r="I361" s="369">
        <f t="shared" si="6"/>
        <v>36300</v>
      </c>
      <c r="HB361" s="378"/>
      <c r="HC361" s="378"/>
      <c r="HD361" s="378"/>
      <c r="HE361" s="378"/>
      <c r="HF361" s="378"/>
      <c r="HG361" s="378"/>
      <c r="HH361" s="378"/>
      <c r="HI361" s="378"/>
      <c r="HJ361" s="378"/>
      <c r="HK361" s="378"/>
      <c r="HL361" s="378"/>
      <c r="HM361" s="378"/>
      <c r="HN361" s="378"/>
    </row>
    <row r="362" s="369" customFormat="1" ht="36" hidden="1" customHeight="1" spans="1:222">
      <c r="A362" s="399" t="s">
        <v>8423</v>
      </c>
      <c r="B362" s="399" t="s">
        <v>8468</v>
      </c>
      <c r="C362" s="400">
        <v>10000</v>
      </c>
      <c r="D362" s="910" t="s">
        <v>6512</v>
      </c>
      <c r="E362" s="402" t="s">
        <v>1659</v>
      </c>
      <c r="F362" s="403">
        <v>2300310</v>
      </c>
      <c r="G362" s="404" t="s">
        <v>1551</v>
      </c>
      <c r="I362" s="369">
        <f t="shared" si="6"/>
        <v>12100</v>
      </c>
      <c r="HB362" s="378"/>
      <c r="HC362" s="378"/>
      <c r="HD362" s="378"/>
      <c r="HE362" s="378"/>
      <c r="HF362" s="378"/>
      <c r="HG362" s="378"/>
      <c r="HH362" s="378"/>
      <c r="HI362" s="378"/>
      <c r="HJ362" s="378"/>
      <c r="HK362" s="378"/>
      <c r="HL362" s="378"/>
      <c r="HM362" s="378"/>
      <c r="HN362" s="378"/>
    </row>
    <row r="363" s="369" customFormat="1" ht="36" hidden="1" customHeight="1" spans="1:222">
      <c r="A363" s="399" t="s">
        <v>8423</v>
      </c>
      <c r="B363" s="399" t="s">
        <v>8468</v>
      </c>
      <c r="C363" s="400">
        <v>15000</v>
      </c>
      <c r="D363" s="910" t="s">
        <v>6512</v>
      </c>
      <c r="E363" s="402" t="s">
        <v>1659</v>
      </c>
      <c r="F363" s="403">
        <v>2300310</v>
      </c>
      <c r="G363" s="404" t="s">
        <v>1551</v>
      </c>
      <c r="I363" s="369">
        <f t="shared" si="6"/>
        <v>18150</v>
      </c>
      <c r="HB363" s="378"/>
      <c r="HC363" s="378"/>
      <c r="HD363" s="378"/>
      <c r="HE363" s="378"/>
      <c r="HF363" s="378"/>
      <c r="HG363" s="378"/>
      <c r="HH363" s="378"/>
      <c r="HI363" s="378"/>
      <c r="HJ363" s="378"/>
      <c r="HK363" s="378"/>
      <c r="HL363" s="378"/>
      <c r="HM363" s="378"/>
      <c r="HN363" s="378"/>
    </row>
    <row r="364" s="369" customFormat="1" ht="36" hidden="1" customHeight="1" spans="1:222">
      <c r="A364" s="399" t="s">
        <v>8423</v>
      </c>
      <c r="B364" s="399" t="s">
        <v>8468</v>
      </c>
      <c r="C364" s="400">
        <v>30000</v>
      </c>
      <c r="D364" s="910" t="s">
        <v>6512</v>
      </c>
      <c r="E364" s="402" t="s">
        <v>1659</v>
      </c>
      <c r="F364" s="403">
        <v>2300310</v>
      </c>
      <c r="G364" s="404" t="s">
        <v>1551</v>
      </c>
      <c r="I364" s="369">
        <f t="shared" si="6"/>
        <v>36300</v>
      </c>
      <c r="HB364" s="378"/>
      <c r="HC364" s="378"/>
      <c r="HD364" s="378"/>
      <c r="HE364" s="378"/>
      <c r="HF364" s="378"/>
      <c r="HG364" s="378"/>
      <c r="HH364" s="378"/>
      <c r="HI364" s="378"/>
      <c r="HJ364" s="378"/>
      <c r="HK364" s="378"/>
      <c r="HL364" s="378"/>
      <c r="HM364" s="378"/>
      <c r="HN364" s="378"/>
    </row>
    <row r="365" s="369" customFormat="1" ht="36" hidden="1" customHeight="1" spans="1:222">
      <c r="A365" s="399" t="s">
        <v>8436</v>
      </c>
      <c r="B365" s="399" t="s">
        <v>8469</v>
      </c>
      <c r="C365" s="400">
        <v>600000</v>
      </c>
      <c r="D365" s="910" t="s">
        <v>4786</v>
      </c>
      <c r="E365" s="402" t="s">
        <v>14</v>
      </c>
      <c r="F365" s="403">
        <v>2300310</v>
      </c>
      <c r="G365" s="404" t="s">
        <v>1551</v>
      </c>
      <c r="I365" s="369">
        <f t="shared" si="6"/>
        <v>726000</v>
      </c>
      <c r="HB365" s="378"/>
      <c r="HC365" s="378"/>
      <c r="HD365" s="378"/>
      <c r="HE365" s="378"/>
      <c r="HF365" s="378"/>
      <c r="HG365" s="378"/>
      <c r="HH365" s="378"/>
      <c r="HI365" s="378"/>
      <c r="HJ365" s="378"/>
      <c r="HK365" s="378"/>
      <c r="HL365" s="378"/>
      <c r="HM365" s="378"/>
      <c r="HN365" s="378"/>
    </row>
    <row r="366" s="369" customFormat="1" ht="36" hidden="1" customHeight="1" spans="1:222">
      <c r="A366" s="399" t="s">
        <v>8436</v>
      </c>
      <c r="B366" s="399" t="s">
        <v>8469</v>
      </c>
      <c r="C366" s="400">
        <v>20000</v>
      </c>
      <c r="D366" s="910" t="s">
        <v>4786</v>
      </c>
      <c r="E366" s="402" t="s">
        <v>14</v>
      </c>
      <c r="F366" s="403">
        <v>2300310</v>
      </c>
      <c r="G366" s="404" t="s">
        <v>1551</v>
      </c>
      <c r="I366" s="369">
        <f t="shared" si="6"/>
        <v>24200</v>
      </c>
      <c r="HB366" s="378"/>
      <c r="HC366" s="378"/>
      <c r="HD366" s="378"/>
      <c r="HE366" s="378"/>
      <c r="HF366" s="378"/>
      <c r="HG366" s="378"/>
      <c r="HH366" s="378"/>
      <c r="HI366" s="378"/>
      <c r="HJ366" s="378"/>
      <c r="HK366" s="378"/>
      <c r="HL366" s="378"/>
      <c r="HM366" s="378"/>
      <c r="HN366" s="378"/>
    </row>
    <row r="367" s="369" customFormat="1" ht="36" hidden="1" customHeight="1" spans="1:222">
      <c r="A367" s="399" t="s">
        <v>8227</v>
      </c>
      <c r="B367" s="399" t="s">
        <v>8470</v>
      </c>
      <c r="C367" s="400">
        <v>7040</v>
      </c>
      <c r="D367" s="910" t="s">
        <v>6554</v>
      </c>
      <c r="E367" s="402" t="s">
        <v>1679</v>
      </c>
      <c r="F367" s="403">
        <v>2300310</v>
      </c>
      <c r="G367" s="404" t="s">
        <v>1551</v>
      </c>
      <c r="I367" s="369">
        <f t="shared" si="6"/>
        <v>8518.4</v>
      </c>
      <c r="HB367" s="378"/>
      <c r="HC367" s="378"/>
      <c r="HD367" s="378"/>
      <c r="HE367" s="378"/>
      <c r="HF367" s="378"/>
      <c r="HG367" s="378"/>
      <c r="HH367" s="378"/>
      <c r="HI367" s="378"/>
      <c r="HJ367" s="378"/>
      <c r="HK367" s="378"/>
      <c r="HL367" s="378"/>
      <c r="HM367" s="378"/>
      <c r="HN367" s="378"/>
    </row>
    <row r="368" s="369" customFormat="1" ht="36" hidden="1" customHeight="1" spans="1:222">
      <c r="A368" s="399" t="s">
        <v>8471</v>
      </c>
      <c r="B368" s="399" t="s">
        <v>8472</v>
      </c>
      <c r="C368" s="400">
        <v>19280</v>
      </c>
      <c r="D368" s="910" t="s">
        <v>6542</v>
      </c>
      <c r="E368" s="402" t="s">
        <v>1670</v>
      </c>
      <c r="F368" s="403">
        <v>2300310</v>
      </c>
      <c r="G368" s="404" t="s">
        <v>1551</v>
      </c>
      <c r="I368" s="369">
        <f t="shared" si="6"/>
        <v>23328.8</v>
      </c>
      <c r="HB368" s="378"/>
      <c r="HC368" s="378"/>
      <c r="HD368" s="378"/>
      <c r="HE368" s="378"/>
      <c r="HF368" s="378"/>
      <c r="HG368" s="378"/>
      <c r="HH368" s="378"/>
      <c r="HI368" s="378"/>
      <c r="HJ368" s="378"/>
      <c r="HK368" s="378"/>
      <c r="HL368" s="378"/>
      <c r="HM368" s="378"/>
      <c r="HN368" s="378"/>
    </row>
    <row r="369" s="369" customFormat="1" ht="36" hidden="1" customHeight="1" spans="1:222">
      <c r="A369" s="399" t="s">
        <v>8471</v>
      </c>
      <c r="B369" s="399" t="s">
        <v>8472</v>
      </c>
      <c r="C369" s="400">
        <v>1520</v>
      </c>
      <c r="D369" s="910" t="s">
        <v>6542</v>
      </c>
      <c r="E369" s="402" t="s">
        <v>1670</v>
      </c>
      <c r="F369" s="403">
        <v>2300310</v>
      </c>
      <c r="G369" s="404" t="s">
        <v>1551</v>
      </c>
      <c r="I369" s="369">
        <f t="shared" si="6"/>
        <v>1839.2</v>
      </c>
      <c r="HB369" s="378"/>
      <c r="HC369" s="378"/>
      <c r="HD369" s="378"/>
      <c r="HE369" s="378"/>
      <c r="HF369" s="378"/>
      <c r="HG369" s="378"/>
      <c r="HH369" s="378"/>
      <c r="HI369" s="378"/>
      <c r="HJ369" s="378"/>
      <c r="HK369" s="378"/>
      <c r="HL369" s="378"/>
      <c r="HM369" s="378"/>
      <c r="HN369" s="378"/>
    </row>
    <row r="370" s="369" customFormat="1" ht="36" hidden="1" customHeight="1" spans="1:222">
      <c r="A370" s="399" t="s">
        <v>8473</v>
      </c>
      <c r="B370" s="399" t="s">
        <v>8474</v>
      </c>
      <c r="C370" s="400">
        <v>200000</v>
      </c>
      <c r="D370" s="910" t="s">
        <v>5543</v>
      </c>
      <c r="E370" s="402" t="s">
        <v>5544</v>
      </c>
      <c r="F370" s="403">
        <v>2300310</v>
      </c>
      <c r="G370" s="404" t="s">
        <v>1551</v>
      </c>
      <c r="I370" s="369">
        <f t="shared" si="6"/>
        <v>242000</v>
      </c>
      <c r="HB370" s="378"/>
      <c r="HC370" s="378"/>
      <c r="HD370" s="378"/>
      <c r="HE370" s="378"/>
      <c r="HF370" s="378"/>
      <c r="HG370" s="378"/>
      <c r="HH370" s="378"/>
      <c r="HI370" s="378"/>
      <c r="HJ370" s="378"/>
      <c r="HK370" s="378"/>
      <c r="HL370" s="378"/>
      <c r="HM370" s="378"/>
      <c r="HN370" s="378"/>
    </row>
    <row r="371" s="369" customFormat="1" ht="36" hidden="1" customHeight="1" spans="1:222">
      <c r="A371" s="399" t="s">
        <v>8137</v>
      </c>
      <c r="B371" s="399" t="s">
        <v>8475</v>
      </c>
      <c r="C371" s="400">
        <v>45800</v>
      </c>
      <c r="D371" s="910" t="s">
        <v>5397</v>
      </c>
      <c r="E371" s="402" t="s">
        <v>828</v>
      </c>
      <c r="F371" s="403">
        <v>2300310</v>
      </c>
      <c r="G371" s="404" t="s">
        <v>1551</v>
      </c>
      <c r="I371" s="369">
        <f t="shared" si="6"/>
        <v>55418</v>
      </c>
      <c r="HB371" s="378"/>
      <c r="HC371" s="378"/>
      <c r="HD371" s="378"/>
      <c r="HE371" s="378"/>
      <c r="HF371" s="378"/>
      <c r="HG371" s="378"/>
      <c r="HH371" s="378"/>
      <c r="HI371" s="378"/>
      <c r="HJ371" s="378"/>
      <c r="HK371" s="378"/>
      <c r="HL371" s="378"/>
      <c r="HM371" s="378"/>
      <c r="HN371" s="378"/>
    </row>
    <row r="372" s="369" customFormat="1" ht="36" hidden="1" customHeight="1" spans="1:222">
      <c r="A372" s="399" t="s">
        <v>8137</v>
      </c>
      <c r="B372" s="399" t="s">
        <v>8475</v>
      </c>
      <c r="C372" s="400">
        <v>49200</v>
      </c>
      <c r="D372" s="910" t="s">
        <v>5397</v>
      </c>
      <c r="E372" s="402" t="s">
        <v>828</v>
      </c>
      <c r="F372" s="403">
        <v>2300310</v>
      </c>
      <c r="G372" s="404" t="s">
        <v>1551</v>
      </c>
      <c r="I372" s="369">
        <f t="shared" si="6"/>
        <v>59532</v>
      </c>
      <c r="HB372" s="378"/>
      <c r="HC372" s="378"/>
      <c r="HD372" s="378"/>
      <c r="HE372" s="378"/>
      <c r="HF372" s="378"/>
      <c r="HG372" s="378"/>
      <c r="HH372" s="378"/>
      <c r="HI372" s="378"/>
      <c r="HJ372" s="378"/>
      <c r="HK372" s="378"/>
      <c r="HL372" s="378"/>
      <c r="HM372" s="378"/>
      <c r="HN372" s="378"/>
    </row>
    <row r="373" s="369" customFormat="1" ht="36" hidden="1" customHeight="1" spans="1:222">
      <c r="A373" s="399" t="s">
        <v>8137</v>
      </c>
      <c r="B373" s="399" t="s">
        <v>8476</v>
      </c>
      <c r="C373" s="400">
        <v>95000</v>
      </c>
      <c r="D373" s="910" t="s">
        <v>5397</v>
      </c>
      <c r="E373" s="402" t="s">
        <v>828</v>
      </c>
      <c r="F373" s="403">
        <v>2300310</v>
      </c>
      <c r="G373" s="404" t="s">
        <v>1551</v>
      </c>
      <c r="I373" s="369">
        <f t="shared" si="6"/>
        <v>114950</v>
      </c>
      <c r="HB373" s="378"/>
      <c r="HC373" s="378"/>
      <c r="HD373" s="378"/>
      <c r="HE373" s="378"/>
      <c r="HF373" s="378"/>
      <c r="HG373" s="378"/>
      <c r="HH373" s="378"/>
      <c r="HI373" s="378"/>
      <c r="HJ373" s="378"/>
      <c r="HK373" s="378"/>
      <c r="HL373" s="378"/>
      <c r="HM373" s="378"/>
      <c r="HN373" s="378"/>
    </row>
    <row r="374" s="369" customFormat="1" ht="36" hidden="1" customHeight="1" spans="1:222">
      <c r="A374" s="399" t="s">
        <v>8137</v>
      </c>
      <c r="B374" s="399" t="s">
        <v>8476</v>
      </c>
      <c r="C374" s="400">
        <v>16000</v>
      </c>
      <c r="D374" s="910" t="s">
        <v>5405</v>
      </c>
      <c r="E374" s="402" t="s">
        <v>839</v>
      </c>
      <c r="F374" s="403">
        <v>2300310</v>
      </c>
      <c r="G374" s="404" t="s">
        <v>1551</v>
      </c>
      <c r="I374" s="369">
        <f t="shared" si="6"/>
        <v>19360</v>
      </c>
      <c r="HB374" s="378"/>
      <c r="HC374" s="378"/>
      <c r="HD374" s="378"/>
      <c r="HE374" s="378"/>
      <c r="HF374" s="378"/>
      <c r="HG374" s="378"/>
      <c r="HH374" s="378"/>
      <c r="HI374" s="378"/>
      <c r="HJ374" s="378"/>
      <c r="HK374" s="378"/>
      <c r="HL374" s="378"/>
      <c r="HM374" s="378"/>
      <c r="HN374" s="378"/>
    </row>
    <row r="375" s="369" customFormat="1" ht="36" hidden="1" customHeight="1" spans="1:222">
      <c r="A375" s="399" t="s">
        <v>8477</v>
      </c>
      <c r="B375" s="399" t="s">
        <v>8478</v>
      </c>
      <c r="C375" s="400">
        <v>258000</v>
      </c>
      <c r="D375" s="910" t="s">
        <v>5391</v>
      </c>
      <c r="E375" s="402" t="s">
        <v>820</v>
      </c>
      <c r="F375" s="403">
        <v>2300310</v>
      </c>
      <c r="G375" s="404" t="s">
        <v>1551</v>
      </c>
      <c r="I375" s="369">
        <f t="shared" si="6"/>
        <v>312180</v>
      </c>
      <c r="HB375" s="378"/>
      <c r="HC375" s="378"/>
      <c r="HD375" s="378"/>
      <c r="HE375" s="378"/>
      <c r="HF375" s="378"/>
      <c r="HG375" s="378"/>
      <c r="HH375" s="378"/>
      <c r="HI375" s="378"/>
      <c r="HJ375" s="378"/>
      <c r="HK375" s="378"/>
      <c r="HL375" s="378"/>
      <c r="HM375" s="378"/>
      <c r="HN375" s="378"/>
    </row>
    <row r="376" s="369" customFormat="1" ht="36" hidden="1" customHeight="1" spans="1:222">
      <c r="A376" s="399" t="s">
        <v>8479</v>
      </c>
      <c r="B376" s="399" t="s">
        <v>8480</v>
      </c>
      <c r="C376" s="400">
        <v>21800</v>
      </c>
      <c r="D376" s="910" t="s">
        <v>5448</v>
      </c>
      <c r="E376" s="402" t="s">
        <v>887</v>
      </c>
      <c r="F376" s="403">
        <v>2300310</v>
      </c>
      <c r="G376" s="404" t="s">
        <v>1551</v>
      </c>
      <c r="I376" s="369">
        <f t="shared" si="6"/>
        <v>26378</v>
      </c>
      <c r="HB376" s="378"/>
      <c r="HC376" s="378"/>
      <c r="HD376" s="378"/>
      <c r="HE376" s="378"/>
      <c r="HF376" s="378"/>
      <c r="HG376" s="378"/>
      <c r="HH376" s="378"/>
      <c r="HI376" s="378"/>
      <c r="HJ376" s="378"/>
      <c r="HK376" s="378"/>
      <c r="HL376" s="378"/>
      <c r="HM376" s="378"/>
      <c r="HN376" s="378"/>
    </row>
    <row r="377" s="369" customFormat="1" ht="36" hidden="1" customHeight="1" spans="1:222">
      <c r="A377" s="399" t="s">
        <v>8479</v>
      </c>
      <c r="B377" s="399" t="s">
        <v>8481</v>
      </c>
      <c r="C377" s="400">
        <v>84000</v>
      </c>
      <c r="D377" s="910" t="s">
        <v>5448</v>
      </c>
      <c r="E377" s="402" t="s">
        <v>887</v>
      </c>
      <c r="F377" s="403">
        <v>2300310</v>
      </c>
      <c r="G377" s="404" t="s">
        <v>1551</v>
      </c>
      <c r="I377" s="369">
        <f t="shared" si="6"/>
        <v>101640</v>
      </c>
      <c r="HB377" s="378"/>
      <c r="HC377" s="378"/>
      <c r="HD377" s="378"/>
      <c r="HE377" s="378"/>
      <c r="HF377" s="378"/>
      <c r="HG377" s="378"/>
      <c r="HH377" s="378"/>
      <c r="HI377" s="378"/>
      <c r="HJ377" s="378"/>
      <c r="HK377" s="378"/>
      <c r="HL377" s="378"/>
      <c r="HM377" s="378"/>
      <c r="HN377" s="378"/>
    </row>
    <row r="378" s="369" customFormat="1" ht="36" hidden="1" customHeight="1" spans="1:222">
      <c r="A378" s="399" t="s">
        <v>8479</v>
      </c>
      <c r="B378" s="399" t="s">
        <v>8481</v>
      </c>
      <c r="C378" s="400">
        <v>4000</v>
      </c>
      <c r="D378" s="910" t="s">
        <v>5448</v>
      </c>
      <c r="E378" s="402" t="s">
        <v>887</v>
      </c>
      <c r="F378" s="403">
        <v>2300310</v>
      </c>
      <c r="G378" s="404" t="s">
        <v>1551</v>
      </c>
      <c r="I378" s="369">
        <f t="shared" si="6"/>
        <v>4840</v>
      </c>
      <c r="HB378" s="378"/>
      <c r="HC378" s="378"/>
      <c r="HD378" s="378"/>
      <c r="HE378" s="378"/>
      <c r="HF378" s="378"/>
      <c r="HG378" s="378"/>
      <c r="HH378" s="378"/>
      <c r="HI378" s="378"/>
      <c r="HJ378" s="378"/>
      <c r="HK378" s="378"/>
      <c r="HL378" s="378"/>
      <c r="HM378" s="378"/>
      <c r="HN378" s="378"/>
    </row>
    <row r="379" s="369" customFormat="1" ht="36" hidden="1" customHeight="1" spans="1:222">
      <c r="A379" s="399" t="s">
        <v>8479</v>
      </c>
      <c r="B379" s="399" t="s">
        <v>8481</v>
      </c>
      <c r="C379" s="400">
        <v>17000</v>
      </c>
      <c r="D379" s="910" t="s">
        <v>5448</v>
      </c>
      <c r="E379" s="402" t="s">
        <v>887</v>
      </c>
      <c r="F379" s="403">
        <v>2300310</v>
      </c>
      <c r="G379" s="404" t="s">
        <v>1551</v>
      </c>
      <c r="I379" s="369">
        <f t="shared" si="6"/>
        <v>20570</v>
      </c>
      <c r="HB379" s="378"/>
      <c r="HC379" s="378"/>
      <c r="HD379" s="378"/>
      <c r="HE379" s="378"/>
      <c r="HF379" s="378"/>
      <c r="HG379" s="378"/>
      <c r="HH379" s="378"/>
      <c r="HI379" s="378"/>
      <c r="HJ379" s="378"/>
      <c r="HK379" s="378"/>
      <c r="HL379" s="378"/>
      <c r="HM379" s="378"/>
      <c r="HN379" s="378"/>
    </row>
    <row r="380" s="369" customFormat="1" ht="36" hidden="1" customHeight="1" spans="1:222">
      <c r="A380" s="399" t="s">
        <v>8479</v>
      </c>
      <c r="B380" s="399" t="s">
        <v>8481</v>
      </c>
      <c r="C380" s="400">
        <v>35000</v>
      </c>
      <c r="D380" s="910" t="s">
        <v>5448</v>
      </c>
      <c r="E380" s="402" t="s">
        <v>887</v>
      </c>
      <c r="F380" s="403">
        <v>2300310</v>
      </c>
      <c r="G380" s="404" t="s">
        <v>1551</v>
      </c>
      <c r="I380" s="369">
        <f t="shared" si="6"/>
        <v>42350</v>
      </c>
      <c r="HB380" s="378"/>
      <c r="HC380" s="378"/>
      <c r="HD380" s="378"/>
      <c r="HE380" s="378"/>
      <c r="HF380" s="378"/>
      <c r="HG380" s="378"/>
      <c r="HH380" s="378"/>
      <c r="HI380" s="378"/>
      <c r="HJ380" s="378"/>
      <c r="HK380" s="378"/>
      <c r="HL380" s="378"/>
      <c r="HM380" s="378"/>
      <c r="HN380" s="378"/>
    </row>
    <row r="381" s="369" customFormat="1" ht="36" hidden="1" customHeight="1" spans="1:222">
      <c r="A381" s="399" t="s">
        <v>8479</v>
      </c>
      <c r="B381" s="399" t="s">
        <v>8481</v>
      </c>
      <c r="C381" s="400">
        <v>22000</v>
      </c>
      <c r="D381" s="910" t="s">
        <v>5448</v>
      </c>
      <c r="E381" s="402" t="s">
        <v>887</v>
      </c>
      <c r="F381" s="403">
        <v>2300310</v>
      </c>
      <c r="G381" s="404" t="s">
        <v>1551</v>
      </c>
      <c r="I381" s="369">
        <f t="shared" si="6"/>
        <v>26620</v>
      </c>
      <c r="HB381" s="378"/>
      <c r="HC381" s="378"/>
      <c r="HD381" s="378"/>
      <c r="HE381" s="378"/>
      <c r="HF381" s="378"/>
      <c r="HG381" s="378"/>
      <c r="HH381" s="378"/>
      <c r="HI381" s="378"/>
      <c r="HJ381" s="378"/>
      <c r="HK381" s="378"/>
      <c r="HL381" s="378"/>
      <c r="HM381" s="378"/>
      <c r="HN381" s="378"/>
    </row>
    <row r="382" s="369" customFormat="1" ht="36" hidden="1" customHeight="1" spans="1:222">
      <c r="A382" s="399" t="s">
        <v>8479</v>
      </c>
      <c r="B382" s="399" t="s">
        <v>8482</v>
      </c>
      <c r="C382" s="400">
        <v>20000</v>
      </c>
      <c r="D382" s="910" t="s">
        <v>5448</v>
      </c>
      <c r="E382" s="402" t="s">
        <v>887</v>
      </c>
      <c r="F382" s="403">
        <v>2300310</v>
      </c>
      <c r="G382" s="404" t="s">
        <v>1551</v>
      </c>
      <c r="I382" s="369">
        <f t="shared" si="6"/>
        <v>24200</v>
      </c>
      <c r="HB382" s="378"/>
      <c r="HC382" s="378"/>
      <c r="HD382" s="378"/>
      <c r="HE382" s="378"/>
      <c r="HF382" s="378"/>
      <c r="HG382" s="378"/>
      <c r="HH382" s="378"/>
      <c r="HI382" s="378"/>
      <c r="HJ382" s="378"/>
      <c r="HK382" s="378"/>
      <c r="HL382" s="378"/>
      <c r="HM382" s="378"/>
      <c r="HN382" s="378"/>
    </row>
    <row r="383" s="369" customFormat="1" ht="36" hidden="1" customHeight="1" spans="1:222">
      <c r="A383" s="399" t="s">
        <v>8479</v>
      </c>
      <c r="B383" s="399" t="s">
        <v>8482</v>
      </c>
      <c r="C383" s="400">
        <v>50000</v>
      </c>
      <c r="D383" s="910" t="s">
        <v>5448</v>
      </c>
      <c r="E383" s="402" t="s">
        <v>887</v>
      </c>
      <c r="F383" s="403">
        <v>2300310</v>
      </c>
      <c r="G383" s="404" t="s">
        <v>1551</v>
      </c>
      <c r="I383" s="369">
        <f t="shared" si="6"/>
        <v>60500</v>
      </c>
      <c r="HB383" s="378"/>
      <c r="HC383" s="378"/>
      <c r="HD383" s="378"/>
      <c r="HE383" s="378"/>
      <c r="HF383" s="378"/>
      <c r="HG383" s="378"/>
      <c r="HH383" s="378"/>
      <c r="HI383" s="378"/>
      <c r="HJ383" s="378"/>
      <c r="HK383" s="378"/>
      <c r="HL383" s="378"/>
      <c r="HM383" s="378"/>
      <c r="HN383" s="378"/>
    </row>
    <row r="384" s="369" customFormat="1" ht="36" hidden="1" customHeight="1" spans="1:222">
      <c r="A384" s="399" t="s">
        <v>8479</v>
      </c>
      <c r="B384" s="399" t="s">
        <v>8482</v>
      </c>
      <c r="C384" s="400">
        <v>10000</v>
      </c>
      <c r="D384" s="910" t="s">
        <v>5448</v>
      </c>
      <c r="E384" s="402" t="s">
        <v>887</v>
      </c>
      <c r="F384" s="403">
        <v>2300310</v>
      </c>
      <c r="G384" s="404" t="s">
        <v>1551</v>
      </c>
      <c r="I384" s="369">
        <f t="shared" si="6"/>
        <v>12100</v>
      </c>
      <c r="HB384" s="378"/>
      <c r="HC384" s="378"/>
      <c r="HD384" s="378"/>
      <c r="HE384" s="378"/>
      <c r="HF384" s="378"/>
      <c r="HG384" s="378"/>
      <c r="HH384" s="378"/>
      <c r="HI384" s="378"/>
      <c r="HJ384" s="378"/>
      <c r="HK384" s="378"/>
      <c r="HL384" s="378"/>
      <c r="HM384" s="378"/>
      <c r="HN384" s="378"/>
    </row>
    <row r="385" s="369" customFormat="1" ht="36" hidden="1" customHeight="1" spans="1:222">
      <c r="A385" s="399" t="s">
        <v>8137</v>
      </c>
      <c r="B385" s="399" t="s">
        <v>8483</v>
      </c>
      <c r="C385" s="400">
        <v>60000</v>
      </c>
      <c r="D385" s="910" t="s">
        <v>5391</v>
      </c>
      <c r="E385" s="402" t="s">
        <v>820</v>
      </c>
      <c r="F385" s="403">
        <v>2300310</v>
      </c>
      <c r="G385" s="404" t="s">
        <v>1551</v>
      </c>
      <c r="I385" s="369">
        <f t="shared" si="6"/>
        <v>72600</v>
      </c>
      <c r="HB385" s="378"/>
      <c r="HC385" s="378"/>
      <c r="HD385" s="378"/>
      <c r="HE385" s="378"/>
      <c r="HF385" s="378"/>
      <c r="HG385" s="378"/>
      <c r="HH385" s="378"/>
      <c r="HI385" s="378"/>
      <c r="HJ385" s="378"/>
      <c r="HK385" s="378"/>
      <c r="HL385" s="378"/>
      <c r="HM385" s="378"/>
      <c r="HN385" s="378"/>
    </row>
    <row r="386" s="369" customFormat="1" ht="36" hidden="1" customHeight="1" spans="1:222">
      <c r="A386" s="399" t="s">
        <v>8137</v>
      </c>
      <c r="B386" s="399" t="s">
        <v>8483</v>
      </c>
      <c r="C386" s="400">
        <v>300000</v>
      </c>
      <c r="D386" s="910" t="s">
        <v>5391</v>
      </c>
      <c r="E386" s="402" t="s">
        <v>820</v>
      </c>
      <c r="F386" s="403">
        <v>2300310</v>
      </c>
      <c r="G386" s="404" t="s">
        <v>1551</v>
      </c>
      <c r="I386" s="369">
        <f t="shared" si="6"/>
        <v>363000</v>
      </c>
      <c r="HB386" s="378"/>
      <c r="HC386" s="378"/>
      <c r="HD386" s="378"/>
      <c r="HE386" s="378"/>
      <c r="HF386" s="378"/>
      <c r="HG386" s="378"/>
      <c r="HH386" s="378"/>
      <c r="HI386" s="378"/>
      <c r="HJ386" s="378"/>
      <c r="HK386" s="378"/>
      <c r="HL386" s="378"/>
      <c r="HM386" s="378"/>
      <c r="HN386" s="378"/>
    </row>
    <row r="387" s="369" customFormat="1" ht="36" hidden="1" customHeight="1" spans="1:222">
      <c r="A387" s="399" t="s">
        <v>8137</v>
      </c>
      <c r="B387" s="399" t="s">
        <v>8484</v>
      </c>
      <c r="C387" s="400">
        <v>160000</v>
      </c>
      <c r="D387" s="910" t="s">
        <v>5391</v>
      </c>
      <c r="E387" s="402" t="s">
        <v>820</v>
      </c>
      <c r="F387" s="403">
        <v>2300310</v>
      </c>
      <c r="G387" s="404" t="s">
        <v>1551</v>
      </c>
      <c r="I387" s="369">
        <f t="shared" si="6"/>
        <v>193600</v>
      </c>
      <c r="HB387" s="378"/>
      <c r="HC387" s="378"/>
      <c r="HD387" s="378"/>
      <c r="HE387" s="378"/>
      <c r="HF387" s="378"/>
      <c r="HG387" s="378"/>
      <c r="HH387" s="378"/>
      <c r="HI387" s="378"/>
      <c r="HJ387" s="378"/>
      <c r="HK387" s="378"/>
      <c r="HL387" s="378"/>
      <c r="HM387" s="378"/>
      <c r="HN387" s="378"/>
    </row>
    <row r="388" s="369" customFormat="1" ht="36" hidden="1" customHeight="1" spans="1:222">
      <c r="A388" s="399" t="s">
        <v>8137</v>
      </c>
      <c r="B388" s="399" t="s">
        <v>8485</v>
      </c>
      <c r="C388" s="400">
        <v>60000</v>
      </c>
      <c r="D388" s="910" t="s">
        <v>5391</v>
      </c>
      <c r="E388" s="402" t="s">
        <v>820</v>
      </c>
      <c r="F388" s="403">
        <v>2300310</v>
      </c>
      <c r="G388" s="404" t="s">
        <v>1551</v>
      </c>
      <c r="I388" s="369">
        <f t="shared" si="6"/>
        <v>72600</v>
      </c>
      <c r="HB388" s="378"/>
      <c r="HC388" s="378"/>
      <c r="HD388" s="378"/>
      <c r="HE388" s="378"/>
      <c r="HF388" s="378"/>
      <c r="HG388" s="378"/>
      <c r="HH388" s="378"/>
      <c r="HI388" s="378"/>
      <c r="HJ388" s="378"/>
      <c r="HK388" s="378"/>
      <c r="HL388" s="378"/>
      <c r="HM388" s="378"/>
      <c r="HN388" s="378"/>
    </row>
    <row r="389" s="369" customFormat="1" ht="36" hidden="1" customHeight="1" spans="1:222">
      <c r="A389" s="399" t="s">
        <v>8137</v>
      </c>
      <c r="B389" s="399" t="s">
        <v>8485</v>
      </c>
      <c r="C389" s="400">
        <v>10000</v>
      </c>
      <c r="D389" s="910" t="s">
        <v>5391</v>
      </c>
      <c r="E389" s="402" t="s">
        <v>820</v>
      </c>
      <c r="F389" s="403">
        <v>2300310</v>
      </c>
      <c r="G389" s="404" t="s">
        <v>1551</v>
      </c>
      <c r="I389" s="369">
        <f t="shared" si="6"/>
        <v>12100</v>
      </c>
      <c r="HB389" s="378"/>
      <c r="HC389" s="378"/>
      <c r="HD389" s="378"/>
      <c r="HE389" s="378"/>
      <c r="HF389" s="378"/>
      <c r="HG389" s="378"/>
      <c r="HH389" s="378"/>
      <c r="HI389" s="378"/>
      <c r="HJ389" s="378"/>
      <c r="HK389" s="378"/>
      <c r="HL389" s="378"/>
      <c r="HM389" s="378"/>
      <c r="HN389" s="378"/>
    </row>
    <row r="390" s="369" customFormat="1" ht="36" hidden="1" customHeight="1" spans="1:222">
      <c r="A390" s="399" t="s">
        <v>8137</v>
      </c>
      <c r="B390" s="399" t="s">
        <v>8485</v>
      </c>
      <c r="C390" s="400">
        <v>66960</v>
      </c>
      <c r="D390" s="910" t="s">
        <v>5391</v>
      </c>
      <c r="E390" s="402" t="s">
        <v>820</v>
      </c>
      <c r="F390" s="403">
        <v>2300310</v>
      </c>
      <c r="G390" s="404" t="s">
        <v>1551</v>
      </c>
      <c r="I390" s="369">
        <f t="shared" si="6"/>
        <v>81021.6</v>
      </c>
      <c r="HB390" s="378"/>
      <c r="HC390" s="378"/>
      <c r="HD390" s="378"/>
      <c r="HE390" s="378"/>
      <c r="HF390" s="378"/>
      <c r="HG390" s="378"/>
      <c r="HH390" s="378"/>
      <c r="HI390" s="378"/>
      <c r="HJ390" s="378"/>
      <c r="HK390" s="378"/>
      <c r="HL390" s="378"/>
      <c r="HM390" s="378"/>
      <c r="HN390" s="378"/>
    </row>
    <row r="391" s="369" customFormat="1" ht="36" hidden="1" customHeight="1" spans="1:222">
      <c r="A391" s="399" t="s">
        <v>8137</v>
      </c>
      <c r="B391" s="399" t="s">
        <v>8485</v>
      </c>
      <c r="C391" s="400">
        <v>62640</v>
      </c>
      <c r="D391" s="910" t="s">
        <v>5391</v>
      </c>
      <c r="E391" s="402" t="s">
        <v>820</v>
      </c>
      <c r="F391" s="403">
        <v>2300310</v>
      </c>
      <c r="G391" s="404" t="s">
        <v>1551</v>
      </c>
      <c r="I391" s="369">
        <f t="shared" ref="I391:I454" si="7">C391*1.21</f>
        <v>75794.4</v>
      </c>
      <c r="HB391" s="378"/>
      <c r="HC391" s="378"/>
      <c r="HD391" s="378"/>
      <c r="HE391" s="378"/>
      <c r="HF391" s="378"/>
      <c r="HG391" s="378"/>
      <c r="HH391" s="378"/>
      <c r="HI391" s="378"/>
      <c r="HJ391" s="378"/>
      <c r="HK391" s="378"/>
      <c r="HL391" s="378"/>
      <c r="HM391" s="378"/>
      <c r="HN391" s="378"/>
    </row>
    <row r="392" s="369" customFormat="1" ht="36" hidden="1" customHeight="1" spans="1:222">
      <c r="A392" s="399" t="s">
        <v>8137</v>
      </c>
      <c r="B392" s="399" t="s">
        <v>8485</v>
      </c>
      <c r="C392" s="400">
        <v>10000</v>
      </c>
      <c r="D392" s="910" t="s">
        <v>5391</v>
      </c>
      <c r="E392" s="402" t="s">
        <v>820</v>
      </c>
      <c r="F392" s="403">
        <v>2130126</v>
      </c>
      <c r="G392" s="404" t="s">
        <v>1349</v>
      </c>
      <c r="I392" s="369">
        <f t="shared" si="7"/>
        <v>12100</v>
      </c>
      <c r="HB392" s="378"/>
      <c r="HC392" s="378"/>
      <c r="HD392" s="378"/>
      <c r="HE392" s="378"/>
      <c r="HF392" s="378"/>
      <c r="HG392" s="378"/>
      <c r="HH392" s="378"/>
      <c r="HI392" s="378"/>
      <c r="HJ392" s="378"/>
      <c r="HK392" s="378"/>
      <c r="HL392" s="378"/>
      <c r="HM392" s="378"/>
      <c r="HN392" s="378"/>
    </row>
    <row r="393" s="369" customFormat="1" ht="36" hidden="1" customHeight="1" spans="1:222">
      <c r="A393" s="399" t="s">
        <v>8137</v>
      </c>
      <c r="B393" s="399" t="s">
        <v>8485</v>
      </c>
      <c r="C393" s="400">
        <v>40000</v>
      </c>
      <c r="D393" s="910" t="s">
        <v>5391</v>
      </c>
      <c r="E393" s="402" t="s">
        <v>820</v>
      </c>
      <c r="F393" s="403">
        <v>2130122</v>
      </c>
      <c r="G393" s="404" t="s">
        <v>1346</v>
      </c>
      <c r="I393" s="369">
        <f t="shared" si="7"/>
        <v>48400</v>
      </c>
      <c r="HB393" s="378"/>
      <c r="HC393" s="378"/>
      <c r="HD393" s="378"/>
      <c r="HE393" s="378"/>
      <c r="HF393" s="378"/>
      <c r="HG393" s="378"/>
      <c r="HH393" s="378"/>
      <c r="HI393" s="378"/>
      <c r="HJ393" s="378"/>
      <c r="HK393" s="378"/>
      <c r="HL393" s="378"/>
      <c r="HM393" s="378"/>
      <c r="HN393" s="378"/>
    </row>
    <row r="394" s="369" customFormat="1" ht="36" hidden="1" customHeight="1" spans="1:222">
      <c r="A394" s="399" t="s">
        <v>8137</v>
      </c>
      <c r="B394" s="399" t="s">
        <v>8485</v>
      </c>
      <c r="C394" s="400">
        <v>20000</v>
      </c>
      <c r="D394" s="910" t="s">
        <v>5391</v>
      </c>
      <c r="E394" s="402" t="s">
        <v>820</v>
      </c>
      <c r="F394" s="403">
        <v>2300248</v>
      </c>
      <c r="G394" s="404" t="s">
        <v>7810</v>
      </c>
      <c r="I394" s="369">
        <f t="shared" si="7"/>
        <v>24200</v>
      </c>
      <c r="HB394" s="378"/>
      <c r="HC394" s="378"/>
      <c r="HD394" s="378"/>
      <c r="HE394" s="378"/>
      <c r="HF394" s="378"/>
      <c r="HG394" s="378"/>
      <c r="HH394" s="378"/>
      <c r="HI394" s="378"/>
      <c r="HJ394" s="378"/>
      <c r="HK394" s="378"/>
      <c r="HL394" s="378"/>
      <c r="HM394" s="378"/>
      <c r="HN394" s="378"/>
    </row>
    <row r="395" s="369" customFormat="1" ht="36" hidden="1" customHeight="1" spans="1:222">
      <c r="A395" s="399" t="s">
        <v>8137</v>
      </c>
      <c r="B395" s="399" t="s">
        <v>8485</v>
      </c>
      <c r="C395" s="400">
        <v>84000</v>
      </c>
      <c r="D395" s="910" t="s">
        <v>5391</v>
      </c>
      <c r="E395" s="402" t="s">
        <v>820</v>
      </c>
      <c r="F395" s="403">
        <v>2300249</v>
      </c>
      <c r="G395" s="404" t="s">
        <v>7811</v>
      </c>
      <c r="I395" s="369">
        <f t="shared" si="7"/>
        <v>101640</v>
      </c>
      <c r="HB395" s="378"/>
      <c r="HC395" s="378"/>
      <c r="HD395" s="378"/>
      <c r="HE395" s="378"/>
      <c r="HF395" s="378"/>
      <c r="HG395" s="378"/>
      <c r="HH395" s="378"/>
      <c r="HI395" s="378"/>
      <c r="HJ395" s="378"/>
      <c r="HK395" s="378"/>
      <c r="HL395" s="378"/>
      <c r="HM395" s="378"/>
      <c r="HN395" s="378"/>
    </row>
    <row r="396" s="369" customFormat="1" ht="36" hidden="1" customHeight="1" spans="1:222">
      <c r="A396" s="399" t="s">
        <v>8445</v>
      </c>
      <c r="B396" s="399" t="s">
        <v>8486</v>
      </c>
      <c r="C396" s="400">
        <v>23000</v>
      </c>
      <c r="D396" s="910" t="s">
        <v>4821</v>
      </c>
      <c r="E396" s="402" t="s">
        <v>220</v>
      </c>
      <c r="F396" s="403">
        <v>2050801</v>
      </c>
      <c r="G396" s="404" t="s">
        <v>672</v>
      </c>
      <c r="I396" s="369">
        <f t="shared" si="7"/>
        <v>27830</v>
      </c>
      <c r="HB396" s="378"/>
      <c r="HC396" s="378"/>
      <c r="HD396" s="378"/>
      <c r="HE396" s="378"/>
      <c r="HF396" s="378"/>
      <c r="HG396" s="378"/>
      <c r="HH396" s="378"/>
      <c r="HI396" s="378"/>
      <c r="HJ396" s="378"/>
      <c r="HK396" s="378"/>
      <c r="HL396" s="378"/>
      <c r="HM396" s="378"/>
      <c r="HN396" s="378"/>
    </row>
    <row r="397" s="369" customFormat="1" ht="36" hidden="1" customHeight="1" spans="1:222">
      <c r="A397" s="399" t="s">
        <v>8445</v>
      </c>
      <c r="B397" s="399" t="s">
        <v>8486</v>
      </c>
      <c r="C397" s="400">
        <v>2000</v>
      </c>
      <c r="D397" s="910" t="s">
        <v>4821</v>
      </c>
      <c r="E397" s="402" t="s">
        <v>220</v>
      </c>
      <c r="F397" s="403">
        <v>2300248</v>
      </c>
      <c r="G397" s="404" t="s">
        <v>7810</v>
      </c>
      <c r="I397" s="369">
        <f t="shared" si="7"/>
        <v>2420</v>
      </c>
      <c r="HB397" s="378"/>
      <c r="HC397" s="378"/>
      <c r="HD397" s="378"/>
      <c r="HE397" s="378"/>
      <c r="HF397" s="378"/>
      <c r="HG397" s="378"/>
      <c r="HH397" s="378"/>
      <c r="HI397" s="378"/>
      <c r="HJ397" s="378"/>
      <c r="HK397" s="378"/>
      <c r="HL397" s="378"/>
      <c r="HM397" s="378"/>
      <c r="HN397" s="378"/>
    </row>
    <row r="398" s="369" customFormat="1" ht="36" hidden="1" customHeight="1" spans="1:222">
      <c r="A398" s="399" t="s">
        <v>8445</v>
      </c>
      <c r="B398" s="399" t="s">
        <v>8486</v>
      </c>
      <c r="C398" s="400">
        <v>2000</v>
      </c>
      <c r="D398" s="910" t="s">
        <v>4821</v>
      </c>
      <c r="E398" s="402" t="s">
        <v>220</v>
      </c>
      <c r="F398" s="403">
        <v>2300248</v>
      </c>
      <c r="G398" s="404" t="s">
        <v>7810</v>
      </c>
      <c r="I398" s="369">
        <f t="shared" si="7"/>
        <v>2420</v>
      </c>
      <c r="HB398" s="378"/>
      <c r="HC398" s="378"/>
      <c r="HD398" s="378"/>
      <c r="HE398" s="378"/>
      <c r="HF398" s="378"/>
      <c r="HG398" s="378"/>
      <c r="HH398" s="378"/>
      <c r="HI398" s="378"/>
      <c r="HJ398" s="378"/>
      <c r="HK398" s="378"/>
      <c r="HL398" s="378"/>
      <c r="HM398" s="378"/>
      <c r="HN398" s="378"/>
    </row>
    <row r="399" s="369" customFormat="1" ht="36" hidden="1" customHeight="1" spans="1:222">
      <c r="A399" s="399" t="s">
        <v>8445</v>
      </c>
      <c r="B399" s="399" t="s">
        <v>8486</v>
      </c>
      <c r="C399" s="400">
        <v>3000</v>
      </c>
      <c r="D399" s="910" t="s">
        <v>4821</v>
      </c>
      <c r="E399" s="402" t="s">
        <v>220</v>
      </c>
      <c r="F399" s="403">
        <v>2010108</v>
      </c>
      <c r="G399" s="404" t="s">
        <v>26</v>
      </c>
      <c r="H399" s="369">
        <f t="shared" ref="H399:H401" si="8">C399*0.8</f>
        <v>2400</v>
      </c>
      <c r="I399" s="369">
        <f t="shared" si="7"/>
        <v>3630</v>
      </c>
      <c r="HB399" s="378"/>
      <c r="HC399" s="378"/>
      <c r="HD399" s="378"/>
      <c r="HE399" s="378"/>
      <c r="HF399" s="378"/>
      <c r="HG399" s="378"/>
      <c r="HH399" s="378"/>
      <c r="HI399" s="378"/>
      <c r="HJ399" s="378"/>
      <c r="HK399" s="378"/>
      <c r="HL399" s="378"/>
      <c r="HM399" s="378"/>
      <c r="HN399" s="378"/>
    </row>
    <row r="400" s="369" customFormat="1" ht="36" hidden="1" customHeight="1" spans="1:222">
      <c r="A400" s="399" t="s">
        <v>8341</v>
      </c>
      <c r="B400" s="399" t="s">
        <v>8487</v>
      </c>
      <c r="C400" s="400">
        <v>30000</v>
      </c>
      <c r="D400" s="910" t="s">
        <v>5343</v>
      </c>
      <c r="E400" s="402" t="s">
        <v>768</v>
      </c>
      <c r="F400" s="403">
        <v>2010108</v>
      </c>
      <c r="G400" s="404" t="s">
        <v>26</v>
      </c>
      <c r="H400" s="369">
        <f t="shared" si="8"/>
        <v>24000</v>
      </c>
      <c r="I400" s="369">
        <f t="shared" si="7"/>
        <v>36300</v>
      </c>
      <c r="HB400" s="378"/>
      <c r="HC400" s="378"/>
      <c r="HD400" s="378"/>
      <c r="HE400" s="378"/>
      <c r="HF400" s="378"/>
      <c r="HG400" s="378"/>
      <c r="HH400" s="378"/>
      <c r="HI400" s="378"/>
      <c r="HJ400" s="378"/>
      <c r="HK400" s="378"/>
      <c r="HL400" s="378"/>
      <c r="HM400" s="378"/>
      <c r="HN400" s="378"/>
    </row>
    <row r="401" s="369" customFormat="1" ht="36" hidden="1" customHeight="1" spans="1:222">
      <c r="A401" s="399" t="s">
        <v>8341</v>
      </c>
      <c r="B401" s="399" t="s">
        <v>8488</v>
      </c>
      <c r="C401" s="400">
        <v>20000</v>
      </c>
      <c r="D401" s="910" t="s">
        <v>5343</v>
      </c>
      <c r="E401" s="402" t="s">
        <v>768</v>
      </c>
      <c r="F401" s="403">
        <v>2010108</v>
      </c>
      <c r="G401" s="404" t="s">
        <v>26</v>
      </c>
      <c r="H401" s="369">
        <f t="shared" si="8"/>
        <v>16000</v>
      </c>
      <c r="I401" s="369">
        <f t="shared" si="7"/>
        <v>24200</v>
      </c>
      <c r="HB401" s="378"/>
      <c r="HC401" s="378"/>
      <c r="HD401" s="378"/>
      <c r="HE401" s="378"/>
      <c r="HF401" s="378"/>
      <c r="HG401" s="378"/>
      <c r="HH401" s="378"/>
      <c r="HI401" s="378"/>
      <c r="HJ401" s="378"/>
      <c r="HK401" s="378"/>
      <c r="HL401" s="378"/>
      <c r="HM401" s="378"/>
      <c r="HN401" s="378"/>
    </row>
    <row r="402" s="369" customFormat="1" ht="36" hidden="1" customHeight="1" spans="1:222">
      <c r="A402" s="399" t="s">
        <v>8341</v>
      </c>
      <c r="B402" s="399" t="s">
        <v>8489</v>
      </c>
      <c r="C402" s="400">
        <v>20000</v>
      </c>
      <c r="D402" s="910" t="s">
        <v>5343</v>
      </c>
      <c r="E402" s="402" t="s">
        <v>768</v>
      </c>
      <c r="F402" s="403">
        <v>2139999</v>
      </c>
      <c r="G402" s="404" t="s">
        <v>1420</v>
      </c>
      <c r="I402" s="369">
        <f t="shared" si="7"/>
        <v>24200</v>
      </c>
      <c r="HB402" s="378"/>
      <c r="HC402" s="378"/>
      <c r="HD402" s="378"/>
      <c r="HE402" s="378"/>
      <c r="HF402" s="378"/>
      <c r="HG402" s="378"/>
      <c r="HH402" s="378"/>
      <c r="HI402" s="378"/>
      <c r="HJ402" s="378"/>
      <c r="HK402" s="378"/>
      <c r="HL402" s="378"/>
      <c r="HM402" s="378"/>
      <c r="HN402" s="378"/>
    </row>
    <row r="403" s="369" customFormat="1" ht="36" hidden="1" customHeight="1" spans="1:222">
      <c r="A403" s="399" t="s">
        <v>8341</v>
      </c>
      <c r="B403" s="399" t="s">
        <v>8490</v>
      </c>
      <c r="C403" s="400">
        <v>21000</v>
      </c>
      <c r="D403" s="910" t="s">
        <v>5343</v>
      </c>
      <c r="E403" s="402" t="s">
        <v>768</v>
      </c>
      <c r="F403" s="403">
        <v>2130803</v>
      </c>
      <c r="G403" s="404" t="s">
        <v>1413</v>
      </c>
      <c r="I403" s="369">
        <f t="shared" si="7"/>
        <v>25410</v>
      </c>
      <c r="HB403" s="378"/>
      <c r="HC403" s="378"/>
      <c r="HD403" s="378"/>
      <c r="HE403" s="378"/>
      <c r="HF403" s="378"/>
      <c r="HG403" s="378"/>
      <c r="HH403" s="378"/>
      <c r="HI403" s="378"/>
      <c r="HJ403" s="378"/>
      <c r="HK403" s="378"/>
      <c r="HL403" s="378"/>
      <c r="HM403" s="378"/>
      <c r="HN403" s="378"/>
    </row>
    <row r="404" s="369" customFormat="1" ht="36" hidden="1" customHeight="1" spans="1:222">
      <c r="A404" s="399" t="s">
        <v>8341</v>
      </c>
      <c r="B404" s="399" t="s">
        <v>8491</v>
      </c>
      <c r="C404" s="400">
        <v>500000</v>
      </c>
      <c r="D404" s="910" t="s">
        <v>5343</v>
      </c>
      <c r="E404" s="402" t="s">
        <v>768</v>
      </c>
      <c r="F404" s="403">
        <v>2300248</v>
      </c>
      <c r="G404" s="404" t="s">
        <v>7810</v>
      </c>
      <c r="I404" s="369">
        <f t="shared" si="7"/>
        <v>605000</v>
      </c>
      <c r="HB404" s="378"/>
      <c r="HC404" s="378"/>
      <c r="HD404" s="378"/>
      <c r="HE404" s="378"/>
      <c r="HF404" s="378"/>
      <c r="HG404" s="378"/>
      <c r="HH404" s="378"/>
      <c r="HI404" s="378"/>
      <c r="HJ404" s="378"/>
      <c r="HK404" s="378"/>
      <c r="HL404" s="378"/>
      <c r="HM404" s="378"/>
      <c r="HN404" s="378"/>
    </row>
    <row r="405" s="369" customFormat="1" ht="36" hidden="1" customHeight="1" spans="1:222">
      <c r="A405" s="399" t="s">
        <v>8227</v>
      </c>
      <c r="B405" s="399" t="s">
        <v>8492</v>
      </c>
      <c r="C405" s="400">
        <v>49500</v>
      </c>
      <c r="D405" s="910" t="s">
        <v>6554</v>
      </c>
      <c r="E405" s="402" t="s">
        <v>1679</v>
      </c>
      <c r="F405" s="403">
        <v>2300249</v>
      </c>
      <c r="G405" s="404" t="s">
        <v>7811</v>
      </c>
      <c r="I405" s="369">
        <f t="shared" si="7"/>
        <v>59895</v>
      </c>
      <c r="HB405" s="378"/>
      <c r="HC405" s="378"/>
      <c r="HD405" s="378"/>
      <c r="HE405" s="378"/>
      <c r="HF405" s="378"/>
      <c r="HG405" s="378"/>
      <c r="HH405" s="378"/>
      <c r="HI405" s="378"/>
      <c r="HJ405" s="378"/>
      <c r="HK405" s="378"/>
      <c r="HL405" s="378"/>
      <c r="HM405" s="378"/>
      <c r="HN405" s="378"/>
    </row>
    <row r="406" s="369" customFormat="1" ht="36" hidden="1" customHeight="1" spans="1:222">
      <c r="A406" s="399" t="s">
        <v>8145</v>
      </c>
      <c r="B406" s="399" t="s">
        <v>8493</v>
      </c>
      <c r="C406" s="400">
        <v>7700000</v>
      </c>
      <c r="D406" s="910" t="s">
        <v>5977</v>
      </c>
      <c r="E406" s="402" t="s">
        <v>1385</v>
      </c>
      <c r="F406" s="403">
        <v>2100205</v>
      </c>
      <c r="G406" s="404" t="s">
        <v>1147</v>
      </c>
      <c r="I406" s="369">
        <f t="shared" si="7"/>
        <v>9317000</v>
      </c>
      <c r="HB406" s="378"/>
      <c r="HC406" s="378"/>
      <c r="HD406" s="378"/>
      <c r="HE406" s="378"/>
      <c r="HF406" s="378"/>
      <c r="HG406" s="378"/>
      <c r="HH406" s="378"/>
      <c r="HI406" s="378"/>
      <c r="HJ406" s="378"/>
      <c r="HK406" s="378"/>
      <c r="HL406" s="378"/>
      <c r="HM406" s="378"/>
      <c r="HN406" s="378"/>
    </row>
    <row r="407" s="369" customFormat="1" ht="36" hidden="1" customHeight="1" spans="1:222">
      <c r="A407" s="399" t="s">
        <v>8126</v>
      </c>
      <c r="B407" s="399" t="s">
        <v>8494</v>
      </c>
      <c r="C407" s="405">
        <v>61000</v>
      </c>
      <c r="D407" s="910" t="s">
        <v>5570</v>
      </c>
      <c r="E407" s="402" t="s">
        <v>8128</v>
      </c>
      <c r="F407" s="403">
        <v>2120303</v>
      </c>
      <c r="G407" s="404" t="s">
        <v>1328</v>
      </c>
      <c r="I407" s="369">
        <f t="shared" si="7"/>
        <v>73810</v>
      </c>
      <c r="HB407" s="378"/>
      <c r="HC407" s="378"/>
      <c r="HD407" s="378"/>
      <c r="HE407" s="378"/>
      <c r="HF407" s="378"/>
      <c r="HG407" s="378"/>
      <c r="HH407" s="378"/>
      <c r="HI407" s="378"/>
      <c r="HJ407" s="378"/>
      <c r="HK407" s="378"/>
      <c r="HL407" s="378"/>
      <c r="HM407" s="378"/>
      <c r="HN407" s="378"/>
    </row>
    <row r="408" s="369" customFormat="1" ht="36" hidden="1" customHeight="1" spans="1:222">
      <c r="A408" s="399" t="s">
        <v>8341</v>
      </c>
      <c r="B408" s="399" t="s">
        <v>8495</v>
      </c>
      <c r="C408" s="400">
        <v>25000</v>
      </c>
      <c r="D408" s="910" t="s">
        <v>5343</v>
      </c>
      <c r="E408" s="402" t="s">
        <v>768</v>
      </c>
      <c r="F408" s="403">
        <v>2130100</v>
      </c>
      <c r="G408" s="404" t="s">
        <v>1334</v>
      </c>
      <c r="I408" s="369">
        <f t="shared" si="7"/>
        <v>30250</v>
      </c>
      <c r="HB408" s="378"/>
      <c r="HC408" s="378"/>
      <c r="HD408" s="378"/>
      <c r="HE408" s="378"/>
      <c r="HF408" s="378"/>
      <c r="HG408" s="378"/>
      <c r="HH408" s="378"/>
      <c r="HI408" s="378"/>
      <c r="HJ408" s="378"/>
      <c r="HK408" s="378"/>
      <c r="HL408" s="378"/>
      <c r="HM408" s="378"/>
      <c r="HN408" s="378"/>
    </row>
    <row r="409" s="369" customFormat="1" ht="36" hidden="1" customHeight="1" spans="1:222">
      <c r="A409" s="399" t="s">
        <v>8180</v>
      </c>
      <c r="B409" s="399" t="s">
        <v>8496</v>
      </c>
      <c r="C409" s="400">
        <v>40000</v>
      </c>
      <c r="D409" s="910" t="s">
        <v>4670</v>
      </c>
      <c r="E409" s="402" t="s">
        <v>14</v>
      </c>
      <c r="F409" s="403">
        <v>2130100</v>
      </c>
      <c r="G409" s="404" t="s">
        <v>1334</v>
      </c>
      <c r="I409" s="369">
        <f t="shared" si="7"/>
        <v>48400</v>
      </c>
      <c r="HB409" s="378"/>
      <c r="HC409" s="378"/>
      <c r="HD409" s="378"/>
      <c r="HE409" s="378"/>
      <c r="HF409" s="378"/>
      <c r="HG409" s="378"/>
      <c r="HH409" s="378"/>
      <c r="HI409" s="378"/>
      <c r="HJ409" s="378"/>
      <c r="HK409" s="378"/>
      <c r="HL409" s="378"/>
      <c r="HM409" s="378"/>
      <c r="HN409" s="378"/>
    </row>
    <row r="410" s="369" customFormat="1" ht="36" hidden="1" customHeight="1" spans="1:222">
      <c r="A410" s="399" t="s">
        <v>8180</v>
      </c>
      <c r="B410" s="399" t="s">
        <v>8496</v>
      </c>
      <c r="C410" s="400">
        <v>10000</v>
      </c>
      <c r="D410" s="910" t="s">
        <v>4670</v>
      </c>
      <c r="E410" s="402" t="s">
        <v>14</v>
      </c>
      <c r="F410" s="403">
        <v>2130100</v>
      </c>
      <c r="G410" s="404" t="s">
        <v>1334</v>
      </c>
      <c r="I410" s="369">
        <f t="shared" si="7"/>
        <v>12100</v>
      </c>
      <c r="HB410" s="378"/>
      <c r="HC410" s="378"/>
      <c r="HD410" s="378"/>
      <c r="HE410" s="378"/>
      <c r="HF410" s="378"/>
      <c r="HG410" s="378"/>
      <c r="HH410" s="378"/>
      <c r="HI410" s="378"/>
      <c r="HJ410" s="378"/>
      <c r="HK410" s="378"/>
      <c r="HL410" s="378"/>
      <c r="HM410" s="378"/>
      <c r="HN410" s="378"/>
    </row>
    <row r="411" s="369" customFormat="1" ht="36" hidden="1" customHeight="1" spans="1:222">
      <c r="A411" s="399" t="s">
        <v>8180</v>
      </c>
      <c r="B411" s="399" t="s">
        <v>8496</v>
      </c>
      <c r="C411" s="400">
        <v>10000</v>
      </c>
      <c r="D411" s="910" t="s">
        <v>4670</v>
      </c>
      <c r="E411" s="402" t="s">
        <v>14</v>
      </c>
      <c r="F411" s="403">
        <v>2130100</v>
      </c>
      <c r="G411" s="404" t="s">
        <v>1334</v>
      </c>
      <c r="I411" s="369">
        <f t="shared" si="7"/>
        <v>12100</v>
      </c>
      <c r="HB411" s="378"/>
      <c r="HC411" s="378"/>
      <c r="HD411" s="378"/>
      <c r="HE411" s="378"/>
      <c r="HF411" s="378"/>
      <c r="HG411" s="378"/>
      <c r="HH411" s="378"/>
      <c r="HI411" s="378"/>
      <c r="HJ411" s="378"/>
      <c r="HK411" s="378"/>
      <c r="HL411" s="378"/>
      <c r="HM411" s="378"/>
      <c r="HN411" s="378"/>
    </row>
    <row r="412" s="369" customFormat="1" ht="36" hidden="1" customHeight="1" spans="1:222">
      <c r="A412" s="399" t="s">
        <v>8497</v>
      </c>
      <c r="B412" s="399" t="s">
        <v>8498</v>
      </c>
      <c r="C412" s="400">
        <v>30000</v>
      </c>
      <c r="D412" s="910" t="s">
        <v>4864</v>
      </c>
      <c r="E412" s="402" t="s">
        <v>14</v>
      </c>
      <c r="F412" s="403">
        <v>2130100</v>
      </c>
      <c r="G412" s="404" t="s">
        <v>1334</v>
      </c>
      <c r="I412" s="369">
        <f t="shared" si="7"/>
        <v>36300</v>
      </c>
      <c r="HB412" s="378"/>
      <c r="HC412" s="378"/>
      <c r="HD412" s="378"/>
      <c r="HE412" s="378"/>
      <c r="HF412" s="378"/>
      <c r="HG412" s="378"/>
      <c r="HH412" s="378"/>
      <c r="HI412" s="378"/>
      <c r="HJ412" s="378"/>
      <c r="HK412" s="378"/>
      <c r="HL412" s="378"/>
      <c r="HM412" s="378"/>
      <c r="HN412" s="378"/>
    </row>
    <row r="413" s="369" customFormat="1" ht="36" hidden="1" customHeight="1" spans="1:222">
      <c r="A413" s="399" t="s">
        <v>8497</v>
      </c>
      <c r="B413" s="399" t="s">
        <v>8499</v>
      </c>
      <c r="C413" s="400">
        <v>500000</v>
      </c>
      <c r="D413" s="910" t="s">
        <v>4864</v>
      </c>
      <c r="E413" s="402" t="s">
        <v>14</v>
      </c>
      <c r="F413" s="403">
        <v>2130100</v>
      </c>
      <c r="G413" s="404" t="s">
        <v>1334</v>
      </c>
      <c r="I413" s="369">
        <f t="shared" si="7"/>
        <v>605000</v>
      </c>
      <c r="HB413" s="378"/>
      <c r="HC413" s="378"/>
      <c r="HD413" s="378"/>
      <c r="HE413" s="378"/>
      <c r="HF413" s="378"/>
      <c r="HG413" s="378"/>
      <c r="HH413" s="378"/>
      <c r="HI413" s="378"/>
      <c r="HJ413" s="378"/>
      <c r="HK413" s="378"/>
      <c r="HL413" s="378"/>
      <c r="HM413" s="378"/>
      <c r="HN413" s="378"/>
    </row>
    <row r="414" s="369" customFormat="1" ht="36" hidden="1" customHeight="1" spans="1:222">
      <c r="A414" s="399" t="s">
        <v>8497</v>
      </c>
      <c r="B414" s="399" t="s">
        <v>8500</v>
      </c>
      <c r="C414" s="400">
        <v>50000</v>
      </c>
      <c r="D414" s="910" t="s">
        <v>4864</v>
      </c>
      <c r="E414" s="402" t="s">
        <v>14</v>
      </c>
      <c r="F414" s="403">
        <v>2130100</v>
      </c>
      <c r="G414" s="404" t="s">
        <v>1334</v>
      </c>
      <c r="I414" s="369">
        <f t="shared" si="7"/>
        <v>60500</v>
      </c>
      <c r="HB414" s="378"/>
      <c r="HC414" s="378"/>
      <c r="HD414" s="378"/>
      <c r="HE414" s="378"/>
      <c r="HF414" s="378"/>
      <c r="HG414" s="378"/>
      <c r="HH414" s="378"/>
      <c r="HI414" s="378"/>
      <c r="HJ414" s="378"/>
      <c r="HK414" s="378"/>
      <c r="HL414" s="378"/>
      <c r="HM414" s="378"/>
      <c r="HN414" s="378"/>
    </row>
    <row r="415" s="369" customFormat="1" ht="36" hidden="1" customHeight="1" spans="1:222">
      <c r="A415" s="399" t="s">
        <v>8321</v>
      </c>
      <c r="B415" s="399" t="s">
        <v>8501</v>
      </c>
      <c r="C415" s="400">
        <v>300000</v>
      </c>
      <c r="D415" s="910" t="s">
        <v>5209</v>
      </c>
      <c r="E415" s="402" t="s">
        <v>614</v>
      </c>
      <c r="F415" s="403">
        <v>2130315</v>
      </c>
      <c r="G415" s="404" t="s">
        <v>1385</v>
      </c>
      <c r="I415" s="369">
        <f t="shared" si="7"/>
        <v>363000</v>
      </c>
      <c r="HB415" s="378"/>
      <c r="HC415" s="378"/>
      <c r="HD415" s="378"/>
      <c r="HE415" s="378"/>
      <c r="HF415" s="378"/>
      <c r="HG415" s="378"/>
      <c r="HH415" s="378"/>
      <c r="HI415" s="378"/>
      <c r="HJ415" s="378"/>
      <c r="HK415" s="378"/>
      <c r="HL415" s="378"/>
      <c r="HM415" s="378"/>
      <c r="HN415" s="378"/>
    </row>
    <row r="416" s="369" customFormat="1" ht="36" hidden="1" customHeight="1" spans="1:222">
      <c r="A416" s="399" t="s">
        <v>8321</v>
      </c>
      <c r="B416" s="399" t="s">
        <v>8502</v>
      </c>
      <c r="C416" s="400">
        <v>600000</v>
      </c>
      <c r="D416" s="910" t="s">
        <v>5209</v>
      </c>
      <c r="E416" s="402" t="s">
        <v>614</v>
      </c>
      <c r="F416" s="403">
        <v>2010607</v>
      </c>
      <c r="G416" s="404" t="s">
        <v>112</v>
      </c>
      <c r="H416" s="369">
        <f t="shared" ref="H416:H421" si="9">C416*0.8</f>
        <v>480000</v>
      </c>
      <c r="I416" s="369">
        <f t="shared" si="7"/>
        <v>726000</v>
      </c>
      <c r="HB416" s="378"/>
      <c r="HC416" s="378"/>
      <c r="HD416" s="378"/>
      <c r="HE416" s="378"/>
      <c r="HF416" s="378"/>
      <c r="HG416" s="378"/>
      <c r="HH416" s="378"/>
      <c r="HI416" s="378"/>
      <c r="HJ416" s="378"/>
      <c r="HK416" s="378"/>
      <c r="HL416" s="378"/>
      <c r="HM416" s="378"/>
      <c r="HN416" s="378"/>
    </row>
    <row r="417" s="369" customFormat="1" ht="36" hidden="1" customHeight="1" spans="1:222">
      <c r="A417" s="399" t="s">
        <v>8321</v>
      </c>
      <c r="B417" s="399" t="s">
        <v>8503</v>
      </c>
      <c r="C417" s="400">
        <v>600000</v>
      </c>
      <c r="D417" s="910" t="s">
        <v>5209</v>
      </c>
      <c r="E417" s="402" t="s">
        <v>614</v>
      </c>
      <c r="F417" s="403">
        <v>2012304</v>
      </c>
      <c r="G417" s="404" t="s">
        <v>220</v>
      </c>
      <c r="H417" s="369">
        <f t="shared" si="9"/>
        <v>480000</v>
      </c>
      <c r="I417" s="369">
        <f t="shared" si="7"/>
        <v>726000</v>
      </c>
      <c r="HB417" s="378"/>
      <c r="HC417" s="378"/>
      <c r="HD417" s="378"/>
      <c r="HE417" s="378"/>
      <c r="HF417" s="378"/>
      <c r="HG417" s="378"/>
      <c r="HH417" s="378"/>
      <c r="HI417" s="378"/>
      <c r="HJ417" s="378"/>
      <c r="HK417" s="378"/>
      <c r="HL417" s="378"/>
      <c r="HM417" s="378"/>
      <c r="HN417" s="378"/>
    </row>
    <row r="418" s="369" customFormat="1" ht="36" hidden="1" customHeight="1" spans="1:222">
      <c r="A418" s="399" t="s">
        <v>8321</v>
      </c>
      <c r="B418" s="399" t="s">
        <v>8504</v>
      </c>
      <c r="C418" s="400">
        <v>240000</v>
      </c>
      <c r="D418" s="910" t="s">
        <v>5209</v>
      </c>
      <c r="E418" s="402" t="s">
        <v>614</v>
      </c>
      <c r="F418" s="403">
        <v>2012304</v>
      </c>
      <c r="G418" s="404" t="s">
        <v>220</v>
      </c>
      <c r="H418" s="369">
        <f t="shared" si="9"/>
        <v>192000</v>
      </c>
      <c r="I418" s="369">
        <f t="shared" si="7"/>
        <v>290400</v>
      </c>
      <c r="HB418" s="378"/>
      <c r="HC418" s="378"/>
      <c r="HD418" s="378"/>
      <c r="HE418" s="378"/>
      <c r="HF418" s="378"/>
      <c r="HG418" s="378"/>
      <c r="HH418" s="378"/>
      <c r="HI418" s="378"/>
      <c r="HJ418" s="378"/>
      <c r="HK418" s="378"/>
      <c r="HL418" s="378"/>
      <c r="HM418" s="378"/>
      <c r="HN418" s="378"/>
    </row>
    <row r="419" s="369" customFormat="1" ht="36" hidden="1" customHeight="1" spans="1:222">
      <c r="A419" s="399" t="s">
        <v>8505</v>
      </c>
      <c r="B419" s="399" t="s">
        <v>8506</v>
      </c>
      <c r="C419" s="400">
        <v>434600</v>
      </c>
      <c r="D419" s="910" t="s">
        <v>5209</v>
      </c>
      <c r="E419" s="402" t="s">
        <v>614</v>
      </c>
      <c r="F419" s="403">
        <v>2012304</v>
      </c>
      <c r="G419" s="404" t="s">
        <v>220</v>
      </c>
      <c r="H419" s="369">
        <f t="shared" si="9"/>
        <v>347680</v>
      </c>
      <c r="I419" s="369">
        <f t="shared" si="7"/>
        <v>525866</v>
      </c>
      <c r="HB419" s="378"/>
      <c r="HC419" s="378"/>
      <c r="HD419" s="378"/>
      <c r="HE419" s="378"/>
      <c r="HF419" s="378"/>
      <c r="HG419" s="378"/>
      <c r="HH419" s="378"/>
      <c r="HI419" s="378"/>
      <c r="HJ419" s="378"/>
      <c r="HK419" s="378"/>
      <c r="HL419" s="378"/>
      <c r="HM419" s="378"/>
      <c r="HN419" s="378"/>
    </row>
    <row r="420" s="369" customFormat="1" ht="36" hidden="1" customHeight="1" spans="1:222">
      <c r="A420" s="399" t="s">
        <v>8507</v>
      </c>
      <c r="B420" s="399" t="s">
        <v>8508</v>
      </c>
      <c r="C420" s="400">
        <v>776400</v>
      </c>
      <c r="D420" s="910" t="s">
        <v>5210</v>
      </c>
      <c r="E420" s="402" t="s">
        <v>616</v>
      </c>
      <c r="F420" s="403">
        <v>2012304</v>
      </c>
      <c r="G420" s="404" t="s">
        <v>220</v>
      </c>
      <c r="H420" s="369">
        <f t="shared" si="9"/>
        <v>621120</v>
      </c>
      <c r="I420" s="369">
        <f t="shared" si="7"/>
        <v>939444</v>
      </c>
      <c r="HB420" s="378"/>
      <c r="HC420" s="378"/>
      <c r="HD420" s="378"/>
      <c r="HE420" s="378"/>
      <c r="HF420" s="378"/>
      <c r="HG420" s="378"/>
      <c r="HH420" s="378"/>
      <c r="HI420" s="378"/>
      <c r="HJ420" s="378"/>
      <c r="HK420" s="378"/>
      <c r="HL420" s="378"/>
      <c r="HM420" s="378"/>
      <c r="HN420" s="378"/>
    </row>
    <row r="421" s="369" customFormat="1" ht="36" hidden="1" customHeight="1" spans="1:222">
      <c r="A421" s="399" t="s">
        <v>8507</v>
      </c>
      <c r="B421" s="399" t="s">
        <v>8509</v>
      </c>
      <c r="C421" s="400">
        <v>200000</v>
      </c>
      <c r="D421" s="910" t="s">
        <v>5210</v>
      </c>
      <c r="E421" s="402" t="s">
        <v>616</v>
      </c>
      <c r="F421" s="403">
        <v>2012304</v>
      </c>
      <c r="G421" s="404" t="s">
        <v>220</v>
      </c>
      <c r="H421" s="369">
        <f t="shared" si="9"/>
        <v>160000</v>
      </c>
      <c r="I421" s="369">
        <f t="shared" si="7"/>
        <v>242000</v>
      </c>
      <c r="HB421" s="378"/>
      <c r="HC421" s="378"/>
      <c r="HD421" s="378"/>
      <c r="HE421" s="378"/>
      <c r="HF421" s="378"/>
      <c r="HG421" s="378"/>
      <c r="HH421" s="378"/>
      <c r="HI421" s="378"/>
      <c r="HJ421" s="378"/>
      <c r="HK421" s="378"/>
      <c r="HL421" s="378"/>
      <c r="HM421" s="378"/>
      <c r="HN421" s="378"/>
    </row>
    <row r="422" s="369" customFormat="1" ht="36" hidden="1" customHeight="1" spans="1:222">
      <c r="A422" s="399" t="s">
        <v>8319</v>
      </c>
      <c r="B422" s="399" t="s">
        <v>8510</v>
      </c>
      <c r="C422" s="405">
        <v>200000</v>
      </c>
      <c r="D422" s="910" t="s">
        <v>5210</v>
      </c>
      <c r="E422" s="402" t="s">
        <v>616</v>
      </c>
      <c r="F422" s="403">
        <v>2060499</v>
      </c>
      <c r="G422" s="404" t="s">
        <v>744</v>
      </c>
      <c r="I422" s="369">
        <f t="shared" si="7"/>
        <v>242000</v>
      </c>
      <c r="HB422" s="378"/>
      <c r="HC422" s="378"/>
      <c r="HD422" s="378"/>
      <c r="HE422" s="378"/>
      <c r="HF422" s="378"/>
      <c r="HG422" s="378"/>
      <c r="HH422" s="378"/>
      <c r="HI422" s="378"/>
      <c r="HJ422" s="378"/>
      <c r="HK422" s="378"/>
      <c r="HL422" s="378"/>
      <c r="HM422" s="378"/>
      <c r="HN422" s="378"/>
    </row>
    <row r="423" s="369" customFormat="1" ht="36" hidden="1" customHeight="1" spans="1:222">
      <c r="A423" s="399" t="s">
        <v>8338</v>
      </c>
      <c r="B423" s="399" t="s">
        <v>8511</v>
      </c>
      <c r="C423" s="400">
        <v>200000</v>
      </c>
      <c r="D423" s="910" t="s">
        <v>5210</v>
      </c>
      <c r="E423" s="402" t="s">
        <v>616</v>
      </c>
      <c r="F423" s="403">
        <v>2010402</v>
      </c>
      <c r="G423" s="404" t="s">
        <v>14</v>
      </c>
      <c r="H423" s="369">
        <f>C423*0.8</f>
        <v>160000</v>
      </c>
      <c r="I423" s="369">
        <f t="shared" si="7"/>
        <v>242000</v>
      </c>
      <c r="HB423" s="378"/>
      <c r="HC423" s="378"/>
      <c r="HD423" s="378"/>
      <c r="HE423" s="378"/>
      <c r="HF423" s="378"/>
      <c r="HG423" s="378"/>
      <c r="HH423" s="378"/>
      <c r="HI423" s="378"/>
      <c r="HJ423" s="378"/>
      <c r="HK423" s="378"/>
      <c r="HL423" s="378"/>
      <c r="HM423" s="378"/>
      <c r="HN423" s="378"/>
    </row>
    <row r="424" s="369" customFormat="1" ht="36" hidden="1" customHeight="1" spans="1:222">
      <c r="A424" s="399" t="s">
        <v>8312</v>
      </c>
      <c r="B424" s="399" t="s">
        <v>8512</v>
      </c>
      <c r="C424" s="400">
        <v>200000</v>
      </c>
      <c r="D424" s="910" t="s">
        <v>5210</v>
      </c>
      <c r="E424" s="402" t="s">
        <v>616</v>
      </c>
      <c r="F424" s="403">
        <v>2081006</v>
      </c>
      <c r="G424" s="404" t="s">
        <v>1040</v>
      </c>
      <c r="I424" s="369">
        <f t="shared" si="7"/>
        <v>242000</v>
      </c>
      <c r="HB424" s="378"/>
      <c r="HC424" s="378"/>
      <c r="HD424" s="378"/>
      <c r="HE424" s="378"/>
      <c r="HF424" s="378"/>
      <c r="HG424" s="378"/>
      <c r="HH424" s="378"/>
      <c r="HI424" s="378"/>
      <c r="HJ424" s="378"/>
      <c r="HK424" s="378"/>
      <c r="HL424" s="378"/>
      <c r="HM424" s="378"/>
      <c r="HN424" s="378"/>
    </row>
    <row r="425" s="369" customFormat="1" ht="36" hidden="1" customHeight="1" spans="1:222">
      <c r="A425" s="399" t="s">
        <v>8505</v>
      </c>
      <c r="B425" s="399" t="s">
        <v>8513</v>
      </c>
      <c r="C425" s="400">
        <v>150000</v>
      </c>
      <c r="D425" s="910" t="s">
        <v>5209</v>
      </c>
      <c r="E425" s="402" t="s">
        <v>614</v>
      </c>
      <c r="F425" s="403">
        <v>2050204</v>
      </c>
      <c r="G425" s="404" t="s">
        <v>618</v>
      </c>
      <c r="I425" s="369">
        <f t="shared" si="7"/>
        <v>181500</v>
      </c>
      <c r="HB425" s="378"/>
      <c r="HC425" s="378"/>
      <c r="HD425" s="378"/>
      <c r="HE425" s="378"/>
      <c r="HF425" s="378"/>
      <c r="HG425" s="378"/>
      <c r="HH425" s="378"/>
      <c r="HI425" s="378"/>
      <c r="HJ425" s="378"/>
      <c r="HK425" s="378"/>
      <c r="HL425" s="378"/>
      <c r="HM425" s="378"/>
      <c r="HN425" s="378"/>
    </row>
    <row r="426" s="369" customFormat="1" ht="36" hidden="1" customHeight="1" spans="1:222">
      <c r="A426" s="399" t="s">
        <v>8304</v>
      </c>
      <c r="B426" s="399" t="s">
        <v>8514</v>
      </c>
      <c r="C426" s="400">
        <v>100000</v>
      </c>
      <c r="D426" s="910" t="s">
        <v>5209</v>
      </c>
      <c r="E426" s="402" t="s">
        <v>614</v>
      </c>
      <c r="F426" s="403">
        <v>2140104</v>
      </c>
      <c r="G426" s="404" t="s">
        <v>1424</v>
      </c>
      <c r="I426" s="369">
        <f t="shared" si="7"/>
        <v>121000</v>
      </c>
      <c r="HB426" s="378"/>
      <c r="HC426" s="378"/>
      <c r="HD426" s="378"/>
      <c r="HE426" s="378"/>
      <c r="HF426" s="378"/>
      <c r="HG426" s="378"/>
      <c r="HH426" s="378"/>
      <c r="HI426" s="378"/>
      <c r="HJ426" s="378"/>
      <c r="HK426" s="378"/>
      <c r="HL426" s="378"/>
      <c r="HM426" s="378"/>
      <c r="HN426" s="378"/>
    </row>
    <row r="427" s="369" customFormat="1" ht="36" hidden="1" customHeight="1" spans="1:222">
      <c r="A427" s="399" t="s">
        <v>8515</v>
      </c>
      <c r="B427" s="399" t="s">
        <v>8516</v>
      </c>
      <c r="C427" s="400">
        <v>100000</v>
      </c>
      <c r="D427" s="910" t="s">
        <v>5209</v>
      </c>
      <c r="E427" s="402" t="s">
        <v>614</v>
      </c>
      <c r="F427" s="403">
        <v>2130126</v>
      </c>
      <c r="G427" s="404" t="s">
        <v>1349</v>
      </c>
      <c r="I427" s="369">
        <f t="shared" si="7"/>
        <v>121000</v>
      </c>
      <c r="HB427" s="378"/>
      <c r="HC427" s="378"/>
      <c r="HD427" s="378"/>
      <c r="HE427" s="378"/>
      <c r="HF427" s="378"/>
      <c r="HG427" s="378"/>
      <c r="HH427" s="378"/>
      <c r="HI427" s="378"/>
      <c r="HJ427" s="378"/>
      <c r="HK427" s="378"/>
      <c r="HL427" s="378"/>
      <c r="HM427" s="378"/>
      <c r="HN427" s="378"/>
    </row>
    <row r="428" s="369" customFormat="1" ht="36" hidden="1" customHeight="1" spans="1:222">
      <c r="A428" s="399" t="s">
        <v>8505</v>
      </c>
      <c r="B428" s="399" t="s">
        <v>8513</v>
      </c>
      <c r="C428" s="400">
        <v>130000</v>
      </c>
      <c r="D428" s="910" t="s">
        <v>5209</v>
      </c>
      <c r="E428" s="402" t="s">
        <v>614</v>
      </c>
      <c r="F428" s="403">
        <v>2140104</v>
      </c>
      <c r="G428" s="404" t="s">
        <v>1424</v>
      </c>
      <c r="I428" s="369">
        <f t="shared" si="7"/>
        <v>157300</v>
      </c>
      <c r="HB428" s="378"/>
      <c r="HC428" s="378"/>
      <c r="HD428" s="378"/>
      <c r="HE428" s="378"/>
      <c r="HF428" s="378"/>
      <c r="HG428" s="378"/>
      <c r="HH428" s="378"/>
      <c r="HI428" s="378"/>
      <c r="HJ428" s="378"/>
      <c r="HK428" s="378"/>
      <c r="HL428" s="378"/>
      <c r="HM428" s="378"/>
      <c r="HN428" s="378"/>
    </row>
    <row r="429" s="369" customFormat="1" ht="36" hidden="1" customHeight="1" spans="1:222">
      <c r="A429" s="399" t="s">
        <v>8479</v>
      </c>
      <c r="B429" s="399" t="s">
        <v>8517</v>
      </c>
      <c r="C429" s="405">
        <v>81600</v>
      </c>
      <c r="D429" s="910" t="s">
        <v>5449</v>
      </c>
      <c r="E429" s="402" t="s">
        <v>889</v>
      </c>
      <c r="F429" s="403">
        <v>2240109</v>
      </c>
      <c r="G429" s="404" t="s">
        <v>1659</v>
      </c>
      <c r="I429" s="369">
        <f t="shared" si="7"/>
        <v>98736</v>
      </c>
      <c r="HB429" s="378"/>
      <c r="HC429" s="378"/>
      <c r="HD429" s="378"/>
      <c r="HE429" s="378"/>
      <c r="HF429" s="378"/>
      <c r="HG429" s="378"/>
      <c r="HH429" s="378"/>
      <c r="HI429" s="378"/>
      <c r="HJ429" s="378"/>
      <c r="HK429" s="378"/>
      <c r="HL429" s="378"/>
      <c r="HM429" s="378"/>
      <c r="HN429" s="378"/>
    </row>
    <row r="430" s="369" customFormat="1" ht="36" hidden="1" customHeight="1" spans="1:222">
      <c r="A430" s="399" t="s">
        <v>8132</v>
      </c>
      <c r="B430" s="399" t="s">
        <v>8518</v>
      </c>
      <c r="C430" s="405">
        <v>231200</v>
      </c>
      <c r="D430" s="910" t="s">
        <v>4872</v>
      </c>
      <c r="E430" s="402" t="s">
        <v>14</v>
      </c>
      <c r="F430" s="403">
        <v>2240109</v>
      </c>
      <c r="G430" s="404" t="s">
        <v>1659</v>
      </c>
      <c r="I430" s="369">
        <f t="shared" si="7"/>
        <v>279752</v>
      </c>
      <c r="HB430" s="378"/>
      <c r="HC430" s="378"/>
      <c r="HD430" s="378"/>
      <c r="HE430" s="378"/>
      <c r="HF430" s="378"/>
      <c r="HG430" s="378"/>
      <c r="HH430" s="378"/>
      <c r="HI430" s="378"/>
      <c r="HJ430" s="378"/>
      <c r="HK430" s="378"/>
      <c r="HL430" s="378"/>
      <c r="HM430" s="378"/>
      <c r="HN430" s="378"/>
    </row>
    <row r="431" s="369" customFormat="1" ht="36" hidden="1" customHeight="1" spans="1:222">
      <c r="A431" s="399" t="s">
        <v>8161</v>
      </c>
      <c r="B431" s="399" t="s">
        <v>8519</v>
      </c>
      <c r="C431" s="400">
        <v>74128</v>
      </c>
      <c r="D431" s="910" t="s">
        <v>4872</v>
      </c>
      <c r="E431" s="402" t="s">
        <v>14</v>
      </c>
      <c r="F431" s="403">
        <v>2030607</v>
      </c>
      <c r="G431" s="404" t="s">
        <v>461</v>
      </c>
      <c r="I431" s="369">
        <f t="shared" si="7"/>
        <v>89694.88</v>
      </c>
      <c r="HB431" s="378"/>
      <c r="HC431" s="378"/>
      <c r="HD431" s="378"/>
      <c r="HE431" s="378"/>
      <c r="HF431" s="378"/>
      <c r="HG431" s="378"/>
      <c r="HH431" s="378"/>
      <c r="HI431" s="378"/>
      <c r="HJ431" s="378"/>
      <c r="HK431" s="378"/>
      <c r="HL431" s="378"/>
      <c r="HM431" s="378"/>
      <c r="HN431" s="378"/>
    </row>
    <row r="432" s="369" customFormat="1" ht="36" hidden="1" customHeight="1" spans="1:222">
      <c r="A432" s="399" t="s">
        <v>8178</v>
      </c>
      <c r="B432" s="399" t="s">
        <v>8520</v>
      </c>
      <c r="C432" s="400">
        <v>24180</v>
      </c>
      <c r="D432" s="910" t="s">
        <v>4872</v>
      </c>
      <c r="E432" s="402" t="s">
        <v>14</v>
      </c>
      <c r="F432" s="403">
        <v>2300248</v>
      </c>
      <c r="G432" s="404" t="s">
        <v>7810</v>
      </c>
      <c r="I432" s="369">
        <f t="shared" si="7"/>
        <v>29257.8</v>
      </c>
      <c r="HB432" s="378"/>
      <c r="HC432" s="378"/>
      <c r="HD432" s="378"/>
      <c r="HE432" s="378"/>
      <c r="HF432" s="378"/>
      <c r="HG432" s="378"/>
      <c r="HH432" s="378"/>
      <c r="HI432" s="378"/>
      <c r="HJ432" s="378"/>
      <c r="HK432" s="378"/>
      <c r="HL432" s="378"/>
      <c r="HM432" s="378"/>
      <c r="HN432" s="378"/>
    </row>
    <row r="433" s="369" customFormat="1" ht="36" hidden="1" customHeight="1" spans="1:222">
      <c r="A433" s="399" t="s">
        <v>8180</v>
      </c>
      <c r="B433" s="399" t="s">
        <v>8521</v>
      </c>
      <c r="C433" s="400">
        <v>12148</v>
      </c>
      <c r="D433" s="910" t="s">
        <v>4872</v>
      </c>
      <c r="E433" s="402" t="s">
        <v>14</v>
      </c>
      <c r="F433" s="403">
        <v>2130804</v>
      </c>
      <c r="G433" s="404" t="s">
        <v>1920</v>
      </c>
      <c r="I433" s="369">
        <f t="shared" si="7"/>
        <v>14699.08</v>
      </c>
      <c r="HB433" s="378"/>
      <c r="HC433" s="378"/>
      <c r="HD433" s="378"/>
      <c r="HE433" s="378"/>
      <c r="HF433" s="378"/>
      <c r="HG433" s="378"/>
      <c r="HH433" s="378"/>
      <c r="HI433" s="378"/>
      <c r="HJ433" s="378"/>
      <c r="HK433" s="378"/>
      <c r="HL433" s="378"/>
      <c r="HM433" s="378"/>
      <c r="HN433" s="378"/>
    </row>
    <row r="434" s="369" customFormat="1" ht="36" hidden="1" customHeight="1" spans="1:222">
      <c r="A434" s="399" t="s">
        <v>8182</v>
      </c>
      <c r="B434" s="399" t="s">
        <v>8522</v>
      </c>
      <c r="C434" s="400">
        <v>21625</v>
      </c>
      <c r="D434" s="910" t="s">
        <v>4872</v>
      </c>
      <c r="E434" s="402" t="s">
        <v>14</v>
      </c>
      <c r="F434" s="403">
        <v>2130803</v>
      </c>
      <c r="G434" s="404" t="s">
        <v>1413</v>
      </c>
      <c r="H434" s="369">
        <f>C434*0.8</f>
        <v>17300</v>
      </c>
      <c r="I434" s="369">
        <f t="shared" si="7"/>
        <v>26166.25</v>
      </c>
      <c r="HB434" s="378"/>
      <c r="HC434" s="378"/>
      <c r="HD434" s="378"/>
      <c r="HE434" s="378"/>
      <c r="HF434" s="378"/>
      <c r="HG434" s="378"/>
      <c r="HH434" s="378"/>
      <c r="HI434" s="378"/>
      <c r="HJ434" s="378"/>
      <c r="HK434" s="378"/>
      <c r="HL434" s="378"/>
      <c r="HM434" s="378"/>
      <c r="HN434" s="378"/>
    </row>
    <row r="435" s="369" customFormat="1" ht="36" hidden="1" customHeight="1" spans="1:222">
      <c r="A435" s="399" t="s">
        <v>8184</v>
      </c>
      <c r="B435" s="399" t="s">
        <v>8523</v>
      </c>
      <c r="C435" s="400">
        <v>19812</v>
      </c>
      <c r="D435" s="910" t="s">
        <v>4872</v>
      </c>
      <c r="E435" s="402" t="s">
        <v>14</v>
      </c>
      <c r="F435" s="403">
        <v>2013802</v>
      </c>
      <c r="G435" s="404" t="s">
        <v>14</v>
      </c>
      <c r="I435" s="369">
        <f t="shared" si="7"/>
        <v>23972.52</v>
      </c>
      <c r="HB435" s="378"/>
      <c r="HC435" s="378"/>
      <c r="HD435" s="378"/>
      <c r="HE435" s="378"/>
      <c r="HF435" s="378"/>
      <c r="HG435" s="378"/>
      <c r="HH435" s="378"/>
      <c r="HI435" s="378"/>
      <c r="HJ435" s="378"/>
      <c r="HK435" s="378"/>
      <c r="HL435" s="378"/>
      <c r="HM435" s="378"/>
      <c r="HN435" s="378"/>
    </row>
    <row r="436" s="369" customFormat="1" ht="36" hidden="1" customHeight="1" spans="1:222">
      <c r="A436" s="399" t="s">
        <v>8186</v>
      </c>
      <c r="B436" s="399" t="s">
        <v>8524</v>
      </c>
      <c r="C436" s="400">
        <v>19012</v>
      </c>
      <c r="D436" s="910" t="s">
        <v>4872</v>
      </c>
      <c r="E436" s="402" t="s">
        <v>14</v>
      </c>
      <c r="F436" s="403">
        <v>2081105</v>
      </c>
      <c r="G436" s="404" t="s">
        <v>8128</v>
      </c>
      <c r="I436" s="369">
        <f t="shared" si="7"/>
        <v>23004.52</v>
      </c>
      <c r="HB436" s="378"/>
      <c r="HC436" s="378"/>
      <c r="HD436" s="378"/>
      <c r="HE436" s="378"/>
      <c r="HF436" s="378"/>
      <c r="HG436" s="378"/>
      <c r="HH436" s="378"/>
      <c r="HI436" s="378"/>
      <c r="HJ436" s="378"/>
      <c r="HK436" s="378"/>
      <c r="HL436" s="378"/>
      <c r="HM436" s="378"/>
      <c r="HN436" s="378"/>
    </row>
    <row r="437" s="369" customFormat="1" ht="36" hidden="1" customHeight="1" spans="1:222">
      <c r="A437" s="399" t="s">
        <v>8190</v>
      </c>
      <c r="B437" s="399" t="s">
        <v>8525</v>
      </c>
      <c r="C437" s="400">
        <v>11154</v>
      </c>
      <c r="D437" s="910" t="s">
        <v>4872</v>
      </c>
      <c r="E437" s="402" t="s">
        <v>14</v>
      </c>
      <c r="F437" s="403">
        <v>2081105</v>
      </c>
      <c r="G437" s="404" t="s">
        <v>8128</v>
      </c>
      <c r="I437" s="369">
        <f t="shared" si="7"/>
        <v>13496.34</v>
      </c>
      <c r="HB437" s="378"/>
      <c r="HC437" s="378"/>
      <c r="HD437" s="378"/>
      <c r="HE437" s="378"/>
      <c r="HF437" s="378"/>
      <c r="HG437" s="378"/>
      <c r="HH437" s="378"/>
      <c r="HI437" s="378"/>
      <c r="HJ437" s="378"/>
      <c r="HK437" s="378"/>
      <c r="HL437" s="378"/>
      <c r="HM437" s="378"/>
      <c r="HN437" s="378"/>
    </row>
    <row r="438" s="369" customFormat="1" ht="27" hidden="1" spans="1:222">
      <c r="A438" s="399" t="s">
        <v>8188</v>
      </c>
      <c r="B438" s="399" t="s">
        <v>8526</v>
      </c>
      <c r="C438" s="400">
        <v>13864</v>
      </c>
      <c r="D438" s="910" t="s">
        <v>4872</v>
      </c>
      <c r="E438" s="402" t="s">
        <v>14</v>
      </c>
      <c r="F438" s="403">
        <v>2130234</v>
      </c>
      <c r="G438" s="404" t="s">
        <v>1370</v>
      </c>
      <c r="I438" s="369">
        <f t="shared" si="7"/>
        <v>16775.44</v>
      </c>
      <c r="HB438" s="378"/>
      <c r="HC438" s="378"/>
      <c r="HD438" s="378"/>
      <c r="HE438" s="378"/>
      <c r="HF438" s="378"/>
      <c r="HG438" s="378"/>
      <c r="HH438" s="378"/>
      <c r="HI438" s="378"/>
      <c r="HJ438" s="378"/>
      <c r="HK438" s="378"/>
      <c r="HL438" s="378"/>
      <c r="HM438" s="378"/>
      <c r="HN438" s="378"/>
    </row>
    <row r="439" s="369" customFormat="1" ht="27" hidden="1" spans="1:222">
      <c r="A439" s="399" t="s">
        <v>8194</v>
      </c>
      <c r="B439" s="399" t="s">
        <v>8527</v>
      </c>
      <c r="C439" s="400">
        <v>8833</v>
      </c>
      <c r="D439" s="910" t="s">
        <v>4872</v>
      </c>
      <c r="E439" s="402" t="s">
        <v>14</v>
      </c>
      <c r="F439" s="403">
        <v>2300249</v>
      </c>
      <c r="G439" s="404" t="s">
        <v>7811</v>
      </c>
      <c r="I439" s="369">
        <f t="shared" si="7"/>
        <v>10687.93</v>
      </c>
      <c r="HB439" s="378"/>
      <c r="HC439" s="378"/>
      <c r="HD439" s="378"/>
      <c r="HE439" s="378"/>
      <c r="HF439" s="378"/>
      <c r="HG439" s="378"/>
      <c r="HH439" s="378"/>
      <c r="HI439" s="378"/>
      <c r="HJ439" s="378"/>
      <c r="HK439" s="378"/>
      <c r="HL439" s="378"/>
      <c r="HM439" s="378"/>
      <c r="HN439" s="378"/>
    </row>
    <row r="440" s="369" customFormat="1" ht="36" hidden="1" customHeight="1" spans="1:222">
      <c r="A440" s="399" t="s">
        <v>8196</v>
      </c>
      <c r="B440" s="399" t="s">
        <v>8528</v>
      </c>
      <c r="C440" s="400">
        <v>11095</v>
      </c>
      <c r="D440" s="910" t="s">
        <v>4872</v>
      </c>
      <c r="E440" s="402" t="s">
        <v>14</v>
      </c>
      <c r="F440" s="403">
        <v>2300249</v>
      </c>
      <c r="G440" s="404" t="s">
        <v>7811</v>
      </c>
      <c r="I440" s="369">
        <f t="shared" si="7"/>
        <v>13424.95</v>
      </c>
      <c r="HB440" s="378"/>
      <c r="HC440" s="378"/>
      <c r="HD440" s="378"/>
      <c r="HE440" s="378"/>
      <c r="HF440" s="378"/>
      <c r="HG440" s="378"/>
      <c r="HH440" s="378"/>
      <c r="HI440" s="378"/>
      <c r="HJ440" s="378"/>
      <c r="HK440" s="378"/>
      <c r="HL440" s="378"/>
      <c r="HM440" s="378"/>
      <c r="HN440" s="378"/>
    </row>
    <row r="441" s="369" customFormat="1" ht="36" hidden="1" customHeight="1" spans="1:222">
      <c r="A441" s="399" t="s">
        <v>8192</v>
      </c>
      <c r="B441" s="399" t="s">
        <v>8529</v>
      </c>
      <c r="C441" s="400">
        <v>12187</v>
      </c>
      <c r="D441" s="910" t="s">
        <v>4872</v>
      </c>
      <c r="E441" s="402" t="s">
        <v>14</v>
      </c>
      <c r="F441" s="403">
        <v>2300249</v>
      </c>
      <c r="G441" s="404" t="s">
        <v>7811</v>
      </c>
      <c r="I441" s="369">
        <f t="shared" si="7"/>
        <v>14746.27</v>
      </c>
      <c r="HB441" s="378"/>
      <c r="HC441" s="378"/>
      <c r="HD441" s="378"/>
      <c r="HE441" s="378"/>
      <c r="HF441" s="378"/>
      <c r="HG441" s="378"/>
      <c r="HH441" s="378"/>
      <c r="HI441" s="378"/>
      <c r="HJ441" s="378"/>
      <c r="HK441" s="378"/>
      <c r="HL441" s="378"/>
      <c r="HM441" s="378"/>
      <c r="HN441" s="378"/>
    </row>
    <row r="442" s="369" customFormat="1" ht="36" hidden="1" customHeight="1" spans="1:222">
      <c r="A442" s="399" t="s">
        <v>8198</v>
      </c>
      <c r="B442" s="399" t="s">
        <v>8530</v>
      </c>
      <c r="C442" s="400">
        <v>9262</v>
      </c>
      <c r="D442" s="910" t="s">
        <v>4872</v>
      </c>
      <c r="E442" s="402" t="s">
        <v>14</v>
      </c>
      <c r="F442" s="403">
        <v>2300249</v>
      </c>
      <c r="G442" s="404" t="s">
        <v>7811</v>
      </c>
      <c r="I442" s="369">
        <f t="shared" si="7"/>
        <v>11207.02</v>
      </c>
      <c r="HB442" s="378"/>
      <c r="HC442" s="378"/>
      <c r="HD442" s="378"/>
      <c r="HE442" s="378"/>
      <c r="HF442" s="378"/>
      <c r="HG442" s="378"/>
      <c r="HH442" s="378"/>
      <c r="HI442" s="378"/>
      <c r="HJ442" s="378"/>
      <c r="HK442" s="378"/>
      <c r="HL442" s="378"/>
      <c r="HM442" s="378"/>
      <c r="HN442" s="378"/>
    </row>
    <row r="443" s="369" customFormat="1" ht="36" hidden="1" customHeight="1" spans="1:222">
      <c r="A443" s="399" t="s">
        <v>8531</v>
      </c>
      <c r="B443" s="399" t="s">
        <v>8532</v>
      </c>
      <c r="C443" s="400">
        <v>30000</v>
      </c>
      <c r="D443" s="910" t="s">
        <v>4658</v>
      </c>
      <c r="E443" s="402" t="s">
        <v>14</v>
      </c>
      <c r="F443" s="403">
        <v>2300249</v>
      </c>
      <c r="G443" s="404" t="s">
        <v>7811</v>
      </c>
      <c r="I443" s="369">
        <f t="shared" si="7"/>
        <v>36300</v>
      </c>
      <c r="HB443" s="378"/>
      <c r="HC443" s="378"/>
      <c r="HD443" s="378"/>
      <c r="HE443" s="378"/>
      <c r="HF443" s="378"/>
      <c r="HG443" s="378"/>
      <c r="HH443" s="378"/>
      <c r="HI443" s="378"/>
      <c r="HJ443" s="378"/>
      <c r="HK443" s="378"/>
      <c r="HL443" s="378"/>
      <c r="HM443" s="378"/>
      <c r="HN443" s="378"/>
    </row>
    <row r="444" s="369" customFormat="1" ht="36" hidden="1" customHeight="1" spans="1:222">
      <c r="A444" s="399" t="s">
        <v>8531</v>
      </c>
      <c r="B444" s="399" t="s">
        <v>8533</v>
      </c>
      <c r="C444" s="400">
        <v>10000</v>
      </c>
      <c r="D444" s="910" t="s">
        <v>4658</v>
      </c>
      <c r="E444" s="402" t="s">
        <v>14</v>
      </c>
      <c r="F444" s="403">
        <v>2300249</v>
      </c>
      <c r="G444" s="404" t="s">
        <v>7811</v>
      </c>
      <c r="I444" s="369">
        <f t="shared" si="7"/>
        <v>12100</v>
      </c>
      <c r="HB444" s="378"/>
      <c r="HC444" s="378"/>
      <c r="HD444" s="378"/>
      <c r="HE444" s="378"/>
      <c r="HF444" s="378"/>
      <c r="HG444" s="378"/>
      <c r="HH444" s="378"/>
      <c r="HI444" s="378"/>
      <c r="HJ444" s="378"/>
      <c r="HK444" s="378"/>
      <c r="HL444" s="378"/>
      <c r="HM444" s="378"/>
      <c r="HN444" s="378"/>
    </row>
    <row r="445" s="369" customFormat="1" ht="36" hidden="1" customHeight="1" spans="1:222">
      <c r="A445" s="399" t="s">
        <v>8531</v>
      </c>
      <c r="B445" s="399" t="s">
        <v>8533</v>
      </c>
      <c r="C445" s="400">
        <v>20000</v>
      </c>
      <c r="D445" s="910" t="s">
        <v>4658</v>
      </c>
      <c r="E445" s="402" t="s">
        <v>14</v>
      </c>
      <c r="F445" s="403">
        <v>2300249</v>
      </c>
      <c r="G445" s="404" t="s">
        <v>7811</v>
      </c>
      <c r="I445" s="369">
        <f t="shared" si="7"/>
        <v>24200</v>
      </c>
      <c r="HB445" s="378"/>
      <c r="HC445" s="378"/>
      <c r="HD445" s="378"/>
      <c r="HE445" s="378"/>
      <c r="HF445" s="378"/>
      <c r="HG445" s="378"/>
      <c r="HH445" s="378"/>
      <c r="HI445" s="378"/>
      <c r="HJ445" s="378"/>
      <c r="HK445" s="378"/>
      <c r="HL445" s="378"/>
      <c r="HM445" s="378"/>
      <c r="HN445" s="378"/>
    </row>
    <row r="446" s="369" customFormat="1" ht="36" hidden="1" customHeight="1" spans="1:222">
      <c r="A446" s="399" t="s">
        <v>8148</v>
      </c>
      <c r="B446" s="399" t="s">
        <v>8534</v>
      </c>
      <c r="C446" s="400">
        <v>670000</v>
      </c>
      <c r="D446" s="910" t="s">
        <v>5915</v>
      </c>
      <c r="E446" s="402" t="s">
        <v>1349</v>
      </c>
      <c r="F446" s="403">
        <v>2300249</v>
      </c>
      <c r="G446" s="404" t="s">
        <v>7811</v>
      </c>
      <c r="I446" s="369">
        <f t="shared" si="7"/>
        <v>810700</v>
      </c>
      <c r="HB446" s="378"/>
      <c r="HC446" s="378"/>
      <c r="HD446" s="378"/>
      <c r="HE446" s="378"/>
      <c r="HF446" s="378"/>
      <c r="HG446" s="378"/>
      <c r="HH446" s="378"/>
      <c r="HI446" s="378"/>
      <c r="HJ446" s="378"/>
      <c r="HK446" s="378"/>
      <c r="HL446" s="378"/>
      <c r="HM446" s="378"/>
      <c r="HN446" s="378"/>
    </row>
    <row r="447" s="369" customFormat="1" ht="36" hidden="1" customHeight="1" spans="1:222">
      <c r="A447" s="399" t="s">
        <v>8194</v>
      </c>
      <c r="B447" s="399" t="s">
        <v>8535</v>
      </c>
      <c r="C447" s="400">
        <v>15000</v>
      </c>
      <c r="D447" s="910" t="s">
        <v>6014</v>
      </c>
      <c r="E447" s="402" t="s">
        <v>1407</v>
      </c>
      <c r="F447" s="403">
        <v>2300249</v>
      </c>
      <c r="G447" s="404" t="s">
        <v>7811</v>
      </c>
      <c r="I447" s="369">
        <f t="shared" si="7"/>
        <v>18150</v>
      </c>
      <c r="HB447" s="378"/>
      <c r="HC447" s="378"/>
      <c r="HD447" s="378"/>
      <c r="HE447" s="378"/>
      <c r="HF447" s="378"/>
      <c r="HG447" s="378"/>
      <c r="HH447" s="378"/>
      <c r="HI447" s="378"/>
      <c r="HJ447" s="378"/>
      <c r="HK447" s="378"/>
      <c r="HL447" s="378"/>
      <c r="HM447" s="378"/>
      <c r="HN447" s="378"/>
    </row>
    <row r="448" s="369" customFormat="1" ht="36" hidden="1" customHeight="1" spans="1:222">
      <c r="A448" s="399" t="s">
        <v>8190</v>
      </c>
      <c r="B448" s="399" t="s">
        <v>8536</v>
      </c>
      <c r="C448" s="400">
        <v>15000</v>
      </c>
      <c r="D448" s="910" t="s">
        <v>6014</v>
      </c>
      <c r="E448" s="402" t="s">
        <v>1407</v>
      </c>
      <c r="F448" s="403">
        <v>2300249</v>
      </c>
      <c r="G448" s="404" t="s">
        <v>7811</v>
      </c>
      <c r="I448" s="369">
        <f t="shared" si="7"/>
        <v>18150</v>
      </c>
      <c r="HB448" s="378"/>
      <c r="HC448" s="378"/>
      <c r="HD448" s="378"/>
      <c r="HE448" s="378"/>
      <c r="HF448" s="378"/>
      <c r="HG448" s="378"/>
      <c r="HH448" s="378"/>
      <c r="HI448" s="378"/>
      <c r="HJ448" s="378"/>
      <c r="HK448" s="378"/>
      <c r="HL448" s="378"/>
      <c r="HM448" s="378"/>
      <c r="HN448" s="378"/>
    </row>
    <row r="449" s="369" customFormat="1" ht="36" hidden="1" customHeight="1" spans="1:222">
      <c r="A449" s="399" t="s">
        <v>8145</v>
      </c>
      <c r="B449" s="399" t="s">
        <v>8537</v>
      </c>
      <c r="C449" s="400">
        <v>18000000</v>
      </c>
      <c r="D449" s="910" t="s">
        <v>5963</v>
      </c>
      <c r="E449" s="402" t="s">
        <v>1376</v>
      </c>
      <c r="F449" s="403">
        <v>2300249</v>
      </c>
      <c r="G449" s="404" t="s">
        <v>7811</v>
      </c>
      <c r="I449" s="369">
        <f t="shared" si="7"/>
        <v>21780000</v>
      </c>
      <c r="HB449" s="378"/>
      <c r="HC449" s="378"/>
      <c r="HD449" s="378"/>
      <c r="HE449" s="378"/>
      <c r="HF449" s="378"/>
      <c r="HG449" s="378"/>
      <c r="HH449" s="378"/>
      <c r="HI449" s="378"/>
      <c r="HJ449" s="378"/>
      <c r="HK449" s="378"/>
      <c r="HL449" s="378"/>
      <c r="HM449" s="378"/>
      <c r="HN449" s="378"/>
    </row>
    <row r="450" s="369" customFormat="1" ht="36" hidden="1" customHeight="1" spans="1:222">
      <c r="A450" s="399" t="s">
        <v>8145</v>
      </c>
      <c r="B450" s="399" t="s">
        <v>8538</v>
      </c>
      <c r="C450" s="400">
        <v>640000</v>
      </c>
      <c r="D450" s="910" t="s">
        <v>5963</v>
      </c>
      <c r="E450" s="402" t="s">
        <v>1376</v>
      </c>
      <c r="F450" s="403">
        <v>2300249</v>
      </c>
      <c r="G450" s="404" t="s">
        <v>7811</v>
      </c>
      <c r="I450" s="369">
        <f t="shared" si="7"/>
        <v>774400</v>
      </c>
      <c r="HB450" s="378"/>
      <c r="HC450" s="378"/>
      <c r="HD450" s="378"/>
      <c r="HE450" s="378"/>
      <c r="HF450" s="378"/>
      <c r="HG450" s="378"/>
      <c r="HH450" s="378"/>
      <c r="HI450" s="378"/>
      <c r="HJ450" s="378"/>
      <c r="HK450" s="378"/>
      <c r="HL450" s="378"/>
      <c r="HM450" s="378"/>
      <c r="HN450" s="378"/>
    </row>
    <row r="451" s="369" customFormat="1" ht="36" hidden="1" customHeight="1" spans="1:222">
      <c r="A451" s="399" t="s">
        <v>8148</v>
      </c>
      <c r="B451" s="399" t="s">
        <v>8539</v>
      </c>
      <c r="C451" s="400">
        <v>1050000</v>
      </c>
      <c r="D451" s="910" t="s">
        <v>5912</v>
      </c>
      <c r="E451" s="402" t="s">
        <v>1346</v>
      </c>
      <c r="F451" s="403">
        <v>2300249</v>
      </c>
      <c r="G451" s="404" t="s">
        <v>7811</v>
      </c>
      <c r="I451" s="369">
        <f t="shared" si="7"/>
        <v>1270500</v>
      </c>
      <c r="HB451" s="378"/>
      <c r="HC451" s="378"/>
      <c r="HD451" s="378"/>
      <c r="HE451" s="378"/>
      <c r="HF451" s="378"/>
      <c r="HG451" s="378"/>
      <c r="HH451" s="378"/>
      <c r="HI451" s="378"/>
      <c r="HJ451" s="378"/>
      <c r="HK451" s="378"/>
      <c r="HL451" s="378"/>
      <c r="HM451" s="378"/>
      <c r="HN451" s="378"/>
    </row>
    <row r="452" s="369" customFormat="1" ht="36" hidden="1" customHeight="1" spans="1:222">
      <c r="A452" s="399" t="s">
        <v>8148</v>
      </c>
      <c r="B452" s="399" t="s">
        <v>8540</v>
      </c>
      <c r="C452" s="400">
        <v>4370000</v>
      </c>
      <c r="D452" s="910" t="s">
        <v>5915</v>
      </c>
      <c r="E452" s="402" t="s">
        <v>1349</v>
      </c>
      <c r="F452" s="403">
        <v>2300248</v>
      </c>
      <c r="G452" s="404" t="s">
        <v>7810</v>
      </c>
      <c r="I452" s="369">
        <f t="shared" si="7"/>
        <v>5287700</v>
      </c>
      <c r="HB452" s="378"/>
      <c r="HC452" s="378"/>
      <c r="HD452" s="378"/>
      <c r="HE452" s="378"/>
      <c r="HF452" s="378"/>
      <c r="HG452" s="378"/>
      <c r="HH452" s="378"/>
      <c r="HI452" s="378"/>
      <c r="HJ452" s="378"/>
      <c r="HK452" s="378"/>
      <c r="HL452" s="378"/>
      <c r="HM452" s="378"/>
      <c r="HN452" s="378"/>
    </row>
    <row r="453" s="369" customFormat="1" ht="36" hidden="1" customHeight="1" spans="1:222">
      <c r="A453" s="399" t="s">
        <v>8180</v>
      </c>
      <c r="B453" s="399" t="s">
        <v>8541</v>
      </c>
      <c r="C453" s="400">
        <v>40000</v>
      </c>
      <c r="D453" s="910" t="s">
        <v>6014</v>
      </c>
      <c r="E453" s="402" t="s">
        <v>1407</v>
      </c>
      <c r="F453" s="403">
        <v>2300252</v>
      </c>
      <c r="G453" s="404" t="s">
        <v>7814</v>
      </c>
      <c r="I453" s="369">
        <f t="shared" si="7"/>
        <v>48400</v>
      </c>
      <c r="HB453" s="378"/>
      <c r="HC453" s="378"/>
      <c r="HD453" s="378"/>
      <c r="HE453" s="378"/>
      <c r="HF453" s="378"/>
      <c r="HG453" s="378"/>
      <c r="HH453" s="378"/>
      <c r="HI453" s="378"/>
      <c r="HJ453" s="378"/>
      <c r="HK453" s="378"/>
      <c r="HL453" s="378"/>
      <c r="HM453" s="378"/>
      <c r="HN453" s="378"/>
    </row>
    <row r="454" s="369" customFormat="1" ht="36" hidden="1" customHeight="1" spans="1:222">
      <c r="A454" s="399" t="s">
        <v>8148</v>
      </c>
      <c r="B454" s="399" t="s">
        <v>8542</v>
      </c>
      <c r="C454" s="400">
        <v>320000</v>
      </c>
      <c r="D454" s="910" t="s">
        <v>5920</v>
      </c>
      <c r="E454" s="402" t="s">
        <v>1352</v>
      </c>
      <c r="F454" s="403">
        <v>2130500</v>
      </c>
      <c r="G454" s="404" t="s">
        <v>8292</v>
      </c>
      <c r="I454" s="369">
        <f t="shared" si="7"/>
        <v>387200</v>
      </c>
      <c r="HB454" s="378"/>
      <c r="HC454" s="378"/>
      <c r="HD454" s="378"/>
      <c r="HE454" s="378"/>
      <c r="HF454" s="378"/>
      <c r="HG454" s="378"/>
      <c r="HH454" s="378"/>
      <c r="HI454" s="378"/>
      <c r="HJ454" s="378"/>
      <c r="HK454" s="378"/>
      <c r="HL454" s="378"/>
      <c r="HM454" s="378"/>
      <c r="HN454" s="378"/>
    </row>
    <row r="455" s="369" customFormat="1" ht="36" hidden="1" customHeight="1" spans="1:222">
      <c r="A455" s="399" t="s">
        <v>8148</v>
      </c>
      <c r="B455" s="399" t="s">
        <v>8543</v>
      </c>
      <c r="C455" s="400">
        <v>520000</v>
      </c>
      <c r="D455" s="910" t="s">
        <v>5900</v>
      </c>
      <c r="E455" s="402" t="s">
        <v>1337</v>
      </c>
      <c r="F455" s="403">
        <v>2130500</v>
      </c>
      <c r="G455" s="404" t="s">
        <v>8292</v>
      </c>
      <c r="I455" s="369">
        <f t="shared" ref="I455:I518" si="10">C455*1.21</f>
        <v>629200</v>
      </c>
      <c r="HB455" s="378"/>
      <c r="HC455" s="378"/>
      <c r="HD455" s="378"/>
      <c r="HE455" s="378"/>
      <c r="HF455" s="378"/>
      <c r="HG455" s="378"/>
      <c r="HH455" s="378"/>
      <c r="HI455" s="378"/>
      <c r="HJ455" s="378"/>
      <c r="HK455" s="378"/>
      <c r="HL455" s="378"/>
      <c r="HM455" s="378"/>
      <c r="HN455" s="378"/>
    </row>
    <row r="456" s="369" customFormat="1" ht="36" hidden="1" customHeight="1" spans="1:222">
      <c r="A456" s="399" t="s">
        <v>8436</v>
      </c>
      <c r="B456" s="399" t="s">
        <v>8544</v>
      </c>
      <c r="C456" s="400">
        <v>100000</v>
      </c>
      <c r="D456" s="910" t="s">
        <v>6185</v>
      </c>
      <c r="E456" s="402" t="s">
        <v>1494</v>
      </c>
      <c r="F456" s="403">
        <v>2130500</v>
      </c>
      <c r="G456" s="404" t="s">
        <v>8292</v>
      </c>
      <c r="I456" s="369">
        <f t="shared" si="10"/>
        <v>121000</v>
      </c>
      <c r="HB456" s="378"/>
      <c r="HC456" s="378"/>
      <c r="HD456" s="378"/>
      <c r="HE456" s="378"/>
      <c r="HF456" s="378"/>
      <c r="HG456" s="378"/>
      <c r="HH456" s="378"/>
      <c r="HI456" s="378"/>
      <c r="HJ456" s="378"/>
      <c r="HK456" s="378"/>
      <c r="HL456" s="378"/>
      <c r="HM456" s="378"/>
      <c r="HN456" s="378"/>
    </row>
    <row r="457" s="369" customFormat="1" ht="36" hidden="1" customHeight="1" spans="1:222">
      <c r="A457" s="399" t="s">
        <v>8126</v>
      </c>
      <c r="B457" s="399" t="s">
        <v>8545</v>
      </c>
      <c r="C457" s="400">
        <v>28000</v>
      </c>
      <c r="D457" s="910" t="s">
        <v>5569</v>
      </c>
      <c r="E457" s="402" t="s">
        <v>1046</v>
      </c>
      <c r="F457" s="403">
        <v>2130500</v>
      </c>
      <c r="G457" s="404" t="s">
        <v>8292</v>
      </c>
      <c r="I457" s="369">
        <f t="shared" si="10"/>
        <v>33880</v>
      </c>
      <c r="HB457" s="378"/>
      <c r="HC457" s="378"/>
      <c r="HD457" s="378"/>
      <c r="HE457" s="378"/>
      <c r="HF457" s="378"/>
      <c r="HG457" s="378"/>
      <c r="HH457" s="378"/>
      <c r="HI457" s="378"/>
      <c r="HJ457" s="378"/>
      <c r="HK457" s="378"/>
      <c r="HL457" s="378"/>
      <c r="HM457" s="378"/>
      <c r="HN457" s="378"/>
    </row>
    <row r="458" s="369" customFormat="1" ht="36" hidden="1" customHeight="1" spans="1:222">
      <c r="A458" s="399" t="s">
        <v>8163</v>
      </c>
      <c r="B458" s="399" t="s">
        <v>8546</v>
      </c>
      <c r="C458" s="400">
        <v>212000</v>
      </c>
      <c r="D458" s="910" t="s">
        <v>5950</v>
      </c>
      <c r="E458" s="402" t="s">
        <v>1370</v>
      </c>
      <c r="F458" s="403">
        <v>2130500</v>
      </c>
      <c r="G458" s="404" t="s">
        <v>8292</v>
      </c>
      <c r="I458" s="369">
        <f t="shared" si="10"/>
        <v>256520</v>
      </c>
      <c r="HB458" s="378"/>
      <c r="HC458" s="378"/>
      <c r="HD458" s="378"/>
      <c r="HE458" s="378"/>
      <c r="HF458" s="378"/>
      <c r="HG458" s="378"/>
      <c r="HH458" s="378"/>
      <c r="HI458" s="378"/>
      <c r="HJ458" s="378"/>
      <c r="HK458" s="378"/>
      <c r="HL458" s="378"/>
      <c r="HM458" s="378"/>
      <c r="HN458" s="378"/>
    </row>
    <row r="459" s="369" customFormat="1" ht="36" hidden="1" customHeight="1" spans="1:222">
      <c r="A459" s="399" t="s">
        <v>8547</v>
      </c>
      <c r="B459" s="399" t="s">
        <v>8548</v>
      </c>
      <c r="C459" s="400">
        <v>500000</v>
      </c>
      <c r="D459" s="910" t="s">
        <v>5211</v>
      </c>
      <c r="E459" s="402" t="s">
        <v>618</v>
      </c>
      <c r="F459" s="403">
        <v>2130500</v>
      </c>
      <c r="G459" s="404" t="s">
        <v>8292</v>
      </c>
      <c r="I459" s="369">
        <f t="shared" si="10"/>
        <v>605000</v>
      </c>
      <c r="HB459" s="378"/>
      <c r="HC459" s="378"/>
      <c r="HD459" s="378"/>
      <c r="HE459" s="378"/>
      <c r="HF459" s="378"/>
      <c r="HG459" s="378"/>
      <c r="HH459" s="378"/>
      <c r="HI459" s="378"/>
      <c r="HJ459" s="378"/>
      <c r="HK459" s="378"/>
      <c r="HL459" s="378"/>
      <c r="HM459" s="378"/>
      <c r="HN459" s="378"/>
    </row>
    <row r="460" s="369" customFormat="1" ht="36" hidden="1" customHeight="1" spans="1:222">
      <c r="A460" s="399" t="s">
        <v>8130</v>
      </c>
      <c r="B460" s="399" t="s">
        <v>8549</v>
      </c>
      <c r="C460" s="400">
        <v>500000</v>
      </c>
      <c r="D460" s="910" t="s">
        <v>5635</v>
      </c>
      <c r="E460" s="402" t="s">
        <v>14</v>
      </c>
      <c r="F460" s="403">
        <v>2130500</v>
      </c>
      <c r="G460" s="404" t="s">
        <v>8292</v>
      </c>
      <c r="I460" s="369">
        <f t="shared" si="10"/>
        <v>605000</v>
      </c>
      <c r="HB460" s="378"/>
      <c r="HC460" s="378"/>
      <c r="HD460" s="378"/>
      <c r="HE460" s="378"/>
      <c r="HF460" s="378"/>
      <c r="HG460" s="378"/>
      <c r="HH460" s="378"/>
      <c r="HI460" s="378"/>
      <c r="HJ460" s="378"/>
      <c r="HK460" s="378"/>
      <c r="HL460" s="378"/>
      <c r="HM460" s="378"/>
      <c r="HN460" s="378"/>
    </row>
    <row r="461" s="369" customFormat="1" ht="36" hidden="1" customHeight="1" spans="1:222">
      <c r="A461" s="399" t="s">
        <v>8124</v>
      </c>
      <c r="B461" s="399" t="s">
        <v>8550</v>
      </c>
      <c r="C461" s="400">
        <v>1000000</v>
      </c>
      <c r="D461" s="910" t="s">
        <v>5881</v>
      </c>
      <c r="E461" s="402" t="s">
        <v>1328</v>
      </c>
      <c r="F461" s="403">
        <v>2130315</v>
      </c>
      <c r="G461" s="404" t="s">
        <v>1385</v>
      </c>
      <c r="H461" s="369">
        <f>C461*0.7</f>
        <v>700000</v>
      </c>
      <c r="I461" s="369">
        <f t="shared" si="10"/>
        <v>1210000</v>
      </c>
      <c r="HB461" s="378"/>
      <c r="HC461" s="378"/>
      <c r="HD461" s="378"/>
      <c r="HE461" s="378"/>
      <c r="HF461" s="378"/>
      <c r="HG461" s="378"/>
      <c r="HH461" s="378"/>
      <c r="HI461" s="378"/>
      <c r="HJ461" s="378"/>
      <c r="HK461" s="378"/>
      <c r="HL461" s="378"/>
      <c r="HM461" s="378"/>
      <c r="HN461" s="378"/>
    </row>
    <row r="462" s="369" customFormat="1" ht="36" hidden="1" customHeight="1" spans="1:222">
      <c r="A462" s="399" t="s">
        <v>8124</v>
      </c>
      <c r="B462" s="399" t="s">
        <v>8551</v>
      </c>
      <c r="C462" s="400">
        <v>1000000</v>
      </c>
      <c r="D462" s="910" t="s">
        <v>5881</v>
      </c>
      <c r="E462" s="402" t="s">
        <v>1328</v>
      </c>
      <c r="F462" s="403">
        <v>2300258</v>
      </c>
      <c r="G462" s="404" t="s">
        <v>7820</v>
      </c>
      <c r="H462" s="369">
        <f t="shared" ref="H462:H472" si="11">C462*0.8</f>
        <v>800000</v>
      </c>
      <c r="I462" s="369">
        <f t="shared" si="10"/>
        <v>1210000</v>
      </c>
      <c r="HB462" s="378"/>
      <c r="HC462" s="378"/>
      <c r="HD462" s="378"/>
      <c r="HE462" s="378"/>
      <c r="HF462" s="378"/>
      <c r="HG462" s="378"/>
      <c r="HH462" s="378"/>
      <c r="HI462" s="378"/>
      <c r="HJ462" s="378"/>
      <c r="HK462" s="378"/>
      <c r="HL462" s="378"/>
      <c r="HM462" s="378"/>
      <c r="HN462" s="378"/>
    </row>
    <row r="463" s="369" customFormat="1" ht="36" hidden="1" customHeight="1" spans="1:222">
      <c r="A463" s="399" t="s">
        <v>8163</v>
      </c>
      <c r="B463" s="399" t="s">
        <v>8552</v>
      </c>
      <c r="C463" s="400">
        <v>229000</v>
      </c>
      <c r="D463" s="910" t="s">
        <v>5950</v>
      </c>
      <c r="E463" s="402" t="s">
        <v>1370</v>
      </c>
      <c r="F463" s="403">
        <v>2013299</v>
      </c>
      <c r="G463" s="404" t="s">
        <v>282</v>
      </c>
      <c r="H463" s="369">
        <f t="shared" si="11"/>
        <v>183200</v>
      </c>
      <c r="I463" s="369">
        <f t="shared" si="10"/>
        <v>277090</v>
      </c>
      <c r="HB463" s="378"/>
      <c r="HC463" s="378"/>
      <c r="HD463" s="378"/>
      <c r="HE463" s="378"/>
      <c r="HF463" s="378"/>
      <c r="HG463" s="378"/>
      <c r="HH463" s="378"/>
      <c r="HI463" s="378"/>
      <c r="HJ463" s="378"/>
      <c r="HK463" s="378"/>
      <c r="HL463" s="378"/>
      <c r="HM463" s="378"/>
      <c r="HN463" s="378"/>
    </row>
    <row r="464" s="369" customFormat="1" ht="36" hidden="1" customHeight="1" spans="1:222">
      <c r="A464" s="399" t="s">
        <v>8553</v>
      </c>
      <c r="B464" s="399" t="s">
        <v>8554</v>
      </c>
      <c r="C464" s="400">
        <v>30000</v>
      </c>
      <c r="D464" s="910" t="s">
        <v>4889</v>
      </c>
      <c r="E464" s="402" t="s">
        <v>14</v>
      </c>
      <c r="F464" s="403">
        <v>2013299</v>
      </c>
      <c r="G464" s="404" t="s">
        <v>282</v>
      </c>
      <c r="H464" s="369">
        <f t="shared" si="11"/>
        <v>24000</v>
      </c>
      <c r="I464" s="369">
        <f t="shared" si="10"/>
        <v>36300</v>
      </c>
      <c r="HB464" s="378"/>
      <c r="HC464" s="378"/>
      <c r="HD464" s="378"/>
      <c r="HE464" s="378"/>
      <c r="HF464" s="378"/>
      <c r="HG464" s="378"/>
      <c r="HH464" s="378"/>
      <c r="HI464" s="378"/>
      <c r="HJ464" s="378"/>
      <c r="HK464" s="378"/>
      <c r="HL464" s="378"/>
      <c r="HM464" s="378"/>
      <c r="HN464" s="378"/>
    </row>
    <row r="465" s="369" customFormat="1" ht="36" hidden="1" customHeight="1" spans="1:222">
      <c r="A465" s="399" t="s">
        <v>8553</v>
      </c>
      <c r="B465" s="399" t="s">
        <v>8555</v>
      </c>
      <c r="C465" s="400">
        <v>42500</v>
      </c>
      <c r="D465" s="910" t="s">
        <v>4889</v>
      </c>
      <c r="E465" s="402" t="s">
        <v>14</v>
      </c>
      <c r="F465" s="403">
        <v>2013299</v>
      </c>
      <c r="G465" s="404" t="s">
        <v>282</v>
      </c>
      <c r="H465" s="369">
        <f t="shared" si="11"/>
        <v>34000</v>
      </c>
      <c r="I465" s="369">
        <f t="shared" si="10"/>
        <v>51425</v>
      </c>
      <c r="HB465" s="378"/>
      <c r="HC465" s="378"/>
      <c r="HD465" s="378"/>
      <c r="HE465" s="378"/>
      <c r="HF465" s="378"/>
      <c r="HG465" s="378"/>
      <c r="HH465" s="378"/>
      <c r="HI465" s="378"/>
      <c r="HJ465" s="378"/>
      <c r="HK465" s="378"/>
      <c r="HL465" s="378"/>
      <c r="HM465" s="378"/>
      <c r="HN465" s="378"/>
    </row>
    <row r="466" s="369" customFormat="1" ht="36" hidden="1" customHeight="1" spans="1:222">
      <c r="A466" s="399" t="s">
        <v>8553</v>
      </c>
      <c r="B466" s="399" t="s">
        <v>8555</v>
      </c>
      <c r="C466" s="400">
        <v>17500</v>
      </c>
      <c r="D466" s="910" t="s">
        <v>4889</v>
      </c>
      <c r="E466" s="402" t="s">
        <v>14</v>
      </c>
      <c r="F466" s="403">
        <v>2013299</v>
      </c>
      <c r="G466" s="404" t="s">
        <v>282</v>
      </c>
      <c r="H466" s="369">
        <f t="shared" si="11"/>
        <v>14000</v>
      </c>
      <c r="I466" s="369">
        <f t="shared" si="10"/>
        <v>21175</v>
      </c>
      <c r="HB466" s="378"/>
      <c r="HC466" s="378"/>
      <c r="HD466" s="378"/>
      <c r="HE466" s="378"/>
      <c r="HF466" s="378"/>
      <c r="HG466" s="378"/>
      <c r="HH466" s="378"/>
      <c r="HI466" s="378"/>
      <c r="HJ466" s="378"/>
      <c r="HK466" s="378"/>
      <c r="HL466" s="378"/>
      <c r="HM466" s="378"/>
      <c r="HN466" s="378"/>
    </row>
    <row r="467" s="369" customFormat="1" ht="36" hidden="1" customHeight="1" spans="1:222">
      <c r="A467" s="399" t="s">
        <v>8553</v>
      </c>
      <c r="B467" s="399" t="s">
        <v>8556</v>
      </c>
      <c r="C467" s="400">
        <v>53000</v>
      </c>
      <c r="D467" s="910" t="s">
        <v>4889</v>
      </c>
      <c r="E467" s="402" t="s">
        <v>14</v>
      </c>
      <c r="F467" s="403">
        <v>2013299</v>
      </c>
      <c r="G467" s="404" t="s">
        <v>282</v>
      </c>
      <c r="H467" s="369">
        <f t="shared" si="11"/>
        <v>42400</v>
      </c>
      <c r="I467" s="369">
        <f t="shared" si="10"/>
        <v>64130</v>
      </c>
      <c r="HB467" s="378"/>
      <c r="HC467" s="378"/>
      <c r="HD467" s="378"/>
      <c r="HE467" s="378"/>
      <c r="HF467" s="378"/>
      <c r="HG467" s="378"/>
      <c r="HH467" s="378"/>
      <c r="HI467" s="378"/>
      <c r="HJ467" s="378"/>
      <c r="HK467" s="378"/>
      <c r="HL467" s="378"/>
      <c r="HM467" s="378"/>
      <c r="HN467" s="378"/>
    </row>
    <row r="468" s="369" customFormat="1" ht="36" hidden="1" customHeight="1" spans="1:222">
      <c r="A468" s="399" t="s">
        <v>8553</v>
      </c>
      <c r="B468" s="399" t="s">
        <v>8556</v>
      </c>
      <c r="C468" s="400">
        <v>7000</v>
      </c>
      <c r="D468" s="910" t="s">
        <v>4889</v>
      </c>
      <c r="E468" s="402" t="s">
        <v>14</v>
      </c>
      <c r="F468" s="403">
        <v>2013299</v>
      </c>
      <c r="G468" s="404" t="s">
        <v>282</v>
      </c>
      <c r="H468" s="369">
        <f t="shared" si="11"/>
        <v>5600</v>
      </c>
      <c r="I468" s="369">
        <f t="shared" si="10"/>
        <v>8470</v>
      </c>
      <c r="HB468" s="378"/>
      <c r="HC468" s="378"/>
      <c r="HD468" s="378"/>
      <c r="HE468" s="378"/>
      <c r="HF468" s="378"/>
      <c r="HG468" s="378"/>
      <c r="HH468" s="378"/>
      <c r="HI468" s="378"/>
      <c r="HJ468" s="378"/>
      <c r="HK468" s="378"/>
      <c r="HL468" s="378"/>
      <c r="HM468" s="378"/>
      <c r="HN468" s="378"/>
    </row>
    <row r="469" s="369" customFormat="1" ht="36" hidden="1" customHeight="1" spans="1:222">
      <c r="A469" s="399" t="s">
        <v>8553</v>
      </c>
      <c r="B469" s="399" t="s">
        <v>8557</v>
      </c>
      <c r="C469" s="400">
        <v>10000</v>
      </c>
      <c r="D469" s="910" t="s">
        <v>4889</v>
      </c>
      <c r="E469" s="402" t="s">
        <v>14</v>
      </c>
      <c r="F469" s="403">
        <v>2013299</v>
      </c>
      <c r="G469" s="404" t="s">
        <v>282</v>
      </c>
      <c r="H469" s="369">
        <f t="shared" si="11"/>
        <v>8000</v>
      </c>
      <c r="I469" s="369">
        <f t="shared" si="10"/>
        <v>12100</v>
      </c>
      <c r="HB469" s="378"/>
      <c r="HC469" s="378"/>
      <c r="HD469" s="378"/>
      <c r="HE469" s="378"/>
      <c r="HF469" s="378"/>
      <c r="HG469" s="378"/>
      <c r="HH469" s="378"/>
      <c r="HI469" s="378"/>
      <c r="HJ469" s="378"/>
      <c r="HK469" s="378"/>
      <c r="HL469" s="378"/>
      <c r="HM469" s="378"/>
      <c r="HN469" s="378"/>
    </row>
    <row r="470" s="369" customFormat="1" ht="36" hidden="1" customHeight="1" spans="1:222">
      <c r="A470" s="399" t="s">
        <v>8553</v>
      </c>
      <c r="B470" s="399" t="s">
        <v>8558</v>
      </c>
      <c r="C470" s="400">
        <v>10000</v>
      </c>
      <c r="D470" s="910" t="s">
        <v>4889</v>
      </c>
      <c r="E470" s="402" t="s">
        <v>14</v>
      </c>
      <c r="F470" s="403">
        <v>2013299</v>
      </c>
      <c r="G470" s="404" t="s">
        <v>282</v>
      </c>
      <c r="H470" s="369">
        <f t="shared" si="11"/>
        <v>8000</v>
      </c>
      <c r="I470" s="369">
        <f t="shared" si="10"/>
        <v>12100</v>
      </c>
      <c r="HB470" s="378"/>
      <c r="HC470" s="378"/>
      <c r="HD470" s="378"/>
      <c r="HE470" s="378"/>
      <c r="HF470" s="378"/>
      <c r="HG470" s="378"/>
      <c r="HH470" s="378"/>
      <c r="HI470" s="378"/>
      <c r="HJ470" s="378"/>
      <c r="HK470" s="378"/>
      <c r="HL470" s="378"/>
      <c r="HM470" s="378"/>
      <c r="HN470" s="378"/>
    </row>
    <row r="471" s="369" customFormat="1" ht="36" hidden="1" customHeight="1" spans="1:222">
      <c r="A471" s="399" t="s">
        <v>8553</v>
      </c>
      <c r="B471" s="399" t="s">
        <v>8558</v>
      </c>
      <c r="C471" s="400">
        <v>20000</v>
      </c>
      <c r="D471" s="910" t="s">
        <v>4889</v>
      </c>
      <c r="E471" s="402" t="s">
        <v>14</v>
      </c>
      <c r="F471" s="403">
        <v>2013299</v>
      </c>
      <c r="G471" s="404" t="s">
        <v>282</v>
      </c>
      <c r="H471" s="369">
        <f t="shared" si="11"/>
        <v>16000</v>
      </c>
      <c r="I471" s="369">
        <f t="shared" si="10"/>
        <v>24200</v>
      </c>
      <c r="HB471" s="378"/>
      <c r="HC471" s="378"/>
      <c r="HD471" s="378"/>
      <c r="HE471" s="378"/>
      <c r="HF471" s="378"/>
      <c r="HG471" s="378"/>
      <c r="HH471" s="378"/>
      <c r="HI471" s="378"/>
      <c r="HJ471" s="378"/>
      <c r="HK471" s="378"/>
      <c r="HL471" s="378"/>
      <c r="HM471" s="378"/>
      <c r="HN471" s="378"/>
    </row>
    <row r="472" s="369" customFormat="1" ht="36" hidden="1" customHeight="1" spans="1:222">
      <c r="A472" s="399" t="s">
        <v>8124</v>
      </c>
      <c r="B472" s="399" t="s">
        <v>8559</v>
      </c>
      <c r="C472" s="400">
        <v>267600</v>
      </c>
      <c r="D472" s="910" t="s">
        <v>6397</v>
      </c>
      <c r="E472" s="402" t="s">
        <v>1596</v>
      </c>
      <c r="F472" s="403">
        <v>2013299</v>
      </c>
      <c r="G472" s="404" t="s">
        <v>282</v>
      </c>
      <c r="H472" s="369">
        <f t="shared" si="11"/>
        <v>214080</v>
      </c>
      <c r="I472" s="369">
        <f t="shared" si="10"/>
        <v>323796</v>
      </c>
      <c r="HB472" s="378"/>
      <c r="HC472" s="378"/>
      <c r="HD472" s="378"/>
      <c r="HE472" s="378"/>
      <c r="HF472" s="378"/>
      <c r="HG472" s="378"/>
      <c r="HH472" s="378"/>
      <c r="HI472" s="378"/>
      <c r="HJ472" s="378"/>
      <c r="HK472" s="378"/>
      <c r="HL472" s="378"/>
      <c r="HM472" s="378"/>
      <c r="HN472" s="378"/>
    </row>
    <row r="473" s="369" customFormat="1" ht="36" hidden="1" customHeight="1" spans="1:222">
      <c r="A473" s="399" t="s">
        <v>8198</v>
      </c>
      <c r="B473" s="399" t="s">
        <v>8560</v>
      </c>
      <c r="C473" s="400">
        <v>6260000</v>
      </c>
      <c r="D473" s="910" t="s">
        <v>6001</v>
      </c>
      <c r="E473" s="402" t="s">
        <v>1398</v>
      </c>
      <c r="F473" s="403">
        <v>2013299</v>
      </c>
      <c r="G473" s="404" t="s">
        <v>282</v>
      </c>
      <c r="H473" s="369">
        <f t="shared" ref="H473:H480" si="12">C473*0.9</f>
        <v>5634000</v>
      </c>
      <c r="I473" s="369">
        <f t="shared" si="10"/>
        <v>7574600</v>
      </c>
      <c r="HB473" s="378"/>
      <c r="HC473" s="378"/>
      <c r="HD473" s="378"/>
      <c r="HE473" s="378"/>
      <c r="HF473" s="378"/>
      <c r="HG473" s="378"/>
      <c r="HH473" s="378"/>
      <c r="HI473" s="378"/>
      <c r="HJ473" s="378"/>
      <c r="HK473" s="378"/>
      <c r="HL473" s="378"/>
      <c r="HM473" s="378"/>
      <c r="HN473" s="378"/>
    </row>
    <row r="474" s="369" customFormat="1" ht="36" hidden="1" customHeight="1" spans="1:222">
      <c r="A474" s="399" t="s">
        <v>8180</v>
      </c>
      <c r="B474" s="399" t="s">
        <v>8561</v>
      </c>
      <c r="C474" s="400">
        <v>6500000</v>
      </c>
      <c r="D474" s="910" t="s">
        <v>6001</v>
      </c>
      <c r="E474" s="402" t="s">
        <v>1398</v>
      </c>
      <c r="F474" s="403">
        <v>2300247</v>
      </c>
      <c r="G474" s="404" t="s">
        <v>7809</v>
      </c>
      <c r="H474" s="369">
        <f t="shared" si="12"/>
        <v>5850000</v>
      </c>
      <c r="I474" s="369">
        <f t="shared" si="10"/>
        <v>7865000</v>
      </c>
      <c r="HB474" s="378"/>
      <c r="HC474" s="378"/>
      <c r="HD474" s="378"/>
      <c r="HE474" s="378"/>
      <c r="HF474" s="378"/>
      <c r="HG474" s="378"/>
      <c r="HH474" s="378"/>
      <c r="HI474" s="378"/>
      <c r="HJ474" s="378"/>
      <c r="HK474" s="378"/>
      <c r="HL474" s="378"/>
      <c r="HM474" s="378"/>
      <c r="HN474" s="378"/>
    </row>
    <row r="475" s="369" customFormat="1" ht="36" hidden="1" customHeight="1" spans="1:222">
      <c r="A475" s="399" t="s">
        <v>8148</v>
      </c>
      <c r="B475" s="399" t="s">
        <v>8562</v>
      </c>
      <c r="C475" s="400">
        <v>740000</v>
      </c>
      <c r="D475" s="910" t="s">
        <v>5912</v>
      </c>
      <c r="E475" s="402" t="s">
        <v>1346</v>
      </c>
      <c r="F475" s="403">
        <v>2300247</v>
      </c>
      <c r="G475" s="404" t="s">
        <v>7809</v>
      </c>
      <c r="H475" s="369">
        <f t="shared" si="12"/>
        <v>666000</v>
      </c>
      <c r="I475" s="369">
        <f t="shared" si="10"/>
        <v>895400</v>
      </c>
      <c r="HB475" s="378"/>
      <c r="HC475" s="378"/>
      <c r="HD475" s="378"/>
      <c r="HE475" s="378"/>
      <c r="HF475" s="378"/>
      <c r="HG475" s="378"/>
      <c r="HH475" s="378"/>
      <c r="HI475" s="378"/>
      <c r="HJ475" s="378"/>
      <c r="HK475" s="378"/>
      <c r="HL475" s="378"/>
      <c r="HM475" s="378"/>
      <c r="HN475" s="378"/>
    </row>
    <row r="476" s="369" customFormat="1" ht="36" hidden="1" customHeight="1" spans="1:222">
      <c r="A476" s="399" t="s">
        <v>8148</v>
      </c>
      <c r="B476" s="399" t="s">
        <v>8562</v>
      </c>
      <c r="C476" s="400">
        <v>450000</v>
      </c>
      <c r="D476" s="910" t="s">
        <v>5912</v>
      </c>
      <c r="E476" s="402" t="s">
        <v>1346</v>
      </c>
      <c r="F476" s="403">
        <v>2300247</v>
      </c>
      <c r="G476" s="404" t="s">
        <v>7809</v>
      </c>
      <c r="H476" s="369">
        <f t="shared" si="12"/>
        <v>405000</v>
      </c>
      <c r="I476" s="369">
        <f t="shared" si="10"/>
        <v>544500</v>
      </c>
      <c r="HB476" s="378"/>
      <c r="HC476" s="378"/>
      <c r="HD476" s="378"/>
      <c r="HE476" s="378"/>
      <c r="HF476" s="378"/>
      <c r="HG476" s="378"/>
      <c r="HH476" s="378"/>
      <c r="HI476" s="378"/>
      <c r="HJ476" s="378"/>
      <c r="HK476" s="378"/>
      <c r="HL476" s="378"/>
      <c r="HM476" s="378"/>
      <c r="HN476" s="378"/>
    </row>
    <row r="477" s="369" customFormat="1" ht="36" hidden="1" customHeight="1" spans="1:222">
      <c r="A477" s="399" t="s">
        <v>8436</v>
      </c>
      <c r="B477" s="399" t="s">
        <v>8563</v>
      </c>
      <c r="C477" s="400">
        <v>300000</v>
      </c>
      <c r="D477" s="910" t="s">
        <v>6185</v>
      </c>
      <c r="E477" s="402" t="s">
        <v>1494</v>
      </c>
      <c r="F477" s="403">
        <v>2300247</v>
      </c>
      <c r="G477" s="404" t="s">
        <v>7809</v>
      </c>
      <c r="H477" s="369">
        <f t="shared" si="12"/>
        <v>270000</v>
      </c>
      <c r="I477" s="369">
        <f t="shared" si="10"/>
        <v>363000</v>
      </c>
      <c r="HB477" s="378"/>
      <c r="HC477" s="378"/>
      <c r="HD477" s="378"/>
      <c r="HE477" s="378"/>
      <c r="HF477" s="378"/>
      <c r="HG477" s="378"/>
      <c r="HH477" s="378"/>
      <c r="HI477" s="378"/>
      <c r="HJ477" s="378"/>
      <c r="HK477" s="378"/>
      <c r="HL477" s="378"/>
      <c r="HM477" s="378"/>
      <c r="HN477" s="378"/>
    </row>
    <row r="478" s="369" customFormat="1" ht="36" hidden="1" customHeight="1" spans="1:222">
      <c r="A478" s="399" t="s">
        <v>8385</v>
      </c>
      <c r="B478" s="399" t="s">
        <v>8564</v>
      </c>
      <c r="C478" s="400">
        <v>150000</v>
      </c>
      <c r="D478" s="910" t="s">
        <v>6185</v>
      </c>
      <c r="E478" s="402" t="s">
        <v>1494</v>
      </c>
      <c r="F478" s="403">
        <v>2300247</v>
      </c>
      <c r="G478" s="404" t="s">
        <v>7809</v>
      </c>
      <c r="H478" s="369">
        <f t="shared" si="12"/>
        <v>135000</v>
      </c>
      <c r="I478" s="369">
        <f t="shared" si="10"/>
        <v>181500</v>
      </c>
      <c r="HB478" s="378"/>
      <c r="HC478" s="378"/>
      <c r="HD478" s="378"/>
      <c r="HE478" s="378"/>
      <c r="HF478" s="378"/>
      <c r="HG478" s="378"/>
      <c r="HH478" s="378"/>
      <c r="HI478" s="378"/>
      <c r="HJ478" s="378"/>
      <c r="HK478" s="378"/>
      <c r="HL478" s="378"/>
      <c r="HM478" s="378"/>
      <c r="HN478" s="378"/>
    </row>
    <row r="479" s="369" customFormat="1" ht="36" hidden="1" customHeight="1" spans="1:222">
      <c r="A479" s="399" t="s">
        <v>8124</v>
      </c>
      <c r="B479" s="399" t="s">
        <v>8565</v>
      </c>
      <c r="C479" s="400">
        <v>35000</v>
      </c>
      <c r="D479" s="910" t="s">
        <v>6400</v>
      </c>
      <c r="E479" s="402" t="s">
        <v>1598</v>
      </c>
      <c r="F479" s="403">
        <v>2300247</v>
      </c>
      <c r="G479" s="404" t="s">
        <v>7809</v>
      </c>
      <c r="H479" s="369">
        <f t="shared" si="12"/>
        <v>31500</v>
      </c>
      <c r="I479" s="369">
        <f t="shared" si="10"/>
        <v>42350</v>
      </c>
      <c r="HB479" s="378"/>
      <c r="HC479" s="378"/>
      <c r="HD479" s="378"/>
      <c r="HE479" s="378"/>
      <c r="HF479" s="378"/>
      <c r="HG479" s="378"/>
      <c r="HH479" s="378"/>
      <c r="HI479" s="378"/>
      <c r="HJ479" s="378"/>
      <c r="HK479" s="378"/>
      <c r="HL479" s="378"/>
      <c r="HM479" s="378"/>
      <c r="HN479" s="378"/>
    </row>
    <row r="480" s="369" customFormat="1" ht="36" hidden="1" customHeight="1" spans="1:222">
      <c r="A480" s="399" t="s">
        <v>8137</v>
      </c>
      <c r="B480" s="399" t="s">
        <v>8566</v>
      </c>
      <c r="C480" s="400">
        <v>25000</v>
      </c>
      <c r="D480" s="910" t="s">
        <v>5391</v>
      </c>
      <c r="E480" s="402" t="s">
        <v>820</v>
      </c>
      <c r="F480" s="403">
        <v>2070205</v>
      </c>
      <c r="G480" s="404" t="s">
        <v>840</v>
      </c>
      <c r="H480" s="369">
        <f t="shared" si="12"/>
        <v>22500</v>
      </c>
      <c r="I480" s="369">
        <f t="shared" si="10"/>
        <v>30250</v>
      </c>
      <c r="HB480" s="378"/>
      <c r="HC480" s="378"/>
      <c r="HD480" s="378"/>
      <c r="HE480" s="378"/>
      <c r="HF480" s="378"/>
      <c r="HG480" s="378"/>
      <c r="HH480" s="378"/>
      <c r="HI480" s="378"/>
      <c r="HJ480" s="378"/>
      <c r="HK480" s="378"/>
      <c r="HL480" s="378"/>
      <c r="HM480" s="378"/>
      <c r="HN480" s="378"/>
    </row>
    <row r="481" s="369" customFormat="1" ht="36" hidden="1" customHeight="1" spans="1:222">
      <c r="A481" s="399" t="s">
        <v>8137</v>
      </c>
      <c r="B481" s="399" t="s">
        <v>8566</v>
      </c>
      <c r="C481" s="400">
        <v>15000</v>
      </c>
      <c r="D481" s="910" t="s">
        <v>5391</v>
      </c>
      <c r="E481" s="402" t="s">
        <v>820</v>
      </c>
      <c r="F481" s="403">
        <v>2070109</v>
      </c>
      <c r="G481" s="404" t="s">
        <v>820</v>
      </c>
      <c r="I481" s="369">
        <f t="shared" si="10"/>
        <v>18150</v>
      </c>
      <c r="HB481" s="378"/>
      <c r="HC481" s="378"/>
      <c r="HD481" s="378"/>
      <c r="HE481" s="378"/>
      <c r="HF481" s="378"/>
      <c r="HG481" s="378"/>
      <c r="HH481" s="378"/>
      <c r="HI481" s="378"/>
      <c r="HJ481" s="378"/>
      <c r="HK481" s="378"/>
      <c r="HL481" s="378"/>
      <c r="HM481" s="378"/>
      <c r="HN481" s="378"/>
    </row>
    <row r="482" s="369" customFormat="1" ht="36" hidden="1" customHeight="1" spans="1:222">
      <c r="A482" s="399" t="s">
        <v>8130</v>
      </c>
      <c r="B482" s="399" t="s">
        <v>8567</v>
      </c>
      <c r="C482" s="400">
        <v>585600</v>
      </c>
      <c r="D482" s="910" t="s">
        <v>5669</v>
      </c>
      <c r="E482" s="402" t="s">
        <v>1171</v>
      </c>
      <c r="F482" s="403">
        <v>2130305</v>
      </c>
      <c r="G482" s="404" t="s">
        <v>1375</v>
      </c>
      <c r="I482" s="369">
        <f t="shared" si="10"/>
        <v>708576</v>
      </c>
      <c r="HB482" s="378"/>
      <c r="HC482" s="378"/>
      <c r="HD482" s="378"/>
      <c r="HE482" s="378"/>
      <c r="HF482" s="378"/>
      <c r="HG482" s="378"/>
      <c r="HH482" s="378"/>
      <c r="HI482" s="378"/>
      <c r="HJ482" s="378"/>
      <c r="HK482" s="378"/>
      <c r="HL482" s="378"/>
      <c r="HM482" s="378"/>
      <c r="HN482" s="378"/>
    </row>
    <row r="483" s="369" customFormat="1" ht="36" hidden="1" customHeight="1" spans="1:222">
      <c r="A483" s="399" t="s">
        <v>8232</v>
      </c>
      <c r="B483" s="399" t="s">
        <v>8568</v>
      </c>
      <c r="C483" s="400">
        <v>1121400</v>
      </c>
      <c r="D483" s="910" t="s">
        <v>5640</v>
      </c>
      <c r="E483" s="402" t="s">
        <v>1139</v>
      </c>
      <c r="F483" s="403">
        <v>2130302</v>
      </c>
      <c r="G483" s="404" t="s">
        <v>14</v>
      </c>
      <c r="I483" s="369">
        <f t="shared" si="10"/>
        <v>1356894</v>
      </c>
      <c r="HB483" s="378"/>
      <c r="HC483" s="378"/>
      <c r="HD483" s="378"/>
      <c r="HE483" s="378"/>
      <c r="HF483" s="378"/>
      <c r="HG483" s="378"/>
      <c r="HH483" s="378"/>
      <c r="HI483" s="378"/>
      <c r="HJ483" s="378"/>
      <c r="HK483" s="378"/>
      <c r="HL483" s="378"/>
      <c r="HM483" s="378"/>
      <c r="HN483" s="378"/>
    </row>
    <row r="484" s="369" customFormat="1" ht="36" hidden="1" customHeight="1" spans="1:222">
      <c r="A484" s="399" t="s">
        <v>8242</v>
      </c>
      <c r="B484" s="399" t="s">
        <v>8569</v>
      </c>
      <c r="C484" s="400">
        <v>300000</v>
      </c>
      <c r="D484" s="910" t="s">
        <v>5669</v>
      </c>
      <c r="E484" s="402" t="s">
        <v>1171</v>
      </c>
      <c r="F484" s="403">
        <v>2130315</v>
      </c>
      <c r="G484" s="404" t="s">
        <v>1385</v>
      </c>
      <c r="I484" s="369">
        <f t="shared" si="10"/>
        <v>363000</v>
      </c>
      <c r="HB484" s="378"/>
      <c r="HC484" s="378"/>
      <c r="HD484" s="378"/>
      <c r="HE484" s="378"/>
      <c r="HF484" s="378"/>
      <c r="HG484" s="378"/>
      <c r="HH484" s="378"/>
      <c r="HI484" s="378"/>
      <c r="HJ484" s="378"/>
      <c r="HK484" s="378"/>
      <c r="HL484" s="378"/>
      <c r="HM484" s="378"/>
      <c r="HN484" s="378"/>
    </row>
    <row r="485" s="369" customFormat="1" ht="36" hidden="1" customHeight="1" spans="1:222">
      <c r="A485" s="399" t="s">
        <v>8237</v>
      </c>
      <c r="B485" s="399" t="s">
        <v>8570</v>
      </c>
      <c r="C485" s="400">
        <v>300000</v>
      </c>
      <c r="D485" s="910" t="s">
        <v>5669</v>
      </c>
      <c r="E485" s="402" t="s">
        <v>1171</v>
      </c>
      <c r="F485" s="403">
        <v>2300245</v>
      </c>
      <c r="G485" s="404" t="s">
        <v>7807</v>
      </c>
      <c r="I485" s="369">
        <f t="shared" si="10"/>
        <v>363000</v>
      </c>
      <c r="HB485" s="378"/>
      <c r="HC485" s="378"/>
      <c r="HD485" s="378"/>
      <c r="HE485" s="378"/>
      <c r="HF485" s="378"/>
      <c r="HG485" s="378"/>
      <c r="HH485" s="378"/>
      <c r="HI485" s="378"/>
      <c r="HJ485" s="378"/>
      <c r="HK485" s="378"/>
      <c r="HL485" s="378"/>
      <c r="HM485" s="378"/>
      <c r="HN485" s="378"/>
    </row>
    <row r="486" s="369" customFormat="1" ht="36" hidden="1" customHeight="1" spans="1:222">
      <c r="A486" s="399" t="s">
        <v>8249</v>
      </c>
      <c r="B486" s="399" t="s">
        <v>8571</v>
      </c>
      <c r="C486" s="400">
        <v>400000</v>
      </c>
      <c r="D486" s="910" t="s">
        <v>5669</v>
      </c>
      <c r="E486" s="402" t="s">
        <v>1171</v>
      </c>
      <c r="F486" s="403">
        <v>2300245</v>
      </c>
      <c r="G486" s="404" t="s">
        <v>7807</v>
      </c>
      <c r="I486" s="369">
        <f t="shared" si="10"/>
        <v>484000</v>
      </c>
      <c r="HB486" s="378"/>
      <c r="HC486" s="378"/>
      <c r="HD486" s="378"/>
      <c r="HE486" s="378"/>
      <c r="HF486" s="378"/>
      <c r="HG486" s="378"/>
      <c r="HH486" s="378"/>
      <c r="HI486" s="378"/>
      <c r="HJ486" s="378"/>
      <c r="HK486" s="378"/>
      <c r="HL486" s="378"/>
      <c r="HM486" s="378"/>
      <c r="HN486" s="378"/>
    </row>
    <row r="487" s="369" customFormat="1" ht="36" hidden="1" customHeight="1" spans="1:222">
      <c r="A487" s="399" t="s">
        <v>8251</v>
      </c>
      <c r="B487" s="399" t="s">
        <v>8572</v>
      </c>
      <c r="C487" s="400">
        <v>700000</v>
      </c>
      <c r="D487" s="910" t="s">
        <v>5669</v>
      </c>
      <c r="E487" s="402" t="s">
        <v>1171</v>
      </c>
      <c r="F487" s="403">
        <v>2130205</v>
      </c>
      <c r="G487" s="404" t="s">
        <v>1358</v>
      </c>
      <c r="I487" s="369">
        <f t="shared" si="10"/>
        <v>847000</v>
      </c>
      <c r="HB487" s="378"/>
      <c r="HC487" s="378"/>
      <c r="HD487" s="378"/>
      <c r="HE487" s="378"/>
      <c r="HF487" s="378"/>
      <c r="HG487" s="378"/>
      <c r="HH487" s="378"/>
      <c r="HI487" s="378"/>
      <c r="HJ487" s="378"/>
      <c r="HK487" s="378"/>
      <c r="HL487" s="378"/>
      <c r="HM487" s="378"/>
      <c r="HN487" s="378"/>
    </row>
    <row r="488" s="369" customFormat="1" ht="36" hidden="1" customHeight="1" spans="1:222">
      <c r="A488" s="399" t="s">
        <v>8239</v>
      </c>
      <c r="B488" s="399" t="s">
        <v>8573</v>
      </c>
      <c r="C488" s="400">
        <v>300000</v>
      </c>
      <c r="D488" s="910" t="s">
        <v>5669</v>
      </c>
      <c r="E488" s="402" t="s">
        <v>1171</v>
      </c>
      <c r="F488" s="403">
        <v>2130205</v>
      </c>
      <c r="G488" s="404" t="s">
        <v>1358</v>
      </c>
      <c r="I488" s="369">
        <f t="shared" si="10"/>
        <v>363000</v>
      </c>
      <c r="HB488" s="378"/>
      <c r="HC488" s="378"/>
      <c r="HD488" s="378"/>
      <c r="HE488" s="378"/>
      <c r="HF488" s="378"/>
      <c r="HG488" s="378"/>
      <c r="HH488" s="378"/>
      <c r="HI488" s="378"/>
      <c r="HJ488" s="378"/>
      <c r="HK488" s="378"/>
      <c r="HL488" s="378"/>
      <c r="HM488" s="378"/>
      <c r="HN488" s="378"/>
    </row>
    <row r="489" s="369" customFormat="1" ht="36" hidden="1" customHeight="1" spans="1:222">
      <c r="A489" s="399" t="s">
        <v>8254</v>
      </c>
      <c r="B489" s="399" t="s">
        <v>8574</v>
      </c>
      <c r="C489" s="400">
        <v>400000</v>
      </c>
      <c r="D489" s="910" t="s">
        <v>5669</v>
      </c>
      <c r="E489" s="402" t="s">
        <v>1171</v>
      </c>
      <c r="F489" s="403">
        <v>2130705</v>
      </c>
      <c r="G489" s="404" t="s">
        <v>1407</v>
      </c>
      <c r="I489" s="369">
        <f t="shared" si="10"/>
        <v>484000</v>
      </c>
      <c r="HB489" s="378"/>
      <c r="HC489" s="378"/>
      <c r="HD489" s="378"/>
      <c r="HE489" s="378"/>
      <c r="HF489" s="378"/>
      <c r="HG489" s="378"/>
      <c r="HH489" s="378"/>
      <c r="HI489" s="378"/>
      <c r="HJ489" s="378"/>
      <c r="HK489" s="378"/>
      <c r="HL489" s="378"/>
      <c r="HM489" s="378"/>
      <c r="HN489" s="378"/>
    </row>
    <row r="490" s="369" customFormat="1" ht="36" hidden="1" customHeight="1" spans="1:222">
      <c r="A490" s="399" t="s">
        <v>8256</v>
      </c>
      <c r="B490" s="399" t="s">
        <v>8575</v>
      </c>
      <c r="C490" s="400">
        <v>400000</v>
      </c>
      <c r="D490" s="910" t="s">
        <v>5669</v>
      </c>
      <c r="E490" s="402" t="s">
        <v>1171</v>
      </c>
      <c r="F490" s="403">
        <v>2130500</v>
      </c>
      <c r="G490" s="404" t="s">
        <v>8292</v>
      </c>
      <c r="I490" s="369">
        <f t="shared" si="10"/>
        <v>484000</v>
      </c>
      <c r="HB490" s="378"/>
      <c r="HC490" s="378"/>
      <c r="HD490" s="378"/>
      <c r="HE490" s="378"/>
      <c r="HF490" s="378"/>
      <c r="HG490" s="378"/>
      <c r="HH490" s="378"/>
      <c r="HI490" s="378"/>
      <c r="HJ490" s="378"/>
      <c r="HK490" s="378"/>
      <c r="HL490" s="378"/>
      <c r="HM490" s="378"/>
      <c r="HN490" s="378"/>
    </row>
    <row r="491" s="369" customFormat="1" ht="36" hidden="1" customHeight="1" spans="1:222">
      <c r="A491" s="399" t="s">
        <v>8258</v>
      </c>
      <c r="B491" s="399" t="s">
        <v>8576</v>
      </c>
      <c r="C491" s="400">
        <v>300000</v>
      </c>
      <c r="D491" s="910" t="s">
        <v>5669</v>
      </c>
      <c r="E491" s="402" t="s">
        <v>1171</v>
      </c>
      <c r="F491" s="403">
        <v>2200106</v>
      </c>
      <c r="G491" s="404" t="s">
        <v>1558</v>
      </c>
      <c r="I491" s="369">
        <f t="shared" si="10"/>
        <v>363000</v>
      </c>
      <c r="HB491" s="378"/>
      <c r="HC491" s="378"/>
      <c r="HD491" s="378"/>
      <c r="HE491" s="378"/>
      <c r="HF491" s="378"/>
      <c r="HG491" s="378"/>
      <c r="HH491" s="378"/>
      <c r="HI491" s="378"/>
      <c r="HJ491" s="378"/>
      <c r="HK491" s="378"/>
      <c r="HL491" s="378"/>
      <c r="HM491" s="378"/>
      <c r="HN491" s="378"/>
    </row>
    <row r="492" s="369" customFormat="1" ht="36" hidden="1" customHeight="1" spans="1:222">
      <c r="A492" s="399" t="s">
        <v>8260</v>
      </c>
      <c r="B492" s="399" t="s">
        <v>8577</v>
      </c>
      <c r="C492" s="400">
        <v>5000000</v>
      </c>
      <c r="D492" s="910" t="s">
        <v>5669</v>
      </c>
      <c r="E492" s="402" t="s">
        <v>1171</v>
      </c>
      <c r="F492" s="403">
        <v>2130234</v>
      </c>
      <c r="G492" s="404" t="s">
        <v>1370</v>
      </c>
      <c r="H492" s="369">
        <f>C492*0.9</f>
        <v>4500000</v>
      </c>
      <c r="I492" s="369">
        <f t="shared" si="10"/>
        <v>6050000</v>
      </c>
      <c r="HB492" s="378"/>
      <c r="HC492" s="378"/>
      <c r="HD492" s="378"/>
      <c r="HE492" s="378"/>
      <c r="HF492" s="378"/>
      <c r="HG492" s="378"/>
      <c r="HH492" s="378"/>
      <c r="HI492" s="378"/>
      <c r="HJ492" s="378"/>
      <c r="HK492" s="378"/>
      <c r="HL492" s="378"/>
      <c r="HM492" s="378"/>
      <c r="HN492" s="378"/>
    </row>
    <row r="493" s="369" customFormat="1" ht="36" hidden="1" customHeight="1" spans="1:222">
      <c r="A493" s="399" t="s">
        <v>8262</v>
      </c>
      <c r="B493" s="399" t="s">
        <v>8578</v>
      </c>
      <c r="C493" s="400">
        <v>300000</v>
      </c>
      <c r="D493" s="910" t="s">
        <v>5669</v>
      </c>
      <c r="E493" s="402" t="s">
        <v>1171</v>
      </c>
      <c r="F493" s="403">
        <v>2070899</v>
      </c>
      <c r="G493" s="404" t="s">
        <v>891</v>
      </c>
      <c r="I493" s="369">
        <f t="shared" si="10"/>
        <v>363000</v>
      </c>
      <c r="HB493" s="378"/>
      <c r="HC493" s="378"/>
      <c r="HD493" s="378"/>
      <c r="HE493" s="378"/>
      <c r="HF493" s="378"/>
      <c r="HG493" s="378"/>
      <c r="HH493" s="378"/>
      <c r="HI493" s="378"/>
      <c r="HJ493" s="378"/>
      <c r="HK493" s="378"/>
      <c r="HL493" s="378"/>
      <c r="HM493" s="378"/>
      <c r="HN493" s="378"/>
    </row>
    <row r="494" s="369" customFormat="1" ht="36" hidden="1" customHeight="1" spans="1:222">
      <c r="A494" s="399" t="s">
        <v>8264</v>
      </c>
      <c r="B494" s="399" t="s">
        <v>8579</v>
      </c>
      <c r="C494" s="400">
        <v>400000</v>
      </c>
      <c r="D494" s="910" t="s">
        <v>5669</v>
      </c>
      <c r="E494" s="402" t="s">
        <v>1171</v>
      </c>
      <c r="F494" s="403">
        <v>2130205</v>
      </c>
      <c r="G494" s="404" t="s">
        <v>1358</v>
      </c>
      <c r="H494" s="369">
        <f>C494*0.8</f>
        <v>320000</v>
      </c>
      <c r="I494" s="369">
        <f t="shared" si="10"/>
        <v>484000</v>
      </c>
      <c r="HB494" s="378"/>
      <c r="HC494" s="378"/>
      <c r="HD494" s="378"/>
      <c r="HE494" s="378"/>
      <c r="HF494" s="378"/>
      <c r="HG494" s="378"/>
      <c r="HH494" s="378"/>
      <c r="HI494" s="378"/>
      <c r="HJ494" s="378"/>
      <c r="HK494" s="378"/>
      <c r="HL494" s="378"/>
      <c r="HM494" s="378"/>
      <c r="HN494" s="378"/>
    </row>
    <row r="495" s="369" customFormat="1" ht="36" hidden="1" customHeight="1" spans="1:222">
      <c r="A495" s="399" t="s">
        <v>8266</v>
      </c>
      <c r="B495" s="399" t="s">
        <v>8580</v>
      </c>
      <c r="C495" s="400">
        <v>400000</v>
      </c>
      <c r="D495" s="910" t="s">
        <v>5669</v>
      </c>
      <c r="E495" s="402" t="s">
        <v>1171</v>
      </c>
      <c r="F495" s="403">
        <v>2010308</v>
      </c>
      <c r="G495" s="404" t="s">
        <v>59</v>
      </c>
      <c r="I495" s="369">
        <f t="shared" si="10"/>
        <v>484000</v>
      </c>
      <c r="HB495" s="378"/>
      <c r="HC495" s="378"/>
      <c r="HD495" s="378"/>
      <c r="HE495" s="378"/>
      <c r="HF495" s="378"/>
      <c r="HG495" s="378"/>
      <c r="HH495" s="378"/>
      <c r="HI495" s="378"/>
      <c r="HJ495" s="378"/>
      <c r="HK495" s="378"/>
      <c r="HL495" s="378"/>
      <c r="HM495" s="378"/>
      <c r="HN495" s="378"/>
    </row>
    <row r="496" s="369" customFormat="1" ht="36" hidden="1" customHeight="1" spans="1:222">
      <c r="A496" s="399" t="s">
        <v>8120</v>
      </c>
      <c r="B496" s="399" t="s">
        <v>8581</v>
      </c>
      <c r="C496" s="400">
        <v>44800</v>
      </c>
      <c r="D496" s="910" t="s">
        <v>5719</v>
      </c>
      <c r="E496" s="402" t="s">
        <v>1245</v>
      </c>
      <c r="F496" s="403">
        <v>2300248</v>
      </c>
      <c r="G496" s="404" t="s">
        <v>7810</v>
      </c>
      <c r="I496" s="369">
        <f t="shared" si="10"/>
        <v>54208</v>
      </c>
      <c r="HB496" s="378"/>
      <c r="HC496" s="378"/>
      <c r="HD496" s="378"/>
      <c r="HE496" s="378"/>
      <c r="HF496" s="378"/>
      <c r="HG496" s="378"/>
      <c r="HH496" s="378"/>
      <c r="HI496" s="378"/>
      <c r="HJ496" s="378"/>
      <c r="HK496" s="378"/>
      <c r="HL496" s="378"/>
      <c r="HM496" s="378"/>
      <c r="HN496" s="378"/>
    </row>
    <row r="497" s="369" customFormat="1" ht="36" hidden="1" customHeight="1" spans="1:222">
      <c r="A497" s="399" t="s">
        <v>8120</v>
      </c>
      <c r="B497" s="399" t="s">
        <v>8581</v>
      </c>
      <c r="C497" s="400">
        <v>2800</v>
      </c>
      <c r="D497" s="910" t="s">
        <v>5719</v>
      </c>
      <c r="E497" s="402" t="s">
        <v>1245</v>
      </c>
      <c r="F497" s="403">
        <v>2300248</v>
      </c>
      <c r="G497" s="404" t="s">
        <v>7810</v>
      </c>
      <c r="I497" s="369">
        <f t="shared" si="10"/>
        <v>3388</v>
      </c>
      <c r="HB497" s="378"/>
      <c r="HC497" s="378"/>
      <c r="HD497" s="378"/>
      <c r="HE497" s="378"/>
      <c r="HF497" s="378"/>
      <c r="HG497" s="378"/>
      <c r="HH497" s="378"/>
      <c r="HI497" s="378"/>
      <c r="HJ497" s="378"/>
      <c r="HK497" s="378"/>
      <c r="HL497" s="378"/>
      <c r="HM497" s="378"/>
      <c r="HN497" s="378"/>
    </row>
    <row r="498" s="369" customFormat="1" ht="36" hidden="1" customHeight="1" spans="1:222">
      <c r="A498" s="399" t="s">
        <v>8122</v>
      </c>
      <c r="B498" s="399" t="s">
        <v>8582</v>
      </c>
      <c r="C498" s="400">
        <v>1000000</v>
      </c>
      <c r="D498" s="910" t="s">
        <v>5527</v>
      </c>
      <c r="E498" s="402" t="s">
        <v>984</v>
      </c>
      <c r="F498" s="403">
        <v>2300248</v>
      </c>
      <c r="G498" s="404" t="s">
        <v>7810</v>
      </c>
      <c r="I498" s="369">
        <f t="shared" si="10"/>
        <v>1210000</v>
      </c>
      <c r="HB498" s="378"/>
      <c r="HC498" s="378"/>
      <c r="HD498" s="378"/>
      <c r="HE498" s="378"/>
      <c r="HF498" s="378"/>
      <c r="HG498" s="378"/>
      <c r="HH498" s="378"/>
      <c r="HI498" s="378"/>
      <c r="HJ498" s="378"/>
      <c r="HK498" s="378"/>
      <c r="HL498" s="378"/>
      <c r="HM498" s="378"/>
      <c r="HN498" s="378"/>
    </row>
    <row r="499" s="369" customFormat="1" ht="36" hidden="1" customHeight="1" spans="1:222">
      <c r="A499" s="399" t="s">
        <v>8122</v>
      </c>
      <c r="B499" s="399" t="s">
        <v>8583</v>
      </c>
      <c r="C499" s="400">
        <v>300000</v>
      </c>
      <c r="D499" s="910" t="s">
        <v>5526</v>
      </c>
      <c r="E499" s="402" t="s">
        <v>982</v>
      </c>
      <c r="F499" s="403">
        <v>2160699</v>
      </c>
      <c r="G499" s="404" t="s">
        <v>1519</v>
      </c>
      <c r="I499" s="369">
        <f t="shared" si="10"/>
        <v>363000</v>
      </c>
      <c r="HB499" s="378"/>
      <c r="HC499" s="378"/>
      <c r="HD499" s="378"/>
      <c r="HE499" s="378"/>
      <c r="HF499" s="378"/>
      <c r="HG499" s="378"/>
      <c r="HH499" s="378"/>
      <c r="HI499" s="378"/>
      <c r="HJ499" s="378"/>
      <c r="HK499" s="378"/>
      <c r="HL499" s="378"/>
      <c r="HM499" s="378"/>
      <c r="HN499" s="378"/>
    </row>
    <row r="500" s="369" customFormat="1" ht="36" hidden="1" customHeight="1" spans="1:222">
      <c r="A500" s="399" t="s">
        <v>8122</v>
      </c>
      <c r="B500" s="399" t="s">
        <v>8584</v>
      </c>
      <c r="C500" s="400">
        <v>3000000</v>
      </c>
      <c r="D500" s="910" t="s">
        <v>5525</v>
      </c>
      <c r="E500" s="402" t="s">
        <v>980</v>
      </c>
      <c r="F500" s="403">
        <v>2160299</v>
      </c>
      <c r="G500" s="404" t="s">
        <v>1516</v>
      </c>
      <c r="I500" s="369">
        <f t="shared" si="10"/>
        <v>3630000</v>
      </c>
      <c r="HB500" s="378"/>
      <c r="HC500" s="378"/>
      <c r="HD500" s="378"/>
      <c r="HE500" s="378"/>
      <c r="HF500" s="378"/>
      <c r="HG500" s="378"/>
      <c r="HH500" s="378"/>
      <c r="HI500" s="378"/>
      <c r="HJ500" s="378"/>
      <c r="HK500" s="378"/>
      <c r="HL500" s="378"/>
      <c r="HM500" s="378"/>
      <c r="HN500" s="378"/>
    </row>
    <row r="501" s="369" customFormat="1" ht="36" hidden="1" customHeight="1" spans="1:222">
      <c r="A501" s="399" t="s">
        <v>8122</v>
      </c>
      <c r="B501" s="399" t="s">
        <v>8585</v>
      </c>
      <c r="C501" s="400">
        <v>700000</v>
      </c>
      <c r="D501" s="910" t="s">
        <v>5533</v>
      </c>
      <c r="E501" s="402" t="s">
        <v>994</v>
      </c>
      <c r="F501" s="403">
        <v>2300252</v>
      </c>
      <c r="G501" s="404" t="s">
        <v>7814</v>
      </c>
      <c r="I501" s="369">
        <f t="shared" si="10"/>
        <v>847000</v>
      </c>
      <c r="HB501" s="378"/>
      <c r="HC501" s="378"/>
      <c r="HD501" s="378"/>
      <c r="HE501" s="378"/>
      <c r="HF501" s="378"/>
      <c r="HG501" s="378"/>
      <c r="HH501" s="378"/>
      <c r="HI501" s="378"/>
      <c r="HJ501" s="378"/>
      <c r="HK501" s="378"/>
      <c r="HL501" s="378"/>
      <c r="HM501" s="378"/>
      <c r="HN501" s="378"/>
    </row>
    <row r="502" s="369" customFormat="1" ht="36" hidden="1" customHeight="1" spans="1:222">
      <c r="A502" s="399" t="s">
        <v>8227</v>
      </c>
      <c r="B502" s="399" t="s">
        <v>8586</v>
      </c>
      <c r="C502" s="400">
        <v>92900</v>
      </c>
      <c r="D502" s="910" t="s">
        <v>6324</v>
      </c>
      <c r="E502" s="402" t="s">
        <v>1558</v>
      </c>
      <c r="F502" s="403">
        <v>2300252</v>
      </c>
      <c r="G502" s="404" t="s">
        <v>7814</v>
      </c>
      <c r="I502" s="369">
        <f t="shared" si="10"/>
        <v>112409</v>
      </c>
      <c r="HB502" s="378"/>
      <c r="HC502" s="378"/>
      <c r="HD502" s="378"/>
      <c r="HE502" s="378"/>
      <c r="HF502" s="378"/>
      <c r="HG502" s="378"/>
      <c r="HH502" s="378"/>
      <c r="HI502" s="378"/>
      <c r="HJ502" s="378"/>
      <c r="HK502" s="378"/>
      <c r="HL502" s="378"/>
      <c r="HM502" s="378"/>
      <c r="HN502" s="378"/>
    </row>
    <row r="503" s="369" customFormat="1" ht="36" hidden="1" customHeight="1" spans="1:222">
      <c r="A503" s="399" t="s">
        <v>8130</v>
      </c>
      <c r="B503" s="399" t="s">
        <v>8587</v>
      </c>
      <c r="C503" s="400">
        <v>4000</v>
      </c>
      <c r="D503" s="910" t="s">
        <v>5691</v>
      </c>
      <c r="E503" s="402" t="s">
        <v>1203</v>
      </c>
      <c r="F503" s="403">
        <v>2300252</v>
      </c>
      <c r="G503" s="404" t="s">
        <v>7814</v>
      </c>
      <c r="I503" s="369">
        <f t="shared" si="10"/>
        <v>4840</v>
      </c>
      <c r="HB503" s="378"/>
      <c r="HC503" s="378"/>
      <c r="HD503" s="378"/>
      <c r="HE503" s="378"/>
      <c r="HF503" s="378"/>
      <c r="HG503" s="378"/>
      <c r="HH503" s="378"/>
      <c r="HI503" s="378"/>
      <c r="HJ503" s="378"/>
      <c r="HK503" s="378"/>
      <c r="HL503" s="378"/>
      <c r="HM503" s="378"/>
      <c r="HN503" s="378"/>
    </row>
    <row r="504" s="369" customFormat="1" ht="36" hidden="1" customHeight="1" spans="1:222">
      <c r="A504" s="399" t="s">
        <v>8588</v>
      </c>
      <c r="B504" s="399" t="s">
        <v>8589</v>
      </c>
      <c r="C504" s="400">
        <v>210000</v>
      </c>
      <c r="D504" s="910" t="s">
        <v>5641</v>
      </c>
      <c r="E504" s="402" t="s">
        <v>5642</v>
      </c>
      <c r="F504" s="403">
        <v>2300252</v>
      </c>
      <c r="G504" s="404" t="s">
        <v>7814</v>
      </c>
      <c r="I504" s="369">
        <f t="shared" si="10"/>
        <v>254100</v>
      </c>
      <c r="HB504" s="378"/>
      <c r="HC504" s="378"/>
      <c r="HD504" s="378"/>
      <c r="HE504" s="378"/>
      <c r="HF504" s="378"/>
      <c r="HG504" s="378"/>
      <c r="HH504" s="378"/>
      <c r="HI504" s="378"/>
      <c r="HJ504" s="378"/>
      <c r="HK504" s="378"/>
      <c r="HL504" s="378"/>
      <c r="HM504" s="378"/>
      <c r="HN504" s="378"/>
    </row>
    <row r="505" s="369" customFormat="1" ht="36" hidden="1" customHeight="1" spans="1:222">
      <c r="A505" s="399" t="s">
        <v>8130</v>
      </c>
      <c r="B505" s="399" t="s">
        <v>8590</v>
      </c>
      <c r="C505" s="400">
        <v>11200</v>
      </c>
      <c r="D505" s="910" t="s">
        <v>5669</v>
      </c>
      <c r="E505" s="402" t="s">
        <v>1171</v>
      </c>
      <c r="F505" s="403">
        <v>2300252</v>
      </c>
      <c r="G505" s="404" t="s">
        <v>7814</v>
      </c>
      <c r="I505" s="369">
        <f t="shared" si="10"/>
        <v>13552</v>
      </c>
      <c r="HB505" s="378"/>
      <c r="HC505" s="378"/>
      <c r="HD505" s="378"/>
      <c r="HE505" s="378"/>
      <c r="HF505" s="378"/>
      <c r="HG505" s="378"/>
      <c r="HH505" s="378"/>
      <c r="HI505" s="378"/>
      <c r="HJ505" s="378"/>
      <c r="HK505" s="378"/>
      <c r="HL505" s="378"/>
      <c r="HM505" s="378"/>
      <c r="HN505" s="378"/>
    </row>
    <row r="506" s="369" customFormat="1" ht="36" hidden="1" customHeight="1" spans="1:222">
      <c r="A506" s="399" t="s">
        <v>8232</v>
      </c>
      <c r="B506" s="399" t="s">
        <v>8591</v>
      </c>
      <c r="C506" s="400">
        <v>130000</v>
      </c>
      <c r="D506" s="910" t="s">
        <v>5640</v>
      </c>
      <c r="E506" s="402" t="s">
        <v>1139</v>
      </c>
      <c r="F506" s="403">
        <v>2300252</v>
      </c>
      <c r="G506" s="404" t="s">
        <v>7814</v>
      </c>
      <c r="I506" s="369">
        <f t="shared" si="10"/>
        <v>157300</v>
      </c>
      <c r="HB506" s="378"/>
      <c r="HC506" s="378"/>
      <c r="HD506" s="378"/>
      <c r="HE506" s="378"/>
      <c r="HF506" s="378"/>
      <c r="HG506" s="378"/>
      <c r="HH506" s="378"/>
      <c r="HI506" s="378"/>
      <c r="HJ506" s="378"/>
      <c r="HK506" s="378"/>
      <c r="HL506" s="378"/>
      <c r="HM506" s="378"/>
      <c r="HN506" s="378"/>
    </row>
    <row r="507" s="369" customFormat="1" ht="36" hidden="1" customHeight="1" spans="1:222">
      <c r="A507" s="399" t="s">
        <v>8173</v>
      </c>
      <c r="B507" s="399" t="s">
        <v>8592</v>
      </c>
      <c r="C507" s="400">
        <v>1051736</v>
      </c>
      <c r="D507" s="910" t="s">
        <v>5491</v>
      </c>
      <c r="E507" s="402" t="s">
        <v>12</v>
      </c>
      <c r="F507" s="403">
        <v>2240601</v>
      </c>
      <c r="G507" s="404" t="s">
        <v>1679</v>
      </c>
      <c r="I507" s="369">
        <f t="shared" si="10"/>
        <v>1272600.56</v>
      </c>
      <c r="HB507" s="378"/>
      <c r="HC507" s="378"/>
      <c r="HD507" s="378"/>
      <c r="HE507" s="378"/>
      <c r="HF507" s="378"/>
      <c r="HG507" s="378"/>
      <c r="HH507" s="378"/>
      <c r="HI507" s="378"/>
      <c r="HJ507" s="378"/>
      <c r="HK507" s="378"/>
      <c r="HL507" s="378"/>
      <c r="HM507" s="378"/>
      <c r="HN507" s="378"/>
    </row>
    <row r="508" s="369" customFormat="1" ht="36" hidden="1" customHeight="1" spans="1:222">
      <c r="A508" s="399" t="s">
        <v>8173</v>
      </c>
      <c r="B508" s="399" t="s">
        <v>8593</v>
      </c>
      <c r="C508" s="400">
        <v>1220300</v>
      </c>
      <c r="D508" s="910" t="s">
        <v>5562</v>
      </c>
      <c r="E508" s="402" t="s">
        <v>1040</v>
      </c>
      <c r="F508" s="403">
        <v>2050204</v>
      </c>
      <c r="G508" s="404" t="s">
        <v>618</v>
      </c>
      <c r="I508" s="369">
        <f t="shared" si="10"/>
        <v>1476563</v>
      </c>
      <c r="HB508" s="378"/>
      <c r="HC508" s="378"/>
      <c r="HD508" s="378"/>
      <c r="HE508" s="378"/>
      <c r="HF508" s="378"/>
      <c r="HG508" s="378"/>
      <c r="HH508" s="378"/>
      <c r="HI508" s="378"/>
      <c r="HJ508" s="378"/>
      <c r="HK508" s="378"/>
      <c r="HL508" s="378"/>
      <c r="HM508" s="378"/>
      <c r="HN508" s="378"/>
    </row>
    <row r="509" s="369" customFormat="1" ht="36" hidden="1" customHeight="1" spans="1:222">
      <c r="A509" s="399" t="s">
        <v>8173</v>
      </c>
      <c r="B509" s="399" t="s">
        <v>8594</v>
      </c>
      <c r="C509" s="400">
        <v>350000</v>
      </c>
      <c r="D509" s="910" t="s">
        <v>5562</v>
      </c>
      <c r="E509" s="402" t="s">
        <v>1040</v>
      </c>
      <c r="F509" s="403">
        <v>2050204</v>
      </c>
      <c r="G509" s="404" t="s">
        <v>618</v>
      </c>
      <c r="I509" s="369">
        <f t="shared" si="10"/>
        <v>423500</v>
      </c>
      <c r="HB509" s="378"/>
      <c r="HC509" s="378"/>
      <c r="HD509" s="378"/>
      <c r="HE509" s="378"/>
      <c r="HF509" s="378"/>
      <c r="HG509" s="378"/>
      <c r="HH509" s="378"/>
      <c r="HI509" s="378"/>
      <c r="HJ509" s="378"/>
      <c r="HK509" s="378"/>
      <c r="HL509" s="378"/>
      <c r="HM509" s="378"/>
      <c r="HN509" s="378"/>
    </row>
    <row r="510" s="369" customFormat="1" ht="36" hidden="1" customHeight="1" spans="1:222">
      <c r="A510" s="399" t="s">
        <v>8173</v>
      </c>
      <c r="B510" s="399" t="s">
        <v>8595</v>
      </c>
      <c r="C510" s="400">
        <v>1800000</v>
      </c>
      <c r="D510" s="910" t="s">
        <v>5559</v>
      </c>
      <c r="E510" s="402" t="s">
        <v>1036</v>
      </c>
      <c r="F510" s="403">
        <v>2150517</v>
      </c>
      <c r="G510" s="404" t="s">
        <v>1494</v>
      </c>
      <c r="H510" s="369">
        <f>C510*0.8</f>
        <v>1440000</v>
      </c>
      <c r="I510" s="369">
        <f t="shared" si="10"/>
        <v>2178000</v>
      </c>
      <c r="HB510" s="378"/>
      <c r="HC510" s="378"/>
      <c r="HD510" s="378"/>
      <c r="HE510" s="378"/>
      <c r="HF510" s="378"/>
      <c r="HG510" s="378"/>
      <c r="HH510" s="378"/>
      <c r="HI510" s="378"/>
      <c r="HJ510" s="378"/>
      <c r="HK510" s="378"/>
      <c r="HL510" s="378"/>
      <c r="HM510" s="378"/>
      <c r="HN510" s="378"/>
    </row>
    <row r="511" s="369" customFormat="1" ht="36" hidden="1" customHeight="1" spans="1:222">
      <c r="A511" s="399" t="s">
        <v>515</v>
      </c>
      <c r="B511" s="399" t="s">
        <v>8596</v>
      </c>
      <c r="C511" s="400">
        <v>200000</v>
      </c>
      <c r="D511" s="910" t="s">
        <v>5114</v>
      </c>
      <c r="E511" s="402" t="s">
        <v>14</v>
      </c>
      <c r="F511" s="403">
        <v>2011302</v>
      </c>
      <c r="G511" s="404" t="s">
        <v>14</v>
      </c>
      <c r="I511" s="369">
        <f t="shared" si="10"/>
        <v>242000</v>
      </c>
      <c r="HB511" s="378"/>
      <c r="HC511" s="378"/>
      <c r="HD511" s="378"/>
      <c r="HE511" s="378"/>
      <c r="HF511" s="378"/>
      <c r="HG511" s="378"/>
      <c r="HH511" s="378"/>
      <c r="HI511" s="378"/>
      <c r="HJ511" s="378"/>
      <c r="HK511" s="378"/>
      <c r="HL511" s="378"/>
      <c r="HM511" s="378"/>
      <c r="HN511" s="378"/>
    </row>
    <row r="512" s="369" customFormat="1" ht="36" hidden="1" customHeight="1" spans="1:222">
      <c r="A512" s="399" t="s">
        <v>8345</v>
      </c>
      <c r="B512" s="399" t="s">
        <v>8597</v>
      </c>
      <c r="C512" s="400">
        <v>58320</v>
      </c>
      <c r="D512" s="910" t="s">
        <v>5130</v>
      </c>
      <c r="E512" s="402" t="s">
        <v>535</v>
      </c>
      <c r="F512" s="403">
        <v>2130111</v>
      </c>
      <c r="G512" s="404" t="s">
        <v>1340</v>
      </c>
      <c r="I512" s="369">
        <f t="shared" si="10"/>
        <v>70567.2</v>
      </c>
      <c r="HB512" s="378"/>
      <c r="HC512" s="378"/>
      <c r="HD512" s="378"/>
      <c r="HE512" s="378"/>
      <c r="HF512" s="378"/>
      <c r="HG512" s="378"/>
      <c r="HH512" s="378"/>
      <c r="HI512" s="378"/>
      <c r="HJ512" s="378"/>
      <c r="HK512" s="378"/>
      <c r="HL512" s="378"/>
      <c r="HM512" s="378"/>
      <c r="HN512" s="378"/>
    </row>
    <row r="513" s="369" customFormat="1" ht="36" hidden="1" customHeight="1" spans="1:222">
      <c r="A513" s="399" t="s">
        <v>8345</v>
      </c>
      <c r="B513" s="399" t="s">
        <v>8597</v>
      </c>
      <c r="C513" s="400">
        <v>121680</v>
      </c>
      <c r="D513" s="910" t="s">
        <v>5130</v>
      </c>
      <c r="E513" s="402" t="s">
        <v>535</v>
      </c>
      <c r="F513" s="403">
        <v>2130111</v>
      </c>
      <c r="G513" s="404" t="s">
        <v>1340</v>
      </c>
      <c r="I513" s="369">
        <f t="shared" si="10"/>
        <v>147232.8</v>
      </c>
      <c r="HB513" s="378"/>
      <c r="HC513" s="378"/>
      <c r="HD513" s="378"/>
      <c r="HE513" s="378"/>
      <c r="HF513" s="378"/>
      <c r="HG513" s="378"/>
      <c r="HH513" s="378"/>
      <c r="HI513" s="378"/>
      <c r="HJ513" s="378"/>
      <c r="HK513" s="378"/>
      <c r="HL513" s="378"/>
      <c r="HM513" s="378"/>
      <c r="HN513" s="378"/>
    </row>
    <row r="514" s="369" customFormat="1" ht="36" hidden="1" customHeight="1" spans="1:222">
      <c r="A514" s="399" t="s">
        <v>8345</v>
      </c>
      <c r="B514" s="399" t="s">
        <v>8598</v>
      </c>
      <c r="C514" s="400">
        <v>80000</v>
      </c>
      <c r="D514" s="910" t="s">
        <v>5129</v>
      </c>
      <c r="E514" s="402" t="s">
        <v>533</v>
      </c>
      <c r="F514" s="403">
        <v>2300252</v>
      </c>
      <c r="G514" s="404" t="s">
        <v>7814</v>
      </c>
      <c r="H514" s="369">
        <f>C514*0.8</f>
        <v>64000</v>
      </c>
      <c r="I514" s="369">
        <f t="shared" si="10"/>
        <v>96800</v>
      </c>
      <c r="HB514" s="378"/>
      <c r="HC514" s="378"/>
      <c r="HD514" s="378"/>
      <c r="HE514" s="378"/>
      <c r="HF514" s="378"/>
      <c r="HG514" s="378"/>
      <c r="HH514" s="378"/>
      <c r="HI514" s="378"/>
      <c r="HJ514" s="378"/>
      <c r="HK514" s="378"/>
      <c r="HL514" s="378"/>
      <c r="HM514" s="378"/>
      <c r="HN514" s="378"/>
    </row>
    <row r="515" s="369" customFormat="1" ht="36" hidden="1" customHeight="1" spans="1:222">
      <c r="A515" s="399" t="s">
        <v>8345</v>
      </c>
      <c r="B515" s="399" t="s">
        <v>8599</v>
      </c>
      <c r="C515" s="400">
        <v>6000</v>
      </c>
      <c r="D515" s="910" t="s">
        <v>5133</v>
      </c>
      <c r="E515" s="402" t="s">
        <v>539</v>
      </c>
      <c r="F515" s="403">
        <v>2010602</v>
      </c>
      <c r="G515" s="404" t="s">
        <v>14</v>
      </c>
      <c r="H515" s="369">
        <f>C515*0.9</f>
        <v>5400</v>
      </c>
      <c r="I515" s="369">
        <f t="shared" si="10"/>
        <v>7260</v>
      </c>
      <c r="HB515" s="378"/>
      <c r="HC515" s="378"/>
      <c r="HD515" s="378"/>
      <c r="HE515" s="378"/>
      <c r="HF515" s="378"/>
      <c r="HG515" s="378"/>
      <c r="HH515" s="378"/>
      <c r="HI515" s="378"/>
      <c r="HJ515" s="378"/>
      <c r="HK515" s="378"/>
      <c r="HL515" s="378"/>
      <c r="HM515" s="378"/>
      <c r="HN515" s="378"/>
    </row>
    <row r="516" s="369" customFormat="1" ht="36" hidden="1" customHeight="1" spans="1:222">
      <c r="A516" s="399" t="s">
        <v>8165</v>
      </c>
      <c r="B516" s="399" t="s">
        <v>8600</v>
      </c>
      <c r="C516" s="400">
        <v>120000</v>
      </c>
      <c r="D516" s="910" t="s">
        <v>5061</v>
      </c>
      <c r="E516" s="402" t="s">
        <v>461</v>
      </c>
      <c r="F516" s="403">
        <v>2070307</v>
      </c>
      <c r="G516" s="404" t="s">
        <v>857</v>
      </c>
      <c r="I516" s="369">
        <f t="shared" si="10"/>
        <v>145200</v>
      </c>
      <c r="HB516" s="378"/>
      <c r="HC516" s="378"/>
      <c r="HD516" s="378"/>
      <c r="HE516" s="378"/>
      <c r="HF516" s="378"/>
      <c r="HG516" s="378"/>
      <c r="HH516" s="378"/>
      <c r="HI516" s="378"/>
      <c r="HJ516" s="378"/>
      <c r="HK516" s="378"/>
      <c r="HL516" s="378"/>
      <c r="HM516" s="378"/>
      <c r="HN516" s="378"/>
    </row>
    <row r="517" s="369" customFormat="1" ht="36" hidden="1" customHeight="1" spans="1:222">
      <c r="A517" s="399" t="s">
        <v>8196</v>
      </c>
      <c r="B517" s="399" t="s">
        <v>8601</v>
      </c>
      <c r="C517" s="400">
        <v>30000</v>
      </c>
      <c r="D517" s="910" t="s">
        <v>4670</v>
      </c>
      <c r="E517" s="402" t="s">
        <v>14</v>
      </c>
      <c r="F517" s="403">
        <v>2130106</v>
      </c>
      <c r="G517" s="404" t="s">
        <v>1336</v>
      </c>
      <c r="I517" s="369">
        <f t="shared" si="10"/>
        <v>36300</v>
      </c>
      <c r="HB517" s="378"/>
      <c r="HC517" s="378"/>
      <c r="HD517" s="378"/>
      <c r="HE517" s="378"/>
      <c r="HF517" s="378"/>
      <c r="HG517" s="378"/>
      <c r="HH517" s="378"/>
      <c r="HI517" s="378"/>
      <c r="HJ517" s="378"/>
      <c r="HK517" s="378"/>
      <c r="HL517" s="378"/>
      <c r="HM517" s="378"/>
      <c r="HN517" s="378"/>
    </row>
    <row r="518" s="370" customFormat="1" ht="36" hidden="1" customHeight="1" spans="1:222">
      <c r="A518" s="406" t="s">
        <v>8553</v>
      </c>
      <c r="B518" s="406" t="s">
        <v>8602</v>
      </c>
      <c r="C518" s="407">
        <v>2000</v>
      </c>
      <c r="D518" s="911" t="s">
        <v>4892</v>
      </c>
      <c r="E518" s="409" t="s">
        <v>300</v>
      </c>
      <c r="F518" s="410">
        <v>2300252</v>
      </c>
      <c r="G518" s="411" t="s">
        <v>7814</v>
      </c>
      <c r="I518" s="369">
        <f t="shared" si="10"/>
        <v>2420</v>
      </c>
      <c r="HB518" s="412"/>
      <c r="HC518" s="412"/>
      <c r="HD518" s="412"/>
      <c r="HE518" s="412"/>
      <c r="HF518" s="412"/>
      <c r="HG518" s="412"/>
      <c r="HH518" s="412"/>
      <c r="HI518" s="412"/>
      <c r="HJ518" s="412"/>
      <c r="HK518" s="412"/>
      <c r="HL518" s="412"/>
      <c r="HM518" s="412"/>
      <c r="HN518" s="412"/>
    </row>
    <row r="519" s="369" customFormat="1" ht="36" hidden="1" customHeight="1" spans="1:222">
      <c r="A519" s="399" t="s">
        <v>8553</v>
      </c>
      <c r="B519" s="399" t="s">
        <v>8602</v>
      </c>
      <c r="C519" s="400">
        <v>4000</v>
      </c>
      <c r="D519" s="910" t="s">
        <v>4892</v>
      </c>
      <c r="E519" s="402" t="s">
        <v>300</v>
      </c>
      <c r="F519" s="403">
        <v>2300252</v>
      </c>
      <c r="G519" s="404" t="s">
        <v>7814</v>
      </c>
      <c r="H519" s="369">
        <f t="shared" ref="H519:H527" si="13">C519*0.8</f>
        <v>3200</v>
      </c>
      <c r="I519" s="369">
        <f t="shared" ref="I519:I582" si="14">C519*1.21</f>
        <v>4840</v>
      </c>
      <c r="HB519" s="378"/>
      <c r="HC519" s="378"/>
      <c r="HD519" s="378"/>
      <c r="HE519" s="378"/>
      <c r="HF519" s="378"/>
      <c r="HG519" s="378"/>
      <c r="HH519" s="378"/>
      <c r="HI519" s="378"/>
      <c r="HJ519" s="378"/>
      <c r="HK519" s="378"/>
      <c r="HL519" s="378"/>
      <c r="HM519" s="378"/>
      <c r="HN519" s="378"/>
    </row>
    <row r="520" s="369" customFormat="1" ht="36" hidden="1" customHeight="1" spans="1:222">
      <c r="A520" s="399" t="s">
        <v>8553</v>
      </c>
      <c r="B520" s="399" t="s">
        <v>8602</v>
      </c>
      <c r="C520" s="400">
        <v>14000</v>
      </c>
      <c r="D520" s="910" t="s">
        <v>4892</v>
      </c>
      <c r="E520" s="402" t="s">
        <v>300</v>
      </c>
      <c r="F520" s="403">
        <v>2013402</v>
      </c>
      <c r="G520" s="404" t="s">
        <v>14</v>
      </c>
      <c r="H520" s="369">
        <f t="shared" si="13"/>
        <v>11200</v>
      </c>
      <c r="I520" s="369">
        <f t="shared" si="14"/>
        <v>16940</v>
      </c>
      <c r="HB520" s="378"/>
      <c r="HC520" s="378"/>
      <c r="HD520" s="378"/>
      <c r="HE520" s="378"/>
      <c r="HF520" s="378"/>
      <c r="HG520" s="378"/>
      <c r="HH520" s="378"/>
      <c r="HI520" s="378"/>
      <c r="HJ520" s="378"/>
      <c r="HK520" s="378"/>
      <c r="HL520" s="378"/>
      <c r="HM520" s="378"/>
      <c r="HN520" s="378"/>
    </row>
    <row r="521" s="369" customFormat="1" ht="36" hidden="1" customHeight="1" spans="1:222">
      <c r="A521" s="399" t="s">
        <v>8553</v>
      </c>
      <c r="B521" s="399" t="s">
        <v>8602</v>
      </c>
      <c r="C521" s="400">
        <v>18000</v>
      </c>
      <c r="D521" s="910" t="s">
        <v>4892</v>
      </c>
      <c r="E521" s="402" t="s">
        <v>300</v>
      </c>
      <c r="F521" s="403">
        <v>2013402</v>
      </c>
      <c r="G521" s="404" t="s">
        <v>14</v>
      </c>
      <c r="H521" s="369">
        <f t="shared" si="13"/>
        <v>14400</v>
      </c>
      <c r="I521" s="369">
        <f t="shared" si="14"/>
        <v>21780</v>
      </c>
      <c r="HB521" s="378"/>
      <c r="HC521" s="378"/>
      <c r="HD521" s="378"/>
      <c r="HE521" s="378"/>
      <c r="HF521" s="378"/>
      <c r="HG521" s="378"/>
      <c r="HH521" s="378"/>
      <c r="HI521" s="378"/>
      <c r="HJ521" s="378"/>
      <c r="HK521" s="378"/>
      <c r="HL521" s="378"/>
      <c r="HM521" s="378"/>
      <c r="HN521" s="378"/>
    </row>
    <row r="522" s="369" customFormat="1" ht="36" hidden="1" customHeight="1" spans="1:222">
      <c r="A522" s="399" t="s">
        <v>8553</v>
      </c>
      <c r="B522" s="399" t="s">
        <v>8602</v>
      </c>
      <c r="C522" s="400">
        <v>7000</v>
      </c>
      <c r="D522" s="910" t="s">
        <v>4892</v>
      </c>
      <c r="E522" s="402" t="s">
        <v>300</v>
      </c>
      <c r="F522" s="403">
        <v>2013402</v>
      </c>
      <c r="G522" s="404" t="s">
        <v>14</v>
      </c>
      <c r="H522" s="369">
        <f t="shared" si="13"/>
        <v>5600</v>
      </c>
      <c r="I522" s="369">
        <f t="shared" si="14"/>
        <v>8470</v>
      </c>
      <c r="HB522" s="378"/>
      <c r="HC522" s="378"/>
      <c r="HD522" s="378"/>
      <c r="HE522" s="378"/>
      <c r="HF522" s="378"/>
      <c r="HG522" s="378"/>
      <c r="HH522" s="378"/>
      <c r="HI522" s="378"/>
      <c r="HJ522" s="378"/>
      <c r="HK522" s="378"/>
      <c r="HL522" s="378"/>
      <c r="HM522" s="378"/>
      <c r="HN522" s="378"/>
    </row>
    <row r="523" s="369" customFormat="1" ht="36" hidden="1" customHeight="1" spans="1:222">
      <c r="A523" s="399" t="s">
        <v>8553</v>
      </c>
      <c r="B523" s="399" t="s">
        <v>8602</v>
      </c>
      <c r="C523" s="400">
        <v>12000</v>
      </c>
      <c r="D523" s="910" t="s">
        <v>4892</v>
      </c>
      <c r="E523" s="402" t="s">
        <v>300</v>
      </c>
      <c r="F523" s="403">
        <v>2013402</v>
      </c>
      <c r="G523" s="404" t="s">
        <v>14</v>
      </c>
      <c r="H523" s="369">
        <f t="shared" si="13"/>
        <v>9600</v>
      </c>
      <c r="I523" s="369">
        <f t="shared" si="14"/>
        <v>14520</v>
      </c>
      <c r="HB523" s="378"/>
      <c r="HC523" s="378"/>
      <c r="HD523" s="378"/>
      <c r="HE523" s="378"/>
      <c r="HF523" s="378"/>
      <c r="HG523" s="378"/>
      <c r="HH523" s="378"/>
      <c r="HI523" s="378"/>
      <c r="HJ523" s="378"/>
      <c r="HK523" s="378"/>
      <c r="HL523" s="378"/>
      <c r="HM523" s="378"/>
      <c r="HN523" s="378"/>
    </row>
    <row r="524" s="369" customFormat="1" ht="36" hidden="1" customHeight="1" spans="1:222">
      <c r="A524" s="399" t="s">
        <v>8553</v>
      </c>
      <c r="B524" s="399" t="s">
        <v>8602</v>
      </c>
      <c r="C524" s="400">
        <v>3000</v>
      </c>
      <c r="D524" s="910" t="s">
        <v>4892</v>
      </c>
      <c r="E524" s="402" t="s">
        <v>300</v>
      </c>
      <c r="F524" s="403">
        <v>2013402</v>
      </c>
      <c r="G524" s="404" t="s">
        <v>14</v>
      </c>
      <c r="H524" s="369">
        <f t="shared" si="13"/>
        <v>2400</v>
      </c>
      <c r="I524" s="369">
        <f t="shared" si="14"/>
        <v>3630</v>
      </c>
      <c r="HB524" s="378"/>
      <c r="HC524" s="378"/>
      <c r="HD524" s="378"/>
      <c r="HE524" s="378"/>
      <c r="HF524" s="378"/>
      <c r="HG524" s="378"/>
      <c r="HH524" s="378"/>
      <c r="HI524" s="378"/>
      <c r="HJ524" s="378"/>
      <c r="HK524" s="378"/>
      <c r="HL524" s="378"/>
      <c r="HM524" s="378"/>
      <c r="HN524" s="378"/>
    </row>
    <row r="525" s="369" customFormat="1" ht="36" hidden="1" customHeight="1" spans="1:222">
      <c r="A525" s="399" t="s">
        <v>8553</v>
      </c>
      <c r="B525" s="399" t="s">
        <v>8602</v>
      </c>
      <c r="C525" s="400">
        <v>12000</v>
      </c>
      <c r="D525" s="910" t="s">
        <v>4892</v>
      </c>
      <c r="E525" s="402" t="s">
        <v>300</v>
      </c>
      <c r="F525" s="403">
        <v>2013402</v>
      </c>
      <c r="G525" s="404" t="s">
        <v>14</v>
      </c>
      <c r="H525" s="369">
        <f t="shared" si="13"/>
        <v>9600</v>
      </c>
      <c r="I525" s="369">
        <f t="shared" si="14"/>
        <v>14520</v>
      </c>
      <c r="HB525" s="378"/>
      <c r="HC525" s="378"/>
      <c r="HD525" s="378"/>
      <c r="HE525" s="378"/>
      <c r="HF525" s="378"/>
      <c r="HG525" s="378"/>
      <c r="HH525" s="378"/>
      <c r="HI525" s="378"/>
      <c r="HJ525" s="378"/>
      <c r="HK525" s="378"/>
      <c r="HL525" s="378"/>
      <c r="HM525" s="378"/>
      <c r="HN525" s="378"/>
    </row>
    <row r="526" s="369" customFormat="1" ht="36" hidden="1" customHeight="1" spans="1:222">
      <c r="A526" s="399" t="s">
        <v>8553</v>
      </c>
      <c r="B526" s="399" t="s">
        <v>8602</v>
      </c>
      <c r="C526" s="400">
        <v>6000</v>
      </c>
      <c r="D526" s="910" t="s">
        <v>4892</v>
      </c>
      <c r="E526" s="402" t="s">
        <v>300</v>
      </c>
      <c r="F526" s="403">
        <v>2013402</v>
      </c>
      <c r="G526" s="404" t="s">
        <v>14</v>
      </c>
      <c r="H526" s="369">
        <f t="shared" si="13"/>
        <v>4800</v>
      </c>
      <c r="I526" s="369">
        <f t="shared" si="14"/>
        <v>7260</v>
      </c>
      <c r="HB526" s="378"/>
      <c r="HC526" s="378"/>
      <c r="HD526" s="378"/>
      <c r="HE526" s="378"/>
      <c r="HF526" s="378"/>
      <c r="HG526" s="378"/>
      <c r="HH526" s="378"/>
      <c r="HI526" s="378"/>
      <c r="HJ526" s="378"/>
      <c r="HK526" s="378"/>
      <c r="HL526" s="378"/>
      <c r="HM526" s="378"/>
      <c r="HN526" s="378"/>
    </row>
    <row r="527" s="369" customFormat="1" ht="36" hidden="1" customHeight="1" spans="1:222">
      <c r="A527" s="399" t="s">
        <v>8553</v>
      </c>
      <c r="B527" s="399" t="s">
        <v>8602</v>
      </c>
      <c r="C527" s="400">
        <v>2000</v>
      </c>
      <c r="D527" s="910" t="s">
        <v>4892</v>
      </c>
      <c r="E527" s="402" t="s">
        <v>300</v>
      </c>
      <c r="F527" s="403">
        <v>2013102</v>
      </c>
      <c r="G527" s="404" t="s">
        <v>14</v>
      </c>
      <c r="H527" s="369">
        <f t="shared" si="13"/>
        <v>1600</v>
      </c>
      <c r="I527" s="369">
        <f t="shared" si="14"/>
        <v>2420</v>
      </c>
      <c r="HB527" s="378"/>
      <c r="HC527" s="378"/>
      <c r="HD527" s="378"/>
      <c r="HE527" s="378"/>
      <c r="HF527" s="378"/>
      <c r="HG527" s="378"/>
      <c r="HH527" s="378"/>
      <c r="HI527" s="378"/>
      <c r="HJ527" s="378"/>
      <c r="HK527" s="378"/>
      <c r="HL527" s="378"/>
      <c r="HM527" s="378"/>
      <c r="HN527" s="378"/>
    </row>
    <row r="528" s="369" customFormat="1" ht="36" hidden="1" customHeight="1" spans="1:222">
      <c r="A528" s="399" t="s">
        <v>8553</v>
      </c>
      <c r="B528" s="399" t="s">
        <v>8602</v>
      </c>
      <c r="C528" s="400">
        <v>3000</v>
      </c>
      <c r="D528" s="910" t="s">
        <v>4892</v>
      </c>
      <c r="E528" s="402" t="s">
        <v>300</v>
      </c>
      <c r="F528" s="403">
        <v>2013102</v>
      </c>
      <c r="G528" s="404" t="s">
        <v>14</v>
      </c>
      <c r="I528" s="369">
        <f t="shared" si="14"/>
        <v>3630</v>
      </c>
      <c r="HB528" s="378"/>
      <c r="HC528" s="378"/>
      <c r="HD528" s="378"/>
      <c r="HE528" s="378"/>
      <c r="HF528" s="378"/>
      <c r="HG528" s="378"/>
      <c r="HH528" s="378"/>
      <c r="HI528" s="378"/>
      <c r="HJ528" s="378"/>
      <c r="HK528" s="378"/>
      <c r="HL528" s="378"/>
      <c r="HM528" s="378"/>
      <c r="HN528" s="378"/>
    </row>
    <row r="529" s="369" customFormat="1" ht="36" hidden="1" customHeight="1" spans="1:222">
      <c r="A529" s="399" t="s">
        <v>8213</v>
      </c>
      <c r="B529" s="399" t="s">
        <v>8603</v>
      </c>
      <c r="C529" s="400">
        <v>178680</v>
      </c>
      <c r="D529" s="910" t="s">
        <v>5082</v>
      </c>
      <c r="E529" s="402" t="s">
        <v>482</v>
      </c>
      <c r="F529" s="403">
        <v>2040220</v>
      </c>
      <c r="G529" s="404" t="s">
        <v>482</v>
      </c>
      <c r="H529" s="369">
        <f>C529*0.8</f>
        <v>142944</v>
      </c>
      <c r="I529" s="369">
        <f t="shared" si="14"/>
        <v>216202.8</v>
      </c>
      <c r="HB529" s="378"/>
      <c r="HC529" s="378"/>
      <c r="HD529" s="378"/>
      <c r="HE529" s="378"/>
      <c r="HF529" s="378"/>
      <c r="HG529" s="378"/>
      <c r="HH529" s="378"/>
      <c r="HI529" s="378"/>
      <c r="HJ529" s="378"/>
      <c r="HK529" s="378"/>
      <c r="HL529" s="378"/>
      <c r="HM529" s="378"/>
      <c r="HN529" s="378"/>
    </row>
    <row r="530" s="369" customFormat="1" ht="36" hidden="1" customHeight="1" spans="1:222">
      <c r="A530" s="399" t="s">
        <v>8213</v>
      </c>
      <c r="B530" s="399" t="s">
        <v>8603</v>
      </c>
      <c r="C530" s="400">
        <v>116320</v>
      </c>
      <c r="D530" s="910" t="s">
        <v>5082</v>
      </c>
      <c r="E530" s="402" t="s">
        <v>482</v>
      </c>
      <c r="F530" s="403">
        <v>2011104</v>
      </c>
      <c r="G530" s="404" t="s">
        <v>169</v>
      </c>
      <c r="H530" s="369">
        <f>C530*0.8</f>
        <v>93056</v>
      </c>
      <c r="I530" s="369">
        <f t="shared" si="14"/>
        <v>140747.2</v>
      </c>
      <c r="HB530" s="378"/>
      <c r="HC530" s="378"/>
      <c r="HD530" s="378"/>
      <c r="HE530" s="378"/>
      <c r="HF530" s="378"/>
      <c r="HG530" s="378"/>
      <c r="HH530" s="378"/>
      <c r="HI530" s="378"/>
      <c r="HJ530" s="378"/>
      <c r="HK530" s="378"/>
      <c r="HL530" s="378"/>
      <c r="HM530" s="378"/>
      <c r="HN530" s="378"/>
    </row>
    <row r="531" s="369" customFormat="1" ht="36" hidden="1" customHeight="1" spans="1:222">
      <c r="A531" s="399" t="s">
        <v>8213</v>
      </c>
      <c r="B531" s="399" t="s">
        <v>8603</v>
      </c>
      <c r="C531" s="400">
        <v>10000</v>
      </c>
      <c r="D531" s="910" t="s">
        <v>5082</v>
      </c>
      <c r="E531" s="402" t="s">
        <v>482</v>
      </c>
      <c r="F531" s="403">
        <v>2011104</v>
      </c>
      <c r="G531" s="404" t="s">
        <v>169</v>
      </c>
      <c r="I531" s="369">
        <f t="shared" si="14"/>
        <v>12100</v>
      </c>
      <c r="HB531" s="378"/>
      <c r="HC531" s="378"/>
      <c r="HD531" s="378"/>
      <c r="HE531" s="378"/>
      <c r="HF531" s="378"/>
      <c r="HG531" s="378"/>
      <c r="HH531" s="378"/>
      <c r="HI531" s="378"/>
      <c r="HJ531" s="378"/>
      <c r="HK531" s="378"/>
      <c r="HL531" s="378"/>
      <c r="HM531" s="378"/>
      <c r="HN531" s="378"/>
    </row>
    <row r="532" s="369" customFormat="1" ht="36" hidden="1" customHeight="1" spans="1:222">
      <c r="A532" s="399" t="s">
        <v>8213</v>
      </c>
      <c r="B532" s="399" t="s">
        <v>8603</v>
      </c>
      <c r="C532" s="400">
        <v>60000</v>
      </c>
      <c r="D532" s="910" t="s">
        <v>5082</v>
      </c>
      <c r="E532" s="402" t="s">
        <v>482</v>
      </c>
      <c r="F532" s="403">
        <v>2300252</v>
      </c>
      <c r="G532" s="404" t="s">
        <v>7814</v>
      </c>
      <c r="I532" s="369">
        <f t="shared" si="14"/>
        <v>72600</v>
      </c>
      <c r="HB532" s="378"/>
      <c r="HC532" s="378"/>
      <c r="HD532" s="378"/>
      <c r="HE532" s="378"/>
      <c r="HF532" s="378"/>
      <c r="HG532" s="378"/>
      <c r="HH532" s="378"/>
      <c r="HI532" s="378"/>
      <c r="HJ532" s="378"/>
      <c r="HK532" s="378"/>
      <c r="HL532" s="378"/>
      <c r="HM532" s="378"/>
      <c r="HN532" s="378"/>
    </row>
    <row r="533" s="369" customFormat="1" ht="36" hidden="1" customHeight="1" spans="1:222">
      <c r="A533" s="399" t="s">
        <v>8213</v>
      </c>
      <c r="B533" s="399" t="s">
        <v>8603</v>
      </c>
      <c r="C533" s="400">
        <v>15000</v>
      </c>
      <c r="D533" s="910" t="s">
        <v>5082</v>
      </c>
      <c r="E533" s="402" t="s">
        <v>482</v>
      </c>
      <c r="F533" s="403">
        <v>2300252</v>
      </c>
      <c r="G533" s="404" t="s">
        <v>7814</v>
      </c>
      <c r="I533" s="369">
        <f t="shared" si="14"/>
        <v>18150</v>
      </c>
      <c r="HB533" s="378"/>
      <c r="HC533" s="378"/>
      <c r="HD533" s="378"/>
      <c r="HE533" s="378"/>
      <c r="HF533" s="378"/>
      <c r="HG533" s="378"/>
      <c r="HH533" s="378"/>
      <c r="HI533" s="378"/>
      <c r="HJ533" s="378"/>
      <c r="HK533" s="378"/>
      <c r="HL533" s="378"/>
      <c r="HM533" s="378"/>
      <c r="HN533" s="378"/>
    </row>
    <row r="534" s="369" customFormat="1" ht="36" hidden="1" customHeight="1" spans="1:222">
      <c r="A534" s="399" t="s">
        <v>8213</v>
      </c>
      <c r="B534" s="399" t="s">
        <v>8603</v>
      </c>
      <c r="C534" s="400">
        <v>10000</v>
      </c>
      <c r="D534" s="910" t="s">
        <v>5082</v>
      </c>
      <c r="E534" s="402" t="s">
        <v>482</v>
      </c>
      <c r="F534" s="403">
        <v>2300252</v>
      </c>
      <c r="G534" s="404" t="s">
        <v>7814</v>
      </c>
      <c r="I534" s="369">
        <f t="shared" si="14"/>
        <v>12100</v>
      </c>
      <c r="HB534" s="378"/>
      <c r="HC534" s="378"/>
      <c r="HD534" s="378"/>
      <c r="HE534" s="378"/>
      <c r="HF534" s="378"/>
      <c r="HG534" s="378"/>
      <c r="HH534" s="378"/>
      <c r="HI534" s="378"/>
      <c r="HJ534" s="378"/>
      <c r="HK534" s="378"/>
      <c r="HL534" s="378"/>
      <c r="HM534" s="378"/>
      <c r="HN534" s="378"/>
    </row>
    <row r="535" s="369" customFormat="1" ht="36" hidden="1" customHeight="1" spans="1:222">
      <c r="A535" s="399" t="s">
        <v>8213</v>
      </c>
      <c r="B535" s="399" t="s">
        <v>8603</v>
      </c>
      <c r="C535" s="400">
        <v>40000</v>
      </c>
      <c r="D535" s="910" t="s">
        <v>5082</v>
      </c>
      <c r="E535" s="402" t="s">
        <v>482</v>
      </c>
      <c r="F535" s="403">
        <v>2300252</v>
      </c>
      <c r="G535" s="404" t="s">
        <v>7814</v>
      </c>
      <c r="I535" s="369">
        <f t="shared" si="14"/>
        <v>48400</v>
      </c>
      <c r="HB535" s="378"/>
      <c r="HC535" s="378"/>
      <c r="HD535" s="378"/>
      <c r="HE535" s="378"/>
      <c r="HF535" s="378"/>
      <c r="HG535" s="378"/>
      <c r="HH535" s="378"/>
      <c r="HI535" s="378"/>
      <c r="HJ535" s="378"/>
      <c r="HK535" s="378"/>
      <c r="HL535" s="378"/>
      <c r="HM535" s="378"/>
      <c r="HN535" s="378"/>
    </row>
    <row r="536" s="369" customFormat="1" ht="36" hidden="1" customHeight="1" spans="1:222">
      <c r="A536" s="399" t="s">
        <v>8213</v>
      </c>
      <c r="B536" s="399" t="s">
        <v>8603</v>
      </c>
      <c r="C536" s="400">
        <v>60303</v>
      </c>
      <c r="D536" s="910" t="s">
        <v>5082</v>
      </c>
      <c r="E536" s="402" t="s">
        <v>482</v>
      </c>
      <c r="F536" s="403">
        <v>2300248</v>
      </c>
      <c r="G536" s="404" t="s">
        <v>7810</v>
      </c>
      <c r="I536" s="369">
        <f t="shared" si="14"/>
        <v>72966.63</v>
      </c>
      <c r="HB536" s="378"/>
      <c r="HC536" s="378"/>
      <c r="HD536" s="378"/>
      <c r="HE536" s="378"/>
      <c r="HF536" s="378"/>
      <c r="HG536" s="378"/>
      <c r="HH536" s="378"/>
      <c r="HI536" s="378"/>
      <c r="HJ536" s="378"/>
      <c r="HK536" s="378"/>
      <c r="HL536" s="378"/>
      <c r="HM536" s="378"/>
      <c r="HN536" s="378"/>
    </row>
    <row r="537" s="369" customFormat="1" ht="36" hidden="1" customHeight="1" spans="1:222">
      <c r="A537" s="399" t="s">
        <v>8213</v>
      </c>
      <c r="B537" s="399" t="s">
        <v>8603</v>
      </c>
      <c r="C537" s="400">
        <v>19697</v>
      </c>
      <c r="D537" s="910" t="s">
        <v>5082</v>
      </c>
      <c r="E537" s="402" t="s">
        <v>482</v>
      </c>
      <c r="F537" s="403">
        <v>2300248</v>
      </c>
      <c r="G537" s="404" t="s">
        <v>7810</v>
      </c>
      <c r="I537" s="369">
        <f t="shared" si="14"/>
        <v>23833.37</v>
      </c>
      <c r="HB537" s="378"/>
      <c r="HC537" s="378"/>
      <c r="HD537" s="378"/>
      <c r="HE537" s="378"/>
      <c r="HF537" s="378"/>
      <c r="HG537" s="378"/>
      <c r="HH537" s="378"/>
      <c r="HI537" s="378"/>
      <c r="HJ537" s="378"/>
      <c r="HK537" s="378"/>
      <c r="HL537" s="378"/>
      <c r="HM537" s="378"/>
      <c r="HN537" s="378"/>
    </row>
    <row r="538" s="369" customFormat="1" ht="36" hidden="1" customHeight="1" spans="1:222">
      <c r="A538" s="399" t="s">
        <v>8213</v>
      </c>
      <c r="B538" s="399" t="s">
        <v>8603</v>
      </c>
      <c r="C538" s="400">
        <v>80000</v>
      </c>
      <c r="D538" s="910" t="s">
        <v>5082</v>
      </c>
      <c r="E538" s="402" t="s">
        <v>482</v>
      </c>
      <c r="F538" s="403">
        <v>2300252</v>
      </c>
      <c r="G538" s="404" t="s">
        <v>7814</v>
      </c>
      <c r="I538" s="369">
        <f t="shared" si="14"/>
        <v>96800</v>
      </c>
      <c r="HB538" s="378"/>
      <c r="HC538" s="378"/>
      <c r="HD538" s="378"/>
      <c r="HE538" s="378"/>
      <c r="HF538" s="378"/>
      <c r="HG538" s="378"/>
      <c r="HH538" s="378"/>
      <c r="HI538" s="378"/>
      <c r="HJ538" s="378"/>
      <c r="HK538" s="378"/>
      <c r="HL538" s="378"/>
      <c r="HM538" s="378"/>
      <c r="HN538" s="378"/>
    </row>
    <row r="539" s="369" customFormat="1" ht="36" hidden="1" customHeight="1" spans="1:222">
      <c r="A539" s="399" t="s">
        <v>8213</v>
      </c>
      <c r="B539" s="399" t="s">
        <v>8603</v>
      </c>
      <c r="C539" s="400">
        <v>40000</v>
      </c>
      <c r="D539" s="910" t="s">
        <v>5082</v>
      </c>
      <c r="E539" s="402" t="s">
        <v>482</v>
      </c>
      <c r="F539" s="403">
        <v>2300252</v>
      </c>
      <c r="G539" s="404" t="s">
        <v>7814</v>
      </c>
      <c r="H539" s="369">
        <f t="shared" ref="H539:H541" si="15">C539*0.8</f>
        <v>32000</v>
      </c>
      <c r="I539" s="369">
        <f t="shared" si="14"/>
        <v>48400</v>
      </c>
      <c r="HB539" s="378"/>
      <c r="HC539" s="378"/>
      <c r="HD539" s="378"/>
      <c r="HE539" s="378"/>
      <c r="HF539" s="378"/>
      <c r="HG539" s="378"/>
      <c r="HH539" s="378"/>
      <c r="HI539" s="378"/>
      <c r="HJ539" s="378"/>
      <c r="HK539" s="378"/>
      <c r="HL539" s="378"/>
      <c r="HM539" s="378"/>
      <c r="HN539" s="378"/>
    </row>
    <row r="540" s="369" customFormat="1" ht="36" hidden="1" customHeight="1" spans="1:222">
      <c r="A540" s="399" t="s">
        <v>8213</v>
      </c>
      <c r="B540" s="399" t="s">
        <v>8603</v>
      </c>
      <c r="C540" s="400">
        <v>274000</v>
      </c>
      <c r="D540" s="910" t="s">
        <v>5082</v>
      </c>
      <c r="E540" s="402" t="s">
        <v>482</v>
      </c>
      <c r="F540" s="403">
        <v>2012999</v>
      </c>
      <c r="G540" s="404" t="s">
        <v>262</v>
      </c>
      <c r="H540" s="369">
        <f t="shared" si="15"/>
        <v>219200</v>
      </c>
      <c r="I540" s="369">
        <f t="shared" si="14"/>
        <v>331540</v>
      </c>
      <c r="HB540" s="378"/>
      <c r="HC540" s="378"/>
      <c r="HD540" s="378"/>
      <c r="HE540" s="378"/>
      <c r="HF540" s="378"/>
      <c r="HG540" s="378"/>
      <c r="HH540" s="378"/>
      <c r="HI540" s="378"/>
      <c r="HJ540" s="378"/>
      <c r="HK540" s="378"/>
      <c r="HL540" s="378"/>
      <c r="HM540" s="378"/>
      <c r="HN540" s="378"/>
    </row>
    <row r="541" s="369" customFormat="1" ht="36" hidden="1" customHeight="1" spans="1:222">
      <c r="A541" s="399" t="s">
        <v>8213</v>
      </c>
      <c r="B541" s="399" t="s">
        <v>8603</v>
      </c>
      <c r="C541" s="400">
        <v>35000</v>
      </c>
      <c r="D541" s="910" t="s">
        <v>5082</v>
      </c>
      <c r="E541" s="402" t="s">
        <v>482</v>
      </c>
      <c r="F541" s="403">
        <v>2012999</v>
      </c>
      <c r="G541" s="404" t="s">
        <v>262</v>
      </c>
      <c r="H541" s="369">
        <f t="shared" si="15"/>
        <v>28000</v>
      </c>
      <c r="I541" s="369">
        <f t="shared" si="14"/>
        <v>42350</v>
      </c>
      <c r="HB541" s="378"/>
      <c r="HC541" s="378"/>
      <c r="HD541" s="378"/>
      <c r="HE541" s="378"/>
      <c r="HF541" s="378"/>
      <c r="HG541" s="378"/>
      <c r="HH541" s="378"/>
      <c r="HI541" s="378"/>
      <c r="HJ541" s="378"/>
      <c r="HK541" s="378"/>
      <c r="HL541" s="378"/>
      <c r="HM541" s="378"/>
      <c r="HN541" s="378"/>
    </row>
    <row r="542" s="369" customFormat="1" ht="36" hidden="1" customHeight="1" spans="1:222">
      <c r="A542" s="399" t="s">
        <v>8213</v>
      </c>
      <c r="B542" s="399" t="s">
        <v>8603</v>
      </c>
      <c r="C542" s="400">
        <v>190600</v>
      </c>
      <c r="D542" s="910" t="s">
        <v>5082</v>
      </c>
      <c r="E542" s="402" t="s">
        <v>482</v>
      </c>
      <c r="F542" s="403">
        <v>2012999</v>
      </c>
      <c r="G542" s="404" t="s">
        <v>262</v>
      </c>
      <c r="I542" s="369">
        <f t="shared" si="14"/>
        <v>230626</v>
      </c>
      <c r="HB542" s="378"/>
      <c r="HC542" s="378"/>
      <c r="HD542" s="378"/>
      <c r="HE542" s="378"/>
      <c r="HF542" s="378"/>
      <c r="HG542" s="378"/>
      <c r="HH542" s="378"/>
      <c r="HI542" s="378"/>
      <c r="HJ542" s="378"/>
      <c r="HK542" s="378"/>
      <c r="HL542" s="378"/>
      <c r="HM542" s="378"/>
      <c r="HN542" s="378"/>
    </row>
    <row r="543" s="369" customFormat="1" ht="36" hidden="1" customHeight="1" spans="1:222">
      <c r="A543" s="399" t="s">
        <v>8213</v>
      </c>
      <c r="B543" s="399" t="s">
        <v>8603</v>
      </c>
      <c r="C543" s="400">
        <v>50000</v>
      </c>
      <c r="D543" s="910" t="s">
        <v>5082</v>
      </c>
      <c r="E543" s="402" t="s">
        <v>482</v>
      </c>
      <c r="F543" s="403">
        <v>2300226</v>
      </c>
      <c r="G543" s="404" t="s">
        <v>7797</v>
      </c>
      <c r="I543" s="369">
        <f t="shared" si="14"/>
        <v>60500</v>
      </c>
      <c r="HB543" s="378"/>
      <c r="HC543" s="378"/>
      <c r="HD543" s="378"/>
      <c r="HE543" s="378"/>
      <c r="HF543" s="378"/>
      <c r="HG543" s="378"/>
      <c r="HH543" s="378"/>
      <c r="HI543" s="378"/>
      <c r="HJ543" s="378"/>
      <c r="HK543" s="378"/>
      <c r="HL543" s="378"/>
      <c r="HM543" s="378"/>
      <c r="HN543" s="378"/>
    </row>
    <row r="544" s="369" customFormat="1" ht="36" hidden="1" customHeight="1" spans="1:222">
      <c r="A544" s="399" t="s">
        <v>8213</v>
      </c>
      <c r="B544" s="399" t="s">
        <v>8603</v>
      </c>
      <c r="C544" s="400">
        <v>64800</v>
      </c>
      <c r="D544" s="910" t="s">
        <v>5082</v>
      </c>
      <c r="E544" s="402" t="s">
        <v>482</v>
      </c>
      <c r="F544" s="403">
        <v>2150517</v>
      </c>
      <c r="G544" s="404" t="s">
        <v>1494</v>
      </c>
      <c r="I544" s="369">
        <f t="shared" si="14"/>
        <v>78408</v>
      </c>
      <c r="HB544" s="378"/>
      <c r="HC544" s="378"/>
      <c r="HD544" s="378"/>
      <c r="HE544" s="378"/>
      <c r="HF544" s="378"/>
      <c r="HG544" s="378"/>
      <c r="HH544" s="378"/>
      <c r="HI544" s="378"/>
      <c r="HJ544" s="378"/>
      <c r="HK544" s="378"/>
      <c r="HL544" s="378"/>
      <c r="HM544" s="378"/>
      <c r="HN544" s="378"/>
    </row>
    <row r="545" s="369" customFormat="1" ht="36" hidden="1" customHeight="1" spans="1:222">
      <c r="A545" s="399" t="s">
        <v>8213</v>
      </c>
      <c r="B545" s="399" t="s">
        <v>8603</v>
      </c>
      <c r="C545" s="400">
        <v>193258.86</v>
      </c>
      <c r="D545" s="910" t="s">
        <v>5082</v>
      </c>
      <c r="E545" s="402" t="s">
        <v>482</v>
      </c>
      <c r="F545" s="403">
        <v>2300249</v>
      </c>
      <c r="G545" s="404" t="s">
        <v>7811</v>
      </c>
      <c r="I545" s="369">
        <f t="shared" si="14"/>
        <v>233843.2206</v>
      </c>
      <c r="HB545" s="378"/>
      <c r="HC545" s="378"/>
      <c r="HD545" s="378"/>
      <c r="HE545" s="378"/>
      <c r="HF545" s="378"/>
      <c r="HG545" s="378"/>
      <c r="HH545" s="378"/>
      <c r="HI545" s="378"/>
      <c r="HJ545" s="378"/>
      <c r="HK545" s="378"/>
      <c r="HL545" s="378"/>
      <c r="HM545" s="378"/>
      <c r="HN545" s="378"/>
    </row>
    <row r="546" s="369" customFormat="1" ht="36" hidden="1" customHeight="1" spans="1:222">
      <c r="A546" s="399" t="s">
        <v>8213</v>
      </c>
      <c r="B546" s="399" t="s">
        <v>8603</v>
      </c>
      <c r="C546" s="400">
        <v>94841.14</v>
      </c>
      <c r="D546" s="910" t="s">
        <v>5082</v>
      </c>
      <c r="E546" s="402" t="s">
        <v>482</v>
      </c>
      <c r="F546" s="403">
        <v>2130504</v>
      </c>
      <c r="G546" s="404" t="s">
        <v>1398</v>
      </c>
      <c r="H546" s="369">
        <f>C546*0.7</f>
        <v>66388.798</v>
      </c>
      <c r="I546" s="369">
        <f t="shared" si="14"/>
        <v>114757.7794</v>
      </c>
      <c r="HB546" s="378"/>
      <c r="HC546" s="378"/>
      <c r="HD546" s="378"/>
      <c r="HE546" s="378"/>
      <c r="HF546" s="378"/>
      <c r="HG546" s="378"/>
      <c r="HH546" s="378"/>
      <c r="HI546" s="378"/>
      <c r="HJ546" s="378"/>
      <c r="HK546" s="378"/>
      <c r="HL546" s="378"/>
      <c r="HM546" s="378"/>
      <c r="HN546" s="378"/>
    </row>
    <row r="547" s="369" customFormat="1" ht="36" hidden="1" customHeight="1" spans="1:222">
      <c r="A547" s="399" t="s">
        <v>8213</v>
      </c>
      <c r="B547" s="399" t="s">
        <v>8603</v>
      </c>
      <c r="C547" s="400">
        <v>17000</v>
      </c>
      <c r="D547" s="910" t="s">
        <v>5082</v>
      </c>
      <c r="E547" s="402" t="s">
        <v>482</v>
      </c>
      <c r="F547" s="403">
        <v>2300258</v>
      </c>
      <c r="G547" s="404" t="s">
        <v>7820</v>
      </c>
      <c r="H547" s="369">
        <f>C547*0.7</f>
        <v>11900</v>
      </c>
      <c r="I547" s="369">
        <f t="shared" si="14"/>
        <v>20570</v>
      </c>
      <c r="HB547" s="378"/>
      <c r="HC547" s="378"/>
      <c r="HD547" s="378"/>
      <c r="HE547" s="378"/>
      <c r="HF547" s="378"/>
      <c r="HG547" s="378"/>
      <c r="HH547" s="378"/>
      <c r="HI547" s="378"/>
      <c r="HJ547" s="378"/>
      <c r="HK547" s="378"/>
      <c r="HL547" s="378"/>
      <c r="HM547" s="378"/>
      <c r="HN547" s="378"/>
    </row>
    <row r="548" s="369" customFormat="1" ht="36" hidden="1" customHeight="1" spans="1:222">
      <c r="A548" s="399" t="s">
        <v>8213</v>
      </c>
      <c r="B548" s="399" t="s">
        <v>8603</v>
      </c>
      <c r="C548" s="400">
        <v>33000</v>
      </c>
      <c r="D548" s="910" t="s">
        <v>5082</v>
      </c>
      <c r="E548" s="402" t="s">
        <v>482</v>
      </c>
      <c r="F548" s="403">
        <v>2300258</v>
      </c>
      <c r="G548" s="404" t="s">
        <v>7820</v>
      </c>
      <c r="I548" s="369">
        <f t="shared" si="14"/>
        <v>39930</v>
      </c>
      <c r="HB548" s="378"/>
      <c r="HC548" s="378"/>
      <c r="HD548" s="378"/>
      <c r="HE548" s="378"/>
      <c r="HF548" s="378"/>
      <c r="HG548" s="378"/>
      <c r="HH548" s="378"/>
      <c r="HI548" s="378"/>
      <c r="HJ548" s="378"/>
      <c r="HK548" s="378"/>
      <c r="HL548" s="378"/>
      <c r="HM548" s="378"/>
      <c r="HN548" s="378"/>
    </row>
    <row r="549" s="369" customFormat="1" ht="36" hidden="1" customHeight="1" spans="1:222">
      <c r="A549" s="399" t="s">
        <v>8213</v>
      </c>
      <c r="B549" s="399" t="s">
        <v>8603</v>
      </c>
      <c r="C549" s="400">
        <v>70000</v>
      </c>
      <c r="D549" s="910" t="s">
        <v>5082</v>
      </c>
      <c r="E549" s="402" t="s">
        <v>482</v>
      </c>
      <c r="F549" s="403">
        <v>2150805</v>
      </c>
      <c r="G549" s="404" t="s">
        <v>1502</v>
      </c>
      <c r="I549" s="369">
        <f t="shared" si="14"/>
        <v>84700</v>
      </c>
      <c r="HB549" s="378"/>
      <c r="HC549" s="378"/>
      <c r="HD549" s="378"/>
      <c r="HE549" s="378"/>
      <c r="HF549" s="378"/>
      <c r="HG549" s="378"/>
      <c r="HH549" s="378"/>
      <c r="HI549" s="378"/>
      <c r="HJ549" s="378"/>
      <c r="HK549" s="378"/>
      <c r="HL549" s="378"/>
      <c r="HM549" s="378"/>
      <c r="HN549" s="378"/>
    </row>
    <row r="550" s="369" customFormat="1" ht="36" hidden="1" customHeight="1" spans="1:222">
      <c r="A550" s="399" t="s">
        <v>8213</v>
      </c>
      <c r="B550" s="399" t="s">
        <v>8603</v>
      </c>
      <c r="C550" s="400">
        <v>118480</v>
      </c>
      <c r="D550" s="910" t="s">
        <v>5082</v>
      </c>
      <c r="E550" s="402" t="s">
        <v>482</v>
      </c>
      <c r="F550" s="403">
        <v>2300253</v>
      </c>
      <c r="G550" s="404" t="s">
        <v>7815</v>
      </c>
      <c r="I550" s="369">
        <f t="shared" si="14"/>
        <v>143360.8</v>
      </c>
      <c r="HB550" s="378"/>
      <c r="HC550" s="378"/>
      <c r="HD550" s="378"/>
      <c r="HE550" s="378"/>
      <c r="HF550" s="378"/>
      <c r="HG550" s="378"/>
      <c r="HH550" s="378"/>
      <c r="HI550" s="378"/>
      <c r="HJ550" s="378"/>
      <c r="HK550" s="378"/>
      <c r="HL550" s="378"/>
      <c r="HM550" s="378"/>
      <c r="HN550" s="378"/>
    </row>
    <row r="551" s="369" customFormat="1" ht="36" hidden="1" customHeight="1" spans="1:222">
      <c r="A551" s="399" t="s">
        <v>8213</v>
      </c>
      <c r="B551" s="399" t="s">
        <v>8603</v>
      </c>
      <c r="C551" s="400">
        <v>81520</v>
      </c>
      <c r="D551" s="910" t="s">
        <v>5082</v>
      </c>
      <c r="E551" s="402" t="s">
        <v>482</v>
      </c>
      <c r="F551" s="403">
        <v>2300249</v>
      </c>
      <c r="G551" s="404" t="s">
        <v>7811</v>
      </c>
      <c r="I551" s="369">
        <f t="shared" si="14"/>
        <v>98639.2</v>
      </c>
      <c r="HB551" s="378"/>
      <c r="HC551" s="378"/>
      <c r="HD551" s="378"/>
      <c r="HE551" s="378"/>
      <c r="HF551" s="378"/>
      <c r="HG551" s="378"/>
      <c r="HH551" s="378"/>
      <c r="HI551" s="378"/>
      <c r="HJ551" s="378"/>
      <c r="HK551" s="378"/>
      <c r="HL551" s="378"/>
      <c r="HM551" s="378"/>
      <c r="HN551" s="378"/>
    </row>
    <row r="552" s="369" customFormat="1" ht="36" hidden="1" customHeight="1" spans="1:222">
      <c r="A552" s="399" t="s">
        <v>8213</v>
      </c>
      <c r="B552" s="399" t="s">
        <v>8603</v>
      </c>
      <c r="C552" s="400">
        <v>29400</v>
      </c>
      <c r="D552" s="910" t="s">
        <v>5082</v>
      </c>
      <c r="E552" s="402" t="s">
        <v>482</v>
      </c>
      <c r="F552" s="403">
        <v>2300249</v>
      </c>
      <c r="G552" s="404" t="s">
        <v>7811</v>
      </c>
      <c r="I552" s="369">
        <f t="shared" si="14"/>
        <v>35574</v>
      </c>
      <c r="HB552" s="378"/>
      <c r="HC552" s="378"/>
      <c r="HD552" s="378"/>
      <c r="HE552" s="378"/>
      <c r="HF552" s="378"/>
      <c r="HG552" s="378"/>
      <c r="HH552" s="378"/>
      <c r="HI552" s="378"/>
      <c r="HJ552" s="378"/>
      <c r="HK552" s="378"/>
      <c r="HL552" s="378"/>
      <c r="HM552" s="378"/>
      <c r="HN552" s="378"/>
    </row>
    <row r="553" s="369" customFormat="1" ht="36" hidden="1" customHeight="1" spans="1:222">
      <c r="A553" s="399" t="s">
        <v>8213</v>
      </c>
      <c r="B553" s="399" t="s">
        <v>8603</v>
      </c>
      <c r="C553" s="400">
        <v>10000</v>
      </c>
      <c r="D553" s="910" t="s">
        <v>5082</v>
      </c>
      <c r="E553" s="402" t="s">
        <v>482</v>
      </c>
      <c r="F553" s="403">
        <v>2300249</v>
      </c>
      <c r="G553" s="404" t="s">
        <v>7811</v>
      </c>
      <c r="I553" s="369">
        <f t="shared" si="14"/>
        <v>12100</v>
      </c>
      <c r="HB553" s="378"/>
      <c r="HC553" s="378"/>
      <c r="HD553" s="378"/>
      <c r="HE553" s="378"/>
      <c r="HF553" s="378"/>
      <c r="HG553" s="378"/>
      <c r="HH553" s="378"/>
      <c r="HI553" s="378"/>
      <c r="HJ553" s="378"/>
      <c r="HK553" s="378"/>
      <c r="HL553" s="378"/>
      <c r="HM553" s="378"/>
      <c r="HN553" s="378"/>
    </row>
    <row r="554" s="369" customFormat="1" ht="36" hidden="1" customHeight="1" spans="1:222">
      <c r="A554" s="399" t="s">
        <v>8213</v>
      </c>
      <c r="B554" s="399" t="s">
        <v>8603</v>
      </c>
      <c r="C554" s="400">
        <v>10000</v>
      </c>
      <c r="D554" s="910" t="s">
        <v>5082</v>
      </c>
      <c r="E554" s="402" t="s">
        <v>482</v>
      </c>
      <c r="F554" s="403">
        <v>2300249</v>
      </c>
      <c r="G554" s="404" t="s">
        <v>7811</v>
      </c>
      <c r="I554" s="369">
        <f t="shared" si="14"/>
        <v>12100</v>
      </c>
      <c r="HB554" s="378"/>
      <c r="HC554" s="378"/>
      <c r="HD554" s="378"/>
      <c r="HE554" s="378"/>
      <c r="HF554" s="378"/>
      <c r="HG554" s="378"/>
      <c r="HH554" s="378"/>
      <c r="HI554" s="378"/>
      <c r="HJ554" s="378"/>
      <c r="HK554" s="378"/>
      <c r="HL554" s="378"/>
      <c r="HM554" s="378"/>
      <c r="HN554" s="378"/>
    </row>
    <row r="555" s="369" customFormat="1" ht="36" hidden="1" customHeight="1" spans="1:222">
      <c r="A555" s="399" t="s">
        <v>8213</v>
      </c>
      <c r="B555" s="399" t="s">
        <v>8603</v>
      </c>
      <c r="C555" s="400">
        <v>50000</v>
      </c>
      <c r="D555" s="910" t="s">
        <v>5082</v>
      </c>
      <c r="E555" s="402" t="s">
        <v>482</v>
      </c>
      <c r="F555" s="403">
        <v>2300249</v>
      </c>
      <c r="G555" s="404" t="s">
        <v>7811</v>
      </c>
      <c r="I555" s="369">
        <f t="shared" si="14"/>
        <v>60500</v>
      </c>
      <c r="HB555" s="378"/>
      <c r="HC555" s="378"/>
      <c r="HD555" s="378"/>
      <c r="HE555" s="378"/>
      <c r="HF555" s="378"/>
      <c r="HG555" s="378"/>
      <c r="HH555" s="378"/>
      <c r="HI555" s="378"/>
      <c r="HJ555" s="378"/>
      <c r="HK555" s="378"/>
      <c r="HL555" s="378"/>
      <c r="HM555" s="378"/>
      <c r="HN555" s="378"/>
    </row>
    <row r="556" s="369" customFormat="1" ht="36" hidden="1" customHeight="1" spans="1:222">
      <c r="A556" s="399" t="s">
        <v>8213</v>
      </c>
      <c r="B556" s="399" t="s">
        <v>8603</v>
      </c>
      <c r="C556" s="400">
        <v>30000</v>
      </c>
      <c r="D556" s="910" t="s">
        <v>5082</v>
      </c>
      <c r="E556" s="402" t="s">
        <v>482</v>
      </c>
      <c r="F556" s="403">
        <v>2300249</v>
      </c>
      <c r="G556" s="404" t="s">
        <v>7811</v>
      </c>
      <c r="I556" s="369">
        <f t="shared" si="14"/>
        <v>36300</v>
      </c>
      <c r="HB556" s="378"/>
      <c r="HC556" s="378"/>
      <c r="HD556" s="378"/>
      <c r="HE556" s="378"/>
      <c r="HF556" s="378"/>
      <c r="HG556" s="378"/>
      <c r="HH556" s="378"/>
      <c r="HI556" s="378"/>
      <c r="HJ556" s="378"/>
      <c r="HK556" s="378"/>
      <c r="HL556" s="378"/>
      <c r="HM556" s="378"/>
      <c r="HN556" s="378"/>
    </row>
    <row r="557" s="369" customFormat="1" ht="36" hidden="1" customHeight="1" spans="1:222">
      <c r="A557" s="399" t="s">
        <v>8213</v>
      </c>
      <c r="B557" s="399" t="s">
        <v>8603</v>
      </c>
      <c r="C557" s="400">
        <v>60000</v>
      </c>
      <c r="D557" s="910" t="s">
        <v>5082</v>
      </c>
      <c r="E557" s="402" t="s">
        <v>482</v>
      </c>
      <c r="F557" s="403">
        <v>2300249</v>
      </c>
      <c r="G557" s="404" t="s">
        <v>7811</v>
      </c>
      <c r="I557" s="369">
        <f t="shared" si="14"/>
        <v>72600</v>
      </c>
      <c r="HB557" s="378"/>
      <c r="HC557" s="378"/>
      <c r="HD557" s="378"/>
      <c r="HE557" s="378"/>
      <c r="HF557" s="378"/>
      <c r="HG557" s="378"/>
      <c r="HH557" s="378"/>
      <c r="HI557" s="378"/>
      <c r="HJ557" s="378"/>
      <c r="HK557" s="378"/>
      <c r="HL557" s="378"/>
      <c r="HM557" s="378"/>
      <c r="HN557" s="378"/>
    </row>
    <row r="558" s="369" customFormat="1" ht="36" hidden="1" customHeight="1" spans="1:222">
      <c r="A558" s="399" t="s">
        <v>8213</v>
      </c>
      <c r="B558" s="399" t="s">
        <v>8603</v>
      </c>
      <c r="C558" s="400">
        <v>40000</v>
      </c>
      <c r="D558" s="910" t="s">
        <v>5082</v>
      </c>
      <c r="E558" s="402" t="s">
        <v>482</v>
      </c>
      <c r="F558" s="403">
        <v>2300249</v>
      </c>
      <c r="G558" s="404" t="s">
        <v>7811</v>
      </c>
      <c r="I558" s="369">
        <f t="shared" si="14"/>
        <v>48400</v>
      </c>
      <c r="HB558" s="378"/>
      <c r="HC558" s="378"/>
      <c r="HD558" s="378"/>
      <c r="HE558" s="378"/>
      <c r="HF558" s="378"/>
      <c r="HG558" s="378"/>
      <c r="HH558" s="378"/>
      <c r="HI558" s="378"/>
      <c r="HJ558" s="378"/>
      <c r="HK558" s="378"/>
      <c r="HL558" s="378"/>
      <c r="HM558" s="378"/>
      <c r="HN558" s="378"/>
    </row>
    <row r="559" s="369" customFormat="1" ht="36" hidden="1" customHeight="1" spans="1:222">
      <c r="A559" s="399" t="s">
        <v>8213</v>
      </c>
      <c r="B559" s="399" t="s">
        <v>8603</v>
      </c>
      <c r="C559" s="400">
        <v>10000</v>
      </c>
      <c r="D559" s="910" t="s">
        <v>5082</v>
      </c>
      <c r="E559" s="402" t="s">
        <v>482</v>
      </c>
      <c r="F559" s="403">
        <v>2300249</v>
      </c>
      <c r="G559" s="404" t="s">
        <v>7811</v>
      </c>
      <c r="I559" s="369">
        <f t="shared" si="14"/>
        <v>12100</v>
      </c>
      <c r="HB559" s="378"/>
      <c r="HC559" s="378"/>
      <c r="HD559" s="378"/>
      <c r="HE559" s="378"/>
      <c r="HF559" s="378"/>
      <c r="HG559" s="378"/>
      <c r="HH559" s="378"/>
      <c r="HI559" s="378"/>
      <c r="HJ559" s="378"/>
      <c r="HK559" s="378"/>
      <c r="HL559" s="378"/>
      <c r="HM559" s="378"/>
      <c r="HN559" s="378"/>
    </row>
    <row r="560" s="369" customFormat="1" ht="36" hidden="1" customHeight="1" spans="1:222">
      <c r="A560" s="399" t="s">
        <v>8213</v>
      </c>
      <c r="B560" s="399" t="s">
        <v>8603</v>
      </c>
      <c r="C560" s="400">
        <v>87900</v>
      </c>
      <c r="D560" s="910" t="s">
        <v>5082</v>
      </c>
      <c r="E560" s="402" t="s">
        <v>482</v>
      </c>
      <c r="F560" s="403">
        <v>2300249</v>
      </c>
      <c r="G560" s="404" t="s">
        <v>7811</v>
      </c>
      <c r="I560" s="369">
        <f t="shared" si="14"/>
        <v>106359</v>
      </c>
      <c r="HB560" s="378"/>
      <c r="HC560" s="378"/>
      <c r="HD560" s="378"/>
      <c r="HE560" s="378"/>
      <c r="HF560" s="378"/>
      <c r="HG560" s="378"/>
      <c r="HH560" s="378"/>
      <c r="HI560" s="378"/>
      <c r="HJ560" s="378"/>
      <c r="HK560" s="378"/>
      <c r="HL560" s="378"/>
      <c r="HM560" s="378"/>
      <c r="HN560" s="378"/>
    </row>
    <row r="561" s="369" customFormat="1" ht="36" hidden="1" customHeight="1" spans="1:222">
      <c r="A561" s="399" t="s">
        <v>8213</v>
      </c>
      <c r="B561" s="399" t="s">
        <v>8603</v>
      </c>
      <c r="C561" s="400">
        <v>20000</v>
      </c>
      <c r="D561" s="910" t="s">
        <v>5082</v>
      </c>
      <c r="E561" s="402" t="s">
        <v>482</v>
      </c>
      <c r="F561" s="403">
        <v>2300249</v>
      </c>
      <c r="G561" s="404" t="s">
        <v>7811</v>
      </c>
      <c r="I561" s="369">
        <f t="shared" si="14"/>
        <v>24200</v>
      </c>
      <c r="HB561" s="378"/>
      <c r="HC561" s="378"/>
      <c r="HD561" s="378"/>
      <c r="HE561" s="378"/>
      <c r="HF561" s="378"/>
      <c r="HG561" s="378"/>
      <c r="HH561" s="378"/>
      <c r="HI561" s="378"/>
      <c r="HJ561" s="378"/>
      <c r="HK561" s="378"/>
      <c r="HL561" s="378"/>
      <c r="HM561" s="378"/>
      <c r="HN561" s="378"/>
    </row>
    <row r="562" s="369" customFormat="1" ht="36" hidden="1" customHeight="1" spans="1:222">
      <c r="A562" s="399" t="s">
        <v>8213</v>
      </c>
      <c r="B562" s="399" t="s">
        <v>8603</v>
      </c>
      <c r="C562" s="400">
        <v>41000</v>
      </c>
      <c r="D562" s="910" t="s">
        <v>5082</v>
      </c>
      <c r="E562" s="402" t="s">
        <v>482</v>
      </c>
      <c r="F562" s="403">
        <v>2300249</v>
      </c>
      <c r="G562" s="404" t="s">
        <v>7811</v>
      </c>
      <c r="I562" s="369">
        <f t="shared" si="14"/>
        <v>49610</v>
      </c>
      <c r="HB562" s="378"/>
      <c r="HC562" s="378"/>
      <c r="HD562" s="378"/>
      <c r="HE562" s="378"/>
      <c r="HF562" s="378"/>
      <c r="HG562" s="378"/>
      <c r="HH562" s="378"/>
      <c r="HI562" s="378"/>
      <c r="HJ562" s="378"/>
      <c r="HK562" s="378"/>
      <c r="HL562" s="378"/>
      <c r="HM562" s="378"/>
      <c r="HN562" s="378"/>
    </row>
    <row r="563" s="369" customFormat="1" ht="36" hidden="1" customHeight="1" spans="1:222">
      <c r="A563" s="399" t="s">
        <v>8213</v>
      </c>
      <c r="B563" s="399" t="s">
        <v>8603</v>
      </c>
      <c r="C563" s="400">
        <v>32000</v>
      </c>
      <c r="D563" s="910" t="s">
        <v>5082</v>
      </c>
      <c r="E563" s="402" t="s">
        <v>482</v>
      </c>
      <c r="F563" s="403">
        <v>2300249</v>
      </c>
      <c r="G563" s="404" t="s">
        <v>7811</v>
      </c>
      <c r="I563" s="369">
        <f t="shared" si="14"/>
        <v>38720</v>
      </c>
      <c r="HB563" s="378"/>
      <c r="HC563" s="378"/>
      <c r="HD563" s="378"/>
      <c r="HE563" s="378"/>
      <c r="HF563" s="378"/>
      <c r="HG563" s="378"/>
      <c r="HH563" s="378"/>
      <c r="HI563" s="378"/>
      <c r="HJ563" s="378"/>
      <c r="HK563" s="378"/>
      <c r="HL563" s="378"/>
      <c r="HM563" s="378"/>
      <c r="HN563" s="378"/>
    </row>
    <row r="564" s="369" customFormat="1" ht="36" hidden="1" customHeight="1" spans="1:222">
      <c r="A564" s="399" t="s">
        <v>8213</v>
      </c>
      <c r="B564" s="399" t="s">
        <v>8603</v>
      </c>
      <c r="C564" s="400">
        <v>7000</v>
      </c>
      <c r="D564" s="910" t="s">
        <v>5082</v>
      </c>
      <c r="E564" s="402" t="s">
        <v>482</v>
      </c>
      <c r="F564" s="403">
        <v>2300249</v>
      </c>
      <c r="G564" s="404" t="s">
        <v>7811</v>
      </c>
      <c r="I564" s="369">
        <f t="shared" si="14"/>
        <v>8470</v>
      </c>
      <c r="HB564" s="378"/>
      <c r="HC564" s="378"/>
      <c r="HD564" s="378"/>
      <c r="HE564" s="378"/>
      <c r="HF564" s="378"/>
      <c r="HG564" s="378"/>
      <c r="HH564" s="378"/>
      <c r="HI564" s="378"/>
      <c r="HJ564" s="378"/>
      <c r="HK564" s="378"/>
      <c r="HL564" s="378"/>
      <c r="HM564" s="378"/>
      <c r="HN564" s="378"/>
    </row>
    <row r="565" s="369" customFormat="1" ht="36" hidden="1" customHeight="1" spans="1:222">
      <c r="A565" s="399" t="s">
        <v>8213</v>
      </c>
      <c r="B565" s="399" t="s">
        <v>8603</v>
      </c>
      <c r="C565" s="400">
        <v>5200</v>
      </c>
      <c r="D565" s="910" t="s">
        <v>5079</v>
      </c>
      <c r="E565" s="402" t="s">
        <v>14</v>
      </c>
      <c r="F565" s="403">
        <v>2300249</v>
      </c>
      <c r="G565" s="404" t="s">
        <v>7811</v>
      </c>
      <c r="I565" s="369">
        <f t="shared" si="14"/>
        <v>6292</v>
      </c>
      <c r="HB565" s="378"/>
      <c r="HC565" s="378"/>
      <c r="HD565" s="378"/>
      <c r="HE565" s="378"/>
      <c r="HF565" s="378"/>
      <c r="HG565" s="378"/>
      <c r="HH565" s="378"/>
      <c r="HI565" s="378"/>
      <c r="HJ565" s="378"/>
      <c r="HK565" s="378"/>
      <c r="HL565" s="378"/>
      <c r="HM565" s="378"/>
      <c r="HN565" s="378"/>
    </row>
    <row r="566" s="369" customFormat="1" ht="36" hidden="1" customHeight="1" spans="1:222">
      <c r="A566" s="399" t="s">
        <v>8213</v>
      </c>
      <c r="B566" s="399" t="s">
        <v>8603</v>
      </c>
      <c r="C566" s="400">
        <v>1382922</v>
      </c>
      <c r="D566" s="910" t="s">
        <v>5082</v>
      </c>
      <c r="E566" s="402" t="s">
        <v>482</v>
      </c>
      <c r="F566" s="403">
        <v>2300249</v>
      </c>
      <c r="G566" s="404" t="s">
        <v>7811</v>
      </c>
      <c r="I566" s="369">
        <f t="shared" si="14"/>
        <v>1673335.62</v>
      </c>
      <c r="HB566" s="378"/>
      <c r="HC566" s="378"/>
      <c r="HD566" s="378"/>
      <c r="HE566" s="378"/>
      <c r="HF566" s="378"/>
      <c r="HG566" s="378"/>
      <c r="HH566" s="378"/>
      <c r="HI566" s="378"/>
      <c r="HJ566" s="378"/>
      <c r="HK566" s="378"/>
      <c r="HL566" s="378"/>
      <c r="HM566" s="378"/>
      <c r="HN566" s="378"/>
    </row>
    <row r="567" s="369" customFormat="1" ht="36" hidden="1" customHeight="1" spans="1:222">
      <c r="A567" s="399" t="s">
        <v>8213</v>
      </c>
      <c r="B567" s="399" t="s">
        <v>8603</v>
      </c>
      <c r="C567" s="400">
        <v>12000</v>
      </c>
      <c r="D567" s="910" t="s">
        <v>5082</v>
      </c>
      <c r="E567" s="402" t="s">
        <v>482</v>
      </c>
      <c r="F567" s="403">
        <v>2300249</v>
      </c>
      <c r="G567" s="404" t="s">
        <v>7811</v>
      </c>
      <c r="I567" s="369">
        <f t="shared" si="14"/>
        <v>14520</v>
      </c>
      <c r="HB567" s="378"/>
      <c r="HC567" s="378"/>
      <c r="HD567" s="378"/>
      <c r="HE567" s="378"/>
      <c r="HF567" s="378"/>
      <c r="HG567" s="378"/>
      <c r="HH567" s="378"/>
      <c r="HI567" s="378"/>
      <c r="HJ567" s="378"/>
      <c r="HK567" s="378"/>
      <c r="HL567" s="378"/>
      <c r="HM567" s="378"/>
      <c r="HN567" s="378"/>
    </row>
    <row r="568" s="369" customFormat="1" ht="36" hidden="1" customHeight="1" spans="1:222">
      <c r="A568" s="399" t="s">
        <v>8213</v>
      </c>
      <c r="B568" s="399" t="s">
        <v>8603</v>
      </c>
      <c r="C568" s="400">
        <v>27500</v>
      </c>
      <c r="D568" s="910" t="s">
        <v>5082</v>
      </c>
      <c r="E568" s="402" t="s">
        <v>482</v>
      </c>
      <c r="F568" s="403">
        <v>2300249</v>
      </c>
      <c r="G568" s="404" t="s">
        <v>7811</v>
      </c>
      <c r="I568" s="369">
        <f t="shared" si="14"/>
        <v>33275</v>
      </c>
      <c r="HB568" s="378"/>
      <c r="HC568" s="378"/>
      <c r="HD568" s="378"/>
      <c r="HE568" s="378"/>
      <c r="HF568" s="378"/>
      <c r="HG568" s="378"/>
      <c r="HH568" s="378"/>
      <c r="HI568" s="378"/>
      <c r="HJ568" s="378"/>
      <c r="HK568" s="378"/>
      <c r="HL568" s="378"/>
      <c r="HM568" s="378"/>
      <c r="HN568" s="378"/>
    </row>
    <row r="569" s="369" customFormat="1" ht="36" hidden="1" customHeight="1" spans="1:222">
      <c r="A569" s="399" t="s">
        <v>8213</v>
      </c>
      <c r="B569" s="399" t="s">
        <v>8603</v>
      </c>
      <c r="C569" s="400">
        <v>15000</v>
      </c>
      <c r="D569" s="910" t="s">
        <v>5082</v>
      </c>
      <c r="E569" s="402" t="s">
        <v>482</v>
      </c>
      <c r="F569" s="403">
        <v>2300249</v>
      </c>
      <c r="G569" s="404" t="s">
        <v>7811</v>
      </c>
      <c r="I569" s="369">
        <f t="shared" si="14"/>
        <v>18150</v>
      </c>
      <c r="HB569" s="378"/>
      <c r="HC569" s="378"/>
      <c r="HD569" s="378"/>
      <c r="HE569" s="378"/>
      <c r="HF569" s="378"/>
      <c r="HG569" s="378"/>
      <c r="HH569" s="378"/>
      <c r="HI569" s="378"/>
      <c r="HJ569" s="378"/>
      <c r="HK569" s="378"/>
      <c r="HL569" s="378"/>
      <c r="HM569" s="378"/>
      <c r="HN569" s="378"/>
    </row>
    <row r="570" s="369" customFormat="1" ht="36" hidden="1" customHeight="1" spans="1:222">
      <c r="A570" s="399" t="s">
        <v>8213</v>
      </c>
      <c r="B570" s="399" t="s">
        <v>8603</v>
      </c>
      <c r="C570" s="400">
        <v>493315.5</v>
      </c>
      <c r="D570" s="910" t="s">
        <v>5082</v>
      </c>
      <c r="E570" s="402" t="s">
        <v>482</v>
      </c>
      <c r="F570" s="403">
        <v>2300249</v>
      </c>
      <c r="G570" s="404" t="s">
        <v>7811</v>
      </c>
      <c r="I570" s="369">
        <f t="shared" si="14"/>
        <v>596911.755</v>
      </c>
      <c r="HB570" s="378"/>
      <c r="HC570" s="378"/>
      <c r="HD570" s="378"/>
      <c r="HE570" s="378"/>
      <c r="HF570" s="378"/>
      <c r="HG570" s="378"/>
      <c r="HH570" s="378"/>
      <c r="HI570" s="378"/>
      <c r="HJ570" s="378"/>
      <c r="HK570" s="378"/>
      <c r="HL570" s="378"/>
      <c r="HM570" s="378"/>
      <c r="HN570" s="378"/>
    </row>
    <row r="571" s="369" customFormat="1" ht="36" hidden="1" customHeight="1" spans="1:222">
      <c r="A571" s="399" t="s">
        <v>8213</v>
      </c>
      <c r="B571" s="399" t="s">
        <v>8603</v>
      </c>
      <c r="C571" s="400">
        <v>279144.5</v>
      </c>
      <c r="D571" s="910" t="s">
        <v>5082</v>
      </c>
      <c r="E571" s="402" t="s">
        <v>482</v>
      </c>
      <c r="F571" s="403">
        <v>2300249</v>
      </c>
      <c r="G571" s="404" t="s">
        <v>7811</v>
      </c>
      <c r="I571" s="369">
        <f t="shared" si="14"/>
        <v>337764.845</v>
      </c>
      <c r="HB571" s="378"/>
      <c r="HC571" s="378"/>
      <c r="HD571" s="378"/>
      <c r="HE571" s="378"/>
      <c r="HF571" s="378"/>
      <c r="HG571" s="378"/>
      <c r="HH571" s="378"/>
      <c r="HI571" s="378"/>
      <c r="HJ571" s="378"/>
      <c r="HK571" s="378"/>
      <c r="HL571" s="378"/>
      <c r="HM571" s="378"/>
      <c r="HN571" s="378"/>
    </row>
    <row r="572" s="369" customFormat="1" ht="36" hidden="1" customHeight="1" spans="1:222">
      <c r="A572" s="399" t="s">
        <v>8213</v>
      </c>
      <c r="B572" s="399" t="s">
        <v>8603</v>
      </c>
      <c r="C572" s="400">
        <v>126237</v>
      </c>
      <c r="D572" s="910" t="s">
        <v>5082</v>
      </c>
      <c r="E572" s="402" t="s">
        <v>482</v>
      </c>
      <c r="F572" s="403">
        <v>2300249</v>
      </c>
      <c r="G572" s="404" t="s">
        <v>7811</v>
      </c>
      <c r="I572" s="369">
        <f t="shared" si="14"/>
        <v>152746.77</v>
      </c>
      <c r="HB572" s="378"/>
      <c r="HC572" s="378"/>
      <c r="HD572" s="378"/>
      <c r="HE572" s="378"/>
      <c r="HF572" s="378"/>
      <c r="HG572" s="378"/>
      <c r="HH572" s="378"/>
      <c r="HI572" s="378"/>
      <c r="HJ572" s="378"/>
      <c r="HK572" s="378"/>
      <c r="HL572" s="378"/>
      <c r="HM572" s="378"/>
      <c r="HN572" s="378"/>
    </row>
    <row r="573" s="369" customFormat="1" ht="36" hidden="1" customHeight="1" spans="1:222">
      <c r="A573" s="399" t="s">
        <v>8213</v>
      </c>
      <c r="B573" s="399" t="s">
        <v>8603</v>
      </c>
      <c r="C573" s="400">
        <v>530581</v>
      </c>
      <c r="D573" s="910" t="s">
        <v>5082</v>
      </c>
      <c r="E573" s="402" t="s">
        <v>482</v>
      </c>
      <c r="F573" s="403">
        <v>2300249</v>
      </c>
      <c r="G573" s="404" t="s">
        <v>7811</v>
      </c>
      <c r="I573" s="369">
        <f t="shared" si="14"/>
        <v>642003.01</v>
      </c>
      <c r="HB573" s="378"/>
      <c r="HC573" s="378"/>
      <c r="HD573" s="378"/>
      <c r="HE573" s="378"/>
      <c r="HF573" s="378"/>
      <c r="HG573" s="378"/>
      <c r="HH573" s="378"/>
      <c r="HI573" s="378"/>
      <c r="HJ573" s="378"/>
      <c r="HK573" s="378"/>
      <c r="HL573" s="378"/>
      <c r="HM573" s="378"/>
      <c r="HN573" s="378"/>
    </row>
    <row r="574" s="369" customFormat="1" ht="36" hidden="1" customHeight="1" spans="1:222">
      <c r="A574" s="399" t="s">
        <v>8213</v>
      </c>
      <c r="B574" s="399" t="s">
        <v>8603</v>
      </c>
      <c r="C574" s="400">
        <v>500000</v>
      </c>
      <c r="D574" s="910" t="s">
        <v>5079</v>
      </c>
      <c r="E574" s="402" t="s">
        <v>14</v>
      </c>
      <c r="F574" s="403">
        <v>2300249</v>
      </c>
      <c r="G574" s="404" t="s">
        <v>7811</v>
      </c>
      <c r="I574" s="369">
        <f t="shared" si="14"/>
        <v>605000</v>
      </c>
      <c r="HB574" s="378"/>
      <c r="HC574" s="378"/>
      <c r="HD574" s="378"/>
      <c r="HE574" s="378"/>
      <c r="HF574" s="378"/>
      <c r="HG574" s="378"/>
      <c r="HH574" s="378"/>
      <c r="HI574" s="378"/>
      <c r="HJ574" s="378"/>
      <c r="HK574" s="378"/>
      <c r="HL574" s="378"/>
      <c r="HM574" s="378"/>
      <c r="HN574" s="378"/>
    </row>
    <row r="575" s="369" customFormat="1" ht="36" hidden="1" customHeight="1" spans="1:222">
      <c r="A575" s="399" t="s">
        <v>8213</v>
      </c>
      <c r="B575" s="399" t="s">
        <v>8603</v>
      </c>
      <c r="C575" s="400">
        <v>56800</v>
      </c>
      <c r="D575" s="910" t="s">
        <v>5079</v>
      </c>
      <c r="E575" s="402" t="s">
        <v>14</v>
      </c>
      <c r="F575" s="403">
        <v>2300249</v>
      </c>
      <c r="G575" s="404" t="s">
        <v>7811</v>
      </c>
      <c r="I575" s="369">
        <f t="shared" si="14"/>
        <v>68728</v>
      </c>
      <c r="HB575" s="378"/>
      <c r="HC575" s="378"/>
      <c r="HD575" s="378"/>
      <c r="HE575" s="378"/>
      <c r="HF575" s="378"/>
      <c r="HG575" s="378"/>
      <c r="HH575" s="378"/>
      <c r="HI575" s="378"/>
      <c r="HJ575" s="378"/>
      <c r="HK575" s="378"/>
      <c r="HL575" s="378"/>
      <c r="HM575" s="378"/>
      <c r="HN575" s="378"/>
    </row>
    <row r="576" s="369" customFormat="1" ht="36" hidden="1" customHeight="1" spans="1:222">
      <c r="A576" s="399" t="s">
        <v>8604</v>
      </c>
      <c r="B576" s="399" t="s">
        <v>8605</v>
      </c>
      <c r="C576" s="400">
        <v>176792</v>
      </c>
      <c r="D576" s="910" t="s">
        <v>5082</v>
      </c>
      <c r="E576" s="402" t="s">
        <v>482</v>
      </c>
      <c r="F576" s="403">
        <v>2300249</v>
      </c>
      <c r="G576" s="404" t="s">
        <v>7811</v>
      </c>
      <c r="I576" s="369">
        <f t="shared" si="14"/>
        <v>213918.32</v>
      </c>
      <c r="HB576" s="378"/>
      <c r="HC576" s="378"/>
      <c r="HD576" s="378"/>
      <c r="HE576" s="378"/>
      <c r="HF576" s="378"/>
      <c r="HG576" s="378"/>
      <c r="HH576" s="378"/>
      <c r="HI576" s="378"/>
      <c r="HJ576" s="378"/>
      <c r="HK576" s="378"/>
      <c r="HL576" s="378"/>
      <c r="HM576" s="378"/>
      <c r="HN576" s="378"/>
    </row>
    <row r="577" s="369" customFormat="1" ht="36" hidden="1" customHeight="1" spans="1:222">
      <c r="A577" s="399" t="s">
        <v>8604</v>
      </c>
      <c r="B577" s="399" t="s">
        <v>8605</v>
      </c>
      <c r="C577" s="400">
        <v>6208</v>
      </c>
      <c r="D577" s="910" t="s">
        <v>5082</v>
      </c>
      <c r="E577" s="402" t="s">
        <v>482</v>
      </c>
      <c r="F577" s="403">
        <v>2300249</v>
      </c>
      <c r="G577" s="404" t="s">
        <v>7811</v>
      </c>
      <c r="I577" s="369">
        <f t="shared" si="14"/>
        <v>7511.68</v>
      </c>
      <c r="HB577" s="378"/>
      <c r="HC577" s="378"/>
      <c r="HD577" s="378"/>
      <c r="HE577" s="378"/>
      <c r="HF577" s="378"/>
      <c r="HG577" s="378"/>
      <c r="HH577" s="378"/>
      <c r="HI577" s="378"/>
      <c r="HJ577" s="378"/>
      <c r="HK577" s="378"/>
      <c r="HL577" s="378"/>
      <c r="HM577" s="378"/>
      <c r="HN577" s="378"/>
    </row>
    <row r="578" s="369" customFormat="1" ht="36" hidden="1" customHeight="1" spans="1:222">
      <c r="A578" s="399" t="s">
        <v>8604</v>
      </c>
      <c r="B578" s="399" t="s">
        <v>8605</v>
      </c>
      <c r="C578" s="400">
        <v>70000</v>
      </c>
      <c r="D578" s="910" t="s">
        <v>5082</v>
      </c>
      <c r="E578" s="402" t="s">
        <v>482</v>
      </c>
      <c r="F578" s="403">
        <v>2300249</v>
      </c>
      <c r="G578" s="404" t="s">
        <v>7811</v>
      </c>
      <c r="I578" s="369">
        <f t="shared" si="14"/>
        <v>84700</v>
      </c>
      <c r="HB578" s="378"/>
      <c r="HC578" s="378"/>
      <c r="HD578" s="378"/>
      <c r="HE578" s="378"/>
      <c r="HF578" s="378"/>
      <c r="HG578" s="378"/>
      <c r="HH578" s="378"/>
      <c r="HI578" s="378"/>
      <c r="HJ578" s="378"/>
      <c r="HK578" s="378"/>
      <c r="HL578" s="378"/>
      <c r="HM578" s="378"/>
      <c r="HN578" s="378"/>
    </row>
    <row r="579" s="369" customFormat="1" ht="36" hidden="1" customHeight="1" spans="1:222">
      <c r="A579" s="399" t="s">
        <v>8604</v>
      </c>
      <c r="B579" s="399" t="s">
        <v>8605</v>
      </c>
      <c r="C579" s="400">
        <v>242000</v>
      </c>
      <c r="D579" s="910" t="s">
        <v>5082</v>
      </c>
      <c r="E579" s="402" t="s">
        <v>482</v>
      </c>
      <c r="F579" s="403">
        <v>2300249</v>
      </c>
      <c r="G579" s="404" t="s">
        <v>7811</v>
      </c>
      <c r="I579" s="369">
        <f t="shared" si="14"/>
        <v>292820</v>
      </c>
      <c r="HB579" s="378"/>
      <c r="HC579" s="378"/>
      <c r="HD579" s="378"/>
      <c r="HE579" s="378"/>
      <c r="HF579" s="378"/>
      <c r="HG579" s="378"/>
      <c r="HH579" s="378"/>
      <c r="HI579" s="378"/>
      <c r="HJ579" s="378"/>
      <c r="HK579" s="378"/>
      <c r="HL579" s="378"/>
      <c r="HM579" s="378"/>
      <c r="HN579" s="378"/>
    </row>
    <row r="580" s="369" customFormat="1" ht="36" hidden="1" customHeight="1" spans="1:222">
      <c r="A580" s="399" t="s">
        <v>8604</v>
      </c>
      <c r="B580" s="399" t="s">
        <v>8605</v>
      </c>
      <c r="C580" s="400">
        <v>30000</v>
      </c>
      <c r="D580" s="910" t="s">
        <v>5082</v>
      </c>
      <c r="E580" s="402" t="s">
        <v>482</v>
      </c>
      <c r="F580" s="403">
        <v>2300249</v>
      </c>
      <c r="G580" s="404" t="s">
        <v>7811</v>
      </c>
      <c r="I580" s="369">
        <f t="shared" si="14"/>
        <v>36300</v>
      </c>
      <c r="HB580" s="378"/>
      <c r="HC580" s="378"/>
      <c r="HD580" s="378"/>
      <c r="HE580" s="378"/>
      <c r="HF580" s="378"/>
      <c r="HG580" s="378"/>
      <c r="HH580" s="378"/>
      <c r="HI580" s="378"/>
      <c r="HJ580" s="378"/>
      <c r="HK580" s="378"/>
      <c r="HL580" s="378"/>
      <c r="HM580" s="378"/>
      <c r="HN580" s="378"/>
    </row>
    <row r="581" s="369" customFormat="1" ht="36" hidden="1" customHeight="1" spans="1:222">
      <c r="A581" s="399" t="s">
        <v>8604</v>
      </c>
      <c r="B581" s="399" t="s">
        <v>8605</v>
      </c>
      <c r="C581" s="400">
        <v>24000</v>
      </c>
      <c r="D581" s="910" t="s">
        <v>5082</v>
      </c>
      <c r="E581" s="402" t="s">
        <v>482</v>
      </c>
      <c r="F581" s="403">
        <v>2300252</v>
      </c>
      <c r="G581" s="404" t="s">
        <v>7814</v>
      </c>
      <c r="I581" s="369">
        <f t="shared" si="14"/>
        <v>29040</v>
      </c>
      <c r="HB581" s="378"/>
      <c r="HC581" s="378"/>
      <c r="HD581" s="378"/>
      <c r="HE581" s="378"/>
      <c r="HF581" s="378"/>
      <c r="HG581" s="378"/>
      <c r="HH581" s="378"/>
      <c r="HI581" s="378"/>
      <c r="HJ581" s="378"/>
      <c r="HK581" s="378"/>
      <c r="HL581" s="378"/>
      <c r="HM581" s="378"/>
      <c r="HN581" s="378"/>
    </row>
    <row r="582" s="369" customFormat="1" ht="36" hidden="1" customHeight="1" spans="1:222">
      <c r="A582" s="399" t="s">
        <v>8604</v>
      </c>
      <c r="B582" s="399" t="s">
        <v>8605</v>
      </c>
      <c r="C582" s="400">
        <v>33792</v>
      </c>
      <c r="D582" s="910" t="s">
        <v>5082</v>
      </c>
      <c r="E582" s="402" t="s">
        <v>482</v>
      </c>
      <c r="F582" s="403">
        <v>2300252</v>
      </c>
      <c r="G582" s="404" t="s">
        <v>7814</v>
      </c>
      <c r="I582" s="369">
        <f t="shared" si="14"/>
        <v>40888.32</v>
      </c>
      <c r="HB582" s="378"/>
      <c r="HC582" s="378"/>
      <c r="HD582" s="378"/>
      <c r="HE582" s="378"/>
      <c r="HF582" s="378"/>
      <c r="HG582" s="378"/>
      <c r="HH582" s="378"/>
      <c r="HI582" s="378"/>
      <c r="HJ582" s="378"/>
      <c r="HK582" s="378"/>
      <c r="HL582" s="378"/>
      <c r="HM582" s="378"/>
      <c r="HN582" s="378"/>
    </row>
    <row r="583" s="369" customFormat="1" ht="36" hidden="1" customHeight="1" spans="1:222">
      <c r="A583" s="399" t="s">
        <v>8604</v>
      </c>
      <c r="B583" s="399" t="s">
        <v>8605</v>
      </c>
      <c r="C583" s="400">
        <v>50908</v>
      </c>
      <c r="D583" s="910" t="s">
        <v>5082</v>
      </c>
      <c r="E583" s="402" t="s">
        <v>482</v>
      </c>
      <c r="F583" s="403">
        <v>2300252</v>
      </c>
      <c r="G583" s="404" t="s">
        <v>7814</v>
      </c>
      <c r="H583" s="369">
        <f>C583*0.7</f>
        <v>35635.6</v>
      </c>
      <c r="I583" s="369">
        <f t="shared" ref="I583:I646" si="16">C583*1.21</f>
        <v>61598.68</v>
      </c>
      <c r="HB583" s="378"/>
      <c r="HC583" s="378"/>
      <c r="HD583" s="378"/>
      <c r="HE583" s="378"/>
      <c r="HF583" s="378"/>
      <c r="HG583" s="378"/>
      <c r="HH583" s="378"/>
      <c r="HI583" s="378"/>
      <c r="HJ583" s="378"/>
      <c r="HK583" s="378"/>
      <c r="HL583" s="378"/>
      <c r="HM583" s="378"/>
      <c r="HN583" s="378"/>
    </row>
    <row r="584" s="369" customFormat="1" ht="36" hidden="1" customHeight="1" spans="1:222">
      <c r="A584" s="399" t="s">
        <v>8604</v>
      </c>
      <c r="B584" s="399" t="s">
        <v>8605</v>
      </c>
      <c r="C584" s="400">
        <v>33000</v>
      </c>
      <c r="D584" s="910" t="s">
        <v>5082</v>
      </c>
      <c r="E584" s="402" t="s">
        <v>482</v>
      </c>
      <c r="F584" s="403">
        <v>2300258</v>
      </c>
      <c r="G584" s="404" t="s">
        <v>7820</v>
      </c>
      <c r="I584" s="369">
        <f t="shared" si="16"/>
        <v>39930</v>
      </c>
      <c r="HB584" s="378"/>
      <c r="HC584" s="378"/>
      <c r="HD584" s="378"/>
      <c r="HE584" s="378"/>
      <c r="HF584" s="378"/>
      <c r="HG584" s="378"/>
      <c r="HH584" s="378"/>
      <c r="HI584" s="378"/>
      <c r="HJ584" s="378"/>
      <c r="HK584" s="378"/>
      <c r="HL584" s="378"/>
      <c r="HM584" s="378"/>
      <c r="HN584" s="378"/>
    </row>
    <row r="585" s="369" customFormat="1" ht="36" hidden="1" customHeight="1" spans="1:222">
      <c r="A585" s="399" t="s">
        <v>8606</v>
      </c>
      <c r="B585" s="399" t="s">
        <v>8607</v>
      </c>
      <c r="C585" s="400">
        <v>200000</v>
      </c>
      <c r="D585" s="910" t="s">
        <v>5082</v>
      </c>
      <c r="E585" s="402" t="s">
        <v>482</v>
      </c>
      <c r="F585" s="403">
        <v>2130804</v>
      </c>
      <c r="G585" s="404" t="s">
        <v>1920</v>
      </c>
      <c r="I585" s="369">
        <f t="shared" si="16"/>
        <v>242000</v>
      </c>
      <c r="HB585" s="378"/>
      <c r="HC585" s="378"/>
      <c r="HD585" s="378"/>
      <c r="HE585" s="378"/>
      <c r="HF585" s="378"/>
      <c r="HG585" s="378"/>
      <c r="HH585" s="378"/>
      <c r="HI585" s="378"/>
      <c r="HJ585" s="378"/>
      <c r="HK585" s="378"/>
      <c r="HL585" s="378"/>
      <c r="HM585" s="378"/>
      <c r="HN585" s="378"/>
    </row>
    <row r="586" s="369" customFormat="1" ht="36" hidden="1" customHeight="1" spans="1:222">
      <c r="A586" s="399" t="s">
        <v>8606</v>
      </c>
      <c r="B586" s="399" t="s">
        <v>8607</v>
      </c>
      <c r="C586" s="400">
        <v>164900</v>
      </c>
      <c r="D586" s="910" t="s">
        <v>5082</v>
      </c>
      <c r="E586" s="402" t="s">
        <v>482</v>
      </c>
      <c r="F586" s="403">
        <v>2130100</v>
      </c>
      <c r="G586" s="404" t="s">
        <v>1334</v>
      </c>
      <c r="I586" s="369">
        <f t="shared" si="16"/>
        <v>199529</v>
      </c>
      <c r="HB586" s="378"/>
      <c r="HC586" s="378"/>
      <c r="HD586" s="378"/>
      <c r="HE586" s="378"/>
      <c r="HF586" s="378"/>
      <c r="HG586" s="378"/>
      <c r="HH586" s="378"/>
      <c r="HI586" s="378"/>
      <c r="HJ586" s="378"/>
      <c r="HK586" s="378"/>
      <c r="HL586" s="378"/>
      <c r="HM586" s="378"/>
      <c r="HN586" s="378"/>
    </row>
    <row r="587" s="369" customFormat="1" ht="36" hidden="1" customHeight="1" spans="1:222">
      <c r="A587" s="399" t="s">
        <v>8606</v>
      </c>
      <c r="B587" s="399" t="s">
        <v>8607</v>
      </c>
      <c r="C587" s="400">
        <v>100000</v>
      </c>
      <c r="D587" s="910" t="s">
        <v>5082</v>
      </c>
      <c r="E587" s="402" t="s">
        <v>482</v>
      </c>
      <c r="F587" s="403">
        <v>2300249</v>
      </c>
      <c r="G587" s="404" t="s">
        <v>7811</v>
      </c>
      <c r="I587" s="369">
        <f t="shared" si="16"/>
        <v>121000</v>
      </c>
      <c r="HB587" s="378"/>
      <c r="HC587" s="378"/>
      <c r="HD587" s="378"/>
      <c r="HE587" s="378"/>
      <c r="HF587" s="378"/>
      <c r="HG587" s="378"/>
      <c r="HH587" s="378"/>
      <c r="HI587" s="378"/>
      <c r="HJ587" s="378"/>
      <c r="HK587" s="378"/>
      <c r="HL587" s="378"/>
      <c r="HM587" s="378"/>
      <c r="HN587" s="378"/>
    </row>
    <row r="588" s="369" customFormat="1" ht="36" hidden="1" customHeight="1" spans="1:222">
      <c r="A588" s="399" t="s">
        <v>8606</v>
      </c>
      <c r="B588" s="399" t="s">
        <v>8607</v>
      </c>
      <c r="C588" s="400">
        <v>150000</v>
      </c>
      <c r="D588" s="910" t="s">
        <v>5082</v>
      </c>
      <c r="E588" s="402" t="s">
        <v>482</v>
      </c>
      <c r="F588" s="403">
        <v>2300249</v>
      </c>
      <c r="G588" s="404" t="s">
        <v>7811</v>
      </c>
      <c r="I588" s="369">
        <f t="shared" si="16"/>
        <v>181500</v>
      </c>
      <c r="HB588" s="378"/>
      <c r="HC588" s="378"/>
      <c r="HD588" s="378"/>
      <c r="HE588" s="378"/>
      <c r="HF588" s="378"/>
      <c r="HG588" s="378"/>
      <c r="HH588" s="378"/>
      <c r="HI588" s="378"/>
      <c r="HJ588" s="378"/>
      <c r="HK588" s="378"/>
      <c r="HL588" s="378"/>
      <c r="HM588" s="378"/>
      <c r="HN588" s="378"/>
    </row>
    <row r="589" s="369" customFormat="1" ht="36" hidden="1" customHeight="1" spans="1:222">
      <c r="A589" s="399" t="s">
        <v>8606</v>
      </c>
      <c r="B589" s="399" t="s">
        <v>8607</v>
      </c>
      <c r="C589" s="400">
        <v>80000</v>
      </c>
      <c r="D589" s="910" t="s">
        <v>5082</v>
      </c>
      <c r="E589" s="402" t="s">
        <v>482</v>
      </c>
      <c r="F589" s="403">
        <v>2300248</v>
      </c>
      <c r="G589" s="404" t="s">
        <v>7810</v>
      </c>
      <c r="I589" s="369">
        <f t="shared" si="16"/>
        <v>96800</v>
      </c>
      <c r="HB589" s="378"/>
      <c r="HC589" s="378"/>
      <c r="HD589" s="378"/>
      <c r="HE589" s="378"/>
      <c r="HF589" s="378"/>
      <c r="HG589" s="378"/>
      <c r="HH589" s="378"/>
      <c r="HI589" s="378"/>
      <c r="HJ589" s="378"/>
      <c r="HK589" s="378"/>
      <c r="HL589" s="378"/>
      <c r="HM589" s="378"/>
      <c r="HN589" s="378"/>
    </row>
    <row r="590" s="369" customFormat="1" ht="36" hidden="1" customHeight="1" spans="1:222">
      <c r="A590" s="399" t="s">
        <v>8606</v>
      </c>
      <c r="B590" s="399" t="s">
        <v>8607</v>
      </c>
      <c r="C590" s="400">
        <v>100000</v>
      </c>
      <c r="D590" s="910" t="s">
        <v>5082</v>
      </c>
      <c r="E590" s="402" t="s">
        <v>482</v>
      </c>
      <c r="F590" s="403">
        <v>2300248</v>
      </c>
      <c r="G590" s="404" t="s">
        <v>7810</v>
      </c>
      <c r="I590" s="369">
        <f t="shared" si="16"/>
        <v>121000</v>
      </c>
      <c r="HB590" s="378"/>
      <c r="HC590" s="378"/>
      <c r="HD590" s="378"/>
      <c r="HE590" s="378"/>
      <c r="HF590" s="378"/>
      <c r="HG590" s="378"/>
      <c r="HH590" s="378"/>
      <c r="HI590" s="378"/>
      <c r="HJ590" s="378"/>
      <c r="HK590" s="378"/>
      <c r="HL590" s="378"/>
      <c r="HM590" s="378"/>
      <c r="HN590" s="378"/>
    </row>
    <row r="591" s="369" customFormat="1" ht="36" hidden="1" customHeight="1" spans="1:222">
      <c r="A591" s="399" t="s">
        <v>8122</v>
      </c>
      <c r="B591" s="399" t="s">
        <v>8608</v>
      </c>
      <c r="C591" s="400">
        <v>5300000</v>
      </c>
      <c r="D591" s="910" t="s">
        <v>6003</v>
      </c>
      <c r="E591" s="402" t="s">
        <v>1400</v>
      </c>
      <c r="F591" s="403">
        <v>2300248</v>
      </c>
      <c r="G591" s="404" t="s">
        <v>7810</v>
      </c>
      <c r="I591" s="369">
        <f t="shared" si="16"/>
        <v>6413000</v>
      </c>
      <c r="HB591" s="378"/>
      <c r="HC591" s="378"/>
      <c r="HD591" s="378"/>
      <c r="HE591" s="378"/>
      <c r="HF591" s="378"/>
      <c r="HG591" s="378"/>
      <c r="HH591" s="378"/>
      <c r="HI591" s="378"/>
      <c r="HJ591" s="378"/>
      <c r="HK591" s="378"/>
      <c r="HL591" s="378"/>
      <c r="HM591" s="378"/>
      <c r="HN591" s="378"/>
    </row>
    <row r="592" s="369" customFormat="1" ht="36" hidden="1" customHeight="1" spans="1:222">
      <c r="A592" s="399" t="s">
        <v>8161</v>
      </c>
      <c r="B592" s="399" t="s">
        <v>8609</v>
      </c>
      <c r="C592" s="400">
        <v>459500</v>
      </c>
      <c r="D592" s="910" t="s">
        <v>6003</v>
      </c>
      <c r="E592" s="402" t="s">
        <v>1400</v>
      </c>
      <c r="F592" s="403">
        <v>2300244</v>
      </c>
      <c r="G592" s="404" t="s">
        <v>7806</v>
      </c>
      <c r="I592" s="369">
        <f t="shared" si="16"/>
        <v>555995</v>
      </c>
      <c r="HB592" s="378"/>
      <c r="HC592" s="378"/>
      <c r="HD592" s="378"/>
      <c r="HE592" s="378"/>
      <c r="HF592" s="378"/>
      <c r="HG592" s="378"/>
      <c r="HH592" s="378"/>
      <c r="HI592" s="378"/>
      <c r="HJ592" s="378"/>
      <c r="HK592" s="378"/>
      <c r="HL592" s="378"/>
      <c r="HM592" s="378"/>
      <c r="HN592" s="378"/>
    </row>
    <row r="593" s="369" customFormat="1" ht="36" hidden="1" customHeight="1" spans="1:222">
      <c r="A593" s="399" t="s">
        <v>8178</v>
      </c>
      <c r="B593" s="399" t="s">
        <v>8610</v>
      </c>
      <c r="C593" s="400">
        <v>238200</v>
      </c>
      <c r="D593" s="910" t="s">
        <v>6003</v>
      </c>
      <c r="E593" s="402" t="s">
        <v>1400</v>
      </c>
      <c r="F593" s="403">
        <v>2300244</v>
      </c>
      <c r="G593" s="404" t="s">
        <v>7806</v>
      </c>
      <c r="I593" s="369">
        <f t="shared" si="16"/>
        <v>288222</v>
      </c>
      <c r="HB593" s="378"/>
      <c r="HC593" s="378"/>
      <c r="HD593" s="378"/>
      <c r="HE593" s="378"/>
      <c r="HF593" s="378"/>
      <c r="HG593" s="378"/>
      <c r="HH593" s="378"/>
      <c r="HI593" s="378"/>
      <c r="HJ593" s="378"/>
      <c r="HK593" s="378"/>
      <c r="HL593" s="378"/>
      <c r="HM593" s="378"/>
      <c r="HN593" s="378"/>
    </row>
    <row r="594" s="369" customFormat="1" ht="36" hidden="1" customHeight="1" spans="1:222">
      <c r="A594" s="399" t="s">
        <v>8180</v>
      </c>
      <c r="B594" s="399" t="s">
        <v>8611</v>
      </c>
      <c r="C594" s="400">
        <v>387100</v>
      </c>
      <c r="D594" s="910" t="s">
        <v>6003</v>
      </c>
      <c r="E594" s="402" t="s">
        <v>1400</v>
      </c>
      <c r="F594" s="403">
        <v>2300244</v>
      </c>
      <c r="G594" s="404" t="s">
        <v>7806</v>
      </c>
      <c r="I594" s="369">
        <f t="shared" si="16"/>
        <v>468391</v>
      </c>
      <c r="HB594" s="378"/>
      <c r="HC594" s="378"/>
      <c r="HD594" s="378"/>
      <c r="HE594" s="378"/>
      <c r="HF594" s="378"/>
      <c r="HG594" s="378"/>
      <c r="HH594" s="378"/>
      <c r="HI594" s="378"/>
      <c r="HJ594" s="378"/>
      <c r="HK594" s="378"/>
      <c r="HL594" s="378"/>
      <c r="HM594" s="378"/>
      <c r="HN594" s="378"/>
    </row>
    <row r="595" s="369" customFormat="1" ht="36" hidden="1" customHeight="1" spans="1:222">
      <c r="A595" s="399" t="s">
        <v>8182</v>
      </c>
      <c r="B595" s="399" t="s">
        <v>8612</v>
      </c>
      <c r="C595" s="400">
        <v>204200</v>
      </c>
      <c r="D595" s="910" t="s">
        <v>6003</v>
      </c>
      <c r="E595" s="402" t="s">
        <v>1400</v>
      </c>
      <c r="F595" s="403">
        <v>2300244</v>
      </c>
      <c r="G595" s="404" t="s">
        <v>7806</v>
      </c>
      <c r="I595" s="369">
        <f t="shared" si="16"/>
        <v>247082</v>
      </c>
      <c r="HB595" s="378"/>
      <c r="HC595" s="378"/>
      <c r="HD595" s="378"/>
      <c r="HE595" s="378"/>
      <c r="HF595" s="378"/>
      <c r="HG595" s="378"/>
      <c r="HH595" s="378"/>
      <c r="HI595" s="378"/>
      <c r="HJ595" s="378"/>
      <c r="HK595" s="378"/>
      <c r="HL595" s="378"/>
      <c r="HM595" s="378"/>
      <c r="HN595" s="378"/>
    </row>
    <row r="596" s="369" customFormat="1" ht="36" hidden="1" customHeight="1" spans="1:222">
      <c r="A596" s="399" t="s">
        <v>8186</v>
      </c>
      <c r="B596" s="399" t="s">
        <v>8613</v>
      </c>
      <c r="C596" s="400">
        <v>191400</v>
      </c>
      <c r="D596" s="910" t="s">
        <v>6003</v>
      </c>
      <c r="E596" s="402" t="s">
        <v>1400</v>
      </c>
      <c r="F596" s="403">
        <v>2300244</v>
      </c>
      <c r="G596" s="404" t="s">
        <v>7806</v>
      </c>
      <c r="I596" s="369">
        <f t="shared" si="16"/>
        <v>231594</v>
      </c>
      <c r="HB596" s="378"/>
      <c r="HC596" s="378"/>
      <c r="HD596" s="378"/>
      <c r="HE596" s="378"/>
      <c r="HF596" s="378"/>
      <c r="HG596" s="378"/>
      <c r="HH596" s="378"/>
      <c r="HI596" s="378"/>
      <c r="HJ596" s="378"/>
      <c r="HK596" s="378"/>
      <c r="HL596" s="378"/>
      <c r="HM596" s="378"/>
      <c r="HN596" s="378"/>
    </row>
    <row r="597" s="369" customFormat="1" ht="36" hidden="1" customHeight="1" spans="1:222">
      <c r="A597" s="399" t="s">
        <v>8184</v>
      </c>
      <c r="B597" s="399" t="s">
        <v>8614</v>
      </c>
      <c r="C597" s="400">
        <v>251000</v>
      </c>
      <c r="D597" s="910" t="s">
        <v>6003</v>
      </c>
      <c r="E597" s="402" t="s">
        <v>1400</v>
      </c>
      <c r="F597" s="403">
        <v>2300244</v>
      </c>
      <c r="G597" s="404" t="s">
        <v>7806</v>
      </c>
      <c r="H597" s="369">
        <f t="shared" ref="H597:H604" si="17">C597*0.8</f>
        <v>200800</v>
      </c>
      <c r="I597" s="369">
        <f t="shared" si="16"/>
        <v>303710</v>
      </c>
      <c r="HB597" s="378"/>
      <c r="HC597" s="378"/>
      <c r="HD597" s="378"/>
      <c r="HE597" s="378"/>
      <c r="HF597" s="378"/>
      <c r="HG597" s="378"/>
      <c r="HH597" s="378"/>
      <c r="HI597" s="378"/>
      <c r="HJ597" s="378"/>
      <c r="HK597" s="378"/>
      <c r="HL597" s="378"/>
      <c r="HM597" s="378"/>
      <c r="HN597" s="378"/>
    </row>
    <row r="598" s="369" customFormat="1" ht="36" hidden="1" customHeight="1" spans="1:222">
      <c r="A598" s="399" t="s">
        <v>8194</v>
      </c>
      <c r="B598" s="399" t="s">
        <v>8615</v>
      </c>
      <c r="C598" s="400">
        <v>255300</v>
      </c>
      <c r="D598" s="910" t="s">
        <v>6003</v>
      </c>
      <c r="E598" s="402" t="s">
        <v>1400</v>
      </c>
      <c r="F598" s="403">
        <v>2013202</v>
      </c>
      <c r="G598" s="404" t="s">
        <v>14</v>
      </c>
      <c r="H598" s="369">
        <f t="shared" si="17"/>
        <v>204240</v>
      </c>
      <c r="I598" s="369">
        <f t="shared" si="16"/>
        <v>308913</v>
      </c>
      <c r="HB598" s="378"/>
      <c r="HC598" s="378"/>
      <c r="HD598" s="378"/>
      <c r="HE598" s="378"/>
      <c r="HF598" s="378"/>
      <c r="HG598" s="378"/>
      <c r="HH598" s="378"/>
      <c r="HI598" s="378"/>
      <c r="HJ598" s="378"/>
      <c r="HK598" s="378"/>
      <c r="HL598" s="378"/>
      <c r="HM598" s="378"/>
      <c r="HN598" s="378"/>
    </row>
    <row r="599" s="369" customFormat="1" ht="36" hidden="1" customHeight="1" spans="1:222">
      <c r="A599" s="399" t="s">
        <v>8188</v>
      </c>
      <c r="B599" s="399" t="s">
        <v>8616</v>
      </c>
      <c r="C599" s="400">
        <v>293500</v>
      </c>
      <c r="D599" s="910" t="s">
        <v>6003</v>
      </c>
      <c r="E599" s="402" t="s">
        <v>1400</v>
      </c>
      <c r="F599" s="403">
        <v>2013202</v>
      </c>
      <c r="G599" s="404" t="s">
        <v>14</v>
      </c>
      <c r="I599" s="369">
        <f t="shared" si="16"/>
        <v>355135</v>
      </c>
      <c r="HB599" s="378"/>
      <c r="HC599" s="378"/>
      <c r="HD599" s="378"/>
      <c r="HE599" s="378"/>
      <c r="HF599" s="378"/>
      <c r="HG599" s="378"/>
      <c r="HH599" s="378"/>
      <c r="HI599" s="378"/>
      <c r="HJ599" s="378"/>
      <c r="HK599" s="378"/>
      <c r="HL599" s="378"/>
      <c r="HM599" s="378"/>
      <c r="HN599" s="378"/>
    </row>
    <row r="600" s="369" customFormat="1" ht="36" hidden="1" customHeight="1" spans="1:222">
      <c r="A600" s="399" t="s">
        <v>8196</v>
      </c>
      <c r="B600" s="399" t="s">
        <v>8617</v>
      </c>
      <c r="C600" s="400">
        <v>99.99</v>
      </c>
      <c r="D600" s="910" t="s">
        <v>6003</v>
      </c>
      <c r="E600" s="402" t="s">
        <v>1400</v>
      </c>
      <c r="F600" s="403">
        <v>2120303</v>
      </c>
      <c r="G600" s="404" t="s">
        <v>1328</v>
      </c>
      <c r="I600" s="369">
        <f t="shared" si="16"/>
        <v>120.9879</v>
      </c>
      <c r="HB600" s="378"/>
      <c r="HC600" s="378"/>
      <c r="HD600" s="378"/>
      <c r="HE600" s="378"/>
      <c r="HF600" s="378"/>
      <c r="HG600" s="378"/>
      <c r="HH600" s="378"/>
      <c r="HI600" s="378"/>
      <c r="HJ600" s="378"/>
      <c r="HK600" s="378"/>
      <c r="HL600" s="378"/>
      <c r="HM600" s="378"/>
      <c r="HN600" s="378"/>
    </row>
    <row r="601" s="369" customFormat="1" ht="36" hidden="1" customHeight="1" spans="1:222">
      <c r="A601" s="399" t="s">
        <v>8198</v>
      </c>
      <c r="B601" s="399" t="s">
        <v>8618</v>
      </c>
      <c r="C601" s="400">
        <v>374400</v>
      </c>
      <c r="D601" s="910" t="s">
        <v>6003</v>
      </c>
      <c r="E601" s="402" t="s">
        <v>1400</v>
      </c>
      <c r="F601" s="403">
        <v>2080712</v>
      </c>
      <c r="G601" s="404" t="s">
        <v>990</v>
      </c>
      <c r="H601" s="369">
        <f t="shared" si="17"/>
        <v>299520</v>
      </c>
      <c r="I601" s="369">
        <f t="shared" si="16"/>
        <v>453024</v>
      </c>
      <c r="HB601" s="378"/>
      <c r="HC601" s="378"/>
      <c r="HD601" s="378"/>
      <c r="HE601" s="378"/>
      <c r="HF601" s="378"/>
      <c r="HG601" s="378"/>
      <c r="HH601" s="378"/>
      <c r="HI601" s="378"/>
      <c r="HJ601" s="378"/>
      <c r="HK601" s="378"/>
      <c r="HL601" s="378"/>
      <c r="HM601" s="378"/>
      <c r="HN601" s="378"/>
    </row>
    <row r="602" s="369" customFormat="1" ht="36" hidden="1" customHeight="1" spans="1:222">
      <c r="A602" s="399" t="s">
        <v>8192</v>
      </c>
      <c r="B602" s="399" t="s">
        <v>8619</v>
      </c>
      <c r="C602" s="400">
        <v>225500</v>
      </c>
      <c r="D602" s="910" t="s">
        <v>6003</v>
      </c>
      <c r="E602" s="402" t="s">
        <v>1400</v>
      </c>
      <c r="F602" s="403">
        <v>2013402</v>
      </c>
      <c r="G602" s="404" t="s">
        <v>14</v>
      </c>
      <c r="H602" s="369">
        <f t="shared" si="17"/>
        <v>180400</v>
      </c>
      <c r="I602" s="369">
        <f t="shared" si="16"/>
        <v>272855</v>
      </c>
      <c r="HB602" s="378"/>
      <c r="HC602" s="378"/>
      <c r="HD602" s="378"/>
      <c r="HE602" s="378"/>
      <c r="HF602" s="378"/>
      <c r="HG602" s="378"/>
      <c r="HH602" s="378"/>
      <c r="HI602" s="378"/>
      <c r="HJ602" s="378"/>
      <c r="HK602" s="378"/>
      <c r="HL602" s="378"/>
      <c r="HM602" s="378"/>
      <c r="HN602" s="378"/>
    </row>
    <row r="603" s="369" customFormat="1" ht="36" hidden="1" customHeight="1" spans="1:222">
      <c r="A603" s="399" t="s">
        <v>8190</v>
      </c>
      <c r="B603" s="399" t="s">
        <v>8620</v>
      </c>
      <c r="C603" s="400">
        <v>29800</v>
      </c>
      <c r="D603" s="910" t="s">
        <v>6003</v>
      </c>
      <c r="E603" s="402" t="s">
        <v>1400</v>
      </c>
      <c r="F603" s="403">
        <v>2013402</v>
      </c>
      <c r="G603" s="404" t="s">
        <v>14</v>
      </c>
      <c r="H603" s="369">
        <f t="shared" si="17"/>
        <v>23840</v>
      </c>
      <c r="I603" s="369">
        <f t="shared" si="16"/>
        <v>36058</v>
      </c>
      <c r="HB603" s="378"/>
      <c r="HC603" s="378"/>
      <c r="HD603" s="378"/>
      <c r="HE603" s="378"/>
      <c r="HF603" s="378"/>
      <c r="HG603" s="378"/>
      <c r="HH603" s="378"/>
      <c r="HI603" s="378"/>
      <c r="HJ603" s="378"/>
      <c r="HK603" s="378"/>
      <c r="HL603" s="378"/>
      <c r="HM603" s="378"/>
      <c r="HN603" s="378"/>
    </row>
    <row r="604" s="369" customFormat="1" ht="36" hidden="1" customHeight="1" spans="1:222">
      <c r="A604" s="399" t="s">
        <v>8122</v>
      </c>
      <c r="B604" s="399" t="s">
        <v>8621</v>
      </c>
      <c r="C604" s="400">
        <v>2000000</v>
      </c>
      <c r="D604" s="910" t="s">
        <v>6003</v>
      </c>
      <c r="E604" s="402" t="s">
        <v>1400</v>
      </c>
      <c r="F604" s="403">
        <v>2010299</v>
      </c>
      <c r="G604" s="404" t="s">
        <v>46</v>
      </c>
      <c r="H604" s="369">
        <f t="shared" si="17"/>
        <v>1600000</v>
      </c>
      <c r="I604" s="369">
        <f t="shared" si="16"/>
        <v>2420000</v>
      </c>
      <c r="HB604" s="378"/>
      <c r="HC604" s="378"/>
      <c r="HD604" s="378"/>
      <c r="HE604" s="378"/>
      <c r="HF604" s="378"/>
      <c r="HG604" s="378"/>
      <c r="HH604" s="378"/>
      <c r="HI604" s="378"/>
      <c r="HJ604" s="378"/>
      <c r="HK604" s="378"/>
      <c r="HL604" s="378"/>
      <c r="HM604" s="378"/>
      <c r="HN604" s="378"/>
    </row>
    <row r="605" s="369" customFormat="1" ht="36" hidden="1" customHeight="1" spans="1:222">
      <c r="A605" s="399" t="s">
        <v>8122</v>
      </c>
      <c r="B605" s="399" t="s">
        <v>8622</v>
      </c>
      <c r="C605" s="400">
        <v>300000</v>
      </c>
      <c r="D605" s="910" t="s">
        <v>6002</v>
      </c>
      <c r="E605" s="402" t="s">
        <v>1399</v>
      </c>
      <c r="F605" s="403">
        <v>2010299</v>
      </c>
      <c r="G605" s="404" t="s">
        <v>46</v>
      </c>
      <c r="I605" s="369">
        <f t="shared" si="16"/>
        <v>363000</v>
      </c>
      <c r="HB605" s="378"/>
      <c r="HC605" s="378"/>
      <c r="HD605" s="378"/>
      <c r="HE605" s="378"/>
      <c r="HF605" s="378"/>
      <c r="HG605" s="378"/>
      <c r="HH605" s="378"/>
      <c r="HI605" s="378"/>
      <c r="HJ605" s="378"/>
      <c r="HK605" s="378"/>
      <c r="HL605" s="378"/>
      <c r="HM605" s="378"/>
      <c r="HN605" s="378"/>
    </row>
    <row r="606" s="369" customFormat="1" ht="36" hidden="1" customHeight="1" spans="1:222">
      <c r="A606" s="399" t="s">
        <v>8623</v>
      </c>
      <c r="B606" s="399" t="s">
        <v>8624</v>
      </c>
      <c r="C606" s="400">
        <v>6410000</v>
      </c>
      <c r="D606" s="910" t="s">
        <v>6002</v>
      </c>
      <c r="E606" s="402" t="s">
        <v>1399</v>
      </c>
      <c r="F606" s="403">
        <v>2200199</v>
      </c>
      <c r="G606" s="404" t="s">
        <v>1578</v>
      </c>
      <c r="H606" s="369">
        <f t="shared" ref="H606:H610" si="18">C606*0.9</f>
        <v>5769000</v>
      </c>
      <c r="I606" s="369">
        <f t="shared" si="16"/>
        <v>7756100</v>
      </c>
      <c r="HB606" s="378"/>
      <c r="HC606" s="378"/>
      <c r="HD606" s="378"/>
      <c r="HE606" s="378"/>
      <c r="HF606" s="378"/>
      <c r="HG606" s="378"/>
      <c r="HH606" s="378"/>
      <c r="HI606" s="378"/>
      <c r="HJ606" s="378"/>
      <c r="HK606" s="378"/>
      <c r="HL606" s="378"/>
      <c r="HM606" s="378"/>
      <c r="HN606" s="378"/>
    </row>
    <row r="607" s="369" customFormat="1" ht="36" hidden="1" customHeight="1" spans="1:222">
      <c r="A607" s="399" t="s">
        <v>8623</v>
      </c>
      <c r="B607" s="399" t="s">
        <v>8625</v>
      </c>
      <c r="C607" s="400">
        <v>3180000</v>
      </c>
      <c r="D607" s="910" t="s">
        <v>6003</v>
      </c>
      <c r="E607" s="402" t="s">
        <v>1400</v>
      </c>
      <c r="F607" s="403">
        <v>2300247</v>
      </c>
      <c r="G607" s="404" t="s">
        <v>7809</v>
      </c>
      <c r="H607" s="369">
        <f t="shared" si="18"/>
        <v>2862000</v>
      </c>
      <c r="I607" s="369">
        <f t="shared" si="16"/>
        <v>3847800</v>
      </c>
      <c r="HB607" s="378"/>
      <c r="HC607" s="378"/>
      <c r="HD607" s="378"/>
      <c r="HE607" s="378"/>
      <c r="HF607" s="378"/>
      <c r="HG607" s="378"/>
      <c r="HH607" s="378"/>
      <c r="HI607" s="378"/>
      <c r="HJ607" s="378"/>
      <c r="HK607" s="378"/>
      <c r="HL607" s="378"/>
      <c r="HM607" s="378"/>
      <c r="HN607" s="378"/>
    </row>
    <row r="608" s="369" customFormat="1" ht="36" hidden="1" customHeight="1" spans="1:222">
      <c r="A608" s="399" t="s">
        <v>8178</v>
      </c>
      <c r="B608" s="399" t="s">
        <v>8626</v>
      </c>
      <c r="C608" s="400">
        <v>5500000</v>
      </c>
      <c r="D608" s="910" t="s">
        <v>6001</v>
      </c>
      <c r="E608" s="402" t="s">
        <v>1398</v>
      </c>
      <c r="F608" s="403">
        <v>2300247</v>
      </c>
      <c r="G608" s="404" t="s">
        <v>7809</v>
      </c>
      <c r="H608" s="369">
        <f t="shared" si="18"/>
        <v>4950000</v>
      </c>
      <c r="I608" s="369">
        <f t="shared" si="16"/>
        <v>6655000</v>
      </c>
      <c r="HB608" s="378"/>
      <c r="HC608" s="378"/>
      <c r="HD608" s="378"/>
      <c r="HE608" s="378"/>
      <c r="HF608" s="378"/>
      <c r="HG608" s="378"/>
      <c r="HH608" s="378"/>
      <c r="HI608" s="378"/>
      <c r="HJ608" s="378"/>
      <c r="HK608" s="378"/>
      <c r="HL608" s="378"/>
      <c r="HM608" s="378"/>
      <c r="HN608" s="378"/>
    </row>
    <row r="609" s="369" customFormat="1" ht="36" hidden="1" customHeight="1" spans="1:222">
      <c r="A609" s="399" t="s">
        <v>8188</v>
      </c>
      <c r="B609" s="399" t="s">
        <v>8627</v>
      </c>
      <c r="C609" s="400">
        <v>600000</v>
      </c>
      <c r="D609" s="910" t="s">
        <v>6001</v>
      </c>
      <c r="E609" s="402" t="s">
        <v>1398</v>
      </c>
      <c r="F609" s="403">
        <v>2300247</v>
      </c>
      <c r="G609" s="404" t="s">
        <v>7809</v>
      </c>
      <c r="H609" s="369">
        <f t="shared" si="18"/>
        <v>540000</v>
      </c>
      <c r="I609" s="369">
        <f t="shared" si="16"/>
        <v>726000</v>
      </c>
      <c r="HB609" s="378"/>
      <c r="HC609" s="378"/>
      <c r="HD609" s="378"/>
      <c r="HE609" s="378"/>
      <c r="HF609" s="378"/>
      <c r="HG609" s="378"/>
      <c r="HH609" s="378"/>
      <c r="HI609" s="378"/>
      <c r="HJ609" s="378"/>
      <c r="HK609" s="378"/>
      <c r="HL609" s="378"/>
      <c r="HM609" s="378"/>
      <c r="HN609" s="378"/>
    </row>
    <row r="610" s="369" customFormat="1" ht="36" hidden="1" customHeight="1" spans="1:222">
      <c r="A610" s="399" t="s">
        <v>8445</v>
      </c>
      <c r="B610" s="399" t="s">
        <v>8628</v>
      </c>
      <c r="C610" s="400">
        <v>200000</v>
      </c>
      <c r="D610" s="910" t="s">
        <v>6002</v>
      </c>
      <c r="E610" s="402" t="s">
        <v>1399</v>
      </c>
      <c r="F610" s="403">
        <v>2300247</v>
      </c>
      <c r="G610" s="404" t="s">
        <v>7809</v>
      </c>
      <c r="H610" s="369">
        <f t="shared" si="18"/>
        <v>180000</v>
      </c>
      <c r="I610" s="369">
        <f t="shared" si="16"/>
        <v>242000</v>
      </c>
      <c r="HB610" s="378"/>
      <c r="HC610" s="378"/>
      <c r="HD610" s="378"/>
      <c r="HE610" s="378"/>
      <c r="HF610" s="378"/>
      <c r="HG610" s="378"/>
      <c r="HH610" s="378"/>
      <c r="HI610" s="378"/>
      <c r="HJ610" s="378"/>
      <c r="HK610" s="378"/>
      <c r="HL610" s="378"/>
      <c r="HM610" s="378"/>
      <c r="HN610" s="378"/>
    </row>
    <row r="611" s="369" customFormat="1" ht="36" hidden="1" customHeight="1" spans="1:222">
      <c r="A611" s="399" t="s">
        <v>8180</v>
      </c>
      <c r="B611" s="399" t="s">
        <v>8629</v>
      </c>
      <c r="C611" s="400">
        <v>2100000</v>
      </c>
      <c r="D611" s="910" t="s">
        <v>6002</v>
      </c>
      <c r="E611" s="402" t="s">
        <v>1399</v>
      </c>
      <c r="F611" s="403">
        <v>2300247</v>
      </c>
      <c r="G611" s="404" t="s">
        <v>7809</v>
      </c>
      <c r="H611" s="369">
        <f>C611*0.8</f>
        <v>1680000</v>
      </c>
      <c r="I611" s="369">
        <f t="shared" si="16"/>
        <v>2541000</v>
      </c>
      <c r="HB611" s="378"/>
      <c r="HC611" s="378"/>
      <c r="HD611" s="378"/>
      <c r="HE611" s="378"/>
      <c r="HF611" s="378"/>
      <c r="HG611" s="378"/>
      <c r="HH611" s="378"/>
      <c r="HI611" s="378"/>
      <c r="HJ611" s="378"/>
      <c r="HK611" s="378"/>
      <c r="HL611" s="378"/>
      <c r="HM611" s="378"/>
      <c r="HN611" s="378"/>
    </row>
    <row r="612" s="369" customFormat="1" ht="36" hidden="1" customHeight="1" spans="1:222">
      <c r="A612" s="399" t="s">
        <v>8194</v>
      </c>
      <c r="B612" s="399" t="s">
        <v>8630</v>
      </c>
      <c r="C612" s="400">
        <v>700000</v>
      </c>
      <c r="D612" s="910" t="s">
        <v>6002</v>
      </c>
      <c r="E612" s="402" t="s">
        <v>1399</v>
      </c>
      <c r="F612" s="403">
        <v>2010102</v>
      </c>
      <c r="G612" s="404" t="s">
        <v>14</v>
      </c>
      <c r="H612" s="369">
        <f>C612*0.8</f>
        <v>560000</v>
      </c>
      <c r="I612" s="369">
        <f t="shared" si="16"/>
        <v>847000</v>
      </c>
      <c r="HB612" s="378"/>
      <c r="HC612" s="378"/>
      <c r="HD612" s="378"/>
      <c r="HE612" s="378"/>
      <c r="HF612" s="378"/>
      <c r="HG612" s="378"/>
      <c r="HH612" s="378"/>
      <c r="HI612" s="378"/>
      <c r="HJ612" s="378"/>
      <c r="HK612" s="378"/>
      <c r="HL612" s="378"/>
      <c r="HM612" s="378"/>
      <c r="HN612" s="378"/>
    </row>
    <row r="613" s="369" customFormat="1" ht="36" hidden="1" customHeight="1" spans="1:222">
      <c r="A613" s="399" t="s">
        <v>8196</v>
      </c>
      <c r="B613" s="399" t="s">
        <v>8631</v>
      </c>
      <c r="C613" s="400">
        <v>1270000.01</v>
      </c>
      <c r="D613" s="910" t="s">
        <v>6002</v>
      </c>
      <c r="E613" s="402" t="s">
        <v>1399</v>
      </c>
      <c r="F613" s="403">
        <v>2010102</v>
      </c>
      <c r="G613" s="404" t="s">
        <v>14</v>
      </c>
      <c r="I613" s="369">
        <f t="shared" si="16"/>
        <v>1536700.0121</v>
      </c>
      <c r="HB613" s="378"/>
      <c r="HC613" s="378"/>
      <c r="HD613" s="378"/>
      <c r="HE613" s="378"/>
      <c r="HF613" s="378"/>
      <c r="HG613" s="378"/>
      <c r="HH613" s="378"/>
      <c r="HI613" s="378"/>
      <c r="HJ613" s="378"/>
      <c r="HK613" s="378"/>
      <c r="HL613" s="378"/>
      <c r="HM613" s="378"/>
      <c r="HN613" s="378"/>
    </row>
    <row r="614" s="369" customFormat="1" ht="36" hidden="1" customHeight="1" spans="1:222">
      <c r="A614" s="399" t="s">
        <v>8184</v>
      </c>
      <c r="B614" s="399" t="s">
        <v>8632</v>
      </c>
      <c r="C614" s="400">
        <v>700000</v>
      </c>
      <c r="D614" s="910" t="s">
        <v>6002</v>
      </c>
      <c r="E614" s="402" t="s">
        <v>1399</v>
      </c>
      <c r="F614" s="403">
        <v>2040223</v>
      </c>
      <c r="G614" s="404" t="s">
        <v>488</v>
      </c>
      <c r="I614" s="369">
        <f t="shared" si="16"/>
        <v>847000</v>
      </c>
      <c r="HB614" s="378"/>
      <c r="HC614" s="378"/>
      <c r="HD614" s="378"/>
      <c r="HE614" s="378"/>
      <c r="HF614" s="378"/>
      <c r="HG614" s="378"/>
      <c r="HH614" s="378"/>
      <c r="HI614" s="378"/>
      <c r="HJ614" s="378"/>
      <c r="HK614" s="378"/>
      <c r="HL614" s="378"/>
      <c r="HM614" s="378"/>
      <c r="HN614" s="378"/>
    </row>
    <row r="615" s="369" customFormat="1" ht="36" hidden="1" customHeight="1" spans="1:222">
      <c r="A615" s="399" t="s">
        <v>8198</v>
      </c>
      <c r="B615" s="399" t="s">
        <v>8633</v>
      </c>
      <c r="C615" s="400">
        <v>700000</v>
      </c>
      <c r="D615" s="910" t="s">
        <v>6002</v>
      </c>
      <c r="E615" s="402" t="s">
        <v>1399</v>
      </c>
      <c r="F615" s="403">
        <v>2040299</v>
      </c>
      <c r="G615" s="404" t="s">
        <v>491</v>
      </c>
      <c r="I615" s="369">
        <f t="shared" si="16"/>
        <v>847000</v>
      </c>
      <c r="HB615" s="378"/>
      <c r="HC615" s="378"/>
      <c r="HD615" s="378"/>
      <c r="HE615" s="378"/>
      <c r="HF615" s="378"/>
      <c r="HG615" s="378"/>
      <c r="HH615" s="378"/>
      <c r="HI615" s="378"/>
      <c r="HJ615" s="378"/>
      <c r="HK615" s="378"/>
      <c r="HL615" s="378"/>
      <c r="HM615" s="378"/>
      <c r="HN615" s="378"/>
    </row>
    <row r="616" s="369" customFormat="1" ht="36" hidden="1" customHeight="1" spans="1:222">
      <c r="A616" s="399" t="s">
        <v>8184</v>
      </c>
      <c r="B616" s="399" t="s">
        <v>8634</v>
      </c>
      <c r="C616" s="400">
        <v>3570000</v>
      </c>
      <c r="D616" s="910" t="s">
        <v>6001</v>
      </c>
      <c r="E616" s="402" t="s">
        <v>1398</v>
      </c>
      <c r="F616" s="403">
        <v>2130100</v>
      </c>
      <c r="G616" s="404" t="s">
        <v>1334</v>
      </c>
      <c r="I616" s="369">
        <f t="shared" si="16"/>
        <v>4319700</v>
      </c>
      <c r="HB616" s="378"/>
      <c r="HC616" s="378"/>
      <c r="HD616" s="378"/>
      <c r="HE616" s="378"/>
      <c r="HF616" s="378"/>
      <c r="HG616" s="378"/>
      <c r="HH616" s="378"/>
      <c r="HI616" s="378"/>
      <c r="HJ616" s="378"/>
      <c r="HK616" s="378"/>
      <c r="HL616" s="378"/>
      <c r="HM616" s="378"/>
      <c r="HN616" s="378"/>
    </row>
    <row r="617" s="369" customFormat="1" ht="36" hidden="1" customHeight="1" spans="1:222">
      <c r="A617" s="399" t="s">
        <v>8190</v>
      </c>
      <c r="B617" s="399" t="s">
        <v>8635</v>
      </c>
      <c r="C617" s="400">
        <v>2250000</v>
      </c>
      <c r="D617" s="910" t="s">
        <v>6002</v>
      </c>
      <c r="E617" s="402" t="s">
        <v>1399</v>
      </c>
      <c r="F617" s="403" t="s">
        <v>6014</v>
      </c>
      <c r="G617" s="404" t="s">
        <v>1407</v>
      </c>
      <c r="I617" s="369">
        <f t="shared" si="16"/>
        <v>2722500</v>
      </c>
      <c r="HB617" s="378"/>
      <c r="HC617" s="378"/>
      <c r="HD617" s="378"/>
      <c r="HE617" s="378"/>
      <c r="HF617" s="378"/>
      <c r="HG617" s="378"/>
      <c r="HH617" s="378"/>
      <c r="HI617" s="378"/>
      <c r="HJ617" s="378"/>
      <c r="HK617" s="378"/>
      <c r="HL617" s="378"/>
      <c r="HM617" s="378"/>
      <c r="HN617" s="378"/>
    </row>
    <row r="618" s="369" customFormat="1" ht="36" hidden="1" customHeight="1" spans="1:222">
      <c r="A618" s="399" t="s">
        <v>8623</v>
      </c>
      <c r="B618" s="399" t="s">
        <v>8636</v>
      </c>
      <c r="C618" s="400">
        <v>500000</v>
      </c>
      <c r="D618" s="910" t="s">
        <v>6002</v>
      </c>
      <c r="E618" s="402" t="s">
        <v>1399</v>
      </c>
      <c r="F618" s="403" t="s">
        <v>6014</v>
      </c>
      <c r="G618" s="404" t="s">
        <v>1407</v>
      </c>
      <c r="I618" s="369">
        <f t="shared" si="16"/>
        <v>605000</v>
      </c>
      <c r="HB618" s="378"/>
      <c r="HC618" s="378"/>
      <c r="HD618" s="378"/>
      <c r="HE618" s="378"/>
      <c r="HF618" s="378"/>
      <c r="HG618" s="378"/>
      <c r="HH618" s="378"/>
      <c r="HI618" s="378"/>
      <c r="HJ618" s="378"/>
      <c r="HK618" s="378"/>
      <c r="HL618" s="378"/>
      <c r="HM618" s="378"/>
      <c r="HN618" s="378"/>
    </row>
    <row r="619" s="369" customFormat="1" ht="36" hidden="1" customHeight="1" spans="1:222">
      <c r="A619" s="399" t="s">
        <v>8182</v>
      </c>
      <c r="B619" s="399" t="s">
        <v>8637</v>
      </c>
      <c r="C619" s="400">
        <v>400000</v>
      </c>
      <c r="D619" s="910" t="s">
        <v>6002</v>
      </c>
      <c r="E619" s="402" t="s">
        <v>1399</v>
      </c>
      <c r="F619" s="403">
        <v>2300250</v>
      </c>
      <c r="G619" s="404" t="s">
        <v>7812</v>
      </c>
      <c r="I619" s="369">
        <f t="shared" si="16"/>
        <v>484000</v>
      </c>
      <c r="HB619" s="378"/>
      <c r="HC619" s="378"/>
      <c r="HD619" s="378"/>
      <c r="HE619" s="378"/>
      <c r="HF619" s="378"/>
      <c r="HG619" s="378"/>
      <c r="HH619" s="378"/>
      <c r="HI619" s="378"/>
      <c r="HJ619" s="378"/>
      <c r="HK619" s="378"/>
      <c r="HL619" s="378"/>
      <c r="HM619" s="378"/>
      <c r="HN619" s="378"/>
    </row>
    <row r="620" s="369" customFormat="1" ht="36" hidden="1" customHeight="1" spans="1:222">
      <c r="A620" s="399" t="s">
        <v>8163</v>
      </c>
      <c r="B620" s="399" t="s">
        <v>8638</v>
      </c>
      <c r="C620" s="400">
        <v>6400000</v>
      </c>
      <c r="D620" s="910" t="s">
        <v>6002</v>
      </c>
      <c r="E620" s="402" t="s">
        <v>1399</v>
      </c>
      <c r="F620" s="403">
        <v>2300252</v>
      </c>
      <c r="G620" s="404" t="s">
        <v>7814</v>
      </c>
      <c r="I620" s="369">
        <f t="shared" si="16"/>
        <v>7744000</v>
      </c>
      <c r="HB620" s="378"/>
      <c r="HC620" s="378"/>
      <c r="HD620" s="378"/>
      <c r="HE620" s="378"/>
      <c r="HF620" s="378"/>
      <c r="HG620" s="378"/>
      <c r="HH620" s="378"/>
      <c r="HI620" s="378"/>
      <c r="HJ620" s="378"/>
      <c r="HK620" s="378"/>
      <c r="HL620" s="378"/>
      <c r="HM620" s="378"/>
      <c r="HN620" s="378"/>
    </row>
    <row r="621" s="369" customFormat="1" ht="36" hidden="1" customHeight="1" spans="1:222">
      <c r="A621" s="399" t="s">
        <v>8436</v>
      </c>
      <c r="B621" s="399" t="s">
        <v>8639</v>
      </c>
      <c r="C621" s="400">
        <v>16000000</v>
      </c>
      <c r="D621" s="910" t="s">
        <v>6002</v>
      </c>
      <c r="E621" s="402" t="s">
        <v>1399</v>
      </c>
      <c r="F621" s="403">
        <v>2300252</v>
      </c>
      <c r="G621" s="404" t="s">
        <v>7814</v>
      </c>
      <c r="I621" s="369">
        <f t="shared" si="16"/>
        <v>19360000</v>
      </c>
      <c r="HB621" s="378"/>
      <c r="HC621" s="378"/>
      <c r="HD621" s="378"/>
      <c r="HE621" s="378"/>
      <c r="HF621" s="378"/>
      <c r="HG621" s="378"/>
      <c r="HH621" s="378"/>
      <c r="HI621" s="378"/>
      <c r="HJ621" s="378"/>
      <c r="HK621" s="378"/>
      <c r="HL621" s="378"/>
      <c r="HM621" s="378"/>
      <c r="HN621" s="378"/>
    </row>
    <row r="622" s="369" customFormat="1" ht="36" hidden="1" customHeight="1" spans="1:222">
      <c r="A622" s="399" t="s">
        <v>8198</v>
      </c>
      <c r="B622" s="399" t="s">
        <v>8640</v>
      </c>
      <c r="C622" s="400">
        <v>3060000</v>
      </c>
      <c r="D622" s="910" t="s">
        <v>6002</v>
      </c>
      <c r="E622" s="402" t="s">
        <v>1399</v>
      </c>
      <c r="F622" s="403">
        <v>2300245</v>
      </c>
      <c r="G622" s="404" t="s">
        <v>7807</v>
      </c>
      <c r="I622" s="369">
        <f t="shared" si="16"/>
        <v>3702600</v>
      </c>
      <c r="HB622" s="378"/>
      <c r="HC622" s="378"/>
      <c r="HD622" s="378"/>
      <c r="HE622" s="378"/>
      <c r="HF622" s="378"/>
      <c r="HG622" s="378"/>
      <c r="HH622" s="378"/>
      <c r="HI622" s="378"/>
      <c r="HJ622" s="378"/>
      <c r="HK622" s="378"/>
      <c r="HL622" s="378"/>
      <c r="HM622" s="378"/>
      <c r="HN622" s="378"/>
    </row>
    <row r="623" s="369" customFormat="1" ht="36" hidden="1" customHeight="1" spans="1:222">
      <c r="A623" s="399" t="s">
        <v>8198</v>
      </c>
      <c r="B623" s="399" t="s">
        <v>8641</v>
      </c>
      <c r="C623" s="400">
        <v>1620000</v>
      </c>
      <c r="D623" s="910" t="s">
        <v>6002</v>
      </c>
      <c r="E623" s="402" t="s">
        <v>1399</v>
      </c>
      <c r="F623" s="403">
        <v>2300245</v>
      </c>
      <c r="G623" s="404" t="s">
        <v>7807</v>
      </c>
      <c r="I623" s="369">
        <f t="shared" si="16"/>
        <v>1960200</v>
      </c>
      <c r="HB623" s="378"/>
      <c r="HC623" s="378"/>
      <c r="HD623" s="378"/>
      <c r="HE623" s="378"/>
      <c r="HF623" s="378"/>
      <c r="HG623" s="378"/>
      <c r="HH623" s="378"/>
      <c r="HI623" s="378"/>
      <c r="HJ623" s="378"/>
      <c r="HK623" s="378"/>
      <c r="HL623" s="378"/>
      <c r="HM623" s="378"/>
      <c r="HN623" s="378"/>
    </row>
    <row r="624" s="369" customFormat="1" ht="36" hidden="1" customHeight="1" spans="1:222">
      <c r="A624" s="399" t="s">
        <v>8194</v>
      </c>
      <c r="B624" s="399" t="s">
        <v>8642</v>
      </c>
      <c r="C624" s="400">
        <v>2500000</v>
      </c>
      <c r="D624" s="910" t="s">
        <v>6002</v>
      </c>
      <c r="E624" s="402" t="s">
        <v>1399</v>
      </c>
      <c r="F624" s="403">
        <v>2300245</v>
      </c>
      <c r="G624" s="404" t="s">
        <v>7807</v>
      </c>
      <c r="I624" s="369">
        <f t="shared" si="16"/>
        <v>3025000</v>
      </c>
      <c r="HB624" s="378"/>
      <c r="HC624" s="378"/>
      <c r="HD624" s="378"/>
      <c r="HE624" s="378"/>
      <c r="HF624" s="378"/>
      <c r="HG624" s="378"/>
      <c r="HH624" s="378"/>
      <c r="HI624" s="378"/>
      <c r="HJ624" s="378"/>
      <c r="HK624" s="378"/>
      <c r="HL624" s="378"/>
      <c r="HM624" s="378"/>
      <c r="HN624" s="378"/>
    </row>
    <row r="625" s="369" customFormat="1" ht="36" hidden="1" customHeight="1" spans="1:222">
      <c r="A625" s="399" t="s">
        <v>8190</v>
      </c>
      <c r="B625" s="399" t="s">
        <v>8643</v>
      </c>
      <c r="C625" s="400">
        <v>800000</v>
      </c>
      <c r="D625" s="910" t="s">
        <v>6002</v>
      </c>
      <c r="E625" s="402" t="s">
        <v>1399</v>
      </c>
      <c r="F625" s="403">
        <v>2300245</v>
      </c>
      <c r="G625" s="404" t="s">
        <v>7807</v>
      </c>
      <c r="I625" s="369">
        <f t="shared" si="16"/>
        <v>968000</v>
      </c>
      <c r="HB625" s="378"/>
      <c r="HC625" s="378"/>
      <c r="HD625" s="378"/>
      <c r="HE625" s="378"/>
      <c r="HF625" s="378"/>
      <c r="HG625" s="378"/>
      <c r="HH625" s="378"/>
      <c r="HI625" s="378"/>
      <c r="HJ625" s="378"/>
      <c r="HK625" s="378"/>
      <c r="HL625" s="378"/>
      <c r="HM625" s="378"/>
      <c r="HN625" s="378"/>
    </row>
    <row r="626" s="369" customFormat="1" ht="36" hidden="1" customHeight="1" spans="1:222">
      <c r="A626" s="399" t="s">
        <v>8161</v>
      </c>
      <c r="B626" s="399" t="s">
        <v>8644</v>
      </c>
      <c r="C626" s="400">
        <v>840000</v>
      </c>
      <c r="D626" s="910" t="s">
        <v>6002</v>
      </c>
      <c r="E626" s="402" t="s">
        <v>1399</v>
      </c>
      <c r="F626" s="403">
        <v>2300245</v>
      </c>
      <c r="G626" s="404" t="s">
        <v>7807</v>
      </c>
      <c r="I626" s="369">
        <f t="shared" si="16"/>
        <v>1016400</v>
      </c>
      <c r="HB626" s="378"/>
      <c r="HC626" s="378"/>
      <c r="HD626" s="378"/>
      <c r="HE626" s="378"/>
      <c r="HF626" s="378"/>
      <c r="HG626" s="378"/>
      <c r="HH626" s="378"/>
      <c r="HI626" s="378"/>
      <c r="HJ626" s="378"/>
      <c r="HK626" s="378"/>
      <c r="HL626" s="378"/>
      <c r="HM626" s="378"/>
      <c r="HN626" s="378"/>
    </row>
    <row r="627" s="369" customFormat="1" ht="36" hidden="1" customHeight="1" spans="1:222">
      <c r="A627" s="399" t="s">
        <v>8184</v>
      </c>
      <c r="B627" s="399" t="s">
        <v>8645</v>
      </c>
      <c r="C627" s="405">
        <v>800000</v>
      </c>
      <c r="D627" s="910" t="s">
        <v>6002</v>
      </c>
      <c r="E627" s="402" t="s">
        <v>1399</v>
      </c>
      <c r="F627" s="403">
        <v>2220121</v>
      </c>
      <c r="G627" s="404" t="s">
        <v>1626</v>
      </c>
      <c r="I627" s="369">
        <f t="shared" si="16"/>
        <v>968000</v>
      </c>
      <c r="HB627" s="378"/>
      <c r="HC627" s="378"/>
      <c r="HD627" s="378"/>
      <c r="HE627" s="378"/>
      <c r="HF627" s="378"/>
      <c r="HG627" s="378"/>
      <c r="HH627" s="378"/>
      <c r="HI627" s="378"/>
      <c r="HJ627" s="378"/>
      <c r="HK627" s="378"/>
      <c r="HL627" s="378"/>
      <c r="HM627" s="378"/>
      <c r="HN627" s="378"/>
    </row>
    <row r="628" s="369" customFormat="1" ht="36" hidden="1" customHeight="1" spans="1:222">
      <c r="A628" s="399" t="s">
        <v>8186</v>
      </c>
      <c r="B628" s="399" t="s">
        <v>8646</v>
      </c>
      <c r="C628" s="400">
        <v>400000</v>
      </c>
      <c r="D628" s="910" t="s">
        <v>6002</v>
      </c>
      <c r="E628" s="402" t="s">
        <v>1399</v>
      </c>
      <c r="F628" s="403">
        <v>2110301</v>
      </c>
      <c r="G628" s="404" t="s">
        <v>1266</v>
      </c>
      <c r="I628" s="369">
        <f t="shared" si="16"/>
        <v>484000</v>
      </c>
      <c r="HB628" s="378"/>
      <c r="HC628" s="378"/>
      <c r="HD628" s="378"/>
      <c r="HE628" s="378"/>
      <c r="HF628" s="378"/>
      <c r="HG628" s="378"/>
      <c r="HH628" s="378"/>
      <c r="HI628" s="378"/>
      <c r="HJ628" s="378"/>
      <c r="HK628" s="378"/>
      <c r="HL628" s="378"/>
      <c r="HM628" s="378"/>
      <c r="HN628" s="378"/>
    </row>
    <row r="629" s="369" customFormat="1" ht="36" hidden="1" customHeight="1" spans="1:222">
      <c r="A629" s="399" t="s">
        <v>8161</v>
      </c>
      <c r="B629" s="399" t="s">
        <v>8647</v>
      </c>
      <c r="C629" s="400">
        <v>300000</v>
      </c>
      <c r="D629" s="910" t="s">
        <v>6001</v>
      </c>
      <c r="E629" s="402" t="s">
        <v>1398</v>
      </c>
      <c r="F629" s="403">
        <v>2300231</v>
      </c>
      <c r="G629" s="404" t="s">
        <v>8283</v>
      </c>
      <c r="I629" s="369">
        <f t="shared" si="16"/>
        <v>363000</v>
      </c>
      <c r="HB629" s="378"/>
      <c r="HC629" s="378"/>
      <c r="HD629" s="378"/>
      <c r="HE629" s="378"/>
      <c r="HF629" s="378"/>
      <c r="HG629" s="378"/>
      <c r="HH629" s="378"/>
      <c r="HI629" s="378"/>
      <c r="HJ629" s="378"/>
      <c r="HK629" s="378"/>
      <c r="HL629" s="378"/>
      <c r="HM629" s="378"/>
      <c r="HN629" s="378"/>
    </row>
    <row r="630" s="369" customFormat="1" ht="36" hidden="1" customHeight="1" spans="1:222">
      <c r="A630" s="399" t="s">
        <v>8161</v>
      </c>
      <c r="B630" s="399" t="s">
        <v>8648</v>
      </c>
      <c r="C630" s="400">
        <v>820000</v>
      </c>
      <c r="D630" s="910" t="s">
        <v>6002</v>
      </c>
      <c r="E630" s="402" t="s">
        <v>1399</v>
      </c>
      <c r="F630" s="403">
        <v>2300231</v>
      </c>
      <c r="G630" s="404" t="s">
        <v>8283</v>
      </c>
      <c r="I630" s="369">
        <f t="shared" si="16"/>
        <v>992200</v>
      </c>
      <c r="HB630" s="378"/>
      <c r="HC630" s="378"/>
      <c r="HD630" s="378"/>
      <c r="HE630" s="378"/>
      <c r="HF630" s="378"/>
      <c r="HG630" s="378"/>
      <c r="HH630" s="378"/>
      <c r="HI630" s="378"/>
      <c r="HJ630" s="378"/>
      <c r="HK630" s="378"/>
      <c r="HL630" s="378"/>
      <c r="HM630" s="378"/>
      <c r="HN630" s="378"/>
    </row>
    <row r="631" s="369" customFormat="1" ht="36" hidden="1" customHeight="1" spans="1:222">
      <c r="A631" s="399" t="s">
        <v>8161</v>
      </c>
      <c r="B631" s="399" t="s">
        <v>8649</v>
      </c>
      <c r="C631" s="400">
        <v>750000</v>
      </c>
      <c r="D631" s="910" t="s">
        <v>6002</v>
      </c>
      <c r="E631" s="402" t="s">
        <v>1399</v>
      </c>
      <c r="F631" s="403">
        <v>2300231</v>
      </c>
      <c r="G631" s="404" t="s">
        <v>8283</v>
      </c>
      <c r="I631" s="369">
        <f t="shared" si="16"/>
        <v>907500</v>
      </c>
      <c r="HB631" s="378"/>
      <c r="HC631" s="378"/>
      <c r="HD631" s="378"/>
      <c r="HE631" s="378"/>
      <c r="HF631" s="378"/>
      <c r="HG631" s="378"/>
      <c r="HH631" s="378"/>
      <c r="HI631" s="378"/>
      <c r="HJ631" s="378"/>
      <c r="HK631" s="378"/>
      <c r="HL631" s="378"/>
      <c r="HM631" s="378"/>
      <c r="HN631" s="378"/>
    </row>
    <row r="632" s="369" customFormat="1" ht="36" hidden="1" customHeight="1" spans="1:222">
      <c r="A632" s="399" t="s">
        <v>8161</v>
      </c>
      <c r="B632" s="399" t="s">
        <v>8650</v>
      </c>
      <c r="C632" s="400">
        <v>500000</v>
      </c>
      <c r="D632" s="910" t="s">
        <v>6002</v>
      </c>
      <c r="E632" s="402" t="s">
        <v>1399</v>
      </c>
      <c r="F632" s="403">
        <v>2300231</v>
      </c>
      <c r="G632" s="404" t="s">
        <v>8283</v>
      </c>
      <c r="I632" s="369">
        <f t="shared" si="16"/>
        <v>605000</v>
      </c>
      <c r="HB632" s="378"/>
      <c r="HC632" s="378"/>
      <c r="HD632" s="378"/>
      <c r="HE632" s="378"/>
      <c r="HF632" s="378"/>
      <c r="HG632" s="378"/>
      <c r="HH632" s="378"/>
      <c r="HI632" s="378"/>
      <c r="HJ632" s="378"/>
      <c r="HK632" s="378"/>
      <c r="HL632" s="378"/>
      <c r="HM632" s="378"/>
      <c r="HN632" s="378"/>
    </row>
    <row r="633" s="369" customFormat="1" ht="36" hidden="1" customHeight="1" spans="1:222">
      <c r="A633" s="399" t="s">
        <v>8161</v>
      </c>
      <c r="B633" s="399" t="s">
        <v>8651</v>
      </c>
      <c r="C633" s="400">
        <v>1980000</v>
      </c>
      <c r="D633" s="910" t="s">
        <v>6001</v>
      </c>
      <c r="E633" s="402" t="s">
        <v>1398</v>
      </c>
      <c r="F633" s="403">
        <v>2300231</v>
      </c>
      <c r="G633" s="404" t="s">
        <v>8283</v>
      </c>
      <c r="I633" s="369">
        <f t="shared" si="16"/>
        <v>2395800</v>
      </c>
      <c r="HB633" s="378"/>
      <c r="HC633" s="378"/>
      <c r="HD633" s="378"/>
      <c r="HE633" s="378"/>
      <c r="HF633" s="378"/>
      <c r="HG633" s="378"/>
      <c r="HH633" s="378"/>
      <c r="HI633" s="378"/>
      <c r="HJ633" s="378"/>
      <c r="HK633" s="378"/>
      <c r="HL633" s="378"/>
      <c r="HM633" s="378"/>
      <c r="HN633" s="378"/>
    </row>
    <row r="634" s="369" customFormat="1" ht="36" hidden="1" customHeight="1" spans="1:222">
      <c r="A634" s="399" t="s">
        <v>8178</v>
      </c>
      <c r="B634" s="399" t="s">
        <v>8652</v>
      </c>
      <c r="C634" s="400">
        <v>1100000</v>
      </c>
      <c r="D634" s="910" t="s">
        <v>6001</v>
      </c>
      <c r="E634" s="402" t="s">
        <v>1398</v>
      </c>
      <c r="F634" s="403">
        <v>2300231</v>
      </c>
      <c r="G634" s="404" t="s">
        <v>8283</v>
      </c>
      <c r="I634" s="369">
        <f t="shared" si="16"/>
        <v>1331000</v>
      </c>
      <c r="HB634" s="378"/>
      <c r="HC634" s="378"/>
      <c r="HD634" s="378"/>
      <c r="HE634" s="378"/>
      <c r="HF634" s="378"/>
      <c r="HG634" s="378"/>
      <c r="HH634" s="378"/>
      <c r="HI634" s="378"/>
      <c r="HJ634" s="378"/>
      <c r="HK634" s="378"/>
      <c r="HL634" s="378"/>
      <c r="HM634" s="378"/>
      <c r="HN634" s="378"/>
    </row>
    <row r="635" s="369" customFormat="1" ht="36" hidden="1" customHeight="1" spans="1:222">
      <c r="A635" s="399" t="s">
        <v>8180</v>
      </c>
      <c r="B635" s="399" t="s">
        <v>8653</v>
      </c>
      <c r="C635" s="400">
        <v>510000</v>
      </c>
      <c r="D635" s="910" t="s">
        <v>6001</v>
      </c>
      <c r="E635" s="402" t="s">
        <v>1398</v>
      </c>
      <c r="F635" s="403">
        <v>2300231</v>
      </c>
      <c r="G635" s="404" t="s">
        <v>8283</v>
      </c>
      <c r="I635" s="369">
        <f t="shared" si="16"/>
        <v>617100</v>
      </c>
      <c r="HB635" s="378"/>
      <c r="HC635" s="378"/>
      <c r="HD635" s="378"/>
      <c r="HE635" s="378"/>
      <c r="HF635" s="378"/>
      <c r="HG635" s="378"/>
      <c r="HH635" s="378"/>
      <c r="HI635" s="378"/>
      <c r="HJ635" s="378"/>
      <c r="HK635" s="378"/>
      <c r="HL635" s="378"/>
      <c r="HM635" s="378"/>
      <c r="HN635" s="378"/>
    </row>
    <row r="636" s="369" customFormat="1" ht="36" hidden="1" customHeight="1" spans="1:222">
      <c r="A636" s="399" t="s">
        <v>8182</v>
      </c>
      <c r="B636" s="399" t="s">
        <v>8654</v>
      </c>
      <c r="C636" s="400">
        <v>1500000</v>
      </c>
      <c r="D636" s="910" t="s">
        <v>6002</v>
      </c>
      <c r="E636" s="402" t="s">
        <v>1399</v>
      </c>
      <c r="F636" s="403">
        <v>2300231</v>
      </c>
      <c r="G636" s="404" t="s">
        <v>8283</v>
      </c>
      <c r="I636" s="369">
        <f t="shared" si="16"/>
        <v>1815000</v>
      </c>
      <c r="HB636" s="378"/>
      <c r="HC636" s="378"/>
      <c r="HD636" s="378"/>
      <c r="HE636" s="378"/>
      <c r="HF636" s="378"/>
      <c r="HG636" s="378"/>
      <c r="HH636" s="378"/>
      <c r="HI636" s="378"/>
      <c r="HJ636" s="378"/>
      <c r="HK636" s="378"/>
      <c r="HL636" s="378"/>
      <c r="HM636" s="378"/>
      <c r="HN636" s="378"/>
    </row>
    <row r="637" s="369" customFormat="1" ht="36" hidden="1" customHeight="1" spans="1:222">
      <c r="A637" s="399" t="s">
        <v>8182</v>
      </c>
      <c r="B637" s="399" t="s">
        <v>8655</v>
      </c>
      <c r="C637" s="400">
        <v>1080000</v>
      </c>
      <c r="D637" s="910" t="s">
        <v>6001</v>
      </c>
      <c r="E637" s="402" t="s">
        <v>1398</v>
      </c>
      <c r="F637" s="403">
        <v>2300231</v>
      </c>
      <c r="G637" s="404" t="s">
        <v>8283</v>
      </c>
      <c r="I637" s="369">
        <f t="shared" si="16"/>
        <v>1306800</v>
      </c>
      <c r="HB637" s="378"/>
      <c r="HC637" s="378"/>
      <c r="HD637" s="378"/>
      <c r="HE637" s="378"/>
      <c r="HF637" s="378"/>
      <c r="HG637" s="378"/>
      <c r="HH637" s="378"/>
      <c r="HI637" s="378"/>
      <c r="HJ637" s="378"/>
      <c r="HK637" s="378"/>
      <c r="HL637" s="378"/>
      <c r="HM637" s="378"/>
      <c r="HN637" s="378"/>
    </row>
    <row r="638" s="369" customFormat="1" ht="36" hidden="1" customHeight="1" spans="1:222">
      <c r="A638" s="399" t="s">
        <v>8182</v>
      </c>
      <c r="B638" s="399" t="s">
        <v>8656</v>
      </c>
      <c r="C638" s="400">
        <v>400000</v>
      </c>
      <c r="D638" s="910" t="s">
        <v>6002</v>
      </c>
      <c r="E638" s="402" t="s">
        <v>1399</v>
      </c>
      <c r="F638" s="403">
        <v>2300231</v>
      </c>
      <c r="G638" s="404" t="s">
        <v>8283</v>
      </c>
      <c r="I638" s="369">
        <f t="shared" si="16"/>
        <v>484000</v>
      </c>
      <c r="HB638" s="378"/>
      <c r="HC638" s="378"/>
      <c r="HD638" s="378"/>
      <c r="HE638" s="378"/>
      <c r="HF638" s="378"/>
      <c r="HG638" s="378"/>
      <c r="HH638" s="378"/>
      <c r="HI638" s="378"/>
      <c r="HJ638" s="378"/>
      <c r="HK638" s="378"/>
      <c r="HL638" s="378"/>
      <c r="HM638" s="378"/>
      <c r="HN638" s="378"/>
    </row>
    <row r="639" s="369" customFormat="1" ht="36" hidden="1" customHeight="1" spans="1:222">
      <c r="A639" s="399" t="s">
        <v>8186</v>
      </c>
      <c r="B639" s="399" t="s">
        <v>8657</v>
      </c>
      <c r="C639" s="400">
        <v>500000</v>
      </c>
      <c r="D639" s="910" t="s">
        <v>6001</v>
      </c>
      <c r="E639" s="402" t="s">
        <v>1398</v>
      </c>
      <c r="F639" s="403">
        <v>2130500</v>
      </c>
      <c r="G639" s="404" t="s">
        <v>8292</v>
      </c>
      <c r="I639" s="369">
        <f t="shared" si="16"/>
        <v>605000</v>
      </c>
      <c r="HB639" s="378"/>
      <c r="HC639" s="378"/>
      <c r="HD639" s="378"/>
      <c r="HE639" s="378"/>
      <c r="HF639" s="378"/>
      <c r="HG639" s="378"/>
      <c r="HH639" s="378"/>
      <c r="HI639" s="378"/>
      <c r="HJ639" s="378"/>
      <c r="HK639" s="378"/>
      <c r="HL639" s="378"/>
      <c r="HM639" s="378"/>
      <c r="HN639" s="378"/>
    </row>
    <row r="640" s="369" customFormat="1" ht="36" hidden="1" customHeight="1" spans="1:222">
      <c r="A640" s="399" t="s">
        <v>8186</v>
      </c>
      <c r="B640" s="399" t="s">
        <v>8658</v>
      </c>
      <c r="C640" s="400">
        <v>300000</v>
      </c>
      <c r="D640" s="910" t="s">
        <v>6002</v>
      </c>
      <c r="E640" s="402" t="s">
        <v>1399</v>
      </c>
      <c r="F640" s="403">
        <v>2300313</v>
      </c>
      <c r="G640" s="404" t="s">
        <v>6960</v>
      </c>
      <c r="I640" s="369">
        <f t="shared" si="16"/>
        <v>363000</v>
      </c>
      <c r="HB640" s="378"/>
      <c r="HC640" s="378"/>
      <c r="HD640" s="378"/>
      <c r="HE640" s="378"/>
      <c r="HF640" s="378"/>
      <c r="HG640" s="378"/>
      <c r="HH640" s="378"/>
      <c r="HI640" s="378"/>
      <c r="HJ640" s="378"/>
      <c r="HK640" s="378"/>
      <c r="HL640" s="378"/>
      <c r="HM640" s="378"/>
      <c r="HN640" s="378"/>
    </row>
    <row r="641" s="369" customFormat="1" ht="36" hidden="1" customHeight="1" spans="1:222">
      <c r="A641" s="399" t="s">
        <v>8184</v>
      </c>
      <c r="B641" s="399" t="s">
        <v>8659</v>
      </c>
      <c r="C641" s="400">
        <v>400000</v>
      </c>
      <c r="D641" s="910" t="s">
        <v>6002</v>
      </c>
      <c r="E641" s="402" t="s">
        <v>1399</v>
      </c>
      <c r="F641" s="403">
        <v>2300252</v>
      </c>
      <c r="G641" s="404" t="s">
        <v>7814</v>
      </c>
      <c r="I641" s="369">
        <f t="shared" si="16"/>
        <v>484000</v>
      </c>
      <c r="HB641" s="378"/>
      <c r="HC641" s="378"/>
      <c r="HD641" s="378"/>
      <c r="HE641" s="378"/>
      <c r="HF641" s="378"/>
      <c r="HG641" s="378"/>
      <c r="HH641" s="378"/>
      <c r="HI641" s="378"/>
      <c r="HJ641" s="378"/>
      <c r="HK641" s="378"/>
      <c r="HL641" s="378"/>
      <c r="HM641" s="378"/>
      <c r="HN641" s="378"/>
    </row>
    <row r="642" s="369" customFormat="1" ht="36" hidden="1" customHeight="1" spans="1:222">
      <c r="A642" s="399" t="s">
        <v>8184</v>
      </c>
      <c r="B642" s="399" t="s">
        <v>8660</v>
      </c>
      <c r="C642" s="400">
        <v>860000</v>
      </c>
      <c r="D642" s="910" t="s">
        <v>6001</v>
      </c>
      <c r="E642" s="402" t="s">
        <v>1398</v>
      </c>
      <c r="F642" s="403">
        <v>2130804</v>
      </c>
      <c r="G642" s="404" t="s">
        <v>1920</v>
      </c>
      <c r="I642" s="369">
        <f t="shared" si="16"/>
        <v>1040600</v>
      </c>
      <c r="HB642" s="378"/>
      <c r="HC642" s="378"/>
      <c r="HD642" s="378"/>
      <c r="HE642" s="378"/>
      <c r="HF642" s="378"/>
      <c r="HG642" s="378"/>
      <c r="HH642" s="378"/>
      <c r="HI642" s="378"/>
      <c r="HJ642" s="378"/>
      <c r="HK642" s="378"/>
      <c r="HL642" s="378"/>
      <c r="HM642" s="378"/>
      <c r="HN642" s="378"/>
    </row>
    <row r="643" s="369" customFormat="1" ht="36" hidden="1" customHeight="1" spans="1:222">
      <c r="A643" s="399" t="s">
        <v>8190</v>
      </c>
      <c r="B643" s="399" t="s">
        <v>8661</v>
      </c>
      <c r="C643" s="400">
        <v>600000</v>
      </c>
      <c r="D643" s="910" t="s">
        <v>6001</v>
      </c>
      <c r="E643" s="402" t="s">
        <v>1398</v>
      </c>
      <c r="F643" s="403">
        <v>2130804</v>
      </c>
      <c r="G643" s="404" t="s">
        <v>1920</v>
      </c>
      <c r="I643" s="369">
        <f t="shared" si="16"/>
        <v>726000</v>
      </c>
      <c r="HB643" s="378"/>
      <c r="HC643" s="378"/>
      <c r="HD643" s="378"/>
      <c r="HE643" s="378"/>
      <c r="HF643" s="378"/>
      <c r="HG643" s="378"/>
      <c r="HH643" s="378"/>
      <c r="HI643" s="378"/>
      <c r="HJ643" s="378"/>
      <c r="HK643" s="378"/>
      <c r="HL643" s="378"/>
      <c r="HM643" s="378"/>
      <c r="HN643" s="378"/>
    </row>
    <row r="644" s="369" customFormat="1" ht="36" hidden="1" customHeight="1" spans="1:222">
      <c r="A644" s="399" t="s">
        <v>8188</v>
      </c>
      <c r="B644" s="399" t="s">
        <v>8662</v>
      </c>
      <c r="C644" s="400">
        <v>410000</v>
      </c>
      <c r="D644" s="910" t="s">
        <v>6001</v>
      </c>
      <c r="E644" s="402" t="s">
        <v>1398</v>
      </c>
      <c r="F644" s="403">
        <v>2130804</v>
      </c>
      <c r="G644" s="404" t="s">
        <v>1920</v>
      </c>
      <c r="I644" s="369">
        <f t="shared" si="16"/>
        <v>496100</v>
      </c>
      <c r="HB644" s="378"/>
      <c r="HC644" s="378"/>
      <c r="HD644" s="378"/>
      <c r="HE644" s="378"/>
      <c r="HF644" s="378"/>
      <c r="HG644" s="378"/>
      <c r="HH644" s="378"/>
      <c r="HI644" s="378"/>
      <c r="HJ644" s="378"/>
      <c r="HK644" s="378"/>
      <c r="HL644" s="378"/>
      <c r="HM644" s="378"/>
      <c r="HN644" s="378"/>
    </row>
    <row r="645" s="369" customFormat="1" ht="36" hidden="1" customHeight="1" spans="1:222">
      <c r="A645" s="399" t="s">
        <v>8194</v>
      </c>
      <c r="B645" s="399" t="s">
        <v>8663</v>
      </c>
      <c r="C645" s="400">
        <v>210000</v>
      </c>
      <c r="D645" s="910" t="s">
        <v>6001</v>
      </c>
      <c r="E645" s="402" t="s">
        <v>1398</v>
      </c>
      <c r="F645" s="403">
        <v>2130804</v>
      </c>
      <c r="G645" s="404" t="s">
        <v>1920</v>
      </c>
      <c r="I645" s="369">
        <f t="shared" si="16"/>
        <v>254100</v>
      </c>
      <c r="HB645" s="378"/>
      <c r="HC645" s="378"/>
      <c r="HD645" s="378"/>
      <c r="HE645" s="378"/>
      <c r="HF645" s="378"/>
      <c r="HG645" s="378"/>
      <c r="HH645" s="378"/>
      <c r="HI645" s="378"/>
      <c r="HJ645" s="378"/>
      <c r="HK645" s="378"/>
      <c r="HL645" s="378"/>
      <c r="HM645" s="378"/>
      <c r="HN645" s="378"/>
    </row>
    <row r="646" s="369" customFormat="1" ht="36" hidden="1" customHeight="1" spans="1:222">
      <c r="A646" s="399" t="s">
        <v>8192</v>
      </c>
      <c r="B646" s="399" t="s">
        <v>8664</v>
      </c>
      <c r="C646" s="400">
        <v>1200000</v>
      </c>
      <c r="D646" s="910" t="s">
        <v>6002</v>
      </c>
      <c r="E646" s="402" t="s">
        <v>1399</v>
      </c>
      <c r="F646" s="403">
        <v>2130804</v>
      </c>
      <c r="G646" s="404" t="s">
        <v>1920</v>
      </c>
      <c r="I646" s="369">
        <f t="shared" si="16"/>
        <v>1452000</v>
      </c>
      <c r="HB646" s="378"/>
      <c r="HC646" s="378"/>
      <c r="HD646" s="378"/>
      <c r="HE646" s="378"/>
      <c r="HF646" s="378"/>
      <c r="HG646" s="378"/>
      <c r="HH646" s="378"/>
      <c r="HI646" s="378"/>
      <c r="HJ646" s="378"/>
      <c r="HK646" s="378"/>
      <c r="HL646" s="378"/>
      <c r="HM646" s="378"/>
      <c r="HN646" s="378"/>
    </row>
    <row r="647" s="369" customFormat="1" ht="36" hidden="1" customHeight="1" spans="1:222">
      <c r="A647" s="399" t="s">
        <v>8192</v>
      </c>
      <c r="B647" s="399" t="s">
        <v>8665</v>
      </c>
      <c r="C647" s="400">
        <v>440000</v>
      </c>
      <c r="D647" s="910" t="s">
        <v>6002</v>
      </c>
      <c r="E647" s="402" t="s">
        <v>1399</v>
      </c>
      <c r="F647" s="403">
        <v>2130804</v>
      </c>
      <c r="G647" s="404" t="s">
        <v>1920</v>
      </c>
      <c r="I647" s="369">
        <f t="shared" ref="I647:I710" si="19">C647*1.21</f>
        <v>532400</v>
      </c>
      <c r="HB647" s="378"/>
      <c r="HC647" s="378"/>
      <c r="HD647" s="378"/>
      <c r="HE647" s="378"/>
      <c r="HF647" s="378"/>
      <c r="HG647" s="378"/>
      <c r="HH647" s="378"/>
      <c r="HI647" s="378"/>
      <c r="HJ647" s="378"/>
      <c r="HK647" s="378"/>
      <c r="HL647" s="378"/>
      <c r="HM647" s="378"/>
      <c r="HN647" s="378"/>
    </row>
    <row r="648" s="369" customFormat="1" ht="36" hidden="1" customHeight="1" spans="1:222">
      <c r="A648" s="399" t="s">
        <v>8192</v>
      </c>
      <c r="B648" s="399" t="s">
        <v>8666</v>
      </c>
      <c r="C648" s="400">
        <v>500000</v>
      </c>
      <c r="D648" s="910" t="s">
        <v>6001</v>
      </c>
      <c r="E648" s="402" t="s">
        <v>1398</v>
      </c>
      <c r="F648" s="403">
        <v>2130804</v>
      </c>
      <c r="G648" s="404" t="s">
        <v>1920</v>
      </c>
      <c r="I648" s="369">
        <f t="shared" si="19"/>
        <v>605000</v>
      </c>
      <c r="HB648" s="378"/>
      <c r="HC648" s="378"/>
      <c r="HD648" s="378"/>
      <c r="HE648" s="378"/>
      <c r="HF648" s="378"/>
      <c r="HG648" s="378"/>
      <c r="HH648" s="378"/>
      <c r="HI648" s="378"/>
      <c r="HJ648" s="378"/>
      <c r="HK648" s="378"/>
      <c r="HL648" s="378"/>
      <c r="HM648" s="378"/>
      <c r="HN648" s="378"/>
    </row>
    <row r="649" s="369" customFormat="1" ht="36" hidden="1" customHeight="1" spans="1:222">
      <c r="A649" s="399" t="s">
        <v>8192</v>
      </c>
      <c r="B649" s="399" t="s">
        <v>8667</v>
      </c>
      <c r="C649" s="400">
        <v>410000</v>
      </c>
      <c r="D649" s="910" t="s">
        <v>6001</v>
      </c>
      <c r="E649" s="402" t="s">
        <v>1398</v>
      </c>
      <c r="F649" s="403">
        <v>2130804</v>
      </c>
      <c r="G649" s="404" t="s">
        <v>1920</v>
      </c>
      <c r="I649" s="369">
        <f t="shared" si="19"/>
        <v>496100</v>
      </c>
      <c r="HB649" s="378"/>
      <c r="HC649" s="378"/>
      <c r="HD649" s="378"/>
      <c r="HE649" s="378"/>
      <c r="HF649" s="378"/>
      <c r="HG649" s="378"/>
      <c r="HH649" s="378"/>
      <c r="HI649" s="378"/>
      <c r="HJ649" s="378"/>
      <c r="HK649" s="378"/>
      <c r="HL649" s="378"/>
      <c r="HM649" s="378"/>
      <c r="HN649" s="378"/>
    </row>
    <row r="650" s="369" customFormat="1" ht="36" hidden="1" customHeight="1" spans="1:222">
      <c r="A650" s="399" t="s">
        <v>8198</v>
      </c>
      <c r="B650" s="399" t="s">
        <v>8668</v>
      </c>
      <c r="C650" s="400">
        <v>280000</v>
      </c>
      <c r="D650" s="910" t="s">
        <v>6001</v>
      </c>
      <c r="E650" s="402" t="s">
        <v>1398</v>
      </c>
      <c r="F650" s="403">
        <v>2130804</v>
      </c>
      <c r="G650" s="404" t="s">
        <v>1920</v>
      </c>
      <c r="I650" s="369">
        <f t="shared" si="19"/>
        <v>338800</v>
      </c>
      <c r="HB650" s="378"/>
      <c r="HC650" s="378"/>
      <c r="HD650" s="378"/>
      <c r="HE650" s="378"/>
      <c r="HF650" s="378"/>
      <c r="HG650" s="378"/>
      <c r="HH650" s="378"/>
      <c r="HI650" s="378"/>
      <c r="HJ650" s="378"/>
      <c r="HK650" s="378"/>
      <c r="HL650" s="378"/>
      <c r="HM650" s="378"/>
      <c r="HN650" s="378"/>
    </row>
    <row r="651" s="369" customFormat="1" ht="36" hidden="1" customHeight="1" spans="1:222">
      <c r="A651" s="399" t="s">
        <v>8198</v>
      </c>
      <c r="B651" s="399" t="s">
        <v>8669</v>
      </c>
      <c r="C651" s="400">
        <v>2100000</v>
      </c>
      <c r="D651" s="910" t="s">
        <v>6002</v>
      </c>
      <c r="E651" s="402" t="s">
        <v>1399</v>
      </c>
      <c r="F651" s="403">
        <v>2130804</v>
      </c>
      <c r="G651" s="404" t="s">
        <v>1920</v>
      </c>
      <c r="I651" s="369">
        <f t="shared" si="19"/>
        <v>2541000</v>
      </c>
      <c r="HB651" s="378"/>
      <c r="HC651" s="378"/>
      <c r="HD651" s="378"/>
      <c r="HE651" s="378"/>
      <c r="HF651" s="378"/>
      <c r="HG651" s="378"/>
      <c r="HH651" s="378"/>
      <c r="HI651" s="378"/>
      <c r="HJ651" s="378"/>
      <c r="HK651" s="378"/>
      <c r="HL651" s="378"/>
      <c r="HM651" s="378"/>
      <c r="HN651" s="378"/>
    </row>
    <row r="652" s="369" customFormat="1" ht="36" hidden="1" customHeight="1" spans="1:222">
      <c r="A652" s="399" t="s">
        <v>8198</v>
      </c>
      <c r="B652" s="399" t="s">
        <v>8670</v>
      </c>
      <c r="C652" s="400">
        <v>500000</v>
      </c>
      <c r="D652" s="910" t="s">
        <v>6002</v>
      </c>
      <c r="E652" s="402" t="s">
        <v>1399</v>
      </c>
      <c r="F652" s="403">
        <v>2130804</v>
      </c>
      <c r="G652" s="404" t="s">
        <v>1920</v>
      </c>
      <c r="I652" s="369">
        <f t="shared" si="19"/>
        <v>605000</v>
      </c>
      <c r="HB652" s="378"/>
      <c r="HC652" s="378"/>
      <c r="HD652" s="378"/>
      <c r="HE652" s="378"/>
      <c r="HF652" s="378"/>
      <c r="HG652" s="378"/>
      <c r="HH652" s="378"/>
      <c r="HI652" s="378"/>
      <c r="HJ652" s="378"/>
      <c r="HK652" s="378"/>
      <c r="HL652" s="378"/>
      <c r="HM652" s="378"/>
      <c r="HN652" s="378"/>
    </row>
    <row r="653" s="369" customFormat="1" ht="36" hidden="1" customHeight="1" spans="1:222">
      <c r="A653" s="399" t="s">
        <v>8196</v>
      </c>
      <c r="B653" s="399" t="s">
        <v>8671</v>
      </c>
      <c r="C653" s="400">
        <v>1600000</v>
      </c>
      <c r="D653" s="910" t="s">
        <v>6002</v>
      </c>
      <c r="E653" s="402" t="s">
        <v>1399</v>
      </c>
      <c r="F653" s="403">
        <v>2130804</v>
      </c>
      <c r="G653" s="404" t="s">
        <v>1920</v>
      </c>
      <c r="I653" s="369">
        <f t="shared" si="19"/>
        <v>1936000</v>
      </c>
      <c r="HB653" s="378"/>
      <c r="HC653" s="378"/>
      <c r="HD653" s="378"/>
      <c r="HE653" s="378"/>
      <c r="HF653" s="378"/>
      <c r="HG653" s="378"/>
      <c r="HH653" s="378"/>
      <c r="HI653" s="378"/>
      <c r="HJ653" s="378"/>
      <c r="HK653" s="378"/>
      <c r="HL653" s="378"/>
      <c r="HM653" s="378"/>
      <c r="HN653" s="378"/>
    </row>
    <row r="654" s="369" customFormat="1" ht="36" hidden="1" customHeight="1" spans="1:222">
      <c r="A654" s="399" t="s">
        <v>8196</v>
      </c>
      <c r="B654" s="399" t="s">
        <v>8672</v>
      </c>
      <c r="C654" s="400">
        <v>560000</v>
      </c>
      <c r="D654" s="910" t="s">
        <v>6001</v>
      </c>
      <c r="E654" s="402" t="s">
        <v>1398</v>
      </c>
      <c r="F654" s="403">
        <v>2130804</v>
      </c>
      <c r="G654" s="404" t="s">
        <v>1920</v>
      </c>
      <c r="I654" s="369">
        <f t="shared" si="19"/>
        <v>677600</v>
      </c>
      <c r="HB654" s="378"/>
      <c r="HC654" s="378"/>
      <c r="HD654" s="378"/>
      <c r="HE654" s="378"/>
      <c r="HF654" s="378"/>
      <c r="HG654" s="378"/>
      <c r="HH654" s="378"/>
      <c r="HI654" s="378"/>
      <c r="HJ654" s="378"/>
      <c r="HK654" s="378"/>
      <c r="HL654" s="378"/>
      <c r="HM654" s="378"/>
      <c r="HN654" s="378"/>
    </row>
    <row r="655" s="369" customFormat="1" ht="36" hidden="1" customHeight="1" spans="1:222">
      <c r="A655" s="399" t="s">
        <v>8196</v>
      </c>
      <c r="B655" s="399" t="s">
        <v>8673</v>
      </c>
      <c r="C655" s="400">
        <v>400000</v>
      </c>
      <c r="D655" s="910" t="s">
        <v>6002</v>
      </c>
      <c r="E655" s="402" t="s">
        <v>1399</v>
      </c>
      <c r="F655" s="403">
        <v>2130804</v>
      </c>
      <c r="G655" s="404" t="s">
        <v>1920</v>
      </c>
      <c r="H655" s="369">
        <f>C655*0.8</f>
        <v>320000</v>
      </c>
      <c r="I655" s="369">
        <f t="shared" si="19"/>
        <v>484000</v>
      </c>
      <c r="HB655" s="378"/>
      <c r="HC655" s="378"/>
      <c r="HD655" s="378"/>
      <c r="HE655" s="378"/>
      <c r="HF655" s="378"/>
      <c r="HG655" s="378"/>
      <c r="HH655" s="378"/>
      <c r="HI655" s="378"/>
      <c r="HJ655" s="378"/>
      <c r="HK655" s="378"/>
      <c r="HL655" s="378"/>
      <c r="HM655" s="378"/>
      <c r="HN655" s="378"/>
    </row>
    <row r="656" s="369" customFormat="1" ht="36" hidden="1" customHeight="1" spans="1:222">
      <c r="A656" s="399" t="s">
        <v>8148</v>
      </c>
      <c r="B656" s="399" t="s">
        <v>8674</v>
      </c>
      <c r="C656" s="400">
        <v>1090000</v>
      </c>
      <c r="D656" s="910" t="s">
        <v>6002</v>
      </c>
      <c r="E656" s="402" t="s">
        <v>1399</v>
      </c>
      <c r="F656" s="403">
        <v>2013899</v>
      </c>
      <c r="G656" s="404" t="s">
        <v>347</v>
      </c>
      <c r="I656" s="369">
        <f t="shared" si="19"/>
        <v>1318900</v>
      </c>
      <c r="HB656" s="378"/>
      <c r="HC656" s="378"/>
      <c r="HD656" s="378"/>
      <c r="HE656" s="378"/>
      <c r="HF656" s="378"/>
      <c r="HG656" s="378"/>
      <c r="HH656" s="378"/>
      <c r="HI656" s="378"/>
      <c r="HJ656" s="378"/>
      <c r="HK656" s="378"/>
      <c r="HL656" s="378"/>
      <c r="HM656" s="378"/>
      <c r="HN656" s="378"/>
    </row>
    <row r="657" s="369" customFormat="1" ht="36" hidden="1" customHeight="1" spans="1:222">
      <c r="A657" s="399" t="s">
        <v>8385</v>
      </c>
      <c r="B657" s="399" t="s">
        <v>8675</v>
      </c>
      <c r="C657" s="400">
        <v>30000</v>
      </c>
      <c r="D657" s="910" t="s">
        <v>6002</v>
      </c>
      <c r="E657" s="402" t="s">
        <v>1399</v>
      </c>
      <c r="F657" s="403">
        <v>2300231</v>
      </c>
      <c r="G657" s="404" t="s">
        <v>8283</v>
      </c>
      <c r="I657" s="369">
        <f t="shared" si="19"/>
        <v>36300</v>
      </c>
      <c r="HB657" s="378"/>
      <c r="HC657" s="378"/>
      <c r="HD657" s="378"/>
      <c r="HE657" s="378"/>
      <c r="HF657" s="378"/>
      <c r="HG657" s="378"/>
      <c r="HH657" s="378"/>
      <c r="HI657" s="378"/>
      <c r="HJ657" s="378"/>
      <c r="HK657" s="378"/>
      <c r="HL657" s="378"/>
      <c r="HM657" s="378"/>
      <c r="HN657" s="378"/>
    </row>
    <row r="658" s="369" customFormat="1" ht="36" hidden="1" customHeight="1" spans="1:222">
      <c r="A658" s="399" t="s">
        <v>8198</v>
      </c>
      <c r="B658" s="399" t="s">
        <v>8676</v>
      </c>
      <c r="C658" s="400">
        <v>30000</v>
      </c>
      <c r="D658" s="910" t="s">
        <v>6014</v>
      </c>
      <c r="E658" s="402" t="s">
        <v>1407</v>
      </c>
      <c r="F658" s="403">
        <v>2300231</v>
      </c>
      <c r="G658" s="404" t="s">
        <v>8283</v>
      </c>
      <c r="I658" s="369">
        <f t="shared" si="19"/>
        <v>36300</v>
      </c>
      <c r="HB658" s="378"/>
      <c r="HC658" s="378"/>
      <c r="HD658" s="378"/>
      <c r="HE658" s="378"/>
      <c r="HF658" s="378"/>
      <c r="HG658" s="378"/>
      <c r="HH658" s="378"/>
      <c r="HI658" s="378"/>
      <c r="HJ658" s="378"/>
      <c r="HK658" s="378"/>
      <c r="HL658" s="378"/>
      <c r="HM658" s="378"/>
      <c r="HN658" s="378"/>
    </row>
    <row r="659" s="369" customFormat="1" ht="36" hidden="1" customHeight="1" spans="1:222">
      <c r="A659" s="399" t="s">
        <v>8148</v>
      </c>
      <c r="B659" s="399" t="s">
        <v>8677</v>
      </c>
      <c r="C659" s="400">
        <v>1020000</v>
      </c>
      <c r="D659" s="910" t="s">
        <v>5922</v>
      </c>
      <c r="E659" s="402" t="s">
        <v>5923</v>
      </c>
      <c r="F659" s="403">
        <v>2300231</v>
      </c>
      <c r="G659" s="404" t="s">
        <v>8283</v>
      </c>
      <c r="I659" s="369">
        <f t="shared" si="19"/>
        <v>1234200</v>
      </c>
      <c r="HB659" s="378"/>
      <c r="HC659" s="378"/>
      <c r="HD659" s="378"/>
      <c r="HE659" s="378"/>
      <c r="HF659" s="378"/>
      <c r="HG659" s="378"/>
      <c r="HH659" s="378"/>
      <c r="HI659" s="378"/>
      <c r="HJ659" s="378"/>
      <c r="HK659" s="378"/>
      <c r="HL659" s="378"/>
      <c r="HM659" s="378"/>
      <c r="HN659" s="378"/>
    </row>
    <row r="660" s="369" customFormat="1" ht="36" hidden="1" customHeight="1" spans="1:222">
      <c r="A660" s="399" t="s">
        <v>8148</v>
      </c>
      <c r="B660" s="399" t="s">
        <v>8678</v>
      </c>
      <c r="C660" s="400">
        <v>180000</v>
      </c>
      <c r="D660" s="910" t="s">
        <v>5900</v>
      </c>
      <c r="E660" s="402" t="s">
        <v>1337</v>
      </c>
      <c r="F660" s="403">
        <v>2300231</v>
      </c>
      <c r="G660" s="404" t="s">
        <v>8283</v>
      </c>
      <c r="I660" s="369">
        <f t="shared" si="19"/>
        <v>217800</v>
      </c>
      <c r="HB660" s="378"/>
      <c r="HC660" s="378"/>
      <c r="HD660" s="378"/>
      <c r="HE660" s="378"/>
      <c r="HF660" s="378"/>
      <c r="HG660" s="378"/>
      <c r="HH660" s="378"/>
      <c r="HI660" s="378"/>
      <c r="HJ660" s="378"/>
      <c r="HK660" s="378"/>
      <c r="HL660" s="378"/>
      <c r="HM660" s="378"/>
      <c r="HN660" s="378"/>
    </row>
    <row r="661" s="369" customFormat="1" ht="36" hidden="1" customHeight="1" spans="1:222">
      <c r="A661" s="399" t="s">
        <v>8148</v>
      </c>
      <c r="B661" s="399" t="s">
        <v>8679</v>
      </c>
      <c r="C661" s="400">
        <v>5000</v>
      </c>
      <c r="D661" s="910" t="s">
        <v>5899</v>
      </c>
      <c r="E661" s="402" t="s">
        <v>1336</v>
      </c>
      <c r="F661" s="403">
        <v>2300231</v>
      </c>
      <c r="G661" s="404" t="s">
        <v>8283</v>
      </c>
      <c r="I661" s="369">
        <f t="shared" si="19"/>
        <v>6050</v>
      </c>
      <c r="HB661" s="378"/>
      <c r="HC661" s="378"/>
      <c r="HD661" s="378"/>
      <c r="HE661" s="378"/>
      <c r="HF661" s="378"/>
      <c r="HG661" s="378"/>
      <c r="HH661" s="378"/>
      <c r="HI661" s="378"/>
      <c r="HJ661" s="378"/>
      <c r="HK661" s="378"/>
      <c r="HL661" s="378"/>
      <c r="HM661" s="378"/>
      <c r="HN661" s="378"/>
    </row>
    <row r="662" s="369" customFormat="1" ht="36" hidden="1" customHeight="1" spans="1:222">
      <c r="A662" s="399" t="s">
        <v>8148</v>
      </c>
      <c r="B662" s="399" t="s">
        <v>8680</v>
      </c>
      <c r="C662" s="400">
        <v>470000</v>
      </c>
      <c r="D662" s="910" t="s">
        <v>5920</v>
      </c>
      <c r="E662" s="402" t="s">
        <v>1352</v>
      </c>
      <c r="F662" s="403">
        <v>2300231</v>
      </c>
      <c r="G662" s="404" t="s">
        <v>8283</v>
      </c>
      <c r="I662" s="369">
        <f t="shared" si="19"/>
        <v>568700</v>
      </c>
      <c r="HB662" s="378"/>
      <c r="HC662" s="378"/>
      <c r="HD662" s="378"/>
      <c r="HE662" s="378"/>
      <c r="HF662" s="378"/>
      <c r="HG662" s="378"/>
      <c r="HH662" s="378"/>
      <c r="HI662" s="378"/>
      <c r="HJ662" s="378"/>
      <c r="HK662" s="378"/>
      <c r="HL662" s="378"/>
      <c r="HM662" s="378"/>
      <c r="HN662" s="378"/>
    </row>
    <row r="663" s="369" customFormat="1" ht="36" hidden="1" customHeight="1" spans="1:222">
      <c r="A663" s="399" t="s">
        <v>8148</v>
      </c>
      <c r="B663" s="399" t="s">
        <v>8681</v>
      </c>
      <c r="C663" s="400">
        <v>480000</v>
      </c>
      <c r="D663" s="910" t="s">
        <v>5913</v>
      </c>
      <c r="E663" s="402" t="s">
        <v>1347</v>
      </c>
      <c r="F663" s="403">
        <v>2300231</v>
      </c>
      <c r="G663" s="404" t="s">
        <v>8283</v>
      </c>
      <c r="I663" s="369">
        <f t="shared" si="19"/>
        <v>580800</v>
      </c>
      <c r="HB663" s="378"/>
      <c r="HC663" s="378"/>
      <c r="HD663" s="378"/>
      <c r="HE663" s="378"/>
      <c r="HF663" s="378"/>
      <c r="HG663" s="378"/>
      <c r="HH663" s="378"/>
      <c r="HI663" s="378"/>
      <c r="HJ663" s="378"/>
      <c r="HK663" s="378"/>
      <c r="HL663" s="378"/>
      <c r="HM663" s="378"/>
      <c r="HN663" s="378"/>
    </row>
    <row r="664" s="369" customFormat="1" ht="36" hidden="1" customHeight="1" spans="1:222">
      <c r="A664" s="399" t="s">
        <v>8148</v>
      </c>
      <c r="B664" s="399" t="s">
        <v>8682</v>
      </c>
      <c r="C664" s="400">
        <v>600000</v>
      </c>
      <c r="D664" s="910" t="s">
        <v>5913</v>
      </c>
      <c r="E664" s="402" t="s">
        <v>1347</v>
      </c>
      <c r="F664" s="403">
        <v>2300231</v>
      </c>
      <c r="G664" s="404" t="s">
        <v>8283</v>
      </c>
      <c r="I664" s="369">
        <f t="shared" si="19"/>
        <v>726000</v>
      </c>
      <c r="HB664" s="378"/>
      <c r="HC664" s="378"/>
      <c r="HD664" s="378"/>
      <c r="HE664" s="378"/>
      <c r="HF664" s="378"/>
      <c r="HG664" s="378"/>
      <c r="HH664" s="378"/>
      <c r="HI664" s="378"/>
      <c r="HJ664" s="378"/>
      <c r="HK664" s="378"/>
      <c r="HL664" s="378"/>
      <c r="HM664" s="378"/>
      <c r="HN664" s="378"/>
    </row>
    <row r="665" s="369" customFormat="1" ht="36" hidden="1" customHeight="1" spans="1:222">
      <c r="A665" s="399" t="s">
        <v>8198</v>
      </c>
      <c r="B665" s="399" t="s">
        <v>8683</v>
      </c>
      <c r="C665" s="400">
        <v>300000</v>
      </c>
      <c r="D665" s="910" t="s">
        <v>5398</v>
      </c>
      <c r="E665" s="402" t="s">
        <v>830</v>
      </c>
      <c r="F665" s="403">
        <v>2300231</v>
      </c>
      <c r="G665" s="404" t="s">
        <v>8283</v>
      </c>
      <c r="I665" s="369">
        <f t="shared" si="19"/>
        <v>363000</v>
      </c>
      <c r="HB665" s="378"/>
      <c r="HC665" s="378"/>
      <c r="HD665" s="378"/>
      <c r="HE665" s="378"/>
      <c r="HF665" s="378"/>
      <c r="HG665" s="378"/>
      <c r="HH665" s="378"/>
      <c r="HI665" s="378"/>
      <c r="HJ665" s="378"/>
      <c r="HK665" s="378"/>
      <c r="HL665" s="378"/>
      <c r="HM665" s="378"/>
      <c r="HN665" s="378"/>
    </row>
    <row r="666" s="369" customFormat="1" ht="36" hidden="1" customHeight="1" spans="1:222">
      <c r="A666" s="399" t="s">
        <v>8161</v>
      </c>
      <c r="B666" s="399" t="s">
        <v>8684</v>
      </c>
      <c r="C666" s="400">
        <v>400000</v>
      </c>
      <c r="D666" s="910" t="s">
        <v>5915</v>
      </c>
      <c r="E666" s="402" t="s">
        <v>1349</v>
      </c>
      <c r="F666" s="403">
        <v>2300231</v>
      </c>
      <c r="G666" s="404" t="s">
        <v>8283</v>
      </c>
      <c r="I666" s="369">
        <f t="shared" si="19"/>
        <v>484000</v>
      </c>
      <c r="HB666" s="378"/>
      <c r="HC666" s="378"/>
      <c r="HD666" s="378"/>
      <c r="HE666" s="378"/>
      <c r="HF666" s="378"/>
      <c r="HG666" s="378"/>
      <c r="HH666" s="378"/>
      <c r="HI666" s="378"/>
      <c r="HJ666" s="378"/>
      <c r="HK666" s="378"/>
      <c r="HL666" s="378"/>
      <c r="HM666" s="378"/>
      <c r="HN666" s="378"/>
    </row>
    <row r="667" s="369" customFormat="1" ht="36" hidden="1" customHeight="1" spans="1:222">
      <c r="A667" s="399" t="s">
        <v>8124</v>
      </c>
      <c r="B667" s="399" t="s">
        <v>8685</v>
      </c>
      <c r="C667" s="400">
        <v>500000</v>
      </c>
      <c r="D667" s="910" t="s">
        <v>5881</v>
      </c>
      <c r="E667" s="402" t="s">
        <v>1328</v>
      </c>
      <c r="F667" s="403">
        <v>2300231</v>
      </c>
      <c r="G667" s="404" t="s">
        <v>8283</v>
      </c>
      <c r="I667" s="369">
        <f t="shared" si="19"/>
        <v>605000</v>
      </c>
      <c r="HB667" s="378"/>
      <c r="HC667" s="378"/>
      <c r="HD667" s="378"/>
      <c r="HE667" s="378"/>
      <c r="HF667" s="378"/>
      <c r="HG667" s="378"/>
      <c r="HH667" s="378"/>
      <c r="HI667" s="378"/>
      <c r="HJ667" s="378"/>
      <c r="HK667" s="378"/>
      <c r="HL667" s="378"/>
      <c r="HM667" s="378"/>
      <c r="HN667" s="378"/>
    </row>
    <row r="668" s="369" customFormat="1" ht="36" hidden="1" customHeight="1" spans="1:222">
      <c r="A668" s="399" t="s">
        <v>8124</v>
      </c>
      <c r="B668" s="399" t="s">
        <v>8686</v>
      </c>
      <c r="C668" s="400">
        <v>500000</v>
      </c>
      <c r="D668" s="910" t="s">
        <v>5881</v>
      </c>
      <c r="E668" s="402" t="s">
        <v>1328</v>
      </c>
      <c r="F668" s="403">
        <v>2300231</v>
      </c>
      <c r="G668" s="404" t="s">
        <v>8283</v>
      </c>
      <c r="I668" s="369">
        <f t="shared" si="19"/>
        <v>605000</v>
      </c>
      <c r="HB668" s="378"/>
      <c r="HC668" s="378"/>
      <c r="HD668" s="378"/>
      <c r="HE668" s="378"/>
      <c r="HF668" s="378"/>
      <c r="HG668" s="378"/>
      <c r="HH668" s="378"/>
      <c r="HI668" s="378"/>
      <c r="HJ668" s="378"/>
      <c r="HK668" s="378"/>
      <c r="HL668" s="378"/>
      <c r="HM668" s="378"/>
      <c r="HN668" s="378"/>
    </row>
    <row r="669" s="369" customFormat="1" ht="36" hidden="1" customHeight="1" spans="1:222">
      <c r="A669" s="399" t="s">
        <v>8145</v>
      </c>
      <c r="B669" s="399" t="s">
        <v>8687</v>
      </c>
      <c r="C669" s="400">
        <v>700000</v>
      </c>
      <c r="D669" s="910" t="s">
        <v>5966</v>
      </c>
      <c r="E669" s="402" t="s">
        <v>1378</v>
      </c>
      <c r="F669" s="403">
        <v>2300231</v>
      </c>
      <c r="G669" s="404" t="s">
        <v>8283</v>
      </c>
      <c r="I669" s="369">
        <f t="shared" si="19"/>
        <v>847000</v>
      </c>
      <c r="HB669" s="378"/>
      <c r="HC669" s="378"/>
      <c r="HD669" s="378"/>
      <c r="HE669" s="378"/>
      <c r="HF669" s="378"/>
      <c r="HG669" s="378"/>
      <c r="HH669" s="378"/>
      <c r="HI669" s="378"/>
      <c r="HJ669" s="378"/>
      <c r="HK669" s="378"/>
      <c r="HL669" s="378"/>
      <c r="HM669" s="378"/>
      <c r="HN669" s="378"/>
    </row>
    <row r="670" s="369" customFormat="1" ht="36" hidden="1" customHeight="1" spans="1:222">
      <c r="A670" s="399" t="s">
        <v>8436</v>
      </c>
      <c r="B670" s="399" t="s">
        <v>8688</v>
      </c>
      <c r="C670" s="400">
        <v>500000</v>
      </c>
      <c r="D670" s="910" t="s">
        <v>5912</v>
      </c>
      <c r="E670" s="402" t="s">
        <v>1346</v>
      </c>
      <c r="F670" s="403">
        <v>2300231</v>
      </c>
      <c r="G670" s="404" t="s">
        <v>8283</v>
      </c>
      <c r="I670" s="369">
        <f t="shared" si="19"/>
        <v>605000</v>
      </c>
      <c r="HB670" s="378"/>
      <c r="HC670" s="378"/>
      <c r="HD670" s="378"/>
      <c r="HE670" s="378"/>
      <c r="HF670" s="378"/>
      <c r="HG670" s="378"/>
      <c r="HH670" s="378"/>
      <c r="HI670" s="378"/>
      <c r="HJ670" s="378"/>
      <c r="HK670" s="378"/>
      <c r="HL670" s="378"/>
      <c r="HM670" s="378"/>
      <c r="HN670" s="378"/>
    </row>
    <row r="671" s="369" customFormat="1" ht="36" hidden="1" customHeight="1" spans="1:222">
      <c r="A671" s="399" t="s">
        <v>8148</v>
      </c>
      <c r="B671" s="399" t="s">
        <v>8689</v>
      </c>
      <c r="C671" s="400">
        <v>500000</v>
      </c>
      <c r="D671" s="910" t="s">
        <v>5922</v>
      </c>
      <c r="E671" s="402" t="s">
        <v>5923</v>
      </c>
      <c r="F671" s="403">
        <v>2300231</v>
      </c>
      <c r="G671" s="404" t="s">
        <v>8283</v>
      </c>
      <c r="I671" s="369">
        <f t="shared" si="19"/>
        <v>605000</v>
      </c>
      <c r="HB671" s="378"/>
      <c r="HC671" s="378"/>
      <c r="HD671" s="378"/>
      <c r="HE671" s="378"/>
      <c r="HF671" s="378"/>
      <c r="HG671" s="378"/>
      <c r="HH671" s="378"/>
      <c r="HI671" s="378"/>
      <c r="HJ671" s="378"/>
      <c r="HK671" s="378"/>
      <c r="HL671" s="378"/>
      <c r="HM671" s="378"/>
      <c r="HN671" s="378"/>
    </row>
    <row r="672" s="369" customFormat="1" ht="36" hidden="1" customHeight="1" spans="1:222">
      <c r="A672" s="399" t="s">
        <v>8170</v>
      </c>
      <c r="B672" s="399" t="s">
        <v>8690</v>
      </c>
      <c r="C672" s="400">
        <v>400000</v>
      </c>
      <c r="D672" s="910" t="s">
        <v>6042</v>
      </c>
      <c r="E672" s="402" t="s">
        <v>1424</v>
      </c>
      <c r="F672" s="403">
        <v>2300231</v>
      </c>
      <c r="G672" s="404" t="s">
        <v>8283</v>
      </c>
      <c r="I672" s="369">
        <f t="shared" si="19"/>
        <v>484000</v>
      </c>
      <c r="HB672" s="378"/>
      <c r="HC672" s="378"/>
      <c r="HD672" s="378"/>
      <c r="HE672" s="378"/>
      <c r="HF672" s="378"/>
      <c r="HG672" s="378"/>
      <c r="HH672" s="378"/>
      <c r="HI672" s="378"/>
      <c r="HJ672" s="378"/>
      <c r="HK672" s="378"/>
      <c r="HL672" s="378"/>
      <c r="HM672" s="378"/>
      <c r="HN672" s="378"/>
    </row>
    <row r="673" s="369" customFormat="1" ht="36" hidden="1" customHeight="1" spans="1:222">
      <c r="A673" s="399" t="s">
        <v>8180</v>
      </c>
      <c r="B673" s="399" t="s">
        <v>8691</v>
      </c>
      <c r="C673" s="400">
        <v>200000</v>
      </c>
      <c r="D673" s="910" t="s">
        <v>5915</v>
      </c>
      <c r="E673" s="402" t="s">
        <v>1349</v>
      </c>
      <c r="F673" s="403">
        <v>2300231</v>
      </c>
      <c r="G673" s="404" t="s">
        <v>8283</v>
      </c>
      <c r="I673" s="369">
        <f t="shared" si="19"/>
        <v>242000</v>
      </c>
      <c r="HB673" s="378"/>
      <c r="HC673" s="378"/>
      <c r="HD673" s="378"/>
      <c r="HE673" s="378"/>
      <c r="HF673" s="378"/>
      <c r="HG673" s="378"/>
      <c r="HH673" s="378"/>
      <c r="HI673" s="378"/>
      <c r="HJ673" s="378"/>
      <c r="HK673" s="378"/>
      <c r="HL673" s="378"/>
      <c r="HM673" s="378"/>
      <c r="HN673" s="378"/>
    </row>
    <row r="674" s="369" customFormat="1" ht="36" hidden="1" customHeight="1" spans="1:222">
      <c r="A674" s="399" t="s">
        <v>8163</v>
      </c>
      <c r="B674" s="399" t="s">
        <v>8692</v>
      </c>
      <c r="C674" s="400">
        <v>40000</v>
      </c>
      <c r="D674" s="910" t="s">
        <v>5791</v>
      </c>
      <c r="E674" s="402" t="s">
        <v>1280</v>
      </c>
      <c r="F674" s="403">
        <v>2300231</v>
      </c>
      <c r="G674" s="404" t="s">
        <v>8283</v>
      </c>
      <c r="I674" s="369">
        <f t="shared" si="19"/>
        <v>48400</v>
      </c>
      <c r="HB674" s="378"/>
      <c r="HC674" s="378"/>
      <c r="HD674" s="378"/>
      <c r="HE674" s="378"/>
      <c r="HF674" s="378"/>
      <c r="HG674" s="378"/>
      <c r="HH674" s="378"/>
      <c r="HI674" s="378"/>
      <c r="HJ674" s="378"/>
      <c r="HK674" s="378"/>
      <c r="HL674" s="378"/>
      <c r="HM674" s="378"/>
      <c r="HN674" s="378"/>
    </row>
    <row r="675" s="369" customFormat="1" ht="36" hidden="1" customHeight="1" spans="1:222">
      <c r="A675" s="399" t="s">
        <v>8170</v>
      </c>
      <c r="B675" s="399" t="s">
        <v>8693</v>
      </c>
      <c r="C675" s="400">
        <v>27290000</v>
      </c>
      <c r="D675" s="910" t="s">
        <v>6042</v>
      </c>
      <c r="E675" s="402" t="s">
        <v>1424</v>
      </c>
      <c r="F675" s="403">
        <v>2300231</v>
      </c>
      <c r="G675" s="404" t="s">
        <v>8283</v>
      </c>
      <c r="I675" s="369">
        <f t="shared" si="19"/>
        <v>33020900</v>
      </c>
      <c r="HB675" s="378"/>
      <c r="HC675" s="378"/>
      <c r="HD675" s="378"/>
      <c r="HE675" s="378"/>
      <c r="HF675" s="378"/>
      <c r="HG675" s="378"/>
      <c r="HH675" s="378"/>
      <c r="HI675" s="378"/>
      <c r="HJ675" s="378"/>
      <c r="HK675" s="378"/>
      <c r="HL675" s="378"/>
      <c r="HM675" s="378"/>
      <c r="HN675" s="378"/>
    </row>
    <row r="676" s="369" customFormat="1" ht="36" hidden="1" customHeight="1" spans="1:222">
      <c r="A676" s="399" t="s">
        <v>8547</v>
      </c>
      <c r="B676" s="399" t="s">
        <v>8694</v>
      </c>
      <c r="C676" s="400">
        <v>90000</v>
      </c>
      <c r="D676" s="910" t="s">
        <v>5211</v>
      </c>
      <c r="E676" s="402" t="s">
        <v>618</v>
      </c>
      <c r="F676" s="403">
        <v>2300231</v>
      </c>
      <c r="G676" s="404" t="s">
        <v>8283</v>
      </c>
      <c r="I676" s="369">
        <f t="shared" si="19"/>
        <v>108900</v>
      </c>
      <c r="HB676" s="378"/>
      <c r="HC676" s="378"/>
      <c r="HD676" s="378"/>
      <c r="HE676" s="378"/>
      <c r="HF676" s="378"/>
      <c r="HG676" s="378"/>
      <c r="HH676" s="378"/>
      <c r="HI676" s="378"/>
      <c r="HJ676" s="378"/>
      <c r="HK676" s="378"/>
      <c r="HL676" s="378"/>
      <c r="HM676" s="378"/>
      <c r="HN676" s="378"/>
    </row>
    <row r="677" s="369" customFormat="1" ht="36" hidden="1" customHeight="1" spans="1:222">
      <c r="A677" s="399" t="s">
        <v>8507</v>
      </c>
      <c r="B677" s="399" t="s">
        <v>8695</v>
      </c>
      <c r="C677" s="400">
        <v>49400</v>
      </c>
      <c r="D677" s="910" t="s">
        <v>5211</v>
      </c>
      <c r="E677" s="402" t="s">
        <v>618</v>
      </c>
      <c r="F677" s="403">
        <v>2300231</v>
      </c>
      <c r="G677" s="404" t="s">
        <v>8283</v>
      </c>
      <c r="I677" s="369">
        <f t="shared" si="19"/>
        <v>59774</v>
      </c>
      <c r="HB677" s="378"/>
      <c r="HC677" s="378"/>
      <c r="HD677" s="378"/>
      <c r="HE677" s="378"/>
      <c r="HF677" s="378"/>
      <c r="HG677" s="378"/>
      <c r="HH677" s="378"/>
      <c r="HI677" s="378"/>
      <c r="HJ677" s="378"/>
      <c r="HK677" s="378"/>
      <c r="HL677" s="378"/>
      <c r="HM677" s="378"/>
      <c r="HN677" s="378"/>
    </row>
    <row r="678" s="369" customFormat="1" ht="36" hidden="1" customHeight="1" spans="1:222">
      <c r="A678" s="399" t="s">
        <v>8696</v>
      </c>
      <c r="B678" s="399" t="s">
        <v>8697</v>
      </c>
      <c r="C678" s="400">
        <v>4000</v>
      </c>
      <c r="D678" s="910" t="s">
        <v>5219</v>
      </c>
      <c r="E678" s="402" t="s">
        <v>628</v>
      </c>
      <c r="F678" s="403">
        <v>2300231</v>
      </c>
      <c r="G678" s="404" t="s">
        <v>8283</v>
      </c>
      <c r="I678" s="369">
        <f t="shared" si="19"/>
        <v>4840</v>
      </c>
      <c r="HB678" s="378"/>
      <c r="HC678" s="378"/>
      <c r="HD678" s="378"/>
      <c r="HE678" s="378"/>
      <c r="HF678" s="378"/>
      <c r="HG678" s="378"/>
      <c r="HH678" s="378"/>
      <c r="HI678" s="378"/>
      <c r="HJ678" s="378"/>
      <c r="HK678" s="378"/>
      <c r="HL678" s="378"/>
      <c r="HM678" s="378"/>
      <c r="HN678" s="378"/>
    </row>
    <row r="679" s="369" customFormat="1" ht="36" hidden="1" customHeight="1" spans="1:222">
      <c r="A679" s="399" t="s">
        <v>8436</v>
      </c>
      <c r="B679" s="399" t="s">
        <v>8698</v>
      </c>
      <c r="C679" s="400">
        <v>180000</v>
      </c>
      <c r="D679" s="910" t="s">
        <v>5320</v>
      </c>
      <c r="E679" s="402" t="s">
        <v>740</v>
      </c>
      <c r="F679" s="403">
        <v>2300231</v>
      </c>
      <c r="G679" s="404" t="s">
        <v>8283</v>
      </c>
      <c r="I679" s="369">
        <f t="shared" si="19"/>
        <v>217800</v>
      </c>
      <c r="HB679" s="378"/>
      <c r="HC679" s="378"/>
      <c r="HD679" s="378"/>
      <c r="HE679" s="378"/>
      <c r="HF679" s="378"/>
      <c r="HG679" s="378"/>
      <c r="HH679" s="378"/>
      <c r="HI679" s="378"/>
      <c r="HJ679" s="378"/>
      <c r="HK679" s="378"/>
      <c r="HL679" s="378"/>
      <c r="HM679" s="378"/>
      <c r="HN679" s="378"/>
    </row>
    <row r="680" s="369" customFormat="1" ht="36" hidden="1" customHeight="1" spans="1:222">
      <c r="A680" s="399" t="s">
        <v>8163</v>
      </c>
      <c r="B680" s="399" t="s">
        <v>8699</v>
      </c>
      <c r="C680" s="400">
        <v>184000</v>
      </c>
      <c r="D680" s="910" t="s">
        <v>5930</v>
      </c>
      <c r="E680" s="402" t="s">
        <v>1358</v>
      </c>
      <c r="F680" s="403">
        <v>2300231</v>
      </c>
      <c r="G680" s="404" t="s">
        <v>8283</v>
      </c>
      <c r="I680" s="369">
        <f t="shared" si="19"/>
        <v>222640</v>
      </c>
      <c r="HB680" s="378"/>
      <c r="HC680" s="378"/>
      <c r="HD680" s="378"/>
      <c r="HE680" s="378"/>
      <c r="HF680" s="378"/>
      <c r="HG680" s="378"/>
      <c r="HH680" s="378"/>
      <c r="HI680" s="378"/>
      <c r="HJ680" s="378"/>
      <c r="HK680" s="378"/>
      <c r="HL680" s="378"/>
      <c r="HM680" s="378"/>
      <c r="HN680" s="378"/>
    </row>
    <row r="681" s="369" customFormat="1" ht="36" hidden="1" customHeight="1" spans="1:222">
      <c r="A681" s="399" t="s">
        <v>8163</v>
      </c>
      <c r="B681" s="399" t="s">
        <v>8700</v>
      </c>
      <c r="C681" s="400">
        <v>300000</v>
      </c>
      <c r="D681" s="910" t="s">
        <v>5787</v>
      </c>
      <c r="E681" s="402" t="s">
        <v>1277</v>
      </c>
      <c r="F681" s="403">
        <v>2300231</v>
      </c>
      <c r="G681" s="404" t="s">
        <v>8283</v>
      </c>
      <c r="I681" s="369">
        <f t="shared" si="19"/>
        <v>363000</v>
      </c>
      <c r="HB681" s="378"/>
      <c r="HC681" s="378"/>
      <c r="HD681" s="378"/>
      <c r="HE681" s="378"/>
      <c r="HF681" s="378"/>
      <c r="HG681" s="378"/>
      <c r="HH681" s="378"/>
      <c r="HI681" s="378"/>
      <c r="HJ681" s="378"/>
      <c r="HK681" s="378"/>
      <c r="HL681" s="378"/>
      <c r="HM681" s="378"/>
      <c r="HN681" s="378"/>
    </row>
    <row r="682" s="369" customFormat="1" ht="36" hidden="1" customHeight="1" spans="1:222">
      <c r="A682" s="399" t="s">
        <v>8163</v>
      </c>
      <c r="B682" s="399" t="s">
        <v>8701</v>
      </c>
      <c r="C682" s="400">
        <v>1059300</v>
      </c>
      <c r="D682" s="910" t="s">
        <v>5785</v>
      </c>
      <c r="E682" s="402" t="s">
        <v>1275</v>
      </c>
      <c r="F682" s="403">
        <v>2300231</v>
      </c>
      <c r="G682" s="404" t="s">
        <v>8283</v>
      </c>
      <c r="I682" s="369">
        <f t="shared" si="19"/>
        <v>1281753</v>
      </c>
      <c r="HB682" s="378"/>
      <c r="HC682" s="378"/>
      <c r="HD682" s="378"/>
      <c r="HE682" s="378"/>
      <c r="HF682" s="378"/>
      <c r="HG682" s="378"/>
      <c r="HH682" s="378"/>
      <c r="HI682" s="378"/>
      <c r="HJ682" s="378"/>
      <c r="HK682" s="378"/>
      <c r="HL682" s="378"/>
      <c r="HM682" s="378"/>
      <c r="HN682" s="378"/>
    </row>
    <row r="683" s="369" customFormat="1" ht="36" hidden="1" customHeight="1" spans="1:222">
      <c r="A683" s="399" t="s">
        <v>8553</v>
      </c>
      <c r="B683" s="399" t="s">
        <v>8702</v>
      </c>
      <c r="C683" s="400">
        <v>12000</v>
      </c>
      <c r="D683" s="910" t="s">
        <v>4889</v>
      </c>
      <c r="E683" s="402" t="s">
        <v>14</v>
      </c>
      <c r="F683" s="403">
        <v>2300231</v>
      </c>
      <c r="G683" s="404" t="s">
        <v>8283</v>
      </c>
      <c r="I683" s="369">
        <f t="shared" si="19"/>
        <v>14520</v>
      </c>
      <c r="HB683" s="378"/>
      <c r="HC683" s="378"/>
      <c r="HD683" s="378"/>
      <c r="HE683" s="378"/>
      <c r="HF683" s="378"/>
      <c r="HG683" s="378"/>
      <c r="HH683" s="378"/>
      <c r="HI683" s="378"/>
      <c r="HJ683" s="378"/>
      <c r="HK683" s="378"/>
      <c r="HL683" s="378"/>
      <c r="HM683" s="378"/>
      <c r="HN683" s="378"/>
    </row>
    <row r="684" s="369" customFormat="1" ht="36" hidden="1" customHeight="1" spans="1:222">
      <c r="A684" s="399" t="s">
        <v>8553</v>
      </c>
      <c r="B684" s="399" t="s">
        <v>8702</v>
      </c>
      <c r="C684" s="400">
        <v>3000</v>
      </c>
      <c r="D684" s="910" t="s">
        <v>4889</v>
      </c>
      <c r="E684" s="402" t="s">
        <v>14</v>
      </c>
      <c r="F684" s="403">
        <v>2300231</v>
      </c>
      <c r="G684" s="404" t="s">
        <v>8283</v>
      </c>
      <c r="I684" s="369">
        <f t="shared" si="19"/>
        <v>3630</v>
      </c>
      <c r="HB684" s="378"/>
      <c r="HC684" s="378"/>
      <c r="HD684" s="378"/>
      <c r="HE684" s="378"/>
      <c r="HF684" s="378"/>
      <c r="HG684" s="378"/>
      <c r="HH684" s="378"/>
      <c r="HI684" s="378"/>
      <c r="HJ684" s="378"/>
      <c r="HK684" s="378"/>
      <c r="HL684" s="378"/>
      <c r="HM684" s="378"/>
      <c r="HN684" s="378"/>
    </row>
    <row r="685" s="369" customFormat="1" ht="36" hidden="1" customHeight="1" spans="1:222">
      <c r="A685" s="399" t="s">
        <v>8163</v>
      </c>
      <c r="B685" s="399" t="s">
        <v>8703</v>
      </c>
      <c r="C685" s="400">
        <v>26000</v>
      </c>
      <c r="D685" s="910" t="s">
        <v>5932</v>
      </c>
      <c r="E685" s="402" t="s">
        <v>1360</v>
      </c>
      <c r="F685" s="403">
        <v>2300231</v>
      </c>
      <c r="G685" s="404" t="s">
        <v>8283</v>
      </c>
      <c r="I685" s="369">
        <f t="shared" si="19"/>
        <v>31460</v>
      </c>
      <c r="HB685" s="378"/>
      <c r="HC685" s="378"/>
      <c r="HD685" s="378"/>
      <c r="HE685" s="378"/>
      <c r="HF685" s="378"/>
      <c r="HG685" s="378"/>
      <c r="HH685" s="378"/>
      <c r="HI685" s="378"/>
      <c r="HJ685" s="378"/>
      <c r="HK685" s="378"/>
      <c r="HL685" s="378"/>
      <c r="HM685" s="378"/>
      <c r="HN685" s="378"/>
    </row>
    <row r="686" s="369" customFormat="1" ht="36" hidden="1" customHeight="1" spans="1:222">
      <c r="A686" s="399" t="s">
        <v>8173</v>
      </c>
      <c r="B686" s="399" t="s">
        <v>8704</v>
      </c>
      <c r="C686" s="400">
        <v>200000</v>
      </c>
      <c r="D686" s="910" t="s">
        <v>5562</v>
      </c>
      <c r="E686" s="402" t="s">
        <v>1040</v>
      </c>
      <c r="F686" s="403">
        <v>2300231</v>
      </c>
      <c r="G686" s="404" t="s">
        <v>8283</v>
      </c>
      <c r="I686" s="369">
        <f t="shared" si="19"/>
        <v>242000</v>
      </c>
      <c r="HB686" s="378"/>
      <c r="HC686" s="378"/>
      <c r="HD686" s="378"/>
      <c r="HE686" s="378"/>
      <c r="HF686" s="378"/>
      <c r="HG686" s="378"/>
      <c r="HH686" s="378"/>
      <c r="HI686" s="378"/>
      <c r="HJ686" s="378"/>
      <c r="HK686" s="378"/>
      <c r="HL686" s="378"/>
      <c r="HM686" s="378"/>
      <c r="HN686" s="378"/>
    </row>
    <row r="687" s="369" customFormat="1" ht="36" hidden="1" customHeight="1" spans="1:222">
      <c r="A687" s="399" t="s">
        <v>8436</v>
      </c>
      <c r="B687" s="399" t="s">
        <v>8705</v>
      </c>
      <c r="C687" s="400">
        <v>270000</v>
      </c>
      <c r="D687" s="910" t="s">
        <v>5320</v>
      </c>
      <c r="E687" s="402" t="s">
        <v>740</v>
      </c>
      <c r="F687" s="403">
        <v>2300231</v>
      </c>
      <c r="G687" s="404" t="s">
        <v>8283</v>
      </c>
      <c r="I687" s="369">
        <f t="shared" si="19"/>
        <v>326700</v>
      </c>
      <c r="HB687" s="378"/>
      <c r="HC687" s="378"/>
      <c r="HD687" s="378"/>
      <c r="HE687" s="378"/>
      <c r="HF687" s="378"/>
      <c r="HG687" s="378"/>
      <c r="HH687" s="378"/>
      <c r="HI687" s="378"/>
      <c r="HJ687" s="378"/>
      <c r="HK687" s="378"/>
      <c r="HL687" s="378"/>
      <c r="HM687" s="378"/>
      <c r="HN687" s="378"/>
    </row>
    <row r="688" s="369" customFormat="1" ht="36" hidden="1" customHeight="1" spans="1:222">
      <c r="A688" s="399" t="s">
        <v>8706</v>
      </c>
      <c r="B688" s="399" t="s">
        <v>8707</v>
      </c>
      <c r="C688" s="400">
        <v>60000</v>
      </c>
      <c r="D688" s="910" t="s">
        <v>4795</v>
      </c>
      <c r="E688" s="402" t="s">
        <v>191</v>
      </c>
      <c r="F688" s="403">
        <v>2300231</v>
      </c>
      <c r="G688" s="404" t="s">
        <v>8283</v>
      </c>
      <c r="I688" s="369">
        <f t="shared" si="19"/>
        <v>72600</v>
      </c>
      <c r="HB688" s="378"/>
      <c r="HC688" s="378"/>
      <c r="HD688" s="378"/>
      <c r="HE688" s="378"/>
      <c r="HF688" s="378"/>
      <c r="HG688" s="378"/>
      <c r="HH688" s="378"/>
      <c r="HI688" s="378"/>
      <c r="HJ688" s="378"/>
      <c r="HK688" s="378"/>
      <c r="HL688" s="378"/>
      <c r="HM688" s="378"/>
      <c r="HN688" s="378"/>
    </row>
    <row r="689" s="369" customFormat="1" ht="36" hidden="1" customHeight="1" spans="1:222">
      <c r="A689" s="399" t="s">
        <v>8706</v>
      </c>
      <c r="B689" s="399" t="s">
        <v>8707</v>
      </c>
      <c r="C689" s="400">
        <v>40000</v>
      </c>
      <c r="D689" s="910" t="s">
        <v>4795</v>
      </c>
      <c r="E689" s="402" t="s">
        <v>191</v>
      </c>
      <c r="F689" s="403">
        <v>2300231</v>
      </c>
      <c r="G689" s="404" t="s">
        <v>8283</v>
      </c>
      <c r="I689" s="369">
        <f t="shared" si="19"/>
        <v>48400</v>
      </c>
      <c r="HB689" s="378"/>
      <c r="HC689" s="378"/>
      <c r="HD689" s="378"/>
      <c r="HE689" s="378"/>
      <c r="HF689" s="378"/>
      <c r="HG689" s="378"/>
      <c r="HH689" s="378"/>
      <c r="HI689" s="378"/>
      <c r="HJ689" s="378"/>
      <c r="HK689" s="378"/>
      <c r="HL689" s="378"/>
      <c r="HM689" s="378"/>
      <c r="HN689" s="378"/>
    </row>
    <row r="690" s="369" customFormat="1" ht="36" hidden="1" customHeight="1" spans="1:222">
      <c r="A690" s="399" t="s">
        <v>8706</v>
      </c>
      <c r="B690" s="399" t="s">
        <v>8707</v>
      </c>
      <c r="C690" s="400">
        <v>50000</v>
      </c>
      <c r="D690" s="910" t="s">
        <v>4795</v>
      </c>
      <c r="E690" s="402" t="s">
        <v>191</v>
      </c>
      <c r="F690" s="403">
        <v>2300231</v>
      </c>
      <c r="G690" s="404" t="s">
        <v>8283</v>
      </c>
      <c r="I690" s="369">
        <f t="shared" si="19"/>
        <v>60500</v>
      </c>
      <c r="HB690" s="378"/>
      <c r="HC690" s="378"/>
      <c r="HD690" s="378"/>
      <c r="HE690" s="378"/>
      <c r="HF690" s="378"/>
      <c r="HG690" s="378"/>
      <c r="HH690" s="378"/>
      <c r="HI690" s="378"/>
      <c r="HJ690" s="378"/>
      <c r="HK690" s="378"/>
      <c r="HL690" s="378"/>
      <c r="HM690" s="378"/>
      <c r="HN690" s="378"/>
    </row>
    <row r="691" s="369" customFormat="1" ht="36" hidden="1" customHeight="1" spans="1:222">
      <c r="A691" s="399" t="s">
        <v>8130</v>
      </c>
      <c r="B691" s="399" t="s">
        <v>8708</v>
      </c>
      <c r="C691" s="400">
        <v>120000</v>
      </c>
      <c r="D691" s="910" t="s">
        <v>5669</v>
      </c>
      <c r="E691" s="402" t="s">
        <v>1171</v>
      </c>
      <c r="F691" s="403">
        <v>2300248</v>
      </c>
      <c r="G691" s="404" t="s">
        <v>7810</v>
      </c>
      <c r="I691" s="369">
        <f t="shared" si="19"/>
        <v>145200</v>
      </c>
      <c r="HB691" s="378"/>
      <c r="HC691" s="378"/>
      <c r="HD691" s="378"/>
      <c r="HE691" s="378"/>
      <c r="HF691" s="378"/>
      <c r="HG691" s="378"/>
      <c r="HH691" s="378"/>
      <c r="HI691" s="378"/>
      <c r="HJ691" s="378"/>
      <c r="HK691" s="378"/>
      <c r="HL691" s="378"/>
      <c r="HM691" s="378"/>
      <c r="HN691" s="378"/>
    </row>
    <row r="692" s="369" customFormat="1" ht="36" hidden="1" customHeight="1" spans="1:222">
      <c r="A692" s="399" t="s">
        <v>8242</v>
      </c>
      <c r="B692" s="399" t="s">
        <v>8709</v>
      </c>
      <c r="C692" s="400">
        <v>44000</v>
      </c>
      <c r="D692" s="910" t="s">
        <v>5669</v>
      </c>
      <c r="E692" s="402" t="s">
        <v>1171</v>
      </c>
      <c r="F692" s="403">
        <v>2300248</v>
      </c>
      <c r="G692" s="404" t="s">
        <v>7810</v>
      </c>
      <c r="I692" s="369">
        <f t="shared" si="19"/>
        <v>53240</v>
      </c>
      <c r="HB692" s="378"/>
      <c r="HC692" s="378"/>
      <c r="HD692" s="378"/>
      <c r="HE692" s="378"/>
      <c r="HF692" s="378"/>
      <c r="HG692" s="378"/>
      <c r="HH692" s="378"/>
      <c r="HI692" s="378"/>
      <c r="HJ692" s="378"/>
      <c r="HK692" s="378"/>
      <c r="HL692" s="378"/>
      <c r="HM692" s="378"/>
      <c r="HN692" s="378"/>
    </row>
    <row r="693" s="369" customFormat="1" ht="36" hidden="1" customHeight="1" spans="1:222">
      <c r="A693" s="399" t="s">
        <v>8244</v>
      </c>
      <c r="B693" s="399" t="s">
        <v>8710</v>
      </c>
      <c r="C693" s="400">
        <v>16300</v>
      </c>
      <c r="D693" s="910" t="s">
        <v>5669</v>
      </c>
      <c r="E693" s="402" t="s">
        <v>1171</v>
      </c>
      <c r="F693" s="403">
        <v>2040299</v>
      </c>
      <c r="G693" s="404" t="s">
        <v>491</v>
      </c>
      <c r="I693" s="369">
        <f t="shared" si="19"/>
        <v>19723</v>
      </c>
      <c r="HB693" s="378"/>
      <c r="HC693" s="378"/>
      <c r="HD693" s="378"/>
      <c r="HE693" s="378"/>
      <c r="HF693" s="378"/>
      <c r="HG693" s="378"/>
      <c r="HH693" s="378"/>
      <c r="HI693" s="378"/>
      <c r="HJ693" s="378"/>
      <c r="HK693" s="378"/>
      <c r="HL693" s="378"/>
      <c r="HM693" s="378"/>
      <c r="HN693" s="378"/>
    </row>
    <row r="694" s="369" customFormat="1" ht="36" hidden="1" customHeight="1" spans="1:222">
      <c r="A694" s="399" t="s">
        <v>8246</v>
      </c>
      <c r="B694" s="399" t="s">
        <v>8711</v>
      </c>
      <c r="C694" s="400">
        <v>10000</v>
      </c>
      <c r="D694" s="910" t="s">
        <v>5669</v>
      </c>
      <c r="E694" s="402" t="s">
        <v>1171</v>
      </c>
      <c r="F694" s="403">
        <v>2300248</v>
      </c>
      <c r="G694" s="404" t="s">
        <v>7810</v>
      </c>
      <c r="I694" s="369">
        <f t="shared" si="19"/>
        <v>12100</v>
      </c>
      <c r="HB694" s="378"/>
      <c r="HC694" s="378"/>
      <c r="HD694" s="378"/>
      <c r="HE694" s="378"/>
      <c r="HF694" s="378"/>
      <c r="HG694" s="378"/>
      <c r="HH694" s="378"/>
      <c r="HI694" s="378"/>
      <c r="HJ694" s="378"/>
      <c r="HK694" s="378"/>
      <c r="HL694" s="378"/>
      <c r="HM694" s="378"/>
      <c r="HN694" s="378"/>
    </row>
    <row r="695" s="369" customFormat="1" ht="36" hidden="1" customHeight="1" spans="1:222">
      <c r="A695" s="399" t="s">
        <v>8237</v>
      </c>
      <c r="B695" s="399" t="s">
        <v>8712</v>
      </c>
      <c r="C695" s="400">
        <v>12000</v>
      </c>
      <c r="D695" s="910" t="s">
        <v>5669</v>
      </c>
      <c r="E695" s="402" t="s">
        <v>1171</v>
      </c>
      <c r="F695" s="403">
        <v>2300248</v>
      </c>
      <c r="G695" s="404" t="s">
        <v>7810</v>
      </c>
      <c r="I695" s="369">
        <f t="shared" si="19"/>
        <v>14520</v>
      </c>
      <c r="HB695" s="378"/>
      <c r="HC695" s="378"/>
      <c r="HD695" s="378"/>
      <c r="HE695" s="378"/>
      <c r="HF695" s="378"/>
      <c r="HG695" s="378"/>
      <c r="HH695" s="378"/>
      <c r="HI695" s="378"/>
      <c r="HJ695" s="378"/>
      <c r="HK695" s="378"/>
      <c r="HL695" s="378"/>
      <c r="HM695" s="378"/>
      <c r="HN695" s="378"/>
    </row>
    <row r="696" s="369" customFormat="1" ht="36" hidden="1" customHeight="1" spans="1:222">
      <c r="A696" s="399" t="s">
        <v>8249</v>
      </c>
      <c r="B696" s="399" t="s">
        <v>8713</v>
      </c>
      <c r="C696" s="400">
        <v>10900</v>
      </c>
      <c r="D696" s="910" t="s">
        <v>5669</v>
      </c>
      <c r="E696" s="402" t="s">
        <v>1171</v>
      </c>
      <c r="F696" s="403">
        <v>2130504</v>
      </c>
      <c r="G696" s="404" t="s">
        <v>1398</v>
      </c>
      <c r="I696" s="369">
        <f t="shared" si="19"/>
        <v>13189</v>
      </c>
      <c r="HB696" s="378"/>
      <c r="HC696" s="378"/>
      <c r="HD696" s="378"/>
      <c r="HE696" s="378"/>
      <c r="HF696" s="378"/>
      <c r="HG696" s="378"/>
      <c r="HH696" s="378"/>
      <c r="HI696" s="378"/>
      <c r="HJ696" s="378"/>
      <c r="HK696" s="378"/>
      <c r="HL696" s="378"/>
      <c r="HM696" s="378"/>
      <c r="HN696" s="378"/>
    </row>
    <row r="697" s="369" customFormat="1" ht="36" hidden="1" customHeight="1" spans="1:222">
      <c r="A697" s="399" t="s">
        <v>8251</v>
      </c>
      <c r="B697" s="399" t="s">
        <v>8714</v>
      </c>
      <c r="C697" s="400">
        <v>12000</v>
      </c>
      <c r="D697" s="910" t="s">
        <v>5669</v>
      </c>
      <c r="E697" s="402" t="s">
        <v>1171</v>
      </c>
      <c r="F697" s="403">
        <v>2300248</v>
      </c>
      <c r="G697" s="404" t="s">
        <v>7810</v>
      </c>
      <c r="I697" s="369">
        <f t="shared" si="19"/>
        <v>14520</v>
      </c>
      <c r="HB697" s="378"/>
      <c r="HC697" s="378"/>
      <c r="HD697" s="378"/>
      <c r="HE697" s="378"/>
      <c r="HF697" s="378"/>
      <c r="HG697" s="378"/>
      <c r="HH697" s="378"/>
      <c r="HI697" s="378"/>
      <c r="HJ697" s="378"/>
      <c r="HK697" s="378"/>
      <c r="HL697" s="378"/>
      <c r="HM697" s="378"/>
      <c r="HN697" s="378"/>
    </row>
    <row r="698" s="369" customFormat="1" ht="36" hidden="1" customHeight="1" spans="1:222">
      <c r="A698" s="399" t="s">
        <v>8239</v>
      </c>
      <c r="B698" s="399" t="s">
        <v>8715</v>
      </c>
      <c r="C698" s="400">
        <v>8000</v>
      </c>
      <c r="D698" s="910" t="s">
        <v>5669</v>
      </c>
      <c r="E698" s="402" t="s">
        <v>1171</v>
      </c>
      <c r="F698" s="403">
        <v>2300227</v>
      </c>
      <c r="G698" s="404" t="s">
        <v>7798</v>
      </c>
      <c r="I698" s="369">
        <f t="shared" si="19"/>
        <v>9680</v>
      </c>
      <c r="HB698" s="378"/>
      <c r="HC698" s="378"/>
      <c r="HD698" s="378"/>
      <c r="HE698" s="378"/>
      <c r="HF698" s="378"/>
      <c r="HG698" s="378"/>
      <c r="HH698" s="378"/>
      <c r="HI698" s="378"/>
      <c r="HJ698" s="378"/>
      <c r="HK698" s="378"/>
      <c r="HL698" s="378"/>
      <c r="HM698" s="378"/>
      <c r="HN698" s="378"/>
    </row>
    <row r="699" s="369" customFormat="1" ht="36" hidden="1" customHeight="1" spans="1:222">
      <c r="A699" s="399" t="s">
        <v>8254</v>
      </c>
      <c r="B699" s="399" t="s">
        <v>8716</v>
      </c>
      <c r="C699" s="400">
        <v>5000</v>
      </c>
      <c r="D699" s="910" t="s">
        <v>5669</v>
      </c>
      <c r="E699" s="402" t="s">
        <v>1171</v>
      </c>
      <c r="F699" s="403" t="s">
        <v>5209</v>
      </c>
      <c r="G699" s="404" t="s">
        <v>614</v>
      </c>
      <c r="I699" s="369">
        <f t="shared" si="19"/>
        <v>6050</v>
      </c>
      <c r="HB699" s="378"/>
      <c r="HC699" s="378"/>
      <c r="HD699" s="378"/>
      <c r="HE699" s="378"/>
      <c r="HF699" s="378"/>
      <c r="HG699" s="378"/>
      <c r="HH699" s="378"/>
      <c r="HI699" s="378"/>
      <c r="HJ699" s="378"/>
      <c r="HK699" s="378"/>
      <c r="HL699" s="378"/>
      <c r="HM699" s="378"/>
      <c r="HN699" s="378"/>
    </row>
    <row r="700" s="369" customFormat="1" ht="36" hidden="1" customHeight="1" spans="1:222">
      <c r="A700" s="399" t="s">
        <v>8256</v>
      </c>
      <c r="B700" s="399" t="s">
        <v>8717</v>
      </c>
      <c r="C700" s="400">
        <v>8000</v>
      </c>
      <c r="D700" s="910" t="s">
        <v>5669</v>
      </c>
      <c r="E700" s="402" t="s">
        <v>1171</v>
      </c>
      <c r="F700" s="403" t="s">
        <v>5209</v>
      </c>
      <c r="G700" s="404" t="s">
        <v>614</v>
      </c>
      <c r="I700" s="369">
        <f t="shared" si="19"/>
        <v>9680</v>
      </c>
      <c r="HB700" s="378"/>
      <c r="HC700" s="378"/>
      <c r="HD700" s="378"/>
      <c r="HE700" s="378"/>
      <c r="HF700" s="378"/>
      <c r="HG700" s="378"/>
      <c r="HH700" s="378"/>
      <c r="HI700" s="378"/>
      <c r="HJ700" s="378"/>
      <c r="HK700" s="378"/>
      <c r="HL700" s="378"/>
      <c r="HM700" s="378"/>
      <c r="HN700" s="378"/>
    </row>
    <row r="701" s="369" customFormat="1" ht="36" hidden="1" customHeight="1" spans="1:222">
      <c r="A701" s="399" t="s">
        <v>8258</v>
      </c>
      <c r="B701" s="399" t="s">
        <v>8718</v>
      </c>
      <c r="C701" s="400">
        <v>13000</v>
      </c>
      <c r="D701" s="910" t="s">
        <v>5669</v>
      </c>
      <c r="E701" s="402" t="s">
        <v>1171</v>
      </c>
      <c r="F701" s="403" t="s">
        <v>5209</v>
      </c>
      <c r="G701" s="404" t="s">
        <v>614</v>
      </c>
      <c r="I701" s="369">
        <f t="shared" si="19"/>
        <v>15730</v>
      </c>
      <c r="HB701" s="378"/>
      <c r="HC701" s="378"/>
      <c r="HD701" s="378"/>
      <c r="HE701" s="378"/>
      <c r="HF701" s="378"/>
      <c r="HG701" s="378"/>
      <c r="HH701" s="378"/>
      <c r="HI701" s="378"/>
      <c r="HJ701" s="378"/>
      <c r="HK701" s="378"/>
      <c r="HL701" s="378"/>
      <c r="HM701" s="378"/>
      <c r="HN701" s="378"/>
    </row>
    <row r="702" s="369" customFormat="1" ht="36" hidden="1" customHeight="1" spans="1:222">
      <c r="A702" s="399" t="s">
        <v>8260</v>
      </c>
      <c r="B702" s="399" t="s">
        <v>8719</v>
      </c>
      <c r="C702" s="400">
        <v>16000</v>
      </c>
      <c r="D702" s="910" t="s">
        <v>5669</v>
      </c>
      <c r="E702" s="402" t="s">
        <v>1171</v>
      </c>
      <c r="F702" s="403" t="s">
        <v>5209</v>
      </c>
      <c r="G702" s="404" t="s">
        <v>614</v>
      </c>
      <c r="I702" s="369">
        <f t="shared" si="19"/>
        <v>19360</v>
      </c>
      <c r="HB702" s="378"/>
      <c r="HC702" s="378"/>
      <c r="HD702" s="378"/>
      <c r="HE702" s="378"/>
      <c r="HF702" s="378"/>
      <c r="HG702" s="378"/>
      <c r="HH702" s="378"/>
      <c r="HI702" s="378"/>
      <c r="HJ702" s="378"/>
      <c r="HK702" s="378"/>
      <c r="HL702" s="378"/>
      <c r="HM702" s="378"/>
      <c r="HN702" s="378"/>
    </row>
    <row r="703" s="369" customFormat="1" ht="36" hidden="1" customHeight="1" spans="1:222">
      <c r="A703" s="399" t="s">
        <v>8262</v>
      </c>
      <c r="B703" s="399" t="s">
        <v>8720</v>
      </c>
      <c r="C703" s="400">
        <v>8800</v>
      </c>
      <c r="D703" s="910" t="s">
        <v>5669</v>
      </c>
      <c r="E703" s="402" t="s">
        <v>1171</v>
      </c>
      <c r="F703" s="403" t="s">
        <v>5209</v>
      </c>
      <c r="G703" s="404" t="s">
        <v>614</v>
      </c>
      <c r="I703" s="369">
        <f t="shared" si="19"/>
        <v>10648</v>
      </c>
      <c r="HB703" s="378"/>
      <c r="HC703" s="378"/>
      <c r="HD703" s="378"/>
      <c r="HE703" s="378"/>
      <c r="HF703" s="378"/>
      <c r="HG703" s="378"/>
      <c r="HH703" s="378"/>
      <c r="HI703" s="378"/>
      <c r="HJ703" s="378"/>
      <c r="HK703" s="378"/>
      <c r="HL703" s="378"/>
      <c r="HM703" s="378"/>
      <c r="HN703" s="378"/>
    </row>
    <row r="704" s="369" customFormat="1" ht="36" hidden="1" customHeight="1" spans="1:222">
      <c r="A704" s="399" t="s">
        <v>8264</v>
      </c>
      <c r="B704" s="399" t="s">
        <v>8721</v>
      </c>
      <c r="C704" s="400">
        <v>9000</v>
      </c>
      <c r="D704" s="910" t="s">
        <v>5669</v>
      </c>
      <c r="E704" s="402" t="s">
        <v>1171</v>
      </c>
      <c r="F704" s="403" t="s">
        <v>5209</v>
      </c>
      <c r="G704" s="404" t="s">
        <v>614</v>
      </c>
      <c r="I704" s="369">
        <f t="shared" si="19"/>
        <v>10890</v>
      </c>
      <c r="HB704" s="378"/>
      <c r="HC704" s="378"/>
      <c r="HD704" s="378"/>
      <c r="HE704" s="378"/>
      <c r="HF704" s="378"/>
      <c r="HG704" s="378"/>
      <c r="HH704" s="378"/>
      <c r="HI704" s="378"/>
      <c r="HJ704" s="378"/>
      <c r="HK704" s="378"/>
      <c r="HL704" s="378"/>
      <c r="HM704" s="378"/>
      <c r="HN704" s="378"/>
    </row>
    <row r="705" s="369" customFormat="1" ht="36" hidden="1" customHeight="1" spans="1:222">
      <c r="A705" s="399" t="s">
        <v>8266</v>
      </c>
      <c r="B705" s="399" t="s">
        <v>8722</v>
      </c>
      <c r="C705" s="400">
        <v>7000</v>
      </c>
      <c r="D705" s="910" t="s">
        <v>5669</v>
      </c>
      <c r="E705" s="402" t="s">
        <v>1171</v>
      </c>
      <c r="F705" s="403" t="s">
        <v>5209</v>
      </c>
      <c r="G705" s="404" t="s">
        <v>614</v>
      </c>
      <c r="I705" s="369">
        <f t="shared" si="19"/>
        <v>8470</v>
      </c>
      <c r="HB705" s="378"/>
      <c r="HC705" s="378"/>
      <c r="HD705" s="378"/>
      <c r="HE705" s="378"/>
      <c r="HF705" s="378"/>
      <c r="HG705" s="378"/>
      <c r="HH705" s="378"/>
      <c r="HI705" s="378"/>
      <c r="HJ705" s="378"/>
      <c r="HK705" s="378"/>
      <c r="HL705" s="378"/>
      <c r="HM705" s="378"/>
      <c r="HN705" s="378"/>
    </row>
    <row r="706" s="369" customFormat="1" ht="36" hidden="1" customHeight="1" spans="1:222">
      <c r="A706" s="399" t="s">
        <v>8341</v>
      </c>
      <c r="B706" s="399" t="s">
        <v>8723</v>
      </c>
      <c r="C706" s="400">
        <v>112000</v>
      </c>
      <c r="D706" s="910" t="s">
        <v>5343</v>
      </c>
      <c r="E706" s="402" t="s">
        <v>768</v>
      </c>
      <c r="F706" s="403" t="s">
        <v>5209</v>
      </c>
      <c r="G706" s="404" t="s">
        <v>614</v>
      </c>
      <c r="I706" s="369">
        <f t="shared" si="19"/>
        <v>135520</v>
      </c>
      <c r="HB706" s="378"/>
      <c r="HC706" s="378"/>
      <c r="HD706" s="378"/>
      <c r="HE706" s="378"/>
      <c r="HF706" s="378"/>
      <c r="HG706" s="378"/>
      <c r="HH706" s="378"/>
      <c r="HI706" s="378"/>
      <c r="HJ706" s="378"/>
      <c r="HK706" s="378"/>
      <c r="HL706" s="378"/>
      <c r="HM706" s="378"/>
      <c r="HN706" s="378"/>
    </row>
    <row r="707" s="369" customFormat="1" ht="36" hidden="1" customHeight="1" spans="1:222">
      <c r="A707" s="399" t="s">
        <v>8341</v>
      </c>
      <c r="B707" s="399" t="s">
        <v>8723</v>
      </c>
      <c r="C707" s="400">
        <v>88000</v>
      </c>
      <c r="D707" s="910" t="s">
        <v>5343</v>
      </c>
      <c r="E707" s="402" t="s">
        <v>768</v>
      </c>
      <c r="F707" s="403" t="s">
        <v>5209</v>
      </c>
      <c r="G707" s="404" t="s">
        <v>614</v>
      </c>
      <c r="I707" s="369">
        <f t="shared" si="19"/>
        <v>106480</v>
      </c>
      <c r="HB707" s="378"/>
      <c r="HC707" s="378"/>
      <c r="HD707" s="378"/>
      <c r="HE707" s="378"/>
      <c r="HF707" s="378"/>
      <c r="HG707" s="378"/>
      <c r="HH707" s="378"/>
      <c r="HI707" s="378"/>
      <c r="HJ707" s="378"/>
      <c r="HK707" s="378"/>
      <c r="HL707" s="378"/>
      <c r="HM707" s="378"/>
      <c r="HN707" s="378"/>
    </row>
    <row r="708" s="369" customFormat="1" ht="36" hidden="1" customHeight="1" spans="1:222">
      <c r="A708" s="399" t="s">
        <v>8341</v>
      </c>
      <c r="B708" s="399" t="s">
        <v>8724</v>
      </c>
      <c r="C708" s="400">
        <v>50000</v>
      </c>
      <c r="D708" s="910" t="s">
        <v>5343</v>
      </c>
      <c r="E708" s="402" t="s">
        <v>768</v>
      </c>
      <c r="F708" s="403" t="s">
        <v>5209</v>
      </c>
      <c r="G708" s="404" t="s">
        <v>614</v>
      </c>
      <c r="I708" s="369">
        <f t="shared" si="19"/>
        <v>60500</v>
      </c>
      <c r="HB708" s="378"/>
      <c r="HC708" s="378"/>
      <c r="HD708" s="378"/>
      <c r="HE708" s="378"/>
      <c r="HF708" s="378"/>
      <c r="HG708" s="378"/>
      <c r="HH708" s="378"/>
      <c r="HI708" s="378"/>
      <c r="HJ708" s="378"/>
      <c r="HK708" s="378"/>
      <c r="HL708" s="378"/>
      <c r="HM708" s="378"/>
      <c r="HN708" s="378"/>
    </row>
    <row r="709" s="369" customFormat="1" ht="36" hidden="1" customHeight="1" spans="1:222">
      <c r="A709" s="399" t="s">
        <v>8341</v>
      </c>
      <c r="B709" s="399" t="s">
        <v>8725</v>
      </c>
      <c r="C709" s="400">
        <v>50000</v>
      </c>
      <c r="D709" s="910" t="s">
        <v>5343</v>
      </c>
      <c r="E709" s="402" t="s">
        <v>768</v>
      </c>
      <c r="F709" s="403" t="s">
        <v>5209</v>
      </c>
      <c r="G709" s="404" t="s">
        <v>614</v>
      </c>
      <c r="I709" s="369">
        <f t="shared" si="19"/>
        <v>60500</v>
      </c>
      <c r="HB709" s="378"/>
      <c r="HC709" s="378"/>
      <c r="HD709" s="378"/>
      <c r="HE709" s="378"/>
      <c r="HF709" s="378"/>
      <c r="HG709" s="378"/>
      <c r="HH709" s="378"/>
      <c r="HI709" s="378"/>
      <c r="HJ709" s="378"/>
      <c r="HK709" s="378"/>
      <c r="HL709" s="378"/>
      <c r="HM709" s="378"/>
      <c r="HN709" s="378"/>
    </row>
    <row r="710" s="369" customFormat="1" ht="36" hidden="1" customHeight="1" spans="1:222">
      <c r="A710" s="399" t="s">
        <v>8349</v>
      </c>
      <c r="B710" s="399" t="s">
        <v>8726</v>
      </c>
      <c r="C710" s="400">
        <v>45000</v>
      </c>
      <c r="D710" s="910" t="s">
        <v>4955</v>
      </c>
      <c r="E710" s="402" t="s">
        <v>361</v>
      </c>
      <c r="F710" s="403" t="s">
        <v>5209</v>
      </c>
      <c r="G710" s="404" t="s">
        <v>614</v>
      </c>
      <c r="I710" s="369">
        <f t="shared" si="19"/>
        <v>54450</v>
      </c>
      <c r="HB710" s="378"/>
      <c r="HC710" s="378"/>
      <c r="HD710" s="378"/>
      <c r="HE710" s="378"/>
      <c r="HF710" s="378"/>
      <c r="HG710" s="378"/>
      <c r="HH710" s="378"/>
      <c r="HI710" s="378"/>
      <c r="HJ710" s="378"/>
      <c r="HK710" s="378"/>
      <c r="HL710" s="378"/>
      <c r="HM710" s="378"/>
      <c r="HN710" s="378"/>
    </row>
    <row r="711" s="369" customFormat="1" ht="36" hidden="1" customHeight="1" spans="1:222">
      <c r="A711" s="399" t="s">
        <v>8531</v>
      </c>
      <c r="B711" s="399" t="s">
        <v>8727</v>
      </c>
      <c r="C711" s="400">
        <v>20000</v>
      </c>
      <c r="D711" s="910" t="s">
        <v>4658</v>
      </c>
      <c r="E711" s="402" t="s">
        <v>14</v>
      </c>
      <c r="F711" s="403" t="s">
        <v>5209</v>
      </c>
      <c r="G711" s="404" t="s">
        <v>614</v>
      </c>
      <c r="I711" s="369">
        <f t="shared" ref="I711:I774" si="20">C711*1.21</f>
        <v>24200</v>
      </c>
      <c r="HB711" s="378"/>
      <c r="HC711" s="378"/>
      <c r="HD711" s="378"/>
      <c r="HE711" s="378"/>
      <c r="HF711" s="378"/>
      <c r="HG711" s="378"/>
      <c r="HH711" s="378"/>
      <c r="HI711" s="378"/>
      <c r="HJ711" s="378"/>
      <c r="HK711" s="378"/>
      <c r="HL711" s="378"/>
      <c r="HM711" s="378"/>
      <c r="HN711" s="378"/>
    </row>
    <row r="712" s="369" customFormat="1" ht="36" hidden="1" customHeight="1" spans="1:222">
      <c r="A712" s="399" t="s">
        <v>8198</v>
      </c>
      <c r="B712" s="399" t="s">
        <v>8728</v>
      </c>
      <c r="C712" s="400">
        <v>40000</v>
      </c>
      <c r="D712" s="910" t="s">
        <v>4670</v>
      </c>
      <c r="E712" s="402" t="s">
        <v>14</v>
      </c>
      <c r="F712" s="403" t="s">
        <v>5209</v>
      </c>
      <c r="G712" s="404" t="s">
        <v>614</v>
      </c>
      <c r="I712" s="369">
        <f t="shared" si="20"/>
        <v>48400</v>
      </c>
      <c r="HB712" s="378"/>
      <c r="HC712" s="378"/>
      <c r="HD712" s="378"/>
      <c r="HE712" s="378"/>
      <c r="HF712" s="378"/>
      <c r="HG712" s="378"/>
      <c r="HH712" s="378"/>
      <c r="HI712" s="378"/>
      <c r="HJ712" s="378"/>
      <c r="HK712" s="378"/>
      <c r="HL712" s="378"/>
      <c r="HM712" s="378"/>
      <c r="HN712" s="378"/>
    </row>
    <row r="713" s="369" customFormat="1" ht="36" hidden="1" customHeight="1" spans="1:222">
      <c r="A713" s="399" t="s">
        <v>8531</v>
      </c>
      <c r="B713" s="399" t="s">
        <v>8729</v>
      </c>
      <c r="C713" s="400">
        <v>20000</v>
      </c>
      <c r="D713" s="910" t="s">
        <v>4658</v>
      </c>
      <c r="E713" s="402" t="s">
        <v>14</v>
      </c>
      <c r="F713" s="403" t="s">
        <v>5209</v>
      </c>
      <c r="G713" s="404" t="s">
        <v>614</v>
      </c>
      <c r="I713" s="369">
        <f t="shared" si="20"/>
        <v>24200</v>
      </c>
      <c r="HB713" s="378"/>
      <c r="HC713" s="378"/>
      <c r="HD713" s="378"/>
      <c r="HE713" s="378"/>
      <c r="HF713" s="378"/>
      <c r="HG713" s="378"/>
      <c r="HH713" s="378"/>
      <c r="HI713" s="378"/>
      <c r="HJ713" s="378"/>
      <c r="HK713" s="378"/>
      <c r="HL713" s="378"/>
      <c r="HM713" s="378"/>
      <c r="HN713" s="378"/>
    </row>
    <row r="714" s="369" customFormat="1" ht="36" hidden="1" customHeight="1" spans="1:222">
      <c r="A714" s="399" t="s">
        <v>8122</v>
      </c>
      <c r="B714" s="399" t="s">
        <v>8730</v>
      </c>
      <c r="C714" s="400">
        <v>200000</v>
      </c>
      <c r="D714" s="910" t="s">
        <v>5530</v>
      </c>
      <c r="E714" s="402" t="s">
        <v>990</v>
      </c>
      <c r="F714" s="403" t="s">
        <v>5209</v>
      </c>
      <c r="G714" s="404" t="s">
        <v>614</v>
      </c>
      <c r="I714" s="369">
        <f t="shared" si="20"/>
        <v>242000</v>
      </c>
      <c r="HB714" s="378"/>
      <c r="HC714" s="378"/>
      <c r="HD714" s="378"/>
      <c r="HE714" s="378"/>
      <c r="HF714" s="378"/>
      <c r="HG714" s="378"/>
      <c r="HH714" s="378"/>
      <c r="HI714" s="378"/>
      <c r="HJ714" s="378"/>
      <c r="HK714" s="378"/>
      <c r="HL714" s="378"/>
      <c r="HM714" s="378"/>
      <c r="HN714" s="378"/>
    </row>
    <row r="715" s="369" customFormat="1" ht="36" hidden="1" customHeight="1" spans="1:222">
      <c r="A715" s="399" t="s">
        <v>8731</v>
      </c>
      <c r="B715" s="399" t="s">
        <v>8732</v>
      </c>
      <c r="C715" s="400">
        <v>570000</v>
      </c>
      <c r="D715" s="910" t="s">
        <v>5255</v>
      </c>
      <c r="E715" s="402" t="s">
        <v>665</v>
      </c>
      <c r="F715" s="403" t="s">
        <v>5209</v>
      </c>
      <c r="G715" s="404" t="s">
        <v>614</v>
      </c>
      <c r="I715" s="369">
        <f t="shared" si="20"/>
        <v>689700</v>
      </c>
      <c r="HB715" s="378"/>
      <c r="HC715" s="378"/>
      <c r="HD715" s="378"/>
      <c r="HE715" s="378"/>
      <c r="HF715" s="378"/>
      <c r="HG715" s="378"/>
      <c r="HH715" s="378"/>
      <c r="HI715" s="378"/>
      <c r="HJ715" s="378"/>
      <c r="HK715" s="378"/>
      <c r="HL715" s="378"/>
      <c r="HM715" s="378"/>
      <c r="HN715" s="378"/>
    </row>
    <row r="716" s="369" customFormat="1" ht="36" hidden="1" customHeight="1" spans="1:222">
      <c r="A716" s="399" t="s">
        <v>8336</v>
      </c>
      <c r="B716" s="399" t="s">
        <v>8733</v>
      </c>
      <c r="C716" s="400">
        <v>820000</v>
      </c>
      <c r="D716" s="910" t="s">
        <v>5208</v>
      </c>
      <c r="E716" s="402" t="s">
        <v>612</v>
      </c>
      <c r="F716" s="403" t="s">
        <v>5209</v>
      </c>
      <c r="G716" s="404" t="s">
        <v>614</v>
      </c>
      <c r="I716" s="369">
        <f t="shared" si="20"/>
        <v>992200</v>
      </c>
      <c r="HB716" s="378"/>
      <c r="HC716" s="378"/>
      <c r="HD716" s="378"/>
      <c r="HE716" s="378"/>
      <c r="HF716" s="378"/>
      <c r="HG716" s="378"/>
      <c r="HH716" s="378"/>
      <c r="HI716" s="378"/>
      <c r="HJ716" s="378"/>
      <c r="HK716" s="378"/>
      <c r="HL716" s="378"/>
      <c r="HM716" s="378"/>
      <c r="HN716" s="378"/>
    </row>
    <row r="717" s="369" customFormat="1" ht="36" hidden="1" customHeight="1" spans="1:222">
      <c r="A717" s="399" t="s">
        <v>8148</v>
      </c>
      <c r="B717" s="399" t="s">
        <v>8734</v>
      </c>
      <c r="C717" s="400">
        <v>8000000</v>
      </c>
      <c r="D717" s="910" t="s">
        <v>5786</v>
      </c>
      <c r="E717" s="402" t="s">
        <v>1276</v>
      </c>
      <c r="F717" s="403" t="s">
        <v>5210</v>
      </c>
      <c r="G717" s="404" t="s">
        <v>616</v>
      </c>
      <c r="I717" s="369">
        <f t="shared" si="20"/>
        <v>9680000</v>
      </c>
      <c r="HB717" s="378"/>
      <c r="HC717" s="378"/>
      <c r="HD717" s="378"/>
      <c r="HE717" s="378"/>
      <c r="HF717" s="378"/>
      <c r="HG717" s="378"/>
      <c r="HH717" s="378"/>
      <c r="HI717" s="378"/>
      <c r="HJ717" s="378"/>
      <c r="HK717" s="378"/>
      <c r="HL717" s="378"/>
      <c r="HM717" s="378"/>
      <c r="HN717" s="378"/>
    </row>
    <row r="718" s="369" customFormat="1" ht="36" hidden="1" customHeight="1" spans="1:222">
      <c r="A718" s="399" t="s">
        <v>8124</v>
      </c>
      <c r="B718" s="399" t="s">
        <v>8735</v>
      </c>
      <c r="C718" s="400">
        <v>12300000</v>
      </c>
      <c r="D718" s="910" t="s">
        <v>6397</v>
      </c>
      <c r="E718" s="402" t="s">
        <v>1596</v>
      </c>
      <c r="F718" s="403" t="s">
        <v>5210</v>
      </c>
      <c r="G718" s="404" t="s">
        <v>616</v>
      </c>
      <c r="I718" s="369">
        <f t="shared" si="20"/>
        <v>14883000</v>
      </c>
      <c r="HB718" s="378"/>
      <c r="HC718" s="378"/>
      <c r="HD718" s="378"/>
      <c r="HE718" s="378"/>
      <c r="HF718" s="378"/>
      <c r="HG718" s="378"/>
      <c r="HH718" s="378"/>
      <c r="HI718" s="378"/>
      <c r="HJ718" s="378"/>
      <c r="HK718" s="378"/>
      <c r="HL718" s="378"/>
      <c r="HM718" s="378"/>
      <c r="HN718" s="378"/>
    </row>
    <row r="719" s="369" customFormat="1" ht="36" hidden="1" customHeight="1" spans="1:222">
      <c r="A719" s="399" t="s">
        <v>8134</v>
      </c>
      <c r="B719" s="399" t="s">
        <v>8736</v>
      </c>
      <c r="C719" s="400">
        <v>19500</v>
      </c>
      <c r="D719" s="910" t="s">
        <v>4931</v>
      </c>
      <c r="E719" s="402" t="s">
        <v>336</v>
      </c>
      <c r="F719" s="403" t="s">
        <v>5210</v>
      </c>
      <c r="G719" s="404" t="s">
        <v>616</v>
      </c>
      <c r="I719" s="369">
        <f t="shared" si="20"/>
        <v>23595</v>
      </c>
      <c r="HB719" s="378"/>
      <c r="HC719" s="378"/>
      <c r="HD719" s="378"/>
      <c r="HE719" s="378"/>
      <c r="HF719" s="378"/>
      <c r="HG719" s="378"/>
      <c r="HH719" s="378"/>
      <c r="HI719" s="378"/>
      <c r="HJ719" s="378"/>
      <c r="HK719" s="378"/>
      <c r="HL719" s="378"/>
      <c r="HM719" s="378"/>
      <c r="HN719" s="378"/>
    </row>
    <row r="720" s="369" customFormat="1" ht="36" hidden="1" customHeight="1" spans="1:222">
      <c r="A720" s="399" t="s">
        <v>8134</v>
      </c>
      <c r="B720" s="399" t="s">
        <v>8736</v>
      </c>
      <c r="C720" s="400">
        <v>9500</v>
      </c>
      <c r="D720" s="910" t="s">
        <v>4931</v>
      </c>
      <c r="E720" s="402" t="s">
        <v>336</v>
      </c>
      <c r="F720" s="403" t="s">
        <v>5210</v>
      </c>
      <c r="G720" s="404" t="s">
        <v>616</v>
      </c>
      <c r="I720" s="369">
        <f t="shared" si="20"/>
        <v>11495</v>
      </c>
      <c r="HB720" s="378"/>
      <c r="HC720" s="378"/>
      <c r="HD720" s="378"/>
      <c r="HE720" s="378"/>
      <c r="HF720" s="378"/>
      <c r="HG720" s="378"/>
      <c r="HH720" s="378"/>
      <c r="HI720" s="378"/>
      <c r="HJ720" s="378"/>
      <c r="HK720" s="378"/>
      <c r="HL720" s="378"/>
      <c r="HM720" s="378"/>
      <c r="HN720" s="378"/>
    </row>
    <row r="721" s="369" customFormat="1" ht="36" hidden="1" customHeight="1" spans="1:222">
      <c r="A721" s="399" t="s">
        <v>8553</v>
      </c>
      <c r="B721" s="399" t="s">
        <v>8737</v>
      </c>
      <c r="C721" s="400">
        <v>140000</v>
      </c>
      <c r="D721" s="401">
        <v>2130505</v>
      </c>
      <c r="E721" s="402" t="s">
        <v>1399</v>
      </c>
      <c r="F721" s="403" t="s">
        <v>5210</v>
      </c>
      <c r="G721" s="404" t="s">
        <v>616</v>
      </c>
      <c r="I721" s="369">
        <f t="shared" si="20"/>
        <v>169400</v>
      </c>
      <c r="HB721" s="378"/>
      <c r="HC721" s="378"/>
      <c r="HD721" s="378"/>
      <c r="HE721" s="378"/>
      <c r="HF721" s="378"/>
      <c r="HG721" s="378"/>
      <c r="HH721" s="378"/>
      <c r="HI721" s="378"/>
      <c r="HJ721" s="378"/>
      <c r="HK721" s="378"/>
      <c r="HL721" s="378"/>
      <c r="HM721" s="378"/>
      <c r="HN721" s="378"/>
    </row>
    <row r="722" s="369" customFormat="1" ht="36" hidden="1" customHeight="1" spans="1:222">
      <c r="A722" s="399" t="s">
        <v>8553</v>
      </c>
      <c r="B722" s="399" t="s">
        <v>8738</v>
      </c>
      <c r="C722" s="400">
        <v>100000</v>
      </c>
      <c r="D722" s="401">
        <v>2139999</v>
      </c>
      <c r="E722" s="402" t="s">
        <v>1420</v>
      </c>
      <c r="F722" s="403" t="s">
        <v>5210</v>
      </c>
      <c r="G722" s="404" t="s">
        <v>616</v>
      </c>
      <c r="I722" s="369">
        <f t="shared" si="20"/>
        <v>121000</v>
      </c>
      <c r="HB722" s="378"/>
      <c r="HC722" s="378"/>
      <c r="HD722" s="378"/>
      <c r="HE722" s="378"/>
      <c r="HF722" s="378"/>
      <c r="HG722" s="378"/>
      <c r="HH722" s="378"/>
      <c r="HI722" s="378"/>
      <c r="HJ722" s="378"/>
      <c r="HK722" s="378"/>
      <c r="HL722" s="378"/>
      <c r="HM722" s="378"/>
      <c r="HN722" s="378"/>
    </row>
    <row r="723" s="369" customFormat="1" ht="36" hidden="1" customHeight="1" spans="1:222">
      <c r="A723" s="399" t="s">
        <v>8122</v>
      </c>
      <c r="B723" s="399" t="s">
        <v>8739</v>
      </c>
      <c r="C723" s="400">
        <v>985500</v>
      </c>
      <c r="D723" s="910" t="s">
        <v>6003</v>
      </c>
      <c r="E723" s="402" t="s">
        <v>1400</v>
      </c>
      <c r="F723" s="403" t="s">
        <v>5210</v>
      </c>
      <c r="G723" s="404" t="s">
        <v>616</v>
      </c>
      <c r="I723" s="369">
        <f t="shared" si="20"/>
        <v>1192455</v>
      </c>
      <c r="HB723" s="378"/>
      <c r="HC723" s="378"/>
      <c r="HD723" s="378"/>
      <c r="HE723" s="378"/>
      <c r="HF723" s="378"/>
      <c r="HG723" s="378"/>
      <c r="HH723" s="378"/>
      <c r="HI723" s="378"/>
      <c r="HJ723" s="378"/>
      <c r="HK723" s="378"/>
      <c r="HL723" s="378"/>
      <c r="HM723" s="378"/>
      <c r="HN723" s="378"/>
    </row>
    <row r="724" s="369" customFormat="1" ht="36" hidden="1" customHeight="1" spans="1:222">
      <c r="A724" s="399" t="s">
        <v>8122</v>
      </c>
      <c r="B724" s="399" t="s">
        <v>8740</v>
      </c>
      <c r="C724" s="400">
        <v>14500</v>
      </c>
      <c r="D724" s="910" t="s">
        <v>6003</v>
      </c>
      <c r="E724" s="402" t="s">
        <v>1400</v>
      </c>
      <c r="F724" s="403" t="s">
        <v>5210</v>
      </c>
      <c r="G724" s="404" t="s">
        <v>616</v>
      </c>
      <c r="I724" s="369">
        <f t="shared" si="20"/>
        <v>17545</v>
      </c>
      <c r="HB724" s="378"/>
      <c r="HC724" s="378"/>
      <c r="HD724" s="378"/>
      <c r="HE724" s="378"/>
      <c r="HF724" s="378"/>
      <c r="HG724" s="378"/>
      <c r="HH724" s="378"/>
      <c r="HI724" s="378"/>
      <c r="HJ724" s="378"/>
      <c r="HK724" s="378"/>
      <c r="HL724" s="378"/>
      <c r="HM724" s="378"/>
      <c r="HN724" s="378"/>
    </row>
    <row r="725" s="369" customFormat="1" ht="36" hidden="1" customHeight="1" spans="1:222">
      <c r="A725" s="399" t="s">
        <v>8130</v>
      </c>
      <c r="B725" s="399" t="s">
        <v>8741</v>
      </c>
      <c r="C725" s="400">
        <v>939300</v>
      </c>
      <c r="D725" s="910" t="s">
        <v>5691</v>
      </c>
      <c r="E725" s="402" t="s">
        <v>1203</v>
      </c>
      <c r="F725" s="403" t="s">
        <v>5210</v>
      </c>
      <c r="G725" s="404" t="s">
        <v>616</v>
      </c>
      <c r="I725" s="369">
        <f t="shared" si="20"/>
        <v>1136553</v>
      </c>
      <c r="HB725" s="378"/>
      <c r="HC725" s="378"/>
      <c r="HD725" s="378"/>
      <c r="HE725" s="378"/>
      <c r="HF725" s="378"/>
      <c r="HG725" s="378"/>
      <c r="HH725" s="378"/>
      <c r="HI725" s="378"/>
      <c r="HJ725" s="378"/>
      <c r="HK725" s="378"/>
      <c r="HL725" s="378"/>
      <c r="HM725" s="378"/>
      <c r="HN725" s="378"/>
    </row>
    <row r="726" s="369" customFormat="1" ht="36" hidden="1" customHeight="1" spans="1:222">
      <c r="A726" s="399" t="s">
        <v>8588</v>
      </c>
      <c r="B726" s="399" t="s">
        <v>8742</v>
      </c>
      <c r="C726" s="400">
        <v>16500</v>
      </c>
      <c r="D726" s="910" t="s">
        <v>5686</v>
      </c>
      <c r="E726" s="402" t="s">
        <v>5687</v>
      </c>
      <c r="F726" s="403">
        <v>2011102</v>
      </c>
      <c r="G726" s="404" t="s">
        <v>14</v>
      </c>
      <c r="H726" s="369">
        <f t="shared" ref="H726:H737" si="21">C726*0.8</f>
        <v>13200</v>
      </c>
      <c r="I726" s="369">
        <f t="shared" si="20"/>
        <v>19965</v>
      </c>
      <c r="HB726" s="378"/>
      <c r="HC726" s="378"/>
      <c r="HD726" s="378"/>
      <c r="HE726" s="378"/>
      <c r="HF726" s="378"/>
      <c r="HG726" s="378"/>
      <c r="HH726" s="378"/>
      <c r="HI726" s="378"/>
      <c r="HJ726" s="378"/>
      <c r="HK726" s="378"/>
      <c r="HL726" s="378"/>
      <c r="HM726" s="378"/>
      <c r="HN726" s="378"/>
    </row>
    <row r="727" s="369" customFormat="1" ht="36" hidden="1" customHeight="1" spans="1:222">
      <c r="A727" s="399" t="s">
        <v>8232</v>
      </c>
      <c r="B727" s="399" t="s">
        <v>8743</v>
      </c>
      <c r="C727" s="400">
        <v>23400</v>
      </c>
      <c r="D727" s="910" t="s">
        <v>5686</v>
      </c>
      <c r="E727" s="402" t="s">
        <v>5687</v>
      </c>
      <c r="F727" s="403">
        <v>2011199</v>
      </c>
      <c r="G727" s="404" t="s">
        <v>176</v>
      </c>
      <c r="H727" s="369">
        <f t="shared" si="21"/>
        <v>18720</v>
      </c>
      <c r="I727" s="369">
        <f t="shared" si="20"/>
        <v>28314</v>
      </c>
      <c r="HB727" s="378"/>
      <c r="HC727" s="378"/>
      <c r="HD727" s="378"/>
      <c r="HE727" s="378"/>
      <c r="HF727" s="378"/>
      <c r="HG727" s="378"/>
      <c r="HH727" s="378"/>
      <c r="HI727" s="378"/>
      <c r="HJ727" s="378"/>
      <c r="HK727" s="378"/>
      <c r="HL727" s="378"/>
      <c r="HM727" s="378"/>
      <c r="HN727" s="378"/>
    </row>
    <row r="728" s="369" customFormat="1" ht="36" hidden="1" customHeight="1" spans="1:222">
      <c r="A728" s="399" t="s">
        <v>8141</v>
      </c>
      <c r="B728" s="399" t="s">
        <v>8744</v>
      </c>
      <c r="C728" s="400">
        <v>3800</v>
      </c>
      <c r="D728" s="910" t="s">
        <v>5686</v>
      </c>
      <c r="E728" s="402" t="s">
        <v>5687</v>
      </c>
      <c r="F728" s="403">
        <v>2011199</v>
      </c>
      <c r="G728" s="404" t="s">
        <v>176</v>
      </c>
      <c r="H728" s="369">
        <f t="shared" si="21"/>
        <v>3040</v>
      </c>
      <c r="I728" s="369">
        <f t="shared" si="20"/>
        <v>4598</v>
      </c>
      <c r="HB728" s="378"/>
      <c r="HC728" s="378"/>
      <c r="HD728" s="378"/>
      <c r="HE728" s="378"/>
      <c r="HF728" s="378"/>
      <c r="HG728" s="378"/>
      <c r="HH728" s="378"/>
      <c r="HI728" s="378"/>
      <c r="HJ728" s="378"/>
      <c r="HK728" s="378"/>
      <c r="HL728" s="378"/>
      <c r="HM728" s="378"/>
      <c r="HN728" s="378"/>
    </row>
    <row r="729" s="369" customFormat="1" ht="36" hidden="1" customHeight="1" spans="1:222">
      <c r="A729" s="399" t="s">
        <v>8239</v>
      </c>
      <c r="B729" s="399" t="s">
        <v>8745</v>
      </c>
      <c r="C729" s="400">
        <v>900</v>
      </c>
      <c r="D729" s="910" t="s">
        <v>5686</v>
      </c>
      <c r="E729" s="402" t="s">
        <v>5687</v>
      </c>
      <c r="F729" s="403">
        <v>2011199</v>
      </c>
      <c r="G729" s="404" t="s">
        <v>176</v>
      </c>
      <c r="H729" s="369">
        <f t="shared" si="21"/>
        <v>720</v>
      </c>
      <c r="I729" s="369">
        <f t="shared" si="20"/>
        <v>1089</v>
      </c>
      <c r="HB729" s="378"/>
      <c r="HC729" s="378"/>
      <c r="HD729" s="378"/>
      <c r="HE729" s="378"/>
      <c r="HF729" s="378"/>
      <c r="HG729" s="378"/>
      <c r="HH729" s="378"/>
      <c r="HI729" s="378"/>
      <c r="HJ729" s="378"/>
      <c r="HK729" s="378"/>
      <c r="HL729" s="378"/>
      <c r="HM729" s="378"/>
      <c r="HN729" s="378"/>
    </row>
    <row r="730" s="369" customFormat="1" ht="36" hidden="1" customHeight="1" spans="1:222">
      <c r="A730" s="399" t="s">
        <v>8254</v>
      </c>
      <c r="B730" s="399" t="s">
        <v>8746</v>
      </c>
      <c r="C730" s="400">
        <v>900</v>
      </c>
      <c r="D730" s="910" t="s">
        <v>5686</v>
      </c>
      <c r="E730" s="402" t="s">
        <v>5687</v>
      </c>
      <c r="F730" s="403">
        <v>2011199</v>
      </c>
      <c r="G730" s="404" t="s">
        <v>176</v>
      </c>
      <c r="H730" s="369">
        <f t="shared" si="21"/>
        <v>720</v>
      </c>
      <c r="I730" s="369">
        <f t="shared" si="20"/>
        <v>1089</v>
      </c>
      <c r="HB730" s="378"/>
      <c r="HC730" s="378"/>
      <c r="HD730" s="378"/>
      <c r="HE730" s="378"/>
      <c r="HF730" s="378"/>
      <c r="HG730" s="378"/>
      <c r="HH730" s="378"/>
      <c r="HI730" s="378"/>
      <c r="HJ730" s="378"/>
      <c r="HK730" s="378"/>
      <c r="HL730" s="378"/>
      <c r="HM730" s="378"/>
      <c r="HN730" s="378"/>
    </row>
    <row r="731" s="369" customFormat="1" ht="36" hidden="1" customHeight="1" spans="1:222">
      <c r="A731" s="399" t="s">
        <v>8223</v>
      </c>
      <c r="B731" s="399" t="s">
        <v>8747</v>
      </c>
      <c r="C731" s="400">
        <v>83400</v>
      </c>
      <c r="D731" s="910" t="s">
        <v>5208</v>
      </c>
      <c r="E731" s="402" t="s">
        <v>612</v>
      </c>
      <c r="F731" s="403">
        <v>2011199</v>
      </c>
      <c r="G731" s="404" t="s">
        <v>176</v>
      </c>
      <c r="H731" s="369">
        <f t="shared" si="21"/>
        <v>66720</v>
      </c>
      <c r="I731" s="369">
        <f t="shared" si="20"/>
        <v>100914</v>
      </c>
      <c r="HB731" s="378"/>
      <c r="HC731" s="378"/>
      <c r="HD731" s="378"/>
      <c r="HE731" s="378"/>
      <c r="HF731" s="378"/>
      <c r="HG731" s="378"/>
      <c r="HH731" s="378"/>
      <c r="HI731" s="378"/>
      <c r="HJ731" s="378"/>
      <c r="HK731" s="378"/>
      <c r="HL731" s="378"/>
      <c r="HM731" s="378"/>
      <c r="HN731" s="378"/>
    </row>
    <row r="732" s="369" customFormat="1" ht="36" hidden="1" customHeight="1" spans="1:222">
      <c r="A732" s="399" t="s">
        <v>8223</v>
      </c>
      <c r="B732" s="399" t="s">
        <v>8748</v>
      </c>
      <c r="C732" s="400">
        <v>93200</v>
      </c>
      <c r="D732" s="910" t="s">
        <v>5208</v>
      </c>
      <c r="E732" s="402" t="s">
        <v>612</v>
      </c>
      <c r="F732" s="403">
        <v>2011199</v>
      </c>
      <c r="G732" s="404" t="s">
        <v>176</v>
      </c>
      <c r="H732" s="369">
        <f t="shared" si="21"/>
        <v>74560</v>
      </c>
      <c r="I732" s="369">
        <f t="shared" si="20"/>
        <v>112772</v>
      </c>
      <c r="HB732" s="378"/>
      <c r="HC732" s="378"/>
      <c r="HD732" s="378"/>
      <c r="HE732" s="378"/>
      <c r="HF732" s="378"/>
      <c r="HG732" s="378"/>
      <c r="HH732" s="378"/>
      <c r="HI732" s="378"/>
      <c r="HJ732" s="378"/>
      <c r="HK732" s="378"/>
      <c r="HL732" s="378"/>
      <c r="HM732" s="378"/>
      <c r="HN732" s="378"/>
    </row>
    <row r="733" s="369" customFormat="1" ht="36" hidden="1" customHeight="1" spans="1:222">
      <c r="A733" s="399" t="s">
        <v>8223</v>
      </c>
      <c r="B733" s="399" t="s">
        <v>8749</v>
      </c>
      <c r="C733" s="400">
        <v>27400</v>
      </c>
      <c r="D733" s="910" t="s">
        <v>5208</v>
      </c>
      <c r="E733" s="402" t="s">
        <v>612</v>
      </c>
      <c r="F733" s="403">
        <v>2011199</v>
      </c>
      <c r="G733" s="404" t="s">
        <v>176</v>
      </c>
      <c r="H733" s="369">
        <f t="shared" si="21"/>
        <v>21920</v>
      </c>
      <c r="I733" s="369">
        <f t="shared" si="20"/>
        <v>33154</v>
      </c>
      <c r="HB733" s="378"/>
      <c r="HC733" s="378"/>
      <c r="HD733" s="378"/>
      <c r="HE733" s="378"/>
      <c r="HF733" s="378"/>
      <c r="HG733" s="378"/>
      <c r="HH733" s="378"/>
      <c r="HI733" s="378"/>
      <c r="HJ733" s="378"/>
      <c r="HK733" s="378"/>
      <c r="HL733" s="378"/>
      <c r="HM733" s="378"/>
      <c r="HN733" s="378"/>
    </row>
    <row r="734" s="369" customFormat="1" ht="36" hidden="1" customHeight="1" spans="1:222">
      <c r="A734" s="399" t="s">
        <v>8223</v>
      </c>
      <c r="B734" s="399" t="s">
        <v>8750</v>
      </c>
      <c r="C734" s="400">
        <v>36100</v>
      </c>
      <c r="D734" s="910" t="s">
        <v>5208</v>
      </c>
      <c r="E734" s="402" t="s">
        <v>612</v>
      </c>
      <c r="F734" s="403">
        <v>2011199</v>
      </c>
      <c r="G734" s="404" t="s">
        <v>176</v>
      </c>
      <c r="H734" s="369">
        <f t="shared" si="21"/>
        <v>28880</v>
      </c>
      <c r="I734" s="369">
        <f t="shared" si="20"/>
        <v>43681</v>
      </c>
      <c r="HB734" s="378"/>
      <c r="HC734" s="378"/>
      <c r="HD734" s="378"/>
      <c r="HE734" s="378"/>
      <c r="HF734" s="378"/>
      <c r="HG734" s="378"/>
      <c r="HH734" s="378"/>
      <c r="HI734" s="378"/>
      <c r="HJ734" s="378"/>
      <c r="HK734" s="378"/>
      <c r="HL734" s="378"/>
      <c r="HM734" s="378"/>
      <c r="HN734" s="378"/>
    </row>
    <row r="735" s="369" customFormat="1" ht="36" hidden="1" customHeight="1" spans="1:222">
      <c r="A735" s="399" t="s">
        <v>8314</v>
      </c>
      <c r="B735" s="399" t="s">
        <v>8751</v>
      </c>
      <c r="C735" s="400">
        <v>8600</v>
      </c>
      <c r="D735" s="910" t="s">
        <v>5208</v>
      </c>
      <c r="E735" s="402" t="s">
        <v>612</v>
      </c>
      <c r="F735" s="403">
        <v>2011199</v>
      </c>
      <c r="G735" s="404" t="s">
        <v>176</v>
      </c>
      <c r="H735" s="369">
        <f t="shared" si="21"/>
        <v>6880</v>
      </c>
      <c r="I735" s="369">
        <f t="shared" si="20"/>
        <v>10406</v>
      </c>
      <c r="HB735" s="378"/>
      <c r="HC735" s="378"/>
      <c r="HD735" s="378"/>
      <c r="HE735" s="378"/>
      <c r="HF735" s="378"/>
      <c r="HG735" s="378"/>
      <c r="HH735" s="378"/>
      <c r="HI735" s="378"/>
      <c r="HJ735" s="378"/>
      <c r="HK735" s="378"/>
      <c r="HL735" s="378"/>
      <c r="HM735" s="378"/>
      <c r="HN735" s="378"/>
    </row>
    <row r="736" s="369" customFormat="1" ht="36" hidden="1" customHeight="1" spans="1:222">
      <c r="A736" s="399" t="s">
        <v>8312</v>
      </c>
      <c r="B736" s="399" t="s">
        <v>8752</v>
      </c>
      <c r="C736" s="400">
        <v>11000</v>
      </c>
      <c r="D736" s="910" t="s">
        <v>5208</v>
      </c>
      <c r="E736" s="402" t="s">
        <v>612</v>
      </c>
      <c r="F736" s="403">
        <v>2011199</v>
      </c>
      <c r="G736" s="404" t="s">
        <v>176</v>
      </c>
      <c r="H736" s="369">
        <f t="shared" si="21"/>
        <v>8800</v>
      </c>
      <c r="I736" s="369">
        <f t="shared" si="20"/>
        <v>13310</v>
      </c>
      <c r="HB736" s="378"/>
      <c r="HC736" s="378"/>
      <c r="HD736" s="378"/>
      <c r="HE736" s="378"/>
      <c r="HF736" s="378"/>
      <c r="HG736" s="378"/>
      <c r="HH736" s="378"/>
      <c r="HI736" s="378"/>
      <c r="HJ736" s="378"/>
      <c r="HK736" s="378"/>
      <c r="HL736" s="378"/>
      <c r="HM736" s="378"/>
      <c r="HN736" s="378"/>
    </row>
    <row r="737" s="369" customFormat="1" ht="36" hidden="1" customHeight="1" spans="1:222">
      <c r="A737" s="399" t="s">
        <v>8312</v>
      </c>
      <c r="B737" s="399" t="s">
        <v>8753</v>
      </c>
      <c r="C737" s="400">
        <v>8400</v>
      </c>
      <c r="D737" s="910" t="s">
        <v>5208</v>
      </c>
      <c r="E737" s="402" t="s">
        <v>612</v>
      </c>
      <c r="F737" s="403">
        <v>2011199</v>
      </c>
      <c r="G737" s="404" t="s">
        <v>176</v>
      </c>
      <c r="H737" s="369">
        <f t="shared" si="21"/>
        <v>6720</v>
      </c>
      <c r="I737" s="369">
        <f t="shared" si="20"/>
        <v>10164</v>
      </c>
      <c r="HB737" s="378"/>
      <c r="HC737" s="378"/>
      <c r="HD737" s="378"/>
      <c r="HE737" s="378"/>
      <c r="HF737" s="378"/>
      <c r="HG737" s="378"/>
      <c r="HH737" s="378"/>
      <c r="HI737" s="378"/>
      <c r="HJ737" s="378"/>
      <c r="HK737" s="378"/>
      <c r="HL737" s="378"/>
      <c r="HM737" s="378"/>
      <c r="HN737" s="378"/>
    </row>
    <row r="738" s="369" customFormat="1" ht="36" hidden="1" customHeight="1" spans="1:222">
      <c r="A738" s="399" t="s">
        <v>8338</v>
      </c>
      <c r="B738" s="399" t="s">
        <v>8754</v>
      </c>
      <c r="C738" s="400">
        <v>12400</v>
      </c>
      <c r="D738" s="910" t="s">
        <v>5208</v>
      </c>
      <c r="E738" s="402" t="s">
        <v>612</v>
      </c>
      <c r="F738" s="403">
        <v>2011199</v>
      </c>
      <c r="G738" s="404" t="s">
        <v>176</v>
      </c>
      <c r="I738" s="369">
        <f t="shared" si="20"/>
        <v>15004</v>
      </c>
      <c r="HB738" s="378"/>
      <c r="HC738" s="378"/>
      <c r="HD738" s="378"/>
      <c r="HE738" s="378"/>
      <c r="HF738" s="378"/>
      <c r="HG738" s="378"/>
      <c r="HH738" s="378"/>
      <c r="HI738" s="378"/>
      <c r="HJ738" s="378"/>
      <c r="HK738" s="378"/>
      <c r="HL738" s="378"/>
      <c r="HM738" s="378"/>
      <c r="HN738" s="378"/>
    </row>
    <row r="739" s="369" customFormat="1" ht="36" hidden="1" customHeight="1" spans="1:222">
      <c r="A739" s="399" t="s">
        <v>8338</v>
      </c>
      <c r="B739" s="399" t="s">
        <v>8755</v>
      </c>
      <c r="C739" s="400">
        <v>9800</v>
      </c>
      <c r="D739" s="910" t="s">
        <v>5208</v>
      </c>
      <c r="E739" s="402" t="s">
        <v>612</v>
      </c>
      <c r="F739" s="403">
        <v>2050204</v>
      </c>
      <c r="G739" s="404" t="s">
        <v>618</v>
      </c>
      <c r="I739" s="369">
        <f t="shared" si="20"/>
        <v>11858</v>
      </c>
      <c r="HB739" s="378"/>
      <c r="HC739" s="378"/>
      <c r="HD739" s="378"/>
      <c r="HE739" s="378"/>
      <c r="HF739" s="378"/>
      <c r="HG739" s="378"/>
      <c r="HH739" s="378"/>
      <c r="HI739" s="378"/>
      <c r="HJ739" s="378"/>
      <c r="HK739" s="378"/>
      <c r="HL739" s="378"/>
      <c r="HM739" s="378"/>
      <c r="HN739" s="378"/>
    </row>
    <row r="740" s="369" customFormat="1" ht="36" hidden="1" customHeight="1" spans="1:222">
      <c r="A740" s="399" t="s">
        <v>8547</v>
      </c>
      <c r="B740" s="399" t="s">
        <v>8756</v>
      </c>
      <c r="C740" s="400">
        <v>1397000</v>
      </c>
      <c r="D740" s="910" t="s">
        <v>5210</v>
      </c>
      <c r="E740" s="402" t="s">
        <v>616</v>
      </c>
      <c r="F740" s="403">
        <v>2130314</v>
      </c>
      <c r="G740" s="404" t="s">
        <v>1384</v>
      </c>
      <c r="I740" s="369">
        <f t="shared" si="20"/>
        <v>1690370</v>
      </c>
      <c r="HB740" s="378"/>
      <c r="HC740" s="378"/>
      <c r="HD740" s="378"/>
      <c r="HE740" s="378"/>
      <c r="HF740" s="378"/>
      <c r="HG740" s="378"/>
      <c r="HH740" s="378"/>
      <c r="HI740" s="378"/>
      <c r="HJ740" s="378"/>
      <c r="HK740" s="378"/>
      <c r="HL740" s="378"/>
      <c r="HM740" s="378"/>
      <c r="HN740" s="378"/>
    </row>
    <row r="741" s="369" customFormat="1" ht="36" hidden="1" customHeight="1" spans="1:222">
      <c r="A741" s="399" t="s">
        <v>8223</v>
      </c>
      <c r="B741" s="399" t="s">
        <v>8757</v>
      </c>
      <c r="C741" s="400">
        <v>400000</v>
      </c>
      <c r="D741" s="910" t="s">
        <v>5210</v>
      </c>
      <c r="E741" s="402" t="s">
        <v>616</v>
      </c>
      <c r="F741" s="403">
        <v>2300231</v>
      </c>
      <c r="G741" s="404" t="s">
        <v>8283</v>
      </c>
      <c r="I741" s="369">
        <f t="shared" si="20"/>
        <v>484000</v>
      </c>
      <c r="HB741" s="378"/>
      <c r="HC741" s="378"/>
      <c r="HD741" s="378"/>
      <c r="HE741" s="378"/>
      <c r="HF741" s="378"/>
      <c r="HG741" s="378"/>
      <c r="HH741" s="378"/>
      <c r="HI741" s="378"/>
      <c r="HJ741" s="378"/>
      <c r="HK741" s="378"/>
      <c r="HL741" s="378"/>
      <c r="HM741" s="378"/>
      <c r="HN741" s="378"/>
    </row>
    <row r="742" s="369" customFormat="1" ht="36" hidden="1" customHeight="1" spans="1:222">
      <c r="A742" s="399" t="s">
        <v>8134</v>
      </c>
      <c r="B742" s="399" t="s">
        <v>8096</v>
      </c>
      <c r="C742" s="400">
        <v>250000</v>
      </c>
      <c r="D742" s="910" t="s">
        <v>4928</v>
      </c>
      <c r="E742" s="402" t="s">
        <v>331</v>
      </c>
      <c r="F742" s="403">
        <v>2130500</v>
      </c>
      <c r="G742" s="404" t="s">
        <v>8292</v>
      </c>
      <c r="I742" s="369">
        <f t="shared" si="20"/>
        <v>302500</v>
      </c>
      <c r="HB742" s="378"/>
      <c r="HC742" s="378"/>
      <c r="HD742" s="378"/>
      <c r="HE742" s="378"/>
      <c r="HF742" s="378"/>
      <c r="HG742" s="378"/>
      <c r="HH742" s="378"/>
      <c r="HI742" s="378"/>
      <c r="HJ742" s="378"/>
      <c r="HK742" s="378"/>
      <c r="HL742" s="378"/>
      <c r="HM742" s="378"/>
      <c r="HN742" s="378"/>
    </row>
    <row r="743" s="369" customFormat="1" ht="36" hidden="1" customHeight="1" spans="1:222">
      <c r="A743" s="399" t="s">
        <v>8134</v>
      </c>
      <c r="B743" s="399" t="s">
        <v>8096</v>
      </c>
      <c r="C743" s="400">
        <v>50000</v>
      </c>
      <c r="D743" s="910" t="s">
        <v>4928</v>
      </c>
      <c r="E743" s="402" t="s">
        <v>331</v>
      </c>
      <c r="F743" s="403">
        <v>2130500</v>
      </c>
      <c r="G743" s="404" t="s">
        <v>8292</v>
      </c>
      <c r="I743" s="369">
        <f t="shared" si="20"/>
        <v>60500</v>
      </c>
      <c r="HB743" s="378"/>
      <c r="HC743" s="378"/>
      <c r="HD743" s="378"/>
      <c r="HE743" s="378"/>
      <c r="HF743" s="378"/>
      <c r="HG743" s="378"/>
      <c r="HH743" s="378"/>
      <c r="HI743" s="378"/>
      <c r="HJ743" s="378"/>
      <c r="HK743" s="378"/>
      <c r="HL743" s="378"/>
      <c r="HM743" s="378"/>
      <c r="HN743" s="378"/>
    </row>
    <row r="744" s="369" customFormat="1" ht="36" hidden="1" customHeight="1" spans="1:222">
      <c r="A744" s="399" t="s">
        <v>8134</v>
      </c>
      <c r="B744" s="399" t="s">
        <v>8096</v>
      </c>
      <c r="C744" s="400">
        <v>100000</v>
      </c>
      <c r="D744" s="910" t="s">
        <v>4928</v>
      </c>
      <c r="E744" s="402" t="s">
        <v>331</v>
      </c>
      <c r="F744" s="403">
        <v>2130500</v>
      </c>
      <c r="G744" s="404" t="s">
        <v>8292</v>
      </c>
      <c r="I744" s="369">
        <f t="shared" si="20"/>
        <v>121000</v>
      </c>
      <c r="HB744" s="378"/>
      <c r="HC744" s="378"/>
      <c r="HD744" s="378"/>
      <c r="HE744" s="378"/>
      <c r="HF744" s="378"/>
      <c r="HG744" s="378"/>
      <c r="HH744" s="378"/>
      <c r="HI744" s="378"/>
      <c r="HJ744" s="378"/>
      <c r="HK744" s="378"/>
      <c r="HL744" s="378"/>
      <c r="HM744" s="378"/>
      <c r="HN744" s="378"/>
    </row>
    <row r="745" s="369" customFormat="1" ht="36" hidden="1" customHeight="1" spans="1:222">
      <c r="A745" s="399" t="s">
        <v>8134</v>
      </c>
      <c r="B745" s="399" t="s">
        <v>8096</v>
      </c>
      <c r="C745" s="400">
        <v>30000</v>
      </c>
      <c r="D745" s="910" t="s">
        <v>4928</v>
      </c>
      <c r="E745" s="402" t="s">
        <v>331</v>
      </c>
      <c r="F745" s="403">
        <v>2130500</v>
      </c>
      <c r="G745" s="404" t="s">
        <v>8292</v>
      </c>
      <c r="I745" s="369">
        <f t="shared" si="20"/>
        <v>36300</v>
      </c>
      <c r="HB745" s="378"/>
      <c r="HC745" s="378"/>
      <c r="HD745" s="378"/>
      <c r="HE745" s="378"/>
      <c r="HF745" s="378"/>
      <c r="HG745" s="378"/>
      <c r="HH745" s="378"/>
      <c r="HI745" s="378"/>
      <c r="HJ745" s="378"/>
      <c r="HK745" s="378"/>
      <c r="HL745" s="378"/>
      <c r="HM745" s="378"/>
      <c r="HN745" s="378"/>
    </row>
    <row r="746" s="369" customFormat="1" ht="36" hidden="1" customHeight="1" spans="1:222">
      <c r="A746" s="399" t="s">
        <v>8188</v>
      </c>
      <c r="B746" s="399" t="s">
        <v>8758</v>
      </c>
      <c r="C746" s="400">
        <v>50000</v>
      </c>
      <c r="D746" s="910" t="s">
        <v>5912</v>
      </c>
      <c r="E746" s="402" t="s">
        <v>1346</v>
      </c>
      <c r="F746" s="403">
        <v>2130500</v>
      </c>
      <c r="G746" s="404" t="s">
        <v>8292</v>
      </c>
      <c r="I746" s="369">
        <f t="shared" si="20"/>
        <v>60500</v>
      </c>
      <c r="HB746" s="378"/>
      <c r="HC746" s="378"/>
      <c r="HD746" s="378"/>
      <c r="HE746" s="378"/>
      <c r="HF746" s="378"/>
      <c r="HG746" s="378"/>
      <c r="HH746" s="378"/>
      <c r="HI746" s="378"/>
      <c r="HJ746" s="378"/>
      <c r="HK746" s="378"/>
      <c r="HL746" s="378"/>
      <c r="HM746" s="378"/>
      <c r="HN746" s="378"/>
    </row>
    <row r="747" s="369" customFormat="1" ht="36" hidden="1" customHeight="1" spans="1:222">
      <c r="A747" s="399" t="s">
        <v>8137</v>
      </c>
      <c r="B747" s="399" t="s">
        <v>8759</v>
      </c>
      <c r="C747" s="400">
        <v>45700</v>
      </c>
      <c r="D747" s="910" t="s">
        <v>5391</v>
      </c>
      <c r="E747" s="402" t="s">
        <v>820</v>
      </c>
      <c r="F747" s="403">
        <v>2130500</v>
      </c>
      <c r="G747" s="404" t="s">
        <v>8292</v>
      </c>
      <c r="I747" s="369">
        <f t="shared" si="20"/>
        <v>55297</v>
      </c>
      <c r="HB747" s="378"/>
      <c r="HC747" s="378"/>
      <c r="HD747" s="378"/>
      <c r="HE747" s="378"/>
      <c r="HF747" s="378"/>
      <c r="HG747" s="378"/>
      <c r="HH747" s="378"/>
      <c r="HI747" s="378"/>
      <c r="HJ747" s="378"/>
      <c r="HK747" s="378"/>
      <c r="HL747" s="378"/>
      <c r="HM747" s="378"/>
      <c r="HN747" s="378"/>
    </row>
    <row r="748" s="369" customFormat="1" ht="36" hidden="1" customHeight="1" spans="1:222">
      <c r="A748" s="399" t="s">
        <v>8137</v>
      </c>
      <c r="B748" s="399" t="s">
        <v>8759</v>
      </c>
      <c r="C748" s="400">
        <v>54300</v>
      </c>
      <c r="D748" s="910" t="s">
        <v>5391</v>
      </c>
      <c r="E748" s="402" t="s">
        <v>820</v>
      </c>
      <c r="F748" s="403">
        <v>2130500</v>
      </c>
      <c r="G748" s="404" t="s">
        <v>8292</v>
      </c>
      <c r="I748" s="369">
        <f t="shared" si="20"/>
        <v>65703</v>
      </c>
      <c r="HB748" s="378"/>
      <c r="HC748" s="378"/>
      <c r="HD748" s="378"/>
      <c r="HE748" s="378"/>
      <c r="HF748" s="378"/>
      <c r="HG748" s="378"/>
      <c r="HH748" s="378"/>
      <c r="HI748" s="378"/>
      <c r="HJ748" s="378"/>
      <c r="HK748" s="378"/>
      <c r="HL748" s="378"/>
      <c r="HM748" s="378"/>
      <c r="HN748" s="378"/>
    </row>
    <row r="749" s="369" customFormat="1" ht="36" hidden="1" customHeight="1" spans="1:222">
      <c r="A749" s="399" t="s">
        <v>8423</v>
      </c>
      <c r="B749" s="399" t="s">
        <v>8760</v>
      </c>
      <c r="C749" s="400">
        <v>100800.92</v>
      </c>
      <c r="D749" s="910" t="s">
        <v>6559</v>
      </c>
      <c r="E749" s="402" t="s">
        <v>1683</v>
      </c>
      <c r="F749" s="403">
        <v>2130500</v>
      </c>
      <c r="G749" s="404" t="s">
        <v>8292</v>
      </c>
      <c r="I749" s="369">
        <f t="shared" si="20"/>
        <v>121969.1132</v>
      </c>
      <c r="HB749" s="378"/>
      <c r="HC749" s="378"/>
      <c r="HD749" s="378"/>
      <c r="HE749" s="378"/>
      <c r="HF749" s="378"/>
      <c r="HG749" s="378"/>
      <c r="HH749" s="378"/>
      <c r="HI749" s="378"/>
      <c r="HJ749" s="378"/>
      <c r="HK749" s="378"/>
      <c r="HL749" s="378"/>
      <c r="HM749" s="378"/>
      <c r="HN749" s="378"/>
    </row>
    <row r="750" s="369" customFormat="1" ht="36" hidden="1" customHeight="1" spans="1:222">
      <c r="A750" s="399" t="s">
        <v>8423</v>
      </c>
      <c r="B750" s="399" t="s">
        <v>8760</v>
      </c>
      <c r="C750" s="400">
        <v>1199.08</v>
      </c>
      <c r="D750" s="910" t="s">
        <v>6559</v>
      </c>
      <c r="E750" s="402" t="s">
        <v>1683</v>
      </c>
      <c r="F750" s="403">
        <v>2130122</v>
      </c>
      <c r="G750" s="404" t="s">
        <v>1346</v>
      </c>
      <c r="I750" s="369">
        <f t="shared" si="20"/>
        <v>1450.8868</v>
      </c>
      <c r="HB750" s="378"/>
      <c r="HC750" s="378"/>
      <c r="HD750" s="378"/>
      <c r="HE750" s="378"/>
      <c r="HF750" s="378"/>
      <c r="HG750" s="378"/>
      <c r="HH750" s="378"/>
      <c r="HI750" s="378"/>
      <c r="HJ750" s="378"/>
      <c r="HK750" s="378"/>
      <c r="HL750" s="378"/>
      <c r="HM750" s="378"/>
      <c r="HN750" s="378"/>
    </row>
    <row r="751" s="369" customFormat="1" ht="36" hidden="1" customHeight="1" spans="1:222">
      <c r="A751" s="399" t="s">
        <v>8423</v>
      </c>
      <c r="B751" s="399" t="s">
        <v>8760</v>
      </c>
      <c r="C751" s="400">
        <v>14800</v>
      </c>
      <c r="D751" s="910" t="s">
        <v>6559</v>
      </c>
      <c r="E751" s="402" t="s">
        <v>1683</v>
      </c>
      <c r="F751" s="403">
        <v>2300252</v>
      </c>
      <c r="G751" s="404" t="s">
        <v>7814</v>
      </c>
      <c r="I751" s="369">
        <f t="shared" si="20"/>
        <v>17908</v>
      </c>
      <c r="HB751" s="378"/>
      <c r="HC751" s="378"/>
      <c r="HD751" s="378"/>
      <c r="HE751" s="378"/>
      <c r="HF751" s="378"/>
      <c r="HG751" s="378"/>
      <c r="HH751" s="378"/>
      <c r="HI751" s="378"/>
      <c r="HJ751" s="378"/>
      <c r="HK751" s="378"/>
      <c r="HL751" s="378"/>
      <c r="HM751" s="378"/>
      <c r="HN751" s="378"/>
    </row>
    <row r="752" s="369" customFormat="1" ht="36" hidden="1" customHeight="1" spans="1:222">
      <c r="A752" s="399" t="s">
        <v>8423</v>
      </c>
      <c r="B752" s="399" t="s">
        <v>8760</v>
      </c>
      <c r="C752" s="400">
        <v>30650</v>
      </c>
      <c r="D752" s="910" t="s">
        <v>6559</v>
      </c>
      <c r="E752" s="402" t="s">
        <v>1683</v>
      </c>
      <c r="F752" s="403">
        <v>2130122</v>
      </c>
      <c r="G752" s="404" t="s">
        <v>1346</v>
      </c>
      <c r="I752" s="369">
        <f t="shared" si="20"/>
        <v>37086.5</v>
      </c>
      <c r="HB752" s="378"/>
      <c r="HC752" s="378"/>
      <c r="HD752" s="378"/>
      <c r="HE752" s="378"/>
      <c r="HF752" s="378"/>
      <c r="HG752" s="378"/>
      <c r="HH752" s="378"/>
      <c r="HI752" s="378"/>
      <c r="HJ752" s="378"/>
      <c r="HK752" s="378"/>
      <c r="HL752" s="378"/>
      <c r="HM752" s="378"/>
      <c r="HN752" s="378"/>
    </row>
    <row r="753" s="369" customFormat="1" ht="36" hidden="1" customHeight="1" spans="1:222">
      <c r="A753" s="399" t="s">
        <v>8423</v>
      </c>
      <c r="B753" s="399" t="s">
        <v>8760</v>
      </c>
      <c r="C753" s="400">
        <v>350</v>
      </c>
      <c r="D753" s="910" t="s">
        <v>6559</v>
      </c>
      <c r="E753" s="402" t="s">
        <v>1683</v>
      </c>
      <c r="F753" s="403">
        <v>2130504</v>
      </c>
      <c r="G753" s="404" t="s">
        <v>1398</v>
      </c>
      <c r="I753" s="369">
        <f t="shared" si="20"/>
        <v>423.5</v>
      </c>
      <c r="HB753" s="378"/>
      <c r="HC753" s="378"/>
      <c r="HD753" s="378"/>
      <c r="HE753" s="378"/>
      <c r="HF753" s="378"/>
      <c r="HG753" s="378"/>
      <c r="HH753" s="378"/>
      <c r="HI753" s="378"/>
      <c r="HJ753" s="378"/>
      <c r="HK753" s="378"/>
      <c r="HL753" s="378"/>
      <c r="HM753" s="378"/>
      <c r="HN753" s="378"/>
    </row>
    <row r="754" s="369" customFormat="1" ht="36" hidden="1" customHeight="1" spans="1:222">
      <c r="A754" s="399" t="s">
        <v>8423</v>
      </c>
      <c r="B754" s="399" t="s">
        <v>8760</v>
      </c>
      <c r="C754" s="400">
        <v>14400</v>
      </c>
      <c r="D754" s="910" t="s">
        <v>6559</v>
      </c>
      <c r="E754" s="402" t="s">
        <v>1683</v>
      </c>
      <c r="F754" s="403">
        <v>2140106</v>
      </c>
      <c r="G754" s="404" t="s">
        <v>1425</v>
      </c>
      <c r="I754" s="369">
        <f t="shared" si="20"/>
        <v>17424</v>
      </c>
      <c r="HB754" s="378"/>
      <c r="HC754" s="378"/>
      <c r="HD754" s="378"/>
      <c r="HE754" s="378"/>
      <c r="HF754" s="378"/>
      <c r="HG754" s="378"/>
      <c r="HH754" s="378"/>
      <c r="HI754" s="378"/>
      <c r="HJ754" s="378"/>
      <c r="HK754" s="378"/>
      <c r="HL754" s="378"/>
      <c r="HM754" s="378"/>
      <c r="HN754" s="378"/>
    </row>
    <row r="755" s="369" customFormat="1" ht="36" hidden="1" customHeight="1" spans="1:222">
      <c r="A755" s="399" t="s">
        <v>8423</v>
      </c>
      <c r="B755" s="399" t="s">
        <v>8760</v>
      </c>
      <c r="C755" s="400">
        <v>60000</v>
      </c>
      <c r="D755" s="910" t="s">
        <v>6559</v>
      </c>
      <c r="E755" s="402" t="s">
        <v>1683</v>
      </c>
      <c r="F755" s="403">
        <v>2040299</v>
      </c>
      <c r="G755" s="404" t="s">
        <v>491</v>
      </c>
      <c r="I755" s="369">
        <f t="shared" si="20"/>
        <v>72600</v>
      </c>
      <c r="HB755" s="378"/>
      <c r="HC755" s="378"/>
      <c r="HD755" s="378"/>
      <c r="HE755" s="378"/>
      <c r="HF755" s="378"/>
      <c r="HG755" s="378"/>
      <c r="HH755" s="378"/>
      <c r="HI755" s="378"/>
      <c r="HJ755" s="378"/>
      <c r="HK755" s="378"/>
      <c r="HL755" s="378"/>
      <c r="HM755" s="378"/>
      <c r="HN755" s="378"/>
    </row>
    <row r="756" s="369" customFormat="1" ht="36" hidden="1" customHeight="1" spans="1:222">
      <c r="A756" s="399" t="s">
        <v>8124</v>
      </c>
      <c r="B756" s="399" t="s">
        <v>8761</v>
      </c>
      <c r="C756" s="400">
        <v>7500000</v>
      </c>
      <c r="D756" s="910" t="s">
        <v>5890</v>
      </c>
      <c r="E756" s="402" t="s">
        <v>1332</v>
      </c>
      <c r="F756" s="403">
        <v>2040299</v>
      </c>
      <c r="G756" s="404" t="s">
        <v>491</v>
      </c>
      <c r="I756" s="369">
        <f t="shared" si="20"/>
        <v>9075000</v>
      </c>
      <c r="HB756" s="378"/>
      <c r="HC756" s="378"/>
      <c r="HD756" s="378"/>
      <c r="HE756" s="378"/>
      <c r="HF756" s="378"/>
      <c r="HG756" s="378"/>
      <c r="HH756" s="378"/>
      <c r="HI756" s="378"/>
      <c r="HJ756" s="378"/>
      <c r="HK756" s="378"/>
      <c r="HL756" s="378"/>
      <c r="HM756" s="378"/>
      <c r="HN756" s="378"/>
    </row>
    <row r="757" s="369" customFormat="1" ht="36" hidden="1" customHeight="1" spans="1:222">
      <c r="A757" s="399" t="s">
        <v>8148</v>
      </c>
      <c r="B757" s="399" t="s">
        <v>8762</v>
      </c>
      <c r="C757" s="400">
        <v>1000000</v>
      </c>
      <c r="D757" s="910" t="s">
        <v>5890</v>
      </c>
      <c r="E757" s="402" t="s">
        <v>1332</v>
      </c>
      <c r="F757" s="403">
        <v>2040299</v>
      </c>
      <c r="G757" s="404" t="s">
        <v>491</v>
      </c>
      <c r="I757" s="369">
        <f t="shared" si="20"/>
        <v>1210000</v>
      </c>
      <c r="HB757" s="378"/>
      <c r="HC757" s="378"/>
      <c r="HD757" s="378"/>
      <c r="HE757" s="378"/>
      <c r="HF757" s="378"/>
      <c r="HG757" s="378"/>
      <c r="HH757" s="378"/>
      <c r="HI757" s="378"/>
      <c r="HJ757" s="378"/>
      <c r="HK757" s="378"/>
      <c r="HL757" s="378"/>
      <c r="HM757" s="378"/>
      <c r="HN757" s="378"/>
    </row>
    <row r="758" s="369" customFormat="1" ht="36" hidden="1" customHeight="1" spans="1:222">
      <c r="A758" s="399" t="s">
        <v>8148</v>
      </c>
      <c r="B758" s="399" t="s">
        <v>8763</v>
      </c>
      <c r="C758" s="400">
        <v>275000</v>
      </c>
      <c r="D758" s="910" t="s">
        <v>5890</v>
      </c>
      <c r="E758" s="402" t="s">
        <v>1332</v>
      </c>
      <c r="F758" s="403">
        <v>2040299</v>
      </c>
      <c r="G758" s="404" t="s">
        <v>491</v>
      </c>
      <c r="H758" s="369">
        <f>C758*0.8</f>
        <v>220000</v>
      </c>
      <c r="I758" s="369">
        <f t="shared" si="20"/>
        <v>332750</v>
      </c>
      <c r="HB758" s="378"/>
      <c r="HC758" s="378"/>
      <c r="HD758" s="378"/>
      <c r="HE758" s="378"/>
      <c r="HF758" s="378"/>
      <c r="HG758" s="378"/>
      <c r="HH758" s="378"/>
      <c r="HI758" s="378"/>
      <c r="HJ758" s="378"/>
      <c r="HK758" s="378"/>
      <c r="HL758" s="378"/>
      <c r="HM758" s="378"/>
      <c r="HN758" s="378"/>
    </row>
    <row r="759" s="369" customFormat="1" ht="36" hidden="1" customHeight="1" spans="1:222">
      <c r="A759" s="399" t="s">
        <v>8170</v>
      </c>
      <c r="B759" s="399" t="s">
        <v>8764</v>
      </c>
      <c r="C759" s="400">
        <v>150000</v>
      </c>
      <c r="D759" s="910" t="s">
        <v>5890</v>
      </c>
      <c r="E759" s="402" t="s">
        <v>1332</v>
      </c>
      <c r="F759" s="403">
        <v>2040299</v>
      </c>
      <c r="G759" s="404" t="s">
        <v>491</v>
      </c>
      <c r="H759" s="369">
        <f>C759*0.8</f>
        <v>120000</v>
      </c>
      <c r="I759" s="369">
        <f t="shared" si="20"/>
        <v>181500</v>
      </c>
      <c r="HB759" s="378"/>
      <c r="HC759" s="378"/>
      <c r="HD759" s="378"/>
      <c r="HE759" s="378"/>
      <c r="HF759" s="378"/>
      <c r="HG759" s="378"/>
      <c r="HH759" s="378"/>
      <c r="HI759" s="378"/>
      <c r="HJ759" s="378"/>
      <c r="HK759" s="378"/>
      <c r="HL759" s="378"/>
      <c r="HM759" s="378"/>
      <c r="HN759" s="378"/>
    </row>
    <row r="760" s="369" customFormat="1" ht="36" hidden="1" customHeight="1" spans="1:222">
      <c r="A760" s="399" t="s">
        <v>8145</v>
      </c>
      <c r="B760" s="399" t="s">
        <v>8765</v>
      </c>
      <c r="C760" s="400">
        <v>500000</v>
      </c>
      <c r="D760" s="910" t="s">
        <v>5890</v>
      </c>
      <c r="E760" s="402" t="s">
        <v>1332</v>
      </c>
      <c r="F760" s="403">
        <v>2010408</v>
      </c>
      <c r="G760" s="404" t="s">
        <v>79</v>
      </c>
      <c r="I760" s="369">
        <f t="shared" si="20"/>
        <v>605000</v>
      </c>
      <c r="HB760" s="378"/>
      <c r="HC760" s="378"/>
      <c r="HD760" s="378"/>
      <c r="HE760" s="378"/>
      <c r="HF760" s="378"/>
      <c r="HG760" s="378"/>
      <c r="HH760" s="378"/>
      <c r="HI760" s="378"/>
      <c r="HJ760" s="378"/>
      <c r="HK760" s="378"/>
      <c r="HL760" s="378"/>
      <c r="HM760" s="378"/>
      <c r="HN760" s="378"/>
    </row>
    <row r="761" s="369" customFormat="1" ht="36" hidden="1" customHeight="1" spans="1:222">
      <c r="A761" s="399" t="s">
        <v>8130</v>
      </c>
      <c r="B761" s="399" t="s">
        <v>8766</v>
      </c>
      <c r="C761" s="400">
        <v>35400</v>
      </c>
      <c r="D761" s="910" t="s">
        <v>5669</v>
      </c>
      <c r="E761" s="402" t="s">
        <v>1171</v>
      </c>
      <c r="F761" s="403">
        <v>2010408</v>
      </c>
      <c r="G761" s="404" t="s">
        <v>79</v>
      </c>
      <c r="I761" s="369">
        <f t="shared" si="20"/>
        <v>42834</v>
      </c>
      <c r="HB761" s="378"/>
      <c r="HC761" s="378"/>
      <c r="HD761" s="378"/>
      <c r="HE761" s="378"/>
      <c r="HF761" s="378"/>
      <c r="HG761" s="378"/>
      <c r="HH761" s="378"/>
      <c r="HI761" s="378"/>
      <c r="HJ761" s="378"/>
      <c r="HK761" s="378"/>
      <c r="HL761" s="378"/>
      <c r="HM761" s="378"/>
      <c r="HN761" s="378"/>
    </row>
    <row r="762" s="369" customFormat="1" ht="36" hidden="1" customHeight="1" spans="1:222">
      <c r="A762" s="399" t="s">
        <v>8323</v>
      </c>
      <c r="B762" s="399" t="s">
        <v>8767</v>
      </c>
      <c r="C762" s="400">
        <v>260000</v>
      </c>
      <c r="D762" s="910" t="s">
        <v>5209</v>
      </c>
      <c r="E762" s="402" t="s">
        <v>614</v>
      </c>
      <c r="F762" s="403" t="s">
        <v>5209</v>
      </c>
      <c r="G762" s="404" t="s">
        <v>614</v>
      </c>
      <c r="I762" s="369">
        <f t="shared" si="20"/>
        <v>314600</v>
      </c>
      <c r="HB762" s="378"/>
      <c r="HC762" s="378"/>
      <c r="HD762" s="378"/>
      <c r="HE762" s="378"/>
      <c r="HF762" s="378"/>
      <c r="HG762" s="378"/>
      <c r="HH762" s="378"/>
      <c r="HI762" s="378"/>
      <c r="HJ762" s="378"/>
      <c r="HK762" s="378"/>
      <c r="HL762" s="378"/>
      <c r="HM762" s="378"/>
      <c r="HN762" s="378"/>
    </row>
    <row r="763" s="369" customFormat="1" ht="36" hidden="1" customHeight="1" spans="1:222">
      <c r="A763" s="399" t="s">
        <v>8334</v>
      </c>
      <c r="B763" s="399" t="s">
        <v>8768</v>
      </c>
      <c r="C763" s="400">
        <v>100000</v>
      </c>
      <c r="D763" s="910" t="s">
        <v>5210</v>
      </c>
      <c r="E763" s="402" t="s">
        <v>616</v>
      </c>
      <c r="F763" s="403" t="s">
        <v>5915</v>
      </c>
      <c r="G763" s="404" t="s">
        <v>1349</v>
      </c>
      <c r="I763" s="369">
        <f t="shared" si="20"/>
        <v>121000</v>
      </c>
      <c r="HB763" s="378"/>
      <c r="HC763" s="378"/>
      <c r="HD763" s="378"/>
      <c r="HE763" s="378"/>
      <c r="HF763" s="378"/>
      <c r="HG763" s="378"/>
      <c r="HH763" s="378"/>
      <c r="HI763" s="378"/>
      <c r="HJ763" s="378"/>
      <c r="HK763" s="378"/>
      <c r="HL763" s="378"/>
      <c r="HM763" s="378"/>
      <c r="HN763" s="378"/>
    </row>
    <row r="764" s="369" customFormat="1" ht="36" hidden="1" customHeight="1" spans="1:222">
      <c r="A764" s="399" t="s">
        <v>8547</v>
      </c>
      <c r="B764" s="399" t="s">
        <v>8769</v>
      </c>
      <c r="C764" s="400">
        <v>100000</v>
      </c>
      <c r="D764" s="910" t="s">
        <v>5210</v>
      </c>
      <c r="E764" s="402" t="s">
        <v>616</v>
      </c>
      <c r="F764" s="403">
        <v>2150517</v>
      </c>
      <c r="G764" s="404" t="s">
        <v>1494</v>
      </c>
      <c r="H764" s="369">
        <f>C764*0.9</f>
        <v>90000</v>
      </c>
      <c r="I764" s="369">
        <f t="shared" si="20"/>
        <v>121000</v>
      </c>
      <c r="HB764" s="378"/>
      <c r="HC764" s="378"/>
      <c r="HD764" s="378"/>
      <c r="HE764" s="378"/>
      <c r="HF764" s="378"/>
      <c r="HG764" s="378"/>
      <c r="HH764" s="378"/>
      <c r="HI764" s="378"/>
      <c r="HJ764" s="378"/>
      <c r="HK764" s="378"/>
      <c r="HL764" s="378"/>
      <c r="HM764" s="378"/>
      <c r="HN764" s="378"/>
    </row>
    <row r="765" s="369" customFormat="1" ht="36" hidden="1" customHeight="1" spans="1:222">
      <c r="A765" s="399" t="s">
        <v>8338</v>
      </c>
      <c r="B765" s="399" t="s">
        <v>8770</v>
      </c>
      <c r="C765" s="400">
        <v>100000</v>
      </c>
      <c r="D765" s="910" t="s">
        <v>5210</v>
      </c>
      <c r="E765" s="402" t="s">
        <v>616</v>
      </c>
      <c r="F765" s="403">
        <v>2140104</v>
      </c>
      <c r="G765" s="404" t="s">
        <v>1424</v>
      </c>
      <c r="H765" s="369">
        <f>C765*0.9</f>
        <v>90000</v>
      </c>
      <c r="I765" s="369">
        <f t="shared" si="20"/>
        <v>121000</v>
      </c>
      <c r="HB765" s="378"/>
      <c r="HC765" s="378"/>
      <c r="HD765" s="378"/>
      <c r="HE765" s="378"/>
      <c r="HF765" s="378"/>
      <c r="HG765" s="378"/>
      <c r="HH765" s="378"/>
      <c r="HI765" s="378"/>
      <c r="HJ765" s="378"/>
      <c r="HK765" s="378"/>
      <c r="HL765" s="378"/>
      <c r="HM765" s="378"/>
      <c r="HN765" s="378"/>
    </row>
    <row r="766" s="369" customFormat="1" ht="36" hidden="1" customHeight="1" spans="1:222">
      <c r="A766" s="399" t="s">
        <v>8329</v>
      </c>
      <c r="B766" s="399" t="s">
        <v>8771</v>
      </c>
      <c r="C766" s="400">
        <v>100000</v>
      </c>
      <c r="D766" s="910" t="s">
        <v>5209</v>
      </c>
      <c r="E766" s="402" t="s">
        <v>614</v>
      </c>
      <c r="F766" s="403">
        <v>2070307</v>
      </c>
      <c r="G766" s="404" t="s">
        <v>857</v>
      </c>
      <c r="I766" s="369">
        <f t="shared" si="20"/>
        <v>121000</v>
      </c>
      <c r="HB766" s="378"/>
      <c r="HC766" s="378"/>
      <c r="HD766" s="378"/>
      <c r="HE766" s="378"/>
      <c r="HF766" s="378"/>
      <c r="HG766" s="378"/>
      <c r="HH766" s="378"/>
      <c r="HI766" s="378"/>
      <c r="HJ766" s="378"/>
      <c r="HK766" s="378"/>
      <c r="HL766" s="378"/>
      <c r="HM766" s="378"/>
      <c r="HN766" s="378"/>
    </row>
    <row r="767" s="369" customFormat="1" ht="36" hidden="1" customHeight="1" spans="1:222">
      <c r="A767" s="399" t="s">
        <v>8308</v>
      </c>
      <c r="B767" s="399" t="s">
        <v>8772</v>
      </c>
      <c r="C767" s="400">
        <v>100000</v>
      </c>
      <c r="D767" s="910" t="s">
        <v>5209</v>
      </c>
      <c r="E767" s="402" t="s">
        <v>614</v>
      </c>
      <c r="F767" s="403">
        <v>2070307</v>
      </c>
      <c r="G767" s="404" t="s">
        <v>857</v>
      </c>
      <c r="I767" s="369">
        <f t="shared" si="20"/>
        <v>121000</v>
      </c>
      <c r="HB767" s="378"/>
      <c r="HC767" s="378"/>
      <c r="HD767" s="378"/>
      <c r="HE767" s="378"/>
      <c r="HF767" s="378"/>
      <c r="HG767" s="378"/>
      <c r="HH767" s="378"/>
      <c r="HI767" s="378"/>
      <c r="HJ767" s="378"/>
      <c r="HK767" s="378"/>
      <c r="HL767" s="378"/>
      <c r="HM767" s="378"/>
      <c r="HN767" s="378"/>
    </row>
    <row r="768" s="369" customFormat="1" ht="36" hidden="1" customHeight="1" spans="1:222">
      <c r="A768" s="399" t="s">
        <v>8314</v>
      </c>
      <c r="B768" s="399" t="s">
        <v>8773</v>
      </c>
      <c r="C768" s="400">
        <v>58000</v>
      </c>
      <c r="D768" s="910" t="s">
        <v>5209</v>
      </c>
      <c r="E768" s="402" t="s">
        <v>614</v>
      </c>
      <c r="F768" s="403">
        <v>2081004</v>
      </c>
      <c r="G768" s="404" t="s">
        <v>1036</v>
      </c>
      <c r="I768" s="369">
        <f t="shared" si="20"/>
        <v>70180</v>
      </c>
      <c r="HB768" s="378"/>
      <c r="HC768" s="378"/>
      <c r="HD768" s="378"/>
      <c r="HE768" s="378"/>
      <c r="HF768" s="378"/>
      <c r="HG768" s="378"/>
      <c r="HH768" s="378"/>
      <c r="HI768" s="378"/>
      <c r="HJ768" s="378"/>
      <c r="HK768" s="378"/>
      <c r="HL768" s="378"/>
      <c r="HM768" s="378"/>
      <c r="HN768" s="378"/>
    </row>
    <row r="769" s="369" customFormat="1" ht="36" hidden="1" customHeight="1" spans="1:222">
      <c r="A769" s="399" t="s">
        <v>8317</v>
      </c>
      <c r="B769" s="399" t="s">
        <v>8774</v>
      </c>
      <c r="C769" s="400">
        <v>54400</v>
      </c>
      <c r="D769" s="910" t="s">
        <v>5209</v>
      </c>
      <c r="E769" s="402" t="s">
        <v>614</v>
      </c>
      <c r="F769" s="403">
        <v>2050202</v>
      </c>
      <c r="G769" s="404" t="s">
        <v>614</v>
      </c>
      <c r="I769" s="369">
        <f t="shared" si="20"/>
        <v>65824</v>
      </c>
      <c r="HB769" s="378"/>
      <c r="HC769" s="378"/>
      <c r="HD769" s="378"/>
      <c r="HE769" s="378"/>
      <c r="HF769" s="378"/>
      <c r="HG769" s="378"/>
      <c r="HH769" s="378"/>
      <c r="HI769" s="378"/>
      <c r="HJ769" s="378"/>
      <c r="HK769" s="378"/>
      <c r="HL769" s="378"/>
      <c r="HM769" s="378"/>
      <c r="HN769" s="378"/>
    </row>
    <row r="770" s="369" customFormat="1" ht="36" hidden="1" customHeight="1" spans="1:222">
      <c r="A770" s="399" t="s">
        <v>8319</v>
      </c>
      <c r="B770" s="399" t="s">
        <v>8775</v>
      </c>
      <c r="C770" s="400">
        <v>50000</v>
      </c>
      <c r="D770" s="910" t="s">
        <v>5209</v>
      </c>
      <c r="E770" s="402" t="s">
        <v>614</v>
      </c>
      <c r="F770" s="403">
        <v>2050201</v>
      </c>
      <c r="G770" s="404" t="s">
        <v>612</v>
      </c>
      <c r="I770" s="369">
        <f t="shared" si="20"/>
        <v>60500</v>
      </c>
      <c r="HB770" s="378"/>
      <c r="HC770" s="378"/>
      <c r="HD770" s="378"/>
      <c r="HE770" s="378"/>
      <c r="HF770" s="378"/>
      <c r="HG770" s="378"/>
      <c r="HH770" s="378"/>
      <c r="HI770" s="378"/>
      <c r="HJ770" s="378"/>
      <c r="HK770" s="378"/>
      <c r="HL770" s="378"/>
      <c r="HM770" s="378"/>
      <c r="HN770" s="378"/>
    </row>
    <row r="771" s="369" customFormat="1" ht="36" hidden="1" customHeight="1" spans="1:222">
      <c r="A771" s="399" t="s">
        <v>8515</v>
      </c>
      <c r="B771" s="399" t="s">
        <v>8776</v>
      </c>
      <c r="C771" s="400">
        <v>63744</v>
      </c>
      <c r="D771" s="910" t="s">
        <v>5209</v>
      </c>
      <c r="E771" s="402" t="s">
        <v>614</v>
      </c>
      <c r="F771" s="403">
        <v>2130505</v>
      </c>
      <c r="G771" s="404" t="s">
        <v>1399</v>
      </c>
      <c r="H771" s="369">
        <f>C771*0.9</f>
        <v>57369.6</v>
      </c>
      <c r="I771" s="369">
        <f t="shared" si="20"/>
        <v>77130.24</v>
      </c>
      <c r="HB771" s="378"/>
      <c r="HC771" s="378"/>
      <c r="HD771" s="378"/>
      <c r="HE771" s="378"/>
      <c r="HF771" s="378"/>
      <c r="HG771" s="378"/>
      <c r="HH771" s="378"/>
      <c r="HI771" s="378"/>
      <c r="HJ771" s="378"/>
      <c r="HK771" s="378"/>
      <c r="HL771" s="378"/>
      <c r="HM771" s="378"/>
      <c r="HN771" s="378"/>
    </row>
    <row r="772" s="369" customFormat="1" ht="36" hidden="1" customHeight="1" spans="1:222">
      <c r="A772" s="399" t="s">
        <v>8777</v>
      </c>
      <c r="B772" s="399" t="s">
        <v>8778</v>
      </c>
      <c r="C772" s="400">
        <v>143676</v>
      </c>
      <c r="D772" s="910" t="s">
        <v>5209</v>
      </c>
      <c r="E772" s="402" t="s">
        <v>614</v>
      </c>
      <c r="F772" s="403">
        <v>2120303</v>
      </c>
      <c r="G772" s="404" t="s">
        <v>1328</v>
      </c>
      <c r="I772" s="369">
        <f t="shared" si="20"/>
        <v>173847.96</v>
      </c>
      <c r="HB772" s="378"/>
      <c r="HC772" s="378"/>
      <c r="HD772" s="378"/>
      <c r="HE772" s="378"/>
      <c r="HF772" s="378"/>
      <c r="HG772" s="378"/>
      <c r="HH772" s="378"/>
      <c r="HI772" s="378"/>
      <c r="HJ772" s="378"/>
      <c r="HK772" s="378"/>
      <c r="HL772" s="378"/>
      <c r="HM772" s="378"/>
      <c r="HN772" s="378"/>
    </row>
    <row r="773" s="369" customFormat="1" ht="36" hidden="1" customHeight="1" spans="1:222">
      <c r="A773" s="399" t="s">
        <v>8505</v>
      </c>
      <c r="B773" s="399" t="s">
        <v>8779</v>
      </c>
      <c r="C773" s="400">
        <v>136945</v>
      </c>
      <c r="D773" s="910" t="s">
        <v>5209</v>
      </c>
      <c r="E773" s="402" t="s">
        <v>614</v>
      </c>
      <c r="F773" s="403">
        <v>2070114</v>
      </c>
      <c r="G773" s="404" t="s">
        <v>830</v>
      </c>
      <c r="H773" s="369">
        <f>C773*0.8</f>
        <v>109556</v>
      </c>
      <c r="I773" s="369">
        <f t="shared" si="20"/>
        <v>165703.45</v>
      </c>
      <c r="HB773" s="378"/>
      <c r="HC773" s="378"/>
      <c r="HD773" s="378"/>
      <c r="HE773" s="378"/>
      <c r="HF773" s="378"/>
      <c r="HG773" s="378"/>
      <c r="HH773" s="378"/>
      <c r="HI773" s="378"/>
      <c r="HJ773" s="378"/>
      <c r="HK773" s="378"/>
      <c r="HL773" s="378"/>
      <c r="HM773" s="378"/>
      <c r="HN773" s="378"/>
    </row>
    <row r="774" s="369" customFormat="1" ht="36" hidden="1" customHeight="1" spans="1:222">
      <c r="A774" s="399" t="s">
        <v>8321</v>
      </c>
      <c r="B774" s="399" t="s">
        <v>8780</v>
      </c>
      <c r="C774" s="400">
        <v>80338</v>
      </c>
      <c r="D774" s="910" t="s">
        <v>5209</v>
      </c>
      <c r="E774" s="402" t="s">
        <v>614</v>
      </c>
      <c r="F774" s="403">
        <v>2081002</v>
      </c>
      <c r="G774" s="404" t="s">
        <v>1032</v>
      </c>
      <c r="I774" s="369">
        <f t="shared" si="20"/>
        <v>97208.98</v>
      </c>
      <c r="HB774" s="378"/>
      <c r="HC774" s="378"/>
      <c r="HD774" s="378"/>
      <c r="HE774" s="378"/>
      <c r="HF774" s="378"/>
      <c r="HG774" s="378"/>
      <c r="HH774" s="378"/>
      <c r="HI774" s="378"/>
      <c r="HJ774" s="378"/>
      <c r="HK774" s="378"/>
      <c r="HL774" s="378"/>
      <c r="HM774" s="378"/>
      <c r="HN774" s="378"/>
    </row>
    <row r="775" s="369" customFormat="1" ht="36" hidden="1" customHeight="1" spans="1:222">
      <c r="A775" s="399" t="s">
        <v>8306</v>
      </c>
      <c r="B775" s="399" t="s">
        <v>8781</v>
      </c>
      <c r="C775" s="400">
        <v>28596</v>
      </c>
      <c r="D775" s="910" t="s">
        <v>5209</v>
      </c>
      <c r="E775" s="402" t="s">
        <v>614</v>
      </c>
      <c r="F775" s="403">
        <v>2011302</v>
      </c>
      <c r="G775" s="404" t="s">
        <v>14</v>
      </c>
      <c r="I775" s="369">
        <f t="shared" ref="I775:I838" si="22">C775*1.21</f>
        <v>34601.16</v>
      </c>
      <c r="HB775" s="378"/>
      <c r="HC775" s="378"/>
      <c r="HD775" s="378"/>
      <c r="HE775" s="378"/>
      <c r="HF775" s="378"/>
      <c r="HG775" s="378"/>
      <c r="HH775" s="378"/>
      <c r="HI775" s="378"/>
      <c r="HJ775" s="378"/>
      <c r="HK775" s="378"/>
      <c r="HL775" s="378"/>
      <c r="HM775" s="378"/>
      <c r="HN775" s="378"/>
    </row>
    <row r="776" s="369" customFormat="1" ht="36" hidden="1" customHeight="1" spans="1:222">
      <c r="A776" s="399" t="s">
        <v>8314</v>
      </c>
      <c r="B776" s="399" t="s">
        <v>8782</v>
      </c>
      <c r="C776" s="400">
        <v>47129</v>
      </c>
      <c r="D776" s="910" t="s">
        <v>5209</v>
      </c>
      <c r="E776" s="402" t="s">
        <v>614</v>
      </c>
      <c r="F776" s="403">
        <v>2130234</v>
      </c>
      <c r="G776" s="404" t="s">
        <v>1370</v>
      </c>
      <c r="I776" s="369">
        <f t="shared" si="22"/>
        <v>57026.09</v>
      </c>
      <c r="HB776" s="378"/>
      <c r="HC776" s="378"/>
      <c r="HD776" s="378"/>
      <c r="HE776" s="378"/>
      <c r="HF776" s="378"/>
      <c r="HG776" s="378"/>
      <c r="HH776" s="378"/>
      <c r="HI776" s="378"/>
      <c r="HJ776" s="378"/>
      <c r="HK776" s="378"/>
      <c r="HL776" s="378"/>
      <c r="HM776" s="378"/>
      <c r="HN776" s="378"/>
    </row>
    <row r="777" s="369" customFormat="1" ht="36" hidden="1" customHeight="1" spans="1:222">
      <c r="A777" s="399" t="s">
        <v>8338</v>
      </c>
      <c r="B777" s="399" t="s">
        <v>8783</v>
      </c>
      <c r="C777" s="400">
        <v>80338</v>
      </c>
      <c r="D777" s="910" t="s">
        <v>5209</v>
      </c>
      <c r="E777" s="402" t="s">
        <v>614</v>
      </c>
      <c r="F777" s="403">
        <v>2300253</v>
      </c>
      <c r="G777" s="404" t="s">
        <v>7815</v>
      </c>
      <c r="I777" s="369">
        <f t="shared" si="22"/>
        <v>97208.98</v>
      </c>
      <c r="HB777" s="378"/>
      <c r="HC777" s="378"/>
      <c r="HD777" s="378"/>
      <c r="HE777" s="378"/>
      <c r="HF777" s="378"/>
      <c r="HG777" s="378"/>
      <c r="HH777" s="378"/>
      <c r="HI777" s="378"/>
      <c r="HJ777" s="378"/>
      <c r="HK777" s="378"/>
      <c r="HL777" s="378"/>
      <c r="HM777" s="378"/>
      <c r="HN777" s="378"/>
    </row>
    <row r="778" s="369" customFormat="1" ht="36" hidden="1" customHeight="1" spans="1:222">
      <c r="A778" s="399" t="s">
        <v>8312</v>
      </c>
      <c r="B778" s="399" t="s">
        <v>8784</v>
      </c>
      <c r="C778" s="400">
        <v>70526</v>
      </c>
      <c r="D778" s="910" t="s">
        <v>5209</v>
      </c>
      <c r="E778" s="402" t="s">
        <v>614</v>
      </c>
      <c r="F778" s="403">
        <v>2300310</v>
      </c>
      <c r="G778" s="404" t="s">
        <v>1551</v>
      </c>
      <c r="I778" s="369">
        <f t="shared" si="22"/>
        <v>85336.46</v>
      </c>
      <c r="HB778" s="378"/>
      <c r="HC778" s="378"/>
      <c r="HD778" s="378"/>
      <c r="HE778" s="378"/>
      <c r="HF778" s="378"/>
      <c r="HG778" s="378"/>
      <c r="HH778" s="378"/>
      <c r="HI778" s="378"/>
      <c r="HJ778" s="378"/>
      <c r="HK778" s="378"/>
      <c r="HL778" s="378"/>
      <c r="HM778" s="378"/>
      <c r="HN778" s="378"/>
    </row>
    <row r="779" s="369" customFormat="1" ht="36" hidden="1" customHeight="1" spans="1:222">
      <c r="A779" s="399" t="s">
        <v>8308</v>
      </c>
      <c r="B779" s="399" t="s">
        <v>8785</v>
      </c>
      <c r="C779" s="400">
        <v>99206</v>
      </c>
      <c r="D779" s="910" t="s">
        <v>5209</v>
      </c>
      <c r="E779" s="402" t="s">
        <v>614</v>
      </c>
      <c r="F779" s="403">
        <v>2300310</v>
      </c>
      <c r="G779" s="404" t="s">
        <v>1551</v>
      </c>
      <c r="I779" s="369">
        <f t="shared" si="22"/>
        <v>120039.26</v>
      </c>
      <c r="HB779" s="378"/>
      <c r="HC779" s="378"/>
      <c r="HD779" s="378"/>
      <c r="HE779" s="378"/>
      <c r="HF779" s="378"/>
      <c r="HG779" s="378"/>
      <c r="HH779" s="378"/>
      <c r="HI779" s="378"/>
      <c r="HJ779" s="378"/>
      <c r="HK779" s="378"/>
      <c r="HL779" s="378"/>
      <c r="HM779" s="378"/>
      <c r="HN779" s="378"/>
    </row>
    <row r="780" s="369" customFormat="1" ht="36" hidden="1" customHeight="1" spans="1:222">
      <c r="A780" s="399" t="s">
        <v>8331</v>
      </c>
      <c r="B780" s="399" t="s">
        <v>8786</v>
      </c>
      <c r="C780" s="400">
        <v>37234</v>
      </c>
      <c r="D780" s="910" t="s">
        <v>5209</v>
      </c>
      <c r="E780" s="402" t="s">
        <v>614</v>
      </c>
      <c r="F780" s="403">
        <v>2300310</v>
      </c>
      <c r="G780" s="404" t="s">
        <v>1551</v>
      </c>
      <c r="I780" s="369">
        <f t="shared" si="22"/>
        <v>45053.14</v>
      </c>
      <c r="HB780" s="378"/>
      <c r="HC780" s="378"/>
      <c r="HD780" s="378"/>
      <c r="HE780" s="378"/>
      <c r="HF780" s="378"/>
      <c r="HG780" s="378"/>
      <c r="HH780" s="378"/>
      <c r="HI780" s="378"/>
      <c r="HJ780" s="378"/>
      <c r="HK780" s="378"/>
      <c r="HL780" s="378"/>
      <c r="HM780" s="378"/>
      <c r="HN780" s="378"/>
    </row>
    <row r="781" s="369" customFormat="1" ht="36" hidden="1" customHeight="1" spans="1:222">
      <c r="A781" s="399" t="s">
        <v>8319</v>
      </c>
      <c r="B781" s="399" t="s">
        <v>8787</v>
      </c>
      <c r="C781" s="400">
        <v>53838</v>
      </c>
      <c r="D781" s="910" t="s">
        <v>5209</v>
      </c>
      <c r="E781" s="402" t="s">
        <v>614</v>
      </c>
      <c r="F781" s="403">
        <v>2300310</v>
      </c>
      <c r="G781" s="404" t="s">
        <v>1551</v>
      </c>
      <c r="I781" s="369">
        <f t="shared" si="22"/>
        <v>65143.98</v>
      </c>
      <c r="HB781" s="378"/>
      <c r="HC781" s="378"/>
      <c r="HD781" s="378"/>
      <c r="HE781" s="378"/>
      <c r="HF781" s="378"/>
      <c r="HG781" s="378"/>
      <c r="HH781" s="378"/>
      <c r="HI781" s="378"/>
      <c r="HJ781" s="378"/>
      <c r="HK781" s="378"/>
      <c r="HL781" s="378"/>
      <c r="HM781" s="378"/>
      <c r="HN781" s="378"/>
    </row>
    <row r="782" s="369" customFormat="1" ht="36" hidden="1" customHeight="1" spans="1:222">
      <c r="A782" s="399" t="s">
        <v>8325</v>
      </c>
      <c r="B782" s="399" t="s">
        <v>8788</v>
      </c>
      <c r="C782" s="400">
        <v>49310</v>
      </c>
      <c r="D782" s="910" t="s">
        <v>5209</v>
      </c>
      <c r="E782" s="402" t="s">
        <v>614</v>
      </c>
      <c r="F782" s="403">
        <v>2300260</v>
      </c>
      <c r="G782" s="404" t="s">
        <v>7822</v>
      </c>
      <c r="I782" s="369">
        <f t="shared" si="22"/>
        <v>59665.1</v>
      </c>
      <c r="HB782" s="378"/>
      <c r="HC782" s="378"/>
      <c r="HD782" s="378"/>
      <c r="HE782" s="378"/>
      <c r="HF782" s="378"/>
      <c r="HG782" s="378"/>
      <c r="HH782" s="378"/>
      <c r="HI782" s="378"/>
      <c r="HJ782" s="378"/>
      <c r="HK782" s="378"/>
      <c r="HL782" s="378"/>
      <c r="HM782" s="378"/>
      <c r="HN782" s="378"/>
    </row>
    <row r="783" s="369" customFormat="1" ht="36" hidden="1" customHeight="1" spans="1:222">
      <c r="A783" s="399" t="s">
        <v>8329</v>
      </c>
      <c r="B783" s="399" t="s">
        <v>8789</v>
      </c>
      <c r="C783" s="400">
        <v>38660</v>
      </c>
      <c r="D783" s="910" t="s">
        <v>5209</v>
      </c>
      <c r="E783" s="402" t="s">
        <v>614</v>
      </c>
      <c r="F783" s="403" t="s">
        <v>6669</v>
      </c>
      <c r="G783" s="404" t="s">
        <v>7814</v>
      </c>
      <c r="I783" s="369">
        <f t="shared" si="22"/>
        <v>46778.6</v>
      </c>
      <c r="HB783" s="378"/>
      <c r="HC783" s="378"/>
      <c r="HD783" s="378"/>
      <c r="HE783" s="378"/>
      <c r="HF783" s="378"/>
      <c r="HG783" s="378"/>
      <c r="HH783" s="378"/>
      <c r="HI783" s="378"/>
      <c r="HJ783" s="378"/>
      <c r="HK783" s="378"/>
      <c r="HL783" s="378"/>
      <c r="HM783" s="378"/>
      <c r="HN783" s="378"/>
    </row>
    <row r="784" s="369" customFormat="1" ht="36" hidden="1" customHeight="1" spans="1:222">
      <c r="A784" s="399" t="s">
        <v>8317</v>
      </c>
      <c r="B784" s="399" t="s">
        <v>8790</v>
      </c>
      <c r="C784" s="400">
        <v>58870</v>
      </c>
      <c r="D784" s="910" t="s">
        <v>5209</v>
      </c>
      <c r="E784" s="402" t="s">
        <v>614</v>
      </c>
      <c r="F784" s="403" t="s">
        <v>6669</v>
      </c>
      <c r="G784" s="404" t="s">
        <v>7814</v>
      </c>
      <c r="I784" s="369">
        <f t="shared" si="22"/>
        <v>71232.7</v>
      </c>
      <c r="HB784" s="378"/>
      <c r="HC784" s="378"/>
      <c r="HD784" s="378"/>
      <c r="HE784" s="378"/>
      <c r="HF784" s="378"/>
      <c r="HG784" s="378"/>
      <c r="HH784" s="378"/>
      <c r="HI784" s="378"/>
      <c r="HJ784" s="378"/>
      <c r="HK784" s="378"/>
      <c r="HL784" s="378"/>
      <c r="HM784" s="378"/>
      <c r="HN784" s="378"/>
    </row>
    <row r="785" s="369" customFormat="1" ht="36" hidden="1" customHeight="1" spans="1:222">
      <c r="A785" s="399" t="s">
        <v>8336</v>
      </c>
      <c r="B785" s="399" t="s">
        <v>8791</v>
      </c>
      <c r="C785" s="400">
        <v>80002</v>
      </c>
      <c r="D785" s="910" t="s">
        <v>5209</v>
      </c>
      <c r="E785" s="402" t="s">
        <v>614</v>
      </c>
      <c r="F785" s="403">
        <v>2300252</v>
      </c>
      <c r="G785" s="404" t="s">
        <v>7814</v>
      </c>
      <c r="I785" s="369">
        <f t="shared" si="22"/>
        <v>96802.42</v>
      </c>
      <c r="HB785" s="378"/>
      <c r="HC785" s="378"/>
      <c r="HD785" s="378"/>
      <c r="HE785" s="378"/>
      <c r="HF785" s="378"/>
      <c r="HG785" s="378"/>
      <c r="HH785" s="378"/>
      <c r="HI785" s="378"/>
      <c r="HJ785" s="378"/>
      <c r="HK785" s="378"/>
      <c r="HL785" s="378"/>
      <c r="HM785" s="378"/>
      <c r="HN785" s="378"/>
    </row>
    <row r="786" s="369" customFormat="1" ht="36" hidden="1" customHeight="1" spans="1:222">
      <c r="A786" s="399" t="s">
        <v>8323</v>
      </c>
      <c r="B786" s="399" t="s">
        <v>8792</v>
      </c>
      <c r="C786" s="405">
        <v>74216</v>
      </c>
      <c r="D786" s="910" t="s">
        <v>5209</v>
      </c>
      <c r="E786" s="402" t="s">
        <v>614</v>
      </c>
      <c r="F786" s="403">
        <v>2300260</v>
      </c>
      <c r="G786" s="404" t="s">
        <v>7822</v>
      </c>
      <c r="I786" s="369">
        <f t="shared" si="22"/>
        <v>89801.36</v>
      </c>
      <c r="HB786" s="378"/>
      <c r="HC786" s="378"/>
      <c r="HD786" s="378"/>
      <c r="HE786" s="378"/>
      <c r="HF786" s="378"/>
      <c r="HG786" s="378"/>
      <c r="HH786" s="378"/>
      <c r="HI786" s="378"/>
      <c r="HJ786" s="378"/>
      <c r="HK786" s="378"/>
      <c r="HL786" s="378"/>
      <c r="HM786" s="378"/>
      <c r="HN786" s="378"/>
    </row>
    <row r="787" s="369" customFormat="1" ht="36" hidden="1" customHeight="1" spans="1:222">
      <c r="A787" s="399" t="s">
        <v>8304</v>
      </c>
      <c r="B787" s="399" t="s">
        <v>8793</v>
      </c>
      <c r="C787" s="405">
        <v>58032</v>
      </c>
      <c r="D787" s="910" t="s">
        <v>5209</v>
      </c>
      <c r="E787" s="402" t="s">
        <v>614</v>
      </c>
      <c r="F787" s="403">
        <v>2300260</v>
      </c>
      <c r="G787" s="404" t="s">
        <v>7822</v>
      </c>
      <c r="I787" s="369">
        <f t="shared" si="22"/>
        <v>70218.72</v>
      </c>
      <c r="HB787" s="378"/>
      <c r="HC787" s="378"/>
      <c r="HD787" s="378"/>
      <c r="HE787" s="378"/>
      <c r="HF787" s="378"/>
      <c r="HG787" s="378"/>
      <c r="HH787" s="378"/>
      <c r="HI787" s="378"/>
      <c r="HJ787" s="378"/>
      <c r="HK787" s="378"/>
      <c r="HL787" s="378"/>
      <c r="HM787" s="378"/>
      <c r="HN787" s="378"/>
    </row>
    <row r="788" s="369" customFormat="1" ht="36" hidden="1" customHeight="1" spans="1:222">
      <c r="A788" s="399" t="s">
        <v>8731</v>
      </c>
      <c r="B788" s="399" t="s">
        <v>8794</v>
      </c>
      <c r="C788" s="400">
        <v>9140</v>
      </c>
      <c r="D788" s="910" t="s">
        <v>5209</v>
      </c>
      <c r="E788" s="402" t="s">
        <v>614</v>
      </c>
      <c r="F788" s="403">
        <v>2240703</v>
      </c>
      <c r="G788" s="404" t="s">
        <v>1683</v>
      </c>
      <c r="I788" s="369">
        <f t="shared" si="22"/>
        <v>11059.4</v>
      </c>
      <c r="HB788" s="378"/>
      <c r="HC788" s="378"/>
      <c r="HD788" s="378"/>
      <c r="HE788" s="378"/>
      <c r="HF788" s="378"/>
      <c r="HG788" s="378"/>
      <c r="HH788" s="378"/>
      <c r="HI788" s="378"/>
      <c r="HJ788" s="378"/>
      <c r="HK788" s="378"/>
      <c r="HL788" s="378"/>
      <c r="HM788" s="378"/>
      <c r="HN788" s="378"/>
    </row>
    <row r="789" s="369" customFormat="1" ht="36" hidden="1" customHeight="1" spans="1:222">
      <c r="A789" s="399" t="s">
        <v>8547</v>
      </c>
      <c r="B789" s="399" t="s">
        <v>8795</v>
      </c>
      <c r="C789" s="400">
        <v>90214</v>
      </c>
      <c r="D789" s="910" t="s">
        <v>5210</v>
      </c>
      <c r="E789" s="402" t="s">
        <v>616</v>
      </c>
      <c r="F789" s="403">
        <v>2240703</v>
      </c>
      <c r="G789" s="404" t="s">
        <v>1683</v>
      </c>
      <c r="I789" s="369">
        <f t="shared" si="22"/>
        <v>109158.94</v>
      </c>
      <c r="HB789" s="378"/>
      <c r="HC789" s="378"/>
      <c r="HD789" s="378"/>
      <c r="HE789" s="378"/>
      <c r="HF789" s="378"/>
      <c r="HG789" s="378"/>
      <c r="HH789" s="378"/>
      <c r="HI789" s="378"/>
      <c r="HJ789" s="378"/>
      <c r="HK789" s="378"/>
      <c r="HL789" s="378"/>
      <c r="HM789" s="378"/>
      <c r="HN789" s="378"/>
    </row>
    <row r="790" s="369" customFormat="1" ht="36" hidden="1" customHeight="1" spans="1:222">
      <c r="A790" s="399" t="s">
        <v>8507</v>
      </c>
      <c r="B790" s="399" t="s">
        <v>8796</v>
      </c>
      <c r="C790" s="400">
        <v>109180</v>
      </c>
      <c r="D790" s="910" t="s">
        <v>5210</v>
      </c>
      <c r="E790" s="402" t="s">
        <v>616</v>
      </c>
      <c r="F790" s="403">
        <v>2300253</v>
      </c>
      <c r="G790" s="404" t="s">
        <v>7815</v>
      </c>
      <c r="I790" s="369">
        <f t="shared" si="22"/>
        <v>132107.8</v>
      </c>
      <c r="HB790" s="378"/>
      <c r="HC790" s="378"/>
      <c r="HD790" s="378"/>
      <c r="HE790" s="378"/>
      <c r="HF790" s="378"/>
      <c r="HG790" s="378"/>
      <c r="HH790" s="378"/>
      <c r="HI790" s="378"/>
      <c r="HJ790" s="378"/>
      <c r="HK790" s="378"/>
      <c r="HL790" s="378"/>
      <c r="HM790" s="378"/>
      <c r="HN790" s="378"/>
    </row>
    <row r="791" s="369" customFormat="1" ht="36" hidden="1" customHeight="1" spans="1:222">
      <c r="A791" s="399" t="s">
        <v>8515</v>
      </c>
      <c r="B791" s="399" t="s">
        <v>8776</v>
      </c>
      <c r="C791" s="400">
        <v>104386</v>
      </c>
      <c r="D791" s="910" t="s">
        <v>5210</v>
      </c>
      <c r="E791" s="402" t="s">
        <v>616</v>
      </c>
      <c r="F791" s="403">
        <v>2130308</v>
      </c>
      <c r="G791" s="404" t="s">
        <v>1378</v>
      </c>
      <c r="I791" s="369">
        <f t="shared" si="22"/>
        <v>126307.06</v>
      </c>
      <c r="HB791" s="378"/>
      <c r="HC791" s="378"/>
      <c r="HD791" s="378"/>
      <c r="HE791" s="378"/>
      <c r="HF791" s="378"/>
      <c r="HG791" s="378"/>
      <c r="HH791" s="378"/>
      <c r="HI791" s="378"/>
      <c r="HJ791" s="378"/>
      <c r="HK791" s="378"/>
      <c r="HL791" s="378"/>
      <c r="HM791" s="378"/>
      <c r="HN791" s="378"/>
    </row>
    <row r="792" s="369" customFormat="1" ht="36" hidden="1" customHeight="1" spans="1:222">
      <c r="A792" s="399" t="s">
        <v>8334</v>
      </c>
      <c r="B792" s="399" t="s">
        <v>8797</v>
      </c>
      <c r="C792" s="400">
        <v>52618</v>
      </c>
      <c r="D792" s="910" t="s">
        <v>5210</v>
      </c>
      <c r="E792" s="402" t="s">
        <v>616</v>
      </c>
      <c r="F792" s="403">
        <v>2130700</v>
      </c>
      <c r="G792" s="404" t="s">
        <v>1404</v>
      </c>
      <c r="I792" s="369">
        <f t="shared" si="22"/>
        <v>63667.78</v>
      </c>
      <c r="HB792" s="378"/>
      <c r="HC792" s="378"/>
      <c r="HD792" s="378"/>
      <c r="HE792" s="378"/>
      <c r="HF792" s="378"/>
      <c r="HG792" s="378"/>
      <c r="HH792" s="378"/>
      <c r="HI792" s="378"/>
      <c r="HJ792" s="378"/>
      <c r="HK792" s="378"/>
      <c r="HL792" s="378"/>
      <c r="HM792" s="378"/>
      <c r="HN792" s="378"/>
    </row>
    <row r="793" s="369" customFormat="1" ht="36" hidden="1" customHeight="1" spans="1:222">
      <c r="A793" s="399" t="s">
        <v>8338</v>
      </c>
      <c r="B793" s="399" t="s">
        <v>8783</v>
      </c>
      <c r="C793" s="400">
        <v>23665</v>
      </c>
      <c r="D793" s="910" t="s">
        <v>5210</v>
      </c>
      <c r="E793" s="402" t="s">
        <v>616</v>
      </c>
      <c r="F793" s="403">
        <v>2130700</v>
      </c>
      <c r="G793" s="404" t="s">
        <v>1404</v>
      </c>
      <c r="I793" s="369">
        <f t="shared" si="22"/>
        <v>28634.65</v>
      </c>
      <c r="HB793" s="378"/>
      <c r="HC793" s="378"/>
      <c r="HD793" s="378"/>
      <c r="HE793" s="378"/>
      <c r="HF793" s="378"/>
      <c r="HG793" s="378"/>
      <c r="HH793" s="378"/>
      <c r="HI793" s="378"/>
      <c r="HJ793" s="378"/>
      <c r="HK793" s="378"/>
      <c r="HL793" s="378"/>
      <c r="HM793" s="378"/>
      <c r="HN793" s="378"/>
    </row>
    <row r="794" s="369" customFormat="1" ht="36" hidden="1" customHeight="1" spans="1:222">
      <c r="A794" s="399" t="s">
        <v>8312</v>
      </c>
      <c r="B794" s="399" t="s">
        <v>8784</v>
      </c>
      <c r="C794" s="400">
        <v>35246</v>
      </c>
      <c r="D794" s="910" t="s">
        <v>5210</v>
      </c>
      <c r="E794" s="402" t="s">
        <v>616</v>
      </c>
      <c r="F794" s="403">
        <v>2130700</v>
      </c>
      <c r="G794" s="404" t="s">
        <v>1404</v>
      </c>
      <c r="I794" s="369">
        <f t="shared" si="22"/>
        <v>42647.66</v>
      </c>
      <c r="HB794" s="378"/>
      <c r="HC794" s="378"/>
      <c r="HD794" s="378"/>
      <c r="HE794" s="378"/>
      <c r="HF794" s="378"/>
      <c r="HG794" s="378"/>
      <c r="HH794" s="378"/>
      <c r="HI794" s="378"/>
      <c r="HJ794" s="378"/>
      <c r="HK794" s="378"/>
      <c r="HL794" s="378"/>
      <c r="HM794" s="378"/>
      <c r="HN794" s="378"/>
    </row>
    <row r="795" s="369" customFormat="1" ht="36" hidden="1" customHeight="1" spans="1:222">
      <c r="A795" s="399" t="s">
        <v>8331</v>
      </c>
      <c r="B795" s="399" t="s">
        <v>8786</v>
      </c>
      <c r="C795" s="400">
        <v>19302</v>
      </c>
      <c r="D795" s="910" t="s">
        <v>5210</v>
      </c>
      <c r="E795" s="402" t="s">
        <v>616</v>
      </c>
      <c r="F795" s="403">
        <v>2130700</v>
      </c>
      <c r="G795" s="404" t="s">
        <v>1404</v>
      </c>
      <c r="I795" s="369">
        <f t="shared" si="22"/>
        <v>23355.42</v>
      </c>
      <c r="HB795" s="378"/>
      <c r="HC795" s="378"/>
      <c r="HD795" s="378"/>
      <c r="HE795" s="378"/>
      <c r="HF795" s="378"/>
      <c r="HG795" s="378"/>
      <c r="HH795" s="378"/>
      <c r="HI795" s="378"/>
      <c r="HJ795" s="378"/>
      <c r="HK795" s="378"/>
      <c r="HL795" s="378"/>
      <c r="HM795" s="378"/>
      <c r="HN795" s="378"/>
    </row>
    <row r="796" s="369" customFormat="1" ht="36" hidden="1" customHeight="1" spans="1:222">
      <c r="A796" s="399" t="s">
        <v>8319</v>
      </c>
      <c r="B796" s="399" t="s">
        <v>8787</v>
      </c>
      <c r="C796" s="400">
        <v>30799</v>
      </c>
      <c r="D796" s="910" t="s">
        <v>5210</v>
      </c>
      <c r="E796" s="402" t="s">
        <v>616</v>
      </c>
      <c r="F796" s="403">
        <v>2130700</v>
      </c>
      <c r="G796" s="404" t="s">
        <v>1404</v>
      </c>
      <c r="H796" s="369">
        <f>C796*0.7</f>
        <v>21559.3</v>
      </c>
      <c r="I796" s="369">
        <f t="shared" si="22"/>
        <v>37266.79</v>
      </c>
      <c r="HB796" s="378"/>
      <c r="HC796" s="378"/>
      <c r="HD796" s="378"/>
      <c r="HE796" s="378"/>
      <c r="HF796" s="378"/>
      <c r="HG796" s="378"/>
      <c r="HH796" s="378"/>
      <c r="HI796" s="378"/>
      <c r="HJ796" s="378"/>
      <c r="HK796" s="378"/>
      <c r="HL796" s="378"/>
      <c r="HM796" s="378"/>
      <c r="HN796" s="378"/>
    </row>
    <row r="797" s="369" customFormat="1" ht="36" hidden="1" customHeight="1" spans="1:222">
      <c r="A797" s="399" t="s">
        <v>8329</v>
      </c>
      <c r="B797" s="399" t="s">
        <v>8789</v>
      </c>
      <c r="C797" s="400">
        <v>17875</v>
      </c>
      <c r="D797" s="910" t="s">
        <v>5210</v>
      </c>
      <c r="E797" s="402" t="s">
        <v>616</v>
      </c>
      <c r="F797" s="403">
        <v>2130700</v>
      </c>
      <c r="G797" s="404" t="s">
        <v>1404</v>
      </c>
      <c r="H797" s="369">
        <f>C797*0.9</f>
        <v>16087.5</v>
      </c>
      <c r="I797" s="369">
        <f t="shared" si="22"/>
        <v>21628.75</v>
      </c>
      <c r="HB797" s="378"/>
      <c r="HC797" s="378"/>
      <c r="HD797" s="378"/>
      <c r="HE797" s="378"/>
      <c r="HF797" s="378"/>
      <c r="HG797" s="378"/>
      <c r="HH797" s="378"/>
      <c r="HI797" s="378"/>
      <c r="HJ797" s="378"/>
      <c r="HK797" s="378"/>
      <c r="HL797" s="378"/>
      <c r="HM797" s="378"/>
      <c r="HN797" s="378"/>
    </row>
    <row r="798" s="369" customFormat="1" ht="36" hidden="1" customHeight="1" spans="1:222">
      <c r="A798" s="399" t="s">
        <v>8317</v>
      </c>
      <c r="B798" s="399" t="s">
        <v>8790</v>
      </c>
      <c r="C798" s="400">
        <v>30463</v>
      </c>
      <c r="D798" s="910" t="s">
        <v>5210</v>
      </c>
      <c r="E798" s="402" t="s">
        <v>616</v>
      </c>
      <c r="F798" s="403">
        <v>2210103</v>
      </c>
      <c r="G798" s="404" t="s">
        <v>1596</v>
      </c>
      <c r="I798" s="369">
        <f t="shared" si="22"/>
        <v>36860.23</v>
      </c>
      <c r="HB798" s="378"/>
      <c r="HC798" s="378"/>
      <c r="HD798" s="378"/>
      <c r="HE798" s="378"/>
      <c r="HF798" s="378"/>
      <c r="HG798" s="378"/>
      <c r="HH798" s="378"/>
      <c r="HI798" s="378"/>
      <c r="HJ798" s="378"/>
      <c r="HK798" s="378"/>
      <c r="HL798" s="378"/>
      <c r="HM798" s="378"/>
      <c r="HN798" s="378"/>
    </row>
    <row r="799" s="369" customFormat="1" ht="36" hidden="1" customHeight="1" spans="1:222">
      <c r="A799" s="399" t="s">
        <v>8336</v>
      </c>
      <c r="B799" s="399" t="s">
        <v>8791</v>
      </c>
      <c r="C799" s="400">
        <v>45065</v>
      </c>
      <c r="D799" s="910" t="s">
        <v>5210</v>
      </c>
      <c r="E799" s="402" t="s">
        <v>616</v>
      </c>
      <c r="F799" s="403">
        <v>2070308</v>
      </c>
      <c r="G799" s="404" t="s">
        <v>859</v>
      </c>
      <c r="I799" s="369">
        <f t="shared" si="22"/>
        <v>54528.65</v>
      </c>
      <c r="HB799" s="378"/>
      <c r="HC799" s="378"/>
      <c r="HD799" s="378"/>
      <c r="HE799" s="378"/>
      <c r="HF799" s="378"/>
      <c r="HG799" s="378"/>
      <c r="HH799" s="378"/>
      <c r="HI799" s="378"/>
      <c r="HJ799" s="378"/>
      <c r="HK799" s="378"/>
      <c r="HL799" s="378"/>
      <c r="HM799" s="378"/>
      <c r="HN799" s="378"/>
    </row>
    <row r="800" s="369" customFormat="1" ht="36" hidden="1" customHeight="1" spans="1:222">
      <c r="A800" s="399" t="s">
        <v>8323</v>
      </c>
      <c r="B800" s="399" t="s">
        <v>8792</v>
      </c>
      <c r="C800" s="400">
        <v>36002</v>
      </c>
      <c r="D800" s="910" t="s">
        <v>5210</v>
      </c>
      <c r="E800" s="402" t="s">
        <v>616</v>
      </c>
      <c r="F800" s="403">
        <v>2300245</v>
      </c>
      <c r="G800" s="404" t="s">
        <v>7807</v>
      </c>
      <c r="H800" s="369">
        <f t="shared" ref="H800:H805" si="23">C800*0.8</f>
        <v>28801.6</v>
      </c>
      <c r="I800" s="369">
        <f t="shared" si="22"/>
        <v>43562.42</v>
      </c>
      <c r="HB800" s="378"/>
      <c r="HC800" s="378"/>
      <c r="HD800" s="378"/>
      <c r="HE800" s="378"/>
      <c r="HF800" s="378"/>
      <c r="HG800" s="378"/>
      <c r="HH800" s="378"/>
      <c r="HI800" s="378"/>
      <c r="HJ800" s="378"/>
      <c r="HK800" s="378"/>
      <c r="HL800" s="378"/>
      <c r="HM800" s="378"/>
      <c r="HN800" s="378"/>
    </row>
    <row r="801" s="369" customFormat="1" ht="36" hidden="1" customHeight="1" spans="1:222">
      <c r="A801" s="399" t="s">
        <v>8304</v>
      </c>
      <c r="B801" s="399" t="s">
        <v>8793</v>
      </c>
      <c r="C801" s="400">
        <v>24085</v>
      </c>
      <c r="D801" s="910" t="s">
        <v>5210</v>
      </c>
      <c r="E801" s="402" t="s">
        <v>616</v>
      </c>
      <c r="F801" s="403">
        <v>2300245</v>
      </c>
      <c r="G801" s="404" t="s">
        <v>7807</v>
      </c>
      <c r="H801" s="369">
        <f t="shared" si="23"/>
        <v>19268</v>
      </c>
      <c r="I801" s="369">
        <f t="shared" si="22"/>
        <v>29142.85</v>
      </c>
      <c r="HB801" s="378"/>
      <c r="HC801" s="378"/>
      <c r="HD801" s="378"/>
      <c r="HE801" s="378"/>
      <c r="HF801" s="378"/>
      <c r="HG801" s="378"/>
      <c r="HH801" s="378"/>
      <c r="HI801" s="378"/>
      <c r="HJ801" s="378"/>
      <c r="HK801" s="378"/>
      <c r="HL801" s="378"/>
      <c r="HM801" s="378"/>
      <c r="HN801" s="378"/>
    </row>
    <row r="802" s="369" customFormat="1" ht="36" hidden="1" customHeight="1" spans="1:222">
      <c r="A802" s="399" t="s">
        <v>8507</v>
      </c>
      <c r="B802" s="399" t="s">
        <v>8798</v>
      </c>
      <c r="C802" s="400">
        <v>10000000</v>
      </c>
      <c r="D802" s="910" t="s">
        <v>5210</v>
      </c>
      <c r="E802" s="402" t="s">
        <v>616</v>
      </c>
      <c r="F802" s="403">
        <v>2011409</v>
      </c>
      <c r="G802" s="404" t="s">
        <v>206</v>
      </c>
      <c r="H802" s="369">
        <f t="shared" si="23"/>
        <v>8000000</v>
      </c>
      <c r="I802" s="369">
        <f t="shared" si="22"/>
        <v>12100000</v>
      </c>
      <c r="HB802" s="378"/>
      <c r="HC802" s="378"/>
      <c r="HD802" s="378"/>
      <c r="HE802" s="378"/>
      <c r="HF802" s="378"/>
      <c r="HG802" s="378"/>
      <c r="HH802" s="378"/>
      <c r="HI802" s="378"/>
      <c r="HJ802" s="378"/>
      <c r="HK802" s="378"/>
      <c r="HL802" s="378"/>
      <c r="HM802" s="378"/>
      <c r="HN802" s="378"/>
    </row>
    <row r="803" s="369" customFormat="1" ht="36" hidden="1" customHeight="1" spans="1:222">
      <c r="A803" s="399" t="s">
        <v>8145</v>
      </c>
      <c r="B803" s="399" t="s">
        <v>8799</v>
      </c>
      <c r="C803" s="400">
        <v>1000000</v>
      </c>
      <c r="D803" s="910" t="s">
        <v>5966</v>
      </c>
      <c r="E803" s="402" t="s">
        <v>1378</v>
      </c>
      <c r="F803" s="403" t="s">
        <v>4658</v>
      </c>
      <c r="G803" s="404" t="s">
        <v>14</v>
      </c>
      <c r="H803" s="369">
        <f t="shared" si="23"/>
        <v>800000</v>
      </c>
      <c r="I803" s="369">
        <f t="shared" si="22"/>
        <v>1210000</v>
      </c>
      <c r="HB803" s="378"/>
      <c r="HC803" s="378"/>
      <c r="HD803" s="378"/>
      <c r="HE803" s="378"/>
      <c r="HF803" s="378"/>
      <c r="HG803" s="378"/>
      <c r="HH803" s="378"/>
      <c r="HI803" s="378"/>
      <c r="HJ803" s="378"/>
      <c r="HK803" s="378"/>
      <c r="HL803" s="378"/>
      <c r="HM803" s="378"/>
      <c r="HN803" s="378"/>
    </row>
    <row r="804" s="369" customFormat="1" ht="36" hidden="1" customHeight="1" spans="1:222">
      <c r="A804" s="399" t="s">
        <v>8124</v>
      </c>
      <c r="B804" s="399" t="s">
        <v>8800</v>
      </c>
      <c r="C804" s="400">
        <v>1000000</v>
      </c>
      <c r="D804" s="910" t="s">
        <v>5775</v>
      </c>
      <c r="E804" s="402" t="s">
        <v>1269</v>
      </c>
      <c r="F804" s="403" t="s">
        <v>5617</v>
      </c>
      <c r="G804" s="404" t="s">
        <v>14</v>
      </c>
      <c r="H804" s="369">
        <f t="shared" si="23"/>
        <v>800000</v>
      </c>
      <c r="I804" s="369">
        <f t="shared" si="22"/>
        <v>1210000</v>
      </c>
      <c r="HB804" s="378"/>
      <c r="HC804" s="378"/>
      <c r="HD804" s="378"/>
      <c r="HE804" s="378"/>
      <c r="HF804" s="378"/>
      <c r="HG804" s="378"/>
      <c r="HH804" s="378"/>
      <c r="HI804" s="378"/>
      <c r="HJ804" s="378"/>
      <c r="HK804" s="378"/>
      <c r="HL804" s="378"/>
      <c r="HM804" s="378"/>
      <c r="HN804" s="378"/>
    </row>
    <row r="805" s="369" customFormat="1" ht="36" hidden="1" customHeight="1" spans="1:222">
      <c r="A805" s="399" t="s">
        <v>8242</v>
      </c>
      <c r="B805" s="399" t="s">
        <v>8801</v>
      </c>
      <c r="C805" s="400">
        <v>77000</v>
      </c>
      <c r="D805" s="910" t="s">
        <v>5669</v>
      </c>
      <c r="E805" s="402" t="s">
        <v>1171</v>
      </c>
      <c r="F805" s="403" t="s">
        <v>5617</v>
      </c>
      <c r="G805" s="404" t="s">
        <v>14</v>
      </c>
      <c r="H805" s="369">
        <f t="shared" si="23"/>
        <v>61600</v>
      </c>
      <c r="I805" s="369">
        <f t="shared" si="22"/>
        <v>93170</v>
      </c>
      <c r="HB805" s="378"/>
      <c r="HC805" s="378"/>
      <c r="HD805" s="378"/>
      <c r="HE805" s="378"/>
      <c r="HF805" s="378"/>
      <c r="HG805" s="378"/>
      <c r="HH805" s="378"/>
      <c r="HI805" s="378"/>
      <c r="HJ805" s="378"/>
      <c r="HK805" s="378"/>
      <c r="HL805" s="378"/>
      <c r="HM805" s="378"/>
      <c r="HN805" s="378"/>
    </row>
    <row r="806" s="369" customFormat="1" ht="36" hidden="1" customHeight="1" spans="1:222">
      <c r="A806" s="399" t="s">
        <v>8244</v>
      </c>
      <c r="B806" s="399" t="s">
        <v>8802</v>
      </c>
      <c r="C806" s="400">
        <v>35000</v>
      </c>
      <c r="D806" s="910" t="s">
        <v>5669</v>
      </c>
      <c r="E806" s="402" t="s">
        <v>1171</v>
      </c>
      <c r="F806" s="403" t="s">
        <v>4962</v>
      </c>
      <c r="G806" s="404" t="s">
        <v>364</v>
      </c>
      <c r="I806" s="369">
        <f t="shared" si="22"/>
        <v>42350</v>
      </c>
      <c r="HB806" s="378"/>
      <c r="HC806" s="378"/>
      <c r="HD806" s="378"/>
      <c r="HE806" s="378"/>
      <c r="HF806" s="378"/>
      <c r="HG806" s="378"/>
      <c r="HH806" s="378"/>
      <c r="HI806" s="378"/>
      <c r="HJ806" s="378"/>
      <c r="HK806" s="378"/>
      <c r="HL806" s="378"/>
      <c r="HM806" s="378"/>
      <c r="HN806" s="378"/>
    </row>
    <row r="807" s="369" customFormat="1" ht="36" hidden="1" customHeight="1" spans="1:222">
      <c r="A807" s="399" t="s">
        <v>8246</v>
      </c>
      <c r="B807" s="399" t="s">
        <v>8803</v>
      </c>
      <c r="C807" s="400">
        <v>22000</v>
      </c>
      <c r="D807" s="910" t="s">
        <v>5669</v>
      </c>
      <c r="E807" s="402" t="s">
        <v>1171</v>
      </c>
      <c r="F807" s="403" t="s">
        <v>4962</v>
      </c>
      <c r="G807" s="404" t="s">
        <v>364</v>
      </c>
      <c r="I807" s="369">
        <f t="shared" si="22"/>
        <v>26620</v>
      </c>
      <c r="HB807" s="378"/>
      <c r="HC807" s="378"/>
      <c r="HD807" s="378"/>
      <c r="HE807" s="378"/>
      <c r="HF807" s="378"/>
      <c r="HG807" s="378"/>
      <c r="HH807" s="378"/>
      <c r="HI807" s="378"/>
      <c r="HJ807" s="378"/>
      <c r="HK807" s="378"/>
      <c r="HL807" s="378"/>
      <c r="HM807" s="378"/>
      <c r="HN807" s="378"/>
    </row>
    <row r="808" s="369" customFormat="1" ht="36" hidden="1" customHeight="1" spans="1:222">
      <c r="A808" s="399" t="s">
        <v>8237</v>
      </c>
      <c r="B808" s="399" t="s">
        <v>8804</v>
      </c>
      <c r="C808" s="400">
        <v>45000</v>
      </c>
      <c r="D808" s="910" t="s">
        <v>5669</v>
      </c>
      <c r="E808" s="402" t="s">
        <v>1171</v>
      </c>
      <c r="F808" s="403" t="s">
        <v>5209</v>
      </c>
      <c r="G808" s="404" t="s">
        <v>614</v>
      </c>
      <c r="I808" s="369">
        <f t="shared" si="22"/>
        <v>54450</v>
      </c>
      <c r="HB808" s="378"/>
      <c r="HC808" s="378"/>
      <c r="HD808" s="378"/>
      <c r="HE808" s="378"/>
      <c r="HF808" s="378"/>
      <c r="HG808" s="378"/>
      <c r="HH808" s="378"/>
      <c r="HI808" s="378"/>
      <c r="HJ808" s="378"/>
      <c r="HK808" s="378"/>
      <c r="HL808" s="378"/>
      <c r="HM808" s="378"/>
      <c r="HN808" s="378"/>
    </row>
    <row r="809" s="369" customFormat="1" ht="36" hidden="1" customHeight="1" spans="1:222">
      <c r="A809" s="399" t="s">
        <v>8249</v>
      </c>
      <c r="B809" s="399" t="s">
        <v>8805</v>
      </c>
      <c r="C809" s="400">
        <v>49000</v>
      </c>
      <c r="D809" s="910" t="s">
        <v>5669</v>
      </c>
      <c r="E809" s="402" t="s">
        <v>1171</v>
      </c>
      <c r="F809" s="403" t="s">
        <v>5209</v>
      </c>
      <c r="G809" s="404" t="s">
        <v>614</v>
      </c>
      <c r="I809" s="369">
        <f t="shared" si="22"/>
        <v>59290</v>
      </c>
      <c r="HB809" s="378"/>
      <c r="HC809" s="378"/>
      <c r="HD809" s="378"/>
      <c r="HE809" s="378"/>
      <c r="HF809" s="378"/>
      <c r="HG809" s="378"/>
      <c r="HH809" s="378"/>
      <c r="HI809" s="378"/>
      <c r="HJ809" s="378"/>
      <c r="HK809" s="378"/>
      <c r="HL809" s="378"/>
      <c r="HM809" s="378"/>
      <c r="HN809" s="378"/>
    </row>
    <row r="810" s="369" customFormat="1" ht="36" hidden="1" customHeight="1" spans="1:222">
      <c r="A810" s="399" t="s">
        <v>8251</v>
      </c>
      <c r="B810" s="399" t="s">
        <v>8806</v>
      </c>
      <c r="C810" s="400">
        <v>35000</v>
      </c>
      <c r="D810" s="910" t="s">
        <v>5669</v>
      </c>
      <c r="E810" s="402" t="s">
        <v>1171</v>
      </c>
      <c r="F810" s="403" t="s">
        <v>5209</v>
      </c>
      <c r="G810" s="404" t="s">
        <v>614</v>
      </c>
      <c r="I810" s="369">
        <f t="shared" si="22"/>
        <v>42350</v>
      </c>
      <c r="HB810" s="378"/>
      <c r="HC810" s="378"/>
      <c r="HD810" s="378"/>
      <c r="HE810" s="378"/>
      <c r="HF810" s="378"/>
      <c r="HG810" s="378"/>
      <c r="HH810" s="378"/>
      <c r="HI810" s="378"/>
      <c r="HJ810" s="378"/>
      <c r="HK810" s="378"/>
      <c r="HL810" s="378"/>
      <c r="HM810" s="378"/>
      <c r="HN810" s="378"/>
    </row>
    <row r="811" s="369" customFormat="1" ht="36" hidden="1" customHeight="1" spans="1:222">
      <c r="A811" s="399" t="s">
        <v>8239</v>
      </c>
      <c r="B811" s="399" t="s">
        <v>8807</v>
      </c>
      <c r="C811" s="400">
        <v>36000</v>
      </c>
      <c r="D811" s="910" t="s">
        <v>5669</v>
      </c>
      <c r="E811" s="402" t="s">
        <v>1171</v>
      </c>
      <c r="F811" s="403" t="s">
        <v>5209</v>
      </c>
      <c r="G811" s="404" t="s">
        <v>614</v>
      </c>
      <c r="I811" s="369">
        <f t="shared" si="22"/>
        <v>43560</v>
      </c>
      <c r="HB811" s="378"/>
      <c r="HC811" s="378"/>
      <c r="HD811" s="378"/>
      <c r="HE811" s="378"/>
      <c r="HF811" s="378"/>
      <c r="HG811" s="378"/>
      <c r="HH811" s="378"/>
      <c r="HI811" s="378"/>
      <c r="HJ811" s="378"/>
      <c r="HK811" s="378"/>
      <c r="HL811" s="378"/>
      <c r="HM811" s="378"/>
      <c r="HN811" s="378"/>
    </row>
    <row r="812" s="369" customFormat="1" ht="36" hidden="1" customHeight="1" spans="1:222">
      <c r="A812" s="399" t="s">
        <v>8254</v>
      </c>
      <c r="B812" s="399" t="s">
        <v>8808</v>
      </c>
      <c r="C812" s="400">
        <v>6500</v>
      </c>
      <c r="D812" s="910" t="s">
        <v>5669</v>
      </c>
      <c r="E812" s="402" t="s">
        <v>1171</v>
      </c>
      <c r="F812" s="403" t="s">
        <v>5209</v>
      </c>
      <c r="G812" s="404" t="s">
        <v>614</v>
      </c>
      <c r="I812" s="369">
        <f t="shared" si="22"/>
        <v>7865</v>
      </c>
      <c r="HB812" s="378"/>
      <c r="HC812" s="378"/>
      <c r="HD812" s="378"/>
      <c r="HE812" s="378"/>
      <c r="HF812" s="378"/>
      <c r="HG812" s="378"/>
      <c r="HH812" s="378"/>
      <c r="HI812" s="378"/>
      <c r="HJ812" s="378"/>
      <c r="HK812" s="378"/>
      <c r="HL812" s="378"/>
      <c r="HM812" s="378"/>
      <c r="HN812" s="378"/>
    </row>
    <row r="813" s="369" customFormat="1" ht="36" hidden="1" customHeight="1" spans="1:222">
      <c r="A813" s="399" t="s">
        <v>8256</v>
      </c>
      <c r="B813" s="399" t="s">
        <v>8809</v>
      </c>
      <c r="C813" s="400">
        <v>39000</v>
      </c>
      <c r="D813" s="910" t="s">
        <v>5669</v>
      </c>
      <c r="E813" s="402" t="s">
        <v>1171</v>
      </c>
      <c r="F813" s="403" t="s">
        <v>5209</v>
      </c>
      <c r="G813" s="404" t="s">
        <v>614</v>
      </c>
      <c r="I813" s="369">
        <f t="shared" si="22"/>
        <v>47190</v>
      </c>
      <c r="HB813" s="378"/>
      <c r="HC813" s="378"/>
      <c r="HD813" s="378"/>
      <c r="HE813" s="378"/>
      <c r="HF813" s="378"/>
      <c r="HG813" s="378"/>
      <c r="HH813" s="378"/>
      <c r="HI813" s="378"/>
      <c r="HJ813" s="378"/>
      <c r="HK813" s="378"/>
      <c r="HL813" s="378"/>
      <c r="HM813" s="378"/>
      <c r="HN813" s="378"/>
    </row>
    <row r="814" s="369" customFormat="1" ht="36" hidden="1" customHeight="1" spans="1:222">
      <c r="A814" s="399" t="s">
        <v>8258</v>
      </c>
      <c r="B814" s="399" t="s">
        <v>8810</v>
      </c>
      <c r="C814" s="400">
        <v>65000</v>
      </c>
      <c r="D814" s="910" t="s">
        <v>5669</v>
      </c>
      <c r="E814" s="402" t="s">
        <v>1171</v>
      </c>
      <c r="F814" s="403" t="s">
        <v>5209</v>
      </c>
      <c r="G814" s="404" t="s">
        <v>614</v>
      </c>
      <c r="I814" s="369">
        <f t="shared" si="22"/>
        <v>78650</v>
      </c>
      <c r="HB814" s="378"/>
      <c r="HC814" s="378"/>
      <c r="HD814" s="378"/>
      <c r="HE814" s="378"/>
      <c r="HF814" s="378"/>
      <c r="HG814" s="378"/>
      <c r="HH814" s="378"/>
      <c r="HI814" s="378"/>
      <c r="HJ814" s="378"/>
      <c r="HK814" s="378"/>
      <c r="HL814" s="378"/>
      <c r="HM814" s="378"/>
      <c r="HN814" s="378"/>
    </row>
    <row r="815" s="369" customFormat="1" ht="36" hidden="1" customHeight="1" spans="1:222">
      <c r="A815" s="399" t="s">
        <v>8260</v>
      </c>
      <c r="B815" s="399" t="s">
        <v>8811</v>
      </c>
      <c r="C815" s="400">
        <v>55000</v>
      </c>
      <c r="D815" s="910" t="s">
        <v>5669</v>
      </c>
      <c r="E815" s="402" t="s">
        <v>1171</v>
      </c>
      <c r="F815" s="403" t="s">
        <v>5209</v>
      </c>
      <c r="G815" s="404" t="s">
        <v>614</v>
      </c>
      <c r="I815" s="369">
        <f t="shared" si="22"/>
        <v>66550</v>
      </c>
      <c r="HB815" s="378"/>
      <c r="HC815" s="378"/>
      <c r="HD815" s="378"/>
      <c r="HE815" s="378"/>
      <c r="HF815" s="378"/>
      <c r="HG815" s="378"/>
      <c r="HH815" s="378"/>
      <c r="HI815" s="378"/>
      <c r="HJ815" s="378"/>
      <c r="HK815" s="378"/>
      <c r="HL815" s="378"/>
      <c r="HM815" s="378"/>
      <c r="HN815" s="378"/>
    </row>
    <row r="816" s="369" customFormat="1" ht="36" hidden="1" customHeight="1" spans="1:222">
      <c r="A816" s="399" t="s">
        <v>8262</v>
      </c>
      <c r="B816" s="399" t="s">
        <v>8812</v>
      </c>
      <c r="C816" s="400">
        <v>37000</v>
      </c>
      <c r="D816" s="910" t="s">
        <v>5669</v>
      </c>
      <c r="E816" s="402" t="s">
        <v>1171</v>
      </c>
      <c r="F816" s="403" t="s">
        <v>5209</v>
      </c>
      <c r="G816" s="404" t="s">
        <v>614</v>
      </c>
      <c r="I816" s="369">
        <f t="shared" si="22"/>
        <v>44770</v>
      </c>
      <c r="HB816" s="378"/>
      <c r="HC816" s="378"/>
      <c r="HD816" s="378"/>
      <c r="HE816" s="378"/>
      <c r="HF816" s="378"/>
      <c r="HG816" s="378"/>
      <c r="HH816" s="378"/>
      <c r="HI816" s="378"/>
      <c r="HJ816" s="378"/>
      <c r="HK816" s="378"/>
      <c r="HL816" s="378"/>
      <c r="HM816" s="378"/>
      <c r="HN816" s="378"/>
    </row>
    <row r="817" s="369" customFormat="1" ht="36" hidden="1" customHeight="1" spans="1:222">
      <c r="A817" s="399" t="s">
        <v>8264</v>
      </c>
      <c r="B817" s="399" t="s">
        <v>8813</v>
      </c>
      <c r="C817" s="400">
        <v>26000</v>
      </c>
      <c r="D817" s="910" t="s">
        <v>5669</v>
      </c>
      <c r="E817" s="402" t="s">
        <v>1171</v>
      </c>
      <c r="F817" s="403" t="s">
        <v>5209</v>
      </c>
      <c r="G817" s="404" t="s">
        <v>614</v>
      </c>
      <c r="I817" s="369">
        <f t="shared" si="22"/>
        <v>31460</v>
      </c>
      <c r="HB817" s="378"/>
      <c r="HC817" s="378"/>
      <c r="HD817" s="378"/>
      <c r="HE817" s="378"/>
      <c r="HF817" s="378"/>
      <c r="HG817" s="378"/>
      <c r="HH817" s="378"/>
      <c r="HI817" s="378"/>
      <c r="HJ817" s="378"/>
      <c r="HK817" s="378"/>
      <c r="HL817" s="378"/>
      <c r="HM817" s="378"/>
      <c r="HN817" s="378"/>
    </row>
    <row r="818" s="369" customFormat="1" ht="36" hidden="1" customHeight="1" spans="1:222">
      <c r="A818" s="399" t="s">
        <v>8266</v>
      </c>
      <c r="B818" s="399" t="s">
        <v>8814</v>
      </c>
      <c r="C818" s="400">
        <v>28000</v>
      </c>
      <c r="D818" s="910" t="s">
        <v>5669</v>
      </c>
      <c r="E818" s="402" t="s">
        <v>1171</v>
      </c>
      <c r="F818" s="403" t="s">
        <v>5209</v>
      </c>
      <c r="G818" s="404" t="s">
        <v>614</v>
      </c>
      <c r="I818" s="369">
        <f t="shared" si="22"/>
        <v>33880</v>
      </c>
      <c r="HB818" s="378"/>
      <c r="HC818" s="378"/>
      <c r="HD818" s="378"/>
      <c r="HE818" s="378"/>
      <c r="HF818" s="378"/>
      <c r="HG818" s="378"/>
      <c r="HH818" s="378"/>
      <c r="HI818" s="378"/>
      <c r="HJ818" s="378"/>
      <c r="HK818" s="378"/>
      <c r="HL818" s="378"/>
      <c r="HM818" s="378"/>
      <c r="HN818" s="378"/>
    </row>
    <row r="819" s="369" customFormat="1" ht="36" hidden="1" customHeight="1" spans="1:222">
      <c r="A819" s="399" t="s">
        <v>8186</v>
      </c>
      <c r="B819" s="399" t="s">
        <v>8815</v>
      </c>
      <c r="C819" s="400">
        <v>50000</v>
      </c>
      <c r="D819" s="910" t="s">
        <v>4670</v>
      </c>
      <c r="E819" s="402" t="s">
        <v>14</v>
      </c>
      <c r="F819" s="403" t="s">
        <v>5209</v>
      </c>
      <c r="G819" s="404" t="s">
        <v>614</v>
      </c>
      <c r="I819" s="369">
        <f t="shared" si="22"/>
        <v>60500</v>
      </c>
      <c r="HB819" s="378"/>
      <c r="HC819" s="378"/>
      <c r="HD819" s="378"/>
      <c r="HE819" s="378"/>
      <c r="HF819" s="378"/>
      <c r="HG819" s="378"/>
      <c r="HH819" s="378"/>
      <c r="HI819" s="378"/>
      <c r="HJ819" s="378"/>
      <c r="HK819" s="378"/>
      <c r="HL819" s="378"/>
      <c r="HM819" s="378"/>
      <c r="HN819" s="378"/>
    </row>
    <row r="820" s="369" customFormat="1" ht="36" hidden="1" customHeight="1" spans="1:222">
      <c r="A820" s="399" t="s">
        <v>8213</v>
      </c>
      <c r="B820" s="399" t="s">
        <v>8816</v>
      </c>
      <c r="C820" s="400">
        <v>15000</v>
      </c>
      <c r="D820" s="910" t="s">
        <v>5079</v>
      </c>
      <c r="E820" s="402" t="s">
        <v>14</v>
      </c>
      <c r="F820" s="403" t="s">
        <v>5209</v>
      </c>
      <c r="G820" s="404" t="s">
        <v>614</v>
      </c>
      <c r="I820" s="369">
        <f t="shared" si="22"/>
        <v>18150</v>
      </c>
      <c r="HB820" s="378"/>
      <c r="HC820" s="378"/>
      <c r="HD820" s="378"/>
      <c r="HE820" s="378"/>
      <c r="HF820" s="378"/>
      <c r="HG820" s="378"/>
      <c r="HH820" s="378"/>
      <c r="HI820" s="378"/>
      <c r="HJ820" s="378"/>
      <c r="HK820" s="378"/>
      <c r="HL820" s="378"/>
      <c r="HM820" s="378"/>
      <c r="HN820" s="378"/>
    </row>
    <row r="821" s="369" customFormat="1" ht="36" hidden="1" customHeight="1" spans="1:222">
      <c r="A821" s="399" t="s">
        <v>8213</v>
      </c>
      <c r="B821" s="399" t="s">
        <v>8816</v>
      </c>
      <c r="C821" s="400">
        <v>15000</v>
      </c>
      <c r="D821" s="910" t="s">
        <v>5079</v>
      </c>
      <c r="E821" s="402" t="s">
        <v>14</v>
      </c>
      <c r="F821" s="403" t="s">
        <v>5209</v>
      </c>
      <c r="G821" s="404" t="s">
        <v>614</v>
      </c>
      <c r="I821" s="369">
        <f t="shared" si="22"/>
        <v>18150</v>
      </c>
      <c r="HB821" s="378"/>
      <c r="HC821" s="378"/>
      <c r="HD821" s="378"/>
      <c r="HE821" s="378"/>
      <c r="HF821" s="378"/>
      <c r="HG821" s="378"/>
      <c r="HH821" s="378"/>
      <c r="HI821" s="378"/>
      <c r="HJ821" s="378"/>
      <c r="HK821" s="378"/>
      <c r="HL821" s="378"/>
      <c r="HM821" s="378"/>
      <c r="HN821" s="378"/>
    </row>
    <row r="822" s="369" customFormat="1" ht="36" hidden="1" customHeight="1" spans="1:222">
      <c r="A822" s="399" t="s">
        <v>8163</v>
      </c>
      <c r="B822" s="399" t="s">
        <v>8817</v>
      </c>
      <c r="C822" s="400">
        <v>26000</v>
      </c>
      <c r="D822" s="910" t="s">
        <v>5931</v>
      </c>
      <c r="E822" s="402" t="s">
        <v>1359</v>
      </c>
      <c r="F822" s="403" t="s">
        <v>5209</v>
      </c>
      <c r="G822" s="404" t="s">
        <v>614</v>
      </c>
      <c r="I822" s="369">
        <f t="shared" si="22"/>
        <v>31460</v>
      </c>
      <c r="HB822" s="378"/>
      <c r="HC822" s="378"/>
      <c r="HD822" s="378"/>
      <c r="HE822" s="378"/>
      <c r="HF822" s="378"/>
      <c r="HG822" s="378"/>
      <c r="HH822" s="378"/>
      <c r="HI822" s="378"/>
      <c r="HJ822" s="378"/>
      <c r="HK822" s="378"/>
      <c r="HL822" s="378"/>
      <c r="HM822" s="378"/>
      <c r="HN822" s="378"/>
    </row>
    <row r="823" s="369" customFormat="1" ht="36" hidden="1" customHeight="1" spans="1:222">
      <c r="A823" s="399" t="s">
        <v>8163</v>
      </c>
      <c r="B823" s="399" t="s">
        <v>8817</v>
      </c>
      <c r="C823" s="400">
        <v>8600</v>
      </c>
      <c r="D823" s="910" t="s">
        <v>5950</v>
      </c>
      <c r="E823" s="402" t="s">
        <v>1370</v>
      </c>
      <c r="F823" s="403" t="s">
        <v>5209</v>
      </c>
      <c r="G823" s="404" t="s">
        <v>614</v>
      </c>
      <c r="I823" s="369">
        <f t="shared" si="22"/>
        <v>10406</v>
      </c>
      <c r="HB823" s="378"/>
      <c r="HC823" s="378"/>
      <c r="HD823" s="378"/>
      <c r="HE823" s="378"/>
      <c r="HF823" s="378"/>
      <c r="HG823" s="378"/>
      <c r="HH823" s="378"/>
      <c r="HI823" s="378"/>
      <c r="HJ823" s="378"/>
      <c r="HK823" s="378"/>
      <c r="HL823" s="378"/>
      <c r="HM823" s="378"/>
      <c r="HN823" s="378"/>
    </row>
    <row r="824" s="369" customFormat="1" ht="36" hidden="1" customHeight="1" spans="1:222">
      <c r="A824" s="399" t="s">
        <v>8223</v>
      </c>
      <c r="B824" s="399" t="s">
        <v>8818</v>
      </c>
      <c r="C824" s="400">
        <v>170000</v>
      </c>
      <c r="D824" s="910" t="s">
        <v>5203</v>
      </c>
      <c r="E824" s="402" t="s">
        <v>14</v>
      </c>
      <c r="F824" s="403" t="s">
        <v>5209</v>
      </c>
      <c r="G824" s="404" t="s">
        <v>614</v>
      </c>
      <c r="I824" s="369">
        <f t="shared" si="22"/>
        <v>205700</v>
      </c>
      <c r="HB824" s="378"/>
      <c r="HC824" s="378"/>
      <c r="HD824" s="378"/>
      <c r="HE824" s="378"/>
      <c r="HF824" s="378"/>
      <c r="HG824" s="378"/>
      <c r="HH824" s="378"/>
      <c r="HI824" s="378"/>
      <c r="HJ824" s="378"/>
      <c r="HK824" s="378"/>
      <c r="HL824" s="378"/>
      <c r="HM824" s="378"/>
      <c r="HN824" s="378"/>
    </row>
    <row r="825" s="369" customFormat="1" ht="36" hidden="1" customHeight="1" spans="1:222">
      <c r="A825" s="399" t="s">
        <v>8223</v>
      </c>
      <c r="B825" s="399" t="s">
        <v>8818</v>
      </c>
      <c r="C825" s="400">
        <v>30000</v>
      </c>
      <c r="D825" s="910" t="s">
        <v>5203</v>
      </c>
      <c r="E825" s="402" t="s">
        <v>14</v>
      </c>
      <c r="F825" s="403" t="s">
        <v>5209</v>
      </c>
      <c r="G825" s="404" t="s">
        <v>614</v>
      </c>
      <c r="I825" s="369">
        <f t="shared" si="22"/>
        <v>36300</v>
      </c>
      <c r="HB825" s="378"/>
      <c r="HC825" s="378"/>
      <c r="HD825" s="378"/>
      <c r="HE825" s="378"/>
      <c r="HF825" s="378"/>
      <c r="HG825" s="378"/>
      <c r="HH825" s="378"/>
      <c r="HI825" s="378"/>
      <c r="HJ825" s="378"/>
      <c r="HK825" s="378"/>
      <c r="HL825" s="378"/>
      <c r="HM825" s="378"/>
      <c r="HN825" s="378"/>
    </row>
    <row r="826" s="369" customFormat="1" ht="36" hidden="1" customHeight="1" spans="1:222">
      <c r="A826" s="399" t="s">
        <v>8159</v>
      </c>
      <c r="B826" s="399" t="s">
        <v>8819</v>
      </c>
      <c r="C826" s="400">
        <v>22000</v>
      </c>
      <c r="D826" s="910" t="s">
        <v>5904</v>
      </c>
      <c r="E826" s="402" t="s">
        <v>1340</v>
      </c>
      <c r="F826" s="403" t="s">
        <v>5210</v>
      </c>
      <c r="G826" s="404" t="s">
        <v>616</v>
      </c>
      <c r="I826" s="369">
        <f t="shared" si="22"/>
        <v>26620</v>
      </c>
      <c r="HB826" s="378"/>
      <c r="HC826" s="378"/>
      <c r="HD826" s="378"/>
      <c r="HE826" s="378"/>
      <c r="HF826" s="378"/>
      <c r="HG826" s="378"/>
      <c r="HH826" s="378"/>
      <c r="HI826" s="378"/>
      <c r="HJ826" s="378"/>
      <c r="HK826" s="378"/>
      <c r="HL826" s="378"/>
      <c r="HM826" s="378"/>
      <c r="HN826" s="378"/>
    </row>
    <row r="827" s="369" customFormat="1" ht="36" hidden="1" customHeight="1" spans="1:222">
      <c r="A827" s="399" t="s">
        <v>8145</v>
      </c>
      <c r="B827" s="399" t="s">
        <v>8393</v>
      </c>
      <c r="C827" s="400">
        <v>155000</v>
      </c>
      <c r="D827" s="910" t="s">
        <v>5976</v>
      </c>
      <c r="E827" s="402" t="s">
        <v>1384</v>
      </c>
      <c r="F827" s="403" t="s">
        <v>5210</v>
      </c>
      <c r="G827" s="404" t="s">
        <v>616</v>
      </c>
      <c r="I827" s="369">
        <f t="shared" si="22"/>
        <v>187550</v>
      </c>
      <c r="HB827" s="378"/>
      <c r="HC827" s="378"/>
      <c r="HD827" s="378"/>
      <c r="HE827" s="378"/>
      <c r="HF827" s="378"/>
      <c r="HG827" s="378"/>
      <c r="HH827" s="378"/>
      <c r="HI827" s="378"/>
      <c r="HJ827" s="378"/>
      <c r="HK827" s="378"/>
      <c r="HL827" s="378"/>
      <c r="HM827" s="378"/>
      <c r="HN827" s="378"/>
    </row>
    <row r="828" s="369" customFormat="1" ht="36" hidden="1" customHeight="1" spans="1:222">
      <c r="A828" s="399" t="s">
        <v>8178</v>
      </c>
      <c r="B828" s="399" t="s">
        <v>8820</v>
      </c>
      <c r="C828" s="400">
        <v>30000</v>
      </c>
      <c r="D828" s="910" t="s">
        <v>6014</v>
      </c>
      <c r="E828" s="402" t="s">
        <v>1407</v>
      </c>
      <c r="F828" s="403" t="s">
        <v>5210</v>
      </c>
      <c r="G828" s="404" t="s">
        <v>616</v>
      </c>
      <c r="I828" s="369">
        <f t="shared" si="22"/>
        <v>36300</v>
      </c>
      <c r="HB828" s="378"/>
      <c r="HC828" s="378"/>
      <c r="HD828" s="378"/>
      <c r="HE828" s="378"/>
      <c r="HF828" s="378"/>
      <c r="HG828" s="378"/>
      <c r="HH828" s="378"/>
      <c r="HI828" s="378"/>
      <c r="HJ828" s="378"/>
      <c r="HK828" s="378"/>
      <c r="HL828" s="378"/>
      <c r="HM828" s="378"/>
      <c r="HN828" s="378"/>
    </row>
    <row r="829" s="369" customFormat="1" ht="36" hidden="1" customHeight="1" spans="1:222">
      <c r="A829" s="399" t="s">
        <v>8161</v>
      </c>
      <c r="B829" s="399" t="s">
        <v>8821</v>
      </c>
      <c r="C829" s="400">
        <v>800000</v>
      </c>
      <c r="D829" s="910" t="s">
        <v>6011</v>
      </c>
      <c r="E829" s="402" t="s">
        <v>1405</v>
      </c>
      <c r="F829" s="403" t="s">
        <v>5210</v>
      </c>
      <c r="G829" s="404" t="s">
        <v>616</v>
      </c>
      <c r="I829" s="369">
        <f t="shared" si="22"/>
        <v>968000</v>
      </c>
      <c r="HB829" s="378"/>
      <c r="HC829" s="378"/>
      <c r="HD829" s="378"/>
      <c r="HE829" s="378"/>
      <c r="HF829" s="378"/>
      <c r="HG829" s="378"/>
      <c r="HH829" s="378"/>
      <c r="HI829" s="378"/>
      <c r="HJ829" s="378"/>
      <c r="HK829" s="378"/>
      <c r="HL829" s="378"/>
      <c r="HM829" s="378"/>
      <c r="HN829" s="378"/>
    </row>
    <row r="830" s="369" customFormat="1" ht="36" hidden="1" customHeight="1" spans="1:222">
      <c r="A830" s="399" t="s">
        <v>8161</v>
      </c>
      <c r="B830" s="399" t="s">
        <v>8821</v>
      </c>
      <c r="C830" s="400">
        <v>800000</v>
      </c>
      <c r="D830" s="910" t="s">
        <v>6011</v>
      </c>
      <c r="E830" s="402" t="s">
        <v>1405</v>
      </c>
      <c r="F830" s="403" t="s">
        <v>5210</v>
      </c>
      <c r="G830" s="404" t="s">
        <v>616</v>
      </c>
      <c r="I830" s="369">
        <f t="shared" si="22"/>
        <v>968000</v>
      </c>
      <c r="HB830" s="378"/>
      <c r="HC830" s="378"/>
      <c r="HD830" s="378"/>
      <c r="HE830" s="378"/>
      <c r="HF830" s="378"/>
      <c r="HG830" s="378"/>
      <c r="HH830" s="378"/>
      <c r="HI830" s="378"/>
      <c r="HJ830" s="378"/>
      <c r="HK830" s="378"/>
      <c r="HL830" s="378"/>
      <c r="HM830" s="378"/>
      <c r="HN830" s="378"/>
    </row>
    <row r="831" s="369" customFormat="1" ht="36" hidden="1" customHeight="1" spans="1:222">
      <c r="A831" s="399" t="s">
        <v>8190</v>
      </c>
      <c r="B831" s="399" t="s">
        <v>8822</v>
      </c>
      <c r="C831" s="400">
        <v>760000</v>
      </c>
      <c r="D831" s="910" t="s">
        <v>6011</v>
      </c>
      <c r="E831" s="402" t="s">
        <v>1405</v>
      </c>
      <c r="F831" s="403" t="s">
        <v>5210</v>
      </c>
      <c r="G831" s="404" t="s">
        <v>616</v>
      </c>
      <c r="I831" s="369">
        <f t="shared" si="22"/>
        <v>919600</v>
      </c>
      <c r="HB831" s="378"/>
      <c r="HC831" s="378"/>
      <c r="HD831" s="378"/>
      <c r="HE831" s="378"/>
      <c r="HF831" s="378"/>
      <c r="HG831" s="378"/>
      <c r="HH831" s="378"/>
      <c r="HI831" s="378"/>
      <c r="HJ831" s="378"/>
      <c r="HK831" s="378"/>
      <c r="HL831" s="378"/>
      <c r="HM831" s="378"/>
      <c r="HN831" s="378"/>
    </row>
    <row r="832" s="369" customFormat="1" ht="36" hidden="1" customHeight="1" spans="1:222">
      <c r="A832" s="399" t="s">
        <v>8198</v>
      </c>
      <c r="B832" s="399" t="s">
        <v>8823</v>
      </c>
      <c r="C832" s="400">
        <v>800000</v>
      </c>
      <c r="D832" s="910" t="s">
        <v>6011</v>
      </c>
      <c r="E832" s="402" t="s">
        <v>1405</v>
      </c>
      <c r="F832" s="403" t="s">
        <v>5210</v>
      </c>
      <c r="G832" s="404" t="s">
        <v>616</v>
      </c>
      <c r="I832" s="369">
        <f t="shared" si="22"/>
        <v>968000</v>
      </c>
      <c r="HB832" s="378"/>
      <c r="HC832" s="378"/>
      <c r="HD832" s="378"/>
      <c r="HE832" s="378"/>
      <c r="HF832" s="378"/>
      <c r="HG832" s="378"/>
      <c r="HH832" s="378"/>
      <c r="HI832" s="378"/>
      <c r="HJ832" s="378"/>
      <c r="HK832" s="378"/>
      <c r="HL832" s="378"/>
      <c r="HM832" s="378"/>
      <c r="HN832" s="378"/>
    </row>
    <row r="833" s="369" customFormat="1" ht="36" hidden="1" customHeight="1" spans="1:222">
      <c r="A833" s="399" t="s">
        <v>8196</v>
      </c>
      <c r="B833" s="399" t="s">
        <v>8824</v>
      </c>
      <c r="C833" s="400">
        <v>850000</v>
      </c>
      <c r="D833" s="910" t="s">
        <v>6011</v>
      </c>
      <c r="E833" s="402" t="s">
        <v>1405</v>
      </c>
      <c r="F833" s="403" t="s">
        <v>5210</v>
      </c>
      <c r="G833" s="404" t="s">
        <v>616</v>
      </c>
      <c r="I833" s="369">
        <f t="shared" si="22"/>
        <v>1028500</v>
      </c>
      <c r="HB833" s="378"/>
      <c r="HC833" s="378"/>
      <c r="HD833" s="378"/>
      <c r="HE833" s="378"/>
      <c r="HF833" s="378"/>
      <c r="HG833" s="378"/>
      <c r="HH833" s="378"/>
      <c r="HI833" s="378"/>
      <c r="HJ833" s="378"/>
      <c r="HK833" s="378"/>
      <c r="HL833" s="378"/>
      <c r="HM833" s="378"/>
      <c r="HN833" s="378"/>
    </row>
    <row r="834" s="369" customFormat="1" ht="36" hidden="1" customHeight="1" spans="1:222">
      <c r="A834" s="399" t="s">
        <v>8148</v>
      </c>
      <c r="B834" s="399" t="s">
        <v>8825</v>
      </c>
      <c r="C834" s="400">
        <v>10000</v>
      </c>
      <c r="D834" s="910" t="s">
        <v>5912</v>
      </c>
      <c r="E834" s="402" t="s">
        <v>1346</v>
      </c>
      <c r="F834" s="403" t="s">
        <v>5210</v>
      </c>
      <c r="G834" s="404" t="s">
        <v>616</v>
      </c>
      <c r="I834" s="369">
        <f t="shared" si="22"/>
        <v>12100</v>
      </c>
      <c r="HB834" s="378"/>
      <c r="HC834" s="378"/>
      <c r="HD834" s="378"/>
      <c r="HE834" s="378"/>
      <c r="HF834" s="378"/>
      <c r="HG834" s="378"/>
      <c r="HH834" s="378"/>
      <c r="HI834" s="378"/>
      <c r="HJ834" s="378"/>
      <c r="HK834" s="378"/>
      <c r="HL834" s="378"/>
      <c r="HM834" s="378"/>
      <c r="HN834" s="378"/>
    </row>
    <row r="835" s="369" customFormat="1" ht="36" hidden="1" customHeight="1" spans="1:222">
      <c r="A835" s="399" t="s">
        <v>8148</v>
      </c>
      <c r="B835" s="399" t="s">
        <v>8826</v>
      </c>
      <c r="C835" s="400">
        <v>40000</v>
      </c>
      <c r="D835" s="910" t="s">
        <v>5912</v>
      </c>
      <c r="E835" s="402" t="s">
        <v>1346</v>
      </c>
      <c r="F835" s="403" t="s">
        <v>5210</v>
      </c>
      <c r="G835" s="404" t="s">
        <v>616</v>
      </c>
      <c r="I835" s="369">
        <f t="shared" si="22"/>
        <v>48400</v>
      </c>
      <c r="HB835" s="378"/>
      <c r="HC835" s="378"/>
      <c r="HD835" s="378"/>
      <c r="HE835" s="378"/>
      <c r="HF835" s="378"/>
      <c r="HG835" s="378"/>
      <c r="HH835" s="378"/>
      <c r="HI835" s="378"/>
      <c r="HJ835" s="378"/>
      <c r="HK835" s="378"/>
      <c r="HL835" s="378"/>
      <c r="HM835" s="378"/>
      <c r="HN835" s="378"/>
    </row>
    <row r="836" s="369" customFormat="1" ht="36" hidden="1" customHeight="1" spans="1:222">
      <c r="A836" s="399" t="s">
        <v>8286</v>
      </c>
      <c r="B836" s="399" t="s">
        <v>8827</v>
      </c>
      <c r="C836" s="400">
        <v>7200</v>
      </c>
      <c r="D836" s="910" t="s">
        <v>5912</v>
      </c>
      <c r="E836" s="402" t="s">
        <v>1346</v>
      </c>
      <c r="F836" s="403" t="s">
        <v>5210</v>
      </c>
      <c r="G836" s="404" t="s">
        <v>616</v>
      </c>
      <c r="I836" s="369">
        <f t="shared" si="22"/>
        <v>8712</v>
      </c>
      <c r="HB836" s="378"/>
      <c r="HC836" s="378"/>
      <c r="HD836" s="378"/>
      <c r="HE836" s="378"/>
      <c r="HF836" s="378"/>
      <c r="HG836" s="378"/>
      <c r="HH836" s="378"/>
      <c r="HI836" s="378"/>
      <c r="HJ836" s="378"/>
      <c r="HK836" s="378"/>
      <c r="HL836" s="378"/>
      <c r="HM836" s="378"/>
      <c r="HN836" s="378"/>
    </row>
    <row r="837" s="369" customFormat="1" ht="36" hidden="1" customHeight="1" spans="1:222">
      <c r="A837" s="399" t="s">
        <v>8163</v>
      </c>
      <c r="B837" s="399" t="s">
        <v>8828</v>
      </c>
      <c r="C837" s="400">
        <v>594100</v>
      </c>
      <c r="D837" s="910" t="s">
        <v>5953</v>
      </c>
      <c r="E837" s="402" t="s">
        <v>1341</v>
      </c>
      <c r="F837" s="403" t="s">
        <v>5210</v>
      </c>
      <c r="G837" s="404" t="s">
        <v>616</v>
      </c>
      <c r="I837" s="369">
        <f t="shared" si="22"/>
        <v>718861</v>
      </c>
      <c r="HB837" s="378"/>
      <c r="HC837" s="378"/>
      <c r="HD837" s="378"/>
      <c r="HE837" s="378"/>
      <c r="HF837" s="378"/>
      <c r="HG837" s="378"/>
      <c r="HH837" s="378"/>
      <c r="HI837" s="378"/>
      <c r="HJ837" s="378"/>
      <c r="HK837" s="378"/>
      <c r="HL837" s="378"/>
      <c r="HM837" s="378"/>
      <c r="HN837" s="378"/>
    </row>
    <row r="838" s="369" customFormat="1" ht="36" hidden="1" customHeight="1" spans="1:222">
      <c r="A838" s="399" t="s">
        <v>8411</v>
      </c>
      <c r="B838" s="399" t="s">
        <v>8829</v>
      </c>
      <c r="C838" s="400">
        <v>36000</v>
      </c>
      <c r="D838" s="910" t="s">
        <v>6225</v>
      </c>
      <c r="E838" s="402" t="s">
        <v>14</v>
      </c>
      <c r="F838" s="403" t="s">
        <v>5210</v>
      </c>
      <c r="G838" s="404" t="s">
        <v>616</v>
      </c>
      <c r="I838" s="369">
        <f t="shared" si="22"/>
        <v>43560</v>
      </c>
      <c r="HB838" s="378"/>
      <c r="HC838" s="378"/>
      <c r="HD838" s="378"/>
      <c r="HE838" s="378"/>
      <c r="HF838" s="378"/>
      <c r="HG838" s="378"/>
      <c r="HH838" s="378"/>
      <c r="HI838" s="378"/>
      <c r="HJ838" s="378"/>
      <c r="HK838" s="378"/>
      <c r="HL838" s="378"/>
      <c r="HM838" s="378"/>
      <c r="HN838" s="378"/>
    </row>
    <row r="839" s="369" customFormat="1" ht="36" hidden="1" customHeight="1" spans="1:222">
      <c r="A839" s="399" t="s">
        <v>8148</v>
      </c>
      <c r="B839" s="399" t="s">
        <v>8830</v>
      </c>
      <c r="C839" s="400">
        <v>240000</v>
      </c>
      <c r="D839" s="910" t="s">
        <v>5912</v>
      </c>
      <c r="E839" s="402" t="s">
        <v>1346</v>
      </c>
      <c r="F839" s="403">
        <v>2050201</v>
      </c>
      <c r="G839" s="404" t="s">
        <v>612</v>
      </c>
      <c r="I839" s="369">
        <f t="shared" ref="I839:I902" si="24">C839*1.21</f>
        <v>290400</v>
      </c>
      <c r="HB839" s="378"/>
      <c r="HC839" s="378"/>
      <c r="HD839" s="378"/>
      <c r="HE839" s="378"/>
      <c r="HF839" s="378"/>
      <c r="HG839" s="378"/>
      <c r="HH839" s="378"/>
      <c r="HI839" s="378"/>
      <c r="HJ839" s="378"/>
      <c r="HK839" s="378"/>
      <c r="HL839" s="378"/>
      <c r="HM839" s="378"/>
      <c r="HN839" s="378"/>
    </row>
    <row r="840" s="369" customFormat="1" ht="36" hidden="1" customHeight="1" spans="1:222">
      <c r="A840" s="399" t="s">
        <v>8696</v>
      </c>
      <c r="B840" s="399" t="s">
        <v>8831</v>
      </c>
      <c r="C840" s="400">
        <v>122000</v>
      </c>
      <c r="D840" s="910" t="s">
        <v>5219</v>
      </c>
      <c r="E840" s="402" t="s">
        <v>628</v>
      </c>
      <c r="F840" s="403">
        <v>2050201</v>
      </c>
      <c r="G840" s="404" t="s">
        <v>612</v>
      </c>
      <c r="I840" s="369">
        <f t="shared" si="24"/>
        <v>147620</v>
      </c>
      <c r="HB840" s="378"/>
      <c r="HC840" s="378"/>
      <c r="HD840" s="378"/>
      <c r="HE840" s="378"/>
      <c r="HF840" s="378"/>
      <c r="HG840" s="378"/>
      <c r="HH840" s="378"/>
      <c r="HI840" s="378"/>
      <c r="HJ840" s="378"/>
      <c r="HK840" s="378"/>
      <c r="HL840" s="378"/>
      <c r="HM840" s="378"/>
      <c r="HN840" s="378"/>
    </row>
    <row r="841" s="369" customFormat="1" ht="36" hidden="1" customHeight="1" spans="1:222">
      <c r="A841" s="399" t="s">
        <v>8696</v>
      </c>
      <c r="B841" s="399" t="s">
        <v>8831</v>
      </c>
      <c r="C841" s="400">
        <v>178000</v>
      </c>
      <c r="D841" s="910" t="s">
        <v>5219</v>
      </c>
      <c r="E841" s="402" t="s">
        <v>628</v>
      </c>
      <c r="F841" s="403">
        <v>2050201</v>
      </c>
      <c r="G841" s="404" t="s">
        <v>612</v>
      </c>
      <c r="I841" s="369">
        <f t="shared" si="24"/>
        <v>215380</v>
      </c>
      <c r="HB841" s="378"/>
      <c r="HC841" s="378"/>
      <c r="HD841" s="378"/>
      <c r="HE841" s="378"/>
      <c r="HF841" s="378"/>
      <c r="HG841" s="378"/>
      <c r="HH841" s="378"/>
      <c r="HI841" s="378"/>
      <c r="HJ841" s="378"/>
      <c r="HK841" s="378"/>
      <c r="HL841" s="378"/>
      <c r="HM841" s="378"/>
      <c r="HN841" s="378"/>
    </row>
    <row r="842" s="370" customFormat="1" ht="36" hidden="1" customHeight="1" spans="1:222">
      <c r="A842" s="406" t="s">
        <v>8696</v>
      </c>
      <c r="B842" s="406" t="s">
        <v>8831</v>
      </c>
      <c r="C842" s="407">
        <v>200000</v>
      </c>
      <c r="D842" s="911" t="s">
        <v>5219</v>
      </c>
      <c r="E842" s="409" t="s">
        <v>628</v>
      </c>
      <c r="F842" s="410">
        <v>2050299</v>
      </c>
      <c r="G842" s="411" t="s">
        <v>622</v>
      </c>
      <c r="I842" s="369">
        <f t="shared" si="24"/>
        <v>242000</v>
      </c>
      <c r="HB842" s="412"/>
      <c r="HC842" s="412"/>
      <c r="HD842" s="412"/>
      <c r="HE842" s="412"/>
      <c r="HF842" s="412"/>
      <c r="HG842" s="412"/>
      <c r="HH842" s="412"/>
      <c r="HI842" s="412"/>
      <c r="HJ842" s="412"/>
      <c r="HK842" s="412"/>
      <c r="HL842" s="412"/>
      <c r="HM842" s="412"/>
      <c r="HN842" s="412"/>
    </row>
    <row r="843" s="369" customFormat="1" ht="36" hidden="1" customHeight="1" spans="1:222">
      <c r="A843" s="399" t="s">
        <v>8180</v>
      </c>
      <c r="B843" s="399" t="s">
        <v>8832</v>
      </c>
      <c r="C843" s="400">
        <v>20000</v>
      </c>
      <c r="D843" s="910" t="s">
        <v>4670</v>
      </c>
      <c r="E843" s="402" t="s">
        <v>14</v>
      </c>
      <c r="F843" s="403">
        <v>2050302</v>
      </c>
      <c r="G843" s="404" t="s">
        <v>628</v>
      </c>
      <c r="I843" s="369">
        <f t="shared" si="24"/>
        <v>24200</v>
      </c>
      <c r="HB843" s="378"/>
      <c r="HC843" s="378"/>
      <c r="HD843" s="378"/>
      <c r="HE843" s="378"/>
      <c r="HF843" s="378"/>
      <c r="HG843" s="378"/>
      <c r="HH843" s="378"/>
      <c r="HI843" s="378"/>
      <c r="HJ843" s="378"/>
      <c r="HK843" s="378"/>
      <c r="HL843" s="378"/>
      <c r="HM843" s="378"/>
      <c r="HN843" s="378"/>
    </row>
    <row r="844" s="369" customFormat="1" ht="36" hidden="1" customHeight="1" spans="1:222">
      <c r="A844" s="399" t="s">
        <v>8431</v>
      </c>
      <c r="B844" s="399" t="s">
        <v>8833</v>
      </c>
      <c r="C844" s="400">
        <v>20000</v>
      </c>
      <c r="D844" s="910" t="s">
        <v>4640</v>
      </c>
      <c r="E844" s="402" t="s">
        <v>14</v>
      </c>
      <c r="F844" s="403">
        <v>2300252</v>
      </c>
      <c r="G844" s="404" t="s">
        <v>7814</v>
      </c>
      <c r="I844" s="369">
        <f t="shared" si="24"/>
        <v>24200</v>
      </c>
      <c r="HB844" s="378"/>
      <c r="HC844" s="378"/>
      <c r="HD844" s="378"/>
      <c r="HE844" s="378"/>
      <c r="HF844" s="378"/>
      <c r="HG844" s="378"/>
      <c r="HH844" s="378"/>
      <c r="HI844" s="378"/>
      <c r="HJ844" s="378"/>
      <c r="HK844" s="378"/>
      <c r="HL844" s="378"/>
      <c r="HM844" s="378"/>
      <c r="HN844" s="378"/>
    </row>
    <row r="845" s="369" customFormat="1" ht="36" hidden="1" customHeight="1" spans="1:222">
      <c r="A845" s="399" t="s">
        <v>8436</v>
      </c>
      <c r="B845" s="399" t="s">
        <v>8834</v>
      </c>
      <c r="C845" s="400">
        <v>1100000</v>
      </c>
      <c r="D845" s="910" t="s">
        <v>6185</v>
      </c>
      <c r="E845" s="402" t="s">
        <v>1494</v>
      </c>
      <c r="F845" s="403">
        <v>2130221</v>
      </c>
      <c r="G845" s="404" t="s">
        <v>1366</v>
      </c>
      <c r="I845" s="369">
        <f t="shared" si="24"/>
        <v>1331000</v>
      </c>
      <c r="HB845" s="378"/>
      <c r="HC845" s="378"/>
      <c r="HD845" s="378"/>
      <c r="HE845" s="378"/>
      <c r="HF845" s="378"/>
      <c r="HG845" s="378"/>
      <c r="HH845" s="378"/>
      <c r="HI845" s="378"/>
      <c r="HJ845" s="378"/>
      <c r="HK845" s="378"/>
      <c r="HL845" s="378"/>
      <c r="HM845" s="378"/>
      <c r="HN845" s="378"/>
    </row>
    <row r="846" s="369" customFormat="1" ht="36" hidden="1" customHeight="1" spans="1:222">
      <c r="A846" s="399" t="s">
        <v>8143</v>
      </c>
      <c r="B846" s="399" t="s">
        <v>8835</v>
      </c>
      <c r="C846" s="400">
        <v>300000</v>
      </c>
      <c r="D846" s="910" t="s">
        <v>5675</v>
      </c>
      <c r="E846" s="402" t="s">
        <v>1181</v>
      </c>
      <c r="F846" s="403">
        <v>2130221</v>
      </c>
      <c r="G846" s="404" t="s">
        <v>1366</v>
      </c>
      <c r="I846" s="369">
        <f t="shared" si="24"/>
        <v>363000</v>
      </c>
      <c r="HB846" s="378"/>
      <c r="HC846" s="378"/>
      <c r="HD846" s="378"/>
      <c r="HE846" s="378"/>
      <c r="HF846" s="378"/>
      <c r="HG846" s="378"/>
      <c r="HH846" s="378"/>
      <c r="HI846" s="378"/>
      <c r="HJ846" s="378"/>
      <c r="HK846" s="378"/>
      <c r="HL846" s="378"/>
      <c r="HM846" s="378"/>
      <c r="HN846" s="378"/>
    </row>
    <row r="847" s="369" customFormat="1" ht="36" hidden="1" customHeight="1" spans="1:222">
      <c r="A847" s="399" t="s">
        <v>8232</v>
      </c>
      <c r="B847" s="399" t="s">
        <v>8835</v>
      </c>
      <c r="C847" s="400">
        <v>60000</v>
      </c>
      <c r="D847" s="910" t="s">
        <v>5640</v>
      </c>
      <c r="E847" s="402" t="s">
        <v>1139</v>
      </c>
      <c r="F847" s="403">
        <v>2130221</v>
      </c>
      <c r="G847" s="404" t="s">
        <v>1366</v>
      </c>
      <c r="I847" s="369">
        <f t="shared" si="24"/>
        <v>72600</v>
      </c>
      <c r="HB847" s="378"/>
      <c r="HC847" s="378"/>
      <c r="HD847" s="378"/>
      <c r="HE847" s="378"/>
      <c r="HF847" s="378"/>
      <c r="HG847" s="378"/>
      <c r="HH847" s="378"/>
      <c r="HI847" s="378"/>
      <c r="HJ847" s="378"/>
      <c r="HK847" s="378"/>
      <c r="HL847" s="378"/>
      <c r="HM847" s="378"/>
      <c r="HN847" s="378"/>
    </row>
    <row r="848" s="369" customFormat="1" ht="36" hidden="1" customHeight="1" spans="1:222">
      <c r="A848" s="399" t="s">
        <v>8232</v>
      </c>
      <c r="B848" s="399" t="s">
        <v>8835</v>
      </c>
      <c r="C848" s="400">
        <v>533300</v>
      </c>
      <c r="D848" s="910" t="s">
        <v>5640</v>
      </c>
      <c r="E848" s="402" t="s">
        <v>1139</v>
      </c>
      <c r="F848" s="403">
        <v>2300244</v>
      </c>
      <c r="G848" s="404" t="s">
        <v>7806</v>
      </c>
      <c r="I848" s="369">
        <f t="shared" si="24"/>
        <v>645293</v>
      </c>
      <c r="HB848" s="378"/>
      <c r="HC848" s="378"/>
      <c r="HD848" s="378"/>
      <c r="HE848" s="378"/>
      <c r="HF848" s="378"/>
      <c r="HG848" s="378"/>
      <c r="HH848" s="378"/>
      <c r="HI848" s="378"/>
      <c r="HJ848" s="378"/>
      <c r="HK848" s="378"/>
      <c r="HL848" s="378"/>
      <c r="HM848" s="378"/>
      <c r="HN848" s="378"/>
    </row>
    <row r="849" s="369" customFormat="1" ht="36" hidden="1" customHeight="1" spans="1:222">
      <c r="A849" s="399" t="s">
        <v>8141</v>
      </c>
      <c r="B849" s="399" t="s">
        <v>8835</v>
      </c>
      <c r="C849" s="400">
        <v>20840</v>
      </c>
      <c r="D849" s="910" t="s">
        <v>5673</v>
      </c>
      <c r="E849" s="402" t="s">
        <v>1177</v>
      </c>
      <c r="F849" s="403">
        <v>2300244</v>
      </c>
      <c r="G849" s="404" t="s">
        <v>7806</v>
      </c>
      <c r="I849" s="369">
        <f t="shared" si="24"/>
        <v>25216.4</v>
      </c>
      <c r="HB849" s="378"/>
      <c r="HC849" s="378"/>
      <c r="HD849" s="378"/>
      <c r="HE849" s="378"/>
      <c r="HF849" s="378"/>
      <c r="HG849" s="378"/>
      <c r="HH849" s="378"/>
      <c r="HI849" s="378"/>
      <c r="HJ849" s="378"/>
      <c r="HK849" s="378"/>
      <c r="HL849" s="378"/>
      <c r="HM849" s="378"/>
      <c r="HN849" s="378"/>
    </row>
    <row r="850" s="369" customFormat="1" ht="36" hidden="1" customHeight="1" spans="1:222">
      <c r="A850" s="399" t="s">
        <v>8213</v>
      </c>
      <c r="B850" s="399" t="s">
        <v>8836</v>
      </c>
      <c r="C850" s="400">
        <v>158400</v>
      </c>
      <c r="D850" s="910" t="s">
        <v>5082</v>
      </c>
      <c r="E850" s="402" t="s">
        <v>482</v>
      </c>
      <c r="F850" s="403">
        <v>2300244</v>
      </c>
      <c r="G850" s="404" t="s">
        <v>7806</v>
      </c>
      <c r="I850" s="369">
        <f t="shared" si="24"/>
        <v>191664</v>
      </c>
      <c r="HB850" s="378"/>
      <c r="HC850" s="378"/>
      <c r="HD850" s="378"/>
      <c r="HE850" s="378"/>
      <c r="HF850" s="378"/>
      <c r="HG850" s="378"/>
      <c r="HH850" s="378"/>
      <c r="HI850" s="378"/>
      <c r="HJ850" s="378"/>
      <c r="HK850" s="378"/>
      <c r="HL850" s="378"/>
      <c r="HM850" s="378"/>
      <c r="HN850" s="378"/>
    </row>
    <row r="851" s="369" customFormat="1" ht="36" hidden="1" customHeight="1" spans="1:222">
      <c r="A851" s="399" t="s">
        <v>8132</v>
      </c>
      <c r="B851" s="399" t="s">
        <v>8837</v>
      </c>
      <c r="C851" s="400">
        <v>90000</v>
      </c>
      <c r="D851" s="910" t="s">
        <v>4872</v>
      </c>
      <c r="E851" s="402" t="s">
        <v>14</v>
      </c>
      <c r="F851" s="403">
        <v>2300244</v>
      </c>
      <c r="G851" s="404" t="s">
        <v>7806</v>
      </c>
      <c r="I851" s="369">
        <f t="shared" si="24"/>
        <v>108900</v>
      </c>
      <c r="HB851" s="378"/>
      <c r="HC851" s="378"/>
      <c r="HD851" s="378"/>
      <c r="HE851" s="378"/>
      <c r="HF851" s="378"/>
      <c r="HG851" s="378"/>
      <c r="HH851" s="378"/>
      <c r="HI851" s="378"/>
      <c r="HJ851" s="378"/>
      <c r="HK851" s="378"/>
      <c r="HL851" s="378"/>
      <c r="HM851" s="378"/>
      <c r="HN851" s="378"/>
    </row>
    <row r="852" s="369" customFormat="1" ht="36" hidden="1" customHeight="1" spans="1:222">
      <c r="A852" s="399" t="s">
        <v>8130</v>
      </c>
      <c r="B852" s="399" t="s">
        <v>8838</v>
      </c>
      <c r="C852" s="400">
        <v>60000</v>
      </c>
      <c r="D852" s="910" t="s">
        <v>5635</v>
      </c>
      <c r="E852" s="402" t="s">
        <v>14</v>
      </c>
      <c r="F852" s="403">
        <v>2300244</v>
      </c>
      <c r="G852" s="404" t="s">
        <v>7806</v>
      </c>
      <c r="I852" s="369">
        <f t="shared" si="24"/>
        <v>72600</v>
      </c>
      <c r="HB852" s="378"/>
      <c r="HC852" s="378"/>
      <c r="HD852" s="378"/>
      <c r="HE852" s="378"/>
      <c r="HF852" s="378"/>
      <c r="HG852" s="378"/>
      <c r="HH852" s="378"/>
      <c r="HI852" s="378"/>
      <c r="HJ852" s="378"/>
      <c r="HK852" s="378"/>
      <c r="HL852" s="378"/>
      <c r="HM852" s="378"/>
      <c r="HN852" s="378"/>
    </row>
    <row r="853" s="369" customFormat="1" ht="36" hidden="1" customHeight="1" spans="1:222">
      <c r="A853" s="399" t="s">
        <v>8232</v>
      </c>
      <c r="B853" s="399" t="s">
        <v>8839</v>
      </c>
      <c r="C853" s="400">
        <v>300000</v>
      </c>
      <c r="D853" s="910" t="s">
        <v>5640</v>
      </c>
      <c r="E853" s="402" t="s">
        <v>1139</v>
      </c>
      <c r="F853" s="403">
        <v>2300244</v>
      </c>
      <c r="G853" s="404" t="s">
        <v>7806</v>
      </c>
      <c r="I853" s="369">
        <f t="shared" si="24"/>
        <v>363000</v>
      </c>
      <c r="HB853" s="378"/>
      <c r="HC853" s="378"/>
      <c r="HD853" s="378"/>
      <c r="HE853" s="378"/>
      <c r="HF853" s="378"/>
      <c r="HG853" s="378"/>
      <c r="HH853" s="378"/>
      <c r="HI853" s="378"/>
      <c r="HJ853" s="378"/>
      <c r="HK853" s="378"/>
      <c r="HL853" s="378"/>
      <c r="HM853" s="378"/>
      <c r="HN853" s="378"/>
    </row>
    <row r="854" s="369" customFormat="1" ht="36" hidden="1" customHeight="1" spans="1:222">
      <c r="A854" s="399" t="s">
        <v>8232</v>
      </c>
      <c r="B854" s="399" t="s">
        <v>8840</v>
      </c>
      <c r="C854" s="400">
        <v>108620</v>
      </c>
      <c r="D854" s="910" t="s">
        <v>5640</v>
      </c>
      <c r="E854" s="402" t="s">
        <v>1139</v>
      </c>
      <c r="F854" s="403">
        <v>2300244</v>
      </c>
      <c r="G854" s="404" t="s">
        <v>7806</v>
      </c>
      <c r="I854" s="369">
        <f t="shared" si="24"/>
        <v>131430.2</v>
      </c>
      <c r="HB854" s="378"/>
      <c r="HC854" s="378"/>
      <c r="HD854" s="378"/>
      <c r="HE854" s="378"/>
      <c r="HF854" s="378"/>
      <c r="HG854" s="378"/>
      <c r="HH854" s="378"/>
      <c r="HI854" s="378"/>
      <c r="HJ854" s="378"/>
      <c r="HK854" s="378"/>
      <c r="HL854" s="378"/>
      <c r="HM854" s="378"/>
      <c r="HN854" s="378"/>
    </row>
    <row r="855" s="369" customFormat="1" ht="36" hidden="1" customHeight="1" spans="1:222">
      <c r="A855" s="399" t="s">
        <v>8143</v>
      </c>
      <c r="B855" s="399" t="s">
        <v>8841</v>
      </c>
      <c r="C855" s="400">
        <v>121000</v>
      </c>
      <c r="D855" s="910" t="s">
        <v>5675</v>
      </c>
      <c r="E855" s="402" t="s">
        <v>1181</v>
      </c>
      <c r="F855" s="403">
        <v>2300244</v>
      </c>
      <c r="G855" s="404" t="s">
        <v>7806</v>
      </c>
      <c r="I855" s="369">
        <f t="shared" si="24"/>
        <v>146410</v>
      </c>
      <c r="HB855" s="378"/>
      <c r="HC855" s="378"/>
      <c r="HD855" s="378"/>
      <c r="HE855" s="378"/>
      <c r="HF855" s="378"/>
      <c r="HG855" s="378"/>
      <c r="HH855" s="378"/>
      <c r="HI855" s="378"/>
      <c r="HJ855" s="378"/>
      <c r="HK855" s="378"/>
      <c r="HL855" s="378"/>
      <c r="HM855" s="378"/>
      <c r="HN855" s="378"/>
    </row>
    <row r="856" s="369" customFormat="1" ht="36" hidden="1" customHeight="1" spans="1:222">
      <c r="A856" s="399" t="s">
        <v>8588</v>
      </c>
      <c r="B856" s="399" t="s">
        <v>8842</v>
      </c>
      <c r="C856" s="400">
        <v>900000</v>
      </c>
      <c r="D856" s="910" t="s">
        <v>5641</v>
      </c>
      <c r="E856" s="402" t="s">
        <v>5642</v>
      </c>
      <c r="F856" s="403">
        <v>2300244</v>
      </c>
      <c r="G856" s="404" t="s">
        <v>7806</v>
      </c>
      <c r="I856" s="369">
        <f t="shared" si="24"/>
        <v>1089000</v>
      </c>
      <c r="HB856" s="378"/>
      <c r="HC856" s="378"/>
      <c r="HD856" s="378"/>
      <c r="HE856" s="378"/>
      <c r="HF856" s="378"/>
      <c r="HG856" s="378"/>
      <c r="HH856" s="378"/>
      <c r="HI856" s="378"/>
      <c r="HJ856" s="378"/>
      <c r="HK856" s="378"/>
      <c r="HL856" s="378"/>
      <c r="HM856" s="378"/>
      <c r="HN856" s="378"/>
    </row>
    <row r="857" s="369" customFormat="1" ht="36" hidden="1" customHeight="1" spans="1:222">
      <c r="A857" s="399" t="s">
        <v>8141</v>
      </c>
      <c r="B857" s="399" t="s">
        <v>8843</v>
      </c>
      <c r="C857" s="400">
        <v>486516</v>
      </c>
      <c r="D857" s="910" t="s">
        <v>5673</v>
      </c>
      <c r="E857" s="402" t="s">
        <v>1177</v>
      </c>
      <c r="F857" s="403">
        <v>2300244</v>
      </c>
      <c r="G857" s="404" t="s">
        <v>7806</v>
      </c>
      <c r="I857" s="369">
        <f t="shared" si="24"/>
        <v>588684.36</v>
      </c>
      <c r="HB857" s="378"/>
      <c r="HC857" s="378"/>
      <c r="HD857" s="378"/>
      <c r="HE857" s="378"/>
      <c r="HF857" s="378"/>
      <c r="HG857" s="378"/>
      <c r="HH857" s="378"/>
      <c r="HI857" s="378"/>
      <c r="HJ857" s="378"/>
      <c r="HK857" s="378"/>
      <c r="HL857" s="378"/>
      <c r="HM857" s="378"/>
      <c r="HN857" s="378"/>
    </row>
    <row r="858" s="369" customFormat="1" ht="36" hidden="1" customHeight="1" spans="1:222">
      <c r="A858" s="399" t="s">
        <v>8141</v>
      </c>
      <c r="B858" s="399" t="s">
        <v>8843</v>
      </c>
      <c r="C858" s="400">
        <v>10000</v>
      </c>
      <c r="D858" s="910" t="s">
        <v>5673</v>
      </c>
      <c r="E858" s="402" t="s">
        <v>1177</v>
      </c>
      <c r="F858" s="403">
        <v>2300244</v>
      </c>
      <c r="G858" s="404" t="s">
        <v>7806</v>
      </c>
      <c r="I858" s="369">
        <f t="shared" si="24"/>
        <v>12100</v>
      </c>
      <c r="HB858" s="378"/>
      <c r="HC858" s="378"/>
      <c r="HD858" s="378"/>
      <c r="HE858" s="378"/>
      <c r="HF858" s="378"/>
      <c r="HG858" s="378"/>
      <c r="HH858" s="378"/>
      <c r="HI858" s="378"/>
      <c r="HJ858" s="378"/>
      <c r="HK858" s="378"/>
      <c r="HL858" s="378"/>
      <c r="HM858" s="378"/>
      <c r="HN858" s="378"/>
    </row>
    <row r="859" s="369" customFormat="1" ht="36" hidden="1" customHeight="1" spans="1:222">
      <c r="A859" s="399" t="s">
        <v>8141</v>
      </c>
      <c r="B859" s="399" t="s">
        <v>8843</v>
      </c>
      <c r="C859" s="400">
        <v>160000</v>
      </c>
      <c r="D859" s="910" t="s">
        <v>5673</v>
      </c>
      <c r="E859" s="402" t="s">
        <v>1177</v>
      </c>
      <c r="F859" s="403">
        <v>2300244</v>
      </c>
      <c r="G859" s="404" t="s">
        <v>7806</v>
      </c>
      <c r="H859" s="369">
        <f t="shared" ref="H859:H865" si="25">C859*0.8</f>
        <v>128000</v>
      </c>
      <c r="I859" s="369">
        <f t="shared" si="24"/>
        <v>193600</v>
      </c>
      <c r="HB859" s="378"/>
      <c r="HC859" s="378"/>
      <c r="HD859" s="378"/>
      <c r="HE859" s="378"/>
      <c r="HF859" s="378"/>
      <c r="HG859" s="378"/>
      <c r="HH859" s="378"/>
      <c r="HI859" s="378"/>
      <c r="HJ859" s="378"/>
      <c r="HK859" s="378"/>
      <c r="HL859" s="378"/>
      <c r="HM859" s="378"/>
      <c r="HN859" s="378"/>
    </row>
    <row r="860" s="369" customFormat="1" ht="36" hidden="1" customHeight="1" spans="1:222">
      <c r="A860" s="399" t="s">
        <v>8242</v>
      </c>
      <c r="B860" s="399" t="s">
        <v>8844</v>
      </c>
      <c r="C860" s="400">
        <v>134048</v>
      </c>
      <c r="D860" s="910" t="s">
        <v>5669</v>
      </c>
      <c r="E860" s="402" t="s">
        <v>1171</v>
      </c>
      <c r="F860" s="403">
        <v>2300244</v>
      </c>
      <c r="G860" s="404" t="s">
        <v>7806</v>
      </c>
      <c r="H860" s="369">
        <f t="shared" si="25"/>
        <v>107238.4</v>
      </c>
      <c r="I860" s="369">
        <f t="shared" si="24"/>
        <v>162198.08</v>
      </c>
      <c r="HB860" s="378"/>
      <c r="HC860" s="378"/>
      <c r="HD860" s="378"/>
      <c r="HE860" s="378"/>
      <c r="HF860" s="378"/>
      <c r="HG860" s="378"/>
      <c r="HH860" s="378"/>
      <c r="HI860" s="378"/>
      <c r="HJ860" s="378"/>
      <c r="HK860" s="378"/>
      <c r="HL860" s="378"/>
      <c r="HM860" s="378"/>
      <c r="HN860" s="378"/>
    </row>
    <row r="861" s="369" customFormat="1" ht="36" hidden="1" customHeight="1" spans="1:222">
      <c r="A861" s="399" t="s">
        <v>8244</v>
      </c>
      <c r="B861" s="399" t="s">
        <v>8845</v>
      </c>
      <c r="C861" s="400">
        <v>73876</v>
      </c>
      <c r="D861" s="910" t="s">
        <v>5669</v>
      </c>
      <c r="E861" s="402" t="s">
        <v>1171</v>
      </c>
      <c r="F861" s="403">
        <v>2010102</v>
      </c>
      <c r="G861" s="404" t="s">
        <v>14</v>
      </c>
      <c r="I861" s="369">
        <f t="shared" si="24"/>
        <v>89389.96</v>
      </c>
      <c r="HB861" s="378"/>
      <c r="HC861" s="378"/>
      <c r="HD861" s="378"/>
      <c r="HE861" s="378"/>
      <c r="HF861" s="378"/>
      <c r="HG861" s="378"/>
      <c r="HH861" s="378"/>
      <c r="HI861" s="378"/>
      <c r="HJ861" s="378"/>
      <c r="HK861" s="378"/>
      <c r="HL861" s="378"/>
      <c r="HM861" s="378"/>
      <c r="HN861" s="378"/>
    </row>
    <row r="862" s="369" customFormat="1" ht="36" hidden="1" customHeight="1" spans="1:222">
      <c r="A862" s="399" t="s">
        <v>8246</v>
      </c>
      <c r="B862" s="399" t="s">
        <v>8846</v>
      </c>
      <c r="C862" s="400">
        <v>53900</v>
      </c>
      <c r="D862" s="910" t="s">
        <v>5669</v>
      </c>
      <c r="E862" s="402" t="s">
        <v>1171</v>
      </c>
      <c r="F862" s="403">
        <v>2010102</v>
      </c>
      <c r="G862" s="404" t="s">
        <v>14</v>
      </c>
      <c r="H862" s="369">
        <f t="shared" si="25"/>
        <v>43120</v>
      </c>
      <c r="I862" s="369">
        <f t="shared" si="24"/>
        <v>65219</v>
      </c>
      <c r="HB862" s="378"/>
      <c r="HC862" s="378"/>
      <c r="HD862" s="378"/>
      <c r="HE862" s="378"/>
      <c r="HF862" s="378"/>
      <c r="HG862" s="378"/>
      <c r="HH862" s="378"/>
      <c r="HI862" s="378"/>
      <c r="HJ862" s="378"/>
      <c r="HK862" s="378"/>
      <c r="HL862" s="378"/>
      <c r="HM862" s="378"/>
      <c r="HN862" s="378"/>
    </row>
    <row r="863" s="369" customFormat="1" ht="36" hidden="1" customHeight="1" spans="1:222">
      <c r="A863" s="399" t="s">
        <v>8237</v>
      </c>
      <c r="B863" s="399" t="s">
        <v>8847</v>
      </c>
      <c r="C863" s="400">
        <v>129884</v>
      </c>
      <c r="D863" s="910" t="s">
        <v>5669</v>
      </c>
      <c r="E863" s="402" t="s">
        <v>1171</v>
      </c>
      <c r="F863" s="403">
        <v>2160299</v>
      </c>
      <c r="G863" s="404" t="s">
        <v>1516</v>
      </c>
      <c r="H863" s="369">
        <f t="shared" si="25"/>
        <v>103907.2</v>
      </c>
      <c r="I863" s="369">
        <f t="shared" si="24"/>
        <v>157159.64</v>
      </c>
      <c r="HB863" s="378"/>
      <c r="HC863" s="378"/>
      <c r="HD863" s="378"/>
      <c r="HE863" s="378"/>
      <c r="HF863" s="378"/>
      <c r="HG863" s="378"/>
      <c r="HH863" s="378"/>
      <c r="HI863" s="378"/>
      <c r="HJ863" s="378"/>
      <c r="HK863" s="378"/>
      <c r="HL863" s="378"/>
      <c r="HM863" s="378"/>
      <c r="HN863" s="378"/>
    </row>
    <row r="864" s="369" customFormat="1" ht="36" hidden="1" customHeight="1" spans="1:222">
      <c r="A864" s="399" t="s">
        <v>8249</v>
      </c>
      <c r="B864" s="399" t="s">
        <v>8848</v>
      </c>
      <c r="C864" s="400">
        <v>82452</v>
      </c>
      <c r="D864" s="910" t="s">
        <v>5669</v>
      </c>
      <c r="E864" s="402" t="s">
        <v>1171</v>
      </c>
      <c r="F864" s="403">
        <v>2011308</v>
      </c>
      <c r="G864" s="404" t="s">
        <v>191</v>
      </c>
      <c r="H864" s="369">
        <f t="shared" si="25"/>
        <v>65961.6</v>
      </c>
      <c r="I864" s="369">
        <f t="shared" si="24"/>
        <v>99766.92</v>
      </c>
      <c r="HB864" s="378"/>
      <c r="HC864" s="378"/>
      <c r="HD864" s="378"/>
      <c r="HE864" s="378"/>
      <c r="HF864" s="378"/>
      <c r="HG864" s="378"/>
      <c r="HH864" s="378"/>
      <c r="HI864" s="378"/>
      <c r="HJ864" s="378"/>
      <c r="HK864" s="378"/>
      <c r="HL864" s="378"/>
      <c r="HM864" s="378"/>
      <c r="HN864" s="378"/>
    </row>
    <row r="865" s="369" customFormat="1" ht="36" hidden="1" customHeight="1" spans="1:222">
      <c r="A865" s="399" t="s">
        <v>8251</v>
      </c>
      <c r="B865" s="399" t="s">
        <v>8849</v>
      </c>
      <c r="C865" s="400">
        <v>92092</v>
      </c>
      <c r="D865" s="910" t="s">
        <v>5669</v>
      </c>
      <c r="E865" s="402" t="s">
        <v>1171</v>
      </c>
      <c r="F865" s="403">
        <v>2011308</v>
      </c>
      <c r="G865" s="404" t="s">
        <v>191</v>
      </c>
      <c r="H865" s="369">
        <f t="shared" si="25"/>
        <v>73673.6</v>
      </c>
      <c r="I865" s="369">
        <f t="shared" si="24"/>
        <v>111431.32</v>
      </c>
      <c r="HB865" s="378"/>
      <c r="HC865" s="378"/>
      <c r="HD865" s="378"/>
      <c r="HE865" s="378"/>
      <c r="HF865" s="378"/>
      <c r="HG865" s="378"/>
      <c r="HH865" s="378"/>
      <c r="HI865" s="378"/>
      <c r="HJ865" s="378"/>
      <c r="HK865" s="378"/>
      <c r="HL865" s="378"/>
      <c r="HM865" s="378"/>
      <c r="HN865" s="378"/>
    </row>
    <row r="866" s="369" customFormat="1" ht="36" hidden="1" customHeight="1" spans="1:222">
      <c r="A866" s="399" t="s">
        <v>8239</v>
      </c>
      <c r="B866" s="399" t="s">
        <v>8850</v>
      </c>
      <c r="C866" s="400">
        <v>102460</v>
      </c>
      <c r="D866" s="910" t="s">
        <v>5669</v>
      </c>
      <c r="E866" s="402" t="s">
        <v>1171</v>
      </c>
      <c r="F866" s="403">
        <v>2011308</v>
      </c>
      <c r="G866" s="404" t="s">
        <v>191</v>
      </c>
      <c r="I866" s="369">
        <f t="shared" si="24"/>
        <v>123976.6</v>
      </c>
      <c r="HB866" s="378"/>
      <c r="HC866" s="378"/>
      <c r="HD866" s="378"/>
      <c r="HE866" s="378"/>
      <c r="HF866" s="378"/>
      <c r="HG866" s="378"/>
      <c r="HH866" s="378"/>
      <c r="HI866" s="378"/>
      <c r="HJ866" s="378"/>
      <c r="HK866" s="378"/>
      <c r="HL866" s="378"/>
      <c r="HM866" s="378"/>
      <c r="HN866" s="378"/>
    </row>
    <row r="867" s="369" customFormat="1" ht="36" hidden="1" customHeight="1" spans="1:222">
      <c r="A867" s="399" t="s">
        <v>8254</v>
      </c>
      <c r="B867" s="399" t="s">
        <v>8851</v>
      </c>
      <c r="C867" s="400">
        <v>30304</v>
      </c>
      <c r="D867" s="910" t="s">
        <v>5669</v>
      </c>
      <c r="E867" s="402" t="s">
        <v>1171</v>
      </c>
      <c r="F867" s="403">
        <v>2011308</v>
      </c>
      <c r="G867" s="404" t="s">
        <v>191</v>
      </c>
      <c r="I867" s="369">
        <f t="shared" si="24"/>
        <v>36667.84</v>
      </c>
      <c r="HB867" s="378"/>
      <c r="HC867" s="378"/>
      <c r="HD867" s="378"/>
      <c r="HE867" s="378"/>
      <c r="HF867" s="378"/>
      <c r="HG867" s="378"/>
      <c r="HH867" s="378"/>
      <c r="HI867" s="378"/>
      <c r="HJ867" s="378"/>
      <c r="HK867" s="378"/>
      <c r="HL867" s="378"/>
      <c r="HM867" s="378"/>
      <c r="HN867" s="378"/>
    </row>
    <row r="868" s="369" customFormat="1" ht="36" hidden="1" customHeight="1" spans="1:222">
      <c r="A868" s="399" t="s">
        <v>8256</v>
      </c>
      <c r="B868" s="399" t="s">
        <v>8852</v>
      </c>
      <c r="C868" s="400">
        <v>45280</v>
      </c>
      <c r="D868" s="910" t="s">
        <v>5669</v>
      </c>
      <c r="E868" s="402" t="s">
        <v>1171</v>
      </c>
      <c r="F868" s="403">
        <v>2060702</v>
      </c>
      <c r="G868" s="404" t="s">
        <v>768</v>
      </c>
      <c r="I868" s="369">
        <f t="shared" si="24"/>
        <v>54788.8</v>
      </c>
      <c r="HB868" s="378"/>
      <c r="HC868" s="378"/>
      <c r="HD868" s="378"/>
      <c r="HE868" s="378"/>
      <c r="HF868" s="378"/>
      <c r="HG868" s="378"/>
      <c r="HH868" s="378"/>
      <c r="HI868" s="378"/>
      <c r="HJ868" s="378"/>
      <c r="HK868" s="378"/>
      <c r="HL868" s="378"/>
      <c r="HM868" s="378"/>
      <c r="HN868" s="378"/>
    </row>
    <row r="869" s="369" customFormat="1" ht="36" hidden="1" customHeight="1" spans="1:222">
      <c r="A869" s="399" t="s">
        <v>8258</v>
      </c>
      <c r="B869" s="399" t="s">
        <v>8853</v>
      </c>
      <c r="C869" s="400">
        <v>183980</v>
      </c>
      <c r="D869" s="910" t="s">
        <v>5669</v>
      </c>
      <c r="E869" s="402" t="s">
        <v>1171</v>
      </c>
      <c r="F869" s="403" t="s">
        <v>6001</v>
      </c>
      <c r="G869" s="404" t="s">
        <v>1398</v>
      </c>
      <c r="I869" s="369">
        <f t="shared" si="24"/>
        <v>222615.8</v>
      </c>
      <c r="HB869" s="378"/>
      <c r="HC869" s="378"/>
      <c r="HD869" s="378"/>
      <c r="HE869" s="378"/>
      <c r="HF869" s="378"/>
      <c r="HG869" s="378"/>
      <c r="HH869" s="378"/>
      <c r="HI869" s="378"/>
      <c r="HJ869" s="378"/>
      <c r="HK869" s="378"/>
      <c r="HL869" s="378"/>
      <c r="HM869" s="378"/>
      <c r="HN869" s="378"/>
    </row>
    <row r="870" s="369" customFormat="1" ht="36" hidden="1" customHeight="1" spans="1:222">
      <c r="A870" s="399" t="s">
        <v>8260</v>
      </c>
      <c r="B870" s="399" t="s">
        <v>8854</v>
      </c>
      <c r="C870" s="400">
        <v>113508</v>
      </c>
      <c r="D870" s="910" t="s">
        <v>5669</v>
      </c>
      <c r="E870" s="402" t="s">
        <v>1171</v>
      </c>
      <c r="F870" s="403" t="s">
        <v>6001</v>
      </c>
      <c r="G870" s="404" t="s">
        <v>1398</v>
      </c>
      <c r="I870" s="369">
        <f t="shared" si="24"/>
        <v>137344.68</v>
      </c>
      <c r="HB870" s="378"/>
      <c r="HC870" s="378"/>
      <c r="HD870" s="378"/>
      <c r="HE870" s="378"/>
      <c r="HF870" s="378"/>
      <c r="HG870" s="378"/>
      <c r="HH870" s="378"/>
      <c r="HI870" s="378"/>
      <c r="HJ870" s="378"/>
      <c r="HK870" s="378"/>
      <c r="HL870" s="378"/>
      <c r="HM870" s="378"/>
      <c r="HN870" s="378"/>
    </row>
    <row r="871" s="369" customFormat="1" ht="36" hidden="1" customHeight="1" spans="1:222">
      <c r="A871" s="399" t="s">
        <v>8262</v>
      </c>
      <c r="B871" s="399" t="s">
        <v>8855</v>
      </c>
      <c r="C871" s="400">
        <v>51720</v>
      </c>
      <c r="D871" s="910" t="s">
        <v>5669</v>
      </c>
      <c r="E871" s="402" t="s">
        <v>1171</v>
      </c>
      <c r="F871" s="403" t="s">
        <v>6001</v>
      </c>
      <c r="G871" s="404" t="s">
        <v>1398</v>
      </c>
      <c r="I871" s="369">
        <f t="shared" si="24"/>
        <v>62581.2</v>
      </c>
      <c r="HB871" s="378"/>
      <c r="HC871" s="378"/>
      <c r="HD871" s="378"/>
      <c r="HE871" s="378"/>
      <c r="HF871" s="378"/>
      <c r="HG871" s="378"/>
      <c r="HH871" s="378"/>
      <c r="HI871" s="378"/>
      <c r="HJ871" s="378"/>
      <c r="HK871" s="378"/>
      <c r="HL871" s="378"/>
      <c r="HM871" s="378"/>
      <c r="HN871" s="378"/>
    </row>
    <row r="872" s="369" customFormat="1" ht="36" hidden="1" customHeight="1" spans="1:222">
      <c r="A872" s="399" t="s">
        <v>8264</v>
      </c>
      <c r="B872" s="399" t="s">
        <v>8856</v>
      </c>
      <c r="C872" s="400">
        <v>42360</v>
      </c>
      <c r="D872" s="910" t="s">
        <v>5669</v>
      </c>
      <c r="E872" s="402" t="s">
        <v>1171</v>
      </c>
      <c r="F872" s="403" t="s">
        <v>6003</v>
      </c>
      <c r="G872" s="404" t="s">
        <v>1400</v>
      </c>
      <c r="I872" s="369">
        <f t="shared" si="24"/>
        <v>51255.6</v>
      </c>
      <c r="HB872" s="378"/>
      <c r="HC872" s="378"/>
      <c r="HD872" s="378"/>
      <c r="HE872" s="378"/>
      <c r="HF872" s="378"/>
      <c r="HG872" s="378"/>
      <c r="HH872" s="378"/>
      <c r="HI872" s="378"/>
      <c r="HJ872" s="378"/>
      <c r="HK872" s="378"/>
      <c r="HL872" s="378"/>
      <c r="HM872" s="378"/>
      <c r="HN872" s="378"/>
    </row>
    <row r="873" s="369" customFormat="1" ht="36" hidden="1" customHeight="1" spans="1:222">
      <c r="A873" s="399" t="s">
        <v>8266</v>
      </c>
      <c r="B873" s="399" t="s">
        <v>8857</v>
      </c>
      <c r="C873" s="400">
        <v>36620</v>
      </c>
      <c r="D873" s="910" t="s">
        <v>5669</v>
      </c>
      <c r="E873" s="402" t="s">
        <v>1171</v>
      </c>
      <c r="F873" s="403" t="s">
        <v>6002</v>
      </c>
      <c r="G873" s="404" t="s">
        <v>1399</v>
      </c>
      <c r="I873" s="369">
        <f t="shared" si="24"/>
        <v>44310.2</v>
      </c>
      <c r="HB873" s="378"/>
      <c r="HC873" s="378"/>
      <c r="HD873" s="378"/>
      <c r="HE873" s="378"/>
      <c r="HF873" s="378"/>
      <c r="HG873" s="378"/>
      <c r="HH873" s="378"/>
      <c r="HI873" s="378"/>
      <c r="HJ873" s="378"/>
      <c r="HK873" s="378"/>
      <c r="HL873" s="378"/>
      <c r="HM873" s="378"/>
      <c r="HN873" s="378"/>
    </row>
    <row r="874" s="369" customFormat="1" ht="36" hidden="1" customHeight="1" spans="1:222">
      <c r="A874" s="399" t="s">
        <v>8423</v>
      </c>
      <c r="B874" s="399" t="s">
        <v>8858</v>
      </c>
      <c r="C874" s="400">
        <v>15000</v>
      </c>
      <c r="D874" s="910" t="s">
        <v>6559</v>
      </c>
      <c r="E874" s="402" t="s">
        <v>1683</v>
      </c>
      <c r="F874" s="403">
        <v>2240703</v>
      </c>
      <c r="G874" s="404" t="s">
        <v>1683</v>
      </c>
      <c r="I874" s="369">
        <f t="shared" si="24"/>
        <v>18150</v>
      </c>
      <c r="HB874" s="378"/>
      <c r="HC874" s="378"/>
      <c r="HD874" s="378"/>
      <c r="HE874" s="378"/>
      <c r="HF874" s="378"/>
      <c r="HG874" s="378"/>
      <c r="HH874" s="378"/>
      <c r="HI874" s="378"/>
      <c r="HJ874" s="378"/>
      <c r="HK874" s="378"/>
      <c r="HL874" s="378"/>
      <c r="HM874" s="378"/>
      <c r="HN874" s="378"/>
    </row>
    <row r="875" s="369" customFormat="1" ht="36" hidden="1" customHeight="1" spans="1:222">
      <c r="A875" s="399" t="s">
        <v>8423</v>
      </c>
      <c r="B875" s="399" t="s">
        <v>8859</v>
      </c>
      <c r="C875" s="400">
        <v>15000</v>
      </c>
      <c r="D875" s="910" t="s">
        <v>6559</v>
      </c>
      <c r="E875" s="402" t="s">
        <v>1683</v>
      </c>
      <c r="F875" s="403">
        <v>2240703</v>
      </c>
      <c r="G875" s="404" t="s">
        <v>1683</v>
      </c>
      <c r="I875" s="369">
        <f t="shared" si="24"/>
        <v>18150</v>
      </c>
      <c r="HB875" s="378"/>
      <c r="HC875" s="378"/>
      <c r="HD875" s="378"/>
      <c r="HE875" s="378"/>
      <c r="HF875" s="378"/>
      <c r="HG875" s="378"/>
      <c r="HH875" s="378"/>
      <c r="HI875" s="378"/>
      <c r="HJ875" s="378"/>
      <c r="HK875" s="378"/>
      <c r="HL875" s="378"/>
      <c r="HM875" s="378"/>
      <c r="HN875" s="378"/>
    </row>
    <row r="876" s="369" customFormat="1" ht="36" hidden="1" customHeight="1" spans="1:222">
      <c r="A876" s="399" t="s">
        <v>8423</v>
      </c>
      <c r="B876" s="399" t="s">
        <v>8860</v>
      </c>
      <c r="C876" s="400">
        <v>8000</v>
      </c>
      <c r="D876" s="910" t="s">
        <v>6559</v>
      </c>
      <c r="E876" s="402" t="s">
        <v>1683</v>
      </c>
      <c r="F876" s="403">
        <v>2050299</v>
      </c>
      <c r="G876" s="404" t="s">
        <v>622</v>
      </c>
      <c r="I876" s="369">
        <f t="shared" si="24"/>
        <v>9680</v>
      </c>
      <c r="HB876" s="378"/>
      <c r="HC876" s="378"/>
      <c r="HD876" s="378"/>
      <c r="HE876" s="378"/>
      <c r="HF876" s="378"/>
      <c r="HG876" s="378"/>
      <c r="HH876" s="378"/>
      <c r="HI876" s="378"/>
      <c r="HJ876" s="378"/>
      <c r="HK876" s="378"/>
      <c r="HL876" s="378"/>
      <c r="HM876" s="378"/>
      <c r="HN876" s="378"/>
    </row>
    <row r="877" s="369" customFormat="1" ht="36" hidden="1" customHeight="1" spans="1:222">
      <c r="A877" s="399" t="s">
        <v>8423</v>
      </c>
      <c r="B877" s="399" t="s">
        <v>8861</v>
      </c>
      <c r="C877" s="400">
        <v>10560</v>
      </c>
      <c r="D877" s="910" t="s">
        <v>6559</v>
      </c>
      <c r="E877" s="402" t="s">
        <v>1683</v>
      </c>
      <c r="F877" s="403">
        <v>2050201</v>
      </c>
      <c r="G877" s="404" t="s">
        <v>612</v>
      </c>
      <c r="I877" s="369">
        <f t="shared" si="24"/>
        <v>12777.6</v>
      </c>
      <c r="HB877" s="378"/>
      <c r="HC877" s="378"/>
      <c r="HD877" s="378"/>
      <c r="HE877" s="378"/>
      <c r="HF877" s="378"/>
      <c r="HG877" s="378"/>
      <c r="HH877" s="378"/>
      <c r="HI877" s="378"/>
      <c r="HJ877" s="378"/>
      <c r="HK877" s="378"/>
      <c r="HL877" s="378"/>
      <c r="HM877" s="378"/>
      <c r="HN877" s="378"/>
    </row>
    <row r="878" s="369" customFormat="1" ht="36" hidden="1" customHeight="1" spans="1:222">
      <c r="A878" s="399" t="s">
        <v>8423</v>
      </c>
      <c r="B878" s="399" t="s">
        <v>8862</v>
      </c>
      <c r="C878" s="400">
        <v>440</v>
      </c>
      <c r="D878" s="910" t="s">
        <v>6559</v>
      </c>
      <c r="E878" s="402" t="s">
        <v>1683</v>
      </c>
      <c r="F878" s="403">
        <v>2050201</v>
      </c>
      <c r="G878" s="404" t="s">
        <v>612</v>
      </c>
      <c r="I878" s="369">
        <f t="shared" si="24"/>
        <v>532.4</v>
      </c>
      <c r="HB878" s="378"/>
      <c r="HC878" s="378"/>
      <c r="HD878" s="378"/>
      <c r="HE878" s="378"/>
      <c r="HF878" s="378"/>
      <c r="HG878" s="378"/>
      <c r="HH878" s="378"/>
      <c r="HI878" s="378"/>
      <c r="HJ878" s="378"/>
      <c r="HK878" s="378"/>
      <c r="HL878" s="378"/>
      <c r="HM878" s="378"/>
      <c r="HN878" s="378"/>
    </row>
    <row r="879" s="369" customFormat="1" ht="36" hidden="1" customHeight="1" spans="1:222">
      <c r="A879" s="399" t="s">
        <v>8423</v>
      </c>
      <c r="B879" s="399" t="s">
        <v>8863</v>
      </c>
      <c r="C879" s="400">
        <v>55300</v>
      </c>
      <c r="D879" s="910" t="s">
        <v>6559</v>
      </c>
      <c r="E879" s="402" t="s">
        <v>1683</v>
      </c>
      <c r="F879" s="403">
        <v>2050201</v>
      </c>
      <c r="G879" s="404" t="s">
        <v>612</v>
      </c>
      <c r="I879" s="369">
        <f t="shared" si="24"/>
        <v>66913</v>
      </c>
      <c r="HB879" s="378"/>
      <c r="HC879" s="378"/>
      <c r="HD879" s="378"/>
      <c r="HE879" s="378"/>
      <c r="HF879" s="378"/>
      <c r="HG879" s="378"/>
      <c r="HH879" s="378"/>
      <c r="HI879" s="378"/>
      <c r="HJ879" s="378"/>
      <c r="HK879" s="378"/>
      <c r="HL879" s="378"/>
      <c r="HM879" s="378"/>
      <c r="HN879" s="378"/>
    </row>
    <row r="880" s="369" customFormat="1" ht="36" hidden="1" customHeight="1" spans="1:222">
      <c r="A880" s="399" t="s">
        <v>8196</v>
      </c>
      <c r="B880" s="399" t="s">
        <v>8864</v>
      </c>
      <c r="C880" s="400">
        <v>30000</v>
      </c>
      <c r="D880" s="910" t="s">
        <v>6559</v>
      </c>
      <c r="E880" s="402" t="s">
        <v>1683</v>
      </c>
      <c r="F880" s="403">
        <v>2050201</v>
      </c>
      <c r="G880" s="404" t="s">
        <v>612</v>
      </c>
      <c r="I880" s="369">
        <f t="shared" si="24"/>
        <v>36300</v>
      </c>
      <c r="HB880" s="378"/>
      <c r="HC880" s="378"/>
      <c r="HD880" s="378"/>
      <c r="HE880" s="378"/>
      <c r="HF880" s="378"/>
      <c r="HG880" s="378"/>
      <c r="HH880" s="378"/>
      <c r="HI880" s="378"/>
      <c r="HJ880" s="378"/>
      <c r="HK880" s="378"/>
      <c r="HL880" s="378"/>
      <c r="HM880" s="378"/>
      <c r="HN880" s="378"/>
    </row>
    <row r="881" s="369" customFormat="1" ht="36" hidden="1" customHeight="1" spans="1:222">
      <c r="A881" s="399" t="s">
        <v>8161</v>
      </c>
      <c r="B881" s="399" t="s">
        <v>8865</v>
      </c>
      <c r="C881" s="400">
        <v>10000</v>
      </c>
      <c r="D881" s="910" t="s">
        <v>6559</v>
      </c>
      <c r="E881" s="402" t="s">
        <v>1683</v>
      </c>
      <c r="F881" s="403" t="s">
        <v>5956</v>
      </c>
      <c r="G881" s="404" t="s">
        <v>1372</v>
      </c>
      <c r="I881" s="369">
        <f t="shared" si="24"/>
        <v>12100</v>
      </c>
      <c r="HB881" s="378"/>
      <c r="HC881" s="378"/>
      <c r="HD881" s="378"/>
      <c r="HE881" s="378"/>
      <c r="HF881" s="378"/>
      <c r="HG881" s="378"/>
      <c r="HH881" s="378"/>
      <c r="HI881" s="378"/>
      <c r="HJ881" s="378"/>
      <c r="HK881" s="378"/>
      <c r="HL881" s="378"/>
      <c r="HM881" s="378"/>
      <c r="HN881" s="378"/>
    </row>
    <row r="882" s="369" customFormat="1" ht="36" hidden="1" customHeight="1" spans="1:222">
      <c r="A882" s="399" t="s">
        <v>8192</v>
      </c>
      <c r="B882" s="399" t="s">
        <v>8866</v>
      </c>
      <c r="C882" s="400">
        <v>10000</v>
      </c>
      <c r="D882" s="910" t="s">
        <v>6559</v>
      </c>
      <c r="E882" s="402" t="s">
        <v>1683</v>
      </c>
      <c r="F882" s="403" t="s">
        <v>5956</v>
      </c>
      <c r="G882" s="404" t="s">
        <v>1372</v>
      </c>
      <c r="I882" s="369">
        <f t="shared" si="24"/>
        <v>12100</v>
      </c>
      <c r="HB882" s="378"/>
      <c r="HC882" s="378"/>
      <c r="HD882" s="378"/>
      <c r="HE882" s="378"/>
      <c r="HF882" s="378"/>
      <c r="HG882" s="378"/>
      <c r="HH882" s="378"/>
      <c r="HI882" s="378"/>
      <c r="HJ882" s="378"/>
      <c r="HK882" s="378"/>
      <c r="HL882" s="378"/>
      <c r="HM882" s="378"/>
      <c r="HN882" s="378"/>
    </row>
    <row r="883" s="369" customFormat="1" ht="36" hidden="1" customHeight="1" spans="1:222">
      <c r="A883" s="399" t="s">
        <v>8188</v>
      </c>
      <c r="B883" s="399" t="s">
        <v>8867</v>
      </c>
      <c r="C883" s="400">
        <v>10000</v>
      </c>
      <c r="D883" s="910" t="s">
        <v>6559</v>
      </c>
      <c r="E883" s="402" t="s">
        <v>1683</v>
      </c>
      <c r="F883" s="403">
        <v>2300245</v>
      </c>
      <c r="G883" s="404" t="s">
        <v>7807</v>
      </c>
      <c r="I883" s="369">
        <f t="shared" si="24"/>
        <v>12100</v>
      </c>
      <c r="HB883" s="378"/>
      <c r="HC883" s="378"/>
      <c r="HD883" s="378"/>
      <c r="HE883" s="378"/>
      <c r="HF883" s="378"/>
      <c r="HG883" s="378"/>
      <c r="HH883" s="378"/>
      <c r="HI883" s="378"/>
      <c r="HJ883" s="378"/>
      <c r="HK883" s="378"/>
      <c r="HL883" s="378"/>
      <c r="HM883" s="378"/>
      <c r="HN883" s="378"/>
    </row>
    <row r="884" s="369" customFormat="1" ht="36" hidden="1" customHeight="1" spans="1:222">
      <c r="A884" s="399" t="s">
        <v>8184</v>
      </c>
      <c r="B884" s="399" t="s">
        <v>8868</v>
      </c>
      <c r="C884" s="405">
        <v>10000</v>
      </c>
      <c r="D884" s="910" t="s">
        <v>6559</v>
      </c>
      <c r="E884" s="402" t="s">
        <v>1683</v>
      </c>
      <c r="F884" s="403" t="s">
        <v>5320</v>
      </c>
      <c r="G884" s="404" t="s">
        <v>740</v>
      </c>
      <c r="I884" s="369">
        <f t="shared" si="24"/>
        <v>12100</v>
      </c>
      <c r="HB884" s="378"/>
      <c r="HC884" s="378"/>
      <c r="HD884" s="378"/>
      <c r="HE884" s="378"/>
      <c r="HF884" s="378"/>
      <c r="HG884" s="378"/>
      <c r="HH884" s="378"/>
      <c r="HI884" s="378"/>
      <c r="HJ884" s="378"/>
      <c r="HK884" s="378"/>
      <c r="HL884" s="378"/>
      <c r="HM884" s="378"/>
      <c r="HN884" s="378"/>
    </row>
    <row r="885" s="369" customFormat="1" ht="36" hidden="1" customHeight="1" spans="1:222">
      <c r="A885" s="399" t="s">
        <v>8186</v>
      </c>
      <c r="B885" s="399" t="s">
        <v>8869</v>
      </c>
      <c r="C885" s="405">
        <v>10000</v>
      </c>
      <c r="D885" s="910" t="s">
        <v>6559</v>
      </c>
      <c r="E885" s="402" t="s">
        <v>1683</v>
      </c>
      <c r="F885" s="403" t="s">
        <v>5320</v>
      </c>
      <c r="G885" s="404" t="s">
        <v>740</v>
      </c>
      <c r="I885" s="369">
        <f t="shared" si="24"/>
        <v>12100</v>
      </c>
      <c r="HB885" s="378"/>
      <c r="HC885" s="378"/>
      <c r="HD885" s="378"/>
      <c r="HE885" s="378"/>
      <c r="HF885" s="378"/>
      <c r="HG885" s="378"/>
      <c r="HH885" s="378"/>
      <c r="HI885" s="378"/>
      <c r="HJ885" s="378"/>
      <c r="HK885" s="378"/>
      <c r="HL885" s="378"/>
      <c r="HM885" s="378"/>
      <c r="HN885" s="378"/>
    </row>
    <row r="886" s="369" customFormat="1" ht="36" hidden="1" customHeight="1" spans="1:222">
      <c r="A886" s="399" t="s">
        <v>8190</v>
      </c>
      <c r="B886" s="399" t="s">
        <v>8870</v>
      </c>
      <c r="C886" s="405">
        <v>10000</v>
      </c>
      <c r="D886" s="910" t="s">
        <v>6559</v>
      </c>
      <c r="E886" s="402" t="s">
        <v>1683</v>
      </c>
      <c r="F886" s="403" t="s">
        <v>5320</v>
      </c>
      <c r="G886" s="404" t="s">
        <v>740</v>
      </c>
      <c r="I886" s="369">
        <f t="shared" si="24"/>
        <v>12100</v>
      </c>
      <c r="HB886" s="378"/>
      <c r="HC886" s="378"/>
      <c r="HD886" s="378"/>
      <c r="HE886" s="378"/>
      <c r="HF886" s="378"/>
      <c r="HG886" s="378"/>
      <c r="HH886" s="378"/>
      <c r="HI886" s="378"/>
      <c r="HJ886" s="378"/>
      <c r="HK886" s="378"/>
      <c r="HL886" s="378"/>
      <c r="HM886" s="378"/>
      <c r="HN886" s="378"/>
    </row>
    <row r="887" s="369" customFormat="1" ht="36" hidden="1" customHeight="1" spans="1:222">
      <c r="A887" s="399" t="s">
        <v>8132</v>
      </c>
      <c r="B887" s="399" t="s">
        <v>8871</v>
      </c>
      <c r="C887" s="405">
        <v>298800</v>
      </c>
      <c r="D887" s="910" t="s">
        <v>4872</v>
      </c>
      <c r="E887" s="402" t="s">
        <v>14</v>
      </c>
      <c r="F887" s="403" t="s">
        <v>5320</v>
      </c>
      <c r="G887" s="404" t="s">
        <v>740</v>
      </c>
      <c r="I887" s="369">
        <f t="shared" si="24"/>
        <v>361548</v>
      </c>
      <c r="HB887" s="378"/>
      <c r="HC887" s="378"/>
      <c r="HD887" s="378"/>
      <c r="HE887" s="378"/>
      <c r="HF887" s="378"/>
      <c r="HG887" s="378"/>
      <c r="HH887" s="378"/>
      <c r="HI887" s="378"/>
      <c r="HJ887" s="378"/>
      <c r="HK887" s="378"/>
      <c r="HL887" s="378"/>
      <c r="HM887" s="378"/>
      <c r="HN887" s="378"/>
    </row>
    <row r="888" s="369" customFormat="1" ht="36" hidden="1" customHeight="1" spans="1:222">
      <c r="A888" s="399" t="s">
        <v>8137</v>
      </c>
      <c r="B888" s="399" t="s">
        <v>8872</v>
      </c>
      <c r="C888" s="405">
        <v>66000</v>
      </c>
      <c r="D888" s="910" t="s">
        <v>5394</v>
      </c>
      <c r="E888" s="402" t="s">
        <v>824</v>
      </c>
      <c r="F888" s="403" t="s">
        <v>5320</v>
      </c>
      <c r="G888" s="404" t="s">
        <v>740</v>
      </c>
      <c r="I888" s="369">
        <f t="shared" si="24"/>
        <v>79860</v>
      </c>
      <c r="HB888" s="378"/>
      <c r="HC888" s="378"/>
      <c r="HD888" s="378"/>
      <c r="HE888" s="378"/>
      <c r="HF888" s="378"/>
      <c r="HG888" s="378"/>
      <c r="HH888" s="378"/>
      <c r="HI888" s="378"/>
      <c r="HJ888" s="378"/>
      <c r="HK888" s="378"/>
      <c r="HL888" s="378"/>
      <c r="HM888" s="378"/>
      <c r="HN888" s="378"/>
    </row>
    <row r="889" s="369" customFormat="1" ht="36" hidden="1" customHeight="1" spans="1:222">
      <c r="A889" s="399" t="s">
        <v>8137</v>
      </c>
      <c r="B889" s="399" t="s">
        <v>8872</v>
      </c>
      <c r="C889" s="400">
        <v>75000</v>
      </c>
      <c r="D889" s="910" t="s">
        <v>5394</v>
      </c>
      <c r="E889" s="402" t="s">
        <v>824</v>
      </c>
      <c r="F889" s="403" t="s">
        <v>5320</v>
      </c>
      <c r="G889" s="404" t="s">
        <v>740</v>
      </c>
      <c r="I889" s="369">
        <f t="shared" si="24"/>
        <v>90750</v>
      </c>
      <c r="HB889" s="378"/>
      <c r="HC889" s="378"/>
      <c r="HD889" s="378"/>
      <c r="HE889" s="378"/>
      <c r="HF889" s="378"/>
      <c r="HG889" s="378"/>
      <c r="HH889" s="378"/>
      <c r="HI889" s="378"/>
      <c r="HJ889" s="378"/>
      <c r="HK889" s="378"/>
      <c r="HL889" s="378"/>
      <c r="HM889" s="378"/>
      <c r="HN889" s="378"/>
    </row>
    <row r="890" s="369" customFormat="1" ht="36" hidden="1" customHeight="1" spans="1:222">
      <c r="A890" s="399" t="s">
        <v>8137</v>
      </c>
      <c r="B890" s="399" t="s">
        <v>8872</v>
      </c>
      <c r="C890" s="400">
        <v>90000</v>
      </c>
      <c r="D890" s="910" t="s">
        <v>5394</v>
      </c>
      <c r="E890" s="402" t="s">
        <v>824</v>
      </c>
      <c r="F890" s="403" t="s">
        <v>5320</v>
      </c>
      <c r="G890" s="404" t="s">
        <v>740</v>
      </c>
      <c r="H890" s="369">
        <f>C890*0.8</f>
        <v>72000</v>
      </c>
      <c r="I890" s="369">
        <f t="shared" si="24"/>
        <v>108900</v>
      </c>
      <c r="HB890" s="378"/>
      <c r="HC890" s="378"/>
      <c r="HD890" s="378"/>
      <c r="HE890" s="378"/>
      <c r="HF890" s="378"/>
      <c r="HG890" s="378"/>
      <c r="HH890" s="378"/>
      <c r="HI890" s="378"/>
      <c r="HJ890" s="378"/>
      <c r="HK890" s="378"/>
      <c r="HL890" s="378"/>
      <c r="HM890" s="378"/>
      <c r="HN890" s="378"/>
    </row>
    <row r="891" s="369" customFormat="1" ht="36" hidden="1" customHeight="1" spans="1:222">
      <c r="A891" s="399" t="s">
        <v>8137</v>
      </c>
      <c r="B891" s="399" t="s">
        <v>8872</v>
      </c>
      <c r="C891" s="400">
        <v>85000</v>
      </c>
      <c r="D891" s="910" t="s">
        <v>5394</v>
      </c>
      <c r="E891" s="402" t="s">
        <v>824</v>
      </c>
      <c r="F891" s="403">
        <v>2050202</v>
      </c>
      <c r="G891" s="404" t="s">
        <v>614</v>
      </c>
      <c r="I891" s="369">
        <f t="shared" si="24"/>
        <v>102850</v>
      </c>
      <c r="HB891" s="378"/>
      <c r="HC891" s="378"/>
      <c r="HD891" s="378"/>
      <c r="HE891" s="378"/>
      <c r="HF891" s="378"/>
      <c r="HG891" s="378"/>
      <c r="HH891" s="378"/>
      <c r="HI891" s="378"/>
      <c r="HJ891" s="378"/>
      <c r="HK891" s="378"/>
      <c r="HL891" s="378"/>
      <c r="HM891" s="378"/>
      <c r="HN891" s="378"/>
    </row>
    <row r="892" s="369" customFormat="1" ht="36" hidden="1" customHeight="1" spans="1:222">
      <c r="A892" s="399" t="s">
        <v>8227</v>
      </c>
      <c r="B892" s="399" t="s">
        <v>8873</v>
      </c>
      <c r="C892" s="400">
        <v>50000</v>
      </c>
      <c r="D892" s="910" t="s">
        <v>6324</v>
      </c>
      <c r="E892" s="402" t="s">
        <v>1558</v>
      </c>
      <c r="F892" s="403">
        <v>2013202</v>
      </c>
      <c r="G892" s="404" t="s">
        <v>14</v>
      </c>
      <c r="I892" s="369">
        <f t="shared" si="24"/>
        <v>60500</v>
      </c>
      <c r="HB892" s="378"/>
      <c r="HC892" s="378"/>
      <c r="HD892" s="378"/>
      <c r="HE892" s="378"/>
      <c r="HF892" s="378"/>
      <c r="HG892" s="378"/>
      <c r="HH892" s="378"/>
      <c r="HI892" s="378"/>
      <c r="HJ892" s="378"/>
      <c r="HK892" s="378"/>
      <c r="HL892" s="378"/>
      <c r="HM892" s="378"/>
      <c r="HN892" s="378"/>
    </row>
    <row r="893" s="369" customFormat="1" ht="36" hidden="1" customHeight="1" spans="1:222">
      <c r="A893" s="399" t="s">
        <v>8385</v>
      </c>
      <c r="B893" s="399" t="s">
        <v>8874</v>
      </c>
      <c r="C893" s="400">
        <v>50000</v>
      </c>
      <c r="D893" s="910" t="s">
        <v>6446</v>
      </c>
      <c r="E893" s="402" t="s">
        <v>1626</v>
      </c>
      <c r="F893" s="403">
        <v>2300249</v>
      </c>
      <c r="G893" s="404" t="s">
        <v>7811</v>
      </c>
      <c r="I893" s="369">
        <f t="shared" si="24"/>
        <v>60500</v>
      </c>
      <c r="HB893" s="378"/>
      <c r="HC893" s="378"/>
      <c r="HD893" s="378"/>
      <c r="HE893" s="378"/>
      <c r="HF893" s="378"/>
      <c r="HG893" s="378"/>
      <c r="HH893" s="378"/>
      <c r="HI893" s="378"/>
      <c r="HJ893" s="378"/>
      <c r="HK893" s="378"/>
      <c r="HL893" s="378"/>
      <c r="HM893" s="378"/>
      <c r="HN893" s="378"/>
    </row>
    <row r="894" s="369" customFormat="1" ht="36" hidden="1" customHeight="1" spans="1:222">
      <c r="A894" s="399" t="s">
        <v>8223</v>
      </c>
      <c r="B894" s="399" t="s">
        <v>8875</v>
      </c>
      <c r="C894" s="400">
        <v>91000</v>
      </c>
      <c r="D894" s="910" t="s">
        <v>5211</v>
      </c>
      <c r="E894" s="402" t="s">
        <v>618</v>
      </c>
      <c r="F894" s="403">
        <v>2300249</v>
      </c>
      <c r="G894" s="404" t="s">
        <v>7811</v>
      </c>
      <c r="I894" s="369">
        <f t="shared" si="24"/>
        <v>110110</v>
      </c>
      <c r="HB894" s="378"/>
      <c r="HC894" s="378"/>
      <c r="HD894" s="378"/>
      <c r="HE894" s="378"/>
      <c r="HF894" s="378"/>
      <c r="HG894" s="378"/>
      <c r="HH894" s="378"/>
      <c r="HI894" s="378"/>
      <c r="HJ894" s="378"/>
      <c r="HK894" s="378"/>
      <c r="HL894" s="378"/>
      <c r="HM894" s="378"/>
      <c r="HN894" s="378"/>
    </row>
    <row r="895" s="369" customFormat="1" ht="36" hidden="1" customHeight="1" spans="1:222">
      <c r="A895" s="399" t="s">
        <v>8130</v>
      </c>
      <c r="B895" s="399" t="s">
        <v>8876</v>
      </c>
      <c r="C895" s="400">
        <v>19000</v>
      </c>
      <c r="D895" s="910" t="s">
        <v>5685</v>
      </c>
      <c r="E895" s="402" t="s">
        <v>1188</v>
      </c>
      <c r="F895" s="403">
        <v>2300249</v>
      </c>
      <c r="G895" s="404" t="s">
        <v>7811</v>
      </c>
      <c r="I895" s="369">
        <f t="shared" si="24"/>
        <v>22990</v>
      </c>
      <c r="HB895" s="378"/>
      <c r="HC895" s="378"/>
      <c r="HD895" s="378"/>
      <c r="HE895" s="378"/>
      <c r="HF895" s="378"/>
      <c r="HG895" s="378"/>
      <c r="HH895" s="378"/>
      <c r="HI895" s="378"/>
      <c r="HJ895" s="378"/>
      <c r="HK895" s="378"/>
      <c r="HL895" s="378"/>
      <c r="HM895" s="378"/>
      <c r="HN895" s="378"/>
    </row>
    <row r="896" s="369" customFormat="1" ht="36" hidden="1" customHeight="1" spans="1:222">
      <c r="A896" s="399" t="s">
        <v>8232</v>
      </c>
      <c r="B896" s="399" t="s">
        <v>8877</v>
      </c>
      <c r="C896" s="400">
        <v>115100</v>
      </c>
      <c r="D896" s="910" t="s">
        <v>5685</v>
      </c>
      <c r="E896" s="402" t="s">
        <v>1188</v>
      </c>
      <c r="F896" s="403">
        <v>2300249</v>
      </c>
      <c r="G896" s="404" t="s">
        <v>7811</v>
      </c>
      <c r="I896" s="369">
        <f t="shared" si="24"/>
        <v>139271</v>
      </c>
      <c r="HB896" s="378"/>
      <c r="HC896" s="378"/>
      <c r="HD896" s="378"/>
      <c r="HE896" s="378"/>
      <c r="HF896" s="378"/>
      <c r="HG896" s="378"/>
      <c r="HH896" s="378"/>
      <c r="HI896" s="378"/>
      <c r="HJ896" s="378"/>
      <c r="HK896" s="378"/>
      <c r="HL896" s="378"/>
      <c r="HM896" s="378"/>
      <c r="HN896" s="378"/>
    </row>
    <row r="897" s="369" customFormat="1" ht="36" hidden="1" customHeight="1" spans="1:222">
      <c r="A897" s="399" t="s">
        <v>8588</v>
      </c>
      <c r="B897" s="399" t="s">
        <v>8878</v>
      </c>
      <c r="C897" s="400">
        <v>155700</v>
      </c>
      <c r="D897" s="910" t="s">
        <v>5685</v>
      </c>
      <c r="E897" s="402" t="s">
        <v>1188</v>
      </c>
      <c r="F897" s="403">
        <v>2300249</v>
      </c>
      <c r="G897" s="404" t="s">
        <v>7811</v>
      </c>
      <c r="I897" s="369">
        <f t="shared" si="24"/>
        <v>188397</v>
      </c>
      <c r="HB897" s="378"/>
      <c r="HC897" s="378"/>
      <c r="HD897" s="378"/>
      <c r="HE897" s="378"/>
      <c r="HF897" s="378"/>
      <c r="HG897" s="378"/>
      <c r="HH897" s="378"/>
      <c r="HI897" s="378"/>
      <c r="HJ897" s="378"/>
      <c r="HK897" s="378"/>
      <c r="HL897" s="378"/>
      <c r="HM897" s="378"/>
      <c r="HN897" s="378"/>
    </row>
    <row r="898" s="369" customFormat="1" ht="36" hidden="1" customHeight="1" spans="1:222">
      <c r="A898" s="399" t="s">
        <v>8143</v>
      </c>
      <c r="B898" s="399" t="s">
        <v>8879</v>
      </c>
      <c r="C898" s="400">
        <v>30000</v>
      </c>
      <c r="D898" s="910" t="s">
        <v>5685</v>
      </c>
      <c r="E898" s="402" t="s">
        <v>1188</v>
      </c>
      <c r="F898" s="403">
        <v>2160299</v>
      </c>
      <c r="G898" s="404" t="s">
        <v>1516</v>
      </c>
      <c r="I898" s="369">
        <f t="shared" si="24"/>
        <v>36300</v>
      </c>
      <c r="HB898" s="378"/>
      <c r="HC898" s="378"/>
      <c r="HD898" s="378"/>
      <c r="HE898" s="378"/>
      <c r="HF898" s="378"/>
      <c r="HG898" s="378"/>
      <c r="HH898" s="378"/>
      <c r="HI898" s="378"/>
      <c r="HJ898" s="378"/>
      <c r="HK898" s="378"/>
      <c r="HL898" s="378"/>
      <c r="HM898" s="378"/>
      <c r="HN898" s="378"/>
    </row>
    <row r="899" s="369" customFormat="1" ht="36" hidden="1" customHeight="1" spans="1:222">
      <c r="A899" s="399" t="s">
        <v>8141</v>
      </c>
      <c r="B899" s="399" t="s">
        <v>8880</v>
      </c>
      <c r="C899" s="400">
        <v>180700</v>
      </c>
      <c r="D899" s="910" t="s">
        <v>5685</v>
      </c>
      <c r="E899" s="402" t="s">
        <v>1188</v>
      </c>
      <c r="F899" s="403">
        <v>2050204</v>
      </c>
      <c r="G899" s="404" t="s">
        <v>618</v>
      </c>
      <c r="I899" s="369">
        <f t="shared" si="24"/>
        <v>218647</v>
      </c>
      <c r="HB899" s="378"/>
      <c r="HC899" s="378"/>
      <c r="HD899" s="378"/>
      <c r="HE899" s="378"/>
      <c r="HF899" s="378"/>
      <c r="HG899" s="378"/>
      <c r="HH899" s="378"/>
      <c r="HI899" s="378"/>
      <c r="HJ899" s="378"/>
      <c r="HK899" s="378"/>
      <c r="HL899" s="378"/>
      <c r="HM899" s="378"/>
      <c r="HN899" s="378"/>
    </row>
    <row r="900" s="369" customFormat="1" ht="36" hidden="1" customHeight="1" spans="1:222">
      <c r="A900" s="399" t="s">
        <v>8242</v>
      </c>
      <c r="B900" s="399" t="s">
        <v>8881</v>
      </c>
      <c r="C900" s="400">
        <v>12000</v>
      </c>
      <c r="D900" s="910" t="s">
        <v>5685</v>
      </c>
      <c r="E900" s="402" t="s">
        <v>1188</v>
      </c>
      <c r="F900" s="403">
        <v>2050204</v>
      </c>
      <c r="G900" s="404" t="s">
        <v>618</v>
      </c>
      <c r="I900" s="369">
        <f t="shared" si="24"/>
        <v>14520</v>
      </c>
      <c r="HB900" s="378"/>
      <c r="HC900" s="378"/>
      <c r="HD900" s="378"/>
      <c r="HE900" s="378"/>
      <c r="HF900" s="378"/>
      <c r="HG900" s="378"/>
      <c r="HH900" s="378"/>
      <c r="HI900" s="378"/>
      <c r="HJ900" s="378"/>
      <c r="HK900" s="378"/>
      <c r="HL900" s="378"/>
      <c r="HM900" s="378"/>
      <c r="HN900" s="378"/>
    </row>
    <row r="901" s="369" customFormat="1" ht="36" hidden="1" customHeight="1" spans="1:222">
      <c r="A901" s="399" t="s">
        <v>8260</v>
      </c>
      <c r="B901" s="399" t="s">
        <v>8882</v>
      </c>
      <c r="C901" s="400">
        <v>27000</v>
      </c>
      <c r="D901" s="910" t="s">
        <v>5685</v>
      </c>
      <c r="E901" s="402" t="s">
        <v>1188</v>
      </c>
      <c r="F901" s="403" t="s">
        <v>6014</v>
      </c>
      <c r="G901" s="404" t="s">
        <v>1407</v>
      </c>
      <c r="I901" s="369">
        <f t="shared" si="24"/>
        <v>32670</v>
      </c>
      <c r="HB901" s="378"/>
      <c r="HC901" s="378"/>
      <c r="HD901" s="378"/>
      <c r="HE901" s="378"/>
      <c r="HF901" s="378"/>
      <c r="HG901" s="378"/>
      <c r="HH901" s="378"/>
      <c r="HI901" s="378"/>
      <c r="HJ901" s="378"/>
      <c r="HK901" s="378"/>
      <c r="HL901" s="378"/>
      <c r="HM901" s="378"/>
      <c r="HN901" s="378"/>
    </row>
    <row r="902" s="369" customFormat="1" ht="36" hidden="1" customHeight="1" spans="1:222">
      <c r="A902" s="399" t="s">
        <v>8237</v>
      </c>
      <c r="B902" s="399" t="s">
        <v>8883</v>
      </c>
      <c r="C902" s="400">
        <v>6900</v>
      </c>
      <c r="D902" s="910" t="s">
        <v>5685</v>
      </c>
      <c r="E902" s="402" t="s">
        <v>1188</v>
      </c>
      <c r="F902" s="403">
        <v>2130122</v>
      </c>
      <c r="G902" s="404" t="s">
        <v>1346</v>
      </c>
      <c r="H902" s="369">
        <f>C902*0.8</f>
        <v>5520</v>
      </c>
      <c r="I902" s="369">
        <f t="shared" si="24"/>
        <v>8349</v>
      </c>
      <c r="HB902" s="378"/>
      <c r="HC902" s="378"/>
      <c r="HD902" s="378"/>
      <c r="HE902" s="378"/>
      <c r="HF902" s="378"/>
      <c r="HG902" s="378"/>
      <c r="HH902" s="378"/>
      <c r="HI902" s="378"/>
      <c r="HJ902" s="378"/>
      <c r="HK902" s="378"/>
      <c r="HL902" s="378"/>
      <c r="HM902" s="378"/>
      <c r="HN902" s="378"/>
    </row>
    <row r="903" s="369" customFormat="1" ht="36" hidden="1" customHeight="1" spans="1:222">
      <c r="A903" s="399" t="s">
        <v>8244</v>
      </c>
      <c r="B903" s="399" t="s">
        <v>8884</v>
      </c>
      <c r="C903" s="400">
        <v>3000</v>
      </c>
      <c r="D903" s="910" t="s">
        <v>5685</v>
      </c>
      <c r="E903" s="402" t="s">
        <v>1188</v>
      </c>
      <c r="F903" s="403">
        <v>2130122</v>
      </c>
      <c r="G903" s="404" t="s">
        <v>1346</v>
      </c>
      <c r="I903" s="369">
        <f t="shared" ref="I903:I966" si="26">C903*1.21</f>
        <v>3630</v>
      </c>
      <c r="HB903" s="378"/>
      <c r="HC903" s="378"/>
      <c r="HD903" s="378"/>
      <c r="HE903" s="378"/>
      <c r="HF903" s="378"/>
      <c r="HG903" s="378"/>
      <c r="HH903" s="378"/>
      <c r="HI903" s="378"/>
      <c r="HJ903" s="378"/>
      <c r="HK903" s="378"/>
      <c r="HL903" s="378"/>
      <c r="HM903" s="378"/>
      <c r="HN903" s="378"/>
    </row>
    <row r="904" s="369" customFormat="1" ht="36" hidden="1" customHeight="1" spans="1:222">
      <c r="A904" s="399" t="s">
        <v>8246</v>
      </c>
      <c r="B904" s="399" t="s">
        <v>8885</v>
      </c>
      <c r="C904" s="400">
        <v>3000</v>
      </c>
      <c r="D904" s="910" t="s">
        <v>5685</v>
      </c>
      <c r="E904" s="402" t="s">
        <v>1188</v>
      </c>
      <c r="F904" s="403" t="s">
        <v>4680</v>
      </c>
      <c r="G904" s="404" t="s">
        <v>7722</v>
      </c>
      <c r="I904" s="369">
        <f t="shared" si="26"/>
        <v>3630</v>
      </c>
      <c r="HB904" s="378"/>
      <c r="HC904" s="378"/>
      <c r="HD904" s="378"/>
      <c r="HE904" s="378"/>
      <c r="HF904" s="378"/>
      <c r="HG904" s="378"/>
      <c r="HH904" s="378"/>
      <c r="HI904" s="378"/>
      <c r="HJ904" s="378"/>
      <c r="HK904" s="378"/>
      <c r="HL904" s="378"/>
      <c r="HM904" s="378"/>
      <c r="HN904" s="378"/>
    </row>
    <row r="905" s="369" customFormat="1" ht="36" hidden="1" customHeight="1" spans="1:222">
      <c r="A905" s="399" t="s">
        <v>8249</v>
      </c>
      <c r="B905" s="399" t="s">
        <v>8886</v>
      </c>
      <c r="C905" s="400">
        <v>5000</v>
      </c>
      <c r="D905" s="910" t="s">
        <v>5685</v>
      </c>
      <c r="E905" s="402" t="s">
        <v>1188</v>
      </c>
      <c r="F905" s="403" t="s">
        <v>5089</v>
      </c>
      <c r="G905" s="404" t="s">
        <v>491</v>
      </c>
      <c r="I905" s="369">
        <f t="shared" si="26"/>
        <v>6050</v>
      </c>
      <c r="HB905" s="378"/>
      <c r="HC905" s="378"/>
      <c r="HD905" s="378"/>
      <c r="HE905" s="378"/>
      <c r="HF905" s="378"/>
      <c r="HG905" s="378"/>
      <c r="HH905" s="378"/>
      <c r="HI905" s="378"/>
      <c r="HJ905" s="378"/>
      <c r="HK905" s="378"/>
      <c r="HL905" s="378"/>
      <c r="HM905" s="378"/>
      <c r="HN905" s="378"/>
    </row>
    <row r="906" s="369" customFormat="1" ht="36" hidden="1" customHeight="1" spans="1:222">
      <c r="A906" s="399" t="s">
        <v>8251</v>
      </c>
      <c r="B906" s="399" t="s">
        <v>8887</v>
      </c>
      <c r="C906" s="400">
        <v>3000</v>
      </c>
      <c r="D906" s="910" t="s">
        <v>5685</v>
      </c>
      <c r="E906" s="402" t="s">
        <v>1188</v>
      </c>
      <c r="F906" s="403" t="s">
        <v>5089</v>
      </c>
      <c r="G906" s="404" t="s">
        <v>491</v>
      </c>
      <c r="H906" s="369">
        <f>C906*0.8</f>
        <v>2400</v>
      </c>
      <c r="I906" s="369">
        <f t="shared" si="26"/>
        <v>3630</v>
      </c>
      <c r="HB906" s="378"/>
      <c r="HC906" s="378"/>
      <c r="HD906" s="378"/>
      <c r="HE906" s="378"/>
      <c r="HF906" s="378"/>
      <c r="HG906" s="378"/>
      <c r="HH906" s="378"/>
      <c r="HI906" s="378"/>
      <c r="HJ906" s="378"/>
      <c r="HK906" s="378"/>
      <c r="HL906" s="378"/>
      <c r="HM906" s="378"/>
      <c r="HN906" s="378"/>
    </row>
    <row r="907" s="369" customFormat="1" ht="36" hidden="1" customHeight="1" spans="1:222">
      <c r="A907" s="399" t="s">
        <v>8262</v>
      </c>
      <c r="B907" s="399" t="s">
        <v>8888</v>
      </c>
      <c r="C907" s="400">
        <v>3500</v>
      </c>
      <c r="D907" s="910" t="s">
        <v>5685</v>
      </c>
      <c r="E907" s="402" t="s">
        <v>1188</v>
      </c>
      <c r="F907" s="403" t="s">
        <v>5089</v>
      </c>
      <c r="G907" s="404" t="s">
        <v>491</v>
      </c>
      <c r="I907" s="369">
        <f t="shared" si="26"/>
        <v>4235</v>
      </c>
      <c r="HB907" s="378"/>
      <c r="HC907" s="378"/>
      <c r="HD907" s="378"/>
      <c r="HE907" s="378"/>
      <c r="HF907" s="378"/>
      <c r="HG907" s="378"/>
      <c r="HH907" s="378"/>
      <c r="HI907" s="378"/>
      <c r="HJ907" s="378"/>
      <c r="HK907" s="378"/>
      <c r="HL907" s="378"/>
      <c r="HM907" s="378"/>
      <c r="HN907" s="378"/>
    </row>
    <row r="908" s="369" customFormat="1" ht="36" hidden="1" customHeight="1" spans="1:222">
      <c r="A908" s="399" t="s">
        <v>8264</v>
      </c>
      <c r="B908" s="399" t="s">
        <v>8889</v>
      </c>
      <c r="C908" s="400">
        <v>3500</v>
      </c>
      <c r="D908" s="910" t="s">
        <v>5685</v>
      </c>
      <c r="E908" s="402" t="s">
        <v>1188</v>
      </c>
      <c r="F908" s="403" t="s">
        <v>4696</v>
      </c>
      <c r="G908" s="404" t="s">
        <v>82</v>
      </c>
      <c r="I908" s="369">
        <f t="shared" si="26"/>
        <v>4235</v>
      </c>
      <c r="HB908" s="378"/>
      <c r="HC908" s="378"/>
      <c r="HD908" s="378"/>
      <c r="HE908" s="378"/>
      <c r="HF908" s="378"/>
      <c r="HG908" s="378"/>
      <c r="HH908" s="378"/>
      <c r="HI908" s="378"/>
      <c r="HJ908" s="378"/>
      <c r="HK908" s="378"/>
      <c r="HL908" s="378"/>
      <c r="HM908" s="378"/>
      <c r="HN908" s="378"/>
    </row>
    <row r="909" s="369" customFormat="1" ht="36" hidden="1" customHeight="1" spans="1:222">
      <c r="A909" s="399" t="s">
        <v>8266</v>
      </c>
      <c r="B909" s="399" t="s">
        <v>8890</v>
      </c>
      <c r="C909" s="400">
        <v>3500</v>
      </c>
      <c r="D909" s="910" t="s">
        <v>5685</v>
      </c>
      <c r="E909" s="402" t="s">
        <v>1188</v>
      </c>
      <c r="F909" s="403">
        <v>2130505</v>
      </c>
      <c r="G909" s="404" t="s">
        <v>1399</v>
      </c>
      <c r="I909" s="369">
        <f t="shared" si="26"/>
        <v>4235</v>
      </c>
      <c r="HB909" s="378"/>
      <c r="HC909" s="378"/>
      <c r="HD909" s="378"/>
      <c r="HE909" s="378"/>
      <c r="HF909" s="378"/>
      <c r="HG909" s="378"/>
      <c r="HH909" s="378"/>
      <c r="HI909" s="378"/>
      <c r="HJ909" s="378"/>
      <c r="HK909" s="378"/>
      <c r="HL909" s="378"/>
      <c r="HM909" s="378"/>
      <c r="HN909" s="378"/>
    </row>
    <row r="910" s="369" customFormat="1" ht="36" hidden="1" customHeight="1" spans="1:222">
      <c r="A910" s="399" t="s">
        <v>8239</v>
      </c>
      <c r="B910" s="399" t="s">
        <v>8891</v>
      </c>
      <c r="C910" s="400">
        <v>3500</v>
      </c>
      <c r="D910" s="910" t="s">
        <v>5685</v>
      </c>
      <c r="E910" s="402" t="s">
        <v>1188</v>
      </c>
      <c r="F910" s="403">
        <v>2050203</v>
      </c>
      <c r="G910" s="404" t="s">
        <v>616</v>
      </c>
      <c r="I910" s="369">
        <f t="shared" si="26"/>
        <v>4235</v>
      </c>
      <c r="HB910" s="378"/>
      <c r="HC910" s="378"/>
      <c r="HD910" s="378"/>
      <c r="HE910" s="378"/>
      <c r="HF910" s="378"/>
      <c r="HG910" s="378"/>
      <c r="HH910" s="378"/>
      <c r="HI910" s="378"/>
      <c r="HJ910" s="378"/>
      <c r="HK910" s="378"/>
      <c r="HL910" s="378"/>
      <c r="HM910" s="378"/>
      <c r="HN910" s="378"/>
    </row>
    <row r="911" s="369" customFormat="1" ht="36" hidden="1" customHeight="1" spans="1:222">
      <c r="A911" s="399" t="s">
        <v>8254</v>
      </c>
      <c r="B911" s="399" t="s">
        <v>8892</v>
      </c>
      <c r="C911" s="400">
        <v>3500</v>
      </c>
      <c r="D911" s="910" t="s">
        <v>5685</v>
      </c>
      <c r="E911" s="402" t="s">
        <v>1188</v>
      </c>
      <c r="F911" s="403" t="s">
        <v>5210</v>
      </c>
      <c r="G911" s="404" t="s">
        <v>616</v>
      </c>
      <c r="I911" s="369">
        <f t="shared" si="26"/>
        <v>4235</v>
      </c>
      <c r="HB911" s="378"/>
      <c r="HC911" s="378"/>
      <c r="HD911" s="378"/>
      <c r="HE911" s="378"/>
      <c r="HF911" s="378"/>
      <c r="HG911" s="378"/>
      <c r="HH911" s="378"/>
      <c r="HI911" s="378"/>
      <c r="HJ911" s="378"/>
      <c r="HK911" s="378"/>
      <c r="HL911" s="378"/>
      <c r="HM911" s="378"/>
      <c r="HN911" s="378"/>
    </row>
    <row r="912" s="369" customFormat="1" ht="36" hidden="1" customHeight="1" spans="1:222">
      <c r="A912" s="399" t="s">
        <v>8256</v>
      </c>
      <c r="B912" s="399" t="s">
        <v>8893</v>
      </c>
      <c r="C912" s="400">
        <v>13500</v>
      </c>
      <c r="D912" s="910" t="s">
        <v>5685</v>
      </c>
      <c r="E912" s="402" t="s">
        <v>1188</v>
      </c>
      <c r="F912" s="403" t="s">
        <v>5210</v>
      </c>
      <c r="G912" s="404" t="s">
        <v>616</v>
      </c>
      <c r="I912" s="369">
        <f t="shared" si="26"/>
        <v>16335</v>
      </c>
      <c r="HB912" s="378"/>
      <c r="HC912" s="378"/>
      <c r="HD912" s="378"/>
      <c r="HE912" s="378"/>
      <c r="HF912" s="378"/>
      <c r="HG912" s="378"/>
      <c r="HH912" s="378"/>
      <c r="HI912" s="378"/>
      <c r="HJ912" s="378"/>
      <c r="HK912" s="378"/>
      <c r="HL912" s="378"/>
      <c r="HM912" s="378"/>
      <c r="HN912" s="378"/>
    </row>
    <row r="913" s="369" customFormat="1" ht="36" hidden="1" customHeight="1" spans="1:222">
      <c r="A913" s="399" t="s">
        <v>8258</v>
      </c>
      <c r="B913" s="399" t="s">
        <v>8894</v>
      </c>
      <c r="C913" s="400">
        <v>4000</v>
      </c>
      <c r="D913" s="910" t="s">
        <v>5685</v>
      </c>
      <c r="E913" s="402" t="s">
        <v>1188</v>
      </c>
      <c r="F913" s="403" t="s">
        <v>5210</v>
      </c>
      <c r="G913" s="404" t="s">
        <v>616</v>
      </c>
      <c r="I913" s="369">
        <f t="shared" si="26"/>
        <v>4840</v>
      </c>
      <c r="HB913" s="378"/>
      <c r="HC913" s="378"/>
      <c r="HD913" s="378"/>
      <c r="HE913" s="378"/>
      <c r="HF913" s="378"/>
      <c r="HG913" s="378"/>
      <c r="HH913" s="378"/>
      <c r="HI913" s="378"/>
      <c r="HJ913" s="378"/>
      <c r="HK913" s="378"/>
      <c r="HL913" s="378"/>
      <c r="HM913" s="378"/>
      <c r="HN913" s="378"/>
    </row>
    <row r="914" s="369" customFormat="1" ht="36" hidden="1" customHeight="1" spans="1:222">
      <c r="A914" s="399" t="s">
        <v>8531</v>
      </c>
      <c r="B914" s="399" t="s">
        <v>8895</v>
      </c>
      <c r="C914" s="400">
        <v>20000</v>
      </c>
      <c r="D914" s="910" t="s">
        <v>4658</v>
      </c>
      <c r="E914" s="402" t="s">
        <v>14</v>
      </c>
      <c r="F914" s="403" t="s">
        <v>5210</v>
      </c>
      <c r="G914" s="404" t="s">
        <v>616</v>
      </c>
      <c r="I914" s="369">
        <f t="shared" si="26"/>
        <v>24200</v>
      </c>
      <c r="HB914" s="378"/>
      <c r="HC914" s="378"/>
      <c r="HD914" s="378"/>
      <c r="HE914" s="378"/>
      <c r="HF914" s="378"/>
      <c r="HG914" s="378"/>
      <c r="HH914" s="378"/>
      <c r="HI914" s="378"/>
      <c r="HJ914" s="378"/>
      <c r="HK914" s="378"/>
      <c r="HL914" s="378"/>
      <c r="HM914" s="378"/>
      <c r="HN914" s="378"/>
    </row>
    <row r="915" s="369" customFormat="1" ht="36" hidden="1" customHeight="1" spans="1:222">
      <c r="A915" s="399" t="s">
        <v>8308</v>
      </c>
      <c r="B915" s="399" t="s">
        <v>8896</v>
      </c>
      <c r="C915" s="400">
        <v>15000</v>
      </c>
      <c r="D915" s="910" t="s">
        <v>5208</v>
      </c>
      <c r="E915" s="402" t="s">
        <v>612</v>
      </c>
      <c r="F915" s="403" t="s">
        <v>5210</v>
      </c>
      <c r="G915" s="404" t="s">
        <v>616</v>
      </c>
      <c r="I915" s="369">
        <f t="shared" si="26"/>
        <v>18150</v>
      </c>
      <c r="HB915" s="378"/>
      <c r="HC915" s="378"/>
      <c r="HD915" s="378"/>
      <c r="HE915" s="378"/>
      <c r="HF915" s="378"/>
      <c r="HG915" s="378"/>
      <c r="HH915" s="378"/>
      <c r="HI915" s="378"/>
      <c r="HJ915" s="378"/>
      <c r="HK915" s="378"/>
      <c r="HL915" s="378"/>
      <c r="HM915" s="378"/>
      <c r="HN915" s="378"/>
    </row>
    <row r="916" s="369" customFormat="1" ht="36" hidden="1" customHeight="1" spans="1:222">
      <c r="A916" s="399" t="s">
        <v>8308</v>
      </c>
      <c r="B916" s="399" t="s">
        <v>8896</v>
      </c>
      <c r="C916" s="400">
        <v>45000</v>
      </c>
      <c r="D916" s="910" t="s">
        <v>5208</v>
      </c>
      <c r="E916" s="402" t="s">
        <v>612</v>
      </c>
      <c r="F916" s="403" t="s">
        <v>5210</v>
      </c>
      <c r="G916" s="404" t="s">
        <v>616</v>
      </c>
      <c r="I916" s="369">
        <f t="shared" si="26"/>
        <v>54450</v>
      </c>
      <c r="HB916" s="378"/>
      <c r="HC916" s="378"/>
      <c r="HD916" s="378"/>
      <c r="HE916" s="378"/>
      <c r="HF916" s="378"/>
      <c r="HG916" s="378"/>
      <c r="HH916" s="378"/>
      <c r="HI916" s="378"/>
      <c r="HJ916" s="378"/>
      <c r="HK916" s="378"/>
      <c r="HL916" s="378"/>
      <c r="HM916" s="378"/>
      <c r="HN916" s="378"/>
    </row>
    <row r="917" s="369" customFormat="1" ht="36" hidden="1" customHeight="1" spans="1:222">
      <c r="A917" s="399" t="s">
        <v>8897</v>
      </c>
      <c r="B917" s="399" t="s">
        <v>8898</v>
      </c>
      <c r="C917" s="400">
        <v>18804</v>
      </c>
      <c r="D917" s="910" t="s">
        <v>5208</v>
      </c>
      <c r="E917" s="402" t="s">
        <v>612</v>
      </c>
      <c r="F917" s="403" t="s">
        <v>5210</v>
      </c>
      <c r="G917" s="404" t="s">
        <v>616</v>
      </c>
      <c r="I917" s="369">
        <f t="shared" si="26"/>
        <v>22752.84</v>
      </c>
      <c r="HB917" s="378"/>
      <c r="HC917" s="378"/>
      <c r="HD917" s="378"/>
      <c r="HE917" s="378"/>
      <c r="HF917" s="378"/>
      <c r="HG917" s="378"/>
      <c r="HH917" s="378"/>
      <c r="HI917" s="378"/>
      <c r="HJ917" s="378"/>
      <c r="HK917" s="378"/>
      <c r="HL917" s="378"/>
      <c r="HM917" s="378"/>
      <c r="HN917" s="378"/>
    </row>
    <row r="918" s="369" customFormat="1" ht="36" hidden="1" customHeight="1" spans="1:222">
      <c r="A918" s="399" t="s">
        <v>8897</v>
      </c>
      <c r="B918" s="399" t="s">
        <v>8898</v>
      </c>
      <c r="C918" s="400">
        <v>21196</v>
      </c>
      <c r="D918" s="910" t="s">
        <v>5208</v>
      </c>
      <c r="E918" s="402" t="s">
        <v>612</v>
      </c>
      <c r="F918" s="403" t="s">
        <v>5210</v>
      </c>
      <c r="G918" s="404" t="s">
        <v>616</v>
      </c>
      <c r="I918" s="369">
        <f t="shared" si="26"/>
        <v>25647.16</v>
      </c>
      <c r="HB918" s="378"/>
      <c r="HC918" s="378"/>
      <c r="HD918" s="378"/>
      <c r="HE918" s="378"/>
      <c r="HF918" s="378"/>
      <c r="HG918" s="378"/>
      <c r="HH918" s="378"/>
      <c r="HI918" s="378"/>
      <c r="HJ918" s="378"/>
      <c r="HK918" s="378"/>
      <c r="HL918" s="378"/>
      <c r="HM918" s="378"/>
      <c r="HN918" s="378"/>
    </row>
    <row r="919" s="369" customFormat="1" ht="36" hidden="1" customHeight="1" spans="1:222">
      <c r="A919" s="399" t="s">
        <v>8899</v>
      </c>
      <c r="B919" s="399" t="s">
        <v>8900</v>
      </c>
      <c r="C919" s="400">
        <v>40000</v>
      </c>
      <c r="D919" s="910" t="s">
        <v>5208</v>
      </c>
      <c r="E919" s="402" t="s">
        <v>612</v>
      </c>
      <c r="F919" s="403" t="s">
        <v>5210</v>
      </c>
      <c r="G919" s="404" t="s">
        <v>616</v>
      </c>
      <c r="I919" s="369">
        <f t="shared" si="26"/>
        <v>48400</v>
      </c>
      <c r="HB919" s="378"/>
      <c r="HC919" s="378"/>
      <c r="HD919" s="378"/>
      <c r="HE919" s="378"/>
      <c r="HF919" s="378"/>
      <c r="HG919" s="378"/>
      <c r="HH919" s="378"/>
      <c r="HI919" s="378"/>
      <c r="HJ919" s="378"/>
      <c r="HK919" s="378"/>
      <c r="HL919" s="378"/>
      <c r="HM919" s="378"/>
      <c r="HN919" s="378"/>
    </row>
    <row r="920" s="369" customFormat="1" ht="36" hidden="1" customHeight="1" spans="1:222">
      <c r="A920" s="399" t="s">
        <v>8336</v>
      </c>
      <c r="B920" s="399" t="s">
        <v>8901</v>
      </c>
      <c r="C920" s="400">
        <v>40000</v>
      </c>
      <c r="D920" s="910" t="s">
        <v>5208</v>
      </c>
      <c r="E920" s="402" t="s">
        <v>612</v>
      </c>
      <c r="F920" s="403" t="s">
        <v>5210</v>
      </c>
      <c r="G920" s="404" t="s">
        <v>616</v>
      </c>
      <c r="I920" s="369">
        <f t="shared" si="26"/>
        <v>48400</v>
      </c>
      <c r="HB920" s="378"/>
      <c r="HC920" s="378"/>
      <c r="HD920" s="378"/>
      <c r="HE920" s="378"/>
      <c r="HF920" s="378"/>
      <c r="HG920" s="378"/>
      <c r="HH920" s="378"/>
      <c r="HI920" s="378"/>
      <c r="HJ920" s="378"/>
      <c r="HK920" s="378"/>
      <c r="HL920" s="378"/>
      <c r="HM920" s="378"/>
      <c r="HN920" s="378"/>
    </row>
    <row r="921" s="369" customFormat="1" ht="36" hidden="1" customHeight="1" spans="1:222">
      <c r="A921" s="399" t="s">
        <v>8227</v>
      </c>
      <c r="B921" s="399" t="s">
        <v>8902</v>
      </c>
      <c r="C921" s="400">
        <v>11580</v>
      </c>
      <c r="D921" s="910" t="s">
        <v>6554</v>
      </c>
      <c r="E921" s="402" t="s">
        <v>1679</v>
      </c>
      <c r="F921" s="403" t="s">
        <v>5210</v>
      </c>
      <c r="G921" s="404" t="s">
        <v>616</v>
      </c>
      <c r="I921" s="369">
        <f t="shared" si="26"/>
        <v>14011.8</v>
      </c>
      <c r="HB921" s="378"/>
      <c r="HC921" s="378"/>
      <c r="HD921" s="378"/>
      <c r="HE921" s="378"/>
      <c r="HF921" s="378"/>
      <c r="HG921" s="378"/>
      <c r="HH921" s="378"/>
      <c r="HI921" s="378"/>
      <c r="HJ921" s="378"/>
      <c r="HK921" s="378"/>
      <c r="HL921" s="378"/>
      <c r="HM921" s="378"/>
      <c r="HN921" s="378"/>
    </row>
    <row r="922" s="369" customFormat="1" ht="36" hidden="1" customHeight="1" spans="1:222">
      <c r="A922" s="399" t="s">
        <v>8232</v>
      </c>
      <c r="B922" s="399" t="s">
        <v>8903</v>
      </c>
      <c r="C922" s="400">
        <v>28000</v>
      </c>
      <c r="D922" s="910" t="s">
        <v>5640</v>
      </c>
      <c r="E922" s="402" t="s">
        <v>1139</v>
      </c>
      <c r="F922" s="403" t="s">
        <v>5210</v>
      </c>
      <c r="G922" s="404" t="s">
        <v>616</v>
      </c>
      <c r="I922" s="369">
        <f t="shared" si="26"/>
        <v>33880</v>
      </c>
      <c r="HB922" s="378"/>
      <c r="HC922" s="378"/>
      <c r="HD922" s="378"/>
      <c r="HE922" s="378"/>
      <c r="HF922" s="378"/>
      <c r="HG922" s="378"/>
      <c r="HH922" s="378"/>
      <c r="HI922" s="378"/>
      <c r="HJ922" s="378"/>
      <c r="HK922" s="378"/>
      <c r="HL922" s="378"/>
      <c r="HM922" s="378"/>
      <c r="HN922" s="378"/>
    </row>
    <row r="923" s="369" customFormat="1" ht="36" hidden="1" customHeight="1" spans="1:222">
      <c r="A923" s="399" t="s">
        <v>8588</v>
      </c>
      <c r="B923" s="399" t="s">
        <v>8904</v>
      </c>
      <c r="C923" s="400">
        <v>56000</v>
      </c>
      <c r="D923" s="910" t="s">
        <v>5641</v>
      </c>
      <c r="E923" s="402" t="s">
        <v>5642</v>
      </c>
      <c r="F923" s="403" t="s">
        <v>5210</v>
      </c>
      <c r="G923" s="404" t="s">
        <v>616</v>
      </c>
      <c r="I923" s="369">
        <f t="shared" si="26"/>
        <v>67760</v>
      </c>
      <c r="HB923" s="378"/>
      <c r="HC923" s="378"/>
      <c r="HD923" s="378"/>
      <c r="HE923" s="378"/>
      <c r="HF923" s="378"/>
      <c r="HG923" s="378"/>
      <c r="HH923" s="378"/>
      <c r="HI923" s="378"/>
      <c r="HJ923" s="378"/>
      <c r="HK923" s="378"/>
      <c r="HL923" s="378"/>
      <c r="HM923" s="378"/>
      <c r="HN923" s="378"/>
    </row>
    <row r="924" s="369" customFormat="1" ht="36" hidden="1" customHeight="1" spans="1:222">
      <c r="A924" s="399" t="s">
        <v>8260</v>
      </c>
      <c r="B924" s="399" t="s">
        <v>8905</v>
      </c>
      <c r="C924" s="400">
        <v>100000</v>
      </c>
      <c r="D924" s="910" t="s">
        <v>5669</v>
      </c>
      <c r="E924" s="402" t="s">
        <v>1171</v>
      </c>
      <c r="F924" s="403" t="s">
        <v>5210</v>
      </c>
      <c r="G924" s="404" t="s">
        <v>616</v>
      </c>
      <c r="I924" s="369">
        <f t="shared" si="26"/>
        <v>121000</v>
      </c>
      <c r="HB924" s="378"/>
      <c r="HC924" s="378"/>
      <c r="HD924" s="378"/>
      <c r="HE924" s="378"/>
      <c r="HF924" s="378"/>
      <c r="HG924" s="378"/>
      <c r="HH924" s="378"/>
      <c r="HI924" s="378"/>
      <c r="HJ924" s="378"/>
      <c r="HK924" s="378"/>
      <c r="HL924" s="378"/>
      <c r="HM924" s="378"/>
      <c r="HN924" s="378"/>
    </row>
    <row r="925" s="369" customFormat="1" ht="36" hidden="1" customHeight="1" spans="1:222">
      <c r="A925" s="399" t="s">
        <v>8170</v>
      </c>
      <c r="B925" s="399" t="s">
        <v>8906</v>
      </c>
      <c r="C925" s="400">
        <v>3881500</v>
      </c>
      <c r="D925" s="910" t="s">
        <v>6116</v>
      </c>
      <c r="E925" s="402" t="s">
        <v>1465</v>
      </c>
      <c r="F925" s="403">
        <v>2050202</v>
      </c>
      <c r="G925" s="404" t="s">
        <v>614</v>
      </c>
      <c r="I925" s="369">
        <f t="shared" si="26"/>
        <v>4696615</v>
      </c>
      <c r="HB925" s="378"/>
      <c r="HC925" s="378"/>
      <c r="HD925" s="378"/>
      <c r="HE925" s="378"/>
      <c r="HF925" s="378"/>
      <c r="HG925" s="378"/>
      <c r="HH925" s="378"/>
      <c r="HI925" s="378"/>
      <c r="HJ925" s="378"/>
      <c r="HK925" s="378"/>
      <c r="HL925" s="378"/>
      <c r="HM925" s="378"/>
      <c r="HN925" s="378"/>
    </row>
    <row r="926" s="369" customFormat="1" ht="36" hidden="1" customHeight="1" spans="1:222">
      <c r="A926" s="399" t="s">
        <v>8515</v>
      </c>
      <c r="B926" s="399" t="s">
        <v>8907</v>
      </c>
      <c r="C926" s="400">
        <v>17070</v>
      </c>
      <c r="D926" s="910" t="s">
        <v>5209</v>
      </c>
      <c r="E926" s="402" t="s">
        <v>614</v>
      </c>
      <c r="F926" s="403">
        <v>2130803</v>
      </c>
      <c r="G926" s="404" t="s">
        <v>1413</v>
      </c>
      <c r="I926" s="369">
        <f t="shared" si="26"/>
        <v>20654.7</v>
      </c>
      <c r="HB926" s="378"/>
      <c r="HC926" s="378"/>
      <c r="HD926" s="378"/>
      <c r="HE926" s="378"/>
      <c r="HF926" s="378"/>
      <c r="HG926" s="378"/>
      <c r="HH926" s="378"/>
      <c r="HI926" s="378"/>
      <c r="HJ926" s="378"/>
      <c r="HK926" s="378"/>
      <c r="HL926" s="378"/>
      <c r="HM926" s="378"/>
      <c r="HN926" s="378"/>
    </row>
    <row r="927" s="369" customFormat="1" ht="36" hidden="1" customHeight="1" spans="1:222">
      <c r="A927" s="399" t="s">
        <v>8777</v>
      </c>
      <c r="B927" s="399" t="s">
        <v>8908</v>
      </c>
      <c r="C927" s="400">
        <v>38360</v>
      </c>
      <c r="D927" s="910" t="s">
        <v>5209</v>
      </c>
      <c r="E927" s="402" t="s">
        <v>614</v>
      </c>
      <c r="F927" s="403">
        <v>2130803</v>
      </c>
      <c r="G927" s="404" t="s">
        <v>1413</v>
      </c>
      <c r="H927" s="369">
        <f t="shared" ref="H927:H932" si="27">C927*0.8</f>
        <v>30688</v>
      </c>
      <c r="I927" s="369">
        <f t="shared" si="26"/>
        <v>46415.6</v>
      </c>
      <c r="HB927" s="378"/>
      <c r="HC927" s="378"/>
      <c r="HD927" s="378"/>
      <c r="HE927" s="378"/>
      <c r="HF927" s="378"/>
      <c r="HG927" s="378"/>
      <c r="HH927" s="378"/>
      <c r="HI927" s="378"/>
      <c r="HJ927" s="378"/>
      <c r="HK927" s="378"/>
      <c r="HL927" s="378"/>
      <c r="HM927" s="378"/>
      <c r="HN927" s="378"/>
    </row>
    <row r="928" s="369" customFormat="1" ht="36" hidden="1" customHeight="1" spans="1:222">
      <c r="A928" s="399" t="s">
        <v>8505</v>
      </c>
      <c r="B928" s="399" t="s">
        <v>8909</v>
      </c>
      <c r="C928" s="400">
        <v>36570</v>
      </c>
      <c r="D928" s="910" t="s">
        <v>5209</v>
      </c>
      <c r="E928" s="402" t="s">
        <v>614</v>
      </c>
      <c r="F928" s="403">
        <v>2110499</v>
      </c>
      <c r="G928" s="404" t="s">
        <v>1280</v>
      </c>
      <c r="I928" s="369">
        <f t="shared" si="26"/>
        <v>44249.7</v>
      </c>
      <c r="HB928" s="378"/>
      <c r="HC928" s="378"/>
      <c r="HD928" s="378"/>
      <c r="HE928" s="378"/>
      <c r="HF928" s="378"/>
      <c r="HG928" s="378"/>
      <c r="HH928" s="378"/>
      <c r="HI928" s="378"/>
      <c r="HJ928" s="378"/>
      <c r="HK928" s="378"/>
      <c r="HL928" s="378"/>
      <c r="HM928" s="378"/>
      <c r="HN928" s="378"/>
    </row>
    <row r="929" s="369" customFormat="1" ht="36" hidden="1" customHeight="1" spans="1:222">
      <c r="A929" s="399" t="s">
        <v>8321</v>
      </c>
      <c r="B929" s="399" t="s">
        <v>8910</v>
      </c>
      <c r="C929" s="400">
        <v>21520</v>
      </c>
      <c r="D929" s="910" t="s">
        <v>5209</v>
      </c>
      <c r="E929" s="402" t="s">
        <v>614</v>
      </c>
      <c r="F929" s="403">
        <v>2010202</v>
      </c>
      <c r="G929" s="404" t="s">
        <v>14</v>
      </c>
      <c r="I929" s="369">
        <f t="shared" si="26"/>
        <v>26039.2</v>
      </c>
      <c r="HB929" s="378"/>
      <c r="HC929" s="378"/>
      <c r="HD929" s="378"/>
      <c r="HE929" s="378"/>
      <c r="HF929" s="378"/>
      <c r="HG929" s="378"/>
      <c r="HH929" s="378"/>
      <c r="HI929" s="378"/>
      <c r="HJ929" s="378"/>
      <c r="HK929" s="378"/>
      <c r="HL929" s="378"/>
      <c r="HM929" s="378"/>
      <c r="HN929" s="378"/>
    </row>
    <row r="930" s="369" customFormat="1" ht="36" hidden="1" customHeight="1" spans="1:222">
      <c r="A930" s="399" t="s">
        <v>8306</v>
      </c>
      <c r="B930" s="399" t="s">
        <v>8911</v>
      </c>
      <c r="C930" s="400">
        <v>7660</v>
      </c>
      <c r="D930" s="910" t="s">
        <v>5209</v>
      </c>
      <c r="E930" s="402" t="s">
        <v>614</v>
      </c>
      <c r="F930" s="403">
        <v>2040220</v>
      </c>
      <c r="G930" s="404" t="s">
        <v>482</v>
      </c>
      <c r="I930" s="369">
        <f t="shared" si="26"/>
        <v>9268.6</v>
      </c>
      <c r="HB930" s="378"/>
      <c r="HC930" s="378"/>
      <c r="HD930" s="378"/>
      <c r="HE930" s="378"/>
      <c r="HF930" s="378"/>
      <c r="HG930" s="378"/>
      <c r="HH930" s="378"/>
      <c r="HI930" s="378"/>
      <c r="HJ930" s="378"/>
      <c r="HK930" s="378"/>
      <c r="HL930" s="378"/>
      <c r="HM930" s="378"/>
      <c r="HN930" s="378"/>
    </row>
    <row r="931" s="369" customFormat="1" ht="36" hidden="1" customHeight="1" spans="1:222">
      <c r="A931" s="399" t="s">
        <v>8314</v>
      </c>
      <c r="B931" s="399" t="s">
        <v>8912</v>
      </c>
      <c r="C931" s="400">
        <v>12600</v>
      </c>
      <c r="D931" s="910" t="s">
        <v>5209</v>
      </c>
      <c r="E931" s="402" t="s">
        <v>614</v>
      </c>
      <c r="F931" s="403">
        <v>2300244</v>
      </c>
      <c r="G931" s="404" t="s">
        <v>7806</v>
      </c>
      <c r="H931" s="369">
        <f t="shared" si="27"/>
        <v>10080</v>
      </c>
      <c r="I931" s="369">
        <f t="shared" si="26"/>
        <v>15246</v>
      </c>
      <c r="HB931" s="378"/>
      <c r="HC931" s="378"/>
      <c r="HD931" s="378"/>
      <c r="HE931" s="378"/>
      <c r="HF931" s="378"/>
      <c r="HG931" s="378"/>
      <c r="HH931" s="378"/>
      <c r="HI931" s="378"/>
      <c r="HJ931" s="378"/>
      <c r="HK931" s="378"/>
      <c r="HL931" s="378"/>
      <c r="HM931" s="378"/>
      <c r="HN931" s="378"/>
    </row>
    <row r="932" s="369" customFormat="1" ht="36" hidden="1" customHeight="1" spans="1:222">
      <c r="A932" s="399" t="s">
        <v>8338</v>
      </c>
      <c r="B932" s="399" t="s">
        <v>8913</v>
      </c>
      <c r="C932" s="400">
        <v>21520</v>
      </c>
      <c r="D932" s="910" t="s">
        <v>5209</v>
      </c>
      <c r="E932" s="402" t="s">
        <v>614</v>
      </c>
      <c r="F932" s="403">
        <v>2300244</v>
      </c>
      <c r="G932" s="404" t="s">
        <v>7806</v>
      </c>
      <c r="H932" s="369">
        <f t="shared" si="27"/>
        <v>17216</v>
      </c>
      <c r="I932" s="369">
        <f t="shared" si="26"/>
        <v>26039.2</v>
      </c>
      <c r="HB932" s="378"/>
      <c r="HC932" s="378"/>
      <c r="HD932" s="378"/>
      <c r="HE932" s="378"/>
      <c r="HF932" s="378"/>
      <c r="HG932" s="378"/>
      <c r="HH932" s="378"/>
      <c r="HI932" s="378"/>
      <c r="HJ932" s="378"/>
      <c r="HK932" s="378"/>
      <c r="HL932" s="378"/>
      <c r="HM932" s="378"/>
      <c r="HN932" s="378"/>
    </row>
    <row r="933" s="369" customFormat="1" ht="36" hidden="1" customHeight="1" spans="1:222">
      <c r="A933" s="399" t="s">
        <v>8312</v>
      </c>
      <c r="B933" s="399" t="s">
        <v>8914</v>
      </c>
      <c r="C933" s="400">
        <v>18900</v>
      </c>
      <c r="D933" s="910" t="s">
        <v>5209</v>
      </c>
      <c r="E933" s="402" t="s">
        <v>614</v>
      </c>
      <c r="F933" s="403">
        <v>2011104</v>
      </c>
      <c r="G933" s="404" t="s">
        <v>169</v>
      </c>
      <c r="I933" s="369">
        <f t="shared" si="26"/>
        <v>22869</v>
      </c>
      <c r="HB933" s="378"/>
      <c r="HC933" s="378"/>
      <c r="HD933" s="378"/>
      <c r="HE933" s="378"/>
      <c r="HF933" s="378"/>
      <c r="HG933" s="378"/>
      <c r="HH933" s="378"/>
      <c r="HI933" s="378"/>
      <c r="HJ933" s="378"/>
      <c r="HK933" s="378"/>
      <c r="HL933" s="378"/>
      <c r="HM933" s="378"/>
      <c r="HN933" s="378"/>
    </row>
    <row r="934" s="369" customFormat="1" ht="36" hidden="1" customHeight="1" spans="1:222">
      <c r="A934" s="399" t="s">
        <v>8308</v>
      </c>
      <c r="B934" s="399" t="s">
        <v>8915</v>
      </c>
      <c r="C934" s="400">
        <v>26570</v>
      </c>
      <c r="D934" s="910" t="s">
        <v>5209</v>
      </c>
      <c r="E934" s="402" t="s">
        <v>614</v>
      </c>
      <c r="F934" s="403">
        <v>2011104</v>
      </c>
      <c r="G934" s="404" t="s">
        <v>169</v>
      </c>
      <c r="I934" s="369">
        <f t="shared" si="26"/>
        <v>32149.7</v>
      </c>
      <c r="HB934" s="378"/>
      <c r="HC934" s="378"/>
      <c r="HD934" s="378"/>
      <c r="HE934" s="378"/>
      <c r="HF934" s="378"/>
      <c r="HG934" s="378"/>
      <c r="HH934" s="378"/>
      <c r="HI934" s="378"/>
      <c r="HJ934" s="378"/>
      <c r="HK934" s="378"/>
      <c r="HL934" s="378"/>
      <c r="HM934" s="378"/>
      <c r="HN934" s="378"/>
    </row>
    <row r="935" s="369" customFormat="1" ht="36" hidden="1" customHeight="1" spans="1:222">
      <c r="A935" s="399" t="s">
        <v>8331</v>
      </c>
      <c r="B935" s="399" t="s">
        <v>8916</v>
      </c>
      <c r="C935" s="400">
        <v>10000</v>
      </c>
      <c r="D935" s="910" t="s">
        <v>5209</v>
      </c>
      <c r="E935" s="402" t="s">
        <v>614</v>
      </c>
      <c r="F935" s="403">
        <v>2129999</v>
      </c>
      <c r="G935" s="404" t="s">
        <v>1332</v>
      </c>
      <c r="I935" s="369">
        <f t="shared" si="26"/>
        <v>12100</v>
      </c>
      <c r="HB935" s="378"/>
      <c r="HC935" s="378"/>
      <c r="HD935" s="378"/>
      <c r="HE935" s="378"/>
      <c r="HF935" s="378"/>
      <c r="HG935" s="378"/>
      <c r="HH935" s="378"/>
      <c r="HI935" s="378"/>
      <c r="HJ935" s="378"/>
      <c r="HK935" s="378"/>
      <c r="HL935" s="378"/>
      <c r="HM935" s="378"/>
      <c r="HN935" s="378"/>
    </row>
    <row r="936" s="369" customFormat="1" ht="36" hidden="1" customHeight="1" spans="1:222">
      <c r="A936" s="399" t="s">
        <v>8319</v>
      </c>
      <c r="B936" s="399" t="s">
        <v>8917</v>
      </c>
      <c r="C936" s="400">
        <v>14420</v>
      </c>
      <c r="D936" s="910" t="s">
        <v>5209</v>
      </c>
      <c r="E936" s="402" t="s">
        <v>614</v>
      </c>
      <c r="F936" s="403">
        <v>2040299</v>
      </c>
      <c r="G936" s="404" t="s">
        <v>491</v>
      </c>
      <c r="I936" s="369">
        <f t="shared" si="26"/>
        <v>17448.2</v>
      </c>
      <c r="HB936" s="378"/>
      <c r="HC936" s="378"/>
      <c r="HD936" s="378"/>
      <c r="HE936" s="378"/>
      <c r="HF936" s="378"/>
      <c r="HG936" s="378"/>
      <c r="HH936" s="378"/>
      <c r="HI936" s="378"/>
      <c r="HJ936" s="378"/>
      <c r="HK936" s="378"/>
      <c r="HL936" s="378"/>
      <c r="HM936" s="378"/>
      <c r="HN936" s="378"/>
    </row>
    <row r="937" s="369" customFormat="1" ht="36" hidden="1" customHeight="1" spans="1:222">
      <c r="A937" s="399" t="s">
        <v>8325</v>
      </c>
      <c r="B937" s="399" t="s">
        <v>8918</v>
      </c>
      <c r="C937" s="400">
        <v>13200</v>
      </c>
      <c r="D937" s="910" t="s">
        <v>5209</v>
      </c>
      <c r="E937" s="402" t="s">
        <v>614</v>
      </c>
      <c r="F937" s="403">
        <v>2300249</v>
      </c>
      <c r="G937" s="404" t="s">
        <v>7811</v>
      </c>
      <c r="I937" s="369">
        <f t="shared" si="26"/>
        <v>15972</v>
      </c>
      <c r="HB937" s="378"/>
      <c r="HC937" s="378"/>
      <c r="HD937" s="378"/>
      <c r="HE937" s="378"/>
      <c r="HF937" s="378"/>
      <c r="HG937" s="378"/>
      <c r="HH937" s="378"/>
      <c r="HI937" s="378"/>
      <c r="HJ937" s="378"/>
      <c r="HK937" s="378"/>
      <c r="HL937" s="378"/>
      <c r="HM937" s="378"/>
      <c r="HN937" s="378"/>
    </row>
    <row r="938" s="369" customFormat="1" ht="36" hidden="1" customHeight="1" spans="1:222">
      <c r="A938" s="399" t="s">
        <v>8329</v>
      </c>
      <c r="B938" s="399" t="s">
        <v>8919</v>
      </c>
      <c r="C938" s="400">
        <v>10360</v>
      </c>
      <c r="D938" s="910" t="s">
        <v>5209</v>
      </c>
      <c r="E938" s="402" t="s">
        <v>614</v>
      </c>
      <c r="F938" s="403">
        <v>2300249</v>
      </c>
      <c r="G938" s="404" t="s">
        <v>7811</v>
      </c>
      <c r="I938" s="369">
        <f t="shared" si="26"/>
        <v>12535.6</v>
      </c>
      <c r="HB938" s="378"/>
      <c r="HC938" s="378"/>
      <c r="HD938" s="378"/>
      <c r="HE938" s="378"/>
      <c r="HF938" s="378"/>
      <c r="HG938" s="378"/>
      <c r="HH938" s="378"/>
      <c r="HI938" s="378"/>
      <c r="HJ938" s="378"/>
      <c r="HK938" s="378"/>
      <c r="HL938" s="378"/>
      <c r="HM938" s="378"/>
      <c r="HN938" s="378"/>
    </row>
    <row r="939" s="369" customFormat="1" ht="36" hidden="1" customHeight="1" spans="1:222">
      <c r="A939" s="399" t="s">
        <v>8317</v>
      </c>
      <c r="B939" s="399" t="s">
        <v>8920</v>
      </c>
      <c r="C939" s="400">
        <v>15800</v>
      </c>
      <c r="D939" s="910" t="s">
        <v>5209</v>
      </c>
      <c r="E939" s="402" t="s">
        <v>614</v>
      </c>
      <c r="F939" s="403">
        <v>2300249</v>
      </c>
      <c r="G939" s="404" t="s">
        <v>7811</v>
      </c>
      <c r="I939" s="369">
        <f t="shared" si="26"/>
        <v>19118</v>
      </c>
      <c r="HB939" s="378"/>
      <c r="HC939" s="378"/>
      <c r="HD939" s="378"/>
      <c r="HE939" s="378"/>
      <c r="HF939" s="378"/>
      <c r="HG939" s="378"/>
      <c r="HH939" s="378"/>
      <c r="HI939" s="378"/>
      <c r="HJ939" s="378"/>
      <c r="HK939" s="378"/>
      <c r="HL939" s="378"/>
      <c r="HM939" s="378"/>
      <c r="HN939" s="378"/>
    </row>
    <row r="940" s="369" customFormat="1" ht="36" hidden="1" customHeight="1" spans="1:222">
      <c r="A940" s="399" t="s">
        <v>8336</v>
      </c>
      <c r="B940" s="399" t="s">
        <v>8921</v>
      </c>
      <c r="C940" s="400">
        <v>21400</v>
      </c>
      <c r="D940" s="910" t="s">
        <v>5209</v>
      </c>
      <c r="E940" s="402" t="s">
        <v>614</v>
      </c>
      <c r="F940" s="403">
        <v>2300249</v>
      </c>
      <c r="G940" s="404" t="s">
        <v>7811</v>
      </c>
      <c r="I940" s="369">
        <f t="shared" si="26"/>
        <v>25894</v>
      </c>
      <c r="HB940" s="378"/>
      <c r="HC940" s="378"/>
      <c r="HD940" s="378"/>
      <c r="HE940" s="378"/>
      <c r="HF940" s="378"/>
      <c r="HG940" s="378"/>
      <c r="HH940" s="378"/>
      <c r="HI940" s="378"/>
      <c r="HJ940" s="378"/>
      <c r="HK940" s="378"/>
      <c r="HL940" s="378"/>
      <c r="HM940" s="378"/>
      <c r="HN940" s="378"/>
    </row>
    <row r="941" s="369" customFormat="1" ht="36" hidden="1" customHeight="1" spans="1:222">
      <c r="A941" s="399" t="s">
        <v>8323</v>
      </c>
      <c r="B941" s="399" t="s">
        <v>8922</v>
      </c>
      <c r="C941" s="400">
        <v>19900</v>
      </c>
      <c r="D941" s="910" t="s">
        <v>5209</v>
      </c>
      <c r="E941" s="402" t="s">
        <v>614</v>
      </c>
      <c r="F941" s="403">
        <v>2300249</v>
      </c>
      <c r="G941" s="404" t="s">
        <v>7811</v>
      </c>
      <c r="H941" s="369">
        <f>C941*0.8</f>
        <v>15920</v>
      </c>
      <c r="I941" s="369">
        <f t="shared" si="26"/>
        <v>24079</v>
      </c>
      <c r="HB941" s="378"/>
      <c r="HC941" s="378"/>
      <c r="HD941" s="378"/>
      <c r="HE941" s="378"/>
      <c r="HF941" s="378"/>
      <c r="HG941" s="378"/>
      <c r="HH941" s="378"/>
      <c r="HI941" s="378"/>
      <c r="HJ941" s="378"/>
      <c r="HK941" s="378"/>
      <c r="HL941" s="378"/>
      <c r="HM941" s="378"/>
      <c r="HN941" s="378"/>
    </row>
    <row r="942" s="369" customFormat="1" ht="36" hidden="1" customHeight="1" spans="1:222">
      <c r="A942" s="399" t="s">
        <v>8304</v>
      </c>
      <c r="B942" s="399" t="s">
        <v>8923</v>
      </c>
      <c r="C942" s="400">
        <v>15600</v>
      </c>
      <c r="D942" s="910" t="s">
        <v>5209</v>
      </c>
      <c r="E942" s="402" t="s">
        <v>614</v>
      </c>
      <c r="F942" s="403">
        <v>2300249</v>
      </c>
      <c r="G942" s="404" t="s">
        <v>7811</v>
      </c>
      <c r="I942" s="369">
        <f t="shared" si="26"/>
        <v>18876</v>
      </c>
      <c r="HB942" s="378"/>
      <c r="HC942" s="378"/>
      <c r="HD942" s="378"/>
      <c r="HE942" s="378"/>
      <c r="HF942" s="378"/>
      <c r="HG942" s="378"/>
      <c r="HH942" s="378"/>
      <c r="HI942" s="378"/>
      <c r="HJ942" s="378"/>
      <c r="HK942" s="378"/>
      <c r="HL942" s="378"/>
      <c r="HM942" s="378"/>
      <c r="HN942" s="378"/>
    </row>
    <row r="943" s="369" customFormat="1" ht="36" hidden="1" customHeight="1" spans="1:222">
      <c r="A943" s="399" t="s">
        <v>8731</v>
      </c>
      <c r="B943" s="399" t="s">
        <v>8924</v>
      </c>
      <c r="C943" s="400">
        <v>2450</v>
      </c>
      <c r="D943" s="910" t="s">
        <v>5209</v>
      </c>
      <c r="E943" s="402" t="s">
        <v>614</v>
      </c>
      <c r="F943" s="403">
        <v>2011102</v>
      </c>
      <c r="G943" s="404" t="s">
        <v>14</v>
      </c>
      <c r="I943" s="369">
        <f t="shared" si="26"/>
        <v>2964.5</v>
      </c>
      <c r="HB943" s="378"/>
      <c r="HC943" s="378"/>
      <c r="HD943" s="378"/>
      <c r="HE943" s="378"/>
      <c r="HF943" s="378"/>
      <c r="HG943" s="378"/>
      <c r="HH943" s="378"/>
      <c r="HI943" s="378"/>
      <c r="HJ943" s="378"/>
      <c r="HK943" s="378"/>
      <c r="HL943" s="378"/>
      <c r="HM943" s="378"/>
      <c r="HN943" s="378"/>
    </row>
    <row r="944" s="369" customFormat="1" ht="36" hidden="1" customHeight="1" spans="1:222">
      <c r="A944" s="399" t="s">
        <v>8547</v>
      </c>
      <c r="B944" s="399" t="s">
        <v>8925</v>
      </c>
      <c r="C944" s="400">
        <v>21700</v>
      </c>
      <c r="D944" s="910" t="s">
        <v>5210</v>
      </c>
      <c r="E944" s="402" t="s">
        <v>616</v>
      </c>
      <c r="F944" s="403">
        <v>2080799</v>
      </c>
      <c r="G944" s="404" t="s">
        <v>994</v>
      </c>
      <c r="I944" s="369">
        <f t="shared" si="26"/>
        <v>26257</v>
      </c>
      <c r="HB944" s="378"/>
      <c r="HC944" s="378"/>
      <c r="HD944" s="378"/>
      <c r="HE944" s="378"/>
      <c r="HF944" s="378"/>
      <c r="HG944" s="378"/>
      <c r="HH944" s="378"/>
      <c r="HI944" s="378"/>
      <c r="HJ944" s="378"/>
      <c r="HK944" s="378"/>
      <c r="HL944" s="378"/>
      <c r="HM944" s="378"/>
      <c r="HN944" s="378"/>
    </row>
    <row r="945" hidden="1" spans="1:9">
      <c r="A945" s="371" t="s">
        <v>8507</v>
      </c>
      <c r="B945" s="372" t="s">
        <v>8926</v>
      </c>
      <c r="C945" s="413">
        <v>30000</v>
      </c>
      <c r="D945" s="912" t="s">
        <v>5210</v>
      </c>
      <c r="E945" s="375" t="s">
        <v>616</v>
      </c>
      <c r="F945" s="376">
        <v>2050302</v>
      </c>
      <c r="G945" s="377" t="s">
        <v>628</v>
      </c>
      <c r="I945" s="369">
        <f t="shared" si="26"/>
        <v>36300</v>
      </c>
    </row>
    <row r="946" hidden="1" spans="1:9">
      <c r="A946" s="371" t="s">
        <v>8515</v>
      </c>
      <c r="B946" s="372" t="s">
        <v>8907</v>
      </c>
      <c r="C946" s="373">
        <v>28000</v>
      </c>
      <c r="D946" s="913" t="s">
        <v>5210</v>
      </c>
      <c r="E946" s="375" t="s">
        <v>616</v>
      </c>
      <c r="F946" s="376">
        <v>2170302</v>
      </c>
      <c r="G946" s="377" t="s">
        <v>1538</v>
      </c>
      <c r="I946" s="369">
        <f t="shared" si="26"/>
        <v>33880</v>
      </c>
    </row>
    <row r="947" hidden="1" spans="1:9">
      <c r="A947" s="371" t="s">
        <v>8334</v>
      </c>
      <c r="B947" s="372" t="s">
        <v>8927</v>
      </c>
      <c r="C947" s="373">
        <v>15100</v>
      </c>
      <c r="D947" s="913" t="s">
        <v>5210</v>
      </c>
      <c r="E947" s="375" t="s">
        <v>616</v>
      </c>
      <c r="I947" s="369">
        <f t="shared" si="26"/>
        <v>18271</v>
      </c>
    </row>
    <row r="948" hidden="1" spans="1:9">
      <c r="A948" s="371" t="s">
        <v>8338</v>
      </c>
      <c r="B948" s="372" t="s">
        <v>8913</v>
      </c>
      <c r="C948" s="373">
        <v>6600</v>
      </c>
      <c r="D948" s="913" t="s">
        <v>5210</v>
      </c>
      <c r="E948" s="375" t="s">
        <v>616</v>
      </c>
      <c r="I948" s="369">
        <f t="shared" si="26"/>
        <v>7986</v>
      </c>
    </row>
    <row r="949" hidden="1" spans="1:9">
      <c r="A949" s="371" t="s">
        <v>8312</v>
      </c>
      <c r="B949" s="372" t="s">
        <v>8914</v>
      </c>
      <c r="C949" s="373">
        <v>9500</v>
      </c>
      <c r="D949" s="913" t="s">
        <v>5210</v>
      </c>
      <c r="E949" s="375" t="s">
        <v>616</v>
      </c>
      <c r="I949" s="369">
        <f t="shared" si="26"/>
        <v>11495</v>
      </c>
    </row>
    <row r="950" hidden="1" spans="1:9">
      <c r="A950" s="371" t="s">
        <v>8331</v>
      </c>
      <c r="B950" s="372" t="s">
        <v>8916</v>
      </c>
      <c r="C950" s="373">
        <v>5200</v>
      </c>
      <c r="D950" s="913" t="s">
        <v>5210</v>
      </c>
      <c r="E950" s="375" t="s">
        <v>616</v>
      </c>
      <c r="I950" s="369">
        <f t="shared" si="26"/>
        <v>6292</v>
      </c>
    </row>
    <row r="951" hidden="1" spans="1:9">
      <c r="A951" s="371" t="s">
        <v>8319</v>
      </c>
      <c r="B951" s="372" t="s">
        <v>8917</v>
      </c>
      <c r="C951" s="373">
        <v>8300</v>
      </c>
      <c r="D951" s="913" t="s">
        <v>5210</v>
      </c>
      <c r="E951" s="375" t="s">
        <v>616</v>
      </c>
      <c r="I951" s="369">
        <f t="shared" si="26"/>
        <v>10043</v>
      </c>
    </row>
    <row r="952" hidden="1" spans="1:9">
      <c r="A952" s="371" t="s">
        <v>8329</v>
      </c>
      <c r="B952" s="372" t="s">
        <v>8919</v>
      </c>
      <c r="C952" s="373">
        <v>4800</v>
      </c>
      <c r="D952" s="913" t="s">
        <v>5210</v>
      </c>
      <c r="E952" s="375" t="s">
        <v>616</v>
      </c>
      <c r="I952" s="369">
        <f t="shared" si="26"/>
        <v>5808</v>
      </c>
    </row>
    <row r="953" hidden="1" spans="1:9">
      <c r="A953" s="371" t="s">
        <v>8317</v>
      </c>
      <c r="B953" s="372" t="s">
        <v>8920</v>
      </c>
      <c r="C953" s="373">
        <v>8200</v>
      </c>
      <c r="D953" s="913" t="s">
        <v>5210</v>
      </c>
      <c r="E953" s="375" t="s">
        <v>616</v>
      </c>
      <c r="I953" s="369">
        <f t="shared" si="26"/>
        <v>9922</v>
      </c>
    </row>
    <row r="954" hidden="1" spans="1:9">
      <c r="A954" s="371" t="s">
        <v>8336</v>
      </c>
      <c r="B954" s="372" t="s">
        <v>8921</v>
      </c>
      <c r="C954" s="373">
        <v>12100</v>
      </c>
      <c r="D954" s="913" t="s">
        <v>5210</v>
      </c>
      <c r="E954" s="375" t="s">
        <v>616</v>
      </c>
      <c r="I954" s="369">
        <f t="shared" si="26"/>
        <v>14641</v>
      </c>
    </row>
    <row r="955" hidden="1" spans="1:9">
      <c r="A955" s="371" t="s">
        <v>8323</v>
      </c>
      <c r="B955" s="372" t="s">
        <v>8922</v>
      </c>
      <c r="C955" s="373">
        <v>9700</v>
      </c>
      <c r="D955" s="913" t="s">
        <v>5210</v>
      </c>
      <c r="E955" s="375" t="s">
        <v>616</v>
      </c>
      <c r="I955" s="369">
        <f t="shared" si="26"/>
        <v>11737</v>
      </c>
    </row>
    <row r="956" hidden="1" spans="1:9">
      <c r="A956" s="371" t="s">
        <v>8304</v>
      </c>
      <c r="B956" s="372" t="s">
        <v>8923</v>
      </c>
      <c r="C956" s="373">
        <v>6500</v>
      </c>
      <c r="D956" s="913" t="s">
        <v>5210</v>
      </c>
      <c r="E956" s="375" t="s">
        <v>616</v>
      </c>
      <c r="I956" s="369">
        <f t="shared" si="26"/>
        <v>7865</v>
      </c>
    </row>
    <row r="957" hidden="1" spans="1:9">
      <c r="A957" s="371" t="s">
        <v>8431</v>
      </c>
      <c r="B957" s="372" t="s">
        <v>8928</v>
      </c>
      <c r="C957" s="373">
        <v>141200</v>
      </c>
      <c r="D957" s="913" t="s">
        <v>4648</v>
      </c>
      <c r="E957" s="375" t="s">
        <v>24</v>
      </c>
      <c r="I957" s="369">
        <f t="shared" si="26"/>
        <v>170852</v>
      </c>
    </row>
    <row r="958" hidden="1" spans="1:9">
      <c r="A958" s="371" t="s">
        <v>8431</v>
      </c>
      <c r="B958" s="372" t="s">
        <v>8928</v>
      </c>
      <c r="C958" s="373">
        <v>58800</v>
      </c>
      <c r="D958" s="913" t="s">
        <v>4648</v>
      </c>
      <c r="E958" s="375" t="s">
        <v>24</v>
      </c>
      <c r="I958" s="369">
        <f t="shared" si="26"/>
        <v>71148</v>
      </c>
    </row>
    <row r="959" hidden="1" spans="1:9">
      <c r="A959" s="371" t="s">
        <v>8929</v>
      </c>
      <c r="B959" s="372" t="s">
        <v>8930</v>
      </c>
      <c r="C959" s="373">
        <v>400000</v>
      </c>
      <c r="D959" s="913" t="s">
        <v>4774</v>
      </c>
      <c r="E959" s="375" t="s">
        <v>14</v>
      </c>
      <c r="I959" s="369">
        <f t="shared" si="26"/>
        <v>484000</v>
      </c>
    </row>
    <row r="960" hidden="1" spans="1:9">
      <c r="A960" s="371" t="s">
        <v>8161</v>
      </c>
      <c r="B960" s="372" t="s">
        <v>8931</v>
      </c>
      <c r="C960" s="373">
        <v>13500</v>
      </c>
      <c r="D960" s="913" t="s">
        <v>6014</v>
      </c>
      <c r="E960" s="375" t="s">
        <v>1407</v>
      </c>
      <c r="I960" s="369">
        <f t="shared" si="26"/>
        <v>16335</v>
      </c>
    </row>
    <row r="961" hidden="1" spans="1:9">
      <c r="A961" s="371" t="s">
        <v>8178</v>
      </c>
      <c r="B961" s="372" t="s">
        <v>8932</v>
      </c>
      <c r="C961" s="373">
        <v>7000</v>
      </c>
      <c r="D961" s="913" t="s">
        <v>6014</v>
      </c>
      <c r="E961" s="375" t="s">
        <v>1407</v>
      </c>
      <c r="I961" s="369">
        <f t="shared" si="26"/>
        <v>8470</v>
      </c>
    </row>
    <row r="962" hidden="1" spans="1:9">
      <c r="A962" s="371" t="s">
        <v>8180</v>
      </c>
      <c r="B962" s="372" t="s">
        <v>8933</v>
      </c>
      <c r="C962" s="373">
        <v>4000</v>
      </c>
      <c r="D962" s="913" t="s">
        <v>6014</v>
      </c>
      <c r="E962" s="375" t="s">
        <v>1407</v>
      </c>
      <c r="I962" s="369">
        <f t="shared" si="26"/>
        <v>4840</v>
      </c>
    </row>
    <row r="963" hidden="1" spans="1:9">
      <c r="A963" s="371" t="s">
        <v>8182</v>
      </c>
      <c r="B963" s="372" t="s">
        <v>8934</v>
      </c>
      <c r="C963" s="373">
        <v>4000</v>
      </c>
      <c r="D963" s="913" t="s">
        <v>6014</v>
      </c>
      <c r="E963" s="375" t="s">
        <v>1407</v>
      </c>
      <c r="I963" s="369">
        <f t="shared" si="26"/>
        <v>4840</v>
      </c>
    </row>
    <row r="964" hidden="1" spans="1:9">
      <c r="A964" s="371" t="s">
        <v>8184</v>
      </c>
      <c r="B964" s="372" t="s">
        <v>8935</v>
      </c>
      <c r="C964" s="373">
        <v>4500</v>
      </c>
      <c r="D964" s="913" t="s">
        <v>6014</v>
      </c>
      <c r="E964" s="375" t="s">
        <v>1407</v>
      </c>
      <c r="I964" s="369">
        <f t="shared" si="26"/>
        <v>5445</v>
      </c>
    </row>
    <row r="965" hidden="1" spans="1:9">
      <c r="A965" s="371" t="s">
        <v>8186</v>
      </c>
      <c r="B965" s="372" t="s">
        <v>8936</v>
      </c>
      <c r="C965" s="373">
        <v>6000</v>
      </c>
      <c r="D965" s="913" t="s">
        <v>6014</v>
      </c>
      <c r="E965" s="375" t="s">
        <v>1407</v>
      </c>
      <c r="I965" s="369">
        <f t="shared" si="26"/>
        <v>7260</v>
      </c>
    </row>
    <row r="966" hidden="1" spans="1:9">
      <c r="A966" s="371" t="s">
        <v>8190</v>
      </c>
      <c r="B966" s="372" t="s">
        <v>8937</v>
      </c>
      <c r="C966" s="373">
        <v>4500</v>
      </c>
      <c r="D966" s="913" t="s">
        <v>6014</v>
      </c>
      <c r="E966" s="375" t="s">
        <v>1407</v>
      </c>
      <c r="I966" s="369">
        <f t="shared" si="26"/>
        <v>5445</v>
      </c>
    </row>
    <row r="967" hidden="1" spans="1:9">
      <c r="A967" s="371" t="s">
        <v>8188</v>
      </c>
      <c r="B967" s="372" t="s">
        <v>8938</v>
      </c>
      <c r="C967" s="373">
        <v>4500</v>
      </c>
      <c r="D967" s="913" t="s">
        <v>6014</v>
      </c>
      <c r="E967" s="375" t="s">
        <v>1407</v>
      </c>
      <c r="I967" s="369">
        <f t="shared" ref="I967:I1030" si="28">C967*1.21</f>
        <v>5445</v>
      </c>
    </row>
    <row r="968" hidden="1" spans="1:9">
      <c r="A968" s="371" t="s">
        <v>8194</v>
      </c>
      <c r="B968" s="372" t="s">
        <v>8939</v>
      </c>
      <c r="C968" s="373">
        <v>3500</v>
      </c>
      <c r="D968" s="913" t="s">
        <v>6014</v>
      </c>
      <c r="E968" s="375" t="s">
        <v>1407</v>
      </c>
      <c r="I968" s="369">
        <f t="shared" si="28"/>
        <v>4235</v>
      </c>
    </row>
    <row r="969" hidden="1" spans="1:9">
      <c r="A969" s="371" t="s">
        <v>8196</v>
      </c>
      <c r="B969" s="372" t="s">
        <v>8940</v>
      </c>
      <c r="C969" s="373">
        <v>6000</v>
      </c>
      <c r="D969" s="913" t="s">
        <v>6014</v>
      </c>
      <c r="E969" s="375" t="s">
        <v>1407</v>
      </c>
      <c r="I969" s="369">
        <f t="shared" si="28"/>
        <v>7260</v>
      </c>
    </row>
    <row r="970" hidden="1" spans="1:9">
      <c r="A970" s="371" t="s">
        <v>8192</v>
      </c>
      <c r="B970" s="372" t="s">
        <v>8941</v>
      </c>
      <c r="C970" s="373">
        <v>4000</v>
      </c>
      <c r="D970" s="913" t="s">
        <v>6014</v>
      </c>
      <c r="E970" s="375" t="s">
        <v>1407</v>
      </c>
      <c r="I970" s="369">
        <f t="shared" si="28"/>
        <v>4840</v>
      </c>
    </row>
    <row r="971" hidden="1" spans="1:9">
      <c r="A971" s="371" t="s">
        <v>8198</v>
      </c>
      <c r="B971" s="372" t="s">
        <v>8942</v>
      </c>
      <c r="C971" s="373">
        <v>3000</v>
      </c>
      <c r="D971" s="913" t="s">
        <v>6014</v>
      </c>
      <c r="E971" s="375" t="s">
        <v>1407</v>
      </c>
      <c r="I971" s="369">
        <f t="shared" si="28"/>
        <v>3630</v>
      </c>
    </row>
    <row r="972" hidden="1" spans="1:9">
      <c r="A972" s="371" t="s">
        <v>8696</v>
      </c>
      <c r="B972" s="372" t="s">
        <v>8943</v>
      </c>
      <c r="C972" s="373">
        <v>140000</v>
      </c>
      <c r="D972" s="913" t="s">
        <v>5219</v>
      </c>
      <c r="E972" s="375" t="s">
        <v>628</v>
      </c>
      <c r="I972" s="369">
        <f t="shared" si="28"/>
        <v>169400</v>
      </c>
    </row>
    <row r="973" hidden="1" spans="1:9">
      <c r="A973" s="371" t="s">
        <v>8696</v>
      </c>
      <c r="B973" s="372" t="s">
        <v>8943</v>
      </c>
      <c r="C973" s="373">
        <v>1200000</v>
      </c>
      <c r="D973" s="913" t="s">
        <v>5219</v>
      </c>
      <c r="E973" s="375" t="s">
        <v>628</v>
      </c>
      <c r="I973" s="369">
        <f t="shared" si="28"/>
        <v>1452000</v>
      </c>
    </row>
    <row r="974" hidden="1" spans="1:9">
      <c r="A974" s="371" t="s">
        <v>8161</v>
      </c>
      <c r="B974" s="372" t="s">
        <v>8944</v>
      </c>
      <c r="C974" s="373">
        <v>30000</v>
      </c>
      <c r="D974" s="913" t="s">
        <v>4670</v>
      </c>
      <c r="E974" s="375" t="s">
        <v>14</v>
      </c>
      <c r="I974" s="369">
        <f t="shared" si="28"/>
        <v>36300</v>
      </c>
    </row>
    <row r="975" hidden="1" spans="1:9">
      <c r="A975" s="371" t="s">
        <v>8130</v>
      </c>
      <c r="B975" s="372" t="s">
        <v>8945</v>
      </c>
      <c r="C975" s="373">
        <v>324000</v>
      </c>
      <c r="D975" s="913" t="s">
        <v>5691</v>
      </c>
      <c r="E975" s="375" t="s">
        <v>1203</v>
      </c>
      <c r="I975" s="369">
        <f t="shared" si="28"/>
        <v>392040</v>
      </c>
    </row>
    <row r="976" hidden="1" spans="1:9">
      <c r="A976" s="371" t="s">
        <v>8223</v>
      </c>
      <c r="B976" s="372" t="s">
        <v>8946</v>
      </c>
      <c r="C976" s="373">
        <v>18000</v>
      </c>
      <c r="D976" s="913" t="s">
        <v>5211</v>
      </c>
      <c r="E976" s="375" t="s">
        <v>618</v>
      </c>
      <c r="I976" s="369">
        <f t="shared" si="28"/>
        <v>21780</v>
      </c>
    </row>
    <row r="977" hidden="1" spans="1:9">
      <c r="A977" s="371" t="s">
        <v>8547</v>
      </c>
      <c r="B977" s="372" t="s">
        <v>8947</v>
      </c>
      <c r="C977" s="373">
        <v>21000</v>
      </c>
      <c r="D977" s="913" t="s">
        <v>5211</v>
      </c>
      <c r="E977" s="375" t="s">
        <v>618</v>
      </c>
      <c r="I977" s="369">
        <f t="shared" si="28"/>
        <v>25410</v>
      </c>
    </row>
    <row r="978" hidden="1" spans="1:9">
      <c r="A978" s="371" t="s">
        <v>8223</v>
      </c>
      <c r="B978" s="372" t="s">
        <v>8948</v>
      </c>
      <c r="C978" s="373">
        <v>152500</v>
      </c>
      <c r="D978" s="913" t="s">
        <v>5211</v>
      </c>
      <c r="E978" s="375" t="s">
        <v>618</v>
      </c>
      <c r="I978" s="369">
        <f t="shared" si="28"/>
        <v>184525</v>
      </c>
    </row>
    <row r="979" hidden="1" spans="1:9">
      <c r="A979" s="371" t="s">
        <v>8696</v>
      </c>
      <c r="B979" s="372" t="s">
        <v>8949</v>
      </c>
      <c r="C979" s="373">
        <v>73800</v>
      </c>
      <c r="D979" s="913" t="s">
        <v>5210</v>
      </c>
      <c r="E979" s="375" t="s">
        <v>616</v>
      </c>
      <c r="I979" s="369">
        <f t="shared" si="28"/>
        <v>89298</v>
      </c>
    </row>
    <row r="980" hidden="1" spans="1:9">
      <c r="A980" s="371" t="s">
        <v>8899</v>
      </c>
      <c r="B980" s="372" t="s">
        <v>8950</v>
      </c>
      <c r="C980" s="373">
        <v>300000</v>
      </c>
      <c r="D980" s="913" t="s">
        <v>5208</v>
      </c>
      <c r="E980" s="375" t="s">
        <v>612</v>
      </c>
      <c r="I980" s="369">
        <f t="shared" si="28"/>
        <v>363000</v>
      </c>
    </row>
    <row r="981" hidden="1" spans="1:9">
      <c r="A981" s="371" t="s">
        <v>8897</v>
      </c>
      <c r="B981" s="372" t="s">
        <v>8951</v>
      </c>
      <c r="C981" s="373">
        <v>300000</v>
      </c>
      <c r="D981" s="913" t="s">
        <v>5208</v>
      </c>
      <c r="E981" s="375" t="s">
        <v>612</v>
      </c>
      <c r="I981" s="369">
        <f t="shared" si="28"/>
        <v>363000</v>
      </c>
    </row>
    <row r="982" hidden="1" spans="1:9">
      <c r="A982" s="371" t="s">
        <v>8321</v>
      </c>
      <c r="B982" s="372" t="s">
        <v>8952</v>
      </c>
      <c r="C982" s="373">
        <v>2480000</v>
      </c>
      <c r="D982" s="913" t="s">
        <v>5209</v>
      </c>
      <c r="E982" s="375" t="s">
        <v>614</v>
      </c>
      <c r="I982" s="369">
        <f t="shared" si="28"/>
        <v>3000800</v>
      </c>
    </row>
    <row r="983" hidden="1" spans="1:9">
      <c r="A983" s="371" t="s">
        <v>8308</v>
      </c>
      <c r="B983" s="372" t="s">
        <v>8953</v>
      </c>
      <c r="C983" s="373">
        <v>900000</v>
      </c>
      <c r="D983" s="913" t="s">
        <v>5209</v>
      </c>
      <c r="E983" s="375" t="s">
        <v>614</v>
      </c>
      <c r="I983" s="369">
        <f t="shared" si="28"/>
        <v>1089000</v>
      </c>
    </row>
    <row r="984" hidden="1" spans="1:9">
      <c r="A984" s="371" t="s">
        <v>8547</v>
      </c>
      <c r="B984" s="372" t="s">
        <v>8954</v>
      </c>
      <c r="C984" s="373">
        <v>2500000</v>
      </c>
      <c r="D984" s="913" t="s">
        <v>5210</v>
      </c>
      <c r="E984" s="375" t="s">
        <v>616</v>
      </c>
      <c r="I984" s="369">
        <f t="shared" si="28"/>
        <v>3025000</v>
      </c>
    </row>
    <row r="985" hidden="1" spans="1:9">
      <c r="A985" s="371" t="s">
        <v>8515</v>
      </c>
      <c r="B985" s="372" t="s">
        <v>8955</v>
      </c>
      <c r="C985" s="373">
        <v>500000</v>
      </c>
      <c r="D985" s="913" t="s">
        <v>5210</v>
      </c>
      <c r="E985" s="375" t="s">
        <v>616</v>
      </c>
      <c r="I985" s="369">
        <f t="shared" si="28"/>
        <v>605000</v>
      </c>
    </row>
    <row r="986" hidden="1" spans="1:9">
      <c r="A986" s="371" t="s">
        <v>8312</v>
      </c>
      <c r="B986" s="372" t="s">
        <v>8956</v>
      </c>
      <c r="C986" s="373">
        <v>1000000</v>
      </c>
      <c r="D986" s="913" t="s">
        <v>5210</v>
      </c>
      <c r="E986" s="375" t="s">
        <v>616</v>
      </c>
      <c r="I986" s="369">
        <f t="shared" si="28"/>
        <v>1210000</v>
      </c>
    </row>
    <row r="987" hidden="1" spans="1:9">
      <c r="A987" s="371" t="s">
        <v>8329</v>
      </c>
      <c r="B987" s="372" t="s">
        <v>8957</v>
      </c>
      <c r="C987" s="373">
        <v>300000</v>
      </c>
      <c r="D987" s="913" t="s">
        <v>5210</v>
      </c>
      <c r="E987" s="375" t="s">
        <v>616</v>
      </c>
      <c r="I987" s="369">
        <f t="shared" si="28"/>
        <v>363000</v>
      </c>
    </row>
    <row r="988" hidden="1" spans="1:9">
      <c r="A988" s="371" t="s">
        <v>8731</v>
      </c>
      <c r="B988" s="372" t="s">
        <v>8958</v>
      </c>
      <c r="C988" s="373">
        <v>1500000</v>
      </c>
      <c r="D988" s="913" t="s">
        <v>5255</v>
      </c>
      <c r="E988" s="375" t="s">
        <v>665</v>
      </c>
      <c r="I988" s="369">
        <f t="shared" si="28"/>
        <v>1815000</v>
      </c>
    </row>
    <row r="989" hidden="1" spans="1:9">
      <c r="A989" s="371" t="s">
        <v>8547</v>
      </c>
      <c r="B989" s="372" t="s">
        <v>8959</v>
      </c>
      <c r="C989" s="373">
        <v>1500000</v>
      </c>
      <c r="D989" s="913" t="s">
        <v>5211</v>
      </c>
      <c r="E989" s="375" t="s">
        <v>618</v>
      </c>
      <c r="I989" s="369">
        <f t="shared" si="28"/>
        <v>1815000</v>
      </c>
    </row>
    <row r="990" hidden="1" spans="1:9">
      <c r="A990" s="371" t="s">
        <v>8122</v>
      </c>
      <c r="B990" s="372" t="s">
        <v>8960</v>
      </c>
      <c r="C990" s="373">
        <v>250000</v>
      </c>
      <c r="D990" s="913" t="s">
        <v>6003</v>
      </c>
      <c r="E990" s="375" t="s">
        <v>1400</v>
      </c>
      <c r="I990" s="369">
        <f t="shared" si="28"/>
        <v>302500</v>
      </c>
    </row>
    <row r="991" hidden="1" spans="1:9">
      <c r="A991" s="371" t="s">
        <v>8148</v>
      </c>
      <c r="B991" s="372" t="s">
        <v>8961</v>
      </c>
      <c r="C991" s="373">
        <v>150000</v>
      </c>
      <c r="D991" s="913" t="s">
        <v>6003</v>
      </c>
      <c r="E991" s="375" t="s">
        <v>1400</v>
      </c>
      <c r="I991" s="369">
        <f t="shared" si="28"/>
        <v>181500</v>
      </c>
    </row>
    <row r="992" hidden="1" spans="1:9">
      <c r="A992" s="371" t="s">
        <v>8184</v>
      </c>
      <c r="B992" s="372" t="s">
        <v>8962</v>
      </c>
      <c r="C992" s="373">
        <v>1111000</v>
      </c>
      <c r="D992" s="913" t="s">
        <v>6002</v>
      </c>
      <c r="E992" s="375" t="s">
        <v>1399</v>
      </c>
      <c r="I992" s="369">
        <f t="shared" si="28"/>
        <v>1344310</v>
      </c>
    </row>
    <row r="993" hidden="1" spans="1:9">
      <c r="A993" s="371" t="s">
        <v>8178</v>
      </c>
      <c r="B993" s="372" t="s">
        <v>8963</v>
      </c>
      <c r="C993" s="373">
        <v>69800</v>
      </c>
      <c r="D993" s="913" t="s">
        <v>6003</v>
      </c>
      <c r="E993" s="375" t="s">
        <v>1400</v>
      </c>
      <c r="I993" s="369">
        <f t="shared" si="28"/>
        <v>84458</v>
      </c>
    </row>
    <row r="994" hidden="1" spans="1:9">
      <c r="A994" s="371" t="s">
        <v>8180</v>
      </c>
      <c r="B994" s="372" t="s">
        <v>8964</v>
      </c>
      <c r="C994" s="373">
        <v>113300</v>
      </c>
      <c r="D994" s="913" t="s">
        <v>6003</v>
      </c>
      <c r="E994" s="375" t="s">
        <v>1400</v>
      </c>
      <c r="I994" s="369">
        <f t="shared" si="28"/>
        <v>137093</v>
      </c>
    </row>
    <row r="995" hidden="1" spans="1:9">
      <c r="A995" s="371" t="s">
        <v>8182</v>
      </c>
      <c r="B995" s="372" t="s">
        <v>8965</v>
      </c>
      <c r="C995" s="373">
        <v>56900</v>
      </c>
      <c r="D995" s="913" t="s">
        <v>6003</v>
      </c>
      <c r="E995" s="375" t="s">
        <v>1400</v>
      </c>
      <c r="I995" s="369">
        <f t="shared" si="28"/>
        <v>68849</v>
      </c>
    </row>
    <row r="996" hidden="1" spans="1:9">
      <c r="A996" s="371" t="s">
        <v>8190</v>
      </c>
      <c r="B996" s="372" t="s">
        <v>8966</v>
      </c>
      <c r="C996" s="373">
        <v>8700</v>
      </c>
      <c r="D996" s="913" t="s">
        <v>6003</v>
      </c>
      <c r="E996" s="375" t="s">
        <v>1400</v>
      </c>
      <c r="I996" s="369">
        <f t="shared" si="28"/>
        <v>10527</v>
      </c>
    </row>
    <row r="997" hidden="1" spans="1:9">
      <c r="A997" s="371" t="s">
        <v>8194</v>
      </c>
      <c r="B997" s="372" t="s">
        <v>8967</v>
      </c>
      <c r="C997" s="373">
        <v>74700</v>
      </c>
      <c r="D997" s="913" t="s">
        <v>6003</v>
      </c>
      <c r="E997" s="375" t="s">
        <v>1400</v>
      </c>
      <c r="I997" s="369">
        <f t="shared" si="28"/>
        <v>90387</v>
      </c>
    </row>
    <row r="998" hidden="1" spans="1:9">
      <c r="A998" s="371" t="s">
        <v>8198</v>
      </c>
      <c r="B998" s="372" t="s">
        <v>8968</v>
      </c>
      <c r="C998" s="373">
        <v>109600</v>
      </c>
      <c r="D998" s="913" t="s">
        <v>6003</v>
      </c>
      <c r="E998" s="375" t="s">
        <v>1400</v>
      </c>
      <c r="I998" s="369">
        <f t="shared" si="28"/>
        <v>132616</v>
      </c>
    </row>
    <row r="999" hidden="1" spans="1:9">
      <c r="A999" s="371" t="s">
        <v>8188</v>
      </c>
      <c r="B999" s="372" t="s">
        <v>8969</v>
      </c>
      <c r="C999" s="373">
        <v>86000</v>
      </c>
      <c r="D999" s="913" t="s">
        <v>6003</v>
      </c>
      <c r="E999" s="375" t="s">
        <v>1400</v>
      </c>
      <c r="I999" s="369">
        <f t="shared" si="28"/>
        <v>104060</v>
      </c>
    </row>
    <row r="1000" hidden="1" spans="1:9">
      <c r="A1000" s="371" t="s">
        <v>8148</v>
      </c>
      <c r="B1000" s="372" t="s">
        <v>8970</v>
      </c>
      <c r="C1000" s="373">
        <v>207000</v>
      </c>
      <c r="D1000" s="913" t="s">
        <v>5912</v>
      </c>
      <c r="E1000" s="375" t="s">
        <v>1346</v>
      </c>
      <c r="I1000" s="369">
        <f t="shared" si="28"/>
        <v>250470</v>
      </c>
    </row>
    <row r="1001" hidden="1" spans="1:9">
      <c r="A1001" s="371" t="s">
        <v>8423</v>
      </c>
      <c r="B1001" s="372" t="s">
        <v>8971</v>
      </c>
      <c r="C1001" s="373">
        <v>15000</v>
      </c>
      <c r="D1001" s="913" t="s">
        <v>6512</v>
      </c>
      <c r="E1001" s="375" t="s">
        <v>1659</v>
      </c>
      <c r="I1001" s="369">
        <f t="shared" si="28"/>
        <v>18150</v>
      </c>
    </row>
    <row r="1002" hidden="1" spans="1:9">
      <c r="A1002" s="371" t="s">
        <v>8423</v>
      </c>
      <c r="B1002" s="372" t="s">
        <v>8971</v>
      </c>
      <c r="C1002" s="373">
        <v>15000</v>
      </c>
      <c r="D1002" s="913" t="s">
        <v>6512</v>
      </c>
      <c r="E1002" s="375" t="s">
        <v>1659</v>
      </c>
      <c r="I1002" s="369">
        <f t="shared" si="28"/>
        <v>18150</v>
      </c>
    </row>
    <row r="1003" hidden="1" spans="1:9">
      <c r="A1003" s="371" t="s">
        <v>8385</v>
      </c>
      <c r="B1003" s="372" t="s">
        <v>8972</v>
      </c>
      <c r="C1003" s="373">
        <v>712200</v>
      </c>
      <c r="D1003" s="913" t="s">
        <v>6470</v>
      </c>
      <c r="E1003" s="375" t="s">
        <v>7781</v>
      </c>
      <c r="I1003" s="369">
        <f t="shared" si="28"/>
        <v>861762</v>
      </c>
    </row>
    <row r="1004" hidden="1" spans="1:9">
      <c r="A1004" s="371" t="s">
        <v>8124</v>
      </c>
      <c r="B1004" s="372" t="s">
        <v>8973</v>
      </c>
      <c r="C1004" s="373">
        <v>100000</v>
      </c>
      <c r="D1004" s="913" t="s">
        <v>5881</v>
      </c>
      <c r="E1004" s="375" t="s">
        <v>1328</v>
      </c>
      <c r="I1004" s="369">
        <f t="shared" si="28"/>
        <v>121000</v>
      </c>
    </row>
    <row r="1005" hidden="1" spans="1:9">
      <c r="A1005" s="371" t="s">
        <v>8547</v>
      </c>
      <c r="B1005" s="372" t="s">
        <v>8974</v>
      </c>
      <c r="C1005" s="373">
        <v>900000</v>
      </c>
      <c r="D1005" s="913" t="s">
        <v>5211</v>
      </c>
      <c r="E1005" s="375" t="s">
        <v>618</v>
      </c>
      <c r="I1005" s="369">
        <f t="shared" si="28"/>
        <v>1089000</v>
      </c>
    </row>
    <row r="1006" hidden="1" spans="1:9">
      <c r="A1006" s="371" t="s">
        <v>8507</v>
      </c>
      <c r="B1006" s="372" t="s">
        <v>8975</v>
      </c>
      <c r="C1006" s="373">
        <v>300000</v>
      </c>
      <c r="D1006" s="913" t="s">
        <v>5211</v>
      </c>
      <c r="E1006" s="375" t="s">
        <v>618</v>
      </c>
      <c r="I1006" s="369">
        <f t="shared" si="28"/>
        <v>363000</v>
      </c>
    </row>
    <row r="1007" hidden="1" spans="1:9">
      <c r="A1007" s="371" t="s">
        <v>8553</v>
      </c>
      <c r="B1007" s="372" t="s">
        <v>8976</v>
      </c>
      <c r="C1007" s="373">
        <v>1359829</v>
      </c>
      <c r="D1007" s="913" t="s">
        <v>6232</v>
      </c>
      <c r="E1007" s="375" t="s">
        <v>1515</v>
      </c>
      <c r="I1007" s="369">
        <f t="shared" si="28"/>
        <v>1645393.09</v>
      </c>
    </row>
    <row r="1008" hidden="1" spans="1:9">
      <c r="A1008" s="371" t="s">
        <v>8477</v>
      </c>
      <c r="B1008" s="372" t="s">
        <v>8977</v>
      </c>
      <c r="C1008" s="373">
        <v>80000</v>
      </c>
      <c r="D1008" s="913" t="s">
        <v>6003</v>
      </c>
      <c r="E1008" s="375" t="s">
        <v>1400</v>
      </c>
      <c r="I1008" s="369">
        <f t="shared" si="28"/>
        <v>96800</v>
      </c>
    </row>
    <row r="1009" hidden="1" spans="1:9">
      <c r="A1009" s="371" t="s">
        <v>8161</v>
      </c>
      <c r="B1009" s="372" t="s">
        <v>8978</v>
      </c>
      <c r="C1009" s="373">
        <v>50000</v>
      </c>
      <c r="D1009" s="913" t="s">
        <v>4774</v>
      </c>
      <c r="E1009" s="375" t="s">
        <v>14</v>
      </c>
      <c r="I1009" s="369">
        <f t="shared" si="28"/>
        <v>60500</v>
      </c>
    </row>
    <row r="1010" hidden="1" spans="1:9">
      <c r="A1010" s="371" t="s">
        <v>8178</v>
      </c>
      <c r="B1010" s="372" t="s">
        <v>8979</v>
      </c>
      <c r="C1010" s="373">
        <v>50000</v>
      </c>
      <c r="D1010" s="913" t="s">
        <v>4774</v>
      </c>
      <c r="E1010" s="375" t="s">
        <v>14</v>
      </c>
      <c r="I1010" s="369">
        <f t="shared" si="28"/>
        <v>60500</v>
      </c>
    </row>
    <row r="1011" hidden="1" spans="1:9">
      <c r="A1011" s="371" t="s">
        <v>8182</v>
      </c>
      <c r="B1011" s="372" t="s">
        <v>8980</v>
      </c>
      <c r="C1011" s="373">
        <v>50000</v>
      </c>
      <c r="D1011" s="913" t="s">
        <v>4774</v>
      </c>
      <c r="E1011" s="375" t="s">
        <v>14</v>
      </c>
      <c r="I1011" s="369">
        <f t="shared" si="28"/>
        <v>60500</v>
      </c>
    </row>
    <row r="1012" hidden="1" spans="1:9">
      <c r="A1012" s="371" t="s">
        <v>8184</v>
      </c>
      <c r="B1012" s="372" t="s">
        <v>8981</v>
      </c>
      <c r="C1012" s="373">
        <v>50000</v>
      </c>
      <c r="D1012" s="913" t="s">
        <v>4774</v>
      </c>
      <c r="E1012" s="375" t="s">
        <v>14</v>
      </c>
      <c r="I1012" s="369">
        <f t="shared" si="28"/>
        <v>60500</v>
      </c>
    </row>
    <row r="1013" hidden="1" spans="1:9">
      <c r="A1013" s="371" t="s">
        <v>8180</v>
      </c>
      <c r="B1013" s="372" t="s">
        <v>8982</v>
      </c>
      <c r="C1013" s="373">
        <v>50000</v>
      </c>
      <c r="D1013" s="913" t="s">
        <v>4774</v>
      </c>
      <c r="E1013" s="375" t="s">
        <v>14</v>
      </c>
      <c r="I1013" s="369">
        <f t="shared" si="28"/>
        <v>60500</v>
      </c>
    </row>
    <row r="1014" hidden="1" spans="1:9">
      <c r="A1014" s="371" t="s">
        <v>8186</v>
      </c>
      <c r="B1014" s="372" t="s">
        <v>8983</v>
      </c>
      <c r="C1014" s="373">
        <v>50000</v>
      </c>
      <c r="D1014" s="913" t="s">
        <v>4774</v>
      </c>
      <c r="E1014" s="375" t="s">
        <v>14</v>
      </c>
      <c r="I1014" s="369">
        <f t="shared" si="28"/>
        <v>60500</v>
      </c>
    </row>
    <row r="1015" hidden="1" spans="1:9">
      <c r="A1015" s="371" t="s">
        <v>8188</v>
      </c>
      <c r="B1015" s="372" t="s">
        <v>8984</v>
      </c>
      <c r="C1015" s="373">
        <v>50000</v>
      </c>
      <c r="D1015" s="913" t="s">
        <v>4774</v>
      </c>
      <c r="E1015" s="375" t="s">
        <v>14</v>
      </c>
      <c r="I1015" s="369">
        <f t="shared" si="28"/>
        <v>60500</v>
      </c>
    </row>
    <row r="1016" hidden="1" spans="1:9">
      <c r="A1016" s="371" t="s">
        <v>8194</v>
      </c>
      <c r="B1016" s="372" t="s">
        <v>8985</v>
      </c>
      <c r="C1016" s="373">
        <v>50000</v>
      </c>
      <c r="D1016" s="913" t="s">
        <v>4774</v>
      </c>
      <c r="E1016" s="375" t="s">
        <v>14</v>
      </c>
      <c r="I1016" s="369">
        <f t="shared" si="28"/>
        <v>60500</v>
      </c>
    </row>
    <row r="1017" hidden="1" spans="1:9">
      <c r="A1017" s="371" t="s">
        <v>8190</v>
      </c>
      <c r="B1017" s="372" t="s">
        <v>8986</v>
      </c>
      <c r="C1017" s="373">
        <v>50000</v>
      </c>
      <c r="D1017" s="913" t="s">
        <v>4774</v>
      </c>
      <c r="E1017" s="375" t="s">
        <v>14</v>
      </c>
      <c r="I1017" s="369">
        <f t="shared" si="28"/>
        <v>60500</v>
      </c>
    </row>
    <row r="1018" hidden="1" spans="1:9">
      <c r="A1018" s="371" t="s">
        <v>8196</v>
      </c>
      <c r="B1018" s="372" t="s">
        <v>8987</v>
      </c>
      <c r="C1018" s="373">
        <v>50000</v>
      </c>
      <c r="D1018" s="913" t="s">
        <v>4774</v>
      </c>
      <c r="E1018" s="375" t="s">
        <v>14</v>
      </c>
      <c r="I1018" s="369">
        <f t="shared" si="28"/>
        <v>60500</v>
      </c>
    </row>
    <row r="1019" hidden="1" spans="1:9">
      <c r="A1019" s="371" t="s">
        <v>8198</v>
      </c>
      <c r="B1019" s="372" t="s">
        <v>8988</v>
      </c>
      <c r="C1019" s="373">
        <v>50000</v>
      </c>
      <c r="D1019" s="913" t="s">
        <v>4774</v>
      </c>
      <c r="E1019" s="375" t="s">
        <v>14</v>
      </c>
      <c r="I1019" s="369">
        <f t="shared" si="28"/>
        <v>60500</v>
      </c>
    </row>
    <row r="1020" hidden="1" spans="1:9">
      <c r="A1020" s="371" t="s">
        <v>8192</v>
      </c>
      <c r="B1020" s="372" t="s">
        <v>8989</v>
      </c>
      <c r="C1020" s="373">
        <v>50000</v>
      </c>
      <c r="D1020" s="913" t="s">
        <v>4774</v>
      </c>
      <c r="E1020" s="375" t="s">
        <v>14</v>
      </c>
      <c r="I1020" s="369">
        <f t="shared" si="28"/>
        <v>60500</v>
      </c>
    </row>
    <row r="1021" hidden="1" spans="1:9">
      <c r="A1021" s="371" t="s">
        <v>8990</v>
      </c>
      <c r="B1021" s="372" t="s">
        <v>8991</v>
      </c>
      <c r="C1021" s="373">
        <v>9000</v>
      </c>
      <c r="D1021" s="913" t="s">
        <v>4854</v>
      </c>
      <c r="E1021" s="375" t="s">
        <v>14</v>
      </c>
      <c r="I1021" s="369">
        <f t="shared" si="28"/>
        <v>10890</v>
      </c>
    </row>
    <row r="1022" hidden="1" spans="1:9">
      <c r="A1022" s="371" t="s">
        <v>8547</v>
      </c>
      <c r="B1022" s="372" t="s">
        <v>8992</v>
      </c>
      <c r="C1022" s="373">
        <v>33100</v>
      </c>
      <c r="D1022" s="913" t="s">
        <v>5210</v>
      </c>
      <c r="E1022" s="375" t="s">
        <v>616</v>
      </c>
      <c r="I1022" s="369">
        <f t="shared" si="28"/>
        <v>40051</v>
      </c>
    </row>
    <row r="1023" hidden="1" spans="1:9">
      <c r="A1023" s="371" t="s">
        <v>8223</v>
      </c>
      <c r="B1023" s="372" t="s">
        <v>8993</v>
      </c>
      <c r="C1023" s="373">
        <v>517600</v>
      </c>
      <c r="D1023" s="913" t="s">
        <v>5210</v>
      </c>
      <c r="E1023" s="375" t="s">
        <v>616</v>
      </c>
      <c r="I1023" s="369">
        <f t="shared" si="28"/>
        <v>626296</v>
      </c>
    </row>
    <row r="1024" hidden="1" spans="1:9">
      <c r="A1024" s="371" t="s">
        <v>8507</v>
      </c>
      <c r="B1024" s="372" t="s">
        <v>8994</v>
      </c>
      <c r="C1024" s="373">
        <v>60400</v>
      </c>
      <c r="D1024" s="913" t="s">
        <v>5210</v>
      </c>
      <c r="E1024" s="375" t="s">
        <v>616</v>
      </c>
      <c r="I1024" s="369">
        <f t="shared" si="28"/>
        <v>73084</v>
      </c>
    </row>
    <row r="1025" hidden="1" spans="1:9">
      <c r="A1025" s="371" t="s">
        <v>8515</v>
      </c>
      <c r="B1025" s="372" t="s">
        <v>8995</v>
      </c>
      <c r="C1025" s="373">
        <v>124000</v>
      </c>
      <c r="D1025" s="913" t="s">
        <v>5210</v>
      </c>
      <c r="E1025" s="375" t="s">
        <v>616</v>
      </c>
      <c r="I1025" s="369">
        <f t="shared" si="28"/>
        <v>150040</v>
      </c>
    </row>
    <row r="1026" hidden="1" spans="1:9">
      <c r="A1026" s="371" t="s">
        <v>8312</v>
      </c>
      <c r="B1026" s="372" t="s">
        <v>8996</v>
      </c>
      <c r="C1026" s="373">
        <v>14300</v>
      </c>
      <c r="D1026" s="913" t="s">
        <v>5210</v>
      </c>
      <c r="E1026" s="375" t="s">
        <v>616</v>
      </c>
      <c r="I1026" s="369">
        <f t="shared" si="28"/>
        <v>17303</v>
      </c>
    </row>
    <row r="1027" hidden="1" spans="1:9">
      <c r="A1027" s="371" t="s">
        <v>8338</v>
      </c>
      <c r="B1027" s="372" t="s">
        <v>8997</v>
      </c>
      <c r="C1027" s="373">
        <v>13200</v>
      </c>
      <c r="D1027" s="913" t="s">
        <v>5210</v>
      </c>
      <c r="E1027" s="375" t="s">
        <v>616</v>
      </c>
      <c r="I1027" s="369">
        <f t="shared" si="28"/>
        <v>15972</v>
      </c>
    </row>
    <row r="1028" hidden="1" spans="1:9">
      <c r="A1028" s="371" t="s">
        <v>8334</v>
      </c>
      <c r="B1028" s="372" t="s">
        <v>8998</v>
      </c>
      <c r="C1028" s="373">
        <v>20600</v>
      </c>
      <c r="D1028" s="913" t="s">
        <v>5210</v>
      </c>
      <c r="E1028" s="375" t="s">
        <v>616</v>
      </c>
      <c r="I1028" s="369">
        <f t="shared" si="28"/>
        <v>24926</v>
      </c>
    </row>
    <row r="1029" hidden="1" spans="1:9">
      <c r="A1029" s="371" t="s">
        <v>8317</v>
      </c>
      <c r="B1029" s="372" t="s">
        <v>8999</v>
      </c>
      <c r="C1029" s="373">
        <v>4800</v>
      </c>
      <c r="D1029" s="913" t="s">
        <v>5210</v>
      </c>
      <c r="E1029" s="375" t="s">
        <v>616</v>
      </c>
      <c r="I1029" s="369">
        <f t="shared" si="28"/>
        <v>5808</v>
      </c>
    </row>
    <row r="1030" hidden="1" spans="1:9">
      <c r="A1030" s="371" t="s">
        <v>8331</v>
      </c>
      <c r="B1030" s="372" t="s">
        <v>9000</v>
      </c>
      <c r="C1030" s="373">
        <v>8600</v>
      </c>
      <c r="D1030" s="913" t="s">
        <v>5210</v>
      </c>
      <c r="E1030" s="375" t="s">
        <v>616</v>
      </c>
      <c r="I1030" s="369">
        <f t="shared" si="28"/>
        <v>10406</v>
      </c>
    </row>
    <row r="1031" hidden="1" spans="1:9">
      <c r="A1031" s="371" t="s">
        <v>8319</v>
      </c>
      <c r="B1031" s="372" t="s">
        <v>9001</v>
      </c>
      <c r="C1031" s="373">
        <v>8300</v>
      </c>
      <c r="D1031" s="913" t="s">
        <v>5210</v>
      </c>
      <c r="E1031" s="375" t="s">
        <v>616</v>
      </c>
      <c r="I1031" s="369">
        <f t="shared" ref="I1031:I1075" si="29">C1031*1.21</f>
        <v>10043</v>
      </c>
    </row>
    <row r="1032" hidden="1" spans="1:9">
      <c r="A1032" s="371" t="s">
        <v>8323</v>
      </c>
      <c r="B1032" s="372" t="s">
        <v>9002</v>
      </c>
      <c r="C1032" s="373">
        <v>7200</v>
      </c>
      <c r="D1032" s="913" t="s">
        <v>5210</v>
      </c>
      <c r="E1032" s="375" t="s">
        <v>616</v>
      </c>
      <c r="I1032" s="369">
        <f t="shared" si="29"/>
        <v>8712</v>
      </c>
    </row>
    <row r="1033" hidden="1" spans="1:9">
      <c r="A1033" s="371" t="s">
        <v>8329</v>
      </c>
      <c r="B1033" s="372" t="s">
        <v>9003</v>
      </c>
      <c r="C1033" s="373">
        <v>2200</v>
      </c>
      <c r="D1033" s="913" t="s">
        <v>5210</v>
      </c>
      <c r="E1033" s="375" t="s">
        <v>616</v>
      </c>
      <c r="I1033" s="369">
        <f t="shared" si="29"/>
        <v>2662</v>
      </c>
    </row>
    <row r="1034" hidden="1" spans="1:9">
      <c r="A1034" s="371" t="s">
        <v>8304</v>
      </c>
      <c r="B1034" s="372" t="s">
        <v>9004</v>
      </c>
      <c r="C1034" s="373">
        <v>5600</v>
      </c>
      <c r="D1034" s="913" t="s">
        <v>5210</v>
      </c>
      <c r="E1034" s="375" t="s">
        <v>616</v>
      </c>
      <c r="I1034" s="369">
        <f t="shared" si="29"/>
        <v>6776</v>
      </c>
    </row>
    <row r="1035" hidden="1" spans="1:9">
      <c r="A1035" s="371" t="s">
        <v>8336</v>
      </c>
      <c r="B1035" s="372" t="s">
        <v>9005</v>
      </c>
      <c r="C1035" s="373">
        <v>700</v>
      </c>
      <c r="D1035" s="913" t="s">
        <v>5210</v>
      </c>
      <c r="E1035" s="375" t="s">
        <v>616</v>
      </c>
      <c r="I1035" s="369">
        <f t="shared" si="29"/>
        <v>847</v>
      </c>
    </row>
    <row r="1036" hidden="1" spans="1:9">
      <c r="A1036" s="371" t="s">
        <v>8547</v>
      </c>
      <c r="B1036" s="372" t="s">
        <v>8993</v>
      </c>
      <c r="C1036" s="373">
        <v>78000</v>
      </c>
      <c r="D1036" s="913" t="s">
        <v>5211</v>
      </c>
      <c r="E1036" s="375" t="s">
        <v>618</v>
      </c>
      <c r="I1036" s="369">
        <f t="shared" si="29"/>
        <v>94380</v>
      </c>
    </row>
    <row r="1037" hidden="1" spans="1:9">
      <c r="A1037" s="371" t="s">
        <v>8515</v>
      </c>
      <c r="B1037" s="372" t="s">
        <v>8995</v>
      </c>
      <c r="C1037" s="373">
        <v>3000</v>
      </c>
      <c r="D1037" s="913" t="s">
        <v>5211</v>
      </c>
      <c r="E1037" s="375" t="s">
        <v>618</v>
      </c>
      <c r="I1037" s="369">
        <f t="shared" si="29"/>
        <v>3630</v>
      </c>
    </row>
    <row r="1038" hidden="1" spans="1:9">
      <c r="A1038" s="371" t="s">
        <v>8312</v>
      </c>
      <c r="B1038" s="372" t="s">
        <v>8996</v>
      </c>
      <c r="C1038" s="373">
        <v>3000</v>
      </c>
      <c r="D1038" s="913" t="s">
        <v>5211</v>
      </c>
      <c r="E1038" s="375" t="s">
        <v>618</v>
      </c>
      <c r="I1038" s="369">
        <f t="shared" si="29"/>
        <v>3630</v>
      </c>
    </row>
    <row r="1039" hidden="1" spans="1:9">
      <c r="A1039" s="371" t="s">
        <v>8317</v>
      </c>
      <c r="B1039" s="372" t="s">
        <v>8999</v>
      </c>
      <c r="C1039" s="373">
        <v>3000</v>
      </c>
      <c r="D1039" s="913" t="s">
        <v>5211</v>
      </c>
      <c r="E1039" s="375" t="s">
        <v>618</v>
      </c>
      <c r="I1039" s="369">
        <f t="shared" si="29"/>
        <v>3630</v>
      </c>
    </row>
    <row r="1040" hidden="1" spans="1:9">
      <c r="A1040" s="371" t="s">
        <v>8223</v>
      </c>
      <c r="B1040" s="372" t="s">
        <v>9006</v>
      </c>
      <c r="C1040" s="373">
        <v>100000</v>
      </c>
      <c r="D1040" s="913" t="s">
        <v>5209</v>
      </c>
      <c r="E1040" s="375" t="s">
        <v>614</v>
      </c>
      <c r="I1040" s="369">
        <f t="shared" si="29"/>
        <v>121000</v>
      </c>
    </row>
    <row r="1041" hidden="1" spans="1:9">
      <c r="A1041" s="371" t="s">
        <v>8165</v>
      </c>
      <c r="B1041" s="372" t="s">
        <v>9007</v>
      </c>
      <c r="C1041" s="373">
        <v>200000</v>
      </c>
      <c r="D1041" s="913" t="s">
        <v>5061</v>
      </c>
      <c r="E1041" s="375" t="s">
        <v>461</v>
      </c>
      <c r="I1041" s="369">
        <f t="shared" si="29"/>
        <v>242000</v>
      </c>
    </row>
    <row r="1042" hidden="1" spans="1:9">
      <c r="A1042" s="371" t="s">
        <v>8165</v>
      </c>
      <c r="B1042" s="372" t="s">
        <v>9007</v>
      </c>
      <c r="C1042" s="373">
        <v>264000</v>
      </c>
      <c r="D1042" s="913" t="s">
        <v>5054</v>
      </c>
      <c r="E1042" s="375" t="s">
        <v>454</v>
      </c>
      <c r="I1042" s="369">
        <f t="shared" si="29"/>
        <v>319440</v>
      </c>
    </row>
    <row r="1043" hidden="1" spans="1:9">
      <c r="A1043" s="371" t="s">
        <v>8929</v>
      </c>
      <c r="B1043" s="372" t="s">
        <v>9008</v>
      </c>
      <c r="C1043" s="373">
        <v>100000</v>
      </c>
      <c r="D1043" s="913" t="s">
        <v>4774</v>
      </c>
      <c r="E1043" s="375" t="s">
        <v>14</v>
      </c>
      <c r="I1043" s="369">
        <f t="shared" si="29"/>
        <v>121000</v>
      </c>
    </row>
    <row r="1044" hidden="1" spans="1:9">
      <c r="A1044" s="371" t="s">
        <v>8349</v>
      </c>
      <c r="B1044" s="372" t="s">
        <v>9009</v>
      </c>
      <c r="C1044" s="373">
        <v>45000</v>
      </c>
      <c r="D1044" s="913" t="s">
        <v>4955</v>
      </c>
      <c r="E1044" s="375" t="s">
        <v>361</v>
      </c>
      <c r="I1044" s="369">
        <f t="shared" si="29"/>
        <v>54450</v>
      </c>
    </row>
    <row r="1045" hidden="1" spans="1:9">
      <c r="A1045" s="371" t="s">
        <v>8341</v>
      </c>
      <c r="B1045" s="372" t="s">
        <v>9010</v>
      </c>
      <c r="C1045" s="373">
        <v>309000</v>
      </c>
      <c r="D1045" s="913" t="s">
        <v>5343</v>
      </c>
      <c r="E1045" s="375" t="s">
        <v>768</v>
      </c>
      <c r="I1045" s="369">
        <f t="shared" si="29"/>
        <v>373890</v>
      </c>
    </row>
    <row r="1046" hidden="1" spans="1:9">
      <c r="A1046" s="371" t="s">
        <v>8341</v>
      </c>
      <c r="B1046" s="372" t="s">
        <v>9010</v>
      </c>
      <c r="C1046" s="373">
        <v>30000</v>
      </c>
      <c r="D1046" s="913" t="s">
        <v>5343</v>
      </c>
      <c r="E1046" s="375" t="s">
        <v>768</v>
      </c>
      <c r="I1046" s="369">
        <f t="shared" si="29"/>
        <v>36300</v>
      </c>
    </row>
    <row r="1047" hidden="1" spans="1:9">
      <c r="A1047" s="371" t="s">
        <v>8170</v>
      </c>
      <c r="B1047" s="372" t="s">
        <v>9011</v>
      </c>
      <c r="C1047" s="373">
        <v>140000</v>
      </c>
      <c r="D1047" s="913" t="s">
        <v>6042</v>
      </c>
      <c r="E1047" s="375" t="s">
        <v>1424</v>
      </c>
      <c r="I1047" s="369">
        <f t="shared" si="29"/>
        <v>169400</v>
      </c>
    </row>
    <row r="1048" hidden="1" spans="1:9">
      <c r="A1048" s="371" t="s">
        <v>8553</v>
      </c>
      <c r="B1048" s="372" t="s">
        <v>9012</v>
      </c>
      <c r="C1048" s="373">
        <v>100000</v>
      </c>
      <c r="D1048" s="374">
        <v>2130506</v>
      </c>
      <c r="E1048" s="375" t="s">
        <v>1400</v>
      </c>
      <c r="I1048" s="369">
        <f t="shared" si="29"/>
        <v>121000</v>
      </c>
    </row>
    <row r="1049" hidden="1" spans="1:9">
      <c r="A1049" s="371" t="s">
        <v>8436</v>
      </c>
      <c r="B1049" s="372" t="s">
        <v>9013</v>
      </c>
      <c r="C1049" s="373">
        <v>110000</v>
      </c>
      <c r="D1049" s="374">
        <v>2060404</v>
      </c>
      <c r="E1049" s="375" t="s">
        <v>740</v>
      </c>
      <c r="I1049" s="369">
        <f t="shared" si="29"/>
        <v>133100</v>
      </c>
    </row>
    <row r="1050" hidden="1" spans="1:9">
      <c r="A1050" s="371" t="s">
        <v>8436</v>
      </c>
      <c r="B1050" s="372" t="s">
        <v>9014</v>
      </c>
      <c r="C1050" s="373">
        <v>80000</v>
      </c>
      <c r="D1050" s="374">
        <v>2170302</v>
      </c>
      <c r="E1050" s="375" t="s">
        <v>1538</v>
      </c>
      <c r="I1050" s="369">
        <f t="shared" si="29"/>
        <v>96800</v>
      </c>
    </row>
    <row r="1051" hidden="1" spans="1:9">
      <c r="A1051" s="371" t="s">
        <v>8314</v>
      </c>
      <c r="B1051" s="372" t="s">
        <v>9015</v>
      </c>
      <c r="C1051" s="373">
        <v>105000</v>
      </c>
      <c r="D1051" s="374">
        <v>2050202</v>
      </c>
      <c r="E1051" s="375" t="s">
        <v>614</v>
      </c>
      <c r="I1051" s="369">
        <f t="shared" si="29"/>
        <v>127050</v>
      </c>
    </row>
    <row r="1052" hidden="1" spans="1:9">
      <c r="A1052" s="371" t="s">
        <v>8308</v>
      </c>
      <c r="B1052" s="372" t="s">
        <v>9016</v>
      </c>
      <c r="C1052" s="373">
        <v>255000</v>
      </c>
      <c r="D1052" s="374">
        <v>2050202</v>
      </c>
      <c r="E1052" s="375" t="s">
        <v>614</v>
      </c>
      <c r="I1052" s="369">
        <f t="shared" si="29"/>
        <v>308550</v>
      </c>
    </row>
    <row r="1053" hidden="1" spans="1:9">
      <c r="A1053" s="371" t="s">
        <v>8304</v>
      </c>
      <c r="B1053" s="372" t="s">
        <v>9017</v>
      </c>
      <c r="C1053" s="373">
        <v>300000</v>
      </c>
      <c r="D1053" s="374">
        <v>2050202</v>
      </c>
      <c r="E1053" s="375" t="s">
        <v>614</v>
      </c>
      <c r="I1053" s="369">
        <f t="shared" si="29"/>
        <v>363000</v>
      </c>
    </row>
    <row r="1054" hidden="1" spans="1:9">
      <c r="A1054" s="371" t="s">
        <v>8336</v>
      </c>
      <c r="B1054" s="372" t="s">
        <v>9018</v>
      </c>
      <c r="C1054" s="373">
        <v>420000</v>
      </c>
      <c r="D1054" s="374">
        <v>2050202</v>
      </c>
      <c r="E1054" s="375" t="s">
        <v>614</v>
      </c>
      <c r="I1054" s="369">
        <f t="shared" si="29"/>
        <v>508200</v>
      </c>
    </row>
    <row r="1055" hidden="1" spans="1:9">
      <c r="A1055" s="371" t="s">
        <v>8319</v>
      </c>
      <c r="B1055" s="372" t="s">
        <v>9019</v>
      </c>
      <c r="C1055" s="373">
        <v>315000</v>
      </c>
      <c r="D1055" s="374">
        <v>2050202</v>
      </c>
      <c r="E1055" s="375" t="s">
        <v>614</v>
      </c>
      <c r="I1055" s="369">
        <f t="shared" si="29"/>
        <v>381150</v>
      </c>
    </row>
    <row r="1056" hidden="1" spans="1:9">
      <c r="A1056" s="371" t="s">
        <v>8329</v>
      </c>
      <c r="B1056" s="372" t="s">
        <v>9020</v>
      </c>
      <c r="C1056" s="373">
        <v>180000</v>
      </c>
      <c r="D1056" s="374">
        <v>2050202</v>
      </c>
      <c r="E1056" s="375" t="s">
        <v>614</v>
      </c>
      <c r="I1056" s="369">
        <f t="shared" si="29"/>
        <v>217800</v>
      </c>
    </row>
    <row r="1057" hidden="1" spans="1:9">
      <c r="A1057" s="371" t="s">
        <v>8505</v>
      </c>
      <c r="B1057" s="372" t="s">
        <v>9021</v>
      </c>
      <c r="C1057" s="373">
        <v>165000</v>
      </c>
      <c r="D1057" s="374">
        <v>2050202</v>
      </c>
      <c r="E1057" s="375" t="s">
        <v>614</v>
      </c>
      <c r="I1057" s="369">
        <f t="shared" si="29"/>
        <v>199650</v>
      </c>
    </row>
    <row r="1058" hidden="1" spans="1:9">
      <c r="A1058" s="371" t="s">
        <v>8321</v>
      </c>
      <c r="B1058" s="372" t="s">
        <v>9022</v>
      </c>
      <c r="C1058" s="373">
        <v>285000</v>
      </c>
      <c r="D1058" s="374">
        <v>2050202</v>
      </c>
      <c r="E1058" s="375" t="s">
        <v>614</v>
      </c>
      <c r="I1058" s="369">
        <f t="shared" si="29"/>
        <v>344850</v>
      </c>
    </row>
    <row r="1059" hidden="1" spans="1:9">
      <c r="A1059" s="371" t="s">
        <v>8331</v>
      </c>
      <c r="B1059" s="372" t="s">
        <v>9023</v>
      </c>
      <c r="C1059" s="373">
        <v>270000</v>
      </c>
      <c r="D1059" s="374">
        <v>2050202</v>
      </c>
      <c r="E1059" s="375" t="s">
        <v>614</v>
      </c>
      <c r="I1059" s="369">
        <f t="shared" si="29"/>
        <v>326700</v>
      </c>
    </row>
    <row r="1060" hidden="1" spans="1:9">
      <c r="A1060" s="371" t="s">
        <v>8325</v>
      </c>
      <c r="B1060" s="372" t="s">
        <v>9024</v>
      </c>
      <c r="C1060" s="373">
        <v>120000</v>
      </c>
      <c r="D1060" s="374">
        <v>2050202</v>
      </c>
      <c r="E1060" s="375" t="s">
        <v>614</v>
      </c>
      <c r="I1060" s="369">
        <f t="shared" si="29"/>
        <v>145200</v>
      </c>
    </row>
    <row r="1061" hidden="1" spans="1:9">
      <c r="A1061" s="371" t="s">
        <v>8312</v>
      </c>
      <c r="B1061" s="372" t="s">
        <v>9025</v>
      </c>
      <c r="C1061" s="373">
        <v>345000</v>
      </c>
      <c r="D1061" s="374">
        <v>2050202</v>
      </c>
      <c r="E1061" s="375" t="s">
        <v>614</v>
      </c>
      <c r="I1061" s="369">
        <f t="shared" si="29"/>
        <v>417450</v>
      </c>
    </row>
    <row r="1062" hidden="1" spans="1:9">
      <c r="A1062" s="371" t="s">
        <v>8306</v>
      </c>
      <c r="B1062" s="372" t="s">
        <v>9026</v>
      </c>
      <c r="C1062" s="373">
        <v>60000</v>
      </c>
      <c r="D1062" s="374">
        <v>2050202</v>
      </c>
      <c r="E1062" s="375" t="s">
        <v>614</v>
      </c>
      <c r="I1062" s="369">
        <f t="shared" si="29"/>
        <v>72600</v>
      </c>
    </row>
    <row r="1063" hidden="1" spans="1:9">
      <c r="A1063" s="371" t="s">
        <v>8338</v>
      </c>
      <c r="B1063" s="372" t="s">
        <v>9027</v>
      </c>
      <c r="C1063" s="373">
        <v>585000</v>
      </c>
      <c r="D1063" s="374">
        <v>2050202</v>
      </c>
      <c r="E1063" s="375" t="s">
        <v>614</v>
      </c>
      <c r="I1063" s="369">
        <f t="shared" si="29"/>
        <v>707850</v>
      </c>
    </row>
    <row r="1064" hidden="1" spans="1:9">
      <c r="A1064" s="371" t="s">
        <v>8323</v>
      </c>
      <c r="B1064" s="372" t="s">
        <v>9028</v>
      </c>
      <c r="C1064" s="373">
        <v>375000</v>
      </c>
      <c r="D1064" s="374">
        <v>2050202</v>
      </c>
      <c r="E1064" s="375" t="s">
        <v>614</v>
      </c>
      <c r="I1064" s="369">
        <f t="shared" si="29"/>
        <v>453750</v>
      </c>
    </row>
    <row r="1065" hidden="1" spans="1:9">
      <c r="A1065" s="371" t="s">
        <v>8317</v>
      </c>
      <c r="B1065" s="372" t="s">
        <v>9029</v>
      </c>
      <c r="C1065" s="373">
        <v>225000</v>
      </c>
      <c r="D1065" s="374">
        <v>2050202</v>
      </c>
      <c r="E1065" s="375" t="s">
        <v>614</v>
      </c>
      <c r="I1065" s="369">
        <f t="shared" si="29"/>
        <v>272250</v>
      </c>
    </row>
    <row r="1066" hidden="1" spans="1:9">
      <c r="A1066" s="371" t="s">
        <v>8777</v>
      </c>
      <c r="B1066" s="372" t="s">
        <v>9030</v>
      </c>
      <c r="C1066" s="373">
        <v>90000</v>
      </c>
      <c r="D1066" s="374">
        <v>2050202</v>
      </c>
      <c r="E1066" s="375" t="s">
        <v>614</v>
      </c>
      <c r="I1066" s="369">
        <f t="shared" si="29"/>
        <v>108900</v>
      </c>
    </row>
    <row r="1067" hidden="1" spans="1:9">
      <c r="A1067" s="371" t="s">
        <v>8304</v>
      </c>
      <c r="B1067" s="372" t="s">
        <v>9031</v>
      </c>
      <c r="C1067" s="373">
        <v>105000</v>
      </c>
      <c r="D1067" s="374">
        <v>2050203</v>
      </c>
      <c r="E1067" s="375" t="s">
        <v>616</v>
      </c>
      <c r="I1067" s="369">
        <f t="shared" si="29"/>
        <v>127050</v>
      </c>
    </row>
    <row r="1068" hidden="1" spans="1:9">
      <c r="A1068" s="371" t="s">
        <v>8336</v>
      </c>
      <c r="B1068" s="372" t="s">
        <v>9032</v>
      </c>
      <c r="C1068" s="373">
        <v>75000</v>
      </c>
      <c r="D1068" s="374">
        <v>2050203</v>
      </c>
      <c r="E1068" s="375" t="s">
        <v>616</v>
      </c>
      <c r="I1068" s="369">
        <f t="shared" si="29"/>
        <v>90750</v>
      </c>
    </row>
    <row r="1069" hidden="1" spans="1:9">
      <c r="A1069" s="371" t="s">
        <v>8319</v>
      </c>
      <c r="B1069" s="372" t="s">
        <v>9033</v>
      </c>
      <c r="C1069" s="373">
        <v>135000</v>
      </c>
      <c r="D1069" s="374">
        <v>2050203</v>
      </c>
      <c r="E1069" s="375" t="s">
        <v>616</v>
      </c>
      <c r="I1069" s="369">
        <f t="shared" si="29"/>
        <v>163350</v>
      </c>
    </row>
    <row r="1070" hidden="1" spans="1:9">
      <c r="A1070" s="371" t="s">
        <v>8329</v>
      </c>
      <c r="B1070" s="372" t="s">
        <v>9034</v>
      </c>
      <c r="C1070" s="373">
        <v>90000</v>
      </c>
      <c r="D1070" s="374">
        <v>2050203</v>
      </c>
      <c r="E1070" s="375" t="s">
        <v>616</v>
      </c>
      <c r="I1070" s="369">
        <f t="shared" si="29"/>
        <v>108900</v>
      </c>
    </row>
    <row r="1071" hidden="1" spans="1:9">
      <c r="A1071" s="371" t="s">
        <v>8331</v>
      </c>
      <c r="B1071" s="372" t="s">
        <v>9035</v>
      </c>
      <c r="C1071" s="373">
        <v>45000</v>
      </c>
      <c r="D1071" s="374">
        <v>2050203</v>
      </c>
      <c r="E1071" s="375" t="s">
        <v>616</v>
      </c>
      <c r="I1071" s="369">
        <f t="shared" si="29"/>
        <v>54450</v>
      </c>
    </row>
    <row r="1072" hidden="1" spans="1:9">
      <c r="A1072" s="371" t="s">
        <v>8317</v>
      </c>
      <c r="B1072" s="372" t="s">
        <v>9036</v>
      </c>
      <c r="C1072" s="373">
        <v>90000</v>
      </c>
      <c r="D1072" s="374">
        <v>2050203</v>
      </c>
      <c r="E1072" s="375" t="s">
        <v>616</v>
      </c>
      <c r="I1072" s="369">
        <f t="shared" si="29"/>
        <v>108900</v>
      </c>
    </row>
    <row r="1073" hidden="1" spans="1:9">
      <c r="A1073" s="371" t="s">
        <v>8515</v>
      </c>
      <c r="B1073" s="372" t="s">
        <v>9037</v>
      </c>
      <c r="C1073" s="373">
        <v>15000</v>
      </c>
      <c r="D1073" s="374">
        <v>2050203</v>
      </c>
      <c r="E1073" s="375" t="s">
        <v>616</v>
      </c>
      <c r="I1073" s="369">
        <f t="shared" si="29"/>
        <v>18150</v>
      </c>
    </row>
    <row r="1074" hidden="1" spans="1:9">
      <c r="A1074" s="371" t="s">
        <v>8696</v>
      </c>
      <c r="B1074" s="372" t="s">
        <v>9038</v>
      </c>
      <c r="C1074" s="373">
        <v>270000</v>
      </c>
      <c r="D1074" s="374">
        <v>2050302</v>
      </c>
      <c r="E1074" s="375" t="s">
        <v>628</v>
      </c>
      <c r="I1074" s="369">
        <f t="shared" si="29"/>
        <v>326700</v>
      </c>
    </row>
    <row r="1075" hidden="1" spans="1:9">
      <c r="A1075" s="371" t="s">
        <v>8436</v>
      </c>
      <c r="B1075" s="372" t="s">
        <v>9039</v>
      </c>
      <c r="C1075" s="373">
        <v>200000</v>
      </c>
      <c r="D1075" s="374">
        <v>2160299</v>
      </c>
      <c r="E1075" s="375" t="s">
        <v>1516</v>
      </c>
      <c r="I1075" s="369">
        <f t="shared" si="29"/>
        <v>242000</v>
      </c>
    </row>
  </sheetData>
  <autoFilter ref="A5:HN1075">
    <filterColumn colId="3">
      <customFilters>
        <customFilter operator="equal" val="2101601"/>
      </customFilters>
    </filterColumn>
    <extLst/>
  </autoFilter>
  <mergeCells count="7">
    <mergeCell ref="A1:G1"/>
    <mergeCell ref="D3:E3"/>
    <mergeCell ref="F3:G3"/>
    <mergeCell ref="A5:B5"/>
    <mergeCell ref="A3:A4"/>
    <mergeCell ref="B3:B4"/>
    <mergeCell ref="C3:C4"/>
  </mergeCells>
  <pageMargins left="0.590277777777778" right="0.472222222222222" top="0.590277777777778" bottom="0.629861111111111" header="0.5" footer="0.354166666666667"/>
  <pageSetup paperSize="9" firstPageNumber="291" orientation="landscape" useFirstPageNumber="1" horizontalDpi="600"/>
  <headerFooter>
    <oddFooter>&amp;C—&amp;P—</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C375"/>
  <sheetViews>
    <sheetView workbookViewId="0">
      <pane ySplit="1" topLeftCell="A359" activePane="bottomLeft" state="frozen"/>
      <selection/>
      <selection pane="bottomLeft" activeCell="B366" sqref="B366"/>
    </sheetView>
  </sheetViews>
  <sheetFormatPr defaultColWidth="8.1" defaultRowHeight="13.5" outlineLevelCol="2"/>
  <cols>
    <col min="1" max="2" width="42" style="222" customWidth="1"/>
    <col min="3" max="3" width="24" style="222" customWidth="1"/>
    <col min="4" max="16384" width="8.1" style="222"/>
  </cols>
  <sheetData>
    <row r="1" ht="22" customHeight="1" spans="1:3">
      <c r="A1" s="223" t="s">
        <v>9040</v>
      </c>
      <c r="B1" s="223"/>
      <c r="C1" s="223" t="s">
        <v>9041</v>
      </c>
    </row>
    <row r="2" ht="22" customHeight="1" spans="1:3">
      <c r="A2" s="224"/>
      <c r="B2" s="224"/>
      <c r="C2" s="225" t="s">
        <v>9042</v>
      </c>
    </row>
    <row r="3" ht="22" customHeight="1" spans="1:3">
      <c r="A3" s="226" t="s">
        <v>4635</v>
      </c>
      <c r="B3" s="227" t="s">
        <v>4636</v>
      </c>
      <c r="C3" s="228">
        <v>197409320</v>
      </c>
    </row>
    <row r="4" ht="22" customHeight="1" spans="1:3">
      <c r="A4" s="226" t="s">
        <v>4637</v>
      </c>
      <c r="B4" s="227" t="s">
        <v>4638</v>
      </c>
      <c r="C4" s="228">
        <v>8180686</v>
      </c>
    </row>
    <row r="5" ht="22" customHeight="1" spans="1:3">
      <c r="A5" s="226" t="s">
        <v>4639</v>
      </c>
      <c r="B5" s="227" t="s">
        <v>12</v>
      </c>
      <c r="C5" s="228">
        <v>6524686</v>
      </c>
    </row>
    <row r="6" ht="22" customHeight="1" spans="1:3">
      <c r="A6" s="226" t="s">
        <v>4640</v>
      </c>
      <c r="B6" s="227" t="s">
        <v>14</v>
      </c>
      <c r="C6" s="228">
        <v>200000</v>
      </c>
    </row>
    <row r="7" ht="22" customHeight="1" spans="1:3">
      <c r="A7" s="226" t="s">
        <v>4643</v>
      </c>
      <c r="B7" s="227" t="s">
        <v>18</v>
      </c>
      <c r="C7" s="228">
        <v>350000</v>
      </c>
    </row>
    <row r="8" ht="22" customHeight="1" spans="1:3">
      <c r="A8" s="226" t="s">
        <v>4649</v>
      </c>
      <c r="B8" s="227" t="s">
        <v>26</v>
      </c>
      <c r="C8" s="228">
        <v>1106000</v>
      </c>
    </row>
    <row r="9" ht="22" customHeight="1" spans="1:3">
      <c r="A9" s="226" t="s">
        <v>4656</v>
      </c>
      <c r="B9" s="227" t="s">
        <v>34</v>
      </c>
      <c r="C9" s="228">
        <v>6396355</v>
      </c>
    </row>
    <row r="10" ht="22" customHeight="1" spans="1:3">
      <c r="A10" s="226" t="s">
        <v>4657</v>
      </c>
      <c r="B10" s="227" t="s">
        <v>12</v>
      </c>
      <c r="C10" s="228">
        <v>5528355</v>
      </c>
    </row>
    <row r="11" ht="22" customHeight="1" spans="1:3">
      <c r="A11" s="226" t="s">
        <v>4658</v>
      </c>
      <c r="B11" s="227" t="s">
        <v>14</v>
      </c>
      <c r="C11" s="228">
        <v>200000</v>
      </c>
    </row>
    <row r="12" ht="22" customHeight="1" spans="1:3">
      <c r="A12" s="226" t="s">
        <v>4660</v>
      </c>
      <c r="B12" s="227" t="s">
        <v>39</v>
      </c>
      <c r="C12" s="228">
        <v>300000</v>
      </c>
    </row>
    <row r="13" ht="22" customHeight="1" spans="1:3">
      <c r="A13" s="226" t="s">
        <v>4661</v>
      </c>
      <c r="B13" s="227" t="s">
        <v>41</v>
      </c>
      <c r="C13" s="228">
        <v>368000</v>
      </c>
    </row>
    <row r="14" ht="22" customHeight="1" spans="1:3">
      <c r="A14" s="226" t="s">
        <v>4667</v>
      </c>
      <c r="B14" s="227" t="s">
        <v>4668</v>
      </c>
      <c r="C14" s="228">
        <v>52978428</v>
      </c>
    </row>
    <row r="15" ht="22" customHeight="1" spans="1:3">
      <c r="A15" s="226" t="s">
        <v>4669</v>
      </c>
      <c r="B15" s="227" t="s">
        <v>12</v>
      </c>
      <c r="C15" s="228">
        <v>44288428</v>
      </c>
    </row>
    <row r="16" ht="22" customHeight="1" spans="1:3">
      <c r="A16" s="226" t="s">
        <v>4670</v>
      </c>
      <c r="B16" s="227" t="s">
        <v>14</v>
      </c>
      <c r="C16" s="228">
        <v>8690000</v>
      </c>
    </row>
    <row r="17" ht="22" customHeight="1" spans="1:3">
      <c r="A17" s="226" t="s">
        <v>4682</v>
      </c>
      <c r="B17" s="227" t="s">
        <v>66</v>
      </c>
      <c r="C17" s="228">
        <v>31323511</v>
      </c>
    </row>
    <row r="18" ht="22" customHeight="1" spans="1:3">
      <c r="A18" s="226" t="s">
        <v>4683</v>
      </c>
      <c r="B18" s="227" t="s">
        <v>12</v>
      </c>
      <c r="C18" s="228">
        <v>9512911</v>
      </c>
    </row>
    <row r="19" ht="22" customHeight="1" spans="1:3">
      <c r="A19" s="226" t="s">
        <v>4684</v>
      </c>
      <c r="B19" s="227" t="s">
        <v>14</v>
      </c>
      <c r="C19" s="228">
        <v>21760600</v>
      </c>
    </row>
    <row r="20" ht="22" customHeight="1" spans="1:3">
      <c r="A20" s="226" t="s">
        <v>4694</v>
      </c>
      <c r="B20" s="227" t="s">
        <v>79</v>
      </c>
      <c r="C20" s="228">
        <v>50000</v>
      </c>
    </row>
    <row r="21" ht="22" customHeight="1" spans="1:3">
      <c r="A21" s="226" t="s">
        <v>4698</v>
      </c>
      <c r="B21" s="227" t="s">
        <v>84</v>
      </c>
      <c r="C21" s="228">
        <v>4223870</v>
      </c>
    </row>
    <row r="22" ht="22" customHeight="1" spans="1:3">
      <c r="A22" s="226" t="s">
        <v>4699</v>
      </c>
      <c r="B22" s="227" t="s">
        <v>12</v>
      </c>
      <c r="C22" s="228">
        <v>2458670</v>
      </c>
    </row>
    <row r="23" ht="22" customHeight="1" spans="1:3">
      <c r="A23" s="226" t="s">
        <v>4700</v>
      </c>
      <c r="B23" s="227" t="s">
        <v>14</v>
      </c>
      <c r="C23" s="228">
        <v>100000</v>
      </c>
    </row>
    <row r="24" ht="22" customHeight="1" spans="1:3">
      <c r="A24" s="226" t="s">
        <v>4707</v>
      </c>
      <c r="B24" s="227" t="s">
        <v>95</v>
      </c>
      <c r="C24" s="228">
        <v>1300000</v>
      </c>
    </row>
    <row r="25" ht="22" customHeight="1" spans="1:3">
      <c r="A25" s="226" t="s">
        <v>4708</v>
      </c>
      <c r="B25" s="227" t="s">
        <v>97</v>
      </c>
      <c r="C25" s="228">
        <v>365200</v>
      </c>
    </row>
    <row r="26" ht="22" customHeight="1" spans="1:3">
      <c r="A26" s="226" t="s">
        <v>4713</v>
      </c>
      <c r="B26" s="227" t="s">
        <v>102</v>
      </c>
      <c r="C26" s="228">
        <v>10597715</v>
      </c>
    </row>
    <row r="27" ht="22" customHeight="1" spans="1:3">
      <c r="A27" s="226" t="s">
        <v>4714</v>
      </c>
      <c r="B27" s="227" t="s">
        <v>12</v>
      </c>
      <c r="C27" s="228">
        <v>9902715</v>
      </c>
    </row>
    <row r="28" ht="22" customHeight="1" spans="1:3">
      <c r="A28" s="226" t="s">
        <v>4715</v>
      </c>
      <c r="B28" s="227" t="s">
        <v>14</v>
      </c>
      <c r="C28" s="228">
        <v>695000</v>
      </c>
    </row>
    <row r="29" ht="22" customHeight="1" spans="1:3">
      <c r="A29" s="226" t="s">
        <v>4728</v>
      </c>
      <c r="B29" s="227" t="s">
        <v>119</v>
      </c>
      <c r="C29" s="228">
        <v>600000</v>
      </c>
    </row>
    <row r="30" ht="22" customHeight="1" spans="1:3">
      <c r="A30" s="226" t="s">
        <v>4736</v>
      </c>
      <c r="B30" s="227" t="s">
        <v>125</v>
      </c>
      <c r="C30" s="228">
        <v>600000</v>
      </c>
    </row>
    <row r="31" ht="22" customHeight="1" spans="1:3">
      <c r="A31" s="226" t="s">
        <v>4740</v>
      </c>
      <c r="B31" s="227" t="s">
        <v>130</v>
      </c>
      <c r="C31" s="228">
        <v>505400</v>
      </c>
    </row>
    <row r="32" ht="22" customHeight="1" spans="1:3">
      <c r="A32" s="226" t="s">
        <v>4741</v>
      </c>
      <c r="B32" s="227" t="s">
        <v>12</v>
      </c>
      <c r="C32" s="228">
        <v>5400</v>
      </c>
    </row>
    <row r="33" ht="22" customHeight="1" spans="1:3">
      <c r="A33" s="226" t="s">
        <v>4744</v>
      </c>
      <c r="B33" s="227" t="s">
        <v>135</v>
      </c>
      <c r="C33" s="228">
        <v>500000</v>
      </c>
    </row>
    <row r="34" ht="22" customHeight="1" spans="1:3">
      <c r="A34" s="226" t="s">
        <v>4772</v>
      </c>
      <c r="B34" s="227" t="s">
        <v>164</v>
      </c>
      <c r="C34" s="228">
        <v>18755633</v>
      </c>
    </row>
    <row r="35" ht="22" customHeight="1" spans="1:3">
      <c r="A35" s="226" t="s">
        <v>4773</v>
      </c>
      <c r="B35" s="227" t="s">
        <v>12</v>
      </c>
      <c r="C35" s="228">
        <v>14655633</v>
      </c>
    </row>
    <row r="36" ht="22" customHeight="1" spans="1:3">
      <c r="A36" s="226" t="s">
        <v>4774</v>
      </c>
      <c r="B36" s="227" t="s">
        <v>14</v>
      </c>
      <c r="C36" s="228">
        <v>4100000</v>
      </c>
    </row>
    <row r="37" ht="22" customHeight="1" spans="1:3">
      <c r="A37" s="226" t="s">
        <v>4784</v>
      </c>
      <c r="B37" s="227" t="s">
        <v>178</v>
      </c>
      <c r="C37" s="228">
        <v>3101279</v>
      </c>
    </row>
    <row r="38" ht="22" customHeight="1" spans="1:3">
      <c r="A38" s="226" t="s">
        <v>4785</v>
      </c>
      <c r="B38" s="227" t="s">
        <v>12</v>
      </c>
      <c r="C38" s="228">
        <v>1171279</v>
      </c>
    </row>
    <row r="39" ht="22" customHeight="1" spans="1:3">
      <c r="A39" s="226" t="s">
        <v>4795</v>
      </c>
      <c r="B39" s="227" t="s">
        <v>191</v>
      </c>
      <c r="C39" s="228">
        <v>1930000</v>
      </c>
    </row>
    <row r="40" ht="22" customHeight="1" spans="1:3">
      <c r="A40" s="226" t="s">
        <v>4817</v>
      </c>
      <c r="B40" s="227" t="s">
        <v>215</v>
      </c>
      <c r="C40" s="228">
        <v>1247039</v>
      </c>
    </row>
    <row r="41" ht="22" customHeight="1" spans="1:3">
      <c r="A41" s="226" t="s">
        <v>4818</v>
      </c>
      <c r="B41" s="227" t="s">
        <v>12</v>
      </c>
      <c r="C41" s="228">
        <v>1247039</v>
      </c>
    </row>
    <row r="42" ht="22" customHeight="1" spans="1:3">
      <c r="A42" s="226" t="s">
        <v>4837</v>
      </c>
      <c r="B42" s="227" t="s">
        <v>237</v>
      </c>
      <c r="C42" s="228">
        <v>1140275</v>
      </c>
    </row>
    <row r="43" ht="22" customHeight="1" spans="1:3">
      <c r="A43" s="226" t="s">
        <v>4841</v>
      </c>
      <c r="B43" s="227" t="s">
        <v>242</v>
      </c>
      <c r="C43" s="228">
        <v>1140275</v>
      </c>
    </row>
    <row r="44" ht="22" customHeight="1" spans="1:3">
      <c r="A44" s="226" t="s">
        <v>4844</v>
      </c>
      <c r="B44" s="227" t="s">
        <v>246</v>
      </c>
      <c r="C44" s="228">
        <v>975858</v>
      </c>
    </row>
    <row r="45" ht="22" customHeight="1" spans="1:3">
      <c r="A45" s="226" t="s">
        <v>4845</v>
      </c>
      <c r="B45" s="227" t="s">
        <v>12</v>
      </c>
      <c r="C45" s="228">
        <v>975858</v>
      </c>
    </row>
    <row r="46" ht="22" customHeight="1" spans="1:3">
      <c r="A46" s="226" t="s">
        <v>4851</v>
      </c>
      <c r="B46" s="227" t="s">
        <v>4852</v>
      </c>
      <c r="C46" s="228">
        <v>6275804</v>
      </c>
    </row>
    <row r="47" ht="22" customHeight="1" spans="1:3">
      <c r="A47" s="226" t="s">
        <v>4853</v>
      </c>
      <c r="B47" s="227" t="s">
        <v>12</v>
      </c>
      <c r="C47" s="228">
        <v>5035804</v>
      </c>
    </row>
    <row r="48" ht="22" customHeight="1" spans="1:3">
      <c r="A48" s="226" t="s">
        <v>4854</v>
      </c>
      <c r="B48" s="227" t="s">
        <v>14</v>
      </c>
      <c r="C48" s="228">
        <v>1240000</v>
      </c>
    </row>
    <row r="49" ht="22" customHeight="1" spans="1:3">
      <c r="A49" s="226" t="s">
        <v>4861</v>
      </c>
      <c r="B49" s="227" t="s">
        <v>4862</v>
      </c>
      <c r="C49" s="228">
        <v>23663169</v>
      </c>
    </row>
    <row r="50" ht="22" customHeight="1" spans="1:3">
      <c r="A50" s="226" t="s">
        <v>4863</v>
      </c>
      <c r="B50" s="227" t="s">
        <v>12</v>
      </c>
      <c r="C50" s="228">
        <v>21847369</v>
      </c>
    </row>
    <row r="51" ht="22" customHeight="1" spans="1:3">
      <c r="A51" s="226" t="s">
        <v>4864</v>
      </c>
      <c r="B51" s="227" t="s">
        <v>14</v>
      </c>
      <c r="C51" s="228">
        <v>1815800</v>
      </c>
    </row>
    <row r="52" ht="22" customHeight="1" spans="1:3">
      <c r="A52" s="226" t="s">
        <v>4870</v>
      </c>
      <c r="B52" s="227" t="s">
        <v>274</v>
      </c>
      <c r="C52" s="228">
        <v>7308483</v>
      </c>
    </row>
    <row r="53" ht="22" customHeight="1" spans="1:3">
      <c r="A53" s="226" t="s">
        <v>4871</v>
      </c>
      <c r="B53" s="227" t="s">
        <v>12</v>
      </c>
      <c r="C53" s="228">
        <v>4593983</v>
      </c>
    </row>
    <row r="54" ht="22" customHeight="1" spans="1:3">
      <c r="A54" s="226" t="s">
        <v>4872</v>
      </c>
      <c r="B54" s="227" t="s">
        <v>14</v>
      </c>
      <c r="C54" s="228">
        <v>2714500</v>
      </c>
    </row>
    <row r="55" ht="22" customHeight="1" spans="1:3">
      <c r="A55" s="226" t="s">
        <v>4878</v>
      </c>
      <c r="B55" s="227" t="s">
        <v>284</v>
      </c>
      <c r="C55" s="228">
        <v>2621315</v>
      </c>
    </row>
    <row r="56" ht="22" customHeight="1" spans="1:3">
      <c r="A56" s="226" t="s">
        <v>4879</v>
      </c>
      <c r="B56" s="227" t="s">
        <v>12</v>
      </c>
      <c r="C56" s="228">
        <v>2321315</v>
      </c>
    </row>
    <row r="57" ht="22" customHeight="1" spans="1:3">
      <c r="A57" s="226" t="s">
        <v>4880</v>
      </c>
      <c r="B57" s="227" t="s">
        <v>14</v>
      </c>
      <c r="C57" s="228">
        <v>300000</v>
      </c>
    </row>
    <row r="58" ht="22" customHeight="1" spans="1:3">
      <c r="A58" s="226" t="s">
        <v>4887</v>
      </c>
      <c r="B58" s="227" t="s">
        <v>293</v>
      </c>
      <c r="C58" s="228">
        <v>1234705</v>
      </c>
    </row>
    <row r="59" ht="22" customHeight="1" spans="1:3">
      <c r="A59" s="226" t="s">
        <v>4888</v>
      </c>
      <c r="B59" s="227" t="s">
        <v>12</v>
      </c>
      <c r="C59" s="228">
        <v>934705</v>
      </c>
    </row>
    <row r="60" ht="22" customHeight="1" spans="1:3">
      <c r="A60" s="226" t="s">
        <v>4889</v>
      </c>
      <c r="B60" s="227" t="s">
        <v>14</v>
      </c>
      <c r="C60" s="228">
        <v>270000</v>
      </c>
    </row>
    <row r="61" ht="22" customHeight="1" spans="1:3">
      <c r="A61" s="226" t="s">
        <v>4892</v>
      </c>
      <c r="B61" s="227" t="s">
        <v>300</v>
      </c>
      <c r="C61" s="228">
        <v>30000</v>
      </c>
    </row>
    <row r="62" ht="22" customHeight="1" spans="1:3">
      <c r="A62" s="226" t="s">
        <v>4922</v>
      </c>
      <c r="B62" s="227" t="s">
        <v>325</v>
      </c>
      <c r="C62" s="228">
        <v>14326853</v>
      </c>
    </row>
    <row r="63" ht="22" customHeight="1" spans="1:3">
      <c r="A63" s="226" t="s">
        <v>4923</v>
      </c>
      <c r="B63" s="227" t="s">
        <v>12</v>
      </c>
      <c r="C63" s="228">
        <v>10169830</v>
      </c>
    </row>
    <row r="64" ht="22" customHeight="1" spans="1:3">
      <c r="A64" s="226" t="s">
        <v>4928</v>
      </c>
      <c r="B64" s="227" t="s">
        <v>331</v>
      </c>
      <c r="C64" s="228">
        <v>1150000</v>
      </c>
    </row>
    <row r="65" ht="22" customHeight="1" spans="1:3">
      <c r="A65" s="226" t="s">
        <v>4938</v>
      </c>
      <c r="B65" s="227" t="s">
        <v>344</v>
      </c>
      <c r="C65" s="228">
        <v>943300</v>
      </c>
    </row>
    <row r="66" ht="22" customHeight="1" spans="1:3">
      <c r="A66" s="226" t="s">
        <v>4939</v>
      </c>
      <c r="B66" s="227" t="s">
        <v>30</v>
      </c>
      <c r="C66" s="228">
        <v>2013723</v>
      </c>
    </row>
    <row r="67" ht="22" customHeight="1" spans="1:3">
      <c r="A67" s="226" t="s">
        <v>4940</v>
      </c>
      <c r="B67" s="227" t="s">
        <v>347</v>
      </c>
      <c r="C67" s="228">
        <v>50000</v>
      </c>
    </row>
    <row r="68" ht="22" customHeight="1" spans="1:3">
      <c r="A68" s="226" t="s">
        <v>4942</v>
      </c>
      <c r="B68" s="227" t="s">
        <v>348</v>
      </c>
      <c r="C68" s="228">
        <v>1622942</v>
      </c>
    </row>
    <row r="69" ht="22" customHeight="1" spans="1:3">
      <c r="A69" s="226" t="s">
        <v>4943</v>
      </c>
      <c r="B69" s="227" t="s">
        <v>12</v>
      </c>
      <c r="C69" s="228">
        <v>1370942</v>
      </c>
    </row>
    <row r="70" ht="22" customHeight="1" spans="1:3">
      <c r="A70" s="226" t="s">
        <v>4944</v>
      </c>
      <c r="B70" s="227" t="s">
        <v>14</v>
      </c>
      <c r="C70" s="228">
        <v>252000</v>
      </c>
    </row>
    <row r="71" ht="22" customHeight="1" spans="1:3">
      <c r="A71" s="226" t="s">
        <v>4951</v>
      </c>
      <c r="B71" s="227" t="s">
        <v>59</v>
      </c>
      <c r="C71" s="228">
        <v>330000</v>
      </c>
    </row>
    <row r="72" ht="22" customHeight="1" spans="1:3">
      <c r="A72" s="226" t="s">
        <v>4955</v>
      </c>
      <c r="B72" s="227" t="s">
        <v>361</v>
      </c>
      <c r="C72" s="228">
        <v>330000</v>
      </c>
    </row>
    <row r="73" ht="22" customHeight="1" spans="1:3">
      <c r="A73" s="226" t="s">
        <v>5035</v>
      </c>
      <c r="B73" s="227" t="s">
        <v>5036</v>
      </c>
      <c r="C73" s="228">
        <v>1473200</v>
      </c>
    </row>
    <row r="74" ht="22" customHeight="1" spans="1:3">
      <c r="A74" s="226" t="s">
        <v>5053</v>
      </c>
      <c r="B74" s="227" t="s">
        <v>452</v>
      </c>
      <c r="C74" s="228">
        <v>1303200</v>
      </c>
    </row>
    <row r="75" ht="22" customHeight="1" spans="1:3">
      <c r="A75" s="226" t="s">
        <v>5054</v>
      </c>
      <c r="B75" s="227" t="s">
        <v>454</v>
      </c>
      <c r="C75" s="228">
        <v>423200</v>
      </c>
    </row>
    <row r="76" ht="22" customHeight="1" spans="1:3">
      <c r="A76" s="226" t="s">
        <v>5061</v>
      </c>
      <c r="B76" s="227" t="s">
        <v>461</v>
      </c>
      <c r="C76" s="228">
        <v>880000</v>
      </c>
    </row>
    <row r="77" ht="22" customHeight="1" spans="1:3">
      <c r="A77" s="226" t="s">
        <v>5065</v>
      </c>
      <c r="B77" s="227" t="s">
        <v>466</v>
      </c>
      <c r="C77" s="228">
        <v>170000</v>
      </c>
    </row>
    <row r="78" ht="22" customHeight="1" spans="1:3">
      <c r="A78" s="226" t="s">
        <v>5067</v>
      </c>
      <c r="B78" s="227" t="s">
        <v>466</v>
      </c>
      <c r="C78" s="228">
        <v>170000</v>
      </c>
    </row>
    <row r="79" ht="22" customHeight="1" spans="1:3">
      <c r="A79" s="226" t="s">
        <v>5069</v>
      </c>
      <c r="B79" s="227" t="s">
        <v>5070</v>
      </c>
      <c r="C79" s="228">
        <v>87949541.47</v>
      </c>
    </row>
    <row r="80" ht="22" customHeight="1" spans="1:3">
      <c r="A80" s="226" t="s">
        <v>5077</v>
      </c>
      <c r="B80" s="227" t="s">
        <v>476</v>
      </c>
      <c r="C80" s="228">
        <v>72725143.47</v>
      </c>
    </row>
    <row r="81" ht="22" customHeight="1" spans="1:3">
      <c r="A81" s="226" t="s">
        <v>5078</v>
      </c>
      <c r="B81" s="227" t="s">
        <v>12</v>
      </c>
      <c r="C81" s="228">
        <v>52559636</v>
      </c>
    </row>
    <row r="82" ht="22" customHeight="1" spans="1:3">
      <c r="A82" s="226" t="s">
        <v>5079</v>
      </c>
      <c r="B82" s="227" t="s">
        <v>14</v>
      </c>
      <c r="C82" s="228">
        <v>14325507.47</v>
      </c>
    </row>
    <row r="83" ht="22" customHeight="1" spans="1:3">
      <c r="A83" s="226" t="s">
        <v>5082</v>
      </c>
      <c r="B83" s="227" t="s">
        <v>482</v>
      </c>
      <c r="C83" s="228">
        <v>5840000</v>
      </c>
    </row>
    <row r="84" ht="22" customHeight="1" spans="1:3">
      <c r="A84" s="226" t="s">
        <v>5091</v>
      </c>
      <c r="B84" s="227" t="s">
        <v>493</v>
      </c>
      <c r="C84" s="228">
        <v>3000000</v>
      </c>
    </row>
    <row r="85" ht="22" customHeight="1" spans="1:3">
      <c r="A85" s="226" t="s">
        <v>5096</v>
      </c>
      <c r="B85" s="227" t="s">
        <v>498</v>
      </c>
      <c r="C85" s="228">
        <v>3000000</v>
      </c>
    </row>
    <row r="86" ht="22" customHeight="1" spans="1:3">
      <c r="A86" s="226" t="s">
        <v>5101</v>
      </c>
      <c r="B86" s="227" t="s">
        <v>503</v>
      </c>
      <c r="C86" s="228">
        <v>1036160</v>
      </c>
    </row>
    <row r="87" ht="22" customHeight="1" spans="1:3">
      <c r="A87" s="226" t="s">
        <v>5102</v>
      </c>
      <c r="B87" s="227" t="s">
        <v>12</v>
      </c>
      <c r="C87" s="228">
        <v>236160</v>
      </c>
    </row>
    <row r="88" ht="22" customHeight="1" spans="1:3">
      <c r="A88" s="226" t="s">
        <v>5110</v>
      </c>
      <c r="B88" s="227" t="s">
        <v>513</v>
      </c>
      <c r="C88" s="228">
        <v>800000</v>
      </c>
    </row>
    <row r="89" ht="22" customHeight="1" spans="1:3">
      <c r="A89" s="226" t="s">
        <v>5112</v>
      </c>
      <c r="B89" s="227" t="s">
        <v>515</v>
      </c>
      <c r="C89" s="228">
        <v>1415000</v>
      </c>
    </row>
    <row r="90" ht="22" customHeight="1" spans="1:3">
      <c r="A90" s="226" t="s">
        <v>5113</v>
      </c>
      <c r="B90" s="227" t="s">
        <v>12</v>
      </c>
      <c r="C90" s="228">
        <v>315000</v>
      </c>
    </row>
    <row r="91" ht="22" customHeight="1" spans="1:3">
      <c r="A91" s="226" t="s">
        <v>5114</v>
      </c>
      <c r="B91" s="227" t="s">
        <v>14</v>
      </c>
      <c r="C91" s="228">
        <v>100000</v>
      </c>
    </row>
    <row r="92" ht="22" customHeight="1" spans="1:3">
      <c r="A92" s="226" t="s">
        <v>5116</v>
      </c>
      <c r="B92" s="227" t="s">
        <v>520</v>
      </c>
      <c r="C92" s="228">
        <v>1000000</v>
      </c>
    </row>
    <row r="93" ht="22" customHeight="1" spans="1:3">
      <c r="A93" s="226" t="s">
        <v>5125</v>
      </c>
      <c r="B93" s="227" t="s">
        <v>529</v>
      </c>
      <c r="C93" s="228">
        <v>9773238</v>
      </c>
    </row>
    <row r="94" ht="22" customHeight="1" spans="1:3">
      <c r="A94" s="226" t="s">
        <v>5126</v>
      </c>
      <c r="B94" s="227" t="s">
        <v>12</v>
      </c>
      <c r="C94" s="228">
        <v>7010838</v>
      </c>
    </row>
    <row r="95" ht="22" customHeight="1" spans="1:3">
      <c r="A95" s="226" t="s">
        <v>5127</v>
      </c>
      <c r="B95" s="227" t="s">
        <v>14</v>
      </c>
      <c r="C95" s="228">
        <v>700000</v>
      </c>
    </row>
    <row r="96" ht="22" customHeight="1" spans="1:3">
      <c r="A96" s="226" t="s">
        <v>5129</v>
      </c>
      <c r="B96" s="227" t="s">
        <v>533</v>
      </c>
      <c r="C96" s="228">
        <v>853500</v>
      </c>
    </row>
    <row r="97" ht="22" customHeight="1" spans="1:3">
      <c r="A97" s="226" t="s">
        <v>5130</v>
      </c>
      <c r="B97" s="227" t="s">
        <v>535</v>
      </c>
      <c r="C97" s="228">
        <v>300000</v>
      </c>
    </row>
    <row r="98" ht="22" customHeight="1" spans="1:3">
      <c r="A98" s="226" t="s">
        <v>5133</v>
      </c>
      <c r="B98" s="227" t="s">
        <v>539</v>
      </c>
      <c r="C98" s="228">
        <v>588900</v>
      </c>
    </row>
    <row r="99" ht="22" customHeight="1" spans="1:3">
      <c r="A99" s="226" t="s">
        <v>5136</v>
      </c>
      <c r="B99" s="227" t="s">
        <v>543</v>
      </c>
      <c r="C99" s="228">
        <v>320000</v>
      </c>
    </row>
    <row r="100" ht="22" customHeight="1" spans="1:3">
      <c r="A100" s="226" t="s">
        <v>5199</v>
      </c>
      <c r="B100" s="227" t="s">
        <v>5200</v>
      </c>
      <c r="C100" s="228">
        <v>482888607.71</v>
      </c>
    </row>
    <row r="101" ht="22" customHeight="1" spans="1:3">
      <c r="A101" s="226" t="s">
        <v>5201</v>
      </c>
      <c r="B101" s="227" t="s">
        <v>604</v>
      </c>
      <c r="C101" s="228">
        <v>10623467</v>
      </c>
    </row>
    <row r="102" ht="22" customHeight="1" spans="1:3">
      <c r="A102" s="226" t="s">
        <v>5202</v>
      </c>
      <c r="B102" s="227" t="s">
        <v>12</v>
      </c>
      <c r="C102" s="228">
        <v>10623467</v>
      </c>
    </row>
    <row r="103" ht="22" customHeight="1" spans="1:3">
      <c r="A103" s="226" t="s">
        <v>5207</v>
      </c>
      <c r="B103" s="227" t="s">
        <v>611</v>
      </c>
      <c r="C103" s="228">
        <v>453131790.51</v>
      </c>
    </row>
    <row r="104" ht="22" customHeight="1" spans="1:3">
      <c r="A104" s="226" t="s">
        <v>5208</v>
      </c>
      <c r="B104" s="227" t="s">
        <v>612</v>
      </c>
      <c r="C104" s="228">
        <v>25521263.4</v>
      </c>
    </row>
    <row r="105" ht="22" customHeight="1" spans="1:3">
      <c r="A105" s="226" t="s">
        <v>5209</v>
      </c>
      <c r="B105" s="227" t="s">
        <v>614</v>
      </c>
      <c r="C105" s="228">
        <v>226806071.38</v>
      </c>
    </row>
    <row r="106" ht="22" customHeight="1" spans="1:3">
      <c r="A106" s="226" t="s">
        <v>5210</v>
      </c>
      <c r="B106" s="227" t="s">
        <v>616</v>
      </c>
      <c r="C106" s="228">
        <v>130043248.63</v>
      </c>
    </row>
    <row r="107" ht="22" customHeight="1" spans="1:3">
      <c r="A107" s="226" t="s">
        <v>5211</v>
      </c>
      <c r="B107" s="227" t="s">
        <v>618</v>
      </c>
      <c r="C107" s="228">
        <v>70761207.1</v>
      </c>
    </row>
    <row r="108" ht="22" customHeight="1" spans="1:3">
      <c r="A108" s="226" t="s">
        <v>5216</v>
      </c>
      <c r="B108" s="227" t="s">
        <v>624</v>
      </c>
      <c r="C108" s="228">
        <v>14124118</v>
      </c>
    </row>
    <row r="109" ht="22" customHeight="1" spans="1:3">
      <c r="A109" s="226" t="s">
        <v>5219</v>
      </c>
      <c r="B109" s="227" t="s">
        <v>628</v>
      </c>
      <c r="C109" s="228">
        <v>14124118</v>
      </c>
    </row>
    <row r="110" ht="22" customHeight="1" spans="1:3">
      <c r="A110" s="226" t="s">
        <v>5254</v>
      </c>
      <c r="B110" s="227" t="s">
        <v>663</v>
      </c>
      <c r="C110" s="228">
        <v>3023830.2</v>
      </c>
    </row>
    <row r="111" ht="22" customHeight="1" spans="1:3">
      <c r="A111" s="226" t="s">
        <v>5255</v>
      </c>
      <c r="B111" s="227" t="s">
        <v>665</v>
      </c>
      <c r="C111" s="228">
        <v>3023830.2</v>
      </c>
    </row>
    <row r="112" ht="22" customHeight="1" spans="1:3">
      <c r="A112" s="226" t="s">
        <v>5260</v>
      </c>
      <c r="B112" s="227" t="s">
        <v>670</v>
      </c>
      <c r="C112" s="228">
        <v>1985402</v>
      </c>
    </row>
    <row r="113" ht="22" customHeight="1" spans="1:3">
      <c r="A113" s="226" t="s">
        <v>5262</v>
      </c>
      <c r="B113" s="227" t="s">
        <v>674</v>
      </c>
      <c r="C113" s="228">
        <v>1985402</v>
      </c>
    </row>
    <row r="114" ht="22" customHeight="1" spans="1:3">
      <c r="A114" s="226" t="s">
        <v>5284</v>
      </c>
      <c r="B114" s="227" t="s">
        <v>1704</v>
      </c>
      <c r="C114" s="228">
        <v>7737738</v>
      </c>
    </row>
    <row r="115" ht="22" customHeight="1" spans="1:3">
      <c r="A115" s="226" t="s">
        <v>5285</v>
      </c>
      <c r="B115" s="227" t="s">
        <v>701</v>
      </c>
      <c r="C115" s="228">
        <v>1083738</v>
      </c>
    </row>
    <row r="116" ht="22" customHeight="1" spans="1:3">
      <c r="A116" s="226" t="s">
        <v>5286</v>
      </c>
      <c r="B116" s="227" t="s">
        <v>12</v>
      </c>
      <c r="C116" s="228">
        <v>1083738</v>
      </c>
    </row>
    <row r="117" ht="22" customHeight="1" spans="1:3">
      <c r="A117" s="226" t="s">
        <v>5318</v>
      </c>
      <c r="B117" s="227" t="s">
        <v>737</v>
      </c>
      <c r="C117" s="228">
        <v>5024000</v>
      </c>
    </row>
    <row r="118" ht="22" customHeight="1" spans="1:3">
      <c r="A118" s="226" t="s">
        <v>5320</v>
      </c>
      <c r="B118" s="227" t="s">
        <v>740</v>
      </c>
      <c r="C118" s="228">
        <v>5024000</v>
      </c>
    </row>
    <row r="119" ht="22" customHeight="1" spans="1:3">
      <c r="A119" s="226" t="s">
        <v>5341</v>
      </c>
      <c r="B119" s="227" t="s">
        <v>765</v>
      </c>
      <c r="C119" s="228">
        <v>1630000</v>
      </c>
    </row>
    <row r="120" ht="22" customHeight="1" spans="1:3">
      <c r="A120" s="226" t="s">
        <v>5343</v>
      </c>
      <c r="B120" s="227" t="s">
        <v>768</v>
      </c>
      <c r="C120" s="228">
        <v>1630000</v>
      </c>
    </row>
    <row r="121" ht="22" customHeight="1" spans="1:3">
      <c r="A121" s="226" t="s">
        <v>5378</v>
      </c>
      <c r="B121" s="227" t="s">
        <v>1712</v>
      </c>
      <c r="C121" s="228">
        <v>22420319</v>
      </c>
    </row>
    <row r="122" ht="22" customHeight="1" spans="1:3">
      <c r="A122" s="226" t="s">
        <v>5379</v>
      </c>
      <c r="B122" s="227" t="s">
        <v>805</v>
      </c>
      <c r="C122" s="228">
        <v>12268645</v>
      </c>
    </row>
    <row r="123" ht="22" customHeight="1" spans="1:3">
      <c r="A123" s="226" t="s">
        <v>5380</v>
      </c>
      <c r="B123" s="227" t="s">
        <v>12</v>
      </c>
      <c r="C123" s="228">
        <v>2806345.2</v>
      </c>
    </row>
    <row r="124" ht="22" customHeight="1" spans="1:3">
      <c r="A124" s="226" t="s">
        <v>5383</v>
      </c>
      <c r="B124" s="227" t="s">
        <v>810</v>
      </c>
      <c r="C124" s="228">
        <v>478177</v>
      </c>
    </row>
    <row r="125" ht="22" customHeight="1" spans="1:3">
      <c r="A125" s="226" t="s">
        <v>5388</v>
      </c>
      <c r="B125" s="227" t="s">
        <v>816</v>
      </c>
      <c r="C125" s="228">
        <v>1690595</v>
      </c>
    </row>
    <row r="126" ht="22" customHeight="1" spans="1:3">
      <c r="A126" s="226" t="s">
        <v>5391</v>
      </c>
      <c r="B126" s="227" t="s">
        <v>820</v>
      </c>
      <c r="C126" s="228">
        <v>5013527.8</v>
      </c>
    </row>
    <row r="127" ht="22" customHeight="1" spans="1:3">
      <c r="A127" s="226" t="s">
        <v>5394</v>
      </c>
      <c r="B127" s="227" t="s">
        <v>824</v>
      </c>
      <c r="C127" s="228">
        <v>1590000</v>
      </c>
    </row>
    <row r="128" ht="22" customHeight="1" spans="1:3">
      <c r="A128" s="226" t="s">
        <v>5397</v>
      </c>
      <c r="B128" s="227" t="s">
        <v>828</v>
      </c>
      <c r="C128" s="228">
        <v>330000</v>
      </c>
    </row>
    <row r="129" ht="22" customHeight="1" spans="1:3">
      <c r="A129" s="226" t="s">
        <v>5398</v>
      </c>
      <c r="B129" s="227" t="s">
        <v>830</v>
      </c>
      <c r="C129" s="228">
        <v>360000</v>
      </c>
    </row>
    <row r="130" ht="22" customHeight="1" spans="1:3">
      <c r="A130" s="226" t="s">
        <v>5401</v>
      </c>
      <c r="B130" s="227" t="s">
        <v>834</v>
      </c>
      <c r="C130" s="228">
        <v>5084911</v>
      </c>
    </row>
    <row r="131" ht="22" customHeight="1" spans="1:3">
      <c r="A131" s="226" t="s">
        <v>5402</v>
      </c>
      <c r="B131" s="227" t="s">
        <v>12</v>
      </c>
      <c r="C131" s="228">
        <v>464911</v>
      </c>
    </row>
    <row r="132" ht="22" customHeight="1" spans="1:3">
      <c r="A132" s="226" t="s">
        <v>5405</v>
      </c>
      <c r="B132" s="227" t="s">
        <v>839</v>
      </c>
      <c r="C132" s="228">
        <v>3620000</v>
      </c>
    </row>
    <row r="133" ht="22" customHeight="1" spans="1:3">
      <c r="A133" s="226" t="s">
        <v>5406</v>
      </c>
      <c r="B133" s="227" t="s">
        <v>840</v>
      </c>
      <c r="C133" s="228">
        <v>1000000</v>
      </c>
    </row>
    <row r="134" ht="22" customHeight="1" spans="1:3">
      <c r="A134" s="226" t="s">
        <v>5411</v>
      </c>
      <c r="B134" s="227" t="s">
        <v>846</v>
      </c>
      <c r="C134" s="228">
        <v>860000</v>
      </c>
    </row>
    <row r="135" ht="22" customHeight="1" spans="1:3">
      <c r="A135" s="226" t="s">
        <v>5421</v>
      </c>
      <c r="B135" s="227" t="s">
        <v>857</v>
      </c>
      <c r="C135" s="228">
        <v>860000</v>
      </c>
    </row>
    <row r="136" ht="22" customHeight="1" spans="1:3">
      <c r="A136" s="226" t="s">
        <v>5442</v>
      </c>
      <c r="B136" s="227" t="s">
        <v>880</v>
      </c>
      <c r="C136" s="228">
        <v>4206763</v>
      </c>
    </row>
    <row r="137" ht="22" customHeight="1" spans="1:3">
      <c r="A137" s="226" t="s">
        <v>5449</v>
      </c>
      <c r="B137" s="227" t="s">
        <v>889</v>
      </c>
      <c r="C137" s="228">
        <v>4206763</v>
      </c>
    </row>
    <row r="138" ht="22" customHeight="1" spans="1:3">
      <c r="A138" s="226" t="s">
        <v>5460</v>
      </c>
      <c r="B138" s="227" t="s">
        <v>900</v>
      </c>
      <c r="C138" s="228">
        <v>476090204.94</v>
      </c>
    </row>
    <row r="139" ht="22" customHeight="1" spans="1:3">
      <c r="A139" s="226" t="s">
        <v>5461</v>
      </c>
      <c r="B139" s="227" t="s">
        <v>902</v>
      </c>
      <c r="C139" s="228">
        <v>10871151.12</v>
      </c>
    </row>
    <row r="140" ht="22" customHeight="1" spans="1:3">
      <c r="A140" s="226" t="s">
        <v>5462</v>
      </c>
      <c r="B140" s="227" t="s">
        <v>12</v>
      </c>
      <c r="C140" s="228">
        <v>8978548</v>
      </c>
    </row>
    <row r="141" ht="22" customHeight="1" spans="1:3">
      <c r="A141" s="226" t="s">
        <v>5463</v>
      </c>
      <c r="B141" s="227" t="s">
        <v>14</v>
      </c>
      <c r="C141" s="228">
        <v>30000</v>
      </c>
    </row>
    <row r="142" ht="22" customHeight="1" spans="1:3">
      <c r="A142" s="226" t="s">
        <v>5489</v>
      </c>
      <c r="B142" s="227" t="s">
        <v>931</v>
      </c>
      <c r="C142" s="228">
        <v>1862603.12</v>
      </c>
    </row>
    <row r="143" ht="22" customHeight="1" spans="1:3">
      <c r="A143" s="226" t="s">
        <v>5490</v>
      </c>
      <c r="B143" s="227" t="s">
        <v>933</v>
      </c>
      <c r="C143" s="228">
        <v>7202626</v>
      </c>
    </row>
    <row r="144" ht="22" customHeight="1" spans="1:3">
      <c r="A144" s="226" t="s">
        <v>5491</v>
      </c>
      <c r="B144" s="227" t="s">
        <v>12</v>
      </c>
      <c r="C144" s="228">
        <v>7053932</v>
      </c>
    </row>
    <row r="145" ht="22" customHeight="1" spans="1:3">
      <c r="A145" s="226" t="s">
        <v>5492</v>
      </c>
      <c r="B145" s="227" t="s">
        <v>14</v>
      </c>
      <c r="C145" s="228">
        <v>148694</v>
      </c>
    </row>
    <row r="146" ht="22" customHeight="1" spans="1:3">
      <c r="A146" s="226" t="s">
        <v>5505</v>
      </c>
      <c r="B146" s="227" t="s">
        <v>950</v>
      </c>
      <c r="C146" s="228">
        <v>242525116</v>
      </c>
    </row>
    <row r="147" ht="22" customHeight="1" spans="1:3">
      <c r="A147" s="226" t="s">
        <v>5506</v>
      </c>
      <c r="B147" s="227" t="s">
        <v>952</v>
      </c>
      <c r="C147" s="228">
        <v>28358897</v>
      </c>
    </row>
    <row r="148" ht="22" customHeight="1" spans="1:3">
      <c r="A148" s="226" t="s">
        <v>5507</v>
      </c>
      <c r="B148" s="227" t="s">
        <v>954</v>
      </c>
      <c r="C148" s="228">
        <v>46883077</v>
      </c>
    </row>
    <row r="149" ht="22" customHeight="1" spans="1:3">
      <c r="A149" s="226" t="s">
        <v>5510</v>
      </c>
      <c r="B149" s="227" t="s">
        <v>958</v>
      </c>
      <c r="C149" s="228">
        <v>101262042</v>
      </c>
    </row>
    <row r="150" ht="22" customHeight="1" spans="1:3">
      <c r="A150" s="226" t="s">
        <v>5511</v>
      </c>
      <c r="B150" s="227" t="s">
        <v>960</v>
      </c>
      <c r="C150" s="228">
        <v>30000000</v>
      </c>
    </row>
    <row r="151" ht="22" customHeight="1" spans="1:3">
      <c r="A151" s="226" t="s">
        <v>5512</v>
      </c>
      <c r="B151" s="227" t="s">
        <v>962</v>
      </c>
      <c r="C151" s="228">
        <v>36021100</v>
      </c>
    </row>
    <row r="152" ht="22" customHeight="1" spans="1:3">
      <c r="A152" s="226" t="s">
        <v>5517</v>
      </c>
      <c r="B152" s="227" t="s">
        <v>968</v>
      </c>
      <c r="C152" s="228">
        <v>8640</v>
      </c>
    </row>
    <row r="153" ht="22" customHeight="1" spans="1:3">
      <c r="A153" s="226" t="s">
        <v>5518</v>
      </c>
      <c r="B153" s="227" t="s">
        <v>970</v>
      </c>
      <c r="C153" s="228">
        <v>8640</v>
      </c>
    </row>
    <row r="154" ht="22" customHeight="1" spans="1:3">
      <c r="A154" s="226" t="s">
        <v>5523</v>
      </c>
      <c r="B154" s="227" t="s">
        <v>976</v>
      </c>
      <c r="C154" s="228">
        <v>32023500</v>
      </c>
    </row>
    <row r="155" ht="22" customHeight="1" spans="1:3">
      <c r="A155" s="226" t="s">
        <v>5524</v>
      </c>
      <c r="B155" s="227" t="s">
        <v>7746</v>
      </c>
      <c r="C155" s="228">
        <v>13000000</v>
      </c>
    </row>
    <row r="156" ht="22" customHeight="1" spans="1:3">
      <c r="A156" s="226" t="s">
        <v>5525</v>
      </c>
      <c r="B156" s="227" t="s">
        <v>980</v>
      </c>
      <c r="C156" s="228">
        <v>1000000</v>
      </c>
    </row>
    <row r="157" ht="22" customHeight="1" spans="1:3">
      <c r="A157" s="226" t="s">
        <v>5526</v>
      </c>
      <c r="B157" s="227" t="s">
        <v>982</v>
      </c>
      <c r="C157" s="228">
        <v>5540000</v>
      </c>
    </row>
    <row r="158" ht="22" customHeight="1" spans="1:3">
      <c r="A158" s="226" t="s">
        <v>5527</v>
      </c>
      <c r="B158" s="227" t="s">
        <v>984</v>
      </c>
      <c r="C158" s="228">
        <v>9690000</v>
      </c>
    </row>
    <row r="159" ht="22" customHeight="1" spans="1:3">
      <c r="A159" s="226" t="s">
        <v>5529</v>
      </c>
      <c r="B159" s="227" t="s">
        <v>988</v>
      </c>
      <c r="C159" s="228">
        <v>2593500</v>
      </c>
    </row>
    <row r="160" ht="22" customHeight="1" spans="1:3">
      <c r="A160" s="226" t="s">
        <v>5530</v>
      </c>
      <c r="B160" s="227" t="s">
        <v>990</v>
      </c>
      <c r="C160" s="228">
        <v>200000</v>
      </c>
    </row>
    <row r="161" ht="22" customHeight="1" spans="1:3">
      <c r="A161" s="226" t="s">
        <v>5534</v>
      </c>
      <c r="B161" s="227" t="s">
        <v>996</v>
      </c>
      <c r="C161" s="228">
        <v>47300575.82</v>
      </c>
    </row>
    <row r="162" ht="22" customHeight="1" spans="1:3">
      <c r="A162" s="226" t="s">
        <v>5535</v>
      </c>
      <c r="B162" s="227" t="s">
        <v>998</v>
      </c>
      <c r="C162" s="228">
        <v>21426675.82</v>
      </c>
    </row>
    <row r="163" ht="22" customHeight="1" spans="1:3">
      <c r="A163" s="226" t="s">
        <v>5536</v>
      </c>
      <c r="B163" s="227" t="s">
        <v>1000</v>
      </c>
      <c r="C163" s="228">
        <v>701500</v>
      </c>
    </row>
    <row r="164" ht="22" customHeight="1" spans="1:3">
      <c r="A164" s="226" t="s">
        <v>5537</v>
      </c>
      <c r="B164" s="227" t="s">
        <v>1002</v>
      </c>
      <c r="C164" s="228">
        <v>4955000</v>
      </c>
    </row>
    <row r="165" ht="22" customHeight="1" spans="1:3">
      <c r="A165" s="226" t="s">
        <v>5538</v>
      </c>
      <c r="B165" s="227" t="s">
        <v>1004</v>
      </c>
      <c r="C165" s="228">
        <v>2417900</v>
      </c>
    </row>
    <row r="166" ht="22" customHeight="1" spans="1:3">
      <c r="A166" s="226" t="s">
        <v>5545</v>
      </c>
      <c r="B166" s="227" t="s">
        <v>1012</v>
      </c>
      <c r="C166" s="228">
        <v>17799500</v>
      </c>
    </row>
    <row r="167" ht="22" customHeight="1" spans="1:3">
      <c r="A167" s="226" t="s">
        <v>5546</v>
      </c>
      <c r="B167" s="227" t="s">
        <v>1014</v>
      </c>
      <c r="C167" s="228">
        <v>2288200</v>
      </c>
    </row>
    <row r="168" ht="22" customHeight="1" spans="1:3">
      <c r="A168" s="226" t="s">
        <v>5547</v>
      </c>
      <c r="B168" s="227" t="s">
        <v>1016</v>
      </c>
      <c r="C168" s="228">
        <v>1155000</v>
      </c>
    </row>
    <row r="169" ht="22" customHeight="1" spans="1:3">
      <c r="A169" s="226" t="s">
        <v>5548</v>
      </c>
      <c r="B169" s="227" t="s">
        <v>1018</v>
      </c>
      <c r="C169" s="228">
        <v>820000</v>
      </c>
    </row>
    <row r="170" ht="22" customHeight="1" spans="1:3">
      <c r="A170" s="226" t="s">
        <v>5551</v>
      </c>
      <c r="B170" s="227" t="s">
        <v>1024</v>
      </c>
      <c r="C170" s="228">
        <v>313200</v>
      </c>
    </row>
    <row r="171" ht="22" customHeight="1" spans="1:3">
      <c r="A171" s="226" t="s">
        <v>5554</v>
      </c>
      <c r="B171" s="227" t="s">
        <v>1028</v>
      </c>
      <c r="C171" s="228">
        <v>12176700</v>
      </c>
    </row>
    <row r="172" ht="22" customHeight="1" spans="1:3">
      <c r="A172" s="226" t="s">
        <v>5555</v>
      </c>
      <c r="B172" s="227" t="s">
        <v>1030</v>
      </c>
      <c r="C172" s="228">
        <v>1101500</v>
      </c>
    </row>
    <row r="173" ht="22" customHeight="1" spans="1:3">
      <c r="A173" s="226" t="s">
        <v>5556</v>
      </c>
      <c r="B173" s="227" t="s">
        <v>1032</v>
      </c>
      <c r="C173" s="228">
        <v>4975200</v>
      </c>
    </row>
    <row r="174" ht="22" customHeight="1" spans="1:3">
      <c r="A174" s="226" t="s">
        <v>5559</v>
      </c>
      <c r="B174" s="227" t="s">
        <v>1036</v>
      </c>
      <c r="C174" s="228">
        <v>6100000</v>
      </c>
    </row>
    <row r="175" ht="22" customHeight="1" spans="1:3">
      <c r="A175" s="226" t="s">
        <v>5565</v>
      </c>
      <c r="B175" s="227" t="s">
        <v>1042</v>
      </c>
      <c r="C175" s="228">
        <v>11713295</v>
      </c>
    </row>
    <row r="176" ht="22" customHeight="1" spans="1:3">
      <c r="A176" s="226" t="s">
        <v>5566</v>
      </c>
      <c r="B176" s="227" t="s">
        <v>12</v>
      </c>
      <c r="C176" s="228">
        <v>982495</v>
      </c>
    </row>
    <row r="177" ht="22" customHeight="1" spans="1:3">
      <c r="A177" s="226" t="s">
        <v>5567</v>
      </c>
      <c r="B177" s="227" t="s">
        <v>14</v>
      </c>
      <c r="C177" s="228">
        <v>250000</v>
      </c>
    </row>
    <row r="178" ht="22" customHeight="1" spans="1:3">
      <c r="A178" s="226" t="s">
        <v>5569</v>
      </c>
      <c r="B178" s="227" t="s">
        <v>1046</v>
      </c>
      <c r="C178" s="228">
        <v>525000</v>
      </c>
    </row>
    <row r="179" ht="22" customHeight="1" spans="1:3">
      <c r="A179" s="226" t="s">
        <v>5572</v>
      </c>
      <c r="B179" s="227" t="s">
        <v>1052</v>
      </c>
      <c r="C179" s="228">
        <v>9955800</v>
      </c>
    </row>
    <row r="180" ht="22" customHeight="1" spans="1:3">
      <c r="A180" s="226" t="s">
        <v>5575</v>
      </c>
      <c r="B180" s="227" t="s">
        <v>1056</v>
      </c>
      <c r="C180" s="228">
        <v>1110445</v>
      </c>
    </row>
    <row r="181" ht="22" customHeight="1" spans="1:3">
      <c r="A181" s="226" t="s">
        <v>5576</v>
      </c>
      <c r="B181" s="227" t="s">
        <v>12</v>
      </c>
      <c r="C181" s="228">
        <v>1090445</v>
      </c>
    </row>
    <row r="182" ht="22" customHeight="1" spans="1:3">
      <c r="A182" s="226" t="s">
        <v>5577</v>
      </c>
      <c r="B182" s="227" t="s">
        <v>14</v>
      </c>
      <c r="C182" s="228">
        <v>20000</v>
      </c>
    </row>
    <row r="183" ht="22" customHeight="1" spans="1:3">
      <c r="A183" s="226" t="s">
        <v>5582</v>
      </c>
      <c r="B183" s="227" t="s">
        <v>1064</v>
      </c>
      <c r="C183" s="228">
        <v>67439300</v>
      </c>
    </row>
    <row r="184" ht="22" customHeight="1" spans="1:3">
      <c r="A184" s="226" t="s">
        <v>5583</v>
      </c>
      <c r="B184" s="227" t="s">
        <v>1066</v>
      </c>
      <c r="C184" s="228">
        <v>9250200</v>
      </c>
    </row>
    <row r="185" ht="22" customHeight="1" spans="1:3">
      <c r="A185" s="226" t="s">
        <v>5584</v>
      </c>
      <c r="B185" s="227" t="s">
        <v>1068</v>
      </c>
      <c r="C185" s="228">
        <v>58189100</v>
      </c>
    </row>
    <row r="186" ht="22" customHeight="1" spans="1:3">
      <c r="A186" s="226" t="s">
        <v>5585</v>
      </c>
      <c r="B186" s="227" t="s">
        <v>1070</v>
      </c>
      <c r="C186" s="228">
        <v>4029700</v>
      </c>
    </row>
    <row r="187" ht="22" customHeight="1" spans="1:3">
      <c r="A187" s="226" t="s">
        <v>5586</v>
      </c>
      <c r="B187" s="227" t="s">
        <v>1072</v>
      </c>
      <c r="C187" s="228">
        <v>3649700</v>
      </c>
    </row>
    <row r="188" ht="22" customHeight="1" spans="1:3">
      <c r="A188" s="226" t="s">
        <v>5587</v>
      </c>
      <c r="B188" s="227" t="s">
        <v>1074</v>
      </c>
      <c r="C188" s="228">
        <v>380000</v>
      </c>
    </row>
    <row r="189" ht="22" customHeight="1" spans="1:3">
      <c r="A189" s="226" t="s">
        <v>5588</v>
      </c>
      <c r="B189" s="227" t="s">
        <v>1076</v>
      </c>
      <c r="C189" s="228">
        <v>22184300</v>
      </c>
    </row>
    <row r="190" ht="22" customHeight="1" spans="1:3">
      <c r="A190" s="226" t="s">
        <v>5589</v>
      </c>
      <c r="B190" s="227" t="s">
        <v>1078</v>
      </c>
      <c r="C190" s="228">
        <v>8487400</v>
      </c>
    </row>
    <row r="191" ht="22" customHeight="1" spans="1:3">
      <c r="A191" s="226" t="s">
        <v>5590</v>
      </c>
      <c r="B191" s="227" t="s">
        <v>1080</v>
      </c>
      <c r="C191" s="228">
        <v>13696900</v>
      </c>
    </row>
    <row r="192" ht="22" customHeight="1" spans="1:3">
      <c r="A192" s="226" t="s">
        <v>5597</v>
      </c>
      <c r="B192" s="227" t="s">
        <v>1088</v>
      </c>
      <c r="C192" s="228">
        <v>95200</v>
      </c>
    </row>
    <row r="193" ht="22" customHeight="1" spans="1:3">
      <c r="A193" s="226" t="s">
        <v>5600</v>
      </c>
      <c r="B193" s="227" t="s">
        <v>1092</v>
      </c>
      <c r="C193" s="228">
        <v>95200</v>
      </c>
    </row>
    <row r="194" ht="22" customHeight="1" spans="1:3">
      <c r="A194" s="226" t="s">
        <v>5601</v>
      </c>
      <c r="B194" s="227" t="s">
        <v>1094</v>
      </c>
      <c r="C194" s="228">
        <v>2995100</v>
      </c>
    </row>
    <row r="195" ht="22" customHeight="1" spans="1:3">
      <c r="A195" s="226" t="s">
        <v>5604</v>
      </c>
      <c r="B195" s="227" t="s">
        <v>1098</v>
      </c>
      <c r="C195" s="228">
        <v>2995100</v>
      </c>
    </row>
    <row r="196" ht="22" customHeight="1" spans="1:3">
      <c r="A196" s="226" t="s">
        <v>5615</v>
      </c>
      <c r="B196" s="227" t="s">
        <v>1109</v>
      </c>
      <c r="C196" s="228">
        <v>1988723</v>
      </c>
    </row>
    <row r="197" ht="22" customHeight="1" spans="1:3">
      <c r="A197" s="226" t="s">
        <v>5616</v>
      </c>
      <c r="B197" s="227" t="s">
        <v>12</v>
      </c>
      <c r="C197" s="228">
        <v>1568723</v>
      </c>
    </row>
    <row r="198" ht="22" customHeight="1" spans="1:3">
      <c r="A198" s="226" t="s">
        <v>5619</v>
      </c>
      <c r="B198" s="227" t="s">
        <v>1113</v>
      </c>
      <c r="C198" s="228">
        <v>420000</v>
      </c>
    </row>
    <row r="199" ht="22" customHeight="1" spans="1:3">
      <c r="A199" s="226" t="s">
        <v>5626</v>
      </c>
      <c r="B199" s="227" t="s">
        <v>1119</v>
      </c>
      <c r="C199" s="228">
        <v>961694</v>
      </c>
    </row>
    <row r="200" ht="22" customHeight="1" spans="1:3">
      <c r="A200" s="226" t="s">
        <v>5627</v>
      </c>
      <c r="B200" s="227" t="s">
        <v>1121</v>
      </c>
      <c r="C200" s="228">
        <v>761694</v>
      </c>
    </row>
    <row r="201" ht="22" customHeight="1" spans="1:3">
      <c r="A201" s="226" t="s">
        <v>5628</v>
      </c>
      <c r="B201" s="227" t="s">
        <v>1123</v>
      </c>
      <c r="C201" s="228">
        <v>200000</v>
      </c>
    </row>
    <row r="202" ht="22" customHeight="1" spans="1:3">
      <c r="A202" s="226" t="s">
        <v>5630</v>
      </c>
      <c r="B202" s="227" t="s">
        <v>1126</v>
      </c>
      <c r="C202" s="228">
        <v>9175939</v>
      </c>
    </row>
    <row r="203" ht="22" customHeight="1" spans="1:3">
      <c r="A203" s="226" t="s">
        <v>5631</v>
      </c>
      <c r="B203" s="227" t="s">
        <v>1126</v>
      </c>
      <c r="C203" s="228">
        <v>9175939</v>
      </c>
    </row>
    <row r="204" ht="22" customHeight="1" spans="1:3">
      <c r="A204" s="226" t="s">
        <v>5632</v>
      </c>
      <c r="B204" s="227" t="s">
        <v>1128</v>
      </c>
      <c r="C204" s="228">
        <v>247208154.4</v>
      </c>
    </row>
    <row r="205" ht="22" customHeight="1" spans="1:3">
      <c r="A205" s="226" t="s">
        <v>5633</v>
      </c>
      <c r="B205" s="227" t="s">
        <v>1130</v>
      </c>
      <c r="C205" s="228">
        <v>2954485</v>
      </c>
    </row>
    <row r="206" ht="22" customHeight="1" spans="1:3">
      <c r="A206" s="226" t="s">
        <v>5634</v>
      </c>
      <c r="B206" s="227" t="s">
        <v>12</v>
      </c>
      <c r="C206" s="228">
        <v>2804485</v>
      </c>
    </row>
    <row r="207" ht="22" customHeight="1" spans="1:3">
      <c r="A207" s="226" t="s">
        <v>5635</v>
      </c>
      <c r="B207" s="227" t="s">
        <v>14</v>
      </c>
      <c r="C207" s="228">
        <v>150000</v>
      </c>
    </row>
    <row r="208" ht="22" customHeight="1" spans="1:3">
      <c r="A208" s="226" t="s">
        <v>5639</v>
      </c>
      <c r="B208" s="227" t="s">
        <v>1137</v>
      </c>
      <c r="C208" s="228">
        <v>46213298</v>
      </c>
    </row>
    <row r="209" ht="22" customHeight="1" spans="1:3">
      <c r="A209" s="226" t="s">
        <v>5640</v>
      </c>
      <c r="B209" s="227" t="s">
        <v>1139</v>
      </c>
      <c r="C209" s="228">
        <v>36333852</v>
      </c>
    </row>
    <row r="210" ht="22" customHeight="1" spans="1:3">
      <c r="A210" s="226" t="s">
        <v>5641</v>
      </c>
      <c r="B210" s="227" t="s">
        <v>5642</v>
      </c>
      <c r="C210" s="228">
        <v>9879446</v>
      </c>
    </row>
    <row r="211" ht="22" customHeight="1" spans="1:3">
      <c r="A211" s="226" t="s">
        <v>5666</v>
      </c>
      <c r="B211" s="227" t="s">
        <v>1167</v>
      </c>
      <c r="C211" s="228">
        <v>53161920</v>
      </c>
    </row>
    <row r="212" ht="22" customHeight="1" spans="1:3">
      <c r="A212" s="226" t="s">
        <v>5669</v>
      </c>
      <c r="B212" s="227" t="s">
        <v>1171</v>
      </c>
      <c r="C212" s="228">
        <v>53161920</v>
      </c>
    </row>
    <row r="213" ht="22" customHeight="1" spans="1:3">
      <c r="A213" s="226" t="s">
        <v>5672</v>
      </c>
      <c r="B213" s="227" t="s">
        <v>1175</v>
      </c>
      <c r="C213" s="228">
        <v>41207581</v>
      </c>
    </row>
    <row r="214" ht="22" customHeight="1" spans="1:3">
      <c r="A214" s="226" t="s">
        <v>5673</v>
      </c>
      <c r="B214" s="227" t="s">
        <v>1177</v>
      </c>
      <c r="C214" s="228">
        <v>4893898</v>
      </c>
    </row>
    <row r="215" ht="22" customHeight="1" spans="1:3">
      <c r="A215" s="226" t="s">
        <v>5674</v>
      </c>
      <c r="B215" s="227" t="s">
        <v>1179</v>
      </c>
      <c r="C215" s="228">
        <v>861886</v>
      </c>
    </row>
    <row r="216" ht="22" customHeight="1" spans="1:3">
      <c r="A216" s="226" t="s">
        <v>5675</v>
      </c>
      <c r="B216" s="227" t="s">
        <v>1181</v>
      </c>
      <c r="C216" s="228">
        <v>5610289</v>
      </c>
    </row>
    <row r="217" ht="22" customHeight="1" spans="1:3">
      <c r="A217" s="226" t="s">
        <v>5684</v>
      </c>
      <c r="B217" s="227" t="s">
        <v>1187</v>
      </c>
      <c r="C217" s="228">
        <v>21998950</v>
      </c>
    </row>
    <row r="218" ht="22" customHeight="1" spans="1:3">
      <c r="A218" s="226" t="s">
        <v>5685</v>
      </c>
      <c r="B218" s="227" t="s">
        <v>1188</v>
      </c>
      <c r="C218" s="228">
        <v>1802500</v>
      </c>
    </row>
    <row r="219" ht="22" customHeight="1" spans="1:3">
      <c r="A219" s="226" t="s">
        <v>5688</v>
      </c>
      <c r="B219" s="227" t="s">
        <v>1191</v>
      </c>
      <c r="C219" s="228">
        <v>6040058</v>
      </c>
    </row>
    <row r="220" ht="22" customHeight="1" spans="1:3">
      <c r="A220" s="226" t="s">
        <v>5689</v>
      </c>
      <c r="B220" s="227" t="s">
        <v>1199</v>
      </c>
      <c r="C220" s="228">
        <v>21222145</v>
      </c>
    </row>
    <row r="221" ht="22" customHeight="1" spans="1:3">
      <c r="A221" s="226" t="s">
        <v>5690</v>
      </c>
      <c r="B221" s="227" t="s">
        <v>1201</v>
      </c>
      <c r="C221" s="228">
        <v>1114775</v>
      </c>
    </row>
    <row r="222" ht="22" customHeight="1" spans="1:3">
      <c r="A222" s="226" t="s">
        <v>5691</v>
      </c>
      <c r="B222" s="227" t="s">
        <v>1203</v>
      </c>
      <c r="C222" s="228">
        <v>20107370</v>
      </c>
    </row>
    <row r="223" ht="22" customHeight="1" spans="1:3">
      <c r="A223" s="226" t="s">
        <v>5695</v>
      </c>
      <c r="B223" s="227" t="s">
        <v>1207</v>
      </c>
      <c r="C223" s="228">
        <v>70153470.4</v>
      </c>
    </row>
    <row r="224" ht="22" customHeight="1" spans="1:3">
      <c r="A224" s="226" t="s">
        <v>5696</v>
      </c>
      <c r="B224" s="227" t="s">
        <v>1209</v>
      </c>
      <c r="C224" s="228">
        <v>9556168.4</v>
      </c>
    </row>
    <row r="225" ht="22" customHeight="1" spans="1:3">
      <c r="A225" s="226" t="s">
        <v>5697</v>
      </c>
      <c r="B225" s="227" t="s">
        <v>1211</v>
      </c>
      <c r="C225" s="228">
        <v>27423180</v>
      </c>
    </row>
    <row r="226" ht="22" customHeight="1" spans="1:3">
      <c r="A226" s="226" t="s">
        <v>5698</v>
      </c>
      <c r="B226" s="227" t="s">
        <v>1213</v>
      </c>
      <c r="C226" s="228">
        <v>29821722</v>
      </c>
    </row>
    <row r="227" ht="22" customHeight="1" spans="1:3">
      <c r="A227" s="226" t="s">
        <v>5699</v>
      </c>
      <c r="B227" s="227" t="s">
        <v>1215</v>
      </c>
      <c r="C227" s="228">
        <v>3352400</v>
      </c>
    </row>
    <row r="228" ht="22" customHeight="1" spans="1:3">
      <c r="A228" s="226" t="s">
        <v>5700</v>
      </c>
      <c r="B228" s="227" t="s">
        <v>1217</v>
      </c>
      <c r="C228" s="228">
        <v>5405700</v>
      </c>
    </row>
    <row r="229" ht="22" customHeight="1" spans="1:3">
      <c r="A229" s="226" t="s">
        <v>5702</v>
      </c>
      <c r="B229" s="227" t="s">
        <v>1221</v>
      </c>
      <c r="C229" s="228">
        <v>5405700</v>
      </c>
    </row>
    <row r="230" ht="22" customHeight="1" spans="1:3">
      <c r="A230" s="226" t="s">
        <v>5705</v>
      </c>
      <c r="B230" s="227" t="s">
        <v>1225</v>
      </c>
      <c r="C230" s="228">
        <v>593900</v>
      </c>
    </row>
    <row r="231" ht="22" customHeight="1" spans="1:3">
      <c r="A231" s="226" t="s">
        <v>5706</v>
      </c>
      <c r="B231" s="227" t="s">
        <v>1227</v>
      </c>
      <c r="C231" s="228">
        <v>593900</v>
      </c>
    </row>
    <row r="232" ht="22" customHeight="1" spans="1:3">
      <c r="A232" s="226" t="s">
        <v>5710</v>
      </c>
      <c r="B232" s="227" t="s">
        <v>1233</v>
      </c>
      <c r="C232" s="228">
        <v>975600</v>
      </c>
    </row>
    <row r="233" ht="22" customHeight="1" spans="1:3">
      <c r="A233" s="226" t="s">
        <v>5711</v>
      </c>
      <c r="B233" s="227" t="s">
        <v>1235</v>
      </c>
      <c r="C233" s="228">
        <v>975600</v>
      </c>
    </row>
    <row r="234" ht="22" customHeight="1" spans="1:3">
      <c r="A234" s="226" t="s">
        <v>5714</v>
      </c>
      <c r="B234" s="227" t="s">
        <v>1239</v>
      </c>
      <c r="C234" s="228">
        <v>3320055</v>
      </c>
    </row>
    <row r="235" ht="22" customHeight="1" spans="1:3">
      <c r="A235" s="226" t="s">
        <v>5715</v>
      </c>
      <c r="B235" s="227" t="s">
        <v>12</v>
      </c>
      <c r="C235" s="228">
        <v>3125755</v>
      </c>
    </row>
    <row r="236" ht="22" customHeight="1" spans="1:3">
      <c r="A236" s="226" t="s">
        <v>5719</v>
      </c>
      <c r="B236" s="227" t="s">
        <v>1245</v>
      </c>
      <c r="C236" s="228">
        <v>194300</v>
      </c>
    </row>
    <row r="237" ht="22" customHeight="1" spans="1:3">
      <c r="A237" s="226" t="s">
        <v>7753</v>
      </c>
      <c r="B237" s="227" t="s">
        <v>7754</v>
      </c>
      <c r="C237" s="228">
        <v>2000000</v>
      </c>
    </row>
    <row r="238" ht="22" customHeight="1" spans="1:3">
      <c r="A238" s="226" t="s">
        <v>7755</v>
      </c>
      <c r="B238" s="227" t="s">
        <v>7756</v>
      </c>
      <c r="C238" s="228">
        <v>2000000</v>
      </c>
    </row>
    <row r="239" ht="22" customHeight="1" spans="1:3">
      <c r="A239" s="226" t="s">
        <v>5745</v>
      </c>
      <c r="B239" s="227" t="s">
        <v>1253</v>
      </c>
      <c r="C239" s="228">
        <v>48700000</v>
      </c>
    </row>
    <row r="240" ht="22" customHeight="1" spans="1:3">
      <c r="A240" s="226" t="s">
        <v>5770</v>
      </c>
      <c r="B240" s="227" t="s">
        <v>1265</v>
      </c>
      <c r="C240" s="228">
        <v>26860000</v>
      </c>
    </row>
    <row r="241" ht="22" customHeight="1" spans="1:3">
      <c r="A241" s="226" t="s">
        <v>5772</v>
      </c>
      <c r="B241" s="227" t="s">
        <v>1267</v>
      </c>
      <c r="C241" s="228">
        <v>14450000</v>
      </c>
    </row>
    <row r="242" ht="22" customHeight="1" spans="1:3">
      <c r="A242" s="226" t="s">
        <v>5775</v>
      </c>
      <c r="B242" s="227" t="s">
        <v>1269</v>
      </c>
      <c r="C242" s="228">
        <v>12410000</v>
      </c>
    </row>
    <row r="243" ht="22" customHeight="1" spans="1:3">
      <c r="A243" s="226" t="s">
        <v>5784</v>
      </c>
      <c r="B243" s="227" t="s">
        <v>1274</v>
      </c>
      <c r="C243" s="228">
        <v>17110000</v>
      </c>
    </row>
    <row r="244" ht="22" customHeight="1" spans="1:3">
      <c r="A244" s="226" t="s">
        <v>5785</v>
      </c>
      <c r="B244" s="227" t="s">
        <v>1275</v>
      </c>
      <c r="C244" s="228">
        <v>7020000</v>
      </c>
    </row>
    <row r="245" ht="22" customHeight="1" spans="1:3">
      <c r="A245" s="226" t="s">
        <v>5786</v>
      </c>
      <c r="B245" s="227" t="s">
        <v>1276</v>
      </c>
      <c r="C245" s="228">
        <v>9680000</v>
      </c>
    </row>
    <row r="246" ht="22" customHeight="1" spans="1:3">
      <c r="A246" s="226" t="s">
        <v>5787</v>
      </c>
      <c r="B246" s="227" t="s">
        <v>1277</v>
      </c>
      <c r="C246" s="228">
        <v>360000</v>
      </c>
    </row>
    <row r="247" ht="22" customHeight="1" spans="1:3">
      <c r="A247" s="226" t="s">
        <v>5791</v>
      </c>
      <c r="B247" s="227" t="s">
        <v>1280</v>
      </c>
      <c r="C247" s="228">
        <v>50000</v>
      </c>
    </row>
    <row r="248" ht="22" customHeight="1" spans="1:3">
      <c r="A248" s="226" t="s">
        <v>5792</v>
      </c>
      <c r="B248" s="227" t="s">
        <v>5793</v>
      </c>
      <c r="C248" s="228">
        <v>4730000</v>
      </c>
    </row>
    <row r="249" ht="22" customHeight="1" spans="1:3">
      <c r="A249" s="226" t="s">
        <v>5794</v>
      </c>
      <c r="B249" s="227" t="s">
        <v>1282</v>
      </c>
      <c r="C249" s="228">
        <v>4700000</v>
      </c>
    </row>
    <row r="250" ht="22" customHeight="1" spans="1:3">
      <c r="A250" s="226" t="s">
        <v>5795</v>
      </c>
      <c r="B250" s="227" t="s">
        <v>1283</v>
      </c>
      <c r="C250" s="228">
        <v>30000</v>
      </c>
    </row>
    <row r="251" ht="22" customHeight="1" spans="1:3">
      <c r="A251" s="226" t="s">
        <v>5859</v>
      </c>
      <c r="B251" s="227" t="s">
        <v>1317</v>
      </c>
      <c r="C251" s="228">
        <v>77141969</v>
      </c>
    </row>
    <row r="252" ht="22" customHeight="1" spans="1:3">
      <c r="A252" s="226" t="s">
        <v>5860</v>
      </c>
      <c r="B252" s="227" t="s">
        <v>1318</v>
      </c>
      <c r="C252" s="228">
        <v>17223082</v>
      </c>
    </row>
    <row r="253" ht="22" customHeight="1" spans="1:3">
      <c r="A253" s="226" t="s">
        <v>5861</v>
      </c>
      <c r="B253" s="227" t="s">
        <v>12</v>
      </c>
      <c r="C253" s="228">
        <v>17103082</v>
      </c>
    </row>
    <row r="254" ht="22" customHeight="1" spans="1:3">
      <c r="A254" s="226" t="s">
        <v>5862</v>
      </c>
      <c r="B254" s="227" t="s">
        <v>14</v>
      </c>
      <c r="C254" s="228">
        <v>120000</v>
      </c>
    </row>
    <row r="255" ht="22" customHeight="1" spans="1:3">
      <c r="A255" s="226" t="s">
        <v>5880</v>
      </c>
      <c r="B255" s="227" t="s">
        <v>1327</v>
      </c>
      <c r="C255" s="228">
        <v>48300000</v>
      </c>
    </row>
    <row r="256" ht="22" customHeight="1" spans="1:3">
      <c r="A256" s="226" t="s">
        <v>5881</v>
      </c>
      <c r="B256" s="227" t="s">
        <v>1328</v>
      </c>
      <c r="C256" s="228">
        <v>48300000</v>
      </c>
    </row>
    <row r="257" ht="22" customHeight="1" spans="1:3">
      <c r="A257" s="226" t="s">
        <v>5883</v>
      </c>
      <c r="B257" s="227" t="s">
        <v>1330</v>
      </c>
      <c r="C257" s="228">
        <v>11618887</v>
      </c>
    </row>
    <row r="258" ht="22" customHeight="1" spans="1:3">
      <c r="A258" s="226" t="s">
        <v>5884</v>
      </c>
      <c r="B258" s="227" t="s">
        <v>1330</v>
      </c>
      <c r="C258" s="228">
        <v>11618887</v>
      </c>
    </row>
    <row r="259" ht="22" customHeight="1" spans="1:3">
      <c r="A259" s="226" t="s">
        <v>5891</v>
      </c>
      <c r="B259" s="227" t="s">
        <v>1333</v>
      </c>
      <c r="C259" s="228">
        <v>713408501.16</v>
      </c>
    </row>
    <row r="260" ht="22" customHeight="1" spans="1:3">
      <c r="A260" s="226" t="s">
        <v>5892</v>
      </c>
      <c r="B260" s="227" t="s">
        <v>1334</v>
      </c>
      <c r="C260" s="228">
        <v>198531757</v>
      </c>
    </row>
    <row r="261" ht="22" customHeight="1" spans="1:3">
      <c r="A261" s="226" t="s">
        <v>5893</v>
      </c>
      <c r="B261" s="227" t="s">
        <v>12</v>
      </c>
      <c r="C261" s="228">
        <v>3733882</v>
      </c>
    </row>
    <row r="262" ht="22" customHeight="1" spans="1:3">
      <c r="A262" s="226" t="s">
        <v>5894</v>
      </c>
      <c r="B262" s="227" t="s">
        <v>14</v>
      </c>
      <c r="C262" s="228">
        <v>1280000</v>
      </c>
    </row>
    <row r="263" ht="22" customHeight="1" spans="1:3">
      <c r="A263" s="226" t="s">
        <v>5896</v>
      </c>
      <c r="B263" s="227" t="s">
        <v>30</v>
      </c>
      <c r="C263" s="228">
        <v>28722375</v>
      </c>
    </row>
    <row r="264" ht="22" customHeight="1" spans="1:3">
      <c r="A264" s="226" t="s">
        <v>5899</v>
      </c>
      <c r="B264" s="227" t="s">
        <v>1336</v>
      </c>
      <c r="C264" s="228">
        <v>13130000</v>
      </c>
    </row>
    <row r="265" ht="22" customHeight="1" spans="1:3">
      <c r="A265" s="226" t="s">
        <v>5900</v>
      </c>
      <c r="B265" s="227" t="s">
        <v>1337</v>
      </c>
      <c r="C265" s="228">
        <v>2430000</v>
      </c>
    </row>
    <row r="266" ht="22" customHeight="1" spans="1:3">
      <c r="A266" s="226" t="s">
        <v>5908</v>
      </c>
      <c r="B266" s="227" t="s">
        <v>1343</v>
      </c>
      <c r="C266" s="228">
        <v>2210000</v>
      </c>
    </row>
    <row r="267" ht="22" customHeight="1" spans="1:3">
      <c r="A267" s="226" t="s">
        <v>5909</v>
      </c>
      <c r="B267" s="227" t="s">
        <v>1344</v>
      </c>
      <c r="C267" s="228">
        <v>28400000</v>
      </c>
    </row>
    <row r="268" ht="22" customHeight="1" spans="1:3">
      <c r="A268" s="226" t="s">
        <v>5912</v>
      </c>
      <c r="B268" s="227" t="s">
        <v>1346</v>
      </c>
      <c r="C268" s="228">
        <v>15467250</v>
      </c>
    </row>
    <row r="269" ht="22" customHeight="1" spans="1:3">
      <c r="A269" s="226" t="s">
        <v>5913</v>
      </c>
      <c r="B269" s="227" t="s">
        <v>1347</v>
      </c>
      <c r="C269" s="228">
        <v>4000000</v>
      </c>
    </row>
    <row r="270" ht="22" customHeight="1" spans="1:3">
      <c r="A270" s="226" t="s">
        <v>5915</v>
      </c>
      <c r="B270" s="227" t="s">
        <v>1349</v>
      </c>
      <c r="C270" s="228">
        <v>10390000</v>
      </c>
    </row>
    <row r="271" ht="22" customHeight="1" spans="1:3">
      <c r="A271" s="226" t="s">
        <v>5916</v>
      </c>
      <c r="B271" s="227" t="s">
        <v>5917</v>
      </c>
      <c r="C271" s="228">
        <v>19368250</v>
      </c>
    </row>
    <row r="272" ht="22" customHeight="1" spans="1:3">
      <c r="A272" s="226" t="s">
        <v>5922</v>
      </c>
      <c r="B272" s="227" t="s">
        <v>9043</v>
      </c>
      <c r="C272" s="228">
        <v>69400000</v>
      </c>
    </row>
    <row r="273" ht="22" customHeight="1" spans="1:3">
      <c r="A273" s="226" t="s">
        <v>5925</v>
      </c>
      <c r="B273" s="227" t="s">
        <v>1356</v>
      </c>
      <c r="C273" s="228">
        <v>88517273</v>
      </c>
    </row>
    <row r="274" ht="22" customHeight="1" spans="1:3">
      <c r="A274" s="226" t="s">
        <v>5926</v>
      </c>
      <c r="B274" s="227" t="s">
        <v>12</v>
      </c>
      <c r="C274" s="228">
        <v>6276914</v>
      </c>
    </row>
    <row r="275" ht="22" customHeight="1" spans="1:3">
      <c r="A275" s="226" t="s">
        <v>5929</v>
      </c>
      <c r="B275" s="227" t="s">
        <v>1357</v>
      </c>
      <c r="C275" s="228">
        <v>13887859</v>
      </c>
    </row>
    <row r="276" ht="22" customHeight="1" spans="1:3">
      <c r="A276" s="226" t="s">
        <v>5932</v>
      </c>
      <c r="B276" s="227" t="s">
        <v>1360</v>
      </c>
      <c r="C276" s="228">
        <v>26500000</v>
      </c>
    </row>
    <row r="277" ht="22" customHeight="1" spans="1:3">
      <c r="A277" s="226" t="s">
        <v>5933</v>
      </c>
      <c r="B277" s="227" t="s">
        <v>1361</v>
      </c>
      <c r="C277" s="228">
        <v>16350000</v>
      </c>
    </row>
    <row r="278" ht="22" customHeight="1" spans="1:3">
      <c r="A278" s="226" t="s">
        <v>5950</v>
      </c>
      <c r="B278" s="227" t="s">
        <v>1370</v>
      </c>
      <c r="C278" s="228">
        <v>1950000</v>
      </c>
    </row>
    <row r="279" ht="22" customHeight="1" spans="1:3">
      <c r="A279" s="226" t="s">
        <v>5953</v>
      </c>
      <c r="B279" s="227" t="s">
        <v>1341</v>
      </c>
      <c r="C279" s="228">
        <v>720000</v>
      </c>
    </row>
    <row r="280" ht="22" customHeight="1" spans="1:3">
      <c r="A280" s="226" t="s">
        <v>5955</v>
      </c>
      <c r="B280" s="227" t="s">
        <v>1288</v>
      </c>
      <c r="C280" s="228">
        <v>6070000</v>
      </c>
    </row>
    <row r="281" ht="22" customHeight="1" spans="1:3">
      <c r="A281" s="226" t="s">
        <v>5956</v>
      </c>
      <c r="B281" s="227" t="s">
        <v>1372</v>
      </c>
      <c r="C281" s="228">
        <v>16762500</v>
      </c>
    </row>
    <row r="282" ht="22" customHeight="1" spans="1:3">
      <c r="A282" s="226" t="s">
        <v>5957</v>
      </c>
      <c r="B282" s="227" t="s">
        <v>1373</v>
      </c>
      <c r="C282" s="228">
        <v>88330159.18</v>
      </c>
    </row>
    <row r="283" ht="22" customHeight="1" spans="1:3">
      <c r="A283" s="226" t="s">
        <v>5958</v>
      </c>
      <c r="B283" s="227" t="s">
        <v>12</v>
      </c>
      <c r="C283" s="228">
        <v>11002515</v>
      </c>
    </row>
    <row r="284" ht="22" customHeight="1" spans="1:3">
      <c r="A284" s="226" t="s">
        <v>5959</v>
      </c>
      <c r="B284" s="227" t="s">
        <v>14</v>
      </c>
      <c r="C284" s="228">
        <v>890000</v>
      </c>
    </row>
    <row r="285" ht="22" customHeight="1" spans="1:3">
      <c r="A285" s="226" t="s">
        <v>5961</v>
      </c>
      <c r="B285" s="227" t="s">
        <v>1374</v>
      </c>
      <c r="C285" s="228">
        <v>350000</v>
      </c>
    </row>
    <row r="286" ht="22" customHeight="1" spans="1:3">
      <c r="A286" s="226" t="s">
        <v>5962</v>
      </c>
      <c r="B286" s="227" t="s">
        <v>1375</v>
      </c>
      <c r="C286" s="228">
        <v>31720000</v>
      </c>
    </row>
    <row r="287" ht="22" customHeight="1" spans="1:3">
      <c r="A287" s="226" t="s">
        <v>5963</v>
      </c>
      <c r="B287" s="227" t="s">
        <v>1376</v>
      </c>
      <c r="C287" s="228">
        <v>24372644.18</v>
      </c>
    </row>
    <row r="288" ht="22" customHeight="1" spans="1:3">
      <c r="A288" s="226" t="s">
        <v>5966</v>
      </c>
      <c r="B288" s="227" t="s">
        <v>1378</v>
      </c>
      <c r="C288" s="228">
        <v>2060000</v>
      </c>
    </row>
    <row r="289" ht="22" customHeight="1" spans="1:3">
      <c r="A289" s="226" t="s">
        <v>5976</v>
      </c>
      <c r="B289" s="227" t="s">
        <v>1384</v>
      </c>
      <c r="C289" s="228">
        <v>800000</v>
      </c>
    </row>
    <row r="290" ht="22" customHeight="1" spans="1:3">
      <c r="A290" s="226" t="s">
        <v>5977</v>
      </c>
      <c r="B290" s="227" t="s">
        <v>1385</v>
      </c>
      <c r="C290" s="228">
        <v>9670000</v>
      </c>
    </row>
    <row r="291" ht="22" customHeight="1" spans="1:3">
      <c r="A291" s="226" t="s">
        <v>5978</v>
      </c>
      <c r="B291" s="227" t="s">
        <v>1386</v>
      </c>
      <c r="C291" s="228">
        <v>5025000</v>
      </c>
    </row>
    <row r="292" ht="22" customHeight="1" spans="1:3">
      <c r="A292" s="226" t="s">
        <v>5990</v>
      </c>
      <c r="B292" s="227" t="s">
        <v>1393</v>
      </c>
      <c r="C292" s="228">
        <v>2440000</v>
      </c>
    </row>
    <row r="293" ht="22" customHeight="1" spans="1:3">
      <c r="A293" s="226" t="s">
        <v>5997</v>
      </c>
      <c r="B293" s="227" t="s">
        <v>1397</v>
      </c>
      <c r="C293" s="228">
        <v>239501950.89</v>
      </c>
    </row>
    <row r="294" ht="22" customHeight="1" spans="1:3">
      <c r="A294" s="226" t="s">
        <v>6001</v>
      </c>
      <c r="B294" s="227" t="s">
        <v>1398</v>
      </c>
      <c r="C294" s="228">
        <v>91777967.26</v>
      </c>
    </row>
    <row r="295" ht="22" customHeight="1" spans="1:3">
      <c r="A295" s="226" t="s">
        <v>6002</v>
      </c>
      <c r="B295" s="227" t="s">
        <v>1399</v>
      </c>
      <c r="C295" s="228">
        <v>127803983.63</v>
      </c>
    </row>
    <row r="296" ht="22" customHeight="1" spans="1:3">
      <c r="A296" s="226" t="s">
        <v>6003</v>
      </c>
      <c r="B296" s="227" t="s">
        <v>1400</v>
      </c>
      <c r="C296" s="228">
        <v>18860000</v>
      </c>
    </row>
    <row r="297" ht="22" customHeight="1" spans="1:3">
      <c r="A297" s="226" t="s">
        <v>6009</v>
      </c>
      <c r="B297" s="227" t="s">
        <v>1403</v>
      </c>
      <c r="C297" s="228">
        <v>1060000</v>
      </c>
    </row>
    <row r="298" ht="22" customHeight="1" spans="1:3">
      <c r="A298" s="226" t="s">
        <v>6010</v>
      </c>
      <c r="B298" s="227" t="s">
        <v>1404</v>
      </c>
      <c r="C298" s="228">
        <v>63017016.64</v>
      </c>
    </row>
    <row r="299" ht="22" customHeight="1" spans="1:3">
      <c r="A299" s="226" t="s">
        <v>6011</v>
      </c>
      <c r="B299" s="227" t="s">
        <v>1405</v>
      </c>
      <c r="C299" s="228">
        <v>9120000</v>
      </c>
    </row>
    <row r="300" ht="22" customHeight="1" spans="1:3">
      <c r="A300" s="226" t="s">
        <v>6014</v>
      </c>
      <c r="B300" s="227" t="s">
        <v>1407</v>
      </c>
      <c r="C300" s="228">
        <v>53897016.64</v>
      </c>
    </row>
    <row r="301" ht="22" customHeight="1" spans="1:3">
      <c r="A301" s="226" t="s">
        <v>6019</v>
      </c>
      <c r="B301" s="227" t="s">
        <v>1411</v>
      </c>
      <c r="C301" s="228">
        <v>35390344.45</v>
      </c>
    </row>
    <row r="302" ht="22" customHeight="1" spans="1:3">
      <c r="A302" s="226" t="s">
        <v>6022</v>
      </c>
      <c r="B302" s="227" t="s">
        <v>1413</v>
      </c>
      <c r="C302" s="228">
        <v>17417450.19</v>
      </c>
    </row>
    <row r="303" ht="22" customHeight="1" spans="1:3">
      <c r="A303" s="226" t="s">
        <v>6023</v>
      </c>
      <c r="B303" s="227" t="s">
        <v>1414</v>
      </c>
      <c r="C303" s="228">
        <v>17972894.26</v>
      </c>
    </row>
    <row r="304" ht="22" customHeight="1" spans="1:3">
      <c r="A304" s="226" t="s">
        <v>6033</v>
      </c>
      <c r="B304" s="227" t="s">
        <v>1420</v>
      </c>
      <c r="C304" s="228">
        <v>120000</v>
      </c>
    </row>
    <row r="305" ht="22" customHeight="1" spans="1:3">
      <c r="A305" s="226" t="s">
        <v>6036</v>
      </c>
      <c r="B305" s="227" t="s">
        <v>1420</v>
      </c>
      <c r="C305" s="228">
        <v>120000</v>
      </c>
    </row>
    <row r="306" ht="22" customHeight="1" spans="1:3">
      <c r="A306" s="226" t="s">
        <v>6037</v>
      </c>
      <c r="B306" s="227" t="s">
        <v>1422</v>
      </c>
      <c r="C306" s="228">
        <v>57879477</v>
      </c>
    </row>
    <row r="307" ht="22" customHeight="1" spans="1:3">
      <c r="A307" s="226" t="s">
        <v>6038</v>
      </c>
      <c r="B307" s="227" t="s">
        <v>1423</v>
      </c>
      <c r="C307" s="228">
        <v>53179477</v>
      </c>
    </row>
    <row r="308" ht="22" customHeight="1" spans="1:3">
      <c r="A308" s="226" t="s">
        <v>6039</v>
      </c>
      <c r="B308" s="227" t="s">
        <v>12</v>
      </c>
      <c r="C308" s="228">
        <v>3073349</v>
      </c>
    </row>
    <row r="309" ht="22" customHeight="1" spans="1:3">
      <c r="A309" s="226" t="s">
        <v>6042</v>
      </c>
      <c r="B309" s="227" t="s">
        <v>1424</v>
      </c>
      <c r="C309" s="228">
        <v>35140000</v>
      </c>
    </row>
    <row r="310" ht="22" customHeight="1" spans="1:3">
      <c r="A310" s="226" t="s">
        <v>6043</v>
      </c>
      <c r="B310" s="227" t="s">
        <v>1425</v>
      </c>
      <c r="C310" s="228">
        <v>14966128</v>
      </c>
    </row>
    <row r="311" ht="22" customHeight="1" spans="1:3">
      <c r="A311" s="226" t="s">
        <v>6115</v>
      </c>
      <c r="B311" s="227" t="s">
        <v>1464</v>
      </c>
      <c r="C311" s="228">
        <v>4700000</v>
      </c>
    </row>
    <row r="312" ht="22" customHeight="1" spans="1:3">
      <c r="A312" s="226" t="s">
        <v>6116</v>
      </c>
      <c r="B312" s="227" t="s">
        <v>1465</v>
      </c>
      <c r="C312" s="228">
        <v>4700000</v>
      </c>
    </row>
    <row r="313" ht="22" customHeight="1" spans="1:3">
      <c r="A313" s="226" t="s">
        <v>6119</v>
      </c>
      <c r="B313" s="227" t="s">
        <v>1466</v>
      </c>
      <c r="C313" s="228">
        <v>4535662</v>
      </c>
    </row>
    <row r="314" ht="22" customHeight="1" spans="1:3">
      <c r="A314" s="226" t="s">
        <v>6173</v>
      </c>
      <c r="B314" s="227" t="s">
        <v>7767</v>
      </c>
      <c r="C314" s="228">
        <v>2000000</v>
      </c>
    </row>
    <row r="315" ht="22" customHeight="1" spans="1:3">
      <c r="A315" s="226" t="s">
        <v>6185</v>
      </c>
      <c r="B315" s="227" t="s">
        <v>1494</v>
      </c>
      <c r="C315" s="228">
        <v>2000000</v>
      </c>
    </row>
    <row r="316" ht="22" customHeight="1" spans="1:3">
      <c r="A316" s="226" t="s">
        <v>6189</v>
      </c>
      <c r="B316" s="227" t="s">
        <v>1496</v>
      </c>
      <c r="C316" s="228">
        <v>2535662</v>
      </c>
    </row>
    <row r="317" ht="22" customHeight="1" spans="1:3">
      <c r="A317" s="226" t="s">
        <v>6190</v>
      </c>
      <c r="B317" s="227" t="s">
        <v>12</v>
      </c>
      <c r="C317" s="228">
        <v>2535662</v>
      </c>
    </row>
    <row r="318" ht="22" customHeight="1" spans="1:3">
      <c r="A318" s="226" t="s">
        <v>6222</v>
      </c>
      <c r="B318" s="227" t="s">
        <v>1510</v>
      </c>
      <c r="C318" s="228">
        <v>1499251</v>
      </c>
    </row>
    <row r="319" ht="22" customHeight="1" spans="1:3">
      <c r="A319" s="226" t="s">
        <v>6223</v>
      </c>
      <c r="B319" s="227" t="s">
        <v>1511</v>
      </c>
      <c r="C319" s="228">
        <v>1499251</v>
      </c>
    </row>
    <row r="320" ht="22" customHeight="1" spans="1:3">
      <c r="A320" s="226" t="s">
        <v>6224</v>
      </c>
      <c r="B320" s="227" t="s">
        <v>12</v>
      </c>
      <c r="C320" s="228">
        <v>1499251</v>
      </c>
    </row>
    <row r="321" ht="22" customHeight="1" spans="1:3">
      <c r="A321" s="226" t="s">
        <v>6246</v>
      </c>
      <c r="B321" s="227" t="s">
        <v>1522</v>
      </c>
      <c r="C321" s="228">
        <v>100000</v>
      </c>
    </row>
    <row r="322" ht="22" customHeight="1" spans="1:3">
      <c r="A322" s="226" t="s">
        <v>6276</v>
      </c>
      <c r="B322" s="227" t="s">
        <v>1536</v>
      </c>
      <c r="C322" s="228">
        <v>100000</v>
      </c>
    </row>
    <row r="323" ht="22" customHeight="1" spans="1:3">
      <c r="A323" s="226" t="s">
        <v>6279</v>
      </c>
      <c r="B323" s="227" t="s">
        <v>1538</v>
      </c>
      <c r="C323" s="228">
        <v>100000</v>
      </c>
    </row>
    <row r="324" ht="22" customHeight="1" spans="1:3">
      <c r="A324" s="226" t="s">
        <v>6318</v>
      </c>
      <c r="B324" s="227" t="s">
        <v>1555</v>
      </c>
      <c r="C324" s="228">
        <v>11336455</v>
      </c>
    </row>
    <row r="325" ht="22" customHeight="1" spans="1:3">
      <c r="A325" s="226" t="s">
        <v>6319</v>
      </c>
      <c r="B325" s="227" t="s">
        <v>1556</v>
      </c>
      <c r="C325" s="228">
        <v>9509833</v>
      </c>
    </row>
    <row r="326" ht="22" customHeight="1" spans="1:3">
      <c r="A326" s="226" t="s">
        <v>6320</v>
      </c>
      <c r="B326" s="227" t="s">
        <v>12</v>
      </c>
      <c r="C326" s="228">
        <v>7759833</v>
      </c>
    </row>
    <row r="327" ht="22" customHeight="1" spans="1:3">
      <c r="A327" s="226" t="s">
        <v>6323</v>
      </c>
      <c r="B327" s="227" t="s">
        <v>1557</v>
      </c>
      <c r="C327" s="228">
        <v>1250000</v>
      </c>
    </row>
    <row r="328" ht="22" customHeight="1" spans="1:3">
      <c r="A328" s="226" t="s">
        <v>6324</v>
      </c>
      <c r="B328" s="227" t="s">
        <v>1558</v>
      </c>
      <c r="C328" s="228">
        <v>500000</v>
      </c>
    </row>
    <row r="329" ht="22" customHeight="1" spans="1:3">
      <c r="A329" s="226" t="s">
        <v>6363</v>
      </c>
      <c r="B329" s="227" t="s">
        <v>1579</v>
      </c>
      <c r="C329" s="228">
        <v>1826622</v>
      </c>
    </row>
    <row r="330" ht="22" customHeight="1" spans="1:3">
      <c r="A330" s="226" t="s">
        <v>6367</v>
      </c>
      <c r="B330" s="227" t="s">
        <v>1580</v>
      </c>
      <c r="C330" s="228">
        <v>826622</v>
      </c>
    </row>
    <row r="331" ht="22" customHeight="1" spans="1:3">
      <c r="A331" s="226" t="s">
        <v>6374</v>
      </c>
      <c r="B331" s="227" t="s">
        <v>1584</v>
      </c>
      <c r="C331" s="228">
        <v>1000000</v>
      </c>
    </row>
    <row r="332" ht="22" customHeight="1" spans="1:3">
      <c r="A332" s="226" t="s">
        <v>6391</v>
      </c>
      <c r="B332" s="227" t="s">
        <v>1592</v>
      </c>
      <c r="C332" s="228">
        <v>92266182.34</v>
      </c>
    </row>
    <row r="333" ht="22" customHeight="1" spans="1:3">
      <c r="A333" s="226" t="s">
        <v>6392</v>
      </c>
      <c r="B333" s="227" t="s">
        <v>1593</v>
      </c>
      <c r="C333" s="228">
        <v>19548175.34</v>
      </c>
    </row>
    <row r="334" ht="22" customHeight="1" spans="1:3">
      <c r="A334" s="226" t="s">
        <v>6397</v>
      </c>
      <c r="B334" s="227" t="s">
        <v>1596</v>
      </c>
      <c r="C334" s="228">
        <v>10000000</v>
      </c>
    </row>
    <row r="335" ht="22" customHeight="1" spans="1:3">
      <c r="A335" s="226" t="s">
        <v>6400</v>
      </c>
      <c r="B335" s="227" t="s">
        <v>1598</v>
      </c>
      <c r="C335" s="228">
        <v>1788175.34</v>
      </c>
    </row>
    <row r="336" ht="22" customHeight="1" spans="1:3">
      <c r="A336" s="226" t="s">
        <v>7774</v>
      </c>
      <c r="B336" s="227" t="s">
        <v>7775</v>
      </c>
      <c r="C336" s="228">
        <v>7760000</v>
      </c>
    </row>
    <row r="337" ht="22" customHeight="1" spans="1:3">
      <c r="A337" s="226" t="s">
        <v>6409</v>
      </c>
      <c r="B337" s="227" t="s">
        <v>1605</v>
      </c>
      <c r="C337" s="228">
        <v>72718007</v>
      </c>
    </row>
    <row r="338" ht="22" customHeight="1" spans="1:3">
      <c r="A338" s="226" t="s">
        <v>6410</v>
      </c>
      <c r="B338" s="227" t="s">
        <v>1606</v>
      </c>
      <c r="C338" s="228">
        <v>67718007</v>
      </c>
    </row>
    <row r="339" ht="22" customHeight="1" spans="1:3">
      <c r="A339" s="226" t="s">
        <v>6413</v>
      </c>
      <c r="B339" s="227" t="s">
        <v>1608</v>
      </c>
      <c r="C339" s="228">
        <v>5000000</v>
      </c>
    </row>
    <row r="340" ht="22" customHeight="1" spans="1:3">
      <c r="A340" s="226" t="s">
        <v>6421</v>
      </c>
      <c r="B340" s="227" t="s">
        <v>1613</v>
      </c>
      <c r="C340" s="228">
        <v>1350000</v>
      </c>
    </row>
    <row r="341" ht="22" customHeight="1" spans="1:3">
      <c r="A341" s="226" t="s">
        <v>6422</v>
      </c>
      <c r="B341" s="227" t="s">
        <v>1614</v>
      </c>
      <c r="C341" s="228">
        <v>1350000</v>
      </c>
    </row>
    <row r="342" ht="22" customHeight="1" spans="1:3">
      <c r="A342" s="226" t="s">
        <v>6434</v>
      </c>
      <c r="B342" s="227" t="s">
        <v>1619</v>
      </c>
      <c r="C342" s="228">
        <v>80000</v>
      </c>
    </row>
    <row r="343" ht="22" customHeight="1" spans="1:3">
      <c r="A343" s="226" t="s">
        <v>6435</v>
      </c>
      <c r="B343" s="227" t="s">
        <v>1620</v>
      </c>
      <c r="C343" s="228">
        <v>120000</v>
      </c>
    </row>
    <row r="344" ht="22" customHeight="1" spans="1:3">
      <c r="A344" s="226" t="s">
        <v>6439</v>
      </c>
      <c r="B344" s="227" t="s">
        <v>1622</v>
      </c>
      <c r="C344" s="228">
        <v>1150000</v>
      </c>
    </row>
    <row r="345" ht="22" customHeight="1" spans="1:3">
      <c r="A345" s="226" t="s">
        <v>6502</v>
      </c>
      <c r="B345" s="227" t="s">
        <v>1653</v>
      </c>
      <c r="C345" s="228">
        <v>33899596</v>
      </c>
    </row>
    <row r="346" ht="22" customHeight="1" spans="1:3">
      <c r="A346" s="226" t="s">
        <v>6503</v>
      </c>
      <c r="B346" s="227" t="s">
        <v>1654</v>
      </c>
      <c r="C346" s="228">
        <v>3733913</v>
      </c>
    </row>
    <row r="347" ht="22" customHeight="1" spans="1:3">
      <c r="A347" s="226" t="s">
        <v>6504</v>
      </c>
      <c r="B347" s="227" t="s">
        <v>12</v>
      </c>
      <c r="C347" s="228">
        <v>3633913</v>
      </c>
    </row>
    <row r="348" ht="22" customHeight="1" spans="1:3">
      <c r="A348" s="226" t="s">
        <v>6505</v>
      </c>
      <c r="B348" s="227" t="s">
        <v>14</v>
      </c>
      <c r="C348" s="228">
        <v>100000</v>
      </c>
    </row>
    <row r="349" ht="22" customHeight="1" spans="1:3">
      <c r="A349" s="226" t="s">
        <v>6516</v>
      </c>
      <c r="B349" s="227" t="s">
        <v>1661</v>
      </c>
      <c r="C349" s="228">
        <v>16136900</v>
      </c>
    </row>
    <row r="350" ht="22" customHeight="1" spans="1:3">
      <c r="A350" s="226" t="s">
        <v>6517</v>
      </c>
      <c r="B350" s="227" t="s">
        <v>12</v>
      </c>
      <c r="C350" s="228">
        <v>15707900</v>
      </c>
    </row>
    <row r="351" ht="22" customHeight="1" spans="1:3">
      <c r="A351" s="226" t="s">
        <v>6520</v>
      </c>
      <c r="B351" s="227" t="s">
        <v>1662</v>
      </c>
      <c r="C351" s="228">
        <v>429000</v>
      </c>
    </row>
    <row r="352" ht="22" customHeight="1" spans="1:3">
      <c r="A352" s="226" t="s">
        <v>6536</v>
      </c>
      <c r="B352" s="227" t="s">
        <v>1668</v>
      </c>
      <c r="C352" s="228">
        <v>910483</v>
      </c>
    </row>
    <row r="353" ht="22" customHeight="1" spans="1:3">
      <c r="A353" s="226" t="s">
        <v>6542</v>
      </c>
      <c r="B353" s="227" t="s">
        <v>1670</v>
      </c>
      <c r="C353" s="228">
        <v>20000</v>
      </c>
    </row>
    <row r="354" ht="22" customHeight="1" spans="1:3">
      <c r="A354" s="226" t="s">
        <v>6550</v>
      </c>
      <c r="B354" s="227" t="s">
        <v>1676</v>
      </c>
      <c r="C354" s="228">
        <v>890483</v>
      </c>
    </row>
    <row r="355" ht="22" customHeight="1" spans="1:3">
      <c r="A355" s="226" t="s">
        <v>6553</v>
      </c>
      <c r="B355" s="227" t="s">
        <v>1678</v>
      </c>
      <c r="C355" s="228">
        <v>5878300</v>
      </c>
    </row>
    <row r="356" ht="22" customHeight="1" spans="1:3">
      <c r="A356" s="226" t="s">
        <v>6554</v>
      </c>
      <c r="B356" s="227" t="s">
        <v>1679</v>
      </c>
      <c r="C356" s="228">
        <v>5878300</v>
      </c>
    </row>
    <row r="357" ht="22" customHeight="1" spans="1:3">
      <c r="A357" s="226" t="s">
        <v>6558</v>
      </c>
      <c r="B357" s="227" t="s">
        <v>1682</v>
      </c>
      <c r="C357" s="228">
        <v>7210000</v>
      </c>
    </row>
    <row r="358" ht="22" customHeight="1" spans="1:3">
      <c r="A358" s="226" t="s">
        <v>6559</v>
      </c>
      <c r="B358" s="227" t="s">
        <v>1683</v>
      </c>
      <c r="C358" s="228">
        <v>7210000</v>
      </c>
    </row>
    <row r="359" ht="22" customHeight="1" spans="1:3">
      <c r="A359" s="226" t="s">
        <v>6564</v>
      </c>
      <c r="B359" s="227" t="s">
        <v>1686</v>
      </c>
      <c r="C359" s="228">
        <v>30000</v>
      </c>
    </row>
    <row r="360" ht="22" customHeight="1" spans="1:3">
      <c r="A360" s="226" t="s">
        <v>6565</v>
      </c>
      <c r="B360" s="227" t="s">
        <v>1686</v>
      </c>
      <c r="C360" s="228">
        <v>30000</v>
      </c>
    </row>
    <row r="361" ht="22" customHeight="1" spans="1:3">
      <c r="A361" s="226" t="s">
        <v>6566</v>
      </c>
      <c r="B361" s="227" t="s">
        <v>6567</v>
      </c>
      <c r="C361" s="228">
        <v>8000000</v>
      </c>
    </row>
    <row r="362" ht="22" customHeight="1" spans="1:3">
      <c r="A362" s="226" t="s">
        <v>6603</v>
      </c>
      <c r="B362" s="227" t="s">
        <v>6604</v>
      </c>
      <c r="C362" s="228">
        <v>56350000</v>
      </c>
    </row>
    <row r="363" ht="22" customHeight="1" spans="1:3">
      <c r="A363" s="226" t="s">
        <v>6734</v>
      </c>
      <c r="B363" s="227" t="s">
        <v>6735</v>
      </c>
      <c r="C363" s="228">
        <v>56350000</v>
      </c>
    </row>
    <row r="364" ht="22" customHeight="1" spans="1:3">
      <c r="A364" s="226" t="s">
        <v>6738</v>
      </c>
      <c r="B364" s="227" t="s">
        <v>6739</v>
      </c>
      <c r="C364" s="228">
        <v>56350000</v>
      </c>
    </row>
    <row r="365" ht="22" customHeight="1" spans="1:3">
      <c r="A365" s="226" t="s">
        <v>6768</v>
      </c>
      <c r="B365" s="227" t="s">
        <v>1949</v>
      </c>
      <c r="C365" s="228">
        <v>269305370</v>
      </c>
    </row>
    <row r="366" ht="22" customHeight="1" spans="1:3">
      <c r="A366" s="226" t="s">
        <v>6783</v>
      </c>
      <c r="B366" s="227" t="s">
        <v>1956</v>
      </c>
      <c r="C366" s="228">
        <v>269305370</v>
      </c>
    </row>
    <row r="367" ht="22" customHeight="1" spans="1:3">
      <c r="A367" s="226" t="s">
        <v>6784</v>
      </c>
      <c r="B367" s="227" t="s">
        <v>1957</v>
      </c>
      <c r="C367" s="228">
        <v>268400000</v>
      </c>
    </row>
    <row r="368" ht="22" customHeight="1" spans="1:3">
      <c r="A368" s="226" t="s">
        <v>6787</v>
      </c>
      <c r="B368" s="227" t="s">
        <v>1959</v>
      </c>
      <c r="C368" s="228">
        <v>905370</v>
      </c>
    </row>
    <row r="369" ht="22" customHeight="1" spans="1:3">
      <c r="A369" s="226" t="s">
        <v>6571</v>
      </c>
      <c r="B369" s="227" t="s">
        <v>1687</v>
      </c>
      <c r="C369" s="228">
        <v>71550080.98</v>
      </c>
    </row>
    <row r="370" ht="22" customHeight="1" spans="1:3">
      <c r="A370" s="226" t="s">
        <v>6586</v>
      </c>
      <c r="B370" s="227" t="s">
        <v>1694</v>
      </c>
      <c r="C370" s="228">
        <v>71550080.98</v>
      </c>
    </row>
    <row r="371" ht="22" customHeight="1" spans="1:3">
      <c r="A371" s="226" t="s">
        <v>6587</v>
      </c>
      <c r="B371" s="227" t="s">
        <v>1695</v>
      </c>
      <c r="C371" s="228">
        <v>71432137.98</v>
      </c>
    </row>
    <row r="372" ht="22" customHeight="1" spans="1:3">
      <c r="A372" s="226" t="s">
        <v>6589</v>
      </c>
      <c r="B372" s="227" t="s">
        <v>1697</v>
      </c>
      <c r="C372" s="228">
        <v>117943</v>
      </c>
    </row>
    <row r="373" ht="22" customHeight="1" spans="1:3">
      <c r="A373" s="226" t="s">
        <v>6591</v>
      </c>
      <c r="B373" s="227" t="s">
        <v>1699</v>
      </c>
      <c r="C373" s="228">
        <v>741600</v>
      </c>
    </row>
    <row r="374" ht="22" customHeight="1" spans="1:3">
      <c r="A374" s="226" t="s">
        <v>6600</v>
      </c>
      <c r="B374" s="227" t="s">
        <v>1702</v>
      </c>
      <c r="C374" s="228">
        <v>741600</v>
      </c>
    </row>
    <row r="375" ht="22" customHeight="1" spans="1:3">
      <c r="A375" s="226" t="s">
        <v>9044</v>
      </c>
      <c r="B375" s="227" t="s">
        <v>1702</v>
      </c>
      <c r="C375" s="228">
        <v>741600</v>
      </c>
    </row>
  </sheetData>
  <pageMargins left="0.7" right="0.7" top="0.75" bottom="0.75" header="0.3" footer="0.3"/>
  <pageSetup paperSize="1"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6">
    <tabColor theme="9"/>
  </sheetPr>
  <dimension ref="A1:K124"/>
  <sheetViews>
    <sheetView showGridLines="0" showZeros="0" zoomScaleSheetLayoutView="60" workbookViewId="0">
      <pane xSplit="1" ySplit="5" topLeftCell="B68" activePane="bottomRight" state="frozenSplit"/>
      <selection/>
      <selection pane="topRight"/>
      <selection pane="bottomLeft"/>
      <selection pane="bottomRight" activeCell="L355" sqref="L355:L388"/>
    </sheetView>
  </sheetViews>
  <sheetFormatPr defaultColWidth="8.75" defaultRowHeight="15"/>
  <cols>
    <col min="1" max="1" width="15" style="333" customWidth="1"/>
    <col min="2" max="2" width="28.9" style="251" customWidth="1"/>
    <col min="3" max="5" width="10.9166666666667" style="334" customWidth="1"/>
    <col min="6" max="6" width="8.125" style="230" customWidth="1"/>
    <col min="7" max="7" width="9" style="230" customWidth="1"/>
    <col min="8" max="9" width="9" style="230"/>
    <col min="10" max="10" width="9" style="335"/>
    <col min="11" max="33" width="9" style="230"/>
    <col min="34" max="16384" width="8.75" style="230"/>
  </cols>
  <sheetData>
    <row r="1" s="229" customFormat="1" ht="17" customHeight="1" spans="1:10">
      <c r="A1" s="336" t="s">
        <v>9045</v>
      </c>
      <c r="B1" s="337"/>
      <c r="C1" s="338"/>
      <c r="D1" s="338"/>
      <c r="E1" s="338"/>
      <c r="J1" s="335"/>
    </row>
    <row r="2" s="230" customFormat="1" ht="18" customHeight="1" spans="1:10">
      <c r="A2" s="100" t="s">
        <v>9046</v>
      </c>
      <c r="B2" s="99"/>
      <c r="C2" s="100"/>
      <c r="D2" s="100"/>
      <c r="E2" s="339"/>
      <c r="F2" s="100"/>
      <c r="G2" s="340"/>
      <c r="H2" s="340"/>
      <c r="J2" s="335"/>
    </row>
    <row r="3" s="229" customFormat="1" ht="17" customHeight="1" spans="1:10">
      <c r="A3" s="341"/>
      <c r="B3" s="260"/>
      <c r="C3" s="338"/>
      <c r="D3" s="338"/>
      <c r="E3" s="342" t="s">
        <v>4036</v>
      </c>
      <c r="F3" s="343"/>
      <c r="J3" s="335"/>
    </row>
    <row r="4" s="229" customFormat="1" ht="15.75" spans="1:10">
      <c r="A4" s="263" t="s">
        <v>4630</v>
      </c>
      <c r="B4" s="263" t="s">
        <v>4079</v>
      </c>
      <c r="C4" s="14" t="s">
        <v>4081</v>
      </c>
      <c r="D4" s="14" t="s">
        <v>7651</v>
      </c>
      <c r="E4" s="15" t="s">
        <v>7652</v>
      </c>
      <c r="F4" s="111"/>
      <c r="J4" s="335"/>
    </row>
    <row r="5" s="229" customFormat="1" ht="15.75" spans="1:10">
      <c r="A5" s="114"/>
      <c r="B5" s="114"/>
      <c r="C5" s="13" t="s">
        <v>4632</v>
      </c>
      <c r="D5" s="13" t="s">
        <v>4633</v>
      </c>
      <c r="E5" s="15" t="s">
        <v>7655</v>
      </c>
      <c r="F5" s="15" t="s">
        <v>4088</v>
      </c>
      <c r="G5" s="229" t="s">
        <v>9047</v>
      </c>
      <c r="J5" s="335"/>
    </row>
    <row r="6" s="327" customFormat="1" ht="15.75" spans="1:10">
      <c r="A6" s="20" t="s">
        <v>6792</v>
      </c>
      <c r="B6" s="344" t="s">
        <v>6793</v>
      </c>
      <c r="C6" s="345">
        <f>SUMIF($H7:$H$125,$A6,C7:C$125)</f>
        <v>10020</v>
      </c>
      <c r="D6" s="345">
        <f>SUMIF($H7:$H$125,$A6,D7:D$125)</f>
        <v>20350</v>
      </c>
      <c r="E6" s="345">
        <f>SUMIF($H7:$H$125,$A6,E7:E$125)</f>
        <v>10330</v>
      </c>
      <c r="F6" s="345" t="str">
        <f>IFERROR(TEXT(E6/C6,"0.0%"),"")</f>
        <v>103.1%</v>
      </c>
      <c r="G6" s="327" t="str">
        <f>IF(SUM(C6:D6)&lt;&gt;0,"是","否")</f>
        <v>是</v>
      </c>
      <c r="H6" s="327" t="s">
        <v>4330</v>
      </c>
      <c r="I6" s="93" t="str">
        <f>_xlfn.IFS(LEN(A6)=3,"类",LEN(A6)=5,"款",LEN(A6)=7,"项",LEN(A6)=9,"目")</f>
        <v>款</v>
      </c>
      <c r="J6" s="359">
        <v>1</v>
      </c>
    </row>
    <row r="7" s="328" customFormat="1" ht="15.75" hidden="1" spans="1:9">
      <c r="A7" s="269" t="s">
        <v>6794</v>
      </c>
      <c r="B7" s="270" t="s">
        <v>912</v>
      </c>
      <c r="C7" s="346">
        <f>SUMIF($H8:$H$125,$A7,C8:C$1236)</f>
        <v>0</v>
      </c>
      <c r="D7" s="346">
        <f>SUMIF($H8:$H$125,$A7,D8:D$1236)</f>
        <v>0</v>
      </c>
      <c r="E7" s="346">
        <f>SUMIF($H8:$H$125,$A7,E8:E$1236)</f>
        <v>0</v>
      </c>
      <c r="F7" s="346" t="str">
        <f t="shared" ref="F6:F69" si="0">IFERROR(TEXT(E7/C7,"0.0%"),"")</f>
        <v/>
      </c>
      <c r="G7" s="327" t="str">
        <f t="shared" ref="G7:G38" si="1">IF(SUM(C7:D7)&lt;&gt;0,"是","否")</f>
        <v>否</v>
      </c>
      <c r="H7" s="328" t="s">
        <v>6792</v>
      </c>
      <c r="I7" s="93" t="str">
        <f t="shared" ref="I7:I38" si="2">_xlfn.IFS(LEN(A7)=3,"类",LEN(A7)=5,"款",LEN(A7)=7,"项",LEN(A7)=9,"目")</f>
        <v>项</v>
      </c>
    </row>
    <row r="8" s="329" customFormat="1" ht="15.75" hidden="1" spans="1:9">
      <c r="A8" s="347" t="s">
        <v>6796</v>
      </c>
      <c r="B8" s="273" t="s">
        <v>913</v>
      </c>
      <c r="C8" s="348">
        <f>SUMIF('2024.12'!$A$6:$A$719,A8,'2024.12'!$D$6:$D$719)</f>
        <v>0</v>
      </c>
      <c r="D8" s="348"/>
      <c r="E8" s="348">
        <f>D8-C8</f>
        <v>0</v>
      </c>
      <c r="F8" s="348" t="str">
        <f t="shared" si="0"/>
        <v/>
      </c>
      <c r="G8" s="327" t="str">
        <f t="shared" si="1"/>
        <v>否</v>
      </c>
      <c r="H8" s="329" t="s">
        <v>6794</v>
      </c>
      <c r="I8" s="93" t="str">
        <f t="shared" si="2"/>
        <v>目</v>
      </c>
    </row>
    <row r="9" s="329" customFormat="1" ht="15.75" hidden="1" spans="1:9">
      <c r="A9" s="347" t="s">
        <v>6798</v>
      </c>
      <c r="B9" s="273" t="s">
        <v>915</v>
      </c>
      <c r="C9" s="348">
        <f>SUMIF('2024.12'!$A$6:$A$719,A9,'2024.12'!$D$6:$D$719)</f>
        <v>0</v>
      </c>
      <c r="D9" s="348"/>
      <c r="E9" s="348">
        <f>D9-C9</f>
        <v>0</v>
      </c>
      <c r="F9" s="348" t="str">
        <f t="shared" si="0"/>
        <v/>
      </c>
      <c r="G9" s="327" t="str">
        <f t="shared" si="1"/>
        <v>否</v>
      </c>
      <c r="H9" s="329" t="s">
        <v>6794</v>
      </c>
      <c r="I9" s="93" t="str">
        <f t="shared" si="2"/>
        <v>目</v>
      </c>
    </row>
    <row r="10" s="328" customFormat="1" ht="15.75" hidden="1" spans="1:9">
      <c r="A10" s="269" t="s">
        <v>6800</v>
      </c>
      <c r="B10" s="270" t="s">
        <v>917</v>
      </c>
      <c r="C10" s="346">
        <f>SUMIF($H11:$H$125,$A10,C11:C$1236)</f>
        <v>0</v>
      </c>
      <c r="D10" s="346">
        <f>SUMIF($H11:$H$125,$A10,D11:D$1236)</f>
        <v>0</v>
      </c>
      <c r="E10" s="346">
        <f>SUMIF($H11:$H$125,$A10,E11:E$1236)</f>
        <v>0</v>
      </c>
      <c r="F10" s="346" t="str">
        <f t="shared" si="0"/>
        <v/>
      </c>
      <c r="G10" s="327" t="str">
        <f t="shared" si="1"/>
        <v>否</v>
      </c>
      <c r="H10" s="328" t="s">
        <v>6792</v>
      </c>
      <c r="I10" s="93" t="str">
        <f t="shared" si="2"/>
        <v>项</v>
      </c>
    </row>
    <row r="11" s="328" customFormat="1" ht="15.75" hidden="1" spans="1:9">
      <c r="A11" s="269" t="s">
        <v>6802</v>
      </c>
      <c r="B11" s="270" t="s">
        <v>919</v>
      </c>
      <c r="C11" s="346">
        <f>SUMIF($H12:$H$125,$A11,C12:C$1236)</f>
        <v>0</v>
      </c>
      <c r="D11" s="346">
        <f>SUMIF($H12:$H$125,$A11,D12:D$1236)</f>
        <v>0</v>
      </c>
      <c r="E11" s="346">
        <f>SUMIF($H12:$H$125,$A11,E12:E$1236)</f>
        <v>0</v>
      </c>
      <c r="F11" s="346" t="str">
        <f t="shared" si="0"/>
        <v/>
      </c>
      <c r="G11" s="327" t="str">
        <f t="shared" si="1"/>
        <v>否</v>
      </c>
      <c r="H11" s="328" t="s">
        <v>6792</v>
      </c>
      <c r="I11" s="93" t="str">
        <f t="shared" si="2"/>
        <v>项</v>
      </c>
    </row>
    <row r="12" s="328" customFormat="1" ht="31.5" hidden="1" spans="1:9">
      <c r="A12" s="269" t="s">
        <v>6804</v>
      </c>
      <c r="B12" s="270" t="s">
        <v>921</v>
      </c>
      <c r="C12" s="346">
        <f>SUMIF($H13:$H$125,$A12,C13:C$1236)</f>
        <v>0</v>
      </c>
      <c r="D12" s="346">
        <f>SUMIF($H13:$H$125,$A12,D13:D$1236)</f>
        <v>0</v>
      </c>
      <c r="E12" s="346">
        <f>SUMIF($H13:$H$125,$A12,E13:E$1236)</f>
        <v>0</v>
      </c>
      <c r="F12" s="346" t="str">
        <f t="shared" si="0"/>
        <v/>
      </c>
      <c r="G12" s="327" t="str">
        <f t="shared" si="1"/>
        <v>否</v>
      </c>
      <c r="H12" s="328" t="s">
        <v>6792</v>
      </c>
      <c r="I12" s="93" t="str">
        <f t="shared" si="2"/>
        <v>项</v>
      </c>
    </row>
    <row r="13" s="328" customFormat="1" ht="15.75" hidden="1" spans="1:9">
      <c r="A13" s="269" t="s">
        <v>6806</v>
      </c>
      <c r="B13" s="270" t="s">
        <v>923</v>
      </c>
      <c r="C13" s="346">
        <f>SUMIF($H14:$H$125,$A13,C14:C$1236)</f>
        <v>0</v>
      </c>
      <c r="D13" s="346">
        <f>SUMIF($H14:$H$125,$A13,D14:D$1236)</f>
        <v>0</v>
      </c>
      <c r="E13" s="346">
        <f>SUMIF($H14:$H$125,$A13,E14:E$1236)</f>
        <v>0</v>
      </c>
      <c r="F13" s="346" t="str">
        <f t="shared" si="0"/>
        <v/>
      </c>
      <c r="G13" s="327" t="str">
        <f t="shared" si="1"/>
        <v>否</v>
      </c>
      <c r="H13" s="328" t="s">
        <v>6792</v>
      </c>
      <c r="I13" s="93" t="str">
        <f t="shared" si="2"/>
        <v>项</v>
      </c>
    </row>
    <row r="14" s="328" customFormat="1" ht="31.5" hidden="1" spans="1:9">
      <c r="A14" s="269" t="s">
        <v>6808</v>
      </c>
      <c r="B14" s="270" t="s">
        <v>925</v>
      </c>
      <c r="C14" s="346">
        <f>SUMIF($H15:$H$125,$A14,C15:C$1236)</f>
        <v>0</v>
      </c>
      <c r="D14" s="346">
        <f>SUMIF($H15:$H$125,$A14,D15:D$1236)</f>
        <v>0</v>
      </c>
      <c r="E14" s="346">
        <f>SUMIF($H15:$H$125,$A14,E15:E$1236)</f>
        <v>0</v>
      </c>
      <c r="F14" s="346" t="str">
        <f t="shared" si="0"/>
        <v/>
      </c>
      <c r="G14" s="327" t="str">
        <f t="shared" si="1"/>
        <v>否</v>
      </c>
      <c r="H14" s="328" t="s">
        <v>6792</v>
      </c>
      <c r="I14" s="93" t="str">
        <f t="shared" si="2"/>
        <v>项</v>
      </c>
    </row>
    <row r="15" s="328" customFormat="1" ht="15.75" hidden="1" spans="1:9">
      <c r="A15" s="269" t="s">
        <v>6810</v>
      </c>
      <c r="B15" s="270" t="s">
        <v>927</v>
      </c>
      <c r="C15" s="346">
        <f>SUMIF($H16:$H$125,$A15,C16:C$1236)</f>
        <v>0</v>
      </c>
      <c r="D15" s="346">
        <f>SUMIF($H16:$H$125,$A15,D16:D$1236)</f>
        <v>0</v>
      </c>
      <c r="E15" s="346">
        <f>SUMIF($H16:$H$125,$A15,E16:E$1236)</f>
        <v>0</v>
      </c>
      <c r="F15" s="346" t="str">
        <f t="shared" si="0"/>
        <v/>
      </c>
      <c r="G15" s="327" t="str">
        <f t="shared" si="1"/>
        <v>否</v>
      </c>
      <c r="H15" s="328" t="s">
        <v>6792</v>
      </c>
      <c r="I15" s="93" t="str">
        <f t="shared" si="2"/>
        <v>项</v>
      </c>
    </row>
    <row r="16" s="328" customFormat="1" ht="15.75" hidden="1" spans="1:9">
      <c r="A16" s="269" t="s">
        <v>6812</v>
      </c>
      <c r="B16" s="270" t="s">
        <v>929</v>
      </c>
      <c r="C16" s="346">
        <f>SUMIF($H17:$H$125,$A16,C17:C$1236)</f>
        <v>0</v>
      </c>
      <c r="D16" s="346">
        <f>SUMIF($H17:$H$125,$A16,D17:D$1236)</f>
        <v>0</v>
      </c>
      <c r="E16" s="346">
        <f>SUMIF($H17:$H$125,$A16,E17:E$1236)</f>
        <v>0</v>
      </c>
      <c r="F16" s="346" t="str">
        <f t="shared" si="0"/>
        <v/>
      </c>
      <c r="G16" s="327" t="str">
        <f t="shared" si="1"/>
        <v>否</v>
      </c>
      <c r="H16" s="328" t="s">
        <v>6792</v>
      </c>
      <c r="I16" s="93" t="str">
        <f t="shared" si="2"/>
        <v>项</v>
      </c>
    </row>
    <row r="17" s="327" customFormat="1" ht="15.75" spans="1:10">
      <c r="A17" s="349" t="s">
        <v>6814</v>
      </c>
      <c r="B17" s="350" t="s">
        <v>930</v>
      </c>
      <c r="C17" s="345">
        <f>SUMIF($H18:$H$74,$A17,C18:C$74)</f>
        <v>9242</v>
      </c>
      <c r="D17" s="345">
        <f>SUMIF($H18:$H$74,$A17,D18:D$74)</f>
        <v>20000</v>
      </c>
      <c r="E17" s="345">
        <f>SUMIF($H18:$H$74,$A17,E18:E$74)</f>
        <v>10758</v>
      </c>
      <c r="F17" s="345" t="str">
        <f t="shared" si="0"/>
        <v>116.4%</v>
      </c>
      <c r="G17" s="327" t="str">
        <f t="shared" si="1"/>
        <v>是</v>
      </c>
      <c r="H17" s="327" t="s">
        <v>6792</v>
      </c>
      <c r="I17" s="93" t="str">
        <f t="shared" si="2"/>
        <v>项</v>
      </c>
      <c r="J17" s="359">
        <v>1</v>
      </c>
    </row>
    <row r="18" s="330" customFormat="1" ht="15.75" spans="1:10">
      <c r="A18" s="351" t="s">
        <v>6815</v>
      </c>
      <c r="B18" s="281" t="s">
        <v>932</v>
      </c>
      <c r="C18" s="348">
        <f>SUMIF('2024.12'!$A$6:$A$719,A18,'2024.12'!$D$6:$D$719)</f>
        <v>7392</v>
      </c>
      <c r="D18" s="352">
        <v>20000</v>
      </c>
      <c r="E18" s="352">
        <f t="shared" ref="E18:E23" si="3">D18-C18</f>
        <v>12608</v>
      </c>
      <c r="F18" s="352" t="str">
        <f t="shared" si="0"/>
        <v>170.6%</v>
      </c>
      <c r="G18" s="327" t="str">
        <f t="shared" si="1"/>
        <v>是</v>
      </c>
      <c r="H18" s="330" t="s">
        <v>6814</v>
      </c>
      <c r="I18" s="93" t="str">
        <f t="shared" si="2"/>
        <v>目</v>
      </c>
      <c r="J18" s="359">
        <v>1</v>
      </c>
    </row>
    <row r="19" s="330" customFormat="1" ht="15.75" spans="1:10">
      <c r="A19" s="351" t="s">
        <v>6816</v>
      </c>
      <c r="B19" s="281" t="s">
        <v>934</v>
      </c>
      <c r="C19" s="348">
        <f>SUMIF('2024.12'!$A$6:$A$719,A19,'2024.12'!$D$6:$D$719)</f>
        <v>372</v>
      </c>
      <c r="D19" s="352"/>
      <c r="E19" s="352">
        <f t="shared" si="3"/>
        <v>-372</v>
      </c>
      <c r="F19" s="352" t="str">
        <f t="shared" si="0"/>
        <v>-100.0%</v>
      </c>
      <c r="G19" s="327" t="str">
        <f t="shared" si="1"/>
        <v>是</v>
      </c>
      <c r="H19" s="330" t="s">
        <v>6814</v>
      </c>
      <c r="I19" s="93" t="str">
        <f t="shared" si="2"/>
        <v>目</v>
      </c>
      <c r="J19" s="359">
        <v>1</v>
      </c>
    </row>
    <row r="20" s="330" customFormat="1" ht="15.75" spans="1:10">
      <c r="A20" s="351" t="s">
        <v>6817</v>
      </c>
      <c r="B20" s="281" t="s">
        <v>935</v>
      </c>
      <c r="C20" s="348">
        <f>SUMIF('2024.12'!$A$6:$A$719,A20,'2024.12'!$D$6:$D$719)</f>
        <v>1995</v>
      </c>
      <c r="D20" s="352"/>
      <c r="E20" s="352">
        <f t="shared" si="3"/>
        <v>-1995</v>
      </c>
      <c r="F20" s="352" t="str">
        <f t="shared" si="0"/>
        <v>-100.0%</v>
      </c>
      <c r="G20" s="327" t="str">
        <f t="shared" si="1"/>
        <v>是</v>
      </c>
      <c r="H20" s="330" t="s">
        <v>6814</v>
      </c>
      <c r="I20" s="93" t="str">
        <f t="shared" si="2"/>
        <v>目</v>
      </c>
      <c r="J20" s="359">
        <v>1</v>
      </c>
    </row>
    <row r="21" s="329" customFormat="1" ht="15.75" hidden="1" spans="1:9">
      <c r="A21" s="353" t="s">
        <v>6818</v>
      </c>
      <c r="B21" s="307" t="s">
        <v>9048</v>
      </c>
      <c r="C21" s="348">
        <f>SUMIF('2024.12'!$A$6:$A$719,A21,'2024.12'!$D$6:$D$719)</f>
        <v>0</v>
      </c>
      <c r="D21" s="348"/>
      <c r="E21" s="348">
        <f t="shared" si="3"/>
        <v>0</v>
      </c>
      <c r="F21" s="348" t="str">
        <f t="shared" si="0"/>
        <v/>
      </c>
      <c r="G21" s="327" t="str">
        <f t="shared" si="1"/>
        <v>否</v>
      </c>
      <c r="H21" s="329" t="s">
        <v>6814</v>
      </c>
      <c r="I21" s="93" t="str">
        <f t="shared" si="2"/>
        <v>目</v>
      </c>
    </row>
    <row r="22" s="330" customFormat="1" ht="31.5" spans="1:10">
      <c r="A22" s="351" t="s">
        <v>6820</v>
      </c>
      <c r="B22" s="281" t="s">
        <v>936</v>
      </c>
      <c r="C22" s="348">
        <f>SUMIF('2024.12'!$A$6:$A$719,A22,'2024.12'!$D$6:$D$719)</f>
        <v>-517</v>
      </c>
      <c r="D22" s="352"/>
      <c r="E22" s="352">
        <f t="shared" si="3"/>
        <v>517</v>
      </c>
      <c r="F22" s="352" t="str">
        <f t="shared" si="0"/>
        <v>-100.0%</v>
      </c>
      <c r="G22" s="327" t="str">
        <f t="shared" si="1"/>
        <v>是</v>
      </c>
      <c r="H22" s="330" t="s">
        <v>6814</v>
      </c>
      <c r="I22" s="93" t="str">
        <f t="shared" si="2"/>
        <v>目</v>
      </c>
      <c r="J22" s="359">
        <v>1</v>
      </c>
    </row>
    <row r="23" s="329" customFormat="1" ht="15.75" hidden="1" spans="1:9">
      <c r="A23" s="353" t="s">
        <v>6821</v>
      </c>
      <c r="B23" s="307" t="s">
        <v>937</v>
      </c>
      <c r="C23" s="348">
        <f>SUMIF('2024.12'!$A$6:$A$719,A23,'2024.12'!$D$6:$D$719)</f>
        <v>0</v>
      </c>
      <c r="D23" s="348"/>
      <c r="E23" s="348">
        <f t="shared" si="3"/>
        <v>0</v>
      </c>
      <c r="F23" s="348" t="str">
        <f t="shared" si="0"/>
        <v/>
      </c>
      <c r="G23" s="327" t="str">
        <f t="shared" si="1"/>
        <v>否</v>
      </c>
      <c r="H23" s="329" t="s">
        <v>6814</v>
      </c>
      <c r="I23" s="93" t="str">
        <f t="shared" si="2"/>
        <v>目</v>
      </c>
    </row>
    <row r="24" s="328" customFormat="1" ht="31.5" hidden="1" spans="1:9">
      <c r="A24" s="269" t="s">
        <v>6823</v>
      </c>
      <c r="B24" s="270" t="s">
        <v>939</v>
      </c>
      <c r="C24" s="346">
        <f>SUMIF($H25:$H$125,$A24,C25:C$1236)</f>
        <v>0</v>
      </c>
      <c r="D24" s="346">
        <f>SUMIF($H25:$H$125,$A24,D25:D$1236)</f>
        <v>0</v>
      </c>
      <c r="E24" s="346">
        <f>SUMIF($H25:$H$125,$A24,E25:E$1236)</f>
        <v>0</v>
      </c>
      <c r="F24" s="346" t="str">
        <f t="shared" si="0"/>
        <v/>
      </c>
      <c r="G24" s="327" t="str">
        <f t="shared" si="1"/>
        <v>否</v>
      </c>
      <c r="H24" s="328" t="s">
        <v>6792</v>
      </c>
      <c r="I24" s="93" t="str">
        <f t="shared" si="2"/>
        <v>项</v>
      </c>
    </row>
    <row r="25" s="328" customFormat="1" ht="15.75" hidden="1" spans="1:9">
      <c r="A25" s="269" t="s">
        <v>6825</v>
      </c>
      <c r="B25" s="270" t="s">
        <v>941</v>
      </c>
      <c r="C25" s="346">
        <f>SUMIF($H26:$H$125,$A25,C26:C$1236)</f>
        <v>0</v>
      </c>
      <c r="D25" s="346">
        <f>SUMIF($H26:$H$125,$A25,D26:D$1236)</f>
        <v>0</v>
      </c>
      <c r="E25" s="346">
        <f>SUMIF($H26:$H$125,$A25,E26:E$1236)</f>
        <v>0</v>
      </c>
      <c r="F25" s="346" t="str">
        <f t="shared" si="0"/>
        <v/>
      </c>
      <c r="G25" s="327" t="str">
        <f t="shared" si="1"/>
        <v>否</v>
      </c>
      <c r="H25" s="328" t="s">
        <v>6792</v>
      </c>
      <c r="I25" s="93" t="str">
        <f t="shared" si="2"/>
        <v>项</v>
      </c>
    </row>
    <row r="26" s="329" customFormat="1" ht="15.75" hidden="1" spans="1:9">
      <c r="A26" s="353" t="s">
        <v>6827</v>
      </c>
      <c r="B26" s="307" t="s">
        <v>943</v>
      </c>
      <c r="C26" s="348">
        <f>SUMIF('2024.12'!$A$6:$A$719,A26,'2024.12'!$D$6:$D$719)</f>
        <v>0</v>
      </c>
      <c r="D26" s="348"/>
      <c r="E26" s="348">
        <f>D26-C26</f>
        <v>0</v>
      </c>
      <c r="F26" s="348" t="str">
        <f t="shared" si="0"/>
        <v/>
      </c>
      <c r="G26" s="327" t="str">
        <f t="shared" si="1"/>
        <v>否</v>
      </c>
      <c r="H26" s="329" t="s">
        <v>6825</v>
      </c>
      <c r="I26" s="93" t="str">
        <f t="shared" si="2"/>
        <v>目</v>
      </c>
    </row>
    <row r="27" s="329" customFormat="1" ht="15.75" hidden="1" spans="1:9">
      <c r="A27" s="353" t="s">
        <v>6829</v>
      </c>
      <c r="B27" s="307" t="s">
        <v>945</v>
      </c>
      <c r="C27" s="348">
        <f>SUMIF('2024.12'!$A$6:$A$719,A27,'2024.12'!$D$6:$D$719)</f>
        <v>0</v>
      </c>
      <c r="D27" s="348"/>
      <c r="E27" s="348">
        <f>D27-C27</f>
        <v>0</v>
      </c>
      <c r="F27" s="348" t="str">
        <f t="shared" si="0"/>
        <v/>
      </c>
      <c r="G27" s="327" t="str">
        <f t="shared" si="1"/>
        <v>否</v>
      </c>
      <c r="H27" s="329" t="s">
        <v>6825</v>
      </c>
      <c r="I27" s="93" t="str">
        <f t="shared" si="2"/>
        <v>目</v>
      </c>
    </row>
    <row r="28" s="328" customFormat="1" ht="15.75" hidden="1" spans="1:9">
      <c r="A28" s="269" t="s">
        <v>6831</v>
      </c>
      <c r="B28" s="270" t="s">
        <v>947</v>
      </c>
      <c r="C28" s="346">
        <f>SUMIF($H29:$H$125,$A28,C29:C$1236)</f>
        <v>0</v>
      </c>
      <c r="D28" s="346">
        <f>SUMIF($H29:$H$125,$A28,D29:D$1236)</f>
        <v>0</v>
      </c>
      <c r="E28" s="346">
        <f>SUMIF($H29:$H$125,$A28,E29:E$1236)</f>
        <v>0</v>
      </c>
      <c r="F28" s="346" t="str">
        <f t="shared" si="0"/>
        <v/>
      </c>
      <c r="G28" s="327" t="str">
        <f t="shared" si="1"/>
        <v>否</v>
      </c>
      <c r="H28" s="328" t="s">
        <v>6792</v>
      </c>
      <c r="I28" s="93" t="str">
        <f t="shared" si="2"/>
        <v>项</v>
      </c>
    </row>
    <row r="29" s="328" customFormat="1" ht="15.75" hidden="1" spans="1:9">
      <c r="A29" s="269" t="s">
        <v>6833</v>
      </c>
      <c r="B29" s="270" t="s">
        <v>949</v>
      </c>
      <c r="C29" s="346">
        <f>SUMIF($H30:$H$125,$A29,C30:C$1236)</f>
        <v>0</v>
      </c>
      <c r="D29" s="346">
        <f>SUMIF($H30:$H$125,$A29,D30:D$1236)</f>
        <v>0</v>
      </c>
      <c r="E29" s="346">
        <f>SUMIF($H30:$H$125,$A29,E30:E$1236)</f>
        <v>0</v>
      </c>
      <c r="F29" s="346" t="str">
        <f t="shared" si="0"/>
        <v/>
      </c>
      <c r="G29" s="327" t="str">
        <f t="shared" si="1"/>
        <v>否</v>
      </c>
      <c r="H29" s="328" t="s">
        <v>6792</v>
      </c>
      <c r="I29" s="93" t="str">
        <f t="shared" si="2"/>
        <v>项</v>
      </c>
    </row>
    <row r="30" s="328" customFormat="1" ht="31.5" hidden="1" spans="1:9">
      <c r="A30" s="269" t="s">
        <v>6835</v>
      </c>
      <c r="B30" s="270" t="s">
        <v>951</v>
      </c>
      <c r="C30" s="346">
        <f>SUMIF($H31:$H$125,$A30,C31:C$1236)</f>
        <v>0</v>
      </c>
      <c r="D30" s="346">
        <f>SUMIF($H31:$H$125,$A30,D31:D$1236)</f>
        <v>0</v>
      </c>
      <c r="E30" s="346">
        <f>SUMIF($H31:$H$125,$A30,E31:E$1236)</f>
        <v>0</v>
      </c>
      <c r="F30" s="346" t="str">
        <f t="shared" si="0"/>
        <v/>
      </c>
      <c r="G30" s="327" t="str">
        <f t="shared" si="1"/>
        <v>否</v>
      </c>
      <c r="H30" s="328" t="s">
        <v>6792</v>
      </c>
      <c r="I30" s="93" t="str">
        <f t="shared" si="2"/>
        <v>项</v>
      </c>
    </row>
    <row r="31" s="328" customFormat="1" ht="15.75" hidden="1" spans="1:9">
      <c r="A31" s="269" t="s">
        <v>6837</v>
      </c>
      <c r="B31" s="270" t="s">
        <v>953</v>
      </c>
      <c r="C31" s="346">
        <f>SUMIF($H32:$H$125,$A31,C32:C$1236)</f>
        <v>0</v>
      </c>
      <c r="D31" s="346">
        <f>SUMIF($H32:$H$125,$A31,D32:D$1236)</f>
        <v>0</v>
      </c>
      <c r="E31" s="346">
        <f>SUMIF($H32:$H$125,$A31,E32:E$1236)</f>
        <v>0</v>
      </c>
      <c r="F31" s="346" t="str">
        <f t="shared" si="0"/>
        <v/>
      </c>
      <c r="G31" s="327" t="str">
        <f t="shared" si="1"/>
        <v>否</v>
      </c>
      <c r="H31" s="328" t="s">
        <v>6792</v>
      </c>
      <c r="I31" s="93" t="str">
        <f t="shared" si="2"/>
        <v>项</v>
      </c>
    </row>
    <row r="32" s="329" customFormat="1" ht="15.75" hidden="1" spans="1:9">
      <c r="A32" s="353" t="s">
        <v>6839</v>
      </c>
      <c r="B32" s="307" t="s">
        <v>955</v>
      </c>
      <c r="C32" s="348">
        <f>SUMIF('2024.12'!$A$6:$A$719,A32,'2024.12'!$D$6:$D$719)</f>
        <v>0</v>
      </c>
      <c r="D32" s="348"/>
      <c r="E32" s="348">
        <f t="shared" ref="E32:E38" si="4">D32-C32</f>
        <v>0</v>
      </c>
      <c r="F32" s="348" t="str">
        <f t="shared" si="0"/>
        <v/>
      </c>
      <c r="G32" s="327" t="str">
        <f t="shared" si="1"/>
        <v>否</v>
      </c>
      <c r="H32" s="329" t="s">
        <v>6837</v>
      </c>
      <c r="I32" s="93" t="str">
        <f t="shared" si="2"/>
        <v>目</v>
      </c>
    </row>
    <row r="33" s="329" customFormat="1" ht="15.75" hidden="1" spans="1:9">
      <c r="A33" s="353" t="s">
        <v>6841</v>
      </c>
      <c r="B33" s="307" t="s">
        <v>957</v>
      </c>
      <c r="C33" s="348">
        <f>SUMIF('2024.12'!$A$6:$A$719,A33,'2024.12'!$D$6:$D$719)</f>
        <v>0</v>
      </c>
      <c r="D33" s="348"/>
      <c r="E33" s="348">
        <f t="shared" si="4"/>
        <v>0</v>
      </c>
      <c r="F33" s="348" t="str">
        <f t="shared" si="0"/>
        <v/>
      </c>
      <c r="G33" s="327" t="str">
        <f t="shared" si="1"/>
        <v>否</v>
      </c>
      <c r="H33" s="329" t="s">
        <v>6837</v>
      </c>
      <c r="I33" s="93" t="str">
        <f t="shared" si="2"/>
        <v>目</v>
      </c>
    </row>
    <row r="34" s="328" customFormat="1" ht="15.75" hidden="1" spans="1:9">
      <c r="A34" s="269" t="s">
        <v>6843</v>
      </c>
      <c r="B34" s="270" t="s">
        <v>959</v>
      </c>
      <c r="C34" s="346">
        <f>SUMIF($H35:$H$125,$A34,C35:C$1236)</f>
        <v>0</v>
      </c>
      <c r="D34" s="346">
        <f>SUMIF($H35:$H$125,$A34,D35:D$1236)</f>
        <v>0</v>
      </c>
      <c r="E34" s="346">
        <f>SUMIF($H35:$H$125,$A34,E35:E$1236)</f>
        <v>0</v>
      </c>
      <c r="F34" s="346" t="str">
        <f t="shared" si="0"/>
        <v/>
      </c>
      <c r="G34" s="327" t="str">
        <f t="shared" si="1"/>
        <v>否</v>
      </c>
      <c r="H34" s="328" t="s">
        <v>6792</v>
      </c>
      <c r="I34" s="93" t="str">
        <f t="shared" si="2"/>
        <v>项</v>
      </c>
    </row>
    <row r="35" s="328" customFormat="1" ht="15.75" hidden="1" spans="1:9">
      <c r="A35" s="269" t="s">
        <v>6845</v>
      </c>
      <c r="B35" s="270" t="s">
        <v>961</v>
      </c>
      <c r="C35" s="346">
        <f>SUMIF($H36:$H$125,$A35,C36:C$1236)</f>
        <v>0</v>
      </c>
      <c r="D35" s="346">
        <f>SUMIF($H36:$H$125,$A35,D36:D$1236)</f>
        <v>0</v>
      </c>
      <c r="E35" s="346">
        <f>SUMIF($H36:$H$125,$A35,E36:E$1236)</f>
        <v>0</v>
      </c>
      <c r="F35" s="346" t="str">
        <f t="shared" si="0"/>
        <v/>
      </c>
      <c r="G35" s="327" t="str">
        <f t="shared" si="1"/>
        <v>否</v>
      </c>
      <c r="H35" s="328" t="s">
        <v>6792</v>
      </c>
      <c r="I35" s="93" t="str">
        <f t="shared" si="2"/>
        <v>项</v>
      </c>
    </row>
    <row r="36" s="328" customFormat="1" ht="31.5" hidden="1" spans="1:9">
      <c r="A36" s="269" t="s">
        <v>6847</v>
      </c>
      <c r="B36" s="270" t="s">
        <v>963</v>
      </c>
      <c r="C36" s="346">
        <f>SUMIF($H37:$H$125,$A36,C37:C$1236)</f>
        <v>0</v>
      </c>
      <c r="D36" s="346">
        <f>SUMIF($H37:$H$125,$A36,D37:D$1236)</f>
        <v>0</v>
      </c>
      <c r="E36" s="346">
        <f>SUMIF($H37:$H$125,$A36,E37:E$1236)</f>
        <v>0</v>
      </c>
      <c r="F36" s="346" t="str">
        <f t="shared" si="0"/>
        <v/>
      </c>
      <c r="G36" s="327" t="str">
        <f t="shared" si="1"/>
        <v>否</v>
      </c>
      <c r="H36" s="328" t="s">
        <v>6792</v>
      </c>
      <c r="I36" s="93" t="str">
        <f t="shared" si="2"/>
        <v>项</v>
      </c>
    </row>
    <row r="37" s="329" customFormat="1" ht="15.75" hidden="1" spans="1:9">
      <c r="A37" s="353" t="s">
        <v>6849</v>
      </c>
      <c r="B37" s="307" t="s">
        <v>965</v>
      </c>
      <c r="C37" s="348">
        <f>SUMIF('2024.12'!$A$6:$A$719,A37,'2024.12'!$D$6:$D$719)</f>
        <v>0</v>
      </c>
      <c r="D37" s="348"/>
      <c r="E37" s="348">
        <f t="shared" si="4"/>
        <v>0</v>
      </c>
      <c r="F37" s="348" t="str">
        <f t="shared" si="0"/>
        <v/>
      </c>
      <c r="G37" s="327" t="str">
        <f t="shared" si="1"/>
        <v>否</v>
      </c>
      <c r="H37" s="329" t="s">
        <v>6847</v>
      </c>
      <c r="I37" s="93" t="str">
        <f t="shared" si="2"/>
        <v>目</v>
      </c>
    </row>
    <row r="38" s="329" customFormat="1" ht="15.75" hidden="1" spans="1:9">
      <c r="A38" s="353" t="s">
        <v>6851</v>
      </c>
      <c r="B38" s="307" t="s">
        <v>967</v>
      </c>
      <c r="C38" s="348">
        <f>SUMIF('2024.12'!$A$6:$A$719,A38,'2024.12'!$D$6:$D$719)</f>
        <v>0</v>
      </c>
      <c r="D38" s="348"/>
      <c r="E38" s="348">
        <f t="shared" si="4"/>
        <v>0</v>
      </c>
      <c r="F38" s="348" t="str">
        <f t="shared" si="0"/>
        <v/>
      </c>
      <c r="G38" s="327" t="str">
        <f t="shared" si="1"/>
        <v>否</v>
      </c>
      <c r="H38" s="329" t="s">
        <v>6847</v>
      </c>
      <c r="I38" s="93" t="str">
        <f t="shared" si="2"/>
        <v>目</v>
      </c>
    </row>
    <row r="39" s="328" customFormat="1" ht="15.75" hidden="1" spans="1:9">
      <c r="A39" s="269" t="s">
        <v>6853</v>
      </c>
      <c r="B39" s="270" t="s">
        <v>969</v>
      </c>
      <c r="C39" s="346">
        <f>SUMIF($H40:$H$125,$A39,C40:C$1236)</f>
        <v>0</v>
      </c>
      <c r="D39" s="346">
        <f>SUMIF($H40:$H$125,$A39,D40:D$1236)</f>
        <v>0</v>
      </c>
      <c r="E39" s="346">
        <f>SUMIF($H40:$H$125,$A39,E40:E$1236)</f>
        <v>0</v>
      </c>
      <c r="F39" s="346" t="str">
        <f t="shared" si="0"/>
        <v/>
      </c>
      <c r="G39" s="327" t="str">
        <f t="shared" ref="G39:G70" si="5">IF(SUM(C39:D39)&lt;&gt;0,"是","否")</f>
        <v>否</v>
      </c>
      <c r="H39" s="328" t="s">
        <v>6792</v>
      </c>
      <c r="I39" s="93" t="str">
        <f t="shared" ref="I39:I70" si="6">_xlfn.IFS(LEN(A39)=3,"类",LEN(A39)=5,"款",LEN(A39)=7,"项",LEN(A39)=9,"目")</f>
        <v>项</v>
      </c>
    </row>
    <row r="40" s="328" customFormat="1" ht="31.5" hidden="1" spans="1:9">
      <c r="A40" s="269" t="s">
        <v>6855</v>
      </c>
      <c r="B40" s="270" t="s">
        <v>971</v>
      </c>
      <c r="C40" s="346">
        <f>SUMIF($H41:$H$125,$A40,C41:C$1236)</f>
        <v>0</v>
      </c>
      <c r="D40" s="346">
        <f>SUMIF($H41:$H$125,$A40,D41:D$1236)</f>
        <v>0</v>
      </c>
      <c r="E40" s="346">
        <f>SUMIF($H41:$H$125,$A40,E41:E$1236)</f>
        <v>0</v>
      </c>
      <c r="F40" s="346" t="str">
        <f t="shared" si="0"/>
        <v/>
      </c>
      <c r="G40" s="327" t="str">
        <f t="shared" si="5"/>
        <v>否</v>
      </c>
      <c r="H40" s="328" t="s">
        <v>6792</v>
      </c>
      <c r="I40" s="93" t="str">
        <f t="shared" si="6"/>
        <v>项</v>
      </c>
    </row>
    <row r="41" s="328" customFormat="1" ht="15.75" hidden="1" spans="1:9">
      <c r="A41" s="269" t="s">
        <v>6857</v>
      </c>
      <c r="B41" s="270" t="s">
        <v>973</v>
      </c>
      <c r="C41" s="346">
        <f>SUMIF($H42:$H$125,$A41,C42:C$1236)</f>
        <v>0</v>
      </c>
      <c r="D41" s="346">
        <f>SUMIF($H42:$H$125,$A41,D42:D$1236)</f>
        <v>0</v>
      </c>
      <c r="E41" s="346">
        <f>SUMIF($H42:$H$125,$A41,E42:E$1236)</f>
        <v>0</v>
      </c>
      <c r="F41" s="346" t="str">
        <f t="shared" si="0"/>
        <v/>
      </c>
      <c r="G41" s="327" t="str">
        <f t="shared" si="5"/>
        <v>否</v>
      </c>
      <c r="H41" s="328" t="s">
        <v>6792</v>
      </c>
      <c r="I41" s="93" t="str">
        <f t="shared" si="6"/>
        <v>项</v>
      </c>
    </row>
    <row r="42" s="331" customFormat="1" ht="15.75" hidden="1" spans="1:9">
      <c r="A42" s="269" t="s">
        <v>6859</v>
      </c>
      <c r="B42" s="270" t="s">
        <v>975</v>
      </c>
      <c r="C42" s="346">
        <f>SUMIF($H43:$H$125,$A42,C43:C$1236)</f>
        <v>0</v>
      </c>
      <c r="D42" s="346">
        <f>SUMIF($H43:$H$125,$A42,D43:D$1236)</f>
        <v>0</v>
      </c>
      <c r="E42" s="346">
        <f>SUMIF($H43:$H$125,$A42,E43:E$1236)</f>
        <v>0</v>
      </c>
      <c r="F42" s="346" t="str">
        <f t="shared" si="0"/>
        <v/>
      </c>
      <c r="G42" s="327" t="str">
        <f t="shared" si="5"/>
        <v>否</v>
      </c>
      <c r="H42" s="331" t="s">
        <v>6792</v>
      </c>
      <c r="I42" s="93" t="str">
        <f t="shared" si="6"/>
        <v>项</v>
      </c>
    </row>
    <row r="43" s="331" customFormat="1" ht="31.5" hidden="1" spans="1:9">
      <c r="A43" s="269" t="s">
        <v>6861</v>
      </c>
      <c r="B43" s="270" t="s">
        <v>977</v>
      </c>
      <c r="C43" s="346">
        <f>SUMIF($H44:$H$125,$A43,C44:C$1236)</f>
        <v>0</v>
      </c>
      <c r="D43" s="346">
        <f>SUMIF($H44:$H$125,$A43,D44:D$1236)</f>
        <v>0</v>
      </c>
      <c r="E43" s="346">
        <f>SUMIF($H44:$H$125,$A43,E44:E$1236)</f>
        <v>0</v>
      </c>
      <c r="F43" s="346" t="str">
        <f t="shared" si="0"/>
        <v/>
      </c>
      <c r="G43" s="327" t="str">
        <f t="shared" si="5"/>
        <v>否</v>
      </c>
      <c r="H43" s="331" t="s">
        <v>6792</v>
      </c>
      <c r="I43" s="93" t="str">
        <f t="shared" si="6"/>
        <v>项</v>
      </c>
    </row>
    <row r="44" s="250" customFormat="1" ht="31.5" hidden="1" spans="1:9">
      <c r="A44" s="353" t="s">
        <v>6863</v>
      </c>
      <c r="B44" s="307" t="s">
        <v>979</v>
      </c>
      <c r="C44" s="348">
        <f>SUMIF('2024.12'!$A$6:$A$719,A44,'2024.12'!$D$6:$D$719)</f>
        <v>0</v>
      </c>
      <c r="D44" s="348"/>
      <c r="E44" s="348">
        <f t="shared" ref="E44:E46" si="7">D44-C44</f>
        <v>0</v>
      </c>
      <c r="F44" s="348" t="str">
        <f t="shared" si="0"/>
        <v/>
      </c>
      <c r="G44" s="327" t="str">
        <f t="shared" si="5"/>
        <v>否</v>
      </c>
      <c r="H44" s="250" t="s">
        <v>6861</v>
      </c>
      <c r="I44" s="93" t="str">
        <f t="shared" si="6"/>
        <v>目</v>
      </c>
    </row>
    <row r="45" s="250" customFormat="1" ht="31.5" hidden="1" spans="1:9">
      <c r="A45" s="353" t="s">
        <v>6865</v>
      </c>
      <c r="B45" s="307" t="s">
        <v>981</v>
      </c>
      <c r="C45" s="348">
        <f>SUMIF('2024.12'!$A$6:$A$719,A45,'2024.12'!$D$6:$D$719)</f>
        <v>0</v>
      </c>
      <c r="D45" s="348"/>
      <c r="E45" s="348">
        <f t="shared" si="7"/>
        <v>0</v>
      </c>
      <c r="F45" s="348" t="str">
        <f t="shared" si="0"/>
        <v/>
      </c>
      <c r="G45" s="327" t="str">
        <f t="shared" si="5"/>
        <v>否</v>
      </c>
      <c r="H45" s="250" t="s">
        <v>6861</v>
      </c>
      <c r="I45" s="93" t="str">
        <f t="shared" si="6"/>
        <v>目</v>
      </c>
    </row>
    <row r="46" s="332" customFormat="1" ht="15.75" spans="1:10">
      <c r="A46" s="349" t="s">
        <v>6867</v>
      </c>
      <c r="B46" s="350" t="s">
        <v>983</v>
      </c>
      <c r="C46" s="345">
        <f>表3.2024年政府性基金预算收入决算表!F46</f>
        <v>778</v>
      </c>
      <c r="D46" s="345">
        <v>350</v>
      </c>
      <c r="E46" s="345">
        <f t="shared" si="7"/>
        <v>-428</v>
      </c>
      <c r="F46" s="17" t="str">
        <f t="shared" si="0"/>
        <v>-55.0%</v>
      </c>
      <c r="G46" s="327" t="str">
        <f t="shared" si="5"/>
        <v>是</v>
      </c>
      <c r="H46" s="332" t="s">
        <v>6792</v>
      </c>
      <c r="I46" s="93" t="str">
        <f t="shared" si="6"/>
        <v>项</v>
      </c>
      <c r="J46" s="359">
        <v>1</v>
      </c>
    </row>
    <row r="47" s="331" customFormat="1" ht="31.5" hidden="1" spans="1:9">
      <c r="A47" s="269" t="s">
        <v>6868</v>
      </c>
      <c r="B47" s="270" t="s">
        <v>985</v>
      </c>
      <c r="C47" s="346">
        <f>SUMIF($H48:$H$125,$A47,C48:C$1236)</f>
        <v>0</v>
      </c>
      <c r="D47" s="346">
        <f>SUMIF($H48:$H$125,$A47,D48:D$1236)</f>
        <v>0</v>
      </c>
      <c r="E47" s="346">
        <f>SUMIF($H48:$H$125,$A47,E48:E$1236)</f>
        <v>0</v>
      </c>
      <c r="F47" s="346" t="str">
        <f t="shared" si="0"/>
        <v/>
      </c>
      <c r="G47" s="327" t="str">
        <f t="shared" si="5"/>
        <v>否</v>
      </c>
      <c r="H47" s="331" t="s">
        <v>6792</v>
      </c>
      <c r="I47" s="93" t="str">
        <f t="shared" si="6"/>
        <v>项</v>
      </c>
    </row>
    <row r="48" s="250" customFormat="1" ht="15.75" hidden="1" spans="1:9">
      <c r="A48" s="353" t="s">
        <v>6870</v>
      </c>
      <c r="B48" s="307" t="s">
        <v>987</v>
      </c>
      <c r="C48" s="348">
        <f>SUMIF('2024.12'!$A$6:$A$719,A48,'2024.12'!$D$6:$D$719)</f>
        <v>0</v>
      </c>
      <c r="D48" s="348"/>
      <c r="E48" s="348">
        <f t="shared" ref="E48:E54" si="8">D48-C48</f>
        <v>0</v>
      </c>
      <c r="F48" s="348" t="str">
        <f t="shared" si="0"/>
        <v/>
      </c>
      <c r="G48" s="327" t="str">
        <f t="shared" si="5"/>
        <v>否</v>
      </c>
      <c r="H48" s="250" t="s">
        <v>6868</v>
      </c>
      <c r="I48" s="93" t="str">
        <f t="shared" si="6"/>
        <v>目</v>
      </c>
    </row>
    <row r="49" s="250" customFormat="1" ht="15.75" hidden="1" spans="1:9">
      <c r="A49" s="353" t="s">
        <v>6872</v>
      </c>
      <c r="B49" s="307" t="s">
        <v>989</v>
      </c>
      <c r="C49" s="348">
        <f>SUMIF('2024.12'!$A$6:$A$719,A49,'2024.12'!$D$6:$D$719)</f>
        <v>0</v>
      </c>
      <c r="D49" s="348"/>
      <c r="E49" s="348">
        <f t="shared" si="8"/>
        <v>0</v>
      </c>
      <c r="F49" s="348" t="str">
        <f t="shared" si="0"/>
        <v/>
      </c>
      <c r="G49" s="327" t="str">
        <f t="shared" si="5"/>
        <v>否</v>
      </c>
      <c r="H49" s="250" t="s">
        <v>6868</v>
      </c>
      <c r="I49" s="93" t="str">
        <f t="shared" si="6"/>
        <v>目</v>
      </c>
    </row>
    <row r="50" s="331" customFormat="1" ht="15.75" hidden="1" spans="1:9">
      <c r="A50" s="353" t="s">
        <v>6874</v>
      </c>
      <c r="B50" s="307" t="s">
        <v>991</v>
      </c>
      <c r="C50" s="348">
        <f>SUMIF('2024.12'!$A$6:$A$719,A50,'2024.12'!$D$6:$D$719)</f>
        <v>0</v>
      </c>
      <c r="D50" s="348"/>
      <c r="E50" s="348">
        <f t="shared" si="8"/>
        <v>0</v>
      </c>
      <c r="F50" s="348" t="str">
        <f t="shared" si="0"/>
        <v/>
      </c>
      <c r="G50" s="327" t="str">
        <f t="shared" si="5"/>
        <v>否</v>
      </c>
      <c r="H50" s="331" t="s">
        <v>6868</v>
      </c>
      <c r="I50" s="93" t="str">
        <f t="shared" si="6"/>
        <v>目</v>
      </c>
    </row>
    <row r="51" s="250" customFormat="1" ht="15.75" hidden="1" spans="1:9">
      <c r="A51" s="353" t="s">
        <v>6876</v>
      </c>
      <c r="B51" s="307" t="s">
        <v>993</v>
      </c>
      <c r="C51" s="348">
        <f>SUMIF('2024.12'!$A$6:$A$719,A51,'2024.12'!$D$6:$D$719)</f>
        <v>0</v>
      </c>
      <c r="D51" s="348"/>
      <c r="E51" s="348">
        <f t="shared" si="8"/>
        <v>0</v>
      </c>
      <c r="F51" s="348" t="str">
        <f t="shared" si="0"/>
        <v/>
      </c>
      <c r="G51" s="327" t="str">
        <f t="shared" si="5"/>
        <v>否</v>
      </c>
      <c r="H51" s="250" t="s">
        <v>6868</v>
      </c>
      <c r="I51" s="93" t="str">
        <f t="shared" si="6"/>
        <v>目</v>
      </c>
    </row>
    <row r="52" s="250" customFormat="1" ht="15.75" hidden="1" spans="1:9">
      <c r="A52" s="353" t="s">
        <v>6878</v>
      </c>
      <c r="B52" s="307" t="s">
        <v>995</v>
      </c>
      <c r="C52" s="348">
        <f>SUMIF('2024.12'!$A$6:$A$719,A52,'2024.12'!$D$6:$D$719)</f>
        <v>0</v>
      </c>
      <c r="D52" s="348"/>
      <c r="E52" s="348">
        <f t="shared" si="8"/>
        <v>0</v>
      </c>
      <c r="F52" s="348" t="str">
        <f t="shared" si="0"/>
        <v/>
      </c>
      <c r="G52" s="327" t="str">
        <f t="shared" si="5"/>
        <v>否</v>
      </c>
      <c r="H52" s="250" t="s">
        <v>6868</v>
      </c>
      <c r="I52" s="93" t="str">
        <f t="shared" si="6"/>
        <v>目</v>
      </c>
    </row>
    <row r="53" s="250" customFormat="1" ht="15.75" hidden="1" spans="1:9">
      <c r="A53" s="353" t="s">
        <v>6880</v>
      </c>
      <c r="B53" s="307" t="s">
        <v>997</v>
      </c>
      <c r="C53" s="348">
        <f>SUMIF('2024.12'!$A$6:$A$719,A53,'2024.12'!$D$6:$D$719)</f>
        <v>0</v>
      </c>
      <c r="D53" s="348"/>
      <c r="E53" s="348">
        <f t="shared" si="8"/>
        <v>0</v>
      </c>
      <c r="F53" s="348" t="str">
        <f t="shared" si="0"/>
        <v/>
      </c>
      <c r="G53" s="327" t="str">
        <f t="shared" si="5"/>
        <v>否</v>
      </c>
      <c r="H53" s="250" t="s">
        <v>6868</v>
      </c>
      <c r="I53" s="93" t="str">
        <f t="shared" si="6"/>
        <v>目</v>
      </c>
    </row>
    <row r="54" s="250" customFormat="1" ht="15.75" hidden="1" spans="1:9">
      <c r="A54" s="353" t="s">
        <v>6882</v>
      </c>
      <c r="B54" s="307" t="s">
        <v>999</v>
      </c>
      <c r="C54" s="348">
        <f>SUMIF('2024.12'!$A$6:$A$719,A54,'2024.12'!$D$6:$D$719)</f>
        <v>0</v>
      </c>
      <c r="D54" s="348"/>
      <c r="E54" s="348">
        <f t="shared" si="8"/>
        <v>0</v>
      </c>
      <c r="F54" s="348" t="str">
        <f t="shared" si="0"/>
        <v/>
      </c>
      <c r="G54" s="327" t="str">
        <f t="shared" si="5"/>
        <v>否</v>
      </c>
      <c r="H54" s="250" t="s">
        <v>6868</v>
      </c>
      <c r="I54" s="93" t="str">
        <f t="shared" si="6"/>
        <v>目</v>
      </c>
    </row>
    <row r="55" s="331" customFormat="1" ht="15.75" hidden="1" spans="1:9">
      <c r="A55" s="269" t="s">
        <v>6884</v>
      </c>
      <c r="B55" s="270" t="s">
        <v>1003</v>
      </c>
      <c r="C55" s="346">
        <f>SUMIF($H56:$H$125,$A55,C56:C$1236)</f>
        <v>0</v>
      </c>
      <c r="D55" s="346">
        <f>SUMIF($H56:$H$125,$A55,D56:D$1236)</f>
        <v>0</v>
      </c>
      <c r="E55" s="346">
        <f>SUMIF($H56:$H$125,$A55,E56:E$1236)</f>
        <v>0</v>
      </c>
      <c r="F55" s="346" t="str">
        <f t="shared" si="0"/>
        <v/>
      </c>
      <c r="G55" s="327" t="str">
        <f t="shared" si="5"/>
        <v>否</v>
      </c>
      <c r="H55" s="331" t="s">
        <v>6792</v>
      </c>
      <c r="I55" s="93" t="str">
        <f t="shared" si="6"/>
        <v>项</v>
      </c>
    </row>
    <row r="56" s="331" customFormat="1" ht="15.75" spans="1:10">
      <c r="A56" s="354" t="s">
        <v>6886</v>
      </c>
      <c r="B56" s="344" t="s">
        <v>6887</v>
      </c>
      <c r="C56" s="345">
        <f>SUMIF($H57:$H$125,$A56,C57:C$125)</f>
        <v>4656</v>
      </c>
      <c r="D56" s="345">
        <f>SUMIF($H57:$H$125,$A56,D57:D$125)</f>
        <v>528</v>
      </c>
      <c r="E56" s="345">
        <f>SUMIF($H57:$H$125,$A56,E57:E$125)</f>
        <v>-4128</v>
      </c>
      <c r="F56" s="355" t="str">
        <f t="shared" si="0"/>
        <v>-88.7%</v>
      </c>
      <c r="G56" s="327" t="str">
        <f t="shared" si="5"/>
        <v>是</v>
      </c>
      <c r="H56" s="331" t="s">
        <v>4330</v>
      </c>
      <c r="I56" s="93" t="str">
        <f t="shared" si="6"/>
        <v>款</v>
      </c>
      <c r="J56" s="359">
        <v>1</v>
      </c>
    </row>
    <row r="57" s="331" customFormat="1" ht="47.25" hidden="1" spans="1:9">
      <c r="A57" s="269" t="s">
        <v>6888</v>
      </c>
      <c r="B57" s="270" t="s">
        <v>1007</v>
      </c>
      <c r="C57" s="346">
        <f>SUMIF($H58:$H$125,$A57,C58:C$1236)</f>
        <v>0</v>
      </c>
      <c r="D57" s="346">
        <f>SUMIF($H58:$H$125,$A57,D58:D$1236)</f>
        <v>0</v>
      </c>
      <c r="E57" s="346">
        <f>SUMIF($H58:$H$125,$A57,E58:E$1236)</f>
        <v>0</v>
      </c>
      <c r="F57" s="346" t="str">
        <f t="shared" si="0"/>
        <v/>
      </c>
      <c r="G57" s="327" t="str">
        <f t="shared" si="5"/>
        <v>否</v>
      </c>
      <c r="H57" s="331" t="s">
        <v>6886</v>
      </c>
      <c r="I57" s="93" t="str">
        <f t="shared" si="6"/>
        <v>项</v>
      </c>
    </row>
    <row r="58" s="331" customFormat="1" ht="31.5" hidden="1" spans="1:9">
      <c r="A58" s="269" t="s">
        <v>6890</v>
      </c>
      <c r="B58" s="270" t="s">
        <v>1009</v>
      </c>
      <c r="C58" s="346">
        <f>SUMIF($H59:$H$125,$A58,C59:C$1236)</f>
        <v>0</v>
      </c>
      <c r="D58" s="346">
        <f>SUMIF($H59:$H$125,$A58,D59:D$1236)</f>
        <v>0</v>
      </c>
      <c r="E58" s="346">
        <f>SUMIF($H59:$H$125,$A58,E59:E$1236)</f>
        <v>0</v>
      </c>
      <c r="F58" s="346" t="str">
        <f t="shared" si="0"/>
        <v/>
      </c>
      <c r="G58" s="327" t="str">
        <f t="shared" si="5"/>
        <v>否</v>
      </c>
      <c r="H58" s="331" t="s">
        <v>6886</v>
      </c>
      <c r="I58" s="93" t="str">
        <f t="shared" si="6"/>
        <v>项</v>
      </c>
    </row>
    <row r="59" s="331" customFormat="1" ht="31.5" spans="1:10">
      <c r="A59" s="269" t="s">
        <v>6892</v>
      </c>
      <c r="B59" s="270" t="s">
        <v>1011</v>
      </c>
      <c r="C59" s="346">
        <f>SUMIF($H60:$H$125,$A59,C60:C$1236)</f>
        <v>525</v>
      </c>
      <c r="D59" s="346">
        <f>SUMIF($H60:$H$125,$A59,D60:D$1236)</f>
        <v>0</v>
      </c>
      <c r="E59" s="346">
        <f>SUMIF($H60:$H$125,$A59,E60:E$1236)</f>
        <v>-525</v>
      </c>
      <c r="F59" s="346" t="str">
        <f t="shared" si="0"/>
        <v>-100.0%</v>
      </c>
      <c r="G59" s="327" t="str">
        <f t="shared" si="5"/>
        <v>是</v>
      </c>
      <c r="H59" s="331" t="s">
        <v>6886</v>
      </c>
      <c r="I59" s="93" t="str">
        <f t="shared" si="6"/>
        <v>项</v>
      </c>
      <c r="J59" s="359">
        <v>1</v>
      </c>
    </row>
    <row r="60" s="250" customFormat="1" ht="31.5" hidden="1" spans="1:9">
      <c r="A60" s="353" t="s">
        <v>6893</v>
      </c>
      <c r="B60" s="307" t="s">
        <v>1013</v>
      </c>
      <c r="C60" s="348">
        <f>SUMIF('2024.12'!$A$6:$A$719,A60,'2024.12'!$D$6:$D$719)</f>
        <v>0</v>
      </c>
      <c r="D60" s="348"/>
      <c r="E60" s="348">
        <f>D60-C60</f>
        <v>0</v>
      </c>
      <c r="F60" s="348" t="str">
        <f t="shared" si="0"/>
        <v/>
      </c>
      <c r="G60" s="327" t="str">
        <f t="shared" si="5"/>
        <v>否</v>
      </c>
      <c r="H60" s="250" t="s">
        <v>6892</v>
      </c>
      <c r="I60" s="93" t="str">
        <f t="shared" si="6"/>
        <v>目</v>
      </c>
    </row>
    <row r="61" s="250" customFormat="1" ht="31.5" spans="1:10">
      <c r="A61" s="353" t="s">
        <v>6895</v>
      </c>
      <c r="B61" s="307" t="s">
        <v>1015</v>
      </c>
      <c r="C61" s="348">
        <f>SUMIF('2024.12'!$A$6:$A$719,A61,'2024.12'!$D$6:$D$719)</f>
        <v>525</v>
      </c>
      <c r="D61" s="348"/>
      <c r="E61" s="348">
        <f>D61-C61</f>
        <v>-525</v>
      </c>
      <c r="F61" s="348" t="str">
        <f t="shared" si="0"/>
        <v>-100.0%</v>
      </c>
      <c r="G61" s="327" t="str">
        <f t="shared" si="5"/>
        <v>是</v>
      </c>
      <c r="H61" s="250" t="s">
        <v>6892</v>
      </c>
      <c r="I61" s="93" t="str">
        <f t="shared" si="6"/>
        <v>目</v>
      </c>
      <c r="J61" s="359">
        <v>1</v>
      </c>
    </row>
    <row r="62" s="250" customFormat="1" ht="31.5" hidden="1" spans="1:9">
      <c r="A62" s="353" t="s">
        <v>6897</v>
      </c>
      <c r="B62" s="307" t="s">
        <v>1017</v>
      </c>
      <c r="C62" s="348">
        <f>SUMIF('2024.12'!$A$6:$A$719,A62,'2024.12'!$D$6:$D$719)</f>
        <v>0</v>
      </c>
      <c r="D62" s="348"/>
      <c r="E62" s="348">
        <f>D62-C62</f>
        <v>0</v>
      </c>
      <c r="F62" s="348" t="str">
        <f t="shared" si="0"/>
        <v/>
      </c>
      <c r="G62" s="327" t="str">
        <f t="shared" si="5"/>
        <v>否</v>
      </c>
      <c r="H62" s="250" t="s">
        <v>6892</v>
      </c>
      <c r="I62" s="93" t="str">
        <f t="shared" si="6"/>
        <v>目</v>
      </c>
    </row>
    <row r="63" s="250" customFormat="1" ht="31.5" hidden="1" spans="1:9">
      <c r="A63" s="356" t="s">
        <v>6899</v>
      </c>
      <c r="B63" s="357" t="s">
        <v>1019</v>
      </c>
      <c r="C63" s="348">
        <f>SUMIF($H64:$H$125,$A63,C64:C$1236)</f>
        <v>0</v>
      </c>
      <c r="D63" s="358">
        <f>SUMIF($H64:$H$125,$A63,D64:D$1236)</f>
        <v>0</v>
      </c>
      <c r="E63" s="348">
        <f>SUMIF($H64:$H$125,$A63,E64:E$1236)</f>
        <v>0</v>
      </c>
      <c r="F63" s="348" t="str">
        <f t="shared" si="0"/>
        <v/>
      </c>
      <c r="G63" s="327" t="str">
        <f t="shared" si="5"/>
        <v>否</v>
      </c>
      <c r="H63" s="250" t="s">
        <v>6886</v>
      </c>
      <c r="I63" s="93" t="str">
        <f t="shared" si="6"/>
        <v>项</v>
      </c>
    </row>
    <row r="64" s="250" customFormat="1" ht="31.5" hidden="1" spans="1:9">
      <c r="A64" s="356" t="s">
        <v>6901</v>
      </c>
      <c r="B64" s="357" t="s">
        <v>1021</v>
      </c>
      <c r="C64" s="348">
        <f>SUMIF($H65:$H$125,$A64,C65:C$1236)</f>
        <v>0</v>
      </c>
      <c r="D64" s="358">
        <f>SUMIF($H65:$H$125,$A64,D65:D$1236)</f>
        <v>0</v>
      </c>
      <c r="E64" s="348">
        <f>SUMIF($H65:$H$125,$A64,E65:E$1236)</f>
        <v>0</v>
      </c>
      <c r="F64" s="348" t="str">
        <f t="shared" si="0"/>
        <v/>
      </c>
      <c r="G64" s="327" t="str">
        <f t="shared" si="5"/>
        <v>否</v>
      </c>
      <c r="H64" s="250" t="s">
        <v>6886</v>
      </c>
      <c r="I64" s="93" t="str">
        <f t="shared" si="6"/>
        <v>项</v>
      </c>
    </row>
    <row r="65" s="250" customFormat="1" ht="31.5" hidden="1" spans="1:9">
      <c r="A65" s="356" t="s">
        <v>6903</v>
      </c>
      <c r="B65" s="357" t="s">
        <v>1023</v>
      </c>
      <c r="C65" s="348">
        <f>SUMIF($H66:$H$125,$A65,C66:C$1236)</f>
        <v>0</v>
      </c>
      <c r="D65" s="358">
        <f>SUMIF($H66:$H$125,$A65,D66:D$1236)</f>
        <v>0</v>
      </c>
      <c r="E65" s="348">
        <f>SUMIF($H66:$H$125,$A65,E66:E$1236)</f>
        <v>0</v>
      </c>
      <c r="F65" s="348" t="str">
        <f t="shared" si="0"/>
        <v/>
      </c>
      <c r="G65" s="327" t="str">
        <f t="shared" si="5"/>
        <v>否</v>
      </c>
      <c r="H65" s="250" t="s">
        <v>6886</v>
      </c>
      <c r="I65" s="93" t="str">
        <f t="shared" si="6"/>
        <v>项</v>
      </c>
    </row>
    <row r="66" s="250" customFormat="1" ht="31.5" hidden="1" spans="1:9">
      <c r="A66" s="356" t="s">
        <v>6905</v>
      </c>
      <c r="B66" s="357" t="s">
        <v>1025</v>
      </c>
      <c r="C66" s="348">
        <f>SUMIF($H67:$H$125,$A66,C67:C$1236)</f>
        <v>0</v>
      </c>
      <c r="D66" s="358">
        <f>SUMIF($H67:$H$125,$A66,D67:D$1236)</f>
        <v>0</v>
      </c>
      <c r="E66" s="348">
        <f>SUMIF($H67:$H$125,$A66,E67:E$1236)</f>
        <v>0</v>
      </c>
      <c r="F66" s="348" t="str">
        <f t="shared" si="0"/>
        <v/>
      </c>
      <c r="G66" s="327" t="str">
        <f t="shared" si="5"/>
        <v>否</v>
      </c>
      <c r="H66" s="250" t="s">
        <v>6886</v>
      </c>
      <c r="I66" s="93" t="str">
        <f t="shared" si="6"/>
        <v>项</v>
      </c>
    </row>
    <row r="67" s="250" customFormat="1" ht="31.5" hidden="1" spans="1:9">
      <c r="A67" s="356" t="s">
        <v>6907</v>
      </c>
      <c r="B67" s="357" t="s">
        <v>1027</v>
      </c>
      <c r="C67" s="348">
        <f>SUMIF($H68:$H$125,$A67,C68:C$1236)</f>
        <v>0</v>
      </c>
      <c r="D67" s="358">
        <f>SUMIF($H68:$H$125,$A67,D68:D$1236)</f>
        <v>0</v>
      </c>
      <c r="E67" s="348">
        <f>SUMIF($H68:$H$125,$A67,E68:E$1236)</f>
        <v>0</v>
      </c>
      <c r="F67" s="348" t="str">
        <f t="shared" si="0"/>
        <v/>
      </c>
      <c r="G67" s="327" t="str">
        <f t="shared" si="5"/>
        <v>否</v>
      </c>
      <c r="H67" s="250" t="s">
        <v>6886</v>
      </c>
      <c r="I67" s="93" t="str">
        <f t="shared" si="6"/>
        <v>项</v>
      </c>
    </row>
    <row r="68" s="250" customFormat="1" ht="31.5" spans="1:10">
      <c r="A68" s="356" t="s">
        <v>6909</v>
      </c>
      <c r="B68" s="357" t="s">
        <v>1029</v>
      </c>
      <c r="C68" s="348">
        <f>SUMIF($H69:$H$125,$A68,C69:C$1236)</f>
        <v>15</v>
      </c>
      <c r="D68" s="358">
        <f>SUMIF($H69:$H$125,$A68,D69:D$1236)</f>
        <v>20</v>
      </c>
      <c r="E68" s="348">
        <f>SUMIF($H69:$H$125,$A68,E69:E$1236)</f>
        <v>5</v>
      </c>
      <c r="F68" s="348" t="str">
        <f t="shared" si="0"/>
        <v>33.3%</v>
      </c>
      <c r="G68" s="327" t="str">
        <f t="shared" si="5"/>
        <v>是</v>
      </c>
      <c r="H68" s="250" t="s">
        <v>6886</v>
      </c>
      <c r="I68" s="93" t="str">
        <f t="shared" si="6"/>
        <v>项</v>
      </c>
      <c r="J68" s="359">
        <v>1</v>
      </c>
    </row>
    <row r="69" s="250" customFormat="1" ht="31.5" spans="1:10">
      <c r="A69" s="353" t="s">
        <v>6910</v>
      </c>
      <c r="B69" s="307" t="s">
        <v>1031</v>
      </c>
      <c r="C69" s="348">
        <f>SUMIF('2024.12'!$A$6:$A$719,A69,'2024.12'!$D$6:$D$719)</f>
        <v>15</v>
      </c>
      <c r="D69" s="348">
        <v>20</v>
      </c>
      <c r="E69" s="348">
        <f>D69-C69</f>
        <v>5</v>
      </c>
      <c r="F69" s="348" t="str">
        <f t="shared" si="0"/>
        <v>33.3%</v>
      </c>
      <c r="G69" s="327" t="str">
        <f t="shared" si="5"/>
        <v>是</v>
      </c>
      <c r="H69" s="250" t="s">
        <v>6909</v>
      </c>
      <c r="I69" s="93" t="str">
        <f t="shared" si="6"/>
        <v>目</v>
      </c>
      <c r="J69" s="359">
        <v>1</v>
      </c>
    </row>
    <row r="70" s="250" customFormat="1" ht="31.5" hidden="1" spans="1:9">
      <c r="A70" s="353" t="s">
        <v>6912</v>
      </c>
      <c r="B70" s="307" t="s">
        <v>1033</v>
      </c>
      <c r="C70" s="348">
        <f>SUMIF('2024.12'!$A$6:$A$719,A70,'2024.12'!$D$6:$D$719)</f>
        <v>0</v>
      </c>
      <c r="D70" s="348"/>
      <c r="E70" s="348">
        <f>D70-C70</f>
        <v>0</v>
      </c>
      <c r="F70" s="348" t="str">
        <f t="shared" ref="F70:F124" si="9">IFERROR(TEXT(E70/C70,"0.0%"),"")</f>
        <v/>
      </c>
      <c r="G70" s="327" t="str">
        <f t="shared" si="5"/>
        <v>否</v>
      </c>
      <c r="H70" s="250" t="s">
        <v>6909</v>
      </c>
      <c r="I70" s="93" t="str">
        <f t="shared" si="6"/>
        <v>目</v>
      </c>
    </row>
    <row r="71" s="328" customFormat="1" ht="31.5" hidden="1" spans="1:9">
      <c r="A71" s="269" t="s">
        <v>6914</v>
      </c>
      <c r="B71" s="270" t="s">
        <v>1035</v>
      </c>
      <c r="C71" s="346">
        <f>SUMIF($H72:$H$125,$A71,C72:C$1236)</f>
        <v>0</v>
      </c>
      <c r="D71" s="346">
        <f>SUMIF($H72:$H$125,$A71,D72:D$1236)</f>
        <v>0</v>
      </c>
      <c r="E71" s="346">
        <f>SUMIF($H72:$H$125,$A71,E72:E$1236)</f>
        <v>0</v>
      </c>
      <c r="F71" s="346" t="str">
        <f t="shared" si="9"/>
        <v/>
      </c>
      <c r="G71" s="327" t="str">
        <f t="shared" ref="G71:G108" si="10">IF(SUM(C71:D71)&lt;&gt;0,"是","否")</f>
        <v>否</v>
      </c>
      <c r="H71" s="328" t="s">
        <v>6886</v>
      </c>
      <c r="I71" s="93" t="str">
        <f t="shared" ref="I71:I107" si="11">_xlfn.IFS(LEN(A71)=3,"类",LEN(A71)=5,"款",LEN(A71)=7,"项",LEN(A71)=9,"目")</f>
        <v>项</v>
      </c>
    </row>
    <row r="72" s="328" customFormat="1" ht="31.5" spans="1:10">
      <c r="A72" s="269" t="s">
        <v>6916</v>
      </c>
      <c r="B72" s="270" t="s">
        <v>1037</v>
      </c>
      <c r="C72" s="346">
        <f>SUMIF($H73:$H$74,$A72,C73:C$74)</f>
        <v>4116</v>
      </c>
      <c r="D72" s="346">
        <f>SUMIF($H73:$H$74,$A72,D73:D$74)</f>
        <v>508</v>
      </c>
      <c r="E72" s="346">
        <f>SUMIF($H73:$H$74,$A72,E73:E$74)</f>
        <v>-3608</v>
      </c>
      <c r="F72" s="346" t="str">
        <f t="shared" si="9"/>
        <v>-87.7%</v>
      </c>
      <c r="G72" s="327" t="str">
        <f t="shared" si="10"/>
        <v>是</v>
      </c>
      <c r="H72" s="328" t="s">
        <v>6886</v>
      </c>
      <c r="I72" s="93" t="str">
        <f t="shared" si="11"/>
        <v>项</v>
      </c>
      <c r="J72" s="359">
        <v>1</v>
      </c>
    </row>
    <row r="73" s="328" customFormat="1" ht="31.5" spans="1:10">
      <c r="A73" s="353" t="s">
        <v>6917</v>
      </c>
      <c r="B73" s="307" t="s">
        <v>1039</v>
      </c>
      <c r="C73" s="348">
        <f>SUMIF('2024.12'!$A$6:$A$719,A73,'2024.12'!$D$6:$D$719)</f>
        <v>4116</v>
      </c>
      <c r="D73" s="348"/>
      <c r="E73" s="348">
        <f t="shared" ref="E73:E91" si="12">D73-C73</f>
        <v>-4116</v>
      </c>
      <c r="F73" s="348" t="str">
        <f t="shared" si="9"/>
        <v>-100.0%</v>
      </c>
      <c r="G73" s="327" t="str">
        <f t="shared" si="10"/>
        <v>是</v>
      </c>
      <c r="H73" s="328" t="s">
        <v>6916</v>
      </c>
      <c r="I73" s="93" t="str">
        <f t="shared" si="11"/>
        <v>目</v>
      </c>
      <c r="J73" s="359">
        <v>1</v>
      </c>
    </row>
    <row r="74" s="329" customFormat="1" ht="31.5" spans="1:10">
      <c r="A74" s="353" t="s">
        <v>6918</v>
      </c>
      <c r="B74" s="307" t="s">
        <v>1037</v>
      </c>
      <c r="C74" s="348">
        <f>SUMIF('2024.12'!$A$6:$A$719,A74,'2024.12'!$D$6:$D$719)</f>
        <v>0</v>
      </c>
      <c r="D74" s="348">
        <v>508</v>
      </c>
      <c r="E74" s="348">
        <f t="shared" si="12"/>
        <v>508</v>
      </c>
      <c r="F74" s="348" t="str">
        <f t="shared" si="9"/>
        <v/>
      </c>
      <c r="G74" s="327" t="str">
        <f t="shared" si="10"/>
        <v>是</v>
      </c>
      <c r="H74" s="329" t="s">
        <v>6916</v>
      </c>
      <c r="I74" s="93" t="str">
        <f t="shared" si="11"/>
        <v>目</v>
      </c>
      <c r="J74" s="359">
        <v>1</v>
      </c>
    </row>
    <row r="75" s="327" customFormat="1" ht="15.75" spans="1:11">
      <c r="A75" s="13" t="s">
        <v>3274</v>
      </c>
      <c r="B75" s="322"/>
      <c r="C75" s="345">
        <f>C6+C56</f>
        <v>14676</v>
      </c>
      <c r="D75" s="345">
        <f>D6+D56</f>
        <v>20878</v>
      </c>
      <c r="E75" s="345">
        <f>E6+E56</f>
        <v>6202</v>
      </c>
      <c r="F75" s="345" t="str">
        <f t="shared" si="9"/>
        <v>42.3%</v>
      </c>
      <c r="G75" s="327" t="str">
        <f t="shared" si="10"/>
        <v>是</v>
      </c>
      <c r="I75" s="93"/>
      <c r="J75" s="359">
        <v>1</v>
      </c>
      <c r="K75" s="327">
        <f>E75-J75</f>
        <v>6201</v>
      </c>
    </row>
    <row r="76" s="330" customFormat="1" ht="15.75" hidden="1" spans="1:9">
      <c r="A76" s="360" t="s">
        <v>6920</v>
      </c>
      <c r="B76" s="361" t="s">
        <v>1152</v>
      </c>
      <c r="C76" s="352">
        <f>SUMIF($H77:$H$124,$A76,C77:C$124)</f>
        <v>0</v>
      </c>
      <c r="D76" s="352">
        <f>SUMIF($H$77:$H124,$A76,D$77:D124)</f>
        <v>0</v>
      </c>
      <c r="E76" s="352">
        <f>SUMIF($H$77:$H124,$A76,E$77:E124)</f>
        <v>0</v>
      </c>
      <c r="F76" s="352" t="str">
        <f t="shared" si="9"/>
        <v/>
      </c>
      <c r="G76" s="327" t="str">
        <f t="shared" si="10"/>
        <v>否</v>
      </c>
      <c r="H76" s="330" t="s">
        <v>4455</v>
      </c>
      <c r="I76" s="93" t="str">
        <f t="shared" si="11"/>
        <v>项</v>
      </c>
    </row>
    <row r="77" s="329" customFormat="1" ht="31.5" hidden="1" spans="1:9">
      <c r="A77" s="353" t="s">
        <v>6921</v>
      </c>
      <c r="B77" s="307" t="s">
        <v>1154</v>
      </c>
      <c r="C77" s="348">
        <f>SUMIF('2024.12'!$A$6:$A$719,A77,'2024.12'!$D$6:$D$719)</f>
        <v>0</v>
      </c>
      <c r="D77" s="348"/>
      <c r="E77" s="348">
        <f t="shared" si="12"/>
        <v>0</v>
      </c>
      <c r="F77" s="348" t="str">
        <f t="shared" si="9"/>
        <v/>
      </c>
      <c r="G77" s="327" t="str">
        <f t="shared" si="10"/>
        <v>否</v>
      </c>
      <c r="H77" s="329" t="s">
        <v>6920</v>
      </c>
      <c r="I77" s="93" t="str">
        <f t="shared" si="11"/>
        <v>目</v>
      </c>
    </row>
    <row r="78" s="329" customFormat="1" ht="31.5" hidden="1" spans="1:9">
      <c r="A78" s="353" t="s">
        <v>6923</v>
      </c>
      <c r="B78" s="307" t="s">
        <v>1156</v>
      </c>
      <c r="C78" s="348">
        <f>SUMIF('2024.12'!$A$6:$A$719,A78,'2024.12'!$D$6:$D$719)</f>
        <v>0</v>
      </c>
      <c r="D78" s="348"/>
      <c r="E78" s="348">
        <f t="shared" si="12"/>
        <v>0</v>
      </c>
      <c r="F78" s="348" t="str">
        <f t="shared" si="9"/>
        <v/>
      </c>
      <c r="G78" s="327" t="str">
        <f t="shared" si="10"/>
        <v>否</v>
      </c>
      <c r="H78" s="329" t="s">
        <v>6920</v>
      </c>
      <c r="I78" s="93" t="str">
        <f t="shared" si="11"/>
        <v>目</v>
      </c>
    </row>
    <row r="79" s="329" customFormat="1" ht="15.75" hidden="1" spans="1:9">
      <c r="A79" s="353" t="s">
        <v>6925</v>
      </c>
      <c r="B79" s="307" t="s">
        <v>1158</v>
      </c>
      <c r="C79" s="348">
        <f>SUMIF('2024.12'!$A$6:$A$719,A79,'2024.12'!$D$6:$D$719)</f>
        <v>0</v>
      </c>
      <c r="D79" s="348"/>
      <c r="E79" s="348">
        <f t="shared" si="12"/>
        <v>0</v>
      </c>
      <c r="F79" s="348" t="str">
        <f t="shared" si="9"/>
        <v/>
      </c>
      <c r="G79" s="327" t="str">
        <f t="shared" si="10"/>
        <v>否</v>
      </c>
      <c r="H79" s="329" t="s">
        <v>6920</v>
      </c>
      <c r="I79" s="93" t="str">
        <f t="shared" si="11"/>
        <v>目</v>
      </c>
    </row>
    <row r="80" s="250" customFormat="1" ht="15.75" hidden="1" spans="1:9">
      <c r="A80" s="353" t="s">
        <v>6927</v>
      </c>
      <c r="B80" s="307" t="s">
        <v>1160</v>
      </c>
      <c r="C80" s="348">
        <f>SUMIF('2024.12'!$A$6:$A$719,A80,'2024.12'!$D$6:$D$719)</f>
        <v>0</v>
      </c>
      <c r="D80" s="348"/>
      <c r="E80" s="348">
        <f t="shared" si="12"/>
        <v>0</v>
      </c>
      <c r="F80" s="362" t="str">
        <f t="shared" si="9"/>
        <v/>
      </c>
      <c r="G80" s="327" t="str">
        <f t="shared" si="10"/>
        <v>否</v>
      </c>
      <c r="H80" s="250" t="s">
        <v>6920</v>
      </c>
      <c r="I80" s="93" t="str">
        <f t="shared" si="11"/>
        <v>目</v>
      </c>
    </row>
    <row r="81" s="250" customFormat="1" ht="15.75" hidden="1" spans="1:9">
      <c r="A81" s="353" t="s">
        <v>6929</v>
      </c>
      <c r="B81" s="307" t="s">
        <v>1162</v>
      </c>
      <c r="C81" s="348">
        <f>SUMIF('2024.12'!$A$6:$A$719,A81,'2024.12'!$D$6:$D$719)</f>
        <v>0</v>
      </c>
      <c r="D81" s="348"/>
      <c r="E81" s="348">
        <f t="shared" si="12"/>
        <v>0</v>
      </c>
      <c r="F81" s="362" t="str">
        <f t="shared" si="9"/>
        <v/>
      </c>
      <c r="G81" s="327" t="str">
        <f t="shared" si="10"/>
        <v>否</v>
      </c>
      <c r="H81" s="250" t="s">
        <v>6920</v>
      </c>
      <c r="I81" s="93" t="str">
        <f t="shared" si="11"/>
        <v>目</v>
      </c>
    </row>
    <row r="82" s="250" customFormat="1" ht="15.75" hidden="1" spans="1:9">
      <c r="A82" s="353" t="s">
        <v>6931</v>
      </c>
      <c r="B82" s="307" t="s">
        <v>1164</v>
      </c>
      <c r="C82" s="348">
        <f>SUMIF('2024.12'!$A$6:$A$719,A82,'2024.12'!$D$6:$D$719)</f>
        <v>0</v>
      </c>
      <c r="D82" s="348"/>
      <c r="E82" s="348">
        <f t="shared" si="12"/>
        <v>0</v>
      </c>
      <c r="F82" s="362" t="str">
        <f t="shared" si="9"/>
        <v/>
      </c>
      <c r="G82" s="327" t="str">
        <f t="shared" si="10"/>
        <v>否</v>
      </c>
      <c r="H82" s="250" t="s">
        <v>6920</v>
      </c>
      <c r="I82" s="93" t="str">
        <f t="shared" si="11"/>
        <v>目</v>
      </c>
    </row>
    <row r="83" s="250" customFormat="1" ht="15.75" hidden="1" spans="1:9">
      <c r="A83" s="353" t="s">
        <v>6933</v>
      </c>
      <c r="B83" s="307" t="s">
        <v>1166</v>
      </c>
      <c r="C83" s="348">
        <f>SUMIF('2024.12'!$A$6:$A$719,A83,'2024.12'!$D$6:$D$719)</f>
        <v>0</v>
      </c>
      <c r="D83" s="348"/>
      <c r="E83" s="348">
        <f t="shared" si="12"/>
        <v>0</v>
      </c>
      <c r="F83" s="362" t="str">
        <f t="shared" si="9"/>
        <v/>
      </c>
      <c r="G83" s="327" t="str">
        <f t="shared" si="10"/>
        <v>否</v>
      </c>
      <c r="H83" s="250" t="s">
        <v>6920</v>
      </c>
      <c r="I83" s="93" t="str">
        <f t="shared" si="11"/>
        <v>目</v>
      </c>
    </row>
    <row r="84" s="250" customFormat="1" ht="31.5" hidden="1" spans="1:9">
      <c r="A84" s="353" t="s">
        <v>6935</v>
      </c>
      <c r="B84" s="307" t="s">
        <v>1168</v>
      </c>
      <c r="C84" s="348">
        <f>SUMIF('2024.12'!$A$6:$A$719,A84,'2024.12'!$D$6:$D$719)</f>
        <v>0</v>
      </c>
      <c r="D84" s="348"/>
      <c r="E84" s="348">
        <f t="shared" si="12"/>
        <v>0</v>
      </c>
      <c r="F84" s="362" t="str">
        <f t="shared" si="9"/>
        <v/>
      </c>
      <c r="G84" s="327" t="str">
        <f t="shared" si="10"/>
        <v>否</v>
      </c>
      <c r="H84" s="250" t="s">
        <v>6920</v>
      </c>
      <c r="I84" s="93" t="str">
        <f t="shared" si="11"/>
        <v>目</v>
      </c>
    </row>
    <row r="85" s="250" customFormat="1" ht="15.75" hidden="1" spans="1:9">
      <c r="A85" s="353" t="s">
        <v>6937</v>
      </c>
      <c r="B85" s="307" t="s">
        <v>1170</v>
      </c>
      <c r="C85" s="348">
        <f>SUMIF('2024.12'!$A$6:$A$719,A85,'2024.12'!$D$6:$D$719)</f>
        <v>0</v>
      </c>
      <c r="D85" s="348"/>
      <c r="E85" s="348">
        <f t="shared" si="12"/>
        <v>0</v>
      </c>
      <c r="F85" s="362" t="str">
        <f t="shared" si="9"/>
        <v/>
      </c>
      <c r="G85" s="327" t="str">
        <f t="shared" si="10"/>
        <v>否</v>
      </c>
      <c r="H85" s="250" t="s">
        <v>6920</v>
      </c>
      <c r="I85" s="93" t="str">
        <f t="shared" si="11"/>
        <v>目</v>
      </c>
    </row>
    <row r="86" s="250" customFormat="1" ht="15.75" hidden="1" spans="1:9">
      <c r="A86" s="353" t="s">
        <v>6939</v>
      </c>
      <c r="B86" s="307" t="s">
        <v>1172</v>
      </c>
      <c r="C86" s="348">
        <f>SUMIF('2024.12'!$A$6:$A$719,A86,'2024.12'!$D$6:$D$719)</f>
        <v>0</v>
      </c>
      <c r="D86" s="348"/>
      <c r="E86" s="348">
        <f t="shared" si="12"/>
        <v>0</v>
      </c>
      <c r="F86" s="362" t="str">
        <f t="shared" si="9"/>
        <v/>
      </c>
      <c r="G86" s="327" t="str">
        <f t="shared" si="10"/>
        <v>否</v>
      </c>
      <c r="H86" s="250" t="s">
        <v>6920</v>
      </c>
      <c r="I86" s="93" t="str">
        <f t="shared" si="11"/>
        <v>目</v>
      </c>
    </row>
    <row r="87" s="250" customFormat="1" ht="15.75" hidden="1" spans="1:9">
      <c r="A87" s="353" t="s">
        <v>6941</v>
      </c>
      <c r="B87" s="307" t="s">
        <v>1174</v>
      </c>
      <c r="C87" s="348">
        <f>SUMIF('2024.12'!$A$6:$A$719,A87,'2024.12'!$D$6:$D$719)</f>
        <v>0</v>
      </c>
      <c r="D87" s="348"/>
      <c r="E87" s="348">
        <f t="shared" si="12"/>
        <v>0</v>
      </c>
      <c r="F87" s="362" t="str">
        <f t="shared" si="9"/>
        <v/>
      </c>
      <c r="G87" s="327" t="str">
        <f t="shared" si="10"/>
        <v>否</v>
      </c>
      <c r="H87" s="250" t="s">
        <v>6920</v>
      </c>
      <c r="I87" s="93" t="str">
        <f t="shared" si="11"/>
        <v>目</v>
      </c>
    </row>
    <row r="88" s="250" customFormat="1" ht="15.75" hidden="1" spans="1:9">
      <c r="A88" s="353" t="s">
        <v>6943</v>
      </c>
      <c r="B88" s="307" t="s">
        <v>1176</v>
      </c>
      <c r="C88" s="348">
        <f>SUMIF('2024.12'!$A$6:$A$719,A88,'2024.12'!$D$6:$D$719)</f>
        <v>0</v>
      </c>
      <c r="D88" s="348"/>
      <c r="E88" s="348">
        <f t="shared" si="12"/>
        <v>0</v>
      </c>
      <c r="F88" s="362" t="str">
        <f t="shared" si="9"/>
        <v/>
      </c>
      <c r="G88" s="327" t="str">
        <f t="shared" si="10"/>
        <v>否</v>
      </c>
      <c r="H88" s="250" t="s">
        <v>6920</v>
      </c>
      <c r="I88" s="93" t="str">
        <f t="shared" si="11"/>
        <v>目</v>
      </c>
    </row>
    <row r="89" s="250" customFormat="1" ht="15.75" hidden="1" spans="1:9">
      <c r="A89" s="353" t="s">
        <v>6945</v>
      </c>
      <c r="B89" s="307" t="s">
        <v>1178</v>
      </c>
      <c r="C89" s="348">
        <f>SUMIF('2024.12'!$A$6:$A$719,A89,'2024.12'!$D$6:$D$719)</f>
        <v>0</v>
      </c>
      <c r="D89" s="348"/>
      <c r="E89" s="348">
        <f t="shared" si="12"/>
        <v>0</v>
      </c>
      <c r="F89" s="362" t="str">
        <f t="shared" si="9"/>
        <v/>
      </c>
      <c r="G89" s="327" t="str">
        <f t="shared" si="10"/>
        <v>否</v>
      </c>
      <c r="H89" s="250" t="s">
        <v>6920</v>
      </c>
      <c r="I89" s="93" t="str">
        <f t="shared" si="11"/>
        <v>目</v>
      </c>
    </row>
    <row r="90" s="250" customFormat="1" ht="31.5" hidden="1" spans="1:9">
      <c r="A90" s="353" t="s">
        <v>6947</v>
      </c>
      <c r="B90" s="307" t="s">
        <v>1180</v>
      </c>
      <c r="C90" s="348">
        <f>SUMIF('2024.12'!$A$6:$A$719,A90,'2024.12'!$D$6:$D$719)</f>
        <v>0</v>
      </c>
      <c r="D90" s="348"/>
      <c r="E90" s="348">
        <f t="shared" si="12"/>
        <v>0</v>
      </c>
      <c r="F90" s="362" t="str">
        <f t="shared" si="9"/>
        <v/>
      </c>
      <c r="G90" s="327" t="str">
        <f t="shared" si="10"/>
        <v>否</v>
      </c>
      <c r="H90" s="250" t="s">
        <v>6920</v>
      </c>
      <c r="I90" s="93" t="str">
        <f t="shared" si="11"/>
        <v>目</v>
      </c>
    </row>
    <row r="91" s="230" customFormat="1" ht="15.75" hidden="1" spans="1:9">
      <c r="A91" s="351" t="s">
        <v>6949</v>
      </c>
      <c r="B91" s="281" t="s">
        <v>1182</v>
      </c>
      <c r="C91" s="348">
        <f>SUMIF('2024.12'!$A$6:$A$719,A91,'2024.12'!$D$6:$D$719)</f>
        <v>0</v>
      </c>
      <c r="D91" s="352"/>
      <c r="E91" s="352">
        <f t="shared" si="12"/>
        <v>0</v>
      </c>
      <c r="F91" s="363" t="str">
        <f t="shared" si="9"/>
        <v/>
      </c>
      <c r="G91" s="327" t="str">
        <f t="shared" si="10"/>
        <v>否</v>
      </c>
      <c r="H91" s="230" t="s">
        <v>6920</v>
      </c>
      <c r="I91" s="93" t="str">
        <f t="shared" si="11"/>
        <v>目</v>
      </c>
    </row>
    <row r="92" s="332" customFormat="1" ht="15.75" spans="1:10">
      <c r="A92" s="20" t="s">
        <v>6950</v>
      </c>
      <c r="B92" s="344" t="s">
        <v>6951</v>
      </c>
      <c r="C92" s="345">
        <f>SUMIF($H93:$H$125,$A92,C93:C$125)</f>
        <v>14445</v>
      </c>
      <c r="D92" s="345">
        <f>SUMIF($H93:$H$125,$A92,D93:D$125)</f>
        <v>3500</v>
      </c>
      <c r="E92" s="345">
        <f>SUMIF($H93:$H$125,$A92,E93:E$125)</f>
        <v>-10945</v>
      </c>
      <c r="F92" s="364" t="str">
        <f t="shared" si="9"/>
        <v>-75.8%</v>
      </c>
      <c r="G92" s="327" t="str">
        <f t="shared" si="10"/>
        <v>是</v>
      </c>
      <c r="H92" s="332" t="s">
        <v>4459</v>
      </c>
      <c r="I92" s="93" t="str">
        <f t="shared" si="11"/>
        <v>款</v>
      </c>
      <c r="J92" s="359">
        <v>1</v>
      </c>
    </row>
    <row r="93" s="250" customFormat="1" ht="15.75" hidden="1" spans="1:9">
      <c r="A93" s="356" t="s">
        <v>6952</v>
      </c>
      <c r="B93" s="357" t="s">
        <v>7705</v>
      </c>
      <c r="C93" s="348">
        <f>表3.2024年政府性基金预算收入决算表!F93</f>
        <v>0</v>
      </c>
      <c r="D93" s="358"/>
      <c r="E93" s="348">
        <f t="shared" ref="E93:E102" si="13">D93-C93</f>
        <v>0</v>
      </c>
      <c r="F93" s="362" t="str">
        <f t="shared" si="9"/>
        <v/>
      </c>
      <c r="G93" s="327" t="str">
        <f t="shared" si="10"/>
        <v>否</v>
      </c>
      <c r="H93" s="250" t="s">
        <v>6950</v>
      </c>
      <c r="I93" s="93" t="str">
        <f t="shared" si="11"/>
        <v>项</v>
      </c>
    </row>
    <row r="94" s="230" customFormat="1" ht="15.75" hidden="1" spans="1:9">
      <c r="A94" s="360" t="s">
        <v>6953</v>
      </c>
      <c r="B94" s="361" t="s">
        <v>1550</v>
      </c>
      <c r="C94" s="352">
        <f>表3.2024年政府性基金预算收入决算表!F94</f>
        <v>0</v>
      </c>
      <c r="D94" s="352">
        <v>0</v>
      </c>
      <c r="E94" s="352">
        <f t="shared" si="13"/>
        <v>0</v>
      </c>
      <c r="F94" s="363" t="str">
        <f t="shared" si="9"/>
        <v/>
      </c>
      <c r="G94" s="327" t="str">
        <f t="shared" si="10"/>
        <v>否</v>
      </c>
      <c r="H94" s="230" t="s">
        <v>6950</v>
      </c>
      <c r="I94" s="93" t="str">
        <f t="shared" si="11"/>
        <v>项</v>
      </c>
    </row>
    <row r="95" s="230" customFormat="1" ht="22.5" hidden="1" spans="1:10">
      <c r="A95" s="360" t="s">
        <v>6954</v>
      </c>
      <c r="B95" s="361" t="s">
        <v>6955</v>
      </c>
      <c r="C95" s="352">
        <f>表3.2024年政府性基金预算收入决算表!F95</f>
        <v>0</v>
      </c>
      <c r="D95" s="352"/>
      <c r="E95" s="352">
        <f t="shared" si="13"/>
        <v>0</v>
      </c>
      <c r="F95" s="363" t="str">
        <f t="shared" si="9"/>
        <v/>
      </c>
      <c r="G95" s="327" t="str">
        <f t="shared" si="10"/>
        <v>否</v>
      </c>
      <c r="H95" s="230" t="s">
        <v>6950</v>
      </c>
      <c r="I95" s="93" t="str">
        <f t="shared" si="11"/>
        <v>项</v>
      </c>
      <c r="J95" s="366">
        <v>1</v>
      </c>
    </row>
    <row r="96" s="250" customFormat="1" ht="15.75" hidden="1" spans="1:9">
      <c r="A96" s="356" t="s">
        <v>6956</v>
      </c>
      <c r="B96" s="357" t="s">
        <v>1552</v>
      </c>
      <c r="C96" s="348">
        <f>表3.2024年政府性基金预算收入决算表!F96</f>
        <v>0</v>
      </c>
      <c r="D96" s="358"/>
      <c r="E96" s="348">
        <f t="shared" si="13"/>
        <v>0</v>
      </c>
      <c r="F96" s="362" t="str">
        <f t="shared" si="9"/>
        <v/>
      </c>
      <c r="G96" s="327" t="str">
        <f t="shared" si="10"/>
        <v>否</v>
      </c>
      <c r="H96" s="250" t="s">
        <v>6950</v>
      </c>
      <c r="I96" s="93" t="str">
        <f t="shared" si="11"/>
        <v>项</v>
      </c>
    </row>
    <row r="97" s="230" customFormat="1" ht="15.75" spans="1:10">
      <c r="A97" s="360" t="s">
        <v>6957</v>
      </c>
      <c r="B97" s="361" t="s">
        <v>6958</v>
      </c>
      <c r="C97" s="352">
        <f>表3.2024年政府性基金预算收入决算表!F97</f>
        <v>12118</v>
      </c>
      <c r="D97" s="352">
        <v>1250</v>
      </c>
      <c r="E97" s="352">
        <f t="shared" si="13"/>
        <v>-10868</v>
      </c>
      <c r="F97" s="363" t="str">
        <f t="shared" si="9"/>
        <v>-89.7%</v>
      </c>
      <c r="G97" s="327" t="str">
        <f t="shared" si="10"/>
        <v>是</v>
      </c>
      <c r="H97" s="230" t="s">
        <v>6950</v>
      </c>
      <c r="I97" s="93" t="str">
        <f t="shared" si="11"/>
        <v>项</v>
      </c>
      <c r="J97" s="359">
        <v>1</v>
      </c>
    </row>
    <row r="98" s="230" customFormat="1" ht="15.75" spans="1:10">
      <c r="A98" s="360" t="s">
        <v>6959</v>
      </c>
      <c r="B98" s="361" t="s">
        <v>6960</v>
      </c>
      <c r="C98" s="352">
        <f>表3.2024年政府性基金预算收入决算表!F98</f>
        <v>778</v>
      </c>
      <c r="D98" s="352">
        <v>1050</v>
      </c>
      <c r="E98" s="352">
        <f t="shared" si="13"/>
        <v>272</v>
      </c>
      <c r="F98" s="363" t="str">
        <f t="shared" si="9"/>
        <v>35.0%</v>
      </c>
      <c r="G98" s="327" t="str">
        <f t="shared" si="10"/>
        <v>是</v>
      </c>
      <c r="H98" s="230" t="s">
        <v>6950</v>
      </c>
      <c r="I98" s="93" t="str">
        <f t="shared" si="11"/>
        <v>项</v>
      </c>
      <c r="J98" s="359">
        <v>1</v>
      </c>
    </row>
    <row r="99" s="250" customFormat="1" ht="15.75" hidden="1" spans="1:9">
      <c r="A99" s="356" t="s">
        <v>6961</v>
      </c>
      <c r="B99" s="357" t="s">
        <v>1553</v>
      </c>
      <c r="C99" s="348">
        <f>表3.2024年政府性基金预算收入决算表!F99</f>
        <v>0</v>
      </c>
      <c r="D99" s="358"/>
      <c r="E99" s="348">
        <f t="shared" si="13"/>
        <v>0</v>
      </c>
      <c r="F99" s="362" t="str">
        <f t="shared" si="9"/>
        <v/>
      </c>
      <c r="G99" s="327" t="str">
        <f t="shared" si="10"/>
        <v>否</v>
      </c>
      <c r="H99" s="250" t="s">
        <v>6950</v>
      </c>
      <c r="I99" s="93" t="str">
        <f t="shared" si="11"/>
        <v>项</v>
      </c>
    </row>
    <row r="100" s="250" customFormat="1" ht="15.75" hidden="1" spans="1:9">
      <c r="A100" s="356" t="s">
        <v>6962</v>
      </c>
      <c r="B100" s="357" t="s">
        <v>7706</v>
      </c>
      <c r="C100" s="348">
        <f>表3.2024年政府性基金预算收入决算表!F100</f>
        <v>0</v>
      </c>
      <c r="D100" s="358"/>
      <c r="E100" s="348">
        <f t="shared" si="13"/>
        <v>0</v>
      </c>
      <c r="F100" s="362" t="str">
        <f t="shared" si="9"/>
        <v/>
      </c>
      <c r="G100" s="327" t="str">
        <f t="shared" si="10"/>
        <v>否</v>
      </c>
      <c r="H100" s="250" t="s">
        <v>6950</v>
      </c>
      <c r="I100" s="93" t="str">
        <f t="shared" si="11"/>
        <v>项</v>
      </c>
    </row>
    <row r="101" s="230" customFormat="1" ht="15.75" spans="1:10">
      <c r="A101" s="360" t="s">
        <v>6963</v>
      </c>
      <c r="B101" s="361" t="s">
        <v>894</v>
      </c>
      <c r="C101" s="352">
        <f>表3.2024年政府性基金预算收入决算表!F101</f>
        <v>1549</v>
      </c>
      <c r="D101" s="352">
        <v>1200</v>
      </c>
      <c r="E101" s="352">
        <f t="shared" si="13"/>
        <v>-349</v>
      </c>
      <c r="F101" s="363" t="str">
        <f t="shared" si="9"/>
        <v>-22.5%</v>
      </c>
      <c r="G101" s="327" t="str">
        <f t="shared" si="10"/>
        <v>是</v>
      </c>
      <c r="H101" s="230" t="s">
        <v>6950</v>
      </c>
      <c r="I101" s="93" t="str">
        <f t="shared" si="11"/>
        <v>项</v>
      </c>
      <c r="J101" s="359">
        <v>1</v>
      </c>
    </row>
    <row r="102" s="250" customFormat="1" ht="15.75" hidden="1" spans="1:9">
      <c r="A102" s="356" t="s">
        <v>6964</v>
      </c>
      <c r="B102" s="357" t="s">
        <v>9049</v>
      </c>
      <c r="C102" s="348">
        <f>表3.2024年政府性基金预算收入决算表!F102</f>
        <v>0</v>
      </c>
      <c r="D102" s="358"/>
      <c r="E102" s="348">
        <f t="shared" si="13"/>
        <v>0</v>
      </c>
      <c r="F102" s="362" t="str">
        <f t="shared" si="9"/>
        <v/>
      </c>
      <c r="G102" s="327" t="str">
        <f t="shared" si="10"/>
        <v>否</v>
      </c>
      <c r="H102" s="250" t="s">
        <v>4591</v>
      </c>
      <c r="I102" s="93" t="str">
        <f t="shared" si="11"/>
        <v>项</v>
      </c>
    </row>
    <row r="103" s="332" customFormat="1" ht="18" customHeight="1" spans="1:10">
      <c r="A103" s="20" t="s">
        <v>4597</v>
      </c>
      <c r="B103" s="344" t="s">
        <v>6966</v>
      </c>
      <c r="C103" s="345">
        <f>SUMIF($H104:$H$125,$A103,C104:C$125)</f>
        <v>4843</v>
      </c>
      <c r="D103" s="345">
        <f>SUMIF($H104:$H$125,$A103,D104:D$125)</f>
        <v>14499</v>
      </c>
      <c r="E103" s="345">
        <f>SUMIF($H104:$H$125,$A103,E104:E$125)</f>
        <v>9656</v>
      </c>
      <c r="F103" s="364" t="str">
        <f t="shared" si="9"/>
        <v>199.4%</v>
      </c>
      <c r="G103" s="327" t="str">
        <f t="shared" si="10"/>
        <v>是</v>
      </c>
      <c r="H103" s="332" t="s">
        <v>4459</v>
      </c>
      <c r="I103" s="93" t="str">
        <f t="shared" si="11"/>
        <v>款</v>
      </c>
      <c r="J103" s="359">
        <v>1</v>
      </c>
    </row>
    <row r="104" s="230" customFormat="1" ht="18" customHeight="1" spans="1:10">
      <c r="A104" s="360" t="s">
        <v>4599</v>
      </c>
      <c r="B104" s="361" t="s">
        <v>6966</v>
      </c>
      <c r="C104" s="352">
        <f>表3.2024年政府性基金预算收入决算表!F104</f>
        <v>4843</v>
      </c>
      <c r="D104" s="352">
        <v>14499</v>
      </c>
      <c r="E104" s="352">
        <f>D104-C104</f>
        <v>9656</v>
      </c>
      <c r="F104" s="363" t="str">
        <f t="shared" si="9"/>
        <v>199.4%</v>
      </c>
      <c r="G104" s="327" t="str">
        <f t="shared" si="10"/>
        <v>是</v>
      </c>
      <c r="H104" s="230" t="s">
        <v>4597</v>
      </c>
      <c r="I104" s="93" t="str">
        <f t="shared" si="11"/>
        <v>项</v>
      </c>
      <c r="J104" s="359">
        <v>1</v>
      </c>
    </row>
    <row r="105" s="230" customFormat="1" ht="18" customHeight="1" spans="1:10">
      <c r="A105" s="20" t="s">
        <v>4601</v>
      </c>
      <c r="B105" s="344" t="s">
        <v>6967</v>
      </c>
      <c r="C105" s="345">
        <f>SUMIF($H106:$H$125,$A105,C106:C$125)</f>
        <v>5066</v>
      </c>
      <c r="D105" s="345">
        <f>SUMIF($H106:$H$125,$A105,D106:D$125)</f>
        <v>0</v>
      </c>
      <c r="E105" s="345">
        <f>SUMIF($H106:$H$125,$A105,E106:E$125)</f>
        <v>-5066</v>
      </c>
      <c r="F105" s="364" t="str">
        <f t="shared" si="9"/>
        <v>-100.0%</v>
      </c>
      <c r="G105" s="327" t="str">
        <f t="shared" si="10"/>
        <v>是</v>
      </c>
      <c r="H105" s="230" t="s">
        <v>4601</v>
      </c>
      <c r="I105" s="93" t="str">
        <f t="shared" si="11"/>
        <v>款</v>
      </c>
      <c r="J105" s="335"/>
    </row>
    <row r="106" s="230" customFormat="1" ht="18" customHeight="1" spans="1:10">
      <c r="A106" s="360" t="s">
        <v>6968</v>
      </c>
      <c r="B106" s="361" t="s">
        <v>6969</v>
      </c>
      <c r="C106" s="352">
        <f>表3.2024年政府性基金预算收入决算表!F106</f>
        <v>5066</v>
      </c>
      <c r="D106" s="345"/>
      <c r="E106" s="352">
        <f>D106-C106</f>
        <v>-5066</v>
      </c>
      <c r="F106" s="363" t="str">
        <f t="shared" si="9"/>
        <v>-100.0%</v>
      </c>
      <c r="G106" s="327" t="str">
        <f t="shared" si="10"/>
        <v>是</v>
      </c>
      <c r="H106" s="230">
        <v>11009</v>
      </c>
      <c r="I106" s="93" t="str">
        <f t="shared" si="11"/>
        <v>项</v>
      </c>
      <c r="J106" s="359">
        <v>1</v>
      </c>
    </row>
    <row r="107" s="230" customFormat="1" ht="18" customHeight="1" spans="1:10">
      <c r="A107" s="20" t="s">
        <v>4611</v>
      </c>
      <c r="B107" s="344" t="s">
        <v>6970</v>
      </c>
      <c r="C107" s="345">
        <f>SUMIF($H108:$H$125,$A107,C108:C$125)</f>
        <v>67100</v>
      </c>
      <c r="D107" s="345">
        <f>SUMIF($H108:$H$125,$A107,D108:D$125)</f>
        <v>6840</v>
      </c>
      <c r="E107" s="345">
        <f>SUMIF($H108:$H$125,$A107,E108:E$125)</f>
        <v>-60260</v>
      </c>
      <c r="F107" s="364" t="str">
        <f t="shared" si="9"/>
        <v>-89.8%</v>
      </c>
      <c r="G107" s="327" t="str">
        <f t="shared" si="10"/>
        <v>是</v>
      </c>
      <c r="H107" s="230" t="s">
        <v>4611</v>
      </c>
      <c r="I107" s="93" t="str">
        <f t="shared" si="11"/>
        <v>款</v>
      </c>
      <c r="J107" s="335"/>
    </row>
    <row r="108" s="230" customFormat="1" ht="18" customHeight="1" spans="1:10">
      <c r="A108" s="360" t="s">
        <v>6971</v>
      </c>
      <c r="B108" s="361" t="s">
        <v>6972</v>
      </c>
      <c r="C108" s="352">
        <f>SUMIF($H109:$H$124,$A108,C109:C$124)</f>
        <v>67100</v>
      </c>
      <c r="D108" s="352">
        <f>SUMIF($H$77:$H154,$A108,D$77:D154)</f>
        <v>6840</v>
      </c>
      <c r="E108" s="352">
        <f>SUMIF($H$77:$H154,$A108,E$77:E154)</f>
        <v>-60260</v>
      </c>
      <c r="F108" s="363" t="str">
        <f t="shared" si="9"/>
        <v>-89.8%</v>
      </c>
      <c r="G108" s="327" t="str">
        <f t="shared" si="10"/>
        <v>是</v>
      </c>
      <c r="H108" s="230" t="str">
        <f>LEFT(A108,5)</f>
        <v>11011</v>
      </c>
      <c r="I108" s="93" t="str">
        <f t="shared" ref="I108:I124" si="14">_xlfn.IFS(LEN(A108)=3,"类",LEN(A108)=5,"款",LEN(A108)=7,"项",LEN(A108)=9,"目")</f>
        <v>项</v>
      </c>
      <c r="J108" s="359">
        <v>1</v>
      </c>
    </row>
    <row r="109" s="250" customFormat="1" ht="31.5" hidden="1" spans="1:9">
      <c r="A109" s="353" t="s">
        <v>6973</v>
      </c>
      <c r="B109" s="307" t="s">
        <v>9050</v>
      </c>
      <c r="C109" s="352">
        <f>表3.2024年政府性基金预算收入决算表!F109</f>
        <v>0</v>
      </c>
      <c r="D109" s="348"/>
      <c r="E109" s="348">
        <f t="shared" ref="E108:E124" si="15">D109-C109</f>
        <v>0</v>
      </c>
      <c r="F109" s="362" t="str">
        <f t="shared" si="9"/>
        <v/>
      </c>
      <c r="G109" s="327" t="str">
        <f t="shared" ref="G108:G124" si="16">IF(SUM(C109:D109)&lt;&gt;0,"是","否")</f>
        <v>否</v>
      </c>
      <c r="H109" s="230" t="str">
        <f t="shared" ref="H109:H123" si="17">LEFT(A109,7)</f>
        <v>1101102</v>
      </c>
      <c r="I109" s="93" t="str">
        <f t="shared" si="14"/>
        <v>目</v>
      </c>
    </row>
    <row r="110" s="250" customFormat="1" ht="31.5" hidden="1" spans="1:9">
      <c r="A110" s="353" t="s">
        <v>6975</v>
      </c>
      <c r="B110" s="307" t="s">
        <v>9051</v>
      </c>
      <c r="C110" s="352">
        <f>表3.2024年政府性基金预算收入决算表!F110</f>
        <v>0</v>
      </c>
      <c r="D110" s="348"/>
      <c r="E110" s="348">
        <f t="shared" si="15"/>
        <v>0</v>
      </c>
      <c r="F110" s="362" t="str">
        <f t="shared" si="9"/>
        <v/>
      </c>
      <c r="G110" s="327" t="str">
        <f t="shared" si="16"/>
        <v>否</v>
      </c>
      <c r="H110" s="230" t="str">
        <f t="shared" si="17"/>
        <v>1101102</v>
      </c>
      <c r="I110" s="93" t="str">
        <f t="shared" si="14"/>
        <v>目</v>
      </c>
    </row>
    <row r="111" s="250" customFormat="1" ht="31.5" hidden="1" spans="1:9">
      <c r="A111" s="353" t="s">
        <v>6977</v>
      </c>
      <c r="B111" s="307" t="s">
        <v>9052</v>
      </c>
      <c r="C111" s="352">
        <f>表3.2024年政府性基金预算收入决算表!F111</f>
        <v>0</v>
      </c>
      <c r="D111" s="348"/>
      <c r="E111" s="348">
        <f t="shared" si="15"/>
        <v>0</v>
      </c>
      <c r="F111" s="362" t="str">
        <f t="shared" si="9"/>
        <v/>
      </c>
      <c r="G111" s="327" t="str">
        <f t="shared" si="16"/>
        <v>否</v>
      </c>
      <c r="H111" s="230" t="str">
        <f t="shared" si="17"/>
        <v>1101102</v>
      </c>
      <c r="I111" s="93" t="str">
        <f t="shared" si="14"/>
        <v>目</v>
      </c>
    </row>
    <row r="112" s="250" customFormat="1" ht="15.75" hidden="1" spans="1:9">
      <c r="A112" s="353" t="s">
        <v>6979</v>
      </c>
      <c r="B112" s="307" t="s">
        <v>9053</v>
      </c>
      <c r="C112" s="352">
        <f>表3.2024年政府性基金预算收入决算表!F112</f>
        <v>0</v>
      </c>
      <c r="D112" s="348"/>
      <c r="E112" s="348">
        <f t="shared" si="15"/>
        <v>0</v>
      </c>
      <c r="F112" s="362" t="str">
        <f t="shared" si="9"/>
        <v/>
      </c>
      <c r="G112" s="327" t="str">
        <f t="shared" si="16"/>
        <v>否</v>
      </c>
      <c r="H112" s="230" t="str">
        <f t="shared" si="17"/>
        <v>1101102</v>
      </c>
      <c r="I112" s="93" t="str">
        <f t="shared" si="14"/>
        <v>目</v>
      </c>
    </row>
    <row r="113" s="250" customFormat="1" ht="31.5" hidden="1" spans="1:9">
      <c r="A113" s="353" t="s">
        <v>6981</v>
      </c>
      <c r="B113" s="307" t="s">
        <v>9054</v>
      </c>
      <c r="C113" s="352">
        <f>表3.2024年政府性基金预算收入决算表!F113</f>
        <v>0</v>
      </c>
      <c r="D113" s="348"/>
      <c r="E113" s="348">
        <f t="shared" si="15"/>
        <v>0</v>
      </c>
      <c r="F113" s="362" t="str">
        <f t="shared" si="9"/>
        <v/>
      </c>
      <c r="G113" s="327" t="str">
        <f t="shared" si="16"/>
        <v>否</v>
      </c>
      <c r="H113" s="230" t="str">
        <f t="shared" si="17"/>
        <v>1101102</v>
      </c>
      <c r="I113" s="93" t="str">
        <f t="shared" si="14"/>
        <v>目</v>
      </c>
    </row>
    <row r="114" s="250" customFormat="1" ht="31.5" hidden="1" spans="1:9">
      <c r="A114" s="353" t="s">
        <v>6983</v>
      </c>
      <c r="B114" s="307" t="s">
        <v>9055</v>
      </c>
      <c r="C114" s="352">
        <f>表3.2024年政府性基金预算收入决算表!F114</f>
        <v>0</v>
      </c>
      <c r="D114" s="348"/>
      <c r="E114" s="348">
        <f t="shared" si="15"/>
        <v>0</v>
      </c>
      <c r="F114" s="362" t="str">
        <f t="shared" si="9"/>
        <v/>
      </c>
      <c r="G114" s="327" t="str">
        <f t="shared" si="16"/>
        <v>否</v>
      </c>
      <c r="H114" s="230" t="str">
        <f t="shared" si="17"/>
        <v>1101102</v>
      </c>
      <c r="I114" s="93" t="str">
        <f t="shared" si="14"/>
        <v>目</v>
      </c>
    </row>
    <row r="115" s="250" customFormat="1" ht="31.5" hidden="1" spans="1:9">
      <c r="A115" s="353" t="s">
        <v>6985</v>
      </c>
      <c r="B115" s="307" t="s">
        <v>9056</v>
      </c>
      <c r="C115" s="352">
        <f>表3.2024年政府性基金预算收入决算表!F115</f>
        <v>0</v>
      </c>
      <c r="D115" s="348"/>
      <c r="E115" s="348">
        <f t="shared" si="15"/>
        <v>0</v>
      </c>
      <c r="F115" s="362" t="str">
        <f t="shared" si="9"/>
        <v/>
      </c>
      <c r="G115" s="327" t="str">
        <f t="shared" si="16"/>
        <v>否</v>
      </c>
      <c r="H115" s="230" t="str">
        <f t="shared" si="17"/>
        <v>1101102</v>
      </c>
      <c r="I115" s="93" t="str">
        <f t="shared" si="14"/>
        <v>目</v>
      </c>
    </row>
    <row r="116" s="250" customFormat="1" ht="31.5" hidden="1" spans="1:9">
      <c r="A116" s="353" t="s">
        <v>6987</v>
      </c>
      <c r="B116" s="307" t="s">
        <v>9057</v>
      </c>
      <c r="C116" s="352">
        <f>表3.2024年政府性基金预算收入决算表!F116</f>
        <v>0</v>
      </c>
      <c r="D116" s="348"/>
      <c r="E116" s="348">
        <f t="shared" si="15"/>
        <v>0</v>
      </c>
      <c r="F116" s="362" t="str">
        <f t="shared" si="9"/>
        <v/>
      </c>
      <c r="G116" s="327" t="str">
        <f t="shared" si="16"/>
        <v>否</v>
      </c>
      <c r="H116" s="230" t="str">
        <f t="shared" si="17"/>
        <v>1101102</v>
      </c>
      <c r="I116" s="93" t="str">
        <f t="shared" si="14"/>
        <v>目</v>
      </c>
    </row>
    <row r="117" s="250" customFormat="1" ht="15.75" hidden="1" spans="1:9">
      <c r="A117" s="353" t="s">
        <v>6989</v>
      </c>
      <c r="B117" s="307" t="s">
        <v>9058</v>
      </c>
      <c r="C117" s="352">
        <f>表3.2024年政府性基金预算收入决算表!F117</f>
        <v>0</v>
      </c>
      <c r="D117" s="348"/>
      <c r="E117" s="348">
        <f t="shared" si="15"/>
        <v>0</v>
      </c>
      <c r="F117" s="362" t="str">
        <f t="shared" si="9"/>
        <v/>
      </c>
      <c r="G117" s="327" t="str">
        <f t="shared" si="16"/>
        <v>否</v>
      </c>
      <c r="H117" s="230" t="str">
        <f t="shared" si="17"/>
        <v>1101102</v>
      </c>
      <c r="I117" s="93" t="str">
        <f t="shared" si="14"/>
        <v>目</v>
      </c>
    </row>
    <row r="118" s="250" customFormat="1" ht="15.75" hidden="1" spans="1:9">
      <c r="A118" s="353" t="s">
        <v>6991</v>
      </c>
      <c r="B118" s="307" t="s">
        <v>9059</v>
      </c>
      <c r="C118" s="352">
        <f>表3.2024年政府性基金预算收入决算表!F118</f>
        <v>0</v>
      </c>
      <c r="D118" s="348"/>
      <c r="E118" s="348">
        <f t="shared" si="15"/>
        <v>0</v>
      </c>
      <c r="F118" s="362" t="str">
        <f t="shared" si="9"/>
        <v/>
      </c>
      <c r="G118" s="327" t="str">
        <f t="shared" si="16"/>
        <v>否</v>
      </c>
      <c r="H118" s="230" t="str">
        <f t="shared" si="17"/>
        <v>1101102</v>
      </c>
      <c r="I118" s="93" t="str">
        <f t="shared" si="14"/>
        <v>目</v>
      </c>
    </row>
    <row r="119" s="250" customFormat="1" ht="15.75" hidden="1" spans="1:9">
      <c r="A119" s="353" t="s">
        <v>6993</v>
      </c>
      <c r="B119" s="307" t="s">
        <v>9060</v>
      </c>
      <c r="C119" s="352">
        <f>表3.2024年政府性基金预算收入决算表!F119</f>
        <v>0</v>
      </c>
      <c r="D119" s="348"/>
      <c r="E119" s="348">
        <f t="shared" si="15"/>
        <v>0</v>
      </c>
      <c r="F119" s="362" t="str">
        <f t="shared" si="9"/>
        <v/>
      </c>
      <c r="G119" s="327" t="str">
        <f t="shared" si="16"/>
        <v>否</v>
      </c>
      <c r="H119" s="230" t="str">
        <f t="shared" si="17"/>
        <v>1101102</v>
      </c>
      <c r="I119" s="93" t="str">
        <f t="shared" si="14"/>
        <v>目</v>
      </c>
    </row>
    <row r="120" s="250" customFormat="1" ht="15.75" hidden="1" spans="1:9">
      <c r="A120" s="353" t="s">
        <v>6995</v>
      </c>
      <c r="B120" s="307" t="s">
        <v>9061</v>
      </c>
      <c r="C120" s="352">
        <f>表3.2024年政府性基金预算收入决算表!F120</f>
        <v>0</v>
      </c>
      <c r="D120" s="348"/>
      <c r="E120" s="348">
        <f t="shared" si="15"/>
        <v>0</v>
      </c>
      <c r="F120" s="362" t="str">
        <f t="shared" si="9"/>
        <v/>
      </c>
      <c r="G120" s="327" t="str">
        <f t="shared" si="16"/>
        <v>否</v>
      </c>
      <c r="H120" s="230" t="str">
        <f t="shared" si="17"/>
        <v>1101102</v>
      </c>
      <c r="I120" s="93" t="str">
        <f t="shared" si="14"/>
        <v>目</v>
      </c>
    </row>
    <row r="121" s="250" customFormat="1" ht="15.75" hidden="1" spans="1:9">
      <c r="A121" s="353" t="s">
        <v>6997</v>
      </c>
      <c r="B121" s="307" t="s">
        <v>9062</v>
      </c>
      <c r="C121" s="352">
        <f>表3.2024年政府性基金预算收入决算表!F121</f>
        <v>0</v>
      </c>
      <c r="D121" s="348"/>
      <c r="E121" s="348">
        <f t="shared" si="15"/>
        <v>0</v>
      </c>
      <c r="F121" s="362" t="str">
        <f t="shared" si="9"/>
        <v/>
      </c>
      <c r="G121" s="327" t="str">
        <f t="shared" si="16"/>
        <v>否</v>
      </c>
      <c r="H121" s="230" t="str">
        <f t="shared" si="17"/>
        <v>1101102</v>
      </c>
      <c r="I121" s="93" t="str">
        <f t="shared" si="14"/>
        <v>目</v>
      </c>
    </row>
    <row r="122" s="250" customFormat="1" ht="31.5" hidden="1" spans="1:9">
      <c r="A122" s="353" t="s">
        <v>6999</v>
      </c>
      <c r="B122" s="307" t="s">
        <v>9063</v>
      </c>
      <c r="C122" s="352">
        <f>表3.2024年政府性基金预算收入决算表!F122</f>
        <v>0</v>
      </c>
      <c r="D122" s="348"/>
      <c r="E122" s="348">
        <f t="shared" si="15"/>
        <v>0</v>
      </c>
      <c r="F122" s="362" t="str">
        <f t="shared" si="9"/>
        <v/>
      </c>
      <c r="G122" s="327" t="str">
        <f t="shared" si="16"/>
        <v>否</v>
      </c>
      <c r="H122" s="230" t="str">
        <f t="shared" si="17"/>
        <v>1101102</v>
      </c>
      <c r="I122" s="93" t="str">
        <f t="shared" si="14"/>
        <v>目</v>
      </c>
    </row>
    <row r="123" s="250" customFormat="1" ht="15.75" spans="1:10">
      <c r="A123" s="353" t="s">
        <v>7001</v>
      </c>
      <c r="B123" s="307" t="s">
        <v>9064</v>
      </c>
      <c r="C123" s="352">
        <f>表3.2024年政府性基金预算收入决算表!F123</f>
        <v>67100</v>
      </c>
      <c r="D123" s="365">
        <v>6840</v>
      </c>
      <c r="E123" s="365">
        <f t="shared" si="15"/>
        <v>-60260</v>
      </c>
      <c r="F123" s="362" t="str">
        <f t="shared" si="9"/>
        <v>-89.8%</v>
      </c>
      <c r="G123" s="327" t="str">
        <f t="shared" si="16"/>
        <v>是</v>
      </c>
      <c r="H123" s="230" t="str">
        <f t="shared" si="17"/>
        <v>1101102</v>
      </c>
      <c r="I123" s="93" t="str">
        <f t="shared" si="14"/>
        <v>目</v>
      </c>
      <c r="J123" s="359">
        <v>1</v>
      </c>
    </row>
    <row r="124" ht="15.75" spans="1:10">
      <c r="A124" s="13" t="s">
        <v>7003</v>
      </c>
      <c r="B124" s="20"/>
      <c r="C124" s="17">
        <f>C75+C76+C92+C103+C108+C105</f>
        <v>106130</v>
      </c>
      <c r="D124" s="17">
        <f>D75+D76+D92+D103+D108+D105</f>
        <v>45717</v>
      </c>
      <c r="E124" s="17">
        <f t="shared" si="15"/>
        <v>-60413</v>
      </c>
      <c r="F124" s="17" t="str">
        <f t="shared" si="9"/>
        <v>-56.9%</v>
      </c>
      <c r="G124" s="327" t="str">
        <f t="shared" si="16"/>
        <v>是</v>
      </c>
      <c r="H124" s="230" t="s">
        <v>9065</v>
      </c>
      <c r="I124" s="93" t="e">
        <f t="shared" si="14"/>
        <v>#N/A</v>
      </c>
      <c r="J124" s="359">
        <v>1</v>
      </c>
    </row>
  </sheetData>
  <autoFilter ref="A5:I124">
    <filterColumn colId="6">
      <customFilters>
        <customFilter operator="equal" val="是"/>
      </customFilters>
    </filterColumn>
    <extLst/>
  </autoFilter>
  <mergeCells count="7">
    <mergeCell ref="A2:F2"/>
    <mergeCell ref="E3:F3"/>
    <mergeCell ref="E4:F4"/>
    <mergeCell ref="A75:B75"/>
    <mergeCell ref="A124:B124"/>
    <mergeCell ref="A4:A5"/>
    <mergeCell ref="B4:B5"/>
  </mergeCells>
  <printOptions horizontalCentered="1"/>
  <pageMargins left="0.511805555555556" right="0.511805555555556" top="0.708333333333333" bottom="0.708333333333333" header="0" footer="0"/>
  <pageSetup paperSize="9" firstPageNumber="18" orientation="portrait" blackAndWhite="1" useFirstPageNumber="1" horizontalDpi="600" verticalDpi="600"/>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7">
    <tabColor theme="9"/>
  </sheetPr>
  <dimension ref="A1:R351"/>
  <sheetViews>
    <sheetView showGridLines="0" showZeros="0" zoomScaleSheetLayoutView="60" workbookViewId="0">
      <pane xSplit="1" ySplit="5" topLeftCell="B273" activePane="bottomRight" state="frozen"/>
      <selection/>
      <selection pane="topRight"/>
      <selection pane="bottomLeft"/>
      <selection pane="bottomRight" activeCell="L355" sqref="L355:L388"/>
    </sheetView>
  </sheetViews>
  <sheetFormatPr defaultColWidth="8.75" defaultRowHeight="18.75"/>
  <cols>
    <col min="1" max="1" width="12.275" style="230" customWidth="1"/>
    <col min="2" max="2" width="35.925" style="251" customWidth="1"/>
    <col min="3" max="3" width="8.91666666666667" style="252" customWidth="1"/>
    <col min="4" max="4" width="8.74166666666667" style="252" customWidth="1"/>
    <col min="5" max="9" width="9.75833333333333" style="253" hidden="1" customWidth="1"/>
    <col min="10" max="10" width="9.75833333333333" style="252" customWidth="1"/>
    <col min="11" max="11" width="8.83333333333333" style="254" customWidth="1"/>
    <col min="12" max="15" width="9" style="230" customWidth="1"/>
    <col min="16" max="16" width="9" style="255" customWidth="1"/>
    <col min="17" max="32" width="9" style="230"/>
    <col min="33" max="16384" width="8.75" style="230"/>
  </cols>
  <sheetData>
    <row r="1" s="229" customFormat="1" ht="17" customHeight="1" spans="1:16">
      <c r="A1" s="148" t="s">
        <v>9066</v>
      </c>
      <c r="B1" s="147"/>
      <c r="C1" s="256"/>
      <c r="D1" s="256"/>
      <c r="E1" s="257"/>
      <c r="F1" s="257"/>
      <c r="G1" s="257"/>
      <c r="H1" s="257"/>
      <c r="I1" s="257"/>
      <c r="J1" s="256"/>
      <c r="K1" s="150"/>
      <c r="P1" s="255"/>
    </row>
    <row r="2" s="230" customFormat="1" ht="24" customHeight="1" spans="1:16">
      <c r="A2" s="181" t="s">
        <v>9067</v>
      </c>
      <c r="B2" s="258"/>
      <c r="C2" s="182"/>
      <c r="D2" s="182"/>
      <c r="E2" s="259"/>
      <c r="F2" s="259"/>
      <c r="G2" s="259"/>
      <c r="H2" s="259"/>
      <c r="I2" s="259"/>
      <c r="J2" s="282"/>
      <c r="K2" s="283"/>
      <c r="P2" s="255"/>
    </row>
    <row r="3" s="229" customFormat="1" ht="17" customHeight="1" spans="2:16">
      <c r="B3" s="260"/>
      <c r="C3" s="261"/>
      <c r="D3" s="261"/>
      <c r="E3" s="262"/>
      <c r="F3" s="262"/>
      <c r="G3" s="262"/>
      <c r="H3" s="262"/>
      <c r="I3" s="262"/>
      <c r="J3" s="284" t="s">
        <v>4036</v>
      </c>
      <c r="K3" s="285"/>
      <c r="P3" s="255"/>
    </row>
    <row r="4" s="230" customFormat="1" ht="19" customHeight="1" spans="1:16">
      <c r="A4" s="263" t="s">
        <v>4630</v>
      </c>
      <c r="B4" s="13" t="s">
        <v>4079</v>
      </c>
      <c r="C4" s="14" t="s">
        <v>4081</v>
      </c>
      <c r="D4" s="110" t="s">
        <v>7651</v>
      </c>
      <c r="E4" s="264"/>
      <c r="F4" s="264"/>
      <c r="G4" s="264"/>
      <c r="H4" s="264"/>
      <c r="I4" s="264"/>
      <c r="J4" s="15" t="s">
        <v>7652</v>
      </c>
      <c r="K4" s="111"/>
      <c r="L4" s="286" t="s">
        <v>7006</v>
      </c>
      <c r="M4" s="287" t="s">
        <v>7007</v>
      </c>
      <c r="P4" s="255"/>
    </row>
    <row r="5" s="230" customFormat="1" ht="25" customHeight="1" spans="1:16">
      <c r="A5" s="114"/>
      <c r="B5" s="14"/>
      <c r="C5" s="13" t="s">
        <v>4632</v>
      </c>
      <c r="D5" s="13" t="s">
        <v>4633</v>
      </c>
      <c r="E5" s="265" t="s">
        <v>9068</v>
      </c>
      <c r="F5" s="265" t="s">
        <v>9069</v>
      </c>
      <c r="G5" s="265" t="s">
        <v>9070</v>
      </c>
      <c r="H5" s="265" t="s">
        <v>9071</v>
      </c>
      <c r="I5" s="265" t="s">
        <v>7852</v>
      </c>
      <c r="J5" s="15" t="s">
        <v>7655</v>
      </c>
      <c r="K5" s="15" t="s">
        <v>4088</v>
      </c>
      <c r="L5" s="288"/>
      <c r="P5" s="255"/>
    </row>
    <row r="6" s="231" customFormat="1" ht="15.75" hidden="1" spans="1:15">
      <c r="A6" s="266">
        <v>206</v>
      </c>
      <c r="B6" s="267" t="s">
        <v>1704</v>
      </c>
      <c r="C6" s="268">
        <f>SUMIF($O7:$O$352,$A6,C7:C$352)</f>
        <v>0</v>
      </c>
      <c r="D6" s="268">
        <f>SUMIF($O7:$O$352,$A6,D7:D$352)</f>
        <v>0</v>
      </c>
      <c r="E6" s="268">
        <f>SUMIF($O7:$O$352,$A6,E7:E$352)</f>
        <v>0</v>
      </c>
      <c r="F6" s="268">
        <f>SUMIF($O7:$O$352,$A6,F7:F$352)</f>
        <v>0</v>
      </c>
      <c r="G6" s="268">
        <f>SUMIF($O7:$O$352,$A6,G7:G$352)</f>
        <v>0</v>
      </c>
      <c r="H6" s="268">
        <f>SUMIF($O7:$O$352,$A6,H7:H$352)</f>
        <v>0</v>
      </c>
      <c r="I6" s="268">
        <f>SUMIF($O7:$O$352,$A6,I7:I$352)</f>
        <v>0</v>
      </c>
      <c r="J6" s="268">
        <f>SUMIF($O7:$O$352,$A6,J7:J$352)</f>
        <v>0</v>
      </c>
      <c r="K6" s="268" t="str">
        <f t="shared" ref="K6:K69" si="0">IFERROR(TEXT(J6/C6,"0.0%"),"")</f>
        <v/>
      </c>
      <c r="L6" s="231" t="str">
        <f>IF(SUM(C6:D6)&lt;&gt;0,"是","否")</f>
        <v>否</v>
      </c>
      <c r="M6" s="289" t="str">
        <f t="shared" ref="M6:M69" si="1">IF(LEN(A6)=3,"类",IF(LEN(A6)=5,"款","项"))</f>
        <v>类</v>
      </c>
      <c r="N6" s="290"/>
      <c r="O6" s="290">
        <f t="shared" ref="O6:O69" si="2">_xlfn.IFS(LEN(A6)=3,0,LEN(A6)=5,LEFT(A6,3),LEN(A6)=7,LEFT(A6,5))</f>
        <v>0</v>
      </c>
    </row>
    <row r="7" s="232" customFormat="1" ht="15.75" hidden="1" spans="1:15">
      <c r="A7" s="269" t="s">
        <v>7010</v>
      </c>
      <c r="B7" s="270" t="s">
        <v>1705</v>
      </c>
      <c r="C7" s="271">
        <f>SUMIF($O8:$O$352,$A7,C8:C$352)</f>
        <v>0</v>
      </c>
      <c r="D7" s="271">
        <f>SUMIF($O8:$O$352,$A7,D8:D$352)</f>
        <v>0</v>
      </c>
      <c r="E7" s="271">
        <f>SUMIF($O8:$O$352,$A7,E8:E$352)</f>
        <v>0</v>
      </c>
      <c r="F7" s="271">
        <f>SUMIF($O8:$O$352,$A7,F8:F$352)</f>
        <v>0</v>
      </c>
      <c r="G7" s="271">
        <f>SUMIF($O8:$O$352,$A7,G8:G$352)</f>
        <v>0</v>
      </c>
      <c r="H7" s="271">
        <f>SUMIF($O8:$O$352,$A7,H8:H$352)</f>
        <v>0</v>
      </c>
      <c r="I7" s="271">
        <f>SUMIF($O8:$O$352,$A7,I8:I$352)</f>
        <v>0</v>
      </c>
      <c r="J7" s="271">
        <f>SUMIF($O8:$O$352,$A7,J8:J$352)</f>
        <v>0</v>
      </c>
      <c r="K7" s="271" t="str">
        <f t="shared" si="0"/>
        <v/>
      </c>
      <c r="L7" s="231" t="str">
        <f t="shared" ref="L7:L38" si="3">IF(SUM(C7:D7)&lt;&gt;0,"是","否")</f>
        <v>否</v>
      </c>
      <c r="M7" s="291" t="str">
        <f t="shared" si="1"/>
        <v>款</v>
      </c>
      <c r="N7" s="292"/>
      <c r="O7" s="292" t="str">
        <f t="shared" si="2"/>
        <v>206</v>
      </c>
    </row>
    <row r="8" s="233" customFormat="1" ht="15.75" hidden="1" spans="1:15">
      <c r="A8" s="272" t="s">
        <v>7012</v>
      </c>
      <c r="B8" s="273" t="s">
        <v>1706</v>
      </c>
      <c r="C8" s="274">
        <f>SUMIF(表4.2024年政府性基金预算支出决算表!$A$6:$A$350,A8,表4.2024年政府性基金预算支出决算表!$E$6:$E$350)</f>
        <v>0</v>
      </c>
      <c r="D8" s="275">
        <f>ROUND(SUMIF('表12-1'!$A$3:$A$47,A8,'表12-1'!$C$3:$C$47)/10000,0)</f>
        <v>0</v>
      </c>
      <c r="E8" s="274"/>
      <c r="F8" s="274"/>
      <c r="G8" s="274"/>
      <c r="H8" s="274"/>
      <c r="I8" s="274"/>
      <c r="J8" s="274">
        <f t="shared" ref="J8:J13" si="4">D8-C8</f>
        <v>0</v>
      </c>
      <c r="K8" s="274" t="str">
        <f t="shared" si="0"/>
        <v/>
      </c>
      <c r="L8" s="231" t="str">
        <f t="shared" si="3"/>
        <v>否</v>
      </c>
      <c r="M8" s="293" t="str">
        <f t="shared" si="1"/>
        <v>项</v>
      </c>
      <c r="N8" s="294"/>
      <c r="O8" s="294" t="str">
        <f t="shared" si="2"/>
        <v>20610</v>
      </c>
    </row>
    <row r="9" s="233" customFormat="1" ht="15.75" hidden="1" spans="1:15">
      <c r="A9" s="272" t="s">
        <v>7014</v>
      </c>
      <c r="B9" s="273" t="s">
        <v>1707</v>
      </c>
      <c r="C9" s="274">
        <f>SUMIF(表4.2024年政府性基金预算支出决算表!$A$6:$A$350,A9,表4.2024年政府性基金预算支出决算表!$E$6:$E$350)</f>
        <v>0</v>
      </c>
      <c r="D9" s="275">
        <f>ROUND(SUMIF('表12-1'!$A$3:$A$47,A9,'表12-1'!$C$3:$C$47)/10000,0)</f>
        <v>0</v>
      </c>
      <c r="E9" s="274"/>
      <c r="F9" s="274"/>
      <c r="G9" s="274"/>
      <c r="H9" s="274"/>
      <c r="I9" s="274"/>
      <c r="J9" s="274">
        <f t="shared" si="4"/>
        <v>0</v>
      </c>
      <c r="K9" s="274" t="str">
        <f t="shared" si="0"/>
        <v/>
      </c>
      <c r="L9" s="231" t="str">
        <f t="shared" si="3"/>
        <v>否</v>
      </c>
      <c r="M9" s="293" t="str">
        <f t="shared" si="1"/>
        <v>项</v>
      </c>
      <c r="N9" s="294"/>
      <c r="O9" s="294" t="str">
        <f t="shared" si="2"/>
        <v>20610</v>
      </c>
    </row>
    <row r="10" s="233" customFormat="1" ht="15.75" hidden="1" spans="1:15">
      <c r="A10" s="272" t="s">
        <v>7016</v>
      </c>
      <c r="B10" s="273" t="s">
        <v>1708</v>
      </c>
      <c r="C10" s="274">
        <f>SUMIF(表4.2024年政府性基金预算支出决算表!$A$6:$A$350,A10,表4.2024年政府性基金预算支出决算表!$E$6:$E$350)</f>
        <v>0</v>
      </c>
      <c r="D10" s="275">
        <f>ROUND(SUMIF('表12-1'!$A$3:$A$47,A10,'表12-1'!$C$3:$C$47)/10000,0)</f>
        <v>0</v>
      </c>
      <c r="E10" s="274"/>
      <c r="F10" s="274"/>
      <c r="G10" s="274"/>
      <c r="H10" s="274"/>
      <c r="I10" s="274"/>
      <c r="J10" s="274">
        <f t="shared" si="4"/>
        <v>0</v>
      </c>
      <c r="K10" s="274" t="str">
        <f t="shared" si="0"/>
        <v/>
      </c>
      <c r="L10" s="231" t="str">
        <f t="shared" si="3"/>
        <v>否</v>
      </c>
      <c r="M10" s="293" t="str">
        <f t="shared" si="1"/>
        <v>项</v>
      </c>
      <c r="N10" s="294"/>
      <c r="O10" s="294" t="str">
        <f t="shared" si="2"/>
        <v>20610</v>
      </c>
    </row>
    <row r="11" s="233" customFormat="1" ht="15.75" hidden="1" spans="1:15">
      <c r="A11" s="272" t="s">
        <v>7018</v>
      </c>
      <c r="B11" s="273" t="s">
        <v>1709</v>
      </c>
      <c r="C11" s="274">
        <f>SUMIF(表4.2024年政府性基金预算支出决算表!$A$6:$A$350,A11,表4.2024年政府性基金预算支出决算表!$E$6:$E$350)</f>
        <v>0</v>
      </c>
      <c r="D11" s="275">
        <f>ROUND(SUMIF('表12-1'!$A$3:$A$47,A11,'表12-1'!$C$3:$C$47)/10000,0)</f>
        <v>0</v>
      </c>
      <c r="E11" s="274"/>
      <c r="F11" s="274"/>
      <c r="G11" s="274"/>
      <c r="H11" s="274"/>
      <c r="I11" s="274"/>
      <c r="J11" s="274">
        <f t="shared" si="4"/>
        <v>0</v>
      </c>
      <c r="K11" s="274" t="str">
        <f t="shared" si="0"/>
        <v/>
      </c>
      <c r="L11" s="231" t="str">
        <f t="shared" si="3"/>
        <v>否</v>
      </c>
      <c r="M11" s="293" t="str">
        <f t="shared" si="1"/>
        <v>项</v>
      </c>
      <c r="N11" s="294"/>
      <c r="O11" s="294" t="str">
        <f t="shared" si="2"/>
        <v>20610</v>
      </c>
    </row>
    <row r="12" s="233" customFormat="1" ht="31.5" hidden="1" spans="1:15">
      <c r="A12" s="272" t="s">
        <v>7020</v>
      </c>
      <c r="B12" s="273" t="s">
        <v>1710</v>
      </c>
      <c r="C12" s="274">
        <f>SUMIF(表4.2024年政府性基金预算支出决算表!$A$6:$A$350,A12,表4.2024年政府性基金预算支出决算表!$E$6:$E$350)</f>
        <v>0</v>
      </c>
      <c r="D12" s="275">
        <f>ROUND(SUMIF('表12-1'!$A$3:$A$47,A12,'表12-1'!$C$3:$C$47)/10000,0)</f>
        <v>0</v>
      </c>
      <c r="E12" s="274"/>
      <c r="F12" s="274"/>
      <c r="G12" s="274"/>
      <c r="H12" s="274"/>
      <c r="I12" s="274"/>
      <c r="J12" s="274">
        <f t="shared" si="4"/>
        <v>0</v>
      </c>
      <c r="K12" s="274" t="str">
        <f t="shared" si="0"/>
        <v/>
      </c>
      <c r="L12" s="231" t="str">
        <f t="shared" si="3"/>
        <v>否</v>
      </c>
      <c r="M12" s="293" t="str">
        <f t="shared" si="1"/>
        <v>项</v>
      </c>
      <c r="N12" s="294"/>
      <c r="O12" s="294" t="str">
        <f t="shared" si="2"/>
        <v>20610</v>
      </c>
    </row>
    <row r="13" s="233" customFormat="1" ht="15.75" hidden="1" spans="1:15">
      <c r="A13" s="272" t="s">
        <v>7022</v>
      </c>
      <c r="B13" s="273" t="s">
        <v>1711</v>
      </c>
      <c r="C13" s="274">
        <f>SUMIF(表4.2024年政府性基金预算支出决算表!$A$6:$A$350,A13,表4.2024年政府性基金预算支出决算表!$E$6:$E$350)</f>
        <v>0</v>
      </c>
      <c r="D13" s="275">
        <f>ROUND(SUMIF('表12-1'!$A$3:$A$47,A13,'表12-1'!$C$3:$C$47)/10000,0)</f>
        <v>0</v>
      </c>
      <c r="E13" s="274"/>
      <c r="F13" s="274"/>
      <c r="G13" s="274"/>
      <c r="H13" s="274"/>
      <c r="I13" s="274"/>
      <c r="J13" s="274">
        <f t="shared" si="4"/>
        <v>0</v>
      </c>
      <c r="K13" s="274" t="str">
        <f t="shared" si="0"/>
        <v/>
      </c>
      <c r="L13" s="231" t="str">
        <f t="shared" si="3"/>
        <v>否</v>
      </c>
      <c r="M13" s="293" t="str">
        <f t="shared" si="1"/>
        <v>项</v>
      </c>
      <c r="N13" s="294"/>
      <c r="O13" s="294" t="str">
        <f t="shared" si="2"/>
        <v>20610</v>
      </c>
    </row>
    <row r="14" s="234" customFormat="1" ht="21.75" hidden="1" spans="1:16">
      <c r="A14" s="276">
        <v>207</v>
      </c>
      <c r="B14" s="277" t="s">
        <v>1712</v>
      </c>
      <c r="C14" s="268">
        <f>SUMIF($O15:$O$352,$A14,C15:C$352)</f>
        <v>0</v>
      </c>
      <c r="D14" s="268">
        <f>SUMIF($O15:$O$352,$A14,D15:D$352)</f>
        <v>0</v>
      </c>
      <c r="E14" s="268">
        <f>SUMIF($O15:$O$296,$A14,E15:E$296)</f>
        <v>0</v>
      </c>
      <c r="F14" s="268">
        <f>SUMIF($O15:$O$296,$A14,F15:F$296)</f>
        <v>1</v>
      </c>
      <c r="G14" s="268">
        <f>SUMIF($O15:$O$296,$A14,G15:G$296)</f>
        <v>0</v>
      </c>
      <c r="H14" s="268">
        <f>SUMIF($O15:$O$296,$A14,H15:H$296)</f>
        <v>0</v>
      </c>
      <c r="I14" s="268">
        <f>SUMIF($O15:$O$296,$A14,I15:I$296)</f>
        <v>0</v>
      </c>
      <c r="J14" s="268">
        <f>SUMIF($O15:$O$352,$A14,J15:J$352)</f>
        <v>0</v>
      </c>
      <c r="K14" s="295" t="str">
        <f t="shared" si="0"/>
        <v/>
      </c>
      <c r="L14" s="231" t="str">
        <f t="shared" si="3"/>
        <v>否</v>
      </c>
      <c r="M14" s="296" t="str">
        <f t="shared" si="1"/>
        <v>类</v>
      </c>
      <c r="N14" s="297"/>
      <c r="O14" s="297">
        <f t="shared" si="2"/>
        <v>0</v>
      </c>
      <c r="P14" s="298">
        <v>1</v>
      </c>
    </row>
    <row r="15" s="235" customFormat="1" ht="33" hidden="1" customHeight="1" spans="1:16">
      <c r="A15" s="278" t="s">
        <v>7024</v>
      </c>
      <c r="B15" s="279" t="s">
        <v>1713</v>
      </c>
      <c r="C15" s="271">
        <f>SUMIF($O16:$O$352,$A15,C16:C$352)</f>
        <v>0</v>
      </c>
      <c r="D15" s="271">
        <f>SUMIF($O16:$O$352,$A15,D16:D$352)</f>
        <v>0</v>
      </c>
      <c r="E15" s="271">
        <f>SUMIF($O16:$O$296,$A15,E16:E$296)</f>
        <v>0</v>
      </c>
      <c r="F15" s="271">
        <f>SUMIF($O16:$O$296,$A15,F16:F$296)</f>
        <v>1</v>
      </c>
      <c r="G15" s="271">
        <f>SUMIF($O16:$O$296,$A15,G16:G$296)</f>
        <v>0</v>
      </c>
      <c r="H15" s="271">
        <f>SUMIF($O16:$O$296,$A15,H16:H$296)</f>
        <v>0</v>
      </c>
      <c r="I15" s="271">
        <f>SUMIF($O16:$O$296,$A15,I16:I$296)</f>
        <v>0</v>
      </c>
      <c r="J15" s="271">
        <f>SUMIF($O16:$O$352,$A15,J16:J$352)</f>
        <v>0</v>
      </c>
      <c r="K15" s="299" t="str">
        <f t="shared" si="0"/>
        <v/>
      </c>
      <c r="L15" s="231" t="str">
        <f t="shared" si="3"/>
        <v>否</v>
      </c>
      <c r="M15" s="300" t="str">
        <f t="shared" si="1"/>
        <v>款</v>
      </c>
      <c r="N15" s="301"/>
      <c r="O15" s="301" t="str">
        <f t="shared" si="2"/>
        <v>207</v>
      </c>
      <c r="P15" s="298">
        <v>1</v>
      </c>
    </row>
    <row r="16" s="236" customFormat="1" ht="21.75" hidden="1" spans="1:16">
      <c r="A16" s="280" t="s">
        <v>7025</v>
      </c>
      <c r="B16" s="281" t="s">
        <v>1714</v>
      </c>
      <c r="C16" s="274">
        <f>SUMIF(表4.2024年政府性基金预算支出决算表!$A$6:$A$350,A16,表4.2024年政府性基金预算支出决算表!$E$6:$E$350)</f>
        <v>0</v>
      </c>
      <c r="D16" s="275">
        <f>ROUND(SUMIF('表12-1'!$A$3:$A$47,A16,'表12-1'!$C$3:$C$47)/10000,0)</f>
        <v>0</v>
      </c>
      <c r="E16" s="274"/>
      <c r="F16" s="274">
        <v>1</v>
      </c>
      <c r="G16" s="274"/>
      <c r="H16" s="274"/>
      <c r="I16" s="274"/>
      <c r="J16" s="302">
        <f t="shared" ref="J16:J20" si="5">D16-C16</f>
        <v>0</v>
      </c>
      <c r="K16" s="302" t="str">
        <f t="shared" si="0"/>
        <v/>
      </c>
      <c r="L16" s="231" t="str">
        <f t="shared" si="3"/>
        <v>否</v>
      </c>
      <c r="M16" s="303" t="str">
        <f t="shared" si="1"/>
        <v>项</v>
      </c>
      <c r="N16" s="304"/>
      <c r="O16" s="304" t="str">
        <f t="shared" si="2"/>
        <v>20707</v>
      </c>
      <c r="P16" s="298">
        <v>1</v>
      </c>
    </row>
    <row r="17" s="233" customFormat="1" ht="15.75" hidden="1" spans="1:15">
      <c r="A17" s="272" t="s">
        <v>7026</v>
      </c>
      <c r="B17" s="273" t="s">
        <v>1715</v>
      </c>
      <c r="C17" s="274">
        <f>SUMIF(表4.2024年政府性基金预算支出决算表!$A$6:$A$350,A17,表4.2024年政府性基金预算支出决算表!$E$6:$E$350)</f>
        <v>0</v>
      </c>
      <c r="D17" s="275">
        <f>ROUND(SUMIF('表12-1'!$A$3:$A$47,A17,'表12-1'!$C$3:$C$47)/10000,0)</f>
        <v>0</v>
      </c>
      <c r="E17" s="274"/>
      <c r="F17" s="274"/>
      <c r="G17" s="274"/>
      <c r="H17" s="274"/>
      <c r="I17" s="274">
        <v>0</v>
      </c>
      <c r="J17" s="274">
        <f t="shared" si="5"/>
        <v>0</v>
      </c>
      <c r="K17" s="274" t="str">
        <f t="shared" si="0"/>
        <v/>
      </c>
      <c r="L17" s="231" t="str">
        <f t="shared" si="3"/>
        <v>否</v>
      </c>
      <c r="M17" s="293" t="str">
        <f t="shared" si="1"/>
        <v>项</v>
      </c>
      <c r="N17" s="294"/>
      <c r="O17" s="294" t="str">
        <f t="shared" si="2"/>
        <v>20707</v>
      </c>
    </row>
    <row r="18" s="233" customFormat="1" ht="15.75" hidden="1" spans="1:15">
      <c r="A18" s="272" t="s">
        <v>7027</v>
      </c>
      <c r="B18" s="273" t="s">
        <v>1716</v>
      </c>
      <c r="C18" s="274">
        <f>SUMIF(表4.2024年政府性基金预算支出决算表!$A$6:$A$350,A18,表4.2024年政府性基金预算支出决算表!$E$6:$E$350)</f>
        <v>0</v>
      </c>
      <c r="D18" s="275">
        <f>ROUND(SUMIF('表12-1'!$A$3:$A$47,A18,'表12-1'!$C$3:$C$47)/10000,0)</f>
        <v>0</v>
      </c>
      <c r="E18" s="274"/>
      <c r="F18" s="274"/>
      <c r="G18" s="274"/>
      <c r="H18" s="274"/>
      <c r="I18" s="274"/>
      <c r="J18" s="274">
        <f t="shared" si="5"/>
        <v>0</v>
      </c>
      <c r="K18" s="274" t="str">
        <f t="shared" si="0"/>
        <v/>
      </c>
      <c r="L18" s="231" t="str">
        <f t="shared" si="3"/>
        <v>否</v>
      </c>
      <c r="M18" s="293" t="str">
        <f t="shared" si="1"/>
        <v>项</v>
      </c>
      <c r="N18" s="294"/>
      <c r="O18" s="294" t="str">
        <f t="shared" si="2"/>
        <v>20707</v>
      </c>
    </row>
    <row r="19" s="233" customFormat="1" ht="15.75" hidden="1" spans="1:15">
      <c r="A19" s="272" t="s">
        <v>7029</v>
      </c>
      <c r="B19" s="273" t="s">
        <v>1717</v>
      </c>
      <c r="C19" s="274">
        <f>SUMIF(表4.2024年政府性基金预算支出决算表!$A$6:$A$350,A19,表4.2024年政府性基金预算支出决算表!$E$6:$E$350)</f>
        <v>0</v>
      </c>
      <c r="D19" s="275">
        <f>ROUND(SUMIF('表12-1'!$A$3:$A$47,A19,'表12-1'!$C$3:$C$47)/10000,0)</f>
        <v>0</v>
      </c>
      <c r="E19" s="274"/>
      <c r="F19" s="274"/>
      <c r="G19" s="274"/>
      <c r="H19" s="274"/>
      <c r="I19" s="274"/>
      <c r="J19" s="274">
        <f t="shared" si="5"/>
        <v>0</v>
      </c>
      <c r="K19" s="274" t="str">
        <f t="shared" si="0"/>
        <v/>
      </c>
      <c r="L19" s="231" t="str">
        <f t="shared" si="3"/>
        <v>否</v>
      </c>
      <c r="M19" s="293" t="str">
        <f t="shared" si="1"/>
        <v>项</v>
      </c>
      <c r="N19" s="294"/>
      <c r="O19" s="294" t="str">
        <f t="shared" si="2"/>
        <v>20707</v>
      </c>
    </row>
    <row r="20" s="237" customFormat="1" ht="15.75" hidden="1" spans="1:15">
      <c r="A20" s="272" t="s">
        <v>7031</v>
      </c>
      <c r="B20" s="273" t="s">
        <v>1718</v>
      </c>
      <c r="C20" s="274">
        <f>SUMIF(表4.2024年政府性基金预算支出决算表!$A$6:$A$350,A20,表4.2024年政府性基金预算支出决算表!$E$6:$E$350)</f>
        <v>0</v>
      </c>
      <c r="D20" s="275">
        <f>ROUND(SUMIF('表12-1'!$A$3:$A$47,A20,'表12-1'!$C$3:$C$47)/10000,0)</f>
        <v>0</v>
      </c>
      <c r="E20" s="274"/>
      <c r="F20" s="274"/>
      <c r="G20" s="274"/>
      <c r="H20" s="274"/>
      <c r="I20" s="274"/>
      <c r="J20" s="274">
        <f t="shared" si="5"/>
        <v>0</v>
      </c>
      <c r="K20" s="274" t="str">
        <f t="shared" si="0"/>
        <v/>
      </c>
      <c r="L20" s="231" t="str">
        <f t="shared" si="3"/>
        <v>否</v>
      </c>
      <c r="M20" s="293" t="str">
        <f t="shared" si="1"/>
        <v>项</v>
      </c>
      <c r="N20" s="294"/>
      <c r="O20" s="294" t="str">
        <f t="shared" si="2"/>
        <v>20707</v>
      </c>
    </row>
    <row r="21" s="238" customFormat="1" ht="15.75" hidden="1" spans="1:15">
      <c r="A21" s="269" t="s">
        <v>7032</v>
      </c>
      <c r="B21" s="270" t="s">
        <v>1719</v>
      </c>
      <c r="C21" s="271">
        <f>SUMIF($O22:$O$352,$A21,C22:C$352)</f>
        <v>0</v>
      </c>
      <c r="D21" s="271">
        <f>SUMIF($O22:$O$352,$A21,D22:D$352)</f>
        <v>0</v>
      </c>
      <c r="E21" s="271">
        <f>SUMIF($O22:$O$296,$A21,E22:E$296)</f>
        <v>0</v>
      </c>
      <c r="F21" s="271">
        <f>SUMIF($O22:$O$296,$A21,F22:F$296)</f>
        <v>0</v>
      </c>
      <c r="G21" s="271">
        <f>SUMIF($O22:$O$296,$A21,G22:G$296)</f>
        <v>0</v>
      </c>
      <c r="H21" s="271">
        <f>SUMIF($O22:$O$296,$A21,H22:H$296)</f>
        <v>0</v>
      </c>
      <c r="I21" s="271">
        <f>SUMIF($O22:$O$296,$A21,I22:I$296)</f>
        <v>0</v>
      </c>
      <c r="J21" s="271">
        <f>SUMIF($O22:$O$352,$A21,J22:J$352)</f>
        <v>0</v>
      </c>
      <c r="K21" s="271" t="str">
        <f t="shared" si="0"/>
        <v/>
      </c>
      <c r="L21" s="231" t="str">
        <f t="shared" si="3"/>
        <v>否</v>
      </c>
      <c r="M21" s="291" t="str">
        <f t="shared" si="1"/>
        <v>款</v>
      </c>
      <c r="N21" s="292"/>
      <c r="O21" s="292" t="str">
        <f t="shared" si="2"/>
        <v>207</v>
      </c>
    </row>
    <row r="22" s="233" customFormat="1" ht="15.75" hidden="1" spans="1:15">
      <c r="A22" s="272" t="s">
        <v>7034</v>
      </c>
      <c r="B22" s="273" t="s">
        <v>1720</v>
      </c>
      <c r="C22" s="274">
        <f>SUMIF(表4.2024年政府性基金预算支出决算表!$A$6:$A$350,A22,表4.2024年政府性基金预算支出决算表!$E$6:$E$350)</f>
        <v>0</v>
      </c>
      <c r="D22" s="275">
        <f>ROUND(SUMIF('表12-1'!$A$3:$A$47,A22,'表12-1'!$C$3:$C$47)/10000,0)</f>
        <v>0</v>
      </c>
      <c r="E22" s="274"/>
      <c r="F22" s="274"/>
      <c r="G22" s="274"/>
      <c r="H22" s="274"/>
      <c r="I22" s="274"/>
      <c r="J22" s="274">
        <f t="shared" ref="J22:J26" si="6">D22-C22</f>
        <v>0</v>
      </c>
      <c r="K22" s="274" t="str">
        <f t="shared" si="0"/>
        <v/>
      </c>
      <c r="L22" s="231" t="str">
        <f t="shared" si="3"/>
        <v>否</v>
      </c>
      <c r="M22" s="293" t="str">
        <f t="shared" si="1"/>
        <v>项</v>
      </c>
      <c r="N22" s="294"/>
      <c r="O22" s="294" t="str">
        <f t="shared" si="2"/>
        <v>20709</v>
      </c>
    </row>
    <row r="23" s="233" customFormat="1" ht="15.75" hidden="1" spans="1:15">
      <c r="A23" s="272" t="s">
        <v>7036</v>
      </c>
      <c r="B23" s="273" t="s">
        <v>1721</v>
      </c>
      <c r="C23" s="274">
        <f>SUMIF(表4.2024年政府性基金预算支出决算表!$A$6:$A$350,A23,表4.2024年政府性基金预算支出决算表!$E$6:$E$350)</f>
        <v>0</v>
      </c>
      <c r="D23" s="275">
        <f>ROUND(SUMIF('表12-1'!$A$3:$A$47,A23,'表12-1'!$C$3:$C$47)/10000,0)</f>
        <v>0</v>
      </c>
      <c r="E23" s="274"/>
      <c r="F23" s="274"/>
      <c r="G23" s="274"/>
      <c r="H23" s="274"/>
      <c r="I23" s="274"/>
      <c r="J23" s="274">
        <f t="shared" si="6"/>
        <v>0</v>
      </c>
      <c r="K23" s="274" t="str">
        <f t="shared" si="0"/>
        <v/>
      </c>
      <c r="L23" s="231" t="str">
        <f t="shared" si="3"/>
        <v>否</v>
      </c>
      <c r="M23" s="293" t="str">
        <f t="shared" si="1"/>
        <v>项</v>
      </c>
      <c r="N23" s="294"/>
      <c r="O23" s="294" t="str">
        <f t="shared" si="2"/>
        <v>20709</v>
      </c>
    </row>
    <row r="24" s="233" customFormat="1" ht="15.75" hidden="1" spans="1:15">
      <c r="A24" s="272" t="s">
        <v>7038</v>
      </c>
      <c r="B24" s="273" t="s">
        <v>1722</v>
      </c>
      <c r="C24" s="274">
        <f>SUMIF(表4.2024年政府性基金预算支出决算表!$A$6:$A$350,A24,表4.2024年政府性基金预算支出决算表!$E$6:$E$350)</f>
        <v>0</v>
      </c>
      <c r="D24" s="275">
        <f>ROUND(SUMIF('表12-1'!$A$3:$A$47,A24,'表12-1'!$C$3:$C$47)/10000,0)</f>
        <v>0</v>
      </c>
      <c r="E24" s="274"/>
      <c r="F24" s="274"/>
      <c r="G24" s="274"/>
      <c r="H24" s="274"/>
      <c r="I24" s="274"/>
      <c r="J24" s="274">
        <f t="shared" si="6"/>
        <v>0</v>
      </c>
      <c r="K24" s="274" t="str">
        <f t="shared" si="0"/>
        <v/>
      </c>
      <c r="L24" s="231" t="str">
        <f t="shared" si="3"/>
        <v>否</v>
      </c>
      <c r="M24" s="293" t="str">
        <f t="shared" si="1"/>
        <v>项</v>
      </c>
      <c r="N24" s="294"/>
      <c r="O24" s="294" t="str">
        <f t="shared" si="2"/>
        <v>20709</v>
      </c>
    </row>
    <row r="25" s="233" customFormat="1" ht="15.75" hidden="1" spans="1:15">
      <c r="A25" s="272" t="s">
        <v>7040</v>
      </c>
      <c r="B25" s="273" t="s">
        <v>1723</v>
      </c>
      <c r="C25" s="274">
        <f>SUMIF(表4.2024年政府性基金预算支出决算表!$A$6:$A$350,A25,表4.2024年政府性基金预算支出决算表!$E$6:$E$350)</f>
        <v>0</v>
      </c>
      <c r="D25" s="275">
        <f>ROUND(SUMIF('表12-1'!$A$3:$A$47,A25,'表12-1'!$C$3:$C$47)/10000,0)</f>
        <v>0</v>
      </c>
      <c r="E25" s="274"/>
      <c r="F25" s="274"/>
      <c r="G25" s="274"/>
      <c r="H25" s="274"/>
      <c r="I25" s="274"/>
      <c r="J25" s="274">
        <f t="shared" si="6"/>
        <v>0</v>
      </c>
      <c r="K25" s="274" t="str">
        <f t="shared" si="0"/>
        <v/>
      </c>
      <c r="L25" s="231" t="str">
        <f t="shared" si="3"/>
        <v>否</v>
      </c>
      <c r="M25" s="293" t="str">
        <f t="shared" si="1"/>
        <v>项</v>
      </c>
      <c r="N25" s="294"/>
      <c r="O25" s="294" t="str">
        <f t="shared" si="2"/>
        <v>20709</v>
      </c>
    </row>
    <row r="26" s="237" customFormat="1" ht="15.75" hidden="1" spans="1:15">
      <c r="A26" s="272" t="s">
        <v>7042</v>
      </c>
      <c r="B26" s="273" t="s">
        <v>1724</v>
      </c>
      <c r="C26" s="274">
        <f>SUMIF(表4.2024年政府性基金预算支出决算表!$A$6:$A$350,A26,表4.2024年政府性基金预算支出决算表!$E$6:$E$350)</f>
        <v>0</v>
      </c>
      <c r="D26" s="275">
        <f>ROUND(SUMIF('表12-1'!$A$3:$A$47,A26,'表12-1'!$C$3:$C$47)/10000,0)</f>
        <v>0</v>
      </c>
      <c r="E26" s="274"/>
      <c r="F26" s="274"/>
      <c r="G26" s="274"/>
      <c r="H26" s="274"/>
      <c r="I26" s="274"/>
      <c r="J26" s="274">
        <f t="shared" si="6"/>
        <v>0</v>
      </c>
      <c r="K26" s="274" t="str">
        <f t="shared" si="0"/>
        <v/>
      </c>
      <c r="L26" s="231" t="str">
        <f t="shared" si="3"/>
        <v>否</v>
      </c>
      <c r="M26" s="293" t="str">
        <f t="shared" si="1"/>
        <v>项</v>
      </c>
      <c r="N26" s="294"/>
      <c r="O26" s="294" t="str">
        <f t="shared" si="2"/>
        <v>20709</v>
      </c>
    </row>
    <row r="27" s="238" customFormat="1" ht="31.5" hidden="1" spans="1:15">
      <c r="A27" s="269" t="s">
        <v>7044</v>
      </c>
      <c r="B27" s="270" t="s">
        <v>1725</v>
      </c>
      <c r="C27" s="271">
        <f>SUMIF($O28:$O$352,$A27,C28:C$352)</f>
        <v>0</v>
      </c>
      <c r="D27" s="271">
        <f>SUMIF($O28:$O$352,$A27,D28:D$352)</f>
        <v>0</v>
      </c>
      <c r="E27" s="271">
        <f>SUMIF($O28:$O$296,$A27,E28:E$296)</f>
        <v>0</v>
      </c>
      <c r="F27" s="271">
        <f>SUMIF($O28:$O$296,$A27,F28:F$296)</f>
        <v>0</v>
      </c>
      <c r="G27" s="271">
        <f>SUMIF($O28:$O$296,$A27,G28:G$296)</f>
        <v>0</v>
      </c>
      <c r="H27" s="271">
        <f>SUMIF($O28:$O$296,$A27,H28:H$296)</f>
        <v>0</v>
      </c>
      <c r="I27" s="271">
        <f>SUMIF($O28:$O$296,$A27,I28:I$296)</f>
        <v>0</v>
      </c>
      <c r="J27" s="271">
        <f>SUMIF($O28:$O$352,$A27,J28:J$352)</f>
        <v>0</v>
      </c>
      <c r="K27" s="271" t="str">
        <f t="shared" si="0"/>
        <v/>
      </c>
      <c r="L27" s="231" t="str">
        <f t="shared" si="3"/>
        <v>否</v>
      </c>
      <c r="M27" s="291" t="str">
        <f t="shared" si="1"/>
        <v>款</v>
      </c>
      <c r="N27" s="292"/>
      <c r="O27" s="292" t="str">
        <f t="shared" si="2"/>
        <v>207</v>
      </c>
    </row>
    <row r="28" s="233" customFormat="1" ht="15.75" hidden="1" spans="1:15">
      <c r="A28" s="272" t="s">
        <v>7046</v>
      </c>
      <c r="B28" s="273" t="s">
        <v>1726</v>
      </c>
      <c r="C28" s="274">
        <f>SUMIF(表4.2024年政府性基金预算支出决算表!$A$6:$A$350,A28,表4.2024年政府性基金预算支出决算表!$E$6:$E$350)</f>
        <v>0</v>
      </c>
      <c r="D28" s="275">
        <f>ROUND(SUMIF('表12-1'!$A$3:$A$47,A28,'表12-1'!$C$3:$C$47)/10000,0)</f>
        <v>0</v>
      </c>
      <c r="E28" s="274"/>
      <c r="F28" s="274"/>
      <c r="G28" s="274"/>
      <c r="H28" s="274"/>
      <c r="I28" s="274"/>
      <c r="J28" s="274">
        <f>D28-C28</f>
        <v>0</v>
      </c>
      <c r="K28" s="274" t="str">
        <f t="shared" si="0"/>
        <v/>
      </c>
      <c r="L28" s="231" t="str">
        <f t="shared" si="3"/>
        <v>否</v>
      </c>
      <c r="M28" s="293" t="str">
        <f t="shared" si="1"/>
        <v>项</v>
      </c>
      <c r="N28" s="294"/>
      <c r="O28" s="294" t="str">
        <f t="shared" si="2"/>
        <v>20710</v>
      </c>
    </row>
    <row r="29" s="237" customFormat="1" ht="31.5" hidden="1" spans="1:15">
      <c r="A29" s="272" t="s">
        <v>7048</v>
      </c>
      <c r="B29" s="273" t="s">
        <v>1727</v>
      </c>
      <c r="C29" s="274">
        <f>SUMIF(表4.2024年政府性基金预算支出决算表!$A$6:$A$350,A29,表4.2024年政府性基金预算支出决算表!$E$6:$E$350)</f>
        <v>0</v>
      </c>
      <c r="D29" s="275">
        <f>ROUND(SUMIF('表12-1'!$A$3:$A$47,A29,'表12-1'!$C$3:$C$47)/10000,0)</f>
        <v>0</v>
      </c>
      <c r="E29" s="274"/>
      <c r="F29" s="274"/>
      <c r="G29" s="274"/>
      <c r="H29" s="274"/>
      <c r="I29" s="274"/>
      <c r="J29" s="274">
        <f>D29-C29</f>
        <v>0</v>
      </c>
      <c r="K29" s="274" t="str">
        <f t="shared" si="0"/>
        <v/>
      </c>
      <c r="L29" s="231" t="str">
        <f t="shared" si="3"/>
        <v>否</v>
      </c>
      <c r="M29" s="293" t="str">
        <f t="shared" si="1"/>
        <v>项</v>
      </c>
      <c r="N29" s="294"/>
      <c r="O29" s="294" t="str">
        <f t="shared" si="2"/>
        <v>20710</v>
      </c>
    </row>
    <row r="30" s="234" customFormat="1" ht="15.75" hidden="1" spans="1:15">
      <c r="A30" s="276">
        <v>208</v>
      </c>
      <c r="B30" s="277" t="s">
        <v>900</v>
      </c>
      <c r="C30" s="268">
        <f>SUMIF($O31:$O$352,$A30,C31:C$352)</f>
        <v>0</v>
      </c>
      <c r="D30" s="268">
        <f>SUMIF($O31:$O$352,$A30,D31:D$352)</f>
        <v>0</v>
      </c>
      <c r="E30" s="268">
        <f>SUMIF($O31:$O$296,$A30,E31:E$296)</f>
        <v>0</v>
      </c>
      <c r="F30" s="268">
        <f>SUMIF($O31:$O$296,$A30,F31:F$296)</f>
        <v>0</v>
      </c>
      <c r="G30" s="268">
        <f>SUMIF($O31:$O$296,$A30,G31:G$296)</f>
        <v>0</v>
      </c>
      <c r="H30" s="268">
        <f>SUMIF($O31:$O$296,$A30,H31:H$296)</f>
        <v>0</v>
      </c>
      <c r="I30" s="268">
        <f>SUMIF($O31:$O$296,$A30,I31:I$296)</f>
        <v>0</v>
      </c>
      <c r="J30" s="268">
        <f>SUMIF($O31:$O$352,$A30,J31:J$352)</f>
        <v>0</v>
      </c>
      <c r="K30" s="295" t="str">
        <f t="shared" si="0"/>
        <v/>
      </c>
      <c r="L30" s="231" t="str">
        <f t="shared" si="3"/>
        <v>否</v>
      </c>
      <c r="M30" s="296" t="str">
        <f t="shared" si="1"/>
        <v>类</v>
      </c>
      <c r="N30" s="297"/>
      <c r="O30" s="297">
        <f t="shared" si="2"/>
        <v>0</v>
      </c>
    </row>
    <row r="31" s="239" customFormat="1" ht="15.75" hidden="1" spans="1:15">
      <c r="A31" s="278">
        <v>20822</v>
      </c>
      <c r="B31" s="279" t="s">
        <v>1728</v>
      </c>
      <c r="C31" s="271">
        <f>SUMIF($O32:$O$352,$A31,C32:C$352)</f>
        <v>0</v>
      </c>
      <c r="D31" s="271">
        <f>SUMIF($O32:$O$352,$A31,D32:D$352)</f>
        <v>0</v>
      </c>
      <c r="E31" s="271">
        <f>SUMIF($O32:$O$296,$A31,E32:E$296)</f>
        <v>0</v>
      </c>
      <c r="F31" s="271">
        <f>SUMIF($O32:$O$296,$A31,F32:F$296)</f>
        <v>0</v>
      </c>
      <c r="G31" s="271">
        <f>SUMIF($O32:$O$296,$A31,G32:G$296)</f>
        <v>0</v>
      </c>
      <c r="H31" s="271">
        <f>SUMIF($O32:$O$296,$A31,H32:H$296)</f>
        <v>0</v>
      </c>
      <c r="I31" s="271">
        <f>SUMIF($O32:$O$296,$A31,I32:I$296)</f>
        <v>0</v>
      </c>
      <c r="J31" s="271">
        <f>SUMIF($O32:$O$352,$A31,J32:J$352)</f>
        <v>0</v>
      </c>
      <c r="K31" s="299" t="str">
        <f t="shared" si="0"/>
        <v/>
      </c>
      <c r="L31" s="231" t="str">
        <f t="shared" si="3"/>
        <v>否</v>
      </c>
      <c r="M31" s="300" t="str">
        <f t="shared" si="1"/>
        <v>款</v>
      </c>
      <c r="N31" s="301"/>
      <c r="O31" s="301" t="str">
        <f t="shared" si="2"/>
        <v>208</v>
      </c>
    </row>
    <row r="32" s="236" customFormat="1" ht="15.75" hidden="1" spans="1:15">
      <c r="A32" s="280">
        <v>2082201</v>
      </c>
      <c r="B32" s="281" t="s">
        <v>1729</v>
      </c>
      <c r="C32" s="274">
        <f>SUMIF(表4.2024年政府性基金预算支出决算表!$A$6:$A$350,A32,表4.2024年政府性基金预算支出决算表!$E$6:$E$350)</f>
        <v>0</v>
      </c>
      <c r="D32" s="275">
        <f>ROUND(SUMIF('表12-1'!$A$3:$A$47,A32,'表12-1'!$C$3:$C$47)/10000,0)</f>
        <v>0</v>
      </c>
      <c r="E32" s="274"/>
      <c r="F32" s="274"/>
      <c r="G32" s="274"/>
      <c r="H32" s="274"/>
      <c r="I32" s="274"/>
      <c r="J32" s="302">
        <f>R138-C32</f>
        <v>0</v>
      </c>
      <c r="K32" s="302" t="str">
        <f t="shared" si="0"/>
        <v/>
      </c>
      <c r="L32" s="231" t="str">
        <f t="shared" si="3"/>
        <v>否</v>
      </c>
      <c r="M32" s="303" t="str">
        <f t="shared" si="1"/>
        <v>项</v>
      </c>
      <c r="N32" s="304"/>
      <c r="O32" s="304" t="str">
        <f t="shared" si="2"/>
        <v>20822</v>
      </c>
    </row>
    <row r="33" s="236" customFormat="1" ht="15.75" hidden="1" spans="1:15">
      <c r="A33" s="280">
        <v>2082202</v>
      </c>
      <c r="B33" s="281" t="s">
        <v>1730</v>
      </c>
      <c r="C33" s="274">
        <f>SUMIF(表4.2024年政府性基金预算支出决算表!$A$6:$A$350,A33,表4.2024年政府性基金预算支出决算表!$E$6:$E$350)</f>
        <v>0</v>
      </c>
      <c r="D33" s="275">
        <f>ROUND(SUMIF('表12-1'!$A$3:$A$47,A33,'表12-1'!$C$3:$C$47)/10000,0)</f>
        <v>0</v>
      </c>
      <c r="E33" s="274"/>
      <c r="F33" s="274"/>
      <c r="G33" s="274"/>
      <c r="H33" s="274"/>
      <c r="I33" s="274"/>
      <c r="J33" s="302">
        <f>R139-C33</f>
        <v>0</v>
      </c>
      <c r="K33" s="302" t="str">
        <f t="shared" si="0"/>
        <v/>
      </c>
      <c r="L33" s="231" t="str">
        <f t="shared" si="3"/>
        <v>否</v>
      </c>
      <c r="M33" s="303" t="str">
        <f t="shared" si="1"/>
        <v>项</v>
      </c>
      <c r="N33" s="304"/>
      <c r="O33" s="304" t="str">
        <f t="shared" si="2"/>
        <v>20822</v>
      </c>
    </row>
    <row r="34" s="237" customFormat="1" ht="15.75" hidden="1" spans="1:15">
      <c r="A34" s="272">
        <v>2082299</v>
      </c>
      <c r="B34" s="273" t="s">
        <v>1731</v>
      </c>
      <c r="C34" s="274">
        <f>SUMIF(表4.2024年政府性基金预算支出决算表!$A$6:$A$350,A34,表4.2024年政府性基金预算支出决算表!$E$6:$E$350)</f>
        <v>0</v>
      </c>
      <c r="D34" s="275">
        <f>ROUND(SUMIF('表12-1'!$A$3:$A$47,A34,'表12-1'!$C$3:$C$47)/10000,0)</f>
        <v>0</v>
      </c>
      <c r="E34" s="274"/>
      <c r="F34" s="274"/>
      <c r="G34" s="274"/>
      <c r="H34" s="274"/>
      <c r="I34" s="274"/>
      <c r="J34" s="274">
        <f>D34-C34</f>
        <v>0</v>
      </c>
      <c r="K34" s="274" t="str">
        <f t="shared" si="0"/>
        <v/>
      </c>
      <c r="L34" s="231" t="str">
        <f t="shared" si="3"/>
        <v>否</v>
      </c>
      <c r="M34" s="293" t="str">
        <f t="shared" si="1"/>
        <v>项</v>
      </c>
      <c r="N34" s="294"/>
      <c r="O34" s="294" t="str">
        <f t="shared" si="2"/>
        <v>20822</v>
      </c>
    </row>
    <row r="35" s="238" customFormat="1" ht="15.75" hidden="1" spans="1:15">
      <c r="A35" s="269">
        <v>20823</v>
      </c>
      <c r="B35" s="270" t="s">
        <v>1732</v>
      </c>
      <c r="C35" s="271">
        <f>SUMIF($O36:$O$352,$A35,C36:C$352)</f>
        <v>0</v>
      </c>
      <c r="D35" s="271">
        <f>SUMIF($O36:$O$352,$A35,D36:D$352)</f>
        <v>0</v>
      </c>
      <c r="E35" s="271">
        <f>SUMIF($O36:$O$296,$A35,E36:E$296)</f>
        <v>0</v>
      </c>
      <c r="F35" s="271">
        <f>SUMIF($O36:$O$296,$A35,F36:F$296)</f>
        <v>0</v>
      </c>
      <c r="G35" s="271">
        <f>SUMIF($O36:$O$296,$A35,G36:G$296)</f>
        <v>0</v>
      </c>
      <c r="H35" s="271">
        <f>SUMIF($O36:$O$296,$A35,H36:H$296)</f>
        <v>0</v>
      </c>
      <c r="I35" s="271">
        <f>SUMIF($O36:$O$296,$A35,I36:I$296)</f>
        <v>0</v>
      </c>
      <c r="J35" s="271">
        <f>SUMIF($O36:$O$352,$A35,J36:J$352)</f>
        <v>0</v>
      </c>
      <c r="K35" s="271" t="str">
        <f t="shared" si="0"/>
        <v/>
      </c>
      <c r="L35" s="231" t="str">
        <f t="shared" si="3"/>
        <v>否</v>
      </c>
      <c r="M35" s="291" t="str">
        <f t="shared" si="1"/>
        <v>款</v>
      </c>
      <c r="N35" s="292"/>
      <c r="O35" s="292" t="str">
        <f t="shared" si="2"/>
        <v>208</v>
      </c>
    </row>
    <row r="36" s="233" customFormat="1" ht="15.75" hidden="1" spans="1:15">
      <c r="A36" s="272">
        <v>2082301</v>
      </c>
      <c r="B36" s="273" t="s">
        <v>1729</v>
      </c>
      <c r="C36" s="274">
        <f>SUMIF(表4.2024年政府性基金预算支出决算表!$A$6:$A$350,A36,表4.2024年政府性基金预算支出决算表!$E$6:$E$350)</f>
        <v>0</v>
      </c>
      <c r="D36" s="275">
        <f>ROUND(SUMIF('表12-1'!$A$3:$A$47,A36,'表12-1'!$C$3:$C$47)/10000,0)</f>
        <v>0</v>
      </c>
      <c r="E36" s="274"/>
      <c r="F36" s="274"/>
      <c r="G36" s="274"/>
      <c r="H36" s="274"/>
      <c r="I36" s="274"/>
      <c r="J36" s="274">
        <f t="shared" ref="J36:J38" si="7">D36-C36</f>
        <v>0</v>
      </c>
      <c r="K36" s="274" t="str">
        <f t="shared" si="0"/>
        <v/>
      </c>
      <c r="L36" s="231" t="str">
        <f t="shared" si="3"/>
        <v>否</v>
      </c>
      <c r="M36" s="293" t="str">
        <f t="shared" si="1"/>
        <v>项</v>
      </c>
      <c r="N36" s="294"/>
      <c r="O36" s="294" t="str">
        <f t="shared" si="2"/>
        <v>20823</v>
      </c>
    </row>
    <row r="37" s="233" customFormat="1" ht="15.75" hidden="1" spans="1:15">
      <c r="A37" s="272">
        <v>2082302</v>
      </c>
      <c r="B37" s="273" t="s">
        <v>1730</v>
      </c>
      <c r="C37" s="274">
        <f>SUMIF(表4.2024年政府性基金预算支出决算表!$A$6:$A$350,A37,表4.2024年政府性基金预算支出决算表!$E$6:$E$350)</f>
        <v>0</v>
      </c>
      <c r="D37" s="275">
        <f>ROUND(SUMIF('表12-1'!$A$3:$A$47,A37,'表12-1'!$C$3:$C$47)/10000,0)</f>
        <v>0</v>
      </c>
      <c r="E37" s="274"/>
      <c r="F37" s="274"/>
      <c r="G37" s="274"/>
      <c r="H37" s="274"/>
      <c r="I37" s="274"/>
      <c r="J37" s="274">
        <f t="shared" si="7"/>
        <v>0</v>
      </c>
      <c r="K37" s="274" t="str">
        <f t="shared" si="0"/>
        <v/>
      </c>
      <c r="L37" s="231" t="str">
        <f t="shared" si="3"/>
        <v>否</v>
      </c>
      <c r="M37" s="293" t="str">
        <f t="shared" si="1"/>
        <v>项</v>
      </c>
      <c r="N37" s="294"/>
      <c r="O37" s="294" t="str">
        <f t="shared" si="2"/>
        <v>20823</v>
      </c>
    </row>
    <row r="38" s="237" customFormat="1" ht="15.75" hidden="1" spans="1:15">
      <c r="A38" s="272">
        <v>2082399</v>
      </c>
      <c r="B38" s="273" t="s">
        <v>1733</v>
      </c>
      <c r="C38" s="274">
        <f>SUMIF(表4.2024年政府性基金预算支出决算表!$A$6:$A$350,A38,表4.2024年政府性基金预算支出决算表!$E$6:$E$350)</f>
        <v>0</v>
      </c>
      <c r="D38" s="275">
        <f>ROUND(SUMIF('表12-1'!$A$3:$A$47,A38,'表12-1'!$C$3:$C$47)/10000,0)</f>
        <v>0</v>
      </c>
      <c r="E38" s="274"/>
      <c r="F38" s="274"/>
      <c r="G38" s="274"/>
      <c r="H38" s="274"/>
      <c r="I38" s="274"/>
      <c r="J38" s="274">
        <f t="shared" si="7"/>
        <v>0</v>
      </c>
      <c r="K38" s="274" t="str">
        <f t="shared" si="0"/>
        <v/>
      </c>
      <c r="L38" s="231" t="str">
        <f t="shared" si="3"/>
        <v>否</v>
      </c>
      <c r="M38" s="293" t="str">
        <f t="shared" si="1"/>
        <v>项</v>
      </c>
      <c r="N38" s="294"/>
      <c r="O38" s="294" t="str">
        <f t="shared" si="2"/>
        <v>20823</v>
      </c>
    </row>
    <row r="39" s="238" customFormat="1" ht="31.5" hidden="1" spans="1:15">
      <c r="A39" s="269">
        <v>20829</v>
      </c>
      <c r="B39" s="270" t="s">
        <v>1734</v>
      </c>
      <c r="C39" s="271">
        <f>SUMIF($O40:$O$352,$A39,C40:C$352)</f>
        <v>0</v>
      </c>
      <c r="D39" s="271">
        <f>SUMIF($O40:$O$352,$A39,D40:D$352)</f>
        <v>0</v>
      </c>
      <c r="E39" s="271">
        <f>SUMIF($O40:$O$296,$A39,E40:E$296)</f>
        <v>0</v>
      </c>
      <c r="F39" s="271">
        <f>SUMIF($O40:$O$296,$A39,F40:F$296)</f>
        <v>0</v>
      </c>
      <c r="G39" s="271">
        <f>SUMIF($O40:$O$296,$A39,G40:G$296)</f>
        <v>0</v>
      </c>
      <c r="H39" s="271">
        <f>SUMIF($O40:$O$296,$A39,H40:H$296)</f>
        <v>0</v>
      </c>
      <c r="I39" s="271">
        <f>SUMIF($O40:$O$296,$A39,I40:I$296)</f>
        <v>0</v>
      </c>
      <c r="J39" s="271">
        <f>SUMIF($O40:$O$352,$A39,J40:J$352)</f>
        <v>0</v>
      </c>
      <c r="K39" s="271" t="str">
        <f t="shared" si="0"/>
        <v/>
      </c>
      <c r="L39" s="231" t="str">
        <f t="shared" ref="L39:L70" si="8">IF(SUM(C39:D39)&lt;&gt;0,"是","否")</f>
        <v>否</v>
      </c>
      <c r="M39" s="291" t="str">
        <f t="shared" si="1"/>
        <v>款</v>
      </c>
      <c r="N39" s="292"/>
      <c r="O39" s="292" t="str">
        <f t="shared" si="2"/>
        <v>208</v>
      </c>
    </row>
    <row r="40" s="233" customFormat="1" ht="15.75" hidden="1" spans="1:15">
      <c r="A40" s="272">
        <v>2082901</v>
      </c>
      <c r="B40" s="273" t="s">
        <v>1730</v>
      </c>
      <c r="C40" s="274">
        <f>SUMIF(表4.2024年政府性基金预算支出决算表!$A$6:$A$350,A40,表4.2024年政府性基金预算支出决算表!$E$6:$E$350)</f>
        <v>0</v>
      </c>
      <c r="D40" s="275">
        <f>ROUND(SUMIF('表12-1'!$A$3:$A$47,A40,'表12-1'!$C$3:$C$47)/10000,0)</f>
        <v>0</v>
      </c>
      <c r="E40" s="274"/>
      <c r="F40" s="274"/>
      <c r="G40" s="274"/>
      <c r="H40" s="274"/>
      <c r="I40" s="274"/>
      <c r="J40" s="274">
        <f t="shared" ref="J40:J47" si="9">D40-C40</f>
        <v>0</v>
      </c>
      <c r="K40" s="274" t="str">
        <f t="shared" si="0"/>
        <v/>
      </c>
      <c r="L40" s="231" t="str">
        <f t="shared" si="8"/>
        <v>否</v>
      </c>
      <c r="M40" s="293" t="str">
        <f t="shared" si="1"/>
        <v>项</v>
      </c>
      <c r="N40" s="294"/>
      <c r="O40" s="294" t="str">
        <f t="shared" si="2"/>
        <v>20829</v>
      </c>
    </row>
    <row r="41" s="237" customFormat="1" ht="31.5" hidden="1" spans="1:15">
      <c r="A41" s="272">
        <v>2082999</v>
      </c>
      <c r="B41" s="273" t="s">
        <v>1735</v>
      </c>
      <c r="C41" s="274">
        <f>SUMIF(表4.2024年政府性基金预算支出决算表!$A$6:$A$350,A41,表4.2024年政府性基金预算支出决算表!$E$6:$E$350)</f>
        <v>0</v>
      </c>
      <c r="D41" s="275">
        <f>ROUND(SUMIF('表12-1'!$A$3:$A$47,A41,'表12-1'!$C$3:$C$47)/10000,0)</f>
        <v>0</v>
      </c>
      <c r="E41" s="274"/>
      <c r="F41" s="274"/>
      <c r="G41" s="274"/>
      <c r="H41" s="274"/>
      <c r="I41" s="274"/>
      <c r="J41" s="274">
        <f t="shared" si="9"/>
        <v>0</v>
      </c>
      <c r="K41" s="274" t="str">
        <f t="shared" si="0"/>
        <v/>
      </c>
      <c r="L41" s="231" t="str">
        <f t="shared" si="8"/>
        <v>否</v>
      </c>
      <c r="M41" s="293" t="str">
        <f t="shared" si="1"/>
        <v>项</v>
      </c>
      <c r="N41" s="294"/>
      <c r="O41" s="294" t="str">
        <f t="shared" si="2"/>
        <v>20829</v>
      </c>
    </row>
    <row r="42" s="231" customFormat="1" ht="15.75" hidden="1" spans="1:15">
      <c r="A42" s="266">
        <v>211</v>
      </c>
      <c r="B42" s="267" t="s">
        <v>1253</v>
      </c>
      <c r="C42" s="268">
        <f>SUMIF($O43:$O$352,$A42,C43:C$352)</f>
        <v>0</v>
      </c>
      <c r="D42" s="268">
        <f>SUMIF($O43:$O$352,$A42,D43:D$352)</f>
        <v>0</v>
      </c>
      <c r="E42" s="268">
        <f>SUMIF($O43:$O$296,$A42,E43:E$296)</f>
        <v>0</v>
      </c>
      <c r="F42" s="268">
        <f>SUMIF($O43:$O$296,$A42,F43:F$296)</f>
        <v>0</v>
      </c>
      <c r="G42" s="268">
        <f>SUMIF($O43:$O$296,$A42,G43:G$296)</f>
        <v>0</v>
      </c>
      <c r="H42" s="268">
        <f>SUMIF($O43:$O$296,$A42,H43:H$296)</f>
        <v>0</v>
      </c>
      <c r="I42" s="268">
        <f>SUMIF($O43:$O$296,$A42,I43:I$296)</f>
        <v>0</v>
      </c>
      <c r="J42" s="268">
        <f>SUMIF($O43:$O$352,$A42,J43:J$352)</f>
        <v>0</v>
      </c>
      <c r="K42" s="268" t="str">
        <f t="shared" si="0"/>
        <v/>
      </c>
      <c r="L42" s="231" t="str">
        <f t="shared" si="8"/>
        <v>否</v>
      </c>
      <c r="M42" s="289" t="str">
        <f t="shared" si="1"/>
        <v>类</v>
      </c>
      <c r="N42" s="290"/>
      <c r="O42" s="290">
        <f t="shared" si="2"/>
        <v>0</v>
      </c>
    </row>
    <row r="43" s="238" customFormat="1" ht="15.75" hidden="1" spans="1:15">
      <c r="A43" s="269" t="s">
        <v>7058</v>
      </c>
      <c r="B43" s="270" t="s">
        <v>1736</v>
      </c>
      <c r="C43" s="271">
        <f>SUMIF($O44:$O$352,$A43,C44:C$352)</f>
        <v>0</v>
      </c>
      <c r="D43" s="271">
        <f>SUMIF($O44:$O$352,$A43,D44:D$352)</f>
        <v>0</v>
      </c>
      <c r="E43" s="271">
        <f>SUMIF($O44:$O$296,$A43,E44:E$296)</f>
        <v>0</v>
      </c>
      <c r="F43" s="271">
        <f>SUMIF($O44:$O$296,$A43,F44:F$296)</f>
        <v>0</v>
      </c>
      <c r="G43" s="271">
        <f>SUMIF($O44:$O$296,$A43,G44:G$296)</f>
        <v>0</v>
      </c>
      <c r="H43" s="271">
        <f>SUMIF($O44:$O$296,$A43,H44:H$296)</f>
        <v>0</v>
      </c>
      <c r="I43" s="271">
        <f>SUMIF($O44:$O$296,$A43,I44:I$296)</f>
        <v>0</v>
      </c>
      <c r="J43" s="271">
        <f>SUMIF($O44:$O$352,$A43,J44:J$352)</f>
        <v>0</v>
      </c>
      <c r="K43" s="271" t="str">
        <f t="shared" si="0"/>
        <v/>
      </c>
      <c r="L43" s="231" t="str">
        <f t="shared" si="8"/>
        <v>否</v>
      </c>
      <c r="M43" s="291" t="str">
        <f t="shared" si="1"/>
        <v>款</v>
      </c>
      <c r="N43" s="292"/>
      <c r="O43" s="292" t="str">
        <f t="shared" si="2"/>
        <v>211</v>
      </c>
    </row>
    <row r="44" s="233" customFormat="1" ht="15.75" hidden="1" spans="1:15">
      <c r="A44" s="272" t="s">
        <v>7060</v>
      </c>
      <c r="B44" s="273" t="s">
        <v>1737</v>
      </c>
      <c r="C44" s="274">
        <f>SUMIF(表4.2024年政府性基金预算支出决算表!$A$6:$A$350,A44,表4.2024年政府性基金预算支出决算表!$E$6:$E$350)</f>
        <v>0</v>
      </c>
      <c r="D44" s="275">
        <f>ROUND(SUMIF('表12-1'!$A$3:$A$47,A44,'表12-1'!$C$3:$C$47)/10000,0)</f>
        <v>0</v>
      </c>
      <c r="E44" s="274"/>
      <c r="F44" s="274"/>
      <c r="G44" s="274"/>
      <c r="H44" s="274"/>
      <c r="I44" s="274"/>
      <c r="J44" s="274">
        <f t="shared" si="9"/>
        <v>0</v>
      </c>
      <c r="K44" s="274" t="str">
        <f t="shared" si="0"/>
        <v/>
      </c>
      <c r="L44" s="231" t="str">
        <f t="shared" si="8"/>
        <v>否</v>
      </c>
      <c r="M44" s="293" t="str">
        <f t="shared" si="1"/>
        <v>项</v>
      </c>
      <c r="N44" s="294"/>
      <c r="O44" s="294" t="str">
        <f t="shared" si="2"/>
        <v>21160</v>
      </c>
    </row>
    <row r="45" s="233" customFormat="1" ht="15.75" hidden="1" spans="1:15">
      <c r="A45" s="272" t="s">
        <v>7062</v>
      </c>
      <c r="B45" s="273" t="s">
        <v>1738</v>
      </c>
      <c r="C45" s="274">
        <f>SUMIF(表4.2024年政府性基金预算支出决算表!$A$6:$A$350,A45,表4.2024年政府性基金预算支出决算表!$E$6:$E$350)</f>
        <v>0</v>
      </c>
      <c r="D45" s="275">
        <f>ROUND(SUMIF('表12-1'!$A$3:$A$47,A45,'表12-1'!$C$3:$C$47)/10000,0)</f>
        <v>0</v>
      </c>
      <c r="E45" s="274"/>
      <c r="F45" s="274"/>
      <c r="G45" s="274"/>
      <c r="H45" s="274"/>
      <c r="I45" s="274"/>
      <c r="J45" s="274">
        <f t="shared" si="9"/>
        <v>0</v>
      </c>
      <c r="K45" s="274" t="str">
        <f t="shared" si="0"/>
        <v/>
      </c>
      <c r="L45" s="231" t="str">
        <f t="shared" si="8"/>
        <v>否</v>
      </c>
      <c r="M45" s="293" t="str">
        <f t="shared" si="1"/>
        <v>项</v>
      </c>
      <c r="N45" s="294"/>
      <c r="O45" s="294" t="str">
        <f t="shared" si="2"/>
        <v>21160</v>
      </c>
    </row>
    <row r="46" s="233" customFormat="1" ht="15.75" hidden="1" spans="1:15">
      <c r="A46" s="272" t="s">
        <v>7064</v>
      </c>
      <c r="B46" s="273" t="s">
        <v>1739</v>
      </c>
      <c r="C46" s="274">
        <f>SUMIF(表4.2024年政府性基金预算支出决算表!$A$6:$A$350,A46,表4.2024年政府性基金预算支出决算表!$E$6:$E$350)</f>
        <v>0</v>
      </c>
      <c r="D46" s="275">
        <f>ROUND(SUMIF('表12-1'!$A$3:$A$47,A46,'表12-1'!$C$3:$C$47)/10000,0)</f>
        <v>0</v>
      </c>
      <c r="E46" s="274"/>
      <c r="F46" s="274"/>
      <c r="G46" s="274"/>
      <c r="H46" s="274"/>
      <c r="I46" s="274"/>
      <c r="J46" s="274">
        <f t="shared" si="9"/>
        <v>0</v>
      </c>
      <c r="K46" s="274" t="str">
        <f t="shared" si="0"/>
        <v/>
      </c>
      <c r="L46" s="231" t="str">
        <f t="shared" si="8"/>
        <v>否</v>
      </c>
      <c r="M46" s="293" t="str">
        <f t="shared" si="1"/>
        <v>项</v>
      </c>
      <c r="N46" s="294"/>
      <c r="O46" s="294" t="str">
        <f t="shared" si="2"/>
        <v>21160</v>
      </c>
    </row>
    <row r="47" s="237" customFormat="1" ht="31.5" hidden="1" spans="1:15">
      <c r="A47" s="272" t="s">
        <v>7066</v>
      </c>
      <c r="B47" s="273" t="s">
        <v>1740</v>
      </c>
      <c r="C47" s="274">
        <f>SUMIF(表4.2024年政府性基金预算支出决算表!$A$6:$A$350,A47,表4.2024年政府性基金预算支出决算表!$E$6:$E$350)</f>
        <v>0</v>
      </c>
      <c r="D47" s="275">
        <f>ROUND(SUMIF('表12-1'!$A$3:$A$47,A47,'表12-1'!$C$3:$C$47)/10000,0)</f>
        <v>0</v>
      </c>
      <c r="E47" s="274"/>
      <c r="F47" s="274"/>
      <c r="G47" s="274"/>
      <c r="H47" s="274"/>
      <c r="I47" s="274"/>
      <c r="J47" s="274">
        <f t="shared" si="9"/>
        <v>0</v>
      </c>
      <c r="K47" s="274" t="str">
        <f t="shared" si="0"/>
        <v/>
      </c>
      <c r="L47" s="231" t="str">
        <f t="shared" si="8"/>
        <v>否</v>
      </c>
      <c r="M47" s="293" t="str">
        <f t="shared" si="1"/>
        <v>项</v>
      </c>
      <c r="N47" s="294"/>
      <c r="O47" s="294" t="str">
        <f t="shared" si="2"/>
        <v>21160</v>
      </c>
    </row>
    <row r="48" s="238" customFormat="1" ht="15.75" hidden="1" spans="1:15">
      <c r="A48" s="269" t="s">
        <v>7068</v>
      </c>
      <c r="B48" s="270" t="s">
        <v>1741</v>
      </c>
      <c r="C48" s="271">
        <f>SUMIF($O49:$O$352,$A48,C49:C$352)</f>
        <v>0</v>
      </c>
      <c r="D48" s="271">
        <f>SUMIF($O49:$O$352,$A48,D49:D$352)</f>
        <v>0</v>
      </c>
      <c r="E48" s="271">
        <f>SUMIF($O49:$O$296,$A48,E49:E$296)</f>
        <v>0</v>
      </c>
      <c r="F48" s="271">
        <f>SUMIF($O49:$O$296,$A48,F49:F$296)</f>
        <v>0</v>
      </c>
      <c r="G48" s="271">
        <f>SUMIF($O49:$O$296,$A48,G49:G$296)</f>
        <v>0</v>
      </c>
      <c r="H48" s="271">
        <f>SUMIF($O49:$O$296,$A48,H49:H$296)</f>
        <v>0</v>
      </c>
      <c r="I48" s="271">
        <f>SUMIF($O49:$O$296,$A48,I49:I$296)</f>
        <v>0</v>
      </c>
      <c r="J48" s="271">
        <f>SUMIF($O49:$O$352,$A48,J49:J$352)</f>
        <v>0</v>
      </c>
      <c r="K48" s="271" t="str">
        <f t="shared" si="0"/>
        <v/>
      </c>
      <c r="L48" s="231" t="str">
        <f t="shared" si="8"/>
        <v>否</v>
      </c>
      <c r="M48" s="291" t="str">
        <f t="shared" si="1"/>
        <v>款</v>
      </c>
      <c r="N48" s="292"/>
      <c r="O48" s="292" t="str">
        <f t="shared" si="2"/>
        <v>211</v>
      </c>
    </row>
    <row r="49" s="233" customFormat="1" ht="15.75" hidden="1" spans="1:15">
      <c r="A49" s="272" t="s">
        <v>7070</v>
      </c>
      <c r="B49" s="273" t="s">
        <v>1742</v>
      </c>
      <c r="C49" s="274">
        <f>SUMIF(表4.2024年政府性基金预算支出决算表!$A$6:$A$350,A49,表4.2024年政府性基金预算支出决算表!$E$6:$E$350)</f>
        <v>0</v>
      </c>
      <c r="D49" s="275">
        <f>ROUND(SUMIF('表12-1'!$A$3:$A$47,A49,'表12-1'!$C$3:$C$47)/10000,0)</f>
        <v>0</v>
      </c>
      <c r="E49" s="274"/>
      <c r="F49" s="274"/>
      <c r="G49" s="274"/>
      <c r="H49" s="274"/>
      <c r="I49" s="274"/>
      <c r="J49" s="274">
        <f t="shared" ref="J49:J52" si="10">D49-C49</f>
        <v>0</v>
      </c>
      <c r="K49" s="274" t="str">
        <f t="shared" si="0"/>
        <v/>
      </c>
      <c r="L49" s="231" t="str">
        <f t="shared" si="8"/>
        <v>否</v>
      </c>
      <c r="M49" s="293" t="str">
        <f t="shared" si="1"/>
        <v>项</v>
      </c>
      <c r="N49" s="294"/>
      <c r="O49" s="294" t="str">
        <f t="shared" si="2"/>
        <v>21161</v>
      </c>
    </row>
    <row r="50" s="233" customFormat="1" ht="15.75" hidden="1" spans="1:15">
      <c r="A50" s="272" t="s">
        <v>7072</v>
      </c>
      <c r="B50" s="273" t="s">
        <v>1743</v>
      </c>
      <c r="C50" s="274">
        <f>SUMIF(表4.2024年政府性基金预算支出决算表!$A$6:$A$350,A50,表4.2024年政府性基金预算支出决算表!$E$6:$E$350)</f>
        <v>0</v>
      </c>
      <c r="D50" s="275">
        <f>ROUND(SUMIF('表12-1'!$A$3:$A$47,A50,'表12-1'!$C$3:$C$47)/10000,0)</f>
        <v>0</v>
      </c>
      <c r="E50" s="274"/>
      <c r="F50" s="274"/>
      <c r="G50" s="274"/>
      <c r="H50" s="274"/>
      <c r="I50" s="274"/>
      <c r="J50" s="274">
        <f t="shared" si="10"/>
        <v>0</v>
      </c>
      <c r="K50" s="274" t="str">
        <f t="shared" si="0"/>
        <v/>
      </c>
      <c r="L50" s="231" t="str">
        <f t="shared" si="8"/>
        <v>否</v>
      </c>
      <c r="M50" s="293" t="str">
        <f t="shared" si="1"/>
        <v>项</v>
      </c>
      <c r="N50" s="294"/>
      <c r="O50" s="294" t="str">
        <f t="shared" si="2"/>
        <v>21161</v>
      </c>
    </row>
    <row r="51" s="233" customFormat="1" ht="15.75" hidden="1" spans="1:15">
      <c r="A51" s="272" t="s">
        <v>7074</v>
      </c>
      <c r="B51" s="273" t="s">
        <v>1744</v>
      </c>
      <c r="C51" s="274">
        <f>SUMIF(表4.2024年政府性基金预算支出决算表!$A$6:$A$350,A51,表4.2024年政府性基金预算支出决算表!$E$6:$E$350)</f>
        <v>0</v>
      </c>
      <c r="D51" s="275">
        <f>ROUND(SUMIF('表12-1'!$A$3:$A$47,A51,'表12-1'!$C$3:$C$47)/10000,0)</f>
        <v>0</v>
      </c>
      <c r="E51" s="274"/>
      <c r="F51" s="274"/>
      <c r="G51" s="274"/>
      <c r="H51" s="274"/>
      <c r="I51" s="274"/>
      <c r="J51" s="274">
        <f t="shared" si="10"/>
        <v>0</v>
      </c>
      <c r="K51" s="274" t="str">
        <f t="shared" si="0"/>
        <v/>
      </c>
      <c r="L51" s="231" t="str">
        <f t="shared" si="8"/>
        <v>否</v>
      </c>
      <c r="M51" s="293" t="str">
        <f t="shared" si="1"/>
        <v>项</v>
      </c>
      <c r="N51" s="294"/>
      <c r="O51" s="294" t="str">
        <f t="shared" si="2"/>
        <v>21161</v>
      </c>
    </row>
    <row r="52" s="237" customFormat="1" ht="15.75" hidden="1" spans="1:15">
      <c r="A52" s="272" t="s">
        <v>7076</v>
      </c>
      <c r="B52" s="273" t="s">
        <v>1745</v>
      </c>
      <c r="C52" s="274">
        <f>SUMIF(表4.2024年政府性基金预算支出决算表!$A$6:$A$350,A52,表4.2024年政府性基金预算支出决算表!$E$6:$E$350)</f>
        <v>0</v>
      </c>
      <c r="D52" s="275">
        <f>ROUND(SUMIF('表12-1'!$A$3:$A$47,A52,'表12-1'!$C$3:$C$47)/10000,0)</f>
        <v>0</v>
      </c>
      <c r="E52" s="274"/>
      <c r="F52" s="274"/>
      <c r="G52" s="274"/>
      <c r="H52" s="274"/>
      <c r="I52" s="274"/>
      <c r="J52" s="274">
        <f t="shared" si="10"/>
        <v>0</v>
      </c>
      <c r="K52" s="274" t="str">
        <f t="shared" si="0"/>
        <v/>
      </c>
      <c r="L52" s="231" t="str">
        <f t="shared" si="8"/>
        <v>否</v>
      </c>
      <c r="M52" s="293" t="str">
        <f t="shared" si="1"/>
        <v>项</v>
      </c>
      <c r="N52" s="294"/>
      <c r="O52" s="294" t="str">
        <f t="shared" si="2"/>
        <v>21161</v>
      </c>
    </row>
    <row r="53" s="234" customFormat="1" spans="1:16">
      <c r="A53" s="276">
        <v>212</v>
      </c>
      <c r="B53" s="277" t="s">
        <v>1317</v>
      </c>
      <c r="C53" s="268">
        <f>SUMIF($O54:$O$352,$A53,C54:C$352)</f>
        <v>2426</v>
      </c>
      <c r="D53" s="268">
        <f>SUMIF($O54:$O$352,$A53,D54:D$352)</f>
        <v>15535</v>
      </c>
      <c r="E53" s="268">
        <f>SUMIF($O54:$O$296,$A53,E54:E$296)</f>
        <v>0</v>
      </c>
      <c r="F53" s="268">
        <f>SUMIF($O54:$O$296,$A53,F54:F$296)</f>
        <v>10772</v>
      </c>
      <c r="G53" s="268">
        <f>SUMIF($O54:$O$296,$A53,G54:G$296)</f>
        <v>2960</v>
      </c>
      <c r="H53" s="268">
        <f>SUMIF($O54:$O$296,$A53,H54:H$296)</f>
        <v>0</v>
      </c>
      <c r="I53" s="268">
        <f>SUMIF($O54:$O$296,$A53,I54:I$296)</f>
        <v>1250</v>
      </c>
      <c r="J53" s="268">
        <f>SUMIF($O54:$O$352,$A53,J54:J$352)</f>
        <v>13109</v>
      </c>
      <c r="K53" s="295" t="str">
        <f t="shared" si="0"/>
        <v>540.4%</v>
      </c>
      <c r="L53" s="231" t="str">
        <f t="shared" si="8"/>
        <v>是</v>
      </c>
      <c r="M53" s="296" t="str">
        <f t="shared" si="1"/>
        <v>类</v>
      </c>
      <c r="N53" s="297"/>
      <c r="O53" s="297">
        <f t="shared" si="2"/>
        <v>0</v>
      </c>
      <c r="P53" s="305">
        <v>1</v>
      </c>
    </row>
    <row r="54" s="239" customFormat="1" ht="33" customHeight="1" spans="1:16">
      <c r="A54" s="278" t="s">
        <v>7078</v>
      </c>
      <c r="B54" s="279" t="s">
        <v>1746</v>
      </c>
      <c r="C54" s="271">
        <f>SUMIF($O55:$O$352,$A54,C55:C$352)</f>
        <v>2426</v>
      </c>
      <c r="D54" s="271">
        <f>SUMIF($O55:$O$352,$A54,D55:D$352)</f>
        <v>4807</v>
      </c>
      <c r="E54" s="271">
        <f>SUMIF($O55:$O$296,$A54,E55:E$296)</f>
        <v>0</v>
      </c>
      <c r="F54" s="271">
        <f>SUMIF($O55:$O$296,$A54,F55:F$296)</f>
        <v>44</v>
      </c>
      <c r="G54" s="271">
        <f>SUMIF($O55:$O$296,$A54,G55:G$296)</f>
        <v>2960</v>
      </c>
      <c r="H54" s="271">
        <f>SUMIF($O55:$O$296,$A54,H55:H$296)</f>
        <v>0</v>
      </c>
      <c r="I54" s="271">
        <f>SUMIF($O55:$O$296,$A54,I55:I$296)</f>
        <v>1250</v>
      </c>
      <c r="J54" s="271">
        <f>SUMIF($O55:$O$352,$A54,J55:J$352)</f>
        <v>2381</v>
      </c>
      <c r="K54" s="299" t="str">
        <f t="shared" si="0"/>
        <v>98.1%</v>
      </c>
      <c r="L54" s="231" t="str">
        <f t="shared" si="8"/>
        <v>是</v>
      </c>
      <c r="M54" s="300" t="str">
        <f t="shared" si="1"/>
        <v>款</v>
      </c>
      <c r="N54" s="301"/>
      <c r="O54" s="301" t="str">
        <f t="shared" si="2"/>
        <v>212</v>
      </c>
      <c r="P54" s="305">
        <v>1</v>
      </c>
    </row>
    <row r="55" s="236" customFormat="1" spans="1:16">
      <c r="A55" s="280" t="s">
        <v>7079</v>
      </c>
      <c r="B55" s="281" t="s">
        <v>1747</v>
      </c>
      <c r="C55" s="274">
        <f>SUMIF(表4.2024年政府性基金预算支出决算表!$A$6:$A$350,A55,表4.2024年政府性基金预算支出决算表!$E$6:$E$350)</f>
        <v>23</v>
      </c>
      <c r="D55" s="275">
        <f>ROUND(SUMIF('表12-1'!$A$3:$A$47,A55,'表12-1'!$C$3:$C$47)/10000,0)</f>
        <v>960</v>
      </c>
      <c r="E55" s="274"/>
      <c r="F55" s="274"/>
      <c r="G55" s="274">
        <v>500</v>
      </c>
      <c r="H55" s="274"/>
      <c r="I55" s="274"/>
      <c r="J55" s="302">
        <f t="shared" ref="J55:J69" si="11">D55-C55</f>
        <v>937</v>
      </c>
      <c r="K55" s="302" t="str">
        <f t="shared" si="0"/>
        <v>4073.9%</v>
      </c>
      <c r="L55" s="231" t="str">
        <f t="shared" si="8"/>
        <v>是</v>
      </c>
      <c r="M55" s="303" t="str">
        <f t="shared" si="1"/>
        <v>项</v>
      </c>
      <c r="N55" s="304"/>
      <c r="O55" s="304" t="str">
        <f t="shared" si="2"/>
        <v>21208</v>
      </c>
      <c r="P55" s="305">
        <v>1</v>
      </c>
    </row>
    <row r="56" s="236" customFormat="1" ht="15.75" hidden="1" spans="1:15">
      <c r="A56" s="280" t="s">
        <v>7080</v>
      </c>
      <c r="B56" s="281" t="s">
        <v>1748</v>
      </c>
      <c r="C56" s="274">
        <f>SUMIF(表4.2024年政府性基金预算支出决算表!$A$6:$A$350,A56,表4.2024年政府性基金预算支出决算表!$E$6:$E$350)</f>
        <v>0</v>
      </c>
      <c r="D56" s="275">
        <f>ROUND(SUMIF('表12-1'!$A$3:$A$47,A56,'表12-1'!$C$3:$C$47)/10000,0)</f>
        <v>0</v>
      </c>
      <c r="E56" s="274"/>
      <c r="F56" s="274"/>
      <c r="G56" s="274"/>
      <c r="H56" s="274"/>
      <c r="I56" s="274"/>
      <c r="J56" s="302">
        <f t="shared" si="11"/>
        <v>0</v>
      </c>
      <c r="K56" s="302" t="str">
        <f t="shared" si="0"/>
        <v/>
      </c>
      <c r="L56" s="231" t="str">
        <f t="shared" si="8"/>
        <v>否</v>
      </c>
      <c r="M56" s="303" t="str">
        <f t="shared" si="1"/>
        <v>项</v>
      </c>
      <c r="N56" s="304"/>
      <c r="O56" s="304" t="str">
        <f t="shared" si="2"/>
        <v>21208</v>
      </c>
    </row>
    <row r="57" s="233" customFormat="1" ht="15.75" hidden="1" spans="1:15">
      <c r="A57" s="272" t="s">
        <v>7081</v>
      </c>
      <c r="B57" s="273" t="s">
        <v>1749</v>
      </c>
      <c r="C57" s="274">
        <f>SUMIF(表4.2024年政府性基金预算支出决算表!$A$6:$A$350,A57,表4.2024年政府性基金预算支出决算表!$E$6:$E$350)</f>
        <v>0</v>
      </c>
      <c r="D57" s="275">
        <f>ROUND(SUMIF('表12-1'!$A$3:$A$47,A57,'表12-1'!$C$3:$C$47)/10000,0)</f>
        <v>0</v>
      </c>
      <c r="E57" s="274"/>
      <c r="F57" s="274"/>
      <c r="G57" s="274"/>
      <c r="H57" s="274"/>
      <c r="I57" s="274"/>
      <c r="J57" s="274">
        <f t="shared" si="11"/>
        <v>0</v>
      </c>
      <c r="K57" s="274" t="str">
        <f t="shared" si="0"/>
        <v/>
      </c>
      <c r="L57" s="231" t="str">
        <f t="shared" si="8"/>
        <v>否</v>
      </c>
      <c r="M57" s="293" t="str">
        <f t="shared" si="1"/>
        <v>项</v>
      </c>
      <c r="N57" s="294"/>
      <c r="O57" s="294" t="str">
        <f t="shared" si="2"/>
        <v>21208</v>
      </c>
    </row>
    <row r="58" s="236" customFormat="1" spans="1:16">
      <c r="A58" s="280" t="s">
        <v>7083</v>
      </c>
      <c r="B58" s="281" t="s">
        <v>1750</v>
      </c>
      <c r="C58" s="274">
        <f>SUMIF(表4.2024年政府性基金预算支出决算表!$A$6:$A$350,A58,表4.2024年政府性基金预算支出决算表!$E$6:$E$350)</f>
        <v>0</v>
      </c>
      <c r="D58" s="275">
        <f>ROUND(SUMIF('表12-1'!$A$3:$A$47,A58,'表12-1'!$C$3:$C$47)/10000,0)</f>
        <v>500</v>
      </c>
      <c r="E58" s="274"/>
      <c r="F58" s="274"/>
      <c r="G58" s="274">
        <v>500</v>
      </c>
      <c r="H58" s="274"/>
      <c r="I58" s="274"/>
      <c r="J58" s="302">
        <f t="shared" si="11"/>
        <v>500</v>
      </c>
      <c r="K58" s="302" t="str">
        <f t="shared" si="0"/>
        <v/>
      </c>
      <c r="L58" s="231" t="str">
        <f t="shared" si="8"/>
        <v>是</v>
      </c>
      <c r="M58" s="303" t="str">
        <f t="shared" si="1"/>
        <v>项</v>
      </c>
      <c r="N58" s="304"/>
      <c r="O58" s="304" t="str">
        <f t="shared" si="2"/>
        <v>21208</v>
      </c>
      <c r="P58" s="305">
        <v>1</v>
      </c>
    </row>
    <row r="59" s="236" customFormat="1" spans="1:16">
      <c r="A59" s="280" t="s">
        <v>7084</v>
      </c>
      <c r="B59" s="281" t="s">
        <v>1751</v>
      </c>
      <c r="C59" s="274">
        <f>SUMIF(表4.2024年政府性基金预算支出决算表!$A$6:$A$350,A59,表4.2024年政府性基金预算支出决算表!$E$6:$E$350)</f>
        <v>20</v>
      </c>
      <c r="D59" s="275">
        <f>ROUND(SUMIF('表12-1'!$A$3:$A$47,A59,'表12-1'!$C$3:$C$47)/10000,0)</f>
        <v>0</v>
      </c>
      <c r="E59" s="274"/>
      <c r="F59" s="274"/>
      <c r="G59" s="274">
        <v>960</v>
      </c>
      <c r="H59" s="274"/>
      <c r="I59" s="274"/>
      <c r="J59" s="302">
        <f t="shared" si="11"/>
        <v>-20</v>
      </c>
      <c r="K59" s="302" t="str">
        <f t="shared" si="0"/>
        <v>-100.0%</v>
      </c>
      <c r="L59" s="231" t="str">
        <f t="shared" si="8"/>
        <v>是</v>
      </c>
      <c r="M59" s="303" t="str">
        <f t="shared" si="1"/>
        <v>项</v>
      </c>
      <c r="N59" s="304"/>
      <c r="O59" s="304" t="str">
        <f t="shared" si="2"/>
        <v>21208</v>
      </c>
      <c r="P59" s="305">
        <v>1</v>
      </c>
    </row>
    <row r="60" s="233" customFormat="1" ht="15.75" hidden="1" spans="1:15">
      <c r="A60" s="272" t="s">
        <v>7085</v>
      </c>
      <c r="B60" s="273" t="s">
        <v>1752</v>
      </c>
      <c r="C60" s="274">
        <f>SUMIF(表4.2024年政府性基金预算支出决算表!$A$6:$A$350,A60,表4.2024年政府性基金预算支出决算表!$E$6:$E$350)</f>
        <v>0</v>
      </c>
      <c r="D60" s="275">
        <f>ROUND(SUMIF('表12-1'!$A$3:$A$47,A60,'表12-1'!$C$3:$C$47)/10000,0)</f>
        <v>0</v>
      </c>
      <c r="E60" s="274"/>
      <c r="F60" s="274"/>
      <c r="G60" s="274"/>
      <c r="H60" s="274"/>
      <c r="I60" s="274"/>
      <c r="J60" s="274">
        <f t="shared" si="11"/>
        <v>0</v>
      </c>
      <c r="K60" s="274" t="str">
        <f t="shared" si="0"/>
        <v/>
      </c>
      <c r="L60" s="231" t="str">
        <f t="shared" si="8"/>
        <v>否</v>
      </c>
      <c r="M60" s="293" t="str">
        <f t="shared" si="1"/>
        <v>项</v>
      </c>
      <c r="N60" s="294"/>
      <c r="O60" s="294" t="str">
        <f t="shared" si="2"/>
        <v>21208</v>
      </c>
    </row>
    <row r="61" s="233" customFormat="1" ht="15.75" hidden="1" spans="1:15">
      <c r="A61" s="272" t="s">
        <v>7087</v>
      </c>
      <c r="B61" s="273" t="s">
        <v>1753</v>
      </c>
      <c r="C61" s="274">
        <f>SUMIF(表4.2024年政府性基金预算支出决算表!$A$6:$A$350,A61,表4.2024年政府性基金预算支出决算表!$E$6:$E$350)</f>
        <v>0</v>
      </c>
      <c r="D61" s="275">
        <f>ROUND(SUMIF('表12-1'!$A$3:$A$47,A61,'表12-1'!$C$3:$C$47)/10000,0)</f>
        <v>0</v>
      </c>
      <c r="E61" s="274"/>
      <c r="F61" s="274"/>
      <c r="G61" s="274"/>
      <c r="H61" s="274"/>
      <c r="I61" s="274"/>
      <c r="J61" s="274">
        <f t="shared" si="11"/>
        <v>0</v>
      </c>
      <c r="K61" s="274" t="str">
        <f t="shared" si="0"/>
        <v/>
      </c>
      <c r="L61" s="231" t="str">
        <f t="shared" si="8"/>
        <v>否</v>
      </c>
      <c r="M61" s="293" t="str">
        <f t="shared" si="1"/>
        <v>项</v>
      </c>
      <c r="N61" s="294"/>
      <c r="O61" s="294" t="str">
        <f t="shared" si="2"/>
        <v>21208</v>
      </c>
    </row>
    <row r="62" s="233" customFormat="1" ht="15.75" hidden="1" spans="1:15">
      <c r="A62" s="272" t="s">
        <v>7089</v>
      </c>
      <c r="B62" s="273" t="s">
        <v>1754</v>
      </c>
      <c r="C62" s="274">
        <f>SUMIF(表4.2024年政府性基金预算支出决算表!$A$6:$A$350,A62,表4.2024年政府性基金预算支出决算表!$E$6:$E$350)</f>
        <v>0</v>
      </c>
      <c r="D62" s="275">
        <f>ROUND(SUMIF('表12-1'!$A$3:$A$47,A62,'表12-1'!$C$3:$C$47)/10000,0)</f>
        <v>0</v>
      </c>
      <c r="E62" s="274"/>
      <c r="F62" s="274"/>
      <c r="G62" s="274"/>
      <c r="H62" s="274"/>
      <c r="I62" s="274"/>
      <c r="J62" s="274">
        <f t="shared" si="11"/>
        <v>0</v>
      </c>
      <c r="K62" s="274" t="str">
        <f t="shared" si="0"/>
        <v/>
      </c>
      <c r="L62" s="231" t="str">
        <f t="shared" si="8"/>
        <v>否</v>
      </c>
      <c r="M62" s="293" t="str">
        <f t="shared" si="1"/>
        <v>项</v>
      </c>
      <c r="N62" s="294"/>
      <c r="O62" s="294" t="str">
        <f t="shared" si="2"/>
        <v>21208</v>
      </c>
    </row>
    <row r="63" s="236" customFormat="1" ht="15.75" hidden="1" spans="1:15">
      <c r="A63" s="280" t="s">
        <v>7091</v>
      </c>
      <c r="B63" s="281" t="s">
        <v>1755</v>
      </c>
      <c r="C63" s="274">
        <f>SUMIF(表4.2024年政府性基金预算支出决算表!$A$6:$A$350,A63,表4.2024年政府性基金预算支出决算表!$E$6:$E$350)</f>
        <v>0</v>
      </c>
      <c r="D63" s="275">
        <f>ROUND(SUMIF('表12-1'!$A$3:$A$47,A63,'表12-1'!$C$3:$C$47)/10000,0)</f>
        <v>0</v>
      </c>
      <c r="E63" s="274"/>
      <c r="F63" s="274"/>
      <c r="G63" s="274"/>
      <c r="H63" s="274"/>
      <c r="I63" s="274"/>
      <c r="J63" s="302">
        <f t="shared" si="11"/>
        <v>0</v>
      </c>
      <c r="K63" s="302" t="str">
        <f t="shared" si="0"/>
        <v/>
      </c>
      <c r="L63" s="231" t="str">
        <f t="shared" si="8"/>
        <v>否</v>
      </c>
      <c r="M63" s="303" t="str">
        <f t="shared" si="1"/>
        <v>项</v>
      </c>
      <c r="N63" s="304"/>
      <c r="O63" s="304" t="str">
        <f t="shared" si="2"/>
        <v>21208</v>
      </c>
    </row>
    <row r="64" s="233" customFormat="1" ht="15.75" hidden="1" spans="1:15">
      <c r="A64" s="272" t="s">
        <v>7092</v>
      </c>
      <c r="B64" s="273" t="s">
        <v>1756</v>
      </c>
      <c r="C64" s="274">
        <f>SUMIF(表4.2024年政府性基金预算支出决算表!$A$6:$A$350,A64,表4.2024年政府性基金预算支出决算表!$E$6:$E$350)</f>
        <v>0</v>
      </c>
      <c r="D64" s="275">
        <f>ROUND(SUMIF('表12-1'!$A$3:$A$47,A64,'表12-1'!$C$3:$C$47)/10000,0)</f>
        <v>0</v>
      </c>
      <c r="E64" s="274"/>
      <c r="F64" s="274"/>
      <c r="G64" s="274"/>
      <c r="H64" s="274"/>
      <c r="I64" s="274"/>
      <c r="J64" s="274">
        <f t="shared" si="11"/>
        <v>0</v>
      </c>
      <c r="K64" s="274" t="str">
        <f t="shared" si="0"/>
        <v/>
      </c>
      <c r="L64" s="231" t="str">
        <f t="shared" si="8"/>
        <v>否</v>
      </c>
      <c r="M64" s="293" t="str">
        <f t="shared" si="1"/>
        <v>项</v>
      </c>
      <c r="N64" s="294"/>
      <c r="O64" s="294" t="str">
        <f t="shared" si="2"/>
        <v>21208</v>
      </c>
    </row>
    <row r="65" s="233" customFormat="1" ht="15.75" hidden="1" spans="1:15">
      <c r="A65" s="272" t="s">
        <v>7094</v>
      </c>
      <c r="B65" s="273" t="s">
        <v>1600</v>
      </c>
      <c r="C65" s="274">
        <f>SUMIF(表4.2024年政府性基金预算支出决算表!$A$6:$A$350,A65,表4.2024年政府性基金预算支出决算表!$E$6:$E$350)</f>
        <v>0</v>
      </c>
      <c r="D65" s="275">
        <f>ROUND(SUMIF('表12-1'!$A$3:$A$47,A65,'表12-1'!$C$3:$C$47)/10000,0)</f>
        <v>0</v>
      </c>
      <c r="E65" s="274"/>
      <c r="F65" s="274"/>
      <c r="G65" s="274"/>
      <c r="H65" s="274"/>
      <c r="I65" s="274"/>
      <c r="J65" s="274">
        <f t="shared" si="11"/>
        <v>0</v>
      </c>
      <c r="K65" s="274" t="str">
        <f t="shared" si="0"/>
        <v/>
      </c>
      <c r="L65" s="231" t="str">
        <f t="shared" si="8"/>
        <v>否</v>
      </c>
      <c r="M65" s="293" t="str">
        <f t="shared" si="1"/>
        <v>项</v>
      </c>
      <c r="N65" s="294"/>
      <c r="O65" s="294" t="str">
        <f t="shared" si="2"/>
        <v>21208</v>
      </c>
    </row>
    <row r="66" s="236" customFormat="1" spans="1:16">
      <c r="A66" s="280" t="s">
        <v>7096</v>
      </c>
      <c r="B66" s="281" t="s">
        <v>1757</v>
      </c>
      <c r="C66" s="274">
        <f>SUMIF(表4.2024年政府性基金预算支出决算表!$A$6:$A$350,A66,表4.2024年政府性基金预算支出决算表!$E$6:$E$350)</f>
        <v>1883</v>
      </c>
      <c r="D66" s="275">
        <f>ROUND(SUMIF('表12-1'!$A$3:$A$47,A66,'表12-1'!$C$3:$C$47)/10000,0)</f>
        <v>2347</v>
      </c>
      <c r="E66" s="274"/>
      <c r="F66" s="274">
        <v>44</v>
      </c>
      <c r="G66" s="274">
        <v>500</v>
      </c>
      <c r="H66" s="274"/>
      <c r="I66" s="274">
        <v>1250</v>
      </c>
      <c r="J66" s="302">
        <f t="shared" si="11"/>
        <v>464</v>
      </c>
      <c r="K66" s="302" t="str">
        <f t="shared" si="0"/>
        <v>24.6%</v>
      </c>
      <c r="L66" s="231" t="str">
        <f t="shared" si="8"/>
        <v>是</v>
      </c>
      <c r="M66" s="303" t="str">
        <f t="shared" si="1"/>
        <v>项</v>
      </c>
      <c r="N66" s="304"/>
      <c r="O66" s="304" t="str">
        <f t="shared" si="2"/>
        <v>21208</v>
      </c>
      <c r="P66" s="305">
        <v>1</v>
      </c>
    </row>
    <row r="67" s="240" customFormat="1" spans="1:16">
      <c r="A67" s="280" t="s">
        <v>7097</v>
      </c>
      <c r="B67" s="281" t="s">
        <v>1758</v>
      </c>
      <c r="C67" s="274">
        <f>SUMIF(表4.2024年政府性基金预算支出决算表!$A$6:$A$350,A67,表4.2024年政府性基金预算支出决算表!$E$6:$E$350)</f>
        <v>0</v>
      </c>
      <c r="D67" s="275">
        <f>ROUND(SUMIF('表12-1'!$A$3:$A$47,A67,'表12-1'!$C$3:$C$47)/10000,0)</f>
        <v>500</v>
      </c>
      <c r="E67" s="274"/>
      <c r="F67" s="274"/>
      <c r="G67" s="274"/>
      <c r="H67" s="274"/>
      <c r="I67" s="274"/>
      <c r="J67" s="302">
        <f t="shared" si="11"/>
        <v>500</v>
      </c>
      <c r="K67" s="302" t="str">
        <f t="shared" si="0"/>
        <v/>
      </c>
      <c r="L67" s="231" t="str">
        <f t="shared" si="8"/>
        <v>是</v>
      </c>
      <c r="M67" s="303" t="str">
        <f t="shared" si="1"/>
        <v>项</v>
      </c>
      <c r="N67" s="304"/>
      <c r="O67" s="304" t="str">
        <f t="shared" si="2"/>
        <v>21208</v>
      </c>
      <c r="P67" s="308"/>
    </row>
    <row r="68" s="233" customFormat="1" spans="1:16">
      <c r="A68" s="306" t="s">
        <v>7098</v>
      </c>
      <c r="B68" s="307" t="s">
        <v>1759</v>
      </c>
      <c r="C68" s="274">
        <f>SUMIF(表4.2024年政府性基金预算支出决算表!$A$6:$A$350,A68,表4.2024年政府性基金预算支出决算表!$E$6:$E$350)</f>
        <v>500</v>
      </c>
      <c r="D68" s="275">
        <f>ROUND(SUMIF('表12-1'!$A$3:$A$47,A68,'表12-1'!$C$3:$C$47)/10000,0)</f>
        <v>500</v>
      </c>
      <c r="E68" s="274"/>
      <c r="F68" s="274"/>
      <c r="G68" s="274">
        <v>500</v>
      </c>
      <c r="H68" s="274"/>
      <c r="I68" s="274"/>
      <c r="J68" s="274">
        <f t="shared" si="11"/>
        <v>0</v>
      </c>
      <c r="K68" s="274" t="str">
        <f t="shared" si="0"/>
        <v>0.0%</v>
      </c>
      <c r="L68" s="231" t="str">
        <f t="shared" si="8"/>
        <v>是</v>
      </c>
      <c r="M68" s="293" t="str">
        <f t="shared" si="1"/>
        <v>项</v>
      </c>
      <c r="N68" s="294"/>
      <c r="O68" s="294" t="str">
        <f t="shared" si="2"/>
        <v>21208</v>
      </c>
      <c r="P68" s="305">
        <v>1</v>
      </c>
    </row>
    <row r="69" s="233" customFormat="1" ht="31.5" hidden="1" spans="1:15">
      <c r="A69" s="272" t="s">
        <v>7099</v>
      </c>
      <c r="B69" s="273" t="s">
        <v>1760</v>
      </c>
      <c r="C69" s="274">
        <f>SUMIF(表4.2024年政府性基金预算支出决算表!$A$6:$A$350,A69,表4.2024年政府性基金预算支出决算表!$E$6:$E$350)</f>
        <v>0</v>
      </c>
      <c r="D69" s="275">
        <f>ROUND(SUMIF('表12-1'!$A$3:$A$47,A69,'表12-1'!$C$3:$C$47)/10000,0)</f>
        <v>0</v>
      </c>
      <c r="E69" s="274"/>
      <c r="F69" s="274"/>
      <c r="G69" s="274"/>
      <c r="H69" s="274"/>
      <c r="I69" s="274"/>
      <c r="J69" s="274">
        <f t="shared" si="11"/>
        <v>0</v>
      </c>
      <c r="K69" s="274" t="str">
        <f t="shared" si="0"/>
        <v/>
      </c>
      <c r="L69" s="231" t="str">
        <f t="shared" si="8"/>
        <v>否</v>
      </c>
      <c r="M69" s="293" t="str">
        <f t="shared" si="1"/>
        <v>项</v>
      </c>
      <c r="N69" s="294"/>
      <c r="O69" s="294" t="str">
        <f t="shared" si="2"/>
        <v>21208</v>
      </c>
    </row>
    <row r="70" s="238" customFormat="1" ht="15.75" hidden="1" spans="1:15">
      <c r="A70" s="269" t="s">
        <v>7101</v>
      </c>
      <c r="B70" s="270" t="s">
        <v>1761</v>
      </c>
      <c r="C70" s="271">
        <f>SUMIF($O71:$O$352,$A70,C71:C$352)</f>
        <v>0</v>
      </c>
      <c r="D70" s="271">
        <f>SUMIF($O71:$O$352,$A70,D71:D$352)</f>
        <v>0</v>
      </c>
      <c r="E70" s="271">
        <f>SUMIF($O71:$O$296,$A70,E71:E$296)</f>
        <v>0</v>
      </c>
      <c r="F70" s="271">
        <f>SUMIF($O71:$O$296,$A70,F71:F$296)</f>
        <v>0</v>
      </c>
      <c r="G70" s="271">
        <f>SUMIF($O71:$O$296,$A70,G71:G$296)</f>
        <v>0</v>
      </c>
      <c r="H70" s="271">
        <f>SUMIF($O71:$O$296,$A70,H71:H$296)</f>
        <v>0</v>
      </c>
      <c r="I70" s="271">
        <f>SUMIF($O71:$O$296,$A70,I71:I$296)</f>
        <v>0</v>
      </c>
      <c r="J70" s="271">
        <f>SUMIF($O71:$O$352,$A70,J71:J$352)</f>
        <v>0</v>
      </c>
      <c r="K70" s="271" t="str">
        <f t="shared" ref="K70:K133" si="12">IFERROR(TEXT(J70/C70,"0.0%"),"")</f>
        <v/>
      </c>
      <c r="L70" s="231" t="str">
        <f t="shared" si="8"/>
        <v>否</v>
      </c>
      <c r="M70" s="291" t="str">
        <f t="shared" ref="M70:M133" si="13">IF(LEN(A70)=3,"类",IF(LEN(A70)=5,"款","项"))</f>
        <v>款</v>
      </c>
      <c r="N70" s="292"/>
      <c r="O70" s="292" t="str">
        <f t="shared" ref="O70:O133" si="14">_xlfn.IFS(LEN(A70)=3,0,LEN(A70)=5,LEFT(A70,3),LEN(A70)=7,LEFT(A70,5))</f>
        <v>212</v>
      </c>
    </row>
    <row r="71" s="237" customFormat="1" ht="15.75" hidden="1" spans="1:15">
      <c r="A71" s="272" t="s">
        <v>7103</v>
      </c>
      <c r="B71" s="273" t="s">
        <v>1747</v>
      </c>
      <c r="C71" s="274">
        <f>SUMIF(表4.2024年政府性基金预算支出决算表!$A$6:$A$350,A71,表4.2024年政府性基金预算支出决算表!$E$6:$E$350)</f>
        <v>0</v>
      </c>
      <c r="D71" s="275">
        <f>ROUND(SUMIF('表12-1'!$A$3:$A$47,A71,'表12-1'!$C$3:$C$47)/10000,0)</f>
        <v>0</v>
      </c>
      <c r="E71" s="274"/>
      <c r="F71" s="274"/>
      <c r="G71" s="274"/>
      <c r="H71" s="274"/>
      <c r="I71" s="274"/>
      <c r="J71" s="274">
        <f t="shared" ref="J71:J73" si="15">D71-C71</f>
        <v>0</v>
      </c>
      <c r="K71" s="274" t="str">
        <f t="shared" si="12"/>
        <v/>
      </c>
      <c r="L71" s="231" t="str">
        <f t="shared" ref="L71:L102" si="16">IF(SUM(C71:D71)&lt;&gt;0,"是","否")</f>
        <v>否</v>
      </c>
      <c r="M71" s="293" t="str">
        <f t="shared" si="13"/>
        <v>项</v>
      </c>
      <c r="N71" s="294"/>
      <c r="O71" s="294" t="str">
        <f t="shared" si="14"/>
        <v>21210</v>
      </c>
    </row>
    <row r="72" s="237" customFormat="1" ht="15.75" hidden="1" spans="1:15">
      <c r="A72" s="272" t="s">
        <v>7105</v>
      </c>
      <c r="B72" s="273" t="s">
        <v>1748</v>
      </c>
      <c r="C72" s="274">
        <f>SUMIF(表4.2024年政府性基金预算支出决算表!$A$6:$A$350,A72,表4.2024年政府性基金预算支出决算表!$E$6:$E$350)</f>
        <v>0</v>
      </c>
      <c r="D72" s="275">
        <f>ROUND(SUMIF('表12-1'!$A$3:$A$47,A72,'表12-1'!$C$3:$C$47)/10000,0)</f>
        <v>0</v>
      </c>
      <c r="E72" s="274"/>
      <c r="F72" s="274"/>
      <c r="G72" s="274"/>
      <c r="H72" s="274"/>
      <c r="I72" s="274"/>
      <c r="J72" s="274">
        <f t="shared" si="15"/>
        <v>0</v>
      </c>
      <c r="K72" s="274" t="str">
        <f t="shared" si="12"/>
        <v/>
      </c>
      <c r="L72" s="231" t="str">
        <f t="shared" si="16"/>
        <v>否</v>
      </c>
      <c r="M72" s="293" t="str">
        <f t="shared" si="13"/>
        <v>项</v>
      </c>
      <c r="N72" s="294"/>
      <c r="O72" s="294" t="str">
        <f t="shared" si="14"/>
        <v>21210</v>
      </c>
    </row>
    <row r="73" s="233" customFormat="1" ht="15.75" hidden="1" spans="1:15">
      <c r="A73" s="272" t="s">
        <v>7107</v>
      </c>
      <c r="B73" s="273" t="s">
        <v>1762</v>
      </c>
      <c r="C73" s="274">
        <f>SUMIF(表4.2024年政府性基金预算支出决算表!$A$6:$A$350,A73,表4.2024年政府性基金预算支出决算表!$E$6:$E$350)</f>
        <v>0</v>
      </c>
      <c r="D73" s="275">
        <f>ROUND(SUMIF('表12-1'!$A$3:$A$47,A73,'表12-1'!$C$3:$C$47)/10000,0)</f>
        <v>0</v>
      </c>
      <c r="E73" s="274"/>
      <c r="F73" s="274"/>
      <c r="G73" s="274"/>
      <c r="H73" s="274"/>
      <c r="I73" s="274"/>
      <c r="J73" s="274">
        <f t="shared" si="15"/>
        <v>0</v>
      </c>
      <c r="K73" s="274" t="str">
        <f t="shared" si="12"/>
        <v/>
      </c>
      <c r="L73" s="231" t="str">
        <f t="shared" si="16"/>
        <v>否</v>
      </c>
      <c r="M73" s="293" t="str">
        <f t="shared" si="13"/>
        <v>项</v>
      </c>
      <c r="N73" s="294"/>
      <c r="O73" s="294" t="str">
        <f t="shared" si="14"/>
        <v>21210</v>
      </c>
    </row>
    <row r="74" s="238" customFormat="1" ht="15.75" hidden="1" spans="1:15">
      <c r="A74" s="269" t="s">
        <v>7109</v>
      </c>
      <c r="B74" s="270" t="s">
        <v>1763</v>
      </c>
      <c r="C74" s="271">
        <f>SUMIF($O75:$O$352,$A74,C75:C$352)</f>
        <v>0</v>
      </c>
      <c r="D74" s="271">
        <f>SUMIF($O75:$O$352,$A74,D75:D$352)</f>
        <v>0</v>
      </c>
      <c r="E74" s="271">
        <f>SUMIF($O75:$O$296,$A74,E75:E$296)</f>
        <v>0</v>
      </c>
      <c r="F74" s="271">
        <f>SUMIF($O75:$O$296,$A74,F75:F$296)</f>
        <v>0</v>
      </c>
      <c r="G74" s="271">
        <f>SUMIF($O75:$O$296,$A74,G75:G$296)</f>
        <v>0</v>
      </c>
      <c r="H74" s="271">
        <f>SUMIF($O75:$O$296,$A74,H75:H$296)</f>
        <v>0</v>
      </c>
      <c r="I74" s="271">
        <f>SUMIF($O75:$O$296,$A74,I75:I$296)</f>
        <v>0</v>
      </c>
      <c r="J74" s="271">
        <f>SUMIF($O75:$O$352,$A74,J75:J$352)</f>
        <v>0</v>
      </c>
      <c r="K74" s="271" t="str">
        <f t="shared" si="12"/>
        <v/>
      </c>
      <c r="L74" s="231" t="str">
        <f t="shared" si="16"/>
        <v>否</v>
      </c>
      <c r="M74" s="291" t="str">
        <f t="shared" si="13"/>
        <v>款</v>
      </c>
      <c r="N74" s="292"/>
      <c r="O74" s="292" t="str">
        <f t="shared" si="14"/>
        <v>212</v>
      </c>
    </row>
    <row r="75" s="238" customFormat="1" ht="15.75" hidden="1" spans="1:15">
      <c r="A75" s="269" t="s">
        <v>7111</v>
      </c>
      <c r="B75" s="270" t="s">
        <v>1764</v>
      </c>
      <c r="C75" s="271">
        <f>SUMIF($O76:$O$352,$A75,C76:C$352)</f>
        <v>0</v>
      </c>
      <c r="D75" s="271">
        <f>SUMIF($O76:$O$352,$A75,D76:D$352)</f>
        <v>0</v>
      </c>
      <c r="E75" s="271">
        <f>SUMIF($O76:$O$296,$A75,E76:E$296)</f>
        <v>0</v>
      </c>
      <c r="F75" s="271">
        <f>SUMIF($O76:$O$296,$A75,F76:F$296)</f>
        <v>0</v>
      </c>
      <c r="G75" s="271">
        <f>SUMIF($O76:$O$296,$A75,G76:G$296)</f>
        <v>0</v>
      </c>
      <c r="H75" s="271">
        <f>SUMIF($O76:$O$296,$A75,H76:H$296)</f>
        <v>0</v>
      </c>
      <c r="I75" s="271">
        <f>SUMIF($O76:$O$296,$A75,I76:I$296)</f>
        <v>0</v>
      </c>
      <c r="J75" s="271">
        <f>SUMIF($O76:$O$352,$A75,J76:J$352)</f>
        <v>0</v>
      </c>
      <c r="K75" s="271" t="str">
        <f t="shared" si="12"/>
        <v/>
      </c>
      <c r="L75" s="231" t="str">
        <f t="shared" si="16"/>
        <v>否</v>
      </c>
      <c r="M75" s="291" t="str">
        <f t="shared" si="13"/>
        <v>款</v>
      </c>
      <c r="N75" s="292"/>
      <c r="O75" s="292" t="str">
        <f t="shared" si="14"/>
        <v>212</v>
      </c>
    </row>
    <row r="76" s="233" customFormat="1" ht="15.75" hidden="1" spans="1:15">
      <c r="A76" s="272" t="s">
        <v>7113</v>
      </c>
      <c r="B76" s="273" t="s">
        <v>1765</v>
      </c>
      <c r="C76" s="274">
        <f>SUMIF(表4.2024年政府性基金预算支出决算表!$A$6:$A$350,A76,表4.2024年政府性基金预算支出决算表!$E$6:$E$350)</f>
        <v>0</v>
      </c>
      <c r="D76" s="275">
        <f>ROUND(SUMIF('表12-1'!$A$3:$A$47,A76,'表12-1'!$C$3:$C$47)/10000,0)</f>
        <v>0</v>
      </c>
      <c r="E76" s="274"/>
      <c r="F76" s="274"/>
      <c r="G76" s="274"/>
      <c r="H76" s="274"/>
      <c r="I76" s="274"/>
      <c r="J76" s="274">
        <f t="shared" ref="J76:J80" si="17">D76-C76</f>
        <v>0</v>
      </c>
      <c r="K76" s="274" t="str">
        <f t="shared" si="12"/>
        <v/>
      </c>
      <c r="L76" s="231" t="str">
        <f t="shared" si="16"/>
        <v>否</v>
      </c>
      <c r="M76" s="293" t="str">
        <f t="shared" si="13"/>
        <v>项</v>
      </c>
      <c r="N76" s="294"/>
      <c r="O76" s="294" t="str">
        <f t="shared" si="14"/>
        <v>21213</v>
      </c>
    </row>
    <row r="77" s="233" customFormat="1" ht="15.75" hidden="1" spans="1:15">
      <c r="A77" s="272" t="s">
        <v>7115</v>
      </c>
      <c r="B77" s="273" t="s">
        <v>1766</v>
      </c>
      <c r="C77" s="274">
        <f>SUMIF(表4.2024年政府性基金预算支出决算表!$A$6:$A$350,A77,表4.2024年政府性基金预算支出决算表!$E$6:$E$350)</f>
        <v>0</v>
      </c>
      <c r="D77" s="275">
        <f>ROUND(SUMIF('表12-1'!$A$3:$A$47,A77,'表12-1'!$C$3:$C$47)/10000,0)</f>
        <v>0</v>
      </c>
      <c r="E77" s="274"/>
      <c r="F77" s="274"/>
      <c r="G77" s="274"/>
      <c r="H77" s="274"/>
      <c r="I77" s="274"/>
      <c r="J77" s="274">
        <f t="shared" si="17"/>
        <v>0</v>
      </c>
      <c r="K77" s="274" t="str">
        <f t="shared" si="12"/>
        <v/>
      </c>
      <c r="L77" s="231" t="str">
        <f t="shared" si="16"/>
        <v>否</v>
      </c>
      <c r="M77" s="293" t="str">
        <f t="shared" si="13"/>
        <v>项</v>
      </c>
      <c r="N77" s="294"/>
      <c r="O77" s="294" t="str">
        <f t="shared" si="14"/>
        <v>21213</v>
      </c>
    </row>
    <row r="78" s="237" customFormat="1" ht="15.75" hidden="1" spans="1:15">
      <c r="A78" s="272" t="s">
        <v>7117</v>
      </c>
      <c r="B78" s="273" t="s">
        <v>1767</v>
      </c>
      <c r="C78" s="274">
        <f>SUMIF(表4.2024年政府性基金预算支出决算表!$A$6:$A$350,A78,表4.2024年政府性基金预算支出决算表!$E$6:$E$350)</f>
        <v>0</v>
      </c>
      <c r="D78" s="275">
        <f>ROUND(SUMIF('表12-1'!$A$3:$A$47,A78,'表12-1'!$C$3:$C$47)/10000,0)</f>
        <v>0</v>
      </c>
      <c r="E78" s="274"/>
      <c r="F78" s="274"/>
      <c r="G78" s="274"/>
      <c r="H78" s="274"/>
      <c r="I78" s="274"/>
      <c r="J78" s="274">
        <f t="shared" si="17"/>
        <v>0</v>
      </c>
      <c r="K78" s="274" t="str">
        <f t="shared" si="12"/>
        <v/>
      </c>
      <c r="L78" s="231" t="str">
        <f t="shared" si="16"/>
        <v>否</v>
      </c>
      <c r="M78" s="293" t="str">
        <f t="shared" si="13"/>
        <v>项</v>
      </c>
      <c r="N78" s="294"/>
      <c r="O78" s="294" t="str">
        <f t="shared" si="14"/>
        <v>21213</v>
      </c>
    </row>
    <row r="79" s="241" customFormat="1" ht="15.75" hidden="1" spans="1:15">
      <c r="A79" s="272" t="s">
        <v>7119</v>
      </c>
      <c r="B79" s="273" t="s">
        <v>1768</v>
      </c>
      <c r="C79" s="274">
        <f>SUMIF(表4.2024年政府性基金预算支出决算表!$A$6:$A$350,A79,表4.2024年政府性基金预算支出决算表!$E$6:$E$350)</f>
        <v>0</v>
      </c>
      <c r="D79" s="275">
        <f>ROUND(SUMIF('表12-1'!$A$3:$A$47,A79,'表12-1'!$C$3:$C$47)/10000,0)</f>
        <v>0</v>
      </c>
      <c r="E79" s="274"/>
      <c r="F79" s="274"/>
      <c r="G79" s="274"/>
      <c r="H79" s="274"/>
      <c r="I79" s="274"/>
      <c r="J79" s="274">
        <f t="shared" si="17"/>
        <v>0</v>
      </c>
      <c r="K79" s="274" t="str">
        <f t="shared" si="12"/>
        <v/>
      </c>
      <c r="L79" s="231" t="str">
        <f t="shared" si="16"/>
        <v>否</v>
      </c>
      <c r="M79" s="293" t="str">
        <f t="shared" si="13"/>
        <v>项</v>
      </c>
      <c r="N79" s="294"/>
      <c r="O79" s="294" t="str">
        <f t="shared" si="14"/>
        <v>21213</v>
      </c>
    </row>
    <row r="80" s="241" customFormat="1" ht="15.75" hidden="1" spans="1:15">
      <c r="A80" s="272" t="s">
        <v>7121</v>
      </c>
      <c r="B80" s="273" t="s">
        <v>1769</v>
      </c>
      <c r="C80" s="274">
        <f>SUMIF(表4.2024年政府性基金预算支出决算表!$A$6:$A$350,A80,表4.2024年政府性基金预算支出决算表!$E$6:$E$350)</f>
        <v>0</v>
      </c>
      <c r="D80" s="275">
        <f>ROUND(SUMIF('表12-1'!$A$3:$A$47,A80,'表12-1'!$C$3:$C$47)/10000,0)</f>
        <v>0</v>
      </c>
      <c r="E80" s="274"/>
      <c r="F80" s="274"/>
      <c r="G80" s="274"/>
      <c r="H80" s="274"/>
      <c r="I80" s="274"/>
      <c r="J80" s="274">
        <f t="shared" si="17"/>
        <v>0</v>
      </c>
      <c r="K80" s="274" t="str">
        <f t="shared" si="12"/>
        <v/>
      </c>
      <c r="L80" s="231" t="str">
        <f t="shared" si="16"/>
        <v>否</v>
      </c>
      <c r="M80" s="293" t="str">
        <f t="shared" si="13"/>
        <v>项</v>
      </c>
      <c r="N80" s="294"/>
      <c r="O80" s="294" t="str">
        <f t="shared" si="14"/>
        <v>21213</v>
      </c>
    </row>
    <row r="81" s="242" customFormat="1" ht="15.75" hidden="1" spans="1:15">
      <c r="A81" s="269" t="s">
        <v>7123</v>
      </c>
      <c r="B81" s="270" t="s">
        <v>1770</v>
      </c>
      <c r="C81" s="271">
        <f>SUMIF($O82:$O$352,$A81,C82:C$352)</f>
        <v>0</v>
      </c>
      <c r="D81" s="271">
        <f>SUMIF($O82:$O$352,$A81,D82:D$352)</f>
        <v>0</v>
      </c>
      <c r="E81" s="271">
        <f>SUMIF($O82:$O$296,$A81,E82:E$296)</f>
        <v>0</v>
      </c>
      <c r="F81" s="271">
        <f>SUMIF($O82:$O$296,$A81,F82:F$296)</f>
        <v>0</v>
      </c>
      <c r="G81" s="271">
        <f>SUMIF($O82:$O$296,$A81,G82:G$296)</f>
        <v>0</v>
      </c>
      <c r="H81" s="271">
        <f>SUMIF($O82:$O$296,$A81,H82:H$296)</f>
        <v>0</v>
      </c>
      <c r="I81" s="271">
        <f>SUMIF($O82:$O$296,$A81,I82:I$296)</f>
        <v>0</v>
      </c>
      <c r="J81" s="271">
        <f>SUMIF($O82:$O$352,$A81,J82:J$352)</f>
        <v>0</v>
      </c>
      <c r="K81" s="271" t="str">
        <f t="shared" si="12"/>
        <v/>
      </c>
      <c r="L81" s="231" t="str">
        <f t="shared" si="16"/>
        <v>否</v>
      </c>
      <c r="M81" s="291" t="str">
        <f t="shared" si="13"/>
        <v>款</v>
      </c>
      <c r="N81" s="292"/>
      <c r="O81" s="292" t="str">
        <f t="shared" si="14"/>
        <v>212</v>
      </c>
    </row>
    <row r="82" s="243" customFormat="1" ht="15.75" hidden="1" spans="1:15">
      <c r="A82" s="272" t="s">
        <v>7124</v>
      </c>
      <c r="B82" s="273" t="s">
        <v>1771</v>
      </c>
      <c r="C82" s="274">
        <f>SUMIF(表4.2024年政府性基金预算支出决算表!$A$6:$A$350,A82,表4.2024年政府性基金预算支出决算表!$E$6:$E$350)</f>
        <v>0</v>
      </c>
      <c r="D82" s="275">
        <f>ROUND(SUMIF('表12-1'!$A$3:$A$47,A82,'表12-1'!$C$3:$C$47)/10000,0)</f>
        <v>0</v>
      </c>
      <c r="E82" s="274"/>
      <c r="F82" s="274"/>
      <c r="G82" s="274"/>
      <c r="H82" s="274"/>
      <c r="I82" s="274"/>
      <c r="J82" s="274">
        <f t="shared" ref="J82:J84" si="18">D82-C82</f>
        <v>0</v>
      </c>
      <c r="K82" s="274" t="str">
        <f t="shared" si="12"/>
        <v/>
      </c>
      <c r="L82" s="231" t="str">
        <f t="shared" si="16"/>
        <v>否</v>
      </c>
      <c r="M82" s="293" t="str">
        <f t="shared" si="13"/>
        <v>项</v>
      </c>
      <c r="N82" s="294"/>
      <c r="O82" s="294" t="str">
        <f t="shared" si="14"/>
        <v>21214</v>
      </c>
    </row>
    <row r="83" s="241" customFormat="1" ht="15.75" hidden="1" spans="1:15">
      <c r="A83" s="272" t="s">
        <v>7125</v>
      </c>
      <c r="B83" s="273" t="s">
        <v>1772</v>
      </c>
      <c r="C83" s="274">
        <f>SUMIF(表4.2024年政府性基金预算支出决算表!$A$6:$A$350,A83,表4.2024年政府性基金预算支出决算表!$E$6:$E$350)</f>
        <v>0</v>
      </c>
      <c r="D83" s="275">
        <f>ROUND(SUMIF('表12-1'!$A$3:$A$47,A83,'表12-1'!$C$3:$C$47)/10000,0)</f>
        <v>0</v>
      </c>
      <c r="E83" s="274"/>
      <c r="F83" s="274"/>
      <c r="G83" s="274"/>
      <c r="H83" s="274"/>
      <c r="I83" s="274"/>
      <c r="J83" s="274">
        <f t="shared" si="18"/>
        <v>0</v>
      </c>
      <c r="K83" s="274" t="str">
        <f t="shared" si="12"/>
        <v/>
      </c>
      <c r="L83" s="231" t="str">
        <f t="shared" si="16"/>
        <v>否</v>
      </c>
      <c r="M83" s="293" t="str">
        <f t="shared" si="13"/>
        <v>项</v>
      </c>
      <c r="N83" s="294"/>
      <c r="O83" s="294" t="str">
        <f t="shared" si="14"/>
        <v>21214</v>
      </c>
    </row>
    <row r="84" s="241" customFormat="1" ht="15.75" hidden="1" spans="1:15">
      <c r="A84" s="272" t="s">
        <v>7127</v>
      </c>
      <c r="B84" s="273" t="s">
        <v>1773</v>
      </c>
      <c r="C84" s="274">
        <f>SUMIF(表4.2024年政府性基金预算支出决算表!$A$6:$A$350,A84,表4.2024年政府性基金预算支出决算表!$E$6:$E$350)</f>
        <v>0</v>
      </c>
      <c r="D84" s="275">
        <f>ROUND(SUMIF('表12-1'!$A$3:$A$47,A84,'表12-1'!$C$3:$C$47)/10000,0)</f>
        <v>0</v>
      </c>
      <c r="E84" s="274"/>
      <c r="F84" s="274"/>
      <c r="G84" s="274"/>
      <c r="H84" s="274"/>
      <c r="I84" s="274"/>
      <c r="J84" s="274">
        <f t="shared" si="18"/>
        <v>0</v>
      </c>
      <c r="K84" s="274" t="str">
        <f t="shared" si="12"/>
        <v/>
      </c>
      <c r="L84" s="231" t="str">
        <f t="shared" si="16"/>
        <v>否</v>
      </c>
      <c r="M84" s="293" t="str">
        <f t="shared" si="13"/>
        <v>项</v>
      </c>
      <c r="N84" s="294"/>
      <c r="O84" s="294" t="str">
        <f t="shared" si="14"/>
        <v>21214</v>
      </c>
    </row>
    <row r="85" s="242" customFormat="1" ht="15.75" hidden="1" spans="1:15">
      <c r="A85" s="269" t="s">
        <v>7129</v>
      </c>
      <c r="B85" s="270" t="s">
        <v>1774</v>
      </c>
      <c r="C85" s="271">
        <f>SUMIF($O86:$O$352,$A85,C86:C$352)</f>
        <v>0</v>
      </c>
      <c r="D85" s="271">
        <f>SUMIF($O86:$O$352,$A85,D86:D$352)</f>
        <v>0</v>
      </c>
      <c r="E85" s="271">
        <f>SUMIF($O86:$O$296,$A85,E86:E$296)</f>
        <v>0</v>
      </c>
      <c r="F85" s="271">
        <f>SUMIF($O86:$O$296,$A85,F86:F$296)</f>
        <v>0</v>
      </c>
      <c r="G85" s="271">
        <f>SUMIF($O86:$O$296,$A85,G86:G$296)</f>
        <v>0</v>
      </c>
      <c r="H85" s="271">
        <f>SUMIF($O86:$O$296,$A85,H86:H$296)</f>
        <v>0</v>
      </c>
      <c r="I85" s="271">
        <f>SUMIF($O86:$O$296,$A85,I86:I$296)</f>
        <v>0</v>
      </c>
      <c r="J85" s="271">
        <f>SUMIF($O86:$O$352,$A85,J86:J$352)</f>
        <v>0</v>
      </c>
      <c r="K85" s="271" t="str">
        <f t="shared" si="12"/>
        <v/>
      </c>
      <c r="L85" s="231" t="str">
        <f t="shared" si="16"/>
        <v>否</v>
      </c>
      <c r="M85" s="291" t="str">
        <f t="shared" si="13"/>
        <v>款</v>
      </c>
      <c r="N85" s="292"/>
      <c r="O85" s="292" t="str">
        <f t="shared" si="14"/>
        <v>212</v>
      </c>
    </row>
    <row r="86" s="243" customFormat="1" ht="15.75" hidden="1" spans="1:15">
      <c r="A86" s="272" t="s">
        <v>7131</v>
      </c>
      <c r="B86" s="273" t="s">
        <v>1747</v>
      </c>
      <c r="C86" s="274">
        <f>SUMIF(表4.2024年政府性基金预算支出决算表!$A$6:$A$350,A86,表4.2024年政府性基金预算支出决算表!$E$6:$E$350)</f>
        <v>0</v>
      </c>
      <c r="D86" s="275">
        <f>ROUND(SUMIF('表12-1'!$A$3:$A$47,A86,'表12-1'!$C$3:$C$47)/10000,0)</f>
        <v>0</v>
      </c>
      <c r="E86" s="274"/>
      <c r="F86" s="274"/>
      <c r="G86" s="274"/>
      <c r="H86" s="274"/>
      <c r="I86" s="274"/>
      <c r="J86" s="274">
        <f t="shared" ref="J86:J88" si="19">D86-C86</f>
        <v>0</v>
      </c>
      <c r="K86" s="274" t="str">
        <f t="shared" si="12"/>
        <v/>
      </c>
      <c r="L86" s="231" t="str">
        <f t="shared" si="16"/>
        <v>否</v>
      </c>
      <c r="M86" s="293" t="str">
        <f t="shared" si="13"/>
        <v>项</v>
      </c>
      <c r="N86" s="294"/>
      <c r="O86" s="294" t="str">
        <f t="shared" si="14"/>
        <v>21215</v>
      </c>
    </row>
    <row r="87" s="241" customFormat="1" ht="15.75" hidden="1" spans="1:15">
      <c r="A87" s="272" t="s">
        <v>7132</v>
      </c>
      <c r="B87" s="273" t="s">
        <v>1748</v>
      </c>
      <c r="C87" s="274">
        <f>SUMIF(表4.2024年政府性基金预算支出决算表!$A$6:$A$350,A87,表4.2024年政府性基金预算支出决算表!$E$6:$E$350)</f>
        <v>0</v>
      </c>
      <c r="D87" s="275">
        <f>ROUND(SUMIF('表12-1'!$A$3:$A$47,A87,'表12-1'!$C$3:$C$47)/10000,0)</f>
        <v>0</v>
      </c>
      <c r="E87" s="274"/>
      <c r="F87" s="274"/>
      <c r="G87" s="274"/>
      <c r="H87" s="274"/>
      <c r="I87" s="274"/>
      <c r="J87" s="274">
        <f t="shared" si="19"/>
        <v>0</v>
      </c>
      <c r="K87" s="274" t="str">
        <f t="shared" si="12"/>
        <v/>
      </c>
      <c r="L87" s="231" t="str">
        <f t="shared" si="16"/>
        <v>否</v>
      </c>
      <c r="M87" s="293" t="str">
        <f t="shared" si="13"/>
        <v>项</v>
      </c>
      <c r="N87" s="294"/>
      <c r="O87" s="294" t="str">
        <f t="shared" si="14"/>
        <v>21215</v>
      </c>
    </row>
    <row r="88" s="241" customFormat="1" ht="15.75" hidden="1" spans="1:15">
      <c r="A88" s="272" t="s">
        <v>7133</v>
      </c>
      <c r="B88" s="273" t="s">
        <v>1775</v>
      </c>
      <c r="C88" s="274">
        <f>SUMIF(表4.2024年政府性基金预算支出决算表!$A$6:$A$350,A88,表4.2024年政府性基金预算支出决算表!$E$6:$E$350)</f>
        <v>0</v>
      </c>
      <c r="D88" s="275">
        <f>ROUND(SUMIF('表12-1'!$A$3:$A$47,A88,'表12-1'!$C$3:$C$47)/10000,0)</f>
        <v>0</v>
      </c>
      <c r="E88" s="274"/>
      <c r="F88" s="274"/>
      <c r="G88" s="274"/>
      <c r="H88" s="274"/>
      <c r="I88" s="274"/>
      <c r="J88" s="274">
        <f t="shared" si="19"/>
        <v>0</v>
      </c>
      <c r="K88" s="274" t="str">
        <f t="shared" si="12"/>
        <v/>
      </c>
      <c r="L88" s="231" t="str">
        <f t="shared" si="16"/>
        <v>否</v>
      </c>
      <c r="M88" s="293" t="str">
        <f t="shared" si="13"/>
        <v>项</v>
      </c>
      <c r="N88" s="294"/>
      <c r="O88" s="294" t="str">
        <f t="shared" si="14"/>
        <v>21215</v>
      </c>
    </row>
    <row r="89" s="244" customFormat="1" ht="15.75" hidden="1" spans="1:15">
      <c r="A89" s="278" t="s">
        <v>7135</v>
      </c>
      <c r="B89" s="279" t="s">
        <v>1776</v>
      </c>
      <c r="C89" s="271">
        <f>SUMIF($O90:$O$352,$A89,C90:C$352)</f>
        <v>0</v>
      </c>
      <c r="D89" s="271">
        <f>SUMIF($O90:$O$352,$A89,D90:D$352)</f>
        <v>0</v>
      </c>
      <c r="E89" s="271">
        <f>SUMIF($O90:$O$296,$A89,E90:E$296)</f>
        <v>0</v>
      </c>
      <c r="F89" s="271">
        <f>SUMIF($O90:$O$296,$A89,F90:F$296)</f>
        <v>0</v>
      </c>
      <c r="G89" s="271">
        <f>SUMIF($O90:$O$296,$A89,G90:G$296)</f>
        <v>0</v>
      </c>
      <c r="H89" s="271">
        <f>SUMIF($O90:$O$296,$A89,H90:H$296)</f>
        <v>0</v>
      </c>
      <c r="I89" s="271">
        <f>SUMIF($O90:$O$296,$A89,I90:I$296)</f>
        <v>0</v>
      </c>
      <c r="J89" s="271">
        <f>SUMIF($O90:$O$352,$A89,J90:J$352)</f>
        <v>0</v>
      </c>
      <c r="K89" s="299" t="str">
        <f t="shared" si="12"/>
        <v/>
      </c>
      <c r="L89" s="231" t="str">
        <f t="shared" si="16"/>
        <v>否</v>
      </c>
      <c r="M89" s="300" t="str">
        <f t="shared" si="13"/>
        <v>款</v>
      </c>
      <c r="N89" s="301"/>
      <c r="O89" s="301" t="str">
        <f t="shared" si="14"/>
        <v>212</v>
      </c>
    </row>
    <row r="90" s="243" customFormat="1" ht="15.75" hidden="1" spans="1:15">
      <c r="A90" s="272" t="s">
        <v>7136</v>
      </c>
      <c r="B90" s="273" t="s">
        <v>1747</v>
      </c>
      <c r="C90" s="274">
        <f>SUMIF(表4.2024年政府性基金预算支出决算表!$A$6:$A$350,A90,表4.2024年政府性基金预算支出决算表!$E$6:$E$350)</f>
        <v>0</v>
      </c>
      <c r="D90" s="275">
        <f>ROUND(SUMIF('表12-1'!$A$3:$A$47,A90,'表12-1'!$C$3:$C$47)/10000,0)</f>
        <v>0</v>
      </c>
      <c r="E90" s="274"/>
      <c r="F90" s="274"/>
      <c r="G90" s="274"/>
      <c r="H90" s="274"/>
      <c r="I90" s="274"/>
      <c r="J90" s="274">
        <f t="shared" ref="J90:J92" si="20">D90-C90</f>
        <v>0</v>
      </c>
      <c r="K90" s="274" t="str">
        <f t="shared" si="12"/>
        <v/>
      </c>
      <c r="L90" s="231" t="str">
        <f t="shared" si="16"/>
        <v>否</v>
      </c>
      <c r="M90" s="293" t="str">
        <f t="shared" si="13"/>
        <v>项</v>
      </c>
      <c r="N90" s="294"/>
      <c r="O90" s="294" t="str">
        <f t="shared" si="14"/>
        <v>21216</v>
      </c>
    </row>
    <row r="91" s="241" customFormat="1" ht="15.75" hidden="1" spans="1:15">
      <c r="A91" s="272" t="s">
        <v>7137</v>
      </c>
      <c r="B91" s="273" t="s">
        <v>1748</v>
      </c>
      <c r="C91" s="274">
        <f>SUMIF(表4.2024年政府性基金预算支出决算表!$A$6:$A$350,A91,表4.2024年政府性基金预算支出决算表!$E$6:$E$350)</f>
        <v>0</v>
      </c>
      <c r="D91" s="275">
        <f>ROUND(SUMIF('表12-1'!$A$3:$A$47,A91,'表12-1'!$C$3:$C$47)/10000,0)</f>
        <v>0</v>
      </c>
      <c r="E91" s="274"/>
      <c r="F91" s="274"/>
      <c r="G91" s="274"/>
      <c r="H91" s="274"/>
      <c r="I91" s="274"/>
      <c r="J91" s="274">
        <f t="shared" si="20"/>
        <v>0</v>
      </c>
      <c r="K91" s="274" t="str">
        <f t="shared" si="12"/>
        <v/>
      </c>
      <c r="L91" s="231" t="str">
        <f t="shared" si="16"/>
        <v>否</v>
      </c>
      <c r="M91" s="293" t="str">
        <f t="shared" si="13"/>
        <v>项</v>
      </c>
      <c r="N91" s="294"/>
      <c r="O91" s="294" t="str">
        <f t="shared" si="14"/>
        <v>21216</v>
      </c>
    </row>
    <row r="92" s="245" customFormat="1" ht="31.5" hidden="1" spans="1:15">
      <c r="A92" s="280" t="s">
        <v>7138</v>
      </c>
      <c r="B92" s="281" t="s">
        <v>1777</v>
      </c>
      <c r="C92" s="274">
        <f>SUMIF(表4.2024年政府性基金预算支出决算表!$A$6:$A$350,A92,表4.2024年政府性基金预算支出决算表!$E$6:$E$350)</f>
        <v>0</v>
      </c>
      <c r="D92" s="275">
        <f>ROUND(SUMIF('表12-1'!$A$3:$A$47,A92,'表12-1'!$C$3:$C$47)/10000,0)</f>
        <v>0</v>
      </c>
      <c r="E92" s="274"/>
      <c r="F92" s="274"/>
      <c r="G92" s="274"/>
      <c r="H92" s="274"/>
      <c r="I92" s="274"/>
      <c r="J92" s="302">
        <f t="shared" si="20"/>
        <v>0</v>
      </c>
      <c r="K92" s="302" t="str">
        <f t="shared" si="12"/>
        <v/>
      </c>
      <c r="L92" s="231" t="str">
        <f t="shared" si="16"/>
        <v>否</v>
      </c>
      <c r="M92" s="303" t="str">
        <f t="shared" si="13"/>
        <v>项</v>
      </c>
      <c r="N92" s="304"/>
      <c r="O92" s="304" t="str">
        <f t="shared" si="14"/>
        <v>21216</v>
      </c>
    </row>
    <row r="93" s="242" customFormat="1" ht="31.5" hidden="1" spans="1:15">
      <c r="A93" s="269" t="s">
        <v>7139</v>
      </c>
      <c r="B93" s="270" t="s">
        <v>1778</v>
      </c>
      <c r="C93" s="271">
        <f>SUMIF($O94:$O$352,$A93,C94:C$352)</f>
        <v>0</v>
      </c>
      <c r="D93" s="271">
        <f>SUMIF($O94:$O$352,$A93,D94:D$352)</f>
        <v>0</v>
      </c>
      <c r="E93" s="271">
        <f>SUMIF($O94:$O$296,$A93,E94:E$296)</f>
        <v>0</v>
      </c>
      <c r="F93" s="271">
        <f>SUMIF($O94:$O$296,$A93,F94:F$296)</f>
        <v>0</v>
      </c>
      <c r="G93" s="271">
        <f>SUMIF($O94:$O$296,$A93,G94:G$296)</f>
        <v>0</v>
      </c>
      <c r="H93" s="271">
        <f>SUMIF($O94:$O$296,$A93,H94:H$296)</f>
        <v>0</v>
      </c>
      <c r="I93" s="271">
        <f>SUMIF($O94:$O$296,$A93,I94:I$296)</f>
        <v>0</v>
      </c>
      <c r="J93" s="271">
        <f>SUMIF($O94:$O$352,$A93,J94:J$352)</f>
        <v>0</v>
      </c>
      <c r="K93" s="271" t="str">
        <f t="shared" si="12"/>
        <v/>
      </c>
      <c r="L93" s="231" t="str">
        <f t="shared" si="16"/>
        <v>否</v>
      </c>
      <c r="M93" s="291" t="str">
        <f t="shared" si="13"/>
        <v>款</v>
      </c>
      <c r="N93" s="292"/>
      <c r="O93" s="292" t="str">
        <f t="shared" si="14"/>
        <v>212</v>
      </c>
    </row>
    <row r="94" s="241" customFormat="1" ht="15.75" hidden="1" spans="1:15">
      <c r="A94" s="272" t="s">
        <v>7141</v>
      </c>
      <c r="B94" s="273" t="s">
        <v>1765</v>
      </c>
      <c r="C94" s="274">
        <f>SUMIF(表4.2024年政府性基金预算支出决算表!$A$6:$A$350,A94,表4.2024年政府性基金预算支出决算表!$E$6:$E$350)</f>
        <v>0</v>
      </c>
      <c r="D94" s="275">
        <f>ROUND(SUMIF('表12-1'!$A$3:$A$47,A94,'表12-1'!$C$3:$C$47)/10000,0)</f>
        <v>0</v>
      </c>
      <c r="E94" s="274"/>
      <c r="F94" s="274"/>
      <c r="G94" s="274"/>
      <c r="H94" s="274"/>
      <c r="I94" s="274"/>
      <c r="J94" s="274">
        <f t="shared" ref="J94:J98" si="21">D94-C94</f>
        <v>0</v>
      </c>
      <c r="K94" s="274" t="str">
        <f t="shared" si="12"/>
        <v/>
      </c>
      <c r="L94" s="231" t="str">
        <f t="shared" si="16"/>
        <v>否</v>
      </c>
      <c r="M94" s="293" t="str">
        <f t="shared" si="13"/>
        <v>项</v>
      </c>
      <c r="N94" s="294"/>
      <c r="O94" s="294" t="str">
        <f t="shared" si="14"/>
        <v>21217</v>
      </c>
    </row>
    <row r="95" s="241" customFormat="1" ht="15.75" hidden="1" spans="1:15">
      <c r="A95" s="272" t="s">
        <v>7142</v>
      </c>
      <c r="B95" s="273" t="s">
        <v>1766</v>
      </c>
      <c r="C95" s="274">
        <f>SUMIF(表4.2024年政府性基金预算支出决算表!$A$6:$A$350,A95,表4.2024年政府性基金预算支出决算表!$E$6:$E$350)</f>
        <v>0</v>
      </c>
      <c r="D95" s="275">
        <f>ROUND(SUMIF('表12-1'!$A$3:$A$47,A95,'表12-1'!$C$3:$C$47)/10000,0)</f>
        <v>0</v>
      </c>
      <c r="E95" s="274"/>
      <c r="F95" s="274"/>
      <c r="G95" s="274"/>
      <c r="H95" s="274"/>
      <c r="I95" s="274"/>
      <c r="J95" s="274">
        <f t="shared" si="21"/>
        <v>0</v>
      </c>
      <c r="K95" s="274" t="str">
        <f t="shared" si="12"/>
        <v/>
      </c>
      <c r="L95" s="231" t="str">
        <f t="shared" si="16"/>
        <v>否</v>
      </c>
      <c r="M95" s="293" t="str">
        <f t="shared" si="13"/>
        <v>项</v>
      </c>
      <c r="N95" s="294"/>
      <c r="O95" s="294" t="str">
        <f t="shared" si="14"/>
        <v>21217</v>
      </c>
    </row>
    <row r="96" s="243" customFormat="1" ht="15.75" hidden="1" spans="1:15">
      <c r="A96" s="272" t="s">
        <v>7143</v>
      </c>
      <c r="B96" s="273" t="s">
        <v>1767</v>
      </c>
      <c r="C96" s="274">
        <f>SUMIF(表4.2024年政府性基金预算支出决算表!$A$6:$A$350,A96,表4.2024年政府性基金预算支出决算表!$E$6:$E$350)</f>
        <v>0</v>
      </c>
      <c r="D96" s="275">
        <f>ROUND(SUMIF('表12-1'!$A$3:$A$47,A96,'表12-1'!$C$3:$C$47)/10000,0)</f>
        <v>0</v>
      </c>
      <c r="E96" s="274"/>
      <c r="F96" s="274"/>
      <c r="G96" s="274"/>
      <c r="H96" s="274"/>
      <c r="I96" s="274"/>
      <c r="J96" s="274">
        <f t="shared" si="21"/>
        <v>0</v>
      </c>
      <c r="K96" s="274" t="str">
        <f t="shared" si="12"/>
        <v/>
      </c>
      <c r="L96" s="231" t="str">
        <f t="shared" si="16"/>
        <v>否</v>
      </c>
      <c r="M96" s="293" t="str">
        <f t="shared" si="13"/>
        <v>项</v>
      </c>
      <c r="N96" s="294"/>
      <c r="O96" s="294" t="str">
        <f t="shared" si="14"/>
        <v>21217</v>
      </c>
    </row>
    <row r="97" s="241" customFormat="1" ht="15.75" hidden="1" spans="1:15">
      <c r="A97" s="272" t="s">
        <v>7144</v>
      </c>
      <c r="B97" s="273" t="s">
        <v>1768</v>
      </c>
      <c r="C97" s="274">
        <f>SUMIF(表4.2024年政府性基金预算支出决算表!$A$6:$A$350,A97,表4.2024年政府性基金预算支出决算表!$E$6:$E$350)</f>
        <v>0</v>
      </c>
      <c r="D97" s="275">
        <f>ROUND(SUMIF('表12-1'!$A$3:$A$47,A97,'表12-1'!$C$3:$C$47)/10000,0)</f>
        <v>0</v>
      </c>
      <c r="E97" s="274"/>
      <c r="F97" s="274"/>
      <c r="G97" s="274"/>
      <c r="H97" s="274"/>
      <c r="I97" s="274"/>
      <c r="J97" s="274">
        <f t="shared" si="21"/>
        <v>0</v>
      </c>
      <c r="K97" s="274" t="str">
        <f t="shared" si="12"/>
        <v/>
      </c>
      <c r="L97" s="231" t="str">
        <f t="shared" si="16"/>
        <v>否</v>
      </c>
      <c r="M97" s="293" t="str">
        <f t="shared" si="13"/>
        <v>项</v>
      </c>
      <c r="N97" s="294"/>
      <c r="O97" s="294" t="str">
        <f t="shared" si="14"/>
        <v>21217</v>
      </c>
    </row>
    <row r="98" s="241" customFormat="1" ht="31.5" hidden="1" spans="1:15">
      <c r="A98" s="272" t="s">
        <v>7145</v>
      </c>
      <c r="B98" s="273" t="s">
        <v>1779</v>
      </c>
      <c r="C98" s="274">
        <f>SUMIF(表4.2024年政府性基金预算支出决算表!$A$6:$A$350,A98,表4.2024年政府性基金预算支出决算表!$E$6:$E$350)</f>
        <v>0</v>
      </c>
      <c r="D98" s="275">
        <f>ROUND(SUMIF('表12-1'!$A$3:$A$47,A98,'表12-1'!$C$3:$C$47)/10000,0)</f>
        <v>0</v>
      </c>
      <c r="E98" s="274"/>
      <c r="F98" s="274"/>
      <c r="G98" s="274"/>
      <c r="H98" s="274"/>
      <c r="I98" s="274"/>
      <c r="J98" s="274">
        <f t="shared" si="21"/>
        <v>0</v>
      </c>
      <c r="K98" s="274" t="str">
        <f t="shared" si="12"/>
        <v/>
      </c>
      <c r="L98" s="231" t="str">
        <f t="shared" si="16"/>
        <v>否</v>
      </c>
      <c r="M98" s="293" t="str">
        <f t="shared" si="13"/>
        <v>项</v>
      </c>
      <c r="N98" s="294"/>
      <c r="O98" s="294" t="str">
        <f t="shared" si="14"/>
        <v>21217</v>
      </c>
    </row>
    <row r="99" s="246" customFormat="1" ht="31.5" hidden="1" spans="1:15">
      <c r="A99" s="269" t="s">
        <v>7147</v>
      </c>
      <c r="B99" s="270" t="s">
        <v>1780</v>
      </c>
      <c r="C99" s="271">
        <f>SUMIF($O100:$O$352,$A99,C100:C$352)</f>
        <v>0</v>
      </c>
      <c r="D99" s="271">
        <f>SUMIF($O100:$O$352,$A99,D100:D$352)</f>
        <v>0</v>
      </c>
      <c r="E99" s="271">
        <f>SUMIF($O100:$O$296,$A99,E100:E$296)</f>
        <v>0</v>
      </c>
      <c r="F99" s="271">
        <f>SUMIF($O100:$O$296,$A99,F100:F$296)</f>
        <v>0</v>
      </c>
      <c r="G99" s="271">
        <f>SUMIF($O100:$O$296,$A99,G100:G$296)</f>
        <v>0</v>
      </c>
      <c r="H99" s="271">
        <f>SUMIF($O100:$O$296,$A99,H100:H$296)</f>
        <v>0</v>
      </c>
      <c r="I99" s="271">
        <f>SUMIF($O100:$O$296,$A99,I100:I$296)</f>
        <v>0</v>
      </c>
      <c r="J99" s="271">
        <f>SUMIF($O100:$O$352,$A99,J100:J$352)</f>
        <v>0</v>
      </c>
      <c r="K99" s="271" t="str">
        <f t="shared" si="12"/>
        <v/>
      </c>
      <c r="L99" s="231" t="str">
        <f t="shared" si="16"/>
        <v>否</v>
      </c>
      <c r="M99" s="291" t="str">
        <f t="shared" si="13"/>
        <v>款</v>
      </c>
      <c r="N99" s="292"/>
      <c r="O99" s="292" t="str">
        <f t="shared" si="14"/>
        <v>212</v>
      </c>
    </row>
    <row r="100" s="243" customFormat="1" ht="15.75" hidden="1" spans="1:15">
      <c r="A100" s="272" t="s">
        <v>7149</v>
      </c>
      <c r="B100" s="273" t="s">
        <v>1771</v>
      </c>
      <c r="C100" s="274">
        <f>SUMIF(表4.2024年政府性基金预算支出决算表!$A$6:$A$350,A100,表4.2024年政府性基金预算支出决算表!$E$6:$E$350)</f>
        <v>0</v>
      </c>
      <c r="D100" s="275">
        <f>ROUND(SUMIF('表12-1'!$A$3:$A$47,A100,'表12-1'!$C$3:$C$47)/10000,0)</f>
        <v>0</v>
      </c>
      <c r="E100" s="274"/>
      <c r="F100" s="274"/>
      <c r="G100" s="274"/>
      <c r="H100" s="274"/>
      <c r="I100" s="274"/>
      <c r="J100" s="274">
        <f t="shared" ref="J100:J110" si="22">D100-C100</f>
        <v>0</v>
      </c>
      <c r="K100" s="274" t="str">
        <f t="shared" si="12"/>
        <v/>
      </c>
      <c r="L100" s="231" t="str">
        <f t="shared" si="16"/>
        <v>否</v>
      </c>
      <c r="M100" s="293" t="str">
        <f t="shared" si="13"/>
        <v>项</v>
      </c>
      <c r="N100" s="294"/>
      <c r="O100" s="294" t="str">
        <f t="shared" si="14"/>
        <v>21218</v>
      </c>
    </row>
    <row r="101" s="241" customFormat="1" ht="31.5" hidden="1" spans="1:15">
      <c r="A101" s="272" t="s">
        <v>7151</v>
      </c>
      <c r="B101" s="273" t="s">
        <v>1781</v>
      </c>
      <c r="C101" s="274">
        <f>SUMIF(表4.2024年政府性基金预算支出决算表!$A$6:$A$350,A101,表4.2024年政府性基金预算支出决算表!$E$6:$E$350)</f>
        <v>0</v>
      </c>
      <c r="D101" s="275">
        <f>ROUND(SUMIF('表12-1'!$A$3:$A$47,A101,'表12-1'!$C$3:$C$47)/10000,0)</f>
        <v>0</v>
      </c>
      <c r="E101" s="274"/>
      <c r="F101" s="274"/>
      <c r="G101" s="274"/>
      <c r="H101" s="274"/>
      <c r="I101" s="274"/>
      <c r="J101" s="274">
        <f t="shared" si="22"/>
        <v>0</v>
      </c>
      <c r="K101" s="274" t="str">
        <f t="shared" si="12"/>
        <v/>
      </c>
      <c r="L101" s="231" t="str">
        <f t="shared" si="16"/>
        <v>否</v>
      </c>
      <c r="M101" s="293" t="str">
        <f t="shared" si="13"/>
        <v>项</v>
      </c>
      <c r="N101" s="294"/>
      <c r="O101" s="294" t="str">
        <f t="shared" si="14"/>
        <v>21218</v>
      </c>
    </row>
    <row r="102" s="242" customFormat="1" ht="31.5" hidden="1" spans="1:15">
      <c r="A102" s="269" t="s">
        <v>7153</v>
      </c>
      <c r="B102" s="270" t="s">
        <v>1782</v>
      </c>
      <c r="C102" s="271">
        <f>SUMIF($O103:$O$352,$A102,C103:C$352)</f>
        <v>0</v>
      </c>
      <c r="D102" s="271">
        <f>SUMIF($O103:$O$352,$A102,D103:D$352)</f>
        <v>0</v>
      </c>
      <c r="E102" s="271">
        <f>SUMIF($O103:$O$296,$A102,E103:E$296)</f>
        <v>0</v>
      </c>
      <c r="F102" s="271">
        <f>SUMIF($O103:$O$296,$A102,F103:F$296)</f>
        <v>0</v>
      </c>
      <c r="G102" s="271">
        <f>SUMIF($O103:$O$296,$A102,G103:G$296)</f>
        <v>0</v>
      </c>
      <c r="H102" s="271">
        <f>SUMIF($O103:$O$296,$A102,H103:H$296)</f>
        <v>0</v>
      </c>
      <c r="I102" s="271">
        <f>SUMIF($O103:$O$296,$A102,I103:I$296)</f>
        <v>0</v>
      </c>
      <c r="J102" s="271">
        <f>SUMIF($O103:$O$352,$A102,J103:J$352)</f>
        <v>0</v>
      </c>
      <c r="K102" s="271" t="str">
        <f t="shared" si="12"/>
        <v/>
      </c>
      <c r="L102" s="231" t="str">
        <f t="shared" si="16"/>
        <v>否</v>
      </c>
      <c r="M102" s="291" t="str">
        <f t="shared" si="13"/>
        <v>款</v>
      </c>
      <c r="N102" s="292"/>
      <c r="O102" s="292" t="str">
        <f t="shared" si="14"/>
        <v>212</v>
      </c>
    </row>
    <row r="103" s="241" customFormat="1" ht="15.75" hidden="1" spans="1:15">
      <c r="A103" s="272" t="s">
        <v>7155</v>
      </c>
      <c r="B103" s="273" t="s">
        <v>1747</v>
      </c>
      <c r="C103" s="274">
        <f>SUMIF(表4.2024年政府性基金预算支出决算表!$A$6:$A$350,A103,表4.2024年政府性基金预算支出决算表!$E$6:$E$350)</f>
        <v>0</v>
      </c>
      <c r="D103" s="275">
        <f>ROUND(SUMIF('表12-1'!$A$3:$A$47,A103,'表12-1'!$C$3:$C$47)/10000,0)</f>
        <v>0</v>
      </c>
      <c r="E103" s="274"/>
      <c r="F103" s="274"/>
      <c r="G103" s="274"/>
      <c r="H103" s="274"/>
      <c r="I103" s="274"/>
      <c r="J103" s="274">
        <f t="shared" si="22"/>
        <v>0</v>
      </c>
      <c r="K103" s="274" t="str">
        <f t="shared" si="12"/>
        <v/>
      </c>
      <c r="L103" s="231" t="str">
        <f t="shared" ref="L103:L134" si="23">IF(SUM(C103:D103)&lt;&gt;0,"是","否")</f>
        <v>否</v>
      </c>
      <c r="M103" s="293" t="str">
        <f t="shared" si="13"/>
        <v>项</v>
      </c>
      <c r="N103" s="294"/>
      <c r="O103" s="294" t="str">
        <f t="shared" si="14"/>
        <v>21219</v>
      </c>
    </row>
    <row r="104" s="241" customFormat="1" ht="15.75" hidden="1" spans="1:15">
      <c r="A104" s="272" t="s">
        <v>7156</v>
      </c>
      <c r="B104" s="273" t="s">
        <v>1748</v>
      </c>
      <c r="C104" s="274">
        <f>SUMIF(表4.2024年政府性基金预算支出决算表!$A$6:$A$350,A104,表4.2024年政府性基金预算支出决算表!$E$6:$E$350)</f>
        <v>0</v>
      </c>
      <c r="D104" s="275">
        <f>ROUND(SUMIF('表12-1'!$A$3:$A$47,A104,'表12-1'!$C$3:$C$47)/10000,0)</f>
        <v>0</v>
      </c>
      <c r="E104" s="274"/>
      <c r="F104" s="274"/>
      <c r="G104" s="274"/>
      <c r="H104" s="274"/>
      <c r="I104" s="274"/>
      <c r="J104" s="274">
        <f t="shared" si="22"/>
        <v>0</v>
      </c>
      <c r="K104" s="274" t="str">
        <f t="shared" si="12"/>
        <v/>
      </c>
      <c r="L104" s="231" t="str">
        <f t="shared" si="23"/>
        <v>否</v>
      </c>
      <c r="M104" s="293" t="str">
        <f t="shared" si="13"/>
        <v>项</v>
      </c>
      <c r="N104" s="294"/>
      <c r="O104" s="294" t="str">
        <f t="shared" si="14"/>
        <v>21219</v>
      </c>
    </row>
    <row r="105" s="243" customFormat="1" ht="15.75" hidden="1" spans="1:15">
      <c r="A105" s="272" t="s">
        <v>7157</v>
      </c>
      <c r="B105" s="273" t="s">
        <v>1749</v>
      </c>
      <c r="C105" s="274">
        <f>SUMIF(表4.2024年政府性基金预算支出决算表!$A$6:$A$350,A105,表4.2024年政府性基金预算支出决算表!$E$6:$E$350)</f>
        <v>0</v>
      </c>
      <c r="D105" s="275">
        <f>ROUND(SUMIF('表12-1'!$A$3:$A$47,A105,'表12-1'!$C$3:$C$47)/10000,0)</f>
        <v>0</v>
      </c>
      <c r="E105" s="274"/>
      <c r="F105" s="274"/>
      <c r="G105" s="274"/>
      <c r="H105" s="274"/>
      <c r="I105" s="274"/>
      <c r="J105" s="274">
        <f t="shared" si="22"/>
        <v>0</v>
      </c>
      <c r="K105" s="274" t="str">
        <f t="shared" si="12"/>
        <v/>
      </c>
      <c r="L105" s="231" t="str">
        <f t="shared" si="23"/>
        <v>否</v>
      </c>
      <c r="M105" s="293" t="str">
        <f t="shared" si="13"/>
        <v>项</v>
      </c>
      <c r="N105" s="294"/>
      <c r="O105" s="294" t="str">
        <f t="shared" si="14"/>
        <v>21219</v>
      </c>
    </row>
    <row r="106" s="241" customFormat="1" ht="15.75" hidden="1" spans="1:15">
      <c r="A106" s="272" t="s">
        <v>7158</v>
      </c>
      <c r="B106" s="273" t="s">
        <v>1750</v>
      </c>
      <c r="C106" s="274">
        <f>SUMIF(表4.2024年政府性基金预算支出决算表!$A$6:$A$350,A106,表4.2024年政府性基金预算支出决算表!$E$6:$E$350)</f>
        <v>0</v>
      </c>
      <c r="D106" s="275">
        <f>ROUND(SUMIF('表12-1'!$A$3:$A$47,A106,'表12-1'!$C$3:$C$47)/10000,0)</f>
        <v>0</v>
      </c>
      <c r="E106" s="274"/>
      <c r="F106" s="274"/>
      <c r="G106" s="274"/>
      <c r="H106" s="274"/>
      <c r="I106" s="274"/>
      <c r="J106" s="274">
        <f t="shared" si="22"/>
        <v>0</v>
      </c>
      <c r="K106" s="274" t="str">
        <f t="shared" si="12"/>
        <v/>
      </c>
      <c r="L106" s="231" t="str">
        <f t="shared" si="23"/>
        <v>否</v>
      </c>
      <c r="M106" s="293" t="str">
        <f t="shared" si="13"/>
        <v>项</v>
      </c>
      <c r="N106" s="294"/>
      <c r="O106" s="294" t="str">
        <f t="shared" si="14"/>
        <v>21219</v>
      </c>
    </row>
    <row r="107" s="241" customFormat="1" ht="15.75" hidden="1" spans="1:15">
      <c r="A107" s="272" t="s">
        <v>7160</v>
      </c>
      <c r="B107" s="273" t="s">
        <v>1753</v>
      </c>
      <c r="C107" s="274">
        <f>SUMIF(表4.2024年政府性基金预算支出决算表!$A$6:$A$350,A107,表4.2024年政府性基金预算支出决算表!$E$6:$E$350)</f>
        <v>0</v>
      </c>
      <c r="D107" s="275">
        <f>ROUND(SUMIF('表12-1'!$A$3:$A$47,A107,'表12-1'!$C$3:$C$47)/10000,0)</f>
        <v>0</v>
      </c>
      <c r="E107" s="274"/>
      <c r="F107" s="274"/>
      <c r="G107" s="274"/>
      <c r="H107" s="274"/>
      <c r="I107" s="274"/>
      <c r="J107" s="274">
        <f t="shared" si="22"/>
        <v>0</v>
      </c>
      <c r="K107" s="274" t="str">
        <f t="shared" si="12"/>
        <v/>
      </c>
      <c r="L107" s="231" t="str">
        <f t="shared" si="23"/>
        <v>否</v>
      </c>
      <c r="M107" s="293" t="str">
        <f t="shared" si="13"/>
        <v>项</v>
      </c>
      <c r="N107" s="294"/>
      <c r="O107" s="294" t="str">
        <f t="shared" si="14"/>
        <v>21219</v>
      </c>
    </row>
    <row r="108" s="241" customFormat="1" ht="15.75" hidden="1" spans="1:15">
      <c r="A108" s="272" t="s">
        <v>7161</v>
      </c>
      <c r="B108" s="273" t="s">
        <v>1755</v>
      </c>
      <c r="C108" s="274">
        <f>SUMIF(表4.2024年政府性基金预算支出决算表!$A$6:$A$350,A108,表4.2024年政府性基金预算支出决算表!$E$6:$E$350)</f>
        <v>0</v>
      </c>
      <c r="D108" s="275">
        <f>ROUND(SUMIF('表12-1'!$A$3:$A$47,A108,'表12-1'!$C$3:$C$47)/10000,0)</f>
        <v>0</v>
      </c>
      <c r="E108" s="274"/>
      <c r="F108" s="274"/>
      <c r="G108" s="274"/>
      <c r="H108" s="274"/>
      <c r="I108" s="274"/>
      <c r="J108" s="274">
        <f t="shared" si="22"/>
        <v>0</v>
      </c>
      <c r="K108" s="274" t="str">
        <f t="shared" si="12"/>
        <v/>
      </c>
      <c r="L108" s="231" t="str">
        <f t="shared" si="23"/>
        <v>否</v>
      </c>
      <c r="M108" s="293" t="str">
        <f t="shared" si="13"/>
        <v>项</v>
      </c>
      <c r="N108" s="294"/>
      <c r="O108" s="294" t="str">
        <f t="shared" si="14"/>
        <v>21219</v>
      </c>
    </row>
    <row r="109" s="241" customFormat="1" ht="15.75" hidden="1" spans="1:15">
      <c r="A109" s="272" t="s">
        <v>7163</v>
      </c>
      <c r="B109" s="273" t="s">
        <v>1756</v>
      </c>
      <c r="C109" s="274">
        <f>SUMIF(表4.2024年政府性基金预算支出决算表!$A$6:$A$350,A109,表4.2024年政府性基金预算支出决算表!$E$6:$E$350)</f>
        <v>0</v>
      </c>
      <c r="D109" s="275">
        <f>ROUND(SUMIF('表12-1'!$A$3:$A$47,A109,'表12-1'!$C$3:$C$47)/10000,0)</f>
        <v>0</v>
      </c>
      <c r="E109" s="274"/>
      <c r="F109" s="274"/>
      <c r="G109" s="274"/>
      <c r="H109" s="274"/>
      <c r="I109" s="274"/>
      <c r="J109" s="274">
        <f t="shared" si="22"/>
        <v>0</v>
      </c>
      <c r="K109" s="274" t="str">
        <f t="shared" si="12"/>
        <v/>
      </c>
      <c r="L109" s="231" t="str">
        <f t="shared" si="23"/>
        <v>否</v>
      </c>
      <c r="M109" s="293" t="str">
        <f t="shared" si="13"/>
        <v>项</v>
      </c>
      <c r="N109" s="294"/>
      <c r="O109" s="294" t="str">
        <f t="shared" si="14"/>
        <v>21219</v>
      </c>
    </row>
    <row r="110" s="243" customFormat="1" ht="31.5" hidden="1" spans="1:15">
      <c r="A110" s="272" t="s">
        <v>7164</v>
      </c>
      <c r="B110" s="273" t="s">
        <v>1783</v>
      </c>
      <c r="C110" s="274">
        <f>SUMIF(表4.2024年政府性基金预算支出决算表!$A$6:$A$350,A110,表4.2024年政府性基金预算支出决算表!$E$6:$E$350)</f>
        <v>0</v>
      </c>
      <c r="D110" s="275">
        <f>ROUND(SUMIF('表12-1'!$A$3:$A$47,A110,'表12-1'!$C$3:$C$47)/10000,0)</f>
        <v>0</v>
      </c>
      <c r="E110" s="274"/>
      <c r="F110" s="274"/>
      <c r="G110" s="274"/>
      <c r="H110" s="274"/>
      <c r="I110" s="274"/>
      <c r="J110" s="274">
        <f t="shared" si="22"/>
        <v>0</v>
      </c>
      <c r="K110" s="274" t="str">
        <f t="shared" si="12"/>
        <v/>
      </c>
      <c r="L110" s="231" t="str">
        <f t="shared" si="23"/>
        <v>否</v>
      </c>
      <c r="M110" s="293" t="str">
        <f t="shared" si="13"/>
        <v>项</v>
      </c>
      <c r="N110" s="294"/>
      <c r="O110" s="294" t="str">
        <f t="shared" si="14"/>
        <v>21219</v>
      </c>
    </row>
    <row r="111" s="243" customFormat="1" spans="1:16">
      <c r="A111" s="269" t="s">
        <v>9072</v>
      </c>
      <c r="B111" s="270" t="s">
        <v>9073</v>
      </c>
      <c r="C111" s="271">
        <f>SUMIF($O112:$O$352,$A111,C112:C$352)</f>
        <v>0</v>
      </c>
      <c r="D111" s="271">
        <f>SUMIF($O112:$O$352,$A111,D112:D$352)</f>
        <v>10728</v>
      </c>
      <c r="E111" s="271">
        <f>SUMIF($O112:$O$296,$A111,E112:E$296)</f>
        <v>0</v>
      </c>
      <c r="F111" s="271">
        <f>SUMIF($O112:$O$296,$A111,F112:F$296)</f>
        <v>10728</v>
      </c>
      <c r="G111" s="271">
        <f>SUMIF($O112:$O$296,$A111,G112:G$296)</f>
        <v>0</v>
      </c>
      <c r="H111" s="271">
        <f>SUMIF($O112:$O$296,$A111,H112:H$296)</f>
        <v>0</v>
      </c>
      <c r="I111" s="271">
        <f>SUMIF($O112:$O$296,$A111,I112:I$296)</f>
        <v>0</v>
      </c>
      <c r="J111" s="271">
        <f>SUMIF($O112:$O$352,$A111,J112:J$352)</f>
        <v>10728</v>
      </c>
      <c r="K111" s="271" t="str">
        <f t="shared" si="12"/>
        <v/>
      </c>
      <c r="L111" s="231" t="str">
        <f t="shared" si="23"/>
        <v>是</v>
      </c>
      <c r="M111" s="293" t="str">
        <f t="shared" si="13"/>
        <v>款</v>
      </c>
      <c r="N111" s="294"/>
      <c r="O111" s="294" t="str">
        <f t="shared" si="14"/>
        <v>212</v>
      </c>
      <c r="P111" s="305">
        <v>1</v>
      </c>
    </row>
    <row r="112" s="243" customFormat="1" spans="1:16">
      <c r="A112" s="272" t="s">
        <v>9074</v>
      </c>
      <c r="B112" s="273" t="s">
        <v>1327</v>
      </c>
      <c r="C112" s="274">
        <f>SUMIF(表4.2024年政府性基金预算支出决算表!$A$6:$A$350,A112,表4.2024年政府性基金预算支出决算表!$E$6:$E$350)</f>
        <v>0</v>
      </c>
      <c r="D112" s="275">
        <f>ROUND(SUMIF('表12-1'!$A$3:$A$47,A112,'表12-1'!$C$3:$C$47)/10000,0)</f>
        <v>10728</v>
      </c>
      <c r="E112" s="274"/>
      <c r="F112" s="274">
        <v>10728</v>
      </c>
      <c r="G112" s="274"/>
      <c r="H112" s="274"/>
      <c r="I112" s="274"/>
      <c r="J112" s="274">
        <f>D112-C112</f>
        <v>10728</v>
      </c>
      <c r="K112" s="274" t="str">
        <f t="shared" si="12"/>
        <v/>
      </c>
      <c r="L112" s="231" t="str">
        <f t="shared" si="23"/>
        <v>是</v>
      </c>
      <c r="M112" s="293" t="str">
        <f t="shared" si="13"/>
        <v>项</v>
      </c>
      <c r="N112" s="294"/>
      <c r="O112" s="294" t="str">
        <f t="shared" si="14"/>
        <v>21298</v>
      </c>
      <c r="P112" s="305">
        <v>1</v>
      </c>
    </row>
    <row r="113" s="247" customFormat="1" spans="1:16">
      <c r="A113" s="276">
        <v>213</v>
      </c>
      <c r="B113" s="277" t="s">
        <v>1333</v>
      </c>
      <c r="C113" s="268">
        <f>SUMIF($O114:$O$352,$A113,C114:C$352)</f>
        <v>944</v>
      </c>
      <c r="D113" s="268">
        <f>SUMIF($O114:$O$352,$A113,D114:D$352)</f>
        <v>3291</v>
      </c>
      <c r="E113" s="268">
        <f>SUMIF($O114:$O$296,$A113,E114:E$296)</f>
        <v>0</v>
      </c>
      <c r="F113" s="268">
        <f>SUMIF($O114:$O$296,$A113,F114:F$296)</f>
        <v>850</v>
      </c>
      <c r="G113" s="268">
        <f>SUMIF($O114:$O$296,$A113,G114:G$296)</f>
        <v>0</v>
      </c>
      <c r="H113" s="268">
        <f>SUMIF($O114:$O$296,$A113,H114:H$296)</f>
        <v>0</v>
      </c>
      <c r="I113" s="268">
        <f>SUMIF($O114:$O$296,$A113,I114:I$296)</f>
        <v>1050</v>
      </c>
      <c r="J113" s="268">
        <f>SUMIF($O114:$O$352,$A113,J114:J$352)</f>
        <v>2347</v>
      </c>
      <c r="K113" s="295" t="str">
        <f t="shared" si="12"/>
        <v>248.6%</v>
      </c>
      <c r="L113" s="231" t="str">
        <f t="shared" si="23"/>
        <v>是</v>
      </c>
      <c r="M113" s="296" t="str">
        <f t="shared" si="13"/>
        <v>类</v>
      </c>
      <c r="N113" s="297"/>
      <c r="O113" s="297">
        <f t="shared" si="14"/>
        <v>0</v>
      </c>
      <c r="P113" s="305">
        <v>1</v>
      </c>
    </row>
    <row r="114" s="244" customFormat="1" spans="1:16">
      <c r="A114" s="278" t="s">
        <v>7166</v>
      </c>
      <c r="B114" s="279" t="s">
        <v>1784</v>
      </c>
      <c r="C114" s="271">
        <f>SUMIF($O115:$O$352,$A114,C115:C$352)</f>
        <v>410</v>
      </c>
      <c r="D114" s="271">
        <f>SUMIF($O115:$O$352,$A114,D115:D$352)</f>
        <v>2490</v>
      </c>
      <c r="E114" s="271">
        <f>SUMIF($O115:$O$296,$A114,E115:E$296)</f>
        <v>0</v>
      </c>
      <c r="F114" s="271">
        <f>SUMIF($O115:$O$296,$A114,F115:F$296)</f>
        <v>59</v>
      </c>
      <c r="G114" s="271">
        <f>SUMIF($O115:$O$296,$A114,G115:G$296)</f>
        <v>0</v>
      </c>
      <c r="H114" s="271">
        <f>SUMIF($O115:$O$296,$A114,H115:H$296)</f>
        <v>0</v>
      </c>
      <c r="I114" s="271">
        <f>SUMIF($O115:$O$296,$A114,I115:I$296)</f>
        <v>775</v>
      </c>
      <c r="J114" s="271">
        <f>SUMIF($O115:$O$352,$A114,J115:J$352)</f>
        <v>2080</v>
      </c>
      <c r="K114" s="299" t="str">
        <f t="shared" si="12"/>
        <v>507.3%</v>
      </c>
      <c r="L114" s="231" t="str">
        <f t="shared" si="23"/>
        <v>是</v>
      </c>
      <c r="M114" s="300" t="str">
        <f t="shared" si="13"/>
        <v>款</v>
      </c>
      <c r="N114" s="301"/>
      <c r="O114" s="301" t="str">
        <f t="shared" si="14"/>
        <v>213</v>
      </c>
      <c r="P114" s="305">
        <v>1</v>
      </c>
    </row>
    <row r="115" s="245" customFormat="1" spans="1:16">
      <c r="A115" s="280" t="s">
        <v>7167</v>
      </c>
      <c r="B115" s="281" t="s">
        <v>1730</v>
      </c>
      <c r="C115" s="274">
        <f>SUMIF(表4.2024年政府性基金预算支出决算表!$A$6:$A$350,A115,表4.2024年政府性基金预算支出决算表!$E$6:$E$350)</f>
        <v>382</v>
      </c>
      <c r="D115" s="275">
        <f>ROUND(SUMIF('表12-1'!$A$3:$A$47,A115,'表12-1'!$C$3:$C$47)/10000,0)</f>
        <v>2434</v>
      </c>
      <c r="E115" s="274"/>
      <c r="F115" s="274">
        <v>28</v>
      </c>
      <c r="G115" s="274"/>
      <c r="H115" s="274"/>
      <c r="I115" s="274">
        <v>750</v>
      </c>
      <c r="J115" s="302">
        <f t="shared" ref="J115:J118" si="24">D115-C115</f>
        <v>2052</v>
      </c>
      <c r="K115" s="302" t="str">
        <f t="shared" si="12"/>
        <v>537.2%</v>
      </c>
      <c r="L115" s="231" t="str">
        <f t="shared" si="23"/>
        <v>是</v>
      </c>
      <c r="M115" s="303" t="str">
        <f t="shared" si="13"/>
        <v>项</v>
      </c>
      <c r="N115" s="304"/>
      <c r="O115" s="304" t="str">
        <f t="shared" si="14"/>
        <v>21366</v>
      </c>
      <c r="P115" s="305">
        <v>1</v>
      </c>
    </row>
    <row r="116" s="241" customFormat="1" ht="15.75" hidden="1" spans="1:15">
      <c r="A116" s="272" t="s">
        <v>7168</v>
      </c>
      <c r="B116" s="273" t="s">
        <v>1785</v>
      </c>
      <c r="C116" s="274">
        <f>SUMIF(表4.2024年政府性基金预算支出决算表!$A$6:$A$350,A116,表4.2024年政府性基金预算支出决算表!$E$6:$E$350)</f>
        <v>0</v>
      </c>
      <c r="D116" s="275">
        <f>ROUND(SUMIF('表12-1'!$A$3:$A$47,A116,'表12-1'!$C$3:$C$47)/10000,0)</f>
        <v>0</v>
      </c>
      <c r="E116" s="274"/>
      <c r="F116" s="274"/>
      <c r="G116" s="274"/>
      <c r="H116" s="274"/>
      <c r="I116" s="274"/>
      <c r="J116" s="274">
        <f t="shared" si="24"/>
        <v>0</v>
      </c>
      <c r="K116" s="274" t="str">
        <f t="shared" si="12"/>
        <v/>
      </c>
      <c r="L116" s="231" t="str">
        <f t="shared" si="23"/>
        <v>否</v>
      </c>
      <c r="M116" s="293" t="str">
        <f t="shared" si="13"/>
        <v>项</v>
      </c>
      <c r="N116" s="294"/>
      <c r="O116" s="294" t="str">
        <f t="shared" si="14"/>
        <v>21366</v>
      </c>
    </row>
    <row r="117" s="243" customFormat="1" ht="15.75" hidden="1" spans="1:15">
      <c r="A117" s="272" t="s">
        <v>7170</v>
      </c>
      <c r="B117" s="273" t="s">
        <v>1786</v>
      </c>
      <c r="C117" s="274">
        <f>SUMIF(表4.2024年政府性基金预算支出决算表!$A$6:$A$350,A117,表4.2024年政府性基金预算支出决算表!$E$6:$E$350)</f>
        <v>0</v>
      </c>
      <c r="D117" s="275">
        <f>ROUND(SUMIF('表12-1'!$A$3:$A$47,A117,'表12-1'!$C$3:$C$47)/10000,0)</f>
        <v>0</v>
      </c>
      <c r="E117" s="274"/>
      <c r="F117" s="274"/>
      <c r="G117" s="274"/>
      <c r="H117" s="274"/>
      <c r="I117" s="274"/>
      <c r="J117" s="274">
        <f t="shared" si="24"/>
        <v>0</v>
      </c>
      <c r="K117" s="274" t="str">
        <f t="shared" si="12"/>
        <v/>
      </c>
      <c r="L117" s="231" t="str">
        <f t="shared" si="23"/>
        <v>否</v>
      </c>
      <c r="M117" s="293" t="str">
        <f t="shared" si="13"/>
        <v>项</v>
      </c>
      <c r="N117" s="294"/>
      <c r="O117" s="294" t="str">
        <f t="shared" si="14"/>
        <v>21366</v>
      </c>
    </row>
    <row r="118" s="245" customFormat="1" spans="1:16">
      <c r="A118" s="280" t="s">
        <v>7172</v>
      </c>
      <c r="B118" s="281" t="s">
        <v>1787</v>
      </c>
      <c r="C118" s="274">
        <f>SUMIF(表4.2024年政府性基金预算支出决算表!$A$6:$A$350,A118,表4.2024年政府性基金预算支出决算表!$E$6:$E$350)</f>
        <v>28</v>
      </c>
      <c r="D118" s="275">
        <f>ROUND(SUMIF('表12-1'!$A$3:$A$47,A118,'表12-1'!$C$3:$C$47)/10000,0)</f>
        <v>56</v>
      </c>
      <c r="E118" s="274"/>
      <c r="F118" s="274">
        <v>31</v>
      </c>
      <c r="G118" s="274"/>
      <c r="H118" s="274"/>
      <c r="I118" s="274">
        <v>25</v>
      </c>
      <c r="J118" s="302">
        <f t="shared" si="24"/>
        <v>28</v>
      </c>
      <c r="K118" s="302" t="str">
        <f t="shared" si="12"/>
        <v>100.0%</v>
      </c>
      <c r="L118" s="231" t="str">
        <f t="shared" si="23"/>
        <v>是</v>
      </c>
      <c r="M118" s="303" t="str">
        <f t="shared" si="13"/>
        <v>项</v>
      </c>
      <c r="N118" s="304"/>
      <c r="O118" s="304" t="str">
        <f t="shared" si="14"/>
        <v>21366</v>
      </c>
      <c r="P118" s="305">
        <v>1</v>
      </c>
    </row>
    <row r="119" s="242" customFormat="1" ht="15.75" hidden="1" spans="1:15">
      <c r="A119" s="269" t="s">
        <v>7173</v>
      </c>
      <c r="B119" s="270" t="s">
        <v>1788</v>
      </c>
      <c r="C119" s="271">
        <f>SUMIF($O120:$O$352,$A119,C120:C$352)</f>
        <v>0</v>
      </c>
      <c r="D119" s="271">
        <f>SUMIF($O120:$O$352,$A119,D120:D$352)</f>
        <v>0</v>
      </c>
      <c r="E119" s="271">
        <f>SUMIF($O120:$O$296,$A119,E120:E$296)</f>
        <v>0</v>
      </c>
      <c r="F119" s="271">
        <f>SUMIF($O120:$O$296,$A119,F120:F$296)</f>
        <v>0</v>
      </c>
      <c r="G119" s="271">
        <f>SUMIF($O120:$O$296,$A119,G120:G$296)</f>
        <v>0</v>
      </c>
      <c r="H119" s="271">
        <f>SUMIF($O120:$O$296,$A119,H120:H$296)</f>
        <v>0</v>
      </c>
      <c r="I119" s="271">
        <f>SUMIF($O120:$O$296,$A119,I120:I$296)</f>
        <v>0</v>
      </c>
      <c r="J119" s="271">
        <f>SUMIF($O120:$O$352,$A119,J120:J$352)</f>
        <v>0</v>
      </c>
      <c r="K119" s="271" t="str">
        <f t="shared" si="12"/>
        <v/>
      </c>
      <c r="L119" s="231" t="str">
        <f t="shared" si="23"/>
        <v>否</v>
      </c>
      <c r="M119" s="291" t="str">
        <f t="shared" si="13"/>
        <v>款</v>
      </c>
      <c r="N119" s="292"/>
      <c r="O119" s="292" t="str">
        <f t="shared" si="14"/>
        <v>213</v>
      </c>
    </row>
    <row r="120" s="243" customFormat="1" ht="15.75" hidden="1" spans="1:15">
      <c r="A120" s="272" t="s">
        <v>7174</v>
      </c>
      <c r="B120" s="273" t="s">
        <v>1730</v>
      </c>
      <c r="C120" s="274">
        <f>SUMIF(表4.2024年政府性基金预算支出决算表!$A$6:$A$350,A120,表4.2024年政府性基金预算支出决算表!$E$6:$E$350)</f>
        <v>0</v>
      </c>
      <c r="D120" s="275">
        <f>ROUND(SUMIF('表12-1'!$A$3:$A$47,A120,'表12-1'!$C$3:$C$47)/10000,0)</f>
        <v>0</v>
      </c>
      <c r="E120" s="274"/>
      <c r="F120" s="274"/>
      <c r="G120" s="274"/>
      <c r="H120" s="274"/>
      <c r="I120" s="274"/>
      <c r="J120" s="274">
        <f t="shared" ref="J120:J123" si="25">D120-C120</f>
        <v>0</v>
      </c>
      <c r="K120" s="274" t="str">
        <f t="shared" si="12"/>
        <v/>
      </c>
      <c r="L120" s="231" t="str">
        <f t="shared" si="23"/>
        <v>否</v>
      </c>
      <c r="M120" s="293" t="str">
        <f t="shared" si="13"/>
        <v>项</v>
      </c>
      <c r="N120" s="294"/>
      <c r="O120" s="294" t="str">
        <f t="shared" si="14"/>
        <v>21367</v>
      </c>
    </row>
    <row r="121" s="241" customFormat="1" ht="15.75" hidden="1" spans="1:15">
      <c r="A121" s="272" t="s">
        <v>7175</v>
      </c>
      <c r="B121" s="273" t="s">
        <v>1785</v>
      </c>
      <c r="C121" s="274">
        <f>SUMIF(表4.2024年政府性基金预算支出决算表!$A$6:$A$350,A121,表4.2024年政府性基金预算支出决算表!$E$6:$E$350)</f>
        <v>0</v>
      </c>
      <c r="D121" s="275">
        <f>ROUND(SUMIF('表12-1'!$A$3:$A$47,A121,'表12-1'!$C$3:$C$47)/10000,0)</f>
        <v>0</v>
      </c>
      <c r="E121" s="274"/>
      <c r="F121" s="274"/>
      <c r="G121" s="274"/>
      <c r="H121" s="274"/>
      <c r="I121" s="274"/>
      <c r="J121" s="274">
        <f t="shared" si="25"/>
        <v>0</v>
      </c>
      <c r="K121" s="274" t="str">
        <f t="shared" si="12"/>
        <v/>
      </c>
      <c r="L121" s="231" t="str">
        <f t="shared" si="23"/>
        <v>否</v>
      </c>
      <c r="M121" s="293" t="str">
        <f t="shared" si="13"/>
        <v>项</v>
      </c>
      <c r="N121" s="294"/>
      <c r="O121" s="294" t="str">
        <f t="shared" si="14"/>
        <v>21367</v>
      </c>
    </row>
    <row r="122" s="241" customFormat="1" ht="15.75" hidden="1" spans="1:15">
      <c r="A122" s="272" t="s">
        <v>7176</v>
      </c>
      <c r="B122" s="273" t="s">
        <v>1789</v>
      </c>
      <c r="C122" s="274">
        <f>SUMIF(表4.2024年政府性基金预算支出决算表!$A$6:$A$350,A122,表4.2024年政府性基金预算支出决算表!$E$6:$E$350)</f>
        <v>0</v>
      </c>
      <c r="D122" s="275">
        <f>ROUND(SUMIF('表12-1'!$A$3:$A$47,A122,'表12-1'!$C$3:$C$47)/10000,0)</f>
        <v>0</v>
      </c>
      <c r="E122" s="274"/>
      <c r="F122" s="274"/>
      <c r="G122" s="274"/>
      <c r="H122" s="274"/>
      <c r="I122" s="274"/>
      <c r="J122" s="274">
        <f t="shared" si="25"/>
        <v>0</v>
      </c>
      <c r="K122" s="274" t="str">
        <f t="shared" si="12"/>
        <v/>
      </c>
      <c r="L122" s="231" t="str">
        <f t="shared" si="23"/>
        <v>否</v>
      </c>
      <c r="M122" s="293" t="str">
        <f t="shared" si="13"/>
        <v>项</v>
      </c>
      <c r="N122" s="294"/>
      <c r="O122" s="294" t="str">
        <f t="shared" si="14"/>
        <v>21367</v>
      </c>
    </row>
    <row r="123" s="241" customFormat="1" ht="15.75" hidden="1" spans="1:15">
      <c r="A123" s="272" t="s">
        <v>7178</v>
      </c>
      <c r="B123" s="273" t="s">
        <v>1790</v>
      </c>
      <c r="C123" s="274">
        <f>SUMIF(表4.2024年政府性基金预算支出决算表!$A$6:$A$350,A123,表4.2024年政府性基金预算支出决算表!$E$6:$E$350)</f>
        <v>0</v>
      </c>
      <c r="D123" s="275">
        <f>ROUND(SUMIF('表12-1'!$A$3:$A$47,A123,'表12-1'!$C$3:$C$47)/10000,0)</f>
        <v>0</v>
      </c>
      <c r="E123" s="274"/>
      <c r="F123" s="274"/>
      <c r="G123" s="274"/>
      <c r="H123" s="274"/>
      <c r="I123" s="274"/>
      <c r="J123" s="274">
        <f t="shared" si="25"/>
        <v>0</v>
      </c>
      <c r="K123" s="274" t="str">
        <f t="shared" si="12"/>
        <v/>
      </c>
      <c r="L123" s="231" t="str">
        <f t="shared" si="23"/>
        <v>否</v>
      </c>
      <c r="M123" s="293" t="str">
        <f t="shared" si="13"/>
        <v>项</v>
      </c>
      <c r="N123" s="294"/>
      <c r="O123" s="294" t="str">
        <f t="shared" si="14"/>
        <v>21367</v>
      </c>
    </row>
    <row r="124" s="242" customFormat="1" ht="31.5" hidden="1" spans="1:15">
      <c r="A124" s="269" t="s">
        <v>7180</v>
      </c>
      <c r="B124" s="270" t="s">
        <v>1791</v>
      </c>
      <c r="C124" s="271">
        <f>SUMIF($O125:$O$352,$A124,C125:C$352)</f>
        <v>0</v>
      </c>
      <c r="D124" s="271">
        <f>SUMIF($O125:$O$352,$A124,D125:D$352)</f>
        <v>0</v>
      </c>
      <c r="E124" s="271">
        <f>SUMIF($O125:$O$296,$A124,E125:E$296)</f>
        <v>0</v>
      </c>
      <c r="F124" s="271">
        <f>SUMIF($O125:$O$296,$A124,F125:F$296)</f>
        <v>0</v>
      </c>
      <c r="G124" s="271">
        <f>SUMIF($O125:$O$296,$A124,G125:G$296)</f>
        <v>0</v>
      </c>
      <c r="H124" s="271">
        <f>SUMIF($O125:$O$296,$A124,H125:H$296)</f>
        <v>0</v>
      </c>
      <c r="I124" s="271">
        <f>SUMIF($O125:$O$296,$A124,I125:I$296)</f>
        <v>0</v>
      </c>
      <c r="J124" s="271">
        <f>SUMIF($O125:$O$352,$A124,J125:J$352)</f>
        <v>0</v>
      </c>
      <c r="K124" s="271" t="str">
        <f t="shared" si="12"/>
        <v/>
      </c>
      <c r="L124" s="231" t="str">
        <f t="shared" si="23"/>
        <v>否</v>
      </c>
      <c r="M124" s="291" t="str">
        <f t="shared" si="13"/>
        <v>款</v>
      </c>
      <c r="N124" s="292"/>
      <c r="O124" s="292" t="str">
        <f t="shared" si="14"/>
        <v>213</v>
      </c>
    </row>
    <row r="125" s="243" customFormat="1" ht="15.75" hidden="1" spans="1:15">
      <c r="A125" s="272" t="s">
        <v>7182</v>
      </c>
      <c r="B125" s="273" t="s">
        <v>1394</v>
      </c>
      <c r="C125" s="274">
        <f>SUMIF(表4.2024年政府性基金预算支出决算表!$A$6:$A$350,A125,表4.2024年政府性基金预算支出决算表!$E$6:$E$350)</f>
        <v>0</v>
      </c>
      <c r="D125" s="275">
        <f>ROUND(SUMIF('表12-1'!$A$3:$A$47,A125,'表12-1'!$C$3:$C$47)/10000,0)</f>
        <v>0</v>
      </c>
      <c r="E125" s="274"/>
      <c r="F125" s="274"/>
      <c r="G125" s="274"/>
      <c r="H125" s="274"/>
      <c r="I125" s="274"/>
      <c r="J125" s="274">
        <f t="shared" ref="J125:J128" si="26">D125-C125</f>
        <v>0</v>
      </c>
      <c r="K125" s="274" t="str">
        <f t="shared" si="12"/>
        <v/>
      </c>
      <c r="L125" s="231" t="str">
        <f t="shared" si="23"/>
        <v>否</v>
      </c>
      <c r="M125" s="293" t="str">
        <f t="shared" si="13"/>
        <v>项</v>
      </c>
      <c r="N125" s="294"/>
      <c r="O125" s="294" t="str">
        <f t="shared" si="14"/>
        <v>21369</v>
      </c>
    </row>
    <row r="126" s="243" customFormat="1" ht="15.75" hidden="1" spans="1:15">
      <c r="A126" s="272" t="s">
        <v>7184</v>
      </c>
      <c r="B126" s="273" t="s">
        <v>1792</v>
      </c>
      <c r="C126" s="274">
        <f>SUMIF(表4.2024年政府性基金预算支出决算表!$A$6:$A$350,A126,表4.2024年政府性基金预算支出决算表!$E$6:$E$350)</f>
        <v>0</v>
      </c>
      <c r="D126" s="275">
        <f>ROUND(SUMIF('表12-1'!$A$3:$A$47,A126,'表12-1'!$C$3:$C$47)/10000,0)</f>
        <v>0</v>
      </c>
      <c r="E126" s="274"/>
      <c r="F126" s="274"/>
      <c r="G126" s="274"/>
      <c r="H126" s="274"/>
      <c r="I126" s="274"/>
      <c r="J126" s="274">
        <f t="shared" si="26"/>
        <v>0</v>
      </c>
      <c r="K126" s="274" t="str">
        <f t="shared" si="12"/>
        <v/>
      </c>
      <c r="L126" s="231" t="str">
        <f t="shared" si="23"/>
        <v>否</v>
      </c>
      <c r="M126" s="293" t="str">
        <f t="shared" si="13"/>
        <v>项</v>
      </c>
      <c r="N126" s="294"/>
      <c r="O126" s="294" t="str">
        <f t="shared" si="14"/>
        <v>21369</v>
      </c>
    </row>
    <row r="127" s="241" customFormat="1" ht="15.75" hidden="1" spans="1:15">
      <c r="A127" s="272" t="s">
        <v>7186</v>
      </c>
      <c r="B127" s="273" t="s">
        <v>1793</v>
      </c>
      <c r="C127" s="274">
        <f>SUMIF(表4.2024年政府性基金预算支出决算表!$A$6:$A$350,A127,表4.2024年政府性基金预算支出决算表!$E$6:$E$350)</f>
        <v>0</v>
      </c>
      <c r="D127" s="275">
        <f>ROUND(SUMIF('表12-1'!$A$3:$A$47,A127,'表12-1'!$C$3:$C$47)/10000,0)</f>
        <v>0</v>
      </c>
      <c r="E127" s="274"/>
      <c r="F127" s="274"/>
      <c r="G127" s="274"/>
      <c r="H127" s="274"/>
      <c r="I127" s="274"/>
      <c r="J127" s="274">
        <f t="shared" si="26"/>
        <v>0</v>
      </c>
      <c r="K127" s="274" t="str">
        <f t="shared" si="12"/>
        <v/>
      </c>
      <c r="L127" s="231" t="str">
        <f t="shared" si="23"/>
        <v>否</v>
      </c>
      <c r="M127" s="293" t="str">
        <f t="shared" si="13"/>
        <v>项</v>
      </c>
      <c r="N127" s="294"/>
      <c r="O127" s="294" t="str">
        <f t="shared" si="14"/>
        <v>21369</v>
      </c>
    </row>
    <row r="128" s="241" customFormat="1" ht="15.75" hidden="1" spans="1:15">
      <c r="A128" s="272" t="s">
        <v>7188</v>
      </c>
      <c r="B128" s="273" t="s">
        <v>1794</v>
      </c>
      <c r="C128" s="274">
        <f>SUMIF(表4.2024年政府性基金预算支出决算表!$A$6:$A$350,A128,表4.2024年政府性基金预算支出决算表!$E$6:$E$350)</f>
        <v>0</v>
      </c>
      <c r="D128" s="275">
        <f>ROUND(SUMIF('表12-1'!$A$3:$A$47,A128,'表12-1'!$C$3:$C$47)/10000,0)</f>
        <v>0</v>
      </c>
      <c r="E128" s="274"/>
      <c r="F128" s="274"/>
      <c r="G128" s="274"/>
      <c r="H128" s="274"/>
      <c r="I128" s="274"/>
      <c r="J128" s="274">
        <f t="shared" si="26"/>
        <v>0</v>
      </c>
      <c r="K128" s="274" t="str">
        <f t="shared" si="12"/>
        <v/>
      </c>
      <c r="L128" s="231" t="str">
        <f t="shared" si="23"/>
        <v>否</v>
      </c>
      <c r="M128" s="293" t="str">
        <f t="shared" si="13"/>
        <v>项</v>
      </c>
      <c r="N128" s="294"/>
      <c r="O128" s="294" t="str">
        <f t="shared" si="14"/>
        <v>21369</v>
      </c>
    </row>
    <row r="129" s="242" customFormat="1" ht="31.5" hidden="1" spans="1:15">
      <c r="A129" s="269" t="s">
        <v>7190</v>
      </c>
      <c r="B129" s="270" t="s">
        <v>1795</v>
      </c>
      <c r="C129" s="271">
        <f>SUMIF($O130:$O$352,$A129,C130:C$352)</f>
        <v>0</v>
      </c>
      <c r="D129" s="271">
        <f>SUMIF($O130:$O$352,$A129,D130:D$352)</f>
        <v>0</v>
      </c>
      <c r="E129" s="271">
        <f>SUMIF($O130:$O$296,$A129,E130:E$296)</f>
        <v>0</v>
      </c>
      <c r="F129" s="271">
        <f>SUMIF($O130:$O$296,$A129,F130:F$296)</f>
        <v>0</v>
      </c>
      <c r="G129" s="271">
        <f>SUMIF($O130:$O$296,$A129,G130:G$296)</f>
        <v>0</v>
      </c>
      <c r="H129" s="271">
        <f>SUMIF($O130:$O$296,$A129,H130:H$296)</f>
        <v>0</v>
      </c>
      <c r="I129" s="271">
        <f>SUMIF($O130:$O$296,$A129,I130:I$296)</f>
        <v>0</v>
      </c>
      <c r="J129" s="271">
        <f>SUMIF($O130:$O$352,$A129,J130:J$352)</f>
        <v>0</v>
      </c>
      <c r="K129" s="271" t="str">
        <f t="shared" si="12"/>
        <v/>
      </c>
      <c r="L129" s="231" t="str">
        <f t="shared" si="23"/>
        <v>否</v>
      </c>
      <c r="M129" s="291" t="str">
        <f t="shared" si="13"/>
        <v>款</v>
      </c>
      <c r="N129" s="292"/>
      <c r="O129" s="292" t="str">
        <f t="shared" si="14"/>
        <v>213</v>
      </c>
    </row>
    <row r="130" s="241" customFormat="1" ht="15.75" hidden="1" spans="1:15">
      <c r="A130" s="272" t="s">
        <v>7192</v>
      </c>
      <c r="B130" s="273" t="s">
        <v>1730</v>
      </c>
      <c r="C130" s="274">
        <f>SUMIF(表4.2024年政府性基金预算支出决算表!$A$6:$A$350,A130,表4.2024年政府性基金预算支出决算表!$E$6:$E$350)</f>
        <v>0</v>
      </c>
      <c r="D130" s="275">
        <f>ROUND(SUMIF('表12-1'!$A$3:$A$47,A130,'表12-1'!$C$3:$C$47)/10000,0)</f>
        <v>0</v>
      </c>
      <c r="E130" s="274"/>
      <c r="F130" s="274"/>
      <c r="G130" s="274"/>
      <c r="H130" s="274"/>
      <c r="I130" s="274"/>
      <c r="J130" s="274">
        <f t="shared" ref="J130:J136" si="27">D130-C130</f>
        <v>0</v>
      </c>
      <c r="K130" s="274" t="str">
        <f t="shared" si="12"/>
        <v/>
      </c>
      <c r="L130" s="231" t="str">
        <f t="shared" si="23"/>
        <v>否</v>
      </c>
      <c r="M130" s="293" t="str">
        <f t="shared" si="13"/>
        <v>项</v>
      </c>
      <c r="N130" s="294"/>
      <c r="O130" s="294" t="str">
        <f t="shared" si="14"/>
        <v>21370</v>
      </c>
    </row>
    <row r="131" s="243" customFormat="1" ht="31.5" hidden="1" spans="1:15">
      <c r="A131" s="272" t="s">
        <v>7193</v>
      </c>
      <c r="B131" s="273" t="s">
        <v>1796</v>
      </c>
      <c r="C131" s="274">
        <f>SUMIF(表4.2024年政府性基金预算支出决算表!$A$6:$A$350,A131,表4.2024年政府性基金预算支出决算表!$E$6:$E$350)</f>
        <v>0</v>
      </c>
      <c r="D131" s="275">
        <f>ROUND(SUMIF('表12-1'!$A$3:$A$47,A131,'表12-1'!$C$3:$C$47)/10000,0)</f>
        <v>0</v>
      </c>
      <c r="E131" s="274"/>
      <c r="F131" s="274"/>
      <c r="G131" s="274"/>
      <c r="H131" s="274"/>
      <c r="I131" s="274"/>
      <c r="J131" s="274">
        <f t="shared" si="27"/>
        <v>0</v>
      </c>
      <c r="K131" s="274" t="str">
        <f t="shared" si="12"/>
        <v/>
      </c>
      <c r="L131" s="231" t="str">
        <f t="shared" si="23"/>
        <v>否</v>
      </c>
      <c r="M131" s="293" t="str">
        <f t="shared" si="13"/>
        <v>项</v>
      </c>
      <c r="N131" s="294"/>
      <c r="O131" s="294" t="str">
        <f t="shared" si="14"/>
        <v>21370</v>
      </c>
    </row>
    <row r="132" s="242" customFormat="1" ht="31.5" hidden="1" spans="1:15">
      <c r="A132" s="269" t="s">
        <v>7195</v>
      </c>
      <c r="B132" s="270" t="s">
        <v>1797</v>
      </c>
      <c r="C132" s="271">
        <f>SUMIF($O133:$O$352,$A132,C133:C$352)</f>
        <v>0</v>
      </c>
      <c r="D132" s="271">
        <f>SUMIF($O133:$O$352,$A132,D133:D$352)</f>
        <v>0</v>
      </c>
      <c r="E132" s="271">
        <f>SUMIF($O133:$O$296,$A132,E133:E$296)</f>
        <v>0</v>
      </c>
      <c r="F132" s="271">
        <f>SUMIF($O133:$O$296,$A132,F133:F$296)</f>
        <v>0</v>
      </c>
      <c r="G132" s="271">
        <f>SUMIF($O133:$O$296,$A132,G133:G$296)</f>
        <v>0</v>
      </c>
      <c r="H132" s="271">
        <f>SUMIF($O133:$O$296,$A132,H133:H$296)</f>
        <v>0</v>
      </c>
      <c r="I132" s="271">
        <f>SUMIF($O133:$O$296,$A132,I133:I$296)</f>
        <v>0</v>
      </c>
      <c r="J132" s="271">
        <f>SUMIF($O133:$O$352,$A132,J133:J$352)</f>
        <v>0</v>
      </c>
      <c r="K132" s="271" t="str">
        <f t="shared" si="12"/>
        <v/>
      </c>
      <c r="L132" s="231" t="str">
        <f t="shared" si="23"/>
        <v>否</v>
      </c>
      <c r="M132" s="291" t="str">
        <f t="shared" si="13"/>
        <v>款</v>
      </c>
      <c r="N132" s="292"/>
      <c r="O132" s="292" t="str">
        <f t="shared" si="14"/>
        <v>213</v>
      </c>
    </row>
    <row r="133" s="241" customFormat="1" ht="15.75" hidden="1" spans="1:15">
      <c r="A133" s="272" t="s">
        <v>7197</v>
      </c>
      <c r="B133" s="273" t="s">
        <v>1394</v>
      </c>
      <c r="C133" s="274">
        <f>SUMIF(表4.2024年政府性基金预算支出决算表!$A$6:$A$350,A133,表4.2024年政府性基金预算支出决算表!$E$6:$E$350)</f>
        <v>0</v>
      </c>
      <c r="D133" s="275">
        <f>ROUND(SUMIF('表12-1'!$A$3:$A$47,A133,'表12-1'!$C$3:$C$47)/10000,0)</f>
        <v>0</v>
      </c>
      <c r="E133" s="274"/>
      <c r="F133" s="274"/>
      <c r="G133" s="274"/>
      <c r="H133" s="274"/>
      <c r="I133" s="274"/>
      <c r="J133" s="274">
        <f t="shared" si="27"/>
        <v>0</v>
      </c>
      <c r="K133" s="274" t="str">
        <f t="shared" si="12"/>
        <v/>
      </c>
      <c r="L133" s="231" t="str">
        <f t="shared" si="23"/>
        <v>否</v>
      </c>
      <c r="M133" s="293" t="str">
        <f t="shared" si="13"/>
        <v>项</v>
      </c>
      <c r="N133" s="294"/>
      <c r="O133" s="294" t="str">
        <f t="shared" si="14"/>
        <v>21371</v>
      </c>
    </row>
    <row r="134" s="241" customFormat="1" ht="15.75" hidden="1" spans="1:15">
      <c r="A134" s="272" t="s">
        <v>7198</v>
      </c>
      <c r="B134" s="273" t="s">
        <v>1798</v>
      </c>
      <c r="C134" s="274">
        <f>SUMIF(表4.2024年政府性基金预算支出决算表!$A$6:$A$350,A134,表4.2024年政府性基金预算支出决算表!$E$6:$E$350)</f>
        <v>0</v>
      </c>
      <c r="D134" s="275">
        <f>ROUND(SUMIF('表12-1'!$A$3:$A$47,A134,'表12-1'!$C$3:$C$47)/10000,0)</f>
        <v>0</v>
      </c>
      <c r="E134" s="274"/>
      <c r="F134" s="274"/>
      <c r="G134" s="274"/>
      <c r="H134" s="274"/>
      <c r="I134" s="274"/>
      <c r="J134" s="274">
        <f t="shared" si="27"/>
        <v>0</v>
      </c>
      <c r="K134" s="274" t="str">
        <f>IFERROR(TEXT(J134/C134,"0.0%"),"")</f>
        <v/>
      </c>
      <c r="L134" s="231" t="str">
        <f t="shared" si="23"/>
        <v>否</v>
      </c>
      <c r="M134" s="293" t="str">
        <f>IF(LEN(A134)=3,"类",IF(LEN(A134)=5,"款","项"))</f>
        <v>项</v>
      </c>
      <c r="N134" s="294"/>
      <c r="O134" s="294" t="str">
        <f>_xlfn.IFS(LEN(A134)=3,0,LEN(A134)=5,LEFT(A134,3),LEN(A134)=7,LEFT(A134,5))</f>
        <v>21371</v>
      </c>
    </row>
    <row r="135" s="241" customFormat="1" ht="15.75" hidden="1" spans="1:15">
      <c r="A135" s="272" t="s">
        <v>7200</v>
      </c>
      <c r="B135" s="273" t="s">
        <v>1793</v>
      </c>
      <c r="C135" s="274">
        <f>SUMIF(表4.2024年政府性基金预算支出决算表!$A$6:$A$350,A135,表4.2024年政府性基金预算支出决算表!$E$6:$E$350)</f>
        <v>0</v>
      </c>
      <c r="D135" s="275">
        <f>ROUND(SUMIF('表12-1'!$A$3:$A$47,A135,'表12-1'!$C$3:$C$47)/10000,0)</f>
        <v>0</v>
      </c>
      <c r="E135" s="274"/>
      <c r="F135" s="274"/>
      <c r="G135" s="274"/>
      <c r="H135" s="274"/>
      <c r="I135" s="274"/>
      <c r="J135" s="274">
        <f t="shared" si="27"/>
        <v>0</v>
      </c>
      <c r="K135" s="274" t="str">
        <f>IFERROR(TEXT(J135/C135,"0.0%"),"")</f>
        <v/>
      </c>
      <c r="L135" s="231" t="str">
        <f t="shared" ref="L135:L166" si="28">IF(SUM(C135:D135)&lt;&gt;0,"是","否")</f>
        <v>否</v>
      </c>
      <c r="M135" s="293" t="str">
        <f>IF(LEN(A135)=3,"类",IF(LEN(A135)=5,"款","项"))</f>
        <v>项</v>
      </c>
      <c r="N135" s="294"/>
      <c r="O135" s="294" t="str">
        <f>_xlfn.IFS(LEN(A135)=3,0,LEN(A135)=5,LEFT(A135,3),LEN(A135)=7,LEFT(A135,5))</f>
        <v>21371</v>
      </c>
    </row>
    <row r="136" s="243" customFormat="1" ht="31.5" hidden="1" spans="1:15">
      <c r="A136" s="272" t="s">
        <v>7201</v>
      </c>
      <c r="B136" s="273" t="s">
        <v>1799</v>
      </c>
      <c r="C136" s="274">
        <f>SUMIF(表4.2024年政府性基金预算支出决算表!$A$6:$A$350,A136,表4.2024年政府性基金预算支出决算表!$E$6:$E$350)</f>
        <v>0</v>
      </c>
      <c r="D136" s="275">
        <f>ROUND(SUMIF('表12-1'!$A$3:$A$47,A136,'表12-1'!$C$3:$C$47)/10000,0)</f>
        <v>0</v>
      </c>
      <c r="E136" s="274"/>
      <c r="F136" s="274"/>
      <c r="G136" s="274"/>
      <c r="H136" s="274"/>
      <c r="I136" s="274"/>
      <c r="J136" s="274">
        <f t="shared" si="27"/>
        <v>0</v>
      </c>
      <c r="K136" s="274" t="str">
        <f t="shared" ref="K136:K199" si="29">IFERROR(TEXT(J136/C136,"0.0%"),"")</f>
        <v/>
      </c>
      <c r="L136" s="231" t="str">
        <f t="shared" si="28"/>
        <v>否</v>
      </c>
      <c r="M136" s="293" t="str">
        <f t="shared" ref="M136:M199" si="30">IF(LEN(A136)=3,"类",IF(LEN(A136)=5,"款","项"))</f>
        <v>项</v>
      </c>
      <c r="N136" s="294"/>
      <c r="O136" s="294" t="str">
        <f t="shared" ref="O136:O199" si="31">_xlfn.IFS(LEN(A136)=3,0,LEN(A136)=5,LEFT(A136,3),LEN(A136)=7,LEFT(A136,5))</f>
        <v>21371</v>
      </c>
    </row>
    <row r="137" s="242" customFormat="1" spans="1:16">
      <c r="A137" s="269" t="s">
        <v>7203</v>
      </c>
      <c r="B137" s="270" t="s">
        <v>1728</v>
      </c>
      <c r="C137" s="271">
        <f>SUMIF($O138:$O$352,$A137,C138:C$352)</f>
        <v>534</v>
      </c>
      <c r="D137" s="271">
        <f>SUMIF($O138:$O$352,$A137,D138:D$352)</f>
        <v>801</v>
      </c>
      <c r="E137" s="271">
        <f>SUMIF($O138:$O$296,$A137,E138:E$296)</f>
        <v>0</v>
      </c>
      <c r="F137" s="271">
        <f>SUMIF($O138:$O$296,$A137,F138:F$296)</f>
        <v>791</v>
      </c>
      <c r="G137" s="271">
        <f>SUMIF($O138:$O$296,$A137,G138:G$296)</f>
        <v>0</v>
      </c>
      <c r="H137" s="271">
        <f>SUMIF($O138:$O$296,$A137,H138:H$296)</f>
        <v>0</v>
      </c>
      <c r="I137" s="271">
        <f>SUMIF($O138:$O$296,$A137,I138:I$296)</f>
        <v>275</v>
      </c>
      <c r="J137" s="271">
        <f>SUMIF($O138:$O$352,$A137,J138:J$352)</f>
        <v>267</v>
      </c>
      <c r="K137" s="271" t="str">
        <f t="shared" si="29"/>
        <v>50.0%</v>
      </c>
      <c r="L137" s="231" t="str">
        <f t="shared" si="28"/>
        <v>是</v>
      </c>
      <c r="M137" s="291" t="str">
        <f t="shared" si="30"/>
        <v>款</v>
      </c>
      <c r="N137" s="292"/>
      <c r="O137" s="292" t="str">
        <f t="shared" si="31"/>
        <v>213</v>
      </c>
      <c r="P137" s="305">
        <v>1</v>
      </c>
    </row>
    <row r="138" s="241" customFormat="1" spans="1:18">
      <c r="A138" s="272" t="s">
        <v>7205</v>
      </c>
      <c r="B138" s="273" t="s">
        <v>1729</v>
      </c>
      <c r="C138" s="274">
        <f>SUMIF(表4.2024年政府性基金预算支出决算表!$A$6:$A$350,A138,表4.2024年政府性基金预算支出决算表!$E$6:$E$350)</f>
        <v>432</v>
      </c>
      <c r="D138" s="275">
        <f>ROUND(SUMIF('表12-1'!$A$3:$A$47,A138,'表12-1'!$C$3:$C$47)/10000,0)</f>
        <v>398</v>
      </c>
      <c r="E138" s="274"/>
      <c r="F138" s="274">
        <f>114+230</f>
        <v>344</v>
      </c>
      <c r="G138" s="274"/>
      <c r="H138" s="274"/>
      <c r="I138" s="274">
        <f>200+25</f>
        <v>225</v>
      </c>
      <c r="J138" s="274">
        <f t="shared" ref="J138:J140" si="32">D138-C138</f>
        <v>-34</v>
      </c>
      <c r="K138" s="274" t="str">
        <f t="shared" si="29"/>
        <v>-7.9%</v>
      </c>
      <c r="L138" s="231" t="str">
        <f t="shared" si="28"/>
        <v>是</v>
      </c>
      <c r="M138" s="293" t="str">
        <f t="shared" si="30"/>
        <v>项</v>
      </c>
      <c r="N138" s="294"/>
      <c r="O138" s="294" t="str">
        <f t="shared" si="31"/>
        <v>21372</v>
      </c>
      <c r="P138" s="305">
        <v>1</v>
      </c>
      <c r="R138" s="302">
        <f>E32+F32+G32+H32+I32</f>
        <v>0</v>
      </c>
    </row>
    <row r="139" s="241" customFormat="1" spans="1:18">
      <c r="A139" s="272" t="s">
        <v>7206</v>
      </c>
      <c r="B139" s="273" t="s">
        <v>1730</v>
      </c>
      <c r="C139" s="274">
        <f>SUMIF(表4.2024年政府性基金预算支出决算表!$A$6:$A$350,A139,表4.2024年政府性基金预算支出决算表!$E$6:$E$350)</f>
        <v>102</v>
      </c>
      <c r="D139" s="275">
        <f>ROUND(SUMIF('表12-1'!$A$3:$A$47,A139,'表12-1'!$C$3:$C$47)/10000,0)</f>
        <v>403</v>
      </c>
      <c r="E139" s="274"/>
      <c r="F139" s="274">
        <f>34+413</f>
        <v>447</v>
      </c>
      <c r="G139" s="274"/>
      <c r="H139" s="274"/>
      <c r="I139" s="274">
        <v>50</v>
      </c>
      <c r="J139" s="274">
        <f t="shared" si="32"/>
        <v>301</v>
      </c>
      <c r="K139" s="274" t="str">
        <f t="shared" si="29"/>
        <v>295.1%</v>
      </c>
      <c r="L139" s="231" t="str">
        <f t="shared" si="28"/>
        <v>是</v>
      </c>
      <c r="M139" s="293" t="str">
        <f t="shared" si="30"/>
        <v>项</v>
      </c>
      <c r="N139" s="294"/>
      <c r="O139" s="294" t="str">
        <f t="shared" si="31"/>
        <v>21372</v>
      </c>
      <c r="P139" s="305">
        <v>1</v>
      </c>
      <c r="R139" s="302">
        <f>E33+F33+G33+H33+I33</f>
        <v>0</v>
      </c>
    </row>
    <row r="140" s="241" customFormat="1" ht="15.75" hidden="1" spans="1:15">
      <c r="A140" s="272" t="s">
        <v>7207</v>
      </c>
      <c r="B140" s="273" t="s">
        <v>1731</v>
      </c>
      <c r="C140" s="274">
        <f>SUMIF(表4.2024年政府性基金预算支出决算表!$A$6:$A$350,A140,表4.2024年政府性基金预算支出决算表!$E$6:$E$350)</f>
        <v>0</v>
      </c>
      <c r="D140" s="275">
        <f>ROUND(SUMIF('表12-1'!$A$3:$A$47,A140,'表12-1'!$C$3:$C$47)/10000,0)</f>
        <v>0</v>
      </c>
      <c r="E140" s="274"/>
      <c r="F140" s="274"/>
      <c r="G140" s="274"/>
      <c r="H140" s="274"/>
      <c r="I140" s="274"/>
      <c r="J140" s="274">
        <f t="shared" si="32"/>
        <v>0</v>
      </c>
      <c r="K140" s="274" t="str">
        <f t="shared" si="29"/>
        <v/>
      </c>
      <c r="L140" s="231" t="str">
        <f t="shared" si="28"/>
        <v>否</v>
      </c>
      <c r="M140" s="293" t="str">
        <f t="shared" si="30"/>
        <v>项</v>
      </c>
      <c r="N140" s="294"/>
      <c r="O140" s="294" t="str">
        <f t="shared" si="31"/>
        <v>21372</v>
      </c>
    </row>
    <row r="141" s="242" customFormat="1" ht="15.75" hidden="1" spans="1:15">
      <c r="A141" s="269" t="s">
        <v>7208</v>
      </c>
      <c r="B141" s="270" t="s">
        <v>1732</v>
      </c>
      <c r="C141" s="271">
        <f>SUMIF($O142:$O$352,$A141,C142:C$352)</f>
        <v>0</v>
      </c>
      <c r="D141" s="271">
        <f>SUMIF($O142:$O$352,$A141,D142:D$352)</f>
        <v>0</v>
      </c>
      <c r="E141" s="271">
        <f>SUMIF($O142:$O$296,$A141,E142:E$296)</f>
        <v>0</v>
      </c>
      <c r="F141" s="271">
        <f>SUMIF($O142:$O$296,$A141,F142:F$296)</f>
        <v>0</v>
      </c>
      <c r="G141" s="271">
        <f>SUMIF($O142:$O$296,$A141,G142:G$296)</f>
        <v>0</v>
      </c>
      <c r="H141" s="271">
        <f>SUMIF($O142:$O$296,$A141,H142:H$296)</f>
        <v>0</v>
      </c>
      <c r="I141" s="271">
        <f>SUMIF($O142:$O$296,$A141,I142:I$296)</f>
        <v>0</v>
      </c>
      <c r="J141" s="271">
        <f>SUMIF($O142:$O$352,$A141,J142:J$352)</f>
        <v>0</v>
      </c>
      <c r="K141" s="271" t="str">
        <f t="shared" si="29"/>
        <v/>
      </c>
      <c r="L141" s="231" t="str">
        <f t="shared" si="28"/>
        <v>否</v>
      </c>
      <c r="M141" s="291" t="str">
        <f t="shared" si="30"/>
        <v>款</v>
      </c>
      <c r="N141" s="292"/>
      <c r="O141" s="292" t="str">
        <f t="shared" si="31"/>
        <v>213</v>
      </c>
    </row>
    <row r="142" s="241" customFormat="1" ht="15.75" hidden="1" spans="1:15">
      <c r="A142" s="272" t="s">
        <v>7209</v>
      </c>
      <c r="B142" s="273" t="s">
        <v>1729</v>
      </c>
      <c r="C142" s="274">
        <f>SUMIF(表4.2024年政府性基金预算支出决算表!$A$6:$A$350,A142,表4.2024年政府性基金预算支出决算表!$E$6:$E$350)</f>
        <v>0</v>
      </c>
      <c r="D142" s="275">
        <f>ROUND(SUMIF('表12-1'!$A$3:$A$47,A142,'表12-1'!$C$3:$C$47)/10000,0)</f>
        <v>0</v>
      </c>
      <c r="E142" s="274"/>
      <c r="F142" s="274"/>
      <c r="G142" s="274"/>
      <c r="H142" s="274"/>
      <c r="I142" s="274"/>
      <c r="J142" s="274">
        <f t="shared" ref="J142:J144" si="33">D142-C142</f>
        <v>0</v>
      </c>
      <c r="K142" s="274" t="str">
        <f t="shared" si="29"/>
        <v/>
      </c>
      <c r="L142" s="231" t="str">
        <f t="shared" si="28"/>
        <v>否</v>
      </c>
      <c r="M142" s="293" t="str">
        <f t="shared" si="30"/>
        <v>项</v>
      </c>
      <c r="N142" s="294"/>
      <c r="O142" s="294" t="str">
        <f t="shared" si="31"/>
        <v>21373</v>
      </c>
    </row>
    <row r="143" s="241" customFormat="1" ht="15.75" hidden="1" spans="1:15">
      <c r="A143" s="272" t="s">
        <v>7210</v>
      </c>
      <c r="B143" s="273" t="s">
        <v>1730</v>
      </c>
      <c r="C143" s="274">
        <f>SUMIF(表4.2024年政府性基金预算支出决算表!$A$6:$A$350,A143,表4.2024年政府性基金预算支出决算表!$E$6:$E$350)</f>
        <v>0</v>
      </c>
      <c r="D143" s="275">
        <f>ROUND(SUMIF('表12-1'!$A$3:$A$47,A143,'表12-1'!$C$3:$C$47)/10000,0)</f>
        <v>0</v>
      </c>
      <c r="E143" s="274"/>
      <c r="F143" s="274"/>
      <c r="G143" s="274"/>
      <c r="H143" s="274"/>
      <c r="I143" s="274"/>
      <c r="J143" s="274">
        <f t="shared" si="33"/>
        <v>0</v>
      </c>
      <c r="K143" s="274" t="str">
        <f t="shared" si="29"/>
        <v/>
      </c>
      <c r="L143" s="231" t="str">
        <f t="shared" si="28"/>
        <v>否</v>
      </c>
      <c r="M143" s="293" t="str">
        <f t="shared" si="30"/>
        <v>项</v>
      </c>
      <c r="N143" s="294"/>
      <c r="O143" s="294" t="str">
        <f t="shared" si="31"/>
        <v>21373</v>
      </c>
    </row>
    <row r="144" s="241" customFormat="1" ht="15.75" hidden="1" spans="1:15">
      <c r="A144" s="272" t="s">
        <v>7211</v>
      </c>
      <c r="B144" s="273" t="s">
        <v>1733</v>
      </c>
      <c r="C144" s="274">
        <f>SUMIF(表4.2024年政府性基金预算支出决算表!$A$6:$A$350,A144,表4.2024年政府性基金预算支出决算表!$E$6:$E$350)</f>
        <v>0</v>
      </c>
      <c r="D144" s="275">
        <f>ROUND(SUMIF('表12-1'!$A$3:$A$47,A144,'表12-1'!$C$3:$C$47)/10000,0)</f>
        <v>0</v>
      </c>
      <c r="E144" s="274"/>
      <c r="F144" s="274"/>
      <c r="G144" s="274"/>
      <c r="H144" s="274"/>
      <c r="I144" s="274"/>
      <c r="J144" s="274">
        <f t="shared" si="33"/>
        <v>0</v>
      </c>
      <c r="K144" s="274" t="str">
        <f t="shared" si="29"/>
        <v/>
      </c>
      <c r="L144" s="231" t="str">
        <f t="shared" si="28"/>
        <v>否</v>
      </c>
      <c r="M144" s="293" t="str">
        <f t="shared" si="30"/>
        <v>项</v>
      </c>
      <c r="N144" s="294"/>
      <c r="O144" s="294" t="str">
        <f t="shared" si="31"/>
        <v>21373</v>
      </c>
    </row>
    <row r="145" s="246" customFormat="1" ht="31.5" hidden="1" spans="1:15">
      <c r="A145" s="269" t="s">
        <v>7212</v>
      </c>
      <c r="B145" s="270" t="s">
        <v>1734</v>
      </c>
      <c r="C145" s="271">
        <f>SUMIF($O146:$O$352,$A145,C146:C$352)</f>
        <v>0</v>
      </c>
      <c r="D145" s="271">
        <f>SUMIF($O146:$O$352,$A145,D146:D$352)</f>
        <v>0</v>
      </c>
      <c r="E145" s="271">
        <f>SUMIF($O146:$O$296,$A145,E146:E$296)</f>
        <v>0</v>
      </c>
      <c r="F145" s="271">
        <f>SUMIF($O146:$O$296,$A145,F146:F$296)</f>
        <v>0</v>
      </c>
      <c r="G145" s="271">
        <f>SUMIF($O146:$O$296,$A145,G146:G$296)</f>
        <v>0</v>
      </c>
      <c r="H145" s="271">
        <f>SUMIF($O146:$O$296,$A145,H146:H$296)</f>
        <v>0</v>
      </c>
      <c r="I145" s="271">
        <f>SUMIF($O146:$O$296,$A145,I146:I$296)</f>
        <v>0</v>
      </c>
      <c r="J145" s="271">
        <f>SUMIF($O146:$O$352,$A145,J146:J$352)</f>
        <v>0</v>
      </c>
      <c r="K145" s="271" t="str">
        <f t="shared" si="29"/>
        <v/>
      </c>
      <c r="L145" s="231" t="str">
        <f t="shared" si="28"/>
        <v>否</v>
      </c>
      <c r="M145" s="291" t="str">
        <f t="shared" si="30"/>
        <v>款</v>
      </c>
      <c r="N145" s="292"/>
      <c r="O145" s="292" t="str">
        <f t="shared" si="31"/>
        <v>213</v>
      </c>
    </row>
    <row r="146" s="241" customFormat="1" ht="15.75" hidden="1" spans="1:15">
      <c r="A146" s="272" t="s">
        <v>7213</v>
      </c>
      <c r="B146" s="273" t="s">
        <v>1730</v>
      </c>
      <c r="C146" s="274">
        <f>SUMIF(表4.2024年政府性基金预算支出决算表!$A$6:$A$350,A146,表4.2024年政府性基金预算支出决算表!$E$6:$E$350)</f>
        <v>0</v>
      </c>
      <c r="D146" s="275">
        <f>ROUND(SUMIF('表12-1'!$A$3:$A$47,A146,'表12-1'!$C$3:$C$47)/10000,0)</f>
        <v>0</v>
      </c>
      <c r="E146" s="274"/>
      <c r="F146" s="274"/>
      <c r="G146" s="274"/>
      <c r="H146" s="274"/>
      <c r="I146" s="274"/>
      <c r="J146" s="274">
        <f t="shared" ref="J146:J153" si="34">D146-C146</f>
        <v>0</v>
      </c>
      <c r="K146" s="274" t="str">
        <f t="shared" si="29"/>
        <v/>
      </c>
      <c r="L146" s="231" t="str">
        <f t="shared" si="28"/>
        <v>否</v>
      </c>
      <c r="M146" s="293" t="str">
        <f t="shared" si="30"/>
        <v>项</v>
      </c>
      <c r="N146" s="294"/>
      <c r="O146" s="294" t="str">
        <f t="shared" si="31"/>
        <v>21374</v>
      </c>
    </row>
    <row r="147" s="241" customFormat="1" ht="31.5" hidden="1" spans="1:15">
      <c r="A147" s="272" t="s">
        <v>7214</v>
      </c>
      <c r="B147" s="273" t="s">
        <v>1735</v>
      </c>
      <c r="C147" s="274">
        <f>SUMIF(表4.2024年政府性基金预算支出决算表!$A$6:$A$350,A147,表4.2024年政府性基金预算支出决算表!$E$6:$E$350)</f>
        <v>0</v>
      </c>
      <c r="D147" s="275">
        <f>ROUND(SUMIF('表12-1'!$A$3:$A$47,A147,'表12-1'!$C$3:$C$47)/10000,0)</f>
        <v>0</v>
      </c>
      <c r="E147" s="274"/>
      <c r="F147" s="274"/>
      <c r="G147" s="274"/>
      <c r="H147" s="274"/>
      <c r="I147" s="274"/>
      <c r="J147" s="274">
        <f t="shared" si="34"/>
        <v>0</v>
      </c>
      <c r="K147" s="274" t="str">
        <f t="shared" si="29"/>
        <v/>
      </c>
      <c r="L147" s="231" t="str">
        <f t="shared" si="28"/>
        <v>否</v>
      </c>
      <c r="M147" s="293" t="str">
        <f t="shared" si="30"/>
        <v>项</v>
      </c>
      <c r="N147" s="294"/>
      <c r="O147" s="294" t="str">
        <f t="shared" si="31"/>
        <v>21374</v>
      </c>
    </row>
    <row r="148" s="247" customFormat="1" ht="15.75" hidden="1" spans="1:15">
      <c r="A148" s="276">
        <v>214</v>
      </c>
      <c r="B148" s="277" t="s">
        <v>1422</v>
      </c>
      <c r="C148" s="268">
        <f>SUMIF($O149:$O$352,$A148,C149:C$352)</f>
        <v>0</v>
      </c>
      <c r="D148" s="268">
        <f>SUMIF($O149:$O$352,$A148,D149:D$352)</f>
        <v>0</v>
      </c>
      <c r="E148" s="268">
        <f>SUMIF($O149:$O$296,$A148,E149:E$296)</f>
        <v>0</v>
      </c>
      <c r="F148" s="268">
        <f>SUMIF($O149:$O$296,$A148,F149:F$296)</f>
        <v>0</v>
      </c>
      <c r="G148" s="268">
        <f>SUMIF($O149:$O$296,$A148,G149:G$296)</f>
        <v>0</v>
      </c>
      <c r="H148" s="268">
        <f>SUMIF($O149:$O$296,$A148,H149:H$296)</f>
        <v>0</v>
      </c>
      <c r="I148" s="268">
        <f>SUMIF($O149:$O$296,$A148,I149:I$296)</f>
        <v>0</v>
      </c>
      <c r="J148" s="268">
        <f>SUMIF($O149:$O$352,$A148,J149:J$352)</f>
        <v>0</v>
      </c>
      <c r="K148" s="295" t="str">
        <f t="shared" si="29"/>
        <v/>
      </c>
      <c r="L148" s="231" t="str">
        <f t="shared" si="28"/>
        <v>否</v>
      </c>
      <c r="M148" s="296" t="str">
        <f t="shared" si="30"/>
        <v>类</v>
      </c>
      <c r="N148" s="297"/>
      <c r="O148" s="297">
        <f t="shared" si="31"/>
        <v>0</v>
      </c>
    </row>
    <row r="149" s="242" customFormat="1" ht="31.5" hidden="1" spans="1:15">
      <c r="A149" s="269" t="s">
        <v>7215</v>
      </c>
      <c r="B149" s="270" t="s">
        <v>1804</v>
      </c>
      <c r="C149" s="271">
        <f>SUMIF($O150:$O$352,$A149,C150:C$352)</f>
        <v>0</v>
      </c>
      <c r="D149" s="271">
        <f>SUMIF($O150:$O$352,$A149,D150:D$352)</f>
        <v>0</v>
      </c>
      <c r="E149" s="271">
        <f>SUMIF($O150:$O$296,$A149,E150:E$296)</f>
        <v>0</v>
      </c>
      <c r="F149" s="271">
        <f>SUMIF($O150:$O$296,$A149,F150:F$296)</f>
        <v>0</v>
      </c>
      <c r="G149" s="271">
        <f>SUMIF($O150:$O$296,$A149,G150:G$296)</f>
        <v>0</v>
      </c>
      <c r="H149" s="271">
        <f>SUMIF($O150:$O$296,$A149,H150:H$296)</f>
        <v>0</v>
      </c>
      <c r="I149" s="271">
        <f>SUMIF($O150:$O$296,$A149,I150:I$296)</f>
        <v>0</v>
      </c>
      <c r="J149" s="271">
        <f>SUMIF($O150:$O$352,$A149,J150:J$352)</f>
        <v>0</v>
      </c>
      <c r="K149" s="271" t="str">
        <f t="shared" si="29"/>
        <v/>
      </c>
      <c r="L149" s="231" t="str">
        <f t="shared" si="28"/>
        <v>否</v>
      </c>
      <c r="M149" s="291" t="str">
        <f t="shared" si="30"/>
        <v>款</v>
      </c>
      <c r="N149" s="292"/>
      <c r="O149" s="292" t="str">
        <f t="shared" si="31"/>
        <v>214</v>
      </c>
    </row>
    <row r="150" s="241" customFormat="1" ht="15.75" hidden="1" spans="1:15">
      <c r="A150" s="272" t="s">
        <v>7217</v>
      </c>
      <c r="B150" s="273" t="s">
        <v>1424</v>
      </c>
      <c r="C150" s="274">
        <f>SUMIF(表4.2024年政府性基金预算支出决算表!$A$6:$A$350,A150,表4.2024年政府性基金预算支出决算表!$E$6:$E$350)</f>
        <v>0</v>
      </c>
      <c r="D150" s="275">
        <f>ROUND(SUMIF('表12-1'!$A$3:$A$47,A150,'表12-1'!$C$3:$C$47)/10000,0)</f>
        <v>0</v>
      </c>
      <c r="E150" s="274"/>
      <c r="F150" s="274"/>
      <c r="G150" s="274"/>
      <c r="H150" s="274"/>
      <c r="I150" s="274"/>
      <c r="J150" s="274">
        <f t="shared" si="34"/>
        <v>0</v>
      </c>
      <c r="K150" s="274" t="str">
        <f t="shared" si="29"/>
        <v/>
      </c>
      <c r="L150" s="231" t="str">
        <f t="shared" si="28"/>
        <v>否</v>
      </c>
      <c r="M150" s="293" t="str">
        <f t="shared" si="30"/>
        <v>项</v>
      </c>
      <c r="N150" s="294"/>
      <c r="O150" s="294" t="str">
        <f t="shared" si="31"/>
        <v>21460</v>
      </c>
    </row>
    <row r="151" s="241" customFormat="1" ht="15.75" hidden="1" spans="1:15">
      <c r="A151" s="272" t="s">
        <v>7219</v>
      </c>
      <c r="B151" s="273" t="s">
        <v>1425</v>
      </c>
      <c r="C151" s="274">
        <f>SUMIF(表4.2024年政府性基金预算支出决算表!$A$6:$A$350,A151,表4.2024年政府性基金预算支出决算表!$E$6:$E$350)</f>
        <v>0</v>
      </c>
      <c r="D151" s="275">
        <f>ROUND(SUMIF('表12-1'!$A$3:$A$47,A151,'表12-1'!$C$3:$C$47)/10000,0)</f>
        <v>0</v>
      </c>
      <c r="E151" s="274"/>
      <c r="F151" s="274"/>
      <c r="G151" s="274"/>
      <c r="H151" s="274"/>
      <c r="I151" s="274"/>
      <c r="J151" s="274">
        <f t="shared" si="34"/>
        <v>0</v>
      </c>
      <c r="K151" s="274" t="str">
        <f t="shared" si="29"/>
        <v/>
      </c>
      <c r="L151" s="231" t="str">
        <f t="shared" si="28"/>
        <v>否</v>
      </c>
      <c r="M151" s="293" t="str">
        <f t="shared" si="30"/>
        <v>项</v>
      </c>
      <c r="N151" s="294"/>
      <c r="O151" s="294" t="str">
        <f t="shared" si="31"/>
        <v>21460</v>
      </c>
    </row>
    <row r="152" s="243" customFormat="1" ht="15.75" hidden="1" spans="1:15">
      <c r="A152" s="272" t="s">
        <v>7221</v>
      </c>
      <c r="B152" s="273" t="s">
        <v>1805</v>
      </c>
      <c r="C152" s="274">
        <f>SUMIF(表4.2024年政府性基金预算支出决算表!$A$6:$A$350,A152,表4.2024年政府性基金预算支出决算表!$E$6:$E$350)</f>
        <v>0</v>
      </c>
      <c r="D152" s="275">
        <f>ROUND(SUMIF('表12-1'!$A$3:$A$47,A152,'表12-1'!$C$3:$C$47)/10000,0)</f>
        <v>0</v>
      </c>
      <c r="E152" s="274"/>
      <c r="F152" s="274"/>
      <c r="G152" s="274"/>
      <c r="H152" s="274"/>
      <c r="I152" s="274"/>
      <c r="J152" s="274">
        <f t="shared" si="34"/>
        <v>0</v>
      </c>
      <c r="K152" s="274" t="str">
        <f t="shared" si="29"/>
        <v/>
      </c>
      <c r="L152" s="231" t="str">
        <f t="shared" si="28"/>
        <v>否</v>
      </c>
      <c r="M152" s="293" t="str">
        <f t="shared" si="30"/>
        <v>项</v>
      </c>
      <c r="N152" s="294"/>
      <c r="O152" s="294" t="str">
        <f t="shared" si="31"/>
        <v>21460</v>
      </c>
    </row>
    <row r="153" s="241" customFormat="1" ht="31.5" hidden="1" spans="1:15">
      <c r="A153" s="272" t="s">
        <v>7223</v>
      </c>
      <c r="B153" s="273" t="s">
        <v>1806</v>
      </c>
      <c r="C153" s="274">
        <f>SUMIF(表4.2024年政府性基金预算支出决算表!$A$6:$A$350,A153,表4.2024年政府性基金预算支出决算表!$E$6:$E$350)</f>
        <v>0</v>
      </c>
      <c r="D153" s="275">
        <f>ROUND(SUMIF('表12-1'!$A$3:$A$47,A153,'表12-1'!$C$3:$C$47)/10000,0)</f>
        <v>0</v>
      </c>
      <c r="E153" s="274"/>
      <c r="F153" s="274"/>
      <c r="G153" s="274"/>
      <c r="H153" s="274"/>
      <c r="I153" s="274"/>
      <c r="J153" s="274">
        <f t="shared" si="34"/>
        <v>0</v>
      </c>
      <c r="K153" s="274" t="str">
        <f t="shared" si="29"/>
        <v/>
      </c>
      <c r="L153" s="231" t="str">
        <f t="shared" si="28"/>
        <v>否</v>
      </c>
      <c r="M153" s="293" t="str">
        <f t="shared" si="30"/>
        <v>项</v>
      </c>
      <c r="N153" s="294"/>
      <c r="O153" s="294" t="str">
        <f t="shared" si="31"/>
        <v>21460</v>
      </c>
    </row>
    <row r="154" s="242" customFormat="1" ht="15.75" hidden="1" spans="1:15">
      <c r="A154" s="269" t="s">
        <v>7225</v>
      </c>
      <c r="B154" s="270" t="s">
        <v>1807</v>
      </c>
      <c r="C154" s="271">
        <f>SUMIF($O155:$O$352,$A154,C155:C$352)</f>
        <v>0</v>
      </c>
      <c r="D154" s="271">
        <f>SUMIF($O155:$O$352,$A154,D155:D$352)</f>
        <v>0</v>
      </c>
      <c r="E154" s="271">
        <f>SUMIF($O155:$O$296,$A154,E155:E$296)</f>
        <v>0</v>
      </c>
      <c r="F154" s="271">
        <f>SUMIF($O155:$O$296,$A154,F155:F$296)</f>
        <v>0</v>
      </c>
      <c r="G154" s="271">
        <f>SUMIF($O155:$O$296,$A154,G155:G$296)</f>
        <v>0</v>
      </c>
      <c r="H154" s="271">
        <f>SUMIF($O155:$O$296,$A154,H155:H$296)</f>
        <v>0</v>
      </c>
      <c r="I154" s="271">
        <f>SUMIF($O155:$O$296,$A154,I155:I$296)</f>
        <v>0</v>
      </c>
      <c r="J154" s="271">
        <f>SUMIF($O155:$O$352,$A154,J155:J$352)</f>
        <v>0</v>
      </c>
      <c r="K154" s="271" t="str">
        <f t="shared" si="29"/>
        <v/>
      </c>
      <c r="L154" s="231" t="str">
        <f t="shared" si="28"/>
        <v>否</v>
      </c>
      <c r="M154" s="291" t="str">
        <f t="shared" si="30"/>
        <v>款</v>
      </c>
      <c r="N154" s="292"/>
      <c r="O154" s="292" t="str">
        <f t="shared" si="31"/>
        <v>214</v>
      </c>
    </row>
    <row r="155" s="241" customFormat="1" ht="15.75" hidden="1" spans="1:15">
      <c r="A155" s="272" t="s">
        <v>7227</v>
      </c>
      <c r="B155" s="273" t="s">
        <v>1805</v>
      </c>
      <c r="C155" s="274">
        <f>SUMIF(表4.2024年政府性基金预算支出决算表!$A$6:$A$350,A155,表4.2024年政府性基金预算支出决算表!$E$6:$E$350)</f>
        <v>0</v>
      </c>
      <c r="D155" s="275">
        <f>ROUND(SUMIF('表12-1'!$A$3:$A$47,A155,'表12-1'!$C$3:$C$47)/10000,0)</f>
        <v>0</v>
      </c>
      <c r="E155" s="274"/>
      <c r="F155" s="274"/>
      <c r="G155" s="274"/>
      <c r="H155" s="274"/>
      <c r="I155" s="274"/>
      <c r="J155" s="274">
        <f t="shared" ref="J155:J158" si="35">D155-C155</f>
        <v>0</v>
      </c>
      <c r="K155" s="274" t="str">
        <f t="shared" si="29"/>
        <v/>
      </c>
      <c r="L155" s="231" t="str">
        <f t="shared" si="28"/>
        <v>否</v>
      </c>
      <c r="M155" s="293" t="str">
        <f t="shared" si="30"/>
        <v>项</v>
      </c>
      <c r="N155" s="294"/>
      <c r="O155" s="294" t="str">
        <f t="shared" si="31"/>
        <v>21462</v>
      </c>
    </row>
    <row r="156" s="241" customFormat="1" ht="15.75" hidden="1" spans="1:15">
      <c r="A156" s="272" t="s">
        <v>7228</v>
      </c>
      <c r="B156" s="273" t="s">
        <v>1808</v>
      </c>
      <c r="C156" s="274">
        <f>SUMIF(表4.2024年政府性基金预算支出决算表!$A$6:$A$350,A156,表4.2024年政府性基金预算支出决算表!$E$6:$E$350)</f>
        <v>0</v>
      </c>
      <c r="D156" s="275">
        <f>ROUND(SUMIF('表12-1'!$A$3:$A$47,A156,'表12-1'!$C$3:$C$47)/10000,0)</f>
        <v>0</v>
      </c>
      <c r="E156" s="274"/>
      <c r="F156" s="274"/>
      <c r="G156" s="274"/>
      <c r="H156" s="274"/>
      <c r="I156" s="274"/>
      <c r="J156" s="274">
        <f t="shared" si="35"/>
        <v>0</v>
      </c>
      <c r="K156" s="274" t="str">
        <f t="shared" si="29"/>
        <v/>
      </c>
      <c r="L156" s="231" t="str">
        <f t="shared" si="28"/>
        <v>否</v>
      </c>
      <c r="M156" s="293" t="str">
        <f t="shared" si="30"/>
        <v>项</v>
      </c>
      <c r="N156" s="294"/>
      <c r="O156" s="294" t="str">
        <f t="shared" si="31"/>
        <v>21462</v>
      </c>
    </row>
    <row r="157" s="241" customFormat="1" ht="15.75" hidden="1" spans="1:15">
      <c r="A157" s="272" t="s">
        <v>7230</v>
      </c>
      <c r="B157" s="273" t="s">
        <v>1809</v>
      </c>
      <c r="C157" s="274">
        <f>SUMIF(表4.2024年政府性基金预算支出决算表!$A$6:$A$350,A157,表4.2024年政府性基金预算支出决算表!$E$6:$E$350)</f>
        <v>0</v>
      </c>
      <c r="D157" s="275">
        <f>ROUND(SUMIF('表12-1'!$A$3:$A$47,A157,'表12-1'!$C$3:$C$47)/10000,0)</f>
        <v>0</v>
      </c>
      <c r="E157" s="274"/>
      <c r="F157" s="274"/>
      <c r="G157" s="274"/>
      <c r="H157" s="274"/>
      <c r="I157" s="274"/>
      <c r="J157" s="274">
        <f t="shared" si="35"/>
        <v>0</v>
      </c>
      <c r="K157" s="274" t="str">
        <f t="shared" si="29"/>
        <v/>
      </c>
      <c r="L157" s="231" t="str">
        <f t="shared" si="28"/>
        <v>否</v>
      </c>
      <c r="M157" s="293" t="str">
        <f t="shared" si="30"/>
        <v>项</v>
      </c>
      <c r="N157" s="294"/>
      <c r="O157" s="294" t="str">
        <f t="shared" si="31"/>
        <v>21462</v>
      </c>
    </row>
    <row r="158" s="241" customFormat="1" ht="15.75" hidden="1" spans="1:15">
      <c r="A158" s="272" t="s">
        <v>7232</v>
      </c>
      <c r="B158" s="273" t="s">
        <v>1810</v>
      </c>
      <c r="C158" s="274">
        <f>SUMIF(表4.2024年政府性基金预算支出决算表!$A$6:$A$350,A158,表4.2024年政府性基金预算支出决算表!$E$6:$E$350)</f>
        <v>0</v>
      </c>
      <c r="D158" s="275">
        <f>ROUND(SUMIF('表12-1'!$A$3:$A$47,A158,'表12-1'!$C$3:$C$47)/10000,0)</f>
        <v>0</v>
      </c>
      <c r="E158" s="274"/>
      <c r="F158" s="274"/>
      <c r="G158" s="274"/>
      <c r="H158" s="274"/>
      <c r="I158" s="274"/>
      <c r="J158" s="274">
        <f t="shared" si="35"/>
        <v>0</v>
      </c>
      <c r="K158" s="274" t="str">
        <f t="shared" si="29"/>
        <v/>
      </c>
      <c r="L158" s="231" t="str">
        <f t="shared" si="28"/>
        <v>否</v>
      </c>
      <c r="M158" s="293" t="str">
        <f t="shared" si="30"/>
        <v>项</v>
      </c>
      <c r="N158" s="294"/>
      <c r="O158" s="294" t="str">
        <f t="shared" si="31"/>
        <v>21462</v>
      </c>
    </row>
    <row r="159" s="242" customFormat="1" ht="15.75" hidden="1" spans="1:15">
      <c r="A159" s="269" t="s">
        <v>7234</v>
      </c>
      <c r="B159" s="270" t="s">
        <v>1811</v>
      </c>
      <c r="C159" s="271">
        <f>SUMIF($O160:$O$352,$A159,C160:C$352)</f>
        <v>0</v>
      </c>
      <c r="D159" s="271">
        <f>SUMIF($O160:$O$352,$A159,D160:D$352)</f>
        <v>0</v>
      </c>
      <c r="E159" s="271">
        <f>SUMIF($O160:$O$296,$A159,E160:E$296)</f>
        <v>0</v>
      </c>
      <c r="F159" s="271">
        <f>SUMIF($O160:$O$296,$A159,F160:F$296)</f>
        <v>0</v>
      </c>
      <c r="G159" s="271">
        <f>SUMIF($O160:$O$296,$A159,G160:G$296)</f>
        <v>0</v>
      </c>
      <c r="H159" s="271">
        <f>SUMIF($O160:$O$296,$A159,H160:H$296)</f>
        <v>0</v>
      </c>
      <c r="I159" s="271">
        <f>SUMIF($O160:$O$296,$A159,I160:I$296)</f>
        <v>0</v>
      </c>
      <c r="J159" s="271">
        <f>SUMIF($O160:$O$352,$A159,J160:J$352)</f>
        <v>0</v>
      </c>
      <c r="K159" s="271" t="str">
        <f t="shared" si="29"/>
        <v/>
      </c>
      <c r="L159" s="231" t="str">
        <f t="shared" si="28"/>
        <v>否</v>
      </c>
      <c r="M159" s="291" t="str">
        <f t="shared" si="30"/>
        <v>款</v>
      </c>
      <c r="N159" s="292"/>
      <c r="O159" s="292" t="str">
        <f t="shared" si="31"/>
        <v>214</v>
      </c>
    </row>
    <row r="160" s="241" customFormat="1" ht="15.75" hidden="1" spans="1:15">
      <c r="A160" s="272" t="s">
        <v>7236</v>
      </c>
      <c r="B160" s="273" t="s">
        <v>1812</v>
      </c>
      <c r="C160" s="274">
        <f>SUMIF(表4.2024年政府性基金预算支出决算表!$A$6:$A$350,A160,表4.2024年政府性基金预算支出决算表!$E$6:$E$350)</f>
        <v>0</v>
      </c>
      <c r="D160" s="275">
        <f>ROUND(SUMIF('表12-1'!$A$3:$A$47,A160,'表12-1'!$C$3:$C$47)/10000,0)</f>
        <v>0</v>
      </c>
      <c r="E160" s="274"/>
      <c r="F160" s="274"/>
      <c r="G160" s="274"/>
      <c r="H160" s="274"/>
      <c r="I160" s="274"/>
      <c r="J160" s="274">
        <f t="shared" ref="J160:J167" si="36">D160-C160</f>
        <v>0</v>
      </c>
      <c r="K160" s="274" t="str">
        <f t="shared" si="29"/>
        <v/>
      </c>
      <c r="L160" s="231" t="str">
        <f t="shared" si="28"/>
        <v>否</v>
      </c>
      <c r="M160" s="293" t="str">
        <f t="shared" si="30"/>
        <v>项</v>
      </c>
      <c r="N160" s="294"/>
      <c r="O160" s="294" t="str">
        <f t="shared" si="31"/>
        <v>21464</v>
      </c>
    </row>
    <row r="161" s="243" customFormat="1" ht="15.75" hidden="1" spans="1:15">
      <c r="A161" s="272" t="s">
        <v>7238</v>
      </c>
      <c r="B161" s="273" t="s">
        <v>1813</v>
      </c>
      <c r="C161" s="274">
        <f>SUMIF(表4.2024年政府性基金预算支出决算表!$A$6:$A$350,A161,表4.2024年政府性基金预算支出决算表!$E$6:$E$350)</f>
        <v>0</v>
      </c>
      <c r="D161" s="275">
        <f>ROUND(SUMIF('表12-1'!$A$3:$A$47,A161,'表12-1'!$C$3:$C$47)/10000,0)</f>
        <v>0</v>
      </c>
      <c r="E161" s="274"/>
      <c r="F161" s="274"/>
      <c r="G161" s="274"/>
      <c r="H161" s="274"/>
      <c r="I161" s="274"/>
      <c r="J161" s="274">
        <f t="shared" si="36"/>
        <v>0</v>
      </c>
      <c r="K161" s="274" t="str">
        <f t="shared" si="29"/>
        <v/>
      </c>
      <c r="L161" s="231" t="str">
        <f t="shared" si="28"/>
        <v>否</v>
      </c>
      <c r="M161" s="293" t="str">
        <f t="shared" si="30"/>
        <v>项</v>
      </c>
      <c r="N161" s="294"/>
      <c r="O161" s="294" t="str">
        <f t="shared" si="31"/>
        <v>21464</v>
      </c>
    </row>
    <row r="162" s="241" customFormat="1" ht="15.75" hidden="1" spans="1:15">
      <c r="A162" s="272" t="s">
        <v>7240</v>
      </c>
      <c r="B162" s="273" t="s">
        <v>1814</v>
      </c>
      <c r="C162" s="274">
        <f>SUMIF(表4.2024年政府性基金预算支出决算表!$A$6:$A$350,A162,表4.2024年政府性基金预算支出决算表!$E$6:$E$350)</f>
        <v>0</v>
      </c>
      <c r="D162" s="275">
        <f>ROUND(SUMIF('表12-1'!$A$3:$A$47,A162,'表12-1'!$C$3:$C$47)/10000,0)</f>
        <v>0</v>
      </c>
      <c r="E162" s="274"/>
      <c r="F162" s="274"/>
      <c r="G162" s="274"/>
      <c r="H162" s="274"/>
      <c r="I162" s="274"/>
      <c r="J162" s="274">
        <f t="shared" si="36"/>
        <v>0</v>
      </c>
      <c r="K162" s="274" t="str">
        <f t="shared" si="29"/>
        <v/>
      </c>
      <c r="L162" s="231" t="str">
        <f t="shared" si="28"/>
        <v>否</v>
      </c>
      <c r="M162" s="293" t="str">
        <f t="shared" si="30"/>
        <v>项</v>
      </c>
      <c r="N162" s="294"/>
      <c r="O162" s="294" t="str">
        <f t="shared" si="31"/>
        <v>21464</v>
      </c>
    </row>
    <row r="163" s="241" customFormat="1" ht="15.75" hidden="1" spans="1:15">
      <c r="A163" s="272" t="s">
        <v>7242</v>
      </c>
      <c r="B163" s="273" t="s">
        <v>1815</v>
      </c>
      <c r="C163" s="274">
        <f>SUMIF(表4.2024年政府性基金预算支出决算表!$A$6:$A$350,A163,表4.2024年政府性基金预算支出决算表!$E$6:$E$350)</f>
        <v>0</v>
      </c>
      <c r="D163" s="275">
        <f>ROUND(SUMIF('表12-1'!$A$3:$A$47,A163,'表12-1'!$C$3:$C$47)/10000,0)</f>
        <v>0</v>
      </c>
      <c r="E163" s="274"/>
      <c r="F163" s="274"/>
      <c r="G163" s="274"/>
      <c r="H163" s="274"/>
      <c r="I163" s="274"/>
      <c r="J163" s="274">
        <f t="shared" si="36"/>
        <v>0</v>
      </c>
      <c r="K163" s="274" t="str">
        <f t="shared" si="29"/>
        <v/>
      </c>
      <c r="L163" s="231" t="str">
        <f t="shared" si="28"/>
        <v>否</v>
      </c>
      <c r="M163" s="293" t="str">
        <f t="shared" si="30"/>
        <v>项</v>
      </c>
      <c r="N163" s="294"/>
      <c r="O163" s="294" t="str">
        <f t="shared" si="31"/>
        <v>21464</v>
      </c>
    </row>
    <row r="164" s="243" customFormat="1" ht="15.75" hidden="1" spans="1:15">
      <c r="A164" s="272" t="s">
        <v>7244</v>
      </c>
      <c r="B164" s="273" t="s">
        <v>1816</v>
      </c>
      <c r="C164" s="274">
        <f>SUMIF(表4.2024年政府性基金预算支出决算表!$A$6:$A$350,A164,表4.2024年政府性基金预算支出决算表!$E$6:$E$350)</f>
        <v>0</v>
      </c>
      <c r="D164" s="275">
        <f>ROUND(SUMIF('表12-1'!$A$3:$A$47,A164,'表12-1'!$C$3:$C$47)/10000,0)</f>
        <v>0</v>
      </c>
      <c r="E164" s="274"/>
      <c r="F164" s="274"/>
      <c r="G164" s="274"/>
      <c r="H164" s="274"/>
      <c r="I164" s="274"/>
      <c r="J164" s="274">
        <f t="shared" si="36"/>
        <v>0</v>
      </c>
      <c r="K164" s="274" t="str">
        <f t="shared" si="29"/>
        <v/>
      </c>
      <c r="L164" s="231" t="str">
        <f t="shared" si="28"/>
        <v>否</v>
      </c>
      <c r="M164" s="293" t="str">
        <f t="shared" si="30"/>
        <v>项</v>
      </c>
      <c r="N164" s="294"/>
      <c r="O164" s="294" t="str">
        <f t="shared" si="31"/>
        <v>21464</v>
      </c>
    </row>
    <row r="165" s="241" customFormat="1" ht="15.75" hidden="1" spans="1:15">
      <c r="A165" s="272" t="s">
        <v>7246</v>
      </c>
      <c r="B165" s="273" t="s">
        <v>1817</v>
      </c>
      <c r="C165" s="274">
        <f>SUMIF(表4.2024年政府性基金预算支出决算表!$A$6:$A$350,A165,表4.2024年政府性基金预算支出决算表!$E$6:$E$350)</f>
        <v>0</v>
      </c>
      <c r="D165" s="275">
        <f>ROUND(SUMIF('表12-1'!$A$3:$A$47,A165,'表12-1'!$C$3:$C$47)/10000,0)</f>
        <v>0</v>
      </c>
      <c r="E165" s="274"/>
      <c r="F165" s="274"/>
      <c r="G165" s="274"/>
      <c r="H165" s="274"/>
      <c r="I165" s="274"/>
      <c r="J165" s="274">
        <f t="shared" si="36"/>
        <v>0</v>
      </c>
      <c r="K165" s="274" t="str">
        <f t="shared" si="29"/>
        <v/>
      </c>
      <c r="L165" s="231" t="str">
        <f t="shared" si="28"/>
        <v>否</v>
      </c>
      <c r="M165" s="293" t="str">
        <f t="shared" si="30"/>
        <v>项</v>
      </c>
      <c r="N165" s="294"/>
      <c r="O165" s="294" t="str">
        <f t="shared" si="31"/>
        <v>21464</v>
      </c>
    </row>
    <row r="166" s="241" customFormat="1" ht="15.75" hidden="1" spans="1:15">
      <c r="A166" s="272" t="s">
        <v>7248</v>
      </c>
      <c r="B166" s="273" t="s">
        <v>1818</v>
      </c>
      <c r="C166" s="274">
        <f>SUMIF(表4.2024年政府性基金预算支出决算表!$A$6:$A$350,A166,表4.2024年政府性基金预算支出决算表!$E$6:$E$350)</f>
        <v>0</v>
      </c>
      <c r="D166" s="275">
        <f>ROUND(SUMIF('表12-1'!$A$3:$A$47,A166,'表12-1'!$C$3:$C$47)/10000,0)</f>
        <v>0</v>
      </c>
      <c r="E166" s="274"/>
      <c r="F166" s="274"/>
      <c r="G166" s="274"/>
      <c r="H166" s="274"/>
      <c r="I166" s="274"/>
      <c r="J166" s="274">
        <f t="shared" si="36"/>
        <v>0</v>
      </c>
      <c r="K166" s="274" t="str">
        <f t="shared" si="29"/>
        <v/>
      </c>
      <c r="L166" s="231" t="str">
        <f t="shared" si="28"/>
        <v>否</v>
      </c>
      <c r="M166" s="293" t="str">
        <f t="shared" si="30"/>
        <v>项</v>
      </c>
      <c r="N166" s="294"/>
      <c r="O166" s="294" t="str">
        <f t="shared" si="31"/>
        <v>21464</v>
      </c>
    </row>
    <row r="167" s="243" customFormat="1" ht="15.75" hidden="1" spans="1:15">
      <c r="A167" s="272" t="s">
        <v>7250</v>
      </c>
      <c r="B167" s="273" t="s">
        <v>1819</v>
      </c>
      <c r="C167" s="274">
        <f>SUMIF(表4.2024年政府性基金预算支出决算表!$A$6:$A$350,A167,表4.2024年政府性基金预算支出决算表!$E$6:$E$350)</f>
        <v>0</v>
      </c>
      <c r="D167" s="275">
        <f>ROUND(SUMIF('表12-1'!$A$3:$A$47,A167,'表12-1'!$C$3:$C$47)/10000,0)</f>
        <v>0</v>
      </c>
      <c r="E167" s="274"/>
      <c r="F167" s="274"/>
      <c r="G167" s="274"/>
      <c r="H167" s="274"/>
      <c r="I167" s="274"/>
      <c r="J167" s="274">
        <f t="shared" si="36"/>
        <v>0</v>
      </c>
      <c r="K167" s="274" t="str">
        <f t="shared" si="29"/>
        <v/>
      </c>
      <c r="L167" s="231" t="str">
        <f t="shared" ref="L167:L206" si="37">IF(SUM(C167:D167)&lt;&gt;0,"是","否")</f>
        <v>否</v>
      </c>
      <c r="M167" s="293" t="str">
        <f t="shared" si="30"/>
        <v>项</v>
      </c>
      <c r="N167" s="294"/>
      <c r="O167" s="294" t="str">
        <f t="shared" si="31"/>
        <v>21464</v>
      </c>
    </row>
    <row r="168" s="246" customFormat="1" ht="15.75" hidden="1" spans="1:15">
      <c r="A168" s="269" t="s">
        <v>7252</v>
      </c>
      <c r="B168" s="270" t="s">
        <v>1820</v>
      </c>
      <c r="C168" s="271">
        <f>SUMIF($O169:$O$352,$A168,C169:C$352)</f>
        <v>0</v>
      </c>
      <c r="D168" s="271">
        <f>SUMIF($O169:$O$352,$A168,D169:D$352)</f>
        <v>0</v>
      </c>
      <c r="E168" s="271">
        <f>SUMIF($O169:$O$296,$A168,E169:E$296)</f>
        <v>0</v>
      </c>
      <c r="F168" s="271">
        <f>SUMIF($O169:$O$296,$A168,F169:F$296)</f>
        <v>0</v>
      </c>
      <c r="G168" s="271">
        <f>SUMIF($O169:$O$296,$A168,G169:G$296)</f>
        <v>0</v>
      </c>
      <c r="H168" s="271">
        <f>SUMIF($O169:$O$296,$A168,H169:H$296)</f>
        <v>0</v>
      </c>
      <c r="I168" s="271">
        <f>SUMIF($O169:$O$296,$A168,I169:I$296)</f>
        <v>0</v>
      </c>
      <c r="J168" s="271">
        <f>SUMIF($O169:$O$352,$A168,J169:J$352)</f>
        <v>0</v>
      </c>
      <c r="K168" s="271" t="str">
        <f t="shared" si="29"/>
        <v/>
      </c>
      <c r="L168" s="231" t="str">
        <f t="shared" si="37"/>
        <v>否</v>
      </c>
      <c r="M168" s="291" t="str">
        <f t="shared" si="30"/>
        <v>款</v>
      </c>
      <c r="N168" s="292"/>
      <c r="O168" s="292" t="str">
        <f t="shared" si="31"/>
        <v>214</v>
      </c>
    </row>
    <row r="169" s="243" customFormat="1" ht="15.75" hidden="1" spans="1:15">
      <c r="A169" s="272" t="s">
        <v>7254</v>
      </c>
      <c r="B169" s="273" t="s">
        <v>1821</v>
      </c>
      <c r="C169" s="274">
        <f>SUMIF(表4.2024年政府性基金预算支出决算表!$A$6:$A$350,A169,表4.2024年政府性基金预算支出决算表!$E$6:$E$350)</f>
        <v>0</v>
      </c>
      <c r="D169" s="275">
        <f>ROUND(SUMIF('表12-1'!$A$3:$A$47,A169,'表12-1'!$C$3:$C$47)/10000,0)</f>
        <v>0</v>
      </c>
      <c r="E169" s="274"/>
      <c r="F169" s="274"/>
      <c r="G169" s="274"/>
      <c r="H169" s="274"/>
      <c r="I169" s="274"/>
      <c r="J169" s="274">
        <f t="shared" ref="J169:J174" si="38">D169-C169</f>
        <v>0</v>
      </c>
      <c r="K169" s="274" t="str">
        <f t="shared" si="29"/>
        <v/>
      </c>
      <c r="L169" s="231" t="str">
        <f t="shared" si="37"/>
        <v>否</v>
      </c>
      <c r="M169" s="293" t="str">
        <f t="shared" si="30"/>
        <v>项</v>
      </c>
      <c r="N169" s="294"/>
      <c r="O169" s="294" t="str">
        <f t="shared" si="31"/>
        <v>21468</v>
      </c>
    </row>
    <row r="170" s="241" customFormat="1" ht="15.75" hidden="1" spans="1:15">
      <c r="A170" s="272" t="s">
        <v>7256</v>
      </c>
      <c r="B170" s="273" t="s">
        <v>1822</v>
      </c>
      <c r="C170" s="274">
        <f>SUMIF(表4.2024年政府性基金预算支出决算表!$A$6:$A$350,A170,表4.2024年政府性基金预算支出决算表!$E$6:$E$350)</f>
        <v>0</v>
      </c>
      <c r="D170" s="275">
        <f>ROUND(SUMIF('表12-1'!$A$3:$A$47,A170,'表12-1'!$C$3:$C$47)/10000,0)</f>
        <v>0</v>
      </c>
      <c r="E170" s="274"/>
      <c r="F170" s="274"/>
      <c r="G170" s="274"/>
      <c r="H170" s="274"/>
      <c r="I170" s="274"/>
      <c r="J170" s="274">
        <f t="shared" si="38"/>
        <v>0</v>
      </c>
      <c r="K170" s="274" t="str">
        <f t="shared" si="29"/>
        <v/>
      </c>
      <c r="L170" s="231" t="str">
        <f t="shared" si="37"/>
        <v>否</v>
      </c>
      <c r="M170" s="293" t="str">
        <f t="shared" si="30"/>
        <v>项</v>
      </c>
      <c r="N170" s="294"/>
      <c r="O170" s="294" t="str">
        <f t="shared" si="31"/>
        <v>21468</v>
      </c>
    </row>
    <row r="171" s="241" customFormat="1" ht="15.75" hidden="1" spans="1:15">
      <c r="A171" s="272" t="s">
        <v>7258</v>
      </c>
      <c r="B171" s="273" t="s">
        <v>1823</v>
      </c>
      <c r="C171" s="274">
        <f>SUMIF(表4.2024年政府性基金预算支出决算表!$A$6:$A$350,A171,表4.2024年政府性基金预算支出决算表!$E$6:$E$350)</f>
        <v>0</v>
      </c>
      <c r="D171" s="275">
        <f>ROUND(SUMIF('表12-1'!$A$3:$A$47,A171,'表12-1'!$C$3:$C$47)/10000,0)</f>
        <v>0</v>
      </c>
      <c r="E171" s="274"/>
      <c r="F171" s="274"/>
      <c r="G171" s="274"/>
      <c r="H171" s="274"/>
      <c r="I171" s="274"/>
      <c r="J171" s="274">
        <f t="shared" si="38"/>
        <v>0</v>
      </c>
      <c r="K171" s="274" t="str">
        <f t="shared" si="29"/>
        <v/>
      </c>
      <c r="L171" s="231" t="str">
        <f t="shared" si="37"/>
        <v>否</v>
      </c>
      <c r="M171" s="293" t="str">
        <f t="shared" si="30"/>
        <v>项</v>
      </c>
      <c r="N171" s="294"/>
      <c r="O171" s="294" t="str">
        <f t="shared" si="31"/>
        <v>21468</v>
      </c>
    </row>
    <row r="172" s="241" customFormat="1" ht="15.75" hidden="1" spans="1:15">
      <c r="A172" s="272" t="s">
        <v>7260</v>
      </c>
      <c r="B172" s="273" t="s">
        <v>1824</v>
      </c>
      <c r="C172" s="274">
        <f>SUMIF(表4.2024年政府性基金预算支出决算表!$A$6:$A$350,A172,表4.2024年政府性基金预算支出决算表!$E$6:$E$350)</f>
        <v>0</v>
      </c>
      <c r="D172" s="275">
        <f>ROUND(SUMIF('表12-1'!$A$3:$A$47,A172,'表12-1'!$C$3:$C$47)/10000,0)</f>
        <v>0</v>
      </c>
      <c r="E172" s="274"/>
      <c r="F172" s="274"/>
      <c r="G172" s="274"/>
      <c r="H172" s="274"/>
      <c r="I172" s="274"/>
      <c r="J172" s="274">
        <f t="shared" si="38"/>
        <v>0</v>
      </c>
      <c r="K172" s="274" t="str">
        <f t="shared" si="29"/>
        <v/>
      </c>
      <c r="L172" s="231" t="str">
        <f t="shared" si="37"/>
        <v>否</v>
      </c>
      <c r="M172" s="293" t="str">
        <f t="shared" si="30"/>
        <v>项</v>
      </c>
      <c r="N172" s="294"/>
      <c r="O172" s="294" t="str">
        <f t="shared" si="31"/>
        <v>21468</v>
      </c>
    </row>
    <row r="173" s="243" customFormat="1" ht="15.75" hidden="1" spans="1:15">
      <c r="A173" s="272" t="s">
        <v>7262</v>
      </c>
      <c r="B173" s="273" t="s">
        <v>1825</v>
      </c>
      <c r="C173" s="274">
        <f>SUMIF(表4.2024年政府性基金预算支出决算表!$A$6:$A$350,A173,表4.2024年政府性基金预算支出决算表!$E$6:$E$350)</f>
        <v>0</v>
      </c>
      <c r="D173" s="275">
        <f>ROUND(SUMIF('表12-1'!$A$3:$A$47,A173,'表12-1'!$C$3:$C$47)/10000,0)</f>
        <v>0</v>
      </c>
      <c r="E173" s="274"/>
      <c r="F173" s="274"/>
      <c r="G173" s="274"/>
      <c r="H173" s="274"/>
      <c r="I173" s="274"/>
      <c r="J173" s="274">
        <f t="shared" si="38"/>
        <v>0</v>
      </c>
      <c r="K173" s="274" t="str">
        <f t="shared" si="29"/>
        <v/>
      </c>
      <c r="L173" s="231" t="str">
        <f t="shared" si="37"/>
        <v>否</v>
      </c>
      <c r="M173" s="293" t="str">
        <f t="shared" si="30"/>
        <v>项</v>
      </c>
      <c r="N173" s="294"/>
      <c r="O173" s="294" t="str">
        <f t="shared" si="31"/>
        <v>21468</v>
      </c>
    </row>
    <row r="174" s="241" customFormat="1" ht="15.75" hidden="1" spans="1:15">
      <c r="A174" s="272" t="s">
        <v>7264</v>
      </c>
      <c r="B174" s="273" t="s">
        <v>1826</v>
      </c>
      <c r="C174" s="274">
        <f>SUMIF(表4.2024年政府性基金预算支出决算表!$A$6:$A$350,A174,表4.2024年政府性基金预算支出决算表!$E$6:$E$350)</f>
        <v>0</v>
      </c>
      <c r="D174" s="275">
        <f>ROUND(SUMIF('表12-1'!$A$3:$A$47,A174,'表12-1'!$C$3:$C$47)/10000,0)</f>
        <v>0</v>
      </c>
      <c r="E174" s="274"/>
      <c r="F174" s="274"/>
      <c r="G174" s="274"/>
      <c r="H174" s="274"/>
      <c r="I174" s="274"/>
      <c r="J174" s="274">
        <f t="shared" si="38"/>
        <v>0</v>
      </c>
      <c r="K174" s="274" t="str">
        <f t="shared" si="29"/>
        <v/>
      </c>
      <c r="L174" s="231" t="str">
        <f t="shared" si="37"/>
        <v>否</v>
      </c>
      <c r="M174" s="293" t="str">
        <f t="shared" si="30"/>
        <v>项</v>
      </c>
      <c r="N174" s="294"/>
      <c r="O174" s="294" t="str">
        <f t="shared" si="31"/>
        <v>21468</v>
      </c>
    </row>
    <row r="175" s="242" customFormat="1" ht="15.75" hidden="1" spans="1:15">
      <c r="A175" s="269" t="s">
        <v>7266</v>
      </c>
      <c r="B175" s="270" t="s">
        <v>1827</v>
      </c>
      <c r="C175" s="271">
        <f>SUMIF($O176:$O$352,$A175,C176:C$352)</f>
        <v>0</v>
      </c>
      <c r="D175" s="271">
        <f>SUMIF($O176:$O$352,$A175,D176:D$352)</f>
        <v>0</v>
      </c>
      <c r="E175" s="271">
        <f>SUMIF($O176:$O$296,$A175,E176:E$296)</f>
        <v>0</v>
      </c>
      <c r="F175" s="271">
        <f>SUMIF($O176:$O$296,$A175,F176:F$296)</f>
        <v>0</v>
      </c>
      <c r="G175" s="271">
        <f>SUMIF($O176:$O$296,$A175,G176:G$296)</f>
        <v>0</v>
      </c>
      <c r="H175" s="271">
        <f>SUMIF($O176:$O$296,$A175,H176:H$296)</f>
        <v>0</v>
      </c>
      <c r="I175" s="271">
        <f>SUMIF($O176:$O$296,$A175,I176:I$296)</f>
        <v>0</v>
      </c>
      <c r="J175" s="271">
        <f>SUMIF($O176:$O$352,$A175,J176:J$352)</f>
        <v>0</v>
      </c>
      <c r="K175" s="271" t="str">
        <f t="shared" si="29"/>
        <v/>
      </c>
      <c r="L175" s="231" t="str">
        <f t="shared" si="37"/>
        <v>否</v>
      </c>
      <c r="M175" s="291" t="str">
        <f t="shared" si="30"/>
        <v>款</v>
      </c>
      <c r="N175" s="292"/>
      <c r="O175" s="292" t="str">
        <f t="shared" si="31"/>
        <v>214</v>
      </c>
    </row>
    <row r="176" s="243" customFormat="1" ht="15.75" hidden="1" spans="1:15">
      <c r="A176" s="272" t="s">
        <v>7268</v>
      </c>
      <c r="B176" s="273" t="s">
        <v>1828</v>
      </c>
      <c r="C176" s="274">
        <f>SUMIF(表4.2024年政府性基金预算支出决算表!$A$6:$A$350,A176,表4.2024年政府性基金预算支出决算表!$E$6:$E$350)</f>
        <v>0</v>
      </c>
      <c r="D176" s="275">
        <f>ROUND(SUMIF('表12-1'!$A$3:$A$47,A176,'表12-1'!$C$3:$C$47)/10000,0)</f>
        <v>0</v>
      </c>
      <c r="E176" s="274"/>
      <c r="F176" s="274"/>
      <c r="G176" s="274"/>
      <c r="H176" s="274"/>
      <c r="I176" s="274"/>
      <c r="J176" s="274">
        <f t="shared" ref="J176:J184" si="39">D176-C176</f>
        <v>0</v>
      </c>
      <c r="K176" s="274" t="str">
        <f t="shared" si="29"/>
        <v/>
      </c>
      <c r="L176" s="231" t="str">
        <f t="shared" si="37"/>
        <v>否</v>
      </c>
      <c r="M176" s="293" t="str">
        <f t="shared" si="30"/>
        <v>项</v>
      </c>
      <c r="N176" s="294"/>
      <c r="O176" s="294" t="str">
        <f t="shared" si="31"/>
        <v>21469</v>
      </c>
    </row>
    <row r="177" s="243" customFormat="1" ht="15.75" hidden="1" spans="1:15">
      <c r="A177" s="272" t="s">
        <v>7270</v>
      </c>
      <c r="B177" s="273" t="s">
        <v>1451</v>
      </c>
      <c r="C177" s="274">
        <f>SUMIF(表4.2024年政府性基金预算支出决算表!$A$6:$A$350,A177,表4.2024年政府性基金预算支出决算表!$E$6:$E$350)</f>
        <v>0</v>
      </c>
      <c r="D177" s="275">
        <f>ROUND(SUMIF('表12-1'!$A$3:$A$47,A177,'表12-1'!$C$3:$C$47)/10000,0)</f>
        <v>0</v>
      </c>
      <c r="E177" s="274"/>
      <c r="F177" s="274"/>
      <c r="G177" s="274"/>
      <c r="H177" s="274"/>
      <c r="I177" s="274"/>
      <c r="J177" s="274">
        <f t="shared" si="39"/>
        <v>0</v>
      </c>
      <c r="K177" s="274" t="str">
        <f t="shared" si="29"/>
        <v/>
      </c>
      <c r="L177" s="231" t="str">
        <f t="shared" si="37"/>
        <v>否</v>
      </c>
      <c r="M177" s="293" t="str">
        <f t="shared" si="30"/>
        <v>项</v>
      </c>
      <c r="N177" s="294"/>
      <c r="O177" s="294" t="str">
        <f t="shared" si="31"/>
        <v>21469</v>
      </c>
    </row>
    <row r="178" s="241" customFormat="1" ht="15.75" hidden="1" spans="1:15">
      <c r="A178" s="272" t="s">
        <v>7272</v>
      </c>
      <c r="B178" s="273" t="s">
        <v>1829</v>
      </c>
      <c r="C178" s="274">
        <f>SUMIF(表4.2024年政府性基金预算支出决算表!$A$6:$A$350,A178,表4.2024年政府性基金预算支出决算表!$E$6:$E$350)</f>
        <v>0</v>
      </c>
      <c r="D178" s="275">
        <f>ROUND(SUMIF('表12-1'!$A$3:$A$47,A178,'表12-1'!$C$3:$C$47)/10000,0)</f>
        <v>0</v>
      </c>
      <c r="E178" s="274"/>
      <c r="F178" s="274"/>
      <c r="G178" s="274"/>
      <c r="H178" s="274"/>
      <c r="I178" s="274"/>
      <c r="J178" s="274">
        <f t="shared" si="39"/>
        <v>0</v>
      </c>
      <c r="K178" s="274" t="str">
        <f t="shared" si="29"/>
        <v/>
      </c>
      <c r="L178" s="231" t="str">
        <f t="shared" si="37"/>
        <v>否</v>
      </c>
      <c r="M178" s="293" t="str">
        <f t="shared" si="30"/>
        <v>项</v>
      </c>
      <c r="N178" s="294"/>
      <c r="O178" s="294" t="str">
        <f t="shared" si="31"/>
        <v>21469</v>
      </c>
    </row>
    <row r="179" s="241" customFormat="1" ht="15.75" hidden="1" spans="1:15">
      <c r="A179" s="272" t="s">
        <v>7274</v>
      </c>
      <c r="B179" s="273" t="s">
        <v>1830</v>
      </c>
      <c r="C179" s="274">
        <f>SUMIF(表4.2024年政府性基金预算支出决算表!$A$6:$A$350,A179,表4.2024年政府性基金预算支出决算表!$E$6:$E$350)</f>
        <v>0</v>
      </c>
      <c r="D179" s="275">
        <f>ROUND(SUMIF('表12-1'!$A$3:$A$47,A179,'表12-1'!$C$3:$C$47)/10000,0)</f>
        <v>0</v>
      </c>
      <c r="E179" s="274"/>
      <c r="F179" s="274"/>
      <c r="G179" s="274"/>
      <c r="H179" s="274"/>
      <c r="I179" s="274"/>
      <c r="J179" s="274">
        <f t="shared" si="39"/>
        <v>0</v>
      </c>
      <c r="K179" s="274" t="str">
        <f t="shared" si="29"/>
        <v/>
      </c>
      <c r="L179" s="231" t="str">
        <f t="shared" si="37"/>
        <v>否</v>
      </c>
      <c r="M179" s="293" t="str">
        <f t="shared" si="30"/>
        <v>项</v>
      </c>
      <c r="N179" s="294"/>
      <c r="O179" s="294" t="str">
        <f t="shared" si="31"/>
        <v>21469</v>
      </c>
    </row>
    <row r="180" s="241" customFormat="1" ht="15.75" hidden="1" spans="1:15">
      <c r="A180" s="272" t="s">
        <v>7276</v>
      </c>
      <c r="B180" s="273" t="s">
        <v>1831</v>
      </c>
      <c r="C180" s="274">
        <f>SUMIF(表4.2024年政府性基金预算支出决算表!$A$6:$A$350,A180,表4.2024年政府性基金预算支出决算表!$E$6:$E$350)</f>
        <v>0</v>
      </c>
      <c r="D180" s="275">
        <f>ROUND(SUMIF('表12-1'!$A$3:$A$47,A180,'表12-1'!$C$3:$C$47)/10000,0)</f>
        <v>0</v>
      </c>
      <c r="E180" s="274"/>
      <c r="F180" s="274"/>
      <c r="G180" s="274"/>
      <c r="H180" s="274"/>
      <c r="I180" s="274"/>
      <c r="J180" s="274">
        <f t="shared" si="39"/>
        <v>0</v>
      </c>
      <c r="K180" s="274" t="str">
        <f t="shared" si="29"/>
        <v/>
      </c>
      <c r="L180" s="231" t="str">
        <f t="shared" si="37"/>
        <v>否</v>
      </c>
      <c r="M180" s="293" t="str">
        <f t="shared" si="30"/>
        <v>项</v>
      </c>
      <c r="N180" s="294"/>
      <c r="O180" s="294" t="str">
        <f t="shared" si="31"/>
        <v>21469</v>
      </c>
    </row>
    <row r="181" s="243" customFormat="1" ht="15.75" hidden="1" spans="1:15">
      <c r="A181" s="272" t="s">
        <v>7278</v>
      </c>
      <c r="B181" s="273" t="s">
        <v>1832</v>
      </c>
      <c r="C181" s="274">
        <f>SUMIF(表4.2024年政府性基金预算支出决算表!$A$6:$A$350,A181,表4.2024年政府性基金预算支出决算表!$E$6:$E$350)</f>
        <v>0</v>
      </c>
      <c r="D181" s="275">
        <f>ROUND(SUMIF('表12-1'!$A$3:$A$47,A181,'表12-1'!$C$3:$C$47)/10000,0)</f>
        <v>0</v>
      </c>
      <c r="E181" s="274"/>
      <c r="F181" s="274"/>
      <c r="G181" s="274"/>
      <c r="H181" s="274"/>
      <c r="I181" s="274"/>
      <c r="J181" s="274">
        <f t="shared" si="39"/>
        <v>0</v>
      </c>
      <c r="K181" s="274" t="str">
        <f t="shared" si="29"/>
        <v/>
      </c>
      <c r="L181" s="231" t="str">
        <f t="shared" si="37"/>
        <v>否</v>
      </c>
      <c r="M181" s="293" t="str">
        <f t="shared" si="30"/>
        <v>项</v>
      </c>
      <c r="N181" s="294"/>
      <c r="O181" s="294" t="str">
        <f t="shared" si="31"/>
        <v>21469</v>
      </c>
    </row>
    <row r="182" s="241" customFormat="1" ht="15.75" hidden="1" spans="1:15">
      <c r="A182" s="272" t="s">
        <v>7280</v>
      </c>
      <c r="B182" s="273" t="s">
        <v>1833</v>
      </c>
      <c r="C182" s="274">
        <f>SUMIF(表4.2024年政府性基金预算支出决算表!$A$6:$A$350,A182,表4.2024年政府性基金预算支出决算表!$E$6:$E$350)</f>
        <v>0</v>
      </c>
      <c r="D182" s="275">
        <f>ROUND(SUMIF('表12-1'!$A$3:$A$47,A182,'表12-1'!$C$3:$C$47)/10000,0)</f>
        <v>0</v>
      </c>
      <c r="E182" s="274"/>
      <c r="F182" s="274"/>
      <c r="G182" s="274"/>
      <c r="H182" s="274"/>
      <c r="I182" s="274"/>
      <c r="J182" s="274">
        <f t="shared" si="39"/>
        <v>0</v>
      </c>
      <c r="K182" s="274" t="str">
        <f t="shared" si="29"/>
        <v/>
      </c>
      <c r="L182" s="231" t="str">
        <f t="shared" si="37"/>
        <v>否</v>
      </c>
      <c r="M182" s="293" t="str">
        <f t="shared" si="30"/>
        <v>项</v>
      </c>
      <c r="N182" s="294"/>
      <c r="O182" s="294" t="str">
        <f t="shared" si="31"/>
        <v>21469</v>
      </c>
    </row>
    <row r="183" s="241" customFormat="1" ht="15.75" hidden="1" spans="1:15">
      <c r="A183" s="272" t="s">
        <v>7282</v>
      </c>
      <c r="B183" s="273" t="s">
        <v>1834</v>
      </c>
      <c r="C183" s="274">
        <f>SUMIF(表4.2024年政府性基金预算支出决算表!$A$6:$A$350,A183,表4.2024年政府性基金预算支出决算表!$E$6:$E$350)</f>
        <v>0</v>
      </c>
      <c r="D183" s="275">
        <f>ROUND(SUMIF('表12-1'!$A$3:$A$47,A183,'表12-1'!$C$3:$C$47)/10000,0)</f>
        <v>0</v>
      </c>
      <c r="E183" s="274"/>
      <c r="F183" s="274"/>
      <c r="G183" s="274"/>
      <c r="H183" s="274"/>
      <c r="I183" s="274"/>
      <c r="J183" s="274">
        <f t="shared" si="39"/>
        <v>0</v>
      </c>
      <c r="K183" s="274" t="str">
        <f t="shared" si="29"/>
        <v/>
      </c>
      <c r="L183" s="231" t="str">
        <f t="shared" si="37"/>
        <v>否</v>
      </c>
      <c r="M183" s="293" t="str">
        <f t="shared" si="30"/>
        <v>项</v>
      </c>
      <c r="N183" s="294"/>
      <c r="O183" s="294" t="str">
        <f t="shared" si="31"/>
        <v>21469</v>
      </c>
    </row>
    <row r="184" s="241" customFormat="1" ht="15.75" hidden="1" spans="1:15">
      <c r="A184" s="272" t="s">
        <v>7284</v>
      </c>
      <c r="B184" s="273" t="s">
        <v>1835</v>
      </c>
      <c r="C184" s="274">
        <f>SUMIF(表4.2024年政府性基金预算支出决算表!$A$6:$A$350,A184,表4.2024年政府性基金预算支出决算表!$E$6:$E$350)</f>
        <v>0</v>
      </c>
      <c r="D184" s="275">
        <f>ROUND(SUMIF('表12-1'!$A$3:$A$47,A184,'表12-1'!$C$3:$C$47)/10000,0)</f>
        <v>0</v>
      </c>
      <c r="E184" s="274"/>
      <c r="F184" s="274"/>
      <c r="G184" s="274"/>
      <c r="H184" s="274"/>
      <c r="I184" s="274"/>
      <c r="J184" s="274">
        <f t="shared" si="39"/>
        <v>0</v>
      </c>
      <c r="K184" s="274" t="str">
        <f t="shared" si="29"/>
        <v/>
      </c>
      <c r="L184" s="231" t="str">
        <f t="shared" si="37"/>
        <v>否</v>
      </c>
      <c r="M184" s="293" t="str">
        <f t="shared" si="30"/>
        <v>项</v>
      </c>
      <c r="N184" s="294"/>
      <c r="O184" s="294" t="str">
        <f t="shared" si="31"/>
        <v>21469</v>
      </c>
    </row>
    <row r="185" s="242" customFormat="1" ht="31.5" hidden="1" spans="1:15">
      <c r="A185" s="269" t="s">
        <v>7286</v>
      </c>
      <c r="B185" s="270" t="s">
        <v>1836</v>
      </c>
      <c r="C185" s="271">
        <f>SUMIF($O186:$O$352,$A185,C186:C$352)</f>
        <v>0</v>
      </c>
      <c r="D185" s="271">
        <f>SUMIF($O186:$O$352,$A185,D186:D$352)</f>
        <v>0</v>
      </c>
      <c r="E185" s="271">
        <f>SUMIF($O186:$O$296,$A185,E186:E$296)</f>
        <v>0</v>
      </c>
      <c r="F185" s="271">
        <f>SUMIF($O186:$O$296,$A185,F186:F$296)</f>
        <v>0</v>
      </c>
      <c r="G185" s="271">
        <f>SUMIF($O186:$O$296,$A185,G186:G$296)</f>
        <v>0</v>
      </c>
      <c r="H185" s="271">
        <f>SUMIF($O186:$O$296,$A185,H186:H$296)</f>
        <v>0</v>
      </c>
      <c r="I185" s="271">
        <f>SUMIF($O186:$O$296,$A185,I186:I$296)</f>
        <v>0</v>
      </c>
      <c r="J185" s="271">
        <f>SUMIF($O186:$O$352,$A185,J186:J$352)</f>
        <v>0</v>
      </c>
      <c r="K185" s="271" t="str">
        <f t="shared" si="29"/>
        <v/>
      </c>
      <c r="L185" s="231" t="str">
        <f t="shared" si="37"/>
        <v>否</v>
      </c>
      <c r="M185" s="291" t="str">
        <f t="shared" si="30"/>
        <v>款</v>
      </c>
      <c r="N185" s="292"/>
      <c r="O185" s="292" t="str">
        <f t="shared" si="31"/>
        <v>214</v>
      </c>
    </row>
    <row r="186" s="241" customFormat="1" ht="15.75" hidden="1" spans="1:15">
      <c r="A186" s="272" t="s">
        <v>7288</v>
      </c>
      <c r="B186" s="273" t="s">
        <v>1424</v>
      </c>
      <c r="C186" s="274">
        <f>SUMIF(表4.2024年政府性基金预算支出决算表!$A$6:$A$350,A186,表4.2024年政府性基金预算支出决算表!$E$6:$E$350)</f>
        <v>0</v>
      </c>
      <c r="D186" s="275">
        <f>ROUND(SUMIF('表12-1'!$A$3:$A$47,A186,'表12-1'!$C$3:$C$47)/10000,0)</f>
        <v>0</v>
      </c>
      <c r="E186" s="274"/>
      <c r="F186" s="274"/>
      <c r="G186" s="274"/>
      <c r="H186" s="274"/>
      <c r="I186" s="274"/>
      <c r="J186" s="274">
        <f t="shared" ref="J186:J190" si="40">D186-C186</f>
        <v>0</v>
      </c>
      <c r="K186" s="274" t="str">
        <f t="shared" si="29"/>
        <v/>
      </c>
      <c r="L186" s="231" t="str">
        <f t="shared" si="37"/>
        <v>否</v>
      </c>
      <c r="M186" s="293" t="str">
        <f t="shared" si="30"/>
        <v>项</v>
      </c>
      <c r="N186" s="294"/>
      <c r="O186" s="294" t="str">
        <f t="shared" si="31"/>
        <v>21470</v>
      </c>
    </row>
    <row r="187" s="241" customFormat="1" ht="31.5" hidden="1" spans="1:15">
      <c r="A187" s="272" t="s">
        <v>7289</v>
      </c>
      <c r="B187" s="273" t="s">
        <v>1837</v>
      </c>
      <c r="C187" s="274">
        <f>SUMIF(表4.2024年政府性基金预算支出决算表!$A$6:$A$350,A187,表4.2024年政府性基金预算支出决算表!$E$6:$E$350)</f>
        <v>0</v>
      </c>
      <c r="D187" s="275">
        <f>ROUND(SUMIF('表12-1'!$A$3:$A$47,A187,'表12-1'!$C$3:$C$47)/10000,0)</f>
        <v>0</v>
      </c>
      <c r="E187" s="274"/>
      <c r="F187" s="274"/>
      <c r="G187" s="274"/>
      <c r="H187" s="274"/>
      <c r="I187" s="274"/>
      <c r="J187" s="274">
        <f t="shared" si="40"/>
        <v>0</v>
      </c>
      <c r="K187" s="274" t="str">
        <f t="shared" si="29"/>
        <v/>
      </c>
      <c r="L187" s="231" t="str">
        <f t="shared" si="37"/>
        <v>否</v>
      </c>
      <c r="M187" s="293" t="str">
        <f t="shared" si="30"/>
        <v>项</v>
      </c>
      <c r="N187" s="294"/>
      <c r="O187" s="294" t="str">
        <f t="shared" si="31"/>
        <v>21470</v>
      </c>
    </row>
    <row r="188" s="244" customFormat="1" ht="31.5" hidden="1" spans="1:15">
      <c r="A188" s="278" t="s">
        <v>7291</v>
      </c>
      <c r="B188" s="279" t="s">
        <v>1838</v>
      </c>
      <c r="C188" s="271">
        <f>SUMIF($O189:$O$352,$A188,C189:C$352)</f>
        <v>0</v>
      </c>
      <c r="D188" s="271">
        <f>SUMIF($O189:$O$352,$A188,D189:D$352)</f>
        <v>0</v>
      </c>
      <c r="E188" s="271">
        <f>SUMIF($O189:$O$296,$A188,E189:E$296)</f>
        <v>0</v>
      </c>
      <c r="F188" s="271">
        <f>SUMIF($O189:$O$296,$A188,F189:F$296)</f>
        <v>0</v>
      </c>
      <c r="G188" s="271">
        <f>SUMIF($O189:$O$296,$A188,G189:G$296)</f>
        <v>0</v>
      </c>
      <c r="H188" s="271">
        <f>SUMIF($O189:$O$296,$A188,H189:H$296)</f>
        <v>0</v>
      </c>
      <c r="I188" s="271">
        <f>SUMIF($O189:$O$296,$A188,I189:I$296)</f>
        <v>0</v>
      </c>
      <c r="J188" s="271">
        <f>SUMIF($O189:$O$352,$A188,J189:J$352)</f>
        <v>0</v>
      </c>
      <c r="K188" s="299" t="str">
        <f t="shared" si="29"/>
        <v/>
      </c>
      <c r="L188" s="231" t="str">
        <f t="shared" si="37"/>
        <v>否</v>
      </c>
      <c r="M188" s="300" t="str">
        <f t="shared" si="30"/>
        <v>款</v>
      </c>
      <c r="N188" s="301"/>
      <c r="O188" s="301" t="str">
        <f t="shared" si="31"/>
        <v>214</v>
      </c>
    </row>
    <row r="189" s="245" customFormat="1" ht="15.75" hidden="1" spans="1:15">
      <c r="A189" s="280" t="s">
        <v>7292</v>
      </c>
      <c r="B189" s="281" t="s">
        <v>1424</v>
      </c>
      <c r="C189" s="274">
        <f>SUMIF(表4.2024年政府性基金预算支出决算表!$A$6:$A$350,A189,表4.2024年政府性基金预算支出决算表!$E$6:$E$350)</f>
        <v>0</v>
      </c>
      <c r="D189" s="275">
        <f>ROUND(SUMIF('表12-1'!$A$3:$A$47,A189,'表12-1'!$C$3:$C$47)/10000,0)</f>
        <v>0</v>
      </c>
      <c r="E189" s="274"/>
      <c r="F189" s="274"/>
      <c r="G189" s="274"/>
      <c r="H189" s="274"/>
      <c r="I189" s="274"/>
      <c r="J189" s="302">
        <f t="shared" si="40"/>
        <v>0</v>
      </c>
      <c r="K189" s="302" t="str">
        <f t="shared" si="29"/>
        <v/>
      </c>
      <c r="L189" s="231" t="str">
        <f t="shared" si="37"/>
        <v>否</v>
      </c>
      <c r="M189" s="303" t="str">
        <f t="shared" si="30"/>
        <v>项</v>
      </c>
      <c r="N189" s="304"/>
      <c r="O189" s="304" t="str">
        <f t="shared" si="31"/>
        <v>21471</v>
      </c>
    </row>
    <row r="190" s="243" customFormat="1" ht="31.5" hidden="1" spans="1:15">
      <c r="A190" s="272" t="s">
        <v>7293</v>
      </c>
      <c r="B190" s="273" t="s">
        <v>1839</v>
      </c>
      <c r="C190" s="274">
        <f>SUMIF(表4.2024年政府性基金预算支出决算表!$A$6:$A$350,A190,表4.2024年政府性基金预算支出决算表!$E$6:$E$350)</f>
        <v>0</v>
      </c>
      <c r="D190" s="275">
        <f>ROUND(SUMIF('表12-1'!$A$3:$A$47,A190,'表12-1'!$C$3:$C$47)/10000,0)</f>
        <v>0</v>
      </c>
      <c r="E190" s="274"/>
      <c r="F190" s="274"/>
      <c r="G190" s="274"/>
      <c r="H190" s="274"/>
      <c r="I190" s="274"/>
      <c r="J190" s="274">
        <f t="shared" si="40"/>
        <v>0</v>
      </c>
      <c r="K190" s="274" t="str">
        <f t="shared" si="29"/>
        <v/>
      </c>
      <c r="L190" s="231" t="str">
        <f t="shared" si="37"/>
        <v>否</v>
      </c>
      <c r="M190" s="293" t="str">
        <f t="shared" si="30"/>
        <v>项</v>
      </c>
      <c r="N190" s="294"/>
      <c r="O190" s="294" t="str">
        <f t="shared" si="31"/>
        <v>21471</v>
      </c>
    </row>
    <row r="191" s="242" customFormat="1" ht="31.5" hidden="1" spans="1:15">
      <c r="A191" s="269" t="s">
        <v>7295</v>
      </c>
      <c r="B191" s="270" t="s">
        <v>1840</v>
      </c>
      <c r="C191" s="271">
        <f>SUMIF($O192:$O$352,$A191,C192:C$352)</f>
        <v>0</v>
      </c>
      <c r="D191" s="271">
        <f>SUMIF($O192:$O$352,$A191,D192:D$352)</f>
        <v>0</v>
      </c>
      <c r="E191" s="271">
        <f>SUMIF($O192:$O$296,$A191,E192:E$296)</f>
        <v>0</v>
      </c>
      <c r="F191" s="271">
        <f>SUMIF($O192:$O$296,$A191,F192:F$296)</f>
        <v>0</v>
      </c>
      <c r="G191" s="271">
        <f>SUMIF($O192:$O$296,$A191,G192:G$296)</f>
        <v>0</v>
      </c>
      <c r="H191" s="271">
        <f>SUMIF($O192:$O$296,$A191,H192:H$296)</f>
        <v>0</v>
      </c>
      <c r="I191" s="271">
        <f>SUMIF($O192:$O$296,$A191,I192:I$296)</f>
        <v>0</v>
      </c>
      <c r="J191" s="271">
        <f>SUMIF($O192:$O$352,$A191,J192:J$352)</f>
        <v>0</v>
      </c>
      <c r="K191" s="271" t="str">
        <f t="shared" si="29"/>
        <v/>
      </c>
      <c r="L191" s="231" t="str">
        <f t="shared" si="37"/>
        <v>否</v>
      </c>
      <c r="M191" s="291" t="str">
        <f t="shared" si="30"/>
        <v>款</v>
      </c>
      <c r="N191" s="292"/>
      <c r="O191" s="292" t="str">
        <f t="shared" si="31"/>
        <v>214</v>
      </c>
    </row>
    <row r="192" s="248" customFormat="1" ht="15.75" hidden="1" spans="1:15">
      <c r="A192" s="266">
        <v>215</v>
      </c>
      <c r="B192" s="267" t="s">
        <v>1466</v>
      </c>
      <c r="C192" s="268">
        <f>SUMIF($O193:$O$352,$A192,C193:C$352)</f>
        <v>0</v>
      </c>
      <c r="D192" s="268">
        <f>SUMIF($O193:$O$352,$A192,D193:D$352)</f>
        <v>0</v>
      </c>
      <c r="E192" s="268">
        <f>SUMIF($O193:$O$296,$A192,E193:E$296)</f>
        <v>0</v>
      </c>
      <c r="F192" s="268">
        <f>SUMIF($O193:$O$296,$A192,F193:F$296)</f>
        <v>0</v>
      </c>
      <c r="G192" s="268">
        <f>SUMIF($O193:$O$296,$A192,G193:G$296)</f>
        <v>0</v>
      </c>
      <c r="H192" s="268">
        <f>SUMIF($O193:$O$296,$A192,H193:H$296)</f>
        <v>0</v>
      </c>
      <c r="I192" s="268">
        <f>SUMIF($O193:$O$296,$A192,I193:I$296)</f>
        <v>0</v>
      </c>
      <c r="J192" s="268">
        <f>SUMIF($O193:$O$352,$A192,J193:J$352)</f>
        <v>0</v>
      </c>
      <c r="K192" s="268" t="str">
        <f t="shared" si="29"/>
        <v/>
      </c>
      <c r="L192" s="231" t="str">
        <f t="shared" si="37"/>
        <v>否</v>
      </c>
      <c r="M192" s="289" t="str">
        <f t="shared" si="30"/>
        <v>类</v>
      </c>
      <c r="N192" s="290"/>
      <c r="O192" s="290">
        <f t="shared" si="31"/>
        <v>0</v>
      </c>
    </row>
    <row r="193" s="242" customFormat="1" ht="15.75" hidden="1" spans="1:15">
      <c r="A193" s="269" t="s">
        <v>7298</v>
      </c>
      <c r="B193" s="270" t="s">
        <v>1841</v>
      </c>
      <c r="C193" s="271">
        <f>SUMIF($O194:$O$352,$A193,C194:C$352)</f>
        <v>0</v>
      </c>
      <c r="D193" s="271">
        <f>SUMIF($O194:$O$352,$A193,D194:D$352)</f>
        <v>0</v>
      </c>
      <c r="E193" s="271">
        <f>SUMIF($O194:$O$296,$A193,E194:E$296)</f>
        <v>0</v>
      </c>
      <c r="F193" s="271">
        <f>SUMIF($O194:$O$296,$A193,F194:F$296)</f>
        <v>0</v>
      </c>
      <c r="G193" s="271">
        <f>SUMIF($O194:$O$296,$A193,G194:G$296)</f>
        <v>0</v>
      </c>
      <c r="H193" s="271">
        <f>SUMIF($O194:$O$296,$A193,H194:H$296)</f>
        <v>0</v>
      </c>
      <c r="I193" s="271">
        <f>SUMIF($O194:$O$296,$A193,I194:I$296)</f>
        <v>0</v>
      </c>
      <c r="J193" s="271">
        <f>SUMIF($O194:$O$352,$A193,J194:J$352)</f>
        <v>0</v>
      </c>
      <c r="K193" s="271" t="str">
        <f t="shared" si="29"/>
        <v/>
      </c>
      <c r="L193" s="231" t="str">
        <f t="shared" si="37"/>
        <v>否</v>
      </c>
      <c r="M193" s="291" t="str">
        <f t="shared" si="30"/>
        <v>款</v>
      </c>
      <c r="N193" s="292"/>
      <c r="O193" s="292" t="str">
        <f t="shared" si="31"/>
        <v>215</v>
      </c>
    </row>
    <row r="194" s="241" customFormat="1" ht="15.75" hidden="1" spans="1:15">
      <c r="A194" s="272" t="s">
        <v>7300</v>
      </c>
      <c r="B194" s="273" t="s">
        <v>1842</v>
      </c>
      <c r="C194" s="274">
        <f>SUMIF(表4.2024年政府性基金预算支出决算表!$A$6:$A$350,A194,表4.2024年政府性基金预算支出决算表!$E$6:$E$350)</f>
        <v>0</v>
      </c>
      <c r="D194" s="275">
        <f>ROUND(SUMIF('表12-1'!$A$3:$A$47,A194,'表12-1'!$C$3:$C$47)/10000,0)</f>
        <v>0</v>
      </c>
      <c r="E194" s="274"/>
      <c r="F194" s="274"/>
      <c r="G194" s="274"/>
      <c r="H194" s="274"/>
      <c r="I194" s="274"/>
      <c r="J194" s="274">
        <f t="shared" ref="J194:J196" si="41">D194-C194</f>
        <v>0</v>
      </c>
      <c r="K194" s="274" t="str">
        <f t="shared" si="29"/>
        <v/>
      </c>
      <c r="L194" s="231" t="str">
        <f t="shared" si="37"/>
        <v>否</v>
      </c>
      <c r="M194" s="293" t="str">
        <f t="shared" si="30"/>
        <v>项</v>
      </c>
      <c r="N194" s="294"/>
      <c r="O194" s="294" t="str">
        <f t="shared" si="31"/>
        <v>21562</v>
      </c>
    </row>
    <row r="195" s="241" customFormat="1" ht="15.75" hidden="1" spans="1:15">
      <c r="A195" s="272" t="s">
        <v>7302</v>
      </c>
      <c r="B195" s="273" t="s">
        <v>1843</v>
      </c>
      <c r="C195" s="274">
        <f>SUMIF(表4.2024年政府性基金预算支出决算表!$A$6:$A$350,A195,表4.2024年政府性基金预算支出决算表!$E$6:$E$350)</f>
        <v>0</v>
      </c>
      <c r="D195" s="275">
        <f>ROUND(SUMIF('表12-1'!$A$3:$A$47,A195,'表12-1'!$C$3:$C$47)/10000,0)</f>
        <v>0</v>
      </c>
      <c r="E195" s="274"/>
      <c r="F195" s="274"/>
      <c r="G195" s="274"/>
      <c r="H195" s="274"/>
      <c r="I195" s="274"/>
      <c r="J195" s="274">
        <f t="shared" si="41"/>
        <v>0</v>
      </c>
      <c r="K195" s="274" t="str">
        <f t="shared" si="29"/>
        <v/>
      </c>
      <c r="L195" s="231" t="str">
        <f t="shared" si="37"/>
        <v>否</v>
      </c>
      <c r="M195" s="293" t="str">
        <f t="shared" si="30"/>
        <v>项</v>
      </c>
      <c r="N195" s="294"/>
      <c r="O195" s="294" t="str">
        <f t="shared" si="31"/>
        <v>21562</v>
      </c>
    </row>
    <row r="196" s="241" customFormat="1" ht="15.75" hidden="1" spans="1:15">
      <c r="A196" s="272" t="s">
        <v>7304</v>
      </c>
      <c r="B196" s="273" t="s">
        <v>1844</v>
      </c>
      <c r="C196" s="274">
        <f>SUMIF(表4.2024年政府性基金预算支出决算表!$A$6:$A$350,A196,表4.2024年政府性基金预算支出决算表!$E$6:$E$350)</f>
        <v>0</v>
      </c>
      <c r="D196" s="275">
        <f>ROUND(SUMIF('表12-1'!$A$3:$A$47,A196,'表12-1'!$C$3:$C$47)/10000,0)</f>
        <v>0</v>
      </c>
      <c r="E196" s="274"/>
      <c r="F196" s="274"/>
      <c r="G196" s="274"/>
      <c r="H196" s="274"/>
      <c r="I196" s="274"/>
      <c r="J196" s="274">
        <f t="shared" si="41"/>
        <v>0</v>
      </c>
      <c r="K196" s="274" t="str">
        <f t="shared" si="29"/>
        <v/>
      </c>
      <c r="L196" s="231" t="str">
        <f t="shared" si="37"/>
        <v>否</v>
      </c>
      <c r="M196" s="293" t="str">
        <f t="shared" si="30"/>
        <v>项</v>
      </c>
      <c r="N196" s="294"/>
      <c r="O196" s="294" t="str">
        <f t="shared" si="31"/>
        <v>21562</v>
      </c>
    </row>
    <row r="197" s="248" customFormat="1" ht="15.75" hidden="1" spans="1:15">
      <c r="A197" s="266">
        <v>217</v>
      </c>
      <c r="B197" s="267" t="s">
        <v>1522</v>
      </c>
      <c r="C197" s="268">
        <f>SUMIF($O198:$O$352,$A197,C198:C$352)</f>
        <v>0</v>
      </c>
      <c r="D197" s="268">
        <f>SUMIF($O198:$O$352,$A197,D198:D$352)</f>
        <v>0</v>
      </c>
      <c r="E197" s="268">
        <f>SUMIF($O198:$O$296,$A197,E198:E$296)</f>
        <v>0</v>
      </c>
      <c r="F197" s="268">
        <f>SUMIF($O198:$O$296,$A197,F198:F$296)</f>
        <v>0</v>
      </c>
      <c r="G197" s="268">
        <f>SUMIF($O198:$O$296,$A197,G198:G$296)</f>
        <v>0</v>
      </c>
      <c r="H197" s="268">
        <f>SUMIF($O198:$O$296,$A197,H198:H$296)</f>
        <v>0</v>
      </c>
      <c r="I197" s="268">
        <f>SUMIF($O198:$O$296,$A197,I198:I$296)</f>
        <v>0</v>
      </c>
      <c r="J197" s="268">
        <f>SUMIF($O198:$O$352,$A197,J198:J$352)</f>
        <v>0</v>
      </c>
      <c r="K197" s="268" t="str">
        <f t="shared" si="29"/>
        <v/>
      </c>
      <c r="L197" s="231" t="str">
        <f t="shared" si="37"/>
        <v>否</v>
      </c>
      <c r="M197" s="289" t="str">
        <f t="shared" si="30"/>
        <v>类</v>
      </c>
      <c r="N197" s="290"/>
      <c r="O197" s="290">
        <f t="shared" si="31"/>
        <v>0</v>
      </c>
    </row>
    <row r="198" s="241" customFormat="1" ht="15.75" hidden="1" spans="1:15">
      <c r="A198" s="272" t="s">
        <v>7307</v>
      </c>
      <c r="B198" s="273" t="s">
        <v>1845</v>
      </c>
      <c r="C198" s="274">
        <f>SUMIF(表4.2024年政府性基金预算支出决算表!$A$6:$A$350,A198,表4.2024年政府性基金预算支出决算表!$E$6:$E$350)</f>
        <v>0</v>
      </c>
      <c r="D198" s="275">
        <f>ROUND(SUMIF('表12-1'!$A$3:$A$47,A198,'表12-1'!$C$3:$C$47)/10000,0)</f>
        <v>0</v>
      </c>
      <c r="E198" s="274"/>
      <c r="F198" s="274"/>
      <c r="G198" s="274"/>
      <c r="H198" s="274"/>
      <c r="I198" s="274"/>
      <c r="J198" s="274">
        <f>D198-C198</f>
        <v>0</v>
      </c>
      <c r="K198" s="274" t="str">
        <f t="shared" si="29"/>
        <v/>
      </c>
      <c r="L198" s="231" t="str">
        <f t="shared" si="37"/>
        <v>否</v>
      </c>
      <c r="M198" s="293" t="str">
        <f t="shared" si="30"/>
        <v>项</v>
      </c>
      <c r="N198" s="294"/>
      <c r="O198" s="294" t="str">
        <f t="shared" si="31"/>
        <v>21704</v>
      </c>
    </row>
    <row r="199" s="241" customFormat="1" ht="15.75" hidden="1" spans="1:15">
      <c r="A199" s="272" t="s">
        <v>7309</v>
      </c>
      <c r="B199" s="273" t="s">
        <v>1846</v>
      </c>
      <c r="C199" s="274">
        <f>SUMIF(表4.2024年政府性基金预算支出决算表!$A$6:$A$350,A199,表4.2024年政府性基金预算支出决算表!$E$6:$E$350)</f>
        <v>0</v>
      </c>
      <c r="D199" s="275">
        <f>ROUND(SUMIF('表12-1'!$A$3:$A$47,A199,'表12-1'!$C$3:$C$47)/10000,0)</f>
        <v>0</v>
      </c>
      <c r="E199" s="274"/>
      <c r="F199" s="274"/>
      <c r="G199" s="274"/>
      <c r="H199" s="274"/>
      <c r="I199" s="274"/>
      <c r="J199" s="274">
        <f>D199-C199</f>
        <v>0</v>
      </c>
      <c r="K199" s="274" t="str">
        <f t="shared" si="29"/>
        <v/>
      </c>
      <c r="L199" s="231" t="str">
        <f t="shared" si="37"/>
        <v>否</v>
      </c>
      <c r="M199" s="293" t="str">
        <f t="shared" si="30"/>
        <v>项</v>
      </c>
      <c r="N199" s="294"/>
      <c r="O199" s="294" t="str">
        <f t="shared" si="31"/>
        <v>21704</v>
      </c>
    </row>
    <row r="200" s="248" customFormat="1" ht="15.75" hidden="1" spans="1:15">
      <c r="A200" s="266">
        <v>221</v>
      </c>
      <c r="B200" s="267" t="s">
        <v>9075</v>
      </c>
      <c r="C200" s="268">
        <f>SUMIF($O201:$O$352,$A200,C201:C$352)</f>
        <v>0</v>
      </c>
      <c r="D200" s="268">
        <f>SUMIF($O201:$O$352,$A200,D201:D$352)</f>
        <v>0</v>
      </c>
      <c r="E200" s="268">
        <f>SUMIF($O201:$O$296,$A200,E201:E$296)</f>
        <v>0</v>
      </c>
      <c r="F200" s="268">
        <f>SUMIF($O201:$O$296,$A200,F201:F$296)</f>
        <v>0</v>
      </c>
      <c r="G200" s="268">
        <f>SUMIF($O201:$O$296,$A200,G201:G$296)</f>
        <v>0</v>
      </c>
      <c r="H200" s="268">
        <f>SUMIF($O201:$O$296,$A200,H201:H$296)</f>
        <v>0</v>
      </c>
      <c r="I200" s="268">
        <f>SUMIF($O201:$O$296,$A200,I201:I$296)</f>
        <v>0</v>
      </c>
      <c r="J200" s="268">
        <f>SUMIF($O201:$O$352,$A200,J201:J$352)</f>
        <v>0</v>
      </c>
      <c r="K200" s="268" t="str">
        <f t="shared" ref="K200:K205" si="42">IFERROR(TEXT(J200/C200,"0.0%"),"")</f>
        <v/>
      </c>
      <c r="L200" s="231" t="str">
        <f t="shared" si="37"/>
        <v>否</v>
      </c>
      <c r="M200" s="289" t="str">
        <f>IF(LEN(A200)=3,"类",IF(LEN(A200)=5,"款","项"))</f>
        <v>类</v>
      </c>
      <c r="N200" s="290"/>
      <c r="O200" s="290">
        <f>_xlfn.IFS(LEN(A200)=3,0,LEN(A200)=5,LEFT(A200,3),LEN(A200)=7,LEFT(A200,5))</f>
        <v>0</v>
      </c>
    </row>
    <row r="201" s="242" customFormat="1" ht="15.75" hidden="1" spans="1:15">
      <c r="A201" s="269">
        <v>22198</v>
      </c>
      <c r="B201" s="270" t="s">
        <v>9076</v>
      </c>
      <c r="C201" s="271">
        <f>SUMIF($O202:$O$352,$A201,C202:C$352)</f>
        <v>0</v>
      </c>
      <c r="D201" s="271">
        <f>SUMIF($O202:$O$352,$A201,D202:D$352)</f>
        <v>0</v>
      </c>
      <c r="E201" s="271">
        <f>SUMIF($O202:$O$296,$A201,E202:E$296)</f>
        <v>0</v>
      </c>
      <c r="F201" s="271">
        <f>SUMIF($O202:$O$296,$A201,F202:F$296)</f>
        <v>0</v>
      </c>
      <c r="G201" s="271">
        <f>SUMIF($O202:$O$296,$A201,G202:G$296)</f>
        <v>0</v>
      </c>
      <c r="H201" s="271">
        <f>SUMIF($O202:$O$296,$A201,H202:H$296)</f>
        <v>0</v>
      </c>
      <c r="I201" s="271">
        <f>SUMIF($O202:$O$296,$A201,I202:I$296)</f>
        <v>0</v>
      </c>
      <c r="J201" s="271">
        <f>SUMIF($O202:$O$352,$A201,J202:J$352)</f>
        <v>0</v>
      </c>
      <c r="K201" s="271" t="str">
        <f t="shared" si="42"/>
        <v/>
      </c>
      <c r="L201" s="231" t="str">
        <f t="shared" si="37"/>
        <v>否</v>
      </c>
      <c r="M201" s="291" t="str">
        <f>IF(LEN(A201)=3,"类",IF(LEN(A201)=5,"款","项"))</f>
        <v>款</v>
      </c>
      <c r="N201" s="292"/>
      <c r="O201" s="292" t="str">
        <f>_xlfn.IFS(LEN(A201)=3,0,LEN(A201)=5,LEFT(A201,3),LEN(A201)=7,LEFT(A201,5))</f>
        <v>221</v>
      </c>
    </row>
    <row r="202" s="241" customFormat="1" ht="15.75" hidden="1" spans="1:15">
      <c r="A202" s="272">
        <v>2219801</v>
      </c>
      <c r="B202" s="273" t="s">
        <v>9077</v>
      </c>
      <c r="C202" s="274">
        <f>SUMIF(表4.2024年政府性基金预算支出决算表!$A$6:$A$350,A202,表4.2024年政府性基金预算支出决算表!$E$6:$E$350)</f>
        <v>0</v>
      </c>
      <c r="D202" s="275">
        <f>ROUND(SUMIF('表12-1'!$A$3:$A$47,A202,'表12-1'!$C$3:$C$47)/10000,0)</f>
        <v>0</v>
      </c>
      <c r="E202" s="274"/>
      <c r="F202" s="274"/>
      <c r="G202" s="274"/>
      <c r="H202" s="274"/>
      <c r="I202" s="274"/>
      <c r="J202" s="274"/>
      <c r="K202" s="274"/>
      <c r="L202" s="231" t="str">
        <f t="shared" si="37"/>
        <v>否</v>
      </c>
      <c r="M202" s="293" t="str">
        <f>IF(LEN(A202)=3,"类",IF(LEN(A202)=5,"款","项"))</f>
        <v>项</v>
      </c>
      <c r="N202" s="294"/>
      <c r="O202" s="294" t="str">
        <f>_xlfn.IFS(LEN(A202)=3,0,LEN(A202)=5,LEFT(A202,3),LEN(A202)=7,LEFT(A202,5))</f>
        <v>22198</v>
      </c>
    </row>
    <row r="203" s="241" customFormat="1" ht="15.75" hidden="1" spans="1:15">
      <c r="A203" s="272">
        <v>2219899</v>
      </c>
      <c r="B203" s="273" t="s">
        <v>9078</v>
      </c>
      <c r="C203" s="274">
        <f>SUMIF(表4.2024年政府性基金预算支出决算表!$A$6:$A$350,A203,表4.2024年政府性基金预算支出决算表!$E$6:$E$350)</f>
        <v>0</v>
      </c>
      <c r="D203" s="275">
        <f>ROUND(SUMIF('表12-1'!$A$3:$A$47,A203,'表12-1'!$C$3:$C$47)/10000,0)</f>
        <v>0</v>
      </c>
      <c r="E203" s="274"/>
      <c r="F203" s="274"/>
      <c r="G203" s="274"/>
      <c r="H203" s="274"/>
      <c r="I203" s="274"/>
      <c r="J203" s="274"/>
      <c r="K203" s="274"/>
      <c r="L203" s="231" t="str">
        <f t="shared" si="37"/>
        <v>否</v>
      </c>
      <c r="M203" s="293" t="str">
        <f t="shared" ref="M203:M212" si="43">IF(LEN(A203)=3,"类",IF(LEN(A203)=5,"款","项"))</f>
        <v>项</v>
      </c>
      <c r="N203" s="294"/>
      <c r="O203" s="294" t="str">
        <f t="shared" ref="O203:O212" si="44">_xlfn.IFS(LEN(A203)=3,0,LEN(A203)=5,LEFT(A203,3),LEN(A203)=7,LEFT(A203,5))</f>
        <v>22198</v>
      </c>
    </row>
    <row r="204" s="248" customFormat="1" ht="15.75" hidden="1" spans="1:15">
      <c r="A204" s="266">
        <v>222</v>
      </c>
      <c r="B204" s="267" t="s">
        <v>9079</v>
      </c>
      <c r="C204" s="268">
        <f>SUMIF($O205:$O$352,$A204,C205:C$352)</f>
        <v>0</v>
      </c>
      <c r="D204" s="268">
        <f>SUMIF($O205:$O$352,$A204,D205:D$352)</f>
        <v>0</v>
      </c>
      <c r="E204" s="268">
        <f>SUMIF($O205:$O$296,$A204,E205:E$296)</f>
        <v>0</v>
      </c>
      <c r="F204" s="268">
        <f>SUMIF($O205:$O$296,$A204,F205:F$296)</f>
        <v>0</v>
      </c>
      <c r="G204" s="268">
        <f>SUMIF($O205:$O$296,$A204,G205:G$296)</f>
        <v>0</v>
      </c>
      <c r="H204" s="268">
        <f>SUMIF($O205:$O$296,$A204,H205:H$296)</f>
        <v>0</v>
      </c>
      <c r="I204" s="268">
        <f>SUMIF($O205:$O$296,$A204,I205:I$296)</f>
        <v>0</v>
      </c>
      <c r="J204" s="268">
        <f>SUMIF($O205:$O$352,$A204,J205:J$352)</f>
        <v>0</v>
      </c>
      <c r="K204" s="268" t="str">
        <f t="shared" si="42"/>
        <v/>
      </c>
      <c r="L204" s="231" t="str">
        <f t="shared" si="37"/>
        <v>否</v>
      </c>
      <c r="M204" s="289" t="str">
        <f t="shared" si="43"/>
        <v>类</v>
      </c>
      <c r="N204" s="290"/>
      <c r="O204" s="290">
        <f t="shared" si="44"/>
        <v>0</v>
      </c>
    </row>
    <row r="205" s="242" customFormat="1" ht="15.75" hidden="1" spans="1:15">
      <c r="A205" s="269">
        <v>22298</v>
      </c>
      <c r="B205" s="270" t="s">
        <v>9076</v>
      </c>
      <c r="C205" s="271">
        <f>SUMIF($O206:$O$352,$A205,C206:C$352)</f>
        <v>0</v>
      </c>
      <c r="D205" s="271">
        <f>SUMIF($O206:$O$352,$A205,D206:D$352)</f>
        <v>0</v>
      </c>
      <c r="E205" s="271">
        <f>SUMIF($O206:$O$296,$A205,E206:E$296)</f>
        <v>0</v>
      </c>
      <c r="F205" s="271">
        <f>SUMIF($O206:$O$296,$A205,F206:F$296)</f>
        <v>0</v>
      </c>
      <c r="G205" s="271">
        <f>SUMIF($O206:$O$296,$A205,G206:G$296)</f>
        <v>0</v>
      </c>
      <c r="H205" s="271">
        <f>SUMIF($O206:$O$296,$A205,H206:H$296)</f>
        <v>0</v>
      </c>
      <c r="I205" s="271">
        <f>SUMIF($O206:$O$296,$A205,I206:I$296)</f>
        <v>0</v>
      </c>
      <c r="J205" s="271">
        <f>SUMIF($O206:$O$352,$A205,J206:J$352)</f>
        <v>0</v>
      </c>
      <c r="K205" s="271" t="str">
        <f t="shared" si="42"/>
        <v/>
      </c>
      <c r="L205" s="231" t="str">
        <f t="shared" si="37"/>
        <v>否</v>
      </c>
      <c r="M205" s="291" t="str">
        <f t="shared" si="43"/>
        <v>款</v>
      </c>
      <c r="N205" s="292"/>
      <c r="O205" s="292" t="str">
        <f t="shared" si="44"/>
        <v>222</v>
      </c>
    </row>
    <row r="206" s="241" customFormat="1" ht="15.75" hidden="1" spans="1:15">
      <c r="A206" s="272">
        <v>2229801</v>
      </c>
      <c r="B206" s="273" t="s">
        <v>9080</v>
      </c>
      <c r="C206" s="274">
        <f>SUMIF(表4.2024年政府性基金预算支出决算表!$A$6:$A$350,A206,表4.2024年政府性基金预算支出决算表!$E$6:$E$350)</f>
        <v>0</v>
      </c>
      <c r="D206" s="275">
        <f>ROUND(SUMIF('表12-1'!$A$3:$A$47,A206,'表12-1'!$C$3:$C$47)/10000,0)</f>
        <v>0</v>
      </c>
      <c r="E206" s="274"/>
      <c r="F206" s="274"/>
      <c r="G206" s="274"/>
      <c r="H206" s="274"/>
      <c r="I206" s="274"/>
      <c r="J206" s="274"/>
      <c r="K206" s="274"/>
      <c r="L206" s="231" t="str">
        <f t="shared" si="37"/>
        <v>否</v>
      </c>
      <c r="M206" s="293" t="str">
        <f t="shared" si="43"/>
        <v>项</v>
      </c>
      <c r="N206" s="294"/>
      <c r="O206" s="294" t="str">
        <f t="shared" si="44"/>
        <v>22298</v>
      </c>
    </row>
    <row r="207" s="241" customFormat="1" ht="15.75" hidden="1" spans="1:15">
      <c r="A207" s="272">
        <v>2229899</v>
      </c>
      <c r="B207" s="273" t="s">
        <v>9081</v>
      </c>
      <c r="C207" s="274">
        <f>SUMIF(表4.2024年政府性基金预算支出决算表!$A$6:$A$350,A207,表4.2024年政府性基金预算支出决算表!$E$6:$E$350)</f>
        <v>0</v>
      </c>
      <c r="D207" s="275">
        <f>ROUND(SUMIF('表12-1'!$A$3:$A$47,A207,'表12-1'!$C$3:$C$47)/10000,0)</f>
        <v>0</v>
      </c>
      <c r="E207" s="274"/>
      <c r="F207" s="274"/>
      <c r="G207" s="274"/>
      <c r="H207" s="274"/>
      <c r="I207" s="274"/>
      <c r="J207" s="274"/>
      <c r="K207" s="274"/>
      <c r="L207" s="237"/>
      <c r="M207" s="293"/>
      <c r="N207" s="294"/>
      <c r="O207" s="294"/>
    </row>
    <row r="208" s="248" customFormat="1" ht="15.75" hidden="1" spans="1:15">
      <c r="A208" s="266">
        <v>224</v>
      </c>
      <c r="B208" s="267" t="s">
        <v>9082</v>
      </c>
      <c r="C208" s="268">
        <f>SUMIF($O209:$O$352,$A208,C209:C$352)</f>
        <v>0</v>
      </c>
      <c r="D208" s="268">
        <f>SUMIF($O209:$O$352,$A208,D209:D$352)</f>
        <v>0</v>
      </c>
      <c r="E208" s="268">
        <f>SUMIF($O209:$O$296,$A208,E209:E$296)</f>
        <v>0</v>
      </c>
      <c r="F208" s="268">
        <f>SUMIF($O209:$O$296,$A208,F209:F$296)</f>
        <v>0</v>
      </c>
      <c r="G208" s="268">
        <f>SUMIF($O209:$O$296,$A208,G209:G$296)</f>
        <v>0</v>
      </c>
      <c r="H208" s="268">
        <f>SUMIF($O209:$O$296,$A208,H209:H$296)</f>
        <v>0</v>
      </c>
      <c r="I208" s="268">
        <f>SUMIF($O209:$O$296,$A208,I209:I$296)</f>
        <v>0</v>
      </c>
      <c r="J208" s="268">
        <f>SUMIF($O209:$O$352,$A208,J209:J$352)</f>
        <v>0</v>
      </c>
      <c r="K208" s="268" t="str">
        <f>IFERROR(TEXT(J208/C208,"0.0%"),"")</f>
        <v/>
      </c>
      <c r="L208" s="231" t="str">
        <f t="shared" ref="L203:L212" si="45">IF(B208&lt;&gt;"",IF(SUM(C208:D208)&lt;&gt;0,"是","否"),"是")</f>
        <v>否</v>
      </c>
      <c r="M208" s="289" t="str">
        <f t="shared" si="43"/>
        <v>类</v>
      </c>
      <c r="N208" s="290"/>
      <c r="O208" s="290">
        <f t="shared" si="44"/>
        <v>0</v>
      </c>
    </row>
    <row r="209" s="242" customFormat="1" ht="15.75" hidden="1" spans="1:15">
      <c r="A209" s="269">
        <v>22498</v>
      </c>
      <c r="B209" s="270" t="s">
        <v>9076</v>
      </c>
      <c r="C209" s="271">
        <f>SUMIF($O210:$O$352,$A209,C210:C$352)</f>
        <v>0</v>
      </c>
      <c r="D209" s="271">
        <f>SUMIF($O210:$O$352,$A209,D210:D$352)</f>
        <v>0</v>
      </c>
      <c r="E209" s="271">
        <f>SUMIF($O210:$O$296,$A209,E210:E$296)</f>
        <v>0</v>
      </c>
      <c r="F209" s="271">
        <f>SUMIF($O210:$O$296,$A209,F210:F$296)</f>
        <v>0</v>
      </c>
      <c r="G209" s="271">
        <f>SUMIF($O210:$O$296,$A209,G210:G$296)</f>
        <v>0</v>
      </c>
      <c r="H209" s="271">
        <f>SUMIF($O210:$O$296,$A209,H210:H$296)</f>
        <v>0</v>
      </c>
      <c r="I209" s="271">
        <f>SUMIF($O210:$O$296,$A209,I210:I$296)</f>
        <v>0</v>
      </c>
      <c r="J209" s="271">
        <f>SUMIF($O210:$O$352,$A209,J210:J$352)</f>
        <v>0</v>
      </c>
      <c r="K209" s="271" t="str">
        <f>IFERROR(TEXT(J209/C209,"0.0%"),"")</f>
        <v/>
      </c>
      <c r="L209" s="232" t="str">
        <f t="shared" si="45"/>
        <v>否</v>
      </c>
      <c r="M209" s="291" t="str">
        <f t="shared" si="43"/>
        <v>款</v>
      </c>
      <c r="N209" s="292"/>
      <c r="O209" s="292" t="str">
        <f t="shared" si="44"/>
        <v>224</v>
      </c>
    </row>
    <row r="210" s="241" customFormat="1" ht="17.25" hidden="1" spans="1:15">
      <c r="A210" s="272">
        <v>2249801</v>
      </c>
      <c r="B210" s="273" t="s">
        <v>9083</v>
      </c>
      <c r="C210" s="274">
        <f>SUMIF(表4.2024年政府性基金预算支出决算表!$A$6:$A$350,A210,表4.2024年政府性基金预算支出决算表!$E$6:$E$350)</f>
        <v>0</v>
      </c>
      <c r="D210" s="275">
        <f>ROUND(SUMIF('表12-1'!$A$3:$A$47,A210,'表12-1'!$C$3:$C$47)/10000,0)</f>
        <v>0</v>
      </c>
      <c r="E210" s="274"/>
      <c r="F210" s="274"/>
      <c r="G210" s="274"/>
      <c r="H210" s="274"/>
      <c r="I210" s="274"/>
      <c r="J210" s="274"/>
      <c r="K210" s="274"/>
      <c r="L210" s="237" t="str">
        <f t="shared" si="45"/>
        <v>否</v>
      </c>
      <c r="M210" s="293" t="str">
        <f t="shared" si="43"/>
        <v>项</v>
      </c>
      <c r="N210" s="294"/>
      <c r="O210" s="294" t="str">
        <f t="shared" si="44"/>
        <v>22498</v>
      </c>
    </row>
    <row r="211" s="241" customFormat="1" ht="15.75" hidden="1" spans="1:15">
      <c r="A211" s="272">
        <v>2249802</v>
      </c>
      <c r="B211" s="273" t="s">
        <v>9084</v>
      </c>
      <c r="C211" s="274">
        <f>SUMIF(表4.2024年政府性基金预算支出决算表!$A$6:$A$350,A211,表4.2024年政府性基金预算支出决算表!$E$6:$E$350)</f>
        <v>0</v>
      </c>
      <c r="D211" s="275">
        <f>ROUND(SUMIF('表12-1'!$A$3:$A$47,A211,'表12-1'!$C$3:$C$47)/10000,0)</f>
        <v>0</v>
      </c>
      <c r="E211" s="274"/>
      <c r="F211" s="274"/>
      <c r="G211" s="274"/>
      <c r="H211" s="274"/>
      <c r="I211" s="274"/>
      <c r="J211" s="274"/>
      <c r="K211" s="274"/>
      <c r="L211" s="237" t="str">
        <f t="shared" si="45"/>
        <v>否</v>
      </c>
      <c r="M211" s="293" t="str">
        <f t="shared" si="43"/>
        <v>项</v>
      </c>
      <c r="N211" s="294"/>
      <c r="O211" s="294" t="str">
        <f t="shared" si="44"/>
        <v>22498</v>
      </c>
    </row>
    <row r="212" s="241" customFormat="1" ht="15.75" hidden="1" spans="1:15">
      <c r="A212" s="272">
        <v>2249899</v>
      </c>
      <c r="B212" s="273" t="s">
        <v>9085</v>
      </c>
      <c r="C212" s="274">
        <f>SUMIF(表4.2024年政府性基金预算支出决算表!$A$6:$A$350,A212,表4.2024年政府性基金预算支出决算表!$E$6:$E$350)</f>
        <v>0</v>
      </c>
      <c r="D212" s="275">
        <f>ROUND(SUMIF('表12-1'!$A$3:$A$47,A212,'表12-1'!$C$3:$C$47)/10000,0)</f>
        <v>0</v>
      </c>
      <c r="E212" s="274"/>
      <c r="F212" s="274"/>
      <c r="G212" s="274"/>
      <c r="H212" s="274"/>
      <c r="I212" s="274"/>
      <c r="J212" s="274"/>
      <c r="K212" s="274"/>
      <c r="L212" s="237" t="str">
        <f t="shared" si="45"/>
        <v>否</v>
      </c>
      <c r="M212" s="293" t="str">
        <f t="shared" si="43"/>
        <v>项</v>
      </c>
      <c r="N212" s="294"/>
      <c r="O212" s="294" t="str">
        <f t="shared" si="44"/>
        <v>22498</v>
      </c>
    </row>
    <row r="213" s="247" customFormat="1" spans="1:16">
      <c r="A213" s="276">
        <v>229</v>
      </c>
      <c r="B213" s="277" t="s">
        <v>424</v>
      </c>
      <c r="C213" s="268">
        <f>SUMIF($O214:$O$352,$A213,C214:C$352)</f>
        <v>8016</v>
      </c>
      <c r="D213" s="268">
        <f>SUMIF($O214:$O$352,$A213,D214:D$352)</f>
        <v>2134</v>
      </c>
      <c r="E213" s="268">
        <f>SUMIF($O214:$O$296,$A213,E214:E$296)</f>
        <v>0</v>
      </c>
      <c r="F213" s="268">
        <f>SUMIF($O214:$O$296,$A213,F214:F$296)</f>
        <v>280</v>
      </c>
      <c r="G213" s="268">
        <f>SUMIF($O214:$O$296,$A213,G214:G$296)</f>
        <v>0</v>
      </c>
      <c r="H213" s="268">
        <f>SUMIF($O214:$O$296,$A213,H214:H$296)</f>
        <v>0</v>
      </c>
      <c r="I213" s="268">
        <f>SUMIF($O214:$O$296,$A213,I214:I$296)</f>
        <v>1200</v>
      </c>
      <c r="J213" s="268">
        <f>SUMIF($O214:$O$352,$A213,J214:J$352)</f>
        <v>-5882</v>
      </c>
      <c r="K213" s="295" t="str">
        <f t="shared" ref="K213:K276" si="46">IFERROR(TEXT(J213/C213,"0.0%"),"")</f>
        <v>-73.4%</v>
      </c>
      <c r="L213" s="234" t="str">
        <f t="shared" ref="L213:L276" si="47">IF(B213&lt;&gt;"",IF(SUM(C213:D213)&lt;&gt;0,"是","否"),"是")</f>
        <v>是</v>
      </c>
      <c r="M213" s="296" t="str">
        <f t="shared" ref="M213:M276" si="48">IF(LEN(A213)=3,"类",IF(LEN(A213)=5,"款","项"))</f>
        <v>类</v>
      </c>
      <c r="N213" s="297"/>
      <c r="O213" s="297">
        <f t="shared" ref="O213:O276" si="49">_xlfn.IFS(LEN(A213)=3,0,LEN(A213)=5,LEFT(A213,3),LEN(A213)=7,LEFT(A213,5))</f>
        <v>0</v>
      </c>
      <c r="P213" s="305">
        <v>1</v>
      </c>
    </row>
    <row r="214" s="244" customFormat="1" ht="33" customHeight="1" spans="1:16">
      <c r="A214" s="278" t="s">
        <v>7311</v>
      </c>
      <c r="B214" s="279" t="s">
        <v>1847</v>
      </c>
      <c r="C214" s="271">
        <f>SUMIF($O215:$O$352,$A214,C215:C$352)</f>
        <v>6000</v>
      </c>
      <c r="D214" s="271">
        <f>SUMIF($O215:$O$352,$A214,D215:D$352)</f>
        <v>0</v>
      </c>
      <c r="E214" s="271">
        <f>SUMIF($O215:$O$296,$A214,E215:E$296)</f>
        <v>0</v>
      </c>
      <c r="F214" s="271">
        <f>SUMIF($O215:$O$296,$A214,F215:F$296)</f>
        <v>0</v>
      </c>
      <c r="G214" s="271">
        <f>SUMIF($O215:$O$296,$A214,G215:G$296)</f>
        <v>0</v>
      </c>
      <c r="H214" s="271">
        <f>SUMIF($O215:$O$296,$A214,H215:H$296)</f>
        <v>0</v>
      </c>
      <c r="I214" s="271">
        <f>SUMIF($O215:$O$296,$A214,I215:I$296)</f>
        <v>0</v>
      </c>
      <c r="J214" s="271">
        <f>SUMIF($O215:$O$352,$A214,J215:J$352)</f>
        <v>-6000</v>
      </c>
      <c r="K214" s="299" t="str">
        <f t="shared" si="46"/>
        <v>-100.0%</v>
      </c>
      <c r="L214" s="235" t="str">
        <f t="shared" si="47"/>
        <v>是</v>
      </c>
      <c r="M214" s="300" t="str">
        <f t="shared" si="48"/>
        <v>款</v>
      </c>
      <c r="N214" s="301"/>
      <c r="O214" s="301" t="str">
        <f t="shared" si="49"/>
        <v>229</v>
      </c>
      <c r="P214" s="305">
        <v>1</v>
      </c>
    </row>
    <row r="215" s="243" customFormat="1" ht="15.75" hidden="1" spans="1:15">
      <c r="A215" s="272" t="s">
        <v>7312</v>
      </c>
      <c r="B215" s="273" t="s">
        <v>1848</v>
      </c>
      <c r="C215" s="274">
        <f>SUMIF(表4.2024年政府性基金预算支出决算表!$A$6:$A$350,A215,表4.2024年政府性基金预算支出决算表!$E$6:$E$350)</f>
        <v>0</v>
      </c>
      <c r="D215" s="275">
        <f>ROUND(SUMIF('表12-1'!$A$3:$A$47,A215,'表12-1'!$C$3:$C$47)/10000,0)</f>
        <v>0</v>
      </c>
      <c r="E215" s="274"/>
      <c r="F215" s="274"/>
      <c r="G215" s="274"/>
      <c r="H215" s="274"/>
      <c r="I215" s="274"/>
      <c r="J215" s="274">
        <f>D215-C215</f>
        <v>0</v>
      </c>
      <c r="K215" s="274" t="str">
        <f t="shared" si="46"/>
        <v/>
      </c>
      <c r="L215" s="237" t="str">
        <f t="shared" si="47"/>
        <v>否</v>
      </c>
      <c r="M215" s="293" t="str">
        <f t="shared" si="48"/>
        <v>项</v>
      </c>
      <c r="N215" s="294"/>
      <c r="O215" s="294" t="str">
        <f t="shared" si="49"/>
        <v>22904</v>
      </c>
    </row>
    <row r="216" s="249" customFormat="1" ht="31.5" hidden="1" spans="1:15">
      <c r="A216" s="280" t="s">
        <v>7313</v>
      </c>
      <c r="B216" s="281" t="s">
        <v>1849</v>
      </c>
      <c r="C216" s="274">
        <f>SUMIF(表4.2024年政府性基金预算支出决算表!$A$6:$A$350,A216,表4.2024年政府性基金预算支出决算表!$E$6:$E$350)</f>
        <v>0</v>
      </c>
      <c r="D216" s="275">
        <f>ROUND(SUMIF('表12-1'!$A$3:$A$47,A216,'表12-1'!$C$3:$C$47)/10000,0)</f>
        <v>0</v>
      </c>
      <c r="E216" s="274"/>
      <c r="F216" s="274"/>
      <c r="G216" s="274"/>
      <c r="H216" s="274"/>
      <c r="I216" s="274"/>
      <c r="J216" s="302">
        <f>D216-C216</f>
        <v>0</v>
      </c>
      <c r="K216" s="302" t="str">
        <f t="shared" si="46"/>
        <v/>
      </c>
      <c r="L216" s="240" t="str">
        <f t="shared" si="47"/>
        <v>否</v>
      </c>
      <c r="M216" s="303" t="str">
        <f t="shared" si="48"/>
        <v>项</v>
      </c>
      <c r="N216" s="309"/>
      <c r="O216" s="304" t="str">
        <f t="shared" si="49"/>
        <v>22904</v>
      </c>
    </row>
    <row r="217" s="241" customFormat="1" ht="33" customHeight="1" spans="1:16">
      <c r="A217" s="272" t="s">
        <v>7314</v>
      </c>
      <c r="B217" s="273" t="s">
        <v>1850</v>
      </c>
      <c r="C217" s="274">
        <f>SUMIF(表4.2024年政府性基金预算支出决算表!$A$6:$A$350,A217,表4.2024年政府性基金预算支出决算表!$E$6:$E$350)</f>
        <v>6000</v>
      </c>
      <c r="D217" s="275">
        <f>ROUND(SUMIF('表12-1'!$A$3:$A$47,A217,'表12-1'!$C$3:$C$47)/10000,0)</f>
        <v>0</v>
      </c>
      <c r="E217" s="274"/>
      <c r="F217" s="274"/>
      <c r="G217" s="274"/>
      <c r="H217" s="274"/>
      <c r="I217" s="274"/>
      <c r="J217" s="274">
        <f>D217-C217</f>
        <v>-6000</v>
      </c>
      <c r="K217" s="274" t="str">
        <f t="shared" si="46"/>
        <v>-100.0%</v>
      </c>
      <c r="L217" s="237" t="str">
        <f t="shared" si="47"/>
        <v>是</v>
      </c>
      <c r="M217" s="293" t="str">
        <f t="shared" si="48"/>
        <v>项</v>
      </c>
      <c r="N217" s="294"/>
      <c r="O217" s="294" t="str">
        <f t="shared" si="49"/>
        <v>22904</v>
      </c>
      <c r="P217" s="305">
        <v>1</v>
      </c>
    </row>
    <row r="218" s="244" customFormat="1" spans="1:16">
      <c r="A218" s="278" t="s">
        <v>7316</v>
      </c>
      <c r="B218" s="279" t="s">
        <v>1851</v>
      </c>
      <c r="C218" s="271">
        <f>SUMIF($O219:$O$352,$A218,C219:C$352)</f>
        <v>13</v>
      </c>
      <c r="D218" s="271">
        <f>SUMIF($O219:$O$352,$A218,D219:D$352)</f>
        <v>1</v>
      </c>
      <c r="E218" s="271">
        <f>SUMIF($O219:$O$296,$A218,E219:E$296)</f>
        <v>0</v>
      </c>
      <c r="F218" s="271">
        <f>SUMIF($O219:$O$296,$A218,F219:F$296)</f>
        <v>4</v>
      </c>
      <c r="G218" s="271">
        <f>SUMIF($O219:$O$296,$A218,G219:G$296)</f>
        <v>0</v>
      </c>
      <c r="H218" s="271">
        <f>SUMIF($O219:$O$296,$A218,H219:H$296)</f>
        <v>0</v>
      </c>
      <c r="I218" s="271">
        <f>SUMIF($O219:$O$296,$A218,I219:I$296)</f>
        <v>0</v>
      </c>
      <c r="J218" s="271">
        <f>SUMIF($O219:$O$352,$A218,J219:J$352)</f>
        <v>-12</v>
      </c>
      <c r="K218" s="299" t="str">
        <f t="shared" si="46"/>
        <v>-92.3%</v>
      </c>
      <c r="L218" s="235" t="str">
        <f t="shared" si="47"/>
        <v>是</v>
      </c>
      <c r="M218" s="300" t="str">
        <f t="shared" si="48"/>
        <v>款</v>
      </c>
      <c r="N218" s="301"/>
      <c r="O218" s="301" t="str">
        <f t="shared" si="49"/>
        <v>229</v>
      </c>
      <c r="P218" s="305">
        <v>1</v>
      </c>
    </row>
    <row r="219" s="241" customFormat="1" ht="15.75" hidden="1" spans="1:15">
      <c r="A219" s="272" t="s">
        <v>7317</v>
      </c>
      <c r="B219" s="273" t="s">
        <v>1852</v>
      </c>
      <c r="C219" s="274">
        <f>SUMIF(表4.2024年政府性基金预算支出决算表!$A$6:$A$350,A219,表4.2024年政府性基金预算支出决算表!$E$6:$E$350)</f>
        <v>0</v>
      </c>
      <c r="D219" s="275">
        <f>ROUND(SUMIF('表12-1'!$A$3:$A$47,A219,'表12-1'!$C$3:$C$47)/10000,0)</f>
        <v>0</v>
      </c>
      <c r="E219" s="274"/>
      <c r="F219" s="274"/>
      <c r="G219" s="274"/>
      <c r="H219" s="274"/>
      <c r="I219" s="274"/>
      <c r="J219" s="274">
        <f t="shared" ref="J219:J226" si="50">D219-C219</f>
        <v>0</v>
      </c>
      <c r="K219" s="274" t="str">
        <f t="shared" si="46"/>
        <v/>
      </c>
      <c r="L219" s="237" t="str">
        <f t="shared" si="47"/>
        <v>否</v>
      </c>
      <c r="M219" s="293" t="str">
        <f t="shared" si="48"/>
        <v>项</v>
      </c>
      <c r="N219" s="294"/>
      <c r="O219" s="294" t="str">
        <f t="shared" si="49"/>
        <v>22908</v>
      </c>
    </row>
    <row r="220" s="241" customFormat="1" ht="15.75" hidden="1" spans="1:15">
      <c r="A220" s="272" t="s">
        <v>7319</v>
      </c>
      <c r="B220" s="273" t="s">
        <v>1853</v>
      </c>
      <c r="C220" s="274">
        <f>SUMIF(表4.2024年政府性基金预算支出决算表!$A$6:$A$350,A220,表4.2024年政府性基金预算支出决算表!$E$6:$E$350)</f>
        <v>0</v>
      </c>
      <c r="D220" s="275">
        <f>ROUND(SUMIF('表12-1'!$A$3:$A$47,A220,'表12-1'!$C$3:$C$47)/10000,0)</f>
        <v>0</v>
      </c>
      <c r="E220" s="274"/>
      <c r="F220" s="274"/>
      <c r="G220" s="274"/>
      <c r="H220" s="274"/>
      <c r="I220" s="274"/>
      <c r="J220" s="274">
        <f t="shared" si="50"/>
        <v>0</v>
      </c>
      <c r="K220" s="274" t="str">
        <f t="shared" si="46"/>
        <v/>
      </c>
      <c r="L220" s="237" t="str">
        <f t="shared" si="47"/>
        <v>否</v>
      </c>
      <c r="M220" s="293" t="str">
        <f t="shared" si="48"/>
        <v>项</v>
      </c>
      <c r="N220" s="294"/>
      <c r="O220" s="294" t="str">
        <f t="shared" si="49"/>
        <v>22908</v>
      </c>
    </row>
    <row r="221" s="245" customFormat="1" spans="1:16">
      <c r="A221" s="280" t="s">
        <v>7321</v>
      </c>
      <c r="B221" s="281" t="s">
        <v>1854</v>
      </c>
      <c r="C221" s="274">
        <f>SUMIF(表4.2024年政府性基金预算支出决算表!$A$6:$A$350,A221,表4.2024年政府性基金预算支出决算表!$E$6:$E$350)</f>
        <v>13</v>
      </c>
      <c r="D221" s="275">
        <f>ROUND(SUMIF('表12-1'!$A$3:$A$47,A221,'表12-1'!$C$3:$C$47)/10000,0)</f>
        <v>0</v>
      </c>
      <c r="E221" s="274"/>
      <c r="F221" s="274">
        <v>3</v>
      </c>
      <c r="G221" s="274"/>
      <c r="H221" s="274"/>
      <c r="I221" s="274"/>
      <c r="J221" s="302">
        <f t="shared" si="50"/>
        <v>-13</v>
      </c>
      <c r="K221" s="302" t="str">
        <f t="shared" si="46"/>
        <v>-100.0%</v>
      </c>
      <c r="L221" s="240" t="str">
        <f t="shared" si="47"/>
        <v>是</v>
      </c>
      <c r="M221" s="303" t="str">
        <f t="shared" si="48"/>
        <v>项</v>
      </c>
      <c r="N221" s="304"/>
      <c r="O221" s="304" t="str">
        <f t="shared" si="49"/>
        <v>22908</v>
      </c>
      <c r="P221" s="305">
        <v>1</v>
      </c>
    </row>
    <row r="222" s="241" customFormat="1" ht="15.75" hidden="1" spans="1:15">
      <c r="A222" s="272" t="s">
        <v>7322</v>
      </c>
      <c r="B222" s="273" t="s">
        <v>1855</v>
      </c>
      <c r="C222" s="274">
        <f>SUMIF(表4.2024年政府性基金预算支出决算表!$A$6:$A$350,A222,表4.2024年政府性基金预算支出决算表!$E$6:$E$350)</f>
        <v>0</v>
      </c>
      <c r="D222" s="275">
        <f>ROUND(SUMIF('表12-1'!$A$3:$A$47,A222,'表12-1'!$C$3:$C$47)/10000,0)</f>
        <v>0</v>
      </c>
      <c r="E222" s="274"/>
      <c r="F222" s="274"/>
      <c r="G222" s="274"/>
      <c r="H222" s="274"/>
      <c r="I222" s="274"/>
      <c r="J222" s="274">
        <f t="shared" si="50"/>
        <v>0</v>
      </c>
      <c r="K222" s="274" t="str">
        <f t="shared" si="46"/>
        <v/>
      </c>
      <c r="L222" s="237" t="str">
        <f t="shared" si="47"/>
        <v>否</v>
      </c>
      <c r="M222" s="293" t="str">
        <f t="shared" si="48"/>
        <v>项</v>
      </c>
      <c r="N222" s="294"/>
      <c r="O222" s="294" t="str">
        <f t="shared" si="49"/>
        <v>22908</v>
      </c>
    </row>
    <row r="223" s="241" customFormat="1" ht="15.75" hidden="1" spans="1:15">
      <c r="A223" s="272" t="s">
        <v>7324</v>
      </c>
      <c r="B223" s="273" t="s">
        <v>1856</v>
      </c>
      <c r="C223" s="274">
        <f>SUMIF(表4.2024年政府性基金预算支出决算表!$A$6:$A$350,A223,表4.2024年政府性基金预算支出决算表!$E$6:$E$350)</f>
        <v>0</v>
      </c>
      <c r="D223" s="275">
        <f>ROUND(SUMIF('表12-1'!$A$3:$A$47,A223,'表12-1'!$C$3:$C$47)/10000,0)</f>
        <v>0</v>
      </c>
      <c r="E223" s="274"/>
      <c r="F223" s="274"/>
      <c r="G223" s="274"/>
      <c r="H223" s="274"/>
      <c r="I223" s="274"/>
      <c r="J223" s="274">
        <f t="shared" si="50"/>
        <v>0</v>
      </c>
      <c r="K223" s="274" t="str">
        <f t="shared" si="46"/>
        <v/>
      </c>
      <c r="L223" s="237" t="str">
        <f t="shared" si="47"/>
        <v>否</v>
      </c>
      <c r="M223" s="293" t="str">
        <f t="shared" si="48"/>
        <v>项</v>
      </c>
      <c r="N223" s="294"/>
      <c r="O223" s="294" t="str">
        <f t="shared" si="49"/>
        <v>22908</v>
      </c>
    </row>
    <row r="224" s="241" customFormat="1" ht="15.75" hidden="1" spans="1:15">
      <c r="A224" s="272" t="s">
        <v>7326</v>
      </c>
      <c r="B224" s="273" t="s">
        <v>1857</v>
      </c>
      <c r="C224" s="274">
        <f>SUMIF(表4.2024年政府性基金预算支出决算表!$A$6:$A$350,A224,表4.2024年政府性基金预算支出决算表!$E$6:$E$350)</f>
        <v>0</v>
      </c>
      <c r="D224" s="275">
        <f>ROUND(SUMIF('表12-1'!$A$3:$A$47,A224,'表12-1'!$C$3:$C$47)/10000,0)</f>
        <v>0</v>
      </c>
      <c r="E224" s="274"/>
      <c r="F224" s="274"/>
      <c r="G224" s="274"/>
      <c r="H224" s="274"/>
      <c r="I224" s="274"/>
      <c r="J224" s="274">
        <f t="shared" si="50"/>
        <v>0</v>
      </c>
      <c r="K224" s="274" t="str">
        <f t="shared" si="46"/>
        <v/>
      </c>
      <c r="L224" s="237" t="str">
        <f t="shared" si="47"/>
        <v>否</v>
      </c>
      <c r="M224" s="293" t="str">
        <f t="shared" si="48"/>
        <v>项</v>
      </c>
      <c r="N224" s="294"/>
      <c r="O224" s="294" t="str">
        <f t="shared" si="49"/>
        <v>22908</v>
      </c>
    </row>
    <row r="225" s="241" customFormat="1" spans="1:16">
      <c r="A225" s="272" t="s">
        <v>7328</v>
      </c>
      <c r="B225" s="273" t="s">
        <v>1858</v>
      </c>
      <c r="C225" s="274">
        <f>SUMIF(表4.2024年政府性基金预算支出决算表!$A$6:$A$350,A225,表4.2024年政府性基金预算支出决算表!$E$6:$E$350)</f>
        <v>0</v>
      </c>
      <c r="D225" s="275">
        <f>ROUND(SUMIF('表12-1'!$A$3:$A$47,A225,'表12-1'!$C$3:$C$47)/10000,0)</f>
        <v>1</v>
      </c>
      <c r="E225" s="274"/>
      <c r="F225" s="274">
        <v>1</v>
      </c>
      <c r="G225" s="274"/>
      <c r="H225" s="274"/>
      <c r="I225" s="274"/>
      <c r="J225" s="274">
        <f t="shared" si="50"/>
        <v>1</v>
      </c>
      <c r="K225" s="274" t="str">
        <f t="shared" si="46"/>
        <v/>
      </c>
      <c r="L225" s="237" t="str">
        <f t="shared" si="47"/>
        <v>是</v>
      </c>
      <c r="M225" s="293" t="str">
        <f t="shared" si="48"/>
        <v>项</v>
      </c>
      <c r="N225" s="294"/>
      <c r="O225" s="294" t="str">
        <f t="shared" si="49"/>
        <v>22908</v>
      </c>
      <c r="P225" s="305">
        <v>1</v>
      </c>
    </row>
    <row r="226" s="241" customFormat="1" ht="31.5" hidden="1" spans="1:15">
      <c r="A226" s="272" t="s">
        <v>7330</v>
      </c>
      <c r="B226" s="273" t="s">
        <v>1859</v>
      </c>
      <c r="C226" s="274">
        <f>SUMIF(表4.2024年政府性基金预算支出决算表!$A$6:$A$350,A226,表4.2024年政府性基金预算支出决算表!$E$6:$E$350)</f>
        <v>0</v>
      </c>
      <c r="D226" s="275">
        <f>ROUND(SUMIF('表12-1'!$A$3:$A$47,A226,'表12-1'!$C$3:$C$47)/10000,0)</f>
        <v>0</v>
      </c>
      <c r="E226" s="274"/>
      <c r="F226" s="274"/>
      <c r="G226" s="274"/>
      <c r="H226" s="274"/>
      <c r="I226" s="274"/>
      <c r="J226" s="274">
        <f t="shared" si="50"/>
        <v>0</v>
      </c>
      <c r="K226" s="274" t="str">
        <f t="shared" si="46"/>
        <v/>
      </c>
      <c r="L226" s="237" t="str">
        <f t="shared" si="47"/>
        <v>否</v>
      </c>
      <c r="M226" s="293" t="str">
        <f t="shared" si="48"/>
        <v>项</v>
      </c>
      <c r="N226" s="294"/>
      <c r="O226" s="294" t="str">
        <f t="shared" si="49"/>
        <v>22908</v>
      </c>
    </row>
    <row r="227" s="242" customFormat="1" ht="15.75" hidden="1" spans="1:15">
      <c r="A227" s="269" t="s">
        <v>7332</v>
      </c>
      <c r="B227" s="270" t="s">
        <v>1860</v>
      </c>
      <c r="C227" s="271">
        <f>SUMIF($O228:$O$352,$A227,C228:C$352)</f>
        <v>0</v>
      </c>
      <c r="D227" s="271">
        <f>SUMIF($O228:$O$352,$A227,D228:D$352)</f>
        <v>0</v>
      </c>
      <c r="E227" s="271">
        <f>SUMIF($O228:$O$296,$A227,E228:E$296)</f>
        <v>0</v>
      </c>
      <c r="F227" s="271">
        <f>SUMIF($O228:$O$296,$A227,F228:F$296)</f>
        <v>0</v>
      </c>
      <c r="G227" s="271">
        <f>SUMIF($O228:$O$296,$A227,G228:G$296)</f>
        <v>0</v>
      </c>
      <c r="H227" s="271">
        <f>SUMIF($O228:$O$296,$A227,H228:H$296)</f>
        <v>0</v>
      </c>
      <c r="I227" s="271">
        <f>SUMIF($O228:$O$296,$A227,I228:I$296)</f>
        <v>0</v>
      </c>
      <c r="J227" s="271">
        <f>SUMIF($O228:$O$352,$A227,J228:J$352)</f>
        <v>0</v>
      </c>
      <c r="K227" s="271" t="str">
        <f t="shared" si="46"/>
        <v/>
      </c>
      <c r="L227" s="232" t="str">
        <f t="shared" si="47"/>
        <v>否</v>
      </c>
      <c r="M227" s="291" t="str">
        <f t="shared" si="48"/>
        <v>款</v>
      </c>
      <c r="N227" s="292"/>
      <c r="O227" s="292" t="str">
        <f t="shared" si="49"/>
        <v>229</v>
      </c>
    </row>
    <row r="228" s="241" customFormat="1" ht="15.75" hidden="1" spans="1:15">
      <c r="A228" s="272" t="s">
        <v>7334</v>
      </c>
      <c r="B228" s="273" t="s">
        <v>1860</v>
      </c>
      <c r="C228" s="274">
        <f>SUMIF(表4.2024年政府性基金预算支出决算表!$A$6:$A$350,A228,表4.2024年政府性基金预算支出决算表!$E$6:$E$350)</f>
        <v>0</v>
      </c>
      <c r="D228" s="275">
        <f>ROUND(SUMIF('表12-1'!$A$3:$A$47,A228,'表12-1'!$C$3:$C$47)/10000,0)</f>
        <v>0</v>
      </c>
      <c r="E228" s="274"/>
      <c r="F228" s="274"/>
      <c r="G228" s="274"/>
      <c r="H228" s="274"/>
      <c r="I228" s="274"/>
      <c r="J228" s="274">
        <f t="shared" ref="J228:J240" si="51">D228-C228</f>
        <v>0</v>
      </c>
      <c r="K228" s="274" t="str">
        <f t="shared" si="46"/>
        <v/>
      </c>
      <c r="L228" s="237" t="str">
        <f t="shared" si="47"/>
        <v>否</v>
      </c>
      <c r="M228" s="293" t="str">
        <f t="shared" si="48"/>
        <v>项</v>
      </c>
      <c r="N228" s="294"/>
      <c r="O228" s="294" t="str">
        <f t="shared" si="49"/>
        <v>22909</v>
      </c>
    </row>
    <row r="229" s="244" customFormat="1" spans="1:16">
      <c r="A229" s="278" t="s">
        <v>7336</v>
      </c>
      <c r="B229" s="279" t="s">
        <v>1861</v>
      </c>
      <c r="C229" s="271">
        <f>SUMIF($O230:$O$352,$A229,C230:C$352)</f>
        <v>2003</v>
      </c>
      <c r="D229" s="271">
        <f>SUMIF($O230:$O$352,$A229,D230:D$352)</f>
        <v>2133</v>
      </c>
      <c r="E229" s="271">
        <f>SUMIF($O230:$O$296,$A229,E230:E$296)</f>
        <v>0</v>
      </c>
      <c r="F229" s="271">
        <f>SUMIF($O230:$O$296,$A229,F230:F$296)</f>
        <v>276</v>
      </c>
      <c r="G229" s="271">
        <f>SUMIF($O230:$O$296,$A229,G230:G$296)</f>
        <v>0</v>
      </c>
      <c r="H229" s="271">
        <f>SUMIF($O230:$O$296,$A229,H230:H$296)</f>
        <v>0</v>
      </c>
      <c r="I229" s="271">
        <f>SUMIF($O230:$O$296,$A229,I230:I$296)</f>
        <v>1200</v>
      </c>
      <c r="J229" s="271">
        <f>SUMIF($O230:$O$352,$A229,J230:J$352)</f>
        <v>130</v>
      </c>
      <c r="K229" s="299" t="str">
        <f t="shared" si="46"/>
        <v>6.5%</v>
      </c>
      <c r="L229" s="235" t="str">
        <f t="shared" si="47"/>
        <v>是</v>
      </c>
      <c r="M229" s="300" t="str">
        <f t="shared" si="48"/>
        <v>款</v>
      </c>
      <c r="N229" s="301"/>
      <c r="O229" s="301" t="str">
        <f t="shared" si="49"/>
        <v>229</v>
      </c>
      <c r="P229" s="305">
        <v>1</v>
      </c>
    </row>
    <row r="230" s="241" customFormat="1" ht="31.5" hidden="1" spans="1:15">
      <c r="A230" s="272" t="s">
        <v>7337</v>
      </c>
      <c r="B230" s="273" t="s">
        <v>1862</v>
      </c>
      <c r="C230" s="274">
        <f>SUMIF(表4.2024年政府性基金预算支出决算表!$A$6:$A$350,A230,表4.2024年政府性基金预算支出决算表!$E$6:$E$350)</f>
        <v>0</v>
      </c>
      <c r="D230" s="275">
        <f>ROUND(SUMIF('表12-1'!$A$3:$A$47,A230,'表12-1'!$C$3:$C$47)/10000,0)</f>
        <v>0</v>
      </c>
      <c r="E230" s="274"/>
      <c r="F230" s="274"/>
      <c r="G230" s="274"/>
      <c r="H230" s="274"/>
      <c r="I230" s="274"/>
      <c r="J230" s="274">
        <f t="shared" si="51"/>
        <v>0</v>
      </c>
      <c r="K230" s="274" t="str">
        <f t="shared" si="46"/>
        <v/>
      </c>
      <c r="L230" s="237" t="str">
        <f t="shared" si="47"/>
        <v>否</v>
      </c>
      <c r="M230" s="293" t="str">
        <f t="shared" si="48"/>
        <v>项</v>
      </c>
      <c r="N230" s="294"/>
      <c r="O230" s="294" t="str">
        <f t="shared" si="49"/>
        <v>22960</v>
      </c>
    </row>
    <row r="231" s="245" customFormat="1" spans="1:16">
      <c r="A231" s="280" t="s">
        <v>7339</v>
      </c>
      <c r="B231" s="281" t="s">
        <v>1863</v>
      </c>
      <c r="C231" s="274">
        <f>SUMIF(表4.2024年政府性基金预算支出决算表!$A$6:$A$350,A231,表4.2024年政府性基金预算支出决算表!$E$6:$E$350)</f>
        <v>1593</v>
      </c>
      <c r="D231" s="275">
        <f>ROUND(SUMIF('表12-1'!$A$3:$A$47,A231,'表12-1'!$C$3:$C$47)/10000,0)</f>
        <v>1002</v>
      </c>
      <c r="E231" s="274"/>
      <c r="F231" s="274"/>
      <c r="G231" s="274"/>
      <c r="H231" s="274"/>
      <c r="I231" s="274">
        <v>520</v>
      </c>
      <c r="J231" s="302">
        <f t="shared" si="51"/>
        <v>-591</v>
      </c>
      <c r="K231" s="302" t="str">
        <f t="shared" si="46"/>
        <v>-37.1%</v>
      </c>
      <c r="L231" s="240" t="str">
        <f t="shared" si="47"/>
        <v>是</v>
      </c>
      <c r="M231" s="303" t="str">
        <f t="shared" si="48"/>
        <v>项</v>
      </c>
      <c r="N231" s="304"/>
      <c r="O231" s="304" t="str">
        <f t="shared" si="49"/>
        <v>22960</v>
      </c>
      <c r="P231" s="305">
        <v>1</v>
      </c>
    </row>
    <row r="232" s="249" customFormat="1" spans="1:16">
      <c r="A232" s="280" t="s">
        <v>7340</v>
      </c>
      <c r="B232" s="281" t="s">
        <v>1864</v>
      </c>
      <c r="C232" s="274">
        <f>SUMIF(表4.2024年政府性基金预算支出决算表!$A$6:$A$350,A232,表4.2024年政府性基金预算支出决算表!$E$6:$E$350)</f>
        <v>64</v>
      </c>
      <c r="D232" s="275">
        <f>ROUND(SUMIF('表12-1'!$A$3:$A$47,A232,'表12-1'!$C$3:$C$47)/10000,0)</f>
        <v>393</v>
      </c>
      <c r="E232" s="274"/>
      <c r="F232" s="274">
        <v>44</v>
      </c>
      <c r="G232" s="274"/>
      <c r="H232" s="274"/>
      <c r="I232" s="274">
        <v>360</v>
      </c>
      <c r="J232" s="302">
        <f t="shared" si="51"/>
        <v>329</v>
      </c>
      <c r="K232" s="302" t="str">
        <f t="shared" si="46"/>
        <v>514.1%</v>
      </c>
      <c r="L232" s="240" t="str">
        <f t="shared" si="47"/>
        <v>是</v>
      </c>
      <c r="M232" s="303" t="str">
        <f t="shared" si="48"/>
        <v>项</v>
      </c>
      <c r="N232" s="304"/>
      <c r="O232" s="304" t="str">
        <f t="shared" si="49"/>
        <v>22960</v>
      </c>
      <c r="P232" s="305">
        <v>1</v>
      </c>
    </row>
    <row r="233" s="249" customFormat="1" spans="1:16">
      <c r="A233" s="280" t="s">
        <v>7341</v>
      </c>
      <c r="B233" s="281" t="s">
        <v>1865</v>
      </c>
      <c r="C233" s="274">
        <f>SUMIF(表4.2024年政府性基金预算支出决算表!$A$6:$A$350,A233,表4.2024年政府性基金预算支出决算表!$E$6:$E$350)</f>
        <v>11</v>
      </c>
      <c r="D233" s="275">
        <f>ROUND(SUMIF('表12-1'!$A$3:$A$47,A233,'表12-1'!$C$3:$C$47)/10000,0)</f>
        <v>10</v>
      </c>
      <c r="E233" s="274"/>
      <c r="F233" s="274">
        <v>20</v>
      </c>
      <c r="G233" s="274"/>
      <c r="H233" s="274"/>
      <c r="I233" s="274">
        <v>10</v>
      </c>
      <c r="J233" s="302">
        <f t="shared" si="51"/>
        <v>-1</v>
      </c>
      <c r="K233" s="302" t="str">
        <f t="shared" si="46"/>
        <v>-9.1%</v>
      </c>
      <c r="L233" s="240" t="str">
        <f t="shared" si="47"/>
        <v>是</v>
      </c>
      <c r="M233" s="303" t="str">
        <f t="shared" si="48"/>
        <v>项</v>
      </c>
      <c r="N233" s="304"/>
      <c r="O233" s="304" t="str">
        <f t="shared" si="49"/>
        <v>22960</v>
      </c>
      <c r="P233" s="305">
        <v>1</v>
      </c>
    </row>
    <row r="234" s="243" customFormat="1" ht="15.75" hidden="1" spans="1:15">
      <c r="A234" s="272" t="s">
        <v>7342</v>
      </c>
      <c r="B234" s="273" t="s">
        <v>1866</v>
      </c>
      <c r="C234" s="274">
        <f>SUMIF(表4.2024年政府性基金预算支出决算表!$A$6:$A$350,A234,表4.2024年政府性基金预算支出决算表!$E$6:$E$350)</f>
        <v>0</v>
      </c>
      <c r="D234" s="275">
        <f>ROUND(SUMIF('表12-1'!$A$3:$A$47,A234,'表12-1'!$C$3:$C$47)/10000,0)</f>
        <v>0</v>
      </c>
      <c r="E234" s="274"/>
      <c r="F234" s="274"/>
      <c r="G234" s="274"/>
      <c r="H234" s="274"/>
      <c r="I234" s="274"/>
      <c r="J234" s="274">
        <f t="shared" si="51"/>
        <v>0</v>
      </c>
      <c r="K234" s="274" t="str">
        <f t="shared" si="46"/>
        <v/>
      </c>
      <c r="L234" s="237" t="str">
        <f t="shared" si="47"/>
        <v>否</v>
      </c>
      <c r="M234" s="293" t="str">
        <f t="shared" si="48"/>
        <v>项</v>
      </c>
      <c r="N234" s="294"/>
      <c r="O234" s="294" t="str">
        <f t="shared" si="49"/>
        <v>22960</v>
      </c>
    </row>
    <row r="235" s="245" customFormat="1" spans="1:16">
      <c r="A235" s="280" t="s">
        <v>7344</v>
      </c>
      <c r="B235" s="281" t="s">
        <v>1867</v>
      </c>
      <c r="C235" s="274">
        <f>SUMIF(表4.2024年政府性基金预算支出决算表!$A$6:$A$350,A235,表4.2024年政府性基金预算支出决算表!$E$6:$E$350)</f>
        <v>174</v>
      </c>
      <c r="D235" s="275">
        <f>ROUND(SUMIF('表12-1'!$A$3:$A$47,A235,'表12-1'!$C$3:$C$47)/10000,0)</f>
        <v>210</v>
      </c>
      <c r="E235" s="274"/>
      <c r="F235" s="274">
        <v>187</v>
      </c>
      <c r="G235" s="274"/>
      <c r="H235" s="274"/>
      <c r="I235" s="274">
        <v>210</v>
      </c>
      <c r="J235" s="302">
        <f t="shared" si="51"/>
        <v>36</v>
      </c>
      <c r="K235" s="302" t="str">
        <f t="shared" si="46"/>
        <v>20.7%</v>
      </c>
      <c r="L235" s="240" t="str">
        <f t="shared" si="47"/>
        <v>是</v>
      </c>
      <c r="M235" s="303" t="str">
        <f t="shared" si="48"/>
        <v>项</v>
      </c>
      <c r="N235" s="304"/>
      <c r="O235" s="304" t="str">
        <f t="shared" si="49"/>
        <v>22960</v>
      </c>
      <c r="P235" s="305">
        <v>1</v>
      </c>
    </row>
    <row r="236" s="241" customFormat="1" ht="15.75" hidden="1" spans="1:15">
      <c r="A236" s="272" t="s">
        <v>7345</v>
      </c>
      <c r="B236" s="273" t="s">
        <v>1868</v>
      </c>
      <c r="C236" s="274">
        <f>SUMIF(表4.2024年政府性基金预算支出决算表!$A$6:$A$350,A236,表4.2024年政府性基金预算支出决算表!$E$6:$E$350)</f>
        <v>0</v>
      </c>
      <c r="D236" s="275">
        <f>ROUND(SUMIF('表12-1'!$A$3:$A$47,A236,'表12-1'!$C$3:$C$47)/10000,0)</f>
        <v>0</v>
      </c>
      <c r="E236" s="274"/>
      <c r="F236" s="274"/>
      <c r="G236" s="274"/>
      <c r="H236" s="274"/>
      <c r="I236" s="274"/>
      <c r="J236" s="274">
        <f t="shared" si="51"/>
        <v>0</v>
      </c>
      <c r="K236" s="274" t="str">
        <f t="shared" si="46"/>
        <v/>
      </c>
      <c r="L236" s="237" t="str">
        <f t="shared" si="47"/>
        <v>否</v>
      </c>
      <c r="M236" s="293" t="str">
        <f t="shared" si="48"/>
        <v>项</v>
      </c>
      <c r="N236" s="294"/>
      <c r="O236" s="294" t="str">
        <f t="shared" si="49"/>
        <v>22960</v>
      </c>
    </row>
    <row r="237" s="241" customFormat="1" ht="31.5" hidden="1" spans="1:15">
      <c r="A237" s="272" t="s">
        <v>7346</v>
      </c>
      <c r="B237" s="273" t="s">
        <v>1869</v>
      </c>
      <c r="C237" s="274">
        <f>SUMIF(表4.2024年政府性基金预算支出决算表!$A$6:$A$350,A237,表4.2024年政府性基金预算支出决算表!$E$6:$E$350)</f>
        <v>0</v>
      </c>
      <c r="D237" s="275">
        <f>ROUND(SUMIF('表12-1'!$A$3:$A$47,A237,'表12-1'!$C$3:$C$47)/10000,0)</f>
        <v>0</v>
      </c>
      <c r="E237" s="274"/>
      <c r="F237" s="274"/>
      <c r="G237" s="274"/>
      <c r="H237" s="274"/>
      <c r="I237" s="274"/>
      <c r="J237" s="274">
        <f t="shared" si="51"/>
        <v>0</v>
      </c>
      <c r="K237" s="274" t="str">
        <f t="shared" si="46"/>
        <v/>
      </c>
      <c r="L237" s="237" t="str">
        <f t="shared" si="47"/>
        <v>否</v>
      </c>
      <c r="M237" s="293" t="str">
        <f t="shared" si="48"/>
        <v>项</v>
      </c>
      <c r="N237" s="294"/>
      <c r="O237" s="294" t="str">
        <f t="shared" si="49"/>
        <v>22960</v>
      </c>
    </row>
    <row r="238" s="241" customFormat="1" ht="15.75" hidden="1" spans="1:15">
      <c r="A238" s="272" t="s">
        <v>7348</v>
      </c>
      <c r="B238" s="273" t="s">
        <v>1870</v>
      </c>
      <c r="C238" s="274">
        <f>SUMIF(表4.2024年政府性基金预算支出决算表!$A$6:$A$350,A238,表4.2024年政府性基金预算支出决算表!$E$6:$E$350)</f>
        <v>0</v>
      </c>
      <c r="D238" s="275">
        <f>ROUND(SUMIF('表12-1'!$A$3:$A$47,A238,'表12-1'!$C$3:$C$47)/10000,0)</f>
        <v>0</v>
      </c>
      <c r="E238" s="274"/>
      <c r="F238" s="274"/>
      <c r="G238" s="274"/>
      <c r="H238" s="274"/>
      <c r="I238" s="274"/>
      <c r="J238" s="274">
        <f t="shared" si="51"/>
        <v>0</v>
      </c>
      <c r="K238" s="274" t="str">
        <f t="shared" si="46"/>
        <v/>
      </c>
      <c r="L238" s="237" t="str">
        <f t="shared" si="47"/>
        <v>否</v>
      </c>
      <c r="M238" s="293" t="str">
        <f t="shared" si="48"/>
        <v>项</v>
      </c>
      <c r="N238" s="294"/>
      <c r="O238" s="294" t="str">
        <f t="shared" si="49"/>
        <v>22960</v>
      </c>
    </row>
    <row r="239" s="241" customFormat="1" ht="15.75" hidden="1" spans="1:15">
      <c r="A239" s="272" t="s">
        <v>7350</v>
      </c>
      <c r="B239" s="273" t="s">
        <v>1871</v>
      </c>
      <c r="C239" s="274">
        <f>SUMIF(表4.2024年政府性基金预算支出决算表!$A$6:$A$350,A239,表4.2024年政府性基金预算支出决算表!$E$6:$E$350)</f>
        <v>0</v>
      </c>
      <c r="D239" s="275">
        <f>ROUND(SUMIF('表12-1'!$A$3:$A$47,A239,'表12-1'!$C$3:$C$47)/10000,0)</f>
        <v>0</v>
      </c>
      <c r="E239" s="274"/>
      <c r="F239" s="274"/>
      <c r="G239" s="274"/>
      <c r="H239" s="274"/>
      <c r="I239" s="274"/>
      <c r="J239" s="274">
        <f t="shared" si="51"/>
        <v>0</v>
      </c>
      <c r="K239" s="274" t="str">
        <f t="shared" si="46"/>
        <v/>
      </c>
      <c r="L239" s="237" t="str">
        <f t="shared" si="47"/>
        <v>否</v>
      </c>
      <c r="M239" s="293" t="str">
        <f t="shared" si="48"/>
        <v>项</v>
      </c>
      <c r="N239" s="294"/>
      <c r="O239" s="294" t="str">
        <f t="shared" si="49"/>
        <v>22960</v>
      </c>
    </row>
    <row r="240" s="245" customFormat="1" ht="33" customHeight="1" spans="1:16">
      <c r="A240" s="280" t="s">
        <v>7351</v>
      </c>
      <c r="B240" s="281" t="s">
        <v>1872</v>
      </c>
      <c r="C240" s="274">
        <f>SUMIF(表4.2024年政府性基金预算支出决算表!$A$6:$A$350,A240,表4.2024年政府性基金预算支出决算表!$E$6:$E$350)</f>
        <v>161</v>
      </c>
      <c r="D240" s="275">
        <f>ROUND(SUMIF('表12-1'!$A$3:$A$47,A240,'表12-1'!$C$3:$C$47)/10000,0)</f>
        <v>518</v>
      </c>
      <c r="E240" s="274"/>
      <c r="F240" s="274">
        <v>25</v>
      </c>
      <c r="G240" s="274"/>
      <c r="H240" s="274"/>
      <c r="I240" s="274">
        <v>100</v>
      </c>
      <c r="J240" s="302">
        <f t="shared" si="51"/>
        <v>357</v>
      </c>
      <c r="K240" s="302" t="str">
        <f t="shared" si="46"/>
        <v>221.7%</v>
      </c>
      <c r="L240" s="240" t="str">
        <f t="shared" si="47"/>
        <v>是</v>
      </c>
      <c r="M240" s="303" t="str">
        <f t="shared" si="48"/>
        <v>项</v>
      </c>
      <c r="N240" s="304"/>
      <c r="O240" s="304" t="str">
        <f t="shared" si="49"/>
        <v>22960</v>
      </c>
      <c r="P240" s="305">
        <v>1</v>
      </c>
    </row>
    <row r="241" s="247" customFormat="1" spans="1:16">
      <c r="A241" s="276">
        <v>232</v>
      </c>
      <c r="B241" s="277" t="s">
        <v>1687</v>
      </c>
      <c r="C241" s="268">
        <f>SUMIF($O242:$O$352,$A241,C242:C$352)</f>
        <v>8164</v>
      </c>
      <c r="D241" s="268">
        <f>SUMIF($O242:$O$352,$A241,D242:D$352)</f>
        <v>11372</v>
      </c>
      <c r="E241" s="268">
        <f>SUMIF($O242:$O$296,$A241,E242:E$296)</f>
        <v>0</v>
      </c>
      <c r="F241" s="268">
        <f>SUMIF($O242:$O$296,$A241,F242:F$296)</f>
        <v>0</v>
      </c>
      <c r="G241" s="268">
        <f>SUMIF($O242:$O$296,$A241,G242:G$296)</f>
        <v>11373</v>
      </c>
      <c r="H241" s="268">
        <f>SUMIF($O242:$O$296,$A241,H242:H$296)</f>
        <v>0</v>
      </c>
      <c r="I241" s="268">
        <f>SUMIF($O242:$O$296,$A241,I242:I$296)</f>
        <v>0</v>
      </c>
      <c r="J241" s="268">
        <f>SUMIF($O242:$O$352,$A241,J242:J$352)</f>
        <v>3208</v>
      </c>
      <c r="K241" s="295" t="str">
        <f t="shared" si="46"/>
        <v>39.3%</v>
      </c>
      <c r="L241" s="234" t="str">
        <f t="shared" si="47"/>
        <v>是</v>
      </c>
      <c r="M241" s="296" t="str">
        <f t="shared" si="48"/>
        <v>类</v>
      </c>
      <c r="N241" s="297"/>
      <c r="O241" s="297">
        <f t="shared" si="49"/>
        <v>0</v>
      </c>
      <c r="P241" s="305">
        <v>1</v>
      </c>
    </row>
    <row r="242" s="244" customFormat="1" spans="1:16">
      <c r="A242" s="278" t="s">
        <v>7352</v>
      </c>
      <c r="B242" s="279" t="s">
        <v>1873</v>
      </c>
      <c r="C242" s="271">
        <f>SUMIF($O243:$O$352,$A242,C243:C$352)</f>
        <v>8164</v>
      </c>
      <c r="D242" s="271">
        <f>SUMIF($O243:$O$352,$A242,D243:D$352)</f>
        <v>11372</v>
      </c>
      <c r="E242" s="271">
        <f>SUMIF($O243:$O$296,$A242,E243:E$296)</f>
        <v>0</v>
      </c>
      <c r="F242" s="271">
        <f>SUMIF($O243:$O$296,$A242,F243:F$296)</f>
        <v>0</v>
      </c>
      <c r="G242" s="271">
        <f>SUMIF($O243:$O$296,$A242,G243:G$296)</f>
        <v>11373</v>
      </c>
      <c r="H242" s="271">
        <f>SUMIF($O243:$O$296,$A242,H243:H$296)</f>
        <v>0</v>
      </c>
      <c r="I242" s="271">
        <f>SUMIF($O243:$O$296,$A242,I243:I$296)</f>
        <v>0</v>
      </c>
      <c r="J242" s="271">
        <f>SUMIF($O243:$O$352,$A242,J243:J$352)</f>
        <v>3208</v>
      </c>
      <c r="K242" s="299" t="str">
        <f t="shared" si="46"/>
        <v>39.3%</v>
      </c>
      <c r="L242" s="235" t="str">
        <f t="shared" si="47"/>
        <v>是</v>
      </c>
      <c r="M242" s="300" t="str">
        <f t="shared" si="48"/>
        <v>款</v>
      </c>
      <c r="N242" s="301"/>
      <c r="O242" s="301" t="str">
        <f t="shared" si="49"/>
        <v>232</v>
      </c>
      <c r="P242" s="305">
        <v>1</v>
      </c>
    </row>
    <row r="243" s="241" customFormat="1" ht="31.5" hidden="1" spans="1:15">
      <c r="A243" s="272" t="s">
        <v>7353</v>
      </c>
      <c r="B243" s="273" t="s">
        <v>1874</v>
      </c>
      <c r="C243" s="274">
        <f>SUMIF(表4.2024年政府性基金预算支出决算表!$A$6:$A$350,A243,表4.2024年政府性基金预算支出决算表!$E$6:$E$350)</f>
        <v>0</v>
      </c>
      <c r="D243" s="275">
        <f>ROUND(SUMIF('表12-1'!$A$3:$A$47,A243,'表12-1'!$C$3:$C$47)/10000,0)</f>
        <v>0</v>
      </c>
      <c r="E243" s="274"/>
      <c r="F243" s="274"/>
      <c r="G243" s="274"/>
      <c r="H243" s="274"/>
      <c r="I243" s="274"/>
      <c r="J243" s="274">
        <f t="shared" ref="J243:J257" si="52">D243-C243</f>
        <v>0</v>
      </c>
      <c r="K243" s="274" t="str">
        <f t="shared" si="46"/>
        <v/>
      </c>
      <c r="L243" s="237" t="str">
        <f t="shared" si="47"/>
        <v>否</v>
      </c>
      <c r="M243" s="293" t="str">
        <f t="shared" si="48"/>
        <v>项</v>
      </c>
      <c r="N243" s="294"/>
      <c r="O243" s="294" t="str">
        <f t="shared" si="49"/>
        <v>23204</v>
      </c>
    </row>
    <row r="244" s="241" customFormat="1" ht="31.5" hidden="1" spans="1:15">
      <c r="A244" s="272" t="s">
        <v>7355</v>
      </c>
      <c r="B244" s="273" t="s">
        <v>1875</v>
      </c>
      <c r="C244" s="274">
        <f>SUMIF(表4.2024年政府性基金预算支出决算表!$A$6:$A$350,A244,表4.2024年政府性基金预算支出决算表!$E$6:$E$350)</f>
        <v>0</v>
      </c>
      <c r="D244" s="275">
        <f>ROUND(SUMIF('表12-1'!$A$3:$A$47,A244,'表12-1'!$C$3:$C$47)/10000,0)</f>
        <v>0</v>
      </c>
      <c r="E244" s="274"/>
      <c r="F244" s="274"/>
      <c r="G244" s="274"/>
      <c r="H244" s="274"/>
      <c r="I244" s="274"/>
      <c r="J244" s="274">
        <f t="shared" si="52"/>
        <v>0</v>
      </c>
      <c r="K244" s="274" t="str">
        <f t="shared" si="46"/>
        <v/>
      </c>
      <c r="L244" s="237" t="str">
        <f t="shared" si="47"/>
        <v>否</v>
      </c>
      <c r="M244" s="293" t="str">
        <f t="shared" si="48"/>
        <v>项</v>
      </c>
      <c r="N244" s="294"/>
      <c r="O244" s="294" t="str">
        <f t="shared" si="49"/>
        <v>23204</v>
      </c>
    </row>
    <row r="245" s="245" customFormat="1" ht="33" customHeight="1" spans="1:16">
      <c r="A245" s="280" t="s">
        <v>7357</v>
      </c>
      <c r="B245" s="281" t="s">
        <v>1876</v>
      </c>
      <c r="C245" s="274">
        <f>SUMIF(表4.2024年政府性基金预算支出决算表!$A$6:$A$350,A245,表4.2024年政府性基金预算支出决算表!$E$6:$E$350)</f>
        <v>300</v>
      </c>
      <c r="D245" s="275">
        <f>ROUND(SUMIF('表12-1'!$A$3:$A$47,A245,'表12-1'!$C$3:$C$47)/10000,0)</f>
        <v>2543</v>
      </c>
      <c r="E245" s="274"/>
      <c r="F245" s="274"/>
      <c r="G245" s="274">
        <v>2543</v>
      </c>
      <c r="H245" s="274"/>
      <c r="I245" s="274"/>
      <c r="J245" s="302">
        <f t="shared" si="52"/>
        <v>2243</v>
      </c>
      <c r="K245" s="302" t="str">
        <f t="shared" si="46"/>
        <v>747.7%</v>
      </c>
      <c r="L245" s="240" t="str">
        <f t="shared" si="47"/>
        <v>是</v>
      </c>
      <c r="M245" s="303" t="str">
        <f t="shared" si="48"/>
        <v>项</v>
      </c>
      <c r="N245" s="304"/>
      <c r="O245" s="304" t="str">
        <f t="shared" si="49"/>
        <v>23204</v>
      </c>
      <c r="P245" s="305">
        <v>1</v>
      </c>
    </row>
    <row r="246" s="241" customFormat="1" ht="15.75" hidden="1" spans="1:15">
      <c r="A246" s="272" t="s">
        <v>7358</v>
      </c>
      <c r="B246" s="273" t="s">
        <v>1877</v>
      </c>
      <c r="C246" s="274">
        <f>SUMIF(表4.2024年政府性基金预算支出决算表!$A$6:$A$350,A246,表4.2024年政府性基金预算支出决算表!$E$6:$E$350)</f>
        <v>0</v>
      </c>
      <c r="D246" s="275">
        <f>ROUND(SUMIF('表12-1'!$A$3:$A$47,A246,'表12-1'!$C$3:$C$47)/10000,0)</f>
        <v>0</v>
      </c>
      <c r="E246" s="274"/>
      <c r="F246" s="274"/>
      <c r="G246" s="274"/>
      <c r="H246" s="274"/>
      <c r="I246" s="274"/>
      <c r="J246" s="274">
        <f t="shared" si="52"/>
        <v>0</v>
      </c>
      <c r="K246" s="274" t="str">
        <f t="shared" si="46"/>
        <v/>
      </c>
      <c r="L246" s="237" t="str">
        <f t="shared" si="47"/>
        <v>否</v>
      </c>
      <c r="M246" s="293" t="str">
        <f t="shared" si="48"/>
        <v>项</v>
      </c>
      <c r="N246" s="294"/>
      <c r="O246" s="294" t="str">
        <f t="shared" si="49"/>
        <v>23204</v>
      </c>
    </row>
    <row r="247" s="241" customFormat="1" ht="15.75" hidden="1" spans="1:15">
      <c r="A247" s="272" t="s">
        <v>7360</v>
      </c>
      <c r="B247" s="273" t="s">
        <v>1878</v>
      </c>
      <c r="C247" s="274">
        <f>SUMIF(表4.2024年政府性基金预算支出决算表!$A$6:$A$350,A247,表4.2024年政府性基金预算支出决算表!$E$6:$E$350)</f>
        <v>0</v>
      </c>
      <c r="D247" s="275">
        <f>ROUND(SUMIF('表12-1'!$A$3:$A$47,A247,'表12-1'!$C$3:$C$47)/10000,0)</f>
        <v>0</v>
      </c>
      <c r="E247" s="274"/>
      <c r="F247" s="274"/>
      <c r="G247" s="274"/>
      <c r="H247" s="274"/>
      <c r="I247" s="274"/>
      <c r="J247" s="274">
        <f t="shared" si="52"/>
        <v>0</v>
      </c>
      <c r="K247" s="274" t="str">
        <f t="shared" si="46"/>
        <v/>
      </c>
      <c r="L247" s="237" t="str">
        <f t="shared" si="47"/>
        <v>否</v>
      </c>
      <c r="M247" s="293" t="str">
        <f t="shared" si="48"/>
        <v>项</v>
      </c>
      <c r="N247" s="294"/>
      <c r="O247" s="294" t="str">
        <f t="shared" si="49"/>
        <v>23204</v>
      </c>
    </row>
    <row r="248" s="241" customFormat="1" ht="15.75" hidden="1" spans="1:15">
      <c r="A248" s="272" t="s">
        <v>7362</v>
      </c>
      <c r="B248" s="273" t="s">
        <v>1879</v>
      </c>
      <c r="C248" s="274">
        <f>SUMIF(表4.2024年政府性基金预算支出决算表!$A$6:$A$350,A248,表4.2024年政府性基金预算支出决算表!$E$6:$E$350)</f>
        <v>0</v>
      </c>
      <c r="D248" s="275">
        <f>ROUND(SUMIF('表12-1'!$A$3:$A$47,A248,'表12-1'!$C$3:$C$47)/10000,0)</f>
        <v>0</v>
      </c>
      <c r="E248" s="274"/>
      <c r="F248" s="274"/>
      <c r="G248" s="274"/>
      <c r="H248" s="274"/>
      <c r="I248" s="274"/>
      <c r="J248" s="274">
        <f t="shared" si="52"/>
        <v>0</v>
      </c>
      <c r="K248" s="274" t="str">
        <f t="shared" si="46"/>
        <v/>
      </c>
      <c r="L248" s="237" t="str">
        <f t="shared" si="47"/>
        <v>否</v>
      </c>
      <c r="M248" s="293" t="str">
        <f t="shared" si="48"/>
        <v>项</v>
      </c>
      <c r="N248" s="294"/>
      <c r="O248" s="294" t="str">
        <f t="shared" si="49"/>
        <v>23204</v>
      </c>
    </row>
    <row r="249" s="241" customFormat="1" ht="15.75" hidden="1" spans="1:15">
      <c r="A249" s="272" t="s">
        <v>7364</v>
      </c>
      <c r="B249" s="273" t="s">
        <v>1880</v>
      </c>
      <c r="C249" s="274">
        <f>SUMIF(表4.2024年政府性基金预算支出决算表!$A$6:$A$350,A249,表4.2024年政府性基金预算支出决算表!$E$6:$E$350)</f>
        <v>0</v>
      </c>
      <c r="D249" s="275">
        <f>ROUND(SUMIF('表12-1'!$A$3:$A$47,A249,'表12-1'!$C$3:$C$47)/10000,0)</f>
        <v>0</v>
      </c>
      <c r="E249" s="274"/>
      <c r="F249" s="274"/>
      <c r="G249" s="274"/>
      <c r="H249" s="274"/>
      <c r="I249" s="274"/>
      <c r="J249" s="274">
        <f t="shared" si="52"/>
        <v>0</v>
      </c>
      <c r="K249" s="274" t="str">
        <f t="shared" si="46"/>
        <v/>
      </c>
      <c r="L249" s="237" t="str">
        <f t="shared" si="47"/>
        <v>否</v>
      </c>
      <c r="M249" s="293" t="str">
        <f t="shared" si="48"/>
        <v>项</v>
      </c>
      <c r="N249" s="294"/>
      <c r="O249" s="294" t="str">
        <f t="shared" si="49"/>
        <v>23204</v>
      </c>
    </row>
    <row r="250" s="241" customFormat="1" ht="31.5" hidden="1" spans="1:15">
      <c r="A250" s="272" t="s">
        <v>7366</v>
      </c>
      <c r="B250" s="273" t="s">
        <v>1881</v>
      </c>
      <c r="C250" s="274">
        <f>SUMIF(表4.2024年政府性基金预算支出决算表!$A$6:$A$350,A250,表4.2024年政府性基金预算支出决算表!$E$6:$E$350)</f>
        <v>0</v>
      </c>
      <c r="D250" s="275">
        <f>ROUND(SUMIF('表12-1'!$A$3:$A$47,A250,'表12-1'!$C$3:$C$47)/10000,0)</f>
        <v>0</v>
      </c>
      <c r="E250" s="274"/>
      <c r="F250" s="274"/>
      <c r="G250" s="274"/>
      <c r="H250" s="274"/>
      <c r="I250" s="274"/>
      <c r="J250" s="274">
        <f t="shared" si="52"/>
        <v>0</v>
      </c>
      <c r="K250" s="274" t="str">
        <f t="shared" si="46"/>
        <v/>
      </c>
      <c r="L250" s="237" t="str">
        <f t="shared" si="47"/>
        <v>否</v>
      </c>
      <c r="M250" s="293" t="str">
        <f t="shared" si="48"/>
        <v>项</v>
      </c>
      <c r="N250" s="294"/>
      <c r="O250" s="294" t="str">
        <f t="shared" si="49"/>
        <v>23204</v>
      </c>
    </row>
    <row r="251" s="241" customFormat="1" ht="15.75" hidden="1" spans="1:15">
      <c r="A251" s="272" t="s">
        <v>7368</v>
      </c>
      <c r="B251" s="273" t="s">
        <v>1882</v>
      </c>
      <c r="C251" s="274">
        <f>SUMIF(表4.2024年政府性基金预算支出决算表!$A$6:$A$350,A251,表4.2024年政府性基金预算支出决算表!$E$6:$E$350)</f>
        <v>0</v>
      </c>
      <c r="D251" s="275">
        <f>ROUND(SUMIF('表12-1'!$A$3:$A$47,A251,'表12-1'!$C$3:$C$47)/10000,0)</f>
        <v>0</v>
      </c>
      <c r="E251" s="274"/>
      <c r="F251" s="274"/>
      <c r="G251" s="274"/>
      <c r="H251" s="274"/>
      <c r="I251" s="274"/>
      <c r="J251" s="274">
        <f t="shared" si="52"/>
        <v>0</v>
      </c>
      <c r="K251" s="274" t="str">
        <f t="shared" si="46"/>
        <v/>
      </c>
      <c r="L251" s="237" t="str">
        <f t="shared" si="47"/>
        <v>否</v>
      </c>
      <c r="M251" s="293" t="str">
        <f t="shared" si="48"/>
        <v>项</v>
      </c>
      <c r="N251" s="294"/>
      <c r="O251" s="294" t="str">
        <f t="shared" si="49"/>
        <v>23204</v>
      </c>
    </row>
    <row r="252" s="241" customFormat="1" ht="15.75" hidden="1" spans="1:15">
      <c r="A252" s="272" t="s">
        <v>7370</v>
      </c>
      <c r="B252" s="273" t="s">
        <v>1883</v>
      </c>
      <c r="C252" s="274">
        <f>SUMIF(表4.2024年政府性基金预算支出决算表!$A$6:$A$350,A252,表4.2024年政府性基金预算支出决算表!$E$6:$E$350)</f>
        <v>0</v>
      </c>
      <c r="D252" s="275">
        <f>ROUND(SUMIF('表12-1'!$A$3:$A$47,A252,'表12-1'!$C$3:$C$47)/10000,0)</f>
        <v>0</v>
      </c>
      <c r="E252" s="274"/>
      <c r="F252" s="274"/>
      <c r="G252" s="274"/>
      <c r="H252" s="274"/>
      <c r="I252" s="274"/>
      <c r="J252" s="274">
        <f t="shared" si="52"/>
        <v>0</v>
      </c>
      <c r="K252" s="274" t="str">
        <f t="shared" si="46"/>
        <v/>
      </c>
      <c r="L252" s="237" t="str">
        <f t="shared" si="47"/>
        <v>否</v>
      </c>
      <c r="M252" s="293" t="str">
        <f t="shared" si="48"/>
        <v>项</v>
      </c>
      <c r="N252" s="294"/>
      <c r="O252" s="294" t="str">
        <f t="shared" si="49"/>
        <v>23204</v>
      </c>
    </row>
    <row r="253" s="241" customFormat="1" ht="15.75" hidden="1" spans="1:15">
      <c r="A253" s="272" t="s">
        <v>7372</v>
      </c>
      <c r="B253" s="273" t="s">
        <v>1884</v>
      </c>
      <c r="C253" s="274">
        <f>SUMIF(表4.2024年政府性基金预算支出决算表!$A$6:$A$350,A253,表4.2024年政府性基金预算支出决算表!$E$6:$E$350)</f>
        <v>0</v>
      </c>
      <c r="D253" s="275">
        <f>ROUND(SUMIF('表12-1'!$A$3:$A$47,A253,'表12-1'!$C$3:$C$47)/10000,0)</f>
        <v>0</v>
      </c>
      <c r="E253" s="274"/>
      <c r="F253" s="274"/>
      <c r="G253" s="274"/>
      <c r="H253" s="274"/>
      <c r="I253" s="274"/>
      <c r="J253" s="274">
        <f t="shared" si="52"/>
        <v>0</v>
      </c>
      <c r="K253" s="274" t="str">
        <f t="shared" si="46"/>
        <v/>
      </c>
      <c r="L253" s="237" t="str">
        <f t="shared" si="47"/>
        <v>否</v>
      </c>
      <c r="M253" s="293" t="str">
        <f t="shared" si="48"/>
        <v>项</v>
      </c>
      <c r="N253" s="294"/>
      <c r="O253" s="294" t="str">
        <f t="shared" si="49"/>
        <v>23204</v>
      </c>
    </row>
    <row r="254" s="245" customFormat="1" spans="1:16">
      <c r="A254" s="280" t="s">
        <v>7374</v>
      </c>
      <c r="B254" s="281" t="s">
        <v>1885</v>
      </c>
      <c r="C254" s="274">
        <f>SUMIF(表4.2024年政府性基金预算支出决算表!$A$6:$A$350,A254,表4.2024年政府性基金预算支出决算表!$E$6:$E$350)</f>
        <v>1042</v>
      </c>
      <c r="D254" s="275">
        <f>ROUND(SUMIF('表12-1'!$A$3:$A$47,A254,'表12-1'!$C$3:$C$47)/10000,0)</f>
        <v>1042</v>
      </c>
      <c r="E254" s="274"/>
      <c r="F254" s="274"/>
      <c r="G254" s="274">
        <v>1042</v>
      </c>
      <c r="H254" s="274"/>
      <c r="I254" s="274"/>
      <c r="J254" s="302">
        <f t="shared" si="52"/>
        <v>0</v>
      </c>
      <c r="K254" s="302" t="str">
        <f t="shared" si="46"/>
        <v>0.0%</v>
      </c>
      <c r="L254" s="240" t="str">
        <f t="shared" si="47"/>
        <v>是</v>
      </c>
      <c r="M254" s="303" t="str">
        <f t="shared" si="48"/>
        <v>项</v>
      </c>
      <c r="N254" s="304"/>
      <c r="O254" s="304" t="str">
        <f t="shared" si="49"/>
        <v>23204</v>
      </c>
      <c r="P254" s="305">
        <v>1</v>
      </c>
    </row>
    <row r="255" s="249" customFormat="1" spans="1:16">
      <c r="A255" s="280" t="s">
        <v>7375</v>
      </c>
      <c r="B255" s="281" t="s">
        <v>1886</v>
      </c>
      <c r="C255" s="274">
        <f>SUMIF(表4.2024年政府性基金预算支出决算表!$A$6:$A$350,A255,表4.2024年政府性基金预算支出决算表!$E$6:$E$350)</f>
        <v>688</v>
      </c>
      <c r="D255" s="275">
        <f>ROUND(SUMIF('表12-1'!$A$3:$A$47,A255,'表12-1'!$C$3:$C$47)/10000,0)</f>
        <v>1276</v>
      </c>
      <c r="E255" s="274"/>
      <c r="F255" s="274"/>
      <c r="G255" s="274">
        <v>1277</v>
      </c>
      <c r="H255" s="274"/>
      <c r="I255" s="274"/>
      <c r="J255" s="302">
        <f t="shared" si="52"/>
        <v>588</v>
      </c>
      <c r="K255" s="302" t="str">
        <f t="shared" si="46"/>
        <v>85.5%</v>
      </c>
      <c r="L255" s="240" t="str">
        <f t="shared" si="47"/>
        <v>是</v>
      </c>
      <c r="M255" s="303" t="str">
        <f t="shared" si="48"/>
        <v>项</v>
      </c>
      <c r="N255" s="304"/>
      <c r="O255" s="304" t="str">
        <f t="shared" si="49"/>
        <v>23204</v>
      </c>
      <c r="P255" s="305">
        <v>1</v>
      </c>
    </row>
    <row r="256" s="249" customFormat="1" ht="33" customHeight="1" spans="1:16">
      <c r="A256" s="280" t="s">
        <v>7376</v>
      </c>
      <c r="B256" s="281" t="s">
        <v>1887</v>
      </c>
      <c r="C256" s="274">
        <f>SUMIF(表4.2024年政府性基金预算支出决算表!$A$6:$A$350,A256,表4.2024年政府性基金预算支出决算表!$E$6:$E$350)</f>
        <v>6134</v>
      </c>
      <c r="D256" s="275">
        <f>ROUND(SUMIF('表12-1'!$A$3:$A$47,A256,'表12-1'!$C$3:$C$47)/10000,0)</f>
        <v>6511</v>
      </c>
      <c r="E256" s="274"/>
      <c r="F256" s="274"/>
      <c r="G256" s="274">
        <v>6511</v>
      </c>
      <c r="H256" s="274"/>
      <c r="I256" s="274"/>
      <c r="J256" s="302">
        <f t="shared" si="52"/>
        <v>377</v>
      </c>
      <c r="K256" s="302" t="str">
        <f t="shared" si="46"/>
        <v>6.1%</v>
      </c>
      <c r="L256" s="240" t="str">
        <f t="shared" si="47"/>
        <v>是</v>
      </c>
      <c r="M256" s="303" t="str">
        <f t="shared" si="48"/>
        <v>项</v>
      </c>
      <c r="N256" s="304"/>
      <c r="O256" s="304" t="str">
        <f t="shared" si="49"/>
        <v>23204</v>
      </c>
      <c r="P256" s="305">
        <v>1</v>
      </c>
    </row>
    <row r="257" s="241" customFormat="1" ht="15.75" hidden="1" spans="1:15">
      <c r="A257" s="272" t="s">
        <v>7377</v>
      </c>
      <c r="B257" s="273" t="s">
        <v>1888</v>
      </c>
      <c r="C257" s="274">
        <f>SUMIF(表4.2024年政府性基金预算支出决算表!$A$6:$A$350,A257,表4.2024年政府性基金预算支出决算表!$E$6:$E$350)</f>
        <v>0</v>
      </c>
      <c r="D257" s="275">
        <f>ROUND(SUMIF('表12-1'!$A$3:$A$47,A257,'表12-1'!$C$3:$C$47)/10000,0)</f>
        <v>0</v>
      </c>
      <c r="E257" s="274"/>
      <c r="F257" s="274"/>
      <c r="G257" s="274"/>
      <c r="H257" s="274"/>
      <c r="I257" s="274"/>
      <c r="J257" s="274">
        <f t="shared" si="52"/>
        <v>0</v>
      </c>
      <c r="K257" s="274" t="str">
        <f t="shared" si="46"/>
        <v/>
      </c>
      <c r="L257" s="237" t="str">
        <f t="shared" si="47"/>
        <v>否</v>
      </c>
      <c r="M257" s="293" t="str">
        <f t="shared" si="48"/>
        <v>项</v>
      </c>
      <c r="N257" s="294"/>
      <c r="O257" s="294" t="str">
        <f t="shared" si="49"/>
        <v>23204</v>
      </c>
    </row>
    <row r="258" s="247" customFormat="1" spans="1:16">
      <c r="A258" s="276">
        <v>233</v>
      </c>
      <c r="B258" s="277" t="s">
        <v>1699</v>
      </c>
      <c r="C258" s="268">
        <f>SUMIF($O259:$O$352,$A258,C259:C$352)</f>
        <v>68</v>
      </c>
      <c r="D258" s="268">
        <f>SUMIF($O259:$O$352,$A258,D259:D$352)</f>
        <v>57</v>
      </c>
      <c r="E258" s="268">
        <f>SUMIF($O259:$O$296,$A258,E259:E$296)</f>
        <v>0</v>
      </c>
      <c r="F258" s="268">
        <f>SUMIF($O259:$O$296,$A258,F259:F$296)</f>
        <v>0</v>
      </c>
      <c r="G258" s="268">
        <f>SUMIF($O259:$O$296,$A258,G259:G$296)</f>
        <v>57</v>
      </c>
      <c r="H258" s="268">
        <f>SUMIF($O259:$O$296,$A258,H259:H$296)</f>
        <v>0</v>
      </c>
      <c r="I258" s="268">
        <f>SUMIF($O259:$O$296,$A258,I259:I$296)</f>
        <v>0</v>
      </c>
      <c r="J258" s="268">
        <f>SUMIF($O259:$O$352,$A258,J259:J$352)</f>
        <v>-11</v>
      </c>
      <c r="K258" s="295" t="str">
        <f t="shared" si="46"/>
        <v>-16.2%</v>
      </c>
      <c r="L258" s="234" t="str">
        <f t="shared" si="47"/>
        <v>是</v>
      </c>
      <c r="M258" s="296" t="str">
        <f t="shared" si="48"/>
        <v>类</v>
      </c>
      <c r="N258" s="297"/>
      <c r="O258" s="297">
        <f t="shared" si="49"/>
        <v>0</v>
      </c>
      <c r="P258" s="305">
        <v>1</v>
      </c>
    </row>
    <row r="259" s="244" customFormat="1" spans="1:16">
      <c r="A259" s="278" t="s">
        <v>7379</v>
      </c>
      <c r="B259" s="279" t="s">
        <v>1889</v>
      </c>
      <c r="C259" s="271">
        <f>SUMIF($O260:$O$352,$A259,C260:C$352)</f>
        <v>68</v>
      </c>
      <c r="D259" s="271">
        <f>SUMIF($O260:$O$352,$A259,D260:D$352)</f>
        <v>57</v>
      </c>
      <c r="E259" s="271">
        <f>SUMIF($O260:$O$296,$A259,E260:E$296)</f>
        <v>0</v>
      </c>
      <c r="F259" s="271">
        <f>SUMIF($O260:$O$296,$A259,F260:F$296)</f>
        <v>0</v>
      </c>
      <c r="G259" s="271">
        <f>SUMIF($O260:$O$296,$A259,G260:G$296)</f>
        <v>57</v>
      </c>
      <c r="H259" s="271">
        <f>SUMIF($O260:$O$296,$A259,H260:H$296)</f>
        <v>0</v>
      </c>
      <c r="I259" s="271">
        <f>SUMIF($O260:$O$296,$A259,I260:I$296)</f>
        <v>0</v>
      </c>
      <c r="J259" s="271">
        <f>SUMIF($O260:$O$352,$A259,J260:J$352)</f>
        <v>-11</v>
      </c>
      <c r="K259" s="299" t="str">
        <f t="shared" si="46"/>
        <v>-16.2%</v>
      </c>
      <c r="L259" s="235" t="str">
        <f t="shared" si="47"/>
        <v>是</v>
      </c>
      <c r="M259" s="300" t="str">
        <f t="shared" si="48"/>
        <v>款</v>
      </c>
      <c r="N259" s="301"/>
      <c r="O259" s="301" t="str">
        <f t="shared" si="49"/>
        <v>233</v>
      </c>
      <c r="P259" s="305">
        <v>1</v>
      </c>
    </row>
    <row r="260" s="241" customFormat="1" ht="31.5" hidden="1" spans="1:15">
      <c r="A260" s="272" t="s">
        <v>7380</v>
      </c>
      <c r="B260" s="273" t="s">
        <v>1890</v>
      </c>
      <c r="C260" s="274">
        <f>SUMIF(表4.2024年政府性基金预算支出决算表!$A$6:$A$350,A260,表4.2024年政府性基金预算支出决算表!$E$6:$E$350)</f>
        <v>0</v>
      </c>
      <c r="D260" s="275">
        <f>ROUND(SUMIF('表12-1'!$A$3:$A$47,A260,'表12-1'!$C$3:$C$47)/10000,0)</f>
        <v>0</v>
      </c>
      <c r="E260" s="274"/>
      <c r="F260" s="274"/>
      <c r="G260" s="274"/>
      <c r="H260" s="274"/>
      <c r="I260" s="274"/>
      <c r="J260" s="274">
        <f t="shared" ref="J260:J274" si="53">D260-C260</f>
        <v>0</v>
      </c>
      <c r="K260" s="274" t="str">
        <f t="shared" si="46"/>
        <v/>
      </c>
      <c r="L260" s="237" t="str">
        <f t="shared" si="47"/>
        <v>否</v>
      </c>
      <c r="M260" s="293" t="str">
        <f t="shared" si="48"/>
        <v>项</v>
      </c>
      <c r="N260" s="294"/>
      <c r="O260" s="294" t="str">
        <f t="shared" si="49"/>
        <v>23304</v>
      </c>
    </row>
    <row r="261" s="241" customFormat="1" ht="31.5" hidden="1" spans="1:15">
      <c r="A261" s="272" t="s">
        <v>7382</v>
      </c>
      <c r="B261" s="273" t="s">
        <v>1891</v>
      </c>
      <c r="C261" s="274">
        <f>SUMIF(表4.2024年政府性基金预算支出决算表!$A$6:$A$350,A261,表4.2024年政府性基金预算支出决算表!$E$6:$E$350)</f>
        <v>0</v>
      </c>
      <c r="D261" s="275">
        <f>ROUND(SUMIF('表12-1'!$A$3:$A$47,A261,'表12-1'!$C$3:$C$47)/10000,0)</f>
        <v>0</v>
      </c>
      <c r="E261" s="274"/>
      <c r="F261" s="274"/>
      <c r="G261" s="274"/>
      <c r="H261" s="274"/>
      <c r="I261" s="274"/>
      <c r="J261" s="274">
        <f t="shared" si="53"/>
        <v>0</v>
      </c>
      <c r="K261" s="274" t="str">
        <f t="shared" si="46"/>
        <v/>
      </c>
      <c r="L261" s="237" t="str">
        <f t="shared" si="47"/>
        <v>否</v>
      </c>
      <c r="M261" s="293" t="str">
        <f t="shared" si="48"/>
        <v>项</v>
      </c>
      <c r="N261" s="294"/>
      <c r="O261" s="294" t="str">
        <f t="shared" si="49"/>
        <v>23304</v>
      </c>
    </row>
    <row r="262" s="245" customFormat="1" ht="33" customHeight="1" spans="1:16">
      <c r="A262" s="280" t="s">
        <v>7384</v>
      </c>
      <c r="B262" s="281" t="s">
        <v>1892</v>
      </c>
      <c r="C262" s="274">
        <f>SUMIF(表4.2024年政府性基金预算支出决算表!$A$6:$A$350,A262,表4.2024年政府性基金预算支出决算表!$E$6:$E$350)</f>
        <v>0</v>
      </c>
      <c r="D262" s="275">
        <f>ROUND(SUMIF('表12-1'!$A$3:$A$47,A262,'表12-1'!$C$3:$C$47)/10000,0)</f>
        <v>52</v>
      </c>
      <c r="E262" s="274"/>
      <c r="F262" s="274"/>
      <c r="G262" s="274">
        <v>57</v>
      </c>
      <c r="H262" s="274"/>
      <c r="I262" s="274"/>
      <c r="J262" s="302">
        <f t="shared" si="53"/>
        <v>52</v>
      </c>
      <c r="K262" s="302" t="str">
        <f t="shared" si="46"/>
        <v/>
      </c>
      <c r="L262" s="240" t="str">
        <f t="shared" si="47"/>
        <v>是</v>
      </c>
      <c r="M262" s="303" t="str">
        <f t="shared" si="48"/>
        <v>项</v>
      </c>
      <c r="N262" s="304"/>
      <c r="O262" s="304" t="str">
        <f t="shared" si="49"/>
        <v>23304</v>
      </c>
      <c r="P262" s="305">
        <v>1</v>
      </c>
    </row>
    <row r="263" s="241" customFormat="1" ht="15.75" hidden="1" spans="1:15">
      <c r="A263" s="272" t="s">
        <v>7385</v>
      </c>
      <c r="B263" s="273" t="s">
        <v>1893</v>
      </c>
      <c r="C263" s="274">
        <f>SUMIF(表4.2024年政府性基金预算支出决算表!$A$6:$A$350,A263,表4.2024年政府性基金预算支出决算表!$E$6:$E$350)</f>
        <v>0</v>
      </c>
      <c r="D263" s="275">
        <f>ROUND(SUMIF('表12-1'!$A$3:$A$47,A263,'表12-1'!$C$3:$C$47)/10000,0)</f>
        <v>0</v>
      </c>
      <c r="E263" s="274"/>
      <c r="F263" s="274"/>
      <c r="G263" s="274"/>
      <c r="H263" s="274"/>
      <c r="I263" s="274"/>
      <c r="J263" s="274">
        <f t="shared" si="53"/>
        <v>0</v>
      </c>
      <c r="K263" s="274" t="str">
        <f t="shared" si="46"/>
        <v/>
      </c>
      <c r="L263" s="237" t="str">
        <f t="shared" si="47"/>
        <v>否</v>
      </c>
      <c r="M263" s="293" t="str">
        <f t="shared" si="48"/>
        <v>项</v>
      </c>
      <c r="N263" s="294"/>
      <c r="O263" s="294" t="str">
        <f t="shared" si="49"/>
        <v>23304</v>
      </c>
    </row>
    <row r="264" s="241" customFormat="1" ht="15.75" hidden="1" spans="1:15">
      <c r="A264" s="272" t="s">
        <v>7387</v>
      </c>
      <c r="B264" s="273" t="s">
        <v>1894</v>
      </c>
      <c r="C264" s="274">
        <f>SUMIF(表4.2024年政府性基金预算支出决算表!$A$6:$A$350,A264,表4.2024年政府性基金预算支出决算表!$E$6:$E$350)</f>
        <v>0</v>
      </c>
      <c r="D264" s="275">
        <f>ROUND(SUMIF('表12-1'!$A$3:$A$47,A264,'表12-1'!$C$3:$C$47)/10000,0)</f>
        <v>0</v>
      </c>
      <c r="E264" s="274"/>
      <c r="F264" s="274"/>
      <c r="G264" s="274"/>
      <c r="H264" s="274"/>
      <c r="I264" s="274"/>
      <c r="J264" s="274">
        <f t="shared" si="53"/>
        <v>0</v>
      </c>
      <c r="K264" s="274" t="str">
        <f t="shared" si="46"/>
        <v/>
      </c>
      <c r="L264" s="237" t="str">
        <f t="shared" si="47"/>
        <v>否</v>
      </c>
      <c r="M264" s="293" t="str">
        <f t="shared" si="48"/>
        <v>项</v>
      </c>
      <c r="N264" s="294"/>
      <c r="O264" s="294" t="str">
        <f t="shared" si="49"/>
        <v>23304</v>
      </c>
    </row>
    <row r="265" s="241" customFormat="1" ht="15.75" hidden="1" spans="1:15">
      <c r="A265" s="272" t="s">
        <v>7389</v>
      </c>
      <c r="B265" s="273" t="s">
        <v>1895</v>
      </c>
      <c r="C265" s="274">
        <f>SUMIF(表4.2024年政府性基金预算支出决算表!$A$6:$A$350,A265,表4.2024年政府性基金预算支出决算表!$E$6:$E$350)</f>
        <v>0</v>
      </c>
      <c r="D265" s="275">
        <f>ROUND(SUMIF('表12-1'!$A$3:$A$47,A265,'表12-1'!$C$3:$C$47)/10000,0)</f>
        <v>0</v>
      </c>
      <c r="E265" s="274"/>
      <c r="F265" s="274"/>
      <c r="G265" s="274"/>
      <c r="H265" s="274"/>
      <c r="I265" s="274"/>
      <c r="J265" s="274">
        <f t="shared" si="53"/>
        <v>0</v>
      </c>
      <c r="K265" s="274" t="str">
        <f t="shared" si="46"/>
        <v/>
      </c>
      <c r="L265" s="237" t="str">
        <f t="shared" si="47"/>
        <v>否</v>
      </c>
      <c r="M265" s="293" t="str">
        <f t="shared" si="48"/>
        <v>项</v>
      </c>
      <c r="N265" s="294"/>
      <c r="O265" s="294" t="str">
        <f t="shared" ref="O265:O295" si="54">_xlfn.IFS(LEN(A265)=3,0,LEN(A265)=5,LEFT(A265,3),LEN(A265)=7,LEFT(A265,5))</f>
        <v>23304</v>
      </c>
    </row>
    <row r="266" s="241" customFormat="1" ht="31.5" hidden="1" spans="1:15">
      <c r="A266" s="272" t="s">
        <v>7391</v>
      </c>
      <c r="B266" s="273" t="s">
        <v>1896</v>
      </c>
      <c r="C266" s="274">
        <f>SUMIF(表4.2024年政府性基金预算支出决算表!$A$6:$A$350,A266,表4.2024年政府性基金预算支出决算表!$E$6:$E$350)</f>
        <v>0</v>
      </c>
      <c r="D266" s="275">
        <f>ROUND(SUMIF('表12-1'!$A$3:$A$47,A266,'表12-1'!$C$3:$C$47)/10000,0)</f>
        <v>0</v>
      </c>
      <c r="E266" s="274"/>
      <c r="F266" s="274"/>
      <c r="G266" s="274"/>
      <c r="H266" s="274"/>
      <c r="I266" s="274"/>
      <c r="J266" s="274">
        <f t="shared" si="53"/>
        <v>0</v>
      </c>
      <c r="K266" s="274" t="str">
        <f t="shared" si="46"/>
        <v/>
      </c>
      <c r="L266" s="237" t="str">
        <f t="shared" si="47"/>
        <v>否</v>
      </c>
      <c r="M266" s="293" t="str">
        <f t="shared" si="48"/>
        <v>项</v>
      </c>
      <c r="N266" s="294"/>
      <c r="O266" s="294" t="str">
        <f t="shared" si="54"/>
        <v>23304</v>
      </c>
    </row>
    <row r="267" s="241" customFormat="1" ht="31.5" hidden="1" spans="1:15">
      <c r="A267" s="272" t="s">
        <v>7393</v>
      </c>
      <c r="B267" s="273" t="s">
        <v>1897</v>
      </c>
      <c r="C267" s="274">
        <f>SUMIF(表4.2024年政府性基金预算支出决算表!$A$6:$A$350,A267,表4.2024年政府性基金预算支出决算表!$E$6:$E$350)</f>
        <v>0</v>
      </c>
      <c r="D267" s="275">
        <f>ROUND(SUMIF('表12-1'!$A$3:$A$47,A267,'表12-1'!$C$3:$C$47)/10000,0)</f>
        <v>0</v>
      </c>
      <c r="E267" s="274"/>
      <c r="F267" s="274"/>
      <c r="G267" s="274"/>
      <c r="H267" s="274"/>
      <c r="I267" s="274"/>
      <c r="J267" s="274">
        <f t="shared" si="53"/>
        <v>0</v>
      </c>
      <c r="K267" s="274" t="str">
        <f t="shared" si="46"/>
        <v/>
      </c>
      <c r="L267" s="237" t="str">
        <f t="shared" si="47"/>
        <v>否</v>
      </c>
      <c r="M267" s="293" t="str">
        <f t="shared" si="48"/>
        <v>项</v>
      </c>
      <c r="N267" s="294"/>
      <c r="O267" s="294" t="str">
        <f t="shared" si="54"/>
        <v>23304</v>
      </c>
    </row>
    <row r="268" s="241" customFormat="1" ht="15.75" hidden="1" spans="1:15">
      <c r="A268" s="272" t="s">
        <v>7395</v>
      </c>
      <c r="B268" s="273" t="s">
        <v>1898</v>
      </c>
      <c r="C268" s="274">
        <f>SUMIF(表4.2024年政府性基金预算支出决算表!$A$6:$A$350,A268,表4.2024年政府性基金预算支出决算表!$E$6:$E$350)</f>
        <v>0</v>
      </c>
      <c r="D268" s="275">
        <f>ROUND(SUMIF('表12-1'!$A$3:$A$47,A268,'表12-1'!$C$3:$C$47)/10000,0)</f>
        <v>0</v>
      </c>
      <c r="E268" s="274"/>
      <c r="F268" s="274"/>
      <c r="G268" s="274"/>
      <c r="H268" s="274"/>
      <c r="I268" s="274"/>
      <c r="J268" s="274">
        <f t="shared" si="53"/>
        <v>0</v>
      </c>
      <c r="K268" s="274" t="str">
        <f t="shared" si="46"/>
        <v/>
      </c>
      <c r="L268" s="237" t="str">
        <f t="shared" si="47"/>
        <v>否</v>
      </c>
      <c r="M268" s="293" t="str">
        <f t="shared" si="48"/>
        <v>项</v>
      </c>
      <c r="N268" s="294"/>
      <c r="O268" s="294" t="str">
        <f t="shared" si="54"/>
        <v>23304</v>
      </c>
    </row>
    <row r="269" s="243" customFormat="1" ht="15.75" hidden="1" spans="1:15">
      <c r="A269" s="272" t="s">
        <v>7397</v>
      </c>
      <c r="B269" s="273" t="s">
        <v>1899</v>
      </c>
      <c r="C269" s="274">
        <f>SUMIF(表4.2024年政府性基金预算支出决算表!$A$6:$A$350,A269,表4.2024年政府性基金预算支出决算表!$E$6:$E$350)</f>
        <v>0</v>
      </c>
      <c r="D269" s="275">
        <f>ROUND(SUMIF('表12-1'!$A$3:$A$47,A269,'表12-1'!$C$3:$C$47)/10000,0)</f>
        <v>0</v>
      </c>
      <c r="E269" s="274"/>
      <c r="F269" s="274"/>
      <c r="G269" s="274"/>
      <c r="H269" s="274"/>
      <c r="I269" s="274"/>
      <c r="J269" s="274">
        <f t="shared" si="53"/>
        <v>0</v>
      </c>
      <c r="K269" s="274" t="str">
        <f t="shared" si="46"/>
        <v/>
      </c>
      <c r="L269" s="237" t="str">
        <f t="shared" si="47"/>
        <v>否</v>
      </c>
      <c r="M269" s="293" t="str">
        <f t="shared" si="48"/>
        <v>项</v>
      </c>
      <c r="N269" s="294"/>
      <c r="O269" s="294" t="str">
        <f t="shared" si="54"/>
        <v>23304</v>
      </c>
    </row>
    <row r="270" s="241" customFormat="1" ht="15.75" hidden="1" spans="1:15">
      <c r="A270" s="272" t="s">
        <v>7399</v>
      </c>
      <c r="B270" s="273" t="s">
        <v>1900</v>
      </c>
      <c r="C270" s="274">
        <f>SUMIF(表4.2024年政府性基金预算支出决算表!$A$6:$A$350,A270,表4.2024年政府性基金预算支出决算表!$E$6:$E$350)</f>
        <v>0</v>
      </c>
      <c r="D270" s="275">
        <f>ROUND(SUMIF('表12-1'!$A$3:$A$47,A270,'表12-1'!$C$3:$C$47)/10000,0)</f>
        <v>0</v>
      </c>
      <c r="E270" s="274"/>
      <c r="F270" s="274"/>
      <c r="G270" s="274"/>
      <c r="H270" s="274"/>
      <c r="I270" s="274"/>
      <c r="J270" s="274">
        <f t="shared" si="53"/>
        <v>0</v>
      </c>
      <c r="K270" s="274" t="str">
        <f t="shared" si="46"/>
        <v/>
      </c>
      <c r="L270" s="237" t="str">
        <f t="shared" si="47"/>
        <v>否</v>
      </c>
      <c r="M270" s="293" t="str">
        <f t="shared" si="48"/>
        <v>项</v>
      </c>
      <c r="N270" s="294"/>
      <c r="O270" s="294" t="str">
        <f t="shared" si="54"/>
        <v>23304</v>
      </c>
    </row>
    <row r="271" s="245" customFormat="1" ht="15.75" hidden="1" spans="1:15">
      <c r="A271" s="280" t="s">
        <v>7401</v>
      </c>
      <c r="B271" s="281" t="s">
        <v>1901</v>
      </c>
      <c r="C271" s="274">
        <f>SUMIF(表4.2024年政府性基金预算支出决算表!$A$6:$A$350,A271,表4.2024年政府性基金预算支出决算表!$E$6:$E$350)</f>
        <v>0</v>
      </c>
      <c r="D271" s="275">
        <f>ROUND(SUMIF('表12-1'!$A$3:$A$47,A271,'表12-1'!$C$3:$C$47)/10000,0)</f>
        <v>0</v>
      </c>
      <c r="E271" s="274"/>
      <c r="F271" s="274"/>
      <c r="G271" s="274"/>
      <c r="H271" s="274"/>
      <c r="I271" s="274"/>
      <c r="J271" s="302">
        <f t="shared" si="53"/>
        <v>0</v>
      </c>
      <c r="K271" s="302" t="str">
        <f t="shared" si="46"/>
        <v/>
      </c>
      <c r="L271" s="240" t="str">
        <f t="shared" si="47"/>
        <v>否</v>
      </c>
      <c r="M271" s="303" t="str">
        <f t="shared" si="48"/>
        <v>项</v>
      </c>
      <c r="N271" s="304"/>
      <c r="O271" s="304" t="str">
        <f t="shared" si="54"/>
        <v>23304</v>
      </c>
    </row>
    <row r="272" s="245" customFormat="1" spans="1:16">
      <c r="A272" s="280" t="s">
        <v>7402</v>
      </c>
      <c r="B272" s="281" t="s">
        <v>1902</v>
      </c>
      <c r="C272" s="274">
        <f>SUMIF(表4.2024年政府性基金预算支出决算表!$A$6:$A$350,A272,表4.2024年政府性基金预算支出决算表!$E$6:$E$350)</f>
        <v>9</v>
      </c>
      <c r="D272" s="275">
        <f>ROUND(SUMIF('表12-1'!$A$3:$A$47,A272,'表12-1'!$C$3:$C$47)/10000,0)</f>
        <v>0</v>
      </c>
      <c r="E272" s="274"/>
      <c r="F272" s="274"/>
      <c r="G272" s="274"/>
      <c r="H272" s="274"/>
      <c r="I272" s="274"/>
      <c r="J272" s="302">
        <f t="shared" si="53"/>
        <v>-9</v>
      </c>
      <c r="K272" s="302" t="str">
        <f t="shared" si="46"/>
        <v>-100.0%</v>
      </c>
      <c r="L272" s="240" t="str">
        <f t="shared" si="47"/>
        <v>是</v>
      </c>
      <c r="M272" s="303" t="str">
        <f t="shared" si="48"/>
        <v>项</v>
      </c>
      <c r="N272" s="304"/>
      <c r="O272" s="304" t="str">
        <f t="shared" si="54"/>
        <v>23304</v>
      </c>
      <c r="P272" s="305">
        <v>1</v>
      </c>
    </row>
    <row r="273" s="245" customFormat="1" ht="31.5" spans="1:16">
      <c r="A273" s="280" t="s">
        <v>7403</v>
      </c>
      <c r="B273" s="281" t="s">
        <v>1903</v>
      </c>
      <c r="C273" s="274">
        <f>SUMIF(表4.2024年政府性基金预算支出决算表!$A$6:$A$350,A273,表4.2024年政府性基金预算支出决算表!$E$6:$E$350)</f>
        <v>0</v>
      </c>
      <c r="D273" s="275">
        <f>ROUND(SUMIF('表12-1'!$A$3:$A$47,A273,'表12-1'!$C$3:$C$47)/10000,0)</f>
        <v>5</v>
      </c>
      <c r="E273" s="274"/>
      <c r="F273" s="274"/>
      <c r="G273" s="274"/>
      <c r="H273" s="274"/>
      <c r="I273" s="274"/>
      <c r="J273" s="302">
        <f t="shared" si="53"/>
        <v>5</v>
      </c>
      <c r="K273" s="302" t="str">
        <f t="shared" si="46"/>
        <v/>
      </c>
      <c r="L273" s="240" t="str">
        <f t="shared" si="47"/>
        <v>是</v>
      </c>
      <c r="M273" s="303" t="str">
        <f t="shared" si="48"/>
        <v>项</v>
      </c>
      <c r="N273" s="304"/>
      <c r="O273" s="304" t="str">
        <f t="shared" si="54"/>
        <v>23304</v>
      </c>
      <c r="P273" s="314"/>
    </row>
    <row r="274" s="241" customFormat="1" spans="1:16">
      <c r="A274" s="272" t="s">
        <v>7404</v>
      </c>
      <c r="B274" s="273" t="s">
        <v>1904</v>
      </c>
      <c r="C274" s="274">
        <f>SUMIF(表4.2024年政府性基金预算支出决算表!$A$6:$A$350,A274,表4.2024年政府性基金预算支出决算表!$E$6:$E$350)</f>
        <v>59</v>
      </c>
      <c r="D274" s="275">
        <f>ROUND(SUMIF('表12-1'!$A$3:$A$47,A274,'表12-1'!$C$3:$C$47)/10000,0)</f>
        <v>0</v>
      </c>
      <c r="E274" s="274"/>
      <c r="F274" s="274"/>
      <c r="G274" s="274"/>
      <c r="H274" s="274"/>
      <c r="I274" s="274"/>
      <c r="J274" s="274">
        <f t="shared" si="53"/>
        <v>-59</v>
      </c>
      <c r="K274" s="274" t="str">
        <f t="shared" si="46"/>
        <v>-100.0%</v>
      </c>
      <c r="L274" s="237" t="str">
        <f t="shared" si="47"/>
        <v>是</v>
      </c>
      <c r="M274" s="293" t="str">
        <f t="shared" si="48"/>
        <v>项</v>
      </c>
      <c r="N274" s="294"/>
      <c r="O274" s="294" t="str">
        <f t="shared" si="54"/>
        <v>23304</v>
      </c>
      <c r="P274" s="305">
        <v>1</v>
      </c>
    </row>
    <row r="275" s="248" customFormat="1" ht="15.75" hidden="1" spans="1:15">
      <c r="A275" s="266" t="s">
        <v>7406</v>
      </c>
      <c r="B275" s="267" t="s">
        <v>1905</v>
      </c>
      <c r="C275" s="268">
        <f>SUMIF($O276:$O$352,$A275,C276:C$352)</f>
        <v>0</v>
      </c>
      <c r="D275" s="268">
        <f>SUMIF($O276:$O$352,$A275,D276:D$352)</f>
        <v>0</v>
      </c>
      <c r="E275" s="268">
        <f>SUMIF($O276:$O$296,$A275,E276:E$296)</f>
        <v>0</v>
      </c>
      <c r="F275" s="268">
        <f>SUMIF($O276:$O$296,$A275,F276:F$296)</f>
        <v>0</v>
      </c>
      <c r="G275" s="268">
        <f>SUMIF($O276:$O$296,$A275,G276:G$296)</f>
        <v>0</v>
      </c>
      <c r="H275" s="268">
        <f>SUMIF($O276:$O$296,$A275,H276:H$296)</f>
        <v>0</v>
      </c>
      <c r="I275" s="268">
        <f>SUMIF($O276:$O$296,$A275,I276:I$296)</f>
        <v>0</v>
      </c>
      <c r="J275" s="268">
        <f>SUMIF($O276:$O$352,$A275,J276:J$352)</f>
        <v>0</v>
      </c>
      <c r="K275" s="268" t="str">
        <f t="shared" si="46"/>
        <v/>
      </c>
      <c r="L275" s="231" t="str">
        <f t="shared" si="47"/>
        <v>否</v>
      </c>
      <c r="M275" s="289" t="str">
        <f t="shared" si="48"/>
        <v>类</v>
      </c>
      <c r="N275" s="290"/>
      <c r="O275" s="290">
        <f t="shared" si="54"/>
        <v>0</v>
      </c>
    </row>
    <row r="276" s="246" customFormat="1" ht="15.75" hidden="1" spans="1:15">
      <c r="A276" s="269" t="s">
        <v>7408</v>
      </c>
      <c r="B276" s="270" t="s">
        <v>1906</v>
      </c>
      <c r="C276" s="271">
        <f>SUMIF($O277:$O$352,$A276,C277:C$352)</f>
        <v>0</v>
      </c>
      <c r="D276" s="271">
        <f>SUMIF($O277:$O$352,$A276,D277:D$352)</f>
        <v>0</v>
      </c>
      <c r="E276" s="271">
        <f>SUMIF($O277:$O$296,$A276,E277:E$296)</f>
        <v>0</v>
      </c>
      <c r="F276" s="271">
        <f>SUMIF($O277:$O$296,$A276,F277:F$296)</f>
        <v>0</v>
      </c>
      <c r="G276" s="271">
        <f>SUMIF($O277:$O$296,$A276,G277:G$296)</f>
        <v>0</v>
      </c>
      <c r="H276" s="271">
        <f>SUMIF($O277:$O$296,$A276,H277:H$296)</f>
        <v>0</v>
      </c>
      <c r="I276" s="271">
        <f>SUMIF($O277:$O$296,$A276,I277:I$296)</f>
        <v>0</v>
      </c>
      <c r="J276" s="271">
        <f>SUMIF($O277:$O$352,$A276,J277:J$352)</f>
        <v>0</v>
      </c>
      <c r="K276" s="271" t="str">
        <f t="shared" si="46"/>
        <v/>
      </c>
      <c r="L276" s="232" t="str">
        <f t="shared" si="47"/>
        <v>否</v>
      </c>
      <c r="M276" s="291" t="str">
        <f t="shared" si="48"/>
        <v>款</v>
      </c>
      <c r="N276" s="232"/>
      <c r="O276" s="292" t="str">
        <f t="shared" si="54"/>
        <v>234</v>
      </c>
    </row>
    <row r="277" s="243" customFormat="1" ht="15.75" hidden="1" spans="1:15">
      <c r="A277" s="272" t="s">
        <v>7410</v>
      </c>
      <c r="B277" s="273" t="s">
        <v>1907</v>
      </c>
      <c r="C277" s="274">
        <f>SUMIF(表4.2024年政府性基金预算支出决算表!$A$6:$A$350,A277,表4.2024年政府性基金预算支出决算表!$E$6:$E$350)</f>
        <v>0</v>
      </c>
      <c r="D277" s="275">
        <f>ROUND(SUMIF('表12-1'!$A$3:$A$47,A277,'表12-1'!$C$3:$C$47)/10000,0)</f>
        <v>0</v>
      </c>
      <c r="E277" s="274"/>
      <c r="F277" s="274"/>
      <c r="G277" s="274"/>
      <c r="H277" s="274"/>
      <c r="I277" s="274"/>
      <c r="J277" s="274">
        <f t="shared" ref="J277:J288" si="55">D277-C277</f>
        <v>0</v>
      </c>
      <c r="K277" s="274" t="str">
        <f t="shared" ref="K277:K308" si="56">IFERROR(TEXT(J277/C277,"0.0%"),"")</f>
        <v/>
      </c>
      <c r="L277" s="237" t="str">
        <f t="shared" ref="L277:L308" si="57">IF(B277&lt;&gt;"",IF(SUM(C277:D277)&lt;&gt;0,"是","否"),"是")</f>
        <v>否</v>
      </c>
      <c r="M277" s="293" t="str">
        <f t="shared" ref="M277:M308" si="58">IF(LEN(A277)=3,"类",IF(LEN(A277)=5,"款","项"))</f>
        <v>项</v>
      </c>
      <c r="N277" s="237"/>
      <c r="O277" s="294" t="str">
        <f t="shared" si="54"/>
        <v>23401</v>
      </c>
    </row>
    <row r="278" s="241" customFormat="1" ht="15.75" hidden="1" spans="1:15">
      <c r="A278" s="272" t="s">
        <v>7412</v>
      </c>
      <c r="B278" s="273" t="s">
        <v>1908</v>
      </c>
      <c r="C278" s="274">
        <f>SUMIF(表4.2024年政府性基金预算支出决算表!$A$6:$A$350,A278,表4.2024年政府性基金预算支出决算表!$E$6:$E$350)</f>
        <v>0</v>
      </c>
      <c r="D278" s="275">
        <f>ROUND(SUMIF('表12-1'!$A$3:$A$47,A278,'表12-1'!$C$3:$C$47)/10000,0)</f>
        <v>0</v>
      </c>
      <c r="E278" s="274"/>
      <c r="F278" s="274"/>
      <c r="G278" s="274"/>
      <c r="H278" s="274"/>
      <c r="I278" s="274"/>
      <c r="J278" s="274">
        <f t="shared" si="55"/>
        <v>0</v>
      </c>
      <c r="K278" s="274" t="str">
        <f t="shared" si="56"/>
        <v/>
      </c>
      <c r="L278" s="237" t="str">
        <f t="shared" si="57"/>
        <v>否</v>
      </c>
      <c r="M278" s="293" t="str">
        <f t="shared" si="58"/>
        <v>项</v>
      </c>
      <c r="N278" s="233"/>
      <c r="O278" s="294" t="str">
        <f t="shared" si="54"/>
        <v>23401</v>
      </c>
    </row>
    <row r="279" s="241" customFormat="1" ht="15.75" hidden="1" spans="1:15">
      <c r="A279" s="272" t="s">
        <v>7414</v>
      </c>
      <c r="B279" s="273" t="s">
        <v>1909</v>
      </c>
      <c r="C279" s="274">
        <f>SUMIF(表4.2024年政府性基金预算支出决算表!$A$6:$A$350,A279,表4.2024年政府性基金预算支出决算表!$E$6:$E$350)</f>
        <v>0</v>
      </c>
      <c r="D279" s="275">
        <f>ROUND(SUMIF('表12-1'!$A$3:$A$47,A279,'表12-1'!$C$3:$C$47)/10000,0)</f>
        <v>0</v>
      </c>
      <c r="E279" s="274"/>
      <c r="F279" s="274"/>
      <c r="G279" s="274"/>
      <c r="H279" s="274"/>
      <c r="I279" s="274"/>
      <c r="J279" s="274">
        <f t="shared" si="55"/>
        <v>0</v>
      </c>
      <c r="K279" s="274" t="str">
        <f t="shared" si="56"/>
        <v/>
      </c>
      <c r="L279" s="237" t="str">
        <f t="shared" si="57"/>
        <v>否</v>
      </c>
      <c r="M279" s="293" t="str">
        <f t="shared" si="58"/>
        <v>项</v>
      </c>
      <c r="N279" s="315"/>
      <c r="O279" s="294" t="str">
        <f t="shared" si="54"/>
        <v>23401</v>
      </c>
    </row>
    <row r="280" s="243" customFormat="1" ht="15.75" hidden="1" spans="1:15">
      <c r="A280" s="272" t="s">
        <v>7416</v>
      </c>
      <c r="B280" s="273" t="s">
        <v>1910</v>
      </c>
      <c r="C280" s="274">
        <f>SUMIF(表4.2024年政府性基金预算支出决算表!$A$6:$A$350,A280,表4.2024年政府性基金预算支出决算表!$E$6:$E$350)</f>
        <v>0</v>
      </c>
      <c r="D280" s="275">
        <f>ROUND(SUMIF('表12-1'!$A$3:$A$47,A280,'表12-1'!$C$3:$C$47)/10000,0)</f>
        <v>0</v>
      </c>
      <c r="E280" s="274"/>
      <c r="F280" s="274"/>
      <c r="G280" s="274"/>
      <c r="H280" s="274"/>
      <c r="I280" s="274"/>
      <c r="J280" s="274">
        <f t="shared" si="55"/>
        <v>0</v>
      </c>
      <c r="K280" s="274" t="str">
        <f t="shared" si="56"/>
        <v/>
      </c>
      <c r="L280" s="237" t="str">
        <f t="shared" si="57"/>
        <v>否</v>
      </c>
      <c r="M280" s="293" t="str">
        <f t="shared" si="58"/>
        <v>项</v>
      </c>
      <c r="N280" s="237"/>
      <c r="O280" s="294" t="str">
        <f t="shared" si="54"/>
        <v>23401</v>
      </c>
    </row>
    <row r="281" s="241" customFormat="1" ht="15.75" hidden="1" spans="1:15">
      <c r="A281" s="272" t="s">
        <v>7418</v>
      </c>
      <c r="B281" s="273" t="s">
        <v>1911</v>
      </c>
      <c r="C281" s="274">
        <f>SUMIF(表4.2024年政府性基金预算支出决算表!$A$6:$A$350,A281,表4.2024年政府性基金预算支出决算表!$E$6:$E$350)</f>
        <v>0</v>
      </c>
      <c r="D281" s="275">
        <f>ROUND(SUMIF('表12-1'!$A$3:$A$47,A281,'表12-1'!$C$3:$C$47)/10000,0)</f>
        <v>0</v>
      </c>
      <c r="E281" s="274"/>
      <c r="F281" s="274"/>
      <c r="G281" s="274"/>
      <c r="H281" s="274"/>
      <c r="I281" s="274"/>
      <c r="J281" s="274">
        <f t="shared" si="55"/>
        <v>0</v>
      </c>
      <c r="K281" s="274" t="str">
        <f t="shared" si="56"/>
        <v/>
      </c>
      <c r="L281" s="237" t="str">
        <f t="shared" si="57"/>
        <v>否</v>
      </c>
      <c r="M281" s="293" t="str">
        <f t="shared" si="58"/>
        <v>项</v>
      </c>
      <c r="N281" s="233"/>
      <c r="O281" s="294" t="str">
        <f t="shared" si="54"/>
        <v>23401</v>
      </c>
    </row>
    <row r="282" s="241" customFormat="1" ht="15.75" hidden="1" spans="1:15">
      <c r="A282" s="272" t="s">
        <v>7420</v>
      </c>
      <c r="B282" s="273" t="s">
        <v>1912</v>
      </c>
      <c r="C282" s="274">
        <f>SUMIF(表4.2024年政府性基金预算支出决算表!$A$6:$A$350,A282,表4.2024年政府性基金预算支出决算表!$E$6:$E$350)</f>
        <v>0</v>
      </c>
      <c r="D282" s="275">
        <f>ROUND(SUMIF('表12-1'!$A$3:$A$47,A282,'表12-1'!$C$3:$C$47)/10000,0)</f>
        <v>0</v>
      </c>
      <c r="E282" s="274"/>
      <c r="F282" s="274"/>
      <c r="G282" s="274"/>
      <c r="H282" s="274"/>
      <c r="I282" s="274"/>
      <c r="J282" s="274">
        <f t="shared" si="55"/>
        <v>0</v>
      </c>
      <c r="K282" s="274" t="str">
        <f t="shared" si="56"/>
        <v/>
      </c>
      <c r="L282" s="237" t="str">
        <f t="shared" si="57"/>
        <v>否</v>
      </c>
      <c r="M282" s="293" t="str">
        <f t="shared" si="58"/>
        <v>项</v>
      </c>
      <c r="N282" s="233"/>
      <c r="O282" s="294" t="str">
        <f t="shared" si="54"/>
        <v>23401</v>
      </c>
    </row>
    <row r="283" s="243" customFormat="1" ht="15.75" hidden="1" spans="1:15">
      <c r="A283" s="272" t="s">
        <v>7422</v>
      </c>
      <c r="B283" s="273" t="s">
        <v>1913</v>
      </c>
      <c r="C283" s="274">
        <f>SUMIF(表4.2024年政府性基金预算支出决算表!$A$6:$A$350,A283,表4.2024年政府性基金预算支出决算表!$E$6:$E$350)</f>
        <v>0</v>
      </c>
      <c r="D283" s="275">
        <f>ROUND(SUMIF('表12-1'!$A$3:$A$47,A283,'表12-1'!$C$3:$C$47)/10000,0)</f>
        <v>0</v>
      </c>
      <c r="E283" s="274"/>
      <c r="F283" s="274"/>
      <c r="G283" s="274"/>
      <c r="H283" s="274"/>
      <c r="I283" s="274"/>
      <c r="J283" s="274">
        <f t="shared" si="55"/>
        <v>0</v>
      </c>
      <c r="K283" s="274" t="str">
        <f t="shared" si="56"/>
        <v/>
      </c>
      <c r="L283" s="237" t="str">
        <f t="shared" si="57"/>
        <v>否</v>
      </c>
      <c r="M283" s="293" t="str">
        <f t="shared" si="58"/>
        <v>项</v>
      </c>
      <c r="N283" s="237"/>
      <c r="O283" s="294" t="str">
        <f t="shared" si="54"/>
        <v>23401</v>
      </c>
    </row>
    <row r="284" s="243" customFormat="1" ht="15.75" hidden="1" spans="1:15">
      <c r="A284" s="272" t="s">
        <v>7424</v>
      </c>
      <c r="B284" s="273" t="s">
        <v>1914</v>
      </c>
      <c r="C284" s="274">
        <f>SUMIF(表4.2024年政府性基金预算支出决算表!$A$6:$A$350,A284,表4.2024年政府性基金预算支出决算表!$E$6:$E$350)</f>
        <v>0</v>
      </c>
      <c r="D284" s="275">
        <f>ROUND(SUMIF('表12-1'!$A$3:$A$47,A284,'表12-1'!$C$3:$C$47)/10000,0)</f>
        <v>0</v>
      </c>
      <c r="E284" s="274"/>
      <c r="F284" s="274"/>
      <c r="G284" s="274"/>
      <c r="H284" s="274"/>
      <c r="I284" s="274"/>
      <c r="J284" s="274">
        <f t="shared" si="55"/>
        <v>0</v>
      </c>
      <c r="K284" s="274" t="str">
        <f t="shared" si="56"/>
        <v/>
      </c>
      <c r="L284" s="237" t="str">
        <f t="shared" si="57"/>
        <v>否</v>
      </c>
      <c r="M284" s="293" t="str">
        <f t="shared" si="58"/>
        <v>项</v>
      </c>
      <c r="N284" s="237"/>
      <c r="O284" s="294" t="str">
        <f t="shared" si="54"/>
        <v>23401</v>
      </c>
    </row>
    <row r="285" s="241" customFormat="1" ht="15.75" hidden="1" spans="1:15">
      <c r="A285" s="272" t="s">
        <v>7426</v>
      </c>
      <c r="B285" s="273" t="s">
        <v>1915</v>
      </c>
      <c r="C285" s="274">
        <f>SUMIF(表4.2024年政府性基金预算支出决算表!$A$6:$A$350,A285,表4.2024年政府性基金预算支出决算表!$E$6:$E$350)</f>
        <v>0</v>
      </c>
      <c r="D285" s="275">
        <f>ROUND(SUMIF('表12-1'!$A$3:$A$47,A285,'表12-1'!$C$3:$C$47)/10000,0)</f>
        <v>0</v>
      </c>
      <c r="E285" s="274"/>
      <c r="F285" s="274"/>
      <c r="G285" s="274"/>
      <c r="H285" s="274"/>
      <c r="I285" s="274"/>
      <c r="J285" s="274">
        <f t="shared" si="55"/>
        <v>0</v>
      </c>
      <c r="K285" s="274" t="str">
        <f t="shared" si="56"/>
        <v/>
      </c>
      <c r="L285" s="237" t="str">
        <f t="shared" si="57"/>
        <v>否</v>
      </c>
      <c r="M285" s="293" t="str">
        <f t="shared" si="58"/>
        <v>项</v>
      </c>
      <c r="N285" s="233"/>
      <c r="O285" s="294" t="str">
        <f t="shared" si="54"/>
        <v>23401</v>
      </c>
    </row>
    <row r="286" s="241" customFormat="1" ht="15.75" hidden="1" spans="1:15">
      <c r="A286" s="272" t="s">
        <v>7428</v>
      </c>
      <c r="B286" s="273" t="s">
        <v>1916</v>
      </c>
      <c r="C286" s="274">
        <f>SUMIF(表4.2024年政府性基金预算支出决算表!$A$6:$A$350,A286,表4.2024年政府性基金预算支出决算表!$E$6:$E$350)</f>
        <v>0</v>
      </c>
      <c r="D286" s="275">
        <f>ROUND(SUMIF('表12-1'!$A$3:$A$47,A286,'表12-1'!$C$3:$C$47)/10000,0)</f>
        <v>0</v>
      </c>
      <c r="E286" s="274"/>
      <c r="F286" s="274"/>
      <c r="G286" s="274"/>
      <c r="H286" s="274"/>
      <c r="I286" s="274"/>
      <c r="J286" s="274">
        <f t="shared" si="55"/>
        <v>0</v>
      </c>
      <c r="K286" s="274" t="str">
        <f t="shared" si="56"/>
        <v/>
      </c>
      <c r="L286" s="237" t="str">
        <f t="shared" si="57"/>
        <v>否</v>
      </c>
      <c r="M286" s="293" t="str">
        <f t="shared" si="58"/>
        <v>项</v>
      </c>
      <c r="N286" s="233"/>
      <c r="O286" s="294" t="str">
        <f t="shared" si="54"/>
        <v>23401</v>
      </c>
    </row>
    <row r="287" s="241" customFormat="1" ht="15.75" hidden="1" spans="1:15">
      <c r="A287" s="272" t="s">
        <v>7430</v>
      </c>
      <c r="B287" s="273" t="s">
        <v>1917</v>
      </c>
      <c r="C287" s="274">
        <f>SUMIF(表4.2024年政府性基金预算支出决算表!$A$6:$A$350,A287,表4.2024年政府性基金预算支出决算表!$E$6:$E$350)</f>
        <v>0</v>
      </c>
      <c r="D287" s="275">
        <f>ROUND(SUMIF('表12-1'!$A$3:$A$47,A287,'表12-1'!$C$3:$C$47)/10000,0)</f>
        <v>0</v>
      </c>
      <c r="E287" s="310"/>
      <c r="F287" s="310"/>
      <c r="G287" s="310"/>
      <c r="H287" s="310"/>
      <c r="I287" s="310"/>
      <c r="J287" s="274">
        <f t="shared" si="55"/>
        <v>0</v>
      </c>
      <c r="K287" s="316" t="str">
        <f t="shared" si="56"/>
        <v/>
      </c>
      <c r="L287" s="237" t="str">
        <f t="shared" si="57"/>
        <v>否</v>
      </c>
      <c r="M287" s="293" t="str">
        <f t="shared" si="58"/>
        <v>项</v>
      </c>
      <c r="N287" s="233"/>
      <c r="O287" s="294" t="str">
        <f t="shared" si="54"/>
        <v>23401</v>
      </c>
    </row>
    <row r="288" s="241" customFormat="1" ht="15.75" hidden="1" spans="1:15">
      <c r="A288" s="272" t="s">
        <v>7432</v>
      </c>
      <c r="B288" s="273" t="s">
        <v>1918</v>
      </c>
      <c r="C288" s="274">
        <f>SUMIF(表4.2024年政府性基金预算支出决算表!$A$6:$A$350,A288,表4.2024年政府性基金预算支出决算表!$E$6:$E$350)</f>
        <v>0</v>
      </c>
      <c r="D288" s="275">
        <f>ROUND(SUMIF('表12-1'!$A$3:$A$47,A288,'表12-1'!$C$3:$C$47)/10000,0)</f>
        <v>0</v>
      </c>
      <c r="E288" s="310"/>
      <c r="F288" s="310"/>
      <c r="G288" s="310"/>
      <c r="H288" s="310"/>
      <c r="I288" s="310"/>
      <c r="J288" s="274">
        <f t="shared" si="55"/>
        <v>0</v>
      </c>
      <c r="K288" s="316" t="str">
        <f t="shared" si="56"/>
        <v/>
      </c>
      <c r="L288" s="237" t="str">
        <f t="shared" si="57"/>
        <v>否</v>
      </c>
      <c r="M288" s="293" t="str">
        <f t="shared" si="58"/>
        <v>项</v>
      </c>
      <c r="N288" s="233"/>
      <c r="O288" s="294" t="str">
        <f t="shared" si="54"/>
        <v>23401</v>
      </c>
    </row>
    <row r="289" s="242" customFormat="1" ht="15.75" hidden="1" spans="1:15">
      <c r="A289" s="269" t="s">
        <v>7434</v>
      </c>
      <c r="B289" s="270" t="s">
        <v>1919</v>
      </c>
      <c r="C289" s="271">
        <f>SUMIF($O290:$O$352,$A289,C290:C$352)</f>
        <v>0</v>
      </c>
      <c r="D289" s="271">
        <f>SUMIF($O290:$O$352,$A289,D290:D$352)</f>
        <v>0</v>
      </c>
      <c r="E289" s="271">
        <f>SUMIF($O290:$O$296,$A289,E290:E$296)</f>
        <v>0</v>
      </c>
      <c r="F289" s="271">
        <f>SUMIF($O290:$O$296,$A289,F290:F$296)</f>
        <v>0</v>
      </c>
      <c r="G289" s="271">
        <f>SUMIF($O290:$O$296,$A289,G290:G$296)</f>
        <v>0</v>
      </c>
      <c r="H289" s="271">
        <f>SUMIF($O290:$O$296,$A289,H290:H$296)</f>
        <v>0</v>
      </c>
      <c r="I289" s="271">
        <f>SUMIF($O290:$O$296,$A289,I290:I$296)</f>
        <v>0</v>
      </c>
      <c r="J289" s="271">
        <f>SUMIF($O290:$O$352,$A289,J290:J$352)</f>
        <v>0</v>
      </c>
      <c r="K289" s="317" t="str">
        <f t="shared" si="56"/>
        <v/>
      </c>
      <c r="L289" s="232" t="str">
        <f t="shared" si="57"/>
        <v>否</v>
      </c>
      <c r="M289" s="291" t="str">
        <f t="shared" si="58"/>
        <v>款</v>
      </c>
      <c r="N289" s="238"/>
      <c r="O289" s="292" t="str">
        <f t="shared" si="54"/>
        <v>234</v>
      </c>
    </row>
    <row r="290" s="241" customFormat="1" ht="15.75" hidden="1" spans="1:15">
      <c r="A290" s="272" t="s">
        <v>7436</v>
      </c>
      <c r="B290" s="273" t="s">
        <v>1503</v>
      </c>
      <c r="C290" s="274">
        <f>SUMIF(表4.2024年政府性基金预算支出决算表!$A$6:$A$350,A290,表4.2024年政府性基金预算支出决算表!$E$6:$E$350)</f>
        <v>0</v>
      </c>
      <c r="D290" s="275">
        <f>ROUND(SUMIF('表12-1'!$A$3:$A$47,A290,'表12-1'!$C$3:$C$47)/10000,0)</f>
        <v>0</v>
      </c>
      <c r="E290" s="310"/>
      <c r="F290" s="310"/>
      <c r="G290" s="310"/>
      <c r="H290" s="310"/>
      <c r="I290" s="310"/>
      <c r="J290" s="274">
        <f t="shared" ref="J290:J295" si="59">D290-C290</f>
        <v>0</v>
      </c>
      <c r="K290" s="316" t="str">
        <f t="shared" si="56"/>
        <v/>
      </c>
      <c r="L290" s="237" t="str">
        <f t="shared" si="57"/>
        <v>否</v>
      </c>
      <c r="M290" s="293" t="str">
        <f t="shared" si="58"/>
        <v>项</v>
      </c>
      <c r="N290" s="233"/>
      <c r="O290" s="294" t="str">
        <f t="shared" si="54"/>
        <v>23402</v>
      </c>
    </row>
    <row r="291" s="241" customFormat="1" ht="15.75" hidden="1" spans="1:15">
      <c r="A291" s="272" t="s">
        <v>7438</v>
      </c>
      <c r="B291" s="273" t="s">
        <v>1546</v>
      </c>
      <c r="C291" s="274">
        <f>SUMIF(表4.2024年政府性基金预算支出决算表!$A$6:$A$350,A291,表4.2024年政府性基金预算支出决算表!$E$6:$E$350)</f>
        <v>0</v>
      </c>
      <c r="D291" s="275">
        <f>ROUND(SUMIF('表12-1'!$A$3:$A$47,A291,'表12-1'!$C$3:$C$47)/10000,0)</f>
        <v>0</v>
      </c>
      <c r="E291" s="310"/>
      <c r="F291" s="310"/>
      <c r="G291" s="310"/>
      <c r="H291" s="310"/>
      <c r="I291" s="310"/>
      <c r="J291" s="274">
        <f t="shared" si="59"/>
        <v>0</v>
      </c>
      <c r="K291" s="316" t="str">
        <f t="shared" si="56"/>
        <v/>
      </c>
      <c r="L291" s="237" t="str">
        <f t="shared" si="57"/>
        <v>否</v>
      </c>
      <c r="M291" s="293" t="str">
        <f t="shared" si="58"/>
        <v>项</v>
      </c>
      <c r="N291" s="233"/>
      <c r="O291" s="294" t="str">
        <f t="shared" si="54"/>
        <v>23402</v>
      </c>
    </row>
    <row r="292" s="241" customFormat="1" ht="15.75" hidden="1" spans="1:15">
      <c r="A292" s="272" t="s">
        <v>7440</v>
      </c>
      <c r="B292" s="273" t="s">
        <v>1920</v>
      </c>
      <c r="C292" s="274">
        <f>SUMIF(表4.2024年政府性基金预算支出决算表!$A$6:$A$350,A292,表4.2024年政府性基金预算支出决算表!$E$6:$E$350)</f>
        <v>0</v>
      </c>
      <c r="D292" s="275">
        <f>ROUND(SUMIF('表12-1'!$A$3:$A$47,A292,'表12-1'!$C$3:$C$47)/10000,0)</f>
        <v>0</v>
      </c>
      <c r="E292" s="310"/>
      <c r="F292" s="310"/>
      <c r="G292" s="310"/>
      <c r="H292" s="310"/>
      <c r="I292" s="310"/>
      <c r="J292" s="274">
        <f t="shared" si="59"/>
        <v>0</v>
      </c>
      <c r="K292" s="316" t="str">
        <f t="shared" si="56"/>
        <v/>
      </c>
      <c r="L292" s="237" t="str">
        <f t="shared" si="57"/>
        <v>否</v>
      </c>
      <c r="M292" s="293" t="str">
        <f t="shared" si="58"/>
        <v>项</v>
      </c>
      <c r="N292" s="233"/>
      <c r="O292" s="294" t="str">
        <f t="shared" si="54"/>
        <v>23402</v>
      </c>
    </row>
    <row r="293" s="241" customFormat="1" ht="15.75" hidden="1" spans="1:15">
      <c r="A293" s="272" t="s">
        <v>7442</v>
      </c>
      <c r="B293" s="273" t="s">
        <v>1921</v>
      </c>
      <c r="C293" s="274">
        <f>SUMIF(表4.2024年政府性基金预算支出决算表!$A$6:$A$350,A293,表4.2024年政府性基金预算支出决算表!$E$6:$E$350)</f>
        <v>0</v>
      </c>
      <c r="D293" s="275">
        <f>ROUND(SUMIF('表12-1'!$A$3:$A$47,A293,'表12-1'!$C$3:$C$47)/10000,0)</f>
        <v>0</v>
      </c>
      <c r="E293" s="310"/>
      <c r="F293" s="310"/>
      <c r="G293" s="310"/>
      <c r="H293" s="310"/>
      <c r="I293" s="310"/>
      <c r="J293" s="274">
        <f t="shared" si="59"/>
        <v>0</v>
      </c>
      <c r="K293" s="316" t="str">
        <f t="shared" si="56"/>
        <v/>
      </c>
      <c r="L293" s="237" t="str">
        <f t="shared" si="57"/>
        <v>否</v>
      </c>
      <c r="M293" s="293" t="str">
        <f t="shared" si="58"/>
        <v>项</v>
      </c>
      <c r="N293" s="233"/>
      <c r="O293" s="294" t="str">
        <f t="shared" si="54"/>
        <v>23402</v>
      </c>
    </row>
    <row r="294" s="241" customFormat="1" ht="15.75" hidden="1" spans="1:15">
      <c r="A294" s="272" t="s">
        <v>7444</v>
      </c>
      <c r="B294" s="273" t="s">
        <v>1922</v>
      </c>
      <c r="C294" s="274">
        <f>SUMIF(表4.2024年政府性基金预算支出决算表!$A$6:$A$350,A294,表4.2024年政府性基金预算支出决算表!$E$6:$E$350)</f>
        <v>0</v>
      </c>
      <c r="D294" s="275">
        <f>ROUND(SUMIF('表12-1'!$A$3:$A$47,A294,'表12-1'!$C$3:$C$47)/10000,0)</f>
        <v>0</v>
      </c>
      <c r="E294" s="310"/>
      <c r="F294" s="310"/>
      <c r="G294" s="310"/>
      <c r="H294" s="310"/>
      <c r="I294" s="310"/>
      <c r="J294" s="274">
        <f t="shared" si="59"/>
        <v>0</v>
      </c>
      <c r="K294" s="316" t="str">
        <f t="shared" si="56"/>
        <v/>
      </c>
      <c r="L294" s="237" t="str">
        <f t="shared" si="57"/>
        <v>否</v>
      </c>
      <c r="M294" s="293" t="str">
        <f t="shared" si="58"/>
        <v>项</v>
      </c>
      <c r="N294" s="233"/>
      <c r="O294" s="294" t="str">
        <f t="shared" si="54"/>
        <v>23402</v>
      </c>
    </row>
    <row r="295" s="241" customFormat="1" ht="15.75" hidden="1" spans="1:15">
      <c r="A295" s="272" t="s">
        <v>7446</v>
      </c>
      <c r="B295" s="273" t="s">
        <v>1923</v>
      </c>
      <c r="C295" s="274">
        <f>SUMIF(表4.2024年政府性基金预算支出决算表!$A$6:$A$350,A295,表4.2024年政府性基金预算支出决算表!$E$6:$E$350)</f>
        <v>0</v>
      </c>
      <c r="D295" s="275">
        <f>ROUND(SUMIF('表12-1'!$A$3:$A$47,A295,'表12-1'!$C$3:$C$47)/10000,0)</f>
        <v>0</v>
      </c>
      <c r="E295" s="310"/>
      <c r="F295" s="310"/>
      <c r="G295" s="310"/>
      <c r="H295" s="310"/>
      <c r="I295" s="310"/>
      <c r="J295" s="274">
        <f t="shared" si="59"/>
        <v>0</v>
      </c>
      <c r="K295" s="316" t="str">
        <f t="shared" si="56"/>
        <v/>
      </c>
      <c r="L295" s="237" t="str">
        <f t="shared" si="57"/>
        <v>否</v>
      </c>
      <c r="M295" s="293" t="str">
        <f t="shared" si="58"/>
        <v>项</v>
      </c>
      <c r="N295" s="233"/>
      <c r="O295" s="294" t="str">
        <f t="shared" si="54"/>
        <v>23402</v>
      </c>
    </row>
    <row r="296" s="245" customFormat="1" ht="20" customHeight="1" spans="1:16">
      <c r="A296" s="311" t="s">
        <v>3280</v>
      </c>
      <c r="B296" s="312"/>
      <c r="C296" s="313">
        <f>SUMIF($O$6:$O$295,0,C6:C295)</f>
        <v>19618</v>
      </c>
      <c r="D296" s="313">
        <f>SUMIF($O$6:$O$295,0,D6:D295)</f>
        <v>32389</v>
      </c>
      <c r="E296" s="313">
        <f t="shared" ref="C296:J296" si="60">SUMIF($O$6:$O$295,0,E6:E295)</f>
        <v>0</v>
      </c>
      <c r="F296" s="313">
        <f t="shared" si="60"/>
        <v>11903</v>
      </c>
      <c r="G296" s="313">
        <f t="shared" si="60"/>
        <v>14390</v>
      </c>
      <c r="H296" s="313">
        <f t="shared" si="60"/>
        <v>0</v>
      </c>
      <c r="I296" s="313">
        <f t="shared" si="60"/>
        <v>3500</v>
      </c>
      <c r="J296" s="318">
        <f t="shared" si="60"/>
        <v>12771</v>
      </c>
      <c r="K296" s="319" t="str">
        <f t="shared" si="56"/>
        <v>65.1%</v>
      </c>
      <c r="L296" s="240" t="str">
        <f t="shared" si="57"/>
        <v>是</v>
      </c>
      <c r="M296" s="303" t="str">
        <f t="shared" si="58"/>
        <v>项</v>
      </c>
      <c r="N296" s="236"/>
      <c r="O296" s="236"/>
      <c r="P296" s="305">
        <v>1</v>
      </c>
    </row>
    <row r="297" s="248" customFormat="1" spans="1:16">
      <c r="A297" s="266">
        <v>230</v>
      </c>
      <c r="B297" s="267" t="s">
        <v>9086</v>
      </c>
      <c r="C297" s="268">
        <f>SUMIF($O298:$O$352,$A297,C298:C$352)</f>
        <v>24512</v>
      </c>
      <c r="D297" s="268">
        <f>SUMIF($O298:$O$352,$A297,D298:D$352)</f>
        <v>2564</v>
      </c>
      <c r="E297" s="268">
        <f>SUMIF($O241:$O$296,$A297,E241:E$296)</f>
        <v>0</v>
      </c>
      <c r="F297" s="268">
        <f>SUMIF($O241:$O$296,$A297,F241:F$296)</f>
        <v>0</v>
      </c>
      <c r="G297" s="268">
        <f>SUMIF($O241:$O$296,$A297,G241:G$296)</f>
        <v>0</v>
      </c>
      <c r="H297" s="268">
        <f>SUMIF($O241:$O$296,$A297,H241:H$296)</f>
        <v>0</v>
      </c>
      <c r="I297" s="268">
        <f>SUMIF($O241:$O$296,$A297,I241:I$296)</f>
        <v>0</v>
      </c>
      <c r="J297" s="268">
        <f>SUMIF($O298:$O$352,$A297,J298:J$352)</f>
        <v>-21948</v>
      </c>
      <c r="K297" s="268" t="str">
        <f t="shared" si="56"/>
        <v>-89.5%</v>
      </c>
      <c r="L297" s="231" t="str">
        <f t="shared" si="57"/>
        <v>是</v>
      </c>
      <c r="M297" s="289" t="str">
        <f t="shared" si="58"/>
        <v>类</v>
      </c>
      <c r="N297" s="290"/>
      <c r="O297" s="290">
        <f t="shared" ref="O297:O308" si="61">_xlfn.IFS(LEN(A297)=3,0,LEN(A297)=5,LEFT(A297,3),LEN(A297)=7,LEFT(A297,5))</f>
        <v>0</v>
      </c>
      <c r="P297" s="305">
        <v>1</v>
      </c>
    </row>
    <row r="298" s="242" customFormat="1" ht="15.75" hidden="1" spans="1:15">
      <c r="A298" s="269" t="s">
        <v>7449</v>
      </c>
      <c r="B298" s="270" t="s">
        <v>9087</v>
      </c>
      <c r="C298" s="271">
        <f>SUMIF($O299:$O$352,$A298,C299:C$352)</f>
        <v>0</v>
      </c>
      <c r="D298" s="271">
        <f>SUMIF($O299:$O$352,$A298,D299:D$352)</f>
        <v>0</v>
      </c>
      <c r="E298" s="271">
        <f>SUMIF($O241:$O$296,$A298,E241:E$296)</f>
        <v>0</v>
      </c>
      <c r="F298" s="271">
        <f>SUMIF($O241:$O$296,$A298,F241:F$296)</f>
        <v>0</v>
      </c>
      <c r="G298" s="271">
        <f>SUMIF($O241:$O$296,$A298,G241:G$296)</f>
        <v>0</v>
      </c>
      <c r="H298" s="271">
        <f>SUMIF($O241:$O$296,$A298,H241:H$296)</f>
        <v>0</v>
      </c>
      <c r="I298" s="271">
        <f>SUMIF($O241:$O$296,$A298,I241:I$296)</f>
        <v>0</v>
      </c>
      <c r="J298" s="271">
        <f>SUMIF($O299:$O$352,$A298,J299:J$352)</f>
        <v>0</v>
      </c>
      <c r="K298" s="271" t="str">
        <f t="shared" si="56"/>
        <v/>
      </c>
      <c r="L298" s="232" t="str">
        <f t="shared" si="57"/>
        <v>否</v>
      </c>
      <c r="M298" s="291" t="str">
        <f t="shared" si="58"/>
        <v>款</v>
      </c>
      <c r="N298" s="292"/>
      <c r="O298" s="292" t="str">
        <f t="shared" si="61"/>
        <v>230</v>
      </c>
    </row>
    <row r="299" s="241" customFormat="1" ht="15.75" hidden="1" spans="1:15">
      <c r="A299" s="272" t="s">
        <v>7451</v>
      </c>
      <c r="B299" s="273" t="s">
        <v>9088</v>
      </c>
      <c r="C299" s="274">
        <f>SUMIF(表4.2024年政府性基金预算支出决算表!$A$6:$A$350,A299,表4.2024年政府性基金预算支出决算表!$E$6:$E$350)</f>
        <v>0</v>
      </c>
      <c r="D299" s="275">
        <f>ROUND(SUMIF('表12-1'!$A$3:$A$47,A299,'表12-1'!$C$3:$C$47)/10000,0)</f>
        <v>0</v>
      </c>
      <c r="E299" s="274"/>
      <c r="F299" s="274"/>
      <c r="G299" s="274"/>
      <c r="H299" s="274"/>
      <c r="I299" s="274"/>
      <c r="J299" s="274">
        <f t="shared" ref="J299:J308" si="62">D299-C299</f>
        <v>0</v>
      </c>
      <c r="K299" s="274" t="str">
        <f t="shared" si="56"/>
        <v/>
      </c>
      <c r="L299" s="237" t="str">
        <f t="shared" si="57"/>
        <v>否</v>
      </c>
      <c r="M299" s="293" t="str">
        <f t="shared" si="58"/>
        <v>项</v>
      </c>
      <c r="N299" s="294"/>
      <c r="O299" s="294" t="str">
        <f t="shared" si="61"/>
        <v>23004</v>
      </c>
    </row>
    <row r="300" s="241" customFormat="1" ht="15.75" hidden="1" spans="1:15">
      <c r="A300" s="272" t="s">
        <v>7453</v>
      </c>
      <c r="B300" s="273" t="s">
        <v>7705</v>
      </c>
      <c r="C300" s="274">
        <f>SUMIF(表4.2024年政府性基金预算支出决算表!$A$6:$A$350,A300,表4.2024年政府性基金预算支出决算表!$E$6:$E$350)</f>
        <v>0</v>
      </c>
      <c r="D300" s="275">
        <f>ROUND(SUMIF('表12-1'!$A$3:$A$47,A300,'表12-1'!$C$3:$C$47)/10000,0)</f>
        <v>0</v>
      </c>
      <c r="E300" s="274"/>
      <c r="F300" s="274"/>
      <c r="G300" s="274"/>
      <c r="H300" s="274"/>
      <c r="I300" s="274"/>
      <c r="J300" s="274">
        <f t="shared" si="62"/>
        <v>0</v>
      </c>
      <c r="K300" s="274" t="str">
        <f t="shared" si="56"/>
        <v/>
      </c>
      <c r="L300" s="237" t="str">
        <f t="shared" si="57"/>
        <v>否</v>
      </c>
      <c r="M300" s="293" t="str">
        <f t="shared" si="58"/>
        <v>项</v>
      </c>
      <c r="N300" s="294"/>
      <c r="O300" s="294" t="str">
        <f t="shared" si="61"/>
        <v>23004</v>
      </c>
    </row>
    <row r="301" s="241" customFormat="1" ht="15.75" hidden="1" spans="1:15">
      <c r="A301" s="272" t="s">
        <v>7454</v>
      </c>
      <c r="B301" s="273" t="s">
        <v>1550</v>
      </c>
      <c r="C301" s="274">
        <f>SUMIF(表4.2024年政府性基金预算支出决算表!$A$6:$A$350,A301,表4.2024年政府性基金预算支出决算表!$E$6:$E$350)</f>
        <v>0</v>
      </c>
      <c r="D301" s="275">
        <f>ROUND(SUMIF('表12-1'!$A$3:$A$47,A301,'表12-1'!$C$3:$C$47)/10000,0)</f>
        <v>0</v>
      </c>
      <c r="E301" s="274"/>
      <c r="F301" s="274"/>
      <c r="G301" s="274"/>
      <c r="H301" s="274"/>
      <c r="I301" s="274"/>
      <c r="J301" s="274">
        <f t="shared" si="62"/>
        <v>0</v>
      </c>
      <c r="K301" s="274" t="str">
        <f t="shared" si="56"/>
        <v/>
      </c>
      <c r="L301" s="237" t="str">
        <f t="shared" si="57"/>
        <v>否</v>
      </c>
      <c r="M301" s="293" t="str">
        <f t="shared" si="58"/>
        <v>项</v>
      </c>
      <c r="N301" s="294"/>
      <c r="O301" s="294" t="str">
        <f t="shared" si="61"/>
        <v>23004</v>
      </c>
    </row>
    <row r="302" s="241" customFormat="1" ht="15.75" hidden="1" spans="1:15">
      <c r="A302" s="272" t="s">
        <v>7455</v>
      </c>
      <c r="B302" s="273" t="s">
        <v>6955</v>
      </c>
      <c r="C302" s="274">
        <f>SUMIF(表4.2024年政府性基金预算支出决算表!$A$6:$A$350,A302,表4.2024年政府性基金预算支出决算表!$E$6:$E$350)</f>
        <v>0</v>
      </c>
      <c r="D302" s="275">
        <f>ROUND(SUMIF('表12-1'!$A$3:$A$47,A302,'表12-1'!$C$3:$C$47)/10000,0)</f>
        <v>0</v>
      </c>
      <c r="E302" s="274"/>
      <c r="F302" s="274"/>
      <c r="G302" s="274"/>
      <c r="H302" s="274"/>
      <c r="I302" s="274"/>
      <c r="J302" s="274">
        <f t="shared" si="62"/>
        <v>0</v>
      </c>
      <c r="K302" s="274" t="str">
        <f t="shared" si="56"/>
        <v/>
      </c>
      <c r="L302" s="237" t="str">
        <f t="shared" si="57"/>
        <v>否</v>
      </c>
      <c r="M302" s="293" t="str">
        <f t="shared" si="58"/>
        <v>项</v>
      </c>
      <c r="N302" s="294"/>
      <c r="O302" s="294" t="str">
        <f t="shared" si="61"/>
        <v>23004</v>
      </c>
    </row>
    <row r="303" s="241" customFormat="1" ht="15.75" hidden="1" spans="1:15">
      <c r="A303" s="272" t="s">
        <v>7456</v>
      </c>
      <c r="B303" s="273" t="s">
        <v>1552</v>
      </c>
      <c r="C303" s="274">
        <f>SUMIF(表4.2024年政府性基金预算支出决算表!$A$6:$A$350,A303,表4.2024年政府性基金预算支出决算表!$E$6:$E$350)</f>
        <v>0</v>
      </c>
      <c r="D303" s="275">
        <f>ROUND(SUMIF('表12-1'!$A$3:$A$47,A303,'表12-1'!$C$3:$C$47)/10000,0)</f>
        <v>0</v>
      </c>
      <c r="E303" s="274"/>
      <c r="F303" s="274"/>
      <c r="G303" s="274"/>
      <c r="H303" s="274"/>
      <c r="I303" s="274"/>
      <c r="J303" s="274">
        <f t="shared" si="62"/>
        <v>0</v>
      </c>
      <c r="K303" s="274" t="str">
        <f t="shared" si="56"/>
        <v/>
      </c>
      <c r="L303" s="237" t="str">
        <f t="shared" si="57"/>
        <v>否</v>
      </c>
      <c r="M303" s="293" t="str">
        <f t="shared" si="58"/>
        <v>项</v>
      </c>
      <c r="N303" s="294"/>
      <c r="O303" s="294" t="str">
        <f t="shared" si="61"/>
        <v>23004</v>
      </c>
    </row>
    <row r="304" s="241" customFormat="1" ht="15.75" hidden="1" spans="1:15">
      <c r="A304" s="272" t="s">
        <v>7457</v>
      </c>
      <c r="B304" s="273" t="s">
        <v>6958</v>
      </c>
      <c r="C304" s="274">
        <f>SUMIF(表4.2024年政府性基金预算支出决算表!$A$6:$A$350,A304,表4.2024年政府性基金预算支出决算表!$E$6:$E$350)</f>
        <v>0</v>
      </c>
      <c r="D304" s="275">
        <f>ROUND(SUMIF('表12-1'!$A$3:$A$47,A304,'表12-1'!$C$3:$C$47)/10000,0)</f>
        <v>0</v>
      </c>
      <c r="E304" s="274"/>
      <c r="F304" s="274"/>
      <c r="G304" s="274"/>
      <c r="H304" s="274"/>
      <c r="I304" s="274"/>
      <c r="J304" s="274">
        <f t="shared" si="62"/>
        <v>0</v>
      </c>
      <c r="K304" s="274" t="str">
        <f t="shared" si="56"/>
        <v/>
      </c>
      <c r="L304" s="237" t="str">
        <f t="shared" si="57"/>
        <v>否</v>
      </c>
      <c r="M304" s="293" t="str">
        <f t="shared" si="58"/>
        <v>项</v>
      </c>
      <c r="N304" s="294"/>
      <c r="O304" s="294" t="str">
        <f t="shared" si="61"/>
        <v>23004</v>
      </c>
    </row>
    <row r="305" s="241" customFormat="1" ht="15.75" hidden="1" spans="1:15">
      <c r="A305" s="272" t="s">
        <v>7458</v>
      </c>
      <c r="B305" s="273" t="s">
        <v>6960</v>
      </c>
      <c r="C305" s="274">
        <f>SUMIF(表4.2024年政府性基金预算支出决算表!$A$6:$A$350,A305,表4.2024年政府性基金预算支出决算表!$E$6:$E$350)</f>
        <v>0</v>
      </c>
      <c r="D305" s="275">
        <f>ROUND(SUMIF('表12-1'!$A$3:$A$47,A305,'表12-1'!$C$3:$C$47)/10000,0)</f>
        <v>0</v>
      </c>
      <c r="E305" s="274"/>
      <c r="F305" s="274"/>
      <c r="G305" s="274"/>
      <c r="H305" s="274"/>
      <c r="I305" s="274"/>
      <c r="J305" s="274">
        <f t="shared" si="62"/>
        <v>0</v>
      </c>
      <c r="K305" s="274" t="str">
        <f t="shared" si="56"/>
        <v/>
      </c>
      <c r="L305" s="237" t="str">
        <f t="shared" si="57"/>
        <v>否</v>
      </c>
      <c r="M305" s="293" t="str">
        <f t="shared" si="58"/>
        <v>项</v>
      </c>
      <c r="N305" s="294"/>
      <c r="O305" s="294" t="str">
        <f t="shared" si="61"/>
        <v>23004</v>
      </c>
    </row>
    <row r="306" s="243" customFormat="1" ht="15.75" hidden="1" spans="1:15">
      <c r="A306" s="272" t="s">
        <v>7459</v>
      </c>
      <c r="B306" s="273" t="s">
        <v>1553</v>
      </c>
      <c r="C306" s="274">
        <f>SUMIF(表4.2024年政府性基金预算支出决算表!$A$6:$A$350,A306,表4.2024年政府性基金预算支出决算表!$E$6:$E$350)</f>
        <v>0</v>
      </c>
      <c r="D306" s="275">
        <f>ROUND(SUMIF('表12-1'!$A$3:$A$47,A306,'表12-1'!$C$3:$C$47)/10000,0)</f>
        <v>0</v>
      </c>
      <c r="E306" s="274"/>
      <c r="F306" s="274"/>
      <c r="G306" s="274"/>
      <c r="H306" s="274"/>
      <c r="I306" s="274"/>
      <c r="J306" s="274">
        <f t="shared" si="62"/>
        <v>0</v>
      </c>
      <c r="K306" s="274" t="str">
        <f t="shared" si="56"/>
        <v/>
      </c>
      <c r="L306" s="237" t="str">
        <f t="shared" si="57"/>
        <v>否</v>
      </c>
      <c r="M306" s="293" t="str">
        <f t="shared" si="58"/>
        <v>项</v>
      </c>
      <c r="N306" s="294"/>
      <c r="O306" s="294" t="str">
        <f t="shared" si="61"/>
        <v>23004</v>
      </c>
    </row>
    <row r="307" s="243" customFormat="1" ht="15.75" hidden="1" spans="1:15">
      <c r="A307" s="272" t="s">
        <v>7460</v>
      </c>
      <c r="B307" s="273" t="s">
        <v>7706</v>
      </c>
      <c r="C307" s="274">
        <f>SUMIF(表4.2024年政府性基金预算支出决算表!$A$6:$A$350,A307,表4.2024年政府性基金预算支出决算表!$E$6:$E$350)</f>
        <v>0</v>
      </c>
      <c r="D307" s="275">
        <f>ROUND(SUMIF('表12-1'!$A$3:$A$47,A307,'表12-1'!$C$3:$C$47)/10000,0)</f>
        <v>0</v>
      </c>
      <c r="E307" s="274"/>
      <c r="F307" s="274"/>
      <c r="G307" s="274"/>
      <c r="H307" s="274"/>
      <c r="I307" s="274"/>
      <c r="J307" s="274">
        <f t="shared" si="62"/>
        <v>0</v>
      </c>
      <c r="K307" s="274" t="str">
        <f t="shared" si="56"/>
        <v/>
      </c>
      <c r="L307" s="237" t="str">
        <f t="shared" si="57"/>
        <v>否</v>
      </c>
      <c r="M307" s="293" t="str">
        <f t="shared" si="58"/>
        <v>项</v>
      </c>
      <c r="N307" s="294"/>
      <c r="O307" s="294" t="str">
        <f t="shared" si="61"/>
        <v>23004</v>
      </c>
    </row>
    <row r="308" s="241" customFormat="1" ht="15.75" hidden="1" spans="1:15">
      <c r="A308" s="272" t="s">
        <v>7461</v>
      </c>
      <c r="B308" s="273" t="s">
        <v>424</v>
      </c>
      <c r="C308" s="274">
        <f>SUMIF(表4.2024年政府性基金预算支出决算表!$A$6:$A$350,A308,表4.2024年政府性基金预算支出决算表!$E$6:$E$350)</f>
        <v>0</v>
      </c>
      <c r="D308" s="275">
        <f>ROUND(SUMIF('表12-1'!$A$3:$A$47,A308,'表12-1'!$C$3:$C$47)/10000,0)</f>
        <v>0</v>
      </c>
      <c r="E308" s="274"/>
      <c r="F308" s="274"/>
      <c r="G308" s="274"/>
      <c r="H308" s="274"/>
      <c r="I308" s="274"/>
      <c r="J308" s="274">
        <f t="shared" si="62"/>
        <v>0</v>
      </c>
      <c r="K308" s="274" t="str">
        <f t="shared" si="56"/>
        <v/>
      </c>
      <c r="L308" s="237" t="str">
        <f t="shared" si="57"/>
        <v>否</v>
      </c>
      <c r="M308" s="293" t="str">
        <f t="shared" si="58"/>
        <v>项</v>
      </c>
      <c r="N308" s="294"/>
      <c r="O308" s="294" t="str">
        <f t="shared" si="61"/>
        <v>23004</v>
      </c>
    </row>
    <row r="309" s="244" customFormat="1" spans="1:16">
      <c r="A309" s="278" t="s">
        <v>6734</v>
      </c>
      <c r="B309" s="279" t="s">
        <v>6735</v>
      </c>
      <c r="C309" s="271">
        <f>SUMIF($O310:$O$352,$A309,C310:C$352)</f>
        <v>2155</v>
      </c>
      <c r="D309" s="271">
        <f>SUMIF($O310:$O$352,$A309,D310:D$352)</f>
        <v>2564</v>
      </c>
      <c r="E309" s="271">
        <f>SUMIF($O310:$O$348,$A309,E310:E$348)</f>
        <v>0</v>
      </c>
      <c r="F309" s="271">
        <f>SUMIF($O310:$O$348,$A309,F310:F$348)</f>
        <v>0</v>
      </c>
      <c r="G309" s="271">
        <f>SUMIF($O310:$O$348,$A309,G310:G$348)</f>
        <v>2214</v>
      </c>
      <c r="H309" s="271">
        <f>SUMIF($O310:$O$348,$A309,H310:H$348)</f>
        <v>350</v>
      </c>
      <c r="I309" s="271">
        <f>SUMIF($O310:$O$348,$A309,I310:I$348)</f>
        <v>0</v>
      </c>
      <c r="J309" s="271">
        <f>SUMIF($O310:$O$352,$A309,J310:J$352)</f>
        <v>409</v>
      </c>
      <c r="K309" s="320" t="str">
        <f t="shared" ref="K277:K340" si="63">IFERROR(TEXT(J309/C309,"0.0%"),"")</f>
        <v>19.0%</v>
      </c>
      <c r="L309" s="235" t="str">
        <f t="shared" ref="L277:L340" si="64">IF(B309&lt;&gt;"",IF(SUM(C309:D309)&lt;&gt;0,"是","否"),"是")</f>
        <v>是</v>
      </c>
      <c r="M309" s="300" t="str">
        <f t="shared" ref="M277:M340" si="65">IF(LEN(A309)=3,"类",IF(LEN(A309)=5,"款","项"))</f>
        <v>款</v>
      </c>
      <c r="N309" s="239"/>
      <c r="O309" s="301" t="str">
        <f t="shared" ref="O309:O348" si="66">_xlfn.IFS(LEN(A309)=3,0,LEN(A309)=5,LEFT(A309,3),LEN(A309)=7,LEFT(A309,5))</f>
        <v>230</v>
      </c>
      <c r="P309" s="305">
        <v>1</v>
      </c>
    </row>
    <row r="310" s="245" customFormat="1" spans="1:16">
      <c r="A310" s="280">
        <v>2300603</v>
      </c>
      <c r="B310" s="281" t="s">
        <v>7463</v>
      </c>
      <c r="C310" s="274">
        <f>SUMIF(表4.2024年政府性基金预算支出决算表!$A$6:$A$350,A310,表4.2024年政府性基金预算支出决算表!$E$6:$E$350)</f>
        <v>2155</v>
      </c>
      <c r="D310" s="275">
        <f>ROUND(SUMIF('表12-1'!$A$3:$A$47,A310,'表12-1'!$C$3:$C$47)/10000,0)</f>
        <v>2564</v>
      </c>
      <c r="E310" s="310"/>
      <c r="F310" s="310"/>
      <c r="G310" s="310">
        <v>2214</v>
      </c>
      <c r="H310" s="310">
        <v>350</v>
      </c>
      <c r="I310" s="310"/>
      <c r="J310" s="302">
        <f t="shared" ref="J310:J314" si="67">D310-C310</f>
        <v>409</v>
      </c>
      <c r="K310" s="321" t="str">
        <f t="shared" si="63"/>
        <v>19.0%</v>
      </c>
      <c r="L310" s="240" t="str">
        <f t="shared" si="64"/>
        <v>是</v>
      </c>
      <c r="M310" s="303" t="str">
        <f t="shared" si="65"/>
        <v>项</v>
      </c>
      <c r="N310" s="236"/>
      <c r="O310" s="304" t="str">
        <f t="shared" si="66"/>
        <v>23006</v>
      </c>
      <c r="P310" s="305">
        <v>1</v>
      </c>
    </row>
    <row r="311" s="244" customFormat="1" spans="1:16">
      <c r="A311" s="278">
        <v>23008</v>
      </c>
      <c r="B311" s="279" t="s">
        <v>6741</v>
      </c>
      <c r="C311" s="271">
        <f>SUMIF($O312:$O$352,$A311,C312:C$352)</f>
        <v>7858</v>
      </c>
      <c r="D311" s="271">
        <f>SUMIF($O312:$O$352,$A311,D312:D$352)</f>
        <v>0</v>
      </c>
      <c r="E311" s="271">
        <f>SUMIF($O312:$O$348,$A311,E312:E$348)</f>
        <v>0</v>
      </c>
      <c r="F311" s="271">
        <f>SUMIF($O312:$O$348,$A311,F312:F$348)</f>
        <v>0</v>
      </c>
      <c r="G311" s="271">
        <f>SUMIF($O312:$O$348,$A311,G312:G$348)</f>
        <v>0</v>
      </c>
      <c r="H311" s="271">
        <f>SUMIF($O312:$O$348,$A311,H312:H$348)</f>
        <v>0</v>
      </c>
      <c r="I311" s="271">
        <f>SUMIF($O312:$O$348,$A311,I312:I$348)</f>
        <v>0</v>
      </c>
      <c r="J311" s="271">
        <f>SUMIF($O312:$O$352,$A311,J312:J$352)</f>
        <v>-7858</v>
      </c>
      <c r="K311" s="320" t="str">
        <f t="shared" si="63"/>
        <v>-100.0%</v>
      </c>
      <c r="L311" s="235" t="str">
        <f t="shared" si="64"/>
        <v>是</v>
      </c>
      <c r="M311" s="300" t="str">
        <f t="shared" si="65"/>
        <v>款</v>
      </c>
      <c r="N311" s="239"/>
      <c r="O311" s="301" t="str">
        <f t="shared" si="66"/>
        <v>230</v>
      </c>
      <c r="P311" s="305">
        <v>1</v>
      </c>
    </row>
    <row r="312" s="245" customFormat="1" spans="1:16">
      <c r="A312" s="280" t="s">
        <v>7464</v>
      </c>
      <c r="B312" s="281" t="s">
        <v>7465</v>
      </c>
      <c r="C312" s="274">
        <f>SUMIF(表4.2024年政府性基金预算支出决算表!$A$6:$A$350,A312,表4.2024年政府性基金预算支出决算表!$E$6:$E$350)</f>
        <v>7858</v>
      </c>
      <c r="D312" s="275">
        <f>ROUND(SUMIF('表12-1'!$A$3:$A$47,A312,'表12-1'!$C$3:$C$47)/10000,0)</f>
        <v>0</v>
      </c>
      <c r="E312" s="310"/>
      <c r="F312" s="310"/>
      <c r="G312" s="310"/>
      <c r="H312" s="310"/>
      <c r="I312" s="310"/>
      <c r="J312" s="302">
        <f t="shared" si="67"/>
        <v>-7858</v>
      </c>
      <c r="K312" s="321" t="str">
        <f t="shared" si="63"/>
        <v>-100.0%</v>
      </c>
      <c r="L312" s="240" t="str">
        <f t="shared" si="64"/>
        <v>是</v>
      </c>
      <c r="M312" s="303" t="str">
        <f t="shared" si="65"/>
        <v>项</v>
      </c>
      <c r="N312" s="236"/>
      <c r="O312" s="304" t="str">
        <f t="shared" si="66"/>
        <v>23008</v>
      </c>
      <c r="P312" s="305">
        <v>1</v>
      </c>
    </row>
    <row r="313" s="244" customFormat="1" spans="1:16">
      <c r="A313" s="278">
        <v>23009</v>
      </c>
      <c r="B313" s="279" t="s">
        <v>6743</v>
      </c>
      <c r="C313" s="271">
        <f>SUMIF($O314:$O$352,$A313,C314:C$352)</f>
        <v>14499</v>
      </c>
      <c r="D313" s="271">
        <f>SUMIF($O314:$O$352,$A313,D314:D$352)</f>
        <v>0</v>
      </c>
      <c r="E313" s="271">
        <f>SUMIF($O314:$O$348,$A313,E314:E$348)</f>
        <v>0</v>
      </c>
      <c r="F313" s="271">
        <f>SUMIF($O314:$O$348,$A313,F314:F$348)</f>
        <v>0</v>
      </c>
      <c r="G313" s="271">
        <f>SUMIF($O314:$O$348,$A313,G314:G$348)</f>
        <v>0</v>
      </c>
      <c r="H313" s="271">
        <f>SUMIF($O314:$O$348,$A313,H314:H$348)</f>
        <v>0</v>
      </c>
      <c r="I313" s="271">
        <f>SUMIF($O314:$O$348,$A313,I314:I$348)</f>
        <v>0</v>
      </c>
      <c r="J313" s="271">
        <f>SUMIF($O314:$O$352,$A313,J314:J$352)</f>
        <v>-14499</v>
      </c>
      <c r="K313" s="320" t="str">
        <f t="shared" si="63"/>
        <v>-100.0%</v>
      </c>
      <c r="L313" s="235" t="str">
        <f t="shared" si="64"/>
        <v>是</v>
      </c>
      <c r="M313" s="300" t="str">
        <f t="shared" si="65"/>
        <v>款</v>
      </c>
      <c r="N313" s="239"/>
      <c r="O313" s="301" t="str">
        <f t="shared" si="66"/>
        <v>230</v>
      </c>
      <c r="P313" s="305">
        <v>1</v>
      </c>
    </row>
    <row r="314" s="245" customFormat="1" spans="1:16">
      <c r="A314" s="280" t="s">
        <v>7466</v>
      </c>
      <c r="B314" s="281" t="s">
        <v>7467</v>
      </c>
      <c r="C314" s="274">
        <f>SUMIF(表4.2024年政府性基金预算支出决算表!$A$6:$A$350,A314,表4.2024年政府性基金预算支出决算表!$E$6:$E$350)</f>
        <v>14499</v>
      </c>
      <c r="D314" s="275">
        <f>ROUND(SUMIF('表12-1'!$A$3:$A$47,A314,'表12-1'!$C$3:$C$47)/10000,0)</f>
        <v>0</v>
      </c>
      <c r="E314" s="310"/>
      <c r="F314" s="310"/>
      <c r="G314" s="310"/>
      <c r="H314" s="310"/>
      <c r="I314" s="310"/>
      <c r="J314" s="302">
        <f t="shared" si="67"/>
        <v>-14499</v>
      </c>
      <c r="K314" s="321" t="str">
        <f t="shared" si="63"/>
        <v>-100.0%</v>
      </c>
      <c r="L314" s="240" t="str">
        <f t="shared" si="64"/>
        <v>是</v>
      </c>
      <c r="M314" s="303" t="str">
        <f t="shared" si="65"/>
        <v>项</v>
      </c>
      <c r="N314" s="236"/>
      <c r="O314" s="304" t="str">
        <f t="shared" si="66"/>
        <v>23009</v>
      </c>
      <c r="P314" s="305">
        <v>1</v>
      </c>
    </row>
    <row r="315" s="242" customFormat="1" ht="15.75" hidden="1" spans="1:15">
      <c r="A315" s="269" t="s">
        <v>6746</v>
      </c>
      <c r="B315" s="270" t="s">
        <v>7827</v>
      </c>
      <c r="C315" s="271">
        <f>SUMIF($O316:$O$352,$A315,C316:C$352)</f>
        <v>0</v>
      </c>
      <c r="D315" s="271">
        <f>SUMIF($O316:$O$352,$A315,D316:D$352)</f>
        <v>0</v>
      </c>
      <c r="E315" s="271">
        <f>SUMIF($O316:$O$348,$A315,E316:E$348)</f>
        <v>0</v>
      </c>
      <c r="F315" s="271">
        <f>SUMIF($O316:$O$348,$A315,F316:F$348)</f>
        <v>0</v>
      </c>
      <c r="G315" s="271">
        <f>SUMIF($O316:$O$348,$A315,G316:G$348)</f>
        <v>0</v>
      </c>
      <c r="H315" s="271">
        <f>SUMIF($O316:$O$348,$A315,H316:H$348)</f>
        <v>0</v>
      </c>
      <c r="I315" s="271">
        <f>SUMIF($O316:$O$348,$A315,I316:I$348)</f>
        <v>0</v>
      </c>
      <c r="J315" s="271">
        <f>SUMIF($O316:$O$352,$A315,J316:J$352)</f>
        <v>0</v>
      </c>
      <c r="K315" s="317" t="str">
        <f t="shared" si="63"/>
        <v/>
      </c>
      <c r="L315" s="232" t="str">
        <f t="shared" si="64"/>
        <v>否</v>
      </c>
      <c r="M315" s="291" t="str">
        <f t="shared" si="65"/>
        <v>款</v>
      </c>
      <c r="N315" s="238"/>
      <c r="O315" s="292" t="str">
        <f t="shared" si="66"/>
        <v>230</v>
      </c>
    </row>
    <row r="316" s="241" customFormat="1" ht="31.5" hidden="1" spans="1:15">
      <c r="A316" s="306" t="s">
        <v>7468</v>
      </c>
      <c r="B316" s="307" t="s">
        <v>9089</v>
      </c>
      <c r="C316" s="274">
        <f>SUMIF(表4.2024年政府性基金预算支出决算表!$A$6:$A$350,A316,表4.2024年政府性基金预算支出决算表!$E$6:$E$350)</f>
        <v>0</v>
      </c>
      <c r="D316" s="275">
        <f>ROUND(SUMIF('表12-1'!$A$3:$A$47,A316,'表12-1'!$C$3:$C$47)/10000,0)</f>
        <v>0</v>
      </c>
      <c r="E316" s="310"/>
      <c r="F316" s="310"/>
      <c r="G316" s="310"/>
      <c r="H316" s="310"/>
      <c r="I316" s="310"/>
      <c r="J316" s="274">
        <f t="shared" ref="J316:J330" si="68">D316-C316</f>
        <v>0</v>
      </c>
      <c r="K316" s="316" t="str">
        <f t="shared" si="63"/>
        <v/>
      </c>
      <c r="L316" s="237" t="str">
        <f t="shared" si="64"/>
        <v>否</v>
      </c>
      <c r="M316" s="293" t="str">
        <f t="shared" si="65"/>
        <v>项</v>
      </c>
      <c r="N316" s="233"/>
      <c r="O316" s="294" t="str">
        <f t="shared" si="66"/>
        <v>23011</v>
      </c>
    </row>
    <row r="317" s="241" customFormat="1" ht="31.5" hidden="1" spans="1:15">
      <c r="A317" s="306" t="s">
        <v>7470</v>
      </c>
      <c r="B317" s="307" t="s">
        <v>9090</v>
      </c>
      <c r="C317" s="274">
        <f>SUMIF(表4.2024年政府性基金预算支出决算表!$A$6:$A$350,A317,表4.2024年政府性基金预算支出决算表!$E$6:$E$350)</f>
        <v>0</v>
      </c>
      <c r="D317" s="275">
        <f>ROUND(SUMIF('表12-1'!$A$3:$A$47,A317,'表12-1'!$C$3:$C$47)/10000,0)</f>
        <v>0</v>
      </c>
      <c r="E317" s="310"/>
      <c r="F317" s="310"/>
      <c r="G317" s="310"/>
      <c r="H317" s="310"/>
      <c r="I317" s="310"/>
      <c r="J317" s="274">
        <f t="shared" si="68"/>
        <v>0</v>
      </c>
      <c r="K317" s="316" t="str">
        <f t="shared" si="63"/>
        <v/>
      </c>
      <c r="L317" s="237" t="str">
        <f t="shared" si="64"/>
        <v>否</v>
      </c>
      <c r="M317" s="293" t="str">
        <f t="shared" si="65"/>
        <v>项</v>
      </c>
      <c r="N317" s="233"/>
      <c r="O317" s="294" t="str">
        <f t="shared" si="66"/>
        <v>23011</v>
      </c>
    </row>
    <row r="318" s="241" customFormat="1" ht="15.75" hidden="1" spans="1:15">
      <c r="A318" s="306" t="s">
        <v>7472</v>
      </c>
      <c r="B318" s="307" t="s">
        <v>9091</v>
      </c>
      <c r="C318" s="274">
        <f>SUMIF(表4.2024年政府性基金预算支出决算表!$A$6:$A$350,A318,表4.2024年政府性基金预算支出决算表!$E$6:$E$350)</f>
        <v>0</v>
      </c>
      <c r="D318" s="275">
        <f>ROUND(SUMIF('表12-1'!$A$3:$A$47,A318,'表12-1'!$C$3:$C$47)/10000,0)</f>
        <v>0</v>
      </c>
      <c r="E318" s="310"/>
      <c r="F318" s="310"/>
      <c r="G318" s="310"/>
      <c r="H318" s="310"/>
      <c r="I318" s="310"/>
      <c r="J318" s="274">
        <f t="shared" si="68"/>
        <v>0</v>
      </c>
      <c r="K318" s="316" t="str">
        <f t="shared" si="63"/>
        <v/>
      </c>
      <c r="L318" s="237" t="str">
        <f t="shared" si="64"/>
        <v>否</v>
      </c>
      <c r="M318" s="293" t="str">
        <f t="shared" si="65"/>
        <v>项</v>
      </c>
      <c r="N318" s="233"/>
      <c r="O318" s="294" t="str">
        <f t="shared" si="66"/>
        <v>23011</v>
      </c>
    </row>
    <row r="319" s="241" customFormat="1" ht="15.75" hidden="1" spans="1:15">
      <c r="A319" s="306" t="s">
        <v>7474</v>
      </c>
      <c r="B319" s="307" t="s">
        <v>9092</v>
      </c>
      <c r="C319" s="274">
        <f>SUMIF(表4.2024年政府性基金预算支出决算表!$A$6:$A$350,A319,表4.2024年政府性基金预算支出决算表!$E$6:$E$350)</f>
        <v>0</v>
      </c>
      <c r="D319" s="275">
        <f>ROUND(SUMIF('表12-1'!$A$3:$A$47,A319,'表12-1'!$C$3:$C$47)/10000,0)</f>
        <v>0</v>
      </c>
      <c r="E319" s="310"/>
      <c r="F319" s="310"/>
      <c r="G319" s="310"/>
      <c r="H319" s="310"/>
      <c r="I319" s="310"/>
      <c r="J319" s="274">
        <f t="shared" si="68"/>
        <v>0</v>
      </c>
      <c r="K319" s="316" t="str">
        <f t="shared" si="63"/>
        <v/>
      </c>
      <c r="L319" s="237" t="str">
        <f t="shared" si="64"/>
        <v>否</v>
      </c>
      <c r="M319" s="293" t="str">
        <f t="shared" si="65"/>
        <v>项</v>
      </c>
      <c r="N319" s="233"/>
      <c r="O319" s="294" t="str">
        <f t="shared" si="66"/>
        <v>23011</v>
      </c>
    </row>
    <row r="320" s="241" customFormat="1" ht="15.75" hidden="1" spans="1:15">
      <c r="A320" s="306" t="s">
        <v>7476</v>
      </c>
      <c r="B320" s="307" t="s">
        <v>9093</v>
      </c>
      <c r="C320" s="274">
        <f>SUMIF(表4.2024年政府性基金预算支出决算表!$A$6:$A$350,A320,表4.2024年政府性基金预算支出决算表!$E$6:$E$350)</f>
        <v>0</v>
      </c>
      <c r="D320" s="275">
        <f>ROUND(SUMIF('表12-1'!$A$3:$A$47,A320,'表12-1'!$C$3:$C$47)/10000,0)</f>
        <v>0</v>
      </c>
      <c r="E320" s="310"/>
      <c r="F320" s="310"/>
      <c r="G320" s="310"/>
      <c r="H320" s="310"/>
      <c r="I320" s="310"/>
      <c r="J320" s="274">
        <f t="shared" si="68"/>
        <v>0</v>
      </c>
      <c r="K320" s="316" t="str">
        <f t="shared" si="63"/>
        <v/>
      </c>
      <c r="L320" s="237" t="str">
        <f t="shared" si="64"/>
        <v>否</v>
      </c>
      <c r="M320" s="293" t="str">
        <f t="shared" si="65"/>
        <v>项</v>
      </c>
      <c r="N320" s="233"/>
      <c r="O320" s="294" t="str">
        <f t="shared" si="66"/>
        <v>23011</v>
      </c>
    </row>
    <row r="321" s="241" customFormat="1" ht="15.75" hidden="1" spans="1:15">
      <c r="A321" s="306" t="s">
        <v>7478</v>
      </c>
      <c r="B321" s="307" t="s">
        <v>9094</v>
      </c>
      <c r="C321" s="274">
        <f>SUMIF(表4.2024年政府性基金预算支出决算表!$A$6:$A$350,A321,表4.2024年政府性基金预算支出决算表!$E$6:$E$350)</f>
        <v>0</v>
      </c>
      <c r="D321" s="275">
        <f>ROUND(SUMIF('表12-1'!$A$3:$A$47,A321,'表12-1'!$C$3:$C$47)/10000,0)</f>
        <v>0</v>
      </c>
      <c r="E321" s="310"/>
      <c r="F321" s="310"/>
      <c r="G321" s="310"/>
      <c r="H321" s="310"/>
      <c r="I321" s="310"/>
      <c r="J321" s="274">
        <f t="shared" si="68"/>
        <v>0</v>
      </c>
      <c r="K321" s="316" t="str">
        <f t="shared" si="63"/>
        <v/>
      </c>
      <c r="L321" s="237" t="str">
        <f t="shared" si="64"/>
        <v>否</v>
      </c>
      <c r="M321" s="293" t="str">
        <f t="shared" si="65"/>
        <v>项</v>
      </c>
      <c r="N321" s="233"/>
      <c r="O321" s="294" t="str">
        <f t="shared" si="66"/>
        <v>23011</v>
      </c>
    </row>
    <row r="322" s="241" customFormat="1" ht="15.75" hidden="1" spans="1:15">
      <c r="A322" s="306" t="s">
        <v>7480</v>
      </c>
      <c r="B322" s="307" t="s">
        <v>9095</v>
      </c>
      <c r="C322" s="274">
        <f>SUMIF(表4.2024年政府性基金预算支出决算表!$A$6:$A$350,A322,表4.2024年政府性基金预算支出决算表!$E$6:$E$350)</f>
        <v>0</v>
      </c>
      <c r="D322" s="275">
        <f>ROUND(SUMIF('表12-1'!$A$3:$A$47,A322,'表12-1'!$C$3:$C$47)/10000,0)</f>
        <v>0</v>
      </c>
      <c r="E322" s="310"/>
      <c r="F322" s="310"/>
      <c r="G322" s="310"/>
      <c r="H322" s="310"/>
      <c r="I322" s="310"/>
      <c r="J322" s="274">
        <f t="shared" si="68"/>
        <v>0</v>
      </c>
      <c r="K322" s="316" t="str">
        <f t="shared" si="63"/>
        <v/>
      </c>
      <c r="L322" s="237" t="str">
        <f t="shared" si="64"/>
        <v>否</v>
      </c>
      <c r="M322" s="293" t="str">
        <f t="shared" si="65"/>
        <v>项</v>
      </c>
      <c r="N322" s="233"/>
      <c r="O322" s="294" t="str">
        <f t="shared" si="66"/>
        <v>23011</v>
      </c>
    </row>
    <row r="323" s="241" customFormat="1" ht="31.5" hidden="1" spans="1:15">
      <c r="A323" s="306" t="s">
        <v>7482</v>
      </c>
      <c r="B323" s="307" t="s">
        <v>9096</v>
      </c>
      <c r="C323" s="274">
        <f>SUMIF(表4.2024年政府性基金预算支出决算表!$A$6:$A$350,A323,表4.2024年政府性基金预算支出决算表!$E$6:$E$350)</f>
        <v>0</v>
      </c>
      <c r="D323" s="275">
        <f>ROUND(SUMIF('表12-1'!$A$3:$A$47,A323,'表12-1'!$C$3:$C$47)/10000,0)</f>
        <v>0</v>
      </c>
      <c r="E323" s="310"/>
      <c r="F323" s="310"/>
      <c r="G323" s="310"/>
      <c r="H323" s="310"/>
      <c r="I323" s="310"/>
      <c r="J323" s="274">
        <f t="shared" si="68"/>
        <v>0</v>
      </c>
      <c r="K323" s="316" t="str">
        <f t="shared" si="63"/>
        <v/>
      </c>
      <c r="L323" s="237" t="str">
        <f t="shared" si="64"/>
        <v>否</v>
      </c>
      <c r="M323" s="293" t="str">
        <f t="shared" si="65"/>
        <v>项</v>
      </c>
      <c r="N323" s="233"/>
      <c r="O323" s="294" t="str">
        <f t="shared" si="66"/>
        <v>23011</v>
      </c>
    </row>
    <row r="324" s="241" customFormat="1" ht="15.75" hidden="1" spans="1:15">
      <c r="A324" s="306" t="s">
        <v>7484</v>
      </c>
      <c r="B324" s="307" t="s">
        <v>9097</v>
      </c>
      <c r="C324" s="274">
        <f>SUMIF(表4.2024年政府性基金预算支出决算表!$A$6:$A$350,A324,表4.2024年政府性基金预算支出决算表!$E$6:$E$350)</f>
        <v>0</v>
      </c>
      <c r="D324" s="275">
        <f>ROUND(SUMIF('表12-1'!$A$3:$A$47,A324,'表12-1'!$C$3:$C$47)/10000,0)</f>
        <v>0</v>
      </c>
      <c r="E324" s="310"/>
      <c r="F324" s="310"/>
      <c r="G324" s="310"/>
      <c r="H324" s="310"/>
      <c r="I324" s="310"/>
      <c r="J324" s="274">
        <f t="shared" si="68"/>
        <v>0</v>
      </c>
      <c r="K324" s="316" t="str">
        <f t="shared" si="63"/>
        <v/>
      </c>
      <c r="L324" s="237" t="str">
        <f t="shared" si="64"/>
        <v>否</v>
      </c>
      <c r="M324" s="293" t="str">
        <f t="shared" si="65"/>
        <v>项</v>
      </c>
      <c r="N324" s="233"/>
      <c r="O324" s="294" t="str">
        <f t="shared" si="66"/>
        <v>23011</v>
      </c>
    </row>
    <row r="325" s="241" customFormat="1" ht="15.75" hidden="1" spans="1:15">
      <c r="A325" s="306" t="s">
        <v>7486</v>
      </c>
      <c r="B325" s="307" t="s">
        <v>9098</v>
      </c>
      <c r="C325" s="274">
        <f>SUMIF(表4.2024年政府性基金预算支出决算表!$A$6:$A$350,A325,表4.2024年政府性基金预算支出决算表!$E$6:$E$350)</f>
        <v>0</v>
      </c>
      <c r="D325" s="275">
        <f>ROUND(SUMIF('表12-1'!$A$3:$A$47,A325,'表12-1'!$C$3:$C$47)/10000,0)</f>
        <v>0</v>
      </c>
      <c r="E325" s="310"/>
      <c r="F325" s="310"/>
      <c r="G325" s="310"/>
      <c r="H325" s="310"/>
      <c r="I325" s="310"/>
      <c r="J325" s="274">
        <f t="shared" si="68"/>
        <v>0</v>
      </c>
      <c r="K325" s="316" t="str">
        <f t="shared" si="63"/>
        <v/>
      </c>
      <c r="L325" s="237" t="str">
        <f t="shared" si="64"/>
        <v>否</v>
      </c>
      <c r="M325" s="293" t="str">
        <f t="shared" si="65"/>
        <v>项</v>
      </c>
      <c r="N325" s="233"/>
      <c r="O325" s="294" t="str">
        <f t="shared" si="66"/>
        <v>23011</v>
      </c>
    </row>
    <row r="326" s="241" customFormat="1" ht="15.75" hidden="1" spans="1:15">
      <c r="A326" s="306" t="s">
        <v>7488</v>
      </c>
      <c r="B326" s="307" t="s">
        <v>9099</v>
      </c>
      <c r="C326" s="274">
        <f>SUMIF(表4.2024年政府性基金预算支出决算表!$A$6:$A$350,A326,表4.2024年政府性基金预算支出决算表!$E$6:$E$350)</f>
        <v>0</v>
      </c>
      <c r="D326" s="275">
        <f>ROUND(SUMIF('表12-1'!$A$3:$A$47,A326,'表12-1'!$C$3:$C$47)/10000,0)</f>
        <v>0</v>
      </c>
      <c r="E326" s="310"/>
      <c r="F326" s="310"/>
      <c r="G326" s="310"/>
      <c r="H326" s="310"/>
      <c r="I326" s="310"/>
      <c r="J326" s="274">
        <f t="shared" si="68"/>
        <v>0</v>
      </c>
      <c r="K326" s="316" t="str">
        <f t="shared" si="63"/>
        <v/>
      </c>
      <c r="L326" s="237" t="str">
        <f t="shared" si="64"/>
        <v>否</v>
      </c>
      <c r="M326" s="293" t="str">
        <f t="shared" si="65"/>
        <v>项</v>
      </c>
      <c r="N326" s="233"/>
      <c r="O326" s="294" t="str">
        <f t="shared" si="66"/>
        <v>23011</v>
      </c>
    </row>
    <row r="327" s="241" customFormat="1" ht="15.75" hidden="1" spans="1:15">
      <c r="A327" s="306" t="s">
        <v>7490</v>
      </c>
      <c r="B327" s="307" t="s">
        <v>9100</v>
      </c>
      <c r="C327" s="274">
        <f>SUMIF(表4.2024年政府性基金预算支出决算表!$A$6:$A$350,A327,表4.2024年政府性基金预算支出决算表!$E$6:$E$350)</f>
        <v>0</v>
      </c>
      <c r="D327" s="275">
        <f>ROUND(SUMIF('表12-1'!$A$3:$A$47,A327,'表12-1'!$C$3:$C$47)/10000,0)</f>
        <v>0</v>
      </c>
      <c r="E327" s="310"/>
      <c r="F327" s="310"/>
      <c r="G327" s="310"/>
      <c r="H327" s="310"/>
      <c r="I327" s="310"/>
      <c r="J327" s="274">
        <f t="shared" si="68"/>
        <v>0</v>
      </c>
      <c r="K327" s="316" t="str">
        <f t="shared" si="63"/>
        <v/>
      </c>
      <c r="L327" s="237" t="str">
        <f t="shared" si="64"/>
        <v>否</v>
      </c>
      <c r="M327" s="293" t="str">
        <f t="shared" si="65"/>
        <v>项</v>
      </c>
      <c r="N327" s="233"/>
      <c r="O327" s="294" t="str">
        <f t="shared" si="66"/>
        <v>23011</v>
      </c>
    </row>
    <row r="328" s="241" customFormat="1" ht="15.75" hidden="1" spans="1:15">
      <c r="A328" s="306" t="s">
        <v>7492</v>
      </c>
      <c r="B328" s="307" t="s">
        <v>9101</v>
      </c>
      <c r="C328" s="274">
        <f>SUMIF(表4.2024年政府性基金预算支出决算表!$A$6:$A$350,A328,表4.2024年政府性基金预算支出决算表!$E$6:$E$350)</f>
        <v>0</v>
      </c>
      <c r="D328" s="275">
        <f>ROUND(SUMIF('表12-1'!$A$3:$A$47,A328,'表12-1'!$C$3:$C$47)/10000,0)</f>
        <v>0</v>
      </c>
      <c r="E328" s="310"/>
      <c r="F328" s="310"/>
      <c r="G328" s="310"/>
      <c r="H328" s="310"/>
      <c r="I328" s="310"/>
      <c r="J328" s="274">
        <f t="shared" si="68"/>
        <v>0</v>
      </c>
      <c r="K328" s="316" t="str">
        <f t="shared" si="63"/>
        <v/>
      </c>
      <c r="L328" s="237" t="str">
        <f t="shared" si="64"/>
        <v>否</v>
      </c>
      <c r="M328" s="293" t="str">
        <f t="shared" si="65"/>
        <v>项</v>
      </c>
      <c r="N328" s="233"/>
      <c r="O328" s="294" t="str">
        <f t="shared" si="66"/>
        <v>23011</v>
      </c>
    </row>
    <row r="329" s="241" customFormat="1" ht="31.5" hidden="1" spans="1:15">
      <c r="A329" s="306" t="s">
        <v>7494</v>
      </c>
      <c r="B329" s="307" t="s">
        <v>9102</v>
      </c>
      <c r="C329" s="274">
        <f>SUMIF(表4.2024年政府性基金预算支出决算表!$A$6:$A$350,A329,表4.2024年政府性基金预算支出决算表!$E$6:$E$350)</f>
        <v>0</v>
      </c>
      <c r="D329" s="275">
        <f>ROUND(SUMIF('表12-1'!$A$3:$A$47,A329,'表12-1'!$C$3:$C$47)/10000,0)</f>
        <v>0</v>
      </c>
      <c r="E329" s="310"/>
      <c r="F329" s="310"/>
      <c r="G329" s="310"/>
      <c r="H329" s="310"/>
      <c r="I329" s="310"/>
      <c r="J329" s="274">
        <f t="shared" si="68"/>
        <v>0</v>
      </c>
      <c r="K329" s="316" t="str">
        <f t="shared" si="63"/>
        <v/>
      </c>
      <c r="L329" s="237" t="str">
        <f t="shared" si="64"/>
        <v>否</v>
      </c>
      <c r="M329" s="293" t="str">
        <f t="shared" si="65"/>
        <v>项</v>
      </c>
      <c r="N329" s="233"/>
      <c r="O329" s="294" t="str">
        <f t="shared" si="66"/>
        <v>23011</v>
      </c>
    </row>
    <row r="330" s="241" customFormat="1" ht="15.75" hidden="1" spans="1:15">
      <c r="A330" s="306" t="s">
        <v>7496</v>
      </c>
      <c r="B330" s="307" t="s">
        <v>9103</v>
      </c>
      <c r="C330" s="274">
        <f>SUMIF(表4.2024年政府性基金预算支出决算表!$A$6:$A$350,A330,表4.2024年政府性基金预算支出决算表!$E$6:$E$350)</f>
        <v>0</v>
      </c>
      <c r="D330" s="275">
        <f>ROUND(SUMIF('表12-1'!$A$3:$A$47,A330,'表12-1'!$C$3:$C$47)/10000,0)</f>
        <v>0</v>
      </c>
      <c r="E330" s="310"/>
      <c r="F330" s="310"/>
      <c r="G330" s="310"/>
      <c r="H330" s="310"/>
      <c r="I330" s="310"/>
      <c r="J330" s="274">
        <f t="shared" si="68"/>
        <v>0</v>
      </c>
      <c r="K330" s="316" t="str">
        <f t="shared" si="63"/>
        <v/>
      </c>
      <c r="L330" s="237" t="str">
        <f t="shared" si="64"/>
        <v>否</v>
      </c>
      <c r="M330" s="293" t="str">
        <f t="shared" si="65"/>
        <v>项</v>
      </c>
      <c r="N330" s="233"/>
      <c r="O330" s="294" t="str">
        <f t="shared" si="66"/>
        <v>23011</v>
      </c>
    </row>
    <row r="331" s="244" customFormat="1" spans="1:16">
      <c r="A331" s="278" t="s">
        <v>7498</v>
      </c>
      <c r="B331" s="279" t="s">
        <v>1961</v>
      </c>
      <c r="C331" s="271">
        <f>SUMIF($O332:$O$352,$A331,C332:C$352)</f>
        <v>62000</v>
      </c>
      <c r="D331" s="271">
        <f>SUMIF($O332:$O$352,$A331,D332:D$352)</f>
        <v>7600</v>
      </c>
      <c r="E331" s="271">
        <f>SUMIF($O332:$O$348,$A331,E332:E$348)</f>
        <v>0</v>
      </c>
      <c r="F331" s="271">
        <f>SUMIF($O332:$O$348,$A331,F332:F$348)</f>
        <v>0</v>
      </c>
      <c r="G331" s="271">
        <f>SUMIF($O332:$O$348,$A331,G332:G$348)</f>
        <v>760</v>
      </c>
      <c r="H331" s="271">
        <f>SUMIF($O332:$O$348,$A331,H332:H$348)</f>
        <v>0</v>
      </c>
      <c r="I331" s="271">
        <f>SUMIF($O332:$O$348,$A331,I332:I$348)</f>
        <v>6840</v>
      </c>
      <c r="J331" s="271">
        <f>SUMIF($O332:$O$352,$A331,J332:J$352)</f>
        <v>-54400</v>
      </c>
      <c r="K331" s="320" t="str">
        <f t="shared" si="63"/>
        <v>-87.7%</v>
      </c>
      <c r="L331" s="235" t="str">
        <f t="shared" si="64"/>
        <v>是</v>
      </c>
      <c r="M331" s="300" t="str">
        <f t="shared" si="65"/>
        <v>款</v>
      </c>
      <c r="N331" s="239"/>
      <c r="O331" s="301" t="str">
        <f t="shared" si="66"/>
        <v>231</v>
      </c>
      <c r="P331" s="305">
        <v>1</v>
      </c>
    </row>
    <row r="332" s="241" customFormat="1" ht="31.5" hidden="1" spans="1:15">
      <c r="A332" s="306" t="s">
        <v>7499</v>
      </c>
      <c r="B332" s="307" t="s">
        <v>1962</v>
      </c>
      <c r="C332" s="274">
        <f>SUMIF(表4.2024年政府性基金预算支出决算表!$A$6:$A$350,A332,表4.2024年政府性基金预算支出决算表!$E$6:$E$350)</f>
        <v>0</v>
      </c>
      <c r="D332" s="275">
        <f>ROUND(SUMIF('表12-1'!$A$3:$A$47,A332,'表12-1'!$C$3:$C$47)/10000,0)</f>
        <v>0</v>
      </c>
      <c r="E332" s="310"/>
      <c r="F332" s="310"/>
      <c r="G332" s="310"/>
      <c r="H332" s="310"/>
      <c r="I332" s="310"/>
      <c r="J332" s="274">
        <f t="shared" ref="J332:J346" si="69">D332-C332</f>
        <v>0</v>
      </c>
      <c r="K332" s="316" t="str">
        <f t="shared" si="63"/>
        <v/>
      </c>
      <c r="L332" s="237" t="str">
        <f t="shared" si="64"/>
        <v>否</v>
      </c>
      <c r="M332" s="293" t="str">
        <f t="shared" si="65"/>
        <v>项</v>
      </c>
      <c r="N332" s="233"/>
      <c r="O332" s="294" t="str">
        <f t="shared" si="66"/>
        <v>23104</v>
      </c>
    </row>
    <row r="333" s="241" customFormat="1" ht="31.5" hidden="1" spans="1:15">
      <c r="A333" s="306" t="s">
        <v>7501</v>
      </c>
      <c r="B333" s="307" t="s">
        <v>1963</v>
      </c>
      <c r="C333" s="274">
        <f>SUMIF(表4.2024年政府性基金预算支出决算表!$A$6:$A$350,A333,表4.2024年政府性基金预算支出决算表!$E$6:$E$350)</f>
        <v>0</v>
      </c>
      <c r="D333" s="275">
        <f>ROUND(SUMIF('表12-1'!$A$3:$A$47,A333,'表12-1'!$C$3:$C$47)/10000,0)</f>
        <v>0</v>
      </c>
      <c r="E333" s="310"/>
      <c r="F333" s="310"/>
      <c r="G333" s="310"/>
      <c r="H333" s="310"/>
      <c r="I333" s="310"/>
      <c r="J333" s="274">
        <f t="shared" si="69"/>
        <v>0</v>
      </c>
      <c r="K333" s="316" t="str">
        <f t="shared" si="63"/>
        <v/>
      </c>
      <c r="L333" s="237" t="str">
        <f t="shared" si="64"/>
        <v>否</v>
      </c>
      <c r="M333" s="293" t="str">
        <f t="shared" si="65"/>
        <v>项</v>
      </c>
      <c r="N333" s="233"/>
      <c r="O333" s="294" t="str">
        <f t="shared" si="66"/>
        <v>23104</v>
      </c>
    </row>
    <row r="334" s="245" customFormat="1" ht="33" customHeight="1" spans="1:16">
      <c r="A334" s="280" t="s">
        <v>7503</v>
      </c>
      <c r="B334" s="281" t="s">
        <v>1964</v>
      </c>
      <c r="C334" s="274">
        <f>SUMIF(表4.2024年政府性基金预算支出决算表!$A$6:$A$350,A334,表4.2024年政府性基金预算支出决算表!$E$6:$E$350)</f>
        <v>0</v>
      </c>
      <c r="D334" s="275">
        <f>ROUND(SUMIF('表12-1'!$A$3:$A$47,A334,'表12-1'!$C$3:$C$47)/10000,0)</f>
        <v>2600</v>
      </c>
      <c r="E334" s="310"/>
      <c r="F334" s="310"/>
      <c r="G334" s="310">
        <v>760</v>
      </c>
      <c r="H334" s="310"/>
      <c r="I334" s="310">
        <v>1840</v>
      </c>
      <c r="J334" s="302">
        <f t="shared" si="69"/>
        <v>2600</v>
      </c>
      <c r="K334" s="321" t="str">
        <f t="shared" si="63"/>
        <v/>
      </c>
      <c r="L334" s="240" t="str">
        <f t="shared" si="64"/>
        <v>是</v>
      </c>
      <c r="M334" s="303" t="str">
        <f t="shared" si="65"/>
        <v>项</v>
      </c>
      <c r="N334" s="236"/>
      <c r="O334" s="304" t="str">
        <f t="shared" si="66"/>
        <v>23104</v>
      </c>
      <c r="P334" s="305">
        <v>1</v>
      </c>
    </row>
    <row r="335" s="241" customFormat="1" ht="15.75" hidden="1" spans="1:15">
      <c r="A335" s="306" t="s">
        <v>7504</v>
      </c>
      <c r="B335" s="307" t="s">
        <v>1965</v>
      </c>
      <c r="C335" s="274">
        <f>SUMIF(表4.2024年政府性基金预算支出决算表!$A$6:$A$350,A335,表4.2024年政府性基金预算支出决算表!$E$6:$E$350)</f>
        <v>0</v>
      </c>
      <c r="D335" s="275">
        <f>ROUND(SUMIF('表12-1'!$A$3:$A$47,A335,'表12-1'!$C$3:$C$47)/10000,0)</f>
        <v>0</v>
      </c>
      <c r="E335" s="310"/>
      <c r="F335" s="310"/>
      <c r="G335" s="310"/>
      <c r="H335" s="310"/>
      <c r="I335" s="310"/>
      <c r="J335" s="274">
        <f t="shared" si="69"/>
        <v>0</v>
      </c>
      <c r="K335" s="316" t="str">
        <f t="shared" si="63"/>
        <v/>
      </c>
      <c r="L335" s="237" t="str">
        <f t="shared" si="64"/>
        <v>否</v>
      </c>
      <c r="M335" s="293" t="str">
        <f t="shared" si="65"/>
        <v>项</v>
      </c>
      <c r="N335" s="233"/>
      <c r="O335" s="294" t="str">
        <f t="shared" si="66"/>
        <v>23104</v>
      </c>
    </row>
    <row r="336" s="241" customFormat="1" ht="15.75" hidden="1" spans="1:15">
      <c r="A336" s="306" t="s">
        <v>7506</v>
      </c>
      <c r="B336" s="307" t="s">
        <v>1966</v>
      </c>
      <c r="C336" s="274">
        <f>SUMIF(表4.2024年政府性基金预算支出决算表!$A$6:$A$350,A336,表4.2024年政府性基金预算支出决算表!$E$6:$E$350)</f>
        <v>0</v>
      </c>
      <c r="D336" s="275">
        <f>ROUND(SUMIF('表12-1'!$A$3:$A$47,A336,'表12-1'!$C$3:$C$47)/10000,0)</f>
        <v>0</v>
      </c>
      <c r="E336" s="310"/>
      <c r="F336" s="310"/>
      <c r="G336" s="310"/>
      <c r="H336" s="310"/>
      <c r="I336" s="310"/>
      <c r="J336" s="274">
        <f t="shared" si="69"/>
        <v>0</v>
      </c>
      <c r="K336" s="316" t="str">
        <f t="shared" si="63"/>
        <v/>
      </c>
      <c r="L336" s="237" t="str">
        <f t="shared" si="64"/>
        <v>否</v>
      </c>
      <c r="M336" s="293" t="str">
        <f t="shared" si="65"/>
        <v>项</v>
      </c>
      <c r="N336" s="233"/>
      <c r="O336" s="294" t="str">
        <f t="shared" si="66"/>
        <v>23104</v>
      </c>
    </row>
    <row r="337" s="241" customFormat="1" ht="15.75" hidden="1" spans="1:15">
      <c r="A337" s="306" t="s">
        <v>7508</v>
      </c>
      <c r="B337" s="307" t="s">
        <v>1967</v>
      </c>
      <c r="C337" s="274">
        <f>SUMIF(表4.2024年政府性基金预算支出决算表!$A$6:$A$350,A337,表4.2024年政府性基金预算支出决算表!$E$6:$E$350)</f>
        <v>0</v>
      </c>
      <c r="D337" s="275">
        <f>ROUND(SUMIF('表12-1'!$A$3:$A$47,A337,'表12-1'!$C$3:$C$47)/10000,0)</f>
        <v>0</v>
      </c>
      <c r="E337" s="310"/>
      <c r="F337" s="310"/>
      <c r="G337" s="310"/>
      <c r="H337" s="310"/>
      <c r="I337" s="310"/>
      <c r="J337" s="274">
        <f t="shared" si="69"/>
        <v>0</v>
      </c>
      <c r="K337" s="316" t="str">
        <f t="shared" si="63"/>
        <v/>
      </c>
      <c r="L337" s="237" t="str">
        <f t="shared" si="64"/>
        <v>否</v>
      </c>
      <c r="M337" s="293" t="str">
        <f t="shared" si="65"/>
        <v>项</v>
      </c>
      <c r="N337" s="233"/>
      <c r="O337" s="294" t="str">
        <f t="shared" si="66"/>
        <v>23104</v>
      </c>
    </row>
    <row r="338" s="241" customFormat="1" ht="15.75" hidden="1" spans="1:15">
      <c r="A338" s="306" t="s">
        <v>7510</v>
      </c>
      <c r="B338" s="307" t="s">
        <v>1968</v>
      </c>
      <c r="C338" s="274">
        <f>SUMIF(表4.2024年政府性基金预算支出决算表!$A$6:$A$350,A338,表4.2024年政府性基金预算支出决算表!$E$6:$E$350)</f>
        <v>0</v>
      </c>
      <c r="D338" s="275">
        <f>ROUND(SUMIF('表12-1'!$A$3:$A$47,A338,'表12-1'!$C$3:$C$47)/10000,0)</f>
        <v>0</v>
      </c>
      <c r="E338" s="310"/>
      <c r="F338" s="310"/>
      <c r="G338" s="310"/>
      <c r="H338" s="310"/>
      <c r="I338" s="310"/>
      <c r="J338" s="274">
        <f t="shared" si="69"/>
        <v>0</v>
      </c>
      <c r="K338" s="316" t="str">
        <f t="shared" si="63"/>
        <v/>
      </c>
      <c r="L338" s="237" t="str">
        <f t="shared" si="64"/>
        <v>否</v>
      </c>
      <c r="M338" s="293" t="str">
        <f t="shared" si="65"/>
        <v>项</v>
      </c>
      <c r="N338" s="233"/>
      <c r="O338" s="294" t="str">
        <f t="shared" si="66"/>
        <v>23104</v>
      </c>
    </row>
    <row r="339" s="241" customFormat="1" ht="31.5" hidden="1" spans="1:15">
      <c r="A339" s="306" t="s">
        <v>7512</v>
      </c>
      <c r="B339" s="307" t="s">
        <v>1969</v>
      </c>
      <c r="C339" s="274">
        <f>SUMIF(表4.2024年政府性基金预算支出决算表!$A$6:$A$350,A339,表4.2024年政府性基金预算支出决算表!$E$6:$E$350)</f>
        <v>0</v>
      </c>
      <c r="D339" s="275">
        <f>ROUND(SUMIF('表12-1'!$A$3:$A$47,A339,'表12-1'!$C$3:$C$47)/10000,0)</f>
        <v>0</v>
      </c>
      <c r="E339" s="310"/>
      <c r="F339" s="310"/>
      <c r="G339" s="310"/>
      <c r="H339" s="310"/>
      <c r="I339" s="310"/>
      <c r="J339" s="274">
        <f t="shared" si="69"/>
        <v>0</v>
      </c>
      <c r="K339" s="316" t="str">
        <f t="shared" si="63"/>
        <v/>
      </c>
      <c r="L339" s="237" t="str">
        <f t="shared" si="64"/>
        <v>否</v>
      </c>
      <c r="M339" s="293" t="str">
        <f t="shared" si="65"/>
        <v>项</v>
      </c>
      <c r="N339" s="233"/>
      <c r="O339" s="294" t="str">
        <f t="shared" si="66"/>
        <v>23104</v>
      </c>
    </row>
    <row r="340" s="241" customFormat="1" ht="15.75" hidden="1" spans="1:15">
      <c r="A340" s="306" t="s">
        <v>7514</v>
      </c>
      <c r="B340" s="307" t="s">
        <v>1970</v>
      </c>
      <c r="C340" s="274">
        <f>SUMIF(表4.2024年政府性基金预算支出决算表!$A$6:$A$350,A340,表4.2024年政府性基金预算支出决算表!$E$6:$E$350)</f>
        <v>0</v>
      </c>
      <c r="D340" s="275">
        <f>ROUND(SUMIF('表12-1'!$A$3:$A$47,A340,'表12-1'!$C$3:$C$47)/10000,0)</f>
        <v>0</v>
      </c>
      <c r="E340" s="310"/>
      <c r="F340" s="310"/>
      <c r="G340" s="310"/>
      <c r="H340" s="310"/>
      <c r="I340" s="310"/>
      <c r="J340" s="274">
        <f t="shared" si="69"/>
        <v>0</v>
      </c>
      <c r="K340" s="316" t="str">
        <f t="shared" si="63"/>
        <v/>
      </c>
      <c r="L340" s="237" t="str">
        <f t="shared" si="64"/>
        <v>否</v>
      </c>
      <c r="M340" s="293" t="str">
        <f t="shared" si="65"/>
        <v>项</v>
      </c>
      <c r="N340" s="233"/>
      <c r="O340" s="294" t="str">
        <f t="shared" si="66"/>
        <v>23104</v>
      </c>
    </row>
    <row r="341" s="241" customFormat="1" ht="15.75" hidden="1" spans="1:15">
      <c r="A341" s="306" t="s">
        <v>7516</v>
      </c>
      <c r="B341" s="307" t="s">
        <v>1971</v>
      </c>
      <c r="C341" s="274">
        <f>SUMIF(表4.2024年政府性基金预算支出决算表!$A$6:$A$350,A341,表4.2024年政府性基金预算支出决算表!$E$6:$E$350)</f>
        <v>0</v>
      </c>
      <c r="D341" s="275">
        <f>ROUND(SUMIF('表12-1'!$A$3:$A$47,A341,'表12-1'!$C$3:$C$47)/10000,0)</f>
        <v>0</v>
      </c>
      <c r="E341" s="310"/>
      <c r="F341" s="310"/>
      <c r="G341" s="310"/>
      <c r="H341" s="310"/>
      <c r="I341" s="310"/>
      <c r="J341" s="274">
        <f t="shared" si="69"/>
        <v>0</v>
      </c>
      <c r="K341" s="316" t="str">
        <f t="shared" ref="K341:K349" si="70">IFERROR(TEXT(J341/C341,"0.0%"),"")</f>
        <v/>
      </c>
      <c r="L341" s="237" t="str">
        <f t="shared" ref="L341:L349" si="71">IF(B341&lt;&gt;"",IF(SUM(C341:D341)&lt;&gt;0,"是","否"),"是")</f>
        <v>否</v>
      </c>
      <c r="M341" s="293" t="str">
        <f t="shared" ref="M341:M349" si="72">IF(LEN(A341)=3,"类",IF(LEN(A341)=5,"款","项"))</f>
        <v>项</v>
      </c>
      <c r="N341" s="233"/>
      <c r="O341" s="294" t="str">
        <f t="shared" si="66"/>
        <v>23104</v>
      </c>
    </row>
    <row r="342" s="241" customFormat="1" ht="15.75" hidden="1" spans="1:15">
      <c r="A342" s="306" t="s">
        <v>7518</v>
      </c>
      <c r="B342" s="307" t="s">
        <v>1972</v>
      </c>
      <c r="C342" s="274">
        <f>SUMIF(表4.2024年政府性基金预算支出决算表!$A$6:$A$350,A342,表4.2024年政府性基金预算支出决算表!$E$6:$E$350)</f>
        <v>0</v>
      </c>
      <c r="D342" s="275">
        <f>ROUND(SUMIF('表12-1'!$A$3:$A$47,A342,'表12-1'!$C$3:$C$47)/10000,0)</f>
        <v>0</v>
      </c>
      <c r="E342" s="310"/>
      <c r="F342" s="310"/>
      <c r="G342" s="310"/>
      <c r="H342" s="310"/>
      <c r="I342" s="310"/>
      <c r="J342" s="274">
        <f t="shared" si="69"/>
        <v>0</v>
      </c>
      <c r="K342" s="316" t="str">
        <f t="shared" si="70"/>
        <v/>
      </c>
      <c r="L342" s="237" t="str">
        <f t="shared" si="71"/>
        <v>否</v>
      </c>
      <c r="M342" s="293" t="str">
        <f t="shared" si="72"/>
        <v>项</v>
      </c>
      <c r="N342" s="233"/>
      <c r="O342" s="294" t="str">
        <f t="shared" si="66"/>
        <v>23104</v>
      </c>
    </row>
    <row r="343" s="241" customFormat="1" ht="15.75" hidden="1" spans="1:15">
      <c r="A343" s="306" t="s">
        <v>7520</v>
      </c>
      <c r="B343" s="307" t="s">
        <v>1973</v>
      </c>
      <c r="C343" s="274">
        <f>SUMIF(表4.2024年政府性基金预算支出决算表!$A$6:$A$350,A343,表4.2024年政府性基金预算支出决算表!$E$6:$E$350)</f>
        <v>0</v>
      </c>
      <c r="D343" s="275">
        <f>ROUND(SUMIF('表12-1'!$A$3:$A$47,A343,'表12-1'!$C$3:$C$47)/10000,0)</f>
        <v>0</v>
      </c>
      <c r="E343" s="310"/>
      <c r="F343" s="310"/>
      <c r="G343" s="310"/>
      <c r="H343" s="310"/>
      <c r="I343" s="310"/>
      <c r="J343" s="274">
        <f t="shared" si="69"/>
        <v>0</v>
      </c>
      <c r="K343" s="316" t="str">
        <f t="shared" si="70"/>
        <v/>
      </c>
      <c r="L343" s="237" t="str">
        <f t="shared" si="71"/>
        <v>否</v>
      </c>
      <c r="M343" s="293" t="str">
        <f t="shared" si="72"/>
        <v>项</v>
      </c>
      <c r="N343" s="233"/>
      <c r="O343" s="294" t="str">
        <f t="shared" si="66"/>
        <v>23104</v>
      </c>
    </row>
    <row r="344" s="245" customFormat="1" spans="1:16">
      <c r="A344" s="280" t="s">
        <v>7522</v>
      </c>
      <c r="B344" s="281" t="s">
        <v>1974</v>
      </c>
      <c r="C344" s="274">
        <f>SUMIF(表4.2024年政府性基金预算支出决算表!$A$6:$A$350,A344,表4.2024年政府性基金预算支出决算表!$E$6:$E$350)</f>
        <v>9000</v>
      </c>
      <c r="D344" s="275">
        <f>ROUND(SUMIF('表12-1'!$A$3:$A$47,A344,'表12-1'!$C$3:$C$47)/10000,0)</f>
        <v>0</v>
      </c>
      <c r="E344" s="310"/>
      <c r="F344" s="310"/>
      <c r="G344" s="310"/>
      <c r="H344" s="310"/>
      <c r="I344" s="310"/>
      <c r="J344" s="302">
        <f t="shared" si="69"/>
        <v>-9000</v>
      </c>
      <c r="K344" s="321" t="str">
        <f t="shared" si="70"/>
        <v>-100.0%</v>
      </c>
      <c r="L344" s="240" t="str">
        <f t="shared" si="71"/>
        <v>是</v>
      </c>
      <c r="M344" s="303" t="str">
        <f t="shared" si="72"/>
        <v>项</v>
      </c>
      <c r="N344" s="236"/>
      <c r="O344" s="304" t="str">
        <f t="shared" si="66"/>
        <v>23104</v>
      </c>
      <c r="P344" s="305">
        <v>1</v>
      </c>
    </row>
    <row r="345" s="241" customFormat="1" ht="33" customHeight="1" spans="1:16">
      <c r="A345" s="306" t="s">
        <v>7523</v>
      </c>
      <c r="B345" s="307" t="s">
        <v>1975</v>
      </c>
      <c r="C345" s="274">
        <f>SUMIF(表4.2024年政府性基金预算支出决算表!$A$6:$A$350,A345,表4.2024年政府性基金预算支出决算表!$E$6:$E$350)</f>
        <v>0</v>
      </c>
      <c r="D345" s="275">
        <f>ROUND(SUMIF('表12-1'!$A$3:$A$47,A345,'表12-1'!$C$3:$C$47)/10000,0)</f>
        <v>5000</v>
      </c>
      <c r="E345" s="310"/>
      <c r="F345" s="310"/>
      <c r="G345" s="310"/>
      <c r="H345" s="310"/>
      <c r="I345" s="310">
        <v>5000</v>
      </c>
      <c r="J345" s="274">
        <f t="shared" si="69"/>
        <v>5000</v>
      </c>
      <c r="K345" s="316" t="str">
        <f t="shared" si="70"/>
        <v/>
      </c>
      <c r="L345" s="237" t="str">
        <f t="shared" si="71"/>
        <v>是</v>
      </c>
      <c r="M345" s="293" t="str">
        <f t="shared" si="72"/>
        <v>项</v>
      </c>
      <c r="N345" s="233"/>
      <c r="O345" s="294" t="str">
        <f t="shared" si="66"/>
        <v>23104</v>
      </c>
      <c r="P345" s="305">
        <v>1</v>
      </c>
    </row>
    <row r="346" s="241" customFormat="1" spans="1:16">
      <c r="A346" s="306" t="s">
        <v>7525</v>
      </c>
      <c r="B346" s="307" t="s">
        <v>1976</v>
      </c>
      <c r="C346" s="274">
        <f>SUMIF(表4.2024年政府性基金预算支出决算表!$A$6:$A$350,A346,表4.2024年政府性基金预算支出决算表!$E$6:$E$350)</f>
        <v>53000</v>
      </c>
      <c r="D346" s="275">
        <f>ROUND(SUMIF('表12-1'!$A$3:$A$47,A346,'表12-1'!$C$3:$C$47)/10000,0)</f>
        <v>0</v>
      </c>
      <c r="E346" s="310"/>
      <c r="F346" s="310"/>
      <c r="G346" s="310"/>
      <c r="H346" s="310"/>
      <c r="I346" s="310"/>
      <c r="J346" s="274">
        <f t="shared" si="69"/>
        <v>-53000</v>
      </c>
      <c r="K346" s="316" t="str">
        <f t="shared" si="70"/>
        <v>-100.0%</v>
      </c>
      <c r="L346" s="237" t="str">
        <f t="shared" si="71"/>
        <v>是</v>
      </c>
      <c r="M346" s="293" t="str">
        <f t="shared" si="72"/>
        <v>项</v>
      </c>
      <c r="N346" s="233"/>
      <c r="O346" s="294" t="str">
        <f t="shared" si="66"/>
        <v>23104</v>
      </c>
      <c r="P346" s="305">
        <v>1</v>
      </c>
    </row>
    <row r="347" s="242" customFormat="1" spans="1:16">
      <c r="A347" s="269" t="s">
        <v>7526</v>
      </c>
      <c r="B347" s="270" t="s">
        <v>1977</v>
      </c>
      <c r="C347" s="271">
        <f>SUMIF($O348:$O$352,$A347,C348:C$352)</f>
        <v>0</v>
      </c>
      <c r="D347" s="271">
        <f>SUMIF($O348:$O$352,$A347,D348:D$352)</f>
        <v>3164</v>
      </c>
      <c r="E347" s="271">
        <f>SUMIF($O348:$O$348,$A347,E348:E$348)</f>
        <v>0</v>
      </c>
      <c r="F347" s="271">
        <f>SUMIF($O348:$O$348,$A347,F348:F$348)</f>
        <v>0</v>
      </c>
      <c r="G347" s="271">
        <f>SUMIF($O348:$O$348,$A347,G348:G$348)</f>
        <v>3164</v>
      </c>
      <c r="H347" s="271">
        <f>SUMIF($O348:$O$348,$A347,H348:H$348)</f>
        <v>0</v>
      </c>
      <c r="I347" s="271">
        <f>SUMIF($O348:$O$348,$A347,I348:I$348)</f>
        <v>0</v>
      </c>
      <c r="J347" s="271">
        <f>SUMIF($O348:$O$352,$A347,J348:J$352)</f>
        <v>3164</v>
      </c>
      <c r="K347" s="317" t="str">
        <f t="shared" si="70"/>
        <v/>
      </c>
      <c r="L347" s="232" t="str">
        <f t="shared" si="71"/>
        <v>是</v>
      </c>
      <c r="M347" s="291" t="str">
        <f t="shared" si="72"/>
        <v>款</v>
      </c>
      <c r="N347" s="238"/>
      <c r="O347" s="292" t="str">
        <f t="shared" si="66"/>
        <v>231</v>
      </c>
      <c r="P347" s="305">
        <v>1</v>
      </c>
    </row>
    <row r="348" s="241" customFormat="1" spans="1:16">
      <c r="A348" s="272" t="s">
        <v>7528</v>
      </c>
      <c r="B348" s="273" t="s">
        <v>1977</v>
      </c>
      <c r="C348" s="274">
        <f>SUMIF(表4.2024年政府性基金预算支出决算表!$A$6:$A$350,A348,表4.2024年政府性基金预算支出决算表!$E$6:$E$350)</f>
        <v>0</v>
      </c>
      <c r="D348" s="275">
        <f>ROUND(SUMIF('表12-1'!$A$3:$A$47,A348,'表12-1'!$C$3:$C$47)/10000,0)</f>
        <v>3164</v>
      </c>
      <c r="E348" s="310"/>
      <c r="F348" s="310"/>
      <c r="G348" s="310">
        <v>3164</v>
      </c>
      <c r="H348" s="310"/>
      <c r="I348" s="310"/>
      <c r="J348" s="274">
        <f>D348-C348</f>
        <v>3164</v>
      </c>
      <c r="K348" s="316" t="str">
        <f t="shared" si="70"/>
        <v/>
      </c>
      <c r="L348" s="237" t="str">
        <f t="shared" si="71"/>
        <v>是</v>
      </c>
      <c r="M348" s="293" t="str">
        <f t="shared" si="72"/>
        <v>项</v>
      </c>
      <c r="N348" s="233"/>
      <c r="O348" s="294" t="str">
        <f t="shared" si="66"/>
        <v>23105</v>
      </c>
      <c r="P348" s="305">
        <v>1</v>
      </c>
    </row>
    <row r="349" s="245" customFormat="1" ht="23" customHeight="1" spans="1:16">
      <c r="A349" s="19" t="s">
        <v>7530</v>
      </c>
      <c r="B349" s="322"/>
      <c r="C349" s="17">
        <f>C296+C331+C347+C309+C311+C313+C315</f>
        <v>106130</v>
      </c>
      <c r="D349" s="17">
        <f t="shared" ref="C349:J349" si="73">D296+D331+D347+D309+D311+D313+D315</f>
        <v>45717</v>
      </c>
      <c r="E349" s="268">
        <f t="shared" si="73"/>
        <v>0</v>
      </c>
      <c r="F349" s="268">
        <f t="shared" si="73"/>
        <v>11903</v>
      </c>
      <c r="G349" s="268">
        <f t="shared" si="73"/>
        <v>20528</v>
      </c>
      <c r="H349" s="268">
        <f t="shared" si="73"/>
        <v>350</v>
      </c>
      <c r="I349" s="268">
        <f t="shared" si="73"/>
        <v>10340</v>
      </c>
      <c r="J349" s="17">
        <f t="shared" si="73"/>
        <v>-60413</v>
      </c>
      <c r="K349" s="324" t="str">
        <f t="shared" si="70"/>
        <v>-56.9%</v>
      </c>
      <c r="L349" s="240" t="str">
        <f t="shared" si="71"/>
        <v>是</v>
      </c>
      <c r="M349" s="303" t="str">
        <f t="shared" si="72"/>
        <v>项</v>
      </c>
      <c r="N349" s="236"/>
      <c r="O349" s="236"/>
      <c r="P349" s="305">
        <v>1</v>
      </c>
    </row>
    <row r="350" s="250" customFormat="1" ht="14.25" hidden="1" spans="2:11">
      <c r="B350" s="323"/>
      <c r="C350" s="253">
        <f>表11.2025年政府性基金预算收入预算表!C124-C349</f>
        <v>0</v>
      </c>
      <c r="D350" s="253"/>
      <c r="E350" s="253"/>
      <c r="F350" s="253"/>
      <c r="G350" s="253"/>
      <c r="H350" s="253"/>
      <c r="I350" s="253"/>
      <c r="J350" s="253"/>
      <c r="K350" s="325"/>
    </row>
    <row r="351" ht="25" hidden="1" customHeight="1" spans="4:16">
      <c r="D351" s="252">
        <f>表11.2025年政府性基金预算收入预算表!D124-D349</f>
        <v>0</v>
      </c>
      <c r="P351" s="326"/>
    </row>
  </sheetData>
  <autoFilter ref="A5:R351">
    <filterColumn colId="11">
      <customFilters>
        <customFilter operator="equal" val="是"/>
      </customFilters>
    </filterColumn>
    <extLst/>
  </autoFilter>
  <mergeCells count="9">
    <mergeCell ref="A1:K1"/>
    <mergeCell ref="A2:K2"/>
    <mergeCell ref="J3:K3"/>
    <mergeCell ref="D4:I4"/>
    <mergeCell ref="J4:K4"/>
    <mergeCell ref="A296:B296"/>
    <mergeCell ref="A349:B349"/>
    <mergeCell ref="A4:A5"/>
    <mergeCell ref="B4:B5"/>
  </mergeCells>
  <printOptions horizontalCentered="1"/>
  <pageMargins left="0.511805555555556" right="0.511805555555556" top="0.708333333333333" bottom="0.66875" header="0" footer="0"/>
  <pageSetup paperSize="9" firstPageNumber="18" orientation="portrait" blackAndWhite="1" useFirstPageNumber="1" horizontalDpi="600" verticalDpi="600"/>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dimension ref="A1:C47"/>
  <sheetViews>
    <sheetView workbookViewId="0">
      <pane ySplit="1" topLeftCell="A34" activePane="bottomLeft" state="frozen"/>
      <selection/>
      <selection pane="bottomLeft" activeCell="A37" sqref="A37"/>
    </sheetView>
  </sheetViews>
  <sheetFormatPr defaultColWidth="8.1" defaultRowHeight="13.5" outlineLevelCol="2"/>
  <cols>
    <col min="1" max="1" width="30.9" style="222" customWidth="1"/>
    <col min="2" max="2" width="42" style="222" customWidth="1"/>
    <col min="3" max="3" width="24" style="222" customWidth="1"/>
    <col min="4" max="16384" width="8.1" style="222"/>
  </cols>
  <sheetData>
    <row r="1" ht="22" customHeight="1" spans="1:3">
      <c r="A1" s="223" t="s">
        <v>9040</v>
      </c>
      <c r="B1" s="223"/>
      <c r="C1" s="223" t="s">
        <v>9041</v>
      </c>
    </row>
    <row r="2" ht="22" customHeight="1" spans="1:3">
      <c r="A2" s="224"/>
      <c r="B2" s="224"/>
      <c r="C2" s="225" t="s">
        <v>9104</v>
      </c>
    </row>
    <row r="3" ht="22" customHeight="1" spans="1:3">
      <c r="A3" s="226" t="s">
        <v>5859</v>
      </c>
      <c r="B3" s="227" t="s">
        <v>1317</v>
      </c>
      <c r="C3" s="228">
        <v>155350519.88</v>
      </c>
    </row>
    <row r="4" ht="22" customHeight="1" spans="1:3">
      <c r="A4" s="226" t="s">
        <v>7078</v>
      </c>
      <c r="B4" s="227" t="s">
        <v>1746</v>
      </c>
      <c r="C4" s="228">
        <v>48070519.88</v>
      </c>
    </row>
    <row r="5" ht="22" customHeight="1" spans="1:3">
      <c r="A5" s="226" t="s">
        <v>7079</v>
      </c>
      <c r="B5" s="227" t="s">
        <v>1747</v>
      </c>
      <c r="C5" s="228">
        <v>9602815.88</v>
      </c>
    </row>
    <row r="6" ht="22" customHeight="1" spans="1:3">
      <c r="A6" s="226" t="s">
        <v>7083</v>
      </c>
      <c r="B6" s="227" t="s">
        <v>1750</v>
      </c>
      <c r="C6" s="228">
        <v>5000000</v>
      </c>
    </row>
    <row r="7" ht="22" customHeight="1" spans="1:3">
      <c r="A7" s="226" t="s">
        <v>7096</v>
      </c>
      <c r="B7" s="227" t="s">
        <v>1757</v>
      </c>
      <c r="C7" s="228">
        <v>23467704</v>
      </c>
    </row>
    <row r="8" ht="22" customHeight="1" spans="1:3">
      <c r="A8" s="226" t="s">
        <v>7097</v>
      </c>
      <c r="B8" s="227" t="s">
        <v>1758</v>
      </c>
      <c r="C8" s="228">
        <v>5000000</v>
      </c>
    </row>
    <row r="9" ht="22" customHeight="1" spans="1:3">
      <c r="A9" s="226" t="s">
        <v>7098</v>
      </c>
      <c r="B9" s="227" t="s">
        <v>1759</v>
      </c>
      <c r="C9" s="228">
        <v>5000000</v>
      </c>
    </row>
    <row r="10" ht="22" customHeight="1" spans="1:3">
      <c r="A10" s="226" t="s">
        <v>9072</v>
      </c>
      <c r="B10" s="227" t="s">
        <v>9073</v>
      </c>
      <c r="C10" s="228">
        <v>107280000</v>
      </c>
    </row>
    <row r="11" ht="22" customHeight="1" spans="1:3">
      <c r="A11" s="226" t="s">
        <v>9074</v>
      </c>
      <c r="B11" s="227" t="s">
        <v>1327</v>
      </c>
      <c r="C11" s="228">
        <v>107280000</v>
      </c>
    </row>
    <row r="12" ht="22" customHeight="1" spans="1:3">
      <c r="A12" s="226" t="s">
        <v>5891</v>
      </c>
      <c r="B12" s="227" t="s">
        <v>1333</v>
      </c>
      <c r="C12" s="228">
        <v>32909935.76</v>
      </c>
    </row>
    <row r="13" ht="22" customHeight="1" spans="1:3">
      <c r="A13" s="226" t="s">
        <v>7166</v>
      </c>
      <c r="B13" s="227" t="s">
        <v>1784</v>
      </c>
      <c r="C13" s="228">
        <v>24897197.77</v>
      </c>
    </row>
    <row r="14" ht="22" customHeight="1" spans="1:3">
      <c r="A14" s="226" t="s">
        <v>7167</v>
      </c>
      <c r="B14" s="227" t="s">
        <v>1730</v>
      </c>
      <c r="C14" s="228">
        <v>24335456.77</v>
      </c>
    </row>
    <row r="15" ht="22" customHeight="1" spans="1:3">
      <c r="A15" s="226" t="s">
        <v>7172</v>
      </c>
      <c r="B15" s="227" t="s">
        <v>1787</v>
      </c>
      <c r="C15" s="228">
        <v>561741</v>
      </c>
    </row>
    <row r="16" ht="22" customHeight="1" spans="1:3">
      <c r="A16" s="226" t="s">
        <v>7203</v>
      </c>
      <c r="B16" s="227" t="s">
        <v>1728</v>
      </c>
      <c r="C16" s="228">
        <v>8012737.99</v>
      </c>
    </row>
    <row r="17" ht="22" customHeight="1" spans="1:3">
      <c r="A17" s="226" t="s">
        <v>7205</v>
      </c>
      <c r="B17" s="227" t="s">
        <v>1729</v>
      </c>
      <c r="C17" s="228">
        <v>3981117.23</v>
      </c>
    </row>
    <row r="18" ht="22" customHeight="1" spans="1:3">
      <c r="A18" s="226" t="s">
        <v>7206</v>
      </c>
      <c r="B18" s="227" t="s">
        <v>1730</v>
      </c>
      <c r="C18" s="228">
        <v>4031620.76</v>
      </c>
    </row>
    <row r="19" ht="22" customHeight="1" spans="1:3">
      <c r="A19" s="226" t="s">
        <v>6568</v>
      </c>
      <c r="B19" s="227" t="s">
        <v>424</v>
      </c>
      <c r="C19" s="228">
        <v>21333400.28</v>
      </c>
    </row>
    <row r="20" ht="22" customHeight="1" spans="1:3">
      <c r="A20" s="226" t="s">
        <v>7316</v>
      </c>
      <c r="B20" s="227" t="s">
        <v>1851</v>
      </c>
      <c r="C20" s="228">
        <v>12976.4</v>
      </c>
    </row>
    <row r="21" ht="22" customHeight="1" spans="1:3">
      <c r="A21" s="226" t="s">
        <v>7321</v>
      </c>
      <c r="B21" s="227" t="s">
        <v>1854</v>
      </c>
      <c r="C21" s="228">
        <v>2976.4</v>
      </c>
    </row>
    <row r="22" ht="22" customHeight="1" spans="1:3">
      <c r="A22" s="226" t="s">
        <v>7328</v>
      </c>
      <c r="B22" s="227" t="s">
        <v>1858</v>
      </c>
      <c r="C22" s="228">
        <v>10000</v>
      </c>
    </row>
    <row r="23" ht="22" customHeight="1" spans="1:3">
      <c r="A23" s="226" t="s">
        <v>7336</v>
      </c>
      <c r="B23" s="227" t="s">
        <v>1861</v>
      </c>
      <c r="C23" s="228">
        <v>21320423.88</v>
      </c>
    </row>
    <row r="24" ht="22" customHeight="1" spans="1:3">
      <c r="A24" s="226" t="s">
        <v>7339</v>
      </c>
      <c r="B24" s="227" t="s">
        <v>1863</v>
      </c>
      <c r="C24" s="228">
        <v>10017290</v>
      </c>
    </row>
    <row r="25" ht="22" customHeight="1" spans="1:3">
      <c r="A25" s="226" t="s">
        <v>7340</v>
      </c>
      <c r="B25" s="227" t="s">
        <v>1864</v>
      </c>
      <c r="C25" s="228">
        <v>3925000</v>
      </c>
    </row>
    <row r="26" ht="22" customHeight="1" spans="1:3">
      <c r="A26" s="226" t="s">
        <v>7341</v>
      </c>
      <c r="B26" s="227" t="s">
        <v>1865</v>
      </c>
      <c r="C26" s="228">
        <v>100000</v>
      </c>
    </row>
    <row r="27" ht="22" customHeight="1" spans="1:3">
      <c r="A27" s="226" t="s">
        <v>7344</v>
      </c>
      <c r="B27" s="227" t="s">
        <v>1867</v>
      </c>
      <c r="C27" s="228">
        <v>2100000</v>
      </c>
    </row>
    <row r="28" ht="22" customHeight="1" spans="1:3">
      <c r="A28" s="226" t="s">
        <v>7351</v>
      </c>
      <c r="B28" s="227" t="s">
        <v>1872</v>
      </c>
      <c r="C28" s="228">
        <v>5178133.88</v>
      </c>
    </row>
    <row r="29" ht="22" customHeight="1" spans="1:3">
      <c r="A29" s="226" t="s">
        <v>6603</v>
      </c>
      <c r="B29" s="227" t="s">
        <v>6604</v>
      </c>
      <c r="C29" s="228">
        <v>25640000</v>
      </c>
    </row>
    <row r="30" ht="22" customHeight="1" spans="1:3">
      <c r="A30" s="226" t="s">
        <v>6734</v>
      </c>
      <c r="B30" s="227" t="s">
        <v>6735</v>
      </c>
      <c r="C30" s="228">
        <v>25640000</v>
      </c>
    </row>
    <row r="31" ht="22" customHeight="1" spans="1:3">
      <c r="A31" s="226" t="s">
        <v>9105</v>
      </c>
      <c r="B31" s="227" t="s">
        <v>9106</v>
      </c>
      <c r="C31" s="228">
        <v>25640000</v>
      </c>
    </row>
    <row r="32" ht="22" customHeight="1" spans="1:3">
      <c r="A32" s="226" t="s">
        <v>6768</v>
      </c>
      <c r="B32" s="227" t="s">
        <v>1949</v>
      </c>
      <c r="C32" s="228">
        <v>107640000</v>
      </c>
    </row>
    <row r="33" ht="22" customHeight="1" spans="1:3">
      <c r="A33" s="226" t="s">
        <v>7498</v>
      </c>
      <c r="B33" s="227" t="s">
        <v>1961</v>
      </c>
      <c r="C33" s="228">
        <v>76000000</v>
      </c>
    </row>
    <row r="34" ht="22" customHeight="1" spans="1:3">
      <c r="A34" s="226" t="s">
        <v>7503</v>
      </c>
      <c r="B34" s="227" t="s">
        <v>1964</v>
      </c>
      <c r="C34" s="228">
        <v>26000000</v>
      </c>
    </row>
    <row r="35" ht="22" customHeight="1" spans="1:3">
      <c r="A35" s="226" t="s">
        <v>7523</v>
      </c>
      <c r="B35" s="227" t="s">
        <v>1975</v>
      </c>
      <c r="C35" s="228">
        <v>50000000</v>
      </c>
    </row>
    <row r="36" ht="22" customHeight="1" spans="1:3">
      <c r="A36" s="226" t="s">
        <v>7526</v>
      </c>
      <c r="B36" s="227" t="s">
        <v>1977</v>
      </c>
      <c r="C36" s="228">
        <v>31640000</v>
      </c>
    </row>
    <row r="37" ht="22" customHeight="1" spans="1:3">
      <c r="A37" s="226" t="s">
        <v>7528</v>
      </c>
      <c r="B37" s="227" t="s">
        <v>1977</v>
      </c>
      <c r="C37" s="228">
        <v>31640000</v>
      </c>
    </row>
    <row r="38" ht="22" customHeight="1" spans="1:3">
      <c r="A38" s="226" t="s">
        <v>6571</v>
      </c>
      <c r="B38" s="227" t="s">
        <v>1687</v>
      </c>
      <c r="C38" s="228">
        <v>113728784.12</v>
      </c>
    </row>
    <row r="39" ht="22" customHeight="1" spans="1:3">
      <c r="A39" s="226" t="s">
        <v>7352</v>
      </c>
      <c r="B39" s="227" t="s">
        <v>1873</v>
      </c>
      <c r="C39" s="228">
        <v>113728784.12</v>
      </c>
    </row>
    <row r="40" ht="22" customHeight="1" spans="1:3">
      <c r="A40" s="226" t="s">
        <v>7357</v>
      </c>
      <c r="B40" s="227" t="s">
        <v>1876</v>
      </c>
      <c r="C40" s="228">
        <v>25427839.38</v>
      </c>
    </row>
    <row r="41" ht="22" customHeight="1" spans="1:3">
      <c r="A41" s="226" t="s">
        <v>7374</v>
      </c>
      <c r="B41" s="227" t="s">
        <v>1885</v>
      </c>
      <c r="C41" s="228">
        <v>10423421.14</v>
      </c>
    </row>
    <row r="42" ht="22" customHeight="1" spans="1:3">
      <c r="A42" s="226" t="s">
        <v>7375</v>
      </c>
      <c r="B42" s="227" t="s">
        <v>1886</v>
      </c>
      <c r="C42" s="228">
        <v>12764168.19</v>
      </c>
    </row>
    <row r="43" ht="22" customHeight="1" spans="1:3">
      <c r="A43" s="226" t="s">
        <v>7376</v>
      </c>
      <c r="B43" s="227" t="s">
        <v>1887</v>
      </c>
      <c r="C43" s="228">
        <v>65113355.41</v>
      </c>
    </row>
    <row r="44" ht="22" customHeight="1" spans="1:3">
      <c r="A44" s="226" t="s">
        <v>6591</v>
      </c>
      <c r="B44" s="227" t="s">
        <v>1699</v>
      </c>
      <c r="C44" s="228">
        <v>568400</v>
      </c>
    </row>
    <row r="45" ht="22" customHeight="1" spans="1:3">
      <c r="A45" s="226" t="s">
        <v>7379</v>
      </c>
      <c r="B45" s="227" t="s">
        <v>1889</v>
      </c>
      <c r="C45" s="228">
        <v>568400</v>
      </c>
    </row>
    <row r="46" ht="22" customHeight="1" spans="1:3">
      <c r="A46" s="226" t="s">
        <v>7384</v>
      </c>
      <c r="B46" s="227" t="s">
        <v>1892</v>
      </c>
      <c r="C46" s="228">
        <v>518400</v>
      </c>
    </row>
    <row r="47" ht="22" customHeight="1" spans="1:3">
      <c r="A47" s="226" t="s">
        <v>7403</v>
      </c>
      <c r="B47" s="227" t="s">
        <v>1903</v>
      </c>
      <c r="C47" s="228">
        <v>50000</v>
      </c>
    </row>
  </sheetData>
  <pageMargins left="0.7" right="0.7" top="0.75" bottom="0.75"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K1663"/>
  <sheetViews>
    <sheetView showGridLines="0" topLeftCell="A702" workbookViewId="0">
      <selection activeCell="D579" sqref="D579"/>
    </sheetView>
  </sheetViews>
  <sheetFormatPr defaultColWidth="9.125" defaultRowHeight="14.25" customHeight="1"/>
  <cols>
    <col min="1" max="1" width="10.375" style="816" customWidth="1"/>
    <col min="2" max="2" width="59.5" style="816" customWidth="1"/>
    <col min="3" max="4" width="24.75" style="816" customWidth="1"/>
    <col min="5" max="5" width="12.75" style="816" customWidth="1"/>
    <col min="6" max="6" width="47.125" style="816" customWidth="1"/>
    <col min="7" max="7" width="26.125" style="816" customWidth="1"/>
    <col min="8" max="8" width="16.6" style="816" customWidth="1"/>
    <col min="9" max="16384" width="9.125" style="816"/>
  </cols>
  <sheetData>
    <row r="1" ht="38.25" customHeight="1" spans="1:7">
      <c r="A1" s="817" t="s">
        <v>0</v>
      </c>
      <c r="B1" s="818"/>
      <c r="C1" s="819"/>
      <c r="D1" s="819"/>
      <c r="E1" s="817"/>
      <c r="F1" s="818"/>
      <c r="G1" s="819"/>
    </row>
    <row r="2" ht="18.75" customHeight="1" spans="1:7">
      <c r="A2" s="820"/>
      <c r="B2" s="821"/>
      <c r="C2" s="822"/>
      <c r="D2" s="822"/>
      <c r="E2" s="823"/>
      <c r="F2" s="821"/>
      <c r="G2" s="822"/>
    </row>
    <row r="3" ht="18.75" customHeight="1" spans="1:7">
      <c r="A3" s="820"/>
      <c r="B3" s="821"/>
      <c r="C3" s="822"/>
      <c r="D3" s="822"/>
      <c r="E3" s="823"/>
      <c r="F3" s="821"/>
      <c r="G3" s="824" t="s">
        <v>1</v>
      </c>
    </row>
    <row r="4" ht="22.5" customHeight="1" spans="1:8">
      <c r="A4" s="825" t="s">
        <v>2</v>
      </c>
      <c r="B4" s="826" t="s">
        <v>3</v>
      </c>
      <c r="C4" s="825" t="s">
        <v>4</v>
      </c>
      <c r="D4" s="825" t="s">
        <v>1978</v>
      </c>
      <c r="E4" s="825" t="s">
        <v>2</v>
      </c>
      <c r="F4" s="826" t="s">
        <v>3</v>
      </c>
      <c r="G4" s="825" t="s">
        <v>4</v>
      </c>
      <c r="H4" s="825" t="s">
        <v>1978</v>
      </c>
    </row>
    <row r="5" ht="22.5" customHeight="1" spans="1:10">
      <c r="A5" s="827"/>
      <c r="B5" s="828" t="s">
        <v>5</v>
      </c>
      <c r="C5" s="829">
        <f>C6+C286</f>
        <v>63205.865445</v>
      </c>
      <c r="D5" s="830">
        <f>D6+D286</f>
        <v>63206</v>
      </c>
      <c r="E5" s="831"/>
      <c r="F5" s="828" t="s">
        <v>6</v>
      </c>
      <c r="G5" s="829">
        <f>G6+G247+G287+G306+G396+G448+G504+G561+G690+G771+G842+G865+G973+G1025+G1089+G1109+G1139+G1149+G1194+G1215+G1260+G1310+G1313+G1326</f>
        <v>259365.799139</v>
      </c>
      <c r="H5" s="830">
        <f>H6+H247+H287+H306+H396+H448+H504+H561+H690+H771+H842+H865+H973+H1025+H1089+H1109+H1139+H1149+H1194+H1215+H1260+H1310+H1313+H1326</f>
        <v>259366</v>
      </c>
      <c r="J5" s="816">
        <f ca="1">SUMIF(表1.2024年公共财政收入决算表!$A$6:$A$382,A5,表1.2024年公共财政收入决算表!$E$6:$E$382)</f>
        <v>0</v>
      </c>
    </row>
    <row r="6" ht="22.5" customHeight="1" spans="1:11">
      <c r="A6" s="827">
        <v>101</v>
      </c>
      <c r="B6" s="828" t="s">
        <v>7</v>
      </c>
      <c r="C6" s="829">
        <f>C7+C37+C49+C57+C62+C187+C188+C195+C200+C216+C225+C231+C240+C249+C252+C255+C258+C270+C274+C277+C280+C283</f>
        <v>30489.024349</v>
      </c>
      <c r="D6" s="830">
        <f>D7+D37+D49+D57+D62+D187+D188+D195+D200+D216+D225+D231+D240+D249+D252+D255+D258+D270+D274+D277+D280+D283</f>
        <v>30489</v>
      </c>
      <c r="E6" s="831">
        <v>201</v>
      </c>
      <c r="F6" s="828" t="s">
        <v>8</v>
      </c>
      <c r="G6" s="829">
        <f>G7+G19+G28+G38+G49+G60+G71+G79+G88+G101+G110+G121+G133+G140+G148+G154+G161+G168+G175+G182+G189+G197+G203+G209+G216+G231+G238+G244</f>
        <v>16873.974546</v>
      </c>
      <c r="H6" s="830">
        <f>H7+H19+H28+H38+H49+H60+H71+H79+H88+H101+H110+H121+H133+H140+H148+H154+H161+H168+H175+H182+H189+H197+H203+H209+H216+H231+H238+H244</f>
        <v>16874</v>
      </c>
      <c r="J6" s="816">
        <f ca="1">SUMIF(表2.2024年公共财政支出决算表!$A$6:$A$1505,E6,表2.2024年公共财政支出决算表!$E$6:$E$1505)</f>
        <v>16874</v>
      </c>
      <c r="K6" s="816">
        <f ca="1">H6-J6</f>
        <v>0</v>
      </c>
    </row>
    <row r="7" ht="22.5" customHeight="1" spans="1:11">
      <c r="A7" s="827">
        <v>1010101</v>
      </c>
      <c r="B7" s="828" t="s">
        <v>9</v>
      </c>
      <c r="C7" s="829">
        <f>SUM(C8:C13,C15:C35)</f>
        <v>10466.09714</v>
      </c>
      <c r="D7" s="830">
        <f>SUM(D8:D13,D15:D35)</f>
        <v>10466</v>
      </c>
      <c r="E7" s="831">
        <v>20101</v>
      </c>
      <c r="F7" s="828" t="s">
        <v>10</v>
      </c>
      <c r="G7" s="829">
        <f>SUM(G8:G18)</f>
        <v>888.125778</v>
      </c>
      <c r="H7" s="830">
        <f>SUM(H8:H18)</f>
        <v>888</v>
      </c>
      <c r="J7" s="816">
        <f ca="1">SUMIF(表2.2024年公共财政支出决算表!$A$6:$A$1505,E7,表2.2024年公共财政支出决算表!$E$6:$E$1505)</f>
        <v>888</v>
      </c>
      <c r="K7" s="816">
        <f ca="1" t="shared" ref="K7:K70" si="0">H7-J7</f>
        <v>0</v>
      </c>
    </row>
    <row r="8" ht="22.5" customHeight="1" spans="1:11">
      <c r="A8" s="827">
        <v>101010101</v>
      </c>
      <c r="B8" s="832" t="s">
        <v>1979</v>
      </c>
      <c r="C8" s="833">
        <v>884.196211</v>
      </c>
      <c r="D8" s="834">
        <v>884</v>
      </c>
      <c r="E8" s="831">
        <v>2010101</v>
      </c>
      <c r="F8" s="832" t="s">
        <v>1980</v>
      </c>
      <c r="G8" s="833">
        <v>654.917099</v>
      </c>
      <c r="H8" s="834">
        <v>655</v>
      </c>
      <c r="J8" s="816">
        <f ca="1">SUMIF(表2.2024年公共财政支出决算表!$A$6:$A$1505,E8,表2.2024年公共财政支出决算表!$E$6:$E$1505)</f>
        <v>655</v>
      </c>
      <c r="K8" s="816">
        <f ca="1" t="shared" si="0"/>
        <v>0</v>
      </c>
    </row>
    <row r="9" ht="22.5" customHeight="1" spans="1:11">
      <c r="A9" s="827">
        <v>101010102</v>
      </c>
      <c r="B9" s="832" t="s">
        <v>1981</v>
      </c>
      <c r="C9" s="833">
        <v>97.639762</v>
      </c>
      <c r="D9" s="834">
        <v>98</v>
      </c>
      <c r="E9" s="831">
        <v>2010102</v>
      </c>
      <c r="F9" s="832" t="s">
        <v>1982</v>
      </c>
      <c r="G9" s="833">
        <v>54.666</v>
      </c>
      <c r="H9" s="834">
        <v>55</v>
      </c>
      <c r="J9" s="816">
        <f ca="1">SUMIF(表2.2024年公共财政支出决算表!$A$6:$A$1505,E9,表2.2024年公共财政支出决算表!$E$6:$E$1505)</f>
        <v>55</v>
      </c>
      <c r="K9" s="816">
        <f ca="1" t="shared" si="0"/>
        <v>0</v>
      </c>
    </row>
    <row r="10" ht="22.5" customHeight="1" spans="1:11">
      <c r="A10" s="827">
        <v>101010103</v>
      </c>
      <c r="B10" s="832" t="s">
        <v>1983</v>
      </c>
      <c r="C10" s="833">
        <v>7939.269181</v>
      </c>
      <c r="D10" s="834">
        <v>7939</v>
      </c>
      <c r="E10" s="831">
        <v>2010103</v>
      </c>
      <c r="F10" s="832" t="s">
        <v>1984</v>
      </c>
      <c r="G10" s="833"/>
      <c r="H10" s="834"/>
      <c r="J10" s="816">
        <f ca="1">SUMIF(表2.2024年公共财政支出决算表!$A$6:$A$1505,E10,表2.2024年公共财政支出决算表!$E$6:$E$1505)</f>
        <v>0</v>
      </c>
      <c r="K10" s="816">
        <f ca="1" t="shared" si="0"/>
        <v>0</v>
      </c>
    </row>
    <row r="11" ht="22.5" customHeight="1" spans="1:11">
      <c r="A11" s="827">
        <v>101010104</v>
      </c>
      <c r="B11" s="832" t="s">
        <v>1985</v>
      </c>
      <c r="C11" s="833">
        <v>0.150217</v>
      </c>
      <c r="D11" s="834"/>
      <c r="E11" s="831">
        <v>2010104</v>
      </c>
      <c r="F11" s="832" t="s">
        <v>1986</v>
      </c>
      <c r="G11" s="833">
        <v>35</v>
      </c>
      <c r="H11" s="834">
        <v>35</v>
      </c>
      <c r="J11" s="816">
        <f ca="1">SUMIF(表2.2024年公共财政支出决算表!$A$6:$A$1505,E11,表2.2024年公共财政支出决算表!$E$6:$E$1505)</f>
        <v>35</v>
      </c>
      <c r="K11" s="816">
        <f ca="1" t="shared" si="0"/>
        <v>0</v>
      </c>
    </row>
    <row r="12" ht="22.5" customHeight="1" spans="1:11">
      <c r="A12" s="827">
        <v>101010105</v>
      </c>
      <c r="B12" s="832" t="s">
        <v>1987</v>
      </c>
      <c r="C12" s="833">
        <v>51.429614</v>
      </c>
      <c r="D12" s="834">
        <v>52</v>
      </c>
      <c r="E12" s="831">
        <v>2010105</v>
      </c>
      <c r="F12" s="832" t="s">
        <v>1988</v>
      </c>
      <c r="G12" s="833"/>
      <c r="H12" s="834"/>
      <c r="J12" s="816">
        <f ca="1">SUMIF(表2.2024年公共财政支出决算表!$A$6:$A$1505,E12,表2.2024年公共财政支出决算表!$E$6:$E$1505)</f>
        <v>0</v>
      </c>
      <c r="K12" s="816">
        <f ca="1" t="shared" si="0"/>
        <v>0</v>
      </c>
    </row>
    <row r="13" ht="22.5" customHeight="1" spans="1:11">
      <c r="A13" s="827">
        <v>101010106</v>
      </c>
      <c r="B13" s="832" t="s">
        <v>1989</v>
      </c>
      <c r="C13" s="833">
        <v>1465.38612</v>
      </c>
      <c r="D13" s="834">
        <v>1465</v>
      </c>
      <c r="E13" s="831">
        <v>2010106</v>
      </c>
      <c r="F13" s="832" t="s">
        <v>1990</v>
      </c>
      <c r="G13" s="833"/>
      <c r="H13" s="834"/>
      <c r="J13" s="816">
        <f ca="1">SUMIF(表2.2024年公共财政支出决算表!$A$6:$A$1505,E13,表2.2024年公共财政支出决算表!$E$6:$E$1505)</f>
        <v>0</v>
      </c>
      <c r="K13" s="816">
        <f ca="1" t="shared" si="0"/>
        <v>0</v>
      </c>
    </row>
    <row r="14" ht="22.5" customHeight="1" spans="1:11">
      <c r="A14" s="827">
        <v>101010117</v>
      </c>
      <c r="B14" s="832" t="s">
        <v>1991</v>
      </c>
      <c r="C14" s="833"/>
      <c r="D14" s="834"/>
      <c r="E14" s="831">
        <v>2010107</v>
      </c>
      <c r="F14" s="832" t="s">
        <v>1992</v>
      </c>
      <c r="G14" s="833">
        <v>13.990999</v>
      </c>
      <c r="H14" s="834">
        <v>14</v>
      </c>
      <c r="J14" s="816">
        <f ca="1">SUMIF(表2.2024年公共财政支出决算表!$A$6:$A$1505,E14,表2.2024年公共财政支出决算表!$E$6:$E$1505)</f>
        <v>14</v>
      </c>
      <c r="K14" s="816">
        <f ca="1" t="shared" si="0"/>
        <v>0</v>
      </c>
    </row>
    <row r="15" ht="22.5" customHeight="1" spans="1:11">
      <c r="A15" s="827">
        <v>101010118</v>
      </c>
      <c r="B15" s="832" t="s">
        <v>1993</v>
      </c>
      <c r="C15" s="833"/>
      <c r="D15" s="834"/>
      <c r="E15" s="831">
        <v>2010108</v>
      </c>
      <c r="F15" s="832" t="s">
        <v>1994</v>
      </c>
      <c r="G15" s="833">
        <v>129.55168</v>
      </c>
      <c r="H15" s="834">
        <v>129</v>
      </c>
      <c r="J15" s="816">
        <f ca="1">SUMIF(表2.2024年公共财政支出决算表!$A$6:$A$1505,E15,表2.2024年公共财政支出决算表!$E$6:$E$1505)</f>
        <v>129</v>
      </c>
      <c r="K15" s="816">
        <f ca="1" t="shared" si="0"/>
        <v>0</v>
      </c>
    </row>
    <row r="16" ht="22.5" customHeight="1" spans="1:11">
      <c r="A16" s="827">
        <v>101010119</v>
      </c>
      <c r="B16" s="832" t="s">
        <v>1995</v>
      </c>
      <c r="C16" s="835">
        <v>550.756251</v>
      </c>
      <c r="D16" s="836">
        <v>551</v>
      </c>
      <c r="E16" s="831">
        <v>2010109</v>
      </c>
      <c r="F16" s="832" t="s">
        <v>1996</v>
      </c>
      <c r="G16" s="833"/>
      <c r="H16" s="834"/>
      <c r="J16" s="816">
        <f ca="1">SUMIF(表2.2024年公共财政支出决算表!$A$6:$A$1505,E16,表2.2024年公共财政支出决算表!$E$6:$E$1505)</f>
        <v>0</v>
      </c>
      <c r="K16" s="816">
        <f ca="1" t="shared" si="0"/>
        <v>0</v>
      </c>
    </row>
    <row r="17" ht="22.5" customHeight="1" spans="1:11">
      <c r="A17" s="827">
        <v>101010120</v>
      </c>
      <c r="B17" s="832" t="s">
        <v>1997</v>
      </c>
      <c r="C17" s="833">
        <v>92.160155</v>
      </c>
      <c r="D17" s="834">
        <v>92</v>
      </c>
      <c r="E17" s="831">
        <v>2010150</v>
      </c>
      <c r="F17" s="832" t="s">
        <v>1998</v>
      </c>
      <c r="G17" s="833"/>
      <c r="H17" s="834"/>
      <c r="J17" s="816">
        <f ca="1">SUMIF(表2.2024年公共财政支出决算表!$A$6:$A$1505,E17,表2.2024年公共财政支出决算表!$E$6:$E$1505)</f>
        <v>0</v>
      </c>
      <c r="K17" s="816">
        <f ca="1" t="shared" si="0"/>
        <v>0</v>
      </c>
    </row>
    <row r="18" ht="22.5" customHeight="1" spans="1:11">
      <c r="A18" s="827">
        <v>101010121</v>
      </c>
      <c r="B18" s="832" t="s">
        <v>1999</v>
      </c>
      <c r="C18" s="837"/>
      <c r="D18" s="838"/>
      <c r="E18" s="831">
        <v>2010199</v>
      </c>
      <c r="F18" s="832" t="s">
        <v>2000</v>
      </c>
      <c r="G18" s="833"/>
      <c r="H18" s="834"/>
      <c r="J18" s="816">
        <f ca="1">SUMIF(表2.2024年公共财政支出决算表!$A$6:$A$1505,E18,表2.2024年公共财政支出决算表!$E$6:$E$1505)</f>
        <v>0</v>
      </c>
      <c r="K18" s="816">
        <f ca="1" t="shared" si="0"/>
        <v>0</v>
      </c>
    </row>
    <row r="19" ht="22.5" customHeight="1" spans="1:11">
      <c r="A19" s="827">
        <v>101010122</v>
      </c>
      <c r="B19" s="832" t="s">
        <v>2001</v>
      </c>
      <c r="C19" s="833"/>
      <c r="D19" s="834"/>
      <c r="E19" s="831">
        <v>20102</v>
      </c>
      <c r="F19" s="828" t="s">
        <v>2002</v>
      </c>
      <c r="G19" s="829">
        <f>SUM(G20:G27)</f>
        <v>688.968307</v>
      </c>
      <c r="H19" s="830">
        <f>SUM(H20:H27)</f>
        <v>689</v>
      </c>
      <c r="J19" s="816">
        <f ca="1">SUMIF(表2.2024年公共财政支出决算表!$A$6:$A$1505,E19,表2.2024年公共财政支出决算表!$E$6:$E$1505)</f>
        <v>689</v>
      </c>
      <c r="K19" s="816">
        <f ca="1" t="shared" si="0"/>
        <v>0</v>
      </c>
    </row>
    <row r="20" ht="22.5" customHeight="1" spans="1:11">
      <c r="A20" s="827">
        <v>101010125</v>
      </c>
      <c r="B20" s="832" t="s">
        <v>2003</v>
      </c>
      <c r="C20" s="833"/>
      <c r="D20" s="834"/>
      <c r="E20" s="831">
        <v>2010201</v>
      </c>
      <c r="F20" s="832" t="s">
        <v>1980</v>
      </c>
      <c r="G20" s="833">
        <v>590.109347</v>
      </c>
      <c r="H20" s="834">
        <v>590</v>
      </c>
      <c r="J20" s="816">
        <f ca="1">SUMIF(表2.2024年公共财政支出决算表!$A$6:$A$1505,E20,表2.2024年公共财政支出决算表!$E$6:$E$1505)</f>
        <v>590</v>
      </c>
      <c r="K20" s="816">
        <f ca="1" t="shared" si="0"/>
        <v>0</v>
      </c>
    </row>
    <row r="21" ht="22.5" customHeight="1" spans="1:11">
      <c r="A21" s="827">
        <v>101010127</v>
      </c>
      <c r="B21" s="832" t="s">
        <v>2004</v>
      </c>
      <c r="C21" s="833"/>
      <c r="D21" s="834"/>
      <c r="E21" s="831">
        <v>2010202</v>
      </c>
      <c r="F21" s="832" t="s">
        <v>1982</v>
      </c>
      <c r="G21" s="833">
        <v>32.05896</v>
      </c>
      <c r="H21" s="834">
        <v>32</v>
      </c>
      <c r="J21" s="816">
        <f ca="1">SUMIF(表2.2024年公共财政支出决算表!$A$6:$A$1505,E21,表2.2024年公共财政支出决算表!$E$6:$E$1505)</f>
        <v>32</v>
      </c>
      <c r="K21" s="816">
        <f ca="1" t="shared" si="0"/>
        <v>0</v>
      </c>
    </row>
    <row r="22" ht="22.5" customHeight="1" spans="1:11">
      <c r="A22" s="827">
        <v>101010129</v>
      </c>
      <c r="B22" s="832" t="s">
        <v>2005</v>
      </c>
      <c r="C22" s="833"/>
      <c r="D22" s="834"/>
      <c r="E22" s="831">
        <v>2010203</v>
      </c>
      <c r="F22" s="832" t="s">
        <v>1984</v>
      </c>
      <c r="G22" s="833"/>
      <c r="H22" s="834"/>
      <c r="J22" s="816">
        <f ca="1">SUMIF(表2.2024年公共财政支出决算表!$A$6:$A$1505,E22,表2.2024年公共财政支出决算表!$E$6:$E$1505)</f>
        <v>0</v>
      </c>
      <c r="K22" s="816">
        <f ca="1" t="shared" si="0"/>
        <v>0</v>
      </c>
    </row>
    <row r="23" ht="22.5" customHeight="1" spans="1:11">
      <c r="A23" s="827">
        <v>101010131</v>
      </c>
      <c r="B23" s="832" t="s">
        <v>2006</v>
      </c>
      <c r="C23" s="833"/>
      <c r="D23" s="834"/>
      <c r="E23" s="831">
        <v>2010204</v>
      </c>
      <c r="F23" s="832" t="s">
        <v>2007</v>
      </c>
      <c r="G23" s="833">
        <v>30</v>
      </c>
      <c r="H23" s="834">
        <v>30</v>
      </c>
      <c r="J23" s="816">
        <f ca="1">SUMIF(表2.2024年公共财政支出决算表!$A$6:$A$1505,E23,表2.2024年公共财政支出决算表!$E$6:$E$1505)</f>
        <v>30</v>
      </c>
      <c r="K23" s="816">
        <f ca="1" t="shared" si="0"/>
        <v>0</v>
      </c>
    </row>
    <row r="24" ht="22.5" customHeight="1" spans="1:11">
      <c r="A24" s="827">
        <v>101010132</v>
      </c>
      <c r="B24" s="832" t="s">
        <v>2008</v>
      </c>
      <c r="C24" s="833"/>
      <c r="D24" s="834"/>
      <c r="E24" s="831">
        <v>2010205</v>
      </c>
      <c r="F24" s="832" t="s">
        <v>2009</v>
      </c>
      <c r="G24" s="833">
        <v>36.8</v>
      </c>
      <c r="H24" s="834">
        <v>37</v>
      </c>
      <c r="J24" s="816">
        <f ca="1">SUMIF(表2.2024年公共财政支出决算表!$A$6:$A$1505,E24,表2.2024年公共财政支出决算表!$E$6:$E$1505)</f>
        <v>37</v>
      </c>
      <c r="K24" s="816">
        <f ca="1" t="shared" si="0"/>
        <v>0</v>
      </c>
    </row>
    <row r="25" ht="22.5" customHeight="1" spans="1:11">
      <c r="A25" s="827">
        <v>101010133</v>
      </c>
      <c r="B25" s="832" t="s">
        <v>2010</v>
      </c>
      <c r="C25" s="833">
        <v>-83.953652</v>
      </c>
      <c r="D25" s="834">
        <v>-84</v>
      </c>
      <c r="E25" s="831">
        <v>2010206</v>
      </c>
      <c r="F25" s="832" t="s">
        <v>2011</v>
      </c>
      <c r="G25" s="833"/>
      <c r="H25" s="834"/>
      <c r="J25" s="816">
        <f ca="1">SUMIF(表2.2024年公共财政支出决算表!$A$6:$A$1505,E25,表2.2024年公共财政支出决算表!$E$6:$E$1505)</f>
        <v>0</v>
      </c>
      <c r="K25" s="816">
        <f ca="1" t="shared" si="0"/>
        <v>0</v>
      </c>
    </row>
    <row r="26" ht="22.5" customHeight="1" spans="1:11">
      <c r="A26" s="827">
        <v>101010134</v>
      </c>
      <c r="B26" s="832" t="s">
        <v>2012</v>
      </c>
      <c r="C26" s="833"/>
      <c r="D26" s="834"/>
      <c r="E26" s="831">
        <v>2010250</v>
      </c>
      <c r="F26" s="832" t="s">
        <v>1998</v>
      </c>
      <c r="G26" s="833"/>
      <c r="H26" s="834"/>
      <c r="J26" s="816">
        <f ca="1">SUMIF(表2.2024年公共财政支出决算表!$A$6:$A$1505,E26,表2.2024年公共财政支出决算表!$E$6:$E$1505)</f>
        <v>0</v>
      </c>
      <c r="K26" s="816">
        <f ca="1" t="shared" si="0"/>
        <v>0</v>
      </c>
    </row>
    <row r="27" ht="22.5" customHeight="1" spans="1:11">
      <c r="A27" s="827">
        <v>101010135</v>
      </c>
      <c r="B27" s="832" t="s">
        <v>2013</v>
      </c>
      <c r="C27" s="833"/>
      <c r="D27" s="834"/>
      <c r="E27" s="831">
        <v>2010299</v>
      </c>
      <c r="F27" s="832" t="s">
        <v>2014</v>
      </c>
      <c r="G27" s="833"/>
      <c r="H27" s="834"/>
      <c r="J27" s="816">
        <f ca="1">SUMIF(表2.2024年公共财政支出决算表!$A$6:$A$1505,E27,表2.2024年公共财政支出决算表!$E$6:$E$1505)</f>
        <v>0</v>
      </c>
      <c r="K27" s="816">
        <f ca="1" t="shared" si="0"/>
        <v>0</v>
      </c>
    </row>
    <row r="28" ht="22.5" customHeight="1" spans="1:11">
      <c r="A28" s="827">
        <v>101010136</v>
      </c>
      <c r="B28" s="832" t="s">
        <v>2015</v>
      </c>
      <c r="C28" s="833">
        <v>3.863281</v>
      </c>
      <c r="D28" s="834">
        <v>4</v>
      </c>
      <c r="E28" s="831">
        <v>20103</v>
      </c>
      <c r="F28" s="828" t="s">
        <v>2016</v>
      </c>
      <c r="G28" s="829">
        <f>SUM(G29:G37)</f>
        <v>5116.770158</v>
      </c>
      <c r="H28" s="830">
        <f>SUM(H29:H37)</f>
        <v>5116</v>
      </c>
      <c r="J28" s="816">
        <f ca="1">SUMIF(表2.2024年公共财政支出决算表!$A$6:$A$1505,E28,表2.2024年公共财政支出决算表!$E$6:$E$1505)</f>
        <v>5116</v>
      </c>
      <c r="K28" s="816">
        <f ca="1" t="shared" si="0"/>
        <v>0</v>
      </c>
    </row>
    <row r="29" ht="22.5" customHeight="1" spans="1:11">
      <c r="A29" s="827">
        <v>101010137</v>
      </c>
      <c r="B29" s="832" t="s">
        <v>2017</v>
      </c>
      <c r="C29" s="833"/>
      <c r="D29" s="834"/>
      <c r="E29" s="831">
        <v>2010301</v>
      </c>
      <c r="F29" s="832" t="s">
        <v>1980</v>
      </c>
      <c r="G29" s="833">
        <v>4402.932401</v>
      </c>
      <c r="H29" s="834">
        <v>4403</v>
      </c>
      <c r="J29" s="816">
        <f ca="1">SUMIF(表2.2024年公共财政支出决算表!$A$6:$A$1505,E29,表2.2024年公共财政支出决算表!$E$6:$E$1505)</f>
        <v>4403</v>
      </c>
      <c r="K29" s="816">
        <f ca="1" t="shared" si="0"/>
        <v>0</v>
      </c>
    </row>
    <row r="30" ht="22.5" customHeight="1" spans="1:11">
      <c r="A30" s="827">
        <v>101010138</v>
      </c>
      <c r="B30" s="832" t="s">
        <v>2018</v>
      </c>
      <c r="C30" s="833">
        <v>-534.8</v>
      </c>
      <c r="D30" s="834">
        <v>-535</v>
      </c>
      <c r="E30" s="831">
        <v>2010302</v>
      </c>
      <c r="F30" s="832" t="s">
        <v>1982</v>
      </c>
      <c r="G30" s="833">
        <v>712.394857</v>
      </c>
      <c r="H30" s="834">
        <v>712</v>
      </c>
      <c r="J30" s="816">
        <f ca="1">SUMIF(表2.2024年公共财政支出决算表!$A$6:$A$1505,E30,表2.2024年公共财政支出决算表!$E$6:$E$1505)</f>
        <v>712</v>
      </c>
      <c r="K30" s="816">
        <f ca="1" t="shared" si="0"/>
        <v>0</v>
      </c>
    </row>
    <row r="31" ht="22.5" customHeight="1" spans="1:11">
      <c r="A31" s="827">
        <v>101010150</v>
      </c>
      <c r="B31" s="832" t="s">
        <v>2019</v>
      </c>
      <c r="C31" s="833"/>
      <c r="D31" s="834"/>
      <c r="E31" s="831">
        <v>2010303</v>
      </c>
      <c r="F31" s="832" t="s">
        <v>1984</v>
      </c>
      <c r="G31" s="833"/>
      <c r="H31" s="834"/>
      <c r="J31" s="816">
        <f ca="1">SUMIF(表2.2024年公共财政支出决算表!$A$6:$A$1505,E31,表2.2024年公共财政支出决算表!$E$6:$E$1505)</f>
        <v>0</v>
      </c>
      <c r="K31" s="816">
        <f ca="1" t="shared" si="0"/>
        <v>0</v>
      </c>
    </row>
    <row r="32" ht="22.5" customHeight="1" spans="1:11">
      <c r="A32" s="827">
        <v>101010151</v>
      </c>
      <c r="B32" s="832" t="s">
        <v>2020</v>
      </c>
      <c r="C32" s="833"/>
      <c r="D32" s="834"/>
      <c r="E32" s="831">
        <v>2010304</v>
      </c>
      <c r="F32" s="832" t="s">
        <v>2021</v>
      </c>
      <c r="G32" s="833"/>
      <c r="H32" s="834"/>
      <c r="J32" s="816">
        <f ca="1">SUMIF(表2.2024年公共财政支出决算表!$A$6:$A$1505,E32,表2.2024年公共财政支出决算表!$E$6:$E$1505)</f>
        <v>0</v>
      </c>
      <c r="K32" s="816">
        <f ca="1" t="shared" si="0"/>
        <v>0</v>
      </c>
    </row>
    <row r="33" ht="22.5" customHeight="1" spans="1:11">
      <c r="A33" s="827">
        <v>101010152</v>
      </c>
      <c r="B33" s="832" t="s">
        <v>2022</v>
      </c>
      <c r="C33" s="833"/>
      <c r="D33" s="834"/>
      <c r="E33" s="831">
        <v>2010305</v>
      </c>
      <c r="F33" s="832" t="s">
        <v>2023</v>
      </c>
      <c r="G33" s="833"/>
      <c r="H33" s="834"/>
      <c r="J33" s="816">
        <f ca="1">SUMIF(表2.2024年公共财政支出决算表!$A$6:$A$1505,E33,表2.2024年公共财政支出决算表!$E$6:$E$1505)</f>
        <v>0</v>
      </c>
      <c r="K33" s="816">
        <f ca="1" t="shared" si="0"/>
        <v>0</v>
      </c>
    </row>
    <row r="34" ht="22.5" customHeight="1" spans="1:11">
      <c r="A34" s="827">
        <v>101010153</v>
      </c>
      <c r="B34" s="832" t="s">
        <v>2024</v>
      </c>
      <c r="C34" s="833"/>
      <c r="D34" s="834"/>
      <c r="E34" s="831">
        <v>2010306</v>
      </c>
      <c r="F34" s="832" t="s">
        <v>2025</v>
      </c>
      <c r="G34" s="833">
        <v>1.4429</v>
      </c>
      <c r="H34" s="834">
        <v>1</v>
      </c>
      <c r="J34" s="816">
        <f ca="1">SUMIF(表2.2024年公共财政支出决算表!$A$6:$A$1505,E34,表2.2024年公共财政支出决算表!$E$6:$E$1505)</f>
        <v>1</v>
      </c>
      <c r="K34" s="816">
        <f ca="1" t="shared" si="0"/>
        <v>0</v>
      </c>
    </row>
    <row r="35" ht="22.5" customHeight="1" spans="1:11">
      <c r="A35" s="827">
        <v>101010154</v>
      </c>
      <c r="B35" s="832" t="s">
        <v>2026</v>
      </c>
      <c r="C35" s="833"/>
      <c r="D35" s="834"/>
      <c r="E35" s="831">
        <v>2010309</v>
      </c>
      <c r="F35" s="832" t="s">
        <v>2027</v>
      </c>
      <c r="G35" s="833"/>
      <c r="H35" s="834"/>
      <c r="J35" s="816">
        <f ca="1">SUMIF(表2.2024年公共财政支出决算表!$A$6:$A$1505,E35,表2.2024年公共财政支出决算表!$E$6:$E$1505)</f>
        <v>0</v>
      </c>
      <c r="K35" s="816">
        <f ca="1" t="shared" si="0"/>
        <v>0</v>
      </c>
    </row>
    <row r="36" ht="22.5" customHeight="1" spans="1:11">
      <c r="A36" s="827">
        <v>101010155</v>
      </c>
      <c r="B36" s="832" t="s">
        <v>2028</v>
      </c>
      <c r="C36" s="833"/>
      <c r="D36" s="834"/>
      <c r="E36" s="831">
        <v>2010350</v>
      </c>
      <c r="F36" s="832" t="s">
        <v>1998</v>
      </c>
      <c r="G36" s="833"/>
      <c r="H36" s="834"/>
      <c r="J36" s="816">
        <f ca="1">SUMIF(表2.2024年公共财政支出决算表!$A$6:$A$1505,E36,表2.2024年公共财政支出决算表!$E$6:$E$1505)</f>
        <v>0</v>
      </c>
      <c r="K36" s="816">
        <f ca="1" t="shared" si="0"/>
        <v>0</v>
      </c>
    </row>
    <row r="37" ht="22.5" customHeight="1" spans="1:11">
      <c r="A37" s="827">
        <v>1010201</v>
      </c>
      <c r="B37" s="828" t="s">
        <v>68</v>
      </c>
      <c r="C37" s="829">
        <f>SUM(C38:C48)</f>
        <v>0</v>
      </c>
      <c r="D37" s="830">
        <f>SUM(D38:D48)</f>
        <v>0</v>
      </c>
      <c r="E37" s="831">
        <v>2010399</v>
      </c>
      <c r="F37" s="832" t="s">
        <v>2029</v>
      </c>
      <c r="G37" s="833"/>
      <c r="H37" s="834"/>
      <c r="J37" s="816">
        <f ca="1">SUMIF(表2.2024年公共财政支出决算表!$A$6:$A$1505,E37,表2.2024年公共财政支出决算表!$E$6:$E$1505)</f>
        <v>0</v>
      </c>
      <c r="K37" s="816">
        <f ca="1" t="shared" si="0"/>
        <v>0</v>
      </c>
    </row>
    <row r="38" ht="22.5" customHeight="1" spans="1:11">
      <c r="A38" s="827">
        <v>101020101</v>
      </c>
      <c r="B38" s="832" t="s">
        <v>2030</v>
      </c>
      <c r="C38" s="833"/>
      <c r="D38" s="834"/>
      <c r="E38" s="831">
        <v>20104</v>
      </c>
      <c r="F38" s="828" t="s">
        <v>2031</v>
      </c>
      <c r="G38" s="829">
        <f>SUM(G39:G48)</f>
        <v>1035.461659</v>
      </c>
      <c r="H38" s="830">
        <f>SUM(H39:H48)</f>
        <v>1036</v>
      </c>
      <c r="J38" s="816">
        <f ca="1">SUMIF(表2.2024年公共财政支出决算表!$A$6:$A$1505,E38,表2.2024年公共财政支出决算表!$E$6:$E$1505)</f>
        <v>1036</v>
      </c>
      <c r="K38" s="816">
        <f ca="1" t="shared" si="0"/>
        <v>0</v>
      </c>
    </row>
    <row r="39" ht="22.5" customHeight="1" spans="1:11">
      <c r="A39" s="827">
        <v>101020102</v>
      </c>
      <c r="B39" s="832" t="s">
        <v>2032</v>
      </c>
      <c r="C39" s="833"/>
      <c r="D39" s="834"/>
      <c r="E39" s="831">
        <v>2010401</v>
      </c>
      <c r="F39" s="832" t="s">
        <v>1980</v>
      </c>
      <c r="G39" s="833">
        <v>841.772585</v>
      </c>
      <c r="H39" s="834">
        <v>842</v>
      </c>
      <c r="J39" s="816">
        <f ca="1">SUMIF(表2.2024年公共财政支出决算表!$A$6:$A$1505,E39,表2.2024年公共财政支出决算表!$E$6:$E$1505)</f>
        <v>842</v>
      </c>
      <c r="K39" s="816">
        <f ca="1" t="shared" si="0"/>
        <v>0</v>
      </c>
    </row>
    <row r="40" ht="22.5" customHeight="1" spans="1:11">
      <c r="A40" s="827">
        <v>101020103</v>
      </c>
      <c r="B40" s="832" t="s">
        <v>2033</v>
      </c>
      <c r="C40" s="833"/>
      <c r="D40" s="834"/>
      <c r="E40" s="831">
        <v>2010402</v>
      </c>
      <c r="F40" s="832" t="s">
        <v>1982</v>
      </c>
      <c r="G40" s="833">
        <v>183.834674</v>
      </c>
      <c r="H40" s="834">
        <v>184</v>
      </c>
      <c r="J40" s="816">
        <f ca="1">SUMIF(表2.2024年公共财政支出决算表!$A$6:$A$1505,E40,表2.2024年公共财政支出决算表!$E$6:$E$1505)</f>
        <v>184</v>
      </c>
      <c r="K40" s="816">
        <f ca="1" t="shared" si="0"/>
        <v>0</v>
      </c>
    </row>
    <row r="41" ht="22.5" customHeight="1" spans="1:11">
      <c r="A41" s="827">
        <v>101020104</v>
      </c>
      <c r="B41" s="832" t="s">
        <v>2034</v>
      </c>
      <c r="C41" s="833"/>
      <c r="D41" s="834"/>
      <c r="E41" s="831">
        <v>2010403</v>
      </c>
      <c r="F41" s="832" t="s">
        <v>1984</v>
      </c>
      <c r="G41" s="833"/>
      <c r="H41" s="834"/>
      <c r="J41" s="816">
        <f ca="1">SUMIF(表2.2024年公共财政支出决算表!$A$6:$A$1505,E41,表2.2024年公共财政支出决算表!$E$6:$E$1505)</f>
        <v>0</v>
      </c>
      <c r="K41" s="816">
        <f ca="1" t="shared" si="0"/>
        <v>0</v>
      </c>
    </row>
    <row r="42" ht="22.5" customHeight="1" spans="1:11">
      <c r="A42" s="827">
        <v>101020105</v>
      </c>
      <c r="B42" s="832" t="s">
        <v>2035</v>
      </c>
      <c r="C42" s="833"/>
      <c r="D42" s="834"/>
      <c r="E42" s="831">
        <v>2010404</v>
      </c>
      <c r="F42" s="832" t="s">
        <v>2036</v>
      </c>
      <c r="G42" s="833"/>
      <c r="H42" s="834"/>
      <c r="J42" s="816">
        <f ca="1">SUMIF(表2.2024年公共财政支出决算表!$A$6:$A$1505,E42,表2.2024年公共财政支出决算表!$E$6:$E$1505)</f>
        <v>0</v>
      </c>
      <c r="K42" s="816">
        <f ca="1" t="shared" si="0"/>
        <v>0</v>
      </c>
    </row>
    <row r="43" ht="22.5" customHeight="1" spans="1:11">
      <c r="A43" s="827">
        <v>101020106</v>
      </c>
      <c r="B43" s="832" t="s">
        <v>2037</v>
      </c>
      <c r="C43" s="833"/>
      <c r="D43" s="834"/>
      <c r="E43" s="831">
        <v>2010405</v>
      </c>
      <c r="F43" s="832" t="s">
        <v>2038</v>
      </c>
      <c r="G43" s="833"/>
      <c r="H43" s="834"/>
      <c r="J43" s="816">
        <f ca="1">SUMIF(表2.2024年公共财政支出决算表!$A$6:$A$1505,E43,表2.2024年公共财政支出决算表!$E$6:$E$1505)</f>
        <v>0</v>
      </c>
      <c r="K43" s="816">
        <f ca="1" t="shared" si="0"/>
        <v>0</v>
      </c>
    </row>
    <row r="44" ht="22.5" customHeight="1" spans="1:11">
      <c r="A44" s="827">
        <v>101020107</v>
      </c>
      <c r="B44" s="832" t="s">
        <v>2039</v>
      </c>
      <c r="C44" s="833"/>
      <c r="D44" s="834"/>
      <c r="E44" s="831">
        <v>2010406</v>
      </c>
      <c r="F44" s="832" t="s">
        <v>2040</v>
      </c>
      <c r="G44" s="833"/>
      <c r="H44" s="834"/>
      <c r="J44" s="816">
        <f ca="1">SUMIF(表2.2024年公共财政支出决算表!$A$6:$A$1505,E44,表2.2024年公共财政支出决算表!$E$6:$E$1505)</f>
        <v>0</v>
      </c>
      <c r="K44" s="816">
        <f ca="1" t="shared" si="0"/>
        <v>0</v>
      </c>
    </row>
    <row r="45" ht="22.5" customHeight="1" spans="1:11">
      <c r="A45" s="827">
        <v>101020119</v>
      </c>
      <c r="B45" s="832" t="s">
        <v>2041</v>
      </c>
      <c r="C45" s="833"/>
      <c r="D45" s="834"/>
      <c r="E45" s="831">
        <v>2010407</v>
      </c>
      <c r="F45" s="832" t="s">
        <v>2042</v>
      </c>
      <c r="G45" s="833"/>
      <c r="H45" s="834"/>
      <c r="J45" s="816">
        <f ca="1">SUMIF(表2.2024年公共财政支出决算表!$A$6:$A$1505,E45,表2.2024年公共财政支出决算表!$E$6:$E$1505)</f>
        <v>0</v>
      </c>
      <c r="K45" s="816">
        <f ca="1" t="shared" si="0"/>
        <v>0</v>
      </c>
    </row>
    <row r="46" ht="22.5" customHeight="1" spans="1:11">
      <c r="A46" s="827">
        <v>101020120</v>
      </c>
      <c r="B46" s="832" t="s">
        <v>2043</v>
      </c>
      <c r="C46" s="833"/>
      <c r="D46" s="834"/>
      <c r="E46" s="831">
        <v>2010408</v>
      </c>
      <c r="F46" s="832" t="s">
        <v>2044</v>
      </c>
      <c r="G46" s="833">
        <v>9.8544</v>
      </c>
      <c r="H46" s="834">
        <v>10</v>
      </c>
      <c r="J46" s="816">
        <f ca="1">SUMIF(表2.2024年公共财政支出决算表!$A$6:$A$1505,E46,表2.2024年公共财政支出决算表!$E$6:$E$1505)</f>
        <v>10</v>
      </c>
      <c r="K46" s="816">
        <f ca="1" t="shared" si="0"/>
        <v>0</v>
      </c>
    </row>
    <row r="47" ht="22.5" customHeight="1" spans="1:11">
      <c r="A47" s="827">
        <v>101020121</v>
      </c>
      <c r="B47" s="832" t="s">
        <v>2045</v>
      </c>
      <c r="C47" s="833"/>
      <c r="D47" s="834"/>
      <c r="E47" s="831">
        <v>2010450</v>
      </c>
      <c r="F47" s="832" t="s">
        <v>1998</v>
      </c>
      <c r="G47" s="833"/>
      <c r="H47" s="834"/>
      <c r="J47" s="816">
        <f ca="1">SUMIF(表2.2024年公共财政支出决算表!$A$6:$A$1505,E47,表2.2024年公共财政支出决算表!$E$6:$E$1505)</f>
        <v>0</v>
      </c>
      <c r="K47" s="816">
        <f ca="1" t="shared" si="0"/>
        <v>0</v>
      </c>
    </row>
    <row r="48" ht="22.5" customHeight="1" spans="1:11">
      <c r="A48" s="827">
        <v>101020129</v>
      </c>
      <c r="B48" s="832" t="s">
        <v>2046</v>
      </c>
      <c r="C48" s="833"/>
      <c r="D48" s="834"/>
      <c r="E48" s="831">
        <v>2010499</v>
      </c>
      <c r="F48" s="832" t="s">
        <v>2047</v>
      </c>
      <c r="G48" s="833"/>
      <c r="H48" s="834"/>
      <c r="J48" s="816">
        <f ca="1">SUMIF(表2.2024年公共财政支出决算表!$A$6:$A$1505,E48,表2.2024年公共财政支出决算表!$E$6:$E$1505)</f>
        <v>0</v>
      </c>
      <c r="K48" s="816">
        <f ca="1" t="shared" si="0"/>
        <v>0</v>
      </c>
    </row>
    <row r="49" ht="22.5" customHeight="1" spans="1:11">
      <c r="A49" s="827"/>
      <c r="B49" s="828" t="s">
        <v>87</v>
      </c>
      <c r="C49" s="829">
        <f>C50+C51</f>
        <v>0</v>
      </c>
      <c r="D49" s="830">
        <f>D50+D51</f>
        <v>0</v>
      </c>
      <c r="E49" s="831">
        <v>20105</v>
      </c>
      <c r="F49" s="828" t="s">
        <v>2048</v>
      </c>
      <c r="G49" s="829">
        <f>SUM(G50:G59)</f>
        <v>349.46379</v>
      </c>
      <c r="H49" s="830">
        <f>SUM(H50:H59)</f>
        <v>350</v>
      </c>
      <c r="J49" s="816">
        <f ca="1">SUMIF(表2.2024年公共财政支出决算表!$A$6:$A$1505,E49,表2.2024年公共财政支出决算表!$E$6:$E$1505)</f>
        <v>350</v>
      </c>
      <c r="K49" s="816">
        <f ca="1" t="shared" si="0"/>
        <v>0</v>
      </c>
    </row>
    <row r="50" ht="22.5" customHeight="1" spans="1:11">
      <c r="A50" s="827">
        <v>1010102</v>
      </c>
      <c r="B50" s="832" t="s">
        <v>2049</v>
      </c>
      <c r="C50" s="833"/>
      <c r="D50" s="834"/>
      <c r="E50" s="831">
        <v>2010501</v>
      </c>
      <c r="F50" s="832" t="s">
        <v>1980</v>
      </c>
      <c r="G50" s="833">
        <v>253.923545</v>
      </c>
      <c r="H50" s="834">
        <v>254</v>
      </c>
      <c r="J50" s="816">
        <f ca="1">SUMIF(表2.2024年公共财政支出决算表!$A$6:$A$1505,E50,表2.2024年公共财政支出决算表!$E$6:$E$1505)</f>
        <v>254</v>
      </c>
      <c r="K50" s="816">
        <f ca="1" t="shared" si="0"/>
        <v>0</v>
      </c>
    </row>
    <row r="51" ht="22.5" customHeight="1" spans="1:11">
      <c r="A51" s="827">
        <v>1010202</v>
      </c>
      <c r="B51" s="832" t="s">
        <v>2050</v>
      </c>
      <c r="C51" s="829">
        <f>SUM(C52:C56)</f>
        <v>0</v>
      </c>
      <c r="D51" s="830">
        <f>SUM(D52:D56)</f>
        <v>0</v>
      </c>
      <c r="E51" s="831">
        <v>2010502</v>
      </c>
      <c r="F51" s="832" t="s">
        <v>1982</v>
      </c>
      <c r="G51" s="833"/>
      <c r="H51" s="834"/>
      <c r="J51" s="816">
        <f ca="1">SUMIF(表2.2024年公共财政支出决算表!$A$6:$A$1505,E51,表2.2024年公共财政支出决算表!$E$6:$E$1505)</f>
        <v>0</v>
      </c>
      <c r="K51" s="816">
        <f ca="1" t="shared" si="0"/>
        <v>0</v>
      </c>
    </row>
    <row r="52" ht="22.5" customHeight="1" spans="1:11">
      <c r="A52" s="827">
        <v>101020202</v>
      </c>
      <c r="B52" s="832" t="s">
        <v>2051</v>
      </c>
      <c r="C52" s="833"/>
      <c r="D52" s="834"/>
      <c r="E52" s="831">
        <v>2010503</v>
      </c>
      <c r="F52" s="832" t="s">
        <v>1984</v>
      </c>
      <c r="G52" s="833"/>
      <c r="H52" s="834"/>
      <c r="J52" s="816">
        <f ca="1">SUMIF(表2.2024年公共财政支出决算表!$A$6:$A$1505,E52,表2.2024年公共财政支出决算表!$E$6:$E$1505)</f>
        <v>0</v>
      </c>
      <c r="K52" s="816">
        <f ca="1" t="shared" si="0"/>
        <v>0</v>
      </c>
    </row>
    <row r="53" ht="22.5" customHeight="1" spans="1:11">
      <c r="A53" s="827">
        <v>101020209</v>
      </c>
      <c r="B53" s="832" t="s">
        <v>2052</v>
      </c>
      <c r="C53" s="833"/>
      <c r="D53" s="834"/>
      <c r="E53" s="831">
        <v>2010504</v>
      </c>
      <c r="F53" s="832" t="s">
        <v>2053</v>
      </c>
      <c r="G53" s="833"/>
      <c r="H53" s="834"/>
      <c r="J53" s="816">
        <f ca="1">SUMIF(表2.2024年公共财政支出决算表!$A$6:$A$1505,E53,表2.2024年公共财政支出决算表!$E$6:$E$1505)</f>
        <v>0</v>
      </c>
      <c r="K53" s="816">
        <f ca="1" t="shared" si="0"/>
        <v>0</v>
      </c>
    </row>
    <row r="54" ht="22.5" customHeight="1" spans="1:11">
      <c r="A54" s="827">
        <v>101020220</v>
      </c>
      <c r="B54" s="832" t="s">
        <v>2054</v>
      </c>
      <c r="C54" s="833"/>
      <c r="D54" s="834"/>
      <c r="E54" s="831">
        <v>2010505</v>
      </c>
      <c r="F54" s="832" t="s">
        <v>2055</v>
      </c>
      <c r="G54" s="833"/>
      <c r="H54" s="834"/>
      <c r="J54" s="816">
        <f ca="1">SUMIF(表2.2024年公共财政支出决算表!$A$6:$A$1505,E54,表2.2024年公共财政支出决算表!$E$6:$E$1505)</f>
        <v>0</v>
      </c>
      <c r="K54" s="816">
        <f ca="1" t="shared" si="0"/>
        <v>0</v>
      </c>
    </row>
    <row r="55" ht="22.5" customHeight="1" spans="1:11">
      <c r="A55" s="827">
        <v>101020221</v>
      </c>
      <c r="B55" s="832" t="s">
        <v>2056</v>
      </c>
      <c r="C55" s="833"/>
      <c r="D55" s="834"/>
      <c r="E55" s="831">
        <v>2010506</v>
      </c>
      <c r="F55" s="832" t="s">
        <v>2057</v>
      </c>
      <c r="G55" s="833"/>
      <c r="H55" s="834"/>
      <c r="J55" s="816">
        <f ca="1">SUMIF(表2.2024年公共财政支出决算表!$A$6:$A$1505,E55,表2.2024年公共财政支出决算表!$E$6:$E$1505)</f>
        <v>0</v>
      </c>
      <c r="K55" s="816">
        <f ca="1" t="shared" si="0"/>
        <v>0</v>
      </c>
    </row>
    <row r="56" ht="22.5" customHeight="1" spans="1:11">
      <c r="A56" s="827">
        <v>101020229</v>
      </c>
      <c r="B56" s="832" t="s">
        <v>2058</v>
      </c>
      <c r="C56" s="833"/>
      <c r="D56" s="834"/>
      <c r="E56" s="831">
        <v>2010507</v>
      </c>
      <c r="F56" s="832" t="s">
        <v>2059</v>
      </c>
      <c r="G56" s="833">
        <v>95.540245</v>
      </c>
      <c r="H56" s="834">
        <v>96</v>
      </c>
      <c r="J56" s="816">
        <f ca="1">SUMIF(表2.2024年公共财政支出决算表!$A$6:$A$1505,E56,表2.2024年公共财政支出决算表!$E$6:$E$1505)</f>
        <v>96</v>
      </c>
      <c r="K56" s="816">
        <f ca="1" t="shared" si="0"/>
        <v>0</v>
      </c>
    </row>
    <row r="57" ht="22.5" customHeight="1" spans="1:11">
      <c r="A57" s="827"/>
      <c r="B57" s="828" t="s">
        <v>101</v>
      </c>
      <c r="C57" s="829">
        <f>C58+C61</f>
        <v>0</v>
      </c>
      <c r="D57" s="830">
        <f>D58+D61</f>
        <v>0</v>
      </c>
      <c r="E57" s="831">
        <v>2010508</v>
      </c>
      <c r="F57" s="832" t="s">
        <v>2060</v>
      </c>
      <c r="G57" s="833"/>
      <c r="H57" s="834"/>
      <c r="J57" s="816">
        <f ca="1">SUMIF(表2.2024年公共财政支出决算表!$A$6:$A$1505,E57,表2.2024年公共财政支出决算表!$E$6:$E$1505)</f>
        <v>0</v>
      </c>
      <c r="K57" s="816">
        <f ca="1" t="shared" si="0"/>
        <v>0</v>
      </c>
    </row>
    <row r="58" ht="22.5" customHeight="1" spans="1:11">
      <c r="A58" s="827">
        <v>1010103</v>
      </c>
      <c r="B58" s="832" t="s">
        <v>2061</v>
      </c>
      <c r="C58" s="829">
        <f>C59+C60</f>
        <v>0</v>
      </c>
      <c r="D58" s="830">
        <f>D59+D60</f>
        <v>0</v>
      </c>
      <c r="E58" s="831">
        <v>2010550</v>
      </c>
      <c r="F58" s="832" t="s">
        <v>1998</v>
      </c>
      <c r="G58" s="833"/>
      <c r="H58" s="834"/>
      <c r="J58" s="816">
        <f ca="1">SUMIF(表2.2024年公共财政支出决算表!$A$6:$A$1505,E58,表2.2024年公共财政支出决算表!$E$6:$E$1505)</f>
        <v>0</v>
      </c>
      <c r="K58" s="816">
        <f ca="1" t="shared" si="0"/>
        <v>0</v>
      </c>
    </row>
    <row r="59" ht="22.5" customHeight="1" spans="1:11">
      <c r="A59" s="827">
        <v>101010301</v>
      </c>
      <c r="B59" s="832" t="s">
        <v>2062</v>
      </c>
      <c r="C59" s="833"/>
      <c r="D59" s="834"/>
      <c r="E59" s="831">
        <v>2010599</v>
      </c>
      <c r="F59" s="832" t="s">
        <v>2063</v>
      </c>
      <c r="G59" s="833"/>
      <c r="H59" s="834"/>
      <c r="J59" s="816">
        <f ca="1">SUMIF(表2.2024年公共财政支出决算表!$A$6:$A$1505,E59,表2.2024年公共财政支出决算表!$E$6:$E$1505)</f>
        <v>0</v>
      </c>
      <c r="K59" s="816">
        <f ca="1" t="shared" si="0"/>
        <v>0</v>
      </c>
    </row>
    <row r="60" ht="22.5" customHeight="1" spans="1:11">
      <c r="A60" s="827">
        <v>101010302</v>
      </c>
      <c r="B60" s="832" t="s">
        <v>2064</v>
      </c>
      <c r="C60" s="833"/>
      <c r="D60" s="834"/>
      <c r="E60" s="831">
        <v>20106</v>
      </c>
      <c r="F60" s="828" t="s">
        <v>2065</v>
      </c>
      <c r="G60" s="829">
        <f>SUM(G61:G70)</f>
        <v>1076.284568</v>
      </c>
      <c r="H60" s="830">
        <f>SUM(H61:H70)</f>
        <v>1076</v>
      </c>
      <c r="J60" s="816">
        <f ca="1">SUMIF(表2.2024年公共财政支出决算表!$A$6:$A$1505,E60,表2.2024年公共财政支出决算表!$E$6:$E$1505)</f>
        <v>1076</v>
      </c>
      <c r="K60" s="816">
        <f ca="1" t="shared" si="0"/>
        <v>0</v>
      </c>
    </row>
    <row r="61" ht="22.5" customHeight="1" spans="1:11">
      <c r="A61" s="827">
        <v>1010203</v>
      </c>
      <c r="B61" s="832" t="s">
        <v>2066</v>
      </c>
      <c r="C61" s="833"/>
      <c r="D61" s="834"/>
      <c r="E61" s="831">
        <v>2010601</v>
      </c>
      <c r="F61" s="832" t="s">
        <v>1980</v>
      </c>
      <c r="G61" s="833">
        <v>972.988575</v>
      </c>
      <c r="H61" s="834">
        <v>973</v>
      </c>
      <c r="J61" s="816">
        <f ca="1">SUMIF(表2.2024年公共财政支出决算表!$A$6:$A$1505,E61,表2.2024年公共财政支出决算表!$E$6:$E$1505)</f>
        <v>973</v>
      </c>
      <c r="K61" s="816">
        <f ca="1" t="shared" si="0"/>
        <v>0</v>
      </c>
    </row>
    <row r="62" ht="22.5" customHeight="1" spans="1:11">
      <c r="A62" s="827">
        <v>10104</v>
      </c>
      <c r="B62" s="828" t="s">
        <v>107</v>
      </c>
      <c r="C62" s="829">
        <f>SUM(C63:C79,C83:C88,C92,C97:C98,C102:C108,C125:C126,C129:C131)+SUM(C136,C141,C151,C156,C161,C171,C176,C181,C185)</f>
        <v>528.26087</v>
      </c>
      <c r="D62" s="830">
        <f>SUM(D63:D79,D83:D88,D92,D97:D98,D102:D108,D125:D126,D129:D131)+SUM(D136,D141,D151,D156,D161,D171,D176,D181,D185)</f>
        <v>528</v>
      </c>
      <c r="E62" s="831">
        <v>2010602</v>
      </c>
      <c r="F62" s="832" t="s">
        <v>1982</v>
      </c>
      <c r="G62" s="833">
        <v>103.295993</v>
      </c>
      <c r="H62" s="834">
        <v>103</v>
      </c>
      <c r="J62" s="816">
        <f ca="1">SUMIF(表2.2024年公共财政支出决算表!$A$6:$A$1505,E62,表2.2024年公共财政支出决算表!$E$6:$E$1505)</f>
        <v>103</v>
      </c>
      <c r="K62" s="816">
        <f ca="1" t="shared" si="0"/>
        <v>0</v>
      </c>
    </row>
    <row r="63" ht="22.5" customHeight="1" spans="1:11">
      <c r="A63" s="827">
        <v>1010401</v>
      </c>
      <c r="B63" s="832" t="s">
        <v>2067</v>
      </c>
      <c r="C63" s="833"/>
      <c r="D63" s="834"/>
      <c r="E63" s="831">
        <v>2010603</v>
      </c>
      <c r="F63" s="832" t="s">
        <v>1984</v>
      </c>
      <c r="G63" s="833"/>
      <c r="H63" s="834"/>
      <c r="J63" s="816">
        <f ca="1">SUMIF(表2.2024年公共财政支出决算表!$A$6:$A$1505,E63,表2.2024年公共财政支出决算表!$E$6:$E$1505)</f>
        <v>0</v>
      </c>
      <c r="K63" s="816">
        <f ca="1" t="shared" si="0"/>
        <v>0</v>
      </c>
    </row>
    <row r="64" ht="22.5" customHeight="1" spans="1:11">
      <c r="A64" s="827">
        <v>1010402</v>
      </c>
      <c r="B64" s="832" t="s">
        <v>2068</v>
      </c>
      <c r="C64" s="833"/>
      <c r="D64" s="834"/>
      <c r="E64" s="831">
        <v>2010604</v>
      </c>
      <c r="F64" s="832" t="s">
        <v>2069</v>
      </c>
      <c r="G64" s="833"/>
      <c r="H64" s="834"/>
      <c r="J64" s="816">
        <f ca="1">SUMIF(表2.2024年公共财政支出决算表!$A$6:$A$1505,E64,表2.2024年公共财政支出决算表!$E$6:$E$1505)</f>
        <v>0</v>
      </c>
      <c r="K64" s="816">
        <f ca="1" t="shared" si="0"/>
        <v>0</v>
      </c>
    </row>
    <row r="65" ht="22.5" customHeight="1" spans="1:11">
      <c r="A65" s="827">
        <v>1010403</v>
      </c>
      <c r="B65" s="832" t="s">
        <v>2070</v>
      </c>
      <c r="C65" s="833"/>
      <c r="D65" s="834"/>
      <c r="E65" s="831">
        <v>2010605</v>
      </c>
      <c r="F65" s="832" t="s">
        <v>2071</v>
      </c>
      <c r="G65" s="833"/>
      <c r="H65" s="834"/>
      <c r="J65" s="816">
        <f ca="1">SUMIF(表2.2024年公共财政支出决算表!$A$6:$A$1505,E65,表2.2024年公共财政支出决算表!$E$6:$E$1505)</f>
        <v>0</v>
      </c>
      <c r="K65" s="816">
        <f ca="1" t="shared" si="0"/>
        <v>0</v>
      </c>
    </row>
    <row r="66" ht="22.5" customHeight="1" spans="1:11">
      <c r="A66" s="827">
        <v>1010404</v>
      </c>
      <c r="B66" s="832" t="s">
        <v>2072</v>
      </c>
      <c r="C66" s="833"/>
      <c r="D66" s="834"/>
      <c r="E66" s="831">
        <v>2010606</v>
      </c>
      <c r="F66" s="832" t="s">
        <v>2073</v>
      </c>
      <c r="G66" s="833"/>
      <c r="H66" s="834"/>
      <c r="J66" s="816">
        <f ca="1">SUMIF(表2.2024年公共财政支出决算表!$A$6:$A$1505,E66,表2.2024年公共财政支出决算表!$E$6:$E$1505)</f>
        <v>0</v>
      </c>
      <c r="K66" s="816">
        <f ca="1" t="shared" si="0"/>
        <v>0</v>
      </c>
    </row>
    <row r="67" ht="22.5" customHeight="1" spans="1:11">
      <c r="A67" s="827">
        <v>1010405</v>
      </c>
      <c r="B67" s="832" t="s">
        <v>2074</v>
      </c>
      <c r="C67" s="833"/>
      <c r="D67" s="834"/>
      <c r="E67" s="831">
        <v>2010607</v>
      </c>
      <c r="F67" s="832" t="s">
        <v>2075</v>
      </c>
      <c r="G67" s="833"/>
      <c r="H67" s="834"/>
      <c r="J67" s="816">
        <f ca="1">SUMIF(表2.2024年公共财政支出决算表!$A$6:$A$1505,E67,表2.2024年公共财政支出决算表!$E$6:$E$1505)</f>
        <v>0</v>
      </c>
      <c r="K67" s="816">
        <f ca="1" t="shared" si="0"/>
        <v>0</v>
      </c>
    </row>
    <row r="68" ht="22.5" customHeight="1" spans="1:11">
      <c r="A68" s="827">
        <v>1010406</v>
      </c>
      <c r="B68" s="832" t="s">
        <v>2076</v>
      </c>
      <c r="C68" s="833"/>
      <c r="D68" s="834"/>
      <c r="E68" s="831">
        <v>2010608</v>
      </c>
      <c r="F68" s="832" t="s">
        <v>2077</v>
      </c>
      <c r="G68" s="833"/>
      <c r="H68" s="834"/>
      <c r="J68" s="816">
        <f ca="1">SUMIF(表2.2024年公共财政支出决算表!$A$6:$A$1505,E68,表2.2024年公共财政支出决算表!$E$6:$E$1505)</f>
        <v>0</v>
      </c>
      <c r="K68" s="816">
        <f ca="1" t="shared" si="0"/>
        <v>0</v>
      </c>
    </row>
    <row r="69" ht="22.5" customHeight="1" spans="1:11">
      <c r="A69" s="827">
        <v>1010407</v>
      </c>
      <c r="B69" s="832" t="s">
        <v>2078</v>
      </c>
      <c r="C69" s="833"/>
      <c r="D69" s="834"/>
      <c r="E69" s="831">
        <v>2010650</v>
      </c>
      <c r="F69" s="832" t="s">
        <v>1998</v>
      </c>
      <c r="G69" s="833"/>
      <c r="H69" s="834"/>
      <c r="J69" s="816">
        <f ca="1">SUMIF(表2.2024年公共财政支出决算表!$A$6:$A$1505,E69,表2.2024年公共财政支出决算表!$E$6:$E$1505)</f>
        <v>0</v>
      </c>
      <c r="K69" s="816">
        <f ca="1" t="shared" si="0"/>
        <v>0</v>
      </c>
    </row>
    <row r="70" ht="22.5" customHeight="1" spans="1:11">
      <c r="A70" s="827">
        <v>1010408</v>
      </c>
      <c r="B70" s="832" t="s">
        <v>2079</v>
      </c>
      <c r="C70" s="833"/>
      <c r="D70" s="834"/>
      <c r="E70" s="831">
        <v>2010699</v>
      </c>
      <c r="F70" s="832" t="s">
        <v>2080</v>
      </c>
      <c r="G70" s="833"/>
      <c r="H70" s="834"/>
      <c r="J70" s="816">
        <f ca="1">SUMIF(表2.2024年公共财政支出决算表!$A$6:$A$1505,E70,表2.2024年公共财政支出决算表!$E$6:$E$1505)</f>
        <v>0</v>
      </c>
      <c r="K70" s="816">
        <f ca="1" t="shared" si="0"/>
        <v>0</v>
      </c>
    </row>
    <row r="71" ht="22.5" customHeight="1" spans="1:11">
      <c r="A71" s="827">
        <v>1010409</v>
      </c>
      <c r="B71" s="832" t="s">
        <v>2081</v>
      </c>
      <c r="C71" s="833"/>
      <c r="D71" s="834"/>
      <c r="E71" s="831">
        <v>20107</v>
      </c>
      <c r="F71" s="828" t="s">
        <v>2082</v>
      </c>
      <c r="G71" s="829">
        <f>SUM(G72:G78)</f>
        <v>0</v>
      </c>
      <c r="H71" s="830">
        <f>SUM(H72:H78)</f>
        <v>0</v>
      </c>
      <c r="J71" s="816">
        <f ca="1">SUMIF(表2.2024年公共财政支出决算表!$A$6:$A$1505,E71,表2.2024年公共财政支出决算表!$E$6:$E$1505)</f>
        <v>0</v>
      </c>
      <c r="K71" s="816">
        <f ca="1" t="shared" ref="K71:K134" si="1">H71-J71</f>
        <v>0</v>
      </c>
    </row>
    <row r="72" ht="22.5" customHeight="1" spans="1:11">
      <c r="A72" s="827">
        <v>1010410</v>
      </c>
      <c r="B72" s="832" t="s">
        <v>2083</v>
      </c>
      <c r="C72" s="833"/>
      <c r="D72" s="834"/>
      <c r="E72" s="831">
        <v>2010701</v>
      </c>
      <c r="F72" s="832" t="s">
        <v>1980</v>
      </c>
      <c r="G72" s="833"/>
      <c r="H72" s="834"/>
      <c r="J72" s="816">
        <f ca="1">SUMIF(表2.2024年公共财政支出决算表!$A$6:$A$1505,E72,表2.2024年公共财政支出决算表!$E$6:$E$1505)</f>
        <v>0</v>
      </c>
      <c r="K72" s="816">
        <f ca="1" t="shared" si="1"/>
        <v>0</v>
      </c>
    </row>
    <row r="73" ht="22.5" customHeight="1" spans="1:11">
      <c r="A73" s="827">
        <v>1010411</v>
      </c>
      <c r="B73" s="832" t="s">
        <v>2084</v>
      </c>
      <c r="C73" s="833"/>
      <c r="D73" s="834"/>
      <c r="E73" s="831">
        <v>2010702</v>
      </c>
      <c r="F73" s="832" t="s">
        <v>1982</v>
      </c>
      <c r="G73" s="833"/>
      <c r="H73" s="834"/>
      <c r="J73" s="816">
        <f ca="1">SUMIF(表2.2024年公共财政支出决算表!$A$6:$A$1505,E73,表2.2024年公共财政支出决算表!$E$6:$E$1505)</f>
        <v>0</v>
      </c>
      <c r="K73" s="816">
        <f ca="1" t="shared" si="1"/>
        <v>0</v>
      </c>
    </row>
    <row r="74" ht="22.5" customHeight="1" spans="1:11">
      <c r="A74" s="827">
        <v>1010412</v>
      </c>
      <c r="B74" s="832" t="s">
        <v>2085</v>
      </c>
      <c r="C74" s="833"/>
      <c r="D74" s="834"/>
      <c r="E74" s="831">
        <v>2010703</v>
      </c>
      <c r="F74" s="832" t="s">
        <v>1984</v>
      </c>
      <c r="G74" s="833"/>
      <c r="H74" s="834"/>
      <c r="J74" s="816">
        <f ca="1">SUMIF(表2.2024年公共财政支出决算表!$A$6:$A$1505,E74,表2.2024年公共财政支出决算表!$E$6:$E$1505)</f>
        <v>0</v>
      </c>
      <c r="K74" s="816">
        <f ca="1" t="shared" si="1"/>
        <v>0</v>
      </c>
    </row>
    <row r="75" ht="22.5" customHeight="1" spans="1:11">
      <c r="A75" s="827">
        <v>1010413</v>
      </c>
      <c r="B75" s="832" t="s">
        <v>2086</v>
      </c>
      <c r="C75" s="833"/>
      <c r="D75" s="834"/>
      <c r="E75" s="831">
        <v>2010709</v>
      </c>
      <c r="F75" s="832" t="s">
        <v>2075</v>
      </c>
      <c r="G75" s="833"/>
      <c r="H75" s="834"/>
      <c r="J75" s="816">
        <f ca="1">SUMIF(表2.2024年公共财政支出决算表!$A$6:$A$1505,E75,表2.2024年公共财政支出决算表!$E$6:$E$1505)</f>
        <v>0</v>
      </c>
      <c r="K75" s="816">
        <f ca="1" t="shared" si="1"/>
        <v>0</v>
      </c>
    </row>
    <row r="76" ht="22.5" customHeight="1" spans="1:11">
      <c r="A76" s="827">
        <v>1010414</v>
      </c>
      <c r="B76" s="832" t="s">
        <v>2087</v>
      </c>
      <c r="C76" s="833"/>
      <c r="D76" s="834"/>
      <c r="E76" s="831">
        <v>2010710</v>
      </c>
      <c r="F76" s="832" t="s">
        <v>2088</v>
      </c>
      <c r="G76" s="833"/>
      <c r="H76" s="834"/>
      <c r="J76" s="816">
        <f ca="1">SUMIF(表2.2024年公共财政支出决算表!$A$6:$A$1505,E76,表2.2024年公共财政支出决算表!$E$6:$E$1505)</f>
        <v>0</v>
      </c>
      <c r="K76" s="816">
        <f ca="1" t="shared" si="1"/>
        <v>0</v>
      </c>
    </row>
    <row r="77" ht="22.5" customHeight="1" spans="1:11">
      <c r="A77" s="827">
        <v>1010415</v>
      </c>
      <c r="B77" s="832" t="s">
        <v>2089</v>
      </c>
      <c r="C77" s="833"/>
      <c r="D77" s="834"/>
      <c r="E77" s="831">
        <v>2010750</v>
      </c>
      <c r="F77" s="832" t="s">
        <v>1998</v>
      </c>
      <c r="G77" s="833"/>
      <c r="H77" s="834"/>
      <c r="J77" s="816">
        <f ca="1">SUMIF(表2.2024年公共财政支出决算表!$A$6:$A$1505,E77,表2.2024年公共财政支出决算表!$E$6:$E$1505)</f>
        <v>0</v>
      </c>
      <c r="K77" s="816">
        <f ca="1" t="shared" si="1"/>
        <v>0</v>
      </c>
    </row>
    <row r="78" ht="22.5" customHeight="1" spans="1:11">
      <c r="A78" s="827">
        <v>1010416</v>
      </c>
      <c r="B78" s="832" t="s">
        <v>2090</v>
      </c>
      <c r="C78" s="833"/>
      <c r="D78" s="834"/>
      <c r="E78" s="831">
        <v>2010799</v>
      </c>
      <c r="F78" s="832" t="s">
        <v>2091</v>
      </c>
      <c r="G78" s="833"/>
      <c r="H78" s="834"/>
      <c r="J78" s="816">
        <f ca="1">SUMIF(表2.2024年公共财政支出决算表!$A$6:$A$1505,E78,表2.2024年公共财政支出决算表!$E$6:$E$1505)</f>
        <v>0</v>
      </c>
      <c r="K78" s="816">
        <f ca="1" t="shared" si="1"/>
        <v>0</v>
      </c>
    </row>
    <row r="79" ht="22.5" customHeight="1" spans="1:11">
      <c r="A79" s="827">
        <v>1010417</v>
      </c>
      <c r="B79" s="832" t="s">
        <v>2092</v>
      </c>
      <c r="C79" s="829">
        <f>SUM(C80,C82)</f>
        <v>0</v>
      </c>
      <c r="D79" s="830">
        <f>SUM(D80,D82)</f>
        <v>0</v>
      </c>
      <c r="E79" s="831">
        <v>20108</v>
      </c>
      <c r="F79" s="828" t="s">
        <v>2093</v>
      </c>
      <c r="G79" s="829">
        <f>SUM(G80:G87)</f>
        <v>48.235227</v>
      </c>
      <c r="H79" s="830">
        <f>SUM(H80:H87)</f>
        <v>48</v>
      </c>
      <c r="J79" s="816">
        <f ca="1">SUMIF(表2.2024年公共财政支出决算表!$A$6:$A$1505,E79,表2.2024年公共财政支出决算表!$E$6:$E$1505)</f>
        <v>48</v>
      </c>
      <c r="K79" s="816">
        <f ca="1" t="shared" si="1"/>
        <v>0</v>
      </c>
    </row>
    <row r="80" ht="22.5" customHeight="1" spans="1:11">
      <c r="A80" s="827">
        <v>101041701</v>
      </c>
      <c r="B80" s="832" t="s">
        <v>2094</v>
      </c>
      <c r="C80" s="833"/>
      <c r="D80" s="834"/>
      <c r="E80" s="831">
        <v>2010801</v>
      </c>
      <c r="F80" s="832" t="s">
        <v>1980</v>
      </c>
      <c r="G80" s="833">
        <v>6.27</v>
      </c>
      <c r="H80" s="834">
        <v>6</v>
      </c>
      <c r="J80" s="816">
        <f ca="1">SUMIF(表2.2024年公共财政支出决算表!$A$6:$A$1505,E80,表2.2024年公共财政支出决算表!$E$6:$E$1505)</f>
        <v>6</v>
      </c>
      <c r="K80" s="816">
        <f ca="1" t="shared" si="1"/>
        <v>0</v>
      </c>
    </row>
    <row r="81" ht="22.5" customHeight="1" spans="1:11">
      <c r="A81" s="827">
        <v>101041702</v>
      </c>
      <c r="B81" s="832" t="s">
        <v>2095</v>
      </c>
      <c r="C81" s="833"/>
      <c r="D81" s="834"/>
      <c r="E81" s="831">
        <v>2010802</v>
      </c>
      <c r="F81" s="832" t="s">
        <v>1982</v>
      </c>
      <c r="G81" s="833"/>
      <c r="H81" s="834"/>
      <c r="J81" s="816">
        <f ca="1">SUMIF(表2.2024年公共财政支出决算表!$A$6:$A$1505,E81,表2.2024年公共财政支出决算表!$E$6:$E$1505)</f>
        <v>0</v>
      </c>
      <c r="K81" s="816">
        <f ca="1" t="shared" si="1"/>
        <v>0</v>
      </c>
    </row>
    <row r="82" ht="22.5" customHeight="1" spans="1:11">
      <c r="A82" s="827">
        <v>101041709</v>
      </c>
      <c r="B82" s="832" t="s">
        <v>2096</v>
      </c>
      <c r="C82" s="833"/>
      <c r="D82" s="834"/>
      <c r="E82" s="831">
        <v>2010803</v>
      </c>
      <c r="F82" s="832" t="s">
        <v>1984</v>
      </c>
      <c r="G82" s="833"/>
      <c r="H82" s="834"/>
      <c r="J82" s="816">
        <f ca="1">SUMIF(表2.2024年公共财政支出决算表!$A$6:$A$1505,E82,表2.2024年公共财政支出决算表!$E$6:$E$1505)</f>
        <v>0</v>
      </c>
      <c r="K82" s="816">
        <f ca="1" t="shared" si="1"/>
        <v>0</v>
      </c>
    </row>
    <row r="83" ht="22.5" customHeight="1" spans="1:11">
      <c r="A83" s="827">
        <v>1010418</v>
      </c>
      <c r="B83" s="832" t="s">
        <v>2097</v>
      </c>
      <c r="C83" s="833"/>
      <c r="D83" s="834"/>
      <c r="E83" s="831">
        <v>2010804</v>
      </c>
      <c r="F83" s="832" t="s">
        <v>2098</v>
      </c>
      <c r="G83" s="833">
        <v>41.965227</v>
      </c>
      <c r="H83" s="834">
        <v>42</v>
      </c>
      <c r="J83" s="816">
        <f ca="1">SUMIF(表2.2024年公共财政支出决算表!$A$6:$A$1505,E83,表2.2024年公共财政支出决算表!$E$6:$E$1505)</f>
        <v>42</v>
      </c>
      <c r="K83" s="816">
        <f ca="1" t="shared" si="1"/>
        <v>0</v>
      </c>
    </row>
    <row r="84" ht="22.5" customHeight="1" spans="1:11">
      <c r="A84" s="827">
        <v>1010419</v>
      </c>
      <c r="B84" s="832" t="s">
        <v>2099</v>
      </c>
      <c r="C84" s="833"/>
      <c r="D84" s="834"/>
      <c r="E84" s="831">
        <v>2010805</v>
      </c>
      <c r="F84" s="832" t="s">
        <v>2100</v>
      </c>
      <c r="G84" s="833"/>
      <c r="H84" s="834"/>
      <c r="J84" s="816">
        <f ca="1">SUMIF(表2.2024年公共财政支出决算表!$A$6:$A$1505,E84,表2.2024年公共财政支出决算表!$E$6:$E$1505)</f>
        <v>0</v>
      </c>
      <c r="K84" s="816">
        <f ca="1" t="shared" si="1"/>
        <v>0</v>
      </c>
    </row>
    <row r="85" ht="22.5" customHeight="1" spans="1:11">
      <c r="A85" s="827">
        <v>1010420</v>
      </c>
      <c r="B85" s="832" t="s">
        <v>2101</v>
      </c>
      <c r="C85" s="833"/>
      <c r="D85" s="834"/>
      <c r="E85" s="831">
        <v>2010806</v>
      </c>
      <c r="F85" s="832" t="s">
        <v>2075</v>
      </c>
      <c r="G85" s="833"/>
      <c r="H85" s="834"/>
      <c r="J85" s="816">
        <f ca="1">SUMIF(表2.2024年公共财政支出决算表!$A$6:$A$1505,E85,表2.2024年公共财政支出决算表!$E$6:$E$1505)</f>
        <v>0</v>
      </c>
      <c r="K85" s="816">
        <f ca="1" t="shared" si="1"/>
        <v>0</v>
      </c>
    </row>
    <row r="86" ht="22.5" customHeight="1" spans="1:11">
      <c r="A86" s="827">
        <v>1010421</v>
      </c>
      <c r="B86" s="832" t="s">
        <v>2102</v>
      </c>
      <c r="C86" s="833"/>
      <c r="D86" s="834"/>
      <c r="E86" s="831">
        <v>2010850</v>
      </c>
      <c r="F86" s="832" t="s">
        <v>1998</v>
      </c>
      <c r="G86" s="833"/>
      <c r="H86" s="834"/>
      <c r="J86" s="816">
        <f ca="1">SUMIF(表2.2024年公共财政支出决算表!$A$6:$A$1505,E86,表2.2024年公共财政支出决算表!$E$6:$E$1505)</f>
        <v>0</v>
      </c>
      <c r="K86" s="816">
        <f ca="1" t="shared" si="1"/>
        <v>0</v>
      </c>
    </row>
    <row r="87" ht="22.5" customHeight="1" spans="1:11">
      <c r="A87" s="827">
        <v>1010422</v>
      </c>
      <c r="B87" s="832" t="s">
        <v>2103</v>
      </c>
      <c r="C87" s="833"/>
      <c r="D87" s="834"/>
      <c r="E87" s="831">
        <v>2010899</v>
      </c>
      <c r="F87" s="832" t="s">
        <v>2104</v>
      </c>
      <c r="G87" s="833"/>
      <c r="H87" s="834"/>
      <c r="J87" s="816">
        <f ca="1">SUMIF(表2.2024年公共财政支出决算表!$A$6:$A$1505,E87,表2.2024年公共财政支出决算表!$E$6:$E$1505)</f>
        <v>0</v>
      </c>
      <c r="K87" s="816">
        <f ca="1" t="shared" si="1"/>
        <v>0</v>
      </c>
    </row>
    <row r="88" ht="22.5" customHeight="1" spans="1:11">
      <c r="A88" s="827">
        <v>1010423</v>
      </c>
      <c r="B88" s="832" t="s">
        <v>2105</v>
      </c>
      <c r="C88" s="829">
        <f>SUM(C89:C91)</f>
        <v>0</v>
      </c>
      <c r="D88" s="830">
        <f>SUM(D89:D91)</f>
        <v>0</v>
      </c>
      <c r="E88" s="831">
        <v>20109</v>
      </c>
      <c r="F88" s="828" t="s">
        <v>2106</v>
      </c>
      <c r="G88" s="829">
        <f>SUM(G89:G100)</f>
        <v>0</v>
      </c>
      <c r="H88" s="830">
        <f>SUM(H89:H100)</f>
        <v>0</v>
      </c>
      <c r="J88" s="816">
        <f ca="1">SUMIF(表2.2024年公共财政支出决算表!$A$6:$A$1505,E88,表2.2024年公共财政支出决算表!$E$6:$E$1505)</f>
        <v>0</v>
      </c>
      <c r="K88" s="816">
        <f ca="1" t="shared" si="1"/>
        <v>0</v>
      </c>
    </row>
    <row r="89" ht="22.5" customHeight="1" spans="1:11">
      <c r="A89" s="827">
        <v>101042303</v>
      </c>
      <c r="B89" s="832" t="s">
        <v>2107</v>
      </c>
      <c r="C89" s="833"/>
      <c r="D89" s="834"/>
      <c r="E89" s="831">
        <v>2010901</v>
      </c>
      <c r="F89" s="832" t="s">
        <v>1980</v>
      </c>
      <c r="G89" s="833"/>
      <c r="H89" s="834"/>
      <c r="J89" s="816">
        <f ca="1">SUMIF(表2.2024年公共财政支出决算表!$A$6:$A$1505,E89,表2.2024年公共财政支出决算表!$E$6:$E$1505)</f>
        <v>0</v>
      </c>
      <c r="K89" s="816">
        <f ca="1" t="shared" si="1"/>
        <v>0</v>
      </c>
    </row>
    <row r="90" ht="22.5" customHeight="1" spans="1:11">
      <c r="A90" s="827">
        <v>101042304</v>
      </c>
      <c r="B90" s="832" t="s">
        <v>2108</v>
      </c>
      <c r="C90" s="833"/>
      <c r="D90" s="834"/>
      <c r="E90" s="831">
        <v>2010902</v>
      </c>
      <c r="F90" s="832" t="s">
        <v>1982</v>
      </c>
      <c r="G90" s="833"/>
      <c r="H90" s="834"/>
      <c r="J90" s="816">
        <f ca="1">SUMIF(表2.2024年公共财政支出决算表!$A$6:$A$1505,E90,表2.2024年公共财政支出决算表!$E$6:$E$1505)</f>
        <v>0</v>
      </c>
      <c r="K90" s="816">
        <f ca="1" t="shared" si="1"/>
        <v>0</v>
      </c>
    </row>
    <row r="91" ht="22.5" customHeight="1" spans="1:11">
      <c r="A91" s="827">
        <v>101042309</v>
      </c>
      <c r="B91" s="832" t="s">
        <v>2109</v>
      </c>
      <c r="C91" s="833"/>
      <c r="D91" s="834"/>
      <c r="E91" s="831">
        <v>2010903</v>
      </c>
      <c r="F91" s="832" t="s">
        <v>1984</v>
      </c>
      <c r="G91" s="833"/>
      <c r="H91" s="834"/>
      <c r="J91" s="816">
        <f ca="1">SUMIF(表2.2024年公共财政支出决算表!$A$6:$A$1505,E91,表2.2024年公共财政支出决算表!$E$6:$E$1505)</f>
        <v>0</v>
      </c>
      <c r="K91" s="816">
        <f ca="1" t="shared" si="1"/>
        <v>0</v>
      </c>
    </row>
    <row r="92" ht="22.5" customHeight="1" spans="1:11">
      <c r="A92" s="827">
        <v>1010424</v>
      </c>
      <c r="B92" s="832" t="s">
        <v>2110</v>
      </c>
      <c r="C92" s="829">
        <f>SUM(C93:C96)</f>
        <v>0</v>
      </c>
      <c r="D92" s="830">
        <f>SUM(D93:D96)</f>
        <v>0</v>
      </c>
      <c r="E92" s="831">
        <v>2010905</v>
      </c>
      <c r="F92" s="832" t="s">
        <v>2111</v>
      </c>
      <c r="G92" s="833"/>
      <c r="H92" s="834"/>
      <c r="J92" s="816">
        <f ca="1">SUMIF(表2.2024年公共财政支出决算表!$A$6:$A$1505,E92,表2.2024年公共财政支出决算表!$E$6:$E$1505)</f>
        <v>0</v>
      </c>
      <c r="K92" s="816">
        <f ca="1" t="shared" si="1"/>
        <v>0</v>
      </c>
    </row>
    <row r="93" ht="22.5" customHeight="1" spans="1:11">
      <c r="A93" s="827">
        <v>101042402</v>
      </c>
      <c r="B93" s="832" t="s">
        <v>2112</v>
      </c>
      <c r="C93" s="833"/>
      <c r="D93" s="834"/>
      <c r="E93" s="831">
        <v>2010907</v>
      </c>
      <c r="F93" s="832" t="s">
        <v>2113</v>
      </c>
      <c r="G93" s="833"/>
      <c r="H93" s="834"/>
      <c r="J93" s="816">
        <f ca="1">SUMIF(表2.2024年公共财政支出决算表!$A$6:$A$1505,E93,表2.2024年公共财政支出决算表!$E$6:$E$1505)</f>
        <v>0</v>
      </c>
      <c r="K93" s="816">
        <f ca="1" t="shared" si="1"/>
        <v>0</v>
      </c>
    </row>
    <row r="94" ht="22.5" customHeight="1" spans="1:11">
      <c r="A94" s="827">
        <v>101042403</v>
      </c>
      <c r="B94" s="832" t="s">
        <v>2114</v>
      </c>
      <c r="C94" s="833"/>
      <c r="D94" s="834"/>
      <c r="E94" s="831">
        <v>2010908</v>
      </c>
      <c r="F94" s="832" t="s">
        <v>2075</v>
      </c>
      <c r="G94" s="833"/>
      <c r="H94" s="834"/>
      <c r="J94" s="816">
        <f ca="1">SUMIF(表2.2024年公共财政支出决算表!$A$6:$A$1505,E94,表2.2024年公共财政支出决算表!$E$6:$E$1505)</f>
        <v>0</v>
      </c>
      <c r="K94" s="816">
        <f ca="1" t="shared" si="1"/>
        <v>0</v>
      </c>
    </row>
    <row r="95" ht="22.5" customHeight="1" spans="1:11">
      <c r="A95" s="827">
        <v>101042404</v>
      </c>
      <c r="B95" s="832" t="s">
        <v>2115</v>
      </c>
      <c r="C95" s="833"/>
      <c r="D95" s="834"/>
      <c r="E95" s="831">
        <v>2010909</v>
      </c>
      <c r="F95" s="832" t="s">
        <v>2116</v>
      </c>
      <c r="G95" s="833"/>
      <c r="H95" s="834"/>
      <c r="J95" s="816">
        <f ca="1">SUMIF(表2.2024年公共财政支出决算表!$A$6:$A$1505,E95,表2.2024年公共财政支出决算表!$E$6:$E$1505)</f>
        <v>0</v>
      </c>
      <c r="K95" s="816">
        <f ca="1" t="shared" si="1"/>
        <v>0</v>
      </c>
    </row>
    <row r="96" ht="22.5" customHeight="1" spans="1:11">
      <c r="A96" s="827">
        <v>101042409</v>
      </c>
      <c r="B96" s="832" t="s">
        <v>2117</v>
      </c>
      <c r="C96" s="833"/>
      <c r="D96" s="834"/>
      <c r="E96" s="831">
        <v>2010910</v>
      </c>
      <c r="F96" s="832" t="s">
        <v>2118</v>
      </c>
      <c r="G96" s="833"/>
      <c r="H96" s="834"/>
      <c r="J96" s="816">
        <f ca="1">SUMIF(表2.2024年公共财政支出决算表!$A$6:$A$1505,E96,表2.2024年公共财政支出决算表!$E$6:$E$1505)</f>
        <v>0</v>
      </c>
      <c r="K96" s="816">
        <f ca="1" t="shared" si="1"/>
        <v>0</v>
      </c>
    </row>
    <row r="97" ht="22.5" customHeight="1" spans="1:11">
      <c r="A97" s="827">
        <v>1010425</v>
      </c>
      <c r="B97" s="832" t="s">
        <v>2119</v>
      </c>
      <c r="C97" s="833"/>
      <c r="D97" s="834"/>
      <c r="E97" s="831">
        <v>2010911</v>
      </c>
      <c r="F97" s="832" t="s">
        <v>2120</v>
      </c>
      <c r="G97" s="833"/>
      <c r="H97" s="834"/>
      <c r="J97" s="816">
        <f ca="1">SUMIF(表2.2024年公共财政支出决算表!$A$6:$A$1505,E97,表2.2024年公共财政支出决算表!$E$6:$E$1505)</f>
        <v>0</v>
      </c>
      <c r="K97" s="816">
        <f ca="1" t="shared" si="1"/>
        <v>0</v>
      </c>
    </row>
    <row r="98" ht="22.5" customHeight="1" spans="1:11">
      <c r="A98" s="827">
        <v>1010426</v>
      </c>
      <c r="B98" s="832" t="s">
        <v>2121</v>
      </c>
      <c r="C98" s="829">
        <f>SUM(C99:C101)</f>
        <v>0</v>
      </c>
      <c r="D98" s="830">
        <f>SUM(D99:D101)</f>
        <v>0</v>
      </c>
      <c r="E98" s="831">
        <v>2010912</v>
      </c>
      <c r="F98" s="832" t="s">
        <v>2122</v>
      </c>
      <c r="G98" s="833"/>
      <c r="H98" s="834"/>
      <c r="J98" s="816">
        <f ca="1">SUMIF(表2.2024年公共财政支出决算表!$A$6:$A$1505,E98,表2.2024年公共财政支出决算表!$E$6:$E$1505)</f>
        <v>0</v>
      </c>
      <c r="K98" s="816">
        <f ca="1" t="shared" si="1"/>
        <v>0</v>
      </c>
    </row>
    <row r="99" ht="22.5" customHeight="1" spans="1:11">
      <c r="A99" s="827">
        <v>101042601</v>
      </c>
      <c r="B99" s="832" t="s">
        <v>2123</v>
      </c>
      <c r="C99" s="833"/>
      <c r="D99" s="834"/>
      <c r="E99" s="831">
        <v>2010950</v>
      </c>
      <c r="F99" s="832" t="s">
        <v>1998</v>
      </c>
      <c r="G99" s="833"/>
      <c r="H99" s="834"/>
      <c r="J99" s="816">
        <f ca="1">SUMIF(表2.2024年公共财政支出决算表!$A$6:$A$1505,E99,表2.2024年公共财政支出决算表!$E$6:$E$1505)</f>
        <v>0</v>
      </c>
      <c r="K99" s="816">
        <f ca="1" t="shared" si="1"/>
        <v>0</v>
      </c>
    </row>
    <row r="100" ht="22.5" customHeight="1" spans="1:11">
      <c r="A100" s="827">
        <v>101042602</v>
      </c>
      <c r="B100" s="832" t="s">
        <v>2124</v>
      </c>
      <c r="C100" s="833"/>
      <c r="D100" s="834"/>
      <c r="E100" s="831">
        <v>2010999</v>
      </c>
      <c r="F100" s="832" t="s">
        <v>2125</v>
      </c>
      <c r="G100" s="833"/>
      <c r="H100" s="834"/>
      <c r="J100" s="816">
        <f ca="1">SUMIF(表2.2024年公共财政支出决算表!$A$6:$A$1505,E100,表2.2024年公共财政支出决算表!$E$6:$E$1505)</f>
        <v>0</v>
      </c>
      <c r="K100" s="816">
        <f ca="1" t="shared" si="1"/>
        <v>0</v>
      </c>
    </row>
    <row r="101" ht="22.5" customHeight="1" spans="1:11">
      <c r="A101" s="827">
        <v>101042609</v>
      </c>
      <c r="B101" s="832" t="s">
        <v>2126</v>
      </c>
      <c r="C101" s="833"/>
      <c r="D101" s="834"/>
      <c r="E101" s="831">
        <v>20111</v>
      </c>
      <c r="F101" s="828" t="s">
        <v>2127</v>
      </c>
      <c r="G101" s="829">
        <f>SUM(G102:G109)</f>
        <v>1546.928113</v>
      </c>
      <c r="H101" s="830">
        <f>SUM(H102:H109)</f>
        <v>1547</v>
      </c>
      <c r="J101" s="816">
        <f ca="1">SUMIF(表2.2024年公共财政支出决算表!$A$6:$A$1505,E101,表2.2024年公共财政支出决算表!$E$6:$E$1505)</f>
        <v>1547</v>
      </c>
      <c r="K101" s="816">
        <f ca="1" t="shared" si="1"/>
        <v>0</v>
      </c>
    </row>
    <row r="102" ht="22.5" customHeight="1" spans="1:11">
      <c r="A102" s="827">
        <v>1010427</v>
      </c>
      <c r="B102" s="832" t="s">
        <v>2128</v>
      </c>
      <c r="C102" s="833"/>
      <c r="D102" s="834"/>
      <c r="E102" s="831">
        <v>2011101</v>
      </c>
      <c r="F102" s="832" t="s">
        <v>1980</v>
      </c>
      <c r="G102" s="833">
        <v>1421.966073</v>
      </c>
      <c r="H102" s="834">
        <v>1422</v>
      </c>
      <c r="J102" s="816">
        <f ca="1">SUMIF(表2.2024年公共财政支出决算表!$A$6:$A$1505,E102,表2.2024年公共财政支出决算表!$E$6:$E$1505)</f>
        <v>1422</v>
      </c>
      <c r="K102" s="816">
        <f ca="1" t="shared" si="1"/>
        <v>0</v>
      </c>
    </row>
    <row r="103" ht="22.5" customHeight="1" spans="1:11">
      <c r="A103" s="827">
        <v>1010428</v>
      </c>
      <c r="B103" s="832" t="s">
        <v>2129</v>
      </c>
      <c r="C103" s="833"/>
      <c r="D103" s="834"/>
      <c r="E103" s="831">
        <v>2011102</v>
      </c>
      <c r="F103" s="832" t="s">
        <v>1982</v>
      </c>
      <c r="G103" s="833">
        <v>124.96204</v>
      </c>
      <c r="H103" s="834">
        <v>125</v>
      </c>
      <c r="J103" s="816">
        <f ca="1">SUMIF(表2.2024年公共财政支出决算表!$A$6:$A$1505,E103,表2.2024年公共财政支出决算表!$E$6:$E$1505)</f>
        <v>125</v>
      </c>
      <c r="K103" s="816">
        <f ca="1" t="shared" si="1"/>
        <v>0</v>
      </c>
    </row>
    <row r="104" ht="22.5" customHeight="1" spans="1:11">
      <c r="A104" s="827">
        <v>1010429</v>
      </c>
      <c r="B104" s="832" t="s">
        <v>2130</v>
      </c>
      <c r="C104" s="833"/>
      <c r="D104" s="834"/>
      <c r="E104" s="831">
        <v>2011103</v>
      </c>
      <c r="F104" s="832" t="s">
        <v>1984</v>
      </c>
      <c r="G104" s="833"/>
      <c r="H104" s="834"/>
      <c r="J104" s="816">
        <f ca="1">SUMIF(表2.2024年公共财政支出决算表!$A$6:$A$1505,E104,表2.2024年公共财政支出决算表!$E$6:$E$1505)</f>
        <v>0</v>
      </c>
      <c r="K104" s="816">
        <f ca="1" t="shared" si="1"/>
        <v>0</v>
      </c>
    </row>
    <row r="105" ht="22.5" customHeight="1" spans="1:11">
      <c r="A105" s="827">
        <v>1010430</v>
      </c>
      <c r="B105" s="832" t="s">
        <v>2131</v>
      </c>
      <c r="C105" s="833"/>
      <c r="D105" s="834"/>
      <c r="E105" s="831">
        <v>2011104</v>
      </c>
      <c r="F105" s="832" t="s">
        <v>2132</v>
      </c>
      <c r="G105" s="833"/>
      <c r="H105" s="834"/>
      <c r="J105" s="816">
        <f ca="1">SUMIF(表2.2024年公共财政支出决算表!$A$6:$A$1505,E105,表2.2024年公共财政支出决算表!$E$6:$E$1505)</f>
        <v>0</v>
      </c>
      <c r="K105" s="816">
        <f ca="1" t="shared" si="1"/>
        <v>0</v>
      </c>
    </row>
    <row r="106" ht="22.5" customHeight="1" spans="1:11">
      <c r="A106" s="827">
        <v>1010431</v>
      </c>
      <c r="B106" s="832" t="s">
        <v>2133</v>
      </c>
      <c r="C106" s="833">
        <v>1.169645</v>
      </c>
      <c r="D106" s="834">
        <v>1</v>
      </c>
      <c r="E106" s="831">
        <v>2011105</v>
      </c>
      <c r="F106" s="832" t="s">
        <v>2134</v>
      </c>
      <c r="G106" s="833"/>
      <c r="H106" s="834"/>
      <c r="J106" s="816">
        <f ca="1">SUMIF(表2.2024年公共财政支出决算表!$A$6:$A$1505,E106,表2.2024年公共财政支出决算表!$E$6:$E$1505)</f>
        <v>0</v>
      </c>
      <c r="K106" s="816">
        <f ca="1" t="shared" si="1"/>
        <v>0</v>
      </c>
    </row>
    <row r="107" ht="22.5" customHeight="1" spans="1:11">
      <c r="A107" s="827">
        <v>1010432</v>
      </c>
      <c r="B107" s="832" t="s">
        <v>2135</v>
      </c>
      <c r="C107" s="833">
        <v>89.582629</v>
      </c>
      <c r="D107" s="834">
        <v>90</v>
      </c>
      <c r="E107" s="831">
        <v>2011106</v>
      </c>
      <c r="F107" s="832" t="s">
        <v>2136</v>
      </c>
      <c r="G107" s="833"/>
      <c r="H107" s="834"/>
      <c r="J107" s="816">
        <f ca="1">SUMIF(表2.2024年公共财政支出决算表!$A$6:$A$1505,E107,表2.2024年公共财政支出决算表!$E$6:$E$1505)</f>
        <v>0</v>
      </c>
      <c r="K107" s="816">
        <f ca="1" t="shared" si="1"/>
        <v>0</v>
      </c>
    </row>
    <row r="108" ht="22.5" customHeight="1" spans="1:11">
      <c r="A108" s="827">
        <v>1010433</v>
      </c>
      <c r="B108" s="832" t="s">
        <v>2137</v>
      </c>
      <c r="C108" s="829">
        <f>SUM(C109:C124)</f>
        <v>257.632128</v>
      </c>
      <c r="D108" s="830">
        <f>SUM(D109:D124)</f>
        <v>258</v>
      </c>
      <c r="E108" s="831">
        <v>2011150</v>
      </c>
      <c r="F108" s="832" t="s">
        <v>1998</v>
      </c>
      <c r="G108" s="833"/>
      <c r="H108" s="834"/>
      <c r="J108" s="816">
        <f ca="1">SUMIF(表2.2024年公共财政支出决算表!$A$6:$A$1505,E108,表2.2024年公共财政支出决算表!$E$6:$E$1505)</f>
        <v>0</v>
      </c>
      <c r="K108" s="816">
        <f ca="1" t="shared" si="1"/>
        <v>0</v>
      </c>
    </row>
    <row r="109" ht="22.5" customHeight="1" spans="1:11">
      <c r="A109" s="827">
        <v>101043302</v>
      </c>
      <c r="B109" s="832" t="s">
        <v>2138</v>
      </c>
      <c r="C109" s="833"/>
      <c r="D109" s="834"/>
      <c r="E109" s="831">
        <v>2011199</v>
      </c>
      <c r="F109" s="832" t="s">
        <v>2139</v>
      </c>
      <c r="G109" s="833"/>
      <c r="H109" s="834"/>
      <c r="J109" s="816">
        <f ca="1">SUMIF(表2.2024年公共财政支出决算表!$A$6:$A$1505,E109,表2.2024年公共财政支出决算表!$E$6:$E$1505)</f>
        <v>0</v>
      </c>
      <c r="K109" s="816">
        <f ca="1" t="shared" si="1"/>
        <v>0</v>
      </c>
    </row>
    <row r="110" ht="22.5" customHeight="1" spans="1:11">
      <c r="A110" s="827">
        <v>101043303</v>
      </c>
      <c r="B110" s="832" t="s">
        <v>2140</v>
      </c>
      <c r="C110" s="833"/>
      <c r="D110" s="834"/>
      <c r="E110" s="831">
        <v>20113</v>
      </c>
      <c r="F110" s="828" t="s">
        <v>2141</v>
      </c>
      <c r="G110" s="829">
        <f>SUM(G111:G120)</f>
        <v>274.901387</v>
      </c>
      <c r="H110" s="830">
        <f>SUM(H111:H120)</f>
        <v>275</v>
      </c>
      <c r="J110" s="816">
        <f ca="1">SUMIF(表2.2024年公共财政支出决算表!$A$6:$A$1505,E110,表2.2024年公共财政支出决算表!$E$6:$E$1505)</f>
        <v>275</v>
      </c>
      <c r="K110" s="816">
        <f ca="1" t="shared" si="1"/>
        <v>0</v>
      </c>
    </row>
    <row r="111" ht="22.5" customHeight="1" spans="1:11">
      <c r="A111" s="827">
        <v>101043304</v>
      </c>
      <c r="B111" s="832" t="s">
        <v>2142</v>
      </c>
      <c r="C111" s="833"/>
      <c r="D111" s="834"/>
      <c r="E111" s="831">
        <v>2011301</v>
      </c>
      <c r="F111" s="832" t="s">
        <v>1980</v>
      </c>
      <c r="G111" s="833">
        <v>116.296994</v>
      </c>
      <c r="H111" s="834">
        <v>116</v>
      </c>
      <c r="J111" s="816">
        <f ca="1">SUMIF(表2.2024年公共财政支出决算表!$A$6:$A$1505,E111,表2.2024年公共财政支出决算表!$E$6:$E$1505)</f>
        <v>116</v>
      </c>
      <c r="K111" s="816">
        <f ca="1" t="shared" si="1"/>
        <v>0</v>
      </c>
    </row>
    <row r="112" ht="22.5" customHeight="1" spans="1:11">
      <c r="A112" s="827">
        <v>101043308</v>
      </c>
      <c r="B112" s="832" t="s">
        <v>2143</v>
      </c>
      <c r="C112" s="833"/>
      <c r="D112" s="834"/>
      <c r="E112" s="831">
        <v>2011302</v>
      </c>
      <c r="F112" s="832" t="s">
        <v>1982</v>
      </c>
      <c r="G112" s="833">
        <v>75</v>
      </c>
      <c r="H112" s="834">
        <v>75</v>
      </c>
      <c r="J112" s="816">
        <f ca="1">SUMIF(表2.2024年公共财政支出决算表!$A$6:$A$1505,E112,表2.2024年公共财政支出决算表!$E$6:$E$1505)</f>
        <v>75</v>
      </c>
      <c r="K112" s="816">
        <f ca="1" t="shared" si="1"/>
        <v>0</v>
      </c>
    </row>
    <row r="113" ht="22.5" customHeight="1" spans="1:11">
      <c r="A113" s="827">
        <v>101043309</v>
      </c>
      <c r="B113" s="832" t="s">
        <v>2144</v>
      </c>
      <c r="C113" s="833"/>
      <c r="D113" s="834"/>
      <c r="E113" s="831">
        <v>2011303</v>
      </c>
      <c r="F113" s="832" t="s">
        <v>1984</v>
      </c>
      <c r="G113" s="833"/>
      <c r="H113" s="834"/>
      <c r="J113" s="816">
        <f ca="1">SUMIF(表2.2024年公共财政支出决算表!$A$6:$A$1505,E113,表2.2024年公共财政支出决算表!$E$6:$E$1505)</f>
        <v>0</v>
      </c>
      <c r="K113" s="816">
        <f ca="1" t="shared" si="1"/>
        <v>0</v>
      </c>
    </row>
    <row r="114" ht="22.5" customHeight="1" spans="1:11">
      <c r="A114" s="827">
        <v>101043310</v>
      </c>
      <c r="B114" s="832" t="s">
        <v>2145</v>
      </c>
      <c r="C114" s="833"/>
      <c r="D114" s="834"/>
      <c r="E114" s="831">
        <v>2011304</v>
      </c>
      <c r="F114" s="832" t="s">
        <v>2146</v>
      </c>
      <c r="G114" s="833"/>
      <c r="H114" s="834"/>
      <c r="J114" s="816">
        <f ca="1">SUMIF(表2.2024年公共财政支出决算表!$A$6:$A$1505,E114,表2.2024年公共财政支出决算表!$E$6:$E$1505)</f>
        <v>0</v>
      </c>
      <c r="K114" s="816">
        <f ca="1" t="shared" si="1"/>
        <v>0</v>
      </c>
    </row>
    <row r="115" ht="22.5" customHeight="1" spans="1:11">
      <c r="A115" s="827">
        <v>101043312</v>
      </c>
      <c r="B115" s="832" t="s">
        <v>2147</v>
      </c>
      <c r="C115" s="833"/>
      <c r="D115" s="834"/>
      <c r="E115" s="831">
        <v>2011305</v>
      </c>
      <c r="F115" s="832" t="s">
        <v>2148</v>
      </c>
      <c r="G115" s="833"/>
      <c r="H115" s="834"/>
      <c r="J115" s="816">
        <f ca="1">SUMIF(表2.2024年公共财政支出决算表!$A$6:$A$1505,E115,表2.2024年公共财政支出决算表!$E$6:$E$1505)</f>
        <v>0</v>
      </c>
      <c r="K115" s="816">
        <f ca="1" t="shared" si="1"/>
        <v>0</v>
      </c>
    </row>
    <row r="116" ht="22.5" customHeight="1" spans="1:11">
      <c r="A116" s="827">
        <v>101043313</v>
      </c>
      <c r="B116" s="832" t="s">
        <v>2149</v>
      </c>
      <c r="C116" s="833"/>
      <c r="D116" s="834"/>
      <c r="E116" s="831">
        <v>2011306</v>
      </c>
      <c r="F116" s="832" t="s">
        <v>2150</v>
      </c>
      <c r="G116" s="833"/>
      <c r="H116" s="834"/>
      <c r="J116" s="816">
        <f ca="1">SUMIF(表2.2024年公共财政支出决算表!$A$6:$A$1505,E116,表2.2024年公共财政支出决算表!$E$6:$E$1505)</f>
        <v>0</v>
      </c>
      <c r="K116" s="816">
        <f ca="1" t="shared" si="1"/>
        <v>0</v>
      </c>
    </row>
    <row r="117" ht="22.5" customHeight="1" spans="1:11">
      <c r="A117" s="827">
        <v>101043314</v>
      </c>
      <c r="B117" s="832" t="s">
        <v>2151</v>
      </c>
      <c r="C117" s="833"/>
      <c r="D117" s="834"/>
      <c r="E117" s="831">
        <v>2011307</v>
      </c>
      <c r="F117" s="832" t="s">
        <v>2152</v>
      </c>
      <c r="G117" s="833"/>
      <c r="H117" s="834"/>
      <c r="J117" s="816">
        <f ca="1">SUMIF(表2.2024年公共财政支出决算表!$A$6:$A$1505,E117,表2.2024年公共财政支出决算表!$E$6:$E$1505)</f>
        <v>0</v>
      </c>
      <c r="K117" s="816">
        <f ca="1" t="shared" si="1"/>
        <v>0</v>
      </c>
    </row>
    <row r="118" ht="22.5" customHeight="1" spans="1:11">
      <c r="A118" s="827">
        <v>101043315</v>
      </c>
      <c r="B118" s="832" t="s">
        <v>2153</v>
      </c>
      <c r="C118" s="833"/>
      <c r="D118" s="834"/>
      <c r="E118" s="831">
        <v>2011308</v>
      </c>
      <c r="F118" s="832" t="s">
        <v>2154</v>
      </c>
      <c r="G118" s="833">
        <v>83.604393</v>
      </c>
      <c r="H118" s="834">
        <v>84</v>
      </c>
      <c r="J118" s="816">
        <f ca="1">SUMIF(表2.2024年公共财政支出决算表!$A$6:$A$1505,E118,表2.2024年公共财政支出决算表!$E$6:$E$1505)</f>
        <v>84</v>
      </c>
      <c r="K118" s="816">
        <f ca="1" t="shared" si="1"/>
        <v>0</v>
      </c>
    </row>
    <row r="119" ht="22.5" customHeight="1" spans="1:11">
      <c r="A119" s="827">
        <v>101043316</v>
      </c>
      <c r="B119" s="832" t="s">
        <v>2155</v>
      </c>
      <c r="C119" s="833"/>
      <c r="D119" s="834"/>
      <c r="E119" s="831">
        <v>2011350</v>
      </c>
      <c r="F119" s="832" t="s">
        <v>1998</v>
      </c>
      <c r="G119" s="833"/>
      <c r="H119" s="834"/>
      <c r="J119" s="816">
        <f ca="1">SUMIF(表2.2024年公共财政支出决算表!$A$6:$A$1505,E119,表2.2024年公共财政支出决算表!$E$6:$E$1505)</f>
        <v>0</v>
      </c>
      <c r="K119" s="816">
        <f ca="1" t="shared" si="1"/>
        <v>0</v>
      </c>
    </row>
    <row r="120" ht="22.5" customHeight="1" spans="1:11">
      <c r="A120" s="827">
        <v>101043317</v>
      </c>
      <c r="B120" s="832" t="s">
        <v>2156</v>
      </c>
      <c r="C120" s="833"/>
      <c r="D120" s="834"/>
      <c r="E120" s="831">
        <v>2011399</v>
      </c>
      <c r="F120" s="832" t="s">
        <v>2157</v>
      </c>
      <c r="G120" s="833"/>
      <c r="H120" s="834"/>
      <c r="J120" s="816">
        <f ca="1">SUMIF(表2.2024年公共财政支出决算表!$A$6:$A$1505,E120,表2.2024年公共财政支出决算表!$E$6:$E$1505)</f>
        <v>0</v>
      </c>
      <c r="K120" s="816">
        <f ca="1" t="shared" si="1"/>
        <v>0</v>
      </c>
    </row>
    <row r="121" ht="22.5" customHeight="1" spans="1:11">
      <c r="A121" s="827">
        <v>101043318</v>
      </c>
      <c r="B121" s="832" t="s">
        <v>2158</v>
      </c>
      <c r="C121" s="833"/>
      <c r="D121" s="834"/>
      <c r="E121" s="831">
        <v>20114</v>
      </c>
      <c r="F121" s="828" t="s">
        <v>2159</v>
      </c>
      <c r="G121" s="829">
        <f>SUM(G122:G132)</f>
        <v>20</v>
      </c>
      <c r="H121" s="830">
        <f>SUM(H122:H132)</f>
        <v>20</v>
      </c>
      <c r="J121" s="816">
        <f ca="1">SUMIF(表2.2024年公共财政支出决算表!$A$6:$A$1505,E121,表2.2024年公共财政支出决算表!$E$6:$E$1505)</f>
        <v>20</v>
      </c>
      <c r="K121" s="816">
        <f ca="1" t="shared" si="1"/>
        <v>0</v>
      </c>
    </row>
    <row r="122" ht="22.5" customHeight="1" spans="1:11">
      <c r="A122" s="827">
        <v>101043319</v>
      </c>
      <c r="B122" s="832" t="s">
        <v>2160</v>
      </c>
      <c r="C122" s="833"/>
      <c r="D122" s="834"/>
      <c r="E122" s="831">
        <v>2011401</v>
      </c>
      <c r="F122" s="832" t="s">
        <v>1980</v>
      </c>
      <c r="G122" s="833"/>
      <c r="H122" s="834"/>
      <c r="J122" s="816">
        <f ca="1">SUMIF(表2.2024年公共财政支出决算表!$A$6:$A$1505,E122,表2.2024年公共财政支出决算表!$E$6:$E$1505)</f>
        <v>0</v>
      </c>
      <c r="K122" s="816">
        <f ca="1" t="shared" si="1"/>
        <v>0</v>
      </c>
    </row>
    <row r="123" ht="22.5" customHeight="1" spans="1:11">
      <c r="A123" s="827">
        <v>101043320</v>
      </c>
      <c r="B123" s="832" t="s">
        <v>2161</v>
      </c>
      <c r="C123" s="833"/>
      <c r="D123" s="834"/>
      <c r="E123" s="831">
        <v>2011402</v>
      </c>
      <c r="F123" s="832" t="s">
        <v>1982</v>
      </c>
      <c r="G123" s="833"/>
      <c r="H123" s="834"/>
      <c r="J123" s="816">
        <f ca="1">SUMIF(表2.2024年公共财政支出决算表!$A$6:$A$1505,E123,表2.2024年公共财政支出决算表!$E$6:$E$1505)</f>
        <v>0</v>
      </c>
      <c r="K123" s="816">
        <f ca="1" t="shared" si="1"/>
        <v>0</v>
      </c>
    </row>
    <row r="124" ht="22.5" customHeight="1" spans="1:11">
      <c r="A124" s="827">
        <v>101043399</v>
      </c>
      <c r="B124" s="832" t="s">
        <v>2162</v>
      </c>
      <c r="C124" s="833">
        <v>257.632128</v>
      </c>
      <c r="D124" s="834">
        <v>258</v>
      </c>
      <c r="E124" s="831">
        <v>2011403</v>
      </c>
      <c r="F124" s="832" t="s">
        <v>1984</v>
      </c>
      <c r="G124" s="833"/>
      <c r="H124" s="834"/>
      <c r="J124" s="816">
        <f ca="1">SUMIF(表2.2024年公共财政支出决算表!$A$6:$A$1505,E124,表2.2024年公共财政支出决算表!$E$6:$E$1505)</f>
        <v>0</v>
      </c>
      <c r="K124" s="816">
        <f ca="1" t="shared" si="1"/>
        <v>0</v>
      </c>
    </row>
    <row r="125" ht="22.5" customHeight="1" spans="1:11">
      <c r="A125" s="827">
        <v>1010434</v>
      </c>
      <c r="B125" s="832" t="s">
        <v>2163</v>
      </c>
      <c r="C125" s="833"/>
      <c r="D125" s="834"/>
      <c r="E125" s="831">
        <v>2011404</v>
      </c>
      <c r="F125" s="832" t="s">
        <v>2164</v>
      </c>
      <c r="G125" s="833"/>
      <c r="H125" s="834"/>
      <c r="J125" s="816">
        <f ca="1">SUMIF(表2.2024年公共财政支出决算表!$A$6:$A$1505,E125,表2.2024年公共财政支出决算表!$E$6:$E$1505)</f>
        <v>0</v>
      </c>
      <c r="K125" s="816">
        <f ca="1" t="shared" si="1"/>
        <v>0</v>
      </c>
    </row>
    <row r="126" ht="22.5" customHeight="1" spans="1:11">
      <c r="A126" s="827">
        <v>1010435</v>
      </c>
      <c r="B126" s="832" t="s">
        <v>2165</v>
      </c>
      <c r="C126" s="829">
        <f>SUM(C127:C128)</f>
        <v>141.356637</v>
      </c>
      <c r="D126" s="830">
        <f>SUM(D127:D128)</f>
        <v>141</v>
      </c>
      <c r="E126" s="831">
        <v>2011405</v>
      </c>
      <c r="F126" s="832" t="s">
        <v>2166</v>
      </c>
      <c r="G126" s="833"/>
      <c r="H126" s="834"/>
      <c r="J126" s="816">
        <f ca="1">SUMIF(表2.2024年公共财政支出决算表!$A$6:$A$1505,E126,表2.2024年公共财政支出决算表!$E$6:$E$1505)</f>
        <v>0</v>
      </c>
      <c r="K126" s="816">
        <f ca="1" t="shared" si="1"/>
        <v>0</v>
      </c>
    </row>
    <row r="127" ht="22.5" customHeight="1" spans="1:11">
      <c r="A127" s="827">
        <v>101043501</v>
      </c>
      <c r="B127" s="832" t="s">
        <v>2167</v>
      </c>
      <c r="C127" s="833"/>
      <c r="D127" s="834"/>
      <c r="E127" s="831">
        <v>2011408</v>
      </c>
      <c r="F127" s="832" t="s">
        <v>2168</v>
      </c>
      <c r="G127" s="833"/>
      <c r="H127" s="834"/>
      <c r="J127" s="816">
        <f ca="1">SUMIF(表2.2024年公共财政支出决算表!$A$6:$A$1505,E127,表2.2024年公共财政支出决算表!$E$6:$E$1505)</f>
        <v>0</v>
      </c>
      <c r="K127" s="816">
        <f ca="1" t="shared" si="1"/>
        <v>0</v>
      </c>
    </row>
    <row r="128" ht="22.5" customHeight="1" spans="1:11">
      <c r="A128" s="827">
        <v>101043509</v>
      </c>
      <c r="B128" s="832" t="s">
        <v>2169</v>
      </c>
      <c r="C128" s="833">
        <v>141.356637</v>
      </c>
      <c r="D128" s="834">
        <v>141</v>
      </c>
      <c r="E128" s="831">
        <v>2011409</v>
      </c>
      <c r="F128" s="832" t="s">
        <v>2170</v>
      </c>
      <c r="G128" s="833">
        <v>20</v>
      </c>
      <c r="H128" s="834">
        <v>20</v>
      </c>
      <c r="J128" s="816">
        <f ca="1">SUMIF(表2.2024年公共财政支出决算表!$A$6:$A$1505,E128,表2.2024年公共财政支出决算表!$E$6:$E$1505)</f>
        <v>20</v>
      </c>
      <c r="K128" s="816">
        <f ca="1" t="shared" si="1"/>
        <v>0</v>
      </c>
    </row>
    <row r="129" ht="22.5" customHeight="1" spans="1:11">
      <c r="A129" s="827">
        <v>1010436</v>
      </c>
      <c r="B129" s="832" t="s">
        <v>2171</v>
      </c>
      <c r="C129" s="833">
        <v>35.259459</v>
      </c>
      <c r="D129" s="834">
        <v>35</v>
      </c>
      <c r="E129" s="831">
        <v>2011410</v>
      </c>
      <c r="F129" s="832" t="s">
        <v>2172</v>
      </c>
      <c r="G129" s="833"/>
      <c r="H129" s="834"/>
      <c r="J129" s="816">
        <f ca="1">SUMIF(表2.2024年公共财政支出决算表!$A$6:$A$1505,E129,表2.2024年公共财政支出决算表!$E$6:$E$1505)</f>
        <v>0</v>
      </c>
      <c r="K129" s="816">
        <f ca="1" t="shared" si="1"/>
        <v>0</v>
      </c>
    </row>
    <row r="130" ht="22.5" customHeight="1" spans="1:11">
      <c r="A130" s="827">
        <v>1010439</v>
      </c>
      <c r="B130" s="832" t="s">
        <v>2173</v>
      </c>
      <c r="C130" s="833">
        <v>1.107493</v>
      </c>
      <c r="D130" s="834">
        <v>1</v>
      </c>
      <c r="E130" s="831">
        <v>2011411</v>
      </c>
      <c r="F130" s="832" t="s">
        <v>2174</v>
      </c>
      <c r="G130" s="833"/>
      <c r="H130" s="834"/>
      <c r="J130" s="816">
        <f ca="1">SUMIF(表2.2024年公共财政支出决算表!$A$6:$A$1505,E130,表2.2024年公共财政支出决算表!$E$6:$E$1505)</f>
        <v>0</v>
      </c>
      <c r="K130" s="816">
        <f ca="1" t="shared" si="1"/>
        <v>0</v>
      </c>
    </row>
    <row r="131" ht="22.5" customHeight="1" spans="1:11">
      <c r="A131" s="827">
        <v>1010440</v>
      </c>
      <c r="B131" s="832" t="s">
        <v>2175</v>
      </c>
      <c r="C131" s="829">
        <f>SUM(C132:C135)</f>
        <v>0</v>
      </c>
      <c r="D131" s="830">
        <f>SUM(D132:D135)</f>
        <v>0</v>
      </c>
      <c r="E131" s="831">
        <v>2011450</v>
      </c>
      <c r="F131" s="832" t="s">
        <v>1998</v>
      </c>
      <c r="G131" s="833"/>
      <c r="H131" s="834"/>
      <c r="J131" s="816">
        <f ca="1">SUMIF(表2.2024年公共财政支出决算表!$A$6:$A$1505,E131,表2.2024年公共财政支出决算表!$E$6:$E$1505)</f>
        <v>0</v>
      </c>
      <c r="K131" s="816">
        <f ca="1" t="shared" si="1"/>
        <v>0</v>
      </c>
    </row>
    <row r="132" ht="22.5" customHeight="1" spans="1:11">
      <c r="A132" s="827">
        <v>101044001</v>
      </c>
      <c r="B132" s="832" t="s">
        <v>2176</v>
      </c>
      <c r="C132" s="833"/>
      <c r="D132" s="834"/>
      <c r="E132" s="831">
        <v>2011499</v>
      </c>
      <c r="F132" s="832" t="s">
        <v>2177</v>
      </c>
      <c r="G132" s="833"/>
      <c r="H132" s="834"/>
      <c r="J132" s="816">
        <f ca="1">SUMIF(表2.2024年公共财政支出决算表!$A$6:$A$1505,E132,表2.2024年公共财政支出决算表!$E$6:$E$1505)</f>
        <v>0</v>
      </c>
      <c r="K132" s="816">
        <f ca="1" t="shared" si="1"/>
        <v>0</v>
      </c>
    </row>
    <row r="133" ht="22.5" customHeight="1" spans="1:11">
      <c r="A133" s="827">
        <v>101044002</v>
      </c>
      <c r="B133" s="832" t="s">
        <v>2178</v>
      </c>
      <c r="C133" s="833"/>
      <c r="D133" s="834"/>
      <c r="E133" s="831">
        <v>20123</v>
      </c>
      <c r="F133" s="828" t="s">
        <v>2179</v>
      </c>
      <c r="G133" s="829">
        <f>SUM(G134:G139)</f>
        <v>125.622759</v>
      </c>
      <c r="H133" s="830">
        <f>SUM(H134:H139)</f>
        <v>126</v>
      </c>
      <c r="J133" s="816">
        <f ca="1">SUMIF(表2.2024年公共财政支出决算表!$A$6:$A$1505,E133,表2.2024年公共财政支出决算表!$E$6:$E$1505)</f>
        <v>126</v>
      </c>
      <c r="K133" s="816">
        <f ca="1" t="shared" si="1"/>
        <v>0</v>
      </c>
    </row>
    <row r="134" ht="22.5" customHeight="1" spans="1:11">
      <c r="A134" s="827">
        <v>101044003</v>
      </c>
      <c r="B134" s="832" t="s">
        <v>2180</v>
      </c>
      <c r="C134" s="833"/>
      <c r="D134" s="834"/>
      <c r="E134" s="831">
        <v>2012301</v>
      </c>
      <c r="F134" s="832" t="s">
        <v>1980</v>
      </c>
      <c r="G134" s="833">
        <v>119.507837</v>
      </c>
      <c r="H134" s="834">
        <v>120</v>
      </c>
      <c r="J134" s="816">
        <f ca="1">SUMIF(表2.2024年公共财政支出决算表!$A$6:$A$1505,E134,表2.2024年公共财政支出决算表!$E$6:$E$1505)</f>
        <v>120</v>
      </c>
      <c r="K134" s="816">
        <f ca="1" t="shared" si="1"/>
        <v>0</v>
      </c>
    </row>
    <row r="135" ht="22.5" customHeight="1" spans="1:11">
      <c r="A135" s="827">
        <v>101044099</v>
      </c>
      <c r="B135" s="832" t="s">
        <v>2181</v>
      </c>
      <c r="C135" s="833"/>
      <c r="D135" s="834"/>
      <c r="E135" s="831">
        <v>2012302</v>
      </c>
      <c r="F135" s="832" t="s">
        <v>1982</v>
      </c>
      <c r="G135" s="833">
        <v>0.072</v>
      </c>
      <c r="H135" s="834"/>
      <c r="J135" s="816">
        <f ca="1">SUMIF(表2.2024年公共财政支出决算表!$A$6:$A$1505,E135,表2.2024年公共财政支出决算表!$E$6:$E$1505)</f>
        <v>0</v>
      </c>
      <c r="K135" s="816">
        <f ca="1" t="shared" ref="K135:K198" si="2">H135-J135</f>
        <v>0</v>
      </c>
    </row>
    <row r="136" ht="22.5" customHeight="1" spans="1:11">
      <c r="A136" s="827">
        <v>1010441</v>
      </c>
      <c r="B136" s="832" t="s">
        <v>2182</v>
      </c>
      <c r="C136" s="829">
        <f>SUM(C137:C140)</f>
        <v>0</v>
      </c>
      <c r="D136" s="830">
        <f>SUM(D137:D140)</f>
        <v>0</v>
      </c>
      <c r="E136" s="831">
        <v>2012303</v>
      </c>
      <c r="F136" s="832" t="s">
        <v>1984</v>
      </c>
      <c r="G136" s="833"/>
      <c r="H136" s="834"/>
      <c r="J136" s="816">
        <f ca="1">SUMIF(表2.2024年公共财政支出决算表!$A$6:$A$1505,E136,表2.2024年公共财政支出决算表!$E$6:$E$1505)</f>
        <v>0</v>
      </c>
      <c r="K136" s="816">
        <f ca="1" t="shared" si="2"/>
        <v>0</v>
      </c>
    </row>
    <row r="137" ht="22.5" customHeight="1" spans="1:11">
      <c r="A137" s="827">
        <v>101044101</v>
      </c>
      <c r="B137" s="832" t="s">
        <v>2183</v>
      </c>
      <c r="C137" s="833"/>
      <c r="D137" s="834"/>
      <c r="E137" s="831">
        <v>2012304</v>
      </c>
      <c r="F137" s="832" t="s">
        <v>2184</v>
      </c>
      <c r="G137" s="833">
        <v>6.042922</v>
      </c>
      <c r="H137" s="834">
        <v>6</v>
      </c>
      <c r="J137" s="816">
        <f ca="1">SUMIF(表2.2024年公共财政支出决算表!$A$6:$A$1505,E137,表2.2024年公共财政支出决算表!$E$6:$E$1505)</f>
        <v>6</v>
      </c>
      <c r="K137" s="816">
        <f ca="1" t="shared" si="2"/>
        <v>0</v>
      </c>
    </row>
    <row r="138" ht="22.5" customHeight="1" spans="1:11">
      <c r="A138" s="827">
        <v>101044102</v>
      </c>
      <c r="B138" s="832" t="s">
        <v>2185</v>
      </c>
      <c r="C138" s="833"/>
      <c r="D138" s="834"/>
      <c r="E138" s="831">
        <v>2012350</v>
      </c>
      <c r="F138" s="832" t="s">
        <v>1998</v>
      </c>
      <c r="G138" s="833"/>
      <c r="H138" s="834"/>
      <c r="J138" s="816">
        <f ca="1">SUMIF(表2.2024年公共财政支出决算表!$A$6:$A$1505,E138,表2.2024年公共财政支出决算表!$E$6:$E$1505)</f>
        <v>0</v>
      </c>
      <c r="K138" s="816">
        <f ca="1" t="shared" si="2"/>
        <v>0</v>
      </c>
    </row>
    <row r="139" ht="22.5" customHeight="1" spans="1:11">
      <c r="A139" s="827">
        <v>101044103</v>
      </c>
      <c r="B139" s="832" t="s">
        <v>2186</v>
      </c>
      <c r="C139" s="833"/>
      <c r="D139" s="834"/>
      <c r="E139" s="831">
        <v>2012399</v>
      </c>
      <c r="F139" s="832" t="s">
        <v>2187</v>
      </c>
      <c r="G139" s="833"/>
      <c r="H139" s="834"/>
      <c r="J139" s="816">
        <f ca="1">SUMIF(表2.2024年公共财政支出决算表!$A$6:$A$1505,E139,表2.2024年公共财政支出决算表!$E$6:$E$1505)</f>
        <v>0</v>
      </c>
      <c r="K139" s="816">
        <f ca="1" t="shared" si="2"/>
        <v>0</v>
      </c>
    </row>
    <row r="140" ht="22.5" customHeight="1" spans="1:11">
      <c r="A140" s="827">
        <v>101044199</v>
      </c>
      <c r="B140" s="832" t="s">
        <v>2188</v>
      </c>
      <c r="C140" s="833"/>
      <c r="D140" s="834"/>
      <c r="E140" s="831">
        <v>20125</v>
      </c>
      <c r="F140" s="828" t="s">
        <v>2189</v>
      </c>
      <c r="G140" s="829">
        <f>SUM(G141:G147)</f>
        <v>0</v>
      </c>
      <c r="H140" s="830">
        <f>SUM(H141:H147)</f>
        <v>0</v>
      </c>
      <c r="J140" s="816">
        <f ca="1">SUMIF(表2.2024年公共财政支出决算表!$A$6:$A$1505,E140,表2.2024年公共财政支出决算表!$E$6:$E$1505)</f>
        <v>0</v>
      </c>
      <c r="K140" s="816">
        <f ca="1" t="shared" si="2"/>
        <v>0</v>
      </c>
    </row>
    <row r="141" ht="22.5" customHeight="1" spans="1:11">
      <c r="A141" s="827">
        <v>1010442</v>
      </c>
      <c r="B141" s="832" t="s">
        <v>2190</v>
      </c>
      <c r="C141" s="829">
        <f>SUM(C142:C145)</f>
        <v>0</v>
      </c>
      <c r="D141" s="830">
        <f>SUM(D142:D145)</f>
        <v>0</v>
      </c>
      <c r="E141" s="831">
        <v>2012501</v>
      </c>
      <c r="F141" s="832" t="s">
        <v>1980</v>
      </c>
      <c r="G141" s="833"/>
      <c r="H141" s="834"/>
      <c r="J141" s="816">
        <f ca="1">SUMIF(表2.2024年公共财政支出决算表!$A$6:$A$1505,E141,表2.2024年公共财政支出决算表!$E$6:$E$1505)</f>
        <v>0</v>
      </c>
      <c r="K141" s="816">
        <f ca="1" t="shared" si="2"/>
        <v>0</v>
      </c>
    </row>
    <row r="142" ht="22.5" customHeight="1" spans="1:11">
      <c r="A142" s="827">
        <v>101044201</v>
      </c>
      <c r="B142" s="832" t="s">
        <v>2191</v>
      </c>
      <c r="C142" s="833"/>
      <c r="D142" s="834"/>
      <c r="E142" s="831">
        <v>2012502</v>
      </c>
      <c r="F142" s="832" t="s">
        <v>1982</v>
      </c>
      <c r="G142" s="833"/>
      <c r="H142" s="834"/>
      <c r="J142" s="816">
        <f ca="1">SUMIF(表2.2024年公共财政支出决算表!$A$6:$A$1505,E142,表2.2024年公共财政支出决算表!$E$6:$E$1505)</f>
        <v>0</v>
      </c>
      <c r="K142" s="816">
        <f ca="1" t="shared" si="2"/>
        <v>0</v>
      </c>
    </row>
    <row r="143" ht="22.5" customHeight="1" spans="1:11">
      <c r="A143" s="827">
        <v>101044202</v>
      </c>
      <c r="B143" s="832" t="s">
        <v>2192</v>
      </c>
      <c r="C143" s="833"/>
      <c r="D143" s="834"/>
      <c r="E143" s="831">
        <v>2012503</v>
      </c>
      <c r="F143" s="832" t="s">
        <v>1984</v>
      </c>
      <c r="G143" s="833"/>
      <c r="H143" s="834"/>
      <c r="J143" s="816">
        <f ca="1">SUMIF(表2.2024年公共财政支出决算表!$A$6:$A$1505,E143,表2.2024年公共财政支出决算表!$E$6:$E$1505)</f>
        <v>0</v>
      </c>
      <c r="K143" s="816">
        <f ca="1" t="shared" si="2"/>
        <v>0</v>
      </c>
    </row>
    <row r="144" ht="22.5" customHeight="1" spans="1:11">
      <c r="A144" s="827">
        <v>101044203</v>
      </c>
      <c r="B144" s="832" t="s">
        <v>2193</v>
      </c>
      <c r="C144" s="833"/>
      <c r="D144" s="834"/>
      <c r="E144" s="831">
        <v>2012504</v>
      </c>
      <c r="F144" s="832" t="s">
        <v>2194</v>
      </c>
      <c r="G144" s="833"/>
      <c r="H144" s="834"/>
      <c r="J144" s="816">
        <f ca="1">SUMIF(表2.2024年公共财政支出决算表!$A$6:$A$1505,E144,表2.2024年公共财政支出决算表!$E$6:$E$1505)</f>
        <v>0</v>
      </c>
      <c r="K144" s="816">
        <f ca="1" t="shared" si="2"/>
        <v>0</v>
      </c>
    </row>
    <row r="145" ht="22.5" customHeight="1" spans="1:11">
      <c r="A145" s="827">
        <v>101044299</v>
      </c>
      <c r="B145" s="832" t="s">
        <v>2195</v>
      </c>
      <c r="C145" s="833"/>
      <c r="D145" s="834"/>
      <c r="E145" s="831">
        <v>2012505</v>
      </c>
      <c r="F145" s="832" t="s">
        <v>2196</v>
      </c>
      <c r="G145" s="833"/>
      <c r="H145" s="834"/>
      <c r="J145" s="816">
        <f ca="1">SUMIF(表2.2024年公共财政支出决算表!$A$6:$A$1505,E145,表2.2024年公共财政支出决算表!$E$6:$E$1505)</f>
        <v>0</v>
      </c>
      <c r="K145" s="816">
        <f ca="1" t="shared" si="2"/>
        <v>0</v>
      </c>
    </row>
    <row r="146" ht="22.5" customHeight="1" spans="1:11">
      <c r="A146" s="827">
        <v>1010443</v>
      </c>
      <c r="B146" s="832" t="s">
        <v>2197</v>
      </c>
      <c r="C146" s="829">
        <f>SUM(C147:C150)</f>
        <v>0</v>
      </c>
      <c r="D146" s="830">
        <f>SUM(D147:D150)</f>
        <v>0</v>
      </c>
      <c r="E146" s="831">
        <v>2012550</v>
      </c>
      <c r="F146" s="832" t="s">
        <v>1998</v>
      </c>
      <c r="G146" s="833"/>
      <c r="H146" s="834"/>
      <c r="J146" s="816">
        <f ca="1">SUMIF(表2.2024年公共财政支出决算表!$A$6:$A$1505,E146,表2.2024年公共财政支出决算表!$E$6:$E$1505)</f>
        <v>0</v>
      </c>
      <c r="K146" s="816">
        <f ca="1" t="shared" si="2"/>
        <v>0</v>
      </c>
    </row>
    <row r="147" ht="22.5" customHeight="1" spans="1:11">
      <c r="A147" s="827">
        <v>101044301</v>
      </c>
      <c r="B147" s="832" t="s">
        <v>2198</v>
      </c>
      <c r="C147" s="833"/>
      <c r="D147" s="834"/>
      <c r="E147" s="831">
        <v>2012599</v>
      </c>
      <c r="F147" s="832" t="s">
        <v>2199</v>
      </c>
      <c r="G147" s="833"/>
      <c r="H147" s="834"/>
      <c r="J147" s="816">
        <f ca="1">SUMIF(表2.2024年公共财政支出决算表!$A$6:$A$1505,E147,表2.2024年公共财政支出决算表!$E$6:$E$1505)</f>
        <v>0</v>
      </c>
      <c r="K147" s="816">
        <f ca="1" t="shared" si="2"/>
        <v>0</v>
      </c>
    </row>
    <row r="148" ht="22.5" customHeight="1" spans="1:11">
      <c r="A148" s="827">
        <v>101044302</v>
      </c>
      <c r="B148" s="832" t="s">
        <v>2200</v>
      </c>
      <c r="C148" s="833"/>
      <c r="D148" s="834"/>
      <c r="E148" s="831">
        <v>20126</v>
      </c>
      <c r="F148" s="828" t="s">
        <v>2201</v>
      </c>
      <c r="G148" s="829">
        <f>SUM(G149:G153)</f>
        <v>113.6979</v>
      </c>
      <c r="H148" s="830">
        <f>SUM(H149:H153)</f>
        <v>114</v>
      </c>
      <c r="J148" s="816">
        <f ca="1">SUMIF(表2.2024年公共财政支出决算表!$A$6:$A$1505,E148,表2.2024年公共财政支出决算表!$E$6:$E$1505)</f>
        <v>114</v>
      </c>
      <c r="K148" s="816">
        <f ca="1" t="shared" si="2"/>
        <v>0</v>
      </c>
    </row>
    <row r="149" ht="22.5" customHeight="1" spans="1:11">
      <c r="A149" s="827">
        <v>101044303</v>
      </c>
      <c r="B149" s="832" t="s">
        <v>2202</v>
      </c>
      <c r="C149" s="833"/>
      <c r="D149" s="834"/>
      <c r="E149" s="831">
        <v>2012601</v>
      </c>
      <c r="F149" s="832" t="s">
        <v>1980</v>
      </c>
      <c r="G149" s="833"/>
      <c r="H149" s="834"/>
      <c r="J149" s="816">
        <f ca="1">SUMIF(表2.2024年公共财政支出决算表!$A$6:$A$1505,E149,表2.2024年公共财政支出决算表!$E$6:$E$1505)</f>
        <v>0</v>
      </c>
      <c r="K149" s="816">
        <f ca="1" t="shared" si="2"/>
        <v>0</v>
      </c>
    </row>
    <row r="150" ht="22.5" customHeight="1" spans="1:11">
      <c r="A150" s="827">
        <v>101044399</v>
      </c>
      <c r="B150" s="832" t="s">
        <v>2203</v>
      </c>
      <c r="C150" s="833"/>
      <c r="D150" s="834"/>
      <c r="E150" s="831">
        <v>2012602</v>
      </c>
      <c r="F150" s="832" t="s">
        <v>1982</v>
      </c>
      <c r="G150" s="833"/>
      <c r="H150" s="834"/>
      <c r="J150" s="816">
        <f ca="1">SUMIF(表2.2024年公共财政支出决算表!$A$6:$A$1505,E150,表2.2024年公共财政支出决算表!$E$6:$E$1505)</f>
        <v>0</v>
      </c>
      <c r="K150" s="816">
        <f ca="1" t="shared" si="2"/>
        <v>0</v>
      </c>
    </row>
    <row r="151" ht="22.5" customHeight="1" spans="1:11">
      <c r="A151" s="827">
        <v>1010444</v>
      </c>
      <c r="B151" s="832" t="s">
        <v>2204</v>
      </c>
      <c r="C151" s="829">
        <f>SUM(C152:C155)</f>
        <v>0</v>
      </c>
      <c r="D151" s="830">
        <f>SUM(D152:D155)</f>
        <v>0</v>
      </c>
      <c r="E151" s="831">
        <v>2012603</v>
      </c>
      <c r="F151" s="832" t="s">
        <v>1984</v>
      </c>
      <c r="G151" s="833"/>
      <c r="H151" s="834"/>
      <c r="J151" s="816">
        <f ca="1">SUMIF(表2.2024年公共财政支出决算表!$A$6:$A$1505,E151,表2.2024年公共财政支出决算表!$E$6:$E$1505)</f>
        <v>0</v>
      </c>
      <c r="K151" s="816">
        <f ca="1" t="shared" si="2"/>
        <v>0</v>
      </c>
    </row>
    <row r="152" ht="22.5" customHeight="1" spans="1:11">
      <c r="A152" s="827">
        <v>101044401</v>
      </c>
      <c r="B152" s="832" t="s">
        <v>2205</v>
      </c>
      <c r="C152" s="833"/>
      <c r="D152" s="834"/>
      <c r="E152" s="831">
        <v>2012604</v>
      </c>
      <c r="F152" s="832" t="s">
        <v>2206</v>
      </c>
      <c r="G152" s="833">
        <v>113.6979</v>
      </c>
      <c r="H152" s="834">
        <v>114</v>
      </c>
      <c r="J152" s="816">
        <f ca="1">SUMIF(表2.2024年公共财政支出决算表!$A$6:$A$1505,E152,表2.2024年公共财政支出决算表!$E$6:$E$1505)</f>
        <v>114</v>
      </c>
      <c r="K152" s="816">
        <f ca="1" t="shared" si="2"/>
        <v>0</v>
      </c>
    </row>
    <row r="153" ht="22.5" customHeight="1" spans="1:11">
      <c r="A153" s="827">
        <v>101044402</v>
      </c>
      <c r="B153" s="832" t="s">
        <v>2178</v>
      </c>
      <c r="C153" s="833"/>
      <c r="D153" s="834"/>
      <c r="E153" s="831">
        <v>2012699</v>
      </c>
      <c r="F153" s="832" t="s">
        <v>2207</v>
      </c>
      <c r="G153" s="833"/>
      <c r="H153" s="834"/>
      <c r="J153" s="816">
        <f ca="1">SUMIF(表2.2024年公共财政支出决算表!$A$6:$A$1505,E153,表2.2024年公共财政支出决算表!$E$6:$E$1505)</f>
        <v>0</v>
      </c>
      <c r="K153" s="816">
        <f ca="1" t="shared" si="2"/>
        <v>0</v>
      </c>
    </row>
    <row r="154" ht="22.5" customHeight="1" spans="1:11">
      <c r="A154" s="827">
        <v>101044403</v>
      </c>
      <c r="B154" s="832" t="s">
        <v>2180</v>
      </c>
      <c r="C154" s="833"/>
      <c r="D154" s="834"/>
      <c r="E154" s="831">
        <v>20128</v>
      </c>
      <c r="F154" s="828" t="s">
        <v>2208</v>
      </c>
      <c r="G154" s="829">
        <f>SUM(G155:G160)</f>
        <v>97.548513</v>
      </c>
      <c r="H154" s="830">
        <f>SUM(H155:H160)</f>
        <v>98</v>
      </c>
      <c r="J154" s="816">
        <f ca="1">SUMIF(表2.2024年公共财政支出决算表!$A$6:$A$1505,E154,表2.2024年公共财政支出决算表!$E$6:$E$1505)</f>
        <v>98</v>
      </c>
      <c r="K154" s="816">
        <f ca="1" t="shared" si="2"/>
        <v>0</v>
      </c>
    </row>
    <row r="155" ht="22.5" customHeight="1" spans="1:11">
      <c r="A155" s="827">
        <v>101044499</v>
      </c>
      <c r="B155" s="832" t="s">
        <v>2181</v>
      </c>
      <c r="C155" s="833"/>
      <c r="D155" s="834"/>
      <c r="E155" s="831">
        <v>2012801</v>
      </c>
      <c r="F155" s="832" t="s">
        <v>1980</v>
      </c>
      <c r="G155" s="833">
        <v>95.028213</v>
      </c>
      <c r="H155" s="834">
        <v>95</v>
      </c>
      <c r="J155" s="816">
        <f ca="1">SUMIF(表2.2024年公共财政支出决算表!$A$6:$A$1505,E155,表2.2024年公共财政支出决算表!$E$6:$E$1505)</f>
        <v>95</v>
      </c>
      <c r="K155" s="816">
        <f ca="1" t="shared" si="2"/>
        <v>0</v>
      </c>
    </row>
    <row r="156" ht="22.5" customHeight="1" spans="1:11">
      <c r="A156" s="827">
        <v>1010445</v>
      </c>
      <c r="B156" s="832" t="s">
        <v>2209</v>
      </c>
      <c r="C156" s="829">
        <f>SUM(C157:C160)</f>
        <v>0</v>
      </c>
      <c r="D156" s="830">
        <f>SUM(D157:D160)</f>
        <v>0</v>
      </c>
      <c r="E156" s="831">
        <v>2012802</v>
      </c>
      <c r="F156" s="832" t="s">
        <v>1982</v>
      </c>
      <c r="G156" s="833">
        <v>2.5203</v>
      </c>
      <c r="H156" s="834">
        <v>3</v>
      </c>
      <c r="J156" s="816">
        <f ca="1">SUMIF(表2.2024年公共财政支出决算表!$A$6:$A$1505,E156,表2.2024年公共财政支出决算表!$E$6:$E$1505)</f>
        <v>3</v>
      </c>
      <c r="K156" s="816">
        <f ca="1" t="shared" si="2"/>
        <v>0</v>
      </c>
    </row>
    <row r="157" ht="22.5" customHeight="1" spans="1:11">
      <c r="A157" s="827">
        <v>101044501</v>
      </c>
      <c r="B157" s="832" t="s">
        <v>2183</v>
      </c>
      <c r="C157" s="833"/>
      <c r="D157" s="834"/>
      <c r="E157" s="831">
        <v>2012803</v>
      </c>
      <c r="F157" s="832" t="s">
        <v>1984</v>
      </c>
      <c r="G157" s="833"/>
      <c r="H157" s="834"/>
      <c r="J157" s="816">
        <f ca="1">SUMIF(表2.2024年公共财政支出决算表!$A$6:$A$1505,E157,表2.2024年公共财政支出决算表!$E$6:$E$1505)</f>
        <v>0</v>
      </c>
      <c r="K157" s="816">
        <f ca="1" t="shared" si="2"/>
        <v>0</v>
      </c>
    </row>
    <row r="158" ht="22.5" customHeight="1" spans="1:11">
      <c r="A158" s="827">
        <v>101044502</v>
      </c>
      <c r="B158" s="832" t="s">
        <v>2185</v>
      </c>
      <c r="C158" s="833"/>
      <c r="D158" s="834"/>
      <c r="E158" s="831">
        <v>2012804</v>
      </c>
      <c r="F158" s="832" t="s">
        <v>2011</v>
      </c>
      <c r="G158" s="833"/>
      <c r="H158" s="834"/>
      <c r="J158" s="816">
        <f ca="1">SUMIF(表2.2024年公共财政支出决算表!$A$6:$A$1505,E158,表2.2024年公共财政支出决算表!$E$6:$E$1505)</f>
        <v>0</v>
      </c>
      <c r="K158" s="816">
        <f ca="1" t="shared" si="2"/>
        <v>0</v>
      </c>
    </row>
    <row r="159" ht="22.5" customHeight="1" spans="1:11">
      <c r="A159" s="827">
        <v>101044503</v>
      </c>
      <c r="B159" s="832" t="s">
        <v>2186</v>
      </c>
      <c r="C159" s="833"/>
      <c r="D159" s="834"/>
      <c r="E159" s="831">
        <v>2012850</v>
      </c>
      <c r="F159" s="832" t="s">
        <v>1998</v>
      </c>
      <c r="G159" s="833"/>
      <c r="H159" s="834"/>
      <c r="J159" s="816">
        <f ca="1">SUMIF(表2.2024年公共财政支出决算表!$A$6:$A$1505,E159,表2.2024年公共财政支出决算表!$E$6:$E$1505)</f>
        <v>0</v>
      </c>
      <c r="K159" s="816">
        <f ca="1" t="shared" si="2"/>
        <v>0</v>
      </c>
    </row>
    <row r="160" ht="22.5" customHeight="1" spans="1:11">
      <c r="A160" s="827">
        <v>101044599</v>
      </c>
      <c r="B160" s="832" t="s">
        <v>2188</v>
      </c>
      <c r="C160" s="833"/>
      <c r="D160" s="834"/>
      <c r="E160" s="831">
        <v>2012899</v>
      </c>
      <c r="F160" s="832" t="s">
        <v>2210</v>
      </c>
      <c r="G160" s="833"/>
      <c r="H160" s="834"/>
      <c r="J160" s="816">
        <f ca="1">SUMIF(表2.2024年公共财政支出决算表!$A$6:$A$1505,E160,表2.2024年公共财政支出决算表!$E$6:$E$1505)</f>
        <v>0</v>
      </c>
      <c r="K160" s="816">
        <f ca="1" t="shared" si="2"/>
        <v>0</v>
      </c>
    </row>
    <row r="161" ht="22.5" customHeight="1" spans="1:11">
      <c r="A161" s="827">
        <v>1010446</v>
      </c>
      <c r="B161" s="832" t="s">
        <v>2211</v>
      </c>
      <c r="C161" s="829">
        <f>SUM(C162:C165)</f>
        <v>0</v>
      </c>
      <c r="D161" s="830">
        <f>SUM(D162:D165)</f>
        <v>0</v>
      </c>
      <c r="E161" s="831">
        <v>20129</v>
      </c>
      <c r="F161" s="828" t="s">
        <v>2212</v>
      </c>
      <c r="G161" s="829">
        <f>SUM(G162:G167)</f>
        <v>593.217074</v>
      </c>
      <c r="H161" s="830">
        <f>SUM(H162:H167)</f>
        <v>593</v>
      </c>
      <c r="J161" s="816">
        <f ca="1">SUMIF(表2.2024年公共财政支出决算表!$A$6:$A$1505,E161,表2.2024年公共财政支出决算表!$E$6:$E$1505)</f>
        <v>593</v>
      </c>
      <c r="K161" s="816">
        <f ca="1" t="shared" si="2"/>
        <v>0</v>
      </c>
    </row>
    <row r="162" ht="22.5" customHeight="1" spans="1:11">
      <c r="A162" s="827">
        <v>101044601</v>
      </c>
      <c r="B162" s="832" t="s">
        <v>2191</v>
      </c>
      <c r="C162" s="833"/>
      <c r="D162" s="834"/>
      <c r="E162" s="831">
        <v>2012901</v>
      </c>
      <c r="F162" s="832" t="s">
        <v>1980</v>
      </c>
      <c r="G162" s="833">
        <v>492.31849</v>
      </c>
      <c r="H162" s="834">
        <v>492</v>
      </c>
      <c r="J162" s="816">
        <f ca="1">SUMIF(表2.2024年公共财政支出决算表!$A$6:$A$1505,E162,表2.2024年公共财政支出决算表!$E$6:$E$1505)</f>
        <v>492</v>
      </c>
      <c r="K162" s="816">
        <f ca="1" t="shared" si="2"/>
        <v>0</v>
      </c>
    </row>
    <row r="163" ht="22.5" customHeight="1" spans="1:11">
      <c r="A163" s="827">
        <v>101044602</v>
      </c>
      <c r="B163" s="832" t="s">
        <v>2192</v>
      </c>
      <c r="C163" s="833"/>
      <c r="D163" s="834"/>
      <c r="E163" s="831">
        <v>2012902</v>
      </c>
      <c r="F163" s="832" t="s">
        <v>1982</v>
      </c>
      <c r="G163" s="833">
        <v>100.898584</v>
      </c>
      <c r="H163" s="834">
        <v>101</v>
      </c>
      <c r="J163" s="816">
        <f ca="1">SUMIF(表2.2024年公共财政支出决算表!$A$6:$A$1505,E163,表2.2024年公共财政支出决算表!$E$6:$E$1505)</f>
        <v>101</v>
      </c>
      <c r="K163" s="816">
        <f ca="1" t="shared" si="2"/>
        <v>0</v>
      </c>
    </row>
    <row r="164" ht="22.5" customHeight="1" spans="1:11">
      <c r="A164" s="827">
        <v>101044603</v>
      </c>
      <c r="B164" s="832" t="s">
        <v>2193</v>
      </c>
      <c r="C164" s="833"/>
      <c r="D164" s="834"/>
      <c r="E164" s="831">
        <v>2012903</v>
      </c>
      <c r="F164" s="832" t="s">
        <v>1984</v>
      </c>
      <c r="G164" s="833"/>
      <c r="H164" s="834"/>
      <c r="J164" s="816">
        <f ca="1">SUMIF(表2.2024年公共财政支出决算表!$A$6:$A$1505,E164,表2.2024年公共财政支出决算表!$E$6:$E$1505)</f>
        <v>0</v>
      </c>
      <c r="K164" s="816">
        <f ca="1" t="shared" si="2"/>
        <v>0</v>
      </c>
    </row>
    <row r="165" ht="22.5" customHeight="1" spans="1:11">
      <c r="A165" s="827">
        <v>101044699</v>
      </c>
      <c r="B165" s="832" t="s">
        <v>2195</v>
      </c>
      <c r="C165" s="833"/>
      <c r="D165" s="834"/>
      <c r="E165" s="831">
        <v>2012906</v>
      </c>
      <c r="F165" s="832" t="s">
        <v>2213</v>
      </c>
      <c r="G165" s="833"/>
      <c r="H165" s="834"/>
      <c r="J165" s="816">
        <f ca="1">SUMIF(表2.2024年公共财政支出决算表!$A$6:$A$1505,E165,表2.2024年公共财政支出决算表!$E$6:$E$1505)</f>
        <v>0</v>
      </c>
      <c r="K165" s="816">
        <f ca="1" t="shared" si="2"/>
        <v>0</v>
      </c>
    </row>
    <row r="166" ht="22.5" customHeight="1" spans="1:11">
      <c r="A166" s="827">
        <v>1010447</v>
      </c>
      <c r="B166" s="832" t="s">
        <v>2214</v>
      </c>
      <c r="C166" s="829">
        <f>SUM(C167:C170)</f>
        <v>0</v>
      </c>
      <c r="D166" s="830">
        <f>SUM(D167:D170)</f>
        <v>0</v>
      </c>
      <c r="E166" s="831">
        <v>2012950</v>
      </c>
      <c r="F166" s="832" t="s">
        <v>1998</v>
      </c>
      <c r="G166" s="833"/>
      <c r="H166" s="834"/>
      <c r="J166" s="816">
        <f ca="1">SUMIF(表2.2024年公共财政支出决算表!$A$6:$A$1505,E166,表2.2024年公共财政支出决算表!$E$6:$E$1505)</f>
        <v>0</v>
      </c>
      <c r="K166" s="816">
        <f ca="1" t="shared" si="2"/>
        <v>0</v>
      </c>
    </row>
    <row r="167" ht="22.5" customHeight="1" spans="1:11">
      <c r="A167" s="827">
        <v>101044701</v>
      </c>
      <c r="B167" s="832" t="s">
        <v>2198</v>
      </c>
      <c r="C167" s="833"/>
      <c r="D167" s="834"/>
      <c r="E167" s="831">
        <v>2012999</v>
      </c>
      <c r="F167" s="832" t="s">
        <v>2215</v>
      </c>
      <c r="G167" s="833"/>
      <c r="H167" s="834"/>
      <c r="J167" s="816">
        <f ca="1">SUMIF(表2.2024年公共财政支出决算表!$A$6:$A$1505,E167,表2.2024年公共财政支出决算表!$E$6:$E$1505)</f>
        <v>0</v>
      </c>
      <c r="K167" s="816">
        <f ca="1" t="shared" si="2"/>
        <v>0</v>
      </c>
    </row>
    <row r="168" ht="22.5" customHeight="1" spans="1:11">
      <c r="A168" s="827">
        <v>101044702</v>
      </c>
      <c r="B168" s="832" t="s">
        <v>2200</v>
      </c>
      <c r="C168" s="833"/>
      <c r="D168" s="834"/>
      <c r="E168" s="831">
        <v>20131</v>
      </c>
      <c r="F168" s="828" t="s">
        <v>2216</v>
      </c>
      <c r="G168" s="829">
        <f>SUM(G169:G174)</f>
        <v>2461.573315</v>
      </c>
      <c r="H168" s="830">
        <f>SUM(H169:H174)</f>
        <v>2462</v>
      </c>
      <c r="J168" s="816">
        <f ca="1">SUMIF(表2.2024年公共财政支出决算表!$A$6:$A$1505,E168,表2.2024年公共财政支出决算表!$E$6:$E$1505)</f>
        <v>2462</v>
      </c>
      <c r="K168" s="816">
        <f ca="1" t="shared" si="2"/>
        <v>0</v>
      </c>
    </row>
    <row r="169" ht="22.5" customHeight="1" spans="1:11">
      <c r="A169" s="827">
        <v>101044703</v>
      </c>
      <c r="B169" s="832" t="s">
        <v>2202</v>
      </c>
      <c r="C169" s="833"/>
      <c r="D169" s="834"/>
      <c r="E169" s="831">
        <v>2013101</v>
      </c>
      <c r="F169" s="832" t="s">
        <v>1980</v>
      </c>
      <c r="G169" s="833">
        <v>2106.918464</v>
      </c>
      <c r="H169" s="834">
        <v>2107</v>
      </c>
      <c r="J169" s="816">
        <f ca="1">SUMIF(表2.2024年公共财政支出决算表!$A$6:$A$1505,E169,表2.2024年公共财政支出决算表!$E$6:$E$1505)</f>
        <v>2107</v>
      </c>
      <c r="K169" s="816">
        <f ca="1" t="shared" si="2"/>
        <v>0</v>
      </c>
    </row>
    <row r="170" ht="22.5" customHeight="1" spans="1:11">
      <c r="A170" s="827">
        <v>101044799</v>
      </c>
      <c r="B170" s="832" t="s">
        <v>2203</v>
      </c>
      <c r="C170" s="833"/>
      <c r="D170" s="834"/>
      <c r="E170" s="831">
        <v>2013102</v>
      </c>
      <c r="F170" s="832" t="s">
        <v>1982</v>
      </c>
      <c r="G170" s="833">
        <v>274.654851</v>
      </c>
      <c r="H170" s="834">
        <v>275</v>
      </c>
      <c r="J170" s="816">
        <f ca="1">SUMIF(表2.2024年公共财政支出决算表!$A$6:$A$1505,E170,表2.2024年公共财政支出决算表!$E$6:$E$1505)</f>
        <v>275</v>
      </c>
      <c r="K170" s="816">
        <f ca="1" t="shared" si="2"/>
        <v>0</v>
      </c>
    </row>
    <row r="171" ht="22.5" customHeight="1" spans="1:11">
      <c r="A171" s="827">
        <v>1010448</v>
      </c>
      <c r="B171" s="832" t="s">
        <v>2217</v>
      </c>
      <c r="C171" s="829">
        <f>SUM(C172:C175)</f>
        <v>0</v>
      </c>
      <c r="D171" s="830">
        <f>SUM(D172:D175)</f>
        <v>0</v>
      </c>
      <c r="E171" s="831">
        <v>2013103</v>
      </c>
      <c r="F171" s="832" t="s">
        <v>1984</v>
      </c>
      <c r="G171" s="833"/>
      <c r="H171" s="834"/>
      <c r="J171" s="816">
        <f ca="1">SUMIF(表2.2024年公共财政支出决算表!$A$6:$A$1505,E171,表2.2024年公共财政支出决算表!$E$6:$E$1505)</f>
        <v>0</v>
      </c>
      <c r="K171" s="816">
        <f ca="1" t="shared" si="2"/>
        <v>0</v>
      </c>
    </row>
    <row r="172" ht="22.5" customHeight="1" spans="1:11">
      <c r="A172" s="827">
        <v>101044801</v>
      </c>
      <c r="B172" s="832" t="s">
        <v>2218</v>
      </c>
      <c r="C172" s="833"/>
      <c r="D172" s="834"/>
      <c r="E172" s="831">
        <v>2013105</v>
      </c>
      <c r="F172" s="832" t="s">
        <v>2219</v>
      </c>
      <c r="G172" s="833">
        <v>80</v>
      </c>
      <c r="H172" s="834">
        <v>80</v>
      </c>
      <c r="J172" s="816">
        <f ca="1">SUMIF(表2.2024年公共财政支出决算表!$A$6:$A$1505,E172,表2.2024年公共财政支出决算表!$E$6:$E$1505)</f>
        <v>80</v>
      </c>
      <c r="K172" s="816">
        <f ca="1" t="shared" si="2"/>
        <v>0</v>
      </c>
    </row>
    <row r="173" ht="22.5" customHeight="1" spans="1:11">
      <c r="A173" s="827">
        <v>101044802</v>
      </c>
      <c r="B173" s="832" t="s">
        <v>2220</v>
      </c>
      <c r="C173" s="833"/>
      <c r="D173" s="834"/>
      <c r="E173" s="831">
        <v>2013150</v>
      </c>
      <c r="F173" s="832" t="s">
        <v>1998</v>
      </c>
      <c r="G173" s="833"/>
      <c r="H173" s="834"/>
      <c r="J173" s="816">
        <f ca="1">SUMIF(表2.2024年公共财政支出决算表!$A$6:$A$1505,E173,表2.2024年公共财政支出决算表!$E$6:$E$1505)</f>
        <v>0</v>
      </c>
      <c r="K173" s="816">
        <f ca="1" t="shared" si="2"/>
        <v>0</v>
      </c>
    </row>
    <row r="174" ht="22.5" customHeight="1" spans="1:11">
      <c r="A174" s="827">
        <v>101044803</v>
      </c>
      <c r="B174" s="832" t="s">
        <v>2221</v>
      </c>
      <c r="C174" s="833"/>
      <c r="D174" s="834"/>
      <c r="E174" s="831">
        <v>2013199</v>
      </c>
      <c r="F174" s="832" t="s">
        <v>2222</v>
      </c>
      <c r="G174" s="833"/>
      <c r="H174" s="834"/>
      <c r="J174" s="816">
        <f ca="1">SUMIF(表2.2024年公共财政支出决算表!$A$6:$A$1505,E174,表2.2024年公共财政支出决算表!$E$6:$E$1505)</f>
        <v>0</v>
      </c>
      <c r="K174" s="816">
        <f ca="1" t="shared" si="2"/>
        <v>0</v>
      </c>
    </row>
    <row r="175" ht="22.5" customHeight="1" spans="1:11">
      <c r="A175" s="827">
        <v>101044899</v>
      </c>
      <c r="B175" s="832" t="s">
        <v>2223</v>
      </c>
      <c r="C175" s="833"/>
      <c r="D175" s="834"/>
      <c r="E175" s="831">
        <v>20132</v>
      </c>
      <c r="F175" s="828" t="s">
        <v>2224</v>
      </c>
      <c r="G175" s="829">
        <f>SUM(G176:G181)</f>
        <v>528.283974</v>
      </c>
      <c r="H175" s="830">
        <f>SUM(H176:H181)</f>
        <v>528</v>
      </c>
      <c r="J175" s="816">
        <f ca="1">SUMIF(表2.2024年公共财政支出决算表!$A$6:$A$1505,E175,表2.2024年公共财政支出决算表!$E$6:$E$1505)</f>
        <v>528</v>
      </c>
      <c r="K175" s="816">
        <f ca="1" t="shared" si="2"/>
        <v>0</v>
      </c>
    </row>
    <row r="176" ht="22.5" customHeight="1" spans="1:11">
      <c r="A176" s="827">
        <v>1010449</v>
      </c>
      <c r="B176" s="832" t="s">
        <v>2225</v>
      </c>
      <c r="C176" s="829">
        <f>SUM(C177:C180)</f>
        <v>0</v>
      </c>
      <c r="D176" s="830">
        <f>SUM(D177:D180)</f>
        <v>0</v>
      </c>
      <c r="E176" s="831">
        <v>2013201</v>
      </c>
      <c r="F176" s="832" t="s">
        <v>1980</v>
      </c>
      <c r="G176" s="833">
        <v>406.17951</v>
      </c>
      <c r="H176" s="834">
        <v>406</v>
      </c>
      <c r="J176" s="816">
        <f ca="1">SUMIF(表2.2024年公共财政支出决算表!$A$6:$A$1505,E176,表2.2024年公共财政支出决算表!$E$6:$E$1505)</f>
        <v>406</v>
      </c>
      <c r="K176" s="816">
        <f ca="1" t="shared" si="2"/>
        <v>0</v>
      </c>
    </row>
    <row r="177" ht="22.5" customHeight="1" spans="1:11">
      <c r="A177" s="827">
        <v>101044901</v>
      </c>
      <c r="B177" s="832" t="s">
        <v>2218</v>
      </c>
      <c r="C177" s="833"/>
      <c r="D177" s="834"/>
      <c r="E177" s="831">
        <v>2013202</v>
      </c>
      <c r="F177" s="832" t="s">
        <v>1982</v>
      </c>
      <c r="G177" s="833">
        <v>122.104464</v>
      </c>
      <c r="H177" s="834">
        <v>122</v>
      </c>
      <c r="J177" s="816">
        <f ca="1">SUMIF(表2.2024年公共财政支出决算表!$A$6:$A$1505,E177,表2.2024年公共财政支出决算表!$E$6:$E$1505)</f>
        <v>122</v>
      </c>
      <c r="K177" s="816">
        <f ca="1" t="shared" si="2"/>
        <v>0</v>
      </c>
    </row>
    <row r="178" ht="22.5" customHeight="1" spans="1:11">
      <c r="A178" s="827">
        <v>101044902</v>
      </c>
      <c r="B178" s="832" t="s">
        <v>2220</v>
      </c>
      <c r="C178" s="833"/>
      <c r="D178" s="834"/>
      <c r="E178" s="831">
        <v>2013203</v>
      </c>
      <c r="F178" s="832" t="s">
        <v>1984</v>
      </c>
      <c r="G178" s="833"/>
      <c r="H178" s="834"/>
      <c r="J178" s="816">
        <f ca="1">SUMIF(表2.2024年公共财政支出决算表!$A$6:$A$1505,E178,表2.2024年公共财政支出决算表!$E$6:$E$1505)</f>
        <v>0</v>
      </c>
      <c r="K178" s="816">
        <f ca="1" t="shared" si="2"/>
        <v>0</v>
      </c>
    </row>
    <row r="179" ht="22.5" customHeight="1" spans="1:11">
      <c r="A179" s="827">
        <v>101044903</v>
      </c>
      <c r="B179" s="832" t="s">
        <v>2221</v>
      </c>
      <c r="C179" s="833"/>
      <c r="D179" s="834"/>
      <c r="E179" s="831">
        <v>2013204</v>
      </c>
      <c r="F179" s="832" t="s">
        <v>2226</v>
      </c>
      <c r="G179" s="833"/>
      <c r="H179" s="834"/>
      <c r="J179" s="816">
        <f ca="1">SUMIF(表2.2024年公共财政支出决算表!$A$6:$A$1505,E179,表2.2024年公共财政支出决算表!$E$6:$E$1505)</f>
        <v>0</v>
      </c>
      <c r="K179" s="816">
        <f ca="1" t="shared" si="2"/>
        <v>0</v>
      </c>
    </row>
    <row r="180" ht="22.5" customHeight="1" spans="1:11">
      <c r="A180" s="827">
        <v>101044999</v>
      </c>
      <c r="B180" s="832" t="s">
        <v>2223</v>
      </c>
      <c r="C180" s="833"/>
      <c r="D180" s="834"/>
      <c r="E180" s="831">
        <v>2013250</v>
      </c>
      <c r="F180" s="832" t="s">
        <v>1998</v>
      </c>
      <c r="G180" s="833"/>
      <c r="H180" s="834"/>
      <c r="J180" s="816">
        <f ca="1">SUMIF(表2.2024年公共财政支出决算表!$A$6:$A$1505,E180,表2.2024年公共财政支出决算表!$E$6:$E$1505)</f>
        <v>0</v>
      </c>
      <c r="K180" s="816">
        <f ca="1" t="shared" si="2"/>
        <v>0</v>
      </c>
    </row>
    <row r="181" ht="22.5" customHeight="1" spans="1:11">
      <c r="A181" s="827">
        <v>1010450</v>
      </c>
      <c r="B181" s="832" t="s">
        <v>2227</v>
      </c>
      <c r="C181" s="829">
        <f>SUM(C182:C184)</f>
        <v>2.152879</v>
      </c>
      <c r="D181" s="830">
        <f>SUM(D182:D184)</f>
        <v>2</v>
      </c>
      <c r="E181" s="831">
        <v>2013299</v>
      </c>
      <c r="F181" s="832" t="s">
        <v>2228</v>
      </c>
      <c r="G181" s="833"/>
      <c r="H181" s="834"/>
      <c r="J181" s="816">
        <f ca="1">SUMIF(表2.2024年公共财政支出决算表!$A$6:$A$1505,E181,表2.2024年公共财政支出决算表!$E$6:$E$1505)</f>
        <v>0</v>
      </c>
      <c r="K181" s="816">
        <f ca="1" t="shared" si="2"/>
        <v>0</v>
      </c>
    </row>
    <row r="182" ht="22.5" customHeight="1" spans="1:11">
      <c r="A182" s="827">
        <v>101045001</v>
      </c>
      <c r="B182" s="832" t="s">
        <v>2229</v>
      </c>
      <c r="C182" s="833">
        <v>2.152879</v>
      </c>
      <c r="D182" s="834">
        <v>2</v>
      </c>
      <c r="E182" s="831">
        <v>20133</v>
      </c>
      <c r="F182" s="828" t="s">
        <v>2230</v>
      </c>
      <c r="G182" s="829">
        <f>SUM(G183:G188)</f>
        <v>277.209374</v>
      </c>
      <c r="H182" s="830">
        <f>SUM(H183:H188)</f>
        <v>277</v>
      </c>
      <c r="J182" s="816">
        <f ca="1">SUMIF(表2.2024年公共财政支出决算表!$A$6:$A$1505,E182,表2.2024年公共财政支出决算表!$E$6:$E$1505)</f>
        <v>277</v>
      </c>
      <c r="K182" s="816">
        <f ca="1" t="shared" si="2"/>
        <v>0</v>
      </c>
    </row>
    <row r="183" ht="22.5" customHeight="1" spans="1:11">
      <c r="A183" s="827">
        <v>101045002</v>
      </c>
      <c r="B183" s="832" t="s">
        <v>2231</v>
      </c>
      <c r="C183" s="833"/>
      <c r="D183" s="834"/>
      <c r="E183" s="831">
        <v>2013301</v>
      </c>
      <c r="F183" s="832" t="s">
        <v>1980</v>
      </c>
      <c r="G183" s="833">
        <v>227.552817</v>
      </c>
      <c r="H183" s="834">
        <v>227</v>
      </c>
      <c r="J183" s="816">
        <f ca="1">SUMIF(表2.2024年公共财政支出决算表!$A$6:$A$1505,E183,表2.2024年公共财政支出决算表!$E$6:$E$1505)</f>
        <v>227</v>
      </c>
      <c r="K183" s="816">
        <f ca="1" t="shared" si="2"/>
        <v>0</v>
      </c>
    </row>
    <row r="184" ht="22.5" customHeight="1" spans="1:11">
      <c r="A184" s="827">
        <v>101045003</v>
      </c>
      <c r="B184" s="832" t="s">
        <v>2232</v>
      </c>
      <c r="C184" s="833"/>
      <c r="D184" s="834"/>
      <c r="E184" s="831">
        <v>2013302</v>
      </c>
      <c r="F184" s="832" t="s">
        <v>1982</v>
      </c>
      <c r="G184" s="833">
        <v>49.656557</v>
      </c>
      <c r="H184" s="834">
        <v>50</v>
      </c>
      <c r="J184" s="816">
        <f ca="1">SUMIF(表2.2024年公共财政支出决算表!$A$6:$A$1505,E184,表2.2024年公共财政支出决算表!$E$6:$E$1505)</f>
        <v>50</v>
      </c>
      <c r="K184" s="816">
        <f ca="1" t="shared" si="2"/>
        <v>0</v>
      </c>
    </row>
    <row r="185" ht="22.5" customHeight="1" spans="1:11">
      <c r="A185" s="827">
        <v>1010451</v>
      </c>
      <c r="B185" s="832" t="s">
        <v>2233</v>
      </c>
      <c r="C185" s="833"/>
      <c r="D185" s="834"/>
      <c r="E185" s="831">
        <v>2013303</v>
      </c>
      <c r="F185" s="832" t="s">
        <v>1984</v>
      </c>
      <c r="G185" s="833"/>
      <c r="H185" s="834"/>
      <c r="J185" s="816">
        <f ca="1">SUMIF(表2.2024年公共财政支出决算表!$A$6:$A$1505,E185,表2.2024年公共财政支出决算表!$E$6:$E$1505)</f>
        <v>0</v>
      </c>
      <c r="K185" s="816">
        <f ca="1" t="shared" si="2"/>
        <v>0</v>
      </c>
    </row>
    <row r="186" ht="22.5" customHeight="1" spans="1:11">
      <c r="A186" s="827">
        <v>1010452</v>
      </c>
      <c r="B186" s="832" t="s">
        <v>2234</v>
      </c>
      <c r="C186" s="833"/>
      <c r="D186" s="834"/>
      <c r="E186" s="831">
        <v>2013304</v>
      </c>
      <c r="F186" s="832" t="s">
        <v>2235</v>
      </c>
      <c r="G186" s="833"/>
      <c r="H186" s="834"/>
      <c r="J186" s="816">
        <f ca="1">SUMIF(表2.2024年公共财政支出决算表!$A$6:$A$1505,E186,表2.2024年公共财政支出决算表!$E$6:$E$1505)</f>
        <v>0</v>
      </c>
      <c r="K186" s="816">
        <f ca="1" t="shared" si="2"/>
        <v>0</v>
      </c>
    </row>
    <row r="187" ht="22.5" customHeight="1" spans="1:11">
      <c r="A187" s="827">
        <v>10105</v>
      </c>
      <c r="B187" s="828" t="s">
        <v>2236</v>
      </c>
      <c r="C187" s="833"/>
      <c r="D187" s="834"/>
      <c r="E187" s="831">
        <v>2013350</v>
      </c>
      <c r="F187" s="832" t="s">
        <v>1998</v>
      </c>
      <c r="G187" s="833"/>
      <c r="H187" s="834"/>
      <c r="J187" s="816">
        <f ca="1">SUMIF(表2.2024年公共财政支出决算表!$A$6:$A$1505,E187,表2.2024年公共财政支出决算表!$E$6:$E$1505)</f>
        <v>0</v>
      </c>
      <c r="K187" s="816">
        <f ca="1" t="shared" si="2"/>
        <v>0</v>
      </c>
    </row>
    <row r="188" ht="22.5" customHeight="1" spans="1:11">
      <c r="A188" s="827" t="s">
        <v>2237</v>
      </c>
      <c r="B188" s="828" t="s">
        <v>2238</v>
      </c>
      <c r="C188" s="829">
        <f>C189+C194+C192+C193</f>
        <v>256.276516</v>
      </c>
      <c r="D188" s="830">
        <f>D189+D194+D192+D193</f>
        <v>257</v>
      </c>
      <c r="E188" s="831">
        <v>2013399</v>
      </c>
      <c r="F188" s="832" t="s">
        <v>2239</v>
      </c>
      <c r="G188" s="833"/>
      <c r="H188" s="834"/>
      <c r="J188" s="816">
        <f ca="1">SUMIF(表2.2024年公共财政支出决算表!$A$6:$A$1505,E188,表2.2024年公共财政支出决算表!$E$6:$E$1505)</f>
        <v>0</v>
      </c>
      <c r="K188" s="816">
        <f ca="1" t="shared" si="2"/>
        <v>0</v>
      </c>
    </row>
    <row r="189" ht="22.5" customHeight="1" spans="1:11">
      <c r="A189" s="827">
        <v>1010601</v>
      </c>
      <c r="B189" s="832" t="s">
        <v>2240</v>
      </c>
      <c r="C189" s="829">
        <f>SUM(C190:C191)</f>
        <v>324.893923</v>
      </c>
      <c r="D189" s="830">
        <f>SUM(D190:D191)</f>
        <v>325</v>
      </c>
      <c r="E189" s="831">
        <v>20134</v>
      </c>
      <c r="F189" s="828" t="s">
        <v>2241</v>
      </c>
      <c r="G189" s="829">
        <f>SUM(G190:G196)</f>
        <v>202.458631</v>
      </c>
      <c r="H189" s="830">
        <f>SUM(H190:H196)</f>
        <v>202</v>
      </c>
      <c r="J189" s="816">
        <f ca="1">SUMIF(表2.2024年公共财政支出决算表!$A$6:$A$1505,E189,表2.2024年公共财政支出决算表!$E$6:$E$1505)</f>
        <v>202</v>
      </c>
      <c r="K189" s="816">
        <f ca="1" t="shared" si="2"/>
        <v>0</v>
      </c>
    </row>
    <row r="190" ht="22.5" customHeight="1" spans="1:11">
      <c r="A190" s="827">
        <v>101060101</v>
      </c>
      <c r="B190" s="832" t="s">
        <v>2242</v>
      </c>
      <c r="C190" s="833"/>
      <c r="D190" s="834"/>
      <c r="E190" s="831">
        <v>2013401</v>
      </c>
      <c r="F190" s="832" t="s">
        <v>1980</v>
      </c>
      <c r="G190" s="833">
        <v>101.76096</v>
      </c>
      <c r="H190" s="834">
        <v>102</v>
      </c>
      <c r="J190" s="816">
        <f ca="1">SUMIF(表2.2024年公共财政支出决算表!$A$6:$A$1505,E190,表2.2024年公共财政支出决算表!$E$6:$E$1505)</f>
        <v>102</v>
      </c>
      <c r="K190" s="816">
        <f ca="1" t="shared" si="2"/>
        <v>0</v>
      </c>
    </row>
    <row r="191" ht="22.5" customHeight="1" spans="1:11">
      <c r="A191" s="827">
        <v>101060109</v>
      </c>
      <c r="B191" s="832" t="s">
        <v>2243</v>
      </c>
      <c r="C191" s="833">
        <v>324.893923</v>
      </c>
      <c r="D191" s="834">
        <v>325</v>
      </c>
      <c r="E191" s="831">
        <v>2013402</v>
      </c>
      <c r="F191" s="832" t="s">
        <v>1982</v>
      </c>
      <c r="G191" s="833">
        <v>15.600671</v>
      </c>
      <c r="H191" s="834">
        <v>15</v>
      </c>
      <c r="J191" s="816">
        <f ca="1">SUMIF(表2.2024年公共财政支出决算表!$A$6:$A$1505,E191,表2.2024年公共财政支出决算表!$E$6:$E$1505)</f>
        <v>15</v>
      </c>
      <c r="K191" s="816">
        <f ca="1" t="shared" si="2"/>
        <v>0</v>
      </c>
    </row>
    <row r="192" ht="22.5" customHeight="1" spans="1:11">
      <c r="A192" s="827">
        <v>1010602</v>
      </c>
      <c r="B192" s="832" t="s">
        <v>2244</v>
      </c>
      <c r="C192" s="833">
        <v>-65.978046</v>
      </c>
      <c r="D192" s="834">
        <v>-66</v>
      </c>
      <c r="E192" s="831">
        <v>2013403</v>
      </c>
      <c r="F192" s="832" t="s">
        <v>1984</v>
      </c>
      <c r="G192" s="833"/>
      <c r="H192" s="834"/>
      <c r="J192" s="816">
        <f ca="1">SUMIF(表2.2024年公共财政支出决算表!$A$6:$A$1505,E192,表2.2024年公共财政支出决算表!$E$6:$E$1505)</f>
        <v>0</v>
      </c>
      <c r="K192" s="816">
        <f ca="1" t="shared" si="2"/>
        <v>0</v>
      </c>
    </row>
    <row r="193" ht="22.5" customHeight="1" spans="1:11">
      <c r="A193" s="827">
        <v>1010603</v>
      </c>
      <c r="B193" s="832" t="s">
        <v>2245</v>
      </c>
      <c r="C193" s="833">
        <v>-5.180921</v>
      </c>
      <c r="D193" s="834">
        <v>-5</v>
      </c>
      <c r="E193" s="831">
        <v>2013404</v>
      </c>
      <c r="F193" s="832" t="s">
        <v>2246</v>
      </c>
      <c r="G193" s="833">
        <v>78.057</v>
      </c>
      <c r="H193" s="834">
        <v>78</v>
      </c>
      <c r="J193" s="816">
        <f ca="1">SUMIF(表2.2024年公共财政支出决算表!$A$6:$A$1505,E193,表2.2024年公共财政支出决算表!$E$6:$E$1505)</f>
        <v>78</v>
      </c>
      <c r="K193" s="816">
        <f ca="1" t="shared" si="2"/>
        <v>0</v>
      </c>
    </row>
    <row r="194" ht="22.5" customHeight="1" spans="1:11">
      <c r="A194" s="827">
        <v>1010620</v>
      </c>
      <c r="B194" s="832" t="s">
        <v>2247</v>
      </c>
      <c r="C194" s="833">
        <v>2.54156</v>
      </c>
      <c r="D194" s="834">
        <v>3</v>
      </c>
      <c r="E194" s="831">
        <v>2013405</v>
      </c>
      <c r="F194" s="832" t="s">
        <v>2248</v>
      </c>
      <c r="G194" s="833">
        <v>7.04</v>
      </c>
      <c r="H194" s="834">
        <v>7</v>
      </c>
      <c r="J194" s="816">
        <f ca="1">SUMIF(表2.2024年公共财政支出决算表!$A$6:$A$1505,E194,表2.2024年公共财政支出决算表!$E$6:$E$1505)</f>
        <v>7</v>
      </c>
      <c r="K194" s="816">
        <f ca="1" t="shared" si="2"/>
        <v>0</v>
      </c>
    </row>
    <row r="195" ht="22.5" customHeight="1" spans="1:11">
      <c r="A195" s="827">
        <v>10107</v>
      </c>
      <c r="B195" s="828" t="s">
        <v>199</v>
      </c>
      <c r="C195" s="829">
        <f>SUM(C196:C199)</f>
        <v>537.408269</v>
      </c>
      <c r="D195" s="830">
        <f>SUM(D196:D199)</f>
        <v>537</v>
      </c>
      <c r="E195" s="831">
        <v>2013450</v>
      </c>
      <c r="F195" s="832" t="s">
        <v>1998</v>
      </c>
      <c r="G195" s="833"/>
      <c r="H195" s="834"/>
      <c r="J195" s="816">
        <f ca="1">SUMIF(表2.2024年公共财政支出决算表!$A$6:$A$1505,E195,表2.2024年公共财政支出决算表!$E$6:$E$1505)</f>
        <v>0</v>
      </c>
      <c r="K195" s="816">
        <f ca="1" t="shared" si="2"/>
        <v>0</v>
      </c>
    </row>
    <row r="196" ht="22.5" customHeight="1" spans="1:11">
      <c r="A196" s="827">
        <v>1010701</v>
      </c>
      <c r="B196" s="832" t="s">
        <v>2249</v>
      </c>
      <c r="C196" s="833"/>
      <c r="D196" s="834"/>
      <c r="E196" s="831">
        <v>2013499</v>
      </c>
      <c r="F196" s="832" t="s">
        <v>2250</v>
      </c>
      <c r="G196" s="833"/>
      <c r="H196" s="834"/>
      <c r="J196" s="816">
        <f ca="1">SUMIF(表2.2024年公共财政支出决算表!$A$6:$A$1505,E196,表2.2024年公共财政支出决算表!$E$6:$E$1505)</f>
        <v>0</v>
      </c>
      <c r="K196" s="816">
        <f ca="1" t="shared" si="2"/>
        <v>0</v>
      </c>
    </row>
    <row r="197" ht="22.5" customHeight="1" spans="1:11">
      <c r="A197" s="827">
        <v>1010702</v>
      </c>
      <c r="B197" s="832" t="s">
        <v>2251</v>
      </c>
      <c r="C197" s="833"/>
      <c r="D197" s="834"/>
      <c r="E197" s="831">
        <v>20135</v>
      </c>
      <c r="F197" s="828" t="s">
        <v>2252</v>
      </c>
      <c r="G197" s="829">
        <f>SUM(G198:G202)</f>
        <v>0</v>
      </c>
      <c r="H197" s="830">
        <f>SUM(H198:H202)</f>
        <v>0</v>
      </c>
      <c r="J197" s="816">
        <f ca="1">SUMIF(表2.2024年公共财政支出决算表!$A$6:$A$1505,E197,表2.2024年公共财政支出决算表!$E$6:$E$1505)</f>
        <v>0</v>
      </c>
      <c r="K197" s="816">
        <f ca="1" t="shared" si="2"/>
        <v>0</v>
      </c>
    </row>
    <row r="198" ht="22.5" customHeight="1" spans="1:11">
      <c r="A198" s="827">
        <v>1010719</v>
      </c>
      <c r="B198" s="832" t="s">
        <v>2253</v>
      </c>
      <c r="C198" s="833">
        <v>536.233677</v>
      </c>
      <c r="D198" s="834">
        <v>536</v>
      </c>
      <c r="E198" s="831">
        <v>2013501</v>
      </c>
      <c r="F198" s="832" t="s">
        <v>1980</v>
      </c>
      <c r="G198" s="833"/>
      <c r="H198" s="834"/>
      <c r="J198" s="816">
        <f ca="1">SUMIF(表2.2024年公共财政支出决算表!$A$6:$A$1505,E198,表2.2024年公共财政支出决算表!$E$6:$E$1505)</f>
        <v>0</v>
      </c>
      <c r="K198" s="816">
        <f ca="1" t="shared" si="2"/>
        <v>0</v>
      </c>
    </row>
    <row r="199" ht="22.5" customHeight="1" spans="1:11">
      <c r="A199" s="827">
        <v>1010720</v>
      </c>
      <c r="B199" s="832" t="s">
        <v>2254</v>
      </c>
      <c r="C199" s="833">
        <v>1.174592</v>
      </c>
      <c r="D199" s="834">
        <v>1</v>
      </c>
      <c r="E199" s="831">
        <v>2013502</v>
      </c>
      <c r="F199" s="832" t="s">
        <v>1982</v>
      </c>
      <c r="G199" s="833"/>
      <c r="H199" s="834"/>
      <c r="J199" s="816">
        <f ca="1">SUMIF(表2.2024年公共财政支出决算表!$A$6:$A$1505,E199,表2.2024年公共财政支出决算表!$E$6:$E$1505)</f>
        <v>0</v>
      </c>
      <c r="K199" s="816">
        <f ca="1" t="shared" ref="K199:K262" si="3">H199-J199</f>
        <v>0</v>
      </c>
    </row>
    <row r="200" ht="22.5" customHeight="1" spans="1:11">
      <c r="A200" s="827">
        <v>10109</v>
      </c>
      <c r="B200" s="828" t="s">
        <v>209</v>
      </c>
      <c r="C200" s="829">
        <f>SUM(C201,C204:C208,C210:C214)</f>
        <v>1291.042831</v>
      </c>
      <c r="D200" s="830">
        <f>SUM(D201,D204:D208,D210:D214)</f>
        <v>1291</v>
      </c>
      <c r="E200" s="831">
        <v>2013503</v>
      </c>
      <c r="F200" s="832" t="s">
        <v>1984</v>
      </c>
      <c r="G200" s="833"/>
      <c r="H200" s="834"/>
      <c r="J200" s="816">
        <f ca="1">SUMIF(表2.2024年公共财政支出决算表!$A$6:$A$1505,E200,表2.2024年公共财政支出决算表!$E$6:$E$1505)</f>
        <v>0</v>
      </c>
      <c r="K200" s="816">
        <f ca="1" t="shared" si="3"/>
        <v>0</v>
      </c>
    </row>
    <row r="201" ht="22.5" customHeight="1" spans="1:11">
      <c r="A201" s="827">
        <v>1010901</v>
      </c>
      <c r="B201" s="832" t="s">
        <v>2255</v>
      </c>
      <c r="C201" s="829">
        <f>SUM(C202:C203)</f>
        <v>133.200142</v>
      </c>
      <c r="D201" s="830">
        <f>SUM(D202:D203)</f>
        <v>133</v>
      </c>
      <c r="E201" s="831">
        <v>2013550</v>
      </c>
      <c r="F201" s="832" t="s">
        <v>1998</v>
      </c>
      <c r="G201" s="833"/>
      <c r="H201" s="834"/>
      <c r="J201" s="816">
        <f ca="1">SUMIF(表2.2024年公共财政支出决算表!$A$6:$A$1505,E201,表2.2024年公共财政支出决算表!$E$6:$E$1505)</f>
        <v>0</v>
      </c>
      <c r="K201" s="816">
        <f ca="1" t="shared" si="3"/>
        <v>0</v>
      </c>
    </row>
    <row r="202" ht="22.5" customHeight="1" spans="1:11">
      <c r="A202" s="827">
        <v>101090101</v>
      </c>
      <c r="B202" s="832" t="s">
        <v>2256</v>
      </c>
      <c r="C202" s="833"/>
      <c r="D202" s="834"/>
      <c r="E202" s="831">
        <v>2013599</v>
      </c>
      <c r="F202" s="832" t="s">
        <v>2257</v>
      </c>
      <c r="G202" s="833"/>
      <c r="H202" s="834"/>
      <c r="J202" s="816">
        <f ca="1">SUMIF(表2.2024年公共财政支出决算表!$A$6:$A$1505,E202,表2.2024年公共财政支出决算表!$E$6:$E$1505)</f>
        <v>0</v>
      </c>
      <c r="K202" s="816">
        <f ca="1" t="shared" si="3"/>
        <v>0</v>
      </c>
    </row>
    <row r="203" ht="22.5" customHeight="1" spans="1:11">
      <c r="A203" s="827">
        <v>101090109</v>
      </c>
      <c r="B203" s="832" t="s">
        <v>2258</v>
      </c>
      <c r="C203" s="833">
        <v>133.200142</v>
      </c>
      <c r="D203" s="834">
        <v>133</v>
      </c>
      <c r="E203" s="831">
        <v>20136</v>
      </c>
      <c r="F203" s="828" t="s">
        <v>2259</v>
      </c>
      <c r="G203" s="829">
        <f>SUM(G204:G208)</f>
        <v>0</v>
      </c>
      <c r="H203" s="830">
        <f>SUM(H204:H208)</f>
        <v>0</v>
      </c>
      <c r="J203" s="816">
        <f ca="1">SUMIF(表2.2024年公共财政支出决算表!$A$6:$A$1505,E203,表2.2024年公共财政支出决算表!$E$6:$E$1505)</f>
        <v>0</v>
      </c>
      <c r="K203" s="816">
        <f ca="1" t="shared" si="3"/>
        <v>0</v>
      </c>
    </row>
    <row r="204" ht="22.5" customHeight="1" spans="1:11">
      <c r="A204" s="827">
        <v>1010902</v>
      </c>
      <c r="B204" s="832" t="s">
        <v>2260</v>
      </c>
      <c r="C204" s="833">
        <v>27.556859</v>
      </c>
      <c r="D204" s="834">
        <v>28</v>
      </c>
      <c r="E204" s="831">
        <v>2013601</v>
      </c>
      <c r="F204" s="832" t="s">
        <v>1980</v>
      </c>
      <c r="G204" s="833"/>
      <c r="H204" s="834"/>
      <c r="J204" s="816">
        <f ca="1">SUMIF(表2.2024年公共财政支出决算表!$A$6:$A$1505,E204,表2.2024年公共财政支出决算表!$E$6:$E$1505)</f>
        <v>0</v>
      </c>
      <c r="K204" s="816">
        <f ca="1" t="shared" si="3"/>
        <v>0</v>
      </c>
    </row>
    <row r="205" ht="22.5" customHeight="1" spans="1:11">
      <c r="A205" s="827">
        <v>1010903</v>
      </c>
      <c r="B205" s="832" t="s">
        <v>2261</v>
      </c>
      <c r="C205" s="833">
        <v>970.570433</v>
      </c>
      <c r="D205" s="834">
        <v>970</v>
      </c>
      <c r="E205" s="831">
        <v>2013602</v>
      </c>
      <c r="F205" s="832" t="s">
        <v>1982</v>
      </c>
      <c r="G205" s="833"/>
      <c r="H205" s="834"/>
      <c r="J205" s="816">
        <f ca="1">SUMIF(表2.2024年公共财政支出决算表!$A$6:$A$1505,E205,表2.2024年公共财政支出决算表!$E$6:$E$1505)</f>
        <v>0</v>
      </c>
      <c r="K205" s="816">
        <f ca="1" t="shared" si="3"/>
        <v>0</v>
      </c>
    </row>
    <row r="206" ht="22.5" customHeight="1" spans="1:11">
      <c r="A206" s="827">
        <v>1010904</v>
      </c>
      <c r="B206" s="832" t="s">
        <v>2262</v>
      </c>
      <c r="C206" s="833"/>
      <c r="D206" s="834"/>
      <c r="E206" s="831">
        <v>2013603</v>
      </c>
      <c r="F206" s="832" t="s">
        <v>1984</v>
      </c>
      <c r="G206" s="833"/>
      <c r="H206" s="834"/>
      <c r="J206" s="816">
        <f ca="1">SUMIF(表2.2024年公共财政支出决算表!$A$6:$A$1505,E206,表2.2024年公共财政支出决算表!$E$6:$E$1505)</f>
        <v>0</v>
      </c>
      <c r="K206" s="816">
        <f ca="1" t="shared" si="3"/>
        <v>0</v>
      </c>
    </row>
    <row r="207" ht="22.5" customHeight="1" spans="1:11">
      <c r="A207" s="827">
        <v>1010905</v>
      </c>
      <c r="B207" s="832" t="s">
        <v>2263</v>
      </c>
      <c r="C207" s="833">
        <v>5.718729</v>
      </c>
      <c r="D207" s="834">
        <v>6</v>
      </c>
      <c r="E207" s="831">
        <v>2013650</v>
      </c>
      <c r="F207" s="832" t="s">
        <v>1998</v>
      </c>
      <c r="G207" s="833"/>
      <c r="H207" s="834"/>
      <c r="J207" s="816">
        <f ca="1">SUMIF(表2.2024年公共财政支出决算表!$A$6:$A$1505,E207,表2.2024年公共财政支出决算表!$E$6:$E$1505)</f>
        <v>0</v>
      </c>
      <c r="K207" s="816">
        <f ca="1" t="shared" si="3"/>
        <v>0</v>
      </c>
    </row>
    <row r="208" ht="22.5" customHeight="1" spans="1:11">
      <c r="A208" s="827">
        <v>1010906</v>
      </c>
      <c r="B208" s="832" t="s">
        <v>2264</v>
      </c>
      <c r="C208" s="833">
        <v>93.123983</v>
      </c>
      <c r="D208" s="834">
        <v>93</v>
      </c>
      <c r="E208" s="831">
        <v>2013699</v>
      </c>
      <c r="F208" s="832" t="s">
        <v>2265</v>
      </c>
      <c r="G208" s="833"/>
      <c r="H208" s="834"/>
      <c r="J208" s="816">
        <f ca="1">SUMIF(表2.2024年公共财政支出决算表!$A$6:$A$1505,E208,表2.2024年公共财政支出决算表!$E$6:$E$1505)</f>
        <v>0</v>
      </c>
      <c r="K208" s="816">
        <f ca="1" t="shared" si="3"/>
        <v>0</v>
      </c>
    </row>
    <row r="209" ht="22.5" customHeight="1" spans="1:11">
      <c r="A209" s="827">
        <v>1010918</v>
      </c>
      <c r="B209" s="832" t="s">
        <v>2266</v>
      </c>
      <c r="C209" s="833"/>
      <c r="D209" s="834"/>
      <c r="E209" s="831">
        <v>20137</v>
      </c>
      <c r="F209" s="828" t="s">
        <v>2267</v>
      </c>
      <c r="G209" s="829">
        <f>SUM(G210:G215)</f>
        <v>0</v>
      </c>
      <c r="H209" s="830">
        <f>SUM(H210:H215)</f>
        <v>0</v>
      </c>
      <c r="J209" s="816">
        <f ca="1">SUMIF(表2.2024年公共财政支出决算表!$A$6:$A$1505,E209,表2.2024年公共财政支出决算表!$E$6:$E$1505)</f>
        <v>0</v>
      </c>
      <c r="K209" s="816">
        <f ca="1" t="shared" si="3"/>
        <v>0</v>
      </c>
    </row>
    <row r="210" ht="22.5" customHeight="1" spans="1:11">
      <c r="A210" s="827">
        <v>1010919</v>
      </c>
      <c r="B210" s="832" t="s">
        <v>2268</v>
      </c>
      <c r="C210" s="833">
        <v>27.652614</v>
      </c>
      <c r="D210" s="834">
        <v>28</v>
      </c>
      <c r="E210" s="831">
        <v>2013701</v>
      </c>
      <c r="F210" s="832" t="s">
        <v>1980</v>
      </c>
      <c r="G210" s="833"/>
      <c r="H210" s="834"/>
      <c r="J210" s="816">
        <f ca="1">SUMIF(表2.2024年公共财政支出决算表!$A$6:$A$1505,E210,表2.2024年公共财政支出决算表!$E$6:$E$1505)</f>
        <v>0</v>
      </c>
      <c r="K210" s="816">
        <f ca="1" t="shared" si="3"/>
        <v>0</v>
      </c>
    </row>
    <row r="211" ht="22.5" customHeight="1" spans="1:11">
      <c r="A211" s="827">
        <v>1010920</v>
      </c>
      <c r="B211" s="832" t="s">
        <v>2269</v>
      </c>
      <c r="C211" s="833">
        <v>33.220071</v>
      </c>
      <c r="D211" s="834">
        <v>33</v>
      </c>
      <c r="E211" s="831">
        <v>2013702</v>
      </c>
      <c r="F211" s="832" t="s">
        <v>1982</v>
      </c>
      <c r="G211" s="833"/>
      <c r="H211" s="834"/>
      <c r="J211" s="816">
        <f ca="1">SUMIF(表2.2024年公共财政支出决算表!$A$6:$A$1505,E211,表2.2024年公共财政支出决算表!$E$6:$E$1505)</f>
        <v>0</v>
      </c>
      <c r="K211" s="816">
        <f ca="1" t="shared" si="3"/>
        <v>0</v>
      </c>
    </row>
    <row r="212" ht="22.5" customHeight="1" spans="1:11">
      <c r="A212" s="827">
        <v>1010921</v>
      </c>
      <c r="B212" s="832" t="s">
        <v>2270</v>
      </c>
      <c r="C212" s="833"/>
      <c r="D212" s="834"/>
      <c r="E212" s="831">
        <v>2013703</v>
      </c>
      <c r="F212" s="832" t="s">
        <v>1984</v>
      </c>
      <c r="G212" s="833"/>
      <c r="H212" s="834"/>
      <c r="J212" s="816">
        <f ca="1">SUMIF(表2.2024年公共财政支出决算表!$A$6:$A$1505,E212,表2.2024年公共财政支出决算表!$E$6:$E$1505)</f>
        <v>0</v>
      </c>
      <c r="K212" s="816">
        <f ca="1" t="shared" si="3"/>
        <v>0</v>
      </c>
    </row>
    <row r="213" ht="22.5" customHeight="1" spans="1:11">
      <c r="A213" s="827">
        <v>1010922</v>
      </c>
      <c r="B213" s="832" t="s">
        <v>2271</v>
      </c>
      <c r="C213" s="833"/>
      <c r="D213" s="834"/>
      <c r="E213" s="831">
        <v>2013704</v>
      </c>
      <c r="F213" s="832" t="s">
        <v>2272</v>
      </c>
      <c r="G213" s="833"/>
      <c r="H213" s="834"/>
      <c r="J213" s="816">
        <f ca="1">SUMIF(表2.2024年公共财政支出决算表!$A$6:$A$1505,E213,表2.2024年公共财政支出决算表!$E$6:$E$1505)</f>
        <v>0</v>
      </c>
      <c r="K213" s="816">
        <f ca="1" t="shared" si="3"/>
        <v>0</v>
      </c>
    </row>
    <row r="214" ht="22.5" customHeight="1" spans="1:11">
      <c r="A214" s="827">
        <v>1010923</v>
      </c>
      <c r="B214" s="832" t="s">
        <v>2273</v>
      </c>
      <c r="C214" s="833"/>
      <c r="D214" s="834"/>
      <c r="E214" s="831">
        <v>2013750</v>
      </c>
      <c r="F214" s="832" t="s">
        <v>1998</v>
      </c>
      <c r="G214" s="833"/>
      <c r="H214" s="834"/>
      <c r="J214" s="816">
        <f ca="1">SUMIF(表2.2024年公共财政支出决算表!$A$6:$A$1505,E214,表2.2024年公共财政支出决算表!$E$6:$E$1505)</f>
        <v>0</v>
      </c>
      <c r="K214" s="816">
        <f ca="1" t="shared" si="3"/>
        <v>0</v>
      </c>
    </row>
    <row r="215" ht="22.5" customHeight="1" spans="1:11">
      <c r="A215" s="827">
        <v>1010924</v>
      </c>
      <c r="B215" s="832" t="s">
        <v>2274</v>
      </c>
      <c r="C215" s="833"/>
      <c r="D215" s="834"/>
      <c r="E215" s="831">
        <v>2013799</v>
      </c>
      <c r="F215" s="832" t="s">
        <v>2275</v>
      </c>
      <c r="G215" s="833"/>
      <c r="H215" s="834"/>
      <c r="J215" s="816">
        <f ca="1">SUMIF(表2.2024年公共财政支出决算表!$A$6:$A$1505,E215,表2.2024年公共财政支出决算表!$E$6:$E$1505)</f>
        <v>0</v>
      </c>
      <c r="K215" s="816">
        <f ca="1" t="shared" si="3"/>
        <v>0</v>
      </c>
    </row>
    <row r="216" ht="22.5" customHeight="1" spans="1:11">
      <c r="A216" s="827">
        <v>10110</v>
      </c>
      <c r="B216" s="828" t="s">
        <v>233</v>
      </c>
      <c r="C216" s="829">
        <f>SUM(C217:C224)</f>
        <v>1012.033265</v>
      </c>
      <c r="D216" s="830">
        <f>SUM(D217:D224)</f>
        <v>1012</v>
      </c>
      <c r="E216" s="831">
        <v>20138</v>
      </c>
      <c r="F216" s="828" t="s">
        <v>2276</v>
      </c>
      <c r="G216" s="829">
        <f>SUM(G217:G230)</f>
        <v>1296.037075</v>
      </c>
      <c r="H216" s="830">
        <f>SUM(H217:H230)</f>
        <v>1296</v>
      </c>
      <c r="J216" s="816">
        <f ca="1">SUMIF(表2.2024年公共财政支出决算表!$A$6:$A$1505,E216,表2.2024年公共财政支出决算表!$E$6:$E$1505)</f>
        <v>1296</v>
      </c>
      <c r="K216" s="816">
        <f ca="1" t="shared" si="3"/>
        <v>0</v>
      </c>
    </row>
    <row r="217" ht="22.5" customHeight="1" spans="1:11">
      <c r="A217" s="827">
        <v>1011001</v>
      </c>
      <c r="B217" s="832" t="s">
        <v>2277</v>
      </c>
      <c r="C217" s="833">
        <v>63.385739</v>
      </c>
      <c r="D217" s="834">
        <v>64</v>
      </c>
      <c r="E217" s="831">
        <v>2013801</v>
      </c>
      <c r="F217" s="832" t="s">
        <v>1980</v>
      </c>
      <c r="G217" s="833">
        <v>1023.950712</v>
      </c>
      <c r="H217" s="834">
        <v>1024</v>
      </c>
      <c r="J217" s="816">
        <f ca="1">SUMIF(表2.2024年公共财政支出决算表!$A$6:$A$1505,E217,表2.2024年公共财政支出决算表!$E$6:$E$1505)</f>
        <v>1024</v>
      </c>
      <c r="K217" s="816">
        <f ca="1" t="shared" si="3"/>
        <v>0</v>
      </c>
    </row>
    <row r="218" ht="22.5" customHeight="1" spans="1:11">
      <c r="A218" s="827">
        <v>1011002</v>
      </c>
      <c r="B218" s="832" t="s">
        <v>2278</v>
      </c>
      <c r="C218" s="833">
        <v>59.324304</v>
      </c>
      <c r="D218" s="834">
        <v>59</v>
      </c>
      <c r="E218" s="831">
        <v>2013802</v>
      </c>
      <c r="F218" s="832" t="s">
        <v>1982</v>
      </c>
      <c r="G218" s="833">
        <v>29.497756</v>
      </c>
      <c r="H218" s="834">
        <v>30</v>
      </c>
      <c r="J218" s="816">
        <f ca="1">SUMIF(表2.2024年公共财政支出决算表!$A$6:$A$1505,E218,表2.2024年公共财政支出决算表!$E$6:$E$1505)</f>
        <v>30</v>
      </c>
      <c r="K218" s="816">
        <f ca="1" t="shared" si="3"/>
        <v>0</v>
      </c>
    </row>
    <row r="219" ht="22.5" customHeight="1" spans="1:11">
      <c r="A219" s="827">
        <v>1011003</v>
      </c>
      <c r="B219" s="832" t="s">
        <v>2279</v>
      </c>
      <c r="C219" s="833">
        <v>723.848522</v>
      </c>
      <c r="D219" s="834">
        <v>724</v>
      </c>
      <c r="E219" s="831">
        <v>2013803</v>
      </c>
      <c r="F219" s="832" t="s">
        <v>1984</v>
      </c>
      <c r="G219" s="833"/>
      <c r="H219" s="834"/>
      <c r="J219" s="816">
        <f ca="1">SUMIF(表2.2024年公共财政支出决算表!$A$6:$A$1505,E219,表2.2024年公共财政支出决算表!$E$6:$E$1505)</f>
        <v>0</v>
      </c>
      <c r="K219" s="816">
        <f ca="1" t="shared" si="3"/>
        <v>0</v>
      </c>
    </row>
    <row r="220" ht="22.5" customHeight="1" spans="1:11">
      <c r="A220" s="827">
        <v>1011004</v>
      </c>
      <c r="B220" s="832" t="s">
        <v>2280</v>
      </c>
      <c r="C220" s="833"/>
      <c r="D220" s="834"/>
      <c r="E220" s="831">
        <v>2013804</v>
      </c>
      <c r="F220" s="832" t="s">
        <v>2281</v>
      </c>
      <c r="G220" s="833"/>
      <c r="H220" s="834"/>
      <c r="J220" s="816">
        <f ca="1">SUMIF(表2.2024年公共财政支出决算表!$A$6:$A$1505,E220,表2.2024年公共财政支出决算表!$E$6:$E$1505)</f>
        <v>0</v>
      </c>
      <c r="K220" s="816">
        <f ca="1" t="shared" si="3"/>
        <v>0</v>
      </c>
    </row>
    <row r="221" ht="22.5" customHeight="1" spans="1:11">
      <c r="A221" s="827">
        <v>1011005</v>
      </c>
      <c r="B221" s="832" t="s">
        <v>2282</v>
      </c>
      <c r="C221" s="833">
        <v>13.972208</v>
      </c>
      <c r="D221" s="834">
        <v>14</v>
      </c>
      <c r="E221" s="831">
        <v>2013805</v>
      </c>
      <c r="F221" s="832" t="s">
        <v>2283</v>
      </c>
      <c r="G221" s="833">
        <v>5.995418</v>
      </c>
      <c r="H221" s="834">
        <v>6</v>
      </c>
      <c r="J221" s="816">
        <f ca="1">SUMIF(表2.2024年公共财政支出决算表!$A$6:$A$1505,E221,表2.2024年公共财政支出决算表!$E$6:$E$1505)</f>
        <v>6</v>
      </c>
      <c r="K221" s="816">
        <f ca="1" t="shared" si="3"/>
        <v>0</v>
      </c>
    </row>
    <row r="222" ht="22.5" customHeight="1" spans="1:11">
      <c r="A222" s="827">
        <v>1011006</v>
      </c>
      <c r="B222" s="832" t="s">
        <v>2284</v>
      </c>
      <c r="C222" s="833">
        <v>84.941123</v>
      </c>
      <c r="D222" s="834">
        <v>85</v>
      </c>
      <c r="E222" s="831">
        <v>2013808</v>
      </c>
      <c r="F222" s="832" t="s">
        <v>2075</v>
      </c>
      <c r="G222" s="833"/>
      <c r="H222" s="834"/>
      <c r="J222" s="816">
        <f ca="1">SUMIF(表2.2024年公共财政支出决算表!$A$6:$A$1505,E222,表2.2024年公共财政支出决算表!$E$6:$E$1505)</f>
        <v>0</v>
      </c>
      <c r="K222" s="816">
        <f ca="1" t="shared" si="3"/>
        <v>0</v>
      </c>
    </row>
    <row r="223" ht="22.5" customHeight="1" spans="1:11">
      <c r="A223" s="827">
        <v>1011019</v>
      </c>
      <c r="B223" s="832" t="s">
        <v>2285</v>
      </c>
      <c r="C223" s="833">
        <v>62.576879</v>
      </c>
      <c r="D223" s="834">
        <v>62</v>
      </c>
      <c r="E223" s="831">
        <v>2013810</v>
      </c>
      <c r="F223" s="832" t="s">
        <v>2286</v>
      </c>
      <c r="G223" s="833">
        <v>2</v>
      </c>
      <c r="H223" s="834">
        <v>2</v>
      </c>
      <c r="J223" s="816">
        <f ca="1">SUMIF(表2.2024年公共财政支出决算表!$A$6:$A$1505,E223,表2.2024年公共财政支出决算表!$E$6:$E$1505)</f>
        <v>2</v>
      </c>
      <c r="K223" s="816">
        <f ca="1" t="shared" si="3"/>
        <v>0</v>
      </c>
    </row>
    <row r="224" ht="22.5" customHeight="1" spans="1:11">
      <c r="A224" s="827">
        <v>1011020</v>
      </c>
      <c r="B224" s="832" t="s">
        <v>2287</v>
      </c>
      <c r="C224" s="833">
        <v>3.98449</v>
      </c>
      <c r="D224" s="834">
        <v>4</v>
      </c>
      <c r="E224" s="831">
        <v>2013812</v>
      </c>
      <c r="F224" s="832" t="s">
        <v>2288</v>
      </c>
      <c r="G224" s="833">
        <v>7.994947</v>
      </c>
      <c r="H224" s="834">
        <v>8</v>
      </c>
      <c r="J224" s="816">
        <f ca="1">SUMIF(表2.2024年公共财政支出决算表!$A$6:$A$1505,E224,表2.2024年公共财政支出决算表!$E$6:$E$1505)</f>
        <v>8</v>
      </c>
      <c r="K224" s="816">
        <f ca="1" t="shared" si="3"/>
        <v>0</v>
      </c>
    </row>
    <row r="225" ht="22.5" customHeight="1" spans="1:11">
      <c r="A225" s="827">
        <v>10111</v>
      </c>
      <c r="B225" s="828" t="s">
        <v>247</v>
      </c>
      <c r="C225" s="829">
        <f>SUM(C226,C229,C230)</f>
        <v>661.813353</v>
      </c>
      <c r="D225" s="830">
        <f>SUM(D226,D229,D230)</f>
        <v>662</v>
      </c>
      <c r="E225" s="831">
        <v>2013813</v>
      </c>
      <c r="F225" s="832" t="s">
        <v>2289</v>
      </c>
      <c r="G225" s="833"/>
      <c r="H225" s="834"/>
      <c r="J225" s="816">
        <f ca="1">SUMIF(表2.2024年公共财政支出决算表!$A$6:$A$1505,E225,表2.2024年公共财政支出决算表!$E$6:$E$1505)</f>
        <v>0</v>
      </c>
      <c r="K225" s="816">
        <f ca="1" t="shared" si="3"/>
        <v>0</v>
      </c>
    </row>
    <row r="226" ht="22.5" customHeight="1" spans="1:11">
      <c r="A226" s="827">
        <v>1011101</v>
      </c>
      <c r="B226" s="832" t="s">
        <v>2290</v>
      </c>
      <c r="C226" s="829">
        <f>SUM(C227:C228)</f>
        <v>0</v>
      </c>
      <c r="D226" s="830">
        <f>SUM(D227:D228)</f>
        <v>0</v>
      </c>
      <c r="E226" s="831">
        <v>2013814</v>
      </c>
      <c r="F226" s="832" t="s">
        <v>2291</v>
      </c>
      <c r="G226" s="833"/>
      <c r="H226" s="834"/>
      <c r="J226" s="816">
        <f ca="1">SUMIF(表2.2024年公共财政支出决算表!$A$6:$A$1505,E226,表2.2024年公共财政支出决算表!$E$6:$E$1505)</f>
        <v>0</v>
      </c>
      <c r="K226" s="816">
        <f ca="1" t="shared" si="3"/>
        <v>0</v>
      </c>
    </row>
    <row r="227" ht="22.5" customHeight="1" spans="1:11">
      <c r="A227" s="827">
        <v>101110101</v>
      </c>
      <c r="B227" s="832" t="s">
        <v>2292</v>
      </c>
      <c r="C227" s="833"/>
      <c r="D227" s="834"/>
      <c r="E227" s="831">
        <v>2013815</v>
      </c>
      <c r="F227" s="832" t="s">
        <v>2293</v>
      </c>
      <c r="G227" s="833"/>
      <c r="H227" s="834"/>
      <c r="J227" s="816">
        <f ca="1">SUMIF(表2.2024年公共财政支出决算表!$A$6:$A$1505,E227,表2.2024年公共财政支出决算表!$E$6:$E$1505)</f>
        <v>0</v>
      </c>
      <c r="K227" s="816">
        <f ca="1" t="shared" si="3"/>
        <v>0</v>
      </c>
    </row>
    <row r="228" ht="22.5" customHeight="1" spans="1:11">
      <c r="A228" s="827">
        <v>101110109</v>
      </c>
      <c r="B228" s="832" t="s">
        <v>2294</v>
      </c>
      <c r="C228" s="833"/>
      <c r="D228" s="834"/>
      <c r="E228" s="831">
        <v>2013816</v>
      </c>
      <c r="F228" s="832" t="s">
        <v>2295</v>
      </c>
      <c r="G228" s="833">
        <v>28.252317</v>
      </c>
      <c r="H228" s="834">
        <v>28</v>
      </c>
      <c r="J228" s="816">
        <f ca="1">SUMIF(表2.2024年公共财政支出决算表!$A$6:$A$1505,E228,表2.2024年公共财政支出决算表!$E$6:$E$1505)</f>
        <v>28</v>
      </c>
      <c r="K228" s="816">
        <f ca="1" t="shared" si="3"/>
        <v>0</v>
      </c>
    </row>
    <row r="229" ht="22.5" customHeight="1" spans="1:11">
      <c r="A229" s="827">
        <v>1011119</v>
      </c>
      <c r="B229" s="832" t="s">
        <v>2296</v>
      </c>
      <c r="C229" s="833">
        <v>619.039228</v>
      </c>
      <c r="D229" s="834">
        <v>619</v>
      </c>
      <c r="E229" s="831">
        <v>2013850</v>
      </c>
      <c r="F229" s="832" t="s">
        <v>1998</v>
      </c>
      <c r="G229" s="833">
        <v>198.345925</v>
      </c>
      <c r="H229" s="834">
        <v>198</v>
      </c>
      <c r="J229" s="816">
        <f ca="1">SUMIF(表2.2024年公共财政支出决算表!$A$6:$A$1505,E229,表2.2024年公共财政支出决算表!$E$6:$E$1505)</f>
        <v>198</v>
      </c>
      <c r="K229" s="816">
        <f ca="1" t="shared" si="3"/>
        <v>0</v>
      </c>
    </row>
    <row r="230" ht="22.5" customHeight="1" spans="1:11">
      <c r="A230" s="827">
        <v>1011120</v>
      </c>
      <c r="B230" s="832" t="s">
        <v>2297</v>
      </c>
      <c r="C230" s="833">
        <v>42.774125</v>
      </c>
      <c r="D230" s="834">
        <v>43</v>
      </c>
      <c r="E230" s="831">
        <v>2013899</v>
      </c>
      <c r="F230" s="832" t="s">
        <v>2298</v>
      </c>
      <c r="G230" s="833"/>
      <c r="H230" s="834"/>
      <c r="J230" s="816">
        <f ca="1">SUMIF(表2.2024年公共财政支出决算表!$A$6:$A$1505,E230,表2.2024年公共财政支出决算表!$E$6:$E$1505)</f>
        <v>0</v>
      </c>
      <c r="K230" s="816">
        <f ca="1" t="shared" si="3"/>
        <v>0</v>
      </c>
    </row>
    <row r="231" ht="22.5" customHeight="1" spans="1:11">
      <c r="A231" s="827">
        <v>10112</v>
      </c>
      <c r="B231" s="828" t="s">
        <v>253</v>
      </c>
      <c r="C231" s="829">
        <f>SUM(C232:C239)</f>
        <v>560.253776</v>
      </c>
      <c r="D231" s="830">
        <f>SUM(D232:D239)</f>
        <v>560</v>
      </c>
      <c r="E231" s="831">
        <v>20139</v>
      </c>
      <c r="F231" s="828" t="s">
        <v>2299</v>
      </c>
      <c r="G231" s="829">
        <f>SUM(G232:G237)</f>
        <v>84.860235</v>
      </c>
      <c r="H231" s="830">
        <f>SUM(H232:H237)</f>
        <v>85</v>
      </c>
      <c r="J231" s="816">
        <f ca="1">SUMIF(表2.2024年公共财政支出决算表!$A$6:$A$1505,E231,表2.2024年公共财政支出决算表!$E$6:$E$1505)</f>
        <v>85</v>
      </c>
      <c r="K231" s="816">
        <f ca="1" t="shared" si="3"/>
        <v>0</v>
      </c>
    </row>
    <row r="232" ht="22.5" customHeight="1" spans="1:11">
      <c r="A232" s="827">
        <v>1011201</v>
      </c>
      <c r="B232" s="832" t="s">
        <v>2300</v>
      </c>
      <c r="C232" s="833">
        <v>20.084333</v>
      </c>
      <c r="D232" s="834">
        <v>20</v>
      </c>
      <c r="E232" s="831">
        <v>2013901</v>
      </c>
      <c r="F232" s="832" t="s">
        <v>1980</v>
      </c>
      <c r="G232" s="833">
        <v>84.113104</v>
      </c>
      <c r="H232" s="834">
        <v>84</v>
      </c>
      <c r="J232" s="816">
        <f ca="1">SUMIF(表2.2024年公共财政支出决算表!$A$6:$A$1505,E232,表2.2024年公共财政支出决算表!$E$6:$E$1505)</f>
        <v>84</v>
      </c>
      <c r="K232" s="816">
        <f ca="1" t="shared" si="3"/>
        <v>0</v>
      </c>
    </row>
    <row r="233" ht="22.5" customHeight="1" spans="1:11">
      <c r="A233" s="827">
        <v>1011202</v>
      </c>
      <c r="B233" s="832" t="s">
        <v>2301</v>
      </c>
      <c r="C233" s="833">
        <v>6.826181</v>
      </c>
      <c r="D233" s="834">
        <v>7</v>
      </c>
      <c r="E233" s="831">
        <v>2013902</v>
      </c>
      <c r="F233" s="832" t="s">
        <v>1982</v>
      </c>
      <c r="G233" s="833">
        <v>0.747131</v>
      </c>
      <c r="H233" s="834">
        <v>1</v>
      </c>
      <c r="J233" s="816">
        <f ca="1">SUMIF(表2.2024年公共财政支出决算表!$A$6:$A$1505,E233,表2.2024年公共财政支出决算表!$E$6:$E$1505)</f>
        <v>1</v>
      </c>
      <c r="K233" s="816">
        <f ca="1" t="shared" si="3"/>
        <v>0</v>
      </c>
    </row>
    <row r="234" ht="22.5" customHeight="1" spans="1:11">
      <c r="A234" s="827">
        <v>1011203</v>
      </c>
      <c r="B234" s="832" t="s">
        <v>2302</v>
      </c>
      <c r="C234" s="833">
        <v>480.769941</v>
      </c>
      <c r="D234" s="834">
        <v>481</v>
      </c>
      <c r="E234" s="831">
        <v>2013903</v>
      </c>
      <c r="F234" s="832" t="s">
        <v>1984</v>
      </c>
      <c r="G234" s="833"/>
      <c r="H234" s="834"/>
      <c r="J234" s="816">
        <f ca="1">SUMIF(表2.2024年公共财政支出决算表!$A$6:$A$1505,E234,表2.2024年公共财政支出决算表!$E$6:$E$1505)</f>
        <v>0</v>
      </c>
      <c r="K234" s="816">
        <f ca="1" t="shared" si="3"/>
        <v>0</v>
      </c>
    </row>
    <row r="235" ht="22.5" customHeight="1" spans="1:11">
      <c r="A235" s="827">
        <v>1011204</v>
      </c>
      <c r="B235" s="832" t="s">
        <v>2303</v>
      </c>
      <c r="C235" s="833"/>
      <c r="D235" s="834"/>
      <c r="E235" s="831">
        <v>2013904</v>
      </c>
      <c r="F235" s="832" t="s">
        <v>2219</v>
      </c>
      <c r="G235" s="833"/>
      <c r="H235" s="834"/>
      <c r="J235" s="816">
        <f ca="1">SUMIF(表2.2024年公共财政支出决算表!$A$6:$A$1505,E235,表2.2024年公共财政支出决算表!$E$6:$E$1505)</f>
        <v>0</v>
      </c>
      <c r="K235" s="816">
        <f ca="1" t="shared" si="3"/>
        <v>0</v>
      </c>
    </row>
    <row r="236" ht="22.5" customHeight="1" spans="1:11">
      <c r="A236" s="827">
        <v>1011205</v>
      </c>
      <c r="B236" s="832" t="s">
        <v>2304</v>
      </c>
      <c r="C236" s="833">
        <v>31.298804</v>
      </c>
      <c r="D236" s="834">
        <v>31</v>
      </c>
      <c r="E236" s="831">
        <v>2013950</v>
      </c>
      <c r="F236" s="832" t="s">
        <v>1998</v>
      </c>
      <c r="G236" s="833"/>
      <c r="H236" s="834"/>
      <c r="J236" s="816">
        <f ca="1">SUMIF(表2.2024年公共财政支出决算表!$A$6:$A$1505,E236,表2.2024年公共财政支出决算表!$E$6:$E$1505)</f>
        <v>0</v>
      </c>
      <c r="K236" s="816">
        <f ca="1" t="shared" si="3"/>
        <v>0</v>
      </c>
    </row>
    <row r="237" ht="22.5" customHeight="1" spans="1:11">
      <c r="A237" s="827">
        <v>1011206</v>
      </c>
      <c r="B237" s="832" t="s">
        <v>2305</v>
      </c>
      <c r="C237" s="833">
        <v>4.841358</v>
      </c>
      <c r="D237" s="834">
        <v>5</v>
      </c>
      <c r="E237" s="831">
        <v>2013999</v>
      </c>
      <c r="F237" s="832" t="s">
        <v>2306</v>
      </c>
      <c r="G237" s="833"/>
      <c r="H237" s="834"/>
      <c r="J237" s="816">
        <f ca="1">SUMIF(表2.2024年公共财政支出决算表!$A$6:$A$1505,E237,表2.2024年公共财政支出决算表!$E$6:$E$1505)</f>
        <v>0</v>
      </c>
      <c r="K237" s="816">
        <f ca="1" t="shared" si="3"/>
        <v>0</v>
      </c>
    </row>
    <row r="238" ht="22.5" customHeight="1" spans="1:11">
      <c r="A238" s="827">
        <v>1011219</v>
      </c>
      <c r="B238" s="832" t="s">
        <v>2307</v>
      </c>
      <c r="C238" s="833">
        <v>6.809156</v>
      </c>
      <c r="D238" s="834">
        <v>7</v>
      </c>
      <c r="E238" s="831">
        <v>20140</v>
      </c>
      <c r="F238" s="828" t="s">
        <v>2308</v>
      </c>
      <c r="G238" s="829">
        <f>SUM(G239:G243)</f>
        <v>48.326709</v>
      </c>
      <c r="H238" s="830">
        <f>SUM(H239:H243)</f>
        <v>48</v>
      </c>
      <c r="J238" s="816">
        <f ca="1">SUMIF(表2.2024年公共财政支出决算表!$A$6:$A$1505,E238,表2.2024年公共财政支出决算表!$E$6:$E$1505)</f>
        <v>48</v>
      </c>
      <c r="K238" s="816">
        <f ca="1" t="shared" si="3"/>
        <v>0</v>
      </c>
    </row>
    <row r="239" ht="22.5" customHeight="1" spans="1:11">
      <c r="A239" s="827">
        <v>1011220</v>
      </c>
      <c r="B239" s="832" t="s">
        <v>2309</v>
      </c>
      <c r="C239" s="833">
        <v>9.624003</v>
      </c>
      <c r="D239" s="834">
        <v>9</v>
      </c>
      <c r="E239" s="831">
        <v>2014001</v>
      </c>
      <c r="F239" s="832" t="s">
        <v>1980</v>
      </c>
      <c r="G239" s="833"/>
      <c r="H239" s="834"/>
      <c r="J239" s="816">
        <f ca="1">SUMIF(表2.2024年公共财政支出决算表!$A$6:$A$1505,E239,表2.2024年公共财政支出决算表!$E$6:$E$1505)</f>
        <v>0</v>
      </c>
      <c r="K239" s="816">
        <f ca="1" t="shared" si="3"/>
        <v>0</v>
      </c>
    </row>
    <row r="240" ht="22.5" customHeight="1" spans="1:11">
      <c r="A240" s="827">
        <v>10113</v>
      </c>
      <c r="B240" s="828" t="s">
        <v>266</v>
      </c>
      <c r="C240" s="829">
        <f>SUM(C241:C248)</f>
        <v>1438.956356</v>
      </c>
      <c r="D240" s="830">
        <f>SUM(D241:D248)</f>
        <v>1439</v>
      </c>
      <c r="E240" s="831">
        <v>2014002</v>
      </c>
      <c r="F240" s="832" t="s">
        <v>1982</v>
      </c>
      <c r="G240" s="833">
        <v>16.326709</v>
      </c>
      <c r="H240" s="834">
        <v>16</v>
      </c>
      <c r="J240" s="816">
        <f ca="1">SUMIF(表2.2024年公共财政支出决算表!$A$6:$A$1505,E240,表2.2024年公共财政支出决算表!$E$6:$E$1505)</f>
        <v>16</v>
      </c>
      <c r="K240" s="816">
        <f ca="1" t="shared" si="3"/>
        <v>0</v>
      </c>
    </row>
    <row r="241" ht="22.5" customHeight="1" spans="1:11">
      <c r="A241" s="827">
        <v>1011301</v>
      </c>
      <c r="B241" s="832" t="s">
        <v>2310</v>
      </c>
      <c r="C241" s="833"/>
      <c r="D241" s="834"/>
      <c r="E241" s="831">
        <v>2014003</v>
      </c>
      <c r="F241" s="832" t="s">
        <v>1984</v>
      </c>
      <c r="G241" s="833"/>
      <c r="H241" s="834"/>
      <c r="J241" s="816">
        <f ca="1">SUMIF(表2.2024年公共财政支出决算表!$A$6:$A$1505,E241,表2.2024年公共财政支出决算表!$E$6:$E$1505)</f>
        <v>0</v>
      </c>
      <c r="K241" s="816">
        <f ca="1" t="shared" si="3"/>
        <v>0</v>
      </c>
    </row>
    <row r="242" ht="22.5" customHeight="1" spans="1:11">
      <c r="A242" s="827">
        <v>1011302</v>
      </c>
      <c r="B242" s="832" t="s">
        <v>2311</v>
      </c>
      <c r="C242" s="833"/>
      <c r="D242" s="834"/>
      <c r="E242" s="831">
        <v>2014004</v>
      </c>
      <c r="F242" s="832" t="s">
        <v>2312</v>
      </c>
      <c r="G242" s="833">
        <v>32</v>
      </c>
      <c r="H242" s="834">
        <v>32</v>
      </c>
      <c r="J242" s="816">
        <f ca="1">SUMIF(表2.2024年公共财政支出决算表!$A$6:$A$1505,E242,表2.2024年公共财政支出决算表!$E$6:$E$1505)</f>
        <v>32</v>
      </c>
      <c r="K242" s="816">
        <f ca="1" t="shared" si="3"/>
        <v>0</v>
      </c>
    </row>
    <row r="243" ht="22.5" customHeight="1" spans="1:11">
      <c r="A243" s="827">
        <v>1011303</v>
      </c>
      <c r="B243" s="832" t="s">
        <v>2313</v>
      </c>
      <c r="C243" s="833">
        <v>747.195796</v>
      </c>
      <c r="D243" s="834">
        <v>747</v>
      </c>
      <c r="E243" s="831">
        <v>2014099</v>
      </c>
      <c r="F243" s="832" t="s">
        <v>2314</v>
      </c>
      <c r="G243" s="833"/>
      <c r="H243" s="834"/>
      <c r="J243" s="816">
        <f ca="1">SUMIF(表2.2024年公共财政支出决算表!$A$6:$A$1505,E243,表2.2024年公共财政支出决算表!$E$6:$E$1505)</f>
        <v>0</v>
      </c>
      <c r="K243" s="816">
        <f ca="1" t="shared" si="3"/>
        <v>0</v>
      </c>
    </row>
    <row r="244" ht="22.5" customHeight="1" spans="1:11">
      <c r="A244" s="827">
        <v>1011304</v>
      </c>
      <c r="B244" s="832" t="s">
        <v>2315</v>
      </c>
      <c r="C244" s="833"/>
      <c r="D244" s="834"/>
      <c r="E244" s="831">
        <v>20199</v>
      </c>
      <c r="F244" s="828" t="s">
        <v>2316</v>
      </c>
      <c r="G244" s="829">
        <f>SUM(G245:G246)</f>
        <v>0</v>
      </c>
      <c r="H244" s="830">
        <f>SUM(H245:H246)</f>
        <v>0</v>
      </c>
      <c r="J244" s="816">
        <f ca="1">SUMIF(表2.2024年公共财政支出决算表!$A$6:$A$1505,E244,表2.2024年公共财政支出决算表!$E$6:$E$1505)</f>
        <v>0</v>
      </c>
      <c r="K244" s="816">
        <f ca="1" t="shared" si="3"/>
        <v>0</v>
      </c>
    </row>
    <row r="245" ht="22.5" customHeight="1" spans="1:11">
      <c r="A245" s="827">
        <v>1011305</v>
      </c>
      <c r="B245" s="832" t="s">
        <v>2317</v>
      </c>
      <c r="C245" s="833">
        <v>25.580902</v>
      </c>
      <c r="D245" s="834">
        <v>26</v>
      </c>
      <c r="E245" s="831">
        <v>2019901</v>
      </c>
      <c r="F245" s="832" t="s">
        <v>2318</v>
      </c>
      <c r="G245" s="833"/>
      <c r="H245" s="834"/>
      <c r="J245" s="816">
        <f ca="1">SUMIF(表2.2024年公共财政支出决算表!$A$6:$A$1505,E245,表2.2024年公共财政支出决算表!$E$6:$E$1505)</f>
        <v>0</v>
      </c>
      <c r="K245" s="816">
        <f ca="1" t="shared" si="3"/>
        <v>0</v>
      </c>
    </row>
    <row r="246" ht="22.5" customHeight="1" spans="1:11">
      <c r="A246" s="827">
        <v>1011306</v>
      </c>
      <c r="B246" s="832" t="s">
        <v>2319</v>
      </c>
      <c r="C246" s="833">
        <v>97.124897</v>
      </c>
      <c r="D246" s="834">
        <v>97</v>
      </c>
      <c r="E246" s="831">
        <v>2019999</v>
      </c>
      <c r="F246" s="832" t="s">
        <v>2320</v>
      </c>
      <c r="G246" s="833"/>
      <c r="H246" s="834"/>
      <c r="J246" s="816">
        <f ca="1">SUMIF(表2.2024年公共财政支出决算表!$A$6:$A$1505,E246,表2.2024年公共财政支出决算表!$E$6:$E$1505)</f>
        <v>0</v>
      </c>
      <c r="K246" s="816">
        <f ca="1" t="shared" si="3"/>
        <v>0</v>
      </c>
    </row>
    <row r="247" ht="22.5" customHeight="1" spans="1:11">
      <c r="A247" s="827">
        <v>1011319</v>
      </c>
      <c r="B247" s="832" t="s">
        <v>2321</v>
      </c>
      <c r="C247" s="833">
        <v>538.050753</v>
      </c>
      <c r="D247" s="834">
        <v>538</v>
      </c>
      <c r="E247" s="831">
        <v>202</v>
      </c>
      <c r="F247" s="828" t="s">
        <v>369</v>
      </c>
      <c r="G247" s="829">
        <f>G248+G255+G258+G261+G267+G272+G274+G279+G285</f>
        <v>0</v>
      </c>
      <c r="H247" s="830">
        <f>H248+H255+H258+H261+H267+H272+H274+H279+H285</f>
        <v>0</v>
      </c>
      <c r="J247" s="816">
        <f ca="1">SUMIF(表2.2024年公共财政支出决算表!$A$6:$A$1505,E247,表2.2024年公共财政支出决算表!$E$6:$E$1505)</f>
        <v>0</v>
      </c>
      <c r="K247" s="816">
        <f ca="1" t="shared" si="3"/>
        <v>0</v>
      </c>
    </row>
    <row r="248" ht="22.5" customHeight="1" spans="1:11">
      <c r="A248" s="827">
        <v>1011320</v>
      </c>
      <c r="B248" s="832" t="s">
        <v>2322</v>
      </c>
      <c r="C248" s="833">
        <v>31.004008</v>
      </c>
      <c r="D248" s="834">
        <v>31</v>
      </c>
      <c r="E248" s="831">
        <v>20201</v>
      </c>
      <c r="F248" s="828" t="s">
        <v>371</v>
      </c>
      <c r="G248" s="829">
        <f>SUM(G249:G254)</f>
        <v>0</v>
      </c>
      <c r="H248" s="830">
        <f>SUM(H249:H254)</f>
        <v>0</v>
      </c>
      <c r="J248" s="816">
        <f ca="1">SUMIF(表2.2024年公共财政支出决算表!$A$6:$A$1505,E248,表2.2024年公共财政支出决算表!$E$6:$E$1505)</f>
        <v>0</v>
      </c>
      <c r="K248" s="816">
        <f ca="1" t="shared" si="3"/>
        <v>0</v>
      </c>
    </row>
    <row r="249" ht="22.5" customHeight="1" spans="1:11">
      <c r="A249" s="827">
        <v>10114</v>
      </c>
      <c r="B249" s="828" t="s">
        <v>278</v>
      </c>
      <c r="C249" s="829">
        <f>SUM(C250:C251)</f>
        <v>687.022354</v>
      </c>
      <c r="D249" s="830">
        <f>SUM(D250:D251)</f>
        <v>687</v>
      </c>
      <c r="E249" s="831">
        <v>2020101</v>
      </c>
      <c r="F249" s="832" t="s">
        <v>1980</v>
      </c>
      <c r="G249" s="833"/>
      <c r="H249" s="834"/>
      <c r="J249" s="816">
        <f ca="1">SUMIF(表2.2024年公共财政支出决算表!$A$6:$A$1505,E249,表2.2024年公共财政支出决算表!$E$6:$E$1505)</f>
        <v>0</v>
      </c>
      <c r="K249" s="816">
        <f ca="1" t="shared" si="3"/>
        <v>0</v>
      </c>
    </row>
    <row r="250" ht="22.5" customHeight="1" spans="1:11">
      <c r="A250" s="827">
        <v>1011401</v>
      </c>
      <c r="B250" s="832" t="s">
        <v>280</v>
      </c>
      <c r="C250" s="833">
        <v>686.60592</v>
      </c>
      <c r="D250" s="834">
        <v>687</v>
      </c>
      <c r="E250" s="831">
        <v>2020102</v>
      </c>
      <c r="F250" s="832" t="s">
        <v>1982</v>
      </c>
      <c r="G250" s="833"/>
      <c r="H250" s="834"/>
      <c r="J250" s="816">
        <f ca="1">SUMIF(表2.2024年公共财政支出决算表!$A$6:$A$1505,E250,表2.2024年公共财政支出决算表!$E$6:$E$1505)</f>
        <v>0</v>
      </c>
      <c r="K250" s="816">
        <f ca="1" t="shared" si="3"/>
        <v>0</v>
      </c>
    </row>
    <row r="251" ht="22.5" customHeight="1" spans="1:11">
      <c r="A251" s="827">
        <v>1011420</v>
      </c>
      <c r="B251" s="832" t="s">
        <v>281</v>
      </c>
      <c r="C251" s="833">
        <v>0.416434</v>
      </c>
      <c r="D251" s="834"/>
      <c r="E251" s="831">
        <v>2020103</v>
      </c>
      <c r="F251" s="832" t="s">
        <v>1984</v>
      </c>
      <c r="G251" s="833"/>
      <c r="H251" s="834"/>
      <c r="J251" s="816">
        <f ca="1">SUMIF(表2.2024年公共财政支出决算表!$A$6:$A$1505,E251,表2.2024年公共财政支出决算表!$E$6:$E$1505)</f>
        <v>0</v>
      </c>
      <c r="K251" s="816">
        <f ca="1" t="shared" si="3"/>
        <v>0</v>
      </c>
    </row>
    <row r="252" ht="22.5" customHeight="1" spans="1:11">
      <c r="A252" s="827">
        <v>10115</v>
      </c>
      <c r="B252" s="828" t="s">
        <v>283</v>
      </c>
      <c r="C252" s="829">
        <f>SUM(C253:C254)</f>
        <v>0</v>
      </c>
      <c r="D252" s="830">
        <f>SUM(D253:D254)</f>
        <v>0</v>
      </c>
      <c r="E252" s="831">
        <v>2020104</v>
      </c>
      <c r="F252" s="832" t="s">
        <v>2219</v>
      </c>
      <c r="G252" s="833"/>
      <c r="H252" s="834"/>
      <c r="J252" s="816">
        <f ca="1">SUMIF(表2.2024年公共财政支出决算表!$A$6:$A$1505,E252,表2.2024年公共财政支出决算表!$E$6:$E$1505)</f>
        <v>0</v>
      </c>
      <c r="K252" s="816">
        <f ca="1" t="shared" si="3"/>
        <v>0</v>
      </c>
    </row>
    <row r="253" ht="22.5" customHeight="1" spans="1:11">
      <c r="A253" s="827">
        <v>1011501</v>
      </c>
      <c r="B253" s="832" t="s">
        <v>285</v>
      </c>
      <c r="C253" s="833"/>
      <c r="D253" s="834"/>
      <c r="E253" s="831">
        <v>2020150</v>
      </c>
      <c r="F253" s="832" t="s">
        <v>1998</v>
      </c>
      <c r="G253" s="833"/>
      <c r="H253" s="834"/>
      <c r="J253" s="816">
        <f ca="1">SUMIF(表2.2024年公共财政支出决算表!$A$6:$A$1505,E253,表2.2024年公共财政支出决算表!$E$6:$E$1505)</f>
        <v>0</v>
      </c>
      <c r="K253" s="816">
        <f ca="1" t="shared" si="3"/>
        <v>0</v>
      </c>
    </row>
    <row r="254" ht="22.5" customHeight="1" spans="1:11">
      <c r="A254" s="827">
        <v>1011520</v>
      </c>
      <c r="B254" s="832" t="s">
        <v>286</v>
      </c>
      <c r="C254" s="833"/>
      <c r="D254" s="834"/>
      <c r="E254" s="831">
        <v>2020199</v>
      </c>
      <c r="F254" s="832" t="s">
        <v>2323</v>
      </c>
      <c r="G254" s="833"/>
      <c r="H254" s="834"/>
      <c r="J254" s="816">
        <f ca="1">SUMIF(表2.2024年公共财政支出决算表!$A$6:$A$1505,E254,表2.2024年公共财政支出决算表!$E$6:$E$1505)</f>
        <v>0</v>
      </c>
      <c r="K254" s="816">
        <f ca="1" t="shared" si="3"/>
        <v>0</v>
      </c>
    </row>
    <row r="255" ht="22.5" customHeight="1" spans="1:11">
      <c r="A255" s="827">
        <v>10116</v>
      </c>
      <c r="B255" s="828" t="s">
        <v>287</v>
      </c>
      <c r="C255" s="829">
        <f t="shared" ref="C255:H255" si="4">SUM(C256:C257)</f>
        <v>0</v>
      </c>
      <c r="D255" s="830">
        <f t="shared" si="4"/>
        <v>0</v>
      </c>
      <c r="E255" s="831">
        <v>20202</v>
      </c>
      <c r="F255" s="828" t="s">
        <v>2324</v>
      </c>
      <c r="G255" s="829">
        <f t="shared" si="4"/>
        <v>0</v>
      </c>
      <c r="H255" s="830">
        <f t="shared" si="4"/>
        <v>0</v>
      </c>
      <c r="J255" s="816">
        <f ca="1">SUMIF(表2.2024年公共财政支出决算表!$A$6:$A$1505,E255,表2.2024年公共财政支出决算表!$E$6:$E$1505)</f>
        <v>0</v>
      </c>
      <c r="K255" s="816">
        <f ca="1" t="shared" si="3"/>
        <v>0</v>
      </c>
    </row>
    <row r="256" ht="22.5" customHeight="1" spans="1:11">
      <c r="A256" s="827">
        <v>1011601</v>
      </c>
      <c r="B256" s="832" t="s">
        <v>2325</v>
      </c>
      <c r="C256" s="833"/>
      <c r="D256" s="834"/>
      <c r="E256" s="831">
        <v>2020201</v>
      </c>
      <c r="F256" s="832" t="s">
        <v>2326</v>
      </c>
      <c r="G256" s="833"/>
      <c r="H256" s="834"/>
      <c r="J256" s="816">
        <f ca="1">SUMIF(表2.2024年公共财政支出决算表!$A$6:$A$1505,E256,表2.2024年公共财政支出决算表!$E$6:$E$1505)</f>
        <v>0</v>
      </c>
      <c r="K256" s="816">
        <f ca="1" t="shared" si="3"/>
        <v>0</v>
      </c>
    </row>
    <row r="257" ht="22.5" customHeight="1" spans="1:11">
      <c r="A257" s="827">
        <v>1011620</v>
      </c>
      <c r="B257" s="832" t="s">
        <v>2327</v>
      </c>
      <c r="C257" s="833"/>
      <c r="D257" s="834"/>
      <c r="E257" s="831">
        <v>2020202</v>
      </c>
      <c r="F257" s="832" t="s">
        <v>2328</v>
      </c>
      <c r="G257" s="833"/>
      <c r="H257" s="834"/>
      <c r="J257" s="816">
        <f ca="1">SUMIF(表2.2024年公共财政支出决算表!$A$6:$A$1505,E257,表2.2024年公共财政支出决算表!$E$6:$E$1505)</f>
        <v>0</v>
      </c>
      <c r="K257" s="816">
        <f ca="1" t="shared" si="3"/>
        <v>0</v>
      </c>
    </row>
    <row r="258" ht="22.5" customHeight="1" spans="1:11">
      <c r="A258" s="827">
        <v>10117</v>
      </c>
      <c r="B258" s="828" t="s">
        <v>2329</v>
      </c>
      <c r="C258" s="829">
        <f>SUM(C259,C263,C268,C269)</f>
        <v>0</v>
      </c>
      <c r="D258" s="830">
        <f>SUM(D259,D263,D268,D269)</f>
        <v>0</v>
      </c>
      <c r="E258" s="831">
        <v>20203</v>
      </c>
      <c r="F258" s="828" t="s">
        <v>2330</v>
      </c>
      <c r="G258" s="829">
        <f>SUM(G259:G260)</f>
        <v>0</v>
      </c>
      <c r="H258" s="830">
        <f>SUM(H259:H260)</f>
        <v>0</v>
      </c>
      <c r="J258" s="816">
        <f ca="1">SUMIF(表2.2024年公共财政支出决算表!$A$6:$A$1505,E258,表2.2024年公共财政支出决算表!$E$6:$E$1505)</f>
        <v>0</v>
      </c>
      <c r="K258" s="816">
        <f ca="1" t="shared" si="3"/>
        <v>0</v>
      </c>
    </row>
    <row r="259" ht="22.5" customHeight="1" spans="1:11">
      <c r="A259" s="827">
        <v>1011701</v>
      </c>
      <c r="B259" s="832" t="s">
        <v>2331</v>
      </c>
      <c r="C259" s="829">
        <f>SUM(C260:C262)</f>
        <v>0</v>
      </c>
      <c r="D259" s="830">
        <f>SUM(D260:D262)</f>
        <v>0</v>
      </c>
      <c r="E259" s="831">
        <v>2020304</v>
      </c>
      <c r="F259" s="832" t="s">
        <v>2332</v>
      </c>
      <c r="G259" s="833"/>
      <c r="H259" s="834"/>
      <c r="J259" s="816">
        <f ca="1">SUMIF(表2.2024年公共财政支出决算表!$A$6:$A$1505,E259,表2.2024年公共财政支出决算表!$E$6:$E$1505)</f>
        <v>0</v>
      </c>
      <c r="K259" s="816">
        <f ca="1" t="shared" si="3"/>
        <v>0</v>
      </c>
    </row>
    <row r="260" ht="22.5" customHeight="1" spans="1:11">
      <c r="A260" s="827">
        <v>101170101</v>
      </c>
      <c r="B260" s="832" t="s">
        <v>2333</v>
      </c>
      <c r="C260" s="833"/>
      <c r="D260" s="834"/>
      <c r="E260" s="831">
        <v>2020306</v>
      </c>
      <c r="F260" s="832" t="s">
        <v>2334</v>
      </c>
      <c r="G260" s="833"/>
      <c r="H260" s="834"/>
      <c r="J260" s="816">
        <f ca="1">SUMIF(表2.2024年公共财政支出决算表!$A$6:$A$1505,E260,表2.2024年公共财政支出决算表!$E$6:$E$1505)</f>
        <v>0</v>
      </c>
      <c r="K260" s="816">
        <f ca="1" t="shared" si="3"/>
        <v>0</v>
      </c>
    </row>
    <row r="261" ht="22.5" customHeight="1" spans="1:11">
      <c r="A261" s="827">
        <v>101170102</v>
      </c>
      <c r="B261" s="832" t="s">
        <v>2335</v>
      </c>
      <c r="C261" s="833"/>
      <c r="D261" s="834"/>
      <c r="E261" s="831">
        <v>20204</v>
      </c>
      <c r="F261" s="828" t="s">
        <v>2336</v>
      </c>
      <c r="G261" s="829">
        <f>SUM(G262:G266)</f>
        <v>0</v>
      </c>
      <c r="H261" s="830">
        <f>SUM(H262:H266)</f>
        <v>0</v>
      </c>
      <c r="J261" s="816">
        <f ca="1">SUMIF(表2.2024年公共财政支出决算表!$A$6:$A$1505,E261,表2.2024年公共财政支出决算表!$E$6:$E$1505)</f>
        <v>0</v>
      </c>
      <c r="K261" s="816">
        <f ca="1" t="shared" si="3"/>
        <v>0</v>
      </c>
    </row>
    <row r="262" ht="22.5" customHeight="1" spans="1:11">
      <c r="A262" s="827">
        <v>101170103</v>
      </c>
      <c r="B262" s="832" t="s">
        <v>2337</v>
      </c>
      <c r="C262" s="833"/>
      <c r="D262" s="834"/>
      <c r="E262" s="831">
        <v>2020401</v>
      </c>
      <c r="F262" s="832" t="s">
        <v>2338</v>
      </c>
      <c r="G262" s="833"/>
      <c r="H262" s="834"/>
      <c r="J262" s="816">
        <f ca="1">SUMIF(表2.2024年公共财政支出决算表!$A$6:$A$1505,E262,表2.2024年公共财政支出决算表!$E$6:$E$1505)</f>
        <v>0</v>
      </c>
      <c r="K262" s="816">
        <f ca="1" t="shared" si="3"/>
        <v>0</v>
      </c>
    </row>
    <row r="263" ht="22.5" customHeight="1" spans="1:11">
      <c r="A263" s="827">
        <v>1011703</v>
      </c>
      <c r="B263" s="832" t="s">
        <v>2339</v>
      </c>
      <c r="C263" s="829">
        <f>SUM(C264:C267)</f>
        <v>0</v>
      </c>
      <c r="D263" s="830">
        <f>SUM(D264:D267)</f>
        <v>0</v>
      </c>
      <c r="E263" s="831">
        <v>2020402</v>
      </c>
      <c r="F263" s="832" t="s">
        <v>2340</v>
      </c>
      <c r="G263" s="833"/>
      <c r="H263" s="834"/>
      <c r="J263" s="816">
        <f ca="1">SUMIF(表2.2024年公共财政支出决算表!$A$6:$A$1505,E263,表2.2024年公共财政支出决算表!$E$6:$E$1505)</f>
        <v>0</v>
      </c>
      <c r="K263" s="816">
        <f ca="1" t="shared" ref="K263:K326" si="5">H263-J263</f>
        <v>0</v>
      </c>
    </row>
    <row r="264" ht="22.5" customHeight="1" spans="1:11">
      <c r="A264" s="827">
        <v>101170301</v>
      </c>
      <c r="B264" s="832" t="s">
        <v>2341</v>
      </c>
      <c r="C264" s="833"/>
      <c r="D264" s="834"/>
      <c r="E264" s="831">
        <v>2020403</v>
      </c>
      <c r="F264" s="832" t="s">
        <v>2342</v>
      </c>
      <c r="G264" s="833"/>
      <c r="H264" s="834"/>
      <c r="J264" s="816">
        <f ca="1">SUMIF(表2.2024年公共财政支出决算表!$A$6:$A$1505,E264,表2.2024年公共财政支出决算表!$E$6:$E$1505)</f>
        <v>0</v>
      </c>
      <c r="K264" s="816">
        <f ca="1" t="shared" si="5"/>
        <v>0</v>
      </c>
    </row>
    <row r="265" ht="22.5" customHeight="1" spans="1:11">
      <c r="A265" s="827">
        <v>101170302</v>
      </c>
      <c r="B265" s="832" t="s">
        <v>2343</v>
      </c>
      <c r="C265" s="833"/>
      <c r="D265" s="834"/>
      <c r="E265" s="831">
        <v>2020404</v>
      </c>
      <c r="F265" s="832" t="s">
        <v>2344</v>
      </c>
      <c r="G265" s="833"/>
      <c r="H265" s="834"/>
      <c r="J265" s="816">
        <f ca="1">SUMIF(表2.2024年公共财政支出决算表!$A$6:$A$1505,E265,表2.2024年公共财政支出决算表!$E$6:$E$1505)</f>
        <v>0</v>
      </c>
      <c r="K265" s="816">
        <f ca="1" t="shared" si="5"/>
        <v>0</v>
      </c>
    </row>
    <row r="266" ht="22.5" customHeight="1" spans="1:11">
      <c r="A266" s="827">
        <v>101170303</v>
      </c>
      <c r="B266" s="832" t="s">
        <v>2345</v>
      </c>
      <c r="C266" s="833"/>
      <c r="D266" s="834"/>
      <c r="E266" s="831">
        <v>2020499</v>
      </c>
      <c r="F266" s="832" t="s">
        <v>2346</v>
      </c>
      <c r="G266" s="833"/>
      <c r="H266" s="834"/>
      <c r="J266" s="816">
        <f ca="1">SUMIF(表2.2024年公共财政支出决算表!$A$6:$A$1505,E266,表2.2024年公共财政支出决算表!$E$6:$E$1505)</f>
        <v>0</v>
      </c>
      <c r="K266" s="816">
        <f ca="1" t="shared" si="5"/>
        <v>0</v>
      </c>
    </row>
    <row r="267" ht="22.5" customHeight="1" spans="1:11">
      <c r="A267" s="827">
        <v>101170304</v>
      </c>
      <c r="B267" s="832" t="s">
        <v>2347</v>
      </c>
      <c r="C267" s="833"/>
      <c r="D267" s="834"/>
      <c r="E267" s="831">
        <v>20205</v>
      </c>
      <c r="F267" s="828" t="s">
        <v>2348</v>
      </c>
      <c r="G267" s="829">
        <f>SUM(G268:G271)</f>
        <v>0</v>
      </c>
      <c r="H267" s="830">
        <f>SUM(H268:H271)</f>
        <v>0</v>
      </c>
      <c r="J267" s="816">
        <f ca="1">SUMIF(表2.2024年公共财政支出决算表!$A$6:$A$1505,E267,表2.2024年公共财政支出决算表!$E$6:$E$1505)</f>
        <v>0</v>
      </c>
      <c r="K267" s="816">
        <f ca="1" t="shared" si="5"/>
        <v>0</v>
      </c>
    </row>
    <row r="268" ht="22.5" customHeight="1" spans="1:11">
      <c r="A268" s="827">
        <v>1011720</v>
      </c>
      <c r="B268" s="832" t="s">
        <v>2349</v>
      </c>
      <c r="C268" s="833"/>
      <c r="D268" s="834"/>
      <c r="E268" s="831">
        <v>2020503</v>
      </c>
      <c r="F268" s="832" t="s">
        <v>2350</v>
      </c>
      <c r="G268" s="833"/>
      <c r="H268" s="834"/>
      <c r="J268" s="816">
        <f ca="1">SUMIF(表2.2024年公共财政支出决算表!$A$6:$A$1505,E268,表2.2024年公共财政支出决算表!$E$6:$E$1505)</f>
        <v>0</v>
      </c>
      <c r="K268" s="816">
        <f ca="1" t="shared" si="5"/>
        <v>0</v>
      </c>
    </row>
    <row r="269" ht="22.5" customHeight="1" spans="1:11">
      <c r="A269" s="827">
        <v>1011721</v>
      </c>
      <c r="B269" s="832" t="s">
        <v>2351</v>
      </c>
      <c r="C269" s="833"/>
      <c r="D269" s="834"/>
      <c r="E269" s="831">
        <v>2020504</v>
      </c>
      <c r="F269" s="832" t="s">
        <v>2352</v>
      </c>
      <c r="G269" s="833"/>
      <c r="H269" s="834"/>
      <c r="J269" s="816">
        <f ca="1">SUMIF(表2.2024年公共财政支出决算表!$A$6:$A$1505,E269,表2.2024年公共财政支出决算表!$E$6:$E$1505)</f>
        <v>0</v>
      </c>
      <c r="K269" s="816">
        <f ca="1" t="shared" si="5"/>
        <v>0</v>
      </c>
    </row>
    <row r="270" ht="22.5" customHeight="1" spans="1:11">
      <c r="A270" s="827">
        <v>10118</v>
      </c>
      <c r="B270" s="828" t="s">
        <v>2353</v>
      </c>
      <c r="C270" s="829">
        <f>SUM(C271:C273)</f>
        <v>6622.203855</v>
      </c>
      <c r="D270" s="830">
        <f>SUM(D271:D273)</f>
        <v>6622</v>
      </c>
      <c r="E270" s="831">
        <v>2020505</v>
      </c>
      <c r="F270" s="832" t="s">
        <v>2354</v>
      </c>
      <c r="G270" s="833"/>
      <c r="H270" s="834"/>
      <c r="J270" s="816">
        <f ca="1">SUMIF(表2.2024年公共财政支出决算表!$A$6:$A$1505,E270,表2.2024年公共财政支出决算表!$E$6:$E$1505)</f>
        <v>0</v>
      </c>
      <c r="K270" s="816">
        <f ca="1" t="shared" si="5"/>
        <v>0</v>
      </c>
    </row>
    <row r="271" ht="22.5" customHeight="1" spans="1:11">
      <c r="A271" s="827">
        <v>1011801</v>
      </c>
      <c r="B271" s="832" t="s">
        <v>2355</v>
      </c>
      <c r="C271" s="833">
        <v>6622.04391</v>
      </c>
      <c r="D271" s="834">
        <v>6622</v>
      </c>
      <c r="E271" s="831">
        <v>2020599</v>
      </c>
      <c r="F271" s="832" t="s">
        <v>2356</v>
      </c>
      <c r="G271" s="833"/>
      <c r="H271" s="834"/>
      <c r="J271" s="816">
        <f ca="1">SUMIF(表2.2024年公共财政支出决算表!$A$6:$A$1505,E271,表2.2024年公共财政支出决算表!$E$6:$E$1505)</f>
        <v>0</v>
      </c>
      <c r="K271" s="816">
        <f ca="1" t="shared" si="5"/>
        <v>0</v>
      </c>
    </row>
    <row r="272" ht="22.5" customHeight="1" spans="1:11">
      <c r="A272" s="827">
        <v>1011802</v>
      </c>
      <c r="B272" s="832" t="s">
        <v>2357</v>
      </c>
      <c r="C272" s="833"/>
      <c r="D272" s="834"/>
      <c r="E272" s="831">
        <v>20206</v>
      </c>
      <c r="F272" s="828" t="s">
        <v>2358</v>
      </c>
      <c r="G272" s="829">
        <f>G273</f>
        <v>0</v>
      </c>
      <c r="H272" s="830">
        <f>H273</f>
        <v>0</v>
      </c>
      <c r="J272" s="816">
        <f ca="1">SUMIF(表2.2024年公共财政支出决算表!$A$6:$A$1505,E272,表2.2024年公共财政支出决算表!$E$6:$E$1505)</f>
        <v>0</v>
      </c>
      <c r="K272" s="816">
        <f ca="1" t="shared" si="5"/>
        <v>0</v>
      </c>
    </row>
    <row r="273" ht="22.5" customHeight="1" spans="1:11">
      <c r="A273" s="827">
        <v>1011820</v>
      </c>
      <c r="B273" s="832" t="s">
        <v>2359</v>
      </c>
      <c r="C273" s="833">
        <v>0.159945</v>
      </c>
      <c r="D273" s="834"/>
      <c r="E273" s="831">
        <v>2020601</v>
      </c>
      <c r="F273" s="832" t="s">
        <v>2360</v>
      </c>
      <c r="G273" s="833"/>
      <c r="H273" s="834"/>
      <c r="J273" s="816">
        <f ca="1">SUMIF(表2.2024年公共财政支出决算表!$A$6:$A$1505,E273,表2.2024年公共财政支出决算表!$E$6:$E$1505)</f>
        <v>0</v>
      </c>
      <c r="K273" s="816">
        <f ca="1" t="shared" si="5"/>
        <v>0</v>
      </c>
    </row>
    <row r="274" ht="22.5" customHeight="1" spans="1:11">
      <c r="A274" s="827">
        <v>10119</v>
      </c>
      <c r="B274" s="828" t="s">
        <v>2361</v>
      </c>
      <c r="C274" s="829">
        <f>SUM(C275:C276)</f>
        <v>1124.582344</v>
      </c>
      <c r="D274" s="830">
        <f>SUM(D275:D276)</f>
        <v>1125</v>
      </c>
      <c r="E274" s="831">
        <v>20207</v>
      </c>
      <c r="F274" s="828" t="s">
        <v>2362</v>
      </c>
      <c r="G274" s="829">
        <f>SUM(G275:G278)</f>
        <v>0</v>
      </c>
      <c r="H274" s="830">
        <f>SUM(H275:H278)</f>
        <v>0</v>
      </c>
      <c r="J274" s="816">
        <f ca="1">SUMIF(表2.2024年公共财政支出决算表!$A$6:$A$1505,E274,表2.2024年公共财政支出决算表!$E$6:$E$1505)</f>
        <v>0</v>
      </c>
      <c r="K274" s="816">
        <f ca="1" t="shared" si="5"/>
        <v>0</v>
      </c>
    </row>
    <row r="275" ht="22.5" customHeight="1" spans="1:11">
      <c r="A275" s="827">
        <v>1011901</v>
      </c>
      <c r="B275" s="832" t="s">
        <v>2363</v>
      </c>
      <c r="C275" s="833">
        <v>1124.582344</v>
      </c>
      <c r="D275" s="834">
        <v>1125</v>
      </c>
      <c r="E275" s="831">
        <v>2020701</v>
      </c>
      <c r="F275" s="832" t="s">
        <v>2364</v>
      </c>
      <c r="G275" s="833"/>
      <c r="H275" s="834"/>
      <c r="J275" s="816">
        <f ca="1">SUMIF(表2.2024年公共财政支出决算表!$A$6:$A$1505,E275,表2.2024年公共财政支出决算表!$E$6:$E$1505)</f>
        <v>0</v>
      </c>
      <c r="K275" s="816">
        <f ca="1" t="shared" si="5"/>
        <v>0</v>
      </c>
    </row>
    <row r="276" ht="22.5" customHeight="1" spans="1:11">
      <c r="A276" s="827">
        <v>1011920</v>
      </c>
      <c r="B276" s="832" t="s">
        <v>2365</v>
      </c>
      <c r="C276" s="833"/>
      <c r="D276" s="834"/>
      <c r="E276" s="831">
        <v>2020702</v>
      </c>
      <c r="F276" s="832" t="s">
        <v>2366</v>
      </c>
      <c r="G276" s="833"/>
      <c r="H276" s="834"/>
      <c r="J276" s="816">
        <f ca="1">SUMIF(表2.2024年公共财政支出决算表!$A$6:$A$1505,E276,表2.2024年公共财政支出决算表!$E$6:$E$1505)</f>
        <v>0</v>
      </c>
      <c r="K276" s="816">
        <f ca="1" t="shared" si="5"/>
        <v>0</v>
      </c>
    </row>
    <row r="277" ht="22.5" customHeight="1" spans="1:11">
      <c r="A277" s="827">
        <v>10120</v>
      </c>
      <c r="B277" s="828" t="s">
        <v>2367</v>
      </c>
      <c r="C277" s="829">
        <f>SUM(C278:C279)</f>
        <v>5122.634153</v>
      </c>
      <c r="D277" s="830">
        <f>SUM(D278:D279)</f>
        <v>5123</v>
      </c>
      <c r="E277" s="831">
        <v>2020703</v>
      </c>
      <c r="F277" s="832" t="s">
        <v>2368</v>
      </c>
      <c r="G277" s="833"/>
      <c r="H277" s="834"/>
      <c r="J277" s="816">
        <f ca="1">SUMIF(表2.2024年公共财政支出决算表!$A$6:$A$1505,E277,表2.2024年公共财政支出决算表!$E$6:$E$1505)</f>
        <v>0</v>
      </c>
      <c r="K277" s="816">
        <f ca="1" t="shared" si="5"/>
        <v>0</v>
      </c>
    </row>
    <row r="278" ht="22.5" customHeight="1" spans="1:11">
      <c r="A278" s="827">
        <v>1012001</v>
      </c>
      <c r="B278" s="832" t="s">
        <v>2369</v>
      </c>
      <c r="C278" s="833">
        <v>5122.634153</v>
      </c>
      <c r="D278" s="834">
        <v>5123</v>
      </c>
      <c r="E278" s="831">
        <v>2020799</v>
      </c>
      <c r="F278" s="832" t="s">
        <v>2370</v>
      </c>
      <c r="G278" s="833"/>
      <c r="H278" s="834"/>
      <c r="J278" s="816">
        <f ca="1">SUMIF(表2.2024年公共财政支出决算表!$A$6:$A$1505,E278,表2.2024年公共财政支出决算表!$E$6:$E$1505)</f>
        <v>0</v>
      </c>
      <c r="K278" s="816">
        <f ca="1" t="shared" si="5"/>
        <v>0</v>
      </c>
    </row>
    <row r="279" ht="22.5" customHeight="1" spans="1:11">
      <c r="A279" s="827">
        <v>1012020</v>
      </c>
      <c r="B279" s="832" t="s">
        <v>2371</v>
      </c>
      <c r="C279" s="833"/>
      <c r="D279" s="834"/>
      <c r="E279" s="831">
        <v>20208</v>
      </c>
      <c r="F279" s="828" t="s">
        <v>2372</v>
      </c>
      <c r="G279" s="829">
        <f>SUM(G280:G284)</f>
        <v>0</v>
      </c>
      <c r="H279" s="830">
        <f>SUM(H280:H284)</f>
        <v>0</v>
      </c>
      <c r="J279" s="816">
        <f ca="1">SUMIF(表2.2024年公共财政支出决算表!$A$6:$A$1505,E279,表2.2024年公共财政支出决算表!$E$6:$E$1505)</f>
        <v>0</v>
      </c>
      <c r="K279" s="816">
        <f ca="1" t="shared" si="5"/>
        <v>0</v>
      </c>
    </row>
    <row r="280" ht="22.5" customHeight="1" spans="1:11">
      <c r="A280" s="827">
        <v>10121</v>
      </c>
      <c r="B280" s="828" t="s">
        <v>2373</v>
      </c>
      <c r="C280" s="829">
        <f>SUM(C281:C282)</f>
        <v>114.272955</v>
      </c>
      <c r="D280" s="830">
        <f>SUM(D281:D282)</f>
        <v>114</v>
      </c>
      <c r="E280" s="831">
        <v>2020801</v>
      </c>
      <c r="F280" s="832" t="s">
        <v>1980</v>
      </c>
      <c r="G280" s="833"/>
      <c r="H280" s="834"/>
      <c r="J280" s="816">
        <f ca="1">SUMIF(表2.2024年公共财政支出决算表!$A$6:$A$1505,E280,表2.2024年公共财政支出决算表!$E$6:$E$1505)</f>
        <v>0</v>
      </c>
      <c r="K280" s="816">
        <f ca="1" t="shared" si="5"/>
        <v>0</v>
      </c>
    </row>
    <row r="281" ht="22.5" customHeight="1" spans="1:11">
      <c r="A281" s="827">
        <v>1012101</v>
      </c>
      <c r="B281" s="832" t="s">
        <v>2374</v>
      </c>
      <c r="C281" s="833">
        <v>111.294391</v>
      </c>
      <c r="D281" s="834">
        <v>111</v>
      </c>
      <c r="E281" s="831">
        <v>2020802</v>
      </c>
      <c r="F281" s="832" t="s">
        <v>1982</v>
      </c>
      <c r="G281" s="833"/>
      <c r="H281" s="834"/>
      <c r="J281" s="816">
        <f ca="1">SUMIF(表2.2024年公共财政支出决算表!$A$6:$A$1505,E281,表2.2024年公共财政支出决算表!$E$6:$E$1505)</f>
        <v>0</v>
      </c>
      <c r="K281" s="816">
        <f ca="1" t="shared" si="5"/>
        <v>0</v>
      </c>
    </row>
    <row r="282" ht="22.5" customHeight="1" spans="1:11">
      <c r="A282" s="827">
        <v>1012120</v>
      </c>
      <c r="B282" s="832" t="s">
        <v>2375</v>
      </c>
      <c r="C282" s="833">
        <v>2.978564</v>
      </c>
      <c r="D282" s="834">
        <v>3</v>
      </c>
      <c r="E282" s="831">
        <v>2020803</v>
      </c>
      <c r="F282" s="832" t="s">
        <v>1984</v>
      </c>
      <c r="G282" s="833"/>
      <c r="H282" s="834"/>
      <c r="J282" s="816">
        <f ca="1">SUMIF(表2.2024年公共财政支出决算表!$A$6:$A$1505,E282,表2.2024年公共财政支出决算表!$E$6:$E$1505)</f>
        <v>0</v>
      </c>
      <c r="K282" s="816">
        <f ca="1" t="shared" si="5"/>
        <v>0</v>
      </c>
    </row>
    <row r="283" ht="22.5" customHeight="1" spans="1:11">
      <c r="A283" s="827">
        <v>10199</v>
      </c>
      <c r="B283" s="828" t="s">
        <v>2376</v>
      </c>
      <c r="C283" s="829">
        <f>SUM(C284:C285)</f>
        <v>66.166312</v>
      </c>
      <c r="D283" s="830">
        <f>SUM(D284:D285)</f>
        <v>66</v>
      </c>
      <c r="E283" s="831">
        <v>2020850</v>
      </c>
      <c r="F283" s="832" t="s">
        <v>1998</v>
      </c>
      <c r="G283" s="833"/>
      <c r="H283" s="834"/>
      <c r="J283" s="816">
        <f ca="1">SUMIF(表2.2024年公共财政支出决算表!$A$6:$A$1505,E283,表2.2024年公共财政支出决算表!$E$6:$E$1505)</f>
        <v>0</v>
      </c>
      <c r="K283" s="816">
        <f ca="1" t="shared" si="5"/>
        <v>0</v>
      </c>
    </row>
    <row r="284" ht="22.5" customHeight="1" spans="1:11">
      <c r="A284" s="827">
        <v>1019901</v>
      </c>
      <c r="B284" s="832" t="s">
        <v>2377</v>
      </c>
      <c r="C284" s="833">
        <v>66.166312</v>
      </c>
      <c r="D284" s="834">
        <v>66</v>
      </c>
      <c r="E284" s="831">
        <v>2020899</v>
      </c>
      <c r="F284" s="832" t="s">
        <v>2378</v>
      </c>
      <c r="G284" s="833"/>
      <c r="H284" s="834"/>
      <c r="J284" s="816">
        <f ca="1">SUMIF(表2.2024年公共财政支出决算表!$A$6:$A$1505,E284,表2.2024年公共财政支出决算表!$E$6:$E$1505)</f>
        <v>0</v>
      </c>
      <c r="K284" s="816">
        <f ca="1" t="shared" si="5"/>
        <v>0</v>
      </c>
    </row>
    <row r="285" ht="22.5" customHeight="1" spans="1:11">
      <c r="A285" s="827">
        <v>1019920</v>
      </c>
      <c r="B285" s="832" t="s">
        <v>2379</v>
      </c>
      <c r="C285" s="833"/>
      <c r="D285" s="834"/>
      <c r="E285" s="831">
        <v>20299</v>
      </c>
      <c r="F285" s="828" t="s">
        <v>2380</v>
      </c>
      <c r="G285" s="829">
        <f>G286</f>
        <v>0</v>
      </c>
      <c r="H285" s="830">
        <f>H286</f>
        <v>0</v>
      </c>
      <c r="J285" s="816">
        <f ca="1">SUMIF(表2.2024年公共财政支出决算表!$A$6:$A$1505,E285,表2.2024年公共财政支出决算表!$E$6:$E$1505)</f>
        <v>0</v>
      </c>
      <c r="K285" s="816">
        <f ca="1" t="shared" si="5"/>
        <v>0</v>
      </c>
    </row>
    <row r="286" ht="22.5" customHeight="1" spans="1:11">
      <c r="A286" s="827">
        <v>103</v>
      </c>
      <c r="B286" s="828" t="s">
        <v>324</v>
      </c>
      <c r="C286" s="829">
        <f>C287+C314+C508+C548+C567+C618+C621+C627</f>
        <v>32716.841096</v>
      </c>
      <c r="D286" s="830">
        <f>D287+D314+D508+D548+D567+D618+D621+D627</f>
        <v>32717</v>
      </c>
      <c r="E286" s="831">
        <v>2029999</v>
      </c>
      <c r="F286" s="832" t="s">
        <v>2381</v>
      </c>
      <c r="G286" s="833"/>
      <c r="H286" s="834"/>
      <c r="J286" s="816">
        <f ca="1">SUMIF(表2.2024年公共财政支出决算表!$A$6:$A$1505,E286,表2.2024年公共财政支出决算表!$E$6:$E$1505)</f>
        <v>0</v>
      </c>
      <c r="K286" s="816">
        <f ca="1" t="shared" si="5"/>
        <v>0</v>
      </c>
    </row>
    <row r="287" ht="22.5" customHeight="1" spans="1:11">
      <c r="A287" s="827">
        <v>10302</v>
      </c>
      <c r="B287" s="828" t="s">
        <v>326</v>
      </c>
      <c r="C287" s="829">
        <f>SUM(C288,C297:C300,C303:C311,C796)</f>
        <v>1018.026966</v>
      </c>
      <c r="D287" s="830">
        <f>SUM(D288,D297:D300,D303:D311,D796)</f>
        <v>1018</v>
      </c>
      <c r="E287" s="831">
        <v>203</v>
      </c>
      <c r="F287" s="828" t="s">
        <v>436</v>
      </c>
      <c r="G287" s="829">
        <f>SUM(G288,G292,G294,G296,G304)</f>
        <v>227.2</v>
      </c>
      <c r="H287" s="830">
        <f>SUM(H288,H292,H294,H296,H304)</f>
        <v>227</v>
      </c>
      <c r="J287" s="816">
        <f ca="1">SUMIF(表2.2024年公共财政支出决算表!$A$6:$A$1505,E287,表2.2024年公共财政支出决算表!$E$6:$E$1505)</f>
        <v>227</v>
      </c>
      <c r="K287" s="816">
        <f ca="1" t="shared" si="5"/>
        <v>0</v>
      </c>
    </row>
    <row r="288" ht="22.5" customHeight="1" spans="1:11">
      <c r="A288" s="827">
        <v>1030203</v>
      </c>
      <c r="B288" s="832" t="s">
        <v>2382</v>
      </c>
      <c r="C288" s="829">
        <f>SUM(C289:C292,C294,C296)</f>
        <v>599.178495</v>
      </c>
      <c r="D288" s="830">
        <f>SUM(D289:D292,D294,D296)</f>
        <v>599</v>
      </c>
      <c r="E288" s="831">
        <v>20301</v>
      </c>
      <c r="F288" s="828" t="s">
        <v>2383</v>
      </c>
      <c r="G288" s="829">
        <f>SUM(G289:G291)</f>
        <v>0</v>
      </c>
      <c r="H288" s="830">
        <f>SUM(H289:H291)</f>
        <v>0</v>
      </c>
      <c r="J288" s="816">
        <f ca="1">SUMIF(表2.2024年公共财政支出决算表!$A$6:$A$1505,E288,表2.2024年公共财政支出决算表!$E$6:$E$1505)</f>
        <v>0</v>
      </c>
      <c r="K288" s="816">
        <f ca="1" t="shared" si="5"/>
        <v>0</v>
      </c>
    </row>
    <row r="289" ht="22.5" customHeight="1" spans="1:11">
      <c r="A289" s="827">
        <v>103020301</v>
      </c>
      <c r="B289" s="832" t="s">
        <v>2384</v>
      </c>
      <c r="C289" s="833">
        <v>599.178495</v>
      </c>
      <c r="D289" s="834">
        <v>599</v>
      </c>
      <c r="E289" s="831">
        <v>2030101</v>
      </c>
      <c r="F289" s="832" t="s">
        <v>2385</v>
      </c>
      <c r="G289" s="833"/>
      <c r="H289" s="834"/>
      <c r="J289" s="816">
        <f ca="1">SUMIF(表2.2024年公共财政支出决算表!$A$6:$A$1505,E289,表2.2024年公共财政支出决算表!$E$6:$E$1505)</f>
        <v>0</v>
      </c>
      <c r="K289" s="816">
        <f ca="1" t="shared" si="5"/>
        <v>0</v>
      </c>
    </row>
    <row r="290" ht="22.5" customHeight="1" spans="1:11">
      <c r="A290" s="827">
        <v>103020302</v>
      </c>
      <c r="B290" s="832" t="s">
        <v>2386</v>
      </c>
      <c r="C290" s="833"/>
      <c r="D290" s="834"/>
      <c r="E290" s="831">
        <v>2030102</v>
      </c>
      <c r="F290" s="832" t="s">
        <v>2387</v>
      </c>
      <c r="G290" s="833"/>
      <c r="H290" s="834"/>
      <c r="J290" s="816">
        <f ca="1">SUMIF(表2.2024年公共财政支出决算表!$A$6:$A$1505,E290,表2.2024年公共财政支出决算表!$E$6:$E$1505)</f>
        <v>0</v>
      </c>
      <c r="K290" s="816">
        <f ca="1" t="shared" si="5"/>
        <v>0</v>
      </c>
    </row>
    <row r="291" ht="22.5" customHeight="1" spans="1:11">
      <c r="A291" s="827">
        <v>103020303</v>
      </c>
      <c r="B291" s="832" t="s">
        <v>2388</v>
      </c>
      <c r="C291" s="833"/>
      <c r="D291" s="834"/>
      <c r="E291" s="831">
        <v>2030199</v>
      </c>
      <c r="F291" s="832" t="s">
        <v>2389</v>
      </c>
      <c r="G291" s="833"/>
      <c r="H291" s="834"/>
      <c r="J291" s="816">
        <f ca="1">SUMIF(表2.2024年公共财政支出决算表!$A$6:$A$1505,E291,表2.2024年公共财政支出决算表!$E$6:$E$1505)</f>
        <v>0</v>
      </c>
      <c r="K291" s="816">
        <f ca="1" t="shared" si="5"/>
        <v>0</v>
      </c>
    </row>
    <row r="292" ht="22.5" customHeight="1" spans="1:11">
      <c r="A292" s="827">
        <v>103020304</v>
      </c>
      <c r="B292" s="832" t="s">
        <v>2390</v>
      </c>
      <c r="C292" s="833"/>
      <c r="D292" s="834"/>
      <c r="E292" s="831">
        <v>20304</v>
      </c>
      <c r="F292" s="828" t="s">
        <v>2391</v>
      </c>
      <c r="G292" s="829">
        <f>G293</f>
        <v>0</v>
      </c>
      <c r="H292" s="830">
        <f>H293</f>
        <v>0</v>
      </c>
      <c r="J292" s="816">
        <f ca="1">SUMIF(表2.2024年公共财政支出决算表!$A$6:$A$1505,E292,表2.2024年公共财政支出决算表!$E$6:$E$1505)</f>
        <v>0</v>
      </c>
      <c r="K292" s="816">
        <f ca="1" t="shared" si="5"/>
        <v>0</v>
      </c>
    </row>
    <row r="293" ht="22.5" customHeight="1" spans="1:11">
      <c r="A293" s="827">
        <v>103020305</v>
      </c>
      <c r="B293" s="832" t="s">
        <v>2392</v>
      </c>
      <c r="C293" s="833"/>
      <c r="D293" s="834"/>
      <c r="E293" s="831">
        <v>2030401</v>
      </c>
      <c r="F293" s="832" t="s">
        <v>2393</v>
      </c>
      <c r="G293" s="833"/>
      <c r="H293" s="834"/>
      <c r="J293" s="816">
        <f ca="1">SUMIF(表2.2024年公共财政支出决算表!$A$6:$A$1505,E293,表2.2024年公共财政支出决算表!$E$6:$E$1505)</f>
        <v>0</v>
      </c>
      <c r="K293" s="816">
        <f ca="1" t="shared" si="5"/>
        <v>0</v>
      </c>
    </row>
    <row r="294" ht="22.5" customHeight="1" spans="1:11">
      <c r="A294" s="827">
        <v>103020306</v>
      </c>
      <c r="B294" s="832" t="s">
        <v>2394</v>
      </c>
      <c r="C294" s="833"/>
      <c r="D294" s="834"/>
      <c r="E294" s="831">
        <v>20305</v>
      </c>
      <c r="F294" s="828" t="s">
        <v>2395</v>
      </c>
      <c r="G294" s="829">
        <f>G295</f>
        <v>0</v>
      </c>
      <c r="H294" s="830">
        <f>H295</f>
        <v>0</v>
      </c>
      <c r="J294" s="816">
        <f ca="1">SUMIF(表2.2024年公共财政支出决算表!$A$6:$A$1505,E294,表2.2024年公共财政支出决算表!$E$6:$E$1505)</f>
        <v>0</v>
      </c>
      <c r="K294" s="816">
        <f ca="1" t="shared" si="5"/>
        <v>0</v>
      </c>
    </row>
    <row r="295" ht="22.5" customHeight="1" spans="1:11">
      <c r="A295" s="827">
        <v>103020307</v>
      </c>
      <c r="B295" s="832" t="s">
        <v>2396</v>
      </c>
      <c r="C295" s="833"/>
      <c r="D295" s="834"/>
      <c r="E295" s="831">
        <v>2030501</v>
      </c>
      <c r="F295" s="832" t="s">
        <v>2397</v>
      </c>
      <c r="G295" s="833"/>
      <c r="H295" s="834"/>
      <c r="J295" s="816">
        <f ca="1">SUMIF(表2.2024年公共财政支出决算表!$A$6:$A$1505,E295,表2.2024年公共财政支出决算表!$E$6:$E$1505)</f>
        <v>0</v>
      </c>
      <c r="K295" s="816">
        <f ca="1" t="shared" si="5"/>
        <v>0</v>
      </c>
    </row>
    <row r="296" ht="22.5" customHeight="1" spans="1:11">
      <c r="A296" s="827">
        <v>103020399</v>
      </c>
      <c r="B296" s="832" t="s">
        <v>2398</v>
      </c>
      <c r="C296" s="833"/>
      <c r="D296" s="834"/>
      <c r="E296" s="831">
        <v>20306</v>
      </c>
      <c r="F296" s="828" t="s">
        <v>2399</v>
      </c>
      <c r="G296" s="829">
        <f>SUM(G297:G303)</f>
        <v>227.2</v>
      </c>
      <c r="H296" s="830">
        <f>SUM(H297:H303)</f>
        <v>227</v>
      </c>
      <c r="J296" s="816">
        <f ca="1">SUMIF(表2.2024年公共财政支出决算表!$A$6:$A$1505,E296,表2.2024年公共财政支出决算表!$E$6:$E$1505)</f>
        <v>227</v>
      </c>
      <c r="K296" s="816">
        <f ca="1" t="shared" si="5"/>
        <v>0</v>
      </c>
    </row>
    <row r="297" ht="22.5" customHeight="1" spans="1:11">
      <c r="A297" s="827">
        <v>1030205</v>
      </c>
      <c r="B297" s="832" t="s">
        <v>2400</v>
      </c>
      <c r="C297" s="833"/>
      <c r="D297" s="834"/>
      <c r="E297" s="831">
        <v>2030601</v>
      </c>
      <c r="F297" s="832" t="s">
        <v>2401</v>
      </c>
      <c r="G297" s="833">
        <v>95.2</v>
      </c>
      <c r="H297" s="834">
        <v>95</v>
      </c>
      <c r="J297" s="816">
        <f ca="1">SUMIF(表2.2024年公共财政支出决算表!$A$6:$A$1505,E297,表2.2024年公共财政支出决算表!$E$6:$E$1505)</f>
        <v>95</v>
      </c>
      <c r="K297" s="816">
        <f ca="1" t="shared" si="5"/>
        <v>0</v>
      </c>
    </row>
    <row r="298" ht="22.5" customHeight="1" spans="1:11">
      <c r="A298" s="827">
        <v>1030210</v>
      </c>
      <c r="B298" s="832" t="s">
        <v>2402</v>
      </c>
      <c r="C298" s="833"/>
      <c r="D298" s="834"/>
      <c r="E298" s="831">
        <v>2030602</v>
      </c>
      <c r="F298" s="832" t="s">
        <v>2403</v>
      </c>
      <c r="G298" s="833"/>
      <c r="H298" s="834"/>
      <c r="J298" s="816">
        <f ca="1">SUMIF(表2.2024年公共财政支出决算表!$A$6:$A$1505,E298,表2.2024年公共财政支出决算表!$E$6:$E$1505)</f>
        <v>0</v>
      </c>
      <c r="K298" s="816">
        <f ca="1" t="shared" si="5"/>
        <v>0</v>
      </c>
    </row>
    <row r="299" ht="22.5" customHeight="1" spans="1:11">
      <c r="A299" s="827">
        <v>1030212</v>
      </c>
      <c r="B299" s="832" t="s">
        <v>2404</v>
      </c>
      <c r="C299" s="833"/>
      <c r="D299" s="834"/>
      <c r="E299" s="831">
        <v>2030603</v>
      </c>
      <c r="F299" s="832" t="s">
        <v>2405</v>
      </c>
      <c r="G299" s="833"/>
      <c r="H299" s="834"/>
      <c r="J299" s="816">
        <f ca="1">SUMIF(表2.2024年公共财政支出决算表!$A$6:$A$1505,E299,表2.2024年公共财政支出决算表!$E$6:$E$1505)</f>
        <v>0</v>
      </c>
      <c r="K299" s="816">
        <f ca="1" t="shared" si="5"/>
        <v>0</v>
      </c>
    </row>
    <row r="300" ht="22.5" customHeight="1" spans="1:11">
      <c r="A300" s="827">
        <v>1030216</v>
      </c>
      <c r="B300" s="832" t="s">
        <v>2406</v>
      </c>
      <c r="C300" s="829">
        <f>SUM(C301:C302)</f>
        <v>0</v>
      </c>
      <c r="D300" s="830">
        <f>SUM(D301:D302)</f>
        <v>0</v>
      </c>
      <c r="E300" s="831">
        <v>2030604</v>
      </c>
      <c r="F300" s="832" t="s">
        <v>2407</v>
      </c>
      <c r="G300" s="833"/>
      <c r="H300" s="834"/>
      <c r="J300" s="816">
        <f ca="1">SUMIF(表2.2024年公共财政支出决算表!$A$6:$A$1505,E300,表2.2024年公共财政支出决算表!$E$6:$E$1505)</f>
        <v>0</v>
      </c>
      <c r="K300" s="816">
        <f ca="1" t="shared" si="5"/>
        <v>0</v>
      </c>
    </row>
    <row r="301" ht="22.5" customHeight="1" spans="1:11">
      <c r="A301" s="827">
        <v>103021601</v>
      </c>
      <c r="B301" s="832" t="s">
        <v>2408</v>
      </c>
      <c r="C301" s="833"/>
      <c r="D301" s="834"/>
      <c r="E301" s="831">
        <v>2030607</v>
      </c>
      <c r="F301" s="832" t="s">
        <v>2409</v>
      </c>
      <c r="G301" s="833">
        <v>132</v>
      </c>
      <c r="H301" s="834">
        <v>132</v>
      </c>
      <c r="J301" s="816">
        <f ca="1">SUMIF(表2.2024年公共财政支出决算表!$A$6:$A$1505,E301,表2.2024年公共财政支出决算表!$E$6:$E$1505)</f>
        <v>132</v>
      </c>
      <c r="K301" s="816">
        <f ca="1" t="shared" si="5"/>
        <v>0</v>
      </c>
    </row>
    <row r="302" ht="22.5" customHeight="1" spans="1:11">
      <c r="A302" s="827">
        <v>103021699</v>
      </c>
      <c r="B302" s="832" t="s">
        <v>2410</v>
      </c>
      <c r="C302" s="833"/>
      <c r="D302" s="834"/>
      <c r="E302" s="831">
        <v>2030608</v>
      </c>
      <c r="F302" s="832" t="s">
        <v>2411</v>
      </c>
      <c r="G302" s="833"/>
      <c r="H302" s="834"/>
      <c r="J302" s="816">
        <f ca="1">SUMIF(表2.2024年公共财政支出决算表!$A$6:$A$1505,E302,表2.2024年公共财政支出决算表!$E$6:$E$1505)</f>
        <v>0</v>
      </c>
      <c r="K302" s="816">
        <f ca="1" t="shared" si="5"/>
        <v>0</v>
      </c>
    </row>
    <row r="303" ht="22.5" customHeight="1" spans="1:11">
      <c r="A303" s="827">
        <v>1030217</v>
      </c>
      <c r="B303" s="832" t="s">
        <v>2412</v>
      </c>
      <c r="C303" s="833"/>
      <c r="D303" s="834"/>
      <c r="E303" s="831">
        <v>2030699</v>
      </c>
      <c r="F303" s="832" t="s">
        <v>2413</v>
      </c>
      <c r="G303" s="833"/>
      <c r="H303" s="834"/>
      <c r="J303" s="816">
        <f ca="1">SUMIF(表2.2024年公共财政支出决算表!$A$6:$A$1505,E303,表2.2024年公共财政支出决算表!$E$6:$E$1505)</f>
        <v>0</v>
      </c>
      <c r="K303" s="816">
        <f ca="1" t="shared" si="5"/>
        <v>0</v>
      </c>
    </row>
    <row r="304" ht="22.5" customHeight="1" spans="1:11">
      <c r="A304" s="827">
        <v>1030218</v>
      </c>
      <c r="B304" s="832" t="s">
        <v>2414</v>
      </c>
      <c r="C304" s="833">
        <v>368.594931</v>
      </c>
      <c r="D304" s="834">
        <v>369</v>
      </c>
      <c r="E304" s="831">
        <v>20399</v>
      </c>
      <c r="F304" s="828" t="s">
        <v>2415</v>
      </c>
      <c r="G304" s="829">
        <f>G305</f>
        <v>0</v>
      </c>
      <c r="H304" s="830">
        <f>H305</f>
        <v>0</v>
      </c>
      <c r="J304" s="816">
        <f ca="1">SUMIF(表2.2024年公共财政支出决算表!$A$6:$A$1505,E304,表2.2024年公共财政支出决算表!$E$6:$E$1505)</f>
        <v>0</v>
      </c>
      <c r="K304" s="816">
        <f ca="1" t="shared" si="5"/>
        <v>0</v>
      </c>
    </row>
    <row r="305" ht="22.5" customHeight="1" spans="1:11">
      <c r="A305" s="827">
        <v>1030219</v>
      </c>
      <c r="B305" s="832" t="s">
        <v>2416</v>
      </c>
      <c r="C305" s="833"/>
      <c r="D305" s="834"/>
      <c r="E305" s="831">
        <v>2039999</v>
      </c>
      <c r="F305" s="832" t="s">
        <v>2417</v>
      </c>
      <c r="G305" s="833"/>
      <c r="H305" s="834"/>
      <c r="J305" s="816">
        <f ca="1">SUMIF(表2.2024年公共财政支出决算表!$A$6:$A$1505,E305,表2.2024年公共财政支出决算表!$E$6:$E$1505)</f>
        <v>0</v>
      </c>
      <c r="K305" s="816">
        <f ca="1" t="shared" si="5"/>
        <v>0</v>
      </c>
    </row>
    <row r="306" ht="22.5" customHeight="1" spans="1:11">
      <c r="A306" s="827">
        <v>1030220</v>
      </c>
      <c r="B306" s="832" t="s">
        <v>2418</v>
      </c>
      <c r="C306" s="833"/>
      <c r="D306" s="834"/>
      <c r="E306" s="831">
        <v>204</v>
      </c>
      <c r="F306" s="828" t="s">
        <v>469</v>
      </c>
      <c r="G306" s="829">
        <f>G307+G310+G321+G328+G336+G345+G359+G369+G379+G387+G393</f>
        <v>7061.234359</v>
      </c>
      <c r="H306" s="830">
        <f>H307+H310+H321+H328+H336+H345+H359+H369+H379+H387+H393</f>
        <v>7061</v>
      </c>
      <c r="J306" s="816">
        <f ca="1">SUMIF(表2.2024年公共财政支出决算表!$A$6:$A$1505,E306,表2.2024年公共财政支出决算表!$E$6:$E$1505)</f>
        <v>7061</v>
      </c>
      <c r="K306" s="816">
        <f ca="1" t="shared" si="5"/>
        <v>0</v>
      </c>
    </row>
    <row r="307" ht="22.5" customHeight="1" spans="1:11">
      <c r="A307" s="827">
        <v>1030222</v>
      </c>
      <c r="B307" s="832" t="s">
        <v>2419</v>
      </c>
      <c r="C307" s="833">
        <v>48.94354</v>
      </c>
      <c r="D307" s="834">
        <v>49</v>
      </c>
      <c r="E307" s="831">
        <v>20401</v>
      </c>
      <c r="F307" s="828" t="s">
        <v>2420</v>
      </c>
      <c r="G307" s="829">
        <f>SUM(G308:G309)</f>
        <v>0</v>
      </c>
      <c r="H307" s="830">
        <f>SUM(H308:H309)</f>
        <v>0</v>
      </c>
      <c r="J307" s="816">
        <f ca="1">SUMIF(表2.2024年公共财政支出决算表!$A$6:$A$1505,E307,表2.2024年公共财政支出决算表!$E$6:$E$1505)</f>
        <v>0</v>
      </c>
      <c r="K307" s="816">
        <f ca="1" t="shared" si="5"/>
        <v>0</v>
      </c>
    </row>
    <row r="308" ht="22.5" customHeight="1" spans="1:11">
      <c r="A308" s="827">
        <v>1030223</v>
      </c>
      <c r="B308" s="832" t="s">
        <v>2421</v>
      </c>
      <c r="C308" s="833"/>
      <c r="D308" s="834"/>
      <c r="E308" s="831">
        <v>2040101</v>
      </c>
      <c r="F308" s="832" t="s">
        <v>2422</v>
      </c>
      <c r="G308" s="833"/>
      <c r="H308" s="834"/>
      <c r="J308" s="816">
        <f ca="1">SUMIF(表2.2024年公共财政支出决算表!$A$6:$A$1505,E308,表2.2024年公共财政支出决算表!$E$6:$E$1505)</f>
        <v>0</v>
      </c>
      <c r="K308" s="816">
        <f ca="1" t="shared" si="5"/>
        <v>0</v>
      </c>
    </row>
    <row r="309" ht="22.5" customHeight="1" spans="1:11">
      <c r="A309" s="827">
        <v>1030224</v>
      </c>
      <c r="B309" s="832" t="s">
        <v>2423</v>
      </c>
      <c r="C309" s="833"/>
      <c r="D309" s="834"/>
      <c r="E309" s="831">
        <v>2040199</v>
      </c>
      <c r="F309" s="832" t="s">
        <v>2424</v>
      </c>
      <c r="G309" s="833"/>
      <c r="H309" s="834"/>
      <c r="J309" s="816">
        <f ca="1">SUMIF(表2.2024年公共财政支出决算表!$A$6:$A$1505,E309,表2.2024年公共财政支出决算表!$E$6:$E$1505)</f>
        <v>0</v>
      </c>
      <c r="K309" s="816">
        <f ca="1" t="shared" si="5"/>
        <v>0</v>
      </c>
    </row>
    <row r="310" ht="22.5" customHeight="1" spans="1:11">
      <c r="A310" s="827">
        <v>1030225</v>
      </c>
      <c r="B310" s="832" t="s">
        <v>2425</v>
      </c>
      <c r="C310" s="833"/>
      <c r="D310" s="834"/>
      <c r="E310" s="831">
        <v>20402</v>
      </c>
      <c r="F310" s="828" t="s">
        <v>2426</v>
      </c>
      <c r="G310" s="829">
        <f>SUM(G311:G320)</f>
        <v>6105.087945</v>
      </c>
      <c r="H310" s="830">
        <f>SUM(H311:H320)</f>
        <v>6105</v>
      </c>
      <c r="J310" s="816">
        <f ca="1">SUMIF(表2.2024年公共财政支出决算表!$A$6:$A$1505,E310,表2.2024年公共财政支出决算表!$E$6:$E$1505)</f>
        <v>6105</v>
      </c>
      <c r="K310" s="816">
        <f ca="1" t="shared" si="5"/>
        <v>0</v>
      </c>
    </row>
    <row r="311" ht="22.5" customHeight="1" spans="1:11">
      <c r="A311" s="827">
        <v>1030299</v>
      </c>
      <c r="B311" s="832" t="s">
        <v>2427</v>
      </c>
      <c r="C311" s="829">
        <f>C312+C313</f>
        <v>1.31</v>
      </c>
      <c r="D311" s="830">
        <f>D312+D313</f>
        <v>1</v>
      </c>
      <c r="E311" s="831">
        <v>2040201</v>
      </c>
      <c r="F311" s="832" t="s">
        <v>1980</v>
      </c>
      <c r="G311" s="833">
        <v>5185.535508</v>
      </c>
      <c r="H311" s="834">
        <v>5185</v>
      </c>
      <c r="J311" s="816">
        <f ca="1">SUMIF(表2.2024年公共财政支出决算表!$A$6:$A$1505,E311,表2.2024年公共财政支出决算表!$E$6:$E$1505)</f>
        <v>5185</v>
      </c>
      <c r="K311" s="816">
        <f ca="1" t="shared" si="5"/>
        <v>0</v>
      </c>
    </row>
    <row r="312" ht="22.5" customHeight="1" spans="1:11">
      <c r="A312" s="827">
        <v>103029901</v>
      </c>
      <c r="B312" s="832" t="s">
        <v>2428</v>
      </c>
      <c r="C312" s="833">
        <v>1.31</v>
      </c>
      <c r="D312" s="834">
        <v>1</v>
      </c>
      <c r="E312" s="831">
        <v>2040202</v>
      </c>
      <c r="F312" s="832" t="s">
        <v>1982</v>
      </c>
      <c r="G312" s="833">
        <v>190.575066</v>
      </c>
      <c r="H312" s="834">
        <v>191</v>
      </c>
      <c r="J312" s="816">
        <f ca="1">SUMIF(表2.2024年公共财政支出决算表!$A$6:$A$1505,E312,表2.2024年公共财政支出决算表!$E$6:$E$1505)</f>
        <v>191</v>
      </c>
      <c r="K312" s="816">
        <f ca="1" t="shared" si="5"/>
        <v>0</v>
      </c>
    </row>
    <row r="313" ht="22.5" customHeight="1" spans="1:11">
      <c r="A313" s="827">
        <v>103029999</v>
      </c>
      <c r="B313" s="832" t="s">
        <v>2429</v>
      </c>
      <c r="C313" s="833"/>
      <c r="D313" s="834"/>
      <c r="E313" s="831">
        <v>2040203</v>
      </c>
      <c r="F313" s="832" t="s">
        <v>1984</v>
      </c>
      <c r="G313" s="833"/>
      <c r="H313" s="834"/>
      <c r="J313" s="816">
        <f ca="1">SUMIF(表2.2024年公共财政支出决算表!$A$6:$A$1505,E313,表2.2024年公共财政支出决算表!$E$6:$E$1505)</f>
        <v>0</v>
      </c>
      <c r="K313" s="816">
        <f ca="1" t="shared" si="5"/>
        <v>0</v>
      </c>
    </row>
    <row r="314" ht="22.5" customHeight="1" spans="1:11">
      <c r="A314" s="827">
        <v>10304</v>
      </c>
      <c r="B314" s="828" t="s">
        <v>2430</v>
      </c>
      <c r="C314" s="829">
        <f>SUM(C315,C331,C334,C337,C342,C344,C347,C349,C351,C354,C357,C359,C361,C372,C375,C379,C381,C383,C385,C388,C393,C396,C401,C405,C407,C410,C416,C421)+SUM(C427,C431,C434,C441,C446,C453,C456,C460,C469,C473,C477,C481,C486,C490,C493,C495,C497,C499,C502,C505)</f>
        <v>2677.646439</v>
      </c>
      <c r="D314" s="830">
        <f>SUM(D315,D331,D334,D337,D342,D344,D347,D349,D351,D354,D357,D359,D361,D372,D375,D379,D381,D383,D385,D388,D393,D396,D401,D405,D407,D410,D416,D421)+SUM(D427,D431,D434,D441,D446,D453,D456,D460,D469,D473,D477,D481,D486,D490,D493,D495,D497,D499,D502,D505)</f>
        <v>2677</v>
      </c>
      <c r="E314" s="831">
        <v>2040219</v>
      </c>
      <c r="F314" s="832" t="s">
        <v>2075</v>
      </c>
      <c r="G314" s="833"/>
      <c r="H314" s="834"/>
      <c r="J314" s="816">
        <f ca="1">SUMIF(表2.2024年公共财政支出决算表!$A$6:$A$1505,E314,表2.2024年公共财政支出决算表!$E$6:$E$1505)</f>
        <v>0</v>
      </c>
      <c r="K314" s="816">
        <f ca="1" t="shared" si="5"/>
        <v>0</v>
      </c>
    </row>
    <row r="315" ht="22.5" customHeight="1" spans="1:11">
      <c r="A315" s="827">
        <v>1030401</v>
      </c>
      <c r="B315" s="832" t="s">
        <v>2431</v>
      </c>
      <c r="C315" s="829">
        <f>SUM(C316:C330)</f>
        <v>129.8406</v>
      </c>
      <c r="D315" s="830">
        <f>SUM(D316:D330)</f>
        <v>130</v>
      </c>
      <c r="E315" s="831">
        <v>2040220</v>
      </c>
      <c r="F315" s="832" t="s">
        <v>2432</v>
      </c>
      <c r="G315" s="833">
        <v>727.877371</v>
      </c>
      <c r="H315" s="834">
        <v>728</v>
      </c>
      <c r="J315" s="816">
        <f ca="1">SUMIF(表2.2024年公共财政支出决算表!$A$6:$A$1505,E315,表2.2024年公共财政支出决算表!$E$6:$E$1505)</f>
        <v>728</v>
      </c>
      <c r="K315" s="816">
        <f ca="1" t="shared" si="5"/>
        <v>0</v>
      </c>
    </row>
    <row r="316" ht="22.5" customHeight="1" spans="1:11">
      <c r="A316" s="827">
        <v>103040101</v>
      </c>
      <c r="B316" s="832" t="s">
        <v>2433</v>
      </c>
      <c r="C316" s="833"/>
      <c r="D316" s="834"/>
      <c r="E316" s="831">
        <v>2040221</v>
      </c>
      <c r="F316" s="832" t="s">
        <v>2434</v>
      </c>
      <c r="G316" s="833"/>
      <c r="H316" s="834"/>
      <c r="J316" s="816">
        <f ca="1">SUMIF(表2.2024年公共财政支出决算表!$A$6:$A$1505,E316,表2.2024年公共财政支出决算表!$E$6:$E$1505)</f>
        <v>0</v>
      </c>
      <c r="K316" s="816">
        <f ca="1" t="shared" si="5"/>
        <v>0</v>
      </c>
    </row>
    <row r="317" ht="22.5" customHeight="1" spans="1:11">
      <c r="A317" s="827">
        <v>103040102</v>
      </c>
      <c r="B317" s="832" t="s">
        <v>2435</v>
      </c>
      <c r="C317" s="833"/>
      <c r="D317" s="834"/>
      <c r="E317" s="831">
        <v>2040222</v>
      </c>
      <c r="F317" s="832" t="s">
        <v>2436</v>
      </c>
      <c r="G317" s="833"/>
      <c r="H317" s="834"/>
      <c r="J317" s="816">
        <f ca="1">SUMIF(表2.2024年公共财政支出决算表!$A$6:$A$1505,E317,表2.2024年公共财政支出决算表!$E$6:$E$1505)</f>
        <v>0</v>
      </c>
      <c r="K317" s="816">
        <f ca="1" t="shared" si="5"/>
        <v>0</v>
      </c>
    </row>
    <row r="318" ht="22.5" customHeight="1" spans="1:11">
      <c r="A318" s="827">
        <v>103040103</v>
      </c>
      <c r="B318" s="832" t="s">
        <v>2437</v>
      </c>
      <c r="C318" s="833"/>
      <c r="D318" s="834"/>
      <c r="E318" s="831">
        <v>2040223</v>
      </c>
      <c r="F318" s="832" t="s">
        <v>2438</v>
      </c>
      <c r="G318" s="833">
        <v>1.1</v>
      </c>
      <c r="H318" s="834">
        <v>1</v>
      </c>
      <c r="J318" s="816">
        <f ca="1">SUMIF(表2.2024年公共财政支出决算表!$A$6:$A$1505,E318,表2.2024年公共财政支出决算表!$E$6:$E$1505)</f>
        <v>1</v>
      </c>
      <c r="K318" s="816">
        <f ca="1" t="shared" si="5"/>
        <v>0</v>
      </c>
    </row>
    <row r="319" ht="22.5" customHeight="1" spans="1:11">
      <c r="A319" s="827">
        <v>103040104</v>
      </c>
      <c r="B319" s="832" t="s">
        <v>2439</v>
      </c>
      <c r="C319" s="833"/>
      <c r="D319" s="834"/>
      <c r="E319" s="831">
        <v>2040250</v>
      </c>
      <c r="F319" s="832" t="s">
        <v>1998</v>
      </c>
      <c r="G319" s="833"/>
      <c r="H319" s="834"/>
      <c r="J319" s="816">
        <f ca="1">SUMIF(表2.2024年公共财政支出决算表!$A$6:$A$1505,E319,表2.2024年公共财政支出决算表!$E$6:$E$1505)</f>
        <v>0</v>
      </c>
      <c r="K319" s="816">
        <f ca="1" t="shared" si="5"/>
        <v>0</v>
      </c>
    </row>
    <row r="320" ht="22.5" customHeight="1" spans="1:11">
      <c r="A320" s="827">
        <v>103040109</v>
      </c>
      <c r="B320" s="832" t="s">
        <v>2440</v>
      </c>
      <c r="C320" s="833">
        <v>2.576</v>
      </c>
      <c r="D320" s="834">
        <v>2</v>
      </c>
      <c r="E320" s="831">
        <v>2040299</v>
      </c>
      <c r="F320" s="832" t="s">
        <v>2441</v>
      </c>
      <c r="G320" s="833"/>
      <c r="H320" s="834"/>
      <c r="J320" s="816">
        <f ca="1">SUMIF(表2.2024年公共财政支出决算表!$A$6:$A$1505,E320,表2.2024年公共财政支出决算表!$E$6:$E$1505)</f>
        <v>0</v>
      </c>
      <c r="K320" s="816">
        <f ca="1" t="shared" si="5"/>
        <v>0</v>
      </c>
    </row>
    <row r="321" ht="22.5" customHeight="1" spans="1:11">
      <c r="A321" s="827">
        <v>103040110</v>
      </c>
      <c r="B321" s="832" t="s">
        <v>2442</v>
      </c>
      <c r="C321" s="833">
        <v>0.7365</v>
      </c>
      <c r="D321" s="834">
        <v>1</v>
      </c>
      <c r="E321" s="831">
        <v>20403</v>
      </c>
      <c r="F321" s="828" t="s">
        <v>2443</v>
      </c>
      <c r="G321" s="829">
        <f>SUM(G322:G327)</f>
        <v>0</v>
      </c>
      <c r="H321" s="830">
        <f>SUM(H322:H327)</f>
        <v>0</v>
      </c>
      <c r="J321" s="816">
        <f ca="1">SUMIF(表2.2024年公共财政支出决算表!$A$6:$A$1505,E321,表2.2024年公共财政支出决算表!$E$6:$E$1505)</f>
        <v>0</v>
      </c>
      <c r="K321" s="816">
        <f ca="1" t="shared" si="5"/>
        <v>0</v>
      </c>
    </row>
    <row r="322" ht="22.5" customHeight="1" spans="1:11">
      <c r="A322" s="827">
        <v>103040111</v>
      </c>
      <c r="B322" s="832" t="s">
        <v>2444</v>
      </c>
      <c r="C322" s="833">
        <v>34.687</v>
      </c>
      <c r="D322" s="834">
        <v>35</v>
      </c>
      <c r="E322" s="831">
        <v>2040301</v>
      </c>
      <c r="F322" s="832" t="s">
        <v>1980</v>
      </c>
      <c r="G322" s="833"/>
      <c r="H322" s="834"/>
      <c r="J322" s="816">
        <f ca="1">SUMIF(表2.2024年公共财政支出决算表!$A$6:$A$1505,E322,表2.2024年公共财政支出决算表!$E$6:$E$1505)</f>
        <v>0</v>
      </c>
      <c r="K322" s="816">
        <f ca="1" t="shared" si="5"/>
        <v>0</v>
      </c>
    </row>
    <row r="323" ht="22.5" customHeight="1" spans="1:11">
      <c r="A323" s="827">
        <v>103040112</v>
      </c>
      <c r="B323" s="832" t="s">
        <v>2445</v>
      </c>
      <c r="C323" s="833">
        <v>5.849</v>
      </c>
      <c r="D323" s="834">
        <v>6</v>
      </c>
      <c r="E323" s="831">
        <v>2040302</v>
      </c>
      <c r="F323" s="832" t="s">
        <v>1982</v>
      </c>
      <c r="G323" s="833"/>
      <c r="H323" s="834"/>
      <c r="J323" s="816">
        <f ca="1">SUMIF(表2.2024年公共财政支出决算表!$A$6:$A$1505,E323,表2.2024年公共财政支出决算表!$E$6:$E$1505)</f>
        <v>0</v>
      </c>
      <c r="K323" s="816">
        <f ca="1" t="shared" si="5"/>
        <v>0</v>
      </c>
    </row>
    <row r="324" ht="22.5" customHeight="1" spans="1:11">
      <c r="A324" s="827">
        <v>103040113</v>
      </c>
      <c r="B324" s="832" t="s">
        <v>2446</v>
      </c>
      <c r="C324" s="833">
        <v>4.766</v>
      </c>
      <c r="D324" s="834">
        <v>5</v>
      </c>
      <c r="E324" s="831">
        <v>2040303</v>
      </c>
      <c r="F324" s="832" t="s">
        <v>1984</v>
      </c>
      <c r="G324" s="833"/>
      <c r="H324" s="834"/>
      <c r="J324" s="816">
        <f ca="1">SUMIF(表2.2024年公共财政支出决算表!$A$6:$A$1505,E324,表2.2024年公共财政支出决算表!$E$6:$E$1505)</f>
        <v>0</v>
      </c>
      <c r="K324" s="816">
        <f ca="1" t="shared" si="5"/>
        <v>0</v>
      </c>
    </row>
    <row r="325" ht="22.5" customHeight="1" spans="1:11">
      <c r="A325" s="827">
        <v>103040116</v>
      </c>
      <c r="B325" s="832" t="s">
        <v>2447</v>
      </c>
      <c r="C325" s="833">
        <v>8.1681</v>
      </c>
      <c r="D325" s="834">
        <v>8</v>
      </c>
      <c r="E325" s="831">
        <v>2040304</v>
      </c>
      <c r="F325" s="832" t="s">
        <v>2448</v>
      </c>
      <c r="G325" s="833"/>
      <c r="H325" s="834"/>
      <c r="J325" s="816">
        <f ca="1">SUMIF(表2.2024年公共财政支出决算表!$A$6:$A$1505,E325,表2.2024年公共财政支出决算表!$E$6:$E$1505)</f>
        <v>0</v>
      </c>
      <c r="K325" s="816">
        <f ca="1" t="shared" si="5"/>
        <v>0</v>
      </c>
    </row>
    <row r="326" ht="22.5" customHeight="1" spans="1:11">
      <c r="A326" s="827">
        <v>103040117</v>
      </c>
      <c r="B326" s="832" t="s">
        <v>2449</v>
      </c>
      <c r="C326" s="833">
        <v>73.058</v>
      </c>
      <c r="D326" s="834">
        <v>73</v>
      </c>
      <c r="E326" s="831">
        <v>2040350</v>
      </c>
      <c r="F326" s="832" t="s">
        <v>1998</v>
      </c>
      <c r="G326" s="833"/>
      <c r="H326" s="834"/>
      <c r="J326" s="816">
        <f ca="1">SUMIF(表2.2024年公共财政支出决算表!$A$6:$A$1505,E326,表2.2024年公共财政支出决算表!$E$6:$E$1505)</f>
        <v>0</v>
      </c>
      <c r="K326" s="816">
        <f ca="1" t="shared" si="5"/>
        <v>0</v>
      </c>
    </row>
    <row r="327" ht="22.5" customHeight="1" spans="1:11">
      <c r="A327" s="827">
        <v>103040120</v>
      </c>
      <c r="B327" s="832" t="s">
        <v>2450</v>
      </c>
      <c r="C327" s="833"/>
      <c r="D327" s="834"/>
      <c r="E327" s="831">
        <v>2040399</v>
      </c>
      <c r="F327" s="832" t="s">
        <v>2451</v>
      </c>
      <c r="G327" s="833"/>
      <c r="H327" s="834"/>
      <c r="J327" s="816">
        <f ca="1">SUMIF(表2.2024年公共财政支出决算表!$A$6:$A$1505,E327,表2.2024年公共财政支出决算表!$E$6:$E$1505)</f>
        <v>0</v>
      </c>
      <c r="K327" s="816">
        <f ca="1" t="shared" ref="K327:K390" si="6">H327-J327</f>
        <v>0</v>
      </c>
    </row>
    <row r="328" ht="22.5" customHeight="1" spans="1:11">
      <c r="A328" s="827">
        <v>103040121</v>
      </c>
      <c r="B328" s="832" t="s">
        <v>2452</v>
      </c>
      <c r="C328" s="833"/>
      <c r="D328" s="834"/>
      <c r="E328" s="831">
        <v>20404</v>
      </c>
      <c r="F328" s="828" t="s">
        <v>2453</v>
      </c>
      <c r="G328" s="829">
        <f>SUM(G329:G335)</f>
        <v>23.556</v>
      </c>
      <c r="H328" s="830">
        <f>SUM(H329:H335)</f>
        <v>23</v>
      </c>
      <c r="J328" s="816">
        <f ca="1">SUMIF(表2.2024年公共财政支出决算表!$A$6:$A$1505,E328,表2.2024年公共财政支出决算表!$E$6:$E$1505)</f>
        <v>23</v>
      </c>
      <c r="K328" s="816">
        <f ca="1" t="shared" si="6"/>
        <v>0</v>
      </c>
    </row>
    <row r="329" ht="22.5" customHeight="1" spans="1:11">
      <c r="A329" s="827">
        <v>103040122</v>
      </c>
      <c r="B329" s="832" t="s">
        <v>2454</v>
      </c>
      <c r="C329" s="833"/>
      <c r="D329" s="834"/>
      <c r="E329" s="831">
        <v>2040401</v>
      </c>
      <c r="F329" s="832" t="s">
        <v>1980</v>
      </c>
      <c r="G329" s="833">
        <v>23.556</v>
      </c>
      <c r="H329" s="834">
        <v>23</v>
      </c>
      <c r="J329" s="816">
        <f ca="1">SUMIF(表2.2024年公共财政支出决算表!$A$6:$A$1505,E329,表2.2024年公共财政支出决算表!$E$6:$E$1505)</f>
        <v>23</v>
      </c>
      <c r="K329" s="816">
        <f ca="1" t="shared" si="6"/>
        <v>0</v>
      </c>
    </row>
    <row r="330" ht="22.5" customHeight="1" spans="1:11">
      <c r="A330" s="827">
        <v>103040150</v>
      </c>
      <c r="B330" s="832" t="s">
        <v>2455</v>
      </c>
      <c r="C330" s="833"/>
      <c r="D330" s="834"/>
      <c r="E330" s="831">
        <v>2040402</v>
      </c>
      <c r="F330" s="832" t="s">
        <v>1982</v>
      </c>
      <c r="G330" s="833"/>
      <c r="H330" s="834"/>
      <c r="J330" s="816">
        <f ca="1">SUMIF(表2.2024年公共财政支出决算表!$A$6:$A$1505,E330,表2.2024年公共财政支出决算表!$E$6:$E$1505)</f>
        <v>0</v>
      </c>
      <c r="K330" s="816">
        <f ca="1" t="shared" si="6"/>
        <v>0</v>
      </c>
    </row>
    <row r="331" ht="22.5" customHeight="1" spans="1:11">
      <c r="A331" s="827">
        <v>1030402</v>
      </c>
      <c r="B331" s="832" t="s">
        <v>2456</v>
      </c>
      <c r="C331" s="829">
        <f>SUM(C332:C333)</f>
        <v>0</v>
      </c>
      <c r="D331" s="830">
        <f>SUM(D332:D333)</f>
        <v>0</v>
      </c>
      <c r="E331" s="831">
        <v>2040403</v>
      </c>
      <c r="F331" s="832" t="s">
        <v>1984</v>
      </c>
      <c r="G331" s="833"/>
      <c r="H331" s="834"/>
      <c r="J331" s="816">
        <f ca="1">SUMIF(表2.2024年公共财政支出决算表!$A$6:$A$1505,E331,表2.2024年公共财政支出决算表!$E$6:$E$1505)</f>
        <v>0</v>
      </c>
      <c r="K331" s="816">
        <f ca="1" t="shared" si="6"/>
        <v>0</v>
      </c>
    </row>
    <row r="332" ht="22.5" customHeight="1" spans="1:11">
      <c r="A332" s="827">
        <v>103040201</v>
      </c>
      <c r="B332" s="832" t="s">
        <v>2457</v>
      </c>
      <c r="C332" s="833"/>
      <c r="D332" s="834"/>
      <c r="E332" s="831">
        <v>2040409</v>
      </c>
      <c r="F332" s="832" t="s">
        <v>2458</v>
      </c>
      <c r="G332" s="833"/>
      <c r="H332" s="834"/>
      <c r="J332" s="816">
        <f ca="1">SUMIF(表2.2024年公共财政支出决算表!$A$6:$A$1505,E332,表2.2024年公共财政支出决算表!$E$6:$E$1505)</f>
        <v>0</v>
      </c>
      <c r="K332" s="816">
        <f ca="1" t="shared" si="6"/>
        <v>0</v>
      </c>
    </row>
    <row r="333" ht="22.5" customHeight="1" spans="1:11">
      <c r="A333" s="827">
        <v>103040250</v>
      </c>
      <c r="B333" s="832" t="s">
        <v>2459</v>
      </c>
      <c r="C333" s="833"/>
      <c r="D333" s="834"/>
      <c r="E333" s="831">
        <v>2040410</v>
      </c>
      <c r="F333" s="832" t="s">
        <v>2460</v>
      </c>
      <c r="G333" s="833"/>
      <c r="H333" s="834"/>
      <c r="J333" s="816">
        <f ca="1">SUMIF(表2.2024年公共财政支出决算表!$A$6:$A$1505,E333,表2.2024年公共财政支出决算表!$E$6:$E$1505)</f>
        <v>0</v>
      </c>
      <c r="K333" s="816">
        <f ca="1" t="shared" si="6"/>
        <v>0</v>
      </c>
    </row>
    <row r="334" ht="22.5" customHeight="1" spans="1:11">
      <c r="A334" s="827">
        <v>1030403</v>
      </c>
      <c r="B334" s="832" t="s">
        <v>2461</v>
      </c>
      <c r="C334" s="829">
        <f>SUM(C335:C336)</f>
        <v>0</v>
      </c>
      <c r="D334" s="830">
        <f>SUM(D335:D336)</f>
        <v>0</v>
      </c>
      <c r="E334" s="831">
        <v>2040450</v>
      </c>
      <c r="F334" s="832" t="s">
        <v>1998</v>
      </c>
      <c r="G334" s="833"/>
      <c r="H334" s="834"/>
      <c r="J334" s="816">
        <f ca="1">SUMIF(表2.2024年公共财政支出决算表!$A$6:$A$1505,E334,表2.2024年公共财政支出决算表!$E$6:$E$1505)</f>
        <v>0</v>
      </c>
      <c r="K334" s="816">
        <f ca="1" t="shared" si="6"/>
        <v>0</v>
      </c>
    </row>
    <row r="335" ht="22.5" customHeight="1" spans="1:11">
      <c r="A335" s="827">
        <v>103040305</v>
      </c>
      <c r="B335" s="832" t="s">
        <v>2462</v>
      </c>
      <c r="C335" s="833"/>
      <c r="D335" s="834"/>
      <c r="E335" s="831">
        <v>2040499</v>
      </c>
      <c r="F335" s="832" t="s">
        <v>2463</v>
      </c>
      <c r="G335" s="833"/>
      <c r="H335" s="834"/>
      <c r="J335" s="816">
        <f ca="1">SUMIF(表2.2024年公共财政支出决算表!$A$6:$A$1505,E335,表2.2024年公共财政支出决算表!$E$6:$E$1505)</f>
        <v>0</v>
      </c>
      <c r="K335" s="816">
        <f ca="1" t="shared" si="6"/>
        <v>0</v>
      </c>
    </row>
    <row r="336" ht="22.5" customHeight="1" spans="1:11">
      <c r="A336" s="827">
        <v>103040350</v>
      </c>
      <c r="B336" s="832" t="s">
        <v>2464</v>
      </c>
      <c r="C336" s="833"/>
      <c r="D336" s="834"/>
      <c r="E336" s="831">
        <v>20405</v>
      </c>
      <c r="F336" s="828" t="s">
        <v>2465</v>
      </c>
      <c r="G336" s="829">
        <f>SUM(G337:G344)</f>
        <v>50.568658</v>
      </c>
      <c r="H336" s="830">
        <f>SUM(H337:H344)</f>
        <v>51</v>
      </c>
      <c r="J336" s="816">
        <f ca="1">SUMIF(表2.2024年公共财政支出决算表!$A$6:$A$1505,E336,表2.2024年公共财政支出决算表!$E$6:$E$1505)</f>
        <v>51</v>
      </c>
      <c r="K336" s="816">
        <f ca="1" t="shared" si="6"/>
        <v>0</v>
      </c>
    </row>
    <row r="337" ht="22.5" customHeight="1" spans="1:11">
      <c r="A337" s="827">
        <v>1030404</v>
      </c>
      <c r="B337" s="832" t="s">
        <v>2466</v>
      </c>
      <c r="C337" s="829">
        <f>SUM(C338:C341)</f>
        <v>0</v>
      </c>
      <c r="D337" s="830">
        <f>SUM(D338:D341)</f>
        <v>0</v>
      </c>
      <c r="E337" s="831">
        <v>2040501</v>
      </c>
      <c r="F337" s="832" t="s">
        <v>1980</v>
      </c>
      <c r="G337" s="833">
        <v>31.38</v>
      </c>
      <c r="H337" s="834">
        <v>31</v>
      </c>
      <c r="J337" s="816">
        <f ca="1">SUMIF(表2.2024年公共财政支出决算表!$A$6:$A$1505,E337,表2.2024年公共财政支出决算表!$E$6:$E$1505)</f>
        <v>31</v>
      </c>
      <c r="K337" s="816">
        <f ca="1" t="shared" si="6"/>
        <v>0</v>
      </c>
    </row>
    <row r="338" ht="22.5" customHeight="1" spans="1:11">
      <c r="A338" s="827">
        <v>103040402</v>
      </c>
      <c r="B338" s="832" t="s">
        <v>2467</v>
      </c>
      <c r="C338" s="833"/>
      <c r="D338" s="834"/>
      <c r="E338" s="831">
        <v>2040502</v>
      </c>
      <c r="F338" s="832" t="s">
        <v>1982</v>
      </c>
      <c r="G338" s="833">
        <v>19.188658</v>
      </c>
      <c r="H338" s="834">
        <v>20</v>
      </c>
      <c r="J338" s="816">
        <f ca="1">SUMIF(表2.2024年公共财政支出决算表!$A$6:$A$1505,E338,表2.2024年公共财政支出决算表!$E$6:$E$1505)</f>
        <v>20</v>
      </c>
      <c r="K338" s="816">
        <f ca="1" t="shared" si="6"/>
        <v>0</v>
      </c>
    </row>
    <row r="339" ht="22.5" customHeight="1" spans="1:11">
      <c r="A339" s="827">
        <v>103040403</v>
      </c>
      <c r="B339" s="832" t="s">
        <v>2468</v>
      </c>
      <c r="C339" s="833"/>
      <c r="D339" s="834"/>
      <c r="E339" s="831">
        <v>2040503</v>
      </c>
      <c r="F339" s="832" t="s">
        <v>1984</v>
      </c>
      <c r="G339" s="833"/>
      <c r="H339" s="834"/>
      <c r="J339" s="816">
        <f ca="1">SUMIF(表2.2024年公共财政支出决算表!$A$6:$A$1505,E339,表2.2024年公共财政支出决算表!$E$6:$E$1505)</f>
        <v>0</v>
      </c>
      <c r="K339" s="816">
        <f ca="1" t="shared" si="6"/>
        <v>0</v>
      </c>
    </row>
    <row r="340" ht="22.5" customHeight="1" spans="1:11">
      <c r="A340" s="827">
        <v>103040404</v>
      </c>
      <c r="B340" s="832" t="s">
        <v>2469</v>
      </c>
      <c r="C340" s="833"/>
      <c r="D340" s="834"/>
      <c r="E340" s="831">
        <v>2040504</v>
      </c>
      <c r="F340" s="832" t="s">
        <v>2470</v>
      </c>
      <c r="G340" s="833"/>
      <c r="H340" s="834"/>
      <c r="J340" s="816">
        <f ca="1">SUMIF(表2.2024年公共财政支出决算表!$A$6:$A$1505,E340,表2.2024年公共财政支出决算表!$E$6:$E$1505)</f>
        <v>0</v>
      </c>
      <c r="K340" s="816">
        <f ca="1" t="shared" si="6"/>
        <v>0</v>
      </c>
    </row>
    <row r="341" ht="22.5" customHeight="1" spans="1:11">
      <c r="A341" s="827">
        <v>103040450</v>
      </c>
      <c r="B341" s="832" t="s">
        <v>2471</v>
      </c>
      <c r="C341" s="833"/>
      <c r="D341" s="834"/>
      <c r="E341" s="831">
        <v>2040505</v>
      </c>
      <c r="F341" s="832" t="s">
        <v>2472</v>
      </c>
      <c r="G341" s="833"/>
      <c r="H341" s="834"/>
      <c r="J341" s="816">
        <f ca="1">SUMIF(表2.2024年公共财政支出决算表!$A$6:$A$1505,E341,表2.2024年公共财政支出决算表!$E$6:$E$1505)</f>
        <v>0</v>
      </c>
      <c r="K341" s="816">
        <f ca="1" t="shared" si="6"/>
        <v>0</v>
      </c>
    </row>
    <row r="342" ht="22.5" customHeight="1" spans="1:11">
      <c r="A342" s="827">
        <v>1030406</v>
      </c>
      <c r="B342" s="832" t="s">
        <v>2473</v>
      </c>
      <c r="C342" s="829">
        <f>C343</f>
        <v>0</v>
      </c>
      <c r="D342" s="830">
        <f>D343</f>
        <v>0</v>
      </c>
      <c r="E342" s="831">
        <v>2040506</v>
      </c>
      <c r="F342" s="832" t="s">
        <v>2474</v>
      </c>
      <c r="G342" s="833"/>
      <c r="H342" s="834"/>
      <c r="J342" s="816">
        <f ca="1">SUMIF(表2.2024年公共财政支出决算表!$A$6:$A$1505,E342,表2.2024年公共财政支出决算表!$E$6:$E$1505)</f>
        <v>0</v>
      </c>
      <c r="K342" s="816">
        <f ca="1" t="shared" si="6"/>
        <v>0</v>
      </c>
    </row>
    <row r="343" ht="22.5" customHeight="1" spans="1:11">
      <c r="A343" s="827">
        <v>103040650</v>
      </c>
      <c r="B343" s="832" t="s">
        <v>2475</v>
      </c>
      <c r="C343" s="833"/>
      <c r="D343" s="834"/>
      <c r="E343" s="831">
        <v>2040550</v>
      </c>
      <c r="F343" s="832" t="s">
        <v>1998</v>
      </c>
      <c r="G343" s="833"/>
      <c r="H343" s="834"/>
      <c r="J343" s="816">
        <f ca="1">SUMIF(表2.2024年公共财政支出决算表!$A$6:$A$1505,E343,表2.2024年公共财政支出决算表!$E$6:$E$1505)</f>
        <v>0</v>
      </c>
      <c r="K343" s="816">
        <f ca="1" t="shared" si="6"/>
        <v>0</v>
      </c>
    </row>
    <row r="344" ht="22.5" customHeight="1" spans="1:11">
      <c r="A344" s="827">
        <v>1030407</v>
      </c>
      <c r="B344" s="832" t="s">
        <v>2476</v>
      </c>
      <c r="C344" s="829">
        <f>SUM(C345:C346)</f>
        <v>0</v>
      </c>
      <c r="D344" s="830">
        <f>SUM(D345:D346)</f>
        <v>0</v>
      </c>
      <c r="E344" s="831">
        <v>2040599</v>
      </c>
      <c r="F344" s="832" t="s">
        <v>2477</v>
      </c>
      <c r="G344" s="833"/>
      <c r="H344" s="834"/>
      <c r="J344" s="816">
        <f ca="1">SUMIF(表2.2024年公共财政支出决算表!$A$6:$A$1505,E344,表2.2024年公共财政支出决算表!$E$6:$E$1505)</f>
        <v>0</v>
      </c>
      <c r="K344" s="816">
        <f ca="1" t="shared" si="6"/>
        <v>0</v>
      </c>
    </row>
    <row r="345" ht="22.5" customHeight="1" spans="1:11">
      <c r="A345" s="827">
        <v>103040702</v>
      </c>
      <c r="B345" s="832" t="s">
        <v>2478</v>
      </c>
      <c r="C345" s="833"/>
      <c r="D345" s="834"/>
      <c r="E345" s="831">
        <v>20406</v>
      </c>
      <c r="F345" s="828" t="s">
        <v>2479</v>
      </c>
      <c r="G345" s="829">
        <f>SUM(G346:G358)</f>
        <v>882.021756</v>
      </c>
      <c r="H345" s="830">
        <f>SUM(H346:H358)</f>
        <v>882</v>
      </c>
      <c r="J345" s="816">
        <f ca="1">SUMIF(表2.2024年公共财政支出决算表!$A$6:$A$1505,E345,表2.2024年公共财政支出决算表!$E$6:$E$1505)</f>
        <v>882</v>
      </c>
      <c r="K345" s="816">
        <f ca="1" t="shared" si="6"/>
        <v>0</v>
      </c>
    </row>
    <row r="346" ht="22.5" customHeight="1" spans="1:11">
      <c r="A346" s="827">
        <v>103040750</v>
      </c>
      <c r="B346" s="832" t="s">
        <v>2480</v>
      </c>
      <c r="C346" s="833"/>
      <c r="D346" s="834"/>
      <c r="E346" s="831">
        <v>2040601</v>
      </c>
      <c r="F346" s="832" t="s">
        <v>1980</v>
      </c>
      <c r="G346" s="833">
        <v>690.03592</v>
      </c>
      <c r="H346" s="834">
        <v>690</v>
      </c>
      <c r="J346" s="816">
        <f ca="1">SUMIF(表2.2024年公共财政支出决算表!$A$6:$A$1505,E346,表2.2024年公共财政支出决算表!$E$6:$E$1505)</f>
        <v>690</v>
      </c>
      <c r="K346" s="816">
        <f ca="1" t="shared" si="6"/>
        <v>0</v>
      </c>
    </row>
    <row r="347" ht="22.5" customHeight="1" spans="1:11">
      <c r="A347" s="827">
        <v>1030408</v>
      </c>
      <c r="B347" s="832" t="s">
        <v>2481</v>
      </c>
      <c r="C347" s="829">
        <f>C348</f>
        <v>0</v>
      </c>
      <c r="D347" s="830">
        <f>D348</f>
        <v>0</v>
      </c>
      <c r="E347" s="831">
        <v>2040602</v>
      </c>
      <c r="F347" s="832" t="s">
        <v>1982</v>
      </c>
      <c r="G347" s="833">
        <v>13.86</v>
      </c>
      <c r="H347" s="834">
        <v>14</v>
      </c>
      <c r="J347" s="816">
        <f ca="1">SUMIF(表2.2024年公共财政支出决算表!$A$6:$A$1505,E347,表2.2024年公共财政支出决算表!$E$6:$E$1505)</f>
        <v>14</v>
      </c>
      <c r="K347" s="816">
        <f ca="1" t="shared" si="6"/>
        <v>0</v>
      </c>
    </row>
    <row r="348" ht="22.5" customHeight="1" spans="1:11">
      <c r="A348" s="827">
        <v>103040850</v>
      </c>
      <c r="B348" s="832" t="s">
        <v>2482</v>
      </c>
      <c r="C348" s="833"/>
      <c r="D348" s="834"/>
      <c r="E348" s="831">
        <v>2040603</v>
      </c>
      <c r="F348" s="832" t="s">
        <v>1984</v>
      </c>
      <c r="G348" s="833"/>
      <c r="H348" s="834"/>
      <c r="J348" s="816">
        <f ca="1">SUMIF(表2.2024年公共财政支出决算表!$A$6:$A$1505,E348,表2.2024年公共财政支出决算表!$E$6:$E$1505)</f>
        <v>0</v>
      </c>
      <c r="K348" s="816">
        <f ca="1" t="shared" si="6"/>
        <v>0</v>
      </c>
    </row>
    <row r="349" ht="22.5" customHeight="1" spans="1:11">
      <c r="A349" s="827">
        <v>1030409</v>
      </c>
      <c r="B349" s="832" t="s">
        <v>2483</v>
      </c>
      <c r="C349" s="829">
        <f>C350</f>
        <v>0</v>
      </c>
      <c r="D349" s="830">
        <f>D350</f>
        <v>0</v>
      </c>
      <c r="E349" s="831">
        <v>2040604</v>
      </c>
      <c r="F349" s="832" t="s">
        <v>2484</v>
      </c>
      <c r="G349" s="833">
        <v>73.782139</v>
      </c>
      <c r="H349" s="834">
        <v>74</v>
      </c>
      <c r="J349" s="816">
        <f ca="1">SUMIF(表2.2024年公共财政支出决算表!$A$6:$A$1505,E349,表2.2024年公共财政支出决算表!$E$6:$E$1505)</f>
        <v>74</v>
      </c>
      <c r="K349" s="816">
        <f ca="1" t="shared" si="6"/>
        <v>0</v>
      </c>
    </row>
    <row r="350" ht="22.5" customHeight="1" spans="1:11">
      <c r="A350" s="827">
        <v>103040950</v>
      </c>
      <c r="B350" s="832" t="s">
        <v>2485</v>
      </c>
      <c r="C350" s="833"/>
      <c r="D350" s="834"/>
      <c r="E350" s="831">
        <v>2040605</v>
      </c>
      <c r="F350" s="832" t="s">
        <v>2486</v>
      </c>
      <c r="G350" s="833">
        <v>33.138994</v>
      </c>
      <c r="H350" s="834">
        <v>33</v>
      </c>
      <c r="J350" s="816">
        <f ca="1">SUMIF(表2.2024年公共财政支出决算表!$A$6:$A$1505,E350,表2.2024年公共财政支出决算表!$E$6:$E$1505)</f>
        <v>33</v>
      </c>
      <c r="K350" s="816">
        <f ca="1" t="shared" si="6"/>
        <v>0</v>
      </c>
    </row>
    <row r="351" ht="22.5" customHeight="1" spans="1:11">
      <c r="A351" s="827">
        <v>1030410</v>
      </c>
      <c r="B351" s="832" t="s">
        <v>2487</v>
      </c>
      <c r="C351" s="829">
        <f>SUM(C352:C353)</f>
        <v>0</v>
      </c>
      <c r="D351" s="830">
        <f>SUM(D352:D353)</f>
        <v>0</v>
      </c>
      <c r="E351" s="831">
        <v>2040606</v>
      </c>
      <c r="F351" s="832" t="s">
        <v>2488</v>
      </c>
      <c r="G351" s="833"/>
      <c r="H351" s="834"/>
      <c r="J351" s="816">
        <f ca="1">SUMIF(表2.2024年公共财政支出决算表!$A$6:$A$1505,E351,表2.2024年公共财政支出决算表!$E$6:$E$1505)</f>
        <v>0</v>
      </c>
      <c r="K351" s="816">
        <f ca="1" t="shared" si="6"/>
        <v>0</v>
      </c>
    </row>
    <row r="352" ht="22.5" customHeight="1" spans="1:11">
      <c r="A352" s="827">
        <v>103041001</v>
      </c>
      <c r="B352" s="832" t="s">
        <v>2478</v>
      </c>
      <c r="C352" s="833"/>
      <c r="D352" s="834"/>
      <c r="E352" s="831">
        <v>2040607</v>
      </c>
      <c r="F352" s="832" t="s">
        <v>2489</v>
      </c>
      <c r="G352" s="833">
        <v>39.2</v>
      </c>
      <c r="H352" s="834">
        <v>39</v>
      </c>
      <c r="J352" s="816">
        <f ca="1">SUMIF(表2.2024年公共财政支出决算表!$A$6:$A$1505,E352,表2.2024年公共财政支出决算表!$E$6:$E$1505)</f>
        <v>39</v>
      </c>
      <c r="K352" s="816">
        <f ca="1" t="shared" si="6"/>
        <v>0</v>
      </c>
    </row>
    <row r="353" ht="22.5" customHeight="1" spans="1:11">
      <c r="A353" s="827">
        <v>103041050</v>
      </c>
      <c r="B353" s="832" t="s">
        <v>2490</v>
      </c>
      <c r="C353" s="833"/>
      <c r="D353" s="834"/>
      <c r="E353" s="831">
        <v>2040608</v>
      </c>
      <c r="F353" s="832" t="s">
        <v>2491</v>
      </c>
      <c r="G353" s="833"/>
      <c r="H353" s="834"/>
      <c r="J353" s="816">
        <f ca="1">SUMIF(表2.2024年公共财政支出决算表!$A$6:$A$1505,E353,表2.2024年公共财政支出决算表!$E$6:$E$1505)</f>
        <v>0</v>
      </c>
      <c r="K353" s="816">
        <f ca="1" t="shared" si="6"/>
        <v>0</v>
      </c>
    </row>
    <row r="354" ht="22.5" customHeight="1" spans="1:11">
      <c r="A354" s="827">
        <v>1030413</v>
      </c>
      <c r="B354" s="832" t="s">
        <v>2492</v>
      </c>
      <c r="C354" s="829">
        <f>SUM(C355:C356)</f>
        <v>0</v>
      </c>
      <c r="D354" s="830">
        <f>SUM(D355:D356)</f>
        <v>0</v>
      </c>
      <c r="E354" s="831">
        <v>2040610</v>
      </c>
      <c r="F354" s="832" t="s">
        <v>2493</v>
      </c>
      <c r="G354" s="833">
        <v>30.004703</v>
      </c>
      <c r="H354" s="834">
        <v>30</v>
      </c>
      <c r="J354" s="816">
        <f ca="1">SUMIF(表2.2024年公共财政支出决算表!$A$6:$A$1505,E354,表2.2024年公共财政支出决算表!$E$6:$E$1505)</f>
        <v>30</v>
      </c>
      <c r="K354" s="816">
        <f ca="1" t="shared" si="6"/>
        <v>0</v>
      </c>
    </row>
    <row r="355" ht="22.5" customHeight="1" spans="1:11">
      <c r="A355" s="827">
        <v>103041303</v>
      </c>
      <c r="B355" s="832" t="s">
        <v>2494</v>
      </c>
      <c r="C355" s="833"/>
      <c r="D355" s="834"/>
      <c r="E355" s="831">
        <v>2040612</v>
      </c>
      <c r="F355" s="832" t="s">
        <v>2495</v>
      </c>
      <c r="G355" s="833">
        <v>2</v>
      </c>
      <c r="H355" s="834">
        <v>2</v>
      </c>
      <c r="J355" s="816">
        <f ca="1">SUMIF(表2.2024年公共财政支出决算表!$A$6:$A$1505,E355,表2.2024年公共财政支出决算表!$E$6:$E$1505)</f>
        <v>2</v>
      </c>
      <c r="K355" s="816">
        <f ca="1" t="shared" si="6"/>
        <v>0</v>
      </c>
    </row>
    <row r="356" ht="22.5" customHeight="1" spans="1:11">
      <c r="A356" s="827">
        <v>103041350</v>
      </c>
      <c r="B356" s="832" t="s">
        <v>2496</v>
      </c>
      <c r="C356" s="833"/>
      <c r="D356" s="834"/>
      <c r="E356" s="831">
        <v>2040613</v>
      </c>
      <c r="F356" s="832" t="s">
        <v>2075</v>
      </c>
      <c r="G356" s="833"/>
      <c r="H356" s="834"/>
      <c r="J356" s="816">
        <f ca="1">SUMIF(表2.2024年公共财政支出决算表!$A$6:$A$1505,E356,表2.2024年公共财政支出决算表!$E$6:$E$1505)</f>
        <v>0</v>
      </c>
      <c r="K356" s="816">
        <f ca="1" t="shared" si="6"/>
        <v>0</v>
      </c>
    </row>
    <row r="357" ht="22.5" customHeight="1" spans="1:11">
      <c r="A357" s="827">
        <v>1030414</v>
      </c>
      <c r="B357" s="832" t="s">
        <v>2497</v>
      </c>
      <c r="C357" s="829">
        <f>C358</f>
        <v>0</v>
      </c>
      <c r="D357" s="830">
        <f>D358</f>
        <v>0</v>
      </c>
      <c r="E357" s="831">
        <v>2040650</v>
      </c>
      <c r="F357" s="832" t="s">
        <v>1998</v>
      </c>
      <c r="G357" s="833"/>
      <c r="H357" s="834"/>
      <c r="J357" s="816">
        <f ca="1">SUMIF(表2.2024年公共财政支出决算表!$A$6:$A$1505,E357,表2.2024年公共财政支出决算表!$E$6:$E$1505)</f>
        <v>0</v>
      </c>
      <c r="K357" s="816">
        <f ca="1" t="shared" si="6"/>
        <v>0</v>
      </c>
    </row>
    <row r="358" ht="22.5" customHeight="1" spans="1:11">
      <c r="A358" s="827">
        <v>103041450</v>
      </c>
      <c r="B358" s="832" t="s">
        <v>2498</v>
      </c>
      <c r="C358" s="833"/>
      <c r="D358" s="834"/>
      <c r="E358" s="831">
        <v>2040699</v>
      </c>
      <c r="F358" s="832" t="s">
        <v>2499</v>
      </c>
      <c r="G358" s="833"/>
      <c r="H358" s="834"/>
      <c r="J358" s="816">
        <f ca="1">SUMIF(表2.2024年公共财政支出决算表!$A$6:$A$1505,E358,表2.2024年公共财政支出决算表!$E$6:$E$1505)</f>
        <v>0</v>
      </c>
      <c r="K358" s="816">
        <f ca="1" t="shared" si="6"/>
        <v>0</v>
      </c>
    </row>
    <row r="359" ht="22.5" customHeight="1" spans="1:11">
      <c r="A359" s="827">
        <v>1030415</v>
      </c>
      <c r="B359" s="832" t="s">
        <v>2500</v>
      </c>
      <c r="C359" s="829">
        <f>C360</f>
        <v>0</v>
      </c>
      <c r="D359" s="830">
        <f>D360</f>
        <v>0</v>
      </c>
      <c r="E359" s="831">
        <v>20407</v>
      </c>
      <c r="F359" s="828" t="s">
        <v>2501</v>
      </c>
      <c r="G359" s="829">
        <f>SUM(G360:G368)</f>
        <v>0</v>
      </c>
      <c r="H359" s="830">
        <f>SUM(H360:H368)</f>
        <v>0</v>
      </c>
      <c r="J359" s="816">
        <f ca="1">SUMIF(表2.2024年公共财政支出决算表!$A$6:$A$1505,E359,表2.2024年公共财政支出决算表!$E$6:$E$1505)</f>
        <v>0</v>
      </c>
      <c r="K359" s="816">
        <f ca="1" t="shared" si="6"/>
        <v>0</v>
      </c>
    </row>
    <row r="360" ht="22.5" customHeight="1" spans="1:11">
      <c r="A360" s="827">
        <v>103041550</v>
      </c>
      <c r="B360" s="832" t="s">
        <v>2502</v>
      </c>
      <c r="C360" s="833"/>
      <c r="D360" s="834"/>
      <c r="E360" s="831">
        <v>2040701</v>
      </c>
      <c r="F360" s="832" t="s">
        <v>1980</v>
      </c>
      <c r="G360" s="833"/>
      <c r="H360" s="834"/>
      <c r="J360" s="816">
        <f ca="1">SUMIF(表2.2024年公共财政支出决算表!$A$6:$A$1505,E360,表2.2024年公共财政支出决算表!$E$6:$E$1505)</f>
        <v>0</v>
      </c>
      <c r="K360" s="816">
        <f ca="1" t="shared" si="6"/>
        <v>0</v>
      </c>
    </row>
    <row r="361" ht="22.5" customHeight="1" spans="1:11">
      <c r="A361" s="827">
        <v>1030416</v>
      </c>
      <c r="B361" s="832" t="s">
        <v>2503</v>
      </c>
      <c r="C361" s="829">
        <f>SUM(C362:C371)</f>
        <v>0</v>
      </c>
      <c r="D361" s="830">
        <f>SUM(D362:D371)</f>
        <v>0</v>
      </c>
      <c r="E361" s="831">
        <v>2040702</v>
      </c>
      <c r="F361" s="832" t="s">
        <v>1982</v>
      </c>
      <c r="G361" s="833"/>
      <c r="H361" s="834"/>
      <c r="J361" s="816">
        <f ca="1">SUMIF(表2.2024年公共财政支出决算表!$A$6:$A$1505,E361,表2.2024年公共财政支出决算表!$E$6:$E$1505)</f>
        <v>0</v>
      </c>
      <c r="K361" s="816">
        <f ca="1" t="shared" si="6"/>
        <v>0</v>
      </c>
    </row>
    <row r="362" ht="22.5" customHeight="1" spans="1:11">
      <c r="A362" s="827">
        <v>103041601</v>
      </c>
      <c r="B362" s="832" t="s">
        <v>2504</v>
      </c>
      <c r="C362" s="833"/>
      <c r="D362" s="834"/>
      <c r="E362" s="831">
        <v>2040703</v>
      </c>
      <c r="F362" s="832" t="s">
        <v>1984</v>
      </c>
      <c r="G362" s="833"/>
      <c r="H362" s="834"/>
      <c r="J362" s="816">
        <f ca="1">SUMIF(表2.2024年公共财政支出决算表!$A$6:$A$1505,E362,表2.2024年公共财政支出决算表!$E$6:$E$1505)</f>
        <v>0</v>
      </c>
      <c r="K362" s="816">
        <f ca="1" t="shared" si="6"/>
        <v>0</v>
      </c>
    </row>
    <row r="363" ht="22.5" customHeight="1" spans="1:11">
      <c r="A363" s="827">
        <v>103041602</v>
      </c>
      <c r="B363" s="832" t="s">
        <v>2505</v>
      </c>
      <c r="C363" s="833"/>
      <c r="D363" s="834"/>
      <c r="E363" s="831">
        <v>2040704</v>
      </c>
      <c r="F363" s="832" t="s">
        <v>2506</v>
      </c>
      <c r="G363" s="833"/>
      <c r="H363" s="834"/>
      <c r="J363" s="816">
        <f ca="1">SUMIF(表2.2024年公共财政支出决算表!$A$6:$A$1505,E363,表2.2024年公共财政支出决算表!$E$6:$E$1505)</f>
        <v>0</v>
      </c>
      <c r="K363" s="816">
        <f ca="1" t="shared" si="6"/>
        <v>0</v>
      </c>
    </row>
    <row r="364" ht="22.5" customHeight="1" spans="1:11">
      <c r="A364" s="827">
        <v>103041603</v>
      </c>
      <c r="B364" s="832" t="s">
        <v>2507</v>
      </c>
      <c r="C364" s="833"/>
      <c r="D364" s="834"/>
      <c r="E364" s="831">
        <v>2040705</v>
      </c>
      <c r="F364" s="832" t="s">
        <v>2508</v>
      </c>
      <c r="G364" s="833"/>
      <c r="H364" s="834"/>
      <c r="J364" s="816">
        <f ca="1">SUMIF(表2.2024年公共财政支出决算表!$A$6:$A$1505,E364,表2.2024年公共财政支出决算表!$E$6:$E$1505)</f>
        <v>0</v>
      </c>
      <c r="K364" s="816">
        <f ca="1" t="shared" si="6"/>
        <v>0</v>
      </c>
    </row>
    <row r="365" ht="22.5" customHeight="1" spans="1:11">
      <c r="A365" s="827">
        <v>103041604</v>
      </c>
      <c r="B365" s="832" t="s">
        <v>2509</v>
      </c>
      <c r="C365" s="833"/>
      <c r="D365" s="834"/>
      <c r="E365" s="831">
        <v>2040706</v>
      </c>
      <c r="F365" s="832" t="s">
        <v>2510</v>
      </c>
      <c r="G365" s="833"/>
      <c r="H365" s="834"/>
      <c r="J365" s="816">
        <f ca="1">SUMIF(表2.2024年公共财政支出决算表!$A$6:$A$1505,E365,表2.2024年公共财政支出决算表!$E$6:$E$1505)</f>
        <v>0</v>
      </c>
      <c r="K365" s="816">
        <f ca="1" t="shared" si="6"/>
        <v>0</v>
      </c>
    </row>
    <row r="366" ht="22.5" customHeight="1" spans="1:11">
      <c r="A366" s="827">
        <v>103041605</v>
      </c>
      <c r="B366" s="832" t="s">
        <v>2511</v>
      </c>
      <c r="C366" s="833"/>
      <c r="D366" s="834"/>
      <c r="E366" s="831">
        <v>2040707</v>
      </c>
      <c r="F366" s="832" t="s">
        <v>2075</v>
      </c>
      <c r="G366" s="833"/>
      <c r="H366" s="834"/>
      <c r="J366" s="816">
        <f ca="1">SUMIF(表2.2024年公共财政支出决算表!$A$6:$A$1505,E366,表2.2024年公共财政支出决算表!$E$6:$E$1505)</f>
        <v>0</v>
      </c>
      <c r="K366" s="816">
        <f ca="1" t="shared" si="6"/>
        <v>0</v>
      </c>
    </row>
    <row r="367" ht="22.5" customHeight="1" spans="1:11">
      <c r="A367" s="827">
        <v>103041607</v>
      </c>
      <c r="B367" s="832" t="s">
        <v>2512</v>
      </c>
      <c r="C367" s="833"/>
      <c r="D367" s="834"/>
      <c r="E367" s="831">
        <v>2040750</v>
      </c>
      <c r="F367" s="832" t="s">
        <v>1998</v>
      </c>
      <c r="G367" s="833"/>
      <c r="H367" s="834"/>
      <c r="J367" s="816">
        <f ca="1">SUMIF(表2.2024年公共财政支出决算表!$A$6:$A$1505,E367,表2.2024年公共财政支出决算表!$E$6:$E$1505)</f>
        <v>0</v>
      </c>
      <c r="K367" s="816">
        <f ca="1" t="shared" si="6"/>
        <v>0</v>
      </c>
    </row>
    <row r="368" ht="22.5" customHeight="1" spans="1:11">
      <c r="A368" s="827">
        <v>103041608</v>
      </c>
      <c r="B368" s="832" t="s">
        <v>2478</v>
      </c>
      <c r="C368" s="833"/>
      <c r="D368" s="834"/>
      <c r="E368" s="831">
        <v>2040799</v>
      </c>
      <c r="F368" s="832" t="s">
        <v>2513</v>
      </c>
      <c r="G368" s="833"/>
      <c r="H368" s="834"/>
      <c r="J368" s="816">
        <f ca="1">SUMIF(表2.2024年公共财政支出决算表!$A$6:$A$1505,E368,表2.2024年公共财政支出决算表!$E$6:$E$1505)</f>
        <v>0</v>
      </c>
      <c r="K368" s="816">
        <f ca="1" t="shared" si="6"/>
        <v>0</v>
      </c>
    </row>
    <row r="369" ht="22.5" customHeight="1" spans="1:11">
      <c r="A369" s="827">
        <v>103041616</v>
      </c>
      <c r="B369" s="832" t="s">
        <v>2514</v>
      </c>
      <c r="C369" s="833"/>
      <c r="D369" s="834"/>
      <c r="E369" s="831">
        <v>20408</v>
      </c>
      <c r="F369" s="828" t="s">
        <v>2515</v>
      </c>
      <c r="G369" s="829">
        <f>SUM(G370:G378)</f>
        <v>0</v>
      </c>
      <c r="H369" s="830">
        <f>SUM(H370:H378)</f>
        <v>0</v>
      </c>
      <c r="J369" s="816">
        <f ca="1">SUMIF(表2.2024年公共财政支出决算表!$A$6:$A$1505,E369,表2.2024年公共财政支出决算表!$E$6:$E$1505)</f>
        <v>0</v>
      </c>
      <c r="K369" s="816">
        <f ca="1" t="shared" si="6"/>
        <v>0</v>
      </c>
    </row>
    <row r="370" ht="22.5" customHeight="1" spans="1:11">
      <c r="A370" s="827">
        <v>103041617</v>
      </c>
      <c r="B370" s="832" t="s">
        <v>2516</v>
      </c>
      <c r="C370" s="833"/>
      <c r="D370" s="834"/>
      <c r="E370" s="831">
        <v>2040801</v>
      </c>
      <c r="F370" s="832" t="s">
        <v>1980</v>
      </c>
      <c r="G370" s="833"/>
      <c r="H370" s="834"/>
      <c r="J370" s="816">
        <f ca="1">SUMIF(表2.2024年公共财政支出决算表!$A$6:$A$1505,E370,表2.2024年公共财政支出决算表!$E$6:$E$1505)</f>
        <v>0</v>
      </c>
      <c r="K370" s="816">
        <f ca="1" t="shared" si="6"/>
        <v>0</v>
      </c>
    </row>
    <row r="371" ht="22.5" customHeight="1" spans="1:11">
      <c r="A371" s="827">
        <v>103041650</v>
      </c>
      <c r="B371" s="832" t="s">
        <v>2517</v>
      </c>
      <c r="C371" s="833"/>
      <c r="D371" s="834"/>
      <c r="E371" s="831">
        <v>2040802</v>
      </c>
      <c r="F371" s="832" t="s">
        <v>1982</v>
      </c>
      <c r="G371" s="833"/>
      <c r="H371" s="834"/>
      <c r="J371" s="816">
        <f ca="1">SUMIF(表2.2024年公共财政支出决算表!$A$6:$A$1505,E371,表2.2024年公共财政支出决算表!$E$6:$E$1505)</f>
        <v>0</v>
      </c>
      <c r="K371" s="816">
        <f ca="1" t="shared" si="6"/>
        <v>0</v>
      </c>
    </row>
    <row r="372" ht="22.5" customHeight="1" spans="1:11">
      <c r="A372" s="827">
        <v>1030417</v>
      </c>
      <c r="B372" s="832" t="s">
        <v>2518</v>
      </c>
      <c r="C372" s="829">
        <f>SUM(C373:C374)</f>
        <v>0</v>
      </c>
      <c r="D372" s="830">
        <f>SUM(D373:D374)</f>
        <v>0</v>
      </c>
      <c r="E372" s="831">
        <v>2040803</v>
      </c>
      <c r="F372" s="832" t="s">
        <v>1984</v>
      </c>
      <c r="G372" s="833"/>
      <c r="H372" s="834"/>
      <c r="J372" s="816">
        <f ca="1">SUMIF(表2.2024年公共财政支出决算表!$A$6:$A$1505,E372,表2.2024年公共财政支出决算表!$E$6:$E$1505)</f>
        <v>0</v>
      </c>
      <c r="K372" s="816">
        <f ca="1" t="shared" si="6"/>
        <v>0</v>
      </c>
    </row>
    <row r="373" ht="22.5" customHeight="1" spans="1:11">
      <c r="A373" s="827">
        <v>103041704</v>
      </c>
      <c r="B373" s="832" t="s">
        <v>2478</v>
      </c>
      <c r="C373" s="833"/>
      <c r="D373" s="834"/>
      <c r="E373" s="831">
        <v>2040804</v>
      </c>
      <c r="F373" s="832" t="s">
        <v>2519</v>
      </c>
      <c r="G373" s="833"/>
      <c r="H373" s="834"/>
      <c r="J373" s="816">
        <f ca="1">SUMIF(表2.2024年公共财政支出决算表!$A$6:$A$1505,E373,表2.2024年公共财政支出决算表!$E$6:$E$1505)</f>
        <v>0</v>
      </c>
      <c r="K373" s="816">
        <f ca="1" t="shared" si="6"/>
        <v>0</v>
      </c>
    </row>
    <row r="374" ht="22.5" customHeight="1" spans="1:11">
      <c r="A374" s="827">
        <v>103041750</v>
      </c>
      <c r="B374" s="832" t="s">
        <v>2520</v>
      </c>
      <c r="C374" s="833"/>
      <c r="D374" s="834"/>
      <c r="E374" s="831">
        <v>2040805</v>
      </c>
      <c r="F374" s="832" t="s">
        <v>2521</v>
      </c>
      <c r="G374" s="833"/>
      <c r="H374" s="834"/>
      <c r="J374" s="816">
        <f ca="1">SUMIF(表2.2024年公共财政支出决算表!$A$6:$A$1505,E374,表2.2024年公共财政支出决算表!$E$6:$E$1505)</f>
        <v>0</v>
      </c>
      <c r="K374" s="816">
        <f ca="1" t="shared" si="6"/>
        <v>0</v>
      </c>
    </row>
    <row r="375" ht="22.5" customHeight="1" spans="1:11">
      <c r="A375" s="827">
        <v>1030418</v>
      </c>
      <c r="B375" s="832" t="s">
        <v>2522</v>
      </c>
      <c r="C375" s="829">
        <f>SUM(C376:C378)</f>
        <v>0</v>
      </c>
      <c r="D375" s="830">
        <f>SUM(D376:D378)</f>
        <v>0</v>
      </c>
      <c r="E375" s="831">
        <v>2040806</v>
      </c>
      <c r="F375" s="832" t="s">
        <v>2523</v>
      </c>
      <c r="G375" s="833"/>
      <c r="H375" s="834"/>
      <c r="J375" s="816">
        <f ca="1">SUMIF(表2.2024年公共财政支出决算表!$A$6:$A$1505,E375,表2.2024年公共财政支出决算表!$E$6:$E$1505)</f>
        <v>0</v>
      </c>
      <c r="K375" s="816">
        <f ca="1" t="shared" si="6"/>
        <v>0</v>
      </c>
    </row>
    <row r="376" ht="22.5" customHeight="1" spans="1:11">
      <c r="A376" s="827">
        <v>103041801</v>
      </c>
      <c r="B376" s="832" t="s">
        <v>2524</v>
      </c>
      <c r="C376" s="833"/>
      <c r="D376" s="834"/>
      <c r="E376" s="831">
        <v>2040807</v>
      </c>
      <c r="F376" s="832" t="s">
        <v>2075</v>
      </c>
      <c r="G376" s="833"/>
      <c r="H376" s="834"/>
      <c r="J376" s="816">
        <f ca="1">SUMIF(表2.2024年公共财政支出决算表!$A$6:$A$1505,E376,表2.2024年公共财政支出决算表!$E$6:$E$1505)</f>
        <v>0</v>
      </c>
      <c r="K376" s="816">
        <f ca="1" t="shared" si="6"/>
        <v>0</v>
      </c>
    </row>
    <row r="377" ht="22.5" customHeight="1" spans="1:11">
      <c r="A377" s="827">
        <v>103041802</v>
      </c>
      <c r="B377" s="832" t="s">
        <v>2525</v>
      </c>
      <c r="C377" s="833"/>
      <c r="D377" s="834"/>
      <c r="E377" s="831">
        <v>2040850</v>
      </c>
      <c r="F377" s="832" t="s">
        <v>1998</v>
      </c>
      <c r="G377" s="833"/>
      <c r="H377" s="834"/>
      <c r="J377" s="816">
        <f ca="1">SUMIF(表2.2024年公共财政支出决算表!$A$6:$A$1505,E377,表2.2024年公共财政支出决算表!$E$6:$E$1505)</f>
        <v>0</v>
      </c>
      <c r="K377" s="816">
        <f ca="1" t="shared" si="6"/>
        <v>0</v>
      </c>
    </row>
    <row r="378" ht="22.5" customHeight="1" spans="1:11">
      <c r="A378" s="827">
        <v>103041850</v>
      </c>
      <c r="B378" s="832" t="s">
        <v>2526</v>
      </c>
      <c r="C378" s="833"/>
      <c r="D378" s="834"/>
      <c r="E378" s="831">
        <v>2040899</v>
      </c>
      <c r="F378" s="832" t="s">
        <v>2527</v>
      </c>
      <c r="G378" s="833"/>
      <c r="H378" s="834"/>
      <c r="J378" s="816">
        <f ca="1">SUMIF(表2.2024年公共财政支出决算表!$A$6:$A$1505,E378,表2.2024年公共财政支出决算表!$E$6:$E$1505)</f>
        <v>0</v>
      </c>
      <c r="K378" s="816">
        <f ca="1" t="shared" si="6"/>
        <v>0</v>
      </c>
    </row>
    <row r="379" ht="22.5" customHeight="1" spans="1:11">
      <c r="A379" s="827">
        <v>1030419</v>
      </c>
      <c r="B379" s="832" t="s">
        <v>2528</v>
      </c>
      <c r="C379" s="829">
        <f>SUM(C380)</f>
        <v>0</v>
      </c>
      <c r="D379" s="830">
        <f>SUM(D380)</f>
        <v>0</v>
      </c>
      <c r="E379" s="831">
        <v>20409</v>
      </c>
      <c r="F379" s="828" t="s">
        <v>2529</v>
      </c>
      <c r="G379" s="829">
        <f>SUM(G380:G386)</f>
        <v>0</v>
      </c>
      <c r="H379" s="830">
        <f>SUM(H380:H386)</f>
        <v>0</v>
      </c>
      <c r="J379" s="816">
        <f ca="1">SUMIF(表2.2024年公共财政支出决算表!$A$6:$A$1505,E379,表2.2024年公共财政支出决算表!$E$6:$E$1505)</f>
        <v>0</v>
      </c>
      <c r="K379" s="816">
        <f ca="1" t="shared" si="6"/>
        <v>0</v>
      </c>
    </row>
    <row r="380" ht="22.5" customHeight="1" spans="1:11">
      <c r="A380" s="827">
        <v>103041950</v>
      </c>
      <c r="B380" s="832" t="s">
        <v>2530</v>
      </c>
      <c r="C380" s="833"/>
      <c r="D380" s="834"/>
      <c r="E380" s="831">
        <v>2040901</v>
      </c>
      <c r="F380" s="832" t="s">
        <v>1980</v>
      </c>
      <c r="G380" s="833"/>
      <c r="H380" s="834"/>
      <c r="J380" s="816">
        <f ca="1">SUMIF(表2.2024年公共财政支出决算表!$A$6:$A$1505,E380,表2.2024年公共财政支出决算表!$E$6:$E$1505)</f>
        <v>0</v>
      </c>
      <c r="K380" s="816">
        <f ca="1" t="shared" si="6"/>
        <v>0</v>
      </c>
    </row>
    <row r="381" ht="22.5" customHeight="1" spans="1:11">
      <c r="A381" s="827">
        <v>1030420</v>
      </c>
      <c r="B381" s="832" t="s">
        <v>2531</v>
      </c>
      <c r="C381" s="829">
        <f>C382</f>
        <v>0</v>
      </c>
      <c r="D381" s="830">
        <f>D382</f>
        <v>0</v>
      </c>
      <c r="E381" s="831">
        <v>2040902</v>
      </c>
      <c r="F381" s="832" t="s">
        <v>1982</v>
      </c>
      <c r="G381" s="833"/>
      <c r="H381" s="834"/>
      <c r="J381" s="816">
        <f ca="1">SUMIF(表2.2024年公共财政支出决算表!$A$6:$A$1505,E381,表2.2024年公共财政支出决算表!$E$6:$E$1505)</f>
        <v>0</v>
      </c>
      <c r="K381" s="816">
        <f ca="1" t="shared" si="6"/>
        <v>0</v>
      </c>
    </row>
    <row r="382" ht="22.5" customHeight="1" spans="1:11">
      <c r="A382" s="827">
        <v>103042050</v>
      </c>
      <c r="B382" s="832" t="s">
        <v>2532</v>
      </c>
      <c r="C382" s="833"/>
      <c r="D382" s="834"/>
      <c r="E382" s="831">
        <v>2040903</v>
      </c>
      <c r="F382" s="832" t="s">
        <v>1984</v>
      </c>
      <c r="G382" s="833"/>
      <c r="H382" s="834"/>
      <c r="J382" s="816">
        <f ca="1">SUMIF(表2.2024年公共财政支出决算表!$A$6:$A$1505,E382,表2.2024年公共财政支出决算表!$E$6:$E$1505)</f>
        <v>0</v>
      </c>
      <c r="K382" s="816">
        <f ca="1" t="shared" si="6"/>
        <v>0</v>
      </c>
    </row>
    <row r="383" ht="22.5" customHeight="1" spans="1:11">
      <c r="A383" s="827">
        <v>1030422</v>
      </c>
      <c r="B383" s="832" t="s">
        <v>2533</v>
      </c>
      <c r="C383" s="829">
        <f>C384</f>
        <v>0</v>
      </c>
      <c r="D383" s="830">
        <f>D384</f>
        <v>0</v>
      </c>
      <c r="E383" s="831">
        <v>2040904</v>
      </c>
      <c r="F383" s="832" t="s">
        <v>2534</v>
      </c>
      <c r="G383" s="833"/>
      <c r="H383" s="834"/>
      <c r="J383" s="816">
        <f ca="1">SUMIF(表2.2024年公共财政支出决算表!$A$6:$A$1505,E383,表2.2024年公共财政支出决算表!$E$6:$E$1505)</f>
        <v>0</v>
      </c>
      <c r="K383" s="816">
        <f ca="1" t="shared" si="6"/>
        <v>0</v>
      </c>
    </row>
    <row r="384" ht="22.5" customHeight="1" spans="1:11">
      <c r="A384" s="827">
        <v>103042250</v>
      </c>
      <c r="B384" s="832" t="s">
        <v>2535</v>
      </c>
      <c r="C384" s="833"/>
      <c r="D384" s="834"/>
      <c r="E384" s="831">
        <v>2040905</v>
      </c>
      <c r="F384" s="832" t="s">
        <v>2536</v>
      </c>
      <c r="G384" s="833"/>
      <c r="H384" s="834"/>
      <c r="J384" s="816">
        <f ca="1">SUMIF(表2.2024年公共财政支出决算表!$A$6:$A$1505,E384,表2.2024年公共财政支出决算表!$E$6:$E$1505)</f>
        <v>0</v>
      </c>
      <c r="K384" s="816">
        <f ca="1" t="shared" si="6"/>
        <v>0</v>
      </c>
    </row>
    <row r="385" ht="22.5" customHeight="1" spans="1:11">
      <c r="A385" s="827">
        <v>1030424</v>
      </c>
      <c r="B385" s="832" t="s">
        <v>2537</v>
      </c>
      <c r="C385" s="829">
        <f>SUM(C386:C387)</f>
        <v>51.361738</v>
      </c>
      <c r="D385" s="830">
        <f>SUM(D386:D387)</f>
        <v>51</v>
      </c>
      <c r="E385" s="831">
        <v>2040950</v>
      </c>
      <c r="F385" s="832" t="s">
        <v>1998</v>
      </c>
      <c r="G385" s="833"/>
      <c r="H385" s="834"/>
      <c r="J385" s="816">
        <f ca="1">SUMIF(表2.2024年公共财政支出决算表!$A$6:$A$1505,E385,表2.2024年公共财政支出决算表!$E$6:$E$1505)</f>
        <v>0</v>
      </c>
      <c r="K385" s="816">
        <f ca="1" t="shared" si="6"/>
        <v>0</v>
      </c>
    </row>
    <row r="386" ht="22.5" customHeight="1" spans="1:11">
      <c r="A386" s="827">
        <v>103042401</v>
      </c>
      <c r="B386" s="832" t="s">
        <v>2538</v>
      </c>
      <c r="C386" s="833">
        <v>51.361738</v>
      </c>
      <c r="D386" s="834">
        <v>51</v>
      </c>
      <c r="E386" s="831">
        <v>2040999</v>
      </c>
      <c r="F386" s="832" t="s">
        <v>2539</v>
      </c>
      <c r="G386" s="833"/>
      <c r="H386" s="834"/>
      <c r="J386" s="816">
        <f ca="1">SUMIF(表2.2024年公共财政支出决算表!$A$6:$A$1505,E386,表2.2024年公共财政支出决算表!$E$6:$E$1505)</f>
        <v>0</v>
      </c>
      <c r="K386" s="816">
        <f ca="1" t="shared" si="6"/>
        <v>0</v>
      </c>
    </row>
    <row r="387" ht="22.5" customHeight="1" spans="1:11">
      <c r="A387" s="827">
        <v>103042450</v>
      </c>
      <c r="B387" s="832" t="s">
        <v>2540</v>
      </c>
      <c r="C387" s="833"/>
      <c r="D387" s="834"/>
      <c r="E387" s="831">
        <v>20410</v>
      </c>
      <c r="F387" s="828" t="s">
        <v>2541</v>
      </c>
      <c r="G387" s="829">
        <f>SUM(G388:G392)</f>
        <v>0</v>
      </c>
      <c r="H387" s="830">
        <f>SUM(H388:H392)</f>
        <v>0</v>
      </c>
      <c r="J387" s="816">
        <f ca="1">SUMIF(表2.2024年公共财政支出决算表!$A$6:$A$1505,E387,表2.2024年公共财政支出决算表!$E$6:$E$1505)</f>
        <v>0</v>
      </c>
      <c r="K387" s="816">
        <f ca="1" t="shared" si="6"/>
        <v>0</v>
      </c>
    </row>
    <row r="388" ht="22.5" customHeight="1" spans="1:11">
      <c r="A388" s="827">
        <v>1030425</v>
      </c>
      <c r="B388" s="832" t="s">
        <v>2542</v>
      </c>
      <c r="C388" s="829">
        <f>SUM(C389:C392)</f>
        <v>0</v>
      </c>
      <c r="D388" s="830">
        <f>SUM(D389:D392)</f>
        <v>0</v>
      </c>
      <c r="E388" s="831">
        <v>2041001</v>
      </c>
      <c r="F388" s="832" t="s">
        <v>1980</v>
      </c>
      <c r="G388" s="833"/>
      <c r="H388" s="834"/>
      <c r="J388" s="816">
        <f ca="1">SUMIF(表2.2024年公共财政支出决算表!$A$6:$A$1505,E388,表2.2024年公共财政支出决算表!$E$6:$E$1505)</f>
        <v>0</v>
      </c>
      <c r="K388" s="816">
        <f ca="1" t="shared" si="6"/>
        <v>0</v>
      </c>
    </row>
    <row r="389" ht="22.5" customHeight="1" spans="1:11">
      <c r="A389" s="827">
        <v>103042502</v>
      </c>
      <c r="B389" s="832" t="s">
        <v>2543</v>
      </c>
      <c r="C389" s="833"/>
      <c r="D389" s="834"/>
      <c r="E389" s="831">
        <v>2041002</v>
      </c>
      <c r="F389" s="832" t="s">
        <v>1982</v>
      </c>
      <c r="G389" s="833"/>
      <c r="H389" s="834"/>
      <c r="J389" s="816">
        <f ca="1">SUMIF(表2.2024年公共财政支出决算表!$A$6:$A$1505,E389,表2.2024年公共财政支出决算表!$E$6:$E$1505)</f>
        <v>0</v>
      </c>
      <c r="K389" s="816">
        <f ca="1" t="shared" si="6"/>
        <v>0</v>
      </c>
    </row>
    <row r="390" ht="22.5" customHeight="1" spans="1:11">
      <c r="A390" s="827">
        <v>103042507</v>
      </c>
      <c r="B390" s="832" t="s">
        <v>2544</v>
      </c>
      <c r="C390" s="833"/>
      <c r="D390" s="834"/>
      <c r="E390" s="831">
        <v>2041006</v>
      </c>
      <c r="F390" s="832" t="s">
        <v>2075</v>
      </c>
      <c r="G390" s="833"/>
      <c r="H390" s="834"/>
      <c r="J390" s="816">
        <f ca="1">SUMIF(表2.2024年公共财政支出决算表!$A$6:$A$1505,E390,表2.2024年公共财政支出决算表!$E$6:$E$1505)</f>
        <v>0</v>
      </c>
      <c r="K390" s="816">
        <f ca="1" t="shared" si="6"/>
        <v>0</v>
      </c>
    </row>
    <row r="391" ht="22.5" customHeight="1" spans="1:11">
      <c r="A391" s="827">
        <v>103042508</v>
      </c>
      <c r="B391" s="832" t="s">
        <v>2545</v>
      </c>
      <c r="C391" s="833"/>
      <c r="D391" s="834"/>
      <c r="E391" s="831">
        <v>2041007</v>
      </c>
      <c r="F391" s="832" t="s">
        <v>2546</v>
      </c>
      <c r="G391" s="833"/>
      <c r="H391" s="834"/>
      <c r="J391" s="816">
        <f ca="1">SUMIF(表2.2024年公共财政支出决算表!$A$6:$A$1505,E391,表2.2024年公共财政支出决算表!$E$6:$E$1505)</f>
        <v>0</v>
      </c>
      <c r="K391" s="816">
        <f ca="1" t="shared" ref="K391:K454" si="7">H391-J391</f>
        <v>0</v>
      </c>
    </row>
    <row r="392" ht="22.5" customHeight="1" spans="1:11">
      <c r="A392" s="827">
        <v>103042550</v>
      </c>
      <c r="B392" s="832" t="s">
        <v>2547</v>
      </c>
      <c r="C392" s="833"/>
      <c r="D392" s="834"/>
      <c r="E392" s="831">
        <v>2041099</v>
      </c>
      <c r="F392" s="832" t="s">
        <v>2548</v>
      </c>
      <c r="G392" s="833"/>
      <c r="H392" s="834"/>
      <c r="J392" s="816">
        <f ca="1">SUMIF(表2.2024年公共财政支出决算表!$A$6:$A$1505,E392,表2.2024年公共财政支出决算表!$E$6:$E$1505)</f>
        <v>0</v>
      </c>
      <c r="K392" s="816">
        <f ca="1" t="shared" si="7"/>
        <v>0</v>
      </c>
    </row>
    <row r="393" ht="22.5" customHeight="1" spans="1:11">
      <c r="A393" s="827">
        <v>1030426</v>
      </c>
      <c r="B393" s="832" t="s">
        <v>2549</v>
      </c>
      <c r="C393" s="829">
        <f>SUM(C394:C395)</f>
        <v>0</v>
      </c>
      <c r="D393" s="830">
        <f>SUM(D394:D395)</f>
        <v>0</v>
      </c>
      <c r="E393" s="831">
        <v>20499</v>
      </c>
      <c r="F393" s="828" t="s">
        <v>596</v>
      </c>
      <c r="G393" s="829">
        <f>G394+G395</f>
        <v>0</v>
      </c>
      <c r="H393" s="830">
        <f>H394+H395</f>
        <v>0</v>
      </c>
      <c r="J393" s="816">
        <f ca="1">SUMIF(表2.2024年公共财政支出决算表!$A$6:$A$1505,E393,表2.2024年公共财政支出决算表!$E$6:$E$1505)</f>
        <v>0</v>
      </c>
      <c r="K393" s="816">
        <f ca="1" t="shared" si="7"/>
        <v>0</v>
      </c>
    </row>
    <row r="394" ht="22.5" customHeight="1" spans="1:11">
      <c r="A394" s="827">
        <v>103042604</v>
      </c>
      <c r="B394" s="832" t="s">
        <v>2550</v>
      </c>
      <c r="C394" s="833"/>
      <c r="D394" s="834"/>
      <c r="E394" s="831">
        <v>2049902</v>
      </c>
      <c r="F394" s="832" t="s">
        <v>2551</v>
      </c>
      <c r="G394" s="833"/>
      <c r="H394" s="834"/>
      <c r="J394" s="816">
        <f ca="1">SUMIF(表2.2024年公共财政支出决算表!$A$6:$A$1505,E394,表2.2024年公共财政支出决算表!$E$6:$E$1505)</f>
        <v>0</v>
      </c>
      <c r="K394" s="816">
        <f ca="1" t="shared" si="7"/>
        <v>0</v>
      </c>
    </row>
    <row r="395" ht="22.5" customHeight="1" spans="1:11">
      <c r="A395" s="827">
        <v>103042650</v>
      </c>
      <c r="B395" s="832" t="s">
        <v>2552</v>
      </c>
      <c r="C395" s="833"/>
      <c r="D395" s="834"/>
      <c r="E395" s="831">
        <v>2049999</v>
      </c>
      <c r="F395" s="832" t="s">
        <v>2553</v>
      </c>
      <c r="G395" s="833"/>
      <c r="H395" s="834"/>
      <c r="J395" s="816">
        <f ca="1">SUMIF(表2.2024年公共财政支出决算表!$A$6:$A$1505,E395,表2.2024年公共财政支出决算表!$E$6:$E$1505)</f>
        <v>0</v>
      </c>
      <c r="K395" s="816">
        <f ca="1" t="shared" si="7"/>
        <v>0</v>
      </c>
    </row>
    <row r="396" ht="22.5" customHeight="1" spans="1:11">
      <c r="A396" s="827">
        <v>1030427</v>
      </c>
      <c r="B396" s="832" t="s">
        <v>2554</v>
      </c>
      <c r="C396" s="829">
        <f>SUM(C397:C400)</f>
        <v>1543.0397</v>
      </c>
      <c r="D396" s="830">
        <f>SUM(D397:D400)</f>
        <v>1543</v>
      </c>
      <c r="E396" s="831">
        <v>205</v>
      </c>
      <c r="F396" s="828" t="s">
        <v>602</v>
      </c>
      <c r="G396" s="829">
        <f>G397+G402+G409+G415+G421+G425+G429+G433+G439+G446</f>
        <v>46894.812447</v>
      </c>
      <c r="H396" s="830">
        <f>H397+H402+H409+H415+H421+H425+H429+H433+H439+H446</f>
        <v>46895</v>
      </c>
      <c r="J396" s="816">
        <f ca="1">SUMIF(表2.2024年公共财政支出决算表!$A$6:$A$1505,E396,表2.2024年公共财政支出决算表!$E$6:$E$1505)</f>
        <v>46895</v>
      </c>
      <c r="K396" s="816">
        <f ca="1" t="shared" si="7"/>
        <v>0</v>
      </c>
    </row>
    <row r="397" ht="22.5" customHeight="1" spans="1:11">
      <c r="A397" s="827">
        <v>103042707</v>
      </c>
      <c r="B397" s="832" t="s">
        <v>2555</v>
      </c>
      <c r="C397" s="833"/>
      <c r="D397" s="834"/>
      <c r="E397" s="831">
        <v>20501</v>
      </c>
      <c r="F397" s="828" t="s">
        <v>2556</v>
      </c>
      <c r="G397" s="829">
        <f>SUM(G398:G401)</f>
        <v>844.610403</v>
      </c>
      <c r="H397" s="830">
        <f>SUM(H398:H401)</f>
        <v>845</v>
      </c>
      <c r="J397" s="816">
        <f ca="1">SUMIF(表2.2024年公共财政支出决算表!$A$6:$A$1505,E397,表2.2024年公共财政支出决算表!$E$6:$E$1505)</f>
        <v>845</v>
      </c>
      <c r="K397" s="816">
        <f ca="1" t="shared" si="7"/>
        <v>0</v>
      </c>
    </row>
    <row r="398" ht="22.5" customHeight="1" spans="1:11">
      <c r="A398" s="827">
        <v>103042750</v>
      </c>
      <c r="B398" s="832" t="s">
        <v>2557</v>
      </c>
      <c r="C398" s="833">
        <v>121.4037</v>
      </c>
      <c r="D398" s="834">
        <v>121</v>
      </c>
      <c r="E398" s="831">
        <v>2050101</v>
      </c>
      <c r="F398" s="832" t="s">
        <v>1980</v>
      </c>
      <c r="G398" s="833">
        <v>797.748553</v>
      </c>
      <c r="H398" s="834">
        <v>798</v>
      </c>
      <c r="J398" s="816">
        <f ca="1">SUMIF(表2.2024年公共财政支出决算表!$A$6:$A$1505,E398,表2.2024年公共财政支出决算表!$E$6:$E$1505)</f>
        <v>798</v>
      </c>
      <c r="K398" s="816">
        <f ca="1" t="shared" si="7"/>
        <v>0</v>
      </c>
    </row>
    <row r="399" ht="22.5" customHeight="1" spans="1:11">
      <c r="A399" s="827">
        <v>103042751</v>
      </c>
      <c r="B399" s="832" t="s">
        <v>2558</v>
      </c>
      <c r="C399" s="833">
        <v>1347.416</v>
      </c>
      <c r="D399" s="834">
        <v>1348</v>
      </c>
      <c r="E399" s="831">
        <v>2050102</v>
      </c>
      <c r="F399" s="832" t="s">
        <v>1982</v>
      </c>
      <c r="G399" s="833">
        <v>46.86185</v>
      </c>
      <c r="H399" s="834">
        <v>47</v>
      </c>
      <c r="J399" s="816">
        <f ca="1">SUMIF(表2.2024年公共财政支出决算表!$A$6:$A$1505,E399,表2.2024年公共财政支出决算表!$E$6:$E$1505)</f>
        <v>47</v>
      </c>
      <c r="K399" s="816">
        <f ca="1" t="shared" si="7"/>
        <v>0</v>
      </c>
    </row>
    <row r="400" ht="22.5" customHeight="1" spans="1:11">
      <c r="A400" s="827">
        <v>103042752</v>
      </c>
      <c r="B400" s="832" t="s">
        <v>2559</v>
      </c>
      <c r="C400" s="833">
        <v>74.22</v>
      </c>
      <c r="D400" s="834">
        <v>74</v>
      </c>
      <c r="E400" s="831">
        <v>2050103</v>
      </c>
      <c r="F400" s="832" t="s">
        <v>1984</v>
      </c>
      <c r="G400" s="833"/>
      <c r="H400" s="834"/>
      <c r="J400" s="816">
        <f ca="1">SUMIF(表2.2024年公共财政支出决算表!$A$6:$A$1505,E400,表2.2024年公共财政支出决算表!$E$6:$E$1505)</f>
        <v>0</v>
      </c>
      <c r="K400" s="816">
        <f ca="1" t="shared" si="7"/>
        <v>0</v>
      </c>
    </row>
    <row r="401" ht="22.5" customHeight="1" spans="1:11">
      <c r="A401" s="827">
        <v>1030429</v>
      </c>
      <c r="B401" s="832" t="s">
        <v>2560</v>
      </c>
      <c r="C401" s="829">
        <f>SUM(C402:C404)</f>
        <v>0</v>
      </c>
      <c r="D401" s="830">
        <f>SUM(D402:D404)</f>
        <v>0</v>
      </c>
      <c r="E401" s="831">
        <v>2050199</v>
      </c>
      <c r="F401" s="832" t="s">
        <v>2561</v>
      </c>
      <c r="G401" s="833"/>
      <c r="H401" s="834"/>
      <c r="J401" s="816">
        <f ca="1">SUMIF(表2.2024年公共财政支出决算表!$A$6:$A$1505,E401,表2.2024年公共财政支出决算表!$E$6:$E$1505)</f>
        <v>0</v>
      </c>
      <c r="K401" s="816">
        <f ca="1" t="shared" si="7"/>
        <v>0</v>
      </c>
    </row>
    <row r="402" ht="22.5" customHeight="1" spans="1:11">
      <c r="A402" s="827">
        <v>103042907</v>
      </c>
      <c r="B402" s="832" t="s">
        <v>2562</v>
      </c>
      <c r="C402" s="833"/>
      <c r="D402" s="834"/>
      <c r="E402" s="831">
        <v>20502</v>
      </c>
      <c r="F402" s="828" t="s">
        <v>2563</v>
      </c>
      <c r="G402" s="829">
        <f>SUM(G403:G408)</f>
        <v>43575.498358</v>
      </c>
      <c r="H402" s="830">
        <f>SUM(H403:H408)</f>
        <v>43575</v>
      </c>
      <c r="J402" s="816">
        <f ca="1">SUMIF(表2.2024年公共财政支出决算表!$A$6:$A$1505,E402,表2.2024年公共财政支出决算表!$E$6:$E$1505)</f>
        <v>43575</v>
      </c>
      <c r="K402" s="816">
        <f ca="1" t="shared" si="7"/>
        <v>0</v>
      </c>
    </row>
    <row r="403" ht="22.5" customHeight="1" spans="1:11">
      <c r="A403" s="827">
        <v>103042908</v>
      </c>
      <c r="B403" s="832" t="s">
        <v>2564</v>
      </c>
      <c r="C403" s="833"/>
      <c r="D403" s="834"/>
      <c r="E403" s="831">
        <v>2050201</v>
      </c>
      <c r="F403" s="832" t="s">
        <v>2565</v>
      </c>
      <c r="G403" s="833">
        <v>2067.038541</v>
      </c>
      <c r="H403" s="834">
        <v>2067</v>
      </c>
      <c r="J403" s="816">
        <f ca="1">SUMIF(表2.2024年公共财政支出决算表!$A$6:$A$1505,E403,表2.2024年公共财政支出决算表!$E$6:$E$1505)</f>
        <v>2067</v>
      </c>
      <c r="K403" s="816">
        <f ca="1" t="shared" si="7"/>
        <v>0</v>
      </c>
    </row>
    <row r="404" ht="22.5" customHeight="1" spans="1:11">
      <c r="A404" s="827">
        <v>103042950</v>
      </c>
      <c r="B404" s="832" t="s">
        <v>2566</v>
      </c>
      <c r="C404" s="833"/>
      <c r="D404" s="834"/>
      <c r="E404" s="831">
        <v>2050202</v>
      </c>
      <c r="F404" s="832" t="s">
        <v>2567</v>
      </c>
      <c r="G404" s="833">
        <v>22567.821772</v>
      </c>
      <c r="H404" s="834">
        <v>22568</v>
      </c>
      <c r="J404" s="816">
        <f ca="1">SUMIF(表2.2024年公共财政支出决算表!$A$6:$A$1505,E404,表2.2024年公共财政支出决算表!$E$6:$E$1505)</f>
        <v>22568</v>
      </c>
      <c r="K404" s="816">
        <f ca="1" t="shared" si="7"/>
        <v>0</v>
      </c>
    </row>
    <row r="405" ht="22.5" customHeight="1" spans="1:11">
      <c r="A405" s="827">
        <v>1030430</v>
      </c>
      <c r="B405" s="832" t="s">
        <v>2568</v>
      </c>
      <c r="C405" s="829">
        <f>C406</f>
        <v>0</v>
      </c>
      <c r="D405" s="830">
        <f>D406</f>
        <v>0</v>
      </c>
      <c r="E405" s="831">
        <v>2050203</v>
      </c>
      <c r="F405" s="832" t="s">
        <v>2569</v>
      </c>
      <c r="G405" s="833">
        <v>11895.500171</v>
      </c>
      <c r="H405" s="834">
        <v>11895</v>
      </c>
      <c r="J405" s="816">
        <f ca="1">SUMIF(表2.2024年公共财政支出决算表!$A$6:$A$1505,E405,表2.2024年公共财政支出决算表!$E$6:$E$1505)</f>
        <v>11895</v>
      </c>
      <c r="K405" s="816">
        <f ca="1" t="shared" si="7"/>
        <v>0</v>
      </c>
    </row>
    <row r="406" ht="22.5" customHeight="1" spans="1:11">
      <c r="A406" s="827">
        <v>103043050</v>
      </c>
      <c r="B406" s="832" t="s">
        <v>2570</v>
      </c>
      <c r="C406" s="833"/>
      <c r="D406" s="834"/>
      <c r="E406" s="831">
        <v>2050204</v>
      </c>
      <c r="F406" s="832" t="s">
        <v>2571</v>
      </c>
      <c r="G406" s="833">
        <v>7045.137874</v>
      </c>
      <c r="H406" s="834">
        <v>7045</v>
      </c>
      <c r="J406" s="816">
        <f ca="1">SUMIF(表2.2024年公共财政支出决算表!$A$6:$A$1505,E406,表2.2024年公共财政支出决算表!$E$6:$E$1505)</f>
        <v>7045</v>
      </c>
      <c r="K406" s="816">
        <f ca="1" t="shared" si="7"/>
        <v>0</v>
      </c>
    </row>
    <row r="407" ht="22.5" customHeight="1" spans="1:11">
      <c r="A407" s="827">
        <v>1030431</v>
      </c>
      <c r="B407" s="832" t="s">
        <v>2572</v>
      </c>
      <c r="C407" s="829">
        <f>SUM(C408:C409)</f>
        <v>0</v>
      </c>
      <c r="D407" s="830">
        <f>SUM(D408:D409)</f>
        <v>0</v>
      </c>
      <c r="E407" s="831">
        <v>2050205</v>
      </c>
      <c r="F407" s="832" t="s">
        <v>2573</v>
      </c>
      <c r="G407" s="833"/>
      <c r="H407" s="834"/>
      <c r="J407" s="816">
        <f ca="1">SUMIF(表2.2024年公共财政支出决算表!$A$6:$A$1505,E407,表2.2024年公共财政支出决算表!$E$6:$E$1505)</f>
        <v>0</v>
      </c>
      <c r="K407" s="816">
        <f ca="1" t="shared" si="7"/>
        <v>0</v>
      </c>
    </row>
    <row r="408" ht="22.5" customHeight="1" spans="1:11">
      <c r="A408" s="827">
        <v>103043101</v>
      </c>
      <c r="B408" s="832" t="s">
        <v>2574</v>
      </c>
      <c r="C408" s="833"/>
      <c r="D408" s="834"/>
      <c r="E408" s="831">
        <v>2050299</v>
      </c>
      <c r="F408" s="832" t="s">
        <v>2575</v>
      </c>
      <c r="G408" s="833"/>
      <c r="H408" s="834"/>
      <c r="J408" s="816">
        <f ca="1">SUMIF(表2.2024年公共财政支出决算表!$A$6:$A$1505,E408,表2.2024年公共财政支出决算表!$E$6:$E$1505)</f>
        <v>0</v>
      </c>
      <c r="K408" s="816">
        <f ca="1" t="shared" si="7"/>
        <v>0</v>
      </c>
    </row>
    <row r="409" ht="22.5" customHeight="1" spans="1:11">
      <c r="A409" s="827">
        <v>103043150</v>
      </c>
      <c r="B409" s="832" t="s">
        <v>2576</v>
      </c>
      <c r="C409" s="833"/>
      <c r="D409" s="834"/>
      <c r="E409" s="831">
        <v>20503</v>
      </c>
      <c r="F409" s="828" t="s">
        <v>2577</v>
      </c>
      <c r="G409" s="829">
        <f>SUM(G410:G414)</f>
        <v>1291.22626</v>
      </c>
      <c r="H409" s="830">
        <f>SUM(H410:H414)</f>
        <v>1291</v>
      </c>
      <c r="J409" s="816">
        <f ca="1">SUMIF(表2.2024年公共财政支出决算表!$A$6:$A$1505,E409,表2.2024年公共财政支出决算表!$E$6:$E$1505)</f>
        <v>1291</v>
      </c>
      <c r="K409" s="816">
        <f ca="1" t="shared" si="7"/>
        <v>0</v>
      </c>
    </row>
    <row r="410" ht="22.5" customHeight="1" spans="1:11">
      <c r="A410" s="827">
        <v>1030432</v>
      </c>
      <c r="B410" s="832" t="s">
        <v>2578</v>
      </c>
      <c r="C410" s="829">
        <f>SUM(C411:C415)</f>
        <v>888.6887</v>
      </c>
      <c r="D410" s="830">
        <f>SUM(D411:D415)</f>
        <v>888</v>
      </c>
      <c r="E410" s="831">
        <v>2050301</v>
      </c>
      <c r="F410" s="832" t="s">
        <v>2579</v>
      </c>
      <c r="G410" s="833"/>
      <c r="H410" s="834"/>
      <c r="J410" s="816">
        <f ca="1">SUMIF(表2.2024年公共财政支出决算表!$A$6:$A$1505,E410,表2.2024年公共财政支出决算表!$E$6:$E$1505)</f>
        <v>0</v>
      </c>
      <c r="K410" s="816">
        <f ca="1" t="shared" si="7"/>
        <v>0</v>
      </c>
    </row>
    <row r="411" ht="22.5" customHeight="1" spans="1:11">
      <c r="A411" s="827">
        <v>103043204</v>
      </c>
      <c r="B411" s="832" t="s">
        <v>2580</v>
      </c>
      <c r="C411" s="833"/>
      <c r="D411" s="834"/>
      <c r="E411" s="831">
        <v>2050302</v>
      </c>
      <c r="F411" s="832" t="s">
        <v>2581</v>
      </c>
      <c r="G411" s="833">
        <v>1291.22626</v>
      </c>
      <c r="H411" s="834">
        <v>1291</v>
      </c>
      <c r="J411" s="816">
        <f ca="1">SUMIF(表2.2024年公共财政支出决算表!$A$6:$A$1505,E411,表2.2024年公共财政支出决算表!$E$6:$E$1505)</f>
        <v>1291</v>
      </c>
      <c r="K411" s="816">
        <f ca="1" t="shared" si="7"/>
        <v>0</v>
      </c>
    </row>
    <row r="412" ht="22.5" customHeight="1" spans="1:11">
      <c r="A412" s="827">
        <v>103043205</v>
      </c>
      <c r="B412" s="832" t="s">
        <v>2582</v>
      </c>
      <c r="C412" s="833"/>
      <c r="D412" s="834"/>
      <c r="E412" s="831">
        <v>2050303</v>
      </c>
      <c r="F412" s="832" t="s">
        <v>2583</v>
      </c>
      <c r="G412" s="833"/>
      <c r="H412" s="834"/>
      <c r="J412" s="816">
        <f ca="1">SUMIF(表2.2024年公共财政支出决算表!$A$6:$A$1505,E412,表2.2024年公共财政支出决算表!$E$6:$E$1505)</f>
        <v>0</v>
      </c>
      <c r="K412" s="816">
        <f ca="1" t="shared" si="7"/>
        <v>0</v>
      </c>
    </row>
    <row r="413" ht="22.5" customHeight="1" spans="1:11">
      <c r="A413" s="827">
        <v>103043208</v>
      </c>
      <c r="B413" s="832" t="s">
        <v>2584</v>
      </c>
      <c r="C413" s="833">
        <v>834.2717</v>
      </c>
      <c r="D413" s="834">
        <v>834</v>
      </c>
      <c r="E413" s="831">
        <v>2050305</v>
      </c>
      <c r="F413" s="832" t="s">
        <v>2585</v>
      </c>
      <c r="G413" s="833"/>
      <c r="H413" s="834"/>
      <c r="J413" s="816">
        <f ca="1">SUMIF(表2.2024年公共财政支出决算表!$A$6:$A$1505,E413,表2.2024年公共财政支出决算表!$E$6:$E$1505)</f>
        <v>0</v>
      </c>
      <c r="K413" s="816">
        <f ca="1" t="shared" si="7"/>
        <v>0</v>
      </c>
    </row>
    <row r="414" ht="22.5" customHeight="1" spans="1:11">
      <c r="A414" s="827">
        <v>103043211</v>
      </c>
      <c r="B414" s="832" t="s">
        <v>2586</v>
      </c>
      <c r="C414" s="833">
        <v>54.417</v>
      </c>
      <c r="D414" s="834">
        <v>54</v>
      </c>
      <c r="E414" s="831">
        <v>2050399</v>
      </c>
      <c r="F414" s="832" t="s">
        <v>2587</v>
      </c>
      <c r="G414" s="833"/>
      <c r="H414" s="834"/>
      <c r="J414" s="816">
        <f ca="1">SUMIF(表2.2024年公共财政支出决算表!$A$6:$A$1505,E414,表2.2024年公共财政支出决算表!$E$6:$E$1505)</f>
        <v>0</v>
      </c>
      <c r="K414" s="816">
        <f ca="1" t="shared" si="7"/>
        <v>0</v>
      </c>
    </row>
    <row r="415" ht="22.5" customHeight="1" spans="1:11">
      <c r="A415" s="827">
        <v>103043250</v>
      </c>
      <c r="B415" s="832" t="s">
        <v>2588</v>
      </c>
      <c r="C415" s="833"/>
      <c r="D415" s="834"/>
      <c r="E415" s="831">
        <v>20504</v>
      </c>
      <c r="F415" s="828" t="s">
        <v>2589</v>
      </c>
      <c r="G415" s="829">
        <f>SUM(G416:G420)</f>
        <v>0</v>
      </c>
      <c r="H415" s="830">
        <f>SUM(H416:H420)</f>
        <v>0</v>
      </c>
      <c r="J415" s="816">
        <f ca="1">SUMIF(表2.2024年公共财政支出决算表!$A$6:$A$1505,E415,表2.2024年公共财政支出决算表!$E$6:$E$1505)</f>
        <v>0</v>
      </c>
      <c r="K415" s="816">
        <f ca="1" t="shared" si="7"/>
        <v>0</v>
      </c>
    </row>
    <row r="416" ht="22.5" customHeight="1" spans="1:11">
      <c r="A416" s="827">
        <v>1030433</v>
      </c>
      <c r="B416" s="832" t="s">
        <v>2590</v>
      </c>
      <c r="C416" s="829">
        <f>SUM(C417:C420)</f>
        <v>0</v>
      </c>
      <c r="D416" s="830">
        <f>SUM(D417:D420)</f>
        <v>0</v>
      </c>
      <c r="E416" s="831">
        <v>2050401</v>
      </c>
      <c r="F416" s="832" t="s">
        <v>2591</v>
      </c>
      <c r="G416" s="833"/>
      <c r="H416" s="834"/>
      <c r="J416" s="816">
        <f ca="1">SUMIF(表2.2024年公共财政支出决算表!$A$6:$A$1505,E416,表2.2024年公共财政支出决算表!$E$6:$E$1505)</f>
        <v>0</v>
      </c>
      <c r="K416" s="816">
        <f ca="1" t="shared" si="7"/>
        <v>0</v>
      </c>
    </row>
    <row r="417" ht="22.5" customHeight="1" spans="1:11">
      <c r="A417" s="827">
        <v>103043306</v>
      </c>
      <c r="B417" s="832" t="s">
        <v>2592</v>
      </c>
      <c r="C417" s="833"/>
      <c r="D417" s="834"/>
      <c r="E417" s="831">
        <v>2050402</v>
      </c>
      <c r="F417" s="832" t="s">
        <v>2593</v>
      </c>
      <c r="G417" s="833"/>
      <c r="H417" s="834"/>
      <c r="J417" s="816">
        <f ca="1">SUMIF(表2.2024年公共财政支出决算表!$A$6:$A$1505,E417,表2.2024年公共财政支出决算表!$E$6:$E$1505)</f>
        <v>0</v>
      </c>
      <c r="K417" s="816">
        <f ca="1" t="shared" si="7"/>
        <v>0</v>
      </c>
    </row>
    <row r="418" ht="22.5" customHeight="1" spans="1:11">
      <c r="A418" s="827">
        <v>103043310</v>
      </c>
      <c r="B418" s="832" t="s">
        <v>2478</v>
      </c>
      <c r="C418" s="833"/>
      <c r="D418" s="834"/>
      <c r="E418" s="831">
        <v>2050403</v>
      </c>
      <c r="F418" s="832" t="s">
        <v>2594</v>
      </c>
      <c r="G418" s="833"/>
      <c r="H418" s="834"/>
      <c r="J418" s="816">
        <f ca="1">SUMIF(表2.2024年公共财政支出决算表!$A$6:$A$1505,E418,表2.2024年公共财政支出决算表!$E$6:$E$1505)</f>
        <v>0</v>
      </c>
      <c r="K418" s="816">
        <f ca="1" t="shared" si="7"/>
        <v>0</v>
      </c>
    </row>
    <row r="419" ht="22.5" customHeight="1" spans="1:11">
      <c r="A419" s="827">
        <v>103043313</v>
      </c>
      <c r="B419" s="832" t="s">
        <v>2595</v>
      </c>
      <c r="C419" s="833"/>
      <c r="D419" s="834"/>
      <c r="E419" s="831">
        <v>2050404</v>
      </c>
      <c r="F419" s="832" t="s">
        <v>2596</v>
      </c>
      <c r="G419" s="833"/>
      <c r="H419" s="834"/>
      <c r="J419" s="816">
        <f ca="1">SUMIF(表2.2024年公共财政支出决算表!$A$6:$A$1505,E419,表2.2024年公共财政支出决算表!$E$6:$E$1505)</f>
        <v>0</v>
      </c>
      <c r="K419" s="816">
        <f ca="1" t="shared" si="7"/>
        <v>0</v>
      </c>
    </row>
    <row r="420" ht="22.5" customHeight="1" spans="1:11">
      <c r="A420" s="827">
        <v>103043350</v>
      </c>
      <c r="B420" s="832" t="s">
        <v>2597</v>
      </c>
      <c r="C420" s="833"/>
      <c r="D420" s="834"/>
      <c r="E420" s="831">
        <v>2050499</v>
      </c>
      <c r="F420" s="832" t="s">
        <v>2598</v>
      </c>
      <c r="G420" s="833"/>
      <c r="H420" s="834"/>
      <c r="J420" s="816">
        <f ca="1">SUMIF(表2.2024年公共财政支出决算表!$A$6:$A$1505,E420,表2.2024年公共财政支出决算表!$E$6:$E$1505)</f>
        <v>0</v>
      </c>
      <c r="K420" s="816">
        <f ca="1" t="shared" si="7"/>
        <v>0</v>
      </c>
    </row>
    <row r="421" ht="22.5" customHeight="1" spans="1:11">
      <c r="A421" s="827">
        <v>1030434</v>
      </c>
      <c r="B421" s="832" t="s">
        <v>2599</v>
      </c>
      <c r="C421" s="829">
        <f>SUM(C422:C426)</f>
        <v>0</v>
      </c>
      <c r="D421" s="830">
        <f>SUM(D422:D426)</f>
        <v>0</v>
      </c>
      <c r="E421" s="831">
        <v>20505</v>
      </c>
      <c r="F421" s="828" t="s">
        <v>2600</v>
      </c>
      <c r="G421" s="829">
        <f>SUM(G422:G424)</f>
        <v>0</v>
      </c>
      <c r="H421" s="830">
        <f>SUM(H422:H424)</f>
        <v>0</v>
      </c>
      <c r="J421" s="816">
        <f ca="1">SUMIF(表2.2024年公共财政支出决算表!$A$6:$A$1505,E421,表2.2024年公共财政支出决算表!$E$6:$E$1505)</f>
        <v>0</v>
      </c>
      <c r="K421" s="816">
        <f ca="1" t="shared" si="7"/>
        <v>0</v>
      </c>
    </row>
    <row r="422" ht="22.5" customHeight="1" spans="1:11">
      <c r="A422" s="827">
        <v>103043401</v>
      </c>
      <c r="B422" s="832" t="s">
        <v>2601</v>
      </c>
      <c r="C422" s="833"/>
      <c r="D422" s="834"/>
      <c r="E422" s="831">
        <v>2050501</v>
      </c>
      <c r="F422" s="832" t="s">
        <v>2602</v>
      </c>
      <c r="G422" s="833"/>
      <c r="H422" s="834"/>
      <c r="J422" s="816">
        <f ca="1">SUMIF(表2.2024年公共财政支出决算表!$A$6:$A$1505,E422,表2.2024年公共财政支出决算表!$E$6:$E$1505)</f>
        <v>0</v>
      </c>
      <c r="K422" s="816">
        <f ca="1" t="shared" si="7"/>
        <v>0</v>
      </c>
    </row>
    <row r="423" ht="22.5" customHeight="1" spans="1:11">
      <c r="A423" s="827">
        <v>103043402</v>
      </c>
      <c r="B423" s="832" t="s">
        <v>2603</v>
      </c>
      <c r="C423" s="833"/>
      <c r="D423" s="834"/>
      <c r="E423" s="831">
        <v>2050502</v>
      </c>
      <c r="F423" s="832" t="s">
        <v>2604</v>
      </c>
      <c r="G423" s="833"/>
      <c r="H423" s="834"/>
      <c r="J423" s="816">
        <f ca="1">SUMIF(表2.2024年公共财政支出决算表!$A$6:$A$1505,E423,表2.2024年公共财政支出决算表!$E$6:$E$1505)</f>
        <v>0</v>
      </c>
      <c r="K423" s="816">
        <f ca="1" t="shared" si="7"/>
        <v>0</v>
      </c>
    </row>
    <row r="424" ht="22.5" customHeight="1" spans="1:11">
      <c r="A424" s="827">
        <v>103043403</v>
      </c>
      <c r="B424" s="832" t="s">
        <v>2605</v>
      </c>
      <c r="C424" s="833"/>
      <c r="D424" s="834"/>
      <c r="E424" s="831">
        <v>2050599</v>
      </c>
      <c r="F424" s="832" t="s">
        <v>2606</v>
      </c>
      <c r="G424" s="833"/>
      <c r="H424" s="834"/>
      <c r="J424" s="816">
        <f ca="1">SUMIF(表2.2024年公共财政支出决算表!$A$6:$A$1505,E424,表2.2024年公共财政支出决算表!$E$6:$E$1505)</f>
        <v>0</v>
      </c>
      <c r="K424" s="816">
        <f ca="1" t="shared" si="7"/>
        <v>0</v>
      </c>
    </row>
    <row r="425" ht="22.5" customHeight="1" spans="1:11">
      <c r="A425" s="827">
        <v>103043404</v>
      </c>
      <c r="B425" s="832" t="s">
        <v>2607</v>
      </c>
      <c r="C425" s="833"/>
      <c r="D425" s="834"/>
      <c r="E425" s="831">
        <v>20506</v>
      </c>
      <c r="F425" s="828" t="s">
        <v>2608</v>
      </c>
      <c r="G425" s="829">
        <f>SUM(G426:G428)</f>
        <v>0</v>
      </c>
      <c r="H425" s="830">
        <f>SUM(H426:H428)</f>
        <v>0</v>
      </c>
      <c r="J425" s="816">
        <f ca="1">SUMIF(表2.2024年公共财政支出决算表!$A$6:$A$1505,E425,表2.2024年公共财政支出决算表!$E$6:$E$1505)</f>
        <v>0</v>
      </c>
      <c r="K425" s="816">
        <f ca="1" t="shared" si="7"/>
        <v>0</v>
      </c>
    </row>
    <row r="426" ht="22.5" customHeight="1" spans="1:11">
      <c r="A426" s="827">
        <v>103043450</v>
      </c>
      <c r="B426" s="832" t="s">
        <v>2609</v>
      </c>
      <c r="C426" s="833"/>
      <c r="D426" s="834"/>
      <c r="E426" s="831">
        <v>2050601</v>
      </c>
      <c r="F426" s="832" t="s">
        <v>2610</v>
      </c>
      <c r="G426" s="833"/>
      <c r="H426" s="834"/>
      <c r="J426" s="816">
        <f ca="1">SUMIF(表2.2024年公共财政支出决算表!$A$6:$A$1505,E426,表2.2024年公共财政支出决算表!$E$6:$E$1505)</f>
        <v>0</v>
      </c>
      <c r="K426" s="816">
        <f ca="1" t="shared" si="7"/>
        <v>0</v>
      </c>
    </row>
    <row r="427" ht="22.5" customHeight="1" spans="1:11">
      <c r="A427" s="827">
        <v>1030435</v>
      </c>
      <c r="B427" s="832" t="s">
        <v>2611</v>
      </c>
      <c r="C427" s="829">
        <f>SUM(C428:C430)</f>
        <v>0</v>
      </c>
      <c r="D427" s="830">
        <f>SUM(D428:D430)</f>
        <v>0</v>
      </c>
      <c r="E427" s="831">
        <v>2050602</v>
      </c>
      <c r="F427" s="832" t="s">
        <v>2612</v>
      </c>
      <c r="G427" s="833"/>
      <c r="H427" s="834"/>
      <c r="J427" s="816">
        <f ca="1">SUMIF(表2.2024年公共财政支出决算表!$A$6:$A$1505,E427,表2.2024年公共财政支出决算表!$E$6:$E$1505)</f>
        <v>0</v>
      </c>
      <c r="K427" s="816">
        <f ca="1" t="shared" si="7"/>
        <v>0</v>
      </c>
    </row>
    <row r="428" ht="22.5" customHeight="1" spans="1:11">
      <c r="A428" s="827">
        <v>103043506</v>
      </c>
      <c r="B428" s="832" t="s">
        <v>2478</v>
      </c>
      <c r="C428" s="833"/>
      <c r="D428" s="834"/>
      <c r="E428" s="831">
        <v>2050699</v>
      </c>
      <c r="F428" s="832" t="s">
        <v>2613</v>
      </c>
      <c r="G428" s="833"/>
      <c r="H428" s="834"/>
      <c r="J428" s="816">
        <f ca="1">SUMIF(表2.2024年公共财政支出决算表!$A$6:$A$1505,E428,表2.2024年公共财政支出决算表!$E$6:$E$1505)</f>
        <v>0</v>
      </c>
      <c r="K428" s="816">
        <f ca="1" t="shared" si="7"/>
        <v>0</v>
      </c>
    </row>
    <row r="429" ht="22.5" customHeight="1" spans="1:11">
      <c r="A429" s="827">
        <v>103043507</v>
      </c>
      <c r="B429" s="832" t="s">
        <v>2614</v>
      </c>
      <c r="C429" s="833"/>
      <c r="D429" s="834"/>
      <c r="E429" s="831">
        <v>20507</v>
      </c>
      <c r="F429" s="828" t="s">
        <v>2615</v>
      </c>
      <c r="G429" s="829">
        <f>SUM(G430:G432)</f>
        <v>251.570862</v>
      </c>
      <c r="H429" s="830">
        <f>SUM(H430:H432)</f>
        <v>252</v>
      </c>
      <c r="J429" s="816">
        <f ca="1">SUMIF(表2.2024年公共财政支出决算表!$A$6:$A$1505,E429,表2.2024年公共财政支出决算表!$E$6:$E$1505)</f>
        <v>252</v>
      </c>
      <c r="K429" s="816">
        <f ca="1" t="shared" si="7"/>
        <v>0</v>
      </c>
    </row>
    <row r="430" ht="22.5" customHeight="1" spans="1:11">
      <c r="A430" s="827">
        <v>103043550</v>
      </c>
      <c r="B430" s="832" t="s">
        <v>2616</v>
      </c>
      <c r="C430" s="833"/>
      <c r="D430" s="834"/>
      <c r="E430" s="831">
        <v>2050701</v>
      </c>
      <c r="F430" s="832" t="s">
        <v>2617</v>
      </c>
      <c r="G430" s="833">
        <v>251.570862</v>
      </c>
      <c r="H430" s="834">
        <v>252</v>
      </c>
      <c r="J430" s="816">
        <f ca="1">SUMIF(表2.2024年公共财政支出决算表!$A$6:$A$1505,E430,表2.2024年公共财政支出决算表!$E$6:$E$1505)</f>
        <v>252</v>
      </c>
      <c r="K430" s="816">
        <f ca="1" t="shared" si="7"/>
        <v>0</v>
      </c>
    </row>
    <row r="431" ht="22.5" customHeight="1" spans="1:11">
      <c r="A431" s="827">
        <v>1030440</v>
      </c>
      <c r="B431" s="832" t="s">
        <v>2618</v>
      </c>
      <c r="C431" s="829">
        <f>SUM(C432:C433)</f>
        <v>0</v>
      </c>
      <c r="D431" s="830">
        <f>SUM(D432:D433)</f>
        <v>0</v>
      </c>
      <c r="E431" s="831">
        <v>2050702</v>
      </c>
      <c r="F431" s="832" t="s">
        <v>2619</v>
      </c>
      <c r="G431" s="833"/>
      <c r="H431" s="834"/>
      <c r="J431" s="816">
        <f ca="1">SUMIF(表2.2024年公共财政支出决算表!$A$6:$A$1505,E431,表2.2024年公共财政支出决算表!$E$6:$E$1505)</f>
        <v>0</v>
      </c>
      <c r="K431" s="816">
        <f ca="1" t="shared" si="7"/>
        <v>0</v>
      </c>
    </row>
    <row r="432" ht="22.5" customHeight="1" spans="1:11">
      <c r="A432" s="827">
        <v>103044001</v>
      </c>
      <c r="B432" s="832" t="s">
        <v>2478</v>
      </c>
      <c r="C432" s="833"/>
      <c r="D432" s="834"/>
      <c r="E432" s="831">
        <v>2050799</v>
      </c>
      <c r="F432" s="832" t="s">
        <v>2620</v>
      </c>
      <c r="G432" s="833"/>
      <c r="H432" s="834"/>
      <c r="J432" s="816">
        <f ca="1">SUMIF(表2.2024年公共财政支出决算表!$A$6:$A$1505,E432,表2.2024年公共财政支出决算表!$E$6:$E$1505)</f>
        <v>0</v>
      </c>
      <c r="K432" s="816">
        <f ca="1" t="shared" si="7"/>
        <v>0</v>
      </c>
    </row>
    <row r="433" ht="22.5" customHeight="1" spans="1:11">
      <c r="A433" s="827">
        <v>103044050</v>
      </c>
      <c r="B433" s="832" t="s">
        <v>2621</v>
      </c>
      <c r="C433" s="833"/>
      <c r="D433" s="834"/>
      <c r="E433" s="831">
        <v>20508</v>
      </c>
      <c r="F433" s="828" t="s">
        <v>2622</v>
      </c>
      <c r="G433" s="829">
        <f>SUM(G434:G438)</f>
        <v>330.782473</v>
      </c>
      <c r="H433" s="830">
        <f>SUM(H434:H438)</f>
        <v>331</v>
      </c>
      <c r="J433" s="816">
        <f ca="1">SUMIF(表2.2024年公共财政支出决算表!$A$6:$A$1505,E433,表2.2024年公共财政支出决算表!$E$6:$E$1505)</f>
        <v>331</v>
      </c>
      <c r="K433" s="816">
        <f ca="1" t="shared" si="7"/>
        <v>0</v>
      </c>
    </row>
    <row r="434" ht="22.5" customHeight="1" spans="1:11">
      <c r="A434" s="827">
        <v>1030442</v>
      </c>
      <c r="B434" s="832" t="s">
        <v>2623</v>
      </c>
      <c r="C434" s="829">
        <f>SUM(C435:C440)</f>
        <v>0</v>
      </c>
      <c r="D434" s="830">
        <f>SUM(D435:D440)</f>
        <v>0</v>
      </c>
      <c r="E434" s="831">
        <v>2050801</v>
      </c>
      <c r="F434" s="832" t="s">
        <v>2624</v>
      </c>
      <c r="G434" s="833">
        <v>139.341672</v>
      </c>
      <c r="H434" s="834">
        <v>139</v>
      </c>
      <c r="J434" s="816">
        <f ca="1">SUMIF(表2.2024年公共财政支出决算表!$A$6:$A$1505,E434,表2.2024年公共财政支出决算表!$E$6:$E$1505)</f>
        <v>139</v>
      </c>
      <c r="K434" s="816">
        <f ca="1" t="shared" si="7"/>
        <v>0</v>
      </c>
    </row>
    <row r="435" ht="22.5" customHeight="1" spans="1:11">
      <c r="A435" s="827">
        <v>103044203</v>
      </c>
      <c r="B435" s="832" t="s">
        <v>2478</v>
      </c>
      <c r="C435" s="833"/>
      <c r="D435" s="834"/>
      <c r="E435" s="831">
        <v>2050802</v>
      </c>
      <c r="F435" s="832" t="s">
        <v>2625</v>
      </c>
      <c r="G435" s="833">
        <v>191.440801</v>
      </c>
      <c r="H435" s="834">
        <v>192</v>
      </c>
      <c r="J435" s="816">
        <f ca="1">SUMIF(表2.2024年公共财政支出决算表!$A$6:$A$1505,E435,表2.2024年公共财政支出决算表!$E$6:$E$1505)</f>
        <v>192</v>
      </c>
      <c r="K435" s="816">
        <f ca="1" t="shared" si="7"/>
        <v>0</v>
      </c>
    </row>
    <row r="436" ht="22.5" customHeight="1" spans="1:11">
      <c r="A436" s="827">
        <v>103044208</v>
      </c>
      <c r="B436" s="832" t="s">
        <v>2626</v>
      </c>
      <c r="C436" s="833"/>
      <c r="D436" s="834"/>
      <c r="E436" s="831">
        <v>2050803</v>
      </c>
      <c r="F436" s="832" t="s">
        <v>2627</v>
      </c>
      <c r="G436" s="833"/>
      <c r="H436" s="834"/>
      <c r="J436" s="816">
        <f ca="1">SUMIF(表2.2024年公共财政支出决算表!$A$6:$A$1505,E436,表2.2024年公共财政支出决算表!$E$6:$E$1505)</f>
        <v>0</v>
      </c>
      <c r="K436" s="816">
        <f ca="1" t="shared" si="7"/>
        <v>0</v>
      </c>
    </row>
    <row r="437" ht="22.5" customHeight="1" spans="1:11">
      <c r="A437" s="827">
        <v>103044209</v>
      </c>
      <c r="B437" s="832" t="s">
        <v>2628</v>
      </c>
      <c r="C437" s="833"/>
      <c r="D437" s="834"/>
      <c r="E437" s="831">
        <v>2050804</v>
      </c>
      <c r="F437" s="832" t="s">
        <v>2629</v>
      </c>
      <c r="G437" s="833"/>
      <c r="H437" s="834"/>
      <c r="J437" s="816">
        <f ca="1">SUMIF(表2.2024年公共财政支出决算表!$A$6:$A$1505,E437,表2.2024年公共财政支出决算表!$E$6:$E$1505)</f>
        <v>0</v>
      </c>
      <c r="K437" s="816">
        <f ca="1" t="shared" si="7"/>
        <v>0</v>
      </c>
    </row>
    <row r="438" ht="22.5" customHeight="1" spans="1:11">
      <c r="A438" s="827">
        <v>103044220</v>
      </c>
      <c r="B438" s="832" t="s">
        <v>2630</v>
      </c>
      <c r="C438" s="833"/>
      <c r="D438" s="834"/>
      <c r="E438" s="831">
        <v>2050899</v>
      </c>
      <c r="F438" s="832" t="s">
        <v>2631</v>
      </c>
      <c r="G438" s="833"/>
      <c r="H438" s="834"/>
      <c r="J438" s="816">
        <f ca="1">SUMIF(表2.2024年公共财政支出决算表!$A$6:$A$1505,E438,表2.2024年公共财政支出决算表!$E$6:$E$1505)</f>
        <v>0</v>
      </c>
      <c r="K438" s="816">
        <f ca="1" t="shared" si="7"/>
        <v>0</v>
      </c>
    </row>
    <row r="439" ht="22.5" customHeight="1" spans="1:11">
      <c r="A439" s="827">
        <v>103044221</v>
      </c>
      <c r="B439" s="832" t="s">
        <v>2632</v>
      </c>
      <c r="C439" s="833"/>
      <c r="D439" s="834"/>
      <c r="E439" s="831">
        <v>20509</v>
      </c>
      <c r="F439" s="828" t="s">
        <v>2633</v>
      </c>
      <c r="G439" s="829">
        <f>SUM(G440:G445)</f>
        <v>601.124091</v>
      </c>
      <c r="H439" s="830">
        <f>SUM(H440:H445)</f>
        <v>601</v>
      </c>
      <c r="J439" s="816">
        <f ca="1">SUMIF(表2.2024年公共财政支出决算表!$A$6:$A$1505,E439,表2.2024年公共财政支出决算表!$E$6:$E$1505)</f>
        <v>601</v>
      </c>
      <c r="K439" s="816">
        <f ca="1" t="shared" si="7"/>
        <v>0</v>
      </c>
    </row>
    <row r="440" ht="22.5" customHeight="1" spans="1:11">
      <c r="A440" s="827">
        <v>103044250</v>
      </c>
      <c r="B440" s="832" t="s">
        <v>2634</v>
      </c>
      <c r="C440" s="833"/>
      <c r="D440" s="834"/>
      <c r="E440" s="831">
        <v>2050901</v>
      </c>
      <c r="F440" s="832" t="s">
        <v>2635</v>
      </c>
      <c r="G440" s="833"/>
      <c r="H440" s="834"/>
      <c r="J440" s="816">
        <f ca="1">SUMIF(表2.2024年公共财政支出决算表!$A$6:$A$1505,E440,表2.2024年公共财政支出决算表!$E$6:$E$1505)</f>
        <v>0</v>
      </c>
      <c r="K440" s="816">
        <f ca="1" t="shared" si="7"/>
        <v>0</v>
      </c>
    </row>
    <row r="441" ht="22.5" customHeight="1" spans="1:11">
      <c r="A441" s="827">
        <v>1030443</v>
      </c>
      <c r="B441" s="832" t="s">
        <v>2636</v>
      </c>
      <c r="C441" s="829">
        <f>SUM(C442:C445)</f>
        <v>0</v>
      </c>
      <c r="D441" s="830">
        <f>SUM(D442:D445)</f>
        <v>0</v>
      </c>
      <c r="E441" s="831">
        <v>2050902</v>
      </c>
      <c r="F441" s="832" t="s">
        <v>2637</v>
      </c>
      <c r="G441" s="833"/>
      <c r="H441" s="834"/>
      <c r="J441" s="816">
        <f ca="1">SUMIF(表2.2024年公共财政支出决算表!$A$6:$A$1505,E441,表2.2024年公共财政支出决算表!$E$6:$E$1505)</f>
        <v>0</v>
      </c>
      <c r="K441" s="816">
        <f ca="1" t="shared" si="7"/>
        <v>0</v>
      </c>
    </row>
    <row r="442" ht="22.5" customHeight="1" spans="1:11">
      <c r="A442" s="827">
        <v>103044306</v>
      </c>
      <c r="B442" s="832" t="s">
        <v>2478</v>
      </c>
      <c r="C442" s="833"/>
      <c r="D442" s="834"/>
      <c r="E442" s="831">
        <v>2050903</v>
      </c>
      <c r="F442" s="832" t="s">
        <v>2638</v>
      </c>
      <c r="G442" s="833"/>
      <c r="H442" s="834"/>
      <c r="J442" s="816">
        <f ca="1">SUMIF(表2.2024年公共财政支出决算表!$A$6:$A$1505,E442,表2.2024年公共财政支出决算表!$E$6:$E$1505)</f>
        <v>0</v>
      </c>
      <c r="K442" s="816">
        <f ca="1" t="shared" si="7"/>
        <v>0</v>
      </c>
    </row>
    <row r="443" ht="22.5" customHeight="1" spans="1:11">
      <c r="A443" s="827">
        <v>103044307</v>
      </c>
      <c r="B443" s="832" t="s">
        <v>2639</v>
      </c>
      <c r="C443" s="833"/>
      <c r="D443" s="834"/>
      <c r="E443" s="831">
        <v>2050904</v>
      </c>
      <c r="F443" s="832" t="s">
        <v>2640</v>
      </c>
      <c r="G443" s="833"/>
      <c r="H443" s="834"/>
      <c r="J443" s="816">
        <f ca="1">SUMIF(表2.2024年公共财政支出决算表!$A$6:$A$1505,E443,表2.2024年公共财政支出决算表!$E$6:$E$1505)</f>
        <v>0</v>
      </c>
      <c r="K443" s="816">
        <f ca="1" t="shared" si="7"/>
        <v>0</v>
      </c>
    </row>
    <row r="444" ht="22.5" customHeight="1" spans="1:11">
      <c r="A444" s="827">
        <v>103044308</v>
      </c>
      <c r="B444" s="832" t="s">
        <v>2641</v>
      </c>
      <c r="C444" s="833"/>
      <c r="D444" s="834"/>
      <c r="E444" s="831">
        <v>2050905</v>
      </c>
      <c r="F444" s="832" t="s">
        <v>2642</v>
      </c>
      <c r="G444" s="833"/>
      <c r="H444" s="834"/>
      <c r="J444" s="816">
        <f ca="1">SUMIF(表2.2024年公共财政支出决算表!$A$6:$A$1505,E444,表2.2024年公共财政支出决算表!$E$6:$E$1505)</f>
        <v>0</v>
      </c>
      <c r="K444" s="816">
        <f ca="1" t="shared" si="7"/>
        <v>0</v>
      </c>
    </row>
    <row r="445" ht="22.5" customHeight="1" spans="1:11">
      <c r="A445" s="827">
        <v>103044350</v>
      </c>
      <c r="B445" s="832" t="s">
        <v>2643</v>
      </c>
      <c r="C445" s="833"/>
      <c r="D445" s="834"/>
      <c r="E445" s="831">
        <v>2050999</v>
      </c>
      <c r="F445" s="832" t="s">
        <v>2644</v>
      </c>
      <c r="G445" s="833">
        <v>601.124091</v>
      </c>
      <c r="H445" s="834">
        <v>601</v>
      </c>
      <c r="J445" s="816">
        <f ca="1">SUMIF(表2.2024年公共财政支出决算表!$A$6:$A$1505,E445,表2.2024年公共财政支出决算表!$E$6:$E$1505)</f>
        <v>601</v>
      </c>
      <c r="K445" s="816">
        <f ca="1" t="shared" si="7"/>
        <v>0</v>
      </c>
    </row>
    <row r="446" ht="22.5" customHeight="1" spans="1:11">
      <c r="A446" s="827">
        <v>1030444</v>
      </c>
      <c r="B446" s="832" t="s">
        <v>2645</v>
      </c>
      <c r="C446" s="829">
        <f>SUM(C447:C452)</f>
        <v>0</v>
      </c>
      <c r="D446" s="830">
        <f>SUM(D447:D452)</f>
        <v>0</v>
      </c>
      <c r="E446" s="831">
        <v>20599</v>
      </c>
      <c r="F446" s="828" t="s">
        <v>2646</v>
      </c>
      <c r="G446" s="829">
        <f>G447</f>
        <v>0</v>
      </c>
      <c r="H446" s="830">
        <f>H447</f>
        <v>0</v>
      </c>
      <c r="J446" s="816">
        <f ca="1">SUMIF(表2.2024年公共财政支出决算表!$A$6:$A$1505,E446,表2.2024年公共财政支出决算表!$E$6:$E$1505)</f>
        <v>0</v>
      </c>
      <c r="K446" s="816">
        <f ca="1" t="shared" si="7"/>
        <v>0</v>
      </c>
    </row>
    <row r="447" ht="22.5" customHeight="1" spans="1:11">
      <c r="A447" s="827">
        <v>103044414</v>
      </c>
      <c r="B447" s="832" t="s">
        <v>2647</v>
      </c>
      <c r="C447" s="833"/>
      <c r="D447" s="834"/>
      <c r="E447" s="831">
        <v>2059999</v>
      </c>
      <c r="F447" s="832" t="s">
        <v>2648</v>
      </c>
      <c r="G447" s="833"/>
      <c r="H447" s="834"/>
      <c r="J447" s="816">
        <f ca="1">SUMIF(表2.2024年公共财政支出决算表!$A$6:$A$1505,E447,表2.2024年公共财政支出决算表!$E$6:$E$1505)</f>
        <v>0</v>
      </c>
      <c r="K447" s="816">
        <f ca="1" t="shared" si="7"/>
        <v>0</v>
      </c>
    </row>
    <row r="448" ht="22.5" customHeight="1" spans="1:11">
      <c r="A448" s="827">
        <v>103044416</v>
      </c>
      <c r="B448" s="832" t="s">
        <v>2649</v>
      </c>
      <c r="C448" s="833"/>
      <c r="D448" s="834"/>
      <c r="E448" s="831">
        <v>206</v>
      </c>
      <c r="F448" s="828" t="s">
        <v>699</v>
      </c>
      <c r="G448" s="829">
        <f>SUM(G449,G454,G463,G469,G474,G479,G484,G491,G495,G499)</f>
        <v>1114.671022</v>
      </c>
      <c r="H448" s="830">
        <f>SUM(H449,H454,H463,H469,H474,H479,H484,H491,H495,H499)</f>
        <v>1115</v>
      </c>
      <c r="J448" s="816">
        <f ca="1">SUMIF(表2.2024年公共财政支出决算表!$A$6:$A$1505,E448,表2.2024年公共财政支出决算表!$E$6:$E$1505)</f>
        <v>1115</v>
      </c>
      <c r="K448" s="816">
        <f ca="1" t="shared" si="7"/>
        <v>0</v>
      </c>
    </row>
    <row r="449" ht="22.5" customHeight="1" spans="1:11">
      <c r="A449" s="827">
        <v>103044433</v>
      </c>
      <c r="B449" s="832" t="s">
        <v>2650</v>
      </c>
      <c r="C449" s="833"/>
      <c r="D449" s="834"/>
      <c r="E449" s="831">
        <v>20601</v>
      </c>
      <c r="F449" s="828" t="s">
        <v>2651</v>
      </c>
      <c r="G449" s="829">
        <f>SUM(G450:G453)</f>
        <v>111.438798</v>
      </c>
      <c r="H449" s="830">
        <f>SUM(H450:H453)</f>
        <v>111</v>
      </c>
      <c r="J449" s="816">
        <f ca="1">SUMIF(表2.2024年公共财政支出决算表!$A$6:$A$1505,E449,表2.2024年公共财政支出决算表!$E$6:$E$1505)</f>
        <v>111</v>
      </c>
      <c r="K449" s="816">
        <f ca="1" t="shared" si="7"/>
        <v>0</v>
      </c>
    </row>
    <row r="450" ht="22.5" customHeight="1" spans="1:11">
      <c r="A450" s="827">
        <v>103044434</v>
      </c>
      <c r="B450" s="832" t="s">
        <v>2652</v>
      </c>
      <c r="C450" s="833"/>
      <c r="D450" s="834"/>
      <c r="E450" s="831">
        <v>2060101</v>
      </c>
      <c r="F450" s="832" t="s">
        <v>1980</v>
      </c>
      <c r="G450" s="833">
        <v>105.688798</v>
      </c>
      <c r="H450" s="834">
        <v>105</v>
      </c>
      <c r="J450" s="816">
        <f ca="1">SUMIF(表2.2024年公共财政支出决算表!$A$6:$A$1505,E450,表2.2024年公共财政支出决算表!$E$6:$E$1505)</f>
        <v>105</v>
      </c>
      <c r="K450" s="816">
        <f ca="1" t="shared" si="7"/>
        <v>0</v>
      </c>
    </row>
    <row r="451" ht="22.5" customHeight="1" spans="1:11">
      <c r="A451" s="827">
        <v>103044435</v>
      </c>
      <c r="B451" s="832" t="s">
        <v>2653</v>
      </c>
      <c r="C451" s="833"/>
      <c r="D451" s="834"/>
      <c r="E451" s="831">
        <v>2060102</v>
      </c>
      <c r="F451" s="832" t="s">
        <v>1982</v>
      </c>
      <c r="G451" s="833">
        <v>5.75</v>
      </c>
      <c r="H451" s="834">
        <v>6</v>
      </c>
      <c r="J451" s="816">
        <f ca="1">SUMIF(表2.2024年公共财政支出决算表!$A$6:$A$1505,E451,表2.2024年公共财政支出决算表!$E$6:$E$1505)</f>
        <v>6</v>
      </c>
      <c r="K451" s="816">
        <f ca="1" t="shared" si="7"/>
        <v>0</v>
      </c>
    </row>
    <row r="452" ht="22.5" customHeight="1" spans="1:11">
      <c r="A452" s="827">
        <v>103044450</v>
      </c>
      <c r="B452" s="832" t="s">
        <v>2654</v>
      </c>
      <c r="C452" s="833"/>
      <c r="D452" s="834"/>
      <c r="E452" s="831">
        <v>2060103</v>
      </c>
      <c r="F452" s="832" t="s">
        <v>1984</v>
      </c>
      <c r="G452" s="833"/>
      <c r="H452" s="834"/>
      <c r="J452" s="816">
        <f ca="1">SUMIF(表2.2024年公共财政支出决算表!$A$6:$A$1505,E452,表2.2024年公共财政支出决算表!$E$6:$E$1505)</f>
        <v>0</v>
      </c>
      <c r="K452" s="816">
        <f ca="1" t="shared" si="7"/>
        <v>0</v>
      </c>
    </row>
    <row r="453" ht="22.5" customHeight="1" spans="1:11">
      <c r="A453" s="827">
        <v>1030445</v>
      </c>
      <c r="B453" s="832" t="s">
        <v>2655</v>
      </c>
      <c r="C453" s="829">
        <f>SUM(C454:C455)</f>
        <v>0</v>
      </c>
      <c r="D453" s="830">
        <f>SUM(D454:D455)</f>
        <v>0</v>
      </c>
      <c r="E453" s="831">
        <v>2060199</v>
      </c>
      <c r="F453" s="832" t="s">
        <v>2656</v>
      </c>
      <c r="G453" s="833"/>
      <c r="H453" s="834"/>
      <c r="J453" s="816">
        <f ca="1">SUMIF(表2.2024年公共财政支出决算表!$A$6:$A$1505,E453,表2.2024年公共财政支出决算表!$E$6:$E$1505)</f>
        <v>0</v>
      </c>
      <c r="K453" s="816">
        <f ca="1" t="shared" si="7"/>
        <v>0</v>
      </c>
    </row>
    <row r="454" ht="22.5" customHeight="1" spans="1:11">
      <c r="A454" s="827">
        <v>103044507</v>
      </c>
      <c r="B454" s="832" t="s">
        <v>2657</v>
      </c>
      <c r="C454" s="833"/>
      <c r="D454" s="834"/>
      <c r="E454" s="831">
        <v>20602</v>
      </c>
      <c r="F454" s="828" t="s">
        <v>2658</v>
      </c>
      <c r="G454" s="829">
        <f>SUM(G455:G462)</f>
        <v>36.5</v>
      </c>
      <c r="H454" s="830">
        <f>SUM(H455:H462)</f>
        <v>37</v>
      </c>
      <c r="J454" s="816">
        <f ca="1">SUMIF(表2.2024年公共财政支出决算表!$A$6:$A$1505,E454,表2.2024年公共财政支出决算表!$E$6:$E$1505)</f>
        <v>37</v>
      </c>
      <c r="K454" s="816">
        <f ca="1" t="shared" si="7"/>
        <v>0</v>
      </c>
    </row>
    <row r="455" ht="22.5" customHeight="1" spans="1:11">
      <c r="A455" s="827">
        <v>103044550</v>
      </c>
      <c r="B455" s="832" t="s">
        <v>2659</v>
      </c>
      <c r="C455" s="833"/>
      <c r="D455" s="834"/>
      <c r="E455" s="831">
        <v>2060201</v>
      </c>
      <c r="F455" s="832" t="s">
        <v>2660</v>
      </c>
      <c r="G455" s="833"/>
      <c r="H455" s="834"/>
      <c r="J455" s="816">
        <f ca="1">SUMIF(表2.2024年公共财政支出决算表!$A$6:$A$1505,E455,表2.2024年公共财政支出决算表!$E$6:$E$1505)</f>
        <v>0</v>
      </c>
      <c r="K455" s="816">
        <f ca="1" t="shared" ref="K455:K518" si="8">H455-J455</f>
        <v>0</v>
      </c>
    </row>
    <row r="456" ht="22.5" customHeight="1" spans="1:11">
      <c r="A456" s="827">
        <v>1030446</v>
      </c>
      <c r="B456" s="832" t="s">
        <v>2661</v>
      </c>
      <c r="C456" s="829">
        <f>SUM(C457:C459)</f>
        <v>64.715701</v>
      </c>
      <c r="D456" s="830">
        <f>SUM(D457:D459)</f>
        <v>65</v>
      </c>
      <c r="E456" s="831">
        <v>2060203</v>
      </c>
      <c r="F456" s="832" t="s">
        <v>2662</v>
      </c>
      <c r="G456" s="833"/>
      <c r="H456" s="834"/>
      <c r="J456" s="816">
        <f ca="1">SUMIF(表2.2024年公共财政支出决算表!$A$6:$A$1505,E456,表2.2024年公共财政支出决算表!$E$6:$E$1505)</f>
        <v>0</v>
      </c>
      <c r="K456" s="816">
        <f ca="1" t="shared" si="8"/>
        <v>0</v>
      </c>
    </row>
    <row r="457" ht="22.5" customHeight="1" spans="1:11">
      <c r="A457" s="827">
        <v>103044608</v>
      </c>
      <c r="B457" s="832" t="s">
        <v>2478</v>
      </c>
      <c r="C457" s="833"/>
      <c r="D457" s="834"/>
      <c r="E457" s="831">
        <v>2060204</v>
      </c>
      <c r="F457" s="832" t="s">
        <v>2663</v>
      </c>
      <c r="G457" s="833"/>
      <c r="H457" s="834"/>
      <c r="J457" s="816">
        <f ca="1">SUMIF(表2.2024年公共财政支出决算表!$A$6:$A$1505,E457,表2.2024年公共财政支出决算表!$E$6:$E$1505)</f>
        <v>0</v>
      </c>
      <c r="K457" s="816">
        <f ca="1" t="shared" si="8"/>
        <v>0</v>
      </c>
    </row>
    <row r="458" ht="22.5" customHeight="1" spans="1:11">
      <c r="A458" s="827">
        <v>103044609</v>
      </c>
      <c r="B458" s="832" t="s">
        <v>2664</v>
      </c>
      <c r="C458" s="833">
        <v>64.715701</v>
      </c>
      <c r="D458" s="834">
        <v>65</v>
      </c>
      <c r="E458" s="831">
        <v>2060205</v>
      </c>
      <c r="F458" s="832" t="s">
        <v>2665</v>
      </c>
      <c r="G458" s="833"/>
      <c r="H458" s="834"/>
      <c r="J458" s="816">
        <f ca="1">SUMIF(表2.2024年公共财政支出决算表!$A$6:$A$1505,E458,表2.2024年公共财政支出决算表!$E$6:$E$1505)</f>
        <v>0</v>
      </c>
      <c r="K458" s="816">
        <f ca="1" t="shared" si="8"/>
        <v>0</v>
      </c>
    </row>
    <row r="459" ht="22.5" customHeight="1" spans="1:11">
      <c r="A459" s="827">
        <v>103044650</v>
      </c>
      <c r="B459" s="832" t="s">
        <v>2666</v>
      </c>
      <c r="C459" s="833"/>
      <c r="D459" s="834"/>
      <c r="E459" s="831">
        <v>2060206</v>
      </c>
      <c r="F459" s="832" t="s">
        <v>2667</v>
      </c>
      <c r="G459" s="833"/>
      <c r="H459" s="834"/>
      <c r="J459" s="816">
        <f ca="1">SUMIF(表2.2024年公共财政支出决算表!$A$6:$A$1505,E459,表2.2024年公共财政支出决算表!$E$6:$E$1505)</f>
        <v>0</v>
      </c>
      <c r="K459" s="816">
        <f ca="1" t="shared" si="8"/>
        <v>0</v>
      </c>
    </row>
    <row r="460" ht="22.5" customHeight="1" spans="1:11">
      <c r="A460" s="827">
        <v>1030447</v>
      </c>
      <c r="B460" s="832" t="s">
        <v>2668</v>
      </c>
      <c r="C460" s="829">
        <f>SUM(C461:C468)</f>
        <v>0</v>
      </c>
      <c r="D460" s="830">
        <f>SUM(D461:D468)</f>
        <v>0</v>
      </c>
      <c r="E460" s="831">
        <v>2060207</v>
      </c>
      <c r="F460" s="832" t="s">
        <v>2669</v>
      </c>
      <c r="G460" s="833"/>
      <c r="H460" s="834"/>
      <c r="J460" s="816">
        <f ca="1">SUMIF(表2.2024年公共财政支出决算表!$A$6:$A$1505,E460,表2.2024年公共财政支出决算表!$E$6:$E$1505)</f>
        <v>0</v>
      </c>
      <c r="K460" s="816">
        <f ca="1" t="shared" si="8"/>
        <v>0</v>
      </c>
    </row>
    <row r="461" ht="22.5" customHeight="1" spans="1:11">
      <c r="A461" s="827">
        <v>103044709</v>
      </c>
      <c r="B461" s="832" t="s">
        <v>2670</v>
      </c>
      <c r="C461" s="833"/>
      <c r="D461" s="834"/>
      <c r="E461" s="831">
        <v>2060208</v>
      </c>
      <c r="F461" s="832" t="s">
        <v>2671</v>
      </c>
      <c r="G461" s="833">
        <v>36.5</v>
      </c>
      <c r="H461" s="834">
        <v>37</v>
      </c>
      <c r="J461" s="816">
        <f ca="1">SUMIF(表2.2024年公共财政支出决算表!$A$6:$A$1505,E461,表2.2024年公共财政支出决算表!$E$6:$E$1505)</f>
        <v>37</v>
      </c>
      <c r="K461" s="816">
        <f ca="1" t="shared" si="8"/>
        <v>0</v>
      </c>
    </row>
    <row r="462" ht="22.5" customHeight="1" spans="1:11">
      <c r="A462" s="827">
        <v>103044712</v>
      </c>
      <c r="B462" s="832" t="s">
        <v>2672</v>
      </c>
      <c r="C462" s="833"/>
      <c r="D462" s="834"/>
      <c r="E462" s="831">
        <v>2060299</v>
      </c>
      <c r="F462" s="832" t="s">
        <v>2673</v>
      </c>
      <c r="G462" s="833"/>
      <c r="H462" s="834"/>
      <c r="J462" s="816">
        <f ca="1">SUMIF(表2.2024年公共财政支出决算表!$A$6:$A$1505,E462,表2.2024年公共财政支出决算表!$E$6:$E$1505)</f>
        <v>0</v>
      </c>
      <c r="K462" s="816">
        <f ca="1" t="shared" si="8"/>
        <v>0</v>
      </c>
    </row>
    <row r="463" ht="22.5" customHeight="1" spans="1:11">
      <c r="A463" s="827">
        <v>103044713</v>
      </c>
      <c r="B463" s="832" t="s">
        <v>2478</v>
      </c>
      <c r="C463" s="833"/>
      <c r="D463" s="834"/>
      <c r="E463" s="831">
        <v>20603</v>
      </c>
      <c r="F463" s="828" t="s">
        <v>2674</v>
      </c>
      <c r="G463" s="829">
        <f>SUM(G464:G468)</f>
        <v>0</v>
      </c>
      <c r="H463" s="830">
        <f>SUM(H464:H468)</f>
        <v>0</v>
      </c>
      <c r="J463" s="816">
        <f ca="1">SUMIF(表2.2024年公共财政支出决算表!$A$6:$A$1505,E463,表2.2024年公共财政支出决算表!$E$6:$E$1505)</f>
        <v>0</v>
      </c>
      <c r="K463" s="816">
        <f ca="1" t="shared" si="8"/>
        <v>0</v>
      </c>
    </row>
    <row r="464" ht="22.5" customHeight="1" spans="1:11">
      <c r="A464" s="827">
        <v>103044715</v>
      </c>
      <c r="B464" s="832" t="s">
        <v>2675</v>
      </c>
      <c r="C464" s="833"/>
      <c r="D464" s="834"/>
      <c r="E464" s="831">
        <v>2060301</v>
      </c>
      <c r="F464" s="832" t="s">
        <v>2660</v>
      </c>
      <c r="G464" s="833"/>
      <c r="H464" s="834"/>
      <c r="J464" s="816">
        <f ca="1">SUMIF(表2.2024年公共财政支出决算表!$A$6:$A$1505,E464,表2.2024年公共财政支出决算表!$E$6:$E$1505)</f>
        <v>0</v>
      </c>
      <c r="K464" s="816">
        <f ca="1" t="shared" si="8"/>
        <v>0</v>
      </c>
    </row>
    <row r="465" ht="22.5" customHeight="1" spans="1:11">
      <c r="A465" s="827">
        <v>103044730</v>
      </c>
      <c r="B465" s="832" t="s">
        <v>2676</v>
      </c>
      <c r="C465" s="833"/>
      <c r="D465" s="834"/>
      <c r="E465" s="831">
        <v>2060302</v>
      </c>
      <c r="F465" s="832" t="s">
        <v>2677</v>
      </c>
      <c r="G465" s="833"/>
      <c r="H465" s="834"/>
      <c r="J465" s="816">
        <f ca="1">SUMIF(表2.2024年公共财政支出决算表!$A$6:$A$1505,E465,表2.2024年公共财政支出决算表!$E$6:$E$1505)</f>
        <v>0</v>
      </c>
      <c r="K465" s="816">
        <f ca="1" t="shared" si="8"/>
        <v>0</v>
      </c>
    </row>
    <row r="466" ht="22.5" customHeight="1" spans="1:11">
      <c r="A466" s="827">
        <v>103044731</v>
      </c>
      <c r="B466" s="832" t="s">
        <v>2678</v>
      </c>
      <c r="C466" s="833"/>
      <c r="D466" s="834"/>
      <c r="E466" s="831">
        <v>2060303</v>
      </c>
      <c r="F466" s="832" t="s">
        <v>2679</v>
      </c>
      <c r="G466" s="833"/>
      <c r="H466" s="834"/>
      <c r="J466" s="816">
        <f ca="1">SUMIF(表2.2024年公共财政支出决算表!$A$6:$A$1505,E466,表2.2024年公共财政支出决算表!$E$6:$E$1505)</f>
        <v>0</v>
      </c>
      <c r="K466" s="816">
        <f ca="1" t="shared" si="8"/>
        <v>0</v>
      </c>
    </row>
    <row r="467" ht="22.5" customHeight="1" spans="1:11">
      <c r="A467" s="827">
        <v>103044733</v>
      </c>
      <c r="B467" s="832" t="s">
        <v>2680</v>
      </c>
      <c r="C467" s="833"/>
      <c r="D467" s="834"/>
      <c r="E467" s="831">
        <v>2060304</v>
      </c>
      <c r="F467" s="832" t="s">
        <v>2681</v>
      </c>
      <c r="G467" s="833"/>
      <c r="H467" s="834"/>
      <c r="J467" s="816">
        <f ca="1">SUMIF(表2.2024年公共财政支出决算表!$A$6:$A$1505,E467,表2.2024年公共财政支出决算表!$E$6:$E$1505)</f>
        <v>0</v>
      </c>
      <c r="K467" s="816">
        <f ca="1" t="shared" si="8"/>
        <v>0</v>
      </c>
    </row>
    <row r="468" ht="22.5" customHeight="1" spans="1:11">
      <c r="A468" s="827">
        <v>103044750</v>
      </c>
      <c r="B468" s="832" t="s">
        <v>2682</v>
      </c>
      <c r="C468" s="833"/>
      <c r="D468" s="834"/>
      <c r="E468" s="831">
        <v>2060399</v>
      </c>
      <c r="F468" s="832" t="s">
        <v>2683</v>
      </c>
      <c r="G468" s="833"/>
      <c r="H468" s="834"/>
      <c r="J468" s="816">
        <f ca="1">SUMIF(表2.2024年公共财政支出决算表!$A$6:$A$1505,E468,表2.2024年公共财政支出决算表!$E$6:$E$1505)</f>
        <v>0</v>
      </c>
      <c r="K468" s="816">
        <f ca="1" t="shared" si="8"/>
        <v>0</v>
      </c>
    </row>
    <row r="469" ht="22.5" customHeight="1" spans="1:11">
      <c r="A469" s="827">
        <v>1030448</v>
      </c>
      <c r="B469" s="832" t="s">
        <v>2684</v>
      </c>
      <c r="C469" s="829">
        <f>SUM(C470:C472)</f>
        <v>0</v>
      </c>
      <c r="D469" s="830">
        <f>SUM(D470:D472)</f>
        <v>0</v>
      </c>
      <c r="E469" s="831">
        <v>20604</v>
      </c>
      <c r="F469" s="828" t="s">
        <v>2685</v>
      </c>
      <c r="G469" s="829">
        <f>SUM(G470:G473)</f>
        <v>810.955336</v>
      </c>
      <c r="H469" s="830">
        <f>SUM(H470:H473)</f>
        <v>811</v>
      </c>
      <c r="J469" s="816">
        <f ca="1">SUMIF(表2.2024年公共财政支出决算表!$A$6:$A$1505,E469,表2.2024年公共财政支出决算表!$E$6:$E$1505)</f>
        <v>811</v>
      </c>
      <c r="K469" s="816">
        <f ca="1" t="shared" si="8"/>
        <v>0</v>
      </c>
    </row>
    <row r="470" ht="22.5" customHeight="1" spans="1:11">
      <c r="A470" s="827">
        <v>103044801</v>
      </c>
      <c r="B470" s="832" t="s">
        <v>2686</v>
      </c>
      <c r="C470" s="833"/>
      <c r="D470" s="834"/>
      <c r="E470" s="831">
        <v>2060401</v>
      </c>
      <c r="F470" s="832" t="s">
        <v>2660</v>
      </c>
      <c r="G470" s="833"/>
      <c r="H470" s="834"/>
      <c r="J470" s="816">
        <f ca="1">SUMIF(表2.2024年公共财政支出决算表!$A$6:$A$1505,E470,表2.2024年公共财政支出决算表!$E$6:$E$1505)</f>
        <v>0</v>
      </c>
      <c r="K470" s="816">
        <f ca="1" t="shared" si="8"/>
        <v>0</v>
      </c>
    </row>
    <row r="471" ht="22.5" customHeight="1" spans="1:11">
      <c r="A471" s="827">
        <v>103044802</v>
      </c>
      <c r="B471" s="832" t="s">
        <v>2687</v>
      </c>
      <c r="C471" s="833"/>
      <c r="D471" s="834"/>
      <c r="E471" s="831">
        <v>2060404</v>
      </c>
      <c r="F471" s="832" t="s">
        <v>2688</v>
      </c>
      <c r="G471" s="833">
        <v>810.955336</v>
      </c>
      <c r="H471" s="834">
        <v>811</v>
      </c>
      <c r="J471" s="816">
        <f ca="1">SUMIF(表2.2024年公共财政支出决算表!$A$6:$A$1505,E471,表2.2024年公共财政支出决算表!$E$6:$E$1505)</f>
        <v>811</v>
      </c>
      <c r="K471" s="816">
        <f ca="1" t="shared" si="8"/>
        <v>0</v>
      </c>
    </row>
    <row r="472" ht="22.5" customHeight="1" spans="1:11">
      <c r="A472" s="827">
        <v>103044850</v>
      </c>
      <c r="B472" s="832" t="s">
        <v>2689</v>
      </c>
      <c r="C472" s="833"/>
      <c r="D472" s="834"/>
      <c r="E472" s="831">
        <v>2060405</v>
      </c>
      <c r="F472" s="832" t="s">
        <v>2690</v>
      </c>
      <c r="G472" s="833"/>
      <c r="H472" s="834"/>
      <c r="J472" s="816">
        <f ca="1">SUMIF(表2.2024年公共财政支出决算表!$A$6:$A$1505,E472,表2.2024年公共财政支出决算表!$E$6:$E$1505)</f>
        <v>0</v>
      </c>
      <c r="K472" s="816">
        <f ca="1" t="shared" si="8"/>
        <v>0</v>
      </c>
    </row>
    <row r="473" ht="22.5" customHeight="1" spans="1:11">
      <c r="A473" s="827">
        <v>1030449</v>
      </c>
      <c r="B473" s="832" t="s">
        <v>2691</v>
      </c>
      <c r="C473" s="829">
        <f>SUM(C474:C476)</f>
        <v>0</v>
      </c>
      <c r="D473" s="830">
        <f>SUM(D474:D476)</f>
        <v>0</v>
      </c>
      <c r="E473" s="831">
        <v>2060499</v>
      </c>
      <c r="F473" s="832" t="s">
        <v>2692</v>
      </c>
      <c r="G473" s="833"/>
      <c r="H473" s="834"/>
      <c r="J473" s="816">
        <f ca="1">SUMIF(表2.2024年公共财政支出决算表!$A$6:$A$1505,E473,表2.2024年公共财政支出决算表!$E$6:$E$1505)</f>
        <v>0</v>
      </c>
      <c r="K473" s="816">
        <f ca="1" t="shared" si="8"/>
        <v>0</v>
      </c>
    </row>
    <row r="474" ht="22.5" customHeight="1" spans="1:11">
      <c r="A474" s="827">
        <v>103044907</v>
      </c>
      <c r="B474" s="832" t="s">
        <v>2544</v>
      </c>
      <c r="C474" s="833"/>
      <c r="D474" s="834"/>
      <c r="E474" s="831">
        <v>20605</v>
      </c>
      <c r="F474" s="828" t="s">
        <v>2693</v>
      </c>
      <c r="G474" s="829">
        <f>SUM(G475:G478)</f>
        <v>9.72</v>
      </c>
      <c r="H474" s="830">
        <f>SUM(H475:H478)</f>
        <v>10</v>
      </c>
      <c r="J474" s="816">
        <f ca="1">SUMIF(表2.2024年公共财政支出决算表!$A$6:$A$1505,E474,表2.2024年公共财政支出决算表!$E$6:$E$1505)</f>
        <v>10</v>
      </c>
      <c r="K474" s="816">
        <f ca="1" t="shared" si="8"/>
        <v>0</v>
      </c>
    </row>
    <row r="475" ht="22.5" customHeight="1" spans="1:11">
      <c r="A475" s="827">
        <v>103044908</v>
      </c>
      <c r="B475" s="832" t="s">
        <v>2694</v>
      </c>
      <c r="C475" s="833"/>
      <c r="D475" s="834"/>
      <c r="E475" s="831">
        <v>2060501</v>
      </c>
      <c r="F475" s="832" t="s">
        <v>2660</v>
      </c>
      <c r="G475" s="833"/>
      <c r="H475" s="834"/>
      <c r="J475" s="816">
        <f ca="1">SUMIF(表2.2024年公共财政支出决算表!$A$6:$A$1505,E475,表2.2024年公共财政支出决算表!$E$6:$E$1505)</f>
        <v>0</v>
      </c>
      <c r="K475" s="816">
        <f ca="1" t="shared" si="8"/>
        <v>0</v>
      </c>
    </row>
    <row r="476" ht="22.5" customHeight="1" spans="1:11">
      <c r="A476" s="827">
        <v>103044950</v>
      </c>
      <c r="B476" s="832" t="s">
        <v>2695</v>
      </c>
      <c r="C476" s="833"/>
      <c r="D476" s="834"/>
      <c r="E476" s="831">
        <v>2060502</v>
      </c>
      <c r="F476" s="832" t="s">
        <v>2696</v>
      </c>
      <c r="G476" s="833">
        <v>9.72</v>
      </c>
      <c r="H476" s="834">
        <v>10</v>
      </c>
      <c r="J476" s="816">
        <f ca="1">SUMIF(表2.2024年公共财政支出决算表!$A$6:$A$1505,E476,表2.2024年公共财政支出决算表!$E$6:$E$1505)</f>
        <v>10</v>
      </c>
      <c r="K476" s="816">
        <f ca="1" t="shared" si="8"/>
        <v>0</v>
      </c>
    </row>
    <row r="477" ht="22.5" customHeight="1" spans="1:11">
      <c r="A477" s="827">
        <v>1030450</v>
      </c>
      <c r="B477" s="832" t="s">
        <v>2697</v>
      </c>
      <c r="C477" s="829">
        <f>SUM(C478:C480)</f>
        <v>0</v>
      </c>
      <c r="D477" s="830">
        <f>SUM(D478:D480)</f>
        <v>0</v>
      </c>
      <c r="E477" s="831">
        <v>2060503</v>
      </c>
      <c r="F477" s="832" t="s">
        <v>2698</v>
      </c>
      <c r="G477" s="833"/>
      <c r="H477" s="834"/>
      <c r="J477" s="816">
        <f ca="1">SUMIF(表2.2024年公共财政支出决算表!$A$6:$A$1505,E477,表2.2024年公共财政支出决算表!$E$6:$E$1505)</f>
        <v>0</v>
      </c>
      <c r="K477" s="816">
        <f ca="1" t="shared" si="8"/>
        <v>0</v>
      </c>
    </row>
    <row r="478" ht="22.5" customHeight="1" spans="1:11">
      <c r="A478" s="827">
        <v>103045002</v>
      </c>
      <c r="B478" s="832" t="s">
        <v>2699</v>
      </c>
      <c r="C478" s="833"/>
      <c r="D478" s="834"/>
      <c r="E478" s="831">
        <v>2060599</v>
      </c>
      <c r="F478" s="832" t="s">
        <v>2700</v>
      </c>
      <c r="G478" s="833"/>
      <c r="H478" s="834"/>
      <c r="J478" s="816">
        <f ca="1">SUMIF(表2.2024年公共财政支出决算表!$A$6:$A$1505,E478,表2.2024年公共财政支出决算表!$E$6:$E$1505)</f>
        <v>0</v>
      </c>
      <c r="K478" s="816">
        <f ca="1" t="shared" si="8"/>
        <v>0</v>
      </c>
    </row>
    <row r="479" ht="22.5" customHeight="1" spans="1:11">
      <c r="A479" s="827">
        <v>103045004</v>
      </c>
      <c r="B479" s="832" t="s">
        <v>2701</v>
      </c>
      <c r="C479" s="833"/>
      <c r="D479" s="834"/>
      <c r="E479" s="831">
        <v>20606</v>
      </c>
      <c r="F479" s="828" t="s">
        <v>2702</v>
      </c>
      <c r="G479" s="829">
        <f>SUM(G480:G483)</f>
        <v>0</v>
      </c>
      <c r="H479" s="830">
        <f>SUM(H480:H483)</f>
        <v>0</v>
      </c>
      <c r="J479" s="816">
        <f ca="1">SUMIF(表2.2024年公共财政支出决算表!$A$6:$A$1505,E479,表2.2024年公共财政支出决算表!$E$6:$E$1505)</f>
        <v>0</v>
      </c>
      <c r="K479" s="816">
        <f ca="1" t="shared" si="8"/>
        <v>0</v>
      </c>
    </row>
    <row r="480" ht="22.5" customHeight="1" spans="1:11">
      <c r="A480" s="827">
        <v>103045050</v>
      </c>
      <c r="B480" s="832" t="s">
        <v>2703</v>
      </c>
      <c r="C480" s="833"/>
      <c r="D480" s="834"/>
      <c r="E480" s="831">
        <v>2060601</v>
      </c>
      <c r="F480" s="832" t="s">
        <v>2704</v>
      </c>
      <c r="G480" s="833"/>
      <c r="H480" s="834"/>
      <c r="J480" s="816">
        <f ca="1">SUMIF(表2.2024年公共财政支出决算表!$A$6:$A$1505,E480,表2.2024年公共财政支出决算表!$E$6:$E$1505)</f>
        <v>0</v>
      </c>
      <c r="K480" s="816">
        <f ca="1" t="shared" si="8"/>
        <v>0</v>
      </c>
    </row>
    <row r="481" ht="22.5" customHeight="1" spans="1:11">
      <c r="A481" s="827">
        <v>1030451</v>
      </c>
      <c r="B481" s="832" t="s">
        <v>2705</v>
      </c>
      <c r="C481" s="829">
        <f>SUM(C482:C485)</f>
        <v>0</v>
      </c>
      <c r="D481" s="830">
        <f>SUM(D482:D485)</f>
        <v>0</v>
      </c>
      <c r="E481" s="831">
        <v>2060602</v>
      </c>
      <c r="F481" s="832" t="s">
        <v>2706</v>
      </c>
      <c r="G481" s="833"/>
      <c r="H481" s="834"/>
      <c r="J481" s="816">
        <f ca="1">SUMIF(表2.2024年公共财政支出决算表!$A$6:$A$1505,E481,表2.2024年公共财政支出决算表!$E$6:$E$1505)</f>
        <v>0</v>
      </c>
      <c r="K481" s="816">
        <f ca="1" t="shared" si="8"/>
        <v>0</v>
      </c>
    </row>
    <row r="482" ht="22.5" customHeight="1" spans="1:11">
      <c r="A482" s="827">
        <v>103045101</v>
      </c>
      <c r="B482" s="832" t="s">
        <v>2707</v>
      </c>
      <c r="C482" s="833"/>
      <c r="D482" s="834"/>
      <c r="E482" s="831">
        <v>2060603</v>
      </c>
      <c r="F482" s="832" t="s">
        <v>2708</v>
      </c>
      <c r="G482" s="833"/>
      <c r="H482" s="834"/>
      <c r="J482" s="816">
        <f ca="1">SUMIF(表2.2024年公共财政支出决算表!$A$6:$A$1505,E482,表2.2024年公共财政支出决算表!$E$6:$E$1505)</f>
        <v>0</v>
      </c>
      <c r="K482" s="816">
        <f ca="1" t="shared" si="8"/>
        <v>0</v>
      </c>
    </row>
    <row r="483" ht="22.5" customHeight="1" spans="1:11">
      <c r="A483" s="827">
        <v>103045102</v>
      </c>
      <c r="B483" s="832" t="s">
        <v>2709</v>
      </c>
      <c r="C483" s="833"/>
      <c r="D483" s="834"/>
      <c r="E483" s="831">
        <v>2060699</v>
      </c>
      <c r="F483" s="832" t="s">
        <v>2710</v>
      </c>
      <c r="G483" s="833"/>
      <c r="H483" s="834"/>
      <c r="J483" s="816">
        <f ca="1">SUMIF(表2.2024年公共财政支出决算表!$A$6:$A$1505,E483,表2.2024年公共财政支出决算表!$E$6:$E$1505)</f>
        <v>0</v>
      </c>
      <c r="K483" s="816">
        <f ca="1" t="shared" si="8"/>
        <v>0</v>
      </c>
    </row>
    <row r="484" ht="22.5" customHeight="1" spans="1:11">
      <c r="A484" s="827">
        <v>103045103</v>
      </c>
      <c r="B484" s="832" t="s">
        <v>2711</v>
      </c>
      <c r="C484" s="833"/>
      <c r="D484" s="834"/>
      <c r="E484" s="831">
        <v>20607</v>
      </c>
      <c r="F484" s="828" t="s">
        <v>2712</v>
      </c>
      <c r="G484" s="829">
        <f>SUM(G485:G490)</f>
        <v>146.056888</v>
      </c>
      <c r="H484" s="830">
        <f>SUM(H485:H490)</f>
        <v>146</v>
      </c>
      <c r="J484" s="816">
        <f ca="1">SUMIF(表2.2024年公共财政支出决算表!$A$6:$A$1505,E484,表2.2024年公共财政支出决算表!$E$6:$E$1505)</f>
        <v>146</v>
      </c>
      <c r="K484" s="816">
        <f ca="1" t="shared" si="8"/>
        <v>0</v>
      </c>
    </row>
    <row r="485" ht="22.5" customHeight="1" spans="1:11">
      <c r="A485" s="827">
        <v>103045150</v>
      </c>
      <c r="B485" s="832" t="s">
        <v>2713</v>
      </c>
      <c r="C485" s="833"/>
      <c r="D485" s="834"/>
      <c r="E485" s="831">
        <v>2060701</v>
      </c>
      <c r="F485" s="832" t="s">
        <v>2660</v>
      </c>
      <c r="G485" s="833"/>
      <c r="H485" s="834"/>
      <c r="J485" s="816">
        <f ca="1">SUMIF(表2.2024年公共财政支出决算表!$A$6:$A$1505,E485,表2.2024年公共财政支出决算表!$E$6:$E$1505)</f>
        <v>0</v>
      </c>
      <c r="K485" s="816">
        <f ca="1" t="shared" si="8"/>
        <v>0</v>
      </c>
    </row>
    <row r="486" ht="22.5" customHeight="1" spans="1:11">
      <c r="A486" s="827">
        <v>1030452</v>
      </c>
      <c r="B486" s="832" t="s">
        <v>2714</v>
      </c>
      <c r="C486" s="829">
        <f>SUM(C487:C489)</f>
        <v>0</v>
      </c>
      <c r="D486" s="830">
        <f>SUM(D487:D489)</f>
        <v>0</v>
      </c>
      <c r="E486" s="831">
        <v>2060702</v>
      </c>
      <c r="F486" s="832" t="s">
        <v>2715</v>
      </c>
      <c r="G486" s="833">
        <v>146.056888</v>
      </c>
      <c r="H486" s="834">
        <v>146</v>
      </c>
      <c r="J486" s="816">
        <f ca="1">SUMIF(表2.2024年公共财政支出决算表!$A$6:$A$1505,E486,表2.2024年公共财政支出决算表!$E$6:$E$1505)</f>
        <v>146</v>
      </c>
      <c r="K486" s="816">
        <f ca="1" t="shared" si="8"/>
        <v>0</v>
      </c>
    </row>
    <row r="487" ht="22.5" customHeight="1" spans="1:11">
      <c r="A487" s="827">
        <v>103045201</v>
      </c>
      <c r="B487" s="832" t="s">
        <v>2716</v>
      </c>
      <c r="C487" s="833"/>
      <c r="D487" s="834"/>
      <c r="E487" s="831">
        <v>2060703</v>
      </c>
      <c r="F487" s="832" t="s">
        <v>2717</v>
      </c>
      <c r="G487" s="833"/>
      <c r="H487" s="834"/>
      <c r="J487" s="816">
        <f ca="1">SUMIF(表2.2024年公共财政支出决算表!$A$6:$A$1505,E487,表2.2024年公共财政支出决算表!$E$6:$E$1505)</f>
        <v>0</v>
      </c>
      <c r="K487" s="816">
        <f ca="1" t="shared" si="8"/>
        <v>0</v>
      </c>
    </row>
    <row r="488" ht="22.5" customHeight="1" spans="1:11">
      <c r="A488" s="827">
        <v>103045202</v>
      </c>
      <c r="B488" s="832" t="s">
        <v>2718</v>
      </c>
      <c r="C488" s="833"/>
      <c r="D488" s="834"/>
      <c r="E488" s="831">
        <v>2060704</v>
      </c>
      <c r="F488" s="832" t="s">
        <v>2719</v>
      </c>
      <c r="G488" s="833"/>
      <c r="H488" s="834"/>
      <c r="J488" s="816">
        <f ca="1">SUMIF(表2.2024年公共财政支出决算表!$A$6:$A$1505,E488,表2.2024年公共财政支出决算表!$E$6:$E$1505)</f>
        <v>0</v>
      </c>
      <c r="K488" s="816">
        <f ca="1" t="shared" si="8"/>
        <v>0</v>
      </c>
    </row>
    <row r="489" ht="22.5" customHeight="1" spans="1:11">
      <c r="A489" s="827">
        <v>103045250</v>
      </c>
      <c r="B489" s="832" t="s">
        <v>2720</v>
      </c>
      <c r="C489" s="833"/>
      <c r="D489" s="834"/>
      <c r="E489" s="831">
        <v>2060705</v>
      </c>
      <c r="F489" s="832" t="s">
        <v>2721</v>
      </c>
      <c r="G489" s="833"/>
      <c r="H489" s="834"/>
      <c r="J489" s="816">
        <f ca="1">SUMIF(表2.2024年公共财政支出决算表!$A$6:$A$1505,E489,表2.2024年公共财政支出决算表!$E$6:$E$1505)</f>
        <v>0</v>
      </c>
      <c r="K489" s="816">
        <f ca="1" t="shared" si="8"/>
        <v>0</v>
      </c>
    </row>
    <row r="490" ht="22.5" customHeight="1" spans="1:11">
      <c r="A490" s="827">
        <v>1030455</v>
      </c>
      <c r="B490" s="832" t="s">
        <v>2722</v>
      </c>
      <c r="C490" s="829">
        <f>SUM(C491:C492)</f>
        <v>0</v>
      </c>
      <c r="D490" s="830">
        <f>SUM(D491:D492)</f>
        <v>0</v>
      </c>
      <c r="E490" s="831">
        <v>2060799</v>
      </c>
      <c r="F490" s="832" t="s">
        <v>2723</v>
      </c>
      <c r="G490" s="833"/>
      <c r="H490" s="834"/>
      <c r="J490" s="816">
        <f ca="1">SUMIF(表2.2024年公共财政支出决算表!$A$6:$A$1505,E490,表2.2024年公共财政支出决算表!$E$6:$E$1505)</f>
        <v>0</v>
      </c>
      <c r="K490" s="816">
        <f ca="1" t="shared" si="8"/>
        <v>0</v>
      </c>
    </row>
    <row r="491" ht="22.5" customHeight="1" spans="1:11">
      <c r="A491" s="827">
        <v>103045501</v>
      </c>
      <c r="B491" s="832" t="s">
        <v>2724</v>
      </c>
      <c r="C491" s="833"/>
      <c r="D491" s="834"/>
      <c r="E491" s="831">
        <v>20608</v>
      </c>
      <c r="F491" s="828" t="s">
        <v>2725</v>
      </c>
      <c r="G491" s="829">
        <f>SUM(G492:G494)</f>
        <v>0</v>
      </c>
      <c r="H491" s="830">
        <f>SUM(H492:H494)</f>
        <v>0</v>
      </c>
      <c r="J491" s="816">
        <f ca="1">SUMIF(表2.2024年公共财政支出决算表!$A$6:$A$1505,E491,表2.2024年公共财政支出决算表!$E$6:$E$1505)</f>
        <v>0</v>
      </c>
      <c r="K491" s="816">
        <f ca="1" t="shared" si="8"/>
        <v>0</v>
      </c>
    </row>
    <row r="492" ht="22.5" customHeight="1" spans="1:11">
      <c r="A492" s="827">
        <v>103045550</v>
      </c>
      <c r="B492" s="832" t="s">
        <v>2726</v>
      </c>
      <c r="C492" s="833"/>
      <c r="D492" s="834"/>
      <c r="E492" s="831">
        <v>2060801</v>
      </c>
      <c r="F492" s="832" t="s">
        <v>2727</v>
      </c>
      <c r="G492" s="833"/>
      <c r="H492" s="834"/>
      <c r="J492" s="816">
        <f ca="1">SUMIF(表2.2024年公共财政支出决算表!$A$6:$A$1505,E492,表2.2024年公共财政支出决算表!$E$6:$E$1505)</f>
        <v>0</v>
      </c>
      <c r="K492" s="816">
        <f ca="1" t="shared" si="8"/>
        <v>0</v>
      </c>
    </row>
    <row r="493" ht="22.5" customHeight="1" spans="1:11">
      <c r="A493" s="827">
        <v>1030456</v>
      </c>
      <c r="B493" s="832" t="s">
        <v>2728</v>
      </c>
      <c r="C493" s="829">
        <f t="shared" ref="C493:C497" si="9">C494</f>
        <v>0</v>
      </c>
      <c r="D493" s="830">
        <f t="shared" ref="D493:D497" si="10">D494</f>
        <v>0</v>
      </c>
      <c r="E493" s="831">
        <v>2060802</v>
      </c>
      <c r="F493" s="832" t="s">
        <v>2729</v>
      </c>
      <c r="G493" s="833"/>
      <c r="H493" s="834"/>
      <c r="J493" s="816">
        <f ca="1">SUMIF(表2.2024年公共财政支出决算表!$A$6:$A$1505,E493,表2.2024年公共财政支出决算表!$E$6:$E$1505)</f>
        <v>0</v>
      </c>
      <c r="K493" s="816">
        <f ca="1" t="shared" si="8"/>
        <v>0</v>
      </c>
    </row>
    <row r="494" ht="22.5" customHeight="1" spans="1:11">
      <c r="A494" s="827">
        <v>103045650</v>
      </c>
      <c r="B494" s="832" t="s">
        <v>2730</v>
      </c>
      <c r="C494" s="833"/>
      <c r="D494" s="834"/>
      <c r="E494" s="831">
        <v>2060899</v>
      </c>
      <c r="F494" s="832" t="s">
        <v>2731</v>
      </c>
      <c r="G494" s="833"/>
      <c r="H494" s="834"/>
      <c r="J494" s="816">
        <f ca="1">SUMIF(表2.2024年公共财政支出决算表!$A$6:$A$1505,E494,表2.2024年公共财政支出决算表!$E$6:$E$1505)</f>
        <v>0</v>
      </c>
      <c r="K494" s="816">
        <f ca="1" t="shared" si="8"/>
        <v>0</v>
      </c>
    </row>
    <row r="495" ht="22.5" customHeight="1" spans="1:11">
      <c r="A495" s="827">
        <v>1030457</v>
      </c>
      <c r="B495" s="832" t="s">
        <v>2732</v>
      </c>
      <c r="C495" s="829">
        <f t="shared" si="9"/>
        <v>0</v>
      </c>
      <c r="D495" s="830">
        <f t="shared" si="10"/>
        <v>0</v>
      </c>
      <c r="E495" s="831">
        <v>20609</v>
      </c>
      <c r="F495" s="828" t="s">
        <v>2733</v>
      </c>
      <c r="G495" s="829">
        <f>SUM(G496:G498)</f>
        <v>0</v>
      </c>
      <c r="H495" s="830">
        <f>SUM(H496:H498)</f>
        <v>0</v>
      </c>
      <c r="J495" s="816">
        <f ca="1">SUMIF(表2.2024年公共财政支出决算表!$A$6:$A$1505,E495,表2.2024年公共财政支出决算表!$E$6:$E$1505)</f>
        <v>0</v>
      </c>
      <c r="K495" s="816">
        <f ca="1" t="shared" si="8"/>
        <v>0</v>
      </c>
    </row>
    <row r="496" ht="22.5" customHeight="1" spans="1:11">
      <c r="A496" s="827">
        <v>103045750</v>
      </c>
      <c r="B496" s="832" t="s">
        <v>2734</v>
      </c>
      <c r="C496" s="833"/>
      <c r="D496" s="834"/>
      <c r="E496" s="831">
        <v>2060901</v>
      </c>
      <c r="F496" s="832" t="s">
        <v>2735</v>
      </c>
      <c r="G496" s="833"/>
      <c r="H496" s="834"/>
      <c r="J496" s="816">
        <f ca="1">SUMIF(表2.2024年公共财政支出决算表!$A$6:$A$1505,E496,表2.2024年公共财政支出决算表!$E$6:$E$1505)</f>
        <v>0</v>
      </c>
      <c r="K496" s="816">
        <f ca="1" t="shared" si="8"/>
        <v>0</v>
      </c>
    </row>
    <row r="497" ht="22.5" customHeight="1" spans="1:11">
      <c r="A497" s="827">
        <v>1030458</v>
      </c>
      <c r="B497" s="832" t="s">
        <v>2736</v>
      </c>
      <c r="C497" s="829">
        <f t="shared" si="9"/>
        <v>0</v>
      </c>
      <c r="D497" s="830">
        <f t="shared" si="10"/>
        <v>0</v>
      </c>
      <c r="E497" s="831">
        <v>2060902</v>
      </c>
      <c r="F497" s="832" t="s">
        <v>2737</v>
      </c>
      <c r="G497" s="833"/>
      <c r="H497" s="834"/>
      <c r="J497" s="816">
        <f ca="1">SUMIF(表2.2024年公共财政支出决算表!$A$6:$A$1505,E497,表2.2024年公共财政支出决算表!$E$6:$E$1505)</f>
        <v>0</v>
      </c>
      <c r="K497" s="816">
        <f ca="1" t="shared" si="8"/>
        <v>0</v>
      </c>
    </row>
    <row r="498" ht="22.5" customHeight="1" spans="1:11">
      <c r="A498" s="827">
        <v>103045850</v>
      </c>
      <c r="B498" s="832" t="s">
        <v>2738</v>
      </c>
      <c r="C498" s="833"/>
      <c r="D498" s="834"/>
      <c r="E498" s="831">
        <v>2060999</v>
      </c>
      <c r="F498" s="832" t="s">
        <v>2739</v>
      </c>
      <c r="G498" s="833"/>
      <c r="H498" s="834"/>
      <c r="J498" s="816">
        <f ca="1">SUMIF(表2.2024年公共财政支出决算表!$A$6:$A$1505,E498,表2.2024年公共财政支出决算表!$E$6:$E$1505)</f>
        <v>0</v>
      </c>
      <c r="K498" s="816">
        <f ca="1" t="shared" si="8"/>
        <v>0</v>
      </c>
    </row>
    <row r="499" ht="22.5" customHeight="1" spans="1:11">
      <c r="A499" s="827">
        <v>1030459</v>
      </c>
      <c r="B499" s="832" t="s">
        <v>2740</v>
      </c>
      <c r="C499" s="829">
        <f>SUM(C500:C501)</f>
        <v>0</v>
      </c>
      <c r="D499" s="830">
        <f>SUM(D500:D501)</f>
        <v>0</v>
      </c>
      <c r="E499" s="831">
        <v>20699</v>
      </c>
      <c r="F499" s="828" t="s">
        <v>2741</v>
      </c>
      <c r="G499" s="829">
        <f>SUM(G500:G503)</f>
        <v>0</v>
      </c>
      <c r="H499" s="830">
        <f>SUM(H500:H503)</f>
        <v>0</v>
      </c>
      <c r="J499" s="816">
        <f ca="1">SUMIF(表2.2024年公共财政支出决算表!$A$6:$A$1505,E499,表2.2024年公共财政支出决算表!$E$6:$E$1505)</f>
        <v>0</v>
      </c>
      <c r="K499" s="816">
        <f ca="1" t="shared" si="8"/>
        <v>0</v>
      </c>
    </row>
    <row r="500" ht="22.5" customHeight="1" spans="1:11">
      <c r="A500" s="827">
        <v>103045902</v>
      </c>
      <c r="B500" s="832" t="s">
        <v>2742</v>
      </c>
      <c r="C500" s="833"/>
      <c r="D500" s="834"/>
      <c r="E500" s="831">
        <v>2069901</v>
      </c>
      <c r="F500" s="832" t="s">
        <v>2743</v>
      </c>
      <c r="G500" s="833"/>
      <c r="H500" s="834"/>
      <c r="J500" s="816">
        <f ca="1">SUMIF(表2.2024年公共财政支出决算表!$A$6:$A$1505,E500,表2.2024年公共财政支出决算表!$E$6:$E$1505)</f>
        <v>0</v>
      </c>
      <c r="K500" s="816">
        <f ca="1" t="shared" si="8"/>
        <v>0</v>
      </c>
    </row>
    <row r="501" ht="22.5" customHeight="1" spans="1:11">
      <c r="A501" s="827">
        <v>103045950</v>
      </c>
      <c r="B501" s="832" t="s">
        <v>2744</v>
      </c>
      <c r="C501" s="833"/>
      <c r="D501" s="834"/>
      <c r="E501" s="831">
        <v>2069902</v>
      </c>
      <c r="F501" s="832" t="s">
        <v>2745</v>
      </c>
      <c r="G501" s="833"/>
      <c r="H501" s="834"/>
      <c r="J501" s="816">
        <f ca="1">SUMIF(表2.2024年公共财政支出决算表!$A$6:$A$1505,E501,表2.2024年公共财政支出决算表!$E$6:$E$1505)</f>
        <v>0</v>
      </c>
      <c r="K501" s="816">
        <f ca="1" t="shared" si="8"/>
        <v>0</v>
      </c>
    </row>
    <row r="502" ht="22.5" customHeight="1" spans="1:11">
      <c r="A502" s="827">
        <v>1030461</v>
      </c>
      <c r="B502" s="832" t="s">
        <v>2746</v>
      </c>
      <c r="C502" s="829">
        <f>SUM(C503:C504)</f>
        <v>0</v>
      </c>
      <c r="D502" s="830">
        <f>SUM(D503:D504)</f>
        <v>0</v>
      </c>
      <c r="E502" s="831">
        <v>2069903</v>
      </c>
      <c r="F502" s="832" t="s">
        <v>2747</v>
      </c>
      <c r="G502" s="833"/>
      <c r="H502" s="834"/>
      <c r="J502" s="816">
        <f ca="1">SUMIF(表2.2024年公共财政支出决算表!$A$6:$A$1505,E502,表2.2024年公共财政支出决算表!$E$6:$E$1505)</f>
        <v>0</v>
      </c>
      <c r="K502" s="816">
        <f ca="1" t="shared" si="8"/>
        <v>0</v>
      </c>
    </row>
    <row r="503" ht="22.5" customHeight="1" spans="1:11">
      <c r="A503" s="827">
        <v>103046101</v>
      </c>
      <c r="B503" s="832" t="s">
        <v>2478</v>
      </c>
      <c r="C503" s="833"/>
      <c r="D503" s="834"/>
      <c r="E503" s="831">
        <v>2069999</v>
      </c>
      <c r="F503" s="832" t="s">
        <v>2748</v>
      </c>
      <c r="G503" s="833"/>
      <c r="H503" s="834"/>
      <c r="J503" s="816">
        <f ca="1">SUMIF(表2.2024年公共财政支出决算表!$A$6:$A$1505,E503,表2.2024年公共财政支出决算表!$E$6:$E$1505)</f>
        <v>0</v>
      </c>
      <c r="K503" s="816">
        <f ca="1" t="shared" si="8"/>
        <v>0</v>
      </c>
    </row>
    <row r="504" ht="22.5" customHeight="1" spans="1:11">
      <c r="A504" s="827">
        <v>103046150</v>
      </c>
      <c r="B504" s="832" t="s">
        <v>2749</v>
      </c>
      <c r="C504" s="833"/>
      <c r="D504" s="834"/>
      <c r="E504" s="831">
        <v>207</v>
      </c>
      <c r="F504" s="828" t="s">
        <v>803</v>
      </c>
      <c r="G504" s="829">
        <f>SUM(G505,G521,G529,G540,G549,G557)</f>
        <v>2389.806807</v>
      </c>
      <c r="H504" s="830">
        <f>SUM(H505,H521,H529,H540,H549,H557)</f>
        <v>2389</v>
      </c>
      <c r="J504" s="816">
        <f ca="1">SUMIF(表2.2024年公共财政支出决算表!$A$6:$A$1505,E504,表2.2024年公共财政支出决算表!$E$6:$E$1505)</f>
        <v>2389</v>
      </c>
      <c r="K504" s="816">
        <f ca="1" t="shared" si="8"/>
        <v>0</v>
      </c>
    </row>
    <row r="505" ht="22.5" customHeight="1" spans="1:11">
      <c r="A505" s="827">
        <v>1030499</v>
      </c>
      <c r="B505" s="832" t="s">
        <v>2750</v>
      </c>
      <c r="C505" s="829">
        <f>SUM(C506:C507)</f>
        <v>0</v>
      </c>
      <c r="D505" s="830">
        <f>SUM(D506:D507)</f>
        <v>0</v>
      </c>
      <c r="E505" s="831">
        <v>20701</v>
      </c>
      <c r="F505" s="828" t="s">
        <v>2751</v>
      </c>
      <c r="G505" s="829">
        <f>SUM(G506:G520)</f>
        <v>1153.69483</v>
      </c>
      <c r="H505" s="830">
        <f>SUM(H506:H520)</f>
        <v>1154</v>
      </c>
      <c r="J505" s="816">
        <f ca="1">SUMIF(表2.2024年公共财政支出决算表!$A$6:$A$1505,E505,表2.2024年公共财政支出决算表!$E$6:$E$1505)</f>
        <v>1154</v>
      </c>
      <c r="K505" s="816">
        <f ca="1" t="shared" si="8"/>
        <v>0</v>
      </c>
    </row>
    <row r="506" ht="22.5" customHeight="1" spans="1:11">
      <c r="A506" s="827">
        <v>103049901</v>
      </c>
      <c r="B506" s="832" t="s">
        <v>2752</v>
      </c>
      <c r="C506" s="833"/>
      <c r="D506" s="834"/>
      <c r="E506" s="831">
        <v>2070101</v>
      </c>
      <c r="F506" s="832" t="s">
        <v>1980</v>
      </c>
      <c r="G506" s="833">
        <v>252.983671</v>
      </c>
      <c r="H506" s="834">
        <v>253</v>
      </c>
      <c r="J506" s="816">
        <f ca="1">SUMIF(表2.2024年公共财政支出决算表!$A$6:$A$1505,E506,表2.2024年公共财政支出决算表!$E$6:$E$1505)</f>
        <v>253</v>
      </c>
      <c r="K506" s="816">
        <f ca="1" t="shared" si="8"/>
        <v>0</v>
      </c>
    </row>
    <row r="507" ht="22.5" customHeight="1" spans="1:11">
      <c r="A507" s="827">
        <v>103049950</v>
      </c>
      <c r="B507" s="832" t="s">
        <v>2753</v>
      </c>
      <c r="C507" s="833"/>
      <c r="D507" s="834"/>
      <c r="E507" s="831">
        <v>2070102</v>
      </c>
      <c r="F507" s="832" t="s">
        <v>1982</v>
      </c>
      <c r="G507" s="833">
        <v>58.089</v>
      </c>
      <c r="H507" s="834">
        <v>58</v>
      </c>
      <c r="J507" s="816">
        <f ca="1">SUMIF(表2.2024年公共财政支出决算表!$A$6:$A$1505,E507,表2.2024年公共财政支出决算表!$E$6:$E$1505)</f>
        <v>58</v>
      </c>
      <c r="K507" s="816">
        <f ca="1" t="shared" si="8"/>
        <v>0</v>
      </c>
    </row>
    <row r="508" ht="22.5" customHeight="1" spans="1:11">
      <c r="A508" s="827">
        <v>10305</v>
      </c>
      <c r="B508" s="828" t="s">
        <v>2754</v>
      </c>
      <c r="C508" s="829">
        <f>C509+C541+C546+C547</f>
        <v>4017.277231</v>
      </c>
      <c r="D508" s="830">
        <f>D509+D541+D546+D547</f>
        <v>4017</v>
      </c>
      <c r="E508" s="831">
        <v>2070103</v>
      </c>
      <c r="F508" s="832" t="s">
        <v>1984</v>
      </c>
      <c r="G508" s="833"/>
      <c r="H508" s="834"/>
      <c r="J508" s="816">
        <f ca="1">SUMIF(表2.2024年公共财政支出决算表!$A$6:$A$1505,E508,表2.2024年公共财政支出决算表!$E$6:$E$1505)</f>
        <v>0</v>
      </c>
      <c r="K508" s="816">
        <f ca="1" t="shared" si="8"/>
        <v>0</v>
      </c>
    </row>
    <row r="509" ht="22.5" customHeight="1" spans="1:11">
      <c r="A509" s="827">
        <v>1030501</v>
      </c>
      <c r="B509" s="832" t="s">
        <v>2755</v>
      </c>
      <c r="C509" s="829">
        <f>SUM(C510:C540)</f>
        <v>4017.277231</v>
      </c>
      <c r="D509" s="830">
        <f>SUM(D510:D540)</f>
        <v>4017</v>
      </c>
      <c r="E509" s="831">
        <v>2070104</v>
      </c>
      <c r="F509" s="832" t="s">
        <v>2756</v>
      </c>
      <c r="G509" s="833">
        <v>79.064338</v>
      </c>
      <c r="H509" s="834">
        <v>79</v>
      </c>
      <c r="J509" s="816">
        <f ca="1">SUMIF(表2.2024年公共财政支出决算表!$A$6:$A$1505,E509,表2.2024年公共财政支出决算表!$E$6:$E$1505)</f>
        <v>79</v>
      </c>
      <c r="K509" s="816">
        <f ca="1" t="shared" si="8"/>
        <v>0</v>
      </c>
    </row>
    <row r="510" ht="22.5" customHeight="1" spans="1:11">
      <c r="A510" s="827">
        <v>103050101</v>
      </c>
      <c r="B510" s="832" t="s">
        <v>2757</v>
      </c>
      <c r="C510" s="833">
        <v>643.931975</v>
      </c>
      <c r="D510" s="834">
        <v>644</v>
      </c>
      <c r="E510" s="831">
        <v>2070105</v>
      </c>
      <c r="F510" s="832" t="s">
        <v>2758</v>
      </c>
      <c r="G510" s="833"/>
      <c r="H510" s="834"/>
      <c r="J510" s="816">
        <f ca="1">SUMIF(表2.2024年公共财政支出决算表!$A$6:$A$1505,E510,表2.2024年公共财政支出决算表!$E$6:$E$1505)</f>
        <v>0</v>
      </c>
      <c r="K510" s="816">
        <f ca="1" t="shared" si="8"/>
        <v>0</v>
      </c>
    </row>
    <row r="511" ht="22.5" customHeight="1" spans="1:11">
      <c r="A511" s="827">
        <v>103050102</v>
      </c>
      <c r="B511" s="832" t="s">
        <v>2759</v>
      </c>
      <c r="C511" s="833"/>
      <c r="D511" s="834"/>
      <c r="E511" s="831">
        <v>2070106</v>
      </c>
      <c r="F511" s="832" t="s">
        <v>2760</v>
      </c>
      <c r="G511" s="833"/>
      <c r="H511" s="834"/>
      <c r="J511" s="816">
        <f ca="1">SUMIF(表2.2024年公共财政支出决算表!$A$6:$A$1505,E511,表2.2024年公共财政支出决算表!$E$6:$E$1505)</f>
        <v>0</v>
      </c>
      <c r="K511" s="816">
        <f ca="1" t="shared" si="8"/>
        <v>0</v>
      </c>
    </row>
    <row r="512" ht="22.5" customHeight="1" spans="1:11">
      <c r="A512" s="827">
        <v>103050103</v>
      </c>
      <c r="B512" s="832" t="s">
        <v>2761</v>
      </c>
      <c r="C512" s="833"/>
      <c r="D512" s="834"/>
      <c r="E512" s="831">
        <v>2070107</v>
      </c>
      <c r="F512" s="832" t="s">
        <v>2762</v>
      </c>
      <c r="G512" s="833">
        <v>174.159366</v>
      </c>
      <c r="H512" s="834">
        <v>174</v>
      </c>
      <c r="J512" s="816">
        <f ca="1">SUMIF(表2.2024年公共财政支出决算表!$A$6:$A$1505,E512,表2.2024年公共财政支出决算表!$E$6:$E$1505)</f>
        <v>174</v>
      </c>
      <c r="K512" s="816">
        <f ca="1" t="shared" si="8"/>
        <v>0</v>
      </c>
    </row>
    <row r="513" ht="22.5" customHeight="1" spans="1:11">
      <c r="A513" s="827">
        <v>103050105</v>
      </c>
      <c r="B513" s="832" t="s">
        <v>2763</v>
      </c>
      <c r="C513" s="833"/>
      <c r="D513" s="834"/>
      <c r="E513" s="831">
        <v>2070108</v>
      </c>
      <c r="F513" s="832" t="s">
        <v>2764</v>
      </c>
      <c r="G513" s="833"/>
      <c r="H513" s="834"/>
      <c r="J513" s="816">
        <f ca="1">SUMIF(表2.2024年公共财政支出决算表!$A$6:$A$1505,E513,表2.2024年公共财政支出决算表!$E$6:$E$1505)</f>
        <v>0</v>
      </c>
      <c r="K513" s="816">
        <f ca="1" t="shared" si="8"/>
        <v>0</v>
      </c>
    </row>
    <row r="514" ht="22.5" customHeight="1" spans="1:11">
      <c r="A514" s="827">
        <v>103050107</v>
      </c>
      <c r="B514" s="832" t="s">
        <v>2765</v>
      </c>
      <c r="C514" s="833"/>
      <c r="D514" s="834"/>
      <c r="E514" s="831">
        <v>2070109</v>
      </c>
      <c r="F514" s="832" t="s">
        <v>2766</v>
      </c>
      <c r="G514" s="833">
        <v>489.737316</v>
      </c>
      <c r="H514" s="834">
        <v>490</v>
      </c>
      <c r="J514" s="816">
        <f ca="1">SUMIF(表2.2024年公共财政支出决算表!$A$6:$A$1505,E514,表2.2024年公共财政支出决算表!$E$6:$E$1505)</f>
        <v>490</v>
      </c>
      <c r="K514" s="816">
        <f ca="1" t="shared" si="8"/>
        <v>0</v>
      </c>
    </row>
    <row r="515" ht="22.5" customHeight="1" spans="1:11">
      <c r="A515" s="827">
        <v>103050108</v>
      </c>
      <c r="B515" s="832" t="s">
        <v>2767</v>
      </c>
      <c r="C515" s="833"/>
      <c r="D515" s="834"/>
      <c r="E515" s="831">
        <v>2070110</v>
      </c>
      <c r="F515" s="832" t="s">
        <v>2768</v>
      </c>
      <c r="G515" s="833"/>
      <c r="H515" s="834"/>
      <c r="J515" s="816">
        <f ca="1">SUMIF(表2.2024年公共财政支出决算表!$A$6:$A$1505,E515,表2.2024年公共财政支出决算表!$E$6:$E$1505)</f>
        <v>0</v>
      </c>
      <c r="K515" s="816">
        <f ca="1" t="shared" si="8"/>
        <v>0</v>
      </c>
    </row>
    <row r="516" ht="22.5" customHeight="1" spans="1:11">
      <c r="A516" s="827">
        <v>103050109</v>
      </c>
      <c r="B516" s="832" t="s">
        <v>2769</v>
      </c>
      <c r="C516" s="833"/>
      <c r="D516" s="834"/>
      <c r="E516" s="831">
        <v>2070111</v>
      </c>
      <c r="F516" s="832" t="s">
        <v>2770</v>
      </c>
      <c r="G516" s="833">
        <v>79.661139</v>
      </c>
      <c r="H516" s="834">
        <v>80</v>
      </c>
      <c r="J516" s="816">
        <f ca="1">SUMIF(表2.2024年公共财政支出决算表!$A$6:$A$1505,E516,表2.2024年公共财政支出决算表!$E$6:$E$1505)</f>
        <v>80</v>
      </c>
      <c r="K516" s="816">
        <f ca="1" t="shared" si="8"/>
        <v>0</v>
      </c>
    </row>
    <row r="517" ht="22.5" customHeight="1" spans="1:11">
      <c r="A517" s="827">
        <v>103050110</v>
      </c>
      <c r="B517" s="832" t="s">
        <v>2771</v>
      </c>
      <c r="C517" s="833">
        <v>25.90476</v>
      </c>
      <c r="D517" s="834">
        <v>26</v>
      </c>
      <c r="E517" s="831">
        <v>2070112</v>
      </c>
      <c r="F517" s="832" t="s">
        <v>2772</v>
      </c>
      <c r="G517" s="833"/>
      <c r="H517" s="834"/>
      <c r="J517" s="816">
        <f ca="1">SUMIF(表2.2024年公共财政支出决算表!$A$6:$A$1505,E517,表2.2024年公共财政支出决算表!$E$6:$E$1505)</f>
        <v>0</v>
      </c>
      <c r="K517" s="816">
        <f ca="1" t="shared" si="8"/>
        <v>0</v>
      </c>
    </row>
    <row r="518" ht="22.5" customHeight="1" spans="1:11">
      <c r="A518" s="827">
        <v>103050111</v>
      </c>
      <c r="B518" s="832" t="s">
        <v>2773</v>
      </c>
      <c r="C518" s="833"/>
      <c r="D518" s="834"/>
      <c r="E518" s="831">
        <v>2070113</v>
      </c>
      <c r="F518" s="832" t="s">
        <v>2774</v>
      </c>
      <c r="G518" s="833">
        <v>20</v>
      </c>
      <c r="H518" s="834">
        <v>20</v>
      </c>
      <c r="J518" s="816">
        <f ca="1">SUMIF(表2.2024年公共财政支出决算表!$A$6:$A$1505,E518,表2.2024年公共财政支出决算表!$E$6:$E$1505)</f>
        <v>20</v>
      </c>
      <c r="K518" s="816">
        <f ca="1" t="shared" si="8"/>
        <v>0</v>
      </c>
    </row>
    <row r="519" ht="22.5" customHeight="1" spans="1:11">
      <c r="A519" s="827">
        <v>103050112</v>
      </c>
      <c r="B519" s="832" t="s">
        <v>2775</v>
      </c>
      <c r="C519" s="833"/>
      <c r="D519" s="834"/>
      <c r="E519" s="831">
        <v>2070114</v>
      </c>
      <c r="F519" s="832" t="s">
        <v>2776</v>
      </c>
      <c r="G519" s="833"/>
      <c r="H519" s="834"/>
      <c r="J519" s="816">
        <f ca="1">SUMIF(表2.2024年公共财政支出决算表!$A$6:$A$1505,E519,表2.2024年公共财政支出决算表!$E$6:$E$1505)</f>
        <v>0</v>
      </c>
      <c r="K519" s="816">
        <f ca="1" t="shared" ref="K519:K582" si="11">H519-J519</f>
        <v>0</v>
      </c>
    </row>
    <row r="520" ht="22.5" customHeight="1" spans="1:11">
      <c r="A520" s="827">
        <v>103050113</v>
      </c>
      <c r="B520" s="832" t="s">
        <v>2777</v>
      </c>
      <c r="C520" s="833"/>
      <c r="D520" s="834"/>
      <c r="E520" s="831">
        <v>2070199</v>
      </c>
      <c r="F520" s="832" t="s">
        <v>2778</v>
      </c>
      <c r="G520" s="833"/>
      <c r="H520" s="834"/>
      <c r="J520" s="816">
        <f ca="1">SUMIF(表2.2024年公共财政支出决算表!$A$6:$A$1505,E520,表2.2024年公共财政支出决算表!$E$6:$E$1505)</f>
        <v>0</v>
      </c>
      <c r="K520" s="816">
        <f ca="1" t="shared" si="11"/>
        <v>0</v>
      </c>
    </row>
    <row r="521" ht="22.5" customHeight="1" spans="1:11">
      <c r="A521" s="827">
        <v>103050114</v>
      </c>
      <c r="B521" s="832" t="s">
        <v>2779</v>
      </c>
      <c r="C521" s="833">
        <v>15.32</v>
      </c>
      <c r="D521" s="834">
        <v>15</v>
      </c>
      <c r="E521" s="831">
        <v>20702</v>
      </c>
      <c r="F521" s="828" t="s">
        <v>2780</v>
      </c>
      <c r="G521" s="829">
        <f>SUM(G522:G528)</f>
        <v>468.21711</v>
      </c>
      <c r="H521" s="830">
        <f>SUM(H522:H528)</f>
        <v>468</v>
      </c>
      <c r="J521" s="816">
        <f ca="1">SUMIF(表2.2024年公共财政支出决算表!$A$6:$A$1505,E521,表2.2024年公共财政支出决算表!$E$6:$E$1505)</f>
        <v>468</v>
      </c>
      <c r="K521" s="816">
        <f ca="1" t="shared" si="11"/>
        <v>0</v>
      </c>
    </row>
    <row r="522" ht="22.5" customHeight="1" spans="1:11">
      <c r="A522" s="827">
        <v>103050115</v>
      </c>
      <c r="B522" s="832" t="s">
        <v>2781</v>
      </c>
      <c r="C522" s="833"/>
      <c r="D522" s="834"/>
      <c r="E522" s="831">
        <v>2070201</v>
      </c>
      <c r="F522" s="832" t="s">
        <v>1980</v>
      </c>
      <c r="G522" s="833">
        <v>46.2328</v>
      </c>
      <c r="H522" s="834">
        <v>46</v>
      </c>
      <c r="J522" s="816">
        <f ca="1">SUMIF(表2.2024年公共财政支出决算表!$A$6:$A$1505,E522,表2.2024年公共财政支出决算表!$E$6:$E$1505)</f>
        <v>46</v>
      </c>
      <c r="K522" s="816">
        <f ca="1" t="shared" si="11"/>
        <v>0</v>
      </c>
    </row>
    <row r="523" ht="22.5" customHeight="1" spans="1:11">
      <c r="A523" s="827">
        <v>103050116</v>
      </c>
      <c r="B523" s="832" t="s">
        <v>2782</v>
      </c>
      <c r="C523" s="833"/>
      <c r="D523" s="834"/>
      <c r="E523" s="831">
        <v>2070202</v>
      </c>
      <c r="F523" s="832" t="s">
        <v>1982</v>
      </c>
      <c r="G523" s="833"/>
      <c r="H523" s="834"/>
      <c r="J523" s="816">
        <f ca="1">SUMIF(表2.2024年公共财政支出决算表!$A$6:$A$1505,E523,表2.2024年公共财政支出决算表!$E$6:$E$1505)</f>
        <v>0</v>
      </c>
      <c r="K523" s="816">
        <f ca="1" t="shared" si="11"/>
        <v>0</v>
      </c>
    </row>
    <row r="524" ht="22.5" customHeight="1" spans="1:11">
      <c r="A524" s="827">
        <v>103050117</v>
      </c>
      <c r="B524" s="832" t="s">
        <v>2783</v>
      </c>
      <c r="C524" s="833"/>
      <c r="D524" s="834"/>
      <c r="E524" s="831">
        <v>2070203</v>
      </c>
      <c r="F524" s="832" t="s">
        <v>1984</v>
      </c>
      <c r="G524" s="833"/>
      <c r="H524" s="834"/>
      <c r="J524" s="816">
        <f ca="1">SUMIF(表2.2024年公共财政支出决算表!$A$6:$A$1505,E524,表2.2024年公共财政支出决算表!$E$6:$E$1505)</f>
        <v>0</v>
      </c>
      <c r="K524" s="816">
        <f ca="1" t="shared" si="11"/>
        <v>0</v>
      </c>
    </row>
    <row r="525" ht="22.5" customHeight="1" spans="1:11">
      <c r="A525" s="827">
        <v>103050119</v>
      </c>
      <c r="B525" s="832" t="s">
        <v>2784</v>
      </c>
      <c r="C525" s="833"/>
      <c r="D525" s="834"/>
      <c r="E525" s="831">
        <v>2070204</v>
      </c>
      <c r="F525" s="832" t="s">
        <v>2785</v>
      </c>
      <c r="G525" s="833">
        <v>419.096833</v>
      </c>
      <c r="H525" s="834">
        <v>419</v>
      </c>
      <c r="J525" s="816">
        <f ca="1">SUMIF(表2.2024年公共财政支出决算表!$A$6:$A$1505,E525,表2.2024年公共财政支出决算表!$E$6:$E$1505)</f>
        <v>419</v>
      </c>
      <c r="K525" s="816">
        <f ca="1" t="shared" si="11"/>
        <v>0</v>
      </c>
    </row>
    <row r="526" ht="22.5" customHeight="1" spans="1:11">
      <c r="A526" s="827">
        <v>103050120</v>
      </c>
      <c r="B526" s="832" t="s">
        <v>2786</v>
      </c>
      <c r="C526" s="833"/>
      <c r="D526" s="834"/>
      <c r="E526" s="831">
        <v>2070205</v>
      </c>
      <c r="F526" s="832" t="s">
        <v>2787</v>
      </c>
      <c r="G526" s="833">
        <v>2.887477</v>
      </c>
      <c r="H526" s="834">
        <v>3</v>
      </c>
      <c r="J526" s="816">
        <f ca="1">SUMIF(表2.2024年公共财政支出决算表!$A$6:$A$1505,E526,表2.2024年公共财政支出决算表!$E$6:$E$1505)</f>
        <v>3</v>
      </c>
      <c r="K526" s="816">
        <f ca="1" t="shared" si="11"/>
        <v>0</v>
      </c>
    </row>
    <row r="527" ht="22.5" customHeight="1" spans="1:11">
      <c r="A527" s="827">
        <v>103050121</v>
      </c>
      <c r="B527" s="832" t="s">
        <v>2788</v>
      </c>
      <c r="C527" s="833"/>
      <c r="D527" s="834"/>
      <c r="E527" s="831">
        <v>2070206</v>
      </c>
      <c r="F527" s="832" t="s">
        <v>2789</v>
      </c>
      <c r="G527" s="833"/>
      <c r="H527" s="834"/>
      <c r="J527" s="816">
        <f ca="1">SUMIF(表2.2024年公共财政支出决算表!$A$6:$A$1505,E527,表2.2024年公共财政支出决算表!$E$6:$E$1505)</f>
        <v>0</v>
      </c>
      <c r="K527" s="816">
        <f ca="1" t="shared" si="11"/>
        <v>0</v>
      </c>
    </row>
    <row r="528" ht="22.5" customHeight="1" spans="1:11">
      <c r="A528" s="827">
        <v>103050122</v>
      </c>
      <c r="B528" s="832" t="s">
        <v>2790</v>
      </c>
      <c r="C528" s="833"/>
      <c r="D528" s="834"/>
      <c r="E528" s="831">
        <v>2070299</v>
      </c>
      <c r="F528" s="832" t="s">
        <v>2791</v>
      </c>
      <c r="G528" s="833"/>
      <c r="H528" s="834"/>
      <c r="J528" s="816">
        <f ca="1">SUMIF(表2.2024年公共财政支出决算表!$A$6:$A$1505,E528,表2.2024年公共财政支出决算表!$E$6:$E$1505)</f>
        <v>0</v>
      </c>
      <c r="K528" s="816">
        <f ca="1" t="shared" si="11"/>
        <v>0</v>
      </c>
    </row>
    <row r="529" ht="22.5" customHeight="1" spans="1:11">
      <c r="A529" s="827">
        <v>103050123</v>
      </c>
      <c r="B529" s="832" t="s">
        <v>2792</v>
      </c>
      <c r="C529" s="833">
        <v>238.341273</v>
      </c>
      <c r="D529" s="834">
        <v>238</v>
      </c>
      <c r="E529" s="831">
        <v>20703</v>
      </c>
      <c r="F529" s="828" t="s">
        <v>2793</v>
      </c>
      <c r="G529" s="829">
        <f>SUM(G530:G539)</f>
        <v>332.281266</v>
      </c>
      <c r="H529" s="830">
        <f>SUM(H530:H539)</f>
        <v>332</v>
      </c>
      <c r="J529" s="816">
        <f ca="1">SUMIF(表2.2024年公共财政支出决算表!$A$6:$A$1505,E529,表2.2024年公共财政支出决算表!$E$6:$E$1505)</f>
        <v>332</v>
      </c>
      <c r="K529" s="816">
        <f ca="1" t="shared" si="11"/>
        <v>0</v>
      </c>
    </row>
    <row r="530" ht="22.5" customHeight="1" spans="1:11">
      <c r="A530" s="827">
        <v>103050124</v>
      </c>
      <c r="B530" s="832" t="s">
        <v>2794</v>
      </c>
      <c r="C530" s="833"/>
      <c r="D530" s="834"/>
      <c r="E530" s="831">
        <v>2070301</v>
      </c>
      <c r="F530" s="832" t="s">
        <v>1980</v>
      </c>
      <c r="G530" s="833"/>
      <c r="H530" s="834"/>
      <c r="J530" s="816">
        <f ca="1">SUMIF(表2.2024年公共财政支出决算表!$A$6:$A$1505,E530,表2.2024年公共财政支出决算表!$E$6:$E$1505)</f>
        <v>0</v>
      </c>
      <c r="K530" s="816">
        <f ca="1" t="shared" si="11"/>
        <v>0</v>
      </c>
    </row>
    <row r="531" ht="22.5" customHeight="1" spans="1:11">
      <c r="A531" s="827">
        <v>103050125</v>
      </c>
      <c r="B531" s="832" t="s">
        <v>2795</v>
      </c>
      <c r="C531" s="833"/>
      <c r="D531" s="834"/>
      <c r="E531" s="831">
        <v>2070302</v>
      </c>
      <c r="F531" s="832" t="s">
        <v>1982</v>
      </c>
      <c r="G531" s="833"/>
      <c r="H531" s="834"/>
      <c r="J531" s="816">
        <f ca="1">SUMIF(表2.2024年公共财政支出决算表!$A$6:$A$1505,E531,表2.2024年公共财政支出决算表!$E$6:$E$1505)</f>
        <v>0</v>
      </c>
      <c r="K531" s="816">
        <f ca="1" t="shared" si="11"/>
        <v>0</v>
      </c>
    </row>
    <row r="532" ht="22.5" customHeight="1" spans="1:11">
      <c r="A532" s="827">
        <v>103050126</v>
      </c>
      <c r="B532" s="832" t="s">
        <v>2796</v>
      </c>
      <c r="C532" s="833"/>
      <c r="D532" s="834"/>
      <c r="E532" s="831">
        <v>2070303</v>
      </c>
      <c r="F532" s="832" t="s">
        <v>1984</v>
      </c>
      <c r="G532" s="833"/>
      <c r="H532" s="834"/>
      <c r="J532" s="816">
        <f ca="1">SUMIF(表2.2024年公共财政支出决算表!$A$6:$A$1505,E532,表2.2024年公共财政支出决算表!$E$6:$E$1505)</f>
        <v>0</v>
      </c>
      <c r="K532" s="816">
        <f ca="1" t="shared" si="11"/>
        <v>0</v>
      </c>
    </row>
    <row r="533" ht="22.5" customHeight="1" spans="1:11">
      <c r="A533" s="827">
        <v>103050127</v>
      </c>
      <c r="B533" s="832" t="s">
        <v>2797</v>
      </c>
      <c r="C533" s="833"/>
      <c r="D533" s="834"/>
      <c r="E533" s="831">
        <v>2070304</v>
      </c>
      <c r="F533" s="832" t="s">
        <v>2798</v>
      </c>
      <c r="G533" s="833"/>
      <c r="H533" s="834"/>
      <c r="J533" s="816">
        <f ca="1">SUMIF(表2.2024年公共财政支出决算表!$A$6:$A$1505,E533,表2.2024年公共财政支出决算表!$E$6:$E$1505)</f>
        <v>0</v>
      </c>
      <c r="K533" s="816">
        <f ca="1" t="shared" si="11"/>
        <v>0</v>
      </c>
    </row>
    <row r="534" ht="22.5" customHeight="1" spans="1:11">
      <c r="A534" s="827">
        <v>103050128</v>
      </c>
      <c r="B534" s="832" t="s">
        <v>2799</v>
      </c>
      <c r="C534" s="833"/>
      <c r="D534" s="834"/>
      <c r="E534" s="831">
        <v>2070305</v>
      </c>
      <c r="F534" s="832" t="s">
        <v>2800</v>
      </c>
      <c r="G534" s="833"/>
      <c r="H534" s="834"/>
      <c r="J534" s="816">
        <f ca="1">SUMIF(表2.2024年公共财政支出决算表!$A$6:$A$1505,E534,表2.2024年公共财政支出决算表!$E$6:$E$1505)</f>
        <v>0</v>
      </c>
      <c r="K534" s="816">
        <f ca="1" t="shared" si="11"/>
        <v>0</v>
      </c>
    </row>
    <row r="535" ht="22.5" customHeight="1" spans="1:11">
      <c r="A535" s="827">
        <v>103050129</v>
      </c>
      <c r="B535" s="832" t="s">
        <v>2801</v>
      </c>
      <c r="C535" s="833"/>
      <c r="D535" s="834"/>
      <c r="E535" s="831">
        <v>2070306</v>
      </c>
      <c r="F535" s="832" t="s">
        <v>2802</v>
      </c>
      <c r="G535" s="833"/>
      <c r="H535" s="834"/>
      <c r="J535" s="816">
        <f ca="1">SUMIF(表2.2024年公共财政支出决算表!$A$6:$A$1505,E535,表2.2024年公共财政支出决算表!$E$6:$E$1505)</f>
        <v>0</v>
      </c>
      <c r="K535" s="816">
        <f ca="1" t="shared" si="11"/>
        <v>0</v>
      </c>
    </row>
    <row r="536" ht="22.5" customHeight="1" spans="1:11">
      <c r="A536" s="827">
        <v>103050130</v>
      </c>
      <c r="B536" s="832" t="s">
        <v>2803</v>
      </c>
      <c r="C536" s="833"/>
      <c r="D536" s="834"/>
      <c r="E536" s="831">
        <v>2070307</v>
      </c>
      <c r="F536" s="832" t="s">
        <v>2804</v>
      </c>
      <c r="G536" s="833">
        <v>62.281266</v>
      </c>
      <c r="H536" s="834">
        <v>62</v>
      </c>
      <c r="J536" s="816">
        <f ca="1">SUMIF(表2.2024年公共财政支出决算表!$A$6:$A$1505,E536,表2.2024年公共财政支出决算表!$E$6:$E$1505)</f>
        <v>62</v>
      </c>
      <c r="K536" s="816">
        <f ca="1" t="shared" si="11"/>
        <v>0</v>
      </c>
    </row>
    <row r="537" ht="22.5" customHeight="1" spans="1:11">
      <c r="A537" s="827">
        <v>103050131</v>
      </c>
      <c r="B537" s="832" t="s">
        <v>2805</v>
      </c>
      <c r="C537" s="833">
        <v>34.1315</v>
      </c>
      <c r="D537" s="834">
        <v>34</v>
      </c>
      <c r="E537" s="831">
        <v>2070308</v>
      </c>
      <c r="F537" s="832" t="s">
        <v>2806</v>
      </c>
      <c r="G537" s="833">
        <v>270</v>
      </c>
      <c r="H537" s="834">
        <v>270</v>
      </c>
      <c r="J537" s="816">
        <f ca="1">SUMIF(表2.2024年公共财政支出决算表!$A$6:$A$1505,E537,表2.2024年公共财政支出决算表!$E$6:$E$1505)</f>
        <v>270</v>
      </c>
      <c r="K537" s="816">
        <f ca="1" t="shared" si="11"/>
        <v>0</v>
      </c>
    </row>
    <row r="538" ht="22.5" customHeight="1" spans="1:11">
      <c r="A538" s="827">
        <v>103050132</v>
      </c>
      <c r="B538" s="832" t="s">
        <v>2807</v>
      </c>
      <c r="C538" s="833"/>
      <c r="D538" s="834"/>
      <c r="E538" s="831">
        <v>2070309</v>
      </c>
      <c r="F538" s="832" t="s">
        <v>2808</v>
      </c>
      <c r="G538" s="833"/>
      <c r="H538" s="834"/>
      <c r="J538" s="816">
        <f ca="1">SUMIF(表2.2024年公共财政支出决算表!$A$6:$A$1505,E538,表2.2024年公共财政支出决算表!$E$6:$E$1505)</f>
        <v>0</v>
      </c>
      <c r="K538" s="816">
        <f ca="1" t="shared" si="11"/>
        <v>0</v>
      </c>
    </row>
    <row r="539" ht="22.5" customHeight="1" spans="1:11">
      <c r="A539" s="827">
        <v>103050133</v>
      </c>
      <c r="B539" s="832" t="s">
        <v>2809</v>
      </c>
      <c r="C539" s="833">
        <v>2.813589</v>
      </c>
      <c r="D539" s="834">
        <v>3</v>
      </c>
      <c r="E539" s="831">
        <v>2070399</v>
      </c>
      <c r="F539" s="832" t="s">
        <v>2810</v>
      </c>
      <c r="G539" s="833"/>
      <c r="H539" s="834"/>
      <c r="J539" s="816">
        <f ca="1">SUMIF(表2.2024年公共财政支出决算表!$A$6:$A$1505,E539,表2.2024年公共财政支出决算表!$E$6:$E$1505)</f>
        <v>0</v>
      </c>
      <c r="K539" s="816">
        <f ca="1" t="shared" si="11"/>
        <v>0</v>
      </c>
    </row>
    <row r="540" ht="22.5" customHeight="1" spans="1:11">
      <c r="A540" s="827">
        <v>103050199</v>
      </c>
      <c r="B540" s="832" t="s">
        <v>2811</v>
      </c>
      <c r="C540" s="833">
        <v>3056.834134</v>
      </c>
      <c r="D540" s="834">
        <v>3057</v>
      </c>
      <c r="E540" s="831">
        <v>20706</v>
      </c>
      <c r="F540" s="828" t="s">
        <v>2812</v>
      </c>
      <c r="G540" s="829">
        <f>SUM(G541:G548)</f>
        <v>0</v>
      </c>
      <c r="H540" s="830">
        <f>SUM(H541:H548)</f>
        <v>0</v>
      </c>
      <c r="J540" s="816">
        <f ca="1">SUMIF(表2.2024年公共财政支出决算表!$A$6:$A$1505,E540,表2.2024年公共财政支出决算表!$E$6:$E$1505)</f>
        <v>0</v>
      </c>
      <c r="K540" s="816">
        <f ca="1" t="shared" si="11"/>
        <v>0</v>
      </c>
    </row>
    <row r="541" ht="22.5" customHeight="1" spans="1:11">
      <c r="A541" s="827">
        <v>1030502</v>
      </c>
      <c r="B541" s="832" t="s">
        <v>2813</v>
      </c>
      <c r="C541" s="829">
        <f>SUM(C542:C545)</f>
        <v>0</v>
      </c>
      <c r="D541" s="830">
        <f>SUM(D542:D545)</f>
        <v>0</v>
      </c>
      <c r="E541" s="831">
        <v>2070601</v>
      </c>
      <c r="F541" s="832" t="s">
        <v>1980</v>
      </c>
      <c r="G541" s="833"/>
      <c r="H541" s="834"/>
      <c r="J541" s="816">
        <f ca="1">SUMIF(表2.2024年公共财政支出决算表!$A$6:$A$1505,E541,表2.2024年公共财政支出决算表!$E$6:$E$1505)</f>
        <v>0</v>
      </c>
      <c r="K541" s="816">
        <f ca="1" t="shared" si="11"/>
        <v>0</v>
      </c>
    </row>
    <row r="542" ht="22.5" customHeight="1" spans="1:11">
      <c r="A542" s="827">
        <v>103050201</v>
      </c>
      <c r="B542" s="832" t="s">
        <v>2814</v>
      </c>
      <c r="C542" s="833"/>
      <c r="D542" s="834"/>
      <c r="E542" s="831">
        <v>2070602</v>
      </c>
      <c r="F542" s="832" t="s">
        <v>1982</v>
      </c>
      <c r="G542" s="833"/>
      <c r="H542" s="834"/>
      <c r="J542" s="816">
        <f ca="1">SUMIF(表2.2024年公共财政支出决算表!$A$6:$A$1505,E542,表2.2024年公共财政支出决算表!$E$6:$E$1505)</f>
        <v>0</v>
      </c>
      <c r="K542" s="816">
        <f ca="1" t="shared" si="11"/>
        <v>0</v>
      </c>
    </row>
    <row r="543" ht="22.5" customHeight="1" spans="1:11">
      <c r="A543" s="827">
        <v>103050202</v>
      </c>
      <c r="B543" s="832" t="s">
        <v>2815</v>
      </c>
      <c r="C543" s="833"/>
      <c r="D543" s="834"/>
      <c r="E543" s="831">
        <v>2070603</v>
      </c>
      <c r="F543" s="832" t="s">
        <v>1984</v>
      </c>
      <c r="G543" s="833"/>
      <c r="H543" s="834"/>
      <c r="J543" s="816">
        <f ca="1">SUMIF(表2.2024年公共财政支出决算表!$A$6:$A$1505,E543,表2.2024年公共财政支出决算表!$E$6:$E$1505)</f>
        <v>0</v>
      </c>
      <c r="K543" s="816">
        <f ca="1" t="shared" si="11"/>
        <v>0</v>
      </c>
    </row>
    <row r="544" ht="22.5" customHeight="1" spans="1:11">
      <c r="A544" s="827">
        <v>103050203</v>
      </c>
      <c r="B544" s="832" t="s">
        <v>2816</v>
      </c>
      <c r="C544" s="833"/>
      <c r="D544" s="834"/>
      <c r="E544" s="831">
        <v>2070604</v>
      </c>
      <c r="F544" s="832" t="s">
        <v>2817</v>
      </c>
      <c r="G544" s="833"/>
      <c r="H544" s="834"/>
      <c r="J544" s="816">
        <f ca="1">SUMIF(表2.2024年公共财政支出决算表!$A$6:$A$1505,E544,表2.2024年公共财政支出决算表!$E$6:$E$1505)</f>
        <v>0</v>
      </c>
      <c r="K544" s="816">
        <f ca="1" t="shared" si="11"/>
        <v>0</v>
      </c>
    </row>
    <row r="545" ht="22.5" customHeight="1" spans="1:11">
      <c r="A545" s="827">
        <v>103050299</v>
      </c>
      <c r="B545" s="832" t="s">
        <v>2818</v>
      </c>
      <c r="C545" s="833"/>
      <c r="D545" s="834"/>
      <c r="E545" s="831">
        <v>2070605</v>
      </c>
      <c r="F545" s="832" t="s">
        <v>2819</v>
      </c>
      <c r="G545" s="833"/>
      <c r="H545" s="834"/>
      <c r="J545" s="816">
        <f ca="1">SUMIF(表2.2024年公共财政支出决算表!$A$6:$A$1505,E545,表2.2024年公共财政支出决算表!$E$6:$E$1505)</f>
        <v>0</v>
      </c>
      <c r="K545" s="816">
        <f ca="1" t="shared" si="11"/>
        <v>0</v>
      </c>
    </row>
    <row r="546" ht="22.5" customHeight="1" spans="1:11">
      <c r="A546" s="827">
        <v>1030503</v>
      </c>
      <c r="B546" s="832" t="s">
        <v>2820</v>
      </c>
      <c r="C546" s="833"/>
      <c r="D546" s="834"/>
      <c r="E546" s="831">
        <v>2070606</v>
      </c>
      <c r="F546" s="832" t="s">
        <v>2821</v>
      </c>
      <c r="G546" s="833"/>
      <c r="H546" s="834"/>
      <c r="J546" s="816">
        <f ca="1">SUMIF(表2.2024年公共财政支出决算表!$A$6:$A$1505,E546,表2.2024年公共财政支出决算表!$E$6:$E$1505)</f>
        <v>0</v>
      </c>
      <c r="K546" s="816">
        <f ca="1" t="shared" si="11"/>
        <v>0</v>
      </c>
    </row>
    <row r="547" ht="22.5" customHeight="1" spans="1:11">
      <c r="A547" s="827">
        <v>1030509</v>
      </c>
      <c r="B547" s="832" t="s">
        <v>2822</v>
      </c>
      <c r="C547" s="833"/>
      <c r="D547" s="834"/>
      <c r="E547" s="831">
        <v>2070607</v>
      </c>
      <c r="F547" s="832" t="s">
        <v>2823</v>
      </c>
      <c r="G547" s="833"/>
      <c r="H547" s="834"/>
      <c r="J547" s="816">
        <f ca="1">SUMIF(表2.2024年公共财政支出决算表!$A$6:$A$1505,E547,表2.2024年公共财政支出决算表!$E$6:$E$1505)</f>
        <v>0</v>
      </c>
      <c r="K547" s="816">
        <f ca="1" t="shared" si="11"/>
        <v>0</v>
      </c>
    </row>
    <row r="548" ht="22.5" customHeight="1" spans="1:11">
      <c r="A548" s="827">
        <v>10306</v>
      </c>
      <c r="B548" s="828" t="s">
        <v>2824</v>
      </c>
      <c r="C548" s="829">
        <f>C549+C553+C556+C558+C560+C561+C565+C566</f>
        <v>0</v>
      </c>
      <c r="D548" s="830">
        <f>D549+D553+D556+D558+D560+D561+D565+D566</f>
        <v>0</v>
      </c>
      <c r="E548" s="831">
        <v>2070699</v>
      </c>
      <c r="F548" s="832" t="s">
        <v>2825</v>
      </c>
      <c r="G548" s="833"/>
      <c r="H548" s="834"/>
      <c r="J548" s="816">
        <f ca="1">SUMIF(表2.2024年公共财政支出决算表!$A$6:$A$1505,E548,表2.2024年公共财政支出决算表!$E$6:$E$1505)</f>
        <v>0</v>
      </c>
      <c r="K548" s="816">
        <f ca="1" t="shared" si="11"/>
        <v>0</v>
      </c>
    </row>
    <row r="549" ht="22.5" customHeight="1" spans="1:11">
      <c r="A549" s="827">
        <v>1030601</v>
      </c>
      <c r="B549" s="832" t="s">
        <v>2826</v>
      </c>
      <c r="C549" s="829">
        <f>C550+C551+C552</f>
        <v>0</v>
      </c>
      <c r="D549" s="830">
        <f>D550+D551+D552</f>
        <v>0</v>
      </c>
      <c r="E549" s="831">
        <v>20708</v>
      </c>
      <c r="F549" s="828" t="s">
        <v>2827</v>
      </c>
      <c r="G549" s="829">
        <f>SUM(G550:G556)</f>
        <v>435.613601</v>
      </c>
      <c r="H549" s="830">
        <f>SUM(H550:H556)</f>
        <v>435</v>
      </c>
      <c r="J549" s="816">
        <f ca="1">SUMIF(表2.2024年公共财政支出决算表!$A$6:$A$1505,E549,表2.2024年公共财政支出决算表!$E$6:$E$1505)</f>
        <v>435</v>
      </c>
      <c r="K549" s="816">
        <f ca="1" t="shared" si="11"/>
        <v>0</v>
      </c>
    </row>
    <row r="550" ht="22.5" customHeight="1" spans="1:11">
      <c r="A550" s="827">
        <v>103060101</v>
      </c>
      <c r="B550" s="832" t="s">
        <v>2828</v>
      </c>
      <c r="C550" s="833"/>
      <c r="D550" s="834"/>
      <c r="E550" s="831">
        <v>2070801</v>
      </c>
      <c r="F550" s="832" t="s">
        <v>1980</v>
      </c>
      <c r="G550" s="833"/>
      <c r="H550" s="834"/>
      <c r="J550" s="816">
        <f ca="1">SUMIF(表2.2024年公共财政支出决算表!$A$6:$A$1505,E550,表2.2024年公共财政支出决算表!$E$6:$E$1505)</f>
        <v>0</v>
      </c>
      <c r="K550" s="816">
        <f ca="1" t="shared" si="11"/>
        <v>0</v>
      </c>
    </row>
    <row r="551" ht="22.5" customHeight="1" spans="1:11">
      <c r="A551" s="827">
        <v>103060102</v>
      </c>
      <c r="B551" s="832" t="s">
        <v>2829</v>
      </c>
      <c r="C551" s="833"/>
      <c r="D551" s="834"/>
      <c r="E551" s="831">
        <v>2070802</v>
      </c>
      <c r="F551" s="832" t="s">
        <v>1982</v>
      </c>
      <c r="G551" s="833"/>
      <c r="H551" s="834"/>
      <c r="J551" s="816">
        <f ca="1">SUMIF(表2.2024年公共财政支出决算表!$A$6:$A$1505,E551,表2.2024年公共财政支出决算表!$E$6:$E$1505)</f>
        <v>0</v>
      </c>
      <c r="K551" s="816">
        <f ca="1" t="shared" si="11"/>
        <v>0</v>
      </c>
    </row>
    <row r="552" ht="22.5" customHeight="1" spans="1:11">
      <c r="A552" s="827">
        <v>103060199</v>
      </c>
      <c r="B552" s="832" t="s">
        <v>2830</v>
      </c>
      <c r="C552" s="833"/>
      <c r="D552" s="834"/>
      <c r="E552" s="831">
        <v>2070803</v>
      </c>
      <c r="F552" s="832" t="s">
        <v>1984</v>
      </c>
      <c r="G552" s="833"/>
      <c r="H552" s="834"/>
      <c r="J552" s="816">
        <f ca="1">SUMIF(表2.2024年公共财政支出决算表!$A$6:$A$1505,E552,表2.2024年公共财政支出决算表!$E$6:$E$1505)</f>
        <v>0</v>
      </c>
      <c r="K552" s="816">
        <f ca="1" t="shared" si="11"/>
        <v>0</v>
      </c>
    </row>
    <row r="553" ht="22.5" customHeight="1" spans="1:11">
      <c r="A553" s="827">
        <v>1030602</v>
      </c>
      <c r="B553" s="832" t="s">
        <v>2831</v>
      </c>
      <c r="C553" s="829">
        <f>C554+C555</f>
        <v>0</v>
      </c>
      <c r="D553" s="830">
        <f>D554+D555</f>
        <v>0</v>
      </c>
      <c r="E553" s="831">
        <v>2070806</v>
      </c>
      <c r="F553" s="832" t="s">
        <v>2832</v>
      </c>
      <c r="G553" s="833"/>
      <c r="H553" s="834"/>
      <c r="J553" s="816">
        <f ca="1">SUMIF(表2.2024年公共财政支出决算表!$A$6:$A$1505,E553,表2.2024年公共财政支出决算表!$E$6:$E$1505)</f>
        <v>0</v>
      </c>
      <c r="K553" s="816">
        <f ca="1" t="shared" si="11"/>
        <v>0</v>
      </c>
    </row>
    <row r="554" ht="22.5" customHeight="1" spans="1:11">
      <c r="A554" s="827">
        <v>103060201</v>
      </c>
      <c r="B554" s="832" t="s">
        <v>2833</v>
      </c>
      <c r="C554" s="833"/>
      <c r="D554" s="834"/>
      <c r="E554" s="831">
        <v>2070807</v>
      </c>
      <c r="F554" s="832" t="s">
        <v>2834</v>
      </c>
      <c r="G554" s="833">
        <v>22.264807</v>
      </c>
      <c r="H554" s="834">
        <v>22</v>
      </c>
      <c r="J554" s="816">
        <f ca="1">SUMIF(表2.2024年公共财政支出决算表!$A$6:$A$1505,E554,表2.2024年公共财政支出决算表!$E$6:$E$1505)</f>
        <v>22</v>
      </c>
      <c r="K554" s="816">
        <f ca="1" t="shared" si="11"/>
        <v>0</v>
      </c>
    </row>
    <row r="555" ht="22.5" customHeight="1" spans="1:11">
      <c r="A555" s="827">
        <v>103060299</v>
      </c>
      <c r="B555" s="832" t="s">
        <v>2835</v>
      </c>
      <c r="C555" s="833"/>
      <c r="D555" s="834"/>
      <c r="E555" s="831">
        <v>2070808</v>
      </c>
      <c r="F555" s="832" t="s">
        <v>2836</v>
      </c>
      <c r="G555" s="833">
        <v>413.348794</v>
      </c>
      <c r="H555" s="834">
        <v>413</v>
      </c>
      <c r="J555" s="816">
        <f ca="1">SUMIF(表2.2024年公共财政支出决算表!$A$6:$A$1505,E555,表2.2024年公共财政支出决算表!$E$6:$E$1505)</f>
        <v>413</v>
      </c>
      <c r="K555" s="816">
        <f ca="1" t="shared" si="11"/>
        <v>0</v>
      </c>
    </row>
    <row r="556" ht="22.5" customHeight="1" spans="1:11">
      <c r="A556" s="827">
        <v>1030603</v>
      </c>
      <c r="B556" s="832" t="s">
        <v>2837</v>
      </c>
      <c r="C556" s="829">
        <f>C557</f>
        <v>0</v>
      </c>
      <c r="D556" s="830">
        <f>D557</f>
        <v>0</v>
      </c>
      <c r="E556" s="831">
        <v>2070899</v>
      </c>
      <c r="F556" s="832" t="s">
        <v>2838</v>
      </c>
      <c r="G556" s="833"/>
      <c r="H556" s="834"/>
      <c r="J556" s="816">
        <f ca="1">SUMIF(表2.2024年公共财政支出决算表!$A$6:$A$1505,E556,表2.2024年公共财政支出决算表!$E$6:$E$1505)</f>
        <v>0</v>
      </c>
      <c r="K556" s="816">
        <f ca="1" t="shared" si="11"/>
        <v>0</v>
      </c>
    </row>
    <row r="557" ht="22.5" customHeight="1" spans="1:11">
      <c r="A557" s="827">
        <v>103060399</v>
      </c>
      <c r="B557" s="832" t="s">
        <v>2839</v>
      </c>
      <c r="C557" s="833"/>
      <c r="D557" s="834"/>
      <c r="E557" s="831">
        <v>20799</v>
      </c>
      <c r="F557" s="828" t="s">
        <v>2840</v>
      </c>
      <c r="G557" s="829">
        <f>SUM(G558:G560)</f>
        <v>0</v>
      </c>
      <c r="H557" s="830">
        <f>SUM(H558:H560)</f>
        <v>0</v>
      </c>
      <c r="J557" s="816">
        <f ca="1">SUMIF(表2.2024年公共财政支出决算表!$A$6:$A$1505,E557,表2.2024年公共财政支出决算表!$E$6:$E$1505)</f>
        <v>0</v>
      </c>
      <c r="K557" s="816">
        <f ca="1" t="shared" si="11"/>
        <v>0</v>
      </c>
    </row>
    <row r="558" ht="22.5" customHeight="1" spans="1:11">
      <c r="A558" s="827">
        <v>1030604</v>
      </c>
      <c r="B558" s="832" t="s">
        <v>2841</v>
      </c>
      <c r="C558" s="829">
        <f>C559</f>
        <v>0</v>
      </c>
      <c r="D558" s="830">
        <f>D559</f>
        <v>0</v>
      </c>
      <c r="E558" s="831">
        <v>2079902</v>
      </c>
      <c r="F558" s="832" t="s">
        <v>2842</v>
      </c>
      <c r="G558" s="833"/>
      <c r="H558" s="834"/>
      <c r="J558" s="816">
        <f ca="1">SUMIF(表2.2024年公共财政支出决算表!$A$6:$A$1505,E558,表2.2024年公共财政支出决算表!$E$6:$E$1505)</f>
        <v>0</v>
      </c>
      <c r="K558" s="816">
        <f ca="1" t="shared" si="11"/>
        <v>0</v>
      </c>
    </row>
    <row r="559" ht="22.5" customHeight="1" spans="1:11">
      <c r="A559" s="827">
        <v>103060499</v>
      </c>
      <c r="B559" s="832" t="s">
        <v>2843</v>
      </c>
      <c r="C559" s="833"/>
      <c r="D559" s="834"/>
      <c r="E559" s="831">
        <v>2079903</v>
      </c>
      <c r="F559" s="832" t="s">
        <v>2844</v>
      </c>
      <c r="G559" s="833"/>
      <c r="H559" s="834"/>
      <c r="J559" s="816">
        <f ca="1">SUMIF(表2.2024年公共财政支出决算表!$A$6:$A$1505,E559,表2.2024年公共财政支出决算表!$E$6:$E$1505)</f>
        <v>0</v>
      </c>
      <c r="K559" s="816">
        <f ca="1" t="shared" si="11"/>
        <v>0</v>
      </c>
    </row>
    <row r="560" ht="22.5" customHeight="1" spans="1:11">
      <c r="A560" s="827">
        <v>1030605</v>
      </c>
      <c r="B560" s="832" t="s">
        <v>2845</v>
      </c>
      <c r="C560" s="833"/>
      <c r="D560" s="834"/>
      <c r="E560" s="831">
        <v>2079999</v>
      </c>
      <c r="F560" s="832" t="s">
        <v>2846</v>
      </c>
      <c r="G560" s="833"/>
      <c r="H560" s="834"/>
      <c r="J560" s="816">
        <f ca="1">SUMIF(表2.2024年公共财政支出决算表!$A$6:$A$1505,E560,表2.2024年公共财政支出决算表!$E$6:$E$1505)</f>
        <v>0</v>
      </c>
      <c r="K560" s="816">
        <f ca="1" t="shared" si="11"/>
        <v>0</v>
      </c>
    </row>
    <row r="561" ht="22.5" customHeight="1" spans="1:11">
      <c r="A561" s="827">
        <v>1030606</v>
      </c>
      <c r="B561" s="832" t="s">
        <v>2847</v>
      </c>
      <c r="C561" s="829">
        <f>SUM(C562:C564)</f>
        <v>0</v>
      </c>
      <c r="D561" s="830">
        <f>SUM(D562:D564)</f>
        <v>0</v>
      </c>
      <c r="E561" s="831">
        <v>208</v>
      </c>
      <c r="F561" s="828" t="s">
        <v>2848</v>
      </c>
      <c r="G561" s="829">
        <f>G562+G581+G589+G591+G600+G604+G614+G623+G630+G638+G647+G653+G656+G659+G662+G665+G668+G672+G676+G685+G688</f>
        <v>46000.315034</v>
      </c>
      <c r="H561" s="830">
        <f>H562+H581+H589+H591+H600+H604+H614+H623+H630+H638+H647+H653+H656+H659+H662+H665+H668+H672+H676+H685+H688</f>
        <v>46000</v>
      </c>
      <c r="J561" s="816">
        <f ca="1">SUMIF(表2.2024年公共财政支出决算表!$A$6:$A$1505,E561,表2.2024年公共财政支出决算表!$E$6:$E$1505)</f>
        <v>46000</v>
      </c>
      <c r="K561" s="816">
        <f ca="1" t="shared" si="11"/>
        <v>0</v>
      </c>
    </row>
    <row r="562" ht="22.5" customHeight="1" spans="1:11">
      <c r="A562" s="827">
        <v>103060601</v>
      </c>
      <c r="B562" s="832" t="s">
        <v>2849</v>
      </c>
      <c r="C562" s="833"/>
      <c r="D562" s="834"/>
      <c r="E562" s="831">
        <v>20801</v>
      </c>
      <c r="F562" s="828" t="s">
        <v>2850</v>
      </c>
      <c r="G562" s="829">
        <f>SUM(G563:G580)</f>
        <v>1116.501223</v>
      </c>
      <c r="H562" s="830">
        <f>SUM(H563:H580)</f>
        <v>1117</v>
      </c>
      <c r="J562" s="816">
        <f ca="1">SUMIF(表2.2024年公共财政支出决算表!$A$6:$A$1505,E562,表2.2024年公共财政支出决算表!$E$6:$E$1505)</f>
        <v>1117</v>
      </c>
      <c r="K562" s="816">
        <f ca="1" t="shared" si="11"/>
        <v>0</v>
      </c>
    </row>
    <row r="563" ht="22.5" customHeight="1" spans="1:11">
      <c r="A563" s="827">
        <v>103060602</v>
      </c>
      <c r="B563" s="832" t="s">
        <v>2851</v>
      </c>
      <c r="C563" s="833"/>
      <c r="D563" s="834"/>
      <c r="E563" s="831">
        <v>2080101</v>
      </c>
      <c r="F563" s="832" t="s">
        <v>1980</v>
      </c>
      <c r="G563" s="833">
        <v>866.148073</v>
      </c>
      <c r="H563" s="834">
        <v>866</v>
      </c>
      <c r="J563" s="816">
        <f ca="1">SUMIF(表2.2024年公共财政支出决算表!$A$6:$A$1505,E563,表2.2024年公共财政支出决算表!$E$6:$E$1505)</f>
        <v>866</v>
      </c>
      <c r="K563" s="816">
        <f ca="1" t="shared" si="11"/>
        <v>0</v>
      </c>
    </row>
    <row r="564" ht="22.5" customHeight="1" spans="1:11">
      <c r="A564" s="827">
        <v>103060699</v>
      </c>
      <c r="B564" s="832" t="s">
        <v>2852</v>
      </c>
      <c r="C564" s="833"/>
      <c r="D564" s="834"/>
      <c r="E564" s="831">
        <v>2080102</v>
      </c>
      <c r="F564" s="832" t="s">
        <v>1982</v>
      </c>
      <c r="G564" s="833">
        <v>64.51795</v>
      </c>
      <c r="H564" s="834">
        <v>65</v>
      </c>
      <c r="J564" s="816">
        <f ca="1">SUMIF(表2.2024年公共财政支出决算表!$A$6:$A$1505,E564,表2.2024年公共财政支出决算表!$E$6:$E$1505)</f>
        <v>65</v>
      </c>
      <c r="K564" s="816">
        <f ca="1" t="shared" si="11"/>
        <v>0</v>
      </c>
    </row>
    <row r="565" ht="22.5" customHeight="1" spans="1:11">
      <c r="A565" s="827">
        <v>1030607</v>
      </c>
      <c r="B565" s="832" t="s">
        <v>2853</v>
      </c>
      <c r="C565" s="833"/>
      <c r="D565" s="834"/>
      <c r="E565" s="831">
        <v>2080103</v>
      </c>
      <c r="F565" s="832" t="s">
        <v>1984</v>
      </c>
      <c r="G565" s="833"/>
      <c r="H565" s="834"/>
      <c r="J565" s="816">
        <f ca="1">SUMIF(表2.2024年公共财政支出决算表!$A$6:$A$1505,E565,表2.2024年公共财政支出决算表!$E$6:$E$1505)</f>
        <v>0</v>
      </c>
      <c r="K565" s="816">
        <f ca="1" t="shared" si="11"/>
        <v>0</v>
      </c>
    </row>
    <row r="566" ht="22.5" customHeight="1" spans="1:11">
      <c r="A566" s="827">
        <v>1030699</v>
      </c>
      <c r="B566" s="832" t="s">
        <v>2854</v>
      </c>
      <c r="C566" s="833"/>
      <c r="D566" s="834"/>
      <c r="E566" s="831">
        <v>2080104</v>
      </c>
      <c r="F566" s="832" t="s">
        <v>2855</v>
      </c>
      <c r="G566" s="833"/>
      <c r="H566" s="834"/>
      <c r="J566" s="816">
        <f ca="1">SUMIF(表2.2024年公共财政支出决算表!$A$6:$A$1505,E566,表2.2024年公共财政支出决算表!$E$6:$E$1505)</f>
        <v>0</v>
      </c>
      <c r="K566" s="816">
        <f ca="1" t="shared" si="11"/>
        <v>0</v>
      </c>
    </row>
    <row r="567" ht="22.5" customHeight="1" spans="1:11">
      <c r="A567" s="827">
        <v>10307</v>
      </c>
      <c r="B567" s="828" t="s">
        <v>2856</v>
      </c>
      <c r="C567" s="829">
        <f>SUM(C568,C570,C577:C579,C584,C590:C591,C593:C594,C597:C600,C605:C609,C612:C613,C617)</f>
        <v>24780.288052</v>
      </c>
      <c r="D567" s="830">
        <f>SUM(D568,D570,D577:D579,D584,D590:D591,D593:D594,D597:D600,D605:D609,D612:D613,D617)</f>
        <v>24781</v>
      </c>
      <c r="E567" s="831">
        <v>2080105</v>
      </c>
      <c r="F567" s="832" t="s">
        <v>2857</v>
      </c>
      <c r="G567" s="833"/>
      <c r="H567" s="834"/>
      <c r="J567" s="816">
        <f ca="1">SUMIF(表2.2024年公共财政支出决算表!$A$6:$A$1505,E567,表2.2024年公共财政支出决算表!$E$6:$E$1505)</f>
        <v>0</v>
      </c>
      <c r="K567" s="816">
        <f ca="1" t="shared" si="11"/>
        <v>0</v>
      </c>
    </row>
    <row r="568" ht="22.5" customHeight="1" spans="1:11">
      <c r="A568" s="827">
        <v>1030701</v>
      </c>
      <c r="B568" s="832" t="s">
        <v>2858</v>
      </c>
      <c r="C568" s="829">
        <f>SUM(C569)</f>
        <v>0</v>
      </c>
      <c r="D568" s="830">
        <f>SUM(D569)</f>
        <v>0</v>
      </c>
      <c r="E568" s="831">
        <v>2080106</v>
      </c>
      <c r="F568" s="832" t="s">
        <v>2859</v>
      </c>
      <c r="G568" s="833"/>
      <c r="H568" s="834"/>
      <c r="J568" s="816">
        <f ca="1">SUMIF(表2.2024年公共财政支出决算表!$A$6:$A$1505,E568,表2.2024年公共财政支出决算表!$E$6:$E$1505)</f>
        <v>0</v>
      </c>
      <c r="K568" s="816">
        <f ca="1" t="shared" si="11"/>
        <v>0</v>
      </c>
    </row>
    <row r="569" ht="22.5" customHeight="1" spans="1:11">
      <c r="A569" s="827">
        <v>103070101</v>
      </c>
      <c r="B569" s="832" t="s">
        <v>2860</v>
      </c>
      <c r="C569" s="833"/>
      <c r="D569" s="834"/>
      <c r="E569" s="831">
        <v>2080107</v>
      </c>
      <c r="F569" s="832" t="s">
        <v>2861</v>
      </c>
      <c r="G569" s="833"/>
      <c r="H569" s="834"/>
      <c r="J569" s="816">
        <f ca="1">SUMIF(表2.2024年公共财政支出决算表!$A$6:$A$1505,E569,表2.2024年公共财政支出决算表!$E$6:$E$1505)</f>
        <v>0</v>
      </c>
      <c r="K569" s="816">
        <f ca="1" t="shared" si="11"/>
        <v>0</v>
      </c>
    </row>
    <row r="570" ht="22.5" customHeight="1" spans="1:11">
      <c r="A570" s="827">
        <v>1030702</v>
      </c>
      <c r="B570" s="832" t="s">
        <v>2862</v>
      </c>
      <c r="C570" s="829">
        <f>SUM(C571:C576)</f>
        <v>0</v>
      </c>
      <c r="D570" s="830">
        <f>SUM(D571:D576)</f>
        <v>0</v>
      </c>
      <c r="E570" s="831">
        <v>2080108</v>
      </c>
      <c r="F570" s="832" t="s">
        <v>2075</v>
      </c>
      <c r="G570" s="833"/>
      <c r="H570" s="834"/>
      <c r="J570" s="816">
        <f ca="1">SUMIF(表2.2024年公共财政支出决算表!$A$6:$A$1505,E570,表2.2024年公共财政支出决算表!$E$6:$E$1505)</f>
        <v>0</v>
      </c>
      <c r="K570" s="816">
        <f ca="1" t="shared" si="11"/>
        <v>0</v>
      </c>
    </row>
    <row r="571" ht="22.5" customHeight="1" spans="1:11">
      <c r="A571" s="827">
        <v>103070201</v>
      </c>
      <c r="B571" s="832" t="s">
        <v>2863</v>
      </c>
      <c r="C571" s="833"/>
      <c r="D571" s="834"/>
      <c r="E571" s="831">
        <v>2080109</v>
      </c>
      <c r="F571" s="832" t="s">
        <v>2864</v>
      </c>
      <c r="G571" s="833"/>
      <c r="H571" s="834"/>
      <c r="J571" s="816">
        <f ca="1">SUMIF(表2.2024年公共财政支出决算表!$A$6:$A$1505,E571,表2.2024年公共财政支出决算表!$E$6:$E$1505)</f>
        <v>0</v>
      </c>
      <c r="K571" s="816">
        <f ca="1" t="shared" si="11"/>
        <v>0</v>
      </c>
    </row>
    <row r="572" ht="22.5" customHeight="1" spans="1:11">
      <c r="A572" s="827">
        <v>103070202</v>
      </c>
      <c r="B572" s="832" t="s">
        <v>2865</v>
      </c>
      <c r="C572" s="833"/>
      <c r="D572" s="834"/>
      <c r="E572" s="831">
        <v>2080110</v>
      </c>
      <c r="F572" s="832" t="s">
        <v>2866</v>
      </c>
      <c r="G572" s="833"/>
      <c r="H572" s="834"/>
      <c r="J572" s="816">
        <f ca="1">SUMIF(表2.2024年公共财政支出决算表!$A$6:$A$1505,E572,表2.2024年公共财政支出决算表!$E$6:$E$1505)</f>
        <v>0</v>
      </c>
      <c r="K572" s="816">
        <f ca="1" t="shared" si="11"/>
        <v>0</v>
      </c>
    </row>
    <row r="573" ht="22.5" customHeight="1" spans="1:11">
      <c r="A573" s="827">
        <v>103070203</v>
      </c>
      <c r="B573" s="832" t="s">
        <v>2867</v>
      </c>
      <c r="C573" s="833"/>
      <c r="D573" s="834"/>
      <c r="E573" s="831">
        <v>2080111</v>
      </c>
      <c r="F573" s="832" t="s">
        <v>2868</v>
      </c>
      <c r="G573" s="833"/>
      <c r="H573" s="834"/>
      <c r="J573" s="816">
        <f ca="1">SUMIF(表2.2024年公共财政支出决算表!$A$6:$A$1505,E573,表2.2024年公共财政支出决算表!$E$6:$E$1505)</f>
        <v>0</v>
      </c>
      <c r="K573" s="816">
        <f ca="1" t="shared" si="11"/>
        <v>0</v>
      </c>
    </row>
    <row r="574" ht="22.5" customHeight="1" spans="1:11">
      <c r="A574" s="827">
        <v>103070204</v>
      </c>
      <c r="B574" s="832" t="s">
        <v>2869</v>
      </c>
      <c r="C574" s="833"/>
      <c r="D574" s="834"/>
      <c r="E574" s="831">
        <v>2080112</v>
      </c>
      <c r="F574" s="832" t="s">
        <v>2870</v>
      </c>
      <c r="G574" s="833"/>
      <c r="H574" s="834"/>
      <c r="J574" s="816">
        <f ca="1">SUMIF(表2.2024年公共财政支出决算表!$A$6:$A$1505,E574,表2.2024年公共财政支出决算表!$E$6:$E$1505)</f>
        <v>0</v>
      </c>
      <c r="K574" s="816">
        <f ca="1" t="shared" si="11"/>
        <v>0</v>
      </c>
    </row>
    <row r="575" ht="22.5" customHeight="1" spans="1:11">
      <c r="A575" s="827">
        <v>103070205</v>
      </c>
      <c r="B575" s="832" t="s">
        <v>2871</v>
      </c>
      <c r="C575" s="833"/>
      <c r="D575" s="834"/>
      <c r="E575" s="831">
        <v>2080113</v>
      </c>
      <c r="F575" s="832" t="s">
        <v>2872</v>
      </c>
      <c r="G575" s="833"/>
      <c r="H575" s="834"/>
      <c r="J575" s="816">
        <f ca="1">SUMIF(表2.2024年公共财政支出决算表!$A$6:$A$1505,E575,表2.2024年公共财政支出决算表!$E$6:$E$1505)</f>
        <v>0</v>
      </c>
      <c r="K575" s="816">
        <f ca="1" t="shared" si="11"/>
        <v>0</v>
      </c>
    </row>
    <row r="576" ht="22.5" customHeight="1" spans="1:11">
      <c r="A576" s="827">
        <v>103070206</v>
      </c>
      <c r="B576" s="832" t="s">
        <v>2873</v>
      </c>
      <c r="C576" s="833"/>
      <c r="D576" s="834"/>
      <c r="E576" s="831">
        <v>2080114</v>
      </c>
      <c r="F576" s="832" t="s">
        <v>2874</v>
      </c>
      <c r="G576" s="833"/>
      <c r="H576" s="834"/>
      <c r="J576" s="816">
        <f ca="1">SUMIF(表2.2024年公共财政支出决算表!$A$6:$A$1505,E576,表2.2024年公共财政支出决算表!$E$6:$E$1505)</f>
        <v>0</v>
      </c>
      <c r="K576" s="816">
        <f ca="1" t="shared" si="11"/>
        <v>0</v>
      </c>
    </row>
    <row r="577" ht="22.5" customHeight="1" spans="1:11">
      <c r="A577" s="827">
        <v>1030703</v>
      </c>
      <c r="B577" s="832" t="s">
        <v>2875</v>
      </c>
      <c r="C577" s="833"/>
      <c r="D577" s="834"/>
      <c r="E577" s="831">
        <v>2080115</v>
      </c>
      <c r="F577" s="832" t="s">
        <v>2876</v>
      </c>
      <c r="G577" s="833"/>
      <c r="H577" s="834"/>
      <c r="J577" s="816">
        <f ca="1">SUMIF(表2.2024年公共财政支出决算表!$A$6:$A$1505,E577,表2.2024年公共财政支出决算表!$E$6:$E$1505)</f>
        <v>0</v>
      </c>
      <c r="K577" s="816">
        <f ca="1" t="shared" si="11"/>
        <v>0</v>
      </c>
    </row>
    <row r="578" ht="22.5" customHeight="1" spans="1:11">
      <c r="A578" s="827">
        <v>1030704</v>
      </c>
      <c r="B578" s="832" t="s">
        <v>2877</v>
      </c>
      <c r="C578" s="833"/>
      <c r="D578" s="834"/>
      <c r="E578" s="831">
        <v>2080116</v>
      </c>
      <c r="F578" s="832" t="s">
        <v>2878</v>
      </c>
      <c r="G578" s="833"/>
      <c r="H578" s="834"/>
      <c r="J578" s="816">
        <f ca="1">SUMIF(表2.2024年公共财政支出决算表!$A$6:$A$1505,E578,表2.2024年公共财政支出决算表!$E$6:$E$1505)</f>
        <v>0</v>
      </c>
      <c r="K578" s="816">
        <f ca="1" t="shared" si="11"/>
        <v>0</v>
      </c>
    </row>
    <row r="579" ht="22.5" customHeight="1" spans="1:11">
      <c r="A579" s="827">
        <v>1030705</v>
      </c>
      <c r="B579" s="832" t="s">
        <v>2879</v>
      </c>
      <c r="C579" s="829">
        <f>SUM(C580:C583)</f>
        <v>169.658509</v>
      </c>
      <c r="D579" s="830">
        <f>SUM(D580:D583)</f>
        <v>170</v>
      </c>
      <c r="E579" s="831">
        <v>2080150</v>
      </c>
      <c r="F579" s="832" t="s">
        <v>1998</v>
      </c>
      <c r="G579" s="833"/>
      <c r="H579" s="834"/>
      <c r="J579" s="816">
        <f ca="1">SUMIF(表2.2024年公共财政支出决算表!$A$6:$A$1505,E579,表2.2024年公共财政支出决算表!$E$6:$E$1505)</f>
        <v>0</v>
      </c>
      <c r="K579" s="816">
        <f ca="1" t="shared" si="11"/>
        <v>0</v>
      </c>
    </row>
    <row r="580" ht="22.5" customHeight="1" spans="1:11">
      <c r="A580" s="827">
        <v>103070501</v>
      </c>
      <c r="B580" s="832" t="s">
        <v>2880</v>
      </c>
      <c r="C580" s="833">
        <v>39.687153</v>
      </c>
      <c r="D580" s="834">
        <v>40</v>
      </c>
      <c r="E580" s="831">
        <v>2080199</v>
      </c>
      <c r="F580" s="832" t="s">
        <v>2881</v>
      </c>
      <c r="G580" s="833">
        <v>185.8352</v>
      </c>
      <c r="H580" s="834">
        <v>186</v>
      </c>
      <c r="J580" s="816">
        <f ca="1">SUMIF(表2.2024年公共财政支出决算表!$A$6:$A$1505,E580,表2.2024年公共财政支出决算表!$E$6:$E$1505)</f>
        <v>186</v>
      </c>
      <c r="K580" s="816">
        <f ca="1" t="shared" si="11"/>
        <v>0</v>
      </c>
    </row>
    <row r="581" ht="22.5" customHeight="1" spans="1:11">
      <c r="A581" s="827">
        <v>103070502</v>
      </c>
      <c r="B581" s="832" t="s">
        <v>2882</v>
      </c>
      <c r="C581" s="833"/>
      <c r="D581" s="834"/>
      <c r="E581" s="831">
        <v>20802</v>
      </c>
      <c r="F581" s="828" t="s">
        <v>2883</v>
      </c>
      <c r="G581" s="829">
        <f>SUM(G582:G588)</f>
        <v>817.502522</v>
      </c>
      <c r="H581" s="830">
        <f>SUM(H582:H588)</f>
        <v>818</v>
      </c>
      <c r="J581" s="816">
        <f ca="1">SUMIF(表2.2024年公共财政支出决算表!$A$6:$A$1505,E581,表2.2024年公共财政支出决算表!$E$6:$E$1505)</f>
        <v>818</v>
      </c>
      <c r="K581" s="816">
        <f ca="1" t="shared" si="11"/>
        <v>0</v>
      </c>
    </row>
    <row r="582" ht="22.5" customHeight="1" spans="1:11">
      <c r="A582" s="827">
        <v>103070503</v>
      </c>
      <c r="B582" s="832" t="s">
        <v>2884</v>
      </c>
      <c r="C582" s="833"/>
      <c r="D582" s="834"/>
      <c r="E582" s="831">
        <v>2080201</v>
      </c>
      <c r="F582" s="832" t="s">
        <v>1980</v>
      </c>
      <c r="G582" s="833">
        <v>784.89541</v>
      </c>
      <c r="H582" s="834">
        <v>785</v>
      </c>
      <c r="J582" s="816">
        <f ca="1">SUMIF(表2.2024年公共财政支出决算表!$A$6:$A$1505,E582,表2.2024年公共财政支出决算表!$E$6:$E$1505)</f>
        <v>785</v>
      </c>
      <c r="K582" s="816">
        <f ca="1" t="shared" si="11"/>
        <v>0</v>
      </c>
    </row>
    <row r="583" ht="22.5" customHeight="1" spans="1:11">
      <c r="A583" s="827">
        <v>103070599</v>
      </c>
      <c r="B583" s="832" t="s">
        <v>2885</v>
      </c>
      <c r="C583" s="833">
        <v>129.971356</v>
      </c>
      <c r="D583" s="834">
        <v>130</v>
      </c>
      <c r="E583" s="831">
        <v>2080202</v>
      </c>
      <c r="F583" s="832" t="s">
        <v>1982</v>
      </c>
      <c r="G583" s="833">
        <v>16.881512</v>
      </c>
      <c r="H583" s="834">
        <v>17</v>
      </c>
      <c r="J583" s="816">
        <f ca="1">SUMIF(表2.2024年公共财政支出决算表!$A$6:$A$1505,E583,表2.2024年公共财政支出决算表!$E$6:$E$1505)</f>
        <v>17</v>
      </c>
      <c r="K583" s="816">
        <f ca="1" t="shared" ref="K583:K646" si="12">H583-J583</f>
        <v>0</v>
      </c>
    </row>
    <row r="584" ht="22.5" customHeight="1" spans="1:11">
      <c r="A584" s="827">
        <v>1030706</v>
      </c>
      <c r="B584" s="832" t="s">
        <v>2886</v>
      </c>
      <c r="C584" s="829">
        <f>SUM(C585:C589)</f>
        <v>11203.891057</v>
      </c>
      <c r="D584" s="830">
        <f>SUM(D585:D589)</f>
        <v>11204</v>
      </c>
      <c r="E584" s="831">
        <v>2080203</v>
      </c>
      <c r="F584" s="832" t="s">
        <v>1984</v>
      </c>
      <c r="G584" s="833"/>
      <c r="H584" s="834"/>
      <c r="J584" s="816">
        <f ca="1">SUMIF(表2.2024年公共财政支出决算表!$A$6:$A$1505,E584,表2.2024年公共财政支出决算表!$E$6:$E$1505)</f>
        <v>0</v>
      </c>
      <c r="K584" s="816">
        <f ca="1" t="shared" si="12"/>
        <v>0</v>
      </c>
    </row>
    <row r="585" ht="22.5" customHeight="1" spans="1:11">
      <c r="A585" s="827">
        <v>103070601</v>
      </c>
      <c r="B585" s="832" t="s">
        <v>2887</v>
      </c>
      <c r="C585" s="833">
        <v>19.972982</v>
      </c>
      <c r="D585" s="834">
        <v>20</v>
      </c>
      <c r="E585" s="831">
        <v>2080206</v>
      </c>
      <c r="F585" s="832" t="s">
        <v>2888</v>
      </c>
      <c r="G585" s="833"/>
      <c r="H585" s="834"/>
      <c r="J585" s="816">
        <f ca="1">SUMIF(表2.2024年公共财政支出决算表!$A$6:$A$1505,E585,表2.2024年公共财政支出决算表!$E$6:$E$1505)</f>
        <v>0</v>
      </c>
      <c r="K585" s="816">
        <f ca="1" t="shared" si="12"/>
        <v>0</v>
      </c>
    </row>
    <row r="586" ht="22.5" customHeight="1" spans="1:11">
      <c r="A586" s="827">
        <v>103070602</v>
      </c>
      <c r="B586" s="832" t="s">
        <v>2889</v>
      </c>
      <c r="C586" s="833">
        <v>1.020816</v>
      </c>
      <c r="D586" s="834">
        <v>1</v>
      </c>
      <c r="E586" s="831">
        <v>2080207</v>
      </c>
      <c r="F586" s="832" t="s">
        <v>2890</v>
      </c>
      <c r="G586" s="833"/>
      <c r="H586" s="834"/>
      <c r="J586" s="816">
        <f ca="1">SUMIF(表2.2024年公共财政支出决算表!$A$6:$A$1505,E586,表2.2024年公共财政支出决算表!$E$6:$E$1505)</f>
        <v>0</v>
      </c>
      <c r="K586" s="816">
        <f ca="1" t="shared" si="12"/>
        <v>0</v>
      </c>
    </row>
    <row r="587" ht="22.5" customHeight="1" spans="1:11">
      <c r="A587" s="827">
        <v>103070603</v>
      </c>
      <c r="B587" s="832" t="s">
        <v>2891</v>
      </c>
      <c r="C587" s="833">
        <v>9596.553148</v>
      </c>
      <c r="D587" s="834">
        <v>9597</v>
      </c>
      <c r="E587" s="831">
        <v>2080208</v>
      </c>
      <c r="F587" s="832" t="s">
        <v>2892</v>
      </c>
      <c r="G587" s="833">
        <v>15.7256</v>
      </c>
      <c r="H587" s="834">
        <v>16</v>
      </c>
      <c r="J587" s="816">
        <f ca="1">SUMIF(表2.2024年公共财政支出决算表!$A$6:$A$1505,E587,表2.2024年公共财政支出决算表!$E$6:$E$1505)</f>
        <v>16</v>
      </c>
      <c r="K587" s="816">
        <f ca="1" t="shared" si="12"/>
        <v>0</v>
      </c>
    </row>
    <row r="588" ht="22.5" customHeight="1" spans="1:11">
      <c r="A588" s="827">
        <v>103070604</v>
      </c>
      <c r="B588" s="832" t="s">
        <v>2893</v>
      </c>
      <c r="C588" s="833">
        <v>47.029993</v>
      </c>
      <c r="D588" s="834">
        <v>47</v>
      </c>
      <c r="E588" s="831">
        <v>2080299</v>
      </c>
      <c r="F588" s="832" t="s">
        <v>2894</v>
      </c>
      <c r="G588" s="833"/>
      <c r="H588" s="834"/>
      <c r="J588" s="816">
        <f ca="1">SUMIF(表2.2024年公共财政支出决算表!$A$6:$A$1505,E588,表2.2024年公共财政支出决算表!$E$6:$E$1505)</f>
        <v>0</v>
      </c>
      <c r="K588" s="816">
        <f ca="1" t="shared" si="12"/>
        <v>0</v>
      </c>
    </row>
    <row r="589" ht="22.5" customHeight="1" spans="1:11">
      <c r="A589" s="827">
        <v>103070699</v>
      </c>
      <c r="B589" s="832" t="s">
        <v>2895</v>
      </c>
      <c r="C589" s="833">
        <v>1539.314118</v>
      </c>
      <c r="D589" s="834">
        <v>1539</v>
      </c>
      <c r="E589" s="831">
        <v>20804</v>
      </c>
      <c r="F589" s="828" t="s">
        <v>2896</v>
      </c>
      <c r="G589" s="829">
        <f>G590</f>
        <v>0</v>
      </c>
      <c r="H589" s="830">
        <f>H590</f>
        <v>0</v>
      </c>
      <c r="J589" s="816">
        <f ca="1">SUMIF(表2.2024年公共财政支出决算表!$A$6:$A$1505,E589,表2.2024年公共财政支出决算表!$E$6:$E$1505)</f>
        <v>0</v>
      </c>
      <c r="K589" s="816">
        <f ca="1" t="shared" si="12"/>
        <v>0</v>
      </c>
    </row>
    <row r="590" ht="22.5" customHeight="1" spans="1:11">
      <c r="A590" s="827">
        <v>1030707</v>
      </c>
      <c r="B590" s="832" t="s">
        <v>2897</v>
      </c>
      <c r="C590" s="833"/>
      <c r="D590" s="834"/>
      <c r="E590" s="831">
        <v>2080402</v>
      </c>
      <c r="F590" s="832" t="s">
        <v>2898</v>
      </c>
      <c r="G590" s="833"/>
      <c r="H590" s="834"/>
      <c r="J590" s="816">
        <f ca="1">SUMIF(表2.2024年公共财政支出决算表!$A$6:$A$1505,E590,表2.2024年公共财政支出决算表!$E$6:$E$1505)</f>
        <v>0</v>
      </c>
      <c r="K590" s="816">
        <f ca="1" t="shared" si="12"/>
        <v>0</v>
      </c>
    </row>
    <row r="591" ht="22.5" customHeight="1" spans="1:11">
      <c r="A591" s="827">
        <v>1030708</v>
      </c>
      <c r="B591" s="832" t="s">
        <v>2899</v>
      </c>
      <c r="C591" s="829">
        <f>SUM(C592)</f>
        <v>0</v>
      </c>
      <c r="D591" s="830">
        <f>SUM(D592)</f>
        <v>0</v>
      </c>
      <c r="E591" s="831">
        <v>20805</v>
      </c>
      <c r="F591" s="828" t="s">
        <v>2900</v>
      </c>
      <c r="G591" s="829">
        <f>SUM(G592:G599)</f>
        <v>21675.911905</v>
      </c>
      <c r="H591" s="830">
        <f>SUM(H592:H599)</f>
        <v>21676</v>
      </c>
      <c r="J591" s="816">
        <f ca="1">SUMIF(表2.2024年公共财政支出决算表!$A$6:$A$1505,E591,表2.2024年公共财政支出决算表!$E$6:$E$1505)</f>
        <v>21676</v>
      </c>
      <c r="K591" s="816">
        <f ca="1" t="shared" si="12"/>
        <v>0</v>
      </c>
    </row>
    <row r="592" ht="22.5" customHeight="1" spans="1:11">
      <c r="A592" s="827">
        <v>103070801</v>
      </c>
      <c r="B592" s="832" t="s">
        <v>2901</v>
      </c>
      <c r="C592" s="833"/>
      <c r="D592" s="834"/>
      <c r="E592" s="831">
        <v>2080501</v>
      </c>
      <c r="F592" s="832" t="s">
        <v>2902</v>
      </c>
      <c r="G592" s="833">
        <v>2796.745766</v>
      </c>
      <c r="H592" s="834">
        <v>2797</v>
      </c>
      <c r="J592" s="816">
        <f ca="1">SUMIF(表2.2024年公共财政支出决算表!$A$6:$A$1505,E592,表2.2024年公共财政支出决算表!$E$6:$E$1505)</f>
        <v>2797</v>
      </c>
      <c r="K592" s="816">
        <f ca="1" t="shared" si="12"/>
        <v>0</v>
      </c>
    </row>
    <row r="593" ht="22.5" customHeight="1" spans="1:11">
      <c r="A593" s="827">
        <v>1030709</v>
      </c>
      <c r="B593" s="832" t="s">
        <v>2903</v>
      </c>
      <c r="C593" s="833"/>
      <c r="D593" s="834"/>
      <c r="E593" s="831">
        <v>2080502</v>
      </c>
      <c r="F593" s="832" t="s">
        <v>2904</v>
      </c>
      <c r="G593" s="833">
        <v>4513.691062</v>
      </c>
      <c r="H593" s="834">
        <v>4514</v>
      </c>
      <c r="J593" s="816">
        <f ca="1">SUMIF(表2.2024年公共财政支出决算表!$A$6:$A$1505,E593,表2.2024年公共财政支出决算表!$E$6:$E$1505)</f>
        <v>4514</v>
      </c>
      <c r="K593" s="816">
        <f ca="1" t="shared" si="12"/>
        <v>0</v>
      </c>
    </row>
    <row r="594" ht="22.5" customHeight="1" spans="1:11">
      <c r="A594" s="827">
        <v>1030710</v>
      </c>
      <c r="B594" s="832" t="s">
        <v>2905</v>
      </c>
      <c r="C594" s="829">
        <f>C595+C596</f>
        <v>0</v>
      </c>
      <c r="D594" s="830">
        <f>D595+D596</f>
        <v>0</v>
      </c>
      <c r="E594" s="831">
        <v>2080503</v>
      </c>
      <c r="F594" s="832" t="s">
        <v>2906</v>
      </c>
      <c r="G594" s="833"/>
      <c r="H594" s="834"/>
      <c r="J594" s="816">
        <f ca="1">SUMIF(表2.2024年公共财政支出决算表!$A$6:$A$1505,E594,表2.2024年公共财政支出决算表!$E$6:$E$1505)</f>
        <v>0</v>
      </c>
      <c r="K594" s="816">
        <f ca="1" t="shared" si="12"/>
        <v>0</v>
      </c>
    </row>
    <row r="595" ht="22.5" customHeight="1" spans="1:11">
      <c r="A595" s="827">
        <v>103071001</v>
      </c>
      <c r="B595" s="832" t="s">
        <v>2907</v>
      </c>
      <c r="C595" s="833"/>
      <c r="D595" s="834"/>
      <c r="E595" s="831">
        <v>2080505</v>
      </c>
      <c r="F595" s="832" t="s">
        <v>2908</v>
      </c>
      <c r="G595" s="833">
        <v>9837.96058</v>
      </c>
      <c r="H595" s="834">
        <v>9838</v>
      </c>
      <c r="J595" s="816">
        <f ca="1">SUMIF(表2.2024年公共财政支出决算表!$A$6:$A$1505,E595,表2.2024年公共财政支出决算表!$E$6:$E$1505)</f>
        <v>9838</v>
      </c>
      <c r="K595" s="816">
        <f ca="1" t="shared" si="12"/>
        <v>0</v>
      </c>
    </row>
    <row r="596" ht="22.5" customHeight="1" spans="1:11">
      <c r="A596" s="827">
        <v>103071002</v>
      </c>
      <c r="B596" s="832" t="s">
        <v>2909</v>
      </c>
      <c r="C596" s="833"/>
      <c r="D596" s="834"/>
      <c r="E596" s="831">
        <v>2080506</v>
      </c>
      <c r="F596" s="832" t="s">
        <v>2910</v>
      </c>
      <c r="G596" s="833">
        <v>925.404497</v>
      </c>
      <c r="H596" s="834">
        <v>925</v>
      </c>
      <c r="J596" s="816">
        <f ca="1">SUMIF(表2.2024年公共财政支出决算表!$A$6:$A$1505,E596,表2.2024年公共财政支出决算表!$E$6:$E$1505)</f>
        <v>925</v>
      </c>
      <c r="K596" s="816">
        <f ca="1" t="shared" si="12"/>
        <v>0</v>
      </c>
    </row>
    <row r="597" ht="22.5" customHeight="1" spans="1:11">
      <c r="A597" s="827">
        <v>1030711</v>
      </c>
      <c r="B597" s="832" t="s">
        <v>2911</v>
      </c>
      <c r="C597" s="833"/>
      <c r="D597" s="834"/>
      <c r="E597" s="831">
        <v>2080507</v>
      </c>
      <c r="F597" s="832" t="s">
        <v>2912</v>
      </c>
      <c r="G597" s="833">
        <v>3602.11</v>
      </c>
      <c r="H597" s="834">
        <v>3602</v>
      </c>
      <c r="J597" s="816">
        <f ca="1">SUMIF(表2.2024年公共财政支出决算表!$A$6:$A$1505,E597,表2.2024年公共财政支出决算表!$E$6:$E$1505)</f>
        <v>3602</v>
      </c>
      <c r="K597" s="816">
        <f ca="1" t="shared" si="12"/>
        <v>0</v>
      </c>
    </row>
    <row r="598" ht="22.5" customHeight="1" spans="1:11">
      <c r="A598" s="827">
        <v>1030712</v>
      </c>
      <c r="B598" s="832" t="s">
        <v>2913</v>
      </c>
      <c r="C598" s="833"/>
      <c r="D598" s="834"/>
      <c r="E598" s="831">
        <v>2080508</v>
      </c>
      <c r="F598" s="832" t="s">
        <v>2914</v>
      </c>
      <c r="G598" s="833"/>
      <c r="H598" s="834"/>
      <c r="J598" s="816">
        <f ca="1">SUMIF(表2.2024年公共财政支出决算表!$A$6:$A$1505,E598,表2.2024年公共财政支出决算表!$E$6:$E$1505)</f>
        <v>0</v>
      </c>
      <c r="K598" s="816">
        <f ca="1" t="shared" si="12"/>
        <v>0</v>
      </c>
    </row>
    <row r="599" ht="22.5" customHeight="1" spans="1:11">
      <c r="A599" s="827">
        <v>1030713</v>
      </c>
      <c r="B599" s="832" t="s">
        <v>2915</v>
      </c>
      <c r="C599" s="833"/>
      <c r="D599" s="834"/>
      <c r="E599" s="831">
        <v>2080599</v>
      </c>
      <c r="F599" s="832" t="s">
        <v>2916</v>
      </c>
      <c r="G599" s="833"/>
      <c r="H599" s="834"/>
      <c r="J599" s="816">
        <f ca="1">SUMIF(表2.2024年公共财政支出决算表!$A$6:$A$1505,E599,表2.2024年公共财政支出决算表!$E$6:$E$1505)</f>
        <v>0</v>
      </c>
      <c r="K599" s="816">
        <f ca="1" t="shared" si="12"/>
        <v>0</v>
      </c>
    </row>
    <row r="600" ht="22.5" customHeight="1" spans="1:11">
      <c r="A600" s="827">
        <v>1030714</v>
      </c>
      <c r="B600" s="832" t="s">
        <v>2917</v>
      </c>
      <c r="C600" s="829">
        <f>SUM(C601:C604)</f>
        <v>105.23544</v>
      </c>
      <c r="D600" s="830">
        <f>SUM(D601:D604)</f>
        <v>106</v>
      </c>
      <c r="E600" s="831">
        <v>20806</v>
      </c>
      <c r="F600" s="828" t="s">
        <v>2918</v>
      </c>
      <c r="G600" s="829">
        <f>SUM(G601:G603)</f>
        <v>0.864</v>
      </c>
      <c r="H600" s="830">
        <f>SUM(H601:H603)</f>
        <v>1</v>
      </c>
      <c r="J600" s="816">
        <f ca="1">SUMIF(表2.2024年公共财政支出决算表!$A$6:$A$1505,E600,表2.2024年公共财政支出决算表!$E$6:$E$1505)</f>
        <v>1</v>
      </c>
      <c r="K600" s="816">
        <f ca="1" t="shared" si="12"/>
        <v>0</v>
      </c>
    </row>
    <row r="601" ht="22.5" customHeight="1" spans="1:11">
      <c r="A601" s="827">
        <v>103071401</v>
      </c>
      <c r="B601" s="832" t="s">
        <v>2919</v>
      </c>
      <c r="C601" s="833"/>
      <c r="D601" s="834"/>
      <c r="E601" s="831">
        <v>2080601</v>
      </c>
      <c r="F601" s="832" t="s">
        <v>2920</v>
      </c>
      <c r="G601" s="833">
        <v>0.864</v>
      </c>
      <c r="H601" s="834">
        <v>1</v>
      </c>
      <c r="J601" s="816">
        <f ca="1">SUMIF(表2.2024年公共财政支出决算表!$A$6:$A$1505,E601,表2.2024年公共财政支出决算表!$E$6:$E$1505)</f>
        <v>1</v>
      </c>
      <c r="K601" s="816">
        <f ca="1" t="shared" si="12"/>
        <v>0</v>
      </c>
    </row>
    <row r="602" ht="22.5" customHeight="1" spans="1:11">
      <c r="A602" s="827">
        <v>103071402</v>
      </c>
      <c r="B602" s="832" t="s">
        <v>2921</v>
      </c>
      <c r="C602" s="833">
        <v>0.6</v>
      </c>
      <c r="D602" s="834">
        <v>1</v>
      </c>
      <c r="E602" s="831">
        <v>2080602</v>
      </c>
      <c r="F602" s="832" t="s">
        <v>2922</v>
      </c>
      <c r="G602" s="833"/>
      <c r="H602" s="834"/>
      <c r="J602" s="816">
        <f ca="1">SUMIF(表2.2024年公共财政支出决算表!$A$6:$A$1505,E602,表2.2024年公共财政支出决算表!$E$6:$E$1505)</f>
        <v>0</v>
      </c>
      <c r="K602" s="816">
        <f ca="1" t="shared" si="12"/>
        <v>0</v>
      </c>
    </row>
    <row r="603" ht="22.5" customHeight="1" spans="1:11">
      <c r="A603" s="827">
        <v>103071404</v>
      </c>
      <c r="B603" s="832" t="s">
        <v>2923</v>
      </c>
      <c r="C603" s="833">
        <v>104.63544</v>
      </c>
      <c r="D603" s="834">
        <v>105</v>
      </c>
      <c r="E603" s="831">
        <v>2080699</v>
      </c>
      <c r="F603" s="832" t="s">
        <v>2924</v>
      </c>
      <c r="G603" s="833"/>
      <c r="H603" s="834"/>
      <c r="J603" s="816">
        <f ca="1">SUMIF(表2.2024年公共财政支出决算表!$A$6:$A$1505,E603,表2.2024年公共财政支出决算表!$E$6:$E$1505)</f>
        <v>0</v>
      </c>
      <c r="K603" s="816">
        <f ca="1" t="shared" si="12"/>
        <v>0</v>
      </c>
    </row>
    <row r="604" ht="22.5" customHeight="1" spans="1:11">
      <c r="A604" s="827">
        <v>103071405</v>
      </c>
      <c r="B604" s="832" t="s">
        <v>2925</v>
      </c>
      <c r="C604" s="833"/>
      <c r="D604" s="834"/>
      <c r="E604" s="831">
        <v>20807</v>
      </c>
      <c r="F604" s="828" t="s">
        <v>2926</v>
      </c>
      <c r="G604" s="829">
        <f>SUM(G605:G613)</f>
        <v>2616.936236</v>
      </c>
      <c r="H604" s="830">
        <f>SUM(H605:H613)</f>
        <v>2617</v>
      </c>
      <c r="J604" s="816">
        <f ca="1">SUMIF(表2.2024年公共财政支出决算表!$A$6:$A$1505,E604,表2.2024年公共财政支出决算表!$E$6:$E$1505)</f>
        <v>2617</v>
      </c>
      <c r="K604" s="816">
        <f ca="1" t="shared" si="12"/>
        <v>0</v>
      </c>
    </row>
    <row r="605" ht="22.5" customHeight="1" spans="1:11">
      <c r="A605" s="827">
        <v>1030715</v>
      </c>
      <c r="B605" s="832" t="s">
        <v>2927</v>
      </c>
      <c r="C605" s="833"/>
      <c r="D605" s="834"/>
      <c r="E605" s="831">
        <v>2080701</v>
      </c>
      <c r="F605" s="832" t="s">
        <v>2928</v>
      </c>
      <c r="G605" s="833"/>
      <c r="H605" s="834"/>
      <c r="J605" s="816">
        <f ca="1">SUMIF(表2.2024年公共财政支出决算表!$A$6:$A$1505,E605,表2.2024年公共财政支出决算表!$E$6:$E$1505)</f>
        <v>0</v>
      </c>
      <c r="K605" s="816">
        <f ca="1" t="shared" si="12"/>
        <v>0</v>
      </c>
    </row>
    <row r="606" ht="22.5" customHeight="1" spans="1:11">
      <c r="A606" s="827">
        <v>1030716</v>
      </c>
      <c r="B606" s="832" t="s">
        <v>2929</v>
      </c>
      <c r="C606" s="833"/>
      <c r="D606" s="834"/>
      <c r="E606" s="831">
        <v>2080702</v>
      </c>
      <c r="F606" s="832" t="s">
        <v>2930</v>
      </c>
      <c r="G606" s="833">
        <v>395.47</v>
      </c>
      <c r="H606" s="834">
        <v>395</v>
      </c>
      <c r="J606" s="816">
        <f ca="1">SUMIF(表2.2024年公共财政支出决算表!$A$6:$A$1505,E606,表2.2024年公共财政支出决算表!$E$6:$E$1505)</f>
        <v>395</v>
      </c>
      <c r="K606" s="816">
        <f ca="1" t="shared" si="12"/>
        <v>0</v>
      </c>
    </row>
    <row r="607" ht="22.5" customHeight="1" spans="1:11">
      <c r="A607" s="827">
        <v>1030717</v>
      </c>
      <c r="B607" s="832" t="s">
        <v>2931</v>
      </c>
      <c r="C607" s="833"/>
      <c r="D607" s="834"/>
      <c r="E607" s="831">
        <v>2080704</v>
      </c>
      <c r="F607" s="832" t="s">
        <v>2932</v>
      </c>
      <c r="G607" s="833">
        <v>737.562974</v>
      </c>
      <c r="H607" s="834">
        <v>738</v>
      </c>
      <c r="J607" s="816">
        <f ca="1">SUMIF(表2.2024年公共财政支出决算表!$A$6:$A$1505,E607,表2.2024年公共财政支出决算表!$E$6:$E$1505)</f>
        <v>738</v>
      </c>
      <c r="K607" s="816">
        <f ca="1" t="shared" si="12"/>
        <v>0</v>
      </c>
    </row>
    <row r="608" ht="22.5" customHeight="1" spans="1:11">
      <c r="A608" s="827" t="s">
        <v>2933</v>
      </c>
      <c r="B608" s="832" t="s">
        <v>2934</v>
      </c>
      <c r="C608" s="833"/>
      <c r="D608" s="834"/>
      <c r="E608" s="831">
        <v>2080705</v>
      </c>
      <c r="F608" s="832" t="s">
        <v>2935</v>
      </c>
      <c r="G608" s="833">
        <v>1040.050817</v>
      </c>
      <c r="H608" s="834">
        <v>1040</v>
      </c>
      <c r="J608" s="816">
        <f ca="1">SUMIF(表2.2024年公共财政支出决算表!$A$6:$A$1505,E608,表2.2024年公共财政支出决算表!$E$6:$E$1505)</f>
        <v>1040</v>
      </c>
      <c r="K608" s="816">
        <f ca="1" t="shared" si="12"/>
        <v>0</v>
      </c>
    </row>
    <row r="609" ht="22.5" customHeight="1" spans="1:11">
      <c r="A609" s="827" t="s">
        <v>2936</v>
      </c>
      <c r="B609" s="832" t="s">
        <v>2937</v>
      </c>
      <c r="C609" s="829">
        <f>SUM(C610:C611)</f>
        <v>1110.443655</v>
      </c>
      <c r="D609" s="830">
        <f>SUM(D610:D611)</f>
        <v>1110</v>
      </c>
      <c r="E609" s="831">
        <v>2080709</v>
      </c>
      <c r="F609" s="832" t="s">
        <v>2938</v>
      </c>
      <c r="G609" s="833"/>
      <c r="H609" s="834"/>
      <c r="J609" s="816">
        <f ca="1">SUMIF(表2.2024年公共财政支出决算表!$A$6:$A$1505,E609,表2.2024年公共财政支出决算表!$E$6:$E$1505)</f>
        <v>0</v>
      </c>
      <c r="K609" s="816">
        <f ca="1" t="shared" si="12"/>
        <v>0</v>
      </c>
    </row>
    <row r="610" ht="22.5" customHeight="1" spans="1:11">
      <c r="A610" s="827" t="s">
        <v>2939</v>
      </c>
      <c r="B610" s="832" t="s">
        <v>2940</v>
      </c>
      <c r="C610" s="833"/>
      <c r="D610" s="834"/>
      <c r="E610" s="831">
        <v>2080711</v>
      </c>
      <c r="F610" s="832" t="s">
        <v>2941</v>
      </c>
      <c r="G610" s="833">
        <v>223.802592</v>
      </c>
      <c r="H610" s="834">
        <v>224</v>
      </c>
      <c r="J610" s="816">
        <f ca="1">SUMIF(表2.2024年公共财政支出决算表!$A$6:$A$1505,E610,表2.2024年公共财政支出决算表!$E$6:$E$1505)</f>
        <v>224</v>
      </c>
      <c r="K610" s="816">
        <f ca="1" t="shared" si="12"/>
        <v>0</v>
      </c>
    </row>
    <row r="611" ht="22.5" customHeight="1" spans="1:11">
      <c r="A611" s="827" t="s">
        <v>2942</v>
      </c>
      <c r="B611" s="832" t="s">
        <v>2943</v>
      </c>
      <c r="C611" s="833">
        <v>1110.443655</v>
      </c>
      <c r="D611" s="834">
        <v>1110</v>
      </c>
      <c r="E611" s="831">
        <v>2080712</v>
      </c>
      <c r="F611" s="832" t="s">
        <v>2944</v>
      </c>
      <c r="G611" s="833">
        <v>4</v>
      </c>
      <c r="H611" s="834">
        <v>4</v>
      </c>
      <c r="J611" s="816">
        <f ca="1">SUMIF(表2.2024年公共财政支出决算表!$A$6:$A$1505,E611,表2.2024年公共财政支出决算表!$E$6:$E$1505)</f>
        <v>4</v>
      </c>
      <c r="K611" s="816">
        <f ca="1" t="shared" si="12"/>
        <v>0</v>
      </c>
    </row>
    <row r="612" ht="22.5" customHeight="1" spans="1:11">
      <c r="A612" s="827" t="s">
        <v>2945</v>
      </c>
      <c r="B612" s="832" t="s">
        <v>2946</v>
      </c>
      <c r="C612" s="833"/>
      <c r="D612" s="834"/>
      <c r="E612" s="831">
        <v>2080713</v>
      </c>
      <c r="F612" s="832" t="s">
        <v>2947</v>
      </c>
      <c r="G612" s="833"/>
      <c r="H612" s="834"/>
      <c r="J612" s="816">
        <f ca="1">SUMIF(表2.2024年公共财政支出决算表!$A$6:$A$1505,E612,表2.2024年公共财政支出决算表!$E$6:$E$1505)</f>
        <v>0</v>
      </c>
      <c r="K612" s="816">
        <f ca="1" t="shared" si="12"/>
        <v>0</v>
      </c>
    </row>
    <row r="613" ht="22.5" customHeight="1" spans="1:11">
      <c r="A613" s="827">
        <v>1030721</v>
      </c>
      <c r="B613" s="832" t="s">
        <v>2948</v>
      </c>
      <c r="C613" s="829">
        <f>SUM(C614:C616)</f>
        <v>148.012811</v>
      </c>
      <c r="D613" s="830">
        <f>SUM(D614:D616)</f>
        <v>148</v>
      </c>
      <c r="E613" s="831">
        <v>2080799</v>
      </c>
      <c r="F613" s="832" t="s">
        <v>2949</v>
      </c>
      <c r="G613" s="833">
        <v>216.049853</v>
      </c>
      <c r="H613" s="834">
        <v>216</v>
      </c>
      <c r="J613" s="816">
        <f ca="1">SUMIF(表2.2024年公共财政支出决算表!$A$6:$A$1505,E613,表2.2024年公共财政支出决算表!$E$6:$E$1505)</f>
        <v>216</v>
      </c>
      <c r="K613" s="816">
        <f ca="1" t="shared" si="12"/>
        <v>0</v>
      </c>
    </row>
    <row r="614" ht="22.5" customHeight="1" spans="1:11">
      <c r="A614" s="827">
        <v>103072101</v>
      </c>
      <c r="B614" s="832" t="s">
        <v>2950</v>
      </c>
      <c r="C614" s="833"/>
      <c r="D614" s="834"/>
      <c r="E614" s="831">
        <v>20808</v>
      </c>
      <c r="F614" s="828" t="s">
        <v>2951</v>
      </c>
      <c r="G614" s="829">
        <f>SUM(G615:G622)</f>
        <v>4280.821728</v>
      </c>
      <c r="H614" s="830">
        <f>SUM(H615:H622)</f>
        <v>4281</v>
      </c>
      <c r="J614" s="816">
        <f ca="1">SUMIF(表2.2024年公共财政支出决算表!$A$6:$A$1505,E614,表2.2024年公共财政支出决算表!$E$6:$E$1505)</f>
        <v>4281</v>
      </c>
      <c r="K614" s="816">
        <f ca="1" t="shared" si="12"/>
        <v>0</v>
      </c>
    </row>
    <row r="615" ht="22.5" customHeight="1" spans="1:11">
      <c r="A615" s="827">
        <v>103072102</v>
      </c>
      <c r="B615" s="832" t="s">
        <v>2952</v>
      </c>
      <c r="C615" s="833"/>
      <c r="D615" s="834"/>
      <c r="E615" s="831">
        <v>2080801</v>
      </c>
      <c r="F615" s="832" t="s">
        <v>2953</v>
      </c>
      <c r="G615" s="833">
        <v>1989.809555</v>
      </c>
      <c r="H615" s="834">
        <v>1990</v>
      </c>
      <c r="J615" s="816">
        <f ca="1">SUMIF(表2.2024年公共财政支出决算表!$A$6:$A$1505,E615,表2.2024年公共财政支出决算表!$E$6:$E$1505)</f>
        <v>1990</v>
      </c>
      <c r="K615" s="816">
        <f ca="1" t="shared" si="12"/>
        <v>0</v>
      </c>
    </row>
    <row r="616" ht="22.5" customHeight="1" spans="1:11">
      <c r="A616" s="827">
        <v>103072199</v>
      </c>
      <c r="B616" s="832" t="s">
        <v>2954</v>
      </c>
      <c r="C616" s="833">
        <v>148.012811</v>
      </c>
      <c r="D616" s="834">
        <v>148</v>
      </c>
      <c r="E616" s="831">
        <v>2080802</v>
      </c>
      <c r="F616" s="832" t="s">
        <v>2955</v>
      </c>
      <c r="G616" s="833">
        <v>115.259358</v>
      </c>
      <c r="H616" s="834">
        <v>115</v>
      </c>
      <c r="J616" s="816">
        <f ca="1">SUMIF(表2.2024年公共财政支出决算表!$A$6:$A$1505,E616,表2.2024年公共财政支出决算表!$E$6:$E$1505)</f>
        <v>115</v>
      </c>
      <c r="K616" s="816">
        <f ca="1" t="shared" si="12"/>
        <v>0</v>
      </c>
    </row>
    <row r="617" ht="22.5" customHeight="1" spans="1:11">
      <c r="A617" s="827">
        <v>1030799</v>
      </c>
      <c r="B617" s="832" t="s">
        <v>2956</v>
      </c>
      <c r="C617" s="833">
        <v>12043.04658</v>
      </c>
      <c r="D617" s="834">
        <v>12043</v>
      </c>
      <c r="E617" s="831">
        <v>2080803</v>
      </c>
      <c r="F617" s="832" t="s">
        <v>2957</v>
      </c>
      <c r="G617" s="833">
        <v>1819.688</v>
      </c>
      <c r="H617" s="834">
        <v>1820</v>
      </c>
      <c r="J617" s="816">
        <f ca="1">SUMIF(表2.2024年公共财政支出决算表!$A$6:$A$1505,E617,表2.2024年公共财政支出决算表!$E$6:$E$1505)</f>
        <v>1820</v>
      </c>
      <c r="K617" s="816">
        <f ca="1" t="shared" si="12"/>
        <v>0</v>
      </c>
    </row>
    <row r="618" ht="22.5" customHeight="1" spans="1:11">
      <c r="A618" s="827">
        <v>10308</v>
      </c>
      <c r="B618" s="828" t="s">
        <v>2958</v>
      </c>
      <c r="C618" s="829">
        <f>SUM(C619:C620)</f>
        <v>113.7</v>
      </c>
      <c r="D618" s="830">
        <f>SUM(D619:D620)</f>
        <v>114</v>
      </c>
      <c r="E618" s="831">
        <v>2080805</v>
      </c>
      <c r="F618" s="832" t="s">
        <v>2959</v>
      </c>
      <c r="G618" s="833">
        <v>175.275486</v>
      </c>
      <c r="H618" s="834">
        <v>175</v>
      </c>
      <c r="J618" s="816">
        <f ca="1">SUMIF(表2.2024年公共财政支出决算表!$A$6:$A$1505,E618,表2.2024年公共财政支出决算表!$E$6:$E$1505)</f>
        <v>175</v>
      </c>
      <c r="K618" s="816">
        <f ca="1" t="shared" si="12"/>
        <v>0</v>
      </c>
    </row>
    <row r="619" ht="22.5" customHeight="1" spans="1:11">
      <c r="A619" s="827">
        <v>1030801</v>
      </c>
      <c r="B619" s="832" t="s">
        <v>2960</v>
      </c>
      <c r="C619" s="833"/>
      <c r="D619" s="834"/>
      <c r="E619" s="831">
        <v>2080806</v>
      </c>
      <c r="F619" s="832" t="s">
        <v>2961</v>
      </c>
      <c r="G619" s="833"/>
      <c r="H619" s="834"/>
      <c r="J619" s="816">
        <f ca="1">SUMIF(表2.2024年公共财政支出决算表!$A$6:$A$1505,E619,表2.2024年公共财政支出决算表!$E$6:$E$1505)</f>
        <v>0</v>
      </c>
      <c r="K619" s="816">
        <f ca="1" t="shared" si="12"/>
        <v>0</v>
      </c>
    </row>
    <row r="620" ht="22.5" customHeight="1" spans="1:11">
      <c r="A620" s="827">
        <v>1030802</v>
      </c>
      <c r="B620" s="832" t="s">
        <v>2962</v>
      </c>
      <c r="C620" s="833">
        <v>113.7</v>
      </c>
      <c r="D620" s="834">
        <v>114</v>
      </c>
      <c r="E620" s="831">
        <v>2080807</v>
      </c>
      <c r="F620" s="832" t="s">
        <v>2963</v>
      </c>
      <c r="G620" s="833"/>
      <c r="H620" s="834"/>
      <c r="J620" s="816">
        <f ca="1">SUMIF(表2.2024年公共财政支出决算表!$A$6:$A$1505,E620,表2.2024年公共财政支出决算表!$E$6:$E$1505)</f>
        <v>0</v>
      </c>
      <c r="K620" s="816">
        <f ca="1" t="shared" si="12"/>
        <v>0</v>
      </c>
    </row>
    <row r="621" ht="22.5" customHeight="1" spans="1:11">
      <c r="A621" s="827">
        <v>10309</v>
      </c>
      <c r="B621" s="828" t="s">
        <v>2964</v>
      </c>
      <c r="C621" s="829">
        <f>SUM(C622:C626)</f>
        <v>0</v>
      </c>
      <c r="D621" s="830">
        <f>SUM(D622:D626)</f>
        <v>0</v>
      </c>
      <c r="E621" s="831">
        <v>2080808</v>
      </c>
      <c r="F621" s="832" t="s">
        <v>2965</v>
      </c>
      <c r="G621" s="833">
        <v>10.997598</v>
      </c>
      <c r="H621" s="834">
        <v>11</v>
      </c>
      <c r="J621" s="816">
        <f ca="1">SUMIF(表2.2024年公共财政支出决算表!$A$6:$A$1505,E621,表2.2024年公共财政支出决算表!$E$6:$E$1505)</f>
        <v>11</v>
      </c>
      <c r="K621" s="816">
        <f ca="1" t="shared" si="12"/>
        <v>0</v>
      </c>
    </row>
    <row r="622" ht="22.5" customHeight="1" spans="1:11">
      <c r="A622" s="827">
        <v>1030901</v>
      </c>
      <c r="B622" s="832" t="s">
        <v>2966</v>
      </c>
      <c r="C622" s="833"/>
      <c r="D622" s="834"/>
      <c r="E622" s="831">
        <v>2080899</v>
      </c>
      <c r="F622" s="832" t="s">
        <v>2967</v>
      </c>
      <c r="G622" s="833">
        <v>169.791731</v>
      </c>
      <c r="H622" s="834">
        <v>170</v>
      </c>
      <c r="J622" s="816">
        <f ca="1">SUMIF(表2.2024年公共财政支出决算表!$A$6:$A$1505,E622,表2.2024年公共财政支出决算表!$E$6:$E$1505)</f>
        <v>170</v>
      </c>
      <c r="K622" s="816">
        <f ca="1" t="shared" si="12"/>
        <v>0</v>
      </c>
    </row>
    <row r="623" ht="22.5" customHeight="1" spans="1:11">
      <c r="A623" s="827">
        <v>1030902</v>
      </c>
      <c r="B623" s="832" t="s">
        <v>2968</v>
      </c>
      <c r="C623" s="833"/>
      <c r="D623" s="834"/>
      <c r="E623" s="831">
        <v>20809</v>
      </c>
      <c r="F623" s="828" t="s">
        <v>2969</v>
      </c>
      <c r="G623" s="829">
        <f>SUM(G624:G629)</f>
        <v>245.947484</v>
      </c>
      <c r="H623" s="830">
        <f>SUM(H624:H629)</f>
        <v>246</v>
      </c>
      <c r="J623" s="816">
        <f ca="1">SUMIF(表2.2024年公共财政支出决算表!$A$6:$A$1505,E623,表2.2024年公共财政支出决算表!$E$6:$E$1505)</f>
        <v>246</v>
      </c>
      <c r="K623" s="816">
        <f ca="1" t="shared" si="12"/>
        <v>0</v>
      </c>
    </row>
    <row r="624" ht="22.5" customHeight="1" spans="1:11">
      <c r="A624" s="827">
        <v>1030903</v>
      </c>
      <c r="B624" s="832" t="s">
        <v>2970</v>
      </c>
      <c r="C624" s="833"/>
      <c r="D624" s="834"/>
      <c r="E624" s="831">
        <v>2080901</v>
      </c>
      <c r="F624" s="832" t="s">
        <v>2971</v>
      </c>
      <c r="G624" s="833">
        <v>114.7275</v>
      </c>
      <c r="H624" s="834">
        <v>115</v>
      </c>
      <c r="J624" s="816">
        <f ca="1">SUMIF(表2.2024年公共财政支出决算表!$A$6:$A$1505,E624,表2.2024年公共财政支出决算表!$E$6:$E$1505)</f>
        <v>115</v>
      </c>
      <c r="K624" s="816">
        <f ca="1" t="shared" si="12"/>
        <v>0</v>
      </c>
    </row>
    <row r="625" ht="22.5" customHeight="1" spans="1:11">
      <c r="A625" s="827">
        <v>1030904</v>
      </c>
      <c r="B625" s="832" t="s">
        <v>2972</v>
      </c>
      <c r="C625" s="833"/>
      <c r="D625" s="834"/>
      <c r="E625" s="831">
        <v>2080902</v>
      </c>
      <c r="F625" s="832" t="s">
        <v>2973</v>
      </c>
      <c r="G625" s="833">
        <v>65.716776</v>
      </c>
      <c r="H625" s="834">
        <v>65</v>
      </c>
      <c r="J625" s="816">
        <f ca="1">SUMIF(表2.2024年公共财政支出决算表!$A$6:$A$1505,E625,表2.2024年公共财政支出决算表!$E$6:$E$1505)</f>
        <v>65</v>
      </c>
      <c r="K625" s="816">
        <f ca="1" t="shared" si="12"/>
        <v>0</v>
      </c>
    </row>
    <row r="626" ht="22.5" customHeight="1" spans="1:11">
      <c r="A626" s="827">
        <v>1030999</v>
      </c>
      <c r="B626" s="832" t="s">
        <v>2974</v>
      </c>
      <c r="C626" s="833"/>
      <c r="D626" s="834"/>
      <c r="E626" s="831">
        <v>2080903</v>
      </c>
      <c r="F626" s="832" t="s">
        <v>2975</v>
      </c>
      <c r="G626" s="833">
        <v>19.010408</v>
      </c>
      <c r="H626" s="834">
        <v>19</v>
      </c>
      <c r="J626" s="816">
        <f ca="1">SUMIF(表2.2024年公共财政支出决算表!$A$6:$A$1505,E626,表2.2024年公共财政支出决算表!$E$6:$E$1505)</f>
        <v>19</v>
      </c>
      <c r="K626" s="816">
        <f ca="1" t="shared" si="12"/>
        <v>0</v>
      </c>
    </row>
    <row r="627" ht="22.5" customHeight="1" spans="1:11">
      <c r="A627" s="827">
        <v>10399</v>
      </c>
      <c r="B627" s="828" t="s">
        <v>2976</v>
      </c>
      <c r="C627" s="829">
        <f>SUM(C628:C635)</f>
        <v>109.902408</v>
      </c>
      <c r="D627" s="830">
        <f>SUM(D628:D635)</f>
        <v>110</v>
      </c>
      <c r="E627" s="831">
        <v>2080904</v>
      </c>
      <c r="F627" s="832" t="s">
        <v>2977</v>
      </c>
      <c r="G627" s="833">
        <v>19.724</v>
      </c>
      <c r="H627" s="834">
        <v>20</v>
      </c>
      <c r="J627" s="816">
        <f ca="1">SUMIF(表2.2024年公共财政支出决算表!$A$6:$A$1505,E627,表2.2024年公共财政支出决算表!$E$6:$E$1505)</f>
        <v>20</v>
      </c>
      <c r="K627" s="816">
        <f ca="1" t="shared" si="12"/>
        <v>0</v>
      </c>
    </row>
    <row r="628" ht="22.5" customHeight="1" spans="1:11">
      <c r="A628" s="827">
        <v>1039904</v>
      </c>
      <c r="B628" s="832" t="s">
        <v>2978</v>
      </c>
      <c r="C628" s="833"/>
      <c r="D628" s="834"/>
      <c r="E628" s="831">
        <v>2080905</v>
      </c>
      <c r="F628" s="832" t="s">
        <v>2979</v>
      </c>
      <c r="G628" s="833">
        <v>26.7688</v>
      </c>
      <c r="H628" s="834">
        <v>27</v>
      </c>
      <c r="J628" s="816">
        <f ca="1">SUMIF(表2.2024年公共财政支出决算表!$A$6:$A$1505,E628,表2.2024年公共财政支出决算表!$E$6:$E$1505)</f>
        <v>27</v>
      </c>
      <c r="K628" s="816">
        <f ca="1" t="shared" si="12"/>
        <v>0</v>
      </c>
    </row>
    <row r="629" ht="22.5" customHeight="1" spans="1:11">
      <c r="A629" s="827">
        <v>1039907</v>
      </c>
      <c r="B629" s="832" t="s">
        <v>2980</v>
      </c>
      <c r="C629" s="833"/>
      <c r="D629" s="834"/>
      <c r="E629" s="831">
        <v>2080999</v>
      </c>
      <c r="F629" s="832" t="s">
        <v>2981</v>
      </c>
      <c r="G629" s="833"/>
      <c r="H629" s="834"/>
      <c r="J629" s="816">
        <f ca="1">SUMIF(表2.2024年公共财政支出决算表!$A$6:$A$1505,E629,表2.2024年公共财政支出决算表!$E$6:$E$1505)</f>
        <v>0</v>
      </c>
      <c r="K629" s="816">
        <f ca="1" t="shared" si="12"/>
        <v>0</v>
      </c>
    </row>
    <row r="630" ht="22.5" customHeight="1" spans="1:11">
      <c r="A630" s="827">
        <v>1039908</v>
      </c>
      <c r="B630" s="832" t="s">
        <v>2982</v>
      </c>
      <c r="C630" s="833"/>
      <c r="D630" s="834"/>
      <c r="E630" s="831">
        <v>20810</v>
      </c>
      <c r="F630" s="828" t="s">
        <v>2983</v>
      </c>
      <c r="G630" s="829">
        <f>SUM(G631:G637)</f>
        <v>3467.544663</v>
      </c>
      <c r="H630" s="830">
        <f>SUM(H631:H637)</f>
        <v>3467</v>
      </c>
      <c r="J630" s="816">
        <f ca="1">SUMIF(表2.2024年公共财政支出决算表!$A$6:$A$1505,E630,表2.2024年公共财政支出决算表!$E$6:$E$1505)</f>
        <v>3467</v>
      </c>
      <c r="K630" s="816">
        <f ca="1" t="shared" si="12"/>
        <v>0</v>
      </c>
    </row>
    <row r="631" ht="22.5" customHeight="1" spans="1:11">
      <c r="A631" s="827">
        <v>1039912</v>
      </c>
      <c r="B631" s="832" t="s">
        <v>2984</v>
      </c>
      <c r="C631" s="833"/>
      <c r="D631" s="834"/>
      <c r="E631" s="831">
        <v>2081001</v>
      </c>
      <c r="F631" s="832" t="s">
        <v>2985</v>
      </c>
      <c r="G631" s="833">
        <v>96.764</v>
      </c>
      <c r="H631" s="834">
        <v>97</v>
      </c>
      <c r="J631" s="816">
        <f ca="1">SUMIF(表2.2024年公共财政支出决算表!$A$6:$A$1505,E631,表2.2024年公共财政支出决算表!$E$6:$E$1505)</f>
        <v>97</v>
      </c>
      <c r="K631" s="816">
        <f ca="1" t="shared" si="12"/>
        <v>0</v>
      </c>
    </row>
    <row r="632" ht="22.5" customHeight="1" spans="1:11">
      <c r="A632" s="827">
        <v>1039913</v>
      </c>
      <c r="B632" s="832" t="s">
        <v>2986</v>
      </c>
      <c r="C632" s="833"/>
      <c r="D632" s="834"/>
      <c r="E632" s="831">
        <v>2081002</v>
      </c>
      <c r="F632" s="832" t="s">
        <v>2987</v>
      </c>
      <c r="G632" s="833">
        <v>463.149466</v>
      </c>
      <c r="H632" s="834">
        <v>463</v>
      </c>
      <c r="J632" s="816">
        <f ca="1">SUMIF(表2.2024年公共财政支出决算表!$A$6:$A$1505,E632,表2.2024年公共财政支出决算表!$E$6:$E$1505)</f>
        <v>463</v>
      </c>
      <c r="K632" s="816">
        <f ca="1" t="shared" si="12"/>
        <v>0</v>
      </c>
    </row>
    <row r="633" ht="22.5" customHeight="1" spans="1:11">
      <c r="A633" s="827">
        <v>1039914</v>
      </c>
      <c r="B633" s="832" t="s">
        <v>2988</v>
      </c>
      <c r="C633" s="833"/>
      <c r="D633" s="834"/>
      <c r="E633" s="831">
        <v>2081003</v>
      </c>
      <c r="F633" s="832" t="s">
        <v>2989</v>
      </c>
      <c r="G633" s="833"/>
      <c r="H633" s="834"/>
      <c r="J633" s="816">
        <f ca="1">SUMIF(表2.2024年公共财政支出决算表!$A$6:$A$1505,E633,表2.2024年公共财政支出决算表!$E$6:$E$1505)</f>
        <v>0</v>
      </c>
      <c r="K633" s="816">
        <f ca="1" t="shared" si="12"/>
        <v>0</v>
      </c>
    </row>
    <row r="634" ht="22.5" customHeight="1" spans="1:11">
      <c r="A634" s="827">
        <v>1039915</v>
      </c>
      <c r="B634" s="832" t="s">
        <v>2990</v>
      </c>
      <c r="C634" s="833"/>
      <c r="D634" s="834"/>
      <c r="E634" s="831">
        <v>2081004</v>
      </c>
      <c r="F634" s="832" t="s">
        <v>2991</v>
      </c>
      <c r="G634" s="833">
        <v>755.467197</v>
      </c>
      <c r="H634" s="834">
        <v>755</v>
      </c>
      <c r="J634" s="816">
        <f ca="1">SUMIF(表2.2024年公共财政支出决算表!$A$6:$A$1505,E634,表2.2024年公共财政支出决算表!$E$6:$E$1505)</f>
        <v>755</v>
      </c>
      <c r="K634" s="816">
        <f ca="1" t="shared" si="12"/>
        <v>0</v>
      </c>
    </row>
    <row r="635" ht="22.5" customHeight="1" spans="1:11">
      <c r="A635" s="827">
        <v>1039999</v>
      </c>
      <c r="B635" s="832" t="s">
        <v>2992</v>
      </c>
      <c r="C635" s="833">
        <v>109.902408</v>
      </c>
      <c r="D635" s="834">
        <v>110</v>
      </c>
      <c r="E635" s="831">
        <v>2081005</v>
      </c>
      <c r="F635" s="832" t="s">
        <v>2993</v>
      </c>
      <c r="G635" s="833"/>
      <c r="H635" s="834"/>
      <c r="J635" s="816">
        <f ca="1">SUMIF(表2.2024年公共财政支出决算表!$A$6:$A$1505,E635,表2.2024年公共财政支出决算表!$E$6:$E$1505)</f>
        <v>0</v>
      </c>
      <c r="K635" s="816">
        <f ca="1" t="shared" si="12"/>
        <v>0</v>
      </c>
    </row>
    <row r="636" ht="22.5" customHeight="1" spans="1:11">
      <c r="A636" s="827"/>
      <c r="B636" s="832"/>
      <c r="C636" s="839"/>
      <c r="D636" s="840"/>
      <c r="E636" s="831">
        <v>2081006</v>
      </c>
      <c r="F636" s="832" t="s">
        <v>2994</v>
      </c>
      <c r="G636" s="833">
        <v>2152.164</v>
      </c>
      <c r="H636" s="834">
        <v>2152</v>
      </c>
      <c r="J636" s="816">
        <f ca="1">SUMIF(表2.2024年公共财政支出决算表!$A$6:$A$1505,E636,表2.2024年公共财政支出决算表!$E$6:$E$1505)</f>
        <v>2152</v>
      </c>
      <c r="K636" s="816">
        <f ca="1" t="shared" si="12"/>
        <v>0</v>
      </c>
    </row>
    <row r="637" ht="22.5" customHeight="1" spans="1:11">
      <c r="A637" s="827"/>
      <c r="B637" s="828" t="s">
        <v>908</v>
      </c>
      <c r="C637" s="829">
        <f>C638+C688</f>
        <v>14676.091537</v>
      </c>
      <c r="D637" s="830">
        <f>D638+D688</f>
        <v>14676</v>
      </c>
      <c r="E637" s="831">
        <v>2081099</v>
      </c>
      <c r="F637" s="832" t="s">
        <v>2995</v>
      </c>
      <c r="G637" s="833"/>
      <c r="H637" s="834"/>
      <c r="J637" s="816">
        <f ca="1">SUMIF(表2.2024年公共财政支出决算表!$A$6:$A$1505,E637,表2.2024年公共财政支出决算表!$E$6:$E$1505)</f>
        <v>0</v>
      </c>
      <c r="K637" s="816">
        <f ca="1" t="shared" si="12"/>
        <v>0</v>
      </c>
    </row>
    <row r="638" ht="22.5" customHeight="1" spans="1:11">
      <c r="A638" s="827">
        <v>10301</v>
      </c>
      <c r="B638" s="828" t="s">
        <v>2996</v>
      </c>
      <c r="C638" s="829">
        <f>SUM(C639,C642:C649,C655:C656,C659:C662,C665:C667,C670:C674,C677:C678,C686:C687,C798:C799)</f>
        <v>10019.856981</v>
      </c>
      <c r="D638" s="830">
        <f>SUM(D639,D642:D649,D655:D656,D659:D662,D665:D667,D670:D674,D677:D678,D686:D687,D798:D799)</f>
        <v>10020</v>
      </c>
      <c r="E638" s="831">
        <v>20811</v>
      </c>
      <c r="F638" s="828" t="s">
        <v>2997</v>
      </c>
      <c r="G638" s="829">
        <f>SUM(G639:G646)</f>
        <v>1393.320799</v>
      </c>
      <c r="H638" s="830">
        <f>SUM(H639:H646)</f>
        <v>1393</v>
      </c>
      <c r="J638" s="816">
        <f ca="1">SUMIF(表2.2024年公共财政支出决算表!$A$6:$A$1505,E638,表2.2024年公共财政支出决算表!$E$6:$E$1505)</f>
        <v>1393</v>
      </c>
      <c r="K638" s="816">
        <f ca="1" t="shared" si="12"/>
        <v>0</v>
      </c>
    </row>
    <row r="639" ht="22.5" customHeight="1" spans="1:11">
      <c r="A639" s="827">
        <v>1030102</v>
      </c>
      <c r="B639" s="832" t="s">
        <v>2998</v>
      </c>
      <c r="C639" s="829">
        <f>SUM(C640:C641)</f>
        <v>0</v>
      </c>
      <c r="D639" s="830">
        <f>SUM(D640:D641)</f>
        <v>0</v>
      </c>
      <c r="E639" s="831">
        <v>2081101</v>
      </c>
      <c r="F639" s="832" t="s">
        <v>1980</v>
      </c>
      <c r="G639" s="833">
        <v>94.875319</v>
      </c>
      <c r="H639" s="834">
        <v>95</v>
      </c>
      <c r="J639" s="816">
        <f ca="1">SUMIF(表2.2024年公共财政支出决算表!$A$6:$A$1505,E639,表2.2024年公共财政支出决算表!$E$6:$E$1505)</f>
        <v>95</v>
      </c>
      <c r="K639" s="816">
        <f ca="1" t="shared" si="12"/>
        <v>0</v>
      </c>
    </row>
    <row r="640" ht="22.5" customHeight="1" spans="1:11">
      <c r="A640" s="827">
        <v>103010201</v>
      </c>
      <c r="B640" s="832" t="s">
        <v>2999</v>
      </c>
      <c r="C640" s="833"/>
      <c r="D640" s="834"/>
      <c r="E640" s="831">
        <v>2081102</v>
      </c>
      <c r="F640" s="832" t="s">
        <v>1982</v>
      </c>
      <c r="G640" s="833">
        <v>6.3396</v>
      </c>
      <c r="H640" s="834">
        <v>6</v>
      </c>
      <c r="J640" s="816">
        <f ca="1">SUMIF(表2.2024年公共财政支出决算表!$A$6:$A$1505,E640,表2.2024年公共财政支出决算表!$E$6:$E$1505)</f>
        <v>6</v>
      </c>
      <c r="K640" s="816">
        <f ca="1" t="shared" si="12"/>
        <v>0</v>
      </c>
    </row>
    <row r="641" ht="22.5" customHeight="1" spans="1:11">
      <c r="A641" s="827">
        <v>103010202</v>
      </c>
      <c r="B641" s="832" t="s">
        <v>3000</v>
      </c>
      <c r="C641" s="833"/>
      <c r="D641" s="834"/>
      <c r="E641" s="831">
        <v>2081103</v>
      </c>
      <c r="F641" s="832" t="s">
        <v>1984</v>
      </c>
      <c r="G641" s="833"/>
      <c r="H641" s="834"/>
      <c r="J641" s="816">
        <f ca="1">SUMIF(表2.2024年公共财政支出决算表!$A$6:$A$1505,E641,表2.2024年公共财政支出决算表!$E$6:$E$1505)</f>
        <v>0</v>
      </c>
      <c r="K641" s="816">
        <f ca="1" t="shared" si="12"/>
        <v>0</v>
      </c>
    </row>
    <row r="642" ht="22.5" customHeight="1" spans="1:11">
      <c r="A642" s="827">
        <v>1030106</v>
      </c>
      <c r="B642" s="832" t="s">
        <v>3001</v>
      </c>
      <c r="C642" s="833"/>
      <c r="D642" s="834"/>
      <c r="E642" s="831">
        <v>2081104</v>
      </c>
      <c r="F642" s="832" t="s">
        <v>3002</v>
      </c>
      <c r="G642" s="833">
        <v>31</v>
      </c>
      <c r="H642" s="834">
        <v>31</v>
      </c>
      <c r="J642" s="816">
        <f ca="1">SUMIF(表2.2024年公共财政支出决算表!$A$6:$A$1505,E642,表2.2024年公共财政支出决算表!$E$6:$E$1505)</f>
        <v>31</v>
      </c>
      <c r="K642" s="816">
        <f ca="1" t="shared" si="12"/>
        <v>0</v>
      </c>
    </row>
    <row r="643" ht="22.5" customHeight="1" spans="1:11">
      <c r="A643" s="827">
        <v>1030110</v>
      </c>
      <c r="B643" s="832" t="s">
        <v>3003</v>
      </c>
      <c r="C643" s="833"/>
      <c r="D643" s="834"/>
      <c r="E643" s="831">
        <v>2081105</v>
      </c>
      <c r="F643" s="832" t="s">
        <v>3004</v>
      </c>
      <c r="G643" s="833">
        <v>328.977</v>
      </c>
      <c r="H643" s="834">
        <v>329</v>
      </c>
      <c r="J643" s="816">
        <f ca="1">SUMIF(表2.2024年公共财政支出决算表!$A$6:$A$1505,E643,表2.2024年公共财政支出决算表!$E$6:$E$1505)</f>
        <v>329</v>
      </c>
      <c r="K643" s="816">
        <f ca="1" t="shared" si="12"/>
        <v>0</v>
      </c>
    </row>
    <row r="644" ht="22.5" customHeight="1" spans="1:11">
      <c r="A644" s="827">
        <v>1030112</v>
      </c>
      <c r="B644" s="832" t="s">
        <v>3005</v>
      </c>
      <c r="C644" s="833"/>
      <c r="D644" s="834"/>
      <c r="E644" s="831">
        <v>2081106</v>
      </c>
      <c r="F644" s="832" t="s">
        <v>3006</v>
      </c>
      <c r="G644" s="833"/>
      <c r="H644" s="834"/>
      <c r="J644" s="816">
        <f ca="1">SUMIF(表2.2024年公共财政支出决算表!$A$6:$A$1505,E644,表2.2024年公共财政支出决算表!$E$6:$E$1505)</f>
        <v>0</v>
      </c>
      <c r="K644" s="816">
        <f ca="1" t="shared" si="12"/>
        <v>0</v>
      </c>
    </row>
    <row r="645" ht="22.5" customHeight="1" spans="1:11">
      <c r="A645" s="827">
        <v>1030121</v>
      </c>
      <c r="B645" s="832" t="s">
        <v>3007</v>
      </c>
      <c r="C645" s="833"/>
      <c r="D645" s="834"/>
      <c r="E645" s="831">
        <v>2081107</v>
      </c>
      <c r="F645" s="832" t="s">
        <v>3008</v>
      </c>
      <c r="G645" s="833">
        <v>932.12888</v>
      </c>
      <c r="H645" s="834">
        <v>932</v>
      </c>
      <c r="J645" s="816">
        <f ca="1">SUMIF(表2.2024年公共财政支出决算表!$A$6:$A$1505,E645,表2.2024年公共财政支出决算表!$E$6:$E$1505)</f>
        <v>932</v>
      </c>
      <c r="K645" s="816">
        <f ca="1" t="shared" si="12"/>
        <v>0</v>
      </c>
    </row>
    <row r="646" ht="22.5" customHeight="1" spans="1:11">
      <c r="A646" s="827">
        <v>1030129</v>
      </c>
      <c r="B646" s="832" t="s">
        <v>3009</v>
      </c>
      <c r="C646" s="833"/>
      <c r="D646" s="834"/>
      <c r="E646" s="831">
        <v>2081199</v>
      </c>
      <c r="F646" s="832" t="s">
        <v>3010</v>
      </c>
      <c r="G646" s="833"/>
      <c r="H646" s="834"/>
      <c r="J646" s="816">
        <f ca="1">SUMIF(表2.2024年公共财政支出决算表!$A$6:$A$1505,E646,表2.2024年公共财政支出决算表!$E$6:$E$1505)</f>
        <v>0</v>
      </c>
      <c r="K646" s="816">
        <f ca="1" t="shared" si="12"/>
        <v>0</v>
      </c>
    </row>
    <row r="647" ht="22.5" customHeight="1" spans="1:11">
      <c r="A647" s="827">
        <v>1030146</v>
      </c>
      <c r="B647" s="832" t="s">
        <v>3011</v>
      </c>
      <c r="C647" s="833"/>
      <c r="D647" s="834"/>
      <c r="E647" s="831">
        <v>20816</v>
      </c>
      <c r="F647" s="828" t="s">
        <v>3012</v>
      </c>
      <c r="G647" s="829">
        <f>SUM(G648:G652)</f>
        <v>106.394962</v>
      </c>
      <c r="H647" s="830">
        <f>SUM(H648:H652)</f>
        <v>106</v>
      </c>
      <c r="J647" s="816">
        <f ca="1">SUMIF(表2.2024年公共财政支出决算表!$A$6:$A$1505,E647,表2.2024年公共财政支出决算表!$E$6:$E$1505)</f>
        <v>106</v>
      </c>
      <c r="K647" s="816">
        <f ca="1" t="shared" ref="K647:K710" si="13">H647-J647</f>
        <v>0</v>
      </c>
    </row>
    <row r="648" ht="22.5" customHeight="1" spans="1:11">
      <c r="A648" s="827">
        <v>1030147</v>
      </c>
      <c r="B648" s="832" t="s">
        <v>3013</v>
      </c>
      <c r="C648" s="833"/>
      <c r="D648" s="834"/>
      <c r="E648" s="831">
        <v>2081601</v>
      </c>
      <c r="F648" s="832" t="s">
        <v>1980</v>
      </c>
      <c r="G648" s="833">
        <v>106.394962</v>
      </c>
      <c r="H648" s="834">
        <v>106</v>
      </c>
      <c r="J648" s="816">
        <f ca="1">SUMIF(表2.2024年公共财政支出决算表!$A$6:$A$1505,E648,表2.2024年公共财政支出决算表!$E$6:$E$1505)</f>
        <v>106</v>
      </c>
      <c r="K648" s="816">
        <f ca="1" t="shared" si="13"/>
        <v>0</v>
      </c>
    </row>
    <row r="649" ht="22.5" customHeight="1" spans="1:11">
      <c r="A649" s="827">
        <v>1030148</v>
      </c>
      <c r="B649" s="832" t="s">
        <v>3014</v>
      </c>
      <c r="C649" s="829">
        <f>SUM(C650:C654)</f>
        <v>9242.16489</v>
      </c>
      <c r="D649" s="830">
        <f>SUM(D650:D654)</f>
        <v>9242</v>
      </c>
      <c r="E649" s="831">
        <v>2081602</v>
      </c>
      <c r="F649" s="832" t="s">
        <v>1982</v>
      </c>
      <c r="G649" s="833"/>
      <c r="H649" s="834"/>
      <c r="J649" s="816">
        <f ca="1">SUMIF(表2.2024年公共财政支出决算表!$A$6:$A$1505,E649,表2.2024年公共财政支出决算表!$E$6:$E$1505)</f>
        <v>0</v>
      </c>
      <c r="K649" s="816">
        <f ca="1" t="shared" si="13"/>
        <v>0</v>
      </c>
    </row>
    <row r="650" ht="22.5" customHeight="1" spans="1:11">
      <c r="A650" s="827">
        <v>103014801</v>
      </c>
      <c r="B650" s="832" t="s">
        <v>3015</v>
      </c>
      <c r="C650" s="833">
        <v>7392.461076</v>
      </c>
      <c r="D650" s="834">
        <v>7392</v>
      </c>
      <c r="E650" s="831">
        <v>2081603</v>
      </c>
      <c r="F650" s="832" t="s">
        <v>1984</v>
      </c>
      <c r="G650" s="833"/>
      <c r="H650" s="834"/>
      <c r="J650" s="816">
        <f ca="1">SUMIF(表2.2024年公共财政支出决算表!$A$6:$A$1505,E650,表2.2024年公共财政支出决算表!$E$6:$E$1505)</f>
        <v>0</v>
      </c>
      <c r="K650" s="816">
        <f ca="1" t="shared" si="13"/>
        <v>0</v>
      </c>
    </row>
    <row r="651" ht="22.5" customHeight="1" spans="1:11">
      <c r="A651" s="827">
        <v>103014802</v>
      </c>
      <c r="B651" s="832" t="s">
        <v>3016</v>
      </c>
      <c r="C651" s="833">
        <v>372.268723</v>
      </c>
      <c r="D651" s="834">
        <v>372</v>
      </c>
      <c r="E651" s="831">
        <v>2081650</v>
      </c>
      <c r="F651" s="832" t="s">
        <v>1998</v>
      </c>
      <c r="G651" s="833"/>
      <c r="H651" s="834"/>
      <c r="J651" s="816">
        <f ca="1">SUMIF(表2.2024年公共财政支出决算表!$A$6:$A$1505,E651,表2.2024年公共财政支出决算表!$E$6:$E$1505)</f>
        <v>0</v>
      </c>
      <c r="K651" s="816">
        <f ca="1" t="shared" si="13"/>
        <v>0</v>
      </c>
    </row>
    <row r="652" ht="22.5" customHeight="1" spans="1:11">
      <c r="A652" s="827">
        <v>103014803</v>
      </c>
      <c r="B652" s="832" t="s">
        <v>3017</v>
      </c>
      <c r="C652" s="833">
        <v>1994.761691</v>
      </c>
      <c r="D652" s="834">
        <v>1995</v>
      </c>
      <c r="E652" s="831">
        <v>2081699</v>
      </c>
      <c r="F652" s="832" t="s">
        <v>3018</v>
      </c>
      <c r="G652" s="833"/>
      <c r="H652" s="834"/>
      <c r="J652" s="816">
        <f ca="1">SUMIF(表2.2024年公共财政支出决算表!$A$6:$A$1505,E652,表2.2024年公共财政支出决算表!$E$6:$E$1505)</f>
        <v>0</v>
      </c>
      <c r="K652" s="816">
        <f ca="1" t="shared" si="13"/>
        <v>0</v>
      </c>
    </row>
    <row r="653" ht="22.5" customHeight="1" spans="1:11">
      <c r="A653" s="827">
        <v>103014898</v>
      </c>
      <c r="B653" s="832" t="s">
        <v>3019</v>
      </c>
      <c r="C653" s="833">
        <v>-517.3266</v>
      </c>
      <c r="D653" s="834">
        <v>-517</v>
      </c>
      <c r="E653" s="831">
        <v>20819</v>
      </c>
      <c r="F653" s="828" t="s">
        <v>3020</v>
      </c>
      <c r="G653" s="829">
        <f>SUM(G654:G655)</f>
        <v>6224.465702</v>
      </c>
      <c r="H653" s="830">
        <f>SUM(H654:H655)</f>
        <v>6224</v>
      </c>
      <c r="J653" s="816">
        <f ca="1">SUMIF(表2.2024年公共财政支出决算表!$A$6:$A$1505,E653,表2.2024年公共财政支出决算表!$E$6:$E$1505)</f>
        <v>6224</v>
      </c>
      <c r="K653" s="816">
        <f ca="1" t="shared" si="13"/>
        <v>0</v>
      </c>
    </row>
    <row r="654" ht="22.5" customHeight="1" spans="1:11">
      <c r="A654" s="827">
        <v>103014899</v>
      </c>
      <c r="B654" s="832" t="s">
        <v>3021</v>
      </c>
      <c r="C654" s="833"/>
      <c r="D654" s="834"/>
      <c r="E654" s="831">
        <v>2081901</v>
      </c>
      <c r="F654" s="832" t="s">
        <v>3022</v>
      </c>
      <c r="G654" s="833">
        <v>931.5293</v>
      </c>
      <c r="H654" s="834">
        <v>931</v>
      </c>
      <c r="J654" s="816">
        <f ca="1">SUMIF(表2.2024年公共财政支出决算表!$A$6:$A$1505,E654,表2.2024年公共财政支出决算表!$E$6:$E$1505)</f>
        <v>931</v>
      </c>
      <c r="K654" s="816">
        <f ca="1" t="shared" si="13"/>
        <v>0</v>
      </c>
    </row>
    <row r="655" ht="22.5" customHeight="1" spans="1:11">
      <c r="A655" s="827">
        <v>1030149</v>
      </c>
      <c r="B655" s="832" t="s">
        <v>3023</v>
      </c>
      <c r="C655" s="833"/>
      <c r="D655" s="834"/>
      <c r="E655" s="831">
        <v>2081902</v>
      </c>
      <c r="F655" s="832" t="s">
        <v>3024</v>
      </c>
      <c r="G655" s="833">
        <v>5292.936402</v>
      </c>
      <c r="H655" s="834">
        <v>5293</v>
      </c>
      <c r="J655" s="816">
        <f ca="1">SUMIF(表2.2024年公共财政支出决算表!$A$6:$A$1505,E655,表2.2024年公共财政支出决算表!$E$6:$E$1505)</f>
        <v>5293</v>
      </c>
      <c r="K655" s="816">
        <f ca="1" t="shared" si="13"/>
        <v>0</v>
      </c>
    </row>
    <row r="656" ht="22.5" customHeight="1" spans="1:11">
      <c r="A656" s="827">
        <v>1030150</v>
      </c>
      <c r="B656" s="832" t="s">
        <v>3025</v>
      </c>
      <c r="C656" s="829">
        <f t="shared" ref="C656:H656" si="14">SUM(C657:C658)</f>
        <v>0</v>
      </c>
      <c r="D656" s="830">
        <f t="shared" si="14"/>
        <v>0</v>
      </c>
      <c r="E656" s="831">
        <v>20820</v>
      </c>
      <c r="F656" s="828" t="s">
        <v>3026</v>
      </c>
      <c r="G656" s="829">
        <f t="shared" si="14"/>
        <v>248.8728</v>
      </c>
      <c r="H656" s="830">
        <f t="shared" si="14"/>
        <v>249</v>
      </c>
      <c r="J656" s="816">
        <f ca="1">SUMIF(表2.2024年公共财政支出决算表!$A$6:$A$1505,E656,表2.2024年公共财政支出决算表!$E$6:$E$1505)</f>
        <v>249</v>
      </c>
      <c r="K656" s="816">
        <f ca="1" t="shared" si="13"/>
        <v>0</v>
      </c>
    </row>
    <row r="657" ht="22.5" customHeight="1" spans="1:11">
      <c r="A657" s="827">
        <v>103015001</v>
      </c>
      <c r="B657" s="832" t="s">
        <v>3027</v>
      </c>
      <c r="C657" s="833"/>
      <c r="D657" s="834"/>
      <c r="E657" s="831">
        <v>2082001</v>
      </c>
      <c r="F657" s="832" t="s">
        <v>3028</v>
      </c>
      <c r="G657" s="833">
        <v>248.8728</v>
      </c>
      <c r="H657" s="834">
        <v>249</v>
      </c>
      <c r="J657" s="816">
        <f ca="1">SUMIF(表2.2024年公共财政支出决算表!$A$6:$A$1505,E657,表2.2024年公共财政支出决算表!$E$6:$E$1505)</f>
        <v>249</v>
      </c>
      <c r="K657" s="816">
        <f ca="1" t="shared" si="13"/>
        <v>0</v>
      </c>
    </row>
    <row r="658" ht="22.5" customHeight="1" spans="1:11">
      <c r="A658" s="827">
        <v>103015002</v>
      </c>
      <c r="B658" s="832" t="s">
        <v>3029</v>
      </c>
      <c r="C658" s="833"/>
      <c r="D658" s="834"/>
      <c r="E658" s="831">
        <v>2082002</v>
      </c>
      <c r="F658" s="832" t="s">
        <v>3030</v>
      </c>
      <c r="G658" s="833"/>
      <c r="H658" s="834"/>
      <c r="J658" s="816">
        <f ca="1">SUMIF(表2.2024年公共财政支出决算表!$A$6:$A$1505,E658,表2.2024年公共财政支出决算表!$E$6:$E$1505)</f>
        <v>0</v>
      </c>
      <c r="K658" s="816">
        <f ca="1" t="shared" si="13"/>
        <v>0</v>
      </c>
    </row>
    <row r="659" ht="22.5" customHeight="1" spans="1:11">
      <c r="A659" s="827">
        <v>1030152</v>
      </c>
      <c r="B659" s="832" t="s">
        <v>3031</v>
      </c>
      <c r="C659" s="833"/>
      <c r="D659" s="834"/>
      <c r="E659" s="831">
        <v>20821</v>
      </c>
      <c r="F659" s="828" t="s">
        <v>3032</v>
      </c>
      <c r="G659" s="829">
        <f>SUM(G660:G661)</f>
        <v>2260.399735</v>
      </c>
      <c r="H659" s="830">
        <f>SUM(H660:H661)</f>
        <v>2260</v>
      </c>
      <c r="J659" s="816">
        <f ca="1">SUMIF(表2.2024年公共财政支出决算表!$A$6:$A$1505,E659,表2.2024年公共财政支出决算表!$E$6:$E$1505)</f>
        <v>2260</v>
      </c>
      <c r="K659" s="816">
        <f ca="1" t="shared" si="13"/>
        <v>0</v>
      </c>
    </row>
    <row r="660" ht="22.5" customHeight="1" spans="1:11">
      <c r="A660" s="827">
        <v>1030153</v>
      </c>
      <c r="B660" s="832" t="s">
        <v>3033</v>
      </c>
      <c r="C660" s="833"/>
      <c r="D660" s="834"/>
      <c r="E660" s="831">
        <v>2082101</v>
      </c>
      <c r="F660" s="832" t="s">
        <v>3034</v>
      </c>
      <c r="G660" s="833">
        <v>932.75</v>
      </c>
      <c r="H660" s="834">
        <v>933</v>
      </c>
      <c r="J660" s="816">
        <f ca="1">SUMIF(表2.2024年公共财政支出决算表!$A$6:$A$1505,E660,表2.2024年公共财政支出决算表!$E$6:$E$1505)</f>
        <v>933</v>
      </c>
      <c r="K660" s="816">
        <f ca="1" t="shared" si="13"/>
        <v>0</v>
      </c>
    </row>
    <row r="661" ht="22.5" customHeight="1" spans="1:11">
      <c r="A661" s="827">
        <v>1030154</v>
      </c>
      <c r="B661" s="832" t="s">
        <v>3035</v>
      </c>
      <c r="C661" s="833"/>
      <c r="D661" s="834"/>
      <c r="E661" s="831">
        <v>2082102</v>
      </c>
      <c r="F661" s="832" t="s">
        <v>3036</v>
      </c>
      <c r="G661" s="833">
        <v>1327.649735</v>
      </c>
      <c r="H661" s="834">
        <v>1327</v>
      </c>
      <c r="J661" s="816">
        <f ca="1">SUMIF(表2.2024年公共财政支出决算表!$A$6:$A$1505,E661,表2.2024年公共财政支出决算表!$E$6:$E$1505)</f>
        <v>1327</v>
      </c>
      <c r="K661" s="816">
        <f ca="1" t="shared" si="13"/>
        <v>0</v>
      </c>
    </row>
    <row r="662" ht="22.5" customHeight="1" spans="1:11">
      <c r="A662" s="827">
        <v>1030155</v>
      </c>
      <c r="B662" s="832" t="s">
        <v>3037</v>
      </c>
      <c r="C662" s="829">
        <f>C663+C664</f>
        <v>0</v>
      </c>
      <c r="D662" s="830">
        <f>D663+D664</f>
        <v>0</v>
      </c>
      <c r="E662" s="831">
        <v>20824</v>
      </c>
      <c r="F662" s="828" t="s">
        <v>3038</v>
      </c>
      <c r="G662" s="829">
        <f>SUM(G663:G664)</f>
        <v>0</v>
      </c>
      <c r="H662" s="830">
        <f>SUM(H663:H664)</f>
        <v>0</v>
      </c>
      <c r="J662" s="816">
        <f ca="1">SUMIF(表2.2024年公共财政支出决算表!$A$6:$A$1505,E662,表2.2024年公共财政支出决算表!$E$6:$E$1505)</f>
        <v>0</v>
      </c>
      <c r="K662" s="816">
        <f ca="1" t="shared" si="13"/>
        <v>0</v>
      </c>
    </row>
    <row r="663" ht="22.5" customHeight="1" spans="1:11">
      <c r="A663" s="827">
        <v>103015501</v>
      </c>
      <c r="B663" s="832" t="s">
        <v>3039</v>
      </c>
      <c r="C663" s="833"/>
      <c r="D663" s="834"/>
      <c r="E663" s="831">
        <v>2082401</v>
      </c>
      <c r="F663" s="832" t="s">
        <v>3040</v>
      </c>
      <c r="G663" s="833"/>
      <c r="H663" s="834"/>
      <c r="J663" s="816">
        <f ca="1">SUMIF(表2.2024年公共财政支出决算表!$A$6:$A$1505,E663,表2.2024年公共财政支出决算表!$E$6:$E$1505)</f>
        <v>0</v>
      </c>
      <c r="K663" s="816">
        <f ca="1" t="shared" si="13"/>
        <v>0</v>
      </c>
    </row>
    <row r="664" ht="22.5" customHeight="1" spans="1:11">
      <c r="A664" s="827">
        <v>103015502</v>
      </c>
      <c r="B664" s="832" t="s">
        <v>3041</v>
      </c>
      <c r="C664" s="833"/>
      <c r="D664" s="834"/>
      <c r="E664" s="831">
        <v>2082402</v>
      </c>
      <c r="F664" s="832" t="s">
        <v>3042</v>
      </c>
      <c r="G664" s="833"/>
      <c r="H664" s="834"/>
      <c r="J664" s="816">
        <f ca="1">SUMIF(表2.2024年公共财政支出决算表!$A$6:$A$1505,E664,表2.2024年公共财政支出决算表!$E$6:$E$1505)</f>
        <v>0</v>
      </c>
      <c r="K664" s="816">
        <f ca="1" t="shared" si="13"/>
        <v>0</v>
      </c>
    </row>
    <row r="665" ht="22.5" customHeight="1" spans="1:11">
      <c r="A665" s="827">
        <v>1030156</v>
      </c>
      <c r="B665" s="832" t="s">
        <v>3043</v>
      </c>
      <c r="C665" s="833"/>
      <c r="D665" s="834"/>
      <c r="E665" s="831">
        <v>20825</v>
      </c>
      <c r="F665" s="828" t="s">
        <v>3044</v>
      </c>
      <c r="G665" s="829">
        <f>SUM(G666:G667)</f>
        <v>48.53624</v>
      </c>
      <c r="H665" s="830">
        <f>SUM(H666:H667)</f>
        <v>49</v>
      </c>
      <c r="J665" s="816">
        <f ca="1">SUMIF(表2.2024年公共财政支出决算表!$A$6:$A$1505,E665,表2.2024年公共财政支出决算表!$E$6:$E$1505)</f>
        <v>49</v>
      </c>
      <c r="K665" s="816">
        <f ca="1" t="shared" si="13"/>
        <v>0</v>
      </c>
    </row>
    <row r="666" ht="22.5" customHeight="1" spans="1:11">
      <c r="A666" s="827">
        <v>1030157</v>
      </c>
      <c r="B666" s="832" t="s">
        <v>3045</v>
      </c>
      <c r="C666" s="833"/>
      <c r="D666" s="834"/>
      <c r="E666" s="831">
        <v>2082501</v>
      </c>
      <c r="F666" s="832" t="s">
        <v>3046</v>
      </c>
      <c r="G666" s="833"/>
      <c r="H666" s="834"/>
      <c r="J666" s="816">
        <f ca="1">SUMIF(表2.2024年公共财政支出决算表!$A$6:$A$1505,E666,表2.2024年公共财政支出决算表!$E$6:$E$1505)</f>
        <v>0</v>
      </c>
      <c r="K666" s="816">
        <f ca="1" t="shared" si="13"/>
        <v>0</v>
      </c>
    </row>
    <row r="667" ht="22.5" customHeight="1" spans="1:11">
      <c r="A667" s="827">
        <v>1030158</v>
      </c>
      <c r="B667" s="832" t="s">
        <v>3047</v>
      </c>
      <c r="C667" s="829">
        <f>SUM(C668:C669)</f>
        <v>0</v>
      </c>
      <c r="D667" s="830">
        <f>SUM(D668:D669)</f>
        <v>0</v>
      </c>
      <c r="E667" s="831">
        <v>2082502</v>
      </c>
      <c r="F667" s="832" t="s">
        <v>3048</v>
      </c>
      <c r="G667" s="833">
        <v>48.53624</v>
      </c>
      <c r="H667" s="834">
        <v>49</v>
      </c>
      <c r="J667" s="816">
        <f ca="1">SUMIF(表2.2024年公共财政支出决算表!$A$6:$A$1505,E667,表2.2024年公共财政支出决算表!$E$6:$E$1505)</f>
        <v>49</v>
      </c>
      <c r="K667" s="816">
        <f ca="1" t="shared" si="13"/>
        <v>0</v>
      </c>
    </row>
    <row r="668" ht="22.5" customHeight="1" spans="1:11">
      <c r="A668" s="827">
        <v>103015801</v>
      </c>
      <c r="B668" s="832" t="s">
        <v>3049</v>
      </c>
      <c r="C668" s="833"/>
      <c r="D668" s="834"/>
      <c r="E668" s="831">
        <v>20826</v>
      </c>
      <c r="F668" s="828" t="s">
        <v>3050</v>
      </c>
      <c r="G668" s="829">
        <f>SUM(G669:G671)</f>
        <v>280.0812</v>
      </c>
      <c r="H668" s="830">
        <f>SUM(H669:H671)</f>
        <v>280</v>
      </c>
      <c r="J668" s="816">
        <f ca="1">SUMIF(表2.2024年公共财政支出决算表!$A$6:$A$1505,E668,表2.2024年公共财政支出决算表!$E$6:$E$1505)</f>
        <v>280</v>
      </c>
      <c r="K668" s="816">
        <f ca="1" t="shared" si="13"/>
        <v>0</v>
      </c>
    </row>
    <row r="669" ht="22.5" customHeight="1" spans="1:11">
      <c r="A669" s="827">
        <v>103015803</v>
      </c>
      <c r="B669" s="832" t="s">
        <v>3051</v>
      </c>
      <c r="C669" s="833"/>
      <c r="D669" s="834"/>
      <c r="E669" s="831">
        <v>2082601</v>
      </c>
      <c r="F669" s="832" t="s">
        <v>3052</v>
      </c>
      <c r="G669" s="833"/>
      <c r="H669" s="834"/>
      <c r="J669" s="816">
        <f ca="1">SUMIF(表2.2024年公共财政支出决算表!$A$6:$A$1505,E669,表2.2024年公共财政支出决算表!$E$6:$E$1505)</f>
        <v>0</v>
      </c>
      <c r="K669" s="816">
        <f ca="1" t="shared" si="13"/>
        <v>0</v>
      </c>
    </row>
    <row r="670" ht="22.5" customHeight="1" spans="1:11">
      <c r="A670" s="827">
        <v>1030159</v>
      </c>
      <c r="B670" s="832" t="s">
        <v>3053</v>
      </c>
      <c r="C670" s="833"/>
      <c r="D670" s="834"/>
      <c r="E670" s="831">
        <v>2082602</v>
      </c>
      <c r="F670" s="832" t="s">
        <v>3054</v>
      </c>
      <c r="G670" s="833">
        <v>280.0812</v>
      </c>
      <c r="H670" s="834">
        <v>280</v>
      </c>
      <c r="J670" s="816">
        <f ca="1">SUMIF(表2.2024年公共财政支出决算表!$A$6:$A$1505,E670,表2.2024年公共财政支出决算表!$E$6:$E$1505)</f>
        <v>280</v>
      </c>
      <c r="K670" s="816">
        <f ca="1" t="shared" si="13"/>
        <v>0</v>
      </c>
    </row>
    <row r="671" ht="22.5" customHeight="1" spans="1:11">
      <c r="A671" s="827">
        <v>1030166</v>
      </c>
      <c r="B671" s="832" t="s">
        <v>3055</v>
      </c>
      <c r="C671" s="833"/>
      <c r="D671" s="834"/>
      <c r="E671" s="831">
        <v>2082699</v>
      </c>
      <c r="F671" s="832" t="s">
        <v>3056</v>
      </c>
      <c r="G671" s="833"/>
      <c r="H671" s="834"/>
      <c r="J671" s="816">
        <f ca="1">SUMIF(表2.2024年公共财政支出决算表!$A$6:$A$1505,E671,表2.2024年公共财政支出决算表!$E$6:$E$1505)</f>
        <v>0</v>
      </c>
      <c r="K671" s="816">
        <f ca="1" t="shared" si="13"/>
        <v>0</v>
      </c>
    </row>
    <row r="672" ht="22.5" customHeight="1" spans="1:11">
      <c r="A672" s="827">
        <v>1030168</v>
      </c>
      <c r="B672" s="832" t="s">
        <v>3057</v>
      </c>
      <c r="C672" s="833"/>
      <c r="D672" s="834"/>
      <c r="E672" s="831">
        <v>20827</v>
      </c>
      <c r="F672" s="828" t="s">
        <v>3058</v>
      </c>
      <c r="G672" s="829">
        <f>SUM(G673:G675)</f>
        <v>0</v>
      </c>
      <c r="H672" s="830">
        <f>SUM(H673:H675)</f>
        <v>0</v>
      </c>
      <c r="J672" s="816">
        <f ca="1">SUMIF(表2.2024年公共财政支出决算表!$A$6:$A$1505,E672,表2.2024年公共财政支出决算表!$E$6:$E$1505)</f>
        <v>0</v>
      </c>
      <c r="K672" s="816">
        <f ca="1" t="shared" si="13"/>
        <v>0</v>
      </c>
    </row>
    <row r="673" ht="22.5" customHeight="1" spans="1:11">
      <c r="A673" s="827">
        <v>1030171</v>
      </c>
      <c r="B673" s="832" t="s">
        <v>3059</v>
      </c>
      <c r="C673" s="833"/>
      <c r="D673" s="834"/>
      <c r="E673" s="831">
        <v>2082701</v>
      </c>
      <c r="F673" s="832" t="s">
        <v>3060</v>
      </c>
      <c r="G673" s="833"/>
      <c r="H673" s="834"/>
      <c r="J673" s="816">
        <f ca="1">SUMIF(表2.2024年公共财政支出决算表!$A$6:$A$1505,E673,表2.2024年公共财政支出决算表!$E$6:$E$1505)</f>
        <v>0</v>
      </c>
      <c r="K673" s="816">
        <f ca="1" t="shared" si="13"/>
        <v>0</v>
      </c>
    </row>
    <row r="674" ht="22.5" customHeight="1" spans="1:11">
      <c r="A674" s="827">
        <v>1030175</v>
      </c>
      <c r="B674" s="832" t="s">
        <v>3061</v>
      </c>
      <c r="C674" s="829">
        <f>SUM(C675:C676)</f>
        <v>0</v>
      </c>
      <c r="D674" s="830">
        <f>SUM(D675:D676)</f>
        <v>0</v>
      </c>
      <c r="E674" s="831">
        <v>2082702</v>
      </c>
      <c r="F674" s="832" t="s">
        <v>3062</v>
      </c>
      <c r="G674" s="833"/>
      <c r="H674" s="834"/>
      <c r="J674" s="816">
        <f ca="1">SUMIF(表2.2024年公共财政支出决算表!$A$6:$A$1505,E674,表2.2024年公共财政支出决算表!$E$6:$E$1505)</f>
        <v>0</v>
      </c>
      <c r="K674" s="816">
        <f ca="1" t="shared" si="13"/>
        <v>0</v>
      </c>
    </row>
    <row r="675" ht="22.5" customHeight="1" spans="1:11">
      <c r="A675" s="827">
        <v>103017501</v>
      </c>
      <c r="B675" s="832" t="s">
        <v>3063</v>
      </c>
      <c r="C675" s="833"/>
      <c r="D675" s="834"/>
      <c r="E675" s="831">
        <v>2082799</v>
      </c>
      <c r="F675" s="832" t="s">
        <v>3064</v>
      </c>
      <c r="G675" s="833"/>
      <c r="H675" s="834"/>
      <c r="J675" s="816">
        <f ca="1">SUMIF(表2.2024年公共财政支出决算表!$A$6:$A$1505,E675,表2.2024年公共财政支出决算表!$E$6:$E$1505)</f>
        <v>0</v>
      </c>
      <c r="K675" s="816">
        <f ca="1" t="shared" si="13"/>
        <v>0</v>
      </c>
    </row>
    <row r="676" ht="22.5" customHeight="1" spans="1:11">
      <c r="A676" s="827">
        <v>103017502</v>
      </c>
      <c r="B676" s="832" t="s">
        <v>3065</v>
      </c>
      <c r="C676" s="833"/>
      <c r="D676" s="834"/>
      <c r="E676" s="831">
        <v>20828</v>
      </c>
      <c r="F676" s="828" t="s">
        <v>3066</v>
      </c>
      <c r="G676" s="829">
        <f>SUM(G677:G684)</f>
        <v>220.194835</v>
      </c>
      <c r="H676" s="830">
        <f>SUM(H677:H684)</f>
        <v>220</v>
      </c>
      <c r="J676" s="816">
        <f ca="1">SUMIF(表2.2024年公共财政支出决算表!$A$6:$A$1505,E676,表2.2024年公共财政支出决算表!$E$6:$E$1505)</f>
        <v>220</v>
      </c>
      <c r="K676" s="816">
        <f ca="1" t="shared" si="13"/>
        <v>0</v>
      </c>
    </row>
    <row r="677" ht="22.5" customHeight="1" spans="1:11">
      <c r="A677" s="827">
        <v>1030178</v>
      </c>
      <c r="B677" s="832" t="s">
        <v>3067</v>
      </c>
      <c r="C677" s="833">
        <v>777.692091</v>
      </c>
      <c r="D677" s="834">
        <v>778</v>
      </c>
      <c r="E677" s="831">
        <v>2082801</v>
      </c>
      <c r="F677" s="832" t="s">
        <v>1980</v>
      </c>
      <c r="G677" s="833">
        <v>147.894835</v>
      </c>
      <c r="H677" s="834">
        <v>148</v>
      </c>
      <c r="J677" s="816">
        <f ca="1">SUMIF(表2.2024年公共财政支出决算表!$A$6:$A$1505,E677,表2.2024年公共财政支出决算表!$E$6:$E$1505)</f>
        <v>148</v>
      </c>
      <c r="K677" s="816">
        <f ca="1" t="shared" si="13"/>
        <v>0</v>
      </c>
    </row>
    <row r="678" ht="22.5" customHeight="1" spans="1:11">
      <c r="A678" s="827">
        <v>1030180</v>
      </c>
      <c r="B678" s="832" t="s">
        <v>3068</v>
      </c>
      <c r="C678" s="829">
        <f>SUM(C679:C685)</f>
        <v>0</v>
      </c>
      <c r="D678" s="830">
        <f>SUM(D679:D685)</f>
        <v>0</v>
      </c>
      <c r="E678" s="831">
        <v>2082802</v>
      </c>
      <c r="F678" s="832" t="s">
        <v>1982</v>
      </c>
      <c r="G678" s="833"/>
      <c r="H678" s="834"/>
      <c r="J678" s="816">
        <f ca="1">SUMIF(表2.2024年公共财政支出决算表!$A$6:$A$1505,E678,表2.2024年公共财政支出决算表!$E$6:$E$1505)</f>
        <v>0</v>
      </c>
      <c r="K678" s="816">
        <f ca="1" t="shared" si="13"/>
        <v>0</v>
      </c>
    </row>
    <row r="679" ht="22.5" customHeight="1" spans="1:11">
      <c r="A679" s="827">
        <v>103018001</v>
      </c>
      <c r="B679" s="832" t="s">
        <v>3069</v>
      </c>
      <c r="C679" s="833"/>
      <c r="D679" s="834"/>
      <c r="E679" s="831">
        <v>2082803</v>
      </c>
      <c r="F679" s="832" t="s">
        <v>1984</v>
      </c>
      <c r="G679" s="833"/>
      <c r="H679" s="834"/>
      <c r="J679" s="816">
        <f ca="1">SUMIF(表2.2024年公共财政支出决算表!$A$6:$A$1505,E679,表2.2024年公共财政支出决算表!$E$6:$E$1505)</f>
        <v>0</v>
      </c>
      <c r="K679" s="816">
        <f ca="1" t="shared" si="13"/>
        <v>0</v>
      </c>
    </row>
    <row r="680" ht="22.5" customHeight="1" spans="1:11">
      <c r="A680" s="827">
        <v>103018002</v>
      </c>
      <c r="B680" s="832" t="s">
        <v>3070</v>
      </c>
      <c r="C680" s="833"/>
      <c r="D680" s="834"/>
      <c r="E680" s="831">
        <v>2082804</v>
      </c>
      <c r="F680" s="832" t="s">
        <v>3071</v>
      </c>
      <c r="G680" s="833">
        <v>72.3</v>
      </c>
      <c r="H680" s="834">
        <v>72</v>
      </c>
      <c r="J680" s="816">
        <f ca="1">SUMIF(表2.2024年公共财政支出决算表!$A$6:$A$1505,E680,表2.2024年公共财政支出决算表!$E$6:$E$1505)</f>
        <v>72</v>
      </c>
      <c r="K680" s="816">
        <f ca="1" t="shared" si="13"/>
        <v>0</v>
      </c>
    </row>
    <row r="681" ht="22.5" customHeight="1" spans="1:11">
      <c r="A681" s="827">
        <v>103018003</v>
      </c>
      <c r="B681" s="832" t="s">
        <v>3072</v>
      </c>
      <c r="C681" s="833"/>
      <c r="D681" s="834"/>
      <c r="E681" s="831">
        <v>2082805</v>
      </c>
      <c r="F681" s="832" t="s">
        <v>3073</v>
      </c>
      <c r="G681" s="833"/>
      <c r="H681" s="834"/>
      <c r="J681" s="816">
        <f ca="1">SUMIF(表2.2024年公共财政支出决算表!$A$6:$A$1505,E681,表2.2024年公共财政支出决算表!$E$6:$E$1505)</f>
        <v>0</v>
      </c>
      <c r="K681" s="816">
        <f ca="1" t="shared" si="13"/>
        <v>0</v>
      </c>
    </row>
    <row r="682" ht="22.5" customHeight="1" spans="1:11">
      <c r="A682" s="827">
        <v>103018004</v>
      </c>
      <c r="B682" s="832" t="s">
        <v>3074</v>
      </c>
      <c r="C682" s="833"/>
      <c r="D682" s="834"/>
      <c r="E682" s="831">
        <v>2082806</v>
      </c>
      <c r="F682" s="832" t="s">
        <v>2075</v>
      </c>
      <c r="G682" s="833"/>
      <c r="H682" s="834"/>
      <c r="J682" s="816">
        <f ca="1">SUMIF(表2.2024年公共财政支出决算表!$A$6:$A$1505,E682,表2.2024年公共财政支出决算表!$E$6:$E$1505)</f>
        <v>0</v>
      </c>
      <c r="K682" s="816">
        <f ca="1" t="shared" si="13"/>
        <v>0</v>
      </c>
    </row>
    <row r="683" ht="22.5" customHeight="1" spans="1:11">
      <c r="A683" s="827">
        <v>103018005</v>
      </c>
      <c r="B683" s="832" t="s">
        <v>3075</v>
      </c>
      <c r="C683" s="833"/>
      <c r="D683" s="834"/>
      <c r="E683" s="831">
        <v>2082850</v>
      </c>
      <c r="F683" s="832" t="s">
        <v>1998</v>
      </c>
      <c r="G683" s="833"/>
      <c r="H683" s="834"/>
      <c r="J683" s="816">
        <f ca="1">SUMIF(表2.2024年公共财政支出决算表!$A$6:$A$1505,E683,表2.2024年公共财政支出决算表!$E$6:$E$1505)</f>
        <v>0</v>
      </c>
      <c r="K683" s="816">
        <f ca="1" t="shared" si="13"/>
        <v>0</v>
      </c>
    </row>
    <row r="684" ht="22.5" customHeight="1" spans="1:11">
      <c r="A684" s="827">
        <v>103018006</v>
      </c>
      <c r="B684" s="832" t="s">
        <v>3076</v>
      </c>
      <c r="C684" s="833"/>
      <c r="D684" s="834"/>
      <c r="E684" s="831">
        <v>2082899</v>
      </c>
      <c r="F684" s="832" t="s">
        <v>3077</v>
      </c>
      <c r="G684" s="833"/>
      <c r="H684" s="834"/>
      <c r="J684" s="816">
        <f ca="1">SUMIF(表2.2024年公共财政支出决算表!$A$6:$A$1505,E684,表2.2024年公共财政支出决算表!$E$6:$E$1505)</f>
        <v>0</v>
      </c>
      <c r="K684" s="816">
        <f ca="1" t="shared" si="13"/>
        <v>0</v>
      </c>
    </row>
    <row r="685" ht="22.5" customHeight="1" spans="1:11">
      <c r="A685" s="827">
        <v>103018007</v>
      </c>
      <c r="B685" s="832" t="s">
        <v>3078</v>
      </c>
      <c r="C685" s="833"/>
      <c r="D685" s="834"/>
      <c r="E685" s="831">
        <v>20830</v>
      </c>
      <c r="F685" s="828" t="s">
        <v>3079</v>
      </c>
      <c r="G685" s="829">
        <f>SUM(G686:G687)</f>
        <v>78.4251</v>
      </c>
      <c r="H685" s="830">
        <f>SUM(H686:H687)</f>
        <v>78</v>
      </c>
      <c r="J685" s="816">
        <f ca="1">SUMIF(表2.2024年公共财政支出决算表!$A$6:$A$1505,E685,表2.2024年公共财政支出决算表!$E$6:$E$1505)</f>
        <v>78</v>
      </c>
      <c r="K685" s="816">
        <f ca="1" t="shared" si="13"/>
        <v>0</v>
      </c>
    </row>
    <row r="686" ht="22.5" customHeight="1" spans="1:11">
      <c r="A686" s="827">
        <v>1030181</v>
      </c>
      <c r="B686" s="832" t="s">
        <v>3080</v>
      </c>
      <c r="C686" s="833"/>
      <c r="D686" s="834"/>
      <c r="E686" s="831">
        <v>2083001</v>
      </c>
      <c r="F686" s="832" t="s">
        <v>3081</v>
      </c>
      <c r="G686" s="833">
        <v>78.4251</v>
      </c>
      <c r="H686" s="834">
        <v>78</v>
      </c>
      <c r="J686" s="816">
        <f ca="1">SUMIF(表2.2024年公共财政支出决算表!$A$6:$A$1505,E686,表2.2024年公共财政支出决算表!$E$6:$E$1505)</f>
        <v>78</v>
      </c>
      <c r="K686" s="816">
        <f ca="1" t="shared" si="13"/>
        <v>0</v>
      </c>
    </row>
    <row r="687" ht="22.5" customHeight="1" spans="1:11">
      <c r="A687" s="827">
        <v>1030199</v>
      </c>
      <c r="B687" s="832" t="s">
        <v>3082</v>
      </c>
      <c r="C687" s="833"/>
      <c r="D687" s="834"/>
      <c r="E687" s="831">
        <v>2083099</v>
      </c>
      <c r="F687" s="832" t="s">
        <v>3083</v>
      </c>
      <c r="G687" s="833"/>
      <c r="H687" s="834"/>
      <c r="J687" s="816">
        <f ca="1">SUMIF(表2.2024年公共财政支出决算表!$A$6:$A$1505,E687,表2.2024年公共财政支出决算表!$E$6:$E$1505)</f>
        <v>0</v>
      </c>
      <c r="K687" s="816">
        <f ca="1" t="shared" si="13"/>
        <v>0</v>
      </c>
    </row>
    <row r="688" ht="22.5" customHeight="1" spans="1:11">
      <c r="A688" s="827">
        <v>10310</v>
      </c>
      <c r="B688" s="828" t="s">
        <v>3084</v>
      </c>
      <c r="C688" s="829">
        <f>SUM(C689:C691,C695:C700,C703:C704)</f>
        <v>4656.234556</v>
      </c>
      <c r="D688" s="830">
        <f>SUM(D689:D691,D695:D700,D703:D704)</f>
        <v>4656</v>
      </c>
      <c r="E688" s="831">
        <v>20899</v>
      </c>
      <c r="F688" s="828" t="s">
        <v>1125</v>
      </c>
      <c r="G688" s="829">
        <f>G689</f>
        <v>917.5939</v>
      </c>
      <c r="H688" s="830">
        <f>H689</f>
        <v>918</v>
      </c>
      <c r="J688" s="816">
        <f ca="1">SUMIF(表2.2024年公共财政支出决算表!$A$6:$A$1505,E688,表2.2024年公共财政支出决算表!$E$6:$E$1505)</f>
        <v>918</v>
      </c>
      <c r="K688" s="816">
        <f ca="1" t="shared" si="13"/>
        <v>0</v>
      </c>
    </row>
    <row r="689" ht="22.5" customHeight="1" spans="1:11">
      <c r="A689" s="827">
        <v>1031003</v>
      </c>
      <c r="B689" s="832" t="s">
        <v>3085</v>
      </c>
      <c r="C689" s="833"/>
      <c r="D689" s="834"/>
      <c r="E689" s="831">
        <v>2089999</v>
      </c>
      <c r="F689" s="832" t="s">
        <v>3086</v>
      </c>
      <c r="G689" s="833">
        <v>917.5939</v>
      </c>
      <c r="H689" s="834">
        <v>918</v>
      </c>
      <c r="J689" s="816">
        <f ca="1">SUMIF(表2.2024年公共财政支出决算表!$A$6:$A$1505,E689,表2.2024年公共财政支出决算表!$E$6:$E$1505)</f>
        <v>918</v>
      </c>
      <c r="K689" s="816">
        <f ca="1" t="shared" si="13"/>
        <v>0</v>
      </c>
    </row>
    <row r="690" ht="22.5" customHeight="1" spans="1:11">
      <c r="A690" s="827">
        <v>1031005</v>
      </c>
      <c r="B690" s="832" t="s">
        <v>3087</v>
      </c>
      <c r="C690" s="833"/>
      <c r="D690" s="834"/>
      <c r="E690" s="831">
        <v>210</v>
      </c>
      <c r="F690" s="828" t="s">
        <v>3088</v>
      </c>
      <c r="G690" s="829">
        <f>G691+G696+G711+G715+G727+G731+G736+G740+G744+G747+G756+G758+G764+G769</f>
        <v>22984.22742</v>
      </c>
      <c r="H690" s="830">
        <f>H691+H696+H711+H715+H727+H731+H736+H740+H744+H747+H756+H758+H764+H769</f>
        <v>22985</v>
      </c>
      <c r="J690" s="816">
        <f ca="1">SUMIF(表2.2024年公共财政支出决算表!$A$6:$A$1505,E690,表2.2024年公共财政支出决算表!$E$6:$E$1505)</f>
        <v>22985</v>
      </c>
      <c r="K690" s="816">
        <f ca="1" t="shared" si="13"/>
        <v>0</v>
      </c>
    </row>
    <row r="691" ht="22.5" customHeight="1" spans="1:11">
      <c r="A691" s="827">
        <v>1031006</v>
      </c>
      <c r="B691" s="832" t="s">
        <v>3089</v>
      </c>
      <c r="C691" s="829">
        <f>SUM(C692:C694)</f>
        <v>525</v>
      </c>
      <c r="D691" s="830">
        <f>SUM(D692:D694)</f>
        <v>525</v>
      </c>
      <c r="E691" s="831">
        <v>21001</v>
      </c>
      <c r="F691" s="828" t="s">
        <v>3090</v>
      </c>
      <c r="G691" s="829">
        <f>SUM(G692:G695)</f>
        <v>412.515127</v>
      </c>
      <c r="H691" s="830">
        <f>SUM(H692:H695)</f>
        <v>413</v>
      </c>
      <c r="J691" s="816">
        <f ca="1">SUMIF(表2.2024年公共财政支出决算表!$A$6:$A$1505,E691,表2.2024年公共财政支出决算表!$E$6:$E$1505)</f>
        <v>413</v>
      </c>
      <c r="K691" s="816">
        <f ca="1" t="shared" si="13"/>
        <v>0</v>
      </c>
    </row>
    <row r="692" ht="22.5" customHeight="1" spans="1:11">
      <c r="A692" s="827">
        <v>103100601</v>
      </c>
      <c r="B692" s="832" t="s">
        <v>3091</v>
      </c>
      <c r="C692" s="833"/>
      <c r="D692" s="834"/>
      <c r="E692" s="831">
        <v>2100101</v>
      </c>
      <c r="F692" s="832" t="s">
        <v>1980</v>
      </c>
      <c r="G692" s="833">
        <v>294.290992</v>
      </c>
      <c r="H692" s="834">
        <v>294</v>
      </c>
      <c r="J692" s="816">
        <f ca="1">SUMIF(表2.2024年公共财政支出决算表!$A$6:$A$1505,E692,表2.2024年公共财政支出决算表!$E$6:$E$1505)</f>
        <v>294</v>
      </c>
      <c r="K692" s="816">
        <f ca="1" t="shared" si="13"/>
        <v>0</v>
      </c>
    </row>
    <row r="693" ht="22.5" customHeight="1" spans="1:11">
      <c r="A693" s="827">
        <v>103100602</v>
      </c>
      <c r="B693" s="832" t="s">
        <v>3092</v>
      </c>
      <c r="C693" s="833">
        <v>525</v>
      </c>
      <c r="D693" s="834">
        <v>525</v>
      </c>
      <c r="E693" s="831">
        <v>2100102</v>
      </c>
      <c r="F693" s="832" t="s">
        <v>1982</v>
      </c>
      <c r="G693" s="833">
        <v>118.224135</v>
      </c>
      <c r="H693" s="834">
        <v>119</v>
      </c>
      <c r="J693" s="816">
        <f ca="1">SUMIF(表2.2024年公共财政支出决算表!$A$6:$A$1505,E693,表2.2024年公共财政支出决算表!$E$6:$E$1505)</f>
        <v>119</v>
      </c>
      <c r="K693" s="816">
        <f ca="1" t="shared" si="13"/>
        <v>0</v>
      </c>
    </row>
    <row r="694" ht="22.5" customHeight="1" spans="1:11">
      <c r="A694" s="827">
        <v>103100699</v>
      </c>
      <c r="B694" s="832" t="s">
        <v>3093</v>
      </c>
      <c r="C694" s="833"/>
      <c r="D694" s="834"/>
      <c r="E694" s="831">
        <v>2100103</v>
      </c>
      <c r="F694" s="832" t="s">
        <v>1984</v>
      </c>
      <c r="G694" s="833"/>
      <c r="H694" s="834"/>
      <c r="J694" s="816">
        <f ca="1">SUMIF(表2.2024年公共财政支出决算表!$A$6:$A$1505,E694,表2.2024年公共财政支出决算表!$E$6:$E$1505)</f>
        <v>0</v>
      </c>
      <c r="K694" s="816">
        <f ca="1" t="shared" si="13"/>
        <v>0</v>
      </c>
    </row>
    <row r="695" ht="22.5" customHeight="1" spans="1:11">
      <c r="A695" s="827">
        <v>1031008</v>
      </c>
      <c r="B695" s="832" t="s">
        <v>3094</v>
      </c>
      <c r="C695" s="833"/>
      <c r="D695" s="834"/>
      <c r="E695" s="831">
        <v>2100199</v>
      </c>
      <c r="F695" s="832" t="s">
        <v>3095</v>
      </c>
      <c r="G695" s="833"/>
      <c r="H695" s="834"/>
      <c r="J695" s="816">
        <f ca="1">SUMIF(表2.2024年公共财政支出决算表!$A$6:$A$1505,E695,表2.2024年公共财政支出决算表!$E$6:$E$1505)</f>
        <v>0</v>
      </c>
      <c r="K695" s="816">
        <f ca="1" t="shared" si="13"/>
        <v>0</v>
      </c>
    </row>
    <row r="696" ht="22.5" customHeight="1" spans="1:11">
      <c r="A696" s="827">
        <v>1031009</v>
      </c>
      <c r="B696" s="832" t="s">
        <v>3096</v>
      </c>
      <c r="C696" s="833"/>
      <c r="D696" s="834"/>
      <c r="E696" s="831">
        <v>21002</v>
      </c>
      <c r="F696" s="828" t="s">
        <v>3097</v>
      </c>
      <c r="G696" s="829">
        <f>SUM(G697:G710)</f>
        <v>4532.812376</v>
      </c>
      <c r="H696" s="830">
        <f>SUM(H697:H710)</f>
        <v>4533</v>
      </c>
      <c r="J696" s="816">
        <f ca="1">SUMIF(表2.2024年公共财政支出决算表!$A$6:$A$1505,E696,表2.2024年公共财政支出决算表!$E$6:$E$1505)</f>
        <v>4533</v>
      </c>
      <c r="K696" s="816">
        <f ca="1" t="shared" si="13"/>
        <v>0</v>
      </c>
    </row>
    <row r="697" ht="22.5" customHeight="1" spans="1:11">
      <c r="A697" s="827">
        <v>1031010</v>
      </c>
      <c r="B697" s="832" t="s">
        <v>3098</v>
      </c>
      <c r="C697" s="833"/>
      <c r="D697" s="834"/>
      <c r="E697" s="831">
        <v>2100201</v>
      </c>
      <c r="F697" s="832" t="s">
        <v>3099</v>
      </c>
      <c r="G697" s="833">
        <v>3648.747469</v>
      </c>
      <c r="H697" s="834">
        <v>3649</v>
      </c>
      <c r="J697" s="816">
        <f ca="1">SUMIF(表2.2024年公共财政支出决算表!$A$6:$A$1505,E697,表2.2024年公共财政支出决算表!$E$6:$E$1505)</f>
        <v>3649</v>
      </c>
      <c r="K697" s="816">
        <f ca="1" t="shared" si="13"/>
        <v>0</v>
      </c>
    </row>
    <row r="698" ht="22.5" customHeight="1" spans="1:11">
      <c r="A698" s="827">
        <v>1031011</v>
      </c>
      <c r="B698" s="832" t="s">
        <v>3100</v>
      </c>
      <c r="C698" s="833"/>
      <c r="D698" s="834"/>
      <c r="E698" s="831">
        <v>2100202</v>
      </c>
      <c r="F698" s="832" t="s">
        <v>3101</v>
      </c>
      <c r="G698" s="833">
        <v>884.064907</v>
      </c>
      <c r="H698" s="834">
        <v>884</v>
      </c>
      <c r="J698" s="816">
        <f ca="1">SUMIF(表2.2024年公共财政支出决算表!$A$6:$A$1505,E698,表2.2024年公共财政支出决算表!$E$6:$E$1505)</f>
        <v>884</v>
      </c>
      <c r="K698" s="816">
        <f ca="1" t="shared" si="13"/>
        <v>0</v>
      </c>
    </row>
    <row r="699" ht="22.5" customHeight="1" spans="1:11">
      <c r="A699" s="827">
        <v>1031012</v>
      </c>
      <c r="B699" s="832" t="s">
        <v>3102</v>
      </c>
      <c r="C699" s="833"/>
      <c r="D699" s="834"/>
      <c r="E699" s="831">
        <v>2100203</v>
      </c>
      <c r="F699" s="832" t="s">
        <v>3103</v>
      </c>
      <c r="G699" s="833"/>
      <c r="H699" s="834"/>
      <c r="J699" s="816">
        <f ca="1">SUMIF(表2.2024年公共财政支出决算表!$A$6:$A$1505,E699,表2.2024年公共财政支出决算表!$E$6:$E$1505)</f>
        <v>0</v>
      </c>
      <c r="K699" s="816">
        <f ca="1" t="shared" si="13"/>
        <v>0</v>
      </c>
    </row>
    <row r="700" ht="22.5" customHeight="1" spans="1:11">
      <c r="A700" s="827">
        <v>1031013</v>
      </c>
      <c r="B700" s="832" t="s">
        <v>3104</v>
      </c>
      <c r="C700" s="829">
        <f>C701+C702</f>
        <v>14.535026</v>
      </c>
      <c r="D700" s="830">
        <f>D701+D702</f>
        <v>15</v>
      </c>
      <c r="E700" s="831">
        <v>2100204</v>
      </c>
      <c r="F700" s="832" t="s">
        <v>3105</v>
      </c>
      <c r="G700" s="833"/>
      <c r="H700" s="834"/>
      <c r="J700" s="816">
        <f ca="1">SUMIF(表2.2024年公共财政支出决算表!$A$6:$A$1505,E700,表2.2024年公共财政支出决算表!$E$6:$E$1505)</f>
        <v>0</v>
      </c>
      <c r="K700" s="816">
        <f ca="1" t="shared" si="13"/>
        <v>0</v>
      </c>
    </row>
    <row r="701" ht="22.5" customHeight="1" spans="1:11">
      <c r="A701" s="827">
        <v>103101301</v>
      </c>
      <c r="B701" s="832" t="s">
        <v>3106</v>
      </c>
      <c r="C701" s="833">
        <v>14.535026</v>
      </c>
      <c r="D701" s="834">
        <v>15</v>
      </c>
      <c r="E701" s="831">
        <v>2100205</v>
      </c>
      <c r="F701" s="832" t="s">
        <v>3107</v>
      </c>
      <c r="G701" s="833"/>
      <c r="H701" s="834"/>
      <c r="J701" s="816">
        <f ca="1">SUMIF(表2.2024年公共财政支出决算表!$A$6:$A$1505,E701,表2.2024年公共财政支出决算表!$E$6:$E$1505)</f>
        <v>0</v>
      </c>
      <c r="K701" s="816">
        <f ca="1" t="shared" si="13"/>
        <v>0</v>
      </c>
    </row>
    <row r="702" ht="22.5" customHeight="1" spans="1:11">
      <c r="A702" s="827">
        <v>103101399</v>
      </c>
      <c r="B702" s="832" t="s">
        <v>3108</v>
      </c>
      <c r="C702" s="833"/>
      <c r="D702" s="834"/>
      <c r="E702" s="831">
        <v>2100206</v>
      </c>
      <c r="F702" s="832" t="s">
        <v>3109</v>
      </c>
      <c r="G702" s="833"/>
      <c r="H702" s="834"/>
      <c r="J702" s="816">
        <f ca="1">SUMIF(表2.2024年公共财政支出决算表!$A$6:$A$1505,E702,表2.2024年公共财政支出决算表!$E$6:$E$1505)</f>
        <v>0</v>
      </c>
      <c r="K702" s="816">
        <f ca="1" t="shared" si="13"/>
        <v>0</v>
      </c>
    </row>
    <row r="703" ht="22.5" customHeight="1" spans="1:11">
      <c r="A703" s="827">
        <v>1031014</v>
      </c>
      <c r="B703" s="832" t="s">
        <v>3110</v>
      </c>
      <c r="C703" s="833"/>
      <c r="D703" s="834"/>
      <c r="E703" s="831">
        <v>2100207</v>
      </c>
      <c r="F703" s="832" t="s">
        <v>3111</v>
      </c>
      <c r="G703" s="833"/>
      <c r="H703" s="834"/>
      <c r="J703" s="816">
        <f ca="1">SUMIF(表2.2024年公共财政支出决算表!$A$6:$A$1505,E703,表2.2024年公共财政支出决算表!$E$6:$E$1505)</f>
        <v>0</v>
      </c>
      <c r="K703" s="816">
        <f ca="1" t="shared" si="13"/>
        <v>0</v>
      </c>
    </row>
    <row r="704" ht="22.5" customHeight="1" spans="1:11">
      <c r="A704" s="827">
        <v>1031099</v>
      </c>
      <c r="B704" s="832" t="s">
        <v>3112</v>
      </c>
      <c r="C704" s="829">
        <f>C705+C706</f>
        <v>4116.69953</v>
      </c>
      <c r="D704" s="830">
        <f>D705+D706</f>
        <v>4116</v>
      </c>
      <c r="E704" s="831">
        <v>2100208</v>
      </c>
      <c r="F704" s="832" t="s">
        <v>3113</v>
      </c>
      <c r="G704" s="833"/>
      <c r="H704" s="834"/>
      <c r="J704" s="816">
        <f ca="1">SUMIF(表2.2024年公共财政支出决算表!$A$6:$A$1505,E704,表2.2024年公共财政支出决算表!$E$6:$E$1505)</f>
        <v>0</v>
      </c>
      <c r="K704" s="816">
        <f ca="1" t="shared" si="13"/>
        <v>0</v>
      </c>
    </row>
    <row r="705" ht="22.5" customHeight="1" spans="1:11">
      <c r="A705" s="827">
        <v>103109998</v>
      </c>
      <c r="B705" s="832" t="s">
        <v>3114</v>
      </c>
      <c r="C705" s="833">
        <v>4116.69953</v>
      </c>
      <c r="D705" s="834">
        <v>4116</v>
      </c>
      <c r="E705" s="831">
        <v>2100209</v>
      </c>
      <c r="F705" s="832" t="s">
        <v>3115</v>
      </c>
      <c r="G705" s="833"/>
      <c r="H705" s="834"/>
      <c r="J705" s="816">
        <f ca="1">SUMIF(表2.2024年公共财政支出决算表!$A$6:$A$1505,E705,表2.2024年公共财政支出决算表!$E$6:$E$1505)</f>
        <v>0</v>
      </c>
      <c r="K705" s="816">
        <f ca="1" t="shared" si="13"/>
        <v>0</v>
      </c>
    </row>
    <row r="706" ht="22.5" customHeight="1" spans="1:11">
      <c r="A706" s="827">
        <v>103109999</v>
      </c>
      <c r="B706" s="832" t="s">
        <v>3116</v>
      </c>
      <c r="C706" s="833"/>
      <c r="D706" s="834"/>
      <c r="E706" s="831">
        <v>2100210</v>
      </c>
      <c r="F706" s="832" t="s">
        <v>3117</v>
      </c>
      <c r="G706" s="833"/>
      <c r="H706" s="834"/>
      <c r="J706" s="816">
        <f ca="1">SUMIF(表2.2024年公共财政支出决算表!$A$6:$A$1505,E706,表2.2024年公共财政支出决算表!$E$6:$E$1505)</f>
        <v>0</v>
      </c>
      <c r="K706" s="816">
        <f ca="1" t="shared" si="13"/>
        <v>0</v>
      </c>
    </row>
    <row r="707" ht="22.5" customHeight="1" spans="1:11">
      <c r="A707" s="827"/>
      <c r="B707" s="832"/>
      <c r="C707" s="839"/>
      <c r="D707" s="840"/>
      <c r="E707" s="831">
        <v>2100211</v>
      </c>
      <c r="F707" s="832" t="s">
        <v>3118</v>
      </c>
      <c r="G707" s="833"/>
      <c r="H707" s="834"/>
      <c r="J707" s="816">
        <f ca="1">SUMIF(表2.2024年公共财政支出决算表!$A$6:$A$1505,E707,表2.2024年公共财政支出决算表!$E$6:$E$1505)</f>
        <v>0</v>
      </c>
      <c r="K707" s="816">
        <f ca="1" t="shared" si="13"/>
        <v>0</v>
      </c>
    </row>
    <row r="708" ht="22.5" customHeight="1" spans="1:11">
      <c r="A708" s="827">
        <v>10306</v>
      </c>
      <c r="B708" s="828" t="s">
        <v>1043</v>
      </c>
      <c r="C708" s="829">
        <f>SUM(C709,C741,C746,C752,C756)</f>
        <v>154.913076</v>
      </c>
      <c r="D708" s="830">
        <f>SUM(D709,D741,D746,D752,D756)</f>
        <v>155</v>
      </c>
      <c r="E708" s="831">
        <v>2100212</v>
      </c>
      <c r="F708" s="832" t="s">
        <v>3119</v>
      </c>
      <c r="G708" s="833"/>
      <c r="H708" s="834"/>
      <c r="J708" s="816">
        <f ca="1">SUMIF(表2.2024年公共财政支出决算表!$A$6:$A$1505,E708,表2.2024年公共财政支出决算表!$E$6:$E$1505)</f>
        <v>0</v>
      </c>
      <c r="K708" s="816">
        <f ca="1" t="shared" si="13"/>
        <v>0</v>
      </c>
    </row>
    <row r="709" ht="22.5" customHeight="1" spans="1:11">
      <c r="A709" s="827">
        <v>1030601</v>
      </c>
      <c r="B709" s="832" t="s">
        <v>3120</v>
      </c>
      <c r="C709" s="829">
        <f>SUM(C710:C740)</f>
        <v>154.913076</v>
      </c>
      <c r="D709" s="830">
        <f>SUM(D710:D740)</f>
        <v>155</v>
      </c>
      <c r="E709" s="831">
        <v>2100213</v>
      </c>
      <c r="F709" s="832" t="s">
        <v>3121</v>
      </c>
      <c r="G709" s="833"/>
      <c r="H709" s="834"/>
      <c r="J709" s="816">
        <f ca="1">SUMIF(表2.2024年公共财政支出决算表!$A$6:$A$1505,E709,表2.2024年公共财政支出决算表!$E$6:$E$1505)</f>
        <v>0</v>
      </c>
      <c r="K709" s="816">
        <f ca="1" t="shared" si="13"/>
        <v>0</v>
      </c>
    </row>
    <row r="710" ht="22.5" customHeight="1" spans="1:11">
      <c r="A710" s="827">
        <v>103060103</v>
      </c>
      <c r="B710" s="832" t="s">
        <v>3122</v>
      </c>
      <c r="C710" s="833"/>
      <c r="D710" s="834"/>
      <c r="E710" s="831">
        <v>2100299</v>
      </c>
      <c r="F710" s="832" t="s">
        <v>3123</v>
      </c>
      <c r="G710" s="833"/>
      <c r="H710" s="834"/>
      <c r="J710" s="816">
        <f ca="1">SUMIF(表2.2024年公共财政支出决算表!$A$6:$A$1505,E710,表2.2024年公共财政支出决算表!$E$6:$E$1505)</f>
        <v>0</v>
      </c>
      <c r="K710" s="816">
        <f ca="1" t="shared" si="13"/>
        <v>0</v>
      </c>
    </row>
    <row r="711" ht="22.5" customHeight="1" spans="1:11">
      <c r="A711" s="827">
        <v>103060104</v>
      </c>
      <c r="B711" s="832" t="s">
        <v>3124</v>
      </c>
      <c r="C711" s="833"/>
      <c r="D711" s="834"/>
      <c r="E711" s="831">
        <v>21003</v>
      </c>
      <c r="F711" s="828" t="s">
        <v>3125</v>
      </c>
      <c r="G711" s="829">
        <f>SUM(G712:G714)</f>
        <v>4843.126024</v>
      </c>
      <c r="H711" s="830">
        <f>SUM(H712:H714)</f>
        <v>4843</v>
      </c>
      <c r="J711" s="816">
        <f ca="1">SUMIF(表2.2024年公共财政支出决算表!$A$6:$A$1505,E711,表2.2024年公共财政支出决算表!$E$6:$E$1505)</f>
        <v>4843</v>
      </c>
      <c r="K711" s="816">
        <f ca="1" t="shared" ref="K711:K719" si="15">H711-J711</f>
        <v>0</v>
      </c>
    </row>
    <row r="712" ht="22.5" customHeight="1" spans="1:11">
      <c r="A712" s="827">
        <v>103060105</v>
      </c>
      <c r="B712" s="832" t="s">
        <v>3126</v>
      </c>
      <c r="C712" s="833"/>
      <c r="D712" s="834"/>
      <c r="E712" s="831">
        <v>2100301</v>
      </c>
      <c r="F712" s="832" t="s">
        <v>3127</v>
      </c>
      <c r="G712" s="833"/>
      <c r="H712" s="834"/>
      <c r="J712" s="816">
        <f ca="1">SUMIF(表2.2024年公共财政支出决算表!$A$6:$A$1505,E712,表2.2024年公共财政支出决算表!$E$6:$E$1505)</f>
        <v>0</v>
      </c>
      <c r="K712" s="816">
        <f ca="1" t="shared" si="15"/>
        <v>0</v>
      </c>
    </row>
    <row r="713" ht="22.5" customHeight="1" spans="1:11">
      <c r="A713" s="827">
        <v>103060106</v>
      </c>
      <c r="B713" s="832" t="s">
        <v>3128</v>
      </c>
      <c r="C713" s="833"/>
      <c r="D713" s="834"/>
      <c r="E713" s="831">
        <v>2100302</v>
      </c>
      <c r="F713" s="832" t="s">
        <v>3129</v>
      </c>
      <c r="G713" s="833">
        <v>4843.126024</v>
      </c>
      <c r="H713" s="834">
        <v>4843</v>
      </c>
      <c r="J713" s="816">
        <f ca="1">SUMIF(表2.2024年公共财政支出决算表!$A$6:$A$1505,E713,表2.2024年公共财政支出决算表!$E$6:$E$1505)</f>
        <v>4843</v>
      </c>
      <c r="K713" s="816">
        <f ca="1" t="shared" si="15"/>
        <v>0</v>
      </c>
    </row>
    <row r="714" ht="22.5" customHeight="1" spans="1:11">
      <c r="A714" s="827">
        <v>103060107</v>
      </c>
      <c r="B714" s="832" t="s">
        <v>3130</v>
      </c>
      <c r="C714" s="833"/>
      <c r="D714" s="834"/>
      <c r="E714" s="831">
        <v>2100399</v>
      </c>
      <c r="F714" s="832" t="s">
        <v>3131</v>
      </c>
      <c r="G714" s="833"/>
      <c r="H714" s="834"/>
      <c r="J714" s="816">
        <f ca="1">SUMIF(表2.2024年公共财政支出决算表!$A$6:$A$1505,E714,表2.2024年公共财政支出决算表!$E$6:$E$1505)</f>
        <v>0</v>
      </c>
      <c r="K714" s="816">
        <f ca="1" t="shared" si="15"/>
        <v>0</v>
      </c>
    </row>
    <row r="715" ht="22.5" customHeight="1" spans="1:11">
      <c r="A715" s="827">
        <v>103060108</v>
      </c>
      <c r="B715" s="832" t="s">
        <v>3132</v>
      </c>
      <c r="C715" s="833"/>
      <c r="D715" s="834"/>
      <c r="E715" s="831">
        <v>21004</v>
      </c>
      <c r="F715" s="828" t="s">
        <v>3133</v>
      </c>
      <c r="G715" s="829">
        <f>SUM(G716:G726)</f>
        <v>4050.080477</v>
      </c>
      <c r="H715" s="830">
        <f>SUM(H716:H726)</f>
        <v>4050</v>
      </c>
      <c r="J715" s="816">
        <f ca="1">SUMIF(表2.2024年公共财政支出决算表!$A$6:$A$1505,E715,表2.2024年公共财政支出决算表!$E$6:$E$1505)</f>
        <v>4050</v>
      </c>
      <c r="K715" s="816">
        <f ca="1" t="shared" si="15"/>
        <v>0</v>
      </c>
    </row>
    <row r="716" ht="22.5" customHeight="1" spans="1:11">
      <c r="A716" s="827">
        <v>103060109</v>
      </c>
      <c r="B716" s="832" t="s">
        <v>3134</v>
      </c>
      <c r="C716" s="833"/>
      <c r="D716" s="834"/>
      <c r="E716" s="831">
        <v>2100401</v>
      </c>
      <c r="F716" s="832" t="s">
        <v>3135</v>
      </c>
      <c r="G716" s="833">
        <v>523.712601</v>
      </c>
      <c r="H716" s="834">
        <v>524</v>
      </c>
      <c r="J716" s="816">
        <f ca="1">SUMIF(表2.2024年公共财政支出决算表!$A$6:$A$1505,E716,表2.2024年公共财政支出决算表!$E$6:$E$1505)</f>
        <v>524</v>
      </c>
      <c r="K716" s="816">
        <f ca="1" t="shared" si="15"/>
        <v>0</v>
      </c>
    </row>
    <row r="717" ht="22.5" customHeight="1" spans="1:11">
      <c r="A717" s="827">
        <v>103060112</v>
      </c>
      <c r="B717" s="832" t="s">
        <v>3136</v>
      </c>
      <c r="C717" s="833"/>
      <c r="D717" s="834"/>
      <c r="E717" s="831">
        <v>2100402</v>
      </c>
      <c r="F717" s="832" t="s">
        <v>3137</v>
      </c>
      <c r="G717" s="833">
        <v>135.788077</v>
      </c>
      <c r="H717" s="834">
        <v>136</v>
      </c>
      <c r="J717" s="816">
        <f ca="1">SUMIF(表2.2024年公共财政支出决算表!$A$6:$A$1505,E717,表2.2024年公共财政支出决算表!$E$6:$E$1505)</f>
        <v>136</v>
      </c>
      <c r="K717" s="816">
        <f ca="1" t="shared" si="15"/>
        <v>0</v>
      </c>
    </row>
    <row r="718" ht="22.5" customHeight="1" spans="1:11">
      <c r="A718" s="827">
        <v>103060113</v>
      </c>
      <c r="B718" s="832" t="s">
        <v>3138</v>
      </c>
      <c r="C718" s="833"/>
      <c r="D718" s="834"/>
      <c r="E718" s="831">
        <v>2100403</v>
      </c>
      <c r="F718" s="832" t="s">
        <v>3139</v>
      </c>
      <c r="G718" s="833">
        <v>588.197849</v>
      </c>
      <c r="H718" s="834">
        <v>588</v>
      </c>
      <c r="J718" s="816">
        <f ca="1">SUMIF(表2.2024年公共财政支出决算表!$A$6:$A$1505,E718,表2.2024年公共财政支出决算表!$E$6:$E$1505)</f>
        <v>588</v>
      </c>
      <c r="K718" s="816">
        <f ca="1" t="shared" si="15"/>
        <v>0</v>
      </c>
    </row>
    <row r="719" ht="22.5" customHeight="1" spans="1:11">
      <c r="A719" s="827">
        <v>103060114</v>
      </c>
      <c r="B719" s="832" t="s">
        <v>3140</v>
      </c>
      <c r="C719" s="833"/>
      <c r="D719" s="834"/>
      <c r="E719" s="831">
        <v>2100404</v>
      </c>
      <c r="F719" s="832" t="s">
        <v>3141</v>
      </c>
      <c r="G719" s="833"/>
      <c r="H719" s="834"/>
      <c r="J719" s="816">
        <f ca="1">SUMIF(表2.2024年公共财政支出决算表!$A$6:$A$1505,E719,表2.2024年公共财政支出决算表!$E$6:$E$1505)</f>
        <v>0</v>
      </c>
      <c r="K719" s="816">
        <f ca="1" t="shared" si="15"/>
        <v>0</v>
      </c>
    </row>
    <row r="720" ht="22.5" customHeight="1" spans="1:10">
      <c r="A720" s="827">
        <v>103060115</v>
      </c>
      <c r="B720" s="832" t="s">
        <v>3142</v>
      </c>
      <c r="C720" s="833"/>
      <c r="D720" s="834"/>
      <c r="E720" s="831">
        <v>2100405</v>
      </c>
      <c r="F720" s="832" t="s">
        <v>3143</v>
      </c>
      <c r="G720" s="833"/>
      <c r="H720" s="834"/>
      <c r="J720" s="816">
        <f ca="1">SUMIF(表2.2024年公共财政支出决算表!$A$6:$A$1505,E720,表2.2024年公共财政支出决算表!$E$6:$E$1505)</f>
        <v>0</v>
      </c>
    </row>
    <row r="721" ht="22.5" customHeight="1" spans="1:10">
      <c r="A721" s="827">
        <v>103060116</v>
      </c>
      <c r="B721" s="832" t="s">
        <v>3144</v>
      </c>
      <c r="C721" s="833"/>
      <c r="D721" s="834"/>
      <c r="E721" s="831">
        <v>2100406</v>
      </c>
      <c r="F721" s="832" t="s">
        <v>3145</v>
      </c>
      <c r="G721" s="833"/>
      <c r="H721" s="834"/>
      <c r="J721" s="816">
        <f ca="1">SUMIF(表2.2024年公共财政支出决算表!$A$6:$A$1505,E721,表2.2024年公共财政支出决算表!$E$6:$E$1505)</f>
        <v>0</v>
      </c>
    </row>
    <row r="722" ht="22.5" customHeight="1" spans="1:10">
      <c r="A722" s="827">
        <v>103060117</v>
      </c>
      <c r="B722" s="832" t="s">
        <v>3146</v>
      </c>
      <c r="C722" s="833"/>
      <c r="D722" s="834"/>
      <c r="E722" s="831">
        <v>2100407</v>
      </c>
      <c r="F722" s="832" t="s">
        <v>3147</v>
      </c>
      <c r="G722" s="833"/>
      <c r="H722" s="834"/>
      <c r="J722" s="816">
        <f ca="1">SUMIF(表2.2024年公共财政支出决算表!$A$6:$A$1505,E722,表2.2024年公共财政支出决算表!$E$6:$E$1505)</f>
        <v>0</v>
      </c>
    </row>
    <row r="723" ht="22.5" customHeight="1" spans="1:10">
      <c r="A723" s="827">
        <v>103060118</v>
      </c>
      <c r="B723" s="832" t="s">
        <v>3148</v>
      </c>
      <c r="C723" s="833"/>
      <c r="D723" s="834"/>
      <c r="E723" s="831">
        <v>2100408</v>
      </c>
      <c r="F723" s="832" t="s">
        <v>3149</v>
      </c>
      <c r="G723" s="833">
        <v>1856.671338</v>
      </c>
      <c r="H723" s="834">
        <v>1856</v>
      </c>
      <c r="J723" s="816">
        <f ca="1">SUMIF(表2.2024年公共财政支出决算表!$A$6:$A$1505,E723,表2.2024年公共财政支出决算表!$E$6:$E$1505)</f>
        <v>1856</v>
      </c>
    </row>
    <row r="724" ht="22.5" customHeight="1" spans="1:10">
      <c r="A724" s="827">
        <v>103060119</v>
      </c>
      <c r="B724" s="832" t="s">
        <v>3150</v>
      </c>
      <c r="C724" s="833"/>
      <c r="D724" s="834"/>
      <c r="E724" s="831">
        <v>2100409</v>
      </c>
      <c r="F724" s="832" t="s">
        <v>3151</v>
      </c>
      <c r="G724" s="833">
        <v>259.027896</v>
      </c>
      <c r="H724" s="834">
        <v>259</v>
      </c>
      <c r="J724" s="816">
        <f ca="1">SUMIF(表2.2024年公共财政支出决算表!$A$6:$A$1505,E724,表2.2024年公共财政支出决算表!$E$6:$E$1505)</f>
        <v>259</v>
      </c>
    </row>
    <row r="725" ht="22.5" customHeight="1" spans="1:10">
      <c r="A725" s="827">
        <v>103060120</v>
      </c>
      <c r="B725" s="832" t="s">
        <v>3152</v>
      </c>
      <c r="C725" s="833"/>
      <c r="D725" s="834"/>
      <c r="E725" s="831">
        <v>2100410</v>
      </c>
      <c r="F725" s="832" t="s">
        <v>3153</v>
      </c>
      <c r="G725" s="833">
        <v>96.141155</v>
      </c>
      <c r="H725" s="834">
        <v>97</v>
      </c>
      <c r="J725" s="816">
        <f ca="1">SUMIF(表2.2024年公共财政支出决算表!$A$6:$A$1505,E725,表2.2024年公共财政支出决算表!$E$6:$E$1505)</f>
        <v>97</v>
      </c>
    </row>
    <row r="726" ht="22.5" customHeight="1" spans="1:10">
      <c r="A726" s="827">
        <v>103060121</v>
      </c>
      <c r="B726" s="832" t="s">
        <v>3154</v>
      </c>
      <c r="C726" s="833"/>
      <c r="D726" s="834"/>
      <c r="E726" s="831">
        <v>2100499</v>
      </c>
      <c r="F726" s="832" t="s">
        <v>3155</v>
      </c>
      <c r="G726" s="833">
        <v>590.541561</v>
      </c>
      <c r="H726" s="834">
        <v>590</v>
      </c>
      <c r="J726" s="816">
        <f ca="1">SUMIF(表2.2024年公共财政支出决算表!$A$6:$A$1505,E726,表2.2024年公共财政支出决算表!$E$6:$E$1505)</f>
        <v>590</v>
      </c>
    </row>
    <row r="727" ht="22.5" customHeight="1" spans="1:10">
      <c r="A727" s="827">
        <v>103060122</v>
      </c>
      <c r="B727" s="832" t="s">
        <v>3156</v>
      </c>
      <c r="C727" s="833"/>
      <c r="D727" s="834"/>
      <c r="E727" s="831">
        <v>21007</v>
      </c>
      <c r="F727" s="828" t="s">
        <v>3157</v>
      </c>
      <c r="G727" s="829">
        <f>SUM(G728:G730)</f>
        <v>1570.110049</v>
      </c>
      <c r="H727" s="830">
        <f>SUM(H728:H730)</f>
        <v>1571</v>
      </c>
      <c r="J727" s="816">
        <f ca="1">SUMIF(表2.2024年公共财政支出决算表!$A$6:$A$1505,E727,表2.2024年公共财政支出决算表!$E$6:$E$1505)</f>
        <v>1571</v>
      </c>
    </row>
    <row r="728" ht="22.5" customHeight="1" spans="1:10">
      <c r="A728" s="827">
        <v>103060123</v>
      </c>
      <c r="B728" s="832" t="s">
        <v>3158</v>
      </c>
      <c r="C728" s="833"/>
      <c r="D728" s="834"/>
      <c r="E728" s="831">
        <v>2100716</v>
      </c>
      <c r="F728" s="832" t="s">
        <v>3159</v>
      </c>
      <c r="G728" s="833">
        <v>105.201483</v>
      </c>
      <c r="H728" s="834">
        <v>106</v>
      </c>
      <c r="J728" s="816">
        <f ca="1">SUMIF(表2.2024年公共财政支出决算表!$A$6:$A$1505,E728,表2.2024年公共财政支出决算表!$E$6:$E$1505)</f>
        <v>106</v>
      </c>
    </row>
    <row r="729" ht="22.5" customHeight="1" spans="1:10">
      <c r="A729" s="827">
        <v>103060124</v>
      </c>
      <c r="B729" s="832" t="s">
        <v>3160</v>
      </c>
      <c r="C729" s="833"/>
      <c r="D729" s="834"/>
      <c r="E729" s="831">
        <v>2100717</v>
      </c>
      <c r="F729" s="832" t="s">
        <v>3161</v>
      </c>
      <c r="G729" s="833">
        <v>1239.763891</v>
      </c>
      <c r="H729" s="834">
        <v>1240</v>
      </c>
      <c r="J729" s="816">
        <f ca="1">SUMIF(表2.2024年公共财政支出决算表!$A$6:$A$1505,E729,表2.2024年公共财政支出决算表!$E$6:$E$1505)</f>
        <v>1240</v>
      </c>
    </row>
    <row r="730" ht="22.5" customHeight="1" spans="1:10">
      <c r="A730" s="827">
        <v>103060125</v>
      </c>
      <c r="B730" s="832" t="s">
        <v>3162</v>
      </c>
      <c r="C730" s="833"/>
      <c r="D730" s="834"/>
      <c r="E730" s="831">
        <v>2100799</v>
      </c>
      <c r="F730" s="832" t="s">
        <v>3163</v>
      </c>
      <c r="G730" s="833">
        <v>225.144675</v>
      </c>
      <c r="H730" s="834">
        <v>225</v>
      </c>
      <c r="J730" s="816">
        <f ca="1">SUMIF(表2.2024年公共财政支出决算表!$A$6:$A$1505,E730,表2.2024年公共财政支出决算表!$E$6:$E$1505)</f>
        <v>225</v>
      </c>
    </row>
    <row r="731" ht="22.5" customHeight="1" spans="1:10">
      <c r="A731" s="827">
        <v>103060126</v>
      </c>
      <c r="B731" s="832" t="s">
        <v>3164</v>
      </c>
      <c r="C731" s="833"/>
      <c r="D731" s="834"/>
      <c r="E731" s="831">
        <v>21011</v>
      </c>
      <c r="F731" s="828" t="s">
        <v>3165</v>
      </c>
      <c r="G731" s="829">
        <f>SUM(G732:G735)</f>
        <v>6566.189468</v>
      </c>
      <c r="H731" s="830">
        <f>SUM(H732:H735)</f>
        <v>6566</v>
      </c>
      <c r="J731" s="816">
        <f ca="1">SUMIF(表2.2024年公共财政支出决算表!$A$6:$A$1505,E731,表2.2024年公共财政支出决算表!$E$6:$E$1505)</f>
        <v>6566</v>
      </c>
    </row>
    <row r="732" ht="22.5" customHeight="1" spans="1:10">
      <c r="A732" s="827">
        <v>103060127</v>
      </c>
      <c r="B732" s="832" t="s">
        <v>3166</v>
      </c>
      <c r="C732" s="833"/>
      <c r="D732" s="834"/>
      <c r="E732" s="831">
        <v>2101101</v>
      </c>
      <c r="F732" s="832" t="s">
        <v>3167</v>
      </c>
      <c r="G732" s="833">
        <v>885.139988</v>
      </c>
      <c r="H732" s="834">
        <v>885</v>
      </c>
      <c r="J732" s="816">
        <f ca="1">SUMIF(表2.2024年公共财政支出决算表!$A$6:$A$1505,E732,表2.2024年公共财政支出决算表!$E$6:$E$1505)</f>
        <v>885</v>
      </c>
    </row>
    <row r="733" ht="22.5" customHeight="1" spans="1:10">
      <c r="A733" s="827">
        <v>103060128</v>
      </c>
      <c r="B733" s="832" t="s">
        <v>3168</v>
      </c>
      <c r="C733" s="833"/>
      <c r="D733" s="834"/>
      <c r="E733" s="831">
        <v>2101102</v>
      </c>
      <c r="F733" s="832" t="s">
        <v>3169</v>
      </c>
      <c r="G733" s="833">
        <v>2649.741566</v>
      </c>
      <c r="H733" s="834">
        <v>2650</v>
      </c>
      <c r="J733" s="816">
        <f ca="1">SUMIF(表2.2024年公共财政支出决算表!$A$6:$A$1505,E733,表2.2024年公共财政支出决算表!$E$6:$E$1505)</f>
        <v>2650</v>
      </c>
    </row>
    <row r="734" ht="22.5" customHeight="1" spans="1:10">
      <c r="A734" s="827">
        <v>103060129</v>
      </c>
      <c r="B734" s="832" t="s">
        <v>3170</v>
      </c>
      <c r="C734" s="833"/>
      <c r="D734" s="834"/>
      <c r="E734" s="831">
        <v>2101103</v>
      </c>
      <c r="F734" s="832" t="s">
        <v>3171</v>
      </c>
      <c r="G734" s="833">
        <v>2817.019353</v>
      </c>
      <c r="H734" s="834">
        <v>2817</v>
      </c>
      <c r="J734" s="816">
        <f ca="1">SUMIF(表2.2024年公共财政支出决算表!$A$6:$A$1505,E734,表2.2024年公共财政支出决算表!$E$6:$E$1505)</f>
        <v>2817</v>
      </c>
    </row>
    <row r="735" ht="22.5" customHeight="1" spans="1:10">
      <c r="A735" s="827">
        <v>103060130</v>
      </c>
      <c r="B735" s="832" t="s">
        <v>3172</v>
      </c>
      <c r="C735" s="833"/>
      <c r="D735" s="834"/>
      <c r="E735" s="831">
        <v>2101199</v>
      </c>
      <c r="F735" s="832" t="s">
        <v>3173</v>
      </c>
      <c r="G735" s="833">
        <v>214.288561</v>
      </c>
      <c r="H735" s="834">
        <v>214</v>
      </c>
      <c r="J735" s="816">
        <f ca="1">SUMIF(表2.2024年公共财政支出决算表!$A$6:$A$1505,E735,表2.2024年公共财政支出决算表!$E$6:$E$1505)</f>
        <v>214</v>
      </c>
    </row>
    <row r="736" ht="22.5" customHeight="1" spans="1:10">
      <c r="A736" s="827">
        <v>103060131</v>
      </c>
      <c r="B736" s="832" t="s">
        <v>3174</v>
      </c>
      <c r="C736" s="833"/>
      <c r="D736" s="834"/>
      <c r="E736" s="831">
        <v>21012</v>
      </c>
      <c r="F736" s="828" t="s">
        <v>3175</v>
      </c>
      <c r="G736" s="829">
        <f>SUM(G737:G739)</f>
        <v>517.407165</v>
      </c>
      <c r="H736" s="830">
        <f>SUM(H737:H739)</f>
        <v>517</v>
      </c>
      <c r="J736" s="816">
        <f ca="1">SUMIF(表2.2024年公共财政支出决算表!$A$6:$A$1505,E736,表2.2024年公共财政支出决算表!$E$6:$E$1505)</f>
        <v>517</v>
      </c>
    </row>
    <row r="737" ht="22.5" customHeight="1" spans="1:10">
      <c r="A737" s="827">
        <v>103060132</v>
      </c>
      <c r="B737" s="832" t="s">
        <v>3176</v>
      </c>
      <c r="C737" s="833"/>
      <c r="D737" s="834"/>
      <c r="E737" s="831">
        <v>2101201</v>
      </c>
      <c r="F737" s="832" t="s">
        <v>3177</v>
      </c>
      <c r="G737" s="833"/>
      <c r="H737" s="834"/>
      <c r="J737" s="816">
        <f ca="1">SUMIF(表2.2024年公共财政支出决算表!$A$6:$A$1505,E737,表2.2024年公共财政支出决算表!$E$6:$E$1505)</f>
        <v>0</v>
      </c>
    </row>
    <row r="738" ht="22.5" customHeight="1" spans="1:10">
      <c r="A738" s="827">
        <v>103060133</v>
      </c>
      <c r="B738" s="832" t="s">
        <v>3178</v>
      </c>
      <c r="C738" s="833"/>
      <c r="D738" s="834"/>
      <c r="E738" s="831">
        <v>2101202</v>
      </c>
      <c r="F738" s="832" t="s">
        <v>3179</v>
      </c>
      <c r="G738" s="833">
        <v>517.407165</v>
      </c>
      <c r="H738" s="834">
        <v>517</v>
      </c>
      <c r="J738" s="816">
        <f ca="1">SUMIF(表2.2024年公共财政支出决算表!$A$6:$A$1505,E738,表2.2024年公共财政支出决算表!$E$6:$E$1505)</f>
        <v>517</v>
      </c>
    </row>
    <row r="739" ht="22.5" customHeight="1" spans="1:10">
      <c r="A739" s="827">
        <v>103060134</v>
      </c>
      <c r="B739" s="832" t="s">
        <v>3180</v>
      </c>
      <c r="C739" s="833"/>
      <c r="D739" s="834"/>
      <c r="E739" s="831">
        <v>2101299</v>
      </c>
      <c r="F739" s="832" t="s">
        <v>3181</v>
      </c>
      <c r="G739" s="833"/>
      <c r="H739" s="834"/>
      <c r="J739" s="816">
        <f ca="1">SUMIF(表2.2024年公共财政支出决算表!$A$6:$A$1505,E739,表2.2024年公共财政支出决算表!$E$6:$E$1505)</f>
        <v>0</v>
      </c>
    </row>
    <row r="740" ht="22.5" customHeight="1" spans="1:10">
      <c r="A740" s="827">
        <v>103060198</v>
      </c>
      <c r="B740" s="832" t="s">
        <v>3182</v>
      </c>
      <c r="C740" s="833">
        <v>154.913076</v>
      </c>
      <c r="D740" s="834">
        <v>155</v>
      </c>
      <c r="E740" s="831">
        <v>21013</v>
      </c>
      <c r="F740" s="828" t="s">
        <v>3183</v>
      </c>
      <c r="G740" s="829">
        <f>SUM(G741:G743)</f>
        <v>103.94</v>
      </c>
      <c r="H740" s="830">
        <f>SUM(H741:H743)</f>
        <v>104</v>
      </c>
      <c r="J740" s="816">
        <f ca="1">SUMIF(表2.2024年公共财政支出决算表!$A$6:$A$1505,E740,表2.2024年公共财政支出决算表!$E$6:$E$1505)</f>
        <v>104</v>
      </c>
    </row>
    <row r="741" ht="22.5" customHeight="1" spans="1:10">
      <c r="A741" s="827">
        <v>1030602</v>
      </c>
      <c r="B741" s="832" t="s">
        <v>3184</v>
      </c>
      <c r="C741" s="829">
        <f>SUM(C742:C745)</f>
        <v>0</v>
      </c>
      <c r="D741" s="830">
        <f>SUM(D742:D745)</f>
        <v>0</v>
      </c>
      <c r="E741" s="831">
        <v>2101301</v>
      </c>
      <c r="F741" s="832" t="s">
        <v>3185</v>
      </c>
      <c r="G741" s="833">
        <v>103.94</v>
      </c>
      <c r="H741" s="834">
        <v>104</v>
      </c>
      <c r="J741" s="816">
        <f ca="1">SUMIF(表2.2024年公共财政支出决算表!$A$6:$A$1505,E741,表2.2024年公共财政支出决算表!$E$6:$E$1505)</f>
        <v>104</v>
      </c>
    </row>
    <row r="742" ht="22.5" customHeight="1" spans="1:10">
      <c r="A742" s="827">
        <v>103060202</v>
      </c>
      <c r="B742" s="832" t="s">
        <v>3186</v>
      </c>
      <c r="C742" s="833"/>
      <c r="D742" s="834"/>
      <c r="E742" s="831">
        <v>2101302</v>
      </c>
      <c r="F742" s="832" t="s">
        <v>3187</v>
      </c>
      <c r="G742" s="833"/>
      <c r="H742" s="834"/>
      <c r="J742" s="816">
        <f ca="1">SUMIF(表2.2024年公共财政支出决算表!$A$6:$A$1505,E742,表2.2024年公共财政支出决算表!$E$6:$E$1505)</f>
        <v>0</v>
      </c>
    </row>
    <row r="743" ht="22.5" customHeight="1" spans="1:10">
      <c r="A743" s="827">
        <v>103060203</v>
      </c>
      <c r="B743" s="832" t="s">
        <v>3188</v>
      </c>
      <c r="C743" s="833"/>
      <c r="D743" s="834"/>
      <c r="E743" s="831">
        <v>2101399</v>
      </c>
      <c r="F743" s="832" t="s">
        <v>3189</v>
      </c>
      <c r="G743" s="833"/>
      <c r="H743" s="834"/>
      <c r="J743" s="816">
        <f ca="1">SUMIF(表2.2024年公共财政支出决算表!$A$6:$A$1505,E743,表2.2024年公共财政支出决算表!$E$6:$E$1505)</f>
        <v>0</v>
      </c>
    </row>
    <row r="744" ht="22.5" customHeight="1" spans="1:10">
      <c r="A744" s="827">
        <v>103060204</v>
      </c>
      <c r="B744" s="832" t="s">
        <v>3190</v>
      </c>
      <c r="C744" s="833"/>
      <c r="D744" s="834"/>
      <c r="E744" s="831">
        <v>21014</v>
      </c>
      <c r="F744" s="828" t="s">
        <v>3191</v>
      </c>
      <c r="G744" s="829">
        <f>SUM(G745:G746)</f>
        <v>53.840966</v>
      </c>
      <c r="H744" s="830">
        <f>SUM(H745:H746)</f>
        <v>54</v>
      </c>
      <c r="J744" s="816">
        <f ca="1">SUMIF(表2.2024年公共财政支出决算表!$A$6:$A$1505,E744,表2.2024年公共财政支出决算表!$E$6:$E$1505)</f>
        <v>54</v>
      </c>
    </row>
    <row r="745" ht="22.5" customHeight="1" spans="1:10">
      <c r="A745" s="827">
        <v>103060298</v>
      </c>
      <c r="B745" s="832" t="s">
        <v>3192</v>
      </c>
      <c r="C745" s="833"/>
      <c r="D745" s="834"/>
      <c r="E745" s="831">
        <v>2101401</v>
      </c>
      <c r="F745" s="832" t="s">
        <v>3193</v>
      </c>
      <c r="G745" s="833">
        <v>53.840966</v>
      </c>
      <c r="H745" s="834">
        <v>54</v>
      </c>
      <c r="J745" s="816">
        <f ca="1">SUMIF(表2.2024年公共财政支出决算表!$A$6:$A$1505,E745,表2.2024年公共财政支出决算表!$E$6:$E$1505)</f>
        <v>54</v>
      </c>
    </row>
    <row r="746" ht="22.5" customHeight="1" spans="1:10">
      <c r="A746" s="827">
        <v>1030603</v>
      </c>
      <c r="B746" s="832" t="s">
        <v>3194</v>
      </c>
      <c r="C746" s="829">
        <f>SUM(C747:C751)</f>
        <v>0</v>
      </c>
      <c r="D746" s="830">
        <f>SUM(D747:D751)</f>
        <v>0</v>
      </c>
      <c r="E746" s="831">
        <v>2101499</v>
      </c>
      <c r="F746" s="832" t="s">
        <v>3195</v>
      </c>
      <c r="G746" s="833"/>
      <c r="H746" s="834"/>
      <c r="J746" s="816">
        <f ca="1">SUMIF(表2.2024年公共财政支出决算表!$A$6:$A$1505,E746,表2.2024年公共财政支出决算表!$E$6:$E$1505)</f>
        <v>0</v>
      </c>
    </row>
    <row r="747" ht="22.5" customHeight="1" spans="1:10">
      <c r="A747" s="827">
        <v>103060301</v>
      </c>
      <c r="B747" s="832" t="s">
        <v>3196</v>
      </c>
      <c r="C747" s="833"/>
      <c r="D747" s="834"/>
      <c r="E747" s="831">
        <v>21015</v>
      </c>
      <c r="F747" s="828" t="s">
        <v>3197</v>
      </c>
      <c r="G747" s="829">
        <f>SUM(G748:G755)</f>
        <v>330.378968</v>
      </c>
      <c r="H747" s="830">
        <f>SUM(H748:H755)</f>
        <v>330</v>
      </c>
      <c r="J747" s="816">
        <f ca="1">SUMIF(表2.2024年公共财政支出决算表!$A$6:$A$1505,E747,表2.2024年公共财政支出决算表!$E$6:$E$1505)</f>
        <v>330</v>
      </c>
    </row>
    <row r="748" ht="22.5" customHeight="1" spans="1:10">
      <c r="A748" s="827">
        <v>103060304</v>
      </c>
      <c r="B748" s="832" t="s">
        <v>3198</v>
      </c>
      <c r="C748" s="833"/>
      <c r="D748" s="834"/>
      <c r="E748" s="831">
        <v>2101501</v>
      </c>
      <c r="F748" s="832" t="s">
        <v>1980</v>
      </c>
      <c r="G748" s="833">
        <v>310.523298</v>
      </c>
      <c r="H748" s="834">
        <v>310</v>
      </c>
      <c r="J748" s="816">
        <f ca="1">SUMIF(表2.2024年公共财政支出决算表!$A$6:$A$1505,E748,表2.2024年公共财政支出决算表!$E$6:$E$1505)</f>
        <v>310</v>
      </c>
    </row>
    <row r="749" ht="22.5" customHeight="1" spans="1:10">
      <c r="A749" s="827">
        <v>103060305</v>
      </c>
      <c r="B749" s="832" t="s">
        <v>3199</v>
      </c>
      <c r="C749" s="833"/>
      <c r="D749" s="834"/>
      <c r="E749" s="831">
        <v>2101502</v>
      </c>
      <c r="F749" s="832" t="s">
        <v>1982</v>
      </c>
      <c r="G749" s="833"/>
      <c r="H749" s="834"/>
      <c r="J749" s="816">
        <f ca="1">SUMIF(表2.2024年公共财政支出决算表!$A$6:$A$1505,E749,表2.2024年公共财政支出决算表!$E$6:$E$1505)</f>
        <v>0</v>
      </c>
    </row>
    <row r="750" ht="22.5" customHeight="1" spans="1:10">
      <c r="A750" s="827">
        <v>103060307</v>
      </c>
      <c r="B750" s="832" t="s">
        <v>3200</v>
      </c>
      <c r="C750" s="833"/>
      <c r="D750" s="834"/>
      <c r="E750" s="831">
        <v>2101503</v>
      </c>
      <c r="F750" s="832" t="s">
        <v>1984</v>
      </c>
      <c r="G750" s="833"/>
      <c r="H750" s="834"/>
      <c r="J750" s="816">
        <f ca="1">SUMIF(表2.2024年公共财政支出决算表!$A$6:$A$1505,E750,表2.2024年公共财政支出决算表!$E$6:$E$1505)</f>
        <v>0</v>
      </c>
    </row>
    <row r="751" ht="22.5" customHeight="1" spans="1:10">
      <c r="A751" s="827">
        <v>103060398</v>
      </c>
      <c r="B751" s="832" t="s">
        <v>3201</v>
      </c>
      <c r="C751" s="833"/>
      <c r="D751" s="834"/>
      <c r="E751" s="831">
        <v>2101504</v>
      </c>
      <c r="F751" s="832" t="s">
        <v>2075</v>
      </c>
      <c r="G751" s="833"/>
      <c r="H751" s="834"/>
      <c r="J751" s="816">
        <f ca="1">SUMIF(表2.2024年公共财政支出决算表!$A$6:$A$1505,E751,表2.2024年公共财政支出决算表!$E$6:$E$1505)</f>
        <v>0</v>
      </c>
    </row>
    <row r="752" ht="22.5" customHeight="1" spans="1:10">
      <c r="A752" s="827">
        <v>1030604</v>
      </c>
      <c r="B752" s="832" t="s">
        <v>3202</v>
      </c>
      <c r="C752" s="829">
        <f>C753+C754+C755</f>
        <v>0</v>
      </c>
      <c r="D752" s="830">
        <f>D753+D754+D755</f>
        <v>0</v>
      </c>
      <c r="E752" s="831">
        <v>2101505</v>
      </c>
      <c r="F752" s="832" t="s">
        <v>3203</v>
      </c>
      <c r="G752" s="833">
        <v>19.85567</v>
      </c>
      <c r="H752" s="834">
        <v>20</v>
      </c>
      <c r="J752" s="816">
        <f ca="1">SUMIF(表2.2024年公共财政支出决算表!$A$6:$A$1505,E752,表2.2024年公共财政支出决算表!$E$6:$E$1505)</f>
        <v>20</v>
      </c>
    </row>
    <row r="753" ht="22.5" customHeight="1" spans="1:10">
      <c r="A753" s="827">
        <v>103060401</v>
      </c>
      <c r="B753" s="832" t="s">
        <v>3204</v>
      </c>
      <c r="C753" s="833"/>
      <c r="D753" s="834"/>
      <c r="E753" s="831">
        <v>2101506</v>
      </c>
      <c r="F753" s="832" t="s">
        <v>3205</v>
      </c>
      <c r="G753" s="833"/>
      <c r="H753" s="834"/>
      <c r="J753" s="816">
        <f ca="1">SUMIF(表2.2024年公共财政支出决算表!$A$6:$A$1505,E753,表2.2024年公共财政支出决算表!$E$6:$E$1505)</f>
        <v>0</v>
      </c>
    </row>
    <row r="754" ht="22.5" customHeight="1" spans="1:10">
      <c r="A754" s="827">
        <v>103060402</v>
      </c>
      <c r="B754" s="832" t="s">
        <v>3206</v>
      </c>
      <c r="C754" s="833"/>
      <c r="D754" s="834"/>
      <c r="E754" s="831">
        <v>2101550</v>
      </c>
      <c r="F754" s="832" t="s">
        <v>1998</v>
      </c>
      <c r="G754" s="833"/>
      <c r="H754" s="834"/>
      <c r="J754" s="816">
        <f ca="1">SUMIF(表2.2024年公共财政支出决算表!$A$6:$A$1505,E754,表2.2024年公共财政支出决算表!$E$6:$E$1505)</f>
        <v>0</v>
      </c>
    </row>
    <row r="755" ht="22.5" customHeight="1" spans="1:10">
      <c r="A755" s="827">
        <v>103060498</v>
      </c>
      <c r="B755" s="832" t="s">
        <v>3207</v>
      </c>
      <c r="C755" s="833"/>
      <c r="D755" s="834"/>
      <c r="E755" s="831">
        <v>2101599</v>
      </c>
      <c r="F755" s="832" t="s">
        <v>3208</v>
      </c>
      <c r="G755" s="833"/>
      <c r="H755" s="834"/>
      <c r="J755" s="816">
        <f ca="1">SUMIF(表2.2024年公共财政支出决算表!$A$6:$A$1505,E755,表2.2024年公共财政支出决算表!$E$6:$E$1505)</f>
        <v>0</v>
      </c>
    </row>
    <row r="756" ht="22.5" customHeight="1" spans="1:10">
      <c r="A756" s="827">
        <v>1030698</v>
      </c>
      <c r="B756" s="832" t="s">
        <v>3209</v>
      </c>
      <c r="C756" s="833"/>
      <c r="D756" s="834"/>
      <c r="E756" s="831">
        <v>21016</v>
      </c>
      <c r="F756" s="828" t="s">
        <v>3210</v>
      </c>
      <c r="G756" s="829">
        <f>G757</f>
        <v>3.8268</v>
      </c>
      <c r="H756" s="830">
        <f>H757</f>
        <v>4</v>
      </c>
      <c r="J756" s="816">
        <f ca="1">SUMIF(表2.2024年公共财政支出决算表!$A$6:$A$1505,E756,表2.2024年公共财政支出决算表!$E$6:$E$1505)</f>
        <v>4</v>
      </c>
    </row>
    <row r="757" ht="22.5" customHeight="1" spans="1:10">
      <c r="A757" s="827"/>
      <c r="B757" s="832"/>
      <c r="C757" s="839"/>
      <c r="D757" s="840"/>
      <c r="E757" s="831">
        <v>2101601</v>
      </c>
      <c r="F757" s="832" t="s">
        <v>3211</v>
      </c>
      <c r="G757" s="833">
        <v>3.8268</v>
      </c>
      <c r="H757" s="834">
        <v>4</v>
      </c>
      <c r="J757" s="816">
        <f ca="1">SUMIF(表2.2024年公共财政支出决算表!$A$6:$A$1505,E757,表2.2024年公共财政支出决算表!$E$6:$E$1505)</f>
        <v>4</v>
      </c>
    </row>
    <row r="758" ht="22.5" customHeight="1" spans="1:10">
      <c r="A758" s="827">
        <v>105</v>
      </c>
      <c r="B758" s="828" t="s">
        <v>3212</v>
      </c>
      <c r="C758" s="829">
        <f>C759+C766</f>
        <v>0</v>
      </c>
      <c r="D758" s="830">
        <f>D759+D766</f>
        <v>0</v>
      </c>
      <c r="E758" s="831">
        <v>21017</v>
      </c>
      <c r="F758" s="828" t="s">
        <v>3213</v>
      </c>
      <c r="G758" s="829">
        <f>SUM(G759:G763)</f>
        <v>0</v>
      </c>
      <c r="H758" s="830">
        <f>SUM(H759:H763)</f>
        <v>0</v>
      </c>
      <c r="J758" s="816">
        <f ca="1">SUMIF(表2.2024年公共财政支出决算表!$A$6:$A$1505,E758,表2.2024年公共财政支出决算表!$E$6:$E$1505)</f>
        <v>0</v>
      </c>
    </row>
    <row r="759" ht="22.5" customHeight="1" spans="1:10">
      <c r="A759" s="827">
        <v>10503</v>
      </c>
      <c r="B759" s="828" t="s">
        <v>3214</v>
      </c>
      <c r="C759" s="829">
        <f>C760+C761+C872</f>
        <v>0</v>
      </c>
      <c r="D759" s="830">
        <f>D760+D761+D872</f>
        <v>0</v>
      </c>
      <c r="E759" s="831">
        <v>2101701</v>
      </c>
      <c r="F759" s="832" t="s">
        <v>1980</v>
      </c>
      <c r="G759" s="833"/>
      <c r="H759" s="834"/>
      <c r="J759" s="816">
        <f ca="1">SUMIF(表2.2024年公共财政支出决算表!$A$6:$A$1505,E759,表2.2024年公共财政支出决算表!$E$6:$E$1505)</f>
        <v>0</v>
      </c>
    </row>
    <row r="760" ht="22.5" customHeight="1" spans="1:10">
      <c r="A760" s="827">
        <v>1050301</v>
      </c>
      <c r="B760" s="832" t="s">
        <v>3215</v>
      </c>
      <c r="C760" s="833"/>
      <c r="D760" s="834"/>
      <c r="E760" s="831">
        <v>2101702</v>
      </c>
      <c r="F760" s="832" t="s">
        <v>1982</v>
      </c>
      <c r="G760" s="833"/>
      <c r="H760" s="834"/>
      <c r="J760" s="816">
        <f ca="1">SUMIF(表2.2024年公共财政支出决算表!$A$6:$A$1505,E760,表2.2024年公共财政支出决算表!$E$6:$E$1505)</f>
        <v>0</v>
      </c>
    </row>
    <row r="761" ht="22.5" customHeight="1" spans="1:10">
      <c r="A761" s="827">
        <v>1050302</v>
      </c>
      <c r="B761" s="832" t="s">
        <v>3216</v>
      </c>
      <c r="C761" s="829">
        <f>SUM(C762:C765)</f>
        <v>0</v>
      </c>
      <c r="D761" s="830">
        <f>SUM(D762:D765)</f>
        <v>0</v>
      </c>
      <c r="E761" s="831">
        <v>2101703</v>
      </c>
      <c r="F761" s="832" t="s">
        <v>1984</v>
      </c>
      <c r="G761" s="833"/>
      <c r="H761" s="834"/>
      <c r="J761" s="816">
        <f ca="1">SUMIF(表2.2024年公共财政支出决算表!$A$6:$A$1505,E761,表2.2024年公共财政支出决算表!$E$6:$E$1505)</f>
        <v>0</v>
      </c>
    </row>
    <row r="762" ht="22.5" customHeight="1" spans="1:10">
      <c r="A762" s="827">
        <v>105030201</v>
      </c>
      <c r="B762" s="832" t="s">
        <v>3217</v>
      </c>
      <c r="C762" s="833"/>
      <c r="D762" s="834"/>
      <c r="E762" s="831">
        <v>2101704</v>
      </c>
      <c r="F762" s="832" t="s">
        <v>3218</v>
      </c>
      <c r="G762" s="833"/>
      <c r="H762" s="834"/>
      <c r="J762" s="816">
        <f ca="1">SUMIF(表2.2024年公共财政支出决算表!$A$6:$A$1505,E762,表2.2024年公共财政支出决算表!$E$6:$E$1505)</f>
        <v>0</v>
      </c>
    </row>
    <row r="763" ht="22.5" customHeight="1" spans="1:10">
      <c r="A763" s="827">
        <v>105030202</v>
      </c>
      <c r="B763" s="832" t="s">
        <v>3219</v>
      </c>
      <c r="C763" s="833"/>
      <c r="D763" s="834"/>
      <c r="E763" s="831">
        <v>2101799</v>
      </c>
      <c r="F763" s="832" t="s">
        <v>3220</v>
      </c>
      <c r="G763" s="833"/>
      <c r="H763" s="834"/>
      <c r="J763" s="816">
        <f ca="1">SUMIF(表2.2024年公共财政支出决算表!$A$6:$A$1505,E763,表2.2024年公共财政支出决算表!$E$6:$E$1505)</f>
        <v>0</v>
      </c>
    </row>
    <row r="764" ht="22.5" customHeight="1" spans="1:10">
      <c r="A764" s="827">
        <v>105030203</v>
      </c>
      <c r="B764" s="832" t="s">
        <v>3221</v>
      </c>
      <c r="C764" s="833"/>
      <c r="D764" s="834"/>
      <c r="E764" s="831">
        <v>21018</v>
      </c>
      <c r="F764" s="828" t="s">
        <v>3222</v>
      </c>
      <c r="G764" s="829">
        <f>SUM(G765:G768)</f>
        <v>0</v>
      </c>
      <c r="H764" s="830">
        <f>SUM(H765:H768)</f>
        <v>0</v>
      </c>
      <c r="J764" s="816">
        <f ca="1">SUMIF(表2.2024年公共财政支出决算表!$A$6:$A$1505,E764,表2.2024年公共财政支出决算表!$E$6:$E$1505)</f>
        <v>0</v>
      </c>
    </row>
    <row r="765" ht="22.5" customHeight="1" spans="1:10">
      <c r="A765" s="827">
        <v>105030204</v>
      </c>
      <c r="B765" s="832" t="s">
        <v>3223</v>
      </c>
      <c r="C765" s="833"/>
      <c r="D765" s="834"/>
      <c r="E765" s="831">
        <v>2101801</v>
      </c>
      <c r="F765" s="832" t="s">
        <v>1980</v>
      </c>
      <c r="G765" s="833"/>
      <c r="H765" s="834"/>
      <c r="J765" s="816">
        <f ca="1">SUMIF(表2.2024年公共财政支出决算表!$A$6:$A$1505,E765,表2.2024年公共财政支出决算表!$E$6:$E$1505)</f>
        <v>0</v>
      </c>
    </row>
    <row r="766" ht="22.5" customHeight="1" spans="1:10">
      <c r="A766" s="827">
        <v>10504</v>
      </c>
      <c r="B766" s="828" t="s">
        <v>3224</v>
      </c>
      <c r="C766" s="829">
        <f>C767+C772</f>
        <v>0</v>
      </c>
      <c r="D766" s="830">
        <f>D767+D772</f>
        <v>0</v>
      </c>
      <c r="E766" s="831">
        <v>2101802</v>
      </c>
      <c r="F766" s="832" t="s">
        <v>1982</v>
      </c>
      <c r="G766" s="833"/>
      <c r="H766" s="834"/>
      <c r="J766" s="816">
        <f ca="1">SUMIF(表2.2024年公共财政支出决算表!$A$6:$A$1505,E766,表2.2024年公共财政支出决算表!$E$6:$E$1505)</f>
        <v>0</v>
      </c>
    </row>
    <row r="767" ht="22.5" customHeight="1" spans="1:10">
      <c r="A767" s="827">
        <v>1050401</v>
      </c>
      <c r="B767" s="832" t="s">
        <v>3225</v>
      </c>
      <c r="C767" s="829">
        <f>SUM(C768:C771)</f>
        <v>0</v>
      </c>
      <c r="D767" s="830">
        <f>SUM(D768:D771)</f>
        <v>0</v>
      </c>
      <c r="E767" s="831">
        <v>2101803</v>
      </c>
      <c r="F767" s="832" t="s">
        <v>1984</v>
      </c>
      <c r="G767" s="833"/>
      <c r="H767" s="834"/>
      <c r="J767" s="816">
        <f ca="1">SUMIF(表2.2024年公共财政支出决算表!$A$6:$A$1505,E767,表2.2024年公共财政支出决算表!$E$6:$E$1505)</f>
        <v>0</v>
      </c>
    </row>
    <row r="768" ht="22.5" customHeight="1" spans="1:10">
      <c r="A768" s="827">
        <v>105040101</v>
      </c>
      <c r="B768" s="832" t="s">
        <v>3226</v>
      </c>
      <c r="C768" s="833"/>
      <c r="D768" s="834"/>
      <c r="E768" s="831">
        <v>2101899</v>
      </c>
      <c r="F768" s="832" t="s">
        <v>3227</v>
      </c>
      <c r="G768" s="833"/>
      <c r="H768" s="834"/>
      <c r="J768" s="816">
        <f ca="1">SUMIF(表2.2024年公共财政支出决算表!$A$6:$A$1505,E768,表2.2024年公共财政支出决算表!$E$6:$E$1505)</f>
        <v>0</v>
      </c>
    </row>
    <row r="769" ht="22.5" customHeight="1" spans="1:10">
      <c r="A769" s="827">
        <v>105040102</v>
      </c>
      <c r="B769" s="832" t="s">
        <v>3228</v>
      </c>
      <c r="C769" s="833"/>
      <c r="D769" s="834"/>
      <c r="E769" s="831">
        <v>21099</v>
      </c>
      <c r="F769" s="828" t="s">
        <v>3229</v>
      </c>
      <c r="G769" s="829">
        <f>G770</f>
        <v>0</v>
      </c>
      <c r="H769" s="830">
        <f>H770</f>
        <v>0</v>
      </c>
      <c r="J769" s="816">
        <f ca="1">SUMIF(表2.2024年公共财政支出决算表!$A$6:$A$1505,E769,表2.2024年公共财政支出决算表!$E$6:$E$1505)</f>
        <v>0</v>
      </c>
    </row>
    <row r="770" ht="22.5" customHeight="1" spans="1:10">
      <c r="A770" s="827">
        <v>105040103</v>
      </c>
      <c r="B770" s="832" t="s">
        <v>3230</v>
      </c>
      <c r="C770" s="833"/>
      <c r="D770" s="834"/>
      <c r="E770" s="831">
        <v>2109999</v>
      </c>
      <c r="F770" s="832" t="s">
        <v>3231</v>
      </c>
      <c r="G770" s="833"/>
      <c r="H770" s="834"/>
      <c r="J770" s="816">
        <f ca="1">SUMIF(表2.2024年公共财政支出决算表!$A$6:$A$1505,E770,表2.2024年公共财政支出决算表!$E$6:$E$1505)</f>
        <v>0</v>
      </c>
    </row>
    <row r="771" ht="22.5" customHeight="1" spans="1:10">
      <c r="A771" s="827">
        <v>105040104</v>
      </c>
      <c r="B771" s="832" t="s">
        <v>3232</v>
      </c>
      <c r="C771" s="833"/>
      <c r="D771" s="834"/>
      <c r="E771" s="831">
        <v>211</v>
      </c>
      <c r="F771" s="828" t="s">
        <v>3233</v>
      </c>
      <c r="G771" s="829">
        <f>G772+G782+G786+G795+G802+G809+G812+G815+G817+G819+G825+G827+G829+G840</f>
        <v>7589.170296</v>
      </c>
      <c r="H771" s="830">
        <f>H772+H782+H786+H795+H802+H809+H812+H815+H817+H819+H825+H827+H829+H840</f>
        <v>7590</v>
      </c>
      <c r="J771" s="816">
        <f ca="1">SUMIF(表2.2024年公共财政支出决算表!$A$6:$A$1505,E771,表2.2024年公共财政支出决算表!$E$6:$E$1505)</f>
        <v>7590</v>
      </c>
    </row>
    <row r="772" ht="22.5" customHeight="1" spans="1:10">
      <c r="A772" s="827">
        <v>1050402</v>
      </c>
      <c r="B772" s="832" t="s">
        <v>3234</v>
      </c>
      <c r="C772" s="829">
        <f>SUM(C773:C787)</f>
        <v>0</v>
      </c>
      <c r="D772" s="830">
        <f>SUM(D773:D787)</f>
        <v>0</v>
      </c>
      <c r="E772" s="831">
        <v>21101</v>
      </c>
      <c r="F772" s="828" t="s">
        <v>3235</v>
      </c>
      <c r="G772" s="829">
        <f>SUM(G773:G781)</f>
        <v>0</v>
      </c>
      <c r="H772" s="830">
        <f>SUM(H773:H781)</f>
        <v>0</v>
      </c>
      <c r="J772" s="816">
        <f ca="1">SUMIF(表2.2024年公共财政支出决算表!$A$6:$A$1505,E772,表2.2024年公共财政支出决算表!$E$6:$E$1505)</f>
        <v>0</v>
      </c>
    </row>
    <row r="773" ht="22.5" customHeight="1" spans="1:10">
      <c r="A773" s="827">
        <v>105040201</v>
      </c>
      <c r="B773" s="832" t="s">
        <v>3236</v>
      </c>
      <c r="C773" s="833"/>
      <c r="D773" s="834"/>
      <c r="E773" s="831">
        <v>2110101</v>
      </c>
      <c r="F773" s="832" t="s">
        <v>1980</v>
      </c>
      <c r="G773" s="833"/>
      <c r="H773" s="834"/>
      <c r="J773" s="816">
        <f ca="1">SUMIF(表2.2024年公共财政支出决算表!$A$6:$A$1505,E773,表2.2024年公共财政支出决算表!$E$6:$E$1505)</f>
        <v>0</v>
      </c>
    </row>
    <row r="774" ht="22.5" customHeight="1" spans="1:10">
      <c r="A774" s="827">
        <v>105040205</v>
      </c>
      <c r="B774" s="832" t="s">
        <v>3237</v>
      </c>
      <c r="C774" s="833"/>
      <c r="D774" s="834"/>
      <c r="E774" s="831">
        <v>2110102</v>
      </c>
      <c r="F774" s="832" t="s">
        <v>1982</v>
      </c>
      <c r="G774" s="833"/>
      <c r="H774" s="834"/>
      <c r="J774" s="816">
        <f ca="1">SUMIF(表2.2024年公共财政支出决算表!$A$6:$A$1505,E774,表2.2024年公共财政支出决算表!$E$6:$E$1505)</f>
        <v>0</v>
      </c>
    </row>
    <row r="775" ht="22.5" customHeight="1" spans="1:10">
      <c r="A775" s="827">
        <v>105040211</v>
      </c>
      <c r="B775" s="832" t="s">
        <v>3238</v>
      </c>
      <c r="C775" s="833"/>
      <c r="D775" s="834"/>
      <c r="E775" s="831">
        <v>2110103</v>
      </c>
      <c r="F775" s="832" t="s">
        <v>1984</v>
      </c>
      <c r="G775" s="833"/>
      <c r="H775" s="834"/>
      <c r="J775" s="816">
        <f ca="1">SUMIF(表2.2024年公共财政支出决算表!$A$6:$A$1505,E775,表2.2024年公共财政支出决算表!$E$6:$E$1505)</f>
        <v>0</v>
      </c>
    </row>
    <row r="776" ht="22.5" customHeight="1" spans="1:10">
      <c r="A776" s="827">
        <v>105040213</v>
      </c>
      <c r="B776" s="832" t="s">
        <v>3239</v>
      </c>
      <c r="C776" s="833"/>
      <c r="D776" s="834"/>
      <c r="E776" s="831">
        <v>2110104</v>
      </c>
      <c r="F776" s="832" t="s">
        <v>3240</v>
      </c>
      <c r="G776" s="833"/>
      <c r="H776" s="834"/>
      <c r="J776" s="816">
        <f ca="1">SUMIF(表2.2024年公共财政支出决算表!$A$6:$A$1505,E776,表2.2024年公共财政支出决算表!$E$6:$E$1505)</f>
        <v>0</v>
      </c>
    </row>
    <row r="777" ht="22.5" customHeight="1" spans="1:10">
      <c r="A777" s="827">
        <v>105040214</v>
      </c>
      <c r="B777" s="832" t="s">
        <v>3241</v>
      </c>
      <c r="C777" s="833"/>
      <c r="D777" s="834"/>
      <c r="E777" s="831">
        <v>2110105</v>
      </c>
      <c r="F777" s="832" t="s">
        <v>3242</v>
      </c>
      <c r="G777" s="833"/>
      <c r="H777" s="834"/>
      <c r="J777" s="816">
        <f ca="1">SUMIF(表2.2024年公共财政支出决算表!$A$6:$A$1505,E777,表2.2024年公共财政支出决算表!$E$6:$E$1505)</f>
        <v>0</v>
      </c>
    </row>
    <row r="778" ht="22.5" customHeight="1" spans="1:10">
      <c r="A778" s="827">
        <v>105040216</v>
      </c>
      <c r="B778" s="832" t="s">
        <v>3243</v>
      </c>
      <c r="C778" s="833"/>
      <c r="D778" s="834"/>
      <c r="E778" s="831">
        <v>2110106</v>
      </c>
      <c r="F778" s="832" t="s">
        <v>3244</v>
      </c>
      <c r="G778" s="833"/>
      <c r="H778" s="834"/>
      <c r="J778" s="816">
        <f ca="1">SUMIF(表2.2024年公共财政支出决算表!$A$6:$A$1505,E778,表2.2024年公共财政支出决算表!$E$6:$E$1505)</f>
        <v>0</v>
      </c>
    </row>
    <row r="779" ht="22.5" customHeight="1" spans="1:10">
      <c r="A779" s="827">
        <v>105040217</v>
      </c>
      <c r="B779" s="832" t="s">
        <v>3245</v>
      </c>
      <c r="C779" s="833"/>
      <c r="D779" s="834"/>
      <c r="E779" s="831">
        <v>2110107</v>
      </c>
      <c r="F779" s="832" t="s">
        <v>3246</v>
      </c>
      <c r="G779" s="833"/>
      <c r="H779" s="834"/>
      <c r="J779" s="816">
        <f ca="1">SUMIF(表2.2024年公共财政支出决算表!$A$6:$A$1505,E779,表2.2024年公共财政支出决算表!$E$6:$E$1505)</f>
        <v>0</v>
      </c>
    </row>
    <row r="780" ht="22.5" customHeight="1" spans="1:10">
      <c r="A780" s="827">
        <v>105040218</v>
      </c>
      <c r="B780" s="832" t="s">
        <v>3247</v>
      </c>
      <c r="C780" s="833"/>
      <c r="D780" s="834"/>
      <c r="E780" s="831">
        <v>2110108</v>
      </c>
      <c r="F780" s="832" t="s">
        <v>3248</v>
      </c>
      <c r="G780" s="833"/>
      <c r="H780" s="834"/>
      <c r="J780" s="816">
        <f ca="1">SUMIF(表2.2024年公共财政支出决算表!$A$6:$A$1505,E780,表2.2024年公共财政支出决算表!$E$6:$E$1505)</f>
        <v>0</v>
      </c>
    </row>
    <row r="781" ht="22.5" customHeight="1" spans="1:10">
      <c r="A781" s="827">
        <v>105040219</v>
      </c>
      <c r="B781" s="832" t="s">
        <v>3249</v>
      </c>
      <c r="C781" s="833"/>
      <c r="D781" s="834"/>
      <c r="E781" s="831">
        <v>2110199</v>
      </c>
      <c r="F781" s="832" t="s">
        <v>3250</v>
      </c>
      <c r="G781" s="833"/>
      <c r="H781" s="834"/>
      <c r="J781" s="816">
        <f ca="1">SUMIF(表2.2024年公共财政支出决算表!$A$6:$A$1505,E781,表2.2024年公共财政支出决算表!$E$6:$E$1505)</f>
        <v>0</v>
      </c>
    </row>
    <row r="782" ht="22.5" customHeight="1" spans="1:10">
      <c r="A782" s="827">
        <v>105040220</v>
      </c>
      <c r="B782" s="832" t="s">
        <v>3251</v>
      </c>
      <c r="C782" s="833"/>
      <c r="D782" s="834"/>
      <c r="E782" s="831">
        <v>21102</v>
      </c>
      <c r="F782" s="828" t="s">
        <v>3252</v>
      </c>
      <c r="G782" s="829">
        <f>SUM(G783:G785)</f>
        <v>0</v>
      </c>
      <c r="H782" s="830">
        <f>SUM(H783:H785)</f>
        <v>0</v>
      </c>
      <c r="J782" s="816">
        <f ca="1">SUMIF(表2.2024年公共财政支出决算表!$A$6:$A$1505,E782,表2.2024年公共财政支出决算表!$E$6:$E$1505)</f>
        <v>0</v>
      </c>
    </row>
    <row r="783" ht="22.5" customHeight="1" spans="1:10">
      <c r="A783" s="827">
        <v>105040231</v>
      </c>
      <c r="B783" s="832" t="s">
        <v>3253</v>
      </c>
      <c r="C783" s="833"/>
      <c r="D783" s="834"/>
      <c r="E783" s="831">
        <v>2110203</v>
      </c>
      <c r="F783" s="832" t="s">
        <v>3254</v>
      </c>
      <c r="G783" s="833"/>
      <c r="H783" s="834"/>
      <c r="J783" s="816">
        <f ca="1">SUMIF(表2.2024年公共财政支出决算表!$A$6:$A$1505,E783,表2.2024年公共财政支出决算表!$E$6:$E$1505)</f>
        <v>0</v>
      </c>
    </row>
    <row r="784" ht="22.5" customHeight="1" spans="1:10">
      <c r="A784" s="827">
        <v>105040232</v>
      </c>
      <c r="B784" s="832" t="s">
        <v>3255</v>
      </c>
      <c r="C784" s="833"/>
      <c r="D784" s="834"/>
      <c r="E784" s="831">
        <v>2110204</v>
      </c>
      <c r="F784" s="832" t="s">
        <v>3256</v>
      </c>
      <c r="G784" s="833"/>
      <c r="H784" s="834"/>
      <c r="J784" s="816">
        <f ca="1">SUMIF(表2.2024年公共财政支出决算表!$A$6:$A$1505,E784,表2.2024年公共财政支出决算表!$E$6:$E$1505)</f>
        <v>0</v>
      </c>
    </row>
    <row r="785" ht="22.5" customHeight="1" spans="1:10">
      <c r="A785" s="827">
        <v>105040233</v>
      </c>
      <c r="B785" s="832" t="s">
        <v>3257</v>
      </c>
      <c r="C785" s="833"/>
      <c r="D785" s="834"/>
      <c r="E785" s="831">
        <v>2110299</v>
      </c>
      <c r="F785" s="832" t="s">
        <v>3258</v>
      </c>
      <c r="G785" s="833"/>
      <c r="H785" s="834"/>
      <c r="J785" s="816">
        <f ca="1">SUMIF(表2.2024年公共财政支出决算表!$A$6:$A$1505,E785,表2.2024年公共财政支出决算表!$E$6:$E$1505)</f>
        <v>0</v>
      </c>
    </row>
    <row r="786" ht="22.5" customHeight="1" spans="1:10">
      <c r="A786" s="827">
        <v>105040298</v>
      </c>
      <c r="B786" s="832" t="s">
        <v>3259</v>
      </c>
      <c r="C786" s="833"/>
      <c r="D786" s="834"/>
      <c r="E786" s="831">
        <v>21103</v>
      </c>
      <c r="F786" s="828" t="s">
        <v>3260</v>
      </c>
      <c r="G786" s="829">
        <f>SUM(G787:G794)</f>
        <v>5909.881304</v>
      </c>
      <c r="H786" s="830">
        <f>SUM(H787:H794)</f>
        <v>5910</v>
      </c>
      <c r="J786" s="816">
        <f ca="1">SUMIF(表2.2024年公共财政支出决算表!$A$6:$A$1505,E786,表2.2024年公共财政支出决算表!$E$6:$E$1505)</f>
        <v>5910</v>
      </c>
    </row>
    <row r="787" ht="22.5" customHeight="1" spans="1:10">
      <c r="A787" s="827">
        <v>105040299</v>
      </c>
      <c r="B787" s="832" t="s">
        <v>3261</v>
      </c>
      <c r="C787" s="833"/>
      <c r="D787" s="834"/>
      <c r="E787" s="831">
        <v>2110301</v>
      </c>
      <c r="F787" s="832" t="s">
        <v>3262</v>
      </c>
      <c r="G787" s="833">
        <v>290</v>
      </c>
      <c r="H787" s="834">
        <v>290</v>
      </c>
      <c r="J787" s="816">
        <f ca="1">SUMIF(表2.2024年公共财政支出决算表!$A$6:$A$1505,E787,表2.2024年公共财政支出决算表!$E$6:$E$1505)</f>
        <v>290</v>
      </c>
    </row>
    <row r="788" ht="22.5" customHeight="1" spans="1:10">
      <c r="A788" s="827"/>
      <c r="B788" s="827"/>
      <c r="C788" s="841"/>
      <c r="D788" s="842"/>
      <c r="E788" s="827">
        <v>2110302</v>
      </c>
      <c r="F788" s="832" t="s">
        <v>3263</v>
      </c>
      <c r="G788" s="833">
        <v>1725.581304</v>
      </c>
      <c r="H788" s="834">
        <v>1726</v>
      </c>
      <c r="J788" s="816">
        <f ca="1">SUMIF(表2.2024年公共财政支出决算表!$A$6:$A$1505,E788,表2.2024年公共财政支出决算表!$E$6:$E$1505)</f>
        <v>1726</v>
      </c>
    </row>
    <row r="789" ht="22.5" customHeight="1" spans="1:10">
      <c r="A789" s="827"/>
      <c r="B789" s="827"/>
      <c r="C789" s="843"/>
      <c r="D789" s="844"/>
      <c r="E789" s="827">
        <v>2110303</v>
      </c>
      <c r="F789" s="832" t="s">
        <v>3264</v>
      </c>
      <c r="G789" s="833"/>
      <c r="H789" s="834"/>
      <c r="J789" s="816">
        <f ca="1">SUMIF(表2.2024年公共财政支出决算表!$A$6:$A$1505,E789,表2.2024年公共财政支出决算表!$E$6:$E$1505)</f>
        <v>0</v>
      </c>
    </row>
    <row r="790" ht="22.5" customHeight="1" spans="1:10">
      <c r="A790" s="827"/>
      <c r="B790" s="827"/>
      <c r="C790" s="843"/>
      <c r="D790" s="844"/>
      <c r="E790" s="827">
        <v>2110304</v>
      </c>
      <c r="F790" s="832" t="s">
        <v>3265</v>
      </c>
      <c r="G790" s="833">
        <v>3894.3</v>
      </c>
      <c r="H790" s="834">
        <v>3894</v>
      </c>
      <c r="J790" s="816">
        <f ca="1">SUMIF(表2.2024年公共财政支出决算表!$A$6:$A$1505,E790,表2.2024年公共财政支出决算表!$E$6:$E$1505)</f>
        <v>3894</v>
      </c>
    </row>
    <row r="791" ht="22.5" customHeight="1" spans="1:10">
      <c r="A791" s="827"/>
      <c r="B791" s="827"/>
      <c r="C791" s="843"/>
      <c r="D791" s="844"/>
      <c r="E791" s="827">
        <v>2110305</v>
      </c>
      <c r="F791" s="832" t="s">
        <v>3266</v>
      </c>
      <c r="G791" s="833"/>
      <c r="H791" s="834"/>
      <c r="J791" s="816">
        <f ca="1">SUMIF(表2.2024年公共财政支出决算表!$A$6:$A$1505,E791,表2.2024年公共财政支出决算表!$E$6:$E$1505)</f>
        <v>0</v>
      </c>
    </row>
    <row r="792" ht="22.5" customHeight="1" spans="1:10">
      <c r="A792" s="827"/>
      <c r="B792" s="827"/>
      <c r="C792" s="843"/>
      <c r="D792" s="844"/>
      <c r="E792" s="827">
        <v>2110306</v>
      </c>
      <c r="F792" s="832" t="s">
        <v>3267</v>
      </c>
      <c r="G792" s="833"/>
      <c r="H792" s="834"/>
      <c r="J792" s="816">
        <f ca="1">SUMIF(表2.2024年公共财政支出决算表!$A$6:$A$1505,E792,表2.2024年公共财政支出决算表!$E$6:$E$1505)</f>
        <v>0</v>
      </c>
    </row>
    <row r="793" ht="22.5" customHeight="1" spans="1:10">
      <c r="A793" s="845"/>
      <c r="B793" s="827"/>
      <c r="C793" s="846"/>
      <c r="D793" s="847"/>
      <c r="E793" s="845">
        <v>2110307</v>
      </c>
      <c r="F793" s="848" t="s">
        <v>3268</v>
      </c>
      <c r="G793" s="835"/>
      <c r="H793" s="836"/>
      <c r="J793" s="816">
        <f ca="1">SUMIF(表2.2024年公共财政支出决算表!$A$6:$A$1505,E793,表2.2024年公共财政支出决算表!$E$6:$E$1505)</f>
        <v>0</v>
      </c>
    </row>
    <row r="794" ht="22.5" customHeight="1" spans="1:10">
      <c r="A794" s="849"/>
      <c r="B794" s="850" t="s">
        <v>1190</v>
      </c>
      <c r="C794" s="851"/>
      <c r="D794" s="852"/>
      <c r="E794" s="827">
        <v>2110399</v>
      </c>
      <c r="F794" s="832" t="s">
        <v>3269</v>
      </c>
      <c r="G794" s="833"/>
      <c r="H794" s="834"/>
      <c r="J794" s="816">
        <f ca="1">SUMIF(表2.2024年公共财政支出决算表!$A$6:$A$1505,E794,表2.2024年公共财政支出决算表!$E$6:$E$1505)</f>
        <v>0</v>
      </c>
    </row>
    <row r="795" ht="22.5" customHeight="1" spans="1:10">
      <c r="A795" s="853"/>
      <c r="B795" s="854" t="s">
        <v>3270</v>
      </c>
      <c r="C795" s="855"/>
      <c r="D795" s="856"/>
      <c r="E795" s="831">
        <v>21104</v>
      </c>
      <c r="F795" s="828" t="s">
        <v>3271</v>
      </c>
      <c r="G795" s="829">
        <f>SUM(G796:G801)</f>
        <v>1221.494346</v>
      </c>
      <c r="H795" s="830">
        <f>SUM(H796:H801)</f>
        <v>1222</v>
      </c>
      <c r="J795" s="816">
        <f ca="1">SUMIF(表2.2024年公共财政支出决算表!$A$6:$A$1505,E795,表2.2024年公共财政支出决算表!$E$6:$E$1505)</f>
        <v>1222</v>
      </c>
    </row>
    <row r="796" ht="22.5" customHeight="1" spans="1:10">
      <c r="A796" s="857">
        <v>1030226</v>
      </c>
      <c r="B796" s="832" t="s">
        <v>3272</v>
      </c>
      <c r="C796" s="858"/>
      <c r="D796" s="859"/>
      <c r="E796" s="831">
        <v>2110401</v>
      </c>
      <c r="F796" s="832" t="s">
        <v>3273</v>
      </c>
      <c r="G796" s="833">
        <v>580.164346</v>
      </c>
      <c r="H796" s="834">
        <v>580</v>
      </c>
      <c r="J796" s="816">
        <f ca="1">SUMIF(表2.2024年公共财政支出决算表!$A$6:$A$1505,E796,表2.2024年公共财政支出决算表!$E$6:$E$1505)</f>
        <v>580</v>
      </c>
    </row>
    <row r="797" ht="22.5" customHeight="1" spans="1:10">
      <c r="A797" s="832"/>
      <c r="B797" s="854" t="s">
        <v>3274</v>
      </c>
      <c r="C797" s="860"/>
      <c r="D797" s="856"/>
      <c r="E797" s="831">
        <v>2110402</v>
      </c>
      <c r="F797" s="832" t="s">
        <v>3275</v>
      </c>
      <c r="G797" s="833">
        <v>615</v>
      </c>
      <c r="H797" s="834">
        <v>615</v>
      </c>
      <c r="J797" s="816">
        <f ca="1">SUMIF(表2.2024年公共财政支出决算表!$A$6:$A$1505,E797,表2.2024年公共财政支出决算表!$E$6:$E$1505)</f>
        <v>615</v>
      </c>
    </row>
    <row r="798" ht="22.5" customHeight="1" spans="1:10">
      <c r="A798" s="861">
        <v>1030182</v>
      </c>
      <c r="B798" s="832" t="s">
        <v>3276</v>
      </c>
      <c r="C798" s="837"/>
      <c r="D798" s="838"/>
      <c r="E798" s="831">
        <v>2110404</v>
      </c>
      <c r="F798" s="832" t="s">
        <v>3277</v>
      </c>
      <c r="G798" s="833">
        <v>1.8</v>
      </c>
      <c r="H798" s="834">
        <v>2</v>
      </c>
      <c r="J798" s="816">
        <f ca="1">SUMIF(表2.2024年公共财政支出决算表!$A$6:$A$1505,E798,表2.2024年公共财政支出决算表!$E$6:$E$1505)</f>
        <v>2</v>
      </c>
    </row>
    <row r="799" ht="22.5" customHeight="1" spans="1:10">
      <c r="A799" s="845">
        <v>1030183</v>
      </c>
      <c r="B799" s="832" t="s">
        <v>3278</v>
      </c>
      <c r="C799" s="835"/>
      <c r="D799" s="836"/>
      <c r="E799" s="831">
        <v>2110405</v>
      </c>
      <c r="F799" s="832" t="s">
        <v>3279</v>
      </c>
      <c r="G799" s="833"/>
      <c r="H799" s="834"/>
      <c r="J799" s="816">
        <f ca="1">SUMIF(表2.2024年公共财政支出决算表!$A$6:$A$1505,E799,表2.2024年公共财政支出决算表!$E$6:$E$1505)</f>
        <v>0</v>
      </c>
    </row>
    <row r="800" ht="22.5" customHeight="1" spans="1:10">
      <c r="A800" s="832"/>
      <c r="B800" s="854" t="s">
        <v>3280</v>
      </c>
      <c r="C800" s="860"/>
      <c r="D800" s="856"/>
      <c r="E800" s="831">
        <v>2110406</v>
      </c>
      <c r="F800" s="832" t="s">
        <v>3281</v>
      </c>
      <c r="G800" s="833"/>
      <c r="H800" s="834"/>
      <c r="J800" s="816">
        <f ca="1">SUMIF(表2.2024年公共财政支出决算表!$A$6:$A$1505,E800,表2.2024年公共财政支出决算表!$E$6:$E$1505)</f>
        <v>0</v>
      </c>
    </row>
    <row r="801" ht="22.5" customHeight="1" spans="1:10">
      <c r="A801" s="861">
        <v>205</v>
      </c>
      <c r="B801" s="828" t="s">
        <v>602</v>
      </c>
      <c r="C801" s="862">
        <f>C802</f>
        <v>0</v>
      </c>
      <c r="D801" s="863">
        <f>D802</f>
        <v>0</v>
      </c>
      <c r="E801" s="831">
        <v>2110499</v>
      </c>
      <c r="F801" s="832" t="s">
        <v>3282</v>
      </c>
      <c r="G801" s="833">
        <v>24.53</v>
      </c>
      <c r="H801" s="834">
        <v>25</v>
      </c>
      <c r="J801" s="816">
        <f ca="1">SUMIF(表2.2024年公共财政支出决算表!$A$6:$A$1505,E801,表2.2024年公共财政支出决算表!$E$6:$E$1505)</f>
        <v>25</v>
      </c>
    </row>
    <row r="802" ht="22.5" customHeight="1" spans="1:10">
      <c r="A802" s="827">
        <v>20598</v>
      </c>
      <c r="B802" s="828" t="s">
        <v>3283</v>
      </c>
      <c r="C802" s="829">
        <f>SUM(C803:C807)</f>
        <v>0</v>
      </c>
      <c r="D802" s="830">
        <f>SUM(D803:D807)</f>
        <v>0</v>
      </c>
      <c r="E802" s="831">
        <v>21105</v>
      </c>
      <c r="F802" s="828" t="s">
        <v>3284</v>
      </c>
      <c r="G802" s="829">
        <f>SUM(G803:G808)</f>
        <v>444.634646</v>
      </c>
      <c r="H802" s="830">
        <f>SUM(H803:H808)</f>
        <v>445</v>
      </c>
      <c r="J802" s="816">
        <f ca="1">SUMIF(表2.2024年公共财政支出决算表!$A$6:$A$1505,E802,表2.2024年公共财政支出决算表!$E$6:$E$1505)</f>
        <v>445</v>
      </c>
    </row>
    <row r="803" ht="22.5" customHeight="1" spans="1:10">
      <c r="A803" s="827">
        <v>2059801</v>
      </c>
      <c r="B803" s="832" t="s">
        <v>3285</v>
      </c>
      <c r="C803" s="833"/>
      <c r="D803" s="834"/>
      <c r="E803" s="831">
        <v>2110501</v>
      </c>
      <c r="F803" s="832" t="s">
        <v>3286</v>
      </c>
      <c r="G803" s="833">
        <v>442.334646</v>
      </c>
      <c r="H803" s="834">
        <v>443</v>
      </c>
      <c r="J803" s="816">
        <f ca="1">SUMIF(表2.2024年公共财政支出决算表!$A$6:$A$1505,E803,表2.2024年公共财政支出决算表!$E$6:$E$1505)</f>
        <v>443</v>
      </c>
    </row>
    <row r="804" ht="22.5" customHeight="1" spans="1:10">
      <c r="A804" s="827">
        <v>2059802</v>
      </c>
      <c r="B804" s="832" t="s">
        <v>2573</v>
      </c>
      <c r="C804" s="833"/>
      <c r="D804" s="834"/>
      <c r="E804" s="831">
        <v>2110502</v>
      </c>
      <c r="F804" s="832" t="s">
        <v>3287</v>
      </c>
      <c r="G804" s="833">
        <v>2.3</v>
      </c>
      <c r="H804" s="834">
        <v>2</v>
      </c>
      <c r="J804" s="816">
        <f ca="1">SUMIF(表2.2024年公共财政支出决算表!$A$6:$A$1505,E804,表2.2024年公共财政支出决算表!$E$6:$E$1505)</f>
        <v>2</v>
      </c>
    </row>
    <row r="805" ht="22.5" customHeight="1" spans="1:10">
      <c r="A805" s="827">
        <v>2059803</v>
      </c>
      <c r="B805" s="832" t="s">
        <v>3288</v>
      </c>
      <c r="C805" s="833"/>
      <c r="D805" s="834"/>
      <c r="E805" s="831">
        <v>2110503</v>
      </c>
      <c r="F805" s="832" t="s">
        <v>3289</v>
      </c>
      <c r="G805" s="833"/>
      <c r="H805" s="834"/>
      <c r="J805" s="816">
        <f ca="1">SUMIF(表2.2024年公共财政支出决算表!$A$6:$A$1505,E805,表2.2024年公共财政支出决算表!$E$6:$E$1505)</f>
        <v>0</v>
      </c>
    </row>
    <row r="806" ht="22.5" customHeight="1" spans="1:10">
      <c r="A806" s="827">
        <v>2059804</v>
      </c>
      <c r="B806" s="832" t="s">
        <v>3290</v>
      </c>
      <c r="C806" s="833"/>
      <c r="D806" s="834"/>
      <c r="E806" s="831">
        <v>2110506</v>
      </c>
      <c r="F806" s="832" t="s">
        <v>3291</v>
      </c>
      <c r="G806" s="833"/>
      <c r="H806" s="834"/>
      <c r="J806" s="816">
        <f ca="1">SUMIF(表2.2024年公共财政支出决算表!$A$6:$A$1505,E806,表2.2024年公共财政支出决算表!$E$6:$E$1505)</f>
        <v>0</v>
      </c>
    </row>
    <row r="807" ht="22.5" customHeight="1" spans="1:10">
      <c r="A807" s="827">
        <v>2059899</v>
      </c>
      <c r="B807" s="832" t="s">
        <v>2648</v>
      </c>
      <c r="C807" s="833"/>
      <c r="D807" s="834"/>
      <c r="E807" s="831">
        <v>2110507</v>
      </c>
      <c r="F807" s="832" t="s">
        <v>3292</v>
      </c>
      <c r="G807" s="833"/>
      <c r="H807" s="834"/>
      <c r="J807" s="816">
        <f ca="1">SUMIF(表2.2024年公共财政支出决算表!$A$6:$A$1505,E807,表2.2024年公共财政支出决算表!$E$6:$E$1505)</f>
        <v>0</v>
      </c>
    </row>
    <row r="808" ht="22.5" customHeight="1" spans="1:10">
      <c r="A808" s="827">
        <v>20698</v>
      </c>
      <c r="B808" s="828" t="s">
        <v>3283</v>
      </c>
      <c r="C808" s="829">
        <f>SUM(C809:C814)</f>
        <v>0</v>
      </c>
      <c r="D808" s="830">
        <f>SUM(D809:D814)</f>
        <v>0</v>
      </c>
      <c r="E808" s="831">
        <v>2110599</v>
      </c>
      <c r="F808" s="832" t="s">
        <v>3293</v>
      </c>
      <c r="G808" s="833"/>
      <c r="H808" s="834"/>
      <c r="J808" s="816">
        <f ca="1">SUMIF(表2.2024年公共财政支出决算表!$A$6:$A$1505,E808,表2.2024年公共财政支出决算表!$E$6:$E$1505)</f>
        <v>0</v>
      </c>
    </row>
    <row r="809" ht="22.5" customHeight="1" spans="1:10">
      <c r="A809" s="827">
        <v>2069801</v>
      </c>
      <c r="B809" s="832" t="s">
        <v>3294</v>
      </c>
      <c r="C809" s="833"/>
      <c r="D809" s="834"/>
      <c r="E809" s="831">
        <v>21107</v>
      </c>
      <c r="F809" s="828" t="s">
        <v>3295</v>
      </c>
      <c r="G809" s="829">
        <f>SUM(G810:G811)</f>
        <v>0</v>
      </c>
      <c r="H809" s="830">
        <f>SUM(H810:H811)</f>
        <v>0</v>
      </c>
      <c r="J809" s="816">
        <f ca="1">SUMIF(表2.2024年公共财政支出决算表!$A$6:$A$1505,E809,表2.2024年公共财政支出决算表!$E$6:$E$1505)</f>
        <v>0</v>
      </c>
    </row>
    <row r="810" ht="22.5" customHeight="1" spans="1:10">
      <c r="A810" s="827">
        <v>2069802</v>
      </c>
      <c r="B810" s="832" t="s">
        <v>3296</v>
      </c>
      <c r="C810" s="833"/>
      <c r="D810" s="834"/>
      <c r="E810" s="831">
        <v>2110704</v>
      </c>
      <c r="F810" s="832" t="s">
        <v>3297</v>
      </c>
      <c r="G810" s="833"/>
      <c r="H810" s="834"/>
      <c r="J810" s="816">
        <f ca="1">SUMIF(表2.2024年公共财政支出决算表!$A$6:$A$1505,E810,表2.2024年公共财政支出决算表!$E$6:$E$1505)</f>
        <v>0</v>
      </c>
    </row>
    <row r="811" ht="22.5" customHeight="1" spans="1:10">
      <c r="A811" s="827">
        <v>2069803</v>
      </c>
      <c r="B811" s="832" t="s">
        <v>3298</v>
      </c>
      <c r="C811" s="833"/>
      <c r="D811" s="834"/>
      <c r="E811" s="831">
        <v>2110799</v>
      </c>
      <c r="F811" s="832" t="s">
        <v>3299</v>
      </c>
      <c r="G811" s="833"/>
      <c r="H811" s="834"/>
      <c r="J811" s="816">
        <f ca="1">SUMIF(表2.2024年公共财政支出决算表!$A$6:$A$1505,E811,表2.2024年公共财政支出决算表!$E$6:$E$1505)</f>
        <v>0</v>
      </c>
    </row>
    <row r="812" ht="22.5" customHeight="1" spans="1:10">
      <c r="A812" s="827">
        <v>2069804</v>
      </c>
      <c r="B812" s="832" t="s">
        <v>3300</v>
      </c>
      <c r="C812" s="833"/>
      <c r="D812" s="834"/>
      <c r="E812" s="831">
        <v>21108</v>
      </c>
      <c r="F812" s="828" t="s">
        <v>3301</v>
      </c>
      <c r="G812" s="829">
        <f>SUM(G813:G814)</f>
        <v>0</v>
      </c>
      <c r="H812" s="830">
        <f>SUM(H813:H814)</f>
        <v>0</v>
      </c>
      <c r="J812" s="816">
        <f ca="1">SUMIF(表2.2024年公共财政支出决算表!$A$6:$A$1505,E812,表2.2024年公共财政支出决算表!$E$6:$E$1505)</f>
        <v>0</v>
      </c>
    </row>
    <row r="813" ht="22.5" customHeight="1" spans="1:10">
      <c r="A813" s="827">
        <v>2069805</v>
      </c>
      <c r="B813" s="832" t="s">
        <v>3302</v>
      </c>
      <c r="C813" s="833"/>
      <c r="D813" s="834"/>
      <c r="E813" s="831">
        <v>2110804</v>
      </c>
      <c r="F813" s="832" t="s">
        <v>3303</v>
      </c>
      <c r="G813" s="833"/>
      <c r="H813" s="834"/>
      <c r="J813" s="816">
        <f ca="1">SUMIF(表2.2024年公共财政支出决算表!$A$6:$A$1505,E813,表2.2024年公共财政支出决算表!$E$6:$E$1505)</f>
        <v>0</v>
      </c>
    </row>
    <row r="814" ht="22.5" customHeight="1" spans="1:10">
      <c r="A814" s="827">
        <v>2069899</v>
      </c>
      <c r="B814" s="832" t="s">
        <v>3304</v>
      </c>
      <c r="C814" s="833"/>
      <c r="D814" s="834"/>
      <c r="E814" s="831">
        <v>2110899</v>
      </c>
      <c r="F814" s="832" t="s">
        <v>3305</v>
      </c>
      <c r="G814" s="833"/>
      <c r="H814" s="834"/>
      <c r="J814" s="816">
        <f ca="1">SUMIF(表2.2024年公共财政支出决算表!$A$6:$A$1505,E814,表2.2024年公共财政支出决算表!$E$6:$E$1505)</f>
        <v>0</v>
      </c>
    </row>
    <row r="815" ht="22.5" customHeight="1" spans="1:10">
      <c r="A815" s="827">
        <v>208</v>
      </c>
      <c r="B815" s="828" t="s">
        <v>2848</v>
      </c>
      <c r="C815" s="829">
        <f t="shared" ref="C815:H815" si="16">C816</f>
        <v>0</v>
      </c>
      <c r="D815" s="830">
        <f t="shared" si="16"/>
        <v>0</v>
      </c>
      <c r="E815" s="831">
        <v>21109</v>
      </c>
      <c r="F815" s="828" t="s">
        <v>3306</v>
      </c>
      <c r="G815" s="829">
        <f t="shared" si="16"/>
        <v>0</v>
      </c>
      <c r="H815" s="830">
        <f t="shared" si="16"/>
        <v>0</v>
      </c>
      <c r="J815" s="816">
        <f ca="1">SUMIF(表2.2024年公共财政支出决算表!$A$6:$A$1505,E815,表2.2024年公共财政支出决算表!$E$6:$E$1505)</f>
        <v>0</v>
      </c>
    </row>
    <row r="816" ht="22.5" customHeight="1" spans="1:10">
      <c r="A816" s="827">
        <v>20898</v>
      </c>
      <c r="B816" s="828" t="s">
        <v>3283</v>
      </c>
      <c r="C816" s="829">
        <f>SUM(C817:C819)</f>
        <v>0</v>
      </c>
      <c r="D816" s="830">
        <f>SUM(D817:D819)</f>
        <v>0</v>
      </c>
      <c r="E816" s="831">
        <v>2110901</v>
      </c>
      <c r="F816" s="832" t="s">
        <v>3307</v>
      </c>
      <c r="G816" s="833"/>
      <c r="H816" s="834"/>
      <c r="J816" s="816">
        <f ca="1">SUMIF(表2.2024年公共财政支出决算表!$A$6:$A$1505,E816,表2.2024年公共财政支出决算表!$E$6:$E$1505)</f>
        <v>0</v>
      </c>
    </row>
    <row r="817" ht="22.5" customHeight="1" spans="1:10">
      <c r="A817" s="827">
        <v>2089801</v>
      </c>
      <c r="B817" s="832" t="s">
        <v>3308</v>
      </c>
      <c r="C817" s="833"/>
      <c r="D817" s="834"/>
      <c r="E817" s="831">
        <v>21110</v>
      </c>
      <c r="F817" s="828" t="s">
        <v>3309</v>
      </c>
      <c r="G817" s="829">
        <f>G818</f>
        <v>0</v>
      </c>
      <c r="H817" s="830">
        <f>H818</f>
        <v>0</v>
      </c>
      <c r="J817" s="816">
        <f ca="1">SUMIF(表2.2024年公共财政支出决算表!$A$6:$A$1505,E817,表2.2024年公共财政支出决算表!$E$6:$E$1505)</f>
        <v>0</v>
      </c>
    </row>
    <row r="818" ht="22.5" customHeight="1" spans="1:10">
      <c r="A818" s="827">
        <v>2089802</v>
      </c>
      <c r="B818" s="832" t="s">
        <v>3310</v>
      </c>
      <c r="C818" s="833"/>
      <c r="D818" s="834"/>
      <c r="E818" s="831">
        <v>2111001</v>
      </c>
      <c r="F818" s="832" t="s">
        <v>3311</v>
      </c>
      <c r="G818" s="833"/>
      <c r="H818" s="834"/>
      <c r="J818" s="816">
        <f ca="1">SUMIF(表2.2024年公共财政支出决算表!$A$6:$A$1505,E818,表2.2024年公共财政支出决算表!$E$6:$E$1505)</f>
        <v>0</v>
      </c>
    </row>
    <row r="819" ht="22.5" customHeight="1" spans="1:10">
      <c r="A819" s="827">
        <v>2089899</v>
      </c>
      <c r="B819" s="832" t="s">
        <v>3312</v>
      </c>
      <c r="C819" s="833"/>
      <c r="D819" s="834"/>
      <c r="E819" s="831">
        <v>21111</v>
      </c>
      <c r="F819" s="828" t="s">
        <v>3313</v>
      </c>
      <c r="G819" s="829">
        <f>SUM(G820:G824)</f>
        <v>0</v>
      </c>
      <c r="H819" s="830">
        <f>SUM(H820:H824)</f>
        <v>0</v>
      </c>
      <c r="J819" s="816">
        <f ca="1">SUMIF(表2.2024年公共财政支出决算表!$A$6:$A$1505,E819,表2.2024年公共财政支出决算表!$E$6:$E$1505)</f>
        <v>0</v>
      </c>
    </row>
    <row r="820" ht="22.5" customHeight="1" spans="1:10">
      <c r="A820" s="827">
        <v>210</v>
      </c>
      <c r="B820" s="828" t="s">
        <v>3088</v>
      </c>
      <c r="C820" s="829">
        <f>C821</f>
        <v>0</v>
      </c>
      <c r="D820" s="830">
        <f>D821</f>
        <v>0</v>
      </c>
      <c r="E820" s="831">
        <v>2111101</v>
      </c>
      <c r="F820" s="832" t="s">
        <v>3314</v>
      </c>
      <c r="G820" s="833"/>
      <c r="H820" s="834"/>
      <c r="J820" s="816">
        <f ca="1">SUMIF(表2.2024年公共财政支出决算表!$A$6:$A$1505,E820,表2.2024年公共财政支出决算表!$E$6:$E$1505)</f>
        <v>0</v>
      </c>
    </row>
    <row r="821" ht="22.5" customHeight="1" spans="1:10">
      <c r="A821" s="827">
        <v>21098</v>
      </c>
      <c r="B821" s="828" t="s">
        <v>3283</v>
      </c>
      <c r="C821" s="829">
        <f>SUM(C822:C826)</f>
        <v>0</v>
      </c>
      <c r="D821" s="830">
        <f>SUM(D822:D826)</f>
        <v>0</v>
      </c>
      <c r="E821" s="831">
        <v>2111102</v>
      </c>
      <c r="F821" s="832" t="s">
        <v>3315</v>
      </c>
      <c r="G821" s="833"/>
      <c r="H821" s="834"/>
      <c r="J821" s="816">
        <f ca="1">SUMIF(表2.2024年公共财政支出决算表!$A$6:$A$1505,E821,表2.2024年公共财政支出决算表!$E$6:$E$1505)</f>
        <v>0</v>
      </c>
    </row>
    <row r="822" ht="22.5" customHeight="1" spans="1:10">
      <c r="A822" s="827">
        <v>2109801</v>
      </c>
      <c r="B822" s="832" t="s">
        <v>3316</v>
      </c>
      <c r="C822" s="833"/>
      <c r="D822" s="834"/>
      <c r="E822" s="831">
        <v>2111103</v>
      </c>
      <c r="F822" s="832" t="s">
        <v>3317</v>
      </c>
      <c r="G822" s="833"/>
      <c r="H822" s="834"/>
      <c r="J822" s="816">
        <f ca="1">SUMIF(表2.2024年公共财政支出决算表!$A$6:$A$1505,E822,表2.2024年公共财政支出决算表!$E$6:$E$1505)</f>
        <v>0</v>
      </c>
    </row>
    <row r="823" ht="22.5" customHeight="1" spans="1:10">
      <c r="A823" s="827">
        <v>2109802</v>
      </c>
      <c r="B823" s="832" t="s">
        <v>3318</v>
      </c>
      <c r="C823" s="833"/>
      <c r="D823" s="834"/>
      <c r="E823" s="831">
        <v>2111104</v>
      </c>
      <c r="F823" s="832" t="s">
        <v>3319</v>
      </c>
      <c r="G823" s="833"/>
      <c r="H823" s="834"/>
      <c r="J823" s="816">
        <f ca="1">SUMIF(表2.2024年公共财政支出决算表!$A$6:$A$1505,E823,表2.2024年公共财政支出决算表!$E$6:$E$1505)</f>
        <v>0</v>
      </c>
    </row>
    <row r="824" ht="22.5" customHeight="1" spans="1:10">
      <c r="A824" s="827">
        <v>2109803</v>
      </c>
      <c r="B824" s="832" t="s">
        <v>3320</v>
      </c>
      <c r="C824" s="833"/>
      <c r="D824" s="834"/>
      <c r="E824" s="831">
        <v>2111199</v>
      </c>
      <c r="F824" s="832" t="s">
        <v>3321</v>
      </c>
      <c r="G824" s="833"/>
      <c r="H824" s="834"/>
      <c r="J824" s="816">
        <f ca="1">SUMIF(表2.2024年公共财政支出决算表!$A$6:$A$1505,E824,表2.2024年公共财政支出决算表!$E$6:$E$1505)</f>
        <v>0</v>
      </c>
    </row>
    <row r="825" ht="22.5" customHeight="1" spans="1:10">
      <c r="A825" s="861">
        <v>2109804</v>
      </c>
      <c r="B825" s="853" t="s">
        <v>3322</v>
      </c>
      <c r="C825" s="837"/>
      <c r="D825" s="838"/>
      <c r="E825" s="831">
        <v>21112</v>
      </c>
      <c r="F825" s="828" t="s">
        <v>3323</v>
      </c>
      <c r="G825" s="829">
        <f>G826</f>
        <v>0</v>
      </c>
      <c r="H825" s="830">
        <f>H826</f>
        <v>0</v>
      </c>
      <c r="J825" s="816">
        <f ca="1">SUMIF(表2.2024年公共财政支出决算表!$A$6:$A$1505,E825,表2.2024年公共财政支出决算表!$E$6:$E$1505)</f>
        <v>0</v>
      </c>
    </row>
    <row r="826" ht="22.5" customHeight="1" spans="1:10">
      <c r="A826" s="827">
        <v>2109899</v>
      </c>
      <c r="B826" s="827" t="s">
        <v>3231</v>
      </c>
      <c r="C826" s="864"/>
      <c r="D826" s="865"/>
      <c r="E826" s="827">
        <v>2111201</v>
      </c>
      <c r="F826" s="832" t="s">
        <v>3324</v>
      </c>
      <c r="G826" s="833"/>
      <c r="H826" s="834"/>
      <c r="J826" s="816">
        <f ca="1">SUMIF(表2.2024年公共财政支出决算表!$A$6:$A$1505,E826,表2.2024年公共财政支出决算表!$E$6:$E$1505)</f>
        <v>0</v>
      </c>
    </row>
    <row r="827" ht="22.5" customHeight="1" spans="1:10">
      <c r="A827" s="827">
        <v>21198</v>
      </c>
      <c r="B827" s="866" t="s">
        <v>3283</v>
      </c>
      <c r="C827" s="867">
        <f>SUM(C828:C831)</f>
        <v>0</v>
      </c>
      <c r="D827" s="868">
        <f>SUM(D828:D831)</f>
        <v>0</v>
      </c>
      <c r="E827" s="827">
        <v>21113</v>
      </c>
      <c r="F827" s="828" t="s">
        <v>3325</v>
      </c>
      <c r="G827" s="829">
        <f>G828</f>
        <v>0</v>
      </c>
      <c r="H827" s="830">
        <f>H828</f>
        <v>0</v>
      </c>
      <c r="J827" s="816">
        <f ca="1">SUMIF(表2.2024年公共财政支出决算表!$A$6:$A$1505,E827,表2.2024年公共财政支出决算表!$E$6:$E$1505)</f>
        <v>0</v>
      </c>
    </row>
    <row r="828" ht="22.5" customHeight="1" spans="1:10">
      <c r="A828" s="827">
        <v>2119801</v>
      </c>
      <c r="B828" s="827" t="s">
        <v>3326</v>
      </c>
      <c r="C828" s="869"/>
      <c r="D828" s="870"/>
      <c r="E828" s="827">
        <v>2111301</v>
      </c>
      <c r="F828" s="832" t="s">
        <v>3327</v>
      </c>
      <c r="G828" s="833"/>
      <c r="H828" s="834"/>
      <c r="J828" s="816">
        <f ca="1">SUMIF(表2.2024年公共财政支出决算表!$A$6:$A$1505,E828,表2.2024年公共财政支出决算表!$E$6:$E$1505)</f>
        <v>0</v>
      </c>
    </row>
    <row r="829" ht="22.5" customHeight="1" spans="1:10">
      <c r="A829" s="827">
        <v>2119802</v>
      </c>
      <c r="B829" s="827" t="s">
        <v>3328</v>
      </c>
      <c r="C829" s="869"/>
      <c r="D829" s="870"/>
      <c r="E829" s="827">
        <v>21114</v>
      </c>
      <c r="F829" s="828" t="s">
        <v>3329</v>
      </c>
      <c r="G829" s="829">
        <f>SUM(G830:G839)</f>
        <v>13.16</v>
      </c>
      <c r="H829" s="830">
        <f>SUM(H830:H839)</f>
        <v>13</v>
      </c>
      <c r="J829" s="816">
        <f ca="1">SUMIF(表2.2024年公共财政支出决算表!$A$6:$A$1505,E829,表2.2024年公共财政支出决算表!$E$6:$E$1505)</f>
        <v>13</v>
      </c>
    </row>
    <row r="830" ht="22.5" customHeight="1" spans="1:10">
      <c r="A830" s="827">
        <v>2119803</v>
      </c>
      <c r="B830" s="827" t="s">
        <v>3330</v>
      </c>
      <c r="C830" s="869"/>
      <c r="D830" s="870"/>
      <c r="E830" s="827">
        <v>2111401</v>
      </c>
      <c r="F830" s="832" t="s">
        <v>1980</v>
      </c>
      <c r="G830" s="833"/>
      <c r="H830" s="834"/>
      <c r="J830" s="816">
        <f ca="1">SUMIF(表2.2024年公共财政支出决算表!$A$6:$A$1505,E830,表2.2024年公共财政支出决算表!$E$6:$E$1505)</f>
        <v>0</v>
      </c>
    </row>
    <row r="831" ht="22.5" customHeight="1" spans="1:10">
      <c r="A831" s="827">
        <v>2119899</v>
      </c>
      <c r="B831" s="827" t="s">
        <v>3331</v>
      </c>
      <c r="C831" s="869"/>
      <c r="D831" s="870"/>
      <c r="E831" s="827">
        <v>2111402</v>
      </c>
      <c r="F831" s="832" t="s">
        <v>1982</v>
      </c>
      <c r="G831" s="833"/>
      <c r="H831" s="834"/>
      <c r="J831" s="816">
        <f ca="1">SUMIF(表2.2024年公共财政支出决算表!$A$6:$A$1505,E831,表2.2024年公共财政支出决算表!$E$6:$E$1505)</f>
        <v>0</v>
      </c>
    </row>
    <row r="832" ht="22.5" customHeight="1" spans="1:10">
      <c r="A832" s="827">
        <v>21298</v>
      </c>
      <c r="B832" s="866" t="s">
        <v>3283</v>
      </c>
      <c r="C832" s="867">
        <f>SUM(C833:C834)</f>
        <v>0</v>
      </c>
      <c r="D832" s="868">
        <f>SUM(D833:D834)</f>
        <v>0</v>
      </c>
      <c r="E832" s="827">
        <v>2111403</v>
      </c>
      <c r="F832" s="832" t="s">
        <v>1984</v>
      </c>
      <c r="G832" s="833"/>
      <c r="H832" s="834"/>
      <c r="J832" s="816">
        <f ca="1">SUMIF(表2.2024年公共财政支出决算表!$A$6:$A$1505,E832,表2.2024年公共财政支出决算表!$E$6:$E$1505)</f>
        <v>0</v>
      </c>
    </row>
    <row r="833" ht="22.5" customHeight="1" spans="1:10">
      <c r="A833" s="827">
        <v>2129801</v>
      </c>
      <c r="B833" s="827" t="s">
        <v>3332</v>
      </c>
      <c r="C833" s="869"/>
      <c r="D833" s="870"/>
      <c r="E833" s="827">
        <v>2111406</v>
      </c>
      <c r="F833" s="832" t="s">
        <v>3333</v>
      </c>
      <c r="G833" s="833"/>
      <c r="H833" s="834"/>
      <c r="J833" s="816">
        <f ca="1">SUMIF(表2.2024年公共财政支出决算表!$A$6:$A$1505,E833,表2.2024年公共财政支出决算表!$E$6:$E$1505)</f>
        <v>0</v>
      </c>
    </row>
    <row r="834" ht="22.5" customHeight="1" spans="1:10">
      <c r="A834" s="827">
        <v>2129899</v>
      </c>
      <c r="B834" s="827" t="s">
        <v>3334</v>
      </c>
      <c r="C834" s="869"/>
      <c r="D834" s="870"/>
      <c r="E834" s="827">
        <v>2111407</v>
      </c>
      <c r="F834" s="832" t="s">
        <v>3335</v>
      </c>
      <c r="G834" s="833">
        <v>13.16</v>
      </c>
      <c r="H834" s="834">
        <v>13</v>
      </c>
      <c r="J834" s="816">
        <f ca="1">SUMIF(表2.2024年公共财政支出决算表!$A$6:$A$1505,E834,表2.2024年公共财政支出决算表!$E$6:$E$1505)</f>
        <v>13</v>
      </c>
    </row>
    <row r="835" ht="22.5" customHeight="1" spans="1:10">
      <c r="A835" s="827">
        <v>21398</v>
      </c>
      <c r="B835" s="866" t="s">
        <v>3283</v>
      </c>
      <c r="C835" s="867">
        <f>SUM(C836:C838)</f>
        <v>0</v>
      </c>
      <c r="D835" s="868">
        <f>SUM(D836:D838)</f>
        <v>0</v>
      </c>
      <c r="E835" s="827">
        <v>2111408</v>
      </c>
      <c r="F835" s="832" t="s">
        <v>3336</v>
      </c>
      <c r="G835" s="833"/>
      <c r="H835" s="834"/>
      <c r="J835" s="816">
        <f ca="1">SUMIF(表2.2024年公共财政支出决算表!$A$6:$A$1505,E835,表2.2024年公共财政支出决算表!$E$6:$E$1505)</f>
        <v>0</v>
      </c>
    </row>
    <row r="836" ht="22.5" customHeight="1" spans="1:10">
      <c r="A836" s="827">
        <v>2139801</v>
      </c>
      <c r="B836" s="827" t="s">
        <v>3337</v>
      </c>
      <c r="C836" s="869"/>
      <c r="D836" s="870"/>
      <c r="E836" s="827">
        <v>2111411</v>
      </c>
      <c r="F836" s="832" t="s">
        <v>2075</v>
      </c>
      <c r="G836" s="833"/>
      <c r="H836" s="834"/>
      <c r="J836" s="816">
        <f ca="1">SUMIF(表2.2024年公共财政支出决算表!$A$6:$A$1505,E836,表2.2024年公共财政支出决算表!$E$6:$E$1505)</f>
        <v>0</v>
      </c>
    </row>
    <row r="837" ht="22.5" customHeight="1" spans="1:10">
      <c r="A837" s="827">
        <v>2139802</v>
      </c>
      <c r="B837" s="827" t="s">
        <v>3338</v>
      </c>
      <c r="C837" s="869"/>
      <c r="D837" s="870"/>
      <c r="E837" s="827">
        <v>2111413</v>
      </c>
      <c r="F837" s="832" t="s">
        <v>3339</v>
      </c>
      <c r="G837" s="833"/>
      <c r="H837" s="834"/>
      <c r="J837" s="816">
        <f ca="1">SUMIF(表2.2024年公共财政支出决算表!$A$6:$A$1505,E837,表2.2024年公共财政支出决算表!$E$6:$E$1505)</f>
        <v>0</v>
      </c>
    </row>
    <row r="838" ht="22.5" customHeight="1" spans="1:10">
      <c r="A838" s="827">
        <v>2139899</v>
      </c>
      <c r="B838" s="827" t="s">
        <v>3340</v>
      </c>
      <c r="C838" s="869"/>
      <c r="D838" s="870"/>
      <c r="E838" s="827">
        <v>2111450</v>
      </c>
      <c r="F838" s="832" t="s">
        <v>1998</v>
      </c>
      <c r="G838" s="833"/>
      <c r="H838" s="834"/>
      <c r="J838" s="816">
        <f ca="1">SUMIF(表2.2024年公共财政支出决算表!$A$6:$A$1505,E838,表2.2024年公共财政支出决算表!$E$6:$E$1505)</f>
        <v>0</v>
      </c>
    </row>
    <row r="839" ht="22.5" customHeight="1" spans="1:10">
      <c r="A839" s="827">
        <v>21498</v>
      </c>
      <c r="B839" s="866" t="s">
        <v>3283</v>
      </c>
      <c r="C839" s="867">
        <f>SUM(C840:C844)</f>
        <v>0</v>
      </c>
      <c r="D839" s="868">
        <f>SUM(D840:D844)</f>
        <v>0</v>
      </c>
      <c r="E839" s="827">
        <v>2111499</v>
      </c>
      <c r="F839" s="832" t="s">
        <v>3341</v>
      </c>
      <c r="G839" s="833"/>
      <c r="H839" s="834"/>
      <c r="J839" s="816">
        <f ca="1">SUMIF(表2.2024年公共财政支出决算表!$A$6:$A$1505,E839,表2.2024年公共财政支出决算表!$E$6:$E$1505)</f>
        <v>0</v>
      </c>
    </row>
    <row r="840" ht="22.5" customHeight="1" spans="1:10">
      <c r="A840" s="827">
        <v>2149801</v>
      </c>
      <c r="B840" s="827" t="s">
        <v>3342</v>
      </c>
      <c r="C840" s="869"/>
      <c r="D840" s="870"/>
      <c r="E840" s="827">
        <v>21199</v>
      </c>
      <c r="F840" s="828" t="s">
        <v>3343</v>
      </c>
      <c r="G840" s="829">
        <f>G841</f>
        <v>0</v>
      </c>
      <c r="H840" s="830">
        <f>H841</f>
        <v>0</v>
      </c>
      <c r="J840" s="816">
        <f ca="1">SUMIF(表2.2024年公共财政支出决算表!$A$6:$A$1505,E840,表2.2024年公共财政支出决算表!$E$6:$E$1505)</f>
        <v>0</v>
      </c>
    </row>
    <row r="841" ht="22.5" customHeight="1" spans="1:10">
      <c r="A841" s="827">
        <v>2149802</v>
      </c>
      <c r="B841" s="827" t="s">
        <v>3344</v>
      </c>
      <c r="C841" s="869"/>
      <c r="D841" s="870"/>
      <c r="E841" s="827">
        <v>2119999</v>
      </c>
      <c r="F841" s="832" t="s">
        <v>3331</v>
      </c>
      <c r="G841" s="833"/>
      <c r="H841" s="834"/>
      <c r="J841" s="816">
        <f ca="1">SUMIF(表2.2024年公共财政支出决算表!$A$6:$A$1505,E841,表2.2024年公共财政支出决算表!$E$6:$E$1505)</f>
        <v>0</v>
      </c>
    </row>
    <row r="842" ht="22.5" customHeight="1" spans="1:10">
      <c r="A842" s="827">
        <v>2149803</v>
      </c>
      <c r="B842" s="827" t="s">
        <v>3345</v>
      </c>
      <c r="C842" s="869"/>
      <c r="D842" s="870"/>
      <c r="E842" s="827">
        <v>212</v>
      </c>
      <c r="F842" s="828" t="s">
        <v>3346</v>
      </c>
      <c r="G842" s="829">
        <f>G843+G854+G856+G859+G861+G863</f>
        <v>12797.068834</v>
      </c>
      <c r="H842" s="830">
        <f>H843+H854+H856+H859+H861+H863</f>
        <v>12797</v>
      </c>
      <c r="J842" s="816">
        <f ca="1">SUMIF(表2.2024年公共财政支出决算表!$A$6:$A$1505,E842,表2.2024年公共财政支出决算表!$E$6:$E$1505)</f>
        <v>12797</v>
      </c>
    </row>
    <row r="843" ht="22.5" customHeight="1" spans="1:10">
      <c r="A843" s="827">
        <v>2149804</v>
      </c>
      <c r="B843" s="827" t="s">
        <v>3347</v>
      </c>
      <c r="C843" s="869"/>
      <c r="D843" s="870"/>
      <c r="E843" s="827">
        <v>21201</v>
      </c>
      <c r="F843" s="828" t="s">
        <v>3348</v>
      </c>
      <c r="G843" s="829">
        <f>SUM(G844:G853)</f>
        <v>1742.993158</v>
      </c>
      <c r="H843" s="830">
        <f>SUM(H844:H853)</f>
        <v>1743</v>
      </c>
      <c r="J843" s="816">
        <f ca="1">SUMIF(表2.2024年公共财政支出决算表!$A$6:$A$1505,E843,表2.2024年公共财政支出决算表!$E$6:$E$1505)</f>
        <v>1743</v>
      </c>
    </row>
    <row r="844" ht="22.5" customHeight="1" spans="1:10">
      <c r="A844" s="827">
        <v>2149899</v>
      </c>
      <c r="B844" s="827" t="s">
        <v>3349</v>
      </c>
      <c r="C844" s="869"/>
      <c r="D844" s="870"/>
      <c r="E844" s="827">
        <v>2120101</v>
      </c>
      <c r="F844" s="832" t="s">
        <v>1980</v>
      </c>
      <c r="G844" s="833">
        <v>1586.991946</v>
      </c>
      <c r="H844" s="834">
        <v>1587</v>
      </c>
      <c r="J844" s="816">
        <f ca="1">SUMIF(表2.2024年公共财政支出决算表!$A$6:$A$1505,E844,表2.2024年公共财政支出决算表!$E$6:$E$1505)</f>
        <v>1587</v>
      </c>
    </row>
    <row r="845" ht="22.5" customHeight="1" spans="1:10">
      <c r="A845" s="827">
        <v>21598</v>
      </c>
      <c r="B845" s="866" t="s">
        <v>3283</v>
      </c>
      <c r="C845" s="867">
        <f>SUM(C846:C849)</f>
        <v>0</v>
      </c>
      <c r="D845" s="868">
        <f>SUM(D846:D849)</f>
        <v>0</v>
      </c>
      <c r="E845" s="827">
        <v>2120102</v>
      </c>
      <c r="F845" s="832" t="s">
        <v>1982</v>
      </c>
      <c r="G845" s="833">
        <v>156.001212</v>
      </c>
      <c r="H845" s="834">
        <v>156</v>
      </c>
      <c r="J845" s="816">
        <f ca="1">SUMIF(表2.2024年公共财政支出决算表!$A$6:$A$1505,E845,表2.2024年公共财政支出决算表!$E$6:$E$1505)</f>
        <v>156</v>
      </c>
    </row>
    <row r="846" ht="22.5" customHeight="1" spans="1:10">
      <c r="A846" s="827">
        <v>2159801</v>
      </c>
      <c r="B846" s="827" t="s">
        <v>3350</v>
      </c>
      <c r="C846" s="869"/>
      <c r="D846" s="870"/>
      <c r="E846" s="827">
        <v>2120103</v>
      </c>
      <c r="F846" s="832" t="s">
        <v>1984</v>
      </c>
      <c r="G846" s="833"/>
      <c r="H846" s="834"/>
      <c r="J846" s="816">
        <f ca="1">SUMIF(表2.2024年公共财政支出决算表!$A$6:$A$1505,E846,表2.2024年公共财政支出决算表!$E$6:$E$1505)</f>
        <v>0</v>
      </c>
    </row>
    <row r="847" ht="22.5" customHeight="1" spans="1:10">
      <c r="A847" s="827">
        <v>2159802</v>
      </c>
      <c r="B847" s="827" t="s">
        <v>3351</v>
      </c>
      <c r="C847" s="869"/>
      <c r="D847" s="870"/>
      <c r="E847" s="827">
        <v>2120104</v>
      </c>
      <c r="F847" s="832" t="s">
        <v>3352</v>
      </c>
      <c r="G847" s="833"/>
      <c r="H847" s="834"/>
      <c r="J847" s="816">
        <f ca="1">SUMIF(表2.2024年公共财政支出决算表!$A$6:$A$1505,E847,表2.2024年公共财政支出决算表!$E$6:$E$1505)</f>
        <v>0</v>
      </c>
    </row>
    <row r="848" ht="22.5" customHeight="1" spans="1:10">
      <c r="A848" s="827">
        <v>2159803</v>
      </c>
      <c r="B848" s="827" t="s">
        <v>3353</v>
      </c>
      <c r="C848" s="869"/>
      <c r="D848" s="870"/>
      <c r="E848" s="827">
        <v>2120105</v>
      </c>
      <c r="F848" s="832" t="s">
        <v>3354</v>
      </c>
      <c r="G848" s="833"/>
      <c r="H848" s="834"/>
      <c r="J848" s="816">
        <f ca="1">SUMIF(表2.2024年公共财政支出决算表!$A$6:$A$1505,E848,表2.2024年公共财政支出决算表!$E$6:$E$1505)</f>
        <v>0</v>
      </c>
    </row>
    <row r="849" ht="22.5" customHeight="1" spans="1:10">
      <c r="A849" s="827">
        <v>2159899</v>
      </c>
      <c r="B849" s="827" t="s">
        <v>3355</v>
      </c>
      <c r="C849" s="871"/>
      <c r="D849" s="872"/>
      <c r="E849" s="827">
        <v>2120106</v>
      </c>
      <c r="F849" s="832" t="s">
        <v>3356</v>
      </c>
      <c r="G849" s="833"/>
      <c r="H849" s="834"/>
      <c r="J849" s="816">
        <f ca="1">SUMIF(表2.2024年公共财政支出决算表!$A$6:$A$1505,E849,表2.2024年公共财政支出决算表!$E$6:$E$1505)</f>
        <v>0</v>
      </c>
    </row>
    <row r="850" ht="22.5" customHeight="1" spans="1:10">
      <c r="A850" s="827">
        <v>220</v>
      </c>
      <c r="B850" s="828" t="s">
        <v>3357</v>
      </c>
      <c r="C850" s="829">
        <f>C851</f>
        <v>0</v>
      </c>
      <c r="D850" s="830">
        <f>D851</f>
        <v>0</v>
      </c>
      <c r="E850" s="831">
        <v>2120107</v>
      </c>
      <c r="F850" s="832" t="s">
        <v>3358</v>
      </c>
      <c r="G850" s="833"/>
      <c r="H850" s="834"/>
      <c r="J850" s="816">
        <f ca="1">SUMIF(表2.2024年公共财政支出决算表!$A$6:$A$1505,E850,表2.2024年公共财政支出决算表!$E$6:$E$1505)</f>
        <v>0</v>
      </c>
    </row>
    <row r="851" ht="22.5" customHeight="1" spans="1:10">
      <c r="A851" s="827">
        <v>22006</v>
      </c>
      <c r="B851" s="866" t="s">
        <v>3359</v>
      </c>
      <c r="C851" s="873">
        <f>SUM(C852:C853)</f>
        <v>0</v>
      </c>
      <c r="D851" s="874">
        <f>SUM(D852:D853)</f>
        <v>0</v>
      </c>
      <c r="E851" s="827">
        <v>2120109</v>
      </c>
      <c r="F851" s="832" t="s">
        <v>3360</v>
      </c>
      <c r="G851" s="833"/>
      <c r="H851" s="834"/>
      <c r="J851" s="816">
        <f ca="1">SUMIF(表2.2024年公共财政支出决算表!$A$6:$A$1505,E851,表2.2024年公共财政支出决算表!$E$6:$E$1505)</f>
        <v>0</v>
      </c>
    </row>
    <row r="852" ht="22.5" customHeight="1" spans="1:10">
      <c r="A852" s="827">
        <v>2200601</v>
      </c>
      <c r="B852" s="827" t="s">
        <v>3361</v>
      </c>
      <c r="C852" s="871"/>
      <c r="D852" s="872"/>
      <c r="E852" s="827">
        <v>2120110</v>
      </c>
      <c r="F852" s="832" t="s">
        <v>3362</v>
      </c>
      <c r="G852" s="833"/>
      <c r="H852" s="834"/>
      <c r="J852" s="816">
        <f ca="1">SUMIF(表2.2024年公共财政支出决算表!$A$6:$A$1505,E852,表2.2024年公共财政支出决算表!$E$6:$E$1505)</f>
        <v>0</v>
      </c>
    </row>
    <row r="853" ht="22.5" customHeight="1" spans="1:10">
      <c r="A853" s="827">
        <v>2200602</v>
      </c>
      <c r="B853" s="832" t="s">
        <v>3363</v>
      </c>
      <c r="C853" s="833"/>
      <c r="D853" s="834"/>
      <c r="E853" s="831">
        <v>2120199</v>
      </c>
      <c r="F853" s="832" t="s">
        <v>3364</v>
      </c>
      <c r="G853" s="833"/>
      <c r="H853" s="834"/>
      <c r="J853" s="816">
        <f ca="1">SUMIF(表2.2024年公共财政支出决算表!$A$6:$A$1505,E853,表2.2024年公共财政支出决算表!$E$6:$E$1505)</f>
        <v>0</v>
      </c>
    </row>
    <row r="854" ht="22.5" customHeight="1" spans="1:10">
      <c r="A854" s="827">
        <v>221</v>
      </c>
      <c r="B854" s="866" t="s">
        <v>3365</v>
      </c>
      <c r="C854" s="873">
        <f t="shared" ref="C854:H854" si="17">C855</f>
        <v>0</v>
      </c>
      <c r="D854" s="874">
        <f t="shared" si="17"/>
        <v>0</v>
      </c>
      <c r="E854" s="827">
        <v>21202</v>
      </c>
      <c r="F854" s="828" t="s">
        <v>3366</v>
      </c>
      <c r="G854" s="829">
        <f t="shared" si="17"/>
        <v>646.085968</v>
      </c>
      <c r="H854" s="830">
        <f t="shared" si="17"/>
        <v>646</v>
      </c>
      <c r="J854" s="816">
        <f ca="1">SUMIF(表2.2024年公共财政支出决算表!$A$6:$A$1505,E854,表2.2024年公共财政支出决算表!$E$6:$E$1505)</f>
        <v>646</v>
      </c>
    </row>
    <row r="855" ht="22.5" customHeight="1" spans="1:10">
      <c r="A855" s="827">
        <v>22198</v>
      </c>
      <c r="B855" s="866" t="s">
        <v>3283</v>
      </c>
      <c r="C855" s="867">
        <f>SUM(C856:C857)</f>
        <v>0</v>
      </c>
      <c r="D855" s="868">
        <f>SUM(D856:D857)</f>
        <v>0</v>
      </c>
      <c r="E855" s="827">
        <v>2120201</v>
      </c>
      <c r="F855" s="832" t="s">
        <v>3367</v>
      </c>
      <c r="G855" s="833">
        <v>646.085968</v>
      </c>
      <c r="H855" s="834">
        <v>646</v>
      </c>
      <c r="J855" s="816">
        <f ca="1">SUMIF(表2.2024年公共财政支出决算表!$A$6:$A$1505,E855,表2.2024年公共财政支出决算表!$E$6:$E$1505)</f>
        <v>646</v>
      </c>
    </row>
    <row r="856" ht="22.5" customHeight="1" spans="1:10">
      <c r="A856" s="827">
        <v>2219801</v>
      </c>
      <c r="B856" s="827" t="s">
        <v>3368</v>
      </c>
      <c r="C856" s="869"/>
      <c r="D856" s="870"/>
      <c r="E856" s="827">
        <v>21203</v>
      </c>
      <c r="F856" s="828" t="s">
        <v>3369</v>
      </c>
      <c r="G856" s="829">
        <f>SUM(G857:G858)</f>
        <v>9848.678468</v>
      </c>
      <c r="H856" s="830">
        <f>SUM(H857:H858)</f>
        <v>9849</v>
      </c>
      <c r="J856" s="816">
        <f ca="1">SUMIF(表2.2024年公共财政支出决算表!$A$6:$A$1505,E856,表2.2024年公共财政支出决算表!$E$6:$E$1505)</f>
        <v>9849</v>
      </c>
    </row>
    <row r="857" ht="22.5" customHeight="1" spans="1:10">
      <c r="A857" s="827">
        <v>2219899</v>
      </c>
      <c r="B857" s="827" t="s">
        <v>3370</v>
      </c>
      <c r="C857" s="869"/>
      <c r="D857" s="870"/>
      <c r="E857" s="827">
        <v>2120303</v>
      </c>
      <c r="F857" s="832" t="s">
        <v>3371</v>
      </c>
      <c r="G857" s="833">
        <v>9717.851324</v>
      </c>
      <c r="H857" s="834">
        <v>9718</v>
      </c>
      <c r="J857" s="816">
        <f ca="1">SUMIF(表2.2024年公共财政支出决算表!$A$6:$A$1505,E857,表2.2024年公共财政支出决算表!$E$6:$E$1505)</f>
        <v>9718</v>
      </c>
    </row>
    <row r="858" ht="22.5" customHeight="1" spans="1:10">
      <c r="A858" s="827">
        <v>222</v>
      </c>
      <c r="B858" s="866" t="s">
        <v>3372</v>
      </c>
      <c r="C858" s="867">
        <f>C859</f>
        <v>0</v>
      </c>
      <c r="D858" s="868">
        <f>D859</f>
        <v>0</v>
      </c>
      <c r="E858" s="827">
        <v>2120399</v>
      </c>
      <c r="F858" s="832" t="s">
        <v>3373</v>
      </c>
      <c r="G858" s="833">
        <v>130.827144</v>
      </c>
      <c r="H858" s="834">
        <v>131</v>
      </c>
      <c r="J858" s="816">
        <f ca="1">SUMIF(表2.2024年公共财政支出决算表!$A$6:$A$1505,E858,表2.2024年公共财政支出决算表!$E$6:$E$1505)</f>
        <v>131</v>
      </c>
    </row>
    <row r="859" ht="22.5" customHeight="1" spans="1:10">
      <c r="A859" s="827">
        <v>22298</v>
      </c>
      <c r="B859" s="866" t="s">
        <v>3283</v>
      </c>
      <c r="C859" s="867">
        <f>SUM(C860:C861)</f>
        <v>0</v>
      </c>
      <c r="D859" s="868">
        <f>SUM(D860:D861)</f>
        <v>0</v>
      </c>
      <c r="E859" s="827">
        <v>21205</v>
      </c>
      <c r="F859" s="828" t="s">
        <v>3374</v>
      </c>
      <c r="G859" s="829">
        <f t="shared" ref="G859:G863" si="18">G860</f>
        <v>559.31124</v>
      </c>
      <c r="H859" s="830">
        <f t="shared" ref="H859:H863" si="19">H860</f>
        <v>559</v>
      </c>
      <c r="J859" s="816">
        <f ca="1">SUMIF(表2.2024年公共财政支出决算表!$A$6:$A$1505,E859,表2.2024年公共财政支出决算表!$E$6:$E$1505)</f>
        <v>559</v>
      </c>
    </row>
    <row r="860" ht="22.5" customHeight="1" spans="1:10">
      <c r="A860" s="827">
        <v>2229801</v>
      </c>
      <c r="B860" s="827" t="s">
        <v>3375</v>
      </c>
      <c r="C860" s="869"/>
      <c r="D860" s="870"/>
      <c r="E860" s="827">
        <v>2120501</v>
      </c>
      <c r="F860" s="832" t="s">
        <v>3376</v>
      </c>
      <c r="G860" s="833">
        <v>559.31124</v>
      </c>
      <c r="H860" s="834">
        <v>559</v>
      </c>
      <c r="J860" s="816">
        <f ca="1">SUMIF(表2.2024年公共财政支出决算表!$A$6:$A$1505,E860,表2.2024年公共财政支出决算表!$E$6:$E$1505)</f>
        <v>559</v>
      </c>
    </row>
    <row r="861" ht="22.5" customHeight="1" spans="1:10">
      <c r="A861" s="827">
        <v>2229899</v>
      </c>
      <c r="B861" s="827" t="s">
        <v>3377</v>
      </c>
      <c r="C861" s="869"/>
      <c r="D861" s="870"/>
      <c r="E861" s="827">
        <v>21206</v>
      </c>
      <c r="F861" s="828" t="s">
        <v>3378</v>
      </c>
      <c r="G861" s="829">
        <f t="shared" si="18"/>
        <v>0</v>
      </c>
      <c r="H861" s="830">
        <f t="shared" si="19"/>
        <v>0</v>
      </c>
      <c r="J861" s="816">
        <f ca="1">SUMIF(表2.2024年公共财政支出决算表!$A$6:$A$1505,E861,表2.2024年公共财政支出决算表!$E$6:$E$1505)</f>
        <v>0</v>
      </c>
    </row>
    <row r="862" ht="22.5" customHeight="1" spans="1:10">
      <c r="A862" s="827">
        <v>224</v>
      </c>
      <c r="B862" s="866" t="s">
        <v>3379</v>
      </c>
      <c r="C862" s="867">
        <f>C863</f>
        <v>0</v>
      </c>
      <c r="D862" s="868">
        <f>D863</f>
        <v>0</v>
      </c>
      <c r="E862" s="827">
        <v>2120601</v>
      </c>
      <c r="F862" s="832" t="s">
        <v>3380</v>
      </c>
      <c r="G862" s="833"/>
      <c r="H862" s="834"/>
      <c r="J862" s="816">
        <f ca="1">SUMIF(表2.2024年公共财政支出决算表!$A$6:$A$1505,E862,表2.2024年公共财政支出决算表!$E$6:$E$1505)</f>
        <v>0</v>
      </c>
    </row>
    <row r="863" ht="22.5" customHeight="1" spans="1:10">
      <c r="A863" s="827">
        <v>22498</v>
      </c>
      <c r="B863" s="866" t="s">
        <v>3381</v>
      </c>
      <c r="C863" s="867">
        <f>SUM(C864:C866)</f>
        <v>0</v>
      </c>
      <c r="D863" s="868">
        <f>SUM(D864:D866)</f>
        <v>0</v>
      </c>
      <c r="E863" s="827">
        <v>21299</v>
      </c>
      <c r="F863" s="828" t="s">
        <v>3382</v>
      </c>
      <c r="G863" s="829">
        <f t="shared" si="18"/>
        <v>0</v>
      </c>
      <c r="H863" s="830">
        <f t="shared" si="19"/>
        <v>0</v>
      </c>
      <c r="J863" s="816">
        <f ca="1">SUMIF(表2.2024年公共财政支出决算表!$A$6:$A$1505,E863,表2.2024年公共财政支出决算表!$E$6:$E$1505)</f>
        <v>0</v>
      </c>
    </row>
    <row r="864" ht="22.5" customHeight="1" spans="1:10">
      <c r="A864" s="827">
        <v>2249801</v>
      </c>
      <c r="B864" s="827" t="s">
        <v>3383</v>
      </c>
      <c r="C864" s="869"/>
      <c r="D864" s="870"/>
      <c r="E864" s="827">
        <v>2129999</v>
      </c>
      <c r="F864" s="832" t="s">
        <v>3334</v>
      </c>
      <c r="G864" s="833"/>
      <c r="H864" s="834"/>
      <c r="J864" s="816">
        <f ca="1">SUMIF(表2.2024年公共财政支出决算表!$A$6:$A$1505,E864,表2.2024年公共财政支出决算表!$E$6:$E$1505)</f>
        <v>0</v>
      </c>
    </row>
    <row r="865" ht="22.5" customHeight="1" spans="1:10">
      <c r="A865" s="827">
        <v>2249802</v>
      </c>
      <c r="B865" s="827" t="s">
        <v>3384</v>
      </c>
      <c r="C865" s="871"/>
      <c r="D865" s="872"/>
      <c r="E865" s="827">
        <v>213</v>
      </c>
      <c r="F865" s="828" t="s">
        <v>3385</v>
      </c>
      <c r="G865" s="829">
        <f>G866+G892+G915+G943+G954+G961+G967+G970</f>
        <v>68359.134286</v>
      </c>
      <c r="H865" s="830">
        <f>H866+H892+H915+H943+H954+H961+H967+H970</f>
        <v>68359</v>
      </c>
      <c r="J865" s="816">
        <f ca="1">SUMIF(表2.2024年公共财政支出决算表!$A$6:$A$1505,E865,表2.2024年公共财政支出决算表!$E$6:$E$1505)</f>
        <v>68359</v>
      </c>
    </row>
    <row r="866" ht="22.5" customHeight="1" spans="1:10">
      <c r="A866" s="827">
        <v>2249899</v>
      </c>
      <c r="B866" s="832" t="s">
        <v>3386</v>
      </c>
      <c r="C866" s="833"/>
      <c r="D866" s="834"/>
      <c r="E866" s="831">
        <v>21301</v>
      </c>
      <c r="F866" s="828" t="s">
        <v>3387</v>
      </c>
      <c r="G866" s="829">
        <f>SUM(G867:G891)</f>
        <v>12375.514032</v>
      </c>
      <c r="H866" s="830">
        <f>SUM(H867:H891)</f>
        <v>12376</v>
      </c>
      <c r="J866" s="816">
        <f ca="1">SUMIF(表2.2024年公共财政支出决算表!$A$6:$A$1505,E866,表2.2024年公共财政支出决算表!$E$6:$E$1505)</f>
        <v>12376</v>
      </c>
    </row>
    <row r="867" ht="22.5" customHeight="1" spans="1:10">
      <c r="A867" s="827">
        <v>22910</v>
      </c>
      <c r="B867" s="866" t="s">
        <v>3388</v>
      </c>
      <c r="C867" s="873">
        <f t="shared" ref="C867:C872" si="20">C868</f>
        <v>0</v>
      </c>
      <c r="D867" s="874">
        <f t="shared" ref="D867:D872" si="21">D868</f>
        <v>0</v>
      </c>
      <c r="E867" s="827">
        <v>2130101</v>
      </c>
      <c r="F867" s="832" t="s">
        <v>1980</v>
      </c>
      <c r="G867" s="833">
        <v>389.755644</v>
      </c>
      <c r="H867" s="834">
        <v>390</v>
      </c>
      <c r="J867" s="816">
        <f ca="1">SUMIF(表2.2024年公共财政支出决算表!$A$6:$A$1505,E867,表2.2024年公共财政支出决算表!$E$6:$E$1505)</f>
        <v>390</v>
      </c>
    </row>
    <row r="868" ht="22.5" customHeight="1" spans="1:10">
      <c r="A868" s="827">
        <v>2291001</v>
      </c>
      <c r="B868" s="827" t="s">
        <v>3389</v>
      </c>
      <c r="C868" s="869"/>
      <c r="D868" s="870"/>
      <c r="E868" s="827">
        <v>2130102</v>
      </c>
      <c r="F868" s="832" t="s">
        <v>1982</v>
      </c>
      <c r="G868" s="833">
        <v>66.065717</v>
      </c>
      <c r="H868" s="834">
        <v>66</v>
      </c>
      <c r="J868" s="816">
        <f ca="1">SUMIF(表2.2024年公共财政支出决算表!$A$6:$A$1505,E868,表2.2024年公共财政支出决算表!$E$6:$E$1505)</f>
        <v>66</v>
      </c>
    </row>
    <row r="869" ht="22.5" customHeight="1" spans="1:10">
      <c r="A869" s="827">
        <v>22998</v>
      </c>
      <c r="B869" s="866" t="s">
        <v>3390</v>
      </c>
      <c r="C869" s="867">
        <f t="shared" si="20"/>
        <v>0</v>
      </c>
      <c r="D869" s="868">
        <f t="shared" si="21"/>
        <v>0</v>
      </c>
      <c r="E869" s="827">
        <v>2130103</v>
      </c>
      <c r="F869" s="832" t="s">
        <v>1984</v>
      </c>
      <c r="G869" s="833"/>
      <c r="H869" s="834"/>
      <c r="J869" s="816">
        <f ca="1">SUMIF(表2.2024年公共财政支出决算表!$A$6:$A$1505,E869,表2.2024年公共财政支出决算表!$E$6:$E$1505)</f>
        <v>0</v>
      </c>
    </row>
    <row r="870" ht="22.5" customHeight="1" spans="1:10">
      <c r="A870" s="845">
        <v>2299899</v>
      </c>
      <c r="B870" s="845" t="s">
        <v>2370</v>
      </c>
      <c r="C870" s="869"/>
      <c r="D870" s="870"/>
      <c r="E870" s="827">
        <v>2130104</v>
      </c>
      <c r="F870" s="832" t="s">
        <v>1998</v>
      </c>
      <c r="G870" s="833">
        <v>2822.768259</v>
      </c>
      <c r="H870" s="834">
        <v>2823</v>
      </c>
      <c r="J870" s="816">
        <f ca="1">SUMIF(表2.2024年公共财政支出决算表!$A$6:$A$1505,E870,表2.2024年公共财政支出决算表!$E$6:$E$1505)</f>
        <v>2823</v>
      </c>
    </row>
    <row r="871" ht="22.5" customHeight="1" spans="1:10">
      <c r="A871" s="832"/>
      <c r="B871" s="854" t="s">
        <v>3212</v>
      </c>
      <c r="C871" s="875"/>
      <c r="D871" s="876"/>
      <c r="E871" s="827">
        <v>2130105</v>
      </c>
      <c r="F871" s="832" t="s">
        <v>3391</v>
      </c>
      <c r="G871" s="833"/>
      <c r="H871" s="834"/>
      <c r="J871" s="816">
        <f ca="1">SUMIF(表2.2024年公共财政支出决算表!$A$6:$A$1505,E871,表2.2024年公共财政支出决算表!$E$6:$E$1505)</f>
        <v>0</v>
      </c>
    </row>
    <row r="872" ht="22.5" customHeight="1" spans="1:10">
      <c r="A872" s="861">
        <v>10503</v>
      </c>
      <c r="B872" s="877" t="s">
        <v>3214</v>
      </c>
      <c r="C872" s="867">
        <f t="shared" si="20"/>
        <v>0</v>
      </c>
      <c r="D872" s="868">
        <f t="shared" si="21"/>
        <v>0</v>
      </c>
      <c r="E872" s="827">
        <v>2130106</v>
      </c>
      <c r="F872" s="832" t="s">
        <v>3392</v>
      </c>
      <c r="G872" s="833">
        <v>266.55319</v>
      </c>
      <c r="H872" s="834">
        <v>267</v>
      </c>
      <c r="J872" s="816">
        <f ca="1">SUMIF(表2.2024年公共财政支出决算表!$A$6:$A$1505,E872,表2.2024年公共财政支出决算表!$E$6:$E$1505)</f>
        <v>267</v>
      </c>
    </row>
    <row r="873" ht="22.5" customHeight="1" spans="1:10">
      <c r="A873" s="827">
        <v>1050304</v>
      </c>
      <c r="B873" s="845" t="s">
        <v>3393</v>
      </c>
      <c r="C873" s="869"/>
      <c r="D873" s="870"/>
      <c r="E873" s="827">
        <v>2130108</v>
      </c>
      <c r="F873" s="832" t="s">
        <v>3394</v>
      </c>
      <c r="G873" s="833">
        <v>237.225667</v>
      </c>
      <c r="H873" s="834">
        <v>237</v>
      </c>
      <c r="J873" s="816">
        <f ca="1">SUMIF(表2.2024年公共财政支出决算表!$A$6:$A$1505,E873,表2.2024年公共财政支出决算表!$E$6:$E$1505)</f>
        <v>237</v>
      </c>
    </row>
    <row r="874" ht="22.5" customHeight="1" spans="1:10">
      <c r="A874" s="832"/>
      <c r="B874" s="854" t="s">
        <v>1949</v>
      </c>
      <c r="C874" s="875"/>
      <c r="D874" s="876"/>
      <c r="E874" s="827">
        <v>2130109</v>
      </c>
      <c r="F874" s="832" t="s">
        <v>3395</v>
      </c>
      <c r="G874" s="833">
        <v>4.7834</v>
      </c>
      <c r="H874" s="834">
        <v>5</v>
      </c>
      <c r="J874" s="816">
        <f ca="1">SUMIF(表2.2024年公共财政支出决算表!$A$6:$A$1505,E874,表2.2024年公共财政支出决算表!$E$6:$E$1505)</f>
        <v>5</v>
      </c>
    </row>
    <row r="875" ht="22.5" customHeight="1" spans="1:10">
      <c r="A875" s="827">
        <v>23106</v>
      </c>
      <c r="B875" s="877" t="s">
        <v>3396</v>
      </c>
      <c r="C875" s="867">
        <f>C876</f>
        <v>0</v>
      </c>
      <c r="D875" s="868">
        <f>D876</f>
        <v>0</v>
      </c>
      <c r="E875" s="827">
        <v>2130110</v>
      </c>
      <c r="F875" s="832" t="s">
        <v>3397</v>
      </c>
      <c r="G875" s="833"/>
      <c r="H875" s="834"/>
      <c r="J875" s="816">
        <f ca="1">SUMIF(表2.2024年公共财政支出决算表!$A$6:$A$1505,E875,表2.2024年公共财政支出决算表!$E$6:$E$1505)</f>
        <v>0</v>
      </c>
    </row>
    <row r="876" ht="22.5" customHeight="1" spans="1:10">
      <c r="A876" s="827">
        <v>2310601</v>
      </c>
      <c r="B876" s="827" t="s">
        <v>3398</v>
      </c>
      <c r="C876" s="869"/>
      <c r="D876" s="870"/>
      <c r="E876" s="827">
        <v>2130111</v>
      </c>
      <c r="F876" s="832" t="s">
        <v>3399</v>
      </c>
      <c r="G876" s="833">
        <v>38.39996</v>
      </c>
      <c r="H876" s="834">
        <v>38</v>
      </c>
      <c r="J876" s="816">
        <f ca="1">SUMIF(表2.2024年公共财政支出决算表!$A$6:$A$1505,E876,表2.2024年公共财政支出决算表!$E$6:$E$1505)</f>
        <v>38</v>
      </c>
    </row>
    <row r="877" ht="22.5" customHeight="1" spans="1:10">
      <c r="A877" s="827"/>
      <c r="B877" s="827"/>
      <c r="C877" s="870"/>
      <c r="D877" s="832"/>
      <c r="E877" s="827">
        <v>2130112</v>
      </c>
      <c r="F877" s="832" t="s">
        <v>3400</v>
      </c>
      <c r="G877" s="833"/>
      <c r="H877" s="834"/>
      <c r="J877" s="816">
        <f ca="1">SUMIF(表2.2024年公共财政支出决算表!$A$6:$A$1505,E877,表2.2024年公共财政支出决算表!$E$6:$E$1505)</f>
        <v>0</v>
      </c>
    </row>
    <row r="878" ht="22.5" customHeight="1" spans="1:10">
      <c r="A878" s="827"/>
      <c r="B878" s="827"/>
      <c r="C878" s="870"/>
      <c r="D878" s="832"/>
      <c r="E878" s="827">
        <v>2130114</v>
      </c>
      <c r="F878" s="832" t="s">
        <v>3401</v>
      </c>
      <c r="G878" s="833"/>
      <c r="H878" s="834"/>
      <c r="J878" s="816">
        <f ca="1">SUMIF(表2.2024年公共财政支出决算表!$A$6:$A$1505,E878,表2.2024年公共财政支出决算表!$E$6:$E$1505)</f>
        <v>0</v>
      </c>
    </row>
    <row r="879" ht="22.5" customHeight="1" spans="1:10">
      <c r="A879" s="827"/>
      <c r="B879" s="827"/>
      <c r="C879" s="870"/>
      <c r="D879" s="832"/>
      <c r="E879" s="827">
        <v>2130119</v>
      </c>
      <c r="F879" s="832" t="s">
        <v>3402</v>
      </c>
      <c r="G879" s="833"/>
      <c r="H879" s="834"/>
      <c r="J879" s="816">
        <f ca="1">SUMIF(表2.2024年公共财政支出决算表!$A$6:$A$1505,E879,表2.2024年公共财政支出决算表!$E$6:$E$1505)</f>
        <v>0</v>
      </c>
    </row>
    <row r="880" ht="22.5" customHeight="1" spans="1:10">
      <c r="A880" s="827"/>
      <c r="B880" s="827"/>
      <c r="C880" s="870"/>
      <c r="D880" s="832"/>
      <c r="E880" s="827">
        <v>2130120</v>
      </c>
      <c r="F880" s="832" t="s">
        <v>3403</v>
      </c>
      <c r="G880" s="833">
        <v>2833.092752</v>
      </c>
      <c r="H880" s="834">
        <v>2833</v>
      </c>
      <c r="J880" s="816">
        <f ca="1">SUMIF(表2.2024年公共财政支出决算表!$A$6:$A$1505,E880,表2.2024年公共财政支出决算表!$E$6:$E$1505)</f>
        <v>2833</v>
      </c>
    </row>
    <row r="881" ht="22.5" customHeight="1" spans="1:10">
      <c r="A881" s="827"/>
      <c r="B881" s="827"/>
      <c r="C881" s="870"/>
      <c r="D881" s="832"/>
      <c r="E881" s="827">
        <v>2130121</v>
      </c>
      <c r="F881" s="832" t="s">
        <v>3404</v>
      </c>
      <c r="G881" s="833"/>
      <c r="H881" s="834"/>
      <c r="J881" s="816">
        <f ca="1">SUMIF(表2.2024年公共财政支出决算表!$A$6:$A$1505,E881,表2.2024年公共财政支出决算表!$E$6:$E$1505)</f>
        <v>0</v>
      </c>
    </row>
    <row r="882" ht="22.5" customHeight="1" spans="1:10">
      <c r="A882" s="827"/>
      <c r="B882" s="827"/>
      <c r="C882" s="870"/>
      <c r="D882" s="832"/>
      <c r="E882" s="827">
        <v>2130122</v>
      </c>
      <c r="F882" s="832" t="s">
        <v>3405</v>
      </c>
      <c r="G882" s="833">
        <v>1467.864992</v>
      </c>
      <c r="H882" s="834">
        <v>1468</v>
      </c>
      <c r="J882" s="816">
        <f ca="1">SUMIF(表2.2024年公共财政支出决算表!$A$6:$A$1505,E882,表2.2024年公共财政支出决算表!$E$6:$E$1505)</f>
        <v>1468</v>
      </c>
    </row>
    <row r="883" ht="22.5" customHeight="1" spans="1:10">
      <c r="A883" s="827"/>
      <c r="B883" s="827"/>
      <c r="C883" s="870"/>
      <c r="D883" s="832"/>
      <c r="E883" s="827">
        <v>2130124</v>
      </c>
      <c r="F883" s="832" t="s">
        <v>3406</v>
      </c>
      <c r="G883" s="833">
        <v>55.306212</v>
      </c>
      <c r="H883" s="834">
        <v>55</v>
      </c>
      <c r="J883" s="816">
        <f ca="1">SUMIF(表2.2024年公共财政支出决算表!$A$6:$A$1505,E883,表2.2024年公共财政支出决算表!$E$6:$E$1505)</f>
        <v>55</v>
      </c>
    </row>
    <row r="884" ht="22.5" customHeight="1" spans="1:10">
      <c r="A884" s="827"/>
      <c r="B884" s="827"/>
      <c r="C884" s="870"/>
      <c r="D884" s="832"/>
      <c r="E884" s="827">
        <v>2130125</v>
      </c>
      <c r="F884" s="832" t="s">
        <v>3407</v>
      </c>
      <c r="G884" s="833">
        <v>30.061668</v>
      </c>
      <c r="H884" s="834">
        <v>30</v>
      </c>
      <c r="J884" s="816">
        <f ca="1">SUMIF(表2.2024年公共财政支出决算表!$A$6:$A$1505,E884,表2.2024年公共财政支出决算表!$E$6:$E$1505)</f>
        <v>30</v>
      </c>
    </row>
    <row r="885" ht="22.5" customHeight="1" spans="1:10">
      <c r="A885" s="827"/>
      <c r="B885" s="827"/>
      <c r="C885" s="870"/>
      <c r="D885" s="832"/>
      <c r="E885" s="827">
        <v>2130126</v>
      </c>
      <c r="F885" s="832" t="s">
        <v>3408</v>
      </c>
      <c r="G885" s="833">
        <v>1099.02596</v>
      </c>
      <c r="H885" s="834">
        <v>1099</v>
      </c>
      <c r="J885" s="816">
        <f ca="1">SUMIF(表2.2024年公共财政支出决算表!$A$6:$A$1505,E885,表2.2024年公共财政支出决算表!$E$6:$E$1505)</f>
        <v>1099</v>
      </c>
    </row>
    <row r="886" ht="22.5" customHeight="1" spans="1:10">
      <c r="A886" s="827"/>
      <c r="B886" s="827"/>
      <c r="C886" s="870"/>
      <c r="D886" s="832"/>
      <c r="E886" s="827">
        <v>2130135</v>
      </c>
      <c r="F886" s="832" t="s">
        <v>3409</v>
      </c>
      <c r="G886" s="833">
        <v>1755.163935</v>
      </c>
      <c r="H886" s="834">
        <v>1755</v>
      </c>
      <c r="J886" s="816">
        <f ca="1">SUMIF(表2.2024年公共财政支出决算表!$A$6:$A$1505,E886,表2.2024年公共财政支出决算表!$E$6:$E$1505)</f>
        <v>1755</v>
      </c>
    </row>
    <row r="887" ht="22.5" customHeight="1" spans="1:10">
      <c r="A887" s="827"/>
      <c r="B887" s="827"/>
      <c r="C887" s="870"/>
      <c r="D887" s="832"/>
      <c r="E887" s="827">
        <v>2130142</v>
      </c>
      <c r="F887" s="832" t="s">
        <v>3410</v>
      </c>
      <c r="G887" s="833">
        <v>24</v>
      </c>
      <c r="H887" s="834">
        <v>24</v>
      </c>
      <c r="J887" s="816">
        <f ca="1">SUMIF(表2.2024年公共财政支出决算表!$A$6:$A$1505,E887,表2.2024年公共财政支出决算表!$E$6:$E$1505)</f>
        <v>24</v>
      </c>
    </row>
    <row r="888" ht="22.5" customHeight="1" spans="1:10">
      <c r="A888" s="827"/>
      <c r="B888" s="827"/>
      <c r="C888" s="870"/>
      <c r="D888" s="832"/>
      <c r="E888" s="827">
        <v>2130148</v>
      </c>
      <c r="F888" s="832" t="s">
        <v>3411</v>
      </c>
      <c r="G888" s="833">
        <v>8.59465</v>
      </c>
      <c r="H888" s="834">
        <v>9</v>
      </c>
      <c r="J888" s="816">
        <f ca="1">SUMIF(表2.2024年公共财政支出决算表!$A$6:$A$1505,E888,表2.2024年公共财政支出决算表!$E$6:$E$1505)</f>
        <v>9</v>
      </c>
    </row>
    <row r="889" ht="22.5" customHeight="1" spans="1:10">
      <c r="A889" s="827"/>
      <c r="B889" s="827"/>
      <c r="C889" s="870"/>
      <c r="D889" s="832"/>
      <c r="E889" s="827">
        <v>2130152</v>
      </c>
      <c r="F889" s="832" t="s">
        <v>3412</v>
      </c>
      <c r="G889" s="833"/>
      <c r="H889" s="834"/>
      <c r="J889" s="816">
        <f ca="1">SUMIF(表2.2024年公共财政支出决算表!$A$6:$A$1505,E889,表2.2024年公共财政支出决算表!$E$6:$E$1505)</f>
        <v>0</v>
      </c>
    </row>
    <row r="890" ht="22.5" customHeight="1" spans="1:10">
      <c r="A890" s="827"/>
      <c r="B890" s="827"/>
      <c r="C890" s="870"/>
      <c r="D890" s="832"/>
      <c r="E890" s="827">
        <v>2130153</v>
      </c>
      <c r="F890" s="832" t="s">
        <v>3413</v>
      </c>
      <c r="G890" s="833">
        <v>1088.027577</v>
      </c>
      <c r="H890" s="834">
        <v>1088</v>
      </c>
      <c r="J890" s="816">
        <f ca="1">SUMIF(表2.2024年公共财政支出决算表!$A$6:$A$1505,E890,表2.2024年公共财政支出决算表!$E$6:$E$1505)</f>
        <v>1088</v>
      </c>
    </row>
    <row r="891" ht="22.5" customHeight="1" spans="1:10">
      <c r="A891" s="827"/>
      <c r="B891" s="827"/>
      <c r="C891" s="870"/>
      <c r="D891" s="832"/>
      <c r="E891" s="827">
        <v>2130199</v>
      </c>
      <c r="F891" s="832" t="s">
        <v>3414</v>
      </c>
      <c r="G891" s="833">
        <v>188.824449</v>
      </c>
      <c r="H891" s="834">
        <v>189</v>
      </c>
      <c r="J891" s="816">
        <f ca="1">SUMIF(表2.2024年公共财政支出决算表!$A$6:$A$1505,E891,表2.2024年公共财政支出决算表!$E$6:$E$1505)</f>
        <v>189</v>
      </c>
    </row>
    <row r="892" ht="22.5" customHeight="1" spans="1:10">
      <c r="A892" s="827"/>
      <c r="B892" s="827"/>
      <c r="C892" s="870"/>
      <c r="D892" s="832"/>
      <c r="E892" s="827">
        <v>21302</v>
      </c>
      <c r="F892" s="828" t="s">
        <v>3415</v>
      </c>
      <c r="G892" s="829">
        <f>SUM(G893:G914)</f>
        <v>9745.171857</v>
      </c>
      <c r="H892" s="830">
        <f>SUM(H893:H914)</f>
        <v>9745</v>
      </c>
      <c r="J892" s="816">
        <f ca="1">SUMIF(表2.2024年公共财政支出决算表!$A$6:$A$1505,E892,表2.2024年公共财政支出决算表!$E$6:$E$1505)</f>
        <v>9745</v>
      </c>
    </row>
    <row r="893" ht="22.5" customHeight="1" spans="1:10">
      <c r="A893" s="827"/>
      <c r="B893" s="827"/>
      <c r="C893" s="870"/>
      <c r="D893" s="832"/>
      <c r="E893" s="827">
        <v>2130201</v>
      </c>
      <c r="F893" s="832" t="s">
        <v>1980</v>
      </c>
      <c r="G893" s="833">
        <v>708.377955</v>
      </c>
      <c r="H893" s="834">
        <v>708</v>
      </c>
      <c r="J893" s="816">
        <f ca="1">SUMIF(表2.2024年公共财政支出决算表!$A$6:$A$1505,E893,表2.2024年公共财政支出决算表!$E$6:$E$1505)</f>
        <v>708</v>
      </c>
    </row>
    <row r="894" ht="22.5" customHeight="1" spans="1:10">
      <c r="A894" s="827"/>
      <c r="B894" s="827"/>
      <c r="C894" s="870"/>
      <c r="D894" s="832"/>
      <c r="E894" s="827">
        <v>2130202</v>
      </c>
      <c r="F894" s="832" t="s">
        <v>1982</v>
      </c>
      <c r="G894" s="833">
        <v>30.2</v>
      </c>
      <c r="H894" s="834">
        <v>30</v>
      </c>
      <c r="J894" s="816">
        <f ca="1">SUMIF(表2.2024年公共财政支出决算表!$A$6:$A$1505,E894,表2.2024年公共财政支出决算表!$E$6:$E$1505)</f>
        <v>30</v>
      </c>
    </row>
    <row r="895" ht="22.5" customHeight="1" spans="1:10">
      <c r="A895" s="827"/>
      <c r="B895" s="827"/>
      <c r="C895" s="870"/>
      <c r="D895" s="832"/>
      <c r="E895" s="827">
        <v>2130203</v>
      </c>
      <c r="F895" s="832" t="s">
        <v>1984</v>
      </c>
      <c r="G895" s="833"/>
      <c r="H895" s="834"/>
      <c r="J895" s="816">
        <f ca="1">SUMIF(表2.2024年公共财政支出决算表!$A$6:$A$1505,E895,表2.2024年公共财政支出决算表!$E$6:$E$1505)</f>
        <v>0</v>
      </c>
    </row>
    <row r="896" ht="22.5" customHeight="1" spans="1:10">
      <c r="A896" s="827"/>
      <c r="B896" s="827"/>
      <c r="C896" s="870"/>
      <c r="D896" s="832"/>
      <c r="E896" s="827">
        <v>2130204</v>
      </c>
      <c r="F896" s="832" t="s">
        <v>3416</v>
      </c>
      <c r="G896" s="833">
        <v>1351.543797</v>
      </c>
      <c r="H896" s="834">
        <v>1351</v>
      </c>
      <c r="J896" s="816">
        <f ca="1">SUMIF(表2.2024年公共财政支出决算表!$A$6:$A$1505,E896,表2.2024年公共财政支出决算表!$E$6:$E$1505)</f>
        <v>1351</v>
      </c>
    </row>
    <row r="897" ht="22.5" customHeight="1" spans="1:10">
      <c r="A897" s="827"/>
      <c r="B897" s="827"/>
      <c r="C897" s="870"/>
      <c r="D897" s="832"/>
      <c r="E897" s="827">
        <v>2130205</v>
      </c>
      <c r="F897" s="832" t="s">
        <v>3417</v>
      </c>
      <c r="G897" s="833">
        <v>184.572656</v>
      </c>
      <c r="H897" s="834">
        <v>185</v>
      </c>
      <c r="J897" s="816">
        <f ca="1">SUMIF(表2.2024年公共财政支出决算表!$A$6:$A$1505,E897,表2.2024年公共财政支出决算表!$E$6:$E$1505)</f>
        <v>185</v>
      </c>
    </row>
    <row r="898" ht="22.5" customHeight="1" spans="1:10">
      <c r="A898" s="827"/>
      <c r="B898" s="827"/>
      <c r="C898" s="870"/>
      <c r="D898" s="832"/>
      <c r="E898" s="827">
        <v>2130206</v>
      </c>
      <c r="F898" s="832" t="s">
        <v>3418</v>
      </c>
      <c r="G898" s="833">
        <v>300</v>
      </c>
      <c r="H898" s="834">
        <v>300</v>
      </c>
      <c r="J898" s="816">
        <f ca="1">SUMIF(表2.2024年公共财政支出决算表!$A$6:$A$1505,E898,表2.2024年公共财政支出决算表!$E$6:$E$1505)</f>
        <v>300</v>
      </c>
    </row>
    <row r="899" ht="22.5" customHeight="1" spans="1:10">
      <c r="A899" s="827"/>
      <c r="B899" s="827"/>
      <c r="C899" s="870"/>
      <c r="D899" s="832"/>
      <c r="E899" s="827">
        <v>2130207</v>
      </c>
      <c r="F899" s="832" t="s">
        <v>3419</v>
      </c>
      <c r="G899" s="833">
        <v>3587.406</v>
      </c>
      <c r="H899" s="834">
        <v>3587</v>
      </c>
      <c r="J899" s="816">
        <f ca="1">SUMIF(表2.2024年公共财政支出决算表!$A$6:$A$1505,E899,表2.2024年公共财政支出决算表!$E$6:$E$1505)</f>
        <v>3587</v>
      </c>
    </row>
    <row r="900" ht="22.5" customHeight="1" spans="1:10">
      <c r="A900" s="827"/>
      <c r="B900" s="827"/>
      <c r="C900" s="870"/>
      <c r="D900" s="832"/>
      <c r="E900" s="827">
        <v>2130209</v>
      </c>
      <c r="F900" s="832" t="s">
        <v>3420</v>
      </c>
      <c r="G900" s="833">
        <v>2176.620964</v>
      </c>
      <c r="H900" s="834">
        <v>2177</v>
      </c>
      <c r="J900" s="816">
        <f ca="1">SUMIF(表2.2024年公共财政支出决算表!$A$6:$A$1505,E900,表2.2024年公共财政支出决算表!$E$6:$E$1505)</f>
        <v>2177</v>
      </c>
    </row>
    <row r="901" ht="22.5" customHeight="1" spans="1:10">
      <c r="A901" s="827"/>
      <c r="B901" s="827"/>
      <c r="C901" s="870"/>
      <c r="D901" s="832"/>
      <c r="E901" s="827">
        <v>2130211</v>
      </c>
      <c r="F901" s="832" t="s">
        <v>3421</v>
      </c>
      <c r="G901" s="833"/>
      <c r="H901" s="834"/>
      <c r="J901" s="816">
        <f ca="1">SUMIF(表2.2024年公共财政支出决算表!$A$6:$A$1505,E901,表2.2024年公共财政支出决算表!$E$6:$E$1505)</f>
        <v>0</v>
      </c>
    </row>
    <row r="902" ht="22.5" customHeight="1" spans="1:10">
      <c r="A902" s="827"/>
      <c r="B902" s="827"/>
      <c r="C902" s="870"/>
      <c r="D902" s="832"/>
      <c r="E902" s="827">
        <v>2130212</v>
      </c>
      <c r="F902" s="832" t="s">
        <v>3422</v>
      </c>
      <c r="G902" s="833"/>
      <c r="H902" s="834"/>
      <c r="J902" s="816">
        <f ca="1">SUMIF(表2.2024年公共财政支出决算表!$A$6:$A$1505,E902,表2.2024年公共财政支出决算表!$E$6:$E$1505)</f>
        <v>0</v>
      </c>
    </row>
    <row r="903" ht="22.5" customHeight="1" spans="1:10">
      <c r="A903" s="827"/>
      <c r="B903" s="827"/>
      <c r="C903" s="870"/>
      <c r="D903" s="832"/>
      <c r="E903" s="827">
        <v>2130213</v>
      </c>
      <c r="F903" s="832" t="s">
        <v>3423</v>
      </c>
      <c r="G903" s="833"/>
      <c r="H903" s="834"/>
      <c r="J903" s="816">
        <f ca="1">SUMIF(表2.2024年公共财政支出决算表!$A$6:$A$1505,E903,表2.2024年公共财政支出决算表!$E$6:$E$1505)</f>
        <v>0</v>
      </c>
    </row>
    <row r="904" ht="22.5" customHeight="1" spans="1:10">
      <c r="A904" s="827"/>
      <c r="B904" s="827"/>
      <c r="C904" s="870"/>
      <c r="D904" s="832"/>
      <c r="E904" s="827">
        <v>2130217</v>
      </c>
      <c r="F904" s="832" t="s">
        <v>3424</v>
      </c>
      <c r="G904" s="833"/>
      <c r="H904" s="834"/>
      <c r="J904" s="816">
        <f ca="1">SUMIF(表2.2024年公共财政支出决算表!$A$6:$A$1505,E904,表2.2024年公共财政支出决算表!$E$6:$E$1505)</f>
        <v>0</v>
      </c>
    </row>
    <row r="905" ht="22.5" customHeight="1" spans="1:10">
      <c r="A905" s="827"/>
      <c r="B905" s="827"/>
      <c r="C905" s="870"/>
      <c r="D905" s="832"/>
      <c r="E905" s="827">
        <v>2130220</v>
      </c>
      <c r="F905" s="832" t="s">
        <v>3425</v>
      </c>
      <c r="G905" s="833"/>
      <c r="H905" s="834"/>
      <c r="J905" s="816">
        <f ca="1">SUMIF(表2.2024年公共财政支出决算表!$A$6:$A$1505,E905,表2.2024年公共财政支出决算表!$E$6:$E$1505)</f>
        <v>0</v>
      </c>
    </row>
    <row r="906" ht="22.5" customHeight="1" spans="1:10">
      <c r="A906" s="827"/>
      <c r="B906" s="827"/>
      <c r="C906" s="870"/>
      <c r="D906" s="832"/>
      <c r="E906" s="827">
        <v>2130221</v>
      </c>
      <c r="F906" s="832" t="s">
        <v>3426</v>
      </c>
      <c r="G906" s="833">
        <v>25.958</v>
      </c>
      <c r="H906" s="834">
        <v>26</v>
      </c>
      <c r="J906" s="816">
        <f ca="1">SUMIF(表2.2024年公共财政支出决算表!$A$6:$A$1505,E906,表2.2024年公共财政支出决算表!$E$6:$E$1505)</f>
        <v>26</v>
      </c>
    </row>
    <row r="907" ht="22.5" customHeight="1" spans="1:10">
      <c r="A907" s="827"/>
      <c r="B907" s="827"/>
      <c r="C907" s="878"/>
      <c r="D907" s="832"/>
      <c r="E907" s="827">
        <v>2130223</v>
      </c>
      <c r="F907" s="832" t="s">
        <v>3427</v>
      </c>
      <c r="G907" s="833"/>
      <c r="H907" s="834"/>
      <c r="J907" s="816">
        <f ca="1">SUMIF(表2.2024年公共财政支出决算表!$A$6:$A$1505,E907,表2.2024年公共财政支出决算表!$E$6:$E$1505)</f>
        <v>0</v>
      </c>
    </row>
    <row r="908" ht="22.5" customHeight="1" spans="1:10">
      <c r="A908" s="827"/>
      <c r="B908" s="827"/>
      <c r="C908" s="878"/>
      <c r="D908" s="832"/>
      <c r="E908" s="827">
        <v>2130226</v>
      </c>
      <c r="F908" s="832" t="s">
        <v>3428</v>
      </c>
      <c r="G908" s="833"/>
      <c r="H908" s="834"/>
      <c r="J908" s="816">
        <f ca="1">SUMIF(表2.2024年公共财政支出决算表!$A$6:$A$1505,E908,表2.2024年公共财政支出决算表!$E$6:$E$1505)</f>
        <v>0</v>
      </c>
    </row>
    <row r="909" ht="22.5" customHeight="1" spans="1:10">
      <c r="A909" s="827"/>
      <c r="B909" s="827"/>
      <c r="C909" s="878"/>
      <c r="D909" s="832"/>
      <c r="E909" s="827">
        <v>2130227</v>
      </c>
      <c r="F909" s="832" t="s">
        <v>3429</v>
      </c>
      <c r="G909" s="833"/>
      <c r="H909" s="834"/>
      <c r="J909" s="816">
        <f ca="1">SUMIF(表2.2024年公共财政支出决算表!$A$6:$A$1505,E909,表2.2024年公共财政支出决算表!$E$6:$E$1505)</f>
        <v>0</v>
      </c>
    </row>
    <row r="910" ht="22.5" customHeight="1" spans="1:10">
      <c r="A910" s="827"/>
      <c r="B910" s="827"/>
      <c r="C910" s="878"/>
      <c r="D910" s="832"/>
      <c r="E910" s="827">
        <v>2130234</v>
      </c>
      <c r="F910" s="832" t="s">
        <v>3430</v>
      </c>
      <c r="G910" s="833">
        <v>91.727617</v>
      </c>
      <c r="H910" s="834">
        <v>92</v>
      </c>
      <c r="J910" s="816">
        <f ca="1">SUMIF(表2.2024年公共财政支出决算表!$A$6:$A$1505,E910,表2.2024年公共财政支出决算表!$E$6:$E$1505)</f>
        <v>92</v>
      </c>
    </row>
    <row r="911" ht="22.5" customHeight="1" spans="1:10">
      <c r="A911" s="827"/>
      <c r="B911" s="827"/>
      <c r="C911" s="878"/>
      <c r="D911" s="832"/>
      <c r="E911" s="827">
        <v>2130236</v>
      </c>
      <c r="F911" s="832" t="s">
        <v>3431</v>
      </c>
      <c r="G911" s="833"/>
      <c r="H911" s="834"/>
      <c r="J911" s="816">
        <f ca="1">SUMIF(表2.2024年公共财政支出决算表!$A$6:$A$1505,E911,表2.2024年公共财政支出决算表!$E$6:$E$1505)</f>
        <v>0</v>
      </c>
    </row>
    <row r="912" ht="22.5" customHeight="1" spans="1:10">
      <c r="A912" s="827"/>
      <c r="B912" s="827"/>
      <c r="C912" s="878"/>
      <c r="D912" s="832"/>
      <c r="E912" s="827">
        <v>2130237</v>
      </c>
      <c r="F912" s="832" t="s">
        <v>3400</v>
      </c>
      <c r="G912" s="833"/>
      <c r="H912" s="834"/>
      <c r="J912" s="816">
        <f ca="1">SUMIF(表2.2024年公共财政支出决算表!$A$6:$A$1505,E912,表2.2024年公共财政支出决算表!$E$6:$E$1505)</f>
        <v>0</v>
      </c>
    </row>
    <row r="913" ht="22.5" customHeight="1" spans="1:10">
      <c r="A913" s="827"/>
      <c r="B913" s="827"/>
      <c r="C913" s="878"/>
      <c r="D913" s="832"/>
      <c r="E913" s="827">
        <v>2130238</v>
      </c>
      <c r="F913" s="832" t="s">
        <v>3432</v>
      </c>
      <c r="G913" s="833">
        <v>1007.974268</v>
      </c>
      <c r="H913" s="834">
        <v>1008</v>
      </c>
      <c r="J913" s="816">
        <f ca="1">SUMIF(表2.2024年公共财政支出决算表!$A$6:$A$1505,E913,表2.2024年公共财政支出决算表!$E$6:$E$1505)</f>
        <v>1008</v>
      </c>
    </row>
    <row r="914" ht="22.5" customHeight="1" spans="1:10">
      <c r="A914" s="827"/>
      <c r="B914" s="827"/>
      <c r="C914" s="878"/>
      <c r="D914" s="832"/>
      <c r="E914" s="827">
        <v>2130299</v>
      </c>
      <c r="F914" s="832" t="s">
        <v>3433</v>
      </c>
      <c r="G914" s="833">
        <v>280.7906</v>
      </c>
      <c r="H914" s="834">
        <v>281</v>
      </c>
      <c r="J914" s="816">
        <f ca="1">SUMIF(表2.2024年公共财政支出决算表!$A$6:$A$1505,E914,表2.2024年公共财政支出决算表!$E$6:$E$1505)</f>
        <v>281</v>
      </c>
    </row>
    <row r="915" ht="22.5" customHeight="1" spans="1:10">
      <c r="A915" s="827"/>
      <c r="B915" s="827"/>
      <c r="C915" s="878"/>
      <c r="D915" s="832"/>
      <c r="E915" s="827">
        <v>21303</v>
      </c>
      <c r="F915" s="828" t="s">
        <v>3434</v>
      </c>
      <c r="G915" s="829">
        <f>SUM(G916:G942)</f>
        <v>6655.930732</v>
      </c>
      <c r="H915" s="830">
        <f>SUM(H916:H942)</f>
        <v>6656</v>
      </c>
      <c r="J915" s="816">
        <f ca="1">SUMIF(表2.2024年公共财政支出决算表!$A$6:$A$1505,E915,表2.2024年公共财政支出决算表!$E$6:$E$1505)</f>
        <v>6656</v>
      </c>
    </row>
    <row r="916" ht="22.5" customHeight="1" spans="1:10">
      <c r="A916" s="827"/>
      <c r="B916" s="827"/>
      <c r="C916" s="878"/>
      <c r="D916" s="832"/>
      <c r="E916" s="827">
        <v>2130301</v>
      </c>
      <c r="F916" s="832" t="s">
        <v>1980</v>
      </c>
      <c r="G916" s="833">
        <v>1080.466285</v>
      </c>
      <c r="H916" s="834">
        <v>1080</v>
      </c>
      <c r="J916" s="816">
        <f ca="1">SUMIF(表2.2024年公共财政支出决算表!$A$6:$A$1505,E916,表2.2024年公共财政支出决算表!$E$6:$E$1505)</f>
        <v>1080</v>
      </c>
    </row>
    <row r="917" ht="22.5" customHeight="1" spans="1:10">
      <c r="A917" s="827"/>
      <c r="B917" s="827"/>
      <c r="C917" s="878"/>
      <c r="D917" s="832"/>
      <c r="E917" s="827">
        <v>2130302</v>
      </c>
      <c r="F917" s="832" t="s">
        <v>1982</v>
      </c>
      <c r="G917" s="833">
        <v>362.057085</v>
      </c>
      <c r="H917" s="834">
        <v>362</v>
      </c>
      <c r="J917" s="816">
        <f ca="1">SUMIF(表2.2024年公共财政支出决算表!$A$6:$A$1505,E917,表2.2024年公共财政支出决算表!$E$6:$E$1505)</f>
        <v>362</v>
      </c>
    </row>
    <row r="918" ht="22.5" customHeight="1" spans="1:10">
      <c r="A918" s="827"/>
      <c r="B918" s="827"/>
      <c r="C918" s="878"/>
      <c r="D918" s="832"/>
      <c r="E918" s="827">
        <v>2130303</v>
      </c>
      <c r="F918" s="832" t="s">
        <v>1984</v>
      </c>
      <c r="G918" s="833"/>
      <c r="H918" s="834"/>
      <c r="J918" s="816">
        <f ca="1">SUMIF(表2.2024年公共财政支出决算表!$A$6:$A$1505,E918,表2.2024年公共财政支出决算表!$E$6:$E$1505)</f>
        <v>0</v>
      </c>
    </row>
    <row r="919" ht="22.5" customHeight="1" spans="1:10">
      <c r="A919" s="827"/>
      <c r="B919" s="827"/>
      <c r="C919" s="878"/>
      <c r="D919" s="832"/>
      <c r="E919" s="827">
        <v>2130304</v>
      </c>
      <c r="F919" s="832" t="s">
        <v>3435</v>
      </c>
      <c r="G919" s="833"/>
      <c r="H919" s="834"/>
      <c r="J919" s="816">
        <f ca="1">SUMIF(表2.2024年公共财政支出决算表!$A$6:$A$1505,E919,表2.2024年公共财政支出决算表!$E$6:$E$1505)</f>
        <v>0</v>
      </c>
    </row>
    <row r="920" ht="22.5" customHeight="1" spans="1:10">
      <c r="A920" s="827"/>
      <c r="B920" s="827"/>
      <c r="C920" s="878"/>
      <c r="D920" s="832"/>
      <c r="E920" s="827">
        <v>2130305</v>
      </c>
      <c r="F920" s="832" t="s">
        <v>3436</v>
      </c>
      <c r="G920" s="833">
        <v>3534.349819</v>
      </c>
      <c r="H920" s="834">
        <v>3534</v>
      </c>
      <c r="J920" s="816">
        <f ca="1">SUMIF(表2.2024年公共财政支出决算表!$A$6:$A$1505,E920,表2.2024年公共财政支出决算表!$E$6:$E$1505)</f>
        <v>3534</v>
      </c>
    </row>
    <row r="921" ht="22.5" customHeight="1" spans="1:10">
      <c r="A921" s="827"/>
      <c r="B921" s="827"/>
      <c r="C921" s="878"/>
      <c r="D921" s="832"/>
      <c r="E921" s="827">
        <v>2130306</v>
      </c>
      <c r="F921" s="832" t="s">
        <v>3437</v>
      </c>
      <c r="G921" s="833">
        <v>729.028882</v>
      </c>
      <c r="H921" s="834">
        <v>729</v>
      </c>
      <c r="J921" s="816">
        <f ca="1">SUMIF(表2.2024年公共财政支出决算表!$A$6:$A$1505,E921,表2.2024年公共财政支出决算表!$E$6:$E$1505)</f>
        <v>729</v>
      </c>
    </row>
    <row r="922" ht="22.5" customHeight="1" spans="1:10">
      <c r="A922" s="827"/>
      <c r="B922" s="827"/>
      <c r="C922" s="878"/>
      <c r="D922" s="832"/>
      <c r="E922" s="827">
        <v>2130307</v>
      </c>
      <c r="F922" s="832" t="s">
        <v>3438</v>
      </c>
      <c r="G922" s="833"/>
      <c r="H922" s="834"/>
      <c r="J922" s="816">
        <f ca="1">SUMIF(表2.2024年公共财政支出决算表!$A$6:$A$1505,E922,表2.2024年公共财政支出决算表!$E$6:$E$1505)</f>
        <v>0</v>
      </c>
    </row>
    <row r="923" ht="22.5" customHeight="1" spans="1:10">
      <c r="A923" s="827"/>
      <c r="B923" s="827"/>
      <c r="C923" s="878"/>
      <c r="D923" s="832"/>
      <c r="E923" s="827">
        <v>2130308</v>
      </c>
      <c r="F923" s="832" t="s">
        <v>3439</v>
      </c>
      <c r="G923" s="833">
        <v>39.8</v>
      </c>
      <c r="H923" s="834">
        <v>40</v>
      </c>
      <c r="J923" s="816">
        <f ca="1">SUMIF(表2.2024年公共财政支出决算表!$A$6:$A$1505,E923,表2.2024年公共财政支出决算表!$E$6:$E$1505)</f>
        <v>40</v>
      </c>
    </row>
    <row r="924" ht="22.5" customHeight="1" spans="1:10">
      <c r="A924" s="827"/>
      <c r="B924" s="827"/>
      <c r="C924" s="878"/>
      <c r="D924" s="832"/>
      <c r="E924" s="827">
        <v>2130309</v>
      </c>
      <c r="F924" s="832" t="s">
        <v>3440</v>
      </c>
      <c r="G924" s="833"/>
      <c r="H924" s="834"/>
      <c r="J924" s="816">
        <f ca="1">SUMIF(表2.2024年公共财政支出决算表!$A$6:$A$1505,E924,表2.2024年公共财政支出决算表!$E$6:$E$1505)</f>
        <v>0</v>
      </c>
    </row>
    <row r="925" ht="22.5" customHeight="1" spans="1:10">
      <c r="A925" s="827"/>
      <c r="B925" s="827"/>
      <c r="C925" s="878"/>
      <c r="D925" s="832"/>
      <c r="E925" s="827">
        <v>2130310</v>
      </c>
      <c r="F925" s="832" t="s">
        <v>3441</v>
      </c>
      <c r="G925" s="833"/>
      <c r="H925" s="834"/>
      <c r="J925" s="816">
        <f ca="1">SUMIF(表2.2024年公共财政支出决算表!$A$6:$A$1505,E925,表2.2024年公共财政支出决算表!$E$6:$E$1505)</f>
        <v>0</v>
      </c>
    </row>
    <row r="926" ht="22.5" customHeight="1" spans="1:10">
      <c r="A926" s="827"/>
      <c r="B926" s="827"/>
      <c r="C926" s="878"/>
      <c r="D926" s="832"/>
      <c r="E926" s="827">
        <v>2130311</v>
      </c>
      <c r="F926" s="832" t="s">
        <v>3442</v>
      </c>
      <c r="G926" s="833"/>
      <c r="H926" s="834"/>
      <c r="J926" s="816">
        <f ca="1">SUMIF(表2.2024年公共财政支出决算表!$A$6:$A$1505,E926,表2.2024年公共财政支出决算表!$E$6:$E$1505)</f>
        <v>0</v>
      </c>
    </row>
    <row r="927" ht="22.5" customHeight="1" spans="1:10">
      <c r="A927" s="827"/>
      <c r="B927" s="827"/>
      <c r="C927" s="878"/>
      <c r="D927" s="832"/>
      <c r="E927" s="827">
        <v>2130312</v>
      </c>
      <c r="F927" s="832" t="s">
        <v>3443</v>
      </c>
      <c r="G927" s="833"/>
      <c r="H927" s="834"/>
      <c r="J927" s="816">
        <f ca="1">SUMIF(表2.2024年公共财政支出决算表!$A$6:$A$1505,E927,表2.2024年公共财政支出决算表!$E$6:$E$1505)</f>
        <v>0</v>
      </c>
    </row>
    <row r="928" ht="22.5" customHeight="1" spans="1:10">
      <c r="A928" s="827"/>
      <c r="B928" s="827"/>
      <c r="C928" s="878"/>
      <c r="D928" s="832"/>
      <c r="E928" s="827">
        <v>2130313</v>
      </c>
      <c r="F928" s="832" t="s">
        <v>3444</v>
      </c>
      <c r="G928" s="833"/>
      <c r="H928" s="834"/>
      <c r="J928" s="816">
        <f ca="1">SUMIF(表2.2024年公共财政支出决算表!$A$6:$A$1505,E928,表2.2024年公共财政支出决算表!$E$6:$E$1505)</f>
        <v>0</v>
      </c>
    </row>
    <row r="929" ht="22.5" customHeight="1" spans="1:10">
      <c r="A929" s="827"/>
      <c r="B929" s="827"/>
      <c r="C929" s="878"/>
      <c r="D929" s="832"/>
      <c r="E929" s="827">
        <v>2130314</v>
      </c>
      <c r="F929" s="832" t="s">
        <v>3445</v>
      </c>
      <c r="G929" s="833">
        <v>7.632122</v>
      </c>
      <c r="H929" s="834">
        <v>8</v>
      </c>
      <c r="J929" s="816">
        <f ca="1">SUMIF(表2.2024年公共财政支出决算表!$A$6:$A$1505,E929,表2.2024年公共财政支出决算表!$E$6:$E$1505)</f>
        <v>8</v>
      </c>
    </row>
    <row r="930" ht="22.5" customHeight="1" spans="1:10">
      <c r="A930" s="827"/>
      <c r="B930" s="827"/>
      <c r="C930" s="878"/>
      <c r="D930" s="832"/>
      <c r="E930" s="827">
        <v>2130315</v>
      </c>
      <c r="F930" s="832" t="s">
        <v>3446</v>
      </c>
      <c r="G930" s="833">
        <v>656.201566</v>
      </c>
      <c r="H930" s="834">
        <v>656</v>
      </c>
      <c r="J930" s="816">
        <f ca="1">SUMIF(表2.2024年公共财政支出决算表!$A$6:$A$1505,E930,表2.2024年公共财政支出决算表!$E$6:$E$1505)</f>
        <v>656</v>
      </c>
    </row>
    <row r="931" ht="22.5" customHeight="1" spans="1:10">
      <c r="A931" s="827"/>
      <c r="B931" s="827"/>
      <c r="C931" s="878"/>
      <c r="D931" s="832"/>
      <c r="E931" s="827">
        <v>2130316</v>
      </c>
      <c r="F931" s="832" t="s">
        <v>3447</v>
      </c>
      <c r="G931" s="833">
        <v>11.07585</v>
      </c>
      <c r="H931" s="834">
        <v>11</v>
      </c>
      <c r="J931" s="816">
        <f ca="1">SUMIF(表2.2024年公共财政支出决算表!$A$6:$A$1505,E931,表2.2024年公共财政支出决算表!$E$6:$E$1505)</f>
        <v>11</v>
      </c>
    </row>
    <row r="932" ht="22.5" customHeight="1" spans="1:10">
      <c r="A932" s="827"/>
      <c r="B932" s="827"/>
      <c r="C932" s="878"/>
      <c r="D932" s="832"/>
      <c r="E932" s="827">
        <v>2130317</v>
      </c>
      <c r="F932" s="832" t="s">
        <v>3448</v>
      </c>
      <c r="G932" s="833"/>
      <c r="H932" s="834"/>
      <c r="J932" s="816">
        <f ca="1">SUMIF(表2.2024年公共财政支出决算表!$A$6:$A$1505,E932,表2.2024年公共财政支出决算表!$E$6:$E$1505)</f>
        <v>0</v>
      </c>
    </row>
    <row r="933" ht="22.5" customHeight="1" spans="1:10">
      <c r="A933" s="827"/>
      <c r="B933" s="827"/>
      <c r="C933" s="878"/>
      <c r="D933" s="832"/>
      <c r="E933" s="827">
        <v>2130318</v>
      </c>
      <c r="F933" s="832" t="s">
        <v>3449</v>
      </c>
      <c r="G933" s="833"/>
      <c r="H933" s="834"/>
      <c r="J933" s="816">
        <f ca="1">SUMIF(表2.2024年公共财政支出决算表!$A$6:$A$1505,E933,表2.2024年公共财政支出决算表!$E$6:$E$1505)</f>
        <v>0</v>
      </c>
    </row>
    <row r="934" ht="22.5" customHeight="1" spans="1:10">
      <c r="A934" s="827"/>
      <c r="B934" s="827"/>
      <c r="C934" s="878"/>
      <c r="D934" s="832"/>
      <c r="E934" s="827">
        <v>2130319</v>
      </c>
      <c r="F934" s="832" t="s">
        <v>3450</v>
      </c>
      <c r="G934" s="833"/>
      <c r="H934" s="834"/>
      <c r="J934" s="816">
        <f ca="1">SUMIF(表2.2024年公共财政支出决算表!$A$6:$A$1505,E934,表2.2024年公共财政支出决算表!$E$6:$E$1505)</f>
        <v>0</v>
      </c>
    </row>
    <row r="935" ht="22.5" customHeight="1" spans="1:10">
      <c r="A935" s="827"/>
      <c r="B935" s="827"/>
      <c r="C935" s="878"/>
      <c r="D935" s="832"/>
      <c r="E935" s="827">
        <v>2130321</v>
      </c>
      <c r="F935" s="832" t="s">
        <v>3451</v>
      </c>
      <c r="G935" s="833">
        <v>60.775652</v>
      </c>
      <c r="H935" s="834">
        <v>61</v>
      </c>
      <c r="J935" s="816">
        <f ca="1">SUMIF(表2.2024年公共财政支出决算表!$A$6:$A$1505,E935,表2.2024年公共财政支出决算表!$E$6:$E$1505)</f>
        <v>61</v>
      </c>
    </row>
    <row r="936" ht="22.5" customHeight="1" spans="1:10">
      <c r="A936" s="827"/>
      <c r="B936" s="827"/>
      <c r="C936" s="878"/>
      <c r="D936" s="832"/>
      <c r="E936" s="827">
        <v>2130322</v>
      </c>
      <c r="F936" s="832" t="s">
        <v>3452</v>
      </c>
      <c r="G936" s="833"/>
      <c r="H936" s="834"/>
      <c r="J936" s="816">
        <f ca="1">SUMIF(表2.2024年公共财政支出决算表!$A$6:$A$1505,E936,表2.2024年公共财政支出决算表!$E$6:$E$1505)</f>
        <v>0</v>
      </c>
    </row>
    <row r="937" ht="22.5" customHeight="1" spans="1:10">
      <c r="A937" s="827"/>
      <c r="B937" s="827"/>
      <c r="C937" s="878"/>
      <c r="D937" s="832"/>
      <c r="E937" s="827">
        <v>2130333</v>
      </c>
      <c r="F937" s="832" t="s">
        <v>3427</v>
      </c>
      <c r="G937" s="833"/>
      <c r="H937" s="834"/>
      <c r="J937" s="816">
        <f ca="1">SUMIF(表2.2024年公共财政支出决算表!$A$6:$A$1505,E937,表2.2024年公共财政支出决算表!$E$6:$E$1505)</f>
        <v>0</v>
      </c>
    </row>
    <row r="938" ht="22.5" customHeight="1" spans="1:10">
      <c r="A938" s="827"/>
      <c r="B938" s="827"/>
      <c r="C938" s="878"/>
      <c r="D938" s="832"/>
      <c r="E938" s="827">
        <v>2130334</v>
      </c>
      <c r="F938" s="832" t="s">
        <v>3453</v>
      </c>
      <c r="G938" s="833"/>
      <c r="H938" s="834"/>
      <c r="J938" s="816">
        <f ca="1">SUMIF(表2.2024年公共财政支出决算表!$A$6:$A$1505,E938,表2.2024年公共财政支出决算表!$E$6:$E$1505)</f>
        <v>0</v>
      </c>
    </row>
    <row r="939" ht="22.5" customHeight="1" spans="1:10">
      <c r="A939" s="827"/>
      <c r="B939" s="827"/>
      <c r="C939" s="878"/>
      <c r="D939" s="832"/>
      <c r="E939" s="827">
        <v>2130335</v>
      </c>
      <c r="F939" s="832" t="s">
        <v>3454</v>
      </c>
      <c r="G939" s="833">
        <v>174.543471</v>
      </c>
      <c r="H939" s="834">
        <v>175</v>
      </c>
      <c r="J939" s="816">
        <f ca="1">SUMIF(表2.2024年公共财政支出决算表!$A$6:$A$1505,E939,表2.2024年公共财政支出决算表!$E$6:$E$1505)</f>
        <v>175</v>
      </c>
    </row>
    <row r="940" ht="22.5" customHeight="1" spans="1:10">
      <c r="A940" s="827"/>
      <c r="B940" s="827"/>
      <c r="C940" s="878"/>
      <c r="D940" s="832"/>
      <c r="E940" s="827">
        <v>2130336</v>
      </c>
      <c r="F940" s="832" t="s">
        <v>3455</v>
      </c>
      <c r="G940" s="833"/>
      <c r="H940" s="834"/>
      <c r="J940" s="816">
        <f ca="1">SUMIF(表2.2024年公共财政支出决算表!$A$6:$A$1505,E940,表2.2024年公共财政支出决算表!$E$6:$E$1505)</f>
        <v>0</v>
      </c>
    </row>
    <row r="941" ht="22.5" customHeight="1" spans="1:10">
      <c r="A941" s="827"/>
      <c r="B941" s="827"/>
      <c r="C941" s="878"/>
      <c r="D941" s="832"/>
      <c r="E941" s="827">
        <v>2130337</v>
      </c>
      <c r="F941" s="832" t="s">
        <v>3456</v>
      </c>
      <c r="G941" s="833"/>
      <c r="H941" s="834"/>
      <c r="J941" s="816">
        <f ca="1">SUMIF(表2.2024年公共财政支出决算表!$A$6:$A$1505,E941,表2.2024年公共财政支出决算表!$E$6:$E$1505)</f>
        <v>0</v>
      </c>
    </row>
    <row r="942" ht="22.5" customHeight="1" spans="1:10">
      <c r="A942" s="827"/>
      <c r="B942" s="827"/>
      <c r="C942" s="878"/>
      <c r="D942" s="832"/>
      <c r="E942" s="827">
        <v>2130399</v>
      </c>
      <c r="F942" s="832" t="s">
        <v>3457</v>
      </c>
      <c r="G942" s="833"/>
      <c r="H942" s="834"/>
      <c r="J942" s="816">
        <f ca="1">SUMIF(表2.2024年公共财政支出决算表!$A$6:$A$1505,E942,表2.2024年公共财政支出决算表!$E$6:$E$1505)</f>
        <v>0</v>
      </c>
    </row>
    <row r="943" ht="22.5" customHeight="1" spans="1:10">
      <c r="A943" s="827"/>
      <c r="B943" s="827"/>
      <c r="C943" s="878"/>
      <c r="D943" s="832"/>
      <c r="E943" s="827">
        <v>21305</v>
      </c>
      <c r="F943" s="828" t="s">
        <v>3458</v>
      </c>
      <c r="G943" s="829">
        <f>SUM(G944:G953)</f>
        <v>32798.348352</v>
      </c>
      <c r="H943" s="830">
        <f>SUM(H944:H953)</f>
        <v>32798</v>
      </c>
      <c r="J943" s="816">
        <f ca="1">SUMIF(表2.2024年公共财政支出决算表!$A$6:$A$1505,E943,表2.2024年公共财政支出决算表!$E$6:$E$1505)</f>
        <v>32798</v>
      </c>
    </row>
    <row r="944" ht="22.5" customHeight="1" spans="1:10">
      <c r="A944" s="827"/>
      <c r="B944" s="827"/>
      <c r="C944" s="878"/>
      <c r="D944" s="832"/>
      <c r="E944" s="827">
        <v>2130501</v>
      </c>
      <c r="F944" s="832" t="s">
        <v>1980</v>
      </c>
      <c r="G944" s="833">
        <v>199.868293</v>
      </c>
      <c r="H944" s="834">
        <v>200</v>
      </c>
      <c r="J944" s="816">
        <f ca="1">SUMIF(表2.2024年公共财政支出决算表!$A$6:$A$1505,E944,表2.2024年公共财政支出决算表!$E$6:$E$1505)</f>
        <v>200</v>
      </c>
    </row>
    <row r="945" ht="22.5" customHeight="1" spans="1:10">
      <c r="A945" s="827"/>
      <c r="B945" s="827"/>
      <c r="C945" s="878"/>
      <c r="D945" s="832"/>
      <c r="E945" s="827">
        <v>2130502</v>
      </c>
      <c r="F945" s="832" t="s">
        <v>1982</v>
      </c>
      <c r="G945" s="833">
        <v>71.111048</v>
      </c>
      <c r="H945" s="834">
        <v>71</v>
      </c>
      <c r="J945" s="816">
        <f ca="1">SUMIF(表2.2024年公共财政支出决算表!$A$6:$A$1505,E945,表2.2024年公共财政支出决算表!$E$6:$E$1505)</f>
        <v>71</v>
      </c>
    </row>
    <row r="946" ht="22.5" customHeight="1" spans="1:10">
      <c r="A946" s="827"/>
      <c r="B946" s="827"/>
      <c r="C946" s="878"/>
      <c r="D946" s="832"/>
      <c r="E946" s="827">
        <v>2130503</v>
      </c>
      <c r="F946" s="832" t="s">
        <v>1984</v>
      </c>
      <c r="G946" s="833"/>
      <c r="H946" s="834"/>
      <c r="J946" s="816">
        <f ca="1">SUMIF(表2.2024年公共财政支出决算表!$A$6:$A$1505,E946,表2.2024年公共财政支出决算表!$E$6:$E$1505)</f>
        <v>0</v>
      </c>
    </row>
    <row r="947" ht="22.5" customHeight="1" spans="1:10">
      <c r="A947" s="827"/>
      <c r="B947" s="827"/>
      <c r="C947" s="878"/>
      <c r="D947" s="832"/>
      <c r="E947" s="827">
        <v>2130504</v>
      </c>
      <c r="F947" s="832" t="s">
        <v>3459</v>
      </c>
      <c r="G947" s="833">
        <v>19680.727844</v>
      </c>
      <c r="H947" s="834">
        <v>19681</v>
      </c>
      <c r="J947" s="816">
        <f ca="1">SUMIF(表2.2024年公共财政支出决算表!$A$6:$A$1505,E947,表2.2024年公共财政支出决算表!$E$6:$E$1505)</f>
        <v>19681</v>
      </c>
    </row>
    <row r="948" ht="22.5" customHeight="1" spans="1:10">
      <c r="A948" s="827"/>
      <c r="B948" s="827"/>
      <c r="C948" s="878"/>
      <c r="D948" s="832"/>
      <c r="E948" s="827">
        <v>2130505</v>
      </c>
      <c r="F948" s="832" t="s">
        <v>3460</v>
      </c>
      <c r="G948" s="833">
        <v>11801.225581</v>
      </c>
      <c r="H948" s="834">
        <v>11801</v>
      </c>
      <c r="J948" s="816">
        <f ca="1">SUMIF(表2.2024年公共财政支出决算表!$A$6:$A$1505,E948,表2.2024年公共财政支出决算表!$E$6:$E$1505)</f>
        <v>11801</v>
      </c>
    </row>
    <row r="949" ht="22.5" customHeight="1" spans="1:10">
      <c r="A949" s="827"/>
      <c r="B949" s="827"/>
      <c r="C949" s="878"/>
      <c r="D949" s="832"/>
      <c r="E949" s="827">
        <v>2130506</v>
      </c>
      <c r="F949" s="832" t="s">
        <v>3461</v>
      </c>
      <c r="G949" s="833">
        <v>1018.398796</v>
      </c>
      <c r="H949" s="834">
        <v>1018</v>
      </c>
      <c r="J949" s="816">
        <f ca="1">SUMIF(表2.2024年公共财政支出决算表!$A$6:$A$1505,E949,表2.2024年公共财政支出决算表!$E$6:$E$1505)</f>
        <v>1018</v>
      </c>
    </row>
    <row r="950" ht="22.5" customHeight="1" spans="1:10">
      <c r="A950" s="827"/>
      <c r="B950" s="827"/>
      <c r="C950" s="878"/>
      <c r="D950" s="832"/>
      <c r="E950" s="827">
        <v>2130507</v>
      </c>
      <c r="F950" s="832" t="s">
        <v>3462</v>
      </c>
      <c r="G950" s="833"/>
      <c r="H950" s="834"/>
      <c r="J950" s="816">
        <f ca="1">SUMIF(表2.2024年公共财政支出决算表!$A$6:$A$1505,E950,表2.2024年公共财政支出决算表!$E$6:$E$1505)</f>
        <v>0</v>
      </c>
    </row>
    <row r="951" ht="22.5" customHeight="1" spans="1:10">
      <c r="A951" s="827"/>
      <c r="B951" s="827"/>
      <c r="C951" s="878"/>
      <c r="D951" s="832"/>
      <c r="E951" s="827">
        <v>2130508</v>
      </c>
      <c r="F951" s="832" t="s">
        <v>3463</v>
      </c>
      <c r="G951" s="833"/>
      <c r="H951" s="834"/>
      <c r="J951" s="816">
        <f ca="1">SUMIF(表2.2024年公共财政支出决算表!$A$6:$A$1505,E951,表2.2024年公共财政支出决算表!$E$6:$E$1505)</f>
        <v>0</v>
      </c>
    </row>
    <row r="952" ht="22.5" customHeight="1" spans="1:10">
      <c r="A952" s="827"/>
      <c r="B952" s="827"/>
      <c r="C952" s="878"/>
      <c r="D952" s="832"/>
      <c r="E952" s="827">
        <v>2130550</v>
      </c>
      <c r="F952" s="832" t="s">
        <v>1998</v>
      </c>
      <c r="G952" s="833"/>
      <c r="H952" s="834"/>
      <c r="J952" s="816">
        <f ca="1">SUMIF(表2.2024年公共财政支出决算表!$A$6:$A$1505,E952,表2.2024年公共财政支出决算表!$E$6:$E$1505)</f>
        <v>0</v>
      </c>
    </row>
    <row r="953" ht="22.5" customHeight="1" spans="1:10">
      <c r="A953" s="827"/>
      <c r="B953" s="827"/>
      <c r="C953" s="878"/>
      <c r="D953" s="832"/>
      <c r="E953" s="827">
        <v>2130599</v>
      </c>
      <c r="F953" s="832" t="s">
        <v>3464</v>
      </c>
      <c r="G953" s="833">
        <v>27.01679</v>
      </c>
      <c r="H953" s="834">
        <v>27</v>
      </c>
      <c r="J953" s="816">
        <f ca="1">SUMIF(表2.2024年公共财政支出决算表!$A$6:$A$1505,E953,表2.2024年公共财政支出决算表!$E$6:$E$1505)</f>
        <v>27</v>
      </c>
    </row>
    <row r="954" ht="22.5" customHeight="1" spans="1:10">
      <c r="A954" s="827"/>
      <c r="B954" s="827"/>
      <c r="C954" s="878"/>
      <c r="D954" s="832"/>
      <c r="E954" s="827">
        <v>21307</v>
      </c>
      <c r="F954" s="828" t="s">
        <v>3465</v>
      </c>
      <c r="G954" s="829">
        <f>SUM(G955:G960)</f>
        <v>6135.016534</v>
      </c>
      <c r="H954" s="830">
        <f>SUM(H955:H960)</f>
        <v>6135</v>
      </c>
      <c r="J954" s="816">
        <f ca="1">SUMIF(表2.2024年公共财政支出决算表!$A$6:$A$1505,E954,表2.2024年公共财政支出决算表!$E$6:$E$1505)</f>
        <v>6135</v>
      </c>
    </row>
    <row r="955" ht="22.5" customHeight="1" spans="1:10">
      <c r="A955" s="827"/>
      <c r="B955" s="827"/>
      <c r="C955" s="878"/>
      <c r="D955" s="832"/>
      <c r="E955" s="827">
        <v>2130701</v>
      </c>
      <c r="F955" s="832" t="s">
        <v>3466</v>
      </c>
      <c r="G955" s="833">
        <v>905.961704</v>
      </c>
      <c r="H955" s="834">
        <v>906</v>
      </c>
      <c r="J955" s="816">
        <f ca="1">SUMIF(表2.2024年公共财政支出决算表!$A$6:$A$1505,E955,表2.2024年公共财政支出决算表!$E$6:$E$1505)</f>
        <v>906</v>
      </c>
    </row>
    <row r="956" ht="22.5" customHeight="1" spans="1:10">
      <c r="A956" s="827"/>
      <c r="B956" s="827"/>
      <c r="C956" s="878"/>
      <c r="D956" s="832"/>
      <c r="E956" s="827">
        <v>2130704</v>
      </c>
      <c r="F956" s="832" t="s">
        <v>3467</v>
      </c>
      <c r="G956" s="833"/>
      <c r="H956" s="834"/>
      <c r="J956" s="816">
        <f ca="1">SUMIF(表2.2024年公共财政支出决算表!$A$6:$A$1505,E956,表2.2024年公共财政支出决算表!$E$6:$E$1505)</f>
        <v>0</v>
      </c>
    </row>
    <row r="957" ht="22.5" customHeight="1" spans="1:10">
      <c r="A957" s="827"/>
      <c r="B957" s="827"/>
      <c r="C957" s="878"/>
      <c r="D957" s="832"/>
      <c r="E957" s="827">
        <v>2130705</v>
      </c>
      <c r="F957" s="832" t="s">
        <v>3468</v>
      </c>
      <c r="G957" s="833">
        <v>5229.05483</v>
      </c>
      <c r="H957" s="834">
        <v>5229</v>
      </c>
      <c r="J957" s="816">
        <f ca="1">SUMIF(表2.2024年公共财政支出决算表!$A$6:$A$1505,E957,表2.2024年公共财政支出决算表!$E$6:$E$1505)</f>
        <v>5229</v>
      </c>
    </row>
    <row r="958" ht="22.5" customHeight="1" spans="1:10">
      <c r="A958" s="827"/>
      <c r="B958" s="827"/>
      <c r="C958" s="878"/>
      <c r="D958" s="832"/>
      <c r="E958" s="827">
        <v>2130706</v>
      </c>
      <c r="F958" s="832" t="s">
        <v>3469</v>
      </c>
      <c r="G958" s="833"/>
      <c r="H958" s="834"/>
      <c r="J958" s="816">
        <f ca="1">SUMIF(表2.2024年公共财政支出决算表!$A$6:$A$1505,E958,表2.2024年公共财政支出决算表!$E$6:$E$1505)</f>
        <v>0</v>
      </c>
    </row>
    <row r="959" ht="22.5" customHeight="1" spans="1:10">
      <c r="A959" s="827"/>
      <c r="B959" s="827"/>
      <c r="C959" s="878"/>
      <c r="D959" s="832"/>
      <c r="E959" s="827">
        <v>2130707</v>
      </c>
      <c r="F959" s="832" t="s">
        <v>3470</v>
      </c>
      <c r="G959" s="833"/>
      <c r="H959" s="834"/>
      <c r="J959" s="816">
        <f ca="1">SUMIF(表2.2024年公共财政支出决算表!$A$6:$A$1505,E959,表2.2024年公共财政支出决算表!$E$6:$E$1505)</f>
        <v>0</v>
      </c>
    </row>
    <row r="960" ht="22.5" customHeight="1" spans="1:10">
      <c r="A960" s="827"/>
      <c r="B960" s="827"/>
      <c r="C960" s="878"/>
      <c r="D960" s="832"/>
      <c r="E960" s="827">
        <v>2130799</v>
      </c>
      <c r="F960" s="832" t="s">
        <v>3471</v>
      </c>
      <c r="G960" s="833"/>
      <c r="H960" s="834"/>
      <c r="J960" s="816">
        <f ca="1">SUMIF(表2.2024年公共财政支出决算表!$A$6:$A$1505,E960,表2.2024年公共财政支出决算表!$E$6:$E$1505)</f>
        <v>0</v>
      </c>
    </row>
    <row r="961" ht="22.5" customHeight="1" spans="1:10">
      <c r="A961" s="827"/>
      <c r="B961" s="827"/>
      <c r="C961" s="878"/>
      <c r="D961" s="832"/>
      <c r="E961" s="827">
        <v>21308</v>
      </c>
      <c r="F961" s="828" t="s">
        <v>3472</v>
      </c>
      <c r="G961" s="829">
        <f>SUM(G962:G966)</f>
        <v>648.954179</v>
      </c>
      <c r="H961" s="830">
        <f>SUM(H962:H966)</f>
        <v>649</v>
      </c>
      <c r="J961" s="816">
        <f ca="1">SUMIF(表2.2024年公共财政支出决算表!$A$6:$A$1505,E961,表2.2024年公共财政支出决算表!$E$6:$E$1505)</f>
        <v>649</v>
      </c>
    </row>
    <row r="962" ht="22.5" customHeight="1" spans="1:10">
      <c r="A962" s="827"/>
      <c r="B962" s="827"/>
      <c r="C962" s="878"/>
      <c r="D962" s="832"/>
      <c r="E962" s="827">
        <v>2130801</v>
      </c>
      <c r="F962" s="832" t="s">
        <v>3473</v>
      </c>
      <c r="G962" s="833"/>
      <c r="H962" s="834"/>
      <c r="J962" s="816">
        <f ca="1">SUMIF(表2.2024年公共财政支出决算表!$A$6:$A$1505,E962,表2.2024年公共财政支出决算表!$E$6:$E$1505)</f>
        <v>0</v>
      </c>
    </row>
    <row r="963" ht="22.5" customHeight="1" spans="1:10">
      <c r="A963" s="827"/>
      <c r="B963" s="827"/>
      <c r="C963" s="878"/>
      <c r="D963" s="832"/>
      <c r="E963" s="827">
        <v>2130803</v>
      </c>
      <c r="F963" s="832" t="s">
        <v>3474</v>
      </c>
      <c r="G963" s="833">
        <v>426.786942</v>
      </c>
      <c r="H963" s="834">
        <v>427</v>
      </c>
      <c r="J963" s="816">
        <f ca="1">SUMIF(表2.2024年公共财政支出决算表!$A$6:$A$1505,E963,表2.2024年公共财政支出决算表!$E$6:$E$1505)</f>
        <v>427</v>
      </c>
    </row>
    <row r="964" ht="22.5" customHeight="1" spans="1:10">
      <c r="A964" s="827"/>
      <c r="B964" s="827"/>
      <c r="C964" s="878"/>
      <c r="D964" s="832"/>
      <c r="E964" s="827">
        <v>2130804</v>
      </c>
      <c r="F964" s="832" t="s">
        <v>3475</v>
      </c>
      <c r="G964" s="833">
        <v>222.167237</v>
      </c>
      <c r="H964" s="834">
        <v>222</v>
      </c>
      <c r="J964" s="816">
        <f ca="1">SUMIF(表2.2024年公共财政支出决算表!$A$6:$A$1505,E964,表2.2024年公共财政支出决算表!$E$6:$E$1505)</f>
        <v>222</v>
      </c>
    </row>
    <row r="965" ht="22.5" customHeight="1" spans="1:10">
      <c r="A965" s="827"/>
      <c r="B965" s="827"/>
      <c r="C965" s="878"/>
      <c r="D965" s="832"/>
      <c r="E965" s="827">
        <v>2130805</v>
      </c>
      <c r="F965" s="832" t="s">
        <v>3476</v>
      </c>
      <c r="G965" s="833"/>
      <c r="H965" s="834"/>
      <c r="J965" s="816">
        <f ca="1">SUMIF(表2.2024年公共财政支出决算表!$A$6:$A$1505,E965,表2.2024年公共财政支出决算表!$E$6:$E$1505)</f>
        <v>0</v>
      </c>
    </row>
    <row r="966" ht="22.5" customHeight="1" spans="1:10">
      <c r="A966" s="827"/>
      <c r="B966" s="827"/>
      <c r="C966" s="878"/>
      <c r="D966" s="832"/>
      <c r="E966" s="827">
        <v>2130899</v>
      </c>
      <c r="F966" s="832" t="s">
        <v>3477</v>
      </c>
      <c r="G966" s="833"/>
      <c r="H966" s="834"/>
      <c r="J966" s="816">
        <f ca="1">SUMIF(表2.2024年公共财政支出决算表!$A$6:$A$1505,E966,表2.2024年公共财政支出决算表!$E$6:$E$1505)</f>
        <v>0</v>
      </c>
    </row>
    <row r="967" ht="22.5" customHeight="1" spans="1:10">
      <c r="A967" s="827"/>
      <c r="B967" s="827"/>
      <c r="C967" s="878"/>
      <c r="D967" s="832"/>
      <c r="E967" s="827">
        <v>21309</v>
      </c>
      <c r="F967" s="828" t="s">
        <v>3478</v>
      </c>
      <c r="G967" s="829">
        <f>SUM(G968:G969)</f>
        <v>0</v>
      </c>
      <c r="H967" s="830">
        <f>SUM(H968:H969)</f>
        <v>0</v>
      </c>
      <c r="J967" s="816">
        <f ca="1">SUMIF(表2.2024年公共财政支出决算表!$A$6:$A$1505,E967,表2.2024年公共财政支出决算表!$E$6:$E$1505)</f>
        <v>0</v>
      </c>
    </row>
    <row r="968" ht="22.5" customHeight="1" spans="1:10">
      <c r="A968" s="827"/>
      <c r="B968" s="827"/>
      <c r="C968" s="878"/>
      <c r="D968" s="832"/>
      <c r="E968" s="827">
        <v>2130901</v>
      </c>
      <c r="F968" s="832" t="s">
        <v>3479</v>
      </c>
      <c r="G968" s="833"/>
      <c r="H968" s="834"/>
      <c r="J968" s="816">
        <f ca="1">SUMIF(表2.2024年公共财政支出决算表!$A$6:$A$1505,E968,表2.2024年公共财政支出决算表!$E$6:$E$1505)</f>
        <v>0</v>
      </c>
    </row>
    <row r="969" ht="22.5" customHeight="1" spans="1:10">
      <c r="A969" s="827"/>
      <c r="B969" s="827"/>
      <c r="C969" s="878"/>
      <c r="D969" s="832"/>
      <c r="E969" s="827">
        <v>2130999</v>
      </c>
      <c r="F969" s="832" t="s">
        <v>3480</v>
      </c>
      <c r="G969" s="833"/>
      <c r="H969" s="834"/>
      <c r="J969" s="816">
        <f ca="1">SUMIF(表2.2024年公共财政支出决算表!$A$6:$A$1505,E969,表2.2024年公共财政支出决算表!$E$6:$E$1505)</f>
        <v>0</v>
      </c>
    </row>
    <row r="970" ht="22.5" customHeight="1" spans="1:10">
      <c r="A970" s="827"/>
      <c r="B970" s="827"/>
      <c r="C970" s="878"/>
      <c r="D970" s="832"/>
      <c r="E970" s="827">
        <v>21399</v>
      </c>
      <c r="F970" s="828" t="s">
        <v>3481</v>
      </c>
      <c r="G970" s="829">
        <f>SUM(G971:G972)</f>
        <v>0.1986</v>
      </c>
      <c r="H970" s="830">
        <f>SUM(H971:H972)</f>
        <v>0</v>
      </c>
      <c r="J970" s="816">
        <f ca="1">SUMIF(表2.2024年公共财政支出决算表!$A$6:$A$1505,E970,表2.2024年公共财政支出决算表!$E$6:$E$1505)</f>
        <v>0</v>
      </c>
    </row>
    <row r="971" ht="22.5" customHeight="1" spans="1:10">
      <c r="A971" s="827"/>
      <c r="B971" s="827"/>
      <c r="C971" s="878"/>
      <c r="D971" s="832"/>
      <c r="E971" s="827">
        <v>2139901</v>
      </c>
      <c r="F971" s="832" t="s">
        <v>3482</v>
      </c>
      <c r="G971" s="833"/>
      <c r="H971" s="834"/>
      <c r="J971" s="816">
        <f ca="1">SUMIF(表2.2024年公共财政支出决算表!$A$6:$A$1505,E971,表2.2024年公共财政支出决算表!$E$6:$E$1505)</f>
        <v>0</v>
      </c>
    </row>
    <row r="972" ht="22.5" customHeight="1" spans="1:10">
      <c r="A972" s="827"/>
      <c r="B972" s="827"/>
      <c r="C972" s="878"/>
      <c r="D972" s="832"/>
      <c r="E972" s="827">
        <v>2139999</v>
      </c>
      <c r="F972" s="832" t="s">
        <v>3340</v>
      </c>
      <c r="G972" s="833">
        <v>0.1986</v>
      </c>
      <c r="H972" s="834"/>
      <c r="J972" s="816">
        <f ca="1">SUMIF(表2.2024年公共财政支出决算表!$A$6:$A$1505,E972,表2.2024年公共财政支出决算表!$E$6:$E$1505)</f>
        <v>0</v>
      </c>
    </row>
    <row r="973" ht="22.5" customHeight="1" spans="1:10">
      <c r="A973" s="827"/>
      <c r="B973" s="827"/>
      <c r="C973" s="878"/>
      <c r="D973" s="832"/>
      <c r="E973" s="827">
        <v>214</v>
      </c>
      <c r="F973" s="828" t="s">
        <v>3483</v>
      </c>
      <c r="G973" s="829">
        <f>G974+G995+G1005+G1015+G1022</f>
        <v>7424.391442</v>
      </c>
      <c r="H973" s="830">
        <f>H974+H995+H1005+H1015+H1022</f>
        <v>7424</v>
      </c>
      <c r="J973" s="816">
        <f ca="1">SUMIF(表2.2024年公共财政支出决算表!$A$6:$A$1505,E973,表2.2024年公共财政支出决算表!$E$6:$E$1505)</f>
        <v>7424</v>
      </c>
    </row>
    <row r="974" ht="22.5" customHeight="1" spans="1:10">
      <c r="A974" s="827"/>
      <c r="B974" s="827"/>
      <c r="C974" s="878"/>
      <c r="D974" s="832"/>
      <c r="E974" s="827">
        <v>21401</v>
      </c>
      <c r="F974" s="828" t="s">
        <v>3484</v>
      </c>
      <c r="G974" s="829">
        <f>SUM(G975:G994)</f>
        <v>7008.257972</v>
      </c>
      <c r="H974" s="830">
        <f>SUM(H975:H994)</f>
        <v>7008</v>
      </c>
      <c r="J974" s="816">
        <f ca="1">SUMIF(表2.2024年公共财政支出决算表!$A$6:$A$1505,E974,表2.2024年公共财政支出决算表!$E$6:$E$1505)</f>
        <v>7008</v>
      </c>
    </row>
    <row r="975" ht="22.5" customHeight="1" spans="1:10">
      <c r="A975" s="827"/>
      <c r="B975" s="827"/>
      <c r="C975" s="878"/>
      <c r="D975" s="832"/>
      <c r="E975" s="827">
        <v>2140101</v>
      </c>
      <c r="F975" s="832" t="s">
        <v>1980</v>
      </c>
      <c r="G975" s="833">
        <v>313.644953</v>
      </c>
      <c r="H975" s="834">
        <v>314</v>
      </c>
      <c r="J975" s="816">
        <f ca="1">SUMIF(表2.2024年公共财政支出决算表!$A$6:$A$1505,E975,表2.2024年公共财政支出决算表!$E$6:$E$1505)</f>
        <v>314</v>
      </c>
    </row>
    <row r="976" ht="22.5" customHeight="1" spans="1:10">
      <c r="A976" s="827"/>
      <c r="B976" s="827"/>
      <c r="C976" s="878"/>
      <c r="D976" s="832"/>
      <c r="E976" s="827">
        <v>2140102</v>
      </c>
      <c r="F976" s="832" t="s">
        <v>1982</v>
      </c>
      <c r="G976" s="833">
        <v>198.032031</v>
      </c>
      <c r="H976" s="834">
        <v>198</v>
      </c>
      <c r="J976" s="816">
        <f ca="1">SUMIF(表2.2024年公共财政支出决算表!$A$6:$A$1505,E976,表2.2024年公共财政支出决算表!$E$6:$E$1505)</f>
        <v>198</v>
      </c>
    </row>
    <row r="977" ht="22.5" customHeight="1" spans="1:10">
      <c r="A977" s="827"/>
      <c r="B977" s="827"/>
      <c r="C977" s="878"/>
      <c r="D977" s="832"/>
      <c r="E977" s="827">
        <v>2140103</v>
      </c>
      <c r="F977" s="832" t="s">
        <v>1984</v>
      </c>
      <c r="G977" s="833"/>
      <c r="H977" s="834"/>
      <c r="J977" s="816">
        <f ca="1">SUMIF(表2.2024年公共财政支出决算表!$A$6:$A$1505,E977,表2.2024年公共财政支出决算表!$E$6:$E$1505)</f>
        <v>0</v>
      </c>
    </row>
    <row r="978" ht="22.5" customHeight="1" spans="1:10">
      <c r="A978" s="827"/>
      <c r="B978" s="827"/>
      <c r="C978" s="878"/>
      <c r="D978" s="832"/>
      <c r="E978" s="827">
        <v>2140104</v>
      </c>
      <c r="F978" s="832" t="s">
        <v>3485</v>
      </c>
      <c r="G978" s="833">
        <v>2463.001316</v>
      </c>
      <c r="H978" s="834">
        <v>2463</v>
      </c>
      <c r="J978" s="816">
        <f ca="1">SUMIF(表2.2024年公共财政支出决算表!$A$6:$A$1505,E978,表2.2024年公共财政支出决算表!$E$6:$E$1505)</f>
        <v>2463</v>
      </c>
    </row>
    <row r="979" ht="22.5" customHeight="1" spans="1:10">
      <c r="A979" s="827"/>
      <c r="B979" s="827"/>
      <c r="C979" s="878"/>
      <c r="D979" s="832"/>
      <c r="E979" s="827">
        <v>2140106</v>
      </c>
      <c r="F979" s="832" t="s">
        <v>3486</v>
      </c>
      <c r="G979" s="833">
        <v>4022.438772</v>
      </c>
      <c r="H979" s="834">
        <v>4022</v>
      </c>
      <c r="J979" s="816">
        <f ca="1">SUMIF(表2.2024年公共财政支出决算表!$A$6:$A$1505,E979,表2.2024年公共财政支出决算表!$E$6:$E$1505)</f>
        <v>4022</v>
      </c>
    </row>
    <row r="980" ht="22.5" customHeight="1" spans="1:10">
      <c r="A980" s="827"/>
      <c r="B980" s="827"/>
      <c r="C980" s="878"/>
      <c r="D980" s="832"/>
      <c r="E980" s="827">
        <v>2140109</v>
      </c>
      <c r="F980" s="832" t="s">
        <v>3487</v>
      </c>
      <c r="G980" s="833"/>
      <c r="H980" s="834"/>
      <c r="J980" s="816">
        <f ca="1">SUMIF(表2.2024年公共财政支出决算表!$A$6:$A$1505,E980,表2.2024年公共财政支出决算表!$E$6:$E$1505)</f>
        <v>0</v>
      </c>
    </row>
    <row r="981" ht="22.5" customHeight="1" spans="1:10">
      <c r="A981" s="827"/>
      <c r="B981" s="827"/>
      <c r="C981" s="878"/>
      <c r="D981" s="832"/>
      <c r="E981" s="827">
        <v>2140110</v>
      </c>
      <c r="F981" s="832" t="s">
        <v>3488</v>
      </c>
      <c r="G981" s="833"/>
      <c r="H981" s="834"/>
      <c r="J981" s="816">
        <f ca="1">SUMIF(表2.2024年公共财政支出决算表!$A$6:$A$1505,E981,表2.2024年公共财政支出决算表!$E$6:$E$1505)</f>
        <v>0</v>
      </c>
    </row>
    <row r="982" ht="22.5" customHeight="1" spans="1:10">
      <c r="A982" s="827"/>
      <c r="B982" s="827"/>
      <c r="C982" s="878"/>
      <c r="D982" s="832"/>
      <c r="E982" s="827">
        <v>2140112</v>
      </c>
      <c r="F982" s="832" t="s">
        <v>3489</v>
      </c>
      <c r="G982" s="833">
        <v>10.5</v>
      </c>
      <c r="H982" s="834">
        <v>11</v>
      </c>
      <c r="J982" s="816">
        <f ca="1">SUMIF(表2.2024年公共财政支出决算表!$A$6:$A$1505,E982,表2.2024年公共财政支出决算表!$E$6:$E$1505)</f>
        <v>11</v>
      </c>
    </row>
    <row r="983" ht="22.5" customHeight="1" spans="1:10">
      <c r="A983" s="827"/>
      <c r="B983" s="827"/>
      <c r="C983" s="878"/>
      <c r="D983" s="832"/>
      <c r="E983" s="827">
        <v>2140114</v>
      </c>
      <c r="F983" s="832" t="s">
        <v>3490</v>
      </c>
      <c r="G983" s="833"/>
      <c r="H983" s="834"/>
      <c r="J983" s="816">
        <f ca="1">SUMIF(表2.2024年公共财政支出决算表!$A$6:$A$1505,E983,表2.2024年公共财政支出决算表!$E$6:$E$1505)</f>
        <v>0</v>
      </c>
    </row>
    <row r="984" ht="22.5" customHeight="1" spans="1:10">
      <c r="A984" s="827"/>
      <c r="B984" s="827"/>
      <c r="C984" s="878"/>
      <c r="D984" s="832"/>
      <c r="E984" s="827">
        <v>2140122</v>
      </c>
      <c r="F984" s="832" t="s">
        <v>3491</v>
      </c>
      <c r="G984" s="833"/>
      <c r="H984" s="834"/>
      <c r="J984" s="816">
        <f ca="1">SUMIF(表2.2024年公共财政支出决算表!$A$6:$A$1505,E984,表2.2024年公共财政支出决算表!$E$6:$E$1505)</f>
        <v>0</v>
      </c>
    </row>
    <row r="985" ht="22.5" customHeight="1" spans="1:10">
      <c r="A985" s="827"/>
      <c r="B985" s="827"/>
      <c r="C985" s="878"/>
      <c r="D985" s="832"/>
      <c r="E985" s="827">
        <v>2140123</v>
      </c>
      <c r="F985" s="832" t="s">
        <v>3492</v>
      </c>
      <c r="G985" s="833">
        <v>0.6409</v>
      </c>
      <c r="H985" s="834"/>
      <c r="J985" s="816">
        <f ca="1">SUMIF(表2.2024年公共财政支出决算表!$A$6:$A$1505,E985,表2.2024年公共财政支出决算表!$E$6:$E$1505)</f>
        <v>0</v>
      </c>
    </row>
    <row r="986" ht="22.5" customHeight="1" spans="1:10">
      <c r="A986" s="827"/>
      <c r="B986" s="827"/>
      <c r="C986" s="878"/>
      <c r="D986" s="832"/>
      <c r="E986" s="827">
        <v>2140127</v>
      </c>
      <c r="F986" s="832" t="s">
        <v>3493</v>
      </c>
      <c r="G986" s="833"/>
      <c r="H986" s="834"/>
      <c r="J986" s="816">
        <f ca="1">SUMIF(表2.2024年公共财政支出决算表!$A$6:$A$1505,E986,表2.2024年公共财政支出决算表!$E$6:$E$1505)</f>
        <v>0</v>
      </c>
    </row>
    <row r="987" ht="22.5" customHeight="1" spans="1:10">
      <c r="A987" s="827"/>
      <c r="B987" s="827"/>
      <c r="C987" s="878"/>
      <c r="D987" s="832"/>
      <c r="E987" s="827">
        <v>2140128</v>
      </c>
      <c r="F987" s="832" t="s">
        <v>3494</v>
      </c>
      <c r="G987" s="833"/>
      <c r="H987" s="834"/>
      <c r="J987" s="816">
        <f ca="1">SUMIF(表2.2024年公共财政支出决算表!$A$6:$A$1505,E987,表2.2024年公共财政支出决算表!$E$6:$E$1505)</f>
        <v>0</v>
      </c>
    </row>
    <row r="988" ht="22.5" customHeight="1" spans="1:10">
      <c r="A988" s="827"/>
      <c r="B988" s="827"/>
      <c r="C988" s="878"/>
      <c r="D988" s="832"/>
      <c r="E988" s="827">
        <v>2140129</v>
      </c>
      <c r="F988" s="832" t="s">
        <v>3495</v>
      </c>
      <c r="G988" s="833"/>
      <c r="H988" s="834"/>
      <c r="J988" s="816">
        <f ca="1">SUMIF(表2.2024年公共财政支出决算表!$A$6:$A$1505,E988,表2.2024年公共财政支出决算表!$E$6:$E$1505)</f>
        <v>0</v>
      </c>
    </row>
    <row r="989" ht="22.5" customHeight="1" spans="1:10">
      <c r="A989" s="827"/>
      <c r="B989" s="827"/>
      <c r="C989" s="878"/>
      <c r="D989" s="832"/>
      <c r="E989" s="827">
        <v>2140130</v>
      </c>
      <c r="F989" s="832" t="s">
        <v>3496</v>
      </c>
      <c r="G989" s="833"/>
      <c r="H989" s="834"/>
      <c r="J989" s="816">
        <f ca="1">SUMIF(表2.2024年公共财政支出决算表!$A$6:$A$1505,E989,表2.2024年公共财政支出决算表!$E$6:$E$1505)</f>
        <v>0</v>
      </c>
    </row>
    <row r="990" ht="22.5" customHeight="1" spans="1:10">
      <c r="A990" s="827"/>
      <c r="B990" s="827"/>
      <c r="C990" s="878"/>
      <c r="D990" s="832"/>
      <c r="E990" s="827">
        <v>2140131</v>
      </c>
      <c r="F990" s="832" t="s">
        <v>3497</v>
      </c>
      <c r="G990" s="833"/>
      <c r="H990" s="834"/>
      <c r="J990" s="816">
        <f ca="1">SUMIF(表2.2024年公共财政支出决算表!$A$6:$A$1505,E990,表2.2024年公共财政支出决算表!$E$6:$E$1505)</f>
        <v>0</v>
      </c>
    </row>
    <row r="991" ht="22.5" customHeight="1" spans="1:10">
      <c r="A991" s="827"/>
      <c r="B991" s="827"/>
      <c r="C991" s="878"/>
      <c r="D991" s="832"/>
      <c r="E991" s="827">
        <v>2140133</v>
      </c>
      <c r="F991" s="832" t="s">
        <v>3498</v>
      </c>
      <c r="G991" s="833"/>
      <c r="H991" s="834"/>
      <c r="J991" s="816">
        <f ca="1">SUMIF(表2.2024年公共财政支出决算表!$A$6:$A$1505,E991,表2.2024年公共财政支出决算表!$E$6:$E$1505)</f>
        <v>0</v>
      </c>
    </row>
    <row r="992" ht="22.5" customHeight="1" spans="1:10">
      <c r="A992" s="827"/>
      <c r="B992" s="827"/>
      <c r="C992" s="878"/>
      <c r="D992" s="832"/>
      <c r="E992" s="827">
        <v>2140136</v>
      </c>
      <c r="F992" s="832" t="s">
        <v>3499</v>
      </c>
      <c r="G992" s="833"/>
      <c r="H992" s="834"/>
      <c r="J992" s="816">
        <f ca="1">SUMIF(表2.2024年公共财政支出决算表!$A$6:$A$1505,E992,表2.2024年公共财政支出决算表!$E$6:$E$1505)</f>
        <v>0</v>
      </c>
    </row>
    <row r="993" ht="22.5" customHeight="1" spans="1:10">
      <c r="A993" s="827"/>
      <c r="B993" s="827"/>
      <c r="C993" s="878"/>
      <c r="D993" s="832"/>
      <c r="E993" s="827">
        <v>2140138</v>
      </c>
      <c r="F993" s="832" t="s">
        <v>3500</v>
      </c>
      <c r="G993" s="833"/>
      <c r="H993" s="834"/>
      <c r="J993" s="816">
        <f ca="1">SUMIF(表2.2024年公共财政支出决算表!$A$6:$A$1505,E993,表2.2024年公共财政支出决算表!$E$6:$E$1505)</f>
        <v>0</v>
      </c>
    </row>
    <row r="994" ht="22.5" customHeight="1" spans="1:10">
      <c r="A994" s="827"/>
      <c r="B994" s="827"/>
      <c r="C994" s="878"/>
      <c r="D994" s="832"/>
      <c r="E994" s="827">
        <v>2140199</v>
      </c>
      <c r="F994" s="832" t="s">
        <v>3501</v>
      </c>
      <c r="G994" s="833"/>
      <c r="H994" s="834"/>
      <c r="J994" s="816">
        <f ca="1">SUMIF(表2.2024年公共财政支出决算表!$A$6:$A$1505,E994,表2.2024年公共财政支出决算表!$E$6:$E$1505)</f>
        <v>0</v>
      </c>
    </row>
    <row r="995" ht="22.5" customHeight="1" spans="1:10">
      <c r="A995" s="827"/>
      <c r="B995" s="827"/>
      <c r="C995" s="878"/>
      <c r="D995" s="832"/>
      <c r="E995" s="827">
        <v>21402</v>
      </c>
      <c r="F995" s="828" t="s">
        <v>3502</v>
      </c>
      <c r="G995" s="829">
        <f>SUM(G996:G1004)</f>
        <v>0</v>
      </c>
      <c r="H995" s="830">
        <f>SUM(H996:H1004)</f>
        <v>0</v>
      </c>
      <c r="J995" s="816">
        <f ca="1">SUMIF(表2.2024年公共财政支出决算表!$A$6:$A$1505,E995,表2.2024年公共财政支出决算表!$E$6:$E$1505)</f>
        <v>0</v>
      </c>
    </row>
    <row r="996" ht="22.5" customHeight="1" spans="1:10">
      <c r="A996" s="827"/>
      <c r="B996" s="827"/>
      <c r="C996" s="878"/>
      <c r="D996" s="832"/>
      <c r="E996" s="827">
        <v>2140201</v>
      </c>
      <c r="F996" s="832" t="s">
        <v>1980</v>
      </c>
      <c r="G996" s="833"/>
      <c r="H996" s="834"/>
      <c r="J996" s="816">
        <f ca="1">SUMIF(表2.2024年公共财政支出决算表!$A$6:$A$1505,E996,表2.2024年公共财政支出决算表!$E$6:$E$1505)</f>
        <v>0</v>
      </c>
    </row>
    <row r="997" ht="22.5" customHeight="1" spans="1:10">
      <c r="A997" s="827"/>
      <c r="B997" s="827"/>
      <c r="C997" s="878"/>
      <c r="D997" s="832"/>
      <c r="E997" s="827">
        <v>2140202</v>
      </c>
      <c r="F997" s="832" t="s">
        <v>1982</v>
      </c>
      <c r="G997" s="833"/>
      <c r="H997" s="834"/>
      <c r="J997" s="816">
        <f ca="1">SUMIF(表2.2024年公共财政支出决算表!$A$6:$A$1505,E997,表2.2024年公共财政支出决算表!$E$6:$E$1505)</f>
        <v>0</v>
      </c>
    </row>
    <row r="998" ht="22.5" customHeight="1" spans="1:10">
      <c r="A998" s="827"/>
      <c r="B998" s="827"/>
      <c r="C998" s="878"/>
      <c r="D998" s="832"/>
      <c r="E998" s="827">
        <v>2140203</v>
      </c>
      <c r="F998" s="832" t="s">
        <v>1984</v>
      </c>
      <c r="G998" s="833"/>
      <c r="H998" s="834"/>
      <c r="J998" s="816">
        <f ca="1">SUMIF(表2.2024年公共财政支出决算表!$A$6:$A$1505,E998,表2.2024年公共财政支出决算表!$E$6:$E$1505)</f>
        <v>0</v>
      </c>
    </row>
    <row r="999" ht="22.5" customHeight="1" spans="1:10">
      <c r="A999" s="827"/>
      <c r="B999" s="827"/>
      <c r="C999" s="878"/>
      <c r="D999" s="832"/>
      <c r="E999" s="827">
        <v>2140204</v>
      </c>
      <c r="F999" s="832" t="s">
        <v>3503</v>
      </c>
      <c r="G999" s="833"/>
      <c r="H999" s="834"/>
      <c r="J999" s="816">
        <f ca="1">SUMIF(表2.2024年公共财政支出决算表!$A$6:$A$1505,E999,表2.2024年公共财政支出决算表!$E$6:$E$1505)</f>
        <v>0</v>
      </c>
    </row>
    <row r="1000" ht="22.5" customHeight="1" spans="1:10">
      <c r="A1000" s="827"/>
      <c r="B1000" s="827"/>
      <c r="C1000" s="878"/>
      <c r="D1000" s="832"/>
      <c r="E1000" s="827">
        <v>2140205</v>
      </c>
      <c r="F1000" s="832" t="s">
        <v>3504</v>
      </c>
      <c r="G1000" s="833"/>
      <c r="H1000" s="834"/>
      <c r="J1000" s="816">
        <f ca="1">SUMIF(表2.2024年公共财政支出决算表!$A$6:$A$1505,E1000,表2.2024年公共财政支出决算表!$E$6:$E$1505)</f>
        <v>0</v>
      </c>
    </row>
    <row r="1001" ht="22.5" customHeight="1" spans="1:10">
      <c r="A1001" s="827"/>
      <c r="B1001" s="827"/>
      <c r="C1001" s="878"/>
      <c r="D1001" s="832"/>
      <c r="E1001" s="827">
        <v>2140206</v>
      </c>
      <c r="F1001" s="832" t="s">
        <v>3505</v>
      </c>
      <c r="G1001" s="833"/>
      <c r="H1001" s="834"/>
      <c r="J1001" s="816">
        <f ca="1">SUMIF(表2.2024年公共财政支出决算表!$A$6:$A$1505,E1001,表2.2024年公共财政支出决算表!$E$6:$E$1505)</f>
        <v>0</v>
      </c>
    </row>
    <row r="1002" ht="22.5" customHeight="1" spans="1:10">
      <c r="A1002" s="827"/>
      <c r="B1002" s="827"/>
      <c r="C1002" s="878"/>
      <c r="D1002" s="832"/>
      <c r="E1002" s="827">
        <v>2140207</v>
      </c>
      <c r="F1002" s="832" t="s">
        <v>3506</v>
      </c>
      <c r="G1002" s="833"/>
      <c r="H1002" s="834"/>
      <c r="J1002" s="816">
        <f ca="1">SUMIF(表2.2024年公共财政支出决算表!$A$6:$A$1505,E1002,表2.2024年公共财政支出决算表!$E$6:$E$1505)</f>
        <v>0</v>
      </c>
    </row>
    <row r="1003" ht="22.5" customHeight="1" spans="1:10">
      <c r="A1003" s="827"/>
      <c r="B1003" s="827"/>
      <c r="C1003" s="878"/>
      <c r="D1003" s="832"/>
      <c r="E1003" s="827">
        <v>2140208</v>
      </c>
      <c r="F1003" s="832" t="s">
        <v>3507</v>
      </c>
      <c r="G1003" s="833"/>
      <c r="H1003" s="834"/>
      <c r="J1003" s="816">
        <f ca="1">SUMIF(表2.2024年公共财政支出决算表!$A$6:$A$1505,E1003,表2.2024年公共财政支出决算表!$E$6:$E$1505)</f>
        <v>0</v>
      </c>
    </row>
    <row r="1004" ht="22.5" customHeight="1" spans="1:10">
      <c r="A1004" s="827"/>
      <c r="B1004" s="827"/>
      <c r="C1004" s="878"/>
      <c r="D1004" s="832"/>
      <c r="E1004" s="827">
        <v>2140299</v>
      </c>
      <c r="F1004" s="832" t="s">
        <v>3508</v>
      </c>
      <c r="G1004" s="833"/>
      <c r="H1004" s="834"/>
      <c r="J1004" s="816">
        <f ca="1">SUMIF(表2.2024年公共财政支出决算表!$A$6:$A$1505,E1004,表2.2024年公共财政支出决算表!$E$6:$E$1505)</f>
        <v>0</v>
      </c>
    </row>
    <row r="1005" ht="22.5" customHeight="1" spans="1:10">
      <c r="A1005" s="827"/>
      <c r="B1005" s="827"/>
      <c r="C1005" s="878"/>
      <c r="D1005" s="832"/>
      <c r="E1005" s="827">
        <v>21403</v>
      </c>
      <c r="F1005" s="828" t="s">
        <v>3509</v>
      </c>
      <c r="G1005" s="829">
        <f>SUM(G1006:G1014)</f>
        <v>0</v>
      </c>
      <c r="H1005" s="830">
        <f>SUM(H1006:H1014)</f>
        <v>0</v>
      </c>
      <c r="J1005" s="816">
        <f ca="1">SUMIF(表2.2024年公共财政支出决算表!$A$6:$A$1505,E1005,表2.2024年公共财政支出决算表!$E$6:$E$1505)</f>
        <v>0</v>
      </c>
    </row>
    <row r="1006" ht="22.5" customHeight="1" spans="1:10">
      <c r="A1006" s="827"/>
      <c r="B1006" s="827"/>
      <c r="C1006" s="878"/>
      <c r="D1006" s="832"/>
      <c r="E1006" s="827">
        <v>2140301</v>
      </c>
      <c r="F1006" s="832" t="s">
        <v>1980</v>
      </c>
      <c r="G1006" s="833"/>
      <c r="H1006" s="834"/>
      <c r="J1006" s="816">
        <f ca="1">SUMIF(表2.2024年公共财政支出决算表!$A$6:$A$1505,E1006,表2.2024年公共财政支出决算表!$E$6:$E$1505)</f>
        <v>0</v>
      </c>
    </row>
    <row r="1007" ht="22.5" customHeight="1" spans="1:10">
      <c r="A1007" s="879"/>
      <c r="B1007" s="879"/>
      <c r="C1007" s="880"/>
      <c r="D1007" s="832"/>
      <c r="E1007" s="827">
        <v>2140302</v>
      </c>
      <c r="F1007" s="832" t="s">
        <v>1982</v>
      </c>
      <c r="G1007" s="833"/>
      <c r="H1007" s="834"/>
      <c r="J1007" s="816">
        <f ca="1">SUMIF(表2.2024年公共财政支出决算表!$A$6:$A$1505,E1007,表2.2024年公共财政支出决算表!$E$6:$E$1505)</f>
        <v>0</v>
      </c>
    </row>
    <row r="1008" ht="22.5" customHeight="1" spans="1:10">
      <c r="A1008" s="827"/>
      <c r="B1008" s="827"/>
      <c r="C1008" s="878"/>
      <c r="D1008" s="832"/>
      <c r="E1008" s="827">
        <v>2140303</v>
      </c>
      <c r="F1008" s="832" t="s">
        <v>1984</v>
      </c>
      <c r="G1008" s="833"/>
      <c r="H1008" s="834"/>
      <c r="J1008" s="816">
        <f ca="1">SUMIF(表2.2024年公共财政支出决算表!$A$6:$A$1505,E1008,表2.2024年公共财政支出决算表!$E$6:$E$1505)</f>
        <v>0</v>
      </c>
    </row>
    <row r="1009" ht="22.5" customHeight="1" spans="1:10">
      <c r="A1009" s="827"/>
      <c r="B1009" s="827"/>
      <c r="C1009" s="878"/>
      <c r="D1009" s="832"/>
      <c r="E1009" s="827">
        <v>2140304</v>
      </c>
      <c r="F1009" s="832" t="s">
        <v>3510</v>
      </c>
      <c r="G1009" s="833"/>
      <c r="H1009" s="834"/>
      <c r="J1009" s="816">
        <f ca="1">SUMIF(表2.2024年公共财政支出决算表!$A$6:$A$1505,E1009,表2.2024年公共财政支出决算表!$E$6:$E$1505)</f>
        <v>0</v>
      </c>
    </row>
    <row r="1010" ht="22.5" customHeight="1" spans="1:10">
      <c r="A1010" s="827"/>
      <c r="B1010" s="827"/>
      <c r="C1010" s="878"/>
      <c r="D1010" s="832"/>
      <c r="E1010" s="827">
        <v>2140305</v>
      </c>
      <c r="F1010" s="832" t="s">
        <v>3511</v>
      </c>
      <c r="G1010" s="833"/>
      <c r="H1010" s="834"/>
      <c r="J1010" s="816">
        <f ca="1">SUMIF(表2.2024年公共财政支出决算表!$A$6:$A$1505,E1010,表2.2024年公共财政支出决算表!$E$6:$E$1505)</f>
        <v>0</v>
      </c>
    </row>
    <row r="1011" ht="22.5" customHeight="1" spans="1:10">
      <c r="A1011" s="827"/>
      <c r="B1011" s="827"/>
      <c r="C1011" s="878"/>
      <c r="D1011" s="832"/>
      <c r="E1011" s="827">
        <v>2140306</v>
      </c>
      <c r="F1011" s="832" t="s">
        <v>3512</v>
      </c>
      <c r="G1011" s="833"/>
      <c r="H1011" s="834"/>
      <c r="J1011" s="816">
        <f ca="1">SUMIF(表2.2024年公共财政支出决算表!$A$6:$A$1505,E1011,表2.2024年公共财政支出决算表!$E$6:$E$1505)</f>
        <v>0</v>
      </c>
    </row>
    <row r="1012" ht="22.5" customHeight="1" spans="1:10">
      <c r="A1012" s="827"/>
      <c r="B1012" s="827"/>
      <c r="C1012" s="878"/>
      <c r="D1012" s="832"/>
      <c r="E1012" s="827">
        <v>2140307</v>
      </c>
      <c r="F1012" s="832" t="s">
        <v>3513</v>
      </c>
      <c r="G1012" s="833"/>
      <c r="H1012" s="834"/>
      <c r="J1012" s="816">
        <f ca="1">SUMIF(表2.2024年公共财政支出决算表!$A$6:$A$1505,E1012,表2.2024年公共财政支出决算表!$E$6:$E$1505)</f>
        <v>0</v>
      </c>
    </row>
    <row r="1013" ht="22.5" customHeight="1" spans="1:10">
      <c r="A1013" s="827"/>
      <c r="B1013" s="827"/>
      <c r="C1013" s="878"/>
      <c r="D1013" s="832"/>
      <c r="E1013" s="827">
        <v>2140308</v>
      </c>
      <c r="F1013" s="832" t="s">
        <v>3514</v>
      </c>
      <c r="G1013" s="833"/>
      <c r="H1013" s="834"/>
      <c r="J1013" s="816">
        <f ca="1">SUMIF(表2.2024年公共财政支出决算表!$A$6:$A$1505,E1013,表2.2024年公共财政支出决算表!$E$6:$E$1505)</f>
        <v>0</v>
      </c>
    </row>
    <row r="1014" ht="22.5" customHeight="1" spans="1:10">
      <c r="A1014" s="827"/>
      <c r="B1014" s="827"/>
      <c r="C1014" s="881"/>
      <c r="D1014" s="832"/>
      <c r="E1014" s="827">
        <v>2140399</v>
      </c>
      <c r="F1014" s="832" t="s">
        <v>3515</v>
      </c>
      <c r="G1014" s="833"/>
      <c r="H1014" s="834"/>
      <c r="J1014" s="816">
        <f ca="1">SUMIF(表2.2024年公共财政支出决算表!$A$6:$A$1505,E1014,表2.2024年公共财政支出决算表!$E$6:$E$1505)</f>
        <v>0</v>
      </c>
    </row>
    <row r="1015" ht="22.5" customHeight="1" spans="1:10">
      <c r="A1015" s="827"/>
      <c r="B1015" s="827"/>
      <c r="C1015" s="881"/>
      <c r="D1015" s="832"/>
      <c r="E1015" s="827">
        <v>21405</v>
      </c>
      <c r="F1015" s="828" t="s">
        <v>3516</v>
      </c>
      <c r="G1015" s="829">
        <f>SUM(G1016:G1021)</f>
        <v>0</v>
      </c>
      <c r="H1015" s="830">
        <f>SUM(H1016:H1021)</f>
        <v>0</v>
      </c>
      <c r="J1015" s="816">
        <f ca="1">SUMIF(表2.2024年公共财政支出决算表!$A$6:$A$1505,E1015,表2.2024年公共财政支出决算表!$E$6:$E$1505)</f>
        <v>0</v>
      </c>
    </row>
    <row r="1016" ht="22.5" customHeight="1" spans="1:10">
      <c r="A1016" s="827"/>
      <c r="B1016" s="827"/>
      <c r="C1016" s="881"/>
      <c r="D1016" s="832"/>
      <c r="E1016" s="827">
        <v>2140501</v>
      </c>
      <c r="F1016" s="832" t="s">
        <v>1980</v>
      </c>
      <c r="G1016" s="833"/>
      <c r="H1016" s="834"/>
      <c r="J1016" s="816">
        <f ca="1">SUMIF(表2.2024年公共财政支出决算表!$A$6:$A$1505,E1016,表2.2024年公共财政支出决算表!$E$6:$E$1505)</f>
        <v>0</v>
      </c>
    </row>
    <row r="1017" ht="22.5" customHeight="1" spans="1:10">
      <c r="A1017" s="827"/>
      <c r="B1017" s="827"/>
      <c r="C1017" s="878"/>
      <c r="D1017" s="832"/>
      <c r="E1017" s="827">
        <v>2140502</v>
      </c>
      <c r="F1017" s="832" t="s">
        <v>1982</v>
      </c>
      <c r="G1017" s="833"/>
      <c r="H1017" s="834"/>
      <c r="J1017" s="816">
        <f ca="1">SUMIF(表2.2024年公共财政支出决算表!$A$6:$A$1505,E1017,表2.2024年公共财政支出决算表!$E$6:$E$1505)</f>
        <v>0</v>
      </c>
    </row>
    <row r="1018" ht="22.5" customHeight="1" spans="1:10">
      <c r="A1018" s="827"/>
      <c r="B1018" s="827"/>
      <c r="C1018" s="878"/>
      <c r="D1018" s="832"/>
      <c r="E1018" s="827">
        <v>2140503</v>
      </c>
      <c r="F1018" s="832" t="s">
        <v>1984</v>
      </c>
      <c r="G1018" s="833"/>
      <c r="H1018" s="834"/>
      <c r="J1018" s="816">
        <f ca="1">SUMIF(表2.2024年公共财政支出决算表!$A$6:$A$1505,E1018,表2.2024年公共财政支出决算表!$E$6:$E$1505)</f>
        <v>0</v>
      </c>
    </row>
    <row r="1019" ht="22.5" customHeight="1" spans="1:10">
      <c r="A1019" s="827"/>
      <c r="B1019" s="827"/>
      <c r="C1019" s="878"/>
      <c r="D1019" s="832"/>
      <c r="E1019" s="827">
        <v>2140504</v>
      </c>
      <c r="F1019" s="832" t="s">
        <v>3507</v>
      </c>
      <c r="G1019" s="833"/>
      <c r="H1019" s="834"/>
      <c r="J1019" s="816">
        <f ca="1">SUMIF(表2.2024年公共财政支出决算表!$A$6:$A$1505,E1019,表2.2024年公共财政支出决算表!$E$6:$E$1505)</f>
        <v>0</v>
      </c>
    </row>
    <row r="1020" ht="22.5" customHeight="1" spans="1:10">
      <c r="A1020" s="827"/>
      <c r="B1020" s="827"/>
      <c r="C1020" s="878"/>
      <c r="D1020" s="832"/>
      <c r="E1020" s="827">
        <v>2140505</v>
      </c>
      <c r="F1020" s="832" t="s">
        <v>3517</v>
      </c>
      <c r="G1020" s="833"/>
      <c r="H1020" s="834"/>
      <c r="J1020" s="816">
        <f ca="1">SUMIF(表2.2024年公共财政支出决算表!$A$6:$A$1505,E1020,表2.2024年公共财政支出决算表!$E$6:$E$1505)</f>
        <v>0</v>
      </c>
    </row>
    <row r="1021" ht="22.5" customHeight="1" spans="1:10">
      <c r="A1021" s="827"/>
      <c r="B1021" s="827"/>
      <c r="C1021" s="878"/>
      <c r="D1021" s="832"/>
      <c r="E1021" s="827">
        <v>2140599</v>
      </c>
      <c r="F1021" s="832" t="s">
        <v>3518</v>
      </c>
      <c r="G1021" s="833"/>
      <c r="H1021" s="834"/>
      <c r="J1021" s="816">
        <f ca="1">SUMIF(表2.2024年公共财政支出决算表!$A$6:$A$1505,E1021,表2.2024年公共财政支出决算表!$E$6:$E$1505)</f>
        <v>0</v>
      </c>
    </row>
    <row r="1022" ht="22.5" customHeight="1" spans="1:10">
      <c r="A1022" s="827"/>
      <c r="B1022" s="827"/>
      <c r="C1022" s="878"/>
      <c r="D1022" s="832"/>
      <c r="E1022" s="827">
        <v>21499</v>
      </c>
      <c r="F1022" s="828" t="s">
        <v>3519</v>
      </c>
      <c r="G1022" s="829">
        <f>SUM(G1023:G1024)</f>
        <v>416.13347</v>
      </c>
      <c r="H1022" s="830">
        <f>SUM(H1023:H1024)</f>
        <v>416</v>
      </c>
      <c r="J1022" s="816">
        <f ca="1">SUMIF(表2.2024年公共财政支出决算表!$A$6:$A$1505,E1022,表2.2024年公共财政支出决算表!$E$6:$E$1505)</f>
        <v>416</v>
      </c>
    </row>
    <row r="1023" ht="22.5" customHeight="1" spans="1:10">
      <c r="A1023" s="827"/>
      <c r="B1023" s="827"/>
      <c r="C1023" s="878"/>
      <c r="D1023" s="832"/>
      <c r="E1023" s="827">
        <v>2149901</v>
      </c>
      <c r="F1023" s="832" t="s">
        <v>3520</v>
      </c>
      <c r="G1023" s="833">
        <v>416.13347</v>
      </c>
      <c r="H1023" s="834">
        <v>416</v>
      </c>
      <c r="J1023" s="816">
        <f ca="1">SUMIF(表2.2024年公共财政支出决算表!$A$6:$A$1505,E1023,表2.2024年公共财政支出决算表!$E$6:$E$1505)</f>
        <v>416</v>
      </c>
    </row>
    <row r="1024" ht="22.5" customHeight="1" spans="1:10">
      <c r="A1024" s="827"/>
      <c r="B1024" s="827"/>
      <c r="C1024" s="878"/>
      <c r="D1024" s="832"/>
      <c r="E1024" s="827">
        <v>2149999</v>
      </c>
      <c r="F1024" s="832" t="s">
        <v>3349</v>
      </c>
      <c r="G1024" s="833"/>
      <c r="H1024" s="834"/>
      <c r="J1024" s="816">
        <f ca="1">SUMIF(表2.2024年公共财政支出决算表!$A$6:$A$1505,E1024,表2.2024年公共财政支出决算表!$E$6:$E$1505)</f>
        <v>0</v>
      </c>
    </row>
    <row r="1025" ht="22.5" customHeight="1" spans="1:10">
      <c r="A1025" s="827"/>
      <c r="B1025" s="827"/>
      <c r="C1025" s="878"/>
      <c r="D1025" s="832"/>
      <c r="E1025" s="827">
        <v>215</v>
      </c>
      <c r="F1025" s="828" t="s">
        <v>3521</v>
      </c>
      <c r="G1025" s="829">
        <f>G1026+G1036+G1052+G1057+G1068+G1075+G1083</f>
        <v>301.421265</v>
      </c>
      <c r="H1025" s="830">
        <f>H1026+H1036+H1052+H1057+H1068+H1075+H1083</f>
        <v>302</v>
      </c>
      <c r="J1025" s="816">
        <f ca="1">SUMIF(表2.2024年公共财政支出决算表!$A$6:$A$1505,E1025,表2.2024年公共财政支出决算表!$E$6:$E$1505)</f>
        <v>302</v>
      </c>
    </row>
    <row r="1026" ht="22.5" customHeight="1" spans="1:10">
      <c r="A1026" s="827"/>
      <c r="B1026" s="827"/>
      <c r="C1026" s="878"/>
      <c r="D1026" s="832"/>
      <c r="E1026" s="827">
        <v>21501</v>
      </c>
      <c r="F1026" s="828" t="s">
        <v>3522</v>
      </c>
      <c r="G1026" s="829">
        <f>SUM(G1027:G1035)</f>
        <v>0</v>
      </c>
      <c r="H1026" s="830">
        <f>SUM(H1027:H1035)</f>
        <v>0</v>
      </c>
      <c r="J1026" s="816">
        <f ca="1">SUMIF(表2.2024年公共财政支出决算表!$A$6:$A$1505,E1026,表2.2024年公共财政支出决算表!$E$6:$E$1505)</f>
        <v>0</v>
      </c>
    </row>
    <row r="1027" ht="22.5" customHeight="1" spans="1:10">
      <c r="A1027" s="827"/>
      <c r="B1027" s="827"/>
      <c r="C1027" s="878"/>
      <c r="D1027" s="832"/>
      <c r="E1027" s="827">
        <v>2150101</v>
      </c>
      <c r="F1027" s="832" t="s">
        <v>1980</v>
      </c>
      <c r="G1027" s="833"/>
      <c r="H1027" s="834"/>
      <c r="J1027" s="816">
        <f ca="1">SUMIF(表2.2024年公共财政支出决算表!$A$6:$A$1505,E1027,表2.2024年公共财政支出决算表!$E$6:$E$1505)</f>
        <v>0</v>
      </c>
    </row>
    <row r="1028" ht="22.5" customHeight="1" spans="1:10">
      <c r="A1028" s="827"/>
      <c r="B1028" s="827"/>
      <c r="C1028" s="878"/>
      <c r="D1028" s="832"/>
      <c r="E1028" s="827">
        <v>2150102</v>
      </c>
      <c r="F1028" s="832" t="s">
        <v>1982</v>
      </c>
      <c r="G1028" s="833"/>
      <c r="H1028" s="834"/>
      <c r="J1028" s="816">
        <f ca="1">SUMIF(表2.2024年公共财政支出决算表!$A$6:$A$1505,E1028,表2.2024年公共财政支出决算表!$E$6:$E$1505)</f>
        <v>0</v>
      </c>
    </row>
    <row r="1029" ht="22.5" customHeight="1" spans="1:10">
      <c r="A1029" s="827"/>
      <c r="B1029" s="827"/>
      <c r="C1029" s="878"/>
      <c r="D1029" s="832"/>
      <c r="E1029" s="827">
        <v>2150103</v>
      </c>
      <c r="F1029" s="832" t="s">
        <v>1984</v>
      </c>
      <c r="G1029" s="833"/>
      <c r="H1029" s="834"/>
      <c r="J1029" s="816">
        <f ca="1">SUMIF(表2.2024年公共财政支出决算表!$A$6:$A$1505,E1029,表2.2024年公共财政支出决算表!$E$6:$E$1505)</f>
        <v>0</v>
      </c>
    </row>
    <row r="1030" ht="22.5" customHeight="1" spans="1:10">
      <c r="A1030" s="827"/>
      <c r="B1030" s="827"/>
      <c r="C1030" s="878"/>
      <c r="D1030" s="832"/>
      <c r="E1030" s="827">
        <v>2150104</v>
      </c>
      <c r="F1030" s="832" t="s">
        <v>3523</v>
      </c>
      <c r="G1030" s="833"/>
      <c r="H1030" s="834"/>
      <c r="J1030" s="816">
        <f ca="1">SUMIF(表2.2024年公共财政支出决算表!$A$6:$A$1505,E1030,表2.2024年公共财政支出决算表!$E$6:$E$1505)</f>
        <v>0</v>
      </c>
    </row>
    <row r="1031" ht="22.5" customHeight="1" spans="1:10">
      <c r="A1031" s="827"/>
      <c r="B1031" s="827"/>
      <c r="C1031" s="878"/>
      <c r="D1031" s="832"/>
      <c r="E1031" s="827">
        <v>2150105</v>
      </c>
      <c r="F1031" s="832" t="s">
        <v>3524</v>
      </c>
      <c r="G1031" s="833"/>
      <c r="H1031" s="834"/>
      <c r="J1031" s="816">
        <f ca="1">SUMIF(表2.2024年公共财政支出决算表!$A$6:$A$1505,E1031,表2.2024年公共财政支出决算表!$E$6:$E$1505)</f>
        <v>0</v>
      </c>
    </row>
    <row r="1032" ht="22.5" customHeight="1" spans="1:10">
      <c r="A1032" s="827"/>
      <c r="B1032" s="827"/>
      <c r="C1032" s="878"/>
      <c r="D1032" s="832"/>
      <c r="E1032" s="827">
        <v>2150106</v>
      </c>
      <c r="F1032" s="832" t="s">
        <v>3525</v>
      </c>
      <c r="G1032" s="833"/>
      <c r="H1032" s="834"/>
      <c r="J1032" s="816">
        <f ca="1">SUMIF(表2.2024年公共财政支出决算表!$A$6:$A$1505,E1032,表2.2024年公共财政支出决算表!$E$6:$E$1505)</f>
        <v>0</v>
      </c>
    </row>
    <row r="1033" ht="22.5" customHeight="1" spans="1:10">
      <c r="A1033" s="827"/>
      <c r="B1033" s="827"/>
      <c r="C1033" s="878"/>
      <c r="D1033" s="832"/>
      <c r="E1033" s="827">
        <v>2150107</v>
      </c>
      <c r="F1033" s="832" t="s">
        <v>3526</v>
      </c>
      <c r="G1033" s="833"/>
      <c r="H1033" s="834"/>
      <c r="J1033" s="816">
        <f ca="1">SUMIF(表2.2024年公共财政支出决算表!$A$6:$A$1505,E1033,表2.2024年公共财政支出决算表!$E$6:$E$1505)</f>
        <v>0</v>
      </c>
    </row>
    <row r="1034" ht="22.5" customHeight="1" spans="1:10">
      <c r="A1034" s="827"/>
      <c r="B1034" s="827"/>
      <c r="C1034" s="878"/>
      <c r="D1034" s="832"/>
      <c r="E1034" s="827">
        <v>2150108</v>
      </c>
      <c r="F1034" s="832" t="s">
        <v>3527</v>
      </c>
      <c r="G1034" s="833"/>
      <c r="H1034" s="834"/>
      <c r="J1034" s="816">
        <f ca="1">SUMIF(表2.2024年公共财政支出决算表!$A$6:$A$1505,E1034,表2.2024年公共财政支出决算表!$E$6:$E$1505)</f>
        <v>0</v>
      </c>
    </row>
    <row r="1035" ht="22.5" customHeight="1" spans="1:10">
      <c r="A1035" s="827"/>
      <c r="B1035" s="827"/>
      <c r="C1035" s="878"/>
      <c r="D1035" s="832"/>
      <c r="E1035" s="827">
        <v>2150199</v>
      </c>
      <c r="F1035" s="832" t="s">
        <v>3528</v>
      </c>
      <c r="G1035" s="833"/>
      <c r="H1035" s="834"/>
      <c r="J1035" s="816">
        <f ca="1">SUMIF(表2.2024年公共财政支出决算表!$A$6:$A$1505,E1035,表2.2024年公共财政支出决算表!$E$6:$E$1505)</f>
        <v>0</v>
      </c>
    </row>
    <row r="1036" ht="22.5" customHeight="1" spans="1:10">
      <c r="A1036" s="827"/>
      <c r="B1036" s="827"/>
      <c r="C1036" s="878"/>
      <c r="D1036" s="832"/>
      <c r="E1036" s="827">
        <v>21502</v>
      </c>
      <c r="F1036" s="828" t="s">
        <v>3529</v>
      </c>
      <c r="G1036" s="829">
        <f>SUM(G1037:G1051)</f>
        <v>0</v>
      </c>
      <c r="H1036" s="830">
        <f>SUM(H1037:H1051)</f>
        <v>0</v>
      </c>
      <c r="J1036" s="816">
        <f ca="1">SUMIF(表2.2024年公共财政支出决算表!$A$6:$A$1505,E1036,表2.2024年公共财政支出决算表!$E$6:$E$1505)</f>
        <v>0</v>
      </c>
    </row>
    <row r="1037" ht="22.5" customHeight="1" spans="1:10">
      <c r="A1037" s="827"/>
      <c r="B1037" s="827"/>
      <c r="C1037" s="878"/>
      <c r="D1037" s="832"/>
      <c r="E1037" s="827">
        <v>2150201</v>
      </c>
      <c r="F1037" s="832" t="s">
        <v>1980</v>
      </c>
      <c r="G1037" s="833"/>
      <c r="H1037" s="834"/>
      <c r="J1037" s="816">
        <f ca="1">SUMIF(表2.2024年公共财政支出决算表!$A$6:$A$1505,E1037,表2.2024年公共财政支出决算表!$E$6:$E$1505)</f>
        <v>0</v>
      </c>
    </row>
    <row r="1038" ht="22.5" customHeight="1" spans="1:10">
      <c r="A1038" s="827"/>
      <c r="B1038" s="827"/>
      <c r="C1038" s="878"/>
      <c r="D1038" s="832"/>
      <c r="E1038" s="827">
        <v>2150202</v>
      </c>
      <c r="F1038" s="832" t="s">
        <v>1982</v>
      </c>
      <c r="G1038" s="833"/>
      <c r="H1038" s="834"/>
      <c r="J1038" s="816">
        <f ca="1">SUMIF(表2.2024年公共财政支出决算表!$A$6:$A$1505,E1038,表2.2024年公共财政支出决算表!$E$6:$E$1505)</f>
        <v>0</v>
      </c>
    </row>
    <row r="1039" ht="22.5" customHeight="1" spans="1:10">
      <c r="A1039" s="827"/>
      <c r="B1039" s="827"/>
      <c r="C1039" s="878"/>
      <c r="D1039" s="832"/>
      <c r="E1039" s="827">
        <v>2150203</v>
      </c>
      <c r="F1039" s="832" t="s">
        <v>1984</v>
      </c>
      <c r="G1039" s="833"/>
      <c r="H1039" s="834"/>
      <c r="J1039" s="816">
        <f ca="1">SUMIF(表2.2024年公共财政支出决算表!$A$6:$A$1505,E1039,表2.2024年公共财政支出决算表!$E$6:$E$1505)</f>
        <v>0</v>
      </c>
    </row>
    <row r="1040" ht="22.5" customHeight="1" spans="1:10">
      <c r="A1040" s="827"/>
      <c r="B1040" s="827"/>
      <c r="C1040" s="878"/>
      <c r="D1040" s="832"/>
      <c r="E1040" s="827">
        <v>2150204</v>
      </c>
      <c r="F1040" s="832" t="s">
        <v>3530</v>
      </c>
      <c r="G1040" s="833"/>
      <c r="H1040" s="834"/>
      <c r="J1040" s="816">
        <f ca="1">SUMIF(表2.2024年公共财政支出决算表!$A$6:$A$1505,E1040,表2.2024年公共财政支出决算表!$E$6:$E$1505)</f>
        <v>0</v>
      </c>
    </row>
    <row r="1041" ht="22.5" customHeight="1" spans="1:10">
      <c r="A1041" s="827"/>
      <c r="B1041" s="827"/>
      <c r="C1041" s="878"/>
      <c r="D1041" s="832"/>
      <c r="E1041" s="827">
        <v>2150205</v>
      </c>
      <c r="F1041" s="832" t="s">
        <v>3531</v>
      </c>
      <c r="G1041" s="833"/>
      <c r="H1041" s="834"/>
      <c r="J1041" s="816">
        <f ca="1">SUMIF(表2.2024年公共财政支出决算表!$A$6:$A$1505,E1041,表2.2024年公共财政支出决算表!$E$6:$E$1505)</f>
        <v>0</v>
      </c>
    </row>
    <row r="1042" ht="22.5" customHeight="1" spans="1:10">
      <c r="A1042" s="827"/>
      <c r="B1042" s="827"/>
      <c r="C1042" s="878"/>
      <c r="D1042" s="832"/>
      <c r="E1042" s="827">
        <v>2150206</v>
      </c>
      <c r="F1042" s="832" t="s">
        <v>3532</v>
      </c>
      <c r="G1042" s="833"/>
      <c r="H1042" s="834"/>
      <c r="J1042" s="816">
        <f ca="1">SUMIF(表2.2024年公共财政支出决算表!$A$6:$A$1505,E1042,表2.2024年公共财政支出决算表!$E$6:$E$1505)</f>
        <v>0</v>
      </c>
    </row>
    <row r="1043" ht="22.5" customHeight="1" spans="1:10">
      <c r="A1043" s="827"/>
      <c r="B1043" s="827"/>
      <c r="C1043" s="878"/>
      <c r="D1043" s="832"/>
      <c r="E1043" s="827">
        <v>2150207</v>
      </c>
      <c r="F1043" s="832" t="s">
        <v>3533</v>
      </c>
      <c r="G1043" s="833"/>
      <c r="H1043" s="834"/>
      <c r="J1043" s="816">
        <f ca="1">SUMIF(表2.2024年公共财政支出决算表!$A$6:$A$1505,E1043,表2.2024年公共财政支出决算表!$E$6:$E$1505)</f>
        <v>0</v>
      </c>
    </row>
    <row r="1044" ht="22.5" customHeight="1" spans="1:10">
      <c r="A1044" s="827"/>
      <c r="B1044" s="827"/>
      <c r="C1044" s="878"/>
      <c r="D1044" s="832"/>
      <c r="E1044" s="827">
        <v>2150208</v>
      </c>
      <c r="F1044" s="832" t="s">
        <v>3534</v>
      </c>
      <c r="G1044" s="833"/>
      <c r="H1044" s="834"/>
      <c r="J1044" s="816">
        <f ca="1">SUMIF(表2.2024年公共财政支出决算表!$A$6:$A$1505,E1044,表2.2024年公共财政支出决算表!$E$6:$E$1505)</f>
        <v>0</v>
      </c>
    </row>
    <row r="1045" ht="22.5" customHeight="1" spans="1:10">
      <c r="A1045" s="827"/>
      <c r="B1045" s="827"/>
      <c r="C1045" s="878"/>
      <c r="D1045" s="832"/>
      <c r="E1045" s="827">
        <v>2150209</v>
      </c>
      <c r="F1045" s="832" t="s">
        <v>3535</v>
      </c>
      <c r="G1045" s="833"/>
      <c r="H1045" s="834"/>
      <c r="J1045" s="816">
        <f ca="1">SUMIF(表2.2024年公共财政支出决算表!$A$6:$A$1505,E1045,表2.2024年公共财政支出决算表!$E$6:$E$1505)</f>
        <v>0</v>
      </c>
    </row>
    <row r="1046" ht="22.5" customHeight="1" spans="1:10">
      <c r="A1046" s="827"/>
      <c r="B1046" s="827"/>
      <c r="C1046" s="878"/>
      <c r="D1046" s="832"/>
      <c r="E1046" s="827">
        <v>2150210</v>
      </c>
      <c r="F1046" s="832" t="s">
        <v>3536</v>
      </c>
      <c r="G1046" s="833"/>
      <c r="H1046" s="834"/>
      <c r="J1046" s="816">
        <f ca="1">SUMIF(表2.2024年公共财政支出决算表!$A$6:$A$1505,E1046,表2.2024年公共财政支出决算表!$E$6:$E$1505)</f>
        <v>0</v>
      </c>
    </row>
    <row r="1047" ht="22.5" customHeight="1" spans="1:10">
      <c r="A1047" s="827"/>
      <c r="B1047" s="827"/>
      <c r="C1047" s="878"/>
      <c r="D1047" s="832"/>
      <c r="E1047" s="827">
        <v>2150212</v>
      </c>
      <c r="F1047" s="832" t="s">
        <v>3537</v>
      </c>
      <c r="G1047" s="833"/>
      <c r="H1047" s="834"/>
      <c r="J1047" s="816">
        <f ca="1">SUMIF(表2.2024年公共财政支出决算表!$A$6:$A$1505,E1047,表2.2024年公共财政支出决算表!$E$6:$E$1505)</f>
        <v>0</v>
      </c>
    </row>
    <row r="1048" ht="22.5" customHeight="1" spans="1:10">
      <c r="A1048" s="827"/>
      <c r="B1048" s="827"/>
      <c r="C1048" s="878"/>
      <c r="D1048" s="832"/>
      <c r="E1048" s="827">
        <v>2150213</v>
      </c>
      <c r="F1048" s="832" t="s">
        <v>3538</v>
      </c>
      <c r="G1048" s="833"/>
      <c r="H1048" s="834"/>
      <c r="J1048" s="816">
        <f ca="1">SUMIF(表2.2024年公共财政支出决算表!$A$6:$A$1505,E1048,表2.2024年公共财政支出决算表!$E$6:$E$1505)</f>
        <v>0</v>
      </c>
    </row>
    <row r="1049" ht="22.5" customHeight="1" spans="1:10">
      <c r="A1049" s="827"/>
      <c r="B1049" s="827"/>
      <c r="C1049" s="878"/>
      <c r="D1049" s="832"/>
      <c r="E1049" s="827">
        <v>2150214</v>
      </c>
      <c r="F1049" s="832" t="s">
        <v>3539</v>
      </c>
      <c r="G1049" s="833"/>
      <c r="H1049" s="834"/>
      <c r="J1049" s="816">
        <f ca="1">SUMIF(表2.2024年公共财政支出决算表!$A$6:$A$1505,E1049,表2.2024年公共财政支出决算表!$E$6:$E$1505)</f>
        <v>0</v>
      </c>
    </row>
    <row r="1050" ht="22.5" customHeight="1" spans="1:10">
      <c r="A1050" s="827"/>
      <c r="B1050" s="827"/>
      <c r="C1050" s="878"/>
      <c r="D1050" s="832"/>
      <c r="E1050" s="827">
        <v>2150215</v>
      </c>
      <c r="F1050" s="832" t="s">
        <v>3540</v>
      </c>
      <c r="G1050" s="833"/>
      <c r="H1050" s="834"/>
      <c r="J1050" s="816">
        <f ca="1">SUMIF(表2.2024年公共财政支出决算表!$A$6:$A$1505,E1050,表2.2024年公共财政支出决算表!$E$6:$E$1505)</f>
        <v>0</v>
      </c>
    </row>
    <row r="1051" ht="22.5" customHeight="1" spans="1:10">
      <c r="A1051" s="827"/>
      <c r="B1051" s="827"/>
      <c r="C1051" s="878"/>
      <c r="D1051" s="832"/>
      <c r="E1051" s="827">
        <v>2150299</v>
      </c>
      <c r="F1051" s="832" t="s">
        <v>3541</v>
      </c>
      <c r="G1051" s="833"/>
      <c r="H1051" s="834"/>
      <c r="J1051" s="816">
        <f ca="1">SUMIF(表2.2024年公共财政支出决算表!$A$6:$A$1505,E1051,表2.2024年公共财政支出决算表!$E$6:$E$1505)</f>
        <v>0</v>
      </c>
    </row>
    <row r="1052" ht="22.5" customHeight="1" spans="1:10">
      <c r="A1052" s="827"/>
      <c r="B1052" s="827"/>
      <c r="C1052" s="878"/>
      <c r="D1052" s="832"/>
      <c r="E1052" s="827">
        <v>21503</v>
      </c>
      <c r="F1052" s="828" t="s">
        <v>3542</v>
      </c>
      <c r="G1052" s="829">
        <f>SUM(G1053:G1056)</f>
        <v>0</v>
      </c>
      <c r="H1052" s="830">
        <f>SUM(H1053:H1056)</f>
        <v>0</v>
      </c>
      <c r="J1052" s="816">
        <f ca="1">SUMIF(表2.2024年公共财政支出决算表!$A$6:$A$1505,E1052,表2.2024年公共财政支出决算表!$E$6:$E$1505)</f>
        <v>0</v>
      </c>
    </row>
    <row r="1053" ht="22.5" customHeight="1" spans="1:10">
      <c r="A1053" s="827"/>
      <c r="B1053" s="827"/>
      <c r="C1053" s="878"/>
      <c r="D1053" s="832"/>
      <c r="E1053" s="827">
        <v>2150301</v>
      </c>
      <c r="F1053" s="832" t="s">
        <v>1980</v>
      </c>
      <c r="G1053" s="833"/>
      <c r="H1053" s="834"/>
      <c r="J1053" s="816">
        <f ca="1">SUMIF(表2.2024年公共财政支出决算表!$A$6:$A$1505,E1053,表2.2024年公共财政支出决算表!$E$6:$E$1505)</f>
        <v>0</v>
      </c>
    </row>
    <row r="1054" ht="22.5" customHeight="1" spans="1:10">
      <c r="A1054" s="827"/>
      <c r="B1054" s="827"/>
      <c r="C1054" s="878"/>
      <c r="D1054" s="832"/>
      <c r="E1054" s="827">
        <v>2150302</v>
      </c>
      <c r="F1054" s="832" t="s">
        <v>1982</v>
      </c>
      <c r="G1054" s="833"/>
      <c r="H1054" s="834"/>
      <c r="J1054" s="816">
        <f ca="1">SUMIF(表2.2024年公共财政支出决算表!$A$6:$A$1505,E1054,表2.2024年公共财政支出决算表!$E$6:$E$1505)</f>
        <v>0</v>
      </c>
    </row>
    <row r="1055" ht="22.5" customHeight="1" spans="1:10">
      <c r="A1055" s="827"/>
      <c r="B1055" s="827"/>
      <c r="C1055" s="878"/>
      <c r="D1055" s="832"/>
      <c r="E1055" s="827">
        <v>2150303</v>
      </c>
      <c r="F1055" s="832" t="s">
        <v>1984</v>
      </c>
      <c r="G1055" s="833"/>
      <c r="H1055" s="834"/>
      <c r="J1055" s="816">
        <f ca="1">SUMIF(表2.2024年公共财政支出决算表!$A$6:$A$1505,E1055,表2.2024年公共财政支出决算表!$E$6:$E$1505)</f>
        <v>0</v>
      </c>
    </row>
    <row r="1056" ht="22.5" customHeight="1" spans="1:10">
      <c r="A1056" s="827"/>
      <c r="B1056" s="827"/>
      <c r="C1056" s="878"/>
      <c r="D1056" s="832"/>
      <c r="E1056" s="827">
        <v>2150399</v>
      </c>
      <c r="F1056" s="832" t="s">
        <v>3543</v>
      </c>
      <c r="G1056" s="833"/>
      <c r="H1056" s="834"/>
      <c r="J1056" s="816">
        <f ca="1">SUMIF(表2.2024年公共财政支出决算表!$A$6:$A$1505,E1056,表2.2024年公共财政支出决算表!$E$6:$E$1505)</f>
        <v>0</v>
      </c>
    </row>
    <row r="1057" ht="22.5" customHeight="1" spans="1:10">
      <c r="A1057" s="827"/>
      <c r="B1057" s="827"/>
      <c r="C1057" s="878"/>
      <c r="D1057" s="832"/>
      <c r="E1057" s="827">
        <v>21505</v>
      </c>
      <c r="F1057" s="828" t="s">
        <v>3544</v>
      </c>
      <c r="G1057" s="829">
        <f>SUM(G1058:G1067)</f>
        <v>92.44</v>
      </c>
      <c r="H1057" s="830">
        <f>SUM(H1058:H1067)</f>
        <v>93</v>
      </c>
      <c r="J1057" s="816">
        <f ca="1">SUMIF(表2.2024年公共财政支出决算表!$A$6:$A$1505,E1057,表2.2024年公共财政支出决算表!$E$6:$E$1505)</f>
        <v>93</v>
      </c>
    </row>
    <row r="1058" ht="22.5" customHeight="1" spans="1:10">
      <c r="A1058" s="827"/>
      <c r="B1058" s="827"/>
      <c r="C1058" s="878"/>
      <c r="D1058" s="832"/>
      <c r="E1058" s="827">
        <v>2150501</v>
      </c>
      <c r="F1058" s="832" t="s">
        <v>1980</v>
      </c>
      <c r="G1058" s="833"/>
      <c r="H1058" s="834"/>
      <c r="J1058" s="816">
        <f ca="1">SUMIF(表2.2024年公共财政支出决算表!$A$6:$A$1505,E1058,表2.2024年公共财政支出决算表!$E$6:$E$1505)</f>
        <v>0</v>
      </c>
    </row>
    <row r="1059" ht="22.5" customHeight="1" spans="1:10">
      <c r="A1059" s="827"/>
      <c r="B1059" s="827"/>
      <c r="C1059" s="878"/>
      <c r="D1059" s="832"/>
      <c r="E1059" s="827">
        <v>2150502</v>
      </c>
      <c r="F1059" s="832" t="s">
        <v>1982</v>
      </c>
      <c r="G1059" s="833"/>
      <c r="H1059" s="834"/>
      <c r="J1059" s="816">
        <f ca="1">SUMIF(表2.2024年公共财政支出决算表!$A$6:$A$1505,E1059,表2.2024年公共财政支出决算表!$E$6:$E$1505)</f>
        <v>0</v>
      </c>
    </row>
    <row r="1060" ht="22.5" customHeight="1" spans="1:10">
      <c r="A1060" s="827"/>
      <c r="B1060" s="827"/>
      <c r="C1060" s="881"/>
      <c r="D1060" s="832"/>
      <c r="E1060" s="827">
        <v>2150503</v>
      </c>
      <c r="F1060" s="832" t="s">
        <v>1984</v>
      </c>
      <c r="G1060" s="833"/>
      <c r="H1060" s="834"/>
      <c r="J1060" s="816">
        <f ca="1">SUMIF(表2.2024年公共财政支出决算表!$A$6:$A$1505,E1060,表2.2024年公共财政支出决算表!$E$6:$E$1505)</f>
        <v>0</v>
      </c>
    </row>
    <row r="1061" ht="22.5" customHeight="1" spans="1:10">
      <c r="A1061" s="827"/>
      <c r="B1061" s="827"/>
      <c r="C1061" s="878"/>
      <c r="D1061" s="832"/>
      <c r="E1061" s="827">
        <v>2150505</v>
      </c>
      <c r="F1061" s="832" t="s">
        <v>3545</v>
      </c>
      <c r="G1061" s="833"/>
      <c r="H1061" s="834"/>
      <c r="J1061" s="816">
        <f ca="1">SUMIF(表2.2024年公共财政支出决算表!$A$6:$A$1505,E1061,表2.2024年公共财政支出决算表!$E$6:$E$1505)</f>
        <v>0</v>
      </c>
    </row>
    <row r="1062" ht="22.5" customHeight="1" spans="1:10">
      <c r="A1062" s="827"/>
      <c r="B1062" s="827"/>
      <c r="C1062" s="878"/>
      <c r="D1062" s="832"/>
      <c r="E1062" s="827">
        <v>2150507</v>
      </c>
      <c r="F1062" s="832" t="s">
        <v>3546</v>
      </c>
      <c r="G1062" s="833"/>
      <c r="H1062" s="834"/>
      <c r="J1062" s="816">
        <f ca="1">SUMIF(表2.2024年公共财政支出决算表!$A$6:$A$1505,E1062,表2.2024年公共财政支出决算表!$E$6:$E$1505)</f>
        <v>0</v>
      </c>
    </row>
    <row r="1063" ht="22.5" customHeight="1" spans="1:10">
      <c r="A1063" s="827"/>
      <c r="B1063" s="827"/>
      <c r="C1063" s="878"/>
      <c r="D1063" s="832"/>
      <c r="E1063" s="827">
        <v>2150508</v>
      </c>
      <c r="F1063" s="832" t="s">
        <v>3547</v>
      </c>
      <c r="G1063" s="833"/>
      <c r="H1063" s="834"/>
      <c r="J1063" s="816">
        <f ca="1">SUMIF(表2.2024年公共财政支出决算表!$A$6:$A$1505,E1063,表2.2024年公共财政支出决算表!$E$6:$E$1505)</f>
        <v>0</v>
      </c>
    </row>
    <row r="1064" ht="22.5" customHeight="1" spans="1:10">
      <c r="A1064" s="827"/>
      <c r="B1064" s="827"/>
      <c r="C1064" s="878"/>
      <c r="D1064" s="832"/>
      <c r="E1064" s="827">
        <v>2150516</v>
      </c>
      <c r="F1064" s="832" t="s">
        <v>3548</v>
      </c>
      <c r="G1064" s="833"/>
      <c r="H1064" s="834"/>
      <c r="J1064" s="816">
        <f ca="1">SUMIF(表2.2024年公共财政支出决算表!$A$6:$A$1505,E1064,表2.2024年公共财政支出决算表!$E$6:$E$1505)</f>
        <v>0</v>
      </c>
    </row>
    <row r="1065" ht="22.5" customHeight="1" spans="1:10">
      <c r="A1065" s="827"/>
      <c r="B1065" s="827"/>
      <c r="C1065" s="878"/>
      <c r="D1065" s="832"/>
      <c r="E1065" s="827">
        <v>2150517</v>
      </c>
      <c r="F1065" s="832" t="s">
        <v>3549</v>
      </c>
      <c r="G1065" s="833">
        <v>92.44</v>
      </c>
      <c r="H1065" s="834">
        <v>93</v>
      </c>
      <c r="J1065" s="816">
        <f ca="1">SUMIF(表2.2024年公共财政支出决算表!$A$6:$A$1505,E1065,表2.2024年公共财政支出决算表!$E$6:$E$1505)</f>
        <v>93</v>
      </c>
    </row>
    <row r="1066" ht="22.5" customHeight="1" spans="1:10">
      <c r="A1066" s="827"/>
      <c r="B1066" s="827"/>
      <c r="C1066" s="878"/>
      <c r="D1066" s="832"/>
      <c r="E1066" s="827">
        <v>2150550</v>
      </c>
      <c r="F1066" s="832" t="s">
        <v>1998</v>
      </c>
      <c r="G1066" s="833"/>
      <c r="H1066" s="834"/>
      <c r="J1066" s="816">
        <f ca="1">SUMIF(表2.2024年公共财政支出决算表!$A$6:$A$1505,E1066,表2.2024年公共财政支出决算表!$E$6:$E$1505)</f>
        <v>0</v>
      </c>
    </row>
    <row r="1067" ht="22.5" customHeight="1" spans="1:10">
      <c r="A1067" s="827"/>
      <c r="B1067" s="827"/>
      <c r="C1067" s="878"/>
      <c r="D1067" s="832"/>
      <c r="E1067" s="827">
        <v>2150599</v>
      </c>
      <c r="F1067" s="832" t="s">
        <v>3550</v>
      </c>
      <c r="G1067" s="833"/>
      <c r="H1067" s="834"/>
      <c r="J1067" s="816">
        <f ca="1">SUMIF(表2.2024年公共财政支出决算表!$A$6:$A$1505,E1067,表2.2024年公共财政支出决算表!$E$6:$E$1505)</f>
        <v>0</v>
      </c>
    </row>
    <row r="1068" ht="22.5" customHeight="1" spans="1:10">
      <c r="A1068" s="827"/>
      <c r="B1068" s="827"/>
      <c r="C1068" s="878"/>
      <c r="D1068" s="832"/>
      <c r="E1068" s="827">
        <v>21507</v>
      </c>
      <c r="F1068" s="828" t="s">
        <v>3551</v>
      </c>
      <c r="G1068" s="829">
        <f>SUM(G1069:G1074)</f>
        <v>208.981265</v>
      </c>
      <c r="H1068" s="830">
        <f>SUM(H1069:H1074)</f>
        <v>209</v>
      </c>
      <c r="J1068" s="816">
        <f ca="1">SUMIF(表2.2024年公共财政支出决算表!$A$6:$A$1505,E1068,表2.2024年公共财政支出决算表!$E$6:$E$1505)</f>
        <v>209</v>
      </c>
    </row>
    <row r="1069" ht="22.5" customHeight="1" spans="1:10">
      <c r="A1069" s="827"/>
      <c r="B1069" s="827"/>
      <c r="C1069" s="878"/>
      <c r="D1069" s="832"/>
      <c r="E1069" s="827">
        <v>2150701</v>
      </c>
      <c r="F1069" s="832" t="s">
        <v>1980</v>
      </c>
      <c r="G1069" s="833">
        <v>208.981265</v>
      </c>
      <c r="H1069" s="834">
        <v>209</v>
      </c>
      <c r="J1069" s="816">
        <f ca="1">SUMIF(表2.2024年公共财政支出决算表!$A$6:$A$1505,E1069,表2.2024年公共财政支出决算表!$E$6:$E$1505)</f>
        <v>209</v>
      </c>
    </row>
    <row r="1070" ht="22.5" customHeight="1" spans="1:10">
      <c r="A1070" s="827"/>
      <c r="B1070" s="827"/>
      <c r="C1070" s="878"/>
      <c r="D1070" s="832"/>
      <c r="E1070" s="827">
        <v>2150702</v>
      </c>
      <c r="F1070" s="832" t="s">
        <v>1982</v>
      </c>
      <c r="G1070" s="833"/>
      <c r="H1070" s="834"/>
      <c r="J1070" s="816">
        <f ca="1">SUMIF(表2.2024年公共财政支出决算表!$A$6:$A$1505,E1070,表2.2024年公共财政支出决算表!$E$6:$E$1505)</f>
        <v>0</v>
      </c>
    </row>
    <row r="1071" ht="22.5" customHeight="1" spans="1:10">
      <c r="A1071" s="827"/>
      <c r="B1071" s="827"/>
      <c r="C1071" s="878"/>
      <c r="D1071" s="832"/>
      <c r="E1071" s="827">
        <v>2150703</v>
      </c>
      <c r="F1071" s="832" t="s">
        <v>1984</v>
      </c>
      <c r="G1071" s="833"/>
      <c r="H1071" s="834"/>
      <c r="J1071" s="816">
        <f ca="1">SUMIF(表2.2024年公共财政支出决算表!$A$6:$A$1505,E1071,表2.2024年公共财政支出决算表!$E$6:$E$1505)</f>
        <v>0</v>
      </c>
    </row>
    <row r="1072" ht="22.5" customHeight="1" spans="1:10">
      <c r="A1072" s="827"/>
      <c r="B1072" s="827"/>
      <c r="C1072" s="878"/>
      <c r="D1072" s="832"/>
      <c r="E1072" s="827">
        <v>2150704</v>
      </c>
      <c r="F1072" s="832" t="s">
        <v>3552</v>
      </c>
      <c r="G1072" s="833"/>
      <c r="H1072" s="834"/>
      <c r="J1072" s="816">
        <f ca="1">SUMIF(表2.2024年公共财政支出决算表!$A$6:$A$1505,E1072,表2.2024年公共财政支出决算表!$E$6:$E$1505)</f>
        <v>0</v>
      </c>
    </row>
    <row r="1073" ht="22.5" customHeight="1" spans="1:10">
      <c r="A1073" s="827"/>
      <c r="B1073" s="827"/>
      <c r="C1073" s="878"/>
      <c r="D1073" s="832"/>
      <c r="E1073" s="827">
        <v>2150705</v>
      </c>
      <c r="F1073" s="832" t="s">
        <v>3553</v>
      </c>
      <c r="G1073" s="833"/>
      <c r="H1073" s="834"/>
      <c r="J1073" s="816">
        <f ca="1">SUMIF(表2.2024年公共财政支出决算表!$A$6:$A$1505,E1073,表2.2024年公共财政支出决算表!$E$6:$E$1505)</f>
        <v>0</v>
      </c>
    </row>
    <row r="1074" ht="22.5" customHeight="1" spans="1:10">
      <c r="A1074" s="827"/>
      <c r="B1074" s="827"/>
      <c r="C1074" s="878"/>
      <c r="D1074" s="832"/>
      <c r="E1074" s="827">
        <v>2150799</v>
      </c>
      <c r="F1074" s="832" t="s">
        <v>3554</v>
      </c>
      <c r="G1074" s="833"/>
      <c r="H1074" s="834"/>
      <c r="J1074" s="816">
        <f ca="1">SUMIF(表2.2024年公共财政支出决算表!$A$6:$A$1505,E1074,表2.2024年公共财政支出决算表!$E$6:$E$1505)</f>
        <v>0</v>
      </c>
    </row>
    <row r="1075" ht="22.5" customHeight="1" spans="1:10">
      <c r="A1075" s="827"/>
      <c r="B1075" s="827"/>
      <c r="C1075" s="878"/>
      <c r="D1075" s="832"/>
      <c r="E1075" s="827">
        <v>21508</v>
      </c>
      <c r="F1075" s="828" t="s">
        <v>3555</v>
      </c>
      <c r="G1075" s="829">
        <f>SUM(G1076:G1082)</f>
        <v>0</v>
      </c>
      <c r="H1075" s="830">
        <f>SUM(H1076:H1082)</f>
        <v>0</v>
      </c>
      <c r="J1075" s="816">
        <f ca="1">SUMIF(表2.2024年公共财政支出决算表!$A$6:$A$1505,E1075,表2.2024年公共财政支出决算表!$E$6:$E$1505)</f>
        <v>0</v>
      </c>
    </row>
    <row r="1076" ht="22.5" customHeight="1" spans="1:10">
      <c r="A1076" s="827"/>
      <c r="B1076" s="827"/>
      <c r="C1076" s="878"/>
      <c r="D1076" s="832"/>
      <c r="E1076" s="827">
        <v>2150801</v>
      </c>
      <c r="F1076" s="832" t="s">
        <v>1980</v>
      </c>
      <c r="G1076" s="833"/>
      <c r="H1076" s="834"/>
      <c r="J1076" s="816">
        <f ca="1">SUMIF(表2.2024年公共财政支出决算表!$A$6:$A$1505,E1076,表2.2024年公共财政支出决算表!$E$6:$E$1505)</f>
        <v>0</v>
      </c>
    </row>
    <row r="1077" ht="22.5" customHeight="1" spans="1:10">
      <c r="A1077" s="827"/>
      <c r="B1077" s="827"/>
      <c r="C1077" s="878"/>
      <c r="D1077" s="832"/>
      <c r="E1077" s="827">
        <v>2150802</v>
      </c>
      <c r="F1077" s="832" t="s">
        <v>1982</v>
      </c>
      <c r="G1077" s="833"/>
      <c r="H1077" s="834"/>
      <c r="J1077" s="816">
        <f ca="1">SUMIF(表2.2024年公共财政支出决算表!$A$6:$A$1505,E1077,表2.2024年公共财政支出决算表!$E$6:$E$1505)</f>
        <v>0</v>
      </c>
    </row>
    <row r="1078" ht="22.5" customHeight="1" spans="1:10">
      <c r="A1078" s="827"/>
      <c r="B1078" s="827"/>
      <c r="C1078" s="878"/>
      <c r="D1078" s="832"/>
      <c r="E1078" s="827">
        <v>2150803</v>
      </c>
      <c r="F1078" s="832" t="s">
        <v>1984</v>
      </c>
      <c r="G1078" s="833"/>
      <c r="H1078" s="834"/>
      <c r="J1078" s="816">
        <f ca="1">SUMIF(表2.2024年公共财政支出决算表!$A$6:$A$1505,E1078,表2.2024年公共财政支出决算表!$E$6:$E$1505)</f>
        <v>0</v>
      </c>
    </row>
    <row r="1079" ht="22.5" customHeight="1" spans="1:10">
      <c r="A1079" s="827"/>
      <c r="B1079" s="827"/>
      <c r="C1079" s="878"/>
      <c r="D1079" s="832"/>
      <c r="E1079" s="827">
        <v>2150804</v>
      </c>
      <c r="F1079" s="832" t="s">
        <v>3556</v>
      </c>
      <c r="G1079" s="833"/>
      <c r="H1079" s="834"/>
      <c r="J1079" s="816">
        <f ca="1">SUMIF(表2.2024年公共财政支出决算表!$A$6:$A$1505,E1079,表2.2024年公共财政支出决算表!$E$6:$E$1505)</f>
        <v>0</v>
      </c>
    </row>
    <row r="1080" ht="22.5" customHeight="1" spans="1:10">
      <c r="A1080" s="827"/>
      <c r="B1080" s="827"/>
      <c r="C1080" s="878"/>
      <c r="D1080" s="832"/>
      <c r="E1080" s="827">
        <v>2150805</v>
      </c>
      <c r="F1080" s="832" t="s">
        <v>3557</v>
      </c>
      <c r="G1080" s="833"/>
      <c r="H1080" s="834"/>
      <c r="J1080" s="816">
        <f ca="1">SUMIF(表2.2024年公共财政支出决算表!$A$6:$A$1505,E1080,表2.2024年公共财政支出决算表!$E$6:$E$1505)</f>
        <v>0</v>
      </c>
    </row>
    <row r="1081" ht="22.5" customHeight="1" spans="1:10">
      <c r="A1081" s="827"/>
      <c r="B1081" s="827"/>
      <c r="C1081" s="878"/>
      <c r="D1081" s="832"/>
      <c r="E1081" s="827">
        <v>2150806</v>
      </c>
      <c r="F1081" s="832" t="s">
        <v>3558</v>
      </c>
      <c r="G1081" s="833"/>
      <c r="H1081" s="834"/>
      <c r="J1081" s="816">
        <f ca="1">SUMIF(表2.2024年公共财政支出决算表!$A$6:$A$1505,E1081,表2.2024年公共财政支出决算表!$E$6:$E$1505)</f>
        <v>0</v>
      </c>
    </row>
    <row r="1082" ht="22.5" customHeight="1" spans="1:10">
      <c r="A1082" s="827"/>
      <c r="B1082" s="827"/>
      <c r="C1082" s="878"/>
      <c r="D1082" s="832"/>
      <c r="E1082" s="827">
        <v>2150899</v>
      </c>
      <c r="F1082" s="832" t="s">
        <v>3559</v>
      </c>
      <c r="G1082" s="833"/>
      <c r="H1082" s="834"/>
      <c r="J1082" s="816">
        <f ca="1">SUMIF(表2.2024年公共财政支出决算表!$A$6:$A$1505,E1082,表2.2024年公共财政支出决算表!$E$6:$E$1505)</f>
        <v>0</v>
      </c>
    </row>
    <row r="1083" ht="22.5" customHeight="1" spans="1:10">
      <c r="A1083" s="827"/>
      <c r="B1083" s="827"/>
      <c r="C1083" s="878"/>
      <c r="D1083" s="832"/>
      <c r="E1083" s="827">
        <v>21599</v>
      </c>
      <c r="F1083" s="828" t="s">
        <v>3560</v>
      </c>
      <c r="G1083" s="829">
        <f>SUM(G1084:G1088)</f>
        <v>0</v>
      </c>
      <c r="H1083" s="830">
        <f>SUM(H1084:H1088)</f>
        <v>0</v>
      </c>
      <c r="J1083" s="816">
        <f ca="1">SUMIF(表2.2024年公共财政支出决算表!$A$6:$A$1505,E1083,表2.2024年公共财政支出决算表!$E$6:$E$1505)</f>
        <v>0</v>
      </c>
    </row>
    <row r="1084" ht="22.5" customHeight="1" spans="1:10">
      <c r="A1084" s="827"/>
      <c r="B1084" s="827"/>
      <c r="C1084" s="878"/>
      <c r="D1084" s="832"/>
      <c r="E1084" s="827">
        <v>2159901</v>
      </c>
      <c r="F1084" s="832" t="s">
        <v>3561</v>
      </c>
      <c r="G1084" s="833"/>
      <c r="H1084" s="834"/>
      <c r="J1084" s="816">
        <f ca="1">SUMIF(表2.2024年公共财政支出决算表!$A$6:$A$1505,E1084,表2.2024年公共财政支出决算表!$E$6:$E$1505)</f>
        <v>0</v>
      </c>
    </row>
    <row r="1085" ht="22.5" customHeight="1" spans="1:10">
      <c r="A1085" s="827"/>
      <c r="B1085" s="827"/>
      <c r="C1085" s="878"/>
      <c r="D1085" s="832"/>
      <c r="E1085" s="827">
        <v>2159904</v>
      </c>
      <c r="F1085" s="832" t="s">
        <v>3562</v>
      </c>
      <c r="G1085" s="833"/>
      <c r="H1085" s="834"/>
      <c r="J1085" s="816">
        <f ca="1">SUMIF(表2.2024年公共财政支出决算表!$A$6:$A$1505,E1085,表2.2024年公共财政支出决算表!$E$6:$E$1505)</f>
        <v>0</v>
      </c>
    </row>
    <row r="1086" ht="22.5" customHeight="1" spans="1:10">
      <c r="A1086" s="827"/>
      <c r="B1086" s="827"/>
      <c r="C1086" s="878"/>
      <c r="D1086" s="832"/>
      <c r="E1086" s="827">
        <v>2159905</v>
      </c>
      <c r="F1086" s="832" t="s">
        <v>3563</v>
      </c>
      <c r="G1086" s="833"/>
      <c r="H1086" s="834"/>
      <c r="J1086" s="816">
        <f ca="1">SUMIF(表2.2024年公共财政支出决算表!$A$6:$A$1505,E1086,表2.2024年公共财政支出决算表!$E$6:$E$1505)</f>
        <v>0</v>
      </c>
    </row>
    <row r="1087" ht="22.5" customHeight="1" spans="1:10">
      <c r="A1087" s="827"/>
      <c r="B1087" s="827"/>
      <c r="C1087" s="881"/>
      <c r="D1087" s="832"/>
      <c r="E1087" s="827">
        <v>2159906</v>
      </c>
      <c r="F1087" s="832" t="s">
        <v>3564</v>
      </c>
      <c r="G1087" s="833"/>
      <c r="H1087" s="834"/>
      <c r="J1087" s="816">
        <f ca="1">SUMIF(表2.2024年公共财政支出决算表!$A$6:$A$1505,E1087,表2.2024年公共财政支出决算表!$E$6:$E$1505)</f>
        <v>0</v>
      </c>
    </row>
    <row r="1088" ht="22.5" customHeight="1" spans="1:10">
      <c r="A1088" s="827"/>
      <c r="B1088" s="827"/>
      <c r="C1088" s="881"/>
      <c r="D1088" s="832"/>
      <c r="E1088" s="827">
        <v>2159999</v>
      </c>
      <c r="F1088" s="832" t="s">
        <v>3355</v>
      </c>
      <c r="G1088" s="833"/>
      <c r="H1088" s="834"/>
      <c r="J1088" s="816">
        <f ca="1">SUMIF(表2.2024年公共财政支出决算表!$A$6:$A$1505,E1088,表2.2024年公共财政支出决算表!$E$6:$E$1505)</f>
        <v>0</v>
      </c>
    </row>
    <row r="1089" ht="22.5" customHeight="1" spans="1:10">
      <c r="A1089" s="827"/>
      <c r="B1089" s="827"/>
      <c r="C1089" s="881"/>
      <c r="D1089" s="832"/>
      <c r="E1089" s="827">
        <v>216</v>
      </c>
      <c r="F1089" s="828" t="s">
        <v>3565</v>
      </c>
      <c r="G1089" s="829">
        <f>G1090+G1100+G1106</f>
        <v>587.471062</v>
      </c>
      <c r="H1089" s="830">
        <f>H1090+H1100+H1106</f>
        <v>587</v>
      </c>
      <c r="J1089" s="816">
        <f ca="1">SUMIF(表2.2024年公共财政支出决算表!$A$6:$A$1505,E1089,表2.2024年公共财政支出决算表!$E$6:$E$1505)</f>
        <v>587</v>
      </c>
    </row>
    <row r="1090" ht="22.5" customHeight="1" spans="1:10">
      <c r="A1090" s="827"/>
      <c r="B1090" s="827"/>
      <c r="C1090" s="881"/>
      <c r="D1090" s="832"/>
      <c r="E1090" s="827">
        <v>21602</v>
      </c>
      <c r="F1090" s="828" t="s">
        <v>3566</v>
      </c>
      <c r="G1090" s="829">
        <f>SUM(G1091:G1099)</f>
        <v>587.271062</v>
      </c>
      <c r="H1090" s="830">
        <f>SUM(H1091:H1099)</f>
        <v>587</v>
      </c>
      <c r="J1090" s="816">
        <f ca="1">SUMIF(表2.2024年公共财政支出决算表!$A$6:$A$1505,E1090,表2.2024年公共财政支出决算表!$E$6:$E$1505)</f>
        <v>587</v>
      </c>
    </row>
    <row r="1091" ht="22.5" customHeight="1" spans="1:10">
      <c r="A1091" s="827"/>
      <c r="B1091" s="827"/>
      <c r="C1091" s="881"/>
      <c r="D1091" s="832"/>
      <c r="E1091" s="827">
        <v>2160201</v>
      </c>
      <c r="F1091" s="832" t="s">
        <v>1980</v>
      </c>
      <c r="G1091" s="833">
        <v>143.200847</v>
      </c>
      <c r="H1091" s="834">
        <v>143</v>
      </c>
      <c r="J1091" s="816">
        <f ca="1">SUMIF(表2.2024年公共财政支出决算表!$A$6:$A$1505,E1091,表2.2024年公共财政支出决算表!$E$6:$E$1505)</f>
        <v>143</v>
      </c>
    </row>
    <row r="1092" ht="22.5" customHeight="1" spans="1:10">
      <c r="A1092" s="827"/>
      <c r="B1092" s="827"/>
      <c r="C1092" s="881"/>
      <c r="D1092" s="832"/>
      <c r="E1092" s="827">
        <v>2160202</v>
      </c>
      <c r="F1092" s="832" t="s">
        <v>1982</v>
      </c>
      <c r="G1092" s="833">
        <v>1.128</v>
      </c>
      <c r="H1092" s="834">
        <v>1</v>
      </c>
      <c r="J1092" s="816">
        <f ca="1">SUMIF(表2.2024年公共财政支出决算表!$A$6:$A$1505,E1092,表2.2024年公共财政支出决算表!$E$6:$E$1505)</f>
        <v>1</v>
      </c>
    </row>
    <row r="1093" ht="22.5" customHeight="1" spans="1:10">
      <c r="A1093" s="827"/>
      <c r="B1093" s="827"/>
      <c r="C1093" s="881"/>
      <c r="D1093" s="832"/>
      <c r="E1093" s="827">
        <v>2160203</v>
      </c>
      <c r="F1093" s="832" t="s">
        <v>1984</v>
      </c>
      <c r="G1093" s="833"/>
      <c r="H1093" s="834"/>
      <c r="J1093" s="816">
        <f ca="1">SUMIF(表2.2024年公共财政支出决算表!$A$6:$A$1505,E1093,表2.2024年公共财政支出决算表!$E$6:$E$1505)</f>
        <v>0</v>
      </c>
    </row>
    <row r="1094" ht="22.5" customHeight="1" spans="1:10">
      <c r="A1094" s="827"/>
      <c r="B1094" s="827"/>
      <c r="C1094" s="881"/>
      <c r="D1094" s="832"/>
      <c r="E1094" s="827">
        <v>2160216</v>
      </c>
      <c r="F1094" s="832" t="s">
        <v>3567</v>
      </c>
      <c r="G1094" s="833"/>
      <c r="H1094" s="834"/>
      <c r="J1094" s="816">
        <f ca="1">SUMIF(表2.2024年公共财政支出决算表!$A$6:$A$1505,E1094,表2.2024年公共财政支出决算表!$E$6:$E$1505)</f>
        <v>0</v>
      </c>
    </row>
    <row r="1095" ht="22.5" customHeight="1" spans="1:10">
      <c r="A1095" s="827"/>
      <c r="B1095" s="827"/>
      <c r="C1095" s="881"/>
      <c r="D1095" s="832"/>
      <c r="E1095" s="827">
        <v>2160217</v>
      </c>
      <c r="F1095" s="832" t="s">
        <v>3568</v>
      </c>
      <c r="G1095" s="833"/>
      <c r="H1095" s="834"/>
      <c r="J1095" s="816">
        <f ca="1">SUMIF(表2.2024年公共财政支出决算表!$A$6:$A$1505,E1095,表2.2024年公共财政支出决算表!$E$6:$E$1505)</f>
        <v>0</v>
      </c>
    </row>
    <row r="1096" ht="22.5" customHeight="1" spans="1:10">
      <c r="A1096" s="827"/>
      <c r="B1096" s="827"/>
      <c r="C1096" s="878"/>
      <c r="D1096" s="832"/>
      <c r="E1096" s="827">
        <v>2160218</v>
      </c>
      <c r="F1096" s="832" t="s">
        <v>3569</v>
      </c>
      <c r="G1096" s="833"/>
      <c r="H1096" s="834"/>
      <c r="J1096" s="816">
        <f ca="1">SUMIF(表2.2024年公共财政支出决算表!$A$6:$A$1505,E1096,表2.2024年公共财政支出决算表!$E$6:$E$1505)</f>
        <v>0</v>
      </c>
    </row>
    <row r="1097" ht="22.5" customHeight="1" spans="1:10">
      <c r="A1097" s="827"/>
      <c r="B1097" s="827"/>
      <c r="C1097" s="878"/>
      <c r="D1097" s="832"/>
      <c r="E1097" s="827">
        <v>2160219</v>
      </c>
      <c r="F1097" s="832" t="s">
        <v>3570</v>
      </c>
      <c r="G1097" s="833"/>
      <c r="H1097" s="834"/>
      <c r="J1097" s="816">
        <f ca="1">SUMIF(表2.2024年公共财政支出决算表!$A$6:$A$1505,E1097,表2.2024年公共财政支出决算表!$E$6:$E$1505)</f>
        <v>0</v>
      </c>
    </row>
    <row r="1098" ht="22.5" customHeight="1" spans="1:10">
      <c r="A1098" s="827"/>
      <c r="B1098" s="827"/>
      <c r="C1098" s="878"/>
      <c r="D1098" s="832"/>
      <c r="E1098" s="827">
        <v>2160250</v>
      </c>
      <c r="F1098" s="832" t="s">
        <v>1998</v>
      </c>
      <c r="G1098" s="833">
        <v>175.817215</v>
      </c>
      <c r="H1098" s="834">
        <v>176</v>
      </c>
      <c r="J1098" s="816">
        <f ca="1">SUMIF(表2.2024年公共财政支出决算表!$A$6:$A$1505,E1098,表2.2024年公共财政支出决算表!$E$6:$E$1505)</f>
        <v>176</v>
      </c>
    </row>
    <row r="1099" ht="22.5" customHeight="1" spans="1:10">
      <c r="A1099" s="827"/>
      <c r="B1099" s="827"/>
      <c r="C1099" s="878"/>
      <c r="D1099" s="832"/>
      <c r="E1099" s="827">
        <v>2160299</v>
      </c>
      <c r="F1099" s="832" t="s">
        <v>3571</v>
      </c>
      <c r="G1099" s="833">
        <v>267.125</v>
      </c>
      <c r="H1099" s="834">
        <v>267</v>
      </c>
      <c r="J1099" s="816">
        <f ca="1">SUMIF(表2.2024年公共财政支出决算表!$A$6:$A$1505,E1099,表2.2024年公共财政支出决算表!$E$6:$E$1505)</f>
        <v>267</v>
      </c>
    </row>
    <row r="1100" ht="22.5" customHeight="1" spans="1:10">
      <c r="A1100" s="827"/>
      <c r="B1100" s="827"/>
      <c r="C1100" s="878"/>
      <c r="D1100" s="832"/>
      <c r="E1100" s="827">
        <v>21606</v>
      </c>
      <c r="F1100" s="828" t="s">
        <v>3572</v>
      </c>
      <c r="G1100" s="829">
        <f>SUM(G1101:G1105)</f>
        <v>0.2</v>
      </c>
      <c r="H1100" s="830">
        <f>SUM(H1101:H1105)</f>
        <v>0</v>
      </c>
      <c r="J1100" s="816">
        <f ca="1">SUMIF(表2.2024年公共财政支出决算表!$A$6:$A$1505,E1100,表2.2024年公共财政支出决算表!$E$6:$E$1505)</f>
        <v>0</v>
      </c>
    </row>
    <row r="1101" ht="22.5" customHeight="1" spans="1:10">
      <c r="A1101" s="827"/>
      <c r="B1101" s="827"/>
      <c r="C1101" s="878"/>
      <c r="D1101" s="832"/>
      <c r="E1101" s="827">
        <v>2160601</v>
      </c>
      <c r="F1101" s="832" t="s">
        <v>1980</v>
      </c>
      <c r="G1101" s="833"/>
      <c r="H1101" s="834"/>
      <c r="J1101" s="816">
        <f ca="1">SUMIF(表2.2024年公共财政支出决算表!$A$6:$A$1505,E1101,表2.2024年公共财政支出决算表!$E$6:$E$1505)</f>
        <v>0</v>
      </c>
    </row>
    <row r="1102" ht="22.5" customHeight="1" spans="1:10">
      <c r="A1102" s="827"/>
      <c r="B1102" s="827"/>
      <c r="C1102" s="878"/>
      <c r="D1102" s="832"/>
      <c r="E1102" s="827">
        <v>2160602</v>
      </c>
      <c r="F1102" s="832" t="s">
        <v>1982</v>
      </c>
      <c r="G1102" s="833"/>
      <c r="H1102" s="834"/>
      <c r="J1102" s="816">
        <f ca="1">SUMIF(表2.2024年公共财政支出决算表!$A$6:$A$1505,E1102,表2.2024年公共财政支出决算表!$E$6:$E$1505)</f>
        <v>0</v>
      </c>
    </row>
    <row r="1103" ht="22.5" customHeight="1" spans="1:10">
      <c r="A1103" s="827"/>
      <c r="B1103" s="827"/>
      <c r="C1103" s="878"/>
      <c r="D1103" s="832"/>
      <c r="E1103" s="827">
        <v>2160603</v>
      </c>
      <c r="F1103" s="832" t="s">
        <v>1984</v>
      </c>
      <c r="G1103" s="833"/>
      <c r="H1103" s="834"/>
      <c r="J1103" s="816">
        <f ca="1">SUMIF(表2.2024年公共财政支出决算表!$A$6:$A$1505,E1103,表2.2024年公共财政支出决算表!$E$6:$E$1505)</f>
        <v>0</v>
      </c>
    </row>
    <row r="1104" ht="22.5" customHeight="1" spans="1:10">
      <c r="A1104" s="827"/>
      <c r="B1104" s="827"/>
      <c r="C1104" s="878"/>
      <c r="D1104" s="832"/>
      <c r="E1104" s="827">
        <v>2160607</v>
      </c>
      <c r="F1104" s="832" t="s">
        <v>3573</v>
      </c>
      <c r="G1104" s="833"/>
      <c r="H1104" s="834"/>
      <c r="J1104" s="816">
        <f ca="1">SUMIF(表2.2024年公共财政支出决算表!$A$6:$A$1505,E1104,表2.2024年公共财政支出决算表!$E$6:$E$1505)</f>
        <v>0</v>
      </c>
    </row>
    <row r="1105" ht="22.5" customHeight="1" spans="1:10">
      <c r="A1105" s="827"/>
      <c r="B1105" s="827"/>
      <c r="C1105" s="878"/>
      <c r="D1105" s="832"/>
      <c r="E1105" s="827">
        <v>2160699</v>
      </c>
      <c r="F1105" s="832" t="s">
        <v>3574</v>
      </c>
      <c r="G1105" s="833">
        <v>0.2</v>
      </c>
      <c r="H1105" s="834"/>
      <c r="J1105" s="816">
        <f ca="1">SUMIF(表2.2024年公共财政支出决算表!$A$6:$A$1505,E1105,表2.2024年公共财政支出决算表!$E$6:$E$1505)</f>
        <v>0</v>
      </c>
    </row>
    <row r="1106" ht="22.5" customHeight="1" spans="1:10">
      <c r="A1106" s="827"/>
      <c r="B1106" s="827"/>
      <c r="C1106" s="878"/>
      <c r="D1106" s="832"/>
      <c r="E1106" s="827">
        <v>21699</v>
      </c>
      <c r="F1106" s="828" t="s">
        <v>3575</v>
      </c>
      <c r="G1106" s="829">
        <f>SUM(G1107:G1108)</f>
        <v>0</v>
      </c>
      <c r="H1106" s="830">
        <f>SUM(H1107:H1108)</f>
        <v>0</v>
      </c>
      <c r="J1106" s="816">
        <f ca="1">SUMIF(表2.2024年公共财政支出决算表!$A$6:$A$1505,E1106,表2.2024年公共财政支出决算表!$E$6:$E$1505)</f>
        <v>0</v>
      </c>
    </row>
    <row r="1107" ht="22.5" customHeight="1" spans="1:10">
      <c r="A1107" s="827"/>
      <c r="B1107" s="827"/>
      <c r="C1107" s="878"/>
      <c r="D1107" s="832"/>
      <c r="E1107" s="827">
        <v>2169901</v>
      </c>
      <c r="F1107" s="832" t="s">
        <v>3576</v>
      </c>
      <c r="G1107" s="833"/>
      <c r="H1107" s="834"/>
      <c r="J1107" s="816">
        <f ca="1">SUMIF(表2.2024年公共财政支出决算表!$A$6:$A$1505,E1107,表2.2024年公共财政支出决算表!$E$6:$E$1505)</f>
        <v>0</v>
      </c>
    </row>
    <row r="1108" ht="22.5" customHeight="1" spans="1:10">
      <c r="A1108" s="827"/>
      <c r="B1108" s="827"/>
      <c r="C1108" s="878"/>
      <c r="D1108" s="832"/>
      <c r="E1108" s="827">
        <v>2169999</v>
      </c>
      <c r="F1108" s="832" t="s">
        <v>3577</v>
      </c>
      <c r="G1108" s="833"/>
      <c r="H1108" s="834"/>
      <c r="J1108" s="816">
        <f ca="1">SUMIF(表2.2024年公共财政支出决算表!$A$6:$A$1505,E1108,表2.2024年公共财政支出决算表!$E$6:$E$1505)</f>
        <v>0</v>
      </c>
    </row>
    <row r="1109" ht="22.5" customHeight="1" spans="1:10">
      <c r="A1109" s="827"/>
      <c r="B1109" s="827"/>
      <c r="C1109" s="878"/>
      <c r="D1109" s="832"/>
      <c r="E1109" s="827">
        <v>217</v>
      </c>
      <c r="F1109" s="828" t="s">
        <v>3578</v>
      </c>
      <c r="G1109" s="829">
        <f>G1110+G1117+G1127+G1133+G1136</f>
        <v>33</v>
      </c>
      <c r="H1109" s="830">
        <f>H1110+H1117+H1127+H1133+H1136</f>
        <v>33</v>
      </c>
      <c r="J1109" s="816">
        <f ca="1">SUMIF(表2.2024年公共财政支出决算表!$A$6:$A$1505,E1109,表2.2024年公共财政支出决算表!$E$6:$E$1505)</f>
        <v>33</v>
      </c>
    </row>
    <row r="1110" ht="22.5" customHeight="1" spans="1:10">
      <c r="A1110" s="827"/>
      <c r="B1110" s="827"/>
      <c r="C1110" s="878"/>
      <c r="D1110" s="832"/>
      <c r="E1110" s="827">
        <v>21701</v>
      </c>
      <c r="F1110" s="828" t="s">
        <v>3579</v>
      </c>
      <c r="G1110" s="829">
        <f>SUM(G1111:G1116)</f>
        <v>23</v>
      </c>
      <c r="H1110" s="830">
        <f>SUM(H1111:H1116)</f>
        <v>23</v>
      </c>
      <c r="J1110" s="816">
        <f ca="1">SUMIF(表2.2024年公共财政支出决算表!$A$6:$A$1505,E1110,表2.2024年公共财政支出决算表!$E$6:$E$1505)</f>
        <v>23</v>
      </c>
    </row>
    <row r="1111" ht="22.5" customHeight="1" spans="1:10">
      <c r="A1111" s="827"/>
      <c r="B1111" s="827"/>
      <c r="C1111" s="878"/>
      <c r="D1111" s="832"/>
      <c r="E1111" s="827">
        <v>2170101</v>
      </c>
      <c r="F1111" s="832" t="s">
        <v>1980</v>
      </c>
      <c r="G1111" s="833"/>
      <c r="H1111" s="834"/>
      <c r="J1111" s="816">
        <f ca="1">SUMIF(表2.2024年公共财政支出决算表!$A$6:$A$1505,E1111,表2.2024年公共财政支出决算表!$E$6:$E$1505)</f>
        <v>0</v>
      </c>
    </row>
    <row r="1112" ht="22.5" customHeight="1" spans="1:10">
      <c r="A1112" s="827"/>
      <c r="B1112" s="827"/>
      <c r="C1112" s="878"/>
      <c r="D1112" s="832"/>
      <c r="E1112" s="827">
        <v>2170102</v>
      </c>
      <c r="F1112" s="832" t="s">
        <v>1982</v>
      </c>
      <c r="G1112" s="833">
        <v>23</v>
      </c>
      <c r="H1112" s="834">
        <v>23</v>
      </c>
      <c r="J1112" s="816">
        <f ca="1">SUMIF(表2.2024年公共财政支出决算表!$A$6:$A$1505,E1112,表2.2024年公共财政支出决算表!$E$6:$E$1505)</f>
        <v>23</v>
      </c>
    </row>
    <row r="1113" ht="22.5" customHeight="1" spans="1:10">
      <c r="A1113" s="827"/>
      <c r="B1113" s="827"/>
      <c r="C1113" s="878"/>
      <c r="D1113" s="832"/>
      <c r="E1113" s="827">
        <v>2170103</v>
      </c>
      <c r="F1113" s="832" t="s">
        <v>1984</v>
      </c>
      <c r="G1113" s="833"/>
      <c r="H1113" s="834"/>
      <c r="J1113" s="816">
        <f ca="1">SUMIF(表2.2024年公共财政支出决算表!$A$6:$A$1505,E1113,表2.2024年公共财政支出决算表!$E$6:$E$1505)</f>
        <v>0</v>
      </c>
    </row>
    <row r="1114" ht="22.5" customHeight="1" spans="1:10">
      <c r="A1114" s="827"/>
      <c r="B1114" s="827"/>
      <c r="C1114" s="878"/>
      <c r="D1114" s="832"/>
      <c r="E1114" s="827">
        <v>2170104</v>
      </c>
      <c r="F1114" s="832" t="s">
        <v>3580</v>
      </c>
      <c r="G1114" s="833"/>
      <c r="H1114" s="834"/>
      <c r="J1114" s="816">
        <f ca="1">SUMIF(表2.2024年公共财政支出决算表!$A$6:$A$1505,E1114,表2.2024年公共财政支出决算表!$E$6:$E$1505)</f>
        <v>0</v>
      </c>
    </row>
    <row r="1115" ht="22.5" customHeight="1" spans="1:10">
      <c r="A1115" s="827"/>
      <c r="B1115" s="827"/>
      <c r="C1115" s="878"/>
      <c r="D1115" s="832"/>
      <c r="E1115" s="827">
        <v>2170150</v>
      </c>
      <c r="F1115" s="832" t="s">
        <v>1998</v>
      </c>
      <c r="G1115" s="833"/>
      <c r="H1115" s="834"/>
      <c r="J1115" s="816">
        <f ca="1">SUMIF(表2.2024年公共财政支出决算表!$A$6:$A$1505,E1115,表2.2024年公共财政支出决算表!$E$6:$E$1505)</f>
        <v>0</v>
      </c>
    </row>
    <row r="1116" ht="22.5" customHeight="1" spans="1:10">
      <c r="A1116" s="827"/>
      <c r="B1116" s="827"/>
      <c r="C1116" s="878"/>
      <c r="D1116" s="832"/>
      <c r="E1116" s="827">
        <v>2170199</v>
      </c>
      <c r="F1116" s="832" t="s">
        <v>3581</v>
      </c>
      <c r="G1116" s="833"/>
      <c r="H1116" s="834"/>
      <c r="J1116" s="816">
        <f ca="1">SUMIF(表2.2024年公共财政支出决算表!$A$6:$A$1505,E1116,表2.2024年公共财政支出决算表!$E$6:$E$1505)</f>
        <v>0</v>
      </c>
    </row>
    <row r="1117" ht="22.5" customHeight="1" spans="1:10">
      <c r="A1117" s="827"/>
      <c r="B1117" s="827"/>
      <c r="C1117" s="878"/>
      <c r="D1117" s="832"/>
      <c r="E1117" s="827">
        <v>21702</v>
      </c>
      <c r="F1117" s="828" t="s">
        <v>3582</v>
      </c>
      <c r="G1117" s="829">
        <f>SUM(G1118:G1126)</f>
        <v>0</v>
      </c>
      <c r="H1117" s="830">
        <f>SUM(H1118:H1126)</f>
        <v>0</v>
      </c>
      <c r="J1117" s="816">
        <f ca="1">SUMIF(表2.2024年公共财政支出决算表!$A$6:$A$1505,E1117,表2.2024年公共财政支出决算表!$E$6:$E$1505)</f>
        <v>0</v>
      </c>
    </row>
    <row r="1118" ht="22.5" customHeight="1" spans="1:10">
      <c r="A1118" s="827"/>
      <c r="B1118" s="827"/>
      <c r="C1118" s="878"/>
      <c r="D1118" s="832"/>
      <c r="E1118" s="827">
        <v>2170201</v>
      </c>
      <c r="F1118" s="832" t="s">
        <v>3583</v>
      </c>
      <c r="G1118" s="833"/>
      <c r="H1118" s="834"/>
      <c r="J1118" s="816">
        <f ca="1">SUMIF(表2.2024年公共财政支出决算表!$A$6:$A$1505,E1118,表2.2024年公共财政支出决算表!$E$6:$E$1505)</f>
        <v>0</v>
      </c>
    </row>
    <row r="1119" ht="22.5" customHeight="1" spans="1:10">
      <c r="A1119" s="827"/>
      <c r="B1119" s="827"/>
      <c r="C1119" s="878"/>
      <c r="D1119" s="832"/>
      <c r="E1119" s="827">
        <v>2170202</v>
      </c>
      <c r="F1119" s="832" t="s">
        <v>3584</v>
      </c>
      <c r="G1119" s="833"/>
      <c r="H1119" s="834"/>
      <c r="J1119" s="816">
        <f ca="1">SUMIF(表2.2024年公共财政支出决算表!$A$6:$A$1505,E1119,表2.2024年公共财政支出决算表!$E$6:$E$1505)</f>
        <v>0</v>
      </c>
    </row>
    <row r="1120" ht="22.5" customHeight="1" spans="1:10">
      <c r="A1120" s="827"/>
      <c r="B1120" s="827"/>
      <c r="C1120" s="878"/>
      <c r="D1120" s="832"/>
      <c r="E1120" s="827">
        <v>2170203</v>
      </c>
      <c r="F1120" s="832" t="s">
        <v>3585</v>
      </c>
      <c r="G1120" s="833"/>
      <c r="H1120" s="834"/>
      <c r="J1120" s="816">
        <f ca="1">SUMIF(表2.2024年公共财政支出决算表!$A$6:$A$1505,E1120,表2.2024年公共财政支出决算表!$E$6:$E$1505)</f>
        <v>0</v>
      </c>
    </row>
    <row r="1121" ht="22.5" customHeight="1" spans="1:10">
      <c r="A1121" s="827"/>
      <c r="B1121" s="827"/>
      <c r="C1121" s="878"/>
      <c r="D1121" s="832"/>
      <c r="E1121" s="827">
        <v>2170204</v>
      </c>
      <c r="F1121" s="832" t="s">
        <v>3586</v>
      </c>
      <c r="G1121" s="833"/>
      <c r="H1121" s="834"/>
      <c r="J1121" s="816">
        <f ca="1">SUMIF(表2.2024年公共财政支出决算表!$A$6:$A$1505,E1121,表2.2024年公共财政支出决算表!$E$6:$E$1505)</f>
        <v>0</v>
      </c>
    </row>
    <row r="1122" ht="22.5" customHeight="1" spans="1:10">
      <c r="A1122" s="827"/>
      <c r="B1122" s="827"/>
      <c r="C1122" s="878"/>
      <c r="D1122" s="832"/>
      <c r="E1122" s="827">
        <v>2170205</v>
      </c>
      <c r="F1122" s="832" t="s">
        <v>3587</v>
      </c>
      <c r="G1122" s="833"/>
      <c r="H1122" s="834"/>
      <c r="J1122" s="816">
        <f ca="1">SUMIF(表2.2024年公共财政支出决算表!$A$6:$A$1505,E1122,表2.2024年公共财政支出决算表!$E$6:$E$1505)</f>
        <v>0</v>
      </c>
    </row>
    <row r="1123" ht="22.5" customHeight="1" spans="1:10">
      <c r="A1123" s="827"/>
      <c r="B1123" s="827"/>
      <c r="C1123" s="878"/>
      <c r="D1123" s="832"/>
      <c r="E1123" s="827">
        <v>2170206</v>
      </c>
      <c r="F1123" s="832" t="s">
        <v>3588</v>
      </c>
      <c r="G1123" s="833"/>
      <c r="H1123" s="834"/>
      <c r="J1123" s="816">
        <f ca="1">SUMIF(表2.2024年公共财政支出决算表!$A$6:$A$1505,E1123,表2.2024年公共财政支出决算表!$E$6:$E$1505)</f>
        <v>0</v>
      </c>
    </row>
    <row r="1124" ht="22.5" customHeight="1" spans="1:10">
      <c r="A1124" s="827"/>
      <c r="B1124" s="827"/>
      <c r="C1124" s="878"/>
      <c r="D1124" s="832"/>
      <c r="E1124" s="827">
        <v>2170207</v>
      </c>
      <c r="F1124" s="832" t="s">
        <v>3589</v>
      </c>
      <c r="G1124" s="833"/>
      <c r="H1124" s="834"/>
      <c r="J1124" s="816">
        <f ca="1">SUMIF(表2.2024年公共财政支出决算表!$A$6:$A$1505,E1124,表2.2024年公共财政支出决算表!$E$6:$E$1505)</f>
        <v>0</v>
      </c>
    </row>
    <row r="1125" ht="22.5" customHeight="1" spans="1:10">
      <c r="A1125" s="827"/>
      <c r="B1125" s="827"/>
      <c r="C1125" s="878"/>
      <c r="D1125" s="832"/>
      <c r="E1125" s="827">
        <v>2170208</v>
      </c>
      <c r="F1125" s="832" t="s">
        <v>3590</v>
      </c>
      <c r="G1125" s="833"/>
      <c r="H1125" s="834"/>
      <c r="J1125" s="816">
        <f ca="1">SUMIF(表2.2024年公共财政支出决算表!$A$6:$A$1505,E1125,表2.2024年公共财政支出决算表!$E$6:$E$1505)</f>
        <v>0</v>
      </c>
    </row>
    <row r="1126" ht="22.5" customHeight="1" spans="1:10">
      <c r="A1126" s="827"/>
      <c r="B1126" s="827"/>
      <c r="C1126" s="878"/>
      <c r="D1126" s="832"/>
      <c r="E1126" s="827">
        <v>2170299</v>
      </c>
      <c r="F1126" s="832" t="s">
        <v>3591</v>
      </c>
      <c r="G1126" s="833"/>
      <c r="H1126" s="834"/>
      <c r="J1126" s="816">
        <f ca="1">SUMIF(表2.2024年公共财政支出决算表!$A$6:$A$1505,E1126,表2.2024年公共财政支出决算表!$E$6:$E$1505)</f>
        <v>0</v>
      </c>
    </row>
    <row r="1127" ht="22.5" customHeight="1" spans="1:10">
      <c r="A1127" s="827"/>
      <c r="B1127" s="827"/>
      <c r="C1127" s="878"/>
      <c r="D1127" s="832"/>
      <c r="E1127" s="827">
        <v>21703</v>
      </c>
      <c r="F1127" s="828" t="s">
        <v>3592</v>
      </c>
      <c r="G1127" s="829">
        <f>SUM(G1128:G1132)</f>
        <v>10</v>
      </c>
      <c r="H1127" s="830">
        <f>SUM(H1128:H1132)</f>
        <v>10</v>
      </c>
      <c r="J1127" s="816">
        <f ca="1">SUMIF(表2.2024年公共财政支出决算表!$A$6:$A$1505,E1127,表2.2024年公共财政支出决算表!$E$6:$E$1505)</f>
        <v>10</v>
      </c>
    </row>
    <row r="1128" ht="22.5" customHeight="1" spans="1:10">
      <c r="A1128" s="827"/>
      <c r="B1128" s="827"/>
      <c r="C1128" s="878"/>
      <c r="D1128" s="832"/>
      <c r="E1128" s="827">
        <v>2170301</v>
      </c>
      <c r="F1128" s="832" t="s">
        <v>3593</v>
      </c>
      <c r="G1128" s="833"/>
      <c r="H1128" s="834"/>
      <c r="J1128" s="816">
        <f ca="1">SUMIF(表2.2024年公共财政支出决算表!$A$6:$A$1505,E1128,表2.2024年公共财政支出决算表!$E$6:$E$1505)</f>
        <v>0</v>
      </c>
    </row>
    <row r="1129" ht="22.5" customHeight="1" spans="1:10">
      <c r="A1129" s="827"/>
      <c r="B1129" s="827"/>
      <c r="C1129" s="878"/>
      <c r="D1129" s="832"/>
      <c r="E1129" s="827">
        <v>2170302</v>
      </c>
      <c r="F1129" s="832" t="s">
        <v>3594</v>
      </c>
      <c r="G1129" s="833">
        <v>10</v>
      </c>
      <c r="H1129" s="834">
        <v>10</v>
      </c>
      <c r="J1129" s="816">
        <f ca="1">SUMIF(表2.2024年公共财政支出决算表!$A$6:$A$1505,E1129,表2.2024年公共财政支出决算表!$E$6:$E$1505)</f>
        <v>10</v>
      </c>
    </row>
    <row r="1130" ht="22.5" customHeight="1" spans="1:10">
      <c r="A1130" s="827"/>
      <c r="B1130" s="827"/>
      <c r="C1130" s="878"/>
      <c r="D1130" s="832"/>
      <c r="E1130" s="827">
        <v>2170303</v>
      </c>
      <c r="F1130" s="832" t="s">
        <v>3595</v>
      </c>
      <c r="G1130" s="833"/>
      <c r="H1130" s="834"/>
      <c r="J1130" s="816">
        <f ca="1">SUMIF(表2.2024年公共财政支出决算表!$A$6:$A$1505,E1130,表2.2024年公共财政支出决算表!$E$6:$E$1505)</f>
        <v>0</v>
      </c>
    </row>
    <row r="1131" ht="22.5" customHeight="1" spans="1:10">
      <c r="A1131" s="827"/>
      <c r="B1131" s="827"/>
      <c r="C1131" s="878"/>
      <c r="D1131" s="832"/>
      <c r="E1131" s="827">
        <v>2170304</v>
      </c>
      <c r="F1131" s="832" t="s">
        <v>3596</v>
      </c>
      <c r="G1131" s="833"/>
      <c r="H1131" s="834"/>
      <c r="J1131" s="816">
        <f ca="1">SUMIF(表2.2024年公共财政支出决算表!$A$6:$A$1505,E1131,表2.2024年公共财政支出决算表!$E$6:$E$1505)</f>
        <v>0</v>
      </c>
    </row>
    <row r="1132" ht="22.5" customHeight="1" spans="1:10">
      <c r="A1132" s="827"/>
      <c r="B1132" s="827"/>
      <c r="C1132" s="878"/>
      <c r="D1132" s="832"/>
      <c r="E1132" s="827">
        <v>2170399</v>
      </c>
      <c r="F1132" s="832" t="s">
        <v>3597</v>
      </c>
      <c r="G1132" s="833"/>
      <c r="H1132" s="834"/>
      <c r="J1132" s="816">
        <f ca="1">SUMIF(表2.2024年公共财政支出决算表!$A$6:$A$1505,E1132,表2.2024年公共财政支出决算表!$E$6:$E$1505)</f>
        <v>0</v>
      </c>
    </row>
    <row r="1133" ht="22.5" customHeight="1" spans="1:10">
      <c r="A1133" s="827"/>
      <c r="B1133" s="827"/>
      <c r="C1133" s="878"/>
      <c r="D1133" s="832"/>
      <c r="E1133" s="827">
        <v>21704</v>
      </c>
      <c r="F1133" s="828" t="s">
        <v>3598</v>
      </c>
      <c r="G1133" s="829">
        <f>SUM(G1134:G1135)</f>
        <v>0</v>
      </c>
      <c r="H1133" s="830">
        <f>SUM(H1134:H1135)</f>
        <v>0</v>
      </c>
      <c r="J1133" s="816">
        <f ca="1">SUMIF(表2.2024年公共财政支出决算表!$A$6:$A$1505,E1133,表2.2024年公共财政支出决算表!$E$6:$E$1505)</f>
        <v>0</v>
      </c>
    </row>
    <row r="1134" ht="22.5" customHeight="1" spans="1:10">
      <c r="A1134" s="827"/>
      <c r="B1134" s="827"/>
      <c r="C1134" s="878"/>
      <c r="D1134" s="832"/>
      <c r="E1134" s="827">
        <v>2170401</v>
      </c>
      <c r="F1134" s="832" t="s">
        <v>3599</v>
      </c>
      <c r="G1134" s="833"/>
      <c r="H1134" s="834"/>
      <c r="J1134" s="816">
        <f ca="1">SUMIF(表2.2024年公共财政支出决算表!$A$6:$A$1505,E1134,表2.2024年公共财政支出决算表!$E$6:$E$1505)</f>
        <v>0</v>
      </c>
    </row>
    <row r="1135" ht="22.5" customHeight="1" spans="1:10">
      <c r="A1135" s="827"/>
      <c r="B1135" s="827"/>
      <c r="C1135" s="878"/>
      <c r="D1135" s="832"/>
      <c r="E1135" s="827">
        <v>2170499</v>
      </c>
      <c r="F1135" s="832" t="s">
        <v>3600</v>
      </c>
      <c r="G1135" s="833"/>
      <c r="H1135" s="834"/>
      <c r="J1135" s="816">
        <f ca="1">SUMIF(表2.2024年公共财政支出决算表!$A$6:$A$1505,E1135,表2.2024年公共财政支出决算表!$E$6:$E$1505)</f>
        <v>0</v>
      </c>
    </row>
    <row r="1136" ht="22.5" customHeight="1" spans="1:10">
      <c r="A1136" s="827"/>
      <c r="B1136" s="827"/>
      <c r="C1136" s="878"/>
      <c r="D1136" s="832"/>
      <c r="E1136" s="827">
        <v>21799</v>
      </c>
      <c r="F1136" s="828" t="s">
        <v>3601</v>
      </c>
      <c r="G1136" s="829">
        <f>G1137+G1138</f>
        <v>0</v>
      </c>
      <c r="H1136" s="830">
        <f>H1137+H1138</f>
        <v>0</v>
      </c>
      <c r="J1136" s="816">
        <f ca="1">SUMIF(表2.2024年公共财政支出决算表!$A$6:$A$1505,E1136,表2.2024年公共财政支出决算表!$E$6:$E$1505)</f>
        <v>0</v>
      </c>
    </row>
    <row r="1137" ht="22.5" customHeight="1" spans="1:10">
      <c r="A1137" s="827"/>
      <c r="B1137" s="827"/>
      <c r="C1137" s="878"/>
      <c r="D1137" s="832"/>
      <c r="E1137" s="827">
        <v>2179902</v>
      </c>
      <c r="F1137" s="832" t="s">
        <v>3602</v>
      </c>
      <c r="G1137" s="833"/>
      <c r="H1137" s="834"/>
      <c r="J1137" s="816">
        <f ca="1">SUMIF(表2.2024年公共财政支出决算表!$A$6:$A$1505,E1137,表2.2024年公共财政支出决算表!$E$6:$E$1505)</f>
        <v>0</v>
      </c>
    </row>
    <row r="1138" ht="22.5" customHeight="1" spans="1:10">
      <c r="A1138" s="827"/>
      <c r="B1138" s="827"/>
      <c r="C1138" s="878"/>
      <c r="D1138" s="832"/>
      <c r="E1138" s="827">
        <v>2179999</v>
      </c>
      <c r="F1138" s="832" t="s">
        <v>3603</v>
      </c>
      <c r="G1138" s="833"/>
      <c r="H1138" s="834"/>
      <c r="J1138" s="816">
        <f ca="1">SUMIF(表2.2024年公共财政支出决算表!$A$6:$A$1505,E1138,表2.2024年公共财政支出决算表!$E$6:$E$1505)</f>
        <v>0</v>
      </c>
    </row>
    <row r="1139" ht="22.5" customHeight="1" spans="1:10">
      <c r="A1139" s="827"/>
      <c r="B1139" s="827"/>
      <c r="C1139" s="878"/>
      <c r="D1139" s="832"/>
      <c r="E1139" s="827">
        <v>219</v>
      </c>
      <c r="F1139" s="828" t="s">
        <v>3604</v>
      </c>
      <c r="G1139" s="829">
        <f>SUM(G1140:G1148)</f>
        <v>0</v>
      </c>
      <c r="H1139" s="830">
        <f>SUM(H1140:H1148)</f>
        <v>0</v>
      </c>
      <c r="J1139" s="816">
        <f ca="1">SUMIF(表2.2024年公共财政支出决算表!$A$6:$A$1505,E1139,表2.2024年公共财政支出决算表!$E$6:$E$1505)</f>
        <v>0</v>
      </c>
    </row>
    <row r="1140" ht="22.5" customHeight="1" spans="1:10">
      <c r="A1140" s="827"/>
      <c r="B1140" s="827"/>
      <c r="C1140" s="878"/>
      <c r="D1140" s="832"/>
      <c r="E1140" s="827">
        <v>21901</v>
      </c>
      <c r="F1140" s="828" t="s">
        <v>3605</v>
      </c>
      <c r="G1140" s="833"/>
      <c r="H1140" s="834"/>
      <c r="J1140" s="816">
        <f ca="1">SUMIF(表2.2024年公共财政支出决算表!$A$6:$A$1505,E1140,表2.2024年公共财政支出决算表!$E$6:$E$1505)</f>
        <v>0</v>
      </c>
    </row>
    <row r="1141" ht="22.5" customHeight="1" spans="1:10">
      <c r="A1141" s="827"/>
      <c r="B1141" s="827"/>
      <c r="C1141" s="878"/>
      <c r="D1141" s="832"/>
      <c r="E1141" s="827">
        <v>21902</v>
      </c>
      <c r="F1141" s="828" t="s">
        <v>3606</v>
      </c>
      <c r="G1141" s="833"/>
      <c r="H1141" s="834"/>
      <c r="J1141" s="816">
        <f ca="1">SUMIF(表2.2024年公共财政支出决算表!$A$6:$A$1505,E1141,表2.2024年公共财政支出决算表!$E$6:$E$1505)</f>
        <v>0</v>
      </c>
    </row>
    <row r="1142" ht="22.5" customHeight="1" spans="1:10">
      <c r="A1142" s="827"/>
      <c r="B1142" s="827"/>
      <c r="C1142" s="878"/>
      <c r="D1142" s="832"/>
      <c r="E1142" s="827">
        <v>21903</v>
      </c>
      <c r="F1142" s="828" t="s">
        <v>3607</v>
      </c>
      <c r="G1142" s="833"/>
      <c r="H1142" s="834"/>
      <c r="J1142" s="816">
        <f ca="1">SUMIF(表2.2024年公共财政支出决算表!$A$6:$A$1505,E1142,表2.2024年公共财政支出决算表!$E$6:$E$1505)</f>
        <v>0</v>
      </c>
    </row>
    <row r="1143" ht="22.5" customHeight="1" spans="1:10">
      <c r="A1143" s="827"/>
      <c r="B1143" s="827"/>
      <c r="C1143" s="878"/>
      <c r="D1143" s="832"/>
      <c r="E1143" s="827">
        <v>21904</v>
      </c>
      <c r="F1143" s="828" t="s">
        <v>3608</v>
      </c>
      <c r="G1143" s="833"/>
      <c r="H1143" s="834"/>
      <c r="J1143" s="816">
        <f ca="1">SUMIF(表2.2024年公共财政支出决算表!$A$6:$A$1505,E1143,表2.2024年公共财政支出决算表!$E$6:$E$1505)</f>
        <v>0</v>
      </c>
    </row>
    <row r="1144" ht="22.5" customHeight="1" spans="1:10">
      <c r="A1144" s="827"/>
      <c r="B1144" s="827"/>
      <c r="C1144" s="878"/>
      <c r="D1144" s="832"/>
      <c r="E1144" s="827">
        <v>21905</v>
      </c>
      <c r="F1144" s="828" t="s">
        <v>3609</v>
      </c>
      <c r="G1144" s="833"/>
      <c r="H1144" s="834"/>
      <c r="J1144" s="816">
        <f ca="1">SUMIF(表2.2024年公共财政支出决算表!$A$6:$A$1505,E1144,表2.2024年公共财政支出决算表!$E$6:$E$1505)</f>
        <v>0</v>
      </c>
    </row>
    <row r="1145" ht="22.5" customHeight="1" spans="1:10">
      <c r="A1145" s="827"/>
      <c r="B1145" s="827"/>
      <c r="C1145" s="878"/>
      <c r="D1145" s="832"/>
      <c r="E1145" s="827">
        <v>21906</v>
      </c>
      <c r="F1145" s="828" t="s">
        <v>3387</v>
      </c>
      <c r="G1145" s="833"/>
      <c r="H1145" s="834"/>
      <c r="J1145" s="816">
        <f ca="1">SUMIF(表2.2024年公共财政支出决算表!$A$6:$A$1505,E1145,表2.2024年公共财政支出决算表!$E$6:$E$1505)</f>
        <v>0</v>
      </c>
    </row>
    <row r="1146" ht="22.5" customHeight="1" spans="1:10">
      <c r="A1146" s="827"/>
      <c r="B1146" s="827"/>
      <c r="C1146" s="878"/>
      <c r="D1146" s="832"/>
      <c r="E1146" s="827">
        <v>21907</v>
      </c>
      <c r="F1146" s="828" t="s">
        <v>3610</v>
      </c>
      <c r="G1146" s="833"/>
      <c r="H1146" s="834"/>
      <c r="J1146" s="816">
        <f ca="1">SUMIF(表2.2024年公共财政支出决算表!$A$6:$A$1505,E1146,表2.2024年公共财政支出决算表!$E$6:$E$1505)</f>
        <v>0</v>
      </c>
    </row>
    <row r="1147" ht="22.5" customHeight="1" spans="1:10">
      <c r="A1147" s="827"/>
      <c r="B1147" s="827"/>
      <c r="C1147" s="878"/>
      <c r="D1147" s="832"/>
      <c r="E1147" s="827">
        <v>21908</v>
      </c>
      <c r="F1147" s="828" t="s">
        <v>3611</v>
      </c>
      <c r="G1147" s="833"/>
      <c r="H1147" s="834"/>
      <c r="J1147" s="816">
        <f ca="1">SUMIF(表2.2024年公共财政支出决算表!$A$6:$A$1505,E1147,表2.2024年公共财政支出决算表!$E$6:$E$1505)</f>
        <v>0</v>
      </c>
    </row>
    <row r="1148" ht="22.5" customHeight="1" spans="1:10">
      <c r="A1148" s="827"/>
      <c r="B1148" s="827"/>
      <c r="C1148" s="878"/>
      <c r="D1148" s="832"/>
      <c r="E1148" s="827">
        <v>21999</v>
      </c>
      <c r="F1148" s="828" t="s">
        <v>3612</v>
      </c>
      <c r="G1148" s="833"/>
      <c r="H1148" s="834"/>
      <c r="J1148" s="816">
        <f ca="1">SUMIF(表2.2024年公共财政支出决算表!$A$6:$A$1505,E1148,表2.2024年公共财政支出决算表!$E$6:$E$1505)</f>
        <v>0</v>
      </c>
    </row>
    <row r="1149" ht="22.5" customHeight="1" spans="1:10">
      <c r="A1149" s="827"/>
      <c r="B1149" s="827"/>
      <c r="C1149" s="878"/>
      <c r="D1149" s="832"/>
      <c r="E1149" s="827">
        <v>220</v>
      </c>
      <c r="F1149" s="828" t="s">
        <v>3357</v>
      </c>
      <c r="G1149" s="829">
        <f>G1150+G1177+G1192</f>
        <v>2010.792833</v>
      </c>
      <c r="H1149" s="830">
        <f>H1150+H1177+H1192</f>
        <v>2011</v>
      </c>
      <c r="J1149" s="816">
        <f ca="1">SUMIF(表2.2024年公共财政支出决算表!$A$6:$A$1505,E1149,表2.2024年公共财政支出决算表!$E$6:$E$1505)</f>
        <v>2011</v>
      </c>
    </row>
    <row r="1150" ht="22.5" customHeight="1" spans="1:10">
      <c r="A1150" s="827"/>
      <c r="B1150" s="827"/>
      <c r="C1150" s="881"/>
      <c r="D1150" s="832"/>
      <c r="E1150" s="827">
        <v>22001</v>
      </c>
      <c r="F1150" s="828" t="s">
        <v>3613</v>
      </c>
      <c r="G1150" s="829">
        <f>SUM(G1151:G1176)</f>
        <v>1893.704033</v>
      </c>
      <c r="H1150" s="830">
        <f>SUM(H1151:H1176)</f>
        <v>1894</v>
      </c>
      <c r="J1150" s="816">
        <f ca="1">SUMIF(表2.2024年公共财政支出决算表!$A$6:$A$1505,E1150,表2.2024年公共财政支出决算表!$E$6:$E$1505)</f>
        <v>1894</v>
      </c>
    </row>
    <row r="1151" ht="22.5" customHeight="1" spans="1:10">
      <c r="A1151" s="827"/>
      <c r="B1151" s="827"/>
      <c r="C1151" s="881"/>
      <c r="D1151" s="832"/>
      <c r="E1151" s="827">
        <v>2200101</v>
      </c>
      <c r="F1151" s="832" t="s">
        <v>1980</v>
      </c>
      <c r="G1151" s="833">
        <v>831.096228</v>
      </c>
      <c r="H1151" s="834">
        <v>831</v>
      </c>
      <c r="J1151" s="816">
        <f ca="1">SUMIF(表2.2024年公共财政支出决算表!$A$6:$A$1505,E1151,表2.2024年公共财政支出决算表!$E$6:$E$1505)</f>
        <v>831</v>
      </c>
    </row>
    <row r="1152" ht="22.5" customHeight="1" spans="1:10">
      <c r="A1152" s="827"/>
      <c r="B1152" s="827"/>
      <c r="C1152" s="881"/>
      <c r="D1152" s="832"/>
      <c r="E1152" s="827">
        <v>2200102</v>
      </c>
      <c r="F1152" s="832" t="s">
        <v>1982</v>
      </c>
      <c r="G1152" s="833">
        <v>55.2099</v>
      </c>
      <c r="H1152" s="834">
        <v>55</v>
      </c>
      <c r="J1152" s="816">
        <f ca="1">SUMIF(表2.2024年公共财政支出决算表!$A$6:$A$1505,E1152,表2.2024年公共财政支出决算表!$E$6:$E$1505)</f>
        <v>55</v>
      </c>
    </row>
    <row r="1153" ht="22.5" customHeight="1" spans="1:10">
      <c r="A1153" s="827"/>
      <c r="B1153" s="827"/>
      <c r="C1153" s="881"/>
      <c r="D1153" s="832"/>
      <c r="E1153" s="827">
        <v>2200103</v>
      </c>
      <c r="F1153" s="832" t="s">
        <v>1984</v>
      </c>
      <c r="G1153" s="833"/>
      <c r="H1153" s="834"/>
      <c r="J1153" s="816">
        <f ca="1">SUMIF(表2.2024年公共财政支出决算表!$A$6:$A$1505,E1153,表2.2024年公共财政支出决算表!$E$6:$E$1505)</f>
        <v>0</v>
      </c>
    </row>
    <row r="1154" ht="22.5" customHeight="1" spans="1:10">
      <c r="A1154" s="827"/>
      <c r="B1154" s="827"/>
      <c r="C1154" s="881"/>
      <c r="D1154" s="832"/>
      <c r="E1154" s="827">
        <v>2200104</v>
      </c>
      <c r="F1154" s="832" t="s">
        <v>3614</v>
      </c>
      <c r="G1154" s="833">
        <v>150</v>
      </c>
      <c r="H1154" s="834">
        <v>150</v>
      </c>
      <c r="J1154" s="816">
        <f ca="1">SUMIF(表2.2024年公共财政支出决算表!$A$6:$A$1505,E1154,表2.2024年公共财政支出决算表!$E$6:$E$1505)</f>
        <v>150</v>
      </c>
    </row>
    <row r="1155" ht="22.5" customHeight="1" spans="1:10">
      <c r="A1155" s="827"/>
      <c r="B1155" s="827"/>
      <c r="C1155" s="881"/>
      <c r="D1155" s="832"/>
      <c r="E1155" s="827">
        <v>2200106</v>
      </c>
      <c r="F1155" s="832" t="s">
        <v>3615</v>
      </c>
      <c r="G1155" s="833">
        <v>194.29</v>
      </c>
      <c r="H1155" s="834">
        <v>195</v>
      </c>
      <c r="J1155" s="816">
        <f ca="1">SUMIF(表2.2024年公共财政支出决算表!$A$6:$A$1505,E1155,表2.2024年公共财政支出决算表!$E$6:$E$1505)</f>
        <v>195</v>
      </c>
    </row>
    <row r="1156" ht="22.5" customHeight="1" spans="1:10">
      <c r="A1156" s="827"/>
      <c r="B1156" s="827"/>
      <c r="C1156" s="881"/>
      <c r="D1156" s="832"/>
      <c r="E1156" s="827">
        <v>2200107</v>
      </c>
      <c r="F1156" s="832" t="s">
        <v>3616</v>
      </c>
      <c r="G1156" s="833"/>
      <c r="H1156" s="834"/>
      <c r="J1156" s="816">
        <f ca="1">SUMIF(表2.2024年公共财政支出决算表!$A$6:$A$1505,E1156,表2.2024年公共财政支出决算表!$E$6:$E$1505)</f>
        <v>0</v>
      </c>
    </row>
    <row r="1157" ht="22.5" customHeight="1" spans="1:10">
      <c r="A1157" s="827"/>
      <c r="B1157" s="827"/>
      <c r="C1157" s="881"/>
      <c r="D1157" s="832"/>
      <c r="E1157" s="827">
        <v>2200108</v>
      </c>
      <c r="F1157" s="832" t="s">
        <v>3617</v>
      </c>
      <c r="G1157" s="833"/>
      <c r="H1157" s="834"/>
      <c r="J1157" s="816">
        <f ca="1">SUMIF(表2.2024年公共财政支出决算表!$A$6:$A$1505,E1157,表2.2024年公共财政支出决算表!$E$6:$E$1505)</f>
        <v>0</v>
      </c>
    </row>
    <row r="1158" ht="22.5" customHeight="1" spans="1:10">
      <c r="A1158" s="827"/>
      <c r="B1158" s="827"/>
      <c r="C1158" s="881"/>
      <c r="D1158" s="832"/>
      <c r="E1158" s="827">
        <v>2200109</v>
      </c>
      <c r="F1158" s="832" t="s">
        <v>3618</v>
      </c>
      <c r="G1158" s="833"/>
      <c r="H1158" s="834"/>
      <c r="J1158" s="816">
        <f ca="1">SUMIF(表2.2024年公共财政支出决算表!$A$6:$A$1505,E1158,表2.2024年公共财政支出决算表!$E$6:$E$1505)</f>
        <v>0</v>
      </c>
    </row>
    <row r="1159" ht="22.5" customHeight="1" spans="1:10">
      <c r="A1159" s="827"/>
      <c r="B1159" s="827"/>
      <c r="C1159" s="881"/>
      <c r="D1159" s="832"/>
      <c r="E1159" s="827">
        <v>2200112</v>
      </c>
      <c r="F1159" s="832" t="s">
        <v>3619</v>
      </c>
      <c r="G1159" s="833">
        <v>663.060905</v>
      </c>
      <c r="H1159" s="834">
        <v>663</v>
      </c>
      <c r="J1159" s="816">
        <f ca="1">SUMIF(表2.2024年公共财政支出决算表!$A$6:$A$1505,E1159,表2.2024年公共财政支出决算表!$E$6:$E$1505)</f>
        <v>663</v>
      </c>
    </row>
    <row r="1160" ht="22.5" customHeight="1" spans="1:10">
      <c r="A1160" s="827"/>
      <c r="B1160" s="827"/>
      <c r="C1160" s="881"/>
      <c r="D1160" s="832"/>
      <c r="E1160" s="827">
        <v>2200113</v>
      </c>
      <c r="F1160" s="832" t="s">
        <v>3620</v>
      </c>
      <c r="G1160" s="833"/>
      <c r="H1160" s="834"/>
      <c r="J1160" s="816">
        <f ca="1">SUMIF(表2.2024年公共财政支出决算表!$A$6:$A$1505,E1160,表2.2024年公共财政支出决算表!$E$6:$E$1505)</f>
        <v>0</v>
      </c>
    </row>
    <row r="1161" ht="22.5" customHeight="1" spans="1:10">
      <c r="A1161" s="827"/>
      <c r="B1161" s="827"/>
      <c r="C1161" s="881"/>
      <c r="D1161" s="832"/>
      <c r="E1161" s="827">
        <v>2200114</v>
      </c>
      <c r="F1161" s="832" t="s">
        <v>3621</v>
      </c>
      <c r="G1161" s="833"/>
      <c r="H1161" s="834"/>
      <c r="J1161" s="816">
        <f ca="1">SUMIF(表2.2024年公共财政支出决算表!$A$6:$A$1505,E1161,表2.2024年公共财政支出决算表!$E$6:$E$1505)</f>
        <v>0</v>
      </c>
    </row>
    <row r="1162" ht="22.5" customHeight="1" spans="1:10">
      <c r="A1162" s="827"/>
      <c r="B1162" s="827"/>
      <c r="C1162" s="881"/>
      <c r="D1162" s="832"/>
      <c r="E1162" s="827">
        <v>2200115</v>
      </c>
      <c r="F1162" s="832" t="s">
        <v>3622</v>
      </c>
      <c r="G1162" s="833"/>
      <c r="H1162" s="834"/>
      <c r="J1162" s="816">
        <f ca="1">SUMIF(表2.2024年公共财政支出决算表!$A$6:$A$1505,E1162,表2.2024年公共财政支出决算表!$E$6:$E$1505)</f>
        <v>0</v>
      </c>
    </row>
    <row r="1163" ht="22.5" customHeight="1" spans="1:10">
      <c r="A1163" s="827"/>
      <c r="B1163" s="827"/>
      <c r="C1163" s="881"/>
      <c r="D1163" s="832"/>
      <c r="E1163" s="827">
        <v>2200116</v>
      </c>
      <c r="F1163" s="832" t="s">
        <v>3623</v>
      </c>
      <c r="G1163" s="833"/>
      <c r="H1163" s="834"/>
      <c r="J1163" s="816">
        <f ca="1">SUMIF(表2.2024年公共财政支出决算表!$A$6:$A$1505,E1163,表2.2024年公共财政支出决算表!$E$6:$E$1505)</f>
        <v>0</v>
      </c>
    </row>
    <row r="1164" ht="22.5" customHeight="1" spans="1:10">
      <c r="A1164" s="827"/>
      <c r="B1164" s="827"/>
      <c r="C1164" s="881"/>
      <c r="D1164" s="832"/>
      <c r="E1164" s="827">
        <v>2200119</v>
      </c>
      <c r="F1164" s="832" t="s">
        <v>3624</v>
      </c>
      <c r="G1164" s="833"/>
      <c r="H1164" s="834"/>
      <c r="J1164" s="816">
        <f ca="1">SUMIF(表2.2024年公共财政支出决算表!$A$6:$A$1505,E1164,表2.2024年公共财政支出决算表!$E$6:$E$1505)</f>
        <v>0</v>
      </c>
    </row>
    <row r="1165" ht="22.5" customHeight="1" spans="1:10">
      <c r="A1165" s="827"/>
      <c r="B1165" s="827"/>
      <c r="C1165" s="881"/>
      <c r="D1165" s="832"/>
      <c r="E1165" s="827">
        <v>2200120</v>
      </c>
      <c r="F1165" s="832" t="s">
        <v>3625</v>
      </c>
      <c r="G1165" s="833"/>
      <c r="H1165" s="834"/>
      <c r="J1165" s="816">
        <f ca="1">SUMIF(表2.2024年公共财政支出决算表!$A$6:$A$1505,E1165,表2.2024年公共财政支出决算表!$E$6:$E$1505)</f>
        <v>0</v>
      </c>
    </row>
    <row r="1166" ht="22.5" customHeight="1" spans="1:10">
      <c r="A1166" s="827"/>
      <c r="B1166" s="827"/>
      <c r="C1166" s="881"/>
      <c r="D1166" s="832"/>
      <c r="E1166" s="827">
        <v>2200121</v>
      </c>
      <c r="F1166" s="832" t="s">
        <v>3626</v>
      </c>
      <c r="G1166" s="833"/>
      <c r="H1166" s="834"/>
      <c r="J1166" s="816">
        <f ca="1">SUMIF(表2.2024年公共财政支出决算表!$A$6:$A$1505,E1166,表2.2024年公共财政支出决算表!$E$6:$E$1505)</f>
        <v>0</v>
      </c>
    </row>
    <row r="1167" ht="22.5" customHeight="1" spans="1:10">
      <c r="A1167" s="827"/>
      <c r="B1167" s="827"/>
      <c r="C1167" s="881"/>
      <c r="D1167" s="832"/>
      <c r="E1167" s="827">
        <v>2200122</v>
      </c>
      <c r="F1167" s="832" t="s">
        <v>3627</v>
      </c>
      <c r="G1167" s="833"/>
      <c r="H1167" s="834"/>
      <c r="J1167" s="816">
        <f ca="1">SUMIF(表2.2024年公共财政支出决算表!$A$6:$A$1505,E1167,表2.2024年公共财政支出决算表!$E$6:$E$1505)</f>
        <v>0</v>
      </c>
    </row>
    <row r="1168" ht="22.5" customHeight="1" spans="1:10">
      <c r="A1168" s="827"/>
      <c r="B1168" s="827"/>
      <c r="C1168" s="878"/>
      <c r="D1168" s="832"/>
      <c r="E1168" s="827">
        <v>2200123</v>
      </c>
      <c r="F1168" s="832" t="s">
        <v>3628</v>
      </c>
      <c r="G1168" s="833"/>
      <c r="H1168" s="834"/>
      <c r="J1168" s="816">
        <f ca="1">SUMIF(表2.2024年公共财政支出决算表!$A$6:$A$1505,E1168,表2.2024年公共财政支出决算表!$E$6:$E$1505)</f>
        <v>0</v>
      </c>
    </row>
    <row r="1169" ht="22.5" customHeight="1" spans="1:10">
      <c r="A1169" s="827"/>
      <c r="B1169" s="827"/>
      <c r="C1169" s="878"/>
      <c r="D1169" s="832"/>
      <c r="E1169" s="827">
        <v>2200124</v>
      </c>
      <c r="F1169" s="832" t="s">
        <v>3629</v>
      </c>
      <c r="G1169" s="833"/>
      <c r="H1169" s="834"/>
      <c r="J1169" s="816">
        <f ca="1">SUMIF(表2.2024年公共财政支出决算表!$A$6:$A$1505,E1169,表2.2024年公共财政支出决算表!$E$6:$E$1505)</f>
        <v>0</v>
      </c>
    </row>
    <row r="1170" ht="22.5" customHeight="1" spans="1:10">
      <c r="A1170" s="827"/>
      <c r="B1170" s="827"/>
      <c r="C1170" s="878"/>
      <c r="D1170" s="832"/>
      <c r="E1170" s="827">
        <v>2200125</v>
      </c>
      <c r="F1170" s="832" t="s">
        <v>3630</v>
      </c>
      <c r="G1170" s="833"/>
      <c r="H1170" s="834"/>
      <c r="J1170" s="816">
        <f ca="1">SUMIF(表2.2024年公共财政支出决算表!$A$6:$A$1505,E1170,表2.2024年公共财政支出决算表!$E$6:$E$1505)</f>
        <v>0</v>
      </c>
    </row>
    <row r="1171" ht="22.5" customHeight="1" spans="1:10">
      <c r="A1171" s="827"/>
      <c r="B1171" s="827"/>
      <c r="C1171" s="878"/>
      <c r="D1171" s="832"/>
      <c r="E1171" s="827">
        <v>2200126</v>
      </c>
      <c r="F1171" s="832" t="s">
        <v>3631</v>
      </c>
      <c r="G1171" s="833"/>
      <c r="H1171" s="834"/>
      <c r="J1171" s="816">
        <f ca="1">SUMIF(表2.2024年公共财政支出决算表!$A$6:$A$1505,E1171,表2.2024年公共财政支出决算表!$E$6:$E$1505)</f>
        <v>0</v>
      </c>
    </row>
    <row r="1172" ht="22.5" customHeight="1" spans="1:10">
      <c r="A1172" s="827"/>
      <c r="B1172" s="827"/>
      <c r="C1172" s="878"/>
      <c r="D1172" s="832"/>
      <c r="E1172" s="827">
        <v>2200127</v>
      </c>
      <c r="F1172" s="832" t="s">
        <v>3632</v>
      </c>
      <c r="G1172" s="833"/>
      <c r="H1172" s="834"/>
      <c r="J1172" s="816">
        <f ca="1">SUMIF(表2.2024年公共财政支出决算表!$A$6:$A$1505,E1172,表2.2024年公共财政支出决算表!$E$6:$E$1505)</f>
        <v>0</v>
      </c>
    </row>
    <row r="1173" ht="22.5" customHeight="1" spans="1:10">
      <c r="A1173" s="827"/>
      <c r="B1173" s="827"/>
      <c r="C1173" s="878"/>
      <c r="D1173" s="832"/>
      <c r="E1173" s="827">
        <v>2200128</v>
      </c>
      <c r="F1173" s="832" t="s">
        <v>3633</v>
      </c>
      <c r="G1173" s="833"/>
      <c r="H1173" s="834"/>
      <c r="J1173" s="816">
        <f ca="1">SUMIF(表2.2024年公共财政支出决算表!$A$6:$A$1505,E1173,表2.2024年公共财政支出决算表!$E$6:$E$1505)</f>
        <v>0</v>
      </c>
    </row>
    <row r="1174" ht="22.5" customHeight="1" spans="1:10">
      <c r="A1174" s="827"/>
      <c r="B1174" s="827"/>
      <c r="C1174" s="878"/>
      <c r="D1174" s="832"/>
      <c r="E1174" s="827">
        <v>2200129</v>
      </c>
      <c r="F1174" s="832" t="s">
        <v>3634</v>
      </c>
      <c r="G1174" s="833"/>
      <c r="H1174" s="834"/>
      <c r="J1174" s="816">
        <f ca="1">SUMIF(表2.2024年公共财政支出决算表!$A$6:$A$1505,E1174,表2.2024年公共财政支出决算表!$E$6:$E$1505)</f>
        <v>0</v>
      </c>
    </row>
    <row r="1175" ht="22.5" customHeight="1" spans="1:10">
      <c r="A1175" s="827"/>
      <c r="B1175" s="827"/>
      <c r="C1175" s="878"/>
      <c r="D1175" s="832"/>
      <c r="E1175" s="827">
        <v>2200150</v>
      </c>
      <c r="F1175" s="832" t="s">
        <v>1998</v>
      </c>
      <c r="G1175" s="833"/>
      <c r="H1175" s="834"/>
      <c r="J1175" s="816">
        <f ca="1">SUMIF(表2.2024年公共财政支出决算表!$A$6:$A$1505,E1175,表2.2024年公共财政支出决算表!$E$6:$E$1505)</f>
        <v>0</v>
      </c>
    </row>
    <row r="1176" ht="22.5" customHeight="1" spans="1:10">
      <c r="A1176" s="827"/>
      <c r="B1176" s="827"/>
      <c r="C1176" s="878"/>
      <c r="D1176" s="832"/>
      <c r="E1176" s="827">
        <v>2200199</v>
      </c>
      <c r="F1176" s="832" t="s">
        <v>3635</v>
      </c>
      <c r="G1176" s="833">
        <v>0.047</v>
      </c>
      <c r="H1176" s="834"/>
      <c r="J1176" s="816">
        <f ca="1">SUMIF(表2.2024年公共财政支出决算表!$A$6:$A$1505,E1176,表2.2024年公共财政支出决算表!$E$6:$E$1505)</f>
        <v>0</v>
      </c>
    </row>
    <row r="1177" ht="22.5" customHeight="1" spans="1:10">
      <c r="A1177" s="827"/>
      <c r="B1177" s="827"/>
      <c r="C1177" s="878"/>
      <c r="D1177" s="832"/>
      <c r="E1177" s="827">
        <v>22005</v>
      </c>
      <c r="F1177" s="828" t="s">
        <v>3636</v>
      </c>
      <c r="G1177" s="829">
        <f>SUM(G1178:G1191)</f>
        <v>117.0888</v>
      </c>
      <c r="H1177" s="830">
        <f>SUM(H1178:H1191)</f>
        <v>117</v>
      </c>
      <c r="J1177" s="816">
        <f ca="1">SUMIF(表2.2024年公共财政支出决算表!$A$6:$A$1505,E1177,表2.2024年公共财政支出决算表!$E$6:$E$1505)</f>
        <v>117</v>
      </c>
    </row>
    <row r="1178" ht="22.5" customHeight="1" spans="1:10">
      <c r="A1178" s="827"/>
      <c r="B1178" s="827"/>
      <c r="C1178" s="878"/>
      <c r="D1178" s="832"/>
      <c r="E1178" s="827">
        <v>2200501</v>
      </c>
      <c r="F1178" s="832" t="s">
        <v>1980</v>
      </c>
      <c r="G1178" s="833"/>
      <c r="H1178" s="834"/>
      <c r="J1178" s="816">
        <f ca="1">SUMIF(表2.2024年公共财政支出决算表!$A$6:$A$1505,E1178,表2.2024年公共财政支出决算表!$E$6:$E$1505)</f>
        <v>0</v>
      </c>
    </row>
    <row r="1179" ht="22.5" customHeight="1" spans="1:10">
      <c r="A1179" s="827"/>
      <c r="B1179" s="827"/>
      <c r="C1179" s="878"/>
      <c r="D1179" s="832"/>
      <c r="E1179" s="827">
        <v>2200502</v>
      </c>
      <c r="F1179" s="832" t="s">
        <v>1982</v>
      </c>
      <c r="G1179" s="833">
        <v>5</v>
      </c>
      <c r="H1179" s="834">
        <v>5</v>
      </c>
      <c r="J1179" s="816">
        <f ca="1">SUMIF(表2.2024年公共财政支出决算表!$A$6:$A$1505,E1179,表2.2024年公共财政支出决算表!$E$6:$E$1505)</f>
        <v>5</v>
      </c>
    </row>
    <row r="1180" ht="22.5" customHeight="1" spans="1:10">
      <c r="A1180" s="827"/>
      <c r="B1180" s="827"/>
      <c r="C1180" s="878"/>
      <c r="D1180" s="832"/>
      <c r="E1180" s="827">
        <v>2200503</v>
      </c>
      <c r="F1180" s="832" t="s">
        <v>1984</v>
      </c>
      <c r="G1180" s="833"/>
      <c r="H1180" s="834"/>
      <c r="J1180" s="816">
        <f ca="1">SUMIF(表2.2024年公共财政支出决算表!$A$6:$A$1505,E1180,表2.2024年公共财政支出决算表!$E$6:$E$1505)</f>
        <v>0</v>
      </c>
    </row>
    <row r="1181" ht="22.5" customHeight="1" spans="1:10">
      <c r="A1181" s="827"/>
      <c r="B1181" s="827"/>
      <c r="C1181" s="878"/>
      <c r="D1181" s="832"/>
      <c r="E1181" s="827">
        <v>2200504</v>
      </c>
      <c r="F1181" s="832" t="s">
        <v>3637</v>
      </c>
      <c r="G1181" s="833">
        <v>81.9188</v>
      </c>
      <c r="H1181" s="834">
        <v>82</v>
      </c>
      <c r="J1181" s="816">
        <f ca="1">SUMIF(表2.2024年公共财政支出决算表!$A$6:$A$1505,E1181,表2.2024年公共财政支出决算表!$E$6:$E$1505)</f>
        <v>82</v>
      </c>
    </row>
    <row r="1182" ht="22.5" customHeight="1" spans="1:10">
      <c r="A1182" s="827"/>
      <c r="B1182" s="827"/>
      <c r="C1182" s="878"/>
      <c r="D1182" s="832"/>
      <c r="E1182" s="827">
        <v>2200506</v>
      </c>
      <c r="F1182" s="832" t="s">
        <v>3638</v>
      </c>
      <c r="G1182" s="833"/>
      <c r="H1182" s="834"/>
      <c r="J1182" s="816">
        <f ca="1">SUMIF(表2.2024年公共财政支出决算表!$A$6:$A$1505,E1182,表2.2024年公共财政支出决算表!$E$6:$E$1505)</f>
        <v>0</v>
      </c>
    </row>
    <row r="1183" ht="22.5" customHeight="1" spans="1:10">
      <c r="A1183" s="827"/>
      <c r="B1183" s="827"/>
      <c r="C1183" s="878"/>
      <c r="D1183" s="832"/>
      <c r="E1183" s="827">
        <v>2200507</v>
      </c>
      <c r="F1183" s="832" t="s">
        <v>3639</v>
      </c>
      <c r="G1183" s="833"/>
      <c r="H1183" s="834"/>
      <c r="J1183" s="816">
        <f ca="1">SUMIF(表2.2024年公共财政支出决算表!$A$6:$A$1505,E1183,表2.2024年公共财政支出决算表!$E$6:$E$1505)</f>
        <v>0</v>
      </c>
    </row>
    <row r="1184" ht="22.5" customHeight="1" spans="1:10">
      <c r="A1184" s="827"/>
      <c r="B1184" s="827"/>
      <c r="C1184" s="878"/>
      <c r="D1184" s="832"/>
      <c r="E1184" s="827">
        <v>2200508</v>
      </c>
      <c r="F1184" s="832" t="s">
        <v>3640</v>
      </c>
      <c r="G1184" s="833"/>
      <c r="H1184" s="834"/>
      <c r="J1184" s="816">
        <f ca="1">SUMIF(表2.2024年公共财政支出决算表!$A$6:$A$1505,E1184,表2.2024年公共财政支出决算表!$E$6:$E$1505)</f>
        <v>0</v>
      </c>
    </row>
    <row r="1185" ht="22.5" customHeight="1" spans="1:10">
      <c r="A1185" s="827"/>
      <c r="B1185" s="827"/>
      <c r="C1185" s="878"/>
      <c r="D1185" s="832"/>
      <c r="E1185" s="827">
        <v>2200509</v>
      </c>
      <c r="F1185" s="832" t="s">
        <v>3641</v>
      </c>
      <c r="G1185" s="833">
        <v>30.17</v>
      </c>
      <c r="H1185" s="834">
        <v>30</v>
      </c>
      <c r="J1185" s="816">
        <f ca="1">SUMIF(表2.2024年公共财政支出决算表!$A$6:$A$1505,E1185,表2.2024年公共财政支出决算表!$E$6:$E$1505)</f>
        <v>30</v>
      </c>
    </row>
    <row r="1186" ht="22.5" customHeight="1" spans="1:10">
      <c r="A1186" s="827"/>
      <c r="B1186" s="827"/>
      <c r="C1186" s="878"/>
      <c r="D1186" s="832"/>
      <c r="E1186" s="827">
        <v>2200510</v>
      </c>
      <c r="F1186" s="832" t="s">
        <v>3642</v>
      </c>
      <c r="G1186" s="833"/>
      <c r="H1186" s="834"/>
      <c r="J1186" s="816">
        <f ca="1">SUMIF(表2.2024年公共财政支出决算表!$A$6:$A$1505,E1186,表2.2024年公共财政支出决算表!$E$6:$E$1505)</f>
        <v>0</v>
      </c>
    </row>
    <row r="1187" ht="22.5" customHeight="1" spans="1:10">
      <c r="A1187" s="827"/>
      <c r="B1187" s="827"/>
      <c r="C1187" s="878"/>
      <c r="D1187" s="832"/>
      <c r="E1187" s="827">
        <v>2200511</v>
      </c>
      <c r="F1187" s="832" t="s">
        <v>3643</v>
      </c>
      <c r="G1187" s="833"/>
      <c r="H1187" s="834"/>
      <c r="J1187" s="816">
        <f ca="1">SUMIF(表2.2024年公共财政支出决算表!$A$6:$A$1505,E1187,表2.2024年公共财政支出决算表!$E$6:$E$1505)</f>
        <v>0</v>
      </c>
    </row>
    <row r="1188" ht="22.5" customHeight="1" spans="1:10">
      <c r="A1188" s="827"/>
      <c r="B1188" s="827"/>
      <c r="C1188" s="878"/>
      <c r="D1188" s="832"/>
      <c r="E1188" s="827">
        <v>2200512</v>
      </c>
      <c r="F1188" s="832" t="s">
        <v>3644</v>
      </c>
      <c r="G1188" s="833"/>
      <c r="H1188" s="834"/>
      <c r="J1188" s="816">
        <f ca="1">SUMIF(表2.2024年公共财政支出决算表!$A$6:$A$1505,E1188,表2.2024年公共财政支出决算表!$E$6:$E$1505)</f>
        <v>0</v>
      </c>
    </row>
    <row r="1189" ht="22.5" customHeight="1" spans="1:10">
      <c r="A1189" s="827"/>
      <c r="B1189" s="827"/>
      <c r="C1189" s="878"/>
      <c r="D1189" s="832"/>
      <c r="E1189" s="827">
        <v>2200513</v>
      </c>
      <c r="F1189" s="832" t="s">
        <v>3645</v>
      </c>
      <c r="G1189" s="833"/>
      <c r="H1189" s="834"/>
      <c r="J1189" s="816">
        <f ca="1">SUMIF(表2.2024年公共财政支出决算表!$A$6:$A$1505,E1189,表2.2024年公共财政支出决算表!$E$6:$E$1505)</f>
        <v>0</v>
      </c>
    </row>
    <row r="1190" ht="22.5" customHeight="1" spans="1:10">
      <c r="A1190" s="827"/>
      <c r="B1190" s="827"/>
      <c r="C1190" s="878"/>
      <c r="D1190" s="832"/>
      <c r="E1190" s="827">
        <v>2200514</v>
      </c>
      <c r="F1190" s="832" t="s">
        <v>3646</v>
      </c>
      <c r="G1190" s="833"/>
      <c r="H1190" s="834"/>
      <c r="J1190" s="816">
        <f ca="1">SUMIF(表2.2024年公共财政支出决算表!$A$6:$A$1505,E1190,表2.2024年公共财政支出决算表!$E$6:$E$1505)</f>
        <v>0</v>
      </c>
    </row>
    <row r="1191" ht="22.5" customHeight="1" spans="1:10">
      <c r="A1191" s="827"/>
      <c r="B1191" s="827"/>
      <c r="C1191" s="878"/>
      <c r="D1191" s="832"/>
      <c r="E1191" s="827">
        <v>2200599</v>
      </c>
      <c r="F1191" s="832" t="s">
        <v>3647</v>
      </c>
      <c r="G1191" s="833"/>
      <c r="H1191" s="834"/>
      <c r="J1191" s="816">
        <f ca="1">SUMIF(表2.2024年公共财政支出决算表!$A$6:$A$1505,E1191,表2.2024年公共财政支出决算表!$E$6:$E$1505)</f>
        <v>0</v>
      </c>
    </row>
    <row r="1192" ht="22.5" customHeight="1" spans="1:10">
      <c r="A1192" s="827"/>
      <c r="B1192" s="827"/>
      <c r="C1192" s="878"/>
      <c r="D1192" s="832"/>
      <c r="E1192" s="827">
        <v>22099</v>
      </c>
      <c r="F1192" s="828" t="s">
        <v>3648</v>
      </c>
      <c r="G1192" s="829">
        <f>G1193</f>
        <v>0</v>
      </c>
      <c r="H1192" s="830">
        <f>H1193</f>
        <v>0</v>
      </c>
      <c r="J1192" s="816">
        <f ca="1">SUMIF(表2.2024年公共财政支出决算表!$A$6:$A$1505,E1192,表2.2024年公共财政支出决算表!$E$6:$E$1505)</f>
        <v>0</v>
      </c>
    </row>
    <row r="1193" ht="22.5" customHeight="1" spans="1:10">
      <c r="A1193" s="827"/>
      <c r="B1193" s="827"/>
      <c r="C1193" s="878"/>
      <c r="D1193" s="832"/>
      <c r="E1193" s="827">
        <v>2209999</v>
      </c>
      <c r="F1193" s="832" t="s">
        <v>3649</v>
      </c>
      <c r="G1193" s="833"/>
      <c r="H1193" s="834"/>
      <c r="J1193" s="816">
        <f ca="1">SUMIF(表2.2024年公共财政支出决算表!$A$6:$A$1505,E1193,表2.2024年公共财政支出决算表!$E$6:$E$1505)</f>
        <v>0</v>
      </c>
    </row>
    <row r="1194" ht="22.5" customHeight="1" spans="1:10">
      <c r="A1194" s="827"/>
      <c r="B1194" s="827"/>
      <c r="C1194" s="878"/>
      <c r="D1194" s="832"/>
      <c r="E1194" s="827">
        <v>221</v>
      </c>
      <c r="F1194" s="828" t="s">
        <v>3365</v>
      </c>
      <c r="G1194" s="829">
        <f>SUM(G1195,G1207,G1211)</f>
        <v>8924.267481</v>
      </c>
      <c r="H1194" s="830">
        <f>SUM(H1195,H1207,H1211)</f>
        <v>8924</v>
      </c>
      <c r="J1194" s="816">
        <f ca="1">SUMIF(表2.2024年公共财政支出决算表!$A$6:$A$1505,E1194,表2.2024年公共财政支出决算表!$E$6:$E$1505)</f>
        <v>8924</v>
      </c>
    </row>
    <row r="1195" ht="22.5" customHeight="1" spans="1:10">
      <c r="A1195" s="827"/>
      <c r="B1195" s="827"/>
      <c r="C1195" s="878"/>
      <c r="D1195" s="832"/>
      <c r="E1195" s="827">
        <v>22101</v>
      </c>
      <c r="F1195" s="828" t="s">
        <v>3650</v>
      </c>
      <c r="G1195" s="829">
        <f>SUM(G1196:G1206)</f>
        <v>2213.231887</v>
      </c>
      <c r="H1195" s="830">
        <f>SUM(H1196:H1206)</f>
        <v>2213</v>
      </c>
      <c r="J1195" s="816">
        <f ca="1">SUMIF(表2.2024年公共财政支出决算表!$A$6:$A$1505,E1195,表2.2024年公共财政支出决算表!$E$6:$E$1505)</f>
        <v>2213</v>
      </c>
    </row>
    <row r="1196" ht="22.5" customHeight="1" spans="1:10">
      <c r="A1196" s="827"/>
      <c r="B1196" s="827"/>
      <c r="C1196" s="878"/>
      <c r="D1196" s="832"/>
      <c r="E1196" s="827">
        <v>2210101</v>
      </c>
      <c r="F1196" s="832" t="s">
        <v>3651</v>
      </c>
      <c r="G1196" s="833"/>
      <c r="H1196" s="834"/>
      <c r="J1196" s="816">
        <f ca="1">SUMIF(表2.2024年公共财政支出决算表!$A$6:$A$1505,E1196,表2.2024年公共财政支出决算表!$E$6:$E$1505)</f>
        <v>0</v>
      </c>
    </row>
    <row r="1197" ht="22.5" customHeight="1" spans="1:10">
      <c r="A1197" s="827"/>
      <c r="B1197" s="827"/>
      <c r="C1197" s="878"/>
      <c r="D1197" s="832"/>
      <c r="E1197" s="827">
        <v>2210102</v>
      </c>
      <c r="F1197" s="832" t="s">
        <v>3652</v>
      </c>
      <c r="G1197" s="833"/>
      <c r="H1197" s="834"/>
      <c r="J1197" s="816">
        <f ca="1">SUMIF(表2.2024年公共财政支出决算表!$A$6:$A$1505,E1197,表2.2024年公共财政支出决算表!$E$6:$E$1505)</f>
        <v>0</v>
      </c>
    </row>
    <row r="1198" ht="22.5" customHeight="1" spans="1:10">
      <c r="A1198" s="827"/>
      <c r="B1198" s="827"/>
      <c r="C1198" s="878"/>
      <c r="D1198" s="832"/>
      <c r="E1198" s="827">
        <v>2210103</v>
      </c>
      <c r="F1198" s="832" t="s">
        <v>3653</v>
      </c>
      <c r="G1198" s="833">
        <v>1224.520732</v>
      </c>
      <c r="H1198" s="834">
        <v>1224</v>
      </c>
      <c r="J1198" s="816">
        <f ca="1">SUMIF(表2.2024年公共财政支出决算表!$A$6:$A$1505,E1198,表2.2024年公共财政支出决算表!$E$6:$E$1505)</f>
        <v>1224</v>
      </c>
    </row>
    <row r="1199" ht="22.5" customHeight="1" spans="1:10">
      <c r="A1199" s="827"/>
      <c r="B1199" s="827"/>
      <c r="C1199" s="878"/>
      <c r="D1199" s="832"/>
      <c r="E1199" s="827">
        <v>2210104</v>
      </c>
      <c r="F1199" s="832" t="s">
        <v>3654</v>
      </c>
      <c r="G1199" s="833"/>
      <c r="H1199" s="834"/>
      <c r="J1199" s="816">
        <f ca="1">SUMIF(表2.2024年公共财政支出决算表!$A$6:$A$1505,E1199,表2.2024年公共财政支出决算表!$E$6:$E$1505)</f>
        <v>0</v>
      </c>
    </row>
    <row r="1200" ht="22.5" customHeight="1" spans="1:10">
      <c r="A1200" s="827"/>
      <c r="B1200" s="827"/>
      <c r="C1200" s="878"/>
      <c r="D1200" s="832"/>
      <c r="E1200" s="827">
        <v>2210105</v>
      </c>
      <c r="F1200" s="832" t="s">
        <v>3655</v>
      </c>
      <c r="G1200" s="833">
        <v>361.121155</v>
      </c>
      <c r="H1200" s="834">
        <v>361</v>
      </c>
      <c r="J1200" s="816">
        <f ca="1">SUMIF(表2.2024年公共财政支出决算表!$A$6:$A$1505,E1200,表2.2024年公共财政支出决算表!$E$6:$E$1505)</f>
        <v>361</v>
      </c>
    </row>
    <row r="1201" ht="22.5" customHeight="1" spans="1:10">
      <c r="A1201" s="827"/>
      <c r="B1201" s="827"/>
      <c r="C1201" s="878"/>
      <c r="D1201" s="832"/>
      <c r="E1201" s="827">
        <v>2210106</v>
      </c>
      <c r="F1201" s="832" t="s">
        <v>3656</v>
      </c>
      <c r="G1201" s="833"/>
      <c r="H1201" s="834"/>
      <c r="J1201" s="816">
        <f ca="1">SUMIF(表2.2024年公共财政支出决算表!$A$6:$A$1505,E1201,表2.2024年公共财政支出决算表!$E$6:$E$1505)</f>
        <v>0</v>
      </c>
    </row>
    <row r="1202" ht="22.5" customHeight="1" spans="1:10">
      <c r="A1202" s="827"/>
      <c r="B1202" s="827"/>
      <c r="C1202" s="878"/>
      <c r="D1202" s="832"/>
      <c r="E1202" s="827">
        <v>2210107</v>
      </c>
      <c r="F1202" s="832" t="s">
        <v>3657</v>
      </c>
      <c r="G1202" s="833"/>
      <c r="H1202" s="834"/>
      <c r="J1202" s="816">
        <f ca="1">SUMIF(表2.2024年公共财政支出决算表!$A$6:$A$1505,E1202,表2.2024年公共财政支出决算表!$E$6:$E$1505)</f>
        <v>0</v>
      </c>
    </row>
    <row r="1203" ht="22.5" customHeight="1" spans="1:10">
      <c r="A1203" s="827"/>
      <c r="B1203" s="827"/>
      <c r="C1203" s="878"/>
      <c r="D1203" s="832"/>
      <c r="E1203" s="827">
        <v>2210108</v>
      </c>
      <c r="F1203" s="832" t="s">
        <v>3658</v>
      </c>
      <c r="G1203" s="833"/>
      <c r="H1203" s="834"/>
      <c r="J1203" s="816">
        <f ca="1">SUMIF(表2.2024年公共财政支出决算表!$A$6:$A$1505,E1203,表2.2024年公共财政支出决算表!$E$6:$E$1505)</f>
        <v>0</v>
      </c>
    </row>
    <row r="1204" ht="22.5" customHeight="1" spans="1:10">
      <c r="A1204" s="827"/>
      <c r="B1204" s="827"/>
      <c r="C1204" s="878"/>
      <c r="D1204" s="832"/>
      <c r="E1204" s="827">
        <v>2210109</v>
      </c>
      <c r="F1204" s="832" t="s">
        <v>3659</v>
      </c>
      <c r="G1204" s="833"/>
      <c r="H1204" s="834"/>
      <c r="J1204" s="816">
        <f ca="1">SUMIF(表2.2024年公共财政支出决算表!$A$6:$A$1505,E1204,表2.2024年公共财政支出决算表!$E$6:$E$1505)</f>
        <v>0</v>
      </c>
    </row>
    <row r="1205" ht="22.5" customHeight="1" spans="1:10">
      <c r="A1205" s="827"/>
      <c r="B1205" s="827"/>
      <c r="C1205" s="878"/>
      <c r="D1205" s="832"/>
      <c r="E1205" s="827">
        <v>2210110</v>
      </c>
      <c r="F1205" s="832" t="s">
        <v>3368</v>
      </c>
      <c r="G1205" s="833">
        <v>627.59</v>
      </c>
      <c r="H1205" s="834">
        <v>628</v>
      </c>
      <c r="J1205" s="816">
        <f ca="1">SUMIF(表2.2024年公共财政支出决算表!$A$6:$A$1505,E1205,表2.2024年公共财政支出决算表!$E$6:$E$1505)</f>
        <v>628</v>
      </c>
    </row>
    <row r="1206" ht="22.5" customHeight="1" spans="1:10">
      <c r="A1206" s="827"/>
      <c r="B1206" s="827"/>
      <c r="C1206" s="878"/>
      <c r="D1206" s="832"/>
      <c r="E1206" s="827">
        <v>2210199</v>
      </c>
      <c r="F1206" s="832" t="s">
        <v>3660</v>
      </c>
      <c r="G1206" s="833"/>
      <c r="H1206" s="834"/>
      <c r="J1206" s="816">
        <f ca="1">SUMIF(表2.2024年公共财政支出决算表!$A$6:$A$1505,E1206,表2.2024年公共财政支出决算表!$E$6:$E$1505)</f>
        <v>0</v>
      </c>
    </row>
    <row r="1207" ht="22.5" customHeight="1" spans="1:10">
      <c r="A1207" s="827"/>
      <c r="B1207" s="827"/>
      <c r="C1207" s="878"/>
      <c r="D1207" s="832"/>
      <c r="E1207" s="827">
        <v>22102</v>
      </c>
      <c r="F1207" s="828" t="s">
        <v>3661</v>
      </c>
      <c r="G1207" s="829">
        <f>SUM(G1208:G1210)</f>
        <v>6594.3714</v>
      </c>
      <c r="H1207" s="830">
        <f>SUM(H1208:H1210)</f>
        <v>6594</v>
      </c>
      <c r="J1207" s="816">
        <f ca="1">SUMIF(表2.2024年公共财政支出决算表!$A$6:$A$1505,E1207,表2.2024年公共财政支出决算表!$E$6:$E$1505)</f>
        <v>6594</v>
      </c>
    </row>
    <row r="1208" ht="22.5" customHeight="1" spans="1:10">
      <c r="A1208" s="827"/>
      <c r="B1208" s="827"/>
      <c r="C1208" s="878"/>
      <c r="D1208" s="832"/>
      <c r="E1208" s="827">
        <v>2210201</v>
      </c>
      <c r="F1208" s="832" t="s">
        <v>3662</v>
      </c>
      <c r="G1208" s="833">
        <v>6594.3714</v>
      </c>
      <c r="H1208" s="834">
        <v>6594</v>
      </c>
      <c r="J1208" s="816">
        <f ca="1">SUMIF(表2.2024年公共财政支出决算表!$A$6:$A$1505,E1208,表2.2024年公共财政支出决算表!$E$6:$E$1505)</f>
        <v>6594</v>
      </c>
    </row>
    <row r="1209" ht="22.5" customHeight="1" spans="1:10">
      <c r="A1209" s="827"/>
      <c r="B1209" s="827"/>
      <c r="C1209" s="878"/>
      <c r="D1209" s="832"/>
      <c r="E1209" s="827">
        <v>2210202</v>
      </c>
      <c r="F1209" s="832" t="s">
        <v>3663</v>
      </c>
      <c r="G1209" s="833"/>
      <c r="H1209" s="834"/>
      <c r="J1209" s="816">
        <f ca="1">SUMIF(表2.2024年公共财政支出决算表!$A$6:$A$1505,E1209,表2.2024年公共财政支出决算表!$E$6:$E$1505)</f>
        <v>0</v>
      </c>
    </row>
    <row r="1210" ht="22.5" customHeight="1" spans="1:10">
      <c r="A1210" s="827"/>
      <c r="B1210" s="827"/>
      <c r="C1210" s="878"/>
      <c r="D1210" s="832"/>
      <c r="E1210" s="827">
        <v>2210203</v>
      </c>
      <c r="F1210" s="832" t="s">
        <v>3664</v>
      </c>
      <c r="G1210" s="833"/>
      <c r="H1210" s="834"/>
      <c r="J1210" s="816">
        <f ca="1">SUMIF(表2.2024年公共财政支出决算表!$A$6:$A$1505,E1210,表2.2024年公共财政支出决算表!$E$6:$E$1505)</f>
        <v>0</v>
      </c>
    </row>
    <row r="1211" ht="22.5" customHeight="1" spans="1:10">
      <c r="A1211" s="827"/>
      <c r="B1211" s="827"/>
      <c r="C1211" s="878"/>
      <c r="D1211" s="832"/>
      <c r="E1211" s="827">
        <v>22103</v>
      </c>
      <c r="F1211" s="828" t="s">
        <v>3665</v>
      </c>
      <c r="G1211" s="829">
        <f>SUM(G1212:G1214)</f>
        <v>116.664194</v>
      </c>
      <c r="H1211" s="830">
        <f>SUM(H1212:H1214)</f>
        <v>117</v>
      </c>
      <c r="J1211" s="816">
        <f ca="1">SUMIF(表2.2024年公共财政支出决算表!$A$6:$A$1505,E1211,表2.2024年公共财政支出决算表!$E$6:$E$1505)</f>
        <v>117</v>
      </c>
    </row>
    <row r="1212" ht="22.5" customHeight="1" spans="1:10">
      <c r="A1212" s="827"/>
      <c r="B1212" s="827"/>
      <c r="C1212" s="878"/>
      <c r="D1212" s="832"/>
      <c r="E1212" s="827">
        <v>2210301</v>
      </c>
      <c r="F1212" s="832" t="s">
        <v>3666</v>
      </c>
      <c r="G1212" s="833"/>
      <c r="H1212" s="834"/>
      <c r="J1212" s="816">
        <f ca="1">SUMIF(表2.2024年公共财政支出决算表!$A$6:$A$1505,E1212,表2.2024年公共财政支出决算表!$E$6:$E$1505)</f>
        <v>0</v>
      </c>
    </row>
    <row r="1213" ht="22.5" customHeight="1" spans="1:10">
      <c r="A1213" s="827"/>
      <c r="B1213" s="827"/>
      <c r="C1213" s="878"/>
      <c r="D1213" s="832"/>
      <c r="E1213" s="827">
        <v>2210302</v>
      </c>
      <c r="F1213" s="832" t="s">
        <v>3667</v>
      </c>
      <c r="G1213" s="833"/>
      <c r="H1213" s="834"/>
      <c r="J1213" s="816">
        <f ca="1">SUMIF(表2.2024年公共财政支出决算表!$A$6:$A$1505,E1213,表2.2024年公共财政支出决算表!$E$6:$E$1505)</f>
        <v>0</v>
      </c>
    </row>
    <row r="1214" ht="22.5" customHeight="1" spans="1:10">
      <c r="A1214" s="827"/>
      <c r="B1214" s="827"/>
      <c r="C1214" s="878"/>
      <c r="D1214" s="832"/>
      <c r="E1214" s="827">
        <v>2210399</v>
      </c>
      <c r="F1214" s="832" t="s">
        <v>3668</v>
      </c>
      <c r="G1214" s="833">
        <v>116.664194</v>
      </c>
      <c r="H1214" s="834">
        <v>117</v>
      </c>
      <c r="J1214" s="816">
        <f ca="1">SUMIF(表2.2024年公共财政支出决算表!$A$6:$A$1505,E1214,表2.2024年公共财政支出决算表!$E$6:$E$1505)</f>
        <v>117</v>
      </c>
    </row>
    <row r="1215" ht="22.5" customHeight="1" spans="1:10">
      <c r="A1215" s="827"/>
      <c r="B1215" s="827"/>
      <c r="C1215" s="878"/>
      <c r="D1215" s="832"/>
      <c r="E1215" s="827">
        <v>222</v>
      </c>
      <c r="F1215" s="828" t="s">
        <v>3372</v>
      </c>
      <c r="G1215" s="829">
        <f>G1216+G1234+G1241+G1247</f>
        <v>127.19</v>
      </c>
      <c r="H1215" s="830">
        <f>H1216+H1234+H1241+H1247</f>
        <v>127</v>
      </c>
      <c r="J1215" s="816">
        <f ca="1">SUMIF(表2.2024年公共财政支出决算表!$A$6:$A$1505,E1215,表2.2024年公共财政支出决算表!$E$6:$E$1505)</f>
        <v>127</v>
      </c>
    </row>
    <row r="1216" ht="22.5" customHeight="1" spans="1:10">
      <c r="A1216" s="827"/>
      <c r="B1216" s="827"/>
      <c r="C1216" s="878"/>
      <c r="D1216" s="832"/>
      <c r="E1216" s="827">
        <v>22201</v>
      </c>
      <c r="F1216" s="828" t="s">
        <v>3669</v>
      </c>
      <c r="G1216" s="829">
        <f>SUM(G1217:G1233)</f>
        <v>127.19</v>
      </c>
      <c r="H1216" s="830">
        <f>SUM(H1217:H1233)</f>
        <v>127</v>
      </c>
      <c r="J1216" s="816">
        <f ca="1">SUMIF(表2.2024年公共财政支出决算表!$A$6:$A$1505,E1216,表2.2024年公共财政支出决算表!$E$6:$E$1505)</f>
        <v>127</v>
      </c>
    </row>
    <row r="1217" ht="22.5" customHeight="1" spans="1:10">
      <c r="A1217" s="827"/>
      <c r="B1217" s="827"/>
      <c r="C1217" s="878"/>
      <c r="D1217" s="832"/>
      <c r="E1217" s="827">
        <v>2220101</v>
      </c>
      <c r="F1217" s="832" t="s">
        <v>1980</v>
      </c>
      <c r="G1217" s="833"/>
      <c r="H1217" s="834"/>
      <c r="J1217" s="816">
        <f ca="1">SUMIF(表2.2024年公共财政支出决算表!$A$6:$A$1505,E1217,表2.2024年公共财政支出决算表!$E$6:$E$1505)</f>
        <v>0</v>
      </c>
    </row>
    <row r="1218" ht="22.5" customHeight="1" spans="1:10">
      <c r="A1218" s="827"/>
      <c r="B1218" s="827"/>
      <c r="C1218" s="878"/>
      <c r="D1218" s="832"/>
      <c r="E1218" s="827">
        <v>2220102</v>
      </c>
      <c r="F1218" s="832" t="s">
        <v>1982</v>
      </c>
      <c r="G1218" s="833"/>
      <c r="H1218" s="834"/>
      <c r="J1218" s="816">
        <f ca="1">SUMIF(表2.2024年公共财政支出决算表!$A$6:$A$1505,E1218,表2.2024年公共财政支出决算表!$E$6:$E$1505)</f>
        <v>0</v>
      </c>
    </row>
    <row r="1219" ht="22.5" customHeight="1" spans="1:10">
      <c r="A1219" s="827"/>
      <c r="B1219" s="827"/>
      <c r="C1219" s="878"/>
      <c r="D1219" s="832"/>
      <c r="E1219" s="827">
        <v>2220103</v>
      </c>
      <c r="F1219" s="832" t="s">
        <v>1984</v>
      </c>
      <c r="G1219" s="833"/>
      <c r="H1219" s="834"/>
      <c r="J1219" s="816">
        <f ca="1">SUMIF(表2.2024年公共财政支出决算表!$A$6:$A$1505,E1219,表2.2024年公共财政支出决算表!$E$6:$E$1505)</f>
        <v>0</v>
      </c>
    </row>
    <row r="1220" ht="22.5" customHeight="1" spans="1:10">
      <c r="A1220" s="827"/>
      <c r="B1220" s="827"/>
      <c r="C1220" s="878"/>
      <c r="D1220" s="832"/>
      <c r="E1220" s="827">
        <v>2220104</v>
      </c>
      <c r="F1220" s="832" t="s">
        <v>3670</v>
      </c>
      <c r="G1220" s="833"/>
      <c r="H1220" s="834"/>
      <c r="J1220" s="816">
        <f ca="1">SUMIF(表2.2024年公共财政支出决算表!$A$6:$A$1505,E1220,表2.2024年公共财政支出决算表!$E$6:$E$1505)</f>
        <v>0</v>
      </c>
    </row>
    <row r="1221" ht="22.5" customHeight="1" spans="1:10">
      <c r="A1221" s="827"/>
      <c r="B1221" s="827"/>
      <c r="C1221" s="878"/>
      <c r="D1221" s="832"/>
      <c r="E1221" s="827">
        <v>2220105</v>
      </c>
      <c r="F1221" s="832" t="s">
        <v>3671</v>
      </c>
      <c r="G1221" s="833"/>
      <c r="H1221" s="834"/>
      <c r="J1221" s="816">
        <f ca="1">SUMIF(表2.2024年公共财政支出决算表!$A$6:$A$1505,E1221,表2.2024年公共财政支出决算表!$E$6:$E$1505)</f>
        <v>0</v>
      </c>
    </row>
    <row r="1222" ht="22.5" customHeight="1" spans="1:10">
      <c r="A1222" s="827"/>
      <c r="B1222" s="827"/>
      <c r="C1222" s="878"/>
      <c r="D1222" s="832"/>
      <c r="E1222" s="827">
        <v>2220106</v>
      </c>
      <c r="F1222" s="832" t="s">
        <v>3672</v>
      </c>
      <c r="G1222" s="833"/>
      <c r="H1222" s="834"/>
      <c r="J1222" s="816">
        <f ca="1">SUMIF(表2.2024年公共财政支出决算表!$A$6:$A$1505,E1222,表2.2024年公共财政支出决算表!$E$6:$E$1505)</f>
        <v>0</v>
      </c>
    </row>
    <row r="1223" ht="22.5" customHeight="1" spans="1:10">
      <c r="A1223" s="827"/>
      <c r="B1223" s="827"/>
      <c r="C1223" s="878"/>
      <c r="D1223" s="832"/>
      <c r="E1223" s="827">
        <v>2220107</v>
      </c>
      <c r="F1223" s="832" t="s">
        <v>3673</v>
      </c>
      <c r="G1223" s="833"/>
      <c r="H1223" s="834"/>
      <c r="J1223" s="816">
        <f ca="1">SUMIF(表2.2024年公共财政支出决算表!$A$6:$A$1505,E1223,表2.2024年公共财政支出决算表!$E$6:$E$1505)</f>
        <v>0</v>
      </c>
    </row>
    <row r="1224" ht="22.5" customHeight="1" spans="1:10">
      <c r="A1224" s="827"/>
      <c r="B1224" s="827"/>
      <c r="C1224" s="878"/>
      <c r="D1224" s="832"/>
      <c r="E1224" s="827">
        <v>2220112</v>
      </c>
      <c r="F1224" s="832" t="s">
        <v>3674</v>
      </c>
      <c r="G1224" s="833">
        <v>7.19</v>
      </c>
      <c r="H1224" s="834">
        <v>7</v>
      </c>
      <c r="J1224" s="816">
        <f ca="1">SUMIF(表2.2024年公共财政支出决算表!$A$6:$A$1505,E1224,表2.2024年公共财政支出决算表!$E$6:$E$1505)</f>
        <v>7</v>
      </c>
    </row>
    <row r="1225" ht="22.5" customHeight="1" spans="1:10">
      <c r="A1225" s="827"/>
      <c r="B1225" s="827"/>
      <c r="C1225" s="878"/>
      <c r="D1225" s="832"/>
      <c r="E1225" s="827">
        <v>2220113</v>
      </c>
      <c r="F1225" s="832" t="s">
        <v>3675</v>
      </c>
      <c r="G1225" s="833"/>
      <c r="H1225" s="834"/>
      <c r="J1225" s="816">
        <f ca="1">SUMIF(表2.2024年公共财政支出决算表!$A$6:$A$1505,E1225,表2.2024年公共财政支出决算表!$E$6:$E$1505)</f>
        <v>0</v>
      </c>
    </row>
    <row r="1226" ht="22.5" customHeight="1" spans="1:10">
      <c r="A1226" s="827"/>
      <c r="B1226" s="827"/>
      <c r="C1226" s="878"/>
      <c r="D1226" s="832"/>
      <c r="E1226" s="827">
        <v>2220114</v>
      </c>
      <c r="F1226" s="832" t="s">
        <v>3676</v>
      </c>
      <c r="G1226" s="833"/>
      <c r="H1226" s="834"/>
      <c r="J1226" s="816">
        <f ca="1">SUMIF(表2.2024年公共财政支出决算表!$A$6:$A$1505,E1226,表2.2024年公共财政支出决算表!$E$6:$E$1505)</f>
        <v>0</v>
      </c>
    </row>
    <row r="1227" ht="22.5" customHeight="1" spans="1:10">
      <c r="A1227" s="827"/>
      <c r="B1227" s="827"/>
      <c r="C1227" s="878"/>
      <c r="D1227" s="832"/>
      <c r="E1227" s="827">
        <v>2220115</v>
      </c>
      <c r="F1227" s="832" t="s">
        <v>3677</v>
      </c>
      <c r="G1227" s="833">
        <v>115</v>
      </c>
      <c r="H1227" s="834">
        <v>115</v>
      </c>
      <c r="J1227" s="816">
        <f ca="1">SUMIF(表2.2024年公共财政支出决算表!$A$6:$A$1505,E1227,表2.2024年公共财政支出决算表!$E$6:$E$1505)</f>
        <v>115</v>
      </c>
    </row>
    <row r="1228" ht="22.5" customHeight="1" spans="1:10">
      <c r="A1228" s="827"/>
      <c r="B1228" s="827"/>
      <c r="C1228" s="878"/>
      <c r="D1228" s="832"/>
      <c r="E1228" s="827">
        <v>2220118</v>
      </c>
      <c r="F1228" s="832" t="s">
        <v>3678</v>
      </c>
      <c r="G1228" s="833"/>
      <c r="H1228" s="834"/>
      <c r="J1228" s="816">
        <f ca="1">SUMIF(表2.2024年公共财政支出决算表!$A$6:$A$1505,E1228,表2.2024年公共财政支出决算表!$E$6:$E$1505)</f>
        <v>0</v>
      </c>
    </row>
    <row r="1229" ht="22.5" customHeight="1" spans="1:10">
      <c r="A1229" s="827"/>
      <c r="B1229" s="827"/>
      <c r="C1229" s="878"/>
      <c r="D1229" s="832"/>
      <c r="E1229" s="827">
        <v>2220119</v>
      </c>
      <c r="F1229" s="832" t="s">
        <v>3375</v>
      </c>
      <c r="G1229" s="833"/>
      <c r="H1229" s="834"/>
      <c r="J1229" s="816">
        <f ca="1">SUMIF(表2.2024年公共财政支出决算表!$A$6:$A$1505,E1229,表2.2024年公共财政支出决算表!$E$6:$E$1505)</f>
        <v>0</v>
      </c>
    </row>
    <row r="1230" ht="22.5" customHeight="1" spans="1:10">
      <c r="A1230" s="827"/>
      <c r="B1230" s="827"/>
      <c r="C1230" s="878"/>
      <c r="D1230" s="832"/>
      <c r="E1230" s="827">
        <v>2220120</v>
      </c>
      <c r="F1230" s="832" t="s">
        <v>3679</v>
      </c>
      <c r="G1230" s="833"/>
      <c r="H1230" s="834"/>
      <c r="J1230" s="816">
        <f ca="1">SUMIF(表2.2024年公共财政支出决算表!$A$6:$A$1505,E1230,表2.2024年公共财政支出决算表!$E$6:$E$1505)</f>
        <v>0</v>
      </c>
    </row>
    <row r="1231" ht="22.5" customHeight="1" spans="1:10">
      <c r="A1231" s="827"/>
      <c r="B1231" s="827"/>
      <c r="C1231" s="878"/>
      <c r="D1231" s="832"/>
      <c r="E1231" s="827">
        <v>2220121</v>
      </c>
      <c r="F1231" s="832" t="s">
        <v>3680</v>
      </c>
      <c r="G1231" s="833">
        <v>5</v>
      </c>
      <c r="H1231" s="834">
        <v>5</v>
      </c>
      <c r="J1231" s="816">
        <f ca="1">SUMIF(表2.2024年公共财政支出决算表!$A$6:$A$1505,E1231,表2.2024年公共财政支出决算表!$E$6:$E$1505)</f>
        <v>5</v>
      </c>
    </row>
    <row r="1232" ht="22.5" customHeight="1" spans="1:10">
      <c r="A1232" s="827"/>
      <c r="B1232" s="827"/>
      <c r="C1232" s="878"/>
      <c r="D1232" s="832"/>
      <c r="E1232" s="827">
        <v>2220150</v>
      </c>
      <c r="F1232" s="832" t="s">
        <v>1998</v>
      </c>
      <c r="G1232" s="833"/>
      <c r="H1232" s="834"/>
      <c r="J1232" s="816">
        <f ca="1">SUMIF(表2.2024年公共财政支出决算表!$A$6:$A$1505,E1232,表2.2024年公共财政支出决算表!$E$6:$E$1505)</f>
        <v>0</v>
      </c>
    </row>
    <row r="1233" ht="22.5" customHeight="1" spans="1:10">
      <c r="A1233" s="827"/>
      <c r="B1233" s="827"/>
      <c r="C1233" s="878"/>
      <c r="D1233" s="832"/>
      <c r="E1233" s="827">
        <v>2220199</v>
      </c>
      <c r="F1233" s="832" t="s">
        <v>3681</v>
      </c>
      <c r="G1233" s="833"/>
      <c r="H1233" s="834"/>
      <c r="J1233" s="816">
        <f ca="1">SUMIF(表2.2024年公共财政支出决算表!$A$6:$A$1505,E1233,表2.2024年公共财政支出决算表!$E$6:$E$1505)</f>
        <v>0</v>
      </c>
    </row>
    <row r="1234" ht="22.5" customHeight="1" spans="1:10">
      <c r="A1234" s="827"/>
      <c r="B1234" s="827"/>
      <c r="C1234" s="878"/>
      <c r="D1234" s="832"/>
      <c r="E1234" s="827">
        <v>22203</v>
      </c>
      <c r="F1234" s="828" t="s">
        <v>3682</v>
      </c>
      <c r="G1234" s="829">
        <f>SUM(G1235:G1240)</f>
        <v>0</v>
      </c>
      <c r="H1234" s="830">
        <f>SUM(H1235:H1240)</f>
        <v>0</v>
      </c>
      <c r="J1234" s="816">
        <f ca="1">SUMIF(表2.2024年公共财政支出决算表!$A$6:$A$1505,E1234,表2.2024年公共财政支出决算表!$E$6:$E$1505)</f>
        <v>0</v>
      </c>
    </row>
    <row r="1235" ht="22.5" customHeight="1" spans="1:10">
      <c r="A1235" s="827"/>
      <c r="B1235" s="827"/>
      <c r="C1235" s="878"/>
      <c r="D1235" s="832"/>
      <c r="E1235" s="827">
        <v>2220301</v>
      </c>
      <c r="F1235" s="832" t="s">
        <v>3683</v>
      </c>
      <c r="G1235" s="833"/>
      <c r="H1235" s="834"/>
      <c r="J1235" s="816">
        <f ca="1">SUMIF(表2.2024年公共财政支出决算表!$A$6:$A$1505,E1235,表2.2024年公共财政支出决算表!$E$6:$E$1505)</f>
        <v>0</v>
      </c>
    </row>
    <row r="1236" ht="22.5" customHeight="1" spans="1:10">
      <c r="A1236" s="827"/>
      <c r="B1236" s="827"/>
      <c r="C1236" s="878"/>
      <c r="D1236" s="832"/>
      <c r="E1236" s="827">
        <v>2220303</v>
      </c>
      <c r="F1236" s="832" t="s">
        <v>3684</v>
      </c>
      <c r="G1236" s="833"/>
      <c r="H1236" s="834"/>
      <c r="J1236" s="816">
        <f ca="1">SUMIF(表2.2024年公共财政支出决算表!$A$6:$A$1505,E1236,表2.2024年公共财政支出决算表!$E$6:$E$1505)</f>
        <v>0</v>
      </c>
    </row>
    <row r="1237" ht="22.5" customHeight="1" spans="1:10">
      <c r="A1237" s="827"/>
      <c r="B1237" s="827"/>
      <c r="C1237" s="878"/>
      <c r="D1237" s="832"/>
      <c r="E1237" s="827">
        <v>2220304</v>
      </c>
      <c r="F1237" s="832" t="s">
        <v>3685</v>
      </c>
      <c r="G1237" s="833"/>
      <c r="H1237" s="834"/>
      <c r="J1237" s="816">
        <f ca="1">SUMIF(表2.2024年公共财政支出决算表!$A$6:$A$1505,E1237,表2.2024年公共财政支出决算表!$E$6:$E$1505)</f>
        <v>0</v>
      </c>
    </row>
    <row r="1238" ht="22.5" customHeight="1" spans="1:10">
      <c r="A1238" s="827"/>
      <c r="B1238" s="827"/>
      <c r="C1238" s="878"/>
      <c r="D1238" s="832"/>
      <c r="E1238" s="827">
        <v>2220305</v>
      </c>
      <c r="F1238" s="832" t="s">
        <v>3686</v>
      </c>
      <c r="G1238" s="833"/>
      <c r="H1238" s="834"/>
      <c r="J1238" s="816">
        <f ca="1">SUMIF(表2.2024年公共财政支出决算表!$A$6:$A$1505,E1238,表2.2024年公共财政支出决算表!$E$6:$E$1505)</f>
        <v>0</v>
      </c>
    </row>
    <row r="1239" ht="22.5" customHeight="1" spans="1:10">
      <c r="A1239" s="827"/>
      <c r="B1239" s="827"/>
      <c r="C1239" s="878"/>
      <c r="D1239" s="832"/>
      <c r="E1239" s="827">
        <v>2220306</v>
      </c>
      <c r="F1239" s="832" t="s">
        <v>3687</v>
      </c>
      <c r="G1239" s="833"/>
      <c r="H1239" s="834"/>
      <c r="J1239" s="816">
        <f ca="1">SUMIF(表2.2024年公共财政支出决算表!$A$6:$A$1505,E1239,表2.2024年公共财政支出决算表!$E$6:$E$1505)</f>
        <v>0</v>
      </c>
    </row>
    <row r="1240" ht="22.5" customHeight="1" spans="1:10">
      <c r="A1240" s="827"/>
      <c r="B1240" s="827"/>
      <c r="C1240" s="878"/>
      <c r="D1240" s="832"/>
      <c r="E1240" s="827">
        <v>2220399</v>
      </c>
      <c r="F1240" s="832" t="s">
        <v>3688</v>
      </c>
      <c r="G1240" s="833"/>
      <c r="H1240" s="834"/>
      <c r="J1240" s="816">
        <f ca="1">SUMIF(表2.2024年公共财政支出决算表!$A$6:$A$1505,E1240,表2.2024年公共财政支出决算表!$E$6:$E$1505)</f>
        <v>0</v>
      </c>
    </row>
    <row r="1241" ht="22.5" customHeight="1" spans="1:10">
      <c r="A1241" s="827"/>
      <c r="B1241" s="827"/>
      <c r="C1241" s="878"/>
      <c r="D1241" s="832"/>
      <c r="E1241" s="827">
        <v>22204</v>
      </c>
      <c r="F1241" s="828" t="s">
        <v>3689</v>
      </c>
      <c r="G1241" s="829">
        <f>SUM(G1242:G1246)</f>
        <v>0</v>
      </c>
      <c r="H1241" s="830">
        <f>SUM(H1242:H1246)</f>
        <v>0</v>
      </c>
      <c r="J1241" s="816">
        <f ca="1">SUMIF(表2.2024年公共财政支出决算表!$A$6:$A$1505,E1241,表2.2024年公共财政支出决算表!$E$6:$E$1505)</f>
        <v>0</v>
      </c>
    </row>
    <row r="1242" ht="22.5" customHeight="1" spans="1:10">
      <c r="A1242" s="827"/>
      <c r="B1242" s="827"/>
      <c r="C1242" s="878"/>
      <c r="D1242" s="832"/>
      <c r="E1242" s="827">
        <v>2220401</v>
      </c>
      <c r="F1242" s="832" t="s">
        <v>3690</v>
      </c>
      <c r="G1242" s="833"/>
      <c r="H1242" s="834"/>
      <c r="J1242" s="816">
        <f ca="1">SUMIF(表2.2024年公共财政支出决算表!$A$6:$A$1505,E1242,表2.2024年公共财政支出决算表!$E$6:$E$1505)</f>
        <v>0</v>
      </c>
    </row>
    <row r="1243" ht="22.5" customHeight="1" spans="1:10">
      <c r="A1243" s="827"/>
      <c r="B1243" s="827"/>
      <c r="C1243" s="878"/>
      <c r="D1243" s="832"/>
      <c r="E1243" s="827">
        <v>2220402</v>
      </c>
      <c r="F1243" s="832" t="s">
        <v>3691</v>
      </c>
      <c r="G1243" s="833"/>
      <c r="H1243" s="834"/>
      <c r="J1243" s="816">
        <f ca="1">SUMIF(表2.2024年公共财政支出决算表!$A$6:$A$1505,E1243,表2.2024年公共财政支出决算表!$E$6:$E$1505)</f>
        <v>0</v>
      </c>
    </row>
    <row r="1244" ht="22.5" customHeight="1" spans="1:10">
      <c r="A1244" s="827"/>
      <c r="B1244" s="827"/>
      <c r="C1244" s="878"/>
      <c r="D1244" s="832"/>
      <c r="E1244" s="827">
        <v>2220403</v>
      </c>
      <c r="F1244" s="832" t="s">
        <v>3692</v>
      </c>
      <c r="G1244" s="833"/>
      <c r="H1244" s="834"/>
      <c r="J1244" s="816">
        <f ca="1">SUMIF(表2.2024年公共财政支出决算表!$A$6:$A$1505,E1244,表2.2024年公共财政支出决算表!$E$6:$E$1505)</f>
        <v>0</v>
      </c>
    </row>
    <row r="1245" ht="22.5" customHeight="1" spans="1:10">
      <c r="A1245" s="827"/>
      <c r="B1245" s="827"/>
      <c r="C1245" s="878"/>
      <c r="D1245" s="832"/>
      <c r="E1245" s="827">
        <v>2220404</v>
      </c>
      <c r="F1245" s="832" t="s">
        <v>3693</v>
      </c>
      <c r="G1245" s="833"/>
      <c r="H1245" s="834"/>
      <c r="J1245" s="816">
        <f ca="1">SUMIF(表2.2024年公共财政支出决算表!$A$6:$A$1505,E1245,表2.2024年公共财政支出决算表!$E$6:$E$1505)</f>
        <v>0</v>
      </c>
    </row>
    <row r="1246" ht="22.5" customHeight="1" spans="1:10">
      <c r="A1246" s="827"/>
      <c r="B1246" s="827"/>
      <c r="C1246" s="878"/>
      <c r="D1246" s="832"/>
      <c r="E1246" s="827">
        <v>2220499</v>
      </c>
      <c r="F1246" s="832" t="s">
        <v>3694</v>
      </c>
      <c r="G1246" s="833"/>
      <c r="H1246" s="834"/>
      <c r="J1246" s="816">
        <f ca="1">SUMIF(表2.2024年公共财政支出决算表!$A$6:$A$1505,E1246,表2.2024年公共财政支出决算表!$E$6:$E$1505)</f>
        <v>0</v>
      </c>
    </row>
    <row r="1247" ht="22.5" customHeight="1" spans="1:10">
      <c r="A1247" s="827"/>
      <c r="B1247" s="827"/>
      <c r="C1247" s="878"/>
      <c r="D1247" s="832"/>
      <c r="E1247" s="827">
        <v>22205</v>
      </c>
      <c r="F1247" s="828" t="s">
        <v>3695</v>
      </c>
      <c r="G1247" s="829">
        <f>SUM(G1248:G1259)</f>
        <v>0</v>
      </c>
      <c r="H1247" s="830">
        <f>SUM(H1248:H1259)</f>
        <v>0</v>
      </c>
      <c r="J1247" s="816">
        <f ca="1">SUMIF(表2.2024年公共财政支出决算表!$A$6:$A$1505,E1247,表2.2024年公共财政支出决算表!$E$6:$E$1505)</f>
        <v>0</v>
      </c>
    </row>
    <row r="1248" ht="22.5" customHeight="1" spans="1:10">
      <c r="A1248" s="827"/>
      <c r="B1248" s="827"/>
      <c r="C1248" s="878"/>
      <c r="D1248" s="832"/>
      <c r="E1248" s="827">
        <v>2220501</v>
      </c>
      <c r="F1248" s="832" t="s">
        <v>3696</v>
      </c>
      <c r="G1248" s="833"/>
      <c r="H1248" s="834"/>
      <c r="J1248" s="816">
        <f ca="1">SUMIF(表2.2024年公共财政支出决算表!$A$6:$A$1505,E1248,表2.2024年公共财政支出决算表!$E$6:$E$1505)</f>
        <v>0</v>
      </c>
    </row>
    <row r="1249" ht="22.5" customHeight="1" spans="1:10">
      <c r="A1249" s="827"/>
      <c r="B1249" s="827"/>
      <c r="C1249" s="878"/>
      <c r="D1249" s="832"/>
      <c r="E1249" s="827">
        <v>2220502</v>
      </c>
      <c r="F1249" s="832" t="s">
        <v>3697</v>
      </c>
      <c r="G1249" s="833"/>
      <c r="H1249" s="834"/>
      <c r="J1249" s="816">
        <f ca="1">SUMIF(表2.2024年公共财政支出决算表!$A$6:$A$1505,E1249,表2.2024年公共财政支出决算表!$E$6:$E$1505)</f>
        <v>0</v>
      </c>
    </row>
    <row r="1250" ht="22.5" customHeight="1" spans="1:10">
      <c r="A1250" s="827"/>
      <c r="B1250" s="827"/>
      <c r="C1250" s="878"/>
      <c r="D1250" s="832"/>
      <c r="E1250" s="827">
        <v>2220503</v>
      </c>
      <c r="F1250" s="832" t="s">
        <v>3698</v>
      </c>
      <c r="G1250" s="833"/>
      <c r="H1250" s="834"/>
      <c r="J1250" s="816">
        <f ca="1">SUMIF(表2.2024年公共财政支出决算表!$A$6:$A$1505,E1250,表2.2024年公共财政支出决算表!$E$6:$E$1505)</f>
        <v>0</v>
      </c>
    </row>
    <row r="1251" ht="22.5" customHeight="1" spans="1:10">
      <c r="A1251" s="827"/>
      <c r="B1251" s="827"/>
      <c r="C1251" s="878"/>
      <c r="D1251" s="832"/>
      <c r="E1251" s="827">
        <v>2220504</v>
      </c>
      <c r="F1251" s="832" t="s">
        <v>3699</v>
      </c>
      <c r="G1251" s="833"/>
      <c r="H1251" s="834"/>
      <c r="J1251" s="816">
        <f ca="1">SUMIF(表2.2024年公共财政支出决算表!$A$6:$A$1505,E1251,表2.2024年公共财政支出决算表!$E$6:$E$1505)</f>
        <v>0</v>
      </c>
    </row>
    <row r="1252" ht="22.5" customHeight="1" spans="1:10">
      <c r="A1252" s="827"/>
      <c r="B1252" s="827"/>
      <c r="C1252" s="878"/>
      <c r="D1252" s="832"/>
      <c r="E1252" s="827">
        <v>2220505</v>
      </c>
      <c r="F1252" s="832" t="s">
        <v>3700</v>
      </c>
      <c r="G1252" s="833"/>
      <c r="H1252" s="834"/>
      <c r="J1252" s="816">
        <f ca="1">SUMIF(表2.2024年公共财政支出决算表!$A$6:$A$1505,E1252,表2.2024年公共财政支出决算表!$E$6:$E$1505)</f>
        <v>0</v>
      </c>
    </row>
    <row r="1253" ht="22.5" customHeight="1" spans="1:10">
      <c r="A1253" s="827"/>
      <c r="B1253" s="827"/>
      <c r="C1253" s="878"/>
      <c r="D1253" s="832"/>
      <c r="E1253" s="827">
        <v>2220506</v>
      </c>
      <c r="F1253" s="832" t="s">
        <v>3701</v>
      </c>
      <c r="G1253" s="833"/>
      <c r="H1253" s="834"/>
      <c r="J1253" s="816">
        <f ca="1">SUMIF(表2.2024年公共财政支出决算表!$A$6:$A$1505,E1253,表2.2024年公共财政支出决算表!$E$6:$E$1505)</f>
        <v>0</v>
      </c>
    </row>
    <row r="1254" ht="22.5" customHeight="1" spans="1:10">
      <c r="A1254" s="827"/>
      <c r="B1254" s="827"/>
      <c r="C1254" s="878"/>
      <c r="D1254" s="832"/>
      <c r="E1254" s="827">
        <v>2220507</v>
      </c>
      <c r="F1254" s="832" t="s">
        <v>3702</v>
      </c>
      <c r="G1254" s="833"/>
      <c r="H1254" s="834"/>
      <c r="J1254" s="816">
        <f ca="1">SUMIF(表2.2024年公共财政支出决算表!$A$6:$A$1505,E1254,表2.2024年公共财政支出决算表!$E$6:$E$1505)</f>
        <v>0</v>
      </c>
    </row>
    <row r="1255" ht="22.5" customHeight="1" spans="1:10">
      <c r="A1255" s="827"/>
      <c r="B1255" s="827"/>
      <c r="C1255" s="878"/>
      <c r="D1255" s="832"/>
      <c r="E1255" s="827">
        <v>2220508</v>
      </c>
      <c r="F1255" s="832" t="s">
        <v>3703</v>
      </c>
      <c r="G1255" s="833"/>
      <c r="H1255" s="834"/>
      <c r="J1255" s="816">
        <f ca="1">SUMIF(表2.2024年公共财政支出决算表!$A$6:$A$1505,E1255,表2.2024年公共财政支出决算表!$E$6:$E$1505)</f>
        <v>0</v>
      </c>
    </row>
    <row r="1256" ht="22.5" customHeight="1" spans="1:10">
      <c r="A1256" s="827"/>
      <c r="B1256" s="827"/>
      <c r="C1256" s="878"/>
      <c r="D1256" s="832"/>
      <c r="E1256" s="827">
        <v>2220509</v>
      </c>
      <c r="F1256" s="832" t="s">
        <v>3704</v>
      </c>
      <c r="G1256" s="833"/>
      <c r="H1256" s="834"/>
      <c r="J1256" s="816">
        <f ca="1">SUMIF(表2.2024年公共财政支出决算表!$A$6:$A$1505,E1256,表2.2024年公共财政支出决算表!$E$6:$E$1505)</f>
        <v>0</v>
      </c>
    </row>
    <row r="1257" ht="22.5" customHeight="1" spans="1:10">
      <c r="A1257" s="827"/>
      <c r="B1257" s="827"/>
      <c r="C1257" s="878"/>
      <c r="D1257" s="832"/>
      <c r="E1257" s="827">
        <v>2220510</v>
      </c>
      <c r="F1257" s="832" t="s">
        <v>3705</v>
      </c>
      <c r="G1257" s="833"/>
      <c r="H1257" s="834"/>
      <c r="J1257" s="816">
        <f ca="1">SUMIF(表2.2024年公共财政支出决算表!$A$6:$A$1505,E1257,表2.2024年公共财政支出决算表!$E$6:$E$1505)</f>
        <v>0</v>
      </c>
    </row>
    <row r="1258" ht="22.5" customHeight="1" spans="1:10">
      <c r="A1258" s="827"/>
      <c r="B1258" s="827"/>
      <c r="C1258" s="878"/>
      <c r="D1258" s="832"/>
      <c r="E1258" s="827">
        <v>2220511</v>
      </c>
      <c r="F1258" s="832" t="s">
        <v>3706</v>
      </c>
      <c r="G1258" s="833"/>
      <c r="H1258" s="834"/>
      <c r="J1258" s="816">
        <f ca="1">SUMIF(表2.2024年公共财政支出决算表!$A$6:$A$1505,E1258,表2.2024年公共财政支出决算表!$E$6:$E$1505)</f>
        <v>0</v>
      </c>
    </row>
    <row r="1259" ht="22.5" customHeight="1" spans="1:10">
      <c r="A1259" s="827"/>
      <c r="B1259" s="827"/>
      <c r="C1259" s="878"/>
      <c r="D1259" s="832"/>
      <c r="E1259" s="827">
        <v>2220599</v>
      </c>
      <c r="F1259" s="832" t="s">
        <v>3707</v>
      </c>
      <c r="G1259" s="833"/>
      <c r="H1259" s="834"/>
      <c r="J1259" s="816">
        <f ca="1">SUMIF(表2.2024年公共财政支出决算表!$A$6:$A$1505,E1259,表2.2024年公共财政支出决算表!$E$6:$E$1505)</f>
        <v>0</v>
      </c>
    </row>
    <row r="1260" ht="22.5" customHeight="1" spans="1:10">
      <c r="A1260" s="827"/>
      <c r="B1260" s="827"/>
      <c r="C1260" s="878"/>
      <c r="D1260" s="832"/>
      <c r="E1260" s="827">
        <v>224</v>
      </c>
      <c r="F1260" s="828" t="s">
        <v>3379</v>
      </c>
      <c r="G1260" s="829">
        <f>G1261+G1272+G1279+G1287+G1300+G1304+G1308</f>
        <v>3144.189815</v>
      </c>
      <c r="H1260" s="830">
        <f>H1261+H1272+H1279+H1287+H1300+H1304+H1308</f>
        <v>3144</v>
      </c>
      <c r="J1260" s="816">
        <f ca="1">SUMIF(表2.2024年公共财政支出决算表!$A$6:$A$1505,E1260,表2.2024年公共财政支出决算表!$E$6:$E$1505)</f>
        <v>3144</v>
      </c>
    </row>
    <row r="1261" ht="22.5" customHeight="1" spans="1:10">
      <c r="A1261" s="827"/>
      <c r="B1261" s="827"/>
      <c r="C1261" s="878"/>
      <c r="D1261" s="832"/>
      <c r="E1261" s="827">
        <v>22401</v>
      </c>
      <c r="F1261" s="828" t="s">
        <v>3708</v>
      </c>
      <c r="G1261" s="829">
        <f>SUM(G1262:G1271)</f>
        <v>512.738235</v>
      </c>
      <c r="H1261" s="830">
        <f>SUM(H1262:H1271)</f>
        <v>513</v>
      </c>
      <c r="J1261" s="816">
        <f ca="1">SUMIF(表2.2024年公共财政支出决算表!$A$6:$A$1505,E1261,表2.2024年公共财政支出决算表!$E$6:$E$1505)</f>
        <v>513</v>
      </c>
    </row>
    <row r="1262" ht="22.5" customHeight="1" spans="1:10">
      <c r="A1262" s="827"/>
      <c r="B1262" s="827"/>
      <c r="C1262" s="878"/>
      <c r="D1262" s="832"/>
      <c r="E1262" s="827">
        <v>2240101</v>
      </c>
      <c r="F1262" s="832" t="s">
        <v>1980</v>
      </c>
      <c r="G1262" s="833">
        <v>353.823751</v>
      </c>
      <c r="H1262" s="834">
        <v>354</v>
      </c>
      <c r="J1262" s="816">
        <f ca="1">SUMIF(表2.2024年公共财政支出决算表!$A$6:$A$1505,E1262,表2.2024年公共财政支出决算表!$E$6:$E$1505)</f>
        <v>354</v>
      </c>
    </row>
    <row r="1263" ht="22.5" customHeight="1" spans="1:10">
      <c r="A1263" s="827"/>
      <c r="B1263" s="827"/>
      <c r="C1263" s="878"/>
      <c r="D1263" s="832"/>
      <c r="E1263" s="827">
        <v>2240102</v>
      </c>
      <c r="F1263" s="832" t="s">
        <v>1982</v>
      </c>
      <c r="G1263" s="833">
        <v>36.482343</v>
      </c>
      <c r="H1263" s="834">
        <v>37</v>
      </c>
      <c r="J1263" s="816">
        <f ca="1">SUMIF(表2.2024年公共财政支出决算表!$A$6:$A$1505,E1263,表2.2024年公共财政支出决算表!$E$6:$E$1505)</f>
        <v>37</v>
      </c>
    </row>
    <row r="1264" ht="22.5" customHeight="1" spans="1:10">
      <c r="A1264" s="827"/>
      <c r="B1264" s="827"/>
      <c r="C1264" s="878"/>
      <c r="D1264" s="832"/>
      <c r="E1264" s="827">
        <v>2240103</v>
      </c>
      <c r="F1264" s="832" t="s">
        <v>1984</v>
      </c>
      <c r="G1264" s="833"/>
      <c r="H1264" s="834"/>
      <c r="J1264" s="816">
        <f ca="1">SUMIF(表2.2024年公共财政支出决算表!$A$6:$A$1505,E1264,表2.2024年公共财政支出决算表!$E$6:$E$1505)</f>
        <v>0</v>
      </c>
    </row>
    <row r="1265" ht="22.5" customHeight="1" spans="1:10">
      <c r="A1265" s="827"/>
      <c r="B1265" s="827"/>
      <c r="C1265" s="878"/>
      <c r="D1265" s="832"/>
      <c r="E1265" s="827">
        <v>2240104</v>
      </c>
      <c r="F1265" s="832" t="s">
        <v>3709</v>
      </c>
      <c r="G1265" s="833"/>
      <c r="H1265" s="834"/>
      <c r="J1265" s="816">
        <f ca="1">SUMIF(表2.2024年公共财政支出决算表!$A$6:$A$1505,E1265,表2.2024年公共财政支出决算表!$E$6:$E$1505)</f>
        <v>0</v>
      </c>
    </row>
    <row r="1266" ht="22.5" customHeight="1" spans="1:10">
      <c r="A1266" s="827"/>
      <c r="B1266" s="827"/>
      <c r="C1266" s="878"/>
      <c r="D1266" s="832"/>
      <c r="E1266" s="827">
        <v>2240105</v>
      </c>
      <c r="F1266" s="832" t="s">
        <v>3710</v>
      </c>
      <c r="G1266" s="833"/>
      <c r="H1266" s="834"/>
      <c r="J1266" s="816">
        <f ca="1">SUMIF(表2.2024年公共财政支出决算表!$A$6:$A$1505,E1266,表2.2024年公共财政支出决算表!$E$6:$E$1505)</f>
        <v>0</v>
      </c>
    </row>
    <row r="1267" ht="22.5" customHeight="1" spans="1:10">
      <c r="A1267" s="827"/>
      <c r="B1267" s="827"/>
      <c r="C1267" s="878"/>
      <c r="D1267" s="832"/>
      <c r="E1267" s="827">
        <v>2240106</v>
      </c>
      <c r="F1267" s="832" t="s">
        <v>3711</v>
      </c>
      <c r="G1267" s="833">
        <v>106.1</v>
      </c>
      <c r="H1267" s="834">
        <v>106</v>
      </c>
      <c r="J1267" s="816">
        <f ca="1">SUMIF(表2.2024年公共财政支出决算表!$A$6:$A$1505,E1267,表2.2024年公共财政支出决算表!$E$6:$E$1505)</f>
        <v>106</v>
      </c>
    </row>
    <row r="1268" ht="22.5" customHeight="1" spans="1:10">
      <c r="A1268" s="827"/>
      <c r="B1268" s="827"/>
      <c r="C1268" s="878"/>
      <c r="D1268" s="832"/>
      <c r="E1268" s="827">
        <v>2240108</v>
      </c>
      <c r="F1268" s="832" t="s">
        <v>3712</v>
      </c>
      <c r="G1268" s="833"/>
      <c r="H1268" s="834"/>
      <c r="J1268" s="816">
        <f ca="1">SUMIF(表2.2024年公共财政支出决算表!$A$6:$A$1505,E1268,表2.2024年公共财政支出决算表!$E$6:$E$1505)</f>
        <v>0</v>
      </c>
    </row>
    <row r="1269" ht="22.5" customHeight="1" spans="1:10">
      <c r="A1269" s="827"/>
      <c r="B1269" s="827"/>
      <c r="C1269" s="878"/>
      <c r="D1269" s="832"/>
      <c r="E1269" s="827">
        <v>2240109</v>
      </c>
      <c r="F1269" s="832" t="s">
        <v>3713</v>
      </c>
      <c r="G1269" s="833">
        <v>16.332141</v>
      </c>
      <c r="H1269" s="834">
        <v>16</v>
      </c>
      <c r="J1269" s="816">
        <f ca="1">SUMIF(表2.2024年公共财政支出决算表!$A$6:$A$1505,E1269,表2.2024年公共财政支出决算表!$E$6:$E$1505)</f>
        <v>16</v>
      </c>
    </row>
    <row r="1270" ht="22.5" customHeight="1" spans="1:10">
      <c r="A1270" s="827"/>
      <c r="B1270" s="827"/>
      <c r="C1270" s="878"/>
      <c r="D1270" s="832"/>
      <c r="E1270" s="827">
        <v>2240150</v>
      </c>
      <c r="F1270" s="832" t="s">
        <v>1998</v>
      </c>
      <c r="G1270" s="833"/>
      <c r="H1270" s="834"/>
      <c r="J1270" s="816">
        <f ca="1">SUMIF(表2.2024年公共财政支出决算表!$A$6:$A$1505,E1270,表2.2024年公共财政支出决算表!$E$6:$E$1505)</f>
        <v>0</v>
      </c>
    </row>
    <row r="1271" ht="22.5" customHeight="1" spans="1:10">
      <c r="A1271" s="827"/>
      <c r="B1271" s="827"/>
      <c r="C1271" s="878"/>
      <c r="D1271" s="832"/>
      <c r="E1271" s="827">
        <v>2240199</v>
      </c>
      <c r="F1271" s="832" t="s">
        <v>3714</v>
      </c>
      <c r="G1271" s="833"/>
      <c r="H1271" s="834"/>
      <c r="J1271" s="816">
        <f ca="1">SUMIF(表2.2024年公共财政支出决算表!$A$6:$A$1505,E1271,表2.2024年公共财政支出决算表!$E$6:$E$1505)</f>
        <v>0</v>
      </c>
    </row>
    <row r="1272" ht="22.5" customHeight="1" spans="1:10">
      <c r="A1272" s="827"/>
      <c r="B1272" s="827"/>
      <c r="C1272" s="878"/>
      <c r="D1272" s="832"/>
      <c r="E1272" s="827">
        <v>22402</v>
      </c>
      <c r="F1272" s="828" t="s">
        <v>3715</v>
      </c>
      <c r="G1272" s="829">
        <f>SUM(G1273:G1278)</f>
        <v>1536.660806</v>
      </c>
      <c r="H1272" s="830">
        <f>SUM(H1273:H1278)</f>
        <v>1537</v>
      </c>
      <c r="J1272" s="816">
        <f ca="1">SUMIF(表2.2024年公共财政支出决算表!$A$6:$A$1505,E1272,表2.2024年公共财政支出决算表!$E$6:$E$1505)</f>
        <v>1537</v>
      </c>
    </row>
    <row r="1273" ht="22.5" customHeight="1" spans="1:10">
      <c r="A1273" s="827"/>
      <c r="B1273" s="827"/>
      <c r="C1273" s="878"/>
      <c r="D1273" s="832"/>
      <c r="E1273" s="827">
        <v>2240201</v>
      </c>
      <c r="F1273" s="832" t="s">
        <v>1980</v>
      </c>
      <c r="G1273" s="833">
        <v>1506.170806</v>
      </c>
      <c r="H1273" s="834">
        <v>1506</v>
      </c>
      <c r="J1273" s="816">
        <f ca="1">SUMIF(表2.2024年公共财政支出决算表!$A$6:$A$1505,E1273,表2.2024年公共财政支出决算表!$E$6:$E$1505)</f>
        <v>1506</v>
      </c>
    </row>
    <row r="1274" ht="22.5" customHeight="1" spans="1:10">
      <c r="A1274" s="827"/>
      <c r="B1274" s="827"/>
      <c r="C1274" s="878"/>
      <c r="D1274" s="832"/>
      <c r="E1274" s="827">
        <v>2240202</v>
      </c>
      <c r="F1274" s="832" t="s">
        <v>1982</v>
      </c>
      <c r="G1274" s="833"/>
      <c r="H1274" s="834"/>
      <c r="J1274" s="816">
        <f ca="1">SUMIF(表2.2024年公共财政支出决算表!$A$6:$A$1505,E1274,表2.2024年公共财政支出决算表!$E$6:$E$1505)</f>
        <v>0</v>
      </c>
    </row>
    <row r="1275" ht="22.5" customHeight="1" spans="1:10">
      <c r="A1275" s="827"/>
      <c r="B1275" s="827"/>
      <c r="C1275" s="878"/>
      <c r="D1275" s="832"/>
      <c r="E1275" s="827">
        <v>2240203</v>
      </c>
      <c r="F1275" s="832" t="s">
        <v>1984</v>
      </c>
      <c r="G1275" s="833"/>
      <c r="H1275" s="834"/>
      <c r="J1275" s="816">
        <f ca="1">SUMIF(表2.2024年公共财政支出决算表!$A$6:$A$1505,E1275,表2.2024年公共财政支出决算表!$E$6:$E$1505)</f>
        <v>0</v>
      </c>
    </row>
    <row r="1276" ht="22.5" customHeight="1" spans="1:10">
      <c r="A1276" s="827"/>
      <c r="B1276" s="827"/>
      <c r="C1276" s="878"/>
      <c r="D1276" s="832"/>
      <c r="E1276" s="827">
        <v>2240204</v>
      </c>
      <c r="F1276" s="832" t="s">
        <v>3716</v>
      </c>
      <c r="G1276" s="833">
        <v>30.49</v>
      </c>
      <c r="H1276" s="834">
        <v>31</v>
      </c>
      <c r="J1276" s="816">
        <f ca="1">SUMIF(表2.2024年公共财政支出决算表!$A$6:$A$1505,E1276,表2.2024年公共财政支出决算表!$E$6:$E$1505)</f>
        <v>31</v>
      </c>
    </row>
    <row r="1277" ht="22.5" customHeight="1" spans="1:10">
      <c r="A1277" s="827"/>
      <c r="B1277" s="827"/>
      <c r="C1277" s="878"/>
      <c r="D1277" s="832"/>
      <c r="E1277" s="827">
        <v>2240250</v>
      </c>
      <c r="F1277" s="832" t="s">
        <v>1998</v>
      </c>
      <c r="G1277" s="833"/>
      <c r="H1277" s="834"/>
      <c r="J1277" s="816">
        <f ca="1">SUMIF(表2.2024年公共财政支出决算表!$A$6:$A$1505,E1277,表2.2024年公共财政支出决算表!$E$6:$E$1505)</f>
        <v>0</v>
      </c>
    </row>
    <row r="1278" ht="22.5" customHeight="1" spans="1:10">
      <c r="A1278" s="827"/>
      <c r="B1278" s="827"/>
      <c r="C1278" s="878"/>
      <c r="D1278" s="832"/>
      <c r="E1278" s="827">
        <v>2240299</v>
      </c>
      <c r="F1278" s="832" t="s">
        <v>3717</v>
      </c>
      <c r="G1278" s="833"/>
      <c r="H1278" s="834"/>
      <c r="J1278" s="816">
        <f ca="1">SUMIF(表2.2024年公共财政支出决算表!$A$6:$A$1505,E1278,表2.2024年公共财政支出决算表!$E$6:$E$1505)</f>
        <v>0</v>
      </c>
    </row>
    <row r="1279" ht="22.5" customHeight="1" spans="1:10">
      <c r="A1279" s="827"/>
      <c r="B1279" s="827"/>
      <c r="C1279" s="878"/>
      <c r="D1279" s="832"/>
      <c r="E1279" s="827">
        <v>22404</v>
      </c>
      <c r="F1279" s="828" t="s">
        <v>3718</v>
      </c>
      <c r="G1279" s="829">
        <f>SUM(G1280:G1286)</f>
        <v>0</v>
      </c>
      <c r="H1279" s="830">
        <f>SUM(H1280:H1286)</f>
        <v>0</v>
      </c>
      <c r="J1279" s="816">
        <f ca="1">SUMIF(表2.2024年公共财政支出决算表!$A$6:$A$1505,E1279,表2.2024年公共财政支出决算表!$E$6:$E$1505)</f>
        <v>0</v>
      </c>
    </row>
    <row r="1280" ht="22.5" customHeight="1" spans="1:10">
      <c r="A1280" s="827"/>
      <c r="B1280" s="827"/>
      <c r="C1280" s="878"/>
      <c r="D1280" s="832"/>
      <c r="E1280" s="827">
        <v>2240401</v>
      </c>
      <c r="F1280" s="832" t="s">
        <v>1980</v>
      </c>
      <c r="G1280" s="833"/>
      <c r="H1280" s="834"/>
      <c r="J1280" s="816">
        <f ca="1">SUMIF(表2.2024年公共财政支出决算表!$A$6:$A$1505,E1280,表2.2024年公共财政支出决算表!$E$6:$E$1505)</f>
        <v>0</v>
      </c>
    </row>
    <row r="1281" ht="22.5" customHeight="1" spans="1:10">
      <c r="A1281" s="827"/>
      <c r="B1281" s="827"/>
      <c r="C1281" s="878"/>
      <c r="D1281" s="832"/>
      <c r="E1281" s="827">
        <v>2240402</v>
      </c>
      <c r="F1281" s="832" t="s">
        <v>1982</v>
      </c>
      <c r="G1281" s="833"/>
      <c r="H1281" s="834"/>
      <c r="J1281" s="816">
        <f ca="1">SUMIF(表2.2024年公共财政支出决算表!$A$6:$A$1505,E1281,表2.2024年公共财政支出决算表!$E$6:$E$1505)</f>
        <v>0</v>
      </c>
    </row>
    <row r="1282" ht="22.5" customHeight="1" spans="1:10">
      <c r="A1282" s="827"/>
      <c r="B1282" s="827"/>
      <c r="C1282" s="878"/>
      <c r="D1282" s="832"/>
      <c r="E1282" s="827">
        <v>2240403</v>
      </c>
      <c r="F1282" s="832" t="s">
        <v>1984</v>
      </c>
      <c r="G1282" s="833"/>
      <c r="H1282" s="834"/>
      <c r="J1282" s="816">
        <f ca="1">SUMIF(表2.2024年公共财政支出决算表!$A$6:$A$1505,E1282,表2.2024年公共财政支出决算表!$E$6:$E$1505)</f>
        <v>0</v>
      </c>
    </row>
    <row r="1283" ht="22.5" customHeight="1" spans="1:10">
      <c r="A1283" s="827"/>
      <c r="B1283" s="827"/>
      <c r="C1283" s="878"/>
      <c r="D1283" s="832"/>
      <c r="E1283" s="827">
        <v>2240404</v>
      </c>
      <c r="F1283" s="832" t="s">
        <v>3719</v>
      </c>
      <c r="G1283" s="833"/>
      <c r="H1283" s="834"/>
      <c r="J1283" s="816">
        <f ca="1">SUMIF(表2.2024年公共财政支出决算表!$A$6:$A$1505,E1283,表2.2024年公共财政支出决算表!$E$6:$E$1505)</f>
        <v>0</v>
      </c>
    </row>
    <row r="1284" ht="22.5" customHeight="1" spans="1:10">
      <c r="A1284" s="827"/>
      <c r="B1284" s="827"/>
      <c r="C1284" s="878"/>
      <c r="D1284" s="832"/>
      <c r="E1284" s="827">
        <v>2240405</v>
      </c>
      <c r="F1284" s="832" t="s">
        <v>3720</v>
      </c>
      <c r="G1284" s="833"/>
      <c r="H1284" s="834"/>
      <c r="J1284" s="816">
        <f ca="1">SUMIF(表2.2024年公共财政支出决算表!$A$6:$A$1505,E1284,表2.2024年公共财政支出决算表!$E$6:$E$1505)</f>
        <v>0</v>
      </c>
    </row>
    <row r="1285" ht="22.5" customHeight="1" spans="1:10">
      <c r="A1285" s="827"/>
      <c r="B1285" s="827"/>
      <c r="C1285" s="878"/>
      <c r="D1285" s="832"/>
      <c r="E1285" s="827">
        <v>2240450</v>
      </c>
      <c r="F1285" s="832" t="s">
        <v>1998</v>
      </c>
      <c r="G1285" s="833"/>
      <c r="H1285" s="834"/>
      <c r="J1285" s="816">
        <f ca="1">SUMIF(表2.2024年公共财政支出决算表!$A$6:$A$1505,E1285,表2.2024年公共财政支出决算表!$E$6:$E$1505)</f>
        <v>0</v>
      </c>
    </row>
    <row r="1286" ht="22.5" customHeight="1" spans="1:10">
      <c r="A1286" s="827"/>
      <c r="B1286" s="827"/>
      <c r="C1286" s="878"/>
      <c r="D1286" s="832"/>
      <c r="E1286" s="827">
        <v>2240499</v>
      </c>
      <c r="F1286" s="832" t="s">
        <v>3721</v>
      </c>
      <c r="G1286" s="833"/>
      <c r="H1286" s="834"/>
      <c r="J1286" s="816">
        <f ca="1">SUMIF(表2.2024年公共财政支出决算表!$A$6:$A$1505,E1286,表2.2024年公共财政支出决算表!$E$6:$E$1505)</f>
        <v>0</v>
      </c>
    </row>
    <row r="1287" ht="22.5" customHeight="1" spans="1:10">
      <c r="A1287" s="827"/>
      <c r="B1287" s="827"/>
      <c r="C1287" s="878"/>
      <c r="D1287" s="832"/>
      <c r="E1287" s="827">
        <v>22405</v>
      </c>
      <c r="F1287" s="828" t="s">
        <v>3722</v>
      </c>
      <c r="G1287" s="829">
        <f>SUM(G1288:G1299)</f>
        <v>105.088259</v>
      </c>
      <c r="H1287" s="830">
        <f>SUM(H1288:H1299)</f>
        <v>105</v>
      </c>
      <c r="J1287" s="816">
        <f ca="1">SUMIF(表2.2024年公共财政支出决算表!$A$6:$A$1505,E1287,表2.2024年公共财政支出决算表!$E$6:$E$1505)</f>
        <v>105</v>
      </c>
    </row>
    <row r="1288" ht="22.5" customHeight="1" spans="1:10">
      <c r="A1288" s="827"/>
      <c r="B1288" s="827"/>
      <c r="C1288" s="878"/>
      <c r="D1288" s="832"/>
      <c r="E1288" s="827">
        <v>2240501</v>
      </c>
      <c r="F1288" s="832" t="s">
        <v>1980</v>
      </c>
      <c r="G1288" s="833"/>
      <c r="H1288" s="834"/>
      <c r="J1288" s="816">
        <f ca="1">SUMIF(表2.2024年公共财政支出决算表!$A$6:$A$1505,E1288,表2.2024年公共财政支出决算表!$E$6:$E$1505)</f>
        <v>0</v>
      </c>
    </row>
    <row r="1289" ht="22.5" customHeight="1" spans="1:10">
      <c r="A1289" s="827"/>
      <c r="B1289" s="827"/>
      <c r="C1289" s="878"/>
      <c r="D1289" s="832"/>
      <c r="E1289" s="827">
        <v>2240502</v>
      </c>
      <c r="F1289" s="832" t="s">
        <v>1982</v>
      </c>
      <c r="G1289" s="833"/>
      <c r="H1289" s="834"/>
      <c r="J1289" s="816">
        <f ca="1">SUMIF(表2.2024年公共财政支出决算表!$A$6:$A$1505,E1289,表2.2024年公共财政支出决算表!$E$6:$E$1505)</f>
        <v>0</v>
      </c>
    </row>
    <row r="1290" ht="22.5" customHeight="1" spans="1:10">
      <c r="A1290" s="827"/>
      <c r="B1290" s="827"/>
      <c r="C1290" s="878"/>
      <c r="D1290" s="832"/>
      <c r="E1290" s="827">
        <v>2240503</v>
      </c>
      <c r="F1290" s="832" t="s">
        <v>1984</v>
      </c>
      <c r="G1290" s="833"/>
      <c r="H1290" s="834"/>
      <c r="J1290" s="816">
        <f ca="1">SUMIF(表2.2024年公共财政支出决算表!$A$6:$A$1505,E1290,表2.2024年公共财政支出决算表!$E$6:$E$1505)</f>
        <v>0</v>
      </c>
    </row>
    <row r="1291" ht="22.5" customHeight="1" spans="1:10">
      <c r="A1291" s="827"/>
      <c r="B1291" s="827"/>
      <c r="C1291" s="878"/>
      <c r="D1291" s="832"/>
      <c r="E1291" s="827">
        <v>2240504</v>
      </c>
      <c r="F1291" s="832" t="s">
        <v>3723</v>
      </c>
      <c r="G1291" s="833"/>
      <c r="H1291" s="834"/>
      <c r="J1291" s="816">
        <f ca="1">SUMIF(表2.2024年公共财政支出决算表!$A$6:$A$1505,E1291,表2.2024年公共财政支出决算表!$E$6:$E$1505)</f>
        <v>0</v>
      </c>
    </row>
    <row r="1292" ht="22.5" customHeight="1" spans="1:10">
      <c r="A1292" s="827"/>
      <c r="B1292" s="827"/>
      <c r="C1292" s="878"/>
      <c r="D1292" s="832"/>
      <c r="E1292" s="827">
        <v>2240505</v>
      </c>
      <c r="F1292" s="832" t="s">
        <v>3724</v>
      </c>
      <c r="G1292" s="833">
        <v>8.195133</v>
      </c>
      <c r="H1292" s="834">
        <v>8</v>
      </c>
      <c r="J1292" s="816">
        <f ca="1">SUMIF(表2.2024年公共财政支出决算表!$A$6:$A$1505,E1292,表2.2024年公共财政支出决算表!$E$6:$E$1505)</f>
        <v>8</v>
      </c>
    </row>
    <row r="1293" ht="22.5" customHeight="1" spans="1:10">
      <c r="A1293" s="827"/>
      <c r="B1293" s="827"/>
      <c r="C1293" s="878"/>
      <c r="D1293" s="832"/>
      <c r="E1293" s="827">
        <v>2240506</v>
      </c>
      <c r="F1293" s="832" t="s">
        <v>3725</v>
      </c>
      <c r="G1293" s="833"/>
      <c r="H1293" s="834"/>
      <c r="J1293" s="816">
        <f ca="1">SUMIF(表2.2024年公共财政支出决算表!$A$6:$A$1505,E1293,表2.2024年公共财政支出决算表!$E$6:$E$1505)</f>
        <v>0</v>
      </c>
    </row>
    <row r="1294" ht="22.5" customHeight="1" spans="1:10">
      <c r="A1294" s="827"/>
      <c r="B1294" s="827"/>
      <c r="C1294" s="878"/>
      <c r="D1294" s="832"/>
      <c r="E1294" s="827">
        <v>2240507</v>
      </c>
      <c r="F1294" s="832" t="s">
        <v>3726</v>
      </c>
      <c r="G1294" s="833"/>
      <c r="H1294" s="834"/>
      <c r="J1294" s="816">
        <f ca="1">SUMIF(表2.2024年公共财政支出决算表!$A$6:$A$1505,E1294,表2.2024年公共财政支出决算表!$E$6:$E$1505)</f>
        <v>0</v>
      </c>
    </row>
    <row r="1295" ht="22.5" customHeight="1" spans="1:10">
      <c r="A1295" s="827"/>
      <c r="B1295" s="827"/>
      <c r="C1295" s="878"/>
      <c r="D1295" s="832"/>
      <c r="E1295" s="827">
        <v>2240508</v>
      </c>
      <c r="F1295" s="832" t="s">
        <v>3727</v>
      </c>
      <c r="G1295" s="833"/>
      <c r="H1295" s="834"/>
      <c r="J1295" s="816">
        <f ca="1">SUMIF(表2.2024年公共财政支出决算表!$A$6:$A$1505,E1295,表2.2024年公共财政支出决算表!$E$6:$E$1505)</f>
        <v>0</v>
      </c>
    </row>
    <row r="1296" ht="22.5" customHeight="1" spans="1:10">
      <c r="A1296" s="827"/>
      <c r="B1296" s="827"/>
      <c r="C1296" s="878"/>
      <c r="D1296" s="832"/>
      <c r="E1296" s="827">
        <v>2240509</v>
      </c>
      <c r="F1296" s="832" t="s">
        <v>3728</v>
      </c>
      <c r="G1296" s="833"/>
      <c r="H1296" s="834"/>
      <c r="J1296" s="816">
        <f ca="1">SUMIF(表2.2024年公共财政支出决算表!$A$6:$A$1505,E1296,表2.2024年公共财政支出决算表!$E$6:$E$1505)</f>
        <v>0</v>
      </c>
    </row>
    <row r="1297" ht="22.5" customHeight="1" spans="1:10">
      <c r="A1297" s="827"/>
      <c r="B1297" s="827"/>
      <c r="C1297" s="878"/>
      <c r="D1297" s="832"/>
      <c r="E1297" s="827">
        <v>2240510</v>
      </c>
      <c r="F1297" s="832" t="s">
        <v>3729</v>
      </c>
      <c r="G1297" s="833"/>
      <c r="H1297" s="834"/>
      <c r="J1297" s="816">
        <f ca="1">SUMIF(表2.2024年公共财政支出决算表!$A$6:$A$1505,E1297,表2.2024年公共财政支出决算表!$E$6:$E$1505)</f>
        <v>0</v>
      </c>
    </row>
    <row r="1298" ht="22.5" customHeight="1" spans="1:10">
      <c r="A1298" s="827"/>
      <c r="B1298" s="827"/>
      <c r="C1298" s="878"/>
      <c r="D1298" s="832"/>
      <c r="E1298" s="827">
        <v>2240550</v>
      </c>
      <c r="F1298" s="832" t="s">
        <v>3730</v>
      </c>
      <c r="G1298" s="833">
        <v>96.893126</v>
      </c>
      <c r="H1298" s="834">
        <v>97</v>
      </c>
      <c r="J1298" s="816">
        <f ca="1">SUMIF(表2.2024年公共财政支出决算表!$A$6:$A$1505,E1298,表2.2024年公共财政支出决算表!$E$6:$E$1505)</f>
        <v>97</v>
      </c>
    </row>
    <row r="1299" ht="22.5" customHeight="1" spans="1:10">
      <c r="A1299" s="827"/>
      <c r="B1299" s="827"/>
      <c r="C1299" s="878"/>
      <c r="D1299" s="832"/>
      <c r="E1299" s="827">
        <v>2240599</v>
      </c>
      <c r="F1299" s="832" t="s">
        <v>3731</v>
      </c>
      <c r="G1299" s="833"/>
      <c r="H1299" s="834"/>
      <c r="J1299" s="816">
        <f ca="1">SUMIF(表2.2024年公共财政支出决算表!$A$6:$A$1505,E1299,表2.2024年公共财政支出决算表!$E$6:$E$1505)</f>
        <v>0</v>
      </c>
    </row>
    <row r="1300" ht="22.5" customHeight="1" spans="1:10">
      <c r="A1300" s="827"/>
      <c r="B1300" s="827"/>
      <c r="C1300" s="878"/>
      <c r="D1300" s="832"/>
      <c r="E1300" s="827">
        <v>22406</v>
      </c>
      <c r="F1300" s="828" t="s">
        <v>3732</v>
      </c>
      <c r="G1300" s="829">
        <f>SUM(G1301:G1303)</f>
        <v>602.476727</v>
      </c>
      <c r="H1300" s="830">
        <f>SUM(H1301:H1303)</f>
        <v>602</v>
      </c>
      <c r="J1300" s="816">
        <f ca="1">SUMIF(表2.2024年公共财政支出决算表!$A$6:$A$1505,E1300,表2.2024年公共财政支出决算表!$E$6:$E$1505)</f>
        <v>602</v>
      </c>
    </row>
    <row r="1301" ht="22.5" customHeight="1" spans="1:10">
      <c r="A1301" s="827"/>
      <c r="B1301" s="827"/>
      <c r="C1301" s="878"/>
      <c r="D1301" s="832"/>
      <c r="E1301" s="827">
        <v>2240601</v>
      </c>
      <c r="F1301" s="832" t="s">
        <v>3733</v>
      </c>
      <c r="G1301" s="833">
        <v>602.476727</v>
      </c>
      <c r="H1301" s="834">
        <v>602</v>
      </c>
      <c r="J1301" s="816">
        <f ca="1">SUMIF(表2.2024年公共财政支出决算表!$A$6:$A$1505,E1301,表2.2024年公共财政支出决算表!$E$6:$E$1505)</f>
        <v>602</v>
      </c>
    </row>
    <row r="1302" ht="22.5" customHeight="1" spans="1:10">
      <c r="A1302" s="827"/>
      <c r="B1302" s="827"/>
      <c r="C1302" s="878"/>
      <c r="D1302" s="832"/>
      <c r="E1302" s="827">
        <v>2240602</v>
      </c>
      <c r="F1302" s="832" t="s">
        <v>3734</v>
      </c>
      <c r="G1302" s="833"/>
      <c r="H1302" s="834"/>
      <c r="J1302" s="816">
        <f ca="1">SUMIF(表2.2024年公共财政支出决算表!$A$6:$A$1505,E1302,表2.2024年公共财政支出决算表!$E$6:$E$1505)</f>
        <v>0</v>
      </c>
    </row>
    <row r="1303" ht="22.5" customHeight="1" spans="1:10">
      <c r="A1303" s="827"/>
      <c r="B1303" s="827"/>
      <c r="C1303" s="878"/>
      <c r="D1303" s="832"/>
      <c r="E1303" s="827">
        <v>2240699</v>
      </c>
      <c r="F1303" s="832" t="s">
        <v>3735</v>
      </c>
      <c r="G1303" s="833"/>
      <c r="H1303" s="834"/>
      <c r="J1303" s="816">
        <f ca="1">SUMIF(表2.2024年公共财政支出决算表!$A$6:$A$1505,E1303,表2.2024年公共财政支出决算表!$E$6:$E$1505)</f>
        <v>0</v>
      </c>
    </row>
    <row r="1304" ht="22.5" customHeight="1" spans="1:10">
      <c r="A1304" s="827"/>
      <c r="B1304" s="827"/>
      <c r="C1304" s="878"/>
      <c r="D1304" s="832"/>
      <c r="E1304" s="827">
        <v>22407</v>
      </c>
      <c r="F1304" s="828" t="s">
        <v>3736</v>
      </c>
      <c r="G1304" s="829">
        <f>SUM(G1305:G1307)</f>
        <v>387.225788</v>
      </c>
      <c r="H1304" s="830">
        <f>SUM(H1305:H1307)</f>
        <v>387</v>
      </c>
      <c r="J1304" s="816">
        <f ca="1">SUMIF(表2.2024年公共财政支出决算表!$A$6:$A$1505,E1304,表2.2024年公共财政支出决算表!$E$6:$E$1505)</f>
        <v>387</v>
      </c>
    </row>
    <row r="1305" ht="22.5" customHeight="1" spans="1:10">
      <c r="A1305" s="827"/>
      <c r="B1305" s="827"/>
      <c r="C1305" s="878"/>
      <c r="D1305" s="832"/>
      <c r="E1305" s="827">
        <v>2240703</v>
      </c>
      <c r="F1305" s="832" t="s">
        <v>3737</v>
      </c>
      <c r="G1305" s="833">
        <v>387.225788</v>
      </c>
      <c r="H1305" s="834">
        <v>387</v>
      </c>
      <c r="J1305" s="816">
        <f ca="1">SUMIF(表2.2024年公共财政支出决算表!$A$6:$A$1505,E1305,表2.2024年公共财政支出决算表!$E$6:$E$1505)</f>
        <v>387</v>
      </c>
    </row>
    <row r="1306" ht="22.5" customHeight="1" spans="1:10">
      <c r="A1306" s="827"/>
      <c r="B1306" s="827"/>
      <c r="C1306" s="878"/>
      <c r="D1306" s="832"/>
      <c r="E1306" s="827">
        <v>2240704</v>
      </c>
      <c r="F1306" s="832" t="s">
        <v>3738</v>
      </c>
      <c r="G1306" s="833"/>
      <c r="H1306" s="834"/>
      <c r="J1306" s="816">
        <f ca="1">SUMIF(表2.2024年公共财政支出决算表!$A$6:$A$1505,E1306,表2.2024年公共财政支出决算表!$E$6:$E$1505)</f>
        <v>0</v>
      </c>
    </row>
    <row r="1307" ht="22.5" customHeight="1" spans="1:10">
      <c r="A1307" s="827"/>
      <c r="B1307" s="827"/>
      <c r="C1307" s="878"/>
      <c r="D1307" s="832"/>
      <c r="E1307" s="827">
        <v>2240799</v>
      </c>
      <c r="F1307" s="832" t="s">
        <v>3739</v>
      </c>
      <c r="G1307" s="833"/>
      <c r="H1307" s="834"/>
      <c r="J1307" s="816">
        <f ca="1">SUMIF(表2.2024年公共财政支出决算表!$A$6:$A$1505,E1307,表2.2024年公共财政支出决算表!$E$6:$E$1505)</f>
        <v>0</v>
      </c>
    </row>
    <row r="1308" ht="22.5" customHeight="1" spans="1:10">
      <c r="A1308" s="827"/>
      <c r="B1308" s="827"/>
      <c r="C1308" s="878"/>
      <c r="D1308" s="832"/>
      <c r="E1308" s="827">
        <v>22499</v>
      </c>
      <c r="F1308" s="828" t="s">
        <v>3740</v>
      </c>
      <c r="G1308" s="829">
        <f t="shared" ref="G1308:G1311" si="22">G1309</f>
        <v>0</v>
      </c>
      <c r="H1308" s="830">
        <f t="shared" ref="H1308:H1311" si="23">H1309</f>
        <v>0</v>
      </c>
      <c r="J1308" s="816">
        <f ca="1">SUMIF(表2.2024年公共财政支出决算表!$A$6:$A$1505,E1308,表2.2024年公共财政支出决算表!$E$6:$E$1505)</f>
        <v>0</v>
      </c>
    </row>
    <row r="1309" ht="22.5" customHeight="1" spans="1:10">
      <c r="A1309" s="827"/>
      <c r="B1309" s="827"/>
      <c r="C1309" s="878"/>
      <c r="D1309" s="832"/>
      <c r="E1309" s="827">
        <v>2249999</v>
      </c>
      <c r="F1309" s="832" t="s">
        <v>3741</v>
      </c>
      <c r="G1309" s="833"/>
      <c r="H1309" s="834"/>
      <c r="J1309" s="816">
        <f ca="1">SUMIF(表2.2024年公共财政支出决算表!$A$6:$A$1505,E1309,表2.2024年公共财政支出决算表!$E$6:$E$1505)</f>
        <v>0</v>
      </c>
    </row>
    <row r="1310" ht="22.5" customHeight="1" spans="1:10">
      <c r="A1310" s="827"/>
      <c r="B1310" s="827"/>
      <c r="C1310" s="878"/>
      <c r="D1310" s="832"/>
      <c r="E1310" s="827">
        <v>229</v>
      </c>
      <c r="F1310" s="828" t="s">
        <v>3742</v>
      </c>
      <c r="G1310" s="829">
        <f t="shared" si="22"/>
        <v>0</v>
      </c>
      <c r="H1310" s="830">
        <f t="shared" si="23"/>
        <v>0</v>
      </c>
      <c r="J1310" s="816">
        <f ca="1">SUMIF(表2.2024年公共财政支出决算表!$A$6:$A$1505,E1310,表2.2024年公共财政支出决算表!$E$6:$E$1505)</f>
        <v>0</v>
      </c>
    </row>
    <row r="1311" ht="22.5" customHeight="1" spans="1:10">
      <c r="A1311" s="827"/>
      <c r="B1311" s="827"/>
      <c r="C1311" s="878"/>
      <c r="D1311" s="832"/>
      <c r="E1311" s="827">
        <v>22999</v>
      </c>
      <c r="F1311" s="828" t="s">
        <v>3612</v>
      </c>
      <c r="G1311" s="829">
        <f t="shared" si="22"/>
        <v>0</v>
      </c>
      <c r="H1311" s="830">
        <f t="shared" si="23"/>
        <v>0</v>
      </c>
      <c r="J1311" s="816">
        <f ca="1">SUMIF(表2.2024年公共财政支出决算表!$A$6:$A$1505,E1311,表2.2024年公共财政支出决算表!$E$6:$E$1505)</f>
        <v>0</v>
      </c>
    </row>
    <row r="1312" ht="22.5" customHeight="1" spans="1:10">
      <c r="A1312" s="827"/>
      <c r="B1312" s="827"/>
      <c r="C1312" s="878"/>
      <c r="D1312" s="832"/>
      <c r="E1312" s="827">
        <v>2299999</v>
      </c>
      <c r="F1312" s="832" t="s">
        <v>2370</v>
      </c>
      <c r="G1312" s="833"/>
      <c r="H1312" s="834"/>
      <c r="J1312" s="816">
        <f ca="1">SUMIF(表2.2024年公共财政支出决算表!$A$6:$A$1505,E1312,表2.2024年公共财政支出决算表!$E$6:$E$1505)</f>
        <v>0</v>
      </c>
    </row>
    <row r="1313" ht="22.5" customHeight="1" spans="1:10">
      <c r="A1313" s="827"/>
      <c r="B1313" s="827"/>
      <c r="C1313" s="878"/>
      <c r="D1313" s="832"/>
      <c r="E1313" s="827">
        <v>232</v>
      </c>
      <c r="F1313" s="828" t="s">
        <v>3743</v>
      </c>
      <c r="G1313" s="829">
        <f>SUM(G1314,G1316,G1321)</f>
        <v>4512.760542</v>
      </c>
      <c r="H1313" s="830">
        <f>SUM(H1314,H1316,H1321)</f>
        <v>4513</v>
      </c>
      <c r="J1313" s="816">
        <f ca="1">SUMIF(表2.2024年公共财政支出决算表!$A$6:$A$1505,E1313,表2.2024年公共财政支出决算表!$E$6:$E$1505)</f>
        <v>4513</v>
      </c>
    </row>
    <row r="1314" ht="22.5" customHeight="1" spans="1:10">
      <c r="A1314" s="827"/>
      <c r="B1314" s="827"/>
      <c r="C1314" s="878"/>
      <c r="D1314" s="832"/>
      <c r="E1314" s="827">
        <v>23201</v>
      </c>
      <c r="F1314" s="828" t="s">
        <v>3744</v>
      </c>
      <c r="G1314" s="829">
        <f>G1315</f>
        <v>0</v>
      </c>
      <c r="H1314" s="830">
        <f>H1315</f>
        <v>0</v>
      </c>
      <c r="J1314" s="816">
        <f ca="1">SUMIF(表2.2024年公共财政支出决算表!$A$6:$A$1505,E1314,表2.2024年公共财政支出决算表!$E$6:$E$1505)</f>
        <v>0</v>
      </c>
    </row>
    <row r="1315" ht="22.5" customHeight="1" spans="1:10">
      <c r="A1315" s="827"/>
      <c r="B1315" s="827"/>
      <c r="C1315" s="881"/>
      <c r="D1315" s="832"/>
      <c r="E1315" s="827">
        <v>2320101</v>
      </c>
      <c r="F1315" s="832" t="s">
        <v>3745</v>
      </c>
      <c r="G1315" s="833"/>
      <c r="H1315" s="834"/>
      <c r="J1315" s="816">
        <f ca="1">SUMIF(表2.2024年公共财政支出决算表!$A$6:$A$1505,E1315,表2.2024年公共财政支出决算表!$E$6:$E$1505)</f>
        <v>0</v>
      </c>
    </row>
    <row r="1316" ht="22.5" customHeight="1" spans="1:10">
      <c r="A1316" s="827"/>
      <c r="B1316" s="827"/>
      <c r="C1316" s="878"/>
      <c r="D1316" s="832"/>
      <c r="E1316" s="827">
        <v>23202</v>
      </c>
      <c r="F1316" s="828" t="s">
        <v>3746</v>
      </c>
      <c r="G1316" s="829">
        <f>SUM(G1317:G1320)</f>
        <v>0</v>
      </c>
      <c r="H1316" s="830">
        <f>SUM(H1317:H1320)</f>
        <v>0</v>
      </c>
      <c r="J1316" s="816">
        <f ca="1">SUMIF(表2.2024年公共财政支出决算表!$A$6:$A$1505,E1316,表2.2024年公共财政支出决算表!$E$6:$E$1505)</f>
        <v>0</v>
      </c>
    </row>
    <row r="1317" ht="22.5" customHeight="1" spans="1:10">
      <c r="A1317" s="827"/>
      <c r="B1317" s="827"/>
      <c r="C1317" s="878"/>
      <c r="D1317" s="832"/>
      <c r="E1317" s="827">
        <v>2320201</v>
      </c>
      <c r="F1317" s="832" t="s">
        <v>3747</v>
      </c>
      <c r="G1317" s="833"/>
      <c r="H1317" s="834"/>
      <c r="J1317" s="816">
        <f ca="1">SUMIF(表2.2024年公共财政支出决算表!$A$6:$A$1505,E1317,表2.2024年公共财政支出决算表!$E$6:$E$1505)</f>
        <v>0</v>
      </c>
    </row>
    <row r="1318" ht="22.5" customHeight="1" spans="1:10">
      <c r="A1318" s="827"/>
      <c r="B1318" s="827"/>
      <c r="C1318" s="878"/>
      <c r="D1318" s="832"/>
      <c r="E1318" s="827">
        <v>2320202</v>
      </c>
      <c r="F1318" s="832" t="s">
        <v>3748</v>
      </c>
      <c r="G1318" s="833"/>
      <c r="H1318" s="834"/>
      <c r="J1318" s="816">
        <f ca="1">SUMIF(表2.2024年公共财政支出决算表!$A$6:$A$1505,E1318,表2.2024年公共财政支出决算表!$E$6:$E$1505)</f>
        <v>0</v>
      </c>
    </row>
    <row r="1319" ht="22.5" customHeight="1" spans="1:10">
      <c r="A1319" s="827"/>
      <c r="B1319" s="827"/>
      <c r="C1319" s="878"/>
      <c r="D1319" s="832"/>
      <c r="E1319" s="827">
        <v>2320203</v>
      </c>
      <c r="F1319" s="832" t="s">
        <v>3749</v>
      </c>
      <c r="G1319" s="833"/>
      <c r="H1319" s="834"/>
      <c r="J1319" s="816">
        <f ca="1">SUMIF(表2.2024年公共财政支出决算表!$A$6:$A$1505,E1319,表2.2024年公共财政支出决算表!$E$6:$E$1505)</f>
        <v>0</v>
      </c>
    </row>
    <row r="1320" ht="22.5" customHeight="1" spans="1:10">
      <c r="A1320" s="827"/>
      <c r="B1320" s="827"/>
      <c r="C1320" s="878"/>
      <c r="D1320" s="832"/>
      <c r="E1320" s="827">
        <v>2320299</v>
      </c>
      <c r="F1320" s="832" t="s">
        <v>3750</v>
      </c>
      <c r="G1320" s="833"/>
      <c r="H1320" s="834"/>
      <c r="J1320" s="816">
        <f ca="1">SUMIF(表2.2024年公共财政支出决算表!$A$6:$A$1505,E1320,表2.2024年公共财政支出决算表!$E$6:$E$1505)</f>
        <v>0</v>
      </c>
    </row>
    <row r="1321" ht="22.5" customHeight="1" spans="1:10">
      <c r="A1321" s="827"/>
      <c r="B1321" s="827"/>
      <c r="C1321" s="878"/>
      <c r="D1321" s="832"/>
      <c r="E1321" s="827">
        <v>23203</v>
      </c>
      <c r="F1321" s="828" t="s">
        <v>3751</v>
      </c>
      <c r="G1321" s="829">
        <f>SUM(G1322:G1325)</f>
        <v>4512.760542</v>
      </c>
      <c r="H1321" s="830">
        <f>SUM(H1322:H1325)</f>
        <v>4513</v>
      </c>
      <c r="J1321" s="816">
        <f ca="1">SUMIF(表2.2024年公共财政支出决算表!$A$6:$A$1505,E1321,表2.2024年公共财政支出决算表!$E$6:$E$1505)</f>
        <v>4513</v>
      </c>
    </row>
    <row r="1322" ht="22.5" customHeight="1" spans="1:10">
      <c r="A1322" s="827"/>
      <c r="B1322" s="827"/>
      <c r="C1322" s="878"/>
      <c r="D1322" s="832"/>
      <c r="E1322" s="827">
        <v>2320301</v>
      </c>
      <c r="F1322" s="832" t="s">
        <v>3752</v>
      </c>
      <c r="G1322" s="833">
        <v>4500.966242</v>
      </c>
      <c r="H1322" s="834">
        <v>4501</v>
      </c>
      <c r="J1322" s="816">
        <f ca="1">SUMIF(表2.2024年公共财政支出决算表!$A$6:$A$1505,E1322,表2.2024年公共财政支出决算表!$E$6:$E$1505)</f>
        <v>4501</v>
      </c>
    </row>
    <row r="1323" ht="22.5" customHeight="1" spans="1:10">
      <c r="A1323" s="827"/>
      <c r="B1323" s="827"/>
      <c r="C1323" s="878"/>
      <c r="D1323" s="832"/>
      <c r="E1323" s="827">
        <v>2320302</v>
      </c>
      <c r="F1323" s="832" t="s">
        <v>3753</v>
      </c>
      <c r="G1323" s="833"/>
      <c r="H1323" s="834"/>
      <c r="J1323" s="816">
        <f ca="1">SUMIF(表2.2024年公共财政支出决算表!$A$6:$A$1505,E1323,表2.2024年公共财政支出决算表!$E$6:$E$1505)</f>
        <v>0</v>
      </c>
    </row>
    <row r="1324" ht="22.5" customHeight="1" spans="1:10">
      <c r="A1324" s="827"/>
      <c r="B1324" s="827"/>
      <c r="C1324" s="878"/>
      <c r="D1324" s="832"/>
      <c r="E1324" s="827">
        <v>2320303</v>
      </c>
      <c r="F1324" s="832" t="s">
        <v>3754</v>
      </c>
      <c r="G1324" s="833">
        <v>11.7943</v>
      </c>
      <c r="H1324" s="834">
        <v>12</v>
      </c>
      <c r="J1324" s="816">
        <f ca="1">SUMIF(表2.2024年公共财政支出决算表!$A$6:$A$1505,E1324,表2.2024年公共财政支出决算表!$E$6:$E$1505)</f>
        <v>12</v>
      </c>
    </row>
    <row r="1325" ht="22.5" customHeight="1" spans="1:10">
      <c r="A1325" s="827"/>
      <c r="B1325" s="827"/>
      <c r="C1325" s="878"/>
      <c r="D1325" s="832"/>
      <c r="E1325" s="827">
        <v>2320399</v>
      </c>
      <c r="F1325" s="832" t="s">
        <v>3755</v>
      </c>
      <c r="G1325" s="833"/>
      <c r="H1325" s="834"/>
      <c r="J1325" s="816">
        <f ca="1">SUMIF(表2.2024年公共财政支出决算表!$A$6:$A$1505,E1325,表2.2024年公共财政支出决算表!$E$6:$E$1505)</f>
        <v>0</v>
      </c>
    </row>
    <row r="1326" ht="22.5" customHeight="1" spans="1:10">
      <c r="A1326" s="827"/>
      <c r="B1326" s="827"/>
      <c r="C1326" s="878"/>
      <c r="D1326" s="832"/>
      <c r="E1326" s="827">
        <v>233</v>
      </c>
      <c r="F1326" s="828" t="s">
        <v>3756</v>
      </c>
      <c r="G1326" s="829">
        <f>SUM(G1327,G1329,G1331)</f>
        <v>8.699648</v>
      </c>
      <c r="H1326" s="830">
        <f>SUM(H1327,H1329,H1331)</f>
        <v>9</v>
      </c>
      <c r="J1326" s="816">
        <f ca="1">SUMIF(表2.2024年公共财政支出决算表!$A$6:$A$1505,E1326,表2.2024年公共财政支出决算表!$E$6:$E$1505)</f>
        <v>9</v>
      </c>
    </row>
    <row r="1327" ht="22.5" customHeight="1" spans="1:10">
      <c r="A1327" s="827"/>
      <c r="B1327" s="827"/>
      <c r="C1327" s="878"/>
      <c r="D1327" s="832"/>
      <c r="E1327" s="827">
        <v>23301</v>
      </c>
      <c r="F1327" s="828" t="s">
        <v>3757</v>
      </c>
      <c r="G1327" s="829">
        <f t="shared" ref="G1327:G1331" si="24">G1328</f>
        <v>0</v>
      </c>
      <c r="H1327" s="830">
        <f t="shared" ref="H1327:H1331" si="25">H1328</f>
        <v>0</v>
      </c>
      <c r="J1327" s="816">
        <f ca="1">SUMIF(表2.2024年公共财政支出决算表!$A$6:$A$1505,E1327,表2.2024年公共财政支出决算表!$E$6:$E$1505)</f>
        <v>0</v>
      </c>
    </row>
    <row r="1328" ht="22.5" customHeight="1" spans="1:10">
      <c r="A1328" s="827"/>
      <c r="B1328" s="827"/>
      <c r="C1328" s="878"/>
      <c r="D1328" s="832"/>
      <c r="E1328" s="827">
        <v>2330101</v>
      </c>
      <c r="F1328" s="832" t="s">
        <v>3758</v>
      </c>
      <c r="G1328" s="833"/>
      <c r="H1328" s="834"/>
      <c r="J1328" s="816">
        <f ca="1">SUMIF(表2.2024年公共财政支出决算表!$A$6:$A$1505,E1328,表2.2024年公共财政支出决算表!$E$6:$E$1505)</f>
        <v>0</v>
      </c>
    </row>
    <row r="1329" ht="22.5" customHeight="1" spans="1:10">
      <c r="A1329" s="827"/>
      <c r="B1329" s="827"/>
      <c r="C1329" s="878"/>
      <c r="D1329" s="832"/>
      <c r="E1329" s="827">
        <v>23302</v>
      </c>
      <c r="F1329" s="828" t="s">
        <v>3759</v>
      </c>
      <c r="G1329" s="829">
        <f t="shared" si="24"/>
        <v>0</v>
      </c>
      <c r="H1329" s="830">
        <f t="shared" si="25"/>
        <v>0</v>
      </c>
      <c r="J1329" s="816">
        <f ca="1">SUMIF(表2.2024年公共财政支出决算表!$A$6:$A$1505,E1329,表2.2024年公共财政支出决算表!$E$6:$E$1505)</f>
        <v>0</v>
      </c>
    </row>
    <row r="1330" ht="22.5" customHeight="1" spans="1:10">
      <c r="A1330" s="827"/>
      <c r="B1330" s="827"/>
      <c r="C1330" s="878"/>
      <c r="D1330" s="832"/>
      <c r="E1330" s="827">
        <v>2330201</v>
      </c>
      <c r="F1330" s="832" t="s">
        <v>3760</v>
      </c>
      <c r="G1330" s="833"/>
      <c r="H1330" s="834"/>
      <c r="J1330" s="816">
        <f ca="1">SUMIF(表2.2024年公共财政支出决算表!$A$6:$A$1505,E1330,表2.2024年公共财政支出决算表!$E$6:$E$1505)</f>
        <v>0</v>
      </c>
    </row>
    <row r="1331" ht="22.5" customHeight="1" spans="1:10">
      <c r="A1331" s="827"/>
      <c r="B1331" s="827"/>
      <c r="C1331" s="878"/>
      <c r="D1331" s="832"/>
      <c r="E1331" s="827">
        <v>23303</v>
      </c>
      <c r="F1331" s="828" t="s">
        <v>3761</v>
      </c>
      <c r="G1331" s="829">
        <f t="shared" si="24"/>
        <v>8.699648</v>
      </c>
      <c r="H1331" s="830">
        <f t="shared" si="25"/>
        <v>9</v>
      </c>
      <c r="J1331" s="816">
        <f ca="1">SUMIF(表2.2024年公共财政支出决算表!$A$6:$A$1505,E1331,表2.2024年公共财政支出决算表!$E$6:$E$1505)</f>
        <v>9</v>
      </c>
    </row>
    <row r="1332" ht="22.5" customHeight="1" spans="1:10">
      <c r="A1332" s="827"/>
      <c r="B1332" s="827"/>
      <c r="C1332" s="878"/>
      <c r="D1332" s="832"/>
      <c r="E1332" s="827">
        <v>2330301</v>
      </c>
      <c r="F1332" s="832" t="s">
        <v>3762</v>
      </c>
      <c r="G1332" s="833">
        <v>8.699648</v>
      </c>
      <c r="H1332" s="834">
        <v>9</v>
      </c>
      <c r="J1332" s="816">
        <f ca="1">SUMIF(表2.2024年公共财政支出决算表!$A$6:$A$1505,E1332,表2.2024年公共财政支出决算表!$E$6:$E$1505)</f>
        <v>9</v>
      </c>
    </row>
    <row r="1333" ht="22.5" customHeight="1" spans="1:10">
      <c r="A1333" s="827"/>
      <c r="B1333" s="827"/>
      <c r="C1333" s="878"/>
      <c r="D1333" s="882"/>
      <c r="E1333" s="883"/>
      <c r="F1333" s="882"/>
      <c r="G1333" s="884"/>
      <c r="H1333" s="885"/>
      <c r="J1333" s="816">
        <f ca="1">SUMIF(表2.2024年公共财政支出决算表!$A$6:$A$1505,E1333,表2.2024年公共财政支出决算表!$E$6:$E$1505)</f>
        <v>0</v>
      </c>
    </row>
    <row r="1334" ht="22.5" customHeight="1" spans="1:10">
      <c r="A1334" s="827"/>
      <c r="B1334" s="827"/>
      <c r="C1334" s="878"/>
      <c r="D1334" s="832"/>
      <c r="E1334" s="827"/>
      <c r="F1334" s="828" t="s">
        <v>1703</v>
      </c>
      <c r="G1334" s="829">
        <f>G1335+G1343+G1359+G1370+G1428+G1463+G1507+G1512+G1515+G1543+G1560+G1577+C801+C815+C820+C850+C854+C858+C862</f>
        <v>19617.625685</v>
      </c>
      <c r="H1334" s="830">
        <f>H1335+H1343+H1359+H1370+H1428+H1463+H1507+H1512+H1515+H1543+H1560+H1577+D801+D815+D820+D850+D854+D858+D862</f>
        <v>19618</v>
      </c>
      <c r="J1334" s="816">
        <f ca="1">SUMIF(表2.2024年公共财政支出决算表!$A$6:$A$1505,E1334,表2.2024年公共财政支出决算表!$E$6:$E$1505)</f>
        <v>0</v>
      </c>
    </row>
    <row r="1335" ht="22.5" customHeight="1" spans="1:10">
      <c r="A1335" s="827"/>
      <c r="B1335" s="827"/>
      <c r="C1335" s="878"/>
      <c r="D1335" s="832"/>
      <c r="E1335" s="827">
        <v>206</v>
      </c>
      <c r="F1335" s="828" t="s">
        <v>699</v>
      </c>
      <c r="G1335" s="829">
        <f>G1336+C808</f>
        <v>0</v>
      </c>
      <c r="H1335" s="830">
        <f>H1336+D808</f>
        <v>0</v>
      </c>
      <c r="J1335" s="816">
        <f ca="1">SUMIF(表2.2024年公共财政支出决算表!$A$6:$A$1505,E1335,表2.2024年公共财政支出决算表!$E$6:$E$1505)</f>
        <v>1115</v>
      </c>
    </row>
    <row r="1336" ht="22.5" customHeight="1" spans="1:10">
      <c r="A1336" s="827"/>
      <c r="B1336" s="827"/>
      <c r="C1336" s="878"/>
      <c r="D1336" s="832"/>
      <c r="E1336" s="827">
        <v>20610</v>
      </c>
      <c r="F1336" s="828" t="s">
        <v>3763</v>
      </c>
      <c r="G1336" s="829">
        <f>SUM(G1337:G1342)</f>
        <v>0</v>
      </c>
      <c r="H1336" s="830">
        <f>SUM(H1337:H1342)</f>
        <v>0</v>
      </c>
      <c r="J1336" s="816">
        <f ca="1">SUMIF(表2.2024年公共财政支出决算表!$A$6:$A$1505,E1336,表2.2024年公共财政支出决算表!$E$6:$E$1505)</f>
        <v>0</v>
      </c>
    </row>
    <row r="1337" ht="22.5" customHeight="1" spans="1:10">
      <c r="A1337" s="827"/>
      <c r="B1337" s="827"/>
      <c r="C1337" s="878"/>
      <c r="D1337" s="832"/>
      <c r="E1337" s="827">
        <v>2061001</v>
      </c>
      <c r="F1337" s="832" t="s">
        <v>3764</v>
      </c>
      <c r="G1337" s="833"/>
      <c r="H1337" s="834"/>
      <c r="J1337" s="816">
        <f ca="1">SUMIF(表2.2024年公共财政支出决算表!$A$6:$A$1505,E1337,表2.2024年公共财政支出决算表!$E$6:$E$1505)</f>
        <v>0</v>
      </c>
    </row>
    <row r="1338" ht="22.5" customHeight="1" spans="1:10">
      <c r="A1338" s="827"/>
      <c r="B1338" s="827"/>
      <c r="C1338" s="878"/>
      <c r="D1338" s="832"/>
      <c r="E1338" s="827">
        <v>2061002</v>
      </c>
      <c r="F1338" s="832" t="s">
        <v>3765</v>
      </c>
      <c r="G1338" s="833"/>
      <c r="H1338" s="834"/>
      <c r="J1338" s="816">
        <f ca="1">SUMIF(表2.2024年公共财政支出决算表!$A$6:$A$1505,E1338,表2.2024年公共财政支出决算表!$E$6:$E$1505)</f>
        <v>0</v>
      </c>
    </row>
    <row r="1339" ht="22.5" customHeight="1" spans="1:10">
      <c r="A1339" s="827"/>
      <c r="B1339" s="827"/>
      <c r="C1339" s="878"/>
      <c r="D1339" s="832"/>
      <c r="E1339" s="827">
        <v>2061003</v>
      </c>
      <c r="F1339" s="832" t="s">
        <v>3766</v>
      </c>
      <c r="G1339" s="833"/>
      <c r="H1339" s="834"/>
      <c r="J1339" s="816">
        <f ca="1">SUMIF(表2.2024年公共财政支出决算表!$A$6:$A$1505,E1339,表2.2024年公共财政支出决算表!$E$6:$E$1505)</f>
        <v>0</v>
      </c>
    </row>
    <row r="1340" ht="22.5" customHeight="1" spans="1:10">
      <c r="A1340" s="827"/>
      <c r="B1340" s="827"/>
      <c r="C1340" s="878"/>
      <c r="D1340" s="832"/>
      <c r="E1340" s="827">
        <v>2061004</v>
      </c>
      <c r="F1340" s="832" t="s">
        <v>3767</v>
      </c>
      <c r="G1340" s="833"/>
      <c r="H1340" s="834"/>
      <c r="J1340" s="816">
        <f ca="1">SUMIF(表2.2024年公共财政支出决算表!$A$6:$A$1505,E1340,表2.2024年公共财政支出决算表!$E$6:$E$1505)</f>
        <v>0</v>
      </c>
    </row>
    <row r="1341" ht="22.5" customHeight="1" spans="1:10">
      <c r="A1341" s="827"/>
      <c r="B1341" s="827"/>
      <c r="C1341" s="878"/>
      <c r="D1341" s="832"/>
      <c r="E1341" s="827">
        <v>2061005</v>
      </c>
      <c r="F1341" s="832" t="s">
        <v>3768</v>
      </c>
      <c r="G1341" s="833"/>
      <c r="H1341" s="834"/>
      <c r="J1341" s="816">
        <f ca="1">SUMIF(表2.2024年公共财政支出决算表!$A$6:$A$1505,E1341,表2.2024年公共财政支出决算表!$E$6:$E$1505)</f>
        <v>0</v>
      </c>
    </row>
    <row r="1342" ht="22.5" customHeight="1" spans="1:10">
      <c r="A1342" s="827"/>
      <c r="B1342" s="827"/>
      <c r="C1342" s="878"/>
      <c r="D1342" s="832"/>
      <c r="E1342" s="827">
        <v>2061099</v>
      </c>
      <c r="F1342" s="832" t="s">
        <v>3769</v>
      </c>
      <c r="G1342" s="833"/>
      <c r="H1342" s="834"/>
      <c r="J1342" s="816">
        <f ca="1">SUMIF(表2.2024年公共财政支出决算表!$A$6:$A$1505,E1342,表2.2024年公共财政支出决算表!$E$6:$E$1505)</f>
        <v>0</v>
      </c>
    </row>
    <row r="1343" ht="22.5" customHeight="1" spans="1:10">
      <c r="A1343" s="827"/>
      <c r="B1343" s="827"/>
      <c r="C1343" s="878"/>
      <c r="D1343" s="832"/>
      <c r="E1343" s="827">
        <v>207</v>
      </c>
      <c r="F1343" s="828" t="s">
        <v>803</v>
      </c>
      <c r="G1343" s="829">
        <f>G1344+G1350+G1356</f>
        <v>0</v>
      </c>
      <c r="H1343" s="830">
        <f>H1344+H1350+H1356</f>
        <v>0</v>
      </c>
      <c r="J1343" s="816">
        <f ca="1">SUMIF(表2.2024年公共财政支出决算表!$A$6:$A$1505,E1343,表2.2024年公共财政支出决算表!$E$6:$E$1505)</f>
        <v>2389</v>
      </c>
    </row>
    <row r="1344" ht="22.5" customHeight="1" spans="1:10">
      <c r="A1344" s="827"/>
      <c r="B1344" s="827"/>
      <c r="C1344" s="878"/>
      <c r="D1344" s="832"/>
      <c r="E1344" s="827">
        <v>20707</v>
      </c>
      <c r="F1344" s="828" t="s">
        <v>3770</v>
      </c>
      <c r="G1344" s="829">
        <f>SUM(G1345:G1349)</f>
        <v>0</v>
      </c>
      <c r="H1344" s="830">
        <f>SUM(H1345:H1349)</f>
        <v>0</v>
      </c>
      <c r="J1344" s="816">
        <f ca="1">SUMIF(表2.2024年公共财政支出决算表!$A$6:$A$1505,E1344,表2.2024年公共财政支出决算表!$E$6:$E$1505)</f>
        <v>0</v>
      </c>
    </row>
    <row r="1345" ht="22.5" customHeight="1" spans="1:10">
      <c r="A1345" s="827"/>
      <c r="B1345" s="827"/>
      <c r="C1345" s="878"/>
      <c r="D1345" s="832"/>
      <c r="E1345" s="827">
        <v>2070701</v>
      </c>
      <c r="F1345" s="832" t="s">
        <v>3771</v>
      </c>
      <c r="G1345" s="833"/>
      <c r="H1345" s="834"/>
      <c r="J1345" s="816">
        <f ca="1">SUMIF(表2.2024年公共财政支出决算表!$A$6:$A$1505,E1345,表2.2024年公共财政支出决算表!$E$6:$E$1505)</f>
        <v>0</v>
      </c>
    </row>
    <row r="1346" ht="22.5" customHeight="1" spans="1:10">
      <c r="A1346" s="827"/>
      <c r="B1346" s="827"/>
      <c r="C1346" s="878"/>
      <c r="D1346" s="832"/>
      <c r="E1346" s="827">
        <v>2070702</v>
      </c>
      <c r="F1346" s="832" t="s">
        <v>3772</v>
      </c>
      <c r="G1346" s="833"/>
      <c r="H1346" s="834"/>
      <c r="J1346" s="816">
        <f ca="1">SUMIF(表2.2024年公共财政支出决算表!$A$6:$A$1505,E1346,表2.2024年公共财政支出决算表!$E$6:$E$1505)</f>
        <v>0</v>
      </c>
    </row>
    <row r="1347" ht="22.5" customHeight="1" spans="1:10">
      <c r="A1347" s="827"/>
      <c r="B1347" s="827"/>
      <c r="C1347" s="878"/>
      <c r="D1347" s="832"/>
      <c r="E1347" s="827">
        <v>2070703</v>
      </c>
      <c r="F1347" s="832" t="s">
        <v>3773</v>
      </c>
      <c r="G1347" s="833"/>
      <c r="H1347" s="834"/>
      <c r="J1347" s="816">
        <f ca="1">SUMIF(表2.2024年公共财政支出决算表!$A$6:$A$1505,E1347,表2.2024年公共财政支出决算表!$E$6:$E$1505)</f>
        <v>0</v>
      </c>
    </row>
    <row r="1348" ht="22.5" customHeight="1" spans="1:10">
      <c r="A1348" s="827"/>
      <c r="B1348" s="827"/>
      <c r="C1348" s="878"/>
      <c r="D1348" s="832"/>
      <c r="E1348" s="827">
        <v>2070704</v>
      </c>
      <c r="F1348" s="832" t="s">
        <v>3774</v>
      </c>
      <c r="G1348" s="833"/>
      <c r="H1348" s="834"/>
      <c r="J1348" s="816">
        <f ca="1">SUMIF(表2.2024年公共财政支出决算表!$A$6:$A$1505,E1348,表2.2024年公共财政支出决算表!$E$6:$E$1505)</f>
        <v>0</v>
      </c>
    </row>
    <row r="1349" ht="22.5" customHeight="1" spans="1:10">
      <c r="A1349" s="827"/>
      <c r="B1349" s="827"/>
      <c r="C1349" s="878"/>
      <c r="D1349" s="832"/>
      <c r="E1349" s="827">
        <v>2070799</v>
      </c>
      <c r="F1349" s="832" t="s">
        <v>3775</v>
      </c>
      <c r="G1349" s="833"/>
      <c r="H1349" s="834"/>
      <c r="J1349" s="816">
        <f ca="1">SUMIF(表2.2024年公共财政支出决算表!$A$6:$A$1505,E1349,表2.2024年公共财政支出决算表!$E$6:$E$1505)</f>
        <v>0</v>
      </c>
    </row>
    <row r="1350" ht="22.5" customHeight="1" spans="1:10">
      <c r="A1350" s="827"/>
      <c r="B1350" s="827"/>
      <c r="C1350" s="878"/>
      <c r="D1350" s="832"/>
      <c r="E1350" s="827">
        <v>20709</v>
      </c>
      <c r="F1350" s="828" t="s">
        <v>3776</v>
      </c>
      <c r="G1350" s="829">
        <f>SUM(G1351:G1355)</f>
        <v>0</v>
      </c>
      <c r="H1350" s="830">
        <f>SUM(H1351:H1355)</f>
        <v>0</v>
      </c>
      <c r="J1350" s="816">
        <f ca="1">SUMIF(表2.2024年公共财政支出决算表!$A$6:$A$1505,E1350,表2.2024年公共财政支出决算表!$E$6:$E$1505)</f>
        <v>0</v>
      </c>
    </row>
    <row r="1351" ht="22.5" customHeight="1" spans="1:10">
      <c r="A1351" s="827"/>
      <c r="B1351" s="827"/>
      <c r="C1351" s="878"/>
      <c r="D1351" s="832"/>
      <c r="E1351" s="827">
        <v>2070901</v>
      </c>
      <c r="F1351" s="832" t="s">
        <v>3777</v>
      </c>
      <c r="G1351" s="833"/>
      <c r="H1351" s="834"/>
      <c r="J1351" s="816">
        <f ca="1">SUMIF(表2.2024年公共财政支出决算表!$A$6:$A$1505,E1351,表2.2024年公共财政支出决算表!$E$6:$E$1505)</f>
        <v>0</v>
      </c>
    </row>
    <row r="1352" ht="22.5" customHeight="1" spans="1:10">
      <c r="A1352" s="827"/>
      <c r="B1352" s="827"/>
      <c r="C1352" s="878"/>
      <c r="D1352" s="832"/>
      <c r="E1352" s="827">
        <v>2070902</v>
      </c>
      <c r="F1352" s="832" t="s">
        <v>3778</v>
      </c>
      <c r="G1352" s="833"/>
      <c r="H1352" s="834"/>
      <c r="J1352" s="816">
        <f ca="1">SUMIF(表2.2024年公共财政支出决算表!$A$6:$A$1505,E1352,表2.2024年公共财政支出决算表!$E$6:$E$1505)</f>
        <v>0</v>
      </c>
    </row>
    <row r="1353" ht="22.5" customHeight="1" spans="1:10">
      <c r="A1353" s="827"/>
      <c r="B1353" s="827"/>
      <c r="C1353" s="878"/>
      <c r="D1353" s="832"/>
      <c r="E1353" s="827">
        <v>2070903</v>
      </c>
      <c r="F1353" s="832" t="s">
        <v>3779</v>
      </c>
      <c r="G1353" s="833"/>
      <c r="H1353" s="834"/>
      <c r="J1353" s="816">
        <f ca="1">SUMIF(表2.2024年公共财政支出决算表!$A$6:$A$1505,E1353,表2.2024年公共财政支出决算表!$E$6:$E$1505)</f>
        <v>0</v>
      </c>
    </row>
    <row r="1354" ht="22.5" customHeight="1" spans="1:10">
      <c r="A1354" s="827"/>
      <c r="B1354" s="827"/>
      <c r="C1354" s="878"/>
      <c r="D1354" s="832"/>
      <c r="E1354" s="827">
        <v>2070904</v>
      </c>
      <c r="F1354" s="832" t="s">
        <v>3780</v>
      </c>
      <c r="G1354" s="833"/>
      <c r="H1354" s="834"/>
      <c r="J1354" s="816">
        <f ca="1">SUMIF(表2.2024年公共财政支出决算表!$A$6:$A$1505,E1354,表2.2024年公共财政支出决算表!$E$6:$E$1505)</f>
        <v>0</v>
      </c>
    </row>
    <row r="1355" ht="22.5" customHeight="1" spans="1:10">
      <c r="A1355" s="827"/>
      <c r="B1355" s="827"/>
      <c r="C1355" s="878"/>
      <c r="D1355" s="832"/>
      <c r="E1355" s="827">
        <v>2070999</v>
      </c>
      <c r="F1355" s="832" t="s">
        <v>3781</v>
      </c>
      <c r="G1355" s="833"/>
      <c r="H1355" s="834"/>
      <c r="J1355" s="816">
        <f ca="1">SUMIF(表2.2024年公共财政支出决算表!$A$6:$A$1505,E1355,表2.2024年公共财政支出决算表!$E$6:$E$1505)</f>
        <v>0</v>
      </c>
    </row>
    <row r="1356" ht="22.5" customHeight="1" spans="1:10">
      <c r="A1356" s="827"/>
      <c r="B1356" s="827"/>
      <c r="C1356" s="878"/>
      <c r="D1356" s="832"/>
      <c r="E1356" s="827">
        <v>20710</v>
      </c>
      <c r="F1356" s="828" t="s">
        <v>3782</v>
      </c>
      <c r="G1356" s="829">
        <f>SUM(G1357:G1358)</f>
        <v>0</v>
      </c>
      <c r="H1356" s="830">
        <f>SUM(H1357:H1358)</f>
        <v>0</v>
      </c>
      <c r="J1356" s="816">
        <f ca="1">SUMIF(表2.2024年公共财政支出决算表!$A$6:$A$1505,E1356,表2.2024年公共财政支出决算表!$E$6:$E$1505)</f>
        <v>0</v>
      </c>
    </row>
    <row r="1357" ht="22.5" customHeight="1" spans="1:10">
      <c r="A1357" s="827"/>
      <c r="B1357" s="827"/>
      <c r="C1357" s="878"/>
      <c r="D1357" s="832"/>
      <c r="E1357" s="827">
        <v>2071001</v>
      </c>
      <c r="F1357" s="832" t="s">
        <v>3783</v>
      </c>
      <c r="G1357" s="833"/>
      <c r="H1357" s="834"/>
      <c r="J1357" s="816">
        <f ca="1">SUMIF(表2.2024年公共财政支出决算表!$A$6:$A$1505,E1357,表2.2024年公共财政支出决算表!$E$6:$E$1505)</f>
        <v>0</v>
      </c>
    </row>
    <row r="1358" ht="22.5" customHeight="1" spans="1:10">
      <c r="A1358" s="827"/>
      <c r="B1358" s="827"/>
      <c r="C1358" s="878"/>
      <c r="D1358" s="832"/>
      <c r="E1358" s="827">
        <v>2071099</v>
      </c>
      <c r="F1358" s="832" t="s">
        <v>3784</v>
      </c>
      <c r="G1358" s="833"/>
      <c r="H1358" s="834"/>
      <c r="J1358" s="816">
        <f ca="1">SUMIF(表2.2024年公共财政支出决算表!$A$6:$A$1505,E1358,表2.2024年公共财政支出决算表!$E$6:$E$1505)</f>
        <v>0</v>
      </c>
    </row>
    <row r="1359" ht="22.5" customHeight="1" spans="1:10">
      <c r="A1359" s="827"/>
      <c r="B1359" s="827"/>
      <c r="C1359" s="878"/>
      <c r="D1359" s="832"/>
      <c r="E1359" s="827">
        <v>211</v>
      </c>
      <c r="F1359" s="828" t="s">
        <v>3233</v>
      </c>
      <c r="G1359" s="829">
        <f>G1360+G1365+C827</f>
        <v>0</v>
      </c>
      <c r="H1359" s="830">
        <f>H1360+H1365+D827</f>
        <v>0</v>
      </c>
      <c r="J1359" s="816">
        <f ca="1">SUMIF(表2.2024年公共财政支出决算表!$A$6:$A$1505,E1359,表2.2024年公共财政支出决算表!$E$6:$E$1505)</f>
        <v>7590</v>
      </c>
    </row>
    <row r="1360" ht="22.5" customHeight="1" spans="1:10">
      <c r="A1360" s="827"/>
      <c r="B1360" s="827"/>
      <c r="C1360" s="878"/>
      <c r="D1360" s="832"/>
      <c r="E1360" s="827">
        <v>21160</v>
      </c>
      <c r="F1360" s="828" t="s">
        <v>3785</v>
      </c>
      <c r="G1360" s="829">
        <f>SUM(G1361:G1364)</f>
        <v>0</v>
      </c>
      <c r="H1360" s="830">
        <f>SUM(H1361:H1364)</f>
        <v>0</v>
      </c>
      <c r="J1360" s="816">
        <f ca="1">SUMIF(表2.2024年公共财政支出决算表!$A$6:$A$1505,E1360,表2.2024年公共财政支出决算表!$E$6:$E$1505)</f>
        <v>0</v>
      </c>
    </row>
    <row r="1361" ht="22.5" customHeight="1" spans="1:10">
      <c r="A1361" s="827"/>
      <c r="B1361" s="827"/>
      <c r="C1361" s="878"/>
      <c r="D1361" s="832"/>
      <c r="E1361" s="827">
        <v>2116001</v>
      </c>
      <c r="F1361" s="832" t="s">
        <v>3786</v>
      </c>
      <c r="G1361" s="833"/>
      <c r="H1361" s="834"/>
      <c r="J1361" s="816">
        <f ca="1">SUMIF(表2.2024年公共财政支出决算表!$A$6:$A$1505,E1361,表2.2024年公共财政支出决算表!$E$6:$E$1505)</f>
        <v>0</v>
      </c>
    </row>
    <row r="1362" ht="22.5" customHeight="1" spans="1:10">
      <c r="A1362" s="827"/>
      <c r="B1362" s="827"/>
      <c r="C1362" s="878"/>
      <c r="D1362" s="832"/>
      <c r="E1362" s="827">
        <v>2116002</v>
      </c>
      <c r="F1362" s="832" t="s">
        <v>3787</v>
      </c>
      <c r="G1362" s="833"/>
      <c r="H1362" s="834"/>
      <c r="J1362" s="816">
        <f ca="1">SUMIF(表2.2024年公共财政支出决算表!$A$6:$A$1505,E1362,表2.2024年公共财政支出决算表!$E$6:$E$1505)</f>
        <v>0</v>
      </c>
    </row>
    <row r="1363" ht="22.5" customHeight="1" spans="1:10">
      <c r="A1363" s="827"/>
      <c r="B1363" s="827"/>
      <c r="C1363" s="878"/>
      <c r="D1363" s="832"/>
      <c r="E1363" s="827">
        <v>2116003</v>
      </c>
      <c r="F1363" s="832" t="s">
        <v>3788</v>
      </c>
      <c r="G1363" s="833"/>
      <c r="H1363" s="834"/>
      <c r="J1363" s="816">
        <f ca="1">SUMIF(表2.2024年公共财政支出决算表!$A$6:$A$1505,E1363,表2.2024年公共财政支出决算表!$E$6:$E$1505)</f>
        <v>0</v>
      </c>
    </row>
    <row r="1364" ht="22.5" customHeight="1" spans="1:10">
      <c r="A1364" s="827"/>
      <c r="B1364" s="827"/>
      <c r="C1364" s="878"/>
      <c r="D1364" s="832"/>
      <c r="E1364" s="827">
        <v>2116099</v>
      </c>
      <c r="F1364" s="832" t="s">
        <v>3789</v>
      </c>
      <c r="G1364" s="833"/>
      <c r="H1364" s="834"/>
      <c r="J1364" s="816">
        <f ca="1">SUMIF(表2.2024年公共财政支出决算表!$A$6:$A$1505,E1364,表2.2024年公共财政支出决算表!$E$6:$E$1505)</f>
        <v>0</v>
      </c>
    </row>
    <row r="1365" ht="22.5" customHeight="1" spans="1:10">
      <c r="A1365" s="827"/>
      <c r="B1365" s="827"/>
      <c r="C1365" s="878"/>
      <c r="D1365" s="832"/>
      <c r="E1365" s="827">
        <v>21161</v>
      </c>
      <c r="F1365" s="828" t="s">
        <v>3790</v>
      </c>
      <c r="G1365" s="829">
        <f>SUM(G1366:G1369)</f>
        <v>0</v>
      </c>
      <c r="H1365" s="830">
        <f>SUM(H1366:H1369)</f>
        <v>0</v>
      </c>
      <c r="J1365" s="816">
        <f ca="1">SUMIF(表2.2024年公共财政支出决算表!$A$6:$A$1505,E1365,表2.2024年公共财政支出决算表!$E$6:$E$1505)</f>
        <v>0</v>
      </c>
    </row>
    <row r="1366" ht="22.5" customHeight="1" spans="1:10">
      <c r="A1366" s="827"/>
      <c r="B1366" s="827"/>
      <c r="C1366" s="878"/>
      <c r="D1366" s="832"/>
      <c r="E1366" s="827">
        <v>2116101</v>
      </c>
      <c r="F1366" s="832" t="s">
        <v>3791</v>
      </c>
      <c r="G1366" s="833"/>
      <c r="H1366" s="834"/>
      <c r="J1366" s="816">
        <f ca="1">SUMIF(表2.2024年公共财政支出决算表!$A$6:$A$1505,E1366,表2.2024年公共财政支出决算表!$E$6:$E$1505)</f>
        <v>0</v>
      </c>
    </row>
    <row r="1367" ht="22.5" customHeight="1" spans="1:10">
      <c r="A1367" s="827"/>
      <c r="B1367" s="827"/>
      <c r="C1367" s="878"/>
      <c r="D1367" s="832"/>
      <c r="E1367" s="827">
        <v>2116102</v>
      </c>
      <c r="F1367" s="832" t="s">
        <v>3792</v>
      </c>
      <c r="G1367" s="833"/>
      <c r="H1367" s="834"/>
      <c r="J1367" s="816">
        <f ca="1">SUMIF(表2.2024年公共财政支出决算表!$A$6:$A$1505,E1367,表2.2024年公共财政支出决算表!$E$6:$E$1505)</f>
        <v>0</v>
      </c>
    </row>
    <row r="1368" ht="22.5" customHeight="1" spans="1:10">
      <c r="A1368" s="827"/>
      <c r="B1368" s="827"/>
      <c r="C1368" s="878"/>
      <c r="D1368" s="832"/>
      <c r="E1368" s="827">
        <v>2116103</v>
      </c>
      <c r="F1368" s="832" t="s">
        <v>3793</v>
      </c>
      <c r="G1368" s="833"/>
      <c r="H1368" s="834"/>
      <c r="J1368" s="816">
        <f ca="1">SUMIF(表2.2024年公共财政支出决算表!$A$6:$A$1505,E1368,表2.2024年公共财政支出决算表!$E$6:$E$1505)</f>
        <v>0</v>
      </c>
    </row>
    <row r="1369" ht="22.5" customHeight="1" spans="1:10">
      <c r="A1369" s="827"/>
      <c r="B1369" s="827"/>
      <c r="C1369" s="878"/>
      <c r="D1369" s="832"/>
      <c r="E1369" s="827">
        <v>2116104</v>
      </c>
      <c r="F1369" s="832" t="s">
        <v>3794</v>
      </c>
      <c r="G1369" s="833"/>
      <c r="H1369" s="834"/>
      <c r="J1369" s="816">
        <f ca="1">SUMIF(表2.2024年公共财政支出决算表!$A$6:$A$1505,E1369,表2.2024年公共财政支出决算表!$E$6:$E$1505)</f>
        <v>0</v>
      </c>
    </row>
    <row r="1370" ht="22.5" customHeight="1" spans="1:10">
      <c r="A1370" s="827"/>
      <c r="B1370" s="827"/>
      <c r="C1370" s="878"/>
      <c r="D1370" s="832"/>
      <c r="E1370" s="827">
        <v>212</v>
      </c>
      <c r="F1370" s="828" t="s">
        <v>3346</v>
      </c>
      <c r="G1370" s="829">
        <f>G1371+G1387+G1391+G1392+G1398+G1402+G1406+G1410+G1416+G1419+C832</f>
        <v>2426.552257</v>
      </c>
      <c r="H1370" s="830">
        <f>H1371+H1387+H1391+H1392+H1398+H1402+H1406+H1410+H1416+H1419+D832</f>
        <v>2426</v>
      </c>
      <c r="J1370" s="816">
        <f ca="1">SUMIF(表2.2024年公共财政支出决算表!$A$6:$A$1505,E1370,表2.2024年公共财政支出决算表!$E$6:$E$1505)</f>
        <v>12797</v>
      </c>
    </row>
    <row r="1371" ht="22.5" customHeight="1" spans="1:10">
      <c r="A1371" s="827"/>
      <c r="B1371" s="827"/>
      <c r="C1371" s="878"/>
      <c r="D1371" s="832"/>
      <c r="E1371" s="827">
        <v>21208</v>
      </c>
      <c r="F1371" s="828" t="s">
        <v>3795</v>
      </c>
      <c r="G1371" s="829">
        <f>SUM(G1372:G1386)</f>
        <v>2426.552257</v>
      </c>
      <c r="H1371" s="830">
        <f>SUM(H1372:H1386)</f>
        <v>2426</v>
      </c>
      <c r="J1371" s="816">
        <f ca="1">SUMIF(表2.2024年公共财政支出决算表!$A$6:$A$1505,E1371,表2.2024年公共财政支出决算表!$E$6:$E$1505)</f>
        <v>0</v>
      </c>
    </row>
    <row r="1372" ht="22.5" customHeight="1" spans="1:10">
      <c r="A1372" s="827"/>
      <c r="B1372" s="827"/>
      <c r="C1372" s="878"/>
      <c r="D1372" s="832"/>
      <c r="E1372" s="827">
        <v>2120801</v>
      </c>
      <c r="F1372" s="832" t="s">
        <v>3796</v>
      </c>
      <c r="G1372" s="833">
        <v>22.707</v>
      </c>
      <c r="H1372" s="834">
        <v>23</v>
      </c>
      <c r="J1372" s="816">
        <f ca="1">SUMIF(表2.2024年公共财政支出决算表!$A$6:$A$1505,E1372,表2.2024年公共财政支出决算表!$E$6:$E$1505)</f>
        <v>0</v>
      </c>
    </row>
    <row r="1373" ht="22.5" customHeight="1" spans="1:10">
      <c r="A1373" s="827"/>
      <c r="B1373" s="827"/>
      <c r="C1373" s="878"/>
      <c r="D1373" s="832"/>
      <c r="E1373" s="827">
        <v>2120802</v>
      </c>
      <c r="F1373" s="832" t="s">
        <v>3797</v>
      </c>
      <c r="G1373" s="833"/>
      <c r="H1373" s="834"/>
      <c r="J1373" s="816">
        <f ca="1">SUMIF(表2.2024年公共财政支出决算表!$A$6:$A$1505,E1373,表2.2024年公共财政支出决算表!$E$6:$E$1505)</f>
        <v>0</v>
      </c>
    </row>
    <row r="1374" ht="22.5" customHeight="1" spans="1:10">
      <c r="A1374" s="827"/>
      <c r="B1374" s="827"/>
      <c r="C1374" s="878"/>
      <c r="D1374" s="832"/>
      <c r="E1374" s="827">
        <v>2120803</v>
      </c>
      <c r="F1374" s="832" t="s">
        <v>3798</v>
      </c>
      <c r="G1374" s="833"/>
      <c r="H1374" s="834"/>
      <c r="J1374" s="816">
        <f ca="1">SUMIF(表2.2024年公共财政支出决算表!$A$6:$A$1505,E1374,表2.2024年公共财政支出决算表!$E$6:$E$1505)</f>
        <v>0</v>
      </c>
    </row>
    <row r="1375" ht="22.5" customHeight="1" spans="1:10">
      <c r="A1375" s="827"/>
      <c r="B1375" s="827"/>
      <c r="C1375" s="878"/>
      <c r="D1375" s="832"/>
      <c r="E1375" s="827">
        <v>2120804</v>
      </c>
      <c r="F1375" s="832" t="s">
        <v>3799</v>
      </c>
      <c r="G1375" s="833"/>
      <c r="H1375" s="834"/>
      <c r="J1375" s="816">
        <f ca="1">SUMIF(表2.2024年公共财政支出决算表!$A$6:$A$1505,E1375,表2.2024年公共财政支出决算表!$E$6:$E$1505)</f>
        <v>0</v>
      </c>
    </row>
    <row r="1376" ht="22.5" customHeight="1" spans="1:10">
      <c r="A1376" s="827"/>
      <c r="B1376" s="827"/>
      <c r="C1376" s="878"/>
      <c r="D1376" s="832"/>
      <c r="E1376" s="827">
        <v>2120805</v>
      </c>
      <c r="F1376" s="832" t="s">
        <v>3800</v>
      </c>
      <c r="G1376" s="833">
        <v>20.374032</v>
      </c>
      <c r="H1376" s="834">
        <v>20</v>
      </c>
      <c r="J1376" s="816">
        <f ca="1">SUMIF(表2.2024年公共财政支出决算表!$A$6:$A$1505,E1376,表2.2024年公共财政支出决算表!$E$6:$E$1505)</f>
        <v>0</v>
      </c>
    </row>
    <row r="1377" ht="22.5" customHeight="1" spans="1:10">
      <c r="A1377" s="827"/>
      <c r="B1377" s="827"/>
      <c r="C1377" s="878"/>
      <c r="D1377" s="832"/>
      <c r="E1377" s="827">
        <v>2120806</v>
      </c>
      <c r="F1377" s="832" t="s">
        <v>3801</v>
      </c>
      <c r="G1377" s="833"/>
      <c r="H1377" s="834"/>
      <c r="J1377" s="816">
        <f ca="1">SUMIF(表2.2024年公共财政支出决算表!$A$6:$A$1505,E1377,表2.2024年公共财政支出决算表!$E$6:$E$1505)</f>
        <v>0</v>
      </c>
    </row>
    <row r="1378" ht="22.5" customHeight="1" spans="1:10">
      <c r="A1378" s="827"/>
      <c r="B1378" s="827"/>
      <c r="C1378" s="878"/>
      <c r="D1378" s="832"/>
      <c r="E1378" s="827">
        <v>2120807</v>
      </c>
      <c r="F1378" s="832" t="s">
        <v>3802</v>
      </c>
      <c r="G1378" s="833"/>
      <c r="H1378" s="834"/>
      <c r="J1378" s="816">
        <f ca="1">SUMIF(表2.2024年公共财政支出决算表!$A$6:$A$1505,E1378,表2.2024年公共财政支出决算表!$E$6:$E$1505)</f>
        <v>0</v>
      </c>
    </row>
    <row r="1379" ht="22.5" customHeight="1" spans="1:10">
      <c r="A1379" s="827"/>
      <c r="B1379" s="827"/>
      <c r="C1379" s="878"/>
      <c r="D1379" s="832"/>
      <c r="E1379" s="827">
        <v>2120809</v>
      </c>
      <c r="F1379" s="832" t="s">
        <v>3803</v>
      </c>
      <c r="G1379" s="833"/>
      <c r="H1379" s="834"/>
      <c r="J1379" s="816">
        <f ca="1">SUMIF(表2.2024年公共财政支出决算表!$A$6:$A$1505,E1379,表2.2024年公共财政支出决算表!$E$6:$E$1505)</f>
        <v>0</v>
      </c>
    </row>
    <row r="1380" ht="22.5" customHeight="1" spans="1:10">
      <c r="A1380" s="827"/>
      <c r="B1380" s="827"/>
      <c r="C1380" s="878"/>
      <c r="D1380" s="832"/>
      <c r="E1380" s="827">
        <v>2120810</v>
      </c>
      <c r="F1380" s="832" t="s">
        <v>3804</v>
      </c>
      <c r="G1380" s="833"/>
      <c r="H1380" s="834"/>
      <c r="J1380" s="816">
        <f ca="1">SUMIF(表2.2024年公共财政支出决算表!$A$6:$A$1505,E1380,表2.2024年公共财政支出决算表!$E$6:$E$1505)</f>
        <v>0</v>
      </c>
    </row>
    <row r="1381" ht="22.5" customHeight="1" spans="1:10">
      <c r="A1381" s="827"/>
      <c r="B1381" s="827"/>
      <c r="C1381" s="878"/>
      <c r="D1381" s="832"/>
      <c r="E1381" s="827">
        <v>2120811</v>
      </c>
      <c r="F1381" s="832" t="s">
        <v>3805</v>
      </c>
      <c r="G1381" s="833"/>
      <c r="H1381" s="834"/>
      <c r="J1381" s="816">
        <f ca="1">SUMIF(表2.2024年公共财政支出决算表!$A$6:$A$1505,E1381,表2.2024年公共财政支出决算表!$E$6:$E$1505)</f>
        <v>0</v>
      </c>
    </row>
    <row r="1382" ht="22.5" customHeight="1" spans="1:10">
      <c r="A1382" s="827"/>
      <c r="B1382" s="827"/>
      <c r="C1382" s="878"/>
      <c r="D1382" s="832"/>
      <c r="E1382" s="827">
        <v>2120813</v>
      </c>
      <c r="F1382" s="832" t="s">
        <v>3657</v>
      </c>
      <c r="G1382" s="833"/>
      <c r="H1382" s="834"/>
      <c r="J1382" s="816">
        <f ca="1">SUMIF(表2.2024年公共财政支出决算表!$A$6:$A$1505,E1382,表2.2024年公共财政支出决算表!$E$6:$E$1505)</f>
        <v>0</v>
      </c>
    </row>
    <row r="1383" ht="22.5" customHeight="1" spans="1:10">
      <c r="A1383" s="827"/>
      <c r="B1383" s="827"/>
      <c r="C1383" s="878"/>
      <c r="D1383" s="832"/>
      <c r="E1383" s="827">
        <v>2120814</v>
      </c>
      <c r="F1383" s="832" t="s">
        <v>3806</v>
      </c>
      <c r="G1383" s="833">
        <v>1883.471225</v>
      </c>
      <c r="H1383" s="834">
        <v>1883</v>
      </c>
      <c r="J1383" s="816">
        <f ca="1">SUMIF(表2.2024年公共财政支出决算表!$A$6:$A$1505,E1383,表2.2024年公共财政支出决算表!$E$6:$E$1505)</f>
        <v>0</v>
      </c>
    </row>
    <row r="1384" ht="22.5" customHeight="1" spans="1:10">
      <c r="A1384" s="827"/>
      <c r="B1384" s="827"/>
      <c r="C1384" s="878"/>
      <c r="D1384" s="832"/>
      <c r="E1384" s="827">
        <v>2120815</v>
      </c>
      <c r="F1384" s="832" t="s">
        <v>3807</v>
      </c>
      <c r="G1384" s="833"/>
      <c r="H1384" s="834"/>
      <c r="J1384" s="816">
        <f ca="1">SUMIF(表2.2024年公共财政支出决算表!$A$6:$A$1505,E1384,表2.2024年公共财政支出决算表!$E$6:$E$1505)</f>
        <v>0</v>
      </c>
    </row>
    <row r="1385" ht="22.5" customHeight="1" spans="1:10">
      <c r="A1385" s="827"/>
      <c r="B1385" s="827"/>
      <c r="C1385" s="878"/>
      <c r="D1385" s="832"/>
      <c r="E1385" s="827">
        <v>2120816</v>
      </c>
      <c r="F1385" s="832" t="s">
        <v>3808</v>
      </c>
      <c r="G1385" s="833">
        <v>500</v>
      </c>
      <c r="H1385" s="834">
        <v>500</v>
      </c>
      <c r="J1385" s="816">
        <f ca="1">SUMIF(表2.2024年公共财政支出决算表!$A$6:$A$1505,E1385,表2.2024年公共财政支出决算表!$E$6:$E$1505)</f>
        <v>0</v>
      </c>
    </row>
    <row r="1386" ht="22.5" customHeight="1" spans="1:10">
      <c r="A1386" s="827"/>
      <c r="B1386" s="827"/>
      <c r="C1386" s="878"/>
      <c r="D1386" s="832"/>
      <c r="E1386" s="827">
        <v>2120899</v>
      </c>
      <c r="F1386" s="832" t="s">
        <v>3809</v>
      </c>
      <c r="G1386" s="833"/>
      <c r="H1386" s="834"/>
      <c r="J1386" s="816">
        <f ca="1">SUMIF(表2.2024年公共财政支出决算表!$A$6:$A$1505,E1386,表2.2024年公共财政支出决算表!$E$6:$E$1505)</f>
        <v>0</v>
      </c>
    </row>
    <row r="1387" ht="22.5" customHeight="1" spans="1:10">
      <c r="A1387" s="827"/>
      <c r="B1387" s="827"/>
      <c r="C1387" s="878"/>
      <c r="D1387" s="832"/>
      <c r="E1387" s="827">
        <v>21210</v>
      </c>
      <c r="F1387" s="828" t="s">
        <v>3810</v>
      </c>
      <c r="G1387" s="829">
        <f>SUM(G1388:G1390)</f>
        <v>0</v>
      </c>
      <c r="H1387" s="830">
        <f>SUM(H1388:H1390)</f>
        <v>0</v>
      </c>
      <c r="J1387" s="816">
        <f ca="1">SUMIF(表2.2024年公共财政支出决算表!$A$6:$A$1505,E1387,表2.2024年公共财政支出决算表!$E$6:$E$1505)</f>
        <v>0</v>
      </c>
    </row>
    <row r="1388" ht="22.5" customHeight="1" spans="1:10">
      <c r="A1388" s="827"/>
      <c r="B1388" s="827"/>
      <c r="C1388" s="878"/>
      <c r="D1388" s="832"/>
      <c r="E1388" s="827">
        <v>2121001</v>
      </c>
      <c r="F1388" s="832" t="s">
        <v>3796</v>
      </c>
      <c r="G1388" s="833"/>
      <c r="H1388" s="834"/>
      <c r="J1388" s="816">
        <f ca="1">SUMIF(表2.2024年公共财政支出决算表!$A$6:$A$1505,E1388,表2.2024年公共财政支出决算表!$E$6:$E$1505)</f>
        <v>0</v>
      </c>
    </row>
    <row r="1389" ht="22.5" customHeight="1" spans="1:10">
      <c r="A1389" s="827"/>
      <c r="B1389" s="827"/>
      <c r="C1389" s="878"/>
      <c r="D1389" s="832"/>
      <c r="E1389" s="827">
        <v>2121002</v>
      </c>
      <c r="F1389" s="832" t="s">
        <v>3797</v>
      </c>
      <c r="G1389" s="833"/>
      <c r="H1389" s="834"/>
      <c r="J1389" s="816">
        <f ca="1">SUMIF(表2.2024年公共财政支出决算表!$A$6:$A$1505,E1389,表2.2024年公共财政支出决算表!$E$6:$E$1505)</f>
        <v>0</v>
      </c>
    </row>
    <row r="1390" ht="22.5" customHeight="1" spans="1:10">
      <c r="A1390" s="827"/>
      <c r="B1390" s="827"/>
      <c r="C1390" s="878"/>
      <c r="D1390" s="832"/>
      <c r="E1390" s="827">
        <v>2121099</v>
      </c>
      <c r="F1390" s="832" t="s">
        <v>3811</v>
      </c>
      <c r="G1390" s="833"/>
      <c r="H1390" s="834"/>
      <c r="J1390" s="816">
        <f ca="1">SUMIF(表2.2024年公共财政支出决算表!$A$6:$A$1505,E1390,表2.2024年公共财政支出决算表!$E$6:$E$1505)</f>
        <v>0</v>
      </c>
    </row>
    <row r="1391" ht="22.5" customHeight="1" spans="1:10">
      <c r="A1391" s="827"/>
      <c r="B1391" s="827"/>
      <c r="C1391" s="878"/>
      <c r="D1391" s="832"/>
      <c r="E1391" s="827">
        <v>21211</v>
      </c>
      <c r="F1391" s="828" t="s">
        <v>3812</v>
      </c>
      <c r="G1391" s="833"/>
      <c r="H1391" s="834"/>
      <c r="J1391" s="816">
        <f ca="1">SUMIF(表2.2024年公共财政支出决算表!$A$6:$A$1505,E1391,表2.2024年公共财政支出决算表!$E$6:$E$1505)</f>
        <v>0</v>
      </c>
    </row>
    <row r="1392" ht="22.5" customHeight="1" spans="1:10">
      <c r="A1392" s="827"/>
      <c r="B1392" s="827"/>
      <c r="C1392" s="878"/>
      <c r="D1392" s="832"/>
      <c r="E1392" s="827">
        <v>21213</v>
      </c>
      <c r="F1392" s="828" t="s">
        <v>3813</v>
      </c>
      <c r="G1392" s="829">
        <f>SUM(G1393:G1397)</f>
        <v>0</v>
      </c>
      <c r="H1392" s="830">
        <f>SUM(H1393:H1397)</f>
        <v>0</v>
      </c>
      <c r="J1392" s="816">
        <f ca="1">SUMIF(表2.2024年公共财政支出决算表!$A$6:$A$1505,E1392,表2.2024年公共财政支出决算表!$E$6:$E$1505)</f>
        <v>0</v>
      </c>
    </row>
    <row r="1393" ht="22.5" customHeight="1" spans="1:10">
      <c r="A1393" s="827"/>
      <c r="B1393" s="827"/>
      <c r="C1393" s="878"/>
      <c r="D1393" s="832"/>
      <c r="E1393" s="827">
        <v>2121301</v>
      </c>
      <c r="F1393" s="832" t="s">
        <v>3814</v>
      </c>
      <c r="G1393" s="833"/>
      <c r="H1393" s="834"/>
      <c r="J1393" s="816">
        <f ca="1">SUMIF(表2.2024年公共财政支出决算表!$A$6:$A$1505,E1393,表2.2024年公共财政支出决算表!$E$6:$E$1505)</f>
        <v>0</v>
      </c>
    </row>
    <row r="1394" ht="22.5" customHeight="1" spans="1:10">
      <c r="A1394" s="827"/>
      <c r="B1394" s="827"/>
      <c r="C1394" s="878"/>
      <c r="D1394" s="832"/>
      <c r="E1394" s="827">
        <v>2121302</v>
      </c>
      <c r="F1394" s="832" t="s">
        <v>3815</v>
      </c>
      <c r="G1394" s="833"/>
      <c r="H1394" s="834"/>
      <c r="J1394" s="816">
        <f ca="1">SUMIF(表2.2024年公共财政支出决算表!$A$6:$A$1505,E1394,表2.2024年公共财政支出决算表!$E$6:$E$1505)</f>
        <v>0</v>
      </c>
    </row>
    <row r="1395" ht="22.5" customHeight="1" spans="1:10">
      <c r="A1395" s="827"/>
      <c r="B1395" s="827"/>
      <c r="C1395" s="878"/>
      <c r="D1395" s="832"/>
      <c r="E1395" s="827">
        <v>2121303</v>
      </c>
      <c r="F1395" s="832" t="s">
        <v>3816</v>
      </c>
      <c r="G1395" s="833"/>
      <c r="H1395" s="834"/>
      <c r="J1395" s="816">
        <f ca="1">SUMIF(表2.2024年公共财政支出决算表!$A$6:$A$1505,E1395,表2.2024年公共财政支出决算表!$E$6:$E$1505)</f>
        <v>0</v>
      </c>
    </row>
    <row r="1396" ht="22.5" customHeight="1" spans="1:10">
      <c r="A1396" s="827"/>
      <c r="B1396" s="827"/>
      <c r="C1396" s="878"/>
      <c r="D1396" s="832"/>
      <c r="E1396" s="827">
        <v>2121304</v>
      </c>
      <c r="F1396" s="832" t="s">
        <v>3817</v>
      </c>
      <c r="G1396" s="833"/>
      <c r="H1396" s="834"/>
      <c r="J1396" s="816">
        <f ca="1">SUMIF(表2.2024年公共财政支出决算表!$A$6:$A$1505,E1396,表2.2024年公共财政支出决算表!$E$6:$E$1505)</f>
        <v>0</v>
      </c>
    </row>
    <row r="1397" ht="22.5" customHeight="1" spans="1:10">
      <c r="A1397" s="827"/>
      <c r="B1397" s="827"/>
      <c r="C1397" s="878"/>
      <c r="D1397" s="832"/>
      <c r="E1397" s="827">
        <v>2121399</v>
      </c>
      <c r="F1397" s="832" t="s">
        <v>3818</v>
      </c>
      <c r="G1397" s="833"/>
      <c r="H1397" s="834"/>
      <c r="J1397" s="816">
        <f ca="1">SUMIF(表2.2024年公共财政支出决算表!$A$6:$A$1505,E1397,表2.2024年公共财政支出决算表!$E$6:$E$1505)</f>
        <v>0</v>
      </c>
    </row>
    <row r="1398" ht="22.5" customHeight="1" spans="1:10">
      <c r="A1398" s="827"/>
      <c r="B1398" s="827"/>
      <c r="C1398" s="878"/>
      <c r="D1398" s="832"/>
      <c r="E1398" s="827">
        <v>21214</v>
      </c>
      <c r="F1398" s="828" t="s">
        <v>3819</v>
      </c>
      <c r="G1398" s="829">
        <f>SUM(G1399:G1401)</f>
        <v>0</v>
      </c>
      <c r="H1398" s="830">
        <f>SUM(H1399:H1401)</f>
        <v>0</v>
      </c>
      <c r="J1398" s="816">
        <f ca="1">SUMIF(表2.2024年公共财政支出决算表!$A$6:$A$1505,E1398,表2.2024年公共财政支出决算表!$E$6:$E$1505)</f>
        <v>0</v>
      </c>
    </row>
    <row r="1399" ht="22.5" customHeight="1" spans="1:10">
      <c r="A1399" s="827"/>
      <c r="B1399" s="827"/>
      <c r="C1399" s="878"/>
      <c r="D1399" s="832"/>
      <c r="E1399" s="827">
        <v>2121401</v>
      </c>
      <c r="F1399" s="832" t="s">
        <v>3820</v>
      </c>
      <c r="G1399" s="833"/>
      <c r="H1399" s="834"/>
      <c r="J1399" s="816">
        <f ca="1">SUMIF(表2.2024年公共财政支出决算表!$A$6:$A$1505,E1399,表2.2024年公共财政支出决算表!$E$6:$E$1505)</f>
        <v>0</v>
      </c>
    </row>
    <row r="1400" ht="22.5" customHeight="1" spans="1:10">
      <c r="A1400" s="827"/>
      <c r="B1400" s="827"/>
      <c r="C1400" s="878"/>
      <c r="D1400" s="832"/>
      <c r="E1400" s="827">
        <v>2121402</v>
      </c>
      <c r="F1400" s="832" t="s">
        <v>3821</v>
      </c>
      <c r="G1400" s="833"/>
      <c r="H1400" s="834"/>
      <c r="J1400" s="816">
        <f ca="1">SUMIF(表2.2024年公共财政支出决算表!$A$6:$A$1505,E1400,表2.2024年公共财政支出决算表!$E$6:$E$1505)</f>
        <v>0</v>
      </c>
    </row>
    <row r="1401" ht="22.5" customHeight="1" spans="1:10">
      <c r="A1401" s="827"/>
      <c r="B1401" s="827"/>
      <c r="C1401" s="878"/>
      <c r="D1401" s="832"/>
      <c r="E1401" s="827">
        <v>2121499</v>
      </c>
      <c r="F1401" s="832" t="s">
        <v>3822</v>
      </c>
      <c r="G1401" s="833"/>
      <c r="H1401" s="834"/>
      <c r="J1401" s="816">
        <f ca="1">SUMIF(表2.2024年公共财政支出决算表!$A$6:$A$1505,E1401,表2.2024年公共财政支出决算表!$E$6:$E$1505)</f>
        <v>0</v>
      </c>
    </row>
    <row r="1402" ht="22.5" customHeight="1" spans="1:10">
      <c r="A1402" s="827"/>
      <c r="B1402" s="827"/>
      <c r="C1402" s="878"/>
      <c r="D1402" s="832"/>
      <c r="E1402" s="827">
        <v>21215</v>
      </c>
      <c r="F1402" s="828" t="s">
        <v>3823</v>
      </c>
      <c r="G1402" s="829">
        <f>SUM(G1403:G1405)</f>
        <v>0</v>
      </c>
      <c r="H1402" s="830">
        <f>SUM(H1403:H1405)</f>
        <v>0</v>
      </c>
      <c r="J1402" s="816">
        <f ca="1">SUMIF(表2.2024年公共财政支出决算表!$A$6:$A$1505,E1402,表2.2024年公共财政支出决算表!$E$6:$E$1505)</f>
        <v>0</v>
      </c>
    </row>
    <row r="1403" ht="22.5" customHeight="1" spans="1:10">
      <c r="A1403" s="827"/>
      <c r="B1403" s="827"/>
      <c r="C1403" s="878"/>
      <c r="D1403" s="832"/>
      <c r="E1403" s="827">
        <v>2121501</v>
      </c>
      <c r="F1403" s="832" t="s">
        <v>3796</v>
      </c>
      <c r="G1403" s="833"/>
      <c r="H1403" s="834"/>
      <c r="J1403" s="816">
        <f ca="1">SUMIF(表2.2024年公共财政支出决算表!$A$6:$A$1505,E1403,表2.2024年公共财政支出决算表!$E$6:$E$1505)</f>
        <v>0</v>
      </c>
    </row>
    <row r="1404" ht="22.5" customHeight="1" spans="1:10">
      <c r="A1404" s="827"/>
      <c r="B1404" s="827"/>
      <c r="C1404" s="878"/>
      <c r="D1404" s="832"/>
      <c r="E1404" s="827">
        <v>2121502</v>
      </c>
      <c r="F1404" s="832" t="s">
        <v>3797</v>
      </c>
      <c r="G1404" s="833"/>
      <c r="H1404" s="834"/>
      <c r="J1404" s="816">
        <f ca="1">SUMIF(表2.2024年公共财政支出决算表!$A$6:$A$1505,E1404,表2.2024年公共财政支出决算表!$E$6:$E$1505)</f>
        <v>0</v>
      </c>
    </row>
    <row r="1405" ht="22.5" customHeight="1" spans="1:10">
      <c r="A1405" s="827"/>
      <c r="B1405" s="827"/>
      <c r="C1405" s="878"/>
      <c r="D1405" s="832"/>
      <c r="E1405" s="827">
        <v>2121599</v>
      </c>
      <c r="F1405" s="832" t="s">
        <v>3824</v>
      </c>
      <c r="G1405" s="833"/>
      <c r="H1405" s="834"/>
      <c r="J1405" s="816">
        <f ca="1">SUMIF(表2.2024年公共财政支出决算表!$A$6:$A$1505,E1405,表2.2024年公共财政支出决算表!$E$6:$E$1505)</f>
        <v>0</v>
      </c>
    </row>
    <row r="1406" ht="22.5" customHeight="1" spans="1:10">
      <c r="A1406" s="827"/>
      <c r="B1406" s="827"/>
      <c r="C1406" s="878"/>
      <c r="D1406" s="832"/>
      <c r="E1406" s="827">
        <v>21216</v>
      </c>
      <c r="F1406" s="828" t="s">
        <v>3825</v>
      </c>
      <c r="G1406" s="829">
        <f>SUM(G1407:G1409)</f>
        <v>0</v>
      </c>
      <c r="H1406" s="830">
        <f>SUM(H1407:H1409)</f>
        <v>0</v>
      </c>
      <c r="J1406" s="816">
        <f ca="1">SUMIF(表2.2024年公共财政支出决算表!$A$6:$A$1505,E1406,表2.2024年公共财政支出决算表!$E$6:$E$1505)</f>
        <v>0</v>
      </c>
    </row>
    <row r="1407" ht="22.5" customHeight="1" spans="1:10">
      <c r="A1407" s="827"/>
      <c r="B1407" s="827"/>
      <c r="C1407" s="878"/>
      <c r="D1407" s="832"/>
      <c r="E1407" s="827">
        <v>2121601</v>
      </c>
      <c r="F1407" s="832" t="s">
        <v>3796</v>
      </c>
      <c r="G1407" s="833"/>
      <c r="H1407" s="834"/>
      <c r="J1407" s="816">
        <f ca="1">SUMIF(表2.2024年公共财政支出决算表!$A$6:$A$1505,E1407,表2.2024年公共财政支出决算表!$E$6:$E$1505)</f>
        <v>0</v>
      </c>
    </row>
    <row r="1408" ht="22.5" customHeight="1" spans="1:10">
      <c r="A1408" s="827"/>
      <c r="B1408" s="827"/>
      <c r="C1408" s="878"/>
      <c r="D1408" s="832"/>
      <c r="E1408" s="827">
        <v>2121602</v>
      </c>
      <c r="F1408" s="832" t="s">
        <v>3797</v>
      </c>
      <c r="G1408" s="833"/>
      <c r="H1408" s="834"/>
      <c r="J1408" s="816">
        <f ca="1">SUMIF(表2.2024年公共财政支出决算表!$A$6:$A$1505,E1408,表2.2024年公共财政支出决算表!$E$6:$E$1505)</f>
        <v>0</v>
      </c>
    </row>
    <row r="1409" ht="22.5" customHeight="1" spans="1:10">
      <c r="A1409" s="827"/>
      <c r="B1409" s="827"/>
      <c r="C1409" s="878"/>
      <c r="D1409" s="832"/>
      <c r="E1409" s="827">
        <v>2121699</v>
      </c>
      <c r="F1409" s="832" t="s">
        <v>3826</v>
      </c>
      <c r="G1409" s="833"/>
      <c r="H1409" s="834"/>
      <c r="J1409" s="816">
        <f ca="1">SUMIF(表2.2024年公共财政支出决算表!$A$6:$A$1505,E1409,表2.2024年公共财政支出决算表!$E$6:$E$1505)</f>
        <v>0</v>
      </c>
    </row>
    <row r="1410" ht="22.5" customHeight="1" spans="1:10">
      <c r="A1410" s="827"/>
      <c r="B1410" s="827"/>
      <c r="C1410" s="878"/>
      <c r="D1410" s="832"/>
      <c r="E1410" s="827">
        <v>21217</v>
      </c>
      <c r="F1410" s="828" t="s">
        <v>3827</v>
      </c>
      <c r="G1410" s="829">
        <f>SUM(G1411:G1415)</f>
        <v>0</v>
      </c>
      <c r="H1410" s="830">
        <f>SUM(H1411:H1415)</f>
        <v>0</v>
      </c>
      <c r="J1410" s="816">
        <f ca="1">SUMIF(表2.2024年公共财政支出决算表!$A$6:$A$1505,E1410,表2.2024年公共财政支出决算表!$E$6:$E$1505)</f>
        <v>0</v>
      </c>
    </row>
    <row r="1411" ht="22.5" customHeight="1" spans="1:10">
      <c r="A1411" s="827"/>
      <c r="B1411" s="827"/>
      <c r="C1411" s="878"/>
      <c r="D1411" s="832"/>
      <c r="E1411" s="827">
        <v>2121701</v>
      </c>
      <c r="F1411" s="832" t="s">
        <v>3814</v>
      </c>
      <c r="G1411" s="833"/>
      <c r="H1411" s="834"/>
      <c r="J1411" s="816">
        <f ca="1">SUMIF(表2.2024年公共财政支出决算表!$A$6:$A$1505,E1411,表2.2024年公共财政支出决算表!$E$6:$E$1505)</f>
        <v>0</v>
      </c>
    </row>
    <row r="1412" ht="22.5" customHeight="1" spans="1:10">
      <c r="A1412" s="827"/>
      <c r="B1412" s="827"/>
      <c r="C1412" s="878"/>
      <c r="D1412" s="832"/>
      <c r="E1412" s="827">
        <v>2121702</v>
      </c>
      <c r="F1412" s="832" t="s">
        <v>3815</v>
      </c>
      <c r="G1412" s="833"/>
      <c r="H1412" s="834"/>
      <c r="J1412" s="816">
        <f ca="1">SUMIF(表2.2024年公共财政支出决算表!$A$6:$A$1505,E1412,表2.2024年公共财政支出决算表!$E$6:$E$1505)</f>
        <v>0</v>
      </c>
    </row>
    <row r="1413" ht="22.5" customHeight="1" spans="1:10">
      <c r="A1413" s="827"/>
      <c r="B1413" s="827"/>
      <c r="C1413" s="878"/>
      <c r="D1413" s="832"/>
      <c r="E1413" s="827">
        <v>2121703</v>
      </c>
      <c r="F1413" s="832" t="s">
        <v>3816</v>
      </c>
      <c r="G1413" s="833"/>
      <c r="H1413" s="834"/>
      <c r="J1413" s="816">
        <f ca="1">SUMIF(表2.2024年公共财政支出决算表!$A$6:$A$1505,E1413,表2.2024年公共财政支出决算表!$E$6:$E$1505)</f>
        <v>0</v>
      </c>
    </row>
    <row r="1414" ht="22.5" customHeight="1" spans="1:10">
      <c r="A1414" s="827"/>
      <c r="B1414" s="827"/>
      <c r="C1414" s="878"/>
      <c r="D1414" s="832"/>
      <c r="E1414" s="827">
        <v>2121704</v>
      </c>
      <c r="F1414" s="832" t="s">
        <v>3817</v>
      </c>
      <c r="G1414" s="833"/>
      <c r="H1414" s="834"/>
      <c r="J1414" s="816">
        <f ca="1">SUMIF(表2.2024年公共财政支出决算表!$A$6:$A$1505,E1414,表2.2024年公共财政支出决算表!$E$6:$E$1505)</f>
        <v>0</v>
      </c>
    </row>
    <row r="1415" ht="22.5" customHeight="1" spans="1:10">
      <c r="A1415" s="827"/>
      <c r="B1415" s="827"/>
      <c r="C1415" s="878"/>
      <c r="D1415" s="832"/>
      <c r="E1415" s="827">
        <v>2121799</v>
      </c>
      <c r="F1415" s="832" t="s">
        <v>3828</v>
      </c>
      <c r="G1415" s="833"/>
      <c r="H1415" s="834"/>
      <c r="J1415" s="816">
        <f ca="1">SUMIF(表2.2024年公共财政支出决算表!$A$6:$A$1505,E1415,表2.2024年公共财政支出决算表!$E$6:$E$1505)</f>
        <v>0</v>
      </c>
    </row>
    <row r="1416" ht="22.5" customHeight="1" spans="1:10">
      <c r="A1416" s="827"/>
      <c r="B1416" s="827"/>
      <c r="C1416" s="878"/>
      <c r="D1416" s="832"/>
      <c r="E1416" s="827">
        <v>21218</v>
      </c>
      <c r="F1416" s="828" t="s">
        <v>3829</v>
      </c>
      <c r="G1416" s="829">
        <f>SUM(G1417:G1418)</f>
        <v>0</v>
      </c>
      <c r="H1416" s="830">
        <f>SUM(H1417:H1418)</f>
        <v>0</v>
      </c>
      <c r="J1416" s="816">
        <f ca="1">SUMIF(表2.2024年公共财政支出决算表!$A$6:$A$1505,E1416,表2.2024年公共财政支出决算表!$E$6:$E$1505)</f>
        <v>0</v>
      </c>
    </row>
    <row r="1417" ht="22.5" customHeight="1" spans="1:10">
      <c r="A1417" s="827"/>
      <c r="B1417" s="827"/>
      <c r="C1417" s="878"/>
      <c r="D1417" s="832"/>
      <c r="E1417" s="827">
        <v>2121801</v>
      </c>
      <c r="F1417" s="832" t="s">
        <v>3820</v>
      </c>
      <c r="G1417" s="833"/>
      <c r="H1417" s="834"/>
      <c r="J1417" s="816">
        <f ca="1">SUMIF(表2.2024年公共财政支出决算表!$A$6:$A$1505,E1417,表2.2024年公共财政支出决算表!$E$6:$E$1505)</f>
        <v>0</v>
      </c>
    </row>
    <row r="1418" ht="22.5" customHeight="1" spans="1:10">
      <c r="A1418" s="827"/>
      <c r="B1418" s="827"/>
      <c r="C1418" s="878"/>
      <c r="D1418" s="832"/>
      <c r="E1418" s="827">
        <v>2121899</v>
      </c>
      <c r="F1418" s="832" t="s">
        <v>3830</v>
      </c>
      <c r="G1418" s="833"/>
      <c r="H1418" s="834"/>
      <c r="J1418" s="816">
        <f ca="1">SUMIF(表2.2024年公共财政支出决算表!$A$6:$A$1505,E1418,表2.2024年公共财政支出决算表!$E$6:$E$1505)</f>
        <v>0</v>
      </c>
    </row>
    <row r="1419" ht="22.5" customHeight="1" spans="1:10">
      <c r="A1419" s="827"/>
      <c r="B1419" s="827"/>
      <c r="C1419" s="878"/>
      <c r="D1419" s="832"/>
      <c r="E1419" s="827">
        <v>21219</v>
      </c>
      <c r="F1419" s="828" t="s">
        <v>3831</v>
      </c>
      <c r="G1419" s="829">
        <f>SUM(G1420:G1427)</f>
        <v>0</v>
      </c>
      <c r="H1419" s="830">
        <f>SUM(H1420:H1427)</f>
        <v>0</v>
      </c>
      <c r="J1419" s="816">
        <f ca="1">SUMIF(表2.2024年公共财政支出决算表!$A$6:$A$1505,E1419,表2.2024年公共财政支出决算表!$E$6:$E$1505)</f>
        <v>0</v>
      </c>
    </row>
    <row r="1420" ht="22.5" customHeight="1" spans="1:10">
      <c r="A1420" s="827"/>
      <c r="B1420" s="827"/>
      <c r="C1420" s="878"/>
      <c r="D1420" s="832"/>
      <c r="E1420" s="827">
        <v>2121901</v>
      </c>
      <c r="F1420" s="832" t="s">
        <v>3796</v>
      </c>
      <c r="G1420" s="833"/>
      <c r="H1420" s="834"/>
      <c r="J1420" s="816">
        <f ca="1">SUMIF(表2.2024年公共财政支出决算表!$A$6:$A$1505,E1420,表2.2024年公共财政支出决算表!$E$6:$E$1505)</f>
        <v>0</v>
      </c>
    </row>
    <row r="1421" ht="22.5" customHeight="1" spans="1:10">
      <c r="A1421" s="827"/>
      <c r="B1421" s="827"/>
      <c r="C1421" s="878"/>
      <c r="D1421" s="832"/>
      <c r="E1421" s="827">
        <v>2121902</v>
      </c>
      <c r="F1421" s="832" t="s">
        <v>3797</v>
      </c>
      <c r="G1421" s="833"/>
      <c r="H1421" s="834"/>
      <c r="J1421" s="816">
        <f ca="1">SUMIF(表2.2024年公共财政支出决算表!$A$6:$A$1505,E1421,表2.2024年公共财政支出决算表!$E$6:$E$1505)</f>
        <v>0</v>
      </c>
    </row>
    <row r="1422" ht="22.5" customHeight="1" spans="1:10">
      <c r="A1422" s="827"/>
      <c r="B1422" s="827"/>
      <c r="C1422" s="878"/>
      <c r="D1422" s="832"/>
      <c r="E1422" s="827">
        <v>2121903</v>
      </c>
      <c r="F1422" s="832" t="s">
        <v>3798</v>
      </c>
      <c r="G1422" s="833"/>
      <c r="H1422" s="834"/>
      <c r="J1422" s="816">
        <f ca="1">SUMIF(表2.2024年公共财政支出决算表!$A$6:$A$1505,E1422,表2.2024年公共财政支出决算表!$E$6:$E$1505)</f>
        <v>0</v>
      </c>
    </row>
    <row r="1423" ht="22.5" customHeight="1" spans="1:10">
      <c r="A1423" s="827"/>
      <c r="B1423" s="827"/>
      <c r="C1423" s="878"/>
      <c r="D1423" s="832"/>
      <c r="E1423" s="827">
        <v>2121904</v>
      </c>
      <c r="F1423" s="832" t="s">
        <v>3799</v>
      </c>
      <c r="G1423" s="833"/>
      <c r="H1423" s="834"/>
      <c r="J1423" s="816">
        <f ca="1">SUMIF(表2.2024年公共财政支出决算表!$A$6:$A$1505,E1423,表2.2024年公共财政支出决算表!$E$6:$E$1505)</f>
        <v>0</v>
      </c>
    </row>
    <row r="1424" ht="22.5" customHeight="1" spans="1:10">
      <c r="A1424" s="827"/>
      <c r="B1424" s="827"/>
      <c r="C1424" s="878"/>
      <c r="D1424" s="832"/>
      <c r="E1424" s="827">
        <v>2121905</v>
      </c>
      <c r="F1424" s="832" t="s">
        <v>3802</v>
      </c>
      <c r="G1424" s="833"/>
      <c r="H1424" s="834"/>
      <c r="J1424" s="816">
        <f ca="1">SUMIF(表2.2024年公共财政支出决算表!$A$6:$A$1505,E1424,表2.2024年公共财政支出决算表!$E$6:$E$1505)</f>
        <v>0</v>
      </c>
    </row>
    <row r="1425" ht="22.5" customHeight="1" spans="1:10">
      <c r="A1425" s="827"/>
      <c r="B1425" s="827"/>
      <c r="C1425" s="878"/>
      <c r="D1425" s="832"/>
      <c r="E1425" s="827">
        <v>2121906</v>
      </c>
      <c r="F1425" s="832" t="s">
        <v>3804</v>
      </c>
      <c r="G1425" s="833"/>
      <c r="H1425" s="834"/>
      <c r="J1425" s="816">
        <f ca="1">SUMIF(表2.2024年公共财政支出决算表!$A$6:$A$1505,E1425,表2.2024年公共财政支出决算表!$E$6:$E$1505)</f>
        <v>0</v>
      </c>
    </row>
    <row r="1426" ht="22.5" customHeight="1" spans="1:10">
      <c r="A1426" s="827"/>
      <c r="B1426" s="827"/>
      <c r="C1426" s="878"/>
      <c r="D1426" s="832"/>
      <c r="E1426" s="827">
        <v>2121907</v>
      </c>
      <c r="F1426" s="832" t="s">
        <v>3805</v>
      </c>
      <c r="G1426" s="833"/>
      <c r="H1426" s="834"/>
      <c r="J1426" s="816">
        <f ca="1">SUMIF(表2.2024年公共财政支出决算表!$A$6:$A$1505,E1426,表2.2024年公共财政支出决算表!$E$6:$E$1505)</f>
        <v>0</v>
      </c>
    </row>
    <row r="1427" ht="22.5" customHeight="1" spans="1:10">
      <c r="A1427" s="827"/>
      <c r="B1427" s="827"/>
      <c r="C1427" s="878"/>
      <c r="D1427" s="832"/>
      <c r="E1427" s="827">
        <v>2121999</v>
      </c>
      <c r="F1427" s="832" t="s">
        <v>3832</v>
      </c>
      <c r="G1427" s="833"/>
      <c r="H1427" s="834"/>
      <c r="J1427" s="816">
        <f ca="1">SUMIF(表2.2024年公共财政支出决算表!$A$6:$A$1505,E1427,表2.2024年公共财政支出决算表!$E$6:$E$1505)</f>
        <v>0</v>
      </c>
    </row>
    <row r="1428" ht="22.5" customHeight="1" spans="1:10">
      <c r="A1428" s="827"/>
      <c r="B1428" s="827"/>
      <c r="C1428" s="878"/>
      <c r="D1428" s="832"/>
      <c r="E1428" s="827">
        <v>213</v>
      </c>
      <c r="F1428" s="828" t="s">
        <v>3385</v>
      </c>
      <c r="G1428" s="829">
        <f>G1429+G1434+G1439+G1444+G1447+G1452+G1456+G1460+C835</f>
        <v>943.286043</v>
      </c>
      <c r="H1428" s="830">
        <f>H1429+H1434+H1439+H1444+H1447+H1452+H1456+H1460+D835</f>
        <v>944</v>
      </c>
      <c r="J1428" s="816">
        <f ca="1">SUMIF(表2.2024年公共财政支出决算表!$A$6:$A$1505,E1428,表2.2024年公共财政支出决算表!$E$6:$E$1505)</f>
        <v>68359</v>
      </c>
    </row>
    <row r="1429" ht="22.5" customHeight="1" spans="1:10">
      <c r="A1429" s="827"/>
      <c r="B1429" s="827"/>
      <c r="C1429" s="878"/>
      <c r="D1429" s="832"/>
      <c r="E1429" s="827">
        <v>21366</v>
      </c>
      <c r="F1429" s="828" t="s">
        <v>3833</v>
      </c>
      <c r="G1429" s="829">
        <f>SUM(G1430:G1433)</f>
        <v>409.440466</v>
      </c>
      <c r="H1429" s="830">
        <f>SUM(H1430:H1433)</f>
        <v>410</v>
      </c>
      <c r="J1429" s="816">
        <f ca="1">SUMIF(表2.2024年公共财政支出决算表!$A$6:$A$1505,E1429,表2.2024年公共财政支出决算表!$E$6:$E$1505)</f>
        <v>0</v>
      </c>
    </row>
    <row r="1430" ht="22.5" customHeight="1" spans="1:10">
      <c r="A1430" s="827"/>
      <c r="B1430" s="827"/>
      <c r="C1430" s="878"/>
      <c r="D1430" s="832"/>
      <c r="E1430" s="827">
        <v>2136601</v>
      </c>
      <c r="F1430" s="832" t="s">
        <v>3834</v>
      </c>
      <c r="G1430" s="833">
        <v>381.599566</v>
      </c>
      <c r="H1430" s="834">
        <v>382</v>
      </c>
      <c r="J1430" s="816">
        <f ca="1">SUMIF(表2.2024年公共财政支出决算表!$A$6:$A$1505,E1430,表2.2024年公共财政支出决算表!$E$6:$E$1505)</f>
        <v>0</v>
      </c>
    </row>
    <row r="1431" ht="22.5" customHeight="1" spans="1:10">
      <c r="A1431" s="827"/>
      <c r="B1431" s="827"/>
      <c r="C1431" s="878"/>
      <c r="D1431" s="832"/>
      <c r="E1431" s="827">
        <v>2136602</v>
      </c>
      <c r="F1431" s="832" t="s">
        <v>3835</v>
      </c>
      <c r="G1431" s="833"/>
      <c r="H1431" s="834"/>
      <c r="J1431" s="816">
        <f ca="1">SUMIF(表2.2024年公共财政支出决算表!$A$6:$A$1505,E1431,表2.2024年公共财政支出决算表!$E$6:$E$1505)</f>
        <v>0</v>
      </c>
    </row>
    <row r="1432" ht="22.5" customHeight="1" spans="1:10">
      <c r="A1432" s="827"/>
      <c r="B1432" s="827"/>
      <c r="C1432" s="878"/>
      <c r="D1432" s="832"/>
      <c r="E1432" s="827">
        <v>2136603</v>
      </c>
      <c r="F1432" s="832" t="s">
        <v>3836</v>
      </c>
      <c r="G1432" s="833"/>
      <c r="H1432" s="834"/>
      <c r="J1432" s="816">
        <f ca="1">SUMIF(表2.2024年公共财政支出决算表!$A$6:$A$1505,E1432,表2.2024年公共财政支出决算表!$E$6:$E$1505)</f>
        <v>0</v>
      </c>
    </row>
    <row r="1433" ht="22.5" customHeight="1" spans="1:10">
      <c r="A1433" s="827"/>
      <c r="B1433" s="827"/>
      <c r="C1433" s="878"/>
      <c r="D1433" s="832"/>
      <c r="E1433" s="827">
        <v>2136699</v>
      </c>
      <c r="F1433" s="832" t="s">
        <v>3837</v>
      </c>
      <c r="G1433" s="833">
        <v>27.8409</v>
      </c>
      <c r="H1433" s="834">
        <v>28</v>
      </c>
      <c r="J1433" s="816">
        <f ca="1">SUMIF(表2.2024年公共财政支出决算表!$A$6:$A$1505,E1433,表2.2024年公共财政支出决算表!$E$6:$E$1505)</f>
        <v>0</v>
      </c>
    </row>
    <row r="1434" ht="22.5" customHeight="1" spans="1:10">
      <c r="A1434" s="827"/>
      <c r="B1434" s="827"/>
      <c r="C1434" s="878"/>
      <c r="D1434" s="832"/>
      <c r="E1434" s="827">
        <v>21367</v>
      </c>
      <c r="F1434" s="828" t="s">
        <v>3838</v>
      </c>
      <c r="G1434" s="829">
        <f>SUM(G1435:G1438)</f>
        <v>0</v>
      </c>
      <c r="H1434" s="830">
        <f>SUM(H1435:H1438)</f>
        <v>0</v>
      </c>
      <c r="J1434" s="816">
        <f ca="1">SUMIF(表2.2024年公共财政支出决算表!$A$6:$A$1505,E1434,表2.2024年公共财政支出决算表!$E$6:$E$1505)</f>
        <v>0</v>
      </c>
    </row>
    <row r="1435" ht="22.5" customHeight="1" spans="1:10">
      <c r="A1435" s="827"/>
      <c r="B1435" s="827"/>
      <c r="C1435" s="878"/>
      <c r="D1435" s="832"/>
      <c r="E1435" s="827">
        <v>2136701</v>
      </c>
      <c r="F1435" s="832" t="s">
        <v>3834</v>
      </c>
      <c r="G1435" s="833"/>
      <c r="H1435" s="834"/>
      <c r="J1435" s="816">
        <f ca="1">SUMIF(表2.2024年公共财政支出决算表!$A$6:$A$1505,E1435,表2.2024年公共财政支出决算表!$E$6:$E$1505)</f>
        <v>0</v>
      </c>
    </row>
    <row r="1436" ht="22.5" customHeight="1" spans="1:10">
      <c r="A1436" s="827"/>
      <c r="B1436" s="827"/>
      <c r="C1436" s="878"/>
      <c r="D1436" s="832"/>
      <c r="E1436" s="827">
        <v>2136702</v>
      </c>
      <c r="F1436" s="832" t="s">
        <v>3835</v>
      </c>
      <c r="G1436" s="833"/>
      <c r="H1436" s="834"/>
      <c r="J1436" s="816">
        <f ca="1">SUMIF(表2.2024年公共财政支出决算表!$A$6:$A$1505,E1436,表2.2024年公共财政支出决算表!$E$6:$E$1505)</f>
        <v>0</v>
      </c>
    </row>
    <row r="1437" ht="22.5" customHeight="1" spans="1:10">
      <c r="A1437" s="827"/>
      <c r="B1437" s="827"/>
      <c r="C1437" s="878"/>
      <c r="D1437" s="832"/>
      <c r="E1437" s="827">
        <v>2136703</v>
      </c>
      <c r="F1437" s="832" t="s">
        <v>3839</v>
      </c>
      <c r="G1437" s="833"/>
      <c r="H1437" s="834"/>
      <c r="J1437" s="816">
        <f ca="1">SUMIF(表2.2024年公共财政支出决算表!$A$6:$A$1505,E1437,表2.2024年公共财政支出决算表!$E$6:$E$1505)</f>
        <v>0</v>
      </c>
    </row>
    <row r="1438" ht="22.5" customHeight="1" spans="1:10">
      <c r="A1438" s="827"/>
      <c r="B1438" s="827"/>
      <c r="C1438" s="878"/>
      <c r="D1438" s="832"/>
      <c r="E1438" s="827">
        <v>2136799</v>
      </c>
      <c r="F1438" s="832" t="s">
        <v>3840</v>
      </c>
      <c r="G1438" s="833"/>
      <c r="H1438" s="834"/>
      <c r="J1438" s="816">
        <f ca="1">SUMIF(表2.2024年公共财政支出决算表!$A$6:$A$1505,E1438,表2.2024年公共财政支出决算表!$E$6:$E$1505)</f>
        <v>0</v>
      </c>
    </row>
    <row r="1439" ht="22.5" customHeight="1" spans="1:10">
      <c r="A1439" s="827"/>
      <c r="B1439" s="827"/>
      <c r="C1439" s="878"/>
      <c r="D1439" s="832"/>
      <c r="E1439" s="827">
        <v>21369</v>
      </c>
      <c r="F1439" s="828" t="s">
        <v>3841</v>
      </c>
      <c r="G1439" s="829">
        <f>SUM(G1440:G1443)</f>
        <v>0</v>
      </c>
      <c r="H1439" s="830">
        <f>SUM(H1440:H1443)</f>
        <v>0</v>
      </c>
      <c r="J1439" s="816">
        <f ca="1">SUMIF(表2.2024年公共财政支出决算表!$A$6:$A$1505,E1439,表2.2024年公共财政支出决算表!$E$6:$E$1505)</f>
        <v>0</v>
      </c>
    </row>
    <row r="1440" ht="22.5" customHeight="1" spans="1:10">
      <c r="A1440" s="827"/>
      <c r="B1440" s="827"/>
      <c r="C1440" s="878"/>
      <c r="D1440" s="832"/>
      <c r="E1440" s="827">
        <v>2136901</v>
      </c>
      <c r="F1440" s="832" t="s">
        <v>3455</v>
      </c>
      <c r="G1440" s="833"/>
      <c r="H1440" s="834"/>
      <c r="J1440" s="816">
        <f ca="1">SUMIF(表2.2024年公共财政支出决算表!$A$6:$A$1505,E1440,表2.2024年公共财政支出决算表!$E$6:$E$1505)</f>
        <v>0</v>
      </c>
    </row>
    <row r="1441" ht="22.5" customHeight="1" spans="1:10">
      <c r="A1441" s="827"/>
      <c r="B1441" s="827"/>
      <c r="C1441" s="878"/>
      <c r="D1441" s="832"/>
      <c r="E1441" s="827">
        <v>2136902</v>
      </c>
      <c r="F1441" s="832" t="s">
        <v>3842</v>
      </c>
      <c r="G1441" s="833"/>
      <c r="H1441" s="834"/>
      <c r="J1441" s="816">
        <f ca="1">SUMIF(表2.2024年公共财政支出决算表!$A$6:$A$1505,E1441,表2.2024年公共财政支出决算表!$E$6:$E$1505)</f>
        <v>0</v>
      </c>
    </row>
    <row r="1442" ht="22.5" customHeight="1" spans="1:10">
      <c r="A1442" s="827"/>
      <c r="B1442" s="827"/>
      <c r="C1442" s="878"/>
      <c r="D1442" s="832"/>
      <c r="E1442" s="827">
        <v>2136903</v>
      </c>
      <c r="F1442" s="832" t="s">
        <v>3843</v>
      </c>
      <c r="G1442" s="833"/>
      <c r="H1442" s="834"/>
      <c r="J1442" s="816">
        <f ca="1">SUMIF(表2.2024年公共财政支出决算表!$A$6:$A$1505,E1442,表2.2024年公共财政支出决算表!$E$6:$E$1505)</f>
        <v>0</v>
      </c>
    </row>
    <row r="1443" ht="22.5" customHeight="1" spans="1:10">
      <c r="A1443" s="827"/>
      <c r="B1443" s="827"/>
      <c r="C1443" s="878"/>
      <c r="D1443" s="832"/>
      <c r="E1443" s="827">
        <v>2136999</v>
      </c>
      <c r="F1443" s="832" t="s">
        <v>3844</v>
      </c>
      <c r="G1443" s="833"/>
      <c r="H1443" s="834"/>
      <c r="J1443" s="816">
        <f ca="1">SUMIF(表2.2024年公共财政支出决算表!$A$6:$A$1505,E1443,表2.2024年公共财政支出决算表!$E$6:$E$1505)</f>
        <v>0</v>
      </c>
    </row>
    <row r="1444" ht="22.5" customHeight="1" spans="1:10">
      <c r="A1444" s="827"/>
      <c r="B1444" s="827"/>
      <c r="C1444" s="878"/>
      <c r="D1444" s="832"/>
      <c r="E1444" s="827">
        <v>21370</v>
      </c>
      <c r="F1444" s="828" t="s">
        <v>3845</v>
      </c>
      <c r="G1444" s="829">
        <f>SUM(G1445:G1446)</f>
        <v>0</v>
      </c>
      <c r="H1444" s="830">
        <f>SUM(H1445:H1446)</f>
        <v>0</v>
      </c>
      <c r="J1444" s="816">
        <f ca="1">SUMIF(表2.2024年公共财政支出决算表!$A$6:$A$1505,E1444,表2.2024年公共财政支出决算表!$E$6:$E$1505)</f>
        <v>0</v>
      </c>
    </row>
    <row r="1445" ht="22.5" customHeight="1" spans="1:10">
      <c r="A1445" s="827"/>
      <c r="B1445" s="827"/>
      <c r="C1445" s="878"/>
      <c r="D1445" s="832"/>
      <c r="E1445" s="827">
        <v>2137001</v>
      </c>
      <c r="F1445" s="832" t="s">
        <v>3834</v>
      </c>
      <c r="G1445" s="833"/>
      <c r="H1445" s="834"/>
      <c r="J1445" s="816">
        <f ca="1">SUMIF(表2.2024年公共财政支出决算表!$A$6:$A$1505,E1445,表2.2024年公共财政支出决算表!$E$6:$E$1505)</f>
        <v>0</v>
      </c>
    </row>
    <row r="1446" ht="22.5" customHeight="1" spans="1:10">
      <c r="A1446" s="827"/>
      <c r="B1446" s="827"/>
      <c r="C1446" s="878"/>
      <c r="D1446" s="832"/>
      <c r="E1446" s="827">
        <v>2137099</v>
      </c>
      <c r="F1446" s="832" t="s">
        <v>3846</v>
      </c>
      <c r="G1446" s="833"/>
      <c r="H1446" s="834"/>
      <c r="J1446" s="816">
        <f ca="1">SUMIF(表2.2024年公共财政支出决算表!$A$6:$A$1505,E1446,表2.2024年公共财政支出决算表!$E$6:$E$1505)</f>
        <v>0</v>
      </c>
    </row>
    <row r="1447" ht="22.5" customHeight="1" spans="1:10">
      <c r="A1447" s="827"/>
      <c r="B1447" s="827"/>
      <c r="C1447" s="878"/>
      <c r="D1447" s="832"/>
      <c r="E1447" s="827">
        <v>21371</v>
      </c>
      <c r="F1447" s="828" t="s">
        <v>3847</v>
      </c>
      <c r="G1447" s="829">
        <f>SUM(G1448:G1451)</f>
        <v>0</v>
      </c>
      <c r="H1447" s="830">
        <f>SUM(H1448:H1451)</f>
        <v>0</v>
      </c>
      <c r="J1447" s="816">
        <f ca="1">SUMIF(表2.2024年公共财政支出决算表!$A$6:$A$1505,E1447,表2.2024年公共财政支出决算表!$E$6:$E$1505)</f>
        <v>0</v>
      </c>
    </row>
    <row r="1448" ht="22.5" customHeight="1" spans="1:10">
      <c r="A1448" s="827"/>
      <c r="B1448" s="827"/>
      <c r="C1448" s="878"/>
      <c r="D1448" s="832"/>
      <c r="E1448" s="827">
        <v>2137101</v>
      </c>
      <c r="F1448" s="832" t="s">
        <v>3455</v>
      </c>
      <c r="G1448" s="833"/>
      <c r="H1448" s="834"/>
      <c r="J1448" s="816">
        <f ca="1">SUMIF(表2.2024年公共财政支出决算表!$A$6:$A$1505,E1448,表2.2024年公共财政支出决算表!$E$6:$E$1505)</f>
        <v>0</v>
      </c>
    </row>
    <row r="1449" ht="22.5" customHeight="1" spans="1:10">
      <c r="A1449" s="827"/>
      <c r="B1449" s="827"/>
      <c r="C1449" s="878"/>
      <c r="D1449" s="832"/>
      <c r="E1449" s="827">
        <v>2137102</v>
      </c>
      <c r="F1449" s="832" t="s">
        <v>3848</v>
      </c>
      <c r="G1449" s="833"/>
      <c r="H1449" s="834"/>
      <c r="J1449" s="816">
        <f ca="1">SUMIF(表2.2024年公共财政支出决算表!$A$6:$A$1505,E1449,表2.2024年公共财政支出决算表!$E$6:$E$1505)</f>
        <v>0</v>
      </c>
    </row>
    <row r="1450" ht="22.5" customHeight="1" spans="1:10">
      <c r="A1450" s="827"/>
      <c r="B1450" s="827"/>
      <c r="C1450" s="878"/>
      <c r="D1450" s="832"/>
      <c r="E1450" s="827">
        <v>2137103</v>
      </c>
      <c r="F1450" s="832" t="s">
        <v>3843</v>
      </c>
      <c r="G1450" s="833"/>
      <c r="H1450" s="834"/>
      <c r="J1450" s="816">
        <f ca="1">SUMIF(表2.2024年公共财政支出决算表!$A$6:$A$1505,E1450,表2.2024年公共财政支出决算表!$E$6:$E$1505)</f>
        <v>0</v>
      </c>
    </row>
    <row r="1451" ht="22.5" customHeight="1" spans="1:10">
      <c r="A1451" s="827"/>
      <c r="B1451" s="827"/>
      <c r="C1451" s="878"/>
      <c r="D1451" s="832"/>
      <c r="E1451" s="827">
        <v>2137199</v>
      </c>
      <c r="F1451" s="832" t="s">
        <v>3849</v>
      </c>
      <c r="G1451" s="833"/>
      <c r="H1451" s="834"/>
      <c r="J1451" s="816">
        <f ca="1">SUMIF(表2.2024年公共财政支出决算表!$A$6:$A$1505,E1451,表2.2024年公共财政支出决算表!$E$6:$E$1505)</f>
        <v>0</v>
      </c>
    </row>
    <row r="1452" ht="22.5" customHeight="1" spans="1:10">
      <c r="A1452" s="827"/>
      <c r="B1452" s="827"/>
      <c r="C1452" s="878"/>
      <c r="D1452" s="832"/>
      <c r="E1452" s="827">
        <v>21372</v>
      </c>
      <c r="F1452" s="828" t="s">
        <v>3850</v>
      </c>
      <c r="G1452" s="829">
        <f>SUM(G1453:G1455)</f>
        <v>533.845577</v>
      </c>
      <c r="H1452" s="830">
        <f>SUM(H1453:H1455)</f>
        <v>534</v>
      </c>
      <c r="J1452" s="816">
        <f ca="1">SUMIF(表2.2024年公共财政支出决算表!$A$6:$A$1505,E1452,表2.2024年公共财政支出决算表!$E$6:$E$1505)</f>
        <v>0</v>
      </c>
    </row>
    <row r="1453" ht="22.5" customHeight="1" spans="1:10">
      <c r="A1453" s="827"/>
      <c r="B1453" s="827"/>
      <c r="C1453" s="878"/>
      <c r="D1453" s="832"/>
      <c r="E1453" s="827">
        <v>2137201</v>
      </c>
      <c r="F1453" s="832" t="s">
        <v>3851</v>
      </c>
      <c r="G1453" s="833">
        <v>432.258277</v>
      </c>
      <c r="H1453" s="834">
        <v>432</v>
      </c>
      <c r="J1453" s="816">
        <f ca="1">SUMIF(表2.2024年公共财政支出决算表!$A$6:$A$1505,E1453,表2.2024年公共财政支出决算表!$E$6:$E$1505)</f>
        <v>0</v>
      </c>
    </row>
    <row r="1454" ht="22.5" customHeight="1" spans="1:10">
      <c r="A1454" s="827"/>
      <c r="B1454" s="827"/>
      <c r="C1454" s="878"/>
      <c r="D1454" s="832"/>
      <c r="E1454" s="827">
        <v>2137202</v>
      </c>
      <c r="F1454" s="832" t="s">
        <v>3834</v>
      </c>
      <c r="G1454" s="833">
        <v>101.5873</v>
      </c>
      <c r="H1454" s="834">
        <v>102</v>
      </c>
      <c r="J1454" s="816">
        <f ca="1">SUMIF(表2.2024年公共财政支出决算表!$A$6:$A$1505,E1454,表2.2024年公共财政支出决算表!$E$6:$E$1505)</f>
        <v>0</v>
      </c>
    </row>
    <row r="1455" ht="22.5" customHeight="1" spans="1:10">
      <c r="A1455" s="827"/>
      <c r="B1455" s="827"/>
      <c r="C1455" s="878"/>
      <c r="D1455" s="832"/>
      <c r="E1455" s="827">
        <v>2137299</v>
      </c>
      <c r="F1455" s="832" t="s">
        <v>3852</v>
      </c>
      <c r="G1455" s="833"/>
      <c r="H1455" s="834"/>
      <c r="J1455" s="816">
        <f ca="1">SUMIF(表2.2024年公共财政支出决算表!$A$6:$A$1505,E1455,表2.2024年公共财政支出决算表!$E$6:$E$1505)</f>
        <v>0</v>
      </c>
    </row>
    <row r="1456" ht="22.5" customHeight="1" spans="1:10">
      <c r="A1456" s="827"/>
      <c r="B1456" s="827"/>
      <c r="C1456" s="878"/>
      <c r="D1456" s="832"/>
      <c r="E1456" s="827">
        <v>21373</v>
      </c>
      <c r="F1456" s="828" t="s">
        <v>3853</v>
      </c>
      <c r="G1456" s="829">
        <f>SUM(G1457:G1459)</f>
        <v>0</v>
      </c>
      <c r="H1456" s="830">
        <f>SUM(H1457:H1459)</f>
        <v>0</v>
      </c>
      <c r="J1456" s="816">
        <f ca="1">SUMIF(表2.2024年公共财政支出决算表!$A$6:$A$1505,E1456,表2.2024年公共财政支出决算表!$E$6:$E$1505)</f>
        <v>0</v>
      </c>
    </row>
    <row r="1457" ht="22.5" customHeight="1" spans="1:10">
      <c r="A1457" s="827"/>
      <c r="B1457" s="827"/>
      <c r="C1457" s="878"/>
      <c r="D1457" s="832"/>
      <c r="E1457" s="827">
        <v>2137301</v>
      </c>
      <c r="F1457" s="832" t="s">
        <v>3851</v>
      </c>
      <c r="G1457" s="833"/>
      <c r="H1457" s="834"/>
      <c r="J1457" s="816">
        <f ca="1">SUMIF(表2.2024年公共财政支出决算表!$A$6:$A$1505,E1457,表2.2024年公共财政支出决算表!$E$6:$E$1505)</f>
        <v>0</v>
      </c>
    </row>
    <row r="1458" ht="22.5" customHeight="1" spans="1:10">
      <c r="A1458" s="827"/>
      <c r="B1458" s="827"/>
      <c r="C1458" s="878"/>
      <c r="D1458" s="832"/>
      <c r="E1458" s="827">
        <v>2137302</v>
      </c>
      <c r="F1458" s="832" t="s">
        <v>3834</v>
      </c>
      <c r="G1458" s="833"/>
      <c r="H1458" s="834"/>
      <c r="J1458" s="816">
        <f ca="1">SUMIF(表2.2024年公共财政支出决算表!$A$6:$A$1505,E1458,表2.2024年公共财政支出决算表!$E$6:$E$1505)</f>
        <v>0</v>
      </c>
    </row>
    <row r="1459" ht="22.5" customHeight="1" spans="1:10">
      <c r="A1459" s="827"/>
      <c r="B1459" s="827"/>
      <c r="C1459" s="878"/>
      <c r="D1459" s="832"/>
      <c r="E1459" s="827">
        <v>2137399</v>
      </c>
      <c r="F1459" s="832" t="s">
        <v>3854</v>
      </c>
      <c r="G1459" s="833"/>
      <c r="H1459" s="834"/>
      <c r="J1459" s="816">
        <f ca="1">SUMIF(表2.2024年公共财政支出决算表!$A$6:$A$1505,E1459,表2.2024年公共财政支出决算表!$E$6:$E$1505)</f>
        <v>0</v>
      </c>
    </row>
    <row r="1460" ht="22.5" customHeight="1" spans="1:10">
      <c r="A1460" s="827"/>
      <c r="B1460" s="827"/>
      <c r="C1460" s="878"/>
      <c r="D1460" s="832"/>
      <c r="E1460" s="827">
        <v>21374</v>
      </c>
      <c r="F1460" s="828" t="s">
        <v>3855</v>
      </c>
      <c r="G1460" s="829">
        <f>SUM(G1461:G1462)</f>
        <v>0</v>
      </c>
      <c r="H1460" s="830">
        <f>SUM(H1461:H1462)</f>
        <v>0</v>
      </c>
      <c r="J1460" s="816">
        <f ca="1">SUMIF(表2.2024年公共财政支出决算表!$A$6:$A$1505,E1460,表2.2024年公共财政支出决算表!$E$6:$E$1505)</f>
        <v>0</v>
      </c>
    </row>
    <row r="1461" ht="22.5" customHeight="1" spans="1:10">
      <c r="A1461" s="827"/>
      <c r="B1461" s="827"/>
      <c r="C1461" s="878"/>
      <c r="D1461" s="832"/>
      <c r="E1461" s="827">
        <v>2137401</v>
      </c>
      <c r="F1461" s="832" t="s">
        <v>3834</v>
      </c>
      <c r="G1461" s="833"/>
      <c r="H1461" s="834"/>
      <c r="J1461" s="816">
        <f ca="1">SUMIF(表2.2024年公共财政支出决算表!$A$6:$A$1505,E1461,表2.2024年公共财政支出决算表!$E$6:$E$1505)</f>
        <v>0</v>
      </c>
    </row>
    <row r="1462" ht="22.5" customHeight="1" spans="1:10">
      <c r="A1462" s="827"/>
      <c r="B1462" s="827"/>
      <c r="C1462" s="878"/>
      <c r="D1462" s="832"/>
      <c r="E1462" s="827">
        <v>2137499</v>
      </c>
      <c r="F1462" s="832" t="s">
        <v>3856</v>
      </c>
      <c r="G1462" s="833"/>
      <c r="H1462" s="834"/>
      <c r="J1462" s="816">
        <f ca="1">SUMIF(表2.2024年公共财政支出决算表!$A$6:$A$1505,E1462,表2.2024年公共财政支出决算表!$E$6:$E$1505)</f>
        <v>0</v>
      </c>
    </row>
    <row r="1463" ht="22.5" customHeight="1" spans="1:10">
      <c r="A1463" s="827"/>
      <c r="B1463" s="827"/>
      <c r="C1463" s="878"/>
      <c r="D1463" s="832"/>
      <c r="E1463" s="827">
        <v>214</v>
      </c>
      <c r="F1463" s="828" t="s">
        <v>3483</v>
      </c>
      <c r="G1463" s="829">
        <f>G1464+G1469+G1474+G1483+G1490+G1500+G1503+G1506+C839</f>
        <v>0</v>
      </c>
      <c r="H1463" s="830">
        <f>H1464+H1469+H1474+H1483+H1490+H1500+H1503+H1506+D839</f>
        <v>0</v>
      </c>
      <c r="J1463" s="816">
        <f ca="1">SUMIF(表2.2024年公共财政支出决算表!$A$6:$A$1505,E1463,表2.2024年公共财政支出决算表!$E$6:$E$1505)</f>
        <v>7424</v>
      </c>
    </row>
    <row r="1464" ht="22.5" customHeight="1" spans="1:10">
      <c r="A1464" s="827"/>
      <c r="B1464" s="827"/>
      <c r="C1464" s="878"/>
      <c r="D1464" s="832"/>
      <c r="E1464" s="827">
        <v>21460</v>
      </c>
      <c r="F1464" s="828" t="s">
        <v>3857</v>
      </c>
      <c r="G1464" s="829">
        <f>SUM(G1465:G1468)</f>
        <v>0</v>
      </c>
      <c r="H1464" s="830">
        <f>SUM(H1465:H1468)</f>
        <v>0</v>
      </c>
      <c r="J1464" s="816">
        <f ca="1">SUMIF(表2.2024年公共财政支出决算表!$A$6:$A$1505,E1464,表2.2024年公共财政支出决算表!$E$6:$E$1505)</f>
        <v>0</v>
      </c>
    </row>
    <row r="1465" ht="22.5" customHeight="1" spans="1:10">
      <c r="A1465" s="827"/>
      <c r="B1465" s="827"/>
      <c r="C1465" s="878"/>
      <c r="D1465" s="832"/>
      <c r="E1465" s="827">
        <v>2146001</v>
      </c>
      <c r="F1465" s="832" t="s">
        <v>3485</v>
      </c>
      <c r="G1465" s="833"/>
      <c r="H1465" s="834"/>
      <c r="J1465" s="816">
        <f ca="1">SUMIF(表2.2024年公共财政支出决算表!$A$6:$A$1505,E1465,表2.2024年公共财政支出决算表!$E$6:$E$1505)</f>
        <v>0</v>
      </c>
    </row>
    <row r="1466" ht="22.5" customHeight="1" spans="1:10">
      <c r="A1466" s="827"/>
      <c r="B1466" s="827"/>
      <c r="C1466" s="878"/>
      <c r="D1466" s="832"/>
      <c r="E1466" s="827">
        <v>2146002</v>
      </c>
      <c r="F1466" s="832" t="s">
        <v>3486</v>
      </c>
      <c r="G1466" s="833"/>
      <c r="H1466" s="834"/>
      <c r="J1466" s="816">
        <f ca="1">SUMIF(表2.2024年公共财政支出决算表!$A$6:$A$1505,E1466,表2.2024年公共财政支出决算表!$E$6:$E$1505)</f>
        <v>0</v>
      </c>
    </row>
    <row r="1467" ht="22.5" customHeight="1" spans="1:10">
      <c r="A1467" s="827"/>
      <c r="B1467" s="827"/>
      <c r="C1467" s="881"/>
      <c r="D1467" s="832"/>
      <c r="E1467" s="827">
        <v>2146003</v>
      </c>
      <c r="F1467" s="832" t="s">
        <v>3858</v>
      </c>
      <c r="G1467" s="833"/>
      <c r="H1467" s="834"/>
      <c r="J1467" s="816">
        <f ca="1">SUMIF(表2.2024年公共财政支出决算表!$A$6:$A$1505,E1467,表2.2024年公共财政支出决算表!$E$6:$E$1505)</f>
        <v>0</v>
      </c>
    </row>
    <row r="1468" ht="22.5" customHeight="1" spans="1:10">
      <c r="A1468" s="827"/>
      <c r="B1468" s="827"/>
      <c r="C1468" s="878"/>
      <c r="D1468" s="832"/>
      <c r="E1468" s="827">
        <v>2146099</v>
      </c>
      <c r="F1468" s="832" t="s">
        <v>3859</v>
      </c>
      <c r="G1468" s="833"/>
      <c r="H1468" s="834"/>
      <c r="J1468" s="816">
        <f ca="1">SUMIF(表2.2024年公共财政支出决算表!$A$6:$A$1505,E1468,表2.2024年公共财政支出决算表!$E$6:$E$1505)</f>
        <v>0</v>
      </c>
    </row>
    <row r="1469" ht="22.5" customHeight="1" spans="1:10">
      <c r="A1469" s="827"/>
      <c r="B1469" s="827"/>
      <c r="C1469" s="878"/>
      <c r="D1469" s="832"/>
      <c r="E1469" s="827">
        <v>21462</v>
      </c>
      <c r="F1469" s="828" t="s">
        <v>3860</v>
      </c>
      <c r="G1469" s="829">
        <f>SUM(G1470:G1473)</f>
        <v>0</v>
      </c>
      <c r="H1469" s="830">
        <f>SUM(H1470:H1473)</f>
        <v>0</v>
      </c>
      <c r="J1469" s="816">
        <f ca="1">SUMIF(表2.2024年公共财政支出决算表!$A$6:$A$1505,E1469,表2.2024年公共财政支出决算表!$E$6:$E$1505)</f>
        <v>0</v>
      </c>
    </row>
    <row r="1470" ht="22.5" customHeight="1" spans="1:10">
      <c r="A1470" s="827"/>
      <c r="B1470" s="827"/>
      <c r="C1470" s="878"/>
      <c r="D1470" s="832"/>
      <c r="E1470" s="827">
        <v>2146201</v>
      </c>
      <c r="F1470" s="832" t="s">
        <v>3858</v>
      </c>
      <c r="G1470" s="833"/>
      <c r="H1470" s="834"/>
      <c r="J1470" s="816">
        <f ca="1">SUMIF(表2.2024年公共财政支出决算表!$A$6:$A$1505,E1470,表2.2024年公共财政支出决算表!$E$6:$E$1505)</f>
        <v>0</v>
      </c>
    </row>
    <row r="1471" ht="22.5" customHeight="1" spans="1:10">
      <c r="A1471" s="827"/>
      <c r="B1471" s="827"/>
      <c r="C1471" s="878"/>
      <c r="D1471" s="832"/>
      <c r="E1471" s="827">
        <v>2146202</v>
      </c>
      <c r="F1471" s="832" t="s">
        <v>3861</v>
      </c>
      <c r="G1471" s="833"/>
      <c r="H1471" s="834"/>
      <c r="J1471" s="816">
        <f ca="1">SUMIF(表2.2024年公共财政支出决算表!$A$6:$A$1505,E1471,表2.2024年公共财政支出决算表!$E$6:$E$1505)</f>
        <v>0</v>
      </c>
    </row>
    <row r="1472" ht="22.5" customHeight="1" spans="1:10">
      <c r="A1472" s="827"/>
      <c r="B1472" s="827"/>
      <c r="C1472" s="878"/>
      <c r="D1472" s="832"/>
      <c r="E1472" s="827">
        <v>2146203</v>
      </c>
      <c r="F1472" s="832" t="s">
        <v>3862</v>
      </c>
      <c r="G1472" s="833"/>
      <c r="H1472" s="834"/>
      <c r="J1472" s="816">
        <f ca="1">SUMIF(表2.2024年公共财政支出决算表!$A$6:$A$1505,E1472,表2.2024年公共财政支出决算表!$E$6:$E$1505)</f>
        <v>0</v>
      </c>
    </row>
    <row r="1473" ht="22.5" customHeight="1" spans="1:10">
      <c r="A1473" s="827"/>
      <c r="B1473" s="827"/>
      <c r="C1473" s="878"/>
      <c r="D1473" s="832"/>
      <c r="E1473" s="827">
        <v>2146299</v>
      </c>
      <c r="F1473" s="832" t="s">
        <v>3863</v>
      </c>
      <c r="G1473" s="833"/>
      <c r="H1473" s="834"/>
      <c r="J1473" s="816">
        <f ca="1">SUMIF(表2.2024年公共财政支出决算表!$A$6:$A$1505,E1473,表2.2024年公共财政支出决算表!$E$6:$E$1505)</f>
        <v>0</v>
      </c>
    </row>
    <row r="1474" ht="22.5" customHeight="1" spans="1:10">
      <c r="A1474" s="827"/>
      <c r="B1474" s="827"/>
      <c r="C1474" s="878"/>
      <c r="D1474" s="832"/>
      <c r="E1474" s="827">
        <v>21464</v>
      </c>
      <c r="F1474" s="828" t="s">
        <v>3864</v>
      </c>
      <c r="G1474" s="829">
        <f>SUM(G1475:G1482)</f>
        <v>0</v>
      </c>
      <c r="H1474" s="830">
        <f>SUM(H1475:H1482)</f>
        <v>0</v>
      </c>
      <c r="J1474" s="816">
        <f ca="1">SUMIF(表2.2024年公共财政支出决算表!$A$6:$A$1505,E1474,表2.2024年公共财政支出决算表!$E$6:$E$1505)</f>
        <v>0</v>
      </c>
    </row>
    <row r="1475" ht="22.5" customHeight="1" spans="1:10">
      <c r="A1475" s="827"/>
      <c r="B1475" s="827"/>
      <c r="C1475" s="878"/>
      <c r="D1475" s="832"/>
      <c r="E1475" s="827">
        <v>2146401</v>
      </c>
      <c r="F1475" s="832" t="s">
        <v>3865</v>
      </c>
      <c r="G1475" s="833"/>
      <c r="H1475" s="834"/>
      <c r="J1475" s="816">
        <f ca="1">SUMIF(表2.2024年公共财政支出决算表!$A$6:$A$1505,E1475,表2.2024年公共财政支出决算表!$E$6:$E$1505)</f>
        <v>0</v>
      </c>
    </row>
    <row r="1476" ht="22.5" customHeight="1" spans="1:10">
      <c r="A1476" s="827"/>
      <c r="B1476" s="827"/>
      <c r="C1476" s="878"/>
      <c r="D1476" s="832"/>
      <c r="E1476" s="827">
        <v>2146402</v>
      </c>
      <c r="F1476" s="832" t="s">
        <v>3866</v>
      </c>
      <c r="G1476" s="833"/>
      <c r="H1476" s="834"/>
      <c r="J1476" s="816">
        <f ca="1">SUMIF(表2.2024年公共财政支出决算表!$A$6:$A$1505,E1476,表2.2024年公共财政支出决算表!$E$6:$E$1505)</f>
        <v>0</v>
      </c>
    </row>
    <row r="1477" ht="22.5" customHeight="1" spans="1:10">
      <c r="A1477" s="827"/>
      <c r="B1477" s="827"/>
      <c r="C1477" s="878"/>
      <c r="D1477" s="832"/>
      <c r="E1477" s="827">
        <v>2146403</v>
      </c>
      <c r="F1477" s="832" t="s">
        <v>3867</v>
      </c>
      <c r="G1477" s="833"/>
      <c r="H1477" s="834"/>
      <c r="J1477" s="816">
        <f ca="1">SUMIF(表2.2024年公共财政支出决算表!$A$6:$A$1505,E1477,表2.2024年公共财政支出决算表!$E$6:$E$1505)</f>
        <v>0</v>
      </c>
    </row>
    <row r="1478" ht="22.5" customHeight="1" spans="1:10">
      <c r="A1478" s="827"/>
      <c r="B1478" s="827"/>
      <c r="C1478" s="878"/>
      <c r="D1478" s="832"/>
      <c r="E1478" s="827">
        <v>2146404</v>
      </c>
      <c r="F1478" s="832" t="s">
        <v>3868</v>
      </c>
      <c r="G1478" s="833"/>
      <c r="H1478" s="834"/>
      <c r="J1478" s="816">
        <f ca="1">SUMIF(表2.2024年公共财政支出决算表!$A$6:$A$1505,E1478,表2.2024年公共财政支出决算表!$E$6:$E$1505)</f>
        <v>0</v>
      </c>
    </row>
    <row r="1479" ht="22.5" customHeight="1" spans="1:10">
      <c r="A1479" s="827"/>
      <c r="B1479" s="827"/>
      <c r="C1479" s="878"/>
      <c r="D1479" s="832"/>
      <c r="E1479" s="827">
        <v>2146405</v>
      </c>
      <c r="F1479" s="832" t="s">
        <v>3869</v>
      </c>
      <c r="G1479" s="833"/>
      <c r="H1479" s="834"/>
      <c r="J1479" s="816">
        <f ca="1">SUMIF(表2.2024年公共财政支出决算表!$A$6:$A$1505,E1479,表2.2024年公共财政支出决算表!$E$6:$E$1505)</f>
        <v>0</v>
      </c>
    </row>
    <row r="1480" ht="22.5" customHeight="1" spans="1:10">
      <c r="A1480" s="827"/>
      <c r="B1480" s="827"/>
      <c r="C1480" s="878"/>
      <c r="D1480" s="832"/>
      <c r="E1480" s="827">
        <v>2146406</v>
      </c>
      <c r="F1480" s="832" t="s">
        <v>3870</v>
      </c>
      <c r="G1480" s="833"/>
      <c r="H1480" s="834"/>
      <c r="J1480" s="816">
        <f ca="1">SUMIF(表2.2024年公共财政支出决算表!$A$6:$A$1505,E1480,表2.2024年公共财政支出决算表!$E$6:$E$1505)</f>
        <v>0</v>
      </c>
    </row>
    <row r="1481" ht="22.5" customHeight="1" spans="1:10">
      <c r="A1481" s="827"/>
      <c r="B1481" s="827"/>
      <c r="C1481" s="878"/>
      <c r="D1481" s="832"/>
      <c r="E1481" s="827">
        <v>2146407</v>
      </c>
      <c r="F1481" s="832" t="s">
        <v>3871</v>
      </c>
      <c r="G1481" s="833"/>
      <c r="H1481" s="834"/>
      <c r="J1481" s="816">
        <f ca="1">SUMIF(表2.2024年公共财政支出决算表!$A$6:$A$1505,E1481,表2.2024年公共财政支出决算表!$E$6:$E$1505)</f>
        <v>0</v>
      </c>
    </row>
    <row r="1482" ht="22.5" customHeight="1" spans="1:10">
      <c r="A1482" s="827"/>
      <c r="B1482" s="827"/>
      <c r="C1482" s="878"/>
      <c r="D1482" s="832"/>
      <c r="E1482" s="827">
        <v>2146499</v>
      </c>
      <c r="F1482" s="832" t="s">
        <v>3872</v>
      </c>
      <c r="G1482" s="833"/>
      <c r="H1482" s="834"/>
      <c r="J1482" s="816">
        <f ca="1">SUMIF(表2.2024年公共财政支出决算表!$A$6:$A$1505,E1482,表2.2024年公共财政支出决算表!$E$6:$E$1505)</f>
        <v>0</v>
      </c>
    </row>
    <row r="1483" ht="22.5" customHeight="1" spans="1:10">
      <c r="A1483" s="827"/>
      <c r="B1483" s="827"/>
      <c r="C1483" s="878"/>
      <c r="D1483" s="832"/>
      <c r="E1483" s="827">
        <v>21468</v>
      </c>
      <c r="F1483" s="828" t="s">
        <v>3873</v>
      </c>
      <c r="G1483" s="829">
        <f>SUM(G1484:G1489)</f>
        <v>0</v>
      </c>
      <c r="H1483" s="830">
        <f>SUM(H1484:H1489)</f>
        <v>0</v>
      </c>
      <c r="J1483" s="816">
        <f ca="1">SUMIF(表2.2024年公共财政支出决算表!$A$6:$A$1505,E1483,表2.2024年公共财政支出决算表!$E$6:$E$1505)</f>
        <v>0</v>
      </c>
    </row>
    <row r="1484" ht="22.5" customHeight="1" spans="1:10">
      <c r="A1484" s="827"/>
      <c r="B1484" s="827"/>
      <c r="C1484" s="878"/>
      <c r="D1484" s="832"/>
      <c r="E1484" s="827">
        <v>2146801</v>
      </c>
      <c r="F1484" s="832" t="s">
        <v>3874</v>
      </c>
      <c r="G1484" s="833"/>
      <c r="H1484" s="834"/>
      <c r="J1484" s="816">
        <f ca="1">SUMIF(表2.2024年公共财政支出决算表!$A$6:$A$1505,E1484,表2.2024年公共财政支出决算表!$E$6:$E$1505)</f>
        <v>0</v>
      </c>
    </row>
    <row r="1485" ht="22.5" customHeight="1" spans="1:10">
      <c r="A1485" s="827"/>
      <c r="B1485" s="827"/>
      <c r="C1485" s="878"/>
      <c r="D1485" s="832"/>
      <c r="E1485" s="827">
        <v>2146802</v>
      </c>
      <c r="F1485" s="832" t="s">
        <v>3875</v>
      </c>
      <c r="G1485" s="833"/>
      <c r="H1485" s="834"/>
      <c r="J1485" s="816">
        <f ca="1">SUMIF(表2.2024年公共财政支出决算表!$A$6:$A$1505,E1485,表2.2024年公共财政支出决算表!$E$6:$E$1505)</f>
        <v>0</v>
      </c>
    </row>
    <row r="1486" ht="22.5" customHeight="1" spans="1:10">
      <c r="A1486" s="827"/>
      <c r="B1486" s="827"/>
      <c r="C1486" s="878"/>
      <c r="D1486" s="832"/>
      <c r="E1486" s="827">
        <v>2146803</v>
      </c>
      <c r="F1486" s="832" t="s">
        <v>3876</v>
      </c>
      <c r="G1486" s="833"/>
      <c r="H1486" s="834"/>
      <c r="J1486" s="816">
        <f ca="1">SUMIF(表2.2024年公共财政支出决算表!$A$6:$A$1505,E1486,表2.2024年公共财政支出决算表!$E$6:$E$1505)</f>
        <v>0</v>
      </c>
    </row>
    <row r="1487" ht="22.5" customHeight="1" spans="1:10">
      <c r="A1487" s="827"/>
      <c r="B1487" s="827"/>
      <c r="C1487" s="878"/>
      <c r="D1487" s="832"/>
      <c r="E1487" s="827">
        <v>2146804</v>
      </c>
      <c r="F1487" s="832" t="s">
        <v>3877</v>
      </c>
      <c r="G1487" s="833"/>
      <c r="H1487" s="834"/>
      <c r="J1487" s="816">
        <f ca="1">SUMIF(表2.2024年公共财政支出决算表!$A$6:$A$1505,E1487,表2.2024年公共财政支出决算表!$E$6:$E$1505)</f>
        <v>0</v>
      </c>
    </row>
    <row r="1488" ht="22.5" customHeight="1" spans="1:10">
      <c r="A1488" s="827"/>
      <c r="B1488" s="827"/>
      <c r="C1488" s="878"/>
      <c r="D1488" s="832"/>
      <c r="E1488" s="827">
        <v>2146805</v>
      </c>
      <c r="F1488" s="832" t="s">
        <v>3878</v>
      </c>
      <c r="G1488" s="833"/>
      <c r="H1488" s="834"/>
      <c r="J1488" s="816">
        <f ca="1">SUMIF(表2.2024年公共财政支出决算表!$A$6:$A$1505,E1488,表2.2024年公共财政支出决算表!$E$6:$E$1505)</f>
        <v>0</v>
      </c>
    </row>
    <row r="1489" ht="22.5" customHeight="1" spans="1:10">
      <c r="A1489" s="827"/>
      <c r="B1489" s="827"/>
      <c r="C1489" s="878"/>
      <c r="D1489" s="832"/>
      <c r="E1489" s="827">
        <v>2146899</v>
      </c>
      <c r="F1489" s="832" t="s">
        <v>3879</v>
      </c>
      <c r="G1489" s="833"/>
      <c r="H1489" s="834"/>
      <c r="J1489" s="816">
        <f ca="1">SUMIF(表2.2024年公共财政支出决算表!$A$6:$A$1505,E1489,表2.2024年公共财政支出决算表!$E$6:$E$1505)</f>
        <v>0</v>
      </c>
    </row>
    <row r="1490" ht="22.5" customHeight="1" spans="1:10">
      <c r="A1490" s="827"/>
      <c r="B1490" s="827"/>
      <c r="C1490" s="878"/>
      <c r="D1490" s="832"/>
      <c r="E1490" s="827">
        <v>21469</v>
      </c>
      <c r="F1490" s="828" t="s">
        <v>3880</v>
      </c>
      <c r="G1490" s="829">
        <f>SUM(G1491:G1499)</f>
        <v>0</v>
      </c>
      <c r="H1490" s="830">
        <f>SUM(H1491:H1499)</f>
        <v>0</v>
      </c>
      <c r="J1490" s="816">
        <f ca="1">SUMIF(表2.2024年公共财政支出决算表!$A$6:$A$1505,E1490,表2.2024年公共财政支出决算表!$E$6:$E$1505)</f>
        <v>0</v>
      </c>
    </row>
    <row r="1491" ht="22.5" customHeight="1" spans="1:10">
      <c r="A1491" s="827"/>
      <c r="B1491" s="827"/>
      <c r="C1491" s="878"/>
      <c r="D1491" s="832"/>
      <c r="E1491" s="827">
        <v>2146901</v>
      </c>
      <c r="F1491" s="832" t="s">
        <v>3881</v>
      </c>
      <c r="G1491" s="833"/>
      <c r="H1491" s="834"/>
      <c r="J1491" s="816">
        <f ca="1">SUMIF(表2.2024年公共财政支出决算表!$A$6:$A$1505,E1491,表2.2024年公共财政支出决算表!$E$6:$E$1505)</f>
        <v>0</v>
      </c>
    </row>
    <row r="1492" ht="22.5" customHeight="1" spans="1:10">
      <c r="A1492" s="827"/>
      <c r="B1492" s="827"/>
      <c r="C1492" s="878"/>
      <c r="D1492" s="832"/>
      <c r="E1492" s="827">
        <v>2146902</v>
      </c>
      <c r="F1492" s="832" t="s">
        <v>3511</v>
      </c>
      <c r="G1492" s="833"/>
      <c r="H1492" s="834"/>
      <c r="J1492" s="816">
        <f ca="1">SUMIF(表2.2024年公共财政支出决算表!$A$6:$A$1505,E1492,表2.2024年公共财政支出决算表!$E$6:$E$1505)</f>
        <v>0</v>
      </c>
    </row>
    <row r="1493" ht="22.5" customHeight="1" spans="1:10">
      <c r="A1493" s="827"/>
      <c r="B1493" s="827"/>
      <c r="C1493" s="878"/>
      <c r="D1493" s="832"/>
      <c r="E1493" s="827">
        <v>2146903</v>
      </c>
      <c r="F1493" s="832" t="s">
        <v>3882</v>
      </c>
      <c r="G1493" s="833"/>
      <c r="H1493" s="834"/>
      <c r="J1493" s="816">
        <f ca="1">SUMIF(表2.2024年公共财政支出决算表!$A$6:$A$1505,E1493,表2.2024年公共财政支出决算表!$E$6:$E$1505)</f>
        <v>0</v>
      </c>
    </row>
    <row r="1494" ht="22.5" customHeight="1" spans="1:10">
      <c r="A1494" s="827"/>
      <c r="B1494" s="827"/>
      <c r="C1494" s="878"/>
      <c r="D1494" s="832"/>
      <c r="E1494" s="827">
        <v>2146904</v>
      </c>
      <c r="F1494" s="832" t="s">
        <v>3883</v>
      </c>
      <c r="G1494" s="833"/>
      <c r="H1494" s="834"/>
      <c r="J1494" s="816">
        <f ca="1">SUMIF(表2.2024年公共财政支出决算表!$A$6:$A$1505,E1494,表2.2024年公共财政支出决算表!$E$6:$E$1505)</f>
        <v>0</v>
      </c>
    </row>
    <row r="1495" ht="22.5" customHeight="1" spans="1:10">
      <c r="A1495" s="827"/>
      <c r="B1495" s="827"/>
      <c r="C1495" s="878"/>
      <c r="D1495" s="832"/>
      <c r="E1495" s="827">
        <v>2146906</v>
      </c>
      <c r="F1495" s="832" t="s">
        <v>3884</v>
      </c>
      <c r="G1495" s="833"/>
      <c r="H1495" s="834"/>
      <c r="J1495" s="816">
        <f ca="1">SUMIF(表2.2024年公共财政支出决算表!$A$6:$A$1505,E1495,表2.2024年公共财政支出决算表!$E$6:$E$1505)</f>
        <v>0</v>
      </c>
    </row>
    <row r="1496" ht="22.5" customHeight="1" spans="1:10">
      <c r="A1496" s="827"/>
      <c r="B1496" s="827"/>
      <c r="C1496" s="878"/>
      <c r="D1496" s="832"/>
      <c r="E1496" s="827">
        <v>2146907</v>
      </c>
      <c r="F1496" s="832" t="s">
        <v>3885</v>
      </c>
      <c r="G1496" s="833"/>
      <c r="H1496" s="834"/>
      <c r="J1496" s="816">
        <f ca="1">SUMIF(表2.2024年公共财政支出决算表!$A$6:$A$1505,E1496,表2.2024年公共财政支出决算表!$E$6:$E$1505)</f>
        <v>0</v>
      </c>
    </row>
    <row r="1497" ht="22.5" customHeight="1" spans="1:10">
      <c r="A1497" s="827"/>
      <c r="B1497" s="827"/>
      <c r="C1497" s="878"/>
      <c r="D1497" s="832"/>
      <c r="E1497" s="827">
        <v>2146908</v>
      </c>
      <c r="F1497" s="832" t="s">
        <v>3886</v>
      </c>
      <c r="G1497" s="833"/>
      <c r="H1497" s="834"/>
      <c r="J1497" s="816">
        <f ca="1">SUMIF(表2.2024年公共财政支出决算表!$A$6:$A$1505,E1497,表2.2024年公共财政支出决算表!$E$6:$E$1505)</f>
        <v>0</v>
      </c>
    </row>
    <row r="1498" ht="22.5" customHeight="1" spans="1:10">
      <c r="A1498" s="827"/>
      <c r="B1498" s="827"/>
      <c r="C1498" s="878"/>
      <c r="D1498" s="832"/>
      <c r="E1498" s="827">
        <v>2146909</v>
      </c>
      <c r="F1498" s="832" t="s">
        <v>3887</v>
      </c>
      <c r="G1498" s="833"/>
      <c r="H1498" s="834"/>
      <c r="J1498" s="816">
        <f ca="1">SUMIF(表2.2024年公共财政支出决算表!$A$6:$A$1505,E1498,表2.2024年公共财政支出决算表!$E$6:$E$1505)</f>
        <v>0</v>
      </c>
    </row>
    <row r="1499" ht="22.5" customHeight="1" spans="1:10">
      <c r="A1499" s="827"/>
      <c r="B1499" s="827"/>
      <c r="C1499" s="878"/>
      <c r="D1499" s="832"/>
      <c r="E1499" s="827">
        <v>2146999</v>
      </c>
      <c r="F1499" s="832" t="s">
        <v>3888</v>
      </c>
      <c r="G1499" s="833"/>
      <c r="H1499" s="834"/>
      <c r="J1499" s="816">
        <f ca="1">SUMIF(表2.2024年公共财政支出决算表!$A$6:$A$1505,E1499,表2.2024年公共财政支出决算表!$E$6:$E$1505)</f>
        <v>0</v>
      </c>
    </row>
    <row r="1500" ht="22.5" customHeight="1" spans="1:10">
      <c r="A1500" s="827"/>
      <c r="B1500" s="827"/>
      <c r="C1500" s="878"/>
      <c r="D1500" s="832"/>
      <c r="E1500" s="827">
        <v>21470</v>
      </c>
      <c r="F1500" s="828" t="s">
        <v>3889</v>
      </c>
      <c r="G1500" s="829">
        <f>SUM(G1501:G1502)</f>
        <v>0</v>
      </c>
      <c r="H1500" s="830">
        <f>SUM(H1501:H1502)</f>
        <v>0</v>
      </c>
      <c r="J1500" s="816">
        <f ca="1">SUMIF(表2.2024年公共财政支出决算表!$A$6:$A$1505,E1500,表2.2024年公共财政支出决算表!$E$6:$E$1505)</f>
        <v>0</v>
      </c>
    </row>
    <row r="1501" ht="22.5" customHeight="1" spans="1:10">
      <c r="A1501" s="827"/>
      <c r="B1501" s="827"/>
      <c r="C1501" s="878"/>
      <c r="D1501" s="832"/>
      <c r="E1501" s="827">
        <v>2147001</v>
      </c>
      <c r="F1501" s="832" t="s">
        <v>3485</v>
      </c>
      <c r="G1501" s="833"/>
      <c r="H1501" s="834"/>
      <c r="J1501" s="816">
        <f ca="1">SUMIF(表2.2024年公共财政支出决算表!$A$6:$A$1505,E1501,表2.2024年公共财政支出决算表!$E$6:$E$1505)</f>
        <v>0</v>
      </c>
    </row>
    <row r="1502" ht="22.5" customHeight="1" spans="1:10">
      <c r="A1502" s="827"/>
      <c r="B1502" s="827"/>
      <c r="C1502" s="878"/>
      <c r="D1502" s="832"/>
      <c r="E1502" s="827">
        <v>2147099</v>
      </c>
      <c r="F1502" s="832" t="s">
        <v>3890</v>
      </c>
      <c r="G1502" s="833"/>
      <c r="H1502" s="834"/>
      <c r="J1502" s="816">
        <f ca="1">SUMIF(表2.2024年公共财政支出决算表!$A$6:$A$1505,E1502,表2.2024年公共财政支出决算表!$E$6:$E$1505)</f>
        <v>0</v>
      </c>
    </row>
    <row r="1503" ht="22.5" customHeight="1" spans="1:10">
      <c r="A1503" s="827"/>
      <c r="B1503" s="827"/>
      <c r="C1503" s="878"/>
      <c r="D1503" s="832"/>
      <c r="E1503" s="827">
        <v>21471</v>
      </c>
      <c r="F1503" s="828" t="s">
        <v>3891</v>
      </c>
      <c r="G1503" s="829">
        <f>SUM(G1504:G1505)</f>
        <v>0</v>
      </c>
      <c r="H1503" s="830">
        <f>SUM(H1504:H1505)</f>
        <v>0</v>
      </c>
      <c r="J1503" s="816">
        <f ca="1">SUMIF(表2.2024年公共财政支出决算表!$A$6:$A$1505,E1503,表2.2024年公共财政支出决算表!$E$6:$E$1505)</f>
        <v>0</v>
      </c>
    </row>
    <row r="1504" ht="22.5" customHeight="1" spans="1:10">
      <c r="A1504" s="827"/>
      <c r="B1504" s="827"/>
      <c r="C1504" s="878"/>
      <c r="D1504" s="832"/>
      <c r="E1504" s="827">
        <v>2147101</v>
      </c>
      <c r="F1504" s="832" t="s">
        <v>3485</v>
      </c>
      <c r="G1504" s="833"/>
      <c r="H1504" s="834"/>
      <c r="J1504" s="816">
        <f ca="1">SUMIF(表2.2024年公共财政支出决算表!$A$6:$A$1505,E1504,表2.2024年公共财政支出决算表!$E$6:$E$1505)</f>
        <v>0</v>
      </c>
    </row>
    <row r="1505" ht="22.5" customHeight="1" spans="1:10">
      <c r="A1505" s="827"/>
      <c r="B1505" s="827"/>
      <c r="C1505" s="878"/>
      <c r="D1505" s="832"/>
      <c r="E1505" s="827">
        <v>2147199</v>
      </c>
      <c r="F1505" s="832" t="s">
        <v>3892</v>
      </c>
      <c r="G1505" s="833"/>
      <c r="H1505" s="834"/>
      <c r="J1505" s="816">
        <f ca="1">SUMIF(表2.2024年公共财政支出决算表!$A$6:$A$1505,E1505,表2.2024年公共财政支出决算表!$E$6:$E$1505)</f>
        <v>0</v>
      </c>
    </row>
    <row r="1506" ht="22.5" customHeight="1" spans="1:10">
      <c r="A1506" s="827"/>
      <c r="B1506" s="827"/>
      <c r="C1506" s="878"/>
      <c r="D1506" s="832"/>
      <c r="E1506" s="827">
        <v>21472</v>
      </c>
      <c r="F1506" s="828" t="s">
        <v>3893</v>
      </c>
      <c r="G1506" s="833"/>
      <c r="H1506" s="834"/>
      <c r="J1506" s="816">
        <f ca="1">SUMIF(表2.2024年公共财政支出决算表!$A$6:$A$1505,E1506,表2.2024年公共财政支出决算表!$E$6:$E$1505)</f>
        <v>0</v>
      </c>
    </row>
    <row r="1507" ht="22.5" customHeight="1" spans="1:10">
      <c r="A1507" s="827"/>
      <c r="B1507" s="827"/>
      <c r="C1507" s="878"/>
      <c r="D1507" s="832"/>
      <c r="E1507" s="827">
        <v>215</v>
      </c>
      <c r="F1507" s="828" t="s">
        <v>3521</v>
      </c>
      <c r="G1507" s="829">
        <f>G1508+C845</f>
        <v>0</v>
      </c>
      <c r="H1507" s="830">
        <f>H1508+D845</f>
        <v>0</v>
      </c>
      <c r="J1507" s="816">
        <f ca="1">SUMIF(表2.2024年公共财政支出决算表!$A$6:$A$1505,E1507,表2.2024年公共财政支出决算表!$E$6:$E$1505)</f>
        <v>302</v>
      </c>
    </row>
    <row r="1508" ht="22.5" customHeight="1" spans="1:10">
      <c r="A1508" s="827"/>
      <c r="B1508" s="827"/>
      <c r="C1508" s="878"/>
      <c r="D1508" s="832"/>
      <c r="E1508" s="827">
        <v>21562</v>
      </c>
      <c r="F1508" s="828" t="s">
        <v>3894</v>
      </c>
      <c r="G1508" s="829">
        <f>SUM(G1509:G1511)</f>
        <v>0</v>
      </c>
      <c r="H1508" s="830">
        <f>SUM(H1509:H1511)</f>
        <v>0</v>
      </c>
      <c r="J1508" s="816">
        <f ca="1">SUMIF(表2.2024年公共财政支出决算表!$A$6:$A$1505,E1508,表2.2024年公共财政支出决算表!$E$6:$E$1505)</f>
        <v>0</v>
      </c>
    </row>
    <row r="1509" ht="22.5" customHeight="1" spans="1:10">
      <c r="A1509" s="827"/>
      <c r="B1509" s="827"/>
      <c r="C1509" s="878"/>
      <c r="D1509" s="832"/>
      <c r="E1509" s="827">
        <v>2156201</v>
      </c>
      <c r="F1509" s="832" t="s">
        <v>3895</v>
      </c>
      <c r="G1509" s="833"/>
      <c r="H1509" s="834"/>
      <c r="J1509" s="816">
        <f ca="1">SUMIF(表2.2024年公共财政支出决算表!$A$6:$A$1505,E1509,表2.2024年公共财政支出决算表!$E$6:$E$1505)</f>
        <v>0</v>
      </c>
    </row>
    <row r="1510" ht="22.5" customHeight="1" spans="1:10">
      <c r="A1510" s="827"/>
      <c r="B1510" s="827"/>
      <c r="C1510" s="878"/>
      <c r="D1510" s="832"/>
      <c r="E1510" s="827">
        <v>2156202</v>
      </c>
      <c r="F1510" s="832" t="s">
        <v>3896</v>
      </c>
      <c r="G1510" s="833"/>
      <c r="H1510" s="834"/>
      <c r="J1510" s="816">
        <f ca="1">SUMIF(表2.2024年公共财政支出决算表!$A$6:$A$1505,E1510,表2.2024年公共财政支出决算表!$E$6:$E$1505)</f>
        <v>0</v>
      </c>
    </row>
    <row r="1511" ht="22.5" customHeight="1" spans="1:10">
      <c r="A1511" s="827"/>
      <c r="B1511" s="827"/>
      <c r="C1511" s="878"/>
      <c r="D1511" s="832"/>
      <c r="E1511" s="827">
        <v>2156299</v>
      </c>
      <c r="F1511" s="832" t="s">
        <v>3897</v>
      </c>
      <c r="G1511" s="833"/>
      <c r="H1511" s="834"/>
      <c r="J1511" s="816">
        <f ca="1">SUMIF(表2.2024年公共财政支出决算表!$A$6:$A$1505,E1511,表2.2024年公共财政支出决算表!$E$6:$E$1505)</f>
        <v>0</v>
      </c>
    </row>
    <row r="1512" ht="22.5" customHeight="1" spans="1:10">
      <c r="A1512" s="827"/>
      <c r="B1512" s="827"/>
      <c r="C1512" s="878"/>
      <c r="D1512" s="832"/>
      <c r="E1512" s="827">
        <v>217</v>
      </c>
      <c r="F1512" s="828" t="s">
        <v>3578</v>
      </c>
      <c r="G1512" s="829">
        <f>SUM(G1513:G1514)</f>
        <v>0</v>
      </c>
      <c r="H1512" s="830">
        <f>SUM(H1513:H1514)</f>
        <v>0</v>
      </c>
      <c r="J1512" s="816">
        <f ca="1">SUMIF(表2.2024年公共财政支出决算表!$A$6:$A$1505,E1512,表2.2024年公共财政支出决算表!$E$6:$E$1505)</f>
        <v>33</v>
      </c>
    </row>
    <row r="1513" ht="22.5" customHeight="1" spans="1:10">
      <c r="A1513" s="827"/>
      <c r="B1513" s="827"/>
      <c r="C1513" s="878"/>
      <c r="D1513" s="832"/>
      <c r="E1513" s="827">
        <v>2170402</v>
      </c>
      <c r="F1513" s="832" t="s">
        <v>3898</v>
      </c>
      <c r="G1513" s="833"/>
      <c r="H1513" s="834"/>
      <c r="J1513" s="816">
        <f ca="1">SUMIF(表2.2024年公共财政支出决算表!$A$6:$A$1505,E1513,表2.2024年公共财政支出决算表!$E$6:$E$1505)</f>
        <v>0</v>
      </c>
    </row>
    <row r="1514" ht="22.5" customHeight="1" spans="1:10">
      <c r="A1514" s="827"/>
      <c r="B1514" s="827"/>
      <c r="C1514" s="878"/>
      <c r="D1514" s="832"/>
      <c r="E1514" s="827">
        <v>2170403</v>
      </c>
      <c r="F1514" s="832" t="s">
        <v>3899</v>
      </c>
      <c r="G1514" s="833"/>
      <c r="H1514" s="834"/>
      <c r="J1514" s="816">
        <f ca="1">SUMIF(表2.2024年公共财政支出决算表!$A$6:$A$1505,E1514,表2.2024年公共财政支出决算表!$E$6:$E$1505)</f>
        <v>0</v>
      </c>
    </row>
    <row r="1515" ht="22.5" customHeight="1" spans="1:10">
      <c r="A1515" s="827"/>
      <c r="B1515" s="827"/>
      <c r="C1515" s="878"/>
      <c r="D1515" s="832"/>
      <c r="E1515" s="827">
        <v>229</v>
      </c>
      <c r="F1515" s="828" t="s">
        <v>3742</v>
      </c>
      <c r="G1515" s="829">
        <f>G1516+G1520+G1529+G1531+C867+C869</f>
        <v>8015.831355</v>
      </c>
      <c r="H1515" s="830">
        <f>H1516+H1520+H1529+H1531+D867+D869</f>
        <v>8016</v>
      </c>
      <c r="J1515" s="816">
        <f ca="1">SUMIF(表2.2024年公共财政支出决算表!$A$6:$A$1505,E1515,表2.2024年公共财政支出决算表!$E$6:$E$1505)</f>
        <v>0</v>
      </c>
    </row>
    <row r="1516" ht="22.5" customHeight="1" spans="1:10">
      <c r="A1516" s="827"/>
      <c r="B1516" s="827"/>
      <c r="C1516" s="878"/>
      <c r="D1516" s="832"/>
      <c r="E1516" s="827">
        <v>22904</v>
      </c>
      <c r="F1516" s="828" t="s">
        <v>3900</v>
      </c>
      <c r="G1516" s="829">
        <f>SUM(G1517:G1519)</f>
        <v>6000</v>
      </c>
      <c r="H1516" s="830">
        <f>SUM(H1517:H1519)</f>
        <v>6000</v>
      </c>
      <c r="J1516" s="816">
        <f ca="1">SUMIF(表2.2024年公共财政支出决算表!$A$6:$A$1505,E1516,表2.2024年公共财政支出决算表!$E$6:$E$1505)</f>
        <v>0</v>
      </c>
    </row>
    <row r="1517" ht="22.5" customHeight="1" spans="1:10">
      <c r="A1517" s="827"/>
      <c r="B1517" s="827"/>
      <c r="C1517" s="878"/>
      <c r="D1517" s="832"/>
      <c r="E1517" s="827">
        <v>2290401</v>
      </c>
      <c r="F1517" s="832" t="s">
        <v>3901</v>
      </c>
      <c r="G1517" s="833"/>
      <c r="H1517" s="834"/>
      <c r="J1517" s="816">
        <f ca="1">SUMIF(表2.2024年公共财政支出决算表!$A$6:$A$1505,E1517,表2.2024年公共财政支出决算表!$E$6:$E$1505)</f>
        <v>0</v>
      </c>
    </row>
    <row r="1518" ht="22.5" customHeight="1" spans="1:10">
      <c r="A1518" s="827"/>
      <c r="B1518" s="827"/>
      <c r="C1518" s="878"/>
      <c r="D1518" s="832"/>
      <c r="E1518" s="827">
        <v>2290402</v>
      </c>
      <c r="F1518" s="832" t="s">
        <v>3902</v>
      </c>
      <c r="G1518" s="833"/>
      <c r="H1518" s="834"/>
      <c r="J1518" s="816">
        <f ca="1">SUMIF(表2.2024年公共财政支出决算表!$A$6:$A$1505,E1518,表2.2024年公共财政支出决算表!$E$6:$E$1505)</f>
        <v>0</v>
      </c>
    </row>
    <row r="1519" ht="22.5" customHeight="1" spans="1:10">
      <c r="A1519" s="827"/>
      <c r="B1519" s="827"/>
      <c r="C1519" s="878"/>
      <c r="D1519" s="832"/>
      <c r="E1519" s="827">
        <v>2290403</v>
      </c>
      <c r="F1519" s="832" t="s">
        <v>3903</v>
      </c>
      <c r="G1519" s="833">
        <v>6000</v>
      </c>
      <c r="H1519" s="834">
        <v>6000</v>
      </c>
      <c r="J1519" s="816">
        <f ca="1">SUMIF(表2.2024年公共财政支出决算表!$A$6:$A$1505,E1519,表2.2024年公共财政支出决算表!$E$6:$E$1505)</f>
        <v>0</v>
      </c>
    </row>
    <row r="1520" ht="22.5" customHeight="1" spans="1:10">
      <c r="A1520" s="827"/>
      <c r="B1520" s="827"/>
      <c r="C1520" s="878"/>
      <c r="D1520" s="832"/>
      <c r="E1520" s="827">
        <v>22908</v>
      </c>
      <c r="F1520" s="828" t="s">
        <v>3904</v>
      </c>
      <c r="G1520" s="829">
        <f>SUM(G1521:G1528)</f>
        <v>12.5602</v>
      </c>
      <c r="H1520" s="830">
        <f>SUM(H1521:H1528)</f>
        <v>13</v>
      </c>
      <c r="J1520" s="816">
        <f ca="1">SUMIF(表2.2024年公共财政支出决算表!$A$6:$A$1505,E1520,表2.2024年公共财政支出决算表!$E$6:$E$1505)</f>
        <v>0</v>
      </c>
    </row>
    <row r="1521" ht="22.5" customHeight="1" spans="1:10">
      <c r="A1521" s="827"/>
      <c r="B1521" s="827"/>
      <c r="C1521" s="878"/>
      <c r="D1521" s="832"/>
      <c r="E1521" s="827">
        <v>2290802</v>
      </c>
      <c r="F1521" s="832" t="s">
        <v>3905</v>
      </c>
      <c r="G1521" s="833"/>
      <c r="H1521" s="834"/>
      <c r="J1521" s="816">
        <f ca="1">SUMIF(表2.2024年公共财政支出决算表!$A$6:$A$1505,E1521,表2.2024年公共财政支出决算表!$E$6:$E$1505)</f>
        <v>0</v>
      </c>
    </row>
    <row r="1522" ht="22.5" customHeight="1" spans="1:10">
      <c r="A1522" s="827"/>
      <c r="B1522" s="827"/>
      <c r="C1522" s="878"/>
      <c r="D1522" s="832"/>
      <c r="E1522" s="827">
        <v>2290803</v>
      </c>
      <c r="F1522" s="832" t="s">
        <v>3906</v>
      </c>
      <c r="G1522" s="833"/>
      <c r="H1522" s="834"/>
      <c r="J1522" s="816">
        <f ca="1">SUMIF(表2.2024年公共财政支出决算表!$A$6:$A$1505,E1522,表2.2024年公共财政支出决算表!$E$6:$E$1505)</f>
        <v>0</v>
      </c>
    </row>
    <row r="1523" ht="22.5" customHeight="1" spans="1:10">
      <c r="A1523" s="827"/>
      <c r="B1523" s="827"/>
      <c r="C1523" s="878"/>
      <c r="D1523" s="832"/>
      <c r="E1523" s="827">
        <v>2290804</v>
      </c>
      <c r="F1523" s="832" t="s">
        <v>3907</v>
      </c>
      <c r="G1523" s="833">
        <v>12.5602</v>
      </c>
      <c r="H1523" s="834">
        <v>13</v>
      </c>
      <c r="J1523" s="816">
        <f ca="1">SUMIF(表2.2024年公共财政支出决算表!$A$6:$A$1505,E1523,表2.2024年公共财政支出决算表!$E$6:$E$1505)</f>
        <v>0</v>
      </c>
    </row>
    <row r="1524" ht="22.5" customHeight="1" spans="1:10">
      <c r="A1524" s="827"/>
      <c r="B1524" s="827"/>
      <c r="C1524" s="878"/>
      <c r="D1524" s="832"/>
      <c r="E1524" s="827">
        <v>2290805</v>
      </c>
      <c r="F1524" s="832" t="s">
        <v>3908</v>
      </c>
      <c r="G1524" s="833"/>
      <c r="H1524" s="834"/>
      <c r="J1524" s="816">
        <f ca="1">SUMIF(表2.2024年公共财政支出决算表!$A$6:$A$1505,E1524,表2.2024年公共财政支出决算表!$E$6:$E$1505)</f>
        <v>0</v>
      </c>
    </row>
    <row r="1525" ht="22.5" customHeight="1" spans="1:10">
      <c r="A1525" s="827"/>
      <c r="B1525" s="827"/>
      <c r="C1525" s="878"/>
      <c r="D1525" s="832"/>
      <c r="E1525" s="827">
        <v>2290806</v>
      </c>
      <c r="F1525" s="832" t="s">
        <v>3909</v>
      </c>
      <c r="G1525" s="833"/>
      <c r="H1525" s="834"/>
      <c r="J1525" s="816">
        <f ca="1">SUMIF(表2.2024年公共财政支出决算表!$A$6:$A$1505,E1525,表2.2024年公共财政支出决算表!$E$6:$E$1505)</f>
        <v>0</v>
      </c>
    </row>
    <row r="1526" ht="22.5" customHeight="1" spans="1:10">
      <c r="A1526" s="827"/>
      <c r="B1526" s="827"/>
      <c r="C1526" s="878"/>
      <c r="D1526" s="832"/>
      <c r="E1526" s="827">
        <v>2290807</v>
      </c>
      <c r="F1526" s="832" t="s">
        <v>3910</v>
      </c>
      <c r="G1526" s="833"/>
      <c r="H1526" s="834"/>
      <c r="J1526" s="816">
        <f ca="1">SUMIF(表2.2024年公共财政支出决算表!$A$6:$A$1505,E1526,表2.2024年公共财政支出决算表!$E$6:$E$1505)</f>
        <v>0</v>
      </c>
    </row>
    <row r="1527" ht="22.5" customHeight="1" spans="1:10">
      <c r="A1527" s="827"/>
      <c r="B1527" s="827"/>
      <c r="C1527" s="878"/>
      <c r="D1527" s="832"/>
      <c r="E1527" s="827">
        <v>2290808</v>
      </c>
      <c r="F1527" s="832" t="s">
        <v>3911</v>
      </c>
      <c r="G1527" s="833"/>
      <c r="H1527" s="834"/>
      <c r="J1527" s="816">
        <f ca="1">SUMIF(表2.2024年公共财政支出决算表!$A$6:$A$1505,E1527,表2.2024年公共财政支出决算表!$E$6:$E$1505)</f>
        <v>0</v>
      </c>
    </row>
    <row r="1528" ht="22.5" customHeight="1" spans="1:10">
      <c r="A1528" s="827"/>
      <c r="B1528" s="827"/>
      <c r="C1528" s="878"/>
      <c r="D1528" s="832"/>
      <c r="E1528" s="827">
        <v>2290899</v>
      </c>
      <c r="F1528" s="832" t="s">
        <v>3912</v>
      </c>
      <c r="G1528" s="833"/>
      <c r="H1528" s="834"/>
      <c r="J1528" s="816">
        <f ca="1">SUMIF(表2.2024年公共财政支出决算表!$A$6:$A$1505,E1528,表2.2024年公共财政支出决算表!$E$6:$E$1505)</f>
        <v>0</v>
      </c>
    </row>
    <row r="1529" ht="22.5" customHeight="1" spans="1:10">
      <c r="A1529" s="827"/>
      <c r="B1529" s="827"/>
      <c r="C1529" s="878"/>
      <c r="D1529" s="832"/>
      <c r="E1529" s="827">
        <v>22909</v>
      </c>
      <c r="F1529" s="828" t="s">
        <v>3913</v>
      </c>
      <c r="G1529" s="829">
        <f>G1530</f>
        <v>0</v>
      </c>
      <c r="H1529" s="830">
        <f>H1530</f>
        <v>0</v>
      </c>
      <c r="J1529" s="816">
        <f ca="1">SUMIF(表2.2024年公共财政支出决算表!$A$6:$A$1505,E1529,表2.2024年公共财政支出决算表!$E$6:$E$1505)</f>
        <v>0</v>
      </c>
    </row>
    <row r="1530" ht="22.5" customHeight="1" spans="1:10">
      <c r="A1530" s="827"/>
      <c r="B1530" s="827"/>
      <c r="C1530" s="878"/>
      <c r="D1530" s="832"/>
      <c r="E1530" s="827">
        <v>2290901</v>
      </c>
      <c r="F1530" s="832" t="s">
        <v>3914</v>
      </c>
      <c r="G1530" s="833"/>
      <c r="H1530" s="834"/>
      <c r="J1530" s="816">
        <f ca="1">SUMIF(表2.2024年公共财政支出决算表!$A$6:$A$1505,E1530,表2.2024年公共财政支出决算表!$E$6:$E$1505)</f>
        <v>0</v>
      </c>
    </row>
    <row r="1531" ht="22.5" customHeight="1" spans="1:10">
      <c r="A1531" s="827"/>
      <c r="B1531" s="827"/>
      <c r="C1531" s="878"/>
      <c r="D1531" s="832"/>
      <c r="E1531" s="827">
        <v>22960</v>
      </c>
      <c r="F1531" s="828" t="s">
        <v>3915</v>
      </c>
      <c r="G1531" s="829">
        <f>SUM(G1532:G1542)</f>
        <v>2003.271155</v>
      </c>
      <c r="H1531" s="830">
        <f>SUM(H1532:H1542)</f>
        <v>2003</v>
      </c>
      <c r="J1531" s="816">
        <f ca="1">SUMIF(表2.2024年公共财政支出决算表!$A$6:$A$1505,E1531,表2.2024年公共财政支出决算表!$E$6:$E$1505)</f>
        <v>0</v>
      </c>
    </row>
    <row r="1532" ht="22.5" customHeight="1" spans="1:10">
      <c r="A1532" s="827"/>
      <c r="B1532" s="827"/>
      <c r="C1532" s="878"/>
      <c r="D1532" s="832"/>
      <c r="E1532" s="827">
        <v>2296001</v>
      </c>
      <c r="F1532" s="832" t="s">
        <v>3916</v>
      </c>
      <c r="G1532" s="833"/>
      <c r="H1532" s="834"/>
      <c r="J1532" s="816">
        <f ca="1">SUMIF(表2.2024年公共财政支出决算表!$A$6:$A$1505,E1532,表2.2024年公共财政支出决算表!$E$6:$E$1505)</f>
        <v>0</v>
      </c>
    </row>
    <row r="1533" ht="22.5" customHeight="1" spans="1:10">
      <c r="A1533" s="827"/>
      <c r="B1533" s="827"/>
      <c r="C1533" s="878"/>
      <c r="D1533" s="832"/>
      <c r="E1533" s="827">
        <v>2296002</v>
      </c>
      <c r="F1533" s="832" t="s">
        <v>3917</v>
      </c>
      <c r="G1533" s="833">
        <v>1593.388057</v>
      </c>
      <c r="H1533" s="834">
        <v>1593</v>
      </c>
      <c r="J1533" s="816">
        <f ca="1">SUMIF(表2.2024年公共财政支出决算表!$A$6:$A$1505,E1533,表2.2024年公共财政支出决算表!$E$6:$E$1505)</f>
        <v>0</v>
      </c>
    </row>
    <row r="1534" ht="22.5" customHeight="1" spans="1:10">
      <c r="A1534" s="827"/>
      <c r="B1534" s="827"/>
      <c r="C1534" s="878"/>
      <c r="D1534" s="832"/>
      <c r="E1534" s="827">
        <v>2296003</v>
      </c>
      <c r="F1534" s="832" t="s">
        <v>3918</v>
      </c>
      <c r="G1534" s="833">
        <v>63.671801</v>
      </c>
      <c r="H1534" s="834">
        <v>64</v>
      </c>
      <c r="J1534" s="816">
        <f ca="1">SUMIF(表2.2024年公共财政支出决算表!$A$6:$A$1505,E1534,表2.2024年公共财政支出决算表!$E$6:$E$1505)</f>
        <v>0</v>
      </c>
    </row>
    <row r="1535" ht="22.5" customHeight="1" spans="1:10">
      <c r="A1535" s="827"/>
      <c r="B1535" s="827"/>
      <c r="C1535" s="878"/>
      <c r="D1535" s="832"/>
      <c r="E1535" s="827">
        <v>2296004</v>
      </c>
      <c r="F1535" s="832" t="s">
        <v>3919</v>
      </c>
      <c r="G1535" s="833">
        <v>10.960773</v>
      </c>
      <c r="H1535" s="834">
        <v>11</v>
      </c>
      <c r="J1535" s="816">
        <f ca="1">SUMIF(表2.2024年公共财政支出决算表!$A$6:$A$1505,E1535,表2.2024年公共财政支出决算表!$E$6:$E$1505)</f>
        <v>0</v>
      </c>
    </row>
    <row r="1536" ht="22.5" customHeight="1" spans="1:10">
      <c r="A1536" s="827"/>
      <c r="B1536" s="827"/>
      <c r="C1536" s="878"/>
      <c r="D1536" s="832"/>
      <c r="E1536" s="827">
        <v>2296005</v>
      </c>
      <c r="F1536" s="832" t="s">
        <v>3920</v>
      </c>
      <c r="G1536" s="833"/>
      <c r="H1536" s="834"/>
      <c r="J1536" s="816">
        <f ca="1">SUMIF(表2.2024年公共财政支出决算表!$A$6:$A$1505,E1536,表2.2024年公共财政支出决算表!$E$6:$E$1505)</f>
        <v>0</v>
      </c>
    </row>
    <row r="1537" ht="22.5" customHeight="1" spans="1:10">
      <c r="A1537" s="827"/>
      <c r="B1537" s="827"/>
      <c r="C1537" s="878"/>
      <c r="D1537" s="832"/>
      <c r="E1537" s="827">
        <v>2296006</v>
      </c>
      <c r="F1537" s="832" t="s">
        <v>3921</v>
      </c>
      <c r="G1537" s="833">
        <v>174.092262</v>
      </c>
      <c r="H1537" s="834">
        <v>174</v>
      </c>
      <c r="J1537" s="816">
        <f ca="1">SUMIF(表2.2024年公共财政支出决算表!$A$6:$A$1505,E1537,表2.2024年公共财政支出决算表!$E$6:$E$1505)</f>
        <v>0</v>
      </c>
    </row>
    <row r="1538" ht="22.5" customHeight="1" spans="1:10">
      <c r="A1538" s="827"/>
      <c r="B1538" s="827"/>
      <c r="C1538" s="878"/>
      <c r="D1538" s="832"/>
      <c r="E1538" s="827">
        <v>2296010</v>
      </c>
      <c r="F1538" s="832" t="s">
        <v>3922</v>
      </c>
      <c r="G1538" s="833"/>
      <c r="H1538" s="834"/>
      <c r="J1538" s="816">
        <f ca="1">SUMIF(表2.2024年公共财政支出决算表!$A$6:$A$1505,E1538,表2.2024年公共财政支出决算表!$E$6:$E$1505)</f>
        <v>0</v>
      </c>
    </row>
    <row r="1539" ht="22.5" customHeight="1" spans="1:10">
      <c r="A1539" s="827"/>
      <c r="B1539" s="827"/>
      <c r="C1539" s="878"/>
      <c r="D1539" s="832"/>
      <c r="E1539" s="827">
        <v>2296011</v>
      </c>
      <c r="F1539" s="832" t="s">
        <v>3923</v>
      </c>
      <c r="G1539" s="833"/>
      <c r="H1539" s="834"/>
      <c r="J1539" s="816">
        <f ca="1">SUMIF(表2.2024年公共财政支出决算表!$A$6:$A$1505,E1539,表2.2024年公共财政支出决算表!$E$6:$E$1505)</f>
        <v>0</v>
      </c>
    </row>
    <row r="1540" ht="22.5" customHeight="1" spans="1:10">
      <c r="A1540" s="827"/>
      <c r="B1540" s="827"/>
      <c r="C1540" s="878"/>
      <c r="D1540" s="832"/>
      <c r="E1540" s="827">
        <v>2296012</v>
      </c>
      <c r="F1540" s="832" t="s">
        <v>3924</v>
      </c>
      <c r="G1540" s="833"/>
      <c r="H1540" s="834"/>
      <c r="J1540" s="816">
        <f ca="1">SUMIF(表2.2024年公共财政支出决算表!$A$6:$A$1505,E1540,表2.2024年公共财政支出决算表!$E$6:$E$1505)</f>
        <v>0</v>
      </c>
    </row>
    <row r="1541" ht="22.5" customHeight="1" spans="1:10">
      <c r="A1541" s="827"/>
      <c r="B1541" s="827"/>
      <c r="C1541" s="878"/>
      <c r="D1541" s="832"/>
      <c r="E1541" s="827">
        <v>2296013</v>
      </c>
      <c r="F1541" s="832" t="s">
        <v>3925</v>
      </c>
      <c r="G1541" s="833"/>
      <c r="H1541" s="834"/>
      <c r="J1541" s="816">
        <f ca="1">SUMIF(表2.2024年公共财政支出决算表!$A$6:$A$1505,E1541,表2.2024年公共财政支出决算表!$E$6:$E$1505)</f>
        <v>0</v>
      </c>
    </row>
    <row r="1542" ht="22.5" customHeight="1" spans="1:10">
      <c r="A1542" s="827"/>
      <c r="B1542" s="827"/>
      <c r="C1542" s="878"/>
      <c r="D1542" s="832"/>
      <c r="E1542" s="827">
        <v>2296099</v>
      </c>
      <c r="F1542" s="832" t="s">
        <v>3926</v>
      </c>
      <c r="G1542" s="833">
        <v>161.158262</v>
      </c>
      <c r="H1542" s="834">
        <v>161</v>
      </c>
      <c r="J1542" s="816">
        <f ca="1">SUMIF(表2.2024年公共财政支出决算表!$A$6:$A$1505,E1542,表2.2024年公共财政支出决算表!$E$6:$E$1505)</f>
        <v>0</v>
      </c>
    </row>
    <row r="1543" ht="22.5" customHeight="1" spans="1:10">
      <c r="A1543" s="827"/>
      <c r="B1543" s="827"/>
      <c r="C1543" s="878"/>
      <c r="D1543" s="832"/>
      <c r="E1543" s="827">
        <v>232</v>
      </c>
      <c r="F1543" s="828" t="s">
        <v>3743</v>
      </c>
      <c r="G1543" s="829">
        <f>G1544</f>
        <v>8164.121167</v>
      </c>
      <c r="H1543" s="830">
        <f>H1544</f>
        <v>8164</v>
      </c>
      <c r="J1543" s="816">
        <f ca="1">SUMIF(表2.2024年公共财政支出决算表!$A$6:$A$1505,E1543,表2.2024年公共财政支出决算表!$E$6:$E$1505)</f>
        <v>4513</v>
      </c>
    </row>
    <row r="1544" ht="22.5" customHeight="1" spans="1:10">
      <c r="A1544" s="827"/>
      <c r="B1544" s="827"/>
      <c r="C1544" s="878"/>
      <c r="D1544" s="832"/>
      <c r="E1544" s="827">
        <v>23204</v>
      </c>
      <c r="F1544" s="828" t="s">
        <v>3927</v>
      </c>
      <c r="G1544" s="829">
        <f>SUM(G1545:G1559)</f>
        <v>8164.121167</v>
      </c>
      <c r="H1544" s="830">
        <f>SUM(H1545:H1559)</f>
        <v>8164</v>
      </c>
      <c r="J1544" s="816">
        <f ca="1">SUMIF(表2.2024年公共财政支出决算表!$A$6:$A$1505,E1544,表2.2024年公共财政支出决算表!$E$6:$E$1505)</f>
        <v>0</v>
      </c>
    </row>
    <row r="1545" ht="22.5" customHeight="1" spans="1:10">
      <c r="A1545" s="827"/>
      <c r="B1545" s="827"/>
      <c r="C1545" s="878"/>
      <c r="D1545" s="832"/>
      <c r="E1545" s="827">
        <v>2320401</v>
      </c>
      <c r="F1545" s="832" t="s">
        <v>3928</v>
      </c>
      <c r="G1545" s="833"/>
      <c r="H1545" s="834"/>
      <c r="J1545" s="816">
        <f ca="1">SUMIF(表2.2024年公共财政支出决算表!$A$6:$A$1505,E1545,表2.2024年公共财政支出决算表!$E$6:$E$1505)</f>
        <v>0</v>
      </c>
    </row>
    <row r="1546" ht="22.5" customHeight="1" spans="1:10">
      <c r="A1546" s="827"/>
      <c r="B1546" s="827"/>
      <c r="C1546" s="878"/>
      <c r="D1546" s="832"/>
      <c r="E1546" s="827">
        <v>2320405</v>
      </c>
      <c r="F1546" s="832" t="s">
        <v>3929</v>
      </c>
      <c r="G1546" s="833"/>
      <c r="H1546" s="834"/>
      <c r="J1546" s="816">
        <f ca="1">SUMIF(表2.2024年公共财政支出决算表!$A$6:$A$1505,E1546,表2.2024年公共财政支出决算表!$E$6:$E$1505)</f>
        <v>0</v>
      </c>
    </row>
    <row r="1547" ht="22.5" customHeight="1" spans="1:10">
      <c r="A1547" s="827"/>
      <c r="B1547" s="827"/>
      <c r="C1547" s="878"/>
      <c r="D1547" s="832"/>
      <c r="E1547" s="827">
        <v>2320411</v>
      </c>
      <c r="F1547" s="832" t="s">
        <v>3930</v>
      </c>
      <c r="G1547" s="833">
        <v>300.145007</v>
      </c>
      <c r="H1547" s="834">
        <v>300</v>
      </c>
      <c r="J1547" s="816">
        <f ca="1">SUMIF(表2.2024年公共财政支出决算表!$A$6:$A$1505,E1547,表2.2024年公共财政支出决算表!$E$6:$E$1505)</f>
        <v>0</v>
      </c>
    </row>
    <row r="1548" ht="22.5" customHeight="1" spans="1:10">
      <c r="A1548" s="827"/>
      <c r="B1548" s="827"/>
      <c r="C1548" s="878"/>
      <c r="D1548" s="832"/>
      <c r="E1548" s="827">
        <v>2320413</v>
      </c>
      <c r="F1548" s="832" t="s">
        <v>3931</v>
      </c>
      <c r="G1548" s="833"/>
      <c r="H1548" s="834"/>
      <c r="J1548" s="816">
        <f ca="1">SUMIF(表2.2024年公共财政支出决算表!$A$6:$A$1505,E1548,表2.2024年公共财政支出决算表!$E$6:$E$1505)</f>
        <v>0</v>
      </c>
    </row>
    <row r="1549" ht="22.5" customHeight="1" spans="1:10">
      <c r="A1549" s="827"/>
      <c r="B1549" s="827"/>
      <c r="C1549" s="878"/>
      <c r="D1549" s="832"/>
      <c r="E1549" s="827">
        <v>2320414</v>
      </c>
      <c r="F1549" s="832" t="s">
        <v>3932</v>
      </c>
      <c r="G1549" s="833"/>
      <c r="H1549" s="834"/>
      <c r="J1549" s="816">
        <f ca="1">SUMIF(表2.2024年公共财政支出决算表!$A$6:$A$1505,E1549,表2.2024年公共财政支出决算表!$E$6:$E$1505)</f>
        <v>0</v>
      </c>
    </row>
    <row r="1550" ht="22.5" customHeight="1" spans="1:10">
      <c r="A1550" s="827"/>
      <c r="B1550" s="827"/>
      <c r="C1550" s="878"/>
      <c r="D1550" s="832"/>
      <c r="E1550" s="827">
        <v>2320416</v>
      </c>
      <c r="F1550" s="832" t="s">
        <v>3933</v>
      </c>
      <c r="G1550" s="833"/>
      <c r="H1550" s="834"/>
      <c r="J1550" s="816">
        <f ca="1">SUMIF(表2.2024年公共财政支出决算表!$A$6:$A$1505,E1550,表2.2024年公共财政支出决算表!$E$6:$E$1505)</f>
        <v>0</v>
      </c>
    </row>
    <row r="1551" ht="22.5" customHeight="1" spans="1:10">
      <c r="A1551" s="827"/>
      <c r="B1551" s="827"/>
      <c r="C1551" s="878"/>
      <c r="D1551" s="832"/>
      <c r="E1551" s="827">
        <v>2320417</v>
      </c>
      <c r="F1551" s="832" t="s">
        <v>3934</v>
      </c>
      <c r="G1551" s="833"/>
      <c r="H1551" s="834"/>
      <c r="J1551" s="816">
        <f ca="1">SUMIF(表2.2024年公共财政支出决算表!$A$6:$A$1505,E1551,表2.2024年公共财政支出决算表!$E$6:$E$1505)</f>
        <v>0</v>
      </c>
    </row>
    <row r="1552" ht="22.5" customHeight="1" spans="1:10">
      <c r="A1552" s="827"/>
      <c r="B1552" s="827"/>
      <c r="C1552" s="878"/>
      <c r="D1552" s="832"/>
      <c r="E1552" s="827">
        <v>2320418</v>
      </c>
      <c r="F1552" s="832" t="s">
        <v>3935</v>
      </c>
      <c r="G1552" s="833"/>
      <c r="H1552" s="834"/>
      <c r="J1552" s="816">
        <f ca="1">SUMIF(表2.2024年公共财政支出决算表!$A$6:$A$1505,E1552,表2.2024年公共财政支出决算表!$E$6:$E$1505)</f>
        <v>0</v>
      </c>
    </row>
    <row r="1553" ht="22.5" customHeight="1" spans="1:10">
      <c r="A1553" s="827"/>
      <c r="B1553" s="827"/>
      <c r="C1553" s="878"/>
      <c r="D1553" s="832"/>
      <c r="E1553" s="827">
        <v>2320419</v>
      </c>
      <c r="F1553" s="832" t="s">
        <v>3936</v>
      </c>
      <c r="G1553" s="833"/>
      <c r="H1553" s="834"/>
      <c r="J1553" s="816">
        <f ca="1">SUMIF(表2.2024年公共财政支出决算表!$A$6:$A$1505,E1553,表2.2024年公共财政支出决算表!$E$6:$E$1505)</f>
        <v>0</v>
      </c>
    </row>
    <row r="1554" ht="22.5" customHeight="1" spans="1:10">
      <c r="A1554" s="827"/>
      <c r="B1554" s="827"/>
      <c r="C1554" s="878"/>
      <c r="D1554" s="832"/>
      <c r="E1554" s="827">
        <v>2320420</v>
      </c>
      <c r="F1554" s="832" t="s">
        <v>3937</v>
      </c>
      <c r="G1554" s="833"/>
      <c r="H1554" s="834"/>
      <c r="J1554" s="816">
        <f ca="1">SUMIF(表2.2024年公共财政支出决算表!$A$6:$A$1505,E1554,表2.2024年公共财政支出决算表!$E$6:$E$1505)</f>
        <v>0</v>
      </c>
    </row>
    <row r="1555" ht="22.5" customHeight="1" spans="1:10">
      <c r="A1555" s="827"/>
      <c r="B1555" s="827"/>
      <c r="C1555" s="878"/>
      <c r="D1555" s="832"/>
      <c r="E1555" s="827">
        <v>2320431</v>
      </c>
      <c r="F1555" s="832" t="s">
        <v>3938</v>
      </c>
      <c r="G1555" s="833"/>
      <c r="H1555" s="834"/>
      <c r="J1555" s="816">
        <f ca="1">SUMIF(表2.2024年公共财政支出决算表!$A$6:$A$1505,E1555,表2.2024年公共财政支出决算表!$E$6:$E$1505)</f>
        <v>0</v>
      </c>
    </row>
    <row r="1556" ht="22.5" customHeight="1" spans="1:10">
      <c r="A1556" s="827"/>
      <c r="B1556" s="827"/>
      <c r="C1556" s="878"/>
      <c r="D1556" s="832"/>
      <c r="E1556" s="827">
        <v>2320432</v>
      </c>
      <c r="F1556" s="832" t="s">
        <v>3939</v>
      </c>
      <c r="G1556" s="833">
        <v>1042.342114</v>
      </c>
      <c r="H1556" s="834">
        <v>1042</v>
      </c>
      <c r="J1556" s="816">
        <f ca="1">SUMIF(表2.2024年公共财政支出决算表!$A$6:$A$1505,E1556,表2.2024年公共财政支出决算表!$E$6:$E$1505)</f>
        <v>0</v>
      </c>
    </row>
    <row r="1557" ht="22.5" customHeight="1" spans="1:10">
      <c r="A1557" s="827"/>
      <c r="B1557" s="827"/>
      <c r="C1557" s="878"/>
      <c r="D1557" s="832"/>
      <c r="E1557" s="827">
        <v>2320433</v>
      </c>
      <c r="F1557" s="832" t="s">
        <v>3940</v>
      </c>
      <c r="G1557" s="833">
        <v>688.267389</v>
      </c>
      <c r="H1557" s="834">
        <v>688</v>
      </c>
      <c r="J1557" s="816">
        <f ca="1">SUMIF(表2.2024年公共财政支出决算表!$A$6:$A$1505,E1557,表2.2024年公共财政支出决算表!$E$6:$E$1505)</f>
        <v>0</v>
      </c>
    </row>
    <row r="1558" ht="22.5" customHeight="1" spans="1:10">
      <c r="A1558" s="827"/>
      <c r="B1558" s="827"/>
      <c r="C1558" s="878"/>
      <c r="D1558" s="832"/>
      <c r="E1558" s="827">
        <v>2320498</v>
      </c>
      <c r="F1558" s="832" t="s">
        <v>3941</v>
      </c>
      <c r="G1558" s="833">
        <v>6133.366657</v>
      </c>
      <c r="H1558" s="834">
        <v>6134</v>
      </c>
      <c r="J1558" s="816">
        <f ca="1">SUMIF(表2.2024年公共财政支出决算表!$A$6:$A$1505,E1558,表2.2024年公共财政支出决算表!$E$6:$E$1505)</f>
        <v>0</v>
      </c>
    </row>
    <row r="1559" ht="22.5" customHeight="1" spans="1:10">
      <c r="A1559" s="827"/>
      <c r="B1559" s="827"/>
      <c r="C1559" s="878"/>
      <c r="D1559" s="832"/>
      <c r="E1559" s="827">
        <v>2320499</v>
      </c>
      <c r="F1559" s="832" t="s">
        <v>3942</v>
      </c>
      <c r="G1559" s="833"/>
      <c r="H1559" s="834"/>
      <c r="J1559" s="816">
        <f ca="1">SUMIF(表2.2024年公共财政支出决算表!$A$6:$A$1505,E1559,表2.2024年公共财政支出决算表!$E$6:$E$1505)</f>
        <v>0</v>
      </c>
    </row>
    <row r="1560" ht="22.5" customHeight="1" spans="1:10">
      <c r="A1560" s="827"/>
      <c r="B1560" s="827"/>
      <c r="C1560" s="878"/>
      <c r="D1560" s="832"/>
      <c r="E1560" s="827">
        <v>233</v>
      </c>
      <c r="F1560" s="828" t="s">
        <v>3756</v>
      </c>
      <c r="G1560" s="829">
        <f>G1561</f>
        <v>67.834863</v>
      </c>
      <c r="H1560" s="830">
        <f>H1561</f>
        <v>68</v>
      </c>
      <c r="J1560" s="816">
        <f ca="1">SUMIF(表2.2024年公共财政支出决算表!$A$6:$A$1505,E1560,表2.2024年公共财政支出决算表!$E$6:$E$1505)</f>
        <v>9</v>
      </c>
    </row>
    <row r="1561" ht="22.5" customHeight="1" spans="1:10">
      <c r="A1561" s="827"/>
      <c r="B1561" s="827"/>
      <c r="C1561" s="878"/>
      <c r="D1561" s="832"/>
      <c r="E1561" s="827">
        <v>23304</v>
      </c>
      <c r="F1561" s="828" t="s">
        <v>3943</v>
      </c>
      <c r="G1561" s="829">
        <f>SUM(G1562:G1576)</f>
        <v>67.834863</v>
      </c>
      <c r="H1561" s="830">
        <f>SUM(H1562:H1576)</f>
        <v>68</v>
      </c>
      <c r="J1561" s="816">
        <f ca="1">SUMIF(表2.2024年公共财政支出决算表!$A$6:$A$1505,E1561,表2.2024年公共财政支出决算表!$E$6:$E$1505)</f>
        <v>0</v>
      </c>
    </row>
    <row r="1562" ht="22.5" customHeight="1" spans="1:10">
      <c r="A1562" s="827"/>
      <c r="B1562" s="827"/>
      <c r="C1562" s="878"/>
      <c r="D1562" s="832"/>
      <c r="E1562" s="827">
        <v>2330401</v>
      </c>
      <c r="F1562" s="832" t="s">
        <v>3944</v>
      </c>
      <c r="G1562" s="833"/>
      <c r="H1562" s="834"/>
      <c r="J1562" s="816">
        <f ca="1">SUMIF(表2.2024年公共财政支出决算表!$A$6:$A$1505,E1562,表2.2024年公共财政支出决算表!$E$6:$E$1505)</f>
        <v>0</v>
      </c>
    </row>
    <row r="1563" ht="22.5" customHeight="1" spans="1:10">
      <c r="A1563" s="827"/>
      <c r="B1563" s="827"/>
      <c r="C1563" s="878"/>
      <c r="D1563" s="832"/>
      <c r="E1563" s="827">
        <v>2330405</v>
      </c>
      <c r="F1563" s="832" t="s">
        <v>3945</v>
      </c>
      <c r="G1563" s="833"/>
      <c r="H1563" s="834"/>
      <c r="J1563" s="816">
        <f ca="1">SUMIF(表2.2024年公共财政支出决算表!$A$6:$A$1505,E1563,表2.2024年公共财政支出决算表!$E$6:$E$1505)</f>
        <v>0</v>
      </c>
    </row>
    <row r="1564" ht="22.5" customHeight="1" spans="1:10">
      <c r="A1564" s="827"/>
      <c r="B1564" s="827"/>
      <c r="C1564" s="878"/>
      <c r="D1564" s="832"/>
      <c r="E1564" s="827">
        <v>2330411</v>
      </c>
      <c r="F1564" s="832" t="s">
        <v>3946</v>
      </c>
      <c r="G1564" s="833"/>
      <c r="H1564" s="834"/>
      <c r="J1564" s="816">
        <f ca="1">SUMIF(表2.2024年公共财政支出决算表!$A$6:$A$1505,E1564,表2.2024年公共财政支出决算表!$E$6:$E$1505)</f>
        <v>0</v>
      </c>
    </row>
    <row r="1565" ht="22.5" customHeight="1" spans="1:10">
      <c r="A1565" s="827"/>
      <c r="B1565" s="827"/>
      <c r="C1565" s="878"/>
      <c r="D1565" s="832"/>
      <c r="E1565" s="827">
        <v>2330413</v>
      </c>
      <c r="F1565" s="832" t="s">
        <v>3947</v>
      </c>
      <c r="G1565" s="833"/>
      <c r="H1565" s="834"/>
      <c r="J1565" s="816">
        <f ca="1">SUMIF(表2.2024年公共财政支出决算表!$A$6:$A$1505,E1565,表2.2024年公共财政支出决算表!$E$6:$E$1505)</f>
        <v>0</v>
      </c>
    </row>
    <row r="1566" ht="22.5" customHeight="1" spans="1:10">
      <c r="A1566" s="827"/>
      <c r="B1566" s="827"/>
      <c r="C1566" s="878"/>
      <c r="D1566" s="832"/>
      <c r="E1566" s="827">
        <v>2330414</v>
      </c>
      <c r="F1566" s="832" t="s">
        <v>3948</v>
      </c>
      <c r="G1566" s="833"/>
      <c r="H1566" s="834"/>
      <c r="J1566" s="816">
        <f ca="1">SUMIF(表2.2024年公共财政支出决算表!$A$6:$A$1505,E1566,表2.2024年公共财政支出决算表!$E$6:$E$1505)</f>
        <v>0</v>
      </c>
    </row>
    <row r="1567" ht="22.5" customHeight="1" spans="1:10">
      <c r="A1567" s="827"/>
      <c r="B1567" s="827"/>
      <c r="C1567" s="878"/>
      <c r="D1567" s="832"/>
      <c r="E1567" s="827">
        <v>2330416</v>
      </c>
      <c r="F1567" s="832" t="s">
        <v>3949</v>
      </c>
      <c r="G1567" s="833"/>
      <c r="H1567" s="834"/>
      <c r="J1567" s="816">
        <f ca="1">SUMIF(表2.2024年公共财政支出决算表!$A$6:$A$1505,E1567,表2.2024年公共财政支出决算表!$E$6:$E$1505)</f>
        <v>0</v>
      </c>
    </row>
    <row r="1568" ht="22.5" customHeight="1" spans="1:10">
      <c r="A1568" s="827"/>
      <c r="B1568" s="827"/>
      <c r="C1568" s="878"/>
      <c r="D1568" s="832"/>
      <c r="E1568" s="827">
        <v>2330417</v>
      </c>
      <c r="F1568" s="832" t="s">
        <v>3950</v>
      </c>
      <c r="G1568" s="833"/>
      <c r="H1568" s="834"/>
      <c r="J1568" s="816">
        <f ca="1">SUMIF(表2.2024年公共财政支出决算表!$A$6:$A$1505,E1568,表2.2024年公共财政支出决算表!$E$6:$E$1505)</f>
        <v>0</v>
      </c>
    </row>
    <row r="1569" ht="22.5" customHeight="1" spans="1:10">
      <c r="A1569" s="827"/>
      <c r="B1569" s="827"/>
      <c r="C1569" s="878"/>
      <c r="D1569" s="832"/>
      <c r="E1569" s="827">
        <v>2330418</v>
      </c>
      <c r="F1569" s="832" t="s">
        <v>3951</v>
      </c>
      <c r="G1569" s="833"/>
      <c r="H1569" s="834"/>
      <c r="J1569" s="816">
        <f ca="1">SUMIF(表2.2024年公共财政支出决算表!$A$6:$A$1505,E1569,表2.2024年公共财政支出决算表!$E$6:$E$1505)</f>
        <v>0</v>
      </c>
    </row>
    <row r="1570" ht="22.5" customHeight="1" spans="1:10">
      <c r="A1570" s="827"/>
      <c r="B1570" s="827"/>
      <c r="C1570" s="878"/>
      <c r="D1570" s="832"/>
      <c r="E1570" s="827">
        <v>2330419</v>
      </c>
      <c r="F1570" s="832" t="s">
        <v>3952</v>
      </c>
      <c r="G1570" s="833"/>
      <c r="H1570" s="834"/>
      <c r="J1570" s="816">
        <f ca="1">SUMIF(表2.2024年公共财政支出决算表!$A$6:$A$1505,E1570,表2.2024年公共财政支出决算表!$E$6:$E$1505)</f>
        <v>0</v>
      </c>
    </row>
    <row r="1571" ht="22.5" customHeight="1" spans="1:10">
      <c r="A1571" s="827"/>
      <c r="B1571" s="827"/>
      <c r="C1571" s="878"/>
      <c r="D1571" s="832"/>
      <c r="E1571" s="827">
        <v>2330420</v>
      </c>
      <c r="F1571" s="832" t="s">
        <v>3953</v>
      </c>
      <c r="G1571" s="833"/>
      <c r="H1571" s="834"/>
      <c r="J1571" s="816">
        <f ca="1">SUMIF(表2.2024年公共财政支出决算表!$A$6:$A$1505,E1571,表2.2024年公共财政支出决算表!$E$6:$E$1505)</f>
        <v>0</v>
      </c>
    </row>
    <row r="1572" ht="22.5" customHeight="1" spans="1:10">
      <c r="A1572" s="827"/>
      <c r="B1572" s="827"/>
      <c r="C1572" s="878"/>
      <c r="D1572" s="832"/>
      <c r="E1572" s="827">
        <v>2330431</v>
      </c>
      <c r="F1572" s="832" t="s">
        <v>3954</v>
      </c>
      <c r="G1572" s="833"/>
      <c r="H1572" s="834"/>
      <c r="J1572" s="816">
        <f ca="1">SUMIF(表2.2024年公共财政支出决算表!$A$6:$A$1505,E1572,表2.2024年公共财政支出决算表!$E$6:$E$1505)</f>
        <v>0</v>
      </c>
    </row>
    <row r="1573" ht="22.5" customHeight="1" spans="1:10">
      <c r="A1573" s="827"/>
      <c r="B1573" s="827"/>
      <c r="C1573" s="878"/>
      <c r="D1573" s="832"/>
      <c r="E1573" s="827">
        <v>2330432</v>
      </c>
      <c r="F1573" s="832" t="s">
        <v>3955</v>
      </c>
      <c r="G1573" s="833"/>
      <c r="H1573" s="834"/>
      <c r="J1573" s="816">
        <f ca="1">SUMIF(表2.2024年公共财政支出决算表!$A$6:$A$1505,E1573,表2.2024年公共财政支出决算表!$E$6:$E$1505)</f>
        <v>0</v>
      </c>
    </row>
    <row r="1574" ht="22.5" customHeight="1" spans="1:10">
      <c r="A1574" s="827"/>
      <c r="B1574" s="827"/>
      <c r="C1574" s="878"/>
      <c r="D1574" s="832"/>
      <c r="E1574" s="827">
        <v>2330433</v>
      </c>
      <c r="F1574" s="832" t="s">
        <v>3956</v>
      </c>
      <c r="G1574" s="833">
        <v>8.518661</v>
      </c>
      <c r="H1574" s="834">
        <v>9</v>
      </c>
      <c r="J1574" s="816">
        <f ca="1">SUMIF(表2.2024年公共财政支出决算表!$A$6:$A$1505,E1574,表2.2024年公共财政支出决算表!$E$6:$E$1505)</f>
        <v>0</v>
      </c>
    </row>
    <row r="1575" ht="22.5" customHeight="1" spans="1:10">
      <c r="A1575" s="827"/>
      <c r="B1575" s="827"/>
      <c r="C1575" s="878"/>
      <c r="D1575" s="832"/>
      <c r="E1575" s="827">
        <v>2330498</v>
      </c>
      <c r="F1575" s="832" t="s">
        <v>3957</v>
      </c>
      <c r="G1575" s="833"/>
      <c r="H1575" s="834"/>
      <c r="J1575" s="816">
        <f ca="1">SUMIF(表2.2024年公共财政支出决算表!$A$6:$A$1505,E1575,表2.2024年公共财政支出决算表!$E$6:$E$1505)</f>
        <v>0</v>
      </c>
    </row>
    <row r="1576" ht="22.5" customHeight="1" spans="1:10">
      <c r="A1576" s="827"/>
      <c r="B1576" s="827"/>
      <c r="C1576" s="878"/>
      <c r="D1576" s="832"/>
      <c r="E1576" s="827">
        <v>2330499</v>
      </c>
      <c r="F1576" s="832" t="s">
        <v>3958</v>
      </c>
      <c r="G1576" s="833">
        <v>59.316202</v>
      </c>
      <c r="H1576" s="834">
        <v>59</v>
      </c>
      <c r="J1576" s="816">
        <f ca="1">SUMIF(表2.2024年公共财政支出决算表!$A$6:$A$1505,E1576,表2.2024年公共财政支出决算表!$E$6:$E$1505)</f>
        <v>0</v>
      </c>
    </row>
    <row r="1577" ht="22.5" customHeight="1" spans="1:10">
      <c r="A1577" s="827"/>
      <c r="B1577" s="827"/>
      <c r="C1577" s="878"/>
      <c r="D1577" s="832"/>
      <c r="E1577" s="827">
        <v>234</v>
      </c>
      <c r="F1577" s="828" t="s">
        <v>3959</v>
      </c>
      <c r="G1577" s="829">
        <f>SUM(G1578,G1591)</f>
        <v>0</v>
      </c>
      <c r="H1577" s="830">
        <f>SUM(H1578,H1591)</f>
        <v>0</v>
      </c>
      <c r="J1577" s="816">
        <f ca="1">SUMIF(表2.2024年公共财政支出决算表!$A$6:$A$1505,E1577,表2.2024年公共财政支出决算表!$E$6:$E$1505)</f>
        <v>0</v>
      </c>
    </row>
    <row r="1578" ht="22.5" customHeight="1" spans="1:10">
      <c r="A1578" s="827"/>
      <c r="B1578" s="827"/>
      <c r="C1578" s="878"/>
      <c r="D1578" s="832"/>
      <c r="E1578" s="827">
        <v>23401</v>
      </c>
      <c r="F1578" s="828" t="s">
        <v>3960</v>
      </c>
      <c r="G1578" s="829">
        <f>SUM(G1579:G1590)</f>
        <v>0</v>
      </c>
      <c r="H1578" s="830">
        <f>SUM(H1579:H1590)</f>
        <v>0</v>
      </c>
      <c r="J1578" s="816">
        <f ca="1">SUMIF(表2.2024年公共财政支出决算表!$A$6:$A$1505,E1578,表2.2024年公共财政支出决算表!$E$6:$E$1505)</f>
        <v>0</v>
      </c>
    </row>
    <row r="1579" ht="22.5" customHeight="1" spans="1:10">
      <c r="A1579" s="827"/>
      <c r="B1579" s="827"/>
      <c r="C1579" s="878"/>
      <c r="D1579" s="832"/>
      <c r="E1579" s="827">
        <v>2340101</v>
      </c>
      <c r="F1579" s="832" t="s">
        <v>3961</v>
      </c>
      <c r="G1579" s="833"/>
      <c r="H1579" s="834"/>
      <c r="J1579" s="816">
        <f ca="1">SUMIF(表2.2024年公共财政支出决算表!$A$6:$A$1505,E1579,表2.2024年公共财政支出决算表!$E$6:$E$1505)</f>
        <v>0</v>
      </c>
    </row>
    <row r="1580" ht="22.5" customHeight="1" spans="1:10">
      <c r="A1580" s="827"/>
      <c r="B1580" s="827"/>
      <c r="C1580" s="878"/>
      <c r="D1580" s="832"/>
      <c r="E1580" s="827">
        <v>2340102</v>
      </c>
      <c r="F1580" s="832" t="s">
        <v>3962</v>
      </c>
      <c r="G1580" s="833"/>
      <c r="H1580" s="834"/>
      <c r="J1580" s="816">
        <f ca="1">SUMIF(表2.2024年公共财政支出决算表!$A$6:$A$1505,E1580,表2.2024年公共财政支出决算表!$E$6:$E$1505)</f>
        <v>0</v>
      </c>
    </row>
    <row r="1581" ht="22.5" customHeight="1" spans="1:10">
      <c r="A1581" s="827"/>
      <c r="B1581" s="827"/>
      <c r="C1581" s="878"/>
      <c r="D1581" s="832"/>
      <c r="E1581" s="827">
        <v>2340103</v>
      </c>
      <c r="F1581" s="832" t="s">
        <v>3963</v>
      </c>
      <c r="G1581" s="833"/>
      <c r="H1581" s="834"/>
      <c r="J1581" s="816">
        <f ca="1">SUMIF(表2.2024年公共财政支出决算表!$A$6:$A$1505,E1581,表2.2024年公共财政支出决算表!$E$6:$E$1505)</f>
        <v>0</v>
      </c>
    </row>
    <row r="1582" ht="22.5" customHeight="1" spans="1:10">
      <c r="A1582" s="827"/>
      <c r="B1582" s="827"/>
      <c r="C1582" s="878"/>
      <c r="D1582" s="832"/>
      <c r="E1582" s="827">
        <v>2340104</v>
      </c>
      <c r="F1582" s="832" t="s">
        <v>3964</v>
      </c>
      <c r="G1582" s="833"/>
      <c r="H1582" s="834"/>
      <c r="J1582" s="816">
        <f ca="1">SUMIF(表2.2024年公共财政支出决算表!$A$6:$A$1505,E1582,表2.2024年公共财政支出决算表!$E$6:$E$1505)</f>
        <v>0</v>
      </c>
    </row>
    <row r="1583" ht="22.5" customHeight="1" spans="1:10">
      <c r="A1583" s="827"/>
      <c r="B1583" s="827"/>
      <c r="C1583" s="878"/>
      <c r="D1583" s="832"/>
      <c r="E1583" s="827">
        <v>2340105</v>
      </c>
      <c r="F1583" s="832" t="s">
        <v>3965</v>
      </c>
      <c r="G1583" s="833"/>
      <c r="H1583" s="834"/>
      <c r="J1583" s="816">
        <f ca="1">SUMIF(表2.2024年公共财政支出决算表!$A$6:$A$1505,E1583,表2.2024年公共财政支出决算表!$E$6:$E$1505)</f>
        <v>0</v>
      </c>
    </row>
    <row r="1584" ht="22.5" customHeight="1" spans="1:10">
      <c r="A1584" s="827"/>
      <c r="B1584" s="827"/>
      <c r="C1584" s="878"/>
      <c r="D1584" s="832"/>
      <c r="E1584" s="827">
        <v>2340106</v>
      </c>
      <c r="F1584" s="832" t="s">
        <v>3966</v>
      </c>
      <c r="G1584" s="833"/>
      <c r="H1584" s="834"/>
      <c r="J1584" s="816">
        <f ca="1">SUMIF(表2.2024年公共财政支出决算表!$A$6:$A$1505,E1584,表2.2024年公共财政支出决算表!$E$6:$E$1505)</f>
        <v>0</v>
      </c>
    </row>
    <row r="1585" ht="22.5" customHeight="1" spans="1:10">
      <c r="A1585" s="827"/>
      <c r="B1585" s="827"/>
      <c r="C1585" s="878"/>
      <c r="D1585" s="832"/>
      <c r="E1585" s="827">
        <v>2340107</v>
      </c>
      <c r="F1585" s="832" t="s">
        <v>3967</v>
      </c>
      <c r="G1585" s="833"/>
      <c r="H1585" s="834"/>
      <c r="J1585" s="816">
        <f ca="1">SUMIF(表2.2024年公共财政支出决算表!$A$6:$A$1505,E1585,表2.2024年公共财政支出决算表!$E$6:$E$1505)</f>
        <v>0</v>
      </c>
    </row>
    <row r="1586" ht="22.5" customHeight="1" spans="1:10">
      <c r="A1586" s="827"/>
      <c r="B1586" s="827"/>
      <c r="C1586" s="878"/>
      <c r="D1586" s="832"/>
      <c r="E1586" s="827">
        <v>2340108</v>
      </c>
      <c r="F1586" s="832" t="s">
        <v>3968</v>
      </c>
      <c r="G1586" s="833"/>
      <c r="H1586" s="834"/>
      <c r="J1586" s="816">
        <f ca="1">SUMIF(表2.2024年公共财政支出决算表!$A$6:$A$1505,E1586,表2.2024年公共财政支出决算表!$E$6:$E$1505)</f>
        <v>0</v>
      </c>
    </row>
    <row r="1587" ht="22.5" customHeight="1" spans="1:10">
      <c r="A1587" s="827"/>
      <c r="B1587" s="827"/>
      <c r="C1587" s="878"/>
      <c r="D1587" s="832"/>
      <c r="E1587" s="827">
        <v>2340109</v>
      </c>
      <c r="F1587" s="832" t="s">
        <v>3969</v>
      </c>
      <c r="G1587" s="833"/>
      <c r="H1587" s="834"/>
      <c r="J1587" s="816">
        <f ca="1">SUMIF(表2.2024年公共财政支出决算表!$A$6:$A$1505,E1587,表2.2024年公共财政支出决算表!$E$6:$E$1505)</f>
        <v>0</v>
      </c>
    </row>
    <row r="1588" ht="22.5" customHeight="1" spans="1:10">
      <c r="A1588" s="827"/>
      <c r="B1588" s="827"/>
      <c r="C1588" s="878"/>
      <c r="D1588" s="832"/>
      <c r="E1588" s="827">
        <v>2340110</v>
      </c>
      <c r="F1588" s="832" t="s">
        <v>3970</v>
      </c>
      <c r="G1588" s="833"/>
      <c r="H1588" s="834"/>
      <c r="J1588" s="816">
        <f ca="1">SUMIF(表2.2024年公共财政支出决算表!$A$6:$A$1505,E1588,表2.2024年公共财政支出决算表!$E$6:$E$1505)</f>
        <v>0</v>
      </c>
    </row>
    <row r="1589" ht="22.5" customHeight="1" spans="1:10">
      <c r="A1589" s="827"/>
      <c r="B1589" s="827"/>
      <c r="C1589" s="878"/>
      <c r="D1589" s="832"/>
      <c r="E1589" s="827">
        <v>2340111</v>
      </c>
      <c r="F1589" s="832" t="s">
        <v>3971</v>
      </c>
      <c r="G1589" s="833"/>
      <c r="H1589" s="834"/>
      <c r="J1589" s="816">
        <f ca="1">SUMIF(表2.2024年公共财政支出决算表!$A$6:$A$1505,E1589,表2.2024年公共财政支出决算表!$E$6:$E$1505)</f>
        <v>0</v>
      </c>
    </row>
    <row r="1590" ht="22.5" customHeight="1" spans="1:10">
      <c r="A1590" s="827"/>
      <c r="B1590" s="827"/>
      <c r="C1590" s="878"/>
      <c r="D1590" s="832"/>
      <c r="E1590" s="827">
        <v>2340199</v>
      </c>
      <c r="F1590" s="832" t="s">
        <v>3972</v>
      </c>
      <c r="G1590" s="833"/>
      <c r="H1590" s="834"/>
      <c r="J1590" s="816">
        <f ca="1">SUMIF(表2.2024年公共财政支出决算表!$A$6:$A$1505,E1590,表2.2024年公共财政支出决算表!$E$6:$E$1505)</f>
        <v>0</v>
      </c>
    </row>
    <row r="1591" ht="22.5" customHeight="1" spans="1:10">
      <c r="A1591" s="827"/>
      <c r="B1591" s="827"/>
      <c r="C1591" s="878"/>
      <c r="D1591" s="832"/>
      <c r="E1591" s="827">
        <v>23402</v>
      </c>
      <c r="F1591" s="828" t="s">
        <v>3973</v>
      </c>
      <c r="G1591" s="829">
        <f>SUM(G1592:G1597)</f>
        <v>0</v>
      </c>
      <c r="H1591" s="830">
        <f>SUM(H1592:H1597)</f>
        <v>0</v>
      </c>
      <c r="J1591" s="816">
        <f ca="1">SUMIF(表2.2024年公共财政支出决算表!$A$6:$A$1505,E1591,表2.2024年公共财政支出决算表!$E$6:$E$1505)</f>
        <v>0</v>
      </c>
    </row>
    <row r="1592" ht="22.5" customHeight="1" spans="1:10">
      <c r="A1592" s="827"/>
      <c r="B1592" s="827"/>
      <c r="C1592" s="878"/>
      <c r="D1592" s="832"/>
      <c r="E1592" s="827">
        <v>2340201</v>
      </c>
      <c r="F1592" s="832" t="s">
        <v>3558</v>
      </c>
      <c r="G1592" s="833"/>
      <c r="H1592" s="834"/>
      <c r="J1592" s="816">
        <f ca="1">SUMIF(表2.2024年公共财政支出决算表!$A$6:$A$1505,E1592,表2.2024年公共财政支出决算表!$E$6:$E$1505)</f>
        <v>0</v>
      </c>
    </row>
    <row r="1593" ht="22.5" customHeight="1" spans="1:10">
      <c r="A1593" s="827"/>
      <c r="B1593" s="827"/>
      <c r="C1593" s="878"/>
      <c r="D1593" s="832"/>
      <c r="E1593" s="827">
        <v>2340202</v>
      </c>
      <c r="F1593" s="832" t="s">
        <v>3602</v>
      </c>
      <c r="G1593" s="833"/>
      <c r="H1593" s="834"/>
      <c r="J1593" s="816">
        <f ca="1">SUMIF(表2.2024年公共财政支出决算表!$A$6:$A$1505,E1593,表2.2024年公共财政支出决算表!$E$6:$E$1505)</f>
        <v>0</v>
      </c>
    </row>
    <row r="1594" ht="22.5" customHeight="1" spans="1:10">
      <c r="A1594" s="827"/>
      <c r="B1594" s="827"/>
      <c r="C1594" s="878"/>
      <c r="D1594" s="832"/>
      <c r="E1594" s="827">
        <v>2340203</v>
      </c>
      <c r="F1594" s="832" t="s">
        <v>3974</v>
      </c>
      <c r="G1594" s="833"/>
      <c r="H1594" s="834"/>
      <c r="J1594" s="816">
        <f ca="1">SUMIF(表2.2024年公共财政支出决算表!$A$6:$A$1505,E1594,表2.2024年公共财政支出决算表!$E$6:$E$1505)</f>
        <v>0</v>
      </c>
    </row>
    <row r="1595" ht="22.5" customHeight="1" spans="1:10">
      <c r="A1595" s="827"/>
      <c r="B1595" s="827"/>
      <c r="C1595" s="878"/>
      <c r="D1595" s="832"/>
      <c r="E1595" s="827">
        <v>2340204</v>
      </c>
      <c r="F1595" s="832" t="s">
        <v>3975</v>
      </c>
      <c r="G1595" s="833"/>
      <c r="H1595" s="834"/>
      <c r="J1595" s="816">
        <f ca="1">SUMIF(表2.2024年公共财政支出决算表!$A$6:$A$1505,E1595,表2.2024年公共财政支出决算表!$E$6:$E$1505)</f>
        <v>0</v>
      </c>
    </row>
    <row r="1596" ht="22.5" customHeight="1" spans="1:10">
      <c r="A1596" s="827"/>
      <c r="B1596" s="827"/>
      <c r="C1596" s="878"/>
      <c r="D1596" s="832"/>
      <c r="E1596" s="827">
        <v>2340205</v>
      </c>
      <c r="F1596" s="832" t="s">
        <v>3976</v>
      </c>
      <c r="G1596" s="833"/>
      <c r="H1596" s="834"/>
      <c r="J1596" s="816">
        <f ca="1">SUMIF(表2.2024年公共财政支出决算表!$A$6:$A$1505,E1596,表2.2024年公共财政支出决算表!$E$6:$E$1505)</f>
        <v>0</v>
      </c>
    </row>
    <row r="1597" ht="22.5" customHeight="1" spans="1:10">
      <c r="A1597" s="827"/>
      <c r="B1597" s="827"/>
      <c r="C1597" s="878"/>
      <c r="D1597" s="832"/>
      <c r="E1597" s="827">
        <v>2340299</v>
      </c>
      <c r="F1597" s="832" t="s">
        <v>3977</v>
      </c>
      <c r="G1597" s="833"/>
      <c r="H1597" s="834"/>
      <c r="J1597" s="816">
        <f ca="1">SUMIF(表2.2024年公共财政支出决算表!$A$6:$A$1505,E1597,表2.2024年公共财政支出决算表!$E$6:$E$1505)</f>
        <v>0</v>
      </c>
    </row>
    <row r="1598" ht="22.5" customHeight="1" spans="1:10">
      <c r="A1598" s="827"/>
      <c r="B1598" s="827"/>
      <c r="C1598" s="878"/>
      <c r="D1598" s="882"/>
      <c r="E1598" s="883"/>
      <c r="F1598" s="882"/>
      <c r="G1598" s="884"/>
      <c r="H1598" s="885"/>
      <c r="J1598" s="816">
        <f ca="1">SUMIF(表2.2024年公共财政支出决算表!$A$6:$A$1505,E1598,表2.2024年公共财政支出决算表!$E$6:$E$1505)</f>
        <v>0</v>
      </c>
    </row>
    <row r="1599" ht="22.5" customHeight="1" spans="1:10">
      <c r="A1599" s="827"/>
      <c r="B1599" s="827"/>
      <c r="C1599" s="878"/>
      <c r="D1599" s="832"/>
      <c r="E1599" s="827"/>
      <c r="F1599" s="828" t="s">
        <v>1924</v>
      </c>
      <c r="G1599" s="829">
        <f>G1600+G1603</f>
        <v>31.69</v>
      </c>
      <c r="H1599" s="830">
        <f>H1600+H1603</f>
        <v>32</v>
      </c>
      <c r="J1599" s="816">
        <f ca="1">SUMIF(表2.2024年公共财政支出决算表!$A$6:$A$1505,E1599,表2.2024年公共财政支出决算表!$E$6:$E$1505)</f>
        <v>0</v>
      </c>
    </row>
    <row r="1600" ht="22.5" customHeight="1" spans="1:10">
      <c r="A1600" s="827"/>
      <c r="B1600" s="827"/>
      <c r="C1600" s="878"/>
      <c r="D1600" s="832"/>
      <c r="E1600" s="827">
        <v>208</v>
      </c>
      <c r="F1600" s="828" t="s">
        <v>2848</v>
      </c>
      <c r="G1600" s="829">
        <f>G1601</f>
        <v>0</v>
      </c>
      <c r="H1600" s="830">
        <f>H1601</f>
        <v>0</v>
      </c>
      <c r="J1600" s="816">
        <f ca="1">SUMIF(表2.2024年公共财政支出决算表!$A$6:$A$1505,E1600,表2.2024年公共财政支出决算表!$E$6:$E$1505)</f>
        <v>46000</v>
      </c>
    </row>
    <row r="1601" ht="22.5" customHeight="1" spans="1:10">
      <c r="A1601" s="827"/>
      <c r="B1601" s="827"/>
      <c r="C1601" s="878"/>
      <c r="D1601" s="832"/>
      <c r="E1601" s="827">
        <v>20804</v>
      </c>
      <c r="F1601" s="828" t="s">
        <v>2896</v>
      </c>
      <c r="G1601" s="829">
        <f>G1602</f>
        <v>0</v>
      </c>
      <c r="H1601" s="830">
        <f>H1602</f>
        <v>0</v>
      </c>
      <c r="J1601" s="816">
        <f ca="1">SUMIF(表2.2024年公共财政支出决算表!$A$6:$A$1505,E1601,表2.2024年公共财政支出决算表!$E$6:$E$1505)</f>
        <v>0</v>
      </c>
    </row>
    <row r="1602" ht="22.5" customHeight="1" spans="1:10">
      <c r="A1602" s="827"/>
      <c r="B1602" s="827"/>
      <c r="C1602" s="878"/>
      <c r="D1602" s="832"/>
      <c r="E1602" s="827">
        <v>2080451</v>
      </c>
      <c r="F1602" s="832" t="s">
        <v>3978</v>
      </c>
      <c r="G1602" s="833"/>
      <c r="H1602" s="834"/>
      <c r="J1602" s="816">
        <f ca="1">SUMIF(表2.2024年公共财政支出决算表!$A$6:$A$1505,E1602,表2.2024年公共财政支出决算表!$E$6:$E$1505)</f>
        <v>0</v>
      </c>
    </row>
    <row r="1603" ht="22.5" customHeight="1" spans="1:10">
      <c r="A1603" s="827"/>
      <c r="B1603" s="827"/>
      <c r="C1603" s="878"/>
      <c r="D1603" s="832"/>
      <c r="E1603" s="827">
        <v>223</v>
      </c>
      <c r="F1603" s="828" t="s">
        <v>3979</v>
      </c>
      <c r="G1603" s="829">
        <f>G1604+G1615+G1624+G1626</f>
        <v>31.69</v>
      </c>
      <c r="H1603" s="830">
        <f>H1604+H1615+H1624+H1626</f>
        <v>32</v>
      </c>
      <c r="J1603" s="816">
        <f ca="1">SUMIF(表2.2024年公共财政支出决算表!$A$6:$A$1505,E1603,表2.2024年公共财政支出决算表!$E$6:$E$1505)</f>
        <v>0</v>
      </c>
    </row>
    <row r="1604" ht="22.5" customHeight="1" spans="1:10">
      <c r="A1604" s="827"/>
      <c r="B1604" s="827"/>
      <c r="C1604" s="878"/>
      <c r="D1604" s="832"/>
      <c r="E1604" s="827">
        <v>22301</v>
      </c>
      <c r="F1604" s="828" t="s">
        <v>3980</v>
      </c>
      <c r="G1604" s="829">
        <f>SUM(G1605:G1614)</f>
        <v>31.69</v>
      </c>
      <c r="H1604" s="830">
        <f>SUM(H1605:H1614)</f>
        <v>32</v>
      </c>
      <c r="J1604" s="816">
        <f ca="1">SUMIF(表2.2024年公共财政支出决算表!$A$6:$A$1505,E1604,表2.2024年公共财政支出决算表!$E$6:$E$1505)</f>
        <v>0</v>
      </c>
    </row>
    <row r="1605" ht="22.5" customHeight="1" spans="1:10">
      <c r="A1605" s="827"/>
      <c r="B1605" s="827"/>
      <c r="C1605" s="878"/>
      <c r="D1605" s="832"/>
      <c r="E1605" s="827">
        <v>2230101</v>
      </c>
      <c r="F1605" s="832" t="s">
        <v>3981</v>
      </c>
      <c r="G1605" s="833"/>
      <c r="H1605" s="834"/>
      <c r="J1605" s="816">
        <f ca="1">SUMIF(表2.2024年公共财政支出决算表!$A$6:$A$1505,E1605,表2.2024年公共财政支出决算表!$E$6:$E$1505)</f>
        <v>0</v>
      </c>
    </row>
    <row r="1606" ht="22.5" customHeight="1" spans="1:10">
      <c r="A1606" s="827"/>
      <c r="B1606" s="827"/>
      <c r="C1606" s="878"/>
      <c r="D1606" s="832"/>
      <c r="E1606" s="827">
        <v>2230102</v>
      </c>
      <c r="F1606" s="832" t="s">
        <v>3982</v>
      </c>
      <c r="G1606" s="833"/>
      <c r="H1606" s="834"/>
      <c r="J1606" s="816">
        <f ca="1">SUMIF(表2.2024年公共财政支出决算表!$A$6:$A$1505,E1606,表2.2024年公共财政支出决算表!$E$6:$E$1505)</f>
        <v>0</v>
      </c>
    </row>
    <row r="1607" ht="22.5" customHeight="1" spans="1:10">
      <c r="A1607" s="827"/>
      <c r="B1607" s="827"/>
      <c r="C1607" s="878"/>
      <c r="D1607" s="832"/>
      <c r="E1607" s="827">
        <v>2230103</v>
      </c>
      <c r="F1607" s="832" t="s">
        <v>3983</v>
      </c>
      <c r="G1607" s="833"/>
      <c r="H1607" s="834"/>
      <c r="J1607" s="816">
        <f ca="1">SUMIF(表2.2024年公共财政支出决算表!$A$6:$A$1505,E1607,表2.2024年公共财政支出决算表!$E$6:$E$1505)</f>
        <v>0</v>
      </c>
    </row>
    <row r="1608" ht="22.5" customHeight="1" spans="1:10">
      <c r="A1608" s="827"/>
      <c r="B1608" s="827"/>
      <c r="C1608" s="878"/>
      <c r="D1608" s="832"/>
      <c r="E1608" s="827">
        <v>2230104</v>
      </c>
      <c r="F1608" s="832" t="s">
        <v>3984</v>
      </c>
      <c r="G1608" s="833"/>
      <c r="H1608" s="834"/>
      <c r="J1608" s="816">
        <f ca="1">SUMIF(表2.2024年公共财政支出决算表!$A$6:$A$1505,E1608,表2.2024年公共财政支出决算表!$E$6:$E$1505)</f>
        <v>0</v>
      </c>
    </row>
    <row r="1609" ht="22.5" customHeight="1" spans="1:10">
      <c r="A1609" s="827"/>
      <c r="B1609" s="827"/>
      <c r="C1609" s="878"/>
      <c r="D1609" s="832"/>
      <c r="E1609" s="827">
        <v>2230105</v>
      </c>
      <c r="F1609" s="832" t="s">
        <v>3985</v>
      </c>
      <c r="G1609" s="833">
        <v>31.69</v>
      </c>
      <c r="H1609" s="834">
        <v>32</v>
      </c>
      <c r="J1609" s="816">
        <f ca="1">SUMIF(表2.2024年公共财政支出决算表!$A$6:$A$1505,E1609,表2.2024年公共财政支出决算表!$E$6:$E$1505)</f>
        <v>0</v>
      </c>
    </row>
    <row r="1610" ht="22.5" customHeight="1" spans="1:10">
      <c r="A1610" s="827"/>
      <c r="B1610" s="827"/>
      <c r="C1610" s="878"/>
      <c r="D1610" s="832"/>
      <c r="E1610" s="827">
        <v>2230106</v>
      </c>
      <c r="F1610" s="832" t="s">
        <v>3986</v>
      </c>
      <c r="G1610" s="833"/>
      <c r="H1610" s="834"/>
      <c r="J1610" s="816">
        <f ca="1">SUMIF(表2.2024年公共财政支出决算表!$A$6:$A$1505,E1610,表2.2024年公共财政支出决算表!$E$6:$E$1505)</f>
        <v>0</v>
      </c>
    </row>
    <row r="1611" ht="22.5" customHeight="1" spans="1:10">
      <c r="A1611" s="827"/>
      <c r="B1611" s="827"/>
      <c r="C1611" s="878"/>
      <c r="D1611" s="832"/>
      <c r="E1611" s="827">
        <v>2230107</v>
      </c>
      <c r="F1611" s="832" t="s">
        <v>3987</v>
      </c>
      <c r="G1611" s="833"/>
      <c r="H1611" s="834"/>
      <c r="J1611" s="816">
        <f ca="1">SUMIF(表2.2024年公共财政支出决算表!$A$6:$A$1505,E1611,表2.2024年公共财政支出决算表!$E$6:$E$1505)</f>
        <v>0</v>
      </c>
    </row>
    <row r="1612" ht="22.5" customHeight="1" spans="1:10">
      <c r="A1612" s="827"/>
      <c r="B1612" s="827"/>
      <c r="C1612" s="878"/>
      <c r="D1612" s="832"/>
      <c r="E1612" s="827">
        <v>2230108</v>
      </c>
      <c r="F1612" s="832" t="s">
        <v>3988</v>
      </c>
      <c r="G1612" s="833"/>
      <c r="H1612" s="834"/>
      <c r="J1612" s="816">
        <f ca="1">SUMIF(表2.2024年公共财政支出决算表!$A$6:$A$1505,E1612,表2.2024年公共财政支出决算表!$E$6:$E$1505)</f>
        <v>0</v>
      </c>
    </row>
    <row r="1613" ht="22.5" customHeight="1" spans="1:10">
      <c r="A1613" s="827"/>
      <c r="B1613" s="827"/>
      <c r="C1613" s="878"/>
      <c r="D1613" s="832"/>
      <c r="E1613" s="827">
        <v>2230109</v>
      </c>
      <c r="F1613" s="832" t="s">
        <v>3989</v>
      </c>
      <c r="G1613" s="833"/>
      <c r="H1613" s="834"/>
      <c r="J1613" s="816">
        <f ca="1">SUMIF(表2.2024年公共财政支出决算表!$A$6:$A$1505,E1613,表2.2024年公共财政支出决算表!$E$6:$E$1505)</f>
        <v>0</v>
      </c>
    </row>
    <row r="1614" ht="22.5" customHeight="1" spans="1:10">
      <c r="A1614" s="827"/>
      <c r="B1614" s="827"/>
      <c r="C1614" s="878"/>
      <c r="D1614" s="832"/>
      <c r="E1614" s="827">
        <v>2230199</v>
      </c>
      <c r="F1614" s="832" t="s">
        <v>3990</v>
      </c>
      <c r="G1614" s="833"/>
      <c r="H1614" s="834"/>
      <c r="J1614" s="816">
        <f ca="1">SUMIF(表2.2024年公共财政支出决算表!$A$6:$A$1505,E1614,表2.2024年公共财政支出决算表!$E$6:$E$1505)</f>
        <v>0</v>
      </c>
    </row>
    <row r="1615" ht="22.5" customHeight="1" spans="1:10">
      <c r="A1615" s="827"/>
      <c r="B1615" s="827"/>
      <c r="C1615" s="878"/>
      <c r="D1615" s="832"/>
      <c r="E1615" s="827">
        <v>22302</v>
      </c>
      <c r="F1615" s="828" t="s">
        <v>3991</v>
      </c>
      <c r="G1615" s="829">
        <f>SUM(G1616:G1623)</f>
        <v>0</v>
      </c>
      <c r="H1615" s="830">
        <f>SUM(H1616:H1623)</f>
        <v>0</v>
      </c>
      <c r="J1615" s="816">
        <f ca="1">SUMIF(表2.2024年公共财政支出决算表!$A$6:$A$1505,E1615,表2.2024年公共财政支出决算表!$E$6:$E$1505)</f>
        <v>0</v>
      </c>
    </row>
    <row r="1616" ht="22.5" customHeight="1" spans="1:10">
      <c r="A1616" s="827"/>
      <c r="B1616" s="827"/>
      <c r="C1616" s="878"/>
      <c r="D1616" s="832"/>
      <c r="E1616" s="827">
        <v>2230201</v>
      </c>
      <c r="F1616" s="832" t="s">
        <v>3992</v>
      </c>
      <c r="G1616" s="833"/>
      <c r="H1616" s="834"/>
      <c r="J1616" s="816">
        <f ca="1">SUMIF(表2.2024年公共财政支出决算表!$A$6:$A$1505,E1616,表2.2024年公共财政支出决算表!$E$6:$E$1505)</f>
        <v>0</v>
      </c>
    </row>
    <row r="1617" ht="22.5" customHeight="1" spans="1:10">
      <c r="A1617" s="827"/>
      <c r="B1617" s="827"/>
      <c r="C1617" s="878"/>
      <c r="D1617" s="832"/>
      <c r="E1617" s="827">
        <v>2230202</v>
      </c>
      <c r="F1617" s="832" t="s">
        <v>3993</v>
      </c>
      <c r="G1617" s="833"/>
      <c r="H1617" s="834"/>
      <c r="J1617" s="816">
        <f ca="1">SUMIF(表2.2024年公共财政支出决算表!$A$6:$A$1505,E1617,表2.2024年公共财政支出决算表!$E$6:$E$1505)</f>
        <v>0</v>
      </c>
    </row>
    <row r="1618" ht="22.5" customHeight="1" spans="1:10">
      <c r="A1618" s="827"/>
      <c r="B1618" s="827"/>
      <c r="C1618" s="878"/>
      <c r="D1618" s="832"/>
      <c r="E1618" s="827">
        <v>2230203</v>
      </c>
      <c r="F1618" s="832" t="s">
        <v>3994</v>
      </c>
      <c r="G1618" s="833"/>
      <c r="H1618" s="834"/>
      <c r="J1618" s="816">
        <f ca="1">SUMIF(表2.2024年公共财政支出决算表!$A$6:$A$1505,E1618,表2.2024年公共财政支出决算表!$E$6:$E$1505)</f>
        <v>0</v>
      </c>
    </row>
    <row r="1619" ht="22.5" customHeight="1" spans="1:10">
      <c r="A1619" s="827"/>
      <c r="B1619" s="827"/>
      <c r="C1619" s="878"/>
      <c r="D1619" s="832"/>
      <c r="E1619" s="827">
        <v>2230204</v>
      </c>
      <c r="F1619" s="832" t="s">
        <v>3995</v>
      </c>
      <c r="G1619" s="833"/>
      <c r="H1619" s="834"/>
      <c r="J1619" s="816">
        <f ca="1">SUMIF(表2.2024年公共财政支出决算表!$A$6:$A$1505,E1619,表2.2024年公共财政支出决算表!$E$6:$E$1505)</f>
        <v>0</v>
      </c>
    </row>
    <row r="1620" ht="22.5" customHeight="1" spans="1:10">
      <c r="A1620" s="827"/>
      <c r="B1620" s="827"/>
      <c r="C1620" s="878"/>
      <c r="D1620" s="832"/>
      <c r="E1620" s="827">
        <v>2230205</v>
      </c>
      <c r="F1620" s="832" t="s">
        <v>3996</v>
      </c>
      <c r="G1620" s="833"/>
      <c r="H1620" s="834"/>
      <c r="J1620" s="816">
        <f ca="1">SUMIF(表2.2024年公共财政支出决算表!$A$6:$A$1505,E1620,表2.2024年公共财政支出决算表!$E$6:$E$1505)</f>
        <v>0</v>
      </c>
    </row>
    <row r="1621" ht="22.5" customHeight="1" spans="1:10">
      <c r="A1621" s="827"/>
      <c r="B1621" s="827"/>
      <c r="C1621" s="878"/>
      <c r="D1621" s="832"/>
      <c r="E1621" s="827">
        <v>2230206</v>
      </c>
      <c r="F1621" s="832" t="s">
        <v>3997</v>
      </c>
      <c r="G1621" s="833"/>
      <c r="H1621" s="834"/>
      <c r="J1621" s="816">
        <f ca="1">SUMIF(表2.2024年公共财政支出决算表!$A$6:$A$1505,E1621,表2.2024年公共财政支出决算表!$E$6:$E$1505)</f>
        <v>0</v>
      </c>
    </row>
    <row r="1622" ht="22.5" customHeight="1" spans="1:10">
      <c r="A1622" s="827"/>
      <c r="B1622" s="827"/>
      <c r="C1622" s="878"/>
      <c r="D1622" s="832"/>
      <c r="E1622" s="827">
        <v>2230208</v>
      </c>
      <c r="F1622" s="832" t="s">
        <v>3998</v>
      </c>
      <c r="G1622" s="833"/>
      <c r="H1622" s="834"/>
      <c r="J1622" s="816">
        <f ca="1">SUMIF(表2.2024年公共财政支出决算表!$A$6:$A$1505,E1622,表2.2024年公共财政支出决算表!$E$6:$E$1505)</f>
        <v>0</v>
      </c>
    </row>
    <row r="1623" ht="22.5" customHeight="1" spans="1:10">
      <c r="A1623" s="827"/>
      <c r="B1623" s="827"/>
      <c r="C1623" s="878"/>
      <c r="D1623" s="832"/>
      <c r="E1623" s="827">
        <v>2230299</v>
      </c>
      <c r="F1623" s="832" t="s">
        <v>3999</v>
      </c>
      <c r="G1623" s="833"/>
      <c r="H1623" s="834"/>
      <c r="J1623" s="816">
        <f ca="1">SUMIF(表2.2024年公共财政支出决算表!$A$6:$A$1505,E1623,表2.2024年公共财政支出决算表!$E$6:$E$1505)</f>
        <v>0</v>
      </c>
    </row>
    <row r="1624" ht="22.5" customHeight="1" spans="1:10">
      <c r="A1624" s="827"/>
      <c r="B1624" s="827"/>
      <c r="C1624" s="878"/>
      <c r="D1624" s="832"/>
      <c r="E1624" s="827">
        <v>22303</v>
      </c>
      <c r="F1624" s="828" t="s">
        <v>4000</v>
      </c>
      <c r="G1624" s="829">
        <f>G1625</f>
        <v>0</v>
      </c>
      <c r="H1624" s="830">
        <f>H1625</f>
        <v>0</v>
      </c>
      <c r="J1624" s="816">
        <f ca="1">SUMIF(表2.2024年公共财政支出决算表!$A$6:$A$1505,E1624,表2.2024年公共财政支出决算表!$E$6:$E$1505)</f>
        <v>0</v>
      </c>
    </row>
    <row r="1625" ht="22.5" customHeight="1" spans="1:10">
      <c r="A1625" s="827"/>
      <c r="B1625" s="827"/>
      <c r="C1625" s="878"/>
      <c r="D1625" s="832"/>
      <c r="E1625" s="827">
        <v>2230301</v>
      </c>
      <c r="F1625" s="832" t="s">
        <v>4001</v>
      </c>
      <c r="G1625" s="833"/>
      <c r="H1625" s="834"/>
      <c r="J1625" s="816">
        <f ca="1">SUMIF(表2.2024年公共财政支出决算表!$A$6:$A$1505,E1625,表2.2024年公共财政支出决算表!$E$6:$E$1505)</f>
        <v>0</v>
      </c>
    </row>
    <row r="1626" ht="22.5" customHeight="1" spans="1:10">
      <c r="A1626" s="827"/>
      <c r="B1626" s="827"/>
      <c r="C1626" s="878"/>
      <c r="D1626" s="832"/>
      <c r="E1626" s="827">
        <v>22399</v>
      </c>
      <c r="F1626" s="828" t="s">
        <v>4002</v>
      </c>
      <c r="G1626" s="829">
        <f>G1627</f>
        <v>0</v>
      </c>
      <c r="H1626" s="830">
        <f>H1627</f>
        <v>0</v>
      </c>
      <c r="J1626" s="816">
        <f ca="1">SUMIF(表2.2024年公共财政支出决算表!$A$6:$A$1505,E1626,表2.2024年公共财政支出决算表!$E$6:$E$1505)</f>
        <v>0</v>
      </c>
    </row>
    <row r="1627" ht="22.5" customHeight="1" spans="1:10">
      <c r="A1627" s="827"/>
      <c r="B1627" s="827"/>
      <c r="C1627" s="878"/>
      <c r="D1627" s="832"/>
      <c r="E1627" s="827">
        <v>2239999</v>
      </c>
      <c r="F1627" s="832" t="s">
        <v>4003</v>
      </c>
      <c r="G1627" s="833"/>
      <c r="H1627" s="834"/>
      <c r="J1627" s="816">
        <f ca="1">SUMIF(表2.2024年公共财政支出决算表!$A$6:$A$1505,E1627,表2.2024年公共财政支出决算表!$E$6:$E$1505)</f>
        <v>0</v>
      </c>
    </row>
    <row r="1628" ht="22.5" customHeight="1" spans="1:10">
      <c r="A1628" s="827"/>
      <c r="B1628" s="827"/>
      <c r="C1628" s="878"/>
      <c r="D1628" s="882"/>
      <c r="E1628" s="883"/>
      <c r="F1628" s="882"/>
      <c r="G1628" s="884"/>
      <c r="H1628" s="885"/>
      <c r="J1628" s="816">
        <f ca="1">SUMIF(表2.2024年公共财政支出决算表!$A$6:$A$1505,E1628,表2.2024年公共财政支出决算表!$E$6:$E$1505)</f>
        <v>0</v>
      </c>
    </row>
    <row r="1629" ht="22.5" customHeight="1" spans="1:10">
      <c r="A1629" s="827"/>
      <c r="B1629" s="827"/>
      <c r="C1629" s="878"/>
      <c r="D1629" s="832"/>
      <c r="E1629" s="827">
        <v>231</v>
      </c>
      <c r="F1629" s="828" t="s">
        <v>4004</v>
      </c>
      <c r="G1629" s="829">
        <f>SUM(G1630,G1632,G1637,G1642,G1658,C875)</f>
        <v>70228.537</v>
      </c>
      <c r="H1629" s="830">
        <f>SUM(H1630,H1632,H1637,H1642,H1658,D875)</f>
        <v>70229</v>
      </c>
      <c r="J1629" s="816">
        <f ca="1">SUMIF(表2.2024年公共财政支出决算表!$A$6:$A$1505,E1629,表2.2024年公共财政支出决算表!$E$6:$E$1505)</f>
        <v>8229</v>
      </c>
    </row>
    <row r="1630" ht="22.5" customHeight="1" spans="1:10">
      <c r="A1630" s="827"/>
      <c r="B1630" s="827"/>
      <c r="C1630" s="878"/>
      <c r="D1630" s="832"/>
      <c r="E1630" s="827">
        <v>23101</v>
      </c>
      <c r="F1630" s="849" t="s">
        <v>4005</v>
      </c>
      <c r="G1630" s="829">
        <f>G1631</f>
        <v>0</v>
      </c>
      <c r="H1630" s="830">
        <f>H1631</f>
        <v>0</v>
      </c>
      <c r="J1630" s="816">
        <f ca="1">SUMIF(表2.2024年公共财政支出决算表!$A$6:$A$1505,E1630,表2.2024年公共财政支出决算表!$E$6:$E$1505)</f>
        <v>0</v>
      </c>
    </row>
    <row r="1631" ht="22.5" customHeight="1" spans="1:10">
      <c r="A1631" s="827"/>
      <c r="B1631" s="827"/>
      <c r="C1631" s="878"/>
      <c r="D1631" s="832"/>
      <c r="E1631" s="827">
        <v>2310101</v>
      </c>
      <c r="F1631" s="886" t="s">
        <v>4006</v>
      </c>
      <c r="G1631" s="833"/>
      <c r="H1631" s="834"/>
      <c r="J1631" s="816">
        <f ca="1">SUMIF(表2.2024年公共财政支出决算表!$A$6:$A$1505,E1631,表2.2024年公共财政支出决算表!$E$6:$E$1505)</f>
        <v>0</v>
      </c>
    </row>
    <row r="1632" ht="22.5" customHeight="1" spans="1:10">
      <c r="A1632" s="827"/>
      <c r="B1632" s="827"/>
      <c r="C1632" s="878"/>
      <c r="D1632" s="832"/>
      <c r="E1632" s="827">
        <v>23102</v>
      </c>
      <c r="F1632" s="849" t="s">
        <v>4007</v>
      </c>
      <c r="G1632" s="829">
        <f>SUM(G1633:G1636)</f>
        <v>0</v>
      </c>
      <c r="H1632" s="830">
        <f>SUM(H1633:H1636)</f>
        <v>0</v>
      </c>
      <c r="J1632" s="816">
        <f ca="1">SUMIF(表2.2024年公共财政支出决算表!$A$6:$A$1505,E1632,表2.2024年公共财政支出决算表!$E$6:$E$1505)</f>
        <v>0</v>
      </c>
    </row>
    <row r="1633" ht="22.5" customHeight="1" spans="1:10">
      <c r="A1633" s="827"/>
      <c r="B1633" s="827"/>
      <c r="C1633" s="878"/>
      <c r="D1633" s="832"/>
      <c r="E1633" s="827">
        <v>2310201</v>
      </c>
      <c r="F1633" s="886" t="s">
        <v>4008</v>
      </c>
      <c r="G1633" s="833"/>
      <c r="H1633" s="834"/>
      <c r="J1633" s="816">
        <f ca="1">SUMIF(表2.2024年公共财政支出决算表!$A$6:$A$1505,E1633,表2.2024年公共财政支出决算表!$E$6:$E$1505)</f>
        <v>0</v>
      </c>
    </row>
    <row r="1634" ht="22.5" customHeight="1" spans="1:10">
      <c r="A1634" s="827"/>
      <c r="B1634" s="827"/>
      <c r="C1634" s="878"/>
      <c r="D1634" s="832"/>
      <c r="E1634" s="827">
        <v>2310202</v>
      </c>
      <c r="F1634" s="886" t="s">
        <v>4009</v>
      </c>
      <c r="G1634" s="833"/>
      <c r="H1634" s="834"/>
      <c r="J1634" s="816">
        <f ca="1">SUMIF(表2.2024年公共财政支出决算表!$A$6:$A$1505,E1634,表2.2024年公共财政支出决算表!$E$6:$E$1505)</f>
        <v>0</v>
      </c>
    </row>
    <row r="1635" ht="22.5" customHeight="1" spans="1:10">
      <c r="A1635" s="827"/>
      <c r="B1635" s="827"/>
      <c r="C1635" s="878"/>
      <c r="D1635" s="832"/>
      <c r="E1635" s="827">
        <v>2310203</v>
      </c>
      <c r="F1635" s="886" t="s">
        <v>4010</v>
      </c>
      <c r="G1635" s="833"/>
      <c r="H1635" s="834"/>
      <c r="J1635" s="816">
        <f ca="1">SUMIF(表2.2024年公共财政支出决算表!$A$6:$A$1505,E1635,表2.2024年公共财政支出决算表!$E$6:$E$1505)</f>
        <v>0</v>
      </c>
    </row>
    <row r="1636" ht="22.5" customHeight="1" spans="1:10">
      <c r="A1636" s="827"/>
      <c r="B1636" s="827"/>
      <c r="C1636" s="878"/>
      <c r="D1636" s="832"/>
      <c r="E1636" s="827">
        <v>2310299</v>
      </c>
      <c r="F1636" s="886" t="s">
        <v>4011</v>
      </c>
      <c r="G1636" s="833"/>
      <c r="H1636" s="834"/>
      <c r="J1636" s="816">
        <f ca="1">SUMIF(表2.2024年公共财政支出决算表!$A$6:$A$1505,E1636,表2.2024年公共财政支出决算表!$E$6:$E$1505)</f>
        <v>0</v>
      </c>
    </row>
    <row r="1637" ht="22.5" customHeight="1" spans="1:10">
      <c r="A1637" s="827"/>
      <c r="B1637" s="827"/>
      <c r="C1637" s="878"/>
      <c r="D1637" s="832"/>
      <c r="E1637" s="827">
        <v>23103</v>
      </c>
      <c r="F1637" s="849" t="s">
        <v>4012</v>
      </c>
      <c r="G1637" s="829">
        <f>SUM(G1638:G1641)</f>
        <v>8228.537</v>
      </c>
      <c r="H1637" s="830">
        <f>SUM(H1638:H1641)</f>
        <v>8229</v>
      </c>
      <c r="J1637" s="816">
        <f ca="1">SUMIF(表2.2024年公共财政支出决算表!$A$6:$A$1505,E1637,表2.2024年公共财政支出决算表!$E$6:$E$1505)</f>
        <v>8229</v>
      </c>
    </row>
    <row r="1638" ht="22.5" customHeight="1" spans="1:10">
      <c r="A1638" s="827"/>
      <c r="B1638" s="827"/>
      <c r="C1638" s="878"/>
      <c r="D1638" s="832"/>
      <c r="E1638" s="827">
        <v>2310301</v>
      </c>
      <c r="F1638" s="886" t="s">
        <v>4013</v>
      </c>
      <c r="G1638" s="833">
        <v>5138</v>
      </c>
      <c r="H1638" s="834">
        <v>5138</v>
      </c>
      <c r="J1638" s="816">
        <f ca="1">SUMIF(表2.2024年公共财政支出决算表!$A$6:$A$1505,E1638,表2.2024年公共财政支出决算表!$E$6:$E$1505)</f>
        <v>5138</v>
      </c>
    </row>
    <row r="1639" ht="22.5" customHeight="1" spans="1:10">
      <c r="A1639" s="827"/>
      <c r="B1639" s="827"/>
      <c r="C1639" s="878"/>
      <c r="D1639" s="832"/>
      <c r="E1639" s="827">
        <v>2310302</v>
      </c>
      <c r="F1639" s="886" t="s">
        <v>4014</v>
      </c>
      <c r="G1639" s="833"/>
      <c r="H1639" s="834"/>
      <c r="J1639" s="816">
        <f ca="1">SUMIF(表2.2024年公共财政支出决算表!$A$6:$A$1505,E1639,表2.2024年公共财政支出决算表!$E$6:$E$1505)</f>
        <v>0</v>
      </c>
    </row>
    <row r="1640" ht="22.5" customHeight="1" spans="1:10">
      <c r="A1640" s="827"/>
      <c r="B1640" s="827"/>
      <c r="C1640" s="878"/>
      <c r="D1640" s="832"/>
      <c r="E1640" s="827">
        <v>2310303</v>
      </c>
      <c r="F1640" s="886" t="s">
        <v>4015</v>
      </c>
      <c r="G1640" s="833">
        <v>90.537</v>
      </c>
      <c r="H1640" s="834">
        <v>91</v>
      </c>
      <c r="J1640" s="816">
        <f ca="1">SUMIF(表2.2024年公共财政支出决算表!$A$6:$A$1505,E1640,表2.2024年公共财政支出决算表!$E$6:$E$1505)</f>
        <v>91</v>
      </c>
    </row>
    <row r="1641" ht="22.5" customHeight="1" spans="1:10">
      <c r="A1641" s="827"/>
      <c r="B1641" s="827"/>
      <c r="C1641" s="878"/>
      <c r="D1641" s="832"/>
      <c r="E1641" s="827">
        <v>2310399</v>
      </c>
      <c r="F1641" s="886" t="s">
        <v>4016</v>
      </c>
      <c r="G1641" s="833">
        <v>3000</v>
      </c>
      <c r="H1641" s="834">
        <v>3000</v>
      </c>
      <c r="J1641" s="816">
        <f ca="1">SUMIF(表2.2024年公共财政支出决算表!$A$6:$A$1505,E1641,表2.2024年公共财政支出决算表!$E$6:$E$1505)</f>
        <v>3000</v>
      </c>
    </row>
    <row r="1642" ht="22.5" customHeight="1" spans="1:10">
      <c r="A1642" s="827"/>
      <c r="B1642" s="827"/>
      <c r="C1642" s="881"/>
      <c r="D1642" s="832"/>
      <c r="E1642" s="827">
        <v>23104</v>
      </c>
      <c r="F1642" s="849" t="s">
        <v>4017</v>
      </c>
      <c r="G1642" s="829">
        <f>SUM(G1643:G1657)</f>
        <v>62000</v>
      </c>
      <c r="H1642" s="830">
        <f>SUM(H1643:H1657)</f>
        <v>62000</v>
      </c>
      <c r="J1642" s="816">
        <f ca="1">SUMIF(表2.2024年公共财政支出决算表!$A$6:$A$1505,E1642,表2.2024年公共财政支出决算表!$E$6:$E$1505)</f>
        <v>0</v>
      </c>
    </row>
    <row r="1643" customHeight="1" spans="1:8">
      <c r="A1643" s="827"/>
      <c r="B1643" s="827"/>
      <c r="C1643" s="878"/>
      <c r="D1643" s="832"/>
      <c r="E1643" s="827">
        <v>2310401</v>
      </c>
      <c r="F1643" s="886" t="s">
        <v>4018</v>
      </c>
      <c r="G1643" s="833"/>
      <c r="H1643" s="834"/>
    </row>
    <row r="1644" customHeight="1" spans="1:8">
      <c r="A1644" s="827"/>
      <c r="B1644" s="827"/>
      <c r="C1644" s="878"/>
      <c r="D1644" s="832"/>
      <c r="E1644" s="827">
        <v>2310405</v>
      </c>
      <c r="F1644" s="886" t="s">
        <v>4019</v>
      </c>
      <c r="G1644" s="833"/>
      <c r="H1644" s="834"/>
    </row>
    <row r="1645" customHeight="1" spans="1:8">
      <c r="A1645" s="827"/>
      <c r="B1645" s="827"/>
      <c r="C1645" s="878"/>
      <c r="D1645" s="832"/>
      <c r="E1645" s="827">
        <v>2310411</v>
      </c>
      <c r="F1645" s="886" t="s">
        <v>4020</v>
      </c>
      <c r="G1645" s="833"/>
      <c r="H1645" s="834"/>
    </row>
    <row r="1646" customHeight="1" spans="1:8">
      <c r="A1646" s="827"/>
      <c r="B1646" s="827"/>
      <c r="C1646" s="878"/>
      <c r="D1646" s="832"/>
      <c r="E1646" s="827">
        <v>2310413</v>
      </c>
      <c r="F1646" s="886" t="s">
        <v>4021</v>
      </c>
      <c r="G1646" s="833"/>
      <c r="H1646" s="834"/>
    </row>
    <row r="1647" customHeight="1" spans="1:8">
      <c r="A1647" s="827"/>
      <c r="B1647" s="827"/>
      <c r="C1647" s="878"/>
      <c r="D1647" s="832"/>
      <c r="E1647" s="827">
        <v>2310414</v>
      </c>
      <c r="F1647" s="886" t="s">
        <v>4022</v>
      </c>
      <c r="G1647" s="833"/>
      <c r="H1647" s="834"/>
    </row>
    <row r="1648" customHeight="1" spans="1:8">
      <c r="A1648" s="827"/>
      <c r="B1648" s="827"/>
      <c r="C1648" s="878"/>
      <c r="D1648" s="832"/>
      <c r="E1648" s="827">
        <v>2310416</v>
      </c>
      <c r="F1648" s="886" t="s">
        <v>4023</v>
      </c>
      <c r="G1648" s="833"/>
      <c r="H1648" s="834"/>
    </row>
    <row r="1649" customHeight="1" spans="1:8">
      <c r="A1649" s="827"/>
      <c r="B1649" s="827"/>
      <c r="C1649" s="878"/>
      <c r="D1649" s="832"/>
      <c r="E1649" s="827">
        <v>2310417</v>
      </c>
      <c r="F1649" s="886" t="s">
        <v>4024</v>
      </c>
      <c r="G1649" s="833"/>
      <c r="H1649" s="834"/>
    </row>
    <row r="1650" customHeight="1" spans="1:8">
      <c r="A1650" s="827"/>
      <c r="B1650" s="827"/>
      <c r="C1650" s="878"/>
      <c r="D1650" s="832"/>
      <c r="E1650" s="827">
        <v>2310418</v>
      </c>
      <c r="F1650" s="886" t="s">
        <v>4025</v>
      </c>
      <c r="G1650" s="833"/>
      <c r="H1650" s="834"/>
    </row>
    <row r="1651" customHeight="1" spans="1:8">
      <c r="A1651" s="827"/>
      <c r="B1651" s="827"/>
      <c r="C1651" s="878"/>
      <c r="D1651" s="832"/>
      <c r="E1651" s="827">
        <v>2310419</v>
      </c>
      <c r="F1651" s="886" t="s">
        <v>4026</v>
      </c>
      <c r="G1651" s="833"/>
      <c r="H1651" s="834"/>
    </row>
    <row r="1652" customHeight="1" spans="1:8">
      <c r="A1652" s="827"/>
      <c r="B1652" s="827"/>
      <c r="C1652" s="878"/>
      <c r="D1652" s="832"/>
      <c r="E1652" s="827">
        <v>2310420</v>
      </c>
      <c r="F1652" s="886" t="s">
        <v>4027</v>
      </c>
      <c r="G1652" s="833"/>
      <c r="H1652" s="834"/>
    </row>
    <row r="1653" customHeight="1" spans="1:8">
      <c r="A1653" s="827"/>
      <c r="B1653" s="827"/>
      <c r="C1653" s="887"/>
      <c r="D1653" s="832"/>
      <c r="E1653" s="827">
        <v>2310431</v>
      </c>
      <c r="F1653" s="886" t="s">
        <v>4028</v>
      </c>
      <c r="G1653" s="833"/>
      <c r="H1653" s="834"/>
    </row>
    <row r="1654" customHeight="1" spans="1:8">
      <c r="A1654" s="827"/>
      <c r="B1654" s="827"/>
      <c r="C1654" s="887"/>
      <c r="D1654" s="832"/>
      <c r="E1654" s="827">
        <v>2310432</v>
      </c>
      <c r="F1654" s="886" t="s">
        <v>4029</v>
      </c>
      <c r="G1654" s="833"/>
      <c r="H1654" s="834"/>
    </row>
    <row r="1655" customHeight="1" spans="1:8">
      <c r="A1655" s="827"/>
      <c r="B1655" s="827"/>
      <c r="C1655" s="887"/>
      <c r="D1655" s="832"/>
      <c r="E1655" s="827">
        <v>2310433</v>
      </c>
      <c r="F1655" s="886" t="s">
        <v>4030</v>
      </c>
      <c r="G1655" s="833">
        <v>9000</v>
      </c>
      <c r="H1655" s="834">
        <v>9000</v>
      </c>
    </row>
    <row r="1656" customHeight="1" spans="1:8">
      <c r="A1656" s="827"/>
      <c r="B1656" s="827"/>
      <c r="C1656" s="887"/>
      <c r="D1656" s="832"/>
      <c r="E1656" s="827">
        <v>2310498</v>
      </c>
      <c r="F1656" s="886" t="s">
        <v>4031</v>
      </c>
      <c r="G1656" s="833"/>
      <c r="H1656" s="834"/>
    </row>
    <row r="1657" customHeight="1" spans="1:8">
      <c r="A1657" s="827"/>
      <c r="B1657" s="827"/>
      <c r="C1657" s="887"/>
      <c r="D1657" s="832"/>
      <c r="E1657" s="827">
        <v>2310499</v>
      </c>
      <c r="F1657" s="886" t="s">
        <v>4032</v>
      </c>
      <c r="G1657" s="833">
        <v>53000</v>
      </c>
      <c r="H1657" s="834">
        <v>53000</v>
      </c>
    </row>
    <row r="1658" customHeight="1" spans="1:8">
      <c r="A1658" s="827"/>
      <c r="B1658" s="827"/>
      <c r="C1658" s="887"/>
      <c r="D1658" s="832"/>
      <c r="E1658" s="827">
        <v>23105</v>
      </c>
      <c r="F1658" s="849" t="s">
        <v>4033</v>
      </c>
      <c r="G1658" s="829">
        <f>G1659</f>
        <v>0</v>
      </c>
      <c r="H1658" s="830">
        <f>H1659</f>
        <v>0</v>
      </c>
    </row>
    <row r="1659" customHeight="1" spans="1:8">
      <c r="A1659" s="827"/>
      <c r="B1659" s="827"/>
      <c r="C1659" s="887"/>
      <c r="D1659" s="832"/>
      <c r="E1659" s="827">
        <v>2310501</v>
      </c>
      <c r="F1659" s="832" t="s">
        <v>4034</v>
      </c>
      <c r="G1659" s="833"/>
      <c r="H1659" s="834"/>
    </row>
    <row r="1660" customHeight="1" spans="2:7">
      <c r="B1660" s="888"/>
      <c r="E1660" s="889"/>
      <c r="F1660" s="890"/>
      <c r="G1660" s="889"/>
    </row>
    <row r="1661" customHeight="1" spans="2:7">
      <c r="B1661" s="888"/>
      <c r="E1661" s="889"/>
      <c r="F1661" s="890"/>
      <c r="G1661" s="889"/>
    </row>
    <row r="1662" customHeight="1" spans="2:6">
      <c r="B1662" s="888"/>
      <c r="F1662" s="888"/>
    </row>
    <row r="1663" customHeight="1" spans="2:6">
      <c r="B1663" s="888"/>
      <c r="F1663" s="888"/>
    </row>
  </sheetData>
  <mergeCells count="1">
    <mergeCell ref="A1:G1"/>
  </mergeCells>
  <printOptions gridLines="1"/>
  <pageMargins left="0.75" right="0.75" top="1" bottom="1" header="0" footer="0"/>
  <pageSetup paperSize="1" orientation="portrait" useFirstPageNumber="1"/>
  <headerFooter>
    <oddHeader>&amp;C&amp;A</oddHeader>
    <oddFooter>&amp;CPage &amp;P</oddFooter>
    <evenHeader>&amp;C&amp;A</evenHeader>
    <evenFooter>&amp;CPage &amp;P</even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theme="9"/>
  </sheetPr>
  <dimension ref="A1:H41"/>
  <sheetViews>
    <sheetView showZeros="0" topLeftCell="A21" workbookViewId="0">
      <selection activeCell="L355" sqref="L355:L388"/>
    </sheetView>
  </sheetViews>
  <sheetFormatPr defaultColWidth="8.75" defaultRowHeight="21.75" outlineLevelCol="7"/>
  <cols>
    <col min="1" max="1" width="45.7166666666667" style="106" customWidth="1"/>
    <col min="2" max="3" width="9.125" style="106" customWidth="1"/>
    <col min="4" max="4" width="10.125" style="177" customWidth="1"/>
    <col min="5" max="5" width="9.125" style="178" customWidth="1"/>
    <col min="6" max="6" width="17" style="205" customWidth="1"/>
    <col min="7" max="32" width="9" style="106"/>
    <col min="33" max="16384" width="8.75" style="106"/>
  </cols>
  <sheetData>
    <row r="1" ht="17" customHeight="1" spans="1:1">
      <c r="A1" s="180" t="s">
        <v>9107</v>
      </c>
    </row>
    <row r="2" ht="24" customHeight="1" spans="1:8">
      <c r="A2" s="181" t="s">
        <v>9108</v>
      </c>
      <c r="B2" s="181"/>
      <c r="C2" s="181"/>
      <c r="D2" s="182"/>
      <c r="E2" s="183"/>
      <c r="F2" s="206"/>
      <c r="G2" s="186"/>
      <c r="H2" s="186"/>
    </row>
    <row r="3" ht="17" customHeight="1" spans="1:5">
      <c r="A3" s="207"/>
      <c r="B3" s="207"/>
      <c r="C3" s="207"/>
      <c r="D3" s="189" t="s">
        <v>7533</v>
      </c>
      <c r="E3" s="108"/>
    </row>
    <row r="4" ht="17" customHeight="1" spans="1:6">
      <c r="A4" s="39" t="s">
        <v>9109</v>
      </c>
      <c r="B4" s="14" t="s">
        <v>9110</v>
      </c>
      <c r="C4" s="14" t="s">
        <v>9111</v>
      </c>
      <c r="D4" s="58" t="s">
        <v>7652</v>
      </c>
      <c r="E4" s="111"/>
      <c r="F4" s="205">
        <v>1</v>
      </c>
    </row>
    <row r="5" ht="17" customHeight="1" spans="1:6">
      <c r="A5" s="67"/>
      <c r="B5" s="14"/>
      <c r="C5" s="14"/>
      <c r="D5" s="208" t="s">
        <v>4</v>
      </c>
      <c r="E5" s="192" t="s">
        <v>9112</v>
      </c>
      <c r="F5" s="205">
        <v>2</v>
      </c>
    </row>
    <row r="6" spans="1:6">
      <c r="A6" s="209" t="s">
        <v>7534</v>
      </c>
      <c r="B6" s="210">
        <f>SUM(B7:B20)</f>
        <v>155</v>
      </c>
      <c r="C6" s="210">
        <f>SUM(C7:C20)</f>
        <v>150</v>
      </c>
      <c r="D6" s="211">
        <f>C6-B6</f>
        <v>-5</v>
      </c>
      <c r="E6" s="212">
        <f t="shared" ref="E6:E42" si="0">IF(B6=0,0,D6/B6)</f>
        <v>-0.032</v>
      </c>
      <c r="F6" s="205">
        <v>3</v>
      </c>
    </row>
    <row r="7" spans="1:6">
      <c r="A7" s="213" t="s">
        <v>7535</v>
      </c>
      <c r="B7" s="214"/>
      <c r="C7" s="214"/>
      <c r="D7" s="211">
        <f t="shared" ref="D7:D42" si="1">C7-B7</f>
        <v>0</v>
      </c>
      <c r="E7" s="212">
        <f t="shared" si="0"/>
        <v>0</v>
      </c>
      <c r="F7" s="205">
        <v>4</v>
      </c>
    </row>
    <row r="8" hidden="1" spans="1:6">
      <c r="A8" s="213" t="s">
        <v>7536</v>
      </c>
      <c r="B8" s="215"/>
      <c r="C8" s="215"/>
      <c r="D8" s="211">
        <f t="shared" si="1"/>
        <v>0</v>
      </c>
      <c r="E8" s="212">
        <f t="shared" si="0"/>
        <v>0</v>
      </c>
      <c r="F8" s="205">
        <v>5</v>
      </c>
    </row>
    <row r="9" hidden="1" spans="1:6">
      <c r="A9" s="213" t="s">
        <v>7537</v>
      </c>
      <c r="B9" s="215"/>
      <c r="C9" s="215"/>
      <c r="D9" s="211">
        <f t="shared" si="1"/>
        <v>0</v>
      </c>
      <c r="E9" s="212">
        <f t="shared" si="0"/>
        <v>0</v>
      </c>
      <c r="F9" s="205">
        <v>6</v>
      </c>
    </row>
    <row r="10" hidden="1" spans="1:6">
      <c r="A10" s="213" t="s">
        <v>7538</v>
      </c>
      <c r="B10" s="215"/>
      <c r="C10" s="215"/>
      <c r="D10" s="211">
        <f t="shared" si="1"/>
        <v>0</v>
      </c>
      <c r="E10" s="212">
        <f t="shared" si="0"/>
        <v>0</v>
      </c>
      <c r="F10" s="205">
        <v>7</v>
      </c>
    </row>
    <row r="11" hidden="1" spans="1:6">
      <c r="A11" s="213" t="s">
        <v>7539</v>
      </c>
      <c r="B11" s="215"/>
      <c r="C11" s="215"/>
      <c r="D11" s="211">
        <f t="shared" si="1"/>
        <v>0</v>
      </c>
      <c r="E11" s="212">
        <f t="shared" si="0"/>
        <v>0</v>
      </c>
      <c r="F11" s="205">
        <v>8</v>
      </c>
    </row>
    <row r="12" spans="1:6">
      <c r="A12" s="213" t="s">
        <v>7540</v>
      </c>
      <c r="B12" s="215"/>
      <c r="C12" s="215"/>
      <c r="D12" s="211">
        <f t="shared" si="1"/>
        <v>0</v>
      </c>
      <c r="E12" s="212">
        <f t="shared" si="0"/>
        <v>0</v>
      </c>
      <c r="F12" s="205">
        <v>9</v>
      </c>
    </row>
    <row r="13" spans="1:6">
      <c r="A13" s="213" t="s">
        <v>7541</v>
      </c>
      <c r="B13" s="215"/>
      <c r="C13" s="215"/>
      <c r="D13" s="211">
        <f t="shared" si="1"/>
        <v>0</v>
      </c>
      <c r="E13" s="212">
        <f t="shared" si="0"/>
        <v>0</v>
      </c>
      <c r="F13" s="205">
        <v>10</v>
      </c>
    </row>
    <row r="14" spans="1:6">
      <c r="A14" s="213" t="s">
        <v>7542</v>
      </c>
      <c r="B14" s="215"/>
      <c r="C14" s="215"/>
      <c r="D14" s="211">
        <f t="shared" si="1"/>
        <v>0</v>
      </c>
      <c r="E14" s="212">
        <f t="shared" si="0"/>
        <v>0</v>
      </c>
      <c r="F14" s="205">
        <v>11</v>
      </c>
    </row>
    <row r="15" spans="1:6">
      <c r="A15" s="213" t="s">
        <v>7543</v>
      </c>
      <c r="B15" s="215"/>
      <c r="C15" s="215"/>
      <c r="D15" s="211">
        <f t="shared" si="1"/>
        <v>0</v>
      </c>
      <c r="E15" s="212">
        <f t="shared" si="0"/>
        <v>0</v>
      </c>
      <c r="F15" s="205">
        <v>12</v>
      </c>
    </row>
    <row r="16" spans="1:6">
      <c r="A16" s="213" t="s">
        <v>7544</v>
      </c>
      <c r="B16" s="215"/>
      <c r="C16" s="215"/>
      <c r="D16" s="211">
        <f t="shared" si="1"/>
        <v>0</v>
      </c>
      <c r="E16" s="212">
        <f t="shared" si="0"/>
        <v>0</v>
      </c>
      <c r="F16" s="205">
        <v>13</v>
      </c>
    </row>
    <row r="17" spans="1:6">
      <c r="A17" s="213" t="s">
        <v>7545</v>
      </c>
      <c r="B17" s="215"/>
      <c r="C17" s="215"/>
      <c r="D17" s="211">
        <f t="shared" si="1"/>
        <v>0</v>
      </c>
      <c r="E17" s="212">
        <f t="shared" si="0"/>
        <v>0</v>
      </c>
      <c r="F17" s="205">
        <v>14</v>
      </c>
    </row>
    <row r="18" spans="1:6">
      <c r="A18" s="213" t="s">
        <v>7546</v>
      </c>
      <c r="B18" s="215"/>
      <c r="C18" s="215"/>
      <c r="D18" s="211">
        <f t="shared" si="1"/>
        <v>0</v>
      </c>
      <c r="E18" s="212">
        <f t="shared" si="0"/>
        <v>0</v>
      </c>
      <c r="F18" s="205">
        <v>15</v>
      </c>
    </row>
    <row r="19" spans="1:6">
      <c r="A19" s="213" t="s">
        <v>7547</v>
      </c>
      <c r="B19" s="215"/>
      <c r="C19" s="215"/>
      <c r="D19" s="211">
        <f t="shared" si="1"/>
        <v>0</v>
      </c>
      <c r="E19" s="212">
        <f t="shared" si="0"/>
        <v>0</v>
      </c>
      <c r="F19" s="205">
        <v>16</v>
      </c>
    </row>
    <row r="20" spans="1:6">
      <c r="A20" s="213" t="s">
        <v>7548</v>
      </c>
      <c r="B20" s="216">
        <v>155</v>
      </c>
      <c r="C20" s="216">
        <v>150</v>
      </c>
      <c r="D20" s="217">
        <f t="shared" si="1"/>
        <v>-5</v>
      </c>
      <c r="E20" s="212">
        <f t="shared" si="0"/>
        <v>-0.032</v>
      </c>
      <c r="F20" s="205">
        <v>17</v>
      </c>
    </row>
    <row r="21" spans="1:6">
      <c r="A21" s="209" t="s">
        <v>7549</v>
      </c>
      <c r="B21" s="216">
        <f>SUM(B22:B25)</f>
        <v>0</v>
      </c>
      <c r="C21" s="216">
        <f>SUM(C22:C25)</f>
        <v>0</v>
      </c>
      <c r="D21" s="211">
        <f t="shared" si="1"/>
        <v>0</v>
      </c>
      <c r="E21" s="212">
        <f t="shared" si="0"/>
        <v>0</v>
      </c>
      <c r="F21" s="205">
        <v>18</v>
      </c>
    </row>
    <row r="22" spans="1:6">
      <c r="A22" s="213" t="s">
        <v>7550</v>
      </c>
      <c r="B22" s="216"/>
      <c r="C22" s="216"/>
      <c r="D22" s="211">
        <f t="shared" si="1"/>
        <v>0</v>
      </c>
      <c r="E22" s="212">
        <f t="shared" si="0"/>
        <v>0</v>
      </c>
      <c r="F22" s="205">
        <v>19</v>
      </c>
    </row>
    <row r="23" spans="1:6">
      <c r="A23" s="213" t="s">
        <v>7551</v>
      </c>
      <c r="B23" s="216"/>
      <c r="C23" s="216"/>
      <c r="D23" s="211">
        <f t="shared" si="1"/>
        <v>0</v>
      </c>
      <c r="E23" s="212">
        <f t="shared" si="0"/>
        <v>0</v>
      </c>
      <c r="F23" s="205">
        <v>20</v>
      </c>
    </row>
    <row r="24" spans="1:6">
      <c r="A24" s="213" t="s">
        <v>9113</v>
      </c>
      <c r="B24" s="216"/>
      <c r="C24" s="216"/>
      <c r="D24" s="211">
        <f t="shared" si="1"/>
        <v>0</v>
      </c>
      <c r="E24" s="212">
        <f t="shared" si="0"/>
        <v>0</v>
      </c>
      <c r="F24" s="205">
        <v>21</v>
      </c>
    </row>
    <row r="25" spans="1:6">
      <c r="A25" s="213" t="s">
        <v>7553</v>
      </c>
      <c r="B25" s="216"/>
      <c r="C25" s="216"/>
      <c r="D25" s="211">
        <f t="shared" si="1"/>
        <v>0</v>
      </c>
      <c r="E25" s="212">
        <f t="shared" si="0"/>
        <v>0</v>
      </c>
      <c r="F25" s="205">
        <v>22</v>
      </c>
    </row>
    <row r="26" spans="1:6">
      <c r="A26" s="209" t="s">
        <v>7554</v>
      </c>
      <c r="B26" s="216">
        <f>SUM(B27:B31)</f>
        <v>0</v>
      </c>
      <c r="C26" s="216">
        <f>SUM(C27:C31)</f>
        <v>0</v>
      </c>
      <c r="D26" s="211">
        <f t="shared" si="1"/>
        <v>0</v>
      </c>
      <c r="E26" s="212">
        <f t="shared" si="0"/>
        <v>0</v>
      </c>
      <c r="F26" s="205">
        <v>23</v>
      </c>
    </row>
    <row r="27" spans="1:6">
      <c r="A27" s="213" t="s">
        <v>7555</v>
      </c>
      <c r="B27" s="216"/>
      <c r="C27" s="216"/>
      <c r="D27" s="211">
        <f t="shared" si="1"/>
        <v>0</v>
      </c>
      <c r="E27" s="212">
        <f t="shared" si="0"/>
        <v>0</v>
      </c>
      <c r="F27" s="205">
        <v>24</v>
      </c>
    </row>
    <row r="28" spans="1:6">
      <c r="A28" s="213" t="s">
        <v>7556</v>
      </c>
      <c r="B28" s="216"/>
      <c r="C28" s="216"/>
      <c r="D28" s="211">
        <f t="shared" si="1"/>
        <v>0</v>
      </c>
      <c r="E28" s="212">
        <f t="shared" si="0"/>
        <v>0</v>
      </c>
      <c r="F28" s="205">
        <v>25</v>
      </c>
    </row>
    <row r="29" hidden="1" spans="1:6">
      <c r="A29" s="213" t="s">
        <v>7557</v>
      </c>
      <c r="B29" s="216"/>
      <c r="C29" s="216"/>
      <c r="D29" s="211">
        <f t="shared" si="1"/>
        <v>0</v>
      </c>
      <c r="E29" s="212">
        <f t="shared" si="0"/>
        <v>0</v>
      </c>
      <c r="F29" s="205">
        <v>26</v>
      </c>
    </row>
    <row r="30" hidden="1" spans="1:6">
      <c r="A30" s="213" t="s">
        <v>7558</v>
      </c>
      <c r="B30" s="216"/>
      <c r="C30" s="216"/>
      <c r="D30" s="211">
        <f t="shared" si="1"/>
        <v>0</v>
      </c>
      <c r="E30" s="212">
        <f t="shared" si="0"/>
        <v>0</v>
      </c>
      <c r="F30" s="205">
        <v>27</v>
      </c>
    </row>
    <row r="31" hidden="1" spans="1:6">
      <c r="A31" s="213" t="s">
        <v>7559</v>
      </c>
      <c r="B31" s="216"/>
      <c r="C31" s="216"/>
      <c r="D31" s="211">
        <f t="shared" si="1"/>
        <v>0</v>
      </c>
      <c r="E31" s="212">
        <f t="shared" si="0"/>
        <v>0</v>
      </c>
      <c r="F31" s="205">
        <v>28</v>
      </c>
    </row>
    <row r="32" spans="1:6">
      <c r="A32" s="209" t="s">
        <v>7560</v>
      </c>
      <c r="B32" s="216">
        <f>SUM(B33:B35)</f>
        <v>0</v>
      </c>
      <c r="C32" s="216">
        <f>SUM(C33:C35)</f>
        <v>0</v>
      </c>
      <c r="D32" s="211">
        <f t="shared" si="1"/>
        <v>0</v>
      </c>
      <c r="E32" s="212">
        <f t="shared" si="0"/>
        <v>0</v>
      </c>
      <c r="F32" s="205">
        <v>29</v>
      </c>
    </row>
    <row r="33" spans="1:6">
      <c r="A33" s="213" t="s">
        <v>7561</v>
      </c>
      <c r="B33" s="216"/>
      <c r="C33" s="216"/>
      <c r="D33" s="211">
        <f t="shared" si="1"/>
        <v>0</v>
      </c>
      <c r="E33" s="212">
        <f t="shared" si="0"/>
        <v>0</v>
      </c>
      <c r="F33" s="205">
        <v>30</v>
      </c>
    </row>
    <row r="34" spans="1:6">
      <c r="A34" s="213" t="s">
        <v>7562</v>
      </c>
      <c r="B34" s="215"/>
      <c r="C34" s="215"/>
      <c r="D34" s="211">
        <f t="shared" si="1"/>
        <v>0</v>
      </c>
      <c r="E34" s="212">
        <f t="shared" si="0"/>
        <v>0</v>
      </c>
      <c r="F34" s="205">
        <v>31</v>
      </c>
    </row>
    <row r="35" hidden="1" spans="1:6">
      <c r="A35" s="213" t="s">
        <v>7563</v>
      </c>
      <c r="B35" s="215"/>
      <c r="C35" s="215"/>
      <c r="D35" s="211">
        <f t="shared" si="1"/>
        <v>0</v>
      </c>
      <c r="E35" s="212">
        <f t="shared" si="0"/>
        <v>0</v>
      </c>
      <c r="F35" s="205">
        <v>32</v>
      </c>
    </row>
    <row r="36" s="177" customFormat="1" spans="1:6">
      <c r="A36" s="209" t="s">
        <v>7564</v>
      </c>
      <c r="B36" s="216"/>
      <c r="C36" s="216"/>
      <c r="D36" s="216">
        <f t="shared" si="1"/>
        <v>0</v>
      </c>
      <c r="E36" s="212">
        <f t="shared" si="0"/>
        <v>0</v>
      </c>
      <c r="F36" s="205">
        <v>33</v>
      </c>
    </row>
    <row r="37" spans="1:6">
      <c r="A37" s="218" t="s">
        <v>7565</v>
      </c>
      <c r="B37" s="210">
        <f>SUM(B6,B21,B26,B32,B36)</f>
        <v>155</v>
      </c>
      <c r="C37" s="210">
        <f>SUM(C6,C21,C26,C32,C36)</f>
        <v>150</v>
      </c>
      <c r="D37" s="211">
        <f t="shared" si="1"/>
        <v>-5</v>
      </c>
      <c r="E37" s="219">
        <f t="shared" si="0"/>
        <v>-0.032</v>
      </c>
      <c r="F37" s="205">
        <v>34</v>
      </c>
    </row>
    <row r="38" spans="1:6">
      <c r="A38" s="220" t="s">
        <v>7566</v>
      </c>
      <c r="B38" s="216">
        <v>32</v>
      </c>
      <c r="C38" s="216">
        <v>32</v>
      </c>
      <c r="D38" s="217">
        <f t="shared" si="1"/>
        <v>0</v>
      </c>
      <c r="E38" s="212">
        <f t="shared" si="0"/>
        <v>0</v>
      </c>
      <c r="F38" s="205">
        <v>35</v>
      </c>
    </row>
    <row r="39" spans="1:6">
      <c r="A39" s="220" t="s">
        <v>7567</v>
      </c>
      <c r="B39" s="216">
        <v>0</v>
      </c>
      <c r="C39" s="216"/>
      <c r="D39" s="211">
        <f t="shared" si="1"/>
        <v>0</v>
      </c>
      <c r="E39" s="212">
        <f t="shared" si="0"/>
        <v>0</v>
      </c>
      <c r="F39" s="205">
        <v>36</v>
      </c>
    </row>
    <row r="40" spans="1:6">
      <c r="A40" s="220" t="s">
        <v>7568</v>
      </c>
      <c r="B40" s="216">
        <v>0</v>
      </c>
      <c r="C40" s="216"/>
      <c r="D40" s="211">
        <f t="shared" si="1"/>
        <v>0</v>
      </c>
      <c r="E40" s="212">
        <f t="shared" si="0"/>
        <v>0</v>
      </c>
      <c r="F40" s="205">
        <v>37</v>
      </c>
    </row>
    <row r="41" s="204" customFormat="1" spans="1:6">
      <c r="A41" s="221" t="s">
        <v>7569</v>
      </c>
      <c r="B41" s="210">
        <f>SUM(B37:B40)</f>
        <v>187</v>
      </c>
      <c r="C41" s="210">
        <f>SUM(C37:C40)</f>
        <v>182</v>
      </c>
      <c r="D41" s="211">
        <f t="shared" si="1"/>
        <v>-5</v>
      </c>
      <c r="E41" s="219">
        <f t="shared" si="0"/>
        <v>-0.027</v>
      </c>
      <c r="F41" s="205">
        <v>39</v>
      </c>
    </row>
  </sheetData>
  <mergeCells count="6">
    <mergeCell ref="A2:E2"/>
    <mergeCell ref="D3:E3"/>
    <mergeCell ref="D4:E4"/>
    <mergeCell ref="A4:A5"/>
    <mergeCell ref="B4:B5"/>
    <mergeCell ref="C4:C5"/>
  </mergeCells>
  <printOptions horizontalCentered="1"/>
  <pageMargins left="0.511805555555556" right="0.511805555555556" top="0.708333333333333" bottom="0.708333333333333" header="0" footer="0"/>
  <pageSetup paperSize="9" firstPageNumber="18" orientation="portrait" blackAndWhite="1" useFirstPageNumber="1" horizontalDpi="600" verticalDpi="600"/>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theme="9"/>
  </sheetPr>
  <dimension ref="A1:IV42"/>
  <sheetViews>
    <sheetView showZeros="0" topLeftCell="A10" workbookViewId="0">
      <selection activeCell="L355" sqref="L355:L388"/>
    </sheetView>
  </sheetViews>
  <sheetFormatPr defaultColWidth="8.8" defaultRowHeight="25.5"/>
  <cols>
    <col min="1" max="1" width="44.6666666666667" style="106" customWidth="1"/>
    <col min="2" max="3" width="9.875" style="106" customWidth="1"/>
    <col min="4" max="4" width="10.25" style="177" customWidth="1"/>
    <col min="5" max="5" width="9.125" style="178" customWidth="1"/>
    <col min="6" max="6" width="9" style="179"/>
    <col min="7" max="7" width="17" style="106" customWidth="1"/>
    <col min="8" max="32" width="9" style="106"/>
    <col min="33" max="224" width="8.75" style="106" customWidth="1"/>
    <col min="225" max="251" width="9" style="106"/>
    <col min="252" max="16384" width="9" style="70"/>
  </cols>
  <sheetData>
    <row r="1" s="106" customFormat="1" ht="17" customHeight="1" spans="1:6">
      <c r="A1" s="180" t="s">
        <v>9114</v>
      </c>
      <c r="D1" s="177"/>
      <c r="E1" s="178"/>
      <c r="F1" s="179"/>
    </row>
    <row r="2" s="106" customFormat="1" ht="27" customHeight="1" spans="1:8">
      <c r="A2" s="181" t="s">
        <v>9115</v>
      </c>
      <c r="B2" s="181"/>
      <c r="C2" s="181"/>
      <c r="D2" s="182"/>
      <c r="E2" s="183"/>
      <c r="F2" s="184"/>
      <c r="G2" s="185"/>
      <c r="H2" s="186"/>
    </row>
    <row r="3" s="106" customFormat="1" ht="17" customHeight="1" spans="1:6">
      <c r="A3" s="187"/>
      <c r="B3" s="188"/>
      <c r="C3" s="188"/>
      <c r="D3" s="189" t="s">
        <v>7533</v>
      </c>
      <c r="E3" s="108"/>
      <c r="F3" s="179"/>
    </row>
    <row r="4" s="175" customFormat="1" ht="17" customHeight="1" spans="1:6">
      <c r="A4" s="67" t="s">
        <v>9109</v>
      </c>
      <c r="B4" s="14" t="s">
        <v>9110</v>
      </c>
      <c r="C4" s="14" t="s">
        <v>9111</v>
      </c>
      <c r="D4" s="59" t="s">
        <v>7652</v>
      </c>
      <c r="E4" s="111"/>
      <c r="F4" s="190"/>
    </row>
    <row r="5" s="175" customFormat="1" ht="17" customHeight="1" spans="1:6">
      <c r="A5" s="67"/>
      <c r="B5" s="14"/>
      <c r="C5" s="14"/>
      <c r="D5" s="191" t="s">
        <v>9116</v>
      </c>
      <c r="E5" s="192" t="s">
        <v>9112</v>
      </c>
      <c r="F5" s="190"/>
    </row>
    <row r="6" s="175" customFormat="1" ht="26.25" spans="1:6">
      <c r="A6" s="193" t="s">
        <v>9117</v>
      </c>
      <c r="B6" s="194">
        <f>表6.2024年国有资本经营预算支出执行情况表!D6</f>
        <v>0</v>
      </c>
      <c r="C6" s="194">
        <f>SUM(C7:C8)</f>
        <v>0</v>
      </c>
      <c r="D6" s="195">
        <f t="shared" ref="D6:D42" si="0">C6-B6</f>
        <v>0</v>
      </c>
      <c r="E6" s="196">
        <f t="shared" ref="E6:E42" si="1">IF(B6=0,0,D6/B6)</f>
        <v>0</v>
      </c>
      <c r="F6" s="190">
        <v>1</v>
      </c>
    </row>
    <row r="7" s="175" customFormat="1" ht="26.25" spans="1:6">
      <c r="A7" s="197" t="s">
        <v>9118</v>
      </c>
      <c r="B7" s="194">
        <f>表6.2024年国有资本经营预算支出执行情况表!D7</f>
        <v>0</v>
      </c>
      <c r="C7" s="194"/>
      <c r="D7" s="195">
        <f t="shared" si="0"/>
        <v>0</v>
      </c>
      <c r="E7" s="196">
        <f t="shared" si="1"/>
        <v>0</v>
      </c>
      <c r="F7" s="190">
        <v>2</v>
      </c>
    </row>
    <row r="8" s="175" customFormat="1" ht="26.25" spans="1:6">
      <c r="A8" s="197" t="s">
        <v>9119</v>
      </c>
      <c r="B8" s="194">
        <f>表6.2024年国有资本经营预算支出执行情况表!D8</f>
        <v>0</v>
      </c>
      <c r="C8" s="194"/>
      <c r="D8" s="195">
        <f t="shared" si="0"/>
        <v>0</v>
      </c>
      <c r="E8" s="196">
        <f t="shared" si="1"/>
        <v>0</v>
      </c>
      <c r="F8" s="190">
        <v>3</v>
      </c>
    </row>
    <row r="9" s="176" customFormat="1" ht="26.25" spans="1:256">
      <c r="A9" s="193" t="s">
        <v>9120</v>
      </c>
      <c r="B9" s="198">
        <f>表6.2024年国有资本经营预算支出执行情况表!D9</f>
        <v>32</v>
      </c>
      <c r="C9" s="198">
        <f>SUM(C10,C20,C29,C31,C35)</f>
        <v>32</v>
      </c>
      <c r="D9" s="199">
        <f t="shared" si="0"/>
        <v>0</v>
      </c>
      <c r="E9" s="200">
        <f t="shared" si="1"/>
        <v>0</v>
      </c>
      <c r="F9" s="190">
        <v>4</v>
      </c>
      <c r="IR9" s="136"/>
      <c r="IS9" s="136"/>
      <c r="IT9" s="136"/>
      <c r="IU9" s="136"/>
      <c r="IV9" s="136"/>
    </row>
    <row r="10" s="175" customFormat="1" ht="26.25" spans="1:6">
      <c r="A10" s="201" t="s">
        <v>9121</v>
      </c>
      <c r="B10" s="194">
        <f>SUM(B11:B19)</f>
        <v>32</v>
      </c>
      <c r="C10" s="194">
        <f>SUM(C11:C19)</f>
        <v>32</v>
      </c>
      <c r="D10" s="195">
        <f t="shared" si="0"/>
        <v>0</v>
      </c>
      <c r="E10" s="196">
        <f t="shared" si="1"/>
        <v>0</v>
      </c>
      <c r="F10" s="190">
        <v>5</v>
      </c>
    </row>
    <row r="11" s="175" customFormat="1" ht="26.25" hidden="1" spans="1:6">
      <c r="A11" s="202" t="s">
        <v>9122</v>
      </c>
      <c r="B11" s="194">
        <f>表6.2024年国有资本经营预算支出执行情况表!D11</f>
        <v>0</v>
      </c>
      <c r="C11" s="194"/>
      <c r="D11" s="195">
        <f t="shared" si="0"/>
        <v>0</v>
      </c>
      <c r="E11" s="196">
        <f t="shared" si="1"/>
        <v>0</v>
      </c>
      <c r="F11" s="190">
        <v>6</v>
      </c>
    </row>
    <row r="12" s="175" customFormat="1" ht="26.25" hidden="1" spans="1:6">
      <c r="A12" s="202" t="s">
        <v>9123</v>
      </c>
      <c r="B12" s="194">
        <f>表6.2024年国有资本经营预算支出执行情况表!D12</f>
        <v>0</v>
      </c>
      <c r="C12" s="194"/>
      <c r="D12" s="195">
        <f t="shared" si="0"/>
        <v>0</v>
      </c>
      <c r="E12" s="196">
        <f t="shared" si="1"/>
        <v>0</v>
      </c>
      <c r="F12" s="190">
        <v>7</v>
      </c>
    </row>
    <row r="13" s="175" customFormat="1" ht="26.25" hidden="1" spans="1:6">
      <c r="A13" s="202" t="s">
        <v>9124</v>
      </c>
      <c r="B13" s="194">
        <f>表6.2024年国有资本经营预算支出执行情况表!D13</f>
        <v>0</v>
      </c>
      <c r="C13" s="194"/>
      <c r="D13" s="195">
        <f t="shared" si="0"/>
        <v>0</v>
      </c>
      <c r="E13" s="196">
        <f t="shared" si="1"/>
        <v>0</v>
      </c>
      <c r="F13" s="190">
        <v>8</v>
      </c>
    </row>
    <row r="14" s="175" customFormat="1" ht="26.25" spans="1:6">
      <c r="A14" s="202" t="s">
        <v>9125</v>
      </c>
      <c r="B14" s="194">
        <f>表6.2024年国有资本经营预算支出执行情况表!D14</f>
        <v>0</v>
      </c>
      <c r="C14" s="194"/>
      <c r="D14" s="195">
        <f t="shared" si="0"/>
        <v>0</v>
      </c>
      <c r="E14" s="196">
        <f t="shared" si="1"/>
        <v>0</v>
      </c>
      <c r="F14" s="190">
        <v>9</v>
      </c>
    </row>
    <row r="15" s="175" customFormat="1" ht="26.25" spans="1:6">
      <c r="A15" s="202" t="s">
        <v>9126</v>
      </c>
      <c r="B15" s="194">
        <v>32</v>
      </c>
      <c r="C15" s="194">
        <v>32</v>
      </c>
      <c r="D15" s="195"/>
      <c r="E15" s="196">
        <f t="shared" si="1"/>
        <v>0</v>
      </c>
      <c r="F15" s="190">
        <v>10</v>
      </c>
    </row>
    <row r="16" s="175" customFormat="1" ht="26.25" spans="1:6">
      <c r="A16" s="202" t="s">
        <v>9127</v>
      </c>
      <c r="B16" s="194">
        <f>表6.2024年国有资本经营预算支出执行情况表!D16</f>
        <v>0</v>
      </c>
      <c r="C16" s="194"/>
      <c r="D16" s="195">
        <f t="shared" si="0"/>
        <v>0</v>
      </c>
      <c r="E16" s="196">
        <f t="shared" si="1"/>
        <v>0</v>
      </c>
      <c r="F16" s="190">
        <v>11</v>
      </c>
    </row>
    <row r="17" s="175" customFormat="1" ht="26.25" hidden="1" spans="1:6">
      <c r="A17" s="202" t="s">
        <v>9128</v>
      </c>
      <c r="B17" s="194">
        <f>表6.2024年国有资本经营预算支出执行情况表!D17</f>
        <v>0</v>
      </c>
      <c r="C17" s="194"/>
      <c r="D17" s="195">
        <f t="shared" si="0"/>
        <v>0</v>
      </c>
      <c r="E17" s="196">
        <f t="shared" si="1"/>
        <v>0</v>
      </c>
      <c r="F17" s="190">
        <v>12</v>
      </c>
    </row>
    <row r="18" s="175" customFormat="1" ht="26.25" hidden="1" spans="1:6">
      <c r="A18" s="202" t="s">
        <v>9129</v>
      </c>
      <c r="B18" s="194">
        <f>表6.2024年国有资本经营预算支出执行情况表!D18</f>
        <v>0</v>
      </c>
      <c r="C18" s="194"/>
      <c r="D18" s="195">
        <f t="shared" si="0"/>
        <v>0</v>
      </c>
      <c r="E18" s="196">
        <f t="shared" si="1"/>
        <v>0</v>
      </c>
      <c r="F18" s="190">
        <v>13</v>
      </c>
    </row>
    <row r="19" s="175" customFormat="1" ht="26.25" spans="1:6">
      <c r="A19" s="202" t="s">
        <v>9130</v>
      </c>
      <c r="B19" s="194">
        <f>表6.2024年国有资本经营预算支出执行情况表!D19</f>
        <v>0</v>
      </c>
      <c r="C19" s="194"/>
      <c r="D19" s="195">
        <f t="shared" si="0"/>
        <v>0</v>
      </c>
      <c r="E19" s="196">
        <f t="shared" si="1"/>
        <v>0</v>
      </c>
      <c r="F19" s="190">
        <v>14</v>
      </c>
    </row>
    <row r="20" s="175" customFormat="1" ht="26.25" spans="1:6">
      <c r="A20" s="201" t="s">
        <v>9131</v>
      </c>
      <c r="B20" s="194">
        <f>表6.2024年国有资本经营预算支出执行情况表!D20</f>
        <v>0</v>
      </c>
      <c r="C20" s="194">
        <f>SUM(C21:C28)</f>
        <v>0</v>
      </c>
      <c r="D20" s="195">
        <f t="shared" si="0"/>
        <v>0</v>
      </c>
      <c r="E20" s="196">
        <f t="shared" si="1"/>
        <v>0</v>
      </c>
      <c r="F20" s="190">
        <v>15</v>
      </c>
    </row>
    <row r="21" s="175" customFormat="1" ht="26.25" spans="1:6">
      <c r="A21" s="202" t="s">
        <v>9132</v>
      </c>
      <c r="B21" s="194">
        <f>表6.2024年国有资本经营预算支出执行情况表!D21</f>
        <v>0</v>
      </c>
      <c r="C21" s="194"/>
      <c r="D21" s="195">
        <f t="shared" si="0"/>
        <v>0</v>
      </c>
      <c r="E21" s="196">
        <f t="shared" si="1"/>
        <v>0</v>
      </c>
      <c r="F21" s="190">
        <v>16</v>
      </c>
    </row>
    <row r="22" s="175" customFormat="1" ht="26.25" hidden="1" spans="1:6">
      <c r="A22" s="202" t="s">
        <v>9133</v>
      </c>
      <c r="B22" s="194">
        <f>表6.2024年国有资本经营预算支出执行情况表!D22</f>
        <v>0</v>
      </c>
      <c r="C22" s="194"/>
      <c r="D22" s="195">
        <f t="shared" si="0"/>
        <v>0</v>
      </c>
      <c r="E22" s="196">
        <f t="shared" si="1"/>
        <v>0</v>
      </c>
      <c r="F22" s="190">
        <v>17</v>
      </c>
    </row>
    <row r="23" s="175" customFormat="1" ht="26.25" hidden="1" spans="1:6">
      <c r="A23" s="202" t="s">
        <v>9134</v>
      </c>
      <c r="B23" s="194">
        <f>表6.2024年国有资本经营预算支出执行情况表!D23</f>
        <v>0</v>
      </c>
      <c r="C23" s="194"/>
      <c r="D23" s="195">
        <f t="shared" si="0"/>
        <v>0</v>
      </c>
      <c r="E23" s="196">
        <f t="shared" si="1"/>
        <v>0</v>
      </c>
      <c r="F23" s="190">
        <v>18</v>
      </c>
    </row>
    <row r="24" s="175" customFormat="1" ht="26.25" hidden="1" spans="1:6">
      <c r="A24" s="202" t="s">
        <v>9135</v>
      </c>
      <c r="B24" s="194">
        <f>表6.2024年国有资本经营预算支出执行情况表!D24</f>
        <v>0</v>
      </c>
      <c r="C24" s="194"/>
      <c r="D24" s="195">
        <f t="shared" si="0"/>
        <v>0</v>
      </c>
      <c r="E24" s="196">
        <f t="shared" si="1"/>
        <v>0</v>
      </c>
      <c r="F24" s="190">
        <v>19</v>
      </c>
    </row>
    <row r="25" s="175" customFormat="1" ht="26.25" hidden="1" spans="1:6">
      <c r="A25" s="202" t="s">
        <v>9136</v>
      </c>
      <c r="B25" s="194">
        <f>表6.2024年国有资本经营预算支出执行情况表!D25</f>
        <v>0</v>
      </c>
      <c r="C25" s="194"/>
      <c r="D25" s="195">
        <f t="shared" si="0"/>
        <v>0</v>
      </c>
      <c r="E25" s="196">
        <f t="shared" si="1"/>
        <v>0</v>
      </c>
      <c r="F25" s="190">
        <v>20</v>
      </c>
    </row>
    <row r="26" s="175" customFormat="1" ht="26.25" hidden="1" spans="1:6">
      <c r="A26" s="202" t="s">
        <v>9137</v>
      </c>
      <c r="B26" s="194">
        <f>表6.2024年国有资本经营预算支出执行情况表!D26</f>
        <v>0</v>
      </c>
      <c r="C26" s="194"/>
      <c r="D26" s="195">
        <f t="shared" si="0"/>
        <v>0</v>
      </c>
      <c r="E26" s="196">
        <f t="shared" si="1"/>
        <v>0</v>
      </c>
      <c r="F26" s="190">
        <v>21</v>
      </c>
    </row>
    <row r="27" s="175" customFormat="1" ht="26.25" hidden="1" spans="1:6">
      <c r="A27" s="202" t="s">
        <v>9138</v>
      </c>
      <c r="B27" s="194">
        <f>表6.2024年国有资本经营预算支出执行情况表!D27</f>
        <v>0</v>
      </c>
      <c r="C27" s="194"/>
      <c r="D27" s="195">
        <f t="shared" si="0"/>
        <v>0</v>
      </c>
      <c r="E27" s="196">
        <f t="shared" si="1"/>
        <v>0</v>
      </c>
      <c r="F27" s="190">
        <v>22</v>
      </c>
    </row>
    <row r="28" s="175" customFormat="1" ht="26.25" hidden="1" spans="1:6">
      <c r="A28" s="202" t="s">
        <v>9139</v>
      </c>
      <c r="B28" s="194">
        <f>表6.2024年国有资本经营预算支出执行情况表!D28</f>
        <v>0</v>
      </c>
      <c r="C28" s="194"/>
      <c r="D28" s="195">
        <f t="shared" si="0"/>
        <v>0</v>
      </c>
      <c r="E28" s="196">
        <f t="shared" si="1"/>
        <v>0</v>
      </c>
      <c r="F28" s="190">
        <v>23</v>
      </c>
    </row>
    <row r="29" s="175" customFormat="1" ht="26.25" spans="1:6">
      <c r="A29" s="201" t="s">
        <v>9140</v>
      </c>
      <c r="B29" s="194">
        <f>表6.2024年国有资本经营预算支出执行情况表!D29</f>
        <v>0</v>
      </c>
      <c r="C29" s="194">
        <f>SUM(B30)</f>
        <v>0</v>
      </c>
      <c r="D29" s="195">
        <f t="shared" si="0"/>
        <v>0</v>
      </c>
      <c r="E29" s="196">
        <f t="shared" si="1"/>
        <v>0</v>
      </c>
      <c r="F29" s="190">
        <v>24</v>
      </c>
    </row>
    <row r="30" s="175" customFormat="1" ht="26.25" spans="1:6">
      <c r="A30" s="202" t="s">
        <v>9141</v>
      </c>
      <c r="B30" s="194">
        <f>表6.2024年国有资本经营预算支出执行情况表!D30</f>
        <v>0</v>
      </c>
      <c r="C30" s="194"/>
      <c r="D30" s="195">
        <f t="shared" si="0"/>
        <v>0</v>
      </c>
      <c r="E30" s="196">
        <f t="shared" si="1"/>
        <v>0</v>
      </c>
      <c r="F30" s="190">
        <v>25</v>
      </c>
    </row>
    <row r="31" s="175" customFormat="1" ht="26.25" spans="1:6">
      <c r="A31" s="202" t="s">
        <v>9142</v>
      </c>
      <c r="B31" s="194">
        <f>表6.2024年国有资本经营预算支出执行情况表!D31</f>
        <v>0</v>
      </c>
      <c r="C31" s="194">
        <f>SUM(C32:C34)</f>
        <v>0</v>
      </c>
      <c r="D31" s="195">
        <f t="shared" si="0"/>
        <v>0</v>
      </c>
      <c r="E31" s="196">
        <f t="shared" si="1"/>
        <v>0</v>
      </c>
      <c r="F31" s="190">
        <v>26</v>
      </c>
    </row>
    <row r="32" s="175" customFormat="1" ht="26.25" hidden="1" spans="1:6">
      <c r="A32" s="202" t="s">
        <v>9143</v>
      </c>
      <c r="B32" s="194">
        <f>表6.2024年国有资本经营预算支出执行情况表!D32</f>
        <v>0</v>
      </c>
      <c r="C32" s="194"/>
      <c r="D32" s="195">
        <f t="shared" si="0"/>
        <v>0</v>
      </c>
      <c r="E32" s="196">
        <f t="shared" si="1"/>
        <v>0</v>
      </c>
      <c r="F32" s="190">
        <v>27</v>
      </c>
    </row>
    <row r="33" s="175" customFormat="1" ht="26.25" hidden="1" spans="1:6">
      <c r="A33" s="202" t="s">
        <v>9144</v>
      </c>
      <c r="B33" s="194">
        <f>表6.2024年国有资本经营预算支出执行情况表!D33</f>
        <v>0</v>
      </c>
      <c r="C33" s="194"/>
      <c r="D33" s="195">
        <f t="shared" si="0"/>
        <v>0</v>
      </c>
      <c r="E33" s="196">
        <f t="shared" si="1"/>
        <v>0</v>
      </c>
      <c r="F33" s="190">
        <v>28</v>
      </c>
    </row>
    <row r="34" s="175" customFormat="1" ht="26.25" spans="1:6">
      <c r="A34" s="201" t="s">
        <v>9145</v>
      </c>
      <c r="B34" s="194">
        <f>表6.2024年国有资本经营预算支出执行情况表!D34</f>
        <v>0</v>
      </c>
      <c r="C34" s="194"/>
      <c r="D34" s="195">
        <f t="shared" si="0"/>
        <v>0</v>
      </c>
      <c r="E34" s="196">
        <f t="shared" si="1"/>
        <v>0</v>
      </c>
      <c r="F34" s="190">
        <v>29</v>
      </c>
    </row>
    <row r="35" s="175" customFormat="1" ht="26.25" spans="1:6">
      <c r="A35" s="202" t="s">
        <v>9146</v>
      </c>
      <c r="B35" s="194">
        <f>表6.2024年国有资本经营预算支出执行情况表!D35</f>
        <v>0</v>
      </c>
      <c r="C35" s="194">
        <f>SUM(C36)</f>
        <v>0</v>
      </c>
      <c r="D35" s="195">
        <f t="shared" si="0"/>
        <v>0</v>
      </c>
      <c r="E35" s="196">
        <f t="shared" si="1"/>
        <v>0</v>
      </c>
      <c r="F35" s="190">
        <v>30</v>
      </c>
    </row>
    <row r="36" s="175" customFormat="1" ht="26.25" spans="1:6">
      <c r="A36" s="202" t="s">
        <v>9146</v>
      </c>
      <c r="B36" s="194">
        <f>表6.2024年国有资本经营预算支出执行情况表!D36</f>
        <v>0</v>
      </c>
      <c r="C36" s="194"/>
      <c r="D36" s="195">
        <f t="shared" si="0"/>
        <v>0</v>
      </c>
      <c r="E36" s="196">
        <f t="shared" si="1"/>
        <v>0</v>
      </c>
      <c r="F36" s="190">
        <v>31</v>
      </c>
    </row>
    <row r="37" s="176" customFormat="1" ht="26.25" spans="1:256">
      <c r="A37" s="193" t="s">
        <v>9147</v>
      </c>
      <c r="B37" s="198">
        <f>表6.2024年国有资本经营预算支出执行情况表!D37</f>
        <v>32</v>
      </c>
      <c r="C37" s="198">
        <f>SUM(C6,C9)</f>
        <v>32</v>
      </c>
      <c r="D37" s="199">
        <f t="shared" si="0"/>
        <v>0</v>
      </c>
      <c r="E37" s="200">
        <f t="shared" si="1"/>
        <v>0</v>
      </c>
      <c r="F37" s="190">
        <v>32</v>
      </c>
      <c r="IR37" s="136"/>
      <c r="IS37" s="136"/>
      <c r="IT37" s="136"/>
      <c r="IU37" s="136"/>
      <c r="IV37" s="136"/>
    </row>
    <row r="38" s="175" customFormat="1" ht="26.25" spans="1:6">
      <c r="A38" s="197" t="s">
        <v>9148</v>
      </c>
      <c r="B38" s="194">
        <f>表6.2024年国有资本经营预算支出执行情况表!D38</f>
        <v>0</v>
      </c>
      <c r="C38" s="194"/>
      <c r="D38" s="195">
        <f t="shared" si="0"/>
        <v>0</v>
      </c>
      <c r="E38" s="196">
        <f t="shared" si="1"/>
        <v>0</v>
      </c>
      <c r="F38" s="190">
        <v>33</v>
      </c>
    </row>
    <row r="39" s="175" customFormat="1" ht="26.25" spans="1:6">
      <c r="A39" s="197" t="s">
        <v>9149</v>
      </c>
      <c r="B39" s="194">
        <v>155</v>
      </c>
      <c r="C39" s="194">
        <v>150</v>
      </c>
      <c r="D39" s="195">
        <f t="shared" si="0"/>
        <v>-5</v>
      </c>
      <c r="E39" s="196">
        <f t="shared" si="1"/>
        <v>-0.032</v>
      </c>
      <c r="F39" s="190">
        <v>34</v>
      </c>
    </row>
    <row r="40" s="175" customFormat="1" ht="26.25" spans="1:6">
      <c r="A40" s="197" t="s">
        <v>9150</v>
      </c>
      <c r="B40" s="194">
        <f>表6.2024年国有资本经营预算支出执行情况表!D40</f>
        <v>0</v>
      </c>
      <c r="C40" s="194"/>
      <c r="D40" s="195">
        <f t="shared" si="0"/>
        <v>0</v>
      </c>
      <c r="E40" s="196">
        <f t="shared" si="1"/>
        <v>0</v>
      </c>
      <c r="F40" s="190">
        <v>35</v>
      </c>
    </row>
    <row r="41" s="175" customFormat="1" ht="26.25" spans="1:6">
      <c r="A41" s="197" t="s">
        <v>9151</v>
      </c>
      <c r="B41" s="194">
        <f>表6.2024年国有资本经营预算支出执行情况表!D41</f>
        <v>0</v>
      </c>
      <c r="C41" s="194">
        <f>表13.2025年国有资本经营预算收入情况表!C41-C37-C38-C39-C40</f>
        <v>0</v>
      </c>
      <c r="D41" s="195">
        <f t="shared" si="0"/>
        <v>0</v>
      </c>
      <c r="E41" s="196">
        <f t="shared" si="1"/>
        <v>0</v>
      </c>
      <c r="F41" s="190">
        <v>36</v>
      </c>
    </row>
    <row r="42" s="176" customFormat="1" ht="26.25" spans="1:6">
      <c r="A42" s="203" t="s">
        <v>9152</v>
      </c>
      <c r="B42" s="198">
        <f>SUM(B37:B41)</f>
        <v>187</v>
      </c>
      <c r="C42" s="198">
        <f>SUM(C37:C41)</f>
        <v>182</v>
      </c>
      <c r="D42" s="199">
        <f t="shared" si="0"/>
        <v>-5</v>
      </c>
      <c r="E42" s="200">
        <f t="shared" si="1"/>
        <v>-0.027</v>
      </c>
      <c r="F42" s="190">
        <v>37</v>
      </c>
    </row>
  </sheetData>
  <mergeCells count="6">
    <mergeCell ref="A2:E2"/>
    <mergeCell ref="D3:E3"/>
    <mergeCell ref="D4:E4"/>
    <mergeCell ref="A4:A5"/>
    <mergeCell ref="B4:B5"/>
    <mergeCell ref="C4:C5"/>
  </mergeCells>
  <printOptions horizontalCentered="1"/>
  <pageMargins left="0.511805555555556" right="0.511805555555556" top="0.708333333333333" bottom="0.708333333333333" header="0.156944444444444" footer="0.550694444444444"/>
  <pageSetup paperSize="9" firstPageNumber="18" orientation="portrait" blackAndWhite="1" useFirstPageNumber="1" horizontalDpi="600" verticalDpi="600"/>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34">
    <tabColor theme="9"/>
  </sheetPr>
  <dimension ref="A1:H55"/>
  <sheetViews>
    <sheetView showZeros="0" zoomScale="130" zoomScaleNormal="130" workbookViewId="0">
      <pane ySplit="5" topLeftCell="A32" activePane="bottomLeft" state="frozen"/>
      <selection/>
      <selection pane="bottomLeft" activeCell="L355" sqref="L355:L388"/>
    </sheetView>
  </sheetViews>
  <sheetFormatPr defaultColWidth="8.875" defaultRowHeight="13.5" outlineLevelCol="7"/>
  <cols>
    <col min="1" max="1" width="35.5416666666667" style="94" customWidth="1"/>
    <col min="2" max="4" width="11.4083333333333" style="86" customWidth="1"/>
    <col min="5" max="5" width="11.4083333333333" style="96" customWidth="1"/>
    <col min="6" max="6" width="8.875" style="86" customWidth="1"/>
    <col min="7" max="7" width="8.875" style="146" customWidth="1"/>
    <col min="8" max="8" width="8.875" style="86" customWidth="1"/>
    <col min="9" max="16384" width="8.875" style="86"/>
  </cols>
  <sheetData>
    <row r="1" s="86" customFormat="1" ht="17" customHeight="1" spans="1:7">
      <c r="A1" s="147" t="s">
        <v>9153</v>
      </c>
      <c r="B1" s="148"/>
      <c r="C1" s="148"/>
      <c r="D1" s="149"/>
      <c r="E1" s="150"/>
      <c r="G1" s="146"/>
    </row>
    <row r="2" s="86" customFormat="1" ht="22" customHeight="1" spans="1:8">
      <c r="A2" s="151" t="s">
        <v>9154</v>
      </c>
      <c r="B2" s="152"/>
      <c r="C2" s="152"/>
      <c r="D2" s="153"/>
      <c r="E2" s="154"/>
      <c r="F2" s="9"/>
      <c r="G2" s="155"/>
      <c r="H2" s="9"/>
    </row>
    <row r="3" s="86" customFormat="1" ht="12" customHeight="1" spans="1:7">
      <c r="A3" s="94"/>
      <c r="D3" s="156"/>
      <c r="E3" s="108" t="s">
        <v>7533</v>
      </c>
      <c r="G3" s="146"/>
    </row>
    <row r="4" s="87" customFormat="1" ht="15.75" spans="1:7">
      <c r="A4" s="14" t="s">
        <v>4079</v>
      </c>
      <c r="B4" s="14" t="s">
        <v>4081</v>
      </c>
      <c r="C4" s="14" t="s">
        <v>7651</v>
      </c>
      <c r="D4" s="59" t="s">
        <v>7652</v>
      </c>
      <c r="E4" s="111"/>
      <c r="F4" s="145" t="s">
        <v>9155</v>
      </c>
      <c r="G4" s="157"/>
    </row>
    <row r="5" s="88" customFormat="1" ht="15.75" spans="1:7">
      <c r="A5" s="14"/>
      <c r="B5" s="14" t="s">
        <v>4084</v>
      </c>
      <c r="C5" s="14" t="s">
        <v>4085</v>
      </c>
      <c r="D5" s="115" t="s">
        <v>9156</v>
      </c>
      <c r="E5" s="111" t="s">
        <v>9112</v>
      </c>
      <c r="F5" s="145" t="s">
        <v>9157</v>
      </c>
      <c r="G5" s="158"/>
    </row>
    <row r="6" s="86" customFormat="1" ht="13" customHeight="1" spans="1:7">
      <c r="A6" s="159" t="s">
        <v>7587</v>
      </c>
      <c r="B6" s="159"/>
      <c r="C6" s="159"/>
      <c r="D6" s="159"/>
      <c r="E6" s="159"/>
      <c r="F6" s="160"/>
      <c r="G6" s="146">
        <v>1</v>
      </c>
    </row>
    <row r="7" s="89" customFormat="1" ht="16" customHeight="1" spans="1:7">
      <c r="A7" s="121" t="s">
        <v>7588</v>
      </c>
      <c r="B7" s="122">
        <f>SUM(B8:B14)</f>
        <v>24997</v>
      </c>
      <c r="C7" s="122">
        <f>SUM(C8:C14)</f>
        <v>26662</v>
      </c>
      <c r="D7" s="122">
        <f t="shared" ref="D7:D15" si="0">C7-B7</f>
        <v>1665</v>
      </c>
      <c r="E7" s="123">
        <f>IF(B7=0,0,D7/B7)</f>
        <v>0.067</v>
      </c>
      <c r="F7" s="89" t="str">
        <f t="shared" ref="F7:F15" si="1">IF(A7&lt;&gt;"",IF(SUM(B7:C7)&lt;&gt;0,"是","否"),"是")</f>
        <v>是</v>
      </c>
      <c r="G7" s="146">
        <v>1</v>
      </c>
    </row>
    <row r="8" s="90" customFormat="1" ht="16" customHeight="1" spans="1:7">
      <c r="A8" s="124" t="s">
        <v>7589</v>
      </c>
      <c r="B8" s="125">
        <f>表7.2024年社会保险基金收入执行情况表!D8</f>
        <v>12191</v>
      </c>
      <c r="C8" s="125">
        <v>12844</v>
      </c>
      <c r="D8" s="161">
        <f t="shared" si="0"/>
        <v>653</v>
      </c>
      <c r="E8" s="127">
        <f>IF(B8=0,0,D8/B8)</f>
        <v>0.054</v>
      </c>
      <c r="F8" s="89" t="str">
        <f t="shared" si="1"/>
        <v>是</v>
      </c>
      <c r="G8" s="146">
        <v>1</v>
      </c>
    </row>
    <row r="9" s="86" customFormat="1" ht="13" hidden="1" customHeight="1" spans="1:6">
      <c r="A9" s="162" t="s">
        <v>7590</v>
      </c>
      <c r="B9" s="163">
        <f>表7.2024年社会保险基金收入执行情况表!D9</f>
        <v>0</v>
      </c>
      <c r="C9" s="163"/>
      <c r="D9" s="164">
        <f t="shared" si="0"/>
        <v>0</v>
      </c>
      <c r="E9" s="165">
        <f t="shared" ref="E9:E14" si="2">IF(B9=0,0,D9/B9)</f>
        <v>0</v>
      </c>
      <c r="F9" s="160" t="str">
        <f t="shared" si="1"/>
        <v>否</v>
      </c>
    </row>
    <row r="10" s="91" customFormat="1" ht="16" customHeight="1" spans="1:7">
      <c r="A10" s="128" t="s">
        <v>7591</v>
      </c>
      <c r="B10" s="125">
        <f>表7.2024年社会保险基金收入执行情况表!D10</f>
        <v>37</v>
      </c>
      <c r="C10" s="125">
        <v>30</v>
      </c>
      <c r="D10" s="161">
        <f t="shared" si="0"/>
        <v>-7</v>
      </c>
      <c r="E10" s="127">
        <f t="shared" si="2"/>
        <v>-0.189</v>
      </c>
      <c r="F10" s="89" t="str">
        <f t="shared" si="1"/>
        <v>是</v>
      </c>
      <c r="G10" s="146">
        <v>1</v>
      </c>
    </row>
    <row r="11" s="86" customFormat="1" ht="13" hidden="1" customHeight="1" spans="1:6">
      <c r="A11" s="162" t="s">
        <v>7592</v>
      </c>
      <c r="B11" s="163">
        <f>表7.2024年社会保险基金收入执行情况表!D11</f>
        <v>0</v>
      </c>
      <c r="C11" s="166"/>
      <c r="D11" s="164">
        <f t="shared" si="0"/>
        <v>0</v>
      </c>
      <c r="E11" s="165">
        <f t="shared" si="2"/>
        <v>0</v>
      </c>
      <c r="F11" s="160" t="str">
        <f t="shared" si="1"/>
        <v>否</v>
      </c>
    </row>
    <row r="12" s="91" customFormat="1" ht="16" customHeight="1" spans="1:7">
      <c r="A12" s="128" t="s">
        <v>7593</v>
      </c>
      <c r="B12" s="125">
        <f>表7.2024年社会保险基金收入执行情况表!D12</f>
        <v>650</v>
      </c>
      <c r="C12" s="125">
        <v>651</v>
      </c>
      <c r="D12" s="161">
        <f t="shared" si="0"/>
        <v>1</v>
      </c>
      <c r="E12" s="127">
        <f t="shared" si="2"/>
        <v>0.002</v>
      </c>
      <c r="F12" s="89" t="str">
        <f t="shared" si="1"/>
        <v>是</v>
      </c>
      <c r="G12" s="146">
        <v>1</v>
      </c>
    </row>
    <row r="13" s="91" customFormat="1" ht="16" customHeight="1" spans="1:7">
      <c r="A13" s="128" t="s">
        <v>7594</v>
      </c>
      <c r="B13" s="125">
        <f>表7.2024年社会保险基金收入执行情况表!D13</f>
        <v>6</v>
      </c>
      <c r="C13" s="125">
        <v>6</v>
      </c>
      <c r="D13" s="161">
        <f t="shared" si="0"/>
        <v>0</v>
      </c>
      <c r="E13" s="127">
        <f t="shared" si="2"/>
        <v>0</v>
      </c>
      <c r="F13" s="89" t="str">
        <f t="shared" si="1"/>
        <v>是</v>
      </c>
      <c r="G13" s="146">
        <v>1</v>
      </c>
    </row>
    <row r="14" s="91" customFormat="1" ht="16" customHeight="1" spans="1:7">
      <c r="A14" s="128" t="s">
        <v>7595</v>
      </c>
      <c r="B14" s="125">
        <f>表7.2024年社会保险基金收入执行情况表!D14</f>
        <v>12113</v>
      </c>
      <c r="C14" s="125">
        <v>13131</v>
      </c>
      <c r="D14" s="161">
        <f t="shared" si="0"/>
        <v>1018</v>
      </c>
      <c r="E14" s="127">
        <f t="shared" si="2"/>
        <v>0.084</v>
      </c>
      <c r="F14" s="89" t="str">
        <f t="shared" si="1"/>
        <v>是</v>
      </c>
      <c r="G14" s="146">
        <v>1</v>
      </c>
    </row>
    <row r="15" s="89" customFormat="1" ht="16" customHeight="1" spans="1:7">
      <c r="A15" s="121" t="s">
        <v>7596</v>
      </c>
      <c r="B15" s="122">
        <f>表7.2024年社会保险基金收入执行情况表!D15</f>
        <v>1294</v>
      </c>
      <c r="C15" s="122">
        <f>表8.2024年社会保险基金支出执行情况表!D16</f>
        <v>1294</v>
      </c>
      <c r="D15" s="167">
        <f t="shared" si="0"/>
        <v>0</v>
      </c>
      <c r="E15" s="123"/>
      <c r="F15" s="89" t="str">
        <f t="shared" si="1"/>
        <v>是</v>
      </c>
      <c r="G15" s="146">
        <v>1</v>
      </c>
    </row>
    <row r="16" s="86" customFormat="1" ht="13" customHeight="1" spans="1:7">
      <c r="A16" s="159" t="s">
        <v>7597</v>
      </c>
      <c r="B16" s="159"/>
      <c r="C16" s="159"/>
      <c r="D16" s="159"/>
      <c r="E16" s="159"/>
      <c r="F16" s="160"/>
      <c r="G16" s="146">
        <v>1</v>
      </c>
    </row>
    <row r="17" s="89" customFormat="1" ht="16" customHeight="1" spans="1:7">
      <c r="A17" s="121" t="s">
        <v>7588</v>
      </c>
      <c r="B17" s="122">
        <f>SUM(B18:B24)</f>
        <v>17564</v>
      </c>
      <c r="C17" s="122">
        <f>SUM(C18:C24)</f>
        <v>17671</v>
      </c>
      <c r="D17" s="122">
        <f t="shared" ref="D17:D25" si="3">C17-B17</f>
        <v>107</v>
      </c>
      <c r="E17" s="123">
        <f>IF(B17=0,0,D17/B17)</f>
        <v>0.006</v>
      </c>
      <c r="F17" s="89" t="str">
        <f t="shared" ref="F17:F25" si="4">IF(A17&lt;&gt;"",IF(SUM(B17:C17)&lt;&gt;0,"是","否"),"是")</f>
        <v>是</v>
      </c>
      <c r="G17" s="146">
        <v>1</v>
      </c>
    </row>
    <row r="18" s="91" customFormat="1" ht="16" customHeight="1" spans="1:7">
      <c r="A18" s="124" t="s">
        <v>7589</v>
      </c>
      <c r="B18" s="125">
        <f>表7.2024年社会保险基金收入执行情况表!D18</f>
        <v>3568</v>
      </c>
      <c r="C18" s="125">
        <v>4767</v>
      </c>
      <c r="D18" s="161">
        <f t="shared" si="3"/>
        <v>1199</v>
      </c>
      <c r="E18" s="127">
        <f t="shared" ref="E18:E20" si="5">IF(B18=0,0,D18/B18)</f>
        <v>0.336</v>
      </c>
      <c r="F18" s="89" t="str">
        <f t="shared" si="4"/>
        <v>是</v>
      </c>
      <c r="G18" s="146">
        <v>1</v>
      </c>
    </row>
    <row r="19" s="91" customFormat="1" ht="16" customHeight="1" spans="1:7">
      <c r="A19" s="128" t="s">
        <v>7598</v>
      </c>
      <c r="B19" s="125">
        <f>表7.2024年社会保险基金收入执行情况表!D19</f>
        <v>280</v>
      </c>
      <c r="C19" s="125">
        <v>300</v>
      </c>
      <c r="D19" s="161">
        <f t="shared" si="3"/>
        <v>20</v>
      </c>
      <c r="E19" s="127">
        <f t="shared" si="5"/>
        <v>0.071</v>
      </c>
      <c r="F19" s="89" t="str">
        <f t="shared" si="4"/>
        <v>是</v>
      </c>
      <c r="G19" s="146">
        <v>1</v>
      </c>
    </row>
    <row r="20" s="91" customFormat="1" ht="16" customHeight="1" spans="1:7">
      <c r="A20" s="128" t="s">
        <v>7591</v>
      </c>
      <c r="B20" s="125">
        <f>表7.2024年社会保险基金收入执行情况表!D20</f>
        <v>1549</v>
      </c>
      <c r="C20" s="125">
        <v>81</v>
      </c>
      <c r="D20" s="161">
        <f t="shared" si="3"/>
        <v>-1468</v>
      </c>
      <c r="E20" s="127">
        <f t="shared" si="5"/>
        <v>-0.948</v>
      </c>
      <c r="F20" s="89" t="str">
        <f t="shared" si="4"/>
        <v>是</v>
      </c>
      <c r="G20" s="146">
        <v>1</v>
      </c>
    </row>
    <row r="21" s="91" customFormat="1" ht="16" customHeight="1" spans="1:7">
      <c r="A21" s="128" t="s">
        <v>7599</v>
      </c>
      <c r="B21" s="125">
        <f>表7.2024年社会保险基金收入执行情况表!D21</f>
        <v>794</v>
      </c>
      <c r="C21" s="125">
        <v>817</v>
      </c>
      <c r="D21" s="161">
        <f t="shared" si="3"/>
        <v>23</v>
      </c>
      <c r="E21" s="127"/>
      <c r="F21" s="89" t="str">
        <f t="shared" si="4"/>
        <v>是</v>
      </c>
      <c r="G21" s="146">
        <v>1</v>
      </c>
    </row>
    <row r="22" s="91" customFormat="1" ht="16" customHeight="1" spans="1:7">
      <c r="A22" s="128" t="s">
        <v>7593</v>
      </c>
      <c r="B22" s="125">
        <f>表7.2024年社会保险基金收入执行情况表!D22</f>
        <v>52</v>
      </c>
      <c r="C22" s="125">
        <v>67</v>
      </c>
      <c r="D22" s="161">
        <f t="shared" si="3"/>
        <v>15</v>
      </c>
      <c r="E22" s="127">
        <f t="shared" ref="E22:E24" si="6">IF(B22=0,0,D22/B22)</f>
        <v>0.288</v>
      </c>
      <c r="F22" s="89" t="str">
        <f t="shared" si="4"/>
        <v>是</v>
      </c>
      <c r="G22" s="146">
        <v>1</v>
      </c>
    </row>
    <row r="23" s="91" customFormat="1" ht="16" customHeight="1" spans="1:7">
      <c r="A23" s="128" t="s">
        <v>7594</v>
      </c>
      <c r="B23" s="125">
        <f>表7.2024年社会保险基金收入执行情况表!D23</f>
        <v>994</v>
      </c>
      <c r="C23" s="125">
        <v>4</v>
      </c>
      <c r="D23" s="161">
        <f t="shared" si="3"/>
        <v>-990</v>
      </c>
      <c r="E23" s="127">
        <f t="shared" si="6"/>
        <v>-0.996</v>
      </c>
      <c r="F23" s="89" t="str">
        <f t="shared" si="4"/>
        <v>是</v>
      </c>
      <c r="G23" s="146">
        <v>1</v>
      </c>
    </row>
    <row r="24" s="91" customFormat="1" ht="16" customHeight="1" spans="1:7">
      <c r="A24" s="128" t="s">
        <v>7595</v>
      </c>
      <c r="B24" s="125">
        <f>表7.2024年社会保险基金收入执行情况表!D24</f>
        <v>10327</v>
      </c>
      <c r="C24" s="125">
        <v>11635</v>
      </c>
      <c r="D24" s="161">
        <f t="shared" si="3"/>
        <v>1308</v>
      </c>
      <c r="E24" s="127">
        <f t="shared" si="6"/>
        <v>0.127</v>
      </c>
      <c r="F24" s="89" t="str">
        <f t="shared" si="4"/>
        <v>是</v>
      </c>
      <c r="G24" s="146">
        <v>1</v>
      </c>
    </row>
    <row r="25" s="142" customFormat="1" ht="18" customHeight="1" spans="1:7">
      <c r="A25" s="121" t="s">
        <v>7596</v>
      </c>
      <c r="B25" s="122">
        <f>表7.2024年社会保险基金收入执行情况表!D25</f>
        <v>44871</v>
      </c>
      <c r="C25" s="122">
        <f>表8.2024年社会保险基金支出执行情况表!D27</f>
        <v>43633</v>
      </c>
      <c r="D25" s="167">
        <f t="shared" si="3"/>
        <v>-1238</v>
      </c>
      <c r="E25" s="123"/>
      <c r="F25" s="89" t="str">
        <f t="shared" si="4"/>
        <v>是</v>
      </c>
      <c r="G25" s="146">
        <v>1</v>
      </c>
    </row>
    <row r="26" s="143" customFormat="1" ht="13" customHeight="1" spans="1:7">
      <c r="A26" s="159" t="s">
        <v>7600</v>
      </c>
      <c r="B26" s="159"/>
      <c r="C26" s="159"/>
      <c r="D26" s="159"/>
      <c r="E26" s="159"/>
      <c r="F26" s="160"/>
      <c r="G26" s="146">
        <v>1</v>
      </c>
    </row>
    <row r="27" s="91" customFormat="1" ht="18" customHeight="1" spans="1:7">
      <c r="A27" s="121" t="s">
        <v>7588</v>
      </c>
      <c r="B27" s="122">
        <f>SUM(B28:B33)</f>
        <v>20116</v>
      </c>
      <c r="C27" s="122">
        <f>SUM(C28:C33)</f>
        <v>20218</v>
      </c>
      <c r="D27" s="122">
        <f t="shared" ref="D27:D34" si="7">C27-B27</f>
        <v>102</v>
      </c>
      <c r="E27" s="168">
        <f t="shared" ref="E27:E34" si="8">IF(B27=0,0,D27/B27)</f>
        <v>0.005</v>
      </c>
      <c r="F27" s="89" t="str">
        <f t="shared" ref="F27:F34" si="9">IF(A27&lt;&gt;"",IF(SUM(B27:C27)&lt;&gt;0,"是","否"),"是")</f>
        <v>是</v>
      </c>
      <c r="G27" s="146">
        <v>1</v>
      </c>
    </row>
    <row r="28" s="91" customFormat="1" ht="16" customHeight="1" spans="1:7">
      <c r="A28" s="124" t="s">
        <v>7589</v>
      </c>
      <c r="B28" s="125">
        <f>表7.2024年社会保险基金收入执行情况表!D28</f>
        <v>15898</v>
      </c>
      <c r="C28" s="125">
        <v>16096</v>
      </c>
      <c r="D28" s="161">
        <f t="shared" si="7"/>
        <v>198</v>
      </c>
      <c r="E28" s="127">
        <f t="shared" si="8"/>
        <v>0.012</v>
      </c>
      <c r="F28" s="89" t="str">
        <f t="shared" si="9"/>
        <v>是</v>
      </c>
      <c r="G28" s="146">
        <v>1</v>
      </c>
    </row>
    <row r="29" s="91" customFormat="1" ht="16" customHeight="1" spans="1:7">
      <c r="A29" s="128" t="s">
        <v>7598</v>
      </c>
      <c r="B29" s="125">
        <f>表7.2024年社会保险基金收入执行情况表!D29</f>
        <v>3602</v>
      </c>
      <c r="C29" s="125">
        <v>3602</v>
      </c>
      <c r="D29" s="161">
        <f t="shared" si="7"/>
        <v>0</v>
      </c>
      <c r="E29" s="127">
        <f t="shared" si="8"/>
        <v>0</v>
      </c>
      <c r="F29" s="89" t="str">
        <f t="shared" si="9"/>
        <v>是</v>
      </c>
      <c r="G29" s="146">
        <v>1</v>
      </c>
    </row>
    <row r="30" s="91" customFormat="1" ht="16" customHeight="1" spans="1:7">
      <c r="A30" s="128" t="s">
        <v>7591</v>
      </c>
      <c r="B30" s="125">
        <f>表7.2024年社会保险基金收入执行情况表!D30</f>
        <v>85</v>
      </c>
      <c r="C30" s="125">
        <v>100</v>
      </c>
      <c r="D30" s="161">
        <f t="shared" si="7"/>
        <v>15</v>
      </c>
      <c r="E30" s="127">
        <f t="shared" si="8"/>
        <v>0.176</v>
      </c>
      <c r="F30" s="89" t="str">
        <f t="shared" si="9"/>
        <v>是</v>
      </c>
      <c r="G30" s="146">
        <v>1</v>
      </c>
    </row>
    <row r="31" s="91" customFormat="1" ht="16" customHeight="1" spans="1:7">
      <c r="A31" s="128" t="s">
        <v>7601</v>
      </c>
      <c r="B31" s="125">
        <f>表7.2024年社会保险基金收入执行情况表!D31</f>
        <v>531</v>
      </c>
      <c r="C31" s="125">
        <v>420</v>
      </c>
      <c r="D31" s="161">
        <f t="shared" si="7"/>
        <v>-111</v>
      </c>
      <c r="E31" s="127">
        <f t="shared" si="8"/>
        <v>-0.209</v>
      </c>
      <c r="F31" s="89" t="str">
        <f t="shared" si="9"/>
        <v>是</v>
      </c>
      <c r="G31" s="146">
        <v>1</v>
      </c>
    </row>
    <row r="32" s="86" customFormat="1" ht="13" hidden="1" customHeight="1" spans="1:6">
      <c r="A32" s="162" t="s">
        <v>9158</v>
      </c>
      <c r="B32" s="163">
        <f>表7.2024年社会保险基金收入执行情况表!D32</f>
        <v>0</v>
      </c>
      <c r="C32" s="163"/>
      <c r="D32" s="164">
        <f t="shared" si="7"/>
        <v>0</v>
      </c>
      <c r="E32" s="165">
        <f t="shared" si="8"/>
        <v>0</v>
      </c>
      <c r="F32" s="160" t="str">
        <f t="shared" si="9"/>
        <v>否</v>
      </c>
    </row>
    <row r="33" s="86" customFormat="1" ht="13" hidden="1" customHeight="1" spans="1:6">
      <c r="A33" s="162" t="s">
        <v>7603</v>
      </c>
      <c r="B33" s="163">
        <f>表7.2024年社会保险基金收入执行情况表!D33</f>
        <v>0</v>
      </c>
      <c r="C33" s="163"/>
      <c r="D33" s="164">
        <f t="shared" si="7"/>
        <v>0</v>
      </c>
      <c r="E33" s="165">
        <f t="shared" si="8"/>
        <v>0</v>
      </c>
      <c r="F33" s="160" t="str">
        <f t="shared" si="9"/>
        <v>否</v>
      </c>
    </row>
    <row r="34" s="91" customFormat="1" ht="16" customHeight="1" spans="1:7">
      <c r="A34" s="121" t="s">
        <v>7596</v>
      </c>
      <c r="B34" s="122">
        <f>表7.2024年社会保险基金收入执行情况表!D34</f>
        <v>6262</v>
      </c>
      <c r="C34" s="122">
        <f>表8.2024年社会保险基金支出执行情况表!D38</f>
        <v>5906</v>
      </c>
      <c r="D34" s="167">
        <f t="shared" si="7"/>
        <v>-356</v>
      </c>
      <c r="E34" s="168">
        <f t="shared" si="8"/>
        <v>-0.057</v>
      </c>
      <c r="F34" s="89" t="str">
        <f t="shared" si="9"/>
        <v>是</v>
      </c>
      <c r="G34" s="146">
        <v>1</v>
      </c>
    </row>
    <row r="35" s="86" customFormat="1" ht="13" customHeight="1" spans="1:7">
      <c r="A35" s="159" t="s">
        <v>7604</v>
      </c>
      <c r="B35" s="159"/>
      <c r="C35" s="159"/>
      <c r="D35" s="159"/>
      <c r="E35" s="159"/>
      <c r="F35" s="160"/>
      <c r="G35" s="146">
        <v>1</v>
      </c>
    </row>
    <row r="36" s="91" customFormat="1" ht="16" customHeight="1" spans="1:7">
      <c r="A36" s="121" t="s">
        <v>7588</v>
      </c>
      <c r="B36" s="122">
        <f>SUM(B37:B41)</f>
        <v>3763</v>
      </c>
      <c r="C36" s="122">
        <f>SUM(C37:C40)</f>
        <v>3299</v>
      </c>
      <c r="D36" s="122">
        <f t="shared" ref="D36:D42" si="10">C36-B36</f>
        <v>-464</v>
      </c>
      <c r="E36" s="168">
        <f t="shared" ref="E36:E42" si="11">IF(B36=0,0,D36/B36)</f>
        <v>-0.123</v>
      </c>
      <c r="F36" s="89" t="str">
        <f t="shared" ref="F36:F42" si="12">IF(A36&lt;&gt;"",IF(SUM(B36:C36)&lt;&gt;0,"是","否"),"是")</f>
        <v>是</v>
      </c>
      <c r="G36" s="146">
        <v>1</v>
      </c>
    </row>
    <row r="37" s="91" customFormat="1" ht="16" customHeight="1" spans="1:7">
      <c r="A37" s="124" t="s">
        <v>7605</v>
      </c>
      <c r="B37" s="125">
        <f>表7.2024年社会保险基金收入执行情况表!D37</f>
        <v>520</v>
      </c>
      <c r="C37" s="125">
        <v>550</v>
      </c>
      <c r="D37" s="161">
        <f t="shared" si="10"/>
        <v>30</v>
      </c>
      <c r="E37" s="127">
        <f t="shared" si="11"/>
        <v>0.058</v>
      </c>
      <c r="F37" s="89" t="str">
        <f t="shared" si="12"/>
        <v>是</v>
      </c>
      <c r="G37" s="146">
        <v>1</v>
      </c>
    </row>
    <row r="38" s="91" customFormat="1" ht="16" customHeight="1" spans="1:7">
      <c r="A38" s="128" t="s">
        <v>7598</v>
      </c>
      <c r="B38" s="125">
        <f>表7.2024年社会保险基金收入执行情况表!D38</f>
        <v>3236</v>
      </c>
      <c r="C38" s="125">
        <v>2739</v>
      </c>
      <c r="D38" s="161">
        <f t="shared" si="10"/>
        <v>-497</v>
      </c>
      <c r="E38" s="127">
        <f t="shared" si="11"/>
        <v>-0.154</v>
      </c>
      <c r="F38" s="89" t="str">
        <f t="shared" si="12"/>
        <v>是</v>
      </c>
      <c r="G38" s="146">
        <v>1</v>
      </c>
    </row>
    <row r="39" s="91" customFormat="1" ht="16" customHeight="1" spans="1:7">
      <c r="A39" s="128" t="s">
        <v>7591</v>
      </c>
      <c r="B39" s="125">
        <f>表7.2024年社会保险基金收入执行情况表!D39</f>
        <v>5</v>
      </c>
      <c r="C39" s="169">
        <v>5</v>
      </c>
      <c r="D39" s="161">
        <f t="shared" si="10"/>
        <v>0</v>
      </c>
      <c r="E39" s="127">
        <f t="shared" si="11"/>
        <v>0</v>
      </c>
      <c r="F39" s="89" t="str">
        <f t="shared" si="12"/>
        <v>是</v>
      </c>
      <c r="G39" s="146">
        <v>1</v>
      </c>
    </row>
    <row r="40" s="92" customFormat="1" ht="16" customHeight="1" spans="1:7">
      <c r="A40" s="128" t="s">
        <v>7606</v>
      </c>
      <c r="B40" s="125">
        <f>表7.2024年社会保险基金收入执行情况表!D40</f>
        <v>2</v>
      </c>
      <c r="C40" s="129">
        <v>5</v>
      </c>
      <c r="D40" s="170">
        <f t="shared" si="10"/>
        <v>3</v>
      </c>
      <c r="E40" s="127">
        <f t="shared" si="11"/>
        <v>1.5</v>
      </c>
      <c r="F40" s="89" t="str">
        <f t="shared" si="12"/>
        <v>是</v>
      </c>
      <c r="G40" s="146">
        <v>1</v>
      </c>
    </row>
    <row r="41" s="95" customFormat="1" ht="13" hidden="1" customHeight="1" spans="1:6">
      <c r="A41" s="162" t="s">
        <v>9159</v>
      </c>
      <c r="B41" s="163">
        <f>表7.2024年社会保险基金收入执行情况表!D41</f>
        <v>0</v>
      </c>
      <c r="C41" s="171"/>
      <c r="D41" s="172">
        <f t="shared" si="10"/>
        <v>0</v>
      </c>
      <c r="E41" s="165">
        <f t="shared" si="11"/>
        <v>0</v>
      </c>
      <c r="F41" s="160" t="str">
        <f t="shared" si="12"/>
        <v>否</v>
      </c>
    </row>
    <row r="42" s="95" customFormat="1" ht="13" hidden="1" customHeight="1" spans="1:6">
      <c r="A42" s="173" t="s">
        <v>7608</v>
      </c>
      <c r="B42" s="163">
        <f>表7.2024年社会保险基金收入执行情况表!D42</f>
        <v>0</v>
      </c>
      <c r="C42" s="171">
        <f>表8.2024年社会保险基金支出执行情况表!D48</f>
        <v>0</v>
      </c>
      <c r="D42" s="172">
        <f t="shared" si="10"/>
        <v>0</v>
      </c>
      <c r="E42" s="165">
        <f t="shared" si="11"/>
        <v>0</v>
      </c>
      <c r="F42" s="160" t="str">
        <f t="shared" si="12"/>
        <v>否</v>
      </c>
    </row>
    <row r="43" s="95" customFormat="1" ht="13" customHeight="1" spans="1:7">
      <c r="A43" s="159" t="s">
        <v>7609</v>
      </c>
      <c r="B43" s="159"/>
      <c r="C43" s="159"/>
      <c r="D43" s="159"/>
      <c r="E43" s="159"/>
      <c r="F43" s="160"/>
      <c r="G43" s="146">
        <v>1</v>
      </c>
    </row>
    <row r="44" s="91" customFormat="1" ht="16" customHeight="1" spans="1:7">
      <c r="A44" s="121" t="s">
        <v>7588</v>
      </c>
      <c r="B44" s="122">
        <f>SUM(B45:B50)</f>
        <v>1895</v>
      </c>
      <c r="C44" s="122">
        <f>SUM(C45:C50)</f>
        <v>2763</v>
      </c>
      <c r="D44" s="122">
        <f t="shared" ref="D44:D54" si="13">C44-B44</f>
        <v>868</v>
      </c>
      <c r="E44" s="168">
        <f t="shared" ref="E44:E47" si="14">IF(B44=0,0,D44/B44)</f>
        <v>0.458</v>
      </c>
      <c r="F44" s="89" t="str">
        <f t="shared" ref="F44:F54" si="15">IF(A44&lt;&gt;"",IF(SUM(B44:C44)&lt;&gt;0,"是","否"),"是")</f>
        <v>是</v>
      </c>
      <c r="G44" s="146">
        <v>1</v>
      </c>
    </row>
    <row r="45" s="91" customFormat="1" ht="16" customHeight="1" spans="1:7">
      <c r="A45" s="124" t="s">
        <v>7605</v>
      </c>
      <c r="B45" s="125">
        <f>表7.2024年社会保险基金收入执行情况表!D45</f>
        <v>794</v>
      </c>
      <c r="C45" s="125">
        <v>803</v>
      </c>
      <c r="D45" s="161">
        <f t="shared" si="13"/>
        <v>9</v>
      </c>
      <c r="E45" s="127">
        <f t="shared" si="14"/>
        <v>0.011</v>
      </c>
      <c r="F45" s="89" t="str">
        <f t="shared" si="15"/>
        <v>是</v>
      </c>
      <c r="G45" s="146">
        <v>1</v>
      </c>
    </row>
    <row r="46" s="86" customFormat="1" ht="13" hidden="1" customHeight="1" spans="1:6">
      <c r="A46" s="162" t="s">
        <v>7590</v>
      </c>
      <c r="B46" s="163">
        <f>表7.2024年社会保险基金收入执行情况表!D46</f>
        <v>0</v>
      </c>
      <c r="C46" s="163"/>
      <c r="D46" s="164">
        <f t="shared" si="13"/>
        <v>0</v>
      </c>
      <c r="E46" s="165">
        <f t="shared" si="14"/>
        <v>0</v>
      </c>
      <c r="F46" s="160" t="str">
        <f t="shared" si="15"/>
        <v>否</v>
      </c>
    </row>
    <row r="47" s="92" customFormat="1" ht="16" customHeight="1" spans="1:7">
      <c r="A47" s="128" t="s">
        <v>7591</v>
      </c>
      <c r="B47" s="125">
        <f>表7.2024年社会保险基金收入执行情况表!D47</f>
        <v>2</v>
      </c>
      <c r="C47" s="126">
        <v>1</v>
      </c>
      <c r="D47" s="170">
        <f t="shared" si="13"/>
        <v>-1</v>
      </c>
      <c r="E47" s="174">
        <f t="shared" si="14"/>
        <v>-1</v>
      </c>
      <c r="F47" s="89" t="str">
        <f t="shared" si="15"/>
        <v>是</v>
      </c>
      <c r="G47" s="146">
        <v>1</v>
      </c>
    </row>
    <row r="48" s="86" customFormat="1" ht="13" hidden="1" customHeight="1" spans="1:6">
      <c r="A48" s="162" t="s">
        <v>7610</v>
      </c>
      <c r="B48" s="163">
        <f>表7.2024年社会保险基金收入执行情况表!D48</f>
        <v>0</v>
      </c>
      <c r="C48" s="163"/>
      <c r="D48" s="164">
        <f t="shared" si="13"/>
        <v>0</v>
      </c>
      <c r="E48" s="165"/>
      <c r="F48" s="160" t="str">
        <f t="shared" si="15"/>
        <v>否</v>
      </c>
    </row>
    <row r="49" s="91" customFormat="1" ht="16" customHeight="1" spans="1:7">
      <c r="A49" s="128" t="s">
        <v>7606</v>
      </c>
      <c r="B49" s="125">
        <f>表7.2024年社会保险基金收入执行情况表!D49</f>
        <v>3</v>
      </c>
      <c r="C49" s="125">
        <v>1</v>
      </c>
      <c r="D49" s="161">
        <f t="shared" si="13"/>
        <v>-2</v>
      </c>
      <c r="E49" s="127">
        <f t="shared" ref="E49:E54" si="16">IF(B49=0,0,D49/B49)</f>
        <v>-0.667</v>
      </c>
      <c r="F49" s="89" t="str">
        <f t="shared" si="15"/>
        <v>是</v>
      </c>
      <c r="G49" s="146">
        <v>1</v>
      </c>
    </row>
    <row r="50" s="92" customFormat="1" ht="16" customHeight="1" spans="1:7">
      <c r="A50" s="128" t="s">
        <v>7607</v>
      </c>
      <c r="B50" s="125">
        <f>表7.2024年社会保险基金收入执行情况表!D50</f>
        <v>1096</v>
      </c>
      <c r="C50" s="129">
        <v>1958</v>
      </c>
      <c r="D50" s="170">
        <f t="shared" si="13"/>
        <v>862</v>
      </c>
      <c r="E50" s="132">
        <f t="shared" si="16"/>
        <v>0.786</v>
      </c>
      <c r="F50" s="89" t="str">
        <f t="shared" si="15"/>
        <v>是</v>
      </c>
      <c r="G50" s="146">
        <v>1</v>
      </c>
    </row>
    <row r="51" s="86" customFormat="1" ht="13" hidden="1" customHeight="1" spans="1:6">
      <c r="A51" s="173" t="s">
        <v>7608</v>
      </c>
      <c r="B51" s="163"/>
      <c r="C51" s="163"/>
      <c r="D51" s="164">
        <f t="shared" si="13"/>
        <v>0</v>
      </c>
      <c r="E51" s="165">
        <f t="shared" si="16"/>
        <v>0</v>
      </c>
      <c r="F51" s="160" t="str">
        <f t="shared" si="15"/>
        <v>否</v>
      </c>
    </row>
    <row r="52" s="144" customFormat="1" ht="16" customHeight="1" spans="1:7">
      <c r="A52" s="159" t="s">
        <v>7611</v>
      </c>
      <c r="B52" s="122">
        <f>B53+B54</f>
        <v>120762</v>
      </c>
      <c r="C52" s="122">
        <f>C53+C54</f>
        <v>121448</v>
      </c>
      <c r="D52" s="122">
        <f t="shared" si="13"/>
        <v>686</v>
      </c>
      <c r="E52" s="123">
        <f t="shared" si="16"/>
        <v>0.006</v>
      </c>
      <c r="F52" s="89" t="str">
        <f t="shared" si="15"/>
        <v>是</v>
      </c>
      <c r="G52" s="146">
        <v>1</v>
      </c>
    </row>
    <row r="53" s="91" customFormat="1" ht="18" customHeight="1" spans="1:7">
      <c r="A53" s="135" t="s">
        <v>7612</v>
      </c>
      <c r="B53" s="125">
        <f>SUBTOTAL(9,B7,B17,B27,B36,B44)</f>
        <v>68335</v>
      </c>
      <c r="C53" s="125">
        <f>SUBTOTAL(9,C7,C17,C27,C36,C44)</f>
        <v>70613</v>
      </c>
      <c r="D53" s="125">
        <f>SUBTOTAL(9,D7,D17,D27,D36,D44)</f>
        <v>2278</v>
      </c>
      <c r="E53" s="127">
        <f t="shared" si="16"/>
        <v>0.033</v>
      </c>
      <c r="F53" s="91" t="str">
        <f t="shared" si="15"/>
        <v>是</v>
      </c>
      <c r="G53" s="146">
        <v>1</v>
      </c>
    </row>
    <row r="54" s="145" customFormat="1" ht="18" customHeight="1" spans="1:7">
      <c r="A54" s="135" t="s">
        <v>7613</v>
      </c>
      <c r="B54" s="125">
        <f>SUBTOTAL(9,B15,B25,B34,B42,B51)</f>
        <v>52427</v>
      </c>
      <c r="C54" s="125">
        <f>SUBTOTAL(9,C15,C25,C34,C42,C51)+2</f>
        <v>50835</v>
      </c>
      <c r="D54" s="125">
        <f>SUBTOTAL(9,D15,D25,D34,D42,D51)+2</f>
        <v>-1592</v>
      </c>
      <c r="E54" s="127">
        <f t="shared" si="16"/>
        <v>-0.03</v>
      </c>
      <c r="F54" s="91" t="str">
        <f t="shared" si="15"/>
        <v>是</v>
      </c>
      <c r="G54" s="146">
        <v>1</v>
      </c>
    </row>
    <row r="55" ht="18" customHeight="1"/>
  </sheetData>
  <autoFilter ref="A4:F54">
    <filterColumn colId="5">
      <customFilters>
        <customFilter operator="equal" val=""/>
        <customFilter operator="equal" val="是"/>
      </customFilters>
    </filterColumn>
    <extLst/>
  </autoFilter>
  <mergeCells count="9">
    <mergeCell ref="A1:E1"/>
    <mergeCell ref="A2:E2"/>
    <mergeCell ref="D4:E4"/>
    <mergeCell ref="A6:E6"/>
    <mergeCell ref="A16:E16"/>
    <mergeCell ref="A26:E26"/>
    <mergeCell ref="A35:E35"/>
    <mergeCell ref="A43:E43"/>
    <mergeCell ref="A4:A5"/>
  </mergeCells>
  <printOptions horizontalCentered="1"/>
  <pageMargins left="0.393055555555556" right="0.472222222222222" top="0.708333333333333" bottom="0.66875" header="0" footer="0"/>
  <pageSetup paperSize="9" firstPageNumber="18" orientation="portrait" blackAndWhite="1" useFirstPageNumber="1" horizontalDpi="600" verticalDpi="600"/>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theme="9"/>
  </sheetPr>
  <dimension ref="A1:IT67"/>
  <sheetViews>
    <sheetView showZeros="0" zoomScale="115" zoomScaleNormal="115" workbookViewId="0">
      <pane ySplit="5" topLeftCell="A53" activePane="bottomLeft" state="frozen"/>
      <selection/>
      <selection pane="bottomLeft" activeCell="L355" sqref="L355:L388"/>
    </sheetView>
  </sheetViews>
  <sheetFormatPr defaultColWidth="8.875" defaultRowHeight="25.5"/>
  <cols>
    <col min="1" max="1" width="34.3916666666667" style="94" customWidth="1"/>
    <col min="2" max="2" width="13.4" style="86" customWidth="1"/>
    <col min="3" max="3" width="14.05" style="86" customWidth="1"/>
    <col min="4" max="4" width="13.35" style="95" customWidth="1"/>
    <col min="5" max="5" width="9.55833333333333" style="96" customWidth="1"/>
    <col min="6" max="6" width="8.875" style="95" customWidth="1"/>
    <col min="7" max="7" width="8.875" style="97"/>
    <col min="8" max="251" width="8.875" style="86"/>
    <col min="252" max="16384" width="8.875" style="70"/>
  </cols>
  <sheetData>
    <row r="1" s="86" customFormat="1" ht="12" customHeight="1" spans="1:254">
      <c r="A1" s="98" t="s">
        <v>9160</v>
      </c>
      <c r="D1" s="95"/>
      <c r="E1" s="96"/>
      <c r="F1" s="95"/>
      <c r="G1" s="97"/>
      <c r="IR1" s="70"/>
      <c r="IS1" s="70"/>
      <c r="IT1" s="70"/>
    </row>
    <row r="2" s="86" customFormat="1" ht="27" customHeight="1" spans="1:254">
      <c r="A2" s="99" t="s">
        <v>9161</v>
      </c>
      <c r="B2" s="100"/>
      <c r="C2" s="100"/>
      <c r="D2" s="101"/>
      <c r="E2" s="102"/>
      <c r="F2" s="103"/>
      <c r="G2" s="104"/>
      <c r="H2" s="9"/>
      <c r="IR2" s="70"/>
      <c r="IS2" s="70"/>
      <c r="IT2" s="70"/>
    </row>
    <row r="3" s="86" customFormat="1" ht="15" customHeight="1" spans="1:254">
      <c r="A3" s="105"/>
      <c r="B3" s="106"/>
      <c r="C3" s="107"/>
      <c r="D3" s="95"/>
      <c r="E3" s="108" t="s">
        <v>7533</v>
      </c>
      <c r="F3" s="95"/>
      <c r="G3" s="97"/>
      <c r="IR3" s="70"/>
      <c r="IS3" s="70"/>
      <c r="IT3" s="70"/>
    </row>
    <row r="4" s="87" customFormat="1" ht="19" customHeight="1" spans="1:254">
      <c r="A4" s="109" t="s">
        <v>4079</v>
      </c>
      <c r="B4" s="14" t="s">
        <v>4081</v>
      </c>
      <c r="C4" s="110" t="s">
        <v>7651</v>
      </c>
      <c r="D4" s="59" t="s">
        <v>7652</v>
      </c>
      <c r="E4" s="111"/>
      <c r="F4" s="112" t="s">
        <v>7617</v>
      </c>
      <c r="G4" s="113"/>
      <c r="IR4" s="93"/>
      <c r="IS4" s="93"/>
      <c r="IT4" s="93"/>
    </row>
    <row r="5" s="88" customFormat="1" ht="26.25" spans="1:254">
      <c r="A5" s="114"/>
      <c r="B5" s="14" t="s">
        <v>4084</v>
      </c>
      <c r="C5" s="14" t="s">
        <v>4085</v>
      </c>
      <c r="D5" s="115" t="s">
        <v>9156</v>
      </c>
      <c r="E5" s="111" t="s">
        <v>9112</v>
      </c>
      <c r="F5" s="112" t="s">
        <v>7619</v>
      </c>
      <c r="G5" s="116"/>
      <c r="IR5" s="93"/>
      <c r="IS5" s="93"/>
      <c r="IT5" s="93"/>
    </row>
    <row r="6" s="89" customFormat="1" spans="1:254">
      <c r="A6" s="117" t="s">
        <v>7587</v>
      </c>
      <c r="B6" s="118"/>
      <c r="C6" s="118"/>
      <c r="D6" s="118"/>
      <c r="E6" s="118"/>
      <c r="F6" s="119" t="str">
        <f t="shared" ref="F6:F18" si="0">IF(A6&lt;&gt;"",IF(SUM(B6:C6)&lt;&gt;0,"是","否"),"是")</f>
        <v>否</v>
      </c>
      <c r="G6" s="120">
        <v>1</v>
      </c>
      <c r="IR6" s="136"/>
      <c r="IS6" s="136"/>
      <c r="IT6" s="136"/>
    </row>
    <row r="7" s="89" customFormat="1" spans="1:254">
      <c r="A7" s="121" t="s">
        <v>7620</v>
      </c>
      <c r="B7" s="122">
        <f>SUBTOTAL(9,B8:B14)</f>
        <v>24997</v>
      </c>
      <c r="C7" s="122">
        <f>SUBTOTAL(9,C8:C14)</f>
        <v>26662</v>
      </c>
      <c r="D7" s="122">
        <f>SUBTOTAL(9,D8:D14)</f>
        <v>1665</v>
      </c>
      <c r="E7" s="123">
        <f>IF(B7=0,0,D7/B7)</f>
        <v>0.067</v>
      </c>
      <c r="F7" s="119" t="str">
        <f t="shared" si="0"/>
        <v>是</v>
      </c>
      <c r="G7" s="120">
        <v>1</v>
      </c>
      <c r="IR7" s="136"/>
      <c r="IS7" s="136"/>
      <c r="IT7" s="136"/>
    </row>
    <row r="8" s="90" customFormat="1" ht="21" customHeight="1" spans="1:254">
      <c r="A8" s="124" t="s">
        <v>7621</v>
      </c>
      <c r="B8" s="125">
        <f>表8.2024年社会保险基金支出执行情况表!D8</f>
        <v>11049</v>
      </c>
      <c r="C8" s="125">
        <v>12271</v>
      </c>
      <c r="D8" s="126">
        <f>C8-B8</f>
        <v>1222</v>
      </c>
      <c r="E8" s="127">
        <f>IF(B8=0,0,D8/B8)</f>
        <v>0.111</v>
      </c>
      <c r="F8" s="119" t="str">
        <f t="shared" si="0"/>
        <v>是</v>
      </c>
      <c r="G8" s="120">
        <v>1</v>
      </c>
      <c r="H8" s="91"/>
      <c r="I8" s="91"/>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c r="CK8" s="91"/>
      <c r="CL8" s="91"/>
      <c r="CM8" s="91"/>
      <c r="CN8" s="91"/>
      <c r="CO8" s="91"/>
      <c r="CP8" s="91"/>
      <c r="CQ8" s="91"/>
      <c r="CR8" s="91"/>
      <c r="CS8" s="91"/>
      <c r="CT8" s="91"/>
      <c r="CU8" s="91"/>
      <c r="CV8" s="91"/>
      <c r="CW8" s="91"/>
      <c r="CX8" s="91"/>
      <c r="CY8" s="91"/>
      <c r="CZ8" s="91"/>
      <c r="DA8" s="91"/>
      <c r="DB8" s="91"/>
      <c r="DC8" s="91"/>
      <c r="DD8" s="91"/>
      <c r="DE8" s="91"/>
      <c r="DF8" s="91"/>
      <c r="DG8" s="91"/>
      <c r="DH8" s="91"/>
      <c r="DI8" s="91"/>
      <c r="DJ8" s="91"/>
      <c r="DK8" s="91"/>
      <c r="DL8" s="91"/>
      <c r="DM8" s="91"/>
      <c r="DN8" s="91"/>
      <c r="DO8" s="91"/>
      <c r="DP8" s="91"/>
      <c r="DQ8" s="91"/>
      <c r="DR8" s="91"/>
      <c r="DS8" s="91"/>
      <c r="DT8" s="91"/>
      <c r="DU8" s="91"/>
      <c r="DV8" s="91"/>
      <c r="DW8" s="91"/>
      <c r="DX8" s="91"/>
      <c r="DY8" s="91"/>
      <c r="DZ8" s="91"/>
      <c r="EA8" s="91"/>
      <c r="EB8" s="91"/>
      <c r="EC8" s="91"/>
      <c r="ED8" s="91"/>
      <c r="EE8" s="91"/>
      <c r="EF8" s="91"/>
      <c r="EG8" s="91"/>
      <c r="EH8" s="91"/>
      <c r="EI8" s="91"/>
      <c r="EJ8" s="91"/>
      <c r="EK8" s="91"/>
      <c r="EL8" s="91"/>
      <c r="EM8" s="91"/>
      <c r="EN8" s="91"/>
      <c r="EO8" s="91"/>
      <c r="EP8" s="91"/>
      <c r="EQ8" s="91"/>
      <c r="ER8" s="91"/>
      <c r="ES8" s="91"/>
      <c r="ET8" s="91"/>
      <c r="EU8" s="91"/>
      <c r="EV8" s="91"/>
      <c r="EW8" s="91"/>
      <c r="EX8" s="91"/>
      <c r="EY8" s="91"/>
      <c r="EZ8" s="91"/>
      <c r="FA8" s="91"/>
      <c r="FB8" s="91"/>
      <c r="FC8" s="91"/>
      <c r="FD8" s="91"/>
      <c r="FE8" s="91"/>
      <c r="FF8" s="91"/>
      <c r="FG8" s="91"/>
      <c r="FH8" s="91"/>
      <c r="FI8" s="91"/>
      <c r="FJ8" s="91"/>
      <c r="FK8" s="91"/>
      <c r="FL8" s="91"/>
      <c r="FM8" s="91"/>
      <c r="FN8" s="91"/>
      <c r="FO8" s="91"/>
      <c r="FP8" s="91"/>
      <c r="FQ8" s="91"/>
      <c r="FR8" s="91"/>
      <c r="FS8" s="91"/>
      <c r="FT8" s="91"/>
      <c r="FU8" s="91"/>
      <c r="FV8" s="91"/>
      <c r="FW8" s="91"/>
      <c r="FX8" s="91"/>
      <c r="FY8" s="91"/>
      <c r="FZ8" s="91"/>
      <c r="GA8" s="91"/>
      <c r="GB8" s="91"/>
      <c r="GC8" s="91"/>
      <c r="GD8" s="91"/>
      <c r="GE8" s="91"/>
      <c r="GF8" s="91"/>
      <c r="GG8" s="91"/>
      <c r="GH8" s="91"/>
      <c r="GI8" s="91"/>
      <c r="GJ8" s="91"/>
      <c r="GK8" s="91"/>
      <c r="GL8" s="91"/>
      <c r="GM8" s="91"/>
      <c r="GN8" s="91"/>
      <c r="GO8" s="91"/>
      <c r="GP8" s="91"/>
      <c r="GQ8" s="91"/>
      <c r="GR8" s="91"/>
      <c r="GS8" s="91"/>
      <c r="GT8" s="91"/>
      <c r="GU8" s="91"/>
      <c r="GV8" s="91"/>
      <c r="GW8" s="91"/>
      <c r="GX8" s="91"/>
      <c r="GY8" s="91"/>
      <c r="GZ8" s="91"/>
      <c r="HA8" s="91"/>
      <c r="HB8" s="91"/>
      <c r="HC8" s="91"/>
      <c r="HD8" s="91"/>
      <c r="HE8" s="91"/>
      <c r="HF8" s="91"/>
      <c r="HG8" s="91"/>
      <c r="HH8" s="91"/>
      <c r="HI8" s="91"/>
      <c r="HJ8" s="91"/>
      <c r="HK8" s="91"/>
      <c r="HL8" s="91"/>
      <c r="HM8" s="91"/>
      <c r="HN8" s="91"/>
      <c r="HO8" s="91"/>
      <c r="HP8" s="91"/>
      <c r="HQ8" s="91"/>
      <c r="HR8" s="91"/>
      <c r="HS8" s="91"/>
      <c r="HT8" s="91"/>
      <c r="HU8" s="91"/>
      <c r="HV8" s="91"/>
      <c r="HW8" s="91"/>
      <c r="HX8" s="91"/>
      <c r="HY8" s="91"/>
      <c r="HZ8" s="91"/>
      <c r="IA8" s="91"/>
      <c r="IB8" s="91"/>
      <c r="IC8" s="91"/>
      <c r="ID8" s="91"/>
      <c r="IE8" s="91"/>
      <c r="IF8" s="91"/>
      <c r="IG8" s="91"/>
      <c r="IH8" s="91"/>
      <c r="II8" s="91"/>
      <c r="IJ8" s="91"/>
      <c r="IK8" s="91"/>
      <c r="IL8" s="91"/>
      <c r="IM8" s="91"/>
      <c r="IN8" s="91"/>
      <c r="IO8" s="91"/>
      <c r="IP8" s="91"/>
      <c r="IQ8" s="91"/>
      <c r="IR8" s="93"/>
      <c r="IS8" s="93"/>
      <c r="IT8" s="93"/>
    </row>
    <row r="9" s="91" customFormat="1" ht="21" customHeight="1" spans="1:254">
      <c r="A9" s="128" t="s">
        <v>7622</v>
      </c>
      <c r="B9" s="125">
        <f>表8.2024年社会保险基金支出执行情况表!D9</f>
        <v>0</v>
      </c>
      <c r="C9" s="125"/>
      <c r="D9" s="126">
        <f t="shared" ref="D9:D16" si="1">C9-B9</f>
        <v>0</v>
      </c>
      <c r="E9" s="127">
        <f t="shared" ref="E9:E14" si="2">IF(B9=0,0,D9/B9)</f>
        <v>0</v>
      </c>
      <c r="F9" s="119" t="str">
        <f t="shared" si="0"/>
        <v>否</v>
      </c>
      <c r="G9" s="120">
        <v>1</v>
      </c>
      <c r="IR9" s="93"/>
      <c r="IS9" s="93"/>
      <c r="IT9" s="93"/>
    </row>
    <row r="10" s="91" customFormat="1" ht="21" customHeight="1" spans="1:254">
      <c r="A10" s="128" t="s">
        <v>7623</v>
      </c>
      <c r="B10" s="125">
        <f>表8.2024年社会保险基金支出执行情况表!D10</f>
        <v>400</v>
      </c>
      <c r="C10" s="125">
        <v>494</v>
      </c>
      <c r="D10" s="126">
        <f t="shared" si="1"/>
        <v>94</v>
      </c>
      <c r="E10" s="127">
        <f t="shared" si="2"/>
        <v>0.235</v>
      </c>
      <c r="F10" s="119" t="str">
        <f t="shared" si="0"/>
        <v>是</v>
      </c>
      <c r="G10" s="120">
        <v>1</v>
      </c>
      <c r="H10" s="91">
        <v>0</v>
      </c>
      <c r="IR10" s="93"/>
      <c r="IS10" s="93"/>
      <c r="IT10" s="93"/>
    </row>
    <row r="11" s="91" customFormat="1" ht="21" customHeight="1" spans="1:254">
      <c r="A11" s="128" t="s">
        <v>7624</v>
      </c>
      <c r="B11" s="125">
        <f>表8.2024年社会保险基金支出执行情况表!D11</f>
        <v>0</v>
      </c>
      <c r="C11" s="125"/>
      <c r="D11" s="126">
        <f t="shared" si="1"/>
        <v>0</v>
      </c>
      <c r="E11" s="127">
        <f t="shared" si="2"/>
        <v>0</v>
      </c>
      <c r="F11" s="119" t="str">
        <f t="shared" si="0"/>
        <v>否</v>
      </c>
      <c r="G11" s="120">
        <v>1</v>
      </c>
      <c r="IR11" s="93"/>
      <c r="IS11" s="93"/>
      <c r="IT11" s="93"/>
    </row>
    <row r="12" s="92" customFormat="1" ht="21" customHeight="1" spans="1:254">
      <c r="A12" s="128" t="s">
        <v>7625</v>
      </c>
      <c r="B12" s="125">
        <f>表8.2024年社会保险基金支出执行情况表!D12</f>
        <v>648</v>
      </c>
      <c r="C12" s="129">
        <v>350</v>
      </c>
      <c r="D12" s="126">
        <f t="shared" si="1"/>
        <v>-298</v>
      </c>
      <c r="E12" s="127">
        <f t="shared" si="2"/>
        <v>-0.46</v>
      </c>
      <c r="F12" s="119" t="str">
        <f t="shared" si="0"/>
        <v>是</v>
      </c>
      <c r="G12" s="120">
        <v>1</v>
      </c>
      <c r="IR12" s="137"/>
      <c r="IS12" s="137"/>
      <c r="IT12" s="137"/>
    </row>
    <row r="13" s="91" customFormat="1" ht="21" customHeight="1" spans="1:254">
      <c r="A13" s="128" t="s">
        <v>7626</v>
      </c>
      <c r="B13" s="125">
        <f>表8.2024年社会保险基金支出执行情况表!D13</f>
        <v>16</v>
      </c>
      <c r="C13" s="125">
        <v>16</v>
      </c>
      <c r="D13" s="126">
        <f t="shared" si="1"/>
        <v>0</v>
      </c>
      <c r="E13" s="127">
        <f t="shared" si="2"/>
        <v>0</v>
      </c>
      <c r="F13" s="119" t="str">
        <f t="shared" si="0"/>
        <v>是</v>
      </c>
      <c r="G13" s="120">
        <v>1</v>
      </c>
      <c r="IR13" s="93"/>
      <c r="IS13" s="93"/>
      <c r="IT13" s="93"/>
    </row>
    <row r="14" s="91" customFormat="1" ht="21" customHeight="1" spans="1:254">
      <c r="A14" s="128" t="s">
        <v>7627</v>
      </c>
      <c r="B14" s="125">
        <f>表8.2024年社会保险基金支出执行情况表!D14</f>
        <v>12884</v>
      </c>
      <c r="C14" s="125">
        <v>13531</v>
      </c>
      <c r="D14" s="126">
        <f t="shared" si="1"/>
        <v>647</v>
      </c>
      <c r="E14" s="127">
        <f t="shared" si="2"/>
        <v>0.05</v>
      </c>
      <c r="F14" s="119" t="str">
        <f t="shared" si="0"/>
        <v>是</v>
      </c>
      <c r="G14" s="120">
        <v>1</v>
      </c>
      <c r="IR14" s="93"/>
      <c r="IS14" s="93"/>
      <c r="IT14" s="93"/>
    </row>
    <row r="15" s="89" customFormat="1" ht="21" customHeight="1" spans="1:254">
      <c r="A15" s="130" t="s">
        <v>7628</v>
      </c>
      <c r="B15" s="122">
        <f>表15.2025年社会保险基金收入执行情况表!B7-B7</f>
        <v>0</v>
      </c>
      <c r="C15" s="122">
        <f>表15.2025年社会保险基金收入执行情况表!C7-C7</f>
        <v>0</v>
      </c>
      <c r="D15" s="131">
        <f t="shared" si="1"/>
        <v>0</v>
      </c>
      <c r="E15" s="123">
        <f t="shared" ref="E13:E16" si="3">IF(B15=0,0,D15/B15)</f>
        <v>0</v>
      </c>
      <c r="F15" s="119" t="str">
        <f t="shared" si="0"/>
        <v>否</v>
      </c>
      <c r="G15" s="120">
        <v>1</v>
      </c>
      <c r="IR15" s="136"/>
      <c r="IS15" s="136"/>
      <c r="IT15" s="136"/>
    </row>
    <row r="16" s="89" customFormat="1" ht="21" customHeight="1" spans="1:254">
      <c r="A16" s="130" t="s">
        <v>7629</v>
      </c>
      <c r="B16" s="122">
        <f>表15.2025年社会保险基金收入执行情况表!B15+B15</f>
        <v>1294</v>
      </c>
      <c r="C16" s="122">
        <f>表15.2025年社会保险基金收入执行情况表!C15+C15</f>
        <v>1294</v>
      </c>
      <c r="D16" s="131">
        <f t="shared" si="1"/>
        <v>0</v>
      </c>
      <c r="E16" s="123">
        <f t="shared" si="3"/>
        <v>0</v>
      </c>
      <c r="F16" s="119" t="str">
        <f t="shared" si="0"/>
        <v>是</v>
      </c>
      <c r="G16" s="120">
        <v>1</v>
      </c>
      <c r="IR16" s="136"/>
      <c r="IS16" s="136"/>
      <c r="IT16" s="136"/>
    </row>
    <row r="17" s="89" customFormat="1" ht="21" customHeight="1" spans="1:254">
      <c r="A17" s="117" t="s">
        <v>7597</v>
      </c>
      <c r="B17" s="118"/>
      <c r="C17" s="118"/>
      <c r="D17" s="118"/>
      <c r="E17" s="118"/>
      <c r="F17" s="119" t="str">
        <f t="shared" si="0"/>
        <v>否</v>
      </c>
      <c r="G17" s="120">
        <v>1</v>
      </c>
      <c r="IR17" s="136"/>
      <c r="IS17" s="136"/>
      <c r="IT17" s="136"/>
    </row>
    <row r="18" s="89" customFormat="1" ht="21" customHeight="1" spans="1:254">
      <c r="A18" s="121" t="s">
        <v>7620</v>
      </c>
      <c r="B18" s="122">
        <f>SUBTOTAL(9,B19:B25)</f>
        <v>18802</v>
      </c>
      <c r="C18" s="122">
        <f>SUBTOTAL(9,C19:C25)</f>
        <v>20408</v>
      </c>
      <c r="D18" s="122">
        <f t="shared" ref="D18:D27" si="4">C18-B18</f>
        <v>1606</v>
      </c>
      <c r="E18" s="123">
        <f>IF(B18=0,0,D18/B18)</f>
        <v>0.085</v>
      </c>
      <c r="F18" s="119" t="str">
        <f t="shared" si="0"/>
        <v>是</v>
      </c>
      <c r="G18" s="120">
        <v>1</v>
      </c>
      <c r="IR18" s="136"/>
      <c r="IS18" s="136"/>
      <c r="IT18" s="136"/>
    </row>
    <row r="19" s="90" customFormat="1" ht="21" customHeight="1" spans="1:254">
      <c r="A19" s="124" t="s">
        <v>7621</v>
      </c>
      <c r="B19" s="125">
        <f>表8.2024年社会保险基金支出执行情况表!D19</f>
        <v>8448</v>
      </c>
      <c r="C19" s="125">
        <v>9587</v>
      </c>
      <c r="D19" s="126">
        <f t="shared" si="4"/>
        <v>1139</v>
      </c>
      <c r="E19" s="127">
        <f t="shared" ref="E19:E22" si="5">IF(B19=0,0,D19/B19)</f>
        <v>0.135</v>
      </c>
      <c r="F19" s="119" t="str">
        <f t="shared" ref="F19:F56" si="6">IF(A19&lt;&gt;"",IF(SUM(B19:C19)&lt;&gt;0,"是","否"),"是")</f>
        <v>是</v>
      </c>
      <c r="G19" s="120">
        <v>1</v>
      </c>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W19" s="91"/>
      <c r="BX19" s="91"/>
      <c r="BY19" s="91"/>
      <c r="BZ19" s="91"/>
      <c r="CA19" s="91"/>
      <c r="CB19" s="91"/>
      <c r="CC19" s="91"/>
      <c r="CD19" s="91"/>
      <c r="CE19" s="91"/>
      <c r="CF19" s="91"/>
      <c r="CG19" s="91"/>
      <c r="CH19" s="91"/>
      <c r="CI19" s="91"/>
      <c r="CJ19" s="91"/>
      <c r="CK19" s="91"/>
      <c r="CL19" s="91"/>
      <c r="CM19" s="91"/>
      <c r="CN19" s="91"/>
      <c r="CO19" s="91"/>
      <c r="CP19" s="91"/>
      <c r="CQ19" s="91"/>
      <c r="CR19" s="91"/>
      <c r="CS19" s="91"/>
      <c r="CT19" s="91"/>
      <c r="CU19" s="91"/>
      <c r="CV19" s="91"/>
      <c r="CW19" s="91"/>
      <c r="CX19" s="91"/>
      <c r="CY19" s="91"/>
      <c r="CZ19" s="91"/>
      <c r="DA19" s="91"/>
      <c r="DB19" s="91"/>
      <c r="DC19" s="91"/>
      <c r="DD19" s="91"/>
      <c r="DE19" s="91"/>
      <c r="DF19" s="91"/>
      <c r="DG19" s="91"/>
      <c r="DH19" s="91"/>
      <c r="DI19" s="91"/>
      <c r="DJ19" s="91"/>
      <c r="DK19" s="91"/>
      <c r="DL19" s="91"/>
      <c r="DM19" s="91"/>
      <c r="DN19" s="91"/>
      <c r="DO19" s="91"/>
      <c r="DP19" s="91"/>
      <c r="DQ19" s="91"/>
      <c r="DR19" s="91"/>
      <c r="DS19" s="91"/>
      <c r="DT19" s="91"/>
      <c r="DU19" s="91"/>
      <c r="DV19" s="91"/>
      <c r="DW19" s="91"/>
      <c r="DX19" s="91"/>
      <c r="DY19" s="91"/>
      <c r="DZ19" s="91"/>
      <c r="EA19" s="91"/>
      <c r="EB19" s="91"/>
      <c r="EC19" s="91"/>
      <c r="ED19" s="91"/>
      <c r="EE19" s="91"/>
      <c r="EF19" s="91"/>
      <c r="EG19" s="91"/>
      <c r="EH19" s="91"/>
      <c r="EI19" s="91"/>
      <c r="EJ19" s="91"/>
      <c r="EK19" s="91"/>
      <c r="EL19" s="91"/>
      <c r="EM19" s="91"/>
      <c r="EN19" s="91"/>
      <c r="EO19" s="91"/>
      <c r="EP19" s="91"/>
      <c r="EQ19" s="91"/>
      <c r="ER19" s="91"/>
      <c r="ES19" s="91"/>
      <c r="ET19" s="91"/>
      <c r="EU19" s="91"/>
      <c r="EV19" s="91"/>
      <c r="EW19" s="91"/>
      <c r="EX19" s="91"/>
      <c r="EY19" s="91"/>
      <c r="EZ19" s="91"/>
      <c r="FA19" s="91"/>
      <c r="FB19" s="91"/>
      <c r="FC19" s="91"/>
      <c r="FD19" s="91"/>
      <c r="FE19" s="91"/>
      <c r="FF19" s="91"/>
      <c r="FG19" s="91"/>
      <c r="FH19" s="91"/>
      <c r="FI19" s="91"/>
      <c r="FJ19" s="91"/>
      <c r="FK19" s="91"/>
      <c r="FL19" s="91"/>
      <c r="FM19" s="91"/>
      <c r="FN19" s="91"/>
      <c r="FO19" s="91"/>
      <c r="FP19" s="91"/>
      <c r="FQ19" s="91"/>
      <c r="FR19" s="91"/>
      <c r="FS19" s="91"/>
      <c r="FT19" s="91"/>
      <c r="FU19" s="91"/>
      <c r="FV19" s="91"/>
      <c r="FW19" s="91"/>
      <c r="FX19" s="91"/>
      <c r="FY19" s="91"/>
      <c r="FZ19" s="91"/>
      <c r="GA19" s="91"/>
      <c r="GB19" s="91"/>
      <c r="GC19" s="91"/>
      <c r="GD19" s="91"/>
      <c r="GE19" s="91"/>
      <c r="GF19" s="91"/>
      <c r="GG19" s="91"/>
      <c r="GH19" s="91"/>
      <c r="GI19" s="91"/>
      <c r="GJ19" s="91"/>
      <c r="GK19" s="91"/>
      <c r="GL19" s="91"/>
      <c r="GM19" s="91"/>
      <c r="GN19" s="91"/>
      <c r="GO19" s="91"/>
      <c r="GP19" s="91"/>
      <c r="GQ19" s="91"/>
      <c r="GR19" s="91"/>
      <c r="GS19" s="91"/>
      <c r="GT19" s="91"/>
      <c r="GU19" s="91"/>
      <c r="GV19" s="91"/>
      <c r="GW19" s="91"/>
      <c r="GX19" s="91"/>
      <c r="GY19" s="91"/>
      <c r="GZ19" s="91"/>
      <c r="HA19" s="91"/>
      <c r="HB19" s="91"/>
      <c r="HC19" s="91"/>
      <c r="HD19" s="91"/>
      <c r="HE19" s="91"/>
      <c r="HF19" s="91"/>
      <c r="HG19" s="91"/>
      <c r="HH19" s="91"/>
      <c r="HI19" s="91"/>
      <c r="HJ19" s="91"/>
      <c r="HK19" s="91"/>
      <c r="HL19" s="91"/>
      <c r="HM19" s="91"/>
      <c r="HN19" s="91"/>
      <c r="HO19" s="91"/>
      <c r="HP19" s="91"/>
      <c r="HQ19" s="91"/>
      <c r="HR19" s="91"/>
      <c r="HS19" s="91"/>
      <c r="HT19" s="91"/>
      <c r="HU19" s="91"/>
      <c r="HV19" s="91"/>
      <c r="HW19" s="91"/>
      <c r="HX19" s="91"/>
      <c r="HY19" s="91"/>
      <c r="HZ19" s="91"/>
      <c r="IA19" s="91"/>
      <c r="IB19" s="91"/>
      <c r="IC19" s="91"/>
      <c r="ID19" s="91"/>
      <c r="IE19" s="91"/>
      <c r="IF19" s="91"/>
      <c r="IG19" s="91"/>
      <c r="IH19" s="91"/>
      <c r="II19" s="91"/>
      <c r="IJ19" s="91"/>
      <c r="IK19" s="91"/>
      <c r="IL19" s="91"/>
      <c r="IM19" s="91"/>
      <c r="IN19" s="91"/>
      <c r="IO19" s="91"/>
      <c r="IP19" s="91"/>
      <c r="IQ19" s="91"/>
      <c r="IR19" s="93"/>
      <c r="IS19" s="93"/>
      <c r="IT19" s="93"/>
    </row>
    <row r="20" s="91" customFormat="1" ht="21" customHeight="1" spans="1:254">
      <c r="A20" s="128" t="s">
        <v>7630</v>
      </c>
      <c r="B20" s="125">
        <f>表8.2024年社会保险基金支出执行情况表!D20</f>
        <v>1581</v>
      </c>
      <c r="C20" s="125">
        <v>1668</v>
      </c>
      <c r="D20" s="126">
        <f t="shared" si="4"/>
        <v>87</v>
      </c>
      <c r="E20" s="127">
        <f t="shared" si="5"/>
        <v>0.055</v>
      </c>
      <c r="F20" s="119" t="str">
        <f t="shared" si="6"/>
        <v>是</v>
      </c>
      <c r="G20" s="120">
        <v>1</v>
      </c>
      <c r="IR20" s="93"/>
      <c r="IS20" s="93"/>
      <c r="IT20" s="93"/>
    </row>
    <row r="21" s="91" customFormat="1" ht="21" customHeight="1" spans="1:254">
      <c r="A21" s="128" t="s">
        <v>7623</v>
      </c>
      <c r="B21" s="125">
        <f>表8.2024年社会保险基金支出执行情况表!D21</f>
        <v>267</v>
      </c>
      <c r="C21" s="125">
        <v>340</v>
      </c>
      <c r="D21" s="126">
        <f t="shared" si="4"/>
        <v>73</v>
      </c>
      <c r="E21" s="127">
        <f t="shared" si="5"/>
        <v>0.273</v>
      </c>
      <c r="F21" s="119" t="str">
        <f t="shared" si="6"/>
        <v>是</v>
      </c>
      <c r="G21" s="120">
        <v>1</v>
      </c>
      <c r="IR21" s="93"/>
      <c r="IS21" s="93"/>
      <c r="IT21" s="93"/>
    </row>
    <row r="22" s="91" customFormat="1" ht="21" customHeight="1" spans="1:254">
      <c r="A22" s="128" t="s">
        <v>7624</v>
      </c>
      <c r="B22" s="125">
        <f>表8.2024年社会保险基金支出执行情况表!D22</f>
        <v>0</v>
      </c>
      <c r="C22" s="125"/>
      <c r="D22" s="126">
        <f t="shared" si="4"/>
        <v>0</v>
      </c>
      <c r="E22" s="127">
        <f t="shared" si="5"/>
        <v>0</v>
      </c>
      <c r="F22" s="119" t="str">
        <f t="shared" si="6"/>
        <v>否</v>
      </c>
      <c r="G22" s="120">
        <v>1</v>
      </c>
      <c r="IR22" s="93"/>
      <c r="IS22" s="93"/>
      <c r="IT22" s="93"/>
    </row>
    <row r="23" s="92" customFormat="1" ht="21" customHeight="1" spans="1:254">
      <c r="A23" s="128" t="s">
        <v>7625</v>
      </c>
      <c r="B23" s="125">
        <f>表8.2024年社会保险基金支出执行情况表!D23</f>
        <v>31</v>
      </c>
      <c r="C23" s="129">
        <v>39</v>
      </c>
      <c r="D23" s="126">
        <f t="shared" si="4"/>
        <v>8</v>
      </c>
      <c r="E23" s="132"/>
      <c r="F23" s="119" t="str">
        <f t="shared" si="6"/>
        <v>是</v>
      </c>
      <c r="G23" s="120">
        <v>1</v>
      </c>
      <c r="IR23" s="137"/>
      <c r="IS23" s="137"/>
      <c r="IT23" s="137"/>
    </row>
    <row r="24" s="91" customFormat="1" ht="21" customHeight="1" spans="1:254">
      <c r="A24" s="128" t="s">
        <v>7626</v>
      </c>
      <c r="B24" s="125">
        <f>表8.2024年社会保险基金支出执行情况表!D24</f>
        <v>0</v>
      </c>
      <c r="C24" s="125">
        <v>2</v>
      </c>
      <c r="D24" s="126">
        <f t="shared" si="4"/>
        <v>2</v>
      </c>
      <c r="E24" s="127">
        <f t="shared" ref="E24:E27" si="7">IF(B24=0,0,D24/B24)</f>
        <v>0</v>
      </c>
      <c r="F24" s="119" t="str">
        <f t="shared" si="6"/>
        <v>是</v>
      </c>
      <c r="G24" s="120">
        <v>1</v>
      </c>
      <c r="IR24" s="93"/>
      <c r="IS24" s="93"/>
      <c r="IT24" s="93"/>
    </row>
    <row r="25" s="91" customFormat="1" ht="15" customHeight="1" spans="1:254">
      <c r="A25" s="128" t="s">
        <v>7627</v>
      </c>
      <c r="B25" s="125">
        <f>表8.2024年社会保险基金支出执行情况表!D25</f>
        <v>8475</v>
      </c>
      <c r="C25" s="125">
        <v>8772</v>
      </c>
      <c r="D25" s="126">
        <f t="shared" si="4"/>
        <v>297</v>
      </c>
      <c r="E25" s="133">
        <f t="shared" si="7"/>
        <v>0.035</v>
      </c>
      <c r="F25" s="119" t="str">
        <f t="shared" si="6"/>
        <v>是</v>
      </c>
      <c r="G25" s="120">
        <v>1</v>
      </c>
      <c r="IR25" s="93"/>
      <c r="IS25" s="93"/>
      <c r="IT25" s="93"/>
    </row>
    <row r="26" s="89" customFormat="1" ht="15" customHeight="1" spans="1:254">
      <c r="A26" s="130" t="s">
        <v>7628</v>
      </c>
      <c r="B26" s="122">
        <f>表15.2025年社会保险基金收入执行情况表!B17-B18</f>
        <v>-1238</v>
      </c>
      <c r="C26" s="122">
        <f>表15.2025年社会保险基金收入执行情况表!C17-C18</f>
        <v>-2737</v>
      </c>
      <c r="D26" s="131">
        <f t="shared" si="4"/>
        <v>-1499</v>
      </c>
      <c r="E26" s="123">
        <f t="shared" si="7"/>
        <v>1.211</v>
      </c>
      <c r="F26" s="119" t="str">
        <f t="shared" si="6"/>
        <v>是</v>
      </c>
      <c r="G26" s="120">
        <v>1</v>
      </c>
      <c r="IR26" s="136"/>
      <c r="IS26" s="136"/>
      <c r="IT26" s="136"/>
    </row>
    <row r="27" s="89" customFormat="1" ht="15" customHeight="1" spans="1:254">
      <c r="A27" s="130" t="s">
        <v>7629</v>
      </c>
      <c r="B27" s="122">
        <f>表15.2025年社会保险基金收入执行情况表!B25+B26</f>
        <v>43633</v>
      </c>
      <c r="C27" s="122">
        <f>表15.2025年社会保险基金收入执行情况表!C25+C26</f>
        <v>40896</v>
      </c>
      <c r="D27" s="131">
        <f t="shared" si="4"/>
        <v>-2737</v>
      </c>
      <c r="E27" s="123">
        <f t="shared" si="7"/>
        <v>-0.063</v>
      </c>
      <c r="F27" s="119" t="str">
        <f t="shared" si="6"/>
        <v>是</v>
      </c>
      <c r="G27" s="120">
        <v>1</v>
      </c>
      <c r="IR27" s="136"/>
      <c r="IS27" s="136"/>
      <c r="IT27" s="136"/>
    </row>
    <row r="28" s="89" customFormat="1" spans="1:254">
      <c r="A28" s="117" t="s">
        <v>7600</v>
      </c>
      <c r="B28" s="118"/>
      <c r="C28" s="118"/>
      <c r="D28" s="118"/>
      <c r="E28" s="118"/>
      <c r="F28" s="119" t="str">
        <f t="shared" si="6"/>
        <v>否</v>
      </c>
      <c r="G28" s="120">
        <v>1</v>
      </c>
      <c r="IR28" s="136"/>
      <c r="IS28" s="136"/>
      <c r="IT28" s="136"/>
    </row>
    <row r="29" s="89" customFormat="1" ht="15" customHeight="1" spans="1:254">
      <c r="A29" s="121" t="s">
        <v>7620</v>
      </c>
      <c r="B29" s="122">
        <f>SUBTOTAL(9,B30:B36)</f>
        <v>20472</v>
      </c>
      <c r="C29" s="122">
        <f>SUBTOTAL(9,C30:C35)</f>
        <v>24105</v>
      </c>
      <c r="D29" s="122">
        <f t="shared" ref="D29:D38" si="8">C29-B29</f>
        <v>3633</v>
      </c>
      <c r="E29" s="123">
        <f>IF(B29=0,0,D29/B29)</f>
        <v>0.177</v>
      </c>
      <c r="F29" s="119" t="str">
        <f t="shared" si="6"/>
        <v>是</v>
      </c>
      <c r="G29" s="120">
        <v>1</v>
      </c>
      <c r="IR29" s="136"/>
      <c r="IS29" s="136"/>
      <c r="IT29" s="136"/>
    </row>
    <row r="30" s="90" customFormat="1" ht="15" customHeight="1" spans="1:254">
      <c r="A30" s="124" t="s">
        <v>7621</v>
      </c>
      <c r="B30" s="125">
        <f>表8.2024年社会保险基金支出执行情况表!D30</f>
        <v>20451</v>
      </c>
      <c r="C30" s="125">
        <v>24085</v>
      </c>
      <c r="D30" s="126">
        <f t="shared" si="8"/>
        <v>3634</v>
      </c>
      <c r="E30" s="127">
        <f t="shared" ref="E30:E33" si="9">IF(B30=0,0,D30/B30)</f>
        <v>0.178</v>
      </c>
      <c r="F30" s="119" t="str">
        <f t="shared" si="6"/>
        <v>是</v>
      </c>
      <c r="G30" s="120">
        <v>1</v>
      </c>
      <c r="H30" s="91"/>
      <c r="I30" s="91"/>
      <c r="J30" s="91"/>
      <c r="K30" s="91"/>
      <c r="L30" s="91"/>
      <c r="M30" s="91"/>
      <c r="N30" s="91"/>
      <c r="O30" s="91"/>
      <c r="P30" s="91"/>
      <c r="Q30" s="91"/>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c r="AX30" s="91"/>
      <c r="AY30" s="91"/>
      <c r="AZ30" s="91"/>
      <c r="BA30" s="91"/>
      <c r="BB30" s="91"/>
      <c r="BC30" s="91"/>
      <c r="BD30" s="91"/>
      <c r="BE30" s="91"/>
      <c r="BF30" s="91"/>
      <c r="BG30" s="91"/>
      <c r="BH30" s="91"/>
      <c r="BI30" s="91"/>
      <c r="BJ30" s="91"/>
      <c r="BK30" s="91"/>
      <c r="BL30" s="91"/>
      <c r="BM30" s="91"/>
      <c r="BN30" s="91"/>
      <c r="BO30" s="91"/>
      <c r="BP30" s="91"/>
      <c r="BQ30" s="91"/>
      <c r="BR30" s="91"/>
      <c r="BS30" s="91"/>
      <c r="BT30" s="91"/>
      <c r="BU30" s="91"/>
      <c r="BV30" s="91"/>
      <c r="BW30" s="91"/>
      <c r="BX30" s="91"/>
      <c r="BY30" s="91"/>
      <c r="BZ30" s="91"/>
      <c r="CA30" s="91"/>
      <c r="CB30" s="91"/>
      <c r="CC30" s="91"/>
      <c r="CD30" s="91"/>
      <c r="CE30" s="91"/>
      <c r="CF30" s="91"/>
      <c r="CG30" s="91"/>
      <c r="CH30" s="91"/>
      <c r="CI30" s="91"/>
      <c r="CJ30" s="91"/>
      <c r="CK30" s="91"/>
      <c r="CL30" s="91"/>
      <c r="CM30" s="91"/>
      <c r="CN30" s="91"/>
      <c r="CO30" s="91"/>
      <c r="CP30" s="91"/>
      <c r="CQ30" s="91"/>
      <c r="CR30" s="91"/>
      <c r="CS30" s="91"/>
      <c r="CT30" s="91"/>
      <c r="CU30" s="91"/>
      <c r="CV30" s="91"/>
      <c r="CW30" s="91"/>
      <c r="CX30" s="91"/>
      <c r="CY30" s="91"/>
      <c r="CZ30" s="91"/>
      <c r="DA30" s="91"/>
      <c r="DB30" s="91"/>
      <c r="DC30" s="91"/>
      <c r="DD30" s="91"/>
      <c r="DE30" s="91"/>
      <c r="DF30" s="91"/>
      <c r="DG30" s="91"/>
      <c r="DH30" s="91"/>
      <c r="DI30" s="91"/>
      <c r="DJ30" s="91"/>
      <c r="DK30" s="91"/>
      <c r="DL30" s="91"/>
      <c r="DM30" s="91"/>
      <c r="DN30" s="91"/>
      <c r="DO30" s="91"/>
      <c r="DP30" s="91"/>
      <c r="DQ30" s="91"/>
      <c r="DR30" s="91"/>
      <c r="DS30" s="91"/>
      <c r="DT30" s="91"/>
      <c r="DU30" s="91"/>
      <c r="DV30" s="91"/>
      <c r="DW30" s="91"/>
      <c r="DX30" s="91"/>
      <c r="DY30" s="91"/>
      <c r="DZ30" s="91"/>
      <c r="EA30" s="91"/>
      <c r="EB30" s="91"/>
      <c r="EC30" s="91"/>
      <c r="ED30" s="91"/>
      <c r="EE30" s="91"/>
      <c r="EF30" s="91"/>
      <c r="EG30" s="91"/>
      <c r="EH30" s="91"/>
      <c r="EI30" s="91"/>
      <c r="EJ30" s="91"/>
      <c r="EK30" s="91"/>
      <c r="EL30" s="91"/>
      <c r="EM30" s="91"/>
      <c r="EN30" s="91"/>
      <c r="EO30" s="91"/>
      <c r="EP30" s="91"/>
      <c r="EQ30" s="91"/>
      <c r="ER30" s="91"/>
      <c r="ES30" s="91"/>
      <c r="ET30" s="91"/>
      <c r="EU30" s="91"/>
      <c r="EV30" s="91"/>
      <c r="EW30" s="91"/>
      <c r="EX30" s="91"/>
      <c r="EY30" s="91"/>
      <c r="EZ30" s="91"/>
      <c r="FA30" s="91"/>
      <c r="FB30" s="91"/>
      <c r="FC30" s="91"/>
      <c r="FD30" s="91"/>
      <c r="FE30" s="91"/>
      <c r="FF30" s="91"/>
      <c r="FG30" s="91"/>
      <c r="FH30" s="91"/>
      <c r="FI30" s="91"/>
      <c r="FJ30" s="91"/>
      <c r="FK30" s="91"/>
      <c r="FL30" s="91"/>
      <c r="FM30" s="91"/>
      <c r="FN30" s="91"/>
      <c r="FO30" s="91"/>
      <c r="FP30" s="91"/>
      <c r="FQ30" s="91"/>
      <c r="FR30" s="91"/>
      <c r="FS30" s="91"/>
      <c r="FT30" s="91"/>
      <c r="FU30" s="91"/>
      <c r="FV30" s="91"/>
      <c r="FW30" s="91"/>
      <c r="FX30" s="91"/>
      <c r="FY30" s="91"/>
      <c r="FZ30" s="91"/>
      <c r="GA30" s="91"/>
      <c r="GB30" s="91"/>
      <c r="GC30" s="91"/>
      <c r="GD30" s="91"/>
      <c r="GE30" s="91"/>
      <c r="GF30" s="91"/>
      <c r="GG30" s="91"/>
      <c r="GH30" s="91"/>
      <c r="GI30" s="91"/>
      <c r="GJ30" s="91"/>
      <c r="GK30" s="91"/>
      <c r="GL30" s="91"/>
      <c r="GM30" s="91"/>
      <c r="GN30" s="91"/>
      <c r="GO30" s="91"/>
      <c r="GP30" s="91"/>
      <c r="GQ30" s="91"/>
      <c r="GR30" s="91"/>
      <c r="GS30" s="91"/>
      <c r="GT30" s="91"/>
      <c r="GU30" s="91"/>
      <c r="GV30" s="91"/>
      <c r="GW30" s="91"/>
      <c r="GX30" s="91"/>
      <c r="GY30" s="91"/>
      <c r="GZ30" s="91"/>
      <c r="HA30" s="91"/>
      <c r="HB30" s="91"/>
      <c r="HC30" s="91"/>
      <c r="HD30" s="91"/>
      <c r="HE30" s="91"/>
      <c r="HF30" s="91"/>
      <c r="HG30" s="91"/>
      <c r="HH30" s="91"/>
      <c r="HI30" s="91"/>
      <c r="HJ30" s="91"/>
      <c r="HK30" s="91"/>
      <c r="HL30" s="91"/>
      <c r="HM30" s="91"/>
      <c r="HN30" s="91"/>
      <c r="HO30" s="91"/>
      <c r="HP30" s="91"/>
      <c r="HQ30" s="91"/>
      <c r="HR30" s="91"/>
      <c r="HS30" s="91"/>
      <c r="HT30" s="91"/>
      <c r="HU30" s="91"/>
      <c r="HV30" s="91"/>
      <c r="HW30" s="91"/>
      <c r="HX30" s="91"/>
      <c r="HY30" s="91"/>
      <c r="HZ30" s="91"/>
      <c r="IA30" s="91"/>
      <c r="IB30" s="91"/>
      <c r="IC30" s="91"/>
      <c r="ID30" s="91"/>
      <c r="IE30" s="91"/>
      <c r="IF30" s="91"/>
      <c r="IG30" s="91"/>
      <c r="IH30" s="91"/>
      <c r="II30" s="91"/>
      <c r="IJ30" s="91"/>
      <c r="IK30" s="91"/>
      <c r="IL30" s="91"/>
      <c r="IM30" s="91"/>
      <c r="IN30" s="91"/>
      <c r="IO30" s="91"/>
      <c r="IP30" s="91"/>
      <c r="IQ30" s="91"/>
      <c r="IR30" s="93"/>
      <c r="IS30" s="93"/>
      <c r="IT30" s="93"/>
    </row>
    <row r="31" s="91" customFormat="1" ht="18" customHeight="1" spans="1:254">
      <c r="A31" s="128" t="s">
        <v>7630</v>
      </c>
      <c r="B31" s="125">
        <f>表8.2024年社会保险基金支出执行情况表!D31</f>
        <v>0</v>
      </c>
      <c r="C31" s="125"/>
      <c r="D31" s="126">
        <f t="shared" si="8"/>
        <v>0</v>
      </c>
      <c r="E31" s="127">
        <f t="shared" si="9"/>
        <v>0</v>
      </c>
      <c r="F31" s="119" t="str">
        <f t="shared" si="6"/>
        <v>否</v>
      </c>
      <c r="G31" s="120">
        <v>1</v>
      </c>
      <c r="IR31" s="93"/>
      <c r="IS31" s="93"/>
      <c r="IT31" s="93"/>
    </row>
    <row r="32" s="91" customFormat="1" ht="18" customHeight="1" spans="1:254">
      <c r="A32" s="128" t="s">
        <v>7623</v>
      </c>
      <c r="B32" s="125">
        <f>表8.2024年社会保险基金支出执行情况表!D32</f>
        <v>0</v>
      </c>
      <c r="C32" s="125"/>
      <c r="D32" s="126">
        <f t="shared" si="8"/>
        <v>0</v>
      </c>
      <c r="E32" s="127">
        <f t="shared" si="9"/>
        <v>0</v>
      </c>
      <c r="F32" s="119" t="str">
        <f t="shared" si="6"/>
        <v>否</v>
      </c>
      <c r="G32" s="120">
        <v>1</v>
      </c>
      <c r="IR32" s="93"/>
      <c r="IS32" s="93"/>
      <c r="IT32" s="93"/>
    </row>
    <row r="33" s="91" customFormat="1" ht="18" customHeight="1" spans="1:254">
      <c r="A33" s="128" t="s">
        <v>7624</v>
      </c>
      <c r="B33" s="125">
        <f>表8.2024年社会保险基金支出执行情况表!D33</f>
        <v>0</v>
      </c>
      <c r="C33" s="125"/>
      <c r="D33" s="126">
        <f t="shared" si="8"/>
        <v>0</v>
      </c>
      <c r="E33" s="127">
        <f t="shared" si="9"/>
        <v>0</v>
      </c>
      <c r="F33" s="119" t="str">
        <f t="shared" si="6"/>
        <v>否</v>
      </c>
      <c r="G33" s="120">
        <v>1</v>
      </c>
      <c r="IR33" s="93"/>
      <c r="IS33" s="93"/>
      <c r="IT33" s="93"/>
    </row>
    <row r="34" s="92" customFormat="1" ht="18" customHeight="1" spans="1:254">
      <c r="A34" s="128" t="s">
        <v>7625</v>
      </c>
      <c r="B34" s="125">
        <f>表8.2024年社会保险基金支出执行情况表!D34</f>
        <v>0</v>
      </c>
      <c r="C34" s="129">
        <v>10</v>
      </c>
      <c r="D34" s="126">
        <f t="shared" si="8"/>
        <v>10</v>
      </c>
      <c r="E34" s="132"/>
      <c r="F34" s="119" t="str">
        <f t="shared" si="6"/>
        <v>是</v>
      </c>
      <c r="G34" s="120">
        <v>1</v>
      </c>
      <c r="IR34" s="137"/>
      <c r="IS34" s="137"/>
      <c r="IT34" s="137"/>
    </row>
    <row r="35" s="91" customFormat="1" ht="18" customHeight="1" spans="1:254">
      <c r="A35" s="128" t="s">
        <v>7626</v>
      </c>
      <c r="B35" s="125">
        <f>表8.2024年社会保险基金支出执行情况表!D35</f>
        <v>21</v>
      </c>
      <c r="C35" s="125">
        <v>10</v>
      </c>
      <c r="D35" s="126">
        <f t="shared" si="8"/>
        <v>-11</v>
      </c>
      <c r="E35" s="127">
        <f t="shared" ref="E35:E38" si="10">IF(B35=0,0,D35/B35)</f>
        <v>-0.524</v>
      </c>
      <c r="F35" s="119" t="str">
        <f t="shared" si="6"/>
        <v>是</v>
      </c>
      <c r="G35" s="120">
        <v>1</v>
      </c>
      <c r="IR35" s="93"/>
      <c r="IS35" s="93"/>
      <c r="IT35" s="93"/>
    </row>
    <row r="36" s="91" customFormat="1" ht="18" customHeight="1" spans="1:254">
      <c r="A36" s="128" t="s">
        <v>7627</v>
      </c>
      <c r="B36" s="125">
        <f>表8.2024年社会保险基金支出执行情况表!D36</f>
        <v>0</v>
      </c>
      <c r="C36" s="125"/>
      <c r="D36" s="126">
        <f t="shared" si="8"/>
        <v>0</v>
      </c>
      <c r="E36" s="133">
        <f t="shared" si="10"/>
        <v>0</v>
      </c>
      <c r="F36" s="119" t="str">
        <f t="shared" si="6"/>
        <v>否</v>
      </c>
      <c r="G36" s="120">
        <v>1</v>
      </c>
      <c r="IR36" s="93"/>
      <c r="IS36" s="93"/>
      <c r="IT36" s="93"/>
    </row>
    <row r="37" s="89" customFormat="1" ht="15" customHeight="1" spans="1:254">
      <c r="A37" s="130" t="s">
        <v>7628</v>
      </c>
      <c r="B37" s="122">
        <f>表15.2025年社会保险基金收入执行情况表!B27-B29</f>
        <v>-356</v>
      </c>
      <c r="C37" s="122">
        <f>表15.2025年社会保险基金收入执行情况表!C27-C29</f>
        <v>-3887</v>
      </c>
      <c r="D37" s="131">
        <f t="shared" si="8"/>
        <v>-3531</v>
      </c>
      <c r="E37" s="123">
        <f t="shared" si="10"/>
        <v>9.919</v>
      </c>
      <c r="F37" s="119" t="str">
        <f t="shared" si="6"/>
        <v>是</v>
      </c>
      <c r="G37" s="120">
        <v>1</v>
      </c>
      <c r="IR37" s="136"/>
      <c r="IS37" s="136"/>
      <c r="IT37" s="136"/>
    </row>
    <row r="38" s="89" customFormat="1" ht="15" customHeight="1" spans="1:254">
      <c r="A38" s="130" t="s">
        <v>7629</v>
      </c>
      <c r="B38" s="122">
        <f>表15.2025年社会保险基金收入执行情况表!B34+B37</f>
        <v>5906</v>
      </c>
      <c r="C38" s="122">
        <f>表15.2025年社会保险基金收入执行情况表!C34+C37</f>
        <v>2019</v>
      </c>
      <c r="D38" s="131">
        <f t="shared" si="8"/>
        <v>-3887</v>
      </c>
      <c r="E38" s="123">
        <f t="shared" si="10"/>
        <v>-0.658</v>
      </c>
      <c r="F38" s="119" t="str">
        <f t="shared" si="6"/>
        <v>是</v>
      </c>
      <c r="G38" s="120">
        <v>1</v>
      </c>
      <c r="IR38" s="136"/>
      <c r="IS38" s="136"/>
      <c r="IT38" s="136"/>
    </row>
    <row r="39" s="89" customFormat="1" spans="1:254">
      <c r="A39" s="117" t="s">
        <v>7604</v>
      </c>
      <c r="B39" s="118"/>
      <c r="C39" s="118"/>
      <c r="D39" s="118"/>
      <c r="E39" s="118"/>
      <c r="F39" s="119" t="str">
        <f t="shared" si="6"/>
        <v>否</v>
      </c>
      <c r="G39" s="120">
        <v>1</v>
      </c>
      <c r="IR39" s="136"/>
      <c r="IS39" s="136"/>
      <c r="IT39" s="136"/>
    </row>
    <row r="40" s="89" customFormat="1" ht="15" customHeight="1" spans="1:254">
      <c r="A40" s="121" t="s">
        <v>7620</v>
      </c>
      <c r="B40" s="122">
        <f>SUBTOTAL(9,B41:B46)</f>
        <v>3763</v>
      </c>
      <c r="C40" s="122">
        <f>SUBTOTAL(9,C41:C46)</f>
        <v>3299</v>
      </c>
      <c r="D40" s="122">
        <f t="shared" ref="D40:D48" si="11">C40-B40</f>
        <v>-464</v>
      </c>
      <c r="E40" s="123">
        <f>IF(B40=0,0,D40/B40)</f>
        <v>-0.123</v>
      </c>
      <c r="F40" s="119" t="str">
        <f t="shared" si="6"/>
        <v>是</v>
      </c>
      <c r="G40" s="120">
        <v>1</v>
      </c>
      <c r="IR40" s="136"/>
      <c r="IS40" s="136"/>
      <c r="IT40" s="136"/>
    </row>
    <row r="41" s="90" customFormat="1" ht="15" customHeight="1" spans="1:254">
      <c r="A41" s="124" t="s">
        <v>7631</v>
      </c>
      <c r="B41" s="125">
        <f>表8.2024年社会保险基金支出执行情况表!D41</f>
        <v>3229</v>
      </c>
      <c r="C41" s="125">
        <v>2732</v>
      </c>
      <c r="D41" s="126">
        <f t="shared" si="11"/>
        <v>-497</v>
      </c>
      <c r="E41" s="127">
        <f t="shared" ref="E41:E44" si="12">IF(B41=0,0,D41/B41)</f>
        <v>-0.154</v>
      </c>
      <c r="F41" s="119" t="str">
        <f t="shared" si="6"/>
        <v>是</v>
      </c>
      <c r="G41" s="120">
        <v>1</v>
      </c>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91"/>
      <c r="BY41" s="91"/>
      <c r="BZ41" s="91"/>
      <c r="CA41" s="91"/>
      <c r="CB41" s="91"/>
      <c r="CC41" s="91"/>
      <c r="CD41" s="91"/>
      <c r="CE41" s="91"/>
      <c r="CF41" s="91"/>
      <c r="CG41" s="91"/>
      <c r="CH41" s="91"/>
      <c r="CI41" s="91"/>
      <c r="CJ41" s="91"/>
      <c r="CK41" s="91"/>
      <c r="CL41" s="91"/>
      <c r="CM41" s="91"/>
      <c r="CN41" s="91"/>
      <c r="CO41" s="91"/>
      <c r="CP41" s="91"/>
      <c r="CQ41" s="91"/>
      <c r="CR41" s="91"/>
      <c r="CS41" s="91"/>
      <c r="CT41" s="91"/>
      <c r="CU41" s="91"/>
      <c r="CV41" s="91"/>
      <c r="CW41" s="91"/>
      <c r="CX41" s="91"/>
      <c r="CY41" s="91"/>
      <c r="CZ41" s="91"/>
      <c r="DA41" s="91"/>
      <c r="DB41" s="91"/>
      <c r="DC41" s="91"/>
      <c r="DD41" s="91"/>
      <c r="DE41" s="91"/>
      <c r="DF41" s="91"/>
      <c r="DG41" s="91"/>
      <c r="DH41" s="91"/>
      <c r="DI41" s="91"/>
      <c r="DJ41" s="91"/>
      <c r="DK41" s="91"/>
      <c r="DL41" s="91"/>
      <c r="DM41" s="91"/>
      <c r="DN41" s="91"/>
      <c r="DO41" s="91"/>
      <c r="DP41" s="91"/>
      <c r="DQ41" s="91"/>
      <c r="DR41" s="91"/>
      <c r="DS41" s="91"/>
      <c r="DT41" s="91"/>
      <c r="DU41" s="91"/>
      <c r="DV41" s="91"/>
      <c r="DW41" s="91"/>
      <c r="DX41" s="91"/>
      <c r="DY41" s="91"/>
      <c r="DZ41" s="91"/>
      <c r="EA41" s="91"/>
      <c r="EB41" s="91"/>
      <c r="EC41" s="91"/>
      <c r="ED41" s="91"/>
      <c r="EE41" s="91"/>
      <c r="EF41" s="91"/>
      <c r="EG41" s="91"/>
      <c r="EH41" s="91"/>
      <c r="EI41" s="91"/>
      <c r="EJ41" s="91"/>
      <c r="EK41" s="91"/>
      <c r="EL41" s="91"/>
      <c r="EM41" s="91"/>
      <c r="EN41" s="91"/>
      <c r="EO41" s="91"/>
      <c r="EP41" s="91"/>
      <c r="EQ41" s="91"/>
      <c r="ER41" s="91"/>
      <c r="ES41" s="91"/>
      <c r="ET41" s="91"/>
      <c r="EU41" s="91"/>
      <c r="EV41" s="91"/>
      <c r="EW41" s="91"/>
      <c r="EX41" s="91"/>
      <c r="EY41" s="91"/>
      <c r="EZ41" s="91"/>
      <c r="FA41" s="91"/>
      <c r="FB41" s="91"/>
      <c r="FC41" s="91"/>
      <c r="FD41" s="91"/>
      <c r="FE41" s="91"/>
      <c r="FF41" s="91"/>
      <c r="FG41" s="91"/>
      <c r="FH41" s="91"/>
      <c r="FI41" s="91"/>
      <c r="FJ41" s="91"/>
      <c r="FK41" s="91"/>
      <c r="FL41" s="91"/>
      <c r="FM41" s="91"/>
      <c r="FN41" s="91"/>
      <c r="FO41" s="91"/>
      <c r="FP41" s="91"/>
      <c r="FQ41" s="91"/>
      <c r="FR41" s="91"/>
      <c r="FS41" s="91"/>
      <c r="FT41" s="91"/>
      <c r="FU41" s="91"/>
      <c r="FV41" s="91"/>
      <c r="FW41" s="91"/>
      <c r="FX41" s="91"/>
      <c r="FY41" s="91"/>
      <c r="FZ41" s="91"/>
      <c r="GA41" s="91"/>
      <c r="GB41" s="91"/>
      <c r="GC41" s="91"/>
      <c r="GD41" s="91"/>
      <c r="GE41" s="91"/>
      <c r="GF41" s="91"/>
      <c r="GG41" s="91"/>
      <c r="GH41" s="91"/>
      <c r="GI41" s="91"/>
      <c r="GJ41" s="91"/>
      <c r="GK41" s="91"/>
      <c r="GL41" s="91"/>
      <c r="GM41" s="91"/>
      <c r="GN41" s="91"/>
      <c r="GO41" s="91"/>
      <c r="GP41" s="91"/>
      <c r="GQ41" s="91"/>
      <c r="GR41" s="91"/>
      <c r="GS41" s="91"/>
      <c r="GT41" s="91"/>
      <c r="GU41" s="91"/>
      <c r="GV41" s="91"/>
      <c r="GW41" s="91"/>
      <c r="GX41" s="91"/>
      <c r="GY41" s="91"/>
      <c r="GZ41" s="91"/>
      <c r="HA41" s="91"/>
      <c r="HB41" s="91"/>
      <c r="HC41" s="91"/>
      <c r="HD41" s="91"/>
      <c r="HE41" s="91"/>
      <c r="HF41" s="91"/>
      <c r="HG41" s="91"/>
      <c r="HH41" s="91"/>
      <c r="HI41" s="91"/>
      <c r="HJ41" s="91"/>
      <c r="HK41" s="91"/>
      <c r="HL41" s="91"/>
      <c r="HM41" s="91"/>
      <c r="HN41" s="91"/>
      <c r="HO41" s="91"/>
      <c r="HP41" s="91"/>
      <c r="HQ41" s="91"/>
      <c r="HR41" s="91"/>
      <c r="HS41" s="91"/>
      <c r="HT41" s="91"/>
      <c r="HU41" s="91"/>
      <c r="HV41" s="91"/>
      <c r="HW41" s="91"/>
      <c r="HX41" s="91"/>
      <c r="HY41" s="91"/>
      <c r="HZ41" s="91"/>
      <c r="IA41" s="91"/>
      <c r="IB41" s="91"/>
      <c r="IC41" s="91"/>
      <c r="ID41" s="91"/>
      <c r="IE41" s="91"/>
      <c r="IF41" s="91"/>
      <c r="IG41" s="91"/>
      <c r="IH41" s="91"/>
      <c r="II41" s="91"/>
      <c r="IJ41" s="91"/>
      <c r="IK41" s="91"/>
      <c r="IL41" s="91"/>
      <c r="IM41" s="91"/>
      <c r="IN41" s="91"/>
      <c r="IO41" s="91"/>
      <c r="IP41" s="91"/>
      <c r="IQ41" s="91"/>
      <c r="IR41" s="93"/>
      <c r="IS41" s="93"/>
      <c r="IT41" s="93"/>
    </row>
    <row r="42" s="91" customFormat="1" ht="20" customHeight="1" spans="1:254">
      <c r="A42" s="128" t="s">
        <v>7632</v>
      </c>
      <c r="B42" s="125">
        <f>表8.2024年社会保险基金支出执行情况表!D42</f>
        <v>0</v>
      </c>
      <c r="C42" s="125"/>
      <c r="D42" s="126">
        <f t="shared" si="11"/>
        <v>0</v>
      </c>
      <c r="E42" s="127">
        <f t="shared" si="12"/>
        <v>0</v>
      </c>
      <c r="F42" s="119" t="str">
        <f t="shared" si="6"/>
        <v>否</v>
      </c>
      <c r="G42" s="120">
        <v>1</v>
      </c>
      <c r="IR42" s="93"/>
      <c r="IS42" s="93"/>
      <c r="IT42" s="93"/>
    </row>
    <row r="43" s="91" customFormat="1" ht="20" customHeight="1" spans="1:254">
      <c r="A43" s="128" t="s">
        <v>7633</v>
      </c>
      <c r="B43" s="125">
        <f>表8.2024年社会保险基金支出执行情况表!D43</f>
        <v>0</v>
      </c>
      <c r="C43" s="125"/>
      <c r="D43" s="126">
        <f t="shared" si="11"/>
        <v>0</v>
      </c>
      <c r="E43" s="127">
        <f t="shared" si="12"/>
        <v>0</v>
      </c>
      <c r="F43" s="119" t="str">
        <f t="shared" si="6"/>
        <v>否</v>
      </c>
      <c r="G43" s="120">
        <v>1</v>
      </c>
      <c r="IR43" s="93"/>
      <c r="IS43" s="93"/>
      <c r="IT43" s="93"/>
    </row>
    <row r="44" s="91" customFormat="1" ht="20" customHeight="1" spans="1:254">
      <c r="A44" s="128" t="s">
        <v>7634</v>
      </c>
      <c r="B44" s="125">
        <f>表8.2024年社会保险基金支出执行情况表!D44</f>
        <v>0</v>
      </c>
      <c r="C44" s="125"/>
      <c r="D44" s="126">
        <f t="shared" si="11"/>
        <v>0</v>
      </c>
      <c r="E44" s="127">
        <f t="shared" si="12"/>
        <v>0</v>
      </c>
      <c r="F44" s="119" t="str">
        <f t="shared" si="6"/>
        <v>否</v>
      </c>
      <c r="G44" s="120">
        <v>1</v>
      </c>
      <c r="IR44" s="93"/>
      <c r="IS44" s="93"/>
      <c r="IT44" s="93"/>
    </row>
    <row r="45" s="92" customFormat="1" ht="15" customHeight="1" spans="1:254">
      <c r="A45" s="128" t="s">
        <v>7635</v>
      </c>
      <c r="B45" s="125">
        <f>表8.2024年社会保险基金支出执行情况表!D45</f>
        <v>7</v>
      </c>
      <c r="C45" s="129">
        <v>7</v>
      </c>
      <c r="D45" s="126">
        <f t="shared" si="11"/>
        <v>0</v>
      </c>
      <c r="E45" s="132"/>
      <c r="F45" s="119" t="str">
        <f t="shared" si="6"/>
        <v>是</v>
      </c>
      <c r="G45" s="120">
        <v>1</v>
      </c>
      <c r="IR45" s="137"/>
      <c r="IS45" s="137"/>
      <c r="IT45" s="137"/>
    </row>
    <row r="46" s="91" customFormat="1" ht="15" customHeight="1" spans="1:254">
      <c r="A46" s="128" t="s">
        <v>7636</v>
      </c>
      <c r="B46" s="125">
        <f>表8.2024年社会保险基金支出执行情况表!D46</f>
        <v>527</v>
      </c>
      <c r="C46" s="125">
        <v>560</v>
      </c>
      <c r="D46" s="126">
        <f t="shared" si="11"/>
        <v>33</v>
      </c>
      <c r="E46" s="133">
        <f t="shared" ref="E46:E48" si="13">IF(B46=0,0,D46/B46)</f>
        <v>0.063</v>
      </c>
      <c r="F46" s="119" t="str">
        <f t="shared" si="6"/>
        <v>是</v>
      </c>
      <c r="G46" s="120">
        <v>1</v>
      </c>
      <c r="IR46" s="93"/>
      <c r="IS46" s="93"/>
      <c r="IT46" s="93"/>
    </row>
    <row r="47" s="89" customFormat="1" spans="1:254">
      <c r="A47" s="130" t="s">
        <v>7628</v>
      </c>
      <c r="B47" s="122">
        <f>表15.2025年社会保险基金收入执行情况表!B36-B40</f>
        <v>0</v>
      </c>
      <c r="C47" s="122">
        <f>表15.2025年社会保险基金收入执行情况表!C36-C40</f>
        <v>0</v>
      </c>
      <c r="D47" s="122">
        <f t="shared" si="11"/>
        <v>0</v>
      </c>
      <c r="E47" s="123">
        <f t="shared" si="13"/>
        <v>0</v>
      </c>
      <c r="F47" s="119" t="str">
        <f t="shared" si="6"/>
        <v>否</v>
      </c>
      <c r="G47" s="120">
        <v>1</v>
      </c>
      <c r="IR47" s="136"/>
      <c r="IS47" s="136"/>
      <c r="IT47" s="136"/>
    </row>
    <row r="48" s="89" customFormat="1" spans="1:254">
      <c r="A48" s="130" t="s">
        <v>7629</v>
      </c>
      <c r="B48" s="122">
        <f>表15.2025年社会保险基金收入执行情况表!B42+B47</f>
        <v>0</v>
      </c>
      <c r="C48" s="122">
        <f>表15.2025年社会保险基金收入执行情况表!C42+C47</f>
        <v>0</v>
      </c>
      <c r="D48" s="122">
        <f t="shared" si="11"/>
        <v>0</v>
      </c>
      <c r="E48" s="123">
        <f t="shared" si="13"/>
        <v>0</v>
      </c>
      <c r="F48" s="119" t="str">
        <f t="shared" si="6"/>
        <v>否</v>
      </c>
      <c r="G48" s="120">
        <v>1</v>
      </c>
      <c r="IR48" s="136"/>
      <c r="IS48" s="136"/>
      <c r="IT48" s="136"/>
    </row>
    <row r="49" s="89" customFormat="1" spans="1:254">
      <c r="A49" s="117" t="s">
        <v>7609</v>
      </c>
      <c r="B49" s="118"/>
      <c r="C49" s="118"/>
      <c r="D49" s="118"/>
      <c r="E49" s="118"/>
      <c r="F49" s="119" t="str">
        <f t="shared" si="6"/>
        <v>否</v>
      </c>
      <c r="G49" s="120">
        <v>1</v>
      </c>
      <c r="IR49" s="136"/>
      <c r="IS49" s="136"/>
      <c r="IT49" s="136"/>
    </row>
    <row r="50" s="89" customFormat="1" spans="1:254">
      <c r="A50" s="121" t="s">
        <v>7620</v>
      </c>
      <c r="B50" s="122">
        <f>SUBTOTAL(9,B51:B59)</f>
        <v>1895</v>
      </c>
      <c r="C50" s="122">
        <f>SUBTOTAL(9,C51:C59)</f>
        <v>2763</v>
      </c>
      <c r="D50" s="122">
        <f t="shared" ref="D50:D56" si="14">C50-B50</f>
        <v>868</v>
      </c>
      <c r="E50" s="123">
        <f>IF(B50=0,0,D50/B50)</f>
        <v>0.458</v>
      </c>
      <c r="F50" s="119" t="str">
        <f t="shared" si="6"/>
        <v>是</v>
      </c>
      <c r="G50" s="120">
        <v>1</v>
      </c>
      <c r="IR50" s="136"/>
      <c r="IS50" s="136"/>
      <c r="IT50" s="136"/>
    </row>
    <row r="51" s="90" customFormat="1" spans="1:254">
      <c r="A51" s="124" t="s">
        <v>7637</v>
      </c>
      <c r="B51" s="125">
        <f>表8.2024年社会保险基金支出执行情况表!D51</f>
        <v>858</v>
      </c>
      <c r="C51" s="125">
        <v>1491</v>
      </c>
      <c r="D51" s="126">
        <f t="shared" si="14"/>
        <v>633</v>
      </c>
      <c r="E51" s="127">
        <f t="shared" ref="E51:E54" si="15">IF(B51=0,0,D51/B51)</f>
        <v>0.738</v>
      </c>
      <c r="F51" s="119" t="str">
        <f t="shared" si="6"/>
        <v>是</v>
      </c>
      <c r="G51" s="120">
        <v>1</v>
      </c>
      <c r="H51" s="91"/>
      <c r="I51" s="91"/>
      <c r="J51" s="91"/>
      <c r="K51" s="91"/>
      <c r="L51" s="91"/>
      <c r="M51" s="91"/>
      <c r="N51" s="91"/>
      <c r="O51" s="91"/>
      <c r="P51" s="91"/>
      <c r="Q51" s="91"/>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c r="AX51" s="91"/>
      <c r="AY51" s="91"/>
      <c r="AZ51" s="91"/>
      <c r="BA51" s="91"/>
      <c r="BB51" s="91"/>
      <c r="BC51" s="91"/>
      <c r="BD51" s="91"/>
      <c r="BE51" s="91"/>
      <c r="BF51" s="91"/>
      <c r="BG51" s="91"/>
      <c r="BH51" s="91"/>
      <c r="BI51" s="91"/>
      <c r="BJ51" s="91"/>
      <c r="BK51" s="91"/>
      <c r="BL51" s="91"/>
      <c r="BM51" s="91"/>
      <c r="BN51" s="91"/>
      <c r="BO51" s="91"/>
      <c r="BP51" s="91"/>
      <c r="BQ51" s="91"/>
      <c r="BR51" s="91"/>
      <c r="BS51" s="91"/>
      <c r="BT51" s="91"/>
      <c r="BU51" s="91"/>
      <c r="BV51" s="91"/>
      <c r="BW51" s="91"/>
      <c r="BX51" s="91"/>
      <c r="BY51" s="91"/>
      <c r="BZ51" s="91"/>
      <c r="CA51" s="91"/>
      <c r="CB51" s="91"/>
      <c r="CC51" s="91"/>
      <c r="CD51" s="91"/>
      <c r="CE51" s="91"/>
      <c r="CF51" s="91"/>
      <c r="CG51" s="91"/>
      <c r="CH51" s="91"/>
      <c r="CI51" s="91"/>
      <c r="CJ51" s="91"/>
      <c r="CK51" s="91"/>
      <c r="CL51" s="91"/>
      <c r="CM51" s="91"/>
      <c r="CN51" s="91"/>
      <c r="CO51" s="91"/>
      <c r="CP51" s="91"/>
      <c r="CQ51" s="91"/>
      <c r="CR51" s="91"/>
      <c r="CS51" s="91"/>
      <c r="CT51" s="91"/>
      <c r="CU51" s="91"/>
      <c r="CV51" s="91"/>
      <c r="CW51" s="91"/>
      <c r="CX51" s="91"/>
      <c r="CY51" s="91"/>
      <c r="CZ51" s="91"/>
      <c r="DA51" s="91"/>
      <c r="DB51" s="91"/>
      <c r="DC51" s="91"/>
      <c r="DD51" s="91"/>
      <c r="DE51" s="91"/>
      <c r="DF51" s="91"/>
      <c r="DG51" s="91"/>
      <c r="DH51" s="91"/>
      <c r="DI51" s="91"/>
      <c r="DJ51" s="91"/>
      <c r="DK51" s="91"/>
      <c r="DL51" s="91"/>
      <c r="DM51" s="91"/>
      <c r="DN51" s="91"/>
      <c r="DO51" s="91"/>
      <c r="DP51" s="91"/>
      <c r="DQ51" s="91"/>
      <c r="DR51" s="91"/>
      <c r="DS51" s="91"/>
      <c r="DT51" s="91"/>
      <c r="DU51" s="91"/>
      <c r="DV51" s="91"/>
      <c r="DW51" s="91"/>
      <c r="DX51" s="91"/>
      <c r="DY51" s="91"/>
      <c r="DZ51" s="91"/>
      <c r="EA51" s="91"/>
      <c r="EB51" s="91"/>
      <c r="EC51" s="91"/>
      <c r="ED51" s="91"/>
      <c r="EE51" s="91"/>
      <c r="EF51" s="91"/>
      <c r="EG51" s="91"/>
      <c r="EH51" s="91"/>
      <c r="EI51" s="91"/>
      <c r="EJ51" s="91"/>
      <c r="EK51" s="91"/>
      <c r="EL51" s="91"/>
      <c r="EM51" s="91"/>
      <c r="EN51" s="91"/>
      <c r="EO51" s="91"/>
      <c r="EP51" s="91"/>
      <c r="EQ51" s="91"/>
      <c r="ER51" s="91"/>
      <c r="ES51" s="91"/>
      <c r="ET51" s="91"/>
      <c r="EU51" s="91"/>
      <c r="EV51" s="91"/>
      <c r="EW51" s="91"/>
      <c r="EX51" s="91"/>
      <c r="EY51" s="91"/>
      <c r="EZ51" s="91"/>
      <c r="FA51" s="91"/>
      <c r="FB51" s="91"/>
      <c r="FC51" s="91"/>
      <c r="FD51" s="91"/>
      <c r="FE51" s="91"/>
      <c r="FF51" s="91"/>
      <c r="FG51" s="91"/>
      <c r="FH51" s="91"/>
      <c r="FI51" s="91"/>
      <c r="FJ51" s="91"/>
      <c r="FK51" s="91"/>
      <c r="FL51" s="91"/>
      <c r="FM51" s="91"/>
      <c r="FN51" s="91"/>
      <c r="FO51" s="91"/>
      <c r="FP51" s="91"/>
      <c r="FQ51" s="91"/>
      <c r="FR51" s="91"/>
      <c r="FS51" s="91"/>
      <c r="FT51" s="91"/>
      <c r="FU51" s="91"/>
      <c r="FV51" s="91"/>
      <c r="FW51" s="91"/>
      <c r="FX51" s="91"/>
      <c r="FY51" s="91"/>
      <c r="FZ51" s="91"/>
      <c r="GA51" s="91"/>
      <c r="GB51" s="91"/>
      <c r="GC51" s="91"/>
      <c r="GD51" s="91"/>
      <c r="GE51" s="91"/>
      <c r="GF51" s="91"/>
      <c r="GG51" s="91"/>
      <c r="GH51" s="91"/>
      <c r="GI51" s="91"/>
      <c r="GJ51" s="91"/>
      <c r="GK51" s="91"/>
      <c r="GL51" s="91"/>
      <c r="GM51" s="91"/>
      <c r="GN51" s="91"/>
      <c r="GO51" s="91"/>
      <c r="GP51" s="91"/>
      <c r="GQ51" s="91"/>
      <c r="GR51" s="91"/>
      <c r="GS51" s="91"/>
      <c r="GT51" s="91"/>
      <c r="GU51" s="91"/>
      <c r="GV51" s="91"/>
      <c r="GW51" s="91"/>
      <c r="GX51" s="91"/>
      <c r="GY51" s="91"/>
      <c r="GZ51" s="91"/>
      <c r="HA51" s="91"/>
      <c r="HB51" s="91"/>
      <c r="HC51" s="91"/>
      <c r="HD51" s="91"/>
      <c r="HE51" s="91"/>
      <c r="HF51" s="91"/>
      <c r="HG51" s="91"/>
      <c r="HH51" s="91"/>
      <c r="HI51" s="91"/>
      <c r="HJ51" s="91"/>
      <c r="HK51" s="91"/>
      <c r="HL51" s="91"/>
      <c r="HM51" s="91"/>
      <c r="HN51" s="91"/>
      <c r="HO51" s="91"/>
      <c r="HP51" s="91"/>
      <c r="HQ51" s="91"/>
      <c r="HR51" s="91"/>
      <c r="HS51" s="91"/>
      <c r="HT51" s="91"/>
      <c r="HU51" s="91"/>
      <c r="HV51" s="91"/>
      <c r="HW51" s="91"/>
      <c r="HX51" s="91"/>
      <c r="HY51" s="91"/>
      <c r="HZ51" s="91"/>
      <c r="IA51" s="91"/>
      <c r="IB51" s="91"/>
      <c r="IC51" s="91"/>
      <c r="ID51" s="91"/>
      <c r="IE51" s="91"/>
      <c r="IF51" s="91"/>
      <c r="IG51" s="91"/>
      <c r="IH51" s="91"/>
      <c r="II51" s="91"/>
      <c r="IJ51" s="91"/>
      <c r="IK51" s="91"/>
      <c r="IL51" s="91"/>
      <c r="IM51" s="91"/>
      <c r="IN51" s="91"/>
      <c r="IO51" s="91"/>
      <c r="IP51" s="91"/>
      <c r="IQ51" s="91"/>
      <c r="IR51" s="93"/>
      <c r="IS51" s="93"/>
      <c r="IT51" s="93"/>
    </row>
    <row r="52" s="91" customFormat="1" ht="30" customHeight="1" spans="1:254">
      <c r="A52" s="128" t="s">
        <v>7638</v>
      </c>
      <c r="B52" s="125">
        <f>表8.2024年社会保险基金支出执行情况表!D52</f>
        <v>137</v>
      </c>
      <c r="C52" s="125">
        <v>306</v>
      </c>
      <c r="D52" s="126">
        <f t="shared" si="14"/>
        <v>169</v>
      </c>
      <c r="E52" s="127">
        <f t="shared" si="15"/>
        <v>1.234</v>
      </c>
      <c r="F52" s="119" t="str">
        <f t="shared" si="6"/>
        <v>是</v>
      </c>
      <c r="G52" s="120">
        <v>1</v>
      </c>
      <c r="IR52" s="93"/>
      <c r="IS52" s="93"/>
      <c r="IT52" s="93"/>
    </row>
    <row r="53" s="91" customFormat="1" ht="22" customHeight="1" spans="1:254">
      <c r="A53" s="128" t="s">
        <v>7623</v>
      </c>
      <c r="B53" s="125">
        <f>表8.2024年社会保险基金支出执行情况表!D53</f>
        <v>0</v>
      </c>
      <c r="C53" s="125">
        <v>3</v>
      </c>
      <c r="D53" s="126">
        <f t="shared" si="14"/>
        <v>3</v>
      </c>
      <c r="E53" s="127">
        <f t="shared" ref="E53:E59" si="16">IF(B53=0,0,D53/B53)</f>
        <v>0</v>
      </c>
      <c r="F53" s="119" t="str">
        <f t="shared" si="6"/>
        <v>是</v>
      </c>
      <c r="G53" s="120">
        <v>1</v>
      </c>
      <c r="IR53" s="93"/>
      <c r="IS53" s="93"/>
      <c r="IT53" s="93"/>
    </row>
    <row r="54" s="91" customFormat="1" spans="1:254">
      <c r="A54" s="128" t="s">
        <v>7639</v>
      </c>
      <c r="B54" s="125">
        <f>表8.2024年社会保险基金支出执行情况表!D54</f>
        <v>0</v>
      </c>
      <c r="C54" s="125"/>
      <c r="D54" s="126">
        <f t="shared" si="14"/>
        <v>0</v>
      </c>
      <c r="E54" s="127">
        <f t="shared" si="16"/>
        <v>0</v>
      </c>
      <c r="F54" s="119" t="str">
        <f t="shared" si="6"/>
        <v>否</v>
      </c>
      <c r="G54" s="120">
        <v>1</v>
      </c>
      <c r="IR54" s="93"/>
      <c r="IS54" s="93"/>
      <c r="IT54" s="93"/>
    </row>
    <row r="55" s="92" customFormat="1" ht="22" customHeight="1" spans="1:254">
      <c r="A55" s="128" t="s">
        <v>7640</v>
      </c>
      <c r="B55" s="125">
        <f>表8.2024年社会保险基金支出执行情况表!D55</f>
        <v>72</v>
      </c>
      <c r="C55" s="129">
        <v>109</v>
      </c>
      <c r="D55" s="126">
        <f t="shared" si="14"/>
        <v>37</v>
      </c>
      <c r="E55" s="127">
        <f t="shared" si="16"/>
        <v>0.514</v>
      </c>
      <c r="F55" s="119" t="str">
        <f t="shared" si="6"/>
        <v>是</v>
      </c>
      <c r="G55" s="120">
        <v>1</v>
      </c>
      <c r="IR55" s="137"/>
      <c r="IS55" s="137"/>
      <c r="IT55" s="137"/>
    </row>
    <row r="56" s="92" customFormat="1" ht="22" customHeight="1" spans="1:254">
      <c r="A56" s="128" t="s">
        <v>7641</v>
      </c>
      <c r="B56" s="125">
        <f>表8.2024年社会保险基金支出执行情况表!D56</f>
        <v>25</v>
      </c>
      <c r="C56" s="129">
        <v>27</v>
      </c>
      <c r="D56" s="126">
        <f t="shared" si="14"/>
        <v>2</v>
      </c>
      <c r="E56" s="127">
        <f t="shared" si="16"/>
        <v>0.08</v>
      </c>
      <c r="F56" s="119" t="str">
        <f t="shared" si="6"/>
        <v>是</v>
      </c>
      <c r="G56" s="120">
        <v>1</v>
      </c>
      <c r="IR56" s="137"/>
      <c r="IS56" s="137"/>
      <c r="IT56" s="137"/>
    </row>
    <row r="57" s="92" customFormat="1" ht="22" customHeight="1" spans="1:254">
      <c r="A57" s="128" t="s">
        <v>9162</v>
      </c>
      <c r="B57" s="125">
        <f>表8.2024年社会保险基金支出执行情况表!D57</f>
        <v>2</v>
      </c>
      <c r="C57" s="129">
        <v>4</v>
      </c>
      <c r="D57" s="126"/>
      <c r="E57" s="127">
        <f t="shared" si="16"/>
        <v>0</v>
      </c>
      <c r="F57" s="119"/>
      <c r="G57" s="120">
        <v>1</v>
      </c>
      <c r="IR57" s="137"/>
      <c r="IS57" s="137"/>
      <c r="IT57" s="137"/>
    </row>
    <row r="58" s="92" customFormat="1" ht="22" customHeight="1" spans="1:254">
      <c r="A58" s="128" t="s">
        <v>7643</v>
      </c>
      <c r="B58" s="125">
        <f>表8.2024年社会保险基金支出执行情况表!D58</f>
        <v>3</v>
      </c>
      <c r="C58" s="129">
        <v>18</v>
      </c>
      <c r="D58" s="126"/>
      <c r="E58" s="127">
        <f t="shared" si="16"/>
        <v>0</v>
      </c>
      <c r="F58" s="119"/>
      <c r="G58" s="120">
        <v>1</v>
      </c>
      <c r="IR58" s="137"/>
      <c r="IS58" s="137"/>
      <c r="IT58" s="137"/>
    </row>
    <row r="59" s="92" customFormat="1" ht="22" customHeight="1" spans="1:254">
      <c r="A59" s="128" t="s">
        <v>7644</v>
      </c>
      <c r="B59" s="125">
        <f>表8.2024年社会保险基金支出执行情况表!D59</f>
        <v>798</v>
      </c>
      <c r="C59" s="129">
        <v>805</v>
      </c>
      <c r="D59" s="126"/>
      <c r="E59" s="127">
        <f t="shared" si="16"/>
        <v>0</v>
      </c>
      <c r="F59" s="119"/>
      <c r="G59" s="120">
        <v>1</v>
      </c>
      <c r="IR59" s="137"/>
      <c r="IS59" s="137"/>
      <c r="IT59" s="137"/>
    </row>
    <row r="60" s="89" customFormat="1" ht="22" customHeight="1" spans="1:254">
      <c r="A60" s="130" t="s">
        <v>7628</v>
      </c>
      <c r="B60" s="125"/>
      <c r="C60" s="122">
        <f>表15.2025年社会保险基金收入执行情况表!C44-C50</f>
        <v>0</v>
      </c>
      <c r="D60" s="122">
        <f t="shared" ref="D60:D65" si="17">C60-B60</f>
        <v>0</v>
      </c>
      <c r="E60" s="123">
        <f t="shared" ref="E60:E65" si="18">IF(B60=0,0,D60/B60)</f>
        <v>0</v>
      </c>
      <c r="F60" s="119" t="str">
        <f t="shared" ref="F60:F66" si="19">IF(A60&lt;&gt;"",IF(SUM(B60:C60)&lt;&gt;0,"是","否"),"是")</f>
        <v>否</v>
      </c>
      <c r="G60" s="120">
        <v>1</v>
      </c>
      <c r="IR60" s="136"/>
      <c r="IS60" s="136"/>
      <c r="IT60" s="136"/>
    </row>
    <row r="61" s="89" customFormat="1" ht="22" customHeight="1" spans="1:254">
      <c r="A61" s="130" t="s">
        <v>7629</v>
      </c>
      <c r="B61" s="125"/>
      <c r="C61" s="122">
        <f>表15.2025年社会保险基金收入执行情况表!C59+C60</f>
        <v>0</v>
      </c>
      <c r="D61" s="122">
        <f t="shared" si="17"/>
        <v>0</v>
      </c>
      <c r="E61" s="123">
        <f t="shared" si="18"/>
        <v>0</v>
      </c>
      <c r="F61" s="119" t="str">
        <f t="shared" si="19"/>
        <v>否</v>
      </c>
      <c r="G61" s="120">
        <v>1</v>
      </c>
      <c r="IR61" s="136"/>
      <c r="IS61" s="136"/>
      <c r="IT61" s="136"/>
    </row>
    <row r="62" s="89" customFormat="1" ht="22" customHeight="1" spans="1:254">
      <c r="A62" s="134" t="s">
        <v>7645</v>
      </c>
      <c r="B62" s="122">
        <f>表8.2024年社会保险基金支出执行情况表!D62</f>
        <v>69927</v>
      </c>
      <c r="C62" s="122">
        <f>SUM(C63:C63)</f>
        <v>77237</v>
      </c>
      <c r="D62" s="122">
        <f t="shared" si="17"/>
        <v>7310</v>
      </c>
      <c r="E62" s="123">
        <f t="shared" si="18"/>
        <v>0.105</v>
      </c>
      <c r="F62" s="119" t="str">
        <f t="shared" si="19"/>
        <v>是</v>
      </c>
      <c r="G62" s="120">
        <v>1</v>
      </c>
      <c r="IR62" s="136"/>
      <c r="IS62" s="136"/>
      <c r="IT62" s="136"/>
    </row>
    <row r="63" s="91" customFormat="1" ht="22" customHeight="1" spans="1:254">
      <c r="A63" s="135" t="s">
        <v>7646</v>
      </c>
      <c r="B63" s="125">
        <f>表8.2024年社会保险基金支出执行情况表!D63</f>
        <v>69927</v>
      </c>
      <c r="C63" s="125">
        <f>SUM(C7,C18,C29,C40,C50)</f>
        <v>77237</v>
      </c>
      <c r="D63" s="125">
        <f>SUM(D7,D18,D29,D40,D50)</f>
        <v>7308</v>
      </c>
      <c r="E63" s="127">
        <f t="shared" si="18"/>
        <v>0.105</v>
      </c>
      <c r="F63" s="119" t="str">
        <f t="shared" si="19"/>
        <v>是</v>
      </c>
      <c r="G63" s="120">
        <v>1</v>
      </c>
      <c r="IR63" s="93"/>
      <c r="IS63" s="93"/>
      <c r="IT63" s="93"/>
    </row>
    <row r="64" s="91" customFormat="1" ht="22" customHeight="1" spans="1:254">
      <c r="A64" s="134" t="s">
        <v>7647</v>
      </c>
      <c r="B64" s="122">
        <f>表8.2024年社会保险基金支出执行情况表!D64</f>
        <v>50835</v>
      </c>
      <c r="C64" s="122">
        <f>B64+C65</f>
        <v>44211</v>
      </c>
      <c r="D64" s="122">
        <f>C64-B64</f>
        <v>-6624</v>
      </c>
      <c r="E64" s="123">
        <f t="shared" si="18"/>
        <v>-0.13</v>
      </c>
      <c r="F64" s="119" t="str">
        <f t="shared" si="19"/>
        <v>是</v>
      </c>
      <c r="G64" s="120">
        <v>1</v>
      </c>
      <c r="IR64" s="93"/>
      <c r="IS64" s="93"/>
      <c r="IT64" s="93"/>
    </row>
    <row r="65" s="91" customFormat="1" ht="22" customHeight="1" spans="1:254">
      <c r="A65" s="135" t="s">
        <v>7648</v>
      </c>
      <c r="B65" s="125">
        <f>表8.2024年社会保险基金支出执行情况表!D65</f>
        <v>-1592</v>
      </c>
      <c r="C65" s="138">
        <f>表15.2025年社会保险基金收入执行情况表!C53-C62</f>
        <v>-6624</v>
      </c>
      <c r="D65" s="138">
        <f t="shared" si="17"/>
        <v>-5032</v>
      </c>
      <c r="E65" s="127">
        <f t="shared" si="18"/>
        <v>3.161</v>
      </c>
      <c r="F65" s="119" t="str">
        <f t="shared" si="19"/>
        <v>是</v>
      </c>
      <c r="G65" s="120">
        <v>1</v>
      </c>
      <c r="IR65" s="93"/>
      <c r="IS65" s="93"/>
      <c r="IT65" s="93"/>
    </row>
    <row r="66" s="93" customFormat="1" ht="22" customHeight="1" spans="1:251">
      <c r="A66" s="139"/>
      <c r="B66" s="91"/>
      <c r="C66" s="91"/>
      <c r="D66" s="92"/>
      <c r="E66" s="140"/>
      <c r="F66" s="119" t="str">
        <f t="shared" si="19"/>
        <v>是</v>
      </c>
      <c r="G66" s="120">
        <v>1</v>
      </c>
      <c r="H66" s="91"/>
      <c r="I66" s="91"/>
      <c r="J66" s="91"/>
      <c r="K66" s="91"/>
      <c r="L66" s="91"/>
      <c r="M66" s="91"/>
      <c r="N66" s="91"/>
      <c r="O66" s="91"/>
      <c r="P66" s="9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c r="AX66" s="91"/>
      <c r="AY66" s="91"/>
      <c r="AZ66" s="91"/>
      <c r="BA66" s="91"/>
      <c r="BB66" s="91"/>
      <c r="BC66" s="91"/>
      <c r="BD66" s="91"/>
      <c r="BE66" s="91"/>
      <c r="BF66" s="91"/>
      <c r="BG66" s="91"/>
      <c r="BH66" s="91"/>
      <c r="BI66" s="91"/>
      <c r="BJ66" s="91"/>
      <c r="BK66" s="91"/>
      <c r="BL66" s="91"/>
      <c r="BM66" s="91"/>
      <c r="BN66" s="91"/>
      <c r="BO66" s="91"/>
      <c r="BP66" s="91"/>
      <c r="BQ66" s="91"/>
      <c r="BR66" s="91"/>
      <c r="BS66" s="91"/>
      <c r="BT66" s="91"/>
      <c r="BU66" s="91"/>
      <c r="BV66" s="91"/>
      <c r="BW66" s="91"/>
      <c r="BX66" s="91"/>
      <c r="BY66" s="91"/>
      <c r="BZ66" s="91"/>
      <c r="CA66" s="91"/>
      <c r="CB66" s="91"/>
      <c r="CC66" s="91"/>
      <c r="CD66" s="91"/>
      <c r="CE66" s="91"/>
      <c r="CF66" s="91"/>
      <c r="CG66" s="91"/>
      <c r="CH66" s="91"/>
      <c r="CI66" s="91"/>
      <c r="CJ66" s="91"/>
      <c r="CK66" s="91"/>
      <c r="CL66" s="91"/>
      <c r="CM66" s="91"/>
      <c r="CN66" s="91"/>
      <c r="CO66" s="91"/>
      <c r="CP66" s="91"/>
      <c r="CQ66" s="91"/>
      <c r="CR66" s="91"/>
      <c r="CS66" s="91"/>
      <c r="CT66" s="91"/>
      <c r="CU66" s="91"/>
      <c r="CV66" s="91"/>
      <c r="CW66" s="91"/>
      <c r="CX66" s="91"/>
      <c r="CY66" s="91"/>
      <c r="CZ66" s="91"/>
      <c r="DA66" s="91"/>
      <c r="DB66" s="91"/>
      <c r="DC66" s="91"/>
      <c r="DD66" s="91"/>
      <c r="DE66" s="91"/>
      <c r="DF66" s="91"/>
      <c r="DG66" s="91"/>
      <c r="DH66" s="91"/>
      <c r="DI66" s="91"/>
      <c r="DJ66" s="91"/>
      <c r="DK66" s="91"/>
      <c r="DL66" s="91"/>
      <c r="DM66" s="91"/>
      <c r="DN66" s="91"/>
      <c r="DO66" s="91"/>
      <c r="DP66" s="91"/>
      <c r="DQ66" s="91"/>
      <c r="DR66" s="91"/>
      <c r="DS66" s="91"/>
      <c r="DT66" s="91"/>
      <c r="DU66" s="91"/>
      <c r="DV66" s="91"/>
      <c r="DW66" s="91"/>
      <c r="DX66" s="91"/>
      <c r="DY66" s="91"/>
      <c r="DZ66" s="91"/>
      <c r="EA66" s="91"/>
      <c r="EB66" s="91"/>
      <c r="EC66" s="91"/>
      <c r="ED66" s="91"/>
      <c r="EE66" s="91"/>
      <c r="EF66" s="91"/>
      <c r="EG66" s="91"/>
      <c r="EH66" s="91"/>
      <c r="EI66" s="91"/>
      <c r="EJ66" s="91"/>
      <c r="EK66" s="91"/>
      <c r="EL66" s="91"/>
      <c r="EM66" s="91"/>
      <c r="EN66" s="91"/>
      <c r="EO66" s="91"/>
      <c r="EP66" s="91"/>
      <c r="EQ66" s="91"/>
      <c r="ER66" s="91"/>
      <c r="ES66" s="91"/>
      <c r="ET66" s="91"/>
      <c r="EU66" s="91"/>
      <c r="EV66" s="91"/>
      <c r="EW66" s="91"/>
      <c r="EX66" s="91"/>
      <c r="EY66" s="91"/>
      <c r="EZ66" s="91"/>
      <c r="FA66" s="91"/>
      <c r="FB66" s="91"/>
      <c r="FC66" s="91"/>
      <c r="FD66" s="91"/>
      <c r="FE66" s="91"/>
      <c r="FF66" s="91"/>
      <c r="FG66" s="91"/>
      <c r="FH66" s="91"/>
      <c r="FI66" s="91"/>
      <c r="FJ66" s="91"/>
      <c r="FK66" s="91"/>
      <c r="FL66" s="91"/>
      <c r="FM66" s="91"/>
      <c r="FN66" s="91"/>
      <c r="FO66" s="91"/>
      <c r="FP66" s="91"/>
      <c r="FQ66" s="91"/>
      <c r="FR66" s="91"/>
      <c r="FS66" s="91"/>
      <c r="FT66" s="91"/>
      <c r="FU66" s="91"/>
      <c r="FV66" s="91"/>
      <c r="FW66" s="91"/>
      <c r="FX66" s="91"/>
      <c r="FY66" s="91"/>
      <c r="FZ66" s="91"/>
      <c r="GA66" s="91"/>
      <c r="GB66" s="91"/>
      <c r="GC66" s="91"/>
      <c r="GD66" s="91"/>
      <c r="GE66" s="91"/>
      <c r="GF66" s="91"/>
      <c r="GG66" s="91"/>
      <c r="GH66" s="91"/>
      <c r="GI66" s="91"/>
      <c r="GJ66" s="91"/>
      <c r="GK66" s="91"/>
      <c r="GL66" s="91"/>
      <c r="GM66" s="91"/>
      <c r="GN66" s="91"/>
      <c r="GO66" s="91"/>
      <c r="GP66" s="91"/>
      <c r="GQ66" s="91"/>
      <c r="GR66" s="91"/>
      <c r="GS66" s="91"/>
      <c r="GT66" s="91"/>
      <c r="GU66" s="91"/>
      <c r="GV66" s="91"/>
      <c r="GW66" s="91"/>
      <c r="GX66" s="91"/>
      <c r="GY66" s="91"/>
      <c r="GZ66" s="91"/>
      <c r="HA66" s="91"/>
      <c r="HB66" s="91"/>
      <c r="HC66" s="91"/>
      <c r="HD66" s="91"/>
      <c r="HE66" s="91"/>
      <c r="HF66" s="91"/>
      <c r="HG66" s="91"/>
      <c r="HH66" s="91"/>
      <c r="HI66" s="91"/>
      <c r="HJ66" s="91"/>
      <c r="HK66" s="91"/>
      <c r="HL66" s="91"/>
      <c r="HM66" s="91"/>
      <c r="HN66" s="91"/>
      <c r="HO66" s="91"/>
      <c r="HP66" s="91"/>
      <c r="HQ66" s="91"/>
      <c r="HR66" s="91"/>
      <c r="HS66" s="91"/>
      <c r="HT66" s="91"/>
      <c r="HU66" s="91"/>
      <c r="HV66" s="91"/>
      <c r="HW66" s="91"/>
      <c r="HX66" s="91"/>
      <c r="HY66" s="91"/>
      <c r="HZ66" s="91"/>
      <c r="IA66" s="91"/>
      <c r="IB66" s="91"/>
      <c r="IC66" s="91"/>
      <c r="ID66" s="91"/>
      <c r="IE66" s="91"/>
      <c r="IF66" s="91"/>
      <c r="IG66" s="91"/>
      <c r="IH66" s="91"/>
      <c r="II66" s="91"/>
      <c r="IJ66" s="91"/>
      <c r="IK66" s="91"/>
      <c r="IL66" s="91"/>
      <c r="IM66" s="91"/>
      <c r="IN66" s="91"/>
      <c r="IO66" s="91"/>
      <c r="IP66" s="91"/>
      <c r="IQ66" s="91"/>
    </row>
    <row r="67" s="93" customFormat="1" ht="26.25" spans="1:251">
      <c r="A67" s="139"/>
      <c r="B67" s="91"/>
      <c r="C67" s="91"/>
      <c r="D67" s="92"/>
      <c r="E67" s="140"/>
      <c r="F67" s="92"/>
      <c r="G67" s="141"/>
      <c r="H67" s="91"/>
      <c r="I67" s="91"/>
      <c r="J67" s="91"/>
      <c r="K67" s="91"/>
      <c r="L67" s="91"/>
      <c r="M67" s="91"/>
      <c r="N67" s="91"/>
      <c r="O67" s="91"/>
      <c r="P67" s="91"/>
      <c r="Q67" s="91"/>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c r="AX67" s="91"/>
      <c r="AY67" s="91"/>
      <c r="AZ67" s="91"/>
      <c r="BA67" s="91"/>
      <c r="BB67" s="91"/>
      <c r="BC67" s="91"/>
      <c r="BD67" s="91"/>
      <c r="BE67" s="91"/>
      <c r="BF67" s="91"/>
      <c r="BG67" s="91"/>
      <c r="BH67" s="91"/>
      <c r="BI67" s="91"/>
      <c r="BJ67" s="91"/>
      <c r="BK67" s="91"/>
      <c r="BL67" s="91"/>
      <c r="BM67" s="91"/>
      <c r="BN67" s="91"/>
      <c r="BO67" s="91"/>
      <c r="BP67" s="91"/>
      <c r="BQ67" s="91"/>
      <c r="BR67" s="91"/>
      <c r="BS67" s="91"/>
      <c r="BT67" s="91"/>
      <c r="BU67" s="91"/>
      <c r="BV67" s="91"/>
      <c r="BW67" s="91"/>
      <c r="BX67" s="91"/>
      <c r="BY67" s="91"/>
      <c r="BZ67" s="91"/>
      <c r="CA67" s="91"/>
      <c r="CB67" s="91"/>
      <c r="CC67" s="91"/>
      <c r="CD67" s="91"/>
      <c r="CE67" s="91"/>
      <c r="CF67" s="91"/>
      <c r="CG67" s="91"/>
      <c r="CH67" s="91"/>
      <c r="CI67" s="91"/>
      <c r="CJ67" s="91"/>
      <c r="CK67" s="91"/>
      <c r="CL67" s="91"/>
      <c r="CM67" s="91"/>
      <c r="CN67" s="91"/>
      <c r="CO67" s="91"/>
      <c r="CP67" s="91"/>
      <c r="CQ67" s="91"/>
      <c r="CR67" s="91"/>
      <c r="CS67" s="91"/>
      <c r="CT67" s="91"/>
      <c r="CU67" s="91"/>
      <c r="CV67" s="91"/>
      <c r="CW67" s="91"/>
      <c r="CX67" s="91"/>
      <c r="CY67" s="91"/>
      <c r="CZ67" s="91"/>
      <c r="DA67" s="91"/>
      <c r="DB67" s="91"/>
      <c r="DC67" s="91"/>
      <c r="DD67" s="91"/>
      <c r="DE67" s="91"/>
      <c r="DF67" s="91"/>
      <c r="DG67" s="91"/>
      <c r="DH67" s="91"/>
      <c r="DI67" s="91"/>
      <c r="DJ67" s="91"/>
      <c r="DK67" s="91"/>
      <c r="DL67" s="91"/>
      <c r="DM67" s="91"/>
      <c r="DN67" s="91"/>
      <c r="DO67" s="91"/>
      <c r="DP67" s="91"/>
      <c r="DQ67" s="91"/>
      <c r="DR67" s="91"/>
      <c r="DS67" s="91"/>
      <c r="DT67" s="91"/>
      <c r="DU67" s="91"/>
      <c r="DV67" s="91"/>
      <c r="DW67" s="91"/>
      <c r="DX67" s="91"/>
      <c r="DY67" s="91"/>
      <c r="DZ67" s="91"/>
      <c r="EA67" s="91"/>
      <c r="EB67" s="91"/>
      <c r="EC67" s="91"/>
      <c r="ED67" s="91"/>
      <c r="EE67" s="91"/>
      <c r="EF67" s="91"/>
      <c r="EG67" s="91"/>
      <c r="EH67" s="91"/>
      <c r="EI67" s="91"/>
      <c r="EJ67" s="91"/>
      <c r="EK67" s="91"/>
      <c r="EL67" s="91"/>
      <c r="EM67" s="91"/>
      <c r="EN67" s="91"/>
      <c r="EO67" s="91"/>
      <c r="EP67" s="91"/>
      <c r="EQ67" s="91"/>
      <c r="ER67" s="91"/>
      <c r="ES67" s="91"/>
      <c r="ET67" s="91"/>
      <c r="EU67" s="91"/>
      <c r="EV67" s="91"/>
      <c r="EW67" s="91"/>
      <c r="EX67" s="91"/>
      <c r="EY67" s="91"/>
      <c r="EZ67" s="91"/>
      <c r="FA67" s="91"/>
      <c r="FB67" s="91"/>
      <c r="FC67" s="91"/>
      <c r="FD67" s="91"/>
      <c r="FE67" s="91"/>
      <c r="FF67" s="91"/>
      <c r="FG67" s="91"/>
      <c r="FH67" s="91"/>
      <c r="FI67" s="91"/>
      <c r="FJ67" s="91"/>
      <c r="FK67" s="91"/>
      <c r="FL67" s="91"/>
      <c r="FM67" s="91"/>
      <c r="FN67" s="91"/>
      <c r="FO67" s="91"/>
      <c r="FP67" s="91"/>
      <c r="FQ67" s="91"/>
      <c r="FR67" s="91"/>
      <c r="FS67" s="91"/>
      <c r="FT67" s="91"/>
      <c r="FU67" s="91"/>
      <c r="FV67" s="91"/>
      <c r="FW67" s="91"/>
      <c r="FX67" s="91"/>
      <c r="FY67" s="91"/>
      <c r="FZ67" s="91"/>
      <c r="GA67" s="91"/>
      <c r="GB67" s="91"/>
      <c r="GC67" s="91"/>
      <c r="GD67" s="91"/>
      <c r="GE67" s="91"/>
      <c r="GF67" s="91"/>
      <c r="GG67" s="91"/>
      <c r="GH67" s="91"/>
      <c r="GI67" s="91"/>
      <c r="GJ67" s="91"/>
      <c r="GK67" s="91"/>
      <c r="GL67" s="91"/>
      <c r="GM67" s="91"/>
      <c r="GN67" s="91"/>
      <c r="GO67" s="91"/>
      <c r="GP67" s="91"/>
      <c r="GQ67" s="91"/>
      <c r="GR67" s="91"/>
      <c r="GS67" s="91"/>
      <c r="GT67" s="91"/>
      <c r="GU67" s="91"/>
      <c r="GV67" s="91"/>
      <c r="GW67" s="91"/>
      <c r="GX67" s="91"/>
      <c r="GY67" s="91"/>
      <c r="GZ67" s="91"/>
      <c r="HA67" s="91"/>
      <c r="HB67" s="91"/>
      <c r="HC67" s="91"/>
      <c r="HD67" s="91"/>
      <c r="HE67" s="91"/>
      <c r="HF67" s="91"/>
      <c r="HG67" s="91"/>
      <c r="HH67" s="91"/>
      <c r="HI67" s="91"/>
      <c r="HJ67" s="91"/>
      <c r="HK67" s="91"/>
      <c r="HL67" s="91"/>
      <c r="HM67" s="91"/>
      <c r="HN67" s="91"/>
      <c r="HO67" s="91"/>
      <c r="HP67" s="91"/>
      <c r="HQ67" s="91"/>
      <c r="HR67" s="91"/>
      <c r="HS67" s="91"/>
      <c r="HT67" s="91"/>
      <c r="HU67" s="91"/>
      <c r="HV67" s="91"/>
      <c r="HW67" s="91"/>
      <c r="HX67" s="91"/>
      <c r="HY67" s="91"/>
      <c r="HZ67" s="91"/>
      <c r="IA67" s="91"/>
      <c r="IB67" s="91"/>
      <c r="IC67" s="91"/>
      <c r="ID67" s="91"/>
      <c r="IE67" s="91"/>
      <c r="IF67" s="91"/>
      <c r="IG67" s="91"/>
      <c r="IH67" s="91"/>
      <c r="II67" s="91"/>
      <c r="IJ67" s="91"/>
      <c r="IK67" s="91"/>
      <c r="IL67" s="91"/>
      <c r="IM67" s="91"/>
      <c r="IN67" s="91"/>
      <c r="IO67" s="91"/>
      <c r="IP67" s="91"/>
      <c r="IQ67" s="91"/>
    </row>
  </sheetData>
  <autoFilter ref="A5:IT66">
    <extLst/>
  </autoFilter>
  <mergeCells count="8">
    <mergeCell ref="A2:E2"/>
    <mergeCell ref="D4:E4"/>
    <mergeCell ref="A6:E6"/>
    <mergeCell ref="A17:E17"/>
    <mergeCell ref="A28:E28"/>
    <mergeCell ref="A39:E39"/>
    <mergeCell ref="A49:E49"/>
    <mergeCell ref="A4:A5"/>
  </mergeCells>
  <printOptions horizontalCentered="1"/>
  <pageMargins left="0.511805555555556" right="0.511805555555556" top="0.708333333333333" bottom="0.708333333333333" header="0" footer="0"/>
  <pageSetup paperSize="9" firstPageNumber="18" orientation="portrait" blackAndWhite="1" useFirstPageNumber="1" horizontalDpi="600" verticalDpi="600"/>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H50"/>
  <sheetViews>
    <sheetView showZeros="0" tabSelected="1" workbookViewId="0">
      <selection activeCell="J27" sqref="J27"/>
    </sheetView>
  </sheetViews>
  <sheetFormatPr defaultColWidth="9" defaultRowHeight="18.75" outlineLevelCol="7"/>
  <cols>
    <col min="1" max="1" width="43.8416666666667" style="1" customWidth="1"/>
    <col min="2" max="2" width="13.5" style="50" customWidth="1"/>
    <col min="3" max="3" width="12.1" style="50" customWidth="1"/>
    <col min="4" max="4" width="13" style="3" customWidth="1"/>
    <col min="5" max="5" width="8.79166666666667" style="33" customWidth="1"/>
    <col min="6" max="16384" width="9" style="1"/>
  </cols>
  <sheetData>
    <row r="1" ht="17" customHeight="1" spans="1:1">
      <c r="A1" s="76" t="s">
        <v>9163</v>
      </c>
    </row>
    <row r="2" s="1" customFormat="1" ht="21" customHeight="1" spans="1:8">
      <c r="A2" s="77" t="s">
        <v>9164</v>
      </c>
      <c r="B2" s="78"/>
      <c r="C2" s="78"/>
      <c r="D2" s="79"/>
      <c r="E2" s="80"/>
      <c r="F2" s="9"/>
      <c r="G2" s="9"/>
      <c r="H2" s="9"/>
    </row>
    <row r="3" s="1" customFormat="1" ht="15" customHeight="1" spans="1:5">
      <c r="A3" s="11"/>
      <c r="B3" s="81"/>
      <c r="C3" s="50"/>
      <c r="D3" s="12" t="s">
        <v>7533</v>
      </c>
      <c r="E3" s="33"/>
    </row>
    <row r="4" s="75" customFormat="1" ht="36" customHeight="1" spans="1:7">
      <c r="A4" s="13" t="s">
        <v>9165</v>
      </c>
      <c r="B4" s="59" t="s">
        <v>9166</v>
      </c>
      <c r="C4" s="59" t="s">
        <v>9167</v>
      </c>
      <c r="D4" s="15" t="s">
        <v>9168</v>
      </c>
      <c r="E4" s="82"/>
      <c r="G4" s="83"/>
    </row>
    <row r="5" s="1" customFormat="1" spans="1:5">
      <c r="A5" s="13" t="s">
        <v>9169</v>
      </c>
      <c r="B5" s="25"/>
      <c r="C5" s="25"/>
      <c r="D5" s="18">
        <f t="shared" ref="D5:D45" si="0">IF(B5&lt;&gt;"",(C5-B5)/B5,0)</f>
        <v>0</v>
      </c>
      <c r="E5" s="33">
        <v>1</v>
      </c>
    </row>
    <row r="6" s="1" customFormat="1" ht="16" customHeight="1" spans="1:5">
      <c r="A6" s="19" t="s">
        <v>9170</v>
      </c>
      <c r="B6" s="28">
        <f>B7+B8</f>
        <v>98213</v>
      </c>
      <c r="C6" s="28">
        <f>C7+C8</f>
        <v>146223</v>
      </c>
      <c r="D6" s="18">
        <f t="shared" si="0"/>
        <v>0.489</v>
      </c>
      <c r="E6" s="33">
        <v>1</v>
      </c>
    </row>
    <row r="7" s="1" customFormat="1" ht="16" customHeight="1" spans="1:5">
      <c r="A7" s="23" t="s">
        <v>9171</v>
      </c>
      <c r="B7" s="29">
        <v>98213</v>
      </c>
      <c r="C7" s="29">
        <v>146223</v>
      </c>
      <c r="D7" s="18">
        <f t="shared" si="0"/>
        <v>0.489</v>
      </c>
      <c r="E7" s="33">
        <v>1</v>
      </c>
    </row>
    <row r="8" s="1" customFormat="1" ht="16" customHeight="1" spans="1:5">
      <c r="A8" s="23" t="s">
        <v>9172</v>
      </c>
      <c r="B8" s="25"/>
      <c r="C8" s="25"/>
      <c r="D8" s="18">
        <f t="shared" si="0"/>
        <v>0</v>
      </c>
      <c r="E8" s="33">
        <v>1</v>
      </c>
    </row>
    <row r="9" s="1" customFormat="1" ht="16" customHeight="1" spans="1:5">
      <c r="A9" s="19" t="s">
        <v>9173</v>
      </c>
      <c r="B9" s="25">
        <v>146500</v>
      </c>
      <c r="C9" s="25">
        <v>150300</v>
      </c>
      <c r="D9" s="18">
        <f t="shared" si="0"/>
        <v>0.026</v>
      </c>
      <c r="E9" s="33">
        <v>1</v>
      </c>
    </row>
    <row r="10" s="1" customFormat="1" ht="16" customHeight="1" spans="1:5">
      <c r="A10" s="19" t="s">
        <v>9174</v>
      </c>
      <c r="B10" s="25">
        <f>B11+B12+B13+B14</f>
        <v>64862</v>
      </c>
      <c r="C10" s="25">
        <f>C11+C12+C13+C14</f>
        <v>8424</v>
      </c>
      <c r="D10" s="18">
        <f t="shared" si="0"/>
        <v>-0.87</v>
      </c>
      <c r="E10" s="33">
        <v>1</v>
      </c>
    </row>
    <row r="11" s="1" customFormat="1" ht="16" customHeight="1" spans="1:5">
      <c r="A11" s="23" t="s">
        <v>9175</v>
      </c>
      <c r="B11" s="25">
        <v>49700</v>
      </c>
      <c r="C11" s="25">
        <v>800</v>
      </c>
      <c r="D11" s="18">
        <f t="shared" si="0"/>
        <v>-0.984</v>
      </c>
      <c r="E11" s="33">
        <v>1</v>
      </c>
    </row>
    <row r="12" s="1" customFormat="1" ht="16" customHeight="1" spans="1:5">
      <c r="A12" s="23" t="s">
        <v>9176</v>
      </c>
      <c r="B12" s="26"/>
      <c r="C12" s="26">
        <f>4624+3000</f>
        <v>7624</v>
      </c>
      <c r="D12" s="18">
        <f t="shared" si="0"/>
        <v>0</v>
      </c>
      <c r="E12" s="33">
        <v>1</v>
      </c>
    </row>
    <row r="13" s="1" customFormat="1" ht="16" customHeight="1" spans="1:5">
      <c r="A13" s="23" t="s">
        <v>9177</v>
      </c>
      <c r="B13" s="25">
        <v>15162</v>
      </c>
      <c r="C13" s="25"/>
      <c r="D13" s="84">
        <f t="shared" si="0"/>
        <v>-1</v>
      </c>
      <c r="E13" s="33">
        <v>1</v>
      </c>
    </row>
    <row r="14" s="1" customFormat="1" ht="16" customHeight="1" spans="1:5">
      <c r="A14" s="23" t="s">
        <v>9178</v>
      </c>
      <c r="B14" s="25"/>
      <c r="C14" s="25"/>
      <c r="D14" s="18">
        <f t="shared" si="0"/>
        <v>0</v>
      </c>
      <c r="E14" s="33">
        <v>1</v>
      </c>
    </row>
    <row r="15" s="1" customFormat="1" ht="16" customHeight="1" spans="1:5">
      <c r="A15" s="19" t="s">
        <v>9179</v>
      </c>
      <c r="B15" s="25">
        <f>B16+B17</f>
        <v>16852</v>
      </c>
      <c r="C15" s="25">
        <f>C16+C17</f>
        <v>5138</v>
      </c>
      <c r="D15" s="18">
        <f t="shared" si="0"/>
        <v>-0.695</v>
      </c>
      <c r="E15" s="33">
        <v>1</v>
      </c>
    </row>
    <row r="16" s="1" customFormat="1" ht="16" customHeight="1" spans="1:5">
      <c r="A16" s="23" t="s">
        <v>9180</v>
      </c>
      <c r="B16" s="26">
        <v>15162</v>
      </c>
      <c r="C16" s="26">
        <v>4624</v>
      </c>
      <c r="D16" s="18">
        <f t="shared" si="0"/>
        <v>-0.695</v>
      </c>
      <c r="E16" s="33">
        <v>1</v>
      </c>
    </row>
    <row r="17" s="1" customFormat="1" ht="16" customHeight="1" spans="1:5">
      <c r="A17" s="23" t="s">
        <v>9181</v>
      </c>
      <c r="B17" s="25">
        <v>1690</v>
      </c>
      <c r="C17" s="25">
        <v>514</v>
      </c>
      <c r="D17" s="84">
        <f t="shared" si="0"/>
        <v>-0.696</v>
      </c>
      <c r="E17" s="33">
        <v>1</v>
      </c>
    </row>
    <row r="18" s="1" customFormat="1" ht="16" customHeight="1" spans="1:5">
      <c r="A18" s="19" t="s">
        <v>9182</v>
      </c>
      <c r="B18" s="28">
        <f>B6+B10-B15</f>
        <v>146223</v>
      </c>
      <c r="C18" s="28">
        <f>C6+C10-C15</f>
        <v>149509</v>
      </c>
      <c r="D18" s="18">
        <f t="shared" si="0"/>
        <v>0.022</v>
      </c>
      <c r="E18" s="33">
        <v>1</v>
      </c>
    </row>
    <row r="19" s="1" customFormat="1" ht="16" customHeight="1" spans="1:5">
      <c r="A19" s="13" t="s">
        <v>9183</v>
      </c>
      <c r="B19" s="25"/>
      <c r="C19" s="25"/>
      <c r="D19" s="18">
        <f t="shared" si="0"/>
        <v>0</v>
      </c>
      <c r="E19" s="33">
        <v>1</v>
      </c>
    </row>
    <row r="20" s="1" customFormat="1" ht="16" customHeight="1" spans="1:5">
      <c r="A20" s="19" t="s">
        <v>9184</v>
      </c>
      <c r="B20" s="25">
        <f>B21+B22</f>
        <v>200500</v>
      </c>
      <c r="C20" s="25">
        <f>C21+C22</f>
        <v>255690</v>
      </c>
      <c r="D20" s="18">
        <f t="shared" si="0"/>
        <v>0.275</v>
      </c>
      <c r="E20" s="33">
        <v>1</v>
      </c>
    </row>
    <row r="21" s="1" customFormat="1" ht="16" customHeight="1" spans="1:5">
      <c r="A21" s="23" t="s">
        <v>9185</v>
      </c>
      <c r="B21" s="26">
        <v>200500</v>
      </c>
      <c r="C21" s="26">
        <v>255690</v>
      </c>
      <c r="D21" s="84">
        <f t="shared" si="0"/>
        <v>0.275</v>
      </c>
      <c r="E21" s="33">
        <v>1</v>
      </c>
    </row>
    <row r="22" s="1" customFormat="1" ht="16" customHeight="1" spans="1:5">
      <c r="A22" s="23" t="s">
        <v>9186</v>
      </c>
      <c r="B22" s="26"/>
      <c r="C22" s="26"/>
      <c r="D22" s="84">
        <f t="shared" si="0"/>
        <v>0</v>
      </c>
      <c r="E22" s="33">
        <v>1</v>
      </c>
    </row>
    <row r="23" s="1" customFormat="1" ht="16" customHeight="1" spans="1:5">
      <c r="A23" s="19" t="s">
        <v>9187</v>
      </c>
      <c r="B23" s="26">
        <v>25950</v>
      </c>
      <c r="C23" s="26">
        <v>318500</v>
      </c>
      <c r="D23" s="18">
        <f t="shared" si="0"/>
        <v>11.274</v>
      </c>
      <c r="E23" s="33">
        <v>1</v>
      </c>
    </row>
    <row r="24" s="1" customFormat="1" ht="16" customHeight="1" spans="1:5">
      <c r="A24" s="19" t="s">
        <v>9188</v>
      </c>
      <c r="B24" s="25">
        <f>B25+B26+B27</f>
        <v>68290</v>
      </c>
      <c r="C24" s="25">
        <f>C25+C26+C27</f>
        <v>67100</v>
      </c>
      <c r="D24" s="18">
        <f t="shared" si="0"/>
        <v>-0.017</v>
      </c>
      <c r="E24" s="33">
        <v>1</v>
      </c>
    </row>
    <row r="25" s="1" customFormat="1" ht="16" customHeight="1" spans="1:5">
      <c r="A25" s="23" t="s">
        <v>9189</v>
      </c>
      <c r="B25" s="26">
        <v>56500</v>
      </c>
      <c r="C25" s="26"/>
      <c r="D25" s="84">
        <f t="shared" si="0"/>
        <v>-1</v>
      </c>
      <c r="E25" s="33">
        <v>1</v>
      </c>
    </row>
    <row r="26" s="1" customFormat="1" ht="16" customHeight="1" spans="1:5">
      <c r="A26" s="23" t="s">
        <v>9190</v>
      </c>
      <c r="B26" s="26">
        <v>11790</v>
      </c>
      <c r="C26" s="26">
        <f>6000+3000+50000+8100</f>
        <v>67100</v>
      </c>
      <c r="D26" s="84">
        <f t="shared" si="0"/>
        <v>4.691</v>
      </c>
      <c r="E26" s="33">
        <v>1</v>
      </c>
    </row>
    <row r="27" s="1" customFormat="1" ht="16" customHeight="1" spans="1:5">
      <c r="A27" s="23" t="s">
        <v>9191</v>
      </c>
      <c r="B27" s="26"/>
      <c r="C27" s="26"/>
      <c r="D27" s="84">
        <f t="shared" si="0"/>
        <v>0</v>
      </c>
      <c r="E27" s="33">
        <v>1</v>
      </c>
    </row>
    <row r="28" s="1" customFormat="1" ht="16" customHeight="1" spans="1:5">
      <c r="A28" s="19" t="s">
        <v>9192</v>
      </c>
      <c r="B28" s="25">
        <f>B29+B30</f>
        <v>13100</v>
      </c>
      <c r="C28" s="25">
        <f>C29+C30</f>
        <v>9000</v>
      </c>
      <c r="D28" s="18">
        <f t="shared" si="0"/>
        <v>-0.313</v>
      </c>
      <c r="E28" s="33">
        <v>1</v>
      </c>
    </row>
    <row r="29" s="1" customFormat="1" ht="16" customHeight="1" spans="1:5">
      <c r="A29" s="23" t="s">
        <v>9193</v>
      </c>
      <c r="B29" s="26">
        <v>11790</v>
      </c>
      <c r="C29" s="26">
        <v>8100</v>
      </c>
      <c r="D29" s="84">
        <f t="shared" si="0"/>
        <v>-0.313</v>
      </c>
      <c r="E29" s="33">
        <v>1</v>
      </c>
    </row>
    <row r="30" s="1" customFormat="1" ht="16" customHeight="1" spans="1:5">
      <c r="A30" s="23" t="s">
        <v>9194</v>
      </c>
      <c r="B30" s="26">
        <v>1310</v>
      </c>
      <c r="C30" s="26">
        <v>900</v>
      </c>
      <c r="D30" s="84">
        <f t="shared" si="0"/>
        <v>-0.313</v>
      </c>
      <c r="E30" s="33">
        <v>1</v>
      </c>
    </row>
    <row r="31" s="1" customFormat="1" ht="16" customHeight="1" spans="1:5">
      <c r="A31" s="19" t="s">
        <v>9195</v>
      </c>
      <c r="B31" s="25">
        <f>B21+B25-B30</f>
        <v>255690</v>
      </c>
      <c r="C31" s="25">
        <f>C21+C24-C28</f>
        <v>313790</v>
      </c>
      <c r="D31" s="18">
        <f t="shared" si="0"/>
        <v>0.227</v>
      </c>
      <c r="E31" s="33">
        <v>1</v>
      </c>
    </row>
    <row r="32" s="1" customFormat="1" ht="16" customHeight="1" spans="1:5">
      <c r="A32" s="13" t="s">
        <v>9196</v>
      </c>
      <c r="B32" s="25"/>
      <c r="C32" s="25"/>
      <c r="D32" s="18">
        <f t="shared" si="0"/>
        <v>0</v>
      </c>
      <c r="E32" s="33">
        <v>1</v>
      </c>
    </row>
    <row r="33" s="1" customFormat="1" ht="16" customHeight="1" spans="1:5">
      <c r="A33" s="19" t="s">
        <v>9197</v>
      </c>
      <c r="B33" s="28">
        <f>B34+B35</f>
        <v>298713</v>
      </c>
      <c r="C33" s="28">
        <f>C34+C35</f>
        <v>401913</v>
      </c>
      <c r="D33" s="18">
        <f t="shared" si="0"/>
        <v>0.345</v>
      </c>
      <c r="E33" s="33">
        <v>1</v>
      </c>
    </row>
    <row r="34" s="1" customFormat="1" ht="16" customHeight="1" spans="1:5">
      <c r="A34" s="23" t="s">
        <v>9198</v>
      </c>
      <c r="B34" s="29">
        <f t="shared" ref="B34:B39" si="1">B7+B21</f>
        <v>298713</v>
      </c>
      <c r="C34" s="29">
        <f>C7+C21</f>
        <v>401913</v>
      </c>
      <c r="D34" s="84">
        <f t="shared" si="0"/>
        <v>0.345</v>
      </c>
      <c r="E34" s="33">
        <v>1</v>
      </c>
    </row>
    <row r="35" s="1" customFormat="1" ht="16" customHeight="1" spans="1:5">
      <c r="A35" s="23" t="s">
        <v>9199</v>
      </c>
      <c r="B35" s="26"/>
      <c r="C35" s="26"/>
      <c r="D35" s="84">
        <f t="shared" si="0"/>
        <v>0</v>
      </c>
      <c r="E35" s="33">
        <v>1</v>
      </c>
    </row>
    <row r="36" s="1" customFormat="1" ht="16" customHeight="1" spans="1:5">
      <c r="A36" s="19" t="s">
        <v>9200</v>
      </c>
      <c r="B36" s="25">
        <f t="shared" si="1"/>
        <v>172450</v>
      </c>
      <c r="C36" s="25">
        <f>C9+C23</f>
        <v>468800</v>
      </c>
      <c r="D36" s="18">
        <f t="shared" si="0"/>
        <v>1.718</v>
      </c>
      <c r="E36" s="33">
        <v>1</v>
      </c>
    </row>
    <row r="37" s="1" customFormat="1" ht="16" customHeight="1" spans="1:5">
      <c r="A37" s="19" t="s">
        <v>9201</v>
      </c>
      <c r="B37" s="25">
        <f>B38+B39+B40+B41</f>
        <v>117990</v>
      </c>
      <c r="C37" s="25">
        <f>C38+C39+C40+C41</f>
        <v>75524</v>
      </c>
      <c r="D37" s="18">
        <f t="shared" si="0"/>
        <v>-0.36</v>
      </c>
      <c r="E37" s="33">
        <v>1</v>
      </c>
    </row>
    <row r="38" s="1" customFormat="1" ht="16" customHeight="1" spans="1:5">
      <c r="A38" s="23" t="s">
        <v>9202</v>
      </c>
      <c r="B38" s="26">
        <f t="shared" si="1"/>
        <v>106200</v>
      </c>
      <c r="C38" s="26">
        <f>C11+C25</f>
        <v>800</v>
      </c>
      <c r="D38" s="84">
        <f t="shared" si="0"/>
        <v>-0.992</v>
      </c>
      <c r="E38" s="33">
        <v>1</v>
      </c>
    </row>
    <row r="39" s="1" customFormat="1" ht="16" customHeight="1" spans="1:5">
      <c r="A39" s="23" t="s">
        <v>9203</v>
      </c>
      <c r="B39" s="26">
        <f t="shared" si="1"/>
        <v>11790</v>
      </c>
      <c r="C39" s="26">
        <f>C12+C26</f>
        <v>74724</v>
      </c>
      <c r="D39" s="84">
        <f t="shared" si="0"/>
        <v>5.338</v>
      </c>
      <c r="E39" s="33">
        <v>1</v>
      </c>
    </row>
    <row r="40" s="1" customFormat="1" ht="16" hidden="1" customHeight="1" spans="1:5">
      <c r="A40" s="23" t="s">
        <v>9204</v>
      </c>
      <c r="B40" s="26"/>
      <c r="C40" s="26"/>
      <c r="D40" s="84">
        <f t="shared" si="0"/>
        <v>0</v>
      </c>
      <c r="E40" s="33">
        <v>1</v>
      </c>
    </row>
    <row r="41" s="1" customFormat="1" ht="16" hidden="1" customHeight="1" spans="1:5">
      <c r="A41" s="23" t="s">
        <v>9178</v>
      </c>
      <c r="B41" s="26"/>
      <c r="C41" s="26"/>
      <c r="D41" s="18">
        <f t="shared" si="0"/>
        <v>0</v>
      </c>
      <c r="E41" s="33">
        <v>1</v>
      </c>
    </row>
    <row r="42" s="1" customFormat="1" ht="16" customHeight="1" spans="1:5">
      <c r="A42" s="19" t="s">
        <v>9205</v>
      </c>
      <c r="B42" s="25">
        <f>B43+B44</f>
        <v>29952</v>
      </c>
      <c r="C42" s="25">
        <f>C43+C44</f>
        <v>14138</v>
      </c>
      <c r="D42" s="18">
        <f t="shared" si="0"/>
        <v>-0.528</v>
      </c>
      <c r="E42" s="33">
        <v>1</v>
      </c>
    </row>
    <row r="43" s="1" customFormat="1" ht="16" customHeight="1" spans="1:5">
      <c r="A43" s="23" t="s">
        <v>9206</v>
      </c>
      <c r="B43" s="26">
        <f t="shared" ref="B43:B45" si="2">B16+B29</f>
        <v>26952</v>
      </c>
      <c r="C43" s="26">
        <f t="shared" ref="C43:C45" si="3">C16+C29</f>
        <v>12724</v>
      </c>
      <c r="D43" s="84">
        <f t="shared" si="0"/>
        <v>-0.528</v>
      </c>
      <c r="E43" s="33">
        <v>1</v>
      </c>
    </row>
    <row r="44" s="1" customFormat="1" ht="16" customHeight="1" spans="1:5">
      <c r="A44" s="23" t="s">
        <v>9207</v>
      </c>
      <c r="B44" s="26">
        <f t="shared" si="2"/>
        <v>3000</v>
      </c>
      <c r="C44" s="26">
        <f t="shared" si="3"/>
        <v>1414</v>
      </c>
      <c r="D44" s="84">
        <f t="shared" si="0"/>
        <v>-0.529</v>
      </c>
      <c r="E44" s="33">
        <v>1</v>
      </c>
    </row>
    <row r="45" s="1" customFormat="1" ht="16" customHeight="1" spans="1:5">
      <c r="A45" s="19" t="s">
        <v>9208</v>
      </c>
      <c r="B45" s="28">
        <f t="shared" si="2"/>
        <v>401913</v>
      </c>
      <c r="C45" s="28">
        <f t="shared" si="3"/>
        <v>463299</v>
      </c>
      <c r="D45" s="18">
        <f t="shared" si="0"/>
        <v>0.153</v>
      </c>
      <c r="E45" s="33">
        <v>1</v>
      </c>
    </row>
    <row r="46" s="1" customFormat="1" ht="18" customHeight="1" spans="1:5">
      <c r="A46" s="30"/>
      <c r="B46" s="85"/>
      <c r="C46" s="85"/>
      <c r="D46" s="31"/>
      <c r="E46" s="33"/>
    </row>
    <row r="47" s="1" customFormat="1" ht="18" customHeight="1" spans="1:5">
      <c r="A47" s="30"/>
      <c r="B47" s="85"/>
      <c r="C47" s="85"/>
      <c r="D47" s="31"/>
      <c r="E47" s="33"/>
    </row>
    <row r="48" s="1" customFormat="1" ht="18" customHeight="1" spans="1:5">
      <c r="A48" s="30"/>
      <c r="B48" s="85"/>
      <c r="C48" s="85"/>
      <c r="D48" s="31"/>
      <c r="E48" s="33"/>
    </row>
    <row r="49" s="1" customFormat="1" ht="14" customHeight="1" spans="1:5">
      <c r="A49" s="30"/>
      <c r="B49" s="85"/>
      <c r="C49" s="85"/>
      <c r="D49" s="31"/>
      <c r="E49" s="33"/>
    </row>
    <row r="50" s="1" customFormat="1" ht="33" customHeight="1" spans="1:5">
      <c r="A50" s="11"/>
      <c r="B50" s="81"/>
      <c r="C50" s="81"/>
      <c r="D50" s="32"/>
      <c r="E50" s="33"/>
    </row>
  </sheetData>
  <mergeCells count="1">
    <mergeCell ref="A2:D2"/>
  </mergeCells>
  <printOptions horizontalCentered="1"/>
  <pageMargins left="0.511805555555556" right="0.511805555555556" top="0.708333333333333" bottom="0.66875" header="0" footer="0"/>
  <pageSetup paperSize="9" firstPageNumber="18" orientation="portrait" blackAndWhite="1" useFirstPageNumber="1" horizontalDpi="600" verticalDpi="600"/>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IV26"/>
  <sheetViews>
    <sheetView showZeros="0" workbookViewId="0">
      <selection activeCell="L355" sqref="L355:L388"/>
    </sheetView>
  </sheetViews>
  <sheetFormatPr defaultColWidth="9" defaultRowHeight="27"/>
  <cols>
    <col min="1" max="1" width="33.9333333333333" style="1" customWidth="1"/>
    <col min="2" max="2" width="14.3333333333333" style="69" customWidth="1"/>
    <col min="3" max="3" width="14.1666666666667" style="1" customWidth="1"/>
    <col min="4" max="4" width="16.6" style="1" customWidth="1"/>
    <col min="5" max="5" width="9" style="51"/>
    <col min="6" max="247" width="9" style="1"/>
    <col min="248" max="16384" width="9" style="70"/>
  </cols>
  <sheetData>
    <row r="1" ht="21" customHeight="1" spans="1:1">
      <c r="A1" s="52" t="s">
        <v>9209</v>
      </c>
    </row>
    <row r="2" s="9" customFormat="1" ht="38" customHeight="1" spans="1:256">
      <c r="A2" s="6" t="s">
        <v>9210</v>
      </c>
      <c r="B2" s="7"/>
      <c r="C2" s="7"/>
      <c r="D2" s="53"/>
      <c r="E2" s="54"/>
      <c r="IN2" s="73"/>
      <c r="IO2" s="73"/>
      <c r="IP2" s="73"/>
      <c r="IQ2" s="73"/>
      <c r="IR2" s="73"/>
      <c r="IS2" s="73"/>
      <c r="IT2" s="73"/>
      <c r="IU2" s="73"/>
      <c r="IV2" s="73"/>
    </row>
    <row r="3" s="1" customFormat="1" ht="22" customHeight="1" spans="1:5">
      <c r="A3" s="55"/>
      <c r="B3" s="71"/>
      <c r="C3" s="55"/>
      <c r="D3" s="66" t="s">
        <v>7533</v>
      </c>
      <c r="E3" s="51"/>
    </row>
    <row r="4" s="33" customFormat="1" ht="28.45" customHeight="1" spans="1:5">
      <c r="A4" s="13" t="s">
        <v>9211</v>
      </c>
      <c r="B4" s="58" t="s">
        <v>9212</v>
      </c>
      <c r="C4" s="14"/>
      <c r="D4" s="14"/>
      <c r="E4" s="51"/>
    </row>
    <row r="5" s="33" customFormat="1" ht="28.45" customHeight="1" spans="1:5">
      <c r="A5" s="14"/>
      <c r="B5" s="59" t="s">
        <v>9213</v>
      </c>
      <c r="C5" s="14" t="s">
        <v>9214</v>
      </c>
      <c r="D5" s="67" t="s">
        <v>9215</v>
      </c>
      <c r="E5" s="51"/>
    </row>
    <row r="6" s="33" customFormat="1" spans="1:5">
      <c r="A6" s="19" t="s">
        <v>9216</v>
      </c>
      <c r="B6" s="61">
        <f>表19.2024年大姚县地方政府一般债务投向情况表!B6+表20.2024年大姚县地方政府专项债务投向情况表!B6</f>
        <v>138633</v>
      </c>
      <c r="C6" s="61">
        <f>表19.2024年大姚县地方政府一般债务投向情况表!C6+表20.2024年大姚县地方政府专项债务投向情况表!C6</f>
        <v>138919</v>
      </c>
      <c r="D6" s="72">
        <f t="shared" ref="D6:D26" si="0">C6-B6</f>
        <v>286</v>
      </c>
      <c r="E6" s="51">
        <v>1</v>
      </c>
    </row>
    <row r="7" s="33" customFormat="1" spans="1:5">
      <c r="A7" s="23" t="s">
        <v>9217</v>
      </c>
      <c r="B7" s="62">
        <f>表19.2024年大姚县地方政府一般债务投向情况表!B7+表20.2024年大姚县地方政府专项债务投向情况表!B7</f>
        <v>0</v>
      </c>
      <c r="C7" s="62">
        <f>表19.2024年大姚县地方政府一般债务投向情况表!C7+表20.2024年大姚县地方政府专项债务投向情况表!C7</f>
        <v>0</v>
      </c>
      <c r="D7" s="68">
        <f t="shared" si="0"/>
        <v>0</v>
      </c>
      <c r="E7" s="51">
        <v>1</v>
      </c>
    </row>
    <row r="8" s="33" customFormat="1" spans="1:5">
      <c r="A8" s="23" t="s">
        <v>9218</v>
      </c>
      <c r="B8" s="62">
        <f>表19.2024年大姚县地方政府一般债务投向情况表!B8+表20.2024年大姚县地方政府专项债务投向情况表!B8</f>
        <v>43376</v>
      </c>
      <c r="C8" s="62">
        <f>表19.2024年大姚县地方政府一般债务投向情况表!C8+表20.2024年大姚县地方政府专项债务投向情况表!C8</f>
        <v>43376</v>
      </c>
      <c r="D8" s="68">
        <f t="shared" si="0"/>
        <v>0</v>
      </c>
      <c r="E8" s="51">
        <v>1</v>
      </c>
    </row>
    <row r="9" s="33" customFormat="1" spans="1:5">
      <c r="A9" s="23" t="s">
        <v>9219</v>
      </c>
      <c r="B9" s="62">
        <f>表19.2024年大姚县地方政府一般债务投向情况表!B9+表20.2024年大姚县地方政府专项债务投向情况表!B9</f>
        <v>0</v>
      </c>
      <c r="C9" s="62">
        <f>表19.2024年大姚县地方政府一般债务投向情况表!C9+表20.2024年大姚县地方政府专项债务投向情况表!C9</f>
        <v>0</v>
      </c>
      <c r="D9" s="68">
        <f t="shared" si="0"/>
        <v>0</v>
      </c>
      <c r="E9" s="51">
        <v>1</v>
      </c>
    </row>
    <row r="10" s="33" customFormat="1" spans="1:5">
      <c r="A10" s="23" t="s">
        <v>9220</v>
      </c>
      <c r="B10" s="62">
        <f>表19.2024年大姚县地方政府一般债务投向情况表!B10+表20.2024年大姚县地方政府专项债务投向情况表!B10</f>
        <v>95257</v>
      </c>
      <c r="C10" s="62">
        <f>表19.2024年大姚县地方政府一般债务投向情况表!C10+表20.2024年大姚县地方政府专项债务投向情况表!C10</f>
        <v>95543</v>
      </c>
      <c r="D10" s="68">
        <f t="shared" si="0"/>
        <v>286</v>
      </c>
      <c r="E10" s="51">
        <v>1</v>
      </c>
    </row>
    <row r="11" s="33" customFormat="1" spans="1:5">
      <c r="A11" s="23" t="s">
        <v>9221</v>
      </c>
      <c r="B11" s="61">
        <f>表19.2024年大姚县地方政府一般债务投向情况表!B11+表20.2024年大姚县地方政府专项债务投向情况表!B11</f>
        <v>0</v>
      </c>
      <c r="C11" s="61">
        <f>表19.2024年大姚县地方政府一般债务投向情况表!C11+表20.2024年大姚县地方政府专项债务投向情况表!C11</f>
        <v>0</v>
      </c>
      <c r="D11" s="68">
        <f t="shared" si="0"/>
        <v>0</v>
      </c>
      <c r="E11" s="51">
        <v>1</v>
      </c>
    </row>
    <row r="12" s="33" customFormat="1" spans="1:5">
      <c r="A12" s="23" t="s">
        <v>9222</v>
      </c>
      <c r="B12" s="61">
        <f>表19.2024年大姚县地方政府一般债务投向情况表!B12+表20.2024年大姚县地方政府专项债务投向情况表!B12</f>
        <v>0</v>
      </c>
      <c r="C12" s="61">
        <f>表19.2024年大姚县地方政府一般债务投向情况表!C12+表20.2024年大姚县地方政府专项债务投向情况表!C12</f>
        <v>0</v>
      </c>
      <c r="D12" s="68">
        <f t="shared" si="0"/>
        <v>0</v>
      </c>
      <c r="E12" s="51">
        <v>1</v>
      </c>
    </row>
    <row r="13" s="33" customFormat="1" spans="1:5">
      <c r="A13" s="23" t="s">
        <v>9223</v>
      </c>
      <c r="B13" s="61">
        <f>表19.2024年大姚县地方政府一般债务投向情况表!B13+表20.2024年大姚县地方政府专项债务投向情况表!B13</f>
        <v>0</v>
      </c>
      <c r="C13" s="61">
        <f>表19.2024年大姚县地方政府一般债务投向情况表!C13+表20.2024年大姚县地方政府专项债务投向情况表!C13</f>
        <v>0</v>
      </c>
      <c r="D13" s="68">
        <f t="shared" si="0"/>
        <v>0</v>
      </c>
      <c r="E13" s="51">
        <v>1</v>
      </c>
    </row>
    <row r="14" s="35" customFormat="1" spans="1:256">
      <c r="A14" s="19" t="s">
        <v>9224</v>
      </c>
      <c r="B14" s="61">
        <f>表19.2024年大姚县地方政府一般债务投向情况表!B14+表20.2024年大姚县地方政府专项债务投向情况表!B14</f>
        <v>9900</v>
      </c>
      <c r="C14" s="61">
        <f>表19.2024年大姚县地方政府一般债务投向情况表!C14+表20.2024年大姚县地方政府专项债务投向情况表!C14</f>
        <v>9900</v>
      </c>
      <c r="D14" s="72">
        <f t="shared" si="0"/>
        <v>0</v>
      </c>
      <c r="E14" s="51">
        <v>1</v>
      </c>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74"/>
      <c r="IO14" s="74"/>
      <c r="IP14" s="74"/>
      <c r="IQ14" s="74"/>
      <c r="IR14" s="74"/>
      <c r="IS14" s="74"/>
      <c r="IT14" s="74"/>
      <c r="IU14" s="74"/>
      <c r="IV14" s="74"/>
    </row>
    <row r="15" s="35" customFormat="1" spans="1:256">
      <c r="A15" s="19" t="s">
        <v>9225</v>
      </c>
      <c r="B15" s="61">
        <f>表19.2024年大姚县地方政府一般债务投向情况表!B15+表20.2024年大姚县地方政府专项债务投向情况表!B15</f>
        <v>33654</v>
      </c>
      <c r="C15" s="61">
        <f>表19.2024年大姚县地方政府一般债务投向情况表!C15+表20.2024年大姚县地方政府专项债务投向情况表!C15</f>
        <v>32754</v>
      </c>
      <c r="D15" s="72">
        <f t="shared" si="0"/>
        <v>-900</v>
      </c>
      <c r="E15" s="51">
        <v>1</v>
      </c>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74"/>
      <c r="IO15" s="74"/>
      <c r="IP15" s="74"/>
      <c r="IQ15" s="74"/>
      <c r="IR15" s="74"/>
      <c r="IS15" s="74"/>
      <c r="IT15" s="74"/>
      <c r="IU15" s="74"/>
      <c r="IV15" s="74"/>
    </row>
    <row r="16" s="33" customFormat="1" spans="1:5">
      <c r="A16" s="23" t="s">
        <v>9226</v>
      </c>
      <c r="B16" s="61">
        <f>表19.2024年大姚县地方政府一般债务投向情况表!B16+表20.2024年大姚县地方政府专项债务投向情况表!B16</f>
        <v>0</v>
      </c>
      <c r="C16" s="61">
        <f>表19.2024年大姚县地方政府一般债务投向情况表!C16+表20.2024年大姚县地方政府专项债务投向情况表!C16</f>
        <v>0</v>
      </c>
      <c r="D16" s="68">
        <f t="shared" si="0"/>
        <v>0</v>
      </c>
      <c r="E16" s="51">
        <v>1</v>
      </c>
    </row>
    <row r="17" s="33" customFormat="1" spans="1:5">
      <c r="A17" s="23" t="s">
        <v>9227</v>
      </c>
      <c r="B17" s="62">
        <f>表19.2024年大姚县地方政府一般债务投向情况表!B17+表20.2024年大姚县地方政府专项债务投向情况表!B17</f>
        <v>0</v>
      </c>
      <c r="C17" s="62">
        <f>表19.2024年大姚县地方政府一般债务投向情况表!C17+表20.2024年大姚县地方政府专项债务投向情况表!C17</f>
        <v>0</v>
      </c>
      <c r="D17" s="68">
        <f t="shared" si="0"/>
        <v>0</v>
      </c>
      <c r="E17" s="51">
        <v>1</v>
      </c>
    </row>
    <row r="18" s="33" customFormat="1" spans="1:5">
      <c r="A18" s="23" t="s">
        <v>9228</v>
      </c>
      <c r="B18" s="62">
        <f>表19.2024年大姚县地方政府一般债务投向情况表!B18+表20.2024年大姚县地方政府专项债务投向情况表!B18</f>
        <v>0</v>
      </c>
      <c r="C18" s="62">
        <f>表19.2024年大姚县地方政府一般债务投向情况表!C18+表20.2024年大姚县地方政府专项债务投向情况表!C18</f>
        <v>0</v>
      </c>
      <c r="D18" s="68">
        <f t="shared" si="0"/>
        <v>0</v>
      </c>
      <c r="E18" s="51">
        <v>1</v>
      </c>
    </row>
    <row r="19" s="33" customFormat="1" spans="1:5">
      <c r="A19" s="19" t="s">
        <v>9229</v>
      </c>
      <c r="B19" s="61">
        <f>表19.2024年大姚县地方政府一般债务投向情况表!B19+表20.2024年大姚县地方政府专项债务投向情况表!B19</f>
        <v>0</v>
      </c>
      <c r="C19" s="61">
        <f>表19.2024年大姚县地方政府一般债务投向情况表!C19+表20.2024年大姚县地方政府专项债务投向情况表!C19</f>
        <v>0</v>
      </c>
      <c r="D19" s="68">
        <f t="shared" si="0"/>
        <v>0</v>
      </c>
      <c r="E19" s="51">
        <v>1</v>
      </c>
    </row>
    <row r="20" s="35" customFormat="1" spans="1:256">
      <c r="A20" s="19" t="s">
        <v>9230</v>
      </c>
      <c r="B20" s="61">
        <f>表19.2024年大姚县地方政府一般债务投向情况表!B20+表20.2024年大姚县地方政府专项债务投向情况表!B20</f>
        <v>58053</v>
      </c>
      <c r="C20" s="61">
        <f>表19.2024年大姚县地方政府一般债务投向情况表!C20+表20.2024年大姚县地方政府专项债务投向情况表!C20</f>
        <v>58053</v>
      </c>
      <c r="D20" s="72">
        <f t="shared" si="0"/>
        <v>0</v>
      </c>
      <c r="E20" s="51">
        <v>1</v>
      </c>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74"/>
      <c r="IO20" s="74"/>
      <c r="IP20" s="74"/>
      <c r="IQ20" s="74"/>
      <c r="IR20" s="74"/>
      <c r="IS20" s="74"/>
      <c r="IT20" s="74"/>
      <c r="IU20" s="74"/>
      <c r="IV20" s="74"/>
    </row>
    <row r="21" s="35" customFormat="1" spans="1:256">
      <c r="A21" s="19" t="s">
        <v>9231</v>
      </c>
      <c r="B21" s="61">
        <f>表19.2024年大姚县地方政府一般债务投向情况表!B21+表20.2024年大姚县地方政府专项债务投向情况表!B21</f>
        <v>42671</v>
      </c>
      <c r="C21" s="61">
        <f>表19.2024年大姚县地方政府一般债务投向情况表!C21+表20.2024年大姚县地方政府专项债务投向情况表!C21</f>
        <v>42671</v>
      </c>
      <c r="D21" s="72">
        <f t="shared" si="0"/>
        <v>0</v>
      </c>
      <c r="E21" s="51">
        <v>1</v>
      </c>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74"/>
      <c r="IO21" s="74"/>
      <c r="IP21" s="74"/>
      <c r="IQ21" s="74"/>
      <c r="IR21" s="74"/>
      <c r="IS21" s="74"/>
      <c r="IT21" s="74"/>
      <c r="IU21" s="74"/>
      <c r="IV21" s="74"/>
    </row>
    <row r="22" s="33" customFormat="1" spans="1:5">
      <c r="A22" s="23" t="s">
        <v>9232</v>
      </c>
      <c r="B22" s="62">
        <f>表19.2024年大姚县地方政府一般债务投向情况表!B22+表20.2024年大姚县地方政府专项债务投向情况表!B22</f>
        <v>10771</v>
      </c>
      <c r="C22" s="62">
        <f>表19.2024年大姚县地方政府一般债务投向情况表!C22+表20.2024年大姚县地方政府专项债务投向情况表!C22</f>
        <v>10771</v>
      </c>
      <c r="D22" s="68">
        <f t="shared" si="0"/>
        <v>0</v>
      </c>
      <c r="E22" s="51">
        <v>1</v>
      </c>
    </row>
    <row r="23" s="33" customFormat="1" spans="1:5">
      <c r="A23" s="23" t="s">
        <v>9233</v>
      </c>
      <c r="B23" s="62">
        <f>表19.2024年大姚县地方政府一般债务投向情况表!B23+表20.2024年大姚县地方政府专项债务投向情况表!B23</f>
        <v>31900</v>
      </c>
      <c r="C23" s="62">
        <f>表19.2024年大姚县地方政府一般债务投向情况表!C23+表20.2024年大姚县地方政府专项债务投向情况表!C23</f>
        <v>31900</v>
      </c>
      <c r="D23" s="68">
        <f t="shared" si="0"/>
        <v>0</v>
      </c>
      <c r="E23" s="51">
        <v>1</v>
      </c>
    </row>
    <row r="24" s="35" customFormat="1" spans="1:256">
      <c r="A24" s="19" t="s">
        <v>9234</v>
      </c>
      <c r="B24" s="61">
        <f>表19.2024年大姚县地方政府一般债务投向情况表!B24+表20.2024年大姚县地方政府专项债务投向情况表!B24</f>
        <v>119002</v>
      </c>
      <c r="C24" s="61">
        <f>表19.2024年大姚县地方政府一般债务投向情况表!C24+表20.2024年大姚县地方政府专项债务投向情况表!C24</f>
        <v>181002</v>
      </c>
      <c r="D24" s="72">
        <f t="shared" si="0"/>
        <v>62000</v>
      </c>
      <c r="E24" s="51">
        <v>1</v>
      </c>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74"/>
      <c r="IO24" s="74"/>
      <c r="IP24" s="74"/>
      <c r="IQ24" s="74"/>
      <c r="IR24" s="74"/>
      <c r="IS24" s="74"/>
      <c r="IT24" s="74"/>
      <c r="IU24" s="74"/>
      <c r="IV24" s="74"/>
    </row>
    <row r="25" s="35" customFormat="1" spans="1:256">
      <c r="A25" s="63" t="s">
        <v>9235</v>
      </c>
      <c r="B25" s="61">
        <f>表19.2024年大姚县地方政府一般债务投向情况表!B25+表20.2024年大姚县地方政府专项债务投向情况表!B25</f>
        <v>0</v>
      </c>
      <c r="C25" s="61">
        <f>表19.2024年大姚县地方政府一般债务投向情况表!C25+表20.2024年大姚县地方政府专项债务投向情况表!C25</f>
        <v>0</v>
      </c>
      <c r="D25" s="72">
        <f t="shared" si="0"/>
        <v>0</v>
      </c>
      <c r="E25" s="51">
        <v>1</v>
      </c>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74"/>
      <c r="IO25" s="74"/>
      <c r="IP25" s="74"/>
      <c r="IQ25" s="74"/>
      <c r="IR25" s="74"/>
      <c r="IS25" s="74"/>
      <c r="IT25" s="74"/>
      <c r="IU25" s="74"/>
      <c r="IV25" s="74"/>
    </row>
    <row r="26" s="35" customFormat="1" spans="1:256">
      <c r="A26" s="13" t="s">
        <v>9196</v>
      </c>
      <c r="B26" s="61">
        <f>B6+B14+B15+B19+B20+B21+B24</f>
        <v>401913</v>
      </c>
      <c r="C26" s="61">
        <f>C6+C14+C15+C19+C20+C21+C24</f>
        <v>463299</v>
      </c>
      <c r="D26" s="72">
        <f t="shared" si="0"/>
        <v>61386</v>
      </c>
      <c r="E26" s="51">
        <v>1</v>
      </c>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74"/>
      <c r="IO26" s="74"/>
      <c r="IP26" s="74"/>
      <c r="IQ26" s="74"/>
      <c r="IR26" s="74"/>
      <c r="IS26" s="74"/>
      <c r="IT26" s="74"/>
      <c r="IU26" s="74"/>
      <c r="IV26" s="74"/>
    </row>
  </sheetData>
  <mergeCells count="3">
    <mergeCell ref="A2:D2"/>
    <mergeCell ref="B4:D4"/>
    <mergeCell ref="A4:A5"/>
  </mergeCells>
  <printOptions horizontalCentered="1"/>
  <pageMargins left="0.590277777777778" right="0.590277777777778" top="0.786805555555556" bottom="0.786805555555556" header="0.156944444444444" footer="0.550694444444444"/>
  <pageSetup paperSize="9" firstPageNumber="18" orientation="portrait" blackAndWhite="1" useFirstPageNumber="1" horizontalDpi="600" verticalDpi="600"/>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dimension ref="A1:H26"/>
  <sheetViews>
    <sheetView showZeros="0" workbookViewId="0">
      <selection activeCell="L355" sqref="L355:L388"/>
    </sheetView>
  </sheetViews>
  <sheetFormatPr defaultColWidth="9" defaultRowHeight="27" outlineLevelCol="7"/>
  <cols>
    <col min="1" max="1" width="33.9333333333333" style="1" customWidth="1"/>
    <col min="2" max="2" width="14.3333333333333" style="64" customWidth="1"/>
    <col min="3" max="3" width="14.1666666666667" style="1" customWidth="1"/>
    <col min="4" max="4" width="16.6" style="1" customWidth="1"/>
    <col min="5" max="5" width="9" style="51"/>
    <col min="6" max="16384" width="9" style="1"/>
  </cols>
  <sheetData>
    <row r="1" ht="24" customHeight="1" spans="1:1">
      <c r="A1" s="52" t="s">
        <v>9236</v>
      </c>
    </row>
    <row r="2" s="1" customFormat="1" ht="38" customHeight="1" spans="1:8">
      <c r="A2" s="6" t="s">
        <v>9237</v>
      </c>
      <c r="B2" s="7"/>
      <c r="C2" s="7"/>
      <c r="D2" s="53"/>
      <c r="E2" s="54"/>
      <c r="F2" s="9"/>
      <c r="G2" s="9"/>
      <c r="H2" s="9"/>
    </row>
    <row r="3" s="1" customFormat="1" ht="22" customHeight="1" spans="1:5">
      <c r="A3" s="55"/>
      <c r="B3" s="65"/>
      <c r="C3" s="55"/>
      <c r="D3" s="66" t="s">
        <v>7533</v>
      </c>
      <c r="E3" s="51"/>
    </row>
    <row r="4" s="33" customFormat="1" ht="28.45" customHeight="1" spans="1:5">
      <c r="A4" s="13" t="s">
        <v>9211</v>
      </c>
      <c r="B4" s="58" t="s">
        <v>9238</v>
      </c>
      <c r="C4" s="14"/>
      <c r="D4" s="14"/>
      <c r="E4" s="51"/>
    </row>
    <row r="5" s="33" customFormat="1" ht="28.45" customHeight="1" spans="1:5">
      <c r="A5" s="14"/>
      <c r="B5" s="59" t="s">
        <v>9213</v>
      </c>
      <c r="C5" s="14" t="s">
        <v>9214</v>
      </c>
      <c r="D5" s="67" t="s">
        <v>9215</v>
      </c>
      <c r="E5" s="51"/>
    </row>
    <row r="6" s="33" customFormat="1" spans="1:5">
      <c r="A6" s="19" t="s">
        <v>9216</v>
      </c>
      <c r="B6" s="61">
        <f>SUM(B7:B10)</f>
        <v>44133</v>
      </c>
      <c r="C6" s="61">
        <f>SUM(C7:C10)</f>
        <v>44419</v>
      </c>
      <c r="D6" s="68">
        <f t="shared" ref="D6:D26" si="0">C6-B6</f>
        <v>286</v>
      </c>
      <c r="E6" s="51">
        <v>1</v>
      </c>
    </row>
    <row r="7" s="33" customFormat="1" spans="1:5">
      <c r="A7" s="23" t="s">
        <v>9217</v>
      </c>
      <c r="B7" s="62"/>
      <c r="C7" s="62"/>
      <c r="D7" s="68">
        <f t="shared" si="0"/>
        <v>0</v>
      </c>
      <c r="E7" s="51">
        <v>1</v>
      </c>
    </row>
    <row r="8" s="33" customFormat="1" spans="1:5">
      <c r="A8" s="23" t="s">
        <v>9218</v>
      </c>
      <c r="B8" s="62">
        <v>12076</v>
      </c>
      <c r="C8" s="62">
        <v>12076</v>
      </c>
      <c r="D8" s="68">
        <f t="shared" si="0"/>
        <v>0</v>
      </c>
      <c r="E8" s="51">
        <v>1</v>
      </c>
    </row>
    <row r="9" s="33" customFormat="1" spans="1:5">
      <c r="A9" s="23" t="s">
        <v>9219</v>
      </c>
      <c r="B9" s="62"/>
      <c r="C9" s="62"/>
      <c r="D9" s="68">
        <f t="shared" si="0"/>
        <v>0</v>
      </c>
      <c r="E9" s="51">
        <v>1</v>
      </c>
    </row>
    <row r="10" s="33" customFormat="1" spans="1:5">
      <c r="A10" s="23" t="s">
        <v>9220</v>
      </c>
      <c r="B10" s="62">
        <v>32057</v>
      </c>
      <c r="C10" s="62">
        <f>32057-514+800</f>
        <v>32343</v>
      </c>
      <c r="D10" s="68">
        <f t="shared" si="0"/>
        <v>286</v>
      </c>
      <c r="E10" s="51">
        <v>1</v>
      </c>
    </row>
    <row r="11" s="33" customFormat="1" spans="1:5">
      <c r="A11" s="23" t="s">
        <v>9221</v>
      </c>
      <c r="B11" s="62"/>
      <c r="C11" s="62"/>
      <c r="D11" s="68">
        <f t="shared" si="0"/>
        <v>0</v>
      </c>
      <c r="E11" s="51">
        <v>1</v>
      </c>
    </row>
    <row r="12" s="33" customFormat="1" spans="1:5">
      <c r="A12" s="23" t="s">
        <v>9222</v>
      </c>
      <c r="B12" s="62"/>
      <c r="C12" s="62"/>
      <c r="D12" s="68">
        <f t="shared" si="0"/>
        <v>0</v>
      </c>
      <c r="E12" s="51">
        <v>1</v>
      </c>
    </row>
    <row r="13" s="33" customFormat="1" spans="1:5">
      <c r="A13" s="23" t="s">
        <v>9223</v>
      </c>
      <c r="B13" s="62"/>
      <c r="C13" s="62"/>
      <c r="D13" s="68">
        <f t="shared" si="0"/>
        <v>0</v>
      </c>
      <c r="E13" s="51">
        <v>1</v>
      </c>
    </row>
    <row r="14" s="33" customFormat="1" spans="1:5">
      <c r="A14" s="19" t="s">
        <v>9224</v>
      </c>
      <c r="B14" s="62"/>
      <c r="C14" s="62"/>
      <c r="D14" s="68">
        <f t="shared" si="0"/>
        <v>0</v>
      </c>
      <c r="E14" s="51">
        <v>1</v>
      </c>
    </row>
    <row r="15" s="33" customFormat="1" spans="1:5">
      <c r="A15" s="19" t="s">
        <v>9225</v>
      </c>
      <c r="B15" s="61">
        <v>6264</v>
      </c>
      <c r="C15" s="61">
        <v>6264</v>
      </c>
      <c r="D15" s="68">
        <f t="shared" si="0"/>
        <v>0</v>
      </c>
      <c r="E15" s="51">
        <v>1</v>
      </c>
    </row>
    <row r="16" s="33" customFormat="1" spans="1:5">
      <c r="A16" s="23" t="s">
        <v>9226</v>
      </c>
      <c r="B16" s="62"/>
      <c r="C16" s="62"/>
      <c r="D16" s="68">
        <f t="shared" si="0"/>
        <v>0</v>
      </c>
      <c r="E16" s="51">
        <v>1</v>
      </c>
    </row>
    <row r="17" s="33" customFormat="1" spans="1:5">
      <c r="A17" s="23" t="s">
        <v>9227</v>
      </c>
      <c r="B17" s="62"/>
      <c r="C17" s="62"/>
      <c r="D17" s="68">
        <f t="shared" si="0"/>
        <v>0</v>
      </c>
      <c r="E17" s="51">
        <v>1</v>
      </c>
    </row>
    <row r="18" s="33" customFormat="1" spans="1:5">
      <c r="A18" s="23" t="s">
        <v>9228</v>
      </c>
      <c r="B18" s="62"/>
      <c r="C18" s="62"/>
      <c r="D18" s="68">
        <f t="shared" si="0"/>
        <v>0</v>
      </c>
      <c r="E18" s="51">
        <v>1</v>
      </c>
    </row>
    <row r="19" s="33" customFormat="1" spans="1:5">
      <c r="A19" s="19" t="s">
        <v>9229</v>
      </c>
      <c r="B19" s="62"/>
      <c r="C19" s="62"/>
      <c r="D19" s="68">
        <f t="shared" si="0"/>
        <v>0</v>
      </c>
      <c r="E19" s="51">
        <v>1</v>
      </c>
    </row>
    <row r="20" s="33" customFormat="1" spans="1:5">
      <c r="A20" s="19" t="s">
        <v>9230</v>
      </c>
      <c r="B20" s="61">
        <v>4053</v>
      </c>
      <c r="C20" s="61">
        <v>4053</v>
      </c>
      <c r="D20" s="68">
        <f t="shared" si="0"/>
        <v>0</v>
      </c>
      <c r="E20" s="51">
        <v>1</v>
      </c>
    </row>
    <row r="21" s="33" customFormat="1" spans="1:5">
      <c r="A21" s="19" t="s">
        <v>9231</v>
      </c>
      <c r="B21" s="61">
        <v>10771</v>
      </c>
      <c r="C21" s="61">
        <v>10771</v>
      </c>
      <c r="D21" s="68">
        <f t="shared" si="0"/>
        <v>0</v>
      </c>
      <c r="E21" s="51">
        <v>1</v>
      </c>
    </row>
    <row r="22" s="33" customFormat="1" spans="1:5">
      <c r="A22" s="23" t="s">
        <v>9232</v>
      </c>
      <c r="B22" s="62">
        <v>10771</v>
      </c>
      <c r="C22" s="62">
        <v>10771</v>
      </c>
      <c r="D22" s="68">
        <f t="shared" si="0"/>
        <v>0</v>
      </c>
      <c r="E22" s="51">
        <v>1</v>
      </c>
    </row>
    <row r="23" s="33" customFormat="1" spans="1:5">
      <c r="A23" s="23" t="s">
        <v>9233</v>
      </c>
      <c r="B23" s="62"/>
      <c r="C23" s="62"/>
      <c r="D23" s="68">
        <f t="shared" si="0"/>
        <v>0</v>
      </c>
      <c r="E23" s="51">
        <v>1</v>
      </c>
    </row>
    <row r="24" s="33" customFormat="1" spans="1:5">
      <c r="A24" s="19" t="s">
        <v>9234</v>
      </c>
      <c r="B24" s="61">
        <v>81002</v>
      </c>
      <c r="C24" s="61">
        <f>81002+3000</f>
        <v>84002</v>
      </c>
      <c r="D24" s="68">
        <f t="shared" si="0"/>
        <v>3000</v>
      </c>
      <c r="E24" s="51">
        <v>1</v>
      </c>
    </row>
    <row r="25" s="33" customFormat="1" spans="1:5">
      <c r="A25" s="63" t="s">
        <v>9235</v>
      </c>
      <c r="B25" s="62"/>
      <c r="C25" s="62"/>
      <c r="D25" s="68">
        <f t="shared" si="0"/>
        <v>0</v>
      </c>
      <c r="E25" s="51">
        <v>1</v>
      </c>
    </row>
    <row r="26" s="33" customFormat="1" spans="1:5">
      <c r="A26" s="13" t="s">
        <v>9196</v>
      </c>
      <c r="B26" s="61">
        <f>B6+B14+B15+B19+B20+B21+B24</f>
        <v>146223</v>
      </c>
      <c r="C26" s="61">
        <f>C6+C14+C15+C19+C20+C21+C24</f>
        <v>149509</v>
      </c>
      <c r="D26" s="68">
        <f t="shared" si="0"/>
        <v>3286</v>
      </c>
      <c r="E26" s="51">
        <v>1</v>
      </c>
    </row>
  </sheetData>
  <mergeCells count="3">
    <mergeCell ref="A2:D2"/>
    <mergeCell ref="B4:D4"/>
    <mergeCell ref="A4:A5"/>
  </mergeCells>
  <printOptions horizontalCentered="1"/>
  <pageMargins left="0.511805555555556" right="0.511805555555556" top="0.786805555555556" bottom="0.786805555555556" header="0.156944444444444" footer="0.550694444444444"/>
  <pageSetup paperSize="9" firstPageNumber="18" orientation="portrait" blackAndWhite="1" useFirstPageNumber="1" horizontalDpi="600" verticalDpi="600"/>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dimension ref="A1:H26"/>
  <sheetViews>
    <sheetView showZeros="0" workbookViewId="0">
      <selection activeCell="L355" sqref="L355:L388"/>
    </sheetView>
  </sheetViews>
  <sheetFormatPr defaultColWidth="9" defaultRowHeight="27" outlineLevelCol="7"/>
  <cols>
    <col min="1" max="1" width="33.9333333333333" style="1" customWidth="1"/>
    <col min="2" max="2" width="14.3333333333333" style="50" customWidth="1"/>
    <col min="3" max="3" width="14.1666666666667" style="50" customWidth="1"/>
    <col min="4" max="4" width="16.6" style="50" customWidth="1"/>
    <col min="5" max="5" width="9" style="51"/>
    <col min="6" max="16384" width="9" style="1"/>
  </cols>
  <sheetData>
    <row r="1" ht="22" customHeight="1" spans="1:1">
      <c r="A1" s="52" t="s">
        <v>9239</v>
      </c>
    </row>
    <row r="2" s="1" customFormat="1" ht="38" customHeight="1" spans="1:8">
      <c r="A2" s="6" t="s">
        <v>9240</v>
      </c>
      <c r="B2" s="7"/>
      <c r="C2" s="7"/>
      <c r="D2" s="53"/>
      <c r="E2" s="54"/>
      <c r="F2" s="9"/>
      <c r="G2" s="9"/>
      <c r="H2" s="9"/>
    </row>
    <row r="3" s="1" customFormat="1" ht="22" customHeight="1" spans="1:5">
      <c r="A3" s="55"/>
      <c r="B3" s="56"/>
      <c r="C3" s="56"/>
      <c r="D3" s="57" t="s">
        <v>7533</v>
      </c>
      <c r="E3" s="51"/>
    </row>
    <row r="4" s="33" customFormat="1" ht="28.45" customHeight="1" spans="1:5">
      <c r="A4" s="13" t="s">
        <v>9211</v>
      </c>
      <c r="B4" s="58" t="s">
        <v>9241</v>
      </c>
      <c r="C4" s="59"/>
      <c r="D4" s="59"/>
      <c r="E4" s="51"/>
    </row>
    <row r="5" s="33" customFormat="1" ht="28.45" customHeight="1" spans="1:5">
      <c r="A5" s="14"/>
      <c r="B5" s="59" t="s">
        <v>9213</v>
      </c>
      <c r="C5" s="59" t="s">
        <v>9214</v>
      </c>
      <c r="D5" s="60" t="s">
        <v>9215</v>
      </c>
      <c r="E5" s="51"/>
    </row>
    <row r="6" s="33" customFormat="1" spans="1:5">
      <c r="A6" s="19" t="s">
        <v>9216</v>
      </c>
      <c r="B6" s="61">
        <f>SUM(B7:B10)</f>
        <v>94500</v>
      </c>
      <c r="C6" s="61">
        <f>SUM(C7:C10)</f>
        <v>94500</v>
      </c>
      <c r="D6" s="61">
        <f t="shared" ref="D6:D25" si="0">C6-B6</f>
        <v>0</v>
      </c>
      <c r="E6" s="51">
        <v>1</v>
      </c>
    </row>
    <row r="7" s="33" customFormat="1" spans="1:5">
      <c r="A7" s="23" t="s">
        <v>9217</v>
      </c>
      <c r="B7" s="62"/>
      <c r="C7" s="62"/>
      <c r="D7" s="61">
        <f t="shared" si="0"/>
        <v>0</v>
      </c>
      <c r="E7" s="51">
        <v>1</v>
      </c>
    </row>
    <row r="8" s="33" customFormat="1" spans="1:5">
      <c r="A8" s="23" t="s">
        <v>9218</v>
      </c>
      <c r="B8" s="62">
        <v>31300</v>
      </c>
      <c r="C8" s="62">
        <v>31300</v>
      </c>
      <c r="D8" s="61">
        <f t="shared" si="0"/>
        <v>0</v>
      </c>
      <c r="E8" s="51">
        <v>1</v>
      </c>
    </row>
    <row r="9" s="33" customFormat="1" spans="1:5">
      <c r="A9" s="23" t="s">
        <v>9219</v>
      </c>
      <c r="B9" s="62"/>
      <c r="C9" s="62"/>
      <c r="D9" s="61">
        <f t="shared" si="0"/>
        <v>0</v>
      </c>
      <c r="E9" s="51">
        <v>1</v>
      </c>
    </row>
    <row r="10" s="33" customFormat="1" spans="1:5">
      <c r="A10" s="23" t="s">
        <v>9220</v>
      </c>
      <c r="B10" s="62">
        <v>63200</v>
      </c>
      <c r="C10" s="62">
        <v>63200</v>
      </c>
      <c r="D10" s="62">
        <f t="shared" si="0"/>
        <v>0</v>
      </c>
      <c r="E10" s="51">
        <v>1</v>
      </c>
    </row>
    <row r="11" s="33" customFormat="1" spans="1:5">
      <c r="A11" s="23" t="s">
        <v>9221</v>
      </c>
      <c r="B11" s="62"/>
      <c r="C11" s="62"/>
      <c r="D11" s="61">
        <f t="shared" si="0"/>
        <v>0</v>
      </c>
      <c r="E11" s="51">
        <v>1</v>
      </c>
    </row>
    <row r="12" s="33" customFormat="1" spans="1:5">
      <c r="A12" s="23" t="s">
        <v>9222</v>
      </c>
      <c r="B12" s="62"/>
      <c r="C12" s="62"/>
      <c r="D12" s="61">
        <f t="shared" si="0"/>
        <v>0</v>
      </c>
      <c r="E12" s="51">
        <v>1</v>
      </c>
    </row>
    <row r="13" s="33" customFormat="1" spans="1:5">
      <c r="A13" s="23" t="s">
        <v>9223</v>
      </c>
      <c r="B13" s="62"/>
      <c r="C13" s="62"/>
      <c r="D13" s="61">
        <f t="shared" si="0"/>
        <v>0</v>
      </c>
      <c r="E13" s="51">
        <v>1</v>
      </c>
    </row>
    <row r="14" s="33" customFormat="1" spans="1:5">
      <c r="A14" s="19" t="s">
        <v>9224</v>
      </c>
      <c r="B14" s="61">
        <v>9900</v>
      </c>
      <c r="C14" s="61">
        <v>9900</v>
      </c>
      <c r="D14" s="61">
        <f t="shared" si="0"/>
        <v>0</v>
      </c>
      <c r="E14" s="51">
        <v>1</v>
      </c>
    </row>
    <row r="15" s="33" customFormat="1" spans="1:5">
      <c r="A15" s="19" t="s">
        <v>9225</v>
      </c>
      <c r="B15" s="61">
        <v>27390</v>
      </c>
      <c r="C15" s="61">
        <f>27390-900</f>
        <v>26490</v>
      </c>
      <c r="D15" s="61">
        <f t="shared" si="0"/>
        <v>-900</v>
      </c>
      <c r="E15" s="51">
        <v>1</v>
      </c>
    </row>
    <row r="16" s="33" customFormat="1" spans="1:5">
      <c r="A16" s="23" t="s">
        <v>9226</v>
      </c>
      <c r="B16" s="62"/>
      <c r="C16" s="62"/>
      <c r="D16" s="61">
        <f t="shared" si="0"/>
        <v>0</v>
      </c>
      <c r="E16" s="51">
        <v>1</v>
      </c>
    </row>
    <row r="17" s="33" customFormat="1" spans="1:5">
      <c r="A17" s="23" t="s">
        <v>9227</v>
      </c>
      <c r="B17" s="62"/>
      <c r="C17" s="62"/>
      <c r="D17" s="61">
        <f t="shared" si="0"/>
        <v>0</v>
      </c>
      <c r="E17" s="51">
        <v>1</v>
      </c>
    </row>
    <row r="18" s="33" customFormat="1" spans="1:5">
      <c r="A18" s="23" t="s">
        <v>9228</v>
      </c>
      <c r="B18" s="62"/>
      <c r="C18" s="62"/>
      <c r="D18" s="61">
        <f t="shared" si="0"/>
        <v>0</v>
      </c>
      <c r="E18" s="51">
        <v>1</v>
      </c>
    </row>
    <row r="19" s="33" customFormat="1" spans="1:5">
      <c r="A19" s="19" t="s">
        <v>9229</v>
      </c>
      <c r="B19" s="62"/>
      <c r="C19" s="62"/>
      <c r="D19" s="61">
        <f t="shared" si="0"/>
        <v>0</v>
      </c>
      <c r="E19" s="51">
        <v>1</v>
      </c>
    </row>
    <row r="20" s="33" customFormat="1" spans="1:5">
      <c r="A20" s="19" t="s">
        <v>9230</v>
      </c>
      <c r="B20" s="61">
        <v>54000</v>
      </c>
      <c r="C20" s="61">
        <v>54000</v>
      </c>
      <c r="D20" s="61">
        <f t="shared" si="0"/>
        <v>0</v>
      </c>
      <c r="E20" s="51">
        <v>1</v>
      </c>
    </row>
    <row r="21" s="33" customFormat="1" spans="1:5">
      <c r="A21" s="19" t="s">
        <v>9231</v>
      </c>
      <c r="B21" s="61">
        <v>31900</v>
      </c>
      <c r="C21" s="61">
        <v>31900</v>
      </c>
      <c r="D21" s="61">
        <f t="shared" si="0"/>
        <v>0</v>
      </c>
      <c r="E21" s="51">
        <v>1</v>
      </c>
    </row>
    <row r="22" s="33" customFormat="1" spans="1:5">
      <c r="A22" s="23" t="s">
        <v>9232</v>
      </c>
      <c r="B22" s="62"/>
      <c r="C22" s="62"/>
      <c r="D22" s="61">
        <f t="shared" si="0"/>
        <v>0</v>
      </c>
      <c r="E22" s="51">
        <v>1</v>
      </c>
    </row>
    <row r="23" s="33" customFormat="1" spans="1:5">
      <c r="A23" s="23" t="s">
        <v>9233</v>
      </c>
      <c r="B23" s="62">
        <v>31900</v>
      </c>
      <c r="C23" s="62">
        <v>31900</v>
      </c>
      <c r="D23" s="61">
        <f t="shared" si="0"/>
        <v>0</v>
      </c>
      <c r="E23" s="51">
        <v>1</v>
      </c>
    </row>
    <row r="24" s="33" customFormat="1" spans="1:5">
      <c r="A24" s="19" t="s">
        <v>9234</v>
      </c>
      <c r="B24" s="61">
        <v>38000</v>
      </c>
      <c r="C24" s="61">
        <f>38000+59000</f>
        <v>97000</v>
      </c>
      <c r="D24" s="61">
        <f t="shared" si="0"/>
        <v>59000</v>
      </c>
      <c r="E24" s="51">
        <v>1</v>
      </c>
    </row>
    <row r="25" s="33" customFormat="1" spans="1:5">
      <c r="A25" s="63"/>
      <c r="B25" s="62"/>
      <c r="C25" s="62"/>
      <c r="D25" s="61">
        <f t="shared" si="0"/>
        <v>0</v>
      </c>
      <c r="E25" s="51">
        <v>1</v>
      </c>
    </row>
    <row r="26" s="33" customFormat="1" spans="1:5">
      <c r="A26" s="13" t="s">
        <v>9196</v>
      </c>
      <c r="B26" s="61">
        <f>B6+B14+B15+B20+B21+B24</f>
        <v>255690</v>
      </c>
      <c r="C26" s="61">
        <f>C6+C14+C15+C20+C21+C24</f>
        <v>313790</v>
      </c>
      <c r="D26" s="61">
        <f>D6+D14+D15+D20+D21+D24</f>
        <v>58100</v>
      </c>
      <c r="E26" s="51">
        <v>1</v>
      </c>
    </row>
  </sheetData>
  <mergeCells count="3">
    <mergeCell ref="A2:D2"/>
    <mergeCell ref="B4:D4"/>
    <mergeCell ref="A4:A5"/>
  </mergeCells>
  <printOptions horizontalCentered="1"/>
  <pageMargins left="0.590277777777778" right="0.590277777777778" top="0.786805555555556" bottom="0.786805555555556" header="0.156944444444444" footer="0.550694444444444"/>
  <pageSetup paperSize="9" firstPageNumber="18" orientation="portrait" blackAndWhite="1" useFirstPageNumber="1" horizontalDpi="600" verticalDpi="600"/>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dimension ref="A1:H16"/>
  <sheetViews>
    <sheetView zoomScale="140" zoomScaleNormal="140" workbookViewId="0">
      <selection activeCell="L355" sqref="L355:L388"/>
    </sheetView>
  </sheetViews>
  <sheetFormatPr defaultColWidth="7.99166666666667" defaultRowHeight="13.5" outlineLevelCol="7"/>
  <cols>
    <col min="1" max="1" width="6.25" style="1" customWidth="1"/>
    <col min="2" max="2" width="22.3083333333333" style="1" customWidth="1"/>
    <col min="3" max="3" width="11.8" style="1" customWidth="1"/>
    <col min="4" max="4" width="20.8666666666667" style="1" customWidth="1"/>
    <col min="5" max="5" width="12.1" style="1" customWidth="1"/>
    <col min="6" max="6" width="10.5" style="1" customWidth="1"/>
    <col min="7" max="32" width="7.99166666666667" style="1"/>
    <col min="33" max="16384" width="5.75" style="1"/>
  </cols>
  <sheetData>
    <row r="1" s="1" customFormat="1" ht="24" customHeight="1" spans="1:2">
      <c r="A1" s="5" t="s">
        <v>9242</v>
      </c>
      <c r="B1" s="5"/>
    </row>
    <row r="2" s="1" customFormat="1" ht="33" customHeight="1" spans="1:8">
      <c r="A2" s="6" t="s">
        <v>9243</v>
      </c>
      <c r="B2" s="6"/>
      <c r="C2" s="6"/>
      <c r="D2" s="6"/>
      <c r="E2" s="6"/>
      <c r="F2" s="6"/>
      <c r="G2" s="9"/>
      <c r="H2" s="9"/>
    </row>
    <row r="3" s="1" customFormat="1" ht="23" customHeight="1" spans="1:6">
      <c r="A3" s="37"/>
      <c r="B3" s="37"/>
      <c r="C3" s="37"/>
      <c r="D3" s="37"/>
      <c r="E3" s="38" t="s">
        <v>7533</v>
      </c>
      <c r="F3" s="38"/>
    </row>
    <row r="4" s="33" customFormat="1" ht="30" customHeight="1" spans="1:6">
      <c r="A4" s="39" t="s">
        <v>9244</v>
      </c>
      <c r="B4" s="13" t="s">
        <v>7837</v>
      </c>
      <c r="C4" s="13" t="s">
        <v>9245</v>
      </c>
      <c r="D4" s="13" t="s">
        <v>9246</v>
      </c>
      <c r="E4" s="13" t="s">
        <v>9247</v>
      </c>
      <c r="F4" s="13" t="s">
        <v>9248</v>
      </c>
    </row>
    <row r="5" s="34" customFormat="1" ht="53" customHeight="1" spans="1:6">
      <c r="A5" s="40">
        <v>1</v>
      </c>
      <c r="B5" s="41" t="s">
        <v>9249</v>
      </c>
      <c r="C5" s="42"/>
      <c r="D5" s="41"/>
      <c r="E5" s="43"/>
      <c r="F5" s="26"/>
    </row>
    <row r="6" s="34" customFormat="1" ht="53" customHeight="1" spans="1:6">
      <c r="A6" s="40">
        <v>2</v>
      </c>
      <c r="B6" s="42"/>
      <c r="C6" s="41"/>
      <c r="D6" s="41"/>
      <c r="E6" s="43"/>
      <c r="F6" s="26"/>
    </row>
    <row r="7" s="34" customFormat="1" ht="53" customHeight="1" spans="1:6">
      <c r="A7" s="40">
        <v>3</v>
      </c>
      <c r="B7" s="41"/>
      <c r="C7" s="42"/>
      <c r="D7" s="41"/>
      <c r="E7" s="43"/>
      <c r="F7" s="26"/>
    </row>
    <row r="8" s="33" customFormat="1" ht="53" customHeight="1" spans="1:6">
      <c r="A8" s="40">
        <v>4</v>
      </c>
      <c r="B8" s="41"/>
      <c r="C8" s="42"/>
      <c r="D8" s="41"/>
      <c r="E8" s="43"/>
      <c r="F8" s="26"/>
    </row>
    <row r="9" s="33" customFormat="1" ht="53" customHeight="1" spans="1:6">
      <c r="A9" s="40"/>
      <c r="B9" s="41"/>
      <c r="C9" s="42"/>
      <c r="D9" s="41"/>
      <c r="E9" s="43"/>
      <c r="F9" s="26"/>
    </row>
    <row r="10" s="33" customFormat="1" ht="53" customHeight="1" spans="1:6">
      <c r="A10" s="40"/>
      <c r="B10" s="41"/>
      <c r="C10" s="42"/>
      <c r="D10" s="41"/>
      <c r="E10" s="43"/>
      <c r="F10" s="26"/>
    </row>
    <row r="11" s="33" customFormat="1" ht="53" customHeight="1" spans="1:6">
      <c r="A11" s="40"/>
      <c r="B11" s="41"/>
      <c r="C11" s="42"/>
      <c r="D11" s="41"/>
      <c r="E11" s="43"/>
      <c r="F11" s="26"/>
    </row>
    <row r="12" s="33" customFormat="1" ht="53" customHeight="1" spans="1:6">
      <c r="A12" s="40"/>
      <c r="B12" s="42"/>
      <c r="C12" s="44"/>
      <c r="D12" s="44"/>
      <c r="E12" s="44"/>
      <c r="F12" s="26"/>
    </row>
    <row r="13" s="33" customFormat="1" ht="53" customHeight="1" spans="1:6">
      <c r="A13" s="40"/>
      <c r="B13" s="45"/>
      <c r="C13" s="45"/>
      <c r="D13" s="45"/>
      <c r="E13" s="45"/>
      <c r="F13" s="26"/>
    </row>
    <row r="14" s="33" customFormat="1" ht="53" customHeight="1" spans="1:6">
      <c r="A14" s="40"/>
      <c r="B14" s="45"/>
      <c r="C14" s="45"/>
      <c r="D14" s="45"/>
      <c r="E14" s="45"/>
      <c r="F14" s="26"/>
    </row>
    <row r="15" s="35" customFormat="1" ht="53" customHeight="1" spans="1:6">
      <c r="A15" s="46" t="s">
        <v>9196</v>
      </c>
      <c r="B15" s="47"/>
      <c r="C15" s="47"/>
      <c r="D15" s="47"/>
      <c r="E15" s="48"/>
      <c r="F15" s="25">
        <f>SUM(F5:F14)</f>
        <v>0</v>
      </c>
    </row>
    <row r="16" s="36" customFormat="1" ht="33" customHeight="1" spans="1:6">
      <c r="A16" s="49"/>
      <c r="B16" s="49"/>
      <c r="C16" s="49"/>
      <c r="D16" s="49"/>
      <c r="E16" s="49"/>
      <c r="F16" s="49"/>
    </row>
  </sheetData>
  <mergeCells count="5">
    <mergeCell ref="A1:B1"/>
    <mergeCell ref="A2:F2"/>
    <mergeCell ref="E3:F3"/>
    <mergeCell ref="A15:E15"/>
    <mergeCell ref="A16:F16"/>
  </mergeCells>
  <printOptions horizontalCentered="1"/>
  <pageMargins left="0.511805555555556" right="0.511805555555556" top="0.708333333333333" bottom="0.708333333333333" header="0.156944444444444" footer="0.550694444444444"/>
  <pageSetup paperSize="9" firstPageNumber="18" orientation="portrait" blackAndWhite="1" useFirstPageNumber="1" horizontalDpi="600" verticalDpi="600"/>
  <headerFooter alignWithMargins="0"/>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6"/>
  <dimension ref="A1:H51"/>
  <sheetViews>
    <sheetView showZeros="0" topLeftCell="A5" workbookViewId="0">
      <selection activeCell="J21" sqref="J21"/>
    </sheetView>
  </sheetViews>
  <sheetFormatPr defaultColWidth="9" defaultRowHeight="20.25" outlineLevelCol="7"/>
  <cols>
    <col min="1" max="1" width="42.7166666666667" style="1" customWidth="1"/>
    <col min="2" max="2" width="14.225" style="1" customWidth="1"/>
    <col min="3" max="3" width="12.1333333333333" style="1" customWidth="1"/>
    <col min="4" max="4" width="14.4" style="3" customWidth="1"/>
    <col min="5" max="5" width="8.79166666666667" style="1" customWidth="1"/>
    <col min="6" max="6" width="9" style="4"/>
    <col min="7" max="16384" width="9" style="1"/>
  </cols>
  <sheetData>
    <row r="1" ht="17" customHeight="1" spans="1:2">
      <c r="A1" s="5" t="s">
        <v>9250</v>
      </c>
      <c r="B1" s="5"/>
    </row>
    <row r="2" s="1" customFormat="1" ht="22" customHeight="1" spans="1:8">
      <c r="A2" s="6" t="s">
        <v>9251</v>
      </c>
      <c r="B2" s="7"/>
      <c r="C2" s="7"/>
      <c r="D2" s="8"/>
      <c r="E2" s="9"/>
      <c r="F2" s="10"/>
      <c r="G2" s="9"/>
      <c r="H2" s="9"/>
    </row>
    <row r="3" s="1" customFormat="1" ht="13" customHeight="1" spans="1:6">
      <c r="A3" s="11"/>
      <c r="B3" s="11"/>
      <c r="D3" s="12" t="s">
        <v>7533</v>
      </c>
      <c r="F3" s="4"/>
    </row>
    <row r="4" s="1" customFormat="1" ht="35" customHeight="1" spans="1:7">
      <c r="A4" s="13" t="s">
        <v>9165</v>
      </c>
      <c r="B4" s="14" t="s">
        <v>9167</v>
      </c>
      <c r="C4" s="14" t="s">
        <v>9111</v>
      </c>
      <c r="D4" s="15" t="s">
        <v>9252</v>
      </c>
      <c r="F4" s="4"/>
      <c r="G4" s="16"/>
    </row>
    <row r="5" s="1" customFormat="1" spans="1:6">
      <c r="A5" s="13" t="s">
        <v>9169</v>
      </c>
      <c r="B5" s="17"/>
      <c r="C5" s="17"/>
      <c r="D5" s="18">
        <f t="shared" ref="D5:D45" si="0">IF(B5&lt;&gt;"",(C5-B5)/B5,0)</f>
        <v>0</v>
      </c>
      <c r="F5" s="4"/>
    </row>
    <row r="6" s="1" customFormat="1" spans="1:6">
      <c r="A6" s="19" t="s">
        <v>9170</v>
      </c>
      <c r="B6" s="20">
        <f>B7+B8</f>
        <v>146223</v>
      </c>
      <c r="C6" s="20">
        <f>C7+C8</f>
        <v>149509</v>
      </c>
      <c r="D6" s="21">
        <f t="shared" si="0"/>
        <v>0.022</v>
      </c>
      <c r="E6" s="22" t="str">
        <f>IF(OR(B6&lt;&gt;0,C6&lt;&gt;0),"是","否")</f>
        <v>是</v>
      </c>
      <c r="F6" s="4">
        <v>1</v>
      </c>
    </row>
    <row r="7" s="1" customFormat="1" spans="1:6">
      <c r="A7" s="23" t="s">
        <v>9171</v>
      </c>
      <c r="B7" s="24">
        <v>146223</v>
      </c>
      <c r="C7" s="24">
        <v>149509</v>
      </c>
      <c r="D7" s="21">
        <f t="shared" si="0"/>
        <v>0.022</v>
      </c>
      <c r="E7" s="22" t="str">
        <f t="shared" ref="E7:E45" si="1">IF(OR(B7&lt;&gt;0,C7&lt;&gt;0),"是","否")</f>
        <v>是</v>
      </c>
      <c r="F7" s="4">
        <v>1</v>
      </c>
    </row>
    <row r="8" s="1" customFormat="1" ht="15.75" hidden="1" spans="1:6">
      <c r="A8" s="23" t="s">
        <v>9172</v>
      </c>
      <c r="B8" s="25"/>
      <c r="C8" s="20"/>
      <c r="D8" s="21">
        <f t="shared" si="0"/>
        <v>0</v>
      </c>
      <c r="E8" s="22" t="str">
        <f t="shared" si="1"/>
        <v>否</v>
      </c>
      <c r="F8" s="1">
        <v>1</v>
      </c>
    </row>
    <row r="9" s="1" customFormat="1" spans="1:6">
      <c r="A9" s="19" t="s">
        <v>9173</v>
      </c>
      <c r="B9" s="25">
        <v>150300</v>
      </c>
      <c r="C9" s="20">
        <v>150300</v>
      </c>
      <c r="D9" s="21">
        <f t="shared" si="0"/>
        <v>0</v>
      </c>
      <c r="E9" s="22" t="str">
        <f t="shared" si="1"/>
        <v>是</v>
      </c>
      <c r="F9" s="4">
        <v>1</v>
      </c>
    </row>
    <row r="10" s="1" customFormat="1" spans="1:6">
      <c r="A10" s="19" t="s">
        <v>9174</v>
      </c>
      <c r="B10" s="25">
        <f>B11+B12+B13+B14</f>
        <v>8424</v>
      </c>
      <c r="C10" s="20">
        <f>C11+C12+C13+C14</f>
        <v>24100</v>
      </c>
      <c r="D10" s="21">
        <f t="shared" si="0"/>
        <v>1.861</v>
      </c>
      <c r="E10" s="22" t="str">
        <f t="shared" si="1"/>
        <v>是</v>
      </c>
      <c r="F10" s="4">
        <v>1</v>
      </c>
    </row>
    <row r="11" s="1" customFormat="1" spans="1:6">
      <c r="A11" s="23" t="s">
        <v>9175</v>
      </c>
      <c r="B11" s="25">
        <v>800</v>
      </c>
      <c r="C11" s="20"/>
      <c r="D11" s="21">
        <f t="shared" si="0"/>
        <v>-1</v>
      </c>
      <c r="E11" s="22" t="str">
        <f t="shared" si="1"/>
        <v>是</v>
      </c>
      <c r="F11" s="4">
        <v>1</v>
      </c>
    </row>
    <row r="12" s="1" customFormat="1" spans="1:6">
      <c r="A12" s="23" t="s">
        <v>9176</v>
      </c>
      <c r="B12" s="26">
        <f>4624+3000</f>
        <v>7624</v>
      </c>
      <c r="C12" s="24">
        <v>24100</v>
      </c>
      <c r="D12" s="27">
        <f t="shared" si="0"/>
        <v>2.161</v>
      </c>
      <c r="E12" s="22" t="str">
        <f t="shared" si="1"/>
        <v>是</v>
      </c>
      <c r="F12" s="4">
        <v>1</v>
      </c>
    </row>
    <row r="13" s="1" customFormat="1" ht="15.75" hidden="1" spans="1:6">
      <c r="A13" s="23" t="s">
        <v>9177</v>
      </c>
      <c r="B13" s="25"/>
      <c r="C13" s="20"/>
      <c r="D13" s="21">
        <f t="shared" si="0"/>
        <v>0</v>
      </c>
      <c r="E13" s="22" t="str">
        <f t="shared" si="1"/>
        <v>否</v>
      </c>
      <c r="F13" s="1">
        <v>1</v>
      </c>
    </row>
    <row r="14" s="1" customFormat="1" ht="15.75" hidden="1" spans="1:6">
      <c r="A14" s="23" t="s">
        <v>9178</v>
      </c>
      <c r="B14" s="25"/>
      <c r="C14" s="20"/>
      <c r="D14" s="21">
        <f t="shared" si="0"/>
        <v>0</v>
      </c>
      <c r="E14" s="22" t="str">
        <f t="shared" si="1"/>
        <v>否</v>
      </c>
      <c r="F14" s="1">
        <v>1</v>
      </c>
    </row>
    <row r="15" s="1" customFormat="1" spans="1:6">
      <c r="A15" s="19" t="s">
        <v>9179</v>
      </c>
      <c r="B15" s="25">
        <f>B16+B17</f>
        <v>5138</v>
      </c>
      <c r="C15" s="20">
        <f>C16+C17</f>
        <v>26840</v>
      </c>
      <c r="D15" s="21">
        <f t="shared" si="0"/>
        <v>4.224</v>
      </c>
      <c r="E15" s="22" t="str">
        <f t="shared" si="1"/>
        <v>是</v>
      </c>
      <c r="F15" s="4">
        <v>1</v>
      </c>
    </row>
    <row r="16" s="1" customFormat="1" spans="1:6">
      <c r="A16" s="23" t="s">
        <v>9180</v>
      </c>
      <c r="B16" s="26">
        <v>4624</v>
      </c>
      <c r="C16" s="24">
        <v>24100</v>
      </c>
      <c r="D16" s="27">
        <f t="shared" si="0"/>
        <v>4.212</v>
      </c>
      <c r="E16" s="22" t="str">
        <f t="shared" si="1"/>
        <v>是</v>
      </c>
      <c r="F16" s="4">
        <v>1</v>
      </c>
    </row>
    <row r="17" s="1" customFormat="1" spans="1:6">
      <c r="A17" s="23" t="s">
        <v>9181</v>
      </c>
      <c r="B17" s="25">
        <v>514</v>
      </c>
      <c r="C17" s="20">
        <v>2740</v>
      </c>
      <c r="D17" s="21">
        <f t="shared" si="0"/>
        <v>4.331</v>
      </c>
      <c r="E17" s="22" t="str">
        <f t="shared" si="1"/>
        <v>是</v>
      </c>
      <c r="F17" s="4">
        <v>1</v>
      </c>
    </row>
    <row r="18" s="1" customFormat="1" spans="1:6">
      <c r="A18" s="19" t="s">
        <v>9182</v>
      </c>
      <c r="B18" s="28">
        <f>B6+B10-B15</f>
        <v>149509</v>
      </c>
      <c r="C18" s="20">
        <f>C7+C11-C17</f>
        <v>146769</v>
      </c>
      <c r="D18" s="21">
        <f t="shared" si="0"/>
        <v>-0.018</v>
      </c>
      <c r="E18" s="22" t="str">
        <f t="shared" si="1"/>
        <v>是</v>
      </c>
      <c r="F18" s="4">
        <v>1</v>
      </c>
    </row>
    <row r="19" s="1" customFormat="1" ht="15.75" hidden="1" spans="1:6">
      <c r="A19" s="13" t="s">
        <v>9183</v>
      </c>
      <c r="B19" s="25"/>
      <c r="C19" s="20"/>
      <c r="D19" s="21">
        <f t="shared" si="0"/>
        <v>0</v>
      </c>
      <c r="E19" s="22" t="str">
        <f t="shared" si="1"/>
        <v>否</v>
      </c>
      <c r="F19" s="1">
        <v>1</v>
      </c>
    </row>
    <row r="20" s="1" customFormat="1" spans="1:6">
      <c r="A20" s="19" t="s">
        <v>9184</v>
      </c>
      <c r="B20" s="25">
        <f>B21+B22</f>
        <v>255690</v>
      </c>
      <c r="C20" s="25">
        <f>C21+C22</f>
        <v>313790</v>
      </c>
      <c r="D20" s="21">
        <f t="shared" si="0"/>
        <v>0.227</v>
      </c>
      <c r="E20" s="22" t="str">
        <f t="shared" si="1"/>
        <v>是</v>
      </c>
      <c r="F20" s="4">
        <v>1</v>
      </c>
    </row>
    <row r="21" s="1" customFormat="1" spans="1:6">
      <c r="A21" s="23" t="s">
        <v>9185</v>
      </c>
      <c r="B21" s="26">
        <v>255690</v>
      </c>
      <c r="C21" s="24">
        <v>313790</v>
      </c>
      <c r="D21" s="27">
        <f t="shared" si="0"/>
        <v>0.227</v>
      </c>
      <c r="E21" s="22" t="str">
        <f t="shared" si="1"/>
        <v>是</v>
      </c>
      <c r="F21" s="4">
        <v>1</v>
      </c>
    </row>
    <row r="22" s="1" customFormat="1" ht="15.75" hidden="1" spans="1:6">
      <c r="A22" s="23" t="s">
        <v>9186</v>
      </c>
      <c r="B22" s="26"/>
      <c r="C22" s="24"/>
      <c r="D22" s="21">
        <f t="shared" si="0"/>
        <v>0</v>
      </c>
      <c r="E22" s="22" t="str">
        <f t="shared" si="1"/>
        <v>否</v>
      </c>
      <c r="F22" s="1">
        <v>1</v>
      </c>
    </row>
    <row r="23" s="2" customFormat="1" spans="1:6">
      <c r="A23" s="19" t="s">
        <v>9187</v>
      </c>
      <c r="B23" s="26">
        <v>318500</v>
      </c>
      <c r="C23" s="20">
        <v>318500</v>
      </c>
      <c r="D23" s="21">
        <f t="shared" si="0"/>
        <v>0</v>
      </c>
      <c r="E23" s="22" t="str">
        <f t="shared" si="1"/>
        <v>是</v>
      </c>
      <c r="F23" s="4">
        <v>1</v>
      </c>
    </row>
    <row r="24" s="1" customFormat="1" spans="1:6">
      <c r="A24" s="19" t="s">
        <v>9188</v>
      </c>
      <c r="B24" s="25">
        <f>B25+B26+B27</f>
        <v>67100</v>
      </c>
      <c r="C24" s="20">
        <f>SUM(C25:C27)</f>
        <v>6840</v>
      </c>
      <c r="D24" s="21">
        <f t="shared" si="0"/>
        <v>-0.898</v>
      </c>
      <c r="E24" s="22" t="str">
        <f t="shared" si="1"/>
        <v>是</v>
      </c>
      <c r="F24" s="4">
        <v>1</v>
      </c>
    </row>
    <row r="25" s="1" customFormat="1" ht="15.75" hidden="1" spans="1:6">
      <c r="A25" s="23" t="s">
        <v>9189</v>
      </c>
      <c r="B25" s="26"/>
      <c r="C25" s="24"/>
      <c r="D25" s="27">
        <f t="shared" si="0"/>
        <v>0</v>
      </c>
      <c r="E25" s="22" t="str">
        <f t="shared" si="1"/>
        <v>否</v>
      </c>
      <c r="F25" s="1">
        <v>1</v>
      </c>
    </row>
    <row r="26" s="1" customFormat="1" spans="1:6">
      <c r="A26" s="23" t="s">
        <v>9190</v>
      </c>
      <c r="B26" s="26">
        <f>6000+3000+50000+8100</f>
        <v>67100</v>
      </c>
      <c r="C26" s="24">
        <v>6840</v>
      </c>
      <c r="D26" s="27">
        <f t="shared" si="0"/>
        <v>-0.898</v>
      </c>
      <c r="E26" s="22" t="str">
        <f t="shared" si="1"/>
        <v>是</v>
      </c>
      <c r="F26" s="4">
        <v>1</v>
      </c>
    </row>
    <row r="27" s="1" customFormat="1" ht="15.75" hidden="1" spans="1:6">
      <c r="A27" s="23" t="s">
        <v>9191</v>
      </c>
      <c r="B27" s="26"/>
      <c r="C27" s="24"/>
      <c r="D27" s="21">
        <f t="shared" si="0"/>
        <v>0</v>
      </c>
      <c r="E27" s="22" t="str">
        <f t="shared" si="1"/>
        <v>否</v>
      </c>
      <c r="F27" s="1">
        <v>1</v>
      </c>
    </row>
    <row r="28" s="1" customFormat="1" spans="1:6">
      <c r="A28" s="19" t="s">
        <v>9192</v>
      </c>
      <c r="B28" s="25">
        <f>B29+B30</f>
        <v>9000</v>
      </c>
      <c r="C28" s="20">
        <f>C29+C30</f>
        <v>7600</v>
      </c>
      <c r="D28" s="21">
        <f t="shared" si="0"/>
        <v>-0.156</v>
      </c>
      <c r="E28" s="22" t="str">
        <f t="shared" si="1"/>
        <v>是</v>
      </c>
      <c r="F28" s="4">
        <v>1</v>
      </c>
    </row>
    <row r="29" s="1" customFormat="1" spans="1:6">
      <c r="A29" s="23" t="s">
        <v>9193</v>
      </c>
      <c r="B29" s="26">
        <v>8100</v>
      </c>
      <c r="C29" s="24">
        <v>6840</v>
      </c>
      <c r="D29" s="27">
        <f t="shared" si="0"/>
        <v>-0.156</v>
      </c>
      <c r="E29" s="22" t="str">
        <f t="shared" si="1"/>
        <v>是</v>
      </c>
      <c r="F29" s="4">
        <v>1</v>
      </c>
    </row>
    <row r="30" s="1" customFormat="1" spans="1:6">
      <c r="A30" s="23" t="s">
        <v>9194</v>
      </c>
      <c r="B30" s="26">
        <v>900</v>
      </c>
      <c r="C30" s="24">
        <v>760</v>
      </c>
      <c r="D30" s="27">
        <f t="shared" si="0"/>
        <v>-0.156</v>
      </c>
      <c r="E30" s="22" t="str">
        <f t="shared" si="1"/>
        <v>是</v>
      </c>
      <c r="F30" s="4">
        <v>1</v>
      </c>
    </row>
    <row r="31" s="1" customFormat="1" spans="1:6">
      <c r="A31" s="19" t="s">
        <v>9195</v>
      </c>
      <c r="B31" s="25">
        <f>B21+B24-B28</f>
        <v>313790</v>
      </c>
      <c r="C31" s="20">
        <f>C20+C24-C28</f>
        <v>313030</v>
      </c>
      <c r="D31" s="21">
        <f t="shared" si="0"/>
        <v>-0.002</v>
      </c>
      <c r="E31" s="22" t="str">
        <f t="shared" si="1"/>
        <v>是</v>
      </c>
      <c r="F31" s="4">
        <v>1</v>
      </c>
    </row>
    <row r="32" s="1" customFormat="1" ht="15.75" hidden="1" spans="1:6">
      <c r="A32" s="13" t="s">
        <v>9196</v>
      </c>
      <c r="B32" s="25"/>
      <c r="C32" s="20"/>
      <c r="D32" s="21">
        <f t="shared" si="0"/>
        <v>0</v>
      </c>
      <c r="E32" s="22" t="str">
        <f t="shared" si="1"/>
        <v>否</v>
      </c>
      <c r="F32" s="1">
        <v>1</v>
      </c>
    </row>
    <row r="33" s="1" customFormat="1" spans="1:6">
      <c r="A33" s="19" t="s">
        <v>9197</v>
      </c>
      <c r="B33" s="28">
        <f>B34+B35</f>
        <v>401913</v>
      </c>
      <c r="C33" s="28">
        <f>C34+C35</f>
        <v>463299</v>
      </c>
      <c r="D33" s="21">
        <f t="shared" si="0"/>
        <v>0.153</v>
      </c>
      <c r="E33" s="22" t="str">
        <f t="shared" si="1"/>
        <v>是</v>
      </c>
      <c r="F33" s="4">
        <v>1</v>
      </c>
    </row>
    <row r="34" s="1" customFormat="1" spans="1:6">
      <c r="A34" s="23" t="s">
        <v>9198</v>
      </c>
      <c r="B34" s="29">
        <f t="shared" ref="B34:B39" si="2">B7+B21</f>
        <v>401913</v>
      </c>
      <c r="C34" s="29">
        <f t="shared" ref="C34:C39" si="3">C7+C21</f>
        <v>463299</v>
      </c>
      <c r="D34" s="27">
        <f t="shared" si="0"/>
        <v>0.153</v>
      </c>
      <c r="E34" s="22" t="str">
        <f t="shared" si="1"/>
        <v>是</v>
      </c>
      <c r="F34" s="4">
        <v>1</v>
      </c>
    </row>
    <row r="35" s="1" customFormat="1" ht="15.75" hidden="1" spans="1:6">
      <c r="A35" s="23" t="s">
        <v>9199</v>
      </c>
      <c r="B35" s="26"/>
      <c r="C35" s="26"/>
      <c r="D35" s="21">
        <f t="shared" si="0"/>
        <v>0</v>
      </c>
      <c r="E35" s="22" t="str">
        <f t="shared" si="1"/>
        <v>否</v>
      </c>
      <c r="F35" s="1">
        <v>1</v>
      </c>
    </row>
    <row r="36" s="1" customFormat="1" spans="1:6">
      <c r="A36" s="19" t="s">
        <v>9200</v>
      </c>
      <c r="B36" s="25">
        <f t="shared" si="2"/>
        <v>468800</v>
      </c>
      <c r="C36" s="25"/>
      <c r="D36" s="21">
        <f t="shared" si="0"/>
        <v>-1</v>
      </c>
      <c r="E36" s="22" t="str">
        <f t="shared" si="1"/>
        <v>是</v>
      </c>
      <c r="F36" s="4">
        <v>1</v>
      </c>
    </row>
    <row r="37" s="1" customFormat="1" spans="1:6">
      <c r="A37" s="19" t="s">
        <v>9201</v>
      </c>
      <c r="B37" s="25">
        <f>B38+B39+B40+B41</f>
        <v>75524</v>
      </c>
      <c r="C37" s="25">
        <f>C38+C39+C40+C41</f>
        <v>30940</v>
      </c>
      <c r="D37" s="21">
        <f t="shared" si="0"/>
        <v>-0.59</v>
      </c>
      <c r="E37" s="22" t="str">
        <f t="shared" si="1"/>
        <v>是</v>
      </c>
      <c r="F37" s="4">
        <v>1</v>
      </c>
    </row>
    <row r="38" s="1" customFormat="1" spans="1:6">
      <c r="A38" s="23" t="s">
        <v>9202</v>
      </c>
      <c r="B38" s="26">
        <f t="shared" si="2"/>
        <v>800</v>
      </c>
      <c r="C38" s="26">
        <f t="shared" si="3"/>
        <v>0</v>
      </c>
      <c r="D38" s="27">
        <f t="shared" si="0"/>
        <v>-1</v>
      </c>
      <c r="E38" s="22" t="str">
        <f t="shared" si="1"/>
        <v>是</v>
      </c>
      <c r="F38" s="4">
        <v>1</v>
      </c>
    </row>
    <row r="39" s="1" customFormat="1" spans="1:6">
      <c r="A39" s="23" t="s">
        <v>9203</v>
      </c>
      <c r="B39" s="26">
        <f t="shared" si="2"/>
        <v>74724</v>
      </c>
      <c r="C39" s="26">
        <f t="shared" si="3"/>
        <v>30940</v>
      </c>
      <c r="D39" s="27">
        <f t="shared" si="0"/>
        <v>-0.586</v>
      </c>
      <c r="E39" s="22" t="str">
        <f t="shared" si="1"/>
        <v>是</v>
      </c>
      <c r="F39" s="4">
        <v>1</v>
      </c>
    </row>
    <row r="40" s="1" customFormat="1" ht="15.75" hidden="1" spans="1:6">
      <c r="A40" s="23" t="s">
        <v>9204</v>
      </c>
      <c r="B40" s="26"/>
      <c r="C40" s="26"/>
      <c r="D40" s="21">
        <f t="shared" si="0"/>
        <v>0</v>
      </c>
      <c r="E40" s="22" t="str">
        <f t="shared" si="1"/>
        <v>否</v>
      </c>
      <c r="F40" s="1">
        <v>1</v>
      </c>
    </row>
    <row r="41" s="1" customFormat="1" ht="15.75" hidden="1" spans="1:6">
      <c r="A41" s="23" t="s">
        <v>9178</v>
      </c>
      <c r="B41" s="26"/>
      <c r="C41" s="26"/>
      <c r="D41" s="21">
        <f t="shared" si="0"/>
        <v>0</v>
      </c>
      <c r="E41" s="22" t="str">
        <f t="shared" si="1"/>
        <v>否</v>
      </c>
      <c r="F41" s="1">
        <v>1</v>
      </c>
    </row>
    <row r="42" s="1" customFormat="1" spans="1:6">
      <c r="A42" s="19" t="s">
        <v>9205</v>
      </c>
      <c r="B42" s="25">
        <f>B43+B44</f>
        <v>14138</v>
      </c>
      <c r="C42" s="25">
        <f>C43+C44</f>
        <v>34440</v>
      </c>
      <c r="D42" s="21">
        <f t="shared" si="0"/>
        <v>1.436</v>
      </c>
      <c r="E42" s="22" t="str">
        <f t="shared" si="1"/>
        <v>是</v>
      </c>
      <c r="F42" s="4">
        <v>1</v>
      </c>
    </row>
    <row r="43" s="1" customFormat="1" spans="1:6">
      <c r="A43" s="23" t="s">
        <v>9206</v>
      </c>
      <c r="B43" s="26">
        <f>B16+B29</f>
        <v>12724</v>
      </c>
      <c r="C43" s="26">
        <f>C16+C29</f>
        <v>30940</v>
      </c>
      <c r="D43" s="27">
        <f t="shared" si="0"/>
        <v>1.432</v>
      </c>
      <c r="E43" s="22" t="str">
        <f t="shared" si="1"/>
        <v>是</v>
      </c>
      <c r="F43" s="4">
        <v>1</v>
      </c>
    </row>
    <row r="44" s="1" customFormat="1" spans="1:6">
      <c r="A44" s="23" t="s">
        <v>9207</v>
      </c>
      <c r="B44" s="26">
        <f>B17+B30</f>
        <v>1414</v>
      </c>
      <c r="C44" s="26">
        <f>C17+C30</f>
        <v>3500</v>
      </c>
      <c r="D44" s="27">
        <f t="shared" si="0"/>
        <v>1.475</v>
      </c>
      <c r="E44" s="22" t="str">
        <f t="shared" si="1"/>
        <v>是</v>
      </c>
      <c r="F44" s="4">
        <v>1</v>
      </c>
    </row>
    <row r="45" s="1" customFormat="1" spans="1:6">
      <c r="A45" s="19" t="s">
        <v>9208</v>
      </c>
      <c r="B45" s="20">
        <f>B34+B37-B42</f>
        <v>463299</v>
      </c>
      <c r="C45" s="20">
        <f>C34+C37-C42</f>
        <v>459799</v>
      </c>
      <c r="D45" s="21">
        <f t="shared" si="0"/>
        <v>-0.008</v>
      </c>
      <c r="E45" s="22" t="str">
        <f t="shared" si="1"/>
        <v>是</v>
      </c>
      <c r="F45" s="4">
        <v>1</v>
      </c>
    </row>
    <row r="46" s="1" customFormat="1" ht="18" customHeight="1" spans="1:6">
      <c r="A46" s="30"/>
      <c r="B46" s="30"/>
      <c r="C46" s="30"/>
      <c r="D46" s="31"/>
      <c r="F46" s="4"/>
    </row>
    <row r="47" s="1" customFormat="1" ht="18" customHeight="1" spans="1:6">
      <c r="A47" s="30"/>
      <c r="B47" s="30"/>
      <c r="C47" s="30"/>
      <c r="D47" s="31"/>
      <c r="F47" s="4"/>
    </row>
    <row r="48" s="1" customFormat="1" ht="18" customHeight="1" spans="1:6">
      <c r="A48" s="30"/>
      <c r="B48" s="30"/>
      <c r="C48" s="30"/>
      <c r="D48" s="31"/>
      <c r="F48" s="4"/>
    </row>
    <row r="49" s="1" customFormat="1" ht="18" customHeight="1" spans="1:6">
      <c r="A49" s="30"/>
      <c r="B49" s="30"/>
      <c r="C49" s="30"/>
      <c r="D49" s="31"/>
      <c r="F49" s="4"/>
    </row>
    <row r="50" s="1" customFormat="1" ht="14" customHeight="1" spans="1:6">
      <c r="A50" s="30"/>
      <c r="B50" s="30"/>
      <c r="C50" s="30"/>
      <c r="D50" s="31"/>
      <c r="F50" s="4"/>
    </row>
    <row r="51" s="1" customFormat="1" ht="33" customHeight="1" spans="1:6">
      <c r="A51" s="11"/>
      <c r="B51" s="11"/>
      <c r="C51" s="11"/>
      <c r="D51" s="32"/>
      <c r="F51" s="4"/>
    </row>
  </sheetData>
  <autoFilter ref="A5:H45">
    <filterColumn colId="4">
      <filters>
        <filter val="是"/>
      </filters>
    </filterColumn>
    <extLst/>
  </autoFilter>
  <mergeCells count="2">
    <mergeCell ref="A1:B1"/>
    <mergeCell ref="A2:D2"/>
  </mergeCells>
  <printOptions horizontalCentered="1"/>
  <pageMargins left="0.511805555555556" right="0.511805555555556" top="0.708333333333333" bottom="0.629861111111111" header="0" footer="0.550694444444444"/>
  <pageSetup paperSize="9" firstPageNumber="18" orientation="portrait" blackAndWhite="1" useFirstPageNumber="1" horizontalDpi="600" verticalDpi="600"/>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F1642"/>
  <sheetViews>
    <sheetView showGridLines="0" showZeros="0" zoomScaleSheetLayoutView="60" topLeftCell="B1" workbookViewId="0">
      <selection activeCell="B24" sqref="B24"/>
    </sheetView>
  </sheetViews>
  <sheetFormatPr defaultColWidth="9.15" defaultRowHeight="14.25" outlineLevelCol="5"/>
  <cols>
    <col min="1" max="1" width="10.375" style="774" customWidth="1"/>
    <col min="2" max="2" width="64.7166666666667" style="774" customWidth="1"/>
    <col min="3" max="3" width="17.875" style="774" customWidth="1"/>
    <col min="4" max="4" width="10" style="774" customWidth="1"/>
    <col min="5" max="5" width="64.7166666666667" style="774" customWidth="1"/>
    <col min="6" max="6" width="17.625" style="774" customWidth="1"/>
    <col min="7" max="16384" width="9.15" style="774" customWidth="1"/>
  </cols>
  <sheetData>
    <row r="1" ht="38.25" customHeight="1" spans="1:6">
      <c r="A1" s="775" t="s">
        <v>4035</v>
      </c>
      <c r="B1" s="775"/>
      <c r="C1" s="775"/>
      <c r="D1" s="775"/>
      <c r="E1" s="775"/>
      <c r="F1" s="775"/>
    </row>
    <row r="2" ht="18.4" customHeight="1" spans="1:6">
      <c r="A2" s="776"/>
      <c r="B2" s="777"/>
      <c r="C2" s="777"/>
      <c r="D2" s="777"/>
      <c r="E2" s="777"/>
      <c r="F2" s="777"/>
    </row>
    <row r="3" ht="18.4" customHeight="1" spans="1:6">
      <c r="A3" s="776"/>
      <c r="B3" s="777"/>
      <c r="C3" s="777"/>
      <c r="D3" s="777"/>
      <c r="E3" s="777"/>
      <c r="F3" s="778" t="s">
        <v>4036</v>
      </c>
    </row>
    <row r="4" ht="16.95" customHeight="1" spans="1:6">
      <c r="A4" s="779" t="s">
        <v>2</v>
      </c>
      <c r="B4" s="779" t="s">
        <v>3</v>
      </c>
      <c r="C4" s="780" t="s">
        <v>4</v>
      </c>
      <c r="D4" s="781" t="s">
        <v>2</v>
      </c>
      <c r="E4" s="779" t="s">
        <v>3</v>
      </c>
      <c r="F4" s="780" t="s">
        <v>4</v>
      </c>
    </row>
    <row r="5" ht="18" customHeight="1" spans="1:6">
      <c r="A5" s="782"/>
      <c r="B5" s="783" t="s">
        <v>5</v>
      </c>
      <c r="C5" s="784">
        <f>C6+C217</f>
        <v>58090</v>
      </c>
      <c r="D5" s="785"/>
      <c r="E5" s="783" t="s">
        <v>6</v>
      </c>
      <c r="F5" s="786">
        <f>F6+F235+F275+F294+F384+F436+F492+F549+F677+F750+F827+F850+F957+F1015+F1079+F1099+F1129+F1139+F1184+F1205+F1249+F1299+F1302+F1314</f>
        <v>249789</v>
      </c>
    </row>
    <row r="6" ht="18" customHeight="1" spans="1:6">
      <c r="A6" s="782">
        <v>101</v>
      </c>
      <c r="B6" s="783" t="s">
        <v>7</v>
      </c>
      <c r="C6" s="784">
        <f>C7+C41+C53+C61+C66+C118+C119+C126+C131+C147+C156+C162+C171+C180+C183+C186+C189+C201+C205+C208+C211+C214</f>
        <v>31137</v>
      </c>
      <c r="D6" s="785">
        <v>201</v>
      </c>
      <c r="E6" s="783" t="s">
        <v>8</v>
      </c>
      <c r="F6" s="784">
        <f>F7+F19+F28+F39+F50+F61+F72+F80+F89+F102+F111+F122+F134+F141+F149+F155+F162+F169+F176+F183+F190+F198+F204+F210+F217+F232</f>
        <v>17461</v>
      </c>
    </row>
    <row r="7" ht="18" customHeight="1" spans="1:6">
      <c r="A7" s="782">
        <v>1010101</v>
      </c>
      <c r="B7" s="783" t="s">
        <v>9</v>
      </c>
      <c r="C7" s="784">
        <f>SUM(C8:C13,C15:C39)</f>
        <v>9466</v>
      </c>
      <c r="D7" s="785">
        <v>20101</v>
      </c>
      <c r="E7" s="783" t="s">
        <v>10</v>
      </c>
      <c r="F7" s="787">
        <f>SUM(F8:F18)</f>
        <v>1009</v>
      </c>
    </row>
    <row r="8" ht="18" customHeight="1" spans="1:6">
      <c r="A8" s="782">
        <v>101010101</v>
      </c>
      <c r="B8" s="788" t="s">
        <v>1979</v>
      </c>
      <c r="C8" s="789">
        <v>802</v>
      </c>
      <c r="D8" s="785">
        <v>2010101</v>
      </c>
      <c r="E8" s="788" t="s">
        <v>1980</v>
      </c>
      <c r="F8" s="789">
        <v>825</v>
      </c>
    </row>
    <row r="9" ht="18" customHeight="1" spans="1:6">
      <c r="A9" s="782">
        <v>101010102</v>
      </c>
      <c r="B9" s="788" t="s">
        <v>1981</v>
      </c>
      <c r="C9" s="790">
        <v>72</v>
      </c>
      <c r="D9" s="785">
        <v>2010102</v>
      </c>
      <c r="E9" s="788" t="s">
        <v>1982</v>
      </c>
      <c r="F9" s="789">
        <v>22</v>
      </c>
    </row>
    <row r="10" ht="18" customHeight="1" spans="1:6">
      <c r="A10" s="782">
        <v>101010103</v>
      </c>
      <c r="B10" s="788" t="s">
        <v>1983</v>
      </c>
      <c r="C10" s="789">
        <v>7246</v>
      </c>
      <c r="D10" s="785">
        <v>2010103</v>
      </c>
      <c r="E10" s="788" t="s">
        <v>1984</v>
      </c>
      <c r="F10" s="789">
        <v>0</v>
      </c>
    </row>
    <row r="11" ht="18" customHeight="1" spans="1:6">
      <c r="A11" s="782">
        <v>101010104</v>
      </c>
      <c r="B11" s="788" t="s">
        <v>1985</v>
      </c>
      <c r="C11" s="791">
        <v>0</v>
      </c>
      <c r="D11" s="785">
        <v>2010104</v>
      </c>
      <c r="E11" s="788" t="s">
        <v>1986</v>
      </c>
      <c r="F11" s="789">
        <v>32</v>
      </c>
    </row>
    <row r="12" ht="18" customHeight="1" spans="1:6">
      <c r="A12" s="782">
        <v>101010105</v>
      </c>
      <c r="B12" s="788" t="s">
        <v>1987</v>
      </c>
      <c r="C12" s="789">
        <v>273</v>
      </c>
      <c r="D12" s="785">
        <v>2010105</v>
      </c>
      <c r="E12" s="788" t="s">
        <v>1988</v>
      </c>
      <c r="F12" s="789">
        <v>0</v>
      </c>
    </row>
    <row r="13" ht="18" customHeight="1" spans="1:6">
      <c r="A13" s="782">
        <v>101010106</v>
      </c>
      <c r="B13" s="788" t="s">
        <v>1989</v>
      </c>
      <c r="C13" s="789">
        <v>1214</v>
      </c>
      <c r="D13" s="785">
        <v>2010106</v>
      </c>
      <c r="E13" s="788" t="s">
        <v>1990</v>
      </c>
      <c r="F13" s="789">
        <v>0</v>
      </c>
    </row>
    <row r="14" ht="18" customHeight="1" spans="1:6">
      <c r="A14" s="782">
        <v>101010117</v>
      </c>
      <c r="B14" s="788" t="s">
        <v>1991</v>
      </c>
      <c r="C14" s="789">
        <v>0</v>
      </c>
      <c r="D14" s="785">
        <v>2010107</v>
      </c>
      <c r="E14" s="788" t="s">
        <v>1992</v>
      </c>
      <c r="F14" s="789">
        <v>0</v>
      </c>
    </row>
    <row r="15" ht="18" customHeight="1" spans="1:6">
      <c r="A15" s="782">
        <v>101010118</v>
      </c>
      <c r="B15" s="788" t="s">
        <v>1993</v>
      </c>
      <c r="C15" s="790">
        <v>0</v>
      </c>
      <c r="D15" s="785">
        <v>2010108</v>
      </c>
      <c r="E15" s="788" t="s">
        <v>1994</v>
      </c>
      <c r="F15" s="789">
        <v>130</v>
      </c>
    </row>
    <row r="16" ht="18" customHeight="1" spans="1:6">
      <c r="A16" s="782">
        <v>101010119</v>
      </c>
      <c r="B16" s="788" t="s">
        <v>1995</v>
      </c>
      <c r="C16" s="789">
        <v>358</v>
      </c>
      <c r="D16" s="785">
        <v>2010109</v>
      </c>
      <c r="E16" s="788" t="s">
        <v>1996</v>
      </c>
      <c r="F16" s="789">
        <v>0</v>
      </c>
    </row>
    <row r="17" ht="18" customHeight="1" spans="1:6">
      <c r="A17" s="782">
        <v>101010120</v>
      </c>
      <c r="B17" s="788" t="s">
        <v>1997</v>
      </c>
      <c r="C17" s="791">
        <v>16</v>
      </c>
      <c r="D17" s="785">
        <v>2010150</v>
      </c>
      <c r="E17" s="788" t="s">
        <v>1998</v>
      </c>
      <c r="F17" s="789">
        <v>0</v>
      </c>
    </row>
    <row r="18" ht="18" customHeight="1" spans="1:6">
      <c r="A18" s="782">
        <v>101010121</v>
      </c>
      <c r="B18" s="788" t="s">
        <v>1999</v>
      </c>
      <c r="C18" s="789">
        <v>0</v>
      </c>
      <c r="D18" s="785">
        <v>2010199</v>
      </c>
      <c r="E18" s="788" t="s">
        <v>2000</v>
      </c>
      <c r="F18" s="789">
        <v>0</v>
      </c>
    </row>
    <row r="19" ht="18" customHeight="1" spans="1:6">
      <c r="A19" s="782">
        <v>101010122</v>
      </c>
      <c r="B19" s="788" t="s">
        <v>2001</v>
      </c>
      <c r="C19" s="789">
        <v>0</v>
      </c>
      <c r="D19" s="785">
        <v>20102</v>
      </c>
      <c r="E19" s="783" t="s">
        <v>2002</v>
      </c>
      <c r="F19" s="784">
        <f>SUM(F20:F27)</f>
        <v>740</v>
      </c>
    </row>
    <row r="20" ht="18" customHeight="1" spans="1:6">
      <c r="A20" s="782">
        <v>101010125</v>
      </c>
      <c r="B20" s="788" t="s">
        <v>2003</v>
      </c>
      <c r="C20" s="789">
        <v>0</v>
      </c>
      <c r="D20" s="785">
        <v>2010201</v>
      </c>
      <c r="E20" s="788" t="s">
        <v>1980</v>
      </c>
      <c r="F20" s="789">
        <v>638</v>
      </c>
    </row>
    <row r="21" ht="18" customHeight="1" spans="1:6">
      <c r="A21" s="782">
        <v>101010127</v>
      </c>
      <c r="B21" s="788" t="s">
        <v>2004</v>
      </c>
      <c r="C21" s="789">
        <v>0</v>
      </c>
      <c r="D21" s="785">
        <v>2010202</v>
      </c>
      <c r="E21" s="788" t="s">
        <v>1982</v>
      </c>
      <c r="F21" s="789">
        <v>38</v>
      </c>
    </row>
    <row r="22" ht="18" customHeight="1" spans="1:6">
      <c r="A22" s="782">
        <v>101010129</v>
      </c>
      <c r="B22" s="788" t="s">
        <v>2005</v>
      </c>
      <c r="C22" s="789">
        <v>0</v>
      </c>
      <c r="D22" s="785">
        <v>2010203</v>
      </c>
      <c r="E22" s="788" t="s">
        <v>1984</v>
      </c>
      <c r="F22" s="789">
        <v>0</v>
      </c>
    </row>
    <row r="23" ht="18" customHeight="1" spans="1:6">
      <c r="A23" s="782">
        <v>101010131</v>
      </c>
      <c r="B23" s="788" t="s">
        <v>2006</v>
      </c>
      <c r="C23" s="789">
        <v>0</v>
      </c>
      <c r="D23" s="785">
        <v>2010204</v>
      </c>
      <c r="E23" s="788" t="s">
        <v>2007</v>
      </c>
      <c r="F23" s="789">
        <v>24</v>
      </c>
    </row>
    <row r="24" ht="18" customHeight="1" spans="1:6">
      <c r="A24" s="782">
        <v>101010132</v>
      </c>
      <c r="B24" s="788" t="s">
        <v>2008</v>
      </c>
      <c r="C24" s="789">
        <v>0</v>
      </c>
      <c r="D24" s="785">
        <v>2010205</v>
      </c>
      <c r="E24" s="788" t="s">
        <v>2009</v>
      </c>
      <c r="F24" s="789">
        <v>40</v>
      </c>
    </row>
    <row r="25" ht="18" customHeight="1" spans="1:6">
      <c r="A25" s="782">
        <v>101010133</v>
      </c>
      <c r="B25" s="788" t="s">
        <v>2010</v>
      </c>
      <c r="C25" s="789">
        <v>0</v>
      </c>
      <c r="D25" s="785">
        <v>2010206</v>
      </c>
      <c r="E25" s="788" t="s">
        <v>2011</v>
      </c>
      <c r="F25" s="789">
        <v>0</v>
      </c>
    </row>
    <row r="26" ht="18" customHeight="1" spans="1:6">
      <c r="A26" s="782">
        <v>101010134</v>
      </c>
      <c r="B26" s="788" t="s">
        <v>2012</v>
      </c>
      <c r="C26" s="789">
        <v>0</v>
      </c>
      <c r="D26" s="785">
        <v>2010250</v>
      </c>
      <c r="E26" s="788" t="s">
        <v>1998</v>
      </c>
      <c r="F26" s="789">
        <v>0</v>
      </c>
    </row>
    <row r="27" ht="18" customHeight="1" spans="1:6">
      <c r="A27" s="782">
        <v>101010135</v>
      </c>
      <c r="B27" s="788" t="s">
        <v>2013</v>
      </c>
      <c r="C27" s="789">
        <v>0</v>
      </c>
      <c r="D27" s="785">
        <v>2010299</v>
      </c>
      <c r="E27" s="788" t="s">
        <v>2014</v>
      </c>
      <c r="F27" s="789">
        <v>0</v>
      </c>
    </row>
    <row r="28" ht="18" customHeight="1" spans="1:6">
      <c r="A28" s="782">
        <v>101010136</v>
      </c>
      <c r="B28" s="788" t="s">
        <v>2015</v>
      </c>
      <c r="C28" s="789">
        <v>0</v>
      </c>
      <c r="D28" s="785">
        <v>20103</v>
      </c>
      <c r="E28" s="783" t="s">
        <v>2016</v>
      </c>
      <c r="F28" s="784">
        <f>SUM(F29:F38)</f>
        <v>5085</v>
      </c>
    </row>
    <row r="29" ht="18" customHeight="1" spans="1:6">
      <c r="A29" s="782">
        <v>101010137</v>
      </c>
      <c r="B29" s="788" t="s">
        <v>2017</v>
      </c>
      <c r="C29" s="789">
        <v>0</v>
      </c>
      <c r="D29" s="785">
        <v>2010301</v>
      </c>
      <c r="E29" s="788" t="s">
        <v>1980</v>
      </c>
      <c r="F29" s="789">
        <v>4359</v>
      </c>
    </row>
    <row r="30" ht="18" customHeight="1" spans="1:6">
      <c r="A30" s="782">
        <v>101010138</v>
      </c>
      <c r="B30" s="788" t="s">
        <v>2018</v>
      </c>
      <c r="C30" s="789">
        <v>-510</v>
      </c>
      <c r="D30" s="785">
        <v>2010302</v>
      </c>
      <c r="E30" s="788" t="s">
        <v>1982</v>
      </c>
      <c r="F30" s="789">
        <v>468</v>
      </c>
    </row>
    <row r="31" ht="18" customHeight="1" spans="1:6">
      <c r="A31" s="782">
        <v>101010139</v>
      </c>
      <c r="B31" s="788" t="s">
        <v>4037</v>
      </c>
      <c r="C31" s="789">
        <v>0</v>
      </c>
      <c r="D31" s="785">
        <v>2010303</v>
      </c>
      <c r="E31" s="788" t="s">
        <v>1984</v>
      </c>
      <c r="F31" s="789">
        <v>0</v>
      </c>
    </row>
    <row r="32" ht="18" customHeight="1" spans="1:6">
      <c r="A32" s="782">
        <v>101010140</v>
      </c>
      <c r="B32" s="788" t="s">
        <v>4038</v>
      </c>
      <c r="C32" s="789">
        <v>1</v>
      </c>
      <c r="D32" s="785">
        <v>2010304</v>
      </c>
      <c r="E32" s="788" t="s">
        <v>2021</v>
      </c>
      <c r="F32" s="789">
        <v>0</v>
      </c>
    </row>
    <row r="33" ht="18" customHeight="1" spans="1:6">
      <c r="A33" s="782">
        <v>101010141</v>
      </c>
      <c r="B33" s="788" t="s">
        <v>4039</v>
      </c>
      <c r="C33" s="789">
        <v>0</v>
      </c>
      <c r="D33" s="785">
        <v>2010305</v>
      </c>
      <c r="E33" s="788" t="s">
        <v>2023</v>
      </c>
      <c r="F33" s="789">
        <v>0</v>
      </c>
    </row>
    <row r="34" ht="18" customHeight="1" spans="1:6">
      <c r="A34" s="782">
        <v>101010142</v>
      </c>
      <c r="B34" s="788" t="s">
        <v>4040</v>
      </c>
      <c r="C34" s="789">
        <v>-6</v>
      </c>
      <c r="D34" s="785">
        <v>2010306</v>
      </c>
      <c r="E34" s="788" t="s">
        <v>2025</v>
      </c>
      <c r="F34" s="789">
        <v>0</v>
      </c>
    </row>
    <row r="35" ht="18" customHeight="1" spans="1:6">
      <c r="A35" s="782">
        <v>101010150</v>
      </c>
      <c r="B35" s="788" t="s">
        <v>2019</v>
      </c>
      <c r="C35" s="789">
        <v>0</v>
      </c>
      <c r="D35" s="785">
        <v>2010308</v>
      </c>
      <c r="E35" s="788" t="s">
        <v>4041</v>
      </c>
      <c r="F35" s="789">
        <v>258</v>
      </c>
    </row>
    <row r="36" ht="18" customHeight="1" spans="1:6">
      <c r="A36" s="782">
        <v>101010151</v>
      </c>
      <c r="B36" s="788" t="s">
        <v>2020</v>
      </c>
      <c r="C36" s="789">
        <v>0</v>
      </c>
      <c r="D36" s="785">
        <v>2010309</v>
      </c>
      <c r="E36" s="788" t="s">
        <v>2027</v>
      </c>
      <c r="F36" s="790">
        <v>0</v>
      </c>
    </row>
    <row r="37" ht="18" customHeight="1" spans="1:6">
      <c r="A37" s="782">
        <v>101010152</v>
      </c>
      <c r="B37" s="788" t="s">
        <v>2022</v>
      </c>
      <c r="C37" s="789">
        <v>0</v>
      </c>
      <c r="D37" s="785">
        <v>2010350</v>
      </c>
      <c r="E37" s="788" t="s">
        <v>1998</v>
      </c>
      <c r="F37" s="789">
        <v>0</v>
      </c>
    </row>
    <row r="38" ht="18" customHeight="1" spans="1:6">
      <c r="A38" s="782">
        <v>101010153</v>
      </c>
      <c r="B38" s="788" t="s">
        <v>2024</v>
      </c>
      <c r="C38" s="789">
        <v>0</v>
      </c>
      <c r="D38" s="785">
        <v>2010399</v>
      </c>
      <c r="E38" s="788" t="s">
        <v>2029</v>
      </c>
      <c r="F38" s="791">
        <v>0</v>
      </c>
    </row>
    <row r="39" ht="18" customHeight="1" spans="1:6">
      <c r="A39" s="782">
        <v>101010154</v>
      </c>
      <c r="B39" s="788" t="s">
        <v>2026</v>
      </c>
      <c r="C39" s="789">
        <v>0</v>
      </c>
      <c r="D39" s="785">
        <v>20104</v>
      </c>
      <c r="E39" s="783" t="s">
        <v>2031</v>
      </c>
      <c r="F39" s="784">
        <f>SUM(F40:F49)</f>
        <v>1117</v>
      </c>
    </row>
    <row r="40" ht="18" customHeight="1" spans="1:6">
      <c r="A40" s="782">
        <v>101010155</v>
      </c>
      <c r="B40" s="788" t="s">
        <v>2028</v>
      </c>
      <c r="C40" s="789">
        <v>0</v>
      </c>
      <c r="D40" s="785">
        <v>2010401</v>
      </c>
      <c r="E40" s="788" t="s">
        <v>1980</v>
      </c>
      <c r="F40" s="789">
        <v>878</v>
      </c>
    </row>
    <row r="41" ht="18" customHeight="1" spans="1:6">
      <c r="A41" s="782">
        <v>1010201</v>
      </c>
      <c r="B41" s="783" t="s">
        <v>68</v>
      </c>
      <c r="C41" s="784">
        <f>SUM(C42:C52)</f>
        <v>0</v>
      </c>
      <c r="D41" s="785">
        <v>2010402</v>
      </c>
      <c r="E41" s="788" t="s">
        <v>1982</v>
      </c>
      <c r="F41" s="789">
        <v>235</v>
      </c>
    </row>
    <row r="42" ht="18" customHeight="1" spans="1:6">
      <c r="A42" s="782">
        <v>101020101</v>
      </c>
      <c r="B42" s="788" t="s">
        <v>2030</v>
      </c>
      <c r="C42" s="789">
        <v>0</v>
      </c>
      <c r="D42" s="785">
        <v>2010403</v>
      </c>
      <c r="E42" s="788" t="s">
        <v>1984</v>
      </c>
      <c r="F42" s="789">
        <v>0</v>
      </c>
    </row>
    <row r="43" ht="18" customHeight="1" spans="1:6">
      <c r="A43" s="782">
        <v>101020102</v>
      </c>
      <c r="B43" s="788" t="s">
        <v>2032</v>
      </c>
      <c r="C43" s="790">
        <v>0</v>
      </c>
      <c r="D43" s="785">
        <v>2010404</v>
      </c>
      <c r="E43" s="788" t="s">
        <v>2036</v>
      </c>
      <c r="F43" s="789">
        <v>0</v>
      </c>
    </row>
    <row r="44" ht="18" customHeight="1" spans="1:6">
      <c r="A44" s="782">
        <v>101020103</v>
      </c>
      <c r="B44" s="788" t="s">
        <v>2033</v>
      </c>
      <c r="C44" s="789">
        <v>0</v>
      </c>
      <c r="D44" s="785">
        <v>2010405</v>
      </c>
      <c r="E44" s="788" t="s">
        <v>2038</v>
      </c>
      <c r="F44" s="789">
        <v>0</v>
      </c>
    </row>
    <row r="45" ht="18" customHeight="1" spans="1:6">
      <c r="A45" s="782">
        <v>101020104</v>
      </c>
      <c r="B45" s="788" t="s">
        <v>2034</v>
      </c>
      <c r="C45" s="791">
        <v>0</v>
      </c>
      <c r="D45" s="785">
        <v>2010406</v>
      </c>
      <c r="E45" s="788" t="s">
        <v>2040</v>
      </c>
      <c r="F45" s="789">
        <v>0</v>
      </c>
    </row>
    <row r="46" ht="18" customHeight="1" spans="1:6">
      <c r="A46" s="782">
        <v>101020105</v>
      </c>
      <c r="B46" s="788" t="s">
        <v>2035</v>
      </c>
      <c r="C46" s="789">
        <v>0</v>
      </c>
      <c r="D46" s="785">
        <v>2010407</v>
      </c>
      <c r="E46" s="788" t="s">
        <v>2042</v>
      </c>
      <c r="F46" s="789">
        <v>0</v>
      </c>
    </row>
    <row r="47" ht="18" customHeight="1" spans="1:6">
      <c r="A47" s="782">
        <v>101020106</v>
      </c>
      <c r="B47" s="788" t="s">
        <v>2037</v>
      </c>
      <c r="C47" s="789">
        <v>0</v>
      </c>
      <c r="D47" s="785">
        <v>2010408</v>
      </c>
      <c r="E47" s="788" t="s">
        <v>2044</v>
      </c>
      <c r="F47" s="789">
        <v>4</v>
      </c>
    </row>
    <row r="48" ht="18" customHeight="1" spans="1:6">
      <c r="A48" s="782">
        <v>101020107</v>
      </c>
      <c r="B48" s="788" t="s">
        <v>2039</v>
      </c>
      <c r="C48" s="789">
        <v>0</v>
      </c>
      <c r="D48" s="785">
        <v>2010450</v>
      </c>
      <c r="E48" s="788" t="s">
        <v>1998</v>
      </c>
      <c r="F48" s="789">
        <v>0</v>
      </c>
    </row>
    <row r="49" ht="18" customHeight="1" spans="1:6">
      <c r="A49" s="782">
        <v>101020119</v>
      </c>
      <c r="B49" s="788" t="s">
        <v>2041</v>
      </c>
      <c r="C49" s="789">
        <v>0</v>
      </c>
      <c r="D49" s="785">
        <v>2010499</v>
      </c>
      <c r="E49" s="788" t="s">
        <v>2047</v>
      </c>
      <c r="F49" s="789">
        <v>0</v>
      </c>
    </row>
    <row r="50" ht="18" customHeight="1" spans="1:6">
      <c r="A50" s="782">
        <v>101020120</v>
      </c>
      <c r="B50" s="788" t="s">
        <v>2043</v>
      </c>
      <c r="C50" s="789">
        <v>0</v>
      </c>
      <c r="D50" s="785">
        <v>20105</v>
      </c>
      <c r="E50" s="783" t="s">
        <v>2048</v>
      </c>
      <c r="F50" s="784">
        <f>SUM(F51:F60)</f>
        <v>383</v>
      </c>
    </row>
    <row r="51" ht="18" customHeight="1" spans="1:6">
      <c r="A51" s="782">
        <v>101020121</v>
      </c>
      <c r="B51" s="788" t="s">
        <v>2045</v>
      </c>
      <c r="C51" s="789">
        <v>0</v>
      </c>
      <c r="D51" s="785">
        <v>2010501</v>
      </c>
      <c r="E51" s="788" t="s">
        <v>1980</v>
      </c>
      <c r="F51" s="789">
        <v>258</v>
      </c>
    </row>
    <row r="52" ht="18" customHeight="1" spans="1:6">
      <c r="A52" s="782">
        <v>101020129</v>
      </c>
      <c r="B52" s="788" t="s">
        <v>2046</v>
      </c>
      <c r="C52" s="789">
        <v>0</v>
      </c>
      <c r="D52" s="785">
        <v>2010502</v>
      </c>
      <c r="E52" s="788" t="s">
        <v>1982</v>
      </c>
      <c r="F52" s="789">
        <v>11</v>
      </c>
    </row>
    <row r="53" ht="18" customHeight="1" spans="1:6">
      <c r="A53" s="782"/>
      <c r="B53" s="783" t="s">
        <v>87</v>
      </c>
      <c r="C53" s="784">
        <f>C54+C55</f>
        <v>0</v>
      </c>
      <c r="D53" s="785">
        <v>2010503</v>
      </c>
      <c r="E53" s="788" t="s">
        <v>1984</v>
      </c>
      <c r="F53" s="789">
        <v>0</v>
      </c>
    </row>
    <row r="54" ht="18" customHeight="1" spans="1:6">
      <c r="A54" s="782">
        <v>1010102</v>
      </c>
      <c r="B54" s="788" t="s">
        <v>2049</v>
      </c>
      <c r="C54" s="789">
        <v>0</v>
      </c>
      <c r="D54" s="785">
        <v>2010504</v>
      </c>
      <c r="E54" s="788" t="s">
        <v>2053</v>
      </c>
      <c r="F54" s="789">
        <v>0</v>
      </c>
    </row>
    <row r="55" ht="18" customHeight="1" spans="1:6">
      <c r="A55" s="782">
        <v>1010202</v>
      </c>
      <c r="B55" s="788" t="s">
        <v>2050</v>
      </c>
      <c r="C55" s="784">
        <f>SUM(C56:C60)</f>
        <v>0</v>
      </c>
      <c r="D55" s="785">
        <v>2010505</v>
      </c>
      <c r="E55" s="788" t="s">
        <v>2055</v>
      </c>
      <c r="F55" s="789">
        <v>0</v>
      </c>
    </row>
    <row r="56" ht="18" customHeight="1" spans="1:6">
      <c r="A56" s="782">
        <v>101020202</v>
      </c>
      <c r="B56" s="788" t="s">
        <v>2051</v>
      </c>
      <c r="C56" s="790">
        <v>0</v>
      </c>
      <c r="D56" s="785">
        <v>2010506</v>
      </c>
      <c r="E56" s="788" t="s">
        <v>2057</v>
      </c>
      <c r="F56" s="789">
        <v>0</v>
      </c>
    </row>
    <row r="57" ht="18" customHeight="1" spans="1:6">
      <c r="A57" s="782">
        <v>101020209</v>
      </c>
      <c r="B57" s="788" t="s">
        <v>2052</v>
      </c>
      <c r="C57" s="789">
        <v>0</v>
      </c>
      <c r="D57" s="785">
        <v>2010507</v>
      </c>
      <c r="E57" s="788" t="s">
        <v>2059</v>
      </c>
      <c r="F57" s="789">
        <v>106</v>
      </c>
    </row>
    <row r="58" ht="18" customHeight="1" spans="1:6">
      <c r="A58" s="782">
        <v>101020220</v>
      </c>
      <c r="B58" s="788" t="s">
        <v>2054</v>
      </c>
      <c r="C58" s="791">
        <v>0</v>
      </c>
      <c r="D58" s="785">
        <v>2010508</v>
      </c>
      <c r="E58" s="788" t="s">
        <v>2060</v>
      </c>
      <c r="F58" s="789">
        <v>0</v>
      </c>
    </row>
    <row r="59" ht="18" customHeight="1" spans="1:6">
      <c r="A59" s="782">
        <v>101020221</v>
      </c>
      <c r="B59" s="788" t="s">
        <v>2056</v>
      </c>
      <c r="C59" s="789">
        <v>0</v>
      </c>
      <c r="D59" s="785">
        <v>2010550</v>
      </c>
      <c r="E59" s="788" t="s">
        <v>1998</v>
      </c>
      <c r="F59" s="789">
        <v>8</v>
      </c>
    </row>
    <row r="60" ht="18" customHeight="1" spans="1:6">
      <c r="A60" s="782">
        <v>101020229</v>
      </c>
      <c r="B60" s="788" t="s">
        <v>2058</v>
      </c>
      <c r="C60" s="789">
        <v>0</v>
      </c>
      <c r="D60" s="785">
        <v>2010599</v>
      </c>
      <c r="E60" s="788" t="s">
        <v>2063</v>
      </c>
      <c r="F60" s="789">
        <v>0</v>
      </c>
    </row>
    <row r="61" ht="18" customHeight="1" spans="1:6">
      <c r="A61" s="782"/>
      <c r="B61" s="783" t="s">
        <v>101</v>
      </c>
      <c r="C61" s="784">
        <f>C62+C65</f>
        <v>0</v>
      </c>
      <c r="D61" s="785">
        <v>20106</v>
      </c>
      <c r="E61" s="783" t="s">
        <v>2065</v>
      </c>
      <c r="F61" s="784">
        <f>SUM(F62:F71)</f>
        <v>1138</v>
      </c>
    </row>
    <row r="62" ht="18" customHeight="1" spans="1:6">
      <c r="A62" s="782">
        <v>1010103</v>
      </c>
      <c r="B62" s="788" t="s">
        <v>2061</v>
      </c>
      <c r="C62" s="786">
        <f>C63+C64</f>
        <v>0</v>
      </c>
      <c r="D62" s="785">
        <v>2010601</v>
      </c>
      <c r="E62" s="788" t="s">
        <v>1980</v>
      </c>
      <c r="F62" s="789">
        <v>839</v>
      </c>
    </row>
    <row r="63" ht="18" customHeight="1" spans="1:6">
      <c r="A63" s="782">
        <v>101010301</v>
      </c>
      <c r="B63" s="788" t="s">
        <v>2062</v>
      </c>
      <c r="C63" s="789">
        <v>0</v>
      </c>
      <c r="D63" s="785">
        <v>2010602</v>
      </c>
      <c r="E63" s="788" t="s">
        <v>1982</v>
      </c>
      <c r="F63" s="789">
        <v>202</v>
      </c>
    </row>
    <row r="64" ht="18" customHeight="1" spans="1:6">
      <c r="A64" s="782">
        <v>101010302</v>
      </c>
      <c r="B64" s="788" t="s">
        <v>2064</v>
      </c>
      <c r="C64" s="791">
        <v>0</v>
      </c>
      <c r="D64" s="785">
        <v>2010603</v>
      </c>
      <c r="E64" s="788" t="s">
        <v>1984</v>
      </c>
      <c r="F64" s="789">
        <v>0</v>
      </c>
    </row>
    <row r="65" ht="18" customHeight="1" spans="1:6">
      <c r="A65" s="782">
        <v>1010203</v>
      </c>
      <c r="B65" s="788" t="s">
        <v>2066</v>
      </c>
      <c r="C65" s="789">
        <v>0</v>
      </c>
      <c r="D65" s="785">
        <v>2010604</v>
      </c>
      <c r="E65" s="788" t="s">
        <v>2069</v>
      </c>
      <c r="F65" s="789">
        <v>0</v>
      </c>
    </row>
    <row r="66" ht="18" customHeight="1" spans="1:6">
      <c r="A66" s="782">
        <v>10104</v>
      </c>
      <c r="B66" s="783" t="s">
        <v>107</v>
      </c>
      <c r="C66" s="784">
        <f>SUM(C67:C83,C85:C107,C109:C111,C113:C116)</f>
        <v>604</v>
      </c>
      <c r="D66" s="785">
        <v>2010605</v>
      </c>
      <c r="E66" s="788" t="s">
        <v>2071</v>
      </c>
      <c r="F66" s="789">
        <v>0</v>
      </c>
    </row>
    <row r="67" ht="18" customHeight="1" spans="1:6">
      <c r="A67" s="782">
        <v>1010401</v>
      </c>
      <c r="B67" s="788" t="s">
        <v>2067</v>
      </c>
      <c r="C67" s="789">
        <v>0</v>
      </c>
      <c r="D67" s="785">
        <v>2010606</v>
      </c>
      <c r="E67" s="788" t="s">
        <v>2073</v>
      </c>
      <c r="F67" s="789">
        <v>0</v>
      </c>
    </row>
    <row r="68" ht="18" customHeight="1" spans="1:6">
      <c r="A68" s="782">
        <v>1010402</v>
      </c>
      <c r="B68" s="788" t="s">
        <v>2068</v>
      </c>
      <c r="C68" s="789">
        <v>0</v>
      </c>
      <c r="D68" s="785">
        <v>2010607</v>
      </c>
      <c r="E68" s="788" t="s">
        <v>2075</v>
      </c>
      <c r="F68" s="789">
        <v>4</v>
      </c>
    </row>
    <row r="69" ht="18" customHeight="1" spans="1:6">
      <c r="A69" s="782">
        <v>1010403</v>
      </c>
      <c r="B69" s="788" t="s">
        <v>2070</v>
      </c>
      <c r="C69" s="789">
        <v>0</v>
      </c>
      <c r="D69" s="785">
        <v>2010608</v>
      </c>
      <c r="E69" s="788" t="s">
        <v>2077</v>
      </c>
      <c r="F69" s="789">
        <v>0</v>
      </c>
    </row>
    <row r="70" ht="18" customHeight="1" spans="1:6">
      <c r="A70" s="782">
        <v>1010404</v>
      </c>
      <c r="B70" s="788" t="s">
        <v>2072</v>
      </c>
      <c r="C70" s="789">
        <v>0</v>
      </c>
      <c r="D70" s="785">
        <v>2010650</v>
      </c>
      <c r="E70" s="788" t="s">
        <v>1998</v>
      </c>
      <c r="F70" s="789">
        <v>0</v>
      </c>
    </row>
    <row r="71" ht="18" customHeight="1" spans="1:6">
      <c r="A71" s="782">
        <v>1010405</v>
      </c>
      <c r="B71" s="788" t="s">
        <v>2074</v>
      </c>
      <c r="C71" s="789">
        <v>0</v>
      </c>
      <c r="D71" s="785">
        <v>2010699</v>
      </c>
      <c r="E71" s="788" t="s">
        <v>2080</v>
      </c>
      <c r="F71" s="789">
        <v>93</v>
      </c>
    </row>
    <row r="72" ht="18" customHeight="1" spans="1:6">
      <c r="A72" s="782">
        <v>1010406</v>
      </c>
      <c r="B72" s="788" t="s">
        <v>2076</v>
      </c>
      <c r="C72" s="789">
        <v>0</v>
      </c>
      <c r="D72" s="785">
        <v>20107</v>
      </c>
      <c r="E72" s="783" t="s">
        <v>2082</v>
      </c>
      <c r="F72" s="784">
        <f>SUM(F73:F79)</f>
        <v>80</v>
      </c>
    </row>
    <row r="73" ht="18" customHeight="1" spans="1:6">
      <c r="A73" s="782">
        <v>1010407</v>
      </c>
      <c r="B73" s="788" t="s">
        <v>2078</v>
      </c>
      <c r="C73" s="789">
        <v>0</v>
      </c>
      <c r="D73" s="785">
        <v>2010701</v>
      </c>
      <c r="E73" s="788" t="s">
        <v>1980</v>
      </c>
      <c r="F73" s="789">
        <v>0</v>
      </c>
    </row>
    <row r="74" ht="18" customHeight="1" spans="1:6">
      <c r="A74" s="782">
        <v>1010408</v>
      </c>
      <c r="B74" s="788" t="s">
        <v>2079</v>
      </c>
      <c r="C74" s="789">
        <v>0</v>
      </c>
      <c r="D74" s="785">
        <v>2010702</v>
      </c>
      <c r="E74" s="788" t="s">
        <v>1982</v>
      </c>
      <c r="F74" s="789">
        <v>0</v>
      </c>
    </row>
    <row r="75" ht="18" customHeight="1" spans="1:6">
      <c r="A75" s="782">
        <v>1010409</v>
      </c>
      <c r="B75" s="788" t="s">
        <v>2081</v>
      </c>
      <c r="C75" s="789">
        <v>0</v>
      </c>
      <c r="D75" s="785">
        <v>2010703</v>
      </c>
      <c r="E75" s="788" t="s">
        <v>1984</v>
      </c>
      <c r="F75" s="789">
        <v>0</v>
      </c>
    </row>
    <row r="76" ht="18" customHeight="1" spans="1:6">
      <c r="A76" s="782">
        <v>1010410</v>
      </c>
      <c r="B76" s="788" t="s">
        <v>2083</v>
      </c>
      <c r="C76" s="789">
        <v>0</v>
      </c>
      <c r="D76" s="785">
        <v>2010709</v>
      </c>
      <c r="E76" s="788" t="s">
        <v>2075</v>
      </c>
      <c r="F76" s="789">
        <v>0</v>
      </c>
    </row>
    <row r="77" ht="18" customHeight="1" spans="1:6">
      <c r="A77" s="782">
        <v>1010411</v>
      </c>
      <c r="B77" s="788" t="s">
        <v>2084</v>
      </c>
      <c r="C77" s="789">
        <v>0</v>
      </c>
      <c r="D77" s="785">
        <v>2010710</v>
      </c>
      <c r="E77" s="788" t="s">
        <v>2088</v>
      </c>
      <c r="F77" s="789">
        <v>80</v>
      </c>
    </row>
    <row r="78" ht="18" customHeight="1" spans="1:6">
      <c r="A78" s="782">
        <v>1010412</v>
      </c>
      <c r="B78" s="788" t="s">
        <v>2085</v>
      </c>
      <c r="C78" s="789">
        <v>0</v>
      </c>
      <c r="D78" s="785">
        <v>2010750</v>
      </c>
      <c r="E78" s="788" t="s">
        <v>1998</v>
      </c>
      <c r="F78" s="789">
        <v>0</v>
      </c>
    </row>
    <row r="79" ht="18" customHeight="1" spans="1:6">
      <c r="A79" s="782">
        <v>1010413</v>
      </c>
      <c r="B79" s="788" t="s">
        <v>2086</v>
      </c>
      <c r="C79" s="789">
        <v>0</v>
      </c>
      <c r="D79" s="785">
        <v>2010799</v>
      </c>
      <c r="E79" s="788" t="s">
        <v>2091</v>
      </c>
      <c r="F79" s="789">
        <v>0</v>
      </c>
    </row>
    <row r="80" ht="18" customHeight="1" spans="1:6">
      <c r="A80" s="782">
        <v>1010414</v>
      </c>
      <c r="B80" s="788" t="s">
        <v>2087</v>
      </c>
      <c r="C80" s="789">
        <v>0</v>
      </c>
      <c r="D80" s="785">
        <v>20108</v>
      </c>
      <c r="E80" s="783" t="s">
        <v>2093</v>
      </c>
      <c r="F80" s="784">
        <f>SUM(F81:F88)</f>
        <v>59</v>
      </c>
    </row>
    <row r="81" ht="18" customHeight="1" spans="1:6">
      <c r="A81" s="782">
        <v>1010415</v>
      </c>
      <c r="B81" s="788" t="s">
        <v>2089</v>
      </c>
      <c r="C81" s="789">
        <v>0</v>
      </c>
      <c r="D81" s="785">
        <v>2010801</v>
      </c>
      <c r="E81" s="788" t="s">
        <v>1980</v>
      </c>
      <c r="F81" s="789">
        <v>9</v>
      </c>
    </row>
    <row r="82" ht="18" customHeight="1" spans="1:6">
      <c r="A82" s="782">
        <v>1010416</v>
      </c>
      <c r="B82" s="788" t="s">
        <v>2090</v>
      </c>
      <c r="C82" s="789">
        <v>0</v>
      </c>
      <c r="D82" s="785">
        <v>2010802</v>
      </c>
      <c r="E82" s="788" t="s">
        <v>1982</v>
      </c>
      <c r="F82" s="789">
        <v>0</v>
      </c>
    </row>
    <row r="83" ht="18" customHeight="1" spans="1:6">
      <c r="A83" s="782">
        <v>1010417</v>
      </c>
      <c r="B83" s="788" t="s">
        <v>2092</v>
      </c>
      <c r="C83" s="789">
        <v>0</v>
      </c>
      <c r="D83" s="785">
        <v>2010803</v>
      </c>
      <c r="E83" s="788" t="s">
        <v>1984</v>
      </c>
      <c r="F83" s="789">
        <v>0</v>
      </c>
    </row>
    <row r="84" ht="18" customHeight="1" spans="1:6">
      <c r="A84" s="782">
        <v>101041702</v>
      </c>
      <c r="B84" s="788" t="s">
        <v>4042</v>
      </c>
      <c r="C84" s="789">
        <v>0</v>
      </c>
      <c r="D84" s="785">
        <v>2010804</v>
      </c>
      <c r="E84" s="788" t="s">
        <v>2098</v>
      </c>
      <c r="F84" s="789">
        <v>50</v>
      </c>
    </row>
    <row r="85" ht="18" customHeight="1" spans="1:6">
      <c r="A85" s="782">
        <v>1010418</v>
      </c>
      <c r="B85" s="788" t="s">
        <v>2097</v>
      </c>
      <c r="C85" s="789">
        <v>0</v>
      </c>
      <c r="D85" s="785">
        <v>2010805</v>
      </c>
      <c r="E85" s="788" t="s">
        <v>2100</v>
      </c>
      <c r="F85" s="789">
        <v>0</v>
      </c>
    </row>
    <row r="86" ht="18" customHeight="1" spans="1:6">
      <c r="A86" s="782">
        <v>1010419</v>
      </c>
      <c r="B86" s="788" t="s">
        <v>2099</v>
      </c>
      <c r="C86" s="789">
        <v>0</v>
      </c>
      <c r="D86" s="785">
        <v>2010806</v>
      </c>
      <c r="E86" s="788" t="s">
        <v>2075</v>
      </c>
      <c r="F86" s="789">
        <v>0</v>
      </c>
    </row>
    <row r="87" ht="18" customHeight="1" spans="1:6">
      <c r="A87" s="782">
        <v>1010420</v>
      </c>
      <c r="B87" s="788" t="s">
        <v>2101</v>
      </c>
      <c r="C87" s="789">
        <v>0</v>
      </c>
      <c r="D87" s="785">
        <v>2010850</v>
      </c>
      <c r="E87" s="788" t="s">
        <v>1998</v>
      </c>
      <c r="F87" s="789">
        <v>0</v>
      </c>
    </row>
    <row r="88" ht="18" customHeight="1" spans="1:6">
      <c r="A88" s="782">
        <v>1010421</v>
      </c>
      <c r="B88" s="788" t="s">
        <v>2102</v>
      </c>
      <c r="C88" s="789">
        <v>0</v>
      </c>
      <c r="D88" s="785">
        <v>2010899</v>
      </c>
      <c r="E88" s="788" t="s">
        <v>2104</v>
      </c>
      <c r="F88" s="789">
        <v>0</v>
      </c>
    </row>
    <row r="89" ht="18" customHeight="1" spans="1:6">
      <c r="A89" s="782">
        <v>1010422</v>
      </c>
      <c r="B89" s="788" t="s">
        <v>2103</v>
      </c>
      <c r="C89" s="789">
        <v>0</v>
      </c>
      <c r="D89" s="785">
        <v>20109</v>
      </c>
      <c r="E89" s="783" t="s">
        <v>2106</v>
      </c>
      <c r="F89" s="784">
        <f>SUM(F90:F101)</f>
        <v>0</v>
      </c>
    </row>
    <row r="90" ht="18" customHeight="1" spans="1:6">
      <c r="A90" s="782">
        <v>1010423</v>
      </c>
      <c r="B90" s="788" t="s">
        <v>2105</v>
      </c>
      <c r="C90" s="789">
        <v>0</v>
      </c>
      <c r="D90" s="785">
        <v>2010901</v>
      </c>
      <c r="E90" s="788" t="s">
        <v>1980</v>
      </c>
      <c r="F90" s="789">
        <v>0</v>
      </c>
    </row>
    <row r="91" ht="18" customHeight="1" spans="1:6">
      <c r="A91" s="782">
        <v>1010424</v>
      </c>
      <c r="B91" s="788" t="s">
        <v>2110</v>
      </c>
      <c r="C91" s="789">
        <v>0</v>
      </c>
      <c r="D91" s="785">
        <v>2010902</v>
      </c>
      <c r="E91" s="788" t="s">
        <v>1982</v>
      </c>
      <c r="F91" s="789">
        <v>0</v>
      </c>
    </row>
    <row r="92" ht="18" customHeight="1" spans="1:6">
      <c r="A92" s="782">
        <v>1010425</v>
      </c>
      <c r="B92" s="788" t="s">
        <v>2119</v>
      </c>
      <c r="C92" s="789">
        <v>0</v>
      </c>
      <c r="D92" s="785">
        <v>2010903</v>
      </c>
      <c r="E92" s="788" t="s">
        <v>1984</v>
      </c>
      <c r="F92" s="789">
        <v>0</v>
      </c>
    </row>
    <row r="93" ht="18" customHeight="1" spans="1:6">
      <c r="A93" s="782">
        <v>1010426</v>
      </c>
      <c r="B93" s="788" t="s">
        <v>2121</v>
      </c>
      <c r="C93" s="789">
        <v>0</v>
      </c>
      <c r="D93" s="785">
        <v>2010905</v>
      </c>
      <c r="E93" s="788" t="s">
        <v>2111</v>
      </c>
      <c r="F93" s="789">
        <v>0</v>
      </c>
    </row>
    <row r="94" ht="18" customHeight="1" spans="1:6">
      <c r="A94" s="782">
        <v>1010427</v>
      </c>
      <c r="B94" s="788" t="s">
        <v>2128</v>
      </c>
      <c r="C94" s="789">
        <v>0</v>
      </c>
      <c r="D94" s="785">
        <v>2010907</v>
      </c>
      <c r="E94" s="788" t="s">
        <v>2113</v>
      </c>
      <c r="F94" s="789">
        <v>0</v>
      </c>
    </row>
    <row r="95" ht="18" customHeight="1" spans="1:6">
      <c r="A95" s="782">
        <v>1010428</v>
      </c>
      <c r="B95" s="788" t="s">
        <v>2129</v>
      </c>
      <c r="C95" s="789">
        <v>0</v>
      </c>
      <c r="D95" s="785">
        <v>2010908</v>
      </c>
      <c r="E95" s="788" t="s">
        <v>2075</v>
      </c>
      <c r="F95" s="789">
        <v>0</v>
      </c>
    </row>
    <row r="96" ht="18" customHeight="1" spans="1:6">
      <c r="A96" s="782">
        <v>1010429</v>
      </c>
      <c r="B96" s="788" t="s">
        <v>2130</v>
      </c>
      <c r="C96" s="789">
        <v>0</v>
      </c>
      <c r="D96" s="785">
        <v>2010909</v>
      </c>
      <c r="E96" s="788" t="s">
        <v>2116</v>
      </c>
      <c r="F96" s="789">
        <v>0</v>
      </c>
    </row>
    <row r="97" ht="18" customHeight="1" spans="1:6">
      <c r="A97" s="782">
        <v>1010430</v>
      </c>
      <c r="B97" s="788" t="s">
        <v>2131</v>
      </c>
      <c r="C97" s="789">
        <v>0</v>
      </c>
      <c r="D97" s="785">
        <v>2010910</v>
      </c>
      <c r="E97" s="788" t="s">
        <v>2118</v>
      </c>
      <c r="F97" s="789">
        <v>0</v>
      </c>
    </row>
    <row r="98" ht="18" customHeight="1" spans="1:6">
      <c r="A98" s="782">
        <v>1010431</v>
      </c>
      <c r="B98" s="788" t="s">
        <v>2133</v>
      </c>
      <c r="C98" s="789">
        <v>0</v>
      </c>
      <c r="D98" s="785">
        <v>2010911</v>
      </c>
      <c r="E98" s="788" t="s">
        <v>2120</v>
      </c>
      <c r="F98" s="789">
        <v>0</v>
      </c>
    </row>
    <row r="99" ht="18" customHeight="1" spans="1:6">
      <c r="A99" s="782">
        <v>1010432</v>
      </c>
      <c r="B99" s="788" t="s">
        <v>2135</v>
      </c>
      <c r="C99" s="789">
        <v>148</v>
      </c>
      <c r="D99" s="785">
        <v>2010912</v>
      </c>
      <c r="E99" s="788" t="s">
        <v>2122</v>
      </c>
      <c r="F99" s="789">
        <v>0</v>
      </c>
    </row>
    <row r="100" ht="18" customHeight="1" spans="1:6">
      <c r="A100" s="782">
        <v>1010433</v>
      </c>
      <c r="B100" s="788" t="s">
        <v>2137</v>
      </c>
      <c r="C100" s="789">
        <v>260</v>
      </c>
      <c r="D100" s="785">
        <v>2010950</v>
      </c>
      <c r="E100" s="788" t="s">
        <v>1998</v>
      </c>
      <c r="F100" s="789">
        <v>0</v>
      </c>
    </row>
    <row r="101" ht="18" customHeight="1" spans="1:6">
      <c r="A101" s="782">
        <v>1010434</v>
      </c>
      <c r="B101" s="788" t="s">
        <v>2163</v>
      </c>
      <c r="C101" s="789">
        <v>0</v>
      </c>
      <c r="D101" s="785">
        <v>2010999</v>
      </c>
      <c r="E101" s="788" t="s">
        <v>2125</v>
      </c>
      <c r="F101" s="789">
        <v>0</v>
      </c>
    </row>
    <row r="102" ht="18" customHeight="1" spans="1:6">
      <c r="A102" s="782">
        <v>1010435</v>
      </c>
      <c r="B102" s="788" t="s">
        <v>2165</v>
      </c>
      <c r="C102" s="789">
        <v>143</v>
      </c>
      <c r="D102" s="785">
        <v>20111</v>
      </c>
      <c r="E102" s="783" t="s">
        <v>2127</v>
      </c>
      <c r="F102" s="784">
        <f>SUM(F103:F110)</f>
        <v>1547</v>
      </c>
    </row>
    <row r="103" ht="18" customHeight="1" spans="1:6">
      <c r="A103" s="782">
        <v>1010436</v>
      </c>
      <c r="B103" s="788" t="s">
        <v>2171</v>
      </c>
      <c r="C103" s="789">
        <v>46</v>
      </c>
      <c r="D103" s="785">
        <v>2011101</v>
      </c>
      <c r="E103" s="788" t="s">
        <v>1980</v>
      </c>
      <c r="F103" s="789">
        <v>1361</v>
      </c>
    </row>
    <row r="104" ht="18" customHeight="1" spans="1:6">
      <c r="A104" s="782">
        <v>1010439</v>
      </c>
      <c r="B104" s="788" t="s">
        <v>2173</v>
      </c>
      <c r="C104" s="789">
        <v>1</v>
      </c>
      <c r="D104" s="785">
        <v>2011102</v>
      </c>
      <c r="E104" s="788" t="s">
        <v>1982</v>
      </c>
      <c r="F104" s="789">
        <v>161</v>
      </c>
    </row>
    <row r="105" ht="18" customHeight="1" spans="1:6">
      <c r="A105" s="782">
        <v>1010440</v>
      </c>
      <c r="B105" s="788" t="s">
        <v>2175</v>
      </c>
      <c r="C105" s="789">
        <v>0</v>
      </c>
      <c r="D105" s="785">
        <v>2011103</v>
      </c>
      <c r="E105" s="788" t="s">
        <v>1984</v>
      </c>
      <c r="F105" s="789">
        <v>0</v>
      </c>
    </row>
    <row r="106" ht="18" customHeight="1" spans="1:6">
      <c r="A106" s="782">
        <v>1010441</v>
      </c>
      <c r="B106" s="788" t="s">
        <v>2182</v>
      </c>
      <c r="C106" s="789">
        <v>0</v>
      </c>
      <c r="D106" s="785">
        <v>2011104</v>
      </c>
      <c r="E106" s="788" t="s">
        <v>2132</v>
      </c>
      <c r="F106" s="789">
        <v>25</v>
      </c>
    </row>
    <row r="107" ht="18" customHeight="1" spans="1:6">
      <c r="A107" s="782">
        <v>1010442</v>
      </c>
      <c r="B107" s="788" t="s">
        <v>2190</v>
      </c>
      <c r="C107" s="789">
        <v>0</v>
      </c>
      <c r="D107" s="785">
        <v>2011105</v>
      </c>
      <c r="E107" s="788" t="s">
        <v>2134</v>
      </c>
      <c r="F107" s="789">
        <v>0</v>
      </c>
    </row>
    <row r="108" ht="18" customHeight="1" spans="1:6">
      <c r="A108" s="782">
        <v>1010443</v>
      </c>
      <c r="B108" s="788" t="s">
        <v>2197</v>
      </c>
      <c r="C108" s="789">
        <v>0</v>
      </c>
      <c r="D108" s="785">
        <v>2011106</v>
      </c>
      <c r="E108" s="788" t="s">
        <v>2136</v>
      </c>
      <c r="F108" s="789">
        <v>0</v>
      </c>
    </row>
    <row r="109" ht="18" customHeight="1" spans="1:6">
      <c r="A109" s="782">
        <v>1010444</v>
      </c>
      <c r="B109" s="788" t="s">
        <v>2204</v>
      </c>
      <c r="C109" s="789">
        <v>0</v>
      </c>
      <c r="D109" s="785">
        <v>2011150</v>
      </c>
      <c r="E109" s="788" t="s">
        <v>1998</v>
      </c>
      <c r="F109" s="789">
        <v>0</v>
      </c>
    </row>
    <row r="110" ht="18" customHeight="1" spans="1:6">
      <c r="A110" s="782">
        <v>1010445</v>
      </c>
      <c r="B110" s="788" t="s">
        <v>2209</v>
      </c>
      <c r="C110" s="789">
        <v>0</v>
      </c>
      <c r="D110" s="785">
        <v>2011199</v>
      </c>
      <c r="E110" s="788" t="s">
        <v>2139</v>
      </c>
      <c r="F110" s="789">
        <v>0</v>
      </c>
    </row>
    <row r="111" ht="18" customHeight="1" spans="1:6">
      <c r="A111" s="782">
        <v>1010446</v>
      </c>
      <c r="B111" s="788" t="s">
        <v>2211</v>
      </c>
      <c r="C111" s="789">
        <v>0</v>
      </c>
      <c r="D111" s="785">
        <v>20113</v>
      </c>
      <c r="E111" s="783" t="s">
        <v>2141</v>
      </c>
      <c r="F111" s="784">
        <f>SUM(F112:F121)</f>
        <v>238</v>
      </c>
    </row>
    <row r="112" ht="18" customHeight="1" spans="1:6">
      <c r="A112" s="782">
        <v>1010447</v>
      </c>
      <c r="B112" s="788" t="s">
        <v>2214</v>
      </c>
      <c r="C112" s="789">
        <v>0</v>
      </c>
      <c r="D112" s="785">
        <v>2011301</v>
      </c>
      <c r="E112" s="788" t="s">
        <v>1980</v>
      </c>
      <c r="F112" s="789">
        <v>116</v>
      </c>
    </row>
    <row r="113" ht="18" customHeight="1" spans="1:6">
      <c r="A113" s="782">
        <v>1010448</v>
      </c>
      <c r="B113" s="788" t="s">
        <v>2217</v>
      </c>
      <c r="C113" s="789">
        <v>0</v>
      </c>
      <c r="D113" s="785">
        <v>2011302</v>
      </c>
      <c r="E113" s="788" t="s">
        <v>1982</v>
      </c>
      <c r="F113" s="789">
        <v>69</v>
      </c>
    </row>
    <row r="114" ht="18" customHeight="1" spans="1:6">
      <c r="A114" s="782">
        <v>1010449</v>
      </c>
      <c r="B114" s="788" t="s">
        <v>2225</v>
      </c>
      <c r="C114" s="789">
        <v>0</v>
      </c>
      <c r="D114" s="785">
        <v>2011303</v>
      </c>
      <c r="E114" s="788" t="s">
        <v>1984</v>
      </c>
      <c r="F114" s="789">
        <v>0</v>
      </c>
    </row>
    <row r="115" ht="18" customHeight="1" spans="1:6">
      <c r="A115" s="782">
        <v>1010450</v>
      </c>
      <c r="B115" s="788" t="s">
        <v>2227</v>
      </c>
      <c r="C115" s="789">
        <v>6</v>
      </c>
      <c r="D115" s="785">
        <v>2011304</v>
      </c>
      <c r="E115" s="788" t="s">
        <v>2146</v>
      </c>
      <c r="F115" s="789">
        <v>0</v>
      </c>
    </row>
    <row r="116" ht="18" customHeight="1" spans="1:6">
      <c r="A116" s="782">
        <v>1010451</v>
      </c>
      <c r="B116" s="788" t="s">
        <v>2233</v>
      </c>
      <c r="C116" s="789">
        <v>0</v>
      </c>
      <c r="D116" s="785">
        <v>2011305</v>
      </c>
      <c r="E116" s="788" t="s">
        <v>2148</v>
      </c>
      <c r="F116" s="789">
        <v>0</v>
      </c>
    </row>
    <row r="117" ht="18" customHeight="1" spans="1:6">
      <c r="A117" s="782">
        <v>1010452</v>
      </c>
      <c r="B117" s="788" t="s">
        <v>2234</v>
      </c>
      <c r="C117" s="789">
        <v>0</v>
      </c>
      <c r="D117" s="785">
        <v>2011306</v>
      </c>
      <c r="E117" s="788" t="s">
        <v>2150</v>
      </c>
      <c r="F117" s="789">
        <v>0</v>
      </c>
    </row>
    <row r="118" ht="18" customHeight="1" spans="1:6">
      <c r="A118" s="782">
        <v>10105</v>
      </c>
      <c r="B118" s="783" t="s">
        <v>2236</v>
      </c>
      <c r="C118" s="789">
        <v>0</v>
      </c>
      <c r="D118" s="785">
        <v>2011307</v>
      </c>
      <c r="E118" s="788" t="s">
        <v>2152</v>
      </c>
      <c r="F118" s="789">
        <v>0</v>
      </c>
    </row>
    <row r="119" ht="18" customHeight="1" spans="1:6">
      <c r="A119" s="782" t="s">
        <v>2237</v>
      </c>
      <c r="B119" s="783" t="s">
        <v>2238</v>
      </c>
      <c r="C119" s="784">
        <f>C120+C125+C123+C124</f>
        <v>314</v>
      </c>
      <c r="D119" s="785">
        <v>2011308</v>
      </c>
      <c r="E119" s="788" t="s">
        <v>2154</v>
      </c>
      <c r="F119" s="789">
        <v>53</v>
      </c>
    </row>
    <row r="120" ht="18" customHeight="1" spans="1:6">
      <c r="A120" s="782">
        <v>1010601</v>
      </c>
      <c r="B120" s="788" t="s">
        <v>2240</v>
      </c>
      <c r="C120" s="784">
        <f>SUM(C121:C122)</f>
        <v>367</v>
      </c>
      <c r="D120" s="785">
        <v>2011350</v>
      </c>
      <c r="E120" s="788" t="s">
        <v>1998</v>
      </c>
      <c r="F120" s="789">
        <v>0</v>
      </c>
    </row>
    <row r="121" ht="18" customHeight="1" spans="1:6">
      <c r="A121" s="782">
        <v>101060101</v>
      </c>
      <c r="B121" s="788" t="s">
        <v>2242</v>
      </c>
      <c r="C121" s="789">
        <v>0</v>
      </c>
      <c r="D121" s="785">
        <v>2011399</v>
      </c>
      <c r="E121" s="788" t="s">
        <v>2157</v>
      </c>
      <c r="F121" s="789">
        <v>0</v>
      </c>
    </row>
    <row r="122" ht="18" customHeight="1" spans="1:6">
      <c r="A122" s="782">
        <v>101060109</v>
      </c>
      <c r="B122" s="788" t="s">
        <v>2243</v>
      </c>
      <c r="C122" s="789">
        <v>367</v>
      </c>
      <c r="D122" s="785">
        <v>20114</v>
      </c>
      <c r="E122" s="783" t="s">
        <v>2159</v>
      </c>
      <c r="F122" s="784">
        <f>SUM(F123:F133)</f>
        <v>0</v>
      </c>
    </row>
    <row r="123" ht="18" customHeight="1" spans="1:6">
      <c r="A123" s="782">
        <v>1010602</v>
      </c>
      <c r="B123" s="788" t="s">
        <v>2244</v>
      </c>
      <c r="C123" s="789">
        <v>-52</v>
      </c>
      <c r="D123" s="785">
        <v>2011401</v>
      </c>
      <c r="E123" s="788" t="s">
        <v>1980</v>
      </c>
      <c r="F123" s="789">
        <v>0</v>
      </c>
    </row>
    <row r="124" ht="18" customHeight="1" spans="1:6">
      <c r="A124" s="782">
        <v>1010603</v>
      </c>
      <c r="B124" s="788" t="s">
        <v>2245</v>
      </c>
      <c r="C124" s="789">
        <v>-6</v>
      </c>
      <c r="D124" s="785">
        <v>2011402</v>
      </c>
      <c r="E124" s="788" t="s">
        <v>1982</v>
      </c>
      <c r="F124" s="789">
        <v>0</v>
      </c>
    </row>
    <row r="125" ht="18" customHeight="1" spans="1:6">
      <c r="A125" s="782">
        <v>1010620</v>
      </c>
      <c r="B125" s="788" t="s">
        <v>2247</v>
      </c>
      <c r="C125" s="789">
        <v>5</v>
      </c>
      <c r="D125" s="785">
        <v>2011403</v>
      </c>
      <c r="E125" s="788" t="s">
        <v>1984</v>
      </c>
      <c r="F125" s="789">
        <v>0</v>
      </c>
    </row>
    <row r="126" ht="18" customHeight="1" spans="1:6">
      <c r="A126" s="782">
        <v>10107</v>
      </c>
      <c r="B126" s="783" t="s">
        <v>199</v>
      </c>
      <c r="C126" s="784">
        <f>SUM(C127:C130)</f>
        <v>603</v>
      </c>
      <c r="D126" s="785">
        <v>2011404</v>
      </c>
      <c r="E126" s="788" t="s">
        <v>2164</v>
      </c>
      <c r="F126" s="789">
        <v>0</v>
      </c>
    </row>
    <row r="127" ht="18" customHeight="1" spans="1:6">
      <c r="A127" s="782">
        <v>1010701</v>
      </c>
      <c r="B127" s="788" t="s">
        <v>2249</v>
      </c>
      <c r="C127" s="789">
        <v>0</v>
      </c>
      <c r="D127" s="785">
        <v>2011405</v>
      </c>
      <c r="E127" s="788" t="s">
        <v>2166</v>
      </c>
      <c r="F127" s="789">
        <v>0</v>
      </c>
    </row>
    <row r="128" ht="18" customHeight="1" spans="1:6">
      <c r="A128" s="782">
        <v>1010702</v>
      </c>
      <c r="B128" s="788" t="s">
        <v>2251</v>
      </c>
      <c r="C128" s="789">
        <v>0</v>
      </c>
      <c r="D128" s="785">
        <v>2011408</v>
      </c>
      <c r="E128" s="788" t="s">
        <v>2168</v>
      </c>
      <c r="F128" s="789">
        <v>0</v>
      </c>
    </row>
    <row r="129" ht="18" customHeight="1" spans="1:6">
      <c r="A129" s="782">
        <v>1010719</v>
      </c>
      <c r="B129" s="788" t="s">
        <v>2253</v>
      </c>
      <c r="C129" s="789">
        <v>603</v>
      </c>
      <c r="D129" s="785">
        <v>2011409</v>
      </c>
      <c r="E129" s="788" t="s">
        <v>2170</v>
      </c>
      <c r="F129" s="789">
        <v>0</v>
      </c>
    </row>
    <row r="130" ht="18" customHeight="1" spans="1:6">
      <c r="A130" s="782">
        <v>1010720</v>
      </c>
      <c r="B130" s="788" t="s">
        <v>2254</v>
      </c>
      <c r="C130" s="789">
        <v>0</v>
      </c>
      <c r="D130" s="785">
        <v>2011410</v>
      </c>
      <c r="E130" s="788" t="s">
        <v>2172</v>
      </c>
      <c r="F130" s="789">
        <v>0</v>
      </c>
    </row>
    <row r="131" ht="18" customHeight="1" spans="1:6">
      <c r="A131" s="782">
        <v>10109</v>
      </c>
      <c r="B131" s="783" t="s">
        <v>209</v>
      </c>
      <c r="C131" s="786">
        <f>SUM(C132,C135:C139,C141:C145)</f>
        <v>1039</v>
      </c>
      <c r="D131" s="785">
        <v>2011411</v>
      </c>
      <c r="E131" s="788" t="s">
        <v>2174</v>
      </c>
      <c r="F131" s="789">
        <v>0</v>
      </c>
    </row>
    <row r="132" ht="18" customHeight="1" spans="1:6">
      <c r="A132" s="782">
        <v>1010901</v>
      </c>
      <c r="B132" s="788" t="s">
        <v>2255</v>
      </c>
      <c r="C132" s="784">
        <f>SUM(C133:C134)</f>
        <v>120</v>
      </c>
      <c r="D132" s="785">
        <v>2011450</v>
      </c>
      <c r="E132" s="788" t="s">
        <v>1998</v>
      </c>
      <c r="F132" s="789">
        <v>0</v>
      </c>
    </row>
    <row r="133" ht="18" customHeight="1" spans="1:6">
      <c r="A133" s="782">
        <v>101090101</v>
      </c>
      <c r="B133" s="788" t="s">
        <v>2256</v>
      </c>
      <c r="C133" s="791">
        <v>0</v>
      </c>
      <c r="D133" s="785">
        <v>2011499</v>
      </c>
      <c r="E133" s="788" t="s">
        <v>2177</v>
      </c>
      <c r="F133" s="789">
        <v>0</v>
      </c>
    </row>
    <row r="134" ht="18" customHeight="1" spans="1:6">
      <c r="A134" s="782">
        <v>101090109</v>
      </c>
      <c r="B134" s="788" t="s">
        <v>2258</v>
      </c>
      <c r="C134" s="789">
        <v>120</v>
      </c>
      <c r="D134" s="785">
        <v>20123</v>
      </c>
      <c r="E134" s="783" t="s">
        <v>2179</v>
      </c>
      <c r="F134" s="784">
        <f>SUM(F135:F140)</f>
        <v>130</v>
      </c>
    </row>
    <row r="135" ht="18" customHeight="1" spans="1:6">
      <c r="A135" s="782">
        <v>1010902</v>
      </c>
      <c r="B135" s="788" t="s">
        <v>2260</v>
      </c>
      <c r="C135" s="789">
        <v>27</v>
      </c>
      <c r="D135" s="785">
        <v>2012301</v>
      </c>
      <c r="E135" s="788" t="s">
        <v>1980</v>
      </c>
      <c r="F135" s="789">
        <v>129</v>
      </c>
    </row>
    <row r="136" ht="18" customHeight="1" spans="1:6">
      <c r="A136" s="782">
        <v>1010903</v>
      </c>
      <c r="B136" s="788" t="s">
        <v>2261</v>
      </c>
      <c r="C136" s="789">
        <v>745</v>
      </c>
      <c r="D136" s="785">
        <v>2012302</v>
      </c>
      <c r="E136" s="788" t="s">
        <v>1982</v>
      </c>
      <c r="F136" s="789">
        <v>0</v>
      </c>
    </row>
    <row r="137" ht="18" customHeight="1" spans="1:6">
      <c r="A137" s="782">
        <v>1010904</v>
      </c>
      <c r="B137" s="788" t="s">
        <v>2262</v>
      </c>
      <c r="C137" s="789">
        <v>0</v>
      </c>
      <c r="D137" s="785">
        <v>2012303</v>
      </c>
      <c r="E137" s="788" t="s">
        <v>1984</v>
      </c>
      <c r="F137" s="789">
        <v>0</v>
      </c>
    </row>
    <row r="138" ht="18" customHeight="1" spans="1:6">
      <c r="A138" s="782">
        <v>1010905</v>
      </c>
      <c r="B138" s="788" t="s">
        <v>2263</v>
      </c>
      <c r="C138" s="789">
        <v>51</v>
      </c>
      <c r="D138" s="785">
        <v>2012304</v>
      </c>
      <c r="E138" s="788" t="s">
        <v>2184</v>
      </c>
      <c r="F138" s="789">
        <v>1</v>
      </c>
    </row>
    <row r="139" ht="18" customHeight="1" spans="1:6">
      <c r="A139" s="782">
        <v>1010906</v>
      </c>
      <c r="B139" s="788" t="s">
        <v>2264</v>
      </c>
      <c r="C139" s="789">
        <v>76</v>
      </c>
      <c r="D139" s="785">
        <v>2012350</v>
      </c>
      <c r="E139" s="788" t="s">
        <v>1998</v>
      </c>
      <c r="F139" s="789">
        <v>0</v>
      </c>
    </row>
    <row r="140" ht="18" customHeight="1" spans="1:6">
      <c r="A140" s="782">
        <v>1010918</v>
      </c>
      <c r="B140" s="788" t="s">
        <v>2266</v>
      </c>
      <c r="C140" s="789">
        <v>0</v>
      </c>
      <c r="D140" s="785">
        <v>2012399</v>
      </c>
      <c r="E140" s="788" t="s">
        <v>2187</v>
      </c>
      <c r="F140" s="789">
        <v>0</v>
      </c>
    </row>
    <row r="141" ht="18" customHeight="1" spans="1:6">
      <c r="A141" s="782">
        <v>1010919</v>
      </c>
      <c r="B141" s="788" t="s">
        <v>2268</v>
      </c>
      <c r="C141" s="789">
        <v>17</v>
      </c>
      <c r="D141" s="785">
        <v>20125</v>
      </c>
      <c r="E141" s="783" t="s">
        <v>2189</v>
      </c>
      <c r="F141" s="784">
        <f>SUM(F142:F148)</f>
        <v>0</v>
      </c>
    </row>
    <row r="142" ht="18" customHeight="1" spans="1:6">
      <c r="A142" s="782">
        <v>1010920</v>
      </c>
      <c r="B142" s="788" t="s">
        <v>2269</v>
      </c>
      <c r="C142" s="789">
        <v>3</v>
      </c>
      <c r="D142" s="785">
        <v>2012501</v>
      </c>
      <c r="E142" s="788" t="s">
        <v>1980</v>
      </c>
      <c r="F142" s="789">
        <v>0</v>
      </c>
    </row>
    <row r="143" ht="18" customHeight="1" spans="1:6">
      <c r="A143" s="782">
        <v>1010921</v>
      </c>
      <c r="B143" s="788" t="s">
        <v>2270</v>
      </c>
      <c r="C143" s="789">
        <v>0</v>
      </c>
      <c r="D143" s="785">
        <v>2012502</v>
      </c>
      <c r="E143" s="788" t="s">
        <v>1982</v>
      </c>
      <c r="F143" s="789">
        <v>0</v>
      </c>
    </row>
    <row r="144" ht="18" customHeight="1" spans="1:6">
      <c r="A144" s="782">
        <v>1010922</v>
      </c>
      <c r="B144" s="788" t="s">
        <v>2271</v>
      </c>
      <c r="C144" s="789">
        <v>0</v>
      </c>
      <c r="D144" s="785">
        <v>2012503</v>
      </c>
      <c r="E144" s="788" t="s">
        <v>1984</v>
      </c>
      <c r="F144" s="789">
        <v>0</v>
      </c>
    </row>
    <row r="145" ht="18" customHeight="1" spans="1:6">
      <c r="A145" s="782">
        <v>1010923</v>
      </c>
      <c r="B145" s="788" t="s">
        <v>2273</v>
      </c>
      <c r="C145" s="790">
        <v>0</v>
      </c>
      <c r="D145" s="785">
        <v>2012504</v>
      </c>
      <c r="E145" s="788" t="s">
        <v>2194</v>
      </c>
      <c r="F145" s="789">
        <v>0</v>
      </c>
    </row>
    <row r="146" ht="18" customHeight="1" spans="1:6">
      <c r="A146" s="782">
        <v>1010924</v>
      </c>
      <c r="B146" s="788" t="s">
        <v>2274</v>
      </c>
      <c r="C146" s="790">
        <v>0</v>
      </c>
      <c r="D146" s="785">
        <v>2012505</v>
      </c>
      <c r="E146" s="788" t="s">
        <v>2196</v>
      </c>
      <c r="F146" s="789">
        <v>0</v>
      </c>
    </row>
    <row r="147" ht="18" customHeight="1" spans="1:6">
      <c r="A147" s="782">
        <v>10110</v>
      </c>
      <c r="B147" s="783" t="s">
        <v>233</v>
      </c>
      <c r="C147" s="786">
        <f>SUM(C148:C155)</f>
        <v>698</v>
      </c>
      <c r="D147" s="785">
        <v>2012550</v>
      </c>
      <c r="E147" s="788" t="s">
        <v>1998</v>
      </c>
      <c r="F147" s="789">
        <v>0</v>
      </c>
    </row>
    <row r="148" ht="18" customHeight="1" spans="1:6">
      <c r="A148" s="782">
        <v>1011001</v>
      </c>
      <c r="B148" s="788" t="s">
        <v>2277</v>
      </c>
      <c r="C148" s="789">
        <v>32</v>
      </c>
      <c r="D148" s="785">
        <v>2012599</v>
      </c>
      <c r="E148" s="788" t="s">
        <v>2199</v>
      </c>
      <c r="F148" s="789">
        <v>0</v>
      </c>
    </row>
    <row r="149" ht="18" customHeight="1" spans="1:6">
      <c r="A149" s="782">
        <v>1011002</v>
      </c>
      <c r="B149" s="788" t="s">
        <v>2278</v>
      </c>
      <c r="C149" s="791">
        <v>30</v>
      </c>
      <c r="D149" s="785">
        <v>20126</v>
      </c>
      <c r="E149" s="783" t="s">
        <v>2201</v>
      </c>
      <c r="F149" s="784">
        <f>SUM(F150:F154)</f>
        <v>113</v>
      </c>
    </row>
    <row r="150" ht="18" customHeight="1" spans="1:6">
      <c r="A150" s="782">
        <v>1011003</v>
      </c>
      <c r="B150" s="788" t="s">
        <v>2279</v>
      </c>
      <c r="C150" s="789">
        <v>462</v>
      </c>
      <c r="D150" s="785">
        <v>2012601</v>
      </c>
      <c r="E150" s="788" t="s">
        <v>1980</v>
      </c>
      <c r="F150" s="789">
        <v>0</v>
      </c>
    </row>
    <row r="151" ht="18" customHeight="1" spans="1:6">
      <c r="A151" s="782">
        <v>1011004</v>
      </c>
      <c r="B151" s="788" t="s">
        <v>2280</v>
      </c>
      <c r="C151" s="789">
        <v>0</v>
      </c>
      <c r="D151" s="785">
        <v>2012602</v>
      </c>
      <c r="E151" s="788" t="s">
        <v>1982</v>
      </c>
      <c r="F151" s="789">
        <v>0</v>
      </c>
    </row>
    <row r="152" ht="18" customHeight="1" spans="1:6">
      <c r="A152" s="782">
        <v>1011005</v>
      </c>
      <c r="B152" s="788" t="s">
        <v>2282</v>
      </c>
      <c r="C152" s="789">
        <v>11</v>
      </c>
      <c r="D152" s="785">
        <v>2012603</v>
      </c>
      <c r="E152" s="788" t="s">
        <v>1984</v>
      </c>
      <c r="F152" s="789">
        <v>0</v>
      </c>
    </row>
    <row r="153" ht="18" customHeight="1" spans="1:6">
      <c r="A153" s="782">
        <v>1011006</v>
      </c>
      <c r="B153" s="788" t="s">
        <v>2284</v>
      </c>
      <c r="C153" s="789">
        <v>61</v>
      </c>
      <c r="D153" s="785">
        <v>2012604</v>
      </c>
      <c r="E153" s="788" t="s">
        <v>2206</v>
      </c>
      <c r="F153" s="789">
        <v>113</v>
      </c>
    </row>
    <row r="154" ht="18" customHeight="1" spans="1:6">
      <c r="A154" s="782">
        <v>1011019</v>
      </c>
      <c r="B154" s="788" t="s">
        <v>2285</v>
      </c>
      <c r="C154" s="789">
        <v>76</v>
      </c>
      <c r="D154" s="785">
        <v>2012699</v>
      </c>
      <c r="E154" s="788" t="s">
        <v>2207</v>
      </c>
      <c r="F154" s="789">
        <v>0</v>
      </c>
    </row>
    <row r="155" ht="18" customHeight="1" spans="1:6">
      <c r="A155" s="782">
        <v>1011020</v>
      </c>
      <c r="B155" s="788" t="s">
        <v>2287</v>
      </c>
      <c r="C155" s="789">
        <v>26</v>
      </c>
      <c r="D155" s="785">
        <v>20128</v>
      </c>
      <c r="E155" s="783" t="s">
        <v>2208</v>
      </c>
      <c r="F155" s="784">
        <f>SUM(F156:F161)</f>
        <v>105</v>
      </c>
    </row>
    <row r="156" ht="18" customHeight="1" spans="1:6">
      <c r="A156" s="782">
        <v>10111</v>
      </c>
      <c r="B156" s="783" t="s">
        <v>247</v>
      </c>
      <c r="C156" s="784">
        <f>SUM(C157,C160,C161)</f>
        <v>444</v>
      </c>
      <c r="D156" s="785">
        <v>2012801</v>
      </c>
      <c r="E156" s="788" t="s">
        <v>1980</v>
      </c>
      <c r="F156" s="789">
        <v>99</v>
      </c>
    </row>
    <row r="157" ht="18" customHeight="1" spans="1:6">
      <c r="A157" s="782">
        <v>1011101</v>
      </c>
      <c r="B157" s="788" t="s">
        <v>2290</v>
      </c>
      <c r="C157" s="784">
        <f>SUM(C158:C159)</f>
        <v>0</v>
      </c>
      <c r="D157" s="785">
        <v>2012802</v>
      </c>
      <c r="E157" s="788" t="s">
        <v>1982</v>
      </c>
      <c r="F157" s="789">
        <v>3</v>
      </c>
    </row>
    <row r="158" ht="18" customHeight="1" spans="1:6">
      <c r="A158" s="782">
        <v>101110101</v>
      </c>
      <c r="B158" s="788" t="s">
        <v>2292</v>
      </c>
      <c r="C158" s="789">
        <v>0</v>
      </c>
      <c r="D158" s="785">
        <v>2012803</v>
      </c>
      <c r="E158" s="788" t="s">
        <v>1984</v>
      </c>
      <c r="F158" s="789">
        <v>0</v>
      </c>
    </row>
    <row r="159" ht="18" customHeight="1" spans="1:6">
      <c r="A159" s="782">
        <v>101110109</v>
      </c>
      <c r="B159" s="788" t="s">
        <v>2294</v>
      </c>
      <c r="C159" s="789">
        <v>0</v>
      </c>
      <c r="D159" s="785">
        <v>2012804</v>
      </c>
      <c r="E159" s="788" t="s">
        <v>2011</v>
      </c>
      <c r="F159" s="789">
        <v>0</v>
      </c>
    </row>
    <row r="160" ht="18" customHeight="1" spans="1:6">
      <c r="A160" s="782">
        <v>1011119</v>
      </c>
      <c r="B160" s="788" t="s">
        <v>2296</v>
      </c>
      <c r="C160" s="789">
        <v>431</v>
      </c>
      <c r="D160" s="785">
        <v>2012850</v>
      </c>
      <c r="E160" s="788" t="s">
        <v>1998</v>
      </c>
      <c r="F160" s="789">
        <v>0</v>
      </c>
    </row>
    <row r="161" ht="18" customHeight="1" spans="1:6">
      <c r="A161" s="782">
        <v>1011120</v>
      </c>
      <c r="B161" s="788" t="s">
        <v>4043</v>
      </c>
      <c r="C161" s="789">
        <v>13</v>
      </c>
      <c r="D161" s="785">
        <v>2012899</v>
      </c>
      <c r="E161" s="788" t="s">
        <v>2210</v>
      </c>
      <c r="F161" s="789">
        <v>3</v>
      </c>
    </row>
    <row r="162" ht="18" customHeight="1" spans="1:6">
      <c r="A162" s="782">
        <v>10112</v>
      </c>
      <c r="B162" s="783" t="s">
        <v>253</v>
      </c>
      <c r="C162" s="784">
        <f>SUM(C163:C170)</f>
        <v>277</v>
      </c>
      <c r="D162" s="785">
        <v>20129</v>
      </c>
      <c r="E162" s="783" t="s">
        <v>2212</v>
      </c>
      <c r="F162" s="784">
        <f>SUM(F163:F168)</f>
        <v>556</v>
      </c>
    </row>
    <row r="163" ht="18" customHeight="1" spans="1:6">
      <c r="A163" s="782">
        <v>1011201</v>
      </c>
      <c r="B163" s="788" t="s">
        <v>2300</v>
      </c>
      <c r="C163" s="789">
        <v>10</v>
      </c>
      <c r="D163" s="785">
        <v>2012901</v>
      </c>
      <c r="E163" s="788" t="s">
        <v>1980</v>
      </c>
      <c r="F163" s="789">
        <v>472</v>
      </c>
    </row>
    <row r="164" ht="18" customHeight="1" spans="1:6">
      <c r="A164" s="782">
        <v>1011202</v>
      </c>
      <c r="B164" s="788" t="s">
        <v>2301</v>
      </c>
      <c r="C164" s="789">
        <v>3</v>
      </c>
      <c r="D164" s="785">
        <v>2012902</v>
      </c>
      <c r="E164" s="788" t="s">
        <v>1982</v>
      </c>
      <c r="F164" s="789">
        <v>84</v>
      </c>
    </row>
    <row r="165" ht="18" customHeight="1" spans="1:6">
      <c r="A165" s="782">
        <v>1011203</v>
      </c>
      <c r="B165" s="788" t="s">
        <v>2302</v>
      </c>
      <c r="C165" s="789">
        <v>232</v>
      </c>
      <c r="D165" s="785">
        <v>2012903</v>
      </c>
      <c r="E165" s="788" t="s">
        <v>1984</v>
      </c>
      <c r="F165" s="789">
        <v>0</v>
      </c>
    </row>
    <row r="166" ht="18" customHeight="1" spans="1:6">
      <c r="A166" s="782">
        <v>1011204</v>
      </c>
      <c r="B166" s="788" t="s">
        <v>2303</v>
      </c>
      <c r="C166" s="789">
        <v>0</v>
      </c>
      <c r="D166" s="785">
        <v>2012906</v>
      </c>
      <c r="E166" s="788" t="s">
        <v>2213</v>
      </c>
      <c r="F166" s="789">
        <v>0</v>
      </c>
    </row>
    <row r="167" ht="18" customHeight="1" spans="1:6">
      <c r="A167" s="782">
        <v>1011205</v>
      </c>
      <c r="B167" s="788" t="s">
        <v>2304</v>
      </c>
      <c r="C167" s="789">
        <v>17</v>
      </c>
      <c r="D167" s="785">
        <v>2012950</v>
      </c>
      <c r="E167" s="788" t="s">
        <v>1998</v>
      </c>
      <c r="F167" s="789">
        <v>0</v>
      </c>
    </row>
    <row r="168" ht="18" customHeight="1" spans="1:6">
      <c r="A168" s="782">
        <v>1011206</v>
      </c>
      <c r="B168" s="788" t="s">
        <v>2305</v>
      </c>
      <c r="C168" s="789">
        <v>3</v>
      </c>
      <c r="D168" s="785">
        <v>2012999</v>
      </c>
      <c r="E168" s="788" t="s">
        <v>2215</v>
      </c>
      <c r="F168" s="789">
        <v>0</v>
      </c>
    </row>
    <row r="169" ht="18" customHeight="1" spans="1:6">
      <c r="A169" s="782">
        <v>1011219</v>
      </c>
      <c r="B169" s="788" t="s">
        <v>2307</v>
      </c>
      <c r="C169" s="789">
        <v>9</v>
      </c>
      <c r="D169" s="785">
        <v>20131</v>
      </c>
      <c r="E169" s="783" t="s">
        <v>2216</v>
      </c>
      <c r="F169" s="784">
        <f>SUM(F170:F175)</f>
        <v>2447</v>
      </c>
    </row>
    <row r="170" ht="18" customHeight="1" spans="1:6">
      <c r="A170" s="782">
        <v>1011220</v>
      </c>
      <c r="B170" s="788" t="s">
        <v>2309</v>
      </c>
      <c r="C170" s="789">
        <v>3</v>
      </c>
      <c r="D170" s="785">
        <v>2013101</v>
      </c>
      <c r="E170" s="788" t="s">
        <v>1980</v>
      </c>
      <c r="F170" s="789">
        <v>2121</v>
      </c>
    </row>
    <row r="171" ht="18" customHeight="1" spans="1:6">
      <c r="A171" s="782">
        <v>10113</v>
      </c>
      <c r="B171" s="783" t="s">
        <v>266</v>
      </c>
      <c r="C171" s="784">
        <f>SUM(C172:C179)</f>
        <v>983</v>
      </c>
      <c r="D171" s="785">
        <v>2013102</v>
      </c>
      <c r="E171" s="788" t="s">
        <v>1982</v>
      </c>
      <c r="F171" s="789">
        <v>326</v>
      </c>
    </row>
    <row r="172" ht="18" customHeight="1" spans="1:6">
      <c r="A172" s="782">
        <v>1011301</v>
      </c>
      <c r="B172" s="788" t="s">
        <v>2310</v>
      </c>
      <c r="C172" s="789">
        <v>0</v>
      </c>
      <c r="D172" s="785">
        <v>2013103</v>
      </c>
      <c r="E172" s="788" t="s">
        <v>1984</v>
      </c>
      <c r="F172" s="789">
        <v>0</v>
      </c>
    </row>
    <row r="173" ht="18" customHeight="1" spans="1:6">
      <c r="A173" s="782">
        <v>1011302</v>
      </c>
      <c r="B173" s="788" t="s">
        <v>2311</v>
      </c>
      <c r="C173" s="789">
        <v>0</v>
      </c>
      <c r="D173" s="785">
        <v>2013105</v>
      </c>
      <c r="E173" s="788" t="s">
        <v>2219</v>
      </c>
      <c r="F173" s="789">
        <v>0</v>
      </c>
    </row>
    <row r="174" ht="18" customHeight="1" spans="1:6">
      <c r="A174" s="782">
        <v>1011303</v>
      </c>
      <c r="B174" s="788" t="s">
        <v>2313</v>
      </c>
      <c r="C174" s="789">
        <v>625</v>
      </c>
      <c r="D174" s="785">
        <v>2013150</v>
      </c>
      <c r="E174" s="788" t="s">
        <v>1998</v>
      </c>
      <c r="F174" s="789">
        <v>0</v>
      </c>
    </row>
    <row r="175" ht="18" customHeight="1" spans="1:6">
      <c r="A175" s="782">
        <v>1011304</v>
      </c>
      <c r="B175" s="788" t="s">
        <v>2315</v>
      </c>
      <c r="C175" s="789">
        <v>0</v>
      </c>
      <c r="D175" s="785">
        <v>2013199</v>
      </c>
      <c r="E175" s="788" t="s">
        <v>2222</v>
      </c>
      <c r="F175" s="789">
        <v>0</v>
      </c>
    </row>
    <row r="176" ht="18" customHeight="1" spans="1:6">
      <c r="A176" s="782">
        <v>1011305</v>
      </c>
      <c r="B176" s="788" t="s">
        <v>2317</v>
      </c>
      <c r="C176" s="789">
        <v>0</v>
      </c>
      <c r="D176" s="785">
        <v>20132</v>
      </c>
      <c r="E176" s="783" t="s">
        <v>2224</v>
      </c>
      <c r="F176" s="784">
        <f>SUM(F177:F182)</f>
        <v>674</v>
      </c>
    </row>
    <row r="177" ht="18" customHeight="1" spans="1:6">
      <c r="A177" s="782">
        <v>1011306</v>
      </c>
      <c r="B177" s="788" t="s">
        <v>2319</v>
      </c>
      <c r="C177" s="789">
        <v>225</v>
      </c>
      <c r="D177" s="785">
        <v>2013201</v>
      </c>
      <c r="E177" s="788" t="s">
        <v>1980</v>
      </c>
      <c r="F177" s="789">
        <v>464</v>
      </c>
    </row>
    <row r="178" ht="18" customHeight="1" spans="1:6">
      <c r="A178" s="782">
        <v>1011319</v>
      </c>
      <c r="B178" s="788" t="s">
        <v>2321</v>
      </c>
      <c r="C178" s="790">
        <v>130</v>
      </c>
      <c r="D178" s="785">
        <v>2013202</v>
      </c>
      <c r="E178" s="788" t="s">
        <v>1982</v>
      </c>
      <c r="F178" s="789">
        <v>210</v>
      </c>
    </row>
    <row r="179" ht="18" customHeight="1" spans="1:6">
      <c r="A179" s="782">
        <v>1011320</v>
      </c>
      <c r="B179" s="788" t="s">
        <v>2322</v>
      </c>
      <c r="C179" s="789">
        <v>3</v>
      </c>
      <c r="D179" s="785">
        <v>2013203</v>
      </c>
      <c r="E179" s="788" t="s">
        <v>1984</v>
      </c>
      <c r="F179" s="789">
        <v>0</v>
      </c>
    </row>
    <row r="180" ht="18" customHeight="1" spans="1:6">
      <c r="A180" s="782">
        <v>10114</v>
      </c>
      <c r="B180" s="783" t="s">
        <v>278</v>
      </c>
      <c r="C180" s="787">
        <f>SUM(C181:C182)</f>
        <v>686</v>
      </c>
      <c r="D180" s="785">
        <v>2013204</v>
      </c>
      <c r="E180" s="788" t="s">
        <v>2226</v>
      </c>
      <c r="F180" s="789">
        <v>0</v>
      </c>
    </row>
    <row r="181" ht="18" customHeight="1" spans="1:6">
      <c r="A181" s="782">
        <v>1011401</v>
      </c>
      <c r="B181" s="788" t="s">
        <v>280</v>
      </c>
      <c r="C181" s="789">
        <v>686</v>
      </c>
      <c r="D181" s="785">
        <v>2013250</v>
      </c>
      <c r="E181" s="788" t="s">
        <v>1998</v>
      </c>
      <c r="F181" s="789">
        <v>0</v>
      </c>
    </row>
    <row r="182" ht="18" customHeight="1" spans="1:6">
      <c r="A182" s="782">
        <v>1011420</v>
      </c>
      <c r="B182" s="788" t="s">
        <v>281</v>
      </c>
      <c r="C182" s="789">
        <v>0</v>
      </c>
      <c r="D182" s="785">
        <v>2013299</v>
      </c>
      <c r="E182" s="788" t="s">
        <v>2228</v>
      </c>
      <c r="F182" s="789">
        <v>0</v>
      </c>
    </row>
    <row r="183" ht="18" customHeight="1" spans="1:6">
      <c r="A183" s="782">
        <v>10115</v>
      </c>
      <c r="B183" s="783" t="s">
        <v>283</v>
      </c>
      <c r="C183" s="784">
        <f>SUM(C184:C185)</f>
        <v>0</v>
      </c>
      <c r="D183" s="785">
        <v>20133</v>
      </c>
      <c r="E183" s="783" t="s">
        <v>2230</v>
      </c>
      <c r="F183" s="784">
        <f>SUM(F184:F189)</f>
        <v>552</v>
      </c>
    </row>
    <row r="184" ht="18" customHeight="1" spans="1:6">
      <c r="A184" s="782">
        <v>1011501</v>
      </c>
      <c r="B184" s="788" t="s">
        <v>285</v>
      </c>
      <c r="C184" s="789">
        <v>0</v>
      </c>
      <c r="D184" s="785">
        <v>2013301</v>
      </c>
      <c r="E184" s="788" t="s">
        <v>1980</v>
      </c>
      <c r="F184" s="789">
        <v>234</v>
      </c>
    </row>
    <row r="185" ht="18" customHeight="1" spans="1:6">
      <c r="A185" s="782">
        <v>1011520</v>
      </c>
      <c r="B185" s="788" t="s">
        <v>286</v>
      </c>
      <c r="C185" s="789">
        <v>0</v>
      </c>
      <c r="D185" s="785">
        <v>2013302</v>
      </c>
      <c r="E185" s="788" t="s">
        <v>1982</v>
      </c>
      <c r="F185" s="789">
        <v>318</v>
      </c>
    </row>
    <row r="186" ht="18" customHeight="1" spans="1:6">
      <c r="A186" s="782">
        <v>10116</v>
      </c>
      <c r="B186" s="783" t="s">
        <v>287</v>
      </c>
      <c r="C186" s="784">
        <f>SUM(C187:C188)</f>
        <v>0</v>
      </c>
      <c r="D186" s="785">
        <v>2013303</v>
      </c>
      <c r="E186" s="788" t="s">
        <v>1984</v>
      </c>
      <c r="F186" s="789">
        <v>0</v>
      </c>
    </row>
    <row r="187" ht="18" customHeight="1" spans="1:6">
      <c r="A187" s="782">
        <v>1011601</v>
      </c>
      <c r="B187" s="788" t="s">
        <v>2325</v>
      </c>
      <c r="C187" s="789">
        <v>0</v>
      </c>
      <c r="D187" s="785">
        <v>2013304</v>
      </c>
      <c r="E187" s="788" t="s">
        <v>2235</v>
      </c>
      <c r="F187" s="789">
        <v>0</v>
      </c>
    </row>
    <row r="188" ht="18" customHeight="1" spans="1:6">
      <c r="A188" s="782">
        <v>1011620</v>
      </c>
      <c r="B188" s="788" t="s">
        <v>2327</v>
      </c>
      <c r="C188" s="789">
        <v>0</v>
      </c>
      <c r="D188" s="785">
        <v>2013350</v>
      </c>
      <c r="E188" s="788" t="s">
        <v>1998</v>
      </c>
      <c r="F188" s="789">
        <v>0</v>
      </c>
    </row>
    <row r="189" ht="18" customHeight="1" spans="1:6">
      <c r="A189" s="782">
        <v>10117</v>
      </c>
      <c r="B189" s="783" t="s">
        <v>2329</v>
      </c>
      <c r="C189" s="784">
        <f>SUM(C190,C194,C199,C200)</f>
        <v>0</v>
      </c>
      <c r="D189" s="785">
        <v>2013399</v>
      </c>
      <c r="E189" s="788" t="s">
        <v>2239</v>
      </c>
      <c r="F189" s="789">
        <v>0</v>
      </c>
    </row>
    <row r="190" ht="18" customHeight="1" spans="1:6">
      <c r="A190" s="782">
        <v>1011701</v>
      </c>
      <c r="B190" s="788" t="s">
        <v>2331</v>
      </c>
      <c r="C190" s="784">
        <f>SUM(C191:C193)</f>
        <v>0</v>
      </c>
      <c r="D190" s="785">
        <v>20134</v>
      </c>
      <c r="E190" s="783" t="s">
        <v>2241</v>
      </c>
      <c r="F190" s="784">
        <f>SUM(F191:F197)</f>
        <v>119</v>
      </c>
    </row>
    <row r="191" ht="18" customHeight="1" spans="1:6">
      <c r="A191" s="782">
        <v>101170101</v>
      </c>
      <c r="B191" s="788" t="s">
        <v>2333</v>
      </c>
      <c r="C191" s="789">
        <v>0</v>
      </c>
      <c r="D191" s="785">
        <v>2013401</v>
      </c>
      <c r="E191" s="788" t="s">
        <v>1980</v>
      </c>
      <c r="F191" s="789">
        <v>99</v>
      </c>
    </row>
    <row r="192" ht="18" customHeight="1" spans="1:6">
      <c r="A192" s="782">
        <v>101170102</v>
      </c>
      <c r="B192" s="788" t="s">
        <v>2335</v>
      </c>
      <c r="C192" s="789">
        <v>0</v>
      </c>
      <c r="D192" s="785">
        <v>2013402</v>
      </c>
      <c r="E192" s="788" t="s">
        <v>1982</v>
      </c>
      <c r="F192" s="789">
        <v>10</v>
      </c>
    </row>
    <row r="193" ht="18" customHeight="1" spans="1:6">
      <c r="A193" s="782">
        <v>101170103</v>
      </c>
      <c r="B193" s="788" t="s">
        <v>2337</v>
      </c>
      <c r="C193" s="789">
        <v>0</v>
      </c>
      <c r="D193" s="785">
        <v>2013403</v>
      </c>
      <c r="E193" s="788" t="s">
        <v>1984</v>
      </c>
      <c r="F193" s="789">
        <v>0</v>
      </c>
    </row>
    <row r="194" ht="18" customHeight="1" spans="1:6">
      <c r="A194" s="782">
        <v>1011703</v>
      </c>
      <c r="B194" s="788" t="s">
        <v>2339</v>
      </c>
      <c r="C194" s="784">
        <f>SUM(C195:C198)</f>
        <v>0</v>
      </c>
      <c r="D194" s="785">
        <v>2013404</v>
      </c>
      <c r="E194" s="788" t="s">
        <v>2246</v>
      </c>
      <c r="F194" s="789">
        <v>4</v>
      </c>
    </row>
    <row r="195" ht="18" customHeight="1" spans="1:6">
      <c r="A195" s="782">
        <v>101170301</v>
      </c>
      <c r="B195" s="788" t="s">
        <v>2341</v>
      </c>
      <c r="C195" s="789">
        <v>0</v>
      </c>
      <c r="D195" s="785">
        <v>2013405</v>
      </c>
      <c r="E195" s="788" t="s">
        <v>2248</v>
      </c>
      <c r="F195" s="789">
        <v>6</v>
      </c>
    </row>
    <row r="196" ht="18" customHeight="1" spans="1:6">
      <c r="A196" s="782">
        <v>101170302</v>
      </c>
      <c r="B196" s="788" t="s">
        <v>2343</v>
      </c>
      <c r="C196" s="789">
        <v>0</v>
      </c>
      <c r="D196" s="785">
        <v>2013450</v>
      </c>
      <c r="E196" s="788" t="s">
        <v>1998</v>
      </c>
      <c r="F196" s="789">
        <v>0</v>
      </c>
    </row>
    <row r="197" ht="18" customHeight="1" spans="1:6">
      <c r="A197" s="782">
        <v>101170303</v>
      </c>
      <c r="B197" s="788" t="s">
        <v>2345</v>
      </c>
      <c r="C197" s="789">
        <v>0</v>
      </c>
      <c r="D197" s="785">
        <v>2013499</v>
      </c>
      <c r="E197" s="788" t="s">
        <v>2250</v>
      </c>
      <c r="F197" s="789">
        <v>0</v>
      </c>
    </row>
    <row r="198" ht="18" customHeight="1" spans="1:6">
      <c r="A198" s="782">
        <v>101170304</v>
      </c>
      <c r="B198" s="788" t="s">
        <v>2347</v>
      </c>
      <c r="C198" s="789">
        <v>0</v>
      </c>
      <c r="D198" s="785">
        <v>20135</v>
      </c>
      <c r="E198" s="783" t="s">
        <v>2252</v>
      </c>
      <c r="F198" s="784">
        <f>SUM(F199:F203)</f>
        <v>0</v>
      </c>
    </row>
    <row r="199" ht="18" customHeight="1" spans="1:6">
      <c r="A199" s="782">
        <v>1011720</v>
      </c>
      <c r="B199" s="788" t="s">
        <v>2349</v>
      </c>
      <c r="C199" s="789">
        <v>0</v>
      </c>
      <c r="D199" s="785">
        <v>2013501</v>
      </c>
      <c r="E199" s="788" t="s">
        <v>1980</v>
      </c>
      <c r="F199" s="789">
        <v>0</v>
      </c>
    </row>
    <row r="200" ht="18" customHeight="1" spans="1:6">
      <c r="A200" s="782">
        <v>1011721</v>
      </c>
      <c r="B200" s="788" t="s">
        <v>2351</v>
      </c>
      <c r="C200" s="789">
        <v>0</v>
      </c>
      <c r="D200" s="785">
        <v>2013502</v>
      </c>
      <c r="E200" s="788" t="s">
        <v>1982</v>
      </c>
      <c r="F200" s="789">
        <v>0</v>
      </c>
    </row>
    <row r="201" ht="18" customHeight="1" spans="1:6">
      <c r="A201" s="782">
        <v>10118</v>
      </c>
      <c r="B201" s="783" t="s">
        <v>2353</v>
      </c>
      <c r="C201" s="784">
        <f>SUM(C202:C204)</f>
        <v>8984</v>
      </c>
      <c r="D201" s="785">
        <v>2013503</v>
      </c>
      <c r="E201" s="788" t="s">
        <v>1984</v>
      </c>
      <c r="F201" s="789">
        <v>0</v>
      </c>
    </row>
    <row r="202" ht="18" customHeight="1" spans="1:6">
      <c r="A202" s="782">
        <v>1011801</v>
      </c>
      <c r="B202" s="788" t="s">
        <v>2355</v>
      </c>
      <c r="C202" s="789">
        <v>8981</v>
      </c>
      <c r="D202" s="785">
        <v>2013550</v>
      </c>
      <c r="E202" s="788" t="s">
        <v>1998</v>
      </c>
      <c r="F202" s="789">
        <v>0</v>
      </c>
    </row>
    <row r="203" ht="18" customHeight="1" spans="1:6">
      <c r="A203" s="782">
        <v>1011802</v>
      </c>
      <c r="B203" s="788" t="s">
        <v>2357</v>
      </c>
      <c r="C203" s="789">
        <v>0</v>
      </c>
      <c r="D203" s="785">
        <v>2013599</v>
      </c>
      <c r="E203" s="788" t="s">
        <v>2257</v>
      </c>
      <c r="F203" s="789">
        <v>0</v>
      </c>
    </row>
    <row r="204" ht="18" customHeight="1" spans="1:6">
      <c r="A204" s="782">
        <v>1011820</v>
      </c>
      <c r="B204" s="788" t="s">
        <v>2359</v>
      </c>
      <c r="C204" s="789">
        <v>3</v>
      </c>
      <c r="D204" s="785">
        <v>20136</v>
      </c>
      <c r="E204" s="783" t="s">
        <v>2259</v>
      </c>
      <c r="F204" s="784">
        <f>SUM(F205:F209)</f>
        <v>0</v>
      </c>
    </row>
    <row r="205" ht="18" customHeight="1" spans="1:6">
      <c r="A205" s="782">
        <v>10119</v>
      </c>
      <c r="B205" s="783" t="s">
        <v>2361</v>
      </c>
      <c r="C205" s="784">
        <f>SUM(C206:C207)</f>
        <v>1587</v>
      </c>
      <c r="D205" s="785">
        <v>2013601</v>
      </c>
      <c r="E205" s="788" t="s">
        <v>1980</v>
      </c>
      <c r="F205" s="789">
        <v>0</v>
      </c>
    </row>
    <row r="206" ht="18" customHeight="1" spans="1:6">
      <c r="A206" s="782">
        <v>1011901</v>
      </c>
      <c r="B206" s="788" t="s">
        <v>2363</v>
      </c>
      <c r="C206" s="789">
        <v>1587</v>
      </c>
      <c r="D206" s="785">
        <v>2013602</v>
      </c>
      <c r="E206" s="788" t="s">
        <v>1982</v>
      </c>
      <c r="F206" s="789">
        <v>0</v>
      </c>
    </row>
    <row r="207" ht="18" customHeight="1" spans="1:6">
      <c r="A207" s="782">
        <v>1011920</v>
      </c>
      <c r="B207" s="788" t="s">
        <v>2365</v>
      </c>
      <c r="C207" s="789">
        <v>0</v>
      </c>
      <c r="D207" s="785">
        <v>2013603</v>
      </c>
      <c r="E207" s="788" t="s">
        <v>1984</v>
      </c>
      <c r="F207" s="789">
        <v>0</v>
      </c>
    </row>
    <row r="208" ht="18" customHeight="1" spans="1:6">
      <c r="A208" s="782">
        <v>10120</v>
      </c>
      <c r="B208" s="783" t="s">
        <v>2367</v>
      </c>
      <c r="C208" s="784">
        <f>SUM(C209:C210)</f>
        <v>5331</v>
      </c>
      <c r="D208" s="785">
        <v>2013650</v>
      </c>
      <c r="E208" s="788" t="s">
        <v>1998</v>
      </c>
      <c r="F208" s="789">
        <v>0</v>
      </c>
    </row>
    <row r="209" ht="18" customHeight="1" spans="1:6">
      <c r="A209" s="782">
        <v>1012001</v>
      </c>
      <c r="B209" s="788" t="s">
        <v>2369</v>
      </c>
      <c r="C209" s="789">
        <v>5331</v>
      </c>
      <c r="D209" s="785">
        <v>2013699</v>
      </c>
      <c r="E209" s="788" t="s">
        <v>2265</v>
      </c>
      <c r="F209" s="789">
        <v>0</v>
      </c>
    </row>
    <row r="210" ht="18" customHeight="1" spans="1:6">
      <c r="A210" s="782">
        <v>1012020</v>
      </c>
      <c r="B210" s="788" t="s">
        <v>2371</v>
      </c>
      <c r="C210" s="789">
        <v>0</v>
      </c>
      <c r="D210" s="785">
        <v>20137</v>
      </c>
      <c r="E210" s="783" t="s">
        <v>2267</v>
      </c>
      <c r="F210" s="784">
        <f>SUM(F211:F216)</f>
        <v>0</v>
      </c>
    </row>
    <row r="211" ht="18" customHeight="1" spans="1:6">
      <c r="A211" s="782">
        <v>10121</v>
      </c>
      <c r="B211" s="783" t="s">
        <v>2373</v>
      </c>
      <c r="C211" s="784">
        <f>SUM(C212:C213)</f>
        <v>121</v>
      </c>
      <c r="D211" s="785">
        <v>2013701</v>
      </c>
      <c r="E211" s="788" t="s">
        <v>1980</v>
      </c>
      <c r="F211" s="789">
        <v>0</v>
      </c>
    </row>
    <row r="212" ht="18" customHeight="1" spans="1:6">
      <c r="A212" s="782">
        <v>1012101</v>
      </c>
      <c r="B212" s="788" t="s">
        <v>2374</v>
      </c>
      <c r="C212" s="789">
        <v>119</v>
      </c>
      <c r="D212" s="785">
        <v>2013702</v>
      </c>
      <c r="E212" s="788" t="s">
        <v>1982</v>
      </c>
      <c r="F212" s="789">
        <v>0</v>
      </c>
    </row>
    <row r="213" ht="18" customHeight="1" spans="1:6">
      <c r="A213" s="782">
        <v>1012120</v>
      </c>
      <c r="B213" s="788" t="s">
        <v>2375</v>
      </c>
      <c r="C213" s="789">
        <v>2</v>
      </c>
      <c r="D213" s="785">
        <v>2013703</v>
      </c>
      <c r="E213" s="788" t="s">
        <v>1984</v>
      </c>
      <c r="F213" s="789">
        <v>0</v>
      </c>
    </row>
    <row r="214" ht="18" customHeight="1" spans="1:6">
      <c r="A214" s="782">
        <v>10199</v>
      </c>
      <c r="B214" s="783" t="s">
        <v>2376</v>
      </c>
      <c r="C214" s="784">
        <f>SUM(C215:C216)</f>
        <v>0</v>
      </c>
      <c r="D214" s="785">
        <v>2013704</v>
      </c>
      <c r="E214" s="788" t="s">
        <v>2272</v>
      </c>
      <c r="F214" s="789">
        <v>0</v>
      </c>
    </row>
    <row r="215" ht="18" customHeight="1" spans="1:6">
      <c r="A215" s="782">
        <v>1019901</v>
      </c>
      <c r="B215" s="788" t="s">
        <v>2377</v>
      </c>
      <c r="C215" s="789">
        <v>0</v>
      </c>
      <c r="D215" s="785">
        <v>2013750</v>
      </c>
      <c r="E215" s="788" t="s">
        <v>1998</v>
      </c>
      <c r="F215" s="789">
        <v>0</v>
      </c>
    </row>
    <row r="216" ht="18" customHeight="1" spans="1:6">
      <c r="A216" s="782">
        <v>1019920</v>
      </c>
      <c r="B216" s="788" t="s">
        <v>2379</v>
      </c>
      <c r="C216" s="790">
        <v>0</v>
      </c>
      <c r="D216" s="785">
        <v>2013799</v>
      </c>
      <c r="E216" s="788" t="s">
        <v>2275</v>
      </c>
      <c r="F216" s="789">
        <v>0</v>
      </c>
    </row>
    <row r="217" ht="18" customHeight="1" spans="1:6">
      <c r="A217" s="782">
        <v>103</v>
      </c>
      <c r="B217" s="783" t="s">
        <v>324</v>
      </c>
      <c r="C217" s="784">
        <f>C218+C245+C439+C478+C497+C550+C553+C559</f>
        <v>26953</v>
      </c>
      <c r="D217" s="785">
        <v>20138</v>
      </c>
      <c r="E217" s="783" t="s">
        <v>2276</v>
      </c>
      <c r="F217" s="784">
        <f>SUM(F218:F231)</f>
        <v>1369</v>
      </c>
    </row>
    <row r="218" ht="18" customHeight="1" spans="1:6">
      <c r="A218" s="782">
        <v>10302</v>
      </c>
      <c r="B218" s="783" t="s">
        <v>326</v>
      </c>
      <c r="C218" s="787">
        <f>SUM(C219,C228:C231,C234:C242)</f>
        <v>1366</v>
      </c>
      <c r="D218" s="785">
        <v>2013801</v>
      </c>
      <c r="E218" s="788" t="s">
        <v>1980</v>
      </c>
      <c r="F218" s="789">
        <v>1006</v>
      </c>
    </row>
    <row r="219" ht="18" customHeight="1" spans="1:6">
      <c r="A219" s="782">
        <v>1030203</v>
      </c>
      <c r="B219" s="788" t="s">
        <v>2382</v>
      </c>
      <c r="C219" s="784">
        <f>SUM(C220:C223,C225,C227)</f>
        <v>553</v>
      </c>
      <c r="D219" s="785">
        <v>2013802</v>
      </c>
      <c r="E219" s="788" t="s">
        <v>1982</v>
      </c>
      <c r="F219" s="789">
        <v>111</v>
      </c>
    </row>
    <row r="220" ht="18" customHeight="1" spans="1:6">
      <c r="A220" s="782">
        <v>103020301</v>
      </c>
      <c r="B220" s="788" t="s">
        <v>2384</v>
      </c>
      <c r="C220" s="789">
        <v>553</v>
      </c>
      <c r="D220" s="785">
        <v>2013803</v>
      </c>
      <c r="E220" s="788" t="s">
        <v>1984</v>
      </c>
      <c r="F220" s="789">
        <v>0</v>
      </c>
    </row>
    <row r="221" ht="18" customHeight="1" spans="1:6">
      <c r="A221" s="782">
        <v>103020302</v>
      </c>
      <c r="B221" s="788" t="s">
        <v>2386</v>
      </c>
      <c r="C221" s="789">
        <v>0</v>
      </c>
      <c r="D221" s="785">
        <v>2013804</v>
      </c>
      <c r="E221" s="788" t="s">
        <v>2281</v>
      </c>
      <c r="F221" s="789">
        <v>0</v>
      </c>
    </row>
    <row r="222" ht="18" customHeight="1" spans="1:6">
      <c r="A222" s="782">
        <v>103020303</v>
      </c>
      <c r="B222" s="788" t="s">
        <v>2388</v>
      </c>
      <c r="C222" s="789">
        <v>0</v>
      </c>
      <c r="D222" s="785">
        <v>2013805</v>
      </c>
      <c r="E222" s="788" t="s">
        <v>2283</v>
      </c>
      <c r="F222" s="789">
        <v>0</v>
      </c>
    </row>
    <row r="223" ht="18" customHeight="1" spans="1:6">
      <c r="A223" s="782">
        <v>103020304</v>
      </c>
      <c r="B223" s="788" t="s">
        <v>2390</v>
      </c>
      <c r="C223" s="789">
        <v>0</v>
      </c>
      <c r="D223" s="785">
        <v>2013808</v>
      </c>
      <c r="E223" s="788" t="s">
        <v>2075</v>
      </c>
      <c r="F223" s="789">
        <v>0</v>
      </c>
    </row>
    <row r="224" ht="18" customHeight="1" spans="1:6">
      <c r="A224" s="782">
        <v>103020305</v>
      </c>
      <c r="B224" s="788" t="s">
        <v>2392</v>
      </c>
      <c r="C224" s="789">
        <v>0</v>
      </c>
      <c r="D224" s="785">
        <v>2013810</v>
      </c>
      <c r="E224" s="788" t="s">
        <v>2286</v>
      </c>
      <c r="F224" s="789">
        <v>0</v>
      </c>
    </row>
    <row r="225" ht="18" customHeight="1" spans="1:6">
      <c r="A225" s="782">
        <v>103020306</v>
      </c>
      <c r="B225" s="788" t="s">
        <v>2394</v>
      </c>
      <c r="C225" s="789">
        <v>0</v>
      </c>
      <c r="D225" s="785">
        <v>2013812</v>
      </c>
      <c r="E225" s="788" t="s">
        <v>2288</v>
      </c>
      <c r="F225" s="789">
        <v>3</v>
      </c>
    </row>
    <row r="226" ht="18" customHeight="1" spans="1:6">
      <c r="A226" s="782">
        <v>103020307</v>
      </c>
      <c r="B226" s="788" t="s">
        <v>2396</v>
      </c>
      <c r="C226" s="789">
        <v>0</v>
      </c>
      <c r="D226" s="785">
        <v>2013813</v>
      </c>
      <c r="E226" s="788" t="s">
        <v>2289</v>
      </c>
      <c r="F226" s="789">
        <v>0</v>
      </c>
    </row>
    <row r="227" ht="18" customHeight="1" spans="1:6">
      <c r="A227" s="782">
        <v>103020399</v>
      </c>
      <c r="B227" s="788" t="s">
        <v>2398</v>
      </c>
      <c r="C227" s="789">
        <v>0</v>
      </c>
      <c r="D227" s="785">
        <v>2013814</v>
      </c>
      <c r="E227" s="788" t="s">
        <v>2291</v>
      </c>
      <c r="F227" s="789">
        <v>0</v>
      </c>
    </row>
    <row r="228" ht="18" customHeight="1" spans="1:6">
      <c r="A228" s="782">
        <v>1030205</v>
      </c>
      <c r="B228" s="788" t="s">
        <v>2400</v>
      </c>
      <c r="C228" s="789">
        <v>0</v>
      </c>
      <c r="D228" s="785">
        <v>2013815</v>
      </c>
      <c r="E228" s="788" t="s">
        <v>2293</v>
      </c>
      <c r="F228" s="789">
        <v>0</v>
      </c>
    </row>
    <row r="229" ht="18" customHeight="1" spans="1:6">
      <c r="A229" s="782">
        <v>1030210</v>
      </c>
      <c r="B229" s="788" t="s">
        <v>2402</v>
      </c>
      <c r="C229" s="789">
        <v>0</v>
      </c>
      <c r="D229" s="785">
        <v>2013816</v>
      </c>
      <c r="E229" s="788" t="s">
        <v>2295</v>
      </c>
      <c r="F229" s="789">
        <v>33</v>
      </c>
    </row>
    <row r="230" ht="18" customHeight="1" spans="1:6">
      <c r="A230" s="782">
        <v>1030212</v>
      </c>
      <c r="B230" s="788" t="s">
        <v>2404</v>
      </c>
      <c r="C230" s="789">
        <v>0</v>
      </c>
      <c r="D230" s="785">
        <v>2013850</v>
      </c>
      <c r="E230" s="788" t="s">
        <v>1998</v>
      </c>
      <c r="F230" s="789">
        <v>216</v>
      </c>
    </row>
    <row r="231" ht="18" customHeight="1" spans="1:6">
      <c r="A231" s="782">
        <v>1030216</v>
      </c>
      <c r="B231" s="788" t="s">
        <v>2406</v>
      </c>
      <c r="C231" s="786">
        <f>SUM(C232:C233)</f>
        <v>0</v>
      </c>
      <c r="D231" s="785">
        <v>2013899</v>
      </c>
      <c r="E231" s="788" t="s">
        <v>2298</v>
      </c>
      <c r="F231" s="789">
        <v>0</v>
      </c>
    </row>
    <row r="232" ht="18" customHeight="1" spans="1:6">
      <c r="A232" s="782">
        <v>103021601</v>
      </c>
      <c r="B232" s="788" t="s">
        <v>2408</v>
      </c>
      <c r="C232" s="789">
        <v>0</v>
      </c>
      <c r="D232" s="785">
        <v>20199</v>
      </c>
      <c r="E232" s="783" t="s">
        <v>2316</v>
      </c>
      <c r="F232" s="784">
        <f>SUM(F233:F234)</f>
        <v>0</v>
      </c>
    </row>
    <row r="233" ht="18" customHeight="1" spans="1:6">
      <c r="A233" s="782">
        <v>103021699</v>
      </c>
      <c r="B233" s="788" t="s">
        <v>2410</v>
      </c>
      <c r="C233" s="791">
        <v>0</v>
      </c>
      <c r="D233" s="785">
        <v>2019901</v>
      </c>
      <c r="E233" s="788" t="s">
        <v>2318</v>
      </c>
      <c r="F233" s="789">
        <v>0</v>
      </c>
    </row>
    <row r="234" ht="18" customHeight="1" spans="1:6">
      <c r="A234" s="782">
        <v>1030217</v>
      </c>
      <c r="B234" s="788" t="s">
        <v>2412</v>
      </c>
      <c r="C234" s="789">
        <v>0</v>
      </c>
      <c r="D234" s="785">
        <v>2019999</v>
      </c>
      <c r="E234" s="788" t="s">
        <v>2320</v>
      </c>
      <c r="F234" s="789">
        <v>0</v>
      </c>
    </row>
    <row r="235" ht="18" customHeight="1" spans="1:6">
      <c r="A235" s="782">
        <v>1030218</v>
      </c>
      <c r="B235" s="788" t="s">
        <v>2414</v>
      </c>
      <c r="C235" s="789">
        <v>434</v>
      </c>
      <c r="D235" s="785">
        <v>202</v>
      </c>
      <c r="E235" s="783" t="s">
        <v>369</v>
      </c>
      <c r="F235" s="784">
        <f>F236+F243+F246+F249+F255+F260+F262+F267+F273</f>
        <v>0</v>
      </c>
    </row>
    <row r="236" ht="18" customHeight="1" spans="1:6">
      <c r="A236" s="782">
        <v>1030219</v>
      </c>
      <c r="B236" s="788" t="s">
        <v>2416</v>
      </c>
      <c r="C236" s="789">
        <v>0</v>
      </c>
      <c r="D236" s="785">
        <v>20201</v>
      </c>
      <c r="E236" s="783" t="s">
        <v>371</v>
      </c>
      <c r="F236" s="784">
        <f>SUM(F237:F242)</f>
        <v>0</v>
      </c>
    </row>
    <row r="237" ht="18" customHeight="1" spans="1:6">
      <c r="A237" s="782">
        <v>1030220</v>
      </c>
      <c r="B237" s="788" t="s">
        <v>2418</v>
      </c>
      <c r="C237" s="789">
        <v>0</v>
      </c>
      <c r="D237" s="785">
        <v>2020101</v>
      </c>
      <c r="E237" s="788" t="s">
        <v>1980</v>
      </c>
      <c r="F237" s="789">
        <v>0</v>
      </c>
    </row>
    <row r="238" ht="18" customHeight="1" spans="1:6">
      <c r="A238" s="782">
        <v>1030222</v>
      </c>
      <c r="B238" s="788" t="s">
        <v>2419</v>
      </c>
      <c r="C238" s="789">
        <v>379</v>
      </c>
      <c r="D238" s="785">
        <v>2020102</v>
      </c>
      <c r="E238" s="788" t="s">
        <v>1982</v>
      </c>
      <c r="F238" s="789">
        <v>0</v>
      </c>
    </row>
    <row r="239" ht="18" customHeight="1" spans="1:6">
      <c r="A239" s="782">
        <v>1030223</v>
      </c>
      <c r="B239" s="788" t="s">
        <v>2421</v>
      </c>
      <c r="C239" s="789">
        <v>0</v>
      </c>
      <c r="D239" s="785">
        <v>2020103</v>
      </c>
      <c r="E239" s="788" t="s">
        <v>1984</v>
      </c>
      <c r="F239" s="789">
        <v>0</v>
      </c>
    </row>
    <row r="240" ht="18" customHeight="1" spans="1:6">
      <c r="A240" s="782">
        <v>1030224</v>
      </c>
      <c r="B240" s="788" t="s">
        <v>2423</v>
      </c>
      <c r="C240" s="789">
        <v>0</v>
      </c>
      <c r="D240" s="785">
        <v>2020104</v>
      </c>
      <c r="E240" s="788" t="s">
        <v>2219</v>
      </c>
      <c r="F240" s="789">
        <v>0</v>
      </c>
    </row>
    <row r="241" ht="18" customHeight="1" spans="1:6">
      <c r="A241" s="782">
        <v>1030225</v>
      </c>
      <c r="B241" s="788" t="s">
        <v>2425</v>
      </c>
      <c r="C241" s="789">
        <v>0</v>
      </c>
      <c r="D241" s="785">
        <v>2020150</v>
      </c>
      <c r="E241" s="788" t="s">
        <v>1998</v>
      </c>
      <c r="F241" s="789">
        <v>0</v>
      </c>
    </row>
    <row r="242" ht="18" customHeight="1" spans="1:6">
      <c r="A242" s="782">
        <v>1030299</v>
      </c>
      <c r="B242" s="788" t="s">
        <v>2427</v>
      </c>
      <c r="C242" s="784">
        <f>C243+C244</f>
        <v>0</v>
      </c>
      <c r="D242" s="785">
        <v>2020199</v>
      </c>
      <c r="E242" s="788" t="s">
        <v>2323</v>
      </c>
      <c r="F242" s="789">
        <v>0</v>
      </c>
    </row>
    <row r="243" ht="18" customHeight="1" spans="1:6">
      <c r="A243" s="782">
        <v>103029901</v>
      </c>
      <c r="B243" s="788" t="s">
        <v>2428</v>
      </c>
      <c r="C243" s="789">
        <v>0</v>
      </c>
      <c r="D243" s="785">
        <v>20202</v>
      </c>
      <c r="E243" s="783" t="s">
        <v>2324</v>
      </c>
      <c r="F243" s="784">
        <f>SUM(F244:F245)</f>
        <v>0</v>
      </c>
    </row>
    <row r="244" ht="18" customHeight="1" spans="1:6">
      <c r="A244" s="782">
        <v>103029999</v>
      </c>
      <c r="B244" s="788" t="s">
        <v>2429</v>
      </c>
      <c r="C244" s="789">
        <v>0</v>
      </c>
      <c r="D244" s="785">
        <v>2020201</v>
      </c>
      <c r="E244" s="788" t="s">
        <v>2326</v>
      </c>
      <c r="F244" s="789">
        <v>0</v>
      </c>
    </row>
    <row r="245" ht="18" customHeight="1" spans="1:6">
      <c r="A245" s="782">
        <v>10304</v>
      </c>
      <c r="B245" s="783" t="s">
        <v>2430</v>
      </c>
      <c r="C245" s="784">
        <f>SUM(C246,C262,C265,C268,C273,C275,C278,C280,C282,C285,C288,C290,C292,C303,C306,C309,C311,C313,C315,C318,C323,C326,C331,C335,C337,C340,C346,C351)+SUM(C357,C361,C364,C371,C376,C383,C386,C390,C399,C403,C407,C411,C416,C421,C424,C426,C428,C430,C433,C436)</f>
        <v>3316</v>
      </c>
      <c r="D245" s="785">
        <v>2020202</v>
      </c>
      <c r="E245" s="788" t="s">
        <v>2328</v>
      </c>
      <c r="F245" s="789">
        <v>0</v>
      </c>
    </row>
    <row r="246" ht="18" customHeight="1" spans="1:6">
      <c r="A246" s="782">
        <v>1030401</v>
      </c>
      <c r="B246" s="788" t="s">
        <v>2431</v>
      </c>
      <c r="C246" s="786">
        <f>SUM(C247:C261)</f>
        <v>170</v>
      </c>
      <c r="D246" s="785">
        <v>20203</v>
      </c>
      <c r="E246" s="783" t="s">
        <v>2330</v>
      </c>
      <c r="F246" s="784">
        <f>SUM(F247:F248)</f>
        <v>0</v>
      </c>
    </row>
    <row r="247" ht="18" customHeight="1" spans="1:6">
      <c r="A247" s="782">
        <v>103040101</v>
      </c>
      <c r="B247" s="788" t="s">
        <v>2433</v>
      </c>
      <c r="C247" s="789">
        <v>0</v>
      </c>
      <c r="D247" s="785">
        <v>2020304</v>
      </c>
      <c r="E247" s="788" t="s">
        <v>2332</v>
      </c>
      <c r="F247" s="789">
        <v>0</v>
      </c>
    </row>
    <row r="248" ht="18" customHeight="1" spans="1:6">
      <c r="A248" s="782">
        <v>103040102</v>
      </c>
      <c r="B248" s="788" t="s">
        <v>2435</v>
      </c>
      <c r="C248" s="791">
        <v>0</v>
      </c>
      <c r="D248" s="785">
        <v>2020306</v>
      </c>
      <c r="E248" s="788" t="s">
        <v>2334</v>
      </c>
      <c r="F248" s="789">
        <v>0</v>
      </c>
    </row>
    <row r="249" ht="18" customHeight="1" spans="1:6">
      <c r="A249" s="782">
        <v>103040103</v>
      </c>
      <c r="B249" s="788" t="s">
        <v>2437</v>
      </c>
      <c r="C249" s="789">
        <v>0</v>
      </c>
      <c r="D249" s="785">
        <v>20204</v>
      </c>
      <c r="E249" s="783" t="s">
        <v>2336</v>
      </c>
      <c r="F249" s="784">
        <f>SUM(F250:F254)</f>
        <v>0</v>
      </c>
    </row>
    <row r="250" ht="18" customHeight="1" spans="1:6">
      <c r="A250" s="782">
        <v>103040104</v>
      </c>
      <c r="B250" s="788" t="s">
        <v>2439</v>
      </c>
      <c r="C250" s="789">
        <v>0</v>
      </c>
      <c r="D250" s="785">
        <v>2020401</v>
      </c>
      <c r="E250" s="788" t="s">
        <v>2338</v>
      </c>
      <c r="F250" s="789">
        <v>0</v>
      </c>
    </row>
    <row r="251" ht="18" customHeight="1" spans="1:6">
      <c r="A251" s="782">
        <v>103040109</v>
      </c>
      <c r="B251" s="788" t="s">
        <v>2440</v>
      </c>
      <c r="C251" s="789">
        <v>3</v>
      </c>
      <c r="D251" s="785">
        <v>2020402</v>
      </c>
      <c r="E251" s="788" t="s">
        <v>2340</v>
      </c>
      <c r="F251" s="789">
        <v>0</v>
      </c>
    </row>
    <row r="252" ht="18" customHeight="1" spans="1:6">
      <c r="A252" s="782">
        <v>103040110</v>
      </c>
      <c r="B252" s="788" t="s">
        <v>2442</v>
      </c>
      <c r="C252" s="789">
        <v>2</v>
      </c>
      <c r="D252" s="785">
        <v>2020403</v>
      </c>
      <c r="E252" s="788" t="s">
        <v>2342</v>
      </c>
      <c r="F252" s="789">
        <v>0</v>
      </c>
    </row>
    <row r="253" ht="18" customHeight="1" spans="1:6">
      <c r="A253" s="782">
        <v>103040111</v>
      </c>
      <c r="B253" s="788" t="s">
        <v>2444</v>
      </c>
      <c r="C253" s="789">
        <v>27</v>
      </c>
      <c r="D253" s="785">
        <v>2020404</v>
      </c>
      <c r="E253" s="788" t="s">
        <v>2344</v>
      </c>
      <c r="F253" s="789">
        <v>0</v>
      </c>
    </row>
    <row r="254" ht="18" customHeight="1" spans="1:6">
      <c r="A254" s="782">
        <v>103040112</v>
      </c>
      <c r="B254" s="788" t="s">
        <v>2445</v>
      </c>
      <c r="C254" s="789">
        <v>3</v>
      </c>
      <c r="D254" s="785">
        <v>2020499</v>
      </c>
      <c r="E254" s="788" t="s">
        <v>2346</v>
      </c>
      <c r="F254" s="789">
        <v>0</v>
      </c>
    </row>
    <row r="255" ht="18" customHeight="1" spans="1:6">
      <c r="A255" s="782">
        <v>103040113</v>
      </c>
      <c r="B255" s="788" t="s">
        <v>2446</v>
      </c>
      <c r="C255" s="789">
        <v>2</v>
      </c>
      <c r="D255" s="785">
        <v>20205</v>
      </c>
      <c r="E255" s="783" t="s">
        <v>2348</v>
      </c>
      <c r="F255" s="784">
        <f>SUM(F256:F259)</f>
        <v>0</v>
      </c>
    </row>
    <row r="256" ht="18" customHeight="1" spans="1:6">
      <c r="A256" s="782">
        <v>103040116</v>
      </c>
      <c r="B256" s="788" t="s">
        <v>2447</v>
      </c>
      <c r="C256" s="789">
        <v>11</v>
      </c>
      <c r="D256" s="785">
        <v>2020503</v>
      </c>
      <c r="E256" s="788" t="s">
        <v>2350</v>
      </c>
      <c r="F256" s="789">
        <v>0</v>
      </c>
    </row>
    <row r="257" ht="18" customHeight="1" spans="1:6">
      <c r="A257" s="782">
        <v>103040117</v>
      </c>
      <c r="B257" s="788" t="s">
        <v>2449</v>
      </c>
      <c r="C257" s="789">
        <v>122</v>
      </c>
      <c r="D257" s="785">
        <v>2020504</v>
      </c>
      <c r="E257" s="788" t="s">
        <v>2352</v>
      </c>
      <c r="F257" s="789">
        <v>0</v>
      </c>
    </row>
    <row r="258" ht="18" customHeight="1" spans="1:6">
      <c r="A258" s="782">
        <v>103040120</v>
      </c>
      <c r="B258" s="788" t="s">
        <v>2450</v>
      </c>
      <c r="C258" s="789">
        <v>0</v>
      </c>
      <c r="D258" s="785">
        <v>2020505</v>
      </c>
      <c r="E258" s="788" t="s">
        <v>2354</v>
      </c>
      <c r="F258" s="789">
        <v>0</v>
      </c>
    </row>
    <row r="259" ht="18" customHeight="1" spans="1:6">
      <c r="A259" s="782">
        <v>103040121</v>
      </c>
      <c r="B259" s="788" t="s">
        <v>2452</v>
      </c>
      <c r="C259" s="789">
        <v>0</v>
      </c>
      <c r="D259" s="785">
        <v>2020599</v>
      </c>
      <c r="E259" s="788" t="s">
        <v>2356</v>
      </c>
      <c r="F259" s="789">
        <v>0</v>
      </c>
    </row>
    <row r="260" ht="18" customHeight="1" spans="1:6">
      <c r="A260" s="782">
        <v>103040122</v>
      </c>
      <c r="B260" s="788" t="s">
        <v>2454</v>
      </c>
      <c r="C260" s="789">
        <v>0</v>
      </c>
      <c r="D260" s="785">
        <v>20206</v>
      </c>
      <c r="E260" s="783" t="s">
        <v>2358</v>
      </c>
      <c r="F260" s="784">
        <f>F261</f>
        <v>0</v>
      </c>
    </row>
    <row r="261" ht="18" customHeight="1" spans="1:6">
      <c r="A261" s="782">
        <v>103040150</v>
      </c>
      <c r="B261" s="788" t="s">
        <v>2455</v>
      </c>
      <c r="C261" s="789">
        <v>0</v>
      </c>
      <c r="D261" s="785">
        <v>2020601</v>
      </c>
      <c r="E261" s="788" t="s">
        <v>2360</v>
      </c>
      <c r="F261" s="789">
        <v>0</v>
      </c>
    </row>
    <row r="262" ht="18" customHeight="1" spans="1:6">
      <c r="A262" s="782">
        <v>1030402</v>
      </c>
      <c r="B262" s="788" t="s">
        <v>2456</v>
      </c>
      <c r="C262" s="784">
        <f>SUM(C263:C264)</f>
        <v>0</v>
      </c>
      <c r="D262" s="785">
        <v>20207</v>
      </c>
      <c r="E262" s="783" t="s">
        <v>2362</v>
      </c>
      <c r="F262" s="784">
        <f>SUM(F263:F266)</f>
        <v>0</v>
      </c>
    </row>
    <row r="263" ht="18" customHeight="1" spans="1:6">
      <c r="A263" s="782">
        <v>103040201</v>
      </c>
      <c r="B263" s="788" t="s">
        <v>2457</v>
      </c>
      <c r="C263" s="789">
        <v>0</v>
      </c>
      <c r="D263" s="785">
        <v>2020701</v>
      </c>
      <c r="E263" s="788" t="s">
        <v>2364</v>
      </c>
      <c r="F263" s="789">
        <v>0</v>
      </c>
    </row>
    <row r="264" ht="18" customHeight="1" spans="1:6">
      <c r="A264" s="782">
        <v>103040250</v>
      </c>
      <c r="B264" s="788" t="s">
        <v>2459</v>
      </c>
      <c r="C264" s="789">
        <v>0</v>
      </c>
      <c r="D264" s="785">
        <v>2020702</v>
      </c>
      <c r="E264" s="788" t="s">
        <v>2366</v>
      </c>
      <c r="F264" s="789">
        <v>0</v>
      </c>
    </row>
    <row r="265" ht="18" customHeight="1" spans="1:6">
      <c r="A265" s="782">
        <v>1030403</v>
      </c>
      <c r="B265" s="788" t="s">
        <v>2461</v>
      </c>
      <c r="C265" s="784">
        <f>SUM(C266:C267)</f>
        <v>0</v>
      </c>
      <c r="D265" s="785">
        <v>2020703</v>
      </c>
      <c r="E265" s="788" t="s">
        <v>2368</v>
      </c>
      <c r="F265" s="789">
        <v>0</v>
      </c>
    </row>
    <row r="266" ht="18" customHeight="1" spans="1:6">
      <c r="A266" s="782">
        <v>103040305</v>
      </c>
      <c r="B266" s="788" t="s">
        <v>2462</v>
      </c>
      <c r="C266" s="789">
        <v>0</v>
      </c>
      <c r="D266" s="785">
        <v>2020799</v>
      </c>
      <c r="E266" s="788" t="s">
        <v>2370</v>
      </c>
      <c r="F266" s="789">
        <v>0</v>
      </c>
    </row>
    <row r="267" ht="18" customHeight="1" spans="1:6">
      <c r="A267" s="782">
        <v>103040350</v>
      </c>
      <c r="B267" s="788" t="s">
        <v>2464</v>
      </c>
      <c r="C267" s="789">
        <v>0</v>
      </c>
      <c r="D267" s="785">
        <v>20208</v>
      </c>
      <c r="E267" s="783" t="s">
        <v>2372</v>
      </c>
      <c r="F267" s="784">
        <f>SUM(F268:F272)</f>
        <v>0</v>
      </c>
    </row>
    <row r="268" ht="18" customHeight="1" spans="1:6">
      <c r="A268" s="782">
        <v>1030404</v>
      </c>
      <c r="B268" s="788" t="s">
        <v>2466</v>
      </c>
      <c r="C268" s="784">
        <f>SUM(C269:C272)</f>
        <v>0</v>
      </c>
      <c r="D268" s="785">
        <v>2020801</v>
      </c>
      <c r="E268" s="788" t="s">
        <v>1980</v>
      </c>
      <c r="F268" s="789">
        <v>0</v>
      </c>
    </row>
    <row r="269" ht="18" customHeight="1" spans="1:6">
      <c r="A269" s="782">
        <v>103040402</v>
      </c>
      <c r="B269" s="788" t="s">
        <v>2467</v>
      </c>
      <c r="C269" s="789">
        <v>0</v>
      </c>
      <c r="D269" s="785">
        <v>2020802</v>
      </c>
      <c r="E269" s="788" t="s">
        <v>1982</v>
      </c>
      <c r="F269" s="789">
        <v>0</v>
      </c>
    </row>
    <row r="270" ht="18" customHeight="1" spans="1:6">
      <c r="A270" s="782">
        <v>103040403</v>
      </c>
      <c r="B270" s="788" t="s">
        <v>2468</v>
      </c>
      <c r="C270" s="789">
        <v>0</v>
      </c>
      <c r="D270" s="785">
        <v>2020803</v>
      </c>
      <c r="E270" s="788" t="s">
        <v>1984</v>
      </c>
      <c r="F270" s="789">
        <v>0</v>
      </c>
    </row>
    <row r="271" ht="18" customHeight="1" spans="1:6">
      <c r="A271" s="782">
        <v>103040404</v>
      </c>
      <c r="B271" s="788" t="s">
        <v>2469</v>
      </c>
      <c r="C271" s="789">
        <v>0</v>
      </c>
      <c r="D271" s="785">
        <v>2020850</v>
      </c>
      <c r="E271" s="788" t="s">
        <v>1998</v>
      </c>
      <c r="F271" s="789">
        <v>0</v>
      </c>
    </row>
    <row r="272" ht="18" customHeight="1" spans="1:6">
      <c r="A272" s="782">
        <v>103040450</v>
      </c>
      <c r="B272" s="788" t="s">
        <v>2471</v>
      </c>
      <c r="C272" s="789">
        <v>0</v>
      </c>
      <c r="D272" s="785">
        <v>2020899</v>
      </c>
      <c r="E272" s="788" t="s">
        <v>2378</v>
      </c>
      <c r="F272" s="789">
        <v>0</v>
      </c>
    </row>
    <row r="273" ht="18" customHeight="1" spans="1:6">
      <c r="A273" s="782">
        <v>1030406</v>
      </c>
      <c r="B273" s="788" t="s">
        <v>2473</v>
      </c>
      <c r="C273" s="784">
        <f>C274</f>
        <v>0</v>
      </c>
      <c r="D273" s="785">
        <v>20299</v>
      </c>
      <c r="E273" s="783" t="s">
        <v>2380</v>
      </c>
      <c r="F273" s="786">
        <f>F274</f>
        <v>0</v>
      </c>
    </row>
    <row r="274" ht="18" customHeight="1" spans="1:6">
      <c r="A274" s="782">
        <v>103040650</v>
      </c>
      <c r="B274" s="788" t="s">
        <v>2475</v>
      </c>
      <c r="C274" s="789">
        <v>0</v>
      </c>
      <c r="D274" s="785">
        <v>2029999</v>
      </c>
      <c r="E274" s="788" t="s">
        <v>2381</v>
      </c>
      <c r="F274" s="789">
        <v>0</v>
      </c>
    </row>
    <row r="275" ht="18" customHeight="1" spans="1:6">
      <c r="A275" s="782">
        <v>1030407</v>
      </c>
      <c r="B275" s="788" t="s">
        <v>2476</v>
      </c>
      <c r="C275" s="784">
        <f>SUM(C276:C277)</f>
        <v>0</v>
      </c>
      <c r="D275" s="785">
        <v>203</v>
      </c>
      <c r="E275" s="783" t="s">
        <v>436</v>
      </c>
      <c r="F275" s="787">
        <f>SUM(F276,F280,F282,F284,F292)</f>
        <v>246</v>
      </c>
    </row>
    <row r="276" ht="18" customHeight="1" spans="1:6">
      <c r="A276" s="782">
        <v>103040702</v>
      </c>
      <c r="B276" s="788" t="s">
        <v>2478</v>
      </c>
      <c r="C276" s="789">
        <v>0</v>
      </c>
      <c r="D276" s="785">
        <v>20301</v>
      </c>
      <c r="E276" s="783" t="s">
        <v>2383</v>
      </c>
      <c r="F276" s="784">
        <f>SUM(F277:F279)</f>
        <v>0</v>
      </c>
    </row>
    <row r="277" ht="18" customHeight="1" spans="1:6">
      <c r="A277" s="782">
        <v>103040750</v>
      </c>
      <c r="B277" s="788" t="s">
        <v>2480</v>
      </c>
      <c r="C277" s="789">
        <v>0</v>
      </c>
      <c r="D277" s="785">
        <v>2030101</v>
      </c>
      <c r="E277" s="788" t="s">
        <v>2385</v>
      </c>
      <c r="F277" s="790">
        <v>0</v>
      </c>
    </row>
    <row r="278" ht="18" customHeight="1" spans="1:6">
      <c r="A278" s="782">
        <v>1030408</v>
      </c>
      <c r="B278" s="788" t="s">
        <v>2481</v>
      </c>
      <c r="C278" s="784">
        <f>C279</f>
        <v>0</v>
      </c>
      <c r="D278" s="785">
        <v>2030102</v>
      </c>
      <c r="E278" s="788" t="s">
        <v>2387</v>
      </c>
      <c r="F278" s="789">
        <v>0</v>
      </c>
    </row>
    <row r="279" ht="18" customHeight="1" spans="1:6">
      <c r="A279" s="782">
        <v>103040850</v>
      </c>
      <c r="B279" s="788" t="s">
        <v>2482</v>
      </c>
      <c r="C279" s="789">
        <v>0</v>
      </c>
      <c r="D279" s="785">
        <v>2030199</v>
      </c>
      <c r="E279" s="788" t="s">
        <v>2389</v>
      </c>
      <c r="F279" s="791">
        <v>0</v>
      </c>
    </row>
    <row r="280" ht="18" customHeight="1" spans="1:6">
      <c r="A280" s="782">
        <v>1030409</v>
      </c>
      <c r="B280" s="788" t="s">
        <v>2483</v>
      </c>
      <c r="C280" s="784">
        <f>C281</f>
        <v>0</v>
      </c>
      <c r="D280" s="785">
        <v>20304</v>
      </c>
      <c r="E280" s="783" t="s">
        <v>2391</v>
      </c>
      <c r="F280" s="784">
        <f>F281</f>
        <v>0</v>
      </c>
    </row>
    <row r="281" ht="18" customHeight="1" spans="1:6">
      <c r="A281" s="782">
        <v>103040950</v>
      </c>
      <c r="B281" s="788" t="s">
        <v>2485</v>
      </c>
      <c r="C281" s="789">
        <v>0</v>
      </c>
      <c r="D281" s="785">
        <v>2030401</v>
      </c>
      <c r="E281" s="788" t="s">
        <v>2393</v>
      </c>
      <c r="F281" s="789">
        <v>0</v>
      </c>
    </row>
    <row r="282" ht="18" customHeight="1" spans="1:6">
      <c r="A282" s="782">
        <v>1030410</v>
      </c>
      <c r="B282" s="788" t="s">
        <v>2487</v>
      </c>
      <c r="C282" s="784">
        <f>SUM(C283:C284)</f>
        <v>0</v>
      </c>
      <c r="D282" s="785">
        <v>20305</v>
      </c>
      <c r="E282" s="783" t="s">
        <v>2395</v>
      </c>
      <c r="F282" s="784">
        <f>F283</f>
        <v>0</v>
      </c>
    </row>
    <row r="283" ht="18" customHeight="1" spans="1:6">
      <c r="A283" s="782">
        <v>103041001</v>
      </c>
      <c r="B283" s="788" t="s">
        <v>2478</v>
      </c>
      <c r="C283" s="789">
        <v>0</v>
      </c>
      <c r="D283" s="785">
        <v>2030501</v>
      </c>
      <c r="E283" s="788" t="s">
        <v>2397</v>
      </c>
      <c r="F283" s="789">
        <v>0</v>
      </c>
    </row>
    <row r="284" ht="18" customHeight="1" spans="1:6">
      <c r="A284" s="782">
        <v>103041050</v>
      </c>
      <c r="B284" s="788" t="s">
        <v>2490</v>
      </c>
      <c r="C284" s="789">
        <v>0</v>
      </c>
      <c r="D284" s="785">
        <v>20306</v>
      </c>
      <c r="E284" s="783" t="s">
        <v>2399</v>
      </c>
      <c r="F284" s="786">
        <f>SUM(F285:F291)</f>
        <v>246</v>
      </c>
    </row>
    <row r="285" ht="18" customHeight="1" spans="1:6">
      <c r="A285" s="782">
        <v>1030413</v>
      </c>
      <c r="B285" s="788" t="s">
        <v>2492</v>
      </c>
      <c r="C285" s="784">
        <f>SUM(C286:C287)</f>
        <v>0</v>
      </c>
      <c r="D285" s="785">
        <v>2030601</v>
      </c>
      <c r="E285" s="788" t="s">
        <v>2401</v>
      </c>
      <c r="F285" s="789">
        <v>102</v>
      </c>
    </row>
    <row r="286" ht="18" customHeight="1" spans="1:6">
      <c r="A286" s="782">
        <v>103041303</v>
      </c>
      <c r="B286" s="788" t="s">
        <v>2494</v>
      </c>
      <c r="C286" s="789">
        <v>0</v>
      </c>
      <c r="D286" s="785">
        <v>2030602</v>
      </c>
      <c r="E286" s="788" t="s">
        <v>2403</v>
      </c>
      <c r="F286" s="791">
        <v>0</v>
      </c>
    </row>
    <row r="287" ht="18" customHeight="1" spans="1:6">
      <c r="A287" s="782">
        <v>103041350</v>
      </c>
      <c r="B287" s="788" t="s">
        <v>2496</v>
      </c>
      <c r="C287" s="789">
        <v>0</v>
      </c>
      <c r="D287" s="785">
        <v>2030603</v>
      </c>
      <c r="E287" s="788" t="s">
        <v>2405</v>
      </c>
      <c r="F287" s="791">
        <v>0</v>
      </c>
    </row>
    <row r="288" ht="18" customHeight="1" spans="1:6">
      <c r="A288" s="782">
        <v>1030414</v>
      </c>
      <c r="B288" s="788" t="s">
        <v>2497</v>
      </c>
      <c r="C288" s="784">
        <f>C289</f>
        <v>0</v>
      </c>
      <c r="D288" s="785">
        <v>2030604</v>
      </c>
      <c r="E288" s="788" t="s">
        <v>2407</v>
      </c>
      <c r="F288" s="789">
        <v>0</v>
      </c>
    </row>
    <row r="289" ht="18" customHeight="1" spans="1:6">
      <c r="A289" s="782">
        <v>103041450</v>
      </c>
      <c r="B289" s="788" t="s">
        <v>2498</v>
      </c>
      <c r="C289" s="789">
        <v>0</v>
      </c>
      <c r="D289" s="785">
        <v>2030607</v>
      </c>
      <c r="E289" s="788" t="s">
        <v>2409</v>
      </c>
      <c r="F289" s="789">
        <v>144</v>
      </c>
    </row>
    <row r="290" ht="18" customHeight="1" spans="1:6">
      <c r="A290" s="782">
        <v>1030415</v>
      </c>
      <c r="B290" s="788" t="s">
        <v>2500</v>
      </c>
      <c r="C290" s="784">
        <f>C291</f>
        <v>0</v>
      </c>
      <c r="D290" s="785">
        <v>2030608</v>
      </c>
      <c r="E290" s="788" t="s">
        <v>2411</v>
      </c>
      <c r="F290" s="789">
        <v>0</v>
      </c>
    </row>
    <row r="291" ht="18" customHeight="1" spans="1:6">
      <c r="A291" s="782">
        <v>103041550</v>
      </c>
      <c r="B291" s="788" t="s">
        <v>2502</v>
      </c>
      <c r="C291" s="789">
        <v>0</v>
      </c>
      <c r="D291" s="785">
        <v>2030699</v>
      </c>
      <c r="E291" s="788" t="s">
        <v>2413</v>
      </c>
      <c r="F291" s="789">
        <v>0</v>
      </c>
    </row>
    <row r="292" ht="18" customHeight="1" spans="1:6">
      <c r="A292" s="782">
        <v>1030416</v>
      </c>
      <c r="B292" s="788" t="s">
        <v>2503</v>
      </c>
      <c r="C292" s="784">
        <f>SUM(C293:C302)</f>
        <v>0</v>
      </c>
      <c r="D292" s="785">
        <v>20399</v>
      </c>
      <c r="E292" s="783" t="s">
        <v>2415</v>
      </c>
      <c r="F292" s="784">
        <f>F293</f>
        <v>0</v>
      </c>
    </row>
    <row r="293" ht="18" customHeight="1" spans="1:6">
      <c r="A293" s="782">
        <v>103041601</v>
      </c>
      <c r="B293" s="788" t="s">
        <v>2504</v>
      </c>
      <c r="C293" s="789">
        <v>0</v>
      </c>
      <c r="D293" s="785">
        <v>2039999</v>
      </c>
      <c r="E293" s="788" t="s">
        <v>2417</v>
      </c>
      <c r="F293" s="789">
        <v>0</v>
      </c>
    </row>
    <row r="294" ht="18" customHeight="1" spans="1:6">
      <c r="A294" s="782">
        <v>103041602</v>
      </c>
      <c r="B294" s="788" t="s">
        <v>2505</v>
      </c>
      <c r="C294" s="789">
        <v>0</v>
      </c>
      <c r="D294" s="785">
        <v>204</v>
      </c>
      <c r="E294" s="783" t="s">
        <v>469</v>
      </c>
      <c r="F294" s="784">
        <f>F295+F298+F309+F316+F324+F333+F347+F357+F367+F375+F381</f>
        <v>7147</v>
      </c>
    </row>
    <row r="295" ht="18" customHeight="1" spans="1:6">
      <c r="A295" s="782">
        <v>103041603</v>
      </c>
      <c r="B295" s="788" t="s">
        <v>2507</v>
      </c>
      <c r="C295" s="789">
        <v>0</v>
      </c>
      <c r="D295" s="785">
        <v>20401</v>
      </c>
      <c r="E295" s="783" t="s">
        <v>2420</v>
      </c>
      <c r="F295" s="784">
        <f>SUM(F296:F297)</f>
        <v>0</v>
      </c>
    </row>
    <row r="296" ht="18" customHeight="1" spans="1:6">
      <c r="A296" s="782">
        <v>103041604</v>
      </c>
      <c r="B296" s="788" t="s">
        <v>2509</v>
      </c>
      <c r="C296" s="789">
        <v>0</v>
      </c>
      <c r="D296" s="785">
        <v>2040101</v>
      </c>
      <c r="E296" s="788" t="s">
        <v>2422</v>
      </c>
      <c r="F296" s="789">
        <v>0</v>
      </c>
    </row>
    <row r="297" ht="18" customHeight="1" spans="1:6">
      <c r="A297" s="782">
        <v>103041605</v>
      </c>
      <c r="B297" s="788" t="s">
        <v>2511</v>
      </c>
      <c r="C297" s="789">
        <v>0</v>
      </c>
      <c r="D297" s="785">
        <v>2040199</v>
      </c>
      <c r="E297" s="788" t="s">
        <v>2424</v>
      </c>
      <c r="F297" s="789">
        <v>0</v>
      </c>
    </row>
    <row r="298" ht="18" customHeight="1" spans="1:6">
      <c r="A298" s="782">
        <v>103041607</v>
      </c>
      <c r="B298" s="788" t="s">
        <v>2512</v>
      </c>
      <c r="C298" s="789">
        <v>0</v>
      </c>
      <c r="D298" s="785">
        <v>20402</v>
      </c>
      <c r="E298" s="783" t="s">
        <v>2426</v>
      </c>
      <c r="F298" s="784">
        <f>SUM(F299:F308)</f>
        <v>6249</v>
      </c>
    </row>
    <row r="299" ht="18" customHeight="1" spans="1:6">
      <c r="A299" s="782">
        <v>103041608</v>
      </c>
      <c r="B299" s="788" t="s">
        <v>2478</v>
      </c>
      <c r="C299" s="789">
        <v>0</v>
      </c>
      <c r="D299" s="785">
        <v>2040201</v>
      </c>
      <c r="E299" s="788" t="s">
        <v>1980</v>
      </c>
      <c r="F299" s="789">
        <v>5385</v>
      </c>
    </row>
    <row r="300" ht="18" customHeight="1" spans="1:6">
      <c r="A300" s="782">
        <v>103041616</v>
      </c>
      <c r="B300" s="788" t="s">
        <v>2514</v>
      </c>
      <c r="C300" s="789">
        <v>0</v>
      </c>
      <c r="D300" s="785">
        <v>2040202</v>
      </c>
      <c r="E300" s="788" t="s">
        <v>1982</v>
      </c>
      <c r="F300" s="789">
        <v>206</v>
      </c>
    </row>
    <row r="301" ht="18" customHeight="1" spans="1:6">
      <c r="A301" s="782">
        <v>103041617</v>
      </c>
      <c r="B301" s="788" t="s">
        <v>2516</v>
      </c>
      <c r="C301" s="789">
        <v>0</v>
      </c>
      <c r="D301" s="785">
        <v>2040203</v>
      </c>
      <c r="E301" s="788" t="s">
        <v>1984</v>
      </c>
      <c r="F301" s="789">
        <v>0</v>
      </c>
    </row>
    <row r="302" ht="18" customHeight="1" spans="1:6">
      <c r="A302" s="782">
        <v>103041650</v>
      </c>
      <c r="B302" s="788" t="s">
        <v>2517</v>
      </c>
      <c r="C302" s="789">
        <v>0</v>
      </c>
      <c r="D302" s="792">
        <v>2040219</v>
      </c>
      <c r="E302" s="793" t="s">
        <v>2075</v>
      </c>
      <c r="F302" s="791">
        <v>0</v>
      </c>
    </row>
    <row r="303" ht="18" customHeight="1" spans="1:6">
      <c r="A303" s="782">
        <v>1030417</v>
      </c>
      <c r="B303" s="788" t="s">
        <v>2518</v>
      </c>
      <c r="C303" s="784">
        <f>SUM(C304:C305)</f>
        <v>0</v>
      </c>
      <c r="D303" s="785">
        <v>2040220</v>
      </c>
      <c r="E303" s="788" t="s">
        <v>2432</v>
      </c>
      <c r="F303" s="789">
        <v>658</v>
      </c>
    </row>
    <row r="304" ht="18" customHeight="1" spans="1:6">
      <c r="A304" s="782">
        <v>103041704</v>
      </c>
      <c r="B304" s="788" t="s">
        <v>2478</v>
      </c>
      <c r="C304" s="789">
        <v>0</v>
      </c>
      <c r="D304" s="785">
        <v>2040221</v>
      </c>
      <c r="E304" s="788" t="s">
        <v>2434</v>
      </c>
      <c r="F304" s="789">
        <v>0</v>
      </c>
    </row>
    <row r="305" ht="18" customHeight="1" spans="1:6">
      <c r="A305" s="782">
        <v>103041750</v>
      </c>
      <c r="B305" s="788" t="s">
        <v>2520</v>
      </c>
      <c r="C305" s="789">
        <v>0</v>
      </c>
      <c r="D305" s="785">
        <v>2040222</v>
      </c>
      <c r="E305" s="788" t="s">
        <v>2436</v>
      </c>
      <c r="F305" s="789">
        <v>0</v>
      </c>
    </row>
    <row r="306" ht="18" customHeight="1" spans="1:6">
      <c r="A306" s="782">
        <v>1030418</v>
      </c>
      <c r="B306" s="788" t="s">
        <v>2522</v>
      </c>
      <c r="C306" s="784">
        <f>SUM(C307:C308)</f>
        <v>0</v>
      </c>
      <c r="D306" s="785">
        <v>2040223</v>
      </c>
      <c r="E306" s="788" t="s">
        <v>2438</v>
      </c>
      <c r="F306" s="789">
        <v>0</v>
      </c>
    </row>
    <row r="307" ht="18" customHeight="1" spans="1:6">
      <c r="A307" s="782">
        <v>103041801</v>
      </c>
      <c r="B307" s="788" t="s">
        <v>2524</v>
      </c>
      <c r="C307" s="789">
        <v>0</v>
      </c>
      <c r="D307" s="785">
        <v>2040250</v>
      </c>
      <c r="E307" s="788" t="s">
        <v>1998</v>
      </c>
      <c r="F307" s="789">
        <v>0</v>
      </c>
    </row>
    <row r="308" ht="18" customHeight="1" spans="1:6">
      <c r="A308" s="782">
        <v>103041850</v>
      </c>
      <c r="B308" s="788" t="s">
        <v>2526</v>
      </c>
      <c r="C308" s="789">
        <v>0</v>
      </c>
      <c r="D308" s="785">
        <v>2040299</v>
      </c>
      <c r="E308" s="788" t="s">
        <v>2441</v>
      </c>
      <c r="F308" s="789">
        <v>0</v>
      </c>
    </row>
    <row r="309" ht="18" customHeight="1" spans="1:6">
      <c r="A309" s="782">
        <v>1030419</v>
      </c>
      <c r="B309" s="788" t="s">
        <v>2528</v>
      </c>
      <c r="C309" s="784">
        <f>SUM(C310)</f>
        <v>0</v>
      </c>
      <c r="D309" s="785">
        <v>20403</v>
      </c>
      <c r="E309" s="783" t="s">
        <v>2443</v>
      </c>
      <c r="F309" s="784">
        <f>SUM(F310:F315)</f>
        <v>0</v>
      </c>
    </row>
    <row r="310" ht="18" customHeight="1" spans="1:6">
      <c r="A310" s="782">
        <v>103041950</v>
      </c>
      <c r="B310" s="788" t="s">
        <v>2530</v>
      </c>
      <c r="C310" s="789">
        <v>0</v>
      </c>
      <c r="D310" s="785">
        <v>2040301</v>
      </c>
      <c r="E310" s="788" t="s">
        <v>1980</v>
      </c>
      <c r="F310" s="789">
        <v>0</v>
      </c>
    </row>
    <row r="311" ht="18" customHeight="1" spans="1:6">
      <c r="A311" s="782">
        <v>1030420</v>
      </c>
      <c r="B311" s="788" t="s">
        <v>2531</v>
      </c>
      <c r="C311" s="784">
        <f>C312</f>
        <v>0</v>
      </c>
      <c r="D311" s="785">
        <v>2040302</v>
      </c>
      <c r="E311" s="788" t="s">
        <v>1982</v>
      </c>
      <c r="F311" s="789">
        <v>0</v>
      </c>
    </row>
    <row r="312" ht="18" customHeight="1" spans="1:6">
      <c r="A312" s="782">
        <v>103042050</v>
      </c>
      <c r="B312" s="788" t="s">
        <v>2532</v>
      </c>
      <c r="C312" s="789">
        <v>0</v>
      </c>
      <c r="D312" s="785">
        <v>2040303</v>
      </c>
      <c r="E312" s="788" t="s">
        <v>1984</v>
      </c>
      <c r="F312" s="789">
        <v>0</v>
      </c>
    </row>
    <row r="313" ht="18" customHeight="1" spans="1:6">
      <c r="A313" s="782">
        <v>1030422</v>
      </c>
      <c r="B313" s="788" t="s">
        <v>2533</v>
      </c>
      <c r="C313" s="784">
        <f>C314</f>
        <v>0</v>
      </c>
      <c r="D313" s="785">
        <v>2040304</v>
      </c>
      <c r="E313" s="788" t="s">
        <v>2448</v>
      </c>
      <c r="F313" s="789">
        <v>0</v>
      </c>
    </row>
    <row r="314" ht="18" customHeight="1" spans="1:6">
      <c r="A314" s="782">
        <v>103042250</v>
      </c>
      <c r="B314" s="788" t="s">
        <v>2535</v>
      </c>
      <c r="C314" s="789">
        <v>0</v>
      </c>
      <c r="D314" s="785">
        <v>2040350</v>
      </c>
      <c r="E314" s="788" t="s">
        <v>1998</v>
      </c>
      <c r="F314" s="789">
        <v>0</v>
      </c>
    </row>
    <row r="315" ht="18" customHeight="1" spans="1:6">
      <c r="A315" s="782">
        <v>1030424</v>
      </c>
      <c r="B315" s="788" t="s">
        <v>2537</v>
      </c>
      <c r="C315" s="784">
        <f>SUM(C316:C317)</f>
        <v>106</v>
      </c>
      <c r="D315" s="785">
        <v>2040399</v>
      </c>
      <c r="E315" s="788" t="s">
        <v>2451</v>
      </c>
      <c r="F315" s="789">
        <v>0</v>
      </c>
    </row>
    <row r="316" ht="18" customHeight="1" spans="1:6">
      <c r="A316" s="782">
        <v>103042401</v>
      </c>
      <c r="B316" s="788" t="s">
        <v>2538</v>
      </c>
      <c r="C316" s="789">
        <v>106</v>
      </c>
      <c r="D316" s="785">
        <v>20404</v>
      </c>
      <c r="E316" s="783" t="s">
        <v>2453</v>
      </c>
      <c r="F316" s="784">
        <f>SUM(F317:F323)</f>
        <v>23</v>
      </c>
    </row>
    <row r="317" ht="18" customHeight="1" spans="1:6">
      <c r="A317" s="782">
        <v>103042450</v>
      </c>
      <c r="B317" s="788" t="s">
        <v>2540</v>
      </c>
      <c r="C317" s="789">
        <v>0</v>
      </c>
      <c r="D317" s="785">
        <v>2040401</v>
      </c>
      <c r="E317" s="788" t="s">
        <v>1980</v>
      </c>
      <c r="F317" s="789">
        <v>23</v>
      </c>
    </row>
    <row r="318" ht="18" customHeight="1" spans="1:6">
      <c r="A318" s="782">
        <v>1030425</v>
      </c>
      <c r="B318" s="788" t="s">
        <v>2542</v>
      </c>
      <c r="C318" s="784">
        <f>SUM(C319:C322)</f>
        <v>0</v>
      </c>
      <c r="D318" s="785">
        <v>2040402</v>
      </c>
      <c r="E318" s="788" t="s">
        <v>1982</v>
      </c>
      <c r="F318" s="789">
        <v>0</v>
      </c>
    </row>
    <row r="319" ht="18" customHeight="1" spans="1:6">
      <c r="A319" s="782">
        <v>103042502</v>
      </c>
      <c r="B319" s="788" t="s">
        <v>2543</v>
      </c>
      <c r="C319" s="789">
        <v>0</v>
      </c>
      <c r="D319" s="785">
        <v>2040403</v>
      </c>
      <c r="E319" s="788" t="s">
        <v>1984</v>
      </c>
      <c r="F319" s="789">
        <v>0</v>
      </c>
    </row>
    <row r="320" ht="18" customHeight="1" spans="1:6">
      <c r="A320" s="782">
        <v>103042507</v>
      </c>
      <c r="B320" s="788" t="s">
        <v>2544</v>
      </c>
      <c r="C320" s="789">
        <v>0</v>
      </c>
      <c r="D320" s="785">
        <v>2040409</v>
      </c>
      <c r="E320" s="788" t="s">
        <v>2458</v>
      </c>
      <c r="F320" s="789">
        <v>0</v>
      </c>
    </row>
    <row r="321" ht="18" customHeight="1" spans="1:6">
      <c r="A321" s="782">
        <v>103042508</v>
      </c>
      <c r="B321" s="788" t="s">
        <v>2545</v>
      </c>
      <c r="C321" s="789">
        <v>0</v>
      </c>
      <c r="D321" s="785">
        <v>2040410</v>
      </c>
      <c r="E321" s="788" t="s">
        <v>2460</v>
      </c>
      <c r="F321" s="789">
        <v>0</v>
      </c>
    </row>
    <row r="322" ht="18" customHeight="1" spans="1:6">
      <c r="A322" s="782">
        <v>103042550</v>
      </c>
      <c r="B322" s="788" t="s">
        <v>2547</v>
      </c>
      <c r="C322" s="789">
        <v>0</v>
      </c>
      <c r="D322" s="785">
        <v>2040450</v>
      </c>
      <c r="E322" s="788" t="s">
        <v>1998</v>
      </c>
      <c r="F322" s="789">
        <v>0</v>
      </c>
    </row>
    <row r="323" ht="18" customHeight="1" spans="1:6">
      <c r="A323" s="782">
        <v>1030426</v>
      </c>
      <c r="B323" s="788" t="s">
        <v>2549</v>
      </c>
      <c r="C323" s="784">
        <f>SUM(C324:C325)</f>
        <v>0</v>
      </c>
      <c r="D323" s="785">
        <v>2040499</v>
      </c>
      <c r="E323" s="788" t="s">
        <v>2463</v>
      </c>
      <c r="F323" s="789">
        <v>0</v>
      </c>
    </row>
    <row r="324" ht="18" customHeight="1" spans="1:6">
      <c r="A324" s="782">
        <v>103042604</v>
      </c>
      <c r="B324" s="788" t="s">
        <v>2550</v>
      </c>
      <c r="C324" s="789">
        <v>0</v>
      </c>
      <c r="D324" s="785">
        <v>20405</v>
      </c>
      <c r="E324" s="783" t="s">
        <v>2465</v>
      </c>
      <c r="F324" s="784">
        <f>SUM(F325:F332)</f>
        <v>41</v>
      </c>
    </row>
    <row r="325" ht="18" customHeight="1" spans="1:6">
      <c r="A325" s="782">
        <v>103042650</v>
      </c>
      <c r="B325" s="788" t="s">
        <v>2552</v>
      </c>
      <c r="C325" s="789">
        <v>0</v>
      </c>
      <c r="D325" s="785">
        <v>2040501</v>
      </c>
      <c r="E325" s="788" t="s">
        <v>1980</v>
      </c>
      <c r="F325" s="789">
        <v>31</v>
      </c>
    </row>
    <row r="326" ht="18" customHeight="1" spans="1:6">
      <c r="A326" s="782">
        <v>1030427</v>
      </c>
      <c r="B326" s="788" t="s">
        <v>2554</v>
      </c>
      <c r="C326" s="784">
        <f>SUM(C327:C330)</f>
        <v>1538</v>
      </c>
      <c r="D326" s="785">
        <v>2040502</v>
      </c>
      <c r="E326" s="788" t="s">
        <v>1982</v>
      </c>
      <c r="F326" s="789">
        <v>10</v>
      </c>
    </row>
    <row r="327" ht="18" customHeight="1" spans="1:6">
      <c r="A327" s="782">
        <v>103042707</v>
      </c>
      <c r="B327" s="788" t="s">
        <v>2555</v>
      </c>
      <c r="C327" s="789">
        <v>0</v>
      </c>
      <c r="D327" s="785">
        <v>2040503</v>
      </c>
      <c r="E327" s="788" t="s">
        <v>1984</v>
      </c>
      <c r="F327" s="789">
        <v>0</v>
      </c>
    </row>
    <row r="328" ht="18" customHeight="1" spans="1:6">
      <c r="A328" s="782">
        <v>103042750</v>
      </c>
      <c r="B328" s="788" t="s">
        <v>2557</v>
      </c>
      <c r="C328" s="789">
        <v>39</v>
      </c>
      <c r="D328" s="785">
        <v>2040504</v>
      </c>
      <c r="E328" s="788" t="s">
        <v>2470</v>
      </c>
      <c r="F328" s="789">
        <v>0</v>
      </c>
    </row>
    <row r="329" ht="18" customHeight="1" spans="1:6">
      <c r="A329" s="782">
        <v>103042751</v>
      </c>
      <c r="B329" s="788" t="s">
        <v>2558</v>
      </c>
      <c r="C329" s="789">
        <v>1442</v>
      </c>
      <c r="D329" s="785">
        <v>2040505</v>
      </c>
      <c r="E329" s="788" t="s">
        <v>2472</v>
      </c>
      <c r="F329" s="789">
        <v>0</v>
      </c>
    </row>
    <row r="330" ht="18" customHeight="1" spans="1:6">
      <c r="A330" s="782">
        <v>103042752</v>
      </c>
      <c r="B330" s="788" t="s">
        <v>2559</v>
      </c>
      <c r="C330" s="789">
        <v>57</v>
      </c>
      <c r="D330" s="785">
        <v>2040506</v>
      </c>
      <c r="E330" s="788" t="s">
        <v>2474</v>
      </c>
      <c r="F330" s="789">
        <v>0</v>
      </c>
    </row>
    <row r="331" ht="18" customHeight="1" spans="1:6">
      <c r="A331" s="782">
        <v>1030429</v>
      </c>
      <c r="B331" s="788" t="s">
        <v>2560</v>
      </c>
      <c r="C331" s="784">
        <f>SUM(C332:C334)</f>
        <v>0</v>
      </c>
      <c r="D331" s="785">
        <v>2040550</v>
      </c>
      <c r="E331" s="788" t="s">
        <v>1998</v>
      </c>
      <c r="F331" s="789">
        <v>0</v>
      </c>
    </row>
    <row r="332" ht="18" customHeight="1" spans="1:6">
      <c r="A332" s="782">
        <v>103042907</v>
      </c>
      <c r="B332" s="788" t="s">
        <v>2562</v>
      </c>
      <c r="C332" s="789">
        <v>0</v>
      </c>
      <c r="D332" s="785">
        <v>2040599</v>
      </c>
      <c r="E332" s="788" t="s">
        <v>2477</v>
      </c>
      <c r="F332" s="789">
        <v>0</v>
      </c>
    </row>
    <row r="333" ht="18" customHeight="1" spans="1:6">
      <c r="A333" s="782">
        <v>103042908</v>
      </c>
      <c r="B333" s="788" t="s">
        <v>2564</v>
      </c>
      <c r="C333" s="789">
        <v>0</v>
      </c>
      <c r="D333" s="785">
        <v>20406</v>
      </c>
      <c r="E333" s="783" t="s">
        <v>2479</v>
      </c>
      <c r="F333" s="784">
        <f>SUM(F334:F346)</f>
        <v>834</v>
      </c>
    </row>
    <row r="334" ht="18" customHeight="1" spans="1:6">
      <c r="A334" s="782">
        <v>103042950</v>
      </c>
      <c r="B334" s="788" t="s">
        <v>2566</v>
      </c>
      <c r="C334" s="789">
        <v>0</v>
      </c>
      <c r="D334" s="785">
        <v>2040601</v>
      </c>
      <c r="E334" s="788" t="s">
        <v>1980</v>
      </c>
      <c r="F334" s="789">
        <v>676</v>
      </c>
    </row>
    <row r="335" ht="18" customHeight="1" spans="1:6">
      <c r="A335" s="782">
        <v>1030430</v>
      </c>
      <c r="B335" s="788" t="s">
        <v>2568</v>
      </c>
      <c r="C335" s="784">
        <f>C336</f>
        <v>0</v>
      </c>
      <c r="D335" s="785">
        <v>2040602</v>
      </c>
      <c r="E335" s="788" t="s">
        <v>1982</v>
      </c>
      <c r="F335" s="789">
        <v>0</v>
      </c>
    </row>
    <row r="336" ht="18" customHeight="1" spans="1:6">
      <c r="A336" s="782">
        <v>103043050</v>
      </c>
      <c r="B336" s="788" t="s">
        <v>2570</v>
      </c>
      <c r="C336" s="789">
        <v>0</v>
      </c>
      <c r="D336" s="785">
        <v>2040603</v>
      </c>
      <c r="E336" s="788" t="s">
        <v>1984</v>
      </c>
      <c r="F336" s="789">
        <v>0</v>
      </c>
    </row>
    <row r="337" ht="18" customHeight="1" spans="1:6">
      <c r="A337" s="782">
        <v>1030431</v>
      </c>
      <c r="B337" s="788" t="s">
        <v>2572</v>
      </c>
      <c r="C337" s="784">
        <f>SUM(C338:C339)</f>
        <v>0</v>
      </c>
      <c r="D337" s="785">
        <v>2040604</v>
      </c>
      <c r="E337" s="788" t="s">
        <v>2484</v>
      </c>
      <c r="F337" s="789">
        <v>42</v>
      </c>
    </row>
    <row r="338" ht="18" customHeight="1" spans="1:6">
      <c r="A338" s="782">
        <v>103043101</v>
      </c>
      <c r="B338" s="788" t="s">
        <v>2574</v>
      </c>
      <c r="C338" s="789">
        <v>0</v>
      </c>
      <c r="D338" s="785">
        <v>2040605</v>
      </c>
      <c r="E338" s="788" t="s">
        <v>2486</v>
      </c>
      <c r="F338" s="789">
        <v>42</v>
      </c>
    </row>
    <row r="339" ht="18" customHeight="1" spans="1:6">
      <c r="A339" s="782">
        <v>103043150</v>
      </c>
      <c r="B339" s="788" t="s">
        <v>2576</v>
      </c>
      <c r="C339" s="789">
        <v>0</v>
      </c>
      <c r="D339" s="785">
        <v>2040606</v>
      </c>
      <c r="E339" s="788" t="s">
        <v>2488</v>
      </c>
      <c r="F339" s="789">
        <v>0</v>
      </c>
    </row>
    <row r="340" ht="18" customHeight="1" spans="1:6">
      <c r="A340" s="782">
        <v>1030432</v>
      </c>
      <c r="B340" s="788" t="s">
        <v>2578</v>
      </c>
      <c r="C340" s="784">
        <f>SUM(C341:C345)</f>
        <v>65</v>
      </c>
      <c r="D340" s="785">
        <v>2040607</v>
      </c>
      <c r="E340" s="788" t="s">
        <v>2489</v>
      </c>
      <c r="F340" s="789">
        <v>45</v>
      </c>
    </row>
    <row r="341" ht="18" customHeight="1" spans="1:6">
      <c r="A341" s="782">
        <v>103043204</v>
      </c>
      <c r="B341" s="788" t="s">
        <v>2580</v>
      </c>
      <c r="C341" s="789">
        <v>0</v>
      </c>
      <c r="D341" s="785">
        <v>2040608</v>
      </c>
      <c r="E341" s="788" t="s">
        <v>2491</v>
      </c>
      <c r="F341" s="789">
        <v>0</v>
      </c>
    </row>
    <row r="342" ht="18" customHeight="1" spans="1:6">
      <c r="A342" s="782">
        <v>103043205</v>
      </c>
      <c r="B342" s="788" t="s">
        <v>2582</v>
      </c>
      <c r="C342" s="789">
        <v>0</v>
      </c>
      <c r="D342" s="785">
        <v>2040610</v>
      </c>
      <c r="E342" s="788" t="s">
        <v>2493</v>
      </c>
      <c r="F342" s="789">
        <v>29</v>
      </c>
    </row>
    <row r="343" ht="18" customHeight="1" spans="1:6">
      <c r="A343" s="782">
        <v>103043208</v>
      </c>
      <c r="B343" s="788" t="s">
        <v>2584</v>
      </c>
      <c r="C343" s="789">
        <v>0</v>
      </c>
      <c r="D343" s="785">
        <v>2040612</v>
      </c>
      <c r="E343" s="788" t="s">
        <v>2495</v>
      </c>
      <c r="F343" s="789">
        <v>0</v>
      </c>
    </row>
    <row r="344" ht="18" customHeight="1" spans="1:6">
      <c r="A344" s="782">
        <v>103043211</v>
      </c>
      <c r="B344" s="788" t="s">
        <v>2586</v>
      </c>
      <c r="C344" s="789">
        <v>65</v>
      </c>
      <c r="D344" s="785">
        <v>2040613</v>
      </c>
      <c r="E344" s="788" t="s">
        <v>2075</v>
      </c>
      <c r="F344" s="789">
        <v>0</v>
      </c>
    </row>
    <row r="345" ht="18" customHeight="1" spans="1:6">
      <c r="A345" s="782">
        <v>103043250</v>
      </c>
      <c r="B345" s="788" t="s">
        <v>2588</v>
      </c>
      <c r="C345" s="789">
        <v>0</v>
      </c>
      <c r="D345" s="785">
        <v>2040650</v>
      </c>
      <c r="E345" s="788" t="s">
        <v>1998</v>
      </c>
      <c r="F345" s="789">
        <v>0</v>
      </c>
    </row>
    <row r="346" ht="18" customHeight="1" spans="1:6">
      <c r="A346" s="782">
        <v>1030433</v>
      </c>
      <c r="B346" s="788" t="s">
        <v>2590</v>
      </c>
      <c r="C346" s="784">
        <f>SUM(C347:C350)</f>
        <v>0</v>
      </c>
      <c r="D346" s="785">
        <v>2040699</v>
      </c>
      <c r="E346" s="788" t="s">
        <v>2499</v>
      </c>
      <c r="F346" s="789">
        <v>0</v>
      </c>
    </row>
    <row r="347" ht="18" customHeight="1" spans="1:6">
      <c r="A347" s="782">
        <v>103043306</v>
      </c>
      <c r="B347" s="788" t="s">
        <v>2592</v>
      </c>
      <c r="C347" s="789">
        <v>0</v>
      </c>
      <c r="D347" s="785">
        <v>20407</v>
      </c>
      <c r="E347" s="783" t="s">
        <v>2501</v>
      </c>
      <c r="F347" s="784">
        <f>SUM(F348:F356)</f>
        <v>0</v>
      </c>
    </row>
    <row r="348" ht="18" customHeight="1" spans="1:6">
      <c r="A348" s="782">
        <v>103043310</v>
      </c>
      <c r="B348" s="788" t="s">
        <v>2478</v>
      </c>
      <c r="C348" s="789">
        <v>0</v>
      </c>
      <c r="D348" s="785">
        <v>2040701</v>
      </c>
      <c r="E348" s="788" t="s">
        <v>1980</v>
      </c>
      <c r="F348" s="789">
        <v>0</v>
      </c>
    </row>
    <row r="349" ht="18" customHeight="1" spans="1:6">
      <c r="A349" s="782">
        <v>103043313</v>
      </c>
      <c r="B349" s="788" t="s">
        <v>2595</v>
      </c>
      <c r="C349" s="789">
        <v>0</v>
      </c>
      <c r="D349" s="785">
        <v>2040702</v>
      </c>
      <c r="E349" s="788" t="s">
        <v>1982</v>
      </c>
      <c r="F349" s="789">
        <v>0</v>
      </c>
    </row>
    <row r="350" ht="18" customHeight="1" spans="1:6">
      <c r="A350" s="782">
        <v>103043350</v>
      </c>
      <c r="B350" s="788" t="s">
        <v>2597</v>
      </c>
      <c r="C350" s="789">
        <v>0</v>
      </c>
      <c r="D350" s="785">
        <v>2040703</v>
      </c>
      <c r="E350" s="788" t="s">
        <v>1984</v>
      </c>
      <c r="F350" s="789">
        <v>0</v>
      </c>
    </row>
    <row r="351" ht="18" customHeight="1" spans="1:6">
      <c r="A351" s="782">
        <v>1030434</v>
      </c>
      <c r="B351" s="788" t="s">
        <v>2599</v>
      </c>
      <c r="C351" s="784">
        <f>SUM(C352:C356)</f>
        <v>0</v>
      </c>
      <c r="D351" s="785">
        <v>2040704</v>
      </c>
      <c r="E351" s="788" t="s">
        <v>2506</v>
      </c>
      <c r="F351" s="789">
        <v>0</v>
      </c>
    </row>
    <row r="352" ht="18" customHeight="1" spans="1:6">
      <c r="A352" s="782">
        <v>103043401</v>
      </c>
      <c r="B352" s="788" t="s">
        <v>2601</v>
      </c>
      <c r="C352" s="789">
        <v>0</v>
      </c>
      <c r="D352" s="785">
        <v>2040705</v>
      </c>
      <c r="E352" s="788" t="s">
        <v>2508</v>
      </c>
      <c r="F352" s="789">
        <v>0</v>
      </c>
    </row>
    <row r="353" ht="18" customHeight="1" spans="1:6">
      <c r="A353" s="782">
        <v>103043402</v>
      </c>
      <c r="B353" s="788" t="s">
        <v>2603</v>
      </c>
      <c r="C353" s="789">
        <v>0</v>
      </c>
      <c r="D353" s="785">
        <v>2040706</v>
      </c>
      <c r="E353" s="788" t="s">
        <v>2510</v>
      </c>
      <c r="F353" s="789">
        <v>0</v>
      </c>
    </row>
    <row r="354" ht="18" customHeight="1" spans="1:6">
      <c r="A354" s="782">
        <v>103043403</v>
      </c>
      <c r="B354" s="788" t="s">
        <v>2605</v>
      </c>
      <c r="C354" s="789">
        <v>0</v>
      </c>
      <c r="D354" s="785">
        <v>2040707</v>
      </c>
      <c r="E354" s="788" t="s">
        <v>2075</v>
      </c>
      <c r="F354" s="789">
        <v>0</v>
      </c>
    </row>
    <row r="355" ht="18" customHeight="1" spans="1:6">
      <c r="A355" s="782">
        <v>103043404</v>
      </c>
      <c r="B355" s="788" t="s">
        <v>2607</v>
      </c>
      <c r="C355" s="789">
        <v>0</v>
      </c>
      <c r="D355" s="785">
        <v>2040750</v>
      </c>
      <c r="E355" s="788" t="s">
        <v>1998</v>
      </c>
      <c r="F355" s="789">
        <v>0</v>
      </c>
    </row>
    <row r="356" ht="18" customHeight="1" spans="1:6">
      <c r="A356" s="782">
        <v>103043450</v>
      </c>
      <c r="B356" s="788" t="s">
        <v>2609</v>
      </c>
      <c r="C356" s="789">
        <v>0</v>
      </c>
      <c r="D356" s="785">
        <v>2040799</v>
      </c>
      <c r="E356" s="788" t="s">
        <v>2513</v>
      </c>
      <c r="F356" s="789">
        <v>0</v>
      </c>
    </row>
    <row r="357" ht="18" customHeight="1" spans="1:6">
      <c r="A357" s="782">
        <v>1030435</v>
      </c>
      <c r="B357" s="788" t="s">
        <v>2611</v>
      </c>
      <c r="C357" s="784">
        <f>SUM(C358:C360)</f>
        <v>0</v>
      </c>
      <c r="D357" s="785">
        <v>20408</v>
      </c>
      <c r="E357" s="783" t="s">
        <v>2515</v>
      </c>
      <c r="F357" s="784">
        <f>SUM(F358:F366)</f>
        <v>0</v>
      </c>
    </row>
    <row r="358" ht="18" customHeight="1" spans="1:6">
      <c r="A358" s="782">
        <v>103043506</v>
      </c>
      <c r="B358" s="788" t="s">
        <v>2478</v>
      </c>
      <c r="C358" s="789">
        <v>0</v>
      </c>
      <c r="D358" s="785">
        <v>2040801</v>
      </c>
      <c r="E358" s="788" t="s">
        <v>1980</v>
      </c>
      <c r="F358" s="789">
        <v>0</v>
      </c>
    </row>
    <row r="359" ht="18" customHeight="1" spans="1:6">
      <c r="A359" s="782">
        <v>103043507</v>
      </c>
      <c r="B359" s="788" t="s">
        <v>2614</v>
      </c>
      <c r="C359" s="789">
        <v>0</v>
      </c>
      <c r="D359" s="785">
        <v>2040802</v>
      </c>
      <c r="E359" s="788" t="s">
        <v>1982</v>
      </c>
      <c r="F359" s="789">
        <v>0</v>
      </c>
    </row>
    <row r="360" ht="18" customHeight="1" spans="1:6">
      <c r="A360" s="782">
        <v>103043550</v>
      </c>
      <c r="B360" s="788" t="s">
        <v>2616</v>
      </c>
      <c r="C360" s="789">
        <v>0</v>
      </c>
      <c r="D360" s="785">
        <v>2040803</v>
      </c>
      <c r="E360" s="788" t="s">
        <v>1984</v>
      </c>
      <c r="F360" s="789">
        <v>0</v>
      </c>
    </row>
    <row r="361" ht="18" customHeight="1" spans="1:6">
      <c r="A361" s="782">
        <v>1030440</v>
      </c>
      <c r="B361" s="788" t="s">
        <v>2618</v>
      </c>
      <c r="C361" s="784">
        <f>SUM(C362:C363)</f>
        <v>0</v>
      </c>
      <c r="D361" s="785">
        <v>2040804</v>
      </c>
      <c r="E361" s="788" t="s">
        <v>2519</v>
      </c>
      <c r="F361" s="789">
        <v>0</v>
      </c>
    </row>
    <row r="362" ht="18" customHeight="1" spans="1:6">
      <c r="A362" s="782">
        <v>103044001</v>
      </c>
      <c r="B362" s="788" t="s">
        <v>2478</v>
      </c>
      <c r="C362" s="789">
        <v>0</v>
      </c>
      <c r="D362" s="785">
        <v>2040805</v>
      </c>
      <c r="E362" s="788" t="s">
        <v>2521</v>
      </c>
      <c r="F362" s="789">
        <v>0</v>
      </c>
    </row>
    <row r="363" ht="18" customHeight="1" spans="1:6">
      <c r="A363" s="782">
        <v>103044050</v>
      </c>
      <c r="B363" s="788" t="s">
        <v>2621</v>
      </c>
      <c r="C363" s="789">
        <v>0</v>
      </c>
      <c r="D363" s="785">
        <v>2040806</v>
      </c>
      <c r="E363" s="788" t="s">
        <v>2523</v>
      </c>
      <c r="F363" s="789">
        <v>0</v>
      </c>
    </row>
    <row r="364" ht="18" customHeight="1" spans="1:6">
      <c r="A364" s="782">
        <v>1030442</v>
      </c>
      <c r="B364" s="788" t="s">
        <v>2623</v>
      </c>
      <c r="C364" s="784">
        <f>SUM(C365:C370)</f>
        <v>0</v>
      </c>
      <c r="D364" s="785">
        <v>2040807</v>
      </c>
      <c r="E364" s="788" t="s">
        <v>2075</v>
      </c>
      <c r="F364" s="789">
        <v>0</v>
      </c>
    </row>
    <row r="365" ht="18" customHeight="1" spans="1:6">
      <c r="A365" s="782">
        <v>103044203</v>
      </c>
      <c r="B365" s="788" t="s">
        <v>2478</v>
      </c>
      <c r="C365" s="789">
        <v>0</v>
      </c>
      <c r="D365" s="785">
        <v>2040850</v>
      </c>
      <c r="E365" s="788" t="s">
        <v>1998</v>
      </c>
      <c r="F365" s="789">
        <v>0</v>
      </c>
    </row>
    <row r="366" ht="18" customHeight="1" spans="1:6">
      <c r="A366" s="782">
        <v>103044208</v>
      </c>
      <c r="B366" s="788" t="s">
        <v>2626</v>
      </c>
      <c r="C366" s="789">
        <v>0</v>
      </c>
      <c r="D366" s="785">
        <v>2040899</v>
      </c>
      <c r="E366" s="788" t="s">
        <v>2527</v>
      </c>
      <c r="F366" s="789">
        <v>0</v>
      </c>
    </row>
    <row r="367" ht="18" customHeight="1" spans="1:6">
      <c r="A367" s="782">
        <v>103044209</v>
      </c>
      <c r="B367" s="788" t="s">
        <v>2628</v>
      </c>
      <c r="C367" s="789">
        <v>0</v>
      </c>
      <c r="D367" s="792">
        <v>20409</v>
      </c>
      <c r="E367" s="794" t="s">
        <v>2529</v>
      </c>
      <c r="F367" s="787">
        <f>SUM(F368:F374)</f>
        <v>0</v>
      </c>
    </row>
    <row r="368" ht="18" customHeight="1" spans="1:6">
      <c r="A368" s="782">
        <v>103044220</v>
      </c>
      <c r="B368" s="788" t="s">
        <v>2630</v>
      </c>
      <c r="C368" s="789">
        <v>0</v>
      </c>
      <c r="D368" s="785">
        <v>2040901</v>
      </c>
      <c r="E368" s="788" t="s">
        <v>1980</v>
      </c>
      <c r="F368" s="789">
        <v>0</v>
      </c>
    </row>
    <row r="369" ht="18" customHeight="1" spans="1:6">
      <c r="A369" s="782">
        <v>103044221</v>
      </c>
      <c r="B369" s="788" t="s">
        <v>2632</v>
      </c>
      <c r="C369" s="789">
        <v>0</v>
      </c>
      <c r="D369" s="785">
        <v>2040902</v>
      </c>
      <c r="E369" s="788" t="s">
        <v>1982</v>
      </c>
      <c r="F369" s="789">
        <v>0</v>
      </c>
    </row>
    <row r="370" ht="18" customHeight="1" spans="1:6">
      <c r="A370" s="782">
        <v>103044250</v>
      </c>
      <c r="B370" s="788" t="s">
        <v>2634</v>
      </c>
      <c r="C370" s="789">
        <v>0</v>
      </c>
      <c r="D370" s="785">
        <v>2040903</v>
      </c>
      <c r="E370" s="788" t="s">
        <v>1984</v>
      </c>
      <c r="F370" s="789">
        <v>0</v>
      </c>
    </row>
    <row r="371" ht="18" customHeight="1" spans="1:6">
      <c r="A371" s="782">
        <v>1030443</v>
      </c>
      <c r="B371" s="788" t="s">
        <v>2636</v>
      </c>
      <c r="C371" s="784">
        <f>SUM(C372:C375)</f>
        <v>0</v>
      </c>
      <c r="D371" s="785">
        <v>2040904</v>
      </c>
      <c r="E371" s="788" t="s">
        <v>2534</v>
      </c>
      <c r="F371" s="789">
        <v>0</v>
      </c>
    </row>
    <row r="372" ht="18" customHeight="1" spans="1:6">
      <c r="A372" s="782">
        <v>103044306</v>
      </c>
      <c r="B372" s="788" t="s">
        <v>2478</v>
      </c>
      <c r="C372" s="789">
        <v>0</v>
      </c>
      <c r="D372" s="785">
        <v>2040905</v>
      </c>
      <c r="E372" s="788" t="s">
        <v>2536</v>
      </c>
      <c r="F372" s="789">
        <v>0</v>
      </c>
    </row>
    <row r="373" ht="18" customHeight="1" spans="1:6">
      <c r="A373" s="782">
        <v>103044307</v>
      </c>
      <c r="B373" s="788" t="s">
        <v>2639</v>
      </c>
      <c r="C373" s="789">
        <v>0</v>
      </c>
      <c r="D373" s="785">
        <v>2040950</v>
      </c>
      <c r="E373" s="788" t="s">
        <v>1998</v>
      </c>
      <c r="F373" s="789">
        <v>0</v>
      </c>
    </row>
    <row r="374" ht="18" customHeight="1" spans="1:6">
      <c r="A374" s="782">
        <v>103044308</v>
      </c>
      <c r="B374" s="788" t="s">
        <v>2641</v>
      </c>
      <c r="C374" s="789">
        <v>0</v>
      </c>
      <c r="D374" s="785">
        <v>2040999</v>
      </c>
      <c r="E374" s="788" t="s">
        <v>2539</v>
      </c>
      <c r="F374" s="789">
        <v>0</v>
      </c>
    </row>
    <row r="375" ht="18" customHeight="1" spans="1:6">
      <c r="A375" s="782">
        <v>103044350</v>
      </c>
      <c r="B375" s="788" t="s">
        <v>2643</v>
      </c>
      <c r="C375" s="789">
        <v>0</v>
      </c>
      <c r="D375" s="785">
        <v>20410</v>
      </c>
      <c r="E375" s="783" t="s">
        <v>2541</v>
      </c>
      <c r="F375" s="784">
        <f>SUM(F376:F380)</f>
        <v>0</v>
      </c>
    </row>
    <row r="376" ht="18" customHeight="1" spans="1:6">
      <c r="A376" s="782">
        <v>1030444</v>
      </c>
      <c r="B376" s="788" t="s">
        <v>2645</v>
      </c>
      <c r="C376" s="784">
        <f>SUM(C377:C382)</f>
        <v>0</v>
      </c>
      <c r="D376" s="785">
        <v>2041001</v>
      </c>
      <c r="E376" s="788" t="s">
        <v>1980</v>
      </c>
      <c r="F376" s="789">
        <v>0</v>
      </c>
    </row>
    <row r="377" ht="18" customHeight="1" spans="1:6">
      <c r="A377" s="782">
        <v>103044414</v>
      </c>
      <c r="B377" s="788" t="s">
        <v>2647</v>
      </c>
      <c r="C377" s="789">
        <v>0</v>
      </c>
      <c r="D377" s="785">
        <v>2041002</v>
      </c>
      <c r="E377" s="788" t="s">
        <v>1982</v>
      </c>
      <c r="F377" s="789">
        <v>0</v>
      </c>
    </row>
    <row r="378" ht="18" customHeight="1" spans="1:6">
      <c r="A378" s="782">
        <v>103044416</v>
      </c>
      <c r="B378" s="788" t="s">
        <v>2649</v>
      </c>
      <c r="C378" s="789">
        <v>0</v>
      </c>
      <c r="D378" s="785">
        <v>2041006</v>
      </c>
      <c r="E378" s="788" t="s">
        <v>2075</v>
      </c>
      <c r="F378" s="789">
        <v>0</v>
      </c>
    </row>
    <row r="379" ht="18" customHeight="1" spans="1:6">
      <c r="A379" s="782">
        <v>103044433</v>
      </c>
      <c r="B379" s="788" t="s">
        <v>2650</v>
      </c>
      <c r="C379" s="789">
        <v>0</v>
      </c>
      <c r="D379" s="785">
        <v>2041007</v>
      </c>
      <c r="E379" s="788" t="s">
        <v>2546</v>
      </c>
      <c r="F379" s="789">
        <v>0</v>
      </c>
    </row>
    <row r="380" ht="18" customHeight="1" spans="1:6">
      <c r="A380" s="782">
        <v>103044434</v>
      </c>
      <c r="B380" s="788" t="s">
        <v>2652</v>
      </c>
      <c r="C380" s="790">
        <v>0</v>
      </c>
      <c r="D380" s="785">
        <v>2041099</v>
      </c>
      <c r="E380" s="788" t="s">
        <v>2548</v>
      </c>
      <c r="F380" s="789">
        <v>0</v>
      </c>
    </row>
    <row r="381" ht="18" customHeight="1" spans="1:6">
      <c r="A381" s="782">
        <v>103044435</v>
      </c>
      <c r="B381" s="788" t="s">
        <v>2653</v>
      </c>
      <c r="C381" s="789">
        <v>0</v>
      </c>
      <c r="D381" s="785">
        <v>20499</v>
      </c>
      <c r="E381" s="783" t="s">
        <v>596</v>
      </c>
      <c r="F381" s="784">
        <f>F382+F383</f>
        <v>0</v>
      </c>
    </row>
    <row r="382" ht="18" customHeight="1" spans="1:6">
      <c r="A382" s="782">
        <v>103044450</v>
      </c>
      <c r="B382" s="788" t="s">
        <v>2654</v>
      </c>
      <c r="C382" s="791">
        <v>0</v>
      </c>
      <c r="D382" s="785">
        <v>2049902</v>
      </c>
      <c r="E382" s="788" t="s">
        <v>2551</v>
      </c>
      <c r="F382" s="789">
        <v>0</v>
      </c>
    </row>
    <row r="383" ht="18" customHeight="1" spans="1:6">
      <c r="A383" s="782">
        <v>1030445</v>
      </c>
      <c r="B383" s="788" t="s">
        <v>2655</v>
      </c>
      <c r="C383" s="784">
        <f>SUM(C384:C385)</f>
        <v>636</v>
      </c>
      <c r="D383" s="785">
        <v>2049999</v>
      </c>
      <c r="E383" s="788" t="s">
        <v>2553</v>
      </c>
      <c r="F383" s="789">
        <v>0</v>
      </c>
    </row>
    <row r="384" ht="18" customHeight="1" spans="1:6">
      <c r="A384" s="782">
        <v>103044507</v>
      </c>
      <c r="B384" s="788" t="s">
        <v>2657</v>
      </c>
      <c r="C384" s="789">
        <v>0</v>
      </c>
      <c r="D384" s="785">
        <v>205</v>
      </c>
      <c r="E384" s="783" t="s">
        <v>602</v>
      </c>
      <c r="F384" s="784">
        <f>F385+F390+F397+F403+F409+F413+F417+F421+F427+F434</f>
        <v>46828</v>
      </c>
    </row>
    <row r="385" ht="18" customHeight="1" spans="1:6">
      <c r="A385" s="782">
        <v>103044550</v>
      </c>
      <c r="B385" s="788" t="s">
        <v>2659</v>
      </c>
      <c r="C385" s="789">
        <v>636</v>
      </c>
      <c r="D385" s="785">
        <v>20501</v>
      </c>
      <c r="E385" s="783" t="s">
        <v>2556</v>
      </c>
      <c r="F385" s="784">
        <f>SUM(F386:F389)</f>
        <v>814</v>
      </c>
    </row>
    <row r="386" ht="18" customHeight="1" spans="1:6">
      <c r="A386" s="782">
        <v>1030446</v>
      </c>
      <c r="B386" s="788" t="s">
        <v>2661</v>
      </c>
      <c r="C386" s="784">
        <f>SUM(C387:C389)</f>
        <v>801</v>
      </c>
      <c r="D386" s="785">
        <v>2050101</v>
      </c>
      <c r="E386" s="788" t="s">
        <v>1980</v>
      </c>
      <c r="F386" s="789">
        <v>792</v>
      </c>
    </row>
    <row r="387" ht="18" customHeight="1" spans="1:6">
      <c r="A387" s="782">
        <v>103044608</v>
      </c>
      <c r="B387" s="788" t="s">
        <v>2478</v>
      </c>
      <c r="C387" s="789">
        <v>0</v>
      </c>
      <c r="D387" s="785">
        <v>2050102</v>
      </c>
      <c r="E387" s="788" t="s">
        <v>1982</v>
      </c>
      <c r="F387" s="789">
        <v>22</v>
      </c>
    </row>
    <row r="388" ht="18" customHeight="1" spans="1:6">
      <c r="A388" s="782">
        <v>103044609</v>
      </c>
      <c r="B388" s="788" t="s">
        <v>2664</v>
      </c>
      <c r="C388" s="789">
        <v>750</v>
      </c>
      <c r="D388" s="785">
        <v>2050103</v>
      </c>
      <c r="E388" s="788" t="s">
        <v>1984</v>
      </c>
      <c r="F388" s="789">
        <v>0</v>
      </c>
    </row>
    <row r="389" ht="18" customHeight="1" spans="1:6">
      <c r="A389" s="782">
        <v>103044650</v>
      </c>
      <c r="B389" s="788" t="s">
        <v>2666</v>
      </c>
      <c r="C389" s="789">
        <v>51</v>
      </c>
      <c r="D389" s="785">
        <v>2050199</v>
      </c>
      <c r="E389" s="788" t="s">
        <v>2561</v>
      </c>
      <c r="F389" s="789">
        <v>0</v>
      </c>
    </row>
    <row r="390" ht="18" customHeight="1" spans="1:6">
      <c r="A390" s="782">
        <v>1030447</v>
      </c>
      <c r="B390" s="788" t="s">
        <v>2668</v>
      </c>
      <c r="C390" s="784">
        <f>SUM(C391:C398)</f>
        <v>0</v>
      </c>
      <c r="D390" s="785">
        <v>20502</v>
      </c>
      <c r="E390" s="783" t="s">
        <v>2563</v>
      </c>
      <c r="F390" s="784">
        <f>SUM(F391:F396)</f>
        <v>43066</v>
      </c>
    </row>
    <row r="391" ht="18" customHeight="1" spans="1:6">
      <c r="A391" s="782">
        <v>103044709</v>
      </c>
      <c r="B391" s="788" t="s">
        <v>2670</v>
      </c>
      <c r="C391" s="789">
        <v>0</v>
      </c>
      <c r="D391" s="785">
        <v>2050201</v>
      </c>
      <c r="E391" s="788" t="s">
        <v>2565</v>
      </c>
      <c r="F391" s="789">
        <v>2182</v>
      </c>
    </row>
    <row r="392" ht="18" customHeight="1" spans="1:6">
      <c r="A392" s="782">
        <v>103044712</v>
      </c>
      <c r="B392" s="788" t="s">
        <v>2672</v>
      </c>
      <c r="C392" s="789">
        <v>0</v>
      </c>
      <c r="D392" s="785">
        <v>2050202</v>
      </c>
      <c r="E392" s="788" t="s">
        <v>2567</v>
      </c>
      <c r="F392" s="789">
        <v>22624</v>
      </c>
    </row>
    <row r="393" ht="18" customHeight="1" spans="1:6">
      <c r="A393" s="782">
        <v>103044713</v>
      </c>
      <c r="B393" s="788" t="s">
        <v>2478</v>
      </c>
      <c r="C393" s="789">
        <v>0</v>
      </c>
      <c r="D393" s="785">
        <v>2050203</v>
      </c>
      <c r="E393" s="788" t="s">
        <v>2569</v>
      </c>
      <c r="F393" s="789">
        <v>11674</v>
      </c>
    </row>
    <row r="394" ht="18" customHeight="1" spans="1:6">
      <c r="A394" s="782">
        <v>103044715</v>
      </c>
      <c r="B394" s="788" t="s">
        <v>2675</v>
      </c>
      <c r="C394" s="789">
        <v>0</v>
      </c>
      <c r="D394" s="785">
        <v>2050204</v>
      </c>
      <c r="E394" s="788" t="s">
        <v>2571</v>
      </c>
      <c r="F394" s="789">
        <v>6586</v>
      </c>
    </row>
    <row r="395" ht="18" customHeight="1" spans="1:6">
      <c r="A395" s="782">
        <v>103044730</v>
      </c>
      <c r="B395" s="788" t="s">
        <v>2676</v>
      </c>
      <c r="C395" s="789">
        <v>0</v>
      </c>
      <c r="D395" s="785">
        <v>2050205</v>
      </c>
      <c r="E395" s="788" t="s">
        <v>2573</v>
      </c>
      <c r="F395" s="789">
        <v>0</v>
      </c>
    </row>
    <row r="396" ht="18" customHeight="1" spans="1:6">
      <c r="A396" s="782">
        <v>103044731</v>
      </c>
      <c r="B396" s="788" t="s">
        <v>2678</v>
      </c>
      <c r="C396" s="789">
        <v>0</v>
      </c>
      <c r="D396" s="785">
        <v>2050299</v>
      </c>
      <c r="E396" s="788" t="s">
        <v>2575</v>
      </c>
      <c r="F396" s="789">
        <v>0</v>
      </c>
    </row>
    <row r="397" ht="18" customHeight="1" spans="1:6">
      <c r="A397" s="782">
        <v>103044733</v>
      </c>
      <c r="B397" s="788" t="s">
        <v>2680</v>
      </c>
      <c r="C397" s="789">
        <v>0</v>
      </c>
      <c r="D397" s="785">
        <v>20503</v>
      </c>
      <c r="E397" s="783" t="s">
        <v>2577</v>
      </c>
      <c r="F397" s="784">
        <f>SUM(F398:F402)</f>
        <v>1520</v>
      </c>
    </row>
    <row r="398" ht="18" customHeight="1" spans="1:6">
      <c r="A398" s="782">
        <v>103044750</v>
      </c>
      <c r="B398" s="788" t="s">
        <v>2682</v>
      </c>
      <c r="C398" s="789">
        <v>0</v>
      </c>
      <c r="D398" s="785">
        <v>2050301</v>
      </c>
      <c r="E398" s="788" t="s">
        <v>2579</v>
      </c>
      <c r="F398" s="789">
        <v>0</v>
      </c>
    </row>
    <row r="399" ht="18" customHeight="1" spans="1:6">
      <c r="A399" s="782">
        <v>1030448</v>
      </c>
      <c r="B399" s="788" t="s">
        <v>2684</v>
      </c>
      <c r="C399" s="784">
        <f>SUM(C400:C402)</f>
        <v>0</v>
      </c>
      <c r="D399" s="785">
        <v>2050302</v>
      </c>
      <c r="E399" s="788" t="s">
        <v>2581</v>
      </c>
      <c r="F399" s="789">
        <v>1520</v>
      </c>
    </row>
    <row r="400" ht="18" customHeight="1" spans="1:6">
      <c r="A400" s="782">
        <v>103044801</v>
      </c>
      <c r="B400" s="788" t="s">
        <v>2686</v>
      </c>
      <c r="C400" s="789">
        <v>0</v>
      </c>
      <c r="D400" s="785">
        <v>2050303</v>
      </c>
      <c r="E400" s="788" t="s">
        <v>2583</v>
      </c>
      <c r="F400" s="789">
        <v>0</v>
      </c>
    </row>
    <row r="401" ht="18" customHeight="1" spans="1:6">
      <c r="A401" s="782">
        <v>103044802</v>
      </c>
      <c r="B401" s="788" t="s">
        <v>2687</v>
      </c>
      <c r="C401" s="789">
        <v>0</v>
      </c>
      <c r="D401" s="785">
        <v>2050305</v>
      </c>
      <c r="E401" s="788" t="s">
        <v>2585</v>
      </c>
      <c r="F401" s="789">
        <v>0</v>
      </c>
    </row>
    <row r="402" ht="18" customHeight="1" spans="1:6">
      <c r="A402" s="782">
        <v>103044850</v>
      </c>
      <c r="B402" s="788" t="s">
        <v>2689</v>
      </c>
      <c r="C402" s="789">
        <v>0</v>
      </c>
      <c r="D402" s="785">
        <v>2050399</v>
      </c>
      <c r="E402" s="788" t="s">
        <v>2587</v>
      </c>
      <c r="F402" s="789">
        <v>0</v>
      </c>
    </row>
    <row r="403" ht="18" customHeight="1" spans="1:6">
      <c r="A403" s="782">
        <v>1030449</v>
      </c>
      <c r="B403" s="788" t="s">
        <v>2691</v>
      </c>
      <c r="C403" s="784">
        <f>SUM(C404:C406)</f>
        <v>0</v>
      </c>
      <c r="D403" s="785">
        <v>20504</v>
      </c>
      <c r="E403" s="783" t="s">
        <v>2589</v>
      </c>
      <c r="F403" s="784">
        <f>SUM(F404:F408)</f>
        <v>0</v>
      </c>
    </row>
    <row r="404" ht="18" customHeight="1" spans="1:6">
      <c r="A404" s="782">
        <v>103044907</v>
      </c>
      <c r="B404" s="788" t="s">
        <v>2544</v>
      </c>
      <c r="C404" s="789">
        <v>0</v>
      </c>
      <c r="D404" s="785">
        <v>2050401</v>
      </c>
      <c r="E404" s="788" t="s">
        <v>2591</v>
      </c>
      <c r="F404" s="789">
        <v>0</v>
      </c>
    </row>
    <row r="405" ht="18" customHeight="1" spans="1:6">
      <c r="A405" s="782">
        <v>103044908</v>
      </c>
      <c r="B405" s="788" t="s">
        <v>2694</v>
      </c>
      <c r="C405" s="789">
        <v>0</v>
      </c>
      <c r="D405" s="785">
        <v>2050402</v>
      </c>
      <c r="E405" s="788" t="s">
        <v>2593</v>
      </c>
      <c r="F405" s="789">
        <v>0</v>
      </c>
    </row>
    <row r="406" ht="18" customHeight="1" spans="1:6">
      <c r="A406" s="782">
        <v>103044950</v>
      </c>
      <c r="B406" s="788" t="s">
        <v>2695</v>
      </c>
      <c r="C406" s="789">
        <v>0</v>
      </c>
      <c r="D406" s="785">
        <v>2050403</v>
      </c>
      <c r="E406" s="788" t="s">
        <v>2594</v>
      </c>
      <c r="F406" s="789">
        <v>0</v>
      </c>
    </row>
    <row r="407" ht="18" customHeight="1" spans="1:6">
      <c r="A407" s="782">
        <v>1030450</v>
      </c>
      <c r="B407" s="788" t="s">
        <v>2697</v>
      </c>
      <c r="C407" s="784">
        <f>SUM(C408:C410)</f>
        <v>0</v>
      </c>
      <c r="D407" s="785">
        <v>2050404</v>
      </c>
      <c r="E407" s="788" t="s">
        <v>2596</v>
      </c>
      <c r="F407" s="789">
        <v>0</v>
      </c>
    </row>
    <row r="408" ht="18" customHeight="1" spans="1:6">
      <c r="A408" s="782">
        <v>103045002</v>
      </c>
      <c r="B408" s="788" t="s">
        <v>2699</v>
      </c>
      <c r="C408" s="789">
        <v>0</v>
      </c>
      <c r="D408" s="785">
        <v>2050499</v>
      </c>
      <c r="E408" s="788" t="s">
        <v>2598</v>
      </c>
      <c r="F408" s="789">
        <v>0</v>
      </c>
    </row>
    <row r="409" ht="18" customHeight="1" spans="1:6">
      <c r="A409" s="782">
        <v>103045004</v>
      </c>
      <c r="B409" s="788" t="s">
        <v>2701</v>
      </c>
      <c r="C409" s="789">
        <v>0</v>
      </c>
      <c r="D409" s="785">
        <v>20505</v>
      </c>
      <c r="E409" s="783" t="s">
        <v>2600</v>
      </c>
      <c r="F409" s="784">
        <f>SUM(F410:F412)</f>
        <v>0</v>
      </c>
    </row>
    <row r="410" ht="18" customHeight="1" spans="1:6">
      <c r="A410" s="782">
        <v>103045050</v>
      </c>
      <c r="B410" s="788" t="s">
        <v>2703</v>
      </c>
      <c r="C410" s="789">
        <v>0</v>
      </c>
      <c r="D410" s="785">
        <v>2050501</v>
      </c>
      <c r="E410" s="788" t="s">
        <v>2602</v>
      </c>
      <c r="F410" s="789">
        <v>0</v>
      </c>
    </row>
    <row r="411" ht="18" customHeight="1" spans="1:6">
      <c r="A411" s="782">
        <v>1030451</v>
      </c>
      <c r="B411" s="788" t="s">
        <v>2705</v>
      </c>
      <c r="C411" s="784">
        <f>SUM(C412:C415)</f>
        <v>0</v>
      </c>
      <c r="D411" s="785">
        <v>2050502</v>
      </c>
      <c r="E411" s="788" t="s">
        <v>2604</v>
      </c>
      <c r="F411" s="789">
        <v>0</v>
      </c>
    </row>
    <row r="412" ht="18" customHeight="1" spans="1:6">
      <c r="A412" s="782">
        <v>103045101</v>
      </c>
      <c r="B412" s="788" t="s">
        <v>2707</v>
      </c>
      <c r="C412" s="789">
        <v>0</v>
      </c>
      <c r="D412" s="785">
        <v>2050599</v>
      </c>
      <c r="E412" s="788" t="s">
        <v>2606</v>
      </c>
      <c r="F412" s="789">
        <v>0</v>
      </c>
    </row>
    <row r="413" ht="18" customHeight="1" spans="1:6">
      <c r="A413" s="782">
        <v>103045102</v>
      </c>
      <c r="B413" s="788" t="s">
        <v>2709</v>
      </c>
      <c r="C413" s="789">
        <v>0</v>
      </c>
      <c r="D413" s="785">
        <v>20506</v>
      </c>
      <c r="E413" s="783" t="s">
        <v>2608</v>
      </c>
      <c r="F413" s="784">
        <f>SUM(F414:F416)</f>
        <v>0</v>
      </c>
    </row>
    <row r="414" ht="18" customHeight="1" spans="1:6">
      <c r="A414" s="782">
        <v>103045103</v>
      </c>
      <c r="B414" s="788" t="s">
        <v>2711</v>
      </c>
      <c r="C414" s="789">
        <v>0</v>
      </c>
      <c r="D414" s="785">
        <v>2050601</v>
      </c>
      <c r="E414" s="788" t="s">
        <v>2610</v>
      </c>
      <c r="F414" s="789">
        <v>0</v>
      </c>
    </row>
    <row r="415" ht="18" customHeight="1" spans="1:6">
      <c r="A415" s="782">
        <v>103045150</v>
      </c>
      <c r="B415" s="788" t="s">
        <v>2713</v>
      </c>
      <c r="C415" s="789">
        <v>0</v>
      </c>
      <c r="D415" s="785">
        <v>2050602</v>
      </c>
      <c r="E415" s="788" t="s">
        <v>2612</v>
      </c>
      <c r="F415" s="789">
        <v>0</v>
      </c>
    </row>
    <row r="416" ht="18" customHeight="1" spans="1:6">
      <c r="A416" s="782">
        <v>1030452</v>
      </c>
      <c r="B416" s="788" t="s">
        <v>4044</v>
      </c>
      <c r="C416" s="784">
        <f>SUM(C417:C420)</f>
        <v>0</v>
      </c>
      <c r="D416" s="785">
        <v>2050699</v>
      </c>
      <c r="E416" s="788" t="s">
        <v>2613</v>
      </c>
      <c r="F416" s="789">
        <v>0</v>
      </c>
    </row>
    <row r="417" ht="18" customHeight="1" spans="1:6">
      <c r="A417" s="782">
        <v>103045201</v>
      </c>
      <c r="B417" s="788" t="s">
        <v>2716</v>
      </c>
      <c r="C417" s="789">
        <v>0</v>
      </c>
      <c r="D417" s="785">
        <v>20507</v>
      </c>
      <c r="E417" s="783" t="s">
        <v>2615</v>
      </c>
      <c r="F417" s="784">
        <f>SUM(F418:F420)</f>
        <v>439</v>
      </c>
    </row>
    <row r="418" ht="18" customHeight="1" spans="1:6">
      <c r="A418" s="782">
        <v>103045202</v>
      </c>
      <c r="B418" s="788" t="s">
        <v>2718</v>
      </c>
      <c r="C418" s="789">
        <v>0</v>
      </c>
      <c r="D418" s="785">
        <v>2050701</v>
      </c>
      <c r="E418" s="788" t="s">
        <v>2617</v>
      </c>
      <c r="F418" s="789">
        <v>439</v>
      </c>
    </row>
    <row r="419" ht="18" customHeight="1" spans="1:6">
      <c r="A419" s="782">
        <v>103045203</v>
      </c>
      <c r="B419" s="788" t="s">
        <v>2478</v>
      </c>
      <c r="C419" s="789">
        <v>0</v>
      </c>
      <c r="D419" s="785">
        <v>2050702</v>
      </c>
      <c r="E419" s="788" t="s">
        <v>2619</v>
      </c>
      <c r="F419" s="789">
        <v>0</v>
      </c>
    </row>
    <row r="420" ht="18" customHeight="1" spans="1:6">
      <c r="A420" s="782">
        <v>103045250</v>
      </c>
      <c r="B420" s="788" t="s">
        <v>4045</v>
      </c>
      <c r="C420" s="789">
        <v>0</v>
      </c>
      <c r="D420" s="785">
        <v>2050799</v>
      </c>
      <c r="E420" s="788" t="s">
        <v>2620</v>
      </c>
      <c r="F420" s="789">
        <v>0</v>
      </c>
    </row>
    <row r="421" ht="18" customHeight="1" spans="1:6">
      <c r="A421" s="782">
        <v>1030455</v>
      </c>
      <c r="B421" s="788" t="s">
        <v>2722</v>
      </c>
      <c r="C421" s="784">
        <f>SUM(C422:C423)</f>
        <v>0</v>
      </c>
      <c r="D421" s="785">
        <v>20508</v>
      </c>
      <c r="E421" s="783" t="s">
        <v>2622</v>
      </c>
      <c r="F421" s="784">
        <f>SUM(F422:F426)</f>
        <v>348</v>
      </c>
    </row>
    <row r="422" ht="18" customHeight="1" spans="1:6">
      <c r="A422" s="782">
        <v>103045501</v>
      </c>
      <c r="B422" s="788" t="s">
        <v>2724</v>
      </c>
      <c r="C422" s="789">
        <v>0</v>
      </c>
      <c r="D422" s="785">
        <v>2050801</v>
      </c>
      <c r="E422" s="788" t="s">
        <v>2624</v>
      </c>
      <c r="F422" s="789">
        <v>143</v>
      </c>
    </row>
    <row r="423" ht="18" customHeight="1" spans="1:6">
      <c r="A423" s="782">
        <v>103045550</v>
      </c>
      <c r="B423" s="788" t="s">
        <v>2726</v>
      </c>
      <c r="C423" s="789">
        <v>0</v>
      </c>
      <c r="D423" s="785">
        <v>2050802</v>
      </c>
      <c r="E423" s="788" t="s">
        <v>2625</v>
      </c>
      <c r="F423" s="789">
        <v>205</v>
      </c>
    </row>
    <row r="424" ht="18" customHeight="1" spans="1:6">
      <c r="A424" s="782">
        <v>1030456</v>
      </c>
      <c r="B424" s="788" t="s">
        <v>2728</v>
      </c>
      <c r="C424" s="784">
        <f t="shared" ref="C424:C428" si="0">C425</f>
        <v>0</v>
      </c>
      <c r="D424" s="785">
        <v>2050803</v>
      </c>
      <c r="E424" s="788" t="s">
        <v>2627</v>
      </c>
      <c r="F424" s="789">
        <v>0</v>
      </c>
    </row>
    <row r="425" ht="18" customHeight="1" spans="1:6">
      <c r="A425" s="782">
        <v>103045650</v>
      </c>
      <c r="B425" s="788" t="s">
        <v>2730</v>
      </c>
      <c r="C425" s="789">
        <v>0</v>
      </c>
      <c r="D425" s="785">
        <v>2050804</v>
      </c>
      <c r="E425" s="788" t="s">
        <v>2629</v>
      </c>
      <c r="F425" s="789">
        <v>0</v>
      </c>
    </row>
    <row r="426" ht="18" customHeight="1" spans="1:6">
      <c r="A426" s="782">
        <v>1030457</v>
      </c>
      <c r="B426" s="788" t="s">
        <v>2732</v>
      </c>
      <c r="C426" s="784">
        <f t="shared" si="0"/>
        <v>0</v>
      </c>
      <c r="D426" s="785">
        <v>2050899</v>
      </c>
      <c r="E426" s="788" t="s">
        <v>2631</v>
      </c>
      <c r="F426" s="789">
        <v>0</v>
      </c>
    </row>
    <row r="427" ht="18" customHeight="1" spans="1:6">
      <c r="A427" s="782">
        <v>103045750</v>
      </c>
      <c r="B427" s="788" t="s">
        <v>2734</v>
      </c>
      <c r="C427" s="789">
        <v>0</v>
      </c>
      <c r="D427" s="785">
        <v>20509</v>
      </c>
      <c r="E427" s="783" t="s">
        <v>2633</v>
      </c>
      <c r="F427" s="784">
        <f>SUM(F428:F433)</f>
        <v>641</v>
      </c>
    </row>
    <row r="428" ht="18" customHeight="1" spans="1:6">
      <c r="A428" s="782">
        <v>1030458</v>
      </c>
      <c r="B428" s="788" t="s">
        <v>2736</v>
      </c>
      <c r="C428" s="784">
        <f t="shared" si="0"/>
        <v>0</v>
      </c>
      <c r="D428" s="785">
        <v>2050901</v>
      </c>
      <c r="E428" s="788" t="s">
        <v>2635</v>
      </c>
      <c r="F428" s="789">
        <v>0</v>
      </c>
    </row>
    <row r="429" ht="18" customHeight="1" spans="1:6">
      <c r="A429" s="782">
        <v>103045850</v>
      </c>
      <c r="B429" s="788" t="s">
        <v>2738</v>
      </c>
      <c r="C429" s="789">
        <v>0</v>
      </c>
      <c r="D429" s="785">
        <v>2050902</v>
      </c>
      <c r="E429" s="788" t="s">
        <v>2637</v>
      </c>
      <c r="F429" s="789">
        <v>0</v>
      </c>
    </row>
    <row r="430" ht="18" customHeight="1" spans="1:6">
      <c r="A430" s="782">
        <v>1030459</v>
      </c>
      <c r="B430" s="788" t="s">
        <v>2740</v>
      </c>
      <c r="C430" s="784">
        <f>SUM(C431:C432)</f>
        <v>0</v>
      </c>
      <c r="D430" s="785">
        <v>2050903</v>
      </c>
      <c r="E430" s="788" t="s">
        <v>2638</v>
      </c>
      <c r="F430" s="789">
        <v>0</v>
      </c>
    </row>
    <row r="431" ht="18" customHeight="1" spans="1:6">
      <c r="A431" s="782">
        <v>103045902</v>
      </c>
      <c r="B431" s="788" t="s">
        <v>2742</v>
      </c>
      <c r="C431" s="789">
        <v>0</v>
      </c>
      <c r="D431" s="785">
        <v>2050904</v>
      </c>
      <c r="E431" s="788" t="s">
        <v>2640</v>
      </c>
      <c r="F431" s="789">
        <v>0</v>
      </c>
    </row>
    <row r="432" ht="18" customHeight="1" spans="1:6">
      <c r="A432" s="782">
        <v>103045950</v>
      </c>
      <c r="B432" s="788" t="s">
        <v>2744</v>
      </c>
      <c r="C432" s="789">
        <v>0</v>
      </c>
      <c r="D432" s="785">
        <v>2050905</v>
      </c>
      <c r="E432" s="788" t="s">
        <v>2642</v>
      </c>
      <c r="F432" s="789">
        <v>0</v>
      </c>
    </row>
    <row r="433" ht="18" customHeight="1" spans="1:6">
      <c r="A433" s="782">
        <v>1030461</v>
      </c>
      <c r="B433" s="788" t="s">
        <v>2746</v>
      </c>
      <c r="C433" s="784">
        <f>SUM(C434:C435)</f>
        <v>0</v>
      </c>
      <c r="D433" s="785">
        <v>2050999</v>
      </c>
      <c r="E433" s="788" t="s">
        <v>2644</v>
      </c>
      <c r="F433" s="789">
        <v>641</v>
      </c>
    </row>
    <row r="434" ht="18" customHeight="1" spans="1:6">
      <c r="A434" s="782">
        <v>103046101</v>
      </c>
      <c r="B434" s="788" t="s">
        <v>2478</v>
      </c>
      <c r="C434" s="789">
        <v>0</v>
      </c>
      <c r="D434" s="785">
        <v>20599</v>
      </c>
      <c r="E434" s="783" t="s">
        <v>2646</v>
      </c>
      <c r="F434" s="784">
        <f>F435</f>
        <v>0</v>
      </c>
    </row>
    <row r="435" ht="18" customHeight="1" spans="1:6">
      <c r="A435" s="782">
        <v>103046150</v>
      </c>
      <c r="B435" s="788" t="s">
        <v>2749</v>
      </c>
      <c r="C435" s="789">
        <v>0</v>
      </c>
      <c r="D435" s="785">
        <v>2059999</v>
      </c>
      <c r="E435" s="788" t="s">
        <v>2648</v>
      </c>
      <c r="F435" s="789">
        <v>0</v>
      </c>
    </row>
    <row r="436" ht="18" customHeight="1" spans="1:6">
      <c r="A436" s="782">
        <v>1030499</v>
      </c>
      <c r="B436" s="788" t="s">
        <v>2750</v>
      </c>
      <c r="C436" s="784">
        <f>SUM(C437:C438)</f>
        <v>0</v>
      </c>
      <c r="D436" s="785">
        <v>206</v>
      </c>
      <c r="E436" s="783" t="s">
        <v>699</v>
      </c>
      <c r="F436" s="784">
        <f>SUM(F437,F442,F451,F457,F462,F467,F472,F479,F483,F487)</f>
        <v>1078</v>
      </c>
    </row>
    <row r="437" ht="18" customHeight="1" spans="1:6">
      <c r="A437" s="782">
        <v>103049901</v>
      </c>
      <c r="B437" s="788" t="s">
        <v>2752</v>
      </c>
      <c r="C437" s="789">
        <v>0</v>
      </c>
      <c r="D437" s="785">
        <v>20601</v>
      </c>
      <c r="E437" s="783" t="s">
        <v>2651</v>
      </c>
      <c r="F437" s="784">
        <f>SUM(F438:F441)</f>
        <v>118</v>
      </c>
    </row>
    <row r="438" ht="18" customHeight="1" spans="1:6">
      <c r="A438" s="782">
        <v>103049950</v>
      </c>
      <c r="B438" s="788" t="s">
        <v>2753</v>
      </c>
      <c r="C438" s="789">
        <v>0</v>
      </c>
      <c r="D438" s="785">
        <v>2060101</v>
      </c>
      <c r="E438" s="788" t="s">
        <v>1980</v>
      </c>
      <c r="F438" s="789">
        <v>115</v>
      </c>
    </row>
    <row r="439" ht="18" customHeight="1" spans="1:6">
      <c r="A439" s="782">
        <v>10305</v>
      </c>
      <c r="B439" s="783" t="s">
        <v>2754</v>
      </c>
      <c r="C439" s="784">
        <f>C440+C471+C476+C477</f>
        <v>1950</v>
      </c>
      <c r="D439" s="785">
        <v>2060102</v>
      </c>
      <c r="E439" s="788" t="s">
        <v>1982</v>
      </c>
      <c r="F439" s="789">
        <v>3</v>
      </c>
    </row>
    <row r="440" ht="18" customHeight="1" spans="1:6">
      <c r="A440" s="782">
        <v>1030501</v>
      </c>
      <c r="B440" s="788" t="s">
        <v>2755</v>
      </c>
      <c r="C440" s="784">
        <f>SUM(C441:C470)</f>
        <v>1950</v>
      </c>
      <c r="D440" s="785">
        <v>2060103</v>
      </c>
      <c r="E440" s="788" t="s">
        <v>1984</v>
      </c>
      <c r="F440" s="789">
        <v>0</v>
      </c>
    </row>
    <row r="441" ht="18" customHeight="1" spans="1:6">
      <c r="A441" s="782">
        <v>103050101</v>
      </c>
      <c r="B441" s="788" t="s">
        <v>2757</v>
      </c>
      <c r="C441" s="789">
        <v>735</v>
      </c>
      <c r="D441" s="785">
        <v>2060199</v>
      </c>
      <c r="E441" s="788" t="s">
        <v>2656</v>
      </c>
      <c r="F441" s="789">
        <v>0</v>
      </c>
    </row>
    <row r="442" ht="18" customHeight="1" spans="1:6">
      <c r="A442" s="782">
        <v>103050102</v>
      </c>
      <c r="B442" s="788" t="s">
        <v>2759</v>
      </c>
      <c r="C442" s="789">
        <v>0</v>
      </c>
      <c r="D442" s="785">
        <v>20602</v>
      </c>
      <c r="E442" s="783" t="s">
        <v>2658</v>
      </c>
      <c r="F442" s="784">
        <f>SUM(F443:F450)</f>
        <v>0</v>
      </c>
    </row>
    <row r="443" ht="18" customHeight="1" spans="1:6">
      <c r="A443" s="782">
        <v>103050103</v>
      </c>
      <c r="B443" s="788" t="s">
        <v>2761</v>
      </c>
      <c r="C443" s="789">
        <v>0</v>
      </c>
      <c r="D443" s="785">
        <v>2060201</v>
      </c>
      <c r="E443" s="788" t="s">
        <v>2660</v>
      </c>
      <c r="F443" s="789">
        <v>0</v>
      </c>
    </row>
    <row r="444" ht="18" customHeight="1" spans="1:6">
      <c r="A444" s="782">
        <v>103050105</v>
      </c>
      <c r="B444" s="788" t="s">
        <v>2763</v>
      </c>
      <c r="C444" s="789">
        <v>0</v>
      </c>
      <c r="D444" s="785">
        <v>2060203</v>
      </c>
      <c r="E444" s="788" t="s">
        <v>2662</v>
      </c>
      <c r="F444" s="789">
        <v>0</v>
      </c>
    </row>
    <row r="445" ht="18" customHeight="1" spans="1:6">
      <c r="A445" s="782">
        <v>103050107</v>
      </c>
      <c r="B445" s="788" t="s">
        <v>2765</v>
      </c>
      <c r="C445" s="789">
        <v>0</v>
      </c>
      <c r="D445" s="785">
        <v>2060204</v>
      </c>
      <c r="E445" s="788" t="s">
        <v>2663</v>
      </c>
      <c r="F445" s="789">
        <v>0</v>
      </c>
    </row>
    <row r="446" ht="18" customHeight="1" spans="1:6">
      <c r="A446" s="782">
        <v>103050108</v>
      </c>
      <c r="B446" s="788" t="s">
        <v>2767</v>
      </c>
      <c r="C446" s="789">
        <v>0</v>
      </c>
      <c r="D446" s="785">
        <v>2060205</v>
      </c>
      <c r="E446" s="788" t="s">
        <v>2665</v>
      </c>
      <c r="F446" s="789">
        <v>0</v>
      </c>
    </row>
    <row r="447" ht="18" customHeight="1" spans="1:6">
      <c r="A447" s="782">
        <v>103050109</v>
      </c>
      <c r="B447" s="788" t="s">
        <v>2769</v>
      </c>
      <c r="C447" s="789">
        <v>0</v>
      </c>
      <c r="D447" s="785">
        <v>2060206</v>
      </c>
      <c r="E447" s="788" t="s">
        <v>2667</v>
      </c>
      <c r="F447" s="789">
        <v>0</v>
      </c>
    </row>
    <row r="448" ht="18" customHeight="1" spans="1:6">
      <c r="A448" s="782">
        <v>103050110</v>
      </c>
      <c r="B448" s="788" t="s">
        <v>2771</v>
      </c>
      <c r="C448" s="789">
        <v>48</v>
      </c>
      <c r="D448" s="785">
        <v>2060207</v>
      </c>
      <c r="E448" s="788" t="s">
        <v>2669</v>
      </c>
      <c r="F448" s="789">
        <v>0</v>
      </c>
    </row>
    <row r="449" ht="18" customHeight="1" spans="1:6">
      <c r="A449" s="782">
        <v>103050111</v>
      </c>
      <c r="B449" s="788" t="s">
        <v>2773</v>
      </c>
      <c r="C449" s="789">
        <v>0</v>
      </c>
      <c r="D449" s="785">
        <v>2060208</v>
      </c>
      <c r="E449" s="788" t="s">
        <v>2671</v>
      </c>
      <c r="F449" s="789">
        <v>0</v>
      </c>
    </row>
    <row r="450" ht="18" customHeight="1" spans="1:6">
      <c r="A450" s="782">
        <v>103050112</v>
      </c>
      <c r="B450" s="788" t="s">
        <v>2775</v>
      </c>
      <c r="C450" s="789">
        <v>0</v>
      </c>
      <c r="D450" s="785">
        <v>2060299</v>
      </c>
      <c r="E450" s="788" t="s">
        <v>2673</v>
      </c>
      <c r="F450" s="789">
        <v>0</v>
      </c>
    </row>
    <row r="451" ht="18" customHeight="1" spans="1:6">
      <c r="A451" s="782">
        <v>103050113</v>
      </c>
      <c r="B451" s="788" t="s">
        <v>4046</v>
      </c>
      <c r="C451" s="789">
        <v>0</v>
      </c>
      <c r="D451" s="785">
        <v>20603</v>
      </c>
      <c r="E451" s="783" t="s">
        <v>2674</v>
      </c>
      <c r="F451" s="784">
        <f>SUM(F452:F456)</f>
        <v>0</v>
      </c>
    </row>
    <row r="452" ht="18" customHeight="1" spans="1:6">
      <c r="A452" s="782">
        <v>103050114</v>
      </c>
      <c r="B452" s="788" t="s">
        <v>2779</v>
      </c>
      <c r="C452" s="789">
        <v>0</v>
      </c>
      <c r="D452" s="785">
        <v>2060301</v>
      </c>
      <c r="E452" s="788" t="s">
        <v>2660</v>
      </c>
      <c r="F452" s="789">
        <v>0</v>
      </c>
    </row>
    <row r="453" ht="18" customHeight="1" spans="1:6">
      <c r="A453" s="782">
        <v>103050115</v>
      </c>
      <c r="B453" s="788" t="s">
        <v>2781</v>
      </c>
      <c r="C453" s="789">
        <v>0</v>
      </c>
      <c r="D453" s="785">
        <v>2060302</v>
      </c>
      <c r="E453" s="788" t="s">
        <v>2677</v>
      </c>
      <c r="F453" s="789">
        <v>0</v>
      </c>
    </row>
    <row r="454" ht="18" customHeight="1" spans="1:6">
      <c r="A454" s="782">
        <v>103050116</v>
      </c>
      <c r="B454" s="788" t="s">
        <v>2782</v>
      </c>
      <c r="C454" s="789">
        <v>0</v>
      </c>
      <c r="D454" s="795">
        <v>2060303</v>
      </c>
      <c r="E454" s="796" t="s">
        <v>2679</v>
      </c>
      <c r="F454" s="797">
        <v>0</v>
      </c>
    </row>
    <row r="455" ht="18" customHeight="1" spans="1:6">
      <c r="A455" s="782">
        <v>103050117</v>
      </c>
      <c r="B455" s="788" t="s">
        <v>2783</v>
      </c>
      <c r="C455" s="789">
        <v>0</v>
      </c>
      <c r="D455" s="785">
        <v>2060304</v>
      </c>
      <c r="E455" s="788" t="s">
        <v>2681</v>
      </c>
      <c r="F455" s="789">
        <v>0</v>
      </c>
    </row>
    <row r="456" ht="18" customHeight="1" spans="1:6">
      <c r="A456" s="782">
        <v>103050119</v>
      </c>
      <c r="B456" s="788" t="s">
        <v>2784</v>
      </c>
      <c r="C456" s="789">
        <v>0</v>
      </c>
      <c r="D456" s="785">
        <v>2060399</v>
      </c>
      <c r="E456" s="788" t="s">
        <v>2683</v>
      </c>
      <c r="F456" s="789">
        <v>0</v>
      </c>
    </row>
    <row r="457" ht="18" customHeight="1" spans="1:6">
      <c r="A457" s="782">
        <v>103050120</v>
      </c>
      <c r="B457" s="788" t="s">
        <v>2786</v>
      </c>
      <c r="C457" s="789">
        <v>0</v>
      </c>
      <c r="D457" s="785">
        <v>20604</v>
      </c>
      <c r="E457" s="783" t="s">
        <v>2685</v>
      </c>
      <c r="F457" s="784">
        <f>SUM(F458:F461)</f>
        <v>803</v>
      </c>
    </row>
    <row r="458" ht="18" customHeight="1" spans="1:6">
      <c r="A458" s="782">
        <v>103050121</v>
      </c>
      <c r="B458" s="788" t="s">
        <v>2788</v>
      </c>
      <c r="C458" s="789">
        <v>0</v>
      </c>
      <c r="D458" s="785">
        <v>2060401</v>
      </c>
      <c r="E458" s="788" t="s">
        <v>2660</v>
      </c>
      <c r="F458" s="789">
        <v>0</v>
      </c>
    </row>
    <row r="459" ht="18" customHeight="1" spans="1:6">
      <c r="A459" s="782">
        <v>103050122</v>
      </c>
      <c r="B459" s="788" t="s">
        <v>2790</v>
      </c>
      <c r="C459" s="789">
        <v>0</v>
      </c>
      <c r="D459" s="785">
        <v>2060404</v>
      </c>
      <c r="E459" s="788" t="s">
        <v>2688</v>
      </c>
      <c r="F459" s="789">
        <v>803</v>
      </c>
    </row>
    <row r="460" ht="18" customHeight="1" spans="1:6">
      <c r="A460" s="782">
        <v>103050123</v>
      </c>
      <c r="B460" s="788" t="s">
        <v>2792</v>
      </c>
      <c r="C460" s="789">
        <v>110</v>
      </c>
      <c r="D460" s="785">
        <v>2060405</v>
      </c>
      <c r="E460" s="788" t="s">
        <v>2690</v>
      </c>
      <c r="F460" s="789">
        <v>0</v>
      </c>
    </row>
    <row r="461" ht="18" customHeight="1" spans="1:6">
      <c r="A461" s="782">
        <v>103050124</v>
      </c>
      <c r="B461" s="788" t="s">
        <v>2794</v>
      </c>
      <c r="C461" s="789">
        <v>0</v>
      </c>
      <c r="D461" s="785">
        <v>2060499</v>
      </c>
      <c r="E461" s="788" t="s">
        <v>2692</v>
      </c>
      <c r="F461" s="789">
        <v>0</v>
      </c>
    </row>
    <row r="462" ht="18" customHeight="1" spans="1:6">
      <c r="A462" s="782">
        <v>103050125</v>
      </c>
      <c r="B462" s="788" t="s">
        <v>2795</v>
      </c>
      <c r="C462" s="789">
        <v>0</v>
      </c>
      <c r="D462" s="785">
        <v>20605</v>
      </c>
      <c r="E462" s="783" t="s">
        <v>2693</v>
      </c>
      <c r="F462" s="784">
        <f>SUM(F463:F466)</f>
        <v>0</v>
      </c>
    </row>
    <row r="463" ht="18" customHeight="1" spans="1:6">
      <c r="A463" s="782">
        <v>103050126</v>
      </c>
      <c r="B463" s="788" t="s">
        <v>2796</v>
      </c>
      <c r="C463" s="790">
        <v>0</v>
      </c>
      <c r="D463" s="785">
        <v>2060501</v>
      </c>
      <c r="E463" s="788" t="s">
        <v>2660</v>
      </c>
      <c r="F463" s="789">
        <v>0</v>
      </c>
    </row>
    <row r="464" ht="18" customHeight="1" spans="1:6">
      <c r="A464" s="782">
        <v>103050127</v>
      </c>
      <c r="B464" s="788" t="s">
        <v>2797</v>
      </c>
      <c r="C464" s="789">
        <v>0</v>
      </c>
      <c r="D464" s="785">
        <v>2060502</v>
      </c>
      <c r="E464" s="788" t="s">
        <v>2696</v>
      </c>
      <c r="F464" s="789">
        <v>0</v>
      </c>
    </row>
    <row r="465" ht="18" customHeight="1" spans="1:6">
      <c r="A465" s="782">
        <v>103050128</v>
      </c>
      <c r="B465" s="788" t="s">
        <v>2799</v>
      </c>
      <c r="C465" s="791">
        <v>0</v>
      </c>
      <c r="D465" s="785">
        <v>2060503</v>
      </c>
      <c r="E465" s="788" t="s">
        <v>2698</v>
      </c>
      <c r="F465" s="789">
        <v>0</v>
      </c>
    </row>
    <row r="466" ht="18" customHeight="1" spans="1:6">
      <c r="A466" s="782">
        <v>103050129</v>
      </c>
      <c r="B466" s="788" t="s">
        <v>2801</v>
      </c>
      <c r="C466" s="789">
        <v>0</v>
      </c>
      <c r="D466" s="785">
        <v>2060599</v>
      </c>
      <c r="E466" s="788" t="s">
        <v>2700</v>
      </c>
      <c r="F466" s="789">
        <v>0</v>
      </c>
    </row>
    <row r="467" ht="18" customHeight="1" spans="1:6">
      <c r="A467" s="782">
        <v>103050130</v>
      </c>
      <c r="B467" s="788" t="s">
        <v>2803</v>
      </c>
      <c r="C467" s="789">
        <v>0</v>
      </c>
      <c r="D467" s="785">
        <v>20606</v>
      </c>
      <c r="E467" s="783" t="s">
        <v>2702</v>
      </c>
      <c r="F467" s="784">
        <f>SUM(F468:F471)</f>
        <v>0</v>
      </c>
    </row>
    <row r="468" ht="18" customHeight="1" spans="1:6">
      <c r="A468" s="782">
        <v>103050131</v>
      </c>
      <c r="B468" s="788" t="s">
        <v>2805</v>
      </c>
      <c r="C468" s="789">
        <v>62</v>
      </c>
      <c r="D468" s="785">
        <v>2060601</v>
      </c>
      <c r="E468" s="788" t="s">
        <v>2704</v>
      </c>
      <c r="F468" s="789">
        <v>0</v>
      </c>
    </row>
    <row r="469" ht="18" customHeight="1" spans="1:6">
      <c r="A469" s="782">
        <v>103050132</v>
      </c>
      <c r="B469" s="788" t="s">
        <v>2807</v>
      </c>
      <c r="C469" s="789">
        <v>0</v>
      </c>
      <c r="D469" s="785">
        <v>2060602</v>
      </c>
      <c r="E469" s="788" t="s">
        <v>2706</v>
      </c>
      <c r="F469" s="789">
        <v>0</v>
      </c>
    </row>
    <row r="470" ht="18" customHeight="1" spans="1:6">
      <c r="A470" s="782">
        <v>103050199</v>
      </c>
      <c r="B470" s="788" t="s">
        <v>2811</v>
      </c>
      <c r="C470" s="789">
        <v>995</v>
      </c>
      <c r="D470" s="785">
        <v>2060603</v>
      </c>
      <c r="E470" s="788" t="s">
        <v>2708</v>
      </c>
      <c r="F470" s="789">
        <v>0</v>
      </c>
    </row>
    <row r="471" ht="18" customHeight="1" spans="1:6">
      <c r="A471" s="782">
        <v>1030502</v>
      </c>
      <c r="B471" s="788" t="s">
        <v>2813</v>
      </c>
      <c r="C471" s="784">
        <f>SUM(C472:C475)</f>
        <v>0</v>
      </c>
      <c r="D471" s="785">
        <v>2060699</v>
      </c>
      <c r="E471" s="788" t="s">
        <v>2710</v>
      </c>
      <c r="F471" s="789">
        <v>0</v>
      </c>
    </row>
    <row r="472" ht="18" customHeight="1" spans="1:6">
      <c r="A472" s="782">
        <v>103050201</v>
      </c>
      <c r="B472" s="788" t="s">
        <v>2814</v>
      </c>
      <c r="C472" s="789">
        <v>0</v>
      </c>
      <c r="D472" s="785">
        <v>20607</v>
      </c>
      <c r="E472" s="783" t="s">
        <v>2712</v>
      </c>
      <c r="F472" s="784">
        <f>SUM(F473:F478)</f>
        <v>157</v>
      </c>
    </row>
    <row r="473" ht="18" customHeight="1" spans="1:6">
      <c r="A473" s="782">
        <v>103050202</v>
      </c>
      <c r="B473" s="788" t="s">
        <v>2815</v>
      </c>
      <c r="C473" s="789">
        <v>0</v>
      </c>
      <c r="D473" s="785">
        <v>2060701</v>
      </c>
      <c r="E473" s="788" t="s">
        <v>2660</v>
      </c>
      <c r="F473" s="789">
        <v>0</v>
      </c>
    </row>
    <row r="474" ht="18" customHeight="1" spans="1:6">
      <c r="A474" s="782">
        <v>103050203</v>
      </c>
      <c r="B474" s="788" t="s">
        <v>2816</v>
      </c>
      <c r="C474" s="789">
        <v>0</v>
      </c>
      <c r="D474" s="785">
        <v>2060702</v>
      </c>
      <c r="E474" s="788" t="s">
        <v>2715</v>
      </c>
      <c r="F474" s="789">
        <v>157</v>
      </c>
    </row>
    <row r="475" ht="18" customHeight="1" spans="1:6">
      <c r="A475" s="782">
        <v>103050299</v>
      </c>
      <c r="B475" s="788" t="s">
        <v>2818</v>
      </c>
      <c r="C475" s="790">
        <v>0</v>
      </c>
      <c r="D475" s="785">
        <v>2060703</v>
      </c>
      <c r="E475" s="788" t="s">
        <v>2717</v>
      </c>
      <c r="F475" s="789">
        <v>0</v>
      </c>
    </row>
    <row r="476" ht="18" customHeight="1" spans="1:6">
      <c r="A476" s="782">
        <v>1030503</v>
      </c>
      <c r="B476" s="788" t="s">
        <v>2820</v>
      </c>
      <c r="C476" s="789">
        <v>0</v>
      </c>
      <c r="D476" s="785">
        <v>2060704</v>
      </c>
      <c r="E476" s="788" t="s">
        <v>2719</v>
      </c>
      <c r="F476" s="789">
        <v>0</v>
      </c>
    </row>
    <row r="477" ht="18" customHeight="1" spans="1:6">
      <c r="A477" s="782">
        <v>1030509</v>
      </c>
      <c r="B477" s="788" t="s">
        <v>2822</v>
      </c>
      <c r="C477" s="791">
        <v>0</v>
      </c>
      <c r="D477" s="785">
        <v>2060705</v>
      </c>
      <c r="E477" s="788" t="s">
        <v>2721</v>
      </c>
      <c r="F477" s="789">
        <v>0</v>
      </c>
    </row>
    <row r="478" ht="18" customHeight="1" spans="1:6">
      <c r="A478" s="782">
        <v>10306</v>
      </c>
      <c r="B478" s="783" t="s">
        <v>2824</v>
      </c>
      <c r="C478" s="784">
        <f>C479+C483+C486+C488+C490+C491+C495+C496</f>
        <v>0</v>
      </c>
      <c r="D478" s="785">
        <v>2060799</v>
      </c>
      <c r="E478" s="788" t="s">
        <v>2723</v>
      </c>
      <c r="F478" s="789">
        <v>0</v>
      </c>
    </row>
    <row r="479" ht="18" customHeight="1" spans="1:6">
      <c r="A479" s="782">
        <v>1030601</v>
      </c>
      <c r="B479" s="788" t="s">
        <v>2826</v>
      </c>
      <c r="C479" s="784">
        <f>C480+C481+C482</f>
        <v>0</v>
      </c>
      <c r="D479" s="785">
        <v>20608</v>
      </c>
      <c r="E479" s="783" t="s">
        <v>2725</v>
      </c>
      <c r="F479" s="784">
        <f>SUM(F480:F482)</f>
        <v>0</v>
      </c>
    </row>
    <row r="480" ht="18" customHeight="1" spans="1:6">
      <c r="A480" s="782">
        <v>103060101</v>
      </c>
      <c r="B480" s="788" t="s">
        <v>2828</v>
      </c>
      <c r="C480" s="789">
        <v>0</v>
      </c>
      <c r="D480" s="785">
        <v>2060801</v>
      </c>
      <c r="E480" s="788" t="s">
        <v>2727</v>
      </c>
      <c r="F480" s="789">
        <v>0</v>
      </c>
    </row>
    <row r="481" ht="18" customHeight="1" spans="1:6">
      <c r="A481" s="782">
        <v>103060102</v>
      </c>
      <c r="B481" s="788" t="s">
        <v>2829</v>
      </c>
      <c r="C481" s="789">
        <v>0</v>
      </c>
      <c r="D481" s="785">
        <v>2060802</v>
      </c>
      <c r="E481" s="788" t="s">
        <v>2729</v>
      </c>
      <c r="F481" s="789">
        <v>0</v>
      </c>
    </row>
    <row r="482" ht="18" customHeight="1" spans="1:6">
      <c r="A482" s="782">
        <v>103060199</v>
      </c>
      <c r="B482" s="788" t="s">
        <v>2830</v>
      </c>
      <c r="C482" s="789">
        <v>0</v>
      </c>
      <c r="D482" s="785">
        <v>2060899</v>
      </c>
      <c r="E482" s="788" t="s">
        <v>2731</v>
      </c>
      <c r="F482" s="789">
        <v>0</v>
      </c>
    </row>
    <row r="483" ht="18" customHeight="1" spans="1:6">
      <c r="A483" s="782">
        <v>1030602</v>
      </c>
      <c r="B483" s="788" t="s">
        <v>2831</v>
      </c>
      <c r="C483" s="784">
        <f>C484+C485</f>
        <v>0</v>
      </c>
      <c r="D483" s="785">
        <v>20609</v>
      </c>
      <c r="E483" s="783" t="s">
        <v>2733</v>
      </c>
      <c r="F483" s="784">
        <f>F484+F485+F486</f>
        <v>0</v>
      </c>
    </row>
    <row r="484" ht="18" customHeight="1" spans="1:6">
      <c r="A484" s="782">
        <v>103060201</v>
      </c>
      <c r="B484" s="788" t="s">
        <v>2833</v>
      </c>
      <c r="C484" s="789">
        <v>0</v>
      </c>
      <c r="D484" s="785">
        <v>2060901</v>
      </c>
      <c r="E484" s="788" t="s">
        <v>2735</v>
      </c>
      <c r="F484" s="789">
        <v>0</v>
      </c>
    </row>
    <row r="485" ht="18" customHeight="1" spans="1:6">
      <c r="A485" s="782">
        <v>103060299</v>
      </c>
      <c r="B485" s="788" t="s">
        <v>2835</v>
      </c>
      <c r="C485" s="789">
        <v>0</v>
      </c>
      <c r="D485" s="785">
        <v>2060902</v>
      </c>
      <c r="E485" s="788" t="s">
        <v>2737</v>
      </c>
      <c r="F485" s="789">
        <v>0</v>
      </c>
    </row>
    <row r="486" ht="18" customHeight="1" spans="1:6">
      <c r="A486" s="782">
        <v>1030603</v>
      </c>
      <c r="B486" s="788" t="s">
        <v>2837</v>
      </c>
      <c r="C486" s="784">
        <f>C487</f>
        <v>0</v>
      </c>
      <c r="D486" s="785">
        <v>2060999</v>
      </c>
      <c r="E486" s="788" t="s">
        <v>2739</v>
      </c>
      <c r="F486" s="789">
        <v>0</v>
      </c>
    </row>
    <row r="487" ht="18" customHeight="1" spans="1:6">
      <c r="A487" s="782">
        <v>103060399</v>
      </c>
      <c r="B487" s="788" t="s">
        <v>2839</v>
      </c>
      <c r="C487" s="789">
        <v>0</v>
      </c>
      <c r="D487" s="785">
        <v>20699</v>
      </c>
      <c r="E487" s="783" t="s">
        <v>2741</v>
      </c>
      <c r="F487" s="784">
        <f>SUM(F488:F491)</f>
        <v>0</v>
      </c>
    </row>
    <row r="488" ht="18" customHeight="1" spans="1:6">
      <c r="A488" s="782">
        <v>1030604</v>
      </c>
      <c r="B488" s="788" t="s">
        <v>2841</v>
      </c>
      <c r="C488" s="784">
        <f>C489</f>
        <v>0</v>
      </c>
      <c r="D488" s="785">
        <v>2069901</v>
      </c>
      <c r="E488" s="788" t="s">
        <v>2743</v>
      </c>
      <c r="F488" s="789">
        <v>0</v>
      </c>
    </row>
    <row r="489" ht="18" customHeight="1" spans="1:6">
      <c r="A489" s="782">
        <v>103060499</v>
      </c>
      <c r="B489" s="788" t="s">
        <v>2843</v>
      </c>
      <c r="C489" s="789">
        <v>0</v>
      </c>
      <c r="D489" s="785">
        <v>2069902</v>
      </c>
      <c r="E489" s="788" t="s">
        <v>2745</v>
      </c>
      <c r="F489" s="789">
        <v>0</v>
      </c>
    </row>
    <row r="490" ht="18" customHeight="1" spans="1:6">
      <c r="A490" s="782">
        <v>1030605</v>
      </c>
      <c r="B490" s="788" t="s">
        <v>2845</v>
      </c>
      <c r="C490" s="789">
        <v>0</v>
      </c>
      <c r="D490" s="785">
        <v>2069903</v>
      </c>
      <c r="E490" s="788" t="s">
        <v>2747</v>
      </c>
      <c r="F490" s="789">
        <v>0</v>
      </c>
    </row>
    <row r="491" ht="18" customHeight="1" spans="1:6">
      <c r="A491" s="782">
        <v>1030606</v>
      </c>
      <c r="B491" s="788" t="s">
        <v>2847</v>
      </c>
      <c r="C491" s="784">
        <f>SUM(C492:C494)</f>
        <v>0</v>
      </c>
      <c r="D491" s="785">
        <v>2069999</v>
      </c>
      <c r="E491" s="788" t="s">
        <v>2748</v>
      </c>
      <c r="F491" s="789">
        <v>0</v>
      </c>
    </row>
    <row r="492" ht="18" customHeight="1" spans="1:6">
      <c r="A492" s="782">
        <v>103060601</v>
      </c>
      <c r="B492" s="788" t="s">
        <v>2849</v>
      </c>
      <c r="C492" s="789">
        <v>0</v>
      </c>
      <c r="D492" s="785">
        <v>207</v>
      </c>
      <c r="E492" s="783" t="s">
        <v>803</v>
      </c>
      <c r="F492" s="784">
        <f>SUM(F493,F509,F517,F528,F537,F545)</f>
        <v>2098</v>
      </c>
    </row>
    <row r="493" ht="18" customHeight="1" spans="1:6">
      <c r="A493" s="782">
        <v>103060602</v>
      </c>
      <c r="B493" s="788" t="s">
        <v>2851</v>
      </c>
      <c r="C493" s="789">
        <v>0</v>
      </c>
      <c r="D493" s="785">
        <v>20701</v>
      </c>
      <c r="E493" s="783" t="s">
        <v>2751</v>
      </c>
      <c r="F493" s="784">
        <f>SUM(F494:F508)</f>
        <v>1573</v>
      </c>
    </row>
    <row r="494" ht="18" customHeight="1" spans="1:6">
      <c r="A494" s="782">
        <v>103060699</v>
      </c>
      <c r="B494" s="788" t="s">
        <v>2852</v>
      </c>
      <c r="C494" s="789">
        <v>0</v>
      </c>
      <c r="D494" s="785">
        <v>2070101</v>
      </c>
      <c r="E494" s="788" t="s">
        <v>1980</v>
      </c>
      <c r="F494" s="789">
        <v>243</v>
      </c>
    </row>
    <row r="495" ht="18" customHeight="1" spans="1:6">
      <c r="A495" s="782">
        <v>1030607</v>
      </c>
      <c r="B495" s="788" t="s">
        <v>2853</v>
      </c>
      <c r="C495" s="789">
        <v>0</v>
      </c>
      <c r="D495" s="785">
        <v>2070102</v>
      </c>
      <c r="E495" s="788" t="s">
        <v>1982</v>
      </c>
      <c r="F495" s="789">
        <v>232</v>
      </c>
    </row>
    <row r="496" ht="18" customHeight="1" spans="1:6">
      <c r="A496" s="782">
        <v>1030699</v>
      </c>
      <c r="B496" s="788" t="s">
        <v>2854</v>
      </c>
      <c r="C496" s="789">
        <v>0</v>
      </c>
      <c r="D496" s="785">
        <v>2070103</v>
      </c>
      <c r="E496" s="788" t="s">
        <v>1984</v>
      </c>
      <c r="F496" s="789">
        <v>0</v>
      </c>
    </row>
    <row r="497" ht="18" customHeight="1" spans="1:6">
      <c r="A497" s="782">
        <v>10307</v>
      </c>
      <c r="B497" s="783" t="s">
        <v>2856</v>
      </c>
      <c r="C497" s="784">
        <f>SUM(C498,C501,C508:C510,C515,C521:C522,C525:C526,C529:C532,C537:C541,C544:C545,C549)</f>
        <v>19496</v>
      </c>
      <c r="D497" s="785">
        <v>2070104</v>
      </c>
      <c r="E497" s="788" t="s">
        <v>2756</v>
      </c>
      <c r="F497" s="789">
        <v>86</v>
      </c>
    </row>
    <row r="498" ht="18" customHeight="1" spans="1:6">
      <c r="A498" s="782">
        <v>1030701</v>
      </c>
      <c r="B498" s="788" t="s">
        <v>2858</v>
      </c>
      <c r="C498" s="786">
        <f>SUM(C499:C500)</f>
        <v>0</v>
      </c>
      <c r="D498" s="785">
        <v>2070105</v>
      </c>
      <c r="E498" s="788" t="s">
        <v>2758</v>
      </c>
      <c r="F498" s="789">
        <v>0</v>
      </c>
    </row>
    <row r="499" ht="18" customHeight="1" spans="1:6">
      <c r="A499" s="782">
        <v>103070101</v>
      </c>
      <c r="B499" s="788" t="s">
        <v>4047</v>
      </c>
      <c r="C499" s="789">
        <v>0</v>
      </c>
      <c r="D499" s="785">
        <v>2070106</v>
      </c>
      <c r="E499" s="788" t="s">
        <v>2760</v>
      </c>
      <c r="F499" s="789">
        <v>0</v>
      </c>
    </row>
    <row r="500" ht="18" customHeight="1" spans="1:6">
      <c r="A500" s="782">
        <v>103070102</v>
      </c>
      <c r="B500" s="788" t="s">
        <v>4048</v>
      </c>
      <c r="C500" s="791">
        <v>0</v>
      </c>
      <c r="D500" s="785">
        <v>2070107</v>
      </c>
      <c r="E500" s="788" t="s">
        <v>2762</v>
      </c>
      <c r="F500" s="789">
        <v>171</v>
      </c>
    </row>
    <row r="501" ht="18" customHeight="1" spans="1:6">
      <c r="A501" s="782">
        <v>1030702</v>
      </c>
      <c r="B501" s="788" t="s">
        <v>2862</v>
      </c>
      <c r="C501" s="784">
        <f>SUM(C502:C507)</f>
        <v>0</v>
      </c>
      <c r="D501" s="785">
        <v>2070108</v>
      </c>
      <c r="E501" s="788" t="s">
        <v>2764</v>
      </c>
      <c r="F501" s="789">
        <v>0</v>
      </c>
    </row>
    <row r="502" ht="18" customHeight="1" spans="1:6">
      <c r="A502" s="782">
        <v>103070201</v>
      </c>
      <c r="B502" s="788" t="s">
        <v>2863</v>
      </c>
      <c r="C502" s="789">
        <v>0</v>
      </c>
      <c r="D502" s="785">
        <v>2070109</v>
      </c>
      <c r="E502" s="788" t="s">
        <v>2766</v>
      </c>
      <c r="F502" s="789">
        <v>541</v>
      </c>
    </row>
    <row r="503" ht="18" customHeight="1" spans="1:6">
      <c r="A503" s="782">
        <v>103070202</v>
      </c>
      <c r="B503" s="788" t="s">
        <v>2865</v>
      </c>
      <c r="C503" s="789">
        <v>0</v>
      </c>
      <c r="D503" s="785">
        <v>2070110</v>
      </c>
      <c r="E503" s="788" t="s">
        <v>2768</v>
      </c>
      <c r="F503" s="789">
        <v>0</v>
      </c>
    </row>
    <row r="504" ht="18" customHeight="1" spans="1:6">
      <c r="A504" s="782">
        <v>103070203</v>
      </c>
      <c r="B504" s="788" t="s">
        <v>2867</v>
      </c>
      <c r="C504" s="789">
        <v>0</v>
      </c>
      <c r="D504" s="785">
        <v>2070111</v>
      </c>
      <c r="E504" s="788" t="s">
        <v>2770</v>
      </c>
      <c r="F504" s="789">
        <v>38</v>
      </c>
    </row>
    <row r="505" ht="18" customHeight="1" spans="1:6">
      <c r="A505" s="782">
        <v>103070204</v>
      </c>
      <c r="B505" s="788" t="s">
        <v>2869</v>
      </c>
      <c r="C505" s="789">
        <v>0</v>
      </c>
      <c r="D505" s="785">
        <v>2070112</v>
      </c>
      <c r="E505" s="788" t="s">
        <v>2772</v>
      </c>
      <c r="F505" s="789">
        <v>0</v>
      </c>
    </row>
    <row r="506" ht="18" customHeight="1" spans="1:6">
      <c r="A506" s="782">
        <v>103070205</v>
      </c>
      <c r="B506" s="788" t="s">
        <v>2871</v>
      </c>
      <c r="C506" s="789">
        <v>0</v>
      </c>
      <c r="D506" s="785">
        <v>2070113</v>
      </c>
      <c r="E506" s="788" t="s">
        <v>2774</v>
      </c>
      <c r="F506" s="789">
        <v>232</v>
      </c>
    </row>
    <row r="507" ht="18" customHeight="1" spans="1:6">
      <c r="A507" s="782">
        <v>103070206</v>
      </c>
      <c r="B507" s="788" t="s">
        <v>2873</v>
      </c>
      <c r="C507" s="789">
        <v>0</v>
      </c>
      <c r="D507" s="785">
        <v>2070114</v>
      </c>
      <c r="E507" s="788" t="s">
        <v>2776</v>
      </c>
      <c r="F507" s="789">
        <v>30</v>
      </c>
    </row>
    <row r="508" ht="18" customHeight="1" spans="1:6">
      <c r="A508" s="782">
        <v>1030703</v>
      </c>
      <c r="B508" s="788" t="s">
        <v>2875</v>
      </c>
      <c r="C508" s="789">
        <v>0</v>
      </c>
      <c r="D508" s="785">
        <v>2070199</v>
      </c>
      <c r="E508" s="788" t="s">
        <v>2778</v>
      </c>
      <c r="F508" s="789">
        <v>0</v>
      </c>
    </row>
    <row r="509" ht="18" customHeight="1" spans="1:6">
      <c r="A509" s="782">
        <v>1030704</v>
      </c>
      <c r="B509" s="788" t="s">
        <v>2877</v>
      </c>
      <c r="C509" s="790">
        <v>0</v>
      </c>
      <c r="D509" s="785">
        <v>20702</v>
      </c>
      <c r="E509" s="783" t="s">
        <v>2780</v>
      </c>
      <c r="F509" s="784">
        <f>SUM(F510:F516)</f>
        <v>50</v>
      </c>
    </row>
    <row r="510" ht="18" customHeight="1" spans="1:6">
      <c r="A510" s="782">
        <v>1030705</v>
      </c>
      <c r="B510" s="788" t="s">
        <v>2879</v>
      </c>
      <c r="C510" s="784">
        <f>SUM(C511:C514)</f>
        <v>122</v>
      </c>
      <c r="D510" s="785">
        <v>2070201</v>
      </c>
      <c r="E510" s="788" t="s">
        <v>1980</v>
      </c>
      <c r="F510" s="789">
        <v>45</v>
      </c>
    </row>
    <row r="511" ht="18" customHeight="1" spans="1:6">
      <c r="A511" s="782">
        <v>103070501</v>
      </c>
      <c r="B511" s="788" t="s">
        <v>2880</v>
      </c>
      <c r="C511" s="791">
        <v>26</v>
      </c>
      <c r="D511" s="785">
        <v>2070202</v>
      </c>
      <c r="E511" s="788" t="s">
        <v>1982</v>
      </c>
      <c r="F511" s="789">
        <v>0</v>
      </c>
    </row>
    <row r="512" ht="18" customHeight="1" spans="1:6">
      <c r="A512" s="782">
        <v>103070502</v>
      </c>
      <c r="B512" s="788" t="s">
        <v>2882</v>
      </c>
      <c r="C512" s="789">
        <v>0</v>
      </c>
      <c r="D512" s="785">
        <v>2070203</v>
      </c>
      <c r="E512" s="788" t="s">
        <v>1984</v>
      </c>
      <c r="F512" s="789">
        <v>0</v>
      </c>
    </row>
    <row r="513" ht="18" customHeight="1" spans="1:6">
      <c r="A513" s="782">
        <v>103070503</v>
      </c>
      <c r="B513" s="788" t="s">
        <v>2884</v>
      </c>
      <c r="C513" s="789">
        <v>0</v>
      </c>
      <c r="D513" s="785">
        <v>2070204</v>
      </c>
      <c r="E513" s="788" t="s">
        <v>2785</v>
      </c>
      <c r="F513" s="789">
        <v>0</v>
      </c>
    </row>
    <row r="514" ht="18" customHeight="1" spans="1:6">
      <c r="A514" s="782">
        <v>103070599</v>
      </c>
      <c r="B514" s="788" t="s">
        <v>2885</v>
      </c>
      <c r="C514" s="789">
        <v>96</v>
      </c>
      <c r="D514" s="785">
        <v>2070205</v>
      </c>
      <c r="E514" s="788" t="s">
        <v>2787</v>
      </c>
      <c r="F514" s="789">
        <v>5</v>
      </c>
    </row>
    <row r="515" ht="18" customHeight="1" spans="1:6">
      <c r="A515" s="782">
        <v>1030706</v>
      </c>
      <c r="B515" s="788" t="s">
        <v>2886</v>
      </c>
      <c r="C515" s="786">
        <f>SUM(C516:C520)</f>
        <v>15363</v>
      </c>
      <c r="D515" s="785">
        <v>2070206</v>
      </c>
      <c r="E515" s="788" t="s">
        <v>2789</v>
      </c>
      <c r="F515" s="789">
        <v>0</v>
      </c>
    </row>
    <row r="516" ht="18" customHeight="1" spans="1:6">
      <c r="A516" s="782">
        <v>103070601</v>
      </c>
      <c r="B516" s="788" t="s">
        <v>2887</v>
      </c>
      <c r="C516" s="789">
        <v>19</v>
      </c>
      <c r="D516" s="785">
        <v>2070299</v>
      </c>
      <c r="E516" s="788" t="s">
        <v>2791</v>
      </c>
      <c r="F516" s="789">
        <v>0</v>
      </c>
    </row>
    <row r="517" ht="18" customHeight="1" spans="1:6">
      <c r="A517" s="782">
        <v>103070602</v>
      </c>
      <c r="B517" s="788" t="s">
        <v>2889</v>
      </c>
      <c r="C517" s="791">
        <v>0</v>
      </c>
      <c r="D517" s="785">
        <v>20703</v>
      </c>
      <c r="E517" s="783" t="s">
        <v>2793</v>
      </c>
      <c r="F517" s="784">
        <f>SUM(F518:F527)</f>
        <v>30</v>
      </c>
    </row>
    <row r="518" ht="18" customHeight="1" spans="1:6">
      <c r="A518" s="782">
        <v>103070603</v>
      </c>
      <c r="B518" s="788" t="s">
        <v>2891</v>
      </c>
      <c r="C518" s="789">
        <v>66</v>
      </c>
      <c r="D518" s="785">
        <v>2070301</v>
      </c>
      <c r="E518" s="788" t="s">
        <v>1980</v>
      </c>
      <c r="F518" s="789">
        <v>0</v>
      </c>
    </row>
    <row r="519" ht="18" customHeight="1" spans="1:6">
      <c r="A519" s="782">
        <v>103070604</v>
      </c>
      <c r="B519" s="788" t="s">
        <v>2893</v>
      </c>
      <c r="C519" s="789">
        <v>39</v>
      </c>
      <c r="D519" s="785">
        <v>2070302</v>
      </c>
      <c r="E519" s="788" t="s">
        <v>1982</v>
      </c>
      <c r="F519" s="789">
        <v>0</v>
      </c>
    </row>
    <row r="520" ht="18" customHeight="1" spans="1:6">
      <c r="A520" s="782">
        <v>103070699</v>
      </c>
      <c r="B520" s="788" t="s">
        <v>2895</v>
      </c>
      <c r="C520" s="789">
        <v>15239</v>
      </c>
      <c r="D520" s="785">
        <v>2070303</v>
      </c>
      <c r="E520" s="788" t="s">
        <v>1984</v>
      </c>
      <c r="F520" s="789">
        <v>0</v>
      </c>
    </row>
    <row r="521" ht="18" customHeight="1" spans="1:6">
      <c r="A521" s="782">
        <v>1030707</v>
      </c>
      <c r="B521" s="788" t="s">
        <v>2897</v>
      </c>
      <c r="C521" s="789">
        <v>0</v>
      </c>
      <c r="D521" s="785">
        <v>2070304</v>
      </c>
      <c r="E521" s="788" t="s">
        <v>2798</v>
      </c>
      <c r="F521" s="789">
        <v>0</v>
      </c>
    </row>
    <row r="522" ht="18" customHeight="1" spans="1:6">
      <c r="A522" s="782">
        <v>1030708</v>
      </c>
      <c r="B522" s="788" t="s">
        <v>2899</v>
      </c>
      <c r="C522" s="784">
        <f>SUM(C523:C524)</f>
        <v>0</v>
      </c>
      <c r="D522" s="785">
        <v>2070305</v>
      </c>
      <c r="E522" s="788" t="s">
        <v>2800</v>
      </c>
      <c r="F522" s="789">
        <v>0</v>
      </c>
    </row>
    <row r="523" ht="18" customHeight="1" spans="1:6">
      <c r="A523" s="782">
        <v>103070801</v>
      </c>
      <c r="B523" s="788" t="s">
        <v>4049</v>
      </c>
      <c r="C523" s="789">
        <v>0</v>
      </c>
      <c r="D523" s="785">
        <v>2070306</v>
      </c>
      <c r="E523" s="788" t="s">
        <v>2802</v>
      </c>
      <c r="F523" s="789">
        <v>0</v>
      </c>
    </row>
    <row r="524" ht="18" customHeight="1" spans="1:6">
      <c r="A524" s="782">
        <v>103070802</v>
      </c>
      <c r="B524" s="788" t="s">
        <v>4050</v>
      </c>
      <c r="C524" s="789">
        <v>0</v>
      </c>
      <c r="D524" s="785">
        <v>2070307</v>
      </c>
      <c r="E524" s="788" t="s">
        <v>2804</v>
      </c>
      <c r="F524" s="789">
        <v>30</v>
      </c>
    </row>
    <row r="525" ht="18" customHeight="1" spans="1:6">
      <c r="A525" s="782">
        <v>1030709</v>
      </c>
      <c r="B525" s="788" t="s">
        <v>2903</v>
      </c>
      <c r="C525" s="789">
        <v>0</v>
      </c>
      <c r="D525" s="785">
        <v>2070308</v>
      </c>
      <c r="E525" s="788" t="s">
        <v>2806</v>
      </c>
      <c r="F525" s="789">
        <v>0</v>
      </c>
    </row>
    <row r="526" ht="18" customHeight="1" spans="1:6">
      <c r="A526" s="782">
        <v>1030710</v>
      </c>
      <c r="B526" s="788" t="s">
        <v>2905</v>
      </c>
      <c r="C526" s="784">
        <f>C527+C528</f>
        <v>0</v>
      </c>
      <c r="D526" s="785">
        <v>2070309</v>
      </c>
      <c r="E526" s="788" t="s">
        <v>2808</v>
      </c>
      <c r="F526" s="789">
        <v>0</v>
      </c>
    </row>
    <row r="527" ht="18" customHeight="1" spans="1:6">
      <c r="A527" s="782">
        <v>103071001</v>
      </c>
      <c r="B527" s="788" t="s">
        <v>2907</v>
      </c>
      <c r="C527" s="789">
        <v>0</v>
      </c>
      <c r="D527" s="785">
        <v>2070399</v>
      </c>
      <c r="E527" s="788" t="s">
        <v>2810</v>
      </c>
      <c r="F527" s="789">
        <v>0</v>
      </c>
    </row>
    <row r="528" ht="18" customHeight="1" spans="1:6">
      <c r="A528" s="782">
        <v>103071002</v>
      </c>
      <c r="B528" s="788" t="s">
        <v>2909</v>
      </c>
      <c r="C528" s="789">
        <v>0</v>
      </c>
      <c r="D528" s="785">
        <v>20706</v>
      </c>
      <c r="E528" s="783" t="s">
        <v>2812</v>
      </c>
      <c r="F528" s="784">
        <f>SUM(F529:F536)</f>
        <v>0</v>
      </c>
    </row>
    <row r="529" ht="18" customHeight="1" spans="1:6">
      <c r="A529" s="782">
        <v>1030711</v>
      </c>
      <c r="B529" s="788" t="s">
        <v>2911</v>
      </c>
      <c r="C529" s="789">
        <v>0</v>
      </c>
      <c r="D529" s="785">
        <v>2070601</v>
      </c>
      <c r="E529" s="788" t="s">
        <v>1980</v>
      </c>
      <c r="F529" s="789">
        <v>0</v>
      </c>
    </row>
    <row r="530" ht="18" customHeight="1" spans="1:6">
      <c r="A530" s="782">
        <v>1030712</v>
      </c>
      <c r="B530" s="788" t="s">
        <v>2913</v>
      </c>
      <c r="C530" s="789">
        <v>0</v>
      </c>
      <c r="D530" s="785">
        <v>2070602</v>
      </c>
      <c r="E530" s="788" t="s">
        <v>1982</v>
      </c>
      <c r="F530" s="789">
        <v>0</v>
      </c>
    </row>
    <row r="531" ht="18" customHeight="1" spans="1:6">
      <c r="A531" s="782">
        <v>1030713</v>
      </c>
      <c r="B531" s="788" t="s">
        <v>2915</v>
      </c>
      <c r="C531" s="789">
        <v>0</v>
      </c>
      <c r="D531" s="785">
        <v>2070603</v>
      </c>
      <c r="E531" s="788" t="s">
        <v>1984</v>
      </c>
      <c r="F531" s="789">
        <v>0</v>
      </c>
    </row>
    <row r="532" ht="18" customHeight="1" spans="1:6">
      <c r="A532" s="782">
        <v>1030714</v>
      </c>
      <c r="B532" s="788" t="s">
        <v>2917</v>
      </c>
      <c r="C532" s="784">
        <f>SUM(C533:C536)</f>
        <v>652</v>
      </c>
      <c r="D532" s="785">
        <v>2070604</v>
      </c>
      <c r="E532" s="788" t="s">
        <v>2817</v>
      </c>
      <c r="F532" s="789">
        <v>0</v>
      </c>
    </row>
    <row r="533" ht="18" customHeight="1" spans="1:6">
      <c r="A533" s="782">
        <v>103071401</v>
      </c>
      <c r="B533" s="788" t="s">
        <v>2919</v>
      </c>
      <c r="C533" s="789">
        <v>0</v>
      </c>
      <c r="D533" s="785">
        <v>2070605</v>
      </c>
      <c r="E533" s="788" t="s">
        <v>2819</v>
      </c>
      <c r="F533" s="789">
        <v>0</v>
      </c>
    </row>
    <row r="534" ht="18" customHeight="1" spans="1:6">
      <c r="A534" s="782">
        <v>103071402</v>
      </c>
      <c r="B534" s="788" t="s">
        <v>2921</v>
      </c>
      <c r="C534" s="789">
        <v>1</v>
      </c>
      <c r="D534" s="785">
        <v>2070606</v>
      </c>
      <c r="E534" s="788" t="s">
        <v>2821</v>
      </c>
      <c r="F534" s="789">
        <v>0</v>
      </c>
    </row>
    <row r="535" ht="18" customHeight="1" spans="1:6">
      <c r="A535" s="782">
        <v>103071404</v>
      </c>
      <c r="B535" s="788" t="s">
        <v>2923</v>
      </c>
      <c r="C535" s="789">
        <v>651</v>
      </c>
      <c r="D535" s="785">
        <v>2070607</v>
      </c>
      <c r="E535" s="788" t="s">
        <v>2823</v>
      </c>
      <c r="F535" s="789">
        <v>0</v>
      </c>
    </row>
    <row r="536" ht="18" customHeight="1" spans="1:6">
      <c r="A536" s="782">
        <v>103071405</v>
      </c>
      <c r="B536" s="788" t="s">
        <v>2925</v>
      </c>
      <c r="C536" s="789">
        <v>0</v>
      </c>
      <c r="D536" s="785">
        <v>2070699</v>
      </c>
      <c r="E536" s="788" t="s">
        <v>2825</v>
      </c>
      <c r="F536" s="789">
        <v>0</v>
      </c>
    </row>
    <row r="537" ht="18" customHeight="1" spans="1:6">
      <c r="A537" s="782">
        <v>1030715</v>
      </c>
      <c r="B537" s="788" t="s">
        <v>2927</v>
      </c>
      <c r="C537" s="789">
        <v>0</v>
      </c>
      <c r="D537" s="785">
        <v>20708</v>
      </c>
      <c r="E537" s="783" t="s">
        <v>2827</v>
      </c>
      <c r="F537" s="784">
        <f>SUM(F538:F544)</f>
        <v>445</v>
      </c>
    </row>
    <row r="538" ht="18" customHeight="1" spans="1:6">
      <c r="A538" s="782">
        <v>1030716</v>
      </c>
      <c r="B538" s="788" t="s">
        <v>2929</v>
      </c>
      <c r="C538" s="789">
        <v>0</v>
      </c>
      <c r="D538" s="785">
        <v>2070801</v>
      </c>
      <c r="E538" s="788" t="s">
        <v>1980</v>
      </c>
      <c r="F538" s="789">
        <v>0</v>
      </c>
    </row>
    <row r="539" ht="18" customHeight="1" spans="1:6">
      <c r="A539" s="782">
        <v>1030717</v>
      </c>
      <c r="B539" s="788" t="s">
        <v>2931</v>
      </c>
      <c r="C539" s="789">
        <v>0</v>
      </c>
      <c r="D539" s="785">
        <v>2070802</v>
      </c>
      <c r="E539" s="788" t="s">
        <v>1982</v>
      </c>
      <c r="F539" s="789">
        <v>0</v>
      </c>
    </row>
    <row r="540" ht="18" customHeight="1" spans="1:6">
      <c r="A540" s="782" t="s">
        <v>2933</v>
      </c>
      <c r="B540" s="788" t="s">
        <v>2934</v>
      </c>
      <c r="C540" s="789">
        <v>0</v>
      </c>
      <c r="D540" s="785">
        <v>2070803</v>
      </c>
      <c r="E540" s="788" t="s">
        <v>1984</v>
      </c>
      <c r="F540" s="789">
        <v>0</v>
      </c>
    </row>
    <row r="541" ht="18" customHeight="1" spans="1:6">
      <c r="A541" s="782" t="s">
        <v>2936</v>
      </c>
      <c r="B541" s="788" t="s">
        <v>2937</v>
      </c>
      <c r="C541" s="784">
        <f>SUM(C542:C543)</f>
        <v>2887</v>
      </c>
      <c r="D541" s="785">
        <v>2070806</v>
      </c>
      <c r="E541" s="788" t="s">
        <v>2832</v>
      </c>
      <c r="F541" s="789">
        <v>0</v>
      </c>
    </row>
    <row r="542" ht="18" customHeight="1" spans="1:6">
      <c r="A542" s="782" t="s">
        <v>2939</v>
      </c>
      <c r="B542" s="788" t="s">
        <v>2940</v>
      </c>
      <c r="C542" s="789">
        <v>0</v>
      </c>
      <c r="D542" s="785">
        <v>2070807</v>
      </c>
      <c r="E542" s="788" t="s">
        <v>2834</v>
      </c>
      <c r="F542" s="789">
        <v>16</v>
      </c>
    </row>
    <row r="543" ht="18" customHeight="1" spans="1:6">
      <c r="A543" s="782" t="s">
        <v>2942</v>
      </c>
      <c r="B543" s="788" t="s">
        <v>2943</v>
      </c>
      <c r="C543" s="789">
        <v>2887</v>
      </c>
      <c r="D543" s="785">
        <v>2070808</v>
      </c>
      <c r="E543" s="788" t="s">
        <v>2836</v>
      </c>
      <c r="F543" s="789">
        <v>429</v>
      </c>
    </row>
    <row r="544" ht="18" customHeight="1" spans="1:6">
      <c r="A544" s="782" t="s">
        <v>2945</v>
      </c>
      <c r="B544" s="788" t="s">
        <v>2946</v>
      </c>
      <c r="C544" s="789">
        <v>0</v>
      </c>
      <c r="D544" s="785">
        <v>2070899</v>
      </c>
      <c r="E544" s="788" t="s">
        <v>2838</v>
      </c>
      <c r="F544" s="789">
        <v>0</v>
      </c>
    </row>
    <row r="545" ht="18" customHeight="1" spans="1:6">
      <c r="A545" s="782">
        <v>1030721</v>
      </c>
      <c r="B545" s="788" t="s">
        <v>2948</v>
      </c>
      <c r="C545" s="784">
        <f>SUM(C546:C548)</f>
        <v>178</v>
      </c>
      <c r="D545" s="785">
        <v>20799</v>
      </c>
      <c r="E545" s="783" t="s">
        <v>2840</v>
      </c>
      <c r="F545" s="784">
        <f>SUM(F546:F548)</f>
        <v>0</v>
      </c>
    </row>
    <row r="546" ht="18" customHeight="1" spans="1:6">
      <c r="A546" s="782">
        <v>103072101</v>
      </c>
      <c r="B546" s="788" t="s">
        <v>2950</v>
      </c>
      <c r="C546" s="789">
        <v>0</v>
      </c>
      <c r="D546" s="785">
        <v>2079902</v>
      </c>
      <c r="E546" s="788" t="s">
        <v>2842</v>
      </c>
      <c r="F546" s="789">
        <v>0</v>
      </c>
    </row>
    <row r="547" ht="18" customHeight="1" spans="1:6">
      <c r="A547" s="782">
        <v>103072102</v>
      </c>
      <c r="B547" s="788" t="s">
        <v>2952</v>
      </c>
      <c r="C547" s="789">
        <v>0</v>
      </c>
      <c r="D547" s="785">
        <v>2079903</v>
      </c>
      <c r="E547" s="788" t="s">
        <v>2844</v>
      </c>
      <c r="F547" s="789">
        <v>0</v>
      </c>
    </row>
    <row r="548" ht="18" customHeight="1" spans="1:6">
      <c r="A548" s="782">
        <v>103072199</v>
      </c>
      <c r="B548" s="788" t="s">
        <v>2954</v>
      </c>
      <c r="C548" s="789">
        <v>178</v>
      </c>
      <c r="D548" s="785">
        <v>2079999</v>
      </c>
      <c r="E548" s="788" t="s">
        <v>2846</v>
      </c>
      <c r="F548" s="789">
        <v>0</v>
      </c>
    </row>
    <row r="549" ht="18" customHeight="1" spans="1:6">
      <c r="A549" s="782">
        <v>1030799</v>
      </c>
      <c r="B549" s="788" t="s">
        <v>2956</v>
      </c>
      <c r="C549" s="789">
        <v>294</v>
      </c>
      <c r="D549" s="785">
        <v>208</v>
      </c>
      <c r="E549" s="783" t="s">
        <v>2848</v>
      </c>
      <c r="F549" s="784">
        <f>F550+F569+F577+F579+F588+F592+F602+F611+F618+F626+F635+F641+F644+F647+F650+F653+F656+F660+F664+F672+F675</f>
        <v>51190</v>
      </c>
    </row>
    <row r="550" ht="18" customHeight="1" spans="1:6">
      <c r="A550" s="782">
        <v>10308</v>
      </c>
      <c r="B550" s="783" t="s">
        <v>2958</v>
      </c>
      <c r="C550" s="784">
        <f>SUM(C551:C552)</f>
        <v>78</v>
      </c>
      <c r="D550" s="785">
        <v>20801</v>
      </c>
      <c r="E550" s="783" t="s">
        <v>2850</v>
      </c>
      <c r="F550" s="784">
        <f>SUM(F551:F568)</f>
        <v>1957</v>
      </c>
    </row>
    <row r="551" ht="18" customHeight="1" spans="1:6">
      <c r="A551" s="782">
        <v>1030801</v>
      </c>
      <c r="B551" s="788" t="s">
        <v>2960</v>
      </c>
      <c r="C551" s="789">
        <v>0</v>
      </c>
      <c r="D551" s="785">
        <v>2080101</v>
      </c>
      <c r="E551" s="788" t="s">
        <v>1980</v>
      </c>
      <c r="F551" s="789">
        <v>893</v>
      </c>
    </row>
    <row r="552" ht="18" customHeight="1" spans="1:6">
      <c r="A552" s="782">
        <v>1030802</v>
      </c>
      <c r="B552" s="788" t="s">
        <v>2962</v>
      </c>
      <c r="C552" s="789">
        <v>78</v>
      </c>
      <c r="D552" s="785">
        <v>2080102</v>
      </c>
      <c r="E552" s="788" t="s">
        <v>1982</v>
      </c>
      <c r="F552" s="789">
        <v>41</v>
      </c>
    </row>
    <row r="553" ht="18" customHeight="1" spans="1:6">
      <c r="A553" s="782">
        <v>10309</v>
      </c>
      <c r="B553" s="783" t="s">
        <v>2964</v>
      </c>
      <c r="C553" s="784">
        <f>SUM(C554:C558)</f>
        <v>0</v>
      </c>
      <c r="D553" s="785">
        <v>2080103</v>
      </c>
      <c r="E553" s="788" t="s">
        <v>1984</v>
      </c>
      <c r="F553" s="789">
        <v>0</v>
      </c>
    </row>
    <row r="554" ht="18" customHeight="1" spans="1:6">
      <c r="A554" s="782">
        <v>1030901</v>
      </c>
      <c r="B554" s="788" t="s">
        <v>2966</v>
      </c>
      <c r="C554" s="789">
        <v>0</v>
      </c>
      <c r="D554" s="785">
        <v>2080104</v>
      </c>
      <c r="E554" s="788" t="s">
        <v>2855</v>
      </c>
      <c r="F554" s="789">
        <v>60</v>
      </c>
    </row>
    <row r="555" ht="18" customHeight="1" spans="1:6">
      <c r="A555" s="782">
        <v>1030902</v>
      </c>
      <c r="B555" s="788" t="s">
        <v>2968</v>
      </c>
      <c r="C555" s="789">
        <v>0</v>
      </c>
      <c r="D555" s="785">
        <v>2080105</v>
      </c>
      <c r="E555" s="788" t="s">
        <v>2857</v>
      </c>
      <c r="F555" s="789">
        <v>0</v>
      </c>
    </row>
    <row r="556" ht="18" customHeight="1" spans="1:6">
      <c r="A556" s="782">
        <v>1030903</v>
      </c>
      <c r="B556" s="788" t="s">
        <v>2970</v>
      </c>
      <c r="C556" s="789">
        <v>0</v>
      </c>
      <c r="D556" s="785">
        <v>2080106</v>
      </c>
      <c r="E556" s="788" t="s">
        <v>2859</v>
      </c>
      <c r="F556" s="789">
        <v>41</v>
      </c>
    </row>
    <row r="557" ht="18" customHeight="1" spans="1:6">
      <c r="A557" s="782">
        <v>1030904</v>
      </c>
      <c r="B557" s="788" t="s">
        <v>2972</v>
      </c>
      <c r="C557" s="789">
        <v>0</v>
      </c>
      <c r="D557" s="785">
        <v>2080107</v>
      </c>
      <c r="E557" s="788" t="s">
        <v>2861</v>
      </c>
      <c r="F557" s="789">
        <v>0</v>
      </c>
    </row>
    <row r="558" ht="18" customHeight="1" spans="1:6">
      <c r="A558" s="782">
        <v>1030999</v>
      </c>
      <c r="B558" s="788" t="s">
        <v>2974</v>
      </c>
      <c r="C558" s="789">
        <v>0</v>
      </c>
      <c r="D558" s="785">
        <v>2080108</v>
      </c>
      <c r="E558" s="788" t="s">
        <v>2075</v>
      </c>
      <c r="F558" s="789">
        <v>0</v>
      </c>
    </row>
    <row r="559" ht="18" customHeight="1" spans="1:6">
      <c r="A559" s="782">
        <v>10399</v>
      </c>
      <c r="B559" s="783" t="s">
        <v>2976</v>
      </c>
      <c r="C559" s="784">
        <f>SUM(C560:C567)</f>
        <v>747</v>
      </c>
      <c r="D559" s="785">
        <v>2080109</v>
      </c>
      <c r="E559" s="788" t="s">
        <v>2864</v>
      </c>
      <c r="F559" s="789">
        <v>0</v>
      </c>
    </row>
    <row r="560" ht="18" customHeight="1" spans="1:6">
      <c r="A560" s="782">
        <v>1039904</v>
      </c>
      <c r="B560" s="788" t="s">
        <v>2978</v>
      </c>
      <c r="C560" s="789">
        <v>0</v>
      </c>
      <c r="D560" s="785">
        <v>2080110</v>
      </c>
      <c r="E560" s="788" t="s">
        <v>2866</v>
      </c>
      <c r="F560" s="789">
        <v>0</v>
      </c>
    </row>
    <row r="561" ht="18" customHeight="1" spans="1:6">
      <c r="A561" s="782">
        <v>1039907</v>
      </c>
      <c r="B561" s="788" t="s">
        <v>2980</v>
      </c>
      <c r="C561" s="789">
        <v>0</v>
      </c>
      <c r="D561" s="785">
        <v>2080111</v>
      </c>
      <c r="E561" s="788" t="s">
        <v>2868</v>
      </c>
      <c r="F561" s="789">
        <v>0</v>
      </c>
    </row>
    <row r="562" ht="18" customHeight="1" spans="1:6">
      <c r="A562" s="782">
        <v>1039908</v>
      </c>
      <c r="B562" s="788" t="s">
        <v>2982</v>
      </c>
      <c r="C562" s="789">
        <v>0</v>
      </c>
      <c r="D562" s="785">
        <v>2080112</v>
      </c>
      <c r="E562" s="788" t="s">
        <v>2870</v>
      </c>
      <c r="F562" s="789">
        <v>0</v>
      </c>
    </row>
    <row r="563" ht="18" customHeight="1" spans="1:6">
      <c r="A563" s="782">
        <v>1039912</v>
      </c>
      <c r="B563" s="788" t="s">
        <v>2984</v>
      </c>
      <c r="C563" s="789">
        <v>0</v>
      </c>
      <c r="D563" s="785">
        <v>2080113</v>
      </c>
      <c r="E563" s="788" t="s">
        <v>2872</v>
      </c>
      <c r="F563" s="789">
        <v>0</v>
      </c>
    </row>
    <row r="564" ht="18" customHeight="1" spans="1:6">
      <c r="A564" s="782">
        <v>1039913</v>
      </c>
      <c r="B564" s="788" t="s">
        <v>2986</v>
      </c>
      <c r="C564" s="789">
        <v>0</v>
      </c>
      <c r="D564" s="785">
        <v>2080114</v>
      </c>
      <c r="E564" s="788" t="s">
        <v>2874</v>
      </c>
      <c r="F564" s="789">
        <v>0</v>
      </c>
    </row>
    <row r="565" ht="18" customHeight="1" spans="1:6">
      <c r="A565" s="782">
        <v>1039914</v>
      </c>
      <c r="B565" s="788" t="s">
        <v>2988</v>
      </c>
      <c r="C565" s="789">
        <v>0</v>
      </c>
      <c r="D565" s="785">
        <v>2080115</v>
      </c>
      <c r="E565" s="788" t="s">
        <v>2876</v>
      </c>
      <c r="F565" s="789">
        <v>0</v>
      </c>
    </row>
    <row r="566" ht="18" customHeight="1" spans="1:6">
      <c r="A566" s="782">
        <v>1039915</v>
      </c>
      <c r="B566" s="788" t="s">
        <v>2990</v>
      </c>
      <c r="C566" s="789">
        <v>0</v>
      </c>
      <c r="D566" s="785">
        <v>2080116</v>
      </c>
      <c r="E566" s="788" t="s">
        <v>2878</v>
      </c>
      <c r="F566" s="789">
        <v>0</v>
      </c>
    </row>
    <row r="567" ht="18" customHeight="1" spans="1:6">
      <c r="A567" s="782">
        <v>1039999</v>
      </c>
      <c r="B567" s="788" t="s">
        <v>2992</v>
      </c>
      <c r="C567" s="789">
        <v>747</v>
      </c>
      <c r="D567" s="785">
        <v>2080150</v>
      </c>
      <c r="E567" s="788" t="s">
        <v>1998</v>
      </c>
      <c r="F567" s="789">
        <v>0</v>
      </c>
    </row>
    <row r="568" ht="18" customHeight="1" spans="1:6">
      <c r="A568" s="782"/>
      <c r="B568" s="788"/>
      <c r="C568" s="798"/>
      <c r="D568" s="785">
        <v>2080199</v>
      </c>
      <c r="E568" s="788" t="s">
        <v>2881</v>
      </c>
      <c r="F568" s="789">
        <v>922</v>
      </c>
    </row>
    <row r="569" ht="18" customHeight="1" spans="1:6">
      <c r="A569" s="782"/>
      <c r="B569" s="783" t="s">
        <v>908</v>
      </c>
      <c r="C569" s="784">
        <f>C570+C620</f>
        <v>13580</v>
      </c>
      <c r="D569" s="785">
        <v>20802</v>
      </c>
      <c r="E569" s="783" t="s">
        <v>2883</v>
      </c>
      <c r="F569" s="784">
        <f>SUM(F570:F576)</f>
        <v>1027</v>
      </c>
    </row>
    <row r="570" ht="18" customHeight="1" spans="1:6">
      <c r="A570" s="782">
        <v>10301</v>
      </c>
      <c r="B570" s="783" t="s">
        <v>2996</v>
      </c>
      <c r="C570" s="787">
        <f>SUM(C571,C574:C581,C587:C588,C591:C594,C597:C599,C602:C606,C609:C610,C618:C619)</f>
        <v>13580</v>
      </c>
      <c r="D570" s="785">
        <v>2080201</v>
      </c>
      <c r="E570" s="788" t="s">
        <v>1980</v>
      </c>
      <c r="F570" s="789">
        <v>961</v>
      </c>
    </row>
    <row r="571" ht="18" customHeight="1" spans="1:6">
      <c r="A571" s="782">
        <v>1030102</v>
      </c>
      <c r="B571" s="788" t="s">
        <v>2998</v>
      </c>
      <c r="C571" s="786">
        <f>SUM(C572:C573)</f>
        <v>0</v>
      </c>
      <c r="D571" s="785">
        <v>2080202</v>
      </c>
      <c r="E571" s="788" t="s">
        <v>1982</v>
      </c>
      <c r="F571" s="789">
        <v>50</v>
      </c>
    </row>
    <row r="572" ht="18" customHeight="1" spans="1:6">
      <c r="A572" s="782">
        <v>103010201</v>
      </c>
      <c r="B572" s="788" t="s">
        <v>2999</v>
      </c>
      <c r="C572" s="790">
        <v>0</v>
      </c>
      <c r="D572" s="785">
        <v>2080203</v>
      </c>
      <c r="E572" s="788" t="s">
        <v>1984</v>
      </c>
      <c r="F572" s="789">
        <v>0</v>
      </c>
    </row>
    <row r="573" ht="18" customHeight="1" spans="1:6">
      <c r="A573" s="782">
        <v>103010202</v>
      </c>
      <c r="B573" s="788" t="s">
        <v>3000</v>
      </c>
      <c r="C573" s="789">
        <v>0</v>
      </c>
      <c r="D573" s="785">
        <v>2080206</v>
      </c>
      <c r="E573" s="788" t="s">
        <v>2888</v>
      </c>
      <c r="F573" s="789">
        <v>0</v>
      </c>
    </row>
    <row r="574" ht="18" customHeight="1" spans="1:6">
      <c r="A574" s="782">
        <v>1030106</v>
      </c>
      <c r="B574" s="788" t="s">
        <v>3001</v>
      </c>
      <c r="C574" s="791">
        <v>0</v>
      </c>
      <c r="D574" s="785">
        <v>2080207</v>
      </c>
      <c r="E574" s="788" t="s">
        <v>2890</v>
      </c>
      <c r="F574" s="789">
        <v>0</v>
      </c>
    </row>
    <row r="575" ht="18" customHeight="1" spans="1:6">
      <c r="A575" s="782">
        <v>1030110</v>
      </c>
      <c r="B575" s="788" t="s">
        <v>3003</v>
      </c>
      <c r="C575" s="789">
        <v>0</v>
      </c>
      <c r="D575" s="785">
        <v>2080208</v>
      </c>
      <c r="E575" s="788" t="s">
        <v>2892</v>
      </c>
      <c r="F575" s="789">
        <v>16</v>
      </c>
    </row>
    <row r="576" ht="18" customHeight="1" spans="1:6">
      <c r="A576" s="782">
        <v>1030112</v>
      </c>
      <c r="B576" s="788" t="s">
        <v>3005</v>
      </c>
      <c r="C576" s="789">
        <v>0</v>
      </c>
      <c r="D576" s="785">
        <v>2080299</v>
      </c>
      <c r="E576" s="788" t="s">
        <v>2894</v>
      </c>
      <c r="F576" s="789">
        <v>0</v>
      </c>
    </row>
    <row r="577" ht="18" customHeight="1" spans="1:6">
      <c r="A577" s="782">
        <v>1030121</v>
      </c>
      <c r="B577" s="788" t="s">
        <v>3007</v>
      </c>
      <c r="C577" s="789">
        <v>0</v>
      </c>
      <c r="D577" s="785">
        <v>20804</v>
      </c>
      <c r="E577" s="783" t="s">
        <v>2896</v>
      </c>
      <c r="F577" s="784">
        <f>F578</f>
        <v>0</v>
      </c>
    </row>
    <row r="578" ht="18" customHeight="1" spans="1:6">
      <c r="A578" s="782">
        <v>1030129</v>
      </c>
      <c r="B578" s="788" t="s">
        <v>3009</v>
      </c>
      <c r="C578" s="789">
        <v>0</v>
      </c>
      <c r="D578" s="785">
        <v>2080402</v>
      </c>
      <c r="E578" s="788" t="s">
        <v>2898</v>
      </c>
      <c r="F578" s="789">
        <v>0</v>
      </c>
    </row>
    <row r="579" ht="18" customHeight="1" spans="1:6">
      <c r="A579" s="782">
        <v>1030146</v>
      </c>
      <c r="B579" s="788" t="s">
        <v>3011</v>
      </c>
      <c r="C579" s="789">
        <v>0</v>
      </c>
      <c r="D579" s="785">
        <v>20805</v>
      </c>
      <c r="E579" s="783" t="s">
        <v>2900</v>
      </c>
      <c r="F579" s="784">
        <f>SUM(F580:F587)</f>
        <v>22073</v>
      </c>
    </row>
    <row r="580" ht="18" customHeight="1" spans="1:6">
      <c r="A580" s="782">
        <v>1030147</v>
      </c>
      <c r="B580" s="788" t="s">
        <v>3013</v>
      </c>
      <c r="C580" s="789">
        <v>0</v>
      </c>
      <c r="D580" s="785">
        <v>2080501</v>
      </c>
      <c r="E580" s="788" t="s">
        <v>2902</v>
      </c>
      <c r="F580" s="789">
        <v>2688</v>
      </c>
    </row>
    <row r="581" ht="18" customHeight="1" spans="1:6">
      <c r="A581" s="782">
        <v>1030148</v>
      </c>
      <c r="B581" s="788" t="s">
        <v>3014</v>
      </c>
      <c r="C581" s="784">
        <f>SUM(C582:C586)</f>
        <v>13484</v>
      </c>
      <c r="D581" s="785">
        <v>2080502</v>
      </c>
      <c r="E581" s="788" t="s">
        <v>2904</v>
      </c>
      <c r="F581" s="789">
        <v>4266</v>
      </c>
    </row>
    <row r="582" ht="18" customHeight="1" spans="1:6">
      <c r="A582" s="782">
        <v>103014801</v>
      </c>
      <c r="B582" s="788" t="s">
        <v>3015</v>
      </c>
      <c r="C582" s="789">
        <v>8762</v>
      </c>
      <c r="D582" s="785">
        <v>2080503</v>
      </c>
      <c r="E582" s="788" t="s">
        <v>2906</v>
      </c>
      <c r="F582" s="789">
        <v>0</v>
      </c>
    </row>
    <row r="583" ht="18" customHeight="1" spans="1:6">
      <c r="A583" s="782">
        <v>103014802</v>
      </c>
      <c r="B583" s="788" t="s">
        <v>3016</v>
      </c>
      <c r="C583" s="790">
        <v>5014</v>
      </c>
      <c r="D583" s="785">
        <v>2080505</v>
      </c>
      <c r="E583" s="788" t="s">
        <v>2908</v>
      </c>
      <c r="F583" s="789">
        <v>10124</v>
      </c>
    </row>
    <row r="584" ht="18" customHeight="1" spans="1:6">
      <c r="A584" s="782">
        <v>103014803</v>
      </c>
      <c r="B584" s="788" t="s">
        <v>3017</v>
      </c>
      <c r="C584" s="789">
        <v>141</v>
      </c>
      <c r="D584" s="785">
        <v>2080506</v>
      </c>
      <c r="E584" s="788" t="s">
        <v>2910</v>
      </c>
      <c r="F584" s="789">
        <v>1695</v>
      </c>
    </row>
    <row r="585" ht="18" customHeight="1" spans="1:6">
      <c r="A585" s="782">
        <v>103014898</v>
      </c>
      <c r="B585" s="788" t="s">
        <v>3019</v>
      </c>
      <c r="C585" s="791">
        <v>-433</v>
      </c>
      <c r="D585" s="785">
        <v>2080507</v>
      </c>
      <c r="E585" s="788" t="s">
        <v>2912</v>
      </c>
      <c r="F585" s="789">
        <v>3300</v>
      </c>
    </row>
    <row r="586" ht="18" customHeight="1" spans="1:6">
      <c r="A586" s="782">
        <v>103014899</v>
      </c>
      <c r="B586" s="788" t="s">
        <v>3021</v>
      </c>
      <c r="C586" s="789">
        <v>0</v>
      </c>
      <c r="D586" s="785">
        <v>2080508</v>
      </c>
      <c r="E586" s="788" t="s">
        <v>2914</v>
      </c>
      <c r="F586" s="789">
        <v>0</v>
      </c>
    </row>
    <row r="587" ht="18" customHeight="1" spans="1:6">
      <c r="A587" s="782">
        <v>1030149</v>
      </c>
      <c r="B587" s="788" t="s">
        <v>3023</v>
      </c>
      <c r="C587" s="789">
        <v>0</v>
      </c>
      <c r="D587" s="785">
        <v>2080599</v>
      </c>
      <c r="E587" s="788" t="s">
        <v>2916</v>
      </c>
      <c r="F587" s="789">
        <v>0</v>
      </c>
    </row>
    <row r="588" ht="18" customHeight="1" spans="1:6">
      <c r="A588" s="782">
        <v>1030150</v>
      </c>
      <c r="B588" s="788" t="s">
        <v>3025</v>
      </c>
      <c r="C588" s="784">
        <f>SUM(C589:C590)</f>
        <v>0</v>
      </c>
      <c r="D588" s="785">
        <v>20806</v>
      </c>
      <c r="E588" s="783" t="s">
        <v>2918</v>
      </c>
      <c r="F588" s="784">
        <f>SUM(F589:F591)</f>
        <v>38</v>
      </c>
    </row>
    <row r="589" ht="18" customHeight="1" spans="1:6">
      <c r="A589" s="782">
        <v>103015001</v>
      </c>
      <c r="B589" s="788" t="s">
        <v>3027</v>
      </c>
      <c r="C589" s="789">
        <v>0</v>
      </c>
      <c r="D589" s="785">
        <v>2080601</v>
      </c>
      <c r="E589" s="788" t="s">
        <v>2920</v>
      </c>
      <c r="F589" s="789">
        <v>38</v>
      </c>
    </row>
    <row r="590" ht="18" customHeight="1" spans="1:6">
      <c r="A590" s="782">
        <v>103015002</v>
      </c>
      <c r="B590" s="788" t="s">
        <v>3029</v>
      </c>
      <c r="C590" s="790">
        <v>0</v>
      </c>
      <c r="D590" s="785">
        <v>2080602</v>
      </c>
      <c r="E590" s="788" t="s">
        <v>2922</v>
      </c>
      <c r="F590" s="789">
        <v>0</v>
      </c>
    </row>
    <row r="591" ht="18" customHeight="1" spans="1:6">
      <c r="A591" s="782">
        <v>1030152</v>
      </c>
      <c r="B591" s="788" t="s">
        <v>3031</v>
      </c>
      <c r="C591" s="789">
        <v>0</v>
      </c>
      <c r="D591" s="785">
        <v>2080699</v>
      </c>
      <c r="E591" s="788" t="s">
        <v>2924</v>
      </c>
      <c r="F591" s="789">
        <v>0</v>
      </c>
    </row>
    <row r="592" ht="18" customHeight="1" spans="1:6">
      <c r="A592" s="782">
        <v>1030153</v>
      </c>
      <c r="B592" s="788" t="s">
        <v>3033</v>
      </c>
      <c r="C592" s="791">
        <v>0</v>
      </c>
      <c r="D592" s="785">
        <v>20807</v>
      </c>
      <c r="E592" s="783" t="s">
        <v>2926</v>
      </c>
      <c r="F592" s="784">
        <f>SUM(F593:F601)</f>
        <v>2173</v>
      </c>
    </row>
    <row r="593" ht="18" customHeight="1" spans="1:6">
      <c r="A593" s="782">
        <v>1030154</v>
      </c>
      <c r="B593" s="788" t="s">
        <v>3035</v>
      </c>
      <c r="C593" s="789">
        <v>0</v>
      </c>
      <c r="D593" s="785">
        <v>2080701</v>
      </c>
      <c r="E593" s="788" t="s">
        <v>2928</v>
      </c>
      <c r="F593" s="789">
        <v>0</v>
      </c>
    </row>
    <row r="594" ht="18" customHeight="1" spans="1:6">
      <c r="A594" s="782">
        <v>1030155</v>
      </c>
      <c r="B594" s="788" t="s">
        <v>3037</v>
      </c>
      <c r="C594" s="784">
        <f>C595+C596</f>
        <v>0</v>
      </c>
      <c r="D594" s="785">
        <v>2080702</v>
      </c>
      <c r="E594" s="788" t="s">
        <v>2930</v>
      </c>
      <c r="F594" s="789">
        <v>201</v>
      </c>
    </row>
    <row r="595" ht="18" customHeight="1" spans="1:6">
      <c r="A595" s="782">
        <v>103015501</v>
      </c>
      <c r="B595" s="788" t="s">
        <v>3039</v>
      </c>
      <c r="C595" s="789">
        <v>0</v>
      </c>
      <c r="D595" s="785">
        <v>2080704</v>
      </c>
      <c r="E595" s="788" t="s">
        <v>2932</v>
      </c>
      <c r="F595" s="789">
        <v>735</v>
      </c>
    </row>
    <row r="596" ht="18" customHeight="1" spans="1:6">
      <c r="A596" s="782">
        <v>103015502</v>
      </c>
      <c r="B596" s="788" t="s">
        <v>3041</v>
      </c>
      <c r="C596" s="789">
        <v>0</v>
      </c>
      <c r="D596" s="785">
        <v>2080705</v>
      </c>
      <c r="E596" s="788" t="s">
        <v>2935</v>
      </c>
      <c r="F596" s="789">
        <v>648</v>
      </c>
    </row>
    <row r="597" ht="18" customHeight="1" spans="1:6">
      <c r="A597" s="782">
        <v>1030156</v>
      </c>
      <c r="B597" s="788" t="s">
        <v>3043</v>
      </c>
      <c r="C597" s="789">
        <v>0</v>
      </c>
      <c r="D597" s="785">
        <v>2080709</v>
      </c>
      <c r="E597" s="788" t="s">
        <v>2938</v>
      </c>
      <c r="F597" s="789">
        <v>0</v>
      </c>
    </row>
    <row r="598" ht="18" customHeight="1" spans="1:6">
      <c r="A598" s="782">
        <v>1030157</v>
      </c>
      <c r="B598" s="788" t="s">
        <v>3045</v>
      </c>
      <c r="C598" s="789">
        <v>0</v>
      </c>
      <c r="D598" s="785">
        <v>2080711</v>
      </c>
      <c r="E598" s="788" t="s">
        <v>2941</v>
      </c>
      <c r="F598" s="789">
        <v>91</v>
      </c>
    </row>
    <row r="599" ht="18" customHeight="1" spans="1:6">
      <c r="A599" s="782">
        <v>1030158</v>
      </c>
      <c r="B599" s="788" t="s">
        <v>3047</v>
      </c>
      <c r="C599" s="784">
        <f>SUM(C600:C601)</f>
        <v>0</v>
      </c>
      <c r="D599" s="785">
        <v>2080712</v>
      </c>
      <c r="E599" s="788" t="s">
        <v>2944</v>
      </c>
      <c r="F599" s="789">
        <v>40</v>
      </c>
    </row>
    <row r="600" ht="18" customHeight="1" spans="1:6">
      <c r="A600" s="782">
        <v>103015801</v>
      </c>
      <c r="B600" s="788" t="s">
        <v>3049</v>
      </c>
      <c r="C600" s="789">
        <v>0</v>
      </c>
      <c r="D600" s="785">
        <v>2080713</v>
      </c>
      <c r="E600" s="788" t="s">
        <v>2947</v>
      </c>
      <c r="F600" s="789">
        <v>0</v>
      </c>
    </row>
    <row r="601" ht="18" customHeight="1" spans="1:6">
      <c r="A601" s="782">
        <v>103015803</v>
      </c>
      <c r="B601" s="788" t="s">
        <v>3051</v>
      </c>
      <c r="C601" s="789">
        <v>0</v>
      </c>
      <c r="D601" s="785">
        <v>2080799</v>
      </c>
      <c r="E601" s="788" t="s">
        <v>2949</v>
      </c>
      <c r="F601" s="789">
        <v>458</v>
      </c>
    </row>
    <row r="602" ht="18" customHeight="1" spans="1:6">
      <c r="A602" s="782">
        <v>1030159</v>
      </c>
      <c r="B602" s="788" t="s">
        <v>3053</v>
      </c>
      <c r="C602" s="789">
        <v>0</v>
      </c>
      <c r="D602" s="785">
        <v>20808</v>
      </c>
      <c r="E602" s="783" t="s">
        <v>2951</v>
      </c>
      <c r="F602" s="784">
        <f>SUM(F603:F610)</f>
        <v>3645</v>
      </c>
    </row>
    <row r="603" ht="18" customHeight="1" spans="1:6">
      <c r="A603" s="782">
        <v>1030166</v>
      </c>
      <c r="B603" s="788" t="s">
        <v>3055</v>
      </c>
      <c r="C603" s="789">
        <v>0</v>
      </c>
      <c r="D603" s="785">
        <v>2080801</v>
      </c>
      <c r="E603" s="788" t="s">
        <v>2953</v>
      </c>
      <c r="F603" s="789">
        <v>1364</v>
      </c>
    </row>
    <row r="604" ht="18" customHeight="1" spans="1:6">
      <c r="A604" s="782">
        <v>1030168</v>
      </c>
      <c r="B604" s="788" t="s">
        <v>3057</v>
      </c>
      <c r="C604" s="789">
        <v>0</v>
      </c>
      <c r="D604" s="785">
        <v>2080802</v>
      </c>
      <c r="E604" s="788" t="s">
        <v>2955</v>
      </c>
      <c r="F604" s="789">
        <v>428</v>
      </c>
    </row>
    <row r="605" ht="18" customHeight="1" spans="1:6">
      <c r="A605" s="782">
        <v>1030171</v>
      </c>
      <c r="B605" s="788" t="s">
        <v>3059</v>
      </c>
      <c r="C605" s="789">
        <v>0</v>
      </c>
      <c r="D605" s="785">
        <v>2080803</v>
      </c>
      <c r="E605" s="788" t="s">
        <v>2957</v>
      </c>
      <c r="F605" s="789">
        <v>822</v>
      </c>
    </row>
    <row r="606" ht="18" customHeight="1" spans="1:6">
      <c r="A606" s="782">
        <v>1030175</v>
      </c>
      <c r="B606" s="788" t="s">
        <v>3061</v>
      </c>
      <c r="C606" s="786">
        <f>SUM(C607:C608)</f>
        <v>0</v>
      </c>
      <c r="D606" s="785">
        <v>2080805</v>
      </c>
      <c r="E606" s="788" t="s">
        <v>2959</v>
      </c>
      <c r="F606" s="789">
        <v>187</v>
      </c>
    </row>
    <row r="607" ht="18" customHeight="1" spans="1:6">
      <c r="A607" s="782">
        <v>103017501</v>
      </c>
      <c r="B607" s="788" t="s">
        <v>3063</v>
      </c>
      <c r="C607" s="789">
        <v>0</v>
      </c>
      <c r="D607" s="785">
        <v>2080806</v>
      </c>
      <c r="E607" s="788" t="s">
        <v>2961</v>
      </c>
      <c r="F607" s="790">
        <v>0</v>
      </c>
    </row>
    <row r="608" ht="18" customHeight="1" spans="1:6">
      <c r="A608" s="782">
        <v>103017502</v>
      </c>
      <c r="B608" s="788" t="s">
        <v>3065</v>
      </c>
      <c r="C608" s="791">
        <v>0</v>
      </c>
      <c r="D608" s="785">
        <v>2080807</v>
      </c>
      <c r="E608" s="788" t="s">
        <v>2963</v>
      </c>
      <c r="F608" s="789">
        <v>0</v>
      </c>
    </row>
    <row r="609" ht="18" customHeight="1" spans="1:6">
      <c r="A609" s="782">
        <v>1030178</v>
      </c>
      <c r="B609" s="788" t="s">
        <v>3067</v>
      </c>
      <c r="C609" s="789">
        <v>96</v>
      </c>
      <c r="D609" s="785">
        <v>2080808</v>
      </c>
      <c r="E609" s="788" t="s">
        <v>4051</v>
      </c>
      <c r="F609" s="791">
        <v>29</v>
      </c>
    </row>
    <row r="610" ht="18" customHeight="1" spans="1:6">
      <c r="A610" s="782">
        <v>1030180</v>
      </c>
      <c r="B610" s="788" t="s">
        <v>3068</v>
      </c>
      <c r="C610" s="784">
        <f>SUM(C611:C617)</f>
        <v>0</v>
      </c>
      <c r="D610" s="785">
        <v>2080899</v>
      </c>
      <c r="E610" s="788" t="s">
        <v>2967</v>
      </c>
      <c r="F610" s="789">
        <v>815</v>
      </c>
    </row>
    <row r="611" ht="18" customHeight="1" spans="1:6">
      <c r="A611" s="782">
        <v>103018001</v>
      </c>
      <c r="B611" s="788" t="s">
        <v>3069</v>
      </c>
      <c r="C611" s="790">
        <v>0</v>
      </c>
      <c r="D611" s="785">
        <v>20809</v>
      </c>
      <c r="E611" s="783" t="s">
        <v>2969</v>
      </c>
      <c r="F611" s="784">
        <f>SUM(F612:F617)</f>
        <v>300</v>
      </c>
    </row>
    <row r="612" ht="18" customHeight="1" spans="1:6">
      <c r="A612" s="782">
        <v>103018002</v>
      </c>
      <c r="B612" s="788" t="s">
        <v>3070</v>
      </c>
      <c r="C612" s="789">
        <v>0</v>
      </c>
      <c r="D612" s="785">
        <v>2080901</v>
      </c>
      <c r="E612" s="788" t="s">
        <v>2971</v>
      </c>
      <c r="F612" s="790">
        <v>178</v>
      </c>
    </row>
    <row r="613" ht="18" customHeight="1" spans="1:6">
      <c r="A613" s="782">
        <v>103018003</v>
      </c>
      <c r="B613" s="788" t="s">
        <v>3072</v>
      </c>
      <c r="C613" s="791">
        <v>0</v>
      </c>
      <c r="D613" s="785">
        <v>2080902</v>
      </c>
      <c r="E613" s="788" t="s">
        <v>2973</v>
      </c>
      <c r="F613" s="789">
        <v>63</v>
      </c>
    </row>
    <row r="614" ht="18" customHeight="1" spans="1:6">
      <c r="A614" s="782">
        <v>103018004</v>
      </c>
      <c r="B614" s="788" t="s">
        <v>3074</v>
      </c>
      <c r="C614" s="789">
        <v>0</v>
      </c>
      <c r="D614" s="785">
        <v>2080903</v>
      </c>
      <c r="E614" s="788" t="s">
        <v>2975</v>
      </c>
      <c r="F614" s="791">
        <v>15</v>
      </c>
    </row>
    <row r="615" ht="18" customHeight="1" spans="1:6">
      <c r="A615" s="782">
        <v>103018005</v>
      </c>
      <c r="B615" s="788" t="s">
        <v>3075</v>
      </c>
      <c r="C615" s="789">
        <v>0</v>
      </c>
      <c r="D615" s="785">
        <v>2080904</v>
      </c>
      <c r="E615" s="788" t="s">
        <v>2977</v>
      </c>
      <c r="F615" s="789">
        <v>9</v>
      </c>
    </row>
    <row r="616" ht="18" customHeight="1" spans="1:6">
      <c r="A616" s="782">
        <v>103018006</v>
      </c>
      <c r="B616" s="788" t="s">
        <v>3076</v>
      </c>
      <c r="C616" s="789">
        <v>0</v>
      </c>
      <c r="D616" s="785">
        <v>2080905</v>
      </c>
      <c r="E616" s="788" t="s">
        <v>2979</v>
      </c>
      <c r="F616" s="789">
        <v>35</v>
      </c>
    </row>
    <row r="617" ht="18" customHeight="1" spans="1:6">
      <c r="A617" s="782">
        <v>103018007</v>
      </c>
      <c r="B617" s="788" t="s">
        <v>3078</v>
      </c>
      <c r="C617" s="790">
        <v>0</v>
      </c>
      <c r="D617" s="785">
        <v>2080999</v>
      </c>
      <c r="E617" s="788" t="s">
        <v>2981</v>
      </c>
      <c r="F617" s="789">
        <v>0</v>
      </c>
    </row>
    <row r="618" ht="18" customHeight="1" spans="1:6">
      <c r="A618" s="782">
        <v>1030181</v>
      </c>
      <c r="B618" s="788" t="s">
        <v>3080</v>
      </c>
      <c r="C618" s="789">
        <v>0</v>
      </c>
      <c r="D618" s="785">
        <v>20810</v>
      </c>
      <c r="E618" s="783" t="s">
        <v>2983</v>
      </c>
      <c r="F618" s="784">
        <f>SUM(F619:F625)</f>
        <v>2260</v>
      </c>
    </row>
    <row r="619" ht="18" customHeight="1" spans="1:6">
      <c r="A619" s="782">
        <v>1030199</v>
      </c>
      <c r="B619" s="788" t="s">
        <v>3082</v>
      </c>
      <c r="C619" s="791">
        <v>0</v>
      </c>
      <c r="D619" s="785">
        <v>2081001</v>
      </c>
      <c r="E619" s="788" t="s">
        <v>2985</v>
      </c>
      <c r="F619" s="789">
        <v>91</v>
      </c>
    </row>
    <row r="620" ht="18" customHeight="1" spans="1:6">
      <c r="A620" s="782">
        <v>10310</v>
      </c>
      <c r="B620" s="783" t="s">
        <v>3084</v>
      </c>
      <c r="C620" s="787">
        <f>SUM(C621:C623,C627:C632,C635:C636)</f>
        <v>0</v>
      </c>
      <c r="D620" s="785">
        <v>2081002</v>
      </c>
      <c r="E620" s="788" t="s">
        <v>2987</v>
      </c>
      <c r="F620" s="789">
        <v>687</v>
      </c>
    </row>
    <row r="621" ht="18" customHeight="1" spans="1:6">
      <c r="A621" s="782">
        <v>1031003</v>
      </c>
      <c r="B621" s="788" t="s">
        <v>3085</v>
      </c>
      <c r="C621" s="789">
        <v>0</v>
      </c>
      <c r="D621" s="785">
        <v>2081003</v>
      </c>
      <c r="E621" s="788" t="s">
        <v>2989</v>
      </c>
      <c r="F621" s="789">
        <v>0</v>
      </c>
    </row>
    <row r="622" ht="18" customHeight="1" spans="1:6">
      <c r="A622" s="782">
        <v>1031005</v>
      </c>
      <c r="B622" s="788" t="s">
        <v>3087</v>
      </c>
      <c r="C622" s="789">
        <v>0</v>
      </c>
      <c r="D622" s="785">
        <v>2081004</v>
      </c>
      <c r="E622" s="788" t="s">
        <v>2991</v>
      </c>
      <c r="F622" s="789">
        <v>1044</v>
      </c>
    </row>
    <row r="623" ht="18" customHeight="1" spans="1:6">
      <c r="A623" s="782">
        <v>1031006</v>
      </c>
      <c r="B623" s="788" t="s">
        <v>3089</v>
      </c>
      <c r="C623" s="784">
        <f>SUM(C624:C626)</f>
        <v>0</v>
      </c>
      <c r="D623" s="785">
        <v>2081005</v>
      </c>
      <c r="E623" s="788" t="s">
        <v>2993</v>
      </c>
      <c r="F623" s="789">
        <v>0</v>
      </c>
    </row>
    <row r="624" ht="18" customHeight="1" spans="1:6">
      <c r="A624" s="782">
        <v>103100601</v>
      </c>
      <c r="B624" s="788" t="s">
        <v>3091</v>
      </c>
      <c r="C624" s="789">
        <v>0</v>
      </c>
      <c r="D624" s="785">
        <v>2081006</v>
      </c>
      <c r="E624" s="788" t="s">
        <v>2994</v>
      </c>
      <c r="F624" s="789">
        <v>438</v>
      </c>
    </row>
    <row r="625" ht="18" customHeight="1" spans="1:6">
      <c r="A625" s="782">
        <v>103100602</v>
      </c>
      <c r="B625" s="788" t="s">
        <v>3092</v>
      </c>
      <c r="C625" s="789">
        <v>0</v>
      </c>
      <c r="D625" s="785">
        <v>2081099</v>
      </c>
      <c r="E625" s="788" t="s">
        <v>2995</v>
      </c>
      <c r="F625" s="789">
        <v>0</v>
      </c>
    </row>
    <row r="626" ht="18" customHeight="1" spans="1:6">
      <c r="A626" s="782">
        <v>103100699</v>
      </c>
      <c r="B626" s="788" t="s">
        <v>3093</v>
      </c>
      <c r="C626" s="789">
        <v>0</v>
      </c>
      <c r="D626" s="785">
        <v>20811</v>
      </c>
      <c r="E626" s="783" t="s">
        <v>2997</v>
      </c>
      <c r="F626" s="784">
        <f>SUM(F627:F634)</f>
        <v>1010</v>
      </c>
    </row>
    <row r="627" ht="18" customHeight="1" spans="1:6">
      <c r="A627" s="782">
        <v>1031008</v>
      </c>
      <c r="B627" s="788" t="s">
        <v>3094</v>
      </c>
      <c r="C627" s="789">
        <v>0</v>
      </c>
      <c r="D627" s="785">
        <v>2081101</v>
      </c>
      <c r="E627" s="788" t="s">
        <v>1980</v>
      </c>
      <c r="F627" s="789">
        <v>120</v>
      </c>
    </row>
    <row r="628" ht="18" customHeight="1" spans="1:6">
      <c r="A628" s="782">
        <v>1031009</v>
      </c>
      <c r="B628" s="788" t="s">
        <v>3096</v>
      </c>
      <c r="C628" s="789">
        <v>0</v>
      </c>
      <c r="D628" s="785">
        <v>2081102</v>
      </c>
      <c r="E628" s="788" t="s">
        <v>1982</v>
      </c>
      <c r="F628" s="789">
        <v>1</v>
      </c>
    </row>
    <row r="629" ht="18" customHeight="1" spans="1:6">
      <c r="A629" s="782">
        <v>1031010</v>
      </c>
      <c r="B629" s="788" t="s">
        <v>3098</v>
      </c>
      <c r="C629" s="789">
        <v>0</v>
      </c>
      <c r="D629" s="785">
        <v>2081103</v>
      </c>
      <c r="E629" s="788" t="s">
        <v>1984</v>
      </c>
      <c r="F629" s="789">
        <v>0</v>
      </c>
    </row>
    <row r="630" ht="18" customHeight="1" spans="1:6">
      <c r="A630" s="782">
        <v>1031011</v>
      </c>
      <c r="B630" s="788" t="s">
        <v>3100</v>
      </c>
      <c r="C630" s="789">
        <v>0</v>
      </c>
      <c r="D630" s="785">
        <v>2081104</v>
      </c>
      <c r="E630" s="788" t="s">
        <v>3002</v>
      </c>
      <c r="F630" s="789">
        <v>29</v>
      </c>
    </row>
    <row r="631" ht="18" customHeight="1" spans="1:6">
      <c r="A631" s="782">
        <v>1031012</v>
      </c>
      <c r="B631" s="788" t="s">
        <v>3102</v>
      </c>
      <c r="C631" s="789">
        <v>0</v>
      </c>
      <c r="D631" s="785">
        <v>2081105</v>
      </c>
      <c r="E631" s="788" t="s">
        <v>3004</v>
      </c>
      <c r="F631" s="789">
        <v>98</v>
      </c>
    </row>
    <row r="632" ht="18" customHeight="1" spans="1:6">
      <c r="A632" s="782">
        <v>1031013</v>
      </c>
      <c r="B632" s="788" t="s">
        <v>3104</v>
      </c>
      <c r="C632" s="784">
        <f>C633+C634</f>
        <v>0</v>
      </c>
      <c r="D632" s="785">
        <v>2081106</v>
      </c>
      <c r="E632" s="788" t="s">
        <v>3006</v>
      </c>
      <c r="F632" s="789">
        <v>0</v>
      </c>
    </row>
    <row r="633" ht="18" customHeight="1" spans="1:6">
      <c r="A633" s="782">
        <v>103101301</v>
      </c>
      <c r="B633" s="788" t="s">
        <v>3106</v>
      </c>
      <c r="C633" s="789">
        <v>0</v>
      </c>
      <c r="D633" s="785">
        <v>2081107</v>
      </c>
      <c r="E633" s="788" t="s">
        <v>3008</v>
      </c>
      <c r="F633" s="789">
        <v>762</v>
      </c>
    </row>
    <row r="634" ht="18" customHeight="1" spans="1:6">
      <c r="A634" s="782">
        <v>103101399</v>
      </c>
      <c r="B634" s="788" t="s">
        <v>3108</v>
      </c>
      <c r="C634" s="789">
        <v>0</v>
      </c>
      <c r="D634" s="785">
        <v>2081199</v>
      </c>
      <c r="E634" s="788" t="s">
        <v>3010</v>
      </c>
      <c r="F634" s="789">
        <v>0</v>
      </c>
    </row>
    <row r="635" ht="18" customHeight="1" spans="1:6">
      <c r="A635" s="782">
        <v>1031014</v>
      </c>
      <c r="B635" s="788" t="s">
        <v>3110</v>
      </c>
      <c r="C635" s="789">
        <v>0</v>
      </c>
      <c r="D635" s="785">
        <v>20816</v>
      </c>
      <c r="E635" s="783" t="s">
        <v>3012</v>
      </c>
      <c r="F635" s="784">
        <f>SUM(F636:F640)</f>
        <v>111</v>
      </c>
    </row>
    <row r="636" ht="18" customHeight="1" spans="1:6">
      <c r="A636" s="782">
        <v>1031099</v>
      </c>
      <c r="B636" s="788" t="s">
        <v>3112</v>
      </c>
      <c r="C636" s="784">
        <f>C637+C638</f>
        <v>0</v>
      </c>
      <c r="D636" s="785">
        <v>2081601</v>
      </c>
      <c r="E636" s="788" t="s">
        <v>1980</v>
      </c>
      <c r="F636" s="789">
        <v>111</v>
      </c>
    </row>
    <row r="637" ht="18" customHeight="1" spans="1:6">
      <c r="A637" s="782">
        <v>103109998</v>
      </c>
      <c r="B637" s="788" t="s">
        <v>3114</v>
      </c>
      <c r="C637" s="789">
        <v>0</v>
      </c>
      <c r="D637" s="785">
        <v>2081602</v>
      </c>
      <c r="E637" s="788" t="s">
        <v>1982</v>
      </c>
      <c r="F637" s="789">
        <v>0</v>
      </c>
    </row>
    <row r="638" ht="18" customHeight="1" spans="1:6">
      <c r="A638" s="782">
        <v>103109999</v>
      </c>
      <c r="B638" s="788" t="s">
        <v>3116</v>
      </c>
      <c r="C638" s="789">
        <v>0</v>
      </c>
      <c r="D638" s="785">
        <v>2081603</v>
      </c>
      <c r="E638" s="788" t="s">
        <v>1984</v>
      </c>
      <c r="F638" s="789">
        <v>0</v>
      </c>
    </row>
    <row r="639" ht="18" customHeight="1" spans="1:6">
      <c r="A639" s="782"/>
      <c r="B639" s="788"/>
      <c r="C639" s="799"/>
      <c r="D639" s="785">
        <v>2081650</v>
      </c>
      <c r="E639" s="788" t="s">
        <v>1998</v>
      </c>
      <c r="F639" s="789">
        <v>0</v>
      </c>
    </row>
    <row r="640" ht="18" customHeight="1" spans="1:6">
      <c r="A640" s="782">
        <v>10306</v>
      </c>
      <c r="B640" s="783" t="s">
        <v>1043</v>
      </c>
      <c r="C640" s="784">
        <f>SUM(C641,C673,C678,C684,C688)</f>
        <v>26</v>
      </c>
      <c r="D640" s="785">
        <v>2081699</v>
      </c>
      <c r="E640" s="788" t="s">
        <v>3018</v>
      </c>
      <c r="F640" s="789">
        <v>0</v>
      </c>
    </row>
    <row r="641" ht="18" customHeight="1" spans="1:6">
      <c r="A641" s="782">
        <v>1030601</v>
      </c>
      <c r="B641" s="788" t="s">
        <v>3120</v>
      </c>
      <c r="C641" s="784">
        <f>SUM(C642:C672)</f>
        <v>26</v>
      </c>
      <c r="D641" s="785">
        <v>20819</v>
      </c>
      <c r="E641" s="783" t="s">
        <v>3020</v>
      </c>
      <c r="F641" s="784">
        <f>SUM(F642:F643)</f>
        <v>5798</v>
      </c>
    </row>
    <row r="642" ht="18" customHeight="1" spans="1:6">
      <c r="A642" s="782">
        <v>103060103</v>
      </c>
      <c r="B642" s="788" t="s">
        <v>3122</v>
      </c>
      <c r="C642" s="789">
        <v>0</v>
      </c>
      <c r="D642" s="785">
        <v>2081901</v>
      </c>
      <c r="E642" s="788" t="s">
        <v>3022</v>
      </c>
      <c r="F642" s="789">
        <v>894</v>
      </c>
    </row>
    <row r="643" ht="18" customHeight="1" spans="1:6">
      <c r="A643" s="782">
        <v>103060104</v>
      </c>
      <c r="B643" s="788" t="s">
        <v>3124</v>
      </c>
      <c r="C643" s="789">
        <v>0</v>
      </c>
      <c r="D643" s="785">
        <v>2081902</v>
      </c>
      <c r="E643" s="788" t="s">
        <v>3024</v>
      </c>
      <c r="F643" s="789">
        <v>4904</v>
      </c>
    </row>
    <row r="644" ht="18" customHeight="1" spans="1:6">
      <c r="A644" s="782">
        <v>103060105</v>
      </c>
      <c r="B644" s="788" t="s">
        <v>3126</v>
      </c>
      <c r="C644" s="789">
        <v>0</v>
      </c>
      <c r="D644" s="785">
        <v>20820</v>
      </c>
      <c r="E644" s="783" t="s">
        <v>3026</v>
      </c>
      <c r="F644" s="784">
        <f>SUM(F645:F646)</f>
        <v>276</v>
      </c>
    </row>
    <row r="645" ht="18" customHeight="1" spans="1:6">
      <c r="A645" s="782">
        <v>103060106</v>
      </c>
      <c r="B645" s="788" t="s">
        <v>3128</v>
      </c>
      <c r="C645" s="789">
        <v>0</v>
      </c>
      <c r="D645" s="785">
        <v>2082001</v>
      </c>
      <c r="E645" s="788" t="s">
        <v>3028</v>
      </c>
      <c r="F645" s="789">
        <v>266</v>
      </c>
    </row>
    <row r="646" ht="18" customHeight="1" spans="1:6">
      <c r="A646" s="782">
        <v>103060107</v>
      </c>
      <c r="B646" s="788" t="s">
        <v>3130</v>
      </c>
      <c r="C646" s="789">
        <v>0</v>
      </c>
      <c r="D646" s="785">
        <v>2082002</v>
      </c>
      <c r="E646" s="788" t="s">
        <v>3030</v>
      </c>
      <c r="F646" s="789">
        <v>10</v>
      </c>
    </row>
    <row r="647" ht="18" customHeight="1" spans="1:6">
      <c r="A647" s="782">
        <v>103060108</v>
      </c>
      <c r="B647" s="788" t="s">
        <v>3132</v>
      </c>
      <c r="C647" s="789">
        <v>0</v>
      </c>
      <c r="D647" s="785">
        <v>20821</v>
      </c>
      <c r="E647" s="783" t="s">
        <v>3032</v>
      </c>
      <c r="F647" s="784">
        <f>SUM(F648:F649)</f>
        <v>1842</v>
      </c>
    </row>
    <row r="648" ht="18" customHeight="1" spans="1:6">
      <c r="A648" s="782">
        <v>103060109</v>
      </c>
      <c r="B648" s="788" t="s">
        <v>3134</v>
      </c>
      <c r="C648" s="789">
        <v>0</v>
      </c>
      <c r="D648" s="785">
        <v>2082101</v>
      </c>
      <c r="E648" s="788" t="s">
        <v>3034</v>
      </c>
      <c r="F648" s="789">
        <v>818</v>
      </c>
    </row>
    <row r="649" ht="18" customHeight="1" spans="1:6">
      <c r="A649" s="782">
        <v>103060112</v>
      </c>
      <c r="B649" s="788" t="s">
        <v>3136</v>
      </c>
      <c r="C649" s="789">
        <v>0</v>
      </c>
      <c r="D649" s="785">
        <v>2082102</v>
      </c>
      <c r="E649" s="788" t="s">
        <v>3036</v>
      </c>
      <c r="F649" s="789">
        <v>1024</v>
      </c>
    </row>
    <row r="650" ht="18" customHeight="1" spans="1:6">
      <c r="A650" s="782">
        <v>103060113</v>
      </c>
      <c r="B650" s="788" t="s">
        <v>3138</v>
      </c>
      <c r="C650" s="789">
        <v>0</v>
      </c>
      <c r="D650" s="785">
        <v>20824</v>
      </c>
      <c r="E650" s="783" t="s">
        <v>3038</v>
      </c>
      <c r="F650" s="784">
        <f>SUM(F651:F652)</f>
        <v>0</v>
      </c>
    </row>
    <row r="651" ht="18" customHeight="1" spans="1:6">
      <c r="A651" s="782">
        <v>103060114</v>
      </c>
      <c r="B651" s="788" t="s">
        <v>3140</v>
      </c>
      <c r="C651" s="789">
        <v>0</v>
      </c>
      <c r="D651" s="785">
        <v>2082401</v>
      </c>
      <c r="E651" s="788" t="s">
        <v>4052</v>
      </c>
      <c r="F651" s="789">
        <v>0</v>
      </c>
    </row>
    <row r="652" ht="18" customHeight="1" spans="1:6">
      <c r="A652" s="782">
        <v>103060115</v>
      </c>
      <c r="B652" s="788" t="s">
        <v>3142</v>
      </c>
      <c r="C652" s="789">
        <v>0</v>
      </c>
      <c r="D652" s="785">
        <v>2082402</v>
      </c>
      <c r="E652" s="788" t="s">
        <v>3042</v>
      </c>
      <c r="F652" s="789">
        <v>0</v>
      </c>
    </row>
    <row r="653" ht="18" customHeight="1" spans="1:6">
      <c r="A653" s="782">
        <v>103060116</v>
      </c>
      <c r="B653" s="788" t="s">
        <v>3144</v>
      </c>
      <c r="C653" s="789">
        <v>0</v>
      </c>
      <c r="D653" s="785">
        <v>20825</v>
      </c>
      <c r="E653" s="783" t="s">
        <v>3044</v>
      </c>
      <c r="F653" s="784">
        <f>SUM(F654:F655)</f>
        <v>21</v>
      </c>
    </row>
    <row r="654" ht="18" customHeight="1" spans="1:6">
      <c r="A654" s="782">
        <v>103060117</v>
      </c>
      <c r="B654" s="788" t="s">
        <v>3146</v>
      </c>
      <c r="C654" s="789">
        <v>0</v>
      </c>
      <c r="D654" s="785">
        <v>2082501</v>
      </c>
      <c r="E654" s="788" t="s">
        <v>3046</v>
      </c>
      <c r="F654" s="789">
        <v>0</v>
      </c>
    </row>
    <row r="655" ht="18" customHeight="1" spans="1:6">
      <c r="A655" s="782">
        <v>103060118</v>
      </c>
      <c r="B655" s="788" t="s">
        <v>3148</v>
      </c>
      <c r="C655" s="789">
        <v>0</v>
      </c>
      <c r="D655" s="785">
        <v>2082502</v>
      </c>
      <c r="E655" s="788" t="s">
        <v>3048</v>
      </c>
      <c r="F655" s="789">
        <v>21</v>
      </c>
    </row>
    <row r="656" ht="18" customHeight="1" spans="1:6">
      <c r="A656" s="782">
        <v>103060119</v>
      </c>
      <c r="B656" s="788" t="s">
        <v>3150</v>
      </c>
      <c r="C656" s="789">
        <v>0</v>
      </c>
      <c r="D656" s="785">
        <v>20826</v>
      </c>
      <c r="E656" s="783" t="s">
        <v>3050</v>
      </c>
      <c r="F656" s="784">
        <f>SUM(F657:F659)</f>
        <v>7457</v>
      </c>
    </row>
    <row r="657" ht="18" customHeight="1" spans="1:6">
      <c r="A657" s="782">
        <v>103060120</v>
      </c>
      <c r="B657" s="788" t="s">
        <v>3152</v>
      </c>
      <c r="C657" s="789">
        <v>0</v>
      </c>
      <c r="D657" s="785">
        <v>2082601</v>
      </c>
      <c r="E657" s="788" t="s">
        <v>3052</v>
      </c>
      <c r="F657" s="789">
        <v>0</v>
      </c>
    </row>
    <row r="658" ht="18" customHeight="1" spans="1:6">
      <c r="A658" s="782">
        <v>103060121</v>
      </c>
      <c r="B658" s="788" t="s">
        <v>3154</v>
      </c>
      <c r="C658" s="789">
        <v>0</v>
      </c>
      <c r="D658" s="785">
        <v>2082602</v>
      </c>
      <c r="E658" s="788" t="s">
        <v>3054</v>
      </c>
      <c r="F658" s="789">
        <v>7457</v>
      </c>
    </row>
    <row r="659" ht="18" customHeight="1" spans="1:6">
      <c r="A659" s="782">
        <v>103060122</v>
      </c>
      <c r="B659" s="788" t="s">
        <v>3156</v>
      </c>
      <c r="C659" s="789">
        <v>0</v>
      </c>
      <c r="D659" s="785">
        <v>2082699</v>
      </c>
      <c r="E659" s="788" t="s">
        <v>3056</v>
      </c>
      <c r="F659" s="789">
        <v>0</v>
      </c>
    </row>
    <row r="660" ht="18" customHeight="1" spans="1:6">
      <c r="A660" s="782">
        <v>103060123</v>
      </c>
      <c r="B660" s="788" t="s">
        <v>3158</v>
      </c>
      <c r="C660" s="789">
        <v>0</v>
      </c>
      <c r="D660" s="785">
        <v>20827</v>
      </c>
      <c r="E660" s="783" t="s">
        <v>3058</v>
      </c>
      <c r="F660" s="784">
        <f>SUM(F661:F663)</f>
        <v>0</v>
      </c>
    </row>
    <row r="661" ht="18" customHeight="1" spans="1:6">
      <c r="A661" s="782">
        <v>103060124</v>
      </c>
      <c r="B661" s="788" t="s">
        <v>3160</v>
      </c>
      <c r="C661" s="789">
        <v>0</v>
      </c>
      <c r="D661" s="785">
        <v>2082701</v>
      </c>
      <c r="E661" s="788" t="s">
        <v>3060</v>
      </c>
      <c r="F661" s="789">
        <v>0</v>
      </c>
    </row>
    <row r="662" ht="18" customHeight="1" spans="1:6">
      <c r="A662" s="782">
        <v>103060125</v>
      </c>
      <c r="B662" s="788" t="s">
        <v>3162</v>
      </c>
      <c r="C662" s="789">
        <v>0</v>
      </c>
      <c r="D662" s="785">
        <v>2082702</v>
      </c>
      <c r="E662" s="788" t="s">
        <v>3062</v>
      </c>
      <c r="F662" s="789">
        <v>0</v>
      </c>
    </row>
    <row r="663" ht="18" customHeight="1" spans="1:6">
      <c r="A663" s="782">
        <v>103060126</v>
      </c>
      <c r="B663" s="788" t="s">
        <v>3164</v>
      </c>
      <c r="C663" s="789">
        <v>0</v>
      </c>
      <c r="D663" s="785">
        <v>2082799</v>
      </c>
      <c r="E663" s="788" t="s">
        <v>3064</v>
      </c>
      <c r="F663" s="789">
        <v>0</v>
      </c>
    </row>
    <row r="664" ht="18" customHeight="1" spans="1:6">
      <c r="A664" s="782">
        <v>103060127</v>
      </c>
      <c r="B664" s="788" t="s">
        <v>3166</v>
      </c>
      <c r="C664" s="789">
        <v>0</v>
      </c>
      <c r="D664" s="785">
        <v>20828</v>
      </c>
      <c r="E664" s="783" t="s">
        <v>3066</v>
      </c>
      <c r="F664" s="784">
        <f>SUM(F665:F671)</f>
        <v>189</v>
      </c>
    </row>
    <row r="665" ht="18" customHeight="1" spans="1:6">
      <c r="A665" s="782">
        <v>103060128</v>
      </c>
      <c r="B665" s="788" t="s">
        <v>3168</v>
      </c>
      <c r="C665" s="789">
        <v>0</v>
      </c>
      <c r="D665" s="785">
        <v>2082801</v>
      </c>
      <c r="E665" s="788" t="s">
        <v>1980</v>
      </c>
      <c r="F665" s="789">
        <v>140</v>
      </c>
    </row>
    <row r="666" ht="18" customHeight="1" spans="1:6">
      <c r="A666" s="782">
        <v>103060129</v>
      </c>
      <c r="B666" s="788" t="s">
        <v>3170</v>
      </c>
      <c r="C666" s="789">
        <v>0</v>
      </c>
      <c r="D666" s="785">
        <v>2082802</v>
      </c>
      <c r="E666" s="788" t="s">
        <v>1982</v>
      </c>
      <c r="F666" s="789">
        <v>0</v>
      </c>
    </row>
    <row r="667" ht="18" customHeight="1" spans="1:6">
      <c r="A667" s="782">
        <v>103060130</v>
      </c>
      <c r="B667" s="788" t="s">
        <v>3172</v>
      </c>
      <c r="C667" s="789">
        <v>0</v>
      </c>
      <c r="D667" s="785">
        <v>2082803</v>
      </c>
      <c r="E667" s="788" t="s">
        <v>1984</v>
      </c>
      <c r="F667" s="789">
        <v>0</v>
      </c>
    </row>
    <row r="668" ht="18" customHeight="1" spans="1:6">
      <c r="A668" s="782">
        <v>103060131</v>
      </c>
      <c r="B668" s="788" t="s">
        <v>3174</v>
      </c>
      <c r="C668" s="789">
        <v>0</v>
      </c>
      <c r="D668" s="785">
        <v>2082804</v>
      </c>
      <c r="E668" s="788" t="s">
        <v>3071</v>
      </c>
      <c r="F668" s="789">
        <v>49</v>
      </c>
    </row>
    <row r="669" ht="18" customHeight="1" spans="1:6">
      <c r="A669" s="782">
        <v>103060132</v>
      </c>
      <c r="B669" s="788" t="s">
        <v>3176</v>
      </c>
      <c r="C669" s="789">
        <v>0</v>
      </c>
      <c r="D669" s="785">
        <v>2082805</v>
      </c>
      <c r="E669" s="788" t="s">
        <v>3073</v>
      </c>
      <c r="F669" s="789">
        <v>0</v>
      </c>
    </row>
    <row r="670" ht="18" customHeight="1" spans="1:6">
      <c r="A670" s="782">
        <v>103060133</v>
      </c>
      <c r="B670" s="788" t="s">
        <v>3178</v>
      </c>
      <c r="C670" s="789">
        <v>0</v>
      </c>
      <c r="D670" s="785">
        <v>2082850</v>
      </c>
      <c r="E670" s="788" t="s">
        <v>1998</v>
      </c>
      <c r="F670" s="789">
        <v>0</v>
      </c>
    </row>
    <row r="671" ht="18" customHeight="1" spans="1:6">
      <c r="A671" s="782">
        <v>103060134</v>
      </c>
      <c r="B671" s="788" t="s">
        <v>3180</v>
      </c>
      <c r="C671" s="789">
        <v>0</v>
      </c>
      <c r="D671" s="785">
        <v>2082899</v>
      </c>
      <c r="E671" s="788" t="s">
        <v>3077</v>
      </c>
      <c r="F671" s="789">
        <v>0</v>
      </c>
    </row>
    <row r="672" ht="18" customHeight="1" spans="1:6">
      <c r="A672" s="782">
        <v>103060198</v>
      </c>
      <c r="B672" s="788" t="s">
        <v>3182</v>
      </c>
      <c r="C672" s="789">
        <v>26</v>
      </c>
      <c r="D672" s="785">
        <v>20830</v>
      </c>
      <c r="E672" s="783" t="s">
        <v>3079</v>
      </c>
      <c r="F672" s="784">
        <f>SUM(F673:F674)</f>
        <v>114</v>
      </c>
    </row>
    <row r="673" ht="18" customHeight="1" spans="1:6">
      <c r="A673" s="782">
        <v>1030602</v>
      </c>
      <c r="B673" s="788" t="s">
        <v>3184</v>
      </c>
      <c r="C673" s="784">
        <f>SUM(C674:C677)</f>
        <v>0</v>
      </c>
      <c r="D673" s="785">
        <v>2083001</v>
      </c>
      <c r="E673" s="788" t="s">
        <v>3081</v>
      </c>
      <c r="F673" s="789">
        <v>114</v>
      </c>
    </row>
    <row r="674" ht="18" customHeight="1" spans="1:6">
      <c r="A674" s="782">
        <v>103060202</v>
      </c>
      <c r="B674" s="788" t="s">
        <v>3186</v>
      </c>
      <c r="C674" s="789">
        <v>0</v>
      </c>
      <c r="D674" s="785">
        <v>2083099</v>
      </c>
      <c r="E674" s="788" t="s">
        <v>3083</v>
      </c>
      <c r="F674" s="789">
        <v>0</v>
      </c>
    </row>
    <row r="675" ht="18" customHeight="1" spans="1:6">
      <c r="A675" s="782">
        <v>103060203</v>
      </c>
      <c r="B675" s="788" t="s">
        <v>3188</v>
      </c>
      <c r="C675" s="789">
        <v>0</v>
      </c>
      <c r="D675" s="785">
        <v>20899</v>
      </c>
      <c r="E675" s="783" t="s">
        <v>1125</v>
      </c>
      <c r="F675" s="784">
        <f>F676</f>
        <v>899</v>
      </c>
    </row>
    <row r="676" ht="18" customHeight="1" spans="1:6">
      <c r="A676" s="782">
        <v>103060204</v>
      </c>
      <c r="B676" s="788" t="s">
        <v>3190</v>
      </c>
      <c r="C676" s="789">
        <v>0</v>
      </c>
      <c r="D676" s="785">
        <v>2089999</v>
      </c>
      <c r="E676" s="788" t="s">
        <v>3086</v>
      </c>
      <c r="F676" s="789">
        <v>899</v>
      </c>
    </row>
    <row r="677" ht="18" customHeight="1" spans="1:6">
      <c r="A677" s="782">
        <v>103060298</v>
      </c>
      <c r="B677" s="788" t="s">
        <v>3192</v>
      </c>
      <c r="C677" s="789">
        <v>0</v>
      </c>
      <c r="D677" s="785">
        <v>210</v>
      </c>
      <c r="E677" s="783" t="s">
        <v>3088</v>
      </c>
      <c r="F677" s="784">
        <f>F678+F683+F698+F702+F714+F717+F721+F726+F730+F734+F737+F746+F748</f>
        <v>23397</v>
      </c>
    </row>
    <row r="678" ht="18" customHeight="1" spans="1:6">
      <c r="A678" s="782">
        <v>1030603</v>
      </c>
      <c r="B678" s="788" t="s">
        <v>3194</v>
      </c>
      <c r="C678" s="784">
        <f>SUM(C679:C683)</f>
        <v>0</v>
      </c>
      <c r="D678" s="785">
        <v>21001</v>
      </c>
      <c r="E678" s="783" t="s">
        <v>3090</v>
      </c>
      <c r="F678" s="784">
        <f>SUM(F679:F682)</f>
        <v>406</v>
      </c>
    </row>
    <row r="679" ht="18" customHeight="1" spans="1:6">
      <c r="A679" s="782">
        <v>103060301</v>
      </c>
      <c r="B679" s="788" t="s">
        <v>3196</v>
      </c>
      <c r="C679" s="789">
        <v>0</v>
      </c>
      <c r="D679" s="785">
        <v>2100101</v>
      </c>
      <c r="E679" s="788" t="s">
        <v>1980</v>
      </c>
      <c r="F679" s="789">
        <v>295</v>
      </c>
    </row>
    <row r="680" ht="18" customHeight="1" spans="1:6">
      <c r="A680" s="782">
        <v>103060304</v>
      </c>
      <c r="B680" s="788" t="s">
        <v>3198</v>
      </c>
      <c r="C680" s="789">
        <v>0</v>
      </c>
      <c r="D680" s="785">
        <v>2100102</v>
      </c>
      <c r="E680" s="788" t="s">
        <v>1982</v>
      </c>
      <c r="F680" s="789">
        <v>111</v>
      </c>
    </row>
    <row r="681" ht="18" customHeight="1" spans="1:6">
      <c r="A681" s="782">
        <v>103060305</v>
      </c>
      <c r="B681" s="788" t="s">
        <v>3199</v>
      </c>
      <c r="C681" s="789">
        <v>0</v>
      </c>
      <c r="D681" s="785">
        <v>2100103</v>
      </c>
      <c r="E681" s="788" t="s">
        <v>1984</v>
      </c>
      <c r="F681" s="789">
        <v>0</v>
      </c>
    </row>
    <row r="682" ht="18" customHeight="1" spans="1:6">
      <c r="A682" s="782">
        <v>103060307</v>
      </c>
      <c r="B682" s="788" t="s">
        <v>3200</v>
      </c>
      <c r="C682" s="789">
        <v>0</v>
      </c>
      <c r="D682" s="785">
        <v>2100199</v>
      </c>
      <c r="E682" s="788" t="s">
        <v>3095</v>
      </c>
      <c r="F682" s="789">
        <v>0</v>
      </c>
    </row>
    <row r="683" ht="18" customHeight="1" spans="1:6">
      <c r="A683" s="782">
        <v>103060398</v>
      </c>
      <c r="B683" s="788" t="s">
        <v>3201</v>
      </c>
      <c r="C683" s="789">
        <v>0</v>
      </c>
      <c r="D683" s="785">
        <v>21002</v>
      </c>
      <c r="E683" s="783" t="s">
        <v>3097</v>
      </c>
      <c r="F683" s="784">
        <f>SUM(F684:F697)</f>
        <v>3730</v>
      </c>
    </row>
    <row r="684" ht="18" customHeight="1" spans="1:6">
      <c r="A684" s="782">
        <v>1030604</v>
      </c>
      <c r="B684" s="788" t="s">
        <v>3202</v>
      </c>
      <c r="C684" s="784">
        <f>C685+C686+C687</f>
        <v>0</v>
      </c>
      <c r="D684" s="785">
        <v>2100201</v>
      </c>
      <c r="E684" s="788" t="s">
        <v>3099</v>
      </c>
      <c r="F684" s="789">
        <v>2699</v>
      </c>
    </row>
    <row r="685" ht="18" customHeight="1" spans="1:6">
      <c r="A685" s="782">
        <v>103060401</v>
      </c>
      <c r="B685" s="788" t="s">
        <v>3204</v>
      </c>
      <c r="C685" s="789">
        <v>0</v>
      </c>
      <c r="D685" s="785">
        <v>2100202</v>
      </c>
      <c r="E685" s="788" t="s">
        <v>3101</v>
      </c>
      <c r="F685" s="789">
        <v>981</v>
      </c>
    </row>
    <row r="686" ht="18" customHeight="1" spans="1:6">
      <c r="A686" s="782">
        <v>103060402</v>
      </c>
      <c r="B686" s="788" t="s">
        <v>3206</v>
      </c>
      <c r="C686" s="789">
        <v>0</v>
      </c>
      <c r="D686" s="785">
        <v>2100203</v>
      </c>
      <c r="E686" s="788" t="s">
        <v>3103</v>
      </c>
      <c r="F686" s="789">
        <v>0</v>
      </c>
    </row>
    <row r="687" ht="18" customHeight="1" spans="1:6">
      <c r="A687" s="782">
        <v>103060498</v>
      </c>
      <c r="B687" s="788" t="s">
        <v>3207</v>
      </c>
      <c r="C687" s="789">
        <v>0</v>
      </c>
      <c r="D687" s="785">
        <v>2100204</v>
      </c>
      <c r="E687" s="788" t="s">
        <v>3105</v>
      </c>
      <c r="F687" s="789">
        <v>0</v>
      </c>
    </row>
    <row r="688" ht="18" customHeight="1" spans="1:6">
      <c r="A688" s="782">
        <v>1030698</v>
      </c>
      <c r="B688" s="788" t="s">
        <v>3209</v>
      </c>
      <c r="C688" s="789">
        <v>0</v>
      </c>
      <c r="D688" s="785">
        <v>2100205</v>
      </c>
      <c r="E688" s="788" t="s">
        <v>3107</v>
      </c>
      <c r="F688" s="789">
        <v>50</v>
      </c>
    </row>
    <row r="689" ht="18" customHeight="1" spans="1:6">
      <c r="A689" s="782"/>
      <c r="B689" s="788"/>
      <c r="C689" s="799"/>
      <c r="D689" s="785">
        <v>2100206</v>
      </c>
      <c r="E689" s="788" t="s">
        <v>3109</v>
      </c>
      <c r="F689" s="789">
        <v>0</v>
      </c>
    </row>
    <row r="690" ht="18" customHeight="1" spans="1:6">
      <c r="A690" s="782">
        <v>105</v>
      </c>
      <c r="B690" s="783" t="s">
        <v>3212</v>
      </c>
      <c r="C690" s="784">
        <f>C691+C698</f>
        <v>0</v>
      </c>
      <c r="D690" s="785">
        <v>2100207</v>
      </c>
      <c r="E690" s="788" t="s">
        <v>3111</v>
      </c>
      <c r="F690" s="789">
        <v>0</v>
      </c>
    </row>
    <row r="691" ht="18" customHeight="1" spans="1:6">
      <c r="A691" s="782">
        <v>10503</v>
      </c>
      <c r="B691" s="783" t="s">
        <v>3214</v>
      </c>
      <c r="C691" s="784">
        <f>C692+C693</f>
        <v>0</v>
      </c>
      <c r="D691" s="785">
        <v>2100208</v>
      </c>
      <c r="E691" s="788" t="s">
        <v>3113</v>
      </c>
      <c r="F691" s="789">
        <v>0</v>
      </c>
    </row>
    <row r="692" ht="18" customHeight="1" spans="1:6">
      <c r="A692" s="782">
        <v>1050301</v>
      </c>
      <c r="B692" s="788" t="s">
        <v>3215</v>
      </c>
      <c r="C692" s="789">
        <v>0</v>
      </c>
      <c r="D692" s="785">
        <v>2100209</v>
      </c>
      <c r="E692" s="788" t="s">
        <v>3115</v>
      </c>
      <c r="F692" s="789">
        <v>0</v>
      </c>
    </row>
    <row r="693" ht="18" customHeight="1" spans="1:6">
      <c r="A693" s="782">
        <v>1050302</v>
      </c>
      <c r="B693" s="788" t="s">
        <v>3216</v>
      </c>
      <c r="C693" s="784">
        <f>SUM(C694:C697)</f>
        <v>0</v>
      </c>
      <c r="D693" s="785">
        <v>2100210</v>
      </c>
      <c r="E693" s="788" t="s">
        <v>3117</v>
      </c>
      <c r="F693" s="789">
        <v>0</v>
      </c>
    </row>
    <row r="694" ht="18" customHeight="1" spans="1:6">
      <c r="A694" s="782">
        <v>105030201</v>
      </c>
      <c r="B694" s="788" t="s">
        <v>3217</v>
      </c>
      <c r="C694" s="789">
        <v>0</v>
      </c>
      <c r="D694" s="785">
        <v>2100211</v>
      </c>
      <c r="E694" s="788" t="s">
        <v>3118</v>
      </c>
      <c r="F694" s="789">
        <v>0</v>
      </c>
    </row>
    <row r="695" ht="18" customHeight="1" spans="1:6">
      <c r="A695" s="782">
        <v>105030202</v>
      </c>
      <c r="B695" s="788" t="s">
        <v>3219</v>
      </c>
      <c r="C695" s="789">
        <v>0</v>
      </c>
      <c r="D695" s="785">
        <v>2100212</v>
      </c>
      <c r="E695" s="788" t="s">
        <v>3119</v>
      </c>
      <c r="F695" s="789">
        <v>0</v>
      </c>
    </row>
    <row r="696" ht="18" customHeight="1" spans="1:6">
      <c r="A696" s="782">
        <v>105030203</v>
      </c>
      <c r="B696" s="788" t="s">
        <v>3221</v>
      </c>
      <c r="C696" s="789">
        <v>0</v>
      </c>
      <c r="D696" s="785">
        <v>2100213</v>
      </c>
      <c r="E696" s="788" t="s">
        <v>3121</v>
      </c>
      <c r="F696" s="789">
        <v>0</v>
      </c>
    </row>
    <row r="697" ht="18" customHeight="1" spans="1:6">
      <c r="A697" s="782">
        <v>105030204</v>
      </c>
      <c r="B697" s="788" t="s">
        <v>3223</v>
      </c>
      <c r="C697" s="789">
        <v>0</v>
      </c>
      <c r="D697" s="785">
        <v>2100299</v>
      </c>
      <c r="E697" s="788" t="s">
        <v>3123</v>
      </c>
      <c r="F697" s="789">
        <v>0</v>
      </c>
    </row>
    <row r="698" ht="18" customHeight="1" spans="1:6">
      <c r="A698" s="782">
        <v>10504</v>
      </c>
      <c r="B698" s="783" t="s">
        <v>3224</v>
      </c>
      <c r="C698" s="784">
        <f>C699+C704</f>
        <v>0</v>
      </c>
      <c r="D698" s="785">
        <v>21003</v>
      </c>
      <c r="E698" s="783" t="s">
        <v>3125</v>
      </c>
      <c r="F698" s="784">
        <f>SUM(F699:F701)</f>
        <v>4080</v>
      </c>
    </row>
    <row r="699" ht="18" customHeight="1" spans="1:6">
      <c r="A699" s="782">
        <v>1050401</v>
      </c>
      <c r="B699" s="788" t="s">
        <v>3225</v>
      </c>
      <c r="C699" s="784">
        <f>SUM(C700:C703)</f>
        <v>0</v>
      </c>
      <c r="D699" s="785">
        <v>2100301</v>
      </c>
      <c r="E699" s="788" t="s">
        <v>3127</v>
      </c>
      <c r="F699" s="789">
        <v>0</v>
      </c>
    </row>
    <row r="700" ht="18" customHeight="1" spans="1:6">
      <c r="A700" s="782">
        <v>105040101</v>
      </c>
      <c r="B700" s="788" t="s">
        <v>3226</v>
      </c>
      <c r="C700" s="789">
        <v>0</v>
      </c>
      <c r="D700" s="785">
        <v>2100302</v>
      </c>
      <c r="E700" s="788" t="s">
        <v>3129</v>
      </c>
      <c r="F700" s="789">
        <v>4080</v>
      </c>
    </row>
    <row r="701" ht="18" customHeight="1" spans="1:6">
      <c r="A701" s="782">
        <v>105040102</v>
      </c>
      <c r="B701" s="788" t="s">
        <v>3228</v>
      </c>
      <c r="C701" s="789">
        <v>0</v>
      </c>
      <c r="D701" s="785">
        <v>2100399</v>
      </c>
      <c r="E701" s="788" t="s">
        <v>3131</v>
      </c>
      <c r="F701" s="789">
        <v>0</v>
      </c>
    </row>
    <row r="702" ht="18" customHeight="1" spans="1:6">
      <c r="A702" s="782">
        <v>105040103</v>
      </c>
      <c r="B702" s="788" t="s">
        <v>3230</v>
      </c>
      <c r="C702" s="789">
        <v>0</v>
      </c>
      <c r="D702" s="785">
        <v>21004</v>
      </c>
      <c r="E702" s="783" t="s">
        <v>3133</v>
      </c>
      <c r="F702" s="784">
        <f>SUM(F703:F713)</f>
        <v>4467</v>
      </c>
    </row>
    <row r="703" ht="18" customHeight="1" spans="1:6">
      <c r="A703" s="782">
        <v>105040104</v>
      </c>
      <c r="B703" s="788" t="s">
        <v>3232</v>
      </c>
      <c r="C703" s="789">
        <v>0</v>
      </c>
      <c r="D703" s="785">
        <v>2100401</v>
      </c>
      <c r="E703" s="788" t="s">
        <v>3135</v>
      </c>
      <c r="F703" s="789">
        <v>854</v>
      </c>
    </row>
    <row r="704" ht="18" customHeight="1" spans="1:6">
      <c r="A704" s="782">
        <v>1050402</v>
      </c>
      <c r="B704" s="788" t="s">
        <v>3234</v>
      </c>
      <c r="C704" s="784">
        <f>SUM(C705:C719)</f>
        <v>0</v>
      </c>
      <c r="D704" s="785">
        <v>2100402</v>
      </c>
      <c r="E704" s="788" t="s">
        <v>3137</v>
      </c>
      <c r="F704" s="789">
        <v>102</v>
      </c>
    </row>
    <row r="705" ht="18" customHeight="1" spans="1:6">
      <c r="A705" s="782">
        <v>105040201</v>
      </c>
      <c r="B705" s="788" t="s">
        <v>3236</v>
      </c>
      <c r="C705" s="789">
        <v>0</v>
      </c>
      <c r="D705" s="785">
        <v>2100403</v>
      </c>
      <c r="E705" s="788" t="s">
        <v>3139</v>
      </c>
      <c r="F705" s="789">
        <v>502</v>
      </c>
    </row>
    <row r="706" ht="18" customHeight="1" spans="1:6">
      <c r="A706" s="782">
        <v>105040205</v>
      </c>
      <c r="B706" s="788" t="s">
        <v>3237</v>
      </c>
      <c r="C706" s="789">
        <v>0</v>
      </c>
      <c r="D706" s="785">
        <v>2100404</v>
      </c>
      <c r="E706" s="788" t="s">
        <v>3141</v>
      </c>
      <c r="F706" s="789">
        <v>0</v>
      </c>
    </row>
    <row r="707" ht="18" customHeight="1" spans="1:6">
      <c r="A707" s="782">
        <v>105040211</v>
      </c>
      <c r="B707" s="788" t="s">
        <v>3238</v>
      </c>
      <c r="C707" s="789">
        <v>0</v>
      </c>
      <c r="D707" s="785">
        <v>2100405</v>
      </c>
      <c r="E707" s="788" t="s">
        <v>3143</v>
      </c>
      <c r="F707" s="789">
        <v>0</v>
      </c>
    </row>
    <row r="708" ht="18" customHeight="1" spans="1:6">
      <c r="A708" s="782">
        <v>105040213</v>
      </c>
      <c r="B708" s="788" t="s">
        <v>3239</v>
      </c>
      <c r="C708" s="789">
        <v>0</v>
      </c>
      <c r="D708" s="785">
        <v>2100406</v>
      </c>
      <c r="E708" s="788" t="s">
        <v>3145</v>
      </c>
      <c r="F708" s="789">
        <v>0</v>
      </c>
    </row>
    <row r="709" ht="18" customHeight="1" spans="1:6">
      <c r="A709" s="782">
        <v>105040214</v>
      </c>
      <c r="B709" s="788" t="s">
        <v>3241</v>
      </c>
      <c r="C709" s="789">
        <v>0</v>
      </c>
      <c r="D709" s="785">
        <v>2100407</v>
      </c>
      <c r="E709" s="788" t="s">
        <v>3147</v>
      </c>
      <c r="F709" s="790">
        <v>0</v>
      </c>
    </row>
    <row r="710" ht="18" customHeight="1" spans="1:6">
      <c r="A710" s="782">
        <v>105040216</v>
      </c>
      <c r="B710" s="788" t="s">
        <v>3243</v>
      </c>
      <c r="C710" s="789">
        <v>0</v>
      </c>
      <c r="D710" s="785">
        <v>2100408</v>
      </c>
      <c r="E710" s="788" t="s">
        <v>3149</v>
      </c>
      <c r="F710" s="789">
        <v>1859</v>
      </c>
    </row>
    <row r="711" ht="18" customHeight="1" spans="1:6">
      <c r="A711" s="782">
        <v>105040217</v>
      </c>
      <c r="B711" s="788" t="s">
        <v>3245</v>
      </c>
      <c r="C711" s="789">
        <v>0</v>
      </c>
      <c r="D711" s="785">
        <v>2100409</v>
      </c>
      <c r="E711" s="788" t="s">
        <v>3151</v>
      </c>
      <c r="F711" s="791">
        <v>108</v>
      </c>
    </row>
    <row r="712" ht="18" customHeight="1" spans="1:6">
      <c r="A712" s="782">
        <v>105040218</v>
      </c>
      <c r="B712" s="788" t="s">
        <v>3247</v>
      </c>
      <c r="C712" s="789">
        <v>0</v>
      </c>
      <c r="D712" s="785">
        <v>2100410</v>
      </c>
      <c r="E712" s="788" t="s">
        <v>4053</v>
      </c>
      <c r="F712" s="789">
        <v>441</v>
      </c>
    </row>
    <row r="713" ht="18" customHeight="1" spans="1:6">
      <c r="A713" s="782">
        <v>105040219</v>
      </c>
      <c r="B713" s="788" t="s">
        <v>3249</v>
      </c>
      <c r="C713" s="789">
        <v>0</v>
      </c>
      <c r="D713" s="785">
        <v>2100499</v>
      </c>
      <c r="E713" s="788" t="s">
        <v>3155</v>
      </c>
      <c r="F713" s="789">
        <v>601</v>
      </c>
    </row>
    <row r="714" ht="18" customHeight="1" spans="1:6">
      <c r="A714" s="782">
        <v>105040220</v>
      </c>
      <c r="B714" s="788" t="s">
        <v>3251</v>
      </c>
      <c r="C714" s="789">
        <v>0</v>
      </c>
      <c r="D714" s="785">
        <v>21006</v>
      </c>
      <c r="E714" s="783" t="s">
        <v>4054</v>
      </c>
      <c r="F714" s="784">
        <f>SUM(F715:F716)</f>
        <v>0</v>
      </c>
    </row>
    <row r="715" ht="18" customHeight="1" spans="1:6">
      <c r="A715" s="782">
        <v>105040231</v>
      </c>
      <c r="B715" s="788" t="s">
        <v>3253</v>
      </c>
      <c r="C715" s="789">
        <v>0</v>
      </c>
      <c r="D715" s="785">
        <v>2100601</v>
      </c>
      <c r="E715" s="788" t="s">
        <v>4055</v>
      </c>
      <c r="F715" s="789">
        <v>0</v>
      </c>
    </row>
    <row r="716" ht="18" customHeight="1" spans="1:6">
      <c r="A716" s="782">
        <v>105040232</v>
      </c>
      <c r="B716" s="788" t="s">
        <v>3255</v>
      </c>
      <c r="C716" s="789">
        <v>0</v>
      </c>
      <c r="D716" s="785">
        <v>2100699</v>
      </c>
      <c r="E716" s="788" t="s">
        <v>4056</v>
      </c>
      <c r="F716" s="789">
        <v>0</v>
      </c>
    </row>
    <row r="717" ht="18" customHeight="1" spans="1:6">
      <c r="A717" s="782">
        <v>105040233</v>
      </c>
      <c r="B717" s="788" t="s">
        <v>3257</v>
      </c>
      <c r="C717" s="789">
        <v>0</v>
      </c>
      <c r="D717" s="785">
        <v>21007</v>
      </c>
      <c r="E717" s="783" t="s">
        <v>3157</v>
      </c>
      <c r="F717" s="784">
        <f>SUM(F718:F720)</f>
        <v>1950</v>
      </c>
    </row>
    <row r="718" ht="18" customHeight="1" spans="1:6">
      <c r="A718" s="782">
        <v>105040298</v>
      </c>
      <c r="B718" s="788" t="s">
        <v>3259</v>
      </c>
      <c r="C718" s="789">
        <v>0</v>
      </c>
      <c r="D718" s="785">
        <v>2100716</v>
      </c>
      <c r="E718" s="788" t="s">
        <v>3159</v>
      </c>
      <c r="F718" s="789">
        <v>153</v>
      </c>
    </row>
    <row r="719" ht="18" customHeight="1" spans="1:6">
      <c r="A719" s="782">
        <v>105040299</v>
      </c>
      <c r="B719" s="788" t="s">
        <v>3261</v>
      </c>
      <c r="C719" s="789">
        <v>0</v>
      </c>
      <c r="D719" s="785">
        <v>2100717</v>
      </c>
      <c r="E719" s="788" t="s">
        <v>3161</v>
      </c>
      <c r="F719" s="789">
        <v>1223</v>
      </c>
    </row>
    <row r="720" ht="18" customHeight="1" spans="1:6">
      <c r="A720" s="800"/>
      <c r="B720" s="800"/>
      <c r="C720" s="801"/>
      <c r="D720" s="785">
        <v>2100799</v>
      </c>
      <c r="E720" s="788" t="s">
        <v>3163</v>
      </c>
      <c r="F720" s="789">
        <v>574</v>
      </c>
    </row>
    <row r="721" ht="18" customHeight="1" spans="1:6">
      <c r="A721" s="782"/>
      <c r="B721" s="782"/>
      <c r="C721" s="802"/>
      <c r="D721" s="785">
        <v>21011</v>
      </c>
      <c r="E721" s="783" t="s">
        <v>3165</v>
      </c>
      <c r="F721" s="784">
        <f>SUM(F722:F725)</f>
        <v>6723</v>
      </c>
    </row>
    <row r="722" ht="18" customHeight="1" spans="1:6">
      <c r="A722" s="782"/>
      <c r="B722" s="782"/>
      <c r="C722" s="802"/>
      <c r="D722" s="785">
        <v>2101101</v>
      </c>
      <c r="E722" s="788" t="s">
        <v>3167</v>
      </c>
      <c r="F722" s="789">
        <v>951</v>
      </c>
    </row>
    <row r="723" ht="18" customHeight="1" spans="1:6">
      <c r="A723" s="782"/>
      <c r="B723" s="782"/>
      <c r="C723" s="802"/>
      <c r="D723" s="785">
        <v>2101102</v>
      </c>
      <c r="E723" s="788" t="s">
        <v>3169</v>
      </c>
      <c r="F723" s="789">
        <v>2578</v>
      </c>
    </row>
    <row r="724" ht="18" customHeight="1" spans="1:6">
      <c r="A724" s="782"/>
      <c r="B724" s="782"/>
      <c r="C724" s="802"/>
      <c r="D724" s="785">
        <v>2101103</v>
      </c>
      <c r="E724" s="788" t="s">
        <v>3171</v>
      </c>
      <c r="F724" s="789">
        <v>2672</v>
      </c>
    </row>
    <row r="725" ht="18" customHeight="1" spans="1:6">
      <c r="A725" s="782"/>
      <c r="B725" s="782"/>
      <c r="C725" s="802"/>
      <c r="D725" s="785">
        <v>2101199</v>
      </c>
      <c r="E725" s="788" t="s">
        <v>3173</v>
      </c>
      <c r="F725" s="789">
        <v>522</v>
      </c>
    </row>
    <row r="726" ht="18" customHeight="1" spans="1:6">
      <c r="A726" s="803" t="s">
        <v>1190</v>
      </c>
      <c r="B726" s="803"/>
      <c r="C726" s="803"/>
      <c r="D726" s="785">
        <v>21012</v>
      </c>
      <c r="E726" s="783" t="s">
        <v>3175</v>
      </c>
      <c r="F726" s="784">
        <f>SUM(F727:F729)</f>
        <v>524</v>
      </c>
    </row>
    <row r="727" ht="18" customHeight="1" spans="1:6">
      <c r="A727" s="782"/>
      <c r="B727" s="788" t="s">
        <v>1192</v>
      </c>
      <c r="C727" s="789">
        <v>0</v>
      </c>
      <c r="D727" s="785">
        <v>2101201</v>
      </c>
      <c r="E727" s="788" t="s">
        <v>3177</v>
      </c>
      <c r="F727" s="789">
        <v>18</v>
      </c>
    </row>
    <row r="728" ht="18" customHeight="1" spans="1:6">
      <c r="A728" s="782"/>
      <c r="B728" s="788" t="s">
        <v>1194</v>
      </c>
      <c r="C728" s="789">
        <v>0</v>
      </c>
      <c r="D728" s="785">
        <v>2101202</v>
      </c>
      <c r="E728" s="788" t="s">
        <v>3179</v>
      </c>
      <c r="F728" s="789">
        <v>506</v>
      </c>
    </row>
    <row r="729" ht="18" customHeight="1" spans="1:6">
      <c r="A729" s="782"/>
      <c r="B729" s="788" t="s">
        <v>1196</v>
      </c>
      <c r="C729" s="790">
        <v>0</v>
      </c>
      <c r="D729" s="785">
        <v>2101299</v>
      </c>
      <c r="E729" s="788" t="s">
        <v>3181</v>
      </c>
      <c r="F729" s="789">
        <v>0</v>
      </c>
    </row>
    <row r="730" ht="18" customHeight="1" spans="1:6">
      <c r="A730" s="782"/>
      <c r="B730" s="788" t="s">
        <v>1198</v>
      </c>
      <c r="C730" s="789">
        <v>0</v>
      </c>
      <c r="D730" s="785">
        <v>21013</v>
      </c>
      <c r="E730" s="783" t="s">
        <v>3183</v>
      </c>
      <c r="F730" s="784">
        <f>SUM(F731:F733)</f>
        <v>1070</v>
      </c>
    </row>
    <row r="731" ht="18" customHeight="1" spans="1:6">
      <c r="A731" s="782"/>
      <c r="B731" s="788" t="s">
        <v>1200</v>
      </c>
      <c r="C731" s="791">
        <v>0</v>
      </c>
      <c r="D731" s="785">
        <v>2101301</v>
      </c>
      <c r="E731" s="788" t="s">
        <v>3185</v>
      </c>
      <c r="F731" s="789">
        <v>1070</v>
      </c>
    </row>
    <row r="732" ht="18" customHeight="1" spans="1:6">
      <c r="A732" s="782"/>
      <c r="B732" s="788" t="s">
        <v>1202</v>
      </c>
      <c r="C732" s="789">
        <v>0</v>
      </c>
      <c r="D732" s="785">
        <v>2101302</v>
      </c>
      <c r="E732" s="788" t="s">
        <v>3187</v>
      </c>
      <c r="F732" s="789">
        <v>0</v>
      </c>
    </row>
    <row r="733" ht="18" customHeight="1" spans="1:6">
      <c r="A733" s="782"/>
      <c r="B733" s="788" t="s">
        <v>1204</v>
      </c>
      <c r="C733" s="789">
        <v>0</v>
      </c>
      <c r="D733" s="785">
        <v>2101399</v>
      </c>
      <c r="E733" s="788" t="s">
        <v>3189</v>
      </c>
      <c r="F733" s="789">
        <v>0</v>
      </c>
    </row>
    <row r="734" ht="18" customHeight="1" spans="1:6">
      <c r="A734" s="782"/>
      <c r="B734" s="788" t="s">
        <v>1206</v>
      </c>
      <c r="C734" s="789">
        <v>0</v>
      </c>
      <c r="D734" s="785">
        <v>21014</v>
      </c>
      <c r="E734" s="783" t="s">
        <v>3191</v>
      </c>
      <c r="F734" s="784">
        <f>SUM(F735:F736)</f>
        <v>66</v>
      </c>
    </row>
    <row r="735" ht="18" customHeight="1" spans="1:6">
      <c r="A735" s="782"/>
      <c r="B735" s="788" t="s">
        <v>1208</v>
      </c>
      <c r="C735" s="789">
        <v>0</v>
      </c>
      <c r="D735" s="785">
        <v>2101401</v>
      </c>
      <c r="E735" s="788" t="s">
        <v>3193</v>
      </c>
      <c r="F735" s="789">
        <v>66</v>
      </c>
    </row>
    <row r="736" ht="18" customHeight="1" spans="1:6">
      <c r="A736" s="782"/>
      <c r="B736" s="788" t="s">
        <v>1210</v>
      </c>
      <c r="C736" s="789">
        <v>0</v>
      </c>
      <c r="D736" s="785">
        <v>2101499</v>
      </c>
      <c r="E736" s="788" t="s">
        <v>3195</v>
      </c>
      <c r="F736" s="789">
        <v>0</v>
      </c>
    </row>
    <row r="737" ht="18" customHeight="1" spans="1:6">
      <c r="A737" s="782"/>
      <c r="B737" s="788" t="s">
        <v>1212</v>
      </c>
      <c r="C737" s="789">
        <v>0</v>
      </c>
      <c r="D737" s="785">
        <v>21015</v>
      </c>
      <c r="E737" s="783" t="s">
        <v>3197</v>
      </c>
      <c r="F737" s="784">
        <f>SUM(F738:F745)</f>
        <v>361</v>
      </c>
    </row>
    <row r="738" ht="18" customHeight="1" spans="1:6">
      <c r="A738" s="782"/>
      <c r="B738" s="788" t="s">
        <v>1214</v>
      </c>
      <c r="C738" s="789">
        <v>0</v>
      </c>
      <c r="D738" s="785">
        <v>2101501</v>
      </c>
      <c r="E738" s="788" t="s">
        <v>1980</v>
      </c>
      <c r="F738" s="789">
        <v>322</v>
      </c>
    </row>
    <row r="739" ht="18" customHeight="1" spans="1:6">
      <c r="A739" s="782"/>
      <c r="B739" s="788" t="s">
        <v>1216</v>
      </c>
      <c r="C739" s="789">
        <v>0</v>
      </c>
      <c r="D739" s="785">
        <v>2101502</v>
      </c>
      <c r="E739" s="788" t="s">
        <v>1982</v>
      </c>
      <c r="F739" s="789">
        <v>0</v>
      </c>
    </row>
    <row r="740" ht="18" customHeight="1" spans="1:6">
      <c r="A740" s="782"/>
      <c r="B740" s="788" t="s">
        <v>1218</v>
      </c>
      <c r="C740" s="789">
        <v>0</v>
      </c>
      <c r="D740" s="785">
        <v>2101503</v>
      </c>
      <c r="E740" s="788" t="s">
        <v>1984</v>
      </c>
      <c r="F740" s="789">
        <v>0</v>
      </c>
    </row>
    <row r="741" ht="18" customHeight="1" spans="1:6">
      <c r="A741" s="782"/>
      <c r="B741" s="788" t="s">
        <v>1220</v>
      </c>
      <c r="C741" s="789">
        <v>0</v>
      </c>
      <c r="D741" s="785">
        <v>2101504</v>
      </c>
      <c r="E741" s="788" t="s">
        <v>2075</v>
      </c>
      <c r="F741" s="789">
        <v>0</v>
      </c>
    </row>
    <row r="742" ht="18" customHeight="1" spans="1:6">
      <c r="A742" s="782"/>
      <c r="B742" s="788" t="s">
        <v>1222</v>
      </c>
      <c r="C742" s="789">
        <v>0</v>
      </c>
      <c r="D742" s="785">
        <v>2101505</v>
      </c>
      <c r="E742" s="788" t="s">
        <v>3203</v>
      </c>
      <c r="F742" s="789">
        <v>39</v>
      </c>
    </row>
    <row r="743" ht="18" customHeight="1" spans="1:6">
      <c r="A743" s="782"/>
      <c r="B743" s="788" t="s">
        <v>1224</v>
      </c>
      <c r="C743" s="789">
        <v>0</v>
      </c>
      <c r="D743" s="785">
        <v>2101506</v>
      </c>
      <c r="E743" s="788" t="s">
        <v>3205</v>
      </c>
      <c r="F743" s="789">
        <v>0</v>
      </c>
    </row>
    <row r="744" ht="18" customHeight="1" spans="1:6">
      <c r="A744" s="782"/>
      <c r="B744" s="788" t="s">
        <v>1226</v>
      </c>
      <c r="C744" s="789">
        <v>0</v>
      </c>
      <c r="D744" s="785">
        <v>2101550</v>
      </c>
      <c r="E744" s="788" t="s">
        <v>1998</v>
      </c>
      <c r="F744" s="789">
        <v>0</v>
      </c>
    </row>
    <row r="745" ht="18" customHeight="1" spans="1:6">
      <c r="A745" s="782"/>
      <c r="B745" s="788" t="s">
        <v>1228</v>
      </c>
      <c r="C745" s="789">
        <v>0</v>
      </c>
      <c r="D745" s="785">
        <v>2101599</v>
      </c>
      <c r="E745" s="788" t="s">
        <v>3208</v>
      </c>
      <c r="F745" s="789">
        <v>0</v>
      </c>
    </row>
    <row r="746" ht="18" customHeight="1" spans="1:6">
      <c r="A746" s="782"/>
      <c r="B746" s="788" t="s">
        <v>1230</v>
      </c>
      <c r="C746" s="789">
        <v>0</v>
      </c>
      <c r="D746" s="785">
        <v>21016</v>
      </c>
      <c r="E746" s="783" t="s">
        <v>3210</v>
      </c>
      <c r="F746" s="784">
        <f>F747</f>
        <v>20</v>
      </c>
    </row>
    <row r="747" ht="18" customHeight="1" spans="1:6">
      <c r="A747" s="782"/>
      <c r="B747" s="788" t="s">
        <v>1232</v>
      </c>
      <c r="C747" s="789">
        <v>0</v>
      </c>
      <c r="D747" s="785">
        <v>2101601</v>
      </c>
      <c r="E747" s="788" t="s">
        <v>3211</v>
      </c>
      <c r="F747" s="789">
        <v>20</v>
      </c>
    </row>
    <row r="748" ht="18" customHeight="1" spans="1:6">
      <c r="A748" s="782"/>
      <c r="B748" s="788" t="s">
        <v>1234</v>
      </c>
      <c r="C748" s="789">
        <v>0</v>
      </c>
      <c r="D748" s="785">
        <v>21099</v>
      </c>
      <c r="E748" s="783" t="s">
        <v>3229</v>
      </c>
      <c r="F748" s="784">
        <f>F749</f>
        <v>0</v>
      </c>
    </row>
    <row r="749" ht="18" customHeight="1" spans="1:6">
      <c r="A749" s="782"/>
      <c r="B749" s="788" t="s">
        <v>1236</v>
      </c>
      <c r="C749" s="789">
        <v>0</v>
      </c>
      <c r="D749" s="785">
        <v>2109999</v>
      </c>
      <c r="E749" s="788" t="s">
        <v>3231</v>
      </c>
      <c r="F749" s="789">
        <v>0</v>
      </c>
    </row>
    <row r="750" ht="18" customHeight="1" spans="1:6">
      <c r="A750" s="782"/>
      <c r="B750" s="788" t="s">
        <v>1238</v>
      </c>
      <c r="C750" s="789">
        <v>0</v>
      </c>
      <c r="D750" s="785">
        <v>211</v>
      </c>
      <c r="E750" s="783" t="s">
        <v>3233</v>
      </c>
      <c r="F750" s="784">
        <f>F751+F761+F765+F774+F781+F788+F794+F797+F800+F802+F804+F810+F812+F814+F825</f>
        <v>7328</v>
      </c>
    </row>
    <row r="751" ht="18" customHeight="1" spans="1:6">
      <c r="A751" s="782"/>
      <c r="B751" s="788" t="s">
        <v>1240</v>
      </c>
      <c r="C751" s="789">
        <v>0</v>
      </c>
      <c r="D751" s="785">
        <v>21101</v>
      </c>
      <c r="E751" s="783" t="s">
        <v>3235</v>
      </c>
      <c r="F751" s="784">
        <f>SUM(F752:F760)</f>
        <v>20</v>
      </c>
    </row>
    <row r="752" ht="18" customHeight="1" spans="1:6">
      <c r="A752" s="782"/>
      <c r="B752" s="788" t="s">
        <v>1241</v>
      </c>
      <c r="C752" s="789">
        <v>0</v>
      </c>
      <c r="D752" s="785">
        <v>2110101</v>
      </c>
      <c r="E752" s="788" t="s">
        <v>1980</v>
      </c>
      <c r="F752" s="789">
        <v>0</v>
      </c>
    </row>
    <row r="753" ht="18" customHeight="1" spans="1:6">
      <c r="A753" s="782"/>
      <c r="B753" s="788" t="s">
        <v>1242</v>
      </c>
      <c r="C753" s="789">
        <v>0</v>
      </c>
      <c r="D753" s="785">
        <v>2110102</v>
      </c>
      <c r="E753" s="788" t="s">
        <v>1982</v>
      </c>
      <c r="F753" s="789">
        <v>20</v>
      </c>
    </row>
    <row r="754" ht="18" customHeight="1" spans="1:6">
      <c r="A754" s="782"/>
      <c r="B754" s="788" t="s">
        <v>1243</v>
      </c>
      <c r="C754" s="789">
        <v>0</v>
      </c>
      <c r="D754" s="785">
        <v>2110103</v>
      </c>
      <c r="E754" s="788" t="s">
        <v>1984</v>
      </c>
      <c r="F754" s="789">
        <v>0</v>
      </c>
    </row>
    <row r="755" ht="18" customHeight="1" spans="1:6">
      <c r="A755" s="782"/>
      <c r="B755" s="788" t="s">
        <v>1244</v>
      </c>
      <c r="C755" s="789">
        <v>0</v>
      </c>
      <c r="D755" s="785">
        <v>2110104</v>
      </c>
      <c r="E755" s="788" t="s">
        <v>3240</v>
      </c>
      <c r="F755" s="789">
        <v>0</v>
      </c>
    </row>
    <row r="756" ht="18" customHeight="1" spans="1:6">
      <c r="A756" s="782"/>
      <c r="B756" s="788" t="s">
        <v>1246</v>
      </c>
      <c r="C756" s="789">
        <v>0</v>
      </c>
      <c r="D756" s="785">
        <v>2110105</v>
      </c>
      <c r="E756" s="788" t="s">
        <v>3242</v>
      </c>
      <c r="F756" s="789">
        <v>0</v>
      </c>
    </row>
    <row r="757" ht="18" customHeight="1" spans="1:6">
      <c r="A757" s="800"/>
      <c r="B757" s="800"/>
      <c r="C757" s="804"/>
      <c r="D757" s="782">
        <v>2110106</v>
      </c>
      <c r="E757" s="788" t="s">
        <v>3244</v>
      </c>
      <c r="F757" s="789">
        <v>0</v>
      </c>
    </row>
    <row r="758" ht="18" customHeight="1" spans="1:6">
      <c r="A758" s="782"/>
      <c r="B758" s="782"/>
      <c r="C758" s="802"/>
      <c r="D758" s="782">
        <v>2110107</v>
      </c>
      <c r="E758" s="788" t="s">
        <v>3246</v>
      </c>
      <c r="F758" s="789">
        <v>0</v>
      </c>
    </row>
    <row r="759" ht="18" customHeight="1" spans="1:6">
      <c r="A759" s="782"/>
      <c r="B759" s="782"/>
      <c r="C759" s="802"/>
      <c r="D759" s="782">
        <v>2110108</v>
      </c>
      <c r="E759" s="788" t="s">
        <v>3248</v>
      </c>
      <c r="F759" s="789">
        <v>0</v>
      </c>
    </row>
    <row r="760" ht="18" customHeight="1" spans="1:6">
      <c r="A760" s="782"/>
      <c r="B760" s="782"/>
      <c r="C760" s="802"/>
      <c r="D760" s="782">
        <v>2110199</v>
      </c>
      <c r="E760" s="788" t="s">
        <v>3250</v>
      </c>
      <c r="F760" s="789">
        <v>0</v>
      </c>
    </row>
    <row r="761" ht="18" customHeight="1" spans="1:6">
      <c r="A761" s="782"/>
      <c r="B761" s="782"/>
      <c r="C761" s="802"/>
      <c r="D761" s="782">
        <v>21102</v>
      </c>
      <c r="E761" s="783" t="s">
        <v>3252</v>
      </c>
      <c r="F761" s="784">
        <f>SUM(F762:F764)</f>
        <v>0</v>
      </c>
    </row>
    <row r="762" ht="18" customHeight="1" spans="1:6">
      <c r="A762" s="782"/>
      <c r="B762" s="782"/>
      <c r="C762" s="802"/>
      <c r="D762" s="782">
        <v>2110203</v>
      </c>
      <c r="E762" s="788" t="s">
        <v>3254</v>
      </c>
      <c r="F762" s="789">
        <v>0</v>
      </c>
    </row>
    <row r="763" ht="18" customHeight="1" spans="1:6">
      <c r="A763" s="782"/>
      <c r="B763" s="782"/>
      <c r="C763" s="802"/>
      <c r="D763" s="782">
        <v>2110204</v>
      </c>
      <c r="E763" s="788" t="s">
        <v>3256</v>
      </c>
      <c r="F763" s="789">
        <v>0</v>
      </c>
    </row>
    <row r="764" ht="18" customHeight="1" spans="1:6">
      <c r="A764" s="782"/>
      <c r="B764" s="782"/>
      <c r="C764" s="802"/>
      <c r="D764" s="782">
        <v>2110299</v>
      </c>
      <c r="E764" s="788" t="s">
        <v>3258</v>
      </c>
      <c r="F764" s="789">
        <v>0</v>
      </c>
    </row>
    <row r="765" ht="18" customHeight="1" spans="1:6">
      <c r="A765" s="782"/>
      <c r="B765" s="782"/>
      <c r="C765" s="802"/>
      <c r="D765" s="782">
        <v>21103</v>
      </c>
      <c r="E765" s="783" t="s">
        <v>3260</v>
      </c>
      <c r="F765" s="784">
        <f>SUM(F766:F773)</f>
        <v>3029</v>
      </c>
    </row>
    <row r="766" ht="18" customHeight="1" spans="1:6">
      <c r="A766" s="782"/>
      <c r="B766" s="782"/>
      <c r="C766" s="802"/>
      <c r="D766" s="782">
        <v>2110301</v>
      </c>
      <c r="E766" s="788" t="s">
        <v>3262</v>
      </c>
      <c r="F766" s="789">
        <v>174</v>
      </c>
    </row>
    <row r="767" ht="18" customHeight="1" spans="1:6">
      <c r="A767" s="782"/>
      <c r="B767" s="782"/>
      <c r="C767" s="802"/>
      <c r="D767" s="782">
        <v>2110302</v>
      </c>
      <c r="E767" s="788" t="s">
        <v>3263</v>
      </c>
      <c r="F767" s="789">
        <v>2744</v>
      </c>
    </row>
    <row r="768" ht="18" customHeight="1" spans="1:6">
      <c r="A768" s="782"/>
      <c r="B768" s="782"/>
      <c r="C768" s="802"/>
      <c r="D768" s="782">
        <v>2110303</v>
      </c>
      <c r="E768" s="788" t="s">
        <v>3264</v>
      </c>
      <c r="F768" s="789">
        <v>0</v>
      </c>
    </row>
    <row r="769" ht="18" customHeight="1" spans="1:6">
      <c r="A769" s="782"/>
      <c r="B769" s="782"/>
      <c r="C769" s="802"/>
      <c r="D769" s="782">
        <v>2110304</v>
      </c>
      <c r="E769" s="788" t="s">
        <v>3265</v>
      </c>
      <c r="F769" s="789">
        <v>111</v>
      </c>
    </row>
    <row r="770" ht="18" customHeight="1" spans="1:6">
      <c r="A770" s="782"/>
      <c r="B770" s="782"/>
      <c r="C770" s="802"/>
      <c r="D770" s="782">
        <v>2110305</v>
      </c>
      <c r="E770" s="788" t="s">
        <v>3266</v>
      </c>
      <c r="F770" s="789">
        <v>0</v>
      </c>
    </row>
    <row r="771" ht="18" customHeight="1" spans="1:6">
      <c r="A771" s="782"/>
      <c r="B771" s="782"/>
      <c r="C771" s="802"/>
      <c r="D771" s="782">
        <v>2110306</v>
      </c>
      <c r="E771" s="788" t="s">
        <v>3267</v>
      </c>
      <c r="F771" s="789">
        <v>0</v>
      </c>
    </row>
    <row r="772" ht="18" customHeight="1" spans="1:6">
      <c r="A772" s="782"/>
      <c r="B772" s="782"/>
      <c r="C772" s="802"/>
      <c r="D772" s="782">
        <v>2110307</v>
      </c>
      <c r="E772" s="788" t="s">
        <v>3268</v>
      </c>
      <c r="F772" s="789">
        <v>0</v>
      </c>
    </row>
    <row r="773" ht="18" customHeight="1" spans="1:6">
      <c r="A773" s="782"/>
      <c r="B773" s="782"/>
      <c r="C773" s="802"/>
      <c r="D773" s="782">
        <v>2110399</v>
      </c>
      <c r="E773" s="788" t="s">
        <v>3269</v>
      </c>
      <c r="F773" s="789">
        <v>0</v>
      </c>
    </row>
    <row r="774" ht="18" customHeight="1" spans="1:6">
      <c r="A774" s="782"/>
      <c r="B774" s="782"/>
      <c r="C774" s="802"/>
      <c r="D774" s="782">
        <v>21104</v>
      </c>
      <c r="E774" s="783" t="s">
        <v>3271</v>
      </c>
      <c r="F774" s="784">
        <f>SUM(F775:F780)</f>
        <v>1059</v>
      </c>
    </row>
    <row r="775" ht="18" customHeight="1" spans="1:6">
      <c r="A775" s="782"/>
      <c r="B775" s="782"/>
      <c r="C775" s="802"/>
      <c r="D775" s="782">
        <v>2110401</v>
      </c>
      <c r="E775" s="788" t="s">
        <v>3273</v>
      </c>
      <c r="F775" s="789">
        <v>941</v>
      </c>
    </row>
    <row r="776" ht="18" customHeight="1" spans="1:6">
      <c r="A776" s="782"/>
      <c r="B776" s="782"/>
      <c r="C776" s="802"/>
      <c r="D776" s="782">
        <v>2110402</v>
      </c>
      <c r="E776" s="788" t="s">
        <v>3275</v>
      </c>
      <c r="F776" s="789">
        <v>0</v>
      </c>
    </row>
    <row r="777" ht="18" customHeight="1" spans="1:6">
      <c r="A777" s="782"/>
      <c r="B777" s="782"/>
      <c r="C777" s="802"/>
      <c r="D777" s="782">
        <v>2110404</v>
      </c>
      <c r="E777" s="788" t="s">
        <v>3277</v>
      </c>
      <c r="F777" s="790">
        <v>47</v>
      </c>
    </row>
    <row r="778" ht="18" customHeight="1" spans="1:6">
      <c r="A778" s="782"/>
      <c r="B778" s="782"/>
      <c r="C778" s="802"/>
      <c r="D778" s="782">
        <v>2110405</v>
      </c>
      <c r="E778" s="788" t="s">
        <v>3279</v>
      </c>
      <c r="F778" s="789">
        <v>0</v>
      </c>
    </row>
    <row r="779" ht="18" customHeight="1" spans="1:6">
      <c r="A779" s="782"/>
      <c r="B779" s="782"/>
      <c r="C779" s="802"/>
      <c r="D779" s="782">
        <v>2110406</v>
      </c>
      <c r="E779" s="788" t="s">
        <v>3281</v>
      </c>
      <c r="F779" s="791">
        <v>0</v>
      </c>
    </row>
    <row r="780" ht="18" customHeight="1" spans="1:6">
      <c r="A780" s="782"/>
      <c r="B780" s="782"/>
      <c r="C780" s="802"/>
      <c r="D780" s="782">
        <v>2110499</v>
      </c>
      <c r="E780" s="788" t="s">
        <v>3282</v>
      </c>
      <c r="F780" s="790">
        <v>71</v>
      </c>
    </row>
    <row r="781" ht="18" customHeight="1" spans="1:6">
      <c r="A781" s="782"/>
      <c r="B781" s="782"/>
      <c r="C781" s="802"/>
      <c r="D781" s="782">
        <v>21105</v>
      </c>
      <c r="E781" s="783" t="s">
        <v>4057</v>
      </c>
      <c r="F781" s="784">
        <f>SUM(F782:F787)</f>
        <v>388</v>
      </c>
    </row>
    <row r="782" ht="18" customHeight="1" spans="1:6">
      <c r="A782" s="782"/>
      <c r="B782" s="782"/>
      <c r="C782" s="802"/>
      <c r="D782" s="782">
        <v>2110501</v>
      </c>
      <c r="E782" s="788" t="s">
        <v>3286</v>
      </c>
      <c r="F782" s="791">
        <v>382</v>
      </c>
    </row>
    <row r="783" ht="18" customHeight="1" spans="1:6">
      <c r="A783" s="782"/>
      <c r="B783" s="782"/>
      <c r="C783" s="802"/>
      <c r="D783" s="782">
        <v>2110502</v>
      </c>
      <c r="E783" s="788" t="s">
        <v>3287</v>
      </c>
      <c r="F783" s="789">
        <v>6</v>
      </c>
    </row>
    <row r="784" ht="18" customHeight="1" spans="1:6">
      <c r="A784" s="782"/>
      <c r="B784" s="782"/>
      <c r="C784" s="802"/>
      <c r="D784" s="782">
        <v>2110503</v>
      </c>
      <c r="E784" s="788" t="s">
        <v>3289</v>
      </c>
      <c r="F784" s="789">
        <v>0</v>
      </c>
    </row>
    <row r="785" ht="18" customHeight="1" spans="1:6">
      <c r="A785" s="782"/>
      <c r="B785" s="782"/>
      <c r="C785" s="802"/>
      <c r="D785" s="782">
        <v>2110506</v>
      </c>
      <c r="E785" s="788" t="s">
        <v>3291</v>
      </c>
      <c r="F785" s="789">
        <v>0</v>
      </c>
    </row>
    <row r="786" ht="18" customHeight="1" spans="1:6">
      <c r="A786" s="782"/>
      <c r="B786" s="782"/>
      <c r="C786" s="802"/>
      <c r="D786" s="782">
        <v>2110507</v>
      </c>
      <c r="E786" s="788" t="s">
        <v>3292</v>
      </c>
      <c r="F786" s="789">
        <v>0</v>
      </c>
    </row>
    <row r="787" ht="18" customHeight="1" spans="1:6">
      <c r="A787" s="782"/>
      <c r="B787" s="782"/>
      <c r="C787" s="802"/>
      <c r="D787" s="782">
        <v>2110599</v>
      </c>
      <c r="E787" s="788" t="s">
        <v>4058</v>
      </c>
      <c r="F787" s="789">
        <v>0</v>
      </c>
    </row>
    <row r="788" ht="18" customHeight="1" spans="1:6">
      <c r="A788" s="782"/>
      <c r="B788" s="782"/>
      <c r="C788" s="802"/>
      <c r="D788" s="782">
        <v>21106</v>
      </c>
      <c r="E788" s="783" t="s">
        <v>4059</v>
      </c>
      <c r="F788" s="784">
        <f>SUM(F789:F793)</f>
        <v>2712</v>
      </c>
    </row>
    <row r="789" ht="18" customHeight="1" spans="1:6">
      <c r="A789" s="782"/>
      <c r="B789" s="782"/>
      <c r="C789" s="802"/>
      <c r="D789" s="782">
        <v>2110602</v>
      </c>
      <c r="E789" s="788" t="s">
        <v>4060</v>
      </c>
      <c r="F789" s="789">
        <v>437</v>
      </c>
    </row>
    <row r="790" ht="18" customHeight="1" spans="1:6">
      <c r="A790" s="782"/>
      <c r="B790" s="782"/>
      <c r="C790" s="802"/>
      <c r="D790" s="782">
        <v>2110603</v>
      </c>
      <c r="E790" s="788" t="s">
        <v>4061</v>
      </c>
      <c r="F790" s="789">
        <v>0</v>
      </c>
    </row>
    <row r="791" ht="18" customHeight="1" spans="1:6">
      <c r="A791" s="782"/>
      <c r="B791" s="782"/>
      <c r="C791" s="802"/>
      <c r="D791" s="782">
        <v>2110604</v>
      </c>
      <c r="E791" s="788" t="s">
        <v>4062</v>
      </c>
      <c r="F791" s="789">
        <v>0</v>
      </c>
    </row>
    <row r="792" ht="18" customHeight="1" spans="1:6">
      <c r="A792" s="782"/>
      <c r="B792" s="782"/>
      <c r="C792" s="802"/>
      <c r="D792" s="782">
        <v>2110605</v>
      </c>
      <c r="E792" s="788" t="s">
        <v>4063</v>
      </c>
      <c r="F792" s="789">
        <v>2035</v>
      </c>
    </row>
    <row r="793" ht="18" customHeight="1" spans="1:6">
      <c r="A793" s="782"/>
      <c r="B793" s="782"/>
      <c r="C793" s="802"/>
      <c r="D793" s="782">
        <v>2110699</v>
      </c>
      <c r="E793" s="788" t="s">
        <v>4064</v>
      </c>
      <c r="F793" s="789">
        <v>240</v>
      </c>
    </row>
    <row r="794" ht="18" customHeight="1" spans="1:6">
      <c r="A794" s="782"/>
      <c r="B794" s="782"/>
      <c r="C794" s="802"/>
      <c r="D794" s="782">
        <v>21107</v>
      </c>
      <c r="E794" s="783" t="s">
        <v>3295</v>
      </c>
      <c r="F794" s="784">
        <f>SUM(F795:F796)</f>
        <v>0</v>
      </c>
    </row>
    <row r="795" ht="18" customHeight="1" spans="1:6">
      <c r="A795" s="782"/>
      <c r="B795" s="782"/>
      <c r="C795" s="802"/>
      <c r="D795" s="782">
        <v>2110704</v>
      </c>
      <c r="E795" s="788" t="s">
        <v>3297</v>
      </c>
      <c r="F795" s="789">
        <v>0</v>
      </c>
    </row>
    <row r="796" ht="18" customHeight="1" spans="1:6">
      <c r="A796" s="782"/>
      <c r="B796" s="782"/>
      <c r="C796" s="802"/>
      <c r="D796" s="782">
        <v>2110799</v>
      </c>
      <c r="E796" s="788" t="s">
        <v>3299</v>
      </c>
      <c r="F796" s="789">
        <v>0</v>
      </c>
    </row>
    <row r="797" ht="18" customHeight="1" spans="1:6">
      <c r="A797" s="782"/>
      <c r="B797" s="782"/>
      <c r="C797" s="802"/>
      <c r="D797" s="782">
        <v>21108</v>
      </c>
      <c r="E797" s="783" t="s">
        <v>3301</v>
      </c>
      <c r="F797" s="784">
        <f>SUM(F798:F799)</f>
        <v>0</v>
      </c>
    </row>
    <row r="798" ht="18" customHeight="1" spans="1:6">
      <c r="A798" s="782"/>
      <c r="B798" s="782"/>
      <c r="C798" s="802"/>
      <c r="D798" s="782">
        <v>2110804</v>
      </c>
      <c r="E798" s="788" t="s">
        <v>3303</v>
      </c>
      <c r="F798" s="789">
        <v>0</v>
      </c>
    </row>
    <row r="799" ht="18" customHeight="1" spans="1:6">
      <c r="A799" s="782"/>
      <c r="B799" s="782"/>
      <c r="C799" s="802"/>
      <c r="D799" s="782">
        <v>2110899</v>
      </c>
      <c r="E799" s="788" t="s">
        <v>3305</v>
      </c>
      <c r="F799" s="789">
        <v>0</v>
      </c>
    </row>
    <row r="800" ht="18" customHeight="1" spans="1:6">
      <c r="A800" s="782"/>
      <c r="B800" s="782"/>
      <c r="C800" s="802"/>
      <c r="D800" s="782">
        <v>21109</v>
      </c>
      <c r="E800" s="783" t="s">
        <v>3306</v>
      </c>
      <c r="F800" s="784">
        <f>F801</f>
        <v>0</v>
      </c>
    </row>
    <row r="801" ht="18" customHeight="1" spans="1:6">
      <c r="A801" s="782"/>
      <c r="B801" s="782"/>
      <c r="C801" s="802"/>
      <c r="D801" s="782">
        <v>2110901</v>
      </c>
      <c r="E801" s="788" t="s">
        <v>3307</v>
      </c>
      <c r="F801" s="789">
        <v>0</v>
      </c>
    </row>
    <row r="802" ht="18" customHeight="1" spans="1:6">
      <c r="A802" s="782"/>
      <c r="B802" s="782"/>
      <c r="C802" s="802"/>
      <c r="D802" s="782">
        <v>21110</v>
      </c>
      <c r="E802" s="783" t="s">
        <v>3309</v>
      </c>
      <c r="F802" s="784">
        <f>F803</f>
        <v>0</v>
      </c>
    </row>
    <row r="803" ht="18" customHeight="1" spans="1:6">
      <c r="A803" s="782"/>
      <c r="B803" s="782"/>
      <c r="C803" s="802"/>
      <c r="D803" s="782">
        <v>2111001</v>
      </c>
      <c r="E803" s="788" t="s">
        <v>3311</v>
      </c>
      <c r="F803" s="789">
        <v>0</v>
      </c>
    </row>
    <row r="804" ht="18" customHeight="1" spans="1:6">
      <c r="A804" s="782"/>
      <c r="B804" s="782"/>
      <c r="C804" s="802"/>
      <c r="D804" s="782">
        <v>21111</v>
      </c>
      <c r="E804" s="783" t="s">
        <v>3313</v>
      </c>
      <c r="F804" s="784">
        <f>SUM(F805:F809)</f>
        <v>120</v>
      </c>
    </row>
    <row r="805" ht="18" customHeight="1" spans="1:6">
      <c r="A805" s="782"/>
      <c r="B805" s="782"/>
      <c r="C805" s="802"/>
      <c r="D805" s="782">
        <v>2111101</v>
      </c>
      <c r="E805" s="788" t="s">
        <v>3314</v>
      </c>
      <c r="F805" s="789">
        <v>120</v>
      </c>
    </row>
    <row r="806" ht="18" customHeight="1" spans="1:6">
      <c r="A806" s="782"/>
      <c r="B806" s="782"/>
      <c r="C806" s="802"/>
      <c r="D806" s="782">
        <v>2111102</v>
      </c>
      <c r="E806" s="788" t="s">
        <v>3315</v>
      </c>
      <c r="F806" s="789">
        <v>0</v>
      </c>
    </row>
    <row r="807" ht="18" customHeight="1" spans="1:6">
      <c r="A807" s="782"/>
      <c r="B807" s="782"/>
      <c r="C807" s="802"/>
      <c r="D807" s="782">
        <v>2111103</v>
      </c>
      <c r="E807" s="788" t="s">
        <v>3317</v>
      </c>
      <c r="F807" s="789">
        <v>0</v>
      </c>
    </row>
    <row r="808" ht="18" customHeight="1" spans="1:6">
      <c r="A808" s="782"/>
      <c r="B808" s="782"/>
      <c r="C808" s="802"/>
      <c r="D808" s="782">
        <v>2111104</v>
      </c>
      <c r="E808" s="788" t="s">
        <v>3319</v>
      </c>
      <c r="F808" s="789">
        <v>0</v>
      </c>
    </row>
    <row r="809" ht="18" customHeight="1" spans="1:6">
      <c r="A809" s="782"/>
      <c r="B809" s="782"/>
      <c r="C809" s="802"/>
      <c r="D809" s="782">
        <v>2111199</v>
      </c>
      <c r="E809" s="788" t="s">
        <v>3321</v>
      </c>
      <c r="F809" s="789">
        <v>0</v>
      </c>
    </row>
    <row r="810" ht="18" customHeight="1" spans="1:6">
      <c r="A810" s="782"/>
      <c r="B810" s="782"/>
      <c r="C810" s="802"/>
      <c r="D810" s="782">
        <v>21112</v>
      </c>
      <c r="E810" s="783" t="s">
        <v>3323</v>
      </c>
      <c r="F810" s="784">
        <f>F811</f>
        <v>0</v>
      </c>
    </row>
    <row r="811" ht="18" customHeight="1" spans="1:6">
      <c r="A811" s="782"/>
      <c r="B811" s="782"/>
      <c r="C811" s="802"/>
      <c r="D811" s="782">
        <v>2111201</v>
      </c>
      <c r="E811" s="788" t="s">
        <v>3324</v>
      </c>
      <c r="F811" s="789">
        <v>0</v>
      </c>
    </row>
    <row r="812" ht="18" customHeight="1" spans="1:6">
      <c r="A812" s="782"/>
      <c r="B812" s="782"/>
      <c r="C812" s="802"/>
      <c r="D812" s="782">
        <v>21113</v>
      </c>
      <c r="E812" s="783" t="s">
        <v>3325</v>
      </c>
      <c r="F812" s="784">
        <f>F813</f>
        <v>0</v>
      </c>
    </row>
    <row r="813" ht="18" customHeight="1" spans="1:6">
      <c r="A813" s="782"/>
      <c r="B813" s="782"/>
      <c r="C813" s="802"/>
      <c r="D813" s="782">
        <v>2111301</v>
      </c>
      <c r="E813" s="788" t="s">
        <v>3327</v>
      </c>
      <c r="F813" s="789">
        <v>0</v>
      </c>
    </row>
    <row r="814" ht="18" customHeight="1" spans="1:6">
      <c r="A814" s="782"/>
      <c r="B814" s="782"/>
      <c r="C814" s="802"/>
      <c r="D814" s="782">
        <v>21114</v>
      </c>
      <c r="E814" s="783" t="s">
        <v>3329</v>
      </c>
      <c r="F814" s="784">
        <f>SUM(F815:F824)</f>
        <v>0</v>
      </c>
    </row>
    <row r="815" ht="18" customHeight="1" spans="1:6">
      <c r="A815" s="782"/>
      <c r="B815" s="782"/>
      <c r="C815" s="802"/>
      <c r="D815" s="782">
        <v>2111401</v>
      </c>
      <c r="E815" s="788" t="s">
        <v>1980</v>
      </c>
      <c r="F815" s="789">
        <v>0</v>
      </c>
    </row>
    <row r="816" ht="18" customHeight="1" spans="1:6">
      <c r="A816" s="782"/>
      <c r="B816" s="782"/>
      <c r="C816" s="802"/>
      <c r="D816" s="782">
        <v>2111402</v>
      </c>
      <c r="E816" s="788" t="s">
        <v>1982</v>
      </c>
      <c r="F816" s="789">
        <v>0</v>
      </c>
    </row>
    <row r="817" ht="18" customHeight="1" spans="1:6">
      <c r="A817" s="782"/>
      <c r="B817" s="782"/>
      <c r="C817" s="802"/>
      <c r="D817" s="782">
        <v>2111403</v>
      </c>
      <c r="E817" s="788" t="s">
        <v>1984</v>
      </c>
      <c r="F817" s="789">
        <v>0</v>
      </c>
    </row>
    <row r="818" ht="18" customHeight="1" spans="1:6">
      <c r="A818" s="782"/>
      <c r="B818" s="782"/>
      <c r="C818" s="802"/>
      <c r="D818" s="782">
        <v>2111406</v>
      </c>
      <c r="E818" s="788" t="s">
        <v>3333</v>
      </c>
      <c r="F818" s="789">
        <v>0</v>
      </c>
    </row>
    <row r="819" ht="18" customHeight="1" spans="1:6">
      <c r="A819" s="782"/>
      <c r="B819" s="782"/>
      <c r="C819" s="802"/>
      <c r="D819" s="782">
        <v>2111407</v>
      </c>
      <c r="E819" s="788" t="s">
        <v>3335</v>
      </c>
      <c r="F819" s="789">
        <v>0</v>
      </c>
    </row>
    <row r="820" ht="18" customHeight="1" spans="1:6">
      <c r="A820" s="782"/>
      <c r="B820" s="782"/>
      <c r="C820" s="802"/>
      <c r="D820" s="782">
        <v>2111408</v>
      </c>
      <c r="E820" s="788" t="s">
        <v>3336</v>
      </c>
      <c r="F820" s="789">
        <v>0</v>
      </c>
    </row>
    <row r="821" ht="18" customHeight="1" spans="1:6">
      <c r="A821" s="782"/>
      <c r="B821" s="782"/>
      <c r="C821" s="802"/>
      <c r="D821" s="782">
        <v>2111411</v>
      </c>
      <c r="E821" s="788" t="s">
        <v>2075</v>
      </c>
      <c r="F821" s="789">
        <v>0</v>
      </c>
    </row>
    <row r="822" ht="18" customHeight="1" spans="1:6">
      <c r="A822" s="782"/>
      <c r="B822" s="782"/>
      <c r="C822" s="805"/>
      <c r="D822" s="782">
        <v>2111413</v>
      </c>
      <c r="E822" s="788" t="s">
        <v>3339</v>
      </c>
      <c r="F822" s="789">
        <v>0</v>
      </c>
    </row>
    <row r="823" ht="18" customHeight="1" spans="1:6">
      <c r="A823" s="782"/>
      <c r="B823" s="782"/>
      <c r="C823" s="805"/>
      <c r="D823" s="782">
        <v>2111450</v>
      </c>
      <c r="E823" s="788" t="s">
        <v>1998</v>
      </c>
      <c r="F823" s="789">
        <v>0</v>
      </c>
    </row>
    <row r="824" ht="18" customHeight="1" spans="1:6">
      <c r="A824" s="782"/>
      <c r="B824" s="782"/>
      <c r="C824" s="802"/>
      <c r="D824" s="782">
        <v>2111499</v>
      </c>
      <c r="E824" s="788" t="s">
        <v>3341</v>
      </c>
      <c r="F824" s="789">
        <v>0</v>
      </c>
    </row>
    <row r="825" ht="18" customHeight="1" spans="1:6">
      <c r="A825" s="782"/>
      <c r="B825" s="782"/>
      <c r="C825" s="802"/>
      <c r="D825" s="782">
        <v>21199</v>
      </c>
      <c r="E825" s="783" t="s">
        <v>3343</v>
      </c>
      <c r="F825" s="784">
        <f>F826</f>
        <v>0</v>
      </c>
    </row>
    <row r="826" ht="18" customHeight="1" spans="1:6">
      <c r="A826" s="782"/>
      <c r="B826" s="782"/>
      <c r="C826" s="802"/>
      <c r="D826" s="782">
        <v>2119999</v>
      </c>
      <c r="E826" s="788" t="s">
        <v>3331</v>
      </c>
      <c r="F826" s="789">
        <v>0</v>
      </c>
    </row>
    <row r="827" ht="18" customHeight="1" spans="1:6">
      <c r="A827" s="782"/>
      <c r="B827" s="782"/>
      <c r="C827" s="802"/>
      <c r="D827" s="782">
        <v>212</v>
      </c>
      <c r="E827" s="783" t="s">
        <v>3346</v>
      </c>
      <c r="F827" s="784">
        <f>F828+F839+F841+F844+F846+F848</f>
        <v>7991</v>
      </c>
    </row>
    <row r="828" ht="18" customHeight="1" spans="1:6">
      <c r="A828" s="782"/>
      <c r="B828" s="782"/>
      <c r="C828" s="802"/>
      <c r="D828" s="782">
        <v>21201</v>
      </c>
      <c r="E828" s="783" t="s">
        <v>3348</v>
      </c>
      <c r="F828" s="784">
        <f>SUM(F829:F838)</f>
        <v>2180</v>
      </c>
    </row>
    <row r="829" ht="18" customHeight="1" spans="1:6">
      <c r="A829" s="782"/>
      <c r="B829" s="782"/>
      <c r="C829" s="802"/>
      <c r="D829" s="782">
        <v>2120101</v>
      </c>
      <c r="E829" s="788" t="s">
        <v>1980</v>
      </c>
      <c r="F829" s="789">
        <v>1556</v>
      </c>
    </row>
    <row r="830" ht="18" customHeight="1" spans="1:6">
      <c r="A830" s="782"/>
      <c r="B830" s="782"/>
      <c r="C830" s="802"/>
      <c r="D830" s="782">
        <v>2120102</v>
      </c>
      <c r="E830" s="788" t="s">
        <v>1982</v>
      </c>
      <c r="F830" s="789">
        <v>624</v>
      </c>
    </row>
    <row r="831" ht="18" customHeight="1" spans="1:6">
      <c r="A831" s="782"/>
      <c r="B831" s="782"/>
      <c r="C831" s="802"/>
      <c r="D831" s="782">
        <v>2120103</v>
      </c>
      <c r="E831" s="788" t="s">
        <v>1984</v>
      </c>
      <c r="F831" s="789">
        <v>0</v>
      </c>
    </row>
    <row r="832" ht="18" customHeight="1" spans="1:6">
      <c r="A832" s="782"/>
      <c r="B832" s="782"/>
      <c r="C832" s="802"/>
      <c r="D832" s="782">
        <v>2120104</v>
      </c>
      <c r="E832" s="788" t="s">
        <v>3352</v>
      </c>
      <c r="F832" s="789">
        <v>0</v>
      </c>
    </row>
    <row r="833" ht="18" customHeight="1" spans="1:6">
      <c r="A833" s="782"/>
      <c r="B833" s="782"/>
      <c r="C833" s="802"/>
      <c r="D833" s="782">
        <v>2120105</v>
      </c>
      <c r="E833" s="788" t="s">
        <v>3354</v>
      </c>
      <c r="F833" s="789">
        <v>0</v>
      </c>
    </row>
    <row r="834" ht="18" customHeight="1" spans="1:6">
      <c r="A834" s="782"/>
      <c r="B834" s="782"/>
      <c r="C834" s="802"/>
      <c r="D834" s="782">
        <v>2120106</v>
      </c>
      <c r="E834" s="788" t="s">
        <v>3356</v>
      </c>
      <c r="F834" s="789">
        <v>0</v>
      </c>
    </row>
    <row r="835" ht="18" customHeight="1" spans="1:6">
      <c r="A835" s="782"/>
      <c r="B835" s="782"/>
      <c r="C835" s="802"/>
      <c r="D835" s="782">
        <v>2120107</v>
      </c>
      <c r="E835" s="788" t="s">
        <v>3358</v>
      </c>
      <c r="F835" s="789">
        <v>0</v>
      </c>
    </row>
    <row r="836" ht="18" customHeight="1" spans="1:6">
      <c r="A836" s="782"/>
      <c r="B836" s="782"/>
      <c r="C836" s="802"/>
      <c r="D836" s="782">
        <v>2120109</v>
      </c>
      <c r="E836" s="788" t="s">
        <v>3360</v>
      </c>
      <c r="F836" s="789">
        <v>0</v>
      </c>
    </row>
    <row r="837" ht="18" customHeight="1" spans="1:6">
      <c r="A837" s="782"/>
      <c r="B837" s="782"/>
      <c r="C837" s="802"/>
      <c r="D837" s="782">
        <v>2120110</v>
      </c>
      <c r="E837" s="788" t="s">
        <v>3362</v>
      </c>
      <c r="F837" s="789">
        <v>0</v>
      </c>
    </row>
    <row r="838" ht="18" customHeight="1" spans="1:6">
      <c r="A838" s="782"/>
      <c r="B838" s="782"/>
      <c r="C838" s="802"/>
      <c r="D838" s="782">
        <v>2120199</v>
      </c>
      <c r="E838" s="788" t="s">
        <v>3364</v>
      </c>
      <c r="F838" s="789">
        <v>0</v>
      </c>
    </row>
    <row r="839" ht="18" customHeight="1" spans="1:6">
      <c r="A839" s="782"/>
      <c r="B839" s="782"/>
      <c r="C839" s="802"/>
      <c r="D839" s="782">
        <v>21202</v>
      </c>
      <c r="E839" s="783" t="s">
        <v>3366</v>
      </c>
      <c r="F839" s="784">
        <f>F840</f>
        <v>6</v>
      </c>
    </row>
    <row r="840" ht="18" customHeight="1" spans="1:6">
      <c r="A840" s="782"/>
      <c r="B840" s="782"/>
      <c r="C840" s="802"/>
      <c r="D840" s="782">
        <v>2120201</v>
      </c>
      <c r="E840" s="788" t="s">
        <v>3367</v>
      </c>
      <c r="F840" s="789">
        <v>6</v>
      </c>
    </row>
    <row r="841" ht="18" customHeight="1" spans="1:6">
      <c r="A841" s="782"/>
      <c r="B841" s="782"/>
      <c r="C841" s="802"/>
      <c r="D841" s="782">
        <v>21203</v>
      </c>
      <c r="E841" s="783" t="s">
        <v>3369</v>
      </c>
      <c r="F841" s="784">
        <f>SUM(F842:F843)</f>
        <v>4922</v>
      </c>
    </row>
    <row r="842" ht="18" customHeight="1" spans="1:6">
      <c r="A842" s="782"/>
      <c r="B842" s="782"/>
      <c r="C842" s="802"/>
      <c r="D842" s="782">
        <v>2120303</v>
      </c>
      <c r="E842" s="788" t="s">
        <v>3371</v>
      </c>
      <c r="F842" s="789">
        <v>3501</v>
      </c>
    </row>
    <row r="843" ht="18" customHeight="1" spans="1:6">
      <c r="A843" s="782"/>
      <c r="B843" s="782"/>
      <c r="C843" s="802"/>
      <c r="D843" s="782">
        <v>2120399</v>
      </c>
      <c r="E843" s="788" t="s">
        <v>3373</v>
      </c>
      <c r="F843" s="789">
        <v>1421</v>
      </c>
    </row>
    <row r="844" ht="18" customHeight="1" spans="1:6">
      <c r="A844" s="782"/>
      <c r="B844" s="782"/>
      <c r="C844" s="802"/>
      <c r="D844" s="782">
        <v>21205</v>
      </c>
      <c r="E844" s="783" t="s">
        <v>3374</v>
      </c>
      <c r="F844" s="784">
        <f t="shared" ref="F844:F848" si="1">F845</f>
        <v>883</v>
      </c>
    </row>
    <row r="845" ht="18" customHeight="1" spans="1:6">
      <c r="A845" s="782"/>
      <c r="B845" s="782"/>
      <c r="C845" s="802"/>
      <c r="D845" s="782">
        <v>2120501</v>
      </c>
      <c r="E845" s="788" t="s">
        <v>3376</v>
      </c>
      <c r="F845" s="789">
        <v>883</v>
      </c>
    </row>
    <row r="846" ht="18" customHeight="1" spans="1:6">
      <c r="A846" s="782"/>
      <c r="B846" s="782"/>
      <c r="C846" s="802"/>
      <c r="D846" s="782">
        <v>21206</v>
      </c>
      <c r="E846" s="783" t="s">
        <v>3378</v>
      </c>
      <c r="F846" s="784">
        <f t="shared" si="1"/>
        <v>0</v>
      </c>
    </row>
    <row r="847" ht="18" customHeight="1" spans="1:6">
      <c r="A847" s="782"/>
      <c r="B847" s="782"/>
      <c r="C847" s="802"/>
      <c r="D847" s="782">
        <v>2120601</v>
      </c>
      <c r="E847" s="788" t="s">
        <v>3380</v>
      </c>
      <c r="F847" s="789">
        <v>0</v>
      </c>
    </row>
    <row r="848" ht="18" customHeight="1" spans="1:6">
      <c r="A848" s="782"/>
      <c r="B848" s="782"/>
      <c r="C848" s="802"/>
      <c r="D848" s="782">
        <v>21299</v>
      </c>
      <c r="E848" s="783" t="s">
        <v>3382</v>
      </c>
      <c r="F848" s="784">
        <f t="shared" si="1"/>
        <v>0</v>
      </c>
    </row>
    <row r="849" ht="18" customHeight="1" spans="1:6">
      <c r="A849" s="782"/>
      <c r="B849" s="782"/>
      <c r="C849" s="802"/>
      <c r="D849" s="782">
        <v>2129999</v>
      </c>
      <c r="E849" s="788" t="s">
        <v>3334</v>
      </c>
      <c r="F849" s="789">
        <v>0</v>
      </c>
    </row>
    <row r="850" ht="18" customHeight="1" spans="1:6">
      <c r="A850" s="782"/>
      <c r="B850" s="782"/>
      <c r="C850" s="802"/>
      <c r="D850" s="782">
        <v>213</v>
      </c>
      <c r="E850" s="783" t="s">
        <v>3385</v>
      </c>
      <c r="F850" s="784">
        <f>F851+F877+F899+F927+F938+F945+F951+F954</f>
        <v>59610</v>
      </c>
    </row>
    <row r="851" ht="18" customHeight="1" spans="1:6">
      <c r="A851" s="782"/>
      <c r="B851" s="782"/>
      <c r="C851" s="802"/>
      <c r="D851" s="782">
        <v>21301</v>
      </c>
      <c r="E851" s="783" t="s">
        <v>3387</v>
      </c>
      <c r="F851" s="784">
        <f>SUM(F852:F876)</f>
        <v>17791</v>
      </c>
    </row>
    <row r="852" ht="18" customHeight="1" spans="1:6">
      <c r="A852" s="782"/>
      <c r="B852" s="782"/>
      <c r="C852" s="802"/>
      <c r="D852" s="782">
        <v>2130101</v>
      </c>
      <c r="E852" s="788" t="s">
        <v>1980</v>
      </c>
      <c r="F852" s="789">
        <v>412</v>
      </c>
    </row>
    <row r="853" ht="18" customHeight="1" spans="1:6">
      <c r="A853" s="782"/>
      <c r="B853" s="782"/>
      <c r="C853" s="802"/>
      <c r="D853" s="782">
        <v>2130102</v>
      </c>
      <c r="E853" s="788" t="s">
        <v>1982</v>
      </c>
      <c r="F853" s="789">
        <v>15</v>
      </c>
    </row>
    <row r="854" ht="18" customHeight="1" spans="1:6">
      <c r="A854" s="782"/>
      <c r="B854" s="782"/>
      <c r="C854" s="802"/>
      <c r="D854" s="782">
        <v>2130103</v>
      </c>
      <c r="E854" s="788" t="s">
        <v>1984</v>
      </c>
      <c r="F854" s="789">
        <v>0</v>
      </c>
    </row>
    <row r="855" ht="18" customHeight="1" spans="1:6">
      <c r="A855" s="782"/>
      <c r="B855" s="782"/>
      <c r="C855" s="802"/>
      <c r="D855" s="782">
        <v>2130104</v>
      </c>
      <c r="E855" s="788" t="s">
        <v>1998</v>
      </c>
      <c r="F855" s="789">
        <v>2852</v>
      </c>
    </row>
    <row r="856" ht="18" customHeight="1" spans="1:6">
      <c r="A856" s="782"/>
      <c r="B856" s="782"/>
      <c r="C856" s="802"/>
      <c r="D856" s="782">
        <v>2130105</v>
      </c>
      <c r="E856" s="788" t="s">
        <v>3391</v>
      </c>
      <c r="F856" s="789">
        <v>0</v>
      </c>
    </row>
    <row r="857" ht="18" customHeight="1" spans="1:6">
      <c r="A857" s="782"/>
      <c r="B857" s="782"/>
      <c r="C857" s="802"/>
      <c r="D857" s="782">
        <v>2130106</v>
      </c>
      <c r="E857" s="788" t="s">
        <v>3392</v>
      </c>
      <c r="F857" s="789">
        <v>156</v>
      </c>
    </row>
    <row r="858" ht="18" customHeight="1" spans="1:6">
      <c r="A858" s="782"/>
      <c r="B858" s="782"/>
      <c r="C858" s="802"/>
      <c r="D858" s="782">
        <v>2130108</v>
      </c>
      <c r="E858" s="788" t="s">
        <v>3394</v>
      </c>
      <c r="F858" s="789">
        <v>434</v>
      </c>
    </row>
    <row r="859" ht="18" customHeight="1" spans="1:6">
      <c r="A859" s="782"/>
      <c r="B859" s="782"/>
      <c r="C859" s="802"/>
      <c r="D859" s="782">
        <v>2130109</v>
      </c>
      <c r="E859" s="788" t="s">
        <v>3395</v>
      </c>
      <c r="F859" s="789">
        <v>4</v>
      </c>
    </row>
    <row r="860" ht="18" customHeight="1" spans="1:6">
      <c r="A860" s="782"/>
      <c r="B860" s="782"/>
      <c r="C860" s="802"/>
      <c r="D860" s="782">
        <v>2130110</v>
      </c>
      <c r="E860" s="788" t="s">
        <v>3397</v>
      </c>
      <c r="F860" s="789">
        <v>0</v>
      </c>
    </row>
    <row r="861" ht="18" customHeight="1" spans="1:6">
      <c r="A861" s="782"/>
      <c r="B861" s="782"/>
      <c r="C861" s="802"/>
      <c r="D861" s="782">
        <v>2130111</v>
      </c>
      <c r="E861" s="788" t="s">
        <v>3399</v>
      </c>
      <c r="F861" s="789">
        <v>14</v>
      </c>
    </row>
    <row r="862" ht="18" customHeight="1" spans="1:6">
      <c r="A862" s="782"/>
      <c r="B862" s="782"/>
      <c r="C862" s="802"/>
      <c r="D862" s="782">
        <v>2130112</v>
      </c>
      <c r="E862" s="788" t="s">
        <v>3400</v>
      </c>
      <c r="F862" s="789">
        <v>6</v>
      </c>
    </row>
    <row r="863" ht="18" customHeight="1" spans="1:6">
      <c r="A863" s="782"/>
      <c r="B863" s="782"/>
      <c r="C863" s="802"/>
      <c r="D863" s="782">
        <v>2130114</v>
      </c>
      <c r="E863" s="788" t="s">
        <v>3401</v>
      </c>
      <c r="F863" s="789">
        <v>0</v>
      </c>
    </row>
    <row r="864" ht="18" customHeight="1" spans="1:6">
      <c r="A864" s="782"/>
      <c r="B864" s="782"/>
      <c r="C864" s="802"/>
      <c r="D864" s="782">
        <v>2130119</v>
      </c>
      <c r="E864" s="788" t="s">
        <v>3402</v>
      </c>
      <c r="F864" s="789">
        <v>40</v>
      </c>
    </row>
    <row r="865" ht="18" customHeight="1" spans="1:6">
      <c r="A865" s="782"/>
      <c r="B865" s="782"/>
      <c r="C865" s="802"/>
      <c r="D865" s="782">
        <v>2130120</v>
      </c>
      <c r="E865" s="788" t="s">
        <v>3403</v>
      </c>
      <c r="F865" s="789">
        <v>196</v>
      </c>
    </row>
    <row r="866" ht="18" customHeight="1" spans="1:6">
      <c r="A866" s="782"/>
      <c r="B866" s="782"/>
      <c r="C866" s="802"/>
      <c r="D866" s="782">
        <v>2130121</v>
      </c>
      <c r="E866" s="788" t="s">
        <v>3404</v>
      </c>
      <c r="F866" s="789">
        <v>0</v>
      </c>
    </row>
    <row r="867" ht="18" customHeight="1" spans="1:6">
      <c r="A867" s="782"/>
      <c r="B867" s="782"/>
      <c r="C867" s="802"/>
      <c r="D867" s="782">
        <v>2130122</v>
      </c>
      <c r="E867" s="788" t="s">
        <v>3405</v>
      </c>
      <c r="F867" s="789">
        <v>4686</v>
      </c>
    </row>
    <row r="868" ht="18" customHeight="1" spans="1:6">
      <c r="A868" s="782"/>
      <c r="B868" s="782"/>
      <c r="C868" s="802"/>
      <c r="D868" s="782">
        <v>2130124</v>
      </c>
      <c r="E868" s="788" t="s">
        <v>3406</v>
      </c>
      <c r="F868" s="789">
        <v>38</v>
      </c>
    </row>
    <row r="869" ht="18" customHeight="1" spans="1:6">
      <c r="A869" s="782"/>
      <c r="B869" s="782"/>
      <c r="C869" s="802"/>
      <c r="D869" s="782">
        <v>2130125</v>
      </c>
      <c r="E869" s="788" t="s">
        <v>3407</v>
      </c>
      <c r="F869" s="789">
        <v>0</v>
      </c>
    </row>
    <row r="870" ht="18" customHeight="1" spans="1:6">
      <c r="A870" s="782"/>
      <c r="B870" s="782"/>
      <c r="C870" s="802"/>
      <c r="D870" s="782">
        <v>2130126</v>
      </c>
      <c r="E870" s="788" t="s">
        <v>3408</v>
      </c>
      <c r="F870" s="789">
        <v>833</v>
      </c>
    </row>
    <row r="871" ht="18" customHeight="1" spans="1:6">
      <c r="A871" s="782"/>
      <c r="B871" s="782"/>
      <c r="C871" s="802"/>
      <c r="D871" s="782">
        <v>2130135</v>
      </c>
      <c r="E871" s="788" t="s">
        <v>4065</v>
      </c>
      <c r="F871" s="789">
        <v>1998</v>
      </c>
    </row>
    <row r="872" ht="18" customHeight="1" spans="1:6">
      <c r="A872" s="782"/>
      <c r="B872" s="782"/>
      <c r="C872" s="802"/>
      <c r="D872" s="782">
        <v>2130142</v>
      </c>
      <c r="E872" s="788" t="s">
        <v>4066</v>
      </c>
      <c r="F872" s="789">
        <v>500</v>
      </c>
    </row>
    <row r="873" ht="18" customHeight="1" spans="1:6">
      <c r="A873" s="782"/>
      <c r="B873" s="782"/>
      <c r="C873" s="802"/>
      <c r="D873" s="782">
        <v>2130148</v>
      </c>
      <c r="E873" s="788" t="s">
        <v>3411</v>
      </c>
      <c r="F873" s="789">
        <v>59</v>
      </c>
    </row>
    <row r="874" ht="18" customHeight="1" spans="1:6">
      <c r="A874" s="782"/>
      <c r="B874" s="782"/>
      <c r="C874" s="802"/>
      <c r="D874" s="782">
        <v>2130152</v>
      </c>
      <c r="E874" s="788" t="s">
        <v>3412</v>
      </c>
      <c r="F874" s="789">
        <v>0</v>
      </c>
    </row>
    <row r="875" ht="18" customHeight="1" spans="1:6">
      <c r="A875" s="782"/>
      <c r="B875" s="782"/>
      <c r="C875" s="802"/>
      <c r="D875" s="782">
        <v>2130153</v>
      </c>
      <c r="E875" s="788" t="s">
        <v>4067</v>
      </c>
      <c r="F875" s="789">
        <v>5298</v>
      </c>
    </row>
    <row r="876" ht="18" customHeight="1" spans="1:6">
      <c r="A876" s="782"/>
      <c r="B876" s="782"/>
      <c r="C876" s="802"/>
      <c r="D876" s="782">
        <v>2130199</v>
      </c>
      <c r="E876" s="788" t="s">
        <v>3414</v>
      </c>
      <c r="F876" s="789">
        <v>250</v>
      </c>
    </row>
    <row r="877" ht="18" customHeight="1" spans="1:6">
      <c r="A877" s="782"/>
      <c r="B877" s="782"/>
      <c r="C877" s="802"/>
      <c r="D877" s="782">
        <v>21302</v>
      </c>
      <c r="E877" s="783" t="s">
        <v>3415</v>
      </c>
      <c r="F877" s="784">
        <f>SUM(F878:F898)</f>
        <v>7940</v>
      </c>
    </row>
    <row r="878" ht="18" customHeight="1" spans="1:6">
      <c r="A878" s="782"/>
      <c r="B878" s="782"/>
      <c r="C878" s="802"/>
      <c r="D878" s="782">
        <v>2130201</v>
      </c>
      <c r="E878" s="788" t="s">
        <v>1980</v>
      </c>
      <c r="F878" s="789">
        <v>752</v>
      </c>
    </row>
    <row r="879" ht="18" customHeight="1" spans="1:6">
      <c r="A879" s="782"/>
      <c r="B879" s="782"/>
      <c r="C879" s="802"/>
      <c r="D879" s="782">
        <v>2130202</v>
      </c>
      <c r="E879" s="788" t="s">
        <v>1982</v>
      </c>
      <c r="F879" s="789">
        <v>50</v>
      </c>
    </row>
    <row r="880" ht="18" customHeight="1" spans="1:6">
      <c r="A880" s="782"/>
      <c r="B880" s="782"/>
      <c r="C880" s="802"/>
      <c r="D880" s="782">
        <v>2130203</v>
      </c>
      <c r="E880" s="788" t="s">
        <v>1984</v>
      </c>
      <c r="F880" s="789">
        <v>0</v>
      </c>
    </row>
    <row r="881" ht="18" customHeight="1" spans="1:6">
      <c r="A881" s="782"/>
      <c r="B881" s="782"/>
      <c r="C881" s="802"/>
      <c r="D881" s="782">
        <v>2130204</v>
      </c>
      <c r="E881" s="788" t="s">
        <v>3416</v>
      </c>
      <c r="F881" s="789">
        <v>1379</v>
      </c>
    </row>
    <row r="882" ht="18" customHeight="1" spans="1:6">
      <c r="A882" s="782"/>
      <c r="B882" s="782"/>
      <c r="C882" s="802"/>
      <c r="D882" s="782">
        <v>2130205</v>
      </c>
      <c r="E882" s="788" t="s">
        <v>3417</v>
      </c>
      <c r="F882" s="789">
        <v>445</v>
      </c>
    </row>
    <row r="883" ht="18" customHeight="1" spans="1:6">
      <c r="A883" s="782"/>
      <c r="B883" s="782"/>
      <c r="C883" s="802"/>
      <c r="D883" s="782">
        <v>2130206</v>
      </c>
      <c r="E883" s="788" t="s">
        <v>3418</v>
      </c>
      <c r="F883" s="789">
        <v>4</v>
      </c>
    </row>
    <row r="884" ht="18" customHeight="1" spans="1:6">
      <c r="A884" s="782"/>
      <c r="B884" s="782"/>
      <c r="C884" s="802"/>
      <c r="D884" s="782">
        <v>2130207</v>
      </c>
      <c r="E884" s="788" t="s">
        <v>3419</v>
      </c>
      <c r="F884" s="789">
        <v>837</v>
      </c>
    </row>
    <row r="885" ht="18" customHeight="1" spans="1:6">
      <c r="A885" s="782"/>
      <c r="B885" s="782"/>
      <c r="C885" s="802"/>
      <c r="D885" s="782">
        <v>2130209</v>
      </c>
      <c r="E885" s="788" t="s">
        <v>3420</v>
      </c>
      <c r="F885" s="789">
        <v>2950</v>
      </c>
    </row>
    <row r="886" ht="18" customHeight="1" spans="1:6">
      <c r="A886" s="782"/>
      <c r="B886" s="782"/>
      <c r="C886" s="802"/>
      <c r="D886" s="782">
        <v>2130211</v>
      </c>
      <c r="E886" s="788" t="s">
        <v>3421</v>
      </c>
      <c r="F886" s="789">
        <v>0</v>
      </c>
    </row>
    <row r="887" ht="18" customHeight="1" spans="1:6">
      <c r="A887" s="782"/>
      <c r="B887" s="782"/>
      <c r="C887" s="802"/>
      <c r="D887" s="782">
        <v>2130212</v>
      </c>
      <c r="E887" s="788" t="s">
        <v>3422</v>
      </c>
      <c r="F887" s="789">
        <v>0</v>
      </c>
    </row>
    <row r="888" ht="18" customHeight="1" spans="1:6">
      <c r="A888" s="782"/>
      <c r="B888" s="782"/>
      <c r="C888" s="802"/>
      <c r="D888" s="782">
        <v>2130213</v>
      </c>
      <c r="E888" s="788" t="s">
        <v>3423</v>
      </c>
      <c r="F888" s="789">
        <v>0</v>
      </c>
    </row>
    <row r="889" ht="18" customHeight="1" spans="1:6">
      <c r="A889" s="782"/>
      <c r="B889" s="782"/>
      <c r="C889" s="802"/>
      <c r="D889" s="782">
        <v>2130217</v>
      </c>
      <c r="E889" s="788" t="s">
        <v>3424</v>
      </c>
      <c r="F889" s="789">
        <v>0</v>
      </c>
    </row>
    <row r="890" ht="18" customHeight="1" spans="1:6">
      <c r="A890" s="782"/>
      <c r="B890" s="782"/>
      <c r="C890" s="802"/>
      <c r="D890" s="782">
        <v>2130220</v>
      </c>
      <c r="E890" s="788" t="s">
        <v>3425</v>
      </c>
      <c r="F890" s="789">
        <v>0</v>
      </c>
    </row>
    <row r="891" ht="18" customHeight="1" spans="1:6">
      <c r="A891" s="782"/>
      <c r="B891" s="782"/>
      <c r="C891" s="802"/>
      <c r="D891" s="782">
        <v>2130221</v>
      </c>
      <c r="E891" s="788" t="s">
        <v>3426</v>
      </c>
      <c r="F891" s="789">
        <v>0</v>
      </c>
    </row>
    <row r="892" ht="18" customHeight="1" spans="1:6">
      <c r="A892" s="782"/>
      <c r="B892" s="782"/>
      <c r="C892" s="802"/>
      <c r="D892" s="782">
        <v>2130223</v>
      </c>
      <c r="E892" s="788" t="s">
        <v>3427</v>
      </c>
      <c r="F892" s="789">
        <v>0</v>
      </c>
    </row>
    <row r="893" ht="18" customHeight="1" spans="1:6">
      <c r="A893" s="782"/>
      <c r="B893" s="782"/>
      <c r="C893" s="802"/>
      <c r="D893" s="782">
        <v>2130226</v>
      </c>
      <c r="E893" s="788" t="s">
        <v>3428</v>
      </c>
      <c r="F893" s="789">
        <v>0</v>
      </c>
    </row>
    <row r="894" ht="18" customHeight="1" spans="1:6">
      <c r="A894" s="782"/>
      <c r="B894" s="782"/>
      <c r="C894" s="802"/>
      <c r="D894" s="782">
        <v>2130227</v>
      </c>
      <c r="E894" s="788" t="s">
        <v>3429</v>
      </c>
      <c r="F894" s="789">
        <v>0</v>
      </c>
    </row>
    <row r="895" ht="18" customHeight="1" spans="1:6">
      <c r="A895" s="782"/>
      <c r="B895" s="782"/>
      <c r="C895" s="802"/>
      <c r="D895" s="782">
        <v>2130234</v>
      </c>
      <c r="E895" s="788" t="s">
        <v>3430</v>
      </c>
      <c r="F895" s="789">
        <v>574</v>
      </c>
    </row>
    <row r="896" ht="18" customHeight="1" spans="1:6">
      <c r="A896" s="782"/>
      <c r="B896" s="782"/>
      <c r="C896" s="802"/>
      <c r="D896" s="782">
        <v>2130236</v>
      </c>
      <c r="E896" s="788" t="s">
        <v>3431</v>
      </c>
      <c r="F896" s="789">
        <v>0</v>
      </c>
    </row>
    <row r="897" ht="18" customHeight="1" spans="1:6">
      <c r="A897" s="782"/>
      <c r="B897" s="782"/>
      <c r="C897" s="802"/>
      <c r="D897" s="782">
        <v>2130237</v>
      </c>
      <c r="E897" s="788" t="s">
        <v>3400</v>
      </c>
      <c r="F897" s="789">
        <v>0</v>
      </c>
    </row>
    <row r="898" ht="18" customHeight="1" spans="1:6">
      <c r="A898" s="782"/>
      <c r="B898" s="782"/>
      <c r="C898" s="802"/>
      <c r="D898" s="782">
        <v>2130299</v>
      </c>
      <c r="E898" s="788" t="s">
        <v>3433</v>
      </c>
      <c r="F898" s="789">
        <v>949</v>
      </c>
    </row>
    <row r="899" ht="18" customHeight="1" spans="1:6">
      <c r="A899" s="782"/>
      <c r="B899" s="782"/>
      <c r="C899" s="802"/>
      <c r="D899" s="782">
        <v>21303</v>
      </c>
      <c r="E899" s="783" t="s">
        <v>3434</v>
      </c>
      <c r="F899" s="784">
        <f>SUM(F900:F926)</f>
        <v>3220</v>
      </c>
    </row>
    <row r="900" ht="18" customHeight="1" spans="1:6">
      <c r="A900" s="782"/>
      <c r="B900" s="782"/>
      <c r="C900" s="802"/>
      <c r="D900" s="782">
        <v>2130301</v>
      </c>
      <c r="E900" s="788" t="s">
        <v>1980</v>
      </c>
      <c r="F900" s="789">
        <v>1091</v>
      </c>
    </row>
    <row r="901" ht="18" customHeight="1" spans="1:6">
      <c r="A901" s="782"/>
      <c r="B901" s="782"/>
      <c r="C901" s="802"/>
      <c r="D901" s="782">
        <v>2130302</v>
      </c>
      <c r="E901" s="788" t="s">
        <v>1982</v>
      </c>
      <c r="F901" s="789">
        <v>83</v>
      </c>
    </row>
    <row r="902" ht="18" customHeight="1" spans="1:6">
      <c r="A902" s="782"/>
      <c r="B902" s="782"/>
      <c r="C902" s="802"/>
      <c r="D902" s="782">
        <v>2130303</v>
      </c>
      <c r="E902" s="788" t="s">
        <v>1984</v>
      </c>
      <c r="F902" s="789">
        <v>0</v>
      </c>
    </row>
    <row r="903" ht="18" customHeight="1" spans="1:6">
      <c r="A903" s="782"/>
      <c r="B903" s="782"/>
      <c r="C903" s="802"/>
      <c r="D903" s="782">
        <v>2130304</v>
      </c>
      <c r="E903" s="788" t="s">
        <v>3435</v>
      </c>
      <c r="F903" s="789">
        <v>42</v>
      </c>
    </row>
    <row r="904" ht="18" customHeight="1" spans="1:6">
      <c r="A904" s="782"/>
      <c r="B904" s="782"/>
      <c r="C904" s="802"/>
      <c r="D904" s="782">
        <v>2130305</v>
      </c>
      <c r="E904" s="788" t="s">
        <v>3436</v>
      </c>
      <c r="F904" s="789">
        <v>543</v>
      </c>
    </row>
    <row r="905" ht="18" customHeight="1" spans="1:6">
      <c r="A905" s="782"/>
      <c r="B905" s="782"/>
      <c r="C905" s="802"/>
      <c r="D905" s="782">
        <v>2130306</v>
      </c>
      <c r="E905" s="788" t="s">
        <v>3437</v>
      </c>
      <c r="F905" s="789">
        <v>761</v>
      </c>
    </row>
    <row r="906" ht="18" customHeight="1" spans="1:6">
      <c r="A906" s="782"/>
      <c r="B906" s="782"/>
      <c r="C906" s="802"/>
      <c r="D906" s="782">
        <v>2130307</v>
      </c>
      <c r="E906" s="788" t="s">
        <v>3438</v>
      </c>
      <c r="F906" s="789">
        <v>0</v>
      </c>
    </row>
    <row r="907" ht="18" customHeight="1" spans="1:6">
      <c r="A907" s="782"/>
      <c r="B907" s="782"/>
      <c r="C907" s="802"/>
      <c r="D907" s="782">
        <v>2130308</v>
      </c>
      <c r="E907" s="788" t="s">
        <v>3439</v>
      </c>
      <c r="F907" s="789">
        <v>0</v>
      </c>
    </row>
    <row r="908" ht="18" customHeight="1" spans="1:6">
      <c r="A908" s="782"/>
      <c r="B908" s="782"/>
      <c r="C908" s="802"/>
      <c r="D908" s="782">
        <v>2130309</v>
      </c>
      <c r="E908" s="788" t="s">
        <v>3440</v>
      </c>
      <c r="F908" s="789">
        <v>0</v>
      </c>
    </row>
    <row r="909" ht="18" customHeight="1" spans="1:6">
      <c r="A909" s="782"/>
      <c r="B909" s="782"/>
      <c r="C909" s="802"/>
      <c r="D909" s="782">
        <v>2130310</v>
      </c>
      <c r="E909" s="788" t="s">
        <v>3441</v>
      </c>
      <c r="F909" s="789">
        <v>125</v>
      </c>
    </row>
    <row r="910" ht="18" customHeight="1" spans="1:6">
      <c r="A910" s="782"/>
      <c r="B910" s="782"/>
      <c r="C910" s="802"/>
      <c r="D910" s="782">
        <v>2130311</v>
      </c>
      <c r="E910" s="788" t="s">
        <v>3442</v>
      </c>
      <c r="F910" s="789">
        <v>0</v>
      </c>
    </row>
    <row r="911" ht="18" customHeight="1" spans="1:6">
      <c r="A911" s="782"/>
      <c r="B911" s="782"/>
      <c r="C911" s="802"/>
      <c r="D911" s="782">
        <v>2130312</v>
      </c>
      <c r="E911" s="788" t="s">
        <v>3443</v>
      </c>
      <c r="F911" s="789">
        <v>0</v>
      </c>
    </row>
    <row r="912" ht="18" customHeight="1" spans="1:6">
      <c r="A912" s="782"/>
      <c r="B912" s="782"/>
      <c r="C912" s="802"/>
      <c r="D912" s="782">
        <v>2130313</v>
      </c>
      <c r="E912" s="788" t="s">
        <v>3444</v>
      </c>
      <c r="F912" s="789">
        <v>0</v>
      </c>
    </row>
    <row r="913" ht="18" customHeight="1" spans="1:6">
      <c r="A913" s="782"/>
      <c r="B913" s="782"/>
      <c r="C913" s="802"/>
      <c r="D913" s="782">
        <v>2130314</v>
      </c>
      <c r="E913" s="788" t="s">
        <v>3445</v>
      </c>
      <c r="F913" s="789">
        <v>105</v>
      </c>
    </row>
    <row r="914" ht="18" customHeight="1" spans="1:6">
      <c r="A914" s="782"/>
      <c r="B914" s="782"/>
      <c r="C914" s="802"/>
      <c r="D914" s="782">
        <v>2130315</v>
      </c>
      <c r="E914" s="788" t="s">
        <v>3446</v>
      </c>
      <c r="F914" s="789">
        <v>152</v>
      </c>
    </row>
    <row r="915" ht="18" customHeight="1" spans="1:6">
      <c r="A915" s="782"/>
      <c r="B915" s="782"/>
      <c r="C915" s="802"/>
      <c r="D915" s="782">
        <v>2130316</v>
      </c>
      <c r="E915" s="788" t="s">
        <v>3447</v>
      </c>
      <c r="F915" s="789">
        <v>0</v>
      </c>
    </row>
    <row r="916" ht="18" customHeight="1" spans="1:6">
      <c r="A916" s="782"/>
      <c r="B916" s="782"/>
      <c r="C916" s="802"/>
      <c r="D916" s="782">
        <v>2130317</v>
      </c>
      <c r="E916" s="788" t="s">
        <v>3448</v>
      </c>
      <c r="F916" s="789">
        <v>0</v>
      </c>
    </row>
    <row r="917" ht="18" customHeight="1" spans="1:6">
      <c r="A917" s="782"/>
      <c r="B917" s="782"/>
      <c r="C917" s="802"/>
      <c r="D917" s="782">
        <v>2130318</v>
      </c>
      <c r="E917" s="788" t="s">
        <v>3449</v>
      </c>
      <c r="F917" s="789">
        <v>0</v>
      </c>
    </row>
    <row r="918" ht="18" customHeight="1" spans="1:6">
      <c r="A918" s="782"/>
      <c r="B918" s="782"/>
      <c r="C918" s="802"/>
      <c r="D918" s="782">
        <v>2130319</v>
      </c>
      <c r="E918" s="788" t="s">
        <v>3450</v>
      </c>
      <c r="F918" s="789">
        <v>0</v>
      </c>
    </row>
    <row r="919" ht="18" customHeight="1" spans="1:6">
      <c r="A919" s="782"/>
      <c r="B919" s="782"/>
      <c r="C919" s="802"/>
      <c r="D919" s="782">
        <v>2130321</v>
      </c>
      <c r="E919" s="788" t="s">
        <v>3451</v>
      </c>
      <c r="F919" s="789">
        <v>199</v>
      </c>
    </row>
    <row r="920" ht="18" customHeight="1" spans="1:6">
      <c r="A920" s="782"/>
      <c r="B920" s="782"/>
      <c r="C920" s="802"/>
      <c r="D920" s="782">
        <v>2130322</v>
      </c>
      <c r="E920" s="788" t="s">
        <v>3452</v>
      </c>
      <c r="F920" s="789">
        <v>0</v>
      </c>
    </row>
    <row r="921" ht="18" customHeight="1" spans="1:6">
      <c r="A921" s="782"/>
      <c r="B921" s="782"/>
      <c r="C921" s="802"/>
      <c r="D921" s="782">
        <v>2130333</v>
      </c>
      <c r="E921" s="788" t="s">
        <v>3427</v>
      </c>
      <c r="F921" s="789">
        <v>0</v>
      </c>
    </row>
    <row r="922" ht="18" customHeight="1" spans="1:6">
      <c r="A922" s="782"/>
      <c r="B922" s="782"/>
      <c r="C922" s="802"/>
      <c r="D922" s="782">
        <v>2130334</v>
      </c>
      <c r="E922" s="788" t="s">
        <v>3453</v>
      </c>
      <c r="F922" s="789">
        <v>21</v>
      </c>
    </row>
    <row r="923" ht="18" customHeight="1" spans="1:6">
      <c r="A923" s="782"/>
      <c r="B923" s="782"/>
      <c r="C923" s="802"/>
      <c r="D923" s="782">
        <v>2130335</v>
      </c>
      <c r="E923" s="788" t="s">
        <v>3454</v>
      </c>
      <c r="F923" s="789">
        <v>98</v>
      </c>
    </row>
    <row r="924" ht="18" customHeight="1" spans="1:6">
      <c r="A924" s="782"/>
      <c r="B924" s="782"/>
      <c r="C924" s="802"/>
      <c r="D924" s="782">
        <v>2130336</v>
      </c>
      <c r="E924" s="788" t="s">
        <v>3455</v>
      </c>
      <c r="F924" s="789">
        <v>0</v>
      </c>
    </row>
    <row r="925" ht="18" customHeight="1" spans="1:6">
      <c r="A925" s="782"/>
      <c r="B925" s="782"/>
      <c r="C925" s="802"/>
      <c r="D925" s="782">
        <v>2130337</v>
      </c>
      <c r="E925" s="788" t="s">
        <v>3456</v>
      </c>
      <c r="F925" s="789">
        <v>0</v>
      </c>
    </row>
    <row r="926" ht="18" customHeight="1" spans="1:6">
      <c r="A926" s="782"/>
      <c r="B926" s="782"/>
      <c r="C926" s="802"/>
      <c r="D926" s="782">
        <v>2130399</v>
      </c>
      <c r="E926" s="788" t="s">
        <v>3457</v>
      </c>
      <c r="F926" s="789">
        <v>0</v>
      </c>
    </row>
    <row r="927" ht="18" customHeight="1" spans="1:6">
      <c r="A927" s="782"/>
      <c r="B927" s="782"/>
      <c r="C927" s="802"/>
      <c r="D927" s="782">
        <v>21305</v>
      </c>
      <c r="E927" s="783" t="s">
        <v>3458</v>
      </c>
      <c r="F927" s="784">
        <f>SUM(F928:F937)</f>
        <v>22729</v>
      </c>
    </row>
    <row r="928" ht="18" customHeight="1" spans="1:6">
      <c r="A928" s="782"/>
      <c r="B928" s="782"/>
      <c r="C928" s="802"/>
      <c r="D928" s="782">
        <v>2130501</v>
      </c>
      <c r="E928" s="788" t="s">
        <v>1980</v>
      </c>
      <c r="F928" s="789">
        <v>346</v>
      </c>
    </row>
    <row r="929" ht="18" customHeight="1" spans="1:6">
      <c r="A929" s="782"/>
      <c r="B929" s="782"/>
      <c r="C929" s="802"/>
      <c r="D929" s="782">
        <v>2130502</v>
      </c>
      <c r="E929" s="788" t="s">
        <v>1982</v>
      </c>
      <c r="F929" s="789">
        <v>54</v>
      </c>
    </row>
    <row r="930" ht="18" customHeight="1" spans="1:6">
      <c r="A930" s="782"/>
      <c r="B930" s="782"/>
      <c r="C930" s="802"/>
      <c r="D930" s="782">
        <v>2130503</v>
      </c>
      <c r="E930" s="788" t="s">
        <v>1984</v>
      </c>
      <c r="F930" s="789">
        <v>0</v>
      </c>
    </row>
    <row r="931" ht="18" customHeight="1" spans="1:6">
      <c r="A931" s="782"/>
      <c r="B931" s="782"/>
      <c r="C931" s="802"/>
      <c r="D931" s="782">
        <v>2130504</v>
      </c>
      <c r="E931" s="788" t="s">
        <v>3459</v>
      </c>
      <c r="F931" s="789">
        <v>9783</v>
      </c>
    </row>
    <row r="932" ht="18" customHeight="1" spans="1:6">
      <c r="A932" s="782"/>
      <c r="B932" s="782"/>
      <c r="C932" s="802"/>
      <c r="D932" s="782">
        <v>2130505</v>
      </c>
      <c r="E932" s="788" t="s">
        <v>3460</v>
      </c>
      <c r="F932" s="789">
        <v>11421</v>
      </c>
    </row>
    <row r="933" ht="18" customHeight="1" spans="1:6">
      <c r="A933" s="782"/>
      <c r="B933" s="782"/>
      <c r="C933" s="802"/>
      <c r="D933" s="782">
        <v>2130506</v>
      </c>
      <c r="E933" s="788" t="s">
        <v>3461</v>
      </c>
      <c r="F933" s="789">
        <v>1111</v>
      </c>
    </row>
    <row r="934" ht="18" customHeight="1" spans="1:6">
      <c r="A934" s="782"/>
      <c r="B934" s="782"/>
      <c r="C934" s="802"/>
      <c r="D934" s="782">
        <v>2130507</v>
      </c>
      <c r="E934" s="788" t="s">
        <v>3462</v>
      </c>
      <c r="F934" s="789">
        <v>0</v>
      </c>
    </row>
    <row r="935" ht="18" customHeight="1" spans="1:6">
      <c r="A935" s="782"/>
      <c r="B935" s="782"/>
      <c r="C935" s="802"/>
      <c r="D935" s="782">
        <v>2130508</v>
      </c>
      <c r="E935" s="788" t="s">
        <v>3463</v>
      </c>
      <c r="F935" s="789">
        <v>0</v>
      </c>
    </row>
    <row r="936" ht="18" customHeight="1" spans="1:6">
      <c r="A936" s="782"/>
      <c r="B936" s="782"/>
      <c r="C936" s="802"/>
      <c r="D936" s="782">
        <v>2130550</v>
      </c>
      <c r="E936" s="788" t="s">
        <v>1998</v>
      </c>
      <c r="F936" s="789">
        <v>0</v>
      </c>
    </row>
    <row r="937" ht="18" customHeight="1" spans="1:6">
      <c r="A937" s="782"/>
      <c r="B937" s="782"/>
      <c r="C937" s="802"/>
      <c r="D937" s="782">
        <v>2130599</v>
      </c>
      <c r="E937" s="788" t="s">
        <v>3464</v>
      </c>
      <c r="F937" s="789">
        <v>14</v>
      </c>
    </row>
    <row r="938" ht="18" customHeight="1" spans="1:6">
      <c r="A938" s="782"/>
      <c r="B938" s="782"/>
      <c r="C938" s="802"/>
      <c r="D938" s="782">
        <v>21307</v>
      </c>
      <c r="E938" s="783" t="s">
        <v>3465</v>
      </c>
      <c r="F938" s="784">
        <f>SUM(F939:F944)</f>
        <v>6294</v>
      </c>
    </row>
    <row r="939" ht="18" customHeight="1" spans="1:6">
      <c r="A939" s="806"/>
      <c r="B939" s="806"/>
      <c r="C939" s="806"/>
      <c r="D939" s="782">
        <v>2130701</v>
      </c>
      <c r="E939" s="788" t="s">
        <v>3466</v>
      </c>
      <c r="F939" s="789">
        <v>17</v>
      </c>
    </row>
    <row r="940" ht="18" customHeight="1" spans="1:6">
      <c r="A940" s="782"/>
      <c r="B940" s="782"/>
      <c r="C940" s="802"/>
      <c r="D940" s="782">
        <v>2130704</v>
      </c>
      <c r="E940" s="788" t="s">
        <v>3467</v>
      </c>
      <c r="F940" s="789">
        <v>0</v>
      </c>
    </row>
    <row r="941" ht="18" customHeight="1" spans="1:6">
      <c r="A941" s="782"/>
      <c r="B941" s="782"/>
      <c r="C941" s="802"/>
      <c r="D941" s="782">
        <v>2130705</v>
      </c>
      <c r="E941" s="788" t="s">
        <v>3468</v>
      </c>
      <c r="F941" s="789">
        <v>4950</v>
      </c>
    </row>
    <row r="942" ht="18" customHeight="1" spans="1:6">
      <c r="A942" s="782"/>
      <c r="B942" s="782"/>
      <c r="C942" s="802"/>
      <c r="D942" s="782">
        <v>2130706</v>
      </c>
      <c r="E942" s="788" t="s">
        <v>3469</v>
      </c>
      <c r="F942" s="789">
        <v>0</v>
      </c>
    </row>
    <row r="943" ht="18" customHeight="1" spans="1:6">
      <c r="A943" s="782"/>
      <c r="B943" s="782"/>
      <c r="C943" s="802"/>
      <c r="D943" s="782">
        <v>2130707</v>
      </c>
      <c r="E943" s="788" t="s">
        <v>3470</v>
      </c>
      <c r="F943" s="789">
        <v>1327</v>
      </c>
    </row>
    <row r="944" ht="18" customHeight="1" spans="1:6">
      <c r="A944" s="782"/>
      <c r="B944" s="782"/>
      <c r="C944" s="802"/>
      <c r="D944" s="782">
        <v>2130799</v>
      </c>
      <c r="E944" s="788" t="s">
        <v>3471</v>
      </c>
      <c r="F944" s="789">
        <v>0</v>
      </c>
    </row>
    <row r="945" ht="18" customHeight="1" spans="1:6">
      <c r="A945" s="782"/>
      <c r="B945" s="782"/>
      <c r="C945" s="802"/>
      <c r="D945" s="782">
        <v>21308</v>
      </c>
      <c r="E945" s="783" t="s">
        <v>3472</v>
      </c>
      <c r="F945" s="784">
        <f>SUM(F946:F950)</f>
        <v>1636</v>
      </c>
    </row>
    <row r="946" ht="18" customHeight="1" spans="1:6">
      <c r="A946" s="782"/>
      <c r="B946" s="782"/>
      <c r="C946" s="805"/>
      <c r="D946" s="782">
        <v>2130801</v>
      </c>
      <c r="E946" s="788" t="s">
        <v>3473</v>
      </c>
      <c r="F946" s="789">
        <v>0</v>
      </c>
    </row>
    <row r="947" ht="18" customHeight="1" spans="1:6">
      <c r="A947" s="782"/>
      <c r="B947" s="782"/>
      <c r="C947" s="805"/>
      <c r="D947" s="782">
        <v>2130803</v>
      </c>
      <c r="E947" s="788" t="s">
        <v>3474</v>
      </c>
      <c r="F947" s="789">
        <v>839</v>
      </c>
    </row>
    <row r="948" ht="18" customHeight="1" spans="1:6">
      <c r="A948" s="782"/>
      <c r="B948" s="782"/>
      <c r="C948" s="805"/>
      <c r="D948" s="782">
        <v>2130804</v>
      </c>
      <c r="E948" s="788" t="s">
        <v>3475</v>
      </c>
      <c r="F948" s="789">
        <v>765</v>
      </c>
    </row>
    <row r="949" ht="18" customHeight="1" spans="1:6">
      <c r="A949" s="782"/>
      <c r="B949" s="782"/>
      <c r="C949" s="802"/>
      <c r="D949" s="782">
        <v>2130805</v>
      </c>
      <c r="E949" s="788" t="s">
        <v>3476</v>
      </c>
      <c r="F949" s="789">
        <v>0</v>
      </c>
    </row>
    <row r="950" ht="18" customHeight="1" spans="1:6">
      <c r="A950" s="782"/>
      <c r="B950" s="782"/>
      <c r="C950" s="802"/>
      <c r="D950" s="782">
        <v>2130899</v>
      </c>
      <c r="E950" s="788" t="s">
        <v>3477</v>
      </c>
      <c r="F950" s="789">
        <v>32</v>
      </c>
    </row>
    <row r="951" ht="18" customHeight="1" spans="1:6">
      <c r="A951" s="782"/>
      <c r="B951" s="782"/>
      <c r="C951" s="802"/>
      <c r="D951" s="782">
        <v>21309</v>
      </c>
      <c r="E951" s="783" t="s">
        <v>3478</v>
      </c>
      <c r="F951" s="784">
        <f>SUM(F952:F953)</f>
        <v>0</v>
      </c>
    </row>
    <row r="952" ht="18" customHeight="1" spans="1:6">
      <c r="A952" s="782"/>
      <c r="B952" s="782"/>
      <c r="C952" s="802"/>
      <c r="D952" s="782">
        <v>2130901</v>
      </c>
      <c r="E952" s="788" t="s">
        <v>3479</v>
      </c>
      <c r="F952" s="789">
        <v>0</v>
      </c>
    </row>
    <row r="953" ht="18" customHeight="1" spans="1:6">
      <c r="A953" s="782"/>
      <c r="B953" s="782"/>
      <c r="C953" s="802"/>
      <c r="D953" s="782">
        <v>2130999</v>
      </c>
      <c r="E953" s="788" t="s">
        <v>3480</v>
      </c>
      <c r="F953" s="789">
        <v>0</v>
      </c>
    </row>
    <row r="954" ht="18" customHeight="1" spans="1:6">
      <c r="A954" s="782"/>
      <c r="B954" s="782"/>
      <c r="C954" s="802"/>
      <c r="D954" s="782">
        <v>21399</v>
      </c>
      <c r="E954" s="783" t="s">
        <v>3481</v>
      </c>
      <c r="F954" s="784">
        <f>SUM(F955:F956)</f>
        <v>0</v>
      </c>
    </row>
    <row r="955" ht="18" customHeight="1" spans="1:6">
      <c r="A955" s="782"/>
      <c r="B955" s="782"/>
      <c r="C955" s="802"/>
      <c r="D955" s="782">
        <v>2139901</v>
      </c>
      <c r="E955" s="788" t="s">
        <v>3482</v>
      </c>
      <c r="F955" s="789">
        <v>0</v>
      </c>
    </row>
    <row r="956" ht="18" customHeight="1" spans="1:6">
      <c r="A956" s="782"/>
      <c r="B956" s="782"/>
      <c r="C956" s="802"/>
      <c r="D956" s="782">
        <v>2139999</v>
      </c>
      <c r="E956" s="788" t="s">
        <v>3340</v>
      </c>
      <c r="F956" s="789">
        <v>0</v>
      </c>
    </row>
    <row r="957" ht="18" customHeight="1" spans="1:6">
      <c r="A957" s="782"/>
      <c r="B957" s="782"/>
      <c r="C957" s="802"/>
      <c r="D957" s="782">
        <v>214</v>
      </c>
      <c r="E957" s="783" t="s">
        <v>3483</v>
      </c>
      <c r="F957" s="784">
        <f>F958+F980+F990+F1000+F1007+F1012</f>
        <v>5204</v>
      </c>
    </row>
    <row r="958" ht="18" customHeight="1" spans="1:6">
      <c r="A958" s="782"/>
      <c r="B958" s="782"/>
      <c r="C958" s="802"/>
      <c r="D958" s="782">
        <v>21401</v>
      </c>
      <c r="E958" s="783" t="s">
        <v>3484</v>
      </c>
      <c r="F958" s="784">
        <f>SUM(F959:F979)</f>
        <v>4216</v>
      </c>
    </row>
    <row r="959" ht="18" customHeight="1" spans="1:6">
      <c r="A959" s="782"/>
      <c r="B959" s="782"/>
      <c r="C959" s="802"/>
      <c r="D959" s="782">
        <v>2140101</v>
      </c>
      <c r="E959" s="788" t="s">
        <v>1980</v>
      </c>
      <c r="F959" s="789">
        <v>312</v>
      </c>
    </row>
    <row r="960" ht="18" customHeight="1" spans="1:6">
      <c r="A960" s="782"/>
      <c r="B960" s="782"/>
      <c r="C960" s="802"/>
      <c r="D960" s="782">
        <v>2140102</v>
      </c>
      <c r="E960" s="788" t="s">
        <v>1982</v>
      </c>
      <c r="F960" s="789">
        <v>32</v>
      </c>
    </row>
    <row r="961" ht="18" customHeight="1" spans="1:6">
      <c r="A961" s="782"/>
      <c r="B961" s="782"/>
      <c r="C961" s="802"/>
      <c r="D961" s="782">
        <v>2140103</v>
      </c>
      <c r="E961" s="788" t="s">
        <v>1984</v>
      </c>
      <c r="F961" s="789">
        <v>0</v>
      </c>
    </row>
    <row r="962" ht="18" customHeight="1" spans="1:6">
      <c r="A962" s="782"/>
      <c r="B962" s="782"/>
      <c r="C962" s="802"/>
      <c r="D962" s="782">
        <v>2140104</v>
      </c>
      <c r="E962" s="788" t="s">
        <v>3485</v>
      </c>
      <c r="F962" s="789">
        <v>2311</v>
      </c>
    </row>
    <row r="963" ht="18" customHeight="1" spans="1:6">
      <c r="A963" s="782"/>
      <c r="B963" s="782"/>
      <c r="C963" s="802"/>
      <c r="D963" s="782">
        <v>2140106</v>
      </c>
      <c r="E963" s="788" t="s">
        <v>3486</v>
      </c>
      <c r="F963" s="789">
        <v>1555</v>
      </c>
    </row>
    <row r="964" ht="18" customHeight="1" spans="1:6">
      <c r="A964" s="782"/>
      <c r="B964" s="782"/>
      <c r="C964" s="802"/>
      <c r="D964" s="782">
        <v>2140109</v>
      </c>
      <c r="E964" s="788" t="s">
        <v>3487</v>
      </c>
      <c r="F964" s="789">
        <v>0</v>
      </c>
    </row>
    <row r="965" ht="18" customHeight="1" spans="1:6">
      <c r="A965" s="782"/>
      <c r="B965" s="782"/>
      <c r="C965" s="802"/>
      <c r="D965" s="782">
        <v>2140110</v>
      </c>
      <c r="E965" s="788" t="s">
        <v>3488</v>
      </c>
      <c r="F965" s="789">
        <v>0</v>
      </c>
    </row>
    <row r="966" ht="18" customHeight="1" spans="1:6">
      <c r="A966" s="782"/>
      <c r="B966" s="782"/>
      <c r="C966" s="802"/>
      <c r="D966" s="782">
        <v>2140111</v>
      </c>
      <c r="E966" s="788" t="s">
        <v>4068</v>
      </c>
      <c r="F966" s="789">
        <v>0</v>
      </c>
    </row>
    <row r="967" ht="18" customHeight="1" spans="1:6">
      <c r="A967" s="782"/>
      <c r="B967" s="782"/>
      <c r="C967" s="802"/>
      <c r="D967" s="782">
        <v>2140112</v>
      </c>
      <c r="E967" s="788" t="s">
        <v>3489</v>
      </c>
      <c r="F967" s="789">
        <v>0</v>
      </c>
    </row>
    <row r="968" ht="18" customHeight="1" spans="1:6">
      <c r="A968" s="782"/>
      <c r="B968" s="782"/>
      <c r="C968" s="802"/>
      <c r="D968" s="782">
        <v>2140114</v>
      </c>
      <c r="E968" s="788" t="s">
        <v>3490</v>
      </c>
      <c r="F968" s="789">
        <v>0</v>
      </c>
    </row>
    <row r="969" ht="18" customHeight="1" spans="1:6">
      <c r="A969" s="782"/>
      <c r="B969" s="782"/>
      <c r="C969" s="802"/>
      <c r="D969" s="782">
        <v>2140122</v>
      </c>
      <c r="E969" s="788" t="s">
        <v>4069</v>
      </c>
      <c r="F969" s="789">
        <v>0</v>
      </c>
    </row>
    <row r="970" ht="18" customHeight="1" spans="1:6">
      <c r="A970" s="782"/>
      <c r="B970" s="782"/>
      <c r="C970" s="802"/>
      <c r="D970" s="782">
        <v>2140123</v>
      </c>
      <c r="E970" s="788" t="s">
        <v>3492</v>
      </c>
      <c r="F970" s="789">
        <v>0</v>
      </c>
    </row>
    <row r="971" ht="18" customHeight="1" spans="1:6">
      <c r="A971" s="782"/>
      <c r="B971" s="782"/>
      <c r="C971" s="802"/>
      <c r="D971" s="782">
        <v>2140127</v>
      </c>
      <c r="E971" s="788" t="s">
        <v>3493</v>
      </c>
      <c r="F971" s="789">
        <v>0</v>
      </c>
    </row>
    <row r="972" ht="18" customHeight="1" spans="1:6">
      <c r="A972" s="782"/>
      <c r="B972" s="782"/>
      <c r="C972" s="802"/>
      <c r="D972" s="782">
        <v>2140128</v>
      </c>
      <c r="E972" s="788" t="s">
        <v>3494</v>
      </c>
      <c r="F972" s="789">
        <v>0</v>
      </c>
    </row>
    <row r="973" ht="18" customHeight="1" spans="1:6">
      <c r="A973" s="782"/>
      <c r="B973" s="782"/>
      <c r="C973" s="802"/>
      <c r="D973" s="782">
        <v>2140129</v>
      </c>
      <c r="E973" s="788" t="s">
        <v>3495</v>
      </c>
      <c r="F973" s="789">
        <v>0</v>
      </c>
    </row>
    <row r="974" ht="18" customHeight="1" spans="1:6">
      <c r="A974" s="782"/>
      <c r="B974" s="782"/>
      <c r="C974" s="802"/>
      <c r="D974" s="782">
        <v>2140130</v>
      </c>
      <c r="E974" s="788" t="s">
        <v>3496</v>
      </c>
      <c r="F974" s="789">
        <v>0</v>
      </c>
    </row>
    <row r="975" ht="18" customHeight="1" spans="1:6">
      <c r="A975" s="782"/>
      <c r="B975" s="782"/>
      <c r="C975" s="802"/>
      <c r="D975" s="782">
        <v>2140131</v>
      </c>
      <c r="E975" s="788" t="s">
        <v>3497</v>
      </c>
      <c r="F975" s="789">
        <v>0</v>
      </c>
    </row>
    <row r="976" ht="18" customHeight="1" spans="1:6">
      <c r="A976" s="782"/>
      <c r="B976" s="782"/>
      <c r="C976" s="802"/>
      <c r="D976" s="782">
        <v>2140133</v>
      </c>
      <c r="E976" s="788" t="s">
        <v>3498</v>
      </c>
      <c r="F976" s="789">
        <v>0</v>
      </c>
    </row>
    <row r="977" ht="18" customHeight="1" spans="1:6">
      <c r="A977" s="782"/>
      <c r="B977" s="782"/>
      <c r="C977" s="802"/>
      <c r="D977" s="782">
        <v>2140136</v>
      </c>
      <c r="E977" s="788" t="s">
        <v>3499</v>
      </c>
      <c r="F977" s="789">
        <v>6</v>
      </c>
    </row>
    <row r="978" ht="18" customHeight="1" spans="1:6">
      <c r="A978" s="782"/>
      <c r="B978" s="782"/>
      <c r="C978" s="802"/>
      <c r="D978" s="782">
        <v>2140138</v>
      </c>
      <c r="E978" s="788" t="s">
        <v>3500</v>
      </c>
      <c r="F978" s="789">
        <v>0</v>
      </c>
    </row>
    <row r="979" ht="18" customHeight="1" spans="1:6">
      <c r="A979" s="782"/>
      <c r="B979" s="782"/>
      <c r="C979" s="802"/>
      <c r="D979" s="782">
        <v>2140199</v>
      </c>
      <c r="E979" s="788" t="s">
        <v>3501</v>
      </c>
      <c r="F979" s="789">
        <v>0</v>
      </c>
    </row>
    <row r="980" ht="18" customHeight="1" spans="1:6">
      <c r="A980" s="782"/>
      <c r="B980" s="782"/>
      <c r="C980" s="802"/>
      <c r="D980" s="782">
        <v>21402</v>
      </c>
      <c r="E980" s="783" t="s">
        <v>3502</v>
      </c>
      <c r="F980" s="784">
        <f>SUM(F981:F989)</f>
        <v>0</v>
      </c>
    </row>
    <row r="981" ht="18" customHeight="1" spans="1:6">
      <c r="A981" s="782"/>
      <c r="B981" s="782"/>
      <c r="C981" s="802"/>
      <c r="D981" s="782">
        <v>2140201</v>
      </c>
      <c r="E981" s="788" t="s">
        <v>1980</v>
      </c>
      <c r="F981" s="789">
        <v>0</v>
      </c>
    </row>
    <row r="982" ht="18" customHeight="1" spans="1:6">
      <c r="A982" s="782"/>
      <c r="B982" s="782"/>
      <c r="C982" s="802"/>
      <c r="D982" s="782">
        <v>2140202</v>
      </c>
      <c r="E982" s="788" t="s">
        <v>1982</v>
      </c>
      <c r="F982" s="789">
        <v>0</v>
      </c>
    </row>
    <row r="983" ht="18" customHeight="1" spans="1:6">
      <c r="A983" s="782"/>
      <c r="B983" s="782"/>
      <c r="C983" s="802"/>
      <c r="D983" s="782">
        <v>2140203</v>
      </c>
      <c r="E983" s="788" t="s">
        <v>1984</v>
      </c>
      <c r="F983" s="789">
        <v>0</v>
      </c>
    </row>
    <row r="984" ht="18" customHeight="1" spans="1:6">
      <c r="A984" s="782"/>
      <c r="B984" s="782"/>
      <c r="C984" s="802"/>
      <c r="D984" s="782">
        <v>2140204</v>
      </c>
      <c r="E984" s="788" t="s">
        <v>3503</v>
      </c>
      <c r="F984" s="789">
        <v>0</v>
      </c>
    </row>
    <row r="985" ht="18" customHeight="1" spans="1:6">
      <c r="A985" s="782"/>
      <c r="B985" s="782"/>
      <c r="C985" s="802"/>
      <c r="D985" s="782">
        <v>2140205</v>
      </c>
      <c r="E985" s="788" t="s">
        <v>3504</v>
      </c>
      <c r="F985" s="789">
        <v>0</v>
      </c>
    </row>
    <row r="986" ht="18" customHeight="1" spans="1:6">
      <c r="A986" s="782"/>
      <c r="B986" s="782"/>
      <c r="C986" s="802"/>
      <c r="D986" s="782">
        <v>2140206</v>
      </c>
      <c r="E986" s="788" t="s">
        <v>3505</v>
      </c>
      <c r="F986" s="789">
        <v>0</v>
      </c>
    </row>
    <row r="987" ht="18" customHeight="1" spans="1:6">
      <c r="A987" s="782"/>
      <c r="B987" s="782"/>
      <c r="C987" s="802"/>
      <c r="D987" s="782">
        <v>2140207</v>
      </c>
      <c r="E987" s="788" t="s">
        <v>3506</v>
      </c>
      <c r="F987" s="789">
        <v>0</v>
      </c>
    </row>
    <row r="988" ht="18" customHeight="1" spans="1:6">
      <c r="A988" s="782"/>
      <c r="B988" s="782"/>
      <c r="C988" s="802"/>
      <c r="D988" s="782">
        <v>2140208</v>
      </c>
      <c r="E988" s="788" t="s">
        <v>3507</v>
      </c>
      <c r="F988" s="789">
        <v>0</v>
      </c>
    </row>
    <row r="989" ht="18" customHeight="1" spans="1:6">
      <c r="A989" s="782"/>
      <c r="B989" s="782"/>
      <c r="C989" s="802"/>
      <c r="D989" s="782">
        <v>2140299</v>
      </c>
      <c r="E989" s="788" t="s">
        <v>3508</v>
      </c>
      <c r="F989" s="789">
        <v>0</v>
      </c>
    </row>
    <row r="990" ht="18" customHeight="1" spans="1:6">
      <c r="A990" s="782"/>
      <c r="B990" s="782"/>
      <c r="C990" s="802"/>
      <c r="D990" s="782">
        <v>21403</v>
      </c>
      <c r="E990" s="783" t="s">
        <v>3509</v>
      </c>
      <c r="F990" s="784">
        <f>SUM(F991:F999)</f>
        <v>0</v>
      </c>
    </row>
    <row r="991" ht="18" customHeight="1" spans="1:6">
      <c r="A991" s="782"/>
      <c r="B991" s="782"/>
      <c r="C991" s="802"/>
      <c r="D991" s="782">
        <v>2140301</v>
      </c>
      <c r="E991" s="788" t="s">
        <v>1980</v>
      </c>
      <c r="F991" s="789">
        <v>0</v>
      </c>
    </row>
    <row r="992" ht="18" customHeight="1" spans="1:6">
      <c r="A992" s="782"/>
      <c r="B992" s="782"/>
      <c r="C992" s="805"/>
      <c r="D992" s="782">
        <v>2140302</v>
      </c>
      <c r="E992" s="788" t="s">
        <v>1982</v>
      </c>
      <c r="F992" s="789">
        <v>0</v>
      </c>
    </row>
    <row r="993" ht="18" customHeight="1" spans="1:6">
      <c r="A993" s="782"/>
      <c r="B993" s="782"/>
      <c r="C993" s="802"/>
      <c r="D993" s="782">
        <v>2140303</v>
      </c>
      <c r="E993" s="788" t="s">
        <v>1984</v>
      </c>
      <c r="F993" s="789">
        <v>0</v>
      </c>
    </row>
    <row r="994" ht="18" customHeight="1" spans="1:6">
      <c r="A994" s="782"/>
      <c r="B994" s="782"/>
      <c r="C994" s="802"/>
      <c r="D994" s="782">
        <v>2140304</v>
      </c>
      <c r="E994" s="788" t="s">
        <v>3510</v>
      </c>
      <c r="F994" s="789">
        <v>0</v>
      </c>
    </row>
    <row r="995" ht="18" customHeight="1" spans="1:6">
      <c r="A995" s="782"/>
      <c r="B995" s="782"/>
      <c r="C995" s="802"/>
      <c r="D995" s="782">
        <v>2140305</v>
      </c>
      <c r="E995" s="788" t="s">
        <v>3511</v>
      </c>
      <c r="F995" s="789">
        <v>0</v>
      </c>
    </row>
    <row r="996" ht="18" customHeight="1" spans="1:6">
      <c r="A996" s="782"/>
      <c r="B996" s="782"/>
      <c r="C996" s="802"/>
      <c r="D996" s="782">
        <v>2140306</v>
      </c>
      <c r="E996" s="788" t="s">
        <v>3512</v>
      </c>
      <c r="F996" s="789">
        <v>0</v>
      </c>
    </row>
    <row r="997" ht="18" customHeight="1" spans="1:6">
      <c r="A997" s="782"/>
      <c r="B997" s="782"/>
      <c r="C997" s="802"/>
      <c r="D997" s="782">
        <v>2140307</v>
      </c>
      <c r="E997" s="788" t="s">
        <v>3513</v>
      </c>
      <c r="F997" s="789">
        <v>0</v>
      </c>
    </row>
    <row r="998" ht="18" customHeight="1" spans="1:6">
      <c r="A998" s="782"/>
      <c r="B998" s="782"/>
      <c r="C998" s="802"/>
      <c r="D998" s="782">
        <v>2140308</v>
      </c>
      <c r="E998" s="788" t="s">
        <v>3514</v>
      </c>
      <c r="F998" s="789">
        <v>0</v>
      </c>
    </row>
    <row r="999" ht="18" customHeight="1" spans="1:6">
      <c r="A999" s="782"/>
      <c r="B999" s="782"/>
      <c r="C999" s="802"/>
      <c r="D999" s="782">
        <v>2140399</v>
      </c>
      <c r="E999" s="788" t="s">
        <v>3515</v>
      </c>
      <c r="F999" s="789">
        <v>0</v>
      </c>
    </row>
    <row r="1000" ht="18" customHeight="1" spans="1:6">
      <c r="A1000" s="782"/>
      <c r="B1000" s="782"/>
      <c r="C1000" s="802"/>
      <c r="D1000" s="782">
        <v>21405</v>
      </c>
      <c r="E1000" s="783" t="s">
        <v>3516</v>
      </c>
      <c r="F1000" s="784">
        <f>SUM(F1001:F1006)</f>
        <v>0</v>
      </c>
    </row>
    <row r="1001" ht="18" customHeight="1" spans="1:6">
      <c r="A1001" s="782"/>
      <c r="B1001" s="782"/>
      <c r="C1001" s="802"/>
      <c r="D1001" s="782">
        <v>2140501</v>
      </c>
      <c r="E1001" s="788" t="s">
        <v>1980</v>
      </c>
      <c r="F1001" s="789">
        <v>0</v>
      </c>
    </row>
    <row r="1002" ht="18" customHeight="1" spans="1:6">
      <c r="A1002" s="782"/>
      <c r="B1002" s="782"/>
      <c r="C1002" s="802"/>
      <c r="D1002" s="782">
        <v>2140502</v>
      </c>
      <c r="E1002" s="788" t="s">
        <v>1982</v>
      </c>
      <c r="F1002" s="789">
        <v>0</v>
      </c>
    </row>
    <row r="1003" ht="18" customHeight="1" spans="1:6">
      <c r="A1003" s="782"/>
      <c r="B1003" s="782"/>
      <c r="C1003" s="802"/>
      <c r="D1003" s="782">
        <v>2140503</v>
      </c>
      <c r="E1003" s="788" t="s">
        <v>1984</v>
      </c>
      <c r="F1003" s="789">
        <v>0</v>
      </c>
    </row>
    <row r="1004" ht="18" customHeight="1" spans="1:6">
      <c r="A1004" s="782"/>
      <c r="B1004" s="782"/>
      <c r="C1004" s="802"/>
      <c r="D1004" s="782">
        <v>2140504</v>
      </c>
      <c r="E1004" s="788" t="s">
        <v>3507</v>
      </c>
      <c r="F1004" s="789">
        <v>0</v>
      </c>
    </row>
    <row r="1005" ht="18" customHeight="1" spans="1:6">
      <c r="A1005" s="782"/>
      <c r="B1005" s="782"/>
      <c r="C1005" s="802"/>
      <c r="D1005" s="782">
        <v>2140505</v>
      </c>
      <c r="E1005" s="788" t="s">
        <v>3517</v>
      </c>
      <c r="F1005" s="789">
        <v>0</v>
      </c>
    </row>
    <row r="1006" ht="18" customHeight="1" spans="1:6">
      <c r="A1006" s="782"/>
      <c r="B1006" s="782"/>
      <c r="C1006" s="802"/>
      <c r="D1006" s="782">
        <v>2140599</v>
      </c>
      <c r="E1006" s="788" t="s">
        <v>3518</v>
      </c>
      <c r="F1006" s="789">
        <v>0</v>
      </c>
    </row>
    <row r="1007" ht="18" customHeight="1" spans="1:6">
      <c r="A1007" s="782"/>
      <c r="B1007" s="782"/>
      <c r="C1007" s="802"/>
      <c r="D1007" s="782">
        <v>21406</v>
      </c>
      <c r="E1007" s="783" t="s">
        <v>4070</v>
      </c>
      <c r="F1007" s="784">
        <f>SUM(F1008:F1011)</f>
        <v>421</v>
      </c>
    </row>
    <row r="1008" ht="18" customHeight="1" spans="1:6">
      <c r="A1008" s="782"/>
      <c r="B1008" s="782"/>
      <c r="C1008" s="802"/>
      <c r="D1008" s="782">
        <v>2140601</v>
      </c>
      <c r="E1008" s="788" t="s">
        <v>4071</v>
      </c>
      <c r="F1008" s="789">
        <v>421</v>
      </c>
    </row>
    <row r="1009" ht="18" customHeight="1" spans="1:6">
      <c r="A1009" s="782"/>
      <c r="B1009" s="782"/>
      <c r="C1009" s="802"/>
      <c r="D1009" s="782">
        <v>2140602</v>
      </c>
      <c r="E1009" s="788" t="s">
        <v>4072</v>
      </c>
      <c r="F1009" s="789">
        <v>0</v>
      </c>
    </row>
    <row r="1010" ht="18" customHeight="1" spans="1:6">
      <c r="A1010" s="782"/>
      <c r="B1010" s="782"/>
      <c r="C1010" s="802"/>
      <c r="D1010" s="782">
        <v>2140603</v>
      </c>
      <c r="E1010" s="788" t="s">
        <v>4073</v>
      </c>
      <c r="F1010" s="789">
        <v>0</v>
      </c>
    </row>
    <row r="1011" ht="18" customHeight="1" spans="1:6">
      <c r="A1011" s="782"/>
      <c r="B1011" s="782"/>
      <c r="C1011" s="802"/>
      <c r="D1011" s="782">
        <v>2140699</v>
      </c>
      <c r="E1011" s="788" t="s">
        <v>4074</v>
      </c>
      <c r="F1011" s="789">
        <v>0</v>
      </c>
    </row>
    <row r="1012" ht="18" customHeight="1" spans="1:6">
      <c r="A1012" s="782"/>
      <c r="B1012" s="782"/>
      <c r="C1012" s="802"/>
      <c r="D1012" s="782">
        <v>21499</v>
      </c>
      <c r="E1012" s="783" t="s">
        <v>3519</v>
      </c>
      <c r="F1012" s="784">
        <f>SUM(F1013:F1014)</f>
        <v>567</v>
      </c>
    </row>
    <row r="1013" ht="18" customHeight="1" spans="1:6">
      <c r="A1013" s="782"/>
      <c r="B1013" s="782"/>
      <c r="C1013" s="802"/>
      <c r="D1013" s="782">
        <v>2149901</v>
      </c>
      <c r="E1013" s="788" t="s">
        <v>3520</v>
      </c>
      <c r="F1013" s="789">
        <v>567</v>
      </c>
    </row>
    <row r="1014" ht="18" customHeight="1" spans="1:6">
      <c r="A1014" s="782"/>
      <c r="B1014" s="782"/>
      <c r="C1014" s="802"/>
      <c r="D1014" s="782">
        <v>2149999</v>
      </c>
      <c r="E1014" s="788" t="s">
        <v>3349</v>
      </c>
      <c r="F1014" s="789">
        <v>0</v>
      </c>
    </row>
    <row r="1015" ht="18" customHeight="1" spans="1:6">
      <c r="A1015" s="782"/>
      <c r="B1015" s="782"/>
      <c r="C1015" s="802"/>
      <c r="D1015" s="782">
        <v>215</v>
      </c>
      <c r="E1015" s="783" t="s">
        <v>3521</v>
      </c>
      <c r="F1015" s="784">
        <f>F1016+F1026+F1042+F1047+F1058+F1065+F1073</f>
        <v>1615</v>
      </c>
    </row>
    <row r="1016" ht="18" customHeight="1" spans="1:6">
      <c r="A1016" s="782"/>
      <c r="B1016" s="782"/>
      <c r="C1016" s="802"/>
      <c r="D1016" s="782">
        <v>21501</v>
      </c>
      <c r="E1016" s="783" t="s">
        <v>3522</v>
      </c>
      <c r="F1016" s="784">
        <f>SUM(F1017:F1025)</f>
        <v>0</v>
      </c>
    </row>
    <row r="1017" ht="18" customHeight="1" spans="1:6">
      <c r="A1017" s="782"/>
      <c r="B1017" s="782"/>
      <c r="C1017" s="802"/>
      <c r="D1017" s="782">
        <v>2150101</v>
      </c>
      <c r="E1017" s="788" t="s">
        <v>1980</v>
      </c>
      <c r="F1017" s="789">
        <v>0</v>
      </c>
    </row>
    <row r="1018" ht="18" customHeight="1" spans="1:6">
      <c r="A1018" s="782"/>
      <c r="B1018" s="782"/>
      <c r="C1018" s="802"/>
      <c r="D1018" s="782">
        <v>2150102</v>
      </c>
      <c r="E1018" s="788" t="s">
        <v>1982</v>
      </c>
      <c r="F1018" s="789">
        <v>0</v>
      </c>
    </row>
    <row r="1019" ht="18" customHeight="1" spans="1:6">
      <c r="A1019" s="782"/>
      <c r="B1019" s="782"/>
      <c r="C1019" s="805"/>
      <c r="D1019" s="782">
        <v>2150103</v>
      </c>
      <c r="E1019" s="788" t="s">
        <v>1984</v>
      </c>
      <c r="F1019" s="789">
        <v>0</v>
      </c>
    </row>
    <row r="1020" ht="18" customHeight="1" spans="1:6">
      <c r="A1020" s="782"/>
      <c r="B1020" s="782"/>
      <c r="C1020" s="805"/>
      <c r="D1020" s="782">
        <v>2150104</v>
      </c>
      <c r="E1020" s="788" t="s">
        <v>3523</v>
      </c>
      <c r="F1020" s="789">
        <v>0</v>
      </c>
    </row>
    <row r="1021" ht="18" customHeight="1" spans="1:6">
      <c r="A1021" s="782"/>
      <c r="B1021" s="782"/>
      <c r="C1021" s="805"/>
      <c r="D1021" s="782">
        <v>2150105</v>
      </c>
      <c r="E1021" s="788" t="s">
        <v>3524</v>
      </c>
      <c r="F1021" s="789">
        <v>0</v>
      </c>
    </row>
    <row r="1022" ht="18" customHeight="1" spans="1:6">
      <c r="A1022" s="782"/>
      <c r="B1022" s="782"/>
      <c r="C1022" s="805"/>
      <c r="D1022" s="782">
        <v>2150106</v>
      </c>
      <c r="E1022" s="788" t="s">
        <v>3525</v>
      </c>
      <c r="F1022" s="789">
        <v>0</v>
      </c>
    </row>
    <row r="1023" ht="18" customHeight="1" spans="1:6">
      <c r="A1023" s="782"/>
      <c r="B1023" s="782"/>
      <c r="C1023" s="805"/>
      <c r="D1023" s="782">
        <v>2150107</v>
      </c>
      <c r="E1023" s="788" t="s">
        <v>3526</v>
      </c>
      <c r="F1023" s="789">
        <v>0</v>
      </c>
    </row>
    <row r="1024" ht="18" customHeight="1" spans="1:6">
      <c r="A1024" s="782"/>
      <c r="B1024" s="782"/>
      <c r="C1024" s="805"/>
      <c r="D1024" s="782">
        <v>2150108</v>
      </c>
      <c r="E1024" s="788" t="s">
        <v>3527</v>
      </c>
      <c r="F1024" s="789">
        <v>0</v>
      </c>
    </row>
    <row r="1025" ht="18" customHeight="1" spans="1:6">
      <c r="A1025" s="782"/>
      <c r="B1025" s="782"/>
      <c r="C1025" s="805"/>
      <c r="D1025" s="782">
        <v>2150199</v>
      </c>
      <c r="E1025" s="788" t="s">
        <v>3528</v>
      </c>
      <c r="F1025" s="789">
        <v>0</v>
      </c>
    </row>
    <row r="1026" ht="18" customHeight="1" spans="1:6">
      <c r="A1026" s="782"/>
      <c r="B1026" s="782"/>
      <c r="C1026" s="805"/>
      <c r="D1026" s="782">
        <v>21502</v>
      </c>
      <c r="E1026" s="783" t="s">
        <v>3529</v>
      </c>
      <c r="F1026" s="784">
        <f>SUM(F1027:F1041)</f>
        <v>0</v>
      </c>
    </row>
    <row r="1027" ht="18" customHeight="1" spans="1:6">
      <c r="A1027" s="782"/>
      <c r="B1027" s="782"/>
      <c r="C1027" s="805"/>
      <c r="D1027" s="782">
        <v>2150201</v>
      </c>
      <c r="E1027" s="788" t="s">
        <v>1980</v>
      </c>
      <c r="F1027" s="789">
        <v>0</v>
      </c>
    </row>
    <row r="1028" ht="18" customHeight="1" spans="1:6">
      <c r="A1028" s="782"/>
      <c r="B1028" s="782"/>
      <c r="C1028" s="802"/>
      <c r="D1028" s="782">
        <v>2150202</v>
      </c>
      <c r="E1028" s="788" t="s">
        <v>1982</v>
      </c>
      <c r="F1028" s="789">
        <v>0</v>
      </c>
    </row>
    <row r="1029" ht="18" customHeight="1" spans="1:6">
      <c r="A1029" s="782"/>
      <c r="B1029" s="782"/>
      <c r="C1029" s="802"/>
      <c r="D1029" s="782">
        <v>2150203</v>
      </c>
      <c r="E1029" s="788" t="s">
        <v>1984</v>
      </c>
      <c r="F1029" s="789">
        <v>0</v>
      </c>
    </row>
    <row r="1030" ht="18" customHeight="1" spans="1:6">
      <c r="A1030" s="782"/>
      <c r="B1030" s="782"/>
      <c r="C1030" s="802"/>
      <c r="D1030" s="782">
        <v>2150204</v>
      </c>
      <c r="E1030" s="788" t="s">
        <v>3530</v>
      </c>
      <c r="F1030" s="789">
        <v>0</v>
      </c>
    </row>
    <row r="1031" ht="18" customHeight="1" spans="1:6">
      <c r="A1031" s="782"/>
      <c r="B1031" s="782"/>
      <c r="C1031" s="802"/>
      <c r="D1031" s="782">
        <v>2150205</v>
      </c>
      <c r="E1031" s="788" t="s">
        <v>3531</v>
      </c>
      <c r="F1031" s="789">
        <v>0</v>
      </c>
    </row>
    <row r="1032" ht="18" customHeight="1" spans="1:6">
      <c r="A1032" s="782"/>
      <c r="B1032" s="782"/>
      <c r="C1032" s="802"/>
      <c r="D1032" s="782">
        <v>2150206</v>
      </c>
      <c r="E1032" s="788" t="s">
        <v>3532</v>
      </c>
      <c r="F1032" s="789">
        <v>0</v>
      </c>
    </row>
    <row r="1033" ht="18" customHeight="1" spans="1:6">
      <c r="A1033" s="782"/>
      <c r="B1033" s="782"/>
      <c r="C1033" s="802"/>
      <c r="D1033" s="782">
        <v>2150207</v>
      </c>
      <c r="E1033" s="788" t="s">
        <v>3533</v>
      </c>
      <c r="F1033" s="789">
        <v>0</v>
      </c>
    </row>
    <row r="1034" ht="18" customHeight="1" spans="1:6">
      <c r="A1034" s="782"/>
      <c r="B1034" s="782"/>
      <c r="C1034" s="802"/>
      <c r="D1034" s="782">
        <v>2150208</v>
      </c>
      <c r="E1034" s="788" t="s">
        <v>3534</v>
      </c>
      <c r="F1034" s="789">
        <v>0</v>
      </c>
    </row>
    <row r="1035" ht="18" customHeight="1" spans="1:6">
      <c r="A1035" s="782"/>
      <c r="B1035" s="782"/>
      <c r="C1035" s="802"/>
      <c r="D1035" s="782">
        <v>2150209</v>
      </c>
      <c r="E1035" s="788" t="s">
        <v>3535</v>
      </c>
      <c r="F1035" s="789">
        <v>0</v>
      </c>
    </row>
    <row r="1036" ht="18" customHeight="1" spans="1:6">
      <c r="A1036" s="782"/>
      <c r="B1036" s="782"/>
      <c r="C1036" s="802"/>
      <c r="D1036" s="782">
        <v>2150210</v>
      </c>
      <c r="E1036" s="788" t="s">
        <v>3536</v>
      </c>
      <c r="F1036" s="789">
        <v>0</v>
      </c>
    </row>
    <row r="1037" ht="18" customHeight="1" spans="1:6">
      <c r="A1037" s="782"/>
      <c r="B1037" s="782"/>
      <c r="C1037" s="802"/>
      <c r="D1037" s="782">
        <v>2150212</v>
      </c>
      <c r="E1037" s="788" t="s">
        <v>3537</v>
      </c>
      <c r="F1037" s="789">
        <v>0</v>
      </c>
    </row>
    <row r="1038" ht="18" customHeight="1" spans="1:6">
      <c r="A1038" s="782"/>
      <c r="B1038" s="782"/>
      <c r="C1038" s="802"/>
      <c r="D1038" s="782">
        <v>2150213</v>
      </c>
      <c r="E1038" s="788" t="s">
        <v>3538</v>
      </c>
      <c r="F1038" s="789">
        <v>0</v>
      </c>
    </row>
    <row r="1039" ht="18" customHeight="1" spans="1:6">
      <c r="A1039" s="782"/>
      <c r="B1039" s="782"/>
      <c r="C1039" s="802"/>
      <c r="D1039" s="782">
        <v>2150214</v>
      </c>
      <c r="E1039" s="788" t="s">
        <v>3539</v>
      </c>
      <c r="F1039" s="789">
        <v>0</v>
      </c>
    </row>
    <row r="1040" ht="18" customHeight="1" spans="1:6">
      <c r="A1040" s="782"/>
      <c r="B1040" s="782"/>
      <c r="C1040" s="802"/>
      <c r="D1040" s="782">
        <v>2150215</v>
      </c>
      <c r="E1040" s="788" t="s">
        <v>3540</v>
      </c>
      <c r="F1040" s="789">
        <v>0</v>
      </c>
    </row>
    <row r="1041" ht="18" customHeight="1" spans="1:6">
      <c r="A1041" s="782"/>
      <c r="B1041" s="782"/>
      <c r="C1041" s="802"/>
      <c r="D1041" s="782">
        <v>2150299</v>
      </c>
      <c r="E1041" s="788" t="s">
        <v>3541</v>
      </c>
      <c r="F1041" s="789">
        <v>0</v>
      </c>
    </row>
    <row r="1042" ht="18" customHeight="1" spans="1:6">
      <c r="A1042" s="782"/>
      <c r="B1042" s="782"/>
      <c r="C1042" s="802"/>
      <c r="D1042" s="782">
        <v>21503</v>
      </c>
      <c r="E1042" s="783" t="s">
        <v>3542</v>
      </c>
      <c r="F1042" s="784">
        <f>SUM(F1043:F1046)</f>
        <v>0</v>
      </c>
    </row>
    <row r="1043" ht="18" customHeight="1" spans="1:6">
      <c r="A1043" s="782"/>
      <c r="B1043" s="782"/>
      <c r="C1043" s="802"/>
      <c r="D1043" s="782">
        <v>2150301</v>
      </c>
      <c r="E1043" s="788" t="s">
        <v>1980</v>
      </c>
      <c r="F1043" s="789">
        <v>0</v>
      </c>
    </row>
    <row r="1044" ht="18" customHeight="1" spans="1:6">
      <c r="A1044" s="782"/>
      <c r="B1044" s="782"/>
      <c r="C1044" s="802"/>
      <c r="D1044" s="782">
        <v>2150302</v>
      </c>
      <c r="E1044" s="788" t="s">
        <v>1982</v>
      </c>
      <c r="F1044" s="789">
        <v>0</v>
      </c>
    </row>
    <row r="1045" ht="18" customHeight="1" spans="1:6">
      <c r="A1045" s="782"/>
      <c r="B1045" s="782"/>
      <c r="C1045" s="802"/>
      <c r="D1045" s="782">
        <v>2150303</v>
      </c>
      <c r="E1045" s="788" t="s">
        <v>1984</v>
      </c>
      <c r="F1045" s="789">
        <v>0</v>
      </c>
    </row>
    <row r="1046" ht="18" customHeight="1" spans="1:6">
      <c r="A1046" s="782"/>
      <c r="B1046" s="782"/>
      <c r="C1046" s="802"/>
      <c r="D1046" s="782">
        <v>2150399</v>
      </c>
      <c r="E1046" s="788" t="s">
        <v>3543</v>
      </c>
      <c r="F1046" s="789">
        <v>0</v>
      </c>
    </row>
    <row r="1047" ht="18" customHeight="1" spans="1:6">
      <c r="A1047" s="782"/>
      <c r="B1047" s="782"/>
      <c r="C1047" s="802"/>
      <c r="D1047" s="782">
        <v>21505</v>
      </c>
      <c r="E1047" s="783" t="s">
        <v>3544</v>
      </c>
      <c r="F1047" s="784">
        <f>SUM(F1048:F1057)</f>
        <v>480</v>
      </c>
    </row>
    <row r="1048" ht="18" customHeight="1" spans="1:6">
      <c r="A1048" s="782"/>
      <c r="B1048" s="782"/>
      <c r="C1048" s="802"/>
      <c r="D1048" s="782">
        <v>2150501</v>
      </c>
      <c r="E1048" s="788" t="s">
        <v>1980</v>
      </c>
      <c r="F1048" s="789">
        <v>0</v>
      </c>
    </row>
    <row r="1049" ht="18" customHeight="1" spans="1:6">
      <c r="A1049" s="782"/>
      <c r="B1049" s="782"/>
      <c r="C1049" s="802"/>
      <c r="D1049" s="782">
        <v>2150502</v>
      </c>
      <c r="E1049" s="788" t="s">
        <v>1982</v>
      </c>
      <c r="F1049" s="789">
        <v>0</v>
      </c>
    </row>
    <row r="1050" ht="18" customHeight="1" spans="1:6">
      <c r="A1050" s="782"/>
      <c r="B1050" s="782"/>
      <c r="C1050" s="802"/>
      <c r="D1050" s="782">
        <v>2150503</v>
      </c>
      <c r="E1050" s="788" t="s">
        <v>1984</v>
      </c>
      <c r="F1050" s="789">
        <v>0</v>
      </c>
    </row>
    <row r="1051" ht="18" customHeight="1" spans="1:6">
      <c r="A1051" s="782"/>
      <c r="B1051" s="782"/>
      <c r="C1051" s="802"/>
      <c r="D1051" s="782">
        <v>2150505</v>
      </c>
      <c r="E1051" s="788" t="s">
        <v>3545</v>
      </c>
      <c r="F1051" s="789">
        <v>0</v>
      </c>
    </row>
    <row r="1052" ht="18" customHeight="1" spans="1:6">
      <c r="A1052" s="782"/>
      <c r="B1052" s="782"/>
      <c r="C1052" s="802"/>
      <c r="D1052" s="782">
        <v>2150507</v>
      </c>
      <c r="E1052" s="788" t="s">
        <v>3546</v>
      </c>
      <c r="F1052" s="789">
        <v>0</v>
      </c>
    </row>
    <row r="1053" ht="18" customHeight="1" spans="1:6">
      <c r="A1053" s="782"/>
      <c r="B1053" s="782"/>
      <c r="C1053" s="802"/>
      <c r="D1053" s="782">
        <v>2150508</v>
      </c>
      <c r="E1053" s="788" t="s">
        <v>3547</v>
      </c>
      <c r="F1053" s="789">
        <v>0</v>
      </c>
    </row>
    <row r="1054" ht="18" customHeight="1" spans="1:6">
      <c r="A1054" s="782"/>
      <c r="B1054" s="782"/>
      <c r="C1054" s="802"/>
      <c r="D1054" s="782">
        <v>2150516</v>
      </c>
      <c r="E1054" s="788" t="s">
        <v>3548</v>
      </c>
      <c r="F1054" s="789">
        <v>0</v>
      </c>
    </row>
    <row r="1055" ht="18" customHeight="1" spans="1:6">
      <c r="A1055" s="782"/>
      <c r="B1055" s="782"/>
      <c r="C1055" s="802"/>
      <c r="D1055" s="782">
        <v>2150517</v>
      </c>
      <c r="E1055" s="788" t="s">
        <v>3549</v>
      </c>
      <c r="F1055" s="789">
        <v>480</v>
      </c>
    </row>
    <row r="1056" ht="18" customHeight="1" spans="1:6">
      <c r="A1056" s="782"/>
      <c r="B1056" s="782"/>
      <c r="C1056" s="802"/>
      <c r="D1056" s="782">
        <v>2150550</v>
      </c>
      <c r="E1056" s="788" t="s">
        <v>1998</v>
      </c>
      <c r="F1056" s="790">
        <v>0</v>
      </c>
    </row>
    <row r="1057" ht="18" customHeight="1" spans="1:6">
      <c r="A1057" s="782"/>
      <c r="B1057" s="782"/>
      <c r="C1057" s="802"/>
      <c r="D1057" s="782">
        <v>2150599</v>
      </c>
      <c r="E1057" s="788" t="s">
        <v>3550</v>
      </c>
      <c r="F1057" s="789">
        <v>0</v>
      </c>
    </row>
    <row r="1058" ht="18" customHeight="1" spans="1:6">
      <c r="A1058" s="782"/>
      <c r="B1058" s="782"/>
      <c r="C1058" s="802"/>
      <c r="D1058" s="782">
        <v>21507</v>
      </c>
      <c r="E1058" s="783" t="s">
        <v>3551</v>
      </c>
      <c r="F1058" s="787">
        <f>SUM(F1059:F1064)</f>
        <v>230</v>
      </c>
    </row>
    <row r="1059" ht="18" customHeight="1" spans="1:6">
      <c r="A1059" s="782"/>
      <c r="B1059" s="782"/>
      <c r="C1059" s="802"/>
      <c r="D1059" s="782">
        <v>2150701</v>
      </c>
      <c r="E1059" s="788" t="s">
        <v>1980</v>
      </c>
      <c r="F1059" s="789">
        <v>230</v>
      </c>
    </row>
    <row r="1060" ht="18" customHeight="1" spans="1:6">
      <c r="A1060" s="782"/>
      <c r="B1060" s="782"/>
      <c r="C1060" s="802"/>
      <c r="D1060" s="782">
        <v>2150702</v>
      </c>
      <c r="E1060" s="788" t="s">
        <v>1982</v>
      </c>
      <c r="F1060" s="789">
        <v>0</v>
      </c>
    </row>
    <row r="1061" ht="18" customHeight="1" spans="1:6">
      <c r="A1061" s="782"/>
      <c r="B1061" s="782"/>
      <c r="C1061" s="802"/>
      <c r="D1061" s="782">
        <v>2150703</v>
      </c>
      <c r="E1061" s="788" t="s">
        <v>1984</v>
      </c>
      <c r="F1061" s="789">
        <v>0</v>
      </c>
    </row>
    <row r="1062" ht="18" customHeight="1" spans="1:6">
      <c r="A1062" s="782"/>
      <c r="B1062" s="782"/>
      <c r="C1062" s="802"/>
      <c r="D1062" s="782">
        <v>2150704</v>
      </c>
      <c r="E1062" s="788" t="s">
        <v>3552</v>
      </c>
      <c r="F1062" s="789">
        <v>0</v>
      </c>
    </row>
    <row r="1063" ht="18" customHeight="1" spans="1:6">
      <c r="A1063" s="782"/>
      <c r="B1063" s="782"/>
      <c r="C1063" s="802"/>
      <c r="D1063" s="782">
        <v>2150705</v>
      </c>
      <c r="E1063" s="788" t="s">
        <v>3553</v>
      </c>
      <c r="F1063" s="789">
        <v>0</v>
      </c>
    </row>
    <row r="1064" ht="18" customHeight="1" spans="1:6">
      <c r="A1064" s="782"/>
      <c r="B1064" s="782"/>
      <c r="C1064" s="802"/>
      <c r="D1064" s="782">
        <v>2150799</v>
      </c>
      <c r="E1064" s="788" t="s">
        <v>3554</v>
      </c>
      <c r="F1064" s="789">
        <v>0</v>
      </c>
    </row>
    <row r="1065" ht="18" customHeight="1" spans="1:6">
      <c r="A1065" s="782"/>
      <c r="B1065" s="782"/>
      <c r="C1065" s="802"/>
      <c r="D1065" s="782">
        <v>21508</v>
      </c>
      <c r="E1065" s="783" t="s">
        <v>3555</v>
      </c>
      <c r="F1065" s="784">
        <f>SUM(F1066:F1072)</f>
        <v>905</v>
      </c>
    </row>
    <row r="1066" ht="18" customHeight="1" spans="1:6">
      <c r="A1066" s="782"/>
      <c r="B1066" s="782"/>
      <c r="C1066" s="802"/>
      <c r="D1066" s="782">
        <v>2150801</v>
      </c>
      <c r="E1066" s="788" t="s">
        <v>1980</v>
      </c>
      <c r="F1066" s="789">
        <v>0</v>
      </c>
    </row>
    <row r="1067" ht="18" customHeight="1" spans="1:6">
      <c r="A1067" s="782"/>
      <c r="B1067" s="782"/>
      <c r="C1067" s="802"/>
      <c r="D1067" s="782">
        <v>2150802</v>
      </c>
      <c r="E1067" s="788" t="s">
        <v>1982</v>
      </c>
      <c r="F1067" s="789">
        <v>0</v>
      </c>
    </row>
    <row r="1068" ht="18" customHeight="1" spans="1:6">
      <c r="A1068" s="782"/>
      <c r="B1068" s="782"/>
      <c r="C1068" s="802"/>
      <c r="D1068" s="782">
        <v>2150803</v>
      </c>
      <c r="E1068" s="788" t="s">
        <v>1984</v>
      </c>
      <c r="F1068" s="789">
        <v>0</v>
      </c>
    </row>
    <row r="1069" ht="18" customHeight="1" spans="1:6">
      <c r="A1069" s="782"/>
      <c r="B1069" s="782"/>
      <c r="C1069" s="802"/>
      <c r="D1069" s="782">
        <v>2150804</v>
      </c>
      <c r="E1069" s="788" t="s">
        <v>3556</v>
      </c>
      <c r="F1069" s="789">
        <v>0</v>
      </c>
    </row>
    <row r="1070" ht="18" customHeight="1" spans="1:6">
      <c r="A1070" s="782"/>
      <c r="B1070" s="782"/>
      <c r="C1070" s="802"/>
      <c r="D1070" s="782">
        <v>2150805</v>
      </c>
      <c r="E1070" s="788" t="s">
        <v>3557</v>
      </c>
      <c r="F1070" s="789">
        <v>905</v>
      </c>
    </row>
    <row r="1071" ht="18" customHeight="1" spans="1:6">
      <c r="A1071" s="782"/>
      <c r="B1071" s="782"/>
      <c r="C1071" s="802"/>
      <c r="D1071" s="782">
        <v>2150806</v>
      </c>
      <c r="E1071" s="788" t="s">
        <v>3558</v>
      </c>
      <c r="F1071" s="789">
        <v>0</v>
      </c>
    </row>
    <row r="1072" ht="18" customHeight="1" spans="1:6">
      <c r="A1072" s="782"/>
      <c r="B1072" s="782"/>
      <c r="C1072" s="802"/>
      <c r="D1072" s="782">
        <v>2150899</v>
      </c>
      <c r="E1072" s="788" t="s">
        <v>3559</v>
      </c>
      <c r="F1072" s="789">
        <v>0</v>
      </c>
    </row>
    <row r="1073" ht="18" customHeight="1" spans="1:6">
      <c r="A1073" s="782"/>
      <c r="B1073" s="782"/>
      <c r="C1073" s="802"/>
      <c r="D1073" s="782">
        <v>21599</v>
      </c>
      <c r="E1073" s="783" t="s">
        <v>3560</v>
      </c>
      <c r="F1073" s="784">
        <f>SUM(F1074:F1078)</f>
        <v>0</v>
      </c>
    </row>
    <row r="1074" ht="18" customHeight="1" spans="1:6">
      <c r="A1074" s="782"/>
      <c r="B1074" s="782"/>
      <c r="C1074" s="802"/>
      <c r="D1074" s="782">
        <v>2159901</v>
      </c>
      <c r="E1074" s="788" t="s">
        <v>3561</v>
      </c>
      <c r="F1074" s="789">
        <v>0</v>
      </c>
    </row>
    <row r="1075" ht="18" customHeight="1" spans="1:6">
      <c r="A1075" s="782"/>
      <c r="B1075" s="782"/>
      <c r="C1075" s="802"/>
      <c r="D1075" s="782">
        <v>2159904</v>
      </c>
      <c r="E1075" s="788" t="s">
        <v>3562</v>
      </c>
      <c r="F1075" s="789">
        <v>0</v>
      </c>
    </row>
    <row r="1076" ht="18" customHeight="1" spans="1:6">
      <c r="A1076" s="782"/>
      <c r="B1076" s="782"/>
      <c r="C1076" s="802"/>
      <c r="D1076" s="782">
        <v>2159905</v>
      </c>
      <c r="E1076" s="788" t="s">
        <v>3563</v>
      </c>
      <c r="F1076" s="789">
        <v>0</v>
      </c>
    </row>
    <row r="1077" ht="18" customHeight="1" spans="1:6">
      <c r="A1077" s="782"/>
      <c r="B1077" s="782"/>
      <c r="C1077" s="802"/>
      <c r="D1077" s="782">
        <v>2159906</v>
      </c>
      <c r="E1077" s="788" t="s">
        <v>3564</v>
      </c>
      <c r="F1077" s="789">
        <v>0</v>
      </c>
    </row>
    <row r="1078" ht="18" customHeight="1" spans="1:6">
      <c r="A1078" s="782"/>
      <c r="B1078" s="782"/>
      <c r="C1078" s="802"/>
      <c r="D1078" s="782">
        <v>2159999</v>
      </c>
      <c r="E1078" s="788" t="s">
        <v>3355</v>
      </c>
      <c r="F1078" s="789">
        <v>0</v>
      </c>
    </row>
    <row r="1079" ht="18" customHeight="1" spans="1:6">
      <c r="A1079" s="782"/>
      <c r="B1079" s="782"/>
      <c r="C1079" s="802"/>
      <c r="D1079" s="782">
        <v>216</v>
      </c>
      <c r="E1079" s="783" t="s">
        <v>3565</v>
      </c>
      <c r="F1079" s="784">
        <f>F1080+F1090+F1096</f>
        <v>1997</v>
      </c>
    </row>
    <row r="1080" ht="18" customHeight="1" spans="1:6">
      <c r="A1080" s="782"/>
      <c r="B1080" s="782"/>
      <c r="C1080" s="802"/>
      <c r="D1080" s="782">
        <v>21602</v>
      </c>
      <c r="E1080" s="783" t="s">
        <v>3566</v>
      </c>
      <c r="F1080" s="784">
        <f>SUM(F1081:F1089)</f>
        <v>1986</v>
      </c>
    </row>
    <row r="1081" ht="18" customHeight="1" spans="1:6">
      <c r="A1081" s="782"/>
      <c r="B1081" s="782"/>
      <c r="C1081" s="802"/>
      <c r="D1081" s="782">
        <v>2160201</v>
      </c>
      <c r="E1081" s="788" t="s">
        <v>1980</v>
      </c>
      <c r="F1081" s="789">
        <v>160</v>
      </c>
    </row>
    <row r="1082" ht="18" customHeight="1" spans="1:6">
      <c r="A1082" s="782"/>
      <c r="B1082" s="782"/>
      <c r="C1082" s="805"/>
      <c r="D1082" s="782">
        <v>2160202</v>
      </c>
      <c r="E1082" s="788" t="s">
        <v>1982</v>
      </c>
      <c r="F1082" s="789">
        <v>0</v>
      </c>
    </row>
    <row r="1083" ht="18" customHeight="1" spans="1:6">
      <c r="A1083" s="782"/>
      <c r="B1083" s="782"/>
      <c r="C1083" s="805"/>
      <c r="D1083" s="782">
        <v>2160203</v>
      </c>
      <c r="E1083" s="788" t="s">
        <v>1984</v>
      </c>
      <c r="F1083" s="789">
        <v>0</v>
      </c>
    </row>
    <row r="1084" ht="18" customHeight="1" spans="1:6">
      <c r="A1084" s="782"/>
      <c r="B1084" s="782"/>
      <c r="C1084" s="805"/>
      <c r="D1084" s="782">
        <v>2160216</v>
      </c>
      <c r="E1084" s="788" t="s">
        <v>3567</v>
      </c>
      <c r="F1084" s="789">
        <v>0</v>
      </c>
    </row>
    <row r="1085" ht="18" customHeight="1" spans="1:6">
      <c r="A1085" s="782"/>
      <c r="B1085" s="782"/>
      <c r="C1085" s="805"/>
      <c r="D1085" s="782">
        <v>2160217</v>
      </c>
      <c r="E1085" s="788" t="s">
        <v>3568</v>
      </c>
      <c r="F1085" s="789">
        <v>0</v>
      </c>
    </row>
    <row r="1086" ht="18" customHeight="1" spans="1:6">
      <c r="A1086" s="782"/>
      <c r="B1086" s="782"/>
      <c r="C1086" s="805"/>
      <c r="D1086" s="782">
        <v>2160218</v>
      </c>
      <c r="E1086" s="788" t="s">
        <v>3569</v>
      </c>
      <c r="F1086" s="789">
        <v>0</v>
      </c>
    </row>
    <row r="1087" ht="18" customHeight="1" spans="1:6">
      <c r="A1087" s="782"/>
      <c r="B1087" s="782"/>
      <c r="C1087" s="805"/>
      <c r="D1087" s="782">
        <v>2160219</v>
      </c>
      <c r="E1087" s="788" t="s">
        <v>3570</v>
      </c>
      <c r="F1087" s="789">
        <v>0</v>
      </c>
    </row>
    <row r="1088" ht="18" customHeight="1" spans="1:6">
      <c r="A1088" s="782"/>
      <c r="B1088" s="782"/>
      <c r="C1088" s="805"/>
      <c r="D1088" s="782">
        <v>2160250</v>
      </c>
      <c r="E1088" s="788" t="s">
        <v>1998</v>
      </c>
      <c r="F1088" s="789">
        <v>351</v>
      </c>
    </row>
    <row r="1089" ht="18" customHeight="1" spans="1:6">
      <c r="A1089" s="782"/>
      <c r="B1089" s="782"/>
      <c r="C1089" s="805"/>
      <c r="D1089" s="782">
        <v>2160299</v>
      </c>
      <c r="E1089" s="788" t="s">
        <v>3571</v>
      </c>
      <c r="F1089" s="789">
        <v>1475</v>
      </c>
    </row>
    <row r="1090" ht="18" customHeight="1" spans="1:6">
      <c r="A1090" s="782"/>
      <c r="B1090" s="782"/>
      <c r="C1090" s="805"/>
      <c r="D1090" s="782">
        <v>21606</v>
      </c>
      <c r="E1090" s="783" t="s">
        <v>3572</v>
      </c>
      <c r="F1090" s="784">
        <f>SUM(F1091:F1095)</f>
        <v>11</v>
      </c>
    </row>
    <row r="1091" ht="18" customHeight="1" spans="1:6">
      <c r="A1091" s="782"/>
      <c r="B1091" s="782"/>
      <c r="C1091" s="805"/>
      <c r="D1091" s="782">
        <v>2160601</v>
      </c>
      <c r="E1091" s="788" t="s">
        <v>1980</v>
      </c>
      <c r="F1091" s="789">
        <v>0</v>
      </c>
    </row>
    <row r="1092" ht="18" customHeight="1" spans="1:6">
      <c r="A1092" s="782"/>
      <c r="B1092" s="782"/>
      <c r="C1092" s="805"/>
      <c r="D1092" s="782">
        <v>2160602</v>
      </c>
      <c r="E1092" s="788" t="s">
        <v>1982</v>
      </c>
      <c r="F1092" s="789">
        <v>0</v>
      </c>
    </row>
    <row r="1093" ht="18" customHeight="1" spans="1:6">
      <c r="A1093" s="782"/>
      <c r="B1093" s="782"/>
      <c r="C1093" s="805"/>
      <c r="D1093" s="782">
        <v>2160603</v>
      </c>
      <c r="E1093" s="788" t="s">
        <v>1984</v>
      </c>
      <c r="F1093" s="789">
        <v>0</v>
      </c>
    </row>
    <row r="1094" ht="18" customHeight="1" spans="1:6">
      <c r="A1094" s="782"/>
      <c r="B1094" s="782"/>
      <c r="C1094" s="805"/>
      <c r="D1094" s="782">
        <v>2160607</v>
      </c>
      <c r="E1094" s="788" t="s">
        <v>3573</v>
      </c>
      <c r="F1094" s="789">
        <v>0</v>
      </c>
    </row>
    <row r="1095" ht="18" customHeight="1" spans="1:6">
      <c r="A1095" s="782"/>
      <c r="B1095" s="782"/>
      <c r="C1095" s="805"/>
      <c r="D1095" s="782">
        <v>2160699</v>
      </c>
      <c r="E1095" s="788" t="s">
        <v>3574</v>
      </c>
      <c r="F1095" s="789">
        <v>11</v>
      </c>
    </row>
    <row r="1096" ht="18" customHeight="1" spans="1:6">
      <c r="A1096" s="782"/>
      <c r="B1096" s="782"/>
      <c r="C1096" s="805"/>
      <c r="D1096" s="782">
        <v>21699</v>
      </c>
      <c r="E1096" s="783" t="s">
        <v>3575</v>
      </c>
      <c r="F1096" s="784">
        <f>SUM(F1097:F1098)</f>
        <v>0</v>
      </c>
    </row>
    <row r="1097" ht="18" customHeight="1" spans="1:6">
      <c r="A1097" s="782"/>
      <c r="B1097" s="782"/>
      <c r="C1097" s="805"/>
      <c r="D1097" s="782">
        <v>2169901</v>
      </c>
      <c r="E1097" s="788" t="s">
        <v>3576</v>
      </c>
      <c r="F1097" s="789">
        <v>0</v>
      </c>
    </row>
    <row r="1098" ht="18" customHeight="1" spans="1:6">
      <c r="A1098" s="782"/>
      <c r="B1098" s="782"/>
      <c r="C1098" s="805"/>
      <c r="D1098" s="782">
        <v>2169999</v>
      </c>
      <c r="E1098" s="788" t="s">
        <v>3577</v>
      </c>
      <c r="F1098" s="789">
        <v>0</v>
      </c>
    </row>
    <row r="1099" ht="18" customHeight="1" spans="1:6">
      <c r="A1099" s="782"/>
      <c r="B1099" s="782"/>
      <c r="C1099" s="805"/>
      <c r="D1099" s="782">
        <v>217</v>
      </c>
      <c r="E1099" s="783" t="s">
        <v>3578</v>
      </c>
      <c r="F1099" s="784">
        <f>F1100+F1107+F1117+F1123+F1126</f>
        <v>8</v>
      </c>
    </row>
    <row r="1100" ht="18" customHeight="1" spans="1:6">
      <c r="A1100" s="782"/>
      <c r="B1100" s="782"/>
      <c r="C1100" s="802"/>
      <c r="D1100" s="782">
        <v>21701</v>
      </c>
      <c r="E1100" s="783" t="s">
        <v>3579</v>
      </c>
      <c r="F1100" s="784">
        <f>SUM(F1101:F1106)</f>
        <v>8</v>
      </c>
    </row>
    <row r="1101" ht="18" customHeight="1" spans="1:6">
      <c r="A1101" s="782"/>
      <c r="B1101" s="782"/>
      <c r="C1101" s="802"/>
      <c r="D1101" s="782">
        <v>2170101</v>
      </c>
      <c r="E1101" s="788" t="s">
        <v>1980</v>
      </c>
      <c r="F1101" s="789">
        <v>0</v>
      </c>
    </row>
    <row r="1102" ht="18" customHeight="1" spans="1:6">
      <c r="A1102" s="782"/>
      <c r="B1102" s="782"/>
      <c r="C1102" s="802"/>
      <c r="D1102" s="782">
        <v>2170102</v>
      </c>
      <c r="E1102" s="788" t="s">
        <v>1982</v>
      </c>
      <c r="F1102" s="789">
        <v>8</v>
      </c>
    </row>
    <row r="1103" ht="18" customHeight="1" spans="1:6">
      <c r="A1103" s="782"/>
      <c r="B1103" s="782"/>
      <c r="C1103" s="802"/>
      <c r="D1103" s="782">
        <v>2170103</v>
      </c>
      <c r="E1103" s="788" t="s">
        <v>1984</v>
      </c>
      <c r="F1103" s="789">
        <v>0</v>
      </c>
    </row>
    <row r="1104" ht="18" customHeight="1" spans="1:6">
      <c r="A1104" s="782"/>
      <c r="B1104" s="782"/>
      <c r="C1104" s="802"/>
      <c r="D1104" s="782">
        <v>2170104</v>
      </c>
      <c r="E1104" s="788" t="s">
        <v>3580</v>
      </c>
      <c r="F1104" s="789">
        <v>0</v>
      </c>
    </row>
    <row r="1105" ht="18" customHeight="1" spans="1:6">
      <c r="A1105" s="782"/>
      <c r="B1105" s="782"/>
      <c r="C1105" s="802"/>
      <c r="D1105" s="782">
        <v>2170150</v>
      </c>
      <c r="E1105" s="788" t="s">
        <v>1998</v>
      </c>
      <c r="F1105" s="789">
        <v>0</v>
      </c>
    </row>
    <row r="1106" ht="18" customHeight="1" spans="1:6">
      <c r="A1106" s="782"/>
      <c r="B1106" s="782"/>
      <c r="C1106" s="802"/>
      <c r="D1106" s="782">
        <v>2170199</v>
      </c>
      <c r="E1106" s="788" t="s">
        <v>3581</v>
      </c>
      <c r="F1106" s="789">
        <v>0</v>
      </c>
    </row>
    <row r="1107" ht="18" customHeight="1" spans="1:6">
      <c r="A1107" s="782"/>
      <c r="B1107" s="782"/>
      <c r="C1107" s="802"/>
      <c r="D1107" s="782">
        <v>21702</v>
      </c>
      <c r="E1107" s="783" t="s">
        <v>3582</v>
      </c>
      <c r="F1107" s="784">
        <f>SUM(F1108:F1116)</f>
        <v>0</v>
      </c>
    </row>
    <row r="1108" ht="18" customHeight="1" spans="1:6">
      <c r="A1108" s="782"/>
      <c r="B1108" s="782"/>
      <c r="C1108" s="802"/>
      <c r="D1108" s="782">
        <v>2170201</v>
      </c>
      <c r="E1108" s="788" t="s">
        <v>3583</v>
      </c>
      <c r="F1108" s="789">
        <v>0</v>
      </c>
    </row>
    <row r="1109" ht="18" customHeight="1" spans="1:6">
      <c r="A1109" s="782"/>
      <c r="B1109" s="782"/>
      <c r="C1109" s="802"/>
      <c r="D1109" s="782">
        <v>2170202</v>
      </c>
      <c r="E1109" s="788" t="s">
        <v>3584</v>
      </c>
      <c r="F1109" s="789">
        <v>0</v>
      </c>
    </row>
    <row r="1110" ht="18" customHeight="1" spans="1:6">
      <c r="A1110" s="782"/>
      <c r="B1110" s="782"/>
      <c r="C1110" s="802"/>
      <c r="D1110" s="782">
        <v>2170203</v>
      </c>
      <c r="E1110" s="788" t="s">
        <v>3585</v>
      </c>
      <c r="F1110" s="789">
        <v>0</v>
      </c>
    </row>
    <row r="1111" ht="18" customHeight="1" spans="1:6">
      <c r="A1111" s="782"/>
      <c r="B1111" s="782"/>
      <c r="C1111" s="802"/>
      <c r="D1111" s="782">
        <v>2170204</v>
      </c>
      <c r="E1111" s="788" t="s">
        <v>3586</v>
      </c>
      <c r="F1111" s="789">
        <v>0</v>
      </c>
    </row>
    <row r="1112" ht="18" customHeight="1" spans="1:6">
      <c r="A1112" s="782"/>
      <c r="B1112" s="782"/>
      <c r="C1112" s="802"/>
      <c r="D1112" s="782">
        <v>2170205</v>
      </c>
      <c r="E1112" s="788" t="s">
        <v>3587</v>
      </c>
      <c r="F1112" s="789">
        <v>0</v>
      </c>
    </row>
    <row r="1113" ht="18" customHeight="1" spans="1:6">
      <c r="A1113" s="782"/>
      <c r="B1113" s="782"/>
      <c r="C1113" s="802"/>
      <c r="D1113" s="782">
        <v>2170206</v>
      </c>
      <c r="E1113" s="788" t="s">
        <v>3588</v>
      </c>
      <c r="F1113" s="789">
        <v>0</v>
      </c>
    </row>
    <row r="1114" ht="18" customHeight="1" spans="1:6">
      <c r="A1114" s="782"/>
      <c r="B1114" s="782"/>
      <c r="C1114" s="802"/>
      <c r="D1114" s="782">
        <v>2170207</v>
      </c>
      <c r="E1114" s="788" t="s">
        <v>3589</v>
      </c>
      <c r="F1114" s="789">
        <v>0</v>
      </c>
    </row>
    <row r="1115" ht="18" customHeight="1" spans="1:6">
      <c r="A1115" s="782"/>
      <c r="B1115" s="782"/>
      <c r="C1115" s="802"/>
      <c r="D1115" s="782">
        <v>2170208</v>
      </c>
      <c r="E1115" s="788" t="s">
        <v>3590</v>
      </c>
      <c r="F1115" s="789">
        <v>0</v>
      </c>
    </row>
    <row r="1116" ht="18" customHeight="1" spans="1:6">
      <c r="A1116" s="782"/>
      <c r="B1116" s="782"/>
      <c r="C1116" s="802"/>
      <c r="D1116" s="782">
        <v>2170299</v>
      </c>
      <c r="E1116" s="788" t="s">
        <v>3591</v>
      </c>
      <c r="F1116" s="789">
        <v>0</v>
      </c>
    </row>
    <row r="1117" ht="18" customHeight="1" spans="1:6">
      <c r="A1117" s="782"/>
      <c r="B1117" s="782"/>
      <c r="C1117" s="802"/>
      <c r="D1117" s="782">
        <v>21703</v>
      </c>
      <c r="E1117" s="783" t="s">
        <v>3592</v>
      </c>
      <c r="F1117" s="784">
        <f>SUM(F1118:F1122)</f>
        <v>0</v>
      </c>
    </row>
    <row r="1118" ht="18" customHeight="1" spans="1:6">
      <c r="A1118" s="782"/>
      <c r="B1118" s="782"/>
      <c r="C1118" s="802"/>
      <c r="D1118" s="782">
        <v>2170301</v>
      </c>
      <c r="E1118" s="788" t="s">
        <v>3593</v>
      </c>
      <c r="F1118" s="789">
        <v>0</v>
      </c>
    </row>
    <row r="1119" ht="18" customHeight="1" spans="1:6">
      <c r="A1119" s="782"/>
      <c r="B1119" s="782"/>
      <c r="C1119" s="802"/>
      <c r="D1119" s="782">
        <v>2170302</v>
      </c>
      <c r="E1119" s="788" t="s">
        <v>3594</v>
      </c>
      <c r="F1119" s="789">
        <v>0</v>
      </c>
    </row>
    <row r="1120" ht="18" customHeight="1" spans="1:6">
      <c r="A1120" s="782"/>
      <c r="B1120" s="782"/>
      <c r="C1120" s="802"/>
      <c r="D1120" s="782">
        <v>2170303</v>
      </c>
      <c r="E1120" s="788" t="s">
        <v>3595</v>
      </c>
      <c r="F1120" s="789">
        <v>0</v>
      </c>
    </row>
    <row r="1121" ht="18" customHeight="1" spans="1:6">
      <c r="A1121" s="782"/>
      <c r="B1121" s="782"/>
      <c r="C1121" s="802"/>
      <c r="D1121" s="782">
        <v>2170304</v>
      </c>
      <c r="E1121" s="788" t="s">
        <v>3596</v>
      </c>
      <c r="F1121" s="789">
        <v>0</v>
      </c>
    </row>
    <row r="1122" ht="18" customHeight="1" spans="1:6">
      <c r="A1122" s="782"/>
      <c r="B1122" s="782"/>
      <c r="C1122" s="802"/>
      <c r="D1122" s="782">
        <v>2170399</v>
      </c>
      <c r="E1122" s="788" t="s">
        <v>3597</v>
      </c>
      <c r="F1122" s="789">
        <v>0</v>
      </c>
    </row>
    <row r="1123" ht="18" customHeight="1" spans="1:6">
      <c r="A1123" s="782"/>
      <c r="B1123" s="782"/>
      <c r="C1123" s="802"/>
      <c r="D1123" s="782">
        <v>21704</v>
      </c>
      <c r="E1123" s="783" t="s">
        <v>3598</v>
      </c>
      <c r="F1123" s="784">
        <f>SUM(F1124:F1125)</f>
        <v>0</v>
      </c>
    </row>
    <row r="1124" ht="18" customHeight="1" spans="1:6">
      <c r="A1124" s="782"/>
      <c r="B1124" s="782"/>
      <c r="C1124" s="802"/>
      <c r="D1124" s="782">
        <v>2170401</v>
      </c>
      <c r="E1124" s="788" t="s">
        <v>3599</v>
      </c>
      <c r="F1124" s="789">
        <v>0</v>
      </c>
    </row>
    <row r="1125" ht="18" customHeight="1" spans="1:6">
      <c r="A1125" s="782"/>
      <c r="B1125" s="782"/>
      <c r="C1125" s="802"/>
      <c r="D1125" s="782">
        <v>2170499</v>
      </c>
      <c r="E1125" s="788" t="s">
        <v>3600</v>
      </c>
      <c r="F1125" s="789">
        <v>0</v>
      </c>
    </row>
    <row r="1126" ht="18" customHeight="1" spans="1:6">
      <c r="A1126" s="782"/>
      <c r="B1126" s="782"/>
      <c r="C1126" s="802"/>
      <c r="D1126" s="782">
        <v>21799</v>
      </c>
      <c r="E1126" s="783" t="s">
        <v>3601</v>
      </c>
      <c r="F1126" s="784">
        <f>F1127+F1128</f>
        <v>0</v>
      </c>
    </row>
    <row r="1127" ht="18" customHeight="1" spans="1:6">
      <c r="A1127" s="782"/>
      <c r="B1127" s="782"/>
      <c r="C1127" s="802"/>
      <c r="D1127" s="782">
        <v>2179902</v>
      </c>
      <c r="E1127" s="788" t="s">
        <v>3602</v>
      </c>
      <c r="F1127" s="789">
        <v>0</v>
      </c>
    </row>
    <row r="1128" ht="18" customHeight="1" spans="1:6">
      <c r="A1128" s="782"/>
      <c r="B1128" s="782"/>
      <c r="C1128" s="802"/>
      <c r="D1128" s="782">
        <v>2179999</v>
      </c>
      <c r="E1128" s="788" t="s">
        <v>3603</v>
      </c>
      <c r="F1128" s="789">
        <v>0</v>
      </c>
    </row>
    <row r="1129" ht="18" customHeight="1" spans="1:6">
      <c r="A1129" s="782"/>
      <c r="B1129" s="782"/>
      <c r="C1129" s="802"/>
      <c r="D1129" s="782">
        <v>219</v>
      </c>
      <c r="E1129" s="783" t="s">
        <v>3604</v>
      </c>
      <c r="F1129" s="784">
        <f>SUM(F1130:F1138)</f>
        <v>0</v>
      </c>
    </row>
    <row r="1130" ht="18" customHeight="1" spans="1:6">
      <c r="A1130" s="782"/>
      <c r="B1130" s="782"/>
      <c r="C1130" s="802"/>
      <c r="D1130" s="782">
        <v>21901</v>
      </c>
      <c r="E1130" s="783" t="s">
        <v>3605</v>
      </c>
      <c r="F1130" s="789">
        <v>0</v>
      </c>
    </row>
    <row r="1131" ht="18" customHeight="1" spans="1:6">
      <c r="A1131" s="782"/>
      <c r="B1131" s="782"/>
      <c r="C1131" s="802"/>
      <c r="D1131" s="782">
        <v>21902</v>
      </c>
      <c r="E1131" s="783" t="s">
        <v>3606</v>
      </c>
      <c r="F1131" s="789">
        <v>0</v>
      </c>
    </row>
    <row r="1132" ht="18" customHeight="1" spans="1:6">
      <c r="A1132" s="782"/>
      <c r="B1132" s="782"/>
      <c r="C1132" s="802"/>
      <c r="D1132" s="782">
        <v>21903</v>
      </c>
      <c r="E1132" s="783" t="s">
        <v>3607</v>
      </c>
      <c r="F1132" s="789">
        <v>0</v>
      </c>
    </row>
    <row r="1133" ht="18" customHeight="1" spans="1:6">
      <c r="A1133" s="782"/>
      <c r="B1133" s="782"/>
      <c r="C1133" s="802"/>
      <c r="D1133" s="782">
        <v>21904</v>
      </c>
      <c r="E1133" s="783" t="s">
        <v>3608</v>
      </c>
      <c r="F1133" s="789">
        <v>0</v>
      </c>
    </row>
    <row r="1134" ht="18" customHeight="1" spans="1:6">
      <c r="A1134" s="782"/>
      <c r="B1134" s="782"/>
      <c r="C1134" s="802"/>
      <c r="D1134" s="782">
        <v>21905</v>
      </c>
      <c r="E1134" s="783" t="s">
        <v>3609</v>
      </c>
      <c r="F1134" s="789">
        <v>0</v>
      </c>
    </row>
    <row r="1135" ht="18" customHeight="1" spans="1:6">
      <c r="A1135" s="782"/>
      <c r="B1135" s="782"/>
      <c r="C1135" s="802"/>
      <c r="D1135" s="782">
        <v>21906</v>
      </c>
      <c r="E1135" s="783" t="s">
        <v>3387</v>
      </c>
      <c r="F1135" s="789">
        <v>0</v>
      </c>
    </row>
    <row r="1136" ht="18" customHeight="1" spans="1:6">
      <c r="A1136" s="782"/>
      <c r="B1136" s="782"/>
      <c r="C1136" s="802"/>
      <c r="D1136" s="782">
        <v>21907</v>
      </c>
      <c r="E1136" s="783" t="s">
        <v>3610</v>
      </c>
      <c r="F1136" s="789">
        <v>0</v>
      </c>
    </row>
    <row r="1137" ht="18" customHeight="1" spans="1:6">
      <c r="A1137" s="782"/>
      <c r="B1137" s="782"/>
      <c r="C1137" s="802"/>
      <c r="D1137" s="782">
        <v>21908</v>
      </c>
      <c r="E1137" s="783" t="s">
        <v>3611</v>
      </c>
      <c r="F1137" s="789">
        <v>0</v>
      </c>
    </row>
    <row r="1138" ht="18" customHeight="1" spans="1:6">
      <c r="A1138" s="782"/>
      <c r="B1138" s="782"/>
      <c r="C1138" s="802"/>
      <c r="D1138" s="782">
        <v>21999</v>
      </c>
      <c r="E1138" s="783" t="s">
        <v>3612</v>
      </c>
      <c r="F1138" s="789">
        <v>0</v>
      </c>
    </row>
    <row r="1139" ht="18" customHeight="1" spans="1:6">
      <c r="A1139" s="782"/>
      <c r="B1139" s="782"/>
      <c r="C1139" s="802"/>
      <c r="D1139" s="782">
        <v>220</v>
      </c>
      <c r="E1139" s="783" t="s">
        <v>3357</v>
      </c>
      <c r="F1139" s="784">
        <f>F1140+F1167+F1182</f>
        <v>1436</v>
      </c>
    </row>
    <row r="1140" ht="18" customHeight="1" spans="1:6">
      <c r="A1140" s="782"/>
      <c r="B1140" s="782"/>
      <c r="C1140" s="802"/>
      <c r="D1140" s="782">
        <v>22001</v>
      </c>
      <c r="E1140" s="783" t="s">
        <v>3613</v>
      </c>
      <c r="F1140" s="784">
        <f>SUM(F1141:F1166)</f>
        <v>1296</v>
      </c>
    </row>
    <row r="1141" ht="18" customHeight="1" spans="1:6">
      <c r="A1141" s="782"/>
      <c r="B1141" s="782"/>
      <c r="C1141" s="802"/>
      <c r="D1141" s="782">
        <v>2200101</v>
      </c>
      <c r="E1141" s="788" t="s">
        <v>1980</v>
      </c>
      <c r="F1141" s="789">
        <v>866</v>
      </c>
    </row>
    <row r="1142" ht="18" customHeight="1" spans="1:6">
      <c r="A1142" s="782"/>
      <c r="B1142" s="782"/>
      <c r="C1142" s="802"/>
      <c r="D1142" s="782">
        <v>2200102</v>
      </c>
      <c r="E1142" s="788" t="s">
        <v>1982</v>
      </c>
      <c r="F1142" s="789">
        <v>94</v>
      </c>
    </row>
    <row r="1143" ht="18" customHeight="1" spans="1:6">
      <c r="A1143" s="782"/>
      <c r="B1143" s="782"/>
      <c r="C1143" s="802"/>
      <c r="D1143" s="782">
        <v>2200103</v>
      </c>
      <c r="E1143" s="788" t="s">
        <v>1984</v>
      </c>
      <c r="F1143" s="789">
        <v>0</v>
      </c>
    </row>
    <row r="1144" ht="18" customHeight="1" spans="1:6">
      <c r="A1144" s="782"/>
      <c r="B1144" s="782"/>
      <c r="C1144" s="802"/>
      <c r="D1144" s="782">
        <v>2200104</v>
      </c>
      <c r="E1144" s="788" t="s">
        <v>3614</v>
      </c>
      <c r="F1144" s="789">
        <v>100</v>
      </c>
    </row>
    <row r="1145" ht="18" customHeight="1" spans="1:6">
      <c r="A1145" s="782"/>
      <c r="B1145" s="782"/>
      <c r="C1145" s="802"/>
      <c r="D1145" s="782">
        <v>2200106</v>
      </c>
      <c r="E1145" s="788" t="s">
        <v>3615</v>
      </c>
      <c r="F1145" s="789">
        <v>231</v>
      </c>
    </row>
    <row r="1146" ht="18" customHeight="1" spans="1:6">
      <c r="A1146" s="782"/>
      <c r="B1146" s="782"/>
      <c r="C1146" s="802"/>
      <c r="D1146" s="782">
        <v>2200107</v>
      </c>
      <c r="E1146" s="788" t="s">
        <v>3616</v>
      </c>
      <c r="F1146" s="789">
        <v>0</v>
      </c>
    </row>
    <row r="1147" ht="18" customHeight="1" spans="1:6">
      <c r="A1147" s="782"/>
      <c r="B1147" s="782"/>
      <c r="C1147" s="802"/>
      <c r="D1147" s="782">
        <v>2200108</v>
      </c>
      <c r="E1147" s="788" t="s">
        <v>3617</v>
      </c>
      <c r="F1147" s="789">
        <v>0</v>
      </c>
    </row>
    <row r="1148" ht="18" customHeight="1" spans="1:6">
      <c r="A1148" s="782"/>
      <c r="B1148" s="782"/>
      <c r="C1148" s="802"/>
      <c r="D1148" s="782">
        <v>2200109</v>
      </c>
      <c r="E1148" s="788" t="s">
        <v>3618</v>
      </c>
      <c r="F1148" s="789">
        <v>0</v>
      </c>
    </row>
    <row r="1149" ht="18" customHeight="1" spans="1:6">
      <c r="A1149" s="782"/>
      <c r="B1149" s="782"/>
      <c r="C1149" s="802"/>
      <c r="D1149" s="782">
        <v>2200112</v>
      </c>
      <c r="E1149" s="788" t="s">
        <v>3619</v>
      </c>
      <c r="F1149" s="789">
        <v>0</v>
      </c>
    </row>
    <row r="1150" ht="18" customHeight="1" spans="1:6">
      <c r="A1150" s="782"/>
      <c r="B1150" s="782"/>
      <c r="C1150" s="802"/>
      <c r="D1150" s="782">
        <v>2200113</v>
      </c>
      <c r="E1150" s="788" t="s">
        <v>3620</v>
      </c>
      <c r="F1150" s="789">
        <v>0</v>
      </c>
    </row>
    <row r="1151" ht="18" customHeight="1" spans="1:6">
      <c r="A1151" s="782"/>
      <c r="B1151" s="782"/>
      <c r="C1151" s="802"/>
      <c r="D1151" s="782">
        <v>2200114</v>
      </c>
      <c r="E1151" s="788" t="s">
        <v>3621</v>
      </c>
      <c r="F1151" s="789">
        <v>0</v>
      </c>
    </row>
    <row r="1152" ht="18" customHeight="1" spans="1:6">
      <c r="A1152" s="782"/>
      <c r="B1152" s="782"/>
      <c r="C1152" s="802"/>
      <c r="D1152" s="782">
        <v>2200115</v>
      </c>
      <c r="E1152" s="788" t="s">
        <v>3622</v>
      </c>
      <c r="F1152" s="789">
        <v>0</v>
      </c>
    </row>
    <row r="1153" ht="18" customHeight="1" spans="1:6">
      <c r="A1153" s="782"/>
      <c r="B1153" s="782"/>
      <c r="C1153" s="802"/>
      <c r="D1153" s="782">
        <v>2200116</v>
      </c>
      <c r="E1153" s="788" t="s">
        <v>3623</v>
      </c>
      <c r="F1153" s="789">
        <v>0</v>
      </c>
    </row>
    <row r="1154" ht="18" customHeight="1" spans="1:6">
      <c r="A1154" s="782"/>
      <c r="B1154" s="782"/>
      <c r="C1154" s="802"/>
      <c r="D1154" s="782">
        <v>2200119</v>
      </c>
      <c r="E1154" s="788" t="s">
        <v>3624</v>
      </c>
      <c r="F1154" s="789">
        <v>0</v>
      </c>
    </row>
    <row r="1155" ht="18" customHeight="1" spans="1:6">
      <c r="A1155" s="782"/>
      <c r="B1155" s="782"/>
      <c r="C1155" s="802"/>
      <c r="D1155" s="782">
        <v>2200120</v>
      </c>
      <c r="E1155" s="788" t="s">
        <v>3625</v>
      </c>
      <c r="F1155" s="789">
        <v>0</v>
      </c>
    </row>
    <row r="1156" ht="18" customHeight="1" spans="1:6">
      <c r="A1156" s="782"/>
      <c r="B1156" s="782"/>
      <c r="C1156" s="802"/>
      <c r="D1156" s="782">
        <v>2200121</v>
      </c>
      <c r="E1156" s="788" t="s">
        <v>3626</v>
      </c>
      <c r="F1156" s="789">
        <v>0</v>
      </c>
    </row>
    <row r="1157" ht="18" customHeight="1" spans="1:6">
      <c r="A1157" s="782"/>
      <c r="B1157" s="782"/>
      <c r="C1157" s="802"/>
      <c r="D1157" s="782">
        <v>2200122</v>
      </c>
      <c r="E1157" s="788" t="s">
        <v>3627</v>
      </c>
      <c r="F1157" s="789">
        <v>0</v>
      </c>
    </row>
    <row r="1158" ht="18" customHeight="1" spans="1:6">
      <c r="A1158" s="782"/>
      <c r="B1158" s="782"/>
      <c r="C1158" s="802"/>
      <c r="D1158" s="782">
        <v>2200123</v>
      </c>
      <c r="E1158" s="788" t="s">
        <v>3628</v>
      </c>
      <c r="F1158" s="789">
        <v>0</v>
      </c>
    </row>
    <row r="1159" ht="18" customHeight="1" spans="1:6">
      <c r="A1159" s="782"/>
      <c r="B1159" s="782"/>
      <c r="C1159" s="802"/>
      <c r="D1159" s="782">
        <v>2200124</v>
      </c>
      <c r="E1159" s="788" t="s">
        <v>3629</v>
      </c>
      <c r="F1159" s="789">
        <v>0</v>
      </c>
    </row>
    <row r="1160" ht="18" customHeight="1" spans="1:6">
      <c r="A1160" s="782"/>
      <c r="B1160" s="782"/>
      <c r="C1160" s="802"/>
      <c r="D1160" s="782">
        <v>2200125</v>
      </c>
      <c r="E1160" s="788" t="s">
        <v>3630</v>
      </c>
      <c r="F1160" s="789">
        <v>0</v>
      </c>
    </row>
    <row r="1161" ht="18" customHeight="1" spans="1:6">
      <c r="A1161" s="782"/>
      <c r="B1161" s="782"/>
      <c r="C1161" s="802"/>
      <c r="D1161" s="782">
        <v>2200126</v>
      </c>
      <c r="E1161" s="788" t="s">
        <v>3631</v>
      </c>
      <c r="F1161" s="789">
        <v>0</v>
      </c>
    </row>
    <row r="1162" ht="18" customHeight="1" spans="1:6">
      <c r="A1162" s="782"/>
      <c r="B1162" s="782"/>
      <c r="C1162" s="802"/>
      <c r="D1162" s="782">
        <v>2200127</v>
      </c>
      <c r="E1162" s="788" t="s">
        <v>3632</v>
      </c>
      <c r="F1162" s="789">
        <v>0</v>
      </c>
    </row>
    <row r="1163" ht="18" customHeight="1" spans="1:6">
      <c r="A1163" s="782"/>
      <c r="B1163" s="782"/>
      <c r="C1163" s="802"/>
      <c r="D1163" s="782">
        <v>2200128</v>
      </c>
      <c r="E1163" s="788" t="s">
        <v>3633</v>
      </c>
      <c r="F1163" s="789">
        <v>0</v>
      </c>
    </row>
    <row r="1164" ht="18" customHeight="1" spans="1:6">
      <c r="A1164" s="782"/>
      <c r="B1164" s="782"/>
      <c r="C1164" s="802"/>
      <c r="D1164" s="782">
        <v>2200129</v>
      </c>
      <c r="E1164" s="788" t="s">
        <v>3634</v>
      </c>
      <c r="F1164" s="789">
        <v>0</v>
      </c>
    </row>
    <row r="1165" ht="18" customHeight="1" spans="1:6">
      <c r="A1165" s="782"/>
      <c r="B1165" s="782"/>
      <c r="C1165" s="802"/>
      <c r="D1165" s="782">
        <v>2200150</v>
      </c>
      <c r="E1165" s="788" t="s">
        <v>1998</v>
      </c>
      <c r="F1165" s="789">
        <v>0</v>
      </c>
    </row>
    <row r="1166" ht="18" customHeight="1" spans="1:6">
      <c r="A1166" s="782"/>
      <c r="B1166" s="782"/>
      <c r="C1166" s="802"/>
      <c r="D1166" s="782">
        <v>2200199</v>
      </c>
      <c r="E1166" s="788" t="s">
        <v>3635</v>
      </c>
      <c r="F1166" s="789">
        <v>5</v>
      </c>
    </row>
    <row r="1167" ht="18" customHeight="1" spans="1:6">
      <c r="A1167" s="782"/>
      <c r="B1167" s="782"/>
      <c r="C1167" s="802"/>
      <c r="D1167" s="782">
        <v>22005</v>
      </c>
      <c r="E1167" s="783" t="s">
        <v>3636</v>
      </c>
      <c r="F1167" s="784">
        <f>SUM(F1168:F1181)</f>
        <v>140</v>
      </c>
    </row>
    <row r="1168" ht="18" customHeight="1" spans="1:6">
      <c r="A1168" s="782"/>
      <c r="B1168" s="782"/>
      <c r="C1168" s="802"/>
      <c r="D1168" s="782">
        <v>2200501</v>
      </c>
      <c r="E1168" s="788" t="s">
        <v>1980</v>
      </c>
      <c r="F1168" s="789">
        <v>0</v>
      </c>
    </row>
    <row r="1169" ht="18" customHeight="1" spans="1:6">
      <c r="A1169" s="782"/>
      <c r="B1169" s="782"/>
      <c r="C1169" s="802"/>
      <c r="D1169" s="782">
        <v>2200502</v>
      </c>
      <c r="E1169" s="788" t="s">
        <v>1982</v>
      </c>
      <c r="F1169" s="789">
        <v>0</v>
      </c>
    </row>
    <row r="1170" ht="18" customHeight="1" spans="1:6">
      <c r="A1170" s="782"/>
      <c r="B1170" s="782"/>
      <c r="C1170" s="802"/>
      <c r="D1170" s="782">
        <v>2200503</v>
      </c>
      <c r="E1170" s="788" t="s">
        <v>1984</v>
      </c>
      <c r="F1170" s="789">
        <v>0</v>
      </c>
    </row>
    <row r="1171" ht="18" customHeight="1" spans="1:6">
      <c r="A1171" s="782"/>
      <c r="B1171" s="782"/>
      <c r="C1171" s="802"/>
      <c r="D1171" s="782">
        <v>2200504</v>
      </c>
      <c r="E1171" s="788" t="s">
        <v>3637</v>
      </c>
      <c r="F1171" s="789">
        <v>104</v>
      </c>
    </row>
    <row r="1172" ht="18" customHeight="1" spans="1:6">
      <c r="A1172" s="782"/>
      <c r="B1172" s="782"/>
      <c r="C1172" s="802"/>
      <c r="D1172" s="782">
        <v>2200506</v>
      </c>
      <c r="E1172" s="788" t="s">
        <v>3638</v>
      </c>
      <c r="F1172" s="789">
        <v>0</v>
      </c>
    </row>
    <row r="1173" ht="18" customHeight="1" spans="1:6">
      <c r="A1173" s="782"/>
      <c r="B1173" s="782"/>
      <c r="C1173" s="802"/>
      <c r="D1173" s="782">
        <v>2200507</v>
      </c>
      <c r="E1173" s="788" t="s">
        <v>3639</v>
      </c>
      <c r="F1173" s="789">
        <v>0</v>
      </c>
    </row>
    <row r="1174" ht="18" customHeight="1" spans="1:6">
      <c r="A1174" s="782"/>
      <c r="B1174" s="782"/>
      <c r="C1174" s="802"/>
      <c r="D1174" s="782">
        <v>2200508</v>
      </c>
      <c r="E1174" s="788" t="s">
        <v>3640</v>
      </c>
      <c r="F1174" s="789">
        <v>0</v>
      </c>
    </row>
    <row r="1175" ht="18" customHeight="1" spans="1:6">
      <c r="A1175" s="782"/>
      <c r="B1175" s="782"/>
      <c r="C1175" s="802"/>
      <c r="D1175" s="782">
        <v>2200509</v>
      </c>
      <c r="E1175" s="788" t="s">
        <v>3641</v>
      </c>
      <c r="F1175" s="789">
        <v>36</v>
      </c>
    </row>
    <row r="1176" ht="18" customHeight="1" spans="1:6">
      <c r="A1176" s="782"/>
      <c r="B1176" s="782"/>
      <c r="C1176" s="802"/>
      <c r="D1176" s="782">
        <v>2200510</v>
      </c>
      <c r="E1176" s="788" t="s">
        <v>3642</v>
      </c>
      <c r="F1176" s="789">
        <v>0</v>
      </c>
    </row>
    <row r="1177" ht="18" customHeight="1" spans="1:6">
      <c r="A1177" s="782"/>
      <c r="B1177" s="782"/>
      <c r="C1177" s="802"/>
      <c r="D1177" s="782">
        <v>2200511</v>
      </c>
      <c r="E1177" s="788" t="s">
        <v>3643</v>
      </c>
      <c r="F1177" s="789">
        <v>0</v>
      </c>
    </row>
    <row r="1178" ht="18" customHeight="1" spans="1:6">
      <c r="A1178" s="782"/>
      <c r="B1178" s="782"/>
      <c r="C1178" s="802"/>
      <c r="D1178" s="782">
        <v>2200512</v>
      </c>
      <c r="E1178" s="788" t="s">
        <v>3644</v>
      </c>
      <c r="F1178" s="789">
        <v>0</v>
      </c>
    </row>
    <row r="1179" ht="18" customHeight="1" spans="1:6">
      <c r="A1179" s="782"/>
      <c r="B1179" s="782"/>
      <c r="C1179" s="802"/>
      <c r="D1179" s="782">
        <v>2200513</v>
      </c>
      <c r="E1179" s="788" t="s">
        <v>3645</v>
      </c>
      <c r="F1179" s="789">
        <v>0</v>
      </c>
    </row>
    <row r="1180" ht="18" customHeight="1" spans="1:6">
      <c r="A1180" s="782"/>
      <c r="B1180" s="782"/>
      <c r="C1180" s="802"/>
      <c r="D1180" s="782">
        <v>2200514</v>
      </c>
      <c r="E1180" s="788" t="s">
        <v>3646</v>
      </c>
      <c r="F1180" s="789">
        <v>0</v>
      </c>
    </row>
    <row r="1181" ht="18" customHeight="1" spans="1:6">
      <c r="A1181" s="782"/>
      <c r="B1181" s="782"/>
      <c r="C1181" s="802"/>
      <c r="D1181" s="782">
        <v>2200599</v>
      </c>
      <c r="E1181" s="788" t="s">
        <v>3647</v>
      </c>
      <c r="F1181" s="789">
        <v>0</v>
      </c>
    </row>
    <row r="1182" ht="18" customHeight="1" spans="1:6">
      <c r="A1182" s="782"/>
      <c r="B1182" s="782"/>
      <c r="C1182" s="802"/>
      <c r="D1182" s="782">
        <v>22099</v>
      </c>
      <c r="E1182" s="783" t="s">
        <v>3648</v>
      </c>
      <c r="F1182" s="784">
        <f>F1183</f>
        <v>0</v>
      </c>
    </row>
    <row r="1183" ht="18" customHeight="1" spans="1:6">
      <c r="A1183" s="782"/>
      <c r="B1183" s="782"/>
      <c r="C1183" s="802"/>
      <c r="D1183" s="782">
        <v>2209999</v>
      </c>
      <c r="E1183" s="788" t="s">
        <v>3649</v>
      </c>
      <c r="F1183" s="789">
        <v>0</v>
      </c>
    </row>
    <row r="1184" ht="18" customHeight="1" spans="1:6">
      <c r="A1184" s="782"/>
      <c r="B1184" s="782"/>
      <c r="C1184" s="802"/>
      <c r="D1184" s="782">
        <v>221</v>
      </c>
      <c r="E1184" s="783" t="s">
        <v>3365</v>
      </c>
      <c r="F1184" s="784">
        <f>SUM(F1185,F1197,F1201)</f>
        <v>9540</v>
      </c>
    </row>
    <row r="1185" ht="18" customHeight="1" spans="1:6">
      <c r="A1185" s="782"/>
      <c r="B1185" s="782"/>
      <c r="C1185" s="802"/>
      <c r="D1185" s="782">
        <v>22101</v>
      </c>
      <c r="E1185" s="783" t="s">
        <v>3650</v>
      </c>
      <c r="F1185" s="784">
        <f>SUM(F1186:F1196)</f>
        <v>3103</v>
      </c>
    </row>
    <row r="1186" ht="18" customHeight="1" spans="1:6">
      <c r="A1186" s="782"/>
      <c r="B1186" s="782"/>
      <c r="C1186" s="802"/>
      <c r="D1186" s="782">
        <v>2210101</v>
      </c>
      <c r="E1186" s="788" t="s">
        <v>3651</v>
      </c>
      <c r="F1186" s="789">
        <v>0</v>
      </c>
    </row>
    <row r="1187" ht="18" customHeight="1" spans="1:6">
      <c r="A1187" s="782"/>
      <c r="B1187" s="782"/>
      <c r="C1187" s="802"/>
      <c r="D1187" s="782">
        <v>2210102</v>
      </c>
      <c r="E1187" s="788" t="s">
        <v>3652</v>
      </c>
      <c r="F1187" s="789">
        <v>0</v>
      </c>
    </row>
    <row r="1188" ht="18" customHeight="1" spans="1:6">
      <c r="A1188" s="782"/>
      <c r="B1188" s="782"/>
      <c r="C1188" s="802"/>
      <c r="D1188" s="782">
        <v>2210103</v>
      </c>
      <c r="E1188" s="788" t="s">
        <v>3653</v>
      </c>
      <c r="F1188" s="789">
        <v>392</v>
      </c>
    </row>
    <row r="1189" ht="18" customHeight="1" spans="1:6">
      <c r="A1189" s="782"/>
      <c r="B1189" s="782"/>
      <c r="C1189" s="802"/>
      <c r="D1189" s="782">
        <v>2210104</v>
      </c>
      <c r="E1189" s="788" t="s">
        <v>3654</v>
      </c>
      <c r="F1189" s="789">
        <v>0</v>
      </c>
    </row>
    <row r="1190" ht="18" customHeight="1" spans="1:6">
      <c r="A1190" s="782"/>
      <c r="B1190" s="782"/>
      <c r="C1190" s="802"/>
      <c r="D1190" s="782">
        <v>2210105</v>
      </c>
      <c r="E1190" s="788" t="s">
        <v>3655</v>
      </c>
      <c r="F1190" s="789">
        <v>283</v>
      </c>
    </row>
    <row r="1191" ht="18" customHeight="1" spans="1:6">
      <c r="A1191" s="782"/>
      <c r="B1191" s="782"/>
      <c r="C1191" s="802"/>
      <c r="D1191" s="782">
        <v>2210106</v>
      </c>
      <c r="E1191" s="788" t="s">
        <v>3656</v>
      </c>
      <c r="F1191" s="789">
        <v>0</v>
      </c>
    </row>
    <row r="1192" ht="18" customHeight="1" spans="1:6">
      <c r="A1192" s="782"/>
      <c r="B1192" s="782"/>
      <c r="C1192" s="802"/>
      <c r="D1192" s="782">
        <v>2210107</v>
      </c>
      <c r="E1192" s="788" t="s">
        <v>3657</v>
      </c>
      <c r="F1192" s="789">
        <v>0</v>
      </c>
    </row>
    <row r="1193" ht="18" customHeight="1" spans="1:6">
      <c r="A1193" s="782"/>
      <c r="B1193" s="782"/>
      <c r="C1193" s="802"/>
      <c r="D1193" s="782">
        <v>2210108</v>
      </c>
      <c r="E1193" s="788" t="s">
        <v>3658</v>
      </c>
      <c r="F1193" s="789">
        <v>1600</v>
      </c>
    </row>
    <row r="1194" ht="18" customHeight="1" spans="1:6">
      <c r="A1194" s="782"/>
      <c r="B1194" s="782"/>
      <c r="C1194" s="802"/>
      <c r="D1194" s="782">
        <v>2210109</v>
      </c>
      <c r="E1194" s="788" t="s">
        <v>3659</v>
      </c>
      <c r="F1194" s="789">
        <v>0</v>
      </c>
    </row>
    <row r="1195" ht="18" customHeight="1" spans="1:6">
      <c r="A1195" s="782"/>
      <c r="B1195" s="782"/>
      <c r="C1195" s="802"/>
      <c r="D1195" s="782">
        <v>2210110</v>
      </c>
      <c r="E1195" s="788" t="s">
        <v>3368</v>
      </c>
      <c r="F1195" s="789">
        <v>828</v>
      </c>
    </row>
    <row r="1196" ht="18" customHeight="1" spans="1:6">
      <c r="A1196" s="782"/>
      <c r="B1196" s="782"/>
      <c r="C1196" s="802"/>
      <c r="D1196" s="782">
        <v>2210199</v>
      </c>
      <c r="E1196" s="788" t="s">
        <v>3660</v>
      </c>
      <c r="F1196" s="789">
        <v>0</v>
      </c>
    </row>
    <row r="1197" ht="18" customHeight="1" spans="1:6">
      <c r="A1197" s="782"/>
      <c r="B1197" s="782"/>
      <c r="C1197" s="802"/>
      <c r="D1197" s="782">
        <v>22102</v>
      </c>
      <c r="E1197" s="783" t="s">
        <v>3661</v>
      </c>
      <c r="F1197" s="784">
        <f>SUM(F1198:F1200)</f>
        <v>6437</v>
      </c>
    </row>
    <row r="1198" ht="18" customHeight="1" spans="1:6">
      <c r="A1198" s="782"/>
      <c r="B1198" s="782"/>
      <c r="C1198" s="802"/>
      <c r="D1198" s="782">
        <v>2210201</v>
      </c>
      <c r="E1198" s="788" t="s">
        <v>3662</v>
      </c>
      <c r="F1198" s="789">
        <v>6437</v>
      </c>
    </row>
    <row r="1199" ht="18" customHeight="1" spans="1:6">
      <c r="A1199" s="782"/>
      <c r="B1199" s="782"/>
      <c r="C1199" s="802"/>
      <c r="D1199" s="782">
        <v>2210202</v>
      </c>
      <c r="E1199" s="788" t="s">
        <v>3663</v>
      </c>
      <c r="F1199" s="789">
        <v>0</v>
      </c>
    </row>
    <row r="1200" ht="18" customHeight="1" spans="1:6">
      <c r="A1200" s="782"/>
      <c r="B1200" s="782"/>
      <c r="C1200" s="802"/>
      <c r="D1200" s="782">
        <v>2210203</v>
      </c>
      <c r="E1200" s="788" t="s">
        <v>3664</v>
      </c>
      <c r="F1200" s="789">
        <v>0</v>
      </c>
    </row>
    <row r="1201" ht="18" customHeight="1" spans="1:6">
      <c r="A1201" s="782"/>
      <c r="B1201" s="782"/>
      <c r="C1201" s="802"/>
      <c r="D1201" s="782">
        <v>22103</v>
      </c>
      <c r="E1201" s="783" t="s">
        <v>3665</v>
      </c>
      <c r="F1201" s="784">
        <f>SUM(F1202:F1204)</f>
        <v>0</v>
      </c>
    </row>
    <row r="1202" ht="18" customHeight="1" spans="1:6">
      <c r="A1202" s="782"/>
      <c r="B1202" s="782"/>
      <c r="C1202" s="802"/>
      <c r="D1202" s="782">
        <v>2210301</v>
      </c>
      <c r="E1202" s="788" t="s">
        <v>3666</v>
      </c>
      <c r="F1202" s="789">
        <v>0</v>
      </c>
    </row>
    <row r="1203" ht="18" customHeight="1" spans="1:6">
      <c r="A1203" s="782"/>
      <c r="B1203" s="782"/>
      <c r="C1203" s="802"/>
      <c r="D1203" s="782">
        <v>2210302</v>
      </c>
      <c r="E1203" s="788" t="s">
        <v>3667</v>
      </c>
      <c r="F1203" s="789">
        <v>0</v>
      </c>
    </row>
    <row r="1204" ht="18" customHeight="1" spans="1:6">
      <c r="A1204" s="782"/>
      <c r="B1204" s="782"/>
      <c r="C1204" s="802"/>
      <c r="D1204" s="782">
        <v>2210399</v>
      </c>
      <c r="E1204" s="788" t="s">
        <v>3668</v>
      </c>
      <c r="F1204" s="789">
        <v>0</v>
      </c>
    </row>
    <row r="1205" ht="18" customHeight="1" spans="1:6">
      <c r="A1205" s="782"/>
      <c r="B1205" s="782"/>
      <c r="C1205" s="802"/>
      <c r="D1205" s="782">
        <v>222</v>
      </c>
      <c r="E1205" s="783" t="s">
        <v>3372</v>
      </c>
      <c r="F1205" s="784">
        <f>F1206+F1224+F1230+F1236</f>
        <v>122</v>
      </c>
    </row>
    <row r="1206" ht="18" customHeight="1" spans="1:6">
      <c r="A1206" s="782"/>
      <c r="B1206" s="782"/>
      <c r="C1206" s="802"/>
      <c r="D1206" s="782">
        <v>22201</v>
      </c>
      <c r="E1206" s="783" t="s">
        <v>3669</v>
      </c>
      <c r="F1206" s="784">
        <f>SUM(F1207:F1223)</f>
        <v>122</v>
      </c>
    </row>
    <row r="1207" ht="18" customHeight="1" spans="1:6">
      <c r="A1207" s="782"/>
      <c r="B1207" s="782"/>
      <c r="C1207" s="802"/>
      <c r="D1207" s="782">
        <v>2220101</v>
      </c>
      <c r="E1207" s="788" t="s">
        <v>1980</v>
      </c>
      <c r="F1207" s="789">
        <v>0</v>
      </c>
    </row>
    <row r="1208" ht="18" customHeight="1" spans="1:6">
      <c r="A1208" s="782"/>
      <c r="B1208" s="782"/>
      <c r="C1208" s="802"/>
      <c r="D1208" s="782">
        <v>2220102</v>
      </c>
      <c r="E1208" s="788" t="s">
        <v>1982</v>
      </c>
      <c r="F1208" s="789">
        <v>0</v>
      </c>
    </row>
    <row r="1209" ht="18" customHeight="1" spans="1:6">
      <c r="A1209" s="782"/>
      <c r="B1209" s="782"/>
      <c r="C1209" s="802"/>
      <c r="D1209" s="782">
        <v>2220103</v>
      </c>
      <c r="E1209" s="788" t="s">
        <v>1984</v>
      </c>
      <c r="F1209" s="789">
        <v>0</v>
      </c>
    </row>
    <row r="1210" ht="18" customHeight="1" spans="1:6">
      <c r="A1210" s="782"/>
      <c r="B1210" s="782"/>
      <c r="C1210" s="802"/>
      <c r="D1210" s="782">
        <v>2220104</v>
      </c>
      <c r="E1210" s="788" t="s">
        <v>3670</v>
      </c>
      <c r="F1210" s="789">
        <v>0</v>
      </c>
    </row>
    <row r="1211" ht="18" customHeight="1" spans="1:6">
      <c r="A1211" s="782"/>
      <c r="B1211" s="782"/>
      <c r="C1211" s="802"/>
      <c r="D1211" s="782">
        <v>2220105</v>
      </c>
      <c r="E1211" s="788" t="s">
        <v>3671</v>
      </c>
      <c r="F1211" s="789">
        <v>0</v>
      </c>
    </row>
    <row r="1212" ht="18" customHeight="1" spans="1:6">
      <c r="A1212" s="782"/>
      <c r="B1212" s="782"/>
      <c r="C1212" s="802"/>
      <c r="D1212" s="782">
        <v>2220106</v>
      </c>
      <c r="E1212" s="788" t="s">
        <v>3672</v>
      </c>
      <c r="F1212" s="789">
        <v>0</v>
      </c>
    </row>
    <row r="1213" ht="18" customHeight="1" spans="1:6">
      <c r="A1213" s="782"/>
      <c r="B1213" s="782"/>
      <c r="C1213" s="802"/>
      <c r="D1213" s="782">
        <v>2220107</v>
      </c>
      <c r="E1213" s="788" t="s">
        <v>3673</v>
      </c>
      <c r="F1213" s="789">
        <v>0</v>
      </c>
    </row>
    <row r="1214" ht="18" customHeight="1" spans="1:6">
      <c r="A1214" s="782"/>
      <c r="B1214" s="782"/>
      <c r="C1214" s="802"/>
      <c r="D1214" s="782">
        <v>2220112</v>
      </c>
      <c r="E1214" s="788" t="s">
        <v>3674</v>
      </c>
      <c r="F1214" s="789">
        <v>7</v>
      </c>
    </row>
    <row r="1215" ht="18" customHeight="1" spans="1:6">
      <c r="A1215" s="782"/>
      <c r="B1215" s="782"/>
      <c r="C1215" s="802"/>
      <c r="D1215" s="782">
        <v>2220113</v>
      </c>
      <c r="E1215" s="788" t="s">
        <v>3675</v>
      </c>
      <c r="F1215" s="789">
        <v>0</v>
      </c>
    </row>
    <row r="1216" ht="18" customHeight="1" spans="1:6">
      <c r="A1216" s="782"/>
      <c r="B1216" s="782"/>
      <c r="C1216" s="802"/>
      <c r="D1216" s="782">
        <v>2220114</v>
      </c>
      <c r="E1216" s="788" t="s">
        <v>3676</v>
      </c>
      <c r="F1216" s="789">
        <v>0</v>
      </c>
    </row>
    <row r="1217" ht="18" customHeight="1" spans="1:6">
      <c r="A1217" s="782"/>
      <c r="B1217" s="782"/>
      <c r="C1217" s="802"/>
      <c r="D1217" s="782">
        <v>2220115</v>
      </c>
      <c r="E1217" s="788" t="s">
        <v>3677</v>
      </c>
      <c r="F1217" s="789">
        <v>115</v>
      </c>
    </row>
    <row r="1218" ht="18" customHeight="1" spans="1:6">
      <c r="A1218" s="782"/>
      <c r="B1218" s="782"/>
      <c r="C1218" s="802"/>
      <c r="D1218" s="782">
        <v>2220118</v>
      </c>
      <c r="E1218" s="788" t="s">
        <v>3678</v>
      </c>
      <c r="F1218" s="789">
        <v>0</v>
      </c>
    </row>
    <row r="1219" ht="18" customHeight="1" spans="1:6">
      <c r="A1219" s="782"/>
      <c r="B1219" s="782"/>
      <c r="C1219" s="802"/>
      <c r="D1219" s="782">
        <v>2220119</v>
      </c>
      <c r="E1219" s="788" t="s">
        <v>3375</v>
      </c>
      <c r="F1219" s="789">
        <v>0</v>
      </c>
    </row>
    <row r="1220" ht="18" customHeight="1" spans="1:6">
      <c r="A1220" s="782"/>
      <c r="B1220" s="782"/>
      <c r="C1220" s="802"/>
      <c r="D1220" s="782">
        <v>2220120</v>
      </c>
      <c r="E1220" s="788" t="s">
        <v>3679</v>
      </c>
      <c r="F1220" s="789">
        <v>0</v>
      </c>
    </row>
    <row r="1221" ht="18" customHeight="1" spans="1:6">
      <c r="A1221" s="782"/>
      <c r="B1221" s="782"/>
      <c r="C1221" s="802"/>
      <c r="D1221" s="782">
        <v>2220121</v>
      </c>
      <c r="E1221" s="788" t="s">
        <v>3680</v>
      </c>
      <c r="F1221" s="789">
        <v>0</v>
      </c>
    </row>
    <row r="1222" ht="18" customHeight="1" spans="1:6">
      <c r="A1222" s="782"/>
      <c r="B1222" s="782"/>
      <c r="C1222" s="802"/>
      <c r="D1222" s="782">
        <v>2220150</v>
      </c>
      <c r="E1222" s="788" t="s">
        <v>1998</v>
      </c>
      <c r="F1222" s="789">
        <v>0</v>
      </c>
    </row>
    <row r="1223" ht="18" customHeight="1" spans="1:6">
      <c r="A1223" s="782"/>
      <c r="B1223" s="782"/>
      <c r="C1223" s="802"/>
      <c r="D1223" s="782">
        <v>2220199</v>
      </c>
      <c r="E1223" s="788" t="s">
        <v>3681</v>
      </c>
      <c r="F1223" s="789">
        <v>0</v>
      </c>
    </row>
    <row r="1224" ht="18" customHeight="1" spans="1:6">
      <c r="A1224" s="782"/>
      <c r="B1224" s="782"/>
      <c r="C1224" s="802"/>
      <c r="D1224" s="782">
        <v>22203</v>
      </c>
      <c r="E1224" s="783" t="s">
        <v>3682</v>
      </c>
      <c r="F1224" s="784">
        <f>SUM(F1225:F1229)</f>
        <v>0</v>
      </c>
    </row>
    <row r="1225" ht="18" customHeight="1" spans="1:6">
      <c r="A1225" s="782"/>
      <c r="B1225" s="782"/>
      <c r="C1225" s="802"/>
      <c r="D1225" s="782">
        <v>2220301</v>
      </c>
      <c r="E1225" s="788" t="s">
        <v>3683</v>
      </c>
      <c r="F1225" s="789">
        <v>0</v>
      </c>
    </row>
    <row r="1226" ht="18" customHeight="1" spans="1:6">
      <c r="A1226" s="782"/>
      <c r="B1226" s="782"/>
      <c r="C1226" s="802"/>
      <c r="D1226" s="782">
        <v>2220303</v>
      </c>
      <c r="E1226" s="788" t="s">
        <v>3684</v>
      </c>
      <c r="F1226" s="789">
        <v>0</v>
      </c>
    </row>
    <row r="1227" ht="18" customHeight="1" spans="1:6">
      <c r="A1227" s="782"/>
      <c r="B1227" s="782"/>
      <c r="C1227" s="802"/>
      <c r="D1227" s="782">
        <v>2220304</v>
      </c>
      <c r="E1227" s="788" t="s">
        <v>3685</v>
      </c>
      <c r="F1227" s="789">
        <v>0</v>
      </c>
    </row>
    <row r="1228" ht="18" customHeight="1" spans="1:6">
      <c r="A1228" s="782"/>
      <c r="B1228" s="782"/>
      <c r="C1228" s="802"/>
      <c r="D1228" s="782">
        <v>2220305</v>
      </c>
      <c r="E1228" s="788" t="s">
        <v>3686</v>
      </c>
      <c r="F1228" s="789">
        <v>0</v>
      </c>
    </row>
    <row r="1229" ht="18" customHeight="1" spans="1:6">
      <c r="A1229" s="782"/>
      <c r="B1229" s="782"/>
      <c r="C1229" s="802"/>
      <c r="D1229" s="782">
        <v>2220399</v>
      </c>
      <c r="E1229" s="788" t="s">
        <v>3688</v>
      </c>
      <c r="F1229" s="789">
        <v>0</v>
      </c>
    </row>
    <row r="1230" ht="18" customHeight="1" spans="1:6">
      <c r="A1230" s="782"/>
      <c r="B1230" s="782"/>
      <c r="C1230" s="802"/>
      <c r="D1230" s="782">
        <v>22204</v>
      </c>
      <c r="E1230" s="783" t="s">
        <v>3689</v>
      </c>
      <c r="F1230" s="784">
        <f>SUM(F1231:F1235)</f>
        <v>0</v>
      </c>
    </row>
    <row r="1231" ht="18" customHeight="1" spans="1:6">
      <c r="A1231" s="782"/>
      <c r="B1231" s="782"/>
      <c r="C1231" s="802"/>
      <c r="D1231" s="782">
        <v>2220401</v>
      </c>
      <c r="E1231" s="788" t="s">
        <v>3690</v>
      </c>
      <c r="F1231" s="789">
        <v>0</v>
      </c>
    </row>
    <row r="1232" ht="18" customHeight="1" spans="1:6">
      <c r="A1232" s="782"/>
      <c r="B1232" s="782"/>
      <c r="C1232" s="802"/>
      <c r="D1232" s="782">
        <v>2220402</v>
      </c>
      <c r="E1232" s="788" t="s">
        <v>3691</v>
      </c>
      <c r="F1232" s="789">
        <v>0</v>
      </c>
    </row>
    <row r="1233" ht="18" customHeight="1" spans="1:6">
      <c r="A1233" s="782"/>
      <c r="B1233" s="782"/>
      <c r="C1233" s="802"/>
      <c r="D1233" s="782">
        <v>2220403</v>
      </c>
      <c r="E1233" s="788" t="s">
        <v>3692</v>
      </c>
      <c r="F1233" s="789">
        <v>0</v>
      </c>
    </row>
    <row r="1234" ht="18" customHeight="1" spans="1:6">
      <c r="A1234" s="782"/>
      <c r="B1234" s="782"/>
      <c r="C1234" s="802"/>
      <c r="D1234" s="782">
        <v>2220404</v>
      </c>
      <c r="E1234" s="788" t="s">
        <v>3693</v>
      </c>
      <c r="F1234" s="789">
        <v>0</v>
      </c>
    </row>
    <row r="1235" ht="18" customHeight="1" spans="1:6">
      <c r="A1235" s="782"/>
      <c r="B1235" s="782"/>
      <c r="C1235" s="802"/>
      <c r="D1235" s="782">
        <v>2220499</v>
      </c>
      <c r="E1235" s="788" t="s">
        <v>3694</v>
      </c>
      <c r="F1235" s="789">
        <v>0</v>
      </c>
    </row>
    <row r="1236" ht="18" customHeight="1" spans="1:6">
      <c r="A1236" s="782"/>
      <c r="B1236" s="782"/>
      <c r="C1236" s="802"/>
      <c r="D1236" s="782">
        <v>22205</v>
      </c>
      <c r="E1236" s="783" t="s">
        <v>3695</v>
      </c>
      <c r="F1236" s="784">
        <f>SUM(F1237:F1248)</f>
        <v>0</v>
      </c>
    </row>
    <row r="1237" ht="18" customHeight="1" spans="1:6">
      <c r="A1237" s="782"/>
      <c r="B1237" s="782"/>
      <c r="C1237" s="802"/>
      <c r="D1237" s="782">
        <v>2220501</v>
      </c>
      <c r="E1237" s="788" t="s">
        <v>3696</v>
      </c>
      <c r="F1237" s="789">
        <v>0</v>
      </c>
    </row>
    <row r="1238" ht="18" customHeight="1" spans="1:6">
      <c r="A1238" s="782"/>
      <c r="B1238" s="782"/>
      <c r="C1238" s="802"/>
      <c r="D1238" s="782">
        <v>2220502</v>
      </c>
      <c r="E1238" s="788" t="s">
        <v>3697</v>
      </c>
      <c r="F1238" s="789">
        <v>0</v>
      </c>
    </row>
    <row r="1239" ht="18" customHeight="1" spans="1:6">
      <c r="A1239" s="782"/>
      <c r="B1239" s="782"/>
      <c r="C1239" s="802"/>
      <c r="D1239" s="782">
        <v>2220503</v>
      </c>
      <c r="E1239" s="788" t="s">
        <v>3698</v>
      </c>
      <c r="F1239" s="789">
        <v>0</v>
      </c>
    </row>
    <row r="1240" ht="18" customHeight="1" spans="1:6">
      <c r="A1240" s="782"/>
      <c r="B1240" s="782"/>
      <c r="C1240" s="802"/>
      <c r="D1240" s="782">
        <v>2220504</v>
      </c>
      <c r="E1240" s="788" t="s">
        <v>3699</v>
      </c>
      <c r="F1240" s="789">
        <v>0</v>
      </c>
    </row>
    <row r="1241" ht="18" customHeight="1" spans="1:6">
      <c r="A1241" s="782"/>
      <c r="B1241" s="782"/>
      <c r="C1241" s="802"/>
      <c r="D1241" s="782">
        <v>2220505</v>
      </c>
      <c r="E1241" s="788" t="s">
        <v>3700</v>
      </c>
      <c r="F1241" s="789">
        <v>0</v>
      </c>
    </row>
    <row r="1242" ht="18" customHeight="1" spans="1:6">
      <c r="A1242" s="782"/>
      <c r="B1242" s="782"/>
      <c r="C1242" s="802"/>
      <c r="D1242" s="782">
        <v>2220506</v>
      </c>
      <c r="E1242" s="788" t="s">
        <v>3701</v>
      </c>
      <c r="F1242" s="789">
        <v>0</v>
      </c>
    </row>
    <row r="1243" ht="18" customHeight="1" spans="1:6">
      <c r="A1243" s="782"/>
      <c r="B1243" s="782"/>
      <c r="C1243" s="802"/>
      <c r="D1243" s="782">
        <v>2220507</v>
      </c>
      <c r="E1243" s="788" t="s">
        <v>3702</v>
      </c>
      <c r="F1243" s="789">
        <v>0</v>
      </c>
    </row>
    <row r="1244" ht="18" customHeight="1" spans="1:6">
      <c r="A1244" s="782"/>
      <c r="B1244" s="782"/>
      <c r="C1244" s="802"/>
      <c r="D1244" s="782">
        <v>2220508</v>
      </c>
      <c r="E1244" s="788" t="s">
        <v>3703</v>
      </c>
      <c r="F1244" s="789">
        <v>0</v>
      </c>
    </row>
    <row r="1245" ht="18" customHeight="1" spans="1:6">
      <c r="A1245" s="782"/>
      <c r="B1245" s="782"/>
      <c r="C1245" s="802"/>
      <c r="D1245" s="782">
        <v>2220509</v>
      </c>
      <c r="E1245" s="788" t="s">
        <v>3704</v>
      </c>
      <c r="F1245" s="789">
        <v>0</v>
      </c>
    </row>
    <row r="1246" ht="18" customHeight="1" spans="1:6">
      <c r="A1246" s="782"/>
      <c r="B1246" s="782"/>
      <c r="C1246" s="802"/>
      <c r="D1246" s="782">
        <v>2220510</v>
      </c>
      <c r="E1246" s="788" t="s">
        <v>3705</v>
      </c>
      <c r="F1246" s="789">
        <v>0</v>
      </c>
    </row>
    <row r="1247" ht="18" customHeight="1" spans="1:6">
      <c r="A1247" s="782"/>
      <c r="B1247" s="782"/>
      <c r="C1247" s="802"/>
      <c r="D1247" s="782">
        <v>2220511</v>
      </c>
      <c r="E1247" s="788" t="s">
        <v>3706</v>
      </c>
      <c r="F1247" s="789">
        <v>0</v>
      </c>
    </row>
    <row r="1248" ht="18" customHeight="1" spans="1:6">
      <c r="A1248" s="782"/>
      <c r="B1248" s="782"/>
      <c r="C1248" s="802"/>
      <c r="D1248" s="782">
        <v>2220599</v>
      </c>
      <c r="E1248" s="788" t="s">
        <v>3707</v>
      </c>
      <c r="F1248" s="789">
        <v>0</v>
      </c>
    </row>
    <row r="1249" ht="18" customHeight="1" spans="1:6">
      <c r="A1249" s="782"/>
      <c r="B1249" s="782"/>
      <c r="C1249" s="802"/>
      <c r="D1249" s="782">
        <v>224</v>
      </c>
      <c r="E1249" s="783" t="s">
        <v>3379</v>
      </c>
      <c r="F1249" s="784">
        <f>F1250+F1261+F1268+F1276+F1289+F1293+F1297</f>
        <v>2242</v>
      </c>
    </row>
    <row r="1250" ht="18" customHeight="1" spans="1:6">
      <c r="A1250" s="782"/>
      <c r="B1250" s="782"/>
      <c r="C1250" s="802"/>
      <c r="D1250" s="782">
        <v>22401</v>
      </c>
      <c r="E1250" s="783" t="s">
        <v>3708</v>
      </c>
      <c r="F1250" s="784">
        <f>SUM(F1251:F1260)</f>
        <v>462</v>
      </c>
    </row>
    <row r="1251" ht="18" customHeight="1" spans="1:6">
      <c r="A1251" s="782"/>
      <c r="B1251" s="782"/>
      <c r="C1251" s="802"/>
      <c r="D1251" s="782">
        <v>2240101</v>
      </c>
      <c r="E1251" s="788" t="s">
        <v>1980</v>
      </c>
      <c r="F1251" s="789">
        <v>379</v>
      </c>
    </row>
    <row r="1252" ht="18" customHeight="1" spans="1:6">
      <c r="A1252" s="782"/>
      <c r="B1252" s="782"/>
      <c r="C1252" s="802"/>
      <c r="D1252" s="782">
        <v>2240102</v>
      </c>
      <c r="E1252" s="788" t="s">
        <v>1982</v>
      </c>
      <c r="F1252" s="789">
        <v>17</v>
      </c>
    </row>
    <row r="1253" ht="18" customHeight="1" spans="1:6">
      <c r="A1253" s="782"/>
      <c r="B1253" s="782"/>
      <c r="C1253" s="802"/>
      <c r="D1253" s="782">
        <v>2240103</v>
      </c>
      <c r="E1253" s="788" t="s">
        <v>1984</v>
      </c>
      <c r="F1253" s="789">
        <v>0</v>
      </c>
    </row>
    <row r="1254" ht="18" customHeight="1" spans="1:6">
      <c r="A1254" s="782"/>
      <c r="B1254" s="782"/>
      <c r="C1254" s="802"/>
      <c r="D1254" s="782">
        <v>2240104</v>
      </c>
      <c r="E1254" s="788" t="s">
        <v>3709</v>
      </c>
      <c r="F1254" s="789">
        <v>17</v>
      </c>
    </row>
    <row r="1255" ht="18" customHeight="1" spans="1:6">
      <c r="A1255" s="782"/>
      <c r="B1255" s="782"/>
      <c r="C1255" s="802"/>
      <c r="D1255" s="782">
        <v>2240105</v>
      </c>
      <c r="E1255" s="788" t="s">
        <v>3710</v>
      </c>
      <c r="F1255" s="789">
        <v>0</v>
      </c>
    </row>
    <row r="1256" ht="18" customHeight="1" spans="1:6">
      <c r="A1256" s="782"/>
      <c r="B1256" s="782"/>
      <c r="C1256" s="802"/>
      <c r="D1256" s="782">
        <v>2240106</v>
      </c>
      <c r="E1256" s="788" t="s">
        <v>3711</v>
      </c>
      <c r="F1256" s="789">
        <v>0</v>
      </c>
    </row>
    <row r="1257" ht="18" customHeight="1" spans="1:6">
      <c r="A1257" s="782"/>
      <c r="B1257" s="782"/>
      <c r="C1257" s="802"/>
      <c r="D1257" s="782">
        <v>2240108</v>
      </c>
      <c r="E1257" s="788" t="s">
        <v>3712</v>
      </c>
      <c r="F1257" s="789">
        <v>40</v>
      </c>
    </row>
    <row r="1258" ht="18" customHeight="1" spans="1:6">
      <c r="A1258" s="782"/>
      <c r="B1258" s="782"/>
      <c r="C1258" s="802"/>
      <c r="D1258" s="782">
        <v>2240109</v>
      </c>
      <c r="E1258" s="788" t="s">
        <v>3713</v>
      </c>
      <c r="F1258" s="789">
        <v>9</v>
      </c>
    </row>
    <row r="1259" ht="18" customHeight="1" spans="1:6">
      <c r="A1259" s="782"/>
      <c r="B1259" s="782"/>
      <c r="C1259" s="802"/>
      <c r="D1259" s="782">
        <v>2240150</v>
      </c>
      <c r="E1259" s="788" t="s">
        <v>1998</v>
      </c>
      <c r="F1259" s="789">
        <v>0</v>
      </c>
    </row>
    <row r="1260" ht="18" customHeight="1" spans="1:6">
      <c r="A1260" s="782"/>
      <c r="B1260" s="782"/>
      <c r="C1260" s="802"/>
      <c r="D1260" s="782">
        <v>2240199</v>
      </c>
      <c r="E1260" s="788" t="s">
        <v>3714</v>
      </c>
      <c r="F1260" s="789">
        <v>0</v>
      </c>
    </row>
    <row r="1261" ht="18" customHeight="1" spans="1:6">
      <c r="A1261" s="782"/>
      <c r="B1261" s="782"/>
      <c r="C1261" s="802"/>
      <c r="D1261" s="782">
        <v>22402</v>
      </c>
      <c r="E1261" s="783" t="s">
        <v>3715</v>
      </c>
      <c r="F1261" s="784">
        <f>SUM(F1262:F1267)</f>
        <v>878</v>
      </c>
    </row>
    <row r="1262" ht="18" customHeight="1" spans="1:6">
      <c r="A1262" s="782"/>
      <c r="B1262" s="782"/>
      <c r="C1262" s="802"/>
      <c r="D1262" s="782">
        <v>2240201</v>
      </c>
      <c r="E1262" s="788" t="s">
        <v>1980</v>
      </c>
      <c r="F1262" s="789">
        <v>828</v>
      </c>
    </row>
    <row r="1263" ht="18" customHeight="1" spans="1:6">
      <c r="A1263" s="782"/>
      <c r="B1263" s="782"/>
      <c r="C1263" s="802"/>
      <c r="D1263" s="782">
        <v>2240202</v>
      </c>
      <c r="E1263" s="788" t="s">
        <v>1982</v>
      </c>
      <c r="F1263" s="789">
        <v>0</v>
      </c>
    </row>
    <row r="1264" ht="18" customHeight="1" spans="1:6">
      <c r="A1264" s="782"/>
      <c r="B1264" s="782"/>
      <c r="C1264" s="802"/>
      <c r="D1264" s="782">
        <v>2240203</v>
      </c>
      <c r="E1264" s="788" t="s">
        <v>1984</v>
      </c>
      <c r="F1264" s="789">
        <v>0</v>
      </c>
    </row>
    <row r="1265" ht="18" customHeight="1" spans="1:6">
      <c r="A1265" s="782"/>
      <c r="B1265" s="782"/>
      <c r="C1265" s="802"/>
      <c r="D1265" s="782">
        <v>2240204</v>
      </c>
      <c r="E1265" s="788" t="s">
        <v>3716</v>
      </c>
      <c r="F1265" s="789">
        <v>50</v>
      </c>
    </row>
    <row r="1266" ht="18" customHeight="1" spans="1:6">
      <c r="A1266" s="782"/>
      <c r="B1266" s="782"/>
      <c r="C1266" s="802"/>
      <c r="D1266" s="782">
        <v>2240250</v>
      </c>
      <c r="E1266" s="788" t="s">
        <v>1998</v>
      </c>
      <c r="F1266" s="789">
        <v>0</v>
      </c>
    </row>
    <row r="1267" ht="18" customHeight="1" spans="1:6">
      <c r="A1267" s="782"/>
      <c r="B1267" s="782"/>
      <c r="C1267" s="802"/>
      <c r="D1267" s="782">
        <v>2240299</v>
      </c>
      <c r="E1267" s="788" t="s">
        <v>3717</v>
      </c>
      <c r="F1267" s="789">
        <v>0</v>
      </c>
    </row>
    <row r="1268" ht="18" customHeight="1" spans="1:6">
      <c r="A1268" s="782"/>
      <c r="B1268" s="782"/>
      <c r="C1268" s="802"/>
      <c r="D1268" s="782">
        <v>22404</v>
      </c>
      <c r="E1268" s="783" t="s">
        <v>3718</v>
      </c>
      <c r="F1268" s="784">
        <f>SUM(F1269:F1275)</f>
        <v>0</v>
      </c>
    </row>
    <row r="1269" ht="18" customHeight="1" spans="1:6">
      <c r="A1269" s="782"/>
      <c r="B1269" s="782"/>
      <c r="C1269" s="802"/>
      <c r="D1269" s="782">
        <v>2240401</v>
      </c>
      <c r="E1269" s="788" t="s">
        <v>1980</v>
      </c>
      <c r="F1269" s="789">
        <v>0</v>
      </c>
    </row>
    <row r="1270" ht="18" customHeight="1" spans="1:6">
      <c r="A1270" s="782"/>
      <c r="B1270" s="782"/>
      <c r="C1270" s="802"/>
      <c r="D1270" s="782">
        <v>2240402</v>
      </c>
      <c r="E1270" s="788" t="s">
        <v>1982</v>
      </c>
      <c r="F1270" s="789">
        <v>0</v>
      </c>
    </row>
    <row r="1271" ht="18" customHeight="1" spans="1:6">
      <c r="A1271" s="782"/>
      <c r="B1271" s="782"/>
      <c r="C1271" s="802"/>
      <c r="D1271" s="782">
        <v>2240403</v>
      </c>
      <c r="E1271" s="788" t="s">
        <v>1984</v>
      </c>
      <c r="F1271" s="789">
        <v>0</v>
      </c>
    </row>
    <row r="1272" ht="18" customHeight="1" spans="1:6">
      <c r="A1272" s="782"/>
      <c r="B1272" s="782"/>
      <c r="C1272" s="802"/>
      <c r="D1272" s="782">
        <v>2240404</v>
      </c>
      <c r="E1272" s="788" t="s">
        <v>3719</v>
      </c>
      <c r="F1272" s="789">
        <v>0</v>
      </c>
    </row>
    <row r="1273" ht="18" customHeight="1" spans="1:6">
      <c r="A1273" s="782"/>
      <c r="B1273" s="782"/>
      <c r="C1273" s="802"/>
      <c r="D1273" s="782">
        <v>2240405</v>
      </c>
      <c r="E1273" s="788" t="s">
        <v>3720</v>
      </c>
      <c r="F1273" s="789">
        <v>0</v>
      </c>
    </row>
    <row r="1274" ht="18" customHeight="1" spans="1:6">
      <c r="A1274" s="782"/>
      <c r="B1274" s="782"/>
      <c r="C1274" s="802"/>
      <c r="D1274" s="782">
        <v>2240450</v>
      </c>
      <c r="E1274" s="788" t="s">
        <v>1998</v>
      </c>
      <c r="F1274" s="789">
        <v>0</v>
      </c>
    </row>
    <row r="1275" ht="18" customHeight="1" spans="1:6">
      <c r="A1275" s="782"/>
      <c r="B1275" s="782"/>
      <c r="C1275" s="802"/>
      <c r="D1275" s="782">
        <v>2240499</v>
      </c>
      <c r="E1275" s="788" t="s">
        <v>3721</v>
      </c>
      <c r="F1275" s="789">
        <v>0</v>
      </c>
    </row>
    <row r="1276" ht="18" customHeight="1" spans="1:6">
      <c r="A1276" s="782"/>
      <c r="B1276" s="782"/>
      <c r="C1276" s="802"/>
      <c r="D1276" s="782">
        <v>22405</v>
      </c>
      <c r="E1276" s="783" t="s">
        <v>3722</v>
      </c>
      <c r="F1276" s="784">
        <f>SUM(F1277:F1288)</f>
        <v>129</v>
      </c>
    </row>
    <row r="1277" ht="18" customHeight="1" spans="1:6">
      <c r="A1277" s="782"/>
      <c r="B1277" s="782"/>
      <c r="C1277" s="802"/>
      <c r="D1277" s="782">
        <v>2240501</v>
      </c>
      <c r="E1277" s="788" t="s">
        <v>1980</v>
      </c>
      <c r="F1277" s="789">
        <v>0</v>
      </c>
    </row>
    <row r="1278" ht="18" customHeight="1" spans="1:6">
      <c r="A1278" s="782"/>
      <c r="B1278" s="782"/>
      <c r="C1278" s="802"/>
      <c r="D1278" s="782">
        <v>2240502</v>
      </c>
      <c r="E1278" s="788" t="s">
        <v>1982</v>
      </c>
      <c r="F1278" s="789">
        <v>0</v>
      </c>
    </row>
    <row r="1279" ht="18" customHeight="1" spans="1:6">
      <c r="A1279" s="782"/>
      <c r="B1279" s="782"/>
      <c r="C1279" s="802"/>
      <c r="D1279" s="782">
        <v>2240503</v>
      </c>
      <c r="E1279" s="788" t="s">
        <v>1984</v>
      </c>
      <c r="F1279" s="789">
        <v>0</v>
      </c>
    </row>
    <row r="1280" ht="18" customHeight="1" spans="1:6">
      <c r="A1280" s="782"/>
      <c r="B1280" s="782"/>
      <c r="C1280" s="802"/>
      <c r="D1280" s="782">
        <v>2240504</v>
      </c>
      <c r="E1280" s="788" t="s">
        <v>3723</v>
      </c>
      <c r="F1280" s="789">
        <v>0</v>
      </c>
    </row>
    <row r="1281" ht="18" customHeight="1" spans="1:6">
      <c r="A1281" s="782"/>
      <c r="B1281" s="782"/>
      <c r="C1281" s="802"/>
      <c r="D1281" s="782">
        <v>2240505</v>
      </c>
      <c r="E1281" s="788" t="s">
        <v>3724</v>
      </c>
      <c r="F1281" s="789">
        <v>3</v>
      </c>
    </row>
    <row r="1282" ht="18" customHeight="1" spans="1:6">
      <c r="A1282" s="782"/>
      <c r="B1282" s="782"/>
      <c r="C1282" s="802"/>
      <c r="D1282" s="782">
        <v>2240506</v>
      </c>
      <c r="E1282" s="788" t="s">
        <v>3725</v>
      </c>
      <c r="F1282" s="789">
        <v>0</v>
      </c>
    </row>
    <row r="1283" ht="18" customHeight="1" spans="1:6">
      <c r="A1283" s="782"/>
      <c r="B1283" s="782"/>
      <c r="C1283" s="802"/>
      <c r="D1283" s="782">
        <v>2240507</v>
      </c>
      <c r="E1283" s="788" t="s">
        <v>3726</v>
      </c>
      <c r="F1283" s="789">
        <v>33</v>
      </c>
    </row>
    <row r="1284" ht="18" customHeight="1" spans="1:6">
      <c r="A1284" s="782"/>
      <c r="B1284" s="782"/>
      <c r="C1284" s="802"/>
      <c r="D1284" s="782">
        <v>2240508</v>
      </c>
      <c r="E1284" s="788" t="s">
        <v>3727</v>
      </c>
      <c r="F1284" s="789">
        <v>0</v>
      </c>
    </row>
    <row r="1285" ht="18" customHeight="1" spans="1:6">
      <c r="A1285" s="782"/>
      <c r="B1285" s="782"/>
      <c r="C1285" s="802"/>
      <c r="D1285" s="782">
        <v>2240509</v>
      </c>
      <c r="E1285" s="788" t="s">
        <v>3728</v>
      </c>
      <c r="F1285" s="789">
        <v>0</v>
      </c>
    </row>
    <row r="1286" ht="18" customHeight="1" spans="1:6">
      <c r="A1286" s="782"/>
      <c r="B1286" s="782"/>
      <c r="C1286" s="802"/>
      <c r="D1286" s="782">
        <v>2240510</v>
      </c>
      <c r="E1286" s="788" t="s">
        <v>3729</v>
      </c>
      <c r="F1286" s="789">
        <v>0</v>
      </c>
    </row>
    <row r="1287" ht="18" customHeight="1" spans="1:6">
      <c r="A1287" s="782"/>
      <c r="B1287" s="782"/>
      <c r="C1287" s="802"/>
      <c r="D1287" s="782">
        <v>2240550</v>
      </c>
      <c r="E1287" s="788" t="s">
        <v>3730</v>
      </c>
      <c r="F1287" s="789">
        <v>93</v>
      </c>
    </row>
    <row r="1288" ht="18" customHeight="1" spans="1:6">
      <c r="A1288" s="782"/>
      <c r="B1288" s="782"/>
      <c r="C1288" s="802"/>
      <c r="D1288" s="782">
        <v>2240599</v>
      </c>
      <c r="E1288" s="788" t="s">
        <v>3731</v>
      </c>
      <c r="F1288" s="789">
        <v>0</v>
      </c>
    </row>
    <row r="1289" ht="18" customHeight="1" spans="1:6">
      <c r="A1289" s="782"/>
      <c r="B1289" s="782"/>
      <c r="C1289" s="802"/>
      <c r="D1289" s="782">
        <v>22406</v>
      </c>
      <c r="E1289" s="783" t="s">
        <v>3732</v>
      </c>
      <c r="F1289" s="784">
        <f>SUM(F1290:F1292)</f>
        <v>450</v>
      </c>
    </row>
    <row r="1290" ht="18" customHeight="1" spans="1:6">
      <c r="A1290" s="782"/>
      <c r="B1290" s="782"/>
      <c r="C1290" s="802"/>
      <c r="D1290" s="782">
        <v>2240601</v>
      </c>
      <c r="E1290" s="788" t="s">
        <v>3733</v>
      </c>
      <c r="F1290" s="789">
        <v>450</v>
      </c>
    </row>
    <row r="1291" ht="18" customHeight="1" spans="1:6">
      <c r="A1291" s="782"/>
      <c r="B1291" s="782"/>
      <c r="C1291" s="802"/>
      <c r="D1291" s="782">
        <v>2240602</v>
      </c>
      <c r="E1291" s="788" t="s">
        <v>3734</v>
      </c>
      <c r="F1291" s="789">
        <v>0</v>
      </c>
    </row>
    <row r="1292" ht="18" customHeight="1" spans="1:6">
      <c r="A1292" s="782"/>
      <c r="B1292" s="782"/>
      <c r="C1292" s="802"/>
      <c r="D1292" s="782">
        <v>2240699</v>
      </c>
      <c r="E1292" s="788" t="s">
        <v>3735</v>
      </c>
      <c r="F1292" s="789">
        <v>0</v>
      </c>
    </row>
    <row r="1293" ht="18" customHeight="1" spans="1:6">
      <c r="A1293" s="782"/>
      <c r="B1293" s="782"/>
      <c r="C1293" s="802"/>
      <c r="D1293" s="782">
        <v>22407</v>
      </c>
      <c r="E1293" s="783" t="s">
        <v>3736</v>
      </c>
      <c r="F1293" s="784">
        <f>SUM(F1294:F1296)</f>
        <v>323</v>
      </c>
    </row>
    <row r="1294" ht="18" customHeight="1" spans="1:6">
      <c r="A1294" s="782"/>
      <c r="B1294" s="782"/>
      <c r="C1294" s="802"/>
      <c r="D1294" s="782">
        <v>2240703</v>
      </c>
      <c r="E1294" s="788" t="s">
        <v>3737</v>
      </c>
      <c r="F1294" s="789">
        <v>323</v>
      </c>
    </row>
    <row r="1295" ht="18" customHeight="1" spans="1:6">
      <c r="A1295" s="782"/>
      <c r="B1295" s="782"/>
      <c r="C1295" s="802"/>
      <c r="D1295" s="782">
        <v>2240704</v>
      </c>
      <c r="E1295" s="788" t="s">
        <v>3738</v>
      </c>
      <c r="F1295" s="789">
        <v>0</v>
      </c>
    </row>
    <row r="1296" ht="18" customHeight="1" spans="1:6">
      <c r="A1296" s="782"/>
      <c r="B1296" s="782"/>
      <c r="C1296" s="802"/>
      <c r="D1296" s="782">
        <v>2240799</v>
      </c>
      <c r="E1296" s="788" t="s">
        <v>3739</v>
      </c>
      <c r="F1296" s="789">
        <v>0</v>
      </c>
    </row>
    <row r="1297" ht="18" customHeight="1" spans="1:6">
      <c r="A1297" s="782"/>
      <c r="B1297" s="782"/>
      <c r="C1297" s="802"/>
      <c r="D1297" s="782">
        <v>22499</v>
      </c>
      <c r="E1297" s="783" t="s">
        <v>3740</v>
      </c>
      <c r="F1297" s="784">
        <f t="shared" ref="F1297:F1300" si="2">F1298</f>
        <v>0</v>
      </c>
    </row>
    <row r="1298" ht="18" customHeight="1" spans="1:6">
      <c r="A1298" s="782"/>
      <c r="B1298" s="782"/>
      <c r="C1298" s="802"/>
      <c r="D1298" s="782">
        <v>2249999</v>
      </c>
      <c r="E1298" s="788" t="s">
        <v>3741</v>
      </c>
      <c r="F1298" s="789">
        <v>0</v>
      </c>
    </row>
    <row r="1299" ht="18" customHeight="1" spans="1:6">
      <c r="A1299" s="782"/>
      <c r="B1299" s="782"/>
      <c r="C1299" s="802"/>
      <c r="D1299" s="782">
        <v>229</v>
      </c>
      <c r="E1299" s="783" t="s">
        <v>3742</v>
      </c>
      <c r="F1299" s="786">
        <f t="shared" si="2"/>
        <v>0</v>
      </c>
    </row>
    <row r="1300" ht="18" customHeight="1" spans="1:6">
      <c r="A1300" s="782"/>
      <c r="B1300" s="782"/>
      <c r="C1300" s="802"/>
      <c r="D1300" s="782">
        <v>22999</v>
      </c>
      <c r="E1300" s="783" t="s">
        <v>3612</v>
      </c>
      <c r="F1300" s="784">
        <f t="shared" si="2"/>
        <v>0</v>
      </c>
    </row>
    <row r="1301" ht="18" customHeight="1" spans="1:6">
      <c r="A1301" s="782"/>
      <c r="B1301" s="782"/>
      <c r="C1301" s="802"/>
      <c r="D1301" s="782">
        <v>2299999</v>
      </c>
      <c r="E1301" s="788" t="s">
        <v>2370</v>
      </c>
      <c r="F1301" s="789">
        <v>0</v>
      </c>
    </row>
    <row r="1302" ht="18" customHeight="1" spans="1:6">
      <c r="A1302" s="782"/>
      <c r="B1302" s="782"/>
      <c r="C1302" s="802"/>
      <c r="D1302" s="782">
        <v>232</v>
      </c>
      <c r="E1302" s="783" t="s">
        <v>3743</v>
      </c>
      <c r="F1302" s="784">
        <f>SUM(F1303:F1304,F1309)</f>
        <v>3185</v>
      </c>
    </row>
    <row r="1303" ht="18" customHeight="1" spans="1:6">
      <c r="A1303" s="782"/>
      <c r="B1303" s="782"/>
      <c r="C1303" s="802"/>
      <c r="D1303" s="782">
        <v>23201</v>
      </c>
      <c r="E1303" s="783" t="s">
        <v>3744</v>
      </c>
      <c r="F1303" s="789">
        <v>0</v>
      </c>
    </row>
    <row r="1304" ht="18" customHeight="1" spans="1:6">
      <c r="A1304" s="782"/>
      <c r="B1304" s="782"/>
      <c r="C1304" s="802"/>
      <c r="D1304" s="782">
        <v>23202</v>
      </c>
      <c r="E1304" s="783" t="s">
        <v>3746</v>
      </c>
      <c r="F1304" s="786">
        <f>SUM(F1305:F1308)</f>
        <v>0</v>
      </c>
    </row>
    <row r="1305" ht="18" customHeight="1" spans="1:6">
      <c r="A1305" s="782"/>
      <c r="B1305" s="782"/>
      <c r="C1305" s="802"/>
      <c r="D1305" s="782">
        <v>2320201</v>
      </c>
      <c r="E1305" s="788" t="s">
        <v>3747</v>
      </c>
      <c r="F1305" s="789">
        <v>0</v>
      </c>
    </row>
    <row r="1306" ht="18" customHeight="1" spans="1:6">
      <c r="A1306" s="782"/>
      <c r="B1306" s="782"/>
      <c r="C1306" s="802"/>
      <c r="D1306" s="782">
        <v>2320202</v>
      </c>
      <c r="E1306" s="788" t="s">
        <v>3748</v>
      </c>
      <c r="F1306" s="791">
        <v>0</v>
      </c>
    </row>
    <row r="1307" ht="18" customHeight="1" spans="1:6">
      <c r="A1307" s="782"/>
      <c r="B1307" s="782"/>
      <c r="C1307" s="802"/>
      <c r="D1307" s="782">
        <v>2320203</v>
      </c>
      <c r="E1307" s="788" t="s">
        <v>3749</v>
      </c>
      <c r="F1307" s="789">
        <v>0</v>
      </c>
    </row>
    <row r="1308" ht="18" customHeight="1" spans="1:6">
      <c r="A1308" s="782"/>
      <c r="B1308" s="782"/>
      <c r="C1308" s="802"/>
      <c r="D1308" s="782">
        <v>2320299</v>
      </c>
      <c r="E1308" s="788" t="s">
        <v>3750</v>
      </c>
      <c r="F1308" s="789">
        <v>0</v>
      </c>
    </row>
    <row r="1309" ht="18" customHeight="1" spans="1:6">
      <c r="A1309" s="782"/>
      <c r="B1309" s="782"/>
      <c r="C1309" s="802"/>
      <c r="D1309" s="782">
        <v>23203</v>
      </c>
      <c r="E1309" s="783" t="s">
        <v>3751</v>
      </c>
      <c r="F1309" s="784">
        <f>SUM(F1310:F1313)</f>
        <v>3185</v>
      </c>
    </row>
    <row r="1310" ht="18" customHeight="1" spans="1:6">
      <c r="A1310" s="782"/>
      <c r="B1310" s="782"/>
      <c r="C1310" s="802"/>
      <c r="D1310" s="782">
        <v>2320301</v>
      </c>
      <c r="E1310" s="788" t="s">
        <v>3752</v>
      </c>
      <c r="F1310" s="789">
        <v>3185</v>
      </c>
    </row>
    <row r="1311" ht="18" customHeight="1" spans="1:6">
      <c r="A1311" s="782"/>
      <c r="B1311" s="782"/>
      <c r="C1311" s="802"/>
      <c r="D1311" s="782">
        <v>2320302</v>
      </c>
      <c r="E1311" s="788" t="s">
        <v>3753</v>
      </c>
      <c r="F1311" s="790">
        <v>0</v>
      </c>
    </row>
    <row r="1312" ht="18" customHeight="1" spans="1:6">
      <c r="A1312" s="782"/>
      <c r="B1312" s="782"/>
      <c r="C1312" s="802"/>
      <c r="D1312" s="782">
        <v>2320303</v>
      </c>
      <c r="E1312" s="788" t="s">
        <v>3754</v>
      </c>
      <c r="F1312" s="789">
        <v>0</v>
      </c>
    </row>
    <row r="1313" ht="18" customHeight="1" spans="1:6">
      <c r="A1313" s="782"/>
      <c r="B1313" s="782"/>
      <c r="C1313" s="802"/>
      <c r="D1313" s="782">
        <v>2320399</v>
      </c>
      <c r="E1313" s="788" t="s">
        <v>3755</v>
      </c>
      <c r="F1313" s="791">
        <v>0</v>
      </c>
    </row>
    <row r="1314" ht="18" customHeight="1" spans="1:6">
      <c r="A1314" s="782"/>
      <c r="B1314" s="782"/>
      <c r="C1314" s="802"/>
      <c r="D1314" s="782">
        <v>233</v>
      </c>
      <c r="E1314" s="783" t="s">
        <v>3756</v>
      </c>
      <c r="F1314" s="784">
        <f>SUM(F1315:F1317)</f>
        <v>66</v>
      </c>
    </row>
    <row r="1315" ht="18" customHeight="1" spans="1:6">
      <c r="A1315" s="782"/>
      <c r="B1315" s="782"/>
      <c r="C1315" s="802"/>
      <c r="D1315" s="782">
        <v>23301</v>
      </c>
      <c r="E1315" s="783" t="s">
        <v>3757</v>
      </c>
      <c r="F1315" s="789">
        <v>0</v>
      </c>
    </row>
    <row r="1316" ht="18" customHeight="1" spans="1:6">
      <c r="A1316" s="782"/>
      <c r="B1316" s="782"/>
      <c r="C1316" s="802"/>
      <c r="D1316" s="782">
        <v>23302</v>
      </c>
      <c r="E1316" s="783" t="s">
        <v>3759</v>
      </c>
      <c r="F1316" s="789">
        <v>0</v>
      </c>
    </row>
    <row r="1317" ht="18" customHeight="1" spans="1:6">
      <c r="A1317" s="782"/>
      <c r="B1317" s="782"/>
      <c r="C1317" s="802"/>
      <c r="D1317" s="782">
        <v>23303</v>
      </c>
      <c r="E1317" s="783" t="s">
        <v>3761</v>
      </c>
      <c r="F1317" s="789">
        <v>66</v>
      </c>
    </row>
    <row r="1318" ht="18" customHeight="1" spans="1:6">
      <c r="A1318" s="782"/>
      <c r="B1318" s="782"/>
      <c r="C1318" s="802"/>
      <c r="D1318" s="779"/>
      <c r="E1318" s="807"/>
      <c r="F1318" s="808"/>
    </row>
    <row r="1319" ht="18" customHeight="1" spans="1:6">
      <c r="A1319" s="782"/>
      <c r="B1319" s="782"/>
      <c r="C1319" s="802"/>
      <c r="D1319" s="782"/>
      <c r="E1319" s="783" t="s">
        <v>1703</v>
      </c>
      <c r="F1319" s="784">
        <f>F1320+F1328+F1344+F1356+F1367+F1425+F1449+F1493+F1498+F1501+F1528+F1545+F1562</f>
        <v>69603</v>
      </c>
    </row>
    <row r="1320" ht="18" customHeight="1" spans="1:6">
      <c r="A1320" s="782"/>
      <c r="B1320" s="782"/>
      <c r="C1320" s="802"/>
      <c r="D1320" s="782">
        <v>206</v>
      </c>
      <c r="E1320" s="783" t="s">
        <v>699</v>
      </c>
      <c r="F1320" s="784">
        <f>F1321</f>
        <v>0</v>
      </c>
    </row>
    <row r="1321" ht="18" customHeight="1" spans="1:6">
      <c r="A1321" s="782"/>
      <c r="B1321" s="782"/>
      <c r="C1321" s="802"/>
      <c r="D1321" s="782">
        <v>20610</v>
      </c>
      <c r="E1321" s="783" t="s">
        <v>3763</v>
      </c>
      <c r="F1321" s="784">
        <f>SUM(F1322:F1327)</f>
        <v>0</v>
      </c>
    </row>
    <row r="1322" ht="18" customHeight="1" spans="1:6">
      <c r="A1322" s="782"/>
      <c r="B1322" s="782"/>
      <c r="C1322" s="802"/>
      <c r="D1322" s="782">
        <v>2061001</v>
      </c>
      <c r="E1322" s="788" t="s">
        <v>3764</v>
      </c>
      <c r="F1322" s="789">
        <v>0</v>
      </c>
    </row>
    <row r="1323" ht="18" customHeight="1" spans="1:6">
      <c r="A1323" s="782"/>
      <c r="B1323" s="782"/>
      <c r="C1323" s="802"/>
      <c r="D1323" s="782">
        <v>2061002</v>
      </c>
      <c r="E1323" s="788" t="s">
        <v>3765</v>
      </c>
      <c r="F1323" s="789">
        <v>0</v>
      </c>
    </row>
    <row r="1324" ht="18" customHeight="1" spans="1:6">
      <c r="A1324" s="782"/>
      <c r="B1324" s="782"/>
      <c r="C1324" s="802"/>
      <c r="D1324" s="782">
        <v>2061003</v>
      </c>
      <c r="E1324" s="788" t="s">
        <v>3766</v>
      </c>
      <c r="F1324" s="789">
        <v>0</v>
      </c>
    </row>
    <row r="1325" ht="18" customHeight="1" spans="1:6">
      <c r="A1325" s="782"/>
      <c r="B1325" s="782"/>
      <c r="C1325" s="802"/>
      <c r="D1325" s="782">
        <v>2061004</v>
      </c>
      <c r="E1325" s="788" t="s">
        <v>3767</v>
      </c>
      <c r="F1325" s="789">
        <v>0</v>
      </c>
    </row>
    <row r="1326" ht="18" customHeight="1" spans="1:6">
      <c r="A1326" s="782"/>
      <c r="B1326" s="782"/>
      <c r="C1326" s="802"/>
      <c r="D1326" s="782">
        <v>2061005</v>
      </c>
      <c r="E1326" s="788" t="s">
        <v>3768</v>
      </c>
      <c r="F1326" s="789">
        <v>0</v>
      </c>
    </row>
    <row r="1327" ht="18" customHeight="1" spans="1:6">
      <c r="A1327" s="782"/>
      <c r="B1327" s="782"/>
      <c r="C1327" s="802"/>
      <c r="D1327" s="782">
        <v>2061099</v>
      </c>
      <c r="E1327" s="788" t="s">
        <v>3769</v>
      </c>
      <c r="F1327" s="789">
        <v>0</v>
      </c>
    </row>
    <row r="1328" ht="18" customHeight="1" spans="1:6">
      <c r="A1328" s="782"/>
      <c r="B1328" s="782"/>
      <c r="C1328" s="802"/>
      <c r="D1328" s="782">
        <v>207</v>
      </c>
      <c r="E1328" s="783" t="s">
        <v>803</v>
      </c>
      <c r="F1328" s="784">
        <f>F1329+F1335+F1341</f>
        <v>1</v>
      </c>
    </row>
    <row r="1329" ht="18" customHeight="1" spans="1:6">
      <c r="A1329" s="782"/>
      <c r="B1329" s="782"/>
      <c r="C1329" s="802"/>
      <c r="D1329" s="782">
        <v>20707</v>
      </c>
      <c r="E1329" s="783" t="s">
        <v>3770</v>
      </c>
      <c r="F1329" s="784">
        <f>SUM(F1330:F1334)</f>
        <v>1</v>
      </c>
    </row>
    <row r="1330" ht="18" customHeight="1" spans="1:6">
      <c r="A1330" s="782"/>
      <c r="B1330" s="782"/>
      <c r="C1330" s="802"/>
      <c r="D1330" s="782">
        <v>2070701</v>
      </c>
      <c r="E1330" s="788" t="s">
        <v>3771</v>
      </c>
      <c r="F1330" s="789">
        <v>1</v>
      </c>
    </row>
    <row r="1331" ht="18" customHeight="1" spans="1:6">
      <c r="A1331" s="782"/>
      <c r="B1331" s="782"/>
      <c r="C1331" s="802"/>
      <c r="D1331" s="782">
        <v>2070702</v>
      </c>
      <c r="E1331" s="788" t="s">
        <v>3772</v>
      </c>
      <c r="F1331" s="789">
        <v>0</v>
      </c>
    </row>
    <row r="1332" ht="18" customHeight="1" spans="1:6">
      <c r="A1332" s="782"/>
      <c r="B1332" s="782"/>
      <c r="C1332" s="802"/>
      <c r="D1332" s="782">
        <v>2070703</v>
      </c>
      <c r="E1332" s="788" t="s">
        <v>3773</v>
      </c>
      <c r="F1332" s="789">
        <v>0</v>
      </c>
    </row>
    <row r="1333" ht="18" customHeight="1" spans="1:6">
      <c r="A1333" s="782"/>
      <c r="B1333" s="782"/>
      <c r="C1333" s="802"/>
      <c r="D1333" s="782">
        <v>2070704</v>
      </c>
      <c r="E1333" s="788" t="s">
        <v>3774</v>
      </c>
      <c r="F1333" s="789">
        <v>0</v>
      </c>
    </row>
    <row r="1334" ht="18" customHeight="1" spans="1:6">
      <c r="A1334" s="782"/>
      <c r="B1334" s="782"/>
      <c r="C1334" s="802"/>
      <c r="D1334" s="782">
        <v>2070799</v>
      </c>
      <c r="E1334" s="788" t="s">
        <v>3775</v>
      </c>
      <c r="F1334" s="789">
        <v>0</v>
      </c>
    </row>
    <row r="1335" ht="18" customHeight="1" spans="1:6">
      <c r="A1335" s="782"/>
      <c r="B1335" s="782"/>
      <c r="C1335" s="802"/>
      <c r="D1335" s="782">
        <v>20709</v>
      </c>
      <c r="E1335" s="783" t="s">
        <v>3776</v>
      </c>
      <c r="F1335" s="784">
        <f>SUM(F1336:F1340)</f>
        <v>0</v>
      </c>
    </row>
    <row r="1336" ht="18" customHeight="1" spans="1:6">
      <c r="A1336" s="782"/>
      <c r="B1336" s="782"/>
      <c r="C1336" s="802"/>
      <c r="D1336" s="782">
        <v>2070901</v>
      </c>
      <c r="E1336" s="788" t="s">
        <v>3777</v>
      </c>
      <c r="F1336" s="789">
        <v>0</v>
      </c>
    </row>
    <row r="1337" ht="18" customHeight="1" spans="1:6">
      <c r="A1337" s="782"/>
      <c r="B1337" s="782"/>
      <c r="C1337" s="802"/>
      <c r="D1337" s="782">
        <v>2070902</v>
      </c>
      <c r="E1337" s="788" t="s">
        <v>3778</v>
      </c>
      <c r="F1337" s="789">
        <v>0</v>
      </c>
    </row>
    <row r="1338" ht="18" customHeight="1" spans="1:6">
      <c r="A1338" s="782"/>
      <c r="B1338" s="782"/>
      <c r="C1338" s="802"/>
      <c r="D1338" s="782">
        <v>2070903</v>
      </c>
      <c r="E1338" s="788" t="s">
        <v>3779</v>
      </c>
      <c r="F1338" s="789">
        <v>0</v>
      </c>
    </row>
    <row r="1339" ht="18" customHeight="1" spans="1:6">
      <c r="A1339" s="782"/>
      <c r="B1339" s="782"/>
      <c r="C1339" s="802"/>
      <c r="D1339" s="782">
        <v>2070904</v>
      </c>
      <c r="E1339" s="788" t="s">
        <v>3780</v>
      </c>
      <c r="F1339" s="789">
        <v>0</v>
      </c>
    </row>
    <row r="1340" ht="18" customHeight="1" spans="1:6">
      <c r="A1340" s="782"/>
      <c r="B1340" s="782"/>
      <c r="C1340" s="802"/>
      <c r="D1340" s="782">
        <v>2070999</v>
      </c>
      <c r="E1340" s="788" t="s">
        <v>3781</v>
      </c>
      <c r="F1340" s="789">
        <v>0</v>
      </c>
    </row>
    <row r="1341" ht="18" customHeight="1" spans="1:6">
      <c r="A1341" s="782"/>
      <c r="B1341" s="782"/>
      <c r="C1341" s="802"/>
      <c r="D1341" s="782">
        <v>20710</v>
      </c>
      <c r="E1341" s="783" t="s">
        <v>3782</v>
      </c>
      <c r="F1341" s="784">
        <f>SUM(F1342:F1343)</f>
        <v>0</v>
      </c>
    </row>
    <row r="1342" ht="18" customHeight="1" spans="1:6">
      <c r="A1342" s="782"/>
      <c r="B1342" s="782"/>
      <c r="C1342" s="802"/>
      <c r="D1342" s="782">
        <v>2071001</v>
      </c>
      <c r="E1342" s="788" t="s">
        <v>3783</v>
      </c>
      <c r="F1342" s="789">
        <v>0</v>
      </c>
    </row>
    <row r="1343" ht="18" customHeight="1" spans="1:6">
      <c r="A1343" s="782"/>
      <c r="B1343" s="782"/>
      <c r="C1343" s="802"/>
      <c r="D1343" s="782">
        <v>2071099</v>
      </c>
      <c r="E1343" s="788" t="s">
        <v>3784</v>
      </c>
      <c r="F1343" s="789">
        <v>0</v>
      </c>
    </row>
    <row r="1344" ht="18" customHeight="1" spans="1:6">
      <c r="A1344" s="782"/>
      <c r="B1344" s="782"/>
      <c r="C1344" s="802"/>
      <c r="D1344" s="782">
        <v>208</v>
      </c>
      <c r="E1344" s="783" t="s">
        <v>2848</v>
      </c>
      <c r="F1344" s="784">
        <f>F1345+F1349+F1353</f>
        <v>784</v>
      </c>
    </row>
    <row r="1345" ht="18" customHeight="1" spans="1:6">
      <c r="A1345" s="782"/>
      <c r="B1345" s="782"/>
      <c r="C1345" s="802"/>
      <c r="D1345" s="782">
        <v>20822</v>
      </c>
      <c r="E1345" s="783" t="s">
        <v>3850</v>
      </c>
      <c r="F1345" s="784">
        <f>SUM(F1346:F1348)</f>
        <v>784</v>
      </c>
    </row>
    <row r="1346" ht="18" customHeight="1" spans="1:6">
      <c r="A1346" s="782"/>
      <c r="B1346" s="782"/>
      <c r="C1346" s="802"/>
      <c r="D1346" s="782">
        <v>2082201</v>
      </c>
      <c r="E1346" s="788" t="s">
        <v>3851</v>
      </c>
      <c r="F1346" s="789">
        <v>283</v>
      </c>
    </row>
    <row r="1347" ht="18" customHeight="1" spans="1:6">
      <c r="A1347" s="782"/>
      <c r="B1347" s="782"/>
      <c r="C1347" s="802"/>
      <c r="D1347" s="782">
        <v>2082202</v>
      </c>
      <c r="E1347" s="788" t="s">
        <v>3834</v>
      </c>
      <c r="F1347" s="789">
        <v>501</v>
      </c>
    </row>
    <row r="1348" ht="18" customHeight="1" spans="1:6">
      <c r="A1348" s="782"/>
      <c r="B1348" s="782"/>
      <c r="C1348" s="802"/>
      <c r="D1348" s="782">
        <v>2082299</v>
      </c>
      <c r="E1348" s="788" t="s">
        <v>3852</v>
      </c>
      <c r="F1348" s="789">
        <v>0</v>
      </c>
    </row>
    <row r="1349" ht="18" customHeight="1" spans="1:6">
      <c r="A1349" s="782"/>
      <c r="B1349" s="782"/>
      <c r="C1349" s="802"/>
      <c r="D1349" s="782">
        <v>20823</v>
      </c>
      <c r="E1349" s="783" t="s">
        <v>3853</v>
      </c>
      <c r="F1349" s="784">
        <f>SUM(F1350:F1352)</f>
        <v>0</v>
      </c>
    </row>
    <row r="1350" ht="18" customHeight="1" spans="1:6">
      <c r="A1350" s="782"/>
      <c r="B1350" s="782"/>
      <c r="C1350" s="802"/>
      <c r="D1350" s="782">
        <v>2082301</v>
      </c>
      <c r="E1350" s="788" t="s">
        <v>3851</v>
      </c>
      <c r="F1350" s="789">
        <v>0</v>
      </c>
    </row>
    <row r="1351" ht="18" customHeight="1" spans="1:6">
      <c r="A1351" s="782"/>
      <c r="B1351" s="782"/>
      <c r="C1351" s="802"/>
      <c r="D1351" s="782">
        <v>2082302</v>
      </c>
      <c r="E1351" s="788" t="s">
        <v>3834</v>
      </c>
      <c r="F1351" s="789">
        <v>0</v>
      </c>
    </row>
    <row r="1352" ht="18" customHeight="1" spans="1:6">
      <c r="A1352" s="782"/>
      <c r="B1352" s="782"/>
      <c r="C1352" s="802"/>
      <c r="D1352" s="782">
        <v>2082399</v>
      </c>
      <c r="E1352" s="788" t="s">
        <v>3854</v>
      </c>
      <c r="F1352" s="789">
        <v>0</v>
      </c>
    </row>
    <row r="1353" ht="18" customHeight="1" spans="1:6">
      <c r="A1353" s="782"/>
      <c r="B1353" s="782"/>
      <c r="C1353" s="802"/>
      <c r="D1353" s="782">
        <v>20829</v>
      </c>
      <c r="E1353" s="783" t="s">
        <v>3855</v>
      </c>
      <c r="F1353" s="784">
        <f>SUM(F1354:F1355)</f>
        <v>0</v>
      </c>
    </row>
    <row r="1354" ht="18" customHeight="1" spans="1:6">
      <c r="A1354" s="782"/>
      <c r="B1354" s="782"/>
      <c r="C1354" s="802"/>
      <c r="D1354" s="782">
        <v>2082901</v>
      </c>
      <c r="E1354" s="788" t="s">
        <v>3834</v>
      </c>
      <c r="F1354" s="789">
        <v>0</v>
      </c>
    </row>
    <row r="1355" ht="18" customHeight="1" spans="1:6">
      <c r="A1355" s="782"/>
      <c r="B1355" s="782"/>
      <c r="C1355" s="802"/>
      <c r="D1355" s="782">
        <v>2082999</v>
      </c>
      <c r="E1355" s="788" t="s">
        <v>3856</v>
      </c>
      <c r="F1355" s="789">
        <v>0</v>
      </c>
    </row>
    <row r="1356" ht="18" customHeight="1" spans="1:6">
      <c r="A1356" s="782"/>
      <c r="B1356" s="782"/>
      <c r="C1356" s="802"/>
      <c r="D1356" s="782">
        <v>211</v>
      </c>
      <c r="E1356" s="783" t="s">
        <v>3233</v>
      </c>
      <c r="F1356" s="784">
        <f>F1357+F1362</f>
        <v>0</v>
      </c>
    </row>
    <row r="1357" ht="18" customHeight="1" spans="1:6">
      <c r="A1357" s="782"/>
      <c r="B1357" s="782"/>
      <c r="C1357" s="802"/>
      <c r="D1357" s="782">
        <v>21160</v>
      </c>
      <c r="E1357" s="783" t="s">
        <v>3785</v>
      </c>
      <c r="F1357" s="784">
        <f>SUM(F1358:F1361)</f>
        <v>0</v>
      </c>
    </row>
    <row r="1358" ht="18" customHeight="1" spans="1:6">
      <c r="A1358" s="782"/>
      <c r="B1358" s="782"/>
      <c r="C1358" s="802"/>
      <c r="D1358" s="782">
        <v>2116001</v>
      </c>
      <c r="E1358" s="788" t="s">
        <v>3786</v>
      </c>
      <c r="F1358" s="789">
        <v>0</v>
      </c>
    </row>
    <row r="1359" ht="18" customHeight="1" spans="1:6">
      <c r="A1359" s="782"/>
      <c r="B1359" s="782"/>
      <c r="C1359" s="802"/>
      <c r="D1359" s="782">
        <v>2116002</v>
      </c>
      <c r="E1359" s="788" t="s">
        <v>3787</v>
      </c>
      <c r="F1359" s="789">
        <v>0</v>
      </c>
    </row>
    <row r="1360" ht="18" customHeight="1" spans="1:6">
      <c r="A1360" s="782"/>
      <c r="B1360" s="782"/>
      <c r="C1360" s="802"/>
      <c r="D1360" s="782">
        <v>2116003</v>
      </c>
      <c r="E1360" s="788" t="s">
        <v>3788</v>
      </c>
      <c r="F1360" s="789">
        <v>0</v>
      </c>
    </row>
    <row r="1361" ht="18" customHeight="1" spans="1:6">
      <c r="A1361" s="782"/>
      <c r="B1361" s="782"/>
      <c r="C1361" s="802"/>
      <c r="D1361" s="782">
        <v>2116099</v>
      </c>
      <c r="E1361" s="788" t="s">
        <v>3789</v>
      </c>
      <c r="F1361" s="789">
        <v>0</v>
      </c>
    </row>
    <row r="1362" ht="18" customHeight="1" spans="1:6">
      <c r="A1362" s="782"/>
      <c r="B1362" s="782"/>
      <c r="C1362" s="802"/>
      <c r="D1362" s="782">
        <v>21161</v>
      </c>
      <c r="E1362" s="783" t="s">
        <v>3790</v>
      </c>
      <c r="F1362" s="784">
        <f>SUM(F1363:F1366)</f>
        <v>0</v>
      </c>
    </row>
    <row r="1363" ht="18" customHeight="1" spans="1:6">
      <c r="A1363" s="782"/>
      <c r="B1363" s="782"/>
      <c r="C1363" s="802"/>
      <c r="D1363" s="782">
        <v>2116101</v>
      </c>
      <c r="E1363" s="788" t="s">
        <v>3791</v>
      </c>
      <c r="F1363" s="789">
        <v>0</v>
      </c>
    </row>
    <row r="1364" ht="18" customHeight="1" spans="1:6">
      <c r="A1364" s="782"/>
      <c r="B1364" s="782"/>
      <c r="C1364" s="802"/>
      <c r="D1364" s="782">
        <v>2116102</v>
      </c>
      <c r="E1364" s="788" t="s">
        <v>3792</v>
      </c>
      <c r="F1364" s="789">
        <v>0</v>
      </c>
    </row>
    <row r="1365" ht="18" customHeight="1" spans="1:6">
      <c r="A1365" s="782"/>
      <c r="B1365" s="782"/>
      <c r="C1365" s="802"/>
      <c r="D1365" s="782">
        <v>2116103</v>
      </c>
      <c r="E1365" s="788" t="s">
        <v>3793</v>
      </c>
      <c r="F1365" s="789">
        <v>0</v>
      </c>
    </row>
    <row r="1366" ht="18" customHeight="1" spans="1:6">
      <c r="A1366" s="782"/>
      <c r="B1366" s="782"/>
      <c r="C1366" s="802"/>
      <c r="D1366" s="782">
        <v>2116104</v>
      </c>
      <c r="E1366" s="788" t="s">
        <v>3794</v>
      </c>
      <c r="F1366" s="789">
        <v>0</v>
      </c>
    </row>
    <row r="1367" ht="18" customHeight="1" spans="1:6">
      <c r="A1367" s="782"/>
      <c r="B1367" s="782"/>
      <c r="C1367" s="802"/>
      <c r="D1367" s="782">
        <v>212</v>
      </c>
      <c r="E1367" s="783" t="s">
        <v>3346</v>
      </c>
      <c r="F1367" s="784">
        <f>F1368+F1384+F1388+F1389+F1395+F1399+F1403+F1407+F1413+F1416</f>
        <v>8604</v>
      </c>
    </row>
    <row r="1368" ht="18" customHeight="1" spans="1:6">
      <c r="A1368" s="782"/>
      <c r="B1368" s="782"/>
      <c r="C1368" s="802"/>
      <c r="D1368" s="782">
        <v>21208</v>
      </c>
      <c r="E1368" s="783" t="s">
        <v>3795</v>
      </c>
      <c r="F1368" s="784">
        <f>SUM(F1369:F1383)</f>
        <v>3404</v>
      </c>
    </row>
    <row r="1369" ht="18" customHeight="1" spans="1:6">
      <c r="A1369" s="782"/>
      <c r="B1369" s="782"/>
      <c r="C1369" s="802"/>
      <c r="D1369" s="782">
        <v>2120801</v>
      </c>
      <c r="E1369" s="788" t="s">
        <v>3796</v>
      </c>
      <c r="F1369" s="789">
        <v>71</v>
      </c>
    </row>
    <row r="1370" ht="18" customHeight="1" spans="1:6">
      <c r="A1370" s="782"/>
      <c r="B1370" s="782"/>
      <c r="C1370" s="802"/>
      <c r="D1370" s="782">
        <v>2120802</v>
      </c>
      <c r="E1370" s="788" t="s">
        <v>3797</v>
      </c>
      <c r="F1370" s="789">
        <v>25</v>
      </c>
    </row>
    <row r="1371" ht="18" customHeight="1" spans="1:6">
      <c r="A1371" s="782"/>
      <c r="B1371" s="782"/>
      <c r="C1371" s="802"/>
      <c r="D1371" s="782">
        <v>2120803</v>
      </c>
      <c r="E1371" s="788" t="s">
        <v>3798</v>
      </c>
      <c r="F1371" s="789">
        <v>0</v>
      </c>
    </row>
    <row r="1372" ht="18" customHeight="1" spans="1:6">
      <c r="A1372" s="782"/>
      <c r="B1372" s="782"/>
      <c r="C1372" s="802"/>
      <c r="D1372" s="782">
        <v>2120804</v>
      </c>
      <c r="E1372" s="788" t="s">
        <v>3799</v>
      </c>
      <c r="F1372" s="789">
        <v>489</v>
      </c>
    </row>
    <row r="1373" ht="18" customHeight="1" spans="1:6">
      <c r="A1373" s="782"/>
      <c r="B1373" s="782"/>
      <c r="C1373" s="802"/>
      <c r="D1373" s="782">
        <v>2120805</v>
      </c>
      <c r="E1373" s="788" t="s">
        <v>3800</v>
      </c>
      <c r="F1373" s="789">
        <v>375</v>
      </c>
    </row>
    <row r="1374" ht="18" customHeight="1" spans="1:6">
      <c r="A1374" s="782"/>
      <c r="B1374" s="782"/>
      <c r="C1374" s="802"/>
      <c r="D1374" s="782">
        <v>2120806</v>
      </c>
      <c r="E1374" s="788" t="s">
        <v>3801</v>
      </c>
      <c r="F1374" s="789">
        <v>0</v>
      </c>
    </row>
    <row r="1375" ht="18" customHeight="1" spans="1:6">
      <c r="A1375" s="782"/>
      <c r="B1375" s="782"/>
      <c r="C1375" s="802"/>
      <c r="D1375" s="782">
        <v>2120807</v>
      </c>
      <c r="E1375" s="788" t="s">
        <v>3802</v>
      </c>
      <c r="F1375" s="789">
        <v>0</v>
      </c>
    </row>
    <row r="1376" ht="18" customHeight="1" spans="1:6">
      <c r="A1376" s="782"/>
      <c r="B1376" s="782"/>
      <c r="C1376" s="802"/>
      <c r="D1376" s="782">
        <v>2120809</v>
      </c>
      <c r="E1376" s="788" t="s">
        <v>3803</v>
      </c>
      <c r="F1376" s="789">
        <v>0</v>
      </c>
    </row>
    <row r="1377" ht="18" customHeight="1" spans="1:6">
      <c r="A1377" s="782"/>
      <c r="B1377" s="782"/>
      <c r="C1377" s="802"/>
      <c r="D1377" s="782">
        <v>2120810</v>
      </c>
      <c r="E1377" s="788" t="s">
        <v>3804</v>
      </c>
      <c r="F1377" s="789">
        <v>945</v>
      </c>
    </row>
    <row r="1378" ht="18" customHeight="1" spans="1:6">
      <c r="A1378" s="782"/>
      <c r="B1378" s="782"/>
      <c r="C1378" s="802"/>
      <c r="D1378" s="782">
        <v>2120811</v>
      </c>
      <c r="E1378" s="788" t="s">
        <v>3805</v>
      </c>
      <c r="F1378" s="790">
        <v>0</v>
      </c>
    </row>
    <row r="1379" ht="18" customHeight="1" spans="1:6">
      <c r="A1379" s="782"/>
      <c r="B1379" s="782"/>
      <c r="C1379" s="802"/>
      <c r="D1379" s="782">
        <v>2120813</v>
      </c>
      <c r="E1379" s="788" t="s">
        <v>3657</v>
      </c>
      <c r="F1379" s="789">
        <v>0</v>
      </c>
    </row>
    <row r="1380" ht="18" customHeight="1" spans="1:6">
      <c r="A1380" s="782"/>
      <c r="B1380" s="782"/>
      <c r="C1380" s="802"/>
      <c r="D1380" s="782">
        <v>2120814</v>
      </c>
      <c r="E1380" s="788" t="s">
        <v>3806</v>
      </c>
      <c r="F1380" s="791">
        <v>1048</v>
      </c>
    </row>
    <row r="1381" ht="18" customHeight="1" spans="1:6">
      <c r="A1381" s="782"/>
      <c r="B1381" s="782"/>
      <c r="C1381" s="802"/>
      <c r="D1381" s="782">
        <v>2120815</v>
      </c>
      <c r="E1381" s="788" t="s">
        <v>3807</v>
      </c>
      <c r="F1381" s="791">
        <v>451</v>
      </c>
    </row>
    <row r="1382" ht="18" customHeight="1" spans="1:6">
      <c r="A1382" s="782"/>
      <c r="B1382" s="782"/>
      <c r="C1382" s="802"/>
      <c r="D1382" s="782">
        <v>2120816</v>
      </c>
      <c r="E1382" s="788" t="s">
        <v>3808</v>
      </c>
      <c r="F1382" s="789">
        <v>0</v>
      </c>
    </row>
    <row r="1383" ht="18" customHeight="1" spans="1:6">
      <c r="A1383" s="782"/>
      <c r="B1383" s="782"/>
      <c r="C1383" s="802"/>
      <c r="D1383" s="782">
        <v>2120899</v>
      </c>
      <c r="E1383" s="788" t="s">
        <v>3809</v>
      </c>
      <c r="F1383" s="789">
        <v>0</v>
      </c>
    </row>
    <row r="1384" ht="18" customHeight="1" spans="1:6">
      <c r="A1384" s="782"/>
      <c r="B1384" s="782"/>
      <c r="C1384" s="802"/>
      <c r="D1384" s="782">
        <v>21210</v>
      </c>
      <c r="E1384" s="783" t="s">
        <v>3810</v>
      </c>
      <c r="F1384" s="784">
        <f>SUM(F1385:F1387)</f>
        <v>0</v>
      </c>
    </row>
    <row r="1385" ht="18" customHeight="1" spans="1:6">
      <c r="A1385" s="782"/>
      <c r="B1385" s="782"/>
      <c r="C1385" s="802"/>
      <c r="D1385" s="782">
        <v>2121001</v>
      </c>
      <c r="E1385" s="788" t="s">
        <v>3796</v>
      </c>
      <c r="F1385" s="789">
        <v>0</v>
      </c>
    </row>
    <row r="1386" ht="18" customHeight="1" spans="1:6">
      <c r="A1386" s="782"/>
      <c r="B1386" s="782"/>
      <c r="C1386" s="802"/>
      <c r="D1386" s="782">
        <v>2121002</v>
      </c>
      <c r="E1386" s="788" t="s">
        <v>3797</v>
      </c>
      <c r="F1386" s="789">
        <v>0</v>
      </c>
    </row>
    <row r="1387" ht="18" customHeight="1" spans="1:6">
      <c r="A1387" s="782"/>
      <c r="B1387" s="782"/>
      <c r="C1387" s="802"/>
      <c r="D1387" s="782">
        <v>2121099</v>
      </c>
      <c r="E1387" s="788" t="s">
        <v>3811</v>
      </c>
      <c r="F1387" s="789">
        <v>0</v>
      </c>
    </row>
    <row r="1388" ht="18" customHeight="1" spans="1:6">
      <c r="A1388" s="782"/>
      <c r="B1388" s="782"/>
      <c r="C1388" s="802"/>
      <c r="D1388" s="782">
        <v>21211</v>
      </c>
      <c r="E1388" s="783" t="s">
        <v>3812</v>
      </c>
      <c r="F1388" s="789">
        <v>0</v>
      </c>
    </row>
    <row r="1389" ht="18" customHeight="1" spans="1:6">
      <c r="A1389" s="782"/>
      <c r="B1389" s="782"/>
      <c r="C1389" s="802"/>
      <c r="D1389" s="782">
        <v>21213</v>
      </c>
      <c r="E1389" s="783" t="s">
        <v>3813</v>
      </c>
      <c r="F1389" s="784">
        <f>SUM(F1390:F1394)</f>
        <v>0</v>
      </c>
    </row>
    <row r="1390" ht="18" customHeight="1" spans="1:6">
      <c r="A1390" s="782"/>
      <c r="B1390" s="782"/>
      <c r="C1390" s="802"/>
      <c r="D1390" s="782">
        <v>2121301</v>
      </c>
      <c r="E1390" s="788" t="s">
        <v>3814</v>
      </c>
      <c r="F1390" s="789">
        <v>0</v>
      </c>
    </row>
    <row r="1391" ht="18" customHeight="1" spans="1:6">
      <c r="A1391" s="782"/>
      <c r="B1391" s="782"/>
      <c r="C1391" s="802"/>
      <c r="D1391" s="782">
        <v>2121302</v>
      </c>
      <c r="E1391" s="788" t="s">
        <v>3815</v>
      </c>
      <c r="F1391" s="789">
        <v>0</v>
      </c>
    </row>
    <row r="1392" ht="18" customHeight="1" spans="1:6">
      <c r="A1392" s="782"/>
      <c r="B1392" s="782"/>
      <c r="C1392" s="802"/>
      <c r="D1392" s="782">
        <v>2121303</v>
      </c>
      <c r="E1392" s="788" t="s">
        <v>3816</v>
      </c>
      <c r="F1392" s="789">
        <v>0</v>
      </c>
    </row>
    <row r="1393" ht="18" customHeight="1" spans="1:6">
      <c r="A1393" s="782"/>
      <c r="B1393" s="782"/>
      <c r="C1393" s="802"/>
      <c r="D1393" s="782">
        <v>2121304</v>
      </c>
      <c r="E1393" s="788" t="s">
        <v>3817</v>
      </c>
      <c r="F1393" s="789">
        <v>0</v>
      </c>
    </row>
    <row r="1394" ht="18" customHeight="1" spans="1:6">
      <c r="A1394" s="782"/>
      <c r="B1394" s="782"/>
      <c r="C1394" s="802"/>
      <c r="D1394" s="782">
        <v>2121399</v>
      </c>
      <c r="E1394" s="788" t="s">
        <v>3818</v>
      </c>
      <c r="F1394" s="789">
        <v>0</v>
      </c>
    </row>
    <row r="1395" ht="18" customHeight="1" spans="1:6">
      <c r="A1395" s="782"/>
      <c r="B1395" s="782"/>
      <c r="C1395" s="802"/>
      <c r="D1395" s="782">
        <v>21214</v>
      </c>
      <c r="E1395" s="783" t="s">
        <v>3819</v>
      </c>
      <c r="F1395" s="784">
        <f>SUM(F1396:F1398)</f>
        <v>0</v>
      </c>
    </row>
    <row r="1396" ht="18" customHeight="1" spans="1:6">
      <c r="A1396" s="782"/>
      <c r="B1396" s="782"/>
      <c r="C1396" s="802"/>
      <c r="D1396" s="782">
        <v>2121401</v>
      </c>
      <c r="E1396" s="788" t="s">
        <v>3820</v>
      </c>
      <c r="F1396" s="789">
        <v>0</v>
      </c>
    </row>
    <row r="1397" ht="18" customHeight="1" spans="1:6">
      <c r="A1397" s="782"/>
      <c r="B1397" s="782"/>
      <c r="C1397" s="802"/>
      <c r="D1397" s="782">
        <v>2121402</v>
      </c>
      <c r="E1397" s="788" t="s">
        <v>3821</v>
      </c>
      <c r="F1397" s="789">
        <v>0</v>
      </c>
    </row>
    <row r="1398" ht="18" customHeight="1" spans="1:6">
      <c r="A1398" s="782"/>
      <c r="B1398" s="782"/>
      <c r="C1398" s="805"/>
      <c r="D1398" s="782">
        <v>2121499</v>
      </c>
      <c r="E1398" s="788" t="s">
        <v>3822</v>
      </c>
      <c r="F1398" s="789">
        <v>0</v>
      </c>
    </row>
    <row r="1399" ht="18" customHeight="1" spans="1:6">
      <c r="A1399" s="782"/>
      <c r="B1399" s="782"/>
      <c r="C1399" s="802"/>
      <c r="D1399" s="782">
        <v>21215</v>
      </c>
      <c r="E1399" s="783" t="s">
        <v>3823</v>
      </c>
      <c r="F1399" s="784">
        <f>SUM(F1400:F1402)</f>
        <v>0</v>
      </c>
    </row>
    <row r="1400" ht="18" customHeight="1" spans="1:6">
      <c r="A1400" s="782"/>
      <c r="B1400" s="782"/>
      <c r="C1400" s="802"/>
      <c r="D1400" s="782">
        <v>2121501</v>
      </c>
      <c r="E1400" s="788" t="s">
        <v>3796</v>
      </c>
      <c r="F1400" s="789">
        <v>0</v>
      </c>
    </row>
    <row r="1401" ht="18" customHeight="1" spans="1:6">
      <c r="A1401" s="782"/>
      <c r="B1401" s="782"/>
      <c r="C1401" s="802"/>
      <c r="D1401" s="782">
        <v>2121502</v>
      </c>
      <c r="E1401" s="788" t="s">
        <v>3797</v>
      </c>
      <c r="F1401" s="789">
        <v>0</v>
      </c>
    </row>
    <row r="1402" ht="18" customHeight="1" spans="1:6">
      <c r="A1402" s="782"/>
      <c r="B1402" s="782"/>
      <c r="C1402" s="802"/>
      <c r="D1402" s="782">
        <v>2121599</v>
      </c>
      <c r="E1402" s="788" t="s">
        <v>3824</v>
      </c>
      <c r="F1402" s="789">
        <v>0</v>
      </c>
    </row>
    <row r="1403" ht="18" customHeight="1" spans="1:6">
      <c r="A1403" s="782"/>
      <c r="B1403" s="782"/>
      <c r="C1403" s="802"/>
      <c r="D1403" s="782">
        <v>21216</v>
      </c>
      <c r="E1403" s="783" t="s">
        <v>3825</v>
      </c>
      <c r="F1403" s="784">
        <f>SUM(F1404:F1406)</f>
        <v>5200</v>
      </c>
    </row>
    <row r="1404" ht="18" customHeight="1" spans="1:6">
      <c r="A1404" s="782"/>
      <c r="B1404" s="782"/>
      <c r="C1404" s="802"/>
      <c r="D1404" s="782">
        <v>2121601</v>
      </c>
      <c r="E1404" s="788" t="s">
        <v>3796</v>
      </c>
      <c r="F1404" s="789">
        <v>0</v>
      </c>
    </row>
    <row r="1405" ht="18" customHeight="1" spans="1:6">
      <c r="A1405" s="782"/>
      <c r="B1405" s="782"/>
      <c r="C1405" s="802"/>
      <c r="D1405" s="782">
        <v>2121602</v>
      </c>
      <c r="E1405" s="788" t="s">
        <v>3797</v>
      </c>
      <c r="F1405" s="789">
        <v>0</v>
      </c>
    </row>
    <row r="1406" ht="18" customHeight="1" spans="1:6">
      <c r="A1406" s="782"/>
      <c r="B1406" s="782"/>
      <c r="C1406" s="802"/>
      <c r="D1406" s="782">
        <v>2121699</v>
      </c>
      <c r="E1406" s="788" t="s">
        <v>3826</v>
      </c>
      <c r="F1406" s="789">
        <v>5200</v>
      </c>
    </row>
    <row r="1407" ht="18" customHeight="1" spans="1:6">
      <c r="A1407" s="782"/>
      <c r="B1407" s="782"/>
      <c r="C1407" s="802"/>
      <c r="D1407" s="782">
        <v>21217</v>
      </c>
      <c r="E1407" s="783" t="s">
        <v>3827</v>
      </c>
      <c r="F1407" s="784">
        <f>SUM(F1408:F1412)</f>
        <v>0</v>
      </c>
    </row>
    <row r="1408" ht="18" customHeight="1" spans="1:6">
      <c r="A1408" s="782"/>
      <c r="B1408" s="782"/>
      <c r="C1408" s="802"/>
      <c r="D1408" s="782">
        <v>2121701</v>
      </c>
      <c r="E1408" s="788" t="s">
        <v>3814</v>
      </c>
      <c r="F1408" s="789">
        <v>0</v>
      </c>
    </row>
    <row r="1409" ht="18" customHeight="1" spans="1:6">
      <c r="A1409" s="782"/>
      <c r="B1409" s="782"/>
      <c r="C1409" s="802"/>
      <c r="D1409" s="782">
        <v>2121702</v>
      </c>
      <c r="E1409" s="788" t="s">
        <v>3815</v>
      </c>
      <c r="F1409" s="789">
        <v>0</v>
      </c>
    </row>
    <row r="1410" ht="18" customHeight="1" spans="1:6">
      <c r="A1410" s="782"/>
      <c r="B1410" s="782"/>
      <c r="C1410" s="802"/>
      <c r="D1410" s="782">
        <v>2121703</v>
      </c>
      <c r="E1410" s="788" t="s">
        <v>3816</v>
      </c>
      <c r="F1410" s="789">
        <v>0</v>
      </c>
    </row>
    <row r="1411" ht="18" customHeight="1" spans="1:6">
      <c r="A1411" s="782"/>
      <c r="B1411" s="782"/>
      <c r="C1411" s="802"/>
      <c r="D1411" s="782">
        <v>2121704</v>
      </c>
      <c r="E1411" s="788" t="s">
        <v>3817</v>
      </c>
      <c r="F1411" s="789">
        <v>0</v>
      </c>
    </row>
    <row r="1412" ht="18" customHeight="1" spans="1:6">
      <c r="A1412" s="782"/>
      <c r="B1412" s="782"/>
      <c r="C1412" s="802"/>
      <c r="D1412" s="782">
        <v>2121799</v>
      </c>
      <c r="E1412" s="788" t="s">
        <v>3828</v>
      </c>
      <c r="F1412" s="789">
        <v>0</v>
      </c>
    </row>
    <row r="1413" ht="18" customHeight="1" spans="1:6">
      <c r="A1413" s="782"/>
      <c r="B1413" s="782"/>
      <c r="C1413" s="802"/>
      <c r="D1413" s="782">
        <v>21218</v>
      </c>
      <c r="E1413" s="783" t="s">
        <v>3829</v>
      </c>
      <c r="F1413" s="784">
        <f>SUM(F1414:F1415)</f>
        <v>0</v>
      </c>
    </row>
    <row r="1414" ht="18" customHeight="1" spans="1:6">
      <c r="A1414" s="782"/>
      <c r="B1414" s="782"/>
      <c r="C1414" s="802"/>
      <c r="D1414" s="782">
        <v>2121801</v>
      </c>
      <c r="E1414" s="788" t="s">
        <v>3820</v>
      </c>
      <c r="F1414" s="789">
        <v>0</v>
      </c>
    </row>
    <row r="1415" ht="18" customHeight="1" spans="1:6">
      <c r="A1415" s="782"/>
      <c r="B1415" s="782"/>
      <c r="C1415" s="802"/>
      <c r="D1415" s="782">
        <v>2121899</v>
      </c>
      <c r="E1415" s="788" t="s">
        <v>3830</v>
      </c>
      <c r="F1415" s="789">
        <v>0</v>
      </c>
    </row>
    <row r="1416" ht="18" customHeight="1" spans="1:6">
      <c r="A1416" s="782"/>
      <c r="B1416" s="782"/>
      <c r="C1416" s="802"/>
      <c r="D1416" s="782">
        <v>21219</v>
      </c>
      <c r="E1416" s="783" t="s">
        <v>3831</v>
      </c>
      <c r="F1416" s="784">
        <f>SUM(F1417:F1424)</f>
        <v>0</v>
      </c>
    </row>
    <row r="1417" ht="18" customHeight="1" spans="1:6">
      <c r="A1417" s="782"/>
      <c r="B1417" s="782"/>
      <c r="C1417" s="802"/>
      <c r="D1417" s="782">
        <v>2121901</v>
      </c>
      <c r="E1417" s="788" t="s">
        <v>3796</v>
      </c>
      <c r="F1417" s="789">
        <v>0</v>
      </c>
    </row>
    <row r="1418" ht="18" customHeight="1" spans="1:6">
      <c r="A1418" s="782"/>
      <c r="B1418" s="782"/>
      <c r="C1418" s="802"/>
      <c r="D1418" s="782">
        <v>2121902</v>
      </c>
      <c r="E1418" s="788" t="s">
        <v>3797</v>
      </c>
      <c r="F1418" s="789">
        <v>0</v>
      </c>
    </row>
    <row r="1419" ht="18" customHeight="1" spans="1:6">
      <c r="A1419" s="782"/>
      <c r="B1419" s="782"/>
      <c r="C1419" s="802"/>
      <c r="D1419" s="782">
        <v>2121903</v>
      </c>
      <c r="E1419" s="788" t="s">
        <v>3798</v>
      </c>
      <c r="F1419" s="789">
        <v>0</v>
      </c>
    </row>
    <row r="1420" ht="18" customHeight="1" spans="1:6">
      <c r="A1420" s="782"/>
      <c r="B1420" s="782"/>
      <c r="C1420" s="802"/>
      <c r="D1420" s="782">
        <v>2121904</v>
      </c>
      <c r="E1420" s="788" t="s">
        <v>3799</v>
      </c>
      <c r="F1420" s="789">
        <v>0</v>
      </c>
    </row>
    <row r="1421" ht="18" customHeight="1" spans="1:6">
      <c r="A1421" s="782"/>
      <c r="B1421" s="782"/>
      <c r="C1421" s="802"/>
      <c r="D1421" s="782">
        <v>2121905</v>
      </c>
      <c r="E1421" s="788" t="s">
        <v>3802</v>
      </c>
      <c r="F1421" s="790">
        <v>0</v>
      </c>
    </row>
    <row r="1422" ht="18" customHeight="1" spans="1:6">
      <c r="A1422" s="782"/>
      <c r="B1422" s="782"/>
      <c r="C1422" s="802"/>
      <c r="D1422" s="782">
        <v>2121906</v>
      </c>
      <c r="E1422" s="788" t="s">
        <v>3804</v>
      </c>
      <c r="F1422" s="789">
        <v>0</v>
      </c>
    </row>
    <row r="1423" ht="18" customHeight="1" spans="1:6">
      <c r="A1423" s="782"/>
      <c r="B1423" s="782"/>
      <c r="C1423" s="802"/>
      <c r="D1423" s="782">
        <v>2121907</v>
      </c>
      <c r="E1423" s="788" t="s">
        <v>3805</v>
      </c>
      <c r="F1423" s="791">
        <v>0</v>
      </c>
    </row>
    <row r="1424" ht="18" customHeight="1" spans="1:6">
      <c r="A1424" s="782"/>
      <c r="B1424" s="782"/>
      <c r="C1424" s="802"/>
      <c r="D1424" s="782">
        <v>2121999</v>
      </c>
      <c r="E1424" s="788" t="s">
        <v>3832</v>
      </c>
      <c r="F1424" s="789">
        <v>0</v>
      </c>
    </row>
    <row r="1425" ht="18" customHeight="1" spans="1:6">
      <c r="A1425" s="782"/>
      <c r="B1425" s="782"/>
      <c r="C1425" s="802"/>
      <c r="D1425" s="782">
        <v>213</v>
      </c>
      <c r="E1425" s="783" t="s">
        <v>3385</v>
      </c>
      <c r="F1425" s="784">
        <f>F1426+F1431+F1436+F1441+F1444</f>
        <v>761</v>
      </c>
    </row>
    <row r="1426" ht="18" customHeight="1" spans="1:6">
      <c r="A1426" s="782"/>
      <c r="B1426" s="782"/>
      <c r="C1426" s="802"/>
      <c r="D1426" s="782">
        <v>21366</v>
      </c>
      <c r="E1426" s="783" t="s">
        <v>3833</v>
      </c>
      <c r="F1426" s="784">
        <f>SUM(F1427:F1430)</f>
        <v>761</v>
      </c>
    </row>
    <row r="1427" ht="18" customHeight="1" spans="1:6">
      <c r="A1427" s="782"/>
      <c r="B1427" s="782"/>
      <c r="C1427" s="802"/>
      <c r="D1427" s="782">
        <v>2136601</v>
      </c>
      <c r="E1427" s="788" t="s">
        <v>3834</v>
      </c>
      <c r="F1427" s="789">
        <v>710</v>
      </c>
    </row>
    <row r="1428" ht="18" customHeight="1" spans="1:6">
      <c r="A1428" s="782"/>
      <c r="B1428" s="782"/>
      <c r="C1428" s="802"/>
      <c r="D1428" s="782">
        <v>2136602</v>
      </c>
      <c r="E1428" s="788" t="s">
        <v>3835</v>
      </c>
      <c r="F1428" s="789">
        <v>0</v>
      </c>
    </row>
    <row r="1429" ht="18" customHeight="1" spans="1:6">
      <c r="A1429" s="782"/>
      <c r="B1429" s="782"/>
      <c r="C1429" s="802"/>
      <c r="D1429" s="782">
        <v>2136603</v>
      </c>
      <c r="E1429" s="788" t="s">
        <v>3836</v>
      </c>
      <c r="F1429" s="789">
        <v>0</v>
      </c>
    </row>
    <row r="1430" ht="18" customHeight="1" spans="1:6">
      <c r="A1430" s="782"/>
      <c r="B1430" s="782"/>
      <c r="C1430" s="802"/>
      <c r="D1430" s="782">
        <v>2136699</v>
      </c>
      <c r="E1430" s="788" t="s">
        <v>3837</v>
      </c>
      <c r="F1430" s="789">
        <v>51</v>
      </c>
    </row>
    <row r="1431" ht="18" customHeight="1" spans="1:6">
      <c r="A1431" s="782"/>
      <c r="B1431" s="782"/>
      <c r="C1431" s="802"/>
      <c r="D1431" s="782">
        <v>21367</v>
      </c>
      <c r="E1431" s="783" t="s">
        <v>3838</v>
      </c>
      <c r="F1431" s="784">
        <f>SUM(F1432:F1435)</f>
        <v>0</v>
      </c>
    </row>
    <row r="1432" ht="18" customHeight="1" spans="1:6">
      <c r="A1432" s="782"/>
      <c r="B1432" s="782"/>
      <c r="C1432" s="802"/>
      <c r="D1432" s="782">
        <v>2136701</v>
      </c>
      <c r="E1432" s="788" t="s">
        <v>3834</v>
      </c>
      <c r="F1432" s="789">
        <v>0</v>
      </c>
    </row>
    <row r="1433" ht="18" customHeight="1" spans="1:6">
      <c r="A1433" s="782"/>
      <c r="B1433" s="782"/>
      <c r="C1433" s="802"/>
      <c r="D1433" s="782">
        <v>2136702</v>
      </c>
      <c r="E1433" s="788" t="s">
        <v>3835</v>
      </c>
      <c r="F1433" s="789">
        <v>0</v>
      </c>
    </row>
    <row r="1434" ht="18" customHeight="1" spans="1:6">
      <c r="A1434" s="782"/>
      <c r="B1434" s="782"/>
      <c r="C1434" s="802"/>
      <c r="D1434" s="782">
        <v>2136703</v>
      </c>
      <c r="E1434" s="788" t="s">
        <v>3839</v>
      </c>
      <c r="F1434" s="789">
        <v>0</v>
      </c>
    </row>
    <row r="1435" ht="18" customHeight="1" spans="1:6">
      <c r="A1435" s="782"/>
      <c r="B1435" s="782"/>
      <c r="C1435" s="802"/>
      <c r="D1435" s="782">
        <v>2136799</v>
      </c>
      <c r="E1435" s="788" t="s">
        <v>3840</v>
      </c>
      <c r="F1435" s="789">
        <v>0</v>
      </c>
    </row>
    <row r="1436" ht="18" customHeight="1" spans="1:6">
      <c r="A1436" s="782"/>
      <c r="B1436" s="782"/>
      <c r="C1436" s="802"/>
      <c r="D1436" s="782">
        <v>21369</v>
      </c>
      <c r="E1436" s="783" t="s">
        <v>3841</v>
      </c>
      <c r="F1436" s="784">
        <f>SUM(F1437:F1440)</f>
        <v>0</v>
      </c>
    </row>
    <row r="1437" ht="18" customHeight="1" spans="1:6">
      <c r="A1437" s="782"/>
      <c r="B1437" s="782"/>
      <c r="C1437" s="802"/>
      <c r="D1437" s="782">
        <v>2136901</v>
      </c>
      <c r="E1437" s="788" t="s">
        <v>3455</v>
      </c>
      <c r="F1437" s="789">
        <v>0</v>
      </c>
    </row>
    <row r="1438" ht="18" customHeight="1" spans="1:6">
      <c r="A1438" s="782"/>
      <c r="B1438" s="782"/>
      <c r="C1438" s="802"/>
      <c r="D1438" s="782">
        <v>2136902</v>
      </c>
      <c r="E1438" s="788" t="s">
        <v>3842</v>
      </c>
      <c r="F1438" s="789">
        <v>0</v>
      </c>
    </row>
    <row r="1439" ht="18" customHeight="1" spans="1:6">
      <c r="A1439" s="782"/>
      <c r="B1439" s="782"/>
      <c r="C1439" s="802"/>
      <c r="D1439" s="782">
        <v>2136903</v>
      </c>
      <c r="E1439" s="788" t="s">
        <v>3843</v>
      </c>
      <c r="F1439" s="789">
        <v>0</v>
      </c>
    </row>
    <row r="1440" ht="18" customHeight="1" spans="1:6">
      <c r="A1440" s="782"/>
      <c r="B1440" s="782"/>
      <c r="C1440" s="802"/>
      <c r="D1440" s="782">
        <v>2136999</v>
      </c>
      <c r="E1440" s="788" t="s">
        <v>3844</v>
      </c>
      <c r="F1440" s="789">
        <v>0</v>
      </c>
    </row>
    <row r="1441" ht="18" customHeight="1" spans="1:6">
      <c r="A1441" s="782"/>
      <c r="B1441" s="782"/>
      <c r="C1441" s="802"/>
      <c r="D1441" s="782">
        <v>21370</v>
      </c>
      <c r="E1441" s="783" t="s">
        <v>3845</v>
      </c>
      <c r="F1441" s="784">
        <f>SUM(F1442:F1443)</f>
        <v>0</v>
      </c>
    </row>
    <row r="1442" ht="18" customHeight="1" spans="1:6">
      <c r="A1442" s="782"/>
      <c r="B1442" s="782"/>
      <c r="C1442" s="802"/>
      <c r="D1442" s="782">
        <v>2137001</v>
      </c>
      <c r="E1442" s="788" t="s">
        <v>3834</v>
      </c>
      <c r="F1442" s="789">
        <v>0</v>
      </c>
    </row>
    <row r="1443" ht="18" customHeight="1" spans="1:6">
      <c r="A1443" s="782"/>
      <c r="B1443" s="782"/>
      <c r="C1443" s="802"/>
      <c r="D1443" s="782">
        <v>2137099</v>
      </c>
      <c r="E1443" s="788" t="s">
        <v>3846</v>
      </c>
      <c r="F1443" s="789">
        <v>0</v>
      </c>
    </row>
    <row r="1444" ht="18" customHeight="1" spans="1:6">
      <c r="A1444" s="782"/>
      <c r="B1444" s="782"/>
      <c r="C1444" s="802"/>
      <c r="D1444" s="782">
        <v>21371</v>
      </c>
      <c r="E1444" s="783" t="s">
        <v>3847</v>
      </c>
      <c r="F1444" s="784">
        <f>SUM(F1445:F1448)</f>
        <v>0</v>
      </c>
    </row>
    <row r="1445" ht="18" customHeight="1" spans="1:6">
      <c r="A1445" s="782"/>
      <c r="B1445" s="782"/>
      <c r="C1445" s="802"/>
      <c r="D1445" s="782">
        <v>2137101</v>
      </c>
      <c r="E1445" s="788" t="s">
        <v>3455</v>
      </c>
      <c r="F1445" s="789">
        <v>0</v>
      </c>
    </row>
    <row r="1446" ht="18" customHeight="1" spans="1:6">
      <c r="A1446" s="782"/>
      <c r="B1446" s="782"/>
      <c r="C1446" s="802"/>
      <c r="D1446" s="782">
        <v>2137102</v>
      </c>
      <c r="E1446" s="788" t="s">
        <v>3848</v>
      </c>
      <c r="F1446" s="789">
        <v>0</v>
      </c>
    </row>
    <row r="1447" ht="18" customHeight="1" spans="1:6">
      <c r="A1447" s="782"/>
      <c r="B1447" s="782"/>
      <c r="C1447" s="802"/>
      <c r="D1447" s="782">
        <v>2137103</v>
      </c>
      <c r="E1447" s="788" t="s">
        <v>3843</v>
      </c>
      <c r="F1447" s="789">
        <v>0</v>
      </c>
    </row>
    <row r="1448" ht="18" customHeight="1" spans="1:6">
      <c r="A1448" s="782"/>
      <c r="B1448" s="782"/>
      <c r="C1448" s="802"/>
      <c r="D1448" s="782">
        <v>2137199</v>
      </c>
      <c r="E1448" s="788" t="s">
        <v>3849</v>
      </c>
      <c r="F1448" s="789">
        <v>0</v>
      </c>
    </row>
    <row r="1449" ht="18" customHeight="1" spans="1:6">
      <c r="A1449" s="782"/>
      <c r="B1449" s="782"/>
      <c r="C1449" s="802"/>
      <c r="D1449" s="782">
        <v>214</v>
      </c>
      <c r="E1449" s="783" t="s">
        <v>3483</v>
      </c>
      <c r="F1449" s="784">
        <f>F1450+F1455+F1460+F1469+F1476+F1486+F1489+F1492</f>
        <v>31300</v>
      </c>
    </row>
    <row r="1450" ht="18" customHeight="1" spans="1:6">
      <c r="A1450" s="782"/>
      <c r="B1450" s="782"/>
      <c r="C1450" s="802"/>
      <c r="D1450" s="782">
        <v>21460</v>
      </c>
      <c r="E1450" s="783" t="s">
        <v>3857</v>
      </c>
      <c r="F1450" s="784">
        <f>SUM(F1451:F1454)</f>
        <v>0</v>
      </c>
    </row>
    <row r="1451" ht="18" customHeight="1" spans="1:6">
      <c r="A1451" s="782"/>
      <c r="B1451" s="782"/>
      <c r="C1451" s="802"/>
      <c r="D1451" s="782">
        <v>2146001</v>
      </c>
      <c r="E1451" s="788" t="s">
        <v>3485</v>
      </c>
      <c r="F1451" s="789">
        <v>0</v>
      </c>
    </row>
    <row r="1452" ht="18" customHeight="1" spans="1:6">
      <c r="A1452" s="782"/>
      <c r="B1452" s="782"/>
      <c r="C1452" s="802"/>
      <c r="D1452" s="782">
        <v>2146002</v>
      </c>
      <c r="E1452" s="788" t="s">
        <v>3486</v>
      </c>
      <c r="F1452" s="789">
        <v>0</v>
      </c>
    </row>
    <row r="1453" ht="18" customHeight="1" spans="1:6">
      <c r="A1453" s="782"/>
      <c r="B1453" s="782"/>
      <c r="C1453" s="802"/>
      <c r="D1453" s="782">
        <v>2146003</v>
      </c>
      <c r="E1453" s="788" t="s">
        <v>3858</v>
      </c>
      <c r="F1453" s="789">
        <v>0</v>
      </c>
    </row>
    <row r="1454" ht="18" customHeight="1" spans="1:6">
      <c r="A1454" s="782"/>
      <c r="B1454" s="782"/>
      <c r="C1454" s="802"/>
      <c r="D1454" s="782">
        <v>2146099</v>
      </c>
      <c r="E1454" s="788" t="s">
        <v>3859</v>
      </c>
      <c r="F1454" s="789">
        <v>0</v>
      </c>
    </row>
    <row r="1455" ht="18" customHeight="1" spans="1:6">
      <c r="A1455" s="782"/>
      <c r="B1455" s="782"/>
      <c r="C1455" s="802"/>
      <c r="D1455" s="782">
        <v>21462</v>
      </c>
      <c r="E1455" s="783" t="s">
        <v>3860</v>
      </c>
      <c r="F1455" s="784">
        <f>SUM(F1456:F1459)</f>
        <v>0</v>
      </c>
    </row>
    <row r="1456" ht="18" customHeight="1" spans="1:6">
      <c r="A1456" s="782"/>
      <c r="B1456" s="782"/>
      <c r="C1456" s="802"/>
      <c r="D1456" s="782">
        <v>2146201</v>
      </c>
      <c r="E1456" s="788" t="s">
        <v>3858</v>
      </c>
      <c r="F1456" s="789">
        <v>0</v>
      </c>
    </row>
    <row r="1457" ht="18" customHeight="1" spans="1:6">
      <c r="A1457" s="782"/>
      <c r="B1457" s="782"/>
      <c r="C1457" s="802"/>
      <c r="D1457" s="782">
        <v>2146202</v>
      </c>
      <c r="E1457" s="788" t="s">
        <v>3861</v>
      </c>
      <c r="F1457" s="789">
        <v>0</v>
      </c>
    </row>
    <row r="1458" ht="18" customHeight="1" spans="1:6">
      <c r="A1458" s="782"/>
      <c r="B1458" s="782"/>
      <c r="C1458" s="802"/>
      <c r="D1458" s="782">
        <v>2146203</v>
      </c>
      <c r="E1458" s="788" t="s">
        <v>3862</v>
      </c>
      <c r="F1458" s="789">
        <v>0</v>
      </c>
    </row>
    <row r="1459" ht="18" customHeight="1" spans="1:6">
      <c r="A1459" s="782"/>
      <c r="B1459" s="782"/>
      <c r="C1459" s="802"/>
      <c r="D1459" s="782">
        <v>2146299</v>
      </c>
      <c r="E1459" s="788" t="s">
        <v>3863</v>
      </c>
      <c r="F1459" s="789">
        <v>0</v>
      </c>
    </row>
    <row r="1460" ht="18" customHeight="1" spans="1:6">
      <c r="A1460" s="782"/>
      <c r="B1460" s="782"/>
      <c r="C1460" s="802"/>
      <c r="D1460" s="782">
        <v>21464</v>
      </c>
      <c r="E1460" s="783" t="s">
        <v>3864</v>
      </c>
      <c r="F1460" s="784">
        <f>SUM(F1461:F1468)</f>
        <v>0</v>
      </c>
    </row>
    <row r="1461" ht="18" customHeight="1" spans="1:6">
      <c r="A1461" s="782"/>
      <c r="B1461" s="782"/>
      <c r="C1461" s="802"/>
      <c r="D1461" s="782">
        <v>2146401</v>
      </c>
      <c r="E1461" s="788" t="s">
        <v>3865</v>
      </c>
      <c r="F1461" s="789">
        <v>0</v>
      </c>
    </row>
    <row r="1462" ht="18" customHeight="1" spans="1:6">
      <c r="A1462" s="782"/>
      <c r="B1462" s="782"/>
      <c r="C1462" s="802"/>
      <c r="D1462" s="782">
        <v>2146402</v>
      </c>
      <c r="E1462" s="788" t="s">
        <v>3866</v>
      </c>
      <c r="F1462" s="789">
        <v>0</v>
      </c>
    </row>
    <row r="1463" ht="18" customHeight="1" spans="1:6">
      <c r="A1463" s="782"/>
      <c r="B1463" s="782"/>
      <c r="C1463" s="802"/>
      <c r="D1463" s="782">
        <v>2146403</v>
      </c>
      <c r="E1463" s="788" t="s">
        <v>3867</v>
      </c>
      <c r="F1463" s="789">
        <v>0</v>
      </c>
    </row>
    <row r="1464" ht="18" customHeight="1" spans="1:6">
      <c r="A1464" s="782"/>
      <c r="B1464" s="782"/>
      <c r="C1464" s="802"/>
      <c r="D1464" s="782">
        <v>2146404</v>
      </c>
      <c r="E1464" s="788" t="s">
        <v>3868</v>
      </c>
      <c r="F1464" s="789">
        <v>0</v>
      </c>
    </row>
    <row r="1465" ht="18" customHeight="1" spans="1:6">
      <c r="A1465" s="782"/>
      <c r="B1465" s="782"/>
      <c r="C1465" s="802"/>
      <c r="D1465" s="782">
        <v>2146405</v>
      </c>
      <c r="E1465" s="788" t="s">
        <v>3869</v>
      </c>
      <c r="F1465" s="789">
        <v>0</v>
      </c>
    </row>
    <row r="1466" ht="18" customHeight="1" spans="1:6">
      <c r="A1466" s="782"/>
      <c r="B1466" s="782"/>
      <c r="C1466" s="802"/>
      <c r="D1466" s="782">
        <v>2146406</v>
      </c>
      <c r="E1466" s="788" t="s">
        <v>3870</v>
      </c>
      <c r="F1466" s="789">
        <v>0</v>
      </c>
    </row>
    <row r="1467" ht="18" customHeight="1" spans="1:6">
      <c r="A1467" s="782"/>
      <c r="B1467" s="782"/>
      <c r="C1467" s="802"/>
      <c r="D1467" s="782">
        <v>2146407</v>
      </c>
      <c r="E1467" s="788" t="s">
        <v>3871</v>
      </c>
      <c r="F1467" s="789">
        <v>0</v>
      </c>
    </row>
    <row r="1468" ht="18" customHeight="1" spans="1:6">
      <c r="A1468" s="782"/>
      <c r="B1468" s="782"/>
      <c r="C1468" s="802"/>
      <c r="D1468" s="782">
        <v>2146499</v>
      </c>
      <c r="E1468" s="788" t="s">
        <v>3872</v>
      </c>
      <c r="F1468" s="789">
        <v>0</v>
      </c>
    </row>
    <row r="1469" ht="18" customHeight="1" spans="1:6">
      <c r="A1469" s="782"/>
      <c r="B1469" s="782"/>
      <c r="C1469" s="802"/>
      <c r="D1469" s="782">
        <v>21468</v>
      </c>
      <c r="E1469" s="783" t="s">
        <v>3873</v>
      </c>
      <c r="F1469" s="784">
        <f>SUM(F1470:F1475)</f>
        <v>0</v>
      </c>
    </row>
    <row r="1470" ht="18" customHeight="1" spans="1:6">
      <c r="A1470" s="782"/>
      <c r="B1470" s="782"/>
      <c r="C1470" s="802"/>
      <c r="D1470" s="782">
        <v>2146801</v>
      </c>
      <c r="E1470" s="788" t="s">
        <v>3874</v>
      </c>
      <c r="F1470" s="789">
        <v>0</v>
      </c>
    </row>
    <row r="1471" ht="18" customHeight="1" spans="1:6">
      <c r="A1471" s="782"/>
      <c r="B1471" s="782"/>
      <c r="C1471" s="802"/>
      <c r="D1471" s="782">
        <v>2146802</v>
      </c>
      <c r="E1471" s="788" t="s">
        <v>3875</v>
      </c>
      <c r="F1471" s="789">
        <v>0</v>
      </c>
    </row>
    <row r="1472" ht="18" customHeight="1" spans="1:6">
      <c r="A1472" s="782"/>
      <c r="B1472" s="782"/>
      <c r="C1472" s="802"/>
      <c r="D1472" s="782">
        <v>2146803</v>
      </c>
      <c r="E1472" s="788" t="s">
        <v>3876</v>
      </c>
      <c r="F1472" s="789">
        <v>0</v>
      </c>
    </row>
    <row r="1473" ht="18" customHeight="1" spans="1:6">
      <c r="A1473" s="782"/>
      <c r="B1473" s="782"/>
      <c r="C1473" s="802"/>
      <c r="D1473" s="782">
        <v>2146804</v>
      </c>
      <c r="E1473" s="788" t="s">
        <v>3877</v>
      </c>
      <c r="F1473" s="789">
        <v>0</v>
      </c>
    </row>
    <row r="1474" ht="18" customHeight="1" spans="1:6">
      <c r="A1474" s="782"/>
      <c r="B1474" s="782"/>
      <c r="C1474" s="802"/>
      <c r="D1474" s="782">
        <v>2146805</v>
      </c>
      <c r="E1474" s="788" t="s">
        <v>3878</v>
      </c>
      <c r="F1474" s="789">
        <v>0</v>
      </c>
    </row>
    <row r="1475" ht="18" customHeight="1" spans="1:6">
      <c r="A1475" s="782"/>
      <c r="B1475" s="782"/>
      <c r="C1475" s="802"/>
      <c r="D1475" s="782">
        <v>2146899</v>
      </c>
      <c r="E1475" s="788" t="s">
        <v>3879</v>
      </c>
      <c r="F1475" s="789">
        <v>0</v>
      </c>
    </row>
    <row r="1476" ht="18" customHeight="1" spans="1:6">
      <c r="A1476" s="782"/>
      <c r="B1476" s="782"/>
      <c r="C1476" s="802"/>
      <c r="D1476" s="782">
        <v>21469</v>
      </c>
      <c r="E1476" s="783" t="s">
        <v>3880</v>
      </c>
      <c r="F1476" s="784">
        <f>SUM(F1477:F1485)</f>
        <v>0</v>
      </c>
    </row>
    <row r="1477" ht="18" customHeight="1" spans="1:6">
      <c r="A1477" s="782"/>
      <c r="B1477" s="782"/>
      <c r="C1477" s="802"/>
      <c r="D1477" s="782">
        <v>2146901</v>
      </c>
      <c r="E1477" s="788" t="s">
        <v>3881</v>
      </c>
      <c r="F1477" s="789">
        <v>0</v>
      </c>
    </row>
    <row r="1478" ht="18" customHeight="1" spans="1:6">
      <c r="A1478" s="782"/>
      <c r="B1478" s="782"/>
      <c r="C1478" s="802"/>
      <c r="D1478" s="782">
        <v>2146902</v>
      </c>
      <c r="E1478" s="788" t="s">
        <v>3511</v>
      </c>
      <c r="F1478" s="789">
        <v>0</v>
      </c>
    </row>
    <row r="1479" ht="18" customHeight="1" spans="1:6">
      <c r="A1479" s="782"/>
      <c r="B1479" s="782"/>
      <c r="C1479" s="802"/>
      <c r="D1479" s="782">
        <v>2146903</v>
      </c>
      <c r="E1479" s="788" t="s">
        <v>3882</v>
      </c>
      <c r="F1479" s="789">
        <v>0</v>
      </c>
    </row>
    <row r="1480" ht="18" customHeight="1" spans="1:6">
      <c r="A1480" s="782"/>
      <c r="B1480" s="782"/>
      <c r="C1480" s="802"/>
      <c r="D1480" s="782">
        <v>2146904</v>
      </c>
      <c r="E1480" s="788" t="s">
        <v>3883</v>
      </c>
      <c r="F1480" s="789">
        <v>0</v>
      </c>
    </row>
    <row r="1481" ht="18" customHeight="1" spans="1:6">
      <c r="A1481" s="782"/>
      <c r="B1481" s="782"/>
      <c r="C1481" s="802"/>
      <c r="D1481" s="782">
        <v>2146906</v>
      </c>
      <c r="E1481" s="788" t="s">
        <v>3884</v>
      </c>
      <c r="F1481" s="789">
        <v>0</v>
      </c>
    </row>
    <row r="1482" ht="18" customHeight="1" spans="1:6">
      <c r="A1482" s="782"/>
      <c r="B1482" s="782"/>
      <c r="C1482" s="802"/>
      <c r="D1482" s="782">
        <v>2146907</v>
      </c>
      <c r="E1482" s="788" t="s">
        <v>3885</v>
      </c>
      <c r="F1482" s="789">
        <v>0</v>
      </c>
    </row>
    <row r="1483" ht="18" customHeight="1" spans="1:6">
      <c r="A1483" s="782"/>
      <c r="B1483" s="782"/>
      <c r="C1483" s="802"/>
      <c r="D1483" s="782">
        <v>2146908</v>
      </c>
      <c r="E1483" s="788" t="s">
        <v>3886</v>
      </c>
      <c r="F1483" s="789">
        <v>0</v>
      </c>
    </row>
    <row r="1484" ht="18" customHeight="1" spans="1:6">
      <c r="A1484" s="782"/>
      <c r="B1484" s="782"/>
      <c r="C1484" s="802"/>
      <c r="D1484" s="782">
        <v>2146909</v>
      </c>
      <c r="E1484" s="788" t="s">
        <v>3887</v>
      </c>
      <c r="F1484" s="789">
        <v>0</v>
      </c>
    </row>
    <row r="1485" ht="18" customHeight="1" spans="1:6">
      <c r="A1485" s="782"/>
      <c r="B1485" s="782"/>
      <c r="C1485" s="802"/>
      <c r="D1485" s="782">
        <v>2146999</v>
      </c>
      <c r="E1485" s="788" t="s">
        <v>3888</v>
      </c>
      <c r="F1485" s="789">
        <v>0</v>
      </c>
    </row>
    <row r="1486" ht="18" customHeight="1" spans="1:6">
      <c r="A1486" s="782"/>
      <c r="B1486" s="782"/>
      <c r="C1486" s="802"/>
      <c r="D1486" s="782">
        <v>21470</v>
      </c>
      <c r="E1486" s="783" t="s">
        <v>3889</v>
      </c>
      <c r="F1486" s="784">
        <f>SUM(F1487:F1488)</f>
        <v>0</v>
      </c>
    </row>
    <row r="1487" ht="18" customHeight="1" spans="1:6">
      <c r="A1487" s="782"/>
      <c r="B1487" s="782"/>
      <c r="C1487" s="802"/>
      <c r="D1487" s="782">
        <v>2147001</v>
      </c>
      <c r="E1487" s="788" t="s">
        <v>3485</v>
      </c>
      <c r="F1487" s="789">
        <v>0</v>
      </c>
    </row>
    <row r="1488" ht="18" customHeight="1" spans="1:6">
      <c r="A1488" s="782"/>
      <c r="B1488" s="782"/>
      <c r="C1488" s="802"/>
      <c r="D1488" s="782">
        <v>2147099</v>
      </c>
      <c r="E1488" s="788" t="s">
        <v>3890</v>
      </c>
      <c r="F1488" s="789">
        <v>0</v>
      </c>
    </row>
    <row r="1489" ht="18" customHeight="1" spans="1:6">
      <c r="A1489" s="782"/>
      <c r="B1489" s="782"/>
      <c r="C1489" s="802"/>
      <c r="D1489" s="782">
        <v>21471</v>
      </c>
      <c r="E1489" s="783" t="s">
        <v>3891</v>
      </c>
      <c r="F1489" s="784">
        <f>SUM(F1490:F1491)</f>
        <v>31300</v>
      </c>
    </row>
    <row r="1490" ht="18" customHeight="1" spans="1:6">
      <c r="A1490" s="782"/>
      <c r="B1490" s="782"/>
      <c r="C1490" s="802"/>
      <c r="D1490" s="782">
        <v>2147101</v>
      </c>
      <c r="E1490" s="788" t="s">
        <v>3485</v>
      </c>
      <c r="F1490" s="789">
        <v>31300</v>
      </c>
    </row>
    <row r="1491" ht="18" customHeight="1" spans="1:6">
      <c r="A1491" s="782"/>
      <c r="B1491" s="782"/>
      <c r="C1491" s="802"/>
      <c r="D1491" s="782">
        <v>2147199</v>
      </c>
      <c r="E1491" s="788" t="s">
        <v>3892</v>
      </c>
      <c r="F1491" s="789">
        <v>0</v>
      </c>
    </row>
    <row r="1492" ht="18" customHeight="1" spans="1:6">
      <c r="A1492" s="782"/>
      <c r="B1492" s="782"/>
      <c r="C1492" s="802"/>
      <c r="D1492" s="782">
        <v>21472</v>
      </c>
      <c r="E1492" s="783" t="s">
        <v>3893</v>
      </c>
      <c r="F1492" s="789">
        <v>0</v>
      </c>
    </row>
    <row r="1493" ht="18" customHeight="1" spans="1:6">
      <c r="A1493" s="782"/>
      <c r="B1493" s="782"/>
      <c r="C1493" s="802"/>
      <c r="D1493" s="782">
        <v>215</v>
      </c>
      <c r="E1493" s="783" t="s">
        <v>3521</v>
      </c>
      <c r="F1493" s="784">
        <f>F1494</f>
        <v>0</v>
      </c>
    </row>
    <row r="1494" ht="18" customHeight="1" spans="1:6">
      <c r="A1494" s="782"/>
      <c r="B1494" s="782"/>
      <c r="C1494" s="802"/>
      <c r="D1494" s="782">
        <v>21562</v>
      </c>
      <c r="E1494" s="783" t="s">
        <v>3894</v>
      </c>
      <c r="F1494" s="784">
        <f>SUM(F1495:F1497)</f>
        <v>0</v>
      </c>
    </row>
    <row r="1495" ht="18" customHeight="1" spans="1:6">
      <c r="A1495" s="782"/>
      <c r="B1495" s="782"/>
      <c r="C1495" s="802"/>
      <c r="D1495" s="782">
        <v>2156201</v>
      </c>
      <c r="E1495" s="788" t="s">
        <v>3895</v>
      </c>
      <c r="F1495" s="789">
        <v>0</v>
      </c>
    </row>
    <row r="1496" ht="18" customHeight="1" spans="1:6">
      <c r="A1496" s="782"/>
      <c r="B1496" s="782"/>
      <c r="C1496" s="802"/>
      <c r="D1496" s="782">
        <v>2156202</v>
      </c>
      <c r="E1496" s="788" t="s">
        <v>3896</v>
      </c>
      <c r="F1496" s="789">
        <v>0</v>
      </c>
    </row>
    <row r="1497" ht="18" customHeight="1" spans="1:6">
      <c r="A1497" s="782"/>
      <c r="B1497" s="782"/>
      <c r="C1497" s="802"/>
      <c r="D1497" s="782">
        <v>2156299</v>
      </c>
      <c r="E1497" s="788" t="s">
        <v>3897</v>
      </c>
      <c r="F1497" s="789">
        <v>0</v>
      </c>
    </row>
    <row r="1498" ht="18" customHeight="1" spans="1:6">
      <c r="A1498" s="782"/>
      <c r="B1498" s="782"/>
      <c r="C1498" s="802"/>
      <c r="D1498" s="782">
        <v>217</v>
      </c>
      <c r="E1498" s="783" t="s">
        <v>3578</v>
      </c>
      <c r="F1498" s="784">
        <f>SUM(F1499:F1500)</f>
        <v>0</v>
      </c>
    </row>
    <row r="1499" ht="18" customHeight="1" spans="1:6">
      <c r="A1499" s="782"/>
      <c r="B1499" s="782"/>
      <c r="C1499" s="802"/>
      <c r="D1499" s="782">
        <v>2170402</v>
      </c>
      <c r="E1499" s="788" t="s">
        <v>3898</v>
      </c>
      <c r="F1499" s="789">
        <v>0</v>
      </c>
    </row>
    <row r="1500" ht="18" customHeight="1" spans="1:6">
      <c r="A1500" s="782"/>
      <c r="B1500" s="782"/>
      <c r="C1500" s="802"/>
      <c r="D1500" s="782">
        <v>2170403</v>
      </c>
      <c r="E1500" s="788" t="s">
        <v>3899</v>
      </c>
      <c r="F1500" s="789">
        <v>0</v>
      </c>
    </row>
    <row r="1501" ht="18" customHeight="1" spans="1:6">
      <c r="A1501" s="782"/>
      <c r="B1501" s="782"/>
      <c r="C1501" s="802"/>
      <c r="D1501" s="782">
        <v>229</v>
      </c>
      <c r="E1501" s="783" t="s">
        <v>3742</v>
      </c>
      <c r="F1501" s="784">
        <f>F1502+F1506+F1515+F1516</f>
        <v>21110</v>
      </c>
    </row>
    <row r="1502" ht="18" customHeight="1" spans="1:6">
      <c r="A1502" s="782"/>
      <c r="B1502" s="782"/>
      <c r="C1502" s="802"/>
      <c r="D1502" s="782">
        <v>22904</v>
      </c>
      <c r="E1502" s="783" t="s">
        <v>3900</v>
      </c>
      <c r="F1502" s="784">
        <f>SUM(F1503:F1505)</f>
        <v>20000</v>
      </c>
    </row>
    <row r="1503" ht="18" customHeight="1" spans="1:6">
      <c r="A1503" s="782"/>
      <c r="B1503" s="782"/>
      <c r="C1503" s="802"/>
      <c r="D1503" s="782">
        <v>2290401</v>
      </c>
      <c r="E1503" s="788" t="s">
        <v>3901</v>
      </c>
      <c r="F1503" s="789">
        <v>0</v>
      </c>
    </row>
    <row r="1504" ht="18" customHeight="1" spans="1:6">
      <c r="A1504" s="782"/>
      <c r="B1504" s="782"/>
      <c r="C1504" s="802"/>
      <c r="D1504" s="782">
        <v>2290402</v>
      </c>
      <c r="E1504" s="788" t="s">
        <v>3902</v>
      </c>
      <c r="F1504" s="789">
        <v>20000</v>
      </c>
    </row>
    <row r="1505" ht="18" customHeight="1" spans="1:6">
      <c r="A1505" s="782"/>
      <c r="B1505" s="782"/>
      <c r="C1505" s="802"/>
      <c r="D1505" s="782">
        <v>2290403</v>
      </c>
      <c r="E1505" s="788" t="s">
        <v>3903</v>
      </c>
      <c r="F1505" s="789">
        <v>0</v>
      </c>
    </row>
    <row r="1506" ht="18" customHeight="1" spans="1:6">
      <c r="A1506" s="782"/>
      <c r="B1506" s="782"/>
      <c r="C1506" s="802"/>
      <c r="D1506" s="782">
        <v>22908</v>
      </c>
      <c r="E1506" s="783" t="s">
        <v>3904</v>
      </c>
      <c r="F1506" s="784">
        <f>SUM(F1507:F1514)</f>
        <v>4</v>
      </c>
    </row>
    <row r="1507" ht="18" customHeight="1" spans="1:6">
      <c r="A1507" s="782"/>
      <c r="B1507" s="782"/>
      <c r="C1507" s="802"/>
      <c r="D1507" s="782">
        <v>2290802</v>
      </c>
      <c r="E1507" s="788" t="s">
        <v>3905</v>
      </c>
      <c r="F1507" s="789">
        <v>0</v>
      </c>
    </row>
    <row r="1508" ht="18" customHeight="1" spans="1:6">
      <c r="A1508" s="782"/>
      <c r="B1508" s="782"/>
      <c r="C1508" s="802"/>
      <c r="D1508" s="782">
        <v>2290803</v>
      </c>
      <c r="E1508" s="788" t="s">
        <v>3906</v>
      </c>
      <c r="F1508" s="789">
        <v>0</v>
      </c>
    </row>
    <row r="1509" ht="18" customHeight="1" spans="1:6">
      <c r="A1509" s="782"/>
      <c r="B1509" s="782"/>
      <c r="C1509" s="802"/>
      <c r="D1509" s="782">
        <v>2290804</v>
      </c>
      <c r="E1509" s="788" t="s">
        <v>3907</v>
      </c>
      <c r="F1509" s="789">
        <v>4</v>
      </c>
    </row>
    <row r="1510" ht="18" customHeight="1" spans="1:6">
      <c r="A1510" s="782"/>
      <c r="B1510" s="782"/>
      <c r="C1510" s="802"/>
      <c r="D1510" s="782">
        <v>2290805</v>
      </c>
      <c r="E1510" s="788" t="s">
        <v>3908</v>
      </c>
      <c r="F1510" s="789">
        <v>0</v>
      </c>
    </row>
    <row r="1511" ht="18" customHeight="1" spans="1:6">
      <c r="A1511" s="782"/>
      <c r="B1511" s="782"/>
      <c r="C1511" s="802"/>
      <c r="D1511" s="782">
        <v>2290806</v>
      </c>
      <c r="E1511" s="788" t="s">
        <v>3909</v>
      </c>
      <c r="F1511" s="789">
        <v>0</v>
      </c>
    </row>
    <row r="1512" ht="18" customHeight="1" spans="1:6">
      <c r="A1512" s="782"/>
      <c r="B1512" s="782"/>
      <c r="C1512" s="802"/>
      <c r="D1512" s="782">
        <v>2290807</v>
      </c>
      <c r="E1512" s="788" t="s">
        <v>3910</v>
      </c>
      <c r="F1512" s="789">
        <v>0</v>
      </c>
    </row>
    <row r="1513" ht="18" customHeight="1" spans="1:6">
      <c r="A1513" s="782"/>
      <c r="B1513" s="782"/>
      <c r="C1513" s="802"/>
      <c r="D1513" s="782">
        <v>2290808</v>
      </c>
      <c r="E1513" s="788" t="s">
        <v>3911</v>
      </c>
      <c r="F1513" s="789">
        <v>0</v>
      </c>
    </row>
    <row r="1514" ht="18" customHeight="1" spans="1:6">
      <c r="A1514" s="782"/>
      <c r="B1514" s="782"/>
      <c r="C1514" s="802"/>
      <c r="D1514" s="782">
        <v>2290899</v>
      </c>
      <c r="E1514" s="788" t="s">
        <v>3912</v>
      </c>
      <c r="F1514" s="790">
        <v>0</v>
      </c>
    </row>
    <row r="1515" ht="18" customHeight="1" spans="1:6">
      <c r="A1515" s="782"/>
      <c r="B1515" s="782"/>
      <c r="C1515" s="802"/>
      <c r="D1515" s="782">
        <v>22909</v>
      </c>
      <c r="E1515" s="783" t="s">
        <v>3913</v>
      </c>
      <c r="F1515" s="789">
        <v>0</v>
      </c>
    </row>
    <row r="1516" ht="18" customHeight="1" spans="1:6">
      <c r="A1516" s="782"/>
      <c r="B1516" s="782"/>
      <c r="C1516" s="802"/>
      <c r="D1516" s="782">
        <v>22960</v>
      </c>
      <c r="E1516" s="783" t="s">
        <v>3915</v>
      </c>
      <c r="F1516" s="787">
        <f>SUM(F1517:F1527)</f>
        <v>1106</v>
      </c>
    </row>
    <row r="1517" ht="18" customHeight="1" spans="1:6">
      <c r="A1517" s="782"/>
      <c r="B1517" s="782"/>
      <c r="C1517" s="802"/>
      <c r="D1517" s="782">
        <v>2296001</v>
      </c>
      <c r="E1517" s="788" t="s">
        <v>3916</v>
      </c>
      <c r="F1517" s="791">
        <v>0</v>
      </c>
    </row>
    <row r="1518" ht="18" customHeight="1" spans="1:6">
      <c r="A1518" s="782"/>
      <c r="B1518" s="782"/>
      <c r="C1518" s="802"/>
      <c r="D1518" s="782">
        <v>2296002</v>
      </c>
      <c r="E1518" s="788" t="s">
        <v>3917</v>
      </c>
      <c r="F1518" s="789">
        <v>485</v>
      </c>
    </row>
    <row r="1519" ht="18" customHeight="1" spans="1:6">
      <c r="A1519" s="782"/>
      <c r="B1519" s="782"/>
      <c r="C1519" s="802"/>
      <c r="D1519" s="782">
        <v>2296003</v>
      </c>
      <c r="E1519" s="788" t="s">
        <v>3918</v>
      </c>
      <c r="F1519" s="790">
        <v>58</v>
      </c>
    </row>
    <row r="1520" ht="18" customHeight="1" spans="1:6">
      <c r="A1520" s="782"/>
      <c r="B1520" s="782"/>
      <c r="C1520" s="802"/>
      <c r="D1520" s="782">
        <v>2296004</v>
      </c>
      <c r="E1520" s="788" t="s">
        <v>3919</v>
      </c>
      <c r="F1520" s="789">
        <v>1</v>
      </c>
    </row>
    <row r="1521" ht="18" customHeight="1" spans="1:6">
      <c r="A1521" s="782"/>
      <c r="B1521" s="782"/>
      <c r="C1521" s="802"/>
      <c r="D1521" s="782">
        <v>2296005</v>
      </c>
      <c r="E1521" s="788" t="s">
        <v>3920</v>
      </c>
      <c r="F1521" s="791">
        <v>0</v>
      </c>
    </row>
    <row r="1522" ht="18" customHeight="1" spans="1:6">
      <c r="A1522" s="782"/>
      <c r="B1522" s="782"/>
      <c r="C1522" s="802"/>
      <c r="D1522" s="782">
        <v>2296006</v>
      </c>
      <c r="E1522" s="788" t="s">
        <v>3921</v>
      </c>
      <c r="F1522" s="789">
        <v>152</v>
      </c>
    </row>
    <row r="1523" ht="18" customHeight="1" spans="1:6">
      <c r="A1523" s="782"/>
      <c r="B1523" s="782"/>
      <c r="C1523" s="802"/>
      <c r="D1523" s="782">
        <v>2296010</v>
      </c>
      <c r="E1523" s="788" t="s">
        <v>3922</v>
      </c>
      <c r="F1523" s="789">
        <v>0</v>
      </c>
    </row>
    <row r="1524" ht="18" customHeight="1" spans="1:6">
      <c r="A1524" s="782"/>
      <c r="B1524" s="782"/>
      <c r="C1524" s="802"/>
      <c r="D1524" s="782">
        <v>2296011</v>
      </c>
      <c r="E1524" s="788" t="s">
        <v>3923</v>
      </c>
      <c r="F1524" s="789">
        <v>0</v>
      </c>
    </row>
    <row r="1525" ht="18" customHeight="1" spans="1:6">
      <c r="A1525" s="782"/>
      <c r="B1525" s="782"/>
      <c r="C1525" s="802"/>
      <c r="D1525" s="782">
        <v>2296012</v>
      </c>
      <c r="E1525" s="788" t="s">
        <v>3924</v>
      </c>
      <c r="F1525" s="789">
        <v>0</v>
      </c>
    </row>
    <row r="1526" ht="18" customHeight="1" spans="1:6">
      <c r="A1526" s="782"/>
      <c r="B1526" s="782"/>
      <c r="C1526" s="802"/>
      <c r="D1526" s="782">
        <v>2296013</v>
      </c>
      <c r="E1526" s="788" t="s">
        <v>3925</v>
      </c>
      <c r="F1526" s="789">
        <v>0</v>
      </c>
    </row>
    <row r="1527" ht="18" customHeight="1" spans="1:6">
      <c r="A1527" s="782"/>
      <c r="B1527" s="782"/>
      <c r="C1527" s="802"/>
      <c r="D1527" s="782">
        <v>2296099</v>
      </c>
      <c r="E1527" s="788" t="s">
        <v>3926</v>
      </c>
      <c r="F1527" s="789">
        <v>410</v>
      </c>
    </row>
    <row r="1528" ht="18" customHeight="1" spans="1:6">
      <c r="A1528" s="782"/>
      <c r="B1528" s="782"/>
      <c r="C1528" s="802"/>
      <c r="D1528" s="782">
        <v>232</v>
      </c>
      <c r="E1528" s="783" t="s">
        <v>3743</v>
      </c>
      <c r="F1528" s="784">
        <f>F1529</f>
        <v>6972</v>
      </c>
    </row>
    <row r="1529" ht="18" customHeight="1" spans="1:6">
      <c r="A1529" s="782"/>
      <c r="B1529" s="782"/>
      <c r="C1529" s="802"/>
      <c r="D1529" s="782">
        <v>23204</v>
      </c>
      <c r="E1529" s="783" t="s">
        <v>3927</v>
      </c>
      <c r="F1529" s="784">
        <f>SUM(F1530:F1544)</f>
        <v>6972</v>
      </c>
    </row>
    <row r="1530" ht="18" customHeight="1" spans="1:6">
      <c r="A1530" s="782"/>
      <c r="B1530" s="782"/>
      <c r="C1530" s="802"/>
      <c r="D1530" s="782">
        <v>2320401</v>
      </c>
      <c r="E1530" s="788" t="s">
        <v>3928</v>
      </c>
      <c r="F1530" s="789">
        <v>0</v>
      </c>
    </row>
    <row r="1531" ht="18" customHeight="1" spans="1:6">
      <c r="A1531" s="782"/>
      <c r="B1531" s="782"/>
      <c r="C1531" s="802"/>
      <c r="D1531" s="782">
        <v>2320405</v>
      </c>
      <c r="E1531" s="788" t="s">
        <v>3929</v>
      </c>
      <c r="F1531" s="789">
        <v>0</v>
      </c>
    </row>
    <row r="1532" ht="18" customHeight="1" spans="1:6">
      <c r="A1532" s="782"/>
      <c r="B1532" s="782"/>
      <c r="C1532" s="802"/>
      <c r="D1532" s="782">
        <v>2320411</v>
      </c>
      <c r="E1532" s="788" t="s">
        <v>3930</v>
      </c>
      <c r="F1532" s="789">
        <v>310</v>
      </c>
    </row>
    <row r="1533" ht="18" customHeight="1" spans="1:6">
      <c r="A1533" s="782"/>
      <c r="B1533" s="782"/>
      <c r="C1533" s="802"/>
      <c r="D1533" s="782">
        <v>2320413</v>
      </c>
      <c r="E1533" s="788" t="s">
        <v>3931</v>
      </c>
      <c r="F1533" s="789">
        <v>0</v>
      </c>
    </row>
    <row r="1534" ht="18" customHeight="1" spans="1:6">
      <c r="A1534" s="782"/>
      <c r="B1534" s="782"/>
      <c r="C1534" s="802"/>
      <c r="D1534" s="782">
        <v>2320414</v>
      </c>
      <c r="E1534" s="788" t="s">
        <v>3932</v>
      </c>
      <c r="F1534" s="789">
        <v>0</v>
      </c>
    </row>
    <row r="1535" ht="18" customHeight="1" spans="1:6">
      <c r="A1535" s="782"/>
      <c r="B1535" s="782"/>
      <c r="C1535" s="802"/>
      <c r="D1535" s="782">
        <v>2320416</v>
      </c>
      <c r="E1535" s="788" t="s">
        <v>3933</v>
      </c>
      <c r="F1535" s="789">
        <v>0</v>
      </c>
    </row>
    <row r="1536" ht="18" customHeight="1" spans="1:6">
      <c r="A1536" s="782"/>
      <c r="B1536" s="782"/>
      <c r="C1536" s="802"/>
      <c r="D1536" s="782">
        <v>2320417</v>
      </c>
      <c r="E1536" s="788" t="s">
        <v>3934</v>
      </c>
      <c r="F1536" s="789">
        <v>0</v>
      </c>
    </row>
    <row r="1537" ht="18" customHeight="1" spans="1:6">
      <c r="A1537" s="782"/>
      <c r="B1537" s="782"/>
      <c r="C1537" s="802"/>
      <c r="D1537" s="782">
        <v>2320418</v>
      </c>
      <c r="E1537" s="788" t="s">
        <v>3935</v>
      </c>
      <c r="F1537" s="789">
        <v>0</v>
      </c>
    </row>
    <row r="1538" ht="18" customHeight="1" spans="1:6">
      <c r="A1538" s="782"/>
      <c r="B1538" s="782"/>
      <c r="C1538" s="802"/>
      <c r="D1538" s="782">
        <v>2320419</v>
      </c>
      <c r="E1538" s="788" t="s">
        <v>3936</v>
      </c>
      <c r="F1538" s="789">
        <v>0</v>
      </c>
    </row>
    <row r="1539" ht="18" customHeight="1" spans="1:6">
      <c r="A1539" s="782"/>
      <c r="B1539" s="782"/>
      <c r="C1539" s="802"/>
      <c r="D1539" s="782">
        <v>2320420</v>
      </c>
      <c r="E1539" s="788" t="s">
        <v>3937</v>
      </c>
      <c r="F1539" s="789">
        <v>0</v>
      </c>
    </row>
    <row r="1540" ht="18" customHeight="1" spans="1:6">
      <c r="A1540" s="782"/>
      <c r="B1540" s="782"/>
      <c r="C1540" s="802"/>
      <c r="D1540" s="782">
        <v>2320431</v>
      </c>
      <c r="E1540" s="788" t="s">
        <v>3938</v>
      </c>
      <c r="F1540" s="789">
        <v>0</v>
      </c>
    </row>
    <row r="1541" ht="18" customHeight="1" spans="1:6">
      <c r="A1541" s="782"/>
      <c r="B1541" s="782"/>
      <c r="C1541" s="802"/>
      <c r="D1541" s="782">
        <v>2320432</v>
      </c>
      <c r="E1541" s="788" t="s">
        <v>3939</v>
      </c>
      <c r="F1541" s="789">
        <v>521</v>
      </c>
    </row>
    <row r="1542" ht="18" customHeight="1" spans="1:6">
      <c r="A1542" s="782"/>
      <c r="B1542" s="782"/>
      <c r="C1542" s="802"/>
      <c r="D1542" s="782">
        <v>2320433</v>
      </c>
      <c r="E1542" s="788" t="s">
        <v>3940</v>
      </c>
      <c r="F1542" s="789">
        <v>717</v>
      </c>
    </row>
    <row r="1543" ht="18" customHeight="1" spans="1:6">
      <c r="A1543" s="782"/>
      <c r="B1543" s="782"/>
      <c r="C1543" s="802"/>
      <c r="D1543" s="782">
        <v>2320498</v>
      </c>
      <c r="E1543" s="788" t="s">
        <v>3941</v>
      </c>
      <c r="F1543" s="789">
        <v>5424</v>
      </c>
    </row>
    <row r="1544" ht="18" customHeight="1" spans="1:6">
      <c r="A1544" s="782"/>
      <c r="B1544" s="782"/>
      <c r="C1544" s="802"/>
      <c r="D1544" s="782">
        <v>2320499</v>
      </c>
      <c r="E1544" s="788" t="s">
        <v>3942</v>
      </c>
      <c r="F1544" s="789">
        <v>0</v>
      </c>
    </row>
    <row r="1545" ht="18" customHeight="1" spans="1:6">
      <c r="A1545" s="782"/>
      <c r="B1545" s="782"/>
      <c r="C1545" s="802"/>
      <c r="D1545" s="782">
        <v>233</v>
      </c>
      <c r="E1545" s="783" t="s">
        <v>3756</v>
      </c>
      <c r="F1545" s="784">
        <f>F1546</f>
        <v>71</v>
      </c>
    </row>
    <row r="1546" ht="18" customHeight="1" spans="1:6">
      <c r="A1546" s="782"/>
      <c r="B1546" s="782"/>
      <c r="C1546" s="802"/>
      <c r="D1546" s="782">
        <v>23304</v>
      </c>
      <c r="E1546" s="783" t="s">
        <v>3943</v>
      </c>
      <c r="F1546" s="784">
        <f>SUM(F1547:F1561)</f>
        <v>71</v>
      </c>
    </row>
    <row r="1547" ht="18" customHeight="1" spans="1:6">
      <c r="A1547" s="782"/>
      <c r="B1547" s="782"/>
      <c r="C1547" s="802"/>
      <c r="D1547" s="782">
        <v>2330401</v>
      </c>
      <c r="E1547" s="788" t="s">
        <v>3944</v>
      </c>
      <c r="F1547" s="789">
        <v>0</v>
      </c>
    </row>
    <row r="1548" ht="18" customHeight="1" spans="1:6">
      <c r="A1548" s="782"/>
      <c r="B1548" s="782"/>
      <c r="C1548" s="802"/>
      <c r="D1548" s="782">
        <v>2330405</v>
      </c>
      <c r="E1548" s="788" t="s">
        <v>3945</v>
      </c>
      <c r="F1548" s="789">
        <v>0</v>
      </c>
    </row>
    <row r="1549" ht="18" customHeight="1" spans="1:6">
      <c r="A1549" s="782"/>
      <c r="B1549" s="782"/>
      <c r="C1549" s="802"/>
      <c r="D1549" s="782">
        <v>2330411</v>
      </c>
      <c r="E1549" s="788" t="s">
        <v>3946</v>
      </c>
      <c r="F1549" s="789">
        <v>2</v>
      </c>
    </row>
    <row r="1550" ht="18" customHeight="1" spans="1:6">
      <c r="A1550" s="782"/>
      <c r="B1550" s="782"/>
      <c r="C1550" s="802"/>
      <c r="D1550" s="782">
        <v>2330413</v>
      </c>
      <c r="E1550" s="788" t="s">
        <v>3947</v>
      </c>
      <c r="F1550" s="789">
        <v>0</v>
      </c>
    </row>
    <row r="1551" ht="18" customHeight="1" spans="1:6">
      <c r="A1551" s="782"/>
      <c r="B1551" s="782"/>
      <c r="C1551" s="802"/>
      <c r="D1551" s="782">
        <v>2330414</v>
      </c>
      <c r="E1551" s="788" t="s">
        <v>3948</v>
      </c>
      <c r="F1551" s="789">
        <v>0</v>
      </c>
    </row>
    <row r="1552" ht="18" customHeight="1" spans="1:6">
      <c r="A1552" s="782"/>
      <c r="B1552" s="782"/>
      <c r="C1552" s="802"/>
      <c r="D1552" s="782">
        <v>2330416</v>
      </c>
      <c r="E1552" s="788" t="s">
        <v>3949</v>
      </c>
      <c r="F1552" s="789">
        <v>0</v>
      </c>
    </row>
    <row r="1553" ht="18" customHeight="1" spans="1:6">
      <c r="A1553" s="782"/>
      <c r="B1553" s="782"/>
      <c r="C1553" s="802"/>
      <c r="D1553" s="782">
        <v>2330417</v>
      </c>
      <c r="E1553" s="788" t="s">
        <v>3950</v>
      </c>
      <c r="F1553" s="789">
        <v>0</v>
      </c>
    </row>
    <row r="1554" ht="18" customHeight="1" spans="1:6">
      <c r="A1554" s="782"/>
      <c r="B1554" s="782"/>
      <c r="C1554" s="802"/>
      <c r="D1554" s="782">
        <v>2330418</v>
      </c>
      <c r="E1554" s="788" t="s">
        <v>3951</v>
      </c>
      <c r="F1554" s="789">
        <v>0</v>
      </c>
    </row>
    <row r="1555" ht="18" customHeight="1" spans="1:6">
      <c r="A1555" s="782"/>
      <c r="B1555" s="782"/>
      <c r="C1555" s="802"/>
      <c r="D1555" s="782">
        <v>2330419</v>
      </c>
      <c r="E1555" s="788" t="s">
        <v>3952</v>
      </c>
      <c r="F1555" s="789">
        <v>0</v>
      </c>
    </row>
    <row r="1556" ht="18" customHeight="1" spans="1:6">
      <c r="A1556" s="782"/>
      <c r="B1556" s="782"/>
      <c r="C1556" s="802"/>
      <c r="D1556" s="782">
        <v>2330420</v>
      </c>
      <c r="E1556" s="788" t="s">
        <v>3953</v>
      </c>
      <c r="F1556" s="789">
        <v>0</v>
      </c>
    </row>
    <row r="1557" ht="18" customHeight="1" spans="1:6">
      <c r="A1557" s="782"/>
      <c r="B1557" s="782"/>
      <c r="C1557" s="802"/>
      <c r="D1557" s="782">
        <v>2330431</v>
      </c>
      <c r="E1557" s="788" t="s">
        <v>3954</v>
      </c>
      <c r="F1557" s="789">
        <v>0</v>
      </c>
    </row>
    <row r="1558" ht="18" customHeight="1" spans="1:6">
      <c r="A1558" s="782"/>
      <c r="B1558" s="782"/>
      <c r="C1558" s="802"/>
      <c r="D1558" s="782">
        <v>2330432</v>
      </c>
      <c r="E1558" s="788" t="s">
        <v>3955</v>
      </c>
      <c r="F1558" s="789">
        <v>33</v>
      </c>
    </row>
    <row r="1559" ht="18" customHeight="1" spans="1:6">
      <c r="A1559" s="782"/>
      <c r="B1559" s="782"/>
      <c r="C1559" s="802"/>
      <c r="D1559" s="782">
        <v>2330433</v>
      </c>
      <c r="E1559" s="788" t="s">
        <v>3956</v>
      </c>
      <c r="F1559" s="789">
        <v>15</v>
      </c>
    </row>
    <row r="1560" ht="18" customHeight="1" spans="1:6">
      <c r="A1560" s="782"/>
      <c r="B1560" s="782"/>
      <c r="C1560" s="802"/>
      <c r="D1560" s="782">
        <v>2330498</v>
      </c>
      <c r="E1560" s="788" t="s">
        <v>3957</v>
      </c>
      <c r="F1560" s="789">
        <v>21</v>
      </c>
    </row>
    <row r="1561" ht="18" customHeight="1" spans="1:6">
      <c r="A1561" s="782"/>
      <c r="B1561" s="782"/>
      <c r="C1561" s="802"/>
      <c r="D1561" s="782">
        <v>2330499</v>
      </c>
      <c r="E1561" s="788" t="s">
        <v>3958</v>
      </c>
      <c r="F1561" s="790">
        <v>0</v>
      </c>
    </row>
    <row r="1562" ht="18" customHeight="1" spans="1:6">
      <c r="A1562" s="782"/>
      <c r="B1562" s="782"/>
      <c r="C1562" s="802"/>
      <c r="D1562" s="782">
        <v>234</v>
      </c>
      <c r="E1562" s="783" t="s">
        <v>3959</v>
      </c>
      <c r="F1562" s="784">
        <f>SUM(F1563,F1576)</f>
        <v>0</v>
      </c>
    </row>
    <row r="1563" ht="18" customHeight="1" spans="1:6">
      <c r="A1563" s="782"/>
      <c r="B1563" s="782"/>
      <c r="C1563" s="802"/>
      <c r="D1563" s="782">
        <v>23401</v>
      </c>
      <c r="E1563" s="783" t="s">
        <v>3960</v>
      </c>
      <c r="F1563" s="787">
        <f>SUM(F1564:F1575)</f>
        <v>0</v>
      </c>
    </row>
    <row r="1564" ht="18" customHeight="1" spans="1:6">
      <c r="A1564" s="782"/>
      <c r="B1564" s="782"/>
      <c r="C1564" s="802"/>
      <c r="D1564" s="782">
        <v>2340101</v>
      </c>
      <c r="E1564" s="788" t="s">
        <v>3961</v>
      </c>
      <c r="F1564" s="789">
        <v>0</v>
      </c>
    </row>
    <row r="1565" ht="18" customHeight="1" spans="1:6">
      <c r="A1565" s="782"/>
      <c r="B1565" s="782"/>
      <c r="C1565" s="802"/>
      <c r="D1565" s="782">
        <v>2340102</v>
      </c>
      <c r="E1565" s="788" t="s">
        <v>3962</v>
      </c>
      <c r="F1565" s="789">
        <v>0</v>
      </c>
    </row>
    <row r="1566" ht="18" customHeight="1" spans="1:6">
      <c r="A1566" s="782"/>
      <c r="B1566" s="782"/>
      <c r="C1566" s="802"/>
      <c r="D1566" s="782">
        <v>2340103</v>
      </c>
      <c r="E1566" s="788" t="s">
        <v>3963</v>
      </c>
      <c r="F1566" s="789">
        <v>0</v>
      </c>
    </row>
    <row r="1567" ht="18" customHeight="1" spans="1:6">
      <c r="A1567" s="782"/>
      <c r="B1567" s="782"/>
      <c r="C1567" s="802"/>
      <c r="D1567" s="782">
        <v>2340104</v>
      </c>
      <c r="E1567" s="788" t="s">
        <v>3964</v>
      </c>
      <c r="F1567" s="789">
        <v>0</v>
      </c>
    </row>
    <row r="1568" ht="18" customHeight="1" spans="1:6">
      <c r="A1568" s="782"/>
      <c r="B1568" s="782"/>
      <c r="C1568" s="802"/>
      <c r="D1568" s="782">
        <v>2340105</v>
      </c>
      <c r="E1568" s="788" t="s">
        <v>3965</v>
      </c>
      <c r="F1568" s="789">
        <v>0</v>
      </c>
    </row>
    <row r="1569" ht="18" customHeight="1" spans="1:6">
      <c r="A1569" s="782"/>
      <c r="B1569" s="782"/>
      <c r="C1569" s="802"/>
      <c r="D1569" s="782">
        <v>2340106</v>
      </c>
      <c r="E1569" s="788" t="s">
        <v>3966</v>
      </c>
      <c r="F1569" s="789">
        <v>0</v>
      </c>
    </row>
    <row r="1570" ht="18" customHeight="1" spans="1:6">
      <c r="A1570" s="782"/>
      <c r="B1570" s="782"/>
      <c r="C1570" s="802"/>
      <c r="D1570" s="782">
        <v>2340107</v>
      </c>
      <c r="E1570" s="788" t="s">
        <v>3967</v>
      </c>
      <c r="F1570" s="789">
        <v>0</v>
      </c>
    </row>
    <row r="1571" ht="18" customHeight="1" spans="1:6">
      <c r="A1571" s="782"/>
      <c r="B1571" s="782"/>
      <c r="C1571" s="802"/>
      <c r="D1571" s="782">
        <v>2340108</v>
      </c>
      <c r="E1571" s="788" t="s">
        <v>3968</v>
      </c>
      <c r="F1571" s="789">
        <v>0</v>
      </c>
    </row>
    <row r="1572" ht="18" customHeight="1" spans="1:6">
      <c r="A1572" s="782"/>
      <c r="B1572" s="782"/>
      <c r="C1572" s="802"/>
      <c r="D1572" s="782">
        <v>2340109</v>
      </c>
      <c r="E1572" s="788" t="s">
        <v>3969</v>
      </c>
      <c r="F1572" s="789">
        <v>0</v>
      </c>
    </row>
    <row r="1573" ht="18" customHeight="1" spans="1:6">
      <c r="A1573" s="782"/>
      <c r="B1573" s="782"/>
      <c r="C1573" s="805"/>
      <c r="D1573" s="782">
        <v>2340110</v>
      </c>
      <c r="E1573" s="788" t="s">
        <v>3970</v>
      </c>
      <c r="F1573" s="789">
        <v>0</v>
      </c>
    </row>
    <row r="1574" ht="18" customHeight="1" spans="1:6">
      <c r="A1574" s="782"/>
      <c r="B1574" s="782"/>
      <c r="C1574" s="802"/>
      <c r="D1574" s="782">
        <v>2340111</v>
      </c>
      <c r="E1574" s="788" t="s">
        <v>3971</v>
      </c>
      <c r="F1574" s="789">
        <v>0</v>
      </c>
    </row>
    <row r="1575" ht="18" customHeight="1" spans="1:6">
      <c r="A1575" s="782"/>
      <c r="B1575" s="782"/>
      <c r="C1575" s="802"/>
      <c r="D1575" s="782">
        <v>2340199</v>
      </c>
      <c r="E1575" s="788" t="s">
        <v>3972</v>
      </c>
      <c r="F1575" s="789">
        <v>0</v>
      </c>
    </row>
    <row r="1576" ht="18" customHeight="1" spans="1:6">
      <c r="A1576" s="782"/>
      <c r="B1576" s="782"/>
      <c r="C1576" s="802"/>
      <c r="D1576" s="782">
        <v>23402</v>
      </c>
      <c r="E1576" s="783" t="s">
        <v>3973</v>
      </c>
      <c r="F1576" s="784">
        <f>SUM(F1577:F1582)</f>
        <v>0</v>
      </c>
    </row>
    <row r="1577" ht="18" customHeight="1" spans="1:6">
      <c r="A1577" s="782"/>
      <c r="B1577" s="782"/>
      <c r="C1577" s="802"/>
      <c r="D1577" s="782">
        <v>2340201</v>
      </c>
      <c r="E1577" s="788" t="s">
        <v>3558</v>
      </c>
      <c r="F1577" s="789">
        <v>0</v>
      </c>
    </row>
    <row r="1578" ht="18" customHeight="1" spans="1:6">
      <c r="A1578" s="782"/>
      <c r="B1578" s="782"/>
      <c r="C1578" s="802"/>
      <c r="D1578" s="782">
        <v>2340202</v>
      </c>
      <c r="E1578" s="788" t="s">
        <v>3602</v>
      </c>
      <c r="F1578" s="789">
        <v>0</v>
      </c>
    </row>
    <row r="1579" ht="18" customHeight="1" spans="1:6">
      <c r="A1579" s="782"/>
      <c r="B1579" s="782"/>
      <c r="C1579" s="802"/>
      <c r="D1579" s="782">
        <v>2340203</v>
      </c>
      <c r="E1579" s="788" t="s">
        <v>3974</v>
      </c>
      <c r="F1579" s="789">
        <v>0</v>
      </c>
    </row>
    <row r="1580" ht="18" customHeight="1" spans="1:6">
      <c r="A1580" s="782"/>
      <c r="B1580" s="782"/>
      <c r="C1580" s="802"/>
      <c r="D1580" s="782">
        <v>2340204</v>
      </c>
      <c r="E1580" s="788" t="s">
        <v>3975</v>
      </c>
      <c r="F1580" s="789">
        <v>0</v>
      </c>
    </row>
    <row r="1581" ht="18" customHeight="1" spans="1:6">
      <c r="A1581" s="782"/>
      <c r="B1581" s="782"/>
      <c r="C1581" s="802"/>
      <c r="D1581" s="782">
        <v>2340205</v>
      </c>
      <c r="E1581" s="788" t="s">
        <v>3976</v>
      </c>
      <c r="F1581" s="789">
        <v>0</v>
      </c>
    </row>
    <row r="1582" ht="18" customHeight="1" spans="1:6">
      <c r="A1582" s="782"/>
      <c r="B1582" s="782"/>
      <c r="C1582" s="802"/>
      <c r="D1582" s="782">
        <v>2340299</v>
      </c>
      <c r="E1582" s="788" t="s">
        <v>3977</v>
      </c>
      <c r="F1582" s="789">
        <v>0</v>
      </c>
    </row>
    <row r="1583" ht="18" customHeight="1" spans="1:6">
      <c r="A1583" s="782"/>
      <c r="B1583" s="782"/>
      <c r="C1583" s="802"/>
      <c r="D1583" s="779"/>
      <c r="E1583" s="807"/>
      <c r="F1583" s="808"/>
    </row>
    <row r="1584" ht="18" customHeight="1" spans="1:6">
      <c r="A1584" s="782"/>
      <c r="B1584" s="782"/>
      <c r="C1584" s="809"/>
      <c r="D1584" s="782"/>
      <c r="E1584" s="783" t="s">
        <v>1924</v>
      </c>
      <c r="F1584" s="784">
        <f>F1585+F1588</f>
        <v>32</v>
      </c>
    </row>
    <row r="1585" ht="18" customHeight="1" spans="1:6">
      <c r="A1585" s="782"/>
      <c r="B1585" s="782"/>
      <c r="C1585" s="809"/>
      <c r="D1585" s="782">
        <v>208</v>
      </c>
      <c r="E1585" s="783" t="s">
        <v>2848</v>
      </c>
      <c r="F1585" s="784">
        <f>F1586</f>
        <v>0</v>
      </c>
    </row>
    <row r="1586" ht="18" customHeight="1" spans="1:6">
      <c r="A1586" s="782"/>
      <c r="B1586" s="782"/>
      <c r="C1586" s="809"/>
      <c r="D1586" s="782">
        <v>20804</v>
      </c>
      <c r="E1586" s="783" t="s">
        <v>2896</v>
      </c>
      <c r="F1586" s="784">
        <f>F1587</f>
        <v>0</v>
      </c>
    </row>
    <row r="1587" ht="18" customHeight="1" spans="1:6">
      <c r="A1587" s="782"/>
      <c r="B1587" s="782"/>
      <c r="C1587" s="809"/>
      <c r="D1587" s="782">
        <v>2080451</v>
      </c>
      <c r="E1587" s="788" t="s">
        <v>3978</v>
      </c>
      <c r="F1587" s="789">
        <v>0</v>
      </c>
    </row>
    <row r="1588" ht="18" customHeight="1" spans="1:6">
      <c r="A1588" s="782"/>
      <c r="B1588" s="782"/>
      <c r="C1588" s="809"/>
      <c r="D1588" s="782">
        <v>223</v>
      </c>
      <c r="E1588" s="783" t="s">
        <v>3979</v>
      </c>
      <c r="F1588" s="784">
        <f>F1589+F1600+F1609+F1611</f>
        <v>32</v>
      </c>
    </row>
    <row r="1589" ht="18" customHeight="1" spans="1:6">
      <c r="A1589" s="782"/>
      <c r="B1589" s="782"/>
      <c r="C1589" s="809"/>
      <c r="D1589" s="782">
        <v>22301</v>
      </c>
      <c r="E1589" s="783" t="s">
        <v>3980</v>
      </c>
      <c r="F1589" s="784">
        <f>SUM(F1590:F1599)</f>
        <v>32</v>
      </c>
    </row>
    <row r="1590" ht="18" customHeight="1" spans="1:6">
      <c r="A1590" s="782"/>
      <c r="B1590" s="782"/>
      <c r="C1590" s="809"/>
      <c r="D1590" s="782">
        <v>2230101</v>
      </c>
      <c r="E1590" s="788" t="s">
        <v>3981</v>
      </c>
      <c r="F1590" s="789">
        <v>0</v>
      </c>
    </row>
    <row r="1591" ht="18" customHeight="1" spans="1:6">
      <c r="A1591" s="782"/>
      <c r="B1591" s="782"/>
      <c r="C1591" s="809"/>
      <c r="D1591" s="782">
        <v>2230102</v>
      </c>
      <c r="E1591" s="788" t="s">
        <v>3982</v>
      </c>
      <c r="F1591" s="789">
        <v>0</v>
      </c>
    </row>
    <row r="1592" ht="18" customHeight="1" spans="1:6">
      <c r="A1592" s="782"/>
      <c r="B1592" s="782"/>
      <c r="C1592" s="809"/>
      <c r="D1592" s="782">
        <v>2230103</v>
      </c>
      <c r="E1592" s="788" t="s">
        <v>3983</v>
      </c>
      <c r="F1592" s="789">
        <v>0</v>
      </c>
    </row>
    <row r="1593" ht="18" customHeight="1" spans="1:6">
      <c r="A1593" s="782"/>
      <c r="B1593" s="782"/>
      <c r="C1593" s="809"/>
      <c r="D1593" s="782">
        <v>2230104</v>
      </c>
      <c r="E1593" s="788" t="s">
        <v>3984</v>
      </c>
      <c r="F1593" s="789">
        <v>0</v>
      </c>
    </row>
    <row r="1594" ht="18" customHeight="1" spans="1:6">
      <c r="A1594" s="782"/>
      <c r="B1594" s="782"/>
      <c r="C1594" s="809"/>
      <c r="D1594" s="782">
        <v>2230105</v>
      </c>
      <c r="E1594" s="788" t="s">
        <v>3985</v>
      </c>
      <c r="F1594" s="789">
        <v>32</v>
      </c>
    </row>
    <row r="1595" ht="18" customHeight="1" spans="1:6">
      <c r="A1595" s="782"/>
      <c r="B1595" s="782"/>
      <c r="C1595" s="809"/>
      <c r="D1595" s="782">
        <v>2230106</v>
      </c>
      <c r="E1595" s="788" t="s">
        <v>3986</v>
      </c>
      <c r="F1595" s="789">
        <v>0</v>
      </c>
    </row>
    <row r="1596" ht="18" customHeight="1" spans="1:6">
      <c r="A1596" s="782"/>
      <c r="B1596" s="782"/>
      <c r="C1596" s="809"/>
      <c r="D1596" s="782">
        <v>2230107</v>
      </c>
      <c r="E1596" s="788" t="s">
        <v>3987</v>
      </c>
      <c r="F1596" s="789">
        <v>0</v>
      </c>
    </row>
    <row r="1597" ht="18" customHeight="1" spans="1:6">
      <c r="A1597" s="782"/>
      <c r="B1597" s="782"/>
      <c r="C1597" s="809"/>
      <c r="D1597" s="782">
        <v>2230108</v>
      </c>
      <c r="E1597" s="788" t="s">
        <v>3988</v>
      </c>
      <c r="F1597" s="789">
        <v>0</v>
      </c>
    </row>
    <row r="1598" ht="18" customHeight="1" spans="1:6">
      <c r="A1598" s="782"/>
      <c r="B1598" s="782"/>
      <c r="C1598" s="809"/>
      <c r="D1598" s="782">
        <v>2230109</v>
      </c>
      <c r="E1598" s="788" t="s">
        <v>3989</v>
      </c>
      <c r="F1598" s="789">
        <v>0</v>
      </c>
    </row>
    <row r="1599" ht="18" customHeight="1" spans="1:6">
      <c r="A1599" s="782"/>
      <c r="B1599" s="782"/>
      <c r="C1599" s="809"/>
      <c r="D1599" s="782">
        <v>2230199</v>
      </c>
      <c r="E1599" s="788" t="s">
        <v>3990</v>
      </c>
      <c r="F1599" s="789">
        <v>0</v>
      </c>
    </row>
    <row r="1600" ht="18" customHeight="1" spans="1:6">
      <c r="A1600" s="782"/>
      <c r="B1600" s="782"/>
      <c r="C1600" s="809"/>
      <c r="D1600" s="782">
        <v>22302</v>
      </c>
      <c r="E1600" s="783" t="s">
        <v>3991</v>
      </c>
      <c r="F1600" s="784">
        <f>SUM(F1601:F1608)</f>
        <v>0</v>
      </c>
    </row>
    <row r="1601" ht="18" customHeight="1" spans="1:6">
      <c r="A1601" s="782"/>
      <c r="B1601" s="782"/>
      <c r="C1601" s="809"/>
      <c r="D1601" s="782">
        <v>2230201</v>
      </c>
      <c r="E1601" s="788" t="s">
        <v>3992</v>
      </c>
      <c r="F1601" s="789">
        <v>0</v>
      </c>
    </row>
    <row r="1602" ht="18" customHeight="1" spans="1:6">
      <c r="A1602" s="782"/>
      <c r="B1602" s="782"/>
      <c r="C1602" s="809"/>
      <c r="D1602" s="782">
        <v>2230202</v>
      </c>
      <c r="E1602" s="788" t="s">
        <v>3993</v>
      </c>
      <c r="F1602" s="789">
        <v>0</v>
      </c>
    </row>
    <row r="1603" ht="18" customHeight="1" spans="1:6">
      <c r="A1603" s="782"/>
      <c r="B1603" s="782"/>
      <c r="C1603" s="809"/>
      <c r="D1603" s="782">
        <v>2230203</v>
      </c>
      <c r="E1603" s="788" t="s">
        <v>3994</v>
      </c>
      <c r="F1603" s="789">
        <v>0</v>
      </c>
    </row>
    <row r="1604" ht="18" customHeight="1" spans="1:6">
      <c r="A1604" s="782"/>
      <c r="B1604" s="782"/>
      <c r="C1604" s="809"/>
      <c r="D1604" s="782">
        <v>2230204</v>
      </c>
      <c r="E1604" s="788" t="s">
        <v>3995</v>
      </c>
      <c r="F1604" s="789">
        <v>0</v>
      </c>
    </row>
    <row r="1605" ht="18" customHeight="1" spans="1:6">
      <c r="A1605" s="782"/>
      <c r="B1605" s="782"/>
      <c r="C1605" s="809"/>
      <c r="D1605" s="782">
        <v>2230205</v>
      </c>
      <c r="E1605" s="788" t="s">
        <v>3996</v>
      </c>
      <c r="F1605" s="789">
        <v>0</v>
      </c>
    </row>
    <row r="1606" ht="18" customHeight="1" spans="1:6">
      <c r="A1606" s="782"/>
      <c r="B1606" s="782"/>
      <c r="C1606" s="809"/>
      <c r="D1606" s="782">
        <v>2230206</v>
      </c>
      <c r="E1606" s="788" t="s">
        <v>3997</v>
      </c>
      <c r="F1606" s="789">
        <v>0</v>
      </c>
    </row>
    <row r="1607" ht="18" customHeight="1" spans="1:6">
      <c r="A1607" s="782"/>
      <c r="B1607" s="782"/>
      <c r="C1607" s="809"/>
      <c r="D1607" s="782">
        <v>2230208</v>
      </c>
      <c r="E1607" s="788" t="s">
        <v>3998</v>
      </c>
      <c r="F1607" s="789">
        <v>0</v>
      </c>
    </row>
    <row r="1608" ht="18" customHeight="1" spans="1:6">
      <c r="A1608" s="782"/>
      <c r="B1608" s="782"/>
      <c r="C1608" s="809"/>
      <c r="D1608" s="782">
        <v>2230299</v>
      </c>
      <c r="E1608" s="788" t="s">
        <v>3999</v>
      </c>
      <c r="F1608" s="789">
        <v>0</v>
      </c>
    </row>
    <row r="1609" ht="18" customHeight="1" spans="1:6">
      <c r="A1609" s="782"/>
      <c r="B1609" s="782"/>
      <c r="C1609" s="809"/>
      <c r="D1609" s="782">
        <v>22303</v>
      </c>
      <c r="E1609" s="783" t="s">
        <v>4000</v>
      </c>
      <c r="F1609" s="784">
        <f>F1610</f>
        <v>0</v>
      </c>
    </row>
    <row r="1610" ht="18" customHeight="1" spans="1:6">
      <c r="A1610" s="782"/>
      <c r="B1610" s="782"/>
      <c r="C1610" s="809"/>
      <c r="D1610" s="782">
        <v>2230301</v>
      </c>
      <c r="E1610" s="788" t="s">
        <v>4001</v>
      </c>
      <c r="F1610" s="789">
        <v>0</v>
      </c>
    </row>
    <row r="1611" ht="18" customHeight="1" spans="1:6">
      <c r="A1611" s="782"/>
      <c r="B1611" s="782"/>
      <c r="C1611" s="809"/>
      <c r="D1611" s="782">
        <v>22399</v>
      </c>
      <c r="E1611" s="783" t="s">
        <v>4002</v>
      </c>
      <c r="F1611" s="784">
        <f>F1612</f>
        <v>0</v>
      </c>
    </row>
    <row r="1612" ht="18" customHeight="1" spans="1:6">
      <c r="A1612" s="782"/>
      <c r="B1612" s="782"/>
      <c r="C1612" s="809"/>
      <c r="D1612" s="782">
        <v>2239999</v>
      </c>
      <c r="E1612" s="788" t="s">
        <v>4003</v>
      </c>
      <c r="F1612" s="789">
        <v>0</v>
      </c>
    </row>
    <row r="1613" ht="18" customHeight="1" spans="1:6">
      <c r="A1613" s="782"/>
      <c r="B1613" s="782"/>
      <c r="C1613" s="809"/>
      <c r="D1613" s="779"/>
      <c r="E1613" s="807"/>
      <c r="F1613" s="810"/>
    </row>
    <row r="1614" ht="18" customHeight="1" spans="1:6">
      <c r="A1614" s="782"/>
      <c r="B1614" s="782"/>
      <c r="C1614" s="809"/>
      <c r="D1614" s="782">
        <v>231</v>
      </c>
      <c r="E1614" s="783" t="s">
        <v>4004</v>
      </c>
      <c r="F1614" s="784">
        <f>SUM(F1615:F1616,F1621,F1626,F1642)</f>
        <v>79052</v>
      </c>
    </row>
    <row r="1615" ht="18" customHeight="1" spans="1:6">
      <c r="A1615" s="782"/>
      <c r="B1615" s="782"/>
      <c r="C1615" s="809"/>
      <c r="D1615" s="782">
        <v>23101</v>
      </c>
      <c r="E1615" s="811" t="s">
        <v>4005</v>
      </c>
      <c r="F1615" s="789">
        <v>0</v>
      </c>
    </row>
    <row r="1616" ht="18" customHeight="1" spans="1:6">
      <c r="A1616" s="782"/>
      <c r="B1616" s="782"/>
      <c r="C1616" s="809"/>
      <c r="D1616" s="782">
        <v>23102</v>
      </c>
      <c r="E1616" s="811" t="s">
        <v>4007</v>
      </c>
      <c r="F1616" s="786">
        <f>SUM(F1617:F1620)</f>
        <v>0</v>
      </c>
    </row>
    <row r="1617" ht="18" customHeight="1" spans="1:6">
      <c r="A1617" s="782"/>
      <c r="B1617" s="782"/>
      <c r="C1617" s="809"/>
      <c r="D1617" s="782">
        <v>2310201</v>
      </c>
      <c r="E1617" s="812" t="s">
        <v>4008</v>
      </c>
      <c r="F1617" s="789">
        <v>0</v>
      </c>
    </row>
    <row r="1618" ht="18" customHeight="1" spans="1:6">
      <c r="A1618" s="782"/>
      <c r="B1618" s="782"/>
      <c r="C1618" s="813"/>
      <c r="D1618" s="782">
        <v>2310202</v>
      </c>
      <c r="E1618" s="812" t="s">
        <v>4009</v>
      </c>
      <c r="F1618" s="791">
        <v>0</v>
      </c>
    </row>
    <row r="1619" ht="18" customHeight="1" spans="1:6">
      <c r="A1619" s="782"/>
      <c r="B1619" s="782"/>
      <c r="C1619" s="809"/>
      <c r="D1619" s="782">
        <v>2310203</v>
      </c>
      <c r="E1619" s="812" t="s">
        <v>4010</v>
      </c>
      <c r="F1619" s="789">
        <v>0</v>
      </c>
    </row>
    <row r="1620" ht="18" customHeight="1" spans="1:6">
      <c r="A1620" s="782"/>
      <c r="B1620" s="782"/>
      <c r="C1620" s="809"/>
      <c r="D1620" s="782">
        <v>2310299</v>
      </c>
      <c r="E1620" s="812" t="s">
        <v>4011</v>
      </c>
      <c r="F1620" s="789">
        <v>0</v>
      </c>
    </row>
    <row r="1621" ht="18" customHeight="1" spans="1:6">
      <c r="A1621" s="782"/>
      <c r="B1621" s="782"/>
      <c r="C1621" s="809"/>
      <c r="D1621" s="782">
        <v>23103</v>
      </c>
      <c r="E1621" s="811" t="s">
        <v>4012</v>
      </c>
      <c r="F1621" s="784">
        <f>SUM(F1622:F1625)</f>
        <v>65952</v>
      </c>
    </row>
    <row r="1622" ht="18" customHeight="1" spans="1:6">
      <c r="A1622" s="782"/>
      <c r="B1622" s="782"/>
      <c r="C1622" s="809"/>
      <c r="D1622" s="782">
        <v>2310301</v>
      </c>
      <c r="E1622" s="812" t="s">
        <v>4013</v>
      </c>
      <c r="F1622" s="789">
        <v>16852</v>
      </c>
    </row>
    <row r="1623" ht="18" customHeight="1" spans="1:6">
      <c r="A1623" s="782"/>
      <c r="B1623" s="782"/>
      <c r="C1623" s="809"/>
      <c r="D1623" s="782">
        <v>2310302</v>
      </c>
      <c r="E1623" s="812" t="s">
        <v>4014</v>
      </c>
      <c r="F1623" s="789">
        <v>0</v>
      </c>
    </row>
    <row r="1624" ht="18" customHeight="1" spans="1:6">
      <c r="A1624" s="782"/>
      <c r="B1624" s="782"/>
      <c r="C1624" s="809"/>
      <c r="D1624" s="782">
        <v>2310303</v>
      </c>
      <c r="E1624" s="812" t="s">
        <v>4015</v>
      </c>
      <c r="F1624" s="789">
        <v>0</v>
      </c>
    </row>
    <row r="1625" ht="18" customHeight="1" spans="1:6">
      <c r="A1625" s="782"/>
      <c r="B1625" s="782"/>
      <c r="C1625" s="809"/>
      <c r="D1625" s="782">
        <v>2310399</v>
      </c>
      <c r="E1625" s="812" t="s">
        <v>4016</v>
      </c>
      <c r="F1625" s="789">
        <v>49100</v>
      </c>
    </row>
    <row r="1626" ht="18" customHeight="1" spans="1:6">
      <c r="A1626" s="782"/>
      <c r="B1626" s="782"/>
      <c r="C1626" s="809"/>
      <c r="D1626" s="782">
        <v>23104</v>
      </c>
      <c r="E1626" s="811" t="s">
        <v>4017</v>
      </c>
      <c r="F1626" s="784">
        <f>SUM(F1627:F1641)</f>
        <v>13100</v>
      </c>
    </row>
    <row r="1627" ht="18" customHeight="1" spans="1:6">
      <c r="A1627" s="782"/>
      <c r="B1627" s="782"/>
      <c r="C1627" s="809"/>
      <c r="D1627" s="782">
        <v>2310401</v>
      </c>
      <c r="E1627" s="812" t="s">
        <v>4018</v>
      </c>
      <c r="F1627" s="789">
        <v>0</v>
      </c>
    </row>
    <row r="1628" ht="18" customHeight="1" spans="1:6">
      <c r="A1628" s="782"/>
      <c r="B1628" s="782"/>
      <c r="C1628" s="809"/>
      <c r="D1628" s="782">
        <v>2310405</v>
      </c>
      <c r="E1628" s="812" t="s">
        <v>4019</v>
      </c>
      <c r="F1628" s="789">
        <v>0</v>
      </c>
    </row>
    <row r="1629" ht="18" customHeight="1" spans="1:6">
      <c r="A1629" s="782"/>
      <c r="B1629" s="782"/>
      <c r="C1629" s="809"/>
      <c r="D1629" s="782">
        <v>2310411</v>
      </c>
      <c r="E1629" s="812" t="s">
        <v>4020</v>
      </c>
      <c r="F1629" s="789">
        <v>2100</v>
      </c>
    </row>
    <row r="1630" ht="18" customHeight="1" spans="1:6">
      <c r="A1630" s="782"/>
      <c r="B1630" s="782"/>
      <c r="C1630" s="809"/>
      <c r="D1630" s="782">
        <v>2310413</v>
      </c>
      <c r="E1630" s="812" t="s">
        <v>4021</v>
      </c>
      <c r="F1630" s="789">
        <v>0</v>
      </c>
    </row>
    <row r="1631" ht="18" customHeight="1" spans="1:6">
      <c r="A1631" s="782"/>
      <c r="B1631" s="782"/>
      <c r="C1631" s="809"/>
      <c r="D1631" s="782">
        <v>2310414</v>
      </c>
      <c r="E1631" s="812" t="s">
        <v>4022</v>
      </c>
      <c r="F1631" s="789">
        <v>0</v>
      </c>
    </row>
    <row r="1632" ht="18" customHeight="1" spans="1:6">
      <c r="A1632" s="782"/>
      <c r="B1632" s="782"/>
      <c r="C1632" s="809"/>
      <c r="D1632" s="782">
        <v>2310416</v>
      </c>
      <c r="E1632" s="812" t="s">
        <v>4023</v>
      </c>
      <c r="F1632" s="790">
        <v>0</v>
      </c>
    </row>
    <row r="1633" ht="18" customHeight="1" spans="1:6">
      <c r="A1633" s="782"/>
      <c r="B1633" s="782"/>
      <c r="C1633" s="809"/>
      <c r="D1633" s="814">
        <v>2310417</v>
      </c>
      <c r="E1633" s="815" t="s">
        <v>4024</v>
      </c>
      <c r="F1633" s="790">
        <v>0</v>
      </c>
    </row>
    <row r="1634" ht="18" customHeight="1" spans="1:6">
      <c r="A1634" s="782"/>
      <c r="B1634" s="782"/>
      <c r="C1634" s="809"/>
      <c r="D1634" s="782">
        <v>2310418</v>
      </c>
      <c r="E1634" s="812" t="s">
        <v>4025</v>
      </c>
      <c r="F1634" s="789">
        <v>0</v>
      </c>
    </row>
    <row r="1635" ht="18" customHeight="1" spans="1:6">
      <c r="A1635" s="782"/>
      <c r="B1635" s="782"/>
      <c r="C1635" s="809"/>
      <c r="D1635" s="782">
        <v>2310419</v>
      </c>
      <c r="E1635" s="812" t="s">
        <v>4026</v>
      </c>
      <c r="F1635" s="791">
        <v>0</v>
      </c>
    </row>
    <row r="1636" ht="18" customHeight="1" spans="1:6">
      <c r="A1636" s="782"/>
      <c r="B1636" s="782"/>
      <c r="C1636" s="809"/>
      <c r="D1636" s="814">
        <v>2310420</v>
      </c>
      <c r="E1636" s="815" t="s">
        <v>4027</v>
      </c>
      <c r="F1636" s="790">
        <v>0</v>
      </c>
    </row>
    <row r="1637" ht="18" customHeight="1" spans="1:6">
      <c r="A1637" s="782"/>
      <c r="B1637" s="782"/>
      <c r="C1637" s="809"/>
      <c r="D1637" s="782">
        <v>2310431</v>
      </c>
      <c r="E1637" s="812" t="s">
        <v>4028</v>
      </c>
      <c r="F1637" s="789">
        <v>0</v>
      </c>
    </row>
    <row r="1638" ht="18" customHeight="1" spans="1:6">
      <c r="A1638" s="782"/>
      <c r="B1638" s="782"/>
      <c r="C1638" s="809"/>
      <c r="D1638" s="782">
        <v>2310432</v>
      </c>
      <c r="E1638" s="812" t="s">
        <v>4029</v>
      </c>
      <c r="F1638" s="789">
        <v>0</v>
      </c>
    </row>
    <row r="1639" ht="18" customHeight="1" spans="1:6">
      <c r="A1639" s="782"/>
      <c r="B1639" s="782"/>
      <c r="C1639" s="809"/>
      <c r="D1639" s="785">
        <v>2310433</v>
      </c>
      <c r="E1639" s="812" t="s">
        <v>4030</v>
      </c>
      <c r="F1639" s="789">
        <v>11000</v>
      </c>
    </row>
    <row r="1640" ht="18" customHeight="1" spans="1:6">
      <c r="A1640" s="782"/>
      <c r="B1640" s="782"/>
      <c r="C1640" s="809"/>
      <c r="D1640" s="785">
        <v>2310498</v>
      </c>
      <c r="E1640" s="812" t="s">
        <v>4031</v>
      </c>
      <c r="F1640" s="790">
        <v>0</v>
      </c>
    </row>
    <row r="1641" ht="18" customHeight="1" spans="1:6">
      <c r="A1641" s="782"/>
      <c r="B1641" s="782"/>
      <c r="C1641" s="809"/>
      <c r="D1641" s="785">
        <v>2310499</v>
      </c>
      <c r="E1641" s="812" t="s">
        <v>4032</v>
      </c>
      <c r="F1641" s="790">
        <v>0</v>
      </c>
    </row>
    <row r="1642" ht="18" customHeight="1" spans="1:6">
      <c r="A1642" s="782"/>
      <c r="B1642" s="782"/>
      <c r="C1642" s="809"/>
      <c r="D1642" s="785">
        <v>23105</v>
      </c>
      <c r="E1642" s="811" t="s">
        <v>4033</v>
      </c>
      <c r="F1642" s="789">
        <v>0</v>
      </c>
    </row>
  </sheetData>
  <mergeCells count="2">
    <mergeCell ref="A1:F1"/>
    <mergeCell ref="A726:C726"/>
  </mergeCells>
  <printOptions gridLines="1"/>
  <pageMargins left="0.75" right="0.75" top="1" bottom="1" header="0" footer="0"/>
  <pageSetup paperSize="1" orientation="portrait"/>
  <headerFooter alignWithMargins="0" scaleWithDoc="0">
    <oddHeader>&amp;C&amp;A</oddHeader>
    <oddFooter>&amp;CPage &amp;P</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5">
    <tabColor theme="9"/>
  </sheetPr>
  <dimension ref="A1:IV388"/>
  <sheetViews>
    <sheetView showGridLines="0" showZeros="0" view="pageBreakPreview" zoomScale="120" zoomScaleNormal="100" topLeftCell="A373" workbookViewId="0">
      <selection activeCell="L355" sqref="L355:L388"/>
    </sheetView>
  </sheetViews>
  <sheetFormatPr defaultColWidth="8.8" defaultRowHeight="24"/>
  <cols>
    <col min="1" max="1" width="12.5" style="718" customWidth="1"/>
    <col min="2" max="2" width="24.2833333333333" style="721" customWidth="1"/>
    <col min="3" max="3" width="8" style="722" customWidth="1"/>
    <col min="4" max="4" width="8.08333333333333" style="722" customWidth="1"/>
    <col min="5" max="5" width="8.08333333333333" style="723" customWidth="1"/>
    <col min="6" max="6" width="9" style="724" customWidth="1"/>
    <col min="7" max="7" width="7.08333333333333" style="725" customWidth="1"/>
    <col min="8" max="8" width="9.08333333333333" style="723" customWidth="1"/>
    <col min="9" max="9" width="9" style="726" customWidth="1"/>
    <col min="10" max="10" width="12.625" style="726" customWidth="1"/>
    <col min="11" max="11" width="9" style="718" customWidth="1"/>
    <col min="12" max="12" width="9" style="727" customWidth="1"/>
    <col min="13" max="13" width="9" style="718" customWidth="1"/>
    <col min="14" max="34" width="9" style="718"/>
    <col min="35" max="226" width="8.75" style="718" customWidth="1"/>
    <col min="227" max="252" width="9" style="718"/>
    <col min="253" max="255" width="9" style="93"/>
    <col min="256" max="16384" width="8.8" style="93"/>
  </cols>
  <sheetData>
    <row r="1" s="718" customFormat="1" ht="17" customHeight="1" spans="1:255">
      <c r="A1" s="718" t="s">
        <v>4075</v>
      </c>
      <c r="B1" s="721"/>
      <c r="C1" s="722"/>
      <c r="D1" s="722"/>
      <c r="E1" s="723"/>
      <c r="F1" s="724"/>
      <c r="G1" s="725"/>
      <c r="H1" s="723"/>
      <c r="I1" s="726"/>
      <c r="J1" s="726"/>
      <c r="L1" s="727"/>
      <c r="IS1" s="93"/>
      <c r="IT1" s="93"/>
      <c r="IU1" s="93"/>
    </row>
    <row r="2" s="718" customFormat="1" customHeight="1" spans="1:255">
      <c r="A2" s="100" t="s">
        <v>4076</v>
      </c>
      <c r="B2" s="100"/>
      <c r="C2" s="100"/>
      <c r="D2" s="100"/>
      <c r="E2" s="100"/>
      <c r="F2" s="100"/>
      <c r="G2" s="181"/>
      <c r="H2" s="100"/>
      <c r="I2" s="726"/>
      <c r="J2" s="726"/>
      <c r="L2" s="727"/>
      <c r="IS2" s="93"/>
      <c r="IT2" s="93"/>
      <c r="IU2" s="93"/>
    </row>
    <row r="3" s="718" customFormat="1" ht="12" customHeight="1" spans="1:255">
      <c r="A3" s="728"/>
      <c r="B3" s="729"/>
      <c r="C3" s="730"/>
      <c r="D3" s="730"/>
      <c r="E3" s="731"/>
      <c r="F3" s="732" t="s">
        <v>4077</v>
      </c>
      <c r="G3" s="733"/>
      <c r="H3" s="730"/>
      <c r="I3" s="726"/>
      <c r="J3" s="726"/>
      <c r="L3" s="727"/>
      <c r="IS3" s="93"/>
      <c r="IT3" s="93"/>
      <c r="IU3" s="93"/>
    </row>
    <row r="4" s="718" customFormat="1" ht="22" customHeight="1" spans="1:256">
      <c r="A4" s="109" t="s">
        <v>4078</v>
      </c>
      <c r="B4" s="109" t="s">
        <v>4079</v>
      </c>
      <c r="C4" s="14" t="s">
        <v>4080</v>
      </c>
      <c r="D4" s="110" t="s">
        <v>4081</v>
      </c>
      <c r="E4" s="569"/>
      <c r="F4" s="110" t="s">
        <v>4082</v>
      </c>
      <c r="G4" s="734"/>
      <c r="H4" s="569"/>
      <c r="I4" s="335" t="s">
        <v>4083</v>
      </c>
      <c r="J4" s="726"/>
      <c r="L4" s="727"/>
      <c r="IT4" s="93"/>
      <c r="IU4" s="93"/>
      <c r="IV4" s="93"/>
    </row>
    <row r="5" s="719" customFormat="1" ht="35" customHeight="1" spans="1:256">
      <c r="A5" s="114"/>
      <c r="B5" s="114"/>
      <c r="C5" s="14" t="s">
        <v>4084</v>
      </c>
      <c r="D5" s="14" t="s">
        <v>4085</v>
      </c>
      <c r="E5" s="14" t="s">
        <v>4086</v>
      </c>
      <c r="F5" s="14" t="s">
        <v>4087</v>
      </c>
      <c r="G5" s="735" t="s">
        <v>4088</v>
      </c>
      <c r="H5" s="14" t="s">
        <v>4089</v>
      </c>
      <c r="I5" s="741" t="s">
        <v>4090</v>
      </c>
      <c r="J5" s="742"/>
      <c r="L5" s="743"/>
      <c r="IT5" s="750"/>
      <c r="IU5" s="750"/>
      <c r="IV5" s="750"/>
    </row>
    <row r="6" s="93" customFormat="1" spans="1:12">
      <c r="A6" s="736" t="s">
        <v>4091</v>
      </c>
      <c r="B6" s="20" t="s">
        <v>4092</v>
      </c>
      <c r="C6" s="736">
        <f>SUMIF($J7:J$382,$A6,C7:C$382)</f>
        <v>31137</v>
      </c>
      <c r="D6" s="736">
        <f ca="1">SUMIF($J7:K$382,$A6,D7:D$382)</f>
        <v>37757</v>
      </c>
      <c r="E6" s="736">
        <f ca="1">SUMIF($J7:L$382,$A6,E7:E$382)</f>
        <v>30489</v>
      </c>
      <c r="F6" s="736">
        <f ca="1">SUMIF($J7:M$382,$A6,F7:F$382)</f>
        <v>-648</v>
      </c>
      <c r="G6" s="737" t="str">
        <f ca="1" t="shared" ref="G6:G69" si="0">IFERROR(TEXT(F6/C6,"0.0%"),"")</f>
        <v>-2.1%</v>
      </c>
      <c r="H6" s="345" t="str">
        <f ca="1" t="shared" ref="H6:H69" si="1">IFERROR(TEXT(E6/D6,"0.0%"),"")</f>
        <v>80.8%</v>
      </c>
      <c r="I6" s="744" t="str">
        <f ca="1">IF(B6&lt;&gt;"",IF(OR(C6&lt;&gt;0,D6&lt;&gt;0,E6&lt;&gt;0,F6&lt;&gt;0),"是","否"),"是")</f>
        <v>是</v>
      </c>
      <c r="J6" s="745"/>
      <c r="K6" s="93" t="str">
        <f>_xlfn.IFS(LEN(A6)=3,"类",LEN(A6)=5,"款",LEN(A6)=7,"项")</f>
        <v>类</v>
      </c>
      <c r="L6" s="746">
        <v>1</v>
      </c>
    </row>
    <row r="7" s="93" customFormat="1" spans="1:12">
      <c r="A7" s="360" t="s">
        <v>4093</v>
      </c>
      <c r="B7" s="738" t="s">
        <v>4094</v>
      </c>
      <c r="C7" s="669">
        <f>SUMIF($J8:J$382,$A7,C8:C$382)</f>
        <v>9466</v>
      </c>
      <c r="D7" s="669">
        <f ca="1">SUMIF($J8:K$382,$A7,D8:D$382)</f>
        <v>11250</v>
      </c>
      <c r="E7" s="669">
        <f ca="1">SUMIF($J8:L$382,$A7,E8:E$382)</f>
        <v>10466</v>
      </c>
      <c r="F7" s="669">
        <f ca="1">SUMIF($J8:M$382,$A7,F8:F$382)</f>
        <v>1000</v>
      </c>
      <c r="G7" s="739" t="str">
        <f ca="1" t="shared" si="0"/>
        <v>10.6%</v>
      </c>
      <c r="H7" s="352" t="str">
        <f ca="1" t="shared" si="1"/>
        <v>93.0%</v>
      </c>
      <c r="I7" s="744" t="str">
        <f ca="1" t="shared" ref="I7:I70" si="2">IF(B7&lt;&gt;"",IF(OR(C7&lt;&gt;0,D7&lt;&gt;0,E7&lt;&gt;0,F7&lt;&gt;0),"是","否"),"是")</f>
        <v>是</v>
      </c>
      <c r="J7" s="747" t="str">
        <f>LEFT(A7,3)</f>
        <v>101</v>
      </c>
      <c r="K7" s="93" t="str">
        <f t="shared" ref="K7:K70" si="3">_xlfn.IFS(LEN(A7)=3,"类",LEN(A7)=5,"款",LEN(A7)=7,"项")</f>
        <v>款</v>
      </c>
      <c r="L7" s="746">
        <v>1</v>
      </c>
    </row>
    <row r="8" s="142" customFormat="1" ht="15.75" hidden="1" spans="1:12">
      <c r="A8" s="353" t="s">
        <v>4095</v>
      </c>
      <c r="B8" s="307" t="s">
        <v>4096</v>
      </c>
      <c r="C8" s="671">
        <f>SUMIF('2023.12'!$A$6:$A$567,A8,'2023.12'!$C$6:$C$567)</f>
        <v>9466</v>
      </c>
      <c r="D8" s="671">
        <v>11250</v>
      </c>
      <c r="E8" s="671">
        <f>SUMIF('2024.12'!$A$6:$A$876,A8,'2024.12'!$D$6:$D$876)</f>
        <v>10466</v>
      </c>
      <c r="F8" s="671">
        <f t="shared" ref="F8:F10" si="4">E8-C8</f>
        <v>1000</v>
      </c>
      <c r="G8" s="365" t="str">
        <f t="shared" si="0"/>
        <v>10.6%</v>
      </c>
      <c r="H8" s="365" t="str">
        <f t="shared" si="1"/>
        <v>93.0%</v>
      </c>
      <c r="I8" s="554" t="s">
        <v>4097</v>
      </c>
      <c r="J8" s="748" t="str">
        <f t="shared" ref="J8:J10" si="5">LEFT(A8,5)</f>
        <v>10101</v>
      </c>
      <c r="K8" s="93" t="str">
        <f t="shared" si="3"/>
        <v>项</v>
      </c>
      <c r="L8" s="93">
        <v>1</v>
      </c>
    </row>
    <row r="9" customFormat="1" ht="15.75" hidden="1" spans="1:12">
      <c r="A9" s="353" t="s">
        <v>4098</v>
      </c>
      <c r="B9" s="307" t="s">
        <v>88</v>
      </c>
      <c r="C9" s="671">
        <f>SUMIF('2023.12'!$A$6:$A$567,A9,'2023.12'!$C$6:$C$567)</f>
        <v>0</v>
      </c>
      <c r="D9" s="671">
        <v>0</v>
      </c>
      <c r="E9" s="671">
        <f>SUMIF('2024.12'!$A$6:$A$876,A9,'2024.12'!$D$6:$D$876)</f>
        <v>0</v>
      </c>
      <c r="F9" s="671">
        <f t="shared" si="4"/>
        <v>0</v>
      </c>
      <c r="G9" s="365" t="str">
        <f t="shared" si="0"/>
        <v/>
      </c>
      <c r="H9" s="365" t="str">
        <f t="shared" si="1"/>
        <v/>
      </c>
      <c r="I9" s="22" t="str">
        <f t="shared" si="2"/>
        <v>否</v>
      </c>
      <c r="J9" s="749" t="str">
        <f t="shared" si="5"/>
        <v>10101</v>
      </c>
      <c r="K9" s="93" t="str">
        <f t="shared" si="3"/>
        <v>项</v>
      </c>
      <c r="L9" s="93">
        <v>1</v>
      </c>
    </row>
    <row r="10" customFormat="1" ht="15.75" hidden="1" spans="1:12">
      <c r="A10" s="353" t="s">
        <v>4099</v>
      </c>
      <c r="B10" s="307" t="s">
        <v>103</v>
      </c>
      <c r="C10" s="671">
        <f>SUMIF('2023.12'!$A$6:$A$567,A10,'2023.12'!$C$6:$C$567)</f>
        <v>0</v>
      </c>
      <c r="D10" s="671">
        <v>0</v>
      </c>
      <c r="E10" s="671">
        <f>SUMIF('2024.12'!$A$6:$A$876,A10,'2024.12'!$D$6:$D$876)</f>
        <v>0</v>
      </c>
      <c r="F10" s="671">
        <f t="shared" si="4"/>
        <v>0</v>
      </c>
      <c r="G10" s="365" t="str">
        <f t="shared" si="0"/>
        <v/>
      </c>
      <c r="H10" s="365" t="str">
        <f t="shared" si="1"/>
        <v/>
      </c>
      <c r="I10" s="22" t="str">
        <f t="shared" si="2"/>
        <v>否</v>
      </c>
      <c r="J10" s="749" t="str">
        <f t="shared" si="5"/>
        <v>10101</v>
      </c>
      <c r="K10" s="93" t="str">
        <f t="shared" si="3"/>
        <v>项</v>
      </c>
      <c r="L10" s="93">
        <v>1</v>
      </c>
    </row>
    <row r="11" customFormat="1" ht="15.75" hidden="1" spans="1:12">
      <c r="A11" s="543" t="s">
        <v>4100</v>
      </c>
      <c r="B11" s="270" t="s">
        <v>4101</v>
      </c>
      <c r="C11" s="740">
        <f>SUMIF($J12:J$382,$A11,C12:C$382)</f>
        <v>0</v>
      </c>
      <c r="D11" s="740">
        <f ca="1">SUMIF($J12:K$382,$A11,D12:D$382)</f>
        <v>0</v>
      </c>
      <c r="E11" s="740">
        <f ca="1">SUMIF($J12:L$382,$A11,E12:E$382)</f>
        <v>0</v>
      </c>
      <c r="F11" s="740">
        <f ca="1">SUMIF($J12:M$382,$A11,F12:F$382)</f>
        <v>0</v>
      </c>
      <c r="G11" s="346" t="str">
        <f ca="1" t="shared" si="0"/>
        <v/>
      </c>
      <c r="H11" s="346" t="str">
        <f ca="1" t="shared" si="1"/>
        <v/>
      </c>
      <c r="I11" s="22" t="str">
        <f ca="1" t="shared" si="2"/>
        <v>否</v>
      </c>
      <c r="J11" s="548" t="str">
        <f>LEFT(A11,3)</f>
        <v>101</v>
      </c>
      <c r="K11" s="93" t="str">
        <f t="shared" si="3"/>
        <v>款</v>
      </c>
      <c r="L11" s="93">
        <v>1</v>
      </c>
    </row>
    <row r="12" customFormat="1" ht="15.75" hidden="1" spans="1:12">
      <c r="A12" s="353" t="s">
        <v>4102</v>
      </c>
      <c r="B12" s="307" t="s">
        <v>4103</v>
      </c>
      <c r="C12" s="671">
        <f>SUMIF('2023.12'!$A$6:$A$567,A12,'2023.12'!$C$6:$C$567)</f>
        <v>0</v>
      </c>
      <c r="D12" s="671">
        <v>0</v>
      </c>
      <c r="E12" s="671">
        <f>SUMIF('2024.12'!$A$6:$A$876,A12,'2024.12'!$D$6:$D$876)</f>
        <v>0</v>
      </c>
      <c r="F12" s="671">
        <f t="shared" ref="F12:F14" si="6">E12-C12</f>
        <v>0</v>
      </c>
      <c r="G12" s="365" t="str">
        <f t="shared" si="0"/>
        <v/>
      </c>
      <c r="H12" s="365" t="str">
        <f t="shared" si="1"/>
        <v/>
      </c>
      <c r="I12" s="22" t="str">
        <f t="shared" si="2"/>
        <v>否</v>
      </c>
      <c r="J12" s="749" t="str">
        <f t="shared" ref="J12:J14" si="7">LEFT(A12,5)</f>
        <v>10102</v>
      </c>
      <c r="K12" s="93" t="str">
        <f t="shared" si="3"/>
        <v>项</v>
      </c>
      <c r="L12" s="93">
        <v>1</v>
      </c>
    </row>
    <row r="13" customFormat="1" ht="15.75" hidden="1" spans="1:12">
      <c r="A13" s="353" t="s">
        <v>4104</v>
      </c>
      <c r="B13" s="307" t="s">
        <v>90</v>
      </c>
      <c r="C13" s="671">
        <f>SUMIF('2023.12'!$A$6:$A$567,A13,'2023.12'!$C$6:$C$567)</f>
        <v>0</v>
      </c>
      <c r="D13" s="671">
        <v>0</v>
      </c>
      <c r="E13" s="671">
        <f>SUMIF('2024.12'!$A$6:$A$876,A13,'2024.12'!$D$6:$D$876)</f>
        <v>0</v>
      </c>
      <c r="F13" s="671">
        <f t="shared" si="6"/>
        <v>0</v>
      </c>
      <c r="G13" s="365" t="str">
        <f t="shared" si="0"/>
        <v/>
      </c>
      <c r="H13" s="365" t="str">
        <f t="shared" si="1"/>
        <v/>
      </c>
      <c r="I13" s="22" t="str">
        <f t="shared" si="2"/>
        <v>否</v>
      </c>
      <c r="J13" s="749" t="str">
        <f t="shared" si="7"/>
        <v>10102</v>
      </c>
      <c r="K13" s="93" t="str">
        <f t="shared" si="3"/>
        <v>项</v>
      </c>
      <c r="L13" s="93">
        <v>1</v>
      </c>
    </row>
    <row r="14" customFormat="1" ht="15.75" hidden="1" spans="1:12">
      <c r="A14" s="353" t="s">
        <v>4105</v>
      </c>
      <c r="B14" s="307" t="s">
        <v>105</v>
      </c>
      <c r="C14" s="671">
        <f>SUMIF('2023.12'!$A$6:$A$567,A14,'2023.12'!$C$6:$C$567)</f>
        <v>0</v>
      </c>
      <c r="D14" s="671">
        <v>0</v>
      </c>
      <c r="E14" s="671">
        <f>SUMIF('2024.12'!$A$6:$A$876,A14,'2024.12'!$D$6:$D$876)</f>
        <v>0</v>
      </c>
      <c r="F14" s="671">
        <f t="shared" si="6"/>
        <v>0</v>
      </c>
      <c r="G14" s="365" t="str">
        <f t="shared" si="0"/>
        <v/>
      </c>
      <c r="H14" s="365" t="str">
        <f t="shared" si="1"/>
        <v/>
      </c>
      <c r="I14" s="22" t="str">
        <f t="shared" si="2"/>
        <v>否</v>
      </c>
      <c r="J14" s="749" t="str">
        <f t="shared" si="7"/>
        <v>10102</v>
      </c>
      <c r="K14" s="93" t="str">
        <f t="shared" si="3"/>
        <v>项</v>
      </c>
      <c r="L14" s="93">
        <v>1</v>
      </c>
    </row>
    <row r="15" s="93" customFormat="1" spans="1:12">
      <c r="A15" s="360" t="s">
        <v>4106</v>
      </c>
      <c r="B15" s="738" t="s">
        <v>4107</v>
      </c>
      <c r="C15" s="669">
        <f>SUMIF($J16:J$382,$A15,C16:C$382)</f>
        <v>604</v>
      </c>
      <c r="D15" s="669">
        <f ca="1">SUMIF($J16:K$382,$A15,D16:D$382)</f>
        <v>644</v>
      </c>
      <c r="E15" s="669">
        <f ca="1">SUMIF($J16:L$382,$A15,E16:E$382)</f>
        <v>528</v>
      </c>
      <c r="F15" s="669">
        <f ca="1">SUMIF($J16:M$382,$A15,F16:F$382)</f>
        <v>-76</v>
      </c>
      <c r="G15" s="739" t="str">
        <f ca="1" t="shared" si="0"/>
        <v>-12.6%</v>
      </c>
      <c r="H15" s="352" t="str">
        <f ca="1" t="shared" si="1"/>
        <v>82.0%</v>
      </c>
      <c r="I15" s="744" t="str">
        <f ca="1" t="shared" si="2"/>
        <v>是</v>
      </c>
      <c r="J15" s="747" t="str">
        <f>LEFT(A15,3)</f>
        <v>101</v>
      </c>
      <c r="K15" s="93" t="str">
        <f t="shared" si="3"/>
        <v>款</v>
      </c>
      <c r="L15" s="746">
        <v>1</v>
      </c>
    </row>
    <row r="16" customFormat="1" ht="15.75" hidden="1" spans="1:12">
      <c r="A16" s="353" t="s">
        <v>4108</v>
      </c>
      <c r="B16" s="307" t="s">
        <v>109</v>
      </c>
      <c r="C16" s="671">
        <f>SUMIF('2023.12'!$A$6:$A$567,A16,'2023.12'!$C$6:$C$567)</f>
        <v>0</v>
      </c>
      <c r="D16" s="671">
        <v>0</v>
      </c>
      <c r="E16" s="671">
        <f>SUMIF('2024.12'!$A$6:$A$876,A16,'2024.12'!$D$6:$D$876)</f>
        <v>0</v>
      </c>
      <c r="F16" s="671">
        <f t="shared" ref="F16:F63" si="8">E16-C16</f>
        <v>0</v>
      </c>
      <c r="G16" s="365" t="str">
        <f t="shared" si="0"/>
        <v/>
      </c>
      <c r="H16" s="365" t="str">
        <f t="shared" si="1"/>
        <v/>
      </c>
      <c r="I16" s="22" t="str">
        <f t="shared" si="2"/>
        <v>否</v>
      </c>
      <c r="J16" s="749" t="str">
        <f t="shared" ref="J16:J63" si="9">LEFT(A16,5)</f>
        <v>10104</v>
      </c>
      <c r="K16" s="93" t="str">
        <f t="shared" si="3"/>
        <v>项</v>
      </c>
      <c r="L16" s="93">
        <v>1</v>
      </c>
    </row>
    <row r="17" customFormat="1" ht="15.75" hidden="1" spans="1:12">
      <c r="A17" s="353" t="s">
        <v>4109</v>
      </c>
      <c r="B17" s="307" t="s">
        <v>111</v>
      </c>
      <c r="C17" s="671">
        <f>SUMIF('2023.12'!$A$6:$A$567,A17,'2023.12'!$C$6:$C$567)</f>
        <v>0</v>
      </c>
      <c r="D17" s="671">
        <v>0</v>
      </c>
      <c r="E17" s="671">
        <f>SUMIF('2024.12'!$A$6:$A$876,A17,'2024.12'!$D$6:$D$876)</f>
        <v>0</v>
      </c>
      <c r="F17" s="671">
        <f t="shared" si="8"/>
        <v>0</v>
      </c>
      <c r="G17" s="365" t="str">
        <f t="shared" si="0"/>
        <v/>
      </c>
      <c r="H17" s="365" t="str">
        <f t="shared" si="1"/>
        <v/>
      </c>
      <c r="I17" s="22" t="str">
        <f t="shared" si="2"/>
        <v>否</v>
      </c>
      <c r="J17" s="749" t="str">
        <f t="shared" si="9"/>
        <v>10104</v>
      </c>
      <c r="K17" s="93" t="str">
        <f t="shared" si="3"/>
        <v>项</v>
      </c>
      <c r="L17" s="93">
        <v>1</v>
      </c>
    </row>
    <row r="18" customFormat="1" ht="15.75" hidden="1" spans="1:12">
      <c r="A18" s="353" t="s">
        <v>4110</v>
      </c>
      <c r="B18" s="307" t="s">
        <v>113</v>
      </c>
      <c r="C18" s="671">
        <f>SUMIF('2023.12'!$A$6:$A$567,A18,'2023.12'!$C$6:$C$567)</f>
        <v>0</v>
      </c>
      <c r="D18" s="671">
        <v>0</v>
      </c>
      <c r="E18" s="671">
        <f>SUMIF('2024.12'!$A$6:$A$876,A18,'2024.12'!$D$6:$D$876)</f>
        <v>0</v>
      </c>
      <c r="F18" s="671">
        <f t="shared" si="8"/>
        <v>0</v>
      </c>
      <c r="G18" s="365" t="str">
        <f t="shared" si="0"/>
        <v/>
      </c>
      <c r="H18" s="365" t="str">
        <f t="shared" si="1"/>
        <v/>
      </c>
      <c r="I18" s="22" t="str">
        <f t="shared" si="2"/>
        <v>否</v>
      </c>
      <c r="J18" s="749" t="str">
        <f t="shared" si="9"/>
        <v>10104</v>
      </c>
      <c r="K18" s="93" t="str">
        <f t="shared" si="3"/>
        <v>项</v>
      </c>
      <c r="L18" s="93">
        <v>1</v>
      </c>
    </row>
    <row r="19" customFormat="1" ht="15.75" hidden="1" spans="1:12">
      <c r="A19" s="353" t="s">
        <v>4111</v>
      </c>
      <c r="B19" s="307" t="s">
        <v>115</v>
      </c>
      <c r="C19" s="671">
        <f>SUMIF('2023.12'!$A$6:$A$567,A19,'2023.12'!$C$6:$C$567)</f>
        <v>0</v>
      </c>
      <c r="D19" s="671">
        <v>0</v>
      </c>
      <c r="E19" s="671">
        <f>SUMIF('2024.12'!$A$6:$A$876,A19,'2024.12'!$D$6:$D$876)</f>
        <v>0</v>
      </c>
      <c r="F19" s="671">
        <f t="shared" si="8"/>
        <v>0</v>
      </c>
      <c r="G19" s="365" t="str">
        <f t="shared" si="0"/>
        <v/>
      </c>
      <c r="H19" s="365" t="str">
        <f t="shared" si="1"/>
        <v/>
      </c>
      <c r="I19" s="22" t="str">
        <f t="shared" si="2"/>
        <v>否</v>
      </c>
      <c r="J19" s="749" t="str">
        <f t="shared" si="9"/>
        <v>10104</v>
      </c>
      <c r="K19" s="93" t="str">
        <f t="shared" si="3"/>
        <v>项</v>
      </c>
      <c r="L19" s="93">
        <v>1</v>
      </c>
    </row>
    <row r="20" customFormat="1" ht="31.5" hidden="1" spans="1:12">
      <c r="A20" s="353" t="s">
        <v>4112</v>
      </c>
      <c r="B20" s="307" t="s">
        <v>116</v>
      </c>
      <c r="C20" s="671">
        <f>SUMIF('2023.12'!$A$6:$A$567,A20,'2023.12'!$C$6:$C$567)</f>
        <v>0</v>
      </c>
      <c r="D20" s="671">
        <v>0</v>
      </c>
      <c r="E20" s="671">
        <f>SUMIF('2024.12'!$A$6:$A$876,A20,'2024.12'!$D$6:$D$876)</f>
        <v>0</v>
      </c>
      <c r="F20" s="671">
        <f t="shared" si="8"/>
        <v>0</v>
      </c>
      <c r="G20" s="365" t="str">
        <f t="shared" si="0"/>
        <v/>
      </c>
      <c r="H20" s="365" t="str">
        <f t="shared" si="1"/>
        <v/>
      </c>
      <c r="I20" s="22" t="str">
        <f t="shared" si="2"/>
        <v>否</v>
      </c>
      <c r="J20" s="749" t="str">
        <f t="shared" si="9"/>
        <v>10104</v>
      </c>
      <c r="K20" s="93" t="str">
        <f t="shared" si="3"/>
        <v>项</v>
      </c>
      <c r="L20" s="93">
        <v>1</v>
      </c>
    </row>
    <row r="21" customFormat="1" ht="15.75" hidden="1" spans="1:12">
      <c r="A21" s="353" t="s">
        <v>4113</v>
      </c>
      <c r="B21" s="307" t="s">
        <v>118</v>
      </c>
      <c r="C21" s="671">
        <f>SUMIF('2023.12'!$A$6:$A$567,A21,'2023.12'!$C$6:$C$567)</f>
        <v>0</v>
      </c>
      <c r="D21" s="671">
        <v>0</v>
      </c>
      <c r="E21" s="671">
        <f>SUMIF('2024.12'!$A$6:$A$876,A21,'2024.12'!$D$6:$D$876)</f>
        <v>0</v>
      </c>
      <c r="F21" s="671">
        <f t="shared" si="8"/>
        <v>0</v>
      </c>
      <c r="G21" s="365" t="str">
        <f t="shared" si="0"/>
        <v/>
      </c>
      <c r="H21" s="365" t="str">
        <f t="shared" si="1"/>
        <v/>
      </c>
      <c r="I21" s="22" t="str">
        <f t="shared" si="2"/>
        <v>否</v>
      </c>
      <c r="J21" s="749" t="str">
        <f t="shared" si="9"/>
        <v>10104</v>
      </c>
      <c r="K21" s="93" t="str">
        <f t="shared" si="3"/>
        <v>项</v>
      </c>
      <c r="L21" s="93">
        <v>1</v>
      </c>
    </row>
    <row r="22" customFormat="1" ht="15.75" hidden="1" spans="1:12">
      <c r="A22" s="353" t="s">
        <v>4114</v>
      </c>
      <c r="B22" s="307" t="s">
        <v>120</v>
      </c>
      <c r="C22" s="671">
        <f>SUMIF('2023.12'!$A$6:$A$567,A22,'2023.12'!$C$6:$C$567)</f>
        <v>0</v>
      </c>
      <c r="D22" s="671">
        <v>0</v>
      </c>
      <c r="E22" s="671">
        <f>SUMIF('2024.12'!$A$6:$A$876,A22,'2024.12'!$D$6:$D$876)</f>
        <v>0</v>
      </c>
      <c r="F22" s="671">
        <f t="shared" si="8"/>
        <v>0</v>
      </c>
      <c r="G22" s="365" t="str">
        <f t="shared" si="0"/>
        <v/>
      </c>
      <c r="H22" s="365" t="str">
        <f t="shared" si="1"/>
        <v/>
      </c>
      <c r="I22" s="22" t="str">
        <f t="shared" si="2"/>
        <v>否</v>
      </c>
      <c r="J22" s="749" t="str">
        <f t="shared" si="9"/>
        <v>10104</v>
      </c>
      <c r="K22" s="93" t="str">
        <f t="shared" si="3"/>
        <v>项</v>
      </c>
      <c r="L22" s="93">
        <v>1</v>
      </c>
    </row>
    <row r="23" customFormat="1" ht="15.75" hidden="1" spans="1:12">
      <c r="A23" s="353" t="s">
        <v>4115</v>
      </c>
      <c r="B23" s="307" t="s">
        <v>121</v>
      </c>
      <c r="C23" s="671">
        <f>SUMIF('2023.12'!$A$6:$A$567,A23,'2023.12'!$C$6:$C$567)</f>
        <v>0</v>
      </c>
      <c r="D23" s="671">
        <v>0</v>
      </c>
      <c r="E23" s="671">
        <f>SUMIF('2024.12'!$A$6:$A$876,A23,'2024.12'!$D$6:$D$876)</f>
        <v>0</v>
      </c>
      <c r="F23" s="671">
        <f t="shared" si="8"/>
        <v>0</v>
      </c>
      <c r="G23" s="365" t="str">
        <f t="shared" si="0"/>
        <v/>
      </c>
      <c r="H23" s="365" t="str">
        <f t="shared" si="1"/>
        <v/>
      </c>
      <c r="I23" s="22" t="str">
        <f t="shared" si="2"/>
        <v>否</v>
      </c>
      <c r="J23" s="749" t="str">
        <f t="shared" si="9"/>
        <v>10104</v>
      </c>
      <c r="K23" s="93" t="str">
        <f t="shared" si="3"/>
        <v>项</v>
      </c>
      <c r="L23" s="93">
        <v>1</v>
      </c>
    </row>
    <row r="24" customFormat="1" ht="15.75" hidden="1" spans="1:12">
      <c r="A24" s="353" t="s">
        <v>4116</v>
      </c>
      <c r="B24" s="307" t="s">
        <v>122</v>
      </c>
      <c r="C24" s="671">
        <f>SUMIF('2023.12'!$A$6:$A$567,A24,'2023.12'!$C$6:$C$567)</f>
        <v>0</v>
      </c>
      <c r="D24" s="671">
        <v>0</v>
      </c>
      <c r="E24" s="671">
        <f>SUMIF('2024.12'!$A$6:$A$876,A24,'2024.12'!$D$6:$D$876)</f>
        <v>0</v>
      </c>
      <c r="F24" s="671">
        <f t="shared" si="8"/>
        <v>0</v>
      </c>
      <c r="G24" s="365" t="str">
        <f t="shared" si="0"/>
        <v/>
      </c>
      <c r="H24" s="365" t="str">
        <f t="shared" si="1"/>
        <v/>
      </c>
      <c r="I24" s="22" t="str">
        <f t="shared" si="2"/>
        <v>否</v>
      </c>
      <c r="J24" s="749" t="str">
        <f t="shared" si="9"/>
        <v>10104</v>
      </c>
      <c r="K24" s="93" t="str">
        <f t="shared" si="3"/>
        <v>项</v>
      </c>
      <c r="L24" s="93">
        <v>1</v>
      </c>
    </row>
    <row r="25" customFormat="1" ht="15.75" hidden="1" spans="1:12">
      <c r="A25" s="353" t="s">
        <v>4117</v>
      </c>
      <c r="B25" s="307" t="s">
        <v>123</v>
      </c>
      <c r="C25" s="671">
        <f>SUMIF('2023.12'!$A$6:$A$567,A25,'2023.12'!$C$6:$C$567)</f>
        <v>0</v>
      </c>
      <c r="D25" s="671">
        <v>0</v>
      </c>
      <c r="E25" s="671">
        <f>SUMIF('2024.12'!$A$6:$A$876,A25,'2024.12'!$D$6:$D$876)</f>
        <v>0</v>
      </c>
      <c r="F25" s="671">
        <f t="shared" si="8"/>
        <v>0</v>
      </c>
      <c r="G25" s="365" t="str">
        <f t="shared" si="0"/>
        <v/>
      </c>
      <c r="H25" s="365" t="str">
        <f t="shared" si="1"/>
        <v/>
      </c>
      <c r="I25" s="22" t="str">
        <f t="shared" si="2"/>
        <v>否</v>
      </c>
      <c r="J25" s="749" t="str">
        <f t="shared" si="9"/>
        <v>10104</v>
      </c>
      <c r="K25" s="93" t="str">
        <f t="shared" si="3"/>
        <v>项</v>
      </c>
      <c r="L25" s="93">
        <v>1</v>
      </c>
    </row>
    <row r="26" customFormat="1" ht="15.75" hidden="1" spans="1:12">
      <c r="A26" s="353" t="s">
        <v>4118</v>
      </c>
      <c r="B26" s="307" t="s">
        <v>124</v>
      </c>
      <c r="C26" s="671">
        <f>SUMIF('2023.12'!$A$6:$A$567,A26,'2023.12'!$C$6:$C$567)</f>
        <v>0</v>
      </c>
      <c r="D26" s="671">
        <v>0</v>
      </c>
      <c r="E26" s="671">
        <f>SUMIF('2024.12'!$A$6:$A$876,A26,'2024.12'!$D$6:$D$876)</f>
        <v>0</v>
      </c>
      <c r="F26" s="671">
        <f t="shared" si="8"/>
        <v>0</v>
      </c>
      <c r="G26" s="365" t="str">
        <f t="shared" si="0"/>
        <v/>
      </c>
      <c r="H26" s="365" t="str">
        <f t="shared" si="1"/>
        <v/>
      </c>
      <c r="I26" s="22" t="str">
        <f t="shared" si="2"/>
        <v>否</v>
      </c>
      <c r="J26" s="749" t="str">
        <f t="shared" si="9"/>
        <v>10104</v>
      </c>
      <c r="K26" s="93" t="str">
        <f t="shared" si="3"/>
        <v>项</v>
      </c>
      <c r="L26" s="93">
        <v>1</v>
      </c>
    </row>
    <row r="27" customFormat="1" ht="15.75" hidden="1" spans="1:12">
      <c r="A27" s="353" t="s">
        <v>4119</v>
      </c>
      <c r="B27" s="307" t="s">
        <v>126</v>
      </c>
      <c r="C27" s="671">
        <f>SUMIF('2023.12'!$A$6:$A$567,A27,'2023.12'!$C$6:$C$567)</f>
        <v>0</v>
      </c>
      <c r="D27" s="671">
        <v>0</v>
      </c>
      <c r="E27" s="671">
        <f>SUMIF('2024.12'!$A$6:$A$876,A27,'2024.12'!$D$6:$D$876)</f>
        <v>0</v>
      </c>
      <c r="F27" s="671">
        <f t="shared" si="8"/>
        <v>0</v>
      </c>
      <c r="G27" s="365" t="str">
        <f t="shared" si="0"/>
        <v/>
      </c>
      <c r="H27" s="365" t="str">
        <f t="shared" si="1"/>
        <v/>
      </c>
      <c r="I27" s="22" t="str">
        <f t="shared" si="2"/>
        <v>否</v>
      </c>
      <c r="J27" s="749" t="str">
        <f t="shared" si="9"/>
        <v>10104</v>
      </c>
      <c r="K27" s="93" t="str">
        <f t="shared" si="3"/>
        <v>项</v>
      </c>
      <c r="L27" s="93">
        <v>1</v>
      </c>
    </row>
    <row r="28" customFormat="1" ht="15.75" hidden="1" spans="1:12">
      <c r="A28" s="353" t="s">
        <v>4120</v>
      </c>
      <c r="B28" s="307" t="s">
        <v>127</v>
      </c>
      <c r="C28" s="671">
        <f>SUMIF('2023.12'!$A$6:$A$567,A28,'2023.12'!$C$6:$C$567)</f>
        <v>0</v>
      </c>
      <c r="D28" s="671">
        <v>0</v>
      </c>
      <c r="E28" s="671">
        <f>SUMIF('2024.12'!$A$6:$A$876,A28,'2024.12'!$D$6:$D$876)</f>
        <v>0</v>
      </c>
      <c r="F28" s="671">
        <f t="shared" si="8"/>
        <v>0</v>
      </c>
      <c r="G28" s="365" t="str">
        <f t="shared" si="0"/>
        <v/>
      </c>
      <c r="H28" s="365" t="str">
        <f t="shared" si="1"/>
        <v/>
      </c>
      <c r="I28" s="22" t="str">
        <f t="shared" si="2"/>
        <v>否</v>
      </c>
      <c r="J28" s="749" t="str">
        <f t="shared" si="9"/>
        <v>10104</v>
      </c>
      <c r="K28" s="93" t="str">
        <f t="shared" si="3"/>
        <v>项</v>
      </c>
      <c r="L28" s="93">
        <v>1</v>
      </c>
    </row>
    <row r="29" customFormat="1" ht="15.75" hidden="1" spans="1:12">
      <c r="A29" s="353" t="s">
        <v>4121</v>
      </c>
      <c r="B29" s="307" t="s">
        <v>129</v>
      </c>
      <c r="C29" s="671">
        <f>SUMIF('2023.12'!$A$6:$A$567,A29,'2023.12'!$C$6:$C$567)</f>
        <v>0</v>
      </c>
      <c r="D29" s="671">
        <v>0</v>
      </c>
      <c r="E29" s="671">
        <f>SUMIF('2024.12'!$A$6:$A$876,A29,'2024.12'!$D$6:$D$876)</f>
        <v>0</v>
      </c>
      <c r="F29" s="671">
        <f t="shared" si="8"/>
        <v>0</v>
      </c>
      <c r="G29" s="365" t="str">
        <f t="shared" si="0"/>
        <v/>
      </c>
      <c r="H29" s="365" t="str">
        <f t="shared" si="1"/>
        <v/>
      </c>
      <c r="I29" s="22" t="str">
        <f t="shared" si="2"/>
        <v>否</v>
      </c>
      <c r="J29" s="749" t="str">
        <f t="shared" si="9"/>
        <v>10104</v>
      </c>
      <c r="K29" s="93" t="str">
        <f t="shared" si="3"/>
        <v>项</v>
      </c>
      <c r="L29" s="93">
        <v>1</v>
      </c>
    </row>
    <row r="30" customFormat="1" ht="15.75" hidden="1" spans="1:12">
      <c r="A30" s="353" t="s">
        <v>4122</v>
      </c>
      <c r="B30" s="307" t="s">
        <v>131</v>
      </c>
      <c r="C30" s="671">
        <f>SUMIF('2023.12'!$A$6:$A$567,A30,'2023.12'!$C$6:$C$567)</f>
        <v>0</v>
      </c>
      <c r="D30" s="671">
        <v>0</v>
      </c>
      <c r="E30" s="671">
        <f>SUMIF('2024.12'!$A$6:$A$876,A30,'2024.12'!$D$6:$D$876)</f>
        <v>0</v>
      </c>
      <c r="F30" s="671">
        <f t="shared" si="8"/>
        <v>0</v>
      </c>
      <c r="G30" s="365" t="str">
        <f t="shared" si="0"/>
        <v/>
      </c>
      <c r="H30" s="365" t="str">
        <f t="shared" si="1"/>
        <v/>
      </c>
      <c r="I30" s="22" t="str">
        <f t="shared" si="2"/>
        <v>否</v>
      </c>
      <c r="J30" s="749" t="str">
        <f t="shared" si="9"/>
        <v>10104</v>
      </c>
      <c r="K30" s="93" t="str">
        <f t="shared" si="3"/>
        <v>项</v>
      </c>
      <c r="L30" s="93">
        <v>1</v>
      </c>
    </row>
    <row r="31" customFormat="1" ht="15.75" hidden="1" spans="1:12">
      <c r="A31" s="353" t="s">
        <v>4123</v>
      </c>
      <c r="B31" s="307" t="s">
        <v>132</v>
      </c>
      <c r="C31" s="671">
        <f>SUMIF('2023.12'!$A$6:$A$567,A31,'2023.12'!$C$6:$C$567)</f>
        <v>0</v>
      </c>
      <c r="D31" s="671">
        <v>0</v>
      </c>
      <c r="E31" s="671">
        <f>SUMIF('2024.12'!$A$6:$A$876,A31,'2024.12'!$D$6:$D$876)</f>
        <v>0</v>
      </c>
      <c r="F31" s="671">
        <f t="shared" si="8"/>
        <v>0</v>
      </c>
      <c r="G31" s="365" t="str">
        <f t="shared" si="0"/>
        <v/>
      </c>
      <c r="H31" s="365" t="str">
        <f t="shared" si="1"/>
        <v/>
      </c>
      <c r="I31" s="22" t="str">
        <f t="shared" si="2"/>
        <v>否</v>
      </c>
      <c r="J31" s="749" t="str">
        <f t="shared" si="9"/>
        <v>10104</v>
      </c>
      <c r="K31" s="93" t="str">
        <f t="shared" si="3"/>
        <v>项</v>
      </c>
      <c r="L31" s="93">
        <v>1</v>
      </c>
    </row>
    <row r="32" customFormat="1" ht="15.75" hidden="1" spans="1:12">
      <c r="A32" s="353" t="s">
        <v>4124</v>
      </c>
      <c r="B32" s="307" t="s">
        <v>133</v>
      </c>
      <c r="C32" s="671">
        <f>SUMIF('2023.12'!$A$6:$A$567,A32,'2023.12'!$C$6:$C$567)</f>
        <v>0</v>
      </c>
      <c r="D32" s="671">
        <v>0</v>
      </c>
      <c r="E32" s="671">
        <f>SUMIF('2024.12'!$A$6:$A$876,A32,'2024.12'!$D$6:$D$876)</f>
        <v>0</v>
      </c>
      <c r="F32" s="671">
        <f t="shared" si="8"/>
        <v>0</v>
      </c>
      <c r="G32" s="365" t="str">
        <f t="shared" si="0"/>
        <v/>
      </c>
      <c r="H32" s="365" t="str">
        <f t="shared" si="1"/>
        <v/>
      </c>
      <c r="I32" s="22" t="str">
        <f t="shared" si="2"/>
        <v>否</v>
      </c>
      <c r="J32" s="749" t="str">
        <f t="shared" si="9"/>
        <v>10104</v>
      </c>
      <c r="K32" s="93" t="str">
        <f t="shared" si="3"/>
        <v>项</v>
      </c>
      <c r="L32" s="93">
        <v>1</v>
      </c>
    </row>
    <row r="33" customFormat="1" ht="15.75" hidden="1" spans="1:12">
      <c r="A33" s="353" t="s">
        <v>4125</v>
      </c>
      <c r="B33" s="307" t="s">
        <v>136</v>
      </c>
      <c r="C33" s="671">
        <f>SUMIF('2023.12'!$A$6:$A$567,A33,'2023.12'!$C$6:$C$567)</f>
        <v>0</v>
      </c>
      <c r="D33" s="671">
        <v>0</v>
      </c>
      <c r="E33" s="671">
        <f>SUMIF('2024.12'!$A$6:$A$876,A33,'2024.12'!$D$6:$D$876)</f>
        <v>0</v>
      </c>
      <c r="F33" s="671">
        <f t="shared" si="8"/>
        <v>0</v>
      </c>
      <c r="G33" s="365" t="str">
        <f t="shared" si="0"/>
        <v/>
      </c>
      <c r="H33" s="365" t="str">
        <f t="shared" si="1"/>
        <v/>
      </c>
      <c r="I33" s="22" t="str">
        <f t="shared" si="2"/>
        <v>否</v>
      </c>
      <c r="J33" s="749" t="str">
        <f t="shared" si="9"/>
        <v>10104</v>
      </c>
      <c r="K33" s="93" t="str">
        <f t="shared" si="3"/>
        <v>项</v>
      </c>
      <c r="L33" s="93">
        <v>1</v>
      </c>
    </row>
    <row r="34" customFormat="1" ht="15.75" hidden="1" spans="1:12">
      <c r="A34" s="353" t="s">
        <v>4126</v>
      </c>
      <c r="B34" s="307" t="s">
        <v>138</v>
      </c>
      <c r="C34" s="671">
        <f>SUMIF('2023.12'!$A$6:$A$567,A34,'2023.12'!$C$6:$C$567)</f>
        <v>0</v>
      </c>
      <c r="D34" s="671">
        <v>0</v>
      </c>
      <c r="E34" s="671">
        <f>SUMIF('2024.12'!$A$6:$A$876,A34,'2024.12'!$D$6:$D$876)</f>
        <v>0</v>
      </c>
      <c r="F34" s="671">
        <f t="shared" si="8"/>
        <v>0</v>
      </c>
      <c r="G34" s="365" t="str">
        <f t="shared" si="0"/>
        <v/>
      </c>
      <c r="H34" s="365" t="str">
        <f t="shared" si="1"/>
        <v/>
      </c>
      <c r="I34" s="22" t="str">
        <f t="shared" si="2"/>
        <v>否</v>
      </c>
      <c r="J34" s="749" t="str">
        <f t="shared" si="9"/>
        <v>10104</v>
      </c>
      <c r="K34" s="93" t="str">
        <f t="shared" si="3"/>
        <v>项</v>
      </c>
      <c r="L34" s="93">
        <v>1</v>
      </c>
    </row>
    <row r="35" customFormat="1" ht="15.75" hidden="1" spans="1:12">
      <c r="A35" s="353" t="s">
        <v>4127</v>
      </c>
      <c r="B35" s="307" t="s">
        <v>139</v>
      </c>
      <c r="C35" s="671">
        <f>SUMIF('2023.12'!$A$6:$A$567,A35,'2023.12'!$C$6:$C$567)</f>
        <v>0</v>
      </c>
      <c r="D35" s="671">
        <v>0</v>
      </c>
      <c r="E35" s="671">
        <f>SUMIF('2024.12'!$A$6:$A$876,A35,'2024.12'!$D$6:$D$876)</f>
        <v>0</v>
      </c>
      <c r="F35" s="671">
        <f t="shared" si="8"/>
        <v>0</v>
      </c>
      <c r="G35" s="365" t="str">
        <f t="shared" si="0"/>
        <v/>
      </c>
      <c r="H35" s="365" t="str">
        <f t="shared" si="1"/>
        <v/>
      </c>
      <c r="I35" s="22" t="str">
        <f t="shared" si="2"/>
        <v>否</v>
      </c>
      <c r="J35" s="749" t="str">
        <f t="shared" si="9"/>
        <v>10104</v>
      </c>
      <c r="K35" s="93" t="str">
        <f t="shared" si="3"/>
        <v>项</v>
      </c>
      <c r="L35" s="93">
        <v>1</v>
      </c>
    </row>
    <row r="36" customFormat="1" ht="31.5" hidden="1" spans="1:12">
      <c r="A36" s="353" t="s">
        <v>4128</v>
      </c>
      <c r="B36" s="307" t="s">
        <v>140</v>
      </c>
      <c r="C36" s="671">
        <f>SUMIF('2023.12'!$A$6:$A$567,A36,'2023.12'!$C$6:$C$567)</f>
        <v>0</v>
      </c>
      <c r="D36" s="671">
        <v>0</v>
      </c>
      <c r="E36" s="671">
        <f>SUMIF('2024.12'!$A$6:$A$876,A36,'2024.12'!$D$6:$D$876)</f>
        <v>0</v>
      </c>
      <c r="F36" s="671">
        <f t="shared" si="8"/>
        <v>0</v>
      </c>
      <c r="G36" s="365" t="str">
        <f t="shared" si="0"/>
        <v/>
      </c>
      <c r="H36" s="365" t="str">
        <f t="shared" si="1"/>
        <v/>
      </c>
      <c r="I36" s="22" t="str">
        <f t="shared" si="2"/>
        <v>否</v>
      </c>
      <c r="J36" s="749" t="str">
        <f t="shared" si="9"/>
        <v>10104</v>
      </c>
      <c r="K36" s="93" t="str">
        <f t="shared" si="3"/>
        <v>项</v>
      </c>
      <c r="L36" s="93">
        <v>1</v>
      </c>
    </row>
    <row r="37" customFormat="1" ht="15.75" hidden="1" spans="1:12">
      <c r="A37" s="353" t="s">
        <v>4129</v>
      </c>
      <c r="B37" s="307" t="s">
        <v>142</v>
      </c>
      <c r="C37" s="671">
        <f>SUMIF('2023.12'!$A$6:$A$567,A37,'2023.12'!$C$6:$C$567)</f>
        <v>0</v>
      </c>
      <c r="D37" s="671">
        <v>0</v>
      </c>
      <c r="E37" s="671">
        <f>SUMIF('2024.12'!$A$6:$A$876,A37,'2024.12'!$D$6:$D$876)</f>
        <v>0</v>
      </c>
      <c r="F37" s="671">
        <f t="shared" si="8"/>
        <v>0</v>
      </c>
      <c r="G37" s="365" t="str">
        <f t="shared" si="0"/>
        <v/>
      </c>
      <c r="H37" s="365" t="str">
        <f t="shared" si="1"/>
        <v/>
      </c>
      <c r="I37" s="22" t="str">
        <f t="shared" si="2"/>
        <v>否</v>
      </c>
      <c r="J37" s="749" t="str">
        <f t="shared" si="9"/>
        <v>10104</v>
      </c>
      <c r="K37" s="93" t="str">
        <f t="shared" si="3"/>
        <v>项</v>
      </c>
      <c r="L37" s="93">
        <v>1</v>
      </c>
    </row>
    <row r="38" customFormat="1" ht="15.75" hidden="1" spans="1:12">
      <c r="A38" s="353" t="s">
        <v>4130</v>
      </c>
      <c r="B38" s="307" t="s">
        <v>144</v>
      </c>
      <c r="C38" s="671">
        <f>SUMIF('2023.12'!$A$6:$A$567,A38,'2023.12'!$C$6:$C$567)</f>
        <v>0</v>
      </c>
      <c r="D38" s="671">
        <v>0</v>
      </c>
      <c r="E38" s="671">
        <f>SUMIF('2024.12'!$A$6:$A$876,A38,'2024.12'!$D$6:$D$876)</f>
        <v>0</v>
      </c>
      <c r="F38" s="671">
        <f t="shared" si="8"/>
        <v>0</v>
      </c>
      <c r="G38" s="365" t="str">
        <f t="shared" si="0"/>
        <v/>
      </c>
      <c r="H38" s="365" t="str">
        <f t="shared" si="1"/>
        <v/>
      </c>
      <c r="I38" s="22" t="str">
        <f t="shared" si="2"/>
        <v>否</v>
      </c>
      <c r="J38" s="749" t="str">
        <f t="shared" si="9"/>
        <v>10104</v>
      </c>
      <c r="K38" s="93" t="str">
        <f t="shared" si="3"/>
        <v>项</v>
      </c>
      <c r="L38" s="93">
        <v>1</v>
      </c>
    </row>
    <row r="39" customFormat="1" ht="31.5" hidden="1" spans="1:12">
      <c r="A39" s="353" t="s">
        <v>4131</v>
      </c>
      <c r="B39" s="307" t="s">
        <v>145</v>
      </c>
      <c r="C39" s="671">
        <f>SUMIF('2023.12'!$A$6:$A$567,A39,'2023.12'!$C$6:$C$567)</f>
        <v>0</v>
      </c>
      <c r="D39" s="671">
        <v>0</v>
      </c>
      <c r="E39" s="671">
        <f>SUMIF('2024.12'!$A$6:$A$876,A39,'2024.12'!$D$6:$D$876)</f>
        <v>0</v>
      </c>
      <c r="F39" s="671">
        <f t="shared" si="8"/>
        <v>0</v>
      </c>
      <c r="G39" s="365" t="str">
        <f t="shared" si="0"/>
        <v/>
      </c>
      <c r="H39" s="365" t="str">
        <f t="shared" si="1"/>
        <v/>
      </c>
      <c r="I39" s="22" t="str">
        <f t="shared" si="2"/>
        <v>否</v>
      </c>
      <c r="J39" s="749" t="str">
        <f t="shared" si="9"/>
        <v>10104</v>
      </c>
      <c r="K39" s="93" t="str">
        <f t="shared" si="3"/>
        <v>项</v>
      </c>
      <c r="L39" s="93">
        <v>1</v>
      </c>
    </row>
    <row r="40" customFormat="1" ht="15.75" hidden="1" spans="1:12">
      <c r="A40" s="353" t="s">
        <v>4132</v>
      </c>
      <c r="B40" s="307" t="s">
        <v>146</v>
      </c>
      <c r="C40" s="671">
        <f>SUMIF('2023.12'!$A$6:$A$567,A40,'2023.12'!$C$6:$C$567)</f>
        <v>0</v>
      </c>
      <c r="D40" s="671">
        <v>0</v>
      </c>
      <c r="E40" s="671">
        <f>SUMIF('2024.12'!$A$6:$A$876,A40,'2024.12'!$D$6:$D$876)</f>
        <v>0</v>
      </c>
      <c r="F40" s="671">
        <f t="shared" si="8"/>
        <v>0</v>
      </c>
      <c r="G40" s="365" t="str">
        <f t="shared" si="0"/>
        <v/>
      </c>
      <c r="H40" s="365" t="str">
        <f t="shared" si="1"/>
        <v/>
      </c>
      <c r="I40" s="22" t="str">
        <f t="shared" si="2"/>
        <v>否</v>
      </c>
      <c r="J40" s="749" t="str">
        <f t="shared" si="9"/>
        <v>10104</v>
      </c>
      <c r="K40" s="93" t="str">
        <f t="shared" si="3"/>
        <v>项</v>
      </c>
      <c r="L40" s="93">
        <v>1</v>
      </c>
    </row>
    <row r="41" customFormat="1" ht="15.75" hidden="1" spans="1:12">
      <c r="A41" s="353" t="s">
        <v>4133</v>
      </c>
      <c r="B41" s="307" t="s">
        <v>147</v>
      </c>
      <c r="C41" s="671">
        <f>SUMIF('2023.12'!$A$6:$A$567,A41,'2023.12'!$C$6:$C$567)</f>
        <v>0</v>
      </c>
      <c r="D41" s="671">
        <v>0</v>
      </c>
      <c r="E41" s="671">
        <f>SUMIF('2024.12'!$A$6:$A$876,A41,'2024.12'!$D$6:$D$876)</f>
        <v>0</v>
      </c>
      <c r="F41" s="671">
        <f t="shared" si="8"/>
        <v>0</v>
      </c>
      <c r="G41" s="365" t="str">
        <f t="shared" si="0"/>
        <v/>
      </c>
      <c r="H41" s="365" t="str">
        <f t="shared" si="1"/>
        <v/>
      </c>
      <c r="I41" s="22" t="str">
        <f t="shared" si="2"/>
        <v>否</v>
      </c>
      <c r="J41" s="749" t="str">
        <f t="shared" si="9"/>
        <v>10104</v>
      </c>
      <c r="K41" s="93" t="str">
        <f t="shared" si="3"/>
        <v>项</v>
      </c>
      <c r="L41" s="93">
        <v>1</v>
      </c>
    </row>
    <row r="42" customFormat="1" ht="15.75" hidden="1" spans="1:12">
      <c r="A42" s="353" t="s">
        <v>4134</v>
      </c>
      <c r="B42" s="307" t="s">
        <v>149</v>
      </c>
      <c r="C42" s="671">
        <f>SUMIF('2023.12'!$A$6:$A$567,A42,'2023.12'!$C$6:$C$567)</f>
        <v>0</v>
      </c>
      <c r="D42" s="671">
        <v>0</v>
      </c>
      <c r="E42" s="671">
        <f>SUMIF('2024.12'!$A$6:$A$876,A42,'2024.12'!$D$6:$D$876)</f>
        <v>0</v>
      </c>
      <c r="F42" s="671">
        <f t="shared" si="8"/>
        <v>0</v>
      </c>
      <c r="G42" s="365" t="str">
        <f t="shared" si="0"/>
        <v/>
      </c>
      <c r="H42" s="365" t="str">
        <f t="shared" si="1"/>
        <v/>
      </c>
      <c r="I42" s="22" t="str">
        <f t="shared" si="2"/>
        <v>否</v>
      </c>
      <c r="J42" s="749" t="str">
        <f t="shared" si="9"/>
        <v>10104</v>
      </c>
      <c r="K42" s="93" t="str">
        <f t="shared" si="3"/>
        <v>项</v>
      </c>
      <c r="L42" s="93">
        <v>1</v>
      </c>
    </row>
    <row r="43" customFormat="1" ht="15.75" hidden="1" spans="1:12">
      <c r="A43" s="353" t="s">
        <v>4135</v>
      </c>
      <c r="B43" s="307" t="s">
        <v>151</v>
      </c>
      <c r="C43" s="671">
        <f>SUMIF('2023.12'!$A$6:$A$567,A43,'2023.12'!$C$6:$C$567)</f>
        <v>0</v>
      </c>
      <c r="D43" s="671">
        <v>0</v>
      </c>
      <c r="E43" s="671">
        <f>SUMIF('2024.12'!$A$6:$A$876,A43,'2024.12'!$D$6:$D$876)</f>
        <v>0</v>
      </c>
      <c r="F43" s="671">
        <f t="shared" si="8"/>
        <v>0</v>
      </c>
      <c r="G43" s="365" t="str">
        <f t="shared" si="0"/>
        <v/>
      </c>
      <c r="H43" s="365" t="str">
        <f t="shared" si="1"/>
        <v/>
      </c>
      <c r="I43" s="22" t="str">
        <f t="shared" si="2"/>
        <v>否</v>
      </c>
      <c r="J43" s="749" t="str">
        <f t="shared" si="9"/>
        <v>10104</v>
      </c>
      <c r="K43" s="93" t="str">
        <f t="shared" si="3"/>
        <v>项</v>
      </c>
      <c r="L43" s="93">
        <v>1</v>
      </c>
    </row>
    <row r="44" customFormat="1" ht="15.75" hidden="1" spans="1:12">
      <c r="A44" s="353" t="s">
        <v>4136</v>
      </c>
      <c r="B44" s="307" t="s">
        <v>152</v>
      </c>
      <c r="C44" s="671">
        <f>SUMIF('2023.12'!$A$6:$A$567,A44,'2023.12'!$C$6:$C$567)</f>
        <v>0</v>
      </c>
      <c r="D44" s="671">
        <v>0</v>
      </c>
      <c r="E44" s="671">
        <f>SUMIF('2024.12'!$A$6:$A$876,A44,'2024.12'!$D$6:$D$876)</f>
        <v>0</v>
      </c>
      <c r="F44" s="671">
        <f t="shared" si="8"/>
        <v>0</v>
      </c>
      <c r="G44" s="365" t="str">
        <f t="shared" si="0"/>
        <v/>
      </c>
      <c r="H44" s="365" t="str">
        <f t="shared" si="1"/>
        <v/>
      </c>
      <c r="I44" s="22" t="str">
        <f t="shared" si="2"/>
        <v>否</v>
      </c>
      <c r="J44" s="749" t="str">
        <f t="shared" si="9"/>
        <v>10104</v>
      </c>
      <c r="K44" s="93" t="str">
        <f t="shared" si="3"/>
        <v>项</v>
      </c>
      <c r="L44" s="93">
        <v>1</v>
      </c>
    </row>
    <row r="45" customFormat="1" ht="15.75" hidden="1" spans="1:12">
      <c r="A45" s="353" t="s">
        <v>4137</v>
      </c>
      <c r="B45" s="307" t="s">
        <v>154</v>
      </c>
      <c r="C45" s="671">
        <f>SUMIF('2023.12'!$A$6:$A$567,A45,'2023.12'!$C$6:$C$567)</f>
        <v>0</v>
      </c>
      <c r="D45" s="671">
        <v>0</v>
      </c>
      <c r="E45" s="671">
        <f>SUMIF('2024.12'!$A$6:$A$876,A45,'2024.12'!$D$6:$D$876)</f>
        <v>0</v>
      </c>
      <c r="F45" s="671">
        <f t="shared" si="8"/>
        <v>0</v>
      </c>
      <c r="G45" s="365" t="str">
        <f t="shared" si="0"/>
        <v/>
      </c>
      <c r="H45" s="365" t="str">
        <f t="shared" si="1"/>
        <v/>
      </c>
      <c r="I45" s="22" t="str">
        <f t="shared" si="2"/>
        <v>否</v>
      </c>
      <c r="J45" s="749" t="str">
        <f t="shared" si="9"/>
        <v>10104</v>
      </c>
      <c r="K45" s="93" t="str">
        <f t="shared" si="3"/>
        <v>项</v>
      </c>
      <c r="L45" s="93">
        <v>1</v>
      </c>
    </row>
    <row r="46" customFormat="1" ht="15.75" hidden="1" spans="1:12">
      <c r="A46" s="353" t="s">
        <v>4138</v>
      </c>
      <c r="B46" s="307" t="s">
        <v>156</v>
      </c>
      <c r="C46" s="671">
        <f>SUMIF('2023.12'!$A$6:$A$567,A46,'2023.12'!$C$6:$C$567)</f>
        <v>0</v>
      </c>
      <c r="D46" s="671">
        <v>0</v>
      </c>
      <c r="E46" s="671">
        <f>SUMIF('2024.12'!$A$6:$A$876,A46,'2024.12'!$D$6:$D$876)</f>
        <v>1</v>
      </c>
      <c r="F46" s="671">
        <f t="shared" si="8"/>
        <v>1</v>
      </c>
      <c r="G46" s="365" t="str">
        <f t="shared" si="0"/>
        <v/>
      </c>
      <c r="H46" s="365" t="str">
        <f t="shared" si="1"/>
        <v/>
      </c>
      <c r="I46" s="554" t="s">
        <v>4097</v>
      </c>
      <c r="J46" s="749" t="str">
        <f t="shared" si="9"/>
        <v>10104</v>
      </c>
      <c r="K46" s="93" t="str">
        <f t="shared" si="3"/>
        <v>项</v>
      </c>
      <c r="L46" s="93">
        <v>1</v>
      </c>
    </row>
    <row r="47" s="142" customFormat="1" ht="15.75" hidden="1" spans="1:12">
      <c r="A47" s="353" t="s">
        <v>4139</v>
      </c>
      <c r="B47" s="307" t="s">
        <v>158</v>
      </c>
      <c r="C47" s="671">
        <f>SUMIF('2023.12'!$A$6:$A$567,A47,'2023.12'!$C$6:$C$567)</f>
        <v>148</v>
      </c>
      <c r="D47" s="671">
        <v>153</v>
      </c>
      <c r="E47" s="671">
        <f>SUMIF('2024.12'!$A$6:$A$876,A47,'2024.12'!$D$6:$D$876)</f>
        <v>90</v>
      </c>
      <c r="F47" s="671">
        <f t="shared" si="8"/>
        <v>-58</v>
      </c>
      <c r="G47" s="365" t="str">
        <f t="shared" si="0"/>
        <v>-39.2%</v>
      </c>
      <c r="H47" s="365" t="str">
        <f t="shared" si="1"/>
        <v>58.8%</v>
      </c>
      <c r="I47" s="554" t="s">
        <v>4097</v>
      </c>
      <c r="J47" s="748" t="str">
        <f t="shared" si="9"/>
        <v>10104</v>
      </c>
      <c r="K47" s="93" t="str">
        <f t="shared" si="3"/>
        <v>项</v>
      </c>
      <c r="L47" s="93">
        <v>1</v>
      </c>
    </row>
    <row r="48" s="142" customFormat="1" ht="15.75" hidden="1" spans="1:12">
      <c r="A48" s="353" t="s">
        <v>4140</v>
      </c>
      <c r="B48" s="307" t="s">
        <v>160</v>
      </c>
      <c r="C48" s="671">
        <f>SUMIF('2023.12'!$A$6:$A$567,A48,'2023.12'!$C$6:$C$567)</f>
        <v>260</v>
      </c>
      <c r="D48" s="671">
        <v>290</v>
      </c>
      <c r="E48" s="671">
        <f>SUMIF('2024.12'!$A$6:$A$876,A48,'2024.12'!$D$6:$D$876)</f>
        <v>258</v>
      </c>
      <c r="F48" s="671">
        <f t="shared" si="8"/>
        <v>-2</v>
      </c>
      <c r="G48" s="365" t="str">
        <f t="shared" si="0"/>
        <v>-0.8%</v>
      </c>
      <c r="H48" s="365" t="str">
        <f t="shared" si="1"/>
        <v>89.0%</v>
      </c>
      <c r="I48" s="554" t="s">
        <v>4097</v>
      </c>
      <c r="J48" s="748" t="str">
        <f t="shared" si="9"/>
        <v>10104</v>
      </c>
      <c r="K48" s="93" t="str">
        <f t="shared" si="3"/>
        <v>项</v>
      </c>
      <c r="L48" s="93">
        <v>1</v>
      </c>
    </row>
    <row r="49" customFormat="1" ht="15.75" hidden="1" spans="1:12">
      <c r="A49" s="353" t="s">
        <v>4141</v>
      </c>
      <c r="B49" s="307" t="s">
        <v>161</v>
      </c>
      <c r="C49" s="671">
        <f>SUMIF('2023.12'!$A$6:$A$567,A49,'2023.12'!$C$6:$C$567)</f>
        <v>0</v>
      </c>
      <c r="D49" s="671">
        <v>0</v>
      </c>
      <c r="E49" s="671">
        <f>SUMIF('2024.12'!$A$6:$A$876,A49,'2024.12'!$D$6:$D$876)</f>
        <v>0</v>
      </c>
      <c r="F49" s="671">
        <f t="shared" si="8"/>
        <v>0</v>
      </c>
      <c r="G49" s="365" t="str">
        <f t="shared" si="0"/>
        <v/>
      </c>
      <c r="H49" s="365" t="str">
        <f t="shared" si="1"/>
        <v/>
      </c>
      <c r="I49" s="22" t="str">
        <f t="shared" si="2"/>
        <v>否</v>
      </c>
      <c r="J49" s="749" t="str">
        <f t="shared" si="9"/>
        <v>10104</v>
      </c>
      <c r="K49" s="93" t="str">
        <f t="shared" si="3"/>
        <v>项</v>
      </c>
      <c r="L49" s="93">
        <v>1</v>
      </c>
    </row>
    <row r="50" s="142" customFormat="1" ht="31.5" hidden="1" spans="1:12">
      <c r="A50" s="353" t="s">
        <v>4142</v>
      </c>
      <c r="B50" s="307" t="s">
        <v>163</v>
      </c>
      <c r="C50" s="671">
        <f>SUMIF('2023.12'!$A$6:$A$567,A50,'2023.12'!$C$6:$C$567)</f>
        <v>143</v>
      </c>
      <c r="D50" s="671">
        <v>140</v>
      </c>
      <c r="E50" s="671">
        <f>SUMIF('2024.12'!$A$6:$A$876,A50,'2024.12'!$D$6:$D$876)</f>
        <v>141</v>
      </c>
      <c r="F50" s="671">
        <f t="shared" si="8"/>
        <v>-2</v>
      </c>
      <c r="G50" s="365" t="str">
        <f t="shared" si="0"/>
        <v>-1.4%</v>
      </c>
      <c r="H50" s="365" t="str">
        <f t="shared" si="1"/>
        <v>100.7%</v>
      </c>
      <c r="I50" s="554" t="s">
        <v>4097</v>
      </c>
      <c r="J50" s="748" t="str">
        <f t="shared" si="9"/>
        <v>10104</v>
      </c>
      <c r="K50" s="93" t="str">
        <f t="shared" si="3"/>
        <v>项</v>
      </c>
      <c r="L50" s="93">
        <v>1</v>
      </c>
    </row>
    <row r="51" s="142" customFormat="1" ht="15.75" hidden="1" spans="1:12">
      <c r="A51" s="353" t="s">
        <v>4143</v>
      </c>
      <c r="B51" s="307" t="s">
        <v>165</v>
      </c>
      <c r="C51" s="671">
        <f>SUMIF('2023.12'!$A$6:$A$567,A51,'2023.12'!$C$6:$C$567)</f>
        <v>46</v>
      </c>
      <c r="D51" s="671">
        <v>50</v>
      </c>
      <c r="E51" s="671">
        <f>SUMIF('2024.12'!$A$6:$A$876,A51,'2024.12'!$D$6:$D$876)</f>
        <v>35</v>
      </c>
      <c r="F51" s="671">
        <f t="shared" si="8"/>
        <v>-11</v>
      </c>
      <c r="G51" s="365" t="str">
        <f t="shared" si="0"/>
        <v>-23.9%</v>
      </c>
      <c r="H51" s="365" t="str">
        <f t="shared" si="1"/>
        <v>70.0%</v>
      </c>
      <c r="I51" s="554" t="s">
        <v>4097</v>
      </c>
      <c r="J51" s="748" t="str">
        <f t="shared" si="9"/>
        <v>10104</v>
      </c>
      <c r="K51" s="93" t="str">
        <f t="shared" si="3"/>
        <v>项</v>
      </c>
      <c r="L51" s="93">
        <v>1</v>
      </c>
    </row>
    <row r="52" s="142" customFormat="1" ht="15.75" hidden="1" spans="1:12">
      <c r="A52" s="353" t="s">
        <v>4144</v>
      </c>
      <c r="B52" s="307" t="s">
        <v>166</v>
      </c>
      <c r="C52" s="671">
        <f>SUMIF('2023.12'!$A$6:$A$567,A52,'2023.12'!$C$6:$C$567)</f>
        <v>1</v>
      </c>
      <c r="D52" s="671">
        <v>1</v>
      </c>
      <c r="E52" s="671">
        <f>SUMIF('2024.12'!$A$6:$A$876,A52,'2024.12'!$D$6:$D$876)</f>
        <v>1</v>
      </c>
      <c r="F52" s="671">
        <f t="shared" si="8"/>
        <v>0</v>
      </c>
      <c r="G52" s="365" t="str">
        <f t="shared" si="0"/>
        <v>0.0%</v>
      </c>
      <c r="H52" s="365" t="str">
        <f t="shared" si="1"/>
        <v>100.0%</v>
      </c>
      <c r="I52" s="554" t="s">
        <v>4097</v>
      </c>
      <c r="J52" s="748" t="str">
        <f t="shared" si="9"/>
        <v>10104</v>
      </c>
      <c r="K52" s="93" t="str">
        <f t="shared" si="3"/>
        <v>项</v>
      </c>
      <c r="L52" s="93">
        <v>1</v>
      </c>
    </row>
    <row r="53" customFormat="1" ht="15.75" hidden="1" spans="1:12">
      <c r="A53" s="353" t="s">
        <v>4145</v>
      </c>
      <c r="B53" s="307" t="s">
        <v>167</v>
      </c>
      <c r="C53" s="671">
        <f>SUMIF('2023.12'!$A$6:$A$567,A53,'2023.12'!$C$6:$C$567)</f>
        <v>0</v>
      </c>
      <c r="D53" s="671">
        <v>0</v>
      </c>
      <c r="E53" s="671">
        <f>SUMIF('2024.12'!$A$6:$A$876,A53,'2024.12'!$D$6:$D$876)</f>
        <v>0</v>
      </c>
      <c r="F53" s="671">
        <f t="shared" si="8"/>
        <v>0</v>
      </c>
      <c r="G53" s="365" t="str">
        <f t="shared" si="0"/>
        <v/>
      </c>
      <c r="H53" s="365" t="str">
        <f t="shared" si="1"/>
        <v/>
      </c>
      <c r="I53" s="22" t="str">
        <f t="shared" si="2"/>
        <v>否</v>
      </c>
      <c r="J53" s="749" t="str">
        <f t="shared" si="9"/>
        <v>10104</v>
      </c>
      <c r="K53" s="93" t="str">
        <f t="shared" si="3"/>
        <v>项</v>
      </c>
      <c r="L53" s="93">
        <v>1</v>
      </c>
    </row>
    <row r="54" customFormat="1" ht="15.75" hidden="1" spans="1:12">
      <c r="A54" s="353" t="s">
        <v>4146</v>
      </c>
      <c r="B54" s="307" t="s">
        <v>168</v>
      </c>
      <c r="C54" s="671">
        <f>SUMIF('2023.12'!$A$6:$A$567,A54,'2023.12'!$C$6:$C$567)</f>
        <v>0</v>
      </c>
      <c r="D54" s="671">
        <v>0</v>
      </c>
      <c r="E54" s="671">
        <f>SUMIF('2024.12'!$A$6:$A$876,A54,'2024.12'!$D$6:$D$876)</f>
        <v>0</v>
      </c>
      <c r="F54" s="671">
        <f t="shared" si="8"/>
        <v>0</v>
      </c>
      <c r="G54" s="365" t="str">
        <f t="shared" si="0"/>
        <v/>
      </c>
      <c r="H54" s="365" t="str">
        <f t="shared" si="1"/>
        <v/>
      </c>
      <c r="I54" s="22" t="str">
        <f t="shared" si="2"/>
        <v>否</v>
      </c>
      <c r="J54" s="749" t="str">
        <f t="shared" si="9"/>
        <v>10104</v>
      </c>
      <c r="K54" s="93" t="str">
        <f t="shared" si="3"/>
        <v>项</v>
      </c>
      <c r="L54" s="93">
        <v>1</v>
      </c>
    </row>
    <row r="55" customFormat="1" ht="15.75" hidden="1" spans="1:12">
      <c r="A55" s="353" t="s">
        <v>4147</v>
      </c>
      <c r="B55" s="307" t="s">
        <v>170</v>
      </c>
      <c r="C55" s="671">
        <f>SUMIF('2023.12'!$A$6:$A$567,A55,'2023.12'!$C$6:$C$567)</f>
        <v>0</v>
      </c>
      <c r="D55" s="671">
        <v>0</v>
      </c>
      <c r="E55" s="671">
        <f>SUMIF('2024.12'!$A$6:$A$876,A55,'2024.12'!$D$6:$D$876)</f>
        <v>0</v>
      </c>
      <c r="F55" s="671">
        <f t="shared" si="8"/>
        <v>0</v>
      </c>
      <c r="G55" s="365" t="str">
        <f t="shared" si="0"/>
        <v/>
      </c>
      <c r="H55" s="365" t="str">
        <f t="shared" si="1"/>
        <v/>
      </c>
      <c r="I55" s="22" t="str">
        <f t="shared" si="2"/>
        <v>否</v>
      </c>
      <c r="J55" s="749" t="str">
        <f t="shared" si="9"/>
        <v>10104</v>
      </c>
      <c r="K55" s="93" t="str">
        <f t="shared" si="3"/>
        <v>项</v>
      </c>
      <c r="L55" s="93">
        <v>1</v>
      </c>
    </row>
    <row r="56" customFormat="1" ht="15.75" hidden="1" spans="1:12">
      <c r="A56" s="353" t="s">
        <v>4148</v>
      </c>
      <c r="B56" s="307" t="s">
        <v>172</v>
      </c>
      <c r="C56" s="671">
        <f>SUMIF('2023.12'!$A$6:$A$567,A56,'2023.12'!$C$6:$C$567)</f>
        <v>0</v>
      </c>
      <c r="D56" s="671">
        <v>0</v>
      </c>
      <c r="E56" s="671">
        <f>SUMIF('2024.12'!$A$6:$A$876,A56,'2024.12'!$D$6:$D$876)</f>
        <v>0</v>
      </c>
      <c r="F56" s="671">
        <f t="shared" si="8"/>
        <v>0</v>
      </c>
      <c r="G56" s="365" t="str">
        <f t="shared" si="0"/>
        <v/>
      </c>
      <c r="H56" s="365" t="str">
        <f t="shared" si="1"/>
        <v/>
      </c>
      <c r="I56" s="22" t="str">
        <f t="shared" si="2"/>
        <v>否</v>
      </c>
      <c r="J56" s="749" t="str">
        <f t="shared" si="9"/>
        <v>10104</v>
      </c>
      <c r="K56" s="93" t="str">
        <f t="shared" si="3"/>
        <v>项</v>
      </c>
      <c r="L56" s="93">
        <v>1</v>
      </c>
    </row>
    <row r="57" customFormat="1" ht="31.5" hidden="1" spans="1:12">
      <c r="A57" s="353" t="s">
        <v>4149</v>
      </c>
      <c r="B57" s="307" t="s">
        <v>174</v>
      </c>
      <c r="C57" s="671">
        <f>SUMIF('2023.12'!$A$6:$A$567,A57,'2023.12'!$C$6:$C$567)</f>
        <v>0</v>
      </c>
      <c r="D57" s="671">
        <v>0</v>
      </c>
      <c r="E57" s="671">
        <f>SUMIF('2024.12'!$A$6:$A$876,A57,'2024.12'!$D$6:$D$876)</f>
        <v>0</v>
      </c>
      <c r="F57" s="671">
        <f t="shared" si="8"/>
        <v>0</v>
      </c>
      <c r="G57" s="365" t="str">
        <f t="shared" si="0"/>
        <v/>
      </c>
      <c r="H57" s="365" t="str">
        <f t="shared" si="1"/>
        <v/>
      </c>
      <c r="I57" s="22" t="str">
        <f t="shared" si="2"/>
        <v>否</v>
      </c>
      <c r="J57" s="749" t="str">
        <f t="shared" si="9"/>
        <v>10104</v>
      </c>
      <c r="K57" s="93" t="str">
        <f t="shared" si="3"/>
        <v>项</v>
      </c>
      <c r="L57" s="93">
        <v>1</v>
      </c>
    </row>
    <row r="58" customFormat="1" ht="15.75" hidden="1" spans="1:12">
      <c r="A58" s="353" t="s">
        <v>4150</v>
      </c>
      <c r="B58" s="307" t="s">
        <v>175</v>
      </c>
      <c r="C58" s="671">
        <f>SUMIF('2023.12'!$A$6:$A$567,A58,'2023.12'!$C$6:$C$567)</f>
        <v>0</v>
      </c>
      <c r="D58" s="671">
        <v>0</v>
      </c>
      <c r="E58" s="671">
        <f>SUMIF('2024.12'!$A$6:$A$876,A58,'2024.12'!$D$6:$D$876)</f>
        <v>0</v>
      </c>
      <c r="F58" s="671">
        <f t="shared" si="8"/>
        <v>0</v>
      </c>
      <c r="G58" s="365" t="str">
        <f t="shared" si="0"/>
        <v/>
      </c>
      <c r="H58" s="365" t="str">
        <f t="shared" si="1"/>
        <v/>
      </c>
      <c r="I58" s="22" t="str">
        <f t="shared" si="2"/>
        <v>否</v>
      </c>
      <c r="J58" s="749" t="str">
        <f t="shared" si="9"/>
        <v>10104</v>
      </c>
      <c r="K58" s="93" t="str">
        <f t="shared" si="3"/>
        <v>项</v>
      </c>
      <c r="L58" s="93">
        <v>1</v>
      </c>
    </row>
    <row r="59" customFormat="1" ht="31.5" hidden="1" spans="1:12">
      <c r="A59" s="353" t="s">
        <v>4151</v>
      </c>
      <c r="B59" s="307" t="s">
        <v>177</v>
      </c>
      <c r="C59" s="671">
        <f>SUMIF('2023.12'!$A$6:$A$567,A59,'2023.12'!$C$6:$C$567)</f>
        <v>0</v>
      </c>
      <c r="D59" s="671">
        <v>0</v>
      </c>
      <c r="E59" s="671">
        <f>SUMIF('2024.12'!$A$6:$A$876,A59,'2024.12'!$D$6:$D$876)</f>
        <v>0</v>
      </c>
      <c r="F59" s="671">
        <f t="shared" si="8"/>
        <v>0</v>
      </c>
      <c r="G59" s="365" t="str">
        <f t="shared" si="0"/>
        <v/>
      </c>
      <c r="H59" s="365" t="str">
        <f t="shared" si="1"/>
        <v/>
      </c>
      <c r="I59" s="22" t="str">
        <f t="shared" si="2"/>
        <v>否</v>
      </c>
      <c r="J59" s="749" t="str">
        <f t="shared" si="9"/>
        <v>10104</v>
      </c>
      <c r="K59" s="93" t="str">
        <f t="shared" si="3"/>
        <v>项</v>
      </c>
      <c r="L59" s="93">
        <v>1</v>
      </c>
    </row>
    <row r="60" customFormat="1" ht="31.5" hidden="1" spans="1:12">
      <c r="A60" s="353" t="s">
        <v>4152</v>
      </c>
      <c r="B60" s="307" t="s">
        <v>179</v>
      </c>
      <c r="C60" s="671">
        <f>SUMIF('2023.12'!$A$6:$A$567,A60,'2023.12'!$C$6:$C$567)</f>
        <v>0</v>
      </c>
      <c r="D60" s="671">
        <v>0</v>
      </c>
      <c r="E60" s="671">
        <f>SUMIF('2024.12'!$A$6:$A$876,A60,'2024.12'!$D$6:$D$876)</f>
        <v>0</v>
      </c>
      <c r="F60" s="671">
        <f t="shared" si="8"/>
        <v>0</v>
      </c>
      <c r="G60" s="365" t="str">
        <f t="shared" si="0"/>
        <v/>
      </c>
      <c r="H60" s="365" t="str">
        <f t="shared" si="1"/>
        <v/>
      </c>
      <c r="I60" s="22" t="str">
        <f t="shared" si="2"/>
        <v>否</v>
      </c>
      <c r="J60" s="749" t="str">
        <f t="shared" si="9"/>
        <v>10104</v>
      </c>
      <c r="K60" s="93" t="str">
        <f t="shared" si="3"/>
        <v>项</v>
      </c>
      <c r="L60" s="93">
        <v>1</v>
      </c>
    </row>
    <row r="61" customFormat="1" ht="31.5" hidden="1" spans="1:12">
      <c r="A61" s="353" t="s">
        <v>4153</v>
      </c>
      <c r="B61" s="307" t="s">
        <v>180</v>
      </c>
      <c r="C61" s="671">
        <f>SUMIF('2023.12'!$A$6:$A$567,A61,'2023.12'!$C$6:$C$567)</f>
        <v>0</v>
      </c>
      <c r="D61" s="671">
        <v>0</v>
      </c>
      <c r="E61" s="671">
        <f>SUMIF('2024.12'!$A$6:$A$876,A61,'2024.12'!$D$6:$D$876)</f>
        <v>0</v>
      </c>
      <c r="F61" s="671">
        <f t="shared" si="8"/>
        <v>0</v>
      </c>
      <c r="G61" s="365" t="str">
        <f t="shared" si="0"/>
        <v/>
      </c>
      <c r="H61" s="365" t="str">
        <f t="shared" si="1"/>
        <v/>
      </c>
      <c r="I61" s="22" t="str">
        <f t="shared" si="2"/>
        <v>否</v>
      </c>
      <c r="J61" s="749" t="str">
        <f t="shared" si="9"/>
        <v>10104</v>
      </c>
      <c r="K61" s="93" t="str">
        <f t="shared" si="3"/>
        <v>项</v>
      </c>
      <c r="L61" s="93">
        <v>1</v>
      </c>
    </row>
    <row r="62" customFormat="1" ht="15.75" hidden="1" spans="1:12">
      <c r="A62" s="353" t="s">
        <v>4154</v>
      </c>
      <c r="B62" s="307" t="s">
        <v>181</v>
      </c>
      <c r="C62" s="671">
        <f>SUMIF('2023.12'!$A$6:$A$567,A62,'2023.12'!$C$6:$C$567)</f>
        <v>0</v>
      </c>
      <c r="D62" s="671">
        <v>0</v>
      </c>
      <c r="E62" s="671">
        <f>SUMIF('2024.12'!$A$6:$A$876,A62,'2024.12'!$D$6:$D$876)</f>
        <v>0</v>
      </c>
      <c r="F62" s="671">
        <f t="shared" si="8"/>
        <v>0</v>
      </c>
      <c r="G62" s="365" t="str">
        <f t="shared" si="0"/>
        <v/>
      </c>
      <c r="H62" s="365" t="str">
        <f t="shared" si="1"/>
        <v/>
      </c>
      <c r="I62" s="22" t="str">
        <f t="shared" si="2"/>
        <v>否</v>
      </c>
      <c r="J62" s="749" t="str">
        <f t="shared" si="9"/>
        <v>10104</v>
      </c>
      <c r="K62" s="93" t="str">
        <f t="shared" si="3"/>
        <v>项</v>
      </c>
      <c r="L62" s="93">
        <v>1</v>
      </c>
    </row>
    <row r="63" s="142" customFormat="1" ht="31.5" hidden="1" spans="1:12">
      <c r="A63" s="353" t="s">
        <v>4155</v>
      </c>
      <c r="B63" s="307" t="s">
        <v>182</v>
      </c>
      <c r="C63" s="671">
        <f>SUMIF('2023.12'!$A$6:$A$567,A63,'2023.12'!$C$6:$C$567)</f>
        <v>6</v>
      </c>
      <c r="D63" s="671">
        <v>10</v>
      </c>
      <c r="E63" s="671">
        <f>SUMIF('2024.12'!$A$6:$A$876,A63,'2024.12'!$D$6:$D$876)</f>
        <v>2</v>
      </c>
      <c r="F63" s="671">
        <f t="shared" si="8"/>
        <v>-4</v>
      </c>
      <c r="G63" s="365" t="str">
        <f t="shared" si="0"/>
        <v>-66.7%</v>
      </c>
      <c r="H63" s="365" t="str">
        <f t="shared" si="1"/>
        <v>20.0%</v>
      </c>
      <c r="I63" s="554" t="s">
        <v>4097</v>
      </c>
      <c r="J63" s="748" t="str">
        <f t="shared" si="9"/>
        <v>10104</v>
      </c>
      <c r="K63" s="93" t="str">
        <f t="shared" si="3"/>
        <v>项</v>
      </c>
      <c r="L63" s="93">
        <v>1</v>
      </c>
    </row>
    <row r="64" customFormat="1" ht="15.75" hidden="1" spans="1:12">
      <c r="A64" s="543" t="s">
        <v>4156</v>
      </c>
      <c r="B64" s="270" t="s">
        <v>188</v>
      </c>
      <c r="C64" s="740">
        <f>SUMIF($J65:J$382,$A64,C65:C$382)</f>
        <v>0</v>
      </c>
      <c r="D64" s="740">
        <f ca="1">SUMIF($J65:K$382,$A64,D65:D$382)</f>
        <v>0</v>
      </c>
      <c r="E64" s="740">
        <f ca="1">SUMIF($J65:L$382,$A64,E65:E$382)</f>
        <v>0</v>
      </c>
      <c r="F64" s="740">
        <f ca="1">SUMIF($J65:M$382,$A64,F65:F$382)</f>
        <v>0</v>
      </c>
      <c r="G64" s="346" t="str">
        <f ca="1" t="shared" si="0"/>
        <v/>
      </c>
      <c r="H64" s="346" t="str">
        <f ca="1" t="shared" si="1"/>
        <v/>
      </c>
      <c r="I64" s="22" t="str">
        <f ca="1" t="shared" si="2"/>
        <v>否</v>
      </c>
      <c r="J64" s="548" t="str">
        <f>LEFT(A64,3)</f>
        <v>101</v>
      </c>
      <c r="K64" s="93" t="str">
        <f t="shared" si="3"/>
        <v>款</v>
      </c>
      <c r="L64" s="93">
        <v>1</v>
      </c>
    </row>
    <row r="65" customFormat="1" ht="15.75" hidden="1" spans="1:12">
      <c r="A65" s="353" t="s">
        <v>4157</v>
      </c>
      <c r="B65" s="307" t="s">
        <v>4158</v>
      </c>
      <c r="C65" s="671">
        <f>SUMIF('2023.12'!$A$6:$A$567,A65,'2023.12'!$C$6:$C$567)</f>
        <v>0</v>
      </c>
      <c r="D65" s="671">
        <v>0</v>
      </c>
      <c r="E65" s="671">
        <f>SUMIF('2024.12'!$A$6:$A$876,A65,'2024.12'!$D$6:$D$876)</f>
        <v>0</v>
      </c>
      <c r="F65" s="671">
        <f t="shared" ref="F65:F101" si="10">E65-C65</f>
        <v>0</v>
      </c>
      <c r="G65" s="365" t="str">
        <f t="shared" si="0"/>
        <v/>
      </c>
      <c r="H65" s="365" t="str">
        <f t="shared" si="1"/>
        <v/>
      </c>
      <c r="I65" s="22" t="str">
        <f t="shared" si="2"/>
        <v>否</v>
      </c>
      <c r="J65" s="749" t="str">
        <f t="shared" ref="J65:J101" si="11">LEFT(A65,5)</f>
        <v>10105</v>
      </c>
      <c r="K65" s="93" t="str">
        <f t="shared" si="3"/>
        <v>项</v>
      </c>
      <c r="L65" s="93">
        <v>1</v>
      </c>
    </row>
    <row r="66" customFormat="1" ht="31.5" hidden="1" spans="1:12">
      <c r="A66" s="353" t="s">
        <v>4159</v>
      </c>
      <c r="B66" s="307" t="s">
        <v>4160</v>
      </c>
      <c r="C66" s="671">
        <f>SUMIF('2023.12'!$A$6:$A$567,A66,'2023.12'!$C$6:$C$567)</f>
        <v>0</v>
      </c>
      <c r="D66" s="671">
        <v>0</v>
      </c>
      <c r="E66" s="671">
        <f>SUMIF('2024.12'!$A$6:$A$876,A66,'2024.12'!$D$6:$D$876)</f>
        <v>0</v>
      </c>
      <c r="F66" s="671">
        <f t="shared" si="10"/>
        <v>0</v>
      </c>
      <c r="G66" s="365" t="str">
        <f t="shared" si="0"/>
        <v/>
      </c>
      <c r="H66" s="365" t="str">
        <f t="shared" si="1"/>
        <v/>
      </c>
      <c r="I66" s="22" t="str">
        <f t="shared" si="2"/>
        <v>否</v>
      </c>
      <c r="J66" s="749" t="str">
        <f t="shared" si="11"/>
        <v>10105</v>
      </c>
      <c r="K66" s="93" t="str">
        <f t="shared" si="3"/>
        <v>项</v>
      </c>
      <c r="L66" s="93">
        <v>1</v>
      </c>
    </row>
    <row r="67" customFormat="1" ht="15.75" hidden="1" spans="1:12">
      <c r="A67" s="353" t="s">
        <v>4161</v>
      </c>
      <c r="B67" s="307" t="s">
        <v>4162</v>
      </c>
      <c r="C67" s="671">
        <f>SUMIF('2023.12'!$A$6:$A$567,A67,'2023.12'!$C$6:$C$567)</f>
        <v>0</v>
      </c>
      <c r="D67" s="671">
        <v>0</v>
      </c>
      <c r="E67" s="671">
        <f>SUMIF('2024.12'!$A$6:$A$876,A67,'2024.12'!$D$6:$D$876)</f>
        <v>0</v>
      </c>
      <c r="F67" s="671">
        <f t="shared" si="10"/>
        <v>0</v>
      </c>
      <c r="G67" s="365" t="str">
        <f t="shared" si="0"/>
        <v/>
      </c>
      <c r="H67" s="365" t="str">
        <f t="shared" si="1"/>
        <v/>
      </c>
      <c r="I67" s="22" t="str">
        <f t="shared" si="2"/>
        <v>否</v>
      </c>
      <c r="J67" s="749" t="str">
        <f t="shared" si="11"/>
        <v>10105</v>
      </c>
      <c r="K67" s="93" t="str">
        <f t="shared" si="3"/>
        <v>项</v>
      </c>
      <c r="L67" s="93">
        <v>1</v>
      </c>
    </row>
    <row r="68" customFormat="1" ht="15.75" hidden="1" spans="1:12">
      <c r="A68" s="353" t="s">
        <v>4163</v>
      </c>
      <c r="B68" s="307" t="s">
        <v>4164</v>
      </c>
      <c r="C68" s="671">
        <f>SUMIF('2023.12'!$A$6:$A$567,A68,'2023.12'!$C$6:$C$567)</f>
        <v>0</v>
      </c>
      <c r="D68" s="671">
        <v>0</v>
      </c>
      <c r="E68" s="671">
        <f>SUMIF('2024.12'!$A$6:$A$876,A68,'2024.12'!$D$6:$D$876)</f>
        <v>0</v>
      </c>
      <c r="F68" s="671">
        <f t="shared" si="10"/>
        <v>0</v>
      </c>
      <c r="G68" s="365" t="str">
        <f t="shared" si="0"/>
        <v/>
      </c>
      <c r="H68" s="365" t="str">
        <f t="shared" si="1"/>
        <v/>
      </c>
      <c r="I68" s="22" t="str">
        <f t="shared" si="2"/>
        <v>否</v>
      </c>
      <c r="J68" s="749" t="str">
        <f t="shared" si="11"/>
        <v>10105</v>
      </c>
      <c r="K68" s="93" t="str">
        <f t="shared" si="3"/>
        <v>项</v>
      </c>
      <c r="L68" s="93">
        <v>1</v>
      </c>
    </row>
    <row r="69" customFormat="1" ht="31.5" hidden="1" spans="1:12">
      <c r="A69" s="353" t="s">
        <v>4165</v>
      </c>
      <c r="B69" s="307" t="s">
        <v>4166</v>
      </c>
      <c r="C69" s="671">
        <f>SUMIF('2023.12'!$A$6:$A$567,A69,'2023.12'!$C$6:$C$567)</f>
        <v>0</v>
      </c>
      <c r="D69" s="671">
        <v>0</v>
      </c>
      <c r="E69" s="671">
        <f>SUMIF('2024.12'!$A$6:$A$876,A69,'2024.12'!$D$6:$D$876)</f>
        <v>0</v>
      </c>
      <c r="F69" s="671">
        <f t="shared" si="10"/>
        <v>0</v>
      </c>
      <c r="G69" s="365" t="str">
        <f t="shared" si="0"/>
        <v/>
      </c>
      <c r="H69" s="365" t="str">
        <f t="shared" si="1"/>
        <v/>
      </c>
      <c r="I69" s="22" t="str">
        <f t="shared" si="2"/>
        <v>否</v>
      </c>
      <c r="J69" s="749" t="str">
        <f t="shared" si="11"/>
        <v>10105</v>
      </c>
      <c r="K69" s="93" t="str">
        <f t="shared" si="3"/>
        <v>项</v>
      </c>
      <c r="L69" s="93">
        <v>1</v>
      </c>
    </row>
    <row r="70" customFormat="1" ht="15.75" hidden="1" spans="1:12">
      <c r="A70" s="353" t="s">
        <v>4167</v>
      </c>
      <c r="B70" s="307" t="s">
        <v>4168</v>
      </c>
      <c r="C70" s="671">
        <f>SUMIF('2023.12'!$A$6:$A$567,A70,'2023.12'!$C$6:$C$567)</f>
        <v>0</v>
      </c>
      <c r="D70" s="671">
        <v>0</v>
      </c>
      <c r="E70" s="671">
        <f>SUMIF('2024.12'!$A$6:$A$876,A70,'2024.12'!$D$6:$D$876)</f>
        <v>0</v>
      </c>
      <c r="F70" s="671">
        <f t="shared" si="10"/>
        <v>0</v>
      </c>
      <c r="G70" s="365" t="str">
        <f t="shared" ref="G70:G133" si="12">IFERROR(TEXT(F70/C70,"0.0%"),"")</f>
        <v/>
      </c>
      <c r="H70" s="365" t="str">
        <f t="shared" ref="H70:H133" si="13">IFERROR(TEXT(E70/D70,"0.0%"),"")</f>
        <v/>
      </c>
      <c r="I70" s="22" t="str">
        <f t="shared" si="2"/>
        <v>否</v>
      </c>
      <c r="J70" s="749" t="str">
        <f t="shared" si="11"/>
        <v>10105</v>
      </c>
      <c r="K70" s="93" t="str">
        <f t="shared" si="3"/>
        <v>项</v>
      </c>
      <c r="L70" s="93">
        <v>1</v>
      </c>
    </row>
    <row r="71" customFormat="1" ht="15.75" hidden="1" spans="1:12">
      <c r="A71" s="353" t="s">
        <v>4169</v>
      </c>
      <c r="B71" s="307" t="s">
        <v>4170</v>
      </c>
      <c r="C71" s="671">
        <f>SUMIF('2023.12'!$A$6:$A$567,A71,'2023.12'!$C$6:$C$567)</f>
        <v>0</v>
      </c>
      <c r="D71" s="671">
        <v>0</v>
      </c>
      <c r="E71" s="671">
        <f>SUMIF('2024.12'!$A$6:$A$876,A71,'2024.12'!$D$6:$D$876)</f>
        <v>0</v>
      </c>
      <c r="F71" s="671">
        <f t="shared" si="10"/>
        <v>0</v>
      </c>
      <c r="G71" s="365" t="str">
        <f t="shared" si="12"/>
        <v/>
      </c>
      <c r="H71" s="365" t="str">
        <f t="shared" si="13"/>
        <v/>
      </c>
      <c r="I71" s="22" t="str">
        <f t="shared" ref="I71:I134" si="14">IF(B71&lt;&gt;"",IF(OR(C71&lt;&gt;0,D71&lt;&gt;0,E71&lt;&gt;0,F71&lt;&gt;0),"是","否"),"是")</f>
        <v>否</v>
      </c>
      <c r="J71" s="749" t="str">
        <f t="shared" si="11"/>
        <v>10105</v>
      </c>
      <c r="K71" s="93" t="str">
        <f t="shared" ref="K71:K134" si="15">_xlfn.IFS(LEN(A71)=3,"类",LEN(A71)=5,"款",LEN(A71)=7,"项")</f>
        <v>项</v>
      </c>
      <c r="L71" s="93">
        <v>1</v>
      </c>
    </row>
    <row r="72" customFormat="1" ht="15.75" hidden="1" spans="1:12">
      <c r="A72" s="353" t="s">
        <v>4171</v>
      </c>
      <c r="B72" s="307" t="s">
        <v>4172</v>
      </c>
      <c r="C72" s="671">
        <f>SUMIF('2023.12'!$A$6:$A$567,A72,'2023.12'!$C$6:$C$567)</f>
        <v>0</v>
      </c>
      <c r="D72" s="671">
        <v>0</v>
      </c>
      <c r="E72" s="671">
        <f>SUMIF('2024.12'!$A$6:$A$876,A72,'2024.12'!$D$6:$D$876)</f>
        <v>0</v>
      </c>
      <c r="F72" s="671">
        <f t="shared" si="10"/>
        <v>0</v>
      </c>
      <c r="G72" s="365" t="str">
        <f t="shared" si="12"/>
        <v/>
      </c>
      <c r="H72" s="365" t="str">
        <f t="shared" si="13"/>
        <v/>
      </c>
      <c r="I72" s="22" t="str">
        <f t="shared" si="14"/>
        <v>否</v>
      </c>
      <c r="J72" s="749" t="str">
        <f t="shared" si="11"/>
        <v>10105</v>
      </c>
      <c r="K72" s="93" t="str">
        <f t="shared" si="15"/>
        <v>项</v>
      </c>
      <c r="L72" s="93">
        <v>1</v>
      </c>
    </row>
    <row r="73" customFormat="1" ht="15.75" hidden="1" spans="1:12">
      <c r="A73" s="353" t="s">
        <v>4173</v>
      </c>
      <c r="B73" s="307" t="s">
        <v>4174</v>
      </c>
      <c r="C73" s="671">
        <f>SUMIF('2023.12'!$A$6:$A$567,A73,'2023.12'!$C$6:$C$567)</f>
        <v>0</v>
      </c>
      <c r="D73" s="671">
        <v>0</v>
      </c>
      <c r="E73" s="671">
        <f>SUMIF('2024.12'!$A$6:$A$876,A73,'2024.12'!$D$6:$D$876)</f>
        <v>0</v>
      </c>
      <c r="F73" s="671">
        <f t="shared" si="10"/>
        <v>0</v>
      </c>
      <c r="G73" s="365" t="str">
        <f t="shared" si="12"/>
        <v/>
      </c>
      <c r="H73" s="365" t="str">
        <f t="shared" si="13"/>
        <v/>
      </c>
      <c r="I73" s="22" t="str">
        <f t="shared" si="14"/>
        <v>否</v>
      </c>
      <c r="J73" s="749" t="str">
        <f t="shared" si="11"/>
        <v>10105</v>
      </c>
      <c r="K73" s="93" t="str">
        <f t="shared" si="15"/>
        <v>项</v>
      </c>
      <c r="L73" s="93">
        <v>1</v>
      </c>
    </row>
    <row r="74" customFormat="1" ht="15.75" hidden="1" spans="1:12">
      <c r="A74" s="353" t="s">
        <v>4175</v>
      </c>
      <c r="B74" s="307" t="s">
        <v>4176</v>
      </c>
      <c r="C74" s="671">
        <f>SUMIF('2023.12'!$A$6:$A$567,A74,'2023.12'!$C$6:$C$567)</f>
        <v>0</v>
      </c>
      <c r="D74" s="671">
        <v>0</v>
      </c>
      <c r="E74" s="671">
        <f>SUMIF('2024.12'!$A$6:$A$876,A74,'2024.12'!$D$6:$D$876)</f>
        <v>0</v>
      </c>
      <c r="F74" s="671">
        <f t="shared" si="10"/>
        <v>0</v>
      </c>
      <c r="G74" s="365" t="str">
        <f t="shared" si="12"/>
        <v/>
      </c>
      <c r="H74" s="365" t="str">
        <f t="shared" si="13"/>
        <v/>
      </c>
      <c r="I74" s="22" t="str">
        <f t="shared" si="14"/>
        <v>否</v>
      </c>
      <c r="J74" s="749" t="str">
        <f t="shared" si="11"/>
        <v>10105</v>
      </c>
      <c r="K74" s="93" t="str">
        <f t="shared" si="15"/>
        <v>项</v>
      </c>
      <c r="L74" s="93">
        <v>1</v>
      </c>
    </row>
    <row r="75" customFormat="1" ht="15.75" hidden="1" spans="1:12">
      <c r="A75" s="353" t="s">
        <v>4177</v>
      </c>
      <c r="B75" s="307" t="s">
        <v>4178</v>
      </c>
      <c r="C75" s="671">
        <f>SUMIF('2023.12'!$A$6:$A$567,A75,'2023.12'!$C$6:$C$567)</f>
        <v>0</v>
      </c>
      <c r="D75" s="671">
        <v>0</v>
      </c>
      <c r="E75" s="671">
        <f>SUMIF('2024.12'!$A$6:$A$876,A75,'2024.12'!$D$6:$D$876)</f>
        <v>0</v>
      </c>
      <c r="F75" s="671">
        <f t="shared" si="10"/>
        <v>0</v>
      </c>
      <c r="G75" s="365" t="str">
        <f t="shared" si="12"/>
        <v/>
      </c>
      <c r="H75" s="365" t="str">
        <f t="shared" si="13"/>
        <v/>
      </c>
      <c r="I75" s="22" t="str">
        <f t="shared" si="14"/>
        <v>否</v>
      </c>
      <c r="J75" s="749" t="str">
        <f t="shared" si="11"/>
        <v>10105</v>
      </c>
      <c r="K75" s="93" t="str">
        <f t="shared" si="15"/>
        <v>项</v>
      </c>
      <c r="L75" s="93">
        <v>1</v>
      </c>
    </row>
    <row r="76" customFormat="1" ht="15.75" hidden="1" spans="1:12">
      <c r="A76" s="353" t="s">
        <v>4179</v>
      </c>
      <c r="B76" s="307" t="s">
        <v>4180</v>
      </c>
      <c r="C76" s="671">
        <f>SUMIF('2023.12'!$A$6:$A$567,A76,'2023.12'!$C$6:$C$567)</f>
        <v>0</v>
      </c>
      <c r="D76" s="671">
        <v>0</v>
      </c>
      <c r="E76" s="671">
        <f>SUMIF('2024.12'!$A$6:$A$876,A76,'2024.12'!$D$6:$D$876)</f>
        <v>0</v>
      </c>
      <c r="F76" s="671">
        <f t="shared" si="10"/>
        <v>0</v>
      </c>
      <c r="G76" s="365" t="str">
        <f t="shared" si="12"/>
        <v/>
      </c>
      <c r="H76" s="365" t="str">
        <f t="shared" si="13"/>
        <v/>
      </c>
      <c r="I76" s="22" t="str">
        <f t="shared" si="14"/>
        <v>否</v>
      </c>
      <c r="J76" s="749" t="str">
        <f t="shared" si="11"/>
        <v>10105</v>
      </c>
      <c r="K76" s="93" t="str">
        <f t="shared" si="15"/>
        <v>项</v>
      </c>
      <c r="L76" s="93">
        <v>1</v>
      </c>
    </row>
    <row r="77" customFormat="1" ht="15.75" hidden="1" spans="1:12">
      <c r="A77" s="353" t="s">
        <v>4181</v>
      </c>
      <c r="B77" s="307" t="s">
        <v>4182</v>
      </c>
      <c r="C77" s="671">
        <f>SUMIF('2023.12'!$A$6:$A$567,A77,'2023.12'!$C$6:$C$567)</f>
        <v>0</v>
      </c>
      <c r="D77" s="671">
        <v>0</v>
      </c>
      <c r="E77" s="671">
        <f>SUMIF('2024.12'!$A$6:$A$876,A77,'2024.12'!$D$6:$D$876)</f>
        <v>0</v>
      </c>
      <c r="F77" s="671">
        <f t="shared" si="10"/>
        <v>0</v>
      </c>
      <c r="G77" s="365" t="str">
        <f t="shared" si="12"/>
        <v/>
      </c>
      <c r="H77" s="365" t="str">
        <f t="shared" si="13"/>
        <v/>
      </c>
      <c r="I77" s="22" t="str">
        <f t="shared" si="14"/>
        <v>否</v>
      </c>
      <c r="J77" s="749" t="str">
        <f t="shared" si="11"/>
        <v>10105</v>
      </c>
      <c r="K77" s="93" t="str">
        <f t="shared" si="15"/>
        <v>项</v>
      </c>
      <c r="L77" s="93">
        <v>1</v>
      </c>
    </row>
    <row r="78" customFormat="1" ht="31.5" hidden="1" spans="1:12">
      <c r="A78" s="353" t="s">
        <v>4183</v>
      </c>
      <c r="B78" s="307" t="s">
        <v>4184</v>
      </c>
      <c r="C78" s="671">
        <f>SUMIF('2023.12'!$A$6:$A$567,A78,'2023.12'!$C$6:$C$567)</f>
        <v>0</v>
      </c>
      <c r="D78" s="671">
        <v>0</v>
      </c>
      <c r="E78" s="671">
        <f>SUMIF('2024.12'!$A$6:$A$876,A78,'2024.12'!$D$6:$D$876)</f>
        <v>0</v>
      </c>
      <c r="F78" s="671">
        <f t="shared" si="10"/>
        <v>0</v>
      </c>
      <c r="G78" s="365" t="str">
        <f t="shared" si="12"/>
        <v/>
      </c>
      <c r="H78" s="365" t="str">
        <f t="shared" si="13"/>
        <v/>
      </c>
      <c r="I78" s="22" t="str">
        <f t="shared" si="14"/>
        <v>否</v>
      </c>
      <c r="J78" s="749" t="str">
        <f t="shared" si="11"/>
        <v>10105</v>
      </c>
      <c r="K78" s="93" t="str">
        <f t="shared" si="15"/>
        <v>项</v>
      </c>
      <c r="L78" s="93">
        <v>1</v>
      </c>
    </row>
    <row r="79" customFormat="1" ht="15.75" hidden="1" spans="1:12">
      <c r="A79" s="353" t="s">
        <v>4185</v>
      </c>
      <c r="B79" s="307" t="s">
        <v>4186</v>
      </c>
      <c r="C79" s="671">
        <f>SUMIF('2023.12'!$A$6:$A$567,A79,'2023.12'!$C$6:$C$567)</f>
        <v>0</v>
      </c>
      <c r="D79" s="671">
        <v>0</v>
      </c>
      <c r="E79" s="671">
        <f>SUMIF('2024.12'!$A$6:$A$876,A79,'2024.12'!$D$6:$D$876)</f>
        <v>0</v>
      </c>
      <c r="F79" s="671">
        <f t="shared" si="10"/>
        <v>0</v>
      </c>
      <c r="G79" s="365" t="str">
        <f t="shared" si="12"/>
        <v/>
      </c>
      <c r="H79" s="365" t="str">
        <f t="shared" si="13"/>
        <v/>
      </c>
      <c r="I79" s="22" t="str">
        <f t="shared" si="14"/>
        <v>否</v>
      </c>
      <c r="J79" s="749" t="str">
        <f t="shared" si="11"/>
        <v>10105</v>
      </c>
      <c r="K79" s="93" t="str">
        <f t="shared" si="15"/>
        <v>项</v>
      </c>
      <c r="L79" s="93">
        <v>1</v>
      </c>
    </row>
    <row r="80" customFormat="1" ht="15.75" hidden="1" spans="1:12">
      <c r="A80" s="353" t="s">
        <v>4187</v>
      </c>
      <c r="B80" s="307" t="s">
        <v>4188</v>
      </c>
      <c r="C80" s="671">
        <f>SUMIF('2023.12'!$A$6:$A$567,A80,'2023.12'!$C$6:$C$567)</f>
        <v>0</v>
      </c>
      <c r="D80" s="671">
        <v>0</v>
      </c>
      <c r="E80" s="671">
        <f>SUMIF('2024.12'!$A$6:$A$876,A80,'2024.12'!$D$6:$D$876)</f>
        <v>0</v>
      </c>
      <c r="F80" s="671">
        <f t="shared" si="10"/>
        <v>0</v>
      </c>
      <c r="G80" s="365" t="str">
        <f t="shared" si="12"/>
        <v/>
      </c>
      <c r="H80" s="365" t="str">
        <f t="shared" si="13"/>
        <v/>
      </c>
      <c r="I80" s="22" t="str">
        <f t="shared" si="14"/>
        <v>否</v>
      </c>
      <c r="J80" s="749" t="str">
        <f t="shared" si="11"/>
        <v>10105</v>
      </c>
      <c r="K80" s="93" t="str">
        <f t="shared" si="15"/>
        <v>项</v>
      </c>
      <c r="L80" s="93">
        <v>1</v>
      </c>
    </row>
    <row r="81" customFormat="1" ht="15.75" hidden="1" spans="1:12">
      <c r="A81" s="353" t="s">
        <v>4189</v>
      </c>
      <c r="B81" s="307" t="s">
        <v>4190</v>
      </c>
      <c r="C81" s="671">
        <f>SUMIF('2023.12'!$A$6:$A$567,A81,'2023.12'!$C$6:$C$567)</f>
        <v>0</v>
      </c>
      <c r="D81" s="671">
        <v>0</v>
      </c>
      <c r="E81" s="671">
        <f>SUMIF('2024.12'!$A$6:$A$876,A81,'2024.12'!$D$6:$D$876)</f>
        <v>0</v>
      </c>
      <c r="F81" s="671">
        <f t="shared" si="10"/>
        <v>0</v>
      </c>
      <c r="G81" s="365" t="str">
        <f t="shared" si="12"/>
        <v/>
      </c>
      <c r="H81" s="365" t="str">
        <f t="shared" si="13"/>
        <v/>
      </c>
      <c r="I81" s="22" t="str">
        <f t="shared" si="14"/>
        <v>否</v>
      </c>
      <c r="J81" s="749" t="str">
        <f t="shared" si="11"/>
        <v>10105</v>
      </c>
      <c r="K81" s="93" t="str">
        <f t="shared" si="15"/>
        <v>项</v>
      </c>
      <c r="L81" s="93">
        <v>1</v>
      </c>
    </row>
    <row r="82" customFormat="1" ht="15.75" hidden="1" spans="1:12">
      <c r="A82" s="353" t="s">
        <v>4191</v>
      </c>
      <c r="B82" s="307" t="s">
        <v>4192</v>
      </c>
      <c r="C82" s="671">
        <f>SUMIF('2023.12'!$A$6:$A$567,A82,'2023.12'!$C$6:$C$567)</f>
        <v>0</v>
      </c>
      <c r="D82" s="671">
        <v>0</v>
      </c>
      <c r="E82" s="671">
        <f>SUMIF('2024.12'!$A$6:$A$876,A82,'2024.12'!$D$6:$D$876)</f>
        <v>0</v>
      </c>
      <c r="F82" s="671">
        <f t="shared" si="10"/>
        <v>0</v>
      </c>
      <c r="G82" s="365" t="str">
        <f t="shared" si="12"/>
        <v/>
      </c>
      <c r="H82" s="365" t="str">
        <f t="shared" si="13"/>
        <v/>
      </c>
      <c r="I82" s="22" t="str">
        <f t="shared" si="14"/>
        <v>否</v>
      </c>
      <c r="J82" s="749" t="str">
        <f t="shared" si="11"/>
        <v>10105</v>
      </c>
      <c r="K82" s="93" t="str">
        <f t="shared" si="15"/>
        <v>项</v>
      </c>
      <c r="L82" s="93">
        <v>1</v>
      </c>
    </row>
    <row r="83" customFormat="1" ht="15.75" hidden="1" spans="1:12">
      <c r="A83" s="353" t="s">
        <v>4193</v>
      </c>
      <c r="B83" s="307" t="s">
        <v>4194</v>
      </c>
      <c r="C83" s="671">
        <f>SUMIF('2023.12'!$A$6:$A$567,A83,'2023.12'!$C$6:$C$567)</f>
        <v>0</v>
      </c>
      <c r="D83" s="671">
        <v>0</v>
      </c>
      <c r="E83" s="671">
        <f>SUMIF('2024.12'!$A$6:$A$876,A83,'2024.12'!$D$6:$D$876)</f>
        <v>0</v>
      </c>
      <c r="F83" s="671">
        <f t="shared" si="10"/>
        <v>0</v>
      </c>
      <c r="G83" s="365" t="str">
        <f t="shared" si="12"/>
        <v/>
      </c>
      <c r="H83" s="365" t="str">
        <f t="shared" si="13"/>
        <v/>
      </c>
      <c r="I83" s="22" t="str">
        <f t="shared" si="14"/>
        <v>否</v>
      </c>
      <c r="J83" s="749" t="str">
        <f t="shared" si="11"/>
        <v>10105</v>
      </c>
      <c r="K83" s="93" t="str">
        <f t="shared" si="15"/>
        <v>项</v>
      </c>
      <c r="L83" s="93">
        <v>1</v>
      </c>
    </row>
    <row r="84" customFormat="1" ht="15.75" hidden="1" spans="1:12">
      <c r="A84" s="353" t="s">
        <v>4195</v>
      </c>
      <c r="B84" s="307" t="s">
        <v>4196</v>
      </c>
      <c r="C84" s="671">
        <f>SUMIF('2023.12'!$A$6:$A$567,A84,'2023.12'!$C$6:$C$567)</f>
        <v>0</v>
      </c>
      <c r="D84" s="671">
        <v>0</v>
      </c>
      <c r="E84" s="671">
        <f>SUMIF('2024.12'!$A$6:$A$876,A84,'2024.12'!$D$6:$D$876)</f>
        <v>0</v>
      </c>
      <c r="F84" s="671">
        <f t="shared" si="10"/>
        <v>0</v>
      </c>
      <c r="G84" s="365" t="str">
        <f t="shared" si="12"/>
        <v/>
      </c>
      <c r="H84" s="365" t="str">
        <f t="shared" si="13"/>
        <v/>
      </c>
      <c r="I84" s="22" t="str">
        <f t="shared" si="14"/>
        <v>否</v>
      </c>
      <c r="J84" s="749" t="str">
        <f t="shared" si="11"/>
        <v>10105</v>
      </c>
      <c r="K84" s="93" t="str">
        <f t="shared" si="15"/>
        <v>项</v>
      </c>
      <c r="L84" s="93">
        <v>1</v>
      </c>
    </row>
    <row r="85" customFormat="1" ht="31.5" hidden="1" spans="1:12">
      <c r="A85" s="353" t="s">
        <v>4197</v>
      </c>
      <c r="B85" s="307" t="s">
        <v>4198</v>
      </c>
      <c r="C85" s="671">
        <f>SUMIF('2023.12'!$A$6:$A$567,A85,'2023.12'!$C$6:$C$567)</f>
        <v>0</v>
      </c>
      <c r="D85" s="671">
        <v>0</v>
      </c>
      <c r="E85" s="671">
        <f>SUMIF('2024.12'!$A$6:$A$876,A85,'2024.12'!$D$6:$D$876)</f>
        <v>0</v>
      </c>
      <c r="F85" s="671">
        <f t="shared" si="10"/>
        <v>0</v>
      </c>
      <c r="G85" s="365" t="str">
        <f t="shared" si="12"/>
        <v/>
      </c>
      <c r="H85" s="365" t="str">
        <f t="shared" si="13"/>
        <v/>
      </c>
      <c r="I85" s="22" t="str">
        <f t="shared" si="14"/>
        <v>否</v>
      </c>
      <c r="J85" s="749" t="str">
        <f t="shared" si="11"/>
        <v>10105</v>
      </c>
      <c r="K85" s="93" t="str">
        <f t="shared" si="15"/>
        <v>项</v>
      </c>
      <c r="L85" s="93">
        <v>1</v>
      </c>
    </row>
    <row r="86" customFormat="1" ht="15.75" hidden="1" spans="1:12">
      <c r="A86" s="353" t="s">
        <v>4199</v>
      </c>
      <c r="B86" s="307" t="s">
        <v>4200</v>
      </c>
      <c r="C86" s="671">
        <f>SUMIF('2023.12'!$A$6:$A$567,A86,'2023.12'!$C$6:$C$567)</f>
        <v>0</v>
      </c>
      <c r="D86" s="671">
        <v>0</v>
      </c>
      <c r="E86" s="671">
        <f>SUMIF('2024.12'!$A$6:$A$876,A86,'2024.12'!$D$6:$D$876)</f>
        <v>0</v>
      </c>
      <c r="F86" s="671">
        <f t="shared" si="10"/>
        <v>0</v>
      </c>
      <c r="G86" s="365" t="str">
        <f t="shared" si="12"/>
        <v/>
      </c>
      <c r="H86" s="365" t="str">
        <f t="shared" si="13"/>
        <v/>
      </c>
      <c r="I86" s="22" t="str">
        <f t="shared" si="14"/>
        <v>否</v>
      </c>
      <c r="J86" s="749" t="str">
        <f t="shared" si="11"/>
        <v>10105</v>
      </c>
      <c r="K86" s="93" t="str">
        <f t="shared" si="15"/>
        <v>项</v>
      </c>
      <c r="L86" s="93">
        <v>1</v>
      </c>
    </row>
    <row r="87" customFormat="1" ht="15.75" hidden="1" spans="1:12">
      <c r="A87" s="353" t="s">
        <v>4201</v>
      </c>
      <c r="B87" s="307" t="s">
        <v>4202</v>
      </c>
      <c r="C87" s="671">
        <f>SUMIF('2023.12'!$A$6:$A$567,A87,'2023.12'!$C$6:$C$567)</f>
        <v>0</v>
      </c>
      <c r="D87" s="671">
        <v>0</v>
      </c>
      <c r="E87" s="671">
        <f>SUMIF('2024.12'!$A$6:$A$876,A87,'2024.12'!$D$6:$D$876)</f>
        <v>0</v>
      </c>
      <c r="F87" s="671">
        <f t="shared" si="10"/>
        <v>0</v>
      </c>
      <c r="G87" s="365" t="str">
        <f t="shared" si="12"/>
        <v/>
      </c>
      <c r="H87" s="365" t="str">
        <f t="shared" si="13"/>
        <v/>
      </c>
      <c r="I87" s="22" t="str">
        <f t="shared" si="14"/>
        <v>否</v>
      </c>
      <c r="J87" s="749" t="str">
        <f t="shared" si="11"/>
        <v>10105</v>
      </c>
      <c r="K87" s="93" t="str">
        <f t="shared" si="15"/>
        <v>项</v>
      </c>
      <c r="L87" s="93">
        <v>1</v>
      </c>
    </row>
    <row r="88" customFormat="1" ht="31.5" hidden="1" spans="1:12">
      <c r="A88" s="353" t="s">
        <v>4203</v>
      </c>
      <c r="B88" s="307" t="s">
        <v>4204</v>
      </c>
      <c r="C88" s="671">
        <f>SUMIF('2023.12'!$A$6:$A$567,A88,'2023.12'!$C$6:$C$567)</f>
        <v>0</v>
      </c>
      <c r="D88" s="671">
        <v>0</v>
      </c>
      <c r="E88" s="671">
        <f>SUMIF('2024.12'!$A$6:$A$876,A88,'2024.12'!$D$6:$D$876)</f>
        <v>0</v>
      </c>
      <c r="F88" s="671">
        <f t="shared" si="10"/>
        <v>0</v>
      </c>
      <c r="G88" s="365" t="str">
        <f t="shared" si="12"/>
        <v/>
      </c>
      <c r="H88" s="365" t="str">
        <f t="shared" si="13"/>
        <v/>
      </c>
      <c r="I88" s="22" t="str">
        <f t="shared" si="14"/>
        <v>否</v>
      </c>
      <c r="J88" s="749" t="str">
        <f t="shared" si="11"/>
        <v>10105</v>
      </c>
      <c r="K88" s="93" t="str">
        <f t="shared" si="15"/>
        <v>项</v>
      </c>
      <c r="L88" s="93">
        <v>1</v>
      </c>
    </row>
    <row r="89" customFormat="1" ht="15.75" hidden="1" spans="1:12">
      <c r="A89" s="353" t="s">
        <v>4205</v>
      </c>
      <c r="B89" s="307" t="s">
        <v>4206</v>
      </c>
      <c r="C89" s="671">
        <f>SUMIF('2023.12'!$A$6:$A$567,A89,'2023.12'!$C$6:$C$567)</f>
        <v>0</v>
      </c>
      <c r="D89" s="671">
        <v>0</v>
      </c>
      <c r="E89" s="671">
        <f>SUMIF('2024.12'!$A$6:$A$876,A89,'2024.12'!$D$6:$D$876)</f>
        <v>0</v>
      </c>
      <c r="F89" s="671">
        <f t="shared" si="10"/>
        <v>0</v>
      </c>
      <c r="G89" s="365" t="str">
        <f t="shared" si="12"/>
        <v/>
      </c>
      <c r="H89" s="365" t="str">
        <f t="shared" si="13"/>
        <v/>
      </c>
      <c r="I89" s="22" t="str">
        <f t="shared" si="14"/>
        <v>否</v>
      </c>
      <c r="J89" s="749" t="str">
        <f t="shared" si="11"/>
        <v>10105</v>
      </c>
      <c r="K89" s="93" t="str">
        <f t="shared" si="15"/>
        <v>项</v>
      </c>
      <c r="L89" s="93">
        <v>1</v>
      </c>
    </row>
    <row r="90" s="443" customFormat="1" ht="15.75" hidden="1" spans="1:252">
      <c r="A90" s="353" t="s">
        <v>4207</v>
      </c>
      <c r="B90" s="307" t="s">
        <v>4208</v>
      </c>
      <c r="C90" s="671">
        <f>SUMIF('2023.12'!$A$6:$A$567,A90,'2023.12'!$C$6:$C$567)</f>
        <v>0</v>
      </c>
      <c r="D90" s="671">
        <v>0</v>
      </c>
      <c r="E90" s="671">
        <f>SUMIF('2024.12'!$A$6:$A$876,A90,'2024.12'!$D$6:$D$876)</f>
        <v>0</v>
      </c>
      <c r="F90" s="671">
        <f t="shared" si="10"/>
        <v>0</v>
      </c>
      <c r="G90" s="365" t="str">
        <f t="shared" si="12"/>
        <v/>
      </c>
      <c r="H90" s="365" t="str">
        <f t="shared" si="13"/>
        <v/>
      </c>
      <c r="I90" s="22" t="str">
        <f t="shared" si="14"/>
        <v>否</v>
      </c>
      <c r="J90" s="749" t="str">
        <f t="shared" si="11"/>
        <v>10105</v>
      </c>
      <c r="K90" s="93" t="str">
        <f t="shared" si="15"/>
        <v>项</v>
      </c>
      <c r="L90" s="93">
        <v>1</v>
      </c>
      <c r="M90" s="250"/>
      <c r="N90" s="250"/>
      <c r="O90" s="250"/>
      <c r="P90" s="250"/>
      <c r="Q90" s="250"/>
      <c r="R90" s="250"/>
      <c r="S90" s="250"/>
      <c r="T90" s="250"/>
      <c r="U90" s="250"/>
      <c r="V90" s="250"/>
      <c r="W90" s="250"/>
      <c r="X90" s="250"/>
      <c r="Y90" s="250"/>
      <c r="Z90" s="250"/>
      <c r="AA90" s="250"/>
      <c r="AB90" s="250"/>
      <c r="AC90" s="250"/>
      <c r="AD90" s="250"/>
      <c r="AE90" s="250"/>
      <c r="AF90" s="250"/>
      <c r="AG90" s="250"/>
      <c r="AH90" s="250"/>
      <c r="AI90" s="250"/>
      <c r="AJ90" s="250"/>
      <c r="AK90" s="250"/>
      <c r="AL90" s="250"/>
      <c r="AM90" s="250"/>
      <c r="AN90" s="250"/>
      <c r="AO90" s="250"/>
      <c r="AP90" s="250"/>
      <c r="AQ90" s="250"/>
      <c r="AR90" s="250"/>
      <c r="AS90" s="250"/>
      <c r="AT90" s="250"/>
      <c r="AU90" s="250"/>
      <c r="AV90" s="250"/>
      <c r="AW90" s="250"/>
      <c r="AX90" s="250"/>
      <c r="AY90" s="250"/>
      <c r="AZ90" s="250"/>
      <c r="BA90" s="250"/>
      <c r="BB90" s="250"/>
      <c r="BC90" s="250"/>
      <c r="BD90" s="250"/>
      <c r="BE90" s="250"/>
      <c r="BF90" s="250"/>
      <c r="BG90" s="250"/>
      <c r="BH90" s="250"/>
      <c r="BI90" s="250"/>
      <c r="BJ90" s="250"/>
      <c r="BK90" s="250"/>
      <c r="BL90" s="250"/>
      <c r="BM90" s="250"/>
      <c r="BN90" s="250"/>
      <c r="BO90" s="250"/>
      <c r="BP90" s="250"/>
      <c r="BQ90" s="250"/>
      <c r="BR90" s="250"/>
      <c r="BS90" s="250"/>
      <c r="BT90" s="250"/>
      <c r="BU90" s="250"/>
      <c r="BV90" s="250"/>
      <c r="BW90" s="250"/>
      <c r="BX90" s="250"/>
      <c r="BY90" s="250"/>
      <c r="BZ90" s="250"/>
      <c r="CA90" s="250"/>
      <c r="CB90" s="250"/>
      <c r="CC90" s="250"/>
      <c r="CD90" s="250"/>
      <c r="CE90" s="250"/>
      <c r="CF90" s="250"/>
      <c r="CG90" s="250"/>
      <c r="CH90" s="250"/>
      <c r="CI90" s="250"/>
      <c r="CJ90" s="250"/>
      <c r="CK90" s="250"/>
      <c r="CL90" s="250"/>
      <c r="CM90" s="250"/>
      <c r="CN90" s="250"/>
      <c r="CO90" s="250"/>
      <c r="CP90" s="250"/>
      <c r="CQ90" s="250"/>
      <c r="CR90" s="250"/>
      <c r="CS90" s="250"/>
      <c r="CT90" s="250"/>
      <c r="CU90" s="250"/>
      <c r="CV90" s="250"/>
      <c r="CW90" s="250"/>
      <c r="CX90" s="250"/>
      <c r="CY90" s="250"/>
      <c r="CZ90" s="250"/>
      <c r="DA90" s="250"/>
      <c r="DB90" s="250"/>
      <c r="DC90" s="250"/>
      <c r="DD90" s="250"/>
      <c r="DE90" s="250"/>
      <c r="DF90" s="250"/>
      <c r="DG90" s="250"/>
      <c r="DH90" s="250"/>
      <c r="DI90" s="250"/>
      <c r="DJ90" s="250"/>
      <c r="DK90" s="250"/>
      <c r="DL90" s="250"/>
      <c r="DM90" s="250"/>
      <c r="DN90" s="250"/>
      <c r="DO90" s="250"/>
      <c r="DP90" s="250"/>
      <c r="DQ90" s="250"/>
      <c r="DR90" s="250"/>
      <c r="DS90" s="250"/>
      <c r="DT90" s="250"/>
      <c r="DU90" s="250"/>
      <c r="DV90" s="250"/>
      <c r="DW90" s="250"/>
      <c r="DX90" s="250"/>
      <c r="DY90" s="250"/>
      <c r="DZ90" s="250"/>
      <c r="EA90" s="250"/>
      <c r="EB90" s="250"/>
      <c r="EC90" s="250"/>
      <c r="ED90" s="250"/>
      <c r="EE90" s="250"/>
      <c r="EF90" s="250"/>
      <c r="EG90" s="250"/>
      <c r="EH90" s="250"/>
      <c r="EI90" s="250"/>
      <c r="EJ90" s="250"/>
      <c r="EK90" s="250"/>
      <c r="EL90" s="250"/>
      <c r="EM90" s="250"/>
      <c r="EN90" s="250"/>
      <c r="EO90" s="250"/>
      <c r="EP90" s="250"/>
      <c r="EQ90" s="250"/>
      <c r="ER90" s="250"/>
      <c r="ES90" s="250"/>
      <c r="ET90" s="250"/>
      <c r="EU90" s="250"/>
      <c r="EV90" s="250"/>
      <c r="EW90" s="250"/>
      <c r="EX90" s="250"/>
      <c r="EY90" s="250"/>
      <c r="EZ90" s="250"/>
      <c r="FA90" s="250"/>
      <c r="FB90" s="250"/>
      <c r="FC90" s="250"/>
      <c r="FD90" s="250"/>
      <c r="FE90" s="250"/>
      <c r="FF90" s="250"/>
      <c r="FG90" s="250"/>
      <c r="FH90" s="250"/>
      <c r="FI90" s="250"/>
      <c r="FJ90" s="250"/>
      <c r="FK90" s="250"/>
      <c r="FL90" s="250"/>
      <c r="FM90" s="250"/>
      <c r="FN90" s="250"/>
      <c r="FO90" s="250"/>
      <c r="FP90" s="250"/>
      <c r="FQ90" s="250"/>
      <c r="FR90" s="250"/>
      <c r="FS90" s="250"/>
      <c r="FT90" s="250"/>
      <c r="FU90" s="250"/>
      <c r="FV90" s="250"/>
      <c r="FW90" s="250"/>
      <c r="FX90" s="250"/>
      <c r="FY90" s="250"/>
      <c r="FZ90" s="250"/>
      <c r="GA90" s="250"/>
      <c r="GB90" s="250"/>
      <c r="GC90" s="250"/>
      <c r="GD90" s="250"/>
      <c r="GE90" s="250"/>
      <c r="GF90" s="250"/>
      <c r="GG90" s="250"/>
      <c r="GH90" s="250"/>
      <c r="GI90" s="250"/>
      <c r="GJ90" s="250"/>
      <c r="GK90" s="250"/>
      <c r="GL90" s="250"/>
      <c r="GM90" s="250"/>
      <c r="GN90" s="250"/>
      <c r="GO90" s="250"/>
      <c r="GP90" s="250"/>
      <c r="GQ90" s="250"/>
      <c r="GR90" s="250"/>
      <c r="GS90" s="250"/>
      <c r="GT90" s="250"/>
      <c r="GU90" s="250"/>
      <c r="GV90" s="250"/>
      <c r="GW90" s="250"/>
      <c r="GX90" s="250"/>
      <c r="GY90" s="250"/>
      <c r="GZ90" s="250"/>
      <c r="HA90" s="250"/>
      <c r="HB90" s="250"/>
      <c r="HC90" s="250"/>
      <c r="HD90" s="250"/>
      <c r="HE90" s="250"/>
      <c r="HF90" s="250"/>
      <c r="HG90" s="250"/>
      <c r="HH90" s="250"/>
      <c r="HI90" s="250"/>
      <c r="HJ90" s="250"/>
      <c r="HK90" s="250"/>
      <c r="HL90" s="250"/>
      <c r="HM90" s="250"/>
      <c r="HN90" s="250"/>
      <c r="HO90" s="250"/>
      <c r="HP90" s="250"/>
      <c r="HQ90" s="250"/>
      <c r="HR90" s="250"/>
      <c r="HS90" s="250"/>
      <c r="HT90" s="250"/>
      <c r="HU90" s="250"/>
      <c r="HV90" s="250"/>
      <c r="HW90" s="250"/>
      <c r="HX90" s="250"/>
      <c r="HY90" s="250"/>
      <c r="HZ90" s="250"/>
      <c r="IA90" s="250"/>
      <c r="IB90" s="250"/>
      <c r="IC90" s="250"/>
      <c r="ID90" s="250"/>
      <c r="IE90" s="250"/>
      <c r="IF90" s="250"/>
      <c r="IG90" s="250"/>
      <c r="IH90" s="250"/>
      <c r="II90" s="250"/>
      <c r="IJ90" s="250"/>
      <c r="IK90" s="250"/>
      <c r="IL90" s="250"/>
      <c r="IM90" s="250"/>
      <c r="IN90" s="250"/>
      <c r="IO90" s="250"/>
      <c r="IP90" s="250"/>
      <c r="IQ90" s="250"/>
      <c r="IR90" s="250"/>
    </row>
    <row r="91" s="443" customFormat="1" ht="15.75" hidden="1" spans="1:252">
      <c r="A91" s="353" t="s">
        <v>4209</v>
      </c>
      <c r="B91" s="307" t="s">
        <v>4210</v>
      </c>
      <c r="C91" s="671">
        <f>SUMIF('2023.12'!$A$6:$A$567,A91,'2023.12'!$C$6:$C$567)</f>
        <v>0</v>
      </c>
      <c r="D91" s="671">
        <v>0</v>
      </c>
      <c r="E91" s="671">
        <f>SUMIF('2024.12'!$A$6:$A$876,A91,'2024.12'!$D$6:$D$876)</f>
        <v>0</v>
      </c>
      <c r="F91" s="671">
        <f t="shared" si="10"/>
        <v>0</v>
      </c>
      <c r="G91" s="365" t="str">
        <f t="shared" si="12"/>
        <v/>
      </c>
      <c r="H91" s="365" t="str">
        <f t="shared" si="13"/>
        <v/>
      </c>
      <c r="I91" s="22" t="str">
        <f t="shared" si="14"/>
        <v>否</v>
      </c>
      <c r="J91" s="749" t="str">
        <f t="shared" si="11"/>
        <v>10105</v>
      </c>
      <c r="K91" s="93" t="str">
        <f t="shared" si="15"/>
        <v>项</v>
      </c>
      <c r="L91" s="93">
        <v>1</v>
      </c>
      <c r="M91" s="250"/>
      <c r="N91" s="250"/>
      <c r="O91" s="250"/>
      <c r="P91" s="250"/>
      <c r="Q91" s="250"/>
      <c r="R91" s="250"/>
      <c r="S91" s="250"/>
      <c r="T91" s="250"/>
      <c r="U91" s="250"/>
      <c r="V91" s="250"/>
      <c r="W91" s="250"/>
      <c r="X91" s="250"/>
      <c r="Y91" s="250"/>
      <c r="Z91" s="250"/>
      <c r="AA91" s="250"/>
      <c r="AB91" s="250"/>
      <c r="AC91" s="250"/>
      <c r="AD91" s="250"/>
      <c r="AE91" s="250"/>
      <c r="AF91" s="250"/>
      <c r="AG91" s="250"/>
      <c r="AH91" s="250"/>
      <c r="AI91" s="250"/>
      <c r="AJ91" s="250"/>
      <c r="AK91" s="250"/>
      <c r="AL91" s="250"/>
      <c r="AM91" s="250"/>
      <c r="AN91" s="250"/>
      <c r="AO91" s="250"/>
      <c r="AP91" s="250"/>
      <c r="AQ91" s="250"/>
      <c r="AR91" s="250"/>
      <c r="AS91" s="250"/>
      <c r="AT91" s="250"/>
      <c r="AU91" s="250"/>
      <c r="AV91" s="250"/>
      <c r="AW91" s="250"/>
      <c r="AX91" s="250"/>
      <c r="AY91" s="250"/>
      <c r="AZ91" s="250"/>
      <c r="BA91" s="250"/>
      <c r="BB91" s="250"/>
      <c r="BC91" s="250"/>
      <c r="BD91" s="250"/>
      <c r="BE91" s="250"/>
      <c r="BF91" s="250"/>
      <c r="BG91" s="250"/>
      <c r="BH91" s="250"/>
      <c r="BI91" s="250"/>
      <c r="BJ91" s="250"/>
      <c r="BK91" s="250"/>
      <c r="BL91" s="250"/>
      <c r="BM91" s="250"/>
      <c r="BN91" s="250"/>
      <c r="BO91" s="250"/>
      <c r="BP91" s="250"/>
      <c r="BQ91" s="250"/>
      <c r="BR91" s="250"/>
      <c r="BS91" s="250"/>
      <c r="BT91" s="250"/>
      <c r="BU91" s="250"/>
      <c r="BV91" s="250"/>
      <c r="BW91" s="250"/>
      <c r="BX91" s="250"/>
      <c r="BY91" s="250"/>
      <c r="BZ91" s="250"/>
      <c r="CA91" s="250"/>
      <c r="CB91" s="250"/>
      <c r="CC91" s="250"/>
      <c r="CD91" s="250"/>
      <c r="CE91" s="250"/>
      <c r="CF91" s="250"/>
      <c r="CG91" s="250"/>
      <c r="CH91" s="250"/>
      <c r="CI91" s="250"/>
      <c r="CJ91" s="250"/>
      <c r="CK91" s="250"/>
      <c r="CL91" s="250"/>
      <c r="CM91" s="250"/>
      <c r="CN91" s="250"/>
      <c r="CO91" s="250"/>
      <c r="CP91" s="250"/>
      <c r="CQ91" s="250"/>
      <c r="CR91" s="250"/>
      <c r="CS91" s="250"/>
      <c r="CT91" s="250"/>
      <c r="CU91" s="250"/>
      <c r="CV91" s="250"/>
      <c r="CW91" s="250"/>
      <c r="CX91" s="250"/>
      <c r="CY91" s="250"/>
      <c r="CZ91" s="250"/>
      <c r="DA91" s="250"/>
      <c r="DB91" s="250"/>
      <c r="DC91" s="250"/>
      <c r="DD91" s="250"/>
      <c r="DE91" s="250"/>
      <c r="DF91" s="250"/>
      <c r="DG91" s="250"/>
      <c r="DH91" s="250"/>
      <c r="DI91" s="250"/>
      <c r="DJ91" s="250"/>
      <c r="DK91" s="250"/>
      <c r="DL91" s="250"/>
      <c r="DM91" s="250"/>
      <c r="DN91" s="250"/>
      <c r="DO91" s="250"/>
      <c r="DP91" s="250"/>
      <c r="DQ91" s="250"/>
      <c r="DR91" s="250"/>
      <c r="DS91" s="250"/>
      <c r="DT91" s="250"/>
      <c r="DU91" s="250"/>
      <c r="DV91" s="250"/>
      <c r="DW91" s="250"/>
      <c r="DX91" s="250"/>
      <c r="DY91" s="250"/>
      <c r="DZ91" s="250"/>
      <c r="EA91" s="250"/>
      <c r="EB91" s="250"/>
      <c r="EC91" s="250"/>
      <c r="ED91" s="250"/>
      <c r="EE91" s="250"/>
      <c r="EF91" s="250"/>
      <c r="EG91" s="250"/>
      <c r="EH91" s="250"/>
      <c r="EI91" s="250"/>
      <c r="EJ91" s="250"/>
      <c r="EK91" s="250"/>
      <c r="EL91" s="250"/>
      <c r="EM91" s="250"/>
      <c r="EN91" s="250"/>
      <c r="EO91" s="250"/>
      <c r="EP91" s="250"/>
      <c r="EQ91" s="250"/>
      <c r="ER91" s="250"/>
      <c r="ES91" s="250"/>
      <c r="ET91" s="250"/>
      <c r="EU91" s="250"/>
      <c r="EV91" s="250"/>
      <c r="EW91" s="250"/>
      <c r="EX91" s="250"/>
      <c r="EY91" s="250"/>
      <c r="EZ91" s="250"/>
      <c r="FA91" s="250"/>
      <c r="FB91" s="250"/>
      <c r="FC91" s="250"/>
      <c r="FD91" s="250"/>
      <c r="FE91" s="250"/>
      <c r="FF91" s="250"/>
      <c r="FG91" s="250"/>
      <c r="FH91" s="250"/>
      <c r="FI91" s="250"/>
      <c r="FJ91" s="250"/>
      <c r="FK91" s="250"/>
      <c r="FL91" s="250"/>
      <c r="FM91" s="250"/>
      <c r="FN91" s="250"/>
      <c r="FO91" s="250"/>
      <c r="FP91" s="250"/>
      <c r="FQ91" s="250"/>
      <c r="FR91" s="250"/>
      <c r="FS91" s="250"/>
      <c r="FT91" s="250"/>
      <c r="FU91" s="250"/>
      <c r="FV91" s="250"/>
      <c r="FW91" s="250"/>
      <c r="FX91" s="250"/>
      <c r="FY91" s="250"/>
      <c r="FZ91" s="250"/>
      <c r="GA91" s="250"/>
      <c r="GB91" s="250"/>
      <c r="GC91" s="250"/>
      <c r="GD91" s="250"/>
      <c r="GE91" s="250"/>
      <c r="GF91" s="250"/>
      <c r="GG91" s="250"/>
      <c r="GH91" s="250"/>
      <c r="GI91" s="250"/>
      <c r="GJ91" s="250"/>
      <c r="GK91" s="250"/>
      <c r="GL91" s="250"/>
      <c r="GM91" s="250"/>
      <c r="GN91" s="250"/>
      <c r="GO91" s="250"/>
      <c r="GP91" s="250"/>
      <c r="GQ91" s="250"/>
      <c r="GR91" s="250"/>
      <c r="GS91" s="250"/>
      <c r="GT91" s="250"/>
      <c r="GU91" s="250"/>
      <c r="GV91" s="250"/>
      <c r="GW91" s="250"/>
      <c r="GX91" s="250"/>
      <c r="GY91" s="250"/>
      <c r="GZ91" s="250"/>
      <c r="HA91" s="250"/>
      <c r="HB91" s="250"/>
      <c r="HC91" s="250"/>
      <c r="HD91" s="250"/>
      <c r="HE91" s="250"/>
      <c r="HF91" s="250"/>
      <c r="HG91" s="250"/>
      <c r="HH91" s="250"/>
      <c r="HI91" s="250"/>
      <c r="HJ91" s="250"/>
      <c r="HK91" s="250"/>
      <c r="HL91" s="250"/>
      <c r="HM91" s="250"/>
      <c r="HN91" s="250"/>
      <c r="HO91" s="250"/>
      <c r="HP91" s="250"/>
      <c r="HQ91" s="250"/>
      <c r="HR91" s="250"/>
      <c r="HS91" s="250"/>
      <c r="HT91" s="250"/>
      <c r="HU91" s="250"/>
      <c r="HV91" s="250"/>
      <c r="HW91" s="250"/>
      <c r="HX91" s="250"/>
      <c r="HY91" s="250"/>
      <c r="HZ91" s="250"/>
      <c r="IA91" s="250"/>
      <c r="IB91" s="250"/>
      <c r="IC91" s="250"/>
      <c r="ID91" s="250"/>
      <c r="IE91" s="250"/>
      <c r="IF91" s="250"/>
      <c r="IG91" s="250"/>
      <c r="IH91" s="250"/>
      <c r="II91" s="250"/>
      <c r="IJ91" s="250"/>
      <c r="IK91" s="250"/>
      <c r="IL91" s="250"/>
      <c r="IM91" s="250"/>
      <c r="IN91" s="250"/>
      <c r="IO91" s="250"/>
      <c r="IP91" s="250"/>
      <c r="IQ91" s="250"/>
      <c r="IR91" s="250"/>
    </row>
    <row r="92" s="443" customFormat="1" ht="31.5" hidden="1" spans="1:252">
      <c r="A92" s="353" t="s">
        <v>4211</v>
      </c>
      <c r="B92" s="307" t="s">
        <v>4212</v>
      </c>
      <c r="C92" s="671">
        <f>SUMIF('2023.12'!$A$6:$A$567,A92,'2023.12'!$C$6:$C$567)</f>
        <v>0</v>
      </c>
      <c r="D92" s="671">
        <v>0</v>
      </c>
      <c r="E92" s="671">
        <f>SUMIF('2024.12'!$A$6:$A$876,A92,'2024.12'!$D$6:$D$876)</f>
        <v>0</v>
      </c>
      <c r="F92" s="671">
        <f t="shared" si="10"/>
        <v>0</v>
      </c>
      <c r="G92" s="365" t="str">
        <f t="shared" si="12"/>
        <v/>
      </c>
      <c r="H92" s="365" t="str">
        <f t="shared" si="13"/>
        <v/>
      </c>
      <c r="I92" s="22" t="str">
        <f t="shared" si="14"/>
        <v>否</v>
      </c>
      <c r="J92" s="749" t="str">
        <f t="shared" si="11"/>
        <v>10105</v>
      </c>
      <c r="K92" s="93" t="str">
        <f t="shared" si="15"/>
        <v>项</v>
      </c>
      <c r="L92" s="93">
        <v>1</v>
      </c>
      <c r="M92" s="250"/>
      <c r="N92" s="250"/>
      <c r="O92" s="250"/>
      <c r="P92" s="250"/>
      <c r="Q92" s="250"/>
      <c r="R92" s="250"/>
      <c r="S92" s="250"/>
      <c r="T92" s="250"/>
      <c r="U92" s="250"/>
      <c r="V92" s="250"/>
      <c r="W92" s="250"/>
      <c r="X92" s="250"/>
      <c r="Y92" s="250"/>
      <c r="Z92" s="250"/>
      <c r="AA92" s="250"/>
      <c r="AB92" s="250"/>
      <c r="AC92" s="250"/>
      <c r="AD92" s="250"/>
      <c r="AE92" s="250"/>
      <c r="AF92" s="250"/>
      <c r="AG92" s="250"/>
      <c r="AH92" s="250"/>
      <c r="AI92" s="250"/>
      <c r="AJ92" s="250"/>
      <c r="AK92" s="250"/>
      <c r="AL92" s="250"/>
      <c r="AM92" s="250"/>
      <c r="AN92" s="250"/>
      <c r="AO92" s="250"/>
      <c r="AP92" s="250"/>
      <c r="AQ92" s="250"/>
      <c r="AR92" s="250"/>
      <c r="AS92" s="250"/>
      <c r="AT92" s="250"/>
      <c r="AU92" s="250"/>
      <c r="AV92" s="250"/>
      <c r="AW92" s="250"/>
      <c r="AX92" s="250"/>
      <c r="AY92" s="250"/>
      <c r="AZ92" s="250"/>
      <c r="BA92" s="250"/>
      <c r="BB92" s="250"/>
      <c r="BC92" s="250"/>
      <c r="BD92" s="250"/>
      <c r="BE92" s="250"/>
      <c r="BF92" s="250"/>
      <c r="BG92" s="250"/>
      <c r="BH92" s="250"/>
      <c r="BI92" s="250"/>
      <c r="BJ92" s="250"/>
      <c r="BK92" s="250"/>
      <c r="BL92" s="250"/>
      <c r="BM92" s="250"/>
      <c r="BN92" s="250"/>
      <c r="BO92" s="250"/>
      <c r="BP92" s="250"/>
      <c r="BQ92" s="250"/>
      <c r="BR92" s="250"/>
      <c r="BS92" s="250"/>
      <c r="BT92" s="250"/>
      <c r="BU92" s="250"/>
      <c r="BV92" s="250"/>
      <c r="BW92" s="250"/>
      <c r="BX92" s="250"/>
      <c r="BY92" s="250"/>
      <c r="BZ92" s="250"/>
      <c r="CA92" s="250"/>
      <c r="CB92" s="250"/>
      <c r="CC92" s="250"/>
      <c r="CD92" s="250"/>
      <c r="CE92" s="250"/>
      <c r="CF92" s="250"/>
      <c r="CG92" s="250"/>
      <c r="CH92" s="250"/>
      <c r="CI92" s="250"/>
      <c r="CJ92" s="250"/>
      <c r="CK92" s="250"/>
      <c r="CL92" s="250"/>
      <c r="CM92" s="250"/>
      <c r="CN92" s="250"/>
      <c r="CO92" s="250"/>
      <c r="CP92" s="250"/>
      <c r="CQ92" s="250"/>
      <c r="CR92" s="250"/>
      <c r="CS92" s="250"/>
      <c r="CT92" s="250"/>
      <c r="CU92" s="250"/>
      <c r="CV92" s="250"/>
      <c r="CW92" s="250"/>
      <c r="CX92" s="250"/>
      <c r="CY92" s="250"/>
      <c r="CZ92" s="250"/>
      <c r="DA92" s="250"/>
      <c r="DB92" s="250"/>
      <c r="DC92" s="250"/>
      <c r="DD92" s="250"/>
      <c r="DE92" s="250"/>
      <c r="DF92" s="250"/>
      <c r="DG92" s="250"/>
      <c r="DH92" s="250"/>
      <c r="DI92" s="250"/>
      <c r="DJ92" s="250"/>
      <c r="DK92" s="250"/>
      <c r="DL92" s="250"/>
      <c r="DM92" s="250"/>
      <c r="DN92" s="250"/>
      <c r="DO92" s="250"/>
      <c r="DP92" s="250"/>
      <c r="DQ92" s="250"/>
      <c r="DR92" s="250"/>
      <c r="DS92" s="250"/>
      <c r="DT92" s="250"/>
      <c r="DU92" s="250"/>
      <c r="DV92" s="250"/>
      <c r="DW92" s="250"/>
      <c r="DX92" s="250"/>
      <c r="DY92" s="250"/>
      <c r="DZ92" s="250"/>
      <c r="EA92" s="250"/>
      <c r="EB92" s="250"/>
      <c r="EC92" s="250"/>
      <c r="ED92" s="250"/>
      <c r="EE92" s="250"/>
      <c r="EF92" s="250"/>
      <c r="EG92" s="250"/>
      <c r="EH92" s="250"/>
      <c r="EI92" s="250"/>
      <c r="EJ92" s="250"/>
      <c r="EK92" s="250"/>
      <c r="EL92" s="250"/>
      <c r="EM92" s="250"/>
      <c r="EN92" s="250"/>
      <c r="EO92" s="250"/>
      <c r="EP92" s="250"/>
      <c r="EQ92" s="250"/>
      <c r="ER92" s="250"/>
      <c r="ES92" s="250"/>
      <c r="ET92" s="250"/>
      <c r="EU92" s="250"/>
      <c r="EV92" s="250"/>
      <c r="EW92" s="250"/>
      <c r="EX92" s="250"/>
      <c r="EY92" s="250"/>
      <c r="EZ92" s="250"/>
      <c r="FA92" s="250"/>
      <c r="FB92" s="250"/>
      <c r="FC92" s="250"/>
      <c r="FD92" s="250"/>
      <c r="FE92" s="250"/>
      <c r="FF92" s="250"/>
      <c r="FG92" s="250"/>
      <c r="FH92" s="250"/>
      <c r="FI92" s="250"/>
      <c r="FJ92" s="250"/>
      <c r="FK92" s="250"/>
      <c r="FL92" s="250"/>
      <c r="FM92" s="250"/>
      <c r="FN92" s="250"/>
      <c r="FO92" s="250"/>
      <c r="FP92" s="250"/>
      <c r="FQ92" s="250"/>
      <c r="FR92" s="250"/>
      <c r="FS92" s="250"/>
      <c r="FT92" s="250"/>
      <c r="FU92" s="250"/>
      <c r="FV92" s="250"/>
      <c r="FW92" s="250"/>
      <c r="FX92" s="250"/>
      <c r="FY92" s="250"/>
      <c r="FZ92" s="250"/>
      <c r="GA92" s="250"/>
      <c r="GB92" s="250"/>
      <c r="GC92" s="250"/>
      <c r="GD92" s="250"/>
      <c r="GE92" s="250"/>
      <c r="GF92" s="250"/>
      <c r="GG92" s="250"/>
      <c r="GH92" s="250"/>
      <c r="GI92" s="250"/>
      <c r="GJ92" s="250"/>
      <c r="GK92" s="250"/>
      <c r="GL92" s="250"/>
      <c r="GM92" s="250"/>
      <c r="GN92" s="250"/>
      <c r="GO92" s="250"/>
      <c r="GP92" s="250"/>
      <c r="GQ92" s="250"/>
      <c r="GR92" s="250"/>
      <c r="GS92" s="250"/>
      <c r="GT92" s="250"/>
      <c r="GU92" s="250"/>
      <c r="GV92" s="250"/>
      <c r="GW92" s="250"/>
      <c r="GX92" s="250"/>
      <c r="GY92" s="250"/>
      <c r="GZ92" s="250"/>
      <c r="HA92" s="250"/>
      <c r="HB92" s="250"/>
      <c r="HC92" s="250"/>
      <c r="HD92" s="250"/>
      <c r="HE92" s="250"/>
      <c r="HF92" s="250"/>
      <c r="HG92" s="250"/>
      <c r="HH92" s="250"/>
      <c r="HI92" s="250"/>
      <c r="HJ92" s="250"/>
      <c r="HK92" s="250"/>
      <c r="HL92" s="250"/>
      <c r="HM92" s="250"/>
      <c r="HN92" s="250"/>
      <c r="HO92" s="250"/>
      <c r="HP92" s="250"/>
      <c r="HQ92" s="250"/>
      <c r="HR92" s="250"/>
      <c r="HS92" s="250"/>
      <c r="HT92" s="250"/>
      <c r="HU92" s="250"/>
      <c r="HV92" s="250"/>
      <c r="HW92" s="250"/>
      <c r="HX92" s="250"/>
      <c r="HY92" s="250"/>
      <c r="HZ92" s="250"/>
      <c r="IA92" s="250"/>
      <c r="IB92" s="250"/>
      <c r="IC92" s="250"/>
      <c r="ID92" s="250"/>
      <c r="IE92" s="250"/>
      <c r="IF92" s="250"/>
      <c r="IG92" s="250"/>
      <c r="IH92" s="250"/>
      <c r="II92" s="250"/>
      <c r="IJ92" s="250"/>
      <c r="IK92" s="250"/>
      <c r="IL92" s="250"/>
      <c r="IM92" s="250"/>
      <c r="IN92" s="250"/>
      <c r="IO92" s="250"/>
      <c r="IP92" s="250"/>
      <c r="IQ92" s="250"/>
      <c r="IR92" s="250"/>
    </row>
    <row r="93" s="443" customFormat="1" ht="15.75" hidden="1" spans="1:252">
      <c r="A93" s="353" t="s">
        <v>4213</v>
      </c>
      <c r="B93" s="307" t="s">
        <v>4214</v>
      </c>
      <c r="C93" s="671">
        <f>SUMIF('2023.12'!$A$6:$A$567,A93,'2023.12'!$C$6:$C$567)</f>
        <v>0</v>
      </c>
      <c r="D93" s="671">
        <v>0</v>
      </c>
      <c r="E93" s="671">
        <f>SUMIF('2024.12'!$A$6:$A$876,A93,'2024.12'!$D$6:$D$876)</f>
        <v>0</v>
      </c>
      <c r="F93" s="671">
        <f t="shared" si="10"/>
        <v>0</v>
      </c>
      <c r="G93" s="365" t="str">
        <f t="shared" si="12"/>
        <v/>
      </c>
      <c r="H93" s="365" t="str">
        <f t="shared" si="13"/>
        <v/>
      </c>
      <c r="I93" s="22" t="str">
        <f t="shared" si="14"/>
        <v>否</v>
      </c>
      <c r="J93" s="749" t="str">
        <f t="shared" si="11"/>
        <v>10105</v>
      </c>
      <c r="K93" s="93" t="str">
        <f t="shared" si="15"/>
        <v>项</v>
      </c>
      <c r="L93" s="93">
        <v>1</v>
      </c>
      <c r="M93" s="250"/>
      <c r="N93" s="250"/>
      <c r="O93" s="250"/>
      <c r="P93" s="250"/>
      <c r="Q93" s="250"/>
      <c r="R93" s="250"/>
      <c r="S93" s="250"/>
      <c r="T93" s="250"/>
      <c r="U93" s="250"/>
      <c r="V93" s="250"/>
      <c r="W93" s="250"/>
      <c r="X93" s="250"/>
      <c r="Y93" s="250"/>
      <c r="Z93" s="250"/>
      <c r="AA93" s="250"/>
      <c r="AB93" s="250"/>
      <c r="AC93" s="250"/>
      <c r="AD93" s="250"/>
      <c r="AE93" s="250"/>
      <c r="AF93" s="250"/>
      <c r="AG93" s="250"/>
      <c r="AH93" s="250"/>
      <c r="AI93" s="250"/>
      <c r="AJ93" s="250"/>
      <c r="AK93" s="250"/>
      <c r="AL93" s="250"/>
      <c r="AM93" s="250"/>
      <c r="AN93" s="250"/>
      <c r="AO93" s="250"/>
      <c r="AP93" s="250"/>
      <c r="AQ93" s="250"/>
      <c r="AR93" s="250"/>
      <c r="AS93" s="250"/>
      <c r="AT93" s="250"/>
      <c r="AU93" s="250"/>
      <c r="AV93" s="250"/>
      <c r="AW93" s="250"/>
      <c r="AX93" s="250"/>
      <c r="AY93" s="250"/>
      <c r="AZ93" s="250"/>
      <c r="BA93" s="250"/>
      <c r="BB93" s="250"/>
      <c r="BC93" s="250"/>
      <c r="BD93" s="250"/>
      <c r="BE93" s="250"/>
      <c r="BF93" s="250"/>
      <c r="BG93" s="250"/>
      <c r="BH93" s="250"/>
      <c r="BI93" s="250"/>
      <c r="BJ93" s="250"/>
      <c r="BK93" s="250"/>
      <c r="BL93" s="250"/>
      <c r="BM93" s="250"/>
      <c r="BN93" s="250"/>
      <c r="BO93" s="250"/>
      <c r="BP93" s="250"/>
      <c r="BQ93" s="250"/>
      <c r="BR93" s="250"/>
      <c r="BS93" s="250"/>
      <c r="BT93" s="250"/>
      <c r="BU93" s="250"/>
      <c r="BV93" s="250"/>
      <c r="BW93" s="250"/>
      <c r="BX93" s="250"/>
      <c r="BY93" s="250"/>
      <c r="BZ93" s="250"/>
      <c r="CA93" s="250"/>
      <c r="CB93" s="250"/>
      <c r="CC93" s="250"/>
      <c r="CD93" s="250"/>
      <c r="CE93" s="250"/>
      <c r="CF93" s="250"/>
      <c r="CG93" s="250"/>
      <c r="CH93" s="250"/>
      <c r="CI93" s="250"/>
      <c r="CJ93" s="250"/>
      <c r="CK93" s="250"/>
      <c r="CL93" s="250"/>
      <c r="CM93" s="250"/>
      <c r="CN93" s="250"/>
      <c r="CO93" s="250"/>
      <c r="CP93" s="250"/>
      <c r="CQ93" s="250"/>
      <c r="CR93" s="250"/>
      <c r="CS93" s="250"/>
      <c r="CT93" s="250"/>
      <c r="CU93" s="250"/>
      <c r="CV93" s="250"/>
      <c r="CW93" s="250"/>
      <c r="CX93" s="250"/>
      <c r="CY93" s="250"/>
      <c r="CZ93" s="250"/>
      <c r="DA93" s="250"/>
      <c r="DB93" s="250"/>
      <c r="DC93" s="250"/>
      <c r="DD93" s="250"/>
      <c r="DE93" s="250"/>
      <c r="DF93" s="250"/>
      <c r="DG93" s="250"/>
      <c r="DH93" s="250"/>
      <c r="DI93" s="250"/>
      <c r="DJ93" s="250"/>
      <c r="DK93" s="250"/>
      <c r="DL93" s="250"/>
      <c r="DM93" s="250"/>
      <c r="DN93" s="250"/>
      <c r="DO93" s="250"/>
      <c r="DP93" s="250"/>
      <c r="DQ93" s="250"/>
      <c r="DR93" s="250"/>
      <c r="DS93" s="250"/>
      <c r="DT93" s="250"/>
      <c r="DU93" s="250"/>
      <c r="DV93" s="250"/>
      <c r="DW93" s="250"/>
      <c r="DX93" s="250"/>
      <c r="DY93" s="250"/>
      <c r="DZ93" s="250"/>
      <c r="EA93" s="250"/>
      <c r="EB93" s="250"/>
      <c r="EC93" s="250"/>
      <c r="ED93" s="250"/>
      <c r="EE93" s="250"/>
      <c r="EF93" s="250"/>
      <c r="EG93" s="250"/>
      <c r="EH93" s="250"/>
      <c r="EI93" s="250"/>
      <c r="EJ93" s="250"/>
      <c r="EK93" s="250"/>
      <c r="EL93" s="250"/>
      <c r="EM93" s="250"/>
      <c r="EN93" s="250"/>
      <c r="EO93" s="250"/>
      <c r="EP93" s="250"/>
      <c r="EQ93" s="250"/>
      <c r="ER93" s="250"/>
      <c r="ES93" s="250"/>
      <c r="ET93" s="250"/>
      <c r="EU93" s="250"/>
      <c r="EV93" s="250"/>
      <c r="EW93" s="250"/>
      <c r="EX93" s="250"/>
      <c r="EY93" s="250"/>
      <c r="EZ93" s="250"/>
      <c r="FA93" s="250"/>
      <c r="FB93" s="250"/>
      <c r="FC93" s="250"/>
      <c r="FD93" s="250"/>
      <c r="FE93" s="250"/>
      <c r="FF93" s="250"/>
      <c r="FG93" s="250"/>
      <c r="FH93" s="250"/>
      <c r="FI93" s="250"/>
      <c r="FJ93" s="250"/>
      <c r="FK93" s="250"/>
      <c r="FL93" s="250"/>
      <c r="FM93" s="250"/>
      <c r="FN93" s="250"/>
      <c r="FO93" s="250"/>
      <c r="FP93" s="250"/>
      <c r="FQ93" s="250"/>
      <c r="FR93" s="250"/>
      <c r="FS93" s="250"/>
      <c r="FT93" s="250"/>
      <c r="FU93" s="250"/>
      <c r="FV93" s="250"/>
      <c r="FW93" s="250"/>
      <c r="FX93" s="250"/>
      <c r="FY93" s="250"/>
      <c r="FZ93" s="250"/>
      <c r="GA93" s="250"/>
      <c r="GB93" s="250"/>
      <c r="GC93" s="250"/>
      <c r="GD93" s="250"/>
      <c r="GE93" s="250"/>
      <c r="GF93" s="250"/>
      <c r="GG93" s="250"/>
      <c r="GH93" s="250"/>
      <c r="GI93" s="250"/>
      <c r="GJ93" s="250"/>
      <c r="GK93" s="250"/>
      <c r="GL93" s="250"/>
      <c r="GM93" s="250"/>
      <c r="GN93" s="250"/>
      <c r="GO93" s="250"/>
      <c r="GP93" s="250"/>
      <c r="GQ93" s="250"/>
      <c r="GR93" s="250"/>
      <c r="GS93" s="250"/>
      <c r="GT93" s="250"/>
      <c r="GU93" s="250"/>
      <c r="GV93" s="250"/>
      <c r="GW93" s="250"/>
      <c r="GX93" s="250"/>
      <c r="GY93" s="250"/>
      <c r="GZ93" s="250"/>
      <c r="HA93" s="250"/>
      <c r="HB93" s="250"/>
      <c r="HC93" s="250"/>
      <c r="HD93" s="250"/>
      <c r="HE93" s="250"/>
      <c r="HF93" s="250"/>
      <c r="HG93" s="250"/>
      <c r="HH93" s="250"/>
      <c r="HI93" s="250"/>
      <c r="HJ93" s="250"/>
      <c r="HK93" s="250"/>
      <c r="HL93" s="250"/>
      <c r="HM93" s="250"/>
      <c r="HN93" s="250"/>
      <c r="HO93" s="250"/>
      <c r="HP93" s="250"/>
      <c r="HQ93" s="250"/>
      <c r="HR93" s="250"/>
      <c r="HS93" s="250"/>
      <c r="HT93" s="250"/>
      <c r="HU93" s="250"/>
      <c r="HV93" s="250"/>
      <c r="HW93" s="250"/>
      <c r="HX93" s="250"/>
      <c r="HY93" s="250"/>
      <c r="HZ93" s="250"/>
      <c r="IA93" s="250"/>
      <c r="IB93" s="250"/>
      <c r="IC93" s="250"/>
      <c r="ID93" s="250"/>
      <c r="IE93" s="250"/>
      <c r="IF93" s="250"/>
      <c r="IG93" s="250"/>
      <c r="IH93" s="250"/>
      <c r="II93" s="250"/>
      <c r="IJ93" s="250"/>
      <c r="IK93" s="250"/>
      <c r="IL93" s="250"/>
      <c r="IM93" s="250"/>
      <c r="IN93" s="250"/>
      <c r="IO93" s="250"/>
      <c r="IP93" s="250"/>
      <c r="IQ93" s="250"/>
      <c r="IR93" s="250"/>
    </row>
    <row r="94" s="443" customFormat="1" ht="15.75" hidden="1" spans="1:252">
      <c r="A94" s="353" t="s">
        <v>4215</v>
      </c>
      <c r="B94" s="307" t="s">
        <v>4216</v>
      </c>
      <c r="C94" s="671">
        <f>SUMIF('2023.12'!$A$6:$A$567,A94,'2023.12'!$C$6:$C$567)</f>
        <v>0</v>
      </c>
      <c r="D94" s="671">
        <v>0</v>
      </c>
      <c r="E94" s="671">
        <f>SUMIF('2024.12'!$A$6:$A$876,A94,'2024.12'!$D$6:$D$876)</f>
        <v>0</v>
      </c>
      <c r="F94" s="671">
        <f t="shared" si="10"/>
        <v>0</v>
      </c>
      <c r="G94" s="365" t="str">
        <f t="shared" si="12"/>
        <v/>
      </c>
      <c r="H94" s="365" t="str">
        <f t="shared" si="13"/>
        <v/>
      </c>
      <c r="I94" s="22" t="str">
        <f t="shared" si="14"/>
        <v>否</v>
      </c>
      <c r="J94" s="749" t="str">
        <f t="shared" si="11"/>
        <v>10105</v>
      </c>
      <c r="K94" s="93" t="str">
        <f t="shared" si="15"/>
        <v>项</v>
      </c>
      <c r="L94" s="93">
        <v>1</v>
      </c>
      <c r="M94" s="250"/>
      <c r="N94" s="250"/>
      <c r="O94" s="250"/>
      <c r="P94" s="250"/>
      <c r="Q94" s="250"/>
      <c r="R94" s="250"/>
      <c r="S94" s="250"/>
      <c r="T94" s="250"/>
      <c r="U94" s="250"/>
      <c r="V94" s="250"/>
      <c r="W94" s="250"/>
      <c r="X94" s="250"/>
      <c r="Y94" s="250"/>
      <c r="Z94" s="250"/>
      <c r="AA94" s="250"/>
      <c r="AB94" s="250"/>
      <c r="AC94" s="250"/>
      <c r="AD94" s="250"/>
      <c r="AE94" s="250"/>
      <c r="AF94" s="250"/>
      <c r="AG94" s="250"/>
      <c r="AH94" s="250"/>
      <c r="AI94" s="250"/>
      <c r="AJ94" s="250"/>
      <c r="AK94" s="250"/>
      <c r="AL94" s="250"/>
      <c r="AM94" s="250"/>
      <c r="AN94" s="250"/>
      <c r="AO94" s="250"/>
      <c r="AP94" s="250"/>
      <c r="AQ94" s="250"/>
      <c r="AR94" s="250"/>
      <c r="AS94" s="250"/>
      <c r="AT94" s="250"/>
      <c r="AU94" s="250"/>
      <c r="AV94" s="250"/>
      <c r="AW94" s="250"/>
      <c r="AX94" s="250"/>
      <c r="AY94" s="250"/>
      <c r="AZ94" s="250"/>
      <c r="BA94" s="250"/>
      <c r="BB94" s="250"/>
      <c r="BC94" s="250"/>
      <c r="BD94" s="250"/>
      <c r="BE94" s="250"/>
      <c r="BF94" s="250"/>
      <c r="BG94" s="250"/>
      <c r="BH94" s="250"/>
      <c r="BI94" s="250"/>
      <c r="BJ94" s="250"/>
      <c r="BK94" s="250"/>
      <c r="BL94" s="250"/>
      <c r="BM94" s="250"/>
      <c r="BN94" s="250"/>
      <c r="BO94" s="250"/>
      <c r="BP94" s="250"/>
      <c r="BQ94" s="250"/>
      <c r="BR94" s="250"/>
      <c r="BS94" s="250"/>
      <c r="BT94" s="250"/>
      <c r="BU94" s="250"/>
      <c r="BV94" s="250"/>
      <c r="BW94" s="250"/>
      <c r="BX94" s="250"/>
      <c r="BY94" s="250"/>
      <c r="BZ94" s="250"/>
      <c r="CA94" s="250"/>
      <c r="CB94" s="250"/>
      <c r="CC94" s="250"/>
      <c r="CD94" s="250"/>
      <c r="CE94" s="250"/>
      <c r="CF94" s="250"/>
      <c r="CG94" s="250"/>
      <c r="CH94" s="250"/>
      <c r="CI94" s="250"/>
      <c r="CJ94" s="250"/>
      <c r="CK94" s="250"/>
      <c r="CL94" s="250"/>
      <c r="CM94" s="250"/>
      <c r="CN94" s="250"/>
      <c r="CO94" s="250"/>
      <c r="CP94" s="250"/>
      <c r="CQ94" s="250"/>
      <c r="CR94" s="250"/>
      <c r="CS94" s="250"/>
      <c r="CT94" s="250"/>
      <c r="CU94" s="250"/>
      <c r="CV94" s="250"/>
      <c r="CW94" s="250"/>
      <c r="CX94" s="250"/>
      <c r="CY94" s="250"/>
      <c r="CZ94" s="250"/>
      <c r="DA94" s="250"/>
      <c r="DB94" s="250"/>
      <c r="DC94" s="250"/>
      <c r="DD94" s="250"/>
      <c r="DE94" s="250"/>
      <c r="DF94" s="250"/>
      <c r="DG94" s="250"/>
      <c r="DH94" s="250"/>
      <c r="DI94" s="250"/>
      <c r="DJ94" s="250"/>
      <c r="DK94" s="250"/>
      <c r="DL94" s="250"/>
      <c r="DM94" s="250"/>
      <c r="DN94" s="250"/>
      <c r="DO94" s="250"/>
      <c r="DP94" s="250"/>
      <c r="DQ94" s="250"/>
      <c r="DR94" s="250"/>
      <c r="DS94" s="250"/>
      <c r="DT94" s="250"/>
      <c r="DU94" s="250"/>
      <c r="DV94" s="250"/>
      <c r="DW94" s="250"/>
      <c r="DX94" s="250"/>
      <c r="DY94" s="250"/>
      <c r="DZ94" s="250"/>
      <c r="EA94" s="250"/>
      <c r="EB94" s="250"/>
      <c r="EC94" s="250"/>
      <c r="ED94" s="250"/>
      <c r="EE94" s="250"/>
      <c r="EF94" s="250"/>
      <c r="EG94" s="250"/>
      <c r="EH94" s="250"/>
      <c r="EI94" s="250"/>
      <c r="EJ94" s="250"/>
      <c r="EK94" s="250"/>
      <c r="EL94" s="250"/>
      <c r="EM94" s="250"/>
      <c r="EN94" s="250"/>
      <c r="EO94" s="250"/>
      <c r="EP94" s="250"/>
      <c r="EQ94" s="250"/>
      <c r="ER94" s="250"/>
      <c r="ES94" s="250"/>
      <c r="ET94" s="250"/>
      <c r="EU94" s="250"/>
      <c r="EV94" s="250"/>
      <c r="EW94" s="250"/>
      <c r="EX94" s="250"/>
      <c r="EY94" s="250"/>
      <c r="EZ94" s="250"/>
      <c r="FA94" s="250"/>
      <c r="FB94" s="250"/>
      <c r="FC94" s="250"/>
      <c r="FD94" s="250"/>
      <c r="FE94" s="250"/>
      <c r="FF94" s="250"/>
      <c r="FG94" s="250"/>
      <c r="FH94" s="250"/>
      <c r="FI94" s="250"/>
      <c r="FJ94" s="250"/>
      <c r="FK94" s="250"/>
      <c r="FL94" s="250"/>
      <c r="FM94" s="250"/>
      <c r="FN94" s="250"/>
      <c r="FO94" s="250"/>
      <c r="FP94" s="250"/>
      <c r="FQ94" s="250"/>
      <c r="FR94" s="250"/>
      <c r="FS94" s="250"/>
      <c r="FT94" s="250"/>
      <c r="FU94" s="250"/>
      <c r="FV94" s="250"/>
      <c r="FW94" s="250"/>
      <c r="FX94" s="250"/>
      <c r="FY94" s="250"/>
      <c r="FZ94" s="250"/>
      <c r="GA94" s="250"/>
      <c r="GB94" s="250"/>
      <c r="GC94" s="250"/>
      <c r="GD94" s="250"/>
      <c r="GE94" s="250"/>
      <c r="GF94" s="250"/>
      <c r="GG94" s="250"/>
      <c r="GH94" s="250"/>
      <c r="GI94" s="250"/>
      <c r="GJ94" s="250"/>
      <c r="GK94" s="250"/>
      <c r="GL94" s="250"/>
      <c r="GM94" s="250"/>
      <c r="GN94" s="250"/>
      <c r="GO94" s="250"/>
      <c r="GP94" s="250"/>
      <c r="GQ94" s="250"/>
      <c r="GR94" s="250"/>
      <c r="GS94" s="250"/>
      <c r="GT94" s="250"/>
      <c r="GU94" s="250"/>
      <c r="GV94" s="250"/>
      <c r="GW94" s="250"/>
      <c r="GX94" s="250"/>
      <c r="GY94" s="250"/>
      <c r="GZ94" s="250"/>
      <c r="HA94" s="250"/>
      <c r="HB94" s="250"/>
      <c r="HC94" s="250"/>
      <c r="HD94" s="250"/>
      <c r="HE94" s="250"/>
      <c r="HF94" s="250"/>
      <c r="HG94" s="250"/>
      <c r="HH94" s="250"/>
      <c r="HI94" s="250"/>
      <c r="HJ94" s="250"/>
      <c r="HK94" s="250"/>
      <c r="HL94" s="250"/>
      <c r="HM94" s="250"/>
      <c r="HN94" s="250"/>
      <c r="HO94" s="250"/>
      <c r="HP94" s="250"/>
      <c r="HQ94" s="250"/>
      <c r="HR94" s="250"/>
      <c r="HS94" s="250"/>
      <c r="HT94" s="250"/>
      <c r="HU94" s="250"/>
      <c r="HV94" s="250"/>
      <c r="HW94" s="250"/>
      <c r="HX94" s="250"/>
      <c r="HY94" s="250"/>
      <c r="HZ94" s="250"/>
      <c r="IA94" s="250"/>
      <c r="IB94" s="250"/>
      <c r="IC94" s="250"/>
      <c r="ID94" s="250"/>
      <c r="IE94" s="250"/>
      <c r="IF94" s="250"/>
      <c r="IG94" s="250"/>
      <c r="IH94" s="250"/>
      <c r="II94" s="250"/>
      <c r="IJ94" s="250"/>
      <c r="IK94" s="250"/>
      <c r="IL94" s="250"/>
      <c r="IM94" s="250"/>
      <c r="IN94" s="250"/>
      <c r="IO94" s="250"/>
      <c r="IP94" s="250"/>
      <c r="IQ94" s="250"/>
      <c r="IR94" s="250"/>
    </row>
    <row r="95" s="443" customFormat="1" ht="15.75" hidden="1" spans="1:252">
      <c r="A95" s="353" t="s">
        <v>4217</v>
      </c>
      <c r="B95" s="307" t="s">
        <v>4218</v>
      </c>
      <c r="C95" s="671">
        <f>SUMIF('2023.12'!$A$6:$A$567,A95,'2023.12'!$C$6:$C$567)</f>
        <v>0</v>
      </c>
      <c r="D95" s="671">
        <v>0</v>
      </c>
      <c r="E95" s="671">
        <f>SUMIF('2024.12'!$A$6:$A$876,A95,'2024.12'!$D$6:$D$876)</f>
        <v>0</v>
      </c>
      <c r="F95" s="671">
        <f t="shared" si="10"/>
        <v>0</v>
      </c>
      <c r="G95" s="365" t="str">
        <f t="shared" si="12"/>
        <v/>
      </c>
      <c r="H95" s="365" t="str">
        <f t="shared" si="13"/>
        <v/>
      </c>
      <c r="I95" s="22" t="str">
        <f t="shared" si="14"/>
        <v>否</v>
      </c>
      <c r="J95" s="749" t="str">
        <f t="shared" si="11"/>
        <v>10105</v>
      </c>
      <c r="K95" s="93" t="str">
        <f t="shared" si="15"/>
        <v>项</v>
      </c>
      <c r="L95" s="93">
        <v>1</v>
      </c>
      <c r="M95" s="250"/>
      <c r="N95" s="250"/>
      <c r="O95" s="250"/>
      <c r="P95" s="250"/>
      <c r="Q95" s="250"/>
      <c r="R95" s="250"/>
      <c r="S95" s="250"/>
      <c r="T95" s="250"/>
      <c r="U95" s="250"/>
      <c r="V95" s="250"/>
      <c r="W95" s="250"/>
      <c r="X95" s="250"/>
      <c r="Y95" s="250"/>
      <c r="Z95" s="250"/>
      <c r="AA95" s="250"/>
      <c r="AB95" s="250"/>
      <c r="AC95" s="250"/>
      <c r="AD95" s="250"/>
      <c r="AE95" s="250"/>
      <c r="AF95" s="250"/>
      <c r="AG95" s="250"/>
      <c r="AH95" s="250"/>
      <c r="AI95" s="250"/>
      <c r="AJ95" s="250"/>
      <c r="AK95" s="250"/>
      <c r="AL95" s="250"/>
      <c r="AM95" s="250"/>
      <c r="AN95" s="250"/>
      <c r="AO95" s="250"/>
      <c r="AP95" s="250"/>
      <c r="AQ95" s="250"/>
      <c r="AR95" s="250"/>
      <c r="AS95" s="250"/>
      <c r="AT95" s="250"/>
      <c r="AU95" s="250"/>
      <c r="AV95" s="250"/>
      <c r="AW95" s="250"/>
      <c r="AX95" s="250"/>
      <c r="AY95" s="250"/>
      <c r="AZ95" s="250"/>
      <c r="BA95" s="250"/>
      <c r="BB95" s="250"/>
      <c r="BC95" s="250"/>
      <c r="BD95" s="250"/>
      <c r="BE95" s="250"/>
      <c r="BF95" s="250"/>
      <c r="BG95" s="250"/>
      <c r="BH95" s="250"/>
      <c r="BI95" s="250"/>
      <c r="BJ95" s="250"/>
      <c r="BK95" s="250"/>
      <c r="BL95" s="250"/>
      <c r="BM95" s="250"/>
      <c r="BN95" s="250"/>
      <c r="BO95" s="250"/>
      <c r="BP95" s="250"/>
      <c r="BQ95" s="250"/>
      <c r="BR95" s="250"/>
      <c r="BS95" s="250"/>
      <c r="BT95" s="250"/>
      <c r="BU95" s="250"/>
      <c r="BV95" s="250"/>
      <c r="BW95" s="250"/>
      <c r="BX95" s="250"/>
      <c r="BY95" s="250"/>
      <c r="BZ95" s="250"/>
      <c r="CA95" s="250"/>
      <c r="CB95" s="250"/>
      <c r="CC95" s="250"/>
      <c r="CD95" s="250"/>
      <c r="CE95" s="250"/>
      <c r="CF95" s="250"/>
      <c r="CG95" s="250"/>
      <c r="CH95" s="250"/>
      <c r="CI95" s="250"/>
      <c r="CJ95" s="250"/>
      <c r="CK95" s="250"/>
      <c r="CL95" s="250"/>
      <c r="CM95" s="250"/>
      <c r="CN95" s="250"/>
      <c r="CO95" s="250"/>
      <c r="CP95" s="250"/>
      <c r="CQ95" s="250"/>
      <c r="CR95" s="250"/>
      <c r="CS95" s="250"/>
      <c r="CT95" s="250"/>
      <c r="CU95" s="250"/>
      <c r="CV95" s="250"/>
      <c r="CW95" s="250"/>
      <c r="CX95" s="250"/>
      <c r="CY95" s="250"/>
      <c r="CZ95" s="250"/>
      <c r="DA95" s="250"/>
      <c r="DB95" s="250"/>
      <c r="DC95" s="250"/>
      <c r="DD95" s="250"/>
      <c r="DE95" s="250"/>
      <c r="DF95" s="250"/>
      <c r="DG95" s="250"/>
      <c r="DH95" s="250"/>
      <c r="DI95" s="250"/>
      <c r="DJ95" s="250"/>
      <c r="DK95" s="250"/>
      <c r="DL95" s="250"/>
      <c r="DM95" s="250"/>
      <c r="DN95" s="250"/>
      <c r="DO95" s="250"/>
      <c r="DP95" s="250"/>
      <c r="DQ95" s="250"/>
      <c r="DR95" s="250"/>
      <c r="DS95" s="250"/>
      <c r="DT95" s="250"/>
      <c r="DU95" s="250"/>
      <c r="DV95" s="250"/>
      <c r="DW95" s="250"/>
      <c r="DX95" s="250"/>
      <c r="DY95" s="250"/>
      <c r="DZ95" s="250"/>
      <c r="EA95" s="250"/>
      <c r="EB95" s="250"/>
      <c r="EC95" s="250"/>
      <c r="ED95" s="250"/>
      <c r="EE95" s="250"/>
      <c r="EF95" s="250"/>
      <c r="EG95" s="250"/>
      <c r="EH95" s="250"/>
      <c r="EI95" s="250"/>
      <c r="EJ95" s="250"/>
      <c r="EK95" s="250"/>
      <c r="EL95" s="250"/>
      <c r="EM95" s="250"/>
      <c r="EN95" s="250"/>
      <c r="EO95" s="250"/>
      <c r="EP95" s="250"/>
      <c r="EQ95" s="250"/>
      <c r="ER95" s="250"/>
      <c r="ES95" s="250"/>
      <c r="ET95" s="250"/>
      <c r="EU95" s="250"/>
      <c r="EV95" s="250"/>
      <c r="EW95" s="250"/>
      <c r="EX95" s="250"/>
      <c r="EY95" s="250"/>
      <c r="EZ95" s="250"/>
      <c r="FA95" s="250"/>
      <c r="FB95" s="250"/>
      <c r="FC95" s="250"/>
      <c r="FD95" s="250"/>
      <c r="FE95" s="250"/>
      <c r="FF95" s="250"/>
      <c r="FG95" s="250"/>
      <c r="FH95" s="250"/>
      <c r="FI95" s="250"/>
      <c r="FJ95" s="250"/>
      <c r="FK95" s="250"/>
      <c r="FL95" s="250"/>
      <c r="FM95" s="250"/>
      <c r="FN95" s="250"/>
      <c r="FO95" s="250"/>
      <c r="FP95" s="250"/>
      <c r="FQ95" s="250"/>
      <c r="FR95" s="250"/>
      <c r="FS95" s="250"/>
      <c r="FT95" s="250"/>
      <c r="FU95" s="250"/>
      <c r="FV95" s="250"/>
      <c r="FW95" s="250"/>
      <c r="FX95" s="250"/>
      <c r="FY95" s="250"/>
      <c r="FZ95" s="250"/>
      <c r="GA95" s="250"/>
      <c r="GB95" s="250"/>
      <c r="GC95" s="250"/>
      <c r="GD95" s="250"/>
      <c r="GE95" s="250"/>
      <c r="GF95" s="250"/>
      <c r="GG95" s="250"/>
      <c r="GH95" s="250"/>
      <c r="GI95" s="250"/>
      <c r="GJ95" s="250"/>
      <c r="GK95" s="250"/>
      <c r="GL95" s="250"/>
      <c r="GM95" s="250"/>
      <c r="GN95" s="250"/>
      <c r="GO95" s="250"/>
      <c r="GP95" s="250"/>
      <c r="GQ95" s="250"/>
      <c r="GR95" s="250"/>
      <c r="GS95" s="250"/>
      <c r="GT95" s="250"/>
      <c r="GU95" s="250"/>
      <c r="GV95" s="250"/>
      <c r="GW95" s="250"/>
      <c r="GX95" s="250"/>
      <c r="GY95" s="250"/>
      <c r="GZ95" s="250"/>
      <c r="HA95" s="250"/>
      <c r="HB95" s="250"/>
      <c r="HC95" s="250"/>
      <c r="HD95" s="250"/>
      <c r="HE95" s="250"/>
      <c r="HF95" s="250"/>
      <c r="HG95" s="250"/>
      <c r="HH95" s="250"/>
      <c r="HI95" s="250"/>
      <c r="HJ95" s="250"/>
      <c r="HK95" s="250"/>
      <c r="HL95" s="250"/>
      <c r="HM95" s="250"/>
      <c r="HN95" s="250"/>
      <c r="HO95" s="250"/>
      <c r="HP95" s="250"/>
      <c r="HQ95" s="250"/>
      <c r="HR95" s="250"/>
      <c r="HS95" s="250"/>
      <c r="HT95" s="250"/>
      <c r="HU95" s="250"/>
      <c r="HV95" s="250"/>
      <c r="HW95" s="250"/>
      <c r="HX95" s="250"/>
      <c r="HY95" s="250"/>
      <c r="HZ95" s="250"/>
      <c r="IA95" s="250"/>
      <c r="IB95" s="250"/>
      <c r="IC95" s="250"/>
      <c r="ID95" s="250"/>
      <c r="IE95" s="250"/>
      <c r="IF95" s="250"/>
      <c r="IG95" s="250"/>
      <c r="IH95" s="250"/>
      <c r="II95" s="250"/>
      <c r="IJ95" s="250"/>
      <c r="IK95" s="250"/>
      <c r="IL95" s="250"/>
      <c r="IM95" s="250"/>
      <c r="IN95" s="250"/>
      <c r="IO95" s="250"/>
      <c r="IP95" s="250"/>
      <c r="IQ95" s="250"/>
      <c r="IR95" s="250"/>
    </row>
    <row r="96" s="443" customFormat="1" ht="15.75" hidden="1" spans="1:252">
      <c r="A96" s="353" t="s">
        <v>4219</v>
      </c>
      <c r="B96" s="307" t="s">
        <v>4220</v>
      </c>
      <c r="C96" s="671">
        <f>SUMIF('2023.12'!$A$6:$A$567,A96,'2023.12'!$C$6:$C$567)</f>
        <v>0</v>
      </c>
      <c r="D96" s="671">
        <v>0</v>
      </c>
      <c r="E96" s="671">
        <f>SUMIF('2024.12'!$A$6:$A$876,A96,'2024.12'!$D$6:$D$876)</f>
        <v>0</v>
      </c>
      <c r="F96" s="671">
        <f t="shared" si="10"/>
        <v>0</v>
      </c>
      <c r="G96" s="365" t="str">
        <f t="shared" si="12"/>
        <v/>
      </c>
      <c r="H96" s="365" t="str">
        <f t="shared" si="13"/>
        <v/>
      </c>
      <c r="I96" s="22" t="str">
        <f t="shared" si="14"/>
        <v>否</v>
      </c>
      <c r="J96" s="749" t="str">
        <f t="shared" si="11"/>
        <v>10105</v>
      </c>
      <c r="K96" s="93" t="str">
        <f t="shared" si="15"/>
        <v>项</v>
      </c>
      <c r="L96" s="93">
        <v>1</v>
      </c>
      <c r="M96" s="250"/>
      <c r="N96" s="250"/>
      <c r="O96" s="250"/>
      <c r="P96" s="250"/>
      <c r="Q96" s="250"/>
      <c r="R96" s="250"/>
      <c r="S96" s="250"/>
      <c r="T96" s="250"/>
      <c r="U96" s="250"/>
      <c r="V96" s="250"/>
      <c r="W96" s="250"/>
      <c r="X96" s="250"/>
      <c r="Y96" s="250"/>
      <c r="Z96" s="250"/>
      <c r="AA96" s="250"/>
      <c r="AB96" s="250"/>
      <c r="AC96" s="250"/>
      <c r="AD96" s="250"/>
      <c r="AE96" s="250"/>
      <c r="AF96" s="250"/>
      <c r="AG96" s="250"/>
      <c r="AH96" s="250"/>
      <c r="AI96" s="250"/>
      <c r="AJ96" s="250"/>
      <c r="AK96" s="250"/>
      <c r="AL96" s="250"/>
      <c r="AM96" s="250"/>
      <c r="AN96" s="250"/>
      <c r="AO96" s="250"/>
      <c r="AP96" s="250"/>
      <c r="AQ96" s="250"/>
      <c r="AR96" s="250"/>
      <c r="AS96" s="250"/>
      <c r="AT96" s="250"/>
      <c r="AU96" s="250"/>
      <c r="AV96" s="250"/>
      <c r="AW96" s="250"/>
      <c r="AX96" s="250"/>
      <c r="AY96" s="250"/>
      <c r="AZ96" s="250"/>
      <c r="BA96" s="250"/>
      <c r="BB96" s="250"/>
      <c r="BC96" s="250"/>
      <c r="BD96" s="250"/>
      <c r="BE96" s="250"/>
      <c r="BF96" s="250"/>
      <c r="BG96" s="250"/>
      <c r="BH96" s="250"/>
      <c r="BI96" s="250"/>
      <c r="BJ96" s="250"/>
      <c r="BK96" s="250"/>
      <c r="BL96" s="250"/>
      <c r="BM96" s="250"/>
      <c r="BN96" s="250"/>
      <c r="BO96" s="250"/>
      <c r="BP96" s="250"/>
      <c r="BQ96" s="250"/>
      <c r="BR96" s="250"/>
      <c r="BS96" s="250"/>
      <c r="BT96" s="250"/>
      <c r="BU96" s="250"/>
      <c r="BV96" s="250"/>
      <c r="BW96" s="250"/>
      <c r="BX96" s="250"/>
      <c r="BY96" s="250"/>
      <c r="BZ96" s="250"/>
      <c r="CA96" s="250"/>
      <c r="CB96" s="250"/>
      <c r="CC96" s="250"/>
      <c r="CD96" s="250"/>
      <c r="CE96" s="250"/>
      <c r="CF96" s="250"/>
      <c r="CG96" s="250"/>
      <c r="CH96" s="250"/>
      <c r="CI96" s="250"/>
      <c r="CJ96" s="250"/>
      <c r="CK96" s="250"/>
      <c r="CL96" s="250"/>
      <c r="CM96" s="250"/>
      <c r="CN96" s="250"/>
      <c r="CO96" s="250"/>
      <c r="CP96" s="250"/>
      <c r="CQ96" s="250"/>
      <c r="CR96" s="250"/>
      <c r="CS96" s="250"/>
      <c r="CT96" s="250"/>
      <c r="CU96" s="250"/>
      <c r="CV96" s="250"/>
      <c r="CW96" s="250"/>
      <c r="CX96" s="250"/>
      <c r="CY96" s="250"/>
      <c r="CZ96" s="250"/>
      <c r="DA96" s="250"/>
      <c r="DB96" s="250"/>
      <c r="DC96" s="250"/>
      <c r="DD96" s="250"/>
      <c r="DE96" s="250"/>
      <c r="DF96" s="250"/>
      <c r="DG96" s="250"/>
      <c r="DH96" s="250"/>
      <c r="DI96" s="250"/>
      <c r="DJ96" s="250"/>
      <c r="DK96" s="250"/>
      <c r="DL96" s="250"/>
      <c r="DM96" s="250"/>
      <c r="DN96" s="250"/>
      <c r="DO96" s="250"/>
      <c r="DP96" s="250"/>
      <c r="DQ96" s="250"/>
      <c r="DR96" s="250"/>
      <c r="DS96" s="250"/>
      <c r="DT96" s="250"/>
      <c r="DU96" s="250"/>
      <c r="DV96" s="250"/>
      <c r="DW96" s="250"/>
      <c r="DX96" s="250"/>
      <c r="DY96" s="250"/>
      <c r="DZ96" s="250"/>
      <c r="EA96" s="250"/>
      <c r="EB96" s="250"/>
      <c r="EC96" s="250"/>
      <c r="ED96" s="250"/>
      <c r="EE96" s="250"/>
      <c r="EF96" s="250"/>
      <c r="EG96" s="250"/>
      <c r="EH96" s="250"/>
      <c r="EI96" s="250"/>
      <c r="EJ96" s="250"/>
      <c r="EK96" s="250"/>
      <c r="EL96" s="250"/>
      <c r="EM96" s="250"/>
      <c r="EN96" s="250"/>
      <c r="EO96" s="250"/>
      <c r="EP96" s="250"/>
      <c r="EQ96" s="250"/>
      <c r="ER96" s="250"/>
      <c r="ES96" s="250"/>
      <c r="ET96" s="250"/>
      <c r="EU96" s="250"/>
      <c r="EV96" s="250"/>
      <c r="EW96" s="250"/>
      <c r="EX96" s="250"/>
      <c r="EY96" s="250"/>
      <c r="EZ96" s="250"/>
      <c r="FA96" s="250"/>
      <c r="FB96" s="250"/>
      <c r="FC96" s="250"/>
      <c r="FD96" s="250"/>
      <c r="FE96" s="250"/>
      <c r="FF96" s="250"/>
      <c r="FG96" s="250"/>
      <c r="FH96" s="250"/>
      <c r="FI96" s="250"/>
      <c r="FJ96" s="250"/>
      <c r="FK96" s="250"/>
      <c r="FL96" s="250"/>
      <c r="FM96" s="250"/>
      <c r="FN96" s="250"/>
      <c r="FO96" s="250"/>
      <c r="FP96" s="250"/>
      <c r="FQ96" s="250"/>
      <c r="FR96" s="250"/>
      <c r="FS96" s="250"/>
      <c r="FT96" s="250"/>
      <c r="FU96" s="250"/>
      <c r="FV96" s="250"/>
      <c r="FW96" s="250"/>
      <c r="FX96" s="250"/>
      <c r="FY96" s="250"/>
      <c r="FZ96" s="250"/>
      <c r="GA96" s="250"/>
      <c r="GB96" s="250"/>
      <c r="GC96" s="250"/>
      <c r="GD96" s="250"/>
      <c r="GE96" s="250"/>
      <c r="GF96" s="250"/>
      <c r="GG96" s="250"/>
      <c r="GH96" s="250"/>
      <c r="GI96" s="250"/>
      <c r="GJ96" s="250"/>
      <c r="GK96" s="250"/>
      <c r="GL96" s="250"/>
      <c r="GM96" s="250"/>
      <c r="GN96" s="250"/>
      <c r="GO96" s="250"/>
      <c r="GP96" s="250"/>
      <c r="GQ96" s="250"/>
      <c r="GR96" s="250"/>
      <c r="GS96" s="250"/>
      <c r="GT96" s="250"/>
      <c r="GU96" s="250"/>
      <c r="GV96" s="250"/>
      <c r="GW96" s="250"/>
      <c r="GX96" s="250"/>
      <c r="GY96" s="250"/>
      <c r="GZ96" s="250"/>
      <c r="HA96" s="250"/>
      <c r="HB96" s="250"/>
      <c r="HC96" s="250"/>
      <c r="HD96" s="250"/>
      <c r="HE96" s="250"/>
      <c r="HF96" s="250"/>
      <c r="HG96" s="250"/>
      <c r="HH96" s="250"/>
      <c r="HI96" s="250"/>
      <c r="HJ96" s="250"/>
      <c r="HK96" s="250"/>
      <c r="HL96" s="250"/>
      <c r="HM96" s="250"/>
      <c r="HN96" s="250"/>
      <c r="HO96" s="250"/>
      <c r="HP96" s="250"/>
      <c r="HQ96" s="250"/>
      <c r="HR96" s="250"/>
      <c r="HS96" s="250"/>
      <c r="HT96" s="250"/>
      <c r="HU96" s="250"/>
      <c r="HV96" s="250"/>
      <c r="HW96" s="250"/>
      <c r="HX96" s="250"/>
      <c r="HY96" s="250"/>
      <c r="HZ96" s="250"/>
      <c r="IA96" s="250"/>
      <c r="IB96" s="250"/>
      <c r="IC96" s="250"/>
      <c r="ID96" s="250"/>
      <c r="IE96" s="250"/>
      <c r="IF96" s="250"/>
      <c r="IG96" s="250"/>
      <c r="IH96" s="250"/>
      <c r="II96" s="250"/>
      <c r="IJ96" s="250"/>
      <c r="IK96" s="250"/>
      <c r="IL96" s="250"/>
      <c r="IM96" s="250"/>
      <c r="IN96" s="250"/>
      <c r="IO96" s="250"/>
      <c r="IP96" s="250"/>
      <c r="IQ96" s="250"/>
      <c r="IR96" s="250"/>
    </row>
    <row r="97" s="443" customFormat="1" ht="15.75" hidden="1" spans="1:252">
      <c r="A97" s="353" t="s">
        <v>4221</v>
      </c>
      <c r="B97" s="307" t="s">
        <v>4222</v>
      </c>
      <c r="C97" s="671">
        <f>SUMIF('2023.12'!$A$6:$A$567,A97,'2023.12'!$C$6:$C$567)</f>
        <v>0</v>
      </c>
      <c r="D97" s="671">
        <v>0</v>
      </c>
      <c r="E97" s="671">
        <f>SUMIF('2024.12'!$A$6:$A$876,A97,'2024.12'!$D$6:$D$876)</f>
        <v>0</v>
      </c>
      <c r="F97" s="671">
        <f t="shared" si="10"/>
        <v>0</v>
      </c>
      <c r="G97" s="365" t="str">
        <f t="shared" si="12"/>
        <v/>
      </c>
      <c r="H97" s="365" t="str">
        <f t="shared" si="13"/>
        <v/>
      </c>
      <c r="I97" s="22" t="str">
        <f t="shared" si="14"/>
        <v>否</v>
      </c>
      <c r="J97" s="749" t="str">
        <f t="shared" si="11"/>
        <v>10105</v>
      </c>
      <c r="K97" s="93" t="str">
        <f t="shared" si="15"/>
        <v>项</v>
      </c>
      <c r="L97" s="93">
        <v>1</v>
      </c>
      <c r="M97" s="250"/>
      <c r="N97" s="250"/>
      <c r="O97" s="250"/>
      <c r="P97" s="250"/>
      <c r="Q97" s="250"/>
      <c r="R97" s="250"/>
      <c r="S97" s="250"/>
      <c r="T97" s="250"/>
      <c r="U97" s="250"/>
      <c r="V97" s="250"/>
      <c r="W97" s="250"/>
      <c r="X97" s="250"/>
      <c r="Y97" s="250"/>
      <c r="Z97" s="250"/>
      <c r="AA97" s="250"/>
      <c r="AB97" s="250"/>
      <c r="AC97" s="250"/>
      <c r="AD97" s="250"/>
      <c r="AE97" s="250"/>
      <c r="AF97" s="250"/>
      <c r="AG97" s="250"/>
      <c r="AH97" s="250"/>
      <c r="AI97" s="250"/>
      <c r="AJ97" s="250"/>
      <c r="AK97" s="250"/>
      <c r="AL97" s="250"/>
      <c r="AM97" s="250"/>
      <c r="AN97" s="250"/>
      <c r="AO97" s="250"/>
      <c r="AP97" s="250"/>
      <c r="AQ97" s="250"/>
      <c r="AR97" s="250"/>
      <c r="AS97" s="250"/>
      <c r="AT97" s="250"/>
      <c r="AU97" s="250"/>
      <c r="AV97" s="250"/>
      <c r="AW97" s="250"/>
      <c r="AX97" s="250"/>
      <c r="AY97" s="250"/>
      <c r="AZ97" s="250"/>
      <c r="BA97" s="250"/>
      <c r="BB97" s="250"/>
      <c r="BC97" s="250"/>
      <c r="BD97" s="250"/>
      <c r="BE97" s="250"/>
      <c r="BF97" s="250"/>
      <c r="BG97" s="250"/>
      <c r="BH97" s="250"/>
      <c r="BI97" s="250"/>
      <c r="BJ97" s="250"/>
      <c r="BK97" s="250"/>
      <c r="BL97" s="250"/>
      <c r="BM97" s="250"/>
      <c r="BN97" s="250"/>
      <c r="BO97" s="250"/>
      <c r="BP97" s="250"/>
      <c r="BQ97" s="250"/>
      <c r="BR97" s="250"/>
      <c r="BS97" s="250"/>
      <c r="BT97" s="250"/>
      <c r="BU97" s="250"/>
      <c r="BV97" s="250"/>
      <c r="BW97" s="250"/>
      <c r="BX97" s="250"/>
      <c r="BY97" s="250"/>
      <c r="BZ97" s="250"/>
      <c r="CA97" s="250"/>
      <c r="CB97" s="250"/>
      <c r="CC97" s="250"/>
      <c r="CD97" s="250"/>
      <c r="CE97" s="250"/>
      <c r="CF97" s="250"/>
      <c r="CG97" s="250"/>
      <c r="CH97" s="250"/>
      <c r="CI97" s="250"/>
      <c r="CJ97" s="250"/>
      <c r="CK97" s="250"/>
      <c r="CL97" s="250"/>
      <c r="CM97" s="250"/>
      <c r="CN97" s="250"/>
      <c r="CO97" s="250"/>
      <c r="CP97" s="250"/>
      <c r="CQ97" s="250"/>
      <c r="CR97" s="250"/>
      <c r="CS97" s="250"/>
      <c r="CT97" s="250"/>
      <c r="CU97" s="250"/>
      <c r="CV97" s="250"/>
      <c r="CW97" s="250"/>
      <c r="CX97" s="250"/>
      <c r="CY97" s="250"/>
      <c r="CZ97" s="250"/>
      <c r="DA97" s="250"/>
      <c r="DB97" s="250"/>
      <c r="DC97" s="250"/>
      <c r="DD97" s="250"/>
      <c r="DE97" s="250"/>
      <c r="DF97" s="250"/>
      <c r="DG97" s="250"/>
      <c r="DH97" s="250"/>
      <c r="DI97" s="250"/>
      <c r="DJ97" s="250"/>
      <c r="DK97" s="250"/>
      <c r="DL97" s="250"/>
      <c r="DM97" s="250"/>
      <c r="DN97" s="250"/>
      <c r="DO97" s="250"/>
      <c r="DP97" s="250"/>
      <c r="DQ97" s="250"/>
      <c r="DR97" s="250"/>
      <c r="DS97" s="250"/>
      <c r="DT97" s="250"/>
      <c r="DU97" s="250"/>
      <c r="DV97" s="250"/>
      <c r="DW97" s="250"/>
      <c r="DX97" s="250"/>
      <c r="DY97" s="250"/>
      <c r="DZ97" s="250"/>
      <c r="EA97" s="250"/>
      <c r="EB97" s="250"/>
      <c r="EC97" s="250"/>
      <c r="ED97" s="250"/>
      <c r="EE97" s="250"/>
      <c r="EF97" s="250"/>
      <c r="EG97" s="250"/>
      <c r="EH97" s="250"/>
      <c r="EI97" s="250"/>
      <c r="EJ97" s="250"/>
      <c r="EK97" s="250"/>
      <c r="EL97" s="250"/>
      <c r="EM97" s="250"/>
      <c r="EN97" s="250"/>
      <c r="EO97" s="250"/>
      <c r="EP97" s="250"/>
      <c r="EQ97" s="250"/>
      <c r="ER97" s="250"/>
      <c r="ES97" s="250"/>
      <c r="ET97" s="250"/>
      <c r="EU97" s="250"/>
      <c r="EV97" s="250"/>
      <c r="EW97" s="250"/>
      <c r="EX97" s="250"/>
      <c r="EY97" s="250"/>
      <c r="EZ97" s="250"/>
      <c r="FA97" s="250"/>
      <c r="FB97" s="250"/>
      <c r="FC97" s="250"/>
      <c r="FD97" s="250"/>
      <c r="FE97" s="250"/>
      <c r="FF97" s="250"/>
      <c r="FG97" s="250"/>
      <c r="FH97" s="250"/>
      <c r="FI97" s="250"/>
      <c r="FJ97" s="250"/>
      <c r="FK97" s="250"/>
      <c r="FL97" s="250"/>
      <c r="FM97" s="250"/>
      <c r="FN97" s="250"/>
      <c r="FO97" s="250"/>
      <c r="FP97" s="250"/>
      <c r="FQ97" s="250"/>
      <c r="FR97" s="250"/>
      <c r="FS97" s="250"/>
      <c r="FT97" s="250"/>
      <c r="FU97" s="250"/>
      <c r="FV97" s="250"/>
      <c r="FW97" s="250"/>
      <c r="FX97" s="250"/>
      <c r="FY97" s="250"/>
      <c r="FZ97" s="250"/>
      <c r="GA97" s="250"/>
      <c r="GB97" s="250"/>
      <c r="GC97" s="250"/>
      <c r="GD97" s="250"/>
      <c r="GE97" s="250"/>
      <c r="GF97" s="250"/>
      <c r="GG97" s="250"/>
      <c r="GH97" s="250"/>
      <c r="GI97" s="250"/>
      <c r="GJ97" s="250"/>
      <c r="GK97" s="250"/>
      <c r="GL97" s="250"/>
      <c r="GM97" s="250"/>
      <c r="GN97" s="250"/>
      <c r="GO97" s="250"/>
      <c r="GP97" s="250"/>
      <c r="GQ97" s="250"/>
      <c r="GR97" s="250"/>
      <c r="GS97" s="250"/>
      <c r="GT97" s="250"/>
      <c r="GU97" s="250"/>
      <c r="GV97" s="250"/>
      <c r="GW97" s="250"/>
      <c r="GX97" s="250"/>
      <c r="GY97" s="250"/>
      <c r="GZ97" s="250"/>
      <c r="HA97" s="250"/>
      <c r="HB97" s="250"/>
      <c r="HC97" s="250"/>
      <c r="HD97" s="250"/>
      <c r="HE97" s="250"/>
      <c r="HF97" s="250"/>
      <c r="HG97" s="250"/>
      <c r="HH97" s="250"/>
      <c r="HI97" s="250"/>
      <c r="HJ97" s="250"/>
      <c r="HK97" s="250"/>
      <c r="HL97" s="250"/>
      <c r="HM97" s="250"/>
      <c r="HN97" s="250"/>
      <c r="HO97" s="250"/>
      <c r="HP97" s="250"/>
      <c r="HQ97" s="250"/>
      <c r="HR97" s="250"/>
      <c r="HS97" s="250"/>
      <c r="HT97" s="250"/>
      <c r="HU97" s="250"/>
      <c r="HV97" s="250"/>
      <c r="HW97" s="250"/>
      <c r="HX97" s="250"/>
      <c r="HY97" s="250"/>
      <c r="HZ97" s="250"/>
      <c r="IA97" s="250"/>
      <c r="IB97" s="250"/>
      <c r="IC97" s="250"/>
      <c r="ID97" s="250"/>
      <c r="IE97" s="250"/>
      <c r="IF97" s="250"/>
      <c r="IG97" s="250"/>
      <c r="IH97" s="250"/>
      <c r="II97" s="250"/>
      <c r="IJ97" s="250"/>
      <c r="IK97" s="250"/>
      <c r="IL97" s="250"/>
      <c r="IM97" s="250"/>
      <c r="IN97" s="250"/>
      <c r="IO97" s="250"/>
      <c r="IP97" s="250"/>
      <c r="IQ97" s="250"/>
      <c r="IR97" s="250"/>
    </row>
    <row r="98" s="443" customFormat="1" ht="15.75" hidden="1" spans="1:252">
      <c r="A98" s="353" t="s">
        <v>4223</v>
      </c>
      <c r="B98" s="307" t="s">
        <v>4224</v>
      </c>
      <c r="C98" s="671">
        <f>SUMIF('2023.12'!$A$6:$A$567,A98,'2023.12'!$C$6:$C$567)</f>
        <v>0</v>
      </c>
      <c r="D98" s="671">
        <v>0</v>
      </c>
      <c r="E98" s="671">
        <f>SUMIF('2024.12'!$A$6:$A$876,A98,'2024.12'!$D$6:$D$876)</f>
        <v>0</v>
      </c>
      <c r="F98" s="671">
        <f t="shared" si="10"/>
        <v>0</v>
      </c>
      <c r="G98" s="365" t="str">
        <f t="shared" si="12"/>
        <v/>
      </c>
      <c r="H98" s="365" t="str">
        <f t="shared" si="13"/>
        <v/>
      </c>
      <c r="I98" s="22" t="str">
        <f t="shared" si="14"/>
        <v>否</v>
      </c>
      <c r="J98" s="749" t="str">
        <f t="shared" si="11"/>
        <v>10105</v>
      </c>
      <c r="K98" s="93" t="str">
        <f t="shared" si="15"/>
        <v>项</v>
      </c>
      <c r="L98" s="93">
        <v>1</v>
      </c>
      <c r="M98" s="250"/>
      <c r="N98" s="250"/>
      <c r="O98" s="250"/>
      <c r="P98" s="250"/>
      <c r="Q98" s="250"/>
      <c r="R98" s="250"/>
      <c r="S98" s="250"/>
      <c r="T98" s="250"/>
      <c r="U98" s="250"/>
      <c r="V98" s="250"/>
      <c r="W98" s="250"/>
      <c r="X98" s="250"/>
      <c r="Y98" s="250"/>
      <c r="Z98" s="250"/>
      <c r="AA98" s="250"/>
      <c r="AB98" s="250"/>
      <c r="AC98" s="250"/>
      <c r="AD98" s="250"/>
      <c r="AE98" s="250"/>
      <c r="AF98" s="250"/>
      <c r="AG98" s="250"/>
      <c r="AH98" s="250"/>
      <c r="AI98" s="250"/>
      <c r="AJ98" s="250"/>
      <c r="AK98" s="250"/>
      <c r="AL98" s="250"/>
      <c r="AM98" s="250"/>
      <c r="AN98" s="250"/>
      <c r="AO98" s="250"/>
      <c r="AP98" s="250"/>
      <c r="AQ98" s="250"/>
      <c r="AR98" s="250"/>
      <c r="AS98" s="250"/>
      <c r="AT98" s="250"/>
      <c r="AU98" s="250"/>
      <c r="AV98" s="250"/>
      <c r="AW98" s="250"/>
      <c r="AX98" s="250"/>
      <c r="AY98" s="250"/>
      <c r="AZ98" s="250"/>
      <c r="BA98" s="250"/>
      <c r="BB98" s="250"/>
      <c r="BC98" s="250"/>
      <c r="BD98" s="250"/>
      <c r="BE98" s="250"/>
      <c r="BF98" s="250"/>
      <c r="BG98" s="250"/>
      <c r="BH98" s="250"/>
      <c r="BI98" s="250"/>
      <c r="BJ98" s="250"/>
      <c r="BK98" s="250"/>
      <c r="BL98" s="250"/>
      <c r="BM98" s="250"/>
      <c r="BN98" s="250"/>
      <c r="BO98" s="250"/>
      <c r="BP98" s="250"/>
      <c r="BQ98" s="250"/>
      <c r="BR98" s="250"/>
      <c r="BS98" s="250"/>
      <c r="BT98" s="250"/>
      <c r="BU98" s="250"/>
      <c r="BV98" s="250"/>
      <c r="BW98" s="250"/>
      <c r="BX98" s="250"/>
      <c r="BY98" s="250"/>
      <c r="BZ98" s="250"/>
      <c r="CA98" s="250"/>
      <c r="CB98" s="250"/>
      <c r="CC98" s="250"/>
      <c r="CD98" s="250"/>
      <c r="CE98" s="250"/>
      <c r="CF98" s="250"/>
      <c r="CG98" s="250"/>
      <c r="CH98" s="250"/>
      <c r="CI98" s="250"/>
      <c r="CJ98" s="250"/>
      <c r="CK98" s="250"/>
      <c r="CL98" s="250"/>
      <c r="CM98" s="250"/>
      <c r="CN98" s="250"/>
      <c r="CO98" s="250"/>
      <c r="CP98" s="250"/>
      <c r="CQ98" s="250"/>
      <c r="CR98" s="250"/>
      <c r="CS98" s="250"/>
      <c r="CT98" s="250"/>
      <c r="CU98" s="250"/>
      <c r="CV98" s="250"/>
      <c r="CW98" s="250"/>
      <c r="CX98" s="250"/>
      <c r="CY98" s="250"/>
      <c r="CZ98" s="250"/>
      <c r="DA98" s="250"/>
      <c r="DB98" s="250"/>
      <c r="DC98" s="250"/>
      <c r="DD98" s="250"/>
      <c r="DE98" s="250"/>
      <c r="DF98" s="250"/>
      <c r="DG98" s="250"/>
      <c r="DH98" s="250"/>
      <c r="DI98" s="250"/>
      <c r="DJ98" s="250"/>
      <c r="DK98" s="250"/>
      <c r="DL98" s="250"/>
      <c r="DM98" s="250"/>
      <c r="DN98" s="250"/>
      <c r="DO98" s="250"/>
      <c r="DP98" s="250"/>
      <c r="DQ98" s="250"/>
      <c r="DR98" s="250"/>
      <c r="DS98" s="250"/>
      <c r="DT98" s="250"/>
      <c r="DU98" s="250"/>
      <c r="DV98" s="250"/>
      <c r="DW98" s="250"/>
      <c r="DX98" s="250"/>
      <c r="DY98" s="250"/>
      <c r="DZ98" s="250"/>
      <c r="EA98" s="250"/>
      <c r="EB98" s="250"/>
      <c r="EC98" s="250"/>
      <c r="ED98" s="250"/>
      <c r="EE98" s="250"/>
      <c r="EF98" s="250"/>
      <c r="EG98" s="250"/>
      <c r="EH98" s="250"/>
      <c r="EI98" s="250"/>
      <c r="EJ98" s="250"/>
      <c r="EK98" s="250"/>
      <c r="EL98" s="250"/>
      <c r="EM98" s="250"/>
      <c r="EN98" s="250"/>
      <c r="EO98" s="250"/>
      <c r="EP98" s="250"/>
      <c r="EQ98" s="250"/>
      <c r="ER98" s="250"/>
      <c r="ES98" s="250"/>
      <c r="ET98" s="250"/>
      <c r="EU98" s="250"/>
      <c r="EV98" s="250"/>
      <c r="EW98" s="250"/>
      <c r="EX98" s="250"/>
      <c r="EY98" s="250"/>
      <c r="EZ98" s="250"/>
      <c r="FA98" s="250"/>
      <c r="FB98" s="250"/>
      <c r="FC98" s="250"/>
      <c r="FD98" s="250"/>
      <c r="FE98" s="250"/>
      <c r="FF98" s="250"/>
      <c r="FG98" s="250"/>
      <c r="FH98" s="250"/>
      <c r="FI98" s="250"/>
      <c r="FJ98" s="250"/>
      <c r="FK98" s="250"/>
      <c r="FL98" s="250"/>
      <c r="FM98" s="250"/>
      <c r="FN98" s="250"/>
      <c r="FO98" s="250"/>
      <c r="FP98" s="250"/>
      <c r="FQ98" s="250"/>
      <c r="FR98" s="250"/>
      <c r="FS98" s="250"/>
      <c r="FT98" s="250"/>
      <c r="FU98" s="250"/>
      <c r="FV98" s="250"/>
      <c r="FW98" s="250"/>
      <c r="FX98" s="250"/>
      <c r="FY98" s="250"/>
      <c r="FZ98" s="250"/>
      <c r="GA98" s="250"/>
      <c r="GB98" s="250"/>
      <c r="GC98" s="250"/>
      <c r="GD98" s="250"/>
      <c r="GE98" s="250"/>
      <c r="GF98" s="250"/>
      <c r="GG98" s="250"/>
      <c r="GH98" s="250"/>
      <c r="GI98" s="250"/>
      <c r="GJ98" s="250"/>
      <c r="GK98" s="250"/>
      <c r="GL98" s="250"/>
      <c r="GM98" s="250"/>
      <c r="GN98" s="250"/>
      <c r="GO98" s="250"/>
      <c r="GP98" s="250"/>
      <c r="GQ98" s="250"/>
      <c r="GR98" s="250"/>
      <c r="GS98" s="250"/>
      <c r="GT98" s="250"/>
      <c r="GU98" s="250"/>
      <c r="GV98" s="250"/>
      <c r="GW98" s="250"/>
      <c r="GX98" s="250"/>
      <c r="GY98" s="250"/>
      <c r="GZ98" s="250"/>
      <c r="HA98" s="250"/>
      <c r="HB98" s="250"/>
      <c r="HC98" s="250"/>
      <c r="HD98" s="250"/>
      <c r="HE98" s="250"/>
      <c r="HF98" s="250"/>
      <c r="HG98" s="250"/>
      <c r="HH98" s="250"/>
      <c r="HI98" s="250"/>
      <c r="HJ98" s="250"/>
      <c r="HK98" s="250"/>
      <c r="HL98" s="250"/>
      <c r="HM98" s="250"/>
      <c r="HN98" s="250"/>
      <c r="HO98" s="250"/>
      <c r="HP98" s="250"/>
      <c r="HQ98" s="250"/>
      <c r="HR98" s="250"/>
      <c r="HS98" s="250"/>
      <c r="HT98" s="250"/>
      <c r="HU98" s="250"/>
      <c r="HV98" s="250"/>
      <c r="HW98" s="250"/>
      <c r="HX98" s="250"/>
      <c r="HY98" s="250"/>
      <c r="HZ98" s="250"/>
      <c r="IA98" s="250"/>
      <c r="IB98" s="250"/>
      <c r="IC98" s="250"/>
      <c r="ID98" s="250"/>
      <c r="IE98" s="250"/>
      <c r="IF98" s="250"/>
      <c r="IG98" s="250"/>
      <c r="IH98" s="250"/>
      <c r="II98" s="250"/>
      <c r="IJ98" s="250"/>
      <c r="IK98" s="250"/>
      <c r="IL98" s="250"/>
      <c r="IM98" s="250"/>
      <c r="IN98" s="250"/>
      <c r="IO98" s="250"/>
      <c r="IP98" s="250"/>
      <c r="IQ98" s="250"/>
      <c r="IR98" s="250"/>
    </row>
    <row r="99" s="443" customFormat="1" ht="31.5" hidden="1" spans="1:252">
      <c r="A99" s="353" t="s">
        <v>4225</v>
      </c>
      <c r="B99" s="307" t="s">
        <v>4226</v>
      </c>
      <c r="C99" s="671">
        <f>SUMIF('2023.12'!$A$6:$A$567,A99,'2023.12'!$C$6:$C$567)</f>
        <v>0</v>
      </c>
      <c r="D99" s="671">
        <v>0</v>
      </c>
      <c r="E99" s="671">
        <f>SUMIF('2024.12'!$A$6:$A$876,A99,'2024.12'!$D$6:$D$876)</f>
        <v>0</v>
      </c>
      <c r="F99" s="671">
        <f t="shared" si="10"/>
        <v>0</v>
      </c>
      <c r="G99" s="365" t="str">
        <f t="shared" si="12"/>
        <v/>
      </c>
      <c r="H99" s="365" t="str">
        <f t="shared" si="13"/>
        <v/>
      </c>
      <c r="I99" s="22" t="str">
        <f t="shared" si="14"/>
        <v>否</v>
      </c>
      <c r="J99" s="749" t="str">
        <f t="shared" si="11"/>
        <v>10105</v>
      </c>
      <c r="K99" s="93" t="str">
        <f t="shared" si="15"/>
        <v>项</v>
      </c>
      <c r="L99" s="93">
        <v>1</v>
      </c>
      <c r="M99" s="250"/>
      <c r="N99" s="250"/>
      <c r="O99" s="250"/>
      <c r="P99" s="250"/>
      <c r="Q99" s="250"/>
      <c r="R99" s="250"/>
      <c r="S99" s="250"/>
      <c r="T99" s="250"/>
      <c r="U99" s="250"/>
      <c r="V99" s="250"/>
      <c r="W99" s="250"/>
      <c r="X99" s="250"/>
      <c r="Y99" s="250"/>
      <c r="Z99" s="250"/>
      <c r="AA99" s="250"/>
      <c r="AB99" s="250"/>
      <c r="AC99" s="250"/>
      <c r="AD99" s="250"/>
      <c r="AE99" s="250"/>
      <c r="AF99" s="250"/>
      <c r="AG99" s="250"/>
      <c r="AH99" s="250"/>
      <c r="AI99" s="250"/>
      <c r="AJ99" s="250"/>
      <c r="AK99" s="250"/>
      <c r="AL99" s="250"/>
      <c r="AM99" s="250"/>
      <c r="AN99" s="250"/>
      <c r="AO99" s="250"/>
      <c r="AP99" s="250"/>
      <c r="AQ99" s="250"/>
      <c r="AR99" s="250"/>
      <c r="AS99" s="250"/>
      <c r="AT99" s="250"/>
      <c r="AU99" s="250"/>
      <c r="AV99" s="250"/>
      <c r="AW99" s="250"/>
      <c r="AX99" s="250"/>
      <c r="AY99" s="250"/>
      <c r="AZ99" s="250"/>
      <c r="BA99" s="250"/>
      <c r="BB99" s="250"/>
      <c r="BC99" s="250"/>
      <c r="BD99" s="250"/>
      <c r="BE99" s="250"/>
      <c r="BF99" s="250"/>
      <c r="BG99" s="250"/>
      <c r="BH99" s="250"/>
      <c r="BI99" s="250"/>
      <c r="BJ99" s="250"/>
      <c r="BK99" s="250"/>
      <c r="BL99" s="250"/>
      <c r="BM99" s="250"/>
      <c r="BN99" s="250"/>
      <c r="BO99" s="250"/>
      <c r="BP99" s="250"/>
      <c r="BQ99" s="250"/>
      <c r="BR99" s="250"/>
      <c r="BS99" s="250"/>
      <c r="BT99" s="250"/>
      <c r="BU99" s="250"/>
      <c r="BV99" s="250"/>
      <c r="BW99" s="250"/>
      <c r="BX99" s="250"/>
      <c r="BY99" s="250"/>
      <c r="BZ99" s="250"/>
      <c r="CA99" s="250"/>
      <c r="CB99" s="250"/>
      <c r="CC99" s="250"/>
      <c r="CD99" s="250"/>
      <c r="CE99" s="250"/>
      <c r="CF99" s="250"/>
      <c r="CG99" s="250"/>
      <c r="CH99" s="250"/>
      <c r="CI99" s="250"/>
      <c r="CJ99" s="250"/>
      <c r="CK99" s="250"/>
      <c r="CL99" s="250"/>
      <c r="CM99" s="250"/>
      <c r="CN99" s="250"/>
      <c r="CO99" s="250"/>
      <c r="CP99" s="250"/>
      <c r="CQ99" s="250"/>
      <c r="CR99" s="250"/>
      <c r="CS99" s="250"/>
      <c r="CT99" s="250"/>
      <c r="CU99" s="250"/>
      <c r="CV99" s="250"/>
      <c r="CW99" s="250"/>
      <c r="CX99" s="250"/>
      <c r="CY99" s="250"/>
      <c r="CZ99" s="250"/>
      <c r="DA99" s="250"/>
      <c r="DB99" s="250"/>
      <c r="DC99" s="250"/>
      <c r="DD99" s="250"/>
      <c r="DE99" s="250"/>
      <c r="DF99" s="250"/>
      <c r="DG99" s="250"/>
      <c r="DH99" s="250"/>
      <c r="DI99" s="250"/>
      <c r="DJ99" s="250"/>
      <c r="DK99" s="250"/>
      <c r="DL99" s="250"/>
      <c r="DM99" s="250"/>
      <c r="DN99" s="250"/>
      <c r="DO99" s="250"/>
      <c r="DP99" s="250"/>
      <c r="DQ99" s="250"/>
      <c r="DR99" s="250"/>
      <c r="DS99" s="250"/>
      <c r="DT99" s="250"/>
      <c r="DU99" s="250"/>
      <c r="DV99" s="250"/>
      <c r="DW99" s="250"/>
      <c r="DX99" s="250"/>
      <c r="DY99" s="250"/>
      <c r="DZ99" s="250"/>
      <c r="EA99" s="250"/>
      <c r="EB99" s="250"/>
      <c r="EC99" s="250"/>
      <c r="ED99" s="250"/>
      <c r="EE99" s="250"/>
      <c r="EF99" s="250"/>
      <c r="EG99" s="250"/>
      <c r="EH99" s="250"/>
      <c r="EI99" s="250"/>
      <c r="EJ99" s="250"/>
      <c r="EK99" s="250"/>
      <c r="EL99" s="250"/>
      <c r="EM99" s="250"/>
      <c r="EN99" s="250"/>
      <c r="EO99" s="250"/>
      <c r="EP99" s="250"/>
      <c r="EQ99" s="250"/>
      <c r="ER99" s="250"/>
      <c r="ES99" s="250"/>
      <c r="ET99" s="250"/>
      <c r="EU99" s="250"/>
      <c r="EV99" s="250"/>
      <c r="EW99" s="250"/>
      <c r="EX99" s="250"/>
      <c r="EY99" s="250"/>
      <c r="EZ99" s="250"/>
      <c r="FA99" s="250"/>
      <c r="FB99" s="250"/>
      <c r="FC99" s="250"/>
      <c r="FD99" s="250"/>
      <c r="FE99" s="250"/>
      <c r="FF99" s="250"/>
      <c r="FG99" s="250"/>
      <c r="FH99" s="250"/>
      <c r="FI99" s="250"/>
      <c r="FJ99" s="250"/>
      <c r="FK99" s="250"/>
      <c r="FL99" s="250"/>
      <c r="FM99" s="250"/>
      <c r="FN99" s="250"/>
      <c r="FO99" s="250"/>
      <c r="FP99" s="250"/>
      <c r="FQ99" s="250"/>
      <c r="FR99" s="250"/>
      <c r="FS99" s="250"/>
      <c r="FT99" s="250"/>
      <c r="FU99" s="250"/>
      <c r="FV99" s="250"/>
      <c r="FW99" s="250"/>
      <c r="FX99" s="250"/>
      <c r="FY99" s="250"/>
      <c r="FZ99" s="250"/>
      <c r="GA99" s="250"/>
      <c r="GB99" s="250"/>
      <c r="GC99" s="250"/>
      <c r="GD99" s="250"/>
      <c r="GE99" s="250"/>
      <c r="GF99" s="250"/>
      <c r="GG99" s="250"/>
      <c r="GH99" s="250"/>
      <c r="GI99" s="250"/>
      <c r="GJ99" s="250"/>
      <c r="GK99" s="250"/>
      <c r="GL99" s="250"/>
      <c r="GM99" s="250"/>
      <c r="GN99" s="250"/>
      <c r="GO99" s="250"/>
      <c r="GP99" s="250"/>
      <c r="GQ99" s="250"/>
      <c r="GR99" s="250"/>
      <c r="GS99" s="250"/>
      <c r="GT99" s="250"/>
      <c r="GU99" s="250"/>
      <c r="GV99" s="250"/>
      <c r="GW99" s="250"/>
      <c r="GX99" s="250"/>
      <c r="GY99" s="250"/>
      <c r="GZ99" s="250"/>
      <c r="HA99" s="250"/>
      <c r="HB99" s="250"/>
      <c r="HC99" s="250"/>
      <c r="HD99" s="250"/>
      <c r="HE99" s="250"/>
      <c r="HF99" s="250"/>
      <c r="HG99" s="250"/>
      <c r="HH99" s="250"/>
      <c r="HI99" s="250"/>
      <c r="HJ99" s="250"/>
      <c r="HK99" s="250"/>
      <c r="HL99" s="250"/>
      <c r="HM99" s="250"/>
      <c r="HN99" s="250"/>
      <c r="HO99" s="250"/>
      <c r="HP99" s="250"/>
      <c r="HQ99" s="250"/>
      <c r="HR99" s="250"/>
      <c r="HS99" s="250"/>
      <c r="HT99" s="250"/>
      <c r="HU99" s="250"/>
      <c r="HV99" s="250"/>
      <c r="HW99" s="250"/>
      <c r="HX99" s="250"/>
      <c r="HY99" s="250"/>
      <c r="HZ99" s="250"/>
      <c r="IA99" s="250"/>
      <c r="IB99" s="250"/>
      <c r="IC99" s="250"/>
      <c r="ID99" s="250"/>
      <c r="IE99" s="250"/>
      <c r="IF99" s="250"/>
      <c r="IG99" s="250"/>
      <c r="IH99" s="250"/>
      <c r="II99" s="250"/>
      <c r="IJ99" s="250"/>
      <c r="IK99" s="250"/>
      <c r="IL99" s="250"/>
      <c r="IM99" s="250"/>
      <c r="IN99" s="250"/>
      <c r="IO99" s="250"/>
      <c r="IP99" s="250"/>
      <c r="IQ99" s="250"/>
      <c r="IR99" s="250"/>
    </row>
    <row r="100" s="443" customFormat="1" ht="31.5" hidden="1" spans="1:252">
      <c r="A100" s="353" t="s">
        <v>4227</v>
      </c>
      <c r="B100" s="307" t="s">
        <v>4228</v>
      </c>
      <c r="C100" s="671">
        <f>SUMIF('2023.12'!$A$6:$A$567,A100,'2023.12'!$C$6:$C$567)</f>
        <v>0</v>
      </c>
      <c r="D100" s="671">
        <v>0</v>
      </c>
      <c r="E100" s="671">
        <f>SUMIF('2024.12'!$A$6:$A$876,A100,'2024.12'!$D$6:$D$876)</f>
        <v>0</v>
      </c>
      <c r="F100" s="671">
        <f t="shared" si="10"/>
        <v>0</v>
      </c>
      <c r="G100" s="365" t="str">
        <f t="shared" si="12"/>
        <v/>
      </c>
      <c r="H100" s="365" t="str">
        <f t="shared" si="13"/>
        <v/>
      </c>
      <c r="I100" s="22" t="str">
        <f t="shared" si="14"/>
        <v>否</v>
      </c>
      <c r="J100" s="749" t="str">
        <f t="shared" si="11"/>
        <v>10105</v>
      </c>
      <c r="K100" s="93" t="str">
        <f t="shared" si="15"/>
        <v>项</v>
      </c>
      <c r="L100" s="93">
        <v>1</v>
      </c>
      <c r="M100" s="250"/>
      <c r="N100" s="250"/>
      <c r="O100" s="250"/>
      <c r="P100" s="250"/>
      <c r="Q100" s="250"/>
      <c r="R100" s="250"/>
      <c r="S100" s="250"/>
      <c r="T100" s="250"/>
      <c r="U100" s="250"/>
      <c r="V100" s="250"/>
      <c r="W100" s="250"/>
      <c r="X100" s="250"/>
      <c r="Y100" s="250"/>
      <c r="Z100" s="250"/>
      <c r="AA100" s="250"/>
      <c r="AB100" s="250"/>
      <c r="AC100" s="250"/>
      <c r="AD100" s="250"/>
      <c r="AE100" s="250"/>
      <c r="AF100" s="250"/>
      <c r="AG100" s="250"/>
      <c r="AH100" s="250"/>
      <c r="AI100" s="250"/>
      <c r="AJ100" s="250"/>
      <c r="AK100" s="250"/>
      <c r="AL100" s="250"/>
      <c r="AM100" s="250"/>
      <c r="AN100" s="250"/>
      <c r="AO100" s="250"/>
      <c r="AP100" s="250"/>
      <c r="AQ100" s="250"/>
      <c r="AR100" s="250"/>
      <c r="AS100" s="250"/>
      <c r="AT100" s="250"/>
      <c r="AU100" s="250"/>
      <c r="AV100" s="250"/>
      <c r="AW100" s="250"/>
      <c r="AX100" s="250"/>
      <c r="AY100" s="250"/>
      <c r="AZ100" s="250"/>
      <c r="BA100" s="250"/>
      <c r="BB100" s="250"/>
      <c r="BC100" s="250"/>
      <c r="BD100" s="250"/>
      <c r="BE100" s="250"/>
      <c r="BF100" s="250"/>
      <c r="BG100" s="250"/>
      <c r="BH100" s="250"/>
      <c r="BI100" s="250"/>
      <c r="BJ100" s="250"/>
      <c r="BK100" s="250"/>
      <c r="BL100" s="250"/>
      <c r="BM100" s="250"/>
      <c r="BN100" s="250"/>
      <c r="BO100" s="250"/>
      <c r="BP100" s="250"/>
      <c r="BQ100" s="250"/>
      <c r="BR100" s="250"/>
      <c r="BS100" s="250"/>
      <c r="BT100" s="250"/>
      <c r="BU100" s="250"/>
      <c r="BV100" s="250"/>
      <c r="BW100" s="250"/>
      <c r="BX100" s="250"/>
      <c r="BY100" s="250"/>
      <c r="BZ100" s="250"/>
      <c r="CA100" s="250"/>
      <c r="CB100" s="250"/>
      <c r="CC100" s="250"/>
      <c r="CD100" s="250"/>
      <c r="CE100" s="250"/>
      <c r="CF100" s="250"/>
      <c r="CG100" s="250"/>
      <c r="CH100" s="250"/>
      <c r="CI100" s="250"/>
      <c r="CJ100" s="250"/>
      <c r="CK100" s="250"/>
      <c r="CL100" s="250"/>
      <c r="CM100" s="250"/>
      <c r="CN100" s="250"/>
      <c r="CO100" s="250"/>
      <c r="CP100" s="250"/>
      <c r="CQ100" s="250"/>
      <c r="CR100" s="250"/>
      <c r="CS100" s="250"/>
      <c r="CT100" s="250"/>
      <c r="CU100" s="250"/>
      <c r="CV100" s="250"/>
      <c r="CW100" s="250"/>
      <c r="CX100" s="250"/>
      <c r="CY100" s="250"/>
      <c r="CZ100" s="250"/>
      <c r="DA100" s="250"/>
      <c r="DB100" s="250"/>
      <c r="DC100" s="250"/>
      <c r="DD100" s="250"/>
      <c r="DE100" s="250"/>
      <c r="DF100" s="250"/>
      <c r="DG100" s="250"/>
      <c r="DH100" s="250"/>
      <c r="DI100" s="250"/>
      <c r="DJ100" s="250"/>
      <c r="DK100" s="250"/>
      <c r="DL100" s="250"/>
      <c r="DM100" s="250"/>
      <c r="DN100" s="250"/>
      <c r="DO100" s="250"/>
      <c r="DP100" s="250"/>
      <c r="DQ100" s="250"/>
      <c r="DR100" s="250"/>
      <c r="DS100" s="250"/>
      <c r="DT100" s="250"/>
      <c r="DU100" s="250"/>
      <c r="DV100" s="250"/>
      <c r="DW100" s="250"/>
      <c r="DX100" s="250"/>
      <c r="DY100" s="250"/>
      <c r="DZ100" s="250"/>
      <c r="EA100" s="250"/>
      <c r="EB100" s="250"/>
      <c r="EC100" s="250"/>
      <c r="ED100" s="250"/>
      <c r="EE100" s="250"/>
      <c r="EF100" s="250"/>
      <c r="EG100" s="250"/>
      <c r="EH100" s="250"/>
      <c r="EI100" s="250"/>
      <c r="EJ100" s="250"/>
      <c r="EK100" s="250"/>
      <c r="EL100" s="250"/>
      <c r="EM100" s="250"/>
      <c r="EN100" s="250"/>
      <c r="EO100" s="250"/>
      <c r="EP100" s="250"/>
      <c r="EQ100" s="250"/>
      <c r="ER100" s="250"/>
      <c r="ES100" s="250"/>
      <c r="ET100" s="250"/>
      <c r="EU100" s="250"/>
      <c r="EV100" s="250"/>
      <c r="EW100" s="250"/>
      <c r="EX100" s="250"/>
      <c r="EY100" s="250"/>
      <c r="EZ100" s="250"/>
      <c r="FA100" s="250"/>
      <c r="FB100" s="250"/>
      <c r="FC100" s="250"/>
      <c r="FD100" s="250"/>
      <c r="FE100" s="250"/>
      <c r="FF100" s="250"/>
      <c r="FG100" s="250"/>
      <c r="FH100" s="250"/>
      <c r="FI100" s="250"/>
      <c r="FJ100" s="250"/>
      <c r="FK100" s="250"/>
      <c r="FL100" s="250"/>
      <c r="FM100" s="250"/>
      <c r="FN100" s="250"/>
      <c r="FO100" s="250"/>
      <c r="FP100" s="250"/>
      <c r="FQ100" s="250"/>
      <c r="FR100" s="250"/>
      <c r="FS100" s="250"/>
      <c r="FT100" s="250"/>
      <c r="FU100" s="250"/>
      <c r="FV100" s="250"/>
      <c r="FW100" s="250"/>
      <c r="FX100" s="250"/>
      <c r="FY100" s="250"/>
      <c r="FZ100" s="250"/>
      <c r="GA100" s="250"/>
      <c r="GB100" s="250"/>
      <c r="GC100" s="250"/>
      <c r="GD100" s="250"/>
      <c r="GE100" s="250"/>
      <c r="GF100" s="250"/>
      <c r="GG100" s="250"/>
      <c r="GH100" s="250"/>
      <c r="GI100" s="250"/>
      <c r="GJ100" s="250"/>
      <c r="GK100" s="250"/>
      <c r="GL100" s="250"/>
      <c r="GM100" s="250"/>
      <c r="GN100" s="250"/>
      <c r="GO100" s="250"/>
      <c r="GP100" s="250"/>
      <c r="GQ100" s="250"/>
      <c r="GR100" s="250"/>
      <c r="GS100" s="250"/>
      <c r="GT100" s="250"/>
      <c r="GU100" s="250"/>
      <c r="GV100" s="250"/>
      <c r="GW100" s="250"/>
      <c r="GX100" s="250"/>
      <c r="GY100" s="250"/>
      <c r="GZ100" s="250"/>
      <c r="HA100" s="250"/>
      <c r="HB100" s="250"/>
      <c r="HC100" s="250"/>
      <c r="HD100" s="250"/>
      <c r="HE100" s="250"/>
      <c r="HF100" s="250"/>
      <c r="HG100" s="250"/>
      <c r="HH100" s="250"/>
      <c r="HI100" s="250"/>
      <c r="HJ100" s="250"/>
      <c r="HK100" s="250"/>
      <c r="HL100" s="250"/>
      <c r="HM100" s="250"/>
      <c r="HN100" s="250"/>
      <c r="HO100" s="250"/>
      <c r="HP100" s="250"/>
      <c r="HQ100" s="250"/>
      <c r="HR100" s="250"/>
      <c r="HS100" s="250"/>
      <c r="HT100" s="250"/>
      <c r="HU100" s="250"/>
      <c r="HV100" s="250"/>
      <c r="HW100" s="250"/>
      <c r="HX100" s="250"/>
      <c r="HY100" s="250"/>
      <c r="HZ100" s="250"/>
      <c r="IA100" s="250"/>
      <c r="IB100" s="250"/>
      <c r="IC100" s="250"/>
      <c r="ID100" s="250"/>
      <c r="IE100" s="250"/>
      <c r="IF100" s="250"/>
      <c r="IG100" s="250"/>
      <c r="IH100" s="250"/>
      <c r="II100" s="250"/>
      <c r="IJ100" s="250"/>
      <c r="IK100" s="250"/>
      <c r="IL100" s="250"/>
      <c r="IM100" s="250"/>
      <c r="IN100" s="250"/>
      <c r="IO100" s="250"/>
      <c r="IP100" s="250"/>
      <c r="IQ100" s="250"/>
      <c r="IR100" s="250"/>
    </row>
    <row r="101" s="443" customFormat="1" ht="15.75" hidden="1" spans="1:252">
      <c r="A101" s="353" t="s">
        <v>4229</v>
      </c>
      <c r="B101" s="307" t="s">
        <v>4230</v>
      </c>
      <c r="C101" s="671">
        <f>SUMIF('2023.12'!$A$6:$A$567,A101,'2023.12'!$C$6:$C$567)</f>
        <v>0</v>
      </c>
      <c r="D101" s="671">
        <v>0</v>
      </c>
      <c r="E101" s="671">
        <f>SUMIF('2024.12'!$A$6:$A$876,A101,'2024.12'!$D$6:$D$876)</f>
        <v>0</v>
      </c>
      <c r="F101" s="671">
        <f t="shared" si="10"/>
        <v>0</v>
      </c>
      <c r="G101" s="365" t="str">
        <f t="shared" si="12"/>
        <v/>
      </c>
      <c r="H101" s="365" t="str">
        <f t="shared" si="13"/>
        <v/>
      </c>
      <c r="I101" s="22" t="str">
        <f t="shared" si="14"/>
        <v>否</v>
      </c>
      <c r="J101" s="749" t="str">
        <f t="shared" si="11"/>
        <v>10105</v>
      </c>
      <c r="K101" s="93" t="str">
        <f t="shared" si="15"/>
        <v>项</v>
      </c>
      <c r="L101" s="93">
        <v>1</v>
      </c>
      <c r="M101" s="250"/>
      <c r="N101" s="250"/>
      <c r="O101" s="250"/>
      <c r="P101" s="250"/>
      <c r="Q101" s="250"/>
      <c r="R101" s="250"/>
      <c r="S101" s="250"/>
      <c r="T101" s="250"/>
      <c r="U101" s="250"/>
      <c r="V101" s="250"/>
      <c r="W101" s="250"/>
      <c r="X101" s="250"/>
      <c r="Y101" s="250"/>
      <c r="Z101" s="250"/>
      <c r="AA101" s="250"/>
      <c r="AB101" s="250"/>
      <c r="AC101" s="250"/>
      <c r="AD101" s="250"/>
      <c r="AE101" s="250"/>
      <c r="AF101" s="250"/>
      <c r="AG101" s="250"/>
      <c r="AH101" s="250"/>
      <c r="AI101" s="250"/>
      <c r="AJ101" s="250"/>
      <c r="AK101" s="250"/>
      <c r="AL101" s="250"/>
      <c r="AM101" s="250"/>
      <c r="AN101" s="250"/>
      <c r="AO101" s="250"/>
      <c r="AP101" s="250"/>
      <c r="AQ101" s="250"/>
      <c r="AR101" s="250"/>
      <c r="AS101" s="250"/>
      <c r="AT101" s="250"/>
      <c r="AU101" s="250"/>
      <c r="AV101" s="250"/>
      <c r="AW101" s="250"/>
      <c r="AX101" s="250"/>
      <c r="AY101" s="250"/>
      <c r="AZ101" s="250"/>
      <c r="BA101" s="250"/>
      <c r="BB101" s="250"/>
      <c r="BC101" s="250"/>
      <c r="BD101" s="250"/>
      <c r="BE101" s="250"/>
      <c r="BF101" s="250"/>
      <c r="BG101" s="250"/>
      <c r="BH101" s="250"/>
      <c r="BI101" s="250"/>
      <c r="BJ101" s="250"/>
      <c r="BK101" s="250"/>
      <c r="BL101" s="250"/>
      <c r="BM101" s="250"/>
      <c r="BN101" s="250"/>
      <c r="BO101" s="250"/>
      <c r="BP101" s="250"/>
      <c r="BQ101" s="250"/>
      <c r="BR101" s="250"/>
      <c r="BS101" s="250"/>
      <c r="BT101" s="250"/>
      <c r="BU101" s="250"/>
      <c r="BV101" s="250"/>
      <c r="BW101" s="250"/>
      <c r="BX101" s="250"/>
      <c r="BY101" s="250"/>
      <c r="BZ101" s="250"/>
      <c r="CA101" s="250"/>
      <c r="CB101" s="250"/>
      <c r="CC101" s="250"/>
      <c r="CD101" s="250"/>
      <c r="CE101" s="250"/>
      <c r="CF101" s="250"/>
      <c r="CG101" s="250"/>
      <c r="CH101" s="250"/>
      <c r="CI101" s="250"/>
      <c r="CJ101" s="250"/>
      <c r="CK101" s="250"/>
      <c r="CL101" s="250"/>
      <c r="CM101" s="250"/>
      <c r="CN101" s="250"/>
      <c r="CO101" s="250"/>
      <c r="CP101" s="250"/>
      <c r="CQ101" s="250"/>
      <c r="CR101" s="250"/>
      <c r="CS101" s="250"/>
      <c r="CT101" s="250"/>
      <c r="CU101" s="250"/>
      <c r="CV101" s="250"/>
      <c r="CW101" s="250"/>
      <c r="CX101" s="250"/>
      <c r="CY101" s="250"/>
      <c r="CZ101" s="250"/>
      <c r="DA101" s="250"/>
      <c r="DB101" s="250"/>
      <c r="DC101" s="250"/>
      <c r="DD101" s="250"/>
      <c r="DE101" s="250"/>
      <c r="DF101" s="250"/>
      <c r="DG101" s="250"/>
      <c r="DH101" s="250"/>
      <c r="DI101" s="250"/>
      <c r="DJ101" s="250"/>
      <c r="DK101" s="250"/>
      <c r="DL101" s="250"/>
      <c r="DM101" s="250"/>
      <c r="DN101" s="250"/>
      <c r="DO101" s="250"/>
      <c r="DP101" s="250"/>
      <c r="DQ101" s="250"/>
      <c r="DR101" s="250"/>
      <c r="DS101" s="250"/>
      <c r="DT101" s="250"/>
      <c r="DU101" s="250"/>
      <c r="DV101" s="250"/>
      <c r="DW101" s="250"/>
      <c r="DX101" s="250"/>
      <c r="DY101" s="250"/>
      <c r="DZ101" s="250"/>
      <c r="EA101" s="250"/>
      <c r="EB101" s="250"/>
      <c r="EC101" s="250"/>
      <c r="ED101" s="250"/>
      <c r="EE101" s="250"/>
      <c r="EF101" s="250"/>
      <c r="EG101" s="250"/>
      <c r="EH101" s="250"/>
      <c r="EI101" s="250"/>
      <c r="EJ101" s="250"/>
      <c r="EK101" s="250"/>
      <c r="EL101" s="250"/>
      <c r="EM101" s="250"/>
      <c r="EN101" s="250"/>
      <c r="EO101" s="250"/>
      <c r="EP101" s="250"/>
      <c r="EQ101" s="250"/>
      <c r="ER101" s="250"/>
      <c r="ES101" s="250"/>
      <c r="ET101" s="250"/>
      <c r="EU101" s="250"/>
      <c r="EV101" s="250"/>
      <c r="EW101" s="250"/>
      <c r="EX101" s="250"/>
      <c r="EY101" s="250"/>
      <c r="EZ101" s="250"/>
      <c r="FA101" s="250"/>
      <c r="FB101" s="250"/>
      <c r="FC101" s="250"/>
      <c r="FD101" s="250"/>
      <c r="FE101" s="250"/>
      <c r="FF101" s="250"/>
      <c r="FG101" s="250"/>
      <c r="FH101" s="250"/>
      <c r="FI101" s="250"/>
      <c r="FJ101" s="250"/>
      <c r="FK101" s="250"/>
      <c r="FL101" s="250"/>
      <c r="FM101" s="250"/>
      <c r="FN101" s="250"/>
      <c r="FO101" s="250"/>
      <c r="FP101" s="250"/>
      <c r="FQ101" s="250"/>
      <c r="FR101" s="250"/>
      <c r="FS101" s="250"/>
      <c r="FT101" s="250"/>
      <c r="FU101" s="250"/>
      <c r="FV101" s="250"/>
      <c r="FW101" s="250"/>
      <c r="FX101" s="250"/>
      <c r="FY101" s="250"/>
      <c r="FZ101" s="250"/>
      <c r="GA101" s="250"/>
      <c r="GB101" s="250"/>
      <c r="GC101" s="250"/>
      <c r="GD101" s="250"/>
      <c r="GE101" s="250"/>
      <c r="GF101" s="250"/>
      <c r="GG101" s="250"/>
      <c r="GH101" s="250"/>
      <c r="GI101" s="250"/>
      <c r="GJ101" s="250"/>
      <c r="GK101" s="250"/>
      <c r="GL101" s="250"/>
      <c r="GM101" s="250"/>
      <c r="GN101" s="250"/>
      <c r="GO101" s="250"/>
      <c r="GP101" s="250"/>
      <c r="GQ101" s="250"/>
      <c r="GR101" s="250"/>
      <c r="GS101" s="250"/>
      <c r="GT101" s="250"/>
      <c r="GU101" s="250"/>
      <c r="GV101" s="250"/>
      <c r="GW101" s="250"/>
      <c r="GX101" s="250"/>
      <c r="GY101" s="250"/>
      <c r="GZ101" s="250"/>
      <c r="HA101" s="250"/>
      <c r="HB101" s="250"/>
      <c r="HC101" s="250"/>
      <c r="HD101" s="250"/>
      <c r="HE101" s="250"/>
      <c r="HF101" s="250"/>
      <c r="HG101" s="250"/>
      <c r="HH101" s="250"/>
      <c r="HI101" s="250"/>
      <c r="HJ101" s="250"/>
      <c r="HK101" s="250"/>
      <c r="HL101" s="250"/>
      <c r="HM101" s="250"/>
      <c r="HN101" s="250"/>
      <c r="HO101" s="250"/>
      <c r="HP101" s="250"/>
      <c r="HQ101" s="250"/>
      <c r="HR101" s="250"/>
      <c r="HS101" s="250"/>
      <c r="HT101" s="250"/>
      <c r="HU101" s="250"/>
      <c r="HV101" s="250"/>
      <c r="HW101" s="250"/>
      <c r="HX101" s="250"/>
      <c r="HY101" s="250"/>
      <c r="HZ101" s="250"/>
      <c r="IA101" s="250"/>
      <c r="IB101" s="250"/>
      <c r="IC101" s="250"/>
      <c r="ID101" s="250"/>
      <c r="IE101" s="250"/>
      <c r="IF101" s="250"/>
      <c r="IG101" s="250"/>
      <c r="IH101" s="250"/>
      <c r="II101" s="250"/>
      <c r="IJ101" s="250"/>
      <c r="IK101" s="250"/>
      <c r="IL101" s="250"/>
      <c r="IM101" s="250"/>
      <c r="IN101" s="250"/>
      <c r="IO101" s="250"/>
      <c r="IP101" s="250"/>
      <c r="IQ101" s="250"/>
      <c r="IR101" s="250"/>
    </row>
    <row r="102" s="93" customFormat="1" spans="1:252">
      <c r="A102" s="360" t="s">
        <v>2237</v>
      </c>
      <c r="B102" s="738" t="s">
        <v>4231</v>
      </c>
      <c r="C102" s="669">
        <f>SUMIF($J103:J$382,$A102,C103:C$382)</f>
        <v>314</v>
      </c>
      <c r="D102" s="669">
        <f ca="1">SUMIF($J103:K$382,$A102,D103:D$382)</f>
        <v>319</v>
      </c>
      <c r="E102" s="669">
        <f ca="1">SUMIF($J103:L$382,$A102,E103:E$382)</f>
        <v>257</v>
      </c>
      <c r="F102" s="669">
        <f ca="1">SUMIF($J103:M$382,$A102,F103:F$382)</f>
        <v>-57</v>
      </c>
      <c r="G102" s="739" t="str">
        <f ca="1" t="shared" si="12"/>
        <v>-18.2%</v>
      </c>
      <c r="H102" s="352" t="str">
        <f ca="1" t="shared" si="13"/>
        <v>80.6%</v>
      </c>
      <c r="I102" s="744" t="str">
        <f ca="1" t="shared" si="14"/>
        <v>是</v>
      </c>
      <c r="J102" s="747" t="str">
        <f>LEFT(A102,3)</f>
        <v>101</v>
      </c>
      <c r="K102" s="93" t="str">
        <f t="shared" si="15"/>
        <v>款</v>
      </c>
      <c r="L102" s="746">
        <v>1</v>
      </c>
      <c r="M102" s="718"/>
      <c r="N102" s="718"/>
      <c r="O102" s="718"/>
      <c r="P102" s="718"/>
      <c r="Q102" s="718"/>
      <c r="R102" s="718"/>
      <c r="S102" s="718"/>
      <c r="T102" s="718"/>
      <c r="U102" s="718"/>
      <c r="V102" s="718"/>
      <c r="W102" s="718"/>
      <c r="X102" s="718"/>
      <c r="Y102" s="718"/>
      <c r="Z102" s="718"/>
      <c r="AA102" s="718"/>
      <c r="AB102" s="718"/>
      <c r="AC102" s="718"/>
      <c r="AD102" s="718"/>
      <c r="AE102" s="718"/>
      <c r="AF102" s="718"/>
      <c r="AG102" s="718"/>
      <c r="AH102" s="718"/>
      <c r="AI102" s="718"/>
      <c r="AJ102" s="718"/>
      <c r="AK102" s="718"/>
      <c r="AL102" s="718"/>
      <c r="AM102" s="718"/>
      <c r="AN102" s="718"/>
      <c r="AO102" s="718"/>
      <c r="AP102" s="718"/>
      <c r="AQ102" s="718"/>
      <c r="AR102" s="718"/>
      <c r="AS102" s="718"/>
      <c r="AT102" s="718"/>
      <c r="AU102" s="718"/>
      <c r="AV102" s="718"/>
      <c r="AW102" s="718"/>
      <c r="AX102" s="718"/>
      <c r="AY102" s="718"/>
      <c r="AZ102" s="718"/>
      <c r="BA102" s="718"/>
      <c r="BB102" s="718"/>
      <c r="BC102" s="718"/>
      <c r="BD102" s="718"/>
      <c r="BE102" s="718"/>
      <c r="BF102" s="718"/>
      <c r="BG102" s="718"/>
      <c r="BH102" s="718"/>
      <c r="BI102" s="718"/>
      <c r="BJ102" s="718"/>
      <c r="BK102" s="718"/>
      <c r="BL102" s="718"/>
      <c r="BM102" s="718"/>
      <c r="BN102" s="718"/>
      <c r="BO102" s="718"/>
      <c r="BP102" s="718"/>
      <c r="BQ102" s="718"/>
      <c r="BR102" s="718"/>
      <c r="BS102" s="718"/>
      <c r="BT102" s="718"/>
      <c r="BU102" s="718"/>
      <c r="BV102" s="718"/>
      <c r="BW102" s="718"/>
      <c r="BX102" s="718"/>
      <c r="BY102" s="718"/>
      <c r="BZ102" s="718"/>
      <c r="CA102" s="718"/>
      <c r="CB102" s="718"/>
      <c r="CC102" s="718"/>
      <c r="CD102" s="718"/>
      <c r="CE102" s="718"/>
      <c r="CF102" s="718"/>
      <c r="CG102" s="718"/>
      <c r="CH102" s="718"/>
      <c r="CI102" s="718"/>
      <c r="CJ102" s="718"/>
      <c r="CK102" s="718"/>
      <c r="CL102" s="718"/>
      <c r="CM102" s="718"/>
      <c r="CN102" s="718"/>
      <c r="CO102" s="718"/>
      <c r="CP102" s="718"/>
      <c r="CQ102" s="718"/>
      <c r="CR102" s="718"/>
      <c r="CS102" s="718"/>
      <c r="CT102" s="718"/>
      <c r="CU102" s="718"/>
      <c r="CV102" s="718"/>
      <c r="CW102" s="718"/>
      <c r="CX102" s="718"/>
      <c r="CY102" s="718"/>
      <c r="CZ102" s="718"/>
      <c r="DA102" s="718"/>
      <c r="DB102" s="718"/>
      <c r="DC102" s="718"/>
      <c r="DD102" s="718"/>
      <c r="DE102" s="718"/>
      <c r="DF102" s="718"/>
      <c r="DG102" s="718"/>
      <c r="DH102" s="718"/>
      <c r="DI102" s="718"/>
      <c r="DJ102" s="718"/>
      <c r="DK102" s="718"/>
      <c r="DL102" s="718"/>
      <c r="DM102" s="718"/>
      <c r="DN102" s="718"/>
      <c r="DO102" s="718"/>
      <c r="DP102" s="718"/>
      <c r="DQ102" s="718"/>
      <c r="DR102" s="718"/>
      <c r="DS102" s="718"/>
      <c r="DT102" s="718"/>
      <c r="DU102" s="718"/>
      <c r="DV102" s="718"/>
      <c r="DW102" s="718"/>
      <c r="DX102" s="718"/>
      <c r="DY102" s="718"/>
      <c r="DZ102" s="718"/>
      <c r="EA102" s="718"/>
      <c r="EB102" s="718"/>
      <c r="EC102" s="718"/>
      <c r="ED102" s="718"/>
      <c r="EE102" s="718"/>
      <c r="EF102" s="718"/>
      <c r="EG102" s="718"/>
      <c r="EH102" s="718"/>
      <c r="EI102" s="718"/>
      <c r="EJ102" s="718"/>
      <c r="EK102" s="718"/>
      <c r="EL102" s="718"/>
      <c r="EM102" s="718"/>
      <c r="EN102" s="718"/>
      <c r="EO102" s="718"/>
      <c r="EP102" s="718"/>
      <c r="EQ102" s="718"/>
      <c r="ER102" s="718"/>
      <c r="ES102" s="718"/>
      <c r="ET102" s="718"/>
      <c r="EU102" s="718"/>
      <c r="EV102" s="718"/>
      <c r="EW102" s="718"/>
      <c r="EX102" s="718"/>
      <c r="EY102" s="718"/>
      <c r="EZ102" s="718"/>
      <c r="FA102" s="718"/>
      <c r="FB102" s="718"/>
      <c r="FC102" s="718"/>
      <c r="FD102" s="718"/>
      <c r="FE102" s="718"/>
      <c r="FF102" s="718"/>
      <c r="FG102" s="718"/>
      <c r="FH102" s="718"/>
      <c r="FI102" s="718"/>
      <c r="FJ102" s="718"/>
      <c r="FK102" s="718"/>
      <c r="FL102" s="718"/>
      <c r="FM102" s="718"/>
      <c r="FN102" s="718"/>
      <c r="FO102" s="718"/>
      <c r="FP102" s="718"/>
      <c r="FQ102" s="718"/>
      <c r="FR102" s="718"/>
      <c r="FS102" s="718"/>
      <c r="FT102" s="718"/>
      <c r="FU102" s="718"/>
      <c r="FV102" s="718"/>
      <c r="FW102" s="718"/>
      <c r="FX102" s="718"/>
      <c r="FY102" s="718"/>
      <c r="FZ102" s="718"/>
      <c r="GA102" s="718"/>
      <c r="GB102" s="718"/>
      <c r="GC102" s="718"/>
      <c r="GD102" s="718"/>
      <c r="GE102" s="718"/>
      <c r="GF102" s="718"/>
      <c r="GG102" s="718"/>
      <c r="GH102" s="718"/>
      <c r="GI102" s="718"/>
      <c r="GJ102" s="718"/>
      <c r="GK102" s="718"/>
      <c r="GL102" s="718"/>
      <c r="GM102" s="718"/>
      <c r="GN102" s="718"/>
      <c r="GO102" s="718"/>
      <c r="GP102" s="718"/>
      <c r="GQ102" s="718"/>
      <c r="GR102" s="718"/>
      <c r="GS102" s="718"/>
      <c r="GT102" s="718"/>
      <c r="GU102" s="718"/>
      <c r="GV102" s="718"/>
      <c r="GW102" s="718"/>
      <c r="GX102" s="718"/>
      <c r="GY102" s="718"/>
      <c r="GZ102" s="718"/>
      <c r="HA102" s="718"/>
      <c r="HB102" s="718"/>
      <c r="HC102" s="718"/>
      <c r="HD102" s="718"/>
      <c r="HE102" s="718"/>
      <c r="HF102" s="718"/>
      <c r="HG102" s="718"/>
      <c r="HH102" s="718"/>
      <c r="HI102" s="718"/>
      <c r="HJ102" s="718"/>
      <c r="HK102" s="718"/>
      <c r="HL102" s="718"/>
      <c r="HM102" s="718"/>
      <c r="HN102" s="718"/>
      <c r="HO102" s="718"/>
      <c r="HP102" s="718"/>
      <c r="HQ102" s="718"/>
      <c r="HR102" s="718"/>
      <c r="HS102" s="718"/>
      <c r="HT102" s="718"/>
      <c r="HU102" s="718"/>
      <c r="HV102" s="718"/>
      <c r="HW102" s="718"/>
      <c r="HX102" s="718"/>
      <c r="HY102" s="718"/>
      <c r="HZ102" s="718"/>
      <c r="IA102" s="718"/>
      <c r="IB102" s="718"/>
      <c r="IC102" s="718"/>
      <c r="ID102" s="718"/>
      <c r="IE102" s="718"/>
      <c r="IF102" s="718"/>
      <c r="IG102" s="718"/>
      <c r="IH102" s="718"/>
      <c r="II102" s="718"/>
      <c r="IJ102" s="718"/>
      <c r="IK102" s="718"/>
      <c r="IL102" s="718"/>
      <c r="IM102" s="718"/>
      <c r="IN102" s="718"/>
      <c r="IO102" s="718"/>
      <c r="IP102" s="718"/>
      <c r="IQ102" s="718"/>
      <c r="IR102" s="718"/>
    </row>
    <row r="103" s="137" customFormat="1" ht="15.75" hidden="1" spans="1:252">
      <c r="A103" s="353" t="s">
        <v>4232</v>
      </c>
      <c r="B103" s="307" t="s">
        <v>190</v>
      </c>
      <c r="C103" s="671">
        <f>SUMIF('2023.12'!$A$6:$A$567,A103,'2023.12'!$C$6:$C$567)</f>
        <v>367</v>
      </c>
      <c r="D103" s="671">
        <v>389</v>
      </c>
      <c r="E103" s="671">
        <f>SUMIF('2024.12'!$A$6:$A$876,A103,'2024.12'!$D$6:$D$876)</f>
        <v>325</v>
      </c>
      <c r="F103" s="671">
        <f t="shared" ref="F103:F106" si="16">E103-C103</f>
        <v>-42</v>
      </c>
      <c r="G103" s="365" t="str">
        <f t="shared" si="12"/>
        <v>-11.4%</v>
      </c>
      <c r="H103" s="365" t="str">
        <f t="shared" si="13"/>
        <v>83.5%</v>
      </c>
      <c r="I103" s="554" t="s">
        <v>4097</v>
      </c>
      <c r="J103" s="748" t="str">
        <f t="shared" ref="J103:J106" si="17">LEFT(A103,5)</f>
        <v>10106</v>
      </c>
      <c r="K103" s="93" t="str">
        <f t="shared" si="15"/>
        <v>项</v>
      </c>
      <c r="L103" s="93">
        <v>1</v>
      </c>
      <c r="M103" s="751"/>
      <c r="N103" s="751"/>
      <c r="O103" s="751"/>
      <c r="P103" s="751"/>
      <c r="Q103" s="751"/>
      <c r="R103" s="751"/>
      <c r="S103" s="751"/>
      <c r="T103" s="751"/>
      <c r="U103" s="751"/>
      <c r="V103" s="751"/>
      <c r="W103" s="751"/>
      <c r="X103" s="751"/>
      <c r="Y103" s="751"/>
      <c r="Z103" s="751"/>
      <c r="AA103" s="751"/>
      <c r="AB103" s="751"/>
      <c r="AC103" s="751"/>
      <c r="AD103" s="751"/>
      <c r="AE103" s="751"/>
      <c r="AF103" s="751"/>
      <c r="AG103" s="751"/>
      <c r="AH103" s="751"/>
      <c r="AI103" s="751"/>
      <c r="AJ103" s="751"/>
      <c r="AK103" s="751"/>
      <c r="AL103" s="751"/>
      <c r="AM103" s="751"/>
      <c r="AN103" s="751"/>
      <c r="AO103" s="751"/>
      <c r="AP103" s="751"/>
      <c r="AQ103" s="751"/>
      <c r="AR103" s="751"/>
      <c r="AS103" s="751"/>
      <c r="AT103" s="751"/>
      <c r="AU103" s="751"/>
      <c r="AV103" s="751"/>
      <c r="AW103" s="751"/>
      <c r="AX103" s="751"/>
      <c r="AY103" s="751"/>
      <c r="AZ103" s="751"/>
      <c r="BA103" s="751"/>
      <c r="BB103" s="751"/>
      <c r="BC103" s="751"/>
      <c r="BD103" s="751"/>
      <c r="BE103" s="751"/>
      <c r="BF103" s="751"/>
      <c r="BG103" s="751"/>
      <c r="BH103" s="751"/>
      <c r="BI103" s="751"/>
      <c r="BJ103" s="751"/>
      <c r="BK103" s="751"/>
      <c r="BL103" s="751"/>
      <c r="BM103" s="751"/>
      <c r="BN103" s="751"/>
      <c r="BO103" s="751"/>
      <c r="BP103" s="751"/>
      <c r="BQ103" s="751"/>
      <c r="BR103" s="751"/>
      <c r="BS103" s="751"/>
      <c r="BT103" s="751"/>
      <c r="BU103" s="751"/>
      <c r="BV103" s="751"/>
      <c r="BW103" s="751"/>
      <c r="BX103" s="751"/>
      <c r="BY103" s="751"/>
      <c r="BZ103" s="751"/>
      <c r="CA103" s="751"/>
      <c r="CB103" s="751"/>
      <c r="CC103" s="751"/>
      <c r="CD103" s="751"/>
      <c r="CE103" s="751"/>
      <c r="CF103" s="751"/>
      <c r="CG103" s="751"/>
      <c r="CH103" s="751"/>
      <c r="CI103" s="751"/>
      <c r="CJ103" s="751"/>
      <c r="CK103" s="751"/>
      <c r="CL103" s="751"/>
      <c r="CM103" s="751"/>
      <c r="CN103" s="751"/>
      <c r="CO103" s="751"/>
      <c r="CP103" s="751"/>
      <c r="CQ103" s="751"/>
      <c r="CR103" s="751"/>
      <c r="CS103" s="751"/>
      <c r="CT103" s="751"/>
      <c r="CU103" s="751"/>
      <c r="CV103" s="751"/>
      <c r="CW103" s="751"/>
      <c r="CX103" s="751"/>
      <c r="CY103" s="751"/>
      <c r="CZ103" s="751"/>
      <c r="DA103" s="751"/>
      <c r="DB103" s="751"/>
      <c r="DC103" s="751"/>
      <c r="DD103" s="751"/>
      <c r="DE103" s="751"/>
      <c r="DF103" s="751"/>
      <c r="DG103" s="751"/>
      <c r="DH103" s="751"/>
      <c r="DI103" s="751"/>
      <c r="DJ103" s="751"/>
      <c r="DK103" s="751"/>
      <c r="DL103" s="751"/>
      <c r="DM103" s="751"/>
      <c r="DN103" s="751"/>
      <c r="DO103" s="751"/>
      <c r="DP103" s="751"/>
      <c r="DQ103" s="751"/>
      <c r="DR103" s="751"/>
      <c r="DS103" s="751"/>
      <c r="DT103" s="751"/>
      <c r="DU103" s="751"/>
      <c r="DV103" s="751"/>
      <c r="DW103" s="751"/>
      <c r="DX103" s="751"/>
      <c r="DY103" s="751"/>
      <c r="DZ103" s="751"/>
      <c r="EA103" s="751"/>
      <c r="EB103" s="751"/>
      <c r="EC103" s="751"/>
      <c r="ED103" s="751"/>
      <c r="EE103" s="751"/>
      <c r="EF103" s="751"/>
      <c r="EG103" s="751"/>
      <c r="EH103" s="751"/>
      <c r="EI103" s="751"/>
      <c r="EJ103" s="751"/>
      <c r="EK103" s="751"/>
      <c r="EL103" s="751"/>
      <c r="EM103" s="751"/>
      <c r="EN103" s="751"/>
      <c r="EO103" s="751"/>
      <c r="EP103" s="751"/>
      <c r="EQ103" s="751"/>
      <c r="ER103" s="751"/>
      <c r="ES103" s="751"/>
      <c r="ET103" s="751"/>
      <c r="EU103" s="751"/>
      <c r="EV103" s="751"/>
      <c r="EW103" s="751"/>
      <c r="EX103" s="751"/>
      <c r="EY103" s="751"/>
      <c r="EZ103" s="751"/>
      <c r="FA103" s="751"/>
      <c r="FB103" s="751"/>
      <c r="FC103" s="751"/>
      <c r="FD103" s="751"/>
      <c r="FE103" s="751"/>
      <c r="FF103" s="751"/>
      <c r="FG103" s="751"/>
      <c r="FH103" s="751"/>
      <c r="FI103" s="751"/>
      <c r="FJ103" s="751"/>
      <c r="FK103" s="751"/>
      <c r="FL103" s="751"/>
      <c r="FM103" s="751"/>
      <c r="FN103" s="751"/>
      <c r="FO103" s="751"/>
      <c r="FP103" s="751"/>
      <c r="FQ103" s="751"/>
      <c r="FR103" s="751"/>
      <c r="FS103" s="751"/>
      <c r="FT103" s="751"/>
      <c r="FU103" s="751"/>
      <c r="FV103" s="751"/>
      <c r="FW103" s="751"/>
      <c r="FX103" s="751"/>
      <c r="FY103" s="751"/>
      <c r="FZ103" s="751"/>
      <c r="GA103" s="751"/>
      <c r="GB103" s="751"/>
      <c r="GC103" s="751"/>
      <c r="GD103" s="751"/>
      <c r="GE103" s="751"/>
      <c r="GF103" s="751"/>
      <c r="GG103" s="751"/>
      <c r="GH103" s="751"/>
      <c r="GI103" s="751"/>
      <c r="GJ103" s="751"/>
      <c r="GK103" s="751"/>
      <c r="GL103" s="751"/>
      <c r="GM103" s="751"/>
      <c r="GN103" s="751"/>
      <c r="GO103" s="751"/>
      <c r="GP103" s="751"/>
      <c r="GQ103" s="751"/>
      <c r="GR103" s="751"/>
      <c r="GS103" s="751"/>
      <c r="GT103" s="751"/>
      <c r="GU103" s="751"/>
      <c r="GV103" s="751"/>
      <c r="GW103" s="751"/>
      <c r="GX103" s="751"/>
      <c r="GY103" s="751"/>
      <c r="GZ103" s="751"/>
      <c r="HA103" s="751"/>
      <c r="HB103" s="751"/>
      <c r="HC103" s="751"/>
      <c r="HD103" s="751"/>
      <c r="HE103" s="751"/>
      <c r="HF103" s="751"/>
      <c r="HG103" s="751"/>
      <c r="HH103" s="751"/>
      <c r="HI103" s="751"/>
      <c r="HJ103" s="751"/>
      <c r="HK103" s="751"/>
      <c r="HL103" s="751"/>
      <c r="HM103" s="751"/>
      <c r="HN103" s="751"/>
      <c r="HO103" s="751"/>
      <c r="HP103" s="751"/>
      <c r="HQ103" s="751"/>
      <c r="HR103" s="751"/>
      <c r="HS103" s="751"/>
      <c r="HT103" s="751"/>
      <c r="HU103" s="751"/>
      <c r="HV103" s="751"/>
      <c r="HW103" s="751"/>
      <c r="HX103" s="751"/>
      <c r="HY103" s="751"/>
      <c r="HZ103" s="751"/>
      <c r="IA103" s="751"/>
      <c r="IB103" s="751"/>
      <c r="IC103" s="751"/>
      <c r="ID103" s="751"/>
      <c r="IE103" s="751"/>
      <c r="IF103" s="751"/>
      <c r="IG103" s="751"/>
      <c r="IH103" s="751"/>
      <c r="II103" s="751"/>
      <c r="IJ103" s="751"/>
      <c r="IK103" s="751"/>
      <c r="IL103" s="751"/>
      <c r="IM103" s="751"/>
      <c r="IN103" s="751"/>
      <c r="IO103" s="751"/>
      <c r="IP103" s="751"/>
      <c r="IQ103" s="751"/>
      <c r="IR103" s="751"/>
    </row>
    <row r="104" s="137" customFormat="1" ht="31.5" hidden="1" spans="1:252">
      <c r="A104" s="353" t="s">
        <v>4233</v>
      </c>
      <c r="B104" s="307" t="s">
        <v>196</v>
      </c>
      <c r="C104" s="671">
        <f>SUMIF('2023.12'!$A$6:$A$567,A104,'2023.12'!$C$6:$C$567)</f>
        <v>-52</v>
      </c>
      <c r="D104" s="671">
        <v>-63</v>
      </c>
      <c r="E104" s="671">
        <f>SUMIF('2024.12'!$A$6:$A$876,A104,'2024.12'!$D$6:$D$876)</f>
        <v>-66</v>
      </c>
      <c r="F104" s="671">
        <f t="shared" si="16"/>
        <v>-14</v>
      </c>
      <c r="G104" s="365" t="str">
        <f t="shared" si="12"/>
        <v>26.9%</v>
      </c>
      <c r="H104" s="365" t="str">
        <f t="shared" si="13"/>
        <v>104.8%</v>
      </c>
      <c r="I104" s="554" t="s">
        <v>4097</v>
      </c>
      <c r="J104" s="748" t="str">
        <f t="shared" si="17"/>
        <v>10106</v>
      </c>
      <c r="K104" s="93" t="str">
        <f t="shared" si="15"/>
        <v>项</v>
      </c>
      <c r="L104" s="93">
        <v>1</v>
      </c>
      <c r="M104" s="751"/>
      <c r="N104" s="751"/>
      <c r="O104" s="751"/>
      <c r="P104" s="751"/>
      <c r="Q104" s="751"/>
      <c r="R104" s="751"/>
      <c r="S104" s="751"/>
      <c r="T104" s="751"/>
      <c r="U104" s="751"/>
      <c r="V104" s="751"/>
      <c r="W104" s="751"/>
      <c r="X104" s="751"/>
      <c r="Y104" s="751"/>
      <c r="Z104" s="751"/>
      <c r="AA104" s="751"/>
      <c r="AB104" s="751"/>
      <c r="AC104" s="751"/>
      <c r="AD104" s="751"/>
      <c r="AE104" s="751"/>
      <c r="AF104" s="751"/>
      <c r="AG104" s="751"/>
      <c r="AH104" s="751"/>
      <c r="AI104" s="751"/>
      <c r="AJ104" s="751"/>
      <c r="AK104" s="751"/>
      <c r="AL104" s="751"/>
      <c r="AM104" s="751"/>
      <c r="AN104" s="751"/>
      <c r="AO104" s="751"/>
      <c r="AP104" s="751"/>
      <c r="AQ104" s="751"/>
      <c r="AR104" s="751"/>
      <c r="AS104" s="751"/>
      <c r="AT104" s="751"/>
      <c r="AU104" s="751"/>
      <c r="AV104" s="751"/>
      <c r="AW104" s="751"/>
      <c r="AX104" s="751"/>
      <c r="AY104" s="751"/>
      <c r="AZ104" s="751"/>
      <c r="BA104" s="751"/>
      <c r="BB104" s="751"/>
      <c r="BC104" s="751"/>
      <c r="BD104" s="751"/>
      <c r="BE104" s="751"/>
      <c r="BF104" s="751"/>
      <c r="BG104" s="751"/>
      <c r="BH104" s="751"/>
      <c r="BI104" s="751"/>
      <c r="BJ104" s="751"/>
      <c r="BK104" s="751"/>
      <c r="BL104" s="751"/>
      <c r="BM104" s="751"/>
      <c r="BN104" s="751"/>
      <c r="BO104" s="751"/>
      <c r="BP104" s="751"/>
      <c r="BQ104" s="751"/>
      <c r="BR104" s="751"/>
      <c r="BS104" s="751"/>
      <c r="BT104" s="751"/>
      <c r="BU104" s="751"/>
      <c r="BV104" s="751"/>
      <c r="BW104" s="751"/>
      <c r="BX104" s="751"/>
      <c r="BY104" s="751"/>
      <c r="BZ104" s="751"/>
      <c r="CA104" s="751"/>
      <c r="CB104" s="751"/>
      <c r="CC104" s="751"/>
      <c r="CD104" s="751"/>
      <c r="CE104" s="751"/>
      <c r="CF104" s="751"/>
      <c r="CG104" s="751"/>
      <c r="CH104" s="751"/>
      <c r="CI104" s="751"/>
      <c r="CJ104" s="751"/>
      <c r="CK104" s="751"/>
      <c r="CL104" s="751"/>
      <c r="CM104" s="751"/>
      <c r="CN104" s="751"/>
      <c r="CO104" s="751"/>
      <c r="CP104" s="751"/>
      <c r="CQ104" s="751"/>
      <c r="CR104" s="751"/>
      <c r="CS104" s="751"/>
      <c r="CT104" s="751"/>
      <c r="CU104" s="751"/>
      <c r="CV104" s="751"/>
      <c r="CW104" s="751"/>
      <c r="CX104" s="751"/>
      <c r="CY104" s="751"/>
      <c r="CZ104" s="751"/>
      <c r="DA104" s="751"/>
      <c r="DB104" s="751"/>
      <c r="DC104" s="751"/>
      <c r="DD104" s="751"/>
      <c r="DE104" s="751"/>
      <c r="DF104" s="751"/>
      <c r="DG104" s="751"/>
      <c r="DH104" s="751"/>
      <c r="DI104" s="751"/>
      <c r="DJ104" s="751"/>
      <c r="DK104" s="751"/>
      <c r="DL104" s="751"/>
      <c r="DM104" s="751"/>
      <c r="DN104" s="751"/>
      <c r="DO104" s="751"/>
      <c r="DP104" s="751"/>
      <c r="DQ104" s="751"/>
      <c r="DR104" s="751"/>
      <c r="DS104" s="751"/>
      <c r="DT104" s="751"/>
      <c r="DU104" s="751"/>
      <c r="DV104" s="751"/>
      <c r="DW104" s="751"/>
      <c r="DX104" s="751"/>
      <c r="DY104" s="751"/>
      <c r="DZ104" s="751"/>
      <c r="EA104" s="751"/>
      <c r="EB104" s="751"/>
      <c r="EC104" s="751"/>
      <c r="ED104" s="751"/>
      <c r="EE104" s="751"/>
      <c r="EF104" s="751"/>
      <c r="EG104" s="751"/>
      <c r="EH104" s="751"/>
      <c r="EI104" s="751"/>
      <c r="EJ104" s="751"/>
      <c r="EK104" s="751"/>
      <c r="EL104" s="751"/>
      <c r="EM104" s="751"/>
      <c r="EN104" s="751"/>
      <c r="EO104" s="751"/>
      <c r="EP104" s="751"/>
      <c r="EQ104" s="751"/>
      <c r="ER104" s="751"/>
      <c r="ES104" s="751"/>
      <c r="ET104" s="751"/>
      <c r="EU104" s="751"/>
      <c r="EV104" s="751"/>
      <c r="EW104" s="751"/>
      <c r="EX104" s="751"/>
      <c r="EY104" s="751"/>
      <c r="EZ104" s="751"/>
      <c r="FA104" s="751"/>
      <c r="FB104" s="751"/>
      <c r="FC104" s="751"/>
      <c r="FD104" s="751"/>
      <c r="FE104" s="751"/>
      <c r="FF104" s="751"/>
      <c r="FG104" s="751"/>
      <c r="FH104" s="751"/>
      <c r="FI104" s="751"/>
      <c r="FJ104" s="751"/>
      <c r="FK104" s="751"/>
      <c r="FL104" s="751"/>
      <c r="FM104" s="751"/>
      <c r="FN104" s="751"/>
      <c r="FO104" s="751"/>
      <c r="FP104" s="751"/>
      <c r="FQ104" s="751"/>
      <c r="FR104" s="751"/>
      <c r="FS104" s="751"/>
      <c r="FT104" s="751"/>
      <c r="FU104" s="751"/>
      <c r="FV104" s="751"/>
      <c r="FW104" s="751"/>
      <c r="FX104" s="751"/>
      <c r="FY104" s="751"/>
      <c r="FZ104" s="751"/>
      <c r="GA104" s="751"/>
      <c r="GB104" s="751"/>
      <c r="GC104" s="751"/>
      <c r="GD104" s="751"/>
      <c r="GE104" s="751"/>
      <c r="GF104" s="751"/>
      <c r="GG104" s="751"/>
      <c r="GH104" s="751"/>
      <c r="GI104" s="751"/>
      <c r="GJ104" s="751"/>
      <c r="GK104" s="751"/>
      <c r="GL104" s="751"/>
      <c r="GM104" s="751"/>
      <c r="GN104" s="751"/>
      <c r="GO104" s="751"/>
      <c r="GP104" s="751"/>
      <c r="GQ104" s="751"/>
      <c r="GR104" s="751"/>
      <c r="GS104" s="751"/>
      <c r="GT104" s="751"/>
      <c r="GU104" s="751"/>
      <c r="GV104" s="751"/>
      <c r="GW104" s="751"/>
      <c r="GX104" s="751"/>
      <c r="GY104" s="751"/>
      <c r="GZ104" s="751"/>
      <c r="HA104" s="751"/>
      <c r="HB104" s="751"/>
      <c r="HC104" s="751"/>
      <c r="HD104" s="751"/>
      <c r="HE104" s="751"/>
      <c r="HF104" s="751"/>
      <c r="HG104" s="751"/>
      <c r="HH104" s="751"/>
      <c r="HI104" s="751"/>
      <c r="HJ104" s="751"/>
      <c r="HK104" s="751"/>
      <c r="HL104" s="751"/>
      <c r="HM104" s="751"/>
      <c r="HN104" s="751"/>
      <c r="HO104" s="751"/>
      <c r="HP104" s="751"/>
      <c r="HQ104" s="751"/>
      <c r="HR104" s="751"/>
      <c r="HS104" s="751"/>
      <c r="HT104" s="751"/>
      <c r="HU104" s="751"/>
      <c r="HV104" s="751"/>
      <c r="HW104" s="751"/>
      <c r="HX104" s="751"/>
      <c r="HY104" s="751"/>
      <c r="HZ104" s="751"/>
      <c r="IA104" s="751"/>
      <c r="IB104" s="751"/>
      <c r="IC104" s="751"/>
      <c r="ID104" s="751"/>
      <c r="IE104" s="751"/>
      <c r="IF104" s="751"/>
      <c r="IG104" s="751"/>
      <c r="IH104" s="751"/>
      <c r="II104" s="751"/>
      <c r="IJ104" s="751"/>
      <c r="IK104" s="751"/>
      <c r="IL104" s="751"/>
      <c r="IM104" s="751"/>
      <c r="IN104" s="751"/>
      <c r="IO104" s="751"/>
      <c r="IP104" s="751"/>
      <c r="IQ104" s="751"/>
      <c r="IR104" s="751"/>
    </row>
    <row r="105" s="137" customFormat="1" ht="31.5" hidden="1" spans="1:252">
      <c r="A105" s="353" t="s">
        <v>4234</v>
      </c>
      <c r="B105" s="307" t="s">
        <v>197</v>
      </c>
      <c r="C105" s="671">
        <f>SUMIF('2023.12'!$A$6:$A$567,A105,'2023.12'!$C$6:$C$567)</f>
        <v>-6</v>
      </c>
      <c r="D105" s="671">
        <v>-10</v>
      </c>
      <c r="E105" s="671">
        <f>SUMIF('2024.12'!$A$6:$A$876,A105,'2024.12'!$D$6:$D$876)</f>
        <v>-5</v>
      </c>
      <c r="F105" s="671">
        <f t="shared" si="16"/>
        <v>1</v>
      </c>
      <c r="G105" s="365" t="str">
        <f t="shared" si="12"/>
        <v>-16.7%</v>
      </c>
      <c r="H105" s="365" t="str">
        <f t="shared" si="13"/>
        <v>50.0%</v>
      </c>
      <c r="I105" s="554" t="s">
        <v>4097</v>
      </c>
      <c r="J105" s="748" t="str">
        <f t="shared" si="17"/>
        <v>10106</v>
      </c>
      <c r="K105" s="93" t="str">
        <f t="shared" si="15"/>
        <v>项</v>
      </c>
      <c r="L105" s="93">
        <v>1</v>
      </c>
      <c r="M105" s="751"/>
      <c r="N105" s="751"/>
      <c r="O105" s="751"/>
      <c r="P105" s="751"/>
      <c r="Q105" s="751"/>
      <c r="R105" s="751"/>
      <c r="S105" s="751"/>
      <c r="T105" s="751"/>
      <c r="U105" s="751"/>
      <c r="V105" s="751"/>
      <c r="W105" s="751"/>
      <c r="X105" s="751"/>
      <c r="Y105" s="751"/>
      <c r="Z105" s="751"/>
      <c r="AA105" s="751"/>
      <c r="AB105" s="751"/>
      <c r="AC105" s="751"/>
      <c r="AD105" s="751"/>
      <c r="AE105" s="751"/>
      <c r="AF105" s="751"/>
      <c r="AG105" s="751"/>
      <c r="AH105" s="751"/>
      <c r="AI105" s="751"/>
      <c r="AJ105" s="751"/>
      <c r="AK105" s="751"/>
      <c r="AL105" s="751"/>
      <c r="AM105" s="751"/>
      <c r="AN105" s="751"/>
      <c r="AO105" s="751"/>
      <c r="AP105" s="751"/>
      <c r="AQ105" s="751"/>
      <c r="AR105" s="751"/>
      <c r="AS105" s="751"/>
      <c r="AT105" s="751"/>
      <c r="AU105" s="751"/>
      <c r="AV105" s="751"/>
      <c r="AW105" s="751"/>
      <c r="AX105" s="751"/>
      <c r="AY105" s="751"/>
      <c r="AZ105" s="751"/>
      <c r="BA105" s="751"/>
      <c r="BB105" s="751"/>
      <c r="BC105" s="751"/>
      <c r="BD105" s="751"/>
      <c r="BE105" s="751"/>
      <c r="BF105" s="751"/>
      <c r="BG105" s="751"/>
      <c r="BH105" s="751"/>
      <c r="BI105" s="751"/>
      <c r="BJ105" s="751"/>
      <c r="BK105" s="751"/>
      <c r="BL105" s="751"/>
      <c r="BM105" s="751"/>
      <c r="BN105" s="751"/>
      <c r="BO105" s="751"/>
      <c r="BP105" s="751"/>
      <c r="BQ105" s="751"/>
      <c r="BR105" s="751"/>
      <c r="BS105" s="751"/>
      <c r="BT105" s="751"/>
      <c r="BU105" s="751"/>
      <c r="BV105" s="751"/>
      <c r="BW105" s="751"/>
      <c r="BX105" s="751"/>
      <c r="BY105" s="751"/>
      <c r="BZ105" s="751"/>
      <c r="CA105" s="751"/>
      <c r="CB105" s="751"/>
      <c r="CC105" s="751"/>
      <c r="CD105" s="751"/>
      <c r="CE105" s="751"/>
      <c r="CF105" s="751"/>
      <c r="CG105" s="751"/>
      <c r="CH105" s="751"/>
      <c r="CI105" s="751"/>
      <c r="CJ105" s="751"/>
      <c r="CK105" s="751"/>
      <c r="CL105" s="751"/>
      <c r="CM105" s="751"/>
      <c r="CN105" s="751"/>
      <c r="CO105" s="751"/>
      <c r="CP105" s="751"/>
      <c r="CQ105" s="751"/>
      <c r="CR105" s="751"/>
      <c r="CS105" s="751"/>
      <c r="CT105" s="751"/>
      <c r="CU105" s="751"/>
      <c r="CV105" s="751"/>
      <c r="CW105" s="751"/>
      <c r="CX105" s="751"/>
      <c r="CY105" s="751"/>
      <c r="CZ105" s="751"/>
      <c r="DA105" s="751"/>
      <c r="DB105" s="751"/>
      <c r="DC105" s="751"/>
      <c r="DD105" s="751"/>
      <c r="DE105" s="751"/>
      <c r="DF105" s="751"/>
      <c r="DG105" s="751"/>
      <c r="DH105" s="751"/>
      <c r="DI105" s="751"/>
      <c r="DJ105" s="751"/>
      <c r="DK105" s="751"/>
      <c r="DL105" s="751"/>
      <c r="DM105" s="751"/>
      <c r="DN105" s="751"/>
      <c r="DO105" s="751"/>
      <c r="DP105" s="751"/>
      <c r="DQ105" s="751"/>
      <c r="DR105" s="751"/>
      <c r="DS105" s="751"/>
      <c r="DT105" s="751"/>
      <c r="DU105" s="751"/>
      <c r="DV105" s="751"/>
      <c r="DW105" s="751"/>
      <c r="DX105" s="751"/>
      <c r="DY105" s="751"/>
      <c r="DZ105" s="751"/>
      <c r="EA105" s="751"/>
      <c r="EB105" s="751"/>
      <c r="EC105" s="751"/>
      <c r="ED105" s="751"/>
      <c r="EE105" s="751"/>
      <c r="EF105" s="751"/>
      <c r="EG105" s="751"/>
      <c r="EH105" s="751"/>
      <c r="EI105" s="751"/>
      <c r="EJ105" s="751"/>
      <c r="EK105" s="751"/>
      <c r="EL105" s="751"/>
      <c r="EM105" s="751"/>
      <c r="EN105" s="751"/>
      <c r="EO105" s="751"/>
      <c r="EP105" s="751"/>
      <c r="EQ105" s="751"/>
      <c r="ER105" s="751"/>
      <c r="ES105" s="751"/>
      <c r="ET105" s="751"/>
      <c r="EU105" s="751"/>
      <c r="EV105" s="751"/>
      <c r="EW105" s="751"/>
      <c r="EX105" s="751"/>
      <c r="EY105" s="751"/>
      <c r="EZ105" s="751"/>
      <c r="FA105" s="751"/>
      <c r="FB105" s="751"/>
      <c r="FC105" s="751"/>
      <c r="FD105" s="751"/>
      <c r="FE105" s="751"/>
      <c r="FF105" s="751"/>
      <c r="FG105" s="751"/>
      <c r="FH105" s="751"/>
      <c r="FI105" s="751"/>
      <c r="FJ105" s="751"/>
      <c r="FK105" s="751"/>
      <c r="FL105" s="751"/>
      <c r="FM105" s="751"/>
      <c r="FN105" s="751"/>
      <c r="FO105" s="751"/>
      <c r="FP105" s="751"/>
      <c r="FQ105" s="751"/>
      <c r="FR105" s="751"/>
      <c r="FS105" s="751"/>
      <c r="FT105" s="751"/>
      <c r="FU105" s="751"/>
      <c r="FV105" s="751"/>
      <c r="FW105" s="751"/>
      <c r="FX105" s="751"/>
      <c r="FY105" s="751"/>
      <c r="FZ105" s="751"/>
      <c r="GA105" s="751"/>
      <c r="GB105" s="751"/>
      <c r="GC105" s="751"/>
      <c r="GD105" s="751"/>
      <c r="GE105" s="751"/>
      <c r="GF105" s="751"/>
      <c r="GG105" s="751"/>
      <c r="GH105" s="751"/>
      <c r="GI105" s="751"/>
      <c r="GJ105" s="751"/>
      <c r="GK105" s="751"/>
      <c r="GL105" s="751"/>
      <c r="GM105" s="751"/>
      <c r="GN105" s="751"/>
      <c r="GO105" s="751"/>
      <c r="GP105" s="751"/>
      <c r="GQ105" s="751"/>
      <c r="GR105" s="751"/>
      <c r="GS105" s="751"/>
      <c r="GT105" s="751"/>
      <c r="GU105" s="751"/>
      <c r="GV105" s="751"/>
      <c r="GW105" s="751"/>
      <c r="GX105" s="751"/>
      <c r="GY105" s="751"/>
      <c r="GZ105" s="751"/>
      <c r="HA105" s="751"/>
      <c r="HB105" s="751"/>
      <c r="HC105" s="751"/>
      <c r="HD105" s="751"/>
      <c r="HE105" s="751"/>
      <c r="HF105" s="751"/>
      <c r="HG105" s="751"/>
      <c r="HH105" s="751"/>
      <c r="HI105" s="751"/>
      <c r="HJ105" s="751"/>
      <c r="HK105" s="751"/>
      <c r="HL105" s="751"/>
      <c r="HM105" s="751"/>
      <c r="HN105" s="751"/>
      <c r="HO105" s="751"/>
      <c r="HP105" s="751"/>
      <c r="HQ105" s="751"/>
      <c r="HR105" s="751"/>
      <c r="HS105" s="751"/>
      <c r="HT105" s="751"/>
      <c r="HU105" s="751"/>
      <c r="HV105" s="751"/>
      <c r="HW105" s="751"/>
      <c r="HX105" s="751"/>
      <c r="HY105" s="751"/>
      <c r="HZ105" s="751"/>
      <c r="IA105" s="751"/>
      <c r="IB105" s="751"/>
      <c r="IC105" s="751"/>
      <c r="ID105" s="751"/>
      <c r="IE105" s="751"/>
      <c r="IF105" s="751"/>
      <c r="IG105" s="751"/>
      <c r="IH105" s="751"/>
      <c r="II105" s="751"/>
      <c r="IJ105" s="751"/>
      <c r="IK105" s="751"/>
      <c r="IL105" s="751"/>
      <c r="IM105" s="751"/>
      <c r="IN105" s="751"/>
      <c r="IO105" s="751"/>
      <c r="IP105" s="751"/>
      <c r="IQ105" s="751"/>
      <c r="IR105" s="751"/>
    </row>
    <row r="106" s="137" customFormat="1" ht="31.5" hidden="1" spans="1:252">
      <c r="A106" s="353" t="s">
        <v>4235</v>
      </c>
      <c r="B106" s="307" t="s">
        <v>198</v>
      </c>
      <c r="C106" s="671">
        <f>SUMIF('2023.12'!$A$6:$A$567,A106,'2023.12'!$C$6:$C$567)</f>
        <v>5</v>
      </c>
      <c r="D106" s="671">
        <v>3</v>
      </c>
      <c r="E106" s="671">
        <f>SUMIF('2024.12'!$A$6:$A$876,A106,'2024.12'!$D$6:$D$876)</f>
        <v>3</v>
      </c>
      <c r="F106" s="671">
        <f t="shared" si="16"/>
        <v>-2</v>
      </c>
      <c r="G106" s="365" t="str">
        <f t="shared" si="12"/>
        <v>-40.0%</v>
      </c>
      <c r="H106" s="365" t="str">
        <f t="shared" si="13"/>
        <v>100.0%</v>
      </c>
      <c r="I106" s="554" t="s">
        <v>4097</v>
      </c>
      <c r="J106" s="748" t="str">
        <f t="shared" si="17"/>
        <v>10106</v>
      </c>
      <c r="K106" s="93" t="str">
        <f t="shared" si="15"/>
        <v>项</v>
      </c>
      <c r="L106" s="93">
        <v>1</v>
      </c>
      <c r="M106" s="751"/>
      <c r="N106" s="751"/>
      <c r="O106" s="751"/>
      <c r="P106" s="751"/>
      <c r="Q106" s="751"/>
      <c r="R106" s="751"/>
      <c r="S106" s="751"/>
      <c r="T106" s="751"/>
      <c r="U106" s="751"/>
      <c r="V106" s="751"/>
      <c r="W106" s="751"/>
      <c r="X106" s="751"/>
      <c r="Y106" s="751"/>
      <c r="Z106" s="751"/>
      <c r="AA106" s="751"/>
      <c r="AB106" s="751"/>
      <c r="AC106" s="751"/>
      <c r="AD106" s="751"/>
      <c r="AE106" s="751"/>
      <c r="AF106" s="751"/>
      <c r="AG106" s="751"/>
      <c r="AH106" s="751"/>
      <c r="AI106" s="751"/>
      <c r="AJ106" s="751"/>
      <c r="AK106" s="751"/>
      <c r="AL106" s="751"/>
      <c r="AM106" s="751"/>
      <c r="AN106" s="751"/>
      <c r="AO106" s="751"/>
      <c r="AP106" s="751"/>
      <c r="AQ106" s="751"/>
      <c r="AR106" s="751"/>
      <c r="AS106" s="751"/>
      <c r="AT106" s="751"/>
      <c r="AU106" s="751"/>
      <c r="AV106" s="751"/>
      <c r="AW106" s="751"/>
      <c r="AX106" s="751"/>
      <c r="AY106" s="751"/>
      <c r="AZ106" s="751"/>
      <c r="BA106" s="751"/>
      <c r="BB106" s="751"/>
      <c r="BC106" s="751"/>
      <c r="BD106" s="751"/>
      <c r="BE106" s="751"/>
      <c r="BF106" s="751"/>
      <c r="BG106" s="751"/>
      <c r="BH106" s="751"/>
      <c r="BI106" s="751"/>
      <c r="BJ106" s="751"/>
      <c r="BK106" s="751"/>
      <c r="BL106" s="751"/>
      <c r="BM106" s="751"/>
      <c r="BN106" s="751"/>
      <c r="BO106" s="751"/>
      <c r="BP106" s="751"/>
      <c r="BQ106" s="751"/>
      <c r="BR106" s="751"/>
      <c r="BS106" s="751"/>
      <c r="BT106" s="751"/>
      <c r="BU106" s="751"/>
      <c r="BV106" s="751"/>
      <c r="BW106" s="751"/>
      <c r="BX106" s="751"/>
      <c r="BY106" s="751"/>
      <c r="BZ106" s="751"/>
      <c r="CA106" s="751"/>
      <c r="CB106" s="751"/>
      <c r="CC106" s="751"/>
      <c r="CD106" s="751"/>
      <c r="CE106" s="751"/>
      <c r="CF106" s="751"/>
      <c r="CG106" s="751"/>
      <c r="CH106" s="751"/>
      <c r="CI106" s="751"/>
      <c r="CJ106" s="751"/>
      <c r="CK106" s="751"/>
      <c r="CL106" s="751"/>
      <c r="CM106" s="751"/>
      <c r="CN106" s="751"/>
      <c r="CO106" s="751"/>
      <c r="CP106" s="751"/>
      <c r="CQ106" s="751"/>
      <c r="CR106" s="751"/>
      <c r="CS106" s="751"/>
      <c r="CT106" s="751"/>
      <c r="CU106" s="751"/>
      <c r="CV106" s="751"/>
      <c r="CW106" s="751"/>
      <c r="CX106" s="751"/>
      <c r="CY106" s="751"/>
      <c r="CZ106" s="751"/>
      <c r="DA106" s="751"/>
      <c r="DB106" s="751"/>
      <c r="DC106" s="751"/>
      <c r="DD106" s="751"/>
      <c r="DE106" s="751"/>
      <c r="DF106" s="751"/>
      <c r="DG106" s="751"/>
      <c r="DH106" s="751"/>
      <c r="DI106" s="751"/>
      <c r="DJ106" s="751"/>
      <c r="DK106" s="751"/>
      <c r="DL106" s="751"/>
      <c r="DM106" s="751"/>
      <c r="DN106" s="751"/>
      <c r="DO106" s="751"/>
      <c r="DP106" s="751"/>
      <c r="DQ106" s="751"/>
      <c r="DR106" s="751"/>
      <c r="DS106" s="751"/>
      <c r="DT106" s="751"/>
      <c r="DU106" s="751"/>
      <c r="DV106" s="751"/>
      <c r="DW106" s="751"/>
      <c r="DX106" s="751"/>
      <c r="DY106" s="751"/>
      <c r="DZ106" s="751"/>
      <c r="EA106" s="751"/>
      <c r="EB106" s="751"/>
      <c r="EC106" s="751"/>
      <c r="ED106" s="751"/>
      <c r="EE106" s="751"/>
      <c r="EF106" s="751"/>
      <c r="EG106" s="751"/>
      <c r="EH106" s="751"/>
      <c r="EI106" s="751"/>
      <c r="EJ106" s="751"/>
      <c r="EK106" s="751"/>
      <c r="EL106" s="751"/>
      <c r="EM106" s="751"/>
      <c r="EN106" s="751"/>
      <c r="EO106" s="751"/>
      <c r="EP106" s="751"/>
      <c r="EQ106" s="751"/>
      <c r="ER106" s="751"/>
      <c r="ES106" s="751"/>
      <c r="ET106" s="751"/>
      <c r="EU106" s="751"/>
      <c r="EV106" s="751"/>
      <c r="EW106" s="751"/>
      <c r="EX106" s="751"/>
      <c r="EY106" s="751"/>
      <c r="EZ106" s="751"/>
      <c r="FA106" s="751"/>
      <c r="FB106" s="751"/>
      <c r="FC106" s="751"/>
      <c r="FD106" s="751"/>
      <c r="FE106" s="751"/>
      <c r="FF106" s="751"/>
      <c r="FG106" s="751"/>
      <c r="FH106" s="751"/>
      <c r="FI106" s="751"/>
      <c r="FJ106" s="751"/>
      <c r="FK106" s="751"/>
      <c r="FL106" s="751"/>
      <c r="FM106" s="751"/>
      <c r="FN106" s="751"/>
      <c r="FO106" s="751"/>
      <c r="FP106" s="751"/>
      <c r="FQ106" s="751"/>
      <c r="FR106" s="751"/>
      <c r="FS106" s="751"/>
      <c r="FT106" s="751"/>
      <c r="FU106" s="751"/>
      <c r="FV106" s="751"/>
      <c r="FW106" s="751"/>
      <c r="FX106" s="751"/>
      <c r="FY106" s="751"/>
      <c r="FZ106" s="751"/>
      <c r="GA106" s="751"/>
      <c r="GB106" s="751"/>
      <c r="GC106" s="751"/>
      <c r="GD106" s="751"/>
      <c r="GE106" s="751"/>
      <c r="GF106" s="751"/>
      <c r="GG106" s="751"/>
      <c r="GH106" s="751"/>
      <c r="GI106" s="751"/>
      <c r="GJ106" s="751"/>
      <c r="GK106" s="751"/>
      <c r="GL106" s="751"/>
      <c r="GM106" s="751"/>
      <c r="GN106" s="751"/>
      <c r="GO106" s="751"/>
      <c r="GP106" s="751"/>
      <c r="GQ106" s="751"/>
      <c r="GR106" s="751"/>
      <c r="GS106" s="751"/>
      <c r="GT106" s="751"/>
      <c r="GU106" s="751"/>
      <c r="GV106" s="751"/>
      <c r="GW106" s="751"/>
      <c r="GX106" s="751"/>
      <c r="GY106" s="751"/>
      <c r="GZ106" s="751"/>
      <c r="HA106" s="751"/>
      <c r="HB106" s="751"/>
      <c r="HC106" s="751"/>
      <c r="HD106" s="751"/>
      <c r="HE106" s="751"/>
      <c r="HF106" s="751"/>
      <c r="HG106" s="751"/>
      <c r="HH106" s="751"/>
      <c r="HI106" s="751"/>
      <c r="HJ106" s="751"/>
      <c r="HK106" s="751"/>
      <c r="HL106" s="751"/>
      <c r="HM106" s="751"/>
      <c r="HN106" s="751"/>
      <c r="HO106" s="751"/>
      <c r="HP106" s="751"/>
      <c r="HQ106" s="751"/>
      <c r="HR106" s="751"/>
      <c r="HS106" s="751"/>
      <c r="HT106" s="751"/>
      <c r="HU106" s="751"/>
      <c r="HV106" s="751"/>
      <c r="HW106" s="751"/>
      <c r="HX106" s="751"/>
      <c r="HY106" s="751"/>
      <c r="HZ106" s="751"/>
      <c r="IA106" s="751"/>
      <c r="IB106" s="751"/>
      <c r="IC106" s="751"/>
      <c r="ID106" s="751"/>
      <c r="IE106" s="751"/>
      <c r="IF106" s="751"/>
      <c r="IG106" s="751"/>
      <c r="IH106" s="751"/>
      <c r="II106" s="751"/>
      <c r="IJ106" s="751"/>
      <c r="IK106" s="751"/>
      <c r="IL106" s="751"/>
      <c r="IM106" s="751"/>
      <c r="IN106" s="751"/>
      <c r="IO106" s="751"/>
      <c r="IP106" s="751"/>
      <c r="IQ106" s="751"/>
      <c r="IR106" s="751"/>
    </row>
    <row r="107" s="93" customFormat="1" spans="1:252">
      <c r="A107" s="360" t="s">
        <v>4236</v>
      </c>
      <c r="B107" s="738" t="s">
        <v>4237</v>
      </c>
      <c r="C107" s="669">
        <f>SUMIF($J108:J$382,$A107,C108:C$382)</f>
        <v>603</v>
      </c>
      <c r="D107" s="669">
        <f ca="1">SUMIF($J108:K$382,$A107,D108:D$382)</f>
        <v>630</v>
      </c>
      <c r="E107" s="669">
        <f ca="1">SUMIF($J108:L$382,$A107,E108:E$382)</f>
        <v>537</v>
      </c>
      <c r="F107" s="669">
        <f ca="1">SUMIF($J108:M$382,$A107,F108:F$382)</f>
        <v>-66</v>
      </c>
      <c r="G107" s="739" t="str">
        <f ca="1" t="shared" si="12"/>
        <v>-10.9%</v>
      </c>
      <c r="H107" s="352" t="str">
        <f ca="1" t="shared" si="13"/>
        <v>85.2%</v>
      </c>
      <c r="I107" s="744" t="str">
        <f ca="1" t="shared" si="14"/>
        <v>是</v>
      </c>
      <c r="J107" s="747" t="str">
        <f>LEFT(A107,3)</f>
        <v>101</v>
      </c>
      <c r="K107" s="93" t="str">
        <f t="shared" si="15"/>
        <v>款</v>
      </c>
      <c r="L107" s="746">
        <v>1</v>
      </c>
      <c r="M107" s="718"/>
      <c r="N107" s="718"/>
      <c r="O107" s="718"/>
      <c r="P107" s="718"/>
      <c r="Q107" s="718"/>
      <c r="R107" s="718"/>
      <c r="S107" s="718"/>
      <c r="T107" s="718"/>
      <c r="U107" s="718"/>
      <c r="V107" s="718"/>
      <c r="W107" s="718"/>
      <c r="X107" s="718"/>
      <c r="Y107" s="718"/>
      <c r="Z107" s="718"/>
      <c r="AA107" s="718"/>
      <c r="AB107" s="718"/>
      <c r="AC107" s="718"/>
      <c r="AD107" s="718"/>
      <c r="AE107" s="718"/>
      <c r="AF107" s="718"/>
      <c r="AG107" s="718"/>
      <c r="AH107" s="718"/>
      <c r="AI107" s="718"/>
      <c r="AJ107" s="718"/>
      <c r="AK107" s="718"/>
      <c r="AL107" s="718"/>
      <c r="AM107" s="718"/>
      <c r="AN107" s="718"/>
      <c r="AO107" s="718"/>
      <c r="AP107" s="718"/>
      <c r="AQ107" s="718"/>
      <c r="AR107" s="718"/>
      <c r="AS107" s="718"/>
      <c r="AT107" s="718"/>
      <c r="AU107" s="718"/>
      <c r="AV107" s="718"/>
      <c r="AW107" s="718"/>
      <c r="AX107" s="718"/>
      <c r="AY107" s="718"/>
      <c r="AZ107" s="718"/>
      <c r="BA107" s="718"/>
      <c r="BB107" s="718"/>
      <c r="BC107" s="718"/>
      <c r="BD107" s="718"/>
      <c r="BE107" s="718"/>
      <c r="BF107" s="718"/>
      <c r="BG107" s="718"/>
      <c r="BH107" s="718"/>
      <c r="BI107" s="718"/>
      <c r="BJ107" s="718"/>
      <c r="BK107" s="718"/>
      <c r="BL107" s="718"/>
      <c r="BM107" s="718"/>
      <c r="BN107" s="718"/>
      <c r="BO107" s="718"/>
      <c r="BP107" s="718"/>
      <c r="BQ107" s="718"/>
      <c r="BR107" s="718"/>
      <c r="BS107" s="718"/>
      <c r="BT107" s="718"/>
      <c r="BU107" s="718"/>
      <c r="BV107" s="718"/>
      <c r="BW107" s="718"/>
      <c r="BX107" s="718"/>
      <c r="BY107" s="718"/>
      <c r="BZ107" s="718"/>
      <c r="CA107" s="718"/>
      <c r="CB107" s="718"/>
      <c r="CC107" s="718"/>
      <c r="CD107" s="718"/>
      <c r="CE107" s="718"/>
      <c r="CF107" s="718"/>
      <c r="CG107" s="718"/>
      <c r="CH107" s="718"/>
      <c r="CI107" s="718"/>
      <c r="CJ107" s="718"/>
      <c r="CK107" s="718"/>
      <c r="CL107" s="718"/>
      <c r="CM107" s="718"/>
      <c r="CN107" s="718"/>
      <c r="CO107" s="718"/>
      <c r="CP107" s="718"/>
      <c r="CQ107" s="718"/>
      <c r="CR107" s="718"/>
      <c r="CS107" s="718"/>
      <c r="CT107" s="718"/>
      <c r="CU107" s="718"/>
      <c r="CV107" s="718"/>
      <c r="CW107" s="718"/>
      <c r="CX107" s="718"/>
      <c r="CY107" s="718"/>
      <c r="CZ107" s="718"/>
      <c r="DA107" s="718"/>
      <c r="DB107" s="718"/>
      <c r="DC107" s="718"/>
      <c r="DD107" s="718"/>
      <c r="DE107" s="718"/>
      <c r="DF107" s="718"/>
      <c r="DG107" s="718"/>
      <c r="DH107" s="718"/>
      <c r="DI107" s="718"/>
      <c r="DJ107" s="718"/>
      <c r="DK107" s="718"/>
      <c r="DL107" s="718"/>
      <c r="DM107" s="718"/>
      <c r="DN107" s="718"/>
      <c r="DO107" s="718"/>
      <c r="DP107" s="718"/>
      <c r="DQ107" s="718"/>
      <c r="DR107" s="718"/>
      <c r="DS107" s="718"/>
      <c r="DT107" s="718"/>
      <c r="DU107" s="718"/>
      <c r="DV107" s="718"/>
      <c r="DW107" s="718"/>
      <c r="DX107" s="718"/>
      <c r="DY107" s="718"/>
      <c r="DZ107" s="718"/>
      <c r="EA107" s="718"/>
      <c r="EB107" s="718"/>
      <c r="EC107" s="718"/>
      <c r="ED107" s="718"/>
      <c r="EE107" s="718"/>
      <c r="EF107" s="718"/>
      <c r="EG107" s="718"/>
      <c r="EH107" s="718"/>
      <c r="EI107" s="718"/>
      <c r="EJ107" s="718"/>
      <c r="EK107" s="718"/>
      <c r="EL107" s="718"/>
      <c r="EM107" s="718"/>
      <c r="EN107" s="718"/>
      <c r="EO107" s="718"/>
      <c r="EP107" s="718"/>
      <c r="EQ107" s="718"/>
      <c r="ER107" s="718"/>
      <c r="ES107" s="718"/>
      <c r="ET107" s="718"/>
      <c r="EU107" s="718"/>
      <c r="EV107" s="718"/>
      <c r="EW107" s="718"/>
      <c r="EX107" s="718"/>
      <c r="EY107" s="718"/>
      <c r="EZ107" s="718"/>
      <c r="FA107" s="718"/>
      <c r="FB107" s="718"/>
      <c r="FC107" s="718"/>
      <c r="FD107" s="718"/>
      <c r="FE107" s="718"/>
      <c r="FF107" s="718"/>
      <c r="FG107" s="718"/>
      <c r="FH107" s="718"/>
      <c r="FI107" s="718"/>
      <c r="FJ107" s="718"/>
      <c r="FK107" s="718"/>
      <c r="FL107" s="718"/>
      <c r="FM107" s="718"/>
      <c r="FN107" s="718"/>
      <c r="FO107" s="718"/>
      <c r="FP107" s="718"/>
      <c r="FQ107" s="718"/>
      <c r="FR107" s="718"/>
      <c r="FS107" s="718"/>
      <c r="FT107" s="718"/>
      <c r="FU107" s="718"/>
      <c r="FV107" s="718"/>
      <c r="FW107" s="718"/>
      <c r="FX107" s="718"/>
      <c r="FY107" s="718"/>
      <c r="FZ107" s="718"/>
      <c r="GA107" s="718"/>
      <c r="GB107" s="718"/>
      <c r="GC107" s="718"/>
      <c r="GD107" s="718"/>
      <c r="GE107" s="718"/>
      <c r="GF107" s="718"/>
      <c r="GG107" s="718"/>
      <c r="GH107" s="718"/>
      <c r="GI107" s="718"/>
      <c r="GJ107" s="718"/>
      <c r="GK107" s="718"/>
      <c r="GL107" s="718"/>
      <c r="GM107" s="718"/>
      <c r="GN107" s="718"/>
      <c r="GO107" s="718"/>
      <c r="GP107" s="718"/>
      <c r="GQ107" s="718"/>
      <c r="GR107" s="718"/>
      <c r="GS107" s="718"/>
      <c r="GT107" s="718"/>
      <c r="GU107" s="718"/>
      <c r="GV107" s="718"/>
      <c r="GW107" s="718"/>
      <c r="GX107" s="718"/>
      <c r="GY107" s="718"/>
      <c r="GZ107" s="718"/>
      <c r="HA107" s="718"/>
      <c r="HB107" s="718"/>
      <c r="HC107" s="718"/>
      <c r="HD107" s="718"/>
      <c r="HE107" s="718"/>
      <c r="HF107" s="718"/>
      <c r="HG107" s="718"/>
      <c r="HH107" s="718"/>
      <c r="HI107" s="718"/>
      <c r="HJ107" s="718"/>
      <c r="HK107" s="718"/>
      <c r="HL107" s="718"/>
      <c r="HM107" s="718"/>
      <c r="HN107" s="718"/>
      <c r="HO107" s="718"/>
      <c r="HP107" s="718"/>
      <c r="HQ107" s="718"/>
      <c r="HR107" s="718"/>
      <c r="HS107" s="718"/>
      <c r="HT107" s="718"/>
      <c r="HU107" s="718"/>
      <c r="HV107" s="718"/>
      <c r="HW107" s="718"/>
      <c r="HX107" s="718"/>
      <c r="HY107" s="718"/>
      <c r="HZ107" s="718"/>
      <c r="IA107" s="718"/>
      <c r="IB107" s="718"/>
      <c r="IC107" s="718"/>
      <c r="ID107" s="718"/>
      <c r="IE107" s="718"/>
      <c r="IF107" s="718"/>
      <c r="IG107" s="718"/>
      <c r="IH107" s="718"/>
      <c r="II107" s="718"/>
      <c r="IJ107" s="718"/>
      <c r="IK107" s="718"/>
      <c r="IL107" s="718"/>
      <c r="IM107" s="718"/>
      <c r="IN107" s="718"/>
      <c r="IO107" s="718"/>
      <c r="IP107" s="718"/>
      <c r="IQ107" s="718"/>
      <c r="IR107" s="718"/>
    </row>
    <row r="108" s="443" customFormat="1" ht="15.75" hidden="1" spans="1:252">
      <c r="A108" s="353" t="s">
        <v>4238</v>
      </c>
      <c r="B108" s="307" t="s">
        <v>201</v>
      </c>
      <c r="C108" s="671">
        <f>SUMIF('2023.12'!$A$6:$A$567,A108,'2023.12'!$C$6:$C$567)</f>
        <v>0</v>
      </c>
      <c r="D108" s="671">
        <v>0</v>
      </c>
      <c r="E108" s="671">
        <f>SUMIF('2024.12'!$A$6:$A$876,A108,'2024.12'!$D$6:$D$876)</f>
        <v>0</v>
      </c>
      <c r="F108" s="671">
        <f t="shared" ref="F108:F111" si="18">E108-C108</f>
        <v>0</v>
      </c>
      <c r="G108" s="365" t="str">
        <f t="shared" si="12"/>
        <v/>
      </c>
      <c r="H108" s="365" t="str">
        <f t="shared" si="13"/>
        <v/>
      </c>
      <c r="I108" s="22" t="str">
        <f t="shared" si="14"/>
        <v>否</v>
      </c>
      <c r="J108" s="749" t="str">
        <f t="shared" ref="J108:J111" si="19">LEFT(A108,5)</f>
        <v>10107</v>
      </c>
      <c r="K108" s="93" t="str">
        <f t="shared" si="15"/>
        <v>项</v>
      </c>
      <c r="L108" s="93">
        <v>1</v>
      </c>
      <c r="M108" s="250"/>
      <c r="N108" s="250"/>
      <c r="O108" s="250"/>
      <c r="P108" s="250"/>
      <c r="Q108" s="250"/>
      <c r="R108" s="250"/>
      <c r="S108" s="250"/>
      <c r="T108" s="250"/>
      <c r="U108" s="250"/>
      <c r="V108" s="250"/>
      <c r="W108" s="250"/>
      <c r="X108" s="250"/>
      <c r="Y108" s="250"/>
      <c r="Z108" s="250"/>
      <c r="AA108" s="250"/>
      <c r="AB108" s="250"/>
      <c r="AC108" s="250"/>
      <c r="AD108" s="250"/>
      <c r="AE108" s="250"/>
      <c r="AF108" s="250"/>
      <c r="AG108" s="250"/>
      <c r="AH108" s="250"/>
      <c r="AI108" s="250"/>
      <c r="AJ108" s="250"/>
      <c r="AK108" s="250"/>
      <c r="AL108" s="250"/>
      <c r="AM108" s="250"/>
      <c r="AN108" s="250"/>
      <c r="AO108" s="250"/>
      <c r="AP108" s="250"/>
      <c r="AQ108" s="250"/>
      <c r="AR108" s="250"/>
      <c r="AS108" s="250"/>
      <c r="AT108" s="250"/>
      <c r="AU108" s="250"/>
      <c r="AV108" s="250"/>
      <c r="AW108" s="250"/>
      <c r="AX108" s="250"/>
      <c r="AY108" s="250"/>
      <c r="AZ108" s="250"/>
      <c r="BA108" s="250"/>
      <c r="BB108" s="250"/>
      <c r="BC108" s="250"/>
      <c r="BD108" s="250"/>
      <c r="BE108" s="250"/>
      <c r="BF108" s="250"/>
      <c r="BG108" s="250"/>
      <c r="BH108" s="250"/>
      <c r="BI108" s="250"/>
      <c r="BJ108" s="250"/>
      <c r="BK108" s="250"/>
      <c r="BL108" s="250"/>
      <c r="BM108" s="250"/>
      <c r="BN108" s="250"/>
      <c r="BO108" s="250"/>
      <c r="BP108" s="250"/>
      <c r="BQ108" s="250"/>
      <c r="BR108" s="250"/>
      <c r="BS108" s="250"/>
      <c r="BT108" s="250"/>
      <c r="BU108" s="250"/>
      <c r="BV108" s="250"/>
      <c r="BW108" s="250"/>
      <c r="BX108" s="250"/>
      <c r="BY108" s="250"/>
      <c r="BZ108" s="250"/>
      <c r="CA108" s="250"/>
      <c r="CB108" s="250"/>
      <c r="CC108" s="250"/>
      <c r="CD108" s="250"/>
      <c r="CE108" s="250"/>
      <c r="CF108" s="250"/>
      <c r="CG108" s="250"/>
      <c r="CH108" s="250"/>
      <c r="CI108" s="250"/>
      <c r="CJ108" s="250"/>
      <c r="CK108" s="250"/>
      <c r="CL108" s="250"/>
      <c r="CM108" s="250"/>
      <c r="CN108" s="250"/>
      <c r="CO108" s="250"/>
      <c r="CP108" s="250"/>
      <c r="CQ108" s="250"/>
      <c r="CR108" s="250"/>
      <c r="CS108" s="250"/>
      <c r="CT108" s="250"/>
      <c r="CU108" s="250"/>
      <c r="CV108" s="250"/>
      <c r="CW108" s="250"/>
      <c r="CX108" s="250"/>
      <c r="CY108" s="250"/>
      <c r="CZ108" s="250"/>
      <c r="DA108" s="250"/>
      <c r="DB108" s="250"/>
      <c r="DC108" s="250"/>
      <c r="DD108" s="250"/>
      <c r="DE108" s="250"/>
      <c r="DF108" s="250"/>
      <c r="DG108" s="250"/>
      <c r="DH108" s="250"/>
      <c r="DI108" s="250"/>
      <c r="DJ108" s="250"/>
      <c r="DK108" s="250"/>
      <c r="DL108" s="250"/>
      <c r="DM108" s="250"/>
      <c r="DN108" s="250"/>
      <c r="DO108" s="250"/>
      <c r="DP108" s="250"/>
      <c r="DQ108" s="250"/>
      <c r="DR108" s="250"/>
      <c r="DS108" s="250"/>
      <c r="DT108" s="250"/>
      <c r="DU108" s="250"/>
      <c r="DV108" s="250"/>
      <c r="DW108" s="250"/>
      <c r="DX108" s="250"/>
      <c r="DY108" s="250"/>
      <c r="DZ108" s="250"/>
      <c r="EA108" s="250"/>
      <c r="EB108" s="250"/>
      <c r="EC108" s="250"/>
      <c r="ED108" s="250"/>
      <c r="EE108" s="250"/>
      <c r="EF108" s="250"/>
      <c r="EG108" s="250"/>
      <c r="EH108" s="250"/>
      <c r="EI108" s="250"/>
      <c r="EJ108" s="250"/>
      <c r="EK108" s="250"/>
      <c r="EL108" s="250"/>
      <c r="EM108" s="250"/>
      <c r="EN108" s="250"/>
      <c r="EO108" s="250"/>
      <c r="EP108" s="250"/>
      <c r="EQ108" s="250"/>
      <c r="ER108" s="250"/>
      <c r="ES108" s="250"/>
      <c r="ET108" s="250"/>
      <c r="EU108" s="250"/>
      <c r="EV108" s="250"/>
      <c r="EW108" s="250"/>
      <c r="EX108" s="250"/>
      <c r="EY108" s="250"/>
      <c r="EZ108" s="250"/>
      <c r="FA108" s="250"/>
      <c r="FB108" s="250"/>
      <c r="FC108" s="250"/>
      <c r="FD108" s="250"/>
      <c r="FE108" s="250"/>
      <c r="FF108" s="250"/>
      <c r="FG108" s="250"/>
      <c r="FH108" s="250"/>
      <c r="FI108" s="250"/>
      <c r="FJ108" s="250"/>
      <c r="FK108" s="250"/>
      <c r="FL108" s="250"/>
      <c r="FM108" s="250"/>
      <c r="FN108" s="250"/>
      <c r="FO108" s="250"/>
      <c r="FP108" s="250"/>
      <c r="FQ108" s="250"/>
      <c r="FR108" s="250"/>
      <c r="FS108" s="250"/>
      <c r="FT108" s="250"/>
      <c r="FU108" s="250"/>
      <c r="FV108" s="250"/>
      <c r="FW108" s="250"/>
      <c r="FX108" s="250"/>
      <c r="FY108" s="250"/>
      <c r="FZ108" s="250"/>
      <c r="GA108" s="250"/>
      <c r="GB108" s="250"/>
      <c r="GC108" s="250"/>
      <c r="GD108" s="250"/>
      <c r="GE108" s="250"/>
      <c r="GF108" s="250"/>
      <c r="GG108" s="250"/>
      <c r="GH108" s="250"/>
      <c r="GI108" s="250"/>
      <c r="GJ108" s="250"/>
      <c r="GK108" s="250"/>
      <c r="GL108" s="250"/>
      <c r="GM108" s="250"/>
      <c r="GN108" s="250"/>
      <c r="GO108" s="250"/>
      <c r="GP108" s="250"/>
      <c r="GQ108" s="250"/>
      <c r="GR108" s="250"/>
      <c r="GS108" s="250"/>
      <c r="GT108" s="250"/>
      <c r="GU108" s="250"/>
      <c r="GV108" s="250"/>
      <c r="GW108" s="250"/>
      <c r="GX108" s="250"/>
      <c r="GY108" s="250"/>
      <c r="GZ108" s="250"/>
      <c r="HA108" s="250"/>
      <c r="HB108" s="250"/>
      <c r="HC108" s="250"/>
      <c r="HD108" s="250"/>
      <c r="HE108" s="250"/>
      <c r="HF108" s="250"/>
      <c r="HG108" s="250"/>
      <c r="HH108" s="250"/>
      <c r="HI108" s="250"/>
      <c r="HJ108" s="250"/>
      <c r="HK108" s="250"/>
      <c r="HL108" s="250"/>
      <c r="HM108" s="250"/>
      <c r="HN108" s="250"/>
      <c r="HO108" s="250"/>
      <c r="HP108" s="250"/>
      <c r="HQ108" s="250"/>
      <c r="HR108" s="250"/>
      <c r="HS108" s="250"/>
      <c r="HT108" s="250"/>
      <c r="HU108" s="250"/>
      <c r="HV108" s="250"/>
      <c r="HW108" s="250"/>
      <c r="HX108" s="250"/>
      <c r="HY108" s="250"/>
      <c r="HZ108" s="250"/>
      <c r="IA108" s="250"/>
      <c r="IB108" s="250"/>
      <c r="IC108" s="250"/>
      <c r="ID108" s="250"/>
      <c r="IE108" s="250"/>
      <c r="IF108" s="250"/>
      <c r="IG108" s="250"/>
      <c r="IH108" s="250"/>
      <c r="II108" s="250"/>
      <c r="IJ108" s="250"/>
      <c r="IK108" s="250"/>
      <c r="IL108" s="250"/>
      <c r="IM108" s="250"/>
      <c r="IN108" s="250"/>
      <c r="IO108" s="250"/>
      <c r="IP108" s="250"/>
      <c r="IQ108" s="250"/>
      <c r="IR108" s="250"/>
    </row>
    <row r="109" s="443" customFormat="1" ht="15.75" hidden="1" spans="1:252">
      <c r="A109" s="353" t="s">
        <v>4239</v>
      </c>
      <c r="B109" s="307" t="s">
        <v>203</v>
      </c>
      <c r="C109" s="671">
        <f>SUMIF('2023.12'!$A$6:$A$567,A109,'2023.12'!$C$6:$C$567)</f>
        <v>0</v>
      </c>
      <c r="D109" s="671">
        <v>0</v>
      </c>
      <c r="E109" s="671">
        <f>SUMIF('2024.12'!$A$6:$A$876,A109,'2024.12'!$D$6:$D$876)</f>
        <v>0</v>
      </c>
      <c r="F109" s="671">
        <f t="shared" si="18"/>
        <v>0</v>
      </c>
      <c r="G109" s="365" t="str">
        <f t="shared" si="12"/>
        <v/>
      </c>
      <c r="H109" s="365" t="str">
        <f t="shared" si="13"/>
        <v/>
      </c>
      <c r="I109" s="22" t="str">
        <f t="shared" si="14"/>
        <v>否</v>
      </c>
      <c r="J109" s="749" t="str">
        <f t="shared" si="19"/>
        <v>10107</v>
      </c>
      <c r="K109" s="93" t="str">
        <f t="shared" si="15"/>
        <v>项</v>
      </c>
      <c r="L109" s="93">
        <v>1</v>
      </c>
      <c r="M109" s="250"/>
      <c r="N109" s="250"/>
      <c r="O109" s="250"/>
      <c r="P109" s="250"/>
      <c r="Q109" s="250"/>
      <c r="R109" s="250"/>
      <c r="S109" s="250"/>
      <c r="T109" s="250"/>
      <c r="U109" s="250"/>
      <c r="V109" s="250"/>
      <c r="W109" s="250"/>
      <c r="X109" s="250"/>
      <c r="Y109" s="250"/>
      <c r="Z109" s="250"/>
      <c r="AA109" s="250"/>
      <c r="AB109" s="250"/>
      <c r="AC109" s="250"/>
      <c r="AD109" s="250"/>
      <c r="AE109" s="250"/>
      <c r="AF109" s="250"/>
      <c r="AG109" s="250"/>
      <c r="AH109" s="250"/>
      <c r="AI109" s="250"/>
      <c r="AJ109" s="250"/>
      <c r="AK109" s="250"/>
      <c r="AL109" s="250"/>
      <c r="AM109" s="250"/>
      <c r="AN109" s="250"/>
      <c r="AO109" s="250"/>
      <c r="AP109" s="250"/>
      <c r="AQ109" s="250"/>
      <c r="AR109" s="250"/>
      <c r="AS109" s="250"/>
      <c r="AT109" s="250"/>
      <c r="AU109" s="250"/>
      <c r="AV109" s="250"/>
      <c r="AW109" s="250"/>
      <c r="AX109" s="250"/>
      <c r="AY109" s="250"/>
      <c r="AZ109" s="250"/>
      <c r="BA109" s="250"/>
      <c r="BB109" s="250"/>
      <c r="BC109" s="250"/>
      <c r="BD109" s="250"/>
      <c r="BE109" s="250"/>
      <c r="BF109" s="250"/>
      <c r="BG109" s="250"/>
      <c r="BH109" s="250"/>
      <c r="BI109" s="250"/>
      <c r="BJ109" s="250"/>
      <c r="BK109" s="250"/>
      <c r="BL109" s="250"/>
      <c r="BM109" s="250"/>
      <c r="BN109" s="250"/>
      <c r="BO109" s="250"/>
      <c r="BP109" s="250"/>
      <c r="BQ109" s="250"/>
      <c r="BR109" s="250"/>
      <c r="BS109" s="250"/>
      <c r="BT109" s="250"/>
      <c r="BU109" s="250"/>
      <c r="BV109" s="250"/>
      <c r="BW109" s="250"/>
      <c r="BX109" s="250"/>
      <c r="BY109" s="250"/>
      <c r="BZ109" s="250"/>
      <c r="CA109" s="250"/>
      <c r="CB109" s="250"/>
      <c r="CC109" s="250"/>
      <c r="CD109" s="250"/>
      <c r="CE109" s="250"/>
      <c r="CF109" s="250"/>
      <c r="CG109" s="250"/>
      <c r="CH109" s="250"/>
      <c r="CI109" s="250"/>
      <c r="CJ109" s="250"/>
      <c r="CK109" s="250"/>
      <c r="CL109" s="250"/>
      <c r="CM109" s="250"/>
      <c r="CN109" s="250"/>
      <c r="CO109" s="250"/>
      <c r="CP109" s="250"/>
      <c r="CQ109" s="250"/>
      <c r="CR109" s="250"/>
      <c r="CS109" s="250"/>
      <c r="CT109" s="250"/>
      <c r="CU109" s="250"/>
      <c r="CV109" s="250"/>
      <c r="CW109" s="250"/>
      <c r="CX109" s="250"/>
      <c r="CY109" s="250"/>
      <c r="CZ109" s="250"/>
      <c r="DA109" s="250"/>
      <c r="DB109" s="250"/>
      <c r="DC109" s="250"/>
      <c r="DD109" s="250"/>
      <c r="DE109" s="250"/>
      <c r="DF109" s="250"/>
      <c r="DG109" s="250"/>
      <c r="DH109" s="250"/>
      <c r="DI109" s="250"/>
      <c r="DJ109" s="250"/>
      <c r="DK109" s="250"/>
      <c r="DL109" s="250"/>
      <c r="DM109" s="250"/>
      <c r="DN109" s="250"/>
      <c r="DO109" s="250"/>
      <c r="DP109" s="250"/>
      <c r="DQ109" s="250"/>
      <c r="DR109" s="250"/>
      <c r="DS109" s="250"/>
      <c r="DT109" s="250"/>
      <c r="DU109" s="250"/>
      <c r="DV109" s="250"/>
      <c r="DW109" s="250"/>
      <c r="DX109" s="250"/>
      <c r="DY109" s="250"/>
      <c r="DZ109" s="250"/>
      <c r="EA109" s="250"/>
      <c r="EB109" s="250"/>
      <c r="EC109" s="250"/>
      <c r="ED109" s="250"/>
      <c r="EE109" s="250"/>
      <c r="EF109" s="250"/>
      <c r="EG109" s="250"/>
      <c r="EH109" s="250"/>
      <c r="EI109" s="250"/>
      <c r="EJ109" s="250"/>
      <c r="EK109" s="250"/>
      <c r="EL109" s="250"/>
      <c r="EM109" s="250"/>
      <c r="EN109" s="250"/>
      <c r="EO109" s="250"/>
      <c r="EP109" s="250"/>
      <c r="EQ109" s="250"/>
      <c r="ER109" s="250"/>
      <c r="ES109" s="250"/>
      <c r="ET109" s="250"/>
      <c r="EU109" s="250"/>
      <c r="EV109" s="250"/>
      <c r="EW109" s="250"/>
      <c r="EX109" s="250"/>
      <c r="EY109" s="250"/>
      <c r="EZ109" s="250"/>
      <c r="FA109" s="250"/>
      <c r="FB109" s="250"/>
      <c r="FC109" s="250"/>
      <c r="FD109" s="250"/>
      <c r="FE109" s="250"/>
      <c r="FF109" s="250"/>
      <c r="FG109" s="250"/>
      <c r="FH109" s="250"/>
      <c r="FI109" s="250"/>
      <c r="FJ109" s="250"/>
      <c r="FK109" s="250"/>
      <c r="FL109" s="250"/>
      <c r="FM109" s="250"/>
      <c r="FN109" s="250"/>
      <c r="FO109" s="250"/>
      <c r="FP109" s="250"/>
      <c r="FQ109" s="250"/>
      <c r="FR109" s="250"/>
      <c r="FS109" s="250"/>
      <c r="FT109" s="250"/>
      <c r="FU109" s="250"/>
      <c r="FV109" s="250"/>
      <c r="FW109" s="250"/>
      <c r="FX109" s="250"/>
      <c r="FY109" s="250"/>
      <c r="FZ109" s="250"/>
      <c r="GA109" s="250"/>
      <c r="GB109" s="250"/>
      <c r="GC109" s="250"/>
      <c r="GD109" s="250"/>
      <c r="GE109" s="250"/>
      <c r="GF109" s="250"/>
      <c r="GG109" s="250"/>
      <c r="GH109" s="250"/>
      <c r="GI109" s="250"/>
      <c r="GJ109" s="250"/>
      <c r="GK109" s="250"/>
      <c r="GL109" s="250"/>
      <c r="GM109" s="250"/>
      <c r="GN109" s="250"/>
      <c r="GO109" s="250"/>
      <c r="GP109" s="250"/>
      <c r="GQ109" s="250"/>
      <c r="GR109" s="250"/>
      <c r="GS109" s="250"/>
      <c r="GT109" s="250"/>
      <c r="GU109" s="250"/>
      <c r="GV109" s="250"/>
      <c r="GW109" s="250"/>
      <c r="GX109" s="250"/>
      <c r="GY109" s="250"/>
      <c r="GZ109" s="250"/>
      <c r="HA109" s="250"/>
      <c r="HB109" s="250"/>
      <c r="HC109" s="250"/>
      <c r="HD109" s="250"/>
      <c r="HE109" s="250"/>
      <c r="HF109" s="250"/>
      <c r="HG109" s="250"/>
      <c r="HH109" s="250"/>
      <c r="HI109" s="250"/>
      <c r="HJ109" s="250"/>
      <c r="HK109" s="250"/>
      <c r="HL109" s="250"/>
      <c r="HM109" s="250"/>
      <c r="HN109" s="250"/>
      <c r="HO109" s="250"/>
      <c r="HP109" s="250"/>
      <c r="HQ109" s="250"/>
      <c r="HR109" s="250"/>
      <c r="HS109" s="250"/>
      <c r="HT109" s="250"/>
      <c r="HU109" s="250"/>
      <c r="HV109" s="250"/>
      <c r="HW109" s="250"/>
      <c r="HX109" s="250"/>
      <c r="HY109" s="250"/>
      <c r="HZ109" s="250"/>
      <c r="IA109" s="250"/>
      <c r="IB109" s="250"/>
      <c r="IC109" s="250"/>
      <c r="ID109" s="250"/>
      <c r="IE109" s="250"/>
      <c r="IF109" s="250"/>
      <c r="IG109" s="250"/>
      <c r="IH109" s="250"/>
      <c r="II109" s="250"/>
      <c r="IJ109" s="250"/>
      <c r="IK109" s="250"/>
      <c r="IL109" s="250"/>
      <c r="IM109" s="250"/>
      <c r="IN109" s="250"/>
      <c r="IO109" s="250"/>
      <c r="IP109" s="250"/>
      <c r="IQ109" s="250"/>
      <c r="IR109" s="250"/>
    </row>
    <row r="110" s="137" customFormat="1" ht="15.75" hidden="1" spans="1:252">
      <c r="A110" s="353" t="s">
        <v>4240</v>
      </c>
      <c r="B110" s="307" t="s">
        <v>205</v>
      </c>
      <c r="C110" s="671">
        <f>SUMIF('2023.12'!$A$6:$A$567,A110,'2023.12'!$C$6:$C$567)</f>
        <v>603</v>
      </c>
      <c r="D110" s="671">
        <v>630</v>
      </c>
      <c r="E110" s="671">
        <f>SUMIF('2024.12'!$A$6:$A$876,A110,'2024.12'!$D$6:$D$876)</f>
        <v>536</v>
      </c>
      <c r="F110" s="671">
        <f t="shared" si="18"/>
        <v>-67</v>
      </c>
      <c r="G110" s="365" t="str">
        <f t="shared" si="12"/>
        <v>-11.1%</v>
      </c>
      <c r="H110" s="365" t="str">
        <f t="shared" si="13"/>
        <v>85.1%</v>
      </c>
      <c r="I110" s="554" t="s">
        <v>4097</v>
      </c>
      <c r="J110" s="748" t="str">
        <f t="shared" si="19"/>
        <v>10107</v>
      </c>
      <c r="K110" s="93" t="str">
        <f t="shared" si="15"/>
        <v>项</v>
      </c>
      <c r="L110" s="93">
        <v>1</v>
      </c>
      <c r="M110" s="751"/>
      <c r="N110" s="751"/>
      <c r="O110" s="751"/>
      <c r="P110" s="751"/>
      <c r="Q110" s="751"/>
      <c r="R110" s="751"/>
      <c r="S110" s="751"/>
      <c r="T110" s="751"/>
      <c r="U110" s="751"/>
      <c r="V110" s="751"/>
      <c r="W110" s="751"/>
      <c r="X110" s="751"/>
      <c r="Y110" s="751"/>
      <c r="Z110" s="751"/>
      <c r="AA110" s="751"/>
      <c r="AB110" s="751"/>
      <c r="AC110" s="751"/>
      <c r="AD110" s="751"/>
      <c r="AE110" s="751"/>
      <c r="AF110" s="751"/>
      <c r="AG110" s="751"/>
      <c r="AH110" s="751"/>
      <c r="AI110" s="751"/>
      <c r="AJ110" s="751"/>
      <c r="AK110" s="751"/>
      <c r="AL110" s="751"/>
      <c r="AM110" s="751"/>
      <c r="AN110" s="751"/>
      <c r="AO110" s="751"/>
      <c r="AP110" s="751"/>
      <c r="AQ110" s="751"/>
      <c r="AR110" s="751"/>
      <c r="AS110" s="751"/>
      <c r="AT110" s="751"/>
      <c r="AU110" s="751"/>
      <c r="AV110" s="751"/>
      <c r="AW110" s="751"/>
      <c r="AX110" s="751"/>
      <c r="AY110" s="751"/>
      <c r="AZ110" s="751"/>
      <c r="BA110" s="751"/>
      <c r="BB110" s="751"/>
      <c r="BC110" s="751"/>
      <c r="BD110" s="751"/>
      <c r="BE110" s="751"/>
      <c r="BF110" s="751"/>
      <c r="BG110" s="751"/>
      <c r="BH110" s="751"/>
      <c r="BI110" s="751"/>
      <c r="BJ110" s="751"/>
      <c r="BK110" s="751"/>
      <c r="BL110" s="751"/>
      <c r="BM110" s="751"/>
      <c r="BN110" s="751"/>
      <c r="BO110" s="751"/>
      <c r="BP110" s="751"/>
      <c r="BQ110" s="751"/>
      <c r="BR110" s="751"/>
      <c r="BS110" s="751"/>
      <c r="BT110" s="751"/>
      <c r="BU110" s="751"/>
      <c r="BV110" s="751"/>
      <c r="BW110" s="751"/>
      <c r="BX110" s="751"/>
      <c r="BY110" s="751"/>
      <c r="BZ110" s="751"/>
      <c r="CA110" s="751"/>
      <c r="CB110" s="751"/>
      <c r="CC110" s="751"/>
      <c r="CD110" s="751"/>
      <c r="CE110" s="751"/>
      <c r="CF110" s="751"/>
      <c r="CG110" s="751"/>
      <c r="CH110" s="751"/>
      <c r="CI110" s="751"/>
      <c r="CJ110" s="751"/>
      <c r="CK110" s="751"/>
      <c r="CL110" s="751"/>
      <c r="CM110" s="751"/>
      <c r="CN110" s="751"/>
      <c r="CO110" s="751"/>
      <c r="CP110" s="751"/>
      <c r="CQ110" s="751"/>
      <c r="CR110" s="751"/>
      <c r="CS110" s="751"/>
      <c r="CT110" s="751"/>
      <c r="CU110" s="751"/>
      <c r="CV110" s="751"/>
      <c r="CW110" s="751"/>
      <c r="CX110" s="751"/>
      <c r="CY110" s="751"/>
      <c r="CZ110" s="751"/>
      <c r="DA110" s="751"/>
      <c r="DB110" s="751"/>
      <c r="DC110" s="751"/>
      <c r="DD110" s="751"/>
      <c r="DE110" s="751"/>
      <c r="DF110" s="751"/>
      <c r="DG110" s="751"/>
      <c r="DH110" s="751"/>
      <c r="DI110" s="751"/>
      <c r="DJ110" s="751"/>
      <c r="DK110" s="751"/>
      <c r="DL110" s="751"/>
      <c r="DM110" s="751"/>
      <c r="DN110" s="751"/>
      <c r="DO110" s="751"/>
      <c r="DP110" s="751"/>
      <c r="DQ110" s="751"/>
      <c r="DR110" s="751"/>
      <c r="DS110" s="751"/>
      <c r="DT110" s="751"/>
      <c r="DU110" s="751"/>
      <c r="DV110" s="751"/>
      <c r="DW110" s="751"/>
      <c r="DX110" s="751"/>
      <c r="DY110" s="751"/>
      <c r="DZ110" s="751"/>
      <c r="EA110" s="751"/>
      <c r="EB110" s="751"/>
      <c r="EC110" s="751"/>
      <c r="ED110" s="751"/>
      <c r="EE110" s="751"/>
      <c r="EF110" s="751"/>
      <c r="EG110" s="751"/>
      <c r="EH110" s="751"/>
      <c r="EI110" s="751"/>
      <c r="EJ110" s="751"/>
      <c r="EK110" s="751"/>
      <c r="EL110" s="751"/>
      <c r="EM110" s="751"/>
      <c r="EN110" s="751"/>
      <c r="EO110" s="751"/>
      <c r="EP110" s="751"/>
      <c r="EQ110" s="751"/>
      <c r="ER110" s="751"/>
      <c r="ES110" s="751"/>
      <c r="ET110" s="751"/>
      <c r="EU110" s="751"/>
      <c r="EV110" s="751"/>
      <c r="EW110" s="751"/>
      <c r="EX110" s="751"/>
      <c r="EY110" s="751"/>
      <c r="EZ110" s="751"/>
      <c r="FA110" s="751"/>
      <c r="FB110" s="751"/>
      <c r="FC110" s="751"/>
      <c r="FD110" s="751"/>
      <c r="FE110" s="751"/>
      <c r="FF110" s="751"/>
      <c r="FG110" s="751"/>
      <c r="FH110" s="751"/>
      <c r="FI110" s="751"/>
      <c r="FJ110" s="751"/>
      <c r="FK110" s="751"/>
      <c r="FL110" s="751"/>
      <c r="FM110" s="751"/>
      <c r="FN110" s="751"/>
      <c r="FO110" s="751"/>
      <c r="FP110" s="751"/>
      <c r="FQ110" s="751"/>
      <c r="FR110" s="751"/>
      <c r="FS110" s="751"/>
      <c r="FT110" s="751"/>
      <c r="FU110" s="751"/>
      <c r="FV110" s="751"/>
      <c r="FW110" s="751"/>
      <c r="FX110" s="751"/>
      <c r="FY110" s="751"/>
      <c r="FZ110" s="751"/>
      <c r="GA110" s="751"/>
      <c r="GB110" s="751"/>
      <c r="GC110" s="751"/>
      <c r="GD110" s="751"/>
      <c r="GE110" s="751"/>
      <c r="GF110" s="751"/>
      <c r="GG110" s="751"/>
      <c r="GH110" s="751"/>
      <c r="GI110" s="751"/>
      <c r="GJ110" s="751"/>
      <c r="GK110" s="751"/>
      <c r="GL110" s="751"/>
      <c r="GM110" s="751"/>
      <c r="GN110" s="751"/>
      <c r="GO110" s="751"/>
      <c r="GP110" s="751"/>
      <c r="GQ110" s="751"/>
      <c r="GR110" s="751"/>
      <c r="GS110" s="751"/>
      <c r="GT110" s="751"/>
      <c r="GU110" s="751"/>
      <c r="GV110" s="751"/>
      <c r="GW110" s="751"/>
      <c r="GX110" s="751"/>
      <c r="GY110" s="751"/>
      <c r="GZ110" s="751"/>
      <c r="HA110" s="751"/>
      <c r="HB110" s="751"/>
      <c r="HC110" s="751"/>
      <c r="HD110" s="751"/>
      <c r="HE110" s="751"/>
      <c r="HF110" s="751"/>
      <c r="HG110" s="751"/>
      <c r="HH110" s="751"/>
      <c r="HI110" s="751"/>
      <c r="HJ110" s="751"/>
      <c r="HK110" s="751"/>
      <c r="HL110" s="751"/>
      <c r="HM110" s="751"/>
      <c r="HN110" s="751"/>
      <c r="HO110" s="751"/>
      <c r="HP110" s="751"/>
      <c r="HQ110" s="751"/>
      <c r="HR110" s="751"/>
      <c r="HS110" s="751"/>
      <c r="HT110" s="751"/>
      <c r="HU110" s="751"/>
      <c r="HV110" s="751"/>
      <c r="HW110" s="751"/>
      <c r="HX110" s="751"/>
      <c r="HY110" s="751"/>
      <c r="HZ110" s="751"/>
      <c r="IA110" s="751"/>
      <c r="IB110" s="751"/>
      <c r="IC110" s="751"/>
      <c r="ID110" s="751"/>
      <c r="IE110" s="751"/>
      <c r="IF110" s="751"/>
      <c r="IG110" s="751"/>
      <c r="IH110" s="751"/>
      <c r="II110" s="751"/>
      <c r="IJ110" s="751"/>
      <c r="IK110" s="751"/>
      <c r="IL110" s="751"/>
      <c r="IM110" s="751"/>
      <c r="IN110" s="751"/>
      <c r="IO110" s="751"/>
      <c r="IP110" s="751"/>
      <c r="IQ110" s="751"/>
      <c r="IR110" s="751"/>
    </row>
    <row r="111" s="443" customFormat="1" ht="31.5" hidden="1" spans="1:252">
      <c r="A111" s="353" t="s">
        <v>4241</v>
      </c>
      <c r="B111" s="307" t="s">
        <v>207</v>
      </c>
      <c r="C111" s="671">
        <f>SUMIF('2023.12'!$A$6:$A$567,A111,'2023.12'!$C$6:$C$567)</f>
        <v>0</v>
      </c>
      <c r="D111" s="671">
        <v>0</v>
      </c>
      <c r="E111" s="671">
        <f>SUMIF('2024.12'!$A$6:$A$876,A111,'2024.12'!$D$6:$D$876)</f>
        <v>1</v>
      </c>
      <c r="F111" s="671">
        <f t="shared" si="18"/>
        <v>1</v>
      </c>
      <c r="G111" s="365" t="str">
        <f t="shared" si="12"/>
        <v/>
      </c>
      <c r="H111" s="365" t="str">
        <f t="shared" si="13"/>
        <v/>
      </c>
      <c r="I111" s="554" t="s">
        <v>4097</v>
      </c>
      <c r="J111" s="749" t="str">
        <f t="shared" si="19"/>
        <v>10107</v>
      </c>
      <c r="K111" s="93" t="str">
        <f t="shared" si="15"/>
        <v>项</v>
      </c>
      <c r="L111" s="93">
        <v>1</v>
      </c>
      <c r="M111" s="250"/>
      <c r="N111" s="250"/>
      <c r="O111" s="250"/>
      <c r="P111" s="250"/>
      <c r="Q111" s="250"/>
      <c r="R111" s="250"/>
      <c r="S111" s="250"/>
      <c r="T111" s="250"/>
      <c r="U111" s="250"/>
      <c r="V111" s="250"/>
      <c r="W111" s="250"/>
      <c r="X111" s="250"/>
      <c r="Y111" s="250"/>
      <c r="Z111" s="250"/>
      <c r="AA111" s="250"/>
      <c r="AB111" s="250"/>
      <c r="AC111" s="250"/>
      <c r="AD111" s="250"/>
      <c r="AE111" s="250"/>
      <c r="AF111" s="250"/>
      <c r="AG111" s="250"/>
      <c r="AH111" s="250"/>
      <c r="AI111" s="250"/>
      <c r="AJ111" s="250"/>
      <c r="AK111" s="250"/>
      <c r="AL111" s="250"/>
      <c r="AM111" s="250"/>
      <c r="AN111" s="250"/>
      <c r="AO111" s="250"/>
      <c r="AP111" s="250"/>
      <c r="AQ111" s="250"/>
      <c r="AR111" s="250"/>
      <c r="AS111" s="250"/>
      <c r="AT111" s="250"/>
      <c r="AU111" s="250"/>
      <c r="AV111" s="250"/>
      <c r="AW111" s="250"/>
      <c r="AX111" s="250"/>
      <c r="AY111" s="250"/>
      <c r="AZ111" s="250"/>
      <c r="BA111" s="250"/>
      <c r="BB111" s="250"/>
      <c r="BC111" s="250"/>
      <c r="BD111" s="250"/>
      <c r="BE111" s="250"/>
      <c r="BF111" s="250"/>
      <c r="BG111" s="250"/>
      <c r="BH111" s="250"/>
      <c r="BI111" s="250"/>
      <c r="BJ111" s="250"/>
      <c r="BK111" s="250"/>
      <c r="BL111" s="250"/>
      <c r="BM111" s="250"/>
      <c r="BN111" s="250"/>
      <c r="BO111" s="250"/>
      <c r="BP111" s="250"/>
      <c r="BQ111" s="250"/>
      <c r="BR111" s="250"/>
      <c r="BS111" s="250"/>
      <c r="BT111" s="250"/>
      <c r="BU111" s="250"/>
      <c r="BV111" s="250"/>
      <c r="BW111" s="250"/>
      <c r="BX111" s="250"/>
      <c r="BY111" s="250"/>
      <c r="BZ111" s="250"/>
      <c r="CA111" s="250"/>
      <c r="CB111" s="250"/>
      <c r="CC111" s="250"/>
      <c r="CD111" s="250"/>
      <c r="CE111" s="250"/>
      <c r="CF111" s="250"/>
      <c r="CG111" s="250"/>
      <c r="CH111" s="250"/>
      <c r="CI111" s="250"/>
      <c r="CJ111" s="250"/>
      <c r="CK111" s="250"/>
      <c r="CL111" s="250"/>
      <c r="CM111" s="250"/>
      <c r="CN111" s="250"/>
      <c r="CO111" s="250"/>
      <c r="CP111" s="250"/>
      <c r="CQ111" s="250"/>
      <c r="CR111" s="250"/>
      <c r="CS111" s="250"/>
      <c r="CT111" s="250"/>
      <c r="CU111" s="250"/>
      <c r="CV111" s="250"/>
      <c r="CW111" s="250"/>
      <c r="CX111" s="250"/>
      <c r="CY111" s="250"/>
      <c r="CZ111" s="250"/>
      <c r="DA111" s="250"/>
      <c r="DB111" s="250"/>
      <c r="DC111" s="250"/>
      <c r="DD111" s="250"/>
      <c r="DE111" s="250"/>
      <c r="DF111" s="250"/>
      <c r="DG111" s="250"/>
      <c r="DH111" s="250"/>
      <c r="DI111" s="250"/>
      <c r="DJ111" s="250"/>
      <c r="DK111" s="250"/>
      <c r="DL111" s="250"/>
      <c r="DM111" s="250"/>
      <c r="DN111" s="250"/>
      <c r="DO111" s="250"/>
      <c r="DP111" s="250"/>
      <c r="DQ111" s="250"/>
      <c r="DR111" s="250"/>
      <c r="DS111" s="250"/>
      <c r="DT111" s="250"/>
      <c r="DU111" s="250"/>
      <c r="DV111" s="250"/>
      <c r="DW111" s="250"/>
      <c r="DX111" s="250"/>
      <c r="DY111" s="250"/>
      <c r="DZ111" s="250"/>
      <c r="EA111" s="250"/>
      <c r="EB111" s="250"/>
      <c r="EC111" s="250"/>
      <c r="ED111" s="250"/>
      <c r="EE111" s="250"/>
      <c r="EF111" s="250"/>
      <c r="EG111" s="250"/>
      <c r="EH111" s="250"/>
      <c r="EI111" s="250"/>
      <c r="EJ111" s="250"/>
      <c r="EK111" s="250"/>
      <c r="EL111" s="250"/>
      <c r="EM111" s="250"/>
      <c r="EN111" s="250"/>
      <c r="EO111" s="250"/>
      <c r="EP111" s="250"/>
      <c r="EQ111" s="250"/>
      <c r="ER111" s="250"/>
      <c r="ES111" s="250"/>
      <c r="ET111" s="250"/>
      <c r="EU111" s="250"/>
      <c r="EV111" s="250"/>
      <c r="EW111" s="250"/>
      <c r="EX111" s="250"/>
      <c r="EY111" s="250"/>
      <c r="EZ111" s="250"/>
      <c r="FA111" s="250"/>
      <c r="FB111" s="250"/>
      <c r="FC111" s="250"/>
      <c r="FD111" s="250"/>
      <c r="FE111" s="250"/>
      <c r="FF111" s="250"/>
      <c r="FG111" s="250"/>
      <c r="FH111" s="250"/>
      <c r="FI111" s="250"/>
      <c r="FJ111" s="250"/>
      <c r="FK111" s="250"/>
      <c r="FL111" s="250"/>
      <c r="FM111" s="250"/>
      <c r="FN111" s="250"/>
      <c r="FO111" s="250"/>
      <c r="FP111" s="250"/>
      <c r="FQ111" s="250"/>
      <c r="FR111" s="250"/>
      <c r="FS111" s="250"/>
      <c r="FT111" s="250"/>
      <c r="FU111" s="250"/>
      <c r="FV111" s="250"/>
      <c r="FW111" s="250"/>
      <c r="FX111" s="250"/>
      <c r="FY111" s="250"/>
      <c r="FZ111" s="250"/>
      <c r="GA111" s="250"/>
      <c r="GB111" s="250"/>
      <c r="GC111" s="250"/>
      <c r="GD111" s="250"/>
      <c r="GE111" s="250"/>
      <c r="GF111" s="250"/>
      <c r="GG111" s="250"/>
      <c r="GH111" s="250"/>
      <c r="GI111" s="250"/>
      <c r="GJ111" s="250"/>
      <c r="GK111" s="250"/>
      <c r="GL111" s="250"/>
      <c r="GM111" s="250"/>
      <c r="GN111" s="250"/>
      <c r="GO111" s="250"/>
      <c r="GP111" s="250"/>
      <c r="GQ111" s="250"/>
      <c r="GR111" s="250"/>
      <c r="GS111" s="250"/>
      <c r="GT111" s="250"/>
      <c r="GU111" s="250"/>
      <c r="GV111" s="250"/>
      <c r="GW111" s="250"/>
      <c r="GX111" s="250"/>
      <c r="GY111" s="250"/>
      <c r="GZ111" s="250"/>
      <c r="HA111" s="250"/>
      <c r="HB111" s="250"/>
      <c r="HC111" s="250"/>
      <c r="HD111" s="250"/>
      <c r="HE111" s="250"/>
      <c r="HF111" s="250"/>
      <c r="HG111" s="250"/>
      <c r="HH111" s="250"/>
      <c r="HI111" s="250"/>
      <c r="HJ111" s="250"/>
      <c r="HK111" s="250"/>
      <c r="HL111" s="250"/>
      <c r="HM111" s="250"/>
      <c r="HN111" s="250"/>
      <c r="HO111" s="250"/>
      <c r="HP111" s="250"/>
      <c r="HQ111" s="250"/>
      <c r="HR111" s="250"/>
      <c r="HS111" s="250"/>
      <c r="HT111" s="250"/>
      <c r="HU111" s="250"/>
      <c r="HV111" s="250"/>
      <c r="HW111" s="250"/>
      <c r="HX111" s="250"/>
      <c r="HY111" s="250"/>
      <c r="HZ111" s="250"/>
      <c r="IA111" s="250"/>
      <c r="IB111" s="250"/>
      <c r="IC111" s="250"/>
      <c r="ID111" s="250"/>
      <c r="IE111" s="250"/>
      <c r="IF111" s="250"/>
      <c r="IG111" s="250"/>
      <c r="IH111" s="250"/>
      <c r="II111" s="250"/>
      <c r="IJ111" s="250"/>
      <c r="IK111" s="250"/>
      <c r="IL111" s="250"/>
      <c r="IM111" s="250"/>
      <c r="IN111" s="250"/>
      <c r="IO111" s="250"/>
      <c r="IP111" s="250"/>
      <c r="IQ111" s="250"/>
      <c r="IR111" s="250"/>
    </row>
    <row r="112" s="93" customFormat="1" spans="1:252">
      <c r="A112" s="360" t="s">
        <v>4242</v>
      </c>
      <c r="B112" s="738" t="s">
        <v>4243</v>
      </c>
      <c r="C112" s="669">
        <f>SUMIF($J113:J$382,$A112,C113:C$382)</f>
        <v>1039</v>
      </c>
      <c r="D112" s="669">
        <f ca="1">SUMIF($J113:K$382,$A112,D113:D$382)</f>
        <v>1135</v>
      </c>
      <c r="E112" s="669">
        <f ca="1">SUMIF($J113:L$382,$A112,E113:E$382)</f>
        <v>1291</v>
      </c>
      <c r="F112" s="669">
        <f ca="1">SUMIF($J113:M$382,$A112,F113:F$382)</f>
        <v>252</v>
      </c>
      <c r="G112" s="739" t="str">
        <f ca="1" t="shared" si="12"/>
        <v>24.3%</v>
      </c>
      <c r="H112" s="352" t="str">
        <f ca="1" t="shared" si="13"/>
        <v>113.7%</v>
      </c>
      <c r="I112" s="744" t="str">
        <f ca="1" t="shared" si="14"/>
        <v>是</v>
      </c>
      <c r="J112" s="747" t="str">
        <f>LEFT(A112,3)</f>
        <v>101</v>
      </c>
      <c r="K112" s="93" t="str">
        <f t="shared" si="15"/>
        <v>款</v>
      </c>
      <c r="L112" s="746">
        <v>1</v>
      </c>
      <c r="M112" s="718"/>
      <c r="N112" s="718"/>
      <c r="O112" s="718"/>
      <c r="P112" s="718"/>
      <c r="Q112" s="718"/>
      <c r="R112" s="718"/>
      <c r="S112" s="718"/>
      <c r="T112" s="718"/>
      <c r="U112" s="718"/>
      <c r="V112" s="718"/>
      <c r="W112" s="718"/>
      <c r="X112" s="718"/>
      <c r="Y112" s="718"/>
      <c r="Z112" s="718"/>
      <c r="AA112" s="718"/>
      <c r="AB112" s="718"/>
      <c r="AC112" s="718"/>
      <c r="AD112" s="718"/>
      <c r="AE112" s="718"/>
      <c r="AF112" s="718"/>
      <c r="AG112" s="718"/>
      <c r="AH112" s="718"/>
      <c r="AI112" s="718"/>
      <c r="AJ112" s="718"/>
      <c r="AK112" s="718"/>
      <c r="AL112" s="718"/>
      <c r="AM112" s="718"/>
      <c r="AN112" s="718"/>
      <c r="AO112" s="718"/>
      <c r="AP112" s="718"/>
      <c r="AQ112" s="718"/>
      <c r="AR112" s="718"/>
      <c r="AS112" s="718"/>
      <c r="AT112" s="718"/>
      <c r="AU112" s="718"/>
      <c r="AV112" s="718"/>
      <c r="AW112" s="718"/>
      <c r="AX112" s="718"/>
      <c r="AY112" s="718"/>
      <c r="AZ112" s="718"/>
      <c r="BA112" s="718"/>
      <c r="BB112" s="718"/>
      <c r="BC112" s="718"/>
      <c r="BD112" s="718"/>
      <c r="BE112" s="718"/>
      <c r="BF112" s="718"/>
      <c r="BG112" s="718"/>
      <c r="BH112" s="718"/>
      <c r="BI112" s="718"/>
      <c r="BJ112" s="718"/>
      <c r="BK112" s="718"/>
      <c r="BL112" s="718"/>
      <c r="BM112" s="718"/>
      <c r="BN112" s="718"/>
      <c r="BO112" s="718"/>
      <c r="BP112" s="718"/>
      <c r="BQ112" s="718"/>
      <c r="BR112" s="718"/>
      <c r="BS112" s="718"/>
      <c r="BT112" s="718"/>
      <c r="BU112" s="718"/>
      <c r="BV112" s="718"/>
      <c r="BW112" s="718"/>
      <c r="BX112" s="718"/>
      <c r="BY112" s="718"/>
      <c r="BZ112" s="718"/>
      <c r="CA112" s="718"/>
      <c r="CB112" s="718"/>
      <c r="CC112" s="718"/>
      <c r="CD112" s="718"/>
      <c r="CE112" s="718"/>
      <c r="CF112" s="718"/>
      <c r="CG112" s="718"/>
      <c r="CH112" s="718"/>
      <c r="CI112" s="718"/>
      <c r="CJ112" s="718"/>
      <c r="CK112" s="718"/>
      <c r="CL112" s="718"/>
      <c r="CM112" s="718"/>
      <c r="CN112" s="718"/>
      <c r="CO112" s="718"/>
      <c r="CP112" s="718"/>
      <c r="CQ112" s="718"/>
      <c r="CR112" s="718"/>
      <c r="CS112" s="718"/>
      <c r="CT112" s="718"/>
      <c r="CU112" s="718"/>
      <c r="CV112" s="718"/>
      <c r="CW112" s="718"/>
      <c r="CX112" s="718"/>
      <c r="CY112" s="718"/>
      <c r="CZ112" s="718"/>
      <c r="DA112" s="718"/>
      <c r="DB112" s="718"/>
      <c r="DC112" s="718"/>
      <c r="DD112" s="718"/>
      <c r="DE112" s="718"/>
      <c r="DF112" s="718"/>
      <c r="DG112" s="718"/>
      <c r="DH112" s="718"/>
      <c r="DI112" s="718"/>
      <c r="DJ112" s="718"/>
      <c r="DK112" s="718"/>
      <c r="DL112" s="718"/>
      <c r="DM112" s="718"/>
      <c r="DN112" s="718"/>
      <c r="DO112" s="718"/>
      <c r="DP112" s="718"/>
      <c r="DQ112" s="718"/>
      <c r="DR112" s="718"/>
      <c r="DS112" s="718"/>
      <c r="DT112" s="718"/>
      <c r="DU112" s="718"/>
      <c r="DV112" s="718"/>
      <c r="DW112" s="718"/>
      <c r="DX112" s="718"/>
      <c r="DY112" s="718"/>
      <c r="DZ112" s="718"/>
      <c r="EA112" s="718"/>
      <c r="EB112" s="718"/>
      <c r="EC112" s="718"/>
      <c r="ED112" s="718"/>
      <c r="EE112" s="718"/>
      <c r="EF112" s="718"/>
      <c r="EG112" s="718"/>
      <c r="EH112" s="718"/>
      <c r="EI112" s="718"/>
      <c r="EJ112" s="718"/>
      <c r="EK112" s="718"/>
      <c r="EL112" s="718"/>
      <c r="EM112" s="718"/>
      <c r="EN112" s="718"/>
      <c r="EO112" s="718"/>
      <c r="EP112" s="718"/>
      <c r="EQ112" s="718"/>
      <c r="ER112" s="718"/>
      <c r="ES112" s="718"/>
      <c r="ET112" s="718"/>
      <c r="EU112" s="718"/>
      <c r="EV112" s="718"/>
      <c r="EW112" s="718"/>
      <c r="EX112" s="718"/>
      <c r="EY112" s="718"/>
      <c r="EZ112" s="718"/>
      <c r="FA112" s="718"/>
      <c r="FB112" s="718"/>
      <c r="FC112" s="718"/>
      <c r="FD112" s="718"/>
      <c r="FE112" s="718"/>
      <c r="FF112" s="718"/>
      <c r="FG112" s="718"/>
      <c r="FH112" s="718"/>
      <c r="FI112" s="718"/>
      <c r="FJ112" s="718"/>
      <c r="FK112" s="718"/>
      <c r="FL112" s="718"/>
      <c r="FM112" s="718"/>
      <c r="FN112" s="718"/>
      <c r="FO112" s="718"/>
      <c r="FP112" s="718"/>
      <c r="FQ112" s="718"/>
      <c r="FR112" s="718"/>
      <c r="FS112" s="718"/>
      <c r="FT112" s="718"/>
      <c r="FU112" s="718"/>
      <c r="FV112" s="718"/>
      <c r="FW112" s="718"/>
      <c r="FX112" s="718"/>
      <c r="FY112" s="718"/>
      <c r="FZ112" s="718"/>
      <c r="GA112" s="718"/>
      <c r="GB112" s="718"/>
      <c r="GC112" s="718"/>
      <c r="GD112" s="718"/>
      <c r="GE112" s="718"/>
      <c r="GF112" s="718"/>
      <c r="GG112" s="718"/>
      <c r="GH112" s="718"/>
      <c r="GI112" s="718"/>
      <c r="GJ112" s="718"/>
      <c r="GK112" s="718"/>
      <c r="GL112" s="718"/>
      <c r="GM112" s="718"/>
      <c r="GN112" s="718"/>
      <c r="GO112" s="718"/>
      <c r="GP112" s="718"/>
      <c r="GQ112" s="718"/>
      <c r="GR112" s="718"/>
      <c r="GS112" s="718"/>
      <c r="GT112" s="718"/>
      <c r="GU112" s="718"/>
      <c r="GV112" s="718"/>
      <c r="GW112" s="718"/>
      <c r="GX112" s="718"/>
      <c r="GY112" s="718"/>
      <c r="GZ112" s="718"/>
      <c r="HA112" s="718"/>
      <c r="HB112" s="718"/>
      <c r="HC112" s="718"/>
      <c r="HD112" s="718"/>
      <c r="HE112" s="718"/>
      <c r="HF112" s="718"/>
      <c r="HG112" s="718"/>
      <c r="HH112" s="718"/>
      <c r="HI112" s="718"/>
      <c r="HJ112" s="718"/>
      <c r="HK112" s="718"/>
      <c r="HL112" s="718"/>
      <c r="HM112" s="718"/>
      <c r="HN112" s="718"/>
      <c r="HO112" s="718"/>
      <c r="HP112" s="718"/>
      <c r="HQ112" s="718"/>
      <c r="HR112" s="718"/>
      <c r="HS112" s="718"/>
      <c r="HT112" s="718"/>
      <c r="HU112" s="718"/>
      <c r="HV112" s="718"/>
      <c r="HW112" s="718"/>
      <c r="HX112" s="718"/>
      <c r="HY112" s="718"/>
      <c r="HZ112" s="718"/>
      <c r="IA112" s="718"/>
      <c r="IB112" s="718"/>
      <c r="IC112" s="718"/>
      <c r="ID112" s="718"/>
      <c r="IE112" s="718"/>
      <c r="IF112" s="718"/>
      <c r="IG112" s="718"/>
      <c r="IH112" s="718"/>
      <c r="II112" s="718"/>
      <c r="IJ112" s="718"/>
      <c r="IK112" s="718"/>
      <c r="IL112" s="718"/>
      <c r="IM112" s="718"/>
      <c r="IN112" s="718"/>
      <c r="IO112" s="718"/>
      <c r="IP112" s="718"/>
      <c r="IQ112" s="718"/>
      <c r="IR112" s="718"/>
    </row>
    <row r="113" s="137" customFormat="1" ht="15.75" hidden="1" spans="1:252">
      <c r="A113" s="353" t="s">
        <v>4244</v>
      </c>
      <c r="B113" s="307" t="s">
        <v>211</v>
      </c>
      <c r="C113" s="671">
        <f>SUMIF('2023.12'!$A$6:$A$567,A113,'2023.12'!$C$6:$C$567)</f>
        <v>120</v>
      </c>
      <c r="D113" s="671">
        <v>150</v>
      </c>
      <c r="E113" s="671">
        <f>SUMIF('2024.12'!$A$6:$A$876,A113,'2024.12'!$D$6:$D$876)</f>
        <v>133</v>
      </c>
      <c r="F113" s="671">
        <f t="shared" ref="F113:F123" si="20">E113-C113</f>
        <v>13</v>
      </c>
      <c r="G113" s="365" t="str">
        <f t="shared" si="12"/>
        <v>10.8%</v>
      </c>
      <c r="H113" s="365" t="str">
        <f t="shared" si="13"/>
        <v>88.7%</v>
      </c>
      <c r="I113" s="554" t="s">
        <v>4097</v>
      </c>
      <c r="J113" s="748" t="str">
        <f t="shared" ref="J113:J123" si="21">LEFT(A113,5)</f>
        <v>10109</v>
      </c>
      <c r="K113" s="93" t="str">
        <f t="shared" si="15"/>
        <v>项</v>
      </c>
      <c r="L113" s="93">
        <v>1</v>
      </c>
      <c r="M113" s="751"/>
      <c r="N113" s="751"/>
      <c r="O113" s="751"/>
      <c r="P113" s="751"/>
      <c r="Q113" s="751"/>
      <c r="R113" s="751"/>
      <c r="S113" s="751"/>
      <c r="T113" s="751"/>
      <c r="U113" s="751"/>
      <c r="V113" s="751"/>
      <c r="W113" s="751"/>
      <c r="X113" s="751"/>
      <c r="Y113" s="751"/>
      <c r="Z113" s="751"/>
      <c r="AA113" s="751"/>
      <c r="AB113" s="751"/>
      <c r="AC113" s="751"/>
      <c r="AD113" s="751"/>
      <c r="AE113" s="751"/>
      <c r="AF113" s="751"/>
      <c r="AG113" s="751"/>
      <c r="AH113" s="751"/>
      <c r="AI113" s="751"/>
      <c r="AJ113" s="751"/>
      <c r="AK113" s="751"/>
      <c r="AL113" s="751"/>
      <c r="AM113" s="751"/>
      <c r="AN113" s="751"/>
      <c r="AO113" s="751"/>
      <c r="AP113" s="751"/>
      <c r="AQ113" s="751"/>
      <c r="AR113" s="751"/>
      <c r="AS113" s="751"/>
      <c r="AT113" s="751"/>
      <c r="AU113" s="751"/>
      <c r="AV113" s="751"/>
      <c r="AW113" s="751"/>
      <c r="AX113" s="751"/>
      <c r="AY113" s="751"/>
      <c r="AZ113" s="751"/>
      <c r="BA113" s="751"/>
      <c r="BB113" s="751"/>
      <c r="BC113" s="751"/>
      <c r="BD113" s="751"/>
      <c r="BE113" s="751"/>
      <c r="BF113" s="751"/>
      <c r="BG113" s="751"/>
      <c r="BH113" s="751"/>
      <c r="BI113" s="751"/>
      <c r="BJ113" s="751"/>
      <c r="BK113" s="751"/>
      <c r="BL113" s="751"/>
      <c r="BM113" s="751"/>
      <c r="BN113" s="751"/>
      <c r="BO113" s="751"/>
      <c r="BP113" s="751"/>
      <c r="BQ113" s="751"/>
      <c r="BR113" s="751"/>
      <c r="BS113" s="751"/>
      <c r="BT113" s="751"/>
      <c r="BU113" s="751"/>
      <c r="BV113" s="751"/>
      <c r="BW113" s="751"/>
      <c r="BX113" s="751"/>
      <c r="BY113" s="751"/>
      <c r="BZ113" s="751"/>
      <c r="CA113" s="751"/>
      <c r="CB113" s="751"/>
      <c r="CC113" s="751"/>
      <c r="CD113" s="751"/>
      <c r="CE113" s="751"/>
      <c r="CF113" s="751"/>
      <c r="CG113" s="751"/>
      <c r="CH113" s="751"/>
      <c r="CI113" s="751"/>
      <c r="CJ113" s="751"/>
      <c r="CK113" s="751"/>
      <c r="CL113" s="751"/>
      <c r="CM113" s="751"/>
      <c r="CN113" s="751"/>
      <c r="CO113" s="751"/>
      <c r="CP113" s="751"/>
      <c r="CQ113" s="751"/>
      <c r="CR113" s="751"/>
      <c r="CS113" s="751"/>
      <c r="CT113" s="751"/>
      <c r="CU113" s="751"/>
      <c r="CV113" s="751"/>
      <c r="CW113" s="751"/>
      <c r="CX113" s="751"/>
      <c r="CY113" s="751"/>
      <c r="CZ113" s="751"/>
      <c r="DA113" s="751"/>
      <c r="DB113" s="751"/>
      <c r="DC113" s="751"/>
      <c r="DD113" s="751"/>
      <c r="DE113" s="751"/>
      <c r="DF113" s="751"/>
      <c r="DG113" s="751"/>
      <c r="DH113" s="751"/>
      <c r="DI113" s="751"/>
      <c r="DJ113" s="751"/>
      <c r="DK113" s="751"/>
      <c r="DL113" s="751"/>
      <c r="DM113" s="751"/>
      <c r="DN113" s="751"/>
      <c r="DO113" s="751"/>
      <c r="DP113" s="751"/>
      <c r="DQ113" s="751"/>
      <c r="DR113" s="751"/>
      <c r="DS113" s="751"/>
      <c r="DT113" s="751"/>
      <c r="DU113" s="751"/>
      <c r="DV113" s="751"/>
      <c r="DW113" s="751"/>
      <c r="DX113" s="751"/>
      <c r="DY113" s="751"/>
      <c r="DZ113" s="751"/>
      <c r="EA113" s="751"/>
      <c r="EB113" s="751"/>
      <c r="EC113" s="751"/>
      <c r="ED113" s="751"/>
      <c r="EE113" s="751"/>
      <c r="EF113" s="751"/>
      <c r="EG113" s="751"/>
      <c r="EH113" s="751"/>
      <c r="EI113" s="751"/>
      <c r="EJ113" s="751"/>
      <c r="EK113" s="751"/>
      <c r="EL113" s="751"/>
      <c r="EM113" s="751"/>
      <c r="EN113" s="751"/>
      <c r="EO113" s="751"/>
      <c r="EP113" s="751"/>
      <c r="EQ113" s="751"/>
      <c r="ER113" s="751"/>
      <c r="ES113" s="751"/>
      <c r="ET113" s="751"/>
      <c r="EU113" s="751"/>
      <c r="EV113" s="751"/>
      <c r="EW113" s="751"/>
      <c r="EX113" s="751"/>
      <c r="EY113" s="751"/>
      <c r="EZ113" s="751"/>
      <c r="FA113" s="751"/>
      <c r="FB113" s="751"/>
      <c r="FC113" s="751"/>
      <c r="FD113" s="751"/>
      <c r="FE113" s="751"/>
      <c r="FF113" s="751"/>
      <c r="FG113" s="751"/>
      <c r="FH113" s="751"/>
      <c r="FI113" s="751"/>
      <c r="FJ113" s="751"/>
      <c r="FK113" s="751"/>
      <c r="FL113" s="751"/>
      <c r="FM113" s="751"/>
      <c r="FN113" s="751"/>
      <c r="FO113" s="751"/>
      <c r="FP113" s="751"/>
      <c r="FQ113" s="751"/>
      <c r="FR113" s="751"/>
      <c r="FS113" s="751"/>
      <c r="FT113" s="751"/>
      <c r="FU113" s="751"/>
      <c r="FV113" s="751"/>
      <c r="FW113" s="751"/>
      <c r="FX113" s="751"/>
      <c r="FY113" s="751"/>
      <c r="FZ113" s="751"/>
      <c r="GA113" s="751"/>
      <c r="GB113" s="751"/>
      <c r="GC113" s="751"/>
      <c r="GD113" s="751"/>
      <c r="GE113" s="751"/>
      <c r="GF113" s="751"/>
      <c r="GG113" s="751"/>
      <c r="GH113" s="751"/>
      <c r="GI113" s="751"/>
      <c r="GJ113" s="751"/>
      <c r="GK113" s="751"/>
      <c r="GL113" s="751"/>
      <c r="GM113" s="751"/>
      <c r="GN113" s="751"/>
      <c r="GO113" s="751"/>
      <c r="GP113" s="751"/>
      <c r="GQ113" s="751"/>
      <c r="GR113" s="751"/>
      <c r="GS113" s="751"/>
      <c r="GT113" s="751"/>
      <c r="GU113" s="751"/>
      <c r="GV113" s="751"/>
      <c r="GW113" s="751"/>
      <c r="GX113" s="751"/>
      <c r="GY113" s="751"/>
      <c r="GZ113" s="751"/>
      <c r="HA113" s="751"/>
      <c r="HB113" s="751"/>
      <c r="HC113" s="751"/>
      <c r="HD113" s="751"/>
      <c r="HE113" s="751"/>
      <c r="HF113" s="751"/>
      <c r="HG113" s="751"/>
      <c r="HH113" s="751"/>
      <c r="HI113" s="751"/>
      <c r="HJ113" s="751"/>
      <c r="HK113" s="751"/>
      <c r="HL113" s="751"/>
      <c r="HM113" s="751"/>
      <c r="HN113" s="751"/>
      <c r="HO113" s="751"/>
      <c r="HP113" s="751"/>
      <c r="HQ113" s="751"/>
      <c r="HR113" s="751"/>
      <c r="HS113" s="751"/>
      <c r="HT113" s="751"/>
      <c r="HU113" s="751"/>
      <c r="HV113" s="751"/>
      <c r="HW113" s="751"/>
      <c r="HX113" s="751"/>
      <c r="HY113" s="751"/>
      <c r="HZ113" s="751"/>
      <c r="IA113" s="751"/>
      <c r="IB113" s="751"/>
      <c r="IC113" s="751"/>
      <c r="ID113" s="751"/>
      <c r="IE113" s="751"/>
      <c r="IF113" s="751"/>
      <c r="IG113" s="751"/>
      <c r="IH113" s="751"/>
      <c r="II113" s="751"/>
      <c r="IJ113" s="751"/>
      <c r="IK113" s="751"/>
      <c r="IL113" s="751"/>
      <c r="IM113" s="751"/>
      <c r="IN113" s="751"/>
      <c r="IO113" s="751"/>
      <c r="IP113" s="751"/>
      <c r="IQ113" s="751"/>
      <c r="IR113" s="751"/>
    </row>
    <row r="114" s="137" customFormat="1" ht="15.75" hidden="1" spans="1:252">
      <c r="A114" s="353" t="s">
        <v>4245</v>
      </c>
      <c r="B114" s="307" t="s">
        <v>216</v>
      </c>
      <c r="C114" s="671">
        <f>SUMIF('2023.12'!$A$6:$A$567,A114,'2023.12'!$C$6:$C$567)</f>
        <v>27</v>
      </c>
      <c r="D114" s="671">
        <v>30</v>
      </c>
      <c r="E114" s="671">
        <f>SUMIF('2024.12'!$A$6:$A$876,A114,'2024.12'!$D$6:$D$876)</f>
        <v>28</v>
      </c>
      <c r="F114" s="671">
        <f t="shared" si="20"/>
        <v>1</v>
      </c>
      <c r="G114" s="365" t="str">
        <f t="shared" si="12"/>
        <v>3.7%</v>
      </c>
      <c r="H114" s="365" t="str">
        <f t="shared" si="13"/>
        <v>93.3%</v>
      </c>
      <c r="I114" s="554" t="s">
        <v>4097</v>
      </c>
      <c r="J114" s="748" t="str">
        <f t="shared" si="21"/>
        <v>10109</v>
      </c>
      <c r="K114" s="93" t="str">
        <f t="shared" si="15"/>
        <v>项</v>
      </c>
      <c r="L114" s="93">
        <v>1</v>
      </c>
      <c r="M114" s="751"/>
      <c r="N114" s="751"/>
      <c r="O114" s="751"/>
      <c r="P114" s="751"/>
      <c r="Q114" s="751"/>
      <c r="R114" s="751"/>
      <c r="S114" s="751"/>
      <c r="T114" s="751"/>
      <c r="U114" s="751"/>
      <c r="V114" s="751"/>
      <c r="W114" s="751"/>
      <c r="X114" s="751"/>
      <c r="Y114" s="751"/>
      <c r="Z114" s="751"/>
      <c r="AA114" s="751"/>
      <c r="AB114" s="751"/>
      <c r="AC114" s="751"/>
      <c r="AD114" s="751"/>
      <c r="AE114" s="751"/>
      <c r="AF114" s="751"/>
      <c r="AG114" s="751"/>
      <c r="AH114" s="751"/>
      <c r="AI114" s="751"/>
      <c r="AJ114" s="751"/>
      <c r="AK114" s="751"/>
      <c r="AL114" s="751"/>
      <c r="AM114" s="751"/>
      <c r="AN114" s="751"/>
      <c r="AO114" s="751"/>
      <c r="AP114" s="751"/>
      <c r="AQ114" s="751"/>
      <c r="AR114" s="751"/>
      <c r="AS114" s="751"/>
      <c r="AT114" s="751"/>
      <c r="AU114" s="751"/>
      <c r="AV114" s="751"/>
      <c r="AW114" s="751"/>
      <c r="AX114" s="751"/>
      <c r="AY114" s="751"/>
      <c r="AZ114" s="751"/>
      <c r="BA114" s="751"/>
      <c r="BB114" s="751"/>
      <c r="BC114" s="751"/>
      <c r="BD114" s="751"/>
      <c r="BE114" s="751"/>
      <c r="BF114" s="751"/>
      <c r="BG114" s="751"/>
      <c r="BH114" s="751"/>
      <c r="BI114" s="751"/>
      <c r="BJ114" s="751"/>
      <c r="BK114" s="751"/>
      <c r="BL114" s="751"/>
      <c r="BM114" s="751"/>
      <c r="BN114" s="751"/>
      <c r="BO114" s="751"/>
      <c r="BP114" s="751"/>
      <c r="BQ114" s="751"/>
      <c r="BR114" s="751"/>
      <c r="BS114" s="751"/>
      <c r="BT114" s="751"/>
      <c r="BU114" s="751"/>
      <c r="BV114" s="751"/>
      <c r="BW114" s="751"/>
      <c r="BX114" s="751"/>
      <c r="BY114" s="751"/>
      <c r="BZ114" s="751"/>
      <c r="CA114" s="751"/>
      <c r="CB114" s="751"/>
      <c r="CC114" s="751"/>
      <c r="CD114" s="751"/>
      <c r="CE114" s="751"/>
      <c r="CF114" s="751"/>
      <c r="CG114" s="751"/>
      <c r="CH114" s="751"/>
      <c r="CI114" s="751"/>
      <c r="CJ114" s="751"/>
      <c r="CK114" s="751"/>
      <c r="CL114" s="751"/>
      <c r="CM114" s="751"/>
      <c r="CN114" s="751"/>
      <c r="CO114" s="751"/>
      <c r="CP114" s="751"/>
      <c r="CQ114" s="751"/>
      <c r="CR114" s="751"/>
      <c r="CS114" s="751"/>
      <c r="CT114" s="751"/>
      <c r="CU114" s="751"/>
      <c r="CV114" s="751"/>
      <c r="CW114" s="751"/>
      <c r="CX114" s="751"/>
      <c r="CY114" s="751"/>
      <c r="CZ114" s="751"/>
      <c r="DA114" s="751"/>
      <c r="DB114" s="751"/>
      <c r="DC114" s="751"/>
      <c r="DD114" s="751"/>
      <c r="DE114" s="751"/>
      <c r="DF114" s="751"/>
      <c r="DG114" s="751"/>
      <c r="DH114" s="751"/>
      <c r="DI114" s="751"/>
      <c r="DJ114" s="751"/>
      <c r="DK114" s="751"/>
      <c r="DL114" s="751"/>
      <c r="DM114" s="751"/>
      <c r="DN114" s="751"/>
      <c r="DO114" s="751"/>
      <c r="DP114" s="751"/>
      <c r="DQ114" s="751"/>
      <c r="DR114" s="751"/>
      <c r="DS114" s="751"/>
      <c r="DT114" s="751"/>
      <c r="DU114" s="751"/>
      <c r="DV114" s="751"/>
      <c r="DW114" s="751"/>
      <c r="DX114" s="751"/>
      <c r="DY114" s="751"/>
      <c r="DZ114" s="751"/>
      <c r="EA114" s="751"/>
      <c r="EB114" s="751"/>
      <c r="EC114" s="751"/>
      <c r="ED114" s="751"/>
      <c r="EE114" s="751"/>
      <c r="EF114" s="751"/>
      <c r="EG114" s="751"/>
      <c r="EH114" s="751"/>
      <c r="EI114" s="751"/>
      <c r="EJ114" s="751"/>
      <c r="EK114" s="751"/>
      <c r="EL114" s="751"/>
      <c r="EM114" s="751"/>
      <c r="EN114" s="751"/>
      <c r="EO114" s="751"/>
      <c r="EP114" s="751"/>
      <c r="EQ114" s="751"/>
      <c r="ER114" s="751"/>
      <c r="ES114" s="751"/>
      <c r="ET114" s="751"/>
      <c r="EU114" s="751"/>
      <c r="EV114" s="751"/>
      <c r="EW114" s="751"/>
      <c r="EX114" s="751"/>
      <c r="EY114" s="751"/>
      <c r="EZ114" s="751"/>
      <c r="FA114" s="751"/>
      <c r="FB114" s="751"/>
      <c r="FC114" s="751"/>
      <c r="FD114" s="751"/>
      <c r="FE114" s="751"/>
      <c r="FF114" s="751"/>
      <c r="FG114" s="751"/>
      <c r="FH114" s="751"/>
      <c r="FI114" s="751"/>
      <c r="FJ114" s="751"/>
      <c r="FK114" s="751"/>
      <c r="FL114" s="751"/>
      <c r="FM114" s="751"/>
      <c r="FN114" s="751"/>
      <c r="FO114" s="751"/>
      <c r="FP114" s="751"/>
      <c r="FQ114" s="751"/>
      <c r="FR114" s="751"/>
      <c r="FS114" s="751"/>
      <c r="FT114" s="751"/>
      <c r="FU114" s="751"/>
      <c r="FV114" s="751"/>
      <c r="FW114" s="751"/>
      <c r="FX114" s="751"/>
      <c r="FY114" s="751"/>
      <c r="FZ114" s="751"/>
      <c r="GA114" s="751"/>
      <c r="GB114" s="751"/>
      <c r="GC114" s="751"/>
      <c r="GD114" s="751"/>
      <c r="GE114" s="751"/>
      <c r="GF114" s="751"/>
      <c r="GG114" s="751"/>
      <c r="GH114" s="751"/>
      <c r="GI114" s="751"/>
      <c r="GJ114" s="751"/>
      <c r="GK114" s="751"/>
      <c r="GL114" s="751"/>
      <c r="GM114" s="751"/>
      <c r="GN114" s="751"/>
      <c r="GO114" s="751"/>
      <c r="GP114" s="751"/>
      <c r="GQ114" s="751"/>
      <c r="GR114" s="751"/>
      <c r="GS114" s="751"/>
      <c r="GT114" s="751"/>
      <c r="GU114" s="751"/>
      <c r="GV114" s="751"/>
      <c r="GW114" s="751"/>
      <c r="GX114" s="751"/>
      <c r="GY114" s="751"/>
      <c r="GZ114" s="751"/>
      <c r="HA114" s="751"/>
      <c r="HB114" s="751"/>
      <c r="HC114" s="751"/>
      <c r="HD114" s="751"/>
      <c r="HE114" s="751"/>
      <c r="HF114" s="751"/>
      <c r="HG114" s="751"/>
      <c r="HH114" s="751"/>
      <c r="HI114" s="751"/>
      <c r="HJ114" s="751"/>
      <c r="HK114" s="751"/>
      <c r="HL114" s="751"/>
      <c r="HM114" s="751"/>
      <c r="HN114" s="751"/>
      <c r="HO114" s="751"/>
      <c r="HP114" s="751"/>
      <c r="HQ114" s="751"/>
      <c r="HR114" s="751"/>
      <c r="HS114" s="751"/>
      <c r="HT114" s="751"/>
      <c r="HU114" s="751"/>
      <c r="HV114" s="751"/>
      <c r="HW114" s="751"/>
      <c r="HX114" s="751"/>
      <c r="HY114" s="751"/>
      <c r="HZ114" s="751"/>
      <c r="IA114" s="751"/>
      <c r="IB114" s="751"/>
      <c r="IC114" s="751"/>
      <c r="ID114" s="751"/>
      <c r="IE114" s="751"/>
      <c r="IF114" s="751"/>
      <c r="IG114" s="751"/>
      <c r="IH114" s="751"/>
      <c r="II114" s="751"/>
      <c r="IJ114" s="751"/>
      <c r="IK114" s="751"/>
      <c r="IL114" s="751"/>
      <c r="IM114" s="751"/>
      <c r="IN114" s="751"/>
      <c r="IO114" s="751"/>
      <c r="IP114" s="751"/>
      <c r="IQ114" s="751"/>
      <c r="IR114" s="751"/>
    </row>
    <row r="115" s="137" customFormat="1" ht="31.5" hidden="1" spans="1:252">
      <c r="A115" s="353" t="s">
        <v>4246</v>
      </c>
      <c r="B115" s="307" t="s">
        <v>217</v>
      </c>
      <c r="C115" s="671">
        <f>SUMIF('2023.12'!$A$6:$A$567,A115,'2023.12'!$C$6:$C$567)</f>
        <v>745</v>
      </c>
      <c r="D115" s="671">
        <v>780</v>
      </c>
      <c r="E115" s="671">
        <f>SUMIF('2024.12'!$A$6:$A$876,A115,'2024.12'!$D$6:$D$876)</f>
        <v>970</v>
      </c>
      <c r="F115" s="671">
        <f t="shared" si="20"/>
        <v>225</v>
      </c>
      <c r="G115" s="365" t="str">
        <f t="shared" si="12"/>
        <v>30.2%</v>
      </c>
      <c r="H115" s="365" t="str">
        <f t="shared" si="13"/>
        <v>124.4%</v>
      </c>
      <c r="I115" s="554" t="s">
        <v>4097</v>
      </c>
      <c r="J115" s="748" t="str">
        <f t="shared" si="21"/>
        <v>10109</v>
      </c>
      <c r="K115" s="93" t="str">
        <f t="shared" si="15"/>
        <v>项</v>
      </c>
      <c r="L115" s="93">
        <v>1</v>
      </c>
      <c r="M115" s="751"/>
      <c r="N115" s="751"/>
      <c r="O115" s="751"/>
      <c r="P115" s="751"/>
      <c r="Q115" s="751"/>
      <c r="R115" s="751"/>
      <c r="S115" s="751"/>
      <c r="T115" s="751"/>
      <c r="U115" s="751"/>
      <c r="V115" s="751"/>
      <c r="W115" s="751"/>
      <c r="X115" s="751"/>
      <c r="Y115" s="751"/>
      <c r="Z115" s="751"/>
      <c r="AA115" s="751"/>
      <c r="AB115" s="751"/>
      <c r="AC115" s="751"/>
      <c r="AD115" s="751"/>
      <c r="AE115" s="751"/>
      <c r="AF115" s="751"/>
      <c r="AG115" s="751"/>
      <c r="AH115" s="751"/>
      <c r="AI115" s="751"/>
      <c r="AJ115" s="751"/>
      <c r="AK115" s="751"/>
      <c r="AL115" s="751"/>
      <c r="AM115" s="751"/>
      <c r="AN115" s="751"/>
      <c r="AO115" s="751"/>
      <c r="AP115" s="751"/>
      <c r="AQ115" s="751"/>
      <c r="AR115" s="751"/>
      <c r="AS115" s="751"/>
      <c r="AT115" s="751"/>
      <c r="AU115" s="751"/>
      <c r="AV115" s="751"/>
      <c r="AW115" s="751"/>
      <c r="AX115" s="751"/>
      <c r="AY115" s="751"/>
      <c r="AZ115" s="751"/>
      <c r="BA115" s="751"/>
      <c r="BB115" s="751"/>
      <c r="BC115" s="751"/>
      <c r="BD115" s="751"/>
      <c r="BE115" s="751"/>
      <c r="BF115" s="751"/>
      <c r="BG115" s="751"/>
      <c r="BH115" s="751"/>
      <c r="BI115" s="751"/>
      <c r="BJ115" s="751"/>
      <c r="BK115" s="751"/>
      <c r="BL115" s="751"/>
      <c r="BM115" s="751"/>
      <c r="BN115" s="751"/>
      <c r="BO115" s="751"/>
      <c r="BP115" s="751"/>
      <c r="BQ115" s="751"/>
      <c r="BR115" s="751"/>
      <c r="BS115" s="751"/>
      <c r="BT115" s="751"/>
      <c r="BU115" s="751"/>
      <c r="BV115" s="751"/>
      <c r="BW115" s="751"/>
      <c r="BX115" s="751"/>
      <c r="BY115" s="751"/>
      <c r="BZ115" s="751"/>
      <c r="CA115" s="751"/>
      <c r="CB115" s="751"/>
      <c r="CC115" s="751"/>
      <c r="CD115" s="751"/>
      <c r="CE115" s="751"/>
      <c r="CF115" s="751"/>
      <c r="CG115" s="751"/>
      <c r="CH115" s="751"/>
      <c r="CI115" s="751"/>
      <c r="CJ115" s="751"/>
      <c r="CK115" s="751"/>
      <c r="CL115" s="751"/>
      <c r="CM115" s="751"/>
      <c r="CN115" s="751"/>
      <c r="CO115" s="751"/>
      <c r="CP115" s="751"/>
      <c r="CQ115" s="751"/>
      <c r="CR115" s="751"/>
      <c r="CS115" s="751"/>
      <c r="CT115" s="751"/>
      <c r="CU115" s="751"/>
      <c r="CV115" s="751"/>
      <c r="CW115" s="751"/>
      <c r="CX115" s="751"/>
      <c r="CY115" s="751"/>
      <c r="CZ115" s="751"/>
      <c r="DA115" s="751"/>
      <c r="DB115" s="751"/>
      <c r="DC115" s="751"/>
      <c r="DD115" s="751"/>
      <c r="DE115" s="751"/>
      <c r="DF115" s="751"/>
      <c r="DG115" s="751"/>
      <c r="DH115" s="751"/>
      <c r="DI115" s="751"/>
      <c r="DJ115" s="751"/>
      <c r="DK115" s="751"/>
      <c r="DL115" s="751"/>
      <c r="DM115" s="751"/>
      <c r="DN115" s="751"/>
      <c r="DO115" s="751"/>
      <c r="DP115" s="751"/>
      <c r="DQ115" s="751"/>
      <c r="DR115" s="751"/>
      <c r="DS115" s="751"/>
      <c r="DT115" s="751"/>
      <c r="DU115" s="751"/>
      <c r="DV115" s="751"/>
      <c r="DW115" s="751"/>
      <c r="DX115" s="751"/>
      <c r="DY115" s="751"/>
      <c r="DZ115" s="751"/>
      <c r="EA115" s="751"/>
      <c r="EB115" s="751"/>
      <c r="EC115" s="751"/>
      <c r="ED115" s="751"/>
      <c r="EE115" s="751"/>
      <c r="EF115" s="751"/>
      <c r="EG115" s="751"/>
      <c r="EH115" s="751"/>
      <c r="EI115" s="751"/>
      <c r="EJ115" s="751"/>
      <c r="EK115" s="751"/>
      <c r="EL115" s="751"/>
      <c r="EM115" s="751"/>
      <c r="EN115" s="751"/>
      <c r="EO115" s="751"/>
      <c r="EP115" s="751"/>
      <c r="EQ115" s="751"/>
      <c r="ER115" s="751"/>
      <c r="ES115" s="751"/>
      <c r="ET115" s="751"/>
      <c r="EU115" s="751"/>
      <c r="EV115" s="751"/>
      <c r="EW115" s="751"/>
      <c r="EX115" s="751"/>
      <c r="EY115" s="751"/>
      <c r="EZ115" s="751"/>
      <c r="FA115" s="751"/>
      <c r="FB115" s="751"/>
      <c r="FC115" s="751"/>
      <c r="FD115" s="751"/>
      <c r="FE115" s="751"/>
      <c r="FF115" s="751"/>
      <c r="FG115" s="751"/>
      <c r="FH115" s="751"/>
      <c r="FI115" s="751"/>
      <c r="FJ115" s="751"/>
      <c r="FK115" s="751"/>
      <c r="FL115" s="751"/>
      <c r="FM115" s="751"/>
      <c r="FN115" s="751"/>
      <c r="FO115" s="751"/>
      <c r="FP115" s="751"/>
      <c r="FQ115" s="751"/>
      <c r="FR115" s="751"/>
      <c r="FS115" s="751"/>
      <c r="FT115" s="751"/>
      <c r="FU115" s="751"/>
      <c r="FV115" s="751"/>
      <c r="FW115" s="751"/>
      <c r="FX115" s="751"/>
      <c r="FY115" s="751"/>
      <c r="FZ115" s="751"/>
      <c r="GA115" s="751"/>
      <c r="GB115" s="751"/>
      <c r="GC115" s="751"/>
      <c r="GD115" s="751"/>
      <c r="GE115" s="751"/>
      <c r="GF115" s="751"/>
      <c r="GG115" s="751"/>
      <c r="GH115" s="751"/>
      <c r="GI115" s="751"/>
      <c r="GJ115" s="751"/>
      <c r="GK115" s="751"/>
      <c r="GL115" s="751"/>
      <c r="GM115" s="751"/>
      <c r="GN115" s="751"/>
      <c r="GO115" s="751"/>
      <c r="GP115" s="751"/>
      <c r="GQ115" s="751"/>
      <c r="GR115" s="751"/>
      <c r="GS115" s="751"/>
      <c r="GT115" s="751"/>
      <c r="GU115" s="751"/>
      <c r="GV115" s="751"/>
      <c r="GW115" s="751"/>
      <c r="GX115" s="751"/>
      <c r="GY115" s="751"/>
      <c r="GZ115" s="751"/>
      <c r="HA115" s="751"/>
      <c r="HB115" s="751"/>
      <c r="HC115" s="751"/>
      <c r="HD115" s="751"/>
      <c r="HE115" s="751"/>
      <c r="HF115" s="751"/>
      <c r="HG115" s="751"/>
      <c r="HH115" s="751"/>
      <c r="HI115" s="751"/>
      <c r="HJ115" s="751"/>
      <c r="HK115" s="751"/>
      <c r="HL115" s="751"/>
      <c r="HM115" s="751"/>
      <c r="HN115" s="751"/>
      <c r="HO115" s="751"/>
      <c r="HP115" s="751"/>
      <c r="HQ115" s="751"/>
      <c r="HR115" s="751"/>
      <c r="HS115" s="751"/>
      <c r="HT115" s="751"/>
      <c r="HU115" s="751"/>
      <c r="HV115" s="751"/>
      <c r="HW115" s="751"/>
      <c r="HX115" s="751"/>
      <c r="HY115" s="751"/>
      <c r="HZ115" s="751"/>
      <c r="IA115" s="751"/>
      <c r="IB115" s="751"/>
      <c r="IC115" s="751"/>
      <c r="ID115" s="751"/>
      <c r="IE115" s="751"/>
      <c r="IF115" s="751"/>
      <c r="IG115" s="751"/>
      <c r="IH115" s="751"/>
      <c r="II115" s="751"/>
      <c r="IJ115" s="751"/>
      <c r="IK115" s="751"/>
      <c r="IL115" s="751"/>
      <c r="IM115" s="751"/>
      <c r="IN115" s="751"/>
      <c r="IO115" s="751"/>
      <c r="IP115" s="751"/>
      <c r="IQ115" s="751"/>
      <c r="IR115" s="751"/>
    </row>
    <row r="116" s="443" customFormat="1" ht="15.75" hidden="1" spans="1:252">
      <c r="A116" s="353" t="s">
        <v>4247</v>
      </c>
      <c r="B116" s="307" t="s">
        <v>218</v>
      </c>
      <c r="C116" s="671">
        <f>SUMIF('2023.12'!$A$6:$A$567,A116,'2023.12'!$C$6:$C$567)</f>
        <v>0</v>
      </c>
      <c r="D116" s="671">
        <v>0</v>
      </c>
      <c r="E116" s="671">
        <f>SUMIF('2024.12'!$A$6:$A$876,A116,'2024.12'!$D$6:$D$876)</f>
        <v>0</v>
      </c>
      <c r="F116" s="671">
        <f t="shared" si="20"/>
        <v>0</v>
      </c>
      <c r="G116" s="365" t="str">
        <f t="shared" si="12"/>
        <v/>
      </c>
      <c r="H116" s="365" t="str">
        <f t="shared" si="13"/>
        <v/>
      </c>
      <c r="I116" s="22" t="str">
        <f t="shared" si="14"/>
        <v>否</v>
      </c>
      <c r="J116" s="749" t="str">
        <f t="shared" si="21"/>
        <v>10109</v>
      </c>
      <c r="K116" s="93" t="str">
        <f t="shared" si="15"/>
        <v>项</v>
      </c>
      <c r="L116" s="93">
        <v>1</v>
      </c>
      <c r="M116" s="250"/>
      <c r="N116" s="250"/>
      <c r="O116" s="250"/>
      <c r="P116" s="250"/>
      <c r="Q116" s="250"/>
      <c r="R116" s="250"/>
      <c r="S116" s="250"/>
      <c r="T116" s="250"/>
      <c r="U116" s="250"/>
      <c r="V116" s="250"/>
      <c r="W116" s="250"/>
      <c r="X116" s="250"/>
      <c r="Y116" s="250"/>
      <c r="Z116" s="250"/>
      <c r="AA116" s="250"/>
      <c r="AB116" s="250"/>
      <c r="AC116" s="250"/>
      <c r="AD116" s="250"/>
      <c r="AE116" s="250"/>
      <c r="AF116" s="250"/>
      <c r="AG116" s="250"/>
      <c r="AH116" s="250"/>
      <c r="AI116" s="250"/>
      <c r="AJ116" s="250"/>
      <c r="AK116" s="250"/>
      <c r="AL116" s="250"/>
      <c r="AM116" s="250"/>
      <c r="AN116" s="250"/>
      <c r="AO116" s="250"/>
      <c r="AP116" s="250"/>
      <c r="AQ116" s="250"/>
      <c r="AR116" s="250"/>
      <c r="AS116" s="250"/>
      <c r="AT116" s="250"/>
      <c r="AU116" s="250"/>
      <c r="AV116" s="250"/>
      <c r="AW116" s="250"/>
      <c r="AX116" s="250"/>
      <c r="AY116" s="250"/>
      <c r="AZ116" s="250"/>
      <c r="BA116" s="250"/>
      <c r="BB116" s="250"/>
      <c r="BC116" s="250"/>
      <c r="BD116" s="250"/>
      <c r="BE116" s="250"/>
      <c r="BF116" s="250"/>
      <c r="BG116" s="250"/>
      <c r="BH116" s="250"/>
      <c r="BI116" s="250"/>
      <c r="BJ116" s="250"/>
      <c r="BK116" s="250"/>
      <c r="BL116" s="250"/>
      <c r="BM116" s="250"/>
      <c r="BN116" s="250"/>
      <c r="BO116" s="250"/>
      <c r="BP116" s="250"/>
      <c r="BQ116" s="250"/>
      <c r="BR116" s="250"/>
      <c r="BS116" s="250"/>
      <c r="BT116" s="250"/>
      <c r="BU116" s="250"/>
      <c r="BV116" s="250"/>
      <c r="BW116" s="250"/>
      <c r="BX116" s="250"/>
      <c r="BY116" s="250"/>
      <c r="BZ116" s="250"/>
      <c r="CA116" s="250"/>
      <c r="CB116" s="250"/>
      <c r="CC116" s="250"/>
      <c r="CD116" s="250"/>
      <c r="CE116" s="250"/>
      <c r="CF116" s="250"/>
      <c r="CG116" s="250"/>
      <c r="CH116" s="250"/>
      <c r="CI116" s="250"/>
      <c r="CJ116" s="250"/>
      <c r="CK116" s="250"/>
      <c r="CL116" s="250"/>
      <c r="CM116" s="250"/>
      <c r="CN116" s="250"/>
      <c r="CO116" s="250"/>
      <c r="CP116" s="250"/>
      <c r="CQ116" s="250"/>
      <c r="CR116" s="250"/>
      <c r="CS116" s="250"/>
      <c r="CT116" s="250"/>
      <c r="CU116" s="250"/>
      <c r="CV116" s="250"/>
      <c r="CW116" s="250"/>
      <c r="CX116" s="250"/>
      <c r="CY116" s="250"/>
      <c r="CZ116" s="250"/>
      <c r="DA116" s="250"/>
      <c r="DB116" s="250"/>
      <c r="DC116" s="250"/>
      <c r="DD116" s="250"/>
      <c r="DE116" s="250"/>
      <c r="DF116" s="250"/>
      <c r="DG116" s="250"/>
      <c r="DH116" s="250"/>
      <c r="DI116" s="250"/>
      <c r="DJ116" s="250"/>
      <c r="DK116" s="250"/>
      <c r="DL116" s="250"/>
      <c r="DM116" s="250"/>
      <c r="DN116" s="250"/>
      <c r="DO116" s="250"/>
      <c r="DP116" s="250"/>
      <c r="DQ116" s="250"/>
      <c r="DR116" s="250"/>
      <c r="DS116" s="250"/>
      <c r="DT116" s="250"/>
      <c r="DU116" s="250"/>
      <c r="DV116" s="250"/>
      <c r="DW116" s="250"/>
      <c r="DX116" s="250"/>
      <c r="DY116" s="250"/>
      <c r="DZ116" s="250"/>
      <c r="EA116" s="250"/>
      <c r="EB116" s="250"/>
      <c r="EC116" s="250"/>
      <c r="ED116" s="250"/>
      <c r="EE116" s="250"/>
      <c r="EF116" s="250"/>
      <c r="EG116" s="250"/>
      <c r="EH116" s="250"/>
      <c r="EI116" s="250"/>
      <c r="EJ116" s="250"/>
      <c r="EK116" s="250"/>
      <c r="EL116" s="250"/>
      <c r="EM116" s="250"/>
      <c r="EN116" s="250"/>
      <c r="EO116" s="250"/>
      <c r="EP116" s="250"/>
      <c r="EQ116" s="250"/>
      <c r="ER116" s="250"/>
      <c r="ES116" s="250"/>
      <c r="ET116" s="250"/>
      <c r="EU116" s="250"/>
      <c r="EV116" s="250"/>
      <c r="EW116" s="250"/>
      <c r="EX116" s="250"/>
      <c r="EY116" s="250"/>
      <c r="EZ116" s="250"/>
      <c r="FA116" s="250"/>
      <c r="FB116" s="250"/>
      <c r="FC116" s="250"/>
      <c r="FD116" s="250"/>
      <c r="FE116" s="250"/>
      <c r="FF116" s="250"/>
      <c r="FG116" s="250"/>
      <c r="FH116" s="250"/>
      <c r="FI116" s="250"/>
      <c r="FJ116" s="250"/>
      <c r="FK116" s="250"/>
      <c r="FL116" s="250"/>
      <c r="FM116" s="250"/>
      <c r="FN116" s="250"/>
      <c r="FO116" s="250"/>
      <c r="FP116" s="250"/>
      <c r="FQ116" s="250"/>
      <c r="FR116" s="250"/>
      <c r="FS116" s="250"/>
      <c r="FT116" s="250"/>
      <c r="FU116" s="250"/>
      <c r="FV116" s="250"/>
      <c r="FW116" s="250"/>
      <c r="FX116" s="250"/>
      <c r="FY116" s="250"/>
      <c r="FZ116" s="250"/>
      <c r="GA116" s="250"/>
      <c r="GB116" s="250"/>
      <c r="GC116" s="250"/>
      <c r="GD116" s="250"/>
      <c r="GE116" s="250"/>
      <c r="GF116" s="250"/>
      <c r="GG116" s="250"/>
      <c r="GH116" s="250"/>
      <c r="GI116" s="250"/>
      <c r="GJ116" s="250"/>
      <c r="GK116" s="250"/>
      <c r="GL116" s="250"/>
      <c r="GM116" s="250"/>
      <c r="GN116" s="250"/>
      <c r="GO116" s="250"/>
      <c r="GP116" s="250"/>
      <c r="GQ116" s="250"/>
      <c r="GR116" s="250"/>
      <c r="GS116" s="250"/>
      <c r="GT116" s="250"/>
      <c r="GU116" s="250"/>
      <c r="GV116" s="250"/>
      <c r="GW116" s="250"/>
      <c r="GX116" s="250"/>
      <c r="GY116" s="250"/>
      <c r="GZ116" s="250"/>
      <c r="HA116" s="250"/>
      <c r="HB116" s="250"/>
      <c r="HC116" s="250"/>
      <c r="HD116" s="250"/>
      <c r="HE116" s="250"/>
      <c r="HF116" s="250"/>
      <c r="HG116" s="250"/>
      <c r="HH116" s="250"/>
      <c r="HI116" s="250"/>
      <c r="HJ116" s="250"/>
      <c r="HK116" s="250"/>
      <c r="HL116" s="250"/>
      <c r="HM116" s="250"/>
      <c r="HN116" s="250"/>
      <c r="HO116" s="250"/>
      <c r="HP116" s="250"/>
      <c r="HQ116" s="250"/>
      <c r="HR116" s="250"/>
      <c r="HS116" s="250"/>
      <c r="HT116" s="250"/>
      <c r="HU116" s="250"/>
      <c r="HV116" s="250"/>
      <c r="HW116" s="250"/>
      <c r="HX116" s="250"/>
      <c r="HY116" s="250"/>
      <c r="HZ116" s="250"/>
      <c r="IA116" s="250"/>
      <c r="IB116" s="250"/>
      <c r="IC116" s="250"/>
      <c r="ID116" s="250"/>
      <c r="IE116" s="250"/>
      <c r="IF116" s="250"/>
      <c r="IG116" s="250"/>
      <c r="IH116" s="250"/>
      <c r="II116" s="250"/>
      <c r="IJ116" s="250"/>
      <c r="IK116" s="250"/>
      <c r="IL116" s="250"/>
      <c r="IM116" s="250"/>
      <c r="IN116" s="250"/>
      <c r="IO116" s="250"/>
      <c r="IP116" s="250"/>
      <c r="IQ116" s="250"/>
      <c r="IR116" s="250"/>
    </row>
    <row r="117" s="137" customFormat="1" ht="31.5" hidden="1" spans="1:252">
      <c r="A117" s="353" t="s">
        <v>4248</v>
      </c>
      <c r="B117" s="307" t="s">
        <v>219</v>
      </c>
      <c r="C117" s="671">
        <f>SUMIF('2023.12'!$A$6:$A$567,A117,'2023.12'!$C$6:$C$567)</f>
        <v>51</v>
      </c>
      <c r="D117" s="671">
        <v>60</v>
      </c>
      <c r="E117" s="671">
        <f>SUMIF('2024.12'!$A$6:$A$876,A117,'2024.12'!$D$6:$D$876)</f>
        <v>6</v>
      </c>
      <c r="F117" s="671">
        <f t="shared" si="20"/>
        <v>-45</v>
      </c>
      <c r="G117" s="365" t="str">
        <f t="shared" si="12"/>
        <v>-88.2%</v>
      </c>
      <c r="H117" s="365" t="str">
        <f t="shared" si="13"/>
        <v>10.0%</v>
      </c>
      <c r="I117" s="554" t="s">
        <v>4097</v>
      </c>
      <c r="J117" s="748" t="str">
        <f t="shared" si="21"/>
        <v>10109</v>
      </c>
      <c r="K117" s="93" t="str">
        <f t="shared" si="15"/>
        <v>项</v>
      </c>
      <c r="L117" s="93">
        <v>1</v>
      </c>
      <c r="M117" s="751"/>
      <c r="N117" s="751"/>
      <c r="O117" s="751"/>
      <c r="P117" s="751"/>
      <c r="Q117" s="751"/>
      <c r="R117" s="751"/>
      <c r="S117" s="751"/>
      <c r="T117" s="751"/>
      <c r="U117" s="751"/>
      <c r="V117" s="751"/>
      <c r="W117" s="751"/>
      <c r="X117" s="751"/>
      <c r="Y117" s="751"/>
      <c r="Z117" s="751"/>
      <c r="AA117" s="751"/>
      <c r="AB117" s="751"/>
      <c r="AC117" s="751"/>
      <c r="AD117" s="751"/>
      <c r="AE117" s="751"/>
      <c r="AF117" s="751"/>
      <c r="AG117" s="751"/>
      <c r="AH117" s="751"/>
      <c r="AI117" s="751"/>
      <c r="AJ117" s="751"/>
      <c r="AK117" s="751"/>
      <c r="AL117" s="751"/>
      <c r="AM117" s="751"/>
      <c r="AN117" s="751"/>
      <c r="AO117" s="751"/>
      <c r="AP117" s="751"/>
      <c r="AQ117" s="751"/>
      <c r="AR117" s="751"/>
      <c r="AS117" s="751"/>
      <c r="AT117" s="751"/>
      <c r="AU117" s="751"/>
      <c r="AV117" s="751"/>
      <c r="AW117" s="751"/>
      <c r="AX117" s="751"/>
      <c r="AY117" s="751"/>
      <c r="AZ117" s="751"/>
      <c r="BA117" s="751"/>
      <c r="BB117" s="751"/>
      <c r="BC117" s="751"/>
      <c r="BD117" s="751"/>
      <c r="BE117" s="751"/>
      <c r="BF117" s="751"/>
      <c r="BG117" s="751"/>
      <c r="BH117" s="751"/>
      <c r="BI117" s="751"/>
      <c r="BJ117" s="751"/>
      <c r="BK117" s="751"/>
      <c r="BL117" s="751"/>
      <c r="BM117" s="751"/>
      <c r="BN117" s="751"/>
      <c r="BO117" s="751"/>
      <c r="BP117" s="751"/>
      <c r="BQ117" s="751"/>
      <c r="BR117" s="751"/>
      <c r="BS117" s="751"/>
      <c r="BT117" s="751"/>
      <c r="BU117" s="751"/>
      <c r="BV117" s="751"/>
      <c r="BW117" s="751"/>
      <c r="BX117" s="751"/>
      <c r="BY117" s="751"/>
      <c r="BZ117" s="751"/>
      <c r="CA117" s="751"/>
      <c r="CB117" s="751"/>
      <c r="CC117" s="751"/>
      <c r="CD117" s="751"/>
      <c r="CE117" s="751"/>
      <c r="CF117" s="751"/>
      <c r="CG117" s="751"/>
      <c r="CH117" s="751"/>
      <c r="CI117" s="751"/>
      <c r="CJ117" s="751"/>
      <c r="CK117" s="751"/>
      <c r="CL117" s="751"/>
      <c r="CM117" s="751"/>
      <c r="CN117" s="751"/>
      <c r="CO117" s="751"/>
      <c r="CP117" s="751"/>
      <c r="CQ117" s="751"/>
      <c r="CR117" s="751"/>
      <c r="CS117" s="751"/>
      <c r="CT117" s="751"/>
      <c r="CU117" s="751"/>
      <c r="CV117" s="751"/>
      <c r="CW117" s="751"/>
      <c r="CX117" s="751"/>
      <c r="CY117" s="751"/>
      <c r="CZ117" s="751"/>
      <c r="DA117" s="751"/>
      <c r="DB117" s="751"/>
      <c r="DC117" s="751"/>
      <c r="DD117" s="751"/>
      <c r="DE117" s="751"/>
      <c r="DF117" s="751"/>
      <c r="DG117" s="751"/>
      <c r="DH117" s="751"/>
      <c r="DI117" s="751"/>
      <c r="DJ117" s="751"/>
      <c r="DK117" s="751"/>
      <c r="DL117" s="751"/>
      <c r="DM117" s="751"/>
      <c r="DN117" s="751"/>
      <c r="DO117" s="751"/>
      <c r="DP117" s="751"/>
      <c r="DQ117" s="751"/>
      <c r="DR117" s="751"/>
      <c r="DS117" s="751"/>
      <c r="DT117" s="751"/>
      <c r="DU117" s="751"/>
      <c r="DV117" s="751"/>
      <c r="DW117" s="751"/>
      <c r="DX117" s="751"/>
      <c r="DY117" s="751"/>
      <c r="DZ117" s="751"/>
      <c r="EA117" s="751"/>
      <c r="EB117" s="751"/>
      <c r="EC117" s="751"/>
      <c r="ED117" s="751"/>
      <c r="EE117" s="751"/>
      <c r="EF117" s="751"/>
      <c r="EG117" s="751"/>
      <c r="EH117" s="751"/>
      <c r="EI117" s="751"/>
      <c r="EJ117" s="751"/>
      <c r="EK117" s="751"/>
      <c r="EL117" s="751"/>
      <c r="EM117" s="751"/>
      <c r="EN117" s="751"/>
      <c r="EO117" s="751"/>
      <c r="EP117" s="751"/>
      <c r="EQ117" s="751"/>
      <c r="ER117" s="751"/>
      <c r="ES117" s="751"/>
      <c r="ET117" s="751"/>
      <c r="EU117" s="751"/>
      <c r="EV117" s="751"/>
      <c r="EW117" s="751"/>
      <c r="EX117" s="751"/>
      <c r="EY117" s="751"/>
      <c r="EZ117" s="751"/>
      <c r="FA117" s="751"/>
      <c r="FB117" s="751"/>
      <c r="FC117" s="751"/>
      <c r="FD117" s="751"/>
      <c r="FE117" s="751"/>
      <c r="FF117" s="751"/>
      <c r="FG117" s="751"/>
      <c r="FH117" s="751"/>
      <c r="FI117" s="751"/>
      <c r="FJ117" s="751"/>
      <c r="FK117" s="751"/>
      <c r="FL117" s="751"/>
      <c r="FM117" s="751"/>
      <c r="FN117" s="751"/>
      <c r="FO117" s="751"/>
      <c r="FP117" s="751"/>
      <c r="FQ117" s="751"/>
      <c r="FR117" s="751"/>
      <c r="FS117" s="751"/>
      <c r="FT117" s="751"/>
      <c r="FU117" s="751"/>
      <c r="FV117" s="751"/>
      <c r="FW117" s="751"/>
      <c r="FX117" s="751"/>
      <c r="FY117" s="751"/>
      <c r="FZ117" s="751"/>
      <c r="GA117" s="751"/>
      <c r="GB117" s="751"/>
      <c r="GC117" s="751"/>
      <c r="GD117" s="751"/>
      <c r="GE117" s="751"/>
      <c r="GF117" s="751"/>
      <c r="GG117" s="751"/>
      <c r="GH117" s="751"/>
      <c r="GI117" s="751"/>
      <c r="GJ117" s="751"/>
      <c r="GK117" s="751"/>
      <c r="GL117" s="751"/>
      <c r="GM117" s="751"/>
      <c r="GN117" s="751"/>
      <c r="GO117" s="751"/>
      <c r="GP117" s="751"/>
      <c r="GQ117" s="751"/>
      <c r="GR117" s="751"/>
      <c r="GS117" s="751"/>
      <c r="GT117" s="751"/>
      <c r="GU117" s="751"/>
      <c r="GV117" s="751"/>
      <c r="GW117" s="751"/>
      <c r="GX117" s="751"/>
      <c r="GY117" s="751"/>
      <c r="GZ117" s="751"/>
      <c r="HA117" s="751"/>
      <c r="HB117" s="751"/>
      <c r="HC117" s="751"/>
      <c r="HD117" s="751"/>
      <c r="HE117" s="751"/>
      <c r="HF117" s="751"/>
      <c r="HG117" s="751"/>
      <c r="HH117" s="751"/>
      <c r="HI117" s="751"/>
      <c r="HJ117" s="751"/>
      <c r="HK117" s="751"/>
      <c r="HL117" s="751"/>
      <c r="HM117" s="751"/>
      <c r="HN117" s="751"/>
      <c r="HO117" s="751"/>
      <c r="HP117" s="751"/>
      <c r="HQ117" s="751"/>
      <c r="HR117" s="751"/>
      <c r="HS117" s="751"/>
      <c r="HT117" s="751"/>
      <c r="HU117" s="751"/>
      <c r="HV117" s="751"/>
      <c r="HW117" s="751"/>
      <c r="HX117" s="751"/>
      <c r="HY117" s="751"/>
      <c r="HZ117" s="751"/>
      <c r="IA117" s="751"/>
      <c r="IB117" s="751"/>
      <c r="IC117" s="751"/>
      <c r="ID117" s="751"/>
      <c r="IE117" s="751"/>
      <c r="IF117" s="751"/>
      <c r="IG117" s="751"/>
      <c r="IH117" s="751"/>
      <c r="II117" s="751"/>
      <c r="IJ117" s="751"/>
      <c r="IK117" s="751"/>
      <c r="IL117" s="751"/>
      <c r="IM117" s="751"/>
      <c r="IN117" s="751"/>
      <c r="IO117" s="751"/>
      <c r="IP117" s="751"/>
      <c r="IQ117" s="751"/>
      <c r="IR117" s="751"/>
    </row>
    <row r="118" s="137" customFormat="1" ht="15.75" hidden="1" spans="1:252">
      <c r="A118" s="353" t="s">
        <v>4249</v>
      </c>
      <c r="B118" s="307" t="s">
        <v>221</v>
      </c>
      <c r="C118" s="671">
        <f>SUMIF('2023.12'!$A$6:$A$567,A118,'2023.12'!$C$6:$C$567)</f>
        <v>76</v>
      </c>
      <c r="D118" s="671">
        <v>80</v>
      </c>
      <c r="E118" s="671">
        <f>SUMIF('2024.12'!$A$6:$A$876,A118,'2024.12'!$D$6:$D$876)</f>
        <v>93</v>
      </c>
      <c r="F118" s="671">
        <f t="shared" si="20"/>
        <v>17</v>
      </c>
      <c r="G118" s="365" t="str">
        <f t="shared" si="12"/>
        <v>22.4%</v>
      </c>
      <c r="H118" s="365" t="str">
        <f t="shared" si="13"/>
        <v>116.3%</v>
      </c>
      <c r="I118" s="554" t="s">
        <v>4097</v>
      </c>
      <c r="J118" s="748" t="str">
        <f t="shared" si="21"/>
        <v>10109</v>
      </c>
      <c r="K118" s="93" t="str">
        <f t="shared" si="15"/>
        <v>项</v>
      </c>
      <c r="L118" s="93">
        <v>1</v>
      </c>
      <c r="M118" s="751"/>
      <c r="N118" s="751"/>
      <c r="O118" s="751"/>
      <c r="P118" s="751"/>
      <c r="Q118" s="751"/>
      <c r="R118" s="751"/>
      <c r="S118" s="751"/>
      <c r="T118" s="751"/>
      <c r="U118" s="751"/>
      <c r="V118" s="751"/>
      <c r="W118" s="751"/>
      <c r="X118" s="751"/>
      <c r="Y118" s="751"/>
      <c r="Z118" s="751"/>
      <c r="AA118" s="751"/>
      <c r="AB118" s="751"/>
      <c r="AC118" s="751"/>
      <c r="AD118" s="751"/>
      <c r="AE118" s="751"/>
      <c r="AF118" s="751"/>
      <c r="AG118" s="751"/>
      <c r="AH118" s="751"/>
      <c r="AI118" s="751"/>
      <c r="AJ118" s="751"/>
      <c r="AK118" s="751"/>
      <c r="AL118" s="751"/>
      <c r="AM118" s="751"/>
      <c r="AN118" s="751"/>
      <c r="AO118" s="751"/>
      <c r="AP118" s="751"/>
      <c r="AQ118" s="751"/>
      <c r="AR118" s="751"/>
      <c r="AS118" s="751"/>
      <c r="AT118" s="751"/>
      <c r="AU118" s="751"/>
      <c r="AV118" s="751"/>
      <c r="AW118" s="751"/>
      <c r="AX118" s="751"/>
      <c r="AY118" s="751"/>
      <c r="AZ118" s="751"/>
      <c r="BA118" s="751"/>
      <c r="BB118" s="751"/>
      <c r="BC118" s="751"/>
      <c r="BD118" s="751"/>
      <c r="BE118" s="751"/>
      <c r="BF118" s="751"/>
      <c r="BG118" s="751"/>
      <c r="BH118" s="751"/>
      <c r="BI118" s="751"/>
      <c r="BJ118" s="751"/>
      <c r="BK118" s="751"/>
      <c r="BL118" s="751"/>
      <c r="BM118" s="751"/>
      <c r="BN118" s="751"/>
      <c r="BO118" s="751"/>
      <c r="BP118" s="751"/>
      <c r="BQ118" s="751"/>
      <c r="BR118" s="751"/>
      <c r="BS118" s="751"/>
      <c r="BT118" s="751"/>
      <c r="BU118" s="751"/>
      <c r="BV118" s="751"/>
      <c r="BW118" s="751"/>
      <c r="BX118" s="751"/>
      <c r="BY118" s="751"/>
      <c r="BZ118" s="751"/>
      <c r="CA118" s="751"/>
      <c r="CB118" s="751"/>
      <c r="CC118" s="751"/>
      <c r="CD118" s="751"/>
      <c r="CE118" s="751"/>
      <c r="CF118" s="751"/>
      <c r="CG118" s="751"/>
      <c r="CH118" s="751"/>
      <c r="CI118" s="751"/>
      <c r="CJ118" s="751"/>
      <c r="CK118" s="751"/>
      <c r="CL118" s="751"/>
      <c r="CM118" s="751"/>
      <c r="CN118" s="751"/>
      <c r="CO118" s="751"/>
      <c r="CP118" s="751"/>
      <c r="CQ118" s="751"/>
      <c r="CR118" s="751"/>
      <c r="CS118" s="751"/>
      <c r="CT118" s="751"/>
      <c r="CU118" s="751"/>
      <c r="CV118" s="751"/>
      <c r="CW118" s="751"/>
      <c r="CX118" s="751"/>
      <c r="CY118" s="751"/>
      <c r="CZ118" s="751"/>
      <c r="DA118" s="751"/>
      <c r="DB118" s="751"/>
      <c r="DC118" s="751"/>
      <c r="DD118" s="751"/>
      <c r="DE118" s="751"/>
      <c r="DF118" s="751"/>
      <c r="DG118" s="751"/>
      <c r="DH118" s="751"/>
      <c r="DI118" s="751"/>
      <c r="DJ118" s="751"/>
      <c r="DK118" s="751"/>
      <c r="DL118" s="751"/>
      <c r="DM118" s="751"/>
      <c r="DN118" s="751"/>
      <c r="DO118" s="751"/>
      <c r="DP118" s="751"/>
      <c r="DQ118" s="751"/>
      <c r="DR118" s="751"/>
      <c r="DS118" s="751"/>
      <c r="DT118" s="751"/>
      <c r="DU118" s="751"/>
      <c r="DV118" s="751"/>
      <c r="DW118" s="751"/>
      <c r="DX118" s="751"/>
      <c r="DY118" s="751"/>
      <c r="DZ118" s="751"/>
      <c r="EA118" s="751"/>
      <c r="EB118" s="751"/>
      <c r="EC118" s="751"/>
      <c r="ED118" s="751"/>
      <c r="EE118" s="751"/>
      <c r="EF118" s="751"/>
      <c r="EG118" s="751"/>
      <c r="EH118" s="751"/>
      <c r="EI118" s="751"/>
      <c r="EJ118" s="751"/>
      <c r="EK118" s="751"/>
      <c r="EL118" s="751"/>
      <c r="EM118" s="751"/>
      <c r="EN118" s="751"/>
      <c r="EO118" s="751"/>
      <c r="EP118" s="751"/>
      <c r="EQ118" s="751"/>
      <c r="ER118" s="751"/>
      <c r="ES118" s="751"/>
      <c r="ET118" s="751"/>
      <c r="EU118" s="751"/>
      <c r="EV118" s="751"/>
      <c r="EW118" s="751"/>
      <c r="EX118" s="751"/>
      <c r="EY118" s="751"/>
      <c r="EZ118" s="751"/>
      <c r="FA118" s="751"/>
      <c r="FB118" s="751"/>
      <c r="FC118" s="751"/>
      <c r="FD118" s="751"/>
      <c r="FE118" s="751"/>
      <c r="FF118" s="751"/>
      <c r="FG118" s="751"/>
      <c r="FH118" s="751"/>
      <c r="FI118" s="751"/>
      <c r="FJ118" s="751"/>
      <c r="FK118" s="751"/>
      <c r="FL118" s="751"/>
      <c r="FM118" s="751"/>
      <c r="FN118" s="751"/>
      <c r="FO118" s="751"/>
      <c r="FP118" s="751"/>
      <c r="FQ118" s="751"/>
      <c r="FR118" s="751"/>
      <c r="FS118" s="751"/>
      <c r="FT118" s="751"/>
      <c r="FU118" s="751"/>
      <c r="FV118" s="751"/>
      <c r="FW118" s="751"/>
      <c r="FX118" s="751"/>
      <c r="FY118" s="751"/>
      <c r="FZ118" s="751"/>
      <c r="GA118" s="751"/>
      <c r="GB118" s="751"/>
      <c r="GC118" s="751"/>
      <c r="GD118" s="751"/>
      <c r="GE118" s="751"/>
      <c r="GF118" s="751"/>
      <c r="GG118" s="751"/>
      <c r="GH118" s="751"/>
      <c r="GI118" s="751"/>
      <c r="GJ118" s="751"/>
      <c r="GK118" s="751"/>
      <c r="GL118" s="751"/>
      <c r="GM118" s="751"/>
      <c r="GN118" s="751"/>
      <c r="GO118" s="751"/>
      <c r="GP118" s="751"/>
      <c r="GQ118" s="751"/>
      <c r="GR118" s="751"/>
      <c r="GS118" s="751"/>
      <c r="GT118" s="751"/>
      <c r="GU118" s="751"/>
      <c r="GV118" s="751"/>
      <c r="GW118" s="751"/>
      <c r="GX118" s="751"/>
      <c r="GY118" s="751"/>
      <c r="GZ118" s="751"/>
      <c r="HA118" s="751"/>
      <c r="HB118" s="751"/>
      <c r="HC118" s="751"/>
      <c r="HD118" s="751"/>
      <c r="HE118" s="751"/>
      <c r="HF118" s="751"/>
      <c r="HG118" s="751"/>
      <c r="HH118" s="751"/>
      <c r="HI118" s="751"/>
      <c r="HJ118" s="751"/>
      <c r="HK118" s="751"/>
      <c r="HL118" s="751"/>
      <c r="HM118" s="751"/>
      <c r="HN118" s="751"/>
      <c r="HO118" s="751"/>
      <c r="HP118" s="751"/>
      <c r="HQ118" s="751"/>
      <c r="HR118" s="751"/>
      <c r="HS118" s="751"/>
      <c r="HT118" s="751"/>
      <c r="HU118" s="751"/>
      <c r="HV118" s="751"/>
      <c r="HW118" s="751"/>
      <c r="HX118" s="751"/>
      <c r="HY118" s="751"/>
      <c r="HZ118" s="751"/>
      <c r="IA118" s="751"/>
      <c r="IB118" s="751"/>
      <c r="IC118" s="751"/>
      <c r="ID118" s="751"/>
      <c r="IE118" s="751"/>
      <c r="IF118" s="751"/>
      <c r="IG118" s="751"/>
      <c r="IH118" s="751"/>
      <c r="II118" s="751"/>
      <c r="IJ118" s="751"/>
      <c r="IK118" s="751"/>
      <c r="IL118" s="751"/>
      <c r="IM118" s="751"/>
      <c r="IN118" s="751"/>
      <c r="IO118" s="751"/>
      <c r="IP118" s="751"/>
      <c r="IQ118" s="751"/>
      <c r="IR118" s="751"/>
    </row>
    <row r="119" s="443" customFormat="1" ht="63" hidden="1" spans="1:252">
      <c r="A119" s="353" t="s">
        <v>4250</v>
      </c>
      <c r="B119" s="307" t="s">
        <v>222</v>
      </c>
      <c r="C119" s="671">
        <f>SUMIF('2023.12'!$A$6:$A$567,A119,'2023.12'!$C$6:$C$567)</f>
        <v>0</v>
      </c>
      <c r="D119" s="671">
        <v>0</v>
      </c>
      <c r="E119" s="671">
        <f>SUMIF('2024.12'!$A$6:$A$876,A119,'2024.12'!$D$6:$D$876)</f>
        <v>0</v>
      </c>
      <c r="F119" s="671">
        <f t="shared" si="20"/>
        <v>0</v>
      </c>
      <c r="G119" s="365" t="str">
        <f t="shared" si="12"/>
        <v/>
      </c>
      <c r="H119" s="365" t="str">
        <f t="shared" si="13"/>
        <v/>
      </c>
      <c r="I119" s="22" t="str">
        <f t="shared" si="14"/>
        <v>否</v>
      </c>
      <c r="J119" s="749" t="str">
        <f t="shared" si="21"/>
        <v>10109</v>
      </c>
      <c r="K119" s="93" t="str">
        <f t="shared" si="15"/>
        <v>项</v>
      </c>
      <c r="L119" s="93">
        <v>1</v>
      </c>
      <c r="M119" s="250"/>
      <c r="N119" s="250"/>
      <c r="O119" s="250"/>
      <c r="P119" s="250"/>
      <c r="Q119" s="250"/>
      <c r="R119" s="250"/>
      <c r="S119" s="250"/>
      <c r="T119" s="250"/>
      <c r="U119" s="250"/>
      <c r="V119" s="250"/>
      <c r="W119" s="250"/>
      <c r="X119" s="250"/>
      <c r="Y119" s="250"/>
      <c r="Z119" s="250"/>
      <c r="AA119" s="250"/>
      <c r="AB119" s="250"/>
      <c r="AC119" s="250"/>
      <c r="AD119" s="250"/>
      <c r="AE119" s="250"/>
      <c r="AF119" s="250"/>
      <c r="AG119" s="250"/>
      <c r="AH119" s="250"/>
      <c r="AI119" s="250"/>
      <c r="AJ119" s="250"/>
      <c r="AK119" s="250"/>
      <c r="AL119" s="250"/>
      <c r="AM119" s="250"/>
      <c r="AN119" s="250"/>
      <c r="AO119" s="250"/>
      <c r="AP119" s="250"/>
      <c r="AQ119" s="250"/>
      <c r="AR119" s="250"/>
      <c r="AS119" s="250"/>
      <c r="AT119" s="250"/>
      <c r="AU119" s="250"/>
      <c r="AV119" s="250"/>
      <c r="AW119" s="250"/>
      <c r="AX119" s="250"/>
      <c r="AY119" s="250"/>
      <c r="AZ119" s="250"/>
      <c r="BA119" s="250"/>
      <c r="BB119" s="250"/>
      <c r="BC119" s="250"/>
      <c r="BD119" s="250"/>
      <c r="BE119" s="250"/>
      <c r="BF119" s="250"/>
      <c r="BG119" s="250"/>
      <c r="BH119" s="250"/>
      <c r="BI119" s="250"/>
      <c r="BJ119" s="250"/>
      <c r="BK119" s="250"/>
      <c r="BL119" s="250"/>
      <c r="BM119" s="250"/>
      <c r="BN119" s="250"/>
      <c r="BO119" s="250"/>
      <c r="BP119" s="250"/>
      <c r="BQ119" s="250"/>
      <c r="BR119" s="250"/>
      <c r="BS119" s="250"/>
      <c r="BT119" s="250"/>
      <c r="BU119" s="250"/>
      <c r="BV119" s="250"/>
      <c r="BW119" s="250"/>
      <c r="BX119" s="250"/>
      <c r="BY119" s="250"/>
      <c r="BZ119" s="250"/>
      <c r="CA119" s="250"/>
      <c r="CB119" s="250"/>
      <c r="CC119" s="250"/>
      <c r="CD119" s="250"/>
      <c r="CE119" s="250"/>
      <c r="CF119" s="250"/>
      <c r="CG119" s="250"/>
      <c r="CH119" s="250"/>
      <c r="CI119" s="250"/>
      <c r="CJ119" s="250"/>
      <c r="CK119" s="250"/>
      <c r="CL119" s="250"/>
      <c r="CM119" s="250"/>
      <c r="CN119" s="250"/>
      <c r="CO119" s="250"/>
      <c r="CP119" s="250"/>
      <c r="CQ119" s="250"/>
      <c r="CR119" s="250"/>
      <c r="CS119" s="250"/>
      <c r="CT119" s="250"/>
      <c r="CU119" s="250"/>
      <c r="CV119" s="250"/>
      <c r="CW119" s="250"/>
      <c r="CX119" s="250"/>
      <c r="CY119" s="250"/>
      <c r="CZ119" s="250"/>
      <c r="DA119" s="250"/>
      <c r="DB119" s="250"/>
      <c r="DC119" s="250"/>
      <c r="DD119" s="250"/>
      <c r="DE119" s="250"/>
      <c r="DF119" s="250"/>
      <c r="DG119" s="250"/>
      <c r="DH119" s="250"/>
      <c r="DI119" s="250"/>
      <c r="DJ119" s="250"/>
      <c r="DK119" s="250"/>
      <c r="DL119" s="250"/>
      <c r="DM119" s="250"/>
      <c r="DN119" s="250"/>
      <c r="DO119" s="250"/>
      <c r="DP119" s="250"/>
      <c r="DQ119" s="250"/>
      <c r="DR119" s="250"/>
      <c r="DS119" s="250"/>
      <c r="DT119" s="250"/>
      <c r="DU119" s="250"/>
      <c r="DV119" s="250"/>
      <c r="DW119" s="250"/>
      <c r="DX119" s="250"/>
      <c r="DY119" s="250"/>
      <c r="DZ119" s="250"/>
      <c r="EA119" s="250"/>
      <c r="EB119" s="250"/>
      <c r="EC119" s="250"/>
      <c r="ED119" s="250"/>
      <c r="EE119" s="250"/>
      <c r="EF119" s="250"/>
      <c r="EG119" s="250"/>
      <c r="EH119" s="250"/>
      <c r="EI119" s="250"/>
      <c r="EJ119" s="250"/>
      <c r="EK119" s="250"/>
      <c r="EL119" s="250"/>
      <c r="EM119" s="250"/>
      <c r="EN119" s="250"/>
      <c r="EO119" s="250"/>
      <c r="EP119" s="250"/>
      <c r="EQ119" s="250"/>
      <c r="ER119" s="250"/>
      <c r="ES119" s="250"/>
      <c r="ET119" s="250"/>
      <c r="EU119" s="250"/>
      <c r="EV119" s="250"/>
      <c r="EW119" s="250"/>
      <c r="EX119" s="250"/>
      <c r="EY119" s="250"/>
      <c r="EZ119" s="250"/>
      <c r="FA119" s="250"/>
      <c r="FB119" s="250"/>
      <c r="FC119" s="250"/>
      <c r="FD119" s="250"/>
      <c r="FE119" s="250"/>
      <c r="FF119" s="250"/>
      <c r="FG119" s="250"/>
      <c r="FH119" s="250"/>
      <c r="FI119" s="250"/>
      <c r="FJ119" s="250"/>
      <c r="FK119" s="250"/>
      <c r="FL119" s="250"/>
      <c r="FM119" s="250"/>
      <c r="FN119" s="250"/>
      <c r="FO119" s="250"/>
      <c r="FP119" s="250"/>
      <c r="FQ119" s="250"/>
      <c r="FR119" s="250"/>
      <c r="FS119" s="250"/>
      <c r="FT119" s="250"/>
      <c r="FU119" s="250"/>
      <c r="FV119" s="250"/>
      <c r="FW119" s="250"/>
      <c r="FX119" s="250"/>
      <c r="FY119" s="250"/>
      <c r="FZ119" s="250"/>
      <c r="GA119" s="250"/>
      <c r="GB119" s="250"/>
      <c r="GC119" s="250"/>
      <c r="GD119" s="250"/>
      <c r="GE119" s="250"/>
      <c r="GF119" s="250"/>
      <c r="GG119" s="250"/>
      <c r="GH119" s="250"/>
      <c r="GI119" s="250"/>
      <c r="GJ119" s="250"/>
      <c r="GK119" s="250"/>
      <c r="GL119" s="250"/>
      <c r="GM119" s="250"/>
      <c r="GN119" s="250"/>
      <c r="GO119" s="250"/>
      <c r="GP119" s="250"/>
      <c r="GQ119" s="250"/>
      <c r="GR119" s="250"/>
      <c r="GS119" s="250"/>
      <c r="GT119" s="250"/>
      <c r="GU119" s="250"/>
      <c r="GV119" s="250"/>
      <c r="GW119" s="250"/>
      <c r="GX119" s="250"/>
      <c r="GY119" s="250"/>
      <c r="GZ119" s="250"/>
      <c r="HA119" s="250"/>
      <c r="HB119" s="250"/>
      <c r="HC119" s="250"/>
      <c r="HD119" s="250"/>
      <c r="HE119" s="250"/>
      <c r="HF119" s="250"/>
      <c r="HG119" s="250"/>
      <c r="HH119" s="250"/>
      <c r="HI119" s="250"/>
      <c r="HJ119" s="250"/>
      <c r="HK119" s="250"/>
      <c r="HL119" s="250"/>
      <c r="HM119" s="250"/>
      <c r="HN119" s="250"/>
      <c r="HO119" s="250"/>
      <c r="HP119" s="250"/>
      <c r="HQ119" s="250"/>
      <c r="HR119" s="250"/>
      <c r="HS119" s="250"/>
      <c r="HT119" s="250"/>
      <c r="HU119" s="250"/>
      <c r="HV119" s="250"/>
      <c r="HW119" s="250"/>
      <c r="HX119" s="250"/>
      <c r="HY119" s="250"/>
      <c r="HZ119" s="250"/>
      <c r="IA119" s="250"/>
      <c r="IB119" s="250"/>
      <c r="IC119" s="250"/>
      <c r="ID119" s="250"/>
      <c r="IE119" s="250"/>
      <c r="IF119" s="250"/>
      <c r="IG119" s="250"/>
      <c r="IH119" s="250"/>
      <c r="II119" s="250"/>
      <c r="IJ119" s="250"/>
      <c r="IK119" s="250"/>
      <c r="IL119" s="250"/>
      <c r="IM119" s="250"/>
      <c r="IN119" s="250"/>
      <c r="IO119" s="250"/>
      <c r="IP119" s="250"/>
      <c r="IQ119" s="250"/>
      <c r="IR119" s="250"/>
    </row>
    <row r="120" s="137" customFormat="1" ht="15.75" hidden="1" spans="1:252">
      <c r="A120" s="353" t="s">
        <v>4251</v>
      </c>
      <c r="B120" s="307" t="s">
        <v>224</v>
      </c>
      <c r="C120" s="671">
        <f>SUMIF('2023.12'!$A$6:$A$567,A120,'2023.12'!$C$6:$C$567)</f>
        <v>17</v>
      </c>
      <c r="D120" s="671">
        <v>30</v>
      </c>
      <c r="E120" s="671">
        <f>SUMIF('2024.12'!$A$6:$A$876,A120,'2024.12'!$D$6:$D$876)</f>
        <v>28</v>
      </c>
      <c r="F120" s="671">
        <f t="shared" si="20"/>
        <v>11</v>
      </c>
      <c r="G120" s="365" t="str">
        <f t="shared" si="12"/>
        <v>64.7%</v>
      </c>
      <c r="H120" s="365" t="str">
        <f t="shared" si="13"/>
        <v>93.3%</v>
      </c>
      <c r="I120" s="554" t="s">
        <v>4097</v>
      </c>
      <c r="J120" s="748" t="str">
        <f t="shared" si="21"/>
        <v>10109</v>
      </c>
      <c r="K120" s="93" t="str">
        <f t="shared" si="15"/>
        <v>项</v>
      </c>
      <c r="L120" s="93">
        <v>1</v>
      </c>
      <c r="M120" s="751"/>
      <c r="N120" s="751"/>
      <c r="O120" s="751"/>
      <c r="P120" s="751"/>
      <c r="Q120" s="751"/>
      <c r="R120" s="751"/>
      <c r="S120" s="751"/>
      <c r="T120" s="751"/>
      <c r="U120" s="751"/>
      <c r="V120" s="751"/>
      <c r="W120" s="751"/>
      <c r="X120" s="751"/>
      <c r="Y120" s="751"/>
      <c r="Z120" s="751"/>
      <c r="AA120" s="751"/>
      <c r="AB120" s="751"/>
      <c r="AC120" s="751"/>
      <c r="AD120" s="751"/>
      <c r="AE120" s="751"/>
      <c r="AF120" s="751"/>
      <c r="AG120" s="751"/>
      <c r="AH120" s="751"/>
      <c r="AI120" s="751"/>
      <c r="AJ120" s="751"/>
      <c r="AK120" s="751"/>
      <c r="AL120" s="751"/>
      <c r="AM120" s="751"/>
      <c r="AN120" s="751"/>
      <c r="AO120" s="751"/>
      <c r="AP120" s="751"/>
      <c r="AQ120" s="751"/>
      <c r="AR120" s="751"/>
      <c r="AS120" s="751"/>
      <c r="AT120" s="751"/>
      <c r="AU120" s="751"/>
      <c r="AV120" s="751"/>
      <c r="AW120" s="751"/>
      <c r="AX120" s="751"/>
      <c r="AY120" s="751"/>
      <c r="AZ120" s="751"/>
      <c r="BA120" s="751"/>
      <c r="BB120" s="751"/>
      <c r="BC120" s="751"/>
      <c r="BD120" s="751"/>
      <c r="BE120" s="751"/>
      <c r="BF120" s="751"/>
      <c r="BG120" s="751"/>
      <c r="BH120" s="751"/>
      <c r="BI120" s="751"/>
      <c r="BJ120" s="751"/>
      <c r="BK120" s="751"/>
      <c r="BL120" s="751"/>
      <c r="BM120" s="751"/>
      <c r="BN120" s="751"/>
      <c r="BO120" s="751"/>
      <c r="BP120" s="751"/>
      <c r="BQ120" s="751"/>
      <c r="BR120" s="751"/>
      <c r="BS120" s="751"/>
      <c r="BT120" s="751"/>
      <c r="BU120" s="751"/>
      <c r="BV120" s="751"/>
      <c r="BW120" s="751"/>
      <c r="BX120" s="751"/>
      <c r="BY120" s="751"/>
      <c r="BZ120" s="751"/>
      <c r="CA120" s="751"/>
      <c r="CB120" s="751"/>
      <c r="CC120" s="751"/>
      <c r="CD120" s="751"/>
      <c r="CE120" s="751"/>
      <c r="CF120" s="751"/>
      <c r="CG120" s="751"/>
      <c r="CH120" s="751"/>
      <c r="CI120" s="751"/>
      <c r="CJ120" s="751"/>
      <c r="CK120" s="751"/>
      <c r="CL120" s="751"/>
      <c r="CM120" s="751"/>
      <c r="CN120" s="751"/>
      <c r="CO120" s="751"/>
      <c r="CP120" s="751"/>
      <c r="CQ120" s="751"/>
      <c r="CR120" s="751"/>
      <c r="CS120" s="751"/>
      <c r="CT120" s="751"/>
      <c r="CU120" s="751"/>
      <c r="CV120" s="751"/>
      <c r="CW120" s="751"/>
      <c r="CX120" s="751"/>
      <c r="CY120" s="751"/>
      <c r="CZ120" s="751"/>
      <c r="DA120" s="751"/>
      <c r="DB120" s="751"/>
      <c r="DC120" s="751"/>
      <c r="DD120" s="751"/>
      <c r="DE120" s="751"/>
      <c r="DF120" s="751"/>
      <c r="DG120" s="751"/>
      <c r="DH120" s="751"/>
      <c r="DI120" s="751"/>
      <c r="DJ120" s="751"/>
      <c r="DK120" s="751"/>
      <c r="DL120" s="751"/>
      <c r="DM120" s="751"/>
      <c r="DN120" s="751"/>
      <c r="DO120" s="751"/>
      <c r="DP120" s="751"/>
      <c r="DQ120" s="751"/>
      <c r="DR120" s="751"/>
      <c r="DS120" s="751"/>
      <c r="DT120" s="751"/>
      <c r="DU120" s="751"/>
      <c r="DV120" s="751"/>
      <c r="DW120" s="751"/>
      <c r="DX120" s="751"/>
      <c r="DY120" s="751"/>
      <c r="DZ120" s="751"/>
      <c r="EA120" s="751"/>
      <c r="EB120" s="751"/>
      <c r="EC120" s="751"/>
      <c r="ED120" s="751"/>
      <c r="EE120" s="751"/>
      <c r="EF120" s="751"/>
      <c r="EG120" s="751"/>
      <c r="EH120" s="751"/>
      <c r="EI120" s="751"/>
      <c r="EJ120" s="751"/>
      <c r="EK120" s="751"/>
      <c r="EL120" s="751"/>
      <c r="EM120" s="751"/>
      <c r="EN120" s="751"/>
      <c r="EO120" s="751"/>
      <c r="EP120" s="751"/>
      <c r="EQ120" s="751"/>
      <c r="ER120" s="751"/>
      <c r="ES120" s="751"/>
      <c r="ET120" s="751"/>
      <c r="EU120" s="751"/>
      <c r="EV120" s="751"/>
      <c r="EW120" s="751"/>
      <c r="EX120" s="751"/>
      <c r="EY120" s="751"/>
      <c r="EZ120" s="751"/>
      <c r="FA120" s="751"/>
      <c r="FB120" s="751"/>
      <c r="FC120" s="751"/>
      <c r="FD120" s="751"/>
      <c r="FE120" s="751"/>
      <c r="FF120" s="751"/>
      <c r="FG120" s="751"/>
      <c r="FH120" s="751"/>
      <c r="FI120" s="751"/>
      <c r="FJ120" s="751"/>
      <c r="FK120" s="751"/>
      <c r="FL120" s="751"/>
      <c r="FM120" s="751"/>
      <c r="FN120" s="751"/>
      <c r="FO120" s="751"/>
      <c r="FP120" s="751"/>
      <c r="FQ120" s="751"/>
      <c r="FR120" s="751"/>
      <c r="FS120" s="751"/>
      <c r="FT120" s="751"/>
      <c r="FU120" s="751"/>
      <c r="FV120" s="751"/>
      <c r="FW120" s="751"/>
      <c r="FX120" s="751"/>
      <c r="FY120" s="751"/>
      <c r="FZ120" s="751"/>
      <c r="GA120" s="751"/>
      <c r="GB120" s="751"/>
      <c r="GC120" s="751"/>
      <c r="GD120" s="751"/>
      <c r="GE120" s="751"/>
      <c r="GF120" s="751"/>
      <c r="GG120" s="751"/>
      <c r="GH120" s="751"/>
      <c r="GI120" s="751"/>
      <c r="GJ120" s="751"/>
      <c r="GK120" s="751"/>
      <c r="GL120" s="751"/>
      <c r="GM120" s="751"/>
      <c r="GN120" s="751"/>
      <c r="GO120" s="751"/>
      <c r="GP120" s="751"/>
      <c r="GQ120" s="751"/>
      <c r="GR120" s="751"/>
      <c r="GS120" s="751"/>
      <c r="GT120" s="751"/>
      <c r="GU120" s="751"/>
      <c r="GV120" s="751"/>
      <c r="GW120" s="751"/>
      <c r="GX120" s="751"/>
      <c r="GY120" s="751"/>
      <c r="GZ120" s="751"/>
      <c r="HA120" s="751"/>
      <c r="HB120" s="751"/>
      <c r="HC120" s="751"/>
      <c r="HD120" s="751"/>
      <c r="HE120" s="751"/>
      <c r="HF120" s="751"/>
      <c r="HG120" s="751"/>
      <c r="HH120" s="751"/>
      <c r="HI120" s="751"/>
      <c r="HJ120" s="751"/>
      <c r="HK120" s="751"/>
      <c r="HL120" s="751"/>
      <c r="HM120" s="751"/>
      <c r="HN120" s="751"/>
      <c r="HO120" s="751"/>
      <c r="HP120" s="751"/>
      <c r="HQ120" s="751"/>
      <c r="HR120" s="751"/>
      <c r="HS120" s="751"/>
      <c r="HT120" s="751"/>
      <c r="HU120" s="751"/>
      <c r="HV120" s="751"/>
      <c r="HW120" s="751"/>
      <c r="HX120" s="751"/>
      <c r="HY120" s="751"/>
      <c r="HZ120" s="751"/>
      <c r="IA120" s="751"/>
      <c r="IB120" s="751"/>
      <c r="IC120" s="751"/>
      <c r="ID120" s="751"/>
      <c r="IE120" s="751"/>
      <c r="IF120" s="751"/>
      <c r="IG120" s="751"/>
      <c r="IH120" s="751"/>
      <c r="II120" s="751"/>
      <c r="IJ120" s="751"/>
      <c r="IK120" s="751"/>
      <c r="IL120" s="751"/>
      <c r="IM120" s="751"/>
      <c r="IN120" s="751"/>
      <c r="IO120" s="751"/>
      <c r="IP120" s="751"/>
      <c r="IQ120" s="751"/>
      <c r="IR120" s="751"/>
    </row>
    <row r="121" s="137" customFormat="1" ht="31.5" hidden="1" spans="1:252">
      <c r="A121" s="353" t="s">
        <v>4252</v>
      </c>
      <c r="B121" s="307" t="s">
        <v>226</v>
      </c>
      <c r="C121" s="671">
        <f>SUMIF('2023.12'!$A$6:$A$567,A121,'2023.12'!$C$6:$C$567)</f>
        <v>3</v>
      </c>
      <c r="D121" s="671">
        <v>5</v>
      </c>
      <c r="E121" s="671">
        <f>SUMIF('2024.12'!$A$6:$A$876,A121,'2024.12'!$D$6:$D$876)</f>
        <v>33</v>
      </c>
      <c r="F121" s="671">
        <f t="shared" si="20"/>
        <v>30</v>
      </c>
      <c r="G121" s="365" t="str">
        <f t="shared" si="12"/>
        <v>1000.0%</v>
      </c>
      <c r="H121" s="365" t="str">
        <f t="shared" si="13"/>
        <v>660.0%</v>
      </c>
      <c r="I121" s="554" t="s">
        <v>4097</v>
      </c>
      <c r="J121" s="748" t="str">
        <f t="shared" si="21"/>
        <v>10109</v>
      </c>
      <c r="K121" s="93" t="str">
        <f t="shared" si="15"/>
        <v>项</v>
      </c>
      <c r="L121" s="93">
        <v>1</v>
      </c>
      <c r="M121" s="751"/>
      <c r="N121" s="751"/>
      <c r="O121" s="751"/>
      <c r="P121" s="751"/>
      <c r="Q121" s="751"/>
      <c r="R121" s="751"/>
      <c r="S121" s="751"/>
      <c r="T121" s="751"/>
      <c r="U121" s="751"/>
      <c r="V121" s="751"/>
      <c r="W121" s="751"/>
      <c r="X121" s="751"/>
      <c r="Y121" s="751"/>
      <c r="Z121" s="751"/>
      <c r="AA121" s="751"/>
      <c r="AB121" s="751"/>
      <c r="AC121" s="751"/>
      <c r="AD121" s="751"/>
      <c r="AE121" s="751"/>
      <c r="AF121" s="751"/>
      <c r="AG121" s="751"/>
      <c r="AH121" s="751"/>
      <c r="AI121" s="751"/>
      <c r="AJ121" s="751"/>
      <c r="AK121" s="751"/>
      <c r="AL121" s="751"/>
      <c r="AM121" s="751"/>
      <c r="AN121" s="751"/>
      <c r="AO121" s="751"/>
      <c r="AP121" s="751"/>
      <c r="AQ121" s="751"/>
      <c r="AR121" s="751"/>
      <c r="AS121" s="751"/>
      <c r="AT121" s="751"/>
      <c r="AU121" s="751"/>
      <c r="AV121" s="751"/>
      <c r="AW121" s="751"/>
      <c r="AX121" s="751"/>
      <c r="AY121" s="751"/>
      <c r="AZ121" s="751"/>
      <c r="BA121" s="751"/>
      <c r="BB121" s="751"/>
      <c r="BC121" s="751"/>
      <c r="BD121" s="751"/>
      <c r="BE121" s="751"/>
      <c r="BF121" s="751"/>
      <c r="BG121" s="751"/>
      <c r="BH121" s="751"/>
      <c r="BI121" s="751"/>
      <c r="BJ121" s="751"/>
      <c r="BK121" s="751"/>
      <c r="BL121" s="751"/>
      <c r="BM121" s="751"/>
      <c r="BN121" s="751"/>
      <c r="BO121" s="751"/>
      <c r="BP121" s="751"/>
      <c r="BQ121" s="751"/>
      <c r="BR121" s="751"/>
      <c r="BS121" s="751"/>
      <c r="BT121" s="751"/>
      <c r="BU121" s="751"/>
      <c r="BV121" s="751"/>
      <c r="BW121" s="751"/>
      <c r="BX121" s="751"/>
      <c r="BY121" s="751"/>
      <c r="BZ121" s="751"/>
      <c r="CA121" s="751"/>
      <c r="CB121" s="751"/>
      <c r="CC121" s="751"/>
      <c r="CD121" s="751"/>
      <c r="CE121" s="751"/>
      <c r="CF121" s="751"/>
      <c r="CG121" s="751"/>
      <c r="CH121" s="751"/>
      <c r="CI121" s="751"/>
      <c r="CJ121" s="751"/>
      <c r="CK121" s="751"/>
      <c r="CL121" s="751"/>
      <c r="CM121" s="751"/>
      <c r="CN121" s="751"/>
      <c r="CO121" s="751"/>
      <c r="CP121" s="751"/>
      <c r="CQ121" s="751"/>
      <c r="CR121" s="751"/>
      <c r="CS121" s="751"/>
      <c r="CT121" s="751"/>
      <c r="CU121" s="751"/>
      <c r="CV121" s="751"/>
      <c r="CW121" s="751"/>
      <c r="CX121" s="751"/>
      <c r="CY121" s="751"/>
      <c r="CZ121" s="751"/>
      <c r="DA121" s="751"/>
      <c r="DB121" s="751"/>
      <c r="DC121" s="751"/>
      <c r="DD121" s="751"/>
      <c r="DE121" s="751"/>
      <c r="DF121" s="751"/>
      <c r="DG121" s="751"/>
      <c r="DH121" s="751"/>
      <c r="DI121" s="751"/>
      <c r="DJ121" s="751"/>
      <c r="DK121" s="751"/>
      <c r="DL121" s="751"/>
      <c r="DM121" s="751"/>
      <c r="DN121" s="751"/>
      <c r="DO121" s="751"/>
      <c r="DP121" s="751"/>
      <c r="DQ121" s="751"/>
      <c r="DR121" s="751"/>
      <c r="DS121" s="751"/>
      <c r="DT121" s="751"/>
      <c r="DU121" s="751"/>
      <c r="DV121" s="751"/>
      <c r="DW121" s="751"/>
      <c r="DX121" s="751"/>
      <c r="DY121" s="751"/>
      <c r="DZ121" s="751"/>
      <c r="EA121" s="751"/>
      <c r="EB121" s="751"/>
      <c r="EC121" s="751"/>
      <c r="ED121" s="751"/>
      <c r="EE121" s="751"/>
      <c r="EF121" s="751"/>
      <c r="EG121" s="751"/>
      <c r="EH121" s="751"/>
      <c r="EI121" s="751"/>
      <c r="EJ121" s="751"/>
      <c r="EK121" s="751"/>
      <c r="EL121" s="751"/>
      <c r="EM121" s="751"/>
      <c r="EN121" s="751"/>
      <c r="EO121" s="751"/>
      <c r="EP121" s="751"/>
      <c r="EQ121" s="751"/>
      <c r="ER121" s="751"/>
      <c r="ES121" s="751"/>
      <c r="ET121" s="751"/>
      <c r="EU121" s="751"/>
      <c r="EV121" s="751"/>
      <c r="EW121" s="751"/>
      <c r="EX121" s="751"/>
      <c r="EY121" s="751"/>
      <c r="EZ121" s="751"/>
      <c r="FA121" s="751"/>
      <c r="FB121" s="751"/>
      <c r="FC121" s="751"/>
      <c r="FD121" s="751"/>
      <c r="FE121" s="751"/>
      <c r="FF121" s="751"/>
      <c r="FG121" s="751"/>
      <c r="FH121" s="751"/>
      <c r="FI121" s="751"/>
      <c r="FJ121" s="751"/>
      <c r="FK121" s="751"/>
      <c r="FL121" s="751"/>
      <c r="FM121" s="751"/>
      <c r="FN121" s="751"/>
      <c r="FO121" s="751"/>
      <c r="FP121" s="751"/>
      <c r="FQ121" s="751"/>
      <c r="FR121" s="751"/>
      <c r="FS121" s="751"/>
      <c r="FT121" s="751"/>
      <c r="FU121" s="751"/>
      <c r="FV121" s="751"/>
      <c r="FW121" s="751"/>
      <c r="FX121" s="751"/>
      <c r="FY121" s="751"/>
      <c r="FZ121" s="751"/>
      <c r="GA121" s="751"/>
      <c r="GB121" s="751"/>
      <c r="GC121" s="751"/>
      <c r="GD121" s="751"/>
      <c r="GE121" s="751"/>
      <c r="GF121" s="751"/>
      <c r="GG121" s="751"/>
      <c r="GH121" s="751"/>
      <c r="GI121" s="751"/>
      <c r="GJ121" s="751"/>
      <c r="GK121" s="751"/>
      <c r="GL121" s="751"/>
      <c r="GM121" s="751"/>
      <c r="GN121" s="751"/>
      <c r="GO121" s="751"/>
      <c r="GP121" s="751"/>
      <c r="GQ121" s="751"/>
      <c r="GR121" s="751"/>
      <c r="GS121" s="751"/>
      <c r="GT121" s="751"/>
      <c r="GU121" s="751"/>
      <c r="GV121" s="751"/>
      <c r="GW121" s="751"/>
      <c r="GX121" s="751"/>
      <c r="GY121" s="751"/>
      <c r="GZ121" s="751"/>
      <c r="HA121" s="751"/>
      <c r="HB121" s="751"/>
      <c r="HC121" s="751"/>
      <c r="HD121" s="751"/>
      <c r="HE121" s="751"/>
      <c r="HF121" s="751"/>
      <c r="HG121" s="751"/>
      <c r="HH121" s="751"/>
      <c r="HI121" s="751"/>
      <c r="HJ121" s="751"/>
      <c r="HK121" s="751"/>
      <c r="HL121" s="751"/>
      <c r="HM121" s="751"/>
      <c r="HN121" s="751"/>
      <c r="HO121" s="751"/>
      <c r="HP121" s="751"/>
      <c r="HQ121" s="751"/>
      <c r="HR121" s="751"/>
      <c r="HS121" s="751"/>
      <c r="HT121" s="751"/>
      <c r="HU121" s="751"/>
      <c r="HV121" s="751"/>
      <c r="HW121" s="751"/>
      <c r="HX121" s="751"/>
      <c r="HY121" s="751"/>
      <c r="HZ121" s="751"/>
      <c r="IA121" s="751"/>
      <c r="IB121" s="751"/>
      <c r="IC121" s="751"/>
      <c r="ID121" s="751"/>
      <c r="IE121" s="751"/>
      <c r="IF121" s="751"/>
      <c r="IG121" s="751"/>
      <c r="IH121" s="751"/>
      <c r="II121" s="751"/>
      <c r="IJ121" s="751"/>
      <c r="IK121" s="751"/>
      <c r="IL121" s="751"/>
      <c r="IM121" s="751"/>
      <c r="IN121" s="751"/>
      <c r="IO121" s="751"/>
      <c r="IP121" s="751"/>
      <c r="IQ121" s="751"/>
      <c r="IR121" s="751"/>
    </row>
    <row r="122" s="443" customFormat="1" ht="31.5" hidden="1" spans="1:252">
      <c r="A122" s="353" t="s">
        <v>4253</v>
      </c>
      <c r="B122" s="307" t="s">
        <v>227</v>
      </c>
      <c r="C122" s="671">
        <f>SUMIF('2023.12'!$A$6:$A$567,A122,'2023.12'!$C$6:$C$567)</f>
        <v>0</v>
      </c>
      <c r="D122" s="671">
        <v>0</v>
      </c>
      <c r="E122" s="671">
        <f>SUMIF('2024.12'!$A$6:$A$876,A122,'2024.12'!$D$6:$D$876)</f>
        <v>0</v>
      </c>
      <c r="F122" s="671">
        <f t="shared" si="20"/>
        <v>0</v>
      </c>
      <c r="G122" s="365" t="str">
        <f t="shared" si="12"/>
        <v/>
      </c>
      <c r="H122" s="365" t="str">
        <f t="shared" si="13"/>
        <v/>
      </c>
      <c r="I122" s="22" t="str">
        <f t="shared" si="14"/>
        <v>否</v>
      </c>
      <c r="J122" s="749" t="str">
        <f t="shared" si="21"/>
        <v>10109</v>
      </c>
      <c r="K122" s="93" t="str">
        <f t="shared" si="15"/>
        <v>项</v>
      </c>
      <c r="L122" s="93">
        <v>1</v>
      </c>
      <c r="M122" s="250"/>
      <c r="N122" s="250"/>
      <c r="O122" s="250"/>
      <c r="P122" s="250"/>
      <c r="Q122" s="250"/>
      <c r="R122" s="250"/>
      <c r="S122" s="250"/>
      <c r="T122" s="250"/>
      <c r="U122" s="250"/>
      <c r="V122" s="250"/>
      <c r="W122" s="250"/>
      <c r="X122" s="250"/>
      <c r="Y122" s="250"/>
      <c r="Z122" s="250"/>
      <c r="AA122" s="250"/>
      <c r="AB122" s="250"/>
      <c r="AC122" s="250"/>
      <c r="AD122" s="250"/>
      <c r="AE122" s="250"/>
      <c r="AF122" s="250"/>
      <c r="AG122" s="250"/>
      <c r="AH122" s="250"/>
      <c r="AI122" s="250"/>
      <c r="AJ122" s="250"/>
      <c r="AK122" s="250"/>
      <c r="AL122" s="250"/>
      <c r="AM122" s="250"/>
      <c r="AN122" s="250"/>
      <c r="AO122" s="250"/>
      <c r="AP122" s="250"/>
      <c r="AQ122" s="250"/>
      <c r="AR122" s="250"/>
      <c r="AS122" s="250"/>
      <c r="AT122" s="250"/>
      <c r="AU122" s="250"/>
      <c r="AV122" s="250"/>
      <c r="AW122" s="250"/>
      <c r="AX122" s="250"/>
      <c r="AY122" s="250"/>
      <c r="AZ122" s="250"/>
      <c r="BA122" s="250"/>
      <c r="BB122" s="250"/>
      <c r="BC122" s="250"/>
      <c r="BD122" s="250"/>
      <c r="BE122" s="250"/>
      <c r="BF122" s="250"/>
      <c r="BG122" s="250"/>
      <c r="BH122" s="250"/>
      <c r="BI122" s="250"/>
      <c r="BJ122" s="250"/>
      <c r="BK122" s="250"/>
      <c r="BL122" s="250"/>
      <c r="BM122" s="250"/>
      <c r="BN122" s="250"/>
      <c r="BO122" s="250"/>
      <c r="BP122" s="250"/>
      <c r="BQ122" s="250"/>
      <c r="BR122" s="250"/>
      <c r="BS122" s="250"/>
      <c r="BT122" s="250"/>
      <c r="BU122" s="250"/>
      <c r="BV122" s="250"/>
      <c r="BW122" s="250"/>
      <c r="BX122" s="250"/>
      <c r="BY122" s="250"/>
      <c r="BZ122" s="250"/>
      <c r="CA122" s="250"/>
      <c r="CB122" s="250"/>
      <c r="CC122" s="250"/>
      <c r="CD122" s="250"/>
      <c r="CE122" s="250"/>
      <c r="CF122" s="250"/>
      <c r="CG122" s="250"/>
      <c r="CH122" s="250"/>
      <c r="CI122" s="250"/>
      <c r="CJ122" s="250"/>
      <c r="CK122" s="250"/>
      <c r="CL122" s="250"/>
      <c r="CM122" s="250"/>
      <c r="CN122" s="250"/>
      <c r="CO122" s="250"/>
      <c r="CP122" s="250"/>
      <c r="CQ122" s="250"/>
      <c r="CR122" s="250"/>
      <c r="CS122" s="250"/>
      <c r="CT122" s="250"/>
      <c r="CU122" s="250"/>
      <c r="CV122" s="250"/>
      <c r="CW122" s="250"/>
      <c r="CX122" s="250"/>
      <c r="CY122" s="250"/>
      <c r="CZ122" s="250"/>
      <c r="DA122" s="250"/>
      <c r="DB122" s="250"/>
      <c r="DC122" s="250"/>
      <c r="DD122" s="250"/>
      <c r="DE122" s="250"/>
      <c r="DF122" s="250"/>
      <c r="DG122" s="250"/>
      <c r="DH122" s="250"/>
      <c r="DI122" s="250"/>
      <c r="DJ122" s="250"/>
      <c r="DK122" s="250"/>
      <c r="DL122" s="250"/>
      <c r="DM122" s="250"/>
      <c r="DN122" s="250"/>
      <c r="DO122" s="250"/>
      <c r="DP122" s="250"/>
      <c r="DQ122" s="250"/>
      <c r="DR122" s="250"/>
      <c r="DS122" s="250"/>
      <c r="DT122" s="250"/>
      <c r="DU122" s="250"/>
      <c r="DV122" s="250"/>
      <c r="DW122" s="250"/>
      <c r="DX122" s="250"/>
      <c r="DY122" s="250"/>
      <c r="DZ122" s="250"/>
      <c r="EA122" s="250"/>
      <c r="EB122" s="250"/>
      <c r="EC122" s="250"/>
      <c r="ED122" s="250"/>
      <c r="EE122" s="250"/>
      <c r="EF122" s="250"/>
      <c r="EG122" s="250"/>
      <c r="EH122" s="250"/>
      <c r="EI122" s="250"/>
      <c r="EJ122" s="250"/>
      <c r="EK122" s="250"/>
      <c r="EL122" s="250"/>
      <c r="EM122" s="250"/>
      <c r="EN122" s="250"/>
      <c r="EO122" s="250"/>
      <c r="EP122" s="250"/>
      <c r="EQ122" s="250"/>
      <c r="ER122" s="250"/>
      <c r="ES122" s="250"/>
      <c r="ET122" s="250"/>
      <c r="EU122" s="250"/>
      <c r="EV122" s="250"/>
      <c r="EW122" s="250"/>
      <c r="EX122" s="250"/>
      <c r="EY122" s="250"/>
      <c r="EZ122" s="250"/>
      <c r="FA122" s="250"/>
      <c r="FB122" s="250"/>
      <c r="FC122" s="250"/>
      <c r="FD122" s="250"/>
      <c r="FE122" s="250"/>
      <c r="FF122" s="250"/>
      <c r="FG122" s="250"/>
      <c r="FH122" s="250"/>
      <c r="FI122" s="250"/>
      <c r="FJ122" s="250"/>
      <c r="FK122" s="250"/>
      <c r="FL122" s="250"/>
      <c r="FM122" s="250"/>
      <c r="FN122" s="250"/>
      <c r="FO122" s="250"/>
      <c r="FP122" s="250"/>
      <c r="FQ122" s="250"/>
      <c r="FR122" s="250"/>
      <c r="FS122" s="250"/>
      <c r="FT122" s="250"/>
      <c r="FU122" s="250"/>
      <c r="FV122" s="250"/>
      <c r="FW122" s="250"/>
      <c r="FX122" s="250"/>
      <c r="FY122" s="250"/>
      <c r="FZ122" s="250"/>
      <c r="GA122" s="250"/>
      <c r="GB122" s="250"/>
      <c r="GC122" s="250"/>
      <c r="GD122" s="250"/>
      <c r="GE122" s="250"/>
      <c r="GF122" s="250"/>
      <c r="GG122" s="250"/>
      <c r="GH122" s="250"/>
      <c r="GI122" s="250"/>
      <c r="GJ122" s="250"/>
      <c r="GK122" s="250"/>
      <c r="GL122" s="250"/>
      <c r="GM122" s="250"/>
      <c r="GN122" s="250"/>
      <c r="GO122" s="250"/>
      <c r="GP122" s="250"/>
      <c r="GQ122" s="250"/>
      <c r="GR122" s="250"/>
      <c r="GS122" s="250"/>
      <c r="GT122" s="250"/>
      <c r="GU122" s="250"/>
      <c r="GV122" s="250"/>
      <c r="GW122" s="250"/>
      <c r="GX122" s="250"/>
      <c r="GY122" s="250"/>
      <c r="GZ122" s="250"/>
      <c r="HA122" s="250"/>
      <c r="HB122" s="250"/>
      <c r="HC122" s="250"/>
      <c r="HD122" s="250"/>
      <c r="HE122" s="250"/>
      <c r="HF122" s="250"/>
      <c r="HG122" s="250"/>
      <c r="HH122" s="250"/>
      <c r="HI122" s="250"/>
      <c r="HJ122" s="250"/>
      <c r="HK122" s="250"/>
      <c r="HL122" s="250"/>
      <c r="HM122" s="250"/>
      <c r="HN122" s="250"/>
      <c r="HO122" s="250"/>
      <c r="HP122" s="250"/>
      <c r="HQ122" s="250"/>
      <c r="HR122" s="250"/>
      <c r="HS122" s="250"/>
      <c r="HT122" s="250"/>
      <c r="HU122" s="250"/>
      <c r="HV122" s="250"/>
      <c r="HW122" s="250"/>
      <c r="HX122" s="250"/>
      <c r="HY122" s="250"/>
      <c r="HZ122" s="250"/>
      <c r="IA122" s="250"/>
      <c r="IB122" s="250"/>
      <c r="IC122" s="250"/>
      <c r="ID122" s="250"/>
      <c r="IE122" s="250"/>
      <c r="IF122" s="250"/>
      <c r="IG122" s="250"/>
      <c r="IH122" s="250"/>
      <c r="II122" s="250"/>
      <c r="IJ122" s="250"/>
      <c r="IK122" s="250"/>
      <c r="IL122" s="250"/>
      <c r="IM122" s="250"/>
      <c r="IN122" s="250"/>
      <c r="IO122" s="250"/>
      <c r="IP122" s="250"/>
      <c r="IQ122" s="250"/>
      <c r="IR122" s="250"/>
    </row>
    <row r="123" s="443" customFormat="1" ht="31.5" hidden="1" spans="1:252">
      <c r="A123" s="353" t="s">
        <v>4254</v>
      </c>
      <c r="B123" s="307" t="s">
        <v>228</v>
      </c>
      <c r="C123" s="671">
        <f>SUMIF('2023.12'!$A$6:$A$567,A123,'2023.12'!$C$6:$C$567)</f>
        <v>0</v>
      </c>
      <c r="D123" s="671">
        <v>0</v>
      </c>
      <c r="E123" s="671">
        <f>SUMIF('2024.12'!$A$6:$A$876,A123,'2024.12'!$D$6:$D$876)</f>
        <v>0</v>
      </c>
      <c r="F123" s="671">
        <f t="shared" si="20"/>
        <v>0</v>
      </c>
      <c r="G123" s="365" t="str">
        <f t="shared" si="12"/>
        <v/>
      </c>
      <c r="H123" s="365" t="str">
        <f t="shared" si="13"/>
        <v/>
      </c>
      <c r="I123" s="22" t="str">
        <f t="shared" si="14"/>
        <v>否</v>
      </c>
      <c r="J123" s="749" t="str">
        <f t="shared" si="21"/>
        <v>10109</v>
      </c>
      <c r="K123" s="93" t="str">
        <f t="shared" si="15"/>
        <v>项</v>
      </c>
      <c r="L123" s="93">
        <v>1</v>
      </c>
      <c r="M123" s="250"/>
      <c r="N123" s="250"/>
      <c r="O123" s="250"/>
      <c r="P123" s="250"/>
      <c r="Q123" s="250"/>
      <c r="R123" s="250"/>
      <c r="S123" s="250"/>
      <c r="T123" s="250"/>
      <c r="U123" s="250"/>
      <c r="V123" s="250"/>
      <c r="W123" s="250"/>
      <c r="X123" s="250"/>
      <c r="Y123" s="250"/>
      <c r="Z123" s="250"/>
      <c r="AA123" s="250"/>
      <c r="AB123" s="250"/>
      <c r="AC123" s="250"/>
      <c r="AD123" s="250"/>
      <c r="AE123" s="250"/>
      <c r="AF123" s="250"/>
      <c r="AG123" s="250"/>
      <c r="AH123" s="250"/>
      <c r="AI123" s="250"/>
      <c r="AJ123" s="250"/>
      <c r="AK123" s="250"/>
      <c r="AL123" s="250"/>
      <c r="AM123" s="250"/>
      <c r="AN123" s="250"/>
      <c r="AO123" s="250"/>
      <c r="AP123" s="250"/>
      <c r="AQ123" s="250"/>
      <c r="AR123" s="250"/>
      <c r="AS123" s="250"/>
      <c r="AT123" s="250"/>
      <c r="AU123" s="250"/>
      <c r="AV123" s="250"/>
      <c r="AW123" s="250"/>
      <c r="AX123" s="250"/>
      <c r="AY123" s="250"/>
      <c r="AZ123" s="250"/>
      <c r="BA123" s="250"/>
      <c r="BB123" s="250"/>
      <c r="BC123" s="250"/>
      <c r="BD123" s="250"/>
      <c r="BE123" s="250"/>
      <c r="BF123" s="250"/>
      <c r="BG123" s="250"/>
      <c r="BH123" s="250"/>
      <c r="BI123" s="250"/>
      <c r="BJ123" s="250"/>
      <c r="BK123" s="250"/>
      <c r="BL123" s="250"/>
      <c r="BM123" s="250"/>
      <c r="BN123" s="250"/>
      <c r="BO123" s="250"/>
      <c r="BP123" s="250"/>
      <c r="BQ123" s="250"/>
      <c r="BR123" s="250"/>
      <c r="BS123" s="250"/>
      <c r="BT123" s="250"/>
      <c r="BU123" s="250"/>
      <c r="BV123" s="250"/>
      <c r="BW123" s="250"/>
      <c r="BX123" s="250"/>
      <c r="BY123" s="250"/>
      <c r="BZ123" s="250"/>
      <c r="CA123" s="250"/>
      <c r="CB123" s="250"/>
      <c r="CC123" s="250"/>
      <c r="CD123" s="250"/>
      <c r="CE123" s="250"/>
      <c r="CF123" s="250"/>
      <c r="CG123" s="250"/>
      <c r="CH123" s="250"/>
      <c r="CI123" s="250"/>
      <c r="CJ123" s="250"/>
      <c r="CK123" s="250"/>
      <c r="CL123" s="250"/>
      <c r="CM123" s="250"/>
      <c r="CN123" s="250"/>
      <c r="CO123" s="250"/>
      <c r="CP123" s="250"/>
      <c r="CQ123" s="250"/>
      <c r="CR123" s="250"/>
      <c r="CS123" s="250"/>
      <c r="CT123" s="250"/>
      <c r="CU123" s="250"/>
      <c r="CV123" s="250"/>
      <c r="CW123" s="250"/>
      <c r="CX123" s="250"/>
      <c r="CY123" s="250"/>
      <c r="CZ123" s="250"/>
      <c r="DA123" s="250"/>
      <c r="DB123" s="250"/>
      <c r="DC123" s="250"/>
      <c r="DD123" s="250"/>
      <c r="DE123" s="250"/>
      <c r="DF123" s="250"/>
      <c r="DG123" s="250"/>
      <c r="DH123" s="250"/>
      <c r="DI123" s="250"/>
      <c r="DJ123" s="250"/>
      <c r="DK123" s="250"/>
      <c r="DL123" s="250"/>
      <c r="DM123" s="250"/>
      <c r="DN123" s="250"/>
      <c r="DO123" s="250"/>
      <c r="DP123" s="250"/>
      <c r="DQ123" s="250"/>
      <c r="DR123" s="250"/>
      <c r="DS123" s="250"/>
      <c r="DT123" s="250"/>
      <c r="DU123" s="250"/>
      <c r="DV123" s="250"/>
      <c r="DW123" s="250"/>
      <c r="DX123" s="250"/>
      <c r="DY123" s="250"/>
      <c r="DZ123" s="250"/>
      <c r="EA123" s="250"/>
      <c r="EB123" s="250"/>
      <c r="EC123" s="250"/>
      <c r="ED123" s="250"/>
      <c r="EE123" s="250"/>
      <c r="EF123" s="250"/>
      <c r="EG123" s="250"/>
      <c r="EH123" s="250"/>
      <c r="EI123" s="250"/>
      <c r="EJ123" s="250"/>
      <c r="EK123" s="250"/>
      <c r="EL123" s="250"/>
      <c r="EM123" s="250"/>
      <c r="EN123" s="250"/>
      <c r="EO123" s="250"/>
      <c r="EP123" s="250"/>
      <c r="EQ123" s="250"/>
      <c r="ER123" s="250"/>
      <c r="ES123" s="250"/>
      <c r="ET123" s="250"/>
      <c r="EU123" s="250"/>
      <c r="EV123" s="250"/>
      <c r="EW123" s="250"/>
      <c r="EX123" s="250"/>
      <c r="EY123" s="250"/>
      <c r="EZ123" s="250"/>
      <c r="FA123" s="250"/>
      <c r="FB123" s="250"/>
      <c r="FC123" s="250"/>
      <c r="FD123" s="250"/>
      <c r="FE123" s="250"/>
      <c r="FF123" s="250"/>
      <c r="FG123" s="250"/>
      <c r="FH123" s="250"/>
      <c r="FI123" s="250"/>
      <c r="FJ123" s="250"/>
      <c r="FK123" s="250"/>
      <c r="FL123" s="250"/>
      <c r="FM123" s="250"/>
      <c r="FN123" s="250"/>
      <c r="FO123" s="250"/>
      <c r="FP123" s="250"/>
      <c r="FQ123" s="250"/>
      <c r="FR123" s="250"/>
      <c r="FS123" s="250"/>
      <c r="FT123" s="250"/>
      <c r="FU123" s="250"/>
      <c r="FV123" s="250"/>
      <c r="FW123" s="250"/>
      <c r="FX123" s="250"/>
      <c r="FY123" s="250"/>
      <c r="FZ123" s="250"/>
      <c r="GA123" s="250"/>
      <c r="GB123" s="250"/>
      <c r="GC123" s="250"/>
      <c r="GD123" s="250"/>
      <c r="GE123" s="250"/>
      <c r="GF123" s="250"/>
      <c r="GG123" s="250"/>
      <c r="GH123" s="250"/>
      <c r="GI123" s="250"/>
      <c r="GJ123" s="250"/>
      <c r="GK123" s="250"/>
      <c r="GL123" s="250"/>
      <c r="GM123" s="250"/>
      <c r="GN123" s="250"/>
      <c r="GO123" s="250"/>
      <c r="GP123" s="250"/>
      <c r="GQ123" s="250"/>
      <c r="GR123" s="250"/>
      <c r="GS123" s="250"/>
      <c r="GT123" s="250"/>
      <c r="GU123" s="250"/>
      <c r="GV123" s="250"/>
      <c r="GW123" s="250"/>
      <c r="GX123" s="250"/>
      <c r="GY123" s="250"/>
      <c r="GZ123" s="250"/>
      <c r="HA123" s="250"/>
      <c r="HB123" s="250"/>
      <c r="HC123" s="250"/>
      <c r="HD123" s="250"/>
      <c r="HE123" s="250"/>
      <c r="HF123" s="250"/>
      <c r="HG123" s="250"/>
      <c r="HH123" s="250"/>
      <c r="HI123" s="250"/>
      <c r="HJ123" s="250"/>
      <c r="HK123" s="250"/>
      <c r="HL123" s="250"/>
      <c r="HM123" s="250"/>
      <c r="HN123" s="250"/>
      <c r="HO123" s="250"/>
      <c r="HP123" s="250"/>
      <c r="HQ123" s="250"/>
      <c r="HR123" s="250"/>
      <c r="HS123" s="250"/>
      <c r="HT123" s="250"/>
      <c r="HU123" s="250"/>
      <c r="HV123" s="250"/>
      <c r="HW123" s="250"/>
      <c r="HX123" s="250"/>
      <c r="HY123" s="250"/>
      <c r="HZ123" s="250"/>
      <c r="IA123" s="250"/>
      <c r="IB123" s="250"/>
      <c r="IC123" s="250"/>
      <c r="ID123" s="250"/>
      <c r="IE123" s="250"/>
      <c r="IF123" s="250"/>
      <c r="IG123" s="250"/>
      <c r="IH123" s="250"/>
      <c r="II123" s="250"/>
      <c r="IJ123" s="250"/>
      <c r="IK123" s="250"/>
      <c r="IL123" s="250"/>
      <c r="IM123" s="250"/>
      <c r="IN123" s="250"/>
      <c r="IO123" s="250"/>
      <c r="IP123" s="250"/>
      <c r="IQ123" s="250"/>
      <c r="IR123" s="250"/>
    </row>
    <row r="124" s="93" customFormat="1" spans="1:252">
      <c r="A124" s="360" t="s">
        <v>4255</v>
      </c>
      <c r="B124" s="738" t="s">
        <v>4256</v>
      </c>
      <c r="C124" s="669">
        <f>SUMIF($J125:J$382,$A124,C125:C$382)</f>
        <v>698</v>
      </c>
      <c r="D124" s="669">
        <f ca="1">SUMIF($J125:K$382,$A124,D125:D$382)</f>
        <v>725</v>
      </c>
      <c r="E124" s="669">
        <f ca="1">SUMIF($J125:L$382,$A124,E125:E$382)</f>
        <v>1012</v>
      </c>
      <c r="F124" s="669">
        <f ca="1">SUMIF($J125:M$382,$A124,F125:F$382)</f>
        <v>314</v>
      </c>
      <c r="G124" s="739" t="str">
        <f ca="1" t="shared" si="12"/>
        <v>45.0%</v>
      </c>
      <c r="H124" s="352" t="str">
        <f ca="1" t="shared" si="13"/>
        <v>139.6%</v>
      </c>
      <c r="I124" s="744" t="str">
        <f ca="1" t="shared" si="14"/>
        <v>是</v>
      </c>
      <c r="J124" s="747" t="str">
        <f>LEFT(A124,3)</f>
        <v>101</v>
      </c>
      <c r="K124" s="93" t="str">
        <f t="shared" si="15"/>
        <v>款</v>
      </c>
      <c r="L124" s="746">
        <v>1</v>
      </c>
      <c r="M124" s="718"/>
      <c r="N124" s="718"/>
      <c r="O124" s="718"/>
      <c r="P124" s="718"/>
      <c r="Q124" s="718"/>
      <c r="R124" s="718"/>
      <c r="S124" s="718"/>
      <c r="T124" s="718"/>
      <c r="U124" s="718"/>
      <c r="V124" s="718"/>
      <c r="W124" s="718"/>
      <c r="X124" s="718"/>
      <c r="Y124" s="718"/>
      <c r="Z124" s="718"/>
      <c r="AA124" s="718"/>
      <c r="AB124" s="718"/>
      <c r="AC124" s="718"/>
      <c r="AD124" s="718"/>
      <c r="AE124" s="718"/>
      <c r="AF124" s="718"/>
      <c r="AG124" s="718"/>
      <c r="AH124" s="718"/>
      <c r="AI124" s="718"/>
      <c r="AJ124" s="718"/>
      <c r="AK124" s="718"/>
      <c r="AL124" s="718"/>
      <c r="AM124" s="718"/>
      <c r="AN124" s="718"/>
      <c r="AO124" s="718"/>
      <c r="AP124" s="718"/>
      <c r="AQ124" s="718"/>
      <c r="AR124" s="718"/>
      <c r="AS124" s="718"/>
      <c r="AT124" s="718"/>
      <c r="AU124" s="718"/>
      <c r="AV124" s="718"/>
      <c r="AW124" s="718"/>
      <c r="AX124" s="718"/>
      <c r="AY124" s="718"/>
      <c r="AZ124" s="718"/>
      <c r="BA124" s="718"/>
      <c r="BB124" s="718"/>
      <c r="BC124" s="718"/>
      <c r="BD124" s="718"/>
      <c r="BE124" s="718"/>
      <c r="BF124" s="718"/>
      <c r="BG124" s="718"/>
      <c r="BH124" s="718"/>
      <c r="BI124" s="718"/>
      <c r="BJ124" s="718"/>
      <c r="BK124" s="718"/>
      <c r="BL124" s="718"/>
      <c r="BM124" s="718"/>
      <c r="BN124" s="718"/>
      <c r="BO124" s="718"/>
      <c r="BP124" s="718"/>
      <c r="BQ124" s="718"/>
      <c r="BR124" s="718"/>
      <c r="BS124" s="718"/>
      <c r="BT124" s="718"/>
      <c r="BU124" s="718"/>
      <c r="BV124" s="718"/>
      <c r="BW124" s="718"/>
      <c r="BX124" s="718"/>
      <c r="BY124" s="718"/>
      <c r="BZ124" s="718"/>
      <c r="CA124" s="718"/>
      <c r="CB124" s="718"/>
      <c r="CC124" s="718"/>
      <c r="CD124" s="718"/>
      <c r="CE124" s="718"/>
      <c r="CF124" s="718"/>
      <c r="CG124" s="718"/>
      <c r="CH124" s="718"/>
      <c r="CI124" s="718"/>
      <c r="CJ124" s="718"/>
      <c r="CK124" s="718"/>
      <c r="CL124" s="718"/>
      <c r="CM124" s="718"/>
      <c r="CN124" s="718"/>
      <c r="CO124" s="718"/>
      <c r="CP124" s="718"/>
      <c r="CQ124" s="718"/>
      <c r="CR124" s="718"/>
      <c r="CS124" s="718"/>
      <c r="CT124" s="718"/>
      <c r="CU124" s="718"/>
      <c r="CV124" s="718"/>
      <c r="CW124" s="718"/>
      <c r="CX124" s="718"/>
      <c r="CY124" s="718"/>
      <c r="CZ124" s="718"/>
      <c r="DA124" s="718"/>
      <c r="DB124" s="718"/>
      <c r="DC124" s="718"/>
      <c r="DD124" s="718"/>
      <c r="DE124" s="718"/>
      <c r="DF124" s="718"/>
      <c r="DG124" s="718"/>
      <c r="DH124" s="718"/>
      <c r="DI124" s="718"/>
      <c r="DJ124" s="718"/>
      <c r="DK124" s="718"/>
      <c r="DL124" s="718"/>
      <c r="DM124" s="718"/>
      <c r="DN124" s="718"/>
      <c r="DO124" s="718"/>
      <c r="DP124" s="718"/>
      <c r="DQ124" s="718"/>
      <c r="DR124" s="718"/>
      <c r="DS124" s="718"/>
      <c r="DT124" s="718"/>
      <c r="DU124" s="718"/>
      <c r="DV124" s="718"/>
      <c r="DW124" s="718"/>
      <c r="DX124" s="718"/>
      <c r="DY124" s="718"/>
      <c r="DZ124" s="718"/>
      <c r="EA124" s="718"/>
      <c r="EB124" s="718"/>
      <c r="EC124" s="718"/>
      <c r="ED124" s="718"/>
      <c r="EE124" s="718"/>
      <c r="EF124" s="718"/>
      <c r="EG124" s="718"/>
      <c r="EH124" s="718"/>
      <c r="EI124" s="718"/>
      <c r="EJ124" s="718"/>
      <c r="EK124" s="718"/>
      <c r="EL124" s="718"/>
      <c r="EM124" s="718"/>
      <c r="EN124" s="718"/>
      <c r="EO124" s="718"/>
      <c r="EP124" s="718"/>
      <c r="EQ124" s="718"/>
      <c r="ER124" s="718"/>
      <c r="ES124" s="718"/>
      <c r="ET124" s="718"/>
      <c r="EU124" s="718"/>
      <c r="EV124" s="718"/>
      <c r="EW124" s="718"/>
      <c r="EX124" s="718"/>
      <c r="EY124" s="718"/>
      <c r="EZ124" s="718"/>
      <c r="FA124" s="718"/>
      <c r="FB124" s="718"/>
      <c r="FC124" s="718"/>
      <c r="FD124" s="718"/>
      <c r="FE124" s="718"/>
      <c r="FF124" s="718"/>
      <c r="FG124" s="718"/>
      <c r="FH124" s="718"/>
      <c r="FI124" s="718"/>
      <c r="FJ124" s="718"/>
      <c r="FK124" s="718"/>
      <c r="FL124" s="718"/>
      <c r="FM124" s="718"/>
      <c r="FN124" s="718"/>
      <c r="FO124" s="718"/>
      <c r="FP124" s="718"/>
      <c r="FQ124" s="718"/>
      <c r="FR124" s="718"/>
      <c r="FS124" s="718"/>
      <c r="FT124" s="718"/>
      <c r="FU124" s="718"/>
      <c r="FV124" s="718"/>
      <c r="FW124" s="718"/>
      <c r="FX124" s="718"/>
      <c r="FY124" s="718"/>
      <c r="FZ124" s="718"/>
      <c r="GA124" s="718"/>
      <c r="GB124" s="718"/>
      <c r="GC124" s="718"/>
      <c r="GD124" s="718"/>
      <c r="GE124" s="718"/>
      <c r="GF124" s="718"/>
      <c r="GG124" s="718"/>
      <c r="GH124" s="718"/>
      <c r="GI124" s="718"/>
      <c r="GJ124" s="718"/>
      <c r="GK124" s="718"/>
      <c r="GL124" s="718"/>
      <c r="GM124" s="718"/>
      <c r="GN124" s="718"/>
      <c r="GO124" s="718"/>
      <c r="GP124" s="718"/>
      <c r="GQ124" s="718"/>
      <c r="GR124" s="718"/>
      <c r="GS124" s="718"/>
      <c r="GT124" s="718"/>
      <c r="GU124" s="718"/>
      <c r="GV124" s="718"/>
      <c r="GW124" s="718"/>
      <c r="GX124" s="718"/>
      <c r="GY124" s="718"/>
      <c r="GZ124" s="718"/>
      <c r="HA124" s="718"/>
      <c r="HB124" s="718"/>
      <c r="HC124" s="718"/>
      <c r="HD124" s="718"/>
      <c r="HE124" s="718"/>
      <c r="HF124" s="718"/>
      <c r="HG124" s="718"/>
      <c r="HH124" s="718"/>
      <c r="HI124" s="718"/>
      <c r="HJ124" s="718"/>
      <c r="HK124" s="718"/>
      <c r="HL124" s="718"/>
      <c r="HM124" s="718"/>
      <c r="HN124" s="718"/>
      <c r="HO124" s="718"/>
      <c r="HP124" s="718"/>
      <c r="HQ124" s="718"/>
      <c r="HR124" s="718"/>
      <c r="HS124" s="718"/>
      <c r="HT124" s="718"/>
      <c r="HU124" s="718"/>
      <c r="HV124" s="718"/>
      <c r="HW124" s="718"/>
      <c r="HX124" s="718"/>
      <c r="HY124" s="718"/>
      <c r="HZ124" s="718"/>
      <c r="IA124" s="718"/>
      <c r="IB124" s="718"/>
      <c r="IC124" s="718"/>
      <c r="ID124" s="718"/>
      <c r="IE124" s="718"/>
      <c r="IF124" s="718"/>
      <c r="IG124" s="718"/>
      <c r="IH124" s="718"/>
      <c r="II124" s="718"/>
      <c r="IJ124" s="718"/>
      <c r="IK124" s="718"/>
      <c r="IL124" s="718"/>
      <c r="IM124" s="718"/>
      <c r="IN124" s="718"/>
      <c r="IO124" s="718"/>
      <c r="IP124" s="718"/>
      <c r="IQ124" s="718"/>
      <c r="IR124" s="718"/>
    </row>
    <row r="125" s="137" customFormat="1" ht="15.75" hidden="1" spans="1:252">
      <c r="A125" s="353" t="s">
        <v>4257</v>
      </c>
      <c r="B125" s="307" t="s">
        <v>234</v>
      </c>
      <c r="C125" s="671">
        <f>SUMIF('2023.12'!$A$6:$A$567,A125,'2023.12'!$C$6:$C$567)</f>
        <v>32</v>
      </c>
      <c r="D125" s="671">
        <v>35</v>
      </c>
      <c r="E125" s="671">
        <f>SUMIF('2024.12'!$A$6:$A$876,A125,'2024.12'!$D$6:$D$876)</f>
        <v>64</v>
      </c>
      <c r="F125" s="671">
        <f t="shared" ref="F125:F132" si="22">E125-C125</f>
        <v>32</v>
      </c>
      <c r="G125" s="365" t="str">
        <f t="shared" si="12"/>
        <v>100.0%</v>
      </c>
      <c r="H125" s="365" t="str">
        <f t="shared" si="13"/>
        <v>182.9%</v>
      </c>
      <c r="I125" s="554" t="s">
        <v>4097</v>
      </c>
      <c r="J125" s="748" t="str">
        <f t="shared" ref="J125:J132" si="23">LEFT(A125,5)</f>
        <v>10110</v>
      </c>
      <c r="K125" s="93" t="str">
        <f t="shared" si="15"/>
        <v>项</v>
      </c>
      <c r="L125" s="93">
        <v>1</v>
      </c>
      <c r="M125" s="751"/>
      <c r="N125" s="751"/>
      <c r="O125" s="751"/>
      <c r="P125" s="751"/>
      <c r="Q125" s="751"/>
      <c r="R125" s="751"/>
      <c r="S125" s="751"/>
      <c r="T125" s="751"/>
      <c r="U125" s="751"/>
      <c r="V125" s="751"/>
      <c r="W125" s="751"/>
      <c r="X125" s="751"/>
      <c r="Y125" s="751"/>
      <c r="Z125" s="751"/>
      <c r="AA125" s="751"/>
      <c r="AB125" s="751"/>
      <c r="AC125" s="751"/>
      <c r="AD125" s="751"/>
      <c r="AE125" s="751"/>
      <c r="AF125" s="751"/>
      <c r="AG125" s="751"/>
      <c r="AH125" s="751"/>
      <c r="AI125" s="751"/>
      <c r="AJ125" s="751"/>
      <c r="AK125" s="751"/>
      <c r="AL125" s="751"/>
      <c r="AM125" s="751"/>
      <c r="AN125" s="751"/>
      <c r="AO125" s="751"/>
      <c r="AP125" s="751"/>
      <c r="AQ125" s="751"/>
      <c r="AR125" s="751"/>
      <c r="AS125" s="751"/>
      <c r="AT125" s="751"/>
      <c r="AU125" s="751"/>
      <c r="AV125" s="751"/>
      <c r="AW125" s="751"/>
      <c r="AX125" s="751"/>
      <c r="AY125" s="751"/>
      <c r="AZ125" s="751"/>
      <c r="BA125" s="751"/>
      <c r="BB125" s="751"/>
      <c r="BC125" s="751"/>
      <c r="BD125" s="751"/>
      <c r="BE125" s="751"/>
      <c r="BF125" s="751"/>
      <c r="BG125" s="751"/>
      <c r="BH125" s="751"/>
      <c r="BI125" s="751"/>
      <c r="BJ125" s="751"/>
      <c r="BK125" s="751"/>
      <c r="BL125" s="751"/>
      <c r="BM125" s="751"/>
      <c r="BN125" s="751"/>
      <c r="BO125" s="751"/>
      <c r="BP125" s="751"/>
      <c r="BQ125" s="751"/>
      <c r="BR125" s="751"/>
      <c r="BS125" s="751"/>
      <c r="BT125" s="751"/>
      <c r="BU125" s="751"/>
      <c r="BV125" s="751"/>
      <c r="BW125" s="751"/>
      <c r="BX125" s="751"/>
      <c r="BY125" s="751"/>
      <c r="BZ125" s="751"/>
      <c r="CA125" s="751"/>
      <c r="CB125" s="751"/>
      <c r="CC125" s="751"/>
      <c r="CD125" s="751"/>
      <c r="CE125" s="751"/>
      <c r="CF125" s="751"/>
      <c r="CG125" s="751"/>
      <c r="CH125" s="751"/>
      <c r="CI125" s="751"/>
      <c r="CJ125" s="751"/>
      <c r="CK125" s="751"/>
      <c r="CL125" s="751"/>
      <c r="CM125" s="751"/>
      <c r="CN125" s="751"/>
      <c r="CO125" s="751"/>
      <c r="CP125" s="751"/>
      <c r="CQ125" s="751"/>
      <c r="CR125" s="751"/>
      <c r="CS125" s="751"/>
      <c r="CT125" s="751"/>
      <c r="CU125" s="751"/>
      <c r="CV125" s="751"/>
      <c r="CW125" s="751"/>
      <c r="CX125" s="751"/>
      <c r="CY125" s="751"/>
      <c r="CZ125" s="751"/>
      <c r="DA125" s="751"/>
      <c r="DB125" s="751"/>
      <c r="DC125" s="751"/>
      <c r="DD125" s="751"/>
      <c r="DE125" s="751"/>
      <c r="DF125" s="751"/>
      <c r="DG125" s="751"/>
      <c r="DH125" s="751"/>
      <c r="DI125" s="751"/>
      <c r="DJ125" s="751"/>
      <c r="DK125" s="751"/>
      <c r="DL125" s="751"/>
      <c r="DM125" s="751"/>
      <c r="DN125" s="751"/>
      <c r="DO125" s="751"/>
      <c r="DP125" s="751"/>
      <c r="DQ125" s="751"/>
      <c r="DR125" s="751"/>
      <c r="DS125" s="751"/>
      <c r="DT125" s="751"/>
      <c r="DU125" s="751"/>
      <c r="DV125" s="751"/>
      <c r="DW125" s="751"/>
      <c r="DX125" s="751"/>
      <c r="DY125" s="751"/>
      <c r="DZ125" s="751"/>
      <c r="EA125" s="751"/>
      <c r="EB125" s="751"/>
      <c r="EC125" s="751"/>
      <c r="ED125" s="751"/>
      <c r="EE125" s="751"/>
      <c r="EF125" s="751"/>
      <c r="EG125" s="751"/>
      <c r="EH125" s="751"/>
      <c r="EI125" s="751"/>
      <c r="EJ125" s="751"/>
      <c r="EK125" s="751"/>
      <c r="EL125" s="751"/>
      <c r="EM125" s="751"/>
      <c r="EN125" s="751"/>
      <c r="EO125" s="751"/>
      <c r="EP125" s="751"/>
      <c r="EQ125" s="751"/>
      <c r="ER125" s="751"/>
      <c r="ES125" s="751"/>
      <c r="ET125" s="751"/>
      <c r="EU125" s="751"/>
      <c r="EV125" s="751"/>
      <c r="EW125" s="751"/>
      <c r="EX125" s="751"/>
      <c r="EY125" s="751"/>
      <c r="EZ125" s="751"/>
      <c r="FA125" s="751"/>
      <c r="FB125" s="751"/>
      <c r="FC125" s="751"/>
      <c r="FD125" s="751"/>
      <c r="FE125" s="751"/>
      <c r="FF125" s="751"/>
      <c r="FG125" s="751"/>
      <c r="FH125" s="751"/>
      <c r="FI125" s="751"/>
      <c r="FJ125" s="751"/>
      <c r="FK125" s="751"/>
      <c r="FL125" s="751"/>
      <c r="FM125" s="751"/>
      <c r="FN125" s="751"/>
      <c r="FO125" s="751"/>
      <c r="FP125" s="751"/>
      <c r="FQ125" s="751"/>
      <c r="FR125" s="751"/>
      <c r="FS125" s="751"/>
      <c r="FT125" s="751"/>
      <c r="FU125" s="751"/>
      <c r="FV125" s="751"/>
      <c r="FW125" s="751"/>
      <c r="FX125" s="751"/>
      <c r="FY125" s="751"/>
      <c r="FZ125" s="751"/>
      <c r="GA125" s="751"/>
      <c r="GB125" s="751"/>
      <c r="GC125" s="751"/>
      <c r="GD125" s="751"/>
      <c r="GE125" s="751"/>
      <c r="GF125" s="751"/>
      <c r="GG125" s="751"/>
      <c r="GH125" s="751"/>
      <c r="GI125" s="751"/>
      <c r="GJ125" s="751"/>
      <c r="GK125" s="751"/>
      <c r="GL125" s="751"/>
      <c r="GM125" s="751"/>
      <c r="GN125" s="751"/>
      <c r="GO125" s="751"/>
      <c r="GP125" s="751"/>
      <c r="GQ125" s="751"/>
      <c r="GR125" s="751"/>
      <c r="GS125" s="751"/>
      <c r="GT125" s="751"/>
      <c r="GU125" s="751"/>
      <c r="GV125" s="751"/>
      <c r="GW125" s="751"/>
      <c r="GX125" s="751"/>
      <c r="GY125" s="751"/>
      <c r="GZ125" s="751"/>
      <c r="HA125" s="751"/>
      <c r="HB125" s="751"/>
      <c r="HC125" s="751"/>
      <c r="HD125" s="751"/>
      <c r="HE125" s="751"/>
      <c r="HF125" s="751"/>
      <c r="HG125" s="751"/>
      <c r="HH125" s="751"/>
      <c r="HI125" s="751"/>
      <c r="HJ125" s="751"/>
      <c r="HK125" s="751"/>
      <c r="HL125" s="751"/>
      <c r="HM125" s="751"/>
      <c r="HN125" s="751"/>
      <c r="HO125" s="751"/>
      <c r="HP125" s="751"/>
      <c r="HQ125" s="751"/>
      <c r="HR125" s="751"/>
      <c r="HS125" s="751"/>
      <c r="HT125" s="751"/>
      <c r="HU125" s="751"/>
      <c r="HV125" s="751"/>
      <c r="HW125" s="751"/>
      <c r="HX125" s="751"/>
      <c r="HY125" s="751"/>
      <c r="HZ125" s="751"/>
      <c r="IA125" s="751"/>
      <c r="IB125" s="751"/>
      <c r="IC125" s="751"/>
      <c r="ID125" s="751"/>
      <c r="IE125" s="751"/>
      <c r="IF125" s="751"/>
      <c r="IG125" s="751"/>
      <c r="IH125" s="751"/>
      <c r="II125" s="751"/>
      <c r="IJ125" s="751"/>
      <c r="IK125" s="751"/>
      <c r="IL125" s="751"/>
      <c r="IM125" s="751"/>
      <c r="IN125" s="751"/>
      <c r="IO125" s="751"/>
      <c r="IP125" s="751"/>
      <c r="IQ125" s="751"/>
      <c r="IR125" s="751"/>
    </row>
    <row r="126" s="137" customFormat="1" ht="15.75" hidden="1" spans="1:252">
      <c r="A126" s="353" t="s">
        <v>4258</v>
      </c>
      <c r="B126" s="307" t="s">
        <v>236</v>
      </c>
      <c r="C126" s="671">
        <f>SUMIF('2023.12'!$A$6:$A$567,A126,'2023.12'!$C$6:$C$567)</f>
        <v>30</v>
      </c>
      <c r="D126" s="671">
        <v>35</v>
      </c>
      <c r="E126" s="671">
        <f>SUMIF('2024.12'!$A$6:$A$876,A126,'2024.12'!$D$6:$D$876)</f>
        <v>59</v>
      </c>
      <c r="F126" s="671">
        <f t="shared" si="22"/>
        <v>29</v>
      </c>
      <c r="G126" s="365" t="str">
        <f t="shared" si="12"/>
        <v>96.7%</v>
      </c>
      <c r="H126" s="365" t="str">
        <f t="shared" si="13"/>
        <v>168.6%</v>
      </c>
      <c r="I126" s="554" t="s">
        <v>4097</v>
      </c>
      <c r="J126" s="748" t="str">
        <f t="shared" si="23"/>
        <v>10110</v>
      </c>
      <c r="K126" s="93" t="str">
        <f t="shared" si="15"/>
        <v>项</v>
      </c>
      <c r="L126" s="93">
        <v>1</v>
      </c>
      <c r="M126" s="751"/>
      <c r="N126" s="751"/>
      <c r="O126" s="751"/>
      <c r="P126" s="751"/>
      <c r="Q126" s="751"/>
      <c r="R126" s="751"/>
      <c r="S126" s="751"/>
      <c r="T126" s="751"/>
      <c r="U126" s="751"/>
      <c r="V126" s="751"/>
      <c r="W126" s="751"/>
      <c r="X126" s="751"/>
      <c r="Y126" s="751"/>
      <c r="Z126" s="751"/>
      <c r="AA126" s="751"/>
      <c r="AB126" s="751"/>
      <c r="AC126" s="751"/>
      <c r="AD126" s="751"/>
      <c r="AE126" s="751"/>
      <c r="AF126" s="751"/>
      <c r="AG126" s="751"/>
      <c r="AH126" s="751"/>
      <c r="AI126" s="751"/>
      <c r="AJ126" s="751"/>
      <c r="AK126" s="751"/>
      <c r="AL126" s="751"/>
      <c r="AM126" s="751"/>
      <c r="AN126" s="751"/>
      <c r="AO126" s="751"/>
      <c r="AP126" s="751"/>
      <c r="AQ126" s="751"/>
      <c r="AR126" s="751"/>
      <c r="AS126" s="751"/>
      <c r="AT126" s="751"/>
      <c r="AU126" s="751"/>
      <c r="AV126" s="751"/>
      <c r="AW126" s="751"/>
      <c r="AX126" s="751"/>
      <c r="AY126" s="751"/>
      <c r="AZ126" s="751"/>
      <c r="BA126" s="751"/>
      <c r="BB126" s="751"/>
      <c r="BC126" s="751"/>
      <c r="BD126" s="751"/>
      <c r="BE126" s="751"/>
      <c r="BF126" s="751"/>
      <c r="BG126" s="751"/>
      <c r="BH126" s="751"/>
      <c r="BI126" s="751"/>
      <c r="BJ126" s="751"/>
      <c r="BK126" s="751"/>
      <c r="BL126" s="751"/>
      <c r="BM126" s="751"/>
      <c r="BN126" s="751"/>
      <c r="BO126" s="751"/>
      <c r="BP126" s="751"/>
      <c r="BQ126" s="751"/>
      <c r="BR126" s="751"/>
      <c r="BS126" s="751"/>
      <c r="BT126" s="751"/>
      <c r="BU126" s="751"/>
      <c r="BV126" s="751"/>
      <c r="BW126" s="751"/>
      <c r="BX126" s="751"/>
      <c r="BY126" s="751"/>
      <c r="BZ126" s="751"/>
      <c r="CA126" s="751"/>
      <c r="CB126" s="751"/>
      <c r="CC126" s="751"/>
      <c r="CD126" s="751"/>
      <c r="CE126" s="751"/>
      <c r="CF126" s="751"/>
      <c r="CG126" s="751"/>
      <c r="CH126" s="751"/>
      <c r="CI126" s="751"/>
      <c r="CJ126" s="751"/>
      <c r="CK126" s="751"/>
      <c r="CL126" s="751"/>
      <c r="CM126" s="751"/>
      <c r="CN126" s="751"/>
      <c r="CO126" s="751"/>
      <c r="CP126" s="751"/>
      <c r="CQ126" s="751"/>
      <c r="CR126" s="751"/>
      <c r="CS126" s="751"/>
      <c r="CT126" s="751"/>
      <c r="CU126" s="751"/>
      <c r="CV126" s="751"/>
      <c r="CW126" s="751"/>
      <c r="CX126" s="751"/>
      <c r="CY126" s="751"/>
      <c r="CZ126" s="751"/>
      <c r="DA126" s="751"/>
      <c r="DB126" s="751"/>
      <c r="DC126" s="751"/>
      <c r="DD126" s="751"/>
      <c r="DE126" s="751"/>
      <c r="DF126" s="751"/>
      <c r="DG126" s="751"/>
      <c r="DH126" s="751"/>
      <c r="DI126" s="751"/>
      <c r="DJ126" s="751"/>
      <c r="DK126" s="751"/>
      <c r="DL126" s="751"/>
      <c r="DM126" s="751"/>
      <c r="DN126" s="751"/>
      <c r="DO126" s="751"/>
      <c r="DP126" s="751"/>
      <c r="DQ126" s="751"/>
      <c r="DR126" s="751"/>
      <c r="DS126" s="751"/>
      <c r="DT126" s="751"/>
      <c r="DU126" s="751"/>
      <c r="DV126" s="751"/>
      <c r="DW126" s="751"/>
      <c r="DX126" s="751"/>
      <c r="DY126" s="751"/>
      <c r="DZ126" s="751"/>
      <c r="EA126" s="751"/>
      <c r="EB126" s="751"/>
      <c r="EC126" s="751"/>
      <c r="ED126" s="751"/>
      <c r="EE126" s="751"/>
      <c r="EF126" s="751"/>
      <c r="EG126" s="751"/>
      <c r="EH126" s="751"/>
      <c r="EI126" s="751"/>
      <c r="EJ126" s="751"/>
      <c r="EK126" s="751"/>
      <c r="EL126" s="751"/>
      <c r="EM126" s="751"/>
      <c r="EN126" s="751"/>
      <c r="EO126" s="751"/>
      <c r="EP126" s="751"/>
      <c r="EQ126" s="751"/>
      <c r="ER126" s="751"/>
      <c r="ES126" s="751"/>
      <c r="ET126" s="751"/>
      <c r="EU126" s="751"/>
      <c r="EV126" s="751"/>
      <c r="EW126" s="751"/>
      <c r="EX126" s="751"/>
      <c r="EY126" s="751"/>
      <c r="EZ126" s="751"/>
      <c r="FA126" s="751"/>
      <c r="FB126" s="751"/>
      <c r="FC126" s="751"/>
      <c r="FD126" s="751"/>
      <c r="FE126" s="751"/>
      <c r="FF126" s="751"/>
      <c r="FG126" s="751"/>
      <c r="FH126" s="751"/>
      <c r="FI126" s="751"/>
      <c r="FJ126" s="751"/>
      <c r="FK126" s="751"/>
      <c r="FL126" s="751"/>
      <c r="FM126" s="751"/>
      <c r="FN126" s="751"/>
      <c r="FO126" s="751"/>
      <c r="FP126" s="751"/>
      <c r="FQ126" s="751"/>
      <c r="FR126" s="751"/>
      <c r="FS126" s="751"/>
      <c r="FT126" s="751"/>
      <c r="FU126" s="751"/>
      <c r="FV126" s="751"/>
      <c r="FW126" s="751"/>
      <c r="FX126" s="751"/>
      <c r="FY126" s="751"/>
      <c r="FZ126" s="751"/>
      <c r="GA126" s="751"/>
      <c r="GB126" s="751"/>
      <c r="GC126" s="751"/>
      <c r="GD126" s="751"/>
      <c r="GE126" s="751"/>
      <c r="GF126" s="751"/>
      <c r="GG126" s="751"/>
      <c r="GH126" s="751"/>
      <c r="GI126" s="751"/>
      <c r="GJ126" s="751"/>
      <c r="GK126" s="751"/>
      <c r="GL126" s="751"/>
      <c r="GM126" s="751"/>
      <c r="GN126" s="751"/>
      <c r="GO126" s="751"/>
      <c r="GP126" s="751"/>
      <c r="GQ126" s="751"/>
      <c r="GR126" s="751"/>
      <c r="GS126" s="751"/>
      <c r="GT126" s="751"/>
      <c r="GU126" s="751"/>
      <c r="GV126" s="751"/>
      <c r="GW126" s="751"/>
      <c r="GX126" s="751"/>
      <c r="GY126" s="751"/>
      <c r="GZ126" s="751"/>
      <c r="HA126" s="751"/>
      <c r="HB126" s="751"/>
      <c r="HC126" s="751"/>
      <c r="HD126" s="751"/>
      <c r="HE126" s="751"/>
      <c r="HF126" s="751"/>
      <c r="HG126" s="751"/>
      <c r="HH126" s="751"/>
      <c r="HI126" s="751"/>
      <c r="HJ126" s="751"/>
      <c r="HK126" s="751"/>
      <c r="HL126" s="751"/>
      <c r="HM126" s="751"/>
      <c r="HN126" s="751"/>
      <c r="HO126" s="751"/>
      <c r="HP126" s="751"/>
      <c r="HQ126" s="751"/>
      <c r="HR126" s="751"/>
      <c r="HS126" s="751"/>
      <c r="HT126" s="751"/>
      <c r="HU126" s="751"/>
      <c r="HV126" s="751"/>
      <c r="HW126" s="751"/>
      <c r="HX126" s="751"/>
      <c r="HY126" s="751"/>
      <c r="HZ126" s="751"/>
      <c r="IA126" s="751"/>
      <c r="IB126" s="751"/>
      <c r="IC126" s="751"/>
      <c r="ID126" s="751"/>
      <c r="IE126" s="751"/>
      <c r="IF126" s="751"/>
      <c r="IG126" s="751"/>
      <c r="IH126" s="751"/>
      <c r="II126" s="751"/>
      <c r="IJ126" s="751"/>
      <c r="IK126" s="751"/>
      <c r="IL126" s="751"/>
      <c r="IM126" s="751"/>
      <c r="IN126" s="751"/>
      <c r="IO126" s="751"/>
      <c r="IP126" s="751"/>
      <c r="IQ126" s="751"/>
      <c r="IR126" s="751"/>
    </row>
    <row r="127" s="137" customFormat="1" ht="15.75" hidden="1" spans="1:252">
      <c r="A127" s="353" t="s">
        <v>4259</v>
      </c>
      <c r="B127" s="307" t="s">
        <v>238</v>
      </c>
      <c r="C127" s="671">
        <f>SUMIF('2023.12'!$A$6:$A$567,A127,'2023.12'!$C$6:$C$567)</f>
        <v>462</v>
      </c>
      <c r="D127" s="671">
        <v>482</v>
      </c>
      <c r="E127" s="671">
        <f>SUMIF('2024.12'!$A$6:$A$876,A127,'2024.12'!$D$6:$D$876)</f>
        <v>724</v>
      </c>
      <c r="F127" s="671">
        <f t="shared" si="22"/>
        <v>262</v>
      </c>
      <c r="G127" s="365" t="str">
        <f t="shared" si="12"/>
        <v>56.7%</v>
      </c>
      <c r="H127" s="365" t="str">
        <f t="shared" si="13"/>
        <v>150.2%</v>
      </c>
      <c r="I127" s="554" t="s">
        <v>4097</v>
      </c>
      <c r="J127" s="748" t="str">
        <f t="shared" si="23"/>
        <v>10110</v>
      </c>
      <c r="K127" s="93" t="str">
        <f t="shared" si="15"/>
        <v>项</v>
      </c>
      <c r="L127" s="93">
        <v>1</v>
      </c>
      <c r="M127" s="751"/>
      <c r="N127" s="751"/>
      <c r="O127" s="751"/>
      <c r="P127" s="751"/>
      <c r="Q127" s="751"/>
      <c r="R127" s="751"/>
      <c r="S127" s="751"/>
      <c r="T127" s="751"/>
      <c r="U127" s="751"/>
      <c r="V127" s="751"/>
      <c r="W127" s="751"/>
      <c r="X127" s="751"/>
      <c r="Y127" s="751"/>
      <c r="Z127" s="751"/>
      <c r="AA127" s="751"/>
      <c r="AB127" s="751"/>
      <c r="AC127" s="751"/>
      <c r="AD127" s="751"/>
      <c r="AE127" s="751"/>
      <c r="AF127" s="751"/>
      <c r="AG127" s="751"/>
      <c r="AH127" s="751"/>
      <c r="AI127" s="751"/>
      <c r="AJ127" s="751"/>
      <c r="AK127" s="751"/>
      <c r="AL127" s="751"/>
      <c r="AM127" s="751"/>
      <c r="AN127" s="751"/>
      <c r="AO127" s="751"/>
      <c r="AP127" s="751"/>
      <c r="AQ127" s="751"/>
      <c r="AR127" s="751"/>
      <c r="AS127" s="751"/>
      <c r="AT127" s="751"/>
      <c r="AU127" s="751"/>
      <c r="AV127" s="751"/>
      <c r="AW127" s="751"/>
      <c r="AX127" s="751"/>
      <c r="AY127" s="751"/>
      <c r="AZ127" s="751"/>
      <c r="BA127" s="751"/>
      <c r="BB127" s="751"/>
      <c r="BC127" s="751"/>
      <c r="BD127" s="751"/>
      <c r="BE127" s="751"/>
      <c r="BF127" s="751"/>
      <c r="BG127" s="751"/>
      <c r="BH127" s="751"/>
      <c r="BI127" s="751"/>
      <c r="BJ127" s="751"/>
      <c r="BK127" s="751"/>
      <c r="BL127" s="751"/>
      <c r="BM127" s="751"/>
      <c r="BN127" s="751"/>
      <c r="BO127" s="751"/>
      <c r="BP127" s="751"/>
      <c r="BQ127" s="751"/>
      <c r="BR127" s="751"/>
      <c r="BS127" s="751"/>
      <c r="BT127" s="751"/>
      <c r="BU127" s="751"/>
      <c r="BV127" s="751"/>
      <c r="BW127" s="751"/>
      <c r="BX127" s="751"/>
      <c r="BY127" s="751"/>
      <c r="BZ127" s="751"/>
      <c r="CA127" s="751"/>
      <c r="CB127" s="751"/>
      <c r="CC127" s="751"/>
      <c r="CD127" s="751"/>
      <c r="CE127" s="751"/>
      <c r="CF127" s="751"/>
      <c r="CG127" s="751"/>
      <c r="CH127" s="751"/>
      <c r="CI127" s="751"/>
      <c r="CJ127" s="751"/>
      <c r="CK127" s="751"/>
      <c r="CL127" s="751"/>
      <c r="CM127" s="751"/>
      <c r="CN127" s="751"/>
      <c r="CO127" s="751"/>
      <c r="CP127" s="751"/>
      <c r="CQ127" s="751"/>
      <c r="CR127" s="751"/>
      <c r="CS127" s="751"/>
      <c r="CT127" s="751"/>
      <c r="CU127" s="751"/>
      <c r="CV127" s="751"/>
      <c r="CW127" s="751"/>
      <c r="CX127" s="751"/>
      <c r="CY127" s="751"/>
      <c r="CZ127" s="751"/>
      <c r="DA127" s="751"/>
      <c r="DB127" s="751"/>
      <c r="DC127" s="751"/>
      <c r="DD127" s="751"/>
      <c r="DE127" s="751"/>
      <c r="DF127" s="751"/>
      <c r="DG127" s="751"/>
      <c r="DH127" s="751"/>
      <c r="DI127" s="751"/>
      <c r="DJ127" s="751"/>
      <c r="DK127" s="751"/>
      <c r="DL127" s="751"/>
      <c r="DM127" s="751"/>
      <c r="DN127" s="751"/>
      <c r="DO127" s="751"/>
      <c r="DP127" s="751"/>
      <c r="DQ127" s="751"/>
      <c r="DR127" s="751"/>
      <c r="DS127" s="751"/>
      <c r="DT127" s="751"/>
      <c r="DU127" s="751"/>
      <c r="DV127" s="751"/>
      <c r="DW127" s="751"/>
      <c r="DX127" s="751"/>
      <c r="DY127" s="751"/>
      <c r="DZ127" s="751"/>
      <c r="EA127" s="751"/>
      <c r="EB127" s="751"/>
      <c r="EC127" s="751"/>
      <c r="ED127" s="751"/>
      <c r="EE127" s="751"/>
      <c r="EF127" s="751"/>
      <c r="EG127" s="751"/>
      <c r="EH127" s="751"/>
      <c r="EI127" s="751"/>
      <c r="EJ127" s="751"/>
      <c r="EK127" s="751"/>
      <c r="EL127" s="751"/>
      <c r="EM127" s="751"/>
      <c r="EN127" s="751"/>
      <c r="EO127" s="751"/>
      <c r="EP127" s="751"/>
      <c r="EQ127" s="751"/>
      <c r="ER127" s="751"/>
      <c r="ES127" s="751"/>
      <c r="ET127" s="751"/>
      <c r="EU127" s="751"/>
      <c r="EV127" s="751"/>
      <c r="EW127" s="751"/>
      <c r="EX127" s="751"/>
      <c r="EY127" s="751"/>
      <c r="EZ127" s="751"/>
      <c r="FA127" s="751"/>
      <c r="FB127" s="751"/>
      <c r="FC127" s="751"/>
      <c r="FD127" s="751"/>
      <c r="FE127" s="751"/>
      <c r="FF127" s="751"/>
      <c r="FG127" s="751"/>
      <c r="FH127" s="751"/>
      <c r="FI127" s="751"/>
      <c r="FJ127" s="751"/>
      <c r="FK127" s="751"/>
      <c r="FL127" s="751"/>
      <c r="FM127" s="751"/>
      <c r="FN127" s="751"/>
      <c r="FO127" s="751"/>
      <c r="FP127" s="751"/>
      <c r="FQ127" s="751"/>
      <c r="FR127" s="751"/>
      <c r="FS127" s="751"/>
      <c r="FT127" s="751"/>
      <c r="FU127" s="751"/>
      <c r="FV127" s="751"/>
      <c r="FW127" s="751"/>
      <c r="FX127" s="751"/>
      <c r="FY127" s="751"/>
      <c r="FZ127" s="751"/>
      <c r="GA127" s="751"/>
      <c r="GB127" s="751"/>
      <c r="GC127" s="751"/>
      <c r="GD127" s="751"/>
      <c r="GE127" s="751"/>
      <c r="GF127" s="751"/>
      <c r="GG127" s="751"/>
      <c r="GH127" s="751"/>
      <c r="GI127" s="751"/>
      <c r="GJ127" s="751"/>
      <c r="GK127" s="751"/>
      <c r="GL127" s="751"/>
      <c r="GM127" s="751"/>
      <c r="GN127" s="751"/>
      <c r="GO127" s="751"/>
      <c r="GP127" s="751"/>
      <c r="GQ127" s="751"/>
      <c r="GR127" s="751"/>
      <c r="GS127" s="751"/>
      <c r="GT127" s="751"/>
      <c r="GU127" s="751"/>
      <c r="GV127" s="751"/>
      <c r="GW127" s="751"/>
      <c r="GX127" s="751"/>
      <c r="GY127" s="751"/>
      <c r="GZ127" s="751"/>
      <c r="HA127" s="751"/>
      <c r="HB127" s="751"/>
      <c r="HC127" s="751"/>
      <c r="HD127" s="751"/>
      <c r="HE127" s="751"/>
      <c r="HF127" s="751"/>
      <c r="HG127" s="751"/>
      <c r="HH127" s="751"/>
      <c r="HI127" s="751"/>
      <c r="HJ127" s="751"/>
      <c r="HK127" s="751"/>
      <c r="HL127" s="751"/>
      <c r="HM127" s="751"/>
      <c r="HN127" s="751"/>
      <c r="HO127" s="751"/>
      <c r="HP127" s="751"/>
      <c r="HQ127" s="751"/>
      <c r="HR127" s="751"/>
      <c r="HS127" s="751"/>
      <c r="HT127" s="751"/>
      <c r="HU127" s="751"/>
      <c r="HV127" s="751"/>
      <c r="HW127" s="751"/>
      <c r="HX127" s="751"/>
      <c r="HY127" s="751"/>
      <c r="HZ127" s="751"/>
      <c r="IA127" s="751"/>
      <c r="IB127" s="751"/>
      <c r="IC127" s="751"/>
      <c r="ID127" s="751"/>
      <c r="IE127" s="751"/>
      <c r="IF127" s="751"/>
      <c r="IG127" s="751"/>
      <c r="IH127" s="751"/>
      <c r="II127" s="751"/>
      <c r="IJ127" s="751"/>
      <c r="IK127" s="751"/>
      <c r="IL127" s="751"/>
      <c r="IM127" s="751"/>
      <c r="IN127" s="751"/>
      <c r="IO127" s="751"/>
      <c r="IP127" s="751"/>
      <c r="IQ127" s="751"/>
      <c r="IR127" s="751"/>
    </row>
    <row r="128" s="443" customFormat="1" ht="15.75" hidden="1" spans="1:252">
      <c r="A128" s="353" t="s">
        <v>4260</v>
      </c>
      <c r="B128" s="307" t="s">
        <v>239</v>
      </c>
      <c r="C128" s="671">
        <f>SUMIF('2023.12'!$A$6:$A$567,A128,'2023.12'!$C$6:$C$567)</f>
        <v>0</v>
      </c>
      <c r="D128" s="671">
        <v>0</v>
      </c>
      <c r="E128" s="671">
        <f>SUMIF('2024.12'!$A$6:$A$876,A128,'2024.12'!$D$6:$D$876)</f>
        <v>0</v>
      </c>
      <c r="F128" s="671">
        <f t="shared" si="22"/>
        <v>0</v>
      </c>
      <c r="G128" s="365" t="str">
        <f t="shared" si="12"/>
        <v/>
      </c>
      <c r="H128" s="365" t="str">
        <f t="shared" si="13"/>
        <v/>
      </c>
      <c r="I128" s="22" t="str">
        <f t="shared" si="14"/>
        <v>否</v>
      </c>
      <c r="J128" s="749" t="str">
        <f t="shared" si="23"/>
        <v>10110</v>
      </c>
      <c r="K128" s="93" t="str">
        <f t="shared" si="15"/>
        <v>项</v>
      </c>
      <c r="L128" s="93">
        <v>1</v>
      </c>
      <c r="M128" s="250"/>
      <c r="N128" s="250"/>
      <c r="O128" s="250"/>
      <c r="P128" s="250"/>
      <c r="Q128" s="250"/>
      <c r="R128" s="250"/>
      <c r="S128" s="250"/>
      <c r="T128" s="250"/>
      <c r="U128" s="250"/>
      <c r="V128" s="250"/>
      <c r="W128" s="250"/>
      <c r="X128" s="250"/>
      <c r="Y128" s="250"/>
      <c r="Z128" s="250"/>
      <c r="AA128" s="250"/>
      <c r="AB128" s="250"/>
      <c r="AC128" s="250"/>
      <c r="AD128" s="250"/>
      <c r="AE128" s="250"/>
      <c r="AF128" s="250"/>
      <c r="AG128" s="250"/>
      <c r="AH128" s="250"/>
      <c r="AI128" s="250"/>
      <c r="AJ128" s="250"/>
      <c r="AK128" s="250"/>
      <c r="AL128" s="250"/>
      <c r="AM128" s="250"/>
      <c r="AN128" s="250"/>
      <c r="AO128" s="250"/>
      <c r="AP128" s="250"/>
      <c r="AQ128" s="250"/>
      <c r="AR128" s="250"/>
      <c r="AS128" s="250"/>
      <c r="AT128" s="250"/>
      <c r="AU128" s="250"/>
      <c r="AV128" s="250"/>
      <c r="AW128" s="250"/>
      <c r="AX128" s="250"/>
      <c r="AY128" s="250"/>
      <c r="AZ128" s="250"/>
      <c r="BA128" s="250"/>
      <c r="BB128" s="250"/>
      <c r="BC128" s="250"/>
      <c r="BD128" s="250"/>
      <c r="BE128" s="250"/>
      <c r="BF128" s="250"/>
      <c r="BG128" s="250"/>
      <c r="BH128" s="250"/>
      <c r="BI128" s="250"/>
      <c r="BJ128" s="250"/>
      <c r="BK128" s="250"/>
      <c r="BL128" s="250"/>
      <c r="BM128" s="250"/>
      <c r="BN128" s="250"/>
      <c r="BO128" s="250"/>
      <c r="BP128" s="250"/>
      <c r="BQ128" s="250"/>
      <c r="BR128" s="250"/>
      <c r="BS128" s="250"/>
      <c r="BT128" s="250"/>
      <c r="BU128" s="250"/>
      <c r="BV128" s="250"/>
      <c r="BW128" s="250"/>
      <c r="BX128" s="250"/>
      <c r="BY128" s="250"/>
      <c r="BZ128" s="250"/>
      <c r="CA128" s="250"/>
      <c r="CB128" s="250"/>
      <c r="CC128" s="250"/>
      <c r="CD128" s="250"/>
      <c r="CE128" s="250"/>
      <c r="CF128" s="250"/>
      <c r="CG128" s="250"/>
      <c r="CH128" s="250"/>
      <c r="CI128" s="250"/>
      <c r="CJ128" s="250"/>
      <c r="CK128" s="250"/>
      <c r="CL128" s="250"/>
      <c r="CM128" s="250"/>
      <c r="CN128" s="250"/>
      <c r="CO128" s="250"/>
      <c r="CP128" s="250"/>
      <c r="CQ128" s="250"/>
      <c r="CR128" s="250"/>
      <c r="CS128" s="250"/>
      <c r="CT128" s="250"/>
      <c r="CU128" s="250"/>
      <c r="CV128" s="250"/>
      <c r="CW128" s="250"/>
      <c r="CX128" s="250"/>
      <c r="CY128" s="250"/>
      <c r="CZ128" s="250"/>
      <c r="DA128" s="250"/>
      <c r="DB128" s="250"/>
      <c r="DC128" s="250"/>
      <c r="DD128" s="250"/>
      <c r="DE128" s="250"/>
      <c r="DF128" s="250"/>
      <c r="DG128" s="250"/>
      <c r="DH128" s="250"/>
      <c r="DI128" s="250"/>
      <c r="DJ128" s="250"/>
      <c r="DK128" s="250"/>
      <c r="DL128" s="250"/>
      <c r="DM128" s="250"/>
      <c r="DN128" s="250"/>
      <c r="DO128" s="250"/>
      <c r="DP128" s="250"/>
      <c r="DQ128" s="250"/>
      <c r="DR128" s="250"/>
      <c r="DS128" s="250"/>
      <c r="DT128" s="250"/>
      <c r="DU128" s="250"/>
      <c r="DV128" s="250"/>
      <c r="DW128" s="250"/>
      <c r="DX128" s="250"/>
      <c r="DY128" s="250"/>
      <c r="DZ128" s="250"/>
      <c r="EA128" s="250"/>
      <c r="EB128" s="250"/>
      <c r="EC128" s="250"/>
      <c r="ED128" s="250"/>
      <c r="EE128" s="250"/>
      <c r="EF128" s="250"/>
      <c r="EG128" s="250"/>
      <c r="EH128" s="250"/>
      <c r="EI128" s="250"/>
      <c r="EJ128" s="250"/>
      <c r="EK128" s="250"/>
      <c r="EL128" s="250"/>
      <c r="EM128" s="250"/>
      <c r="EN128" s="250"/>
      <c r="EO128" s="250"/>
      <c r="EP128" s="250"/>
      <c r="EQ128" s="250"/>
      <c r="ER128" s="250"/>
      <c r="ES128" s="250"/>
      <c r="ET128" s="250"/>
      <c r="EU128" s="250"/>
      <c r="EV128" s="250"/>
      <c r="EW128" s="250"/>
      <c r="EX128" s="250"/>
      <c r="EY128" s="250"/>
      <c r="EZ128" s="250"/>
      <c r="FA128" s="250"/>
      <c r="FB128" s="250"/>
      <c r="FC128" s="250"/>
      <c r="FD128" s="250"/>
      <c r="FE128" s="250"/>
      <c r="FF128" s="250"/>
      <c r="FG128" s="250"/>
      <c r="FH128" s="250"/>
      <c r="FI128" s="250"/>
      <c r="FJ128" s="250"/>
      <c r="FK128" s="250"/>
      <c r="FL128" s="250"/>
      <c r="FM128" s="250"/>
      <c r="FN128" s="250"/>
      <c r="FO128" s="250"/>
      <c r="FP128" s="250"/>
      <c r="FQ128" s="250"/>
      <c r="FR128" s="250"/>
      <c r="FS128" s="250"/>
      <c r="FT128" s="250"/>
      <c r="FU128" s="250"/>
      <c r="FV128" s="250"/>
      <c r="FW128" s="250"/>
      <c r="FX128" s="250"/>
      <c r="FY128" s="250"/>
      <c r="FZ128" s="250"/>
      <c r="GA128" s="250"/>
      <c r="GB128" s="250"/>
      <c r="GC128" s="250"/>
      <c r="GD128" s="250"/>
      <c r="GE128" s="250"/>
      <c r="GF128" s="250"/>
      <c r="GG128" s="250"/>
      <c r="GH128" s="250"/>
      <c r="GI128" s="250"/>
      <c r="GJ128" s="250"/>
      <c r="GK128" s="250"/>
      <c r="GL128" s="250"/>
      <c r="GM128" s="250"/>
      <c r="GN128" s="250"/>
      <c r="GO128" s="250"/>
      <c r="GP128" s="250"/>
      <c r="GQ128" s="250"/>
      <c r="GR128" s="250"/>
      <c r="GS128" s="250"/>
      <c r="GT128" s="250"/>
      <c r="GU128" s="250"/>
      <c r="GV128" s="250"/>
      <c r="GW128" s="250"/>
      <c r="GX128" s="250"/>
      <c r="GY128" s="250"/>
      <c r="GZ128" s="250"/>
      <c r="HA128" s="250"/>
      <c r="HB128" s="250"/>
      <c r="HC128" s="250"/>
      <c r="HD128" s="250"/>
      <c r="HE128" s="250"/>
      <c r="HF128" s="250"/>
      <c r="HG128" s="250"/>
      <c r="HH128" s="250"/>
      <c r="HI128" s="250"/>
      <c r="HJ128" s="250"/>
      <c r="HK128" s="250"/>
      <c r="HL128" s="250"/>
      <c r="HM128" s="250"/>
      <c r="HN128" s="250"/>
      <c r="HO128" s="250"/>
      <c r="HP128" s="250"/>
      <c r="HQ128" s="250"/>
      <c r="HR128" s="250"/>
      <c r="HS128" s="250"/>
      <c r="HT128" s="250"/>
      <c r="HU128" s="250"/>
      <c r="HV128" s="250"/>
      <c r="HW128" s="250"/>
      <c r="HX128" s="250"/>
      <c r="HY128" s="250"/>
      <c r="HZ128" s="250"/>
      <c r="IA128" s="250"/>
      <c r="IB128" s="250"/>
      <c r="IC128" s="250"/>
      <c r="ID128" s="250"/>
      <c r="IE128" s="250"/>
      <c r="IF128" s="250"/>
      <c r="IG128" s="250"/>
      <c r="IH128" s="250"/>
      <c r="II128" s="250"/>
      <c r="IJ128" s="250"/>
      <c r="IK128" s="250"/>
      <c r="IL128" s="250"/>
      <c r="IM128" s="250"/>
      <c r="IN128" s="250"/>
      <c r="IO128" s="250"/>
      <c r="IP128" s="250"/>
      <c r="IQ128" s="250"/>
      <c r="IR128" s="250"/>
    </row>
    <row r="129" s="137" customFormat="1" ht="31.5" hidden="1" spans="1:252">
      <c r="A129" s="353" t="s">
        <v>4261</v>
      </c>
      <c r="B129" s="307" t="s">
        <v>240</v>
      </c>
      <c r="C129" s="671">
        <f>SUMIF('2023.12'!$A$6:$A$567,A129,'2023.12'!$C$6:$C$567)</f>
        <v>11</v>
      </c>
      <c r="D129" s="671">
        <v>12</v>
      </c>
      <c r="E129" s="671">
        <f>SUMIF('2024.12'!$A$6:$A$876,A129,'2024.12'!$D$6:$D$876)</f>
        <v>14</v>
      </c>
      <c r="F129" s="671">
        <f t="shared" si="22"/>
        <v>3</v>
      </c>
      <c r="G129" s="365" t="str">
        <f t="shared" si="12"/>
        <v>27.3%</v>
      </c>
      <c r="H129" s="365" t="str">
        <f t="shared" si="13"/>
        <v>116.7%</v>
      </c>
      <c r="I129" s="554" t="s">
        <v>4097</v>
      </c>
      <c r="J129" s="748" t="str">
        <f t="shared" si="23"/>
        <v>10110</v>
      </c>
      <c r="K129" s="93" t="str">
        <f t="shared" si="15"/>
        <v>项</v>
      </c>
      <c r="L129" s="93">
        <v>1</v>
      </c>
      <c r="M129" s="751"/>
      <c r="N129" s="751"/>
      <c r="O129" s="751"/>
      <c r="P129" s="751"/>
      <c r="Q129" s="751"/>
      <c r="R129" s="751"/>
      <c r="S129" s="751"/>
      <c r="T129" s="751"/>
      <c r="U129" s="751"/>
      <c r="V129" s="751"/>
      <c r="W129" s="751"/>
      <c r="X129" s="751"/>
      <c r="Y129" s="751"/>
      <c r="Z129" s="751"/>
      <c r="AA129" s="751"/>
      <c r="AB129" s="751"/>
      <c r="AC129" s="751"/>
      <c r="AD129" s="751"/>
      <c r="AE129" s="751"/>
      <c r="AF129" s="751"/>
      <c r="AG129" s="751"/>
      <c r="AH129" s="751"/>
      <c r="AI129" s="751"/>
      <c r="AJ129" s="751"/>
      <c r="AK129" s="751"/>
      <c r="AL129" s="751"/>
      <c r="AM129" s="751"/>
      <c r="AN129" s="751"/>
      <c r="AO129" s="751"/>
      <c r="AP129" s="751"/>
      <c r="AQ129" s="751"/>
      <c r="AR129" s="751"/>
      <c r="AS129" s="751"/>
      <c r="AT129" s="751"/>
      <c r="AU129" s="751"/>
      <c r="AV129" s="751"/>
      <c r="AW129" s="751"/>
      <c r="AX129" s="751"/>
      <c r="AY129" s="751"/>
      <c r="AZ129" s="751"/>
      <c r="BA129" s="751"/>
      <c r="BB129" s="751"/>
      <c r="BC129" s="751"/>
      <c r="BD129" s="751"/>
      <c r="BE129" s="751"/>
      <c r="BF129" s="751"/>
      <c r="BG129" s="751"/>
      <c r="BH129" s="751"/>
      <c r="BI129" s="751"/>
      <c r="BJ129" s="751"/>
      <c r="BK129" s="751"/>
      <c r="BL129" s="751"/>
      <c r="BM129" s="751"/>
      <c r="BN129" s="751"/>
      <c r="BO129" s="751"/>
      <c r="BP129" s="751"/>
      <c r="BQ129" s="751"/>
      <c r="BR129" s="751"/>
      <c r="BS129" s="751"/>
      <c r="BT129" s="751"/>
      <c r="BU129" s="751"/>
      <c r="BV129" s="751"/>
      <c r="BW129" s="751"/>
      <c r="BX129" s="751"/>
      <c r="BY129" s="751"/>
      <c r="BZ129" s="751"/>
      <c r="CA129" s="751"/>
      <c r="CB129" s="751"/>
      <c r="CC129" s="751"/>
      <c r="CD129" s="751"/>
      <c r="CE129" s="751"/>
      <c r="CF129" s="751"/>
      <c r="CG129" s="751"/>
      <c r="CH129" s="751"/>
      <c r="CI129" s="751"/>
      <c r="CJ129" s="751"/>
      <c r="CK129" s="751"/>
      <c r="CL129" s="751"/>
      <c r="CM129" s="751"/>
      <c r="CN129" s="751"/>
      <c r="CO129" s="751"/>
      <c r="CP129" s="751"/>
      <c r="CQ129" s="751"/>
      <c r="CR129" s="751"/>
      <c r="CS129" s="751"/>
      <c r="CT129" s="751"/>
      <c r="CU129" s="751"/>
      <c r="CV129" s="751"/>
      <c r="CW129" s="751"/>
      <c r="CX129" s="751"/>
      <c r="CY129" s="751"/>
      <c r="CZ129" s="751"/>
      <c r="DA129" s="751"/>
      <c r="DB129" s="751"/>
      <c r="DC129" s="751"/>
      <c r="DD129" s="751"/>
      <c r="DE129" s="751"/>
      <c r="DF129" s="751"/>
      <c r="DG129" s="751"/>
      <c r="DH129" s="751"/>
      <c r="DI129" s="751"/>
      <c r="DJ129" s="751"/>
      <c r="DK129" s="751"/>
      <c r="DL129" s="751"/>
      <c r="DM129" s="751"/>
      <c r="DN129" s="751"/>
      <c r="DO129" s="751"/>
      <c r="DP129" s="751"/>
      <c r="DQ129" s="751"/>
      <c r="DR129" s="751"/>
      <c r="DS129" s="751"/>
      <c r="DT129" s="751"/>
      <c r="DU129" s="751"/>
      <c r="DV129" s="751"/>
      <c r="DW129" s="751"/>
      <c r="DX129" s="751"/>
      <c r="DY129" s="751"/>
      <c r="DZ129" s="751"/>
      <c r="EA129" s="751"/>
      <c r="EB129" s="751"/>
      <c r="EC129" s="751"/>
      <c r="ED129" s="751"/>
      <c r="EE129" s="751"/>
      <c r="EF129" s="751"/>
      <c r="EG129" s="751"/>
      <c r="EH129" s="751"/>
      <c r="EI129" s="751"/>
      <c r="EJ129" s="751"/>
      <c r="EK129" s="751"/>
      <c r="EL129" s="751"/>
      <c r="EM129" s="751"/>
      <c r="EN129" s="751"/>
      <c r="EO129" s="751"/>
      <c r="EP129" s="751"/>
      <c r="EQ129" s="751"/>
      <c r="ER129" s="751"/>
      <c r="ES129" s="751"/>
      <c r="ET129" s="751"/>
      <c r="EU129" s="751"/>
      <c r="EV129" s="751"/>
      <c r="EW129" s="751"/>
      <c r="EX129" s="751"/>
      <c r="EY129" s="751"/>
      <c r="EZ129" s="751"/>
      <c r="FA129" s="751"/>
      <c r="FB129" s="751"/>
      <c r="FC129" s="751"/>
      <c r="FD129" s="751"/>
      <c r="FE129" s="751"/>
      <c r="FF129" s="751"/>
      <c r="FG129" s="751"/>
      <c r="FH129" s="751"/>
      <c r="FI129" s="751"/>
      <c r="FJ129" s="751"/>
      <c r="FK129" s="751"/>
      <c r="FL129" s="751"/>
      <c r="FM129" s="751"/>
      <c r="FN129" s="751"/>
      <c r="FO129" s="751"/>
      <c r="FP129" s="751"/>
      <c r="FQ129" s="751"/>
      <c r="FR129" s="751"/>
      <c r="FS129" s="751"/>
      <c r="FT129" s="751"/>
      <c r="FU129" s="751"/>
      <c r="FV129" s="751"/>
      <c r="FW129" s="751"/>
      <c r="FX129" s="751"/>
      <c r="FY129" s="751"/>
      <c r="FZ129" s="751"/>
      <c r="GA129" s="751"/>
      <c r="GB129" s="751"/>
      <c r="GC129" s="751"/>
      <c r="GD129" s="751"/>
      <c r="GE129" s="751"/>
      <c r="GF129" s="751"/>
      <c r="GG129" s="751"/>
      <c r="GH129" s="751"/>
      <c r="GI129" s="751"/>
      <c r="GJ129" s="751"/>
      <c r="GK129" s="751"/>
      <c r="GL129" s="751"/>
      <c r="GM129" s="751"/>
      <c r="GN129" s="751"/>
      <c r="GO129" s="751"/>
      <c r="GP129" s="751"/>
      <c r="GQ129" s="751"/>
      <c r="GR129" s="751"/>
      <c r="GS129" s="751"/>
      <c r="GT129" s="751"/>
      <c r="GU129" s="751"/>
      <c r="GV129" s="751"/>
      <c r="GW129" s="751"/>
      <c r="GX129" s="751"/>
      <c r="GY129" s="751"/>
      <c r="GZ129" s="751"/>
      <c r="HA129" s="751"/>
      <c r="HB129" s="751"/>
      <c r="HC129" s="751"/>
      <c r="HD129" s="751"/>
      <c r="HE129" s="751"/>
      <c r="HF129" s="751"/>
      <c r="HG129" s="751"/>
      <c r="HH129" s="751"/>
      <c r="HI129" s="751"/>
      <c r="HJ129" s="751"/>
      <c r="HK129" s="751"/>
      <c r="HL129" s="751"/>
      <c r="HM129" s="751"/>
      <c r="HN129" s="751"/>
      <c r="HO129" s="751"/>
      <c r="HP129" s="751"/>
      <c r="HQ129" s="751"/>
      <c r="HR129" s="751"/>
      <c r="HS129" s="751"/>
      <c r="HT129" s="751"/>
      <c r="HU129" s="751"/>
      <c r="HV129" s="751"/>
      <c r="HW129" s="751"/>
      <c r="HX129" s="751"/>
      <c r="HY129" s="751"/>
      <c r="HZ129" s="751"/>
      <c r="IA129" s="751"/>
      <c r="IB129" s="751"/>
      <c r="IC129" s="751"/>
      <c r="ID129" s="751"/>
      <c r="IE129" s="751"/>
      <c r="IF129" s="751"/>
      <c r="IG129" s="751"/>
      <c r="IH129" s="751"/>
      <c r="II129" s="751"/>
      <c r="IJ129" s="751"/>
      <c r="IK129" s="751"/>
      <c r="IL129" s="751"/>
      <c r="IM129" s="751"/>
      <c r="IN129" s="751"/>
      <c r="IO129" s="751"/>
      <c r="IP129" s="751"/>
      <c r="IQ129" s="751"/>
      <c r="IR129" s="751"/>
    </row>
    <row r="130" s="137" customFormat="1" ht="15.75" hidden="1" spans="1:252">
      <c r="A130" s="353" t="s">
        <v>4262</v>
      </c>
      <c r="B130" s="307" t="s">
        <v>241</v>
      </c>
      <c r="C130" s="671">
        <f>SUMIF('2023.12'!$A$6:$A$567,A130,'2023.12'!$C$6:$C$567)</f>
        <v>61</v>
      </c>
      <c r="D130" s="671">
        <v>65</v>
      </c>
      <c r="E130" s="671">
        <f>SUMIF('2024.12'!$A$6:$A$876,A130,'2024.12'!$D$6:$D$876)</f>
        <v>85</v>
      </c>
      <c r="F130" s="671">
        <f t="shared" si="22"/>
        <v>24</v>
      </c>
      <c r="G130" s="365" t="str">
        <f t="shared" si="12"/>
        <v>39.3%</v>
      </c>
      <c r="H130" s="365" t="str">
        <f t="shared" si="13"/>
        <v>130.8%</v>
      </c>
      <c r="I130" s="554" t="s">
        <v>4097</v>
      </c>
      <c r="J130" s="748" t="str">
        <f t="shared" si="23"/>
        <v>10110</v>
      </c>
      <c r="K130" s="93" t="str">
        <f t="shared" si="15"/>
        <v>项</v>
      </c>
      <c r="L130" s="93">
        <v>1</v>
      </c>
      <c r="M130" s="751"/>
      <c r="N130" s="751"/>
      <c r="O130" s="751"/>
      <c r="P130" s="751"/>
      <c r="Q130" s="751"/>
      <c r="R130" s="751"/>
      <c r="S130" s="751"/>
      <c r="T130" s="751"/>
      <c r="U130" s="751"/>
      <c r="V130" s="751"/>
      <c r="W130" s="751"/>
      <c r="X130" s="751"/>
      <c r="Y130" s="751"/>
      <c r="Z130" s="751"/>
      <c r="AA130" s="751"/>
      <c r="AB130" s="751"/>
      <c r="AC130" s="751"/>
      <c r="AD130" s="751"/>
      <c r="AE130" s="751"/>
      <c r="AF130" s="751"/>
      <c r="AG130" s="751"/>
      <c r="AH130" s="751"/>
      <c r="AI130" s="751"/>
      <c r="AJ130" s="751"/>
      <c r="AK130" s="751"/>
      <c r="AL130" s="751"/>
      <c r="AM130" s="751"/>
      <c r="AN130" s="751"/>
      <c r="AO130" s="751"/>
      <c r="AP130" s="751"/>
      <c r="AQ130" s="751"/>
      <c r="AR130" s="751"/>
      <c r="AS130" s="751"/>
      <c r="AT130" s="751"/>
      <c r="AU130" s="751"/>
      <c r="AV130" s="751"/>
      <c r="AW130" s="751"/>
      <c r="AX130" s="751"/>
      <c r="AY130" s="751"/>
      <c r="AZ130" s="751"/>
      <c r="BA130" s="751"/>
      <c r="BB130" s="751"/>
      <c r="BC130" s="751"/>
      <c r="BD130" s="751"/>
      <c r="BE130" s="751"/>
      <c r="BF130" s="751"/>
      <c r="BG130" s="751"/>
      <c r="BH130" s="751"/>
      <c r="BI130" s="751"/>
      <c r="BJ130" s="751"/>
      <c r="BK130" s="751"/>
      <c r="BL130" s="751"/>
      <c r="BM130" s="751"/>
      <c r="BN130" s="751"/>
      <c r="BO130" s="751"/>
      <c r="BP130" s="751"/>
      <c r="BQ130" s="751"/>
      <c r="BR130" s="751"/>
      <c r="BS130" s="751"/>
      <c r="BT130" s="751"/>
      <c r="BU130" s="751"/>
      <c r="BV130" s="751"/>
      <c r="BW130" s="751"/>
      <c r="BX130" s="751"/>
      <c r="BY130" s="751"/>
      <c r="BZ130" s="751"/>
      <c r="CA130" s="751"/>
      <c r="CB130" s="751"/>
      <c r="CC130" s="751"/>
      <c r="CD130" s="751"/>
      <c r="CE130" s="751"/>
      <c r="CF130" s="751"/>
      <c r="CG130" s="751"/>
      <c r="CH130" s="751"/>
      <c r="CI130" s="751"/>
      <c r="CJ130" s="751"/>
      <c r="CK130" s="751"/>
      <c r="CL130" s="751"/>
      <c r="CM130" s="751"/>
      <c r="CN130" s="751"/>
      <c r="CO130" s="751"/>
      <c r="CP130" s="751"/>
      <c r="CQ130" s="751"/>
      <c r="CR130" s="751"/>
      <c r="CS130" s="751"/>
      <c r="CT130" s="751"/>
      <c r="CU130" s="751"/>
      <c r="CV130" s="751"/>
      <c r="CW130" s="751"/>
      <c r="CX130" s="751"/>
      <c r="CY130" s="751"/>
      <c r="CZ130" s="751"/>
      <c r="DA130" s="751"/>
      <c r="DB130" s="751"/>
      <c r="DC130" s="751"/>
      <c r="DD130" s="751"/>
      <c r="DE130" s="751"/>
      <c r="DF130" s="751"/>
      <c r="DG130" s="751"/>
      <c r="DH130" s="751"/>
      <c r="DI130" s="751"/>
      <c r="DJ130" s="751"/>
      <c r="DK130" s="751"/>
      <c r="DL130" s="751"/>
      <c r="DM130" s="751"/>
      <c r="DN130" s="751"/>
      <c r="DO130" s="751"/>
      <c r="DP130" s="751"/>
      <c r="DQ130" s="751"/>
      <c r="DR130" s="751"/>
      <c r="DS130" s="751"/>
      <c r="DT130" s="751"/>
      <c r="DU130" s="751"/>
      <c r="DV130" s="751"/>
      <c r="DW130" s="751"/>
      <c r="DX130" s="751"/>
      <c r="DY130" s="751"/>
      <c r="DZ130" s="751"/>
      <c r="EA130" s="751"/>
      <c r="EB130" s="751"/>
      <c r="EC130" s="751"/>
      <c r="ED130" s="751"/>
      <c r="EE130" s="751"/>
      <c r="EF130" s="751"/>
      <c r="EG130" s="751"/>
      <c r="EH130" s="751"/>
      <c r="EI130" s="751"/>
      <c r="EJ130" s="751"/>
      <c r="EK130" s="751"/>
      <c r="EL130" s="751"/>
      <c r="EM130" s="751"/>
      <c r="EN130" s="751"/>
      <c r="EO130" s="751"/>
      <c r="EP130" s="751"/>
      <c r="EQ130" s="751"/>
      <c r="ER130" s="751"/>
      <c r="ES130" s="751"/>
      <c r="ET130" s="751"/>
      <c r="EU130" s="751"/>
      <c r="EV130" s="751"/>
      <c r="EW130" s="751"/>
      <c r="EX130" s="751"/>
      <c r="EY130" s="751"/>
      <c r="EZ130" s="751"/>
      <c r="FA130" s="751"/>
      <c r="FB130" s="751"/>
      <c r="FC130" s="751"/>
      <c r="FD130" s="751"/>
      <c r="FE130" s="751"/>
      <c r="FF130" s="751"/>
      <c r="FG130" s="751"/>
      <c r="FH130" s="751"/>
      <c r="FI130" s="751"/>
      <c r="FJ130" s="751"/>
      <c r="FK130" s="751"/>
      <c r="FL130" s="751"/>
      <c r="FM130" s="751"/>
      <c r="FN130" s="751"/>
      <c r="FO130" s="751"/>
      <c r="FP130" s="751"/>
      <c r="FQ130" s="751"/>
      <c r="FR130" s="751"/>
      <c r="FS130" s="751"/>
      <c r="FT130" s="751"/>
      <c r="FU130" s="751"/>
      <c r="FV130" s="751"/>
      <c r="FW130" s="751"/>
      <c r="FX130" s="751"/>
      <c r="FY130" s="751"/>
      <c r="FZ130" s="751"/>
      <c r="GA130" s="751"/>
      <c r="GB130" s="751"/>
      <c r="GC130" s="751"/>
      <c r="GD130" s="751"/>
      <c r="GE130" s="751"/>
      <c r="GF130" s="751"/>
      <c r="GG130" s="751"/>
      <c r="GH130" s="751"/>
      <c r="GI130" s="751"/>
      <c r="GJ130" s="751"/>
      <c r="GK130" s="751"/>
      <c r="GL130" s="751"/>
      <c r="GM130" s="751"/>
      <c r="GN130" s="751"/>
      <c r="GO130" s="751"/>
      <c r="GP130" s="751"/>
      <c r="GQ130" s="751"/>
      <c r="GR130" s="751"/>
      <c r="GS130" s="751"/>
      <c r="GT130" s="751"/>
      <c r="GU130" s="751"/>
      <c r="GV130" s="751"/>
      <c r="GW130" s="751"/>
      <c r="GX130" s="751"/>
      <c r="GY130" s="751"/>
      <c r="GZ130" s="751"/>
      <c r="HA130" s="751"/>
      <c r="HB130" s="751"/>
      <c r="HC130" s="751"/>
      <c r="HD130" s="751"/>
      <c r="HE130" s="751"/>
      <c r="HF130" s="751"/>
      <c r="HG130" s="751"/>
      <c r="HH130" s="751"/>
      <c r="HI130" s="751"/>
      <c r="HJ130" s="751"/>
      <c r="HK130" s="751"/>
      <c r="HL130" s="751"/>
      <c r="HM130" s="751"/>
      <c r="HN130" s="751"/>
      <c r="HO130" s="751"/>
      <c r="HP130" s="751"/>
      <c r="HQ130" s="751"/>
      <c r="HR130" s="751"/>
      <c r="HS130" s="751"/>
      <c r="HT130" s="751"/>
      <c r="HU130" s="751"/>
      <c r="HV130" s="751"/>
      <c r="HW130" s="751"/>
      <c r="HX130" s="751"/>
      <c r="HY130" s="751"/>
      <c r="HZ130" s="751"/>
      <c r="IA130" s="751"/>
      <c r="IB130" s="751"/>
      <c r="IC130" s="751"/>
      <c r="ID130" s="751"/>
      <c r="IE130" s="751"/>
      <c r="IF130" s="751"/>
      <c r="IG130" s="751"/>
      <c r="IH130" s="751"/>
      <c r="II130" s="751"/>
      <c r="IJ130" s="751"/>
      <c r="IK130" s="751"/>
      <c r="IL130" s="751"/>
      <c r="IM130" s="751"/>
      <c r="IN130" s="751"/>
      <c r="IO130" s="751"/>
      <c r="IP130" s="751"/>
      <c r="IQ130" s="751"/>
      <c r="IR130" s="751"/>
    </row>
    <row r="131" s="137" customFormat="1" ht="15.75" hidden="1" spans="1:252">
      <c r="A131" s="353" t="s">
        <v>4263</v>
      </c>
      <c r="B131" s="307" t="s">
        <v>243</v>
      </c>
      <c r="C131" s="671">
        <f>SUMIF('2023.12'!$A$6:$A$567,A131,'2023.12'!$C$6:$C$567)</f>
        <v>76</v>
      </c>
      <c r="D131" s="671">
        <v>81</v>
      </c>
      <c r="E131" s="671">
        <f>SUMIF('2024.12'!$A$6:$A$876,A131,'2024.12'!$D$6:$D$876)</f>
        <v>62</v>
      </c>
      <c r="F131" s="671">
        <f t="shared" si="22"/>
        <v>-14</v>
      </c>
      <c r="G131" s="365" t="str">
        <f t="shared" si="12"/>
        <v>-18.4%</v>
      </c>
      <c r="H131" s="365" t="str">
        <f t="shared" si="13"/>
        <v>76.5%</v>
      </c>
      <c r="I131" s="554" t="s">
        <v>4097</v>
      </c>
      <c r="J131" s="748" t="str">
        <f t="shared" si="23"/>
        <v>10110</v>
      </c>
      <c r="K131" s="93" t="str">
        <f t="shared" si="15"/>
        <v>项</v>
      </c>
      <c r="L131" s="93">
        <v>1</v>
      </c>
      <c r="M131" s="751"/>
      <c r="N131" s="751"/>
      <c r="O131" s="751"/>
      <c r="P131" s="751"/>
      <c r="Q131" s="751"/>
      <c r="R131" s="751"/>
      <c r="S131" s="751"/>
      <c r="T131" s="751"/>
      <c r="U131" s="751"/>
      <c r="V131" s="751"/>
      <c r="W131" s="751"/>
      <c r="X131" s="751"/>
      <c r="Y131" s="751"/>
      <c r="Z131" s="751"/>
      <c r="AA131" s="751"/>
      <c r="AB131" s="751"/>
      <c r="AC131" s="751"/>
      <c r="AD131" s="751"/>
      <c r="AE131" s="751"/>
      <c r="AF131" s="751"/>
      <c r="AG131" s="751"/>
      <c r="AH131" s="751"/>
      <c r="AI131" s="751"/>
      <c r="AJ131" s="751"/>
      <c r="AK131" s="751"/>
      <c r="AL131" s="751"/>
      <c r="AM131" s="751"/>
      <c r="AN131" s="751"/>
      <c r="AO131" s="751"/>
      <c r="AP131" s="751"/>
      <c r="AQ131" s="751"/>
      <c r="AR131" s="751"/>
      <c r="AS131" s="751"/>
      <c r="AT131" s="751"/>
      <c r="AU131" s="751"/>
      <c r="AV131" s="751"/>
      <c r="AW131" s="751"/>
      <c r="AX131" s="751"/>
      <c r="AY131" s="751"/>
      <c r="AZ131" s="751"/>
      <c r="BA131" s="751"/>
      <c r="BB131" s="751"/>
      <c r="BC131" s="751"/>
      <c r="BD131" s="751"/>
      <c r="BE131" s="751"/>
      <c r="BF131" s="751"/>
      <c r="BG131" s="751"/>
      <c r="BH131" s="751"/>
      <c r="BI131" s="751"/>
      <c r="BJ131" s="751"/>
      <c r="BK131" s="751"/>
      <c r="BL131" s="751"/>
      <c r="BM131" s="751"/>
      <c r="BN131" s="751"/>
      <c r="BO131" s="751"/>
      <c r="BP131" s="751"/>
      <c r="BQ131" s="751"/>
      <c r="BR131" s="751"/>
      <c r="BS131" s="751"/>
      <c r="BT131" s="751"/>
      <c r="BU131" s="751"/>
      <c r="BV131" s="751"/>
      <c r="BW131" s="751"/>
      <c r="BX131" s="751"/>
      <c r="BY131" s="751"/>
      <c r="BZ131" s="751"/>
      <c r="CA131" s="751"/>
      <c r="CB131" s="751"/>
      <c r="CC131" s="751"/>
      <c r="CD131" s="751"/>
      <c r="CE131" s="751"/>
      <c r="CF131" s="751"/>
      <c r="CG131" s="751"/>
      <c r="CH131" s="751"/>
      <c r="CI131" s="751"/>
      <c r="CJ131" s="751"/>
      <c r="CK131" s="751"/>
      <c r="CL131" s="751"/>
      <c r="CM131" s="751"/>
      <c r="CN131" s="751"/>
      <c r="CO131" s="751"/>
      <c r="CP131" s="751"/>
      <c r="CQ131" s="751"/>
      <c r="CR131" s="751"/>
      <c r="CS131" s="751"/>
      <c r="CT131" s="751"/>
      <c r="CU131" s="751"/>
      <c r="CV131" s="751"/>
      <c r="CW131" s="751"/>
      <c r="CX131" s="751"/>
      <c r="CY131" s="751"/>
      <c r="CZ131" s="751"/>
      <c r="DA131" s="751"/>
      <c r="DB131" s="751"/>
      <c r="DC131" s="751"/>
      <c r="DD131" s="751"/>
      <c r="DE131" s="751"/>
      <c r="DF131" s="751"/>
      <c r="DG131" s="751"/>
      <c r="DH131" s="751"/>
      <c r="DI131" s="751"/>
      <c r="DJ131" s="751"/>
      <c r="DK131" s="751"/>
      <c r="DL131" s="751"/>
      <c r="DM131" s="751"/>
      <c r="DN131" s="751"/>
      <c r="DO131" s="751"/>
      <c r="DP131" s="751"/>
      <c r="DQ131" s="751"/>
      <c r="DR131" s="751"/>
      <c r="DS131" s="751"/>
      <c r="DT131" s="751"/>
      <c r="DU131" s="751"/>
      <c r="DV131" s="751"/>
      <c r="DW131" s="751"/>
      <c r="DX131" s="751"/>
      <c r="DY131" s="751"/>
      <c r="DZ131" s="751"/>
      <c r="EA131" s="751"/>
      <c r="EB131" s="751"/>
      <c r="EC131" s="751"/>
      <c r="ED131" s="751"/>
      <c r="EE131" s="751"/>
      <c r="EF131" s="751"/>
      <c r="EG131" s="751"/>
      <c r="EH131" s="751"/>
      <c r="EI131" s="751"/>
      <c r="EJ131" s="751"/>
      <c r="EK131" s="751"/>
      <c r="EL131" s="751"/>
      <c r="EM131" s="751"/>
      <c r="EN131" s="751"/>
      <c r="EO131" s="751"/>
      <c r="EP131" s="751"/>
      <c r="EQ131" s="751"/>
      <c r="ER131" s="751"/>
      <c r="ES131" s="751"/>
      <c r="ET131" s="751"/>
      <c r="EU131" s="751"/>
      <c r="EV131" s="751"/>
      <c r="EW131" s="751"/>
      <c r="EX131" s="751"/>
      <c r="EY131" s="751"/>
      <c r="EZ131" s="751"/>
      <c r="FA131" s="751"/>
      <c r="FB131" s="751"/>
      <c r="FC131" s="751"/>
      <c r="FD131" s="751"/>
      <c r="FE131" s="751"/>
      <c r="FF131" s="751"/>
      <c r="FG131" s="751"/>
      <c r="FH131" s="751"/>
      <c r="FI131" s="751"/>
      <c r="FJ131" s="751"/>
      <c r="FK131" s="751"/>
      <c r="FL131" s="751"/>
      <c r="FM131" s="751"/>
      <c r="FN131" s="751"/>
      <c r="FO131" s="751"/>
      <c r="FP131" s="751"/>
      <c r="FQ131" s="751"/>
      <c r="FR131" s="751"/>
      <c r="FS131" s="751"/>
      <c r="FT131" s="751"/>
      <c r="FU131" s="751"/>
      <c r="FV131" s="751"/>
      <c r="FW131" s="751"/>
      <c r="FX131" s="751"/>
      <c r="FY131" s="751"/>
      <c r="FZ131" s="751"/>
      <c r="GA131" s="751"/>
      <c r="GB131" s="751"/>
      <c r="GC131" s="751"/>
      <c r="GD131" s="751"/>
      <c r="GE131" s="751"/>
      <c r="GF131" s="751"/>
      <c r="GG131" s="751"/>
      <c r="GH131" s="751"/>
      <c r="GI131" s="751"/>
      <c r="GJ131" s="751"/>
      <c r="GK131" s="751"/>
      <c r="GL131" s="751"/>
      <c r="GM131" s="751"/>
      <c r="GN131" s="751"/>
      <c r="GO131" s="751"/>
      <c r="GP131" s="751"/>
      <c r="GQ131" s="751"/>
      <c r="GR131" s="751"/>
      <c r="GS131" s="751"/>
      <c r="GT131" s="751"/>
      <c r="GU131" s="751"/>
      <c r="GV131" s="751"/>
      <c r="GW131" s="751"/>
      <c r="GX131" s="751"/>
      <c r="GY131" s="751"/>
      <c r="GZ131" s="751"/>
      <c r="HA131" s="751"/>
      <c r="HB131" s="751"/>
      <c r="HC131" s="751"/>
      <c r="HD131" s="751"/>
      <c r="HE131" s="751"/>
      <c r="HF131" s="751"/>
      <c r="HG131" s="751"/>
      <c r="HH131" s="751"/>
      <c r="HI131" s="751"/>
      <c r="HJ131" s="751"/>
      <c r="HK131" s="751"/>
      <c r="HL131" s="751"/>
      <c r="HM131" s="751"/>
      <c r="HN131" s="751"/>
      <c r="HO131" s="751"/>
      <c r="HP131" s="751"/>
      <c r="HQ131" s="751"/>
      <c r="HR131" s="751"/>
      <c r="HS131" s="751"/>
      <c r="HT131" s="751"/>
      <c r="HU131" s="751"/>
      <c r="HV131" s="751"/>
      <c r="HW131" s="751"/>
      <c r="HX131" s="751"/>
      <c r="HY131" s="751"/>
      <c r="HZ131" s="751"/>
      <c r="IA131" s="751"/>
      <c r="IB131" s="751"/>
      <c r="IC131" s="751"/>
      <c r="ID131" s="751"/>
      <c r="IE131" s="751"/>
      <c r="IF131" s="751"/>
      <c r="IG131" s="751"/>
      <c r="IH131" s="751"/>
      <c r="II131" s="751"/>
      <c r="IJ131" s="751"/>
      <c r="IK131" s="751"/>
      <c r="IL131" s="751"/>
      <c r="IM131" s="751"/>
      <c r="IN131" s="751"/>
      <c r="IO131" s="751"/>
      <c r="IP131" s="751"/>
      <c r="IQ131" s="751"/>
      <c r="IR131" s="751"/>
    </row>
    <row r="132" s="137" customFormat="1" ht="31.5" hidden="1" spans="1:252">
      <c r="A132" s="353" t="s">
        <v>4264</v>
      </c>
      <c r="B132" s="307" t="s">
        <v>245</v>
      </c>
      <c r="C132" s="671">
        <f>SUMIF('2023.12'!$A$6:$A$567,A132,'2023.12'!$C$6:$C$567)</f>
        <v>26</v>
      </c>
      <c r="D132" s="671">
        <v>15</v>
      </c>
      <c r="E132" s="671">
        <f>SUMIF('2024.12'!$A$6:$A$876,A132,'2024.12'!$D$6:$D$876)</f>
        <v>4</v>
      </c>
      <c r="F132" s="671">
        <f t="shared" si="22"/>
        <v>-22</v>
      </c>
      <c r="G132" s="365" t="str">
        <f t="shared" si="12"/>
        <v>-84.6%</v>
      </c>
      <c r="H132" s="365" t="str">
        <f t="shared" si="13"/>
        <v>26.7%</v>
      </c>
      <c r="I132" s="554" t="s">
        <v>4097</v>
      </c>
      <c r="J132" s="748" t="str">
        <f t="shared" si="23"/>
        <v>10110</v>
      </c>
      <c r="K132" s="93" t="str">
        <f t="shared" si="15"/>
        <v>项</v>
      </c>
      <c r="L132" s="93">
        <v>1</v>
      </c>
      <c r="M132" s="751"/>
      <c r="N132" s="751"/>
      <c r="O132" s="751"/>
      <c r="P132" s="751"/>
      <c r="Q132" s="751"/>
      <c r="R132" s="751"/>
      <c r="S132" s="751"/>
      <c r="T132" s="751"/>
      <c r="U132" s="751"/>
      <c r="V132" s="751"/>
      <c r="W132" s="751"/>
      <c r="X132" s="751"/>
      <c r="Y132" s="751"/>
      <c r="Z132" s="751"/>
      <c r="AA132" s="751"/>
      <c r="AB132" s="751"/>
      <c r="AC132" s="751"/>
      <c r="AD132" s="751"/>
      <c r="AE132" s="751"/>
      <c r="AF132" s="751"/>
      <c r="AG132" s="751"/>
      <c r="AH132" s="751"/>
      <c r="AI132" s="751"/>
      <c r="AJ132" s="751"/>
      <c r="AK132" s="751"/>
      <c r="AL132" s="751"/>
      <c r="AM132" s="751"/>
      <c r="AN132" s="751"/>
      <c r="AO132" s="751"/>
      <c r="AP132" s="751"/>
      <c r="AQ132" s="751"/>
      <c r="AR132" s="751"/>
      <c r="AS132" s="751"/>
      <c r="AT132" s="751"/>
      <c r="AU132" s="751"/>
      <c r="AV132" s="751"/>
      <c r="AW132" s="751"/>
      <c r="AX132" s="751"/>
      <c r="AY132" s="751"/>
      <c r="AZ132" s="751"/>
      <c r="BA132" s="751"/>
      <c r="BB132" s="751"/>
      <c r="BC132" s="751"/>
      <c r="BD132" s="751"/>
      <c r="BE132" s="751"/>
      <c r="BF132" s="751"/>
      <c r="BG132" s="751"/>
      <c r="BH132" s="751"/>
      <c r="BI132" s="751"/>
      <c r="BJ132" s="751"/>
      <c r="BK132" s="751"/>
      <c r="BL132" s="751"/>
      <c r="BM132" s="751"/>
      <c r="BN132" s="751"/>
      <c r="BO132" s="751"/>
      <c r="BP132" s="751"/>
      <c r="BQ132" s="751"/>
      <c r="BR132" s="751"/>
      <c r="BS132" s="751"/>
      <c r="BT132" s="751"/>
      <c r="BU132" s="751"/>
      <c r="BV132" s="751"/>
      <c r="BW132" s="751"/>
      <c r="BX132" s="751"/>
      <c r="BY132" s="751"/>
      <c r="BZ132" s="751"/>
      <c r="CA132" s="751"/>
      <c r="CB132" s="751"/>
      <c r="CC132" s="751"/>
      <c r="CD132" s="751"/>
      <c r="CE132" s="751"/>
      <c r="CF132" s="751"/>
      <c r="CG132" s="751"/>
      <c r="CH132" s="751"/>
      <c r="CI132" s="751"/>
      <c r="CJ132" s="751"/>
      <c r="CK132" s="751"/>
      <c r="CL132" s="751"/>
      <c r="CM132" s="751"/>
      <c r="CN132" s="751"/>
      <c r="CO132" s="751"/>
      <c r="CP132" s="751"/>
      <c r="CQ132" s="751"/>
      <c r="CR132" s="751"/>
      <c r="CS132" s="751"/>
      <c r="CT132" s="751"/>
      <c r="CU132" s="751"/>
      <c r="CV132" s="751"/>
      <c r="CW132" s="751"/>
      <c r="CX132" s="751"/>
      <c r="CY132" s="751"/>
      <c r="CZ132" s="751"/>
      <c r="DA132" s="751"/>
      <c r="DB132" s="751"/>
      <c r="DC132" s="751"/>
      <c r="DD132" s="751"/>
      <c r="DE132" s="751"/>
      <c r="DF132" s="751"/>
      <c r="DG132" s="751"/>
      <c r="DH132" s="751"/>
      <c r="DI132" s="751"/>
      <c r="DJ132" s="751"/>
      <c r="DK132" s="751"/>
      <c r="DL132" s="751"/>
      <c r="DM132" s="751"/>
      <c r="DN132" s="751"/>
      <c r="DO132" s="751"/>
      <c r="DP132" s="751"/>
      <c r="DQ132" s="751"/>
      <c r="DR132" s="751"/>
      <c r="DS132" s="751"/>
      <c r="DT132" s="751"/>
      <c r="DU132" s="751"/>
      <c r="DV132" s="751"/>
      <c r="DW132" s="751"/>
      <c r="DX132" s="751"/>
      <c r="DY132" s="751"/>
      <c r="DZ132" s="751"/>
      <c r="EA132" s="751"/>
      <c r="EB132" s="751"/>
      <c r="EC132" s="751"/>
      <c r="ED132" s="751"/>
      <c r="EE132" s="751"/>
      <c r="EF132" s="751"/>
      <c r="EG132" s="751"/>
      <c r="EH132" s="751"/>
      <c r="EI132" s="751"/>
      <c r="EJ132" s="751"/>
      <c r="EK132" s="751"/>
      <c r="EL132" s="751"/>
      <c r="EM132" s="751"/>
      <c r="EN132" s="751"/>
      <c r="EO132" s="751"/>
      <c r="EP132" s="751"/>
      <c r="EQ132" s="751"/>
      <c r="ER132" s="751"/>
      <c r="ES132" s="751"/>
      <c r="ET132" s="751"/>
      <c r="EU132" s="751"/>
      <c r="EV132" s="751"/>
      <c r="EW132" s="751"/>
      <c r="EX132" s="751"/>
      <c r="EY132" s="751"/>
      <c r="EZ132" s="751"/>
      <c r="FA132" s="751"/>
      <c r="FB132" s="751"/>
      <c r="FC132" s="751"/>
      <c r="FD132" s="751"/>
      <c r="FE132" s="751"/>
      <c r="FF132" s="751"/>
      <c r="FG132" s="751"/>
      <c r="FH132" s="751"/>
      <c r="FI132" s="751"/>
      <c r="FJ132" s="751"/>
      <c r="FK132" s="751"/>
      <c r="FL132" s="751"/>
      <c r="FM132" s="751"/>
      <c r="FN132" s="751"/>
      <c r="FO132" s="751"/>
      <c r="FP132" s="751"/>
      <c r="FQ132" s="751"/>
      <c r="FR132" s="751"/>
      <c r="FS132" s="751"/>
      <c r="FT132" s="751"/>
      <c r="FU132" s="751"/>
      <c r="FV132" s="751"/>
      <c r="FW132" s="751"/>
      <c r="FX132" s="751"/>
      <c r="FY132" s="751"/>
      <c r="FZ132" s="751"/>
      <c r="GA132" s="751"/>
      <c r="GB132" s="751"/>
      <c r="GC132" s="751"/>
      <c r="GD132" s="751"/>
      <c r="GE132" s="751"/>
      <c r="GF132" s="751"/>
      <c r="GG132" s="751"/>
      <c r="GH132" s="751"/>
      <c r="GI132" s="751"/>
      <c r="GJ132" s="751"/>
      <c r="GK132" s="751"/>
      <c r="GL132" s="751"/>
      <c r="GM132" s="751"/>
      <c r="GN132" s="751"/>
      <c r="GO132" s="751"/>
      <c r="GP132" s="751"/>
      <c r="GQ132" s="751"/>
      <c r="GR132" s="751"/>
      <c r="GS132" s="751"/>
      <c r="GT132" s="751"/>
      <c r="GU132" s="751"/>
      <c r="GV132" s="751"/>
      <c r="GW132" s="751"/>
      <c r="GX132" s="751"/>
      <c r="GY132" s="751"/>
      <c r="GZ132" s="751"/>
      <c r="HA132" s="751"/>
      <c r="HB132" s="751"/>
      <c r="HC132" s="751"/>
      <c r="HD132" s="751"/>
      <c r="HE132" s="751"/>
      <c r="HF132" s="751"/>
      <c r="HG132" s="751"/>
      <c r="HH132" s="751"/>
      <c r="HI132" s="751"/>
      <c r="HJ132" s="751"/>
      <c r="HK132" s="751"/>
      <c r="HL132" s="751"/>
      <c r="HM132" s="751"/>
      <c r="HN132" s="751"/>
      <c r="HO132" s="751"/>
      <c r="HP132" s="751"/>
      <c r="HQ132" s="751"/>
      <c r="HR132" s="751"/>
      <c r="HS132" s="751"/>
      <c r="HT132" s="751"/>
      <c r="HU132" s="751"/>
      <c r="HV132" s="751"/>
      <c r="HW132" s="751"/>
      <c r="HX132" s="751"/>
      <c r="HY132" s="751"/>
      <c r="HZ132" s="751"/>
      <c r="IA132" s="751"/>
      <c r="IB132" s="751"/>
      <c r="IC132" s="751"/>
      <c r="ID132" s="751"/>
      <c r="IE132" s="751"/>
      <c r="IF132" s="751"/>
      <c r="IG132" s="751"/>
      <c r="IH132" s="751"/>
      <c r="II132" s="751"/>
      <c r="IJ132" s="751"/>
      <c r="IK132" s="751"/>
      <c r="IL132" s="751"/>
      <c r="IM132" s="751"/>
      <c r="IN132" s="751"/>
      <c r="IO132" s="751"/>
      <c r="IP132" s="751"/>
      <c r="IQ132" s="751"/>
      <c r="IR132" s="751"/>
    </row>
    <row r="133" s="93" customFormat="1" spans="1:252">
      <c r="A133" s="360" t="s">
        <v>4265</v>
      </c>
      <c r="B133" s="738" t="s">
        <v>4266</v>
      </c>
      <c r="C133" s="669">
        <f>SUMIF($J134:J$382,$A133,C134:C$382)</f>
        <v>444</v>
      </c>
      <c r="D133" s="669">
        <f ca="1">SUMIF($J134:K$382,$A133,D134:D$382)</f>
        <v>460</v>
      </c>
      <c r="E133" s="669">
        <f ca="1">SUMIF($J134:L$382,$A133,E134:E$382)</f>
        <v>662</v>
      </c>
      <c r="F133" s="669">
        <f ca="1">SUMIF($J134:M$382,$A133,F134:F$382)</f>
        <v>218</v>
      </c>
      <c r="G133" s="739" t="str">
        <f ca="1" t="shared" si="12"/>
        <v>49.1%</v>
      </c>
      <c r="H133" s="352" t="str">
        <f ca="1" t="shared" si="13"/>
        <v>143.9%</v>
      </c>
      <c r="I133" s="744" t="str">
        <f ca="1" t="shared" si="14"/>
        <v>是</v>
      </c>
      <c r="J133" s="747" t="str">
        <f>LEFT(A133,3)</f>
        <v>101</v>
      </c>
      <c r="K133" s="93" t="str">
        <f t="shared" si="15"/>
        <v>款</v>
      </c>
      <c r="L133" s="746">
        <v>1</v>
      </c>
      <c r="M133" s="718"/>
      <c r="N133" s="718"/>
      <c r="O133" s="718"/>
      <c r="P133" s="718"/>
      <c r="Q133" s="718"/>
      <c r="R133" s="718"/>
      <c r="S133" s="718"/>
      <c r="T133" s="718"/>
      <c r="U133" s="718"/>
      <c r="V133" s="718"/>
      <c r="W133" s="718"/>
      <c r="X133" s="718"/>
      <c r="Y133" s="718"/>
      <c r="Z133" s="718"/>
      <c r="AA133" s="718"/>
      <c r="AB133" s="718"/>
      <c r="AC133" s="718"/>
      <c r="AD133" s="718"/>
      <c r="AE133" s="718"/>
      <c r="AF133" s="718"/>
      <c r="AG133" s="718"/>
      <c r="AH133" s="718"/>
      <c r="AI133" s="718"/>
      <c r="AJ133" s="718"/>
      <c r="AK133" s="718"/>
      <c r="AL133" s="718"/>
      <c r="AM133" s="718"/>
      <c r="AN133" s="718"/>
      <c r="AO133" s="718"/>
      <c r="AP133" s="718"/>
      <c r="AQ133" s="718"/>
      <c r="AR133" s="718"/>
      <c r="AS133" s="718"/>
      <c r="AT133" s="718"/>
      <c r="AU133" s="718"/>
      <c r="AV133" s="718"/>
      <c r="AW133" s="718"/>
      <c r="AX133" s="718"/>
      <c r="AY133" s="718"/>
      <c r="AZ133" s="718"/>
      <c r="BA133" s="718"/>
      <c r="BB133" s="718"/>
      <c r="BC133" s="718"/>
      <c r="BD133" s="718"/>
      <c r="BE133" s="718"/>
      <c r="BF133" s="718"/>
      <c r="BG133" s="718"/>
      <c r="BH133" s="718"/>
      <c r="BI133" s="718"/>
      <c r="BJ133" s="718"/>
      <c r="BK133" s="718"/>
      <c r="BL133" s="718"/>
      <c r="BM133" s="718"/>
      <c r="BN133" s="718"/>
      <c r="BO133" s="718"/>
      <c r="BP133" s="718"/>
      <c r="BQ133" s="718"/>
      <c r="BR133" s="718"/>
      <c r="BS133" s="718"/>
      <c r="BT133" s="718"/>
      <c r="BU133" s="718"/>
      <c r="BV133" s="718"/>
      <c r="BW133" s="718"/>
      <c r="BX133" s="718"/>
      <c r="BY133" s="718"/>
      <c r="BZ133" s="718"/>
      <c r="CA133" s="718"/>
      <c r="CB133" s="718"/>
      <c r="CC133" s="718"/>
      <c r="CD133" s="718"/>
      <c r="CE133" s="718"/>
      <c r="CF133" s="718"/>
      <c r="CG133" s="718"/>
      <c r="CH133" s="718"/>
      <c r="CI133" s="718"/>
      <c r="CJ133" s="718"/>
      <c r="CK133" s="718"/>
      <c r="CL133" s="718"/>
      <c r="CM133" s="718"/>
      <c r="CN133" s="718"/>
      <c r="CO133" s="718"/>
      <c r="CP133" s="718"/>
      <c r="CQ133" s="718"/>
      <c r="CR133" s="718"/>
      <c r="CS133" s="718"/>
      <c r="CT133" s="718"/>
      <c r="CU133" s="718"/>
      <c r="CV133" s="718"/>
      <c r="CW133" s="718"/>
      <c r="CX133" s="718"/>
      <c r="CY133" s="718"/>
      <c r="CZ133" s="718"/>
      <c r="DA133" s="718"/>
      <c r="DB133" s="718"/>
      <c r="DC133" s="718"/>
      <c r="DD133" s="718"/>
      <c r="DE133" s="718"/>
      <c r="DF133" s="718"/>
      <c r="DG133" s="718"/>
      <c r="DH133" s="718"/>
      <c r="DI133" s="718"/>
      <c r="DJ133" s="718"/>
      <c r="DK133" s="718"/>
      <c r="DL133" s="718"/>
      <c r="DM133" s="718"/>
      <c r="DN133" s="718"/>
      <c r="DO133" s="718"/>
      <c r="DP133" s="718"/>
      <c r="DQ133" s="718"/>
      <c r="DR133" s="718"/>
      <c r="DS133" s="718"/>
      <c r="DT133" s="718"/>
      <c r="DU133" s="718"/>
      <c r="DV133" s="718"/>
      <c r="DW133" s="718"/>
      <c r="DX133" s="718"/>
      <c r="DY133" s="718"/>
      <c r="DZ133" s="718"/>
      <c r="EA133" s="718"/>
      <c r="EB133" s="718"/>
      <c r="EC133" s="718"/>
      <c r="ED133" s="718"/>
      <c r="EE133" s="718"/>
      <c r="EF133" s="718"/>
      <c r="EG133" s="718"/>
      <c r="EH133" s="718"/>
      <c r="EI133" s="718"/>
      <c r="EJ133" s="718"/>
      <c r="EK133" s="718"/>
      <c r="EL133" s="718"/>
      <c r="EM133" s="718"/>
      <c r="EN133" s="718"/>
      <c r="EO133" s="718"/>
      <c r="EP133" s="718"/>
      <c r="EQ133" s="718"/>
      <c r="ER133" s="718"/>
      <c r="ES133" s="718"/>
      <c r="ET133" s="718"/>
      <c r="EU133" s="718"/>
      <c r="EV133" s="718"/>
      <c r="EW133" s="718"/>
      <c r="EX133" s="718"/>
      <c r="EY133" s="718"/>
      <c r="EZ133" s="718"/>
      <c r="FA133" s="718"/>
      <c r="FB133" s="718"/>
      <c r="FC133" s="718"/>
      <c r="FD133" s="718"/>
      <c r="FE133" s="718"/>
      <c r="FF133" s="718"/>
      <c r="FG133" s="718"/>
      <c r="FH133" s="718"/>
      <c r="FI133" s="718"/>
      <c r="FJ133" s="718"/>
      <c r="FK133" s="718"/>
      <c r="FL133" s="718"/>
      <c r="FM133" s="718"/>
      <c r="FN133" s="718"/>
      <c r="FO133" s="718"/>
      <c r="FP133" s="718"/>
      <c r="FQ133" s="718"/>
      <c r="FR133" s="718"/>
      <c r="FS133" s="718"/>
      <c r="FT133" s="718"/>
      <c r="FU133" s="718"/>
      <c r="FV133" s="718"/>
      <c r="FW133" s="718"/>
      <c r="FX133" s="718"/>
      <c r="FY133" s="718"/>
      <c r="FZ133" s="718"/>
      <c r="GA133" s="718"/>
      <c r="GB133" s="718"/>
      <c r="GC133" s="718"/>
      <c r="GD133" s="718"/>
      <c r="GE133" s="718"/>
      <c r="GF133" s="718"/>
      <c r="GG133" s="718"/>
      <c r="GH133" s="718"/>
      <c r="GI133" s="718"/>
      <c r="GJ133" s="718"/>
      <c r="GK133" s="718"/>
      <c r="GL133" s="718"/>
      <c r="GM133" s="718"/>
      <c r="GN133" s="718"/>
      <c r="GO133" s="718"/>
      <c r="GP133" s="718"/>
      <c r="GQ133" s="718"/>
      <c r="GR133" s="718"/>
      <c r="GS133" s="718"/>
      <c r="GT133" s="718"/>
      <c r="GU133" s="718"/>
      <c r="GV133" s="718"/>
      <c r="GW133" s="718"/>
      <c r="GX133" s="718"/>
      <c r="GY133" s="718"/>
      <c r="GZ133" s="718"/>
      <c r="HA133" s="718"/>
      <c r="HB133" s="718"/>
      <c r="HC133" s="718"/>
      <c r="HD133" s="718"/>
      <c r="HE133" s="718"/>
      <c r="HF133" s="718"/>
      <c r="HG133" s="718"/>
      <c r="HH133" s="718"/>
      <c r="HI133" s="718"/>
      <c r="HJ133" s="718"/>
      <c r="HK133" s="718"/>
      <c r="HL133" s="718"/>
      <c r="HM133" s="718"/>
      <c r="HN133" s="718"/>
      <c r="HO133" s="718"/>
      <c r="HP133" s="718"/>
      <c r="HQ133" s="718"/>
      <c r="HR133" s="718"/>
      <c r="HS133" s="718"/>
      <c r="HT133" s="718"/>
      <c r="HU133" s="718"/>
      <c r="HV133" s="718"/>
      <c r="HW133" s="718"/>
      <c r="HX133" s="718"/>
      <c r="HY133" s="718"/>
      <c r="HZ133" s="718"/>
      <c r="IA133" s="718"/>
      <c r="IB133" s="718"/>
      <c r="IC133" s="718"/>
      <c r="ID133" s="718"/>
      <c r="IE133" s="718"/>
      <c r="IF133" s="718"/>
      <c r="IG133" s="718"/>
      <c r="IH133" s="718"/>
      <c r="II133" s="718"/>
      <c r="IJ133" s="718"/>
      <c r="IK133" s="718"/>
      <c r="IL133" s="718"/>
      <c r="IM133" s="718"/>
      <c r="IN133" s="718"/>
      <c r="IO133" s="718"/>
      <c r="IP133" s="718"/>
      <c r="IQ133" s="718"/>
      <c r="IR133" s="718"/>
    </row>
    <row r="134" s="443" customFormat="1" ht="15.75" hidden="1" spans="1:252">
      <c r="A134" s="353" t="s">
        <v>4267</v>
      </c>
      <c r="B134" s="307" t="s">
        <v>248</v>
      </c>
      <c r="C134" s="671">
        <f>SUMIF('2023.12'!$A$6:$A$567,A134,'2023.12'!$C$6:$C$567)</f>
        <v>0</v>
      </c>
      <c r="D134" s="671">
        <v>0</v>
      </c>
      <c r="E134" s="671">
        <f>SUMIF('2024.12'!$A$6:$A$876,A134,'2024.12'!$D$6:$D$876)</f>
        <v>0</v>
      </c>
      <c r="F134" s="671">
        <f t="shared" ref="F134:F136" si="24">E134-C134</f>
        <v>0</v>
      </c>
      <c r="G134" s="365" t="str">
        <f t="shared" ref="G134:G197" si="25">IFERROR(TEXT(F134/C134,"0.0%"),"")</f>
        <v/>
      </c>
      <c r="H134" s="365" t="str">
        <f t="shared" ref="H134:H197" si="26">IFERROR(TEXT(E134/D134,"0.0%"),"")</f>
        <v/>
      </c>
      <c r="I134" s="22" t="str">
        <f t="shared" si="14"/>
        <v>否</v>
      </c>
      <c r="J134" s="749" t="str">
        <f t="shared" ref="J134:J136" si="27">LEFT(A134,5)</f>
        <v>10111</v>
      </c>
      <c r="K134" s="93" t="str">
        <f t="shared" si="15"/>
        <v>项</v>
      </c>
      <c r="L134" s="93">
        <v>1</v>
      </c>
      <c r="M134" s="250"/>
      <c r="N134" s="250"/>
      <c r="O134" s="250"/>
      <c r="P134" s="250"/>
      <c r="Q134" s="250"/>
      <c r="R134" s="250"/>
      <c r="S134" s="250"/>
      <c r="T134" s="250"/>
      <c r="U134" s="250"/>
      <c r="V134" s="250"/>
      <c r="W134" s="250"/>
      <c r="X134" s="250"/>
      <c r="Y134" s="250"/>
      <c r="Z134" s="250"/>
      <c r="AA134" s="250"/>
      <c r="AB134" s="250"/>
      <c r="AC134" s="250"/>
      <c r="AD134" s="250"/>
      <c r="AE134" s="250"/>
      <c r="AF134" s="250"/>
      <c r="AG134" s="250"/>
      <c r="AH134" s="250"/>
      <c r="AI134" s="250"/>
      <c r="AJ134" s="250"/>
      <c r="AK134" s="250"/>
      <c r="AL134" s="250"/>
      <c r="AM134" s="250"/>
      <c r="AN134" s="250"/>
      <c r="AO134" s="250"/>
      <c r="AP134" s="250"/>
      <c r="AQ134" s="250"/>
      <c r="AR134" s="250"/>
      <c r="AS134" s="250"/>
      <c r="AT134" s="250"/>
      <c r="AU134" s="250"/>
      <c r="AV134" s="250"/>
      <c r="AW134" s="250"/>
      <c r="AX134" s="250"/>
      <c r="AY134" s="250"/>
      <c r="AZ134" s="250"/>
      <c r="BA134" s="250"/>
      <c r="BB134" s="250"/>
      <c r="BC134" s="250"/>
      <c r="BD134" s="250"/>
      <c r="BE134" s="250"/>
      <c r="BF134" s="250"/>
      <c r="BG134" s="250"/>
      <c r="BH134" s="250"/>
      <c r="BI134" s="250"/>
      <c r="BJ134" s="250"/>
      <c r="BK134" s="250"/>
      <c r="BL134" s="250"/>
      <c r="BM134" s="250"/>
      <c r="BN134" s="250"/>
      <c r="BO134" s="250"/>
      <c r="BP134" s="250"/>
      <c r="BQ134" s="250"/>
      <c r="BR134" s="250"/>
      <c r="BS134" s="250"/>
      <c r="BT134" s="250"/>
      <c r="BU134" s="250"/>
      <c r="BV134" s="250"/>
      <c r="BW134" s="250"/>
      <c r="BX134" s="250"/>
      <c r="BY134" s="250"/>
      <c r="BZ134" s="250"/>
      <c r="CA134" s="250"/>
      <c r="CB134" s="250"/>
      <c r="CC134" s="250"/>
      <c r="CD134" s="250"/>
      <c r="CE134" s="250"/>
      <c r="CF134" s="250"/>
      <c r="CG134" s="250"/>
      <c r="CH134" s="250"/>
      <c r="CI134" s="250"/>
      <c r="CJ134" s="250"/>
      <c r="CK134" s="250"/>
      <c r="CL134" s="250"/>
      <c r="CM134" s="250"/>
      <c r="CN134" s="250"/>
      <c r="CO134" s="250"/>
      <c r="CP134" s="250"/>
      <c r="CQ134" s="250"/>
      <c r="CR134" s="250"/>
      <c r="CS134" s="250"/>
      <c r="CT134" s="250"/>
      <c r="CU134" s="250"/>
      <c r="CV134" s="250"/>
      <c r="CW134" s="250"/>
      <c r="CX134" s="250"/>
      <c r="CY134" s="250"/>
      <c r="CZ134" s="250"/>
      <c r="DA134" s="250"/>
      <c r="DB134" s="250"/>
      <c r="DC134" s="250"/>
      <c r="DD134" s="250"/>
      <c r="DE134" s="250"/>
      <c r="DF134" s="250"/>
      <c r="DG134" s="250"/>
      <c r="DH134" s="250"/>
      <c r="DI134" s="250"/>
      <c r="DJ134" s="250"/>
      <c r="DK134" s="250"/>
      <c r="DL134" s="250"/>
      <c r="DM134" s="250"/>
      <c r="DN134" s="250"/>
      <c r="DO134" s="250"/>
      <c r="DP134" s="250"/>
      <c r="DQ134" s="250"/>
      <c r="DR134" s="250"/>
      <c r="DS134" s="250"/>
      <c r="DT134" s="250"/>
      <c r="DU134" s="250"/>
      <c r="DV134" s="250"/>
      <c r="DW134" s="250"/>
      <c r="DX134" s="250"/>
      <c r="DY134" s="250"/>
      <c r="DZ134" s="250"/>
      <c r="EA134" s="250"/>
      <c r="EB134" s="250"/>
      <c r="EC134" s="250"/>
      <c r="ED134" s="250"/>
      <c r="EE134" s="250"/>
      <c r="EF134" s="250"/>
      <c r="EG134" s="250"/>
      <c r="EH134" s="250"/>
      <c r="EI134" s="250"/>
      <c r="EJ134" s="250"/>
      <c r="EK134" s="250"/>
      <c r="EL134" s="250"/>
      <c r="EM134" s="250"/>
      <c r="EN134" s="250"/>
      <c r="EO134" s="250"/>
      <c r="EP134" s="250"/>
      <c r="EQ134" s="250"/>
      <c r="ER134" s="250"/>
      <c r="ES134" s="250"/>
      <c r="ET134" s="250"/>
      <c r="EU134" s="250"/>
      <c r="EV134" s="250"/>
      <c r="EW134" s="250"/>
      <c r="EX134" s="250"/>
      <c r="EY134" s="250"/>
      <c r="EZ134" s="250"/>
      <c r="FA134" s="250"/>
      <c r="FB134" s="250"/>
      <c r="FC134" s="250"/>
      <c r="FD134" s="250"/>
      <c r="FE134" s="250"/>
      <c r="FF134" s="250"/>
      <c r="FG134" s="250"/>
      <c r="FH134" s="250"/>
      <c r="FI134" s="250"/>
      <c r="FJ134" s="250"/>
      <c r="FK134" s="250"/>
      <c r="FL134" s="250"/>
      <c r="FM134" s="250"/>
      <c r="FN134" s="250"/>
      <c r="FO134" s="250"/>
      <c r="FP134" s="250"/>
      <c r="FQ134" s="250"/>
      <c r="FR134" s="250"/>
      <c r="FS134" s="250"/>
      <c r="FT134" s="250"/>
      <c r="FU134" s="250"/>
      <c r="FV134" s="250"/>
      <c r="FW134" s="250"/>
      <c r="FX134" s="250"/>
      <c r="FY134" s="250"/>
      <c r="FZ134" s="250"/>
      <c r="GA134" s="250"/>
      <c r="GB134" s="250"/>
      <c r="GC134" s="250"/>
      <c r="GD134" s="250"/>
      <c r="GE134" s="250"/>
      <c r="GF134" s="250"/>
      <c r="GG134" s="250"/>
      <c r="GH134" s="250"/>
      <c r="GI134" s="250"/>
      <c r="GJ134" s="250"/>
      <c r="GK134" s="250"/>
      <c r="GL134" s="250"/>
      <c r="GM134" s="250"/>
      <c r="GN134" s="250"/>
      <c r="GO134" s="250"/>
      <c r="GP134" s="250"/>
      <c r="GQ134" s="250"/>
      <c r="GR134" s="250"/>
      <c r="GS134" s="250"/>
      <c r="GT134" s="250"/>
      <c r="GU134" s="250"/>
      <c r="GV134" s="250"/>
      <c r="GW134" s="250"/>
      <c r="GX134" s="250"/>
      <c r="GY134" s="250"/>
      <c r="GZ134" s="250"/>
      <c r="HA134" s="250"/>
      <c r="HB134" s="250"/>
      <c r="HC134" s="250"/>
      <c r="HD134" s="250"/>
      <c r="HE134" s="250"/>
      <c r="HF134" s="250"/>
      <c r="HG134" s="250"/>
      <c r="HH134" s="250"/>
      <c r="HI134" s="250"/>
      <c r="HJ134" s="250"/>
      <c r="HK134" s="250"/>
      <c r="HL134" s="250"/>
      <c r="HM134" s="250"/>
      <c r="HN134" s="250"/>
      <c r="HO134" s="250"/>
      <c r="HP134" s="250"/>
      <c r="HQ134" s="250"/>
      <c r="HR134" s="250"/>
      <c r="HS134" s="250"/>
      <c r="HT134" s="250"/>
      <c r="HU134" s="250"/>
      <c r="HV134" s="250"/>
      <c r="HW134" s="250"/>
      <c r="HX134" s="250"/>
      <c r="HY134" s="250"/>
      <c r="HZ134" s="250"/>
      <c r="IA134" s="250"/>
      <c r="IB134" s="250"/>
      <c r="IC134" s="250"/>
      <c r="ID134" s="250"/>
      <c r="IE134" s="250"/>
      <c r="IF134" s="250"/>
      <c r="IG134" s="250"/>
      <c r="IH134" s="250"/>
      <c r="II134" s="250"/>
      <c r="IJ134" s="250"/>
      <c r="IK134" s="250"/>
      <c r="IL134" s="250"/>
      <c r="IM134" s="250"/>
      <c r="IN134" s="250"/>
      <c r="IO134" s="250"/>
      <c r="IP134" s="250"/>
      <c r="IQ134" s="250"/>
      <c r="IR134" s="250"/>
    </row>
    <row r="135" s="137" customFormat="1" ht="15.75" hidden="1" spans="1:252">
      <c r="A135" s="353" t="s">
        <v>4268</v>
      </c>
      <c r="B135" s="307" t="s">
        <v>250</v>
      </c>
      <c r="C135" s="671">
        <f>SUMIF('2023.12'!$A$6:$A$567,A135,'2023.12'!$C$6:$C$567)</f>
        <v>431</v>
      </c>
      <c r="D135" s="671">
        <v>450</v>
      </c>
      <c r="E135" s="671">
        <f>SUMIF('2024.12'!$A$6:$A$876,A135,'2024.12'!$D$6:$D$876)</f>
        <v>619</v>
      </c>
      <c r="F135" s="671">
        <f t="shared" si="24"/>
        <v>188</v>
      </c>
      <c r="G135" s="365" t="str">
        <f t="shared" si="25"/>
        <v>43.6%</v>
      </c>
      <c r="H135" s="365" t="str">
        <f t="shared" si="26"/>
        <v>137.6%</v>
      </c>
      <c r="I135" s="554" t="s">
        <v>4097</v>
      </c>
      <c r="J135" s="748" t="str">
        <f t="shared" si="27"/>
        <v>10111</v>
      </c>
      <c r="K135" s="93" t="str">
        <f t="shared" ref="K135:K198" si="28">_xlfn.IFS(LEN(A135)=3,"类",LEN(A135)=5,"款",LEN(A135)=7,"项")</f>
        <v>项</v>
      </c>
      <c r="L135" s="93">
        <v>1</v>
      </c>
      <c r="M135" s="751"/>
      <c r="N135" s="751"/>
      <c r="O135" s="751"/>
      <c r="P135" s="751"/>
      <c r="Q135" s="751"/>
      <c r="R135" s="751"/>
      <c r="S135" s="751"/>
      <c r="T135" s="751"/>
      <c r="U135" s="751"/>
      <c r="V135" s="751"/>
      <c r="W135" s="751"/>
      <c r="X135" s="751"/>
      <c r="Y135" s="751"/>
      <c r="Z135" s="751"/>
      <c r="AA135" s="751"/>
      <c r="AB135" s="751"/>
      <c r="AC135" s="751"/>
      <c r="AD135" s="751"/>
      <c r="AE135" s="751"/>
      <c r="AF135" s="751"/>
      <c r="AG135" s="751"/>
      <c r="AH135" s="751"/>
      <c r="AI135" s="751"/>
      <c r="AJ135" s="751"/>
      <c r="AK135" s="751"/>
      <c r="AL135" s="751"/>
      <c r="AM135" s="751"/>
      <c r="AN135" s="751"/>
      <c r="AO135" s="751"/>
      <c r="AP135" s="751"/>
      <c r="AQ135" s="751"/>
      <c r="AR135" s="751"/>
      <c r="AS135" s="751"/>
      <c r="AT135" s="751"/>
      <c r="AU135" s="751"/>
      <c r="AV135" s="751"/>
      <c r="AW135" s="751"/>
      <c r="AX135" s="751"/>
      <c r="AY135" s="751"/>
      <c r="AZ135" s="751"/>
      <c r="BA135" s="751"/>
      <c r="BB135" s="751"/>
      <c r="BC135" s="751"/>
      <c r="BD135" s="751"/>
      <c r="BE135" s="751"/>
      <c r="BF135" s="751"/>
      <c r="BG135" s="751"/>
      <c r="BH135" s="751"/>
      <c r="BI135" s="751"/>
      <c r="BJ135" s="751"/>
      <c r="BK135" s="751"/>
      <c r="BL135" s="751"/>
      <c r="BM135" s="751"/>
      <c r="BN135" s="751"/>
      <c r="BO135" s="751"/>
      <c r="BP135" s="751"/>
      <c r="BQ135" s="751"/>
      <c r="BR135" s="751"/>
      <c r="BS135" s="751"/>
      <c r="BT135" s="751"/>
      <c r="BU135" s="751"/>
      <c r="BV135" s="751"/>
      <c r="BW135" s="751"/>
      <c r="BX135" s="751"/>
      <c r="BY135" s="751"/>
      <c r="BZ135" s="751"/>
      <c r="CA135" s="751"/>
      <c r="CB135" s="751"/>
      <c r="CC135" s="751"/>
      <c r="CD135" s="751"/>
      <c r="CE135" s="751"/>
      <c r="CF135" s="751"/>
      <c r="CG135" s="751"/>
      <c r="CH135" s="751"/>
      <c r="CI135" s="751"/>
      <c r="CJ135" s="751"/>
      <c r="CK135" s="751"/>
      <c r="CL135" s="751"/>
      <c r="CM135" s="751"/>
      <c r="CN135" s="751"/>
      <c r="CO135" s="751"/>
      <c r="CP135" s="751"/>
      <c r="CQ135" s="751"/>
      <c r="CR135" s="751"/>
      <c r="CS135" s="751"/>
      <c r="CT135" s="751"/>
      <c r="CU135" s="751"/>
      <c r="CV135" s="751"/>
      <c r="CW135" s="751"/>
      <c r="CX135" s="751"/>
      <c r="CY135" s="751"/>
      <c r="CZ135" s="751"/>
      <c r="DA135" s="751"/>
      <c r="DB135" s="751"/>
      <c r="DC135" s="751"/>
      <c r="DD135" s="751"/>
      <c r="DE135" s="751"/>
      <c r="DF135" s="751"/>
      <c r="DG135" s="751"/>
      <c r="DH135" s="751"/>
      <c r="DI135" s="751"/>
      <c r="DJ135" s="751"/>
      <c r="DK135" s="751"/>
      <c r="DL135" s="751"/>
      <c r="DM135" s="751"/>
      <c r="DN135" s="751"/>
      <c r="DO135" s="751"/>
      <c r="DP135" s="751"/>
      <c r="DQ135" s="751"/>
      <c r="DR135" s="751"/>
      <c r="DS135" s="751"/>
      <c r="DT135" s="751"/>
      <c r="DU135" s="751"/>
      <c r="DV135" s="751"/>
      <c r="DW135" s="751"/>
      <c r="DX135" s="751"/>
      <c r="DY135" s="751"/>
      <c r="DZ135" s="751"/>
      <c r="EA135" s="751"/>
      <c r="EB135" s="751"/>
      <c r="EC135" s="751"/>
      <c r="ED135" s="751"/>
      <c r="EE135" s="751"/>
      <c r="EF135" s="751"/>
      <c r="EG135" s="751"/>
      <c r="EH135" s="751"/>
      <c r="EI135" s="751"/>
      <c r="EJ135" s="751"/>
      <c r="EK135" s="751"/>
      <c r="EL135" s="751"/>
      <c r="EM135" s="751"/>
      <c r="EN135" s="751"/>
      <c r="EO135" s="751"/>
      <c r="EP135" s="751"/>
      <c r="EQ135" s="751"/>
      <c r="ER135" s="751"/>
      <c r="ES135" s="751"/>
      <c r="ET135" s="751"/>
      <c r="EU135" s="751"/>
      <c r="EV135" s="751"/>
      <c r="EW135" s="751"/>
      <c r="EX135" s="751"/>
      <c r="EY135" s="751"/>
      <c r="EZ135" s="751"/>
      <c r="FA135" s="751"/>
      <c r="FB135" s="751"/>
      <c r="FC135" s="751"/>
      <c r="FD135" s="751"/>
      <c r="FE135" s="751"/>
      <c r="FF135" s="751"/>
      <c r="FG135" s="751"/>
      <c r="FH135" s="751"/>
      <c r="FI135" s="751"/>
      <c r="FJ135" s="751"/>
      <c r="FK135" s="751"/>
      <c r="FL135" s="751"/>
      <c r="FM135" s="751"/>
      <c r="FN135" s="751"/>
      <c r="FO135" s="751"/>
      <c r="FP135" s="751"/>
      <c r="FQ135" s="751"/>
      <c r="FR135" s="751"/>
      <c r="FS135" s="751"/>
      <c r="FT135" s="751"/>
      <c r="FU135" s="751"/>
      <c r="FV135" s="751"/>
      <c r="FW135" s="751"/>
      <c r="FX135" s="751"/>
      <c r="FY135" s="751"/>
      <c r="FZ135" s="751"/>
      <c r="GA135" s="751"/>
      <c r="GB135" s="751"/>
      <c r="GC135" s="751"/>
      <c r="GD135" s="751"/>
      <c r="GE135" s="751"/>
      <c r="GF135" s="751"/>
      <c r="GG135" s="751"/>
      <c r="GH135" s="751"/>
      <c r="GI135" s="751"/>
      <c r="GJ135" s="751"/>
      <c r="GK135" s="751"/>
      <c r="GL135" s="751"/>
      <c r="GM135" s="751"/>
      <c r="GN135" s="751"/>
      <c r="GO135" s="751"/>
      <c r="GP135" s="751"/>
      <c r="GQ135" s="751"/>
      <c r="GR135" s="751"/>
      <c r="GS135" s="751"/>
      <c r="GT135" s="751"/>
      <c r="GU135" s="751"/>
      <c r="GV135" s="751"/>
      <c r="GW135" s="751"/>
      <c r="GX135" s="751"/>
      <c r="GY135" s="751"/>
      <c r="GZ135" s="751"/>
      <c r="HA135" s="751"/>
      <c r="HB135" s="751"/>
      <c r="HC135" s="751"/>
      <c r="HD135" s="751"/>
      <c r="HE135" s="751"/>
      <c r="HF135" s="751"/>
      <c r="HG135" s="751"/>
      <c r="HH135" s="751"/>
      <c r="HI135" s="751"/>
      <c r="HJ135" s="751"/>
      <c r="HK135" s="751"/>
      <c r="HL135" s="751"/>
      <c r="HM135" s="751"/>
      <c r="HN135" s="751"/>
      <c r="HO135" s="751"/>
      <c r="HP135" s="751"/>
      <c r="HQ135" s="751"/>
      <c r="HR135" s="751"/>
      <c r="HS135" s="751"/>
      <c r="HT135" s="751"/>
      <c r="HU135" s="751"/>
      <c r="HV135" s="751"/>
      <c r="HW135" s="751"/>
      <c r="HX135" s="751"/>
      <c r="HY135" s="751"/>
      <c r="HZ135" s="751"/>
      <c r="IA135" s="751"/>
      <c r="IB135" s="751"/>
      <c r="IC135" s="751"/>
      <c r="ID135" s="751"/>
      <c r="IE135" s="751"/>
      <c r="IF135" s="751"/>
      <c r="IG135" s="751"/>
      <c r="IH135" s="751"/>
      <c r="II135" s="751"/>
      <c r="IJ135" s="751"/>
      <c r="IK135" s="751"/>
      <c r="IL135" s="751"/>
      <c r="IM135" s="751"/>
      <c r="IN135" s="751"/>
      <c r="IO135" s="751"/>
      <c r="IP135" s="751"/>
      <c r="IQ135" s="751"/>
      <c r="IR135" s="751"/>
    </row>
    <row r="136" s="137" customFormat="1" ht="31.5" hidden="1" spans="1:252">
      <c r="A136" s="353" t="s">
        <v>4269</v>
      </c>
      <c r="B136" s="307" t="s">
        <v>4270</v>
      </c>
      <c r="C136" s="671">
        <f>SUMIF('2023.12'!$A$6:$A$567,A136,'2023.12'!$C$6:$C$567)</f>
        <v>13</v>
      </c>
      <c r="D136" s="671">
        <v>10</v>
      </c>
      <c r="E136" s="671">
        <f>SUMIF('2024.12'!$A$6:$A$876,A136,'2024.12'!$D$6:$D$876)</f>
        <v>43</v>
      </c>
      <c r="F136" s="671">
        <f t="shared" si="24"/>
        <v>30</v>
      </c>
      <c r="G136" s="365" t="str">
        <f t="shared" si="25"/>
        <v>230.8%</v>
      </c>
      <c r="H136" s="365" t="str">
        <f t="shared" si="26"/>
        <v>430.0%</v>
      </c>
      <c r="I136" s="554" t="s">
        <v>4097</v>
      </c>
      <c r="J136" s="748" t="str">
        <f t="shared" si="27"/>
        <v>10111</v>
      </c>
      <c r="K136" s="93" t="str">
        <f t="shared" si="28"/>
        <v>项</v>
      </c>
      <c r="L136" s="93">
        <v>1</v>
      </c>
      <c r="M136" s="751"/>
      <c r="N136" s="751"/>
      <c r="O136" s="751"/>
      <c r="P136" s="751"/>
      <c r="Q136" s="751"/>
      <c r="R136" s="751"/>
      <c r="S136" s="751"/>
      <c r="T136" s="751"/>
      <c r="U136" s="751"/>
      <c r="V136" s="751"/>
      <c r="W136" s="751"/>
      <c r="X136" s="751"/>
      <c r="Y136" s="751"/>
      <c r="Z136" s="751"/>
      <c r="AA136" s="751"/>
      <c r="AB136" s="751"/>
      <c r="AC136" s="751"/>
      <c r="AD136" s="751"/>
      <c r="AE136" s="751"/>
      <c r="AF136" s="751"/>
      <c r="AG136" s="751"/>
      <c r="AH136" s="751"/>
      <c r="AI136" s="751"/>
      <c r="AJ136" s="751"/>
      <c r="AK136" s="751"/>
      <c r="AL136" s="751"/>
      <c r="AM136" s="751"/>
      <c r="AN136" s="751"/>
      <c r="AO136" s="751"/>
      <c r="AP136" s="751"/>
      <c r="AQ136" s="751"/>
      <c r="AR136" s="751"/>
      <c r="AS136" s="751"/>
      <c r="AT136" s="751"/>
      <c r="AU136" s="751"/>
      <c r="AV136" s="751"/>
      <c r="AW136" s="751"/>
      <c r="AX136" s="751"/>
      <c r="AY136" s="751"/>
      <c r="AZ136" s="751"/>
      <c r="BA136" s="751"/>
      <c r="BB136" s="751"/>
      <c r="BC136" s="751"/>
      <c r="BD136" s="751"/>
      <c r="BE136" s="751"/>
      <c r="BF136" s="751"/>
      <c r="BG136" s="751"/>
      <c r="BH136" s="751"/>
      <c r="BI136" s="751"/>
      <c r="BJ136" s="751"/>
      <c r="BK136" s="751"/>
      <c r="BL136" s="751"/>
      <c r="BM136" s="751"/>
      <c r="BN136" s="751"/>
      <c r="BO136" s="751"/>
      <c r="BP136" s="751"/>
      <c r="BQ136" s="751"/>
      <c r="BR136" s="751"/>
      <c r="BS136" s="751"/>
      <c r="BT136" s="751"/>
      <c r="BU136" s="751"/>
      <c r="BV136" s="751"/>
      <c r="BW136" s="751"/>
      <c r="BX136" s="751"/>
      <c r="BY136" s="751"/>
      <c r="BZ136" s="751"/>
      <c r="CA136" s="751"/>
      <c r="CB136" s="751"/>
      <c r="CC136" s="751"/>
      <c r="CD136" s="751"/>
      <c r="CE136" s="751"/>
      <c r="CF136" s="751"/>
      <c r="CG136" s="751"/>
      <c r="CH136" s="751"/>
      <c r="CI136" s="751"/>
      <c r="CJ136" s="751"/>
      <c r="CK136" s="751"/>
      <c r="CL136" s="751"/>
      <c r="CM136" s="751"/>
      <c r="CN136" s="751"/>
      <c r="CO136" s="751"/>
      <c r="CP136" s="751"/>
      <c r="CQ136" s="751"/>
      <c r="CR136" s="751"/>
      <c r="CS136" s="751"/>
      <c r="CT136" s="751"/>
      <c r="CU136" s="751"/>
      <c r="CV136" s="751"/>
      <c r="CW136" s="751"/>
      <c r="CX136" s="751"/>
      <c r="CY136" s="751"/>
      <c r="CZ136" s="751"/>
      <c r="DA136" s="751"/>
      <c r="DB136" s="751"/>
      <c r="DC136" s="751"/>
      <c r="DD136" s="751"/>
      <c r="DE136" s="751"/>
      <c r="DF136" s="751"/>
      <c r="DG136" s="751"/>
      <c r="DH136" s="751"/>
      <c r="DI136" s="751"/>
      <c r="DJ136" s="751"/>
      <c r="DK136" s="751"/>
      <c r="DL136" s="751"/>
      <c r="DM136" s="751"/>
      <c r="DN136" s="751"/>
      <c r="DO136" s="751"/>
      <c r="DP136" s="751"/>
      <c r="DQ136" s="751"/>
      <c r="DR136" s="751"/>
      <c r="DS136" s="751"/>
      <c r="DT136" s="751"/>
      <c r="DU136" s="751"/>
      <c r="DV136" s="751"/>
      <c r="DW136" s="751"/>
      <c r="DX136" s="751"/>
      <c r="DY136" s="751"/>
      <c r="DZ136" s="751"/>
      <c r="EA136" s="751"/>
      <c r="EB136" s="751"/>
      <c r="EC136" s="751"/>
      <c r="ED136" s="751"/>
      <c r="EE136" s="751"/>
      <c r="EF136" s="751"/>
      <c r="EG136" s="751"/>
      <c r="EH136" s="751"/>
      <c r="EI136" s="751"/>
      <c r="EJ136" s="751"/>
      <c r="EK136" s="751"/>
      <c r="EL136" s="751"/>
      <c r="EM136" s="751"/>
      <c r="EN136" s="751"/>
      <c r="EO136" s="751"/>
      <c r="EP136" s="751"/>
      <c r="EQ136" s="751"/>
      <c r="ER136" s="751"/>
      <c r="ES136" s="751"/>
      <c r="ET136" s="751"/>
      <c r="EU136" s="751"/>
      <c r="EV136" s="751"/>
      <c r="EW136" s="751"/>
      <c r="EX136" s="751"/>
      <c r="EY136" s="751"/>
      <c r="EZ136" s="751"/>
      <c r="FA136" s="751"/>
      <c r="FB136" s="751"/>
      <c r="FC136" s="751"/>
      <c r="FD136" s="751"/>
      <c r="FE136" s="751"/>
      <c r="FF136" s="751"/>
      <c r="FG136" s="751"/>
      <c r="FH136" s="751"/>
      <c r="FI136" s="751"/>
      <c r="FJ136" s="751"/>
      <c r="FK136" s="751"/>
      <c r="FL136" s="751"/>
      <c r="FM136" s="751"/>
      <c r="FN136" s="751"/>
      <c r="FO136" s="751"/>
      <c r="FP136" s="751"/>
      <c r="FQ136" s="751"/>
      <c r="FR136" s="751"/>
      <c r="FS136" s="751"/>
      <c r="FT136" s="751"/>
      <c r="FU136" s="751"/>
      <c r="FV136" s="751"/>
      <c r="FW136" s="751"/>
      <c r="FX136" s="751"/>
      <c r="FY136" s="751"/>
      <c r="FZ136" s="751"/>
      <c r="GA136" s="751"/>
      <c r="GB136" s="751"/>
      <c r="GC136" s="751"/>
      <c r="GD136" s="751"/>
      <c r="GE136" s="751"/>
      <c r="GF136" s="751"/>
      <c r="GG136" s="751"/>
      <c r="GH136" s="751"/>
      <c r="GI136" s="751"/>
      <c r="GJ136" s="751"/>
      <c r="GK136" s="751"/>
      <c r="GL136" s="751"/>
      <c r="GM136" s="751"/>
      <c r="GN136" s="751"/>
      <c r="GO136" s="751"/>
      <c r="GP136" s="751"/>
      <c r="GQ136" s="751"/>
      <c r="GR136" s="751"/>
      <c r="GS136" s="751"/>
      <c r="GT136" s="751"/>
      <c r="GU136" s="751"/>
      <c r="GV136" s="751"/>
      <c r="GW136" s="751"/>
      <c r="GX136" s="751"/>
      <c r="GY136" s="751"/>
      <c r="GZ136" s="751"/>
      <c r="HA136" s="751"/>
      <c r="HB136" s="751"/>
      <c r="HC136" s="751"/>
      <c r="HD136" s="751"/>
      <c r="HE136" s="751"/>
      <c r="HF136" s="751"/>
      <c r="HG136" s="751"/>
      <c r="HH136" s="751"/>
      <c r="HI136" s="751"/>
      <c r="HJ136" s="751"/>
      <c r="HK136" s="751"/>
      <c r="HL136" s="751"/>
      <c r="HM136" s="751"/>
      <c r="HN136" s="751"/>
      <c r="HO136" s="751"/>
      <c r="HP136" s="751"/>
      <c r="HQ136" s="751"/>
      <c r="HR136" s="751"/>
      <c r="HS136" s="751"/>
      <c r="HT136" s="751"/>
      <c r="HU136" s="751"/>
      <c r="HV136" s="751"/>
      <c r="HW136" s="751"/>
      <c r="HX136" s="751"/>
      <c r="HY136" s="751"/>
      <c r="HZ136" s="751"/>
      <c r="IA136" s="751"/>
      <c r="IB136" s="751"/>
      <c r="IC136" s="751"/>
      <c r="ID136" s="751"/>
      <c r="IE136" s="751"/>
      <c r="IF136" s="751"/>
      <c r="IG136" s="751"/>
      <c r="IH136" s="751"/>
      <c r="II136" s="751"/>
      <c r="IJ136" s="751"/>
      <c r="IK136" s="751"/>
      <c r="IL136" s="751"/>
      <c r="IM136" s="751"/>
      <c r="IN136" s="751"/>
      <c r="IO136" s="751"/>
      <c r="IP136" s="751"/>
      <c r="IQ136" s="751"/>
      <c r="IR136" s="751"/>
    </row>
    <row r="137" s="93" customFormat="1" spans="1:252">
      <c r="A137" s="360" t="s">
        <v>4271</v>
      </c>
      <c r="B137" s="738" t="s">
        <v>4272</v>
      </c>
      <c r="C137" s="669">
        <f>SUMIF($J138:J$382,$A137,C138:C$382)</f>
        <v>277</v>
      </c>
      <c r="D137" s="669">
        <f ca="1">SUMIF($J138:K$382,$A137,D138:D$382)</f>
        <v>347</v>
      </c>
      <c r="E137" s="669">
        <f ca="1">SUMIF($J138:L$382,$A137,E138:E$382)</f>
        <v>560</v>
      </c>
      <c r="F137" s="669">
        <f ca="1">SUMIF($J138:M$382,$A137,F138:F$382)</f>
        <v>283</v>
      </c>
      <c r="G137" s="739" t="str">
        <f ca="1" t="shared" si="25"/>
        <v>102.2%</v>
      </c>
      <c r="H137" s="352" t="str">
        <f ca="1" t="shared" si="26"/>
        <v>161.4%</v>
      </c>
      <c r="I137" s="744" t="str">
        <f ca="1" t="shared" ref="I135:I198" si="29">IF(B137&lt;&gt;"",IF(OR(C137&lt;&gt;0,D137&lt;&gt;0,E137&lt;&gt;0,F137&lt;&gt;0),"是","否"),"是")</f>
        <v>是</v>
      </c>
      <c r="J137" s="747" t="str">
        <f>LEFT(A137,3)</f>
        <v>101</v>
      </c>
      <c r="K137" s="93" t="str">
        <f t="shared" si="28"/>
        <v>款</v>
      </c>
      <c r="L137" s="746">
        <v>1</v>
      </c>
      <c r="M137" s="718"/>
      <c r="N137" s="718"/>
      <c r="O137" s="718"/>
      <c r="P137" s="718"/>
      <c r="Q137" s="718"/>
      <c r="R137" s="718"/>
      <c r="S137" s="718"/>
      <c r="T137" s="718"/>
      <c r="U137" s="718"/>
      <c r="V137" s="718"/>
      <c r="W137" s="718"/>
      <c r="X137" s="718"/>
      <c r="Y137" s="718"/>
      <c r="Z137" s="718"/>
      <c r="AA137" s="718"/>
      <c r="AB137" s="718"/>
      <c r="AC137" s="718"/>
      <c r="AD137" s="718"/>
      <c r="AE137" s="718"/>
      <c r="AF137" s="718"/>
      <c r="AG137" s="718"/>
      <c r="AH137" s="718"/>
      <c r="AI137" s="718"/>
      <c r="AJ137" s="718"/>
      <c r="AK137" s="718"/>
      <c r="AL137" s="718"/>
      <c r="AM137" s="718"/>
      <c r="AN137" s="718"/>
      <c r="AO137" s="718"/>
      <c r="AP137" s="718"/>
      <c r="AQ137" s="718"/>
      <c r="AR137" s="718"/>
      <c r="AS137" s="718"/>
      <c r="AT137" s="718"/>
      <c r="AU137" s="718"/>
      <c r="AV137" s="718"/>
      <c r="AW137" s="718"/>
      <c r="AX137" s="718"/>
      <c r="AY137" s="718"/>
      <c r="AZ137" s="718"/>
      <c r="BA137" s="718"/>
      <c r="BB137" s="718"/>
      <c r="BC137" s="718"/>
      <c r="BD137" s="718"/>
      <c r="BE137" s="718"/>
      <c r="BF137" s="718"/>
      <c r="BG137" s="718"/>
      <c r="BH137" s="718"/>
      <c r="BI137" s="718"/>
      <c r="BJ137" s="718"/>
      <c r="BK137" s="718"/>
      <c r="BL137" s="718"/>
      <c r="BM137" s="718"/>
      <c r="BN137" s="718"/>
      <c r="BO137" s="718"/>
      <c r="BP137" s="718"/>
      <c r="BQ137" s="718"/>
      <c r="BR137" s="718"/>
      <c r="BS137" s="718"/>
      <c r="BT137" s="718"/>
      <c r="BU137" s="718"/>
      <c r="BV137" s="718"/>
      <c r="BW137" s="718"/>
      <c r="BX137" s="718"/>
      <c r="BY137" s="718"/>
      <c r="BZ137" s="718"/>
      <c r="CA137" s="718"/>
      <c r="CB137" s="718"/>
      <c r="CC137" s="718"/>
      <c r="CD137" s="718"/>
      <c r="CE137" s="718"/>
      <c r="CF137" s="718"/>
      <c r="CG137" s="718"/>
      <c r="CH137" s="718"/>
      <c r="CI137" s="718"/>
      <c r="CJ137" s="718"/>
      <c r="CK137" s="718"/>
      <c r="CL137" s="718"/>
      <c r="CM137" s="718"/>
      <c r="CN137" s="718"/>
      <c r="CO137" s="718"/>
      <c r="CP137" s="718"/>
      <c r="CQ137" s="718"/>
      <c r="CR137" s="718"/>
      <c r="CS137" s="718"/>
      <c r="CT137" s="718"/>
      <c r="CU137" s="718"/>
      <c r="CV137" s="718"/>
      <c r="CW137" s="718"/>
      <c r="CX137" s="718"/>
      <c r="CY137" s="718"/>
      <c r="CZ137" s="718"/>
      <c r="DA137" s="718"/>
      <c r="DB137" s="718"/>
      <c r="DC137" s="718"/>
      <c r="DD137" s="718"/>
      <c r="DE137" s="718"/>
      <c r="DF137" s="718"/>
      <c r="DG137" s="718"/>
      <c r="DH137" s="718"/>
      <c r="DI137" s="718"/>
      <c r="DJ137" s="718"/>
      <c r="DK137" s="718"/>
      <c r="DL137" s="718"/>
      <c r="DM137" s="718"/>
      <c r="DN137" s="718"/>
      <c r="DO137" s="718"/>
      <c r="DP137" s="718"/>
      <c r="DQ137" s="718"/>
      <c r="DR137" s="718"/>
      <c r="DS137" s="718"/>
      <c r="DT137" s="718"/>
      <c r="DU137" s="718"/>
      <c r="DV137" s="718"/>
      <c r="DW137" s="718"/>
      <c r="DX137" s="718"/>
      <c r="DY137" s="718"/>
      <c r="DZ137" s="718"/>
      <c r="EA137" s="718"/>
      <c r="EB137" s="718"/>
      <c r="EC137" s="718"/>
      <c r="ED137" s="718"/>
      <c r="EE137" s="718"/>
      <c r="EF137" s="718"/>
      <c r="EG137" s="718"/>
      <c r="EH137" s="718"/>
      <c r="EI137" s="718"/>
      <c r="EJ137" s="718"/>
      <c r="EK137" s="718"/>
      <c r="EL137" s="718"/>
      <c r="EM137" s="718"/>
      <c r="EN137" s="718"/>
      <c r="EO137" s="718"/>
      <c r="EP137" s="718"/>
      <c r="EQ137" s="718"/>
      <c r="ER137" s="718"/>
      <c r="ES137" s="718"/>
      <c r="ET137" s="718"/>
      <c r="EU137" s="718"/>
      <c r="EV137" s="718"/>
      <c r="EW137" s="718"/>
      <c r="EX137" s="718"/>
      <c r="EY137" s="718"/>
      <c r="EZ137" s="718"/>
      <c r="FA137" s="718"/>
      <c r="FB137" s="718"/>
      <c r="FC137" s="718"/>
      <c r="FD137" s="718"/>
      <c r="FE137" s="718"/>
      <c r="FF137" s="718"/>
      <c r="FG137" s="718"/>
      <c r="FH137" s="718"/>
      <c r="FI137" s="718"/>
      <c r="FJ137" s="718"/>
      <c r="FK137" s="718"/>
      <c r="FL137" s="718"/>
      <c r="FM137" s="718"/>
      <c r="FN137" s="718"/>
      <c r="FO137" s="718"/>
      <c r="FP137" s="718"/>
      <c r="FQ137" s="718"/>
      <c r="FR137" s="718"/>
      <c r="FS137" s="718"/>
      <c r="FT137" s="718"/>
      <c r="FU137" s="718"/>
      <c r="FV137" s="718"/>
      <c r="FW137" s="718"/>
      <c r="FX137" s="718"/>
      <c r="FY137" s="718"/>
      <c r="FZ137" s="718"/>
      <c r="GA137" s="718"/>
      <c r="GB137" s="718"/>
      <c r="GC137" s="718"/>
      <c r="GD137" s="718"/>
      <c r="GE137" s="718"/>
      <c r="GF137" s="718"/>
      <c r="GG137" s="718"/>
      <c r="GH137" s="718"/>
      <c r="GI137" s="718"/>
      <c r="GJ137" s="718"/>
      <c r="GK137" s="718"/>
      <c r="GL137" s="718"/>
      <c r="GM137" s="718"/>
      <c r="GN137" s="718"/>
      <c r="GO137" s="718"/>
      <c r="GP137" s="718"/>
      <c r="GQ137" s="718"/>
      <c r="GR137" s="718"/>
      <c r="GS137" s="718"/>
      <c r="GT137" s="718"/>
      <c r="GU137" s="718"/>
      <c r="GV137" s="718"/>
      <c r="GW137" s="718"/>
      <c r="GX137" s="718"/>
      <c r="GY137" s="718"/>
      <c r="GZ137" s="718"/>
      <c r="HA137" s="718"/>
      <c r="HB137" s="718"/>
      <c r="HC137" s="718"/>
      <c r="HD137" s="718"/>
      <c r="HE137" s="718"/>
      <c r="HF137" s="718"/>
      <c r="HG137" s="718"/>
      <c r="HH137" s="718"/>
      <c r="HI137" s="718"/>
      <c r="HJ137" s="718"/>
      <c r="HK137" s="718"/>
      <c r="HL137" s="718"/>
      <c r="HM137" s="718"/>
      <c r="HN137" s="718"/>
      <c r="HO137" s="718"/>
      <c r="HP137" s="718"/>
      <c r="HQ137" s="718"/>
      <c r="HR137" s="718"/>
      <c r="HS137" s="718"/>
      <c r="HT137" s="718"/>
      <c r="HU137" s="718"/>
      <c r="HV137" s="718"/>
      <c r="HW137" s="718"/>
      <c r="HX137" s="718"/>
      <c r="HY137" s="718"/>
      <c r="HZ137" s="718"/>
      <c r="IA137" s="718"/>
      <c r="IB137" s="718"/>
      <c r="IC137" s="718"/>
      <c r="ID137" s="718"/>
      <c r="IE137" s="718"/>
      <c r="IF137" s="718"/>
      <c r="IG137" s="718"/>
      <c r="IH137" s="718"/>
      <c r="II137" s="718"/>
      <c r="IJ137" s="718"/>
      <c r="IK137" s="718"/>
      <c r="IL137" s="718"/>
      <c r="IM137" s="718"/>
      <c r="IN137" s="718"/>
      <c r="IO137" s="718"/>
      <c r="IP137" s="718"/>
      <c r="IQ137" s="718"/>
      <c r="IR137" s="718"/>
    </row>
    <row r="138" s="137" customFormat="1" ht="15.75" hidden="1" spans="1:252">
      <c r="A138" s="353" t="s">
        <v>4273</v>
      </c>
      <c r="B138" s="307" t="s">
        <v>255</v>
      </c>
      <c r="C138" s="671">
        <f>SUMIF('2023.12'!$A$6:$A$567,A138,'2023.12'!$C$6:$C$567)</f>
        <v>10</v>
      </c>
      <c r="D138" s="671">
        <v>15</v>
      </c>
      <c r="E138" s="671">
        <f>SUMIF('2024.12'!$A$6:$A$876,A138,'2024.12'!$D$6:$D$876)</f>
        <v>20</v>
      </c>
      <c r="F138" s="671">
        <f t="shared" ref="F138:F145" si="30">E138-C138</f>
        <v>10</v>
      </c>
      <c r="G138" s="365" t="str">
        <f t="shared" si="25"/>
        <v>100.0%</v>
      </c>
      <c r="H138" s="365" t="str">
        <f t="shared" si="26"/>
        <v>133.3%</v>
      </c>
      <c r="I138" s="554" t="s">
        <v>4097</v>
      </c>
      <c r="J138" s="748" t="str">
        <f t="shared" ref="J138:J145" si="31">LEFT(A138,5)</f>
        <v>10112</v>
      </c>
      <c r="K138" s="93" t="str">
        <f t="shared" si="28"/>
        <v>项</v>
      </c>
      <c r="L138" s="93">
        <v>1</v>
      </c>
      <c r="M138" s="751"/>
      <c r="N138" s="751"/>
      <c r="O138" s="751"/>
      <c r="P138" s="751"/>
      <c r="Q138" s="751"/>
      <c r="R138" s="751"/>
      <c r="S138" s="751"/>
      <c r="T138" s="751"/>
      <c r="U138" s="751"/>
      <c r="V138" s="751"/>
      <c r="W138" s="751"/>
      <c r="X138" s="751"/>
      <c r="Y138" s="751"/>
      <c r="Z138" s="751"/>
      <c r="AA138" s="751"/>
      <c r="AB138" s="751"/>
      <c r="AC138" s="751"/>
      <c r="AD138" s="751"/>
      <c r="AE138" s="751"/>
      <c r="AF138" s="751"/>
      <c r="AG138" s="751"/>
      <c r="AH138" s="751"/>
      <c r="AI138" s="751"/>
      <c r="AJ138" s="751"/>
      <c r="AK138" s="751"/>
      <c r="AL138" s="751"/>
      <c r="AM138" s="751"/>
      <c r="AN138" s="751"/>
      <c r="AO138" s="751"/>
      <c r="AP138" s="751"/>
      <c r="AQ138" s="751"/>
      <c r="AR138" s="751"/>
      <c r="AS138" s="751"/>
      <c r="AT138" s="751"/>
      <c r="AU138" s="751"/>
      <c r="AV138" s="751"/>
      <c r="AW138" s="751"/>
      <c r="AX138" s="751"/>
      <c r="AY138" s="751"/>
      <c r="AZ138" s="751"/>
      <c r="BA138" s="751"/>
      <c r="BB138" s="751"/>
      <c r="BC138" s="751"/>
      <c r="BD138" s="751"/>
      <c r="BE138" s="751"/>
      <c r="BF138" s="751"/>
      <c r="BG138" s="751"/>
      <c r="BH138" s="751"/>
      <c r="BI138" s="751"/>
      <c r="BJ138" s="751"/>
      <c r="BK138" s="751"/>
      <c r="BL138" s="751"/>
      <c r="BM138" s="751"/>
      <c r="BN138" s="751"/>
      <c r="BO138" s="751"/>
      <c r="BP138" s="751"/>
      <c r="BQ138" s="751"/>
      <c r="BR138" s="751"/>
      <c r="BS138" s="751"/>
      <c r="BT138" s="751"/>
      <c r="BU138" s="751"/>
      <c r="BV138" s="751"/>
      <c r="BW138" s="751"/>
      <c r="BX138" s="751"/>
      <c r="BY138" s="751"/>
      <c r="BZ138" s="751"/>
      <c r="CA138" s="751"/>
      <c r="CB138" s="751"/>
      <c r="CC138" s="751"/>
      <c r="CD138" s="751"/>
      <c r="CE138" s="751"/>
      <c r="CF138" s="751"/>
      <c r="CG138" s="751"/>
      <c r="CH138" s="751"/>
      <c r="CI138" s="751"/>
      <c r="CJ138" s="751"/>
      <c r="CK138" s="751"/>
      <c r="CL138" s="751"/>
      <c r="CM138" s="751"/>
      <c r="CN138" s="751"/>
      <c r="CO138" s="751"/>
      <c r="CP138" s="751"/>
      <c r="CQ138" s="751"/>
      <c r="CR138" s="751"/>
      <c r="CS138" s="751"/>
      <c r="CT138" s="751"/>
      <c r="CU138" s="751"/>
      <c r="CV138" s="751"/>
      <c r="CW138" s="751"/>
      <c r="CX138" s="751"/>
      <c r="CY138" s="751"/>
      <c r="CZ138" s="751"/>
      <c r="DA138" s="751"/>
      <c r="DB138" s="751"/>
      <c r="DC138" s="751"/>
      <c r="DD138" s="751"/>
      <c r="DE138" s="751"/>
      <c r="DF138" s="751"/>
      <c r="DG138" s="751"/>
      <c r="DH138" s="751"/>
      <c r="DI138" s="751"/>
      <c r="DJ138" s="751"/>
      <c r="DK138" s="751"/>
      <c r="DL138" s="751"/>
      <c r="DM138" s="751"/>
      <c r="DN138" s="751"/>
      <c r="DO138" s="751"/>
      <c r="DP138" s="751"/>
      <c r="DQ138" s="751"/>
      <c r="DR138" s="751"/>
      <c r="DS138" s="751"/>
      <c r="DT138" s="751"/>
      <c r="DU138" s="751"/>
      <c r="DV138" s="751"/>
      <c r="DW138" s="751"/>
      <c r="DX138" s="751"/>
      <c r="DY138" s="751"/>
      <c r="DZ138" s="751"/>
      <c r="EA138" s="751"/>
      <c r="EB138" s="751"/>
      <c r="EC138" s="751"/>
      <c r="ED138" s="751"/>
      <c r="EE138" s="751"/>
      <c r="EF138" s="751"/>
      <c r="EG138" s="751"/>
      <c r="EH138" s="751"/>
      <c r="EI138" s="751"/>
      <c r="EJ138" s="751"/>
      <c r="EK138" s="751"/>
      <c r="EL138" s="751"/>
      <c r="EM138" s="751"/>
      <c r="EN138" s="751"/>
      <c r="EO138" s="751"/>
      <c r="EP138" s="751"/>
      <c r="EQ138" s="751"/>
      <c r="ER138" s="751"/>
      <c r="ES138" s="751"/>
      <c r="ET138" s="751"/>
      <c r="EU138" s="751"/>
      <c r="EV138" s="751"/>
      <c r="EW138" s="751"/>
      <c r="EX138" s="751"/>
      <c r="EY138" s="751"/>
      <c r="EZ138" s="751"/>
      <c r="FA138" s="751"/>
      <c r="FB138" s="751"/>
      <c r="FC138" s="751"/>
      <c r="FD138" s="751"/>
      <c r="FE138" s="751"/>
      <c r="FF138" s="751"/>
      <c r="FG138" s="751"/>
      <c r="FH138" s="751"/>
      <c r="FI138" s="751"/>
      <c r="FJ138" s="751"/>
      <c r="FK138" s="751"/>
      <c r="FL138" s="751"/>
      <c r="FM138" s="751"/>
      <c r="FN138" s="751"/>
      <c r="FO138" s="751"/>
      <c r="FP138" s="751"/>
      <c r="FQ138" s="751"/>
      <c r="FR138" s="751"/>
      <c r="FS138" s="751"/>
      <c r="FT138" s="751"/>
      <c r="FU138" s="751"/>
      <c r="FV138" s="751"/>
      <c r="FW138" s="751"/>
      <c r="FX138" s="751"/>
      <c r="FY138" s="751"/>
      <c r="FZ138" s="751"/>
      <c r="GA138" s="751"/>
      <c r="GB138" s="751"/>
      <c r="GC138" s="751"/>
      <c r="GD138" s="751"/>
      <c r="GE138" s="751"/>
      <c r="GF138" s="751"/>
      <c r="GG138" s="751"/>
      <c r="GH138" s="751"/>
      <c r="GI138" s="751"/>
      <c r="GJ138" s="751"/>
      <c r="GK138" s="751"/>
      <c r="GL138" s="751"/>
      <c r="GM138" s="751"/>
      <c r="GN138" s="751"/>
      <c r="GO138" s="751"/>
      <c r="GP138" s="751"/>
      <c r="GQ138" s="751"/>
      <c r="GR138" s="751"/>
      <c r="GS138" s="751"/>
      <c r="GT138" s="751"/>
      <c r="GU138" s="751"/>
      <c r="GV138" s="751"/>
      <c r="GW138" s="751"/>
      <c r="GX138" s="751"/>
      <c r="GY138" s="751"/>
      <c r="GZ138" s="751"/>
      <c r="HA138" s="751"/>
      <c r="HB138" s="751"/>
      <c r="HC138" s="751"/>
      <c r="HD138" s="751"/>
      <c r="HE138" s="751"/>
      <c r="HF138" s="751"/>
      <c r="HG138" s="751"/>
      <c r="HH138" s="751"/>
      <c r="HI138" s="751"/>
      <c r="HJ138" s="751"/>
      <c r="HK138" s="751"/>
      <c r="HL138" s="751"/>
      <c r="HM138" s="751"/>
      <c r="HN138" s="751"/>
      <c r="HO138" s="751"/>
      <c r="HP138" s="751"/>
      <c r="HQ138" s="751"/>
      <c r="HR138" s="751"/>
      <c r="HS138" s="751"/>
      <c r="HT138" s="751"/>
      <c r="HU138" s="751"/>
      <c r="HV138" s="751"/>
      <c r="HW138" s="751"/>
      <c r="HX138" s="751"/>
      <c r="HY138" s="751"/>
      <c r="HZ138" s="751"/>
      <c r="IA138" s="751"/>
      <c r="IB138" s="751"/>
      <c r="IC138" s="751"/>
      <c r="ID138" s="751"/>
      <c r="IE138" s="751"/>
      <c r="IF138" s="751"/>
      <c r="IG138" s="751"/>
      <c r="IH138" s="751"/>
      <c r="II138" s="751"/>
      <c r="IJ138" s="751"/>
      <c r="IK138" s="751"/>
      <c r="IL138" s="751"/>
      <c r="IM138" s="751"/>
      <c r="IN138" s="751"/>
      <c r="IO138" s="751"/>
      <c r="IP138" s="751"/>
      <c r="IQ138" s="751"/>
      <c r="IR138" s="751"/>
    </row>
    <row r="139" s="137" customFormat="1" ht="15.75" hidden="1" spans="1:252">
      <c r="A139" s="353" t="s">
        <v>4274</v>
      </c>
      <c r="B139" s="307" t="s">
        <v>256</v>
      </c>
      <c r="C139" s="671">
        <f>SUMIF('2023.12'!$A$6:$A$567,A139,'2023.12'!$C$6:$C$567)</f>
        <v>3</v>
      </c>
      <c r="D139" s="671">
        <v>5</v>
      </c>
      <c r="E139" s="671">
        <f>SUMIF('2024.12'!$A$6:$A$876,A139,'2024.12'!$D$6:$D$876)</f>
        <v>7</v>
      </c>
      <c r="F139" s="671">
        <f t="shared" si="30"/>
        <v>4</v>
      </c>
      <c r="G139" s="365" t="str">
        <f t="shared" si="25"/>
        <v>133.3%</v>
      </c>
      <c r="H139" s="365" t="str">
        <f t="shared" si="26"/>
        <v>140.0%</v>
      </c>
      <c r="I139" s="554" t="s">
        <v>4097</v>
      </c>
      <c r="J139" s="748" t="str">
        <f t="shared" si="31"/>
        <v>10112</v>
      </c>
      <c r="K139" s="93" t="str">
        <f t="shared" si="28"/>
        <v>项</v>
      </c>
      <c r="L139" s="93">
        <v>1</v>
      </c>
      <c r="M139" s="751"/>
      <c r="N139" s="751"/>
      <c r="O139" s="751"/>
      <c r="P139" s="751"/>
      <c r="Q139" s="751"/>
      <c r="R139" s="751"/>
      <c r="S139" s="751"/>
      <c r="T139" s="751"/>
      <c r="U139" s="751"/>
      <c r="V139" s="751"/>
      <c r="W139" s="751"/>
      <c r="X139" s="751"/>
      <c r="Y139" s="751"/>
      <c r="Z139" s="751"/>
      <c r="AA139" s="751"/>
      <c r="AB139" s="751"/>
      <c r="AC139" s="751"/>
      <c r="AD139" s="751"/>
      <c r="AE139" s="751"/>
      <c r="AF139" s="751"/>
      <c r="AG139" s="751"/>
      <c r="AH139" s="751"/>
      <c r="AI139" s="751"/>
      <c r="AJ139" s="751"/>
      <c r="AK139" s="751"/>
      <c r="AL139" s="751"/>
      <c r="AM139" s="751"/>
      <c r="AN139" s="751"/>
      <c r="AO139" s="751"/>
      <c r="AP139" s="751"/>
      <c r="AQ139" s="751"/>
      <c r="AR139" s="751"/>
      <c r="AS139" s="751"/>
      <c r="AT139" s="751"/>
      <c r="AU139" s="751"/>
      <c r="AV139" s="751"/>
      <c r="AW139" s="751"/>
      <c r="AX139" s="751"/>
      <c r="AY139" s="751"/>
      <c r="AZ139" s="751"/>
      <c r="BA139" s="751"/>
      <c r="BB139" s="751"/>
      <c r="BC139" s="751"/>
      <c r="BD139" s="751"/>
      <c r="BE139" s="751"/>
      <c r="BF139" s="751"/>
      <c r="BG139" s="751"/>
      <c r="BH139" s="751"/>
      <c r="BI139" s="751"/>
      <c r="BJ139" s="751"/>
      <c r="BK139" s="751"/>
      <c r="BL139" s="751"/>
      <c r="BM139" s="751"/>
      <c r="BN139" s="751"/>
      <c r="BO139" s="751"/>
      <c r="BP139" s="751"/>
      <c r="BQ139" s="751"/>
      <c r="BR139" s="751"/>
      <c r="BS139" s="751"/>
      <c r="BT139" s="751"/>
      <c r="BU139" s="751"/>
      <c r="BV139" s="751"/>
      <c r="BW139" s="751"/>
      <c r="BX139" s="751"/>
      <c r="BY139" s="751"/>
      <c r="BZ139" s="751"/>
      <c r="CA139" s="751"/>
      <c r="CB139" s="751"/>
      <c r="CC139" s="751"/>
      <c r="CD139" s="751"/>
      <c r="CE139" s="751"/>
      <c r="CF139" s="751"/>
      <c r="CG139" s="751"/>
      <c r="CH139" s="751"/>
      <c r="CI139" s="751"/>
      <c r="CJ139" s="751"/>
      <c r="CK139" s="751"/>
      <c r="CL139" s="751"/>
      <c r="CM139" s="751"/>
      <c r="CN139" s="751"/>
      <c r="CO139" s="751"/>
      <c r="CP139" s="751"/>
      <c r="CQ139" s="751"/>
      <c r="CR139" s="751"/>
      <c r="CS139" s="751"/>
      <c r="CT139" s="751"/>
      <c r="CU139" s="751"/>
      <c r="CV139" s="751"/>
      <c r="CW139" s="751"/>
      <c r="CX139" s="751"/>
      <c r="CY139" s="751"/>
      <c r="CZ139" s="751"/>
      <c r="DA139" s="751"/>
      <c r="DB139" s="751"/>
      <c r="DC139" s="751"/>
      <c r="DD139" s="751"/>
      <c r="DE139" s="751"/>
      <c r="DF139" s="751"/>
      <c r="DG139" s="751"/>
      <c r="DH139" s="751"/>
      <c r="DI139" s="751"/>
      <c r="DJ139" s="751"/>
      <c r="DK139" s="751"/>
      <c r="DL139" s="751"/>
      <c r="DM139" s="751"/>
      <c r="DN139" s="751"/>
      <c r="DO139" s="751"/>
      <c r="DP139" s="751"/>
      <c r="DQ139" s="751"/>
      <c r="DR139" s="751"/>
      <c r="DS139" s="751"/>
      <c r="DT139" s="751"/>
      <c r="DU139" s="751"/>
      <c r="DV139" s="751"/>
      <c r="DW139" s="751"/>
      <c r="DX139" s="751"/>
      <c r="DY139" s="751"/>
      <c r="DZ139" s="751"/>
      <c r="EA139" s="751"/>
      <c r="EB139" s="751"/>
      <c r="EC139" s="751"/>
      <c r="ED139" s="751"/>
      <c r="EE139" s="751"/>
      <c r="EF139" s="751"/>
      <c r="EG139" s="751"/>
      <c r="EH139" s="751"/>
      <c r="EI139" s="751"/>
      <c r="EJ139" s="751"/>
      <c r="EK139" s="751"/>
      <c r="EL139" s="751"/>
      <c r="EM139" s="751"/>
      <c r="EN139" s="751"/>
      <c r="EO139" s="751"/>
      <c r="EP139" s="751"/>
      <c r="EQ139" s="751"/>
      <c r="ER139" s="751"/>
      <c r="ES139" s="751"/>
      <c r="ET139" s="751"/>
      <c r="EU139" s="751"/>
      <c r="EV139" s="751"/>
      <c r="EW139" s="751"/>
      <c r="EX139" s="751"/>
      <c r="EY139" s="751"/>
      <c r="EZ139" s="751"/>
      <c r="FA139" s="751"/>
      <c r="FB139" s="751"/>
      <c r="FC139" s="751"/>
      <c r="FD139" s="751"/>
      <c r="FE139" s="751"/>
      <c r="FF139" s="751"/>
      <c r="FG139" s="751"/>
      <c r="FH139" s="751"/>
      <c r="FI139" s="751"/>
      <c r="FJ139" s="751"/>
      <c r="FK139" s="751"/>
      <c r="FL139" s="751"/>
      <c r="FM139" s="751"/>
      <c r="FN139" s="751"/>
      <c r="FO139" s="751"/>
      <c r="FP139" s="751"/>
      <c r="FQ139" s="751"/>
      <c r="FR139" s="751"/>
      <c r="FS139" s="751"/>
      <c r="FT139" s="751"/>
      <c r="FU139" s="751"/>
      <c r="FV139" s="751"/>
      <c r="FW139" s="751"/>
      <c r="FX139" s="751"/>
      <c r="FY139" s="751"/>
      <c r="FZ139" s="751"/>
      <c r="GA139" s="751"/>
      <c r="GB139" s="751"/>
      <c r="GC139" s="751"/>
      <c r="GD139" s="751"/>
      <c r="GE139" s="751"/>
      <c r="GF139" s="751"/>
      <c r="GG139" s="751"/>
      <c r="GH139" s="751"/>
      <c r="GI139" s="751"/>
      <c r="GJ139" s="751"/>
      <c r="GK139" s="751"/>
      <c r="GL139" s="751"/>
      <c r="GM139" s="751"/>
      <c r="GN139" s="751"/>
      <c r="GO139" s="751"/>
      <c r="GP139" s="751"/>
      <c r="GQ139" s="751"/>
      <c r="GR139" s="751"/>
      <c r="GS139" s="751"/>
      <c r="GT139" s="751"/>
      <c r="GU139" s="751"/>
      <c r="GV139" s="751"/>
      <c r="GW139" s="751"/>
      <c r="GX139" s="751"/>
      <c r="GY139" s="751"/>
      <c r="GZ139" s="751"/>
      <c r="HA139" s="751"/>
      <c r="HB139" s="751"/>
      <c r="HC139" s="751"/>
      <c r="HD139" s="751"/>
      <c r="HE139" s="751"/>
      <c r="HF139" s="751"/>
      <c r="HG139" s="751"/>
      <c r="HH139" s="751"/>
      <c r="HI139" s="751"/>
      <c r="HJ139" s="751"/>
      <c r="HK139" s="751"/>
      <c r="HL139" s="751"/>
      <c r="HM139" s="751"/>
      <c r="HN139" s="751"/>
      <c r="HO139" s="751"/>
      <c r="HP139" s="751"/>
      <c r="HQ139" s="751"/>
      <c r="HR139" s="751"/>
      <c r="HS139" s="751"/>
      <c r="HT139" s="751"/>
      <c r="HU139" s="751"/>
      <c r="HV139" s="751"/>
      <c r="HW139" s="751"/>
      <c r="HX139" s="751"/>
      <c r="HY139" s="751"/>
      <c r="HZ139" s="751"/>
      <c r="IA139" s="751"/>
      <c r="IB139" s="751"/>
      <c r="IC139" s="751"/>
      <c r="ID139" s="751"/>
      <c r="IE139" s="751"/>
      <c r="IF139" s="751"/>
      <c r="IG139" s="751"/>
      <c r="IH139" s="751"/>
      <c r="II139" s="751"/>
      <c r="IJ139" s="751"/>
      <c r="IK139" s="751"/>
      <c r="IL139" s="751"/>
      <c r="IM139" s="751"/>
      <c r="IN139" s="751"/>
      <c r="IO139" s="751"/>
      <c r="IP139" s="751"/>
      <c r="IQ139" s="751"/>
      <c r="IR139" s="751"/>
    </row>
    <row r="140" s="137" customFormat="1" ht="31.5" hidden="1" spans="1:252">
      <c r="A140" s="353" t="s">
        <v>4275</v>
      </c>
      <c r="B140" s="307" t="s">
        <v>257</v>
      </c>
      <c r="C140" s="671">
        <f>SUMIF('2023.12'!$A$6:$A$567,A140,'2023.12'!$C$6:$C$567)</f>
        <v>232</v>
      </c>
      <c r="D140" s="671">
        <v>280</v>
      </c>
      <c r="E140" s="671">
        <f>SUMIF('2024.12'!$A$6:$A$876,A140,'2024.12'!$D$6:$D$876)</f>
        <v>481</v>
      </c>
      <c r="F140" s="671">
        <f t="shared" si="30"/>
        <v>249</v>
      </c>
      <c r="G140" s="365" t="str">
        <f t="shared" si="25"/>
        <v>107.3%</v>
      </c>
      <c r="H140" s="365" t="str">
        <f t="shared" si="26"/>
        <v>171.8%</v>
      </c>
      <c r="I140" s="554" t="s">
        <v>4097</v>
      </c>
      <c r="J140" s="748" t="str">
        <f t="shared" si="31"/>
        <v>10112</v>
      </c>
      <c r="K140" s="93" t="str">
        <f t="shared" si="28"/>
        <v>项</v>
      </c>
      <c r="L140" s="93">
        <v>1</v>
      </c>
      <c r="M140" s="751"/>
      <c r="N140" s="751"/>
      <c r="O140" s="751"/>
      <c r="P140" s="751"/>
      <c r="Q140" s="751"/>
      <c r="R140" s="751"/>
      <c r="S140" s="751"/>
      <c r="T140" s="751"/>
      <c r="U140" s="751"/>
      <c r="V140" s="751"/>
      <c r="W140" s="751"/>
      <c r="X140" s="751"/>
      <c r="Y140" s="751"/>
      <c r="Z140" s="751"/>
      <c r="AA140" s="751"/>
      <c r="AB140" s="751"/>
      <c r="AC140" s="751"/>
      <c r="AD140" s="751"/>
      <c r="AE140" s="751"/>
      <c r="AF140" s="751"/>
      <c r="AG140" s="751"/>
      <c r="AH140" s="751"/>
      <c r="AI140" s="751"/>
      <c r="AJ140" s="751"/>
      <c r="AK140" s="751"/>
      <c r="AL140" s="751"/>
      <c r="AM140" s="751"/>
      <c r="AN140" s="751"/>
      <c r="AO140" s="751"/>
      <c r="AP140" s="751"/>
      <c r="AQ140" s="751"/>
      <c r="AR140" s="751"/>
      <c r="AS140" s="751"/>
      <c r="AT140" s="751"/>
      <c r="AU140" s="751"/>
      <c r="AV140" s="751"/>
      <c r="AW140" s="751"/>
      <c r="AX140" s="751"/>
      <c r="AY140" s="751"/>
      <c r="AZ140" s="751"/>
      <c r="BA140" s="751"/>
      <c r="BB140" s="751"/>
      <c r="BC140" s="751"/>
      <c r="BD140" s="751"/>
      <c r="BE140" s="751"/>
      <c r="BF140" s="751"/>
      <c r="BG140" s="751"/>
      <c r="BH140" s="751"/>
      <c r="BI140" s="751"/>
      <c r="BJ140" s="751"/>
      <c r="BK140" s="751"/>
      <c r="BL140" s="751"/>
      <c r="BM140" s="751"/>
      <c r="BN140" s="751"/>
      <c r="BO140" s="751"/>
      <c r="BP140" s="751"/>
      <c r="BQ140" s="751"/>
      <c r="BR140" s="751"/>
      <c r="BS140" s="751"/>
      <c r="BT140" s="751"/>
      <c r="BU140" s="751"/>
      <c r="BV140" s="751"/>
      <c r="BW140" s="751"/>
      <c r="BX140" s="751"/>
      <c r="BY140" s="751"/>
      <c r="BZ140" s="751"/>
      <c r="CA140" s="751"/>
      <c r="CB140" s="751"/>
      <c r="CC140" s="751"/>
      <c r="CD140" s="751"/>
      <c r="CE140" s="751"/>
      <c r="CF140" s="751"/>
      <c r="CG140" s="751"/>
      <c r="CH140" s="751"/>
      <c r="CI140" s="751"/>
      <c r="CJ140" s="751"/>
      <c r="CK140" s="751"/>
      <c r="CL140" s="751"/>
      <c r="CM140" s="751"/>
      <c r="CN140" s="751"/>
      <c r="CO140" s="751"/>
      <c r="CP140" s="751"/>
      <c r="CQ140" s="751"/>
      <c r="CR140" s="751"/>
      <c r="CS140" s="751"/>
      <c r="CT140" s="751"/>
      <c r="CU140" s="751"/>
      <c r="CV140" s="751"/>
      <c r="CW140" s="751"/>
      <c r="CX140" s="751"/>
      <c r="CY140" s="751"/>
      <c r="CZ140" s="751"/>
      <c r="DA140" s="751"/>
      <c r="DB140" s="751"/>
      <c r="DC140" s="751"/>
      <c r="DD140" s="751"/>
      <c r="DE140" s="751"/>
      <c r="DF140" s="751"/>
      <c r="DG140" s="751"/>
      <c r="DH140" s="751"/>
      <c r="DI140" s="751"/>
      <c r="DJ140" s="751"/>
      <c r="DK140" s="751"/>
      <c r="DL140" s="751"/>
      <c r="DM140" s="751"/>
      <c r="DN140" s="751"/>
      <c r="DO140" s="751"/>
      <c r="DP140" s="751"/>
      <c r="DQ140" s="751"/>
      <c r="DR140" s="751"/>
      <c r="DS140" s="751"/>
      <c r="DT140" s="751"/>
      <c r="DU140" s="751"/>
      <c r="DV140" s="751"/>
      <c r="DW140" s="751"/>
      <c r="DX140" s="751"/>
      <c r="DY140" s="751"/>
      <c r="DZ140" s="751"/>
      <c r="EA140" s="751"/>
      <c r="EB140" s="751"/>
      <c r="EC140" s="751"/>
      <c r="ED140" s="751"/>
      <c r="EE140" s="751"/>
      <c r="EF140" s="751"/>
      <c r="EG140" s="751"/>
      <c r="EH140" s="751"/>
      <c r="EI140" s="751"/>
      <c r="EJ140" s="751"/>
      <c r="EK140" s="751"/>
      <c r="EL140" s="751"/>
      <c r="EM140" s="751"/>
      <c r="EN140" s="751"/>
      <c r="EO140" s="751"/>
      <c r="EP140" s="751"/>
      <c r="EQ140" s="751"/>
      <c r="ER140" s="751"/>
      <c r="ES140" s="751"/>
      <c r="ET140" s="751"/>
      <c r="EU140" s="751"/>
      <c r="EV140" s="751"/>
      <c r="EW140" s="751"/>
      <c r="EX140" s="751"/>
      <c r="EY140" s="751"/>
      <c r="EZ140" s="751"/>
      <c r="FA140" s="751"/>
      <c r="FB140" s="751"/>
      <c r="FC140" s="751"/>
      <c r="FD140" s="751"/>
      <c r="FE140" s="751"/>
      <c r="FF140" s="751"/>
      <c r="FG140" s="751"/>
      <c r="FH140" s="751"/>
      <c r="FI140" s="751"/>
      <c r="FJ140" s="751"/>
      <c r="FK140" s="751"/>
      <c r="FL140" s="751"/>
      <c r="FM140" s="751"/>
      <c r="FN140" s="751"/>
      <c r="FO140" s="751"/>
      <c r="FP140" s="751"/>
      <c r="FQ140" s="751"/>
      <c r="FR140" s="751"/>
      <c r="FS140" s="751"/>
      <c r="FT140" s="751"/>
      <c r="FU140" s="751"/>
      <c r="FV140" s="751"/>
      <c r="FW140" s="751"/>
      <c r="FX140" s="751"/>
      <c r="FY140" s="751"/>
      <c r="FZ140" s="751"/>
      <c r="GA140" s="751"/>
      <c r="GB140" s="751"/>
      <c r="GC140" s="751"/>
      <c r="GD140" s="751"/>
      <c r="GE140" s="751"/>
      <c r="GF140" s="751"/>
      <c r="GG140" s="751"/>
      <c r="GH140" s="751"/>
      <c r="GI140" s="751"/>
      <c r="GJ140" s="751"/>
      <c r="GK140" s="751"/>
      <c r="GL140" s="751"/>
      <c r="GM140" s="751"/>
      <c r="GN140" s="751"/>
      <c r="GO140" s="751"/>
      <c r="GP140" s="751"/>
      <c r="GQ140" s="751"/>
      <c r="GR140" s="751"/>
      <c r="GS140" s="751"/>
      <c r="GT140" s="751"/>
      <c r="GU140" s="751"/>
      <c r="GV140" s="751"/>
      <c r="GW140" s="751"/>
      <c r="GX140" s="751"/>
      <c r="GY140" s="751"/>
      <c r="GZ140" s="751"/>
      <c r="HA140" s="751"/>
      <c r="HB140" s="751"/>
      <c r="HC140" s="751"/>
      <c r="HD140" s="751"/>
      <c r="HE140" s="751"/>
      <c r="HF140" s="751"/>
      <c r="HG140" s="751"/>
      <c r="HH140" s="751"/>
      <c r="HI140" s="751"/>
      <c r="HJ140" s="751"/>
      <c r="HK140" s="751"/>
      <c r="HL140" s="751"/>
      <c r="HM140" s="751"/>
      <c r="HN140" s="751"/>
      <c r="HO140" s="751"/>
      <c r="HP140" s="751"/>
      <c r="HQ140" s="751"/>
      <c r="HR140" s="751"/>
      <c r="HS140" s="751"/>
      <c r="HT140" s="751"/>
      <c r="HU140" s="751"/>
      <c r="HV140" s="751"/>
      <c r="HW140" s="751"/>
      <c r="HX140" s="751"/>
      <c r="HY140" s="751"/>
      <c r="HZ140" s="751"/>
      <c r="IA140" s="751"/>
      <c r="IB140" s="751"/>
      <c r="IC140" s="751"/>
      <c r="ID140" s="751"/>
      <c r="IE140" s="751"/>
      <c r="IF140" s="751"/>
      <c r="IG140" s="751"/>
      <c r="IH140" s="751"/>
      <c r="II140" s="751"/>
      <c r="IJ140" s="751"/>
      <c r="IK140" s="751"/>
      <c r="IL140" s="751"/>
      <c r="IM140" s="751"/>
      <c r="IN140" s="751"/>
      <c r="IO140" s="751"/>
      <c r="IP140" s="751"/>
      <c r="IQ140" s="751"/>
      <c r="IR140" s="751"/>
    </row>
    <row r="141" s="443" customFormat="1" ht="15.75" hidden="1" spans="1:252">
      <c r="A141" s="353" t="s">
        <v>4276</v>
      </c>
      <c r="B141" s="307" t="s">
        <v>258</v>
      </c>
      <c r="C141" s="671">
        <f>SUMIF('2023.12'!$A$6:$A$567,A141,'2023.12'!$C$6:$C$567)</f>
        <v>0</v>
      </c>
      <c r="D141" s="671">
        <v>0</v>
      </c>
      <c r="E141" s="671">
        <f>SUMIF('2024.12'!$A$6:$A$876,A141,'2024.12'!$D$6:$D$876)</f>
        <v>0</v>
      </c>
      <c r="F141" s="671">
        <f t="shared" si="30"/>
        <v>0</v>
      </c>
      <c r="G141" s="365" t="str">
        <f t="shared" si="25"/>
        <v/>
      </c>
      <c r="H141" s="365" t="str">
        <f t="shared" si="26"/>
        <v/>
      </c>
      <c r="I141" s="22" t="str">
        <f t="shared" si="29"/>
        <v>否</v>
      </c>
      <c r="J141" s="749" t="str">
        <f t="shared" si="31"/>
        <v>10112</v>
      </c>
      <c r="K141" s="93" t="str">
        <f t="shared" si="28"/>
        <v>项</v>
      </c>
      <c r="L141" s="93">
        <v>1</v>
      </c>
      <c r="M141" s="250"/>
      <c r="N141" s="250"/>
      <c r="O141" s="250"/>
      <c r="P141" s="250"/>
      <c r="Q141" s="250"/>
      <c r="R141" s="250"/>
      <c r="S141" s="250"/>
      <c r="T141" s="250"/>
      <c r="U141" s="250"/>
      <c r="V141" s="250"/>
      <c r="W141" s="250"/>
      <c r="X141" s="250"/>
      <c r="Y141" s="250"/>
      <c r="Z141" s="250"/>
      <c r="AA141" s="250"/>
      <c r="AB141" s="250"/>
      <c r="AC141" s="250"/>
      <c r="AD141" s="250"/>
      <c r="AE141" s="250"/>
      <c r="AF141" s="250"/>
      <c r="AG141" s="250"/>
      <c r="AH141" s="250"/>
      <c r="AI141" s="250"/>
      <c r="AJ141" s="250"/>
      <c r="AK141" s="250"/>
      <c r="AL141" s="250"/>
      <c r="AM141" s="250"/>
      <c r="AN141" s="250"/>
      <c r="AO141" s="250"/>
      <c r="AP141" s="250"/>
      <c r="AQ141" s="250"/>
      <c r="AR141" s="250"/>
      <c r="AS141" s="250"/>
      <c r="AT141" s="250"/>
      <c r="AU141" s="250"/>
      <c r="AV141" s="250"/>
      <c r="AW141" s="250"/>
      <c r="AX141" s="250"/>
      <c r="AY141" s="250"/>
      <c r="AZ141" s="250"/>
      <c r="BA141" s="250"/>
      <c r="BB141" s="250"/>
      <c r="BC141" s="250"/>
      <c r="BD141" s="250"/>
      <c r="BE141" s="250"/>
      <c r="BF141" s="250"/>
      <c r="BG141" s="250"/>
      <c r="BH141" s="250"/>
      <c r="BI141" s="250"/>
      <c r="BJ141" s="250"/>
      <c r="BK141" s="250"/>
      <c r="BL141" s="250"/>
      <c r="BM141" s="250"/>
      <c r="BN141" s="250"/>
      <c r="BO141" s="250"/>
      <c r="BP141" s="250"/>
      <c r="BQ141" s="250"/>
      <c r="BR141" s="250"/>
      <c r="BS141" s="250"/>
      <c r="BT141" s="250"/>
      <c r="BU141" s="250"/>
      <c r="BV141" s="250"/>
      <c r="BW141" s="250"/>
      <c r="BX141" s="250"/>
      <c r="BY141" s="250"/>
      <c r="BZ141" s="250"/>
      <c r="CA141" s="250"/>
      <c r="CB141" s="250"/>
      <c r="CC141" s="250"/>
      <c r="CD141" s="250"/>
      <c r="CE141" s="250"/>
      <c r="CF141" s="250"/>
      <c r="CG141" s="250"/>
      <c r="CH141" s="250"/>
      <c r="CI141" s="250"/>
      <c r="CJ141" s="250"/>
      <c r="CK141" s="250"/>
      <c r="CL141" s="250"/>
      <c r="CM141" s="250"/>
      <c r="CN141" s="250"/>
      <c r="CO141" s="250"/>
      <c r="CP141" s="250"/>
      <c r="CQ141" s="250"/>
      <c r="CR141" s="250"/>
      <c r="CS141" s="250"/>
      <c r="CT141" s="250"/>
      <c r="CU141" s="250"/>
      <c r="CV141" s="250"/>
      <c r="CW141" s="250"/>
      <c r="CX141" s="250"/>
      <c r="CY141" s="250"/>
      <c r="CZ141" s="250"/>
      <c r="DA141" s="250"/>
      <c r="DB141" s="250"/>
      <c r="DC141" s="250"/>
      <c r="DD141" s="250"/>
      <c r="DE141" s="250"/>
      <c r="DF141" s="250"/>
      <c r="DG141" s="250"/>
      <c r="DH141" s="250"/>
      <c r="DI141" s="250"/>
      <c r="DJ141" s="250"/>
      <c r="DK141" s="250"/>
      <c r="DL141" s="250"/>
      <c r="DM141" s="250"/>
      <c r="DN141" s="250"/>
      <c r="DO141" s="250"/>
      <c r="DP141" s="250"/>
      <c r="DQ141" s="250"/>
      <c r="DR141" s="250"/>
      <c r="DS141" s="250"/>
      <c r="DT141" s="250"/>
      <c r="DU141" s="250"/>
      <c r="DV141" s="250"/>
      <c r="DW141" s="250"/>
      <c r="DX141" s="250"/>
      <c r="DY141" s="250"/>
      <c r="DZ141" s="250"/>
      <c r="EA141" s="250"/>
      <c r="EB141" s="250"/>
      <c r="EC141" s="250"/>
      <c r="ED141" s="250"/>
      <c r="EE141" s="250"/>
      <c r="EF141" s="250"/>
      <c r="EG141" s="250"/>
      <c r="EH141" s="250"/>
      <c r="EI141" s="250"/>
      <c r="EJ141" s="250"/>
      <c r="EK141" s="250"/>
      <c r="EL141" s="250"/>
      <c r="EM141" s="250"/>
      <c r="EN141" s="250"/>
      <c r="EO141" s="250"/>
      <c r="EP141" s="250"/>
      <c r="EQ141" s="250"/>
      <c r="ER141" s="250"/>
      <c r="ES141" s="250"/>
      <c r="ET141" s="250"/>
      <c r="EU141" s="250"/>
      <c r="EV141" s="250"/>
      <c r="EW141" s="250"/>
      <c r="EX141" s="250"/>
      <c r="EY141" s="250"/>
      <c r="EZ141" s="250"/>
      <c r="FA141" s="250"/>
      <c r="FB141" s="250"/>
      <c r="FC141" s="250"/>
      <c r="FD141" s="250"/>
      <c r="FE141" s="250"/>
      <c r="FF141" s="250"/>
      <c r="FG141" s="250"/>
      <c r="FH141" s="250"/>
      <c r="FI141" s="250"/>
      <c r="FJ141" s="250"/>
      <c r="FK141" s="250"/>
      <c r="FL141" s="250"/>
      <c r="FM141" s="250"/>
      <c r="FN141" s="250"/>
      <c r="FO141" s="250"/>
      <c r="FP141" s="250"/>
      <c r="FQ141" s="250"/>
      <c r="FR141" s="250"/>
      <c r="FS141" s="250"/>
      <c r="FT141" s="250"/>
      <c r="FU141" s="250"/>
      <c r="FV141" s="250"/>
      <c r="FW141" s="250"/>
      <c r="FX141" s="250"/>
      <c r="FY141" s="250"/>
      <c r="FZ141" s="250"/>
      <c r="GA141" s="250"/>
      <c r="GB141" s="250"/>
      <c r="GC141" s="250"/>
      <c r="GD141" s="250"/>
      <c r="GE141" s="250"/>
      <c r="GF141" s="250"/>
      <c r="GG141" s="250"/>
      <c r="GH141" s="250"/>
      <c r="GI141" s="250"/>
      <c r="GJ141" s="250"/>
      <c r="GK141" s="250"/>
      <c r="GL141" s="250"/>
      <c r="GM141" s="250"/>
      <c r="GN141" s="250"/>
      <c r="GO141" s="250"/>
      <c r="GP141" s="250"/>
      <c r="GQ141" s="250"/>
      <c r="GR141" s="250"/>
      <c r="GS141" s="250"/>
      <c r="GT141" s="250"/>
      <c r="GU141" s="250"/>
      <c r="GV141" s="250"/>
      <c r="GW141" s="250"/>
      <c r="GX141" s="250"/>
      <c r="GY141" s="250"/>
      <c r="GZ141" s="250"/>
      <c r="HA141" s="250"/>
      <c r="HB141" s="250"/>
      <c r="HC141" s="250"/>
      <c r="HD141" s="250"/>
      <c r="HE141" s="250"/>
      <c r="HF141" s="250"/>
      <c r="HG141" s="250"/>
      <c r="HH141" s="250"/>
      <c r="HI141" s="250"/>
      <c r="HJ141" s="250"/>
      <c r="HK141" s="250"/>
      <c r="HL141" s="250"/>
      <c r="HM141" s="250"/>
      <c r="HN141" s="250"/>
      <c r="HO141" s="250"/>
      <c r="HP141" s="250"/>
      <c r="HQ141" s="250"/>
      <c r="HR141" s="250"/>
      <c r="HS141" s="250"/>
      <c r="HT141" s="250"/>
      <c r="HU141" s="250"/>
      <c r="HV141" s="250"/>
      <c r="HW141" s="250"/>
      <c r="HX141" s="250"/>
      <c r="HY141" s="250"/>
      <c r="HZ141" s="250"/>
      <c r="IA141" s="250"/>
      <c r="IB141" s="250"/>
      <c r="IC141" s="250"/>
      <c r="ID141" s="250"/>
      <c r="IE141" s="250"/>
      <c r="IF141" s="250"/>
      <c r="IG141" s="250"/>
      <c r="IH141" s="250"/>
      <c r="II141" s="250"/>
      <c r="IJ141" s="250"/>
      <c r="IK141" s="250"/>
      <c r="IL141" s="250"/>
      <c r="IM141" s="250"/>
      <c r="IN141" s="250"/>
      <c r="IO141" s="250"/>
      <c r="IP141" s="250"/>
      <c r="IQ141" s="250"/>
      <c r="IR141" s="250"/>
    </row>
    <row r="142" s="137" customFormat="1" ht="15.75" hidden="1" spans="1:252">
      <c r="A142" s="353" t="s">
        <v>4277</v>
      </c>
      <c r="B142" s="307" t="s">
        <v>260</v>
      </c>
      <c r="C142" s="671">
        <f>SUMIF('2023.12'!$A$6:$A$567,A142,'2023.12'!$C$6:$C$567)</f>
        <v>17</v>
      </c>
      <c r="D142" s="671">
        <v>30</v>
      </c>
      <c r="E142" s="671">
        <f>SUMIF('2024.12'!$A$6:$A$876,A142,'2024.12'!$D$6:$D$876)</f>
        <v>31</v>
      </c>
      <c r="F142" s="671">
        <f t="shared" si="30"/>
        <v>14</v>
      </c>
      <c r="G142" s="365" t="str">
        <f t="shared" si="25"/>
        <v>82.4%</v>
      </c>
      <c r="H142" s="365" t="str">
        <f t="shared" si="26"/>
        <v>103.3%</v>
      </c>
      <c r="I142" s="554" t="s">
        <v>4097</v>
      </c>
      <c r="J142" s="748" t="str">
        <f t="shared" si="31"/>
        <v>10112</v>
      </c>
      <c r="K142" s="93" t="str">
        <f t="shared" si="28"/>
        <v>项</v>
      </c>
      <c r="L142" s="93">
        <v>1</v>
      </c>
      <c r="M142" s="751"/>
      <c r="N142" s="751"/>
      <c r="O142" s="751"/>
      <c r="P142" s="751"/>
      <c r="Q142" s="751"/>
      <c r="R142" s="751"/>
      <c r="S142" s="751"/>
      <c r="T142" s="751"/>
      <c r="U142" s="751"/>
      <c r="V142" s="751"/>
      <c r="W142" s="751"/>
      <c r="X142" s="751"/>
      <c r="Y142" s="751"/>
      <c r="Z142" s="751"/>
      <c r="AA142" s="751"/>
      <c r="AB142" s="751"/>
      <c r="AC142" s="751"/>
      <c r="AD142" s="751"/>
      <c r="AE142" s="751"/>
      <c r="AF142" s="751"/>
      <c r="AG142" s="751"/>
      <c r="AH142" s="751"/>
      <c r="AI142" s="751"/>
      <c r="AJ142" s="751"/>
      <c r="AK142" s="751"/>
      <c r="AL142" s="751"/>
      <c r="AM142" s="751"/>
      <c r="AN142" s="751"/>
      <c r="AO142" s="751"/>
      <c r="AP142" s="751"/>
      <c r="AQ142" s="751"/>
      <c r="AR142" s="751"/>
      <c r="AS142" s="751"/>
      <c r="AT142" s="751"/>
      <c r="AU142" s="751"/>
      <c r="AV142" s="751"/>
      <c r="AW142" s="751"/>
      <c r="AX142" s="751"/>
      <c r="AY142" s="751"/>
      <c r="AZ142" s="751"/>
      <c r="BA142" s="751"/>
      <c r="BB142" s="751"/>
      <c r="BC142" s="751"/>
      <c r="BD142" s="751"/>
      <c r="BE142" s="751"/>
      <c r="BF142" s="751"/>
      <c r="BG142" s="751"/>
      <c r="BH142" s="751"/>
      <c r="BI142" s="751"/>
      <c r="BJ142" s="751"/>
      <c r="BK142" s="751"/>
      <c r="BL142" s="751"/>
      <c r="BM142" s="751"/>
      <c r="BN142" s="751"/>
      <c r="BO142" s="751"/>
      <c r="BP142" s="751"/>
      <c r="BQ142" s="751"/>
      <c r="BR142" s="751"/>
      <c r="BS142" s="751"/>
      <c r="BT142" s="751"/>
      <c r="BU142" s="751"/>
      <c r="BV142" s="751"/>
      <c r="BW142" s="751"/>
      <c r="BX142" s="751"/>
      <c r="BY142" s="751"/>
      <c r="BZ142" s="751"/>
      <c r="CA142" s="751"/>
      <c r="CB142" s="751"/>
      <c r="CC142" s="751"/>
      <c r="CD142" s="751"/>
      <c r="CE142" s="751"/>
      <c r="CF142" s="751"/>
      <c r="CG142" s="751"/>
      <c r="CH142" s="751"/>
      <c r="CI142" s="751"/>
      <c r="CJ142" s="751"/>
      <c r="CK142" s="751"/>
      <c r="CL142" s="751"/>
      <c r="CM142" s="751"/>
      <c r="CN142" s="751"/>
      <c r="CO142" s="751"/>
      <c r="CP142" s="751"/>
      <c r="CQ142" s="751"/>
      <c r="CR142" s="751"/>
      <c r="CS142" s="751"/>
      <c r="CT142" s="751"/>
      <c r="CU142" s="751"/>
      <c r="CV142" s="751"/>
      <c r="CW142" s="751"/>
      <c r="CX142" s="751"/>
      <c r="CY142" s="751"/>
      <c r="CZ142" s="751"/>
      <c r="DA142" s="751"/>
      <c r="DB142" s="751"/>
      <c r="DC142" s="751"/>
      <c r="DD142" s="751"/>
      <c r="DE142" s="751"/>
      <c r="DF142" s="751"/>
      <c r="DG142" s="751"/>
      <c r="DH142" s="751"/>
      <c r="DI142" s="751"/>
      <c r="DJ142" s="751"/>
      <c r="DK142" s="751"/>
      <c r="DL142" s="751"/>
      <c r="DM142" s="751"/>
      <c r="DN142" s="751"/>
      <c r="DO142" s="751"/>
      <c r="DP142" s="751"/>
      <c r="DQ142" s="751"/>
      <c r="DR142" s="751"/>
      <c r="DS142" s="751"/>
      <c r="DT142" s="751"/>
      <c r="DU142" s="751"/>
      <c r="DV142" s="751"/>
      <c r="DW142" s="751"/>
      <c r="DX142" s="751"/>
      <c r="DY142" s="751"/>
      <c r="DZ142" s="751"/>
      <c r="EA142" s="751"/>
      <c r="EB142" s="751"/>
      <c r="EC142" s="751"/>
      <c r="ED142" s="751"/>
      <c r="EE142" s="751"/>
      <c r="EF142" s="751"/>
      <c r="EG142" s="751"/>
      <c r="EH142" s="751"/>
      <c r="EI142" s="751"/>
      <c r="EJ142" s="751"/>
      <c r="EK142" s="751"/>
      <c r="EL142" s="751"/>
      <c r="EM142" s="751"/>
      <c r="EN142" s="751"/>
      <c r="EO142" s="751"/>
      <c r="EP142" s="751"/>
      <c r="EQ142" s="751"/>
      <c r="ER142" s="751"/>
      <c r="ES142" s="751"/>
      <c r="ET142" s="751"/>
      <c r="EU142" s="751"/>
      <c r="EV142" s="751"/>
      <c r="EW142" s="751"/>
      <c r="EX142" s="751"/>
      <c r="EY142" s="751"/>
      <c r="EZ142" s="751"/>
      <c r="FA142" s="751"/>
      <c r="FB142" s="751"/>
      <c r="FC142" s="751"/>
      <c r="FD142" s="751"/>
      <c r="FE142" s="751"/>
      <c r="FF142" s="751"/>
      <c r="FG142" s="751"/>
      <c r="FH142" s="751"/>
      <c r="FI142" s="751"/>
      <c r="FJ142" s="751"/>
      <c r="FK142" s="751"/>
      <c r="FL142" s="751"/>
      <c r="FM142" s="751"/>
      <c r="FN142" s="751"/>
      <c r="FO142" s="751"/>
      <c r="FP142" s="751"/>
      <c r="FQ142" s="751"/>
      <c r="FR142" s="751"/>
      <c r="FS142" s="751"/>
      <c r="FT142" s="751"/>
      <c r="FU142" s="751"/>
      <c r="FV142" s="751"/>
      <c r="FW142" s="751"/>
      <c r="FX142" s="751"/>
      <c r="FY142" s="751"/>
      <c r="FZ142" s="751"/>
      <c r="GA142" s="751"/>
      <c r="GB142" s="751"/>
      <c r="GC142" s="751"/>
      <c r="GD142" s="751"/>
      <c r="GE142" s="751"/>
      <c r="GF142" s="751"/>
      <c r="GG142" s="751"/>
      <c r="GH142" s="751"/>
      <c r="GI142" s="751"/>
      <c r="GJ142" s="751"/>
      <c r="GK142" s="751"/>
      <c r="GL142" s="751"/>
      <c r="GM142" s="751"/>
      <c r="GN142" s="751"/>
      <c r="GO142" s="751"/>
      <c r="GP142" s="751"/>
      <c r="GQ142" s="751"/>
      <c r="GR142" s="751"/>
      <c r="GS142" s="751"/>
      <c r="GT142" s="751"/>
      <c r="GU142" s="751"/>
      <c r="GV142" s="751"/>
      <c r="GW142" s="751"/>
      <c r="GX142" s="751"/>
      <c r="GY142" s="751"/>
      <c r="GZ142" s="751"/>
      <c r="HA142" s="751"/>
      <c r="HB142" s="751"/>
      <c r="HC142" s="751"/>
      <c r="HD142" s="751"/>
      <c r="HE142" s="751"/>
      <c r="HF142" s="751"/>
      <c r="HG142" s="751"/>
      <c r="HH142" s="751"/>
      <c r="HI142" s="751"/>
      <c r="HJ142" s="751"/>
      <c r="HK142" s="751"/>
      <c r="HL142" s="751"/>
      <c r="HM142" s="751"/>
      <c r="HN142" s="751"/>
      <c r="HO142" s="751"/>
      <c r="HP142" s="751"/>
      <c r="HQ142" s="751"/>
      <c r="HR142" s="751"/>
      <c r="HS142" s="751"/>
      <c r="HT142" s="751"/>
      <c r="HU142" s="751"/>
      <c r="HV142" s="751"/>
      <c r="HW142" s="751"/>
      <c r="HX142" s="751"/>
      <c r="HY142" s="751"/>
      <c r="HZ142" s="751"/>
      <c r="IA142" s="751"/>
      <c r="IB142" s="751"/>
      <c r="IC142" s="751"/>
      <c r="ID142" s="751"/>
      <c r="IE142" s="751"/>
      <c r="IF142" s="751"/>
      <c r="IG142" s="751"/>
      <c r="IH142" s="751"/>
      <c r="II142" s="751"/>
      <c r="IJ142" s="751"/>
      <c r="IK142" s="751"/>
      <c r="IL142" s="751"/>
      <c r="IM142" s="751"/>
      <c r="IN142" s="751"/>
      <c r="IO142" s="751"/>
      <c r="IP142" s="751"/>
      <c r="IQ142" s="751"/>
      <c r="IR142" s="751"/>
    </row>
    <row r="143" s="137" customFormat="1" ht="31.5" hidden="1" spans="1:252">
      <c r="A143" s="353" t="s">
        <v>4278</v>
      </c>
      <c r="B143" s="307" t="s">
        <v>261</v>
      </c>
      <c r="C143" s="671">
        <f>SUMIF('2023.12'!$A$6:$A$567,A143,'2023.12'!$C$6:$C$567)</f>
        <v>3</v>
      </c>
      <c r="D143" s="671">
        <v>5</v>
      </c>
      <c r="E143" s="671">
        <f>SUMIF('2024.12'!$A$6:$A$876,A143,'2024.12'!$D$6:$D$876)</f>
        <v>5</v>
      </c>
      <c r="F143" s="671">
        <f t="shared" si="30"/>
        <v>2</v>
      </c>
      <c r="G143" s="365" t="str">
        <f t="shared" si="25"/>
        <v>66.7%</v>
      </c>
      <c r="H143" s="365" t="str">
        <f t="shared" si="26"/>
        <v>100.0%</v>
      </c>
      <c r="I143" s="554" t="s">
        <v>4097</v>
      </c>
      <c r="J143" s="748" t="str">
        <f t="shared" si="31"/>
        <v>10112</v>
      </c>
      <c r="K143" s="93" t="str">
        <f t="shared" si="28"/>
        <v>项</v>
      </c>
      <c r="L143" s="93">
        <v>1</v>
      </c>
      <c r="M143" s="751"/>
      <c r="N143" s="751"/>
      <c r="O143" s="751"/>
      <c r="P143" s="751"/>
      <c r="Q143" s="751"/>
      <c r="R143" s="751"/>
      <c r="S143" s="751"/>
      <c r="T143" s="751"/>
      <c r="U143" s="751"/>
      <c r="V143" s="751"/>
      <c r="W143" s="751"/>
      <c r="X143" s="751"/>
      <c r="Y143" s="751"/>
      <c r="Z143" s="751"/>
      <c r="AA143" s="751"/>
      <c r="AB143" s="751"/>
      <c r="AC143" s="751"/>
      <c r="AD143" s="751"/>
      <c r="AE143" s="751"/>
      <c r="AF143" s="751"/>
      <c r="AG143" s="751"/>
      <c r="AH143" s="751"/>
      <c r="AI143" s="751"/>
      <c r="AJ143" s="751"/>
      <c r="AK143" s="751"/>
      <c r="AL143" s="751"/>
      <c r="AM143" s="751"/>
      <c r="AN143" s="751"/>
      <c r="AO143" s="751"/>
      <c r="AP143" s="751"/>
      <c r="AQ143" s="751"/>
      <c r="AR143" s="751"/>
      <c r="AS143" s="751"/>
      <c r="AT143" s="751"/>
      <c r="AU143" s="751"/>
      <c r="AV143" s="751"/>
      <c r="AW143" s="751"/>
      <c r="AX143" s="751"/>
      <c r="AY143" s="751"/>
      <c r="AZ143" s="751"/>
      <c r="BA143" s="751"/>
      <c r="BB143" s="751"/>
      <c r="BC143" s="751"/>
      <c r="BD143" s="751"/>
      <c r="BE143" s="751"/>
      <c r="BF143" s="751"/>
      <c r="BG143" s="751"/>
      <c r="BH143" s="751"/>
      <c r="BI143" s="751"/>
      <c r="BJ143" s="751"/>
      <c r="BK143" s="751"/>
      <c r="BL143" s="751"/>
      <c r="BM143" s="751"/>
      <c r="BN143" s="751"/>
      <c r="BO143" s="751"/>
      <c r="BP143" s="751"/>
      <c r="BQ143" s="751"/>
      <c r="BR143" s="751"/>
      <c r="BS143" s="751"/>
      <c r="BT143" s="751"/>
      <c r="BU143" s="751"/>
      <c r="BV143" s="751"/>
      <c r="BW143" s="751"/>
      <c r="BX143" s="751"/>
      <c r="BY143" s="751"/>
      <c r="BZ143" s="751"/>
      <c r="CA143" s="751"/>
      <c r="CB143" s="751"/>
      <c r="CC143" s="751"/>
      <c r="CD143" s="751"/>
      <c r="CE143" s="751"/>
      <c r="CF143" s="751"/>
      <c r="CG143" s="751"/>
      <c r="CH143" s="751"/>
      <c r="CI143" s="751"/>
      <c r="CJ143" s="751"/>
      <c r="CK143" s="751"/>
      <c r="CL143" s="751"/>
      <c r="CM143" s="751"/>
      <c r="CN143" s="751"/>
      <c r="CO143" s="751"/>
      <c r="CP143" s="751"/>
      <c r="CQ143" s="751"/>
      <c r="CR143" s="751"/>
      <c r="CS143" s="751"/>
      <c r="CT143" s="751"/>
      <c r="CU143" s="751"/>
      <c r="CV143" s="751"/>
      <c r="CW143" s="751"/>
      <c r="CX143" s="751"/>
      <c r="CY143" s="751"/>
      <c r="CZ143" s="751"/>
      <c r="DA143" s="751"/>
      <c r="DB143" s="751"/>
      <c r="DC143" s="751"/>
      <c r="DD143" s="751"/>
      <c r="DE143" s="751"/>
      <c r="DF143" s="751"/>
      <c r="DG143" s="751"/>
      <c r="DH143" s="751"/>
      <c r="DI143" s="751"/>
      <c r="DJ143" s="751"/>
      <c r="DK143" s="751"/>
      <c r="DL143" s="751"/>
      <c r="DM143" s="751"/>
      <c r="DN143" s="751"/>
      <c r="DO143" s="751"/>
      <c r="DP143" s="751"/>
      <c r="DQ143" s="751"/>
      <c r="DR143" s="751"/>
      <c r="DS143" s="751"/>
      <c r="DT143" s="751"/>
      <c r="DU143" s="751"/>
      <c r="DV143" s="751"/>
      <c r="DW143" s="751"/>
      <c r="DX143" s="751"/>
      <c r="DY143" s="751"/>
      <c r="DZ143" s="751"/>
      <c r="EA143" s="751"/>
      <c r="EB143" s="751"/>
      <c r="EC143" s="751"/>
      <c r="ED143" s="751"/>
      <c r="EE143" s="751"/>
      <c r="EF143" s="751"/>
      <c r="EG143" s="751"/>
      <c r="EH143" s="751"/>
      <c r="EI143" s="751"/>
      <c r="EJ143" s="751"/>
      <c r="EK143" s="751"/>
      <c r="EL143" s="751"/>
      <c r="EM143" s="751"/>
      <c r="EN143" s="751"/>
      <c r="EO143" s="751"/>
      <c r="EP143" s="751"/>
      <c r="EQ143" s="751"/>
      <c r="ER143" s="751"/>
      <c r="ES143" s="751"/>
      <c r="ET143" s="751"/>
      <c r="EU143" s="751"/>
      <c r="EV143" s="751"/>
      <c r="EW143" s="751"/>
      <c r="EX143" s="751"/>
      <c r="EY143" s="751"/>
      <c r="EZ143" s="751"/>
      <c r="FA143" s="751"/>
      <c r="FB143" s="751"/>
      <c r="FC143" s="751"/>
      <c r="FD143" s="751"/>
      <c r="FE143" s="751"/>
      <c r="FF143" s="751"/>
      <c r="FG143" s="751"/>
      <c r="FH143" s="751"/>
      <c r="FI143" s="751"/>
      <c r="FJ143" s="751"/>
      <c r="FK143" s="751"/>
      <c r="FL143" s="751"/>
      <c r="FM143" s="751"/>
      <c r="FN143" s="751"/>
      <c r="FO143" s="751"/>
      <c r="FP143" s="751"/>
      <c r="FQ143" s="751"/>
      <c r="FR143" s="751"/>
      <c r="FS143" s="751"/>
      <c r="FT143" s="751"/>
      <c r="FU143" s="751"/>
      <c r="FV143" s="751"/>
      <c r="FW143" s="751"/>
      <c r="FX143" s="751"/>
      <c r="FY143" s="751"/>
      <c r="FZ143" s="751"/>
      <c r="GA143" s="751"/>
      <c r="GB143" s="751"/>
      <c r="GC143" s="751"/>
      <c r="GD143" s="751"/>
      <c r="GE143" s="751"/>
      <c r="GF143" s="751"/>
      <c r="GG143" s="751"/>
      <c r="GH143" s="751"/>
      <c r="GI143" s="751"/>
      <c r="GJ143" s="751"/>
      <c r="GK143" s="751"/>
      <c r="GL143" s="751"/>
      <c r="GM143" s="751"/>
      <c r="GN143" s="751"/>
      <c r="GO143" s="751"/>
      <c r="GP143" s="751"/>
      <c r="GQ143" s="751"/>
      <c r="GR143" s="751"/>
      <c r="GS143" s="751"/>
      <c r="GT143" s="751"/>
      <c r="GU143" s="751"/>
      <c r="GV143" s="751"/>
      <c r="GW143" s="751"/>
      <c r="GX143" s="751"/>
      <c r="GY143" s="751"/>
      <c r="GZ143" s="751"/>
      <c r="HA143" s="751"/>
      <c r="HB143" s="751"/>
      <c r="HC143" s="751"/>
      <c r="HD143" s="751"/>
      <c r="HE143" s="751"/>
      <c r="HF143" s="751"/>
      <c r="HG143" s="751"/>
      <c r="HH143" s="751"/>
      <c r="HI143" s="751"/>
      <c r="HJ143" s="751"/>
      <c r="HK143" s="751"/>
      <c r="HL143" s="751"/>
      <c r="HM143" s="751"/>
      <c r="HN143" s="751"/>
      <c r="HO143" s="751"/>
      <c r="HP143" s="751"/>
      <c r="HQ143" s="751"/>
      <c r="HR143" s="751"/>
      <c r="HS143" s="751"/>
      <c r="HT143" s="751"/>
      <c r="HU143" s="751"/>
      <c r="HV143" s="751"/>
      <c r="HW143" s="751"/>
      <c r="HX143" s="751"/>
      <c r="HY143" s="751"/>
      <c r="HZ143" s="751"/>
      <c r="IA143" s="751"/>
      <c r="IB143" s="751"/>
      <c r="IC143" s="751"/>
      <c r="ID143" s="751"/>
      <c r="IE143" s="751"/>
      <c r="IF143" s="751"/>
      <c r="IG143" s="751"/>
      <c r="IH143" s="751"/>
      <c r="II143" s="751"/>
      <c r="IJ143" s="751"/>
      <c r="IK143" s="751"/>
      <c r="IL143" s="751"/>
      <c r="IM143" s="751"/>
      <c r="IN143" s="751"/>
      <c r="IO143" s="751"/>
      <c r="IP143" s="751"/>
      <c r="IQ143" s="751"/>
      <c r="IR143" s="751"/>
    </row>
    <row r="144" s="137" customFormat="1" ht="15.75" hidden="1" spans="1:252">
      <c r="A144" s="353" t="s">
        <v>4279</v>
      </c>
      <c r="B144" s="307" t="s">
        <v>263</v>
      </c>
      <c r="C144" s="671">
        <f>SUMIF('2023.12'!$A$6:$A$567,A144,'2023.12'!$C$6:$C$567)</f>
        <v>9</v>
      </c>
      <c r="D144" s="671">
        <v>10</v>
      </c>
      <c r="E144" s="671">
        <f>SUMIF('2024.12'!$A$6:$A$876,A144,'2024.12'!$D$6:$D$876)</f>
        <v>7</v>
      </c>
      <c r="F144" s="671">
        <f t="shared" si="30"/>
        <v>-2</v>
      </c>
      <c r="G144" s="365" t="str">
        <f t="shared" si="25"/>
        <v>-22.2%</v>
      </c>
      <c r="H144" s="365" t="str">
        <f t="shared" si="26"/>
        <v>70.0%</v>
      </c>
      <c r="I144" s="554" t="s">
        <v>4097</v>
      </c>
      <c r="J144" s="748" t="str">
        <f t="shared" si="31"/>
        <v>10112</v>
      </c>
      <c r="K144" s="93" t="str">
        <f t="shared" si="28"/>
        <v>项</v>
      </c>
      <c r="L144" s="93">
        <v>1</v>
      </c>
      <c r="M144" s="751"/>
      <c r="N144" s="751"/>
      <c r="O144" s="751"/>
      <c r="P144" s="751"/>
      <c r="Q144" s="751"/>
      <c r="R144" s="751"/>
      <c r="S144" s="751"/>
      <c r="T144" s="751"/>
      <c r="U144" s="751"/>
      <c r="V144" s="751"/>
      <c r="W144" s="751"/>
      <c r="X144" s="751"/>
      <c r="Y144" s="751"/>
      <c r="Z144" s="751"/>
      <c r="AA144" s="751"/>
      <c r="AB144" s="751"/>
      <c r="AC144" s="751"/>
      <c r="AD144" s="751"/>
      <c r="AE144" s="751"/>
      <c r="AF144" s="751"/>
      <c r="AG144" s="751"/>
      <c r="AH144" s="751"/>
      <c r="AI144" s="751"/>
      <c r="AJ144" s="751"/>
      <c r="AK144" s="751"/>
      <c r="AL144" s="751"/>
      <c r="AM144" s="751"/>
      <c r="AN144" s="751"/>
      <c r="AO144" s="751"/>
      <c r="AP144" s="751"/>
      <c r="AQ144" s="751"/>
      <c r="AR144" s="751"/>
      <c r="AS144" s="751"/>
      <c r="AT144" s="751"/>
      <c r="AU144" s="751"/>
      <c r="AV144" s="751"/>
      <c r="AW144" s="751"/>
      <c r="AX144" s="751"/>
      <c r="AY144" s="751"/>
      <c r="AZ144" s="751"/>
      <c r="BA144" s="751"/>
      <c r="BB144" s="751"/>
      <c r="BC144" s="751"/>
      <c r="BD144" s="751"/>
      <c r="BE144" s="751"/>
      <c r="BF144" s="751"/>
      <c r="BG144" s="751"/>
      <c r="BH144" s="751"/>
      <c r="BI144" s="751"/>
      <c r="BJ144" s="751"/>
      <c r="BK144" s="751"/>
      <c r="BL144" s="751"/>
      <c r="BM144" s="751"/>
      <c r="BN144" s="751"/>
      <c r="BO144" s="751"/>
      <c r="BP144" s="751"/>
      <c r="BQ144" s="751"/>
      <c r="BR144" s="751"/>
      <c r="BS144" s="751"/>
      <c r="BT144" s="751"/>
      <c r="BU144" s="751"/>
      <c r="BV144" s="751"/>
      <c r="BW144" s="751"/>
      <c r="BX144" s="751"/>
      <c r="BY144" s="751"/>
      <c r="BZ144" s="751"/>
      <c r="CA144" s="751"/>
      <c r="CB144" s="751"/>
      <c r="CC144" s="751"/>
      <c r="CD144" s="751"/>
      <c r="CE144" s="751"/>
      <c r="CF144" s="751"/>
      <c r="CG144" s="751"/>
      <c r="CH144" s="751"/>
      <c r="CI144" s="751"/>
      <c r="CJ144" s="751"/>
      <c r="CK144" s="751"/>
      <c r="CL144" s="751"/>
      <c r="CM144" s="751"/>
      <c r="CN144" s="751"/>
      <c r="CO144" s="751"/>
      <c r="CP144" s="751"/>
      <c r="CQ144" s="751"/>
      <c r="CR144" s="751"/>
      <c r="CS144" s="751"/>
      <c r="CT144" s="751"/>
      <c r="CU144" s="751"/>
      <c r="CV144" s="751"/>
      <c r="CW144" s="751"/>
      <c r="CX144" s="751"/>
      <c r="CY144" s="751"/>
      <c r="CZ144" s="751"/>
      <c r="DA144" s="751"/>
      <c r="DB144" s="751"/>
      <c r="DC144" s="751"/>
      <c r="DD144" s="751"/>
      <c r="DE144" s="751"/>
      <c r="DF144" s="751"/>
      <c r="DG144" s="751"/>
      <c r="DH144" s="751"/>
      <c r="DI144" s="751"/>
      <c r="DJ144" s="751"/>
      <c r="DK144" s="751"/>
      <c r="DL144" s="751"/>
      <c r="DM144" s="751"/>
      <c r="DN144" s="751"/>
      <c r="DO144" s="751"/>
      <c r="DP144" s="751"/>
      <c r="DQ144" s="751"/>
      <c r="DR144" s="751"/>
      <c r="DS144" s="751"/>
      <c r="DT144" s="751"/>
      <c r="DU144" s="751"/>
      <c r="DV144" s="751"/>
      <c r="DW144" s="751"/>
      <c r="DX144" s="751"/>
      <c r="DY144" s="751"/>
      <c r="DZ144" s="751"/>
      <c r="EA144" s="751"/>
      <c r="EB144" s="751"/>
      <c r="EC144" s="751"/>
      <c r="ED144" s="751"/>
      <c r="EE144" s="751"/>
      <c r="EF144" s="751"/>
      <c r="EG144" s="751"/>
      <c r="EH144" s="751"/>
      <c r="EI144" s="751"/>
      <c r="EJ144" s="751"/>
      <c r="EK144" s="751"/>
      <c r="EL144" s="751"/>
      <c r="EM144" s="751"/>
      <c r="EN144" s="751"/>
      <c r="EO144" s="751"/>
      <c r="EP144" s="751"/>
      <c r="EQ144" s="751"/>
      <c r="ER144" s="751"/>
      <c r="ES144" s="751"/>
      <c r="ET144" s="751"/>
      <c r="EU144" s="751"/>
      <c r="EV144" s="751"/>
      <c r="EW144" s="751"/>
      <c r="EX144" s="751"/>
      <c r="EY144" s="751"/>
      <c r="EZ144" s="751"/>
      <c r="FA144" s="751"/>
      <c r="FB144" s="751"/>
      <c r="FC144" s="751"/>
      <c r="FD144" s="751"/>
      <c r="FE144" s="751"/>
      <c r="FF144" s="751"/>
      <c r="FG144" s="751"/>
      <c r="FH144" s="751"/>
      <c r="FI144" s="751"/>
      <c r="FJ144" s="751"/>
      <c r="FK144" s="751"/>
      <c r="FL144" s="751"/>
      <c r="FM144" s="751"/>
      <c r="FN144" s="751"/>
      <c r="FO144" s="751"/>
      <c r="FP144" s="751"/>
      <c r="FQ144" s="751"/>
      <c r="FR144" s="751"/>
      <c r="FS144" s="751"/>
      <c r="FT144" s="751"/>
      <c r="FU144" s="751"/>
      <c r="FV144" s="751"/>
      <c r="FW144" s="751"/>
      <c r="FX144" s="751"/>
      <c r="FY144" s="751"/>
      <c r="FZ144" s="751"/>
      <c r="GA144" s="751"/>
      <c r="GB144" s="751"/>
      <c r="GC144" s="751"/>
      <c r="GD144" s="751"/>
      <c r="GE144" s="751"/>
      <c r="GF144" s="751"/>
      <c r="GG144" s="751"/>
      <c r="GH144" s="751"/>
      <c r="GI144" s="751"/>
      <c r="GJ144" s="751"/>
      <c r="GK144" s="751"/>
      <c r="GL144" s="751"/>
      <c r="GM144" s="751"/>
      <c r="GN144" s="751"/>
      <c r="GO144" s="751"/>
      <c r="GP144" s="751"/>
      <c r="GQ144" s="751"/>
      <c r="GR144" s="751"/>
      <c r="GS144" s="751"/>
      <c r="GT144" s="751"/>
      <c r="GU144" s="751"/>
      <c r="GV144" s="751"/>
      <c r="GW144" s="751"/>
      <c r="GX144" s="751"/>
      <c r="GY144" s="751"/>
      <c r="GZ144" s="751"/>
      <c r="HA144" s="751"/>
      <c r="HB144" s="751"/>
      <c r="HC144" s="751"/>
      <c r="HD144" s="751"/>
      <c r="HE144" s="751"/>
      <c r="HF144" s="751"/>
      <c r="HG144" s="751"/>
      <c r="HH144" s="751"/>
      <c r="HI144" s="751"/>
      <c r="HJ144" s="751"/>
      <c r="HK144" s="751"/>
      <c r="HL144" s="751"/>
      <c r="HM144" s="751"/>
      <c r="HN144" s="751"/>
      <c r="HO144" s="751"/>
      <c r="HP144" s="751"/>
      <c r="HQ144" s="751"/>
      <c r="HR144" s="751"/>
      <c r="HS144" s="751"/>
      <c r="HT144" s="751"/>
      <c r="HU144" s="751"/>
      <c r="HV144" s="751"/>
      <c r="HW144" s="751"/>
      <c r="HX144" s="751"/>
      <c r="HY144" s="751"/>
      <c r="HZ144" s="751"/>
      <c r="IA144" s="751"/>
      <c r="IB144" s="751"/>
      <c r="IC144" s="751"/>
      <c r="ID144" s="751"/>
      <c r="IE144" s="751"/>
      <c r="IF144" s="751"/>
      <c r="IG144" s="751"/>
      <c r="IH144" s="751"/>
      <c r="II144" s="751"/>
      <c r="IJ144" s="751"/>
      <c r="IK144" s="751"/>
      <c r="IL144" s="751"/>
      <c r="IM144" s="751"/>
      <c r="IN144" s="751"/>
      <c r="IO144" s="751"/>
      <c r="IP144" s="751"/>
      <c r="IQ144" s="751"/>
      <c r="IR144" s="751"/>
    </row>
    <row r="145" s="137" customFormat="1" ht="31.5" hidden="1" spans="1:252">
      <c r="A145" s="353" t="s">
        <v>4280</v>
      </c>
      <c r="B145" s="307" t="s">
        <v>265</v>
      </c>
      <c r="C145" s="671">
        <f>SUMIF('2023.12'!$A$6:$A$567,A145,'2023.12'!$C$6:$C$567)</f>
        <v>3</v>
      </c>
      <c r="D145" s="671">
        <v>2</v>
      </c>
      <c r="E145" s="671">
        <f>SUMIF('2024.12'!$A$6:$A$876,A145,'2024.12'!$D$6:$D$876)</f>
        <v>9</v>
      </c>
      <c r="F145" s="671">
        <f t="shared" si="30"/>
        <v>6</v>
      </c>
      <c r="G145" s="365" t="str">
        <f t="shared" si="25"/>
        <v>200.0%</v>
      </c>
      <c r="H145" s="365" t="str">
        <f t="shared" si="26"/>
        <v>450.0%</v>
      </c>
      <c r="I145" s="554" t="s">
        <v>4097</v>
      </c>
      <c r="J145" s="748" t="str">
        <f t="shared" si="31"/>
        <v>10112</v>
      </c>
      <c r="K145" s="93" t="str">
        <f t="shared" si="28"/>
        <v>项</v>
      </c>
      <c r="L145" s="93">
        <v>1</v>
      </c>
      <c r="M145" s="751"/>
      <c r="N145" s="751"/>
      <c r="O145" s="751"/>
      <c r="P145" s="751"/>
      <c r="Q145" s="751"/>
      <c r="R145" s="751"/>
      <c r="S145" s="751"/>
      <c r="T145" s="751"/>
      <c r="U145" s="751"/>
      <c r="V145" s="751"/>
      <c r="W145" s="751"/>
      <c r="X145" s="751"/>
      <c r="Y145" s="751"/>
      <c r="Z145" s="751"/>
      <c r="AA145" s="751"/>
      <c r="AB145" s="751"/>
      <c r="AC145" s="751"/>
      <c r="AD145" s="751"/>
      <c r="AE145" s="751"/>
      <c r="AF145" s="751"/>
      <c r="AG145" s="751"/>
      <c r="AH145" s="751"/>
      <c r="AI145" s="751"/>
      <c r="AJ145" s="751"/>
      <c r="AK145" s="751"/>
      <c r="AL145" s="751"/>
      <c r="AM145" s="751"/>
      <c r="AN145" s="751"/>
      <c r="AO145" s="751"/>
      <c r="AP145" s="751"/>
      <c r="AQ145" s="751"/>
      <c r="AR145" s="751"/>
      <c r="AS145" s="751"/>
      <c r="AT145" s="751"/>
      <c r="AU145" s="751"/>
      <c r="AV145" s="751"/>
      <c r="AW145" s="751"/>
      <c r="AX145" s="751"/>
      <c r="AY145" s="751"/>
      <c r="AZ145" s="751"/>
      <c r="BA145" s="751"/>
      <c r="BB145" s="751"/>
      <c r="BC145" s="751"/>
      <c r="BD145" s="751"/>
      <c r="BE145" s="751"/>
      <c r="BF145" s="751"/>
      <c r="BG145" s="751"/>
      <c r="BH145" s="751"/>
      <c r="BI145" s="751"/>
      <c r="BJ145" s="751"/>
      <c r="BK145" s="751"/>
      <c r="BL145" s="751"/>
      <c r="BM145" s="751"/>
      <c r="BN145" s="751"/>
      <c r="BO145" s="751"/>
      <c r="BP145" s="751"/>
      <c r="BQ145" s="751"/>
      <c r="BR145" s="751"/>
      <c r="BS145" s="751"/>
      <c r="BT145" s="751"/>
      <c r="BU145" s="751"/>
      <c r="BV145" s="751"/>
      <c r="BW145" s="751"/>
      <c r="BX145" s="751"/>
      <c r="BY145" s="751"/>
      <c r="BZ145" s="751"/>
      <c r="CA145" s="751"/>
      <c r="CB145" s="751"/>
      <c r="CC145" s="751"/>
      <c r="CD145" s="751"/>
      <c r="CE145" s="751"/>
      <c r="CF145" s="751"/>
      <c r="CG145" s="751"/>
      <c r="CH145" s="751"/>
      <c r="CI145" s="751"/>
      <c r="CJ145" s="751"/>
      <c r="CK145" s="751"/>
      <c r="CL145" s="751"/>
      <c r="CM145" s="751"/>
      <c r="CN145" s="751"/>
      <c r="CO145" s="751"/>
      <c r="CP145" s="751"/>
      <c r="CQ145" s="751"/>
      <c r="CR145" s="751"/>
      <c r="CS145" s="751"/>
      <c r="CT145" s="751"/>
      <c r="CU145" s="751"/>
      <c r="CV145" s="751"/>
      <c r="CW145" s="751"/>
      <c r="CX145" s="751"/>
      <c r="CY145" s="751"/>
      <c r="CZ145" s="751"/>
      <c r="DA145" s="751"/>
      <c r="DB145" s="751"/>
      <c r="DC145" s="751"/>
      <c r="DD145" s="751"/>
      <c r="DE145" s="751"/>
      <c r="DF145" s="751"/>
      <c r="DG145" s="751"/>
      <c r="DH145" s="751"/>
      <c r="DI145" s="751"/>
      <c r="DJ145" s="751"/>
      <c r="DK145" s="751"/>
      <c r="DL145" s="751"/>
      <c r="DM145" s="751"/>
      <c r="DN145" s="751"/>
      <c r="DO145" s="751"/>
      <c r="DP145" s="751"/>
      <c r="DQ145" s="751"/>
      <c r="DR145" s="751"/>
      <c r="DS145" s="751"/>
      <c r="DT145" s="751"/>
      <c r="DU145" s="751"/>
      <c r="DV145" s="751"/>
      <c r="DW145" s="751"/>
      <c r="DX145" s="751"/>
      <c r="DY145" s="751"/>
      <c r="DZ145" s="751"/>
      <c r="EA145" s="751"/>
      <c r="EB145" s="751"/>
      <c r="EC145" s="751"/>
      <c r="ED145" s="751"/>
      <c r="EE145" s="751"/>
      <c r="EF145" s="751"/>
      <c r="EG145" s="751"/>
      <c r="EH145" s="751"/>
      <c r="EI145" s="751"/>
      <c r="EJ145" s="751"/>
      <c r="EK145" s="751"/>
      <c r="EL145" s="751"/>
      <c r="EM145" s="751"/>
      <c r="EN145" s="751"/>
      <c r="EO145" s="751"/>
      <c r="EP145" s="751"/>
      <c r="EQ145" s="751"/>
      <c r="ER145" s="751"/>
      <c r="ES145" s="751"/>
      <c r="ET145" s="751"/>
      <c r="EU145" s="751"/>
      <c r="EV145" s="751"/>
      <c r="EW145" s="751"/>
      <c r="EX145" s="751"/>
      <c r="EY145" s="751"/>
      <c r="EZ145" s="751"/>
      <c r="FA145" s="751"/>
      <c r="FB145" s="751"/>
      <c r="FC145" s="751"/>
      <c r="FD145" s="751"/>
      <c r="FE145" s="751"/>
      <c r="FF145" s="751"/>
      <c r="FG145" s="751"/>
      <c r="FH145" s="751"/>
      <c r="FI145" s="751"/>
      <c r="FJ145" s="751"/>
      <c r="FK145" s="751"/>
      <c r="FL145" s="751"/>
      <c r="FM145" s="751"/>
      <c r="FN145" s="751"/>
      <c r="FO145" s="751"/>
      <c r="FP145" s="751"/>
      <c r="FQ145" s="751"/>
      <c r="FR145" s="751"/>
      <c r="FS145" s="751"/>
      <c r="FT145" s="751"/>
      <c r="FU145" s="751"/>
      <c r="FV145" s="751"/>
      <c r="FW145" s="751"/>
      <c r="FX145" s="751"/>
      <c r="FY145" s="751"/>
      <c r="FZ145" s="751"/>
      <c r="GA145" s="751"/>
      <c r="GB145" s="751"/>
      <c r="GC145" s="751"/>
      <c r="GD145" s="751"/>
      <c r="GE145" s="751"/>
      <c r="GF145" s="751"/>
      <c r="GG145" s="751"/>
      <c r="GH145" s="751"/>
      <c r="GI145" s="751"/>
      <c r="GJ145" s="751"/>
      <c r="GK145" s="751"/>
      <c r="GL145" s="751"/>
      <c r="GM145" s="751"/>
      <c r="GN145" s="751"/>
      <c r="GO145" s="751"/>
      <c r="GP145" s="751"/>
      <c r="GQ145" s="751"/>
      <c r="GR145" s="751"/>
      <c r="GS145" s="751"/>
      <c r="GT145" s="751"/>
      <c r="GU145" s="751"/>
      <c r="GV145" s="751"/>
      <c r="GW145" s="751"/>
      <c r="GX145" s="751"/>
      <c r="GY145" s="751"/>
      <c r="GZ145" s="751"/>
      <c r="HA145" s="751"/>
      <c r="HB145" s="751"/>
      <c r="HC145" s="751"/>
      <c r="HD145" s="751"/>
      <c r="HE145" s="751"/>
      <c r="HF145" s="751"/>
      <c r="HG145" s="751"/>
      <c r="HH145" s="751"/>
      <c r="HI145" s="751"/>
      <c r="HJ145" s="751"/>
      <c r="HK145" s="751"/>
      <c r="HL145" s="751"/>
      <c r="HM145" s="751"/>
      <c r="HN145" s="751"/>
      <c r="HO145" s="751"/>
      <c r="HP145" s="751"/>
      <c r="HQ145" s="751"/>
      <c r="HR145" s="751"/>
      <c r="HS145" s="751"/>
      <c r="HT145" s="751"/>
      <c r="HU145" s="751"/>
      <c r="HV145" s="751"/>
      <c r="HW145" s="751"/>
      <c r="HX145" s="751"/>
      <c r="HY145" s="751"/>
      <c r="HZ145" s="751"/>
      <c r="IA145" s="751"/>
      <c r="IB145" s="751"/>
      <c r="IC145" s="751"/>
      <c r="ID145" s="751"/>
      <c r="IE145" s="751"/>
      <c r="IF145" s="751"/>
      <c r="IG145" s="751"/>
      <c r="IH145" s="751"/>
      <c r="II145" s="751"/>
      <c r="IJ145" s="751"/>
      <c r="IK145" s="751"/>
      <c r="IL145" s="751"/>
      <c r="IM145" s="751"/>
      <c r="IN145" s="751"/>
      <c r="IO145" s="751"/>
      <c r="IP145" s="751"/>
      <c r="IQ145" s="751"/>
      <c r="IR145" s="751"/>
    </row>
    <row r="146" s="93" customFormat="1" spans="1:252">
      <c r="A146" s="360" t="s">
        <v>4281</v>
      </c>
      <c r="B146" s="738" t="s">
        <v>4282</v>
      </c>
      <c r="C146" s="669">
        <f>SUMIF($J147:J$382,$A146,C147:C$382)</f>
        <v>983</v>
      </c>
      <c r="D146" s="669">
        <f ca="1">SUMIF($J147:K$382,$A146,D147:D$382)</f>
        <v>1382</v>
      </c>
      <c r="E146" s="669">
        <f ca="1">SUMIF($J147:L$382,$A146,E147:E$382)</f>
        <v>1439</v>
      </c>
      <c r="F146" s="669">
        <f ca="1">SUMIF($J147:M$382,$A146,F147:F$382)</f>
        <v>456</v>
      </c>
      <c r="G146" s="739" t="str">
        <f ca="1" t="shared" si="25"/>
        <v>46.4%</v>
      </c>
      <c r="H146" s="352" t="str">
        <f ca="1" t="shared" si="26"/>
        <v>104.1%</v>
      </c>
      <c r="I146" s="744" t="str">
        <f ca="1" t="shared" si="29"/>
        <v>是</v>
      </c>
      <c r="J146" s="747" t="str">
        <f>LEFT(A146,3)</f>
        <v>101</v>
      </c>
      <c r="K146" s="93" t="str">
        <f t="shared" si="28"/>
        <v>款</v>
      </c>
      <c r="L146" s="746">
        <v>1</v>
      </c>
      <c r="M146" s="718"/>
      <c r="N146" s="718"/>
      <c r="O146" s="718"/>
      <c r="P146" s="718"/>
      <c r="Q146" s="718"/>
      <c r="R146" s="718"/>
      <c r="S146" s="718"/>
      <c r="T146" s="718"/>
      <c r="U146" s="718"/>
      <c r="V146" s="718"/>
      <c r="W146" s="718"/>
      <c r="X146" s="718"/>
      <c r="Y146" s="718"/>
      <c r="Z146" s="718"/>
      <c r="AA146" s="718"/>
      <c r="AB146" s="718"/>
      <c r="AC146" s="718"/>
      <c r="AD146" s="718"/>
      <c r="AE146" s="718"/>
      <c r="AF146" s="718"/>
      <c r="AG146" s="718"/>
      <c r="AH146" s="718"/>
      <c r="AI146" s="718"/>
      <c r="AJ146" s="718"/>
      <c r="AK146" s="718"/>
      <c r="AL146" s="718"/>
      <c r="AM146" s="718"/>
      <c r="AN146" s="718"/>
      <c r="AO146" s="718"/>
      <c r="AP146" s="718"/>
      <c r="AQ146" s="718"/>
      <c r="AR146" s="718"/>
      <c r="AS146" s="718"/>
      <c r="AT146" s="718"/>
      <c r="AU146" s="718"/>
      <c r="AV146" s="718"/>
      <c r="AW146" s="718"/>
      <c r="AX146" s="718"/>
      <c r="AY146" s="718"/>
      <c r="AZ146" s="718"/>
      <c r="BA146" s="718"/>
      <c r="BB146" s="718"/>
      <c r="BC146" s="718"/>
      <c r="BD146" s="718"/>
      <c r="BE146" s="718"/>
      <c r="BF146" s="718"/>
      <c r="BG146" s="718"/>
      <c r="BH146" s="718"/>
      <c r="BI146" s="718"/>
      <c r="BJ146" s="718"/>
      <c r="BK146" s="718"/>
      <c r="BL146" s="718"/>
      <c r="BM146" s="718"/>
      <c r="BN146" s="718"/>
      <c r="BO146" s="718"/>
      <c r="BP146" s="718"/>
      <c r="BQ146" s="718"/>
      <c r="BR146" s="718"/>
      <c r="BS146" s="718"/>
      <c r="BT146" s="718"/>
      <c r="BU146" s="718"/>
      <c r="BV146" s="718"/>
      <c r="BW146" s="718"/>
      <c r="BX146" s="718"/>
      <c r="BY146" s="718"/>
      <c r="BZ146" s="718"/>
      <c r="CA146" s="718"/>
      <c r="CB146" s="718"/>
      <c r="CC146" s="718"/>
      <c r="CD146" s="718"/>
      <c r="CE146" s="718"/>
      <c r="CF146" s="718"/>
      <c r="CG146" s="718"/>
      <c r="CH146" s="718"/>
      <c r="CI146" s="718"/>
      <c r="CJ146" s="718"/>
      <c r="CK146" s="718"/>
      <c r="CL146" s="718"/>
      <c r="CM146" s="718"/>
      <c r="CN146" s="718"/>
      <c r="CO146" s="718"/>
      <c r="CP146" s="718"/>
      <c r="CQ146" s="718"/>
      <c r="CR146" s="718"/>
      <c r="CS146" s="718"/>
      <c r="CT146" s="718"/>
      <c r="CU146" s="718"/>
      <c r="CV146" s="718"/>
      <c r="CW146" s="718"/>
      <c r="CX146" s="718"/>
      <c r="CY146" s="718"/>
      <c r="CZ146" s="718"/>
      <c r="DA146" s="718"/>
      <c r="DB146" s="718"/>
      <c r="DC146" s="718"/>
      <c r="DD146" s="718"/>
      <c r="DE146" s="718"/>
      <c r="DF146" s="718"/>
      <c r="DG146" s="718"/>
      <c r="DH146" s="718"/>
      <c r="DI146" s="718"/>
      <c r="DJ146" s="718"/>
      <c r="DK146" s="718"/>
      <c r="DL146" s="718"/>
      <c r="DM146" s="718"/>
      <c r="DN146" s="718"/>
      <c r="DO146" s="718"/>
      <c r="DP146" s="718"/>
      <c r="DQ146" s="718"/>
      <c r="DR146" s="718"/>
      <c r="DS146" s="718"/>
      <c r="DT146" s="718"/>
      <c r="DU146" s="718"/>
      <c r="DV146" s="718"/>
      <c r="DW146" s="718"/>
      <c r="DX146" s="718"/>
      <c r="DY146" s="718"/>
      <c r="DZ146" s="718"/>
      <c r="EA146" s="718"/>
      <c r="EB146" s="718"/>
      <c r="EC146" s="718"/>
      <c r="ED146" s="718"/>
      <c r="EE146" s="718"/>
      <c r="EF146" s="718"/>
      <c r="EG146" s="718"/>
      <c r="EH146" s="718"/>
      <c r="EI146" s="718"/>
      <c r="EJ146" s="718"/>
      <c r="EK146" s="718"/>
      <c r="EL146" s="718"/>
      <c r="EM146" s="718"/>
      <c r="EN146" s="718"/>
      <c r="EO146" s="718"/>
      <c r="EP146" s="718"/>
      <c r="EQ146" s="718"/>
      <c r="ER146" s="718"/>
      <c r="ES146" s="718"/>
      <c r="ET146" s="718"/>
      <c r="EU146" s="718"/>
      <c r="EV146" s="718"/>
      <c r="EW146" s="718"/>
      <c r="EX146" s="718"/>
      <c r="EY146" s="718"/>
      <c r="EZ146" s="718"/>
      <c r="FA146" s="718"/>
      <c r="FB146" s="718"/>
      <c r="FC146" s="718"/>
      <c r="FD146" s="718"/>
      <c r="FE146" s="718"/>
      <c r="FF146" s="718"/>
      <c r="FG146" s="718"/>
      <c r="FH146" s="718"/>
      <c r="FI146" s="718"/>
      <c r="FJ146" s="718"/>
      <c r="FK146" s="718"/>
      <c r="FL146" s="718"/>
      <c r="FM146" s="718"/>
      <c r="FN146" s="718"/>
      <c r="FO146" s="718"/>
      <c r="FP146" s="718"/>
      <c r="FQ146" s="718"/>
      <c r="FR146" s="718"/>
      <c r="FS146" s="718"/>
      <c r="FT146" s="718"/>
      <c r="FU146" s="718"/>
      <c r="FV146" s="718"/>
      <c r="FW146" s="718"/>
      <c r="FX146" s="718"/>
      <c r="FY146" s="718"/>
      <c r="FZ146" s="718"/>
      <c r="GA146" s="718"/>
      <c r="GB146" s="718"/>
      <c r="GC146" s="718"/>
      <c r="GD146" s="718"/>
      <c r="GE146" s="718"/>
      <c r="GF146" s="718"/>
      <c r="GG146" s="718"/>
      <c r="GH146" s="718"/>
      <c r="GI146" s="718"/>
      <c r="GJ146" s="718"/>
      <c r="GK146" s="718"/>
      <c r="GL146" s="718"/>
      <c r="GM146" s="718"/>
      <c r="GN146" s="718"/>
      <c r="GO146" s="718"/>
      <c r="GP146" s="718"/>
      <c r="GQ146" s="718"/>
      <c r="GR146" s="718"/>
      <c r="GS146" s="718"/>
      <c r="GT146" s="718"/>
      <c r="GU146" s="718"/>
      <c r="GV146" s="718"/>
      <c r="GW146" s="718"/>
      <c r="GX146" s="718"/>
      <c r="GY146" s="718"/>
      <c r="GZ146" s="718"/>
      <c r="HA146" s="718"/>
      <c r="HB146" s="718"/>
      <c r="HC146" s="718"/>
      <c r="HD146" s="718"/>
      <c r="HE146" s="718"/>
      <c r="HF146" s="718"/>
      <c r="HG146" s="718"/>
      <c r="HH146" s="718"/>
      <c r="HI146" s="718"/>
      <c r="HJ146" s="718"/>
      <c r="HK146" s="718"/>
      <c r="HL146" s="718"/>
      <c r="HM146" s="718"/>
      <c r="HN146" s="718"/>
      <c r="HO146" s="718"/>
      <c r="HP146" s="718"/>
      <c r="HQ146" s="718"/>
      <c r="HR146" s="718"/>
      <c r="HS146" s="718"/>
      <c r="HT146" s="718"/>
      <c r="HU146" s="718"/>
      <c r="HV146" s="718"/>
      <c r="HW146" s="718"/>
      <c r="HX146" s="718"/>
      <c r="HY146" s="718"/>
      <c r="HZ146" s="718"/>
      <c r="IA146" s="718"/>
      <c r="IB146" s="718"/>
      <c r="IC146" s="718"/>
      <c r="ID146" s="718"/>
      <c r="IE146" s="718"/>
      <c r="IF146" s="718"/>
      <c r="IG146" s="718"/>
      <c r="IH146" s="718"/>
      <c r="II146" s="718"/>
      <c r="IJ146" s="718"/>
      <c r="IK146" s="718"/>
      <c r="IL146" s="718"/>
      <c r="IM146" s="718"/>
      <c r="IN146" s="718"/>
      <c r="IO146" s="718"/>
      <c r="IP146" s="718"/>
      <c r="IQ146" s="718"/>
      <c r="IR146" s="718"/>
    </row>
    <row r="147" s="443" customFormat="1" ht="15.75" hidden="1" spans="1:252">
      <c r="A147" s="353" t="s">
        <v>4283</v>
      </c>
      <c r="B147" s="307" t="s">
        <v>267</v>
      </c>
      <c r="C147" s="671">
        <f>SUMIF('2023.12'!$A$6:$A$567,A147,'2023.12'!$C$6:$C$567)</f>
        <v>0</v>
      </c>
      <c r="D147" s="671">
        <v>0</v>
      </c>
      <c r="E147" s="671">
        <f>SUMIF('2024.12'!$A$6:$A$876,A147,'2024.12'!$D$6:$D$876)</f>
        <v>0</v>
      </c>
      <c r="F147" s="671">
        <f t="shared" ref="F147:F154" si="32">E147-C147</f>
        <v>0</v>
      </c>
      <c r="G147" s="365" t="str">
        <f t="shared" si="25"/>
        <v/>
      </c>
      <c r="H147" s="365" t="str">
        <f t="shared" si="26"/>
        <v/>
      </c>
      <c r="I147" s="22" t="str">
        <f t="shared" si="29"/>
        <v>否</v>
      </c>
      <c r="J147" s="749" t="str">
        <f t="shared" ref="J147:J154" si="33">LEFT(A147,5)</f>
        <v>10113</v>
      </c>
      <c r="K147" s="93" t="str">
        <f t="shared" si="28"/>
        <v>项</v>
      </c>
      <c r="L147" s="93">
        <v>1</v>
      </c>
      <c r="M147" s="250"/>
      <c r="N147" s="250"/>
      <c r="O147" s="250"/>
      <c r="P147" s="250"/>
      <c r="Q147" s="250"/>
      <c r="R147" s="250"/>
      <c r="S147" s="250"/>
      <c r="T147" s="250"/>
      <c r="U147" s="250"/>
      <c r="V147" s="250"/>
      <c r="W147" s="250"/>
      <c r="X147" s="250"/>
      <c r="Y147" s="250"/>
      <c r="Z147" s="250"/>
      <c r="AA147" s="250"/>
      <c r="AB147" s="250"/>
      <c r="AC147" s="250"/>
      <c r="AD147" s="250"/>
      <c r="AE147" s="250"/>
      <c r="AF147" s="250"/>
      <c r="AG147" s="250"/>
      <c r="AH147" s="250"/>
      <c r="AI147" s="250"/>
      <c r="AJ147" s="250"/>
      <c r="AK147" s="250"/>
      <c r="AL147" s="250"/>
      <c r="AM147" s="250"/>
      <c r="AN147" s="250"/>
      <c r="AO147" s="250"/>
      <c r="AP147" s="250"/>
      <c r="AQ147" s="250"/>
      <c r="AR147" s="250"/>
      <c r="AS147" s="250"/>
      <c r="AT147" s="250"/>
      <c r="AU147" s="250"/>
      <c r="AV147" s="250"/>
      <c r="AW147" s="250"/>
      <c r="AX147" s="250"/>
      <c r="AY147" s="250"/>
      <c r="AZ147" s="250"/>
      <c r="BA147" s="250"/>
      <c r="BB147" s="250"/>
      <c r="BC147" s="250"/>
      <c r="BD147" s="250"/>
      <c r="BE147" s="250"/>
      <c r="BF147" s="250"/>
      <c r="BG147" s="250"/>
      <c r="BH147" s="250"/>
      <c r="BI147" s="250"/>
      <c r="BJ147" s="250"/>
      <c r="BK147" s="250"/>
      <c r="BL147" s="250"/>
      <c r="BM147" s="250"/>
      <c r="BN147" s="250"/>
      <c r="BO147" s="250"/>
      <c r="BP147" s="250"/>
      <c r="BQ147" s="250"/>
      <c r="BR147" s="250"/>
      <c r="BS147" s="250"/>
      <c r="BT147" s="250"/>
      <c r="BU147" s="250"/>
      <c r="BV147" s="250"/>
      <c r="BW147" s="250"/>
      <c r="BX147" s="250"/>
      <c r="BY147" s="250"/>
      <c r="BZ147" s="250"/>
      <c r="CA147" s="250"/>
      <c r="CB147" s="250"/>
      <c r="CC147" s="250"/>
      <c r="CD147" s="250"/>
      <c r="CE147" s="250"/>
      <c r="CF147" s="250"/>
      <c r="CG147" s="250"/>
      <c r="CH147" s="250"/>
      <c r="CI147" s="250"/>
      <c r="CJ147" s="250"/>
      <c r="CK147" s="250"/>
      <c r="CL147" s="250"/>
      <c r="CM147" s="250"/>
      <c r="CN147" s="250"/>
      <c r="CO147" s="250"/>
      <c r="CP147" s="250"/>
      <c r="CQ147" s="250"/>
      <c r="CR147" s="250"/>
      <c r="CS147" s="250"/>
      <c r="CT147" s="250"/>
      <c r="CU147" s="250"/>
      <c r="CV147" s="250"/>
      <c r="CW147" s="250"/>
      <c r="CX147" s="250"/>
      <c r="CY147" s="250"/>
      <c r="CZ147" s="250"/>
      <c r="DA147" s="250"/>
      <c r="DB147" s="250"/>
      <c r="DC147" s="250"/>
      <c r="DD147" s="250"/>
      <c r="DE147" s="250"/>
      <c r="DF147" s="250"/>
      <c r="DG147" s="250"/>
      <c r="DH147" s="250"/>
      <c r="DI147" s="250"/>
      <c r="DJ147" s="250"/>
      <c r="DK147" s="250"/>
      <c r="DL147" s="250"/>
      <c r="DM147" s="250"/>
      <c r="DN147" s="250"/>
      <c r="DO147" s="250"/>
      <c r="DP147" s="250"/>
      <c r="DQ147" s="250"/>
      <c r="DR147" s="250"/>
      <c r="DS147" s="250"/>
      <c r="DT147" s="250"/>
      <c r="DU147" s="250"/>
      <c r="DV147" s="250"/>
      <c r="DW147" s="250"/>
      <c r="DX147" s="250"/>
      <c r="DY147" s="250"/>
      <c r="DZ147" s="250"/>
      <c r="EA147" s="250"/>
      <c r="EB147" s="250"/>
      <c r="EC147" s="250"/>
      <c r="ED147" s="250"/>
      <c r="EE147" s="250"/>
      <c r="EF147" s="250"/>
      <c r="EG147" s="250"/>
      <c r="EH147" s="250"/>
      <c r="EI147" s="250"/>
      <c r="EJ147" s="250"/>
      <c r="EK147" s="250"/>
      <c r="EL147" s="250"/>
      <c r="EM147" s="250"/>
      <c r="EN147" s="250"/>
      <c r="EO147" s="250"/>
      <c r="EP147" s="250"/>
      <c r="EQ147" s="250"/>
      <c r="ER147" s="250"/>
      <c r="ES147" s="250"/>
      <c r="ET147" s="250"/>
      <c r="EU147" s="250"/>
      <c r="EV147" s="250"/>
      <c r="EW147" s="250"/>
      <c r="EX147" s="250"/>
      <c r="EY147" s="250"/>
      <c r="EZ147" s="250"/>
      <c r="FA147" s="250"/>
      <c r="FB147" s="250"/>
      <c r="FC147" s="250"/>
      <c r="FD147" s="250"/>
      <c r="FE147" s="250"/>
      <c r="FF147" s="250"/>
      <c r="FG147" s="250"/>
      <c r="FH147" s="250"/>
      <c r="FI147" s="250"/>
      <c r="FJ147" s="250"/>
      <c r="FK147" s="250"/>
      <c r="FL147" s="250"/>
      <c r="FM147" s="250"/>
      <c r="FN147" s="250"/>
      <c r="FO147" s="250"/>
      <c r="FP147" s="250"/>
      <c r="FQ147" s="250"/>
      <c r="FR147" s="250"/>
      <c r="FS147" s="250"/>
      <c r="FT147" s="250"/>
      <c r="FU147" s="250"/>
      <c r="FV147" s="250"/>
      <c r="FW147" s="250"/>
      <c r="FX147" s="250"/>
      <c r="FY147" s="250"/>
      <c r="FZ147" s="250"/>
      <c r="GA147" s="250"/>
      <c r="GB147" s="250"/>
      <c r="GC147" s="250"/>
      <c r="GD147" s="250"/>
      <c r="GE147" s="250"/>
      <c r="GF147" s="250"/>
      <c r="GG147" s="250"/>
      <c r="GH147" s="250"/>
      <c r="GI147" s="250"/>
      <c r="GJ147" s="250"/>
      <c r="GK147" s="250"/>
      <c r="GL147" s="250"/>
      <c r="GM147" s="250"/>
      <c r="GN147" s="250"/>
      <c r="GO147" s="250"/>
      <c r="GP147" s="250"/>
      <c r="GQ147" s="250"/>
      <c r="GR147" s="250"/>
      <c r="GS147" s="250"/>
      <c r="GT147" s="250"/>
      <c r="GU147" s="250"/>
      <c r="GV147" s="250"/>
      <c r="GW147" s="250"/>
      <c r="GX147" s="250"/>
      <c r="GY147" s="250"/>
      <c r="GZ147" s="250"/>
      <c r="HA147" s="250"/>
      <c r="HB147" s="250"/>
      <c r="HC147" s="250"/>
      <c r="HD147" s="250"/>
      <c r="HE147" s="250"/>
      <c r="HF147" s="250"/>
      <c r="HG147" s="250"/>
      <c r="HH147" s="250"/>
      <c r="HI147" s="250"/>
      <c r="HJ147" s="250"/>
      <c r="HK147" s="250"/>
      <c r="HL147" s="250"/>
      <c r="HM147" s="250"/>
      <c r="HN147" s="250"/>
      <c r="HO147" s="250"/>
      <c r="HP147" s="250"/>
      <c r="HQ147" s="250"/>
      <c r="HR147" s="250"/>
      <c r="HS147" s="250"/>
      <c r="HT147" s="250"/>
      <c r="HU147" s="250"/>
      <c r="HV147" s="250"/>
      <c r="HW147" s="250"/>
      <c r="HX147" s="250"/>
      <c r="HY147" s="250"/>
      <c r="HZ147" s="250"/>
      <c r="IA147" s="250"/>
      <c r="IB147" s="250"/>
      <c r="IC147" s="250"/>
      <c r="ID147" s="250"/>
      <c r="IE147" s="250"/>
      <c r="IF147" s="250"/>
      <c r="IG147" s="250"/>
      <c r="IH147" s="250"/>
      <c r="II147" s="250"/>
      <c r="IJ147" s="250"/>
      <c r="IK147" s="250"/>
      <c r="IL147" s="250"/>
      <c r="IM147" s="250"/>
      <c r="IN147" s="250"/>
      <c r="IO147" s="250"/>
      <c r="IP147" s="250"/>
      <c r="IQ147" s="250"/>
      <c r="IR147" s="250"/>
    </row>
    <row r="148" s="443" customFormat="1" ht="15.75" hidden="1" spans="1:252">
      <c r="A148" s="353" t="s">
        <v>4284</v>
      </c>
      <c r="B148" s="307" t="s">
        <v>268</v>
      </c>
      <c r="C148" s="671">
        <f>SUMIF('2023.12'!$A$6:$A$567,A148,'2023.12'!$C$6:$C$567)</f>
        <v>0</v>
      </c>
      <c r="D148" s="671">
        <v>0</v>
      </c>
      <c r="E148" s="671">
        <f>SUMIF('2024.12'!$A$6:$A$876,A148,'2024.12'!$D$6:$D$876)</f>
        <v>0</v>
      </c>
      <c r="F148" s="671">
        <f t="shared" si="32"/>
        <v>0</v>
      </c>
      <c r="G148" s="365" t="str">
        <f t="shared" si="25"/>
        <v/>
      </c>
      <c r="H148" s="365" t="str">
        <f t="shared" si="26"/>
        <v/>
      </c>
      <c r="I148" s="22" t="str">
        <f t="shared" si="29"/>
        <v>否</v>
      </c>
      <c r="J148" s="749" t="str">
        <f t="shared" si="33"/>
        <v>10113</v>
      </c>
      <c r="K148" s="93" t="str">
        <f t="shared" si="28"/>
        <v>项</v>
      </c>
      <c r="L148" s="93">
        <v>1</v>
      </c>
      <c r="M148" s="250"/>
      <c r="N148" s="250"/>
      <c r="O148" s="250"/>
      <c r="P148" s="250"/>
      <c r="Q148" s="250"/>
      <c r="R148" s="250"/>
      <c r="S148" s="250"/>
      <c r="T148" s="250"/>
      <c r="U148" s="250"/>
      <c r="V148" s="250"/>
      <c r="W148" s="250"/>
      <c r="X148" s="250"/>
      <c r="Y148" s="250"/>
      <c r="Z148" s="250"/>
      <c r="AA148" s="250"/>
      <c r="AB148" s="250"/>
      <c r="AC148" s="250"/>
      <c r="AD148" s="250"/>
      <c r="AE148" s="250"/>
      <c r="AF148" s="250"/>
      <c r="AG148" s="250"/>
      <c r="AH148" s="250"/>
      <c r="AI148" s="250"/>
      <c r="AJ148" s="250"/>
      <c r="AK148" s="250"/>
      <c r="AL148" s="250"/>
      <c r="AM148" s="250"/>
      <c r="AN148" s="250"/>
      <c r="AO148" s="250"/>
      <c r="AP148" s="250"/>
      <c r="AQ148" s="250"/>
      <c r="AR148" s="250"/>
      <c r="AS148" s="250"/>
      <c r="AT148" s="250"/>
      <c r="AU148" s="250"/>
      <c r="AV148" s="250"/>
      <c r="AW148" s="250"/>
      <c r="AX148" s="250"/>
      <c r="AY148" s="250"/>
      <c r="AZ148" s="250"/>
      <c r="BA148" s="250"/>
      <c r="BB148" s="250"/>
      <c r="BC148" s="250"/>
      <c r="BD148" s="250"/>
      <c r="BE148" s="250"/>
      <c r="BF148" s="250"/>
      <c r="BG148" s="250"/>
      <c r="BH148" s="250"/>
      <c r="BI148" s="250"/>
      <c r="BJ148" s="250"/>
      <c r="BK148" s="250"/>
      <c r="BL148" s="250"/>
      <c r="BM148" s="250"/>
      <c r="BN148" s="250"/>
      <c r="BO148" s="250"/>
      <c r="BP148" s="250"/>
      <c r="BQ148" s="250"/>
      <c r="BR148" s="250"/>
      <c r="BS148" s="250"/>
      <c r="BT148" s="250"/>
      <c r="BU148" s="250"/>
      <c r="BV148" s="250"/>
      <c r="BW148" s="250"/>
      <c r="BX148" s="250"/>
      <c r="BY148" s="250"/>
      <c r="BZ148" s="250"/>
      <c r="CA148" s="250"/>
      <c r="CB148" s="250"/>
      <c r="CC148" s="250"/>
      <c r="CD148" s="250"/>
      <c r="CE148" s="250"/>
      <c r="CF148" s="250"/>
      <c r="CG148" s="250"/>
      <c r="CH148" s="250"/>
      <c r="CI148" s="250"/>
      <c r="CJ148" s="250"/>
      <c r="CK148" s="250"/>
      <c r="CL148" s="250"/>
      <c r="CM148" s="250"/>
      <c r="CN148" s="250"/>
      <c r="CO148" s="250"/>
      <c r="CP148" s="250"/>
      <c r="CQ148" s="250"/>
      <c r="CR148" s="250"/>
      <c r="CS148" s="250"/>
      <c r="CT148" s="250"/>
      <c r="CU148" s="250"/>
      <c r="CV148" s="250"/>
      <c r="CW148" s="250"/>
      <c r="CX148" s="250"/>
      <c r="CY148" s="250"/>
      <c r="CZ148" s="250"/>
      <c r="DA148" s="250"/>
      <c r="DB148" s="250"/>
      <c r="DC148" s="250"/>
      <c r="DD148" s="250"/>
      <c r="DE148" s="250"/>
      <c r="DF148" s="250"/>
      <c r="DG148" s="250"/>
      <c r="DH148" s="250"/>
      <c r="DI148" s="250"/>
      <c r="DJ148" s="250"/>
      <c r="DK148" s="250"/>
      <c r="DL148" s="250"/>
      <c r="DM148" s="250"/>
      <c r="DN148" s="250"/>
      <c r="DO148" s="250"/>
      <c r="DP148" s="250"/>
      <c r="DQ148" s="250"/>
      <c r="DR148" s="250"/>
      <c r="DS148" s="250"/>
      <c r="DT148" s="250"/>
      <c r="DU148" s="250"/>
      <c r="DV148" s="250"/>
      <c r="DW148" s="250"/>
      <c r="DX148" s="250"/>
      <c r="DY148" s="250"/>
      <c r="DZ148" s="250"/>
      <c r="EA148" s="250"/>
      <c r="EB148" s="250"/>
      <c r="EC148" s="250"/>
      <c r="ED148" s="250"/>
      <c r="EE148" s="250"/>
      <c r="EF148" s="250"/>
      <c r="EG148" s="250"/>
      <c r="EH148" s="250"/>
      <c r="EI148" s="250"/>
      <c r="EJ148" s="250"/>
      <c r="EK148" s="250"/>
      <c r="EL148" s="250"/>
      <c r="EM148" s="250"/>
      <c r="EN148" s="250"/>
      <c r="EO148" s="250"/>
      <c r="EP148" s="250"/>
      <c r="EQ148" s="250"/>
      <c r="ER148" s="250"/>
      <c r="ES148" s="250"/>
      <c r="ET148" s="250"/>
      <c r="EU148" s="250"/>
      <c r="EV148" s="250"/>
      <c r="EW148" s="250"/>
      <c r="EX148" s="250"/>
      <c r="EY148" s="250"/>
      <c r="EZ148" s="250"/>
      <c r="FA148" s="250"/>
      <c r="FB148" s="250"/>
      <c r="FC148" s="250"/>
      <c r="FD148" s="250"/>
      <c r="FE148" s="250"/>
      <c r="FF148" s="250"/>
      <c r="FG148" s="250"/>
      <c r="FH148" s="250"/>
      <c r="FI148" s="250"/>
      <c r="FJ148" s="250"/>
      <c r="FK148" s="250"/>
      <c r="FL148" s="250"/>
      <c r="FM148" s="250"/>
      <c r="FN148" s="250"/>
      <c r="FO148" s="250"/>
      <c r="FP148" s="250"/>
      <c r="FQ148" s="250"/>
      <c r="FR148" s="250"/>
      <c r="FS148" s="250"/>
      <c r="FT148" s="250"/>
      <c r="FU148" s="250"/>
      <c r="FV148" s="250"/>
      <c r="FW148" s="250"/>
      <c r="FX148" s="250"/>
      <c r="FY148" s="250"/>
      <c r="FZ148" s="250"/>
      <c r="GA148" s="250"/>
      <c r="GB148" s="250"/>
      <c r="GC148" s="250"/>
      <c r="GD148" s="250"/>
      <c r="GE148" s="250"/>
      <c r="GF148" s="250"/>
      <c r="GG148" s="250"/>
      <c r="GH148" s="250"/>
      <c r="GI148" s="250"/>
      <c r="GJ148" s="250"/>
      <c r="GK148" s="250"/>
      <c r="GL148" s="250"/>
      <c r="GM148" s="250"/>
      <c r="GN148" s="250"/>
      <c r="GO148" s="250"/>
      <c r="GP148" s="250"/>
      <c r="GQ148" s="250"/>
      <c r="GR148" s="250"/>
      <c r="GS148" s="250"/>
      <c r="GT148" s="250"/>
      <c r="GU148" s="250"/>
      <c r="GV148" s="250"/>
      <c r="GW148" s="250"/>
      <c r="GX148" s="250"/>
      <c r="GY148" s="250"/>
      <c r="GZ148" s="250"/>
      <c r="HA148" s="250"/>
      <c r="HB148" s="250"/>
      <c r="HC148" s="250"/>
      <c r="HD148" s="250"/>
      <c r="HE148" s="250"/>
      <c r="HF148" s="250"/>
      <c r="HG148" s="250"/>
      <c r="HH148" s="250"/>
      <c r="HI148" s="250"/>
      <c r="HJ148" s="250"/>
      <c r="HK148" s="250"/>
      <c r="HL148" s="250"/>
      <c r="HM148" s="250"/>
      <c r="HN148" s="250"/>
      <c r="HO148" s="250"/>
      <c r="HP148" s="250"/>
      <c r="HQ148" s="250"/>
      <c r="HR148" s="250"/>
      <c r="HS148" s="250"/>
      <c r="HT148" s="250"/>
      <c r="HU148" s="250"/>
      <c r="HV148" s="250"/>
      <c r="HW148" s="250"/>
      <c r="HX148" s="250"/>
      <c r="HY148" s="250"/>
      <c r="HZ148" s="250"/>
      <c r="IA148" s="250"/>
      <c r="IB148" s="250"/>
      <c r="IC148" s="250"/>
      <c r="ID148" s="250"/>
      <c r="IE148" s="250"/>
      <c r="IF148" s="250"/>
      <c r="IG148" s="250"/>
      <c r="IH148" s="250"/>
      <c r="II148" s="250"/>
      <c r="IJ148" s="250"/>
      <c r="IK148" s="250"/>
      <c r="IL148" s="250"/>
      <c r="IM148" s="250"/>
      <c r="IN148" s="250"/>
      <c r="IO148" s="250"/>
      <c r="IP148" s="250"/>
      <c r="IQ148" s="250"/>
      <c r="IR148" s="250"/>
    </row>
    <row r="149" s="137" customFormat="1" ht="15.75" hidden="1" spans="1:252">
      <c r="A149" s="353" t="s">
        <v>4285</v>
      </c>
      <c r="B149" s="307" t="s">
        <v>270</v>
      </c>
      <c r="C149" s="671">
        <f>SUMIF('2023.12'!$A$6:$A$567,A149,'2023.12'!$C$6:$C$567)</f>
        <v>625</v>
      </c>
      <c r="D149" s="671">
        <v>870</v>
      </c>
      <c r="E149" s="671">
        <f>SUMIF('2024.12'!$A$6:$A$876,A149,'2024.12'!$D$6:$D$876)</f>
        <v>747</v>
      </c>
      <c r="F149" s="671">
        <f t="shared" si="32"/>
        <v>122</v>
      </c>
      <c r="G149" s="365" t="str">
        <f t="shared" si="25"/>
        <v>19.5%</v>
      </c>
      <c r="H149" s="365" t="str">
        <f t="shared" si="26"/>
        <v>85.9%</v>
      </c>
      <c r="I149" s="554" t="s">
        <v>4097</v>
      </c>
      <c r="J149" s="748" t="str">
        <f t="shared" si="33"/>
        <v>10113</v>
      </c>
      <c r="K149" s="93" t="str">
        <f t="shared" si="28"/>
        <v>项</v>
      </c>
      <c r="L149" s="93">
        <v>1</v>
      </c>
      <c r="M149" s="751"/>
      <c r="N149" s="751"/>
      <c r="O149" s="751"/>
      <c r="P149" s="751"/>
      <c r="Q149" s="751"/>
      <c r="R149" s="751"/>
      <c r="S149" s="751"/>
      <c r="T149" s="751"/>
      <c r="U149" s="751"/>
      <c r="V149" s="751"/>
      <c r="W149" s="751"/>
      <c r="X149" s="751"/>
      <c r="Y149" s="751"/>
      <c r="Z149" s="751"/>
      <c r="AA149" s="751"/>
      <c r="AB149" s="751"/>
      <c r="AC149" s="751"/>
      <c r="AD149" s="751"/>
      <c r="AE149" s="751"/>
      <c r="AF149" s="751"/>
      <c r="AG149" s="751"/>
      <c r="AH149" s="751"/>
      <c r="AI149" s="751"/>
      <c r="AJ149" s="751"/>
      <c r="AK149" s="751"/>
      <c r="AL149" s="751"/>
      <c r="AM149" s="751"/>
      <c r="AN149" s="751"/>
      <c r="AO149" s="751"/>
      <c r="AP149" s="751"/>
      <c r="AQ149" s="751"/>
      <c r="AR149" s="751"/>
      <c r="AS149" s="751"/>
      <c r="AT149" s="751"/>
      <c r="AU149" s="751"/>
      <c r="AV149" s="751"/>
      <c r="AW149" s="751"/>
      <c r="AX149" s="751"/>
      <c r="AY149" s="751"/>
      <c r="AZ149" s="751"/>
      <c r="BA149" s="751"/>
      <c r="BB149" s="751"/>
      <c r="BC149" s="751"/>
      <c r="BD149" s="751"/>
      <c r="BE149" s="751"/>
      <c r="BF149" s="751"/>
      <c r="BG149" s="751"/>
      <c r="BH149" s="751"/>
      <c r="BI149" s="751"/>
      <c r="BJ149" s="751"/>
      <c r="BK149" s="751"/>
      <c r="BL149" s="751"/>
      <c r="BM149" s="751"/>
      <c r="BN149" s="751"/>
      <c r="BO149" s="751"/>
      <c r="BP149" s="751"/>
      <c r="BQ149" s="751"/>
      <c r="BR149" s="751"/>
      <c r="BS149" s="751"/>
      <c r="BT149" s="751"/>
      <c r="BU149" s="751"/>
      <c r="BV149" s="751"/>
      <c r="BW149" s="751"/>
      <c r="BX149" s="751"/>
      <c r="BY149" s="751"/>
      <c r="BZ149" s="751"/>
      <c r="CA149" s="751"/>
      <c r="CB149" s="751"/>
      <c r="CC149" s="751"/>
      <c r="CD149" s="751"/>
      <c r="CE149" s="751"/>
      <c r="CF149" s="751"/>
      <c r="CG149" s="751"/>
      <c r="CH149" s="751"/>
      <c r="CI149" s="751"/>
      <c r="CJ149" s="751"/>
      <c r="CK149" s="751"/>
      <c r="CL149" s="751"/>
      <c r="CM149" s="751"/>
      <c r="CN149" s="751"/>
      <c r="CO149" s="751"/>
      <c r="CP149" s="751"/>
      <c r="CQ149" s="751"/>
      <c r="CR149" s="751"/>
      <c r="CS149" s="751"/>
      <c r="CT149" s="751"/>
      <c r="CU149" s="751"/>
      <c r="CV149" s="751"/>
      <c r="CW149" s="751"/>
      <c r="CX149" s="751"/>
      <c r="CY149" s="751"/>
      <c r="CZ149" s="751"/>
      <c r="DA149" s="751"/>
      <c r="DB149" s="751"/>
      <c r="DC149" s="751"/>
      <c r="DD149" s="751"/>
      <c r="DE149" s="751"/>
      <c r="DF149" s="751"/>
      <c r="DG149" s="751"/>
      <c r="DH149" s="751"/>
      <c r="DI149" s="751"/>
      <c r="DJ149" s="751"/>
      <c r="DK149" s="751"/>
      <c r="DL149" s="751"/>
      <c r="DM149" s="751"/>
      <c r="DN149" s="751"/>
      <c r="DO149" s="751"/>
      <c r="DP149" s="751"/>
      <c r="DQ149" s="751"/>
      <c r="DR149" s="751"/>
      <c r="DS149" s="751"/>
      <c r="DT149" s="751"/>
      <c r="DU149" s="751"/>
      <c r="DV149" s="751"/>
      <c r="DW149" s="751"/>
      <c r="DX149" s="751"/>
      <c r="DY149" s="751"/>
      <c r="DZ149" s="751"/>
      <c r="EA149" s="751"/>
      <c r="EB149" s="751"/>
      <c r="EC149" s="751"/>
      <c r="ED149" s="751"/>
      <c r="EE149" s="751"/>
      <c r="EF149" s="751"/>
      <c r="EG149" s="751"/>
      <c r="EH149" s="751"/>
      <c r="EI149" s="751"/>
      <c r="EJ149" s="751"/>
      <c r="EK149" s="751"/>
      <c r="EL149" s="751"/>
      <c r="EM149" s="751"/>
      <c r="EN149" s="751"/>
      <c r="EO149" s="751"/>
      <c r="EP149" s="751"/>
      <c r="EQ149" s="751"/>
      <c r="ER149" s="751"/>
      <c r="ES149" s="751"/>
      <c r="ET149" s="751"/>
      <c r="EU149" s="751"/>
      <c r="EV149" s="751"/>
      <c r="EW149" s="751"/>
      <c r="EX149" s="751"/>
      <c r="EY149" s="751"/>
      <c r="EZ149" s="751"/>
      <c r="FA149" s="751"/>
      <c r="FB149" s="751"/>
      <c r="FC149" s="751"/>
      <c r="FD149" s="751"/>
      <c r="FE149" s="751"/>
      <c r="FF149" s="751"/>
      <c r="FG149" s="751"/>
      <c r="FH149" s="751"/>
      <c r="FI149" s="751"/>
      <c r="FJ149" s="751"/>
      <c r="FK149" s="751"/>
      <c r="FL149" s="751"/>
      <c r="FM149" s="751"/>
      <c r="FN149" s="751"/>
      <c r="FO149" s="751"/>
      <c r="FP149" s="751"/>
      <c r="FQ149" s="751"/>
      <c r="FR149" s="751"/>
      <c r="FS149" s="751"/>
      <c r="FT149" s="751"/>
      <c r="FU149" s="751"/>
      <c r="FV149" s="751"/>
      <c r="FW149" s="751"/>
      <c r="FX149" s="751"/>
      <c r="FY149" s="751"/>
      <c r="FZ149" s="751"/>
      <c r="GA149" s="751"/>
      <c r="GB149" s="751"/>
      <c r="GC149" s="751"/>
      <c r="GD149" s="751"/>
      <c r="GE149" s="751"/>
      <c r="GF149" s="751"/>
      <c r="GG149" s="751"/>
      <c r="GH149" s="751"/>
      <c r="GI149" s="751"/>
      <c r="GJ149" s="751"/>
      <c r="GK149" s="751"/>
      <c r="GL149" s="751"/>
      <c r="GM149" s="751"/>
      <c r="GN149" s="751"/>
      <c r="GO149" s="751"/>
      <c r="GP149" s="751"/>
      <c r="GQ149" s="751"/>
      <c r="GR149" s="751"/>
      <c r="GS149" s="751"/>
      <c r="GT149" s="751"/>
      <c r="GU149" s="751"/>
      <c r="GV149" s="751"/>
      <c r="GW149" s="751"/>
      <c r="GX149" s="751"/>
      <c r="GY149" s="751"/>
      <c r="GZ149" s="751"/>
      <c r="HA149" s="751"/>
      <c r="HB149" s="751"/>
      <c r="HC149" s="751"/>
      <c r="HD149" s="751"/>
      <c r="HE149" s="751"/>
      <c r="HF149" s="751"/>
      <c r="HG149" s="751"/>
      <c r="HH149" s="751"/>
      <c r="HI149" s="751"/>
      <c r="HJ149" s="751"/>
      <c r="HK149" s="751"/>
      <c r="HL149" s="751"/>
      <c r="HM149" s="751"/>
      <c r="HN149" s="751"/>
      <c r="HO149" s="751"/>
      <c r="HP149" s="751"/>
      <c r="HQ149" s="751"/>
      <c r="HR149" s="751"/>
      <c r="HS149" s="751"/>
      <c r="HT149" s="751"/>
      <c r="HU149" s="751"/>
      <c r="HV149" s="751"/>
      <c r="HW149" s="751"/>
      <c r="HX149" s="751"/>
      <c r="HY149" s="751"/>
      <c r="HZ149" s="751"/>
      <c r="IA149" s="751"/>
      <c r="IB149" s="751"/>
      <c r="IC149" s="751"/>
      <c r="ID149" s="751"/>
      <c r="IE149" s="751"/>
      <c r="IF149" s="751"/>
      <c r="IG149" s="751"/>
      <c r="IH149" s="751"/>
      <c r="II149" s="751"/>
      <c r="IJ149" s="751"/>
      <c r="IK149" s="751"/>
      <c r="IL149" s="751"/>
      <c r="IM149" s="751"/>
      <c r="IN149" s="751"/>
      <c r="IO149" s="751"/>
      <c r="IP149" s="751"/>
      <c r="IQ149" s="751"/>
      <c r="IR149" s="751"/>
    </row>
    <row r="150" s="443" customFormat="1" ht="15.75" hidden="1" spans="1:252">
      <c r="A150" s="353" t="s">
        <v>4286</v>
      </c>
      <c r="B150" s="307" t="s">
        <v>271</v>
      </c>
      <c r="C150" s="671">
        <f>SUMIF('2023.12'!$A$6:$A$567,A150,'2023.12'!$C$6:$C$567)</f>
        <v>0</v>
      </c>
      <c r="D150" s="671">
        <v>0</v>
      </c>
      <c r="E150" s="671">
        <f>SUMIF('2024.12'!$A$6:$A$876,A150,'2024.12'!$D$6:$D$876)</f>
        <v>0</v>
      </c>
      <c r="F150" s="671">
        <f t="shared" si="32"/>
        <v>0</v>
      </c>
      <c r="G150" s="365" t="str">
        <f t="shared" si="25"/>
        <v/>
      </c>
      <c r="H150" s="365" t="str">
        <f t="shared" si="26"/>
        <v/>
      </c>
      <c r="I150" s="22" t="str">
        <f t="shared" si="29"/>
        <v>否</v>
      </c>
      <c r="J150" s="749" t="str">
        <f t="shared" si="33"/>
        <v>10113</v>
      </c>
      <c r="K150" s="93" t="str">
        <f t="shared" si="28"/>
        <v>项</v>
      </c>
      <c r="L150" s="93">
        <v>1</v>
      </c>
      <c r="M150" s="250"/>
      <c r="N150" s="250"/>
      <c r="O150" s="250"/>
      <c r="P150" s="250"/>
      <c r="Q150" s="250"/>
      <c r="R150" s="250"/>
      <c r="S150" s="250"/>
      <c r="T150" s="250"/>
      <c r="U150" s="250"/>
      <c r="V150" s="250"/>
      <c r="W150" s="250"/>
      <c r="X150" s="250"/>
      <c r="Y150" s="250"/>
      <c r="Z150" s="250"/>
      <c r="AA150" s="250"/>
      <c r="AB150" s="250"/>
      <c r="AC150" s="250"/>
      <c r="AD150" s="250"/>
      <c r="AE150" s="250"/>
      <c r="AF150" s="250"/>
      <c r="AG150" s="250"/>
      <c r="AH150" s="250"/>
      <c r="AI150" s="250"/>
      <c r="AJ150" s="250"/>
      <c r="AK150" s="250"/>
      <c r="AL150" s="250"/>
      <c r="AM150" s="250"/>
      <c r="AN150" s="250"/>
      <c r="AO150" s="250"/>
      <c r="AP150" s="250"/>
      <c r="AQ150" s="250"/>
      <c r="AR150" s="250"/>
      <c r="AS150" s="250"/>
      <c r="AT150" s="250"/>
      <c r="AU150" s="250"/>
      <c r="AV150" s="250"/>
      <c r="AW150" s="250"/>
      <c r="AX150" s="250"/>
      <c r="AY150" s="250"/>
      <c r="AZ150" s="250"/>
      <c r="BA150" s="250"/>
      <c r="BB150" s="250"/>
      <c r="BC150" s="250"/>
      <c r="BD150" s="250"/>
      <c r="BE150" s="250"/>
      <c r="BF150" s="250"/>
      <c r="BG150" s="250"/>
      <c r="BH150" s="250"/>
      <c r="BI150" s="250"/>
      <c r="BJ150" s="250"/>
      <c r="BK150" s="250"/>
      <c r="BL150" s="250"/>
      <c r="BM150" s="250"/>
      <c r="BN150" s="250"/>
      <c r="BO150" s="250"/>
      <c r="BP150" s="250"/>
      <c r="BQ150" s="250"/>
      <c r="BR150" s="250"/>
      <c r="BS150" s="250"/>
      <c r="BT150" s="250"/>
      <c r="BU150" s="250"/>
      <c r="BV150" s="250"/>
      <c r="BW150" s="250"/>
      <c r="BX150" s="250"/>
      <c r="BY150" s="250"/>
      <c r="BZ150" s="250"/>
      <c r="CA150" s="250"/>
      <c r="CB150" s="250"/>
      <c r="CC150" s="250"/>
      <c r="CD150" s="250"/>
      <c r="CE150" s="250"/>
      <c r="CF150" s="250"/>
      <c r="CG150" s="250"/>
      <c r="CH150" s="250"/>
      <c r="CI150" s="250"/>
      <c r="CJ150" s="250"/>
      <c r="CK150" s="250"/>
      <c r="CL150" s="250"/>
      <c r="CM150" s="250"/>
      <c r="CN150" s="250"/>
      <c r="CO150" s="250"/>
      <c r="CP150" s="250"/>
      <c r="CQ150" s="250"/>
      <c r="CR150" s="250"/>
      <c r="CS150" s="250"/>
      <c r="CT150" s="250"/>
      <c r="CU150" s="250"/>
      <c r="CV150" s="250"/>
      <c r="CW150" s="250"/>
      <c r="CX150" s="250"/>
      <c r="CY150" s="250"/>
      <c r="CZ150" s="250"/>
      <c r="DA150" s="250"/>
      <c r="DB150" s="250"/>
      <c r="DC150" s="250"/>
      <c r="DD150" s="250"/>
      <c r="DE150" s="250"/>
      <c r="DF150" s="250"/>
      <c r="DG150" s="250"/>
      <c r="DH150" s="250"/>
      <c r="DI150" s="250"/>
      <c r="DJ150" s="250"/>
      <c r="DK150" s="250"/>
      <c r="DL150" s="250"/>
      <c r="DM150" s="250"/>
      <c r="DN150" s="250"/>
      <c r="DO150" s="250"/>
      <c r="DP150" s="250"/>
      <c r="DQ150" s="250"/>
      <c r="DR150" s="250"/>
      <c r="DS150" s="250"/>
      <c r="DT150" s="250"/>
      <c r="DU150" s="250"/>
      <c r="DV150" s="250"/>
      <c r="DW150" s="250"/>
      <c r="DX150" s="250"/>
      <c r="DY150" s="250"/>
      <c r="DZ150" s="250"/>
      <c r="EA150" s="250"/>
      <c r="EB150" s="250"/>
      <c r="EC150" s="250"/>
      <c r="ED150" s="250"/>
      <c r="EE150" s="250"/>
      <c r="EF150" s="250"/>
      <c r="EG150" s="250"/>
      <c r="EH150" s="250"/>
      <c r="EI150" s="250"/>
      <c r="EJ150" s="250"/>
      <c r="EK150" s="250"/>
      <c r="EL150" s="250"/>
      <c r="EM150" s="250"/>
      <c r="EN150" s="250"/>
      <c r="EO150" s="250"/>
      <c r="EP150" s="250"/>
      <c r="EQ150" s="250"/>
      <c r="ER150" s="250"/>
      <c r="ES150" s="250"/>
      <c r="ET150" s="250"/>
      <c r="EU150" s="250"/>
      <c r="EV150" s="250"/>
      <c r="EW150" s="250"/>
      <c r="EX150" s="250"/>
      <c r="EY150" s="250"/>
      <c r="EZ150" s="250"/>
      <c r="FA150" s="250"/>
      <c r="FB150" s="250"/>
      <c r="FC150" s="250"/>
      <c r="FD150" s="250"/>
      <c r="FE150" s="250"/>
      <c r="FF150" s="250"/>
      <c r="FG150" s="250"/>
      <c r="FH150" s="250"/>
      <c r="FI150" s="250"/>
      <c r="FJ150" s="250"/>
      <c r="FK150" s="250"/>
      <c r="FL150" s="250"/>
      <c r="FM150" s="250"/>
      <c r="FN150" s="250"/>
      <c r="FO150" s="250"/>
      <c r="FP150" s="250"/>
      <c r="FQ150" s="250"/>
      <c r="FR150" s="250"/>
      <c r="FS150" s="250"/>
      <c r="FT150" s="250"/>
      <c r="FU150" s="250"/>
      <c r="FV150" s="250"/>
      <c r="FW150" s="250"/>
      <c r="FX150" s="250"/>
      <c r="FY150" s="250"/>
      <c r="FZ150" s="250"/>
      <c r="GA150" s="250"/>
      <c r="GB150" s="250"/>
      <c r="GC150" s="250"/>
      <c r="GD150" s="250"/>
      <c r="GE150" s="250"/>
      <c r="GF150" s="250"/>
      <c r="GG150" s="250"/>
      <c r="GH150" s="250"/>
      <c r="GI150" s="250"/>
      <c r="GJ150" s="250"/>
      <c r="GK150" s="250"/>
      <c r="GL150" s="250"/>
      <c r="GM150" s="250"/>
      <c r="GN150" s="250"/>
      <c r="GO150" s="250"/>
      <c r="GP150" s="250"/>
      <c r="GQ150" s="250"/>
      <c r="GR150" s="250"/>
      <c r="GS150" s="250"/>
      <c r="GT150" s="250"/>
      <c r="GU150" s="250"/>
      <c r="GV150" s="250"/>
      <c r="GW150" s="250"/>
      <c r="GX150" s="250"/>
      <c r="GY150" s="250"/>
      <c r="GZ150" s="250"/>
      <c r="HA150" s="250"/>
      <c r="HB150" s="250"/>
      <c r="HC150" s="250"/>
      <c r="HD150" s="250"/>
      <c r="HE150" s="250"/>
      <c r="HF150" s="250"/>
      <c r="HG150" s="250"/>
      <c r="HH150" s="250"/>
      <c r="HI150" s="250"/>
      <c r="HJ150" s="250"/>
      <c r="HK150" s="250"/>
      <c r="HL150" s="250"/>
      <c r="HM150" s="250"/>
      <c r="HN150" s="250"/>
      <c r="HO150" s="250"/>
      <c r="HP150" s="250"/>
      <c r="HQ150" s="250"/>
      <c r="HR150" s="250"/>
      <c r="HS150" s="250"/>
      <c r="HT150" s="250"/>
      <c r="HU150" s="250"/>
      <c r="HV150" s="250"/>
      <c r="HW150" s="250"/>
      <c r="HX150" s="250"/>
      <c r="HY150" s="250"/>
      <c r="HZ150" s="250"/>
      <c r="IA150" s="250"/>
      <c r="IB150" s="250"/>
      <c r="IC150" s="250"/>
      <c r="ID150" s="250"/>
      <c r="IE150" s="250"/>
      <c r="IF150" s="250"/>
      <c r="IG150" s="250"/>
      <c r="IH150" s="250"/>
      <c r="II150" s="250"/>
      <c r="IJ150" s="250"/>
      <c r="IK150" s="250"/>
      <c r="IL150" s="250"/>
      <c r="IM150" s="250"/>
      <c r="IN150" s="250"/>
      <c r="IO150" s="250"/>
      <c r="IP150" s="250"/>
      <c r="IQ150" s="250"/>
      <c r="IR150" s="250"/>
    </row>
    <row r="151" s="443" customFormat="1" ht="31.5" hidden="1" spans="1:252">
      <c r="A151" s="353" t="s">
        <v>4287</v>
      </c>
      <c r="B151" s="307" t="s">
        <v>273</v>
      </c>
      <c r="C151" s="671">
        <f>SUMIF('2023.12'!$A$6:$A$567,A151,'2023.12'!$C$6:$C$567)</f>
        <v>0</v>
      </c>
      <c r="D151" s="671">
        <v>0</v>
      </c>
      <c r="E151" s="671">
        <f>SUMIF('2024.12'!$A$6:$A$876,A151,'2024.12'!$D$6:$D$876)</f>
        <v>26</v>
      </c>
      <c r="F151" s="671">
        <f t="shared" si="32"/>
        <v>26</v>
      </c>
      <c r="G151" s="365" t="str">
        <f t="shared" si="25"/>
        <v/>
      </c>
      <c r="H151" s="365" t="str">
        <f t="shared" si="26"/>
        <v/>
      </c>
      <c r="I151" s="554" t="s">
        <v>4097</v>
      </c>
      <c r="J151" s="749" t="str">
        <f t="shared" si="33"/>
        <v>10113</v>
      </c>
      <c r="K151" s="93" t="str">
        <f t="shared" si="28"/>
        <v>项</v>
      </c>
      <c r="L151" s="93">
        <v>1</v>
      </c>
      <c r="M151" s="250"/>
      <c r="N151" s="250"/>
      <c r="O151" s="250"/>
      <c r="P151" s="250"/>
      <c r="Q151" s="250"/>
      <c r="R151" s="250"/>
      <c r="S151" s="250"/>
      <c r="T151" s="250"/>
      <c r="U151" s="250"/>
      <c r="V151" s="250"/>
      <c r="W151" s="250"/>
      <c r="X151" s="250"/>
      <c r="Y151" s="250"/>
      <c r="Z151" s="250"/>
      <c r="AA151" s="250"/>
      <c r="AB151" s="250"/>
      <c r="AC151" s="250"/>
      <c r="AD151" s="250"/>
      <c r="AE151" s="250"/>
      <c r="AF151" s="250"/>
      <c r="AG151" s="250"/>
      <c r="AH151" s="250"/>
      <c r="AI151" s="250"/>
      <c r="AJ151" s="250"/>
      <c r="AK151" s="250"/>
      <c r="AL151" s="250"/>
      <c r="AM151" s="250"/>
      <c r="AN151" s="250"/>
      <c r="AO151" s="250"/>
      <c r="AP151" s="250"/>
      <c r="AQ151" s="250"/>
      <c r="AR151" s="250"/>
      <c r="AS151" s="250"/>
      <c r="AT151" s="250"/>
      <c r="AU151" s="250"/>
      <c r="AV151" s="250"/>
      <c r="AW151" s="250"/>
      <c r="AX151" s="250"/>
      <c r="AY151" s="250"/>
      <c r="AZ151" s="250"/>
      <c r="BA151" s="250"/>
      <c r="BB151" s="250"/>
      <c r="BC151" s="250"/>
      <c r="BD151" s="250"/>
      <c r="BE151" s="250"/>
      <c r="BF151" s="250"/>
      <c r="BG151" s="250"/>
      <c r="BH151" s="250"/>
      <c r="BI151" s="250"/>
      <c r="BJ151" s="250"/>
      <c r="BK151" s="250"/>
      <c r="BL151" s="250"/>
      <c r="BM151" s="250"/>
      <c r="BN151" s="250"/>
      <c r="BO151" s="250"/>
      <c r="BP151" s="250"/>
      <c r="BQ151" s="250"/>
      <c r="BR151" s="250"/>
      <c r="BS151" s="250"/>
      <c r="BT151" s="250"/>
      <c r="BU151" s="250"/>
      <c r="BV151" s="250"/>
      <c r="BW151" s="250"/>
      <c r="BX151" s="250"/>
      <c r="BY151" s="250"/>
      <c r="BZ151" s="250"/>
      <c r="CA151" s="250"/>
      <c r="CB151" s="250"/>
      <c r="CC151" s="250"/>
      <c r="CD151" s="250"/>
      <c r="CE151" s="250"/>
      <c r="CF151" s="250"/>
      <c r="CG151" s="250"/>
      <c r="CH151" s="250"/>
      <c r="CI151" s="250"/>
      <c r="CJ151" s="250"/>
      <c r="CK151" s="250"/>
      <c r="CL151" s="250"/>
      <c r="CM151" s="250"/>
      <c r="CN151" s="250"/>
      <c r="CO151" s="250"/>
      <c r="CP151" s="250"/>
      <c r="CQ151" s="250"/>
      <c r="CR151" s="250"/>
      <c r="CS151" s="250"/>
      <c r="CT151" s="250"/>
      <c r="CU151" s="250"/>
      <c r="CV151" s="250"/>
      <c r="CW151" s="250"/>
      <c r="CX151" s="250"/>
      <c r="CY151" s="250"/>
      <c r="CZ151" s="250"/>
      <c r="DA151" s="250"/>
      <c r="DB151" s="250"/>
      <c r="DC151" s="250"/>
      <c r="DD151" s="250"/>
      <c r="DE151" s="250"/>
      <c r="DF151" s="250"/>
      <c r="DG151" s="250"/>
      <c r="DH151" s="250"/>
      <c r="DI151" s="250"/>
      <c r="DJ151" s="250"/>
      <c r="DK151" s="250"/>
      <c r="DL151" s="250"/>
      <c r="DM151" s="250"/>
      <c r="DN151" s="250"/>
      <c r="DO151" s="250"/>
      <c r="DP151" s="250"/>
      <c r="DQ151" s="250"/>
      <c r="DR151" s="250"/>
      <c r="DS151" s="250"/>
      <c r="DT151" s="250"/>
      <c r="DU151" s="250"/>
      <c r="DV151" s="250"/>
      <c r="DW151" s="250"/>
      <c r="DX151" s="250"/>
      <c r="DY151" s="250"/>
      <c r="DZ151" s="250"/>
      <c r="EA151" s="250"/>
      <c r="EB151" s="250"/>
      <c r="EC151" s="250"/>
      <c r="ED151" s="250"/>
      <c r="EE151" s="250"/>
      <c r="EF151" s="250"/>
      <c r="EG151" s="250"/>
      <c r="EH151" s="250"/>
      <c r="EI151" s="250"/>
      <c r="EJ151" s="250"/>
      <c r="EK151" s="250"/>
      <c r="EL151" s="250"/>
      <c r="EM151" s="250"/>
      <c r="EN151" s="250"/>
      <c r="EO151" s="250"/>
      <c r="EP151" s="250"/>
      <c r="EQ151" s="250"/>
      <c r="ER151" s="250"/>
      <c r="ES151" s="250"/>
      <c r="ET151" s="250"/>
      <c r="EU151" s="250"/>
      <c r="EV151" s="250"/>
      <c r="EW151" s="250"/>
      <c r="EX151" s="250"/>
      <c r="EY151" s="250"/>
      <c r="EZ151" s="250"/>
      <c r="FA151" s="250"/>
      <c r="FB151" s="250"/>
      <c r="FC151" s="250"/>
      <c r="FD151" s="250"/>
      <c r="FE151" s="250"/>
      <c r="FF151" s="250"/>
      <c r="FG151" s="250"/>
      <c r="FH151" s="250"/>
      <c r="FI151" s="250"/>
      <c r="FJ151" s="250"/>
      <c r="FK151" s="250"/>
      <c r="FL151" s="250"/>
      <c r="FM151" s="250"/>
      <c r="FN151" s="250"/>
      <c r="FO151" s="250"/>
      <c r="FP151" s="250"/>
      <c r="FQ151" s="250"/>
      <c r="FR151" s="250"/>
      <c r="FS151" s="250"/>
      <c r="FT151" s="250"/>
      <c r="FU151" s="250"/>
      <c r="FV151" s="250"/>
      <c r="FW151" s="250"/>
      <c r="FX151" s="250"/>
      <c r="FY151" s="250"/>
      <c r="FZ151" s="250"/>
      <c r="GA151" s="250"/>
      <c r="GB151" s="250"/>
      <c r="GC151" s="250"/>
      <c r="GD151" s="250"/>
      <c r="GE151" s="250"/>
      <c r="GF151" s="250"/>
      <c r="GG151" s="250"/>
      <c r="GH151" s="250"/>
      <c r="GI151" s="250"/>
      <c r="GJ151" s="250"/>
      <c r="GK151" s="250"/>
      <c r="GL151" s="250"/>
      <c r="GM151" s="250"/>
      <c r="GN151" s="250"/>
      <c r="GO151" s="250"/>
      <c r="GP151" s="250"/>
      <c r="GQ151" s="250"/>
      <c r="GR151" s="250"/>
      <c r="GS151" s="250"/>
      <c r="GT151" s="250"/>
      <c r="GU151" s="250"/>
      <c r="GV151" s="250"/>
      <c r="GW151" s="250"/>
      <c r="GX151" s="250"/>
      <c r="GY151" s="250"/>
      <c r="GZ151" s="250"/>
      <c r="HA151" s="250"/>
      <c r="HB151" s="250"/>
      <c r="HC151" s="250"/>
      <c r="HD151" s="250"/>
      <c r="HE151" s="250"/>
      <c r="HF151" s="250"/>
      <c r="HG151" s="250"/>
      <c r="HH151" s="250"/>
      <c r="HI151" s="250"/>
      <c r="HJ151" s="250"/>
      <c r="HK151" s="250"/>
      <c r="HL151" s="250"/>
      <c r="HM151" s="250"/>
      <c r="HN151" s="250"/>
      <c r="HO151" s="250"/>
      <c r="HP151" s="250"/>
      <c r="HQ151" s="250"/>
      <c r="HR151" s="250"/>
      <c r="HS151" s="250"/>
      <c r="HT151" s="250"/>
      <c r="HU151" s="250"/>
      <c r="HV151" s="250"/>
      <c r="HW151" s="250"/>
      <c r="HX151" s="250"/>
      <c r="HY151" s="250"/>
      <c r="HZ151" s="250"/>
      <c r="IA151" s="250"/>
      <c r="IB151" s="250"/>
      <c r="IC151" s="250"/>
      <c r="ID151" s="250"/>
      <c r="IE151" s="250"/>
      <c r="IF151" s="250"/>
      <c r="IG151" s="250"/>
      <c r="IH151" s="250"/>
      <c r="II151" s="250"/>
      <c r="IJ151" s="250"/>
      <c r="IK151" s="250"/>
      <c r="IL151" s="250"/>
      <c r="IM151" s="250"/>
      <c r="IN151" s="250"/>
      <c r="IO151" s="250"/>
      <c r="IP151" s="250"/>
      <c r="IQ151" s="250"/>
      <c r="IR151" s="250"/>
    </row>
    <row r="152" s="137" customFormat="1" ht="15.75" hidden="1" spans="1:252">
      <c r="A152" s="353" t="s">
        <v>4288</v>
      </c>
      <c r="B152" s="307" t="s">
        <v>275</v>
      </c>
      <c r="C152" s="671">
        <f>SUMIF('2023.12'!$A$6:$A$567,A152,'2023.12'!$C$6:$C$567)</f>
        <v>225</v>
      </c>
      <c r="D152" s="671">
        <v>350</v>
      </c>
      <c r="E152" s="671">
        <f>SUMIF('2024.12'!$A$6:$A$876,A152,'2024.12'!$D$6:$D$876)</f>
        <v>97</v>
      </c>
      <c r="F152" s="671">
        <f t="shared" si="32"/>
        <v>-128</v>
      </c>
      <c r="G152" s="365" t="str">
        <f t="shared" si="25"/>
        <v>-56.9%</v>
      </c>
      <c r="H152" s="365" t="str">
        <f t="shared" si="26"/>
        <v>27.7%</v>
      </c>
      <c r="I152" s="554" t="s">
        <v>4097</v>
      </c>
      <c r="J152" s="748" t="str">
        <f t="shared" si="33"/>
        <v>10113</v>
      </c>
      <c r="K152" s="93" t="str">
        <f t="shared" si="28"/>
        <v>项</v>
      </c>
      <c r="L152" s="93">
        <v>1</v>
      </c>
      <c r="M152" s="751"/>
      <c r="N152" s="751"/>
      <c r="O152" s="751"/>
      <c r="P152" s="751"/>
      <c r="Q152" s="751"/>
      <c r="R152" s="751"/>
      <c r="S152" s="751"/>
      <c r="T152" s="751"/>
      <c r="U152" s="751"/>
      <c r="V152" s="751"/>
      <c r="W152" s="751"/>
      <c r="X152" s="751"/>
      <c r="Y152" s="751"/>
      <c r="Z152" s="751"/>
      <c r="AA152" s="751"/>
      <c r="AB152" s="751"/>
      <c r="AC152" s="751"/>
      <c r="AD152" s="751"/>
      <c r="AE152" s="751"/>
      <c r="AF152" s="751"/>
      <c r="AG152" s="751"/>
      <c r="AH152" s="751"/>
      <c r="AI152" s="751"/>
      <c r="AJ152" s="751"/>
      <c r="AK152" s="751"/>
      <c r="AL152" s="751"/>
      <c r="AM152" s="751"/>
      <c r="AN152" s="751"/>
      <c r="AO152" s="751"/>
      <c r="AP152" s="751"/>
      <c r="AQ152" s="751"/>
      <c r="AR152" s="751"/>
      <c r="AS152" s="751"/>
      <c r="AT152" s="751"/>
      <c r="AU152" s="751"/>
      <c r="AV152" s="751"/>
      <c r="AW152" s="751"/>
      <c r="AX152" s="751"/>
      <c r="AY152" s="751"/>
      <c r="AZ152" s="751"/>
      <c r="BA152" s="751"/>
      <c r="BB152" s="751"/>
      <c r="BC152" s="751"/>
      <c r="BD152" s="751"/>
      <c r="BE152" s="751"/>
      <c r="BF152" s="751"/>
      <c r="BG152" s="751"/>
      <c r="BH152" s="751"/>
      <c r="BI152" s="751"/>
      <c r="BJ152" s="751"/>
      <c r="BK152" s="751"/>
      <c r="BL152" s="751"/>
      <c r="BM152" s="751"/>
      <c r="BN152" s="751"/>
      <c r="BO152" s="751"/>
      <c r="BP152" s="751"/>
      <c r="BQ152" s="751"/>
      <c r="BR152" s="751"/>
      <c r="BS152" s="751"/>
      <c r="BT152" s="751"/>
      <c r="BU152" s="751"/>
      <c r="BV152" s="751"/>
      <c r="BW152" s="751"/>
      <c r="BX152" s="751"/>
      <c r="BY152" s="751"/>
      <c r="BZ152" s="751"/>
      <c r="CA152" s="751"/>
      <c r="CB152" s="751"/>
      <c r="CC152" s="751"/>
      <c r="CD152" s="751"/>
      <c r="CE152" s="751"/>
      <c r="CF152" s="751"/>
      <c r="CG152" s="751"/>
      <c r="CH152" s="751"/>
      <c r="CI152" s="751"/>
      <c r="CJ152" s="751"/>
      <c r="CK152" s="751"/>
      <c r="CL152" s="751"/>
      <c r="CM152" s="751"/>
      <c r="CN152" s="751"/>
      <c r="CO152" s="751"/>
      <c r="CP152" s="751"/>
      <c r="CQ152" s="751"/>
      <c r="CR152" s="751"/>
      <c r="CS152" s="751"/>
      <c r="CT152" s="751"/>
      <c r="CU152" s="751"/>
      <c r="CV152" s="751"/>
      <c r="CW152" s="751"/>
      <c r="CX152" s="751"/>
      <c r="CY152" s="751"/>
      <c r="CZ152" s="751"/>
      <c r="DA152" s="751"/>
      <c r="DB152" s="751"/>
      <c r="DC152" s="751"/>
      <c r="DD152" s="751"/>
      <c r="DE152" s="751"/>
      <c r="DF152" s="751"/>
      <c r="DG152" s="751"/>
      <c r="DH152" s="751"/>
      <c r="DI152" s="751"/>
      <c r="DJ152" s="751"/>
      <c r="DK152" s="751"/>
      <c r="DL152" s="751"/>
      <c r="DM152" s="751"/>
      <c r="DN152" s="751"/>
      <c r="DO152" s="751"/>
      <c r="DP152" s="751"/>
      <c r="DQ152" s="751"/>
      <c r="DR152" s="751"/>
      <c r="DS152" s="751"/>
      <c r="DT152" s="751"/>
      <c r="DU152" s="751"/>
      <c r="DV152" s="751"/>
      <c r="DW152" s="751"/>
      <c r="DX152" s="751"/>
      <c r="DY152" s="751"/>
      <c r="DZ152" s="751"/>
      <c r="EA152" s="751"/>
      <c r="EB152" s="751"/>
      <c r="EC152" s="751"/>
      <c r="ED152" s="751"/>
      <c r="EE152" s="751"/>
      <c r="EF152" s="751"/>
      <c r="EG152" s="751"/>
      <c r="EH152" s="751"/>
      <c r="EI152" s="751"/>
      <c r="EJ152" s="751"/>
      <c r="EK152" s="751"/>
      <c r="EL152" s="751"/>
      <c r="EM152" s="751"/>
      <c r="EN152" s="751"/>
      <c r="EO152" s="751"/>
      <c r="EP152" s="751"/>
      <c r="EQ152" s="751"/>
      <c r="ER152" s="751"/>
      <c r="ES152" s="751"/>
      <c r="ET152" s="751"/>
      <c r="EU152" s="751"/>
      <c r="EV152" s="751"/>
      <c r="EW152" s="751"/>
      <c r="EX152" s="751"/>
      <c r="EY152" s="751"/>
      <c r="EZ152" s="751"/>
      <c r="FA152" s="751"/>
      <c r="FB152" s="751"/>
      <c r="FC152" s="751"/>
      <c r="FD152" s="751"/>
      <c r="FE152" s="751"/>
      <c r="FF152" s="751"/>
      <c r="FG152" s="751"/>
      <c r="FH152" s="751"/>
      <c r="FI152" s="751"/>
      <c r="FJ152" s="751"/>
      <c r="FK152" s="751"/>
      <c r="FL152" s="751"/>
      <c r="FM152" s="751"/>
      <c r="FN152" s="751"/>
      <c r="FO152" s="751"/>
      <c r="FP152" s="751"/>
      <c r="FQ152" s="751"/>
      <c r="FR152" s="751"/>
      <c r="FS152" s="751"/>
      <c r="FT152" s="751"/>
      <c r="FU152" s="751"/>
      <c r="FV152" s="751"/>
      <c r="FW152" s="751"/>
      <c r="FX152" s="751"/>
      <c r="FY152" s="751"/>
      <c r="FZ152" s="751"/>
      <c r="GA152" s="751"/>
      <c r="GB152" s="751"/>
      <c r="GC152" s="751"/>
      <c r="GD152" s="751"/>
      <c r="GE152" s="751"/>
      <c r="GF152" s="751"/>
      <c r="GG152" s="751"/>
      <c r="GH152" s="751"/>
      <c r="GI152" s="751"/>
      <c r="GJ152" s="751"/>
      <c r="GK152" s="751"/>
      <c r="GL152" s="751"/>
      <c r="GM152" s="751"/>
      <c r="GN152" s="751"/>
      <c r="GO152" s="751"/>
      <c r="GP152" s="751"/>
      <c r="GQ152" s="751"/>
      <c r="GR152" s="751"/>
      <c r="GS152" s="751"/>
      <c r="GT152" s="751"/>
      <c r="GU152" s="751"/>
      <c r="GV152" s="751"/>
      <c r="GW152" s="751"/>
      <c r="GX152" s="751"/>
      <c r="GY152" s="751"/>
      <c r="GZ152" s="751"/>
      <c r="HA152" s="751"/>
      <c r="HB152" s="751"/>
      <c r="HC152" s="751"/>
      <c r="HD152" s="751"/>
      <c r="HE152" s="751"/>
      <c r="HF152" s="751"/>
      <c r="HG152" s="751"/>
      <c r="HH152" s="751"/>
      <c r="HI152" s="751"/>
      <c r="HJ152" s="751"/>
      <c r="HK152" s="751"/>
      <c r="HL152" s="751"/>
      <c r="HM152" s="751"/>
      <c r="HN152" s="751"/>
      <c r="HO152" s="751"/>
      <c r="HP152" s="751"/>
      <c r="HQ152" s="751"/>
      <c r="HR152" s="751"/>
      <c r="HS152" s="751"/>
      <c r="HT152" s="751"/>
      <c r="HU152" s="751"/>
      <c r="HV152" s="751"/>
      <c r="HW152" s="751"/>
      <c r="HX152" s="751"/>
      <c r="HY152" s="751"/>
      <c r="HZ152" s="751"/>
      <c r="IA152" s="751"/>
      <c r="IB152" s="751"/>
      <c r="IC152" s="751"/>
      <c r="ID152" s="751"/>
      <c r="IE152" s="751"/>
      <c r="IF152" s="751"/>
      <c r="IG152" s="751"/>
      <c r="IH152" s="751"/>
      <c r="II152" s="751"/>
      <c r="IJ152" s="751"/>
      <c r="IK152" s="751"/>
      <c r="IL152" s="751"/>
      <c r="IM152" s="751"/>
      <c r="IN152" s="751"/>
      <c r="IO152" s="751"/>
      <c r="IP152" s="751"/>
      <c r="IQ152" s="751"/>
      <c r="IR152" s="751"/>
    </row>
    <row r="153" s="137" customFormat="1" ht="15.75" hidden="1" spans="1:252">
      <c r="A153" s="353" t="s">
        <v>4289</v>
      </c>
      <c r="B153" s="307" t="s">
        <v>276</v>
      </c>
      <c r="C153" s="671">
        <f>SUMIF('2023.12'!$A$6:$A$567,A153,'2023.12'!$C$6:$C$567)</f>
        <v>130</v>
      </c>
      <c r="D153" s="671">
        <v>156</v>
      </c>
      <c r="E153" s="671">
        <f>SUMIF('2024.12'!$A$6:$A$876,A153,'2024.12'!$D$6:$D$876)</f>
        <v>538</v>
      </c>
      <c r="F153" s="671">
        <f t="shared" si="32"/>
        <v>408</v>
      </c>
      <c r="G153" s="365" t="str">
        <f t="shared" si="25"/>
        <v>313.8%</v>
      </c>
      <c r="H153" s="365" t="str">
        <f t="shared" si="26"/>
        <v>344.9%</v>
      </c>
      <c r="I153" s="554" t="s">
        <v>4097</v>
      </c>
      <c r="J153" s="748" t="str">
        <f t="shared" si="33"/>
        <v>10113</v>
      </c>
      <c r="K153" s="93" t="str">
        <f t="shared" si="28"/>
        <v>项</v>
      </c>
      <c r="L153" s="93">
        <v>1</v>
      </c>
      <c r="M153" s="751"/>
      <c r="N153" s="751"/>
      <c r="O153" s="751"/>
      <c r="P153" s="751"/>
      <c r="Q153" s="751"/>
      <c r="R153" s="751"/>
      <c r="S153" s="751"/>
      <c r="T153" s="751"/>
      <c r="U153" s="751"/>
      <c r="V153" s="751"/>
      <c r="W153" s="751"/>
      <c r="X153" s="751"/>
      <c r="Y153" s="751"/>
      <c r="Z153" s="751"/>
      <c r="AA153" s="751"/>
      <c r="AB153" s="751"/>
      <c r="AC153" s="751"/>
      <c r="AD153" s="751"/>
      <c r="AE153" s="751"/>
      <c r="AF153" s="751"/>
      <c r="AG153" s="751"/>
      <c r="AH153" s="751"/>
      <c r="AI153" s="751"/>
      <c r="AJ153" s="751"/>
      <c r="AK153" s="751"/>
      <c r="AL153" s="751"/>
      <c r="AM153" s="751"/>
      <c r="AN153" s="751"/>
      <c r="AO153" s="751"/>
      <c r="AP153" s="751"/>
      <c r="AQ153" s="751"/>
      <c r="AR153" s="751"/>
      <c r="AS153" s="751"/>
      <c r="AT153" s="751"/>
      <c r="AU153" s="751"/>
      <c r="AV153" s="751"/>
      <c r="AW153" s="751"/>
      <c r="AX153" s="751"/>
      <c r="AY153" s="751"/>
      <c r="AZ153" s="751"/>
      <c r="BA153" s="751"/>
      <c r="BB153" s="751"/>
      <c r="BC153" s="751"/>
      <c r="BD153" s="751"/>
      <c r="BE153" s="751"/>
      <c r="BF153" s="751"/>
      <c r="BG153" s="751"/>
      <c r="BH153" s="751"/>
      <c r="BI153" s="751"/>
      <c r="BJ153" s="751"/>
      <c r="BK153" s="751"/>
      <c r="BL153" s="751"/>
      <c r="BM153" s="751"/>
      <c r="BN153" s="751"/>
      <c r="BO153" s="751"/>
      <c r="BP153" s="751"/>
      <c r="BQ153" s="751"/>
      <c r="BR153" s="751"/>
      <c r="BS153" s="751"/>
      <c r="BT153" s="751"/>
      <c r="BU153" s="751"/>
      <c r="BV153" s="751"/>
      <c r="BW153" s="751"/>
      <c r="BX153" s="751"/>
      <c r="BY153" s="751"/>
      <c r="BZ153" s="751"/>
      <c r="CA153" s="751"/>
      <c r="CB153" s="751"/>
      <c r="CC153" s="751"/>
      <c r="CD153" s="751"/>
      <c r="CE153" s="751"/>
      <c r="CF153" s="751"/>
      <c r="CG153" s="751"/>
      <c r="CH153" s="751"/>
      <c r="CI153" s="751"/>
      <c r="CJ153" s="751"/>
      <c r="CK153" s="751"/>
      <c r="CL153" s="751"/>
      <c r="CM153" s="751"/>
      <c r="CN153" s="751"/>
      <c r="CO153" s="751"/>
      <c r="CP153" s="751"/>
      <c r="CQ153" s="751"/>
      <c r="CR153" s="751"/>
      <c r="CS153" s="751"/>
      <c r="CT153" s="751"/>
      <c r="CU153" s="751"/>
      <c r="CV153" s="751"/>
      <c r="CW153" s="751"/>
      <c r="CX153" s="751"/>
      <c r="CY153" s="751"/>
      <c r="CZ153" s="751"/>
      <c r="DA153" s="751"/>
      <c r="DB153" s="751"/>
      <c r="DC153" s="751"/>
      <c r="DD153" s="751"/>
      <c r="DE153" s="751"/>
      <c r="DF153" s="751"/>
      <c r="DG153" s="751"/>
      <c r="DH153" s="751"/>
      <c r="DI153" s="751"/>
      <c r="DJ153" s="751"/>
      <c r="DK153" s="751"/>
      <c r="DL153" s="751"/>
      <c r="DM153" s="751"/>
      <c r="DN153" s="751"/>
      <c r="DO153" s="751"/>
      <c r="DP153" s="751"/>
      <c r="DQ153" s="751"/>
      <c r="DR153" s="751"/>
      <c r="DS153" s="751"/>
      <c r="DT153" s="751"/>
      <c r="DU153" s="751"/>
      <c r="DV153" s="751"/>
      <c r="DW153" s="751"/>
      <c r="DX153" s="751"/>
      <c r="DY153" s="751"/>
      <c r="DZ153" s="751"/>
      <c r="EA153" s="751"/>
      <c r="EB153" s="751"/>
      <c r="EC153" s="751"/>
      <c r="ED153" s="751"/>
      <c r="EE153" s="751"/>
      <c r="EF153" s="751"/>
      <c r="EG153" s="751"/>
      <c r="EH153" s="751"/>
      <c r="EI153" s="751"/>
      <c r="EJ153" s="751"/>
      <c r="EK153" s="751"/>
      <c r="EL153" s="751"/>
      <c r="EM153" s="751"/>
      <c r="EN153" s="751"/>
      <c r="EO153" s="751"/>
      <c r="EP153" s="751"/>
      <c r="EQ153" s="751"/>
      <c r="ER153" s="751"/>
      <c r="ES153" s="751"/>
      <c r="ET153" s="751"/>
      <c r="EU153" s="751"/>
      <c r="EV153" s="751"/>
      <c r="EW153" s="751"/>
      <c r="EX153" s="751"/>
      <c r="EY153" s="751"/>
      <c r="EZ153" s="751"/>
      <c r="FA153" s="751"/>
      <c r="FB153" s="751"/>
      <c r="FC153" s="751"/>
      <c r="FD153" s="751"/>
      <c r="FE153" s="751"/>
      <c r="FF153" s="751"/>
      <c r="FG153" s="751"/>
      <c r="FH153" s="751"/>
      <c r="FI153" s="751"/>
      <c r="FJ153" s="751"/>
      <c r="FK153" s="751"/>
      <c r="FL153" s="751"/>
      <c r="FM153" s="751"/>
      <c r="FN153" s="751"/>
      <c r="FO153" s="751"/>
      <c r="FP153" s="751"/>
      <c r="FQ153" s="751"/>
      <c r="FR153" s="751"/>
      <c r="FS153" s="751"/>
      <c r="FT153" s="751"/>
      <c r="FU153" s="751"/>
      <c r="FV153" s="751"/>
      <c r="FW153" s="751"/>
      <c r="FX153" s="751"/>
      <c r="FY153" s="751"/>
      <c r="FZ153" s="751"/>
      <c r="GA153" s="751"/>
      <c r="GB153" s="751"/>
      <c r="GC153" s="751"/>
      <c r="GD153" s="751"/>
      <c r="GE153" s="751"/>
      <c r="GF153" s="751"/>
      <c r="GG153" s="751"/>
      <c r="GH153" s="751"/>
      <c r="GI153" s="751"/>
      <c r="GJ153" s="751"/>
      <c r="GK153" s="751"/>
      <c r="GL153" s="751"/>
      <c r="GM153" s="751"/>
      <c r="GN153" s="751"/>
      <c r="GO153" s="751"/>
      <c r="GP153" s="751"/>
      <c r="GQ153" s="751"/>
      <c r="GR153" s="751"/>
      <c r="GS153" s="751"/>
      <c r="GT153" s="751"/>
      <c r="GU153" s="751"/>
      <c r="GV153" s="751"/>
      <c r="GW153" s="751"/>
      <c r="GX153" s="751"/>
      <c r="GY153" s="751"/>
      <c r="GZ153" s="751"/>
      <c r="HA153" s="751"/>
      <c r="HB153" s="751"/>
      <c r="HC153" s="751"/>
      <c r="HD153" s="751"/>
      <c r="HE153" s="751"/>
      <c r="HF153" s="751"/>
      <c r="HG153" s="751"/>
      <c r="HH153" s="751"/>
      <c r="HI153" s="751"/>
      <c r="HJ153" s="751"/>
      <c r="HK153" s="751"/>
      <c r="HL153" s="751"/>
      <c r="HM153" s="751"/>
      <c r="HN153" s="751"/>
      <c r="HO153" s="751"/>
      <c r="HP153" s="751"/>
      <c r="HQ153" s="751"/>
      <c r="HR153" s="751"/>
      <c r="HS153" s="751"/>
      <c r="HT153" s="751"/>
      <c r="HU153" s="751"/>
      <c r="HV153" s="751"/>
      <c r="HW153" s="751"/>
      <c r="HX153" s="751"/>
      <c r="HY153" s="751"/>
      <c r="HZ153" s="751"/>
      <c r="IA153" s="751"/>
      <c r="IB153" s="751"/>
      <c r="IC153" s="751"/>
      <c r="ID153" s="751"/>
      <c r="IE153" s="751"/>
      <c r="IF153" s="751"/>
      <c r="IG153" s="751"/>
      <c r="IH153" s="751"/>
      <c r="II153" s="751"/>
      <c r="IJ153" s="751"/>
      <c r="IK153" s="751"/>
      <c r="IL153" s="751"/>
      <c r="IM153" s="751"/>
      <c r="IN153" s="751"/>
      <c r="IO153" s="751"/>
      <c r="IP153" s="751"/>
      <c r="IQ153" s="751"/>
      <c r="IR153" s="751"/>
    </row>
    <row r="154" s="137" customFormat="1" ht="31.5" hidden="1" spans="1:252">
      <c r="A154" s="353" t="s">
        <v>4290</v>
      </c>
      <c r="B154" s="307" t="s">
        <v>277</v>
      </c>
      <c r="C154" s="671">
        <f>SUMIF('2023.12'!$A$6:$A$567,A154,'2023.12'!$C$6:$C$567)</f>
        <v>3</v>
      </c>
      <c r="D154" s="671">
        <v>6</v>
      </c>
      <c r="E154" s="671">
        <f>SUMIF('2024.12'!$A$6:$A$876,A154,'2024.12'!$D$6:$D$876)</f>
        <v>31</v>
      </c>
      <c r="F154" s="671">
        <f t="shared" si="32"/>
        <v>28</v>
      </c>
      <c r="G154" s="365" t="str">
        <f t="shared" si="25"/>
        <v>933.3%</v>
      </c>
      <c r="H154" s="365" t="str">
        <f t="shared" si="26"/>
        <v>516.7%</v>
      </c>
      <c r="I154" s="554" t="s">
        <v>4097</v>
      </c>
      <c r="J154" s="748" t="str">
        <f t="shared" si="33"/>
        <v>10113</v>
      </c>
      <c r="K154" s="93" t="str">
        <f t="shared" si="28"/>
        <v>项</v>
      </c>
      <c r="L154" s="93">
        <v>1</v>
      </c>
      <c r="M154" s="751"/>
      <c r="N154" s="751"/>
      <c r="O154" s="751"/>
      <c r="P154" s="751"/>
      <c r="Q154" s="751"/>
      <c r="R154" s="751"/>
      <c r="S154" s="751"/>
      <c r="T154" s="751"/>
      <c r="U154" s="751"/>
      <c r="V154" s="751"/>
      <c r="W154" s="751"/>
      <c r="X154" s="751"/>
      <c r="Y154" s="751"/>
      <c r="Z154" s="751"/>
      <c r="AA154" s="751"/>
      <c r="AB154" s="751"/>
      <c r="AC154" s="751"/>
      <c r="AD154" s="751"/>
      <c r="AE154" s="751"/>
      <c r="AF154" s="751"/>
      <c r="AG154" s="751"/>
      <c r="AH154" s="751"/>
      <c r="AI154" s="751"/>
      <c r="AJ154" s="751"/>
      <c r="AK154" s="751"/>
      <c r="AL154" s="751"/>
      <c r="AM154" s="751"/>
      <c r="AN154" s="751"/>
      <c r="AO154" s="751"/>
      <c r="AP154" s="751"/>
      <c r="AQ154" s="751"/>
      <c r="AR154" s="751"/>
      <c r="AS154" s="751"/>
      <c r="AT154" s="751"/>
      <c r="AU154" s="751"/>
      <c r="AV154" s="751"/>
      <c r="AW154" s="751"/>
      <c r="AX154" s="751"/>
      <c r="AY154" s="751"/>
      <c r="AZ154" s="751"/>
      <c r="BA154" s="751"/>
      <c r="BB154" s="751"/>
      <c r="BC154" s="751"/>
      <c r="BD154" s="751"/>
      <c r="BE154" s="751"/>
      <c r="BF154" s="751"/>
      <c r="BG154" s="751"/>
      <c r="BH154" s="751"/>
      <c r="BI154" s="751"/>
      <c r="BJ154" s="751"/>
      <c r="BK154" s="751"/>
      <c r="BL154" s="751"/>
      <c r="BM154" s="751"/>
      <c r="BN154" s="751"/>
      <c r="BO154" s="751"/>
      <c r="BP154" s="751"/>
      <c r="BQ154" s="751"/>
      <c r="BR154" s="751"/>
      <c r="BS154" s="751"/>
      <c r="BT154" s="751"/>
      <c r="BU154" s="751"/>
      <c r="BV154" s="751"/>
      <c r="BW154" s="751"/>
      <c r="BX154" s="751"/>
      <c r="BY154" s="751"/>
      <c r="BZ154" s="751"/>
      <c r="CA154" s="751"/>
      <c r="CB154" s="751"/>
      <c r="CC154" s="751"/>
      <c r="CD154" s="751"/>
      <c r="CE154" s="751"/>
      <c r="CF154" s="751"/>
      <c r="CG154" s="751"/>
      <c r="CH154" s="751"/>
      <c r="CI154" s="751"/>
      <c r="CJ154" s="751"/>
      <c r="CK154" s="751"/>
      <c r="CL154" s="751"/>
      <c r="CM154" s="751"/>
      <c r="CN154" s="751"/>
      <c r="CO154" s="751"/>
      <c r="CP154" s="751"/>
      <c r="CQ154" s="751"/>
      <c r="CR154" s="751"/>
      <c r="CS154" s="751"/>
      <c r="CT154" s="751"/>
      <c r="CU154" s="751"/>
      <c r="CV154" s="751"/>
      <c r="CW154" s="751"/>
      <c r="CX154" s="751"/>
      <c r="CY154" s="751"/>
      <c r="CZ154" s="751"/>
      <c r="DA154" s="751"/>
      <c r="DB154" s="751"/>
      <c r="DC154" s="751"/>
      <c r="DD154" s="751"/>
      <c r="DE154" s="751"/>
      <c r="DF154" s="751"/>
      <c r="DG154" s="751"/>
      <c r="DH154" s="751"/>
      <c r="DI154" s="751"/>
      <c r="DJ154" s="751"/>
      <c r="DK154" s="751"/>
      <c r="DL154" s="751"/>
      <c r="DM154" s="751"/>
      <c r="DN154" s="751"/>
      <c r="DO154" s="751"/>
      <c r="DP154" s="751"/>
      <c r="DQ154" s="751"/>
      <c r="DR154" s="751"/>
      <c r="DS154" s="751"/>
      <c r="DT154" s="751"/>
      <c r="DU154" s="751"/>
      <c r="DV154" s="751"/>
      <c r="DW154" s="751"/>
      <c r="DX154" s="751"/>
      <c r="DY154" s="751"/>
      <c r="DZ154" s="751"/>
      <c r="EA154" s="751"/>
      <c r="EB154" s="751"/>
      <c r="EC154" s="751"/>
      <c r="ED154" s="751"/>
      <c r="EE154" s="751"/>
      <c r="EF154" s="751"/>
      <c r="EG154" s="751"/>
      <c r="EH154" s="751"/>
      <c r="EI154" s="751"/>
      <c r="EJ154" s="751"/>
      <c r="EK154" s="751"/>
      <c r="EL154" s="751"/>
      <c r="EM154" s="751"/>
      <c r="EN154" s="751"/>
      <c r="EO154" s="751"/>
      <c r="EP154" s="751"/>
      <c r="EQ154" s="751"/>
      <c r="ER154" s="751"/>
      <c r="ES154" s="751"/>
      <c r="ET154" s="751"/>
      <c r="EU154" s="751"/>
      <c r="EV154" s="751"/>
      <c r="EW154" s="751"/>
      <c r="EX154" s="751"/>
      <c r="EY154" s="751"/>
      <c r="EZ154" s="751"/>
      <c r="FA154" s="751"/>
      <c r="FB154" s="751"/>
      <c r="FC154" s="751"/>
      <c r="FD154" s="751"/>
      <c r="FE154" s="751"/>
      <c r="FF154" s="751"/>
      <c r="FG154" s="751"/>
      <c r="FH154" s="751"/>
      <c r="FI154" s="751"/>
      <c r="FJ154" s="751"/>
      <c r="FK154" s="751"/>
      <c r="FL154" s="751"/>
      <c r="FM154" s="751"/>
      <c r="FN154" s="751"/>
      <c r="FO154" s="751"/>
      <c r="FP154" s="751"/>
      <c r="FQ154" s="751"/>
      <c r="FR154" s="751"/>
      <c r="FS154" s="751"/>
      <c r="FT154" s="751"/>
      <c r="FU154" s="751"/>
      <c r="FV154" s="751"/>
      <c r="FW154" s="751"/>
      <c r="FX154" s="751"/>
      <c r="FY154" s="751"/>
      <c r="FZ154" s="751"/>
      <c r="GA154" s="751"/>
      <c r="GB154" s="751"/>
      <c r="GC154" s="751"/>
      <c r="GD154" s="751"/>
      <c r="GE154" s="751"/>
      <c r="GF154" s="751"/>
      <c r="GG154" s="751"/>
      <c r="GH154" s="751"/>
      <c r="GI154" s="751"/>
      <c r="GJ154" s="751"/>
      <c r="GK154" s="751"/>
      <c r="GL154" s="751"/>
      <c r="GM154" s="751"/>
      <c r="GN154" s="751"/>
      <c r="GO154" s="751"/>
      <c r="GP154" s="751"/>
      <c r="GQ154" s="751"/>
      <c r="GR154" s="751"/>
      <c r="GS154" s="751"/>
      <c r="GT154" s="751"/>
      <c r="GU154" s="751"/>
      <c r="GV154" s="751"/>
      <c r="GW154" s="751"/>
      <c r="GX154" s="751"/>
      <c r="GY154" s="751"/>
      <c r="GZ154" s="751"/>
      <c r="HA154" s="751"/>
      <c r="HB154" s="751"/>
      <c r="HC154" s="751"/>
      <c r="HD154" s="751"/>
      <c r="HE154" s="751"/>
      <c r="HF154" s="751"/>
      <c r="HG154" s="751"/>
      <c r="HH154" s="751"/>
      <c r="HI154" s="751"/>
      <c r="HJ154" s="751"/>
      <c r="HK154" s="751"/>
      <c r="HL154" s="751"/>
      <c r="HM154" s="751"/>
      <c r="HN154" s="751"/>
      <c r="HO154" s="751"/>
      <c r="HP154" s="751"/>
      <c r="HQ154" s="751"/>
      <c r="HR154" s="751"/>
      <c r="HS154" s="751"/>
      <c r="HT154" s="751"/>
      <c r="HU154" s="751"/>
      <c r="HV154" s="751"/>
      <c r="HW154" s="751"/>
      <c r="HX154" s="751"/>
      <c r="HY154" s="751"/>
      <c r="HZ154" s="751"/>
      <c r="IA154" s="751"/>
      <c r="IB154" s="751"/>
      <c r="IC154" s="751"/>
      <c r="ID154" s="751"/>
      <c r="IE154" s="751"/>
      <c r="IF154" s="751"/>
      <c r="IG154" s="751"/>
      <c r="IH154" s="751"/>
      <c r="II154" s="751"/>
      <c r="IJ154" s="751"/>
      <c r="IK154" s="751"/>
      <c r="IL154" s="751"/>
      <c r="IM154" s="751"/>
      <c r="IN154" s="751"/>
      <c r="IO154" s="751"/>
      <c r="IP154" s="751"/>
      <c r="IQ154" s="751"/>
      <c r="IR154" s="751"/>
    </row>
    <row r="155" s="93" customFormat="1" spans="1:252">
      <c r="A155" s="360" t="s">
        <v>4291</v>
      </c>
      <c r="B155" s="738" t="s">
        <v>4292</v>
      </c>
      <c r="C155" s="669">
        <f>SUMIF($J156:J$382,$A155,C156:C$382)</f>
        <v>686</v>
      </c>
      <c r="D155" s="669">
        <f ca="1">SUMIF($J156:K$382,$A155,D156:D$382)</f>
        <v>724</v>
      </c>
      <c r="E155" s="669">
        <f ca="1">SUMIF($J156:L$382,$A155,E156:E$382)</f>
        <v>687</v>
      </c>
      <c r="F155" s="669">
        <f ca="1">SUMIF($J156:M$382,$A155,F156:F$382)</f>
        <v>1</v>
      </c>
      <c r="G155" s="739" t="str">
        <f ca="1" t="shared" si="25"/>
        <v>0.1%</v>
      </c>
      <c r="H155" s="352" t="str">
        <f ca="1" t="shared" si="26"/>
        <v>94.9%</v>
      </c>
      <c r="I155" s="744" t="str">
        <f ca="1" t="shared" si="29"/>
        <v>是</v>
      </c>
      <c r="J155" s="747" t="str">
        <f>LEFT(A155,3)</f>
        <v>101</v>
      </c>
      <c r="K155" s="93" t="str">
        <f t="shared" si="28"/>
        <v>款</v>
      </c>
      <c r="L155" s="746">
        <v>1</v>
      </c>
      <c r="M155" s="718"/>
      <c r="N155" s="718"/>
      <c r="O155" s="718"/>
      <c r="P155" s="718"/>
      <c r="Q155" s="718"/>
      <c r="R155" s="718"/>
      <c r="S155" s="718"/>
      <c r="T155" s="718"/>
      <c r="U155" s="718"/>
      <c r="V155" s="718"/>
      <c r="W155" s="718"/>
      <c r="X155" s="718"/>
      <c r="Y155" s="718"/>
      <c r="Z155" s="718"/>
      <c r="AA155" s="718"/>
      <c r="AB155" s="718"/>
      <c r="AC155" s="718"/>
      <c r="AD155" s="718"/>
      <c r="AE155" s="718"/>
      <c r="AF155" s="718"/>
      <c r="AG155" s="718"/>
      <c r="AH155" s="718"/>
      <c r="AI155" s="718"/>
      <c r="AJ155" s="718"/>
      <c r="AK155" s="718"/>
      <c r="AL155" s="718"/>
      <c r="AM155" s="718"/>
      <c r="AN155" s="718"/>
      <c r="AO155" s="718"/>
      <c r="AP155" s="718"/>
      <c r="AQ155" s="718"/>
      <c r="AR155" s="718"/>
      <c r="AS155" s="718"/>
      <c r="AT155" s="718"/>
      <c r="AU155" s="718"/>
      <c r="AV155" s="718"/>
      <c r="AW155" s="718"/>
      <c r="AX155" s="718"/>
      <c r="AY155" s="718"/>
      <c r="AZ155" s="718"/>
      <c r="BA155" s="718"/>
      <c r="BB155" s="718"/>
      <c r="BC155" s="718"/>
      <c r="BD155" s="718"/>
      <c r="BE155" s="718"/>
      <c r="BF155" s="718"/>
      <c r="BG155" s="718"/>
      <c r="BH155" s="718"/>
      <c r="BI155" s="718"/>
      <c r="BJ155" s="718"/>
      <c r="BK155" s="718"/>
      <c r="BL155" s="718"/>
      <c r="BM155" s="718"/>
      <c r="BN155" s="718"/>
      <c r="BO155" s="718"/>
      <c r="BP155" s="718"/>
      <c r="BQ155" s="718"/>
      <c r="BR155" s="718"/>
      <c r="BS155" s="718"/>
      <c r="BT155" s="718"/>
      <c r="BU155" s="718"/>
      <c r="BV155" s="718"/>
      <c r="BW155" s="718"/>
      <c r="BX155" s="718"/>
      <c r="BY155" s="718"/>
      <c r="BZ155" s="718"/>
      <c r="CA155" s="718"/>
      <c r="CB155" s="718"/>
      <c r="CC155" s="718"/>
      <c r="CD155" s="718"/>
      <c r="CE155" s="718"/>
      <c r="CF155" s="718"/>
      <c r="CG155" s="718"/>
      <c r="CH155" s="718"/>
      <c r="CI155" s="718"/>
      <c r="CJ155" s="718"/>
      <c r="CK155" s="718"/>
      <c r="CL155" s="718"/>
      <c r="CM155" s="718"/>
      <c r="CN155" s="718"/>
      <c r="CO155" s="718"/>
      <c r="CP155" s="718"/>
      <c r="CQ155" s="718"/>
      <c r="CR155" s="718"/>
      <c r="CS155" s="718"/>
      <c r="CT155" s="718"/>
      <c r="CU155" s="718"/>
      <c r="CV155" s="718"/>
      <c r="CW155" s="718"/>
      <c r="CX155" s="718"/>
      <c r="CY155" s="718"/>
      <c r="CZ155" s="718"/>
      <c r="DA155" s="718"/>
      <c r="DB155" s="718"/>
      <c r="DC155" s="718"/>
      <c r="DD155" s="718"/>
      <c r="DE155" s="718"/>
      <c r="DF155" s="718"/>
      <c r="DG155" s="718"/>
      <c r="DH155" s="718"/>
      <c r="DI155" s="718"/>
      <c r="DJ155" s="718"/>
      <c r="DK155" s="718"/>
      <c r="DL155" s="718"/>
      <c r="DM155" s="718"/>
      <c r="DN155" s="718"/>
      <c r="DO155" s="718"/>
      <c r="DP155" s="718"/>
      <c r="DQ155" s="718"/>
      <c r="DR155" s="718"/>
      <c r="DS155" s="718"/>
      <c r="DT155" s="718"/>
      <c r="DU155" s="718"/>
      <c r="DV155" s="718"/>
      <c r="DW155" s="718"/>
      <c r="DX155" s="718"/>
      <c r="DY155" s="718"/>
      <c r="DZ155" s="718"/>
      <c r="EA155" s="718"/>
      <c r="EB155" s="718"/>
      <c r="EC155" s="718"/>
      <c r="ED155" s="718"/>
      <c r="EE155" s="718"/>
      <c r="EF155" s="718"/>
      <c r="EG155" s="718"/>
      <c r="EH155" s="718"/>
      <c r="EI155" s="718"/>
      <c r="EJ155" s="718"/>
      <c r="EK155" s="718"/>
      <c r="EL155" s="718"/>
      <c r="EM155" s="718"/>
      <c r="EN155" s="718"/>
      <c r="EO155" s="718"/>
      <c r="EP155" s="718"/>
      <c r="EQ155" s="718"/>
      <c r="ER155" s="718"/>
      <c r="ES155" s="718"/>
      <c r="ET155" s="718"/>
      <c r="EU155" s="718"/>
      <c r="EV155" s="718"/>
      <c r="EW155" s="718"/>
      <c r="EX155" s="718"/>
      <c r="EY155" s="718"/>
      <c r="EZ155" s="718"/>
      <c r="FA155" s="718"/>
      <c r="FB155" s="718"/>
      <c r="FC155" s="718"/>
      <c r="FD155" s="718"/>
      <c r="FE155" s="718"/>
      <c r="FF155" s="718"/>
      <c r="FG155" s="718"/>
      <c r="FH155" s="718"/>
      <c r="FI155" s="718"/>
      <c r="FJ155" s="718"/>
      <c r="FK155" s="718"/>
      <c r="FL155" s="718"/>
      <c r="FM155" s="718"/>
      <c r="FN155" s="718"/>
      <c r="FO155" s="718"/>
      <c r="FP155" s="718"/>
      <c r="FQ155" s="718"/>
      <c r="FR155" s="718"/>
      <c r="FS155" s="718"/>
      <c r="FT155" s="718"/>
      <c r="FU155" s="718"/>
      <c r="FV155" s="718"/>
      <c r="FW155" s="718"/>
      <c r="FX155" s="718"/>
      <c r="FY155" s="718"/>
      <c r="FZ155" s="718"/>
      <c r="GA155" s="718"/>
      <c r="GB155" s="718"/>
      <c r="GC155" s="718"/>
      <c r="GD155" s="718"/>
      <c r="GE155" s="718"/>
      <c r="GF155" s="718"/>
      <c r="GG155" s="718"/>
      <c r="GH155" s="718"/>
      <c r="GI155" s="718"/>
      <c r="GJ155" s="718"/>
      <c r="GK155" s="718"/>
      <c r="GL155" s="718"/>
      <c r="GM155" s="718"/>
      <c r="GN155" s="718"/>
      <c r="GO155" s="718"/>
      <c r="GP155" s="718"/>
      <c r="GQ155" s="718"/>
      <c r="GR155" s="718"/>
      <c r="GS155" s="718"/>
      <c r="GT155" s="718"/>
      <c r="GU155" s="718"/>
      <c r="GV155" s="718"/>
      <c r="GW155" s="718"/>
      <c r="GX155" s="718"/>
      <c r="GY155" s="718"/>
      <c r="GZ155" s="718"/>
      <c r="HA155" s="718"/>
      <c r="HB155" s="718"/>
      <c r="HC155" s="718"/>
      <c r="HD155" s="718"/>
      <c r="HE155" s="718"/>
      <c r="HF155" s="718"/>
      <c r="HG155" s="718"/>
      <c r="HH155" s="718"/>
      <c r="HI155" s="718"/>
      <c r="HJ155" s="718"/>
      <c r="HK155" s="718"/>
      <c r="HL155" s="718"/>
      <c r="HM155" s="718"/>
      <c r="HN155" s="718"/>
      <c r="HO155" s="718"/>
      <c r="HP155" s="718"/>
      <c r="HQ155" s="718"/>
      <c r="HR155" s="718"/>
      <c r="HS155" s="718"/>
      <c r="HT155" s="718"/>
      <c r="HU155" s="718"/>
      <c r="HV155" s="718"/>
      <c r="HW155" s="718"/>
      <c r="HX155" s="718"/>
      <c r="HY155" s="718"/>
      <c r="HZ155" s="718"/>
      <c r="IA155" s="718"/>
      <c r="IB155" s="718"/>
      <c r="IC155" s="718"/>
      <c r="ID155" s="718"/>
      <c r="IE155" s="718"/>
      <c r="IF155" s="718"/>
      <c r="IG155" s="718"/>
      <c r="IH155" s="718"/>
      <c r="II155" s="718"/>
      <c r="IJ155" s="718"/>
      <c r="IK155" s="718"/>
      <c r="IL155" s="718"/>
      <c r="IM155" s="718"/>
      <c r="IN155" s="718"/>
      <c r="IO155" s="718"/>
      <c r="IP155" s="718"/>
      <c r="IQ155" s="718"/>
      <c r="IR155" s="718"/>
    </row>
    <row r="156" s="137" customFormat="1" ht="15.75" hidden="1" spans="1:252">
      <c r="A156" s="353" t="s">
        <v>4293</v>
      </c>
      <c r="B156" s="307" t="s">
        <v>4294</v>
      </c>
      <c r="C156" s="671">
        <f>SUMIF('2023.12'!$A$6:$A$567,A156,'2023.12'!$C$6:$C$567)</f>
        <v>686</v>
      </c>
      <c r="D156" s="671">
        <v>724</v>
      </c>
      <c r="E156" s="671">
        <f>SUMIF('2024.12'!$A$6:$A$876,A156,'2024.12'!$D$6:$D$876)</f>
        <v>687</v>
      </c>
      <c r="F156" s="671">
        <f t="shared" ref="F156:F160" si="34">E156-C156</f>
        <v>1</v>
      </c>
      <c r="G156" s="365" t="str">
        <f t="shared" si="25"/>
        <v>0.1%</v>
      </c>
      <c r="H156" s="365" t="str">
        <f t="shared" si="26"/>
        <v>94.9%</v>
      </c>
      <c r="I156" s="554" t="s">
        <v>4097</v>
      </c>
      <c r="J156" s="748" t="str">
        <f t="shared" ref="J156:J160" si="35">LEFT(A156,5)</f>
        <v>10114</v>
      </c>
      <c r="K156" s="93" t="str">
        <f t="shared" si="28"/>
        <v>项</v>
      </c>
      <c r="L156" s="93">
        <v>1</v>
      </c>
      <c r="M156" s="751"/>
      <c r="N156" s="751"/>
      <c r="O156" s="751"/>
      <c r="P156" s="751"/>
      <c r="Q156" s="751"/>
      <c r="R156" s="751"/>
      <c r="S156" s="751"/>
      <c r="T156" s="751"/>
      <c r="U156" s="751"/>
      <c r="V156" s="751"/>
      <c r="W156" s="751"/>
      <c r="X156" s="751"/>
      <c r="Y156" s="751"/>
      <c r="Z156" s="751"/>
      <c r="AA156" s="751"/>
      <c r="AB156" s="751"/>
      <c r="AC156" s="751"/>
      <c r="AD156" s="751"/>
      <c r="AE156" s="751"/>
      <c r="AF156" s="751"/>
      <c r="AG156" s="751"/>
      <c r="AH156" s="751"/>
      <c r="AI156" s="751"/>
      <c r="AJ156" s="751"/>
      <c r="AK156" s="751"/>
      <c r="AL156" s="751"/>
      <c r="AM156" s="751"/>
      <c r="AN156" s="751"/>
      <c r="AO156" s="751"/>
      <c r="AP156" s="751"/>
      <c r="AQ156" s="751"/>
      <c r="AR156" s="751"/>
      <c r="AS156" s="751"/>
      <c r="AT156" s="751"/>
      <c r="AU156" s="751"/>
      <c r="AV156" s="751"/>
      <c r="AW156" s="751"/>
      <c r="AX156" s="751"/>
      <c r="AY156" s="751"/>
      <c r="AZ156" s="751"/>
      <c r="BA156" s="751"/>
      <c r="BB156" s="751"/>
      <c r="BC156" s="751"/>
      <c r="BD156" s="751"/>
      <c r="BE156" s="751"/>
      <c r="BF156" s="751"/>
      <c r="BG156" s="751"/>
      <c r="BH156" s="751"/>
      <c r="BI156" s="751"/>
      <c r="BJ156" s="751"/>
      <c r="BK156" s="751"/>
      <c r="BL156" s="751"/>
      <c r="BM156" s="751"/>
      <c r="BN156" s="751"/>
      <c r="BO156" s="751"/>
      <c r="BP156" s="751"/>
      <c r="BQ156" s="751"/>
      <c r="BR156" s="751"/>
      <c r="BS156" s="751"/>
      <c r="BT156" s="751"/>
      <c r="BU156" s="751"/>
      <c r="BV156" s="751"/>
      <c r="BW156" s="751"/>
      <c r="BX156" s="751"/>
      <c r="BY156" s="751"/>
      <c r="BZ156" s="751"/>
      <c r="CA156" s="751"/>
      <c r="CB156" s="751"/>
      <c r="CC156" s="751"/>
      <c r="CD156" s="751"/>
      <c r="CE156" s="751"/>
      <c r="CF156" s="751"/>
      <c r="CG156" s="751"/>
      <c r="CH156" s="751"/>
      <c r="CI156" s="751"/>
      <c r="CJ156" s="751"/>
      <c r="CK156" s="751"/>
      <c r="CL156" s="751"/>
      <c r="CM156" s="751"/>
      <c r="CN156" s="751"/>
      <c r="CO156" s="751"/>
      <c r="CP156" s="751"/>
      <c r="CQ156" s="751"/>
      <c r="CR156" s="751"/>
      <c r="CS156" s="751"/>
      <c r="CT156" s="751"/>
      <c r="CU156" s="751"/>
      <c r="CV156" s="751"/>
      <c r="CW156" s="751"/>
      <c r="CX156" s="751"/>
      <c r="CY156" s="751"/>
      <c r="CZ156" s="751"/>
      <c r="DA156" s="751"/>
      <c r="DB156" s="751"/>
      <c r="DC156" s="751"/>
      <c r="DD156" s="751"/>
      <c r="DE156" s="751"/>
      <c r="DF156" s="751"/>
      <c r="DG156" s="751"/>
      <c r="DH156" s="751"/>
      <c r="DI156" s="751"/>
      <c r="DJ156" s="751"/>
      <c r="DK156" s="751"/>
      <c r="DL156" s="751"/>
      <c r="DM156" s="751"/>
      <c r="DN156" s="751"/>
      <c r="DO156" s="751"/>
      <c r="DP156" s="751"/>
      <c r="DQ156" s="751"/>
      <c r="DR156" s="751"/>
      <c r="DS156" s="751"/>
      <c r="DT156" s="751"/>
      <c r="DU156" s="751"/>
      <c r="DV156" s="751"/>
      <c r="DW156" s="751"/>
      <c r="DX156" s="751"/>
      <c r="DY156" s="751"/>
      <c r="DZ156" s="751"/>
      <c r="EA156" s="751"/>
      <c r="EB156" s="751"/>
      <c r="EC156" s="751"/>
      <c r="ED156" s="751"/>
      <c r="EE156" s="751"/>
      <c r="EF156" s="751"/>
      <c r="EG156" s="751"/>
      <c r="EH156" s="751"/>
      <c r="EI156" s="751"/>
      <c r="EJ156" s="751"/>
      <c r="EK156" s="751"/>
      <c r="EL156" s="751"/>
      <c r="EM156" s="751"/>
      <c r="EN156" s="751"/>
      <c r="EO156" s="751"/>
      <c r="EP156" s="751"/>
      <c r="EQ156" s="751"/>
      <c r="ER156" s="751"/>
      <c r="ES156" s="751"/>
      <c r="ET156" s="751"/>
      <c r="EU156" s="751"/>
      <c r="EV156" s="751"/>
      <c r="EW156" s="751"/>
      <c r="EX156" s="751"/>
      <c r="EY156" s="751"/>
      <c r="EZ156" s="751"/>
      <c r="FA156" s="751"/>
      <c r="FB156" s="751"/>
      <c r="FC156" s="751"/>
      <c r="FD156" s="751"/>
      <c r="FE156" s="751"/>
      <c r="FF156" s="751"/>
      <c r="FG156" s="751"/>
      <c r="FH156" s="751"/>
      <c r="FI156" s="751"/>
      <c r="FJ156" s="751"/>
      <c r="FK156" s="751"/>
      <c r="FL156" s="751"/>
      <c r="FM156" s="751"/>
      <c r="FN156" s="751"/>
      <c r="FO156" s="751"/>
      <c r="FP156" s="751"/>
      <c r="FQ156" s="751"/>
      <c r="FR156" s="751"/>
      <c r="FS156" s="751"/>
      <c r="FT156" s="751"/>
      <c r="FU156" s="751"/>
      <c r="FV156" s="751"/>
      <c r="FW156" s="751"/>
      <c r="FX156" s="751"/>
      <c r="FY156" s="751"/>
      <c r="FZ156" s="751"/>
      <c r="GA156" s="751"/>
      <c r="GB156" s="751"/>
      <c r="GC156" s="751"/>
      <c r="GD156" s="751"/>
      <c r="GE156" s="751"/>
      <c r="GF156" s="751"/>
      <c r="GG156" s="751"/>
      <c r="GH156" s="751"/>
      <c r="GI156" s="751"/>
      <c r="GJ156" s="751"/>
      <c r="GK156" s="751"/>
      <c r="GL156" s="751"/>
      <c r="GM156" s="751"/>
      <c r="GN156" s="751"/>
      <c r="GO156" s="751"/>
      <c r="GP156" s="751"/>
      <c r="GQ156" s="751"/>
      <c r="GR156" s="751"/>
      <c r="GS156" s="751"/>
      <c r="GT156" s="751"/>
      <c r="GU156" s="751"/>
      <c r="GV156" s="751"/>
      <c r="GW156" s="751"/>
      <c r="GX156" s="751"/>
      <c r="GY156" s="751"/>
      <c r="GZ156" s="751"/>
      <c r="HA156" s="751"/>
      <c r="HB156" s="751"/>
      <c r="HC156" s="751"/>
      <c r="HD156" s="751"/>
      <c r="HE156" s="751"/>
      <c r="HF156" s="751"/>
      <c r="HG156" s="751"/>
      <c r="HH156" s="751"/>
      <c r="HI156" s="751"/>
      <c r="HJ156" s="751"/>
      <c r="HK156" s="751"/>
      <c r="HL156" s="751"/>
      <c r="HM156" s="751"/>
      <c r="HN156" s="751"/>
      <c r="HO156" s="751"/>
      <c r="HP156" s="751"/>
      <c r="HQ156" s="751"/>
      <c r="HR156" s="751"/>
      <c r="HS156" s="751"/>
      <c r="HT156" s="751"/>
      <c r="HU156" s="751"/>
      <c r="HV156" s="751"/>
      <c r="HW156" s="751"/>
      <c r="HX156" s="751"/>
      <c r="HY156" s="751"/>
      <c r="HZ156" s="751"/>
      <c r="IA156" s="751"/>
      <c r="IB156" s="751"/>
      <c r="IC156" s="751"/>
      <c r="ID156" s="751"/>
      <c r="IE156" s="751"/>
      <c r="IF156" s="751"/>
      <c r="IG156" s="751"/>
      <c r="IH156" s="751"/>
      <c r="II156" s="751"/>
      <c r="IJ156" s="751"/>
      <c r="IK156" s="751"/>
      <c r="IL156" s="751"/>
      <c r="IM156" s="751"/>
      <c r="IN156" s="751"/>
      <c r="IO156" s="751"/>
      <c r="IP156" s="751"/>
      <c r="IQ156" s="751"/>
      <c r="IR156" s="751"/>
    </row>
    <row r="157" s="443" customFormat="1" ht="31.5" hidden="1" spans="1:252">
      <c r="A157" s="353" t="s">
        <v>4295</v>
      </c>
      <c r="B157" s="307" t="s">
        <v>4296</v>
      </c>
      <c r="C157" s="671">
        <f>SUMIF('2023.12'!$A$6:$A$567,A157,'2023.12'!$C$6:$C$567)</f>
        <v>0</v>
      </c>
      <c r="D157" s="671">
        <v>0</v>
      </c>
      <c r="E157" s="671">
        <f>SUMIF('2024.12'!$A$6:$A$876,A157,'2024.12'!$D$6:$D$876)</f>
        <v>0</v>
      </c>
      <c r="F157" s="671">
        <f t="shared" si="34"/>
        <v>0</v>
      </c>
      <c r="G157" s="365" t="str">
        <f t="shared" si="25"/>
        <v/>
      </c>
      <c r="H157" s="365" t="str">
        <f t="shared" si="26"/>
        <v/>
      </c>
      <c r="I157" s="22" t="str">
        <f t="shared" si="29"/>
        <v>否</v>
      </c>
      <c r="J157" s="749" t="str">
        <f t="shared" si="35"/>
        <v>10114</v>
      </c>
      <c r="K157" s="93" t="str">
        <f t="shared" si="28"/>
        <v>项</v>
      </c>
      <c r="L157" s="93">
        <v>1</v>
      </c>
      <c r="M157" s="250"/>
      <c r="N157" s="250"/>
      <c r="O157" s="250"/>
      <c r="P157" s="250"/>
      <c r="Q157" s="250"/>
      <c r="R157" s="250"/>
      <c r="S157" s="250"/>
      <c r="T157" s="250"/>
      <c r="U157" s="250"/>
      <c r="V157" s="250"/>
      <c r="W157" s="250"/>
      <c r="X157" s="250"/>
      <c r="Y157" s="250"/>
      <c r="Z157" s="250"/>
      <c r="AA157" s="250"/>
      <c r="AB157" s="250"/>
      <c r="AC157" s="250"/>
      <c r="AD157" s="250"/>
      <c r="AE157" s="250"/>
      <c r="AF157" s="250"/>
      <c r="AG157" s="250"/>
      <c r="AH157" s="250"/>
      <c r="AI157" s="250"/>
      <c r="AJ157" s="250"/>
      <c r="AK157" s="250"/>
      <c r="AL157" s="250"/>
      <c r="AM157" s="250"/>
      <c r="AN157" s="250"/>
      <c r="AO157" s="250"/>
      <c r="AP157" s="250"/>
      <c r="AQ157" s="250"/>
      <c r="AR157" s="250"/>
      <c r="AS157" s="250"/>
      <c r="AT157" s="250"/>
      <c r="AU157" s="250"/>
      <c r="AV157" s="250"/>
      <c r="AW157" s="250"/>
      <c r="AX157" s="250"/>
      <c r="AY157" s="250"/>
      <c r="AZ157" s="250"/>
      <c r="BA157" s="250"/>
      <c r="BB157" s="250"/>
      <c r="BC157" s="250"/>
      <c r="BD157" s="250"/>
      <c r="BE157" s="250"/>
      <c r="BF157" s="250"/>
      <c r="BG157" s="250"/>
      <c r="BH157" s="250"/>
      <c r="BI157" s="250"/>
      <c r="BJ157" s="250"/>
      <c r="BK157" s="250"/>
      <c r="BL157" s="250"/>
      <c r="BM157" s="250"/>
      <c r="BN157" s="250"/>
      <c r="BO157" s="250"/>
      <c r="BP157" s="250"/>
      <c r="BQ157" s="250"/>
      <c r="BR157" s="250"/>
      <c r="BS157" s="250"/>
      <c r="BT157" s="250"/>
      <c r="BU157" s="250"/>
      <c r="BV157" s="250"/>
      <c r="BW157" s="250"/>
      <c r="BX157" s="250"/>
      <c r="BY157" s="250"/>
      <c r="BZ157" s="250"/>
      <c r="CA157" s="250"/>
      <c r="CB157" s="250"/>
      <c r="CC157" s="250"/>
      <c r="CD157" s="250"/>
      <c r="CE157" s="250"/>
      <c r="CF157" s="250"/>
      <c r="CG157" s="250"/>
      <c r="CH157" s="250"/>
      <c r="CI157" s="250"/>
      <c r="CJ157" s="250"/>
      <c r="CK157" s="250"/>
      <c r="CL157" s="250"/>
      <c r="CM157" s="250"/>
      <c r="CN157" s="250"/>
      <c r="CO157" s="250"/>
      <c r="CP157" s="250"/>
      <c r="CQ157" s="250"/>
      <c r="CR157" s="250"/>
      <c r="CS157" s="250"/>
      <c r="CT157" s="250"/>
      <c r="CU157" s="250"/>
      <c r="CV157" s="250"/>
      <c r="CW157" s="250"/>
      <c r="CX157" s="250"/>
      <c r="CY157" s="250"/>
      <c r="CZ157" s="250"/>
      <c r="DA157" s="250"/>
      <c r="DB157" s="250"/>
      <c r="DC157" s="250"/>
      <c r="DD157" s="250"/>
      <c r="DE157" s="250"/>
      <c r="DF157" s="250"/>
      <c r="DG157" s="250"/>
      <c r="DH157" s="250"/>
      <c r="DI157" s="250"/>
      <c r="DJ157" s="250"/>
      <c r="DK157" s="250"/>
      <c r="DL157" s="250"/>
      <c r="DM157" s="250"/>
      <c r="DN157" s="250"/>
      <c r="DO157" s="250"/>
      <c r="DP157" s="250"/>
      <c r="DQ157" s="250"/>
      <c r="DR157" s="250"/>
      <c r="DS157" s="250"/>
      <c r="DT157" s="250"/>
      <c r="DU157" s="250"/>
      <c r="DV157" s="250"/>
      <c r="DW157" s="250"/>
      <c r="DX157" s="250"/>
      <c r="DY157" s="250"/>
      <c r="DZ157" s="250"/>
      <c r="EA157" s="250"/>
      <c r="EB157" s="250"/>
      <c r="EC157" s="250"/>
      <c r="ED157" s="250"/>
      <c r="EE157" s="250"/>
      <c r="EF157" s="250"/>
      <c r="EG157" s="250"/>
      <c r="EH157" s="250"/>
      <c r="EI157" s="250"/>
      <c r="EJ157" s="250"/>
      <c r="EK157" s="250"/>
      <c r="EL157" s="250"/>
      <c r="EM157" s="250"/>
      <c r="EN157" s="250"/>
      <c r="EO157" s="250"/>
      <c r="EP157" s="250"/>
      <c r="EQ157" s="250"/>
      <c r="ER157" s="250"/>
      <c r="ES157" s="250"/>
      <c r="ET157" s="250"/>
      <c r="EU157" s="250"/>
      <c r="EV157" s="250"/>
      <c r="EW157" s="250"/>
      <c r="EX157" s="250"/>
      <c r="EY157" s="250"/>
      <c r="EZ157" s="250"/>
      <c r="FA157" s="250"/>
      <c r="FB157" s="250"/>
      <c r="FC157" s="250"/>
      <c r="FD157" s="250"/>
      <c r="FE157" s="250"/>
      <c r="FF157" s="250"/>
      <c r="FG157" s="250"/>
      <c r="FH157" s="250"/>
      <c r="FI157" s="250"/>
      <c r="FJ157" s="250"/>
      <c r="FK157" s="250"/>
      <c r="FL157" s="250"/>
      <c r="FM157" s="250"/>
      <c r="FN157" s="250"/>
      <c r="FO157" s="250"/>
      <c r="FP157" s="250"/>
      <c r="FQ157" s="250"/>
      <c r="FR157" s="250"/>
      <c r="FS157" s="250"/>
      <c r="FT157" s="250"/>
      <c r="FU157" s="250"/>
      <c r="FV157" s="250"/>
      <c r="FW157" s="250"/>
      <c r="FX157" s="250"/>
      <c r="FY157" s="250"/>
      <c r="FZ157" s="250"/>
      <c r="GA157" s="250"/>
      <c r="GB157" s="250"/>
      <c r="GC157" s="250"/>
      <c r="GD157" s="250"/>
      <c r="GE157" s="250"/>
      <c r="GF157" s="250"/>
      <c r="GG157" s="250"/>
      <c r="GH157" s="250"/>
      <c r="GI157" s="250"/>
      <c r="GJ157" s="250"/>
      <c r="GK157" s="250"/>
      <c r="GL157" s="250"/>
      <c r="GM157" s="250"/>
      <c r="GN157" s="250"/>
      <c r="GO157" s="250"/>
      <c r="GP157" s="250"/>
      <c r="GQ157" s="250"/>
      <c r="GR157" s="250"/>
      <c r="GS157" s="250"/>
      <c r="GT157" s="250"/>
      <c r="GU157" s="250"/>
      <c r="GV157" s="250"/>
      <c r="GW157" s="250"/>
      <c r="GX157" s="250"/>
      <c r="GY157" s="250"/>
      <c r="GZ157" s="250"/>
      <c r="HA157" s="250"/>
      <c r="HB157" s="250"/>
      <c r="HC157" s="250"/>
      <c r="HD157" s="250"/>
      <c r="HE157" s="250"/>
      <c r="HF157" s="250"/>
      <c r="HG157" s="250"/>
      <c r="HH157" s="250"/>
      <c r="HI157" s="250"/>
      <c r="HJ157" s="250"/>
      <c r="HK157" s="250"/>
      <c r="HL157" s="250"/>
      <c r="HM157" s="250"/>
      <c r="HN157" s="250"/>
      <c r="HO157" s="250"/>
      <c r="HP157" s="250"/>
      <c r="HQ157" s="250"/>
      <c r="HR157" s="250"/>
      <c r="HS157" s="250"/>
      <c r="HT157" s="250"/>
      <c r="HU157" s="250"/>
      <c r="HV157" s="250"/>
      <c r="HW157" s="250"/>
      <c r="HX157" s="250"/>
      <c r="HY157" s="250"/>
      <c r="HZ157" s="250"/>
      <c r="IA157" s="250"/>
      <c r="IB157" s="250"/>
      <c r="IC157" s="250"/>
      <c r="ID157" s="250"/>
      <c r="IE157" s="250"/>
      <c r="IF157" s="250"/>
      <c r="IG157" s="250"/>
      <c r="IH157" s="250"/>
      <c r="II157" s="250"/>
      <c r="IJ157" s="250"/>
      <c r="IK157" s="250"/>
      <c r="IL157" s="250"/>
      <c r="IM157" s="250"/>
      <c r="IN157" s="250"/>
      <c r="IO157" s="250"/>
      <c r="IP157" s="250"/>
      <c r="IQ157" s="250"/>
      <c r="IR157" s="250"/>
    </row>
    <row r="158" s="443" customFormat="1" ht="15.75" hidden="1" spans="1:252">
      <c r="A158" s="543" t="s">
        <v>4297</v>
      </c>
      <c r="B158" s="270" t="s">
        <v>4298</v>
      </c>
      <c r="C158" s="740">
        <f>SUMIF($J159:J$382,$A158,C159:C$382)</f>
        <v>0</v>
      </c>
      <c r="D158" s="740">
        <f ca="1">SUMIF($J159:K$382,$A158,D159:D$382)</f>
        <v>0</v>
      </c>
      <c r="E158" s="740">
        <f ca="1">SUMIF($J159:L$382,$A158,E159:E$382)</f>
        <v>0</v>
      </c>
      <c r="F158" s="740">
        <f ca="1">SUMIF($J159:M$382,$A158,F159:F$382)</f>
        <v>0</v>
      </c>
      <c r="G158" s="346" t="str">
        <f ca="1" t="shared" si="25"/>
        <v/>
      </c>
      <c r="H158" s="346" t="str">
        <f ca="1" t="shared" si="26"/>
        <v/>
      </c>
      <c r="I158" s="22" t="str">
        <f ca="1" t="shared" si="29"/>
        <v>否</v>
      </c>
      <c r="J158" s="548" t="str">
        <f>LEFT(A158,3)</f>
        <v>101</v>
      </c>
      <c r="K158" s="93" t="str">
        <f t="shared" si="28"/>
        <v>款</v>
      </c>
      <c r="L158" s="93">
        <v>1</v>
      </c>
      <c r="M158" s="250"/>
      <c r="N158" s="250"/>
      <c r="O158" s="250"/>
      <c r="P158" s="250"/>
      <c r="Q158" s="250"/>
      <c r="R158" s="250"/>
      <c r="S158" s="250"/>
      <c r="T158" s="250"/>
      <c r="U158" s="250"/>
      <c r="V158" s="250"/>
      <c r="W158" s="250"/>
      <c r="X158" s="250"/>
      <c r="Y158" s="250"/>
      <c r="Z158" s="250"/>
      <c r="AA158" s="250"/>
      <c r="AB158" s="250"/>
      <c r="AC158" s="250"/>
      <c r="AD158" s="250"/>
      <c r="AE158" s="250"/>
      <c r="AF158" s="250"/>
      <c r="AG158" s="250"/>
      <c r="AH158" s="250"/>
      <c r="AI158" s="250"/>
      <c r="AJ158" s="250"/>
      <c r="AK158" s="250"/>
      <c r="AL158" s="250"/>
      <c r="AM158" s="250"/>
      <c r="AN158" s="250"/>
      <c r="AO158" s="250"/>
      <c r="AP158" s="250"/>
      <c r="AQ158" s="250"/>
      <c r="AR158" s="250"/>
      <c r="AS158" s="250"/>
      <c r="AT158" s="250"/>
      <c r="AU158" s="250"/>
      <c r="AV158" s="250"/>
      <c r="AW158" s="250"/>
      <c r="AX158" s="250"/>
      <c r="AY158" s="250"/>
      <c r="AZ158" s="250"/>
      <c r="BA158" s="250"/>
      <c r="BB158" s="250"/>
      <c r="BC158" s="250"/>
      <c r="BD158" s="250"/>
      <c r="BE158" s="250"/>
      <c r="BF158" s="250"/>
      <c r="BG158" s="250"/>
      <c r="BH158" s="250"/>
      <c r="BI158" s="250"/>
      <c r="BJ158" s="250"/>
      <c r="BK158" s="250"/>
      <c r="BL158" s="250"/>
      <c r="BM158" s="250"/>
      <c r="BN158" s="250"/>
      <c r="BO158" s="250"/>
      <c r="BP158" s="250"/>
      <c r="BQ158" s="250"/>
      <c r="BR158" s="250"/>
      <c r="BS158" s="250"/>
      <c r="BT158" s="250"/>
      <c r="BU158" s="250"/>
      <c r="BV158" s="250"/>
      <c r="BW158" s="250"/>
      <c r="BX158" s="250"/>
      <c r="BY158" s="250"/>
      <c r="BZ158" s="250"/>
      <c r="CA158" s="250"/>
      <c r="CB158" s="250"/>
      <c r="CC158" s="250"/>
      <c r="CD158" s="250"/>
      <c r="CE158" s="250"/>
      <c r="CF158" s="250"/>
      <c r="CG158" s="250"/>
      <c r="CH158" s="250"/>
      <c r="CI158" s="250"/>
      <c r="CJ158" s="250"/>
      <c r="CK158" s="250"/>
      <c r="CL158" s="250"/>
      <c r="CM158" s="250"/>
      <c r="CN158" s="250"/>
      <c r="CO158" s="250"/>
      <c r="CP158" s="250"/>
      <c r="CQ158" s="250"/>
      <c r="CR158" s="250"/>
      <c r="CS158" s="250"/>
      <c r="CT158" s="250"/>
      <c r="CU158" s="250"/>
      <c r="CV158" s="250"/>
      <c r="CW158" s="250"/>
      <c r="CX158" s="250"/>
      <c r="CY158" s="250"/>
      <c r="CZ158" s="250"/>
      <c r="DA158" s="250"/>
      <c r="DB158" s="250"/>
      <c r="DC158" s="250"/>
      <c r="DD158" s="250"/>
      <c r="DE158" s="250"/>
      <c r="DF158" s="250"/>
      <c r="DG158" s="250"/>
      <c r="DH158" s="250"/>
      <c r="DI158" s="250"/>
      <c r="DJ158" s="250"/>
      <c r="DK158" s="250"/>
      <c r="DL158" s="250"/>
      <c r="DM158" s="250"/>
      <c r="DN158" s="250"/>
      <c r="DO158" s="250"/>
      <c r="DP158" s="250"/>
      <c r="DQ158" s="250"/>
      <c r="DR158" s="250"/>
      <c r="DS158" s="250"/>
      <c r="DT158" s="250"/>
      <c r="DU158" s="250"/>
      <c r="DV158" s="250"/>
      <c r="DW158" s="250"/>
      <c r="DX158" s="250"/>
      <c r="DY158" s="250"/>
      <c r="DZ158" s="250"/>
      <c r="EA158" s="250"/>
      <c r="EB158" s="250"/>
      <c r="EC158" s="250"/>
      <c r="ED158" s="250"/>
      <c r="EE158" s="250"/>
      <c r="EF158" s="250"/>
      <c r="EG158" s="250"/>
      <c r="EH158" s="250"/>
      <c r="EI158" s="250"/>
      <c r="EJ158" s="250"/>
      <c r="EK158" s="250"/>
      <c r="EL158" s="250"/>
      <c r="EM158" s="250"/>
      <c r="EN158" s="250"/>
      <c r="EO158" s="250"/>
      <c r="EP158" s="250"/>
      <c r="EQ158" s="250"/>
      <c r="ER158" s="250"/>
      <c r="ES158" s="250"/>
      <c r="ET158" s="250"/>
      <c r="EU158" s="250"/>
      <c r="EV158" s="250"/>
      <c r="EW158" s="250"/>
      <c r="EX158" s="250"/>
      <c r="EY158" s="250"/>
      <c r="EZ158" s="250"/>
      <c r="FA158" s="250"/>
      <c r="FB158" s="250"/>
      <c r="FC158" s="250"/>
      <c r="FD158" s="250"/>
      <c r="FE158" s="250"/>
      <c r="FF158" s="250"/>
      <c r="FG158" s="250"/>
      <c r="FH158" s="250"/>
      <c r="FI158" s="250"/>
      <c r="FJ158" s="250"/>
      <c r="FK158" s="250"/>
      <c r="FL158" s="250"/>
      <c r="FM158" s="250"/>
      <c r="FN158" s="250"/>
      <c r="FO158" s="250"/>
      <c r="FP158" s="250"/>
      <c r="FQ158" s="250"/>
      <c r="FR158" s="250"/>
      <c r="FS158" s="250"/>
      <c r="FT158" s="250"/>
      <c r="FU158" s="250"/>
      <c r="FV158" s="250"/>
      <c r="FW158" s="250"/>
      <c r="FX158" s="250"/>
      <c r="FY158" s="250"/>
      <c r="FZ158" s="250"/>
      <c r="GA158" s="250"/>
      <c r="GB158" s="250"/>
      <c r="GC158" s="250"/>
      <c r="GD158" s="250"/>
      <c r="GE158" s="250"/>
      <c r="GF158" s="250"/>
      <c r="GG158" s="250"/>
      <c r="GH158" s="250"/>
      <c r="GI158" s="250"/>
      <c r="GJ158" s="250"/>
      <c r="GK158" s="250"/>
      <c r="GL158" s="250"/>
      <c r="GM158" s="250"/>
      <c r="GN158" s="250"/>
      <c r="GO158" s="250"/>
      <c r="GP158" s="250"/>
      <c r="GQ158" s="250"/>
      <c r="GR158" s="250"/>
      <c r="GS158" s="250"/>
      <c r="GT158" s="250"/>
      <c r="GU158" s="250"/>
      <c r="GV158" s="250"/>
      <c r="GW158" s="250"/>
      <c r="GX158" s="250"/>
      <c r="GY158" s="250"/>
      <c r="GZ158" s="250"/>
      <c r="HA158" s="250"/>
      <c r="HB158" s="250"/>
      <c r="HC158" s="250"/>
      <c r="HD158" s="250"/>
      <c r="HE158" s="250"/>
      <c r="HF158" s="250"/>
      <c r="HG158" s="250"/>
      <c r="HH158" s="250"/>
      <c r="HI158" s="250"/>
      <c r="HJ158" s="250"/>
      <c r="HK158" s="250"/>
      <c r="HL158" s="250"/>
      <c r="HM158" s="250"/>
      <c r="HN158" s="250"/>
      <c r="HO158" s="250"/>
      <c r="HP158" s="250"/>
      <c r="HQ158" s="250"/>
      <c r="HR158" s="250"/>
      <c r="HS158" s="250"/>
      <c r="HT158" s="250"/>
      <c r="HU158" s="250"/>
      <c r="HV158" s="250"/>
      <c r="HW158" s="250"/>
      <c r="HX158" s="250"/>
      <c r="HY158" s="250"/>
      <c r="HZ158" s="250"/>
      <c r="IA158" s="250"/>
      <c r="IB158" s="250"/>
      <c r="IC158" s="250"/>
      <c r="ID158" s="250"/>
      <c r="IE158" s="250"/>
      <c r="IF158" s="250"/>
      <c r="IG158" s="250"/>
      <c r="IH158" s="250"/>
      <c r="II158" s="250"/>
      <c r="IJ158" s="250"/>
      <c r="IK158" s="250"/>
      <c r="IL158" s="250"/>
      <c r="IM158" s="250"/>
      <c r="IN158" s="250"/>
      <c r="IO158" s="250"/>
      <c r="IP158" s="250"/>
      <c r="IQ158" s="250"/>
      <c r="IR158" s="250"/>
    </row>
    <row r="159" s="443" customFormat="1" ht="15.75" hidden="1" spans="1:252">
      <c r="A159" s="353" t="s">
        <v>4299</v>
      </c>
      <c r="B159" s="307" t="s">
        <v>4298</v>
      </c>
      <c r="C159" s="671">
        <f>SUMIF('2023.12'!$A$6:$A$567,A159,'2023.12'!$C$6:$C$567)</f>
        <v>0</v>
      </c>
      <c r="D159" s="671">
        <v>0</v>
      </c>
      <c r="E159" s="671">
        <f>SUMIF('2024.12'!$A$6:$A$876,A159,'2024.12'!$D$6:$D$876)</f>
        <v>0</v>
      </c>
      <c r="F159" s="671">
        <f t="shared" si="34"/>
        <v>0</v>
      </c>
      <c r="G159" s="365" t="str">
        <f t="shared" si="25"/>
        <v/>
      </c>
      <c r="H159" s="365" t="str">
        <f t="shared" si="26"/>
        <v/>
      </c>
      <c r="I159" s="22" t="str">
        <f t="shared" si="29"/>
        <v>否</v>
      </c>
      <c r="J159" s="749" t="str">
        <f t="shared" si="35"/>
        <v>10115</v>
      </c>
      <c r="K159" s="93" t="str">
        <f t="shared" si="28"/>
        <v>项</v>
      </c>
      <c r="L159" s="93">
        <v>1</v>
      </c>
      <c r="M159" s="250"/>
      <c r="N159" s="250"/>
      <c r="O159" s="250"/>
      <c r="P159" s="250"/>
      <c r="Q159" s="250"/>
      <c r="R159" s="250"/>
      <c r="S159" s="250"/>
      <c r="T159" s="250"/>
      <c r="U159" s="250"/>
      <c r="V159" s="250"/>
      <c r="W159" s="250"/>
      <c r="X159" s="250"/>
      <c r="Y159" s="250"/>
      <c r="Z159" s="250"/>
      <c r="AA159" s="250"/>
      <c r="AB159" s="250"/>
      <c r="AC159" s="250"/>
      <c r="AD159" s="250"/>
      <c r="AE159" s="250"/>
      <c r="AF159" s="250"/>
      <c r="AG159" s="250"/>
      <c r="AH159" s="250"/>
      <c r="AI159" s="250"/>
      <c r="AJ159" s="250"/>
      <c r="AK159" s="250"/>
      <c r="AL159" s="250"/>
      <c r="AM159" s="250"/>
      <c r="AN159" s="250"/>
      <c r="AO159" s="250"/>
      <c r="AP159" s="250"/>
      <c r="AQ159" s="250"/>
      <c r="AR159" s="250"/>
      <c r="AS159" s="250"/>
      <c r="AT159" s="250"/>
      <c r="AU159" s="250"/>
      <c r="AV159" s="250"/>
      <c r="AW159" s="250"/>
      <c r="AX159" s="250"/>
      <c r="AY159" s="250"/>
      <c r="AZ159" s="250"/>
      <c r="BA159" s="250"/>
      <c r="BB159" s="250"/>
      <c r="BC159" s="250"/>
      <c r="BD159" s="250"/>
      <c r="BE159" s="250"/>
      <c r="BF159" s="250"/>
      <c r="BG159" s="250"/>
      <c r="BH159" s="250"/>
      <c r="BI159" s="250"/>
      <c r="BJ159" s="250"/>
      <c r="BK159" s="250"/>
      <c r="BL159" s="250"/>
      <c r="BM159" s="250"/>
      <c r="BN159" s="250"/>
      <c r="BO159" s="250"/>
      <c r="BP159" s="250"/>
      <c r="BQ159" s="250"/>
      <c r="BR159" s="250"/>
      <c r="BS159" s="250"/>
      <c r="BT159" s="250"/>
      <c r="BU159" s="250"/>
      <c r="BV159" s="250"/>
      <c r="BW159" s="250"/>
      <c r="BX159" s="250"/>
      <c r="BY159" s="250"/>
      <c r="BZ159" s="250"/>
      <c r="CA159" s="250"/>
      <c r="CB159" s="250"/>
      <c r="CC159" s="250"/>
      <c r="CD159" s="250"/>
      <c r="CE159" s="250"/>
      <c r="CF159" s="250"/>
      <c r="CG159" s="250"/>
      <c r="CH159" s="250"/>
      <c r="CI159" s="250"/>
      <c r="CJ159" s="250"/>
      <c r="CK159" s="250"/>
      <c r="CL159" s="250"/>
      <c r="CM159" s="250"/>
      <c r="CN159" s="250"/>
      <c r="CO159" s="250"/>
      <c r="CP159" s="250"/>
      <c r="CQ159" s="250"/>
      <c r="CR159" s="250"/>
      <c r="CS159" s="250"/>
      <c r="CT159" s="250"/>
      <c r="CU159" s="250"/>
      <c r="CV159" s="250"/>
      <c r="CW159" s="250"/>
      <c r="CX159" s="250"/>
      <c r="CY159" s="250"/>
      <c r="CZ159" s="250"/>
      <c r="DA159" s="250"/>
      <c r="DB159" s="250"/>
      <c r="DC159" s="250"/>
      <c r="DD159" s="250"/>
      <c r="DE159" s="250"/>
      <c r="DF159" s="250"/>
      <c r="DG159" s="250"/>
      <c r="DH159" s="250"/>
      <c r="DI159" s="250"/>
      <c r="DJ159" s="250"/>
      <c r="DK159" s="250"/>
      <c r="DL159" s="250"/>
      <c r="DM159" s="250"/>
      <c r="DN159" s="250"/>
      <c r="DO159" s="250"/>
      <c r="DP159" s="250"/>
      <c r="DQ159" s="250"/>
      <c r="DR159" s="250"/>
      <c r="DS159" s="250"/>
      <c r="DT159" s="250"/>
      <c r="DU159" s="250"/>
      <c r="DV159" s="250"/>
      <c r="DW159" s="250"/>
      <c r="DX159" s="250"/>
      <c r="DY159" s="250"/>
      <c r="DZ159" s="250"/>
      <c r="EA159" s="250"/>
      <c r="EB159" s="250"/>
      <c r="EC159" s="250"/>
      <c r="ED159" s="250"/>
      <c r="EE159" s="250"/>
      <c r="EF159" s="250"/>
      <c r="EG159" s="250"/>
      <c r="EH159" s="250"/>
      <c r="EI159" s="250"/>
      <c r="EJ159" s="250"/>
      <c r="EK159" s="250"/>
      <c r="EL159" s="250"/>
      <c r="EM159" s="250"/>
      <c r="EN159" s="250"/>
      <c r="EO159" s="250"/>
      <c r="EP159" s="250"/>
      <c r="EQ159" s="250"/>
      <c r="ER159" s="250"/>
      <c r="ES159" s="250"/>
      <c r="ET159" s="250"/>
      <c r="EU159" s="250"/>
      <c r="EV159" s="250"/>
      <c r="EW159" s="250"/>
      <c r="EX159" s="250"/>
      <c r="EY159" s="250"/>
      <c r="EZ159" s="250"/>
      <c r="FA159" s="250"/>
      <c r="FB159" s="250"/>
      <c r="FC159" s="250"/>
      <c r="FD159" s="250"/>
      <c r="FE159" s="250"/>
      <c r="FF159" s="250"/>
      <c r="FG159" s="250"/>
      <c r="FH159" s="250"/>
      <c r="FI159" s="250"/>
      <c r="FJ159" s="250"/>
      <c r="FK159" s="250"/>
      <c r="FL159" s="250"/>
      <c r="FM159" s="250"/>
      <c r="FN159" s="250"/>
      <c r="FO159" s="250"/>
      <c r="FP159" s="250"/>
      <c r="FQ159" s="250"/>
      <c r="FR159" s="250"/>
      <c r="FS159" s="250"/>
      <c r="FT159" s="250"/>
      <c r="FU159" s="250"/>
      <c r="FV159" s="250"/>
      <c r="FW159" s="250"/>
      <c r="FX159" s="250"/>
      <c r="FY159" s="250"/>
      <c r="FZ159" s="250"/>
      <c r="GA159" s="250"/>
      <c r="GB159" s="250"/>
      <c r="GC159" s="250"/>
      <c r="GD159" s="250"/>
      <c r="GE159" s="250"/>
      <c r="GF159" s="250"/>
      <c r="GG159" s="250"/>
      <c r="GH159" s="250"/>
      <c r="GI159" s="250"/>
      <c r="GJ159" s="250"/>
      <c r="GK159" s="250"/>
      <c r="GL159" s="250"/>
      <c r="GM159" s="250"/>
      <c r="GN159" s="250"/>
      <c r="GO159" s="250"/>
      <c r="GP159" s="250"/>
      <c r="GQ159" s="250"/>
      <c r="GR159" s="250"/>
      <c r="GS159" s="250"/>
      <c r="GT159" s="250"/>
      <c r="GU159" s="250"/>
      <c r="GV159" s="250"/>
      <c r="GW159" s="250"/>
      <c r="GX159" s="250"/>
      <c r="GY159" s="250"/>
      <c r="GZ159" s="250"/>
      <c r="HA159" s="250"/>
      <c r="HB159" s="250"/>
      <c r="HC159" s="250"/>
      <c r="HD159" s="250"/>
      <c r="HE159" s="250"/>
      <c r="HF159" s="250"/>
      <c r="HG159" s="250"/>
      <c r="HH159" s="250"/>
      <c r="HI159" s="250"/>
      <c r="HJ159" s="250"/>
      <c r="HK159" s="250"/>
      <c r="HL159" s="250"/>
      <c r="HM159" s="250"/>
      <c r="HN159" s="250"/>
      <c r="HO159" s="250"/>
      <c r="HP159" s="250"/>
      <c r="HQ159" s="250"/>
      <c r="HR159" s="250"/>
      <c r="HS159" s="250"/>
      <c r="HT159" s="250"/>
      <c r="HU159" s="250"/>
      <c r="HV159" s="250"/>
      <c r="HW159" s="250"/>
      <c r="HX159" s="250"/>
      <c r="HY159" s="250"/>
      <c r="HZ159" s="250"/>
      <c r="IA159" s="250"/>
      <c r="IB159" s="250"/>
      <c r="IC159" s="250"/>
      <c r="ID159" s="250"/>
      <c r="IE159" s="250"/>
      <c r="IF159" s="250"/>
      <c r="IG159" s="250"/>
      <c r="IH159" s="250"/>
      <c r="II159" s="250"/>
      <c r="IJ159" s="250"/>
      <c r="IK159" s="250"/>
      <c r="IL159" s="250"/>
      <c r="IM159" s="250"/>
      <c r="IN159" s="250"/>
      <c r="IO159" s="250"/>
      <c r="IP159" s="250"/>
      <c r="IQ159" s="250"/>
      <c r="IR159" s="250"/>
    </row>
    <row r="160" s="443" customFormat="1" ht="31.5" hidden="1" spans="1:252">
      <c r="A160" s="353" t="s">
        <v>4300</v>
      </c>
      <c r="B160" s="307" t="s">
        <v>4301</v>
      </c>
      <c r="C160" s="671">
        <f>SUMIF('2023.12'!$A$6:$A$567,A160,'2023.12'!$C$6:$C$567)</f>
        <v>0</v>
      </c>
      <c r="D160" s="671">
        <v>0</v>
      </c>
      <c r="E160" s="671">
        <f>SUMIF('2024.12'!$A$6:$A$876,A160,'2024.12'!$D$6:$D$876)</f>
        <v>0</v>
      </c>
      <c r="F160" s="671">
        <f t="shared" si="34"/>
        <v>0</v>
      </c>
      <c r="G160" s="365" t="str">
        <f t="shared" si="25"/>
        <v/>
      </c>
      <c r="H160" s="365" t="str">
        <f t="shared" si="26"/>
        <v/>
      </c>
      <c r="I160" s="22" t="str">
        <f t="shared" si="29"/>
        <v>否</v>
      </c>
      <c r="J160" s="749" t="str">
        <f t="shared" si="35"/>
        <v>10115</v>
      </c>
      <c r="K160" s="93" t="str">
        <f t="shared" si="28"/>
        <v>项</v>
      </c>
      <c r="L160" s="93">
        <v>1</v>
      </c>
      <c r="M160" s="250"/>
      <c r="N160" s="250"/>
      <c r="O160" s="250"/>
      <c r="P160" s="250"/>
      <c r="Q160" s="250"/>
      <c r="R160" s="250"/>
      <c r="S160" s="250"/>
      <c r="T160" s="250"/>
      <c r="U160" s="250"/>
      <c r="V160" s="250"/>
      <c r="W160" s="250"/>
      <c r="X160" s="250"/>
      <c r="Y160" s="250"/>
      <c r="Z160" s="250"/>
      <c r="AA160" s="250"/>
      <c r="AB160" s="250"/>
      <c r="AC160" s="250"/>
      <c r="AD160" s="250"/>
      <c r="AE160" s="250"/>
      <c r="AF160" s="250"/>
      <c r="AG160" s="250"/>
      <c r="AH160" s="250"/>
      <c r="AI160" s="250"/>
      <c r="AJ160" s="250"/>
      <c r="AK160" s="250"/>
      <c r="AL160" s="250"/>
      <c r="AM160" s="250"/>
      <c r="AN160" s="250"/>
      <c r="AO160" s="250"/>
      <c r="AP160" s="250"/>
      <c r="AQ160" s="250"/>
      <c r="AR160" s="250"/>
      <c r="AS160" s="250"/>
      <c r="AT160" s="250"/>
      <c r="AU160" s="250"/>
      <c r="AV160" s="250"/>
      <c r="AW160" s="250"/>
      <c r="AX160" s="250"/>
      <c r="AY160" s="250"/>
      <c r="AZ160" s="250"/>
      <c r="BA160" s="250"/>
      <c r="BB160" s="250"/>
      <c r="BC160" s="250"/>
      <c r="BD160" s="250"/>
      <c r="BE160" s="250"/>
      <c r="BF160" s="250"/>
      <c r="BG160" s="250"/>
      <c r="BH160" s="250"/>
      <c r="BI160" s="250"/>
      <c r="BJ160" s="250"/>
      <c r="BK160" s="250"/>
      <c r="BL160" s="250"/>
      <c r="BM160" s="250"/>
      <c r="BN160" s="250"/>
      <c r="BO160" s="250"/>
      <c r="BP160" s="250"/>
      <c r="BQ160" s="250"/>
      <c r="BR160" s="250"/>
      <c r="BS160" s="250"/>
      <c r="BT160" s="250"/>
      <c r="BU160" s="250"/>
      <c r="BV160" s="250"/>
      <c r="BW160" s="250"/>
      <c r="BX160" s="250"/>
      <c r="BY160" s="250"/>
      <c r="BZ160" s="250"/>
      <c r="CA160" s="250"/>
      <c r="CB160" s="250"/>
      <c r="CC160" s="250"/>
      <c r="CD160" s="250"/>
      <c r="CE160" s="250"/>
      <c r="CF160" s="250"/>
      <c r="CG160" s="250"/>
      <c r="CH160" s="250"/>
      <c r="CI160" s="250"/>
      <c r="CJ160" s="250"/>
      <c r="CK160" s="250"/>
      <c r="CL160" s="250"/>
      <c r="CM160" s="250"/>
      <c r="CN160" s="250"/>
      <c r="CO160" s="250"/>
      <c r="CP160" s="250"/>
      <c r="CQ160" s="250"/>
      <c r="CR160" s="250"/>
      <c r="CS160" s="250"/>
      <c r="CT160" s="250"/>
      <c r="CU160" s="250"/>
      <c r="CV160" s="250"/>
      <c r="CW160" s="250"/>
      <c r="CX160" s="250"/>
      <c r="CY160" s="250"/>
      <c r="CZ160" s="250"/>
      <c r="DA160" s="250"/>
      <c r="DB160" s="250"/>
      <c r="DC160" s="250"/>
      <c r="DD160" s="250"/>
      <c r="DE160" s="250"/>
      <c r="DF160" s="250"/>
      <c r="DG160" s="250"/>
      <c r="DH160" s="250"/>
      <c r="DI160" s="250"/>
      <c r="DJ160" s="250"/>
      <c r="DK160" s="250"/>
      <c r="DL160" s="250"/>
      <c r="DM160" s="250"/>
      <c r="DN160" s="250"/>
      <c r="DO160" s="250"/>
      <c r="DP160" s="250"/>
      <c r="DQ160" s="250"/>
      <c r="DR160" s="250"/>
      <c r="DS160" s="250"/>
      <c r="DT160" s="250"/>
      <c r="DU160" s="250"/>
      <c r="DV160" s="250"/>
      <c r="DW160" s="250"/>
      <c r="DX160" s="250"/>
      <c r="DY160" s="250"/>
      <c r="DZ160" s="250"/>
      <c r="EA160" s="250"/>
      <c r="EB160" s="250"/>
      <c r="EC160" s="250"/>
      <c r="ED160" s="250"/>
      <c r="EE160" s="250"/>
      <c r="EF160" s="250"/>
      <c r="EG160" s="250"/>
      <c r="EH160" s="250"/>
      <c r="EI160" s="250"/>
      <c r="EJ160" s="250"/>
      <c r="EK160" s="250"/>
      <c r="EL160" s="250"/>
      <c r="EM160" s="250"/>
      <c r="EN160" s="250"/>
      <c r="EO160" s="250"/>
      <c r="EP160" s="250"/>
      <c r="EQ160" s="250"/>
      <c r="ER160" s="250"/>
      <c r="ES160" s="250"/>
      <c r="ET160" s="250"/>
      <c r="EU160" s="250"/>
      <c r="EV160" s="250"/>
      <c r="EW160" s="250"/>
      <c r="EX160" s="250"/>
      <c r="EY160" s="250"/>
      <c r="EZ160" s="250"/>
      <c r="FA160" s="250"/>
      <c r="FB160" s="250"/>
      <c r="FC160" s="250"/>
      <c r="FD160" s="250"/>
      <c r="FE160" s="250"/>
      <c r="FF160" s="250"/>
      <c r="FG160" s="250"/>
      <c r="FH160" s="250"/>
      <c r="FI160" s="250"/>
      <c r="FJ160" s="250"/>
      <c r="FK160" s="250"/>
      <c r="FL160" s="250"/>
      <c r="FM160" s="250"/>
      <c r="FN160" s="250"/>
      <c r="FO160" s="250"/>
      <c r="FP160" s="250"/>
      <c r="FQ160" s="250"/>
      <c r="FR160" s="250"/>
      <c r="FS160" s="250"/>
      <c r="FT160" s="250"/>
      <c r="FU160" s="250"/>
      <c r="FV160" s="250"/>
      <c r="FW160" s="250"/>
      <c r="FX160" s="250"/>
      <c r="FY160" s="250"/>
      <c r="FZ160" s="250"/>
      <c r="GA160" s="250"/>
      <c r="GB160" s="250"/>
      <c r="GC160" s="250"/>
      <c r="GD160" s="250"/>
      <c r="GE160" s="250"/>
      <c r="GF160" s="250"/>
      <c r="GG160" s="250"/>
      <c r="GH160" s="250"/>
      <c r="GI160" s="250"/>
      <c r="GJ160" s="250"/>
      <c r="GK160" s="250"/>
      <c r="GL160" s="250"/>
      <c r="GM160" s="250"/>
      <c r="GN160" s="250"/>
      <c r="GO160" s="250"/>
      <c r="GP160" s="250"/>
      <c r="GQ160" s="250"/>
      <c r="GR160" s="250"/>
      <c r="GS160" s="250"/>
      <c r="GT160" s="250"/>
      <c r="GU160" s="250"/>
      <c r="GV160" s="250"/>
      <c r="GW160" s="250"/>
      <c r="GX160" s="250"/>
      <c r="GY160" s="250"/>
      <c r="GZ160" s="250"/>
      <c r="HA160" s="250"/>
      <c r="HB160" s="250"/>
      <c r="HC160" s="250"/>
      <c r="HD160" s="250"/>
      <c r="HE160" s="250"/>
      <c r="HF160" s="250"/>
      <c r="HG160" s="250"/>
      <c r="HH160" s="250"/>
      <c r="HI160" s="250"/>
      <c r="HJ160" s="250"/>
      <c r="HK160" s="250"/>
      <c r="HL160" s="250"/>
      <c r="HM160" s="250"/>
      <c r="HN160" s="250"/>
      <c r="HO160" s="250"/>
      <c r="HP160" s="250"/>
      <c r="HQ160" s="250"/>
      <c r="HR160" s="250"/>
      <c r="HS160" s="250"/>
      <c r="HT160" s="250"/>
      <c r="HU160" s="250"/>
      <c r="HV160" s="250"/>
      <c r="HW160" s="250"/>
      <c r="HX160" s="250"/>
      <c r="HY160" s="250"/>
      <c r="HZ160" s="250"/>
      <c r="IA160" s="250"/>
      <c r="IB160" s="250"/>
      <c r="IC160" s="250"/>
      <c r="ID160" s="250"/>
      <c r="IE160" s="250"/>
      <c r="IF160" s="250"/>
      <c r="IG160" s="250"/>
      <c r="IH160" s="250"/>
      <c r="II160" s="250"/>
      <c r="IJ160" s="250"/>
      <c r="IK160" s="250"/>
      <c r="IL160" s="250"/>
      <c r="IM160" s="250"/>
      <c r="IN160" s="250"/>
      <c r="IO160" s="250"/>
      <c r="IP160" s="250"/>
      <c r="IQ160" s="250"/>
      <c r="IR160" s="250"/>
    </row>
    <row r="161" s="443" customFormat="1" ht="15.75" hidden="1" spans="1:252">
      <c r="A161" s="543" t="s">
        <v>4302</v>
      </c>
      <c r="B161" s="270" t="s">
        <v>288</v>
      </c>
      <c r="C161" s="740">
        <f>SUMIF($J162:J$382,$A161,C162:C$382)</f>
        <v>0</v>
      </c>
      <c r="D161" s="740">
        <f ca="1">SUMIF($J162:K$382,$A161,D162:D$382)</f>
        <v>0</v>
      </c>
      <c r="E161" s="740">
        <f ca="1">SUMIF($J162:L$382,$A161,E162:E$382)</f>
        <v>0</v>
      </c>
      <c r="F161" s="740">
        <f ca="1">SUMIF($J162:M$382,$A161,F162:F$382)</f>
        <v>0</v>
      </c>
      <c r="G161" s="346" t="str">
        <f ca="1" t="shared" si="25"/>
        <v/>
      </c>
      <c r="H161" s="346" t="str">
        <f ca="1" t="shared" si="26"/>
        <v/>
      </c>
      <c r="I161" s="22" t="str">
        <f ca="1" t="shared" si="29"/>
        <v>否</v>
      </c>
      <c r="J161" s="548" t="str">
        <f>LEFT(A161,3)</f>
        <v>101</v>
      </c>
      <c r="K161" s="93" t="str">
        <f t="shared" si="28"/>
        <v>款</v>
      </c>
      <c r="L161" s="93">
        <v>1</v>
      </c>
      <c r="M161" s="250"/>
      <c r="N161" s="250"/>
      <c r="O161" s="250"/>
      <c r="P161" s="250"/>
      <c r="Q161" s="250"/>
      <c r="R161" s="250"/>
      <c r="S161" s="250"/>
      <c r="T161" s="250"/>
      <c r="U161" s="250"/>
      <c r="V161" s="250"/>
      <c r="W161" s="250"/>
      <c r="X161" s="250"/>
      <c r="Y161" s="250"/>
      <c r="Z161" s="250"/>
      <c r="AA161" s="250"/>
      <c r="AB161" s="250"/>
      <c r="AC161" s="250"/>
      <c r="AD161" s="250"/>
      <c r="AE161" s="250"/>
      <c r="AF161" s="250"/>
      <c r="AG161" s="250"/>
      <c r="AH161" s="250"/>
      <c r="AI161" s="250"/>
      <c r="AJ161" s="250"/>
      <c r="AK161" s="250"/>
      <c r="AL161" s="250"/>
      <c r="AM161" s="250"/>
      <c r="AN161" s="250"/>
      <c r="AO161" s="250"/>
      <c r="AP161" s="250"/>
      <c r="AQ161" s="250"/>
      <c r="AR161" s="250"/>
      <c r="AS161" s="250"/>
      <c r="AT161" s="250"/>
      <c r="AU161" s="250"/>
      <c r="AV161" s="250"/>
      <c r="AW161" s="250"/>
      <c r="AX161" s="250"/>
      <c r="AY161" s="250"/>
      <c r="AZ161" s="250"/>
      <c r="BA161" s="250"/>
      <c r="BB161" s="250"/>
      <c r="BC161" s="250"/>
      <c r="BD161" s="250"/>
      <c r="BE161" s="250"/>
      <c r="BF161" s="250"/>
      <c r="BG161" s="250"/>
      <c r="BH161" s="250"/>
      <c r="BI161" s="250"/>
      <c r="BJ161" s="250"/>
      <c r="BK161" s="250"/>
      <c r="BL161" s="250"/>
      <c r="BM161" s="250"/>
      <c r="BN161" s="250"/>
      <c r="BO161" s="250"/>
      <c r="BP161" s="250"/>
      <c r="BQ161" s="250"/>
      <c r="BR161" s="250"/>
      <c r="BS161" s="250"/>
      <c r="BT161" s="250"/>
      <c r="BU161" s="250"/>
      <c r="BV161" s="250"/>
      <c r="BW161" s="250"/>
      <c r="BX161" s="250"/>
      <c r="BY161" s="250"/>
      <c r="BZ161" s="250"/>
      <c r="CA161" s="250"/>
      <c r="CB161" s="250"/>
      <c r="CC161" s="250"/>
      <c r="CD161" s="250"/>
      <c r="CE161" s="250"/>
      <c r="CF161" s="250"/>
      <c r="CG161" s="250"/>
      <c r="CH161" s="250"/>
      <c r="CI161" s="250"/>
      <c r="CJ161" s="250"/>
      <c r="CK161" s="250"/>
      <c r="CL161" s="250"/>
      <c r="CM161" s="250"/>
      <c r="CN161" s="250"/>
      <c r="CO161" s="250"/>
      <c r="CP161" s="250"/>
      <c r="CQ161" s="250"/>
      <c r="CR161" s="250"/>
      <c r="CS161" s="250"/>
      <c r="CT161" s="250"/>
      <c r="CU161" s="250"/>
      <c r="CV161" s="250"/>
      <c r="CW161" s="250"/>
      <c r="CX161" s="250"/>
      <c r="CY161" s="250"/>
      <c r="CZ161" s="250"/>
      <c r="DA161" s="250"/>
      <c r="DB161" s="250"/>
      <c r="DC161" s="250"/>
      <c r="DD161" s="250"/>
      <c r="DE161" s="250"/>
      <c r="DF161" s="250"/>
      <c r="DG161" s="250"/>
      <c r="DH161" s="250"/>
      <c r="DI161" s="250"/>
      <c r="DJ161" s="250"/>
      <c r="DK161" s="250"/>
      <c r="DL161" s="250"/>
      <c r="DM161" s="250"/>
      <c r="DN161" s="250"/>
      <c r="DO161" s="250"/>
      <c r="DP161" s="250"/>
      <c r="DQ161" s="250"/>
      <c r="DR161" s="250"/>
      <c r="DS161" s="250"/>
      <c r="DT161" s="250"/>
      <c r="DU161" s="250"/>
      <c r="DV161" s="250"/>
      <c r="DW161" s="250"/>
      <c r="DX161" s="250"/>
      <c r="DY161" s="250"/>
      <c r="DZ161" s="250"/>
      <c r="EA161" s="250"/>
      <c r="EB161" s="250"/>
      <c r="EC161" s="250"/>
      <c r="ED161" s="250"/>
      <c r="EE161" s="250"/>
      <c r="EF161" s="250"/>
      <c r="EG161" s="250"/>
      <c r="EH161" s="250"/>
      <c r="EI161" s="250"/>
      <c r="EJ161" s="250"/>
      <c r="EK161" s="250"/>
      <c r="EL161" s="250"/>
      <c r="EM161" s="250"/>
      <c r="EN161" s="250"/>
      <c r="EO161" s="250"/>
      <c r="EP161" s="250"/>
      <c r="EQ161" s="250"/>
      <c r="ER161" s="250"/>
      <c r="ES161" s="250"/>
      <c r="ET161" s="250"/>
      <c r="EU161" s="250"/>
      <c r="EV161" s="250"/>
      <c r="EW161" s="250"/>
      <c r="EX161" s="250"/>
      <c r="EY161" s="250"/>
      <c r="EZ161" s="250"/>
      <c r="FA161" s="250"/>
      <c r="FB161" s="250"/>
      <c r="FC161" s="250"/>
      <c r="FD161" s="250"/>
      <c r="FE161" s="250"/>
      <c r="FF161" s="250"/>
      <c r="FG161" s="250"/>
      <c r="FH161" s="250"/>
      <c r="FI161" s="250"/>
      <c r="FJ161" s="250"/>
      <c r="FK161" s="250"/>
      <c r="FL161" s="250"/>
      <c r="FM161" s="250"/>
      <c r="FN161" s="250"/>
      <c r="FO161" s="250"/>
      <c r="FP161" s="250"/>
      <c r="FQ161" s="250"/>
      <c r="FR161" s="250"/>
      <c r="FS161" s="250"/>
      <c r="FT161" s="250"/>
      <c r="FU161" s="250"/>
      <c r="FV161" s="250"/>
      <c r="FW161" s="250"/>
      <c r="FX161" s="250"/>
      <c r="FY161" s="250"/>
      <c r="FZ161" s="250"/>
      <c r="GA161" s="250"/>
      <c r="GB161" s="250"/>
      <c r="GC161" s="250"/>
      <c r="GD161" s="250"/>
      <c r="GE161" s="250"/>
      <c r="GF161" s="250"/>
      <c r="GG161" s="250"/>
      <c r="GH161" s="250"/>
      <c r="GI161" s="250"/>
      <c r="GJ161" s="250"/>
      <c r="GK161" s="250"/>
      <c r="GL161" s="250"/>
      <c r="GM161" s="250"/>
      <c r="GN161" s="250"/>
      <c r="GO161" s="250"/>
      <c r="GP161" s="250"/>
      <c r="GQ161" s="250"/>
      <c r="GR161" s="250"/>
      <c r="GS161" s="250"/>
      <c r="GT161" s="250"/>
      <c r="GU161" s="250"/>
      <c r="GV161" s="250"/>
      <c r="GW161" s="250"/>
      <c r="GX161" s="250"/>
      <c r="GY161" s="250"/>
      <c r="GZ161" s="250"/>
      <c r="HA161" s="250"/>
      <c r="HB161" s="250"/>
      <c r="HC161" s="250"/>
      <c r="HD161" s="250"/>
      <c r="HE161" s="250"/>
      <c r="HF161" s="250"/>
      <c r="HG161" s="250"/>
      <c r="HH161" s="250"/>
      <c r="HI161" s="250"/>
      <c r="HJ161" s="250"/>
      <c r="HK161" s="250"/>
      <c r="HL161" s="250"/>
      <c r="HM161" s="250"/>
      <c r="HN161" s="250"/>
      <c r="HO161" s="250"/>
      <c r="HP161" s="250"/>
      <c r="HQ161" s="250"/>
      <c r="HR161" s="250"/>
      <c r="HS161" s="250"/>
      <c r="HT161" s="250"/>
      <c r="HU161" s="250"/>
      <c r="HV161" s="250"/>
      <c r="HW161" s="250"/>
      <c r="HX161" s="250"/>
      <c r="HY161" s="250"/>
      <c r="HZ161" s="250"/>
      <c r="IA161" s="250"/>
      <c r="IB161" s="250"/>
      <c r="IC161" s="250"/>
      <c r="ID161" s="250"/>
      <c r="IE161" s="250"/>
      <c r="IF161" s="250"/>
      <c r="IG161" s="250"/>
      <c r="IH161" s="250"/>
      <c r="II161" s="250"/>
      <c r="IJ161" s="250"/>
      <c r="IK161" s="250"/>
      <c r="IL161" s="250"/>
      <c r="IM161" s="250"/>
      <c r="IN161" s="250"/>
      <c r="IO161" s="250"/>
      <c r="IP161" s="250"/>
      <c r="IQ161" s="250"/>
      <c r="IR161" s="250"/>
    </row>
    <row r="162" s="443" customFormat="1" ht="15.75" hidden="1" spans="1:252">
      <c r="A162" s="353" t="s">
        <v>4303</v>
      </c>
      <c r="B162" s="307" t="s">
        <v>288</v>
      </c>
      <c r="C162" s="671">
        <f>SUMIF('2023.12'!$A$6:$A$567,A162,'2023.12'!$C$6:$C$567)</f>
        <v>0</v>
      </c>
      <c r="D162" s="671">
        <v>0</v>
      </c>
      <c r="E162" s="671">
        <f>SUMIF('2024.12'!$A$6:$A$876,A162,'2024.12'!$D$6:$D$876)</f>
        <v>0</v>
      </c>
      <c r="F162" s="671">
        <f t="shared" ref="F162:F168" si="36">E162-C162</f>
        <v>0</v>
      </c>
      <c r="G162" s="365" t="str">
        <f t="shared" si="25"/>
        <v/>
      </c>
      <c r="H162" s="365" t="str">
        <f t="shared" si="26"/>
        <v/>
      </c>
      <c r="I162" s="22" t="str">
        <f t="shared" si="29"/>
        <v>否</v>
      </c>
      <c r="J162" s="749" t="str">
        <f t="shared" ref="J162:J168" si="37">LEFT(A162,5)</f>
        <v>10116</v>
      </c>
      <c r="K162" s="93" t="str">
        <f t="shared" si="28"/>
        <v>项</v>
      </c>
      <c r="L162" s="93">
        <v>1</v>
      </c>
      <c r="M162" s="250"/>
      <c r="N162" s="250"/>
      <c r="O162" s="250"/>
      <c r="P162" s="250"/>
      <c r="Q162" s="250"/>
      <c r="R162" s="250"/>
      <c r="S162" s="250"/>
      <c r="T162" s="250"/>
      <c r="U162" s="250"/>
      <c r="V162" s="250"/>
      <c r="W162" s="250"/>
      <c r="X162" s="250"/>
      <c r="Y162" s="250"/>
      <c r="Z162" s="250"/>
      <c r="AA162" s="250"/>
      <c r="AB162" s="250"/>
      <c r="AC162" s="250"/>
      <c r="AD162" s="250"/>
      <c r="AE162" s="250"/>
      <c r="AF162" s="250"/>
      <c r="AG162" s="250"/>
      <c r="AH162" s="250"/>
      <c r="AI162" s="250"/>
      <c r="AJ162" s="250"/>
      <c r="AK162" s="250"/>
      <c r="AL162" s="250"/>
      <c r="AM162" s="250"/>
      <c r="AN162" s="250"/>
      <c r="AO162" s="250"/>
      <c r="AP162" s="250"/>
      <c r="AQ162" s="250"/>
      <c r="AR162" s="250"/>
      <c r="AS162" s="250"/>
      <c r="AT162" s="250"/>
      <c r="AU162" s="250"/>
      <c r="AV162" s="250"/>
      <c r="AW162" s="250"/>
      <c r="AX162" s="250"/>
      <c r="AY162" s="250"/>
      <c r="AZ162" s="250"/>
      <c r="BA162" s="250"/>
      <c r="BB162" s="250"/>
      <c r="BC162" s="250"/>
      <c r="BD162" s="250"/>
      <c r="BE162" s="250"/>
      <c r="BF162" s="250"/>
      <c r="BG162" s="250"/>
      <c r="BH162" s="250"/>
      <c r="BI162" s="250"/>
      <c r="BJ162" s="250"/>
      <c r="BK162" s="250"/>
      <c r="BL162" s="250"/>
      <c r="BM162" s="250"/>
      <c r="BN162" s="250"/>
      <c r="BO162" s="250"/>
      <c r="BP162" s="250"/>
      <c r="BQ162" s="250"/>
      <c r="BR162" s="250"/>
      <c r="BS162" s="250"/>
      <c r="BT162" s="250"/>
      <c r="BU162" s="250"/>
      <c r="BV162" s="250"/>
      <c r="BW162" s="250"/>
      <c r="BX162" s="250"/>
      <c r="BY162" s="250"/>
      <c r="BZ162" s="250"/>
      <c r="CA162" s="250"/>
      <c r="CB162" s="250"/>
      <c r="CC162" s="250"/>
      <c r="CD162" s="250"/>
      <c r="CE162" s="250"/>
      <c r="CF162" s="250"/>
      <c r="CG162" s="250"/>
      <c r="CH162" s="250"/>
      <c r="CI162" s="250"/>
      <c r="CJ162" s="250"/>
      <c r="CK162" s="250"/>
      <c r="CL162" s="250"/>
      <c r="CM162" s="250"/>
      <c r="CN162" s="250"/>
      <c r="CO162" s="250"/>
      <c r="CP162" s="250"/>
      <c r="CQ162" s="250"/>
      <c r="CR162" s="250"/>
      <c r="CS162" s="250"/>
      <c r="CT162" s="250"/>
      <c r="CU162" s="250"/>
      <c r="CV162" s="250"/>
      <c r="CW162" s="250"/>
      <c r="CX162" s="250"/>
      <c r="CY162" s="250"/>
      <c r="CZ162" s="250"/>
      <c r="DA162" s="250"/>
      <c r="DB162" s="250"/>
      <c r="DC162" s="250"/>
      <c r="DD162" s="250"/>
      <c r="DE162" s="250"/>
      <c r="DF162" s="250"/>
      <c r="DG162" s="250"/>
      <c r="DH162" s="250"/>
      <c r="DI162" s="250"/>
      <c r="DJ162" s="250"/>
      <c r="DK162" s="250"/>
      <c r="DL162" s="250"/>
      <c r="DM162" s="250"/>
      <c r="DN162" s="250"/>
      <c r="DO162" s="250"/>
      <c r="DP162" s="250"/>
      <c r="DQ162" s="250"/>
      <c r="DR162" s="250"/>
      <c r="DS162" s="250"/>
      <c r="DT162" s="250"/>
      <c r="DU162" s="250"/>
      <c r="DV162" s="250"/>
      <c r="DW162" s="250"/>
      <c r="DX162" s="250"/>
      <c r="DY162" s="250"/>
      <c r="DZ162" s="250"/>
      <c r="EA162" s="250"/>
      <c r="EB162" s="250"/>
      <c r="EC162" s="250"/>
      <c r="ED162" s="250"/>
      <c r="EE162" s="250"/>
      <c r="EF162" s="250"/>
      <c r="EG162" s="250"/>
      <c r="EH162" s="250"/>
      <c r="EI162" s="250"/>
      <c r="EJ162" s="250"/>
      <c r="EK162" s="250"/>
      <c r="EL162" s="250"/>
      <c r="EM162" s="250"/>
      <c r="EN162" s="250"/>
      <c r="EO162" s="250"/>
      <c r="EP162" s="250"/>
      <c r="EQ162" s="250"/>
      <c r="ER162" s="250"/>
      <c r="ES162" s="250"/>
      <c r="ET162" s="250"/>
      <c r="EU162" s="250"/>
      <c r="EV162" s="250"/>
      <c r="EW162" s="250"/>
      <c r="EX162" s="250"/>
      <c r="EY162" s="250"/>
      <c r="EZ162" s="250"/>
      <c r="FA162" s="250"/>
      <c r="FB162" s="250"/>
      <c r="FC162" s="250"/>
      <c r="FD162" s="250"/>
      <c r="FE162" s="250"/>
      <c r="FF162" s="250"/>
      <c r="FG162" s="250"/>
      <c r="FH162" s="250"/>
      <c r="FI162" s="250"/>
      <c r="FJ162" s="250"/>
      <c r="FK162" s="250"/>
      <c r="FL162" s="250"/>
      <c r="FM162" s="250"/>
      <c r="FN162" s="250"/>
      <c r="FO162" s="250"/>
      <c r="FP162" s="250"/>
      <c r="FQ162" s="250"/>
      <c r="FR162" s="250"/>
      <c r="FS162" s="250"/>
      <c r="FT162" s="250"/>
      <c r="FU162" s="250"/>
      <c r="FV162" s="250"/>
      <c r="FW162" s="250"/>
      <c r="FX162" s="250"/>
      <c r="FY162" s="250"/>
      <c r="FZ162" s="250"/>
      <c r="GA162" s="250"/>
      <c r="GB162" s="250"/>
      <c r="GC162" s="250"/>
      <c r="GD162" s="250"/>
      <c r="GE162" s="250"/>
      <c r="GF162" s="250"/>
      <c r="GG162" s="250"/>
      <c r="GH162" s="250"/>
      <c r="GI162" s="250"/>
      <c r="GJ162" s="250"/>
      <c r="GK162" s="250"/>
      <c r="GL162" s="250"/>
      <c r="GM162" s="250"/>
      <c r="GN162" s="250"/>
      <c r="GO162" s="250"/>
      <c r="GP162" s="250"/>
      <c r="GQ162" s="250"/>
      <c r="GR162" s="250"/>
      <c r="GS162" s="250"/>
      <c r="GT162" s="250"/>
      <c r="GU162" s="250"/>
      <c r="GV162" s="250"/>
      <c r="GW162" s="250"/>
      <c r="GX162" s="250"/>
      <c r="GY162" s="250"/>
      <c r="GZ162" s="250"/>
      <c r="HA162" s="250"/>
      <c r="HB162" s="250"/>
      <c r="HC162" s="250"/>
      <c r="HD162" s="250"/>
      <c r="HE162" s="250"/>
      <c r="HF162" s="250"/>
      <c r="HG162" s="250"/>
      <c r="HH162" s="250"/>
      <c r="HI162" s="250"/>
      <c r="HJ162" s="250"/>
      <c r="HK162" s="250"/>
      <c r="HL162" s="250"/>
      <c r="HM162" s="250"/>
      <c r="HN162" s="250"/>
      <c r="HO162" s="250"/>
      <c r="HP162" s="250"/>
      <c r="HQ162" s="250"/>
      <c r="HR162" s="250"/>
      <c r="HS162" s="250"/>
      <c r="HT162" s="250"/>
      <c r="HU162" s="250"/>
      <c r="HV162" s="250"/>
      <c r="HW162" s="250"/>
      <c r="HX162" s="250"/>
      <c r="HY162" s="250"/>
      <c r="HZ162" s="250"/>
      <c r="IA162" s="250"/>
      <c r="IB162" s="250"/>
      <c r="IC162" s="250"/>
      <c r="ID162" s="250"/>
      <c r="IE162" s="250"/>
      <c r="IF162" s="250"/>
      <c r="IG162" s="250"/>
      <c r="IH162" s="250"/>
      <c r="II162" s="250"/>
      <c r="IJ162" s="250"/>
      <c r="IK162" s="250"/>
      <c r="IL162" s="250"/>
      <c r="IM162" s="250"/>
      <c r="IN162" s="250"/>
      <c r="IO162" s="250"/>
      <c r="IP162" s="250"/>
      <c r="IQ162" s="250"/>
      <c r="IR162" s="250"/>
    </row>
    <row r="163" s="443" customFormat="1" ht="31.5" hidden="1" spans="1:252">
      <c r="A163" s="353" t="s">
        <v>4304</v>
      </c>
      <c r="B163" s="307" t="s">
        <v>290</v>
      </c>
      <c r="C163" s="671">
        <f>SUMIF('2023.12'!$A$6:$A$567,A163,'2023.12'!$C$6:$C$567)</f>
        <v>0</v>
      </c>
      <c r="D163" s="671">
        <v>0</v>
      </c>
      <c r="E163" s="671">
        <f>SUMIF('2024.12'!$A$6:$A$876,A163,'2024.12'!$D$6:$D$876)</f>
        <v>0</v>
      </c>
      <c r="F163" s="671">
        <f t="shared" si="36"/>
        <v>0</v>
      </c>
      <c r="G163" s="365" t="str">
        <f t="shared" si="25"/>
        <v/>
      </c>
      <c r="H163" s="365" t="str">
        <f t="shared" si="26"/>
        <v/>
      </c>
      <c r="I163" s="22" t="str">
        <f t="shared" si="29"/>
        <v>否</v>
      </c>
      <c r="J163" s="749" t="str">
        <f t="shared" si="37"/>
        <v>10116</v>
      </c>
      <c r="K163" s="93" t="str">
        <f t="shared" si="28"/>
        <v>项</v>
      </c>
      <c r="L163" s="93">
        <v>1</v>
      </c>
      <c r="M163" s="250"/>
      <c r="N163" s="250"/>
      <c r="O163" s="250"/>
      <c r="P163" s="250"/>
      <c r="Q163" s="250"/>
      <c r="R163" s="250"/>
      <c r="S163" s="250"/>
      <c r="T163" s="250"/>
      <c r="U163" s="250"/>
      <c r="V163" s="250"/>
      <c r="W163" s="250"/>
      <c r="X163" s="250"/>
      <c r="Y163" s="250"/>
      <c r="Z163" s="250"/>
      <c r="AA163" s="250"/>
      <c r="AB163" s="250"/>
      <c r="AC163" s="250"/>
      <c r="AD163" s="250"/>
      <c r="AE163" s="250"/>
      <c r="AF163" s="250"/>
      <c r="AG163" s="250"/>
      <c r="AH163" s="250"/>
      <c r="AI163" s="250"/>
      <c r="AJ163" s="250"/>
      <c r="AK163" s="250"/>
      <c r="AL163" s="250"/>
      <c r="AM163" s="250"/>
      <c r="AN163" s="250"/>
      <c r="AO163" s="250"/>
      <c r="AP163" s="250"/>
      <c r="AQ163" s="250"/>
      <c r="AR163" s="250"/>
      <c r="AS163" s="250"/>
      <c r="AT163" s="250"/>
      <c r="AU163" s="250"/>
      <c r="AV163" s="250"/>
      <c r="AW163" s="250"/>
      <c r="AX163" s="250"/>
      <c r="AY163" s="250"/>
      <c r="AZ163" s="250"/>
      <c r="BA163" s="250"/>
      <c r="BB163" s="250"/>
      <c r="BC163" s="250"/>
      <c r="BD163" s="250"/>
      <c r="BE163" s="250"/>
      <c r="BF163" s="250"/>
      <c r="BG163" s="250"/>
      <c r="BH163" s="250"/>
      <c r="BI163" s="250"/>
      <c r="BJ163" s="250"/>
      <c r="BK163" s="250"/>
      <c r="BL163" s="250"/>
      <c r="BM163" s="250"/>
      <c r="BN163" s="250"/>
      <c r="BO163" s="250"/>
      <c r="BP163" s="250"/>
      <c r="BQ163" s="250"/>
      <c r="BR163" s="250"/>
      <c r="BS163" s="250"/>
      <c r="BT163" s="250"/>
      <c r="BU163" s="250"/>
      <c r="BV163" s="250"/>
      <c r="BW163" s="250"/>
      <c r="BX163" s="250"/>
      <c r="BY163" s="250"/>
      <c r="BZ163" s="250"/>
      <c r="CA163" s="250"/>
      <c r="CB163" s="250"/>
      <c r="CC163" s="250"/>
      <c r="CD163" s="250"/>
      <c r="CE163" s="250"/>
      <c r="CF163" s="250"/>
      <c r="CG163" s="250"/>
      <c r="CH163" s="250"/>
      <c r="CI163" s="250"/>
      <c r="CJ163" s="250"/>
      <c r="CK163" s="250"/>
      <c r="CL163" s="250"/>
      <c r="CM163" s="250"/>
      <c r="CN163" s="250"/>
      <c r="CO163" s="250"/>
      <c r="CP163" s="250"/>
      <c r="CQ163" s="250"/>
      <c r="CR163" s="250"/>
      <c r="CS163" s="250"/>
      <c r="CT163" s="250"/>
      <c r="CU163" s="250"/>
      <c r="CV163" s="250"/>
      <c r="CW163" s="250"/>
      <c r="CX163" s="250"/>
      <c r="CY163" s="250"/>
      <c r="CZ163" s="250"/>
      <c r="DA163" s="250"/>
      <c r="DB163" s="250"/>
      <c r="DC163" s="250"/>
      <c r="DD163" s="250"/>
      <c r="DE163" s="250"/>
      <c r="DF163" s="250"/>
      <c r="DG163" s="250"/>
      <c r="DH163" s="250"/>
      <c r="DI163" s="250"/>
      <c r="DJ163" s="250"/>
      <c r="DK163" s="250"/>
      <c r="DL163" s="250"/>
      <c r="DM163" s="250"/>
      <c r="DN163" s="250"/>
      <c r="DO163" s="250"/>
      <c r="DP163" s="250"/>
      <c r="DQ163" s="250"/>
      <c r="DR163" s="250"/>
      <c r="DS163" s="250"/>
      <c r="DT163" s="250"/>
      <c r="DU163" s="250"/>
      <c r="DV163" s="250"/>
      <c r="DW163" s="250"/>
      <c r="DX163" s="250"/>
      <c r="DY163" s="250"/>
      <c r="DZ163" s="250"/>
      <c r="EA163" s="250"/>
      <c r="EB163" s="250"/>
      <c r="EC163" s="250"/>
      <c r="ED163" s="250"/>
      <c r="EE163" s="250"/>
      <c r="EF163" s="250"/>
      <c r="EG163" s="250"/>
      <c r="EH163" s="250"/>
      <c r="EI163" s="250"/>
      <c r="EJ163" s="250"/>
      <c r="EK163" s="250"/>
      <c r="EL163" s="250"/>
      <c r="EM163" s="250"/>
      <c r="EN163" s="250"/>
      <c r="EO163" s="250"/>
      <c r="EP163" s="250"/>
      <c r="EQ163" s="250"/>
      <c r="ER163" s="250"/>
      <c r="ES163" s="250"/>
      <c r="ET163" s="250"/>
      <c r="EU163" s="250"/>
      <c r="EV163" s="250"/>
      <c r="EW163" s="250"/>
      <c r="EX163" s="250"/>
      <c r="EY163" s="250"/>
      <c r="EZ163" s="250"/>
      <c r="FA163" s="250"/>
      <c r="FB163" s="250"/>
      <c r="FC163" s="250"/>
      <c r="FD163" s="250"/>
      <c r="FE163" s="250"/>
      <c r="FF163" s="250"/>
      <c r="FG163" s="250"/>
      <c r="FH163" s="250"/>
      <c r="FI163" s="250"/>
      <c r="FJ163" s="250"/>
      <c r="FK163" s="250"/>
      <c r="FL163" s="250"/>
      <c r="FM163" s="250"/>
      <c r="FN163" s="250"/>
      <c r="FO163" s="250"/>
      <c r="FP163" s="250"/>
      <c r="FQ163" s="250"/>
      <c r="FR163" s="250"/>
      <c r="FS163" s="250"/>
      <c r="FT163" s="250"/>
      <c r="FU163" s="250"/>
      <c r="FV163" s="250"/>
      <c r="FW163" s="250"/>
      <c r="FX163" s="250"/>
      <c r="FY163" s="250"/>
      <c r="FZ163" s="250"/>
      <c r="GA163" s="250"/>
      <c r="GB163" s="250"/>
      <c r="GC163" s="250"/>
      <c r="GD163" s="250"/>
      <c r="GE163" s="250"/>
      <c r="GF163" s="250"/>
      <c r="GG163" s="250"/>
      <c r="GH163" s="250"/>
      <c r="GI163" s="250"/>
      <c r="GJ163" s="250"/>
      <c r="GK163" s="250"/>
      <c r="GL163" s="250"/>
      <c r="GM163" s="250"/>
      <c r="GN163" s="250"/>
      <c r="GO163" s="250"/>
      <c r="GP163" s="250"/>
      <c r="GQ163" s="250"/>
      <c r="GR163" s="250"/>
      <c r="GS163" s="250"/>
      <c r="GT163" s="250"/>
      <c r="GU163" s="250"/>
      <c r="GV163" s="250"/>
      <c r="GW163" s="250"/>
      <c r="GX163" s="250"/>
      <c r="GY163" s="250"/>
      <c r="GZ163" s="250"/>
      <c r="HA163" s="250"/>
      <c r="HB163" s="250"/>
      <c r="HC163" s="250"/>
      <c r="HD163" s="250"/>
      <c r="HE163" s="250"/>
      <c r="HF163" s="250"/>
      <c r="HG163" s="250"/>
      <c r="HH163" s="250"/>
      <c r="HI163" s="250"/>
      <c r="HJ163" s="250"/>
      <c r="HK163" s="250"/>
      <c r="HL163" s="250"/>
      <c r="HM163" s="250"/>
      <c r="HN163" s="250"/>
      <c r="HO163" s="250"/>
      <c r="HP163" s="250"/>
      <c r="HQ163" s="250"/>
      <c r="HR163" s="250"/>
      <c r="HS163" s="250"/>
      <c r="HT163" s="250"/>
      <c r="HU163" s="250"/>
      <c r="HV163" s="250"/>
      <c r="HW163" s="250"/>
      <c r="HX163" s="250"/>
      <c r="HY163" s="250"/>
      <c r="HZ163" s="250"/>
      <c r="IA163" s="250"/>
      <c r="IB163" s="250"/>
      <c r="IC163" s="250"/>
      <c r="ID163" s="250"/>
      <c r="IE163" s="250"/>
      <c r="IF163" s="250"/>
      <c r="IG163" s="250"/>
      <c r="IH163" s="250"/>
      <c r="II163" s="250"/>
      <c r="IJ163" s="250"/>
      <c r="IK163" s="250"/>
      <c r="IL163" s="250"/>
      <c r="IM163" s="250"/>
      <c r="IN163" s="250"/>
      <c r="IO163" s="250"/>
      <c r="IP163" s="250"/>
      <c r="IQ163" s="250"/>
      <c r="IR163" s="250"/>
    </row>
    <row r="164" s="443" customFormat="1" ht="15.75" hidden="1" spans="1:252">
      <c r="A164" s="543" t="s">
        <v>4305</v>
      </c>
      <c r="B164" s="270" t="s">
        <v>291</v>
      </c>
      <c r="C164" s="740">
        <f>SUMIF($J165:J$382,$A164,C165:C$382)</f>
        <v>0</v>
      </c>
      <c r="D164" s="740">
        <f ca="1">SUMIF($J165:K$382,$A164,D165:D$382)</f>
        <v>0</v>
      </c>
      <c r="E164" s="740">
        <f ca="1">SUMIF($J165:L$382,$A164,E165:E$382)</f>
        <v>0</v>
      </c>
      <c r="F164" s="740">
        <f ca="1">SUMIF($J165:M$382,$A164,F165:F$382)</f>
        <v>0</v>
      </c>
      <c r="G164" s="346" t="str">
        <f ca="1" t="shared" si="25"/>
        <v/>
      </c>
      <c r="H164" s="346" t="str">
        <f ca="1" t="shared" si="26"/>
        <v/>
      </c>
      <c r="I164" s="22" t="str">
        <f ca="1" t="shared" si="29"/>
        <v>否</v>
      </c>
      <c r="J164" s="548" t="str">
        <f>LEFT(A164,3)</f>
        <v>101</v>
      </c>
      <c r="K164" s="93" t="str">
        <f t="shared" si="28"/>
        <v>款</v>
      </c>
      <c r="L164" s="93">
        <v>1</v>
      </c>
      <c r="M164" s="250"/>
      <c r="N164" s="250"/>
      <c r="O164" s="250"/>
      <c r="P164" s="250"/>
      <c r="Q164" s="250"/>
      <c r="R164" s="250"/>
      <c r="S164" s="250"/>
      <c r="T164" s="250"/>
      <c r="U164" s="250"/>
      <c r="V164" s="250"/>
      <c r="W164" s="250"/>
      <c r="X164" s="250"/>
      <c r="Y164" s="250"/>
      <c r="Z164" s="250"/>
      <c r="AA164" s="250"/>
      <c r="AB164" s="250"/>
      <c r="AC164" s="250"/>
      <c r="AD164" s="250"/>
      <c r="AE164" s="250"/>
      <c r="AF164" s="250"/>
      <c r="AG164" s="250"/>
      <c r="AH164" s="250"/>
      <c r="AI164" s="250"/>
      <c r="AJ164" s="250"/>
      <c r="AK164" s="250"/>
      <c r="AL164" s="250"/>
      <c r="AM164" s="250"/>
      <c r="AN164" s="250"/>
      <c r="AO164" s="250"/>
      <c r="AP164" s="250"/>
      <c r="AQ164" s="250"/>
      <c r="AR164" s="250"/>
      <c r="AS164" s="250"/>
      <c r="AT164" s="250"/>
      <c r="AU164" s="250"/>
      <c r="AV164" s="250"/>
      <c r="AW164" s="250"/>
      <c r="AX164" s="250"/>
      <c r="AY164" s="250"/>
      <c r="AZ164" s="250"/>
      <c r="BA164" s="250"/>
      <c r="BB164" s="250"/>
      <c r="BC164" s="250"/>
      <c r="BD164" s="250"/>
      <c r="BE164" s="250"/>
      <c r="BF164" s="250"/>
      <c r="BG164" s="250"/>
      <c r="BH164" s="250"/>
      <c r="BI164" s="250"/>
      <c r="BJ164" s="250"/>
      <c r="BK164" s="250"/>
      <c r="BL164" s="250"/>
      <c r="BM164" s="250"/>
      <c r="BN164" s="250"/>
      <c r="BO164" s="250"/>
      <c r="BP164" s="250"/>
      <c r="BQ164" s="250"/>
      <c r="BR164" s="250"/>
      <c r="BS164" s="250"/>
      <c r="BT164" s="250"/>
      <c r="BU164" s="250"/>
      <c r="BV164" s="250"/>
      <c r="BW164" s="250"/>
      <c r="BX164" s="250"/>
      <c r="BY164" s="250"/>
      <c r="BZ164" s="250"/>
      <c r="CA164" s="250"/>
      <c r="CB164" s="250"/>
      <c r="CC164" s="250"/>
      <c r="CD164" s="250"/>
      <c r="CE164" s="250"/>
      <c r="CF164" s="250"/>
      <c r="CG164" s="250"/>
      <c r="CH164" s="250"/>
      <c r="CI164" s="250"/>
      <c r="CJ164" s="250"/>
      <c r="CK164" s="250"/>
      <c r="CL164" s="250"/>
      <c r="CM164" s="250"/>
      <c r="CN164" s="250"/>
      <c r="CO164" s="250"/>
      <c r="CP164" s="250"/>
      <c r="CQ164" s="250"/>
      <c r="CR164" s="250"/>
      <c r="CS164" s="250"/>
      <c r="CT164" s="250"/>
      <c r="CU164" s="250"/>
      <c r="CV164" s="250"/>
      <c r="CW164" s="250"/>
      <c r="CX164" s="250"/>
      <c r="CY164" s="250"/>
      <c r="CZ164" s="250"/>
      <c r="DA164" s="250"/>
      <c r="DB164" s="250"/>
      <c r="DC164" s="250"/>
      <c r="DD164" s="250"/>
      <c r="DE164" s="250"/>
      <c r="DF164" s="250"/>
      <c r="DG164" s="250"/>
      <c r="DH164" s="250"/>
      <c r="DI164" s="250"/>
      <c r="DJ164" s="250"/>
      <c r="DK164" s="250"/>
      <c r="DL164" s="250"/>
      <c r="DM164" s="250"/>
      <c r="DN164" s="250"/>
      <c r="DO164" s="250"/>
      <c r="DP164" s="250"/>
      <c r="DQ164" s="250"/>
      <c r="DR164" s="250"/>
      <c r="DS164" s="250"/>
      <c r="DT164" s="250"/>
      <c r="DU164" s="250"/>
      <c r="DV164" s="250"/>
      <c r="DW164" s="250"/>
      <c r="DX164" s="250"/>
      <c r="DY164" s="250"/>
      <c r="DZ164" s="250"/>
      <c r="EA164" s="250"/>
      <c r="EB164" s="250"/>
      <c r="EC164" s="250"/>
      <c r="ED164" s="250"/>
      <c r="EE164" s="250"/>
      <c r="EF164" s="250"/>
      <c r="EG164" s="250"/>
      <c r="EH164" s="250"/>
      <c r="EI164" s="250"/>
      <c r="EJ164" s="250"/>
      <c r="EK164" s="250"/>
      <c r="EL164" s="250"/>
      <c r="EM164" s="250"/>
      <c r="EN164" s="250"/>
      <c r="EO164" s="250"/>
      <c r="EP164" s="250"/>
      <c r="EQ164" s="250"/>
      <c r="ER164" s="250"/>
      <c r="ES164" s="250"/>
      <c r="ET164" s="250"/>
      <c r="EU164" s="250"/>
      <c r="EV164" s="250"/>
      <c r="EW164" s="250"/>
      <c r="EX164" s="250"/>
      <c r="EY164" s="250"/>
      <c r="EZ164" s="250"/>
      <c r="FA164" s="250"/>
      <c r="FB164" s="250"/>
      <c r="FC164" s="250"/>
      <c r="FD164" s="250"/>
      <c r="FE164" s="250"/>
      <c r="FF164" s="250"/>
      <c r="FG164" s="250"/>
      <c r="FH164" s="250"/>
      <c r="FI164" s="250"/>
      <c r="FJ164" s="250"/>
      <c r="FK164" s="250"/>
      <c r="FL164" s="250"/>
      <c r="FM164" s="250"/>
      <c r="FN164" s="250"/>
      <c r="FO164" s="250"/>
      <c r="FP164" s="250"/>
      <c r="FQ164" s="250"/>
      <c r="FR164" s="250"/>
      <c r="FS164" s="250"/>
      <c r="FT164" s="250"/>
      <c r="FU164" s="250"/>
      <c r="FV164" s="250"/>
      <c r="FW164" s="250"/>
      <c r="FX164" s="250"/>
      <c r="FY164" s="250"/>
      <c r="FZ164" s="250"/>
      <c r="GA164" s="250"/>
      <c r="GB164" s="250"/>
      <c r="GC164" s="250"/>
      <c r="GD164" s="250"/>
      <c r="GE164" s="250"/>
      <c r="GF164" s="250"/>
      <c r="GG164" s="250"/>
      <c r="GH164" s="250"/>
      <c r="GI164" s="250"/>
      <c r="GJ164" s="250"/>
      <c r="GK164" s="250"/>
      <c r="GL164" s="250"/>
      <c r="GM164" s="250"/>
      <c r="GN164" s="250"/>
      <c r="GO164" s="250"/>
      <c r="GP164" s="250"/>
      <c r="GQ164" s="250"/>
      <c r="GR164" s="250"/>
      <c r="GS164" s="250"/>
      <c r="GT164" s="250"/>
      <c r="GU164" s="250"/>
      <c r="GV164" s="250"/>
      <c r="GW164" s="250"/>
      <c r="GX164" s="250"/>
      <c r="GY164" s="250"/>
      <c r="GZ164" s="250"/>
      <c r="HA164" s="250"/>
      <c r="HB164" s="250"/>
      <c r="HC164" s="250"/>
      <c r="HD164" s="250"/>
      <c r="HE164" s="250"/>
      <c r="HF164" s="250"/>
      <c r="HG164" s="250"/>
      <c r="HH164" s="250"/>
      <c r="HI164" s="250"/>
      <c r="HJ164" s="250"/>
      <c r="HK164" s="250"/>
      <c r="HL164" s="250"/>
      <c r="HM164" s="250"/>
      <c r="HN164" s="250"/>
      <c r="HO164" s="250"/>
      <c r="HP164" s="250"/>
      <c r="HQ164" s="250"/>
      <c r="HR164" s="250"/>
      <c r="HS164" s="250"/>
      <c r="HT164" s="250"/>
      <c r="HU164" s="250"/>
      <c r="HV164" s="250"/>
      <c r="HW164" s="250"/>
      <c r="HX164" s="250"/>
      <c r="HY164" s="250"/>
      <c r="HZ164" s="250"/>
      <c r="IA164" s="250"/>
      <c r="IB164" s="250"/>
      <c r="IC164" s="250"/>
      <c r="ID164" s="250"/>
      <c r="IE164" s="250"/>
      <c r="IF164" s="250"/>
      <c r="IG164" s="250"/>
      <c r="IH164" s="250"/>
      <c r="II164" s="250"/>
      <c r="IJ164" s="250"/>
      <c r="IK164" s="250"/>
      <c r="IL164" s="250"/>
      <c r="IM164" s="250"/>
      <c r="IN164" s="250"/>
      <c r="IO164" s="250"/>
      <c r="IP164" s="250"/>
      <c r="IQ164" s="250"/>
      <c r="IR164" s="250"/>
    </row>
    <row r="165" s="443" customFormat="1" ht="15.75" hidden="1" spans="1:252">
      <c r="A165" s="353" t="s">
        <v>4306</v>
      </c>
      <c r="B165" s="307" t="s">
        <v>291</v>
      </c>
      <c r="C165" s="671">
        <f>SUMIF('2023.12'!$A$6:$A$567,A165,'2023.12'!$C$6:$C$567)</f>
        <v>0</v>
      </c>
      <c r="D165" s="671">
        <v>0</v>
      </c>
      <c r="E165" s="671">
        <f>SUMIF('2024.12'!$A$6:$A$876,A165,'2024.12'!$D$6:$D$876)</f>
        <v>0</v>
      </c>
      <c r="F165" s="671">
        <f t="shared" si="36"/>
        <v>0</v>
      </c>
      <c r="G165" s="365" t="str">
        <f t="shared" si="25"/>
        <v/>
      </c>
      <c r="H165" s="365" t="str">
        <f t="shared" si="26"/>
        <v/>
      </c>
      <c r="I165" s="22" t="str">
        <f t="shared" si="29"/>
        <v>否</v>
      </c>
      <c r="J165" s="749" t="str">
        <f t="shared" si="37"/>
        <v>10117</v>
      </c>
      <c r="K165" s="93" t="str">
        <f t="shared" si="28"/>
        <v>项</v>
      </c>
      <c r="L165" s="93">
        <v>1</v>
      </c>
      <c r="M165" s="250"/>
      <c r="N165" s="250"/>
      <c r="O165" s="250"/>
      <c r="P165" s="250"/>
      <c r="Q165" s="250"/>
      <c r="R165" s="250"/>
      <c r="S165" s="250"/>
      <c r="T165" s="250"/>
      <c r="U165" s="250"/>
      <c r="V165" s="250"/>
      <c r="W165" s="250"/>
      <c r="X165" s="250"/>
      <c r="Y165" s="250"/>
      <c r="Z165" s="250"/>
      <c r="AA165" s="250"/>
      <c r="AB165" s="250"/>
      <c r="AC165" s="250"/>
      <c r="AD165" s="250"/>
      <c r="AE165" s="250"/>
      <c r="AF165" s="250"/>
      <c r="AG165" s="250"/>
      <c r="AH165" s="250"/>
      <c r="AI165" s="250"/>
      <c r="AJ165" s="250"/>
      <c r="AK165" s="250"/>
      <c r="AL165" s="250"/>
      <c r="AM165" s="250"/>
      <c r="AN165" s="250"/>
      <c r="AO165" s="250"/>
      <c r="AP165" s="250"/>
      <c r="AQ165" s="250"/>
      <c r="AR165" s="250"/>
      <c r="AS165" s="250"/>
      <c r="AT165" s="250"/>
      <c r="AU165" s="250"/>
      <c r="AV165" s="250"/>
      <c r="AW165" s="250"/>
      <c r="AX165" s="250"/>
      <c r="AY165" s="250"/>
      <c r="AZ165" s="250"/>
      <c r="BA165" s="250"/>
      <c r="BB165" s="250"/>
      <c r="BC165" s="250"/>
      <c r="BD165" s="250"/>
      <c r="BE165" s="250"/>
      <c r="BF165" s="250"/>
      <c r="BG165" s="250"/>
      <c r="BH165" s="250"/>
      <c r="BI165" s="250"/>
      <c r="BJ165" s="250"/>
      <c r="BK165" s="250"/>
      <c r="BL165" s="250"/>
      <c r="BM165" s="250"/>
      <c r="BN165" s="250"/>
      <c r="BO165" s="250"/>
      <c r="BP165" s="250"/>
      <c r="BQ165" s="250"/>
      <c r="BR165" s="250"/>
      <c r="BS165" s="250"/>
      <c r="BT165" s="250"/>
      <c r="BU165" s="250"/>
      <c r="BV165" s="250"/>
      <c r="BW165" s="250"/>
      <c r="BX165" s="250"/>
      <c r="BY165" s="250"/>
      <c r="BZ165" s="250"/>
      <c r="CA165" s="250"/>
      <c r="CB165" s="250"/>
      <c r="CC165" s="250"/>
      <c r="CD165" s="250"/>
      <c r="CE165" s="250"/>
      <c r="CF165" s="250"/>
      <c r="CG165" s="250"/>
      <c r="CH165" s="250"/>
      <c r="CI165" s="250"/>
      <c r="CJ165" s="250"/>
      <c r="CK165" s="250"/>
      <c r="CL165" s="250"/>
      <c r="CM165" s="250"/>
      <c r="CN165" s="250"/>
      <c r="CO165" s="250"/>
      <c r="CP165" s="250"/>
      <c r="CQ165" s="250"/>
      <c r="CR165" s="250"/>
      <c r="CS165" s="250"/>
      <c r="CT165" s="250"/>
      <c r="CU165" s="250"/>
      <c r="CV165" s="250"/>
      <c r="CW165" s="250"/>
      <c r="CX165" s="250"/>
      <c r="CY165" s="250"/>
      <c r="CZ165" s="250"/>
      <c r="DA165" s="250"/>
      <c r="DB165" s="250"/>
      <c r="DC165" s="250"/>
      <c r="DD165" s="250"/>
      <c r="DE165" s="250"/>
      <c r="DF165" s="250"/>
      <c r="DG165" s="250"/>
      <c r="DH165" s="250"/>
      <c r="DI165" s="250"/>
      <c r="DJ165" s="250"/>
      <c r="DK165" s="250"/>
      <c r="DL165" s="250"/>
      <c r="DM165" s="250"/>
      <c r="DN165" s="250"/>
      <c r="DO165" s="250"/>
      <c r="DP165" s="250"/>
      <c r="DQ165" s="250"/>
      <c r="DR165" s="250"/>
      <c r="DS165" s="250"/>
      <c r="DT165" s="250"/>
      <c r="DU165" s="250"/>
      <c r="DV165" s="250"/>
      <c r="DW165" s="250"/>
      <c r="DX165" s="250"/>
      <c r="DY165" s="250"/>
      <c r="DZ165" s="250"/>
      <c r="EA165" s="250"/>
      <c r="EB165" s="250"/>
      <c r="EC165" s="250"/>
      <c r="ED165" s="250"/>
      <c r="EE165" s="250"/>
      <c r="EF165" s="250"/>
      <c r="EG165" s="250"/>
      <c r="EH165" s="250"/>
      <c r="EI165" s="250"/>
      <c r="EJ165" s="250"/>
      <c r="EK165" s="250"/>
      <c r="EL165" s="250"/>
      <c r="EM165" s="250"/>
      <c r="EN165" s="250"/>
      <c r="EO165" s="250"/>
      <c r="EP165" s="250"/>
      <c r="EQ165" s="250"/>
      <c r="ER165" s="250"/>
      <c r="ES165" s="250"/>
      <c r="ET165" s="250"/>
      <c r="EU165" s="250"/>
      <c r="EV165" s="250"/>
      <c r="EW165" s="250"/>
      <c r="EX165" s="250"/>
      <c r="EY165" s="250"/>
      <c r="EZ165" s="250"/>
      <c r="FA165" s="250"/>
      <c r="FB165" s="250"/>
      <c r="FC165" s="250"/>
      <c r="FD165" s="250"/>
      <c r="FE165" s="250"/>
      <c r="FF165" s="250"/>
      <c r="FG165" s="250"/>
      <c r="FH165" s="250"/>
      <c r="FI165" s="250"/>
      <c r="FJ165" s="250"/>
      <c r="FK165" s="250"/>
      <c r="FL165" s="250"/>
      <c r="FM165" s="250"/>
      <c r="FN165" s="250"/>
      <c r="FO165" s="250"/>
      <c r="FP165" s="250"/>
      <c r="FQ165" s="250"/>
      <c r="FR165" s="250"/>
      <c r="FS165" s="250"/>
      <c r="FT165" s="250"/>
      <c r="FU165" s="250"/>
      <c r="FV165" s="250"/>
      <c r="FW165" s="250"/>
      <c r="FX165" s="250"/>
      <c r="FY165" s="250"/>
      <c r="FZ165" s="250"/>
      <c r="GA165" s="250"/>
      <c r="GB165" s="250"/>
      <c r="GC165" s="250"/>
      <c r="GD165" s="250"/>
      <c r="GE165" s="250"/>
      <c r="GF165" s="250"/>
      <c r="GG165" s="250"/>
      <c r="GH165" s="250"/>
      <c r="GI165" s="250"/>
      <c r="GJ165" s="250"/>
      <c r="GK165" s="250"/>
      <c r="GL165" s="250"/>
      <c r="GM165" s="250"/>
      <c r="GN165" s="250"/>
      <c r="GO165" s="250"/>
      <c r="GP165" s="250"/>
      <c r="GQ165" s="250"/>
      <c r="GR165" s="250"/>
      <c r="GS165" s="250"/>
      <c r="GT165" s="250"/>
      <c r="GU165" s="250"/>
      <c r="GV165" s="250"/>
      <c r="GW165" s="250"/>
      <c r="GX165" s="250"/>
      <c r="GY165" s="250"/>
      <c r="GZ165" s="250"/>
      <c r="HA165" s="250"/>
      <c r="HB165" s="250"/>
      <c r="HC165" s="250"/>
      <c r="HD165" s="250"/>
      <c r="HE165" s="250"/>
      <c r="HF165" s="250"/>
      <c r="HG165" s="250"/>
      <c r="HH165" s="250"/>
      <c r="HI165" s="250"/>
      <c r="HJ165" s="250"/>
      <c r="HK165" s="250"/>
      <c r="HL165" s="250"/>
      <c r="HM165" s="250"/>
      <c r="HN165" s="250"/>
      <c r="HO165" s="250"/>
      <c r="HP165" s="250"/>
      <c r="HQ165" s="250"/>
      <c r="HR165" s="250"/>
      <c r="HS165" s="250"/>
      <c r="HT165" s="250"/>
      <c r="HU165" s="250"/>
      <c r="HV165" s="250"/>
      <c r="HW165" s="250"/>
      <c r="HX165" s="250"/>
      <c r="HY165" s="250"/>
      <c r="HZ165" s="250"/>
      <c r="IA165" s="250"/>
      <c r="IB165" s="250"/>
      <c r="IC165" s="250"/>
      <c r="ID165" s="250"/>
      <c r="IE165" s="250"/>
      <c r="IF165" s="250"/>
      <c r="IG165" s="250"/>
      <c r="IH165" s="250"/>
      <c r="II165" s="250"/>
      <c r="IJ165" s="250"/>
      <c r="IK165" s="250"/>
      <c r="IL165" s="250"/>
      <c r="IM165" s="250"/>
      <c r="IN165" s="250"/>
      <c r="IO165" s="250"/>
      <c r="IP165" s="250"/>
      <c r="IQ165" s="250"/>
      <c r="IR165" s="250"/>
    </row>
    <row r="166" s="443" customFormat="1" ht="15.75" hidden="1" spans="1:252">
      <c r="A166" s="353" t="s">
        <v>4307</v>
      </c>
      <c r="B166" s="307" t="s">
        <v>297</v>
      </c>
      <c r="C166" s="671">
        <f>SUMIF('2023.12'!$A$6:$A$567,A166,'2023.12'!$C$6:$C$567)</f>
        <v>0</v>
      </c>
      <c r="D166" s="671">
        <v>0</v>
      </c>
      <c r="E166" s="671">
        <f>SUMIF('2024.12'!$A$6:$A$876,A166,'2024.12'!$D$6:$D$876)</f>
        <v>0</v>
      </c>
      <c r="F166" s="671">
        <f t="shared" si="36"/>
        <v>0</v>
      </c>
      <c r="G166" s="365" t="str">
        <f t="shared" si="25"/>
        <v/>
      </c>
      <c r="H166" s="365" t="str">
        <f t="shared" si="26"/>
        <v/>
      </c>
      <c r="I166" s="22" t="str">
        <f t="shared" si="29"/>
        <v>否</v>
      </c>
      <c r="J166" s="749" t="str">
        <f t="shared" si="37"/>
        <v>10117</v>
      </c>
      <c r="K166" s="93" t="str">
        <f t="shared" si="28"/>
        <v>项</v>
      </c>
      <c r="L166" s="93">
        <v>1</v>
      </c>
      <c r="M166" s="250"/>
      <c r="N166" s="250"/>
      <c r="O166" s="250"/>
      <c r="P166" s="250"/>
      <c r="Q166" s="250"/>
      <c r="R166" s="250"/>
      <c r="S166" s="250"/>
      <c r="T166" s="250"/>
      <c r="U166" s="250"/>
      <c r="V166" s="250"/>
      <c r="W166" s="250"/>
      <c r="X166" s="250"/>
      <c r="Y166" s="250"/>
      <c r="Z166" s="250"/>
      <c r="AA166" s="250"/>
      <c r="AB166" s="250"/>
      <c r="AC166" s="250"/>
      <c r="AD166" s="250"/>
      <c r="AE166" s="250"/>
      <c r="AF166" s="250"/>
      <c r="AG166" s="250"/>
      <c r="AH166" s="250"/>
      <c r="AI166" s="250"/>
      <c r="AJ166" s="250"/>
      <c r="AK166" s="250"/>
      <c r="AL166" s="250"/>
      <c r="AM166" s="250"/>
      <c r="AN166" s="250"/>
      <c r="AO166" s="250"/>
      <c r="AP166" s="250"/>
      <c r="AQ166" s="250"/>
      <c r="AR166" s="250"/>
      <c r="AS166" s="250"/>
      <c r="AT166" s="250"/>
      <c r="AU166" s="250"/>
      <c r="AV166" s="250"/>
      <c r="AW166" s="250"/>
      <c r="AX166" s="250"/>
      <c r="AY166" s="250"/>
      <c r="AZ166" s="250"/>
      <c r="BA166" s="250"/>
      <c r="BB166" s="250"/>
      <c r="BC166" s="250"/>
      <c r="BD166" s="250"/>
      <c r="BE166" s="250"/>
      <c r="BF166" s="250"/>
      <c r="BG166" s="250"/>
      <c r="BH166" s="250"/>
      <c r="BI166" s="250"/>
      <c r="BJ166" s="250"/>
      <c r="BK166" s="250"/>
      <c r="BL166" s="250"/>
      <c r="BM166" s="250"/>
      <c r="BN166" s="250"/>
      <c r="BO166" s="250"/>
      <c r="BP166" s="250"/>
      <c r="BQ166" s="250"/>
      <c r="BR166" s="250"/>
      <c r="BS166" s="250"/>
      <c r="BT166" s="250"/>
      <c r="BU166" s="250"/>
      <c r="BV166" s="250"/>
      <c r="BW166" s="250"/>
      <c r="BX166" s="250"/>
      <c r="BY166" s="250"/>
      <c r="BZ166" s="250"/>
      <c r="CA166" s="250"/>
      <c r="CB166" s="250"/>
      <c r="CC166" s="250"/>
      <c r="CD166" s="250"/>
      <c r="CE166" s="250"/>
      <c r="CF166" s="250"/>
      <c r="CG166" s="250"/>
      <c r="CH166" s="250"/>
      <c r="CI166" s="250"/>
      <c r="CJ166" s="250"/>
      <c r="CK166" s="250"/>
      <c r="CL166" s="250"/>
      <c r="CM166" s="250"/>
      <c r="CN166" s="250"/>
      <c r="CO166" s="250"/>
      <c r="CP166" s="250"/>
      <c r="CQ166" s="250"/>
      <c r="CR166" s="250"/>
      <c r="CS166" s="250"/>
      <c r="CT166" s="250"/>
      <c r="CU166" s="250"/>
      <c r="CV166" s="250"/>
      <c r="CW166" s="250"/>
      <c r="CX166" s="250"/>
      <c r="CY166" s="250"/>
      <c r="CZ166" s="250"/>
      <c r="DA166" s="250"/>
      <c r="DB166" s="250"/>
      <c r="DC166" s="250"/>
      <c r="DD166" s="250"/>
      <c r="DE166" s="250"/>
      <c r="DF166" s="250"/>
      <c r="DG166" s="250"/>
      <c r="DH166" s="250"/>
      <c r="DI166" s="250"/>
      <c r="DJ166" s="250"/>
      <c r="DK166" s="250"/>
      <c r="DL166" s="250"/>
      <c r="DM166" s="250"/>
      <c r="DN166" s="250"/>
      <c r="DO166" s="250"/>
      <c r="DP166" s="250"/>
      <c r="DQ166" s="250"/>
      <c r="DR166" s="250"/>
      <c r="DS166" s="250"/>
      <c r="DT166" s="250"/>
      <c r="DU166" s="250"/>
      <c r="DV166" s="250"/>
      <c r="DW166" s="250"/>
      <c r="DX166" s="250"/>
      <c r="DY166" s="250"/>
      <c r="DZ166" s="250"/>
      <c r="EA166" s="250"/>
      <c r="EB166" s="250"/>
      <c r="EC166" s="250"/>
      <c r="ED166" s="250"/>
      <c r="EE166" s="250"/>
      <c r="EF166" s="250"/>
      <c r="EG166" s="250"/>
      <c r="EH166" s="250"/>
      <c r="EI166" s="250"/>
      <c r="EJ166" s="250"/>
      <c r="EK166" s="250"/>
      <c r="EL166" s="250"/>
      <c r="EM166" s="250"/>
      <c r="EN166" s="250"/>
      <c r="EO166" s="250"/>
      <c r="EP166" s="250"/>
      <c r="EQ166" s="250"/>
      <c r="ER166" s="250"/>
      <c r="ES166" s="250"/>
      <c r="ET166" s="250"/>
      <c r="EU166" s="250"/>
      <c r="EV166" s="250"/>
      <c r="EW166" s="250"/>
      <c r="EX166" s="250"/>
      <c r="EY166" s="250"/>
      <c r="EZ166" s="250"/>
      <c r="FA166" s="250"/>
      <c r="FB166" s="250"/>
      <c r="FC166" s="250"/>
      <c r="FD166" s="250"/>
      <c r="FE166" s="250"/>
      <c r="FF166" s="250"/>
      <c r="FG166" s="250"/>
      <c r="FH166" s="250"/>
      <c r="FI166" s="250"/>
      <c r="FJ166" s="250"/>
      <c r="FK166" s="250"/>
      <c r="FL166" s="250"/>
      <c r="FM166" s="250"/>
      <c r="FN166" s="250"/>
      <c r="FO166" s="250"/>
      <c r="FP166" s="250"/>
      <c r="FQ166" s="250"/>
      <c r="FR166" s="250"/>
      <c r="FS166" s="250"/>
      <c r="FT166" s="250"/>
      <c r="FU166" s="250"/>
      <c r="FV166" s="250"/>
      <c r="FW166" s="250"/>
      <c r="FX166" s="250"/>
      <c r="FY166" s="250"/>
      <c r="FZ166" s="250"/>
      <c r="GA166" s="250"/>
      <c r="GB166" s="250"/>
      <c r="GC166" s="250"/>
      <c r="GD166" s="250"/>
      <c r="GE166" s="250"/>
      <c r="GF166" s="250"/>
      <c r="GG166" s="250"/>
      <c r="GH166" s="250"/>
      <c r="GI166" s="250"/>
      <c r="GJ166" s="250"/>
      <c r="GK166" s="250"/>
      <c r="GL166" s="250"/>
      <c r="GM166" s="250"/>
      <c r="GN166" s="250"/>
      <c r="GO166" s="250"/>
      <c r="GP166" s="250"/>
      <c r="GQ166" s="250"/>
      <c r="GR166" s="250"/>
      <c r="GS166" s="250"/>
      <c r="GT166" s="250"/>
      <c r="GU166" s="250"/>
      <c r="GV166" s="250"/>
      <c r="GW166" s="250"/>
      <c r="GX166" s="250"/>
      <c r="GY166" s="250"/>
      <c r="GZ166" s="250"/>
      <c r="HA166" s="250"/>
      <c r="HB166" s="250"/>
      <c r="HC166" s="250"/>
      <c r="HD166" s="250"/>
      <c r="HE166" s="250"/>
      <c r="HF166" s="250"/>
      <c r="HG166" s="250"/>
      <c r="HH166" s="250"/>
      <c r="HI166" s="250"/>
      <c r="HJ166" s="250"/>
      <c r="HK166" s="250"/>
      <c r="HL166" s="250"/>
      <c r="HM166" s="250"/>
      <c r="HN166" s="250"/>
      <c r="HO166" s="250"/>
      <c r="HP166" s="250"/>
      <c r="HQ166" s="250"/>
      <c r="HR166" s="250"/>
      <c r="HS166" s="250"/>
      <c r="HT166" s="250"/>
      <c r="HU166" s="250"/>
      <c r="HV166" s="250"/>
      <c r="HW166" s="250"/>
      <c r="HX166" s="250"/>
      <c r="HY166" s="250"/>
      <c r="HZ166" s="250"/>
      <c r="IA166" s="250"/>
      <c r="IB166" s="250"/>
      <c r="IC166" s="250"/>
      <c r="ID166" s="250"/>
      <c r="IE166" s="250"/>
      <c r="IF166" s="250"/>
      <c r="IG166" s="250"/>
      <c r="IH166" s="250"/>
      <c r="II166" s="250"/>
      <c r="IJ166" s="250"/>
      <c r="IK166" s="250"/>
      <c r="IL166" s="250"/>
      <c r="IM166" s="250"/>
      <c r="IN166" s="250"/>
      <c r="IO166" s="250"/>
      <c r="IP166" s="250"/>
      <c r="IQ166" s="250"/>
      <c r="IR166" s="250"/>
    </row>
    <row r="167" s="443" customFormat="1" ht="31.5" hidden="1" spans="1:252">
      <c r="A167" s="353" t="s">
        <v>4308</v>
      </c>
      <c r="B167" s="307" t="s">
        <v>306</v>
      </c>
      <c r="C167" s="671">
        <f>SUMIF('2023.12'!$A$6:$A$567,A167,'2023.12'!$C$6:$C$567)</f>
        <v>0</v>
      </c>
      <c r="D167" s="671">
        <v>0</v>
      </c>
      <c r="E167" s="671">
        <f>SUMIF('2024.12'!$A$6:$A$876,A167,'2024.12'!$D$6:$D$876)</f>
        <v>0</v>
      </c>
      <c r="F167" s="671">
        <f t="shared" si="36"/>
        <v>0</v>
      </c>
      <c r="G167" s="365" t="str">
        <f t="shared" si="25"/>
        <v/>
      </c>
      <c r="H167" s="365" t="str">
        <f t="shared" si="26"/>
        <v/>
      </c>
      <c r="I167" s="22" t="str">
        <f t="shared" si="29"/>
        <v>否</v>
      </c>
      <c r="J167" s="749" t="str">
        <f t="shared" si="37"/>
        <v>10117</v>
      </c>
      <c r="K167" s="93" t="str">
        <f t="shared" si="28"/>
        <v>项</v>
      </c>
      <c r="L167" s="93">
        <v>1</v>
      </c>
      <c r="M167" s="250"/>
      <c r="N167" s="250"/>
      <c r="O167" s="250"/>
      <c r="P167" s="250"/>
      <c r="Q167" s="250"/>
      <c r="R167" s="250"/>
      <c r="S167" s="250"/>
      <c r="T167" s="250"/>
      <c r="U167" s="250"/>
      <c r="V167" s="250"/>
      <c r="W167" s="250"/>
      <c r="X167" s="250"/>
      <c r="Y167" s="250"/>
      <c r="Z167" s="250"/>
      <c r="AA167" s="250"/>
      <c r="AB167" s="250"/>
      <c r="AC167" s="250"/>
      <c r="AD167" s="250"/>
      <c r="AE167" s="250"/>
      <c r="AF167" s="250"/>
      <c r="AG167" s="250"/>
      <c r="AH167" s="250"/>
      <c r="AI167" s="250"/>
      <c r="AJ167" s="250"/>
      <c r="AK167" s="250"/>
      <c r="AL167" s="250"/>
      <c r="AM167" s="250"/>
      <c r="AN167" s="250"/>
      <c r="AO167" s="250"/>
      <c r="AP167" s="250"/>
      <c r="AQ167" s="250"/>
      <c r="AR167" s="250"/>
      <c r="AS167" s="250"/>
      <c r="AT167" s="250"/>
      <c r="AU167" s="250"/>
      <c r="AV167" s="250"/>
      <c r="AW167" s="250"/>
      <c r="AX167" s="250"/>
      <c r="AY167" s="250"/>
      <c r="AZ167" s="250"/>
      <c r="BA167" s="250"/>
      <c r="BB167" s="250"/>
      <c r="BC167" s="250"/>
      <c r="BD167" s="250"/>
      <c r="BE167" s="250"/>
      <c r="BF167" s="250"/>
      <c r="BG167" s="250"/>
      <c r="BH167" s="250"/>
      <c r="BI167" s="250"/>
      <c r="BJ167" s="250"/>
      <c r="BK167" s="250"/>
      <c r="BL167" s="250"/>
      <c r="BM167" s="250"/>
      <c r="BN167" s="250"/>
      <c r="BO167" s="250"/>
      <c r="BP167" s="250"/>
      <c r="BQ167" s="250"/>
      <c r="BR167" s="250"/>
      <c r="BS167" s="250"/>
      <c r="BT167" s="250"/>
      <c r="BU167" s="250"/>
      <c r="BV167" s="250"/>
      <c r="BW167" s="250"/>
      <c r="BX167" s="250"/>
      <c r="BY167" s="250"/>
      <c r="BZ167" s="250"/>
      <c r="CA167" s="250"/>
      <c r="CB167" s="250"/>
      <c r="CC167" s="250"/>
      <c r="CD167" s="250"/>
      <c r="CE167" s="250"/>
      <c r="CF167" s="250"/>
      <c r="CG167" s="250"/>
      <c r="CH167" s="250"/>
      <c r="CI167" s="250"/>
      <c r="CJ167" s="250"/>
      <c r="CK167" s="250"/>
      <c r="CL167" s="250"/>
      <c r="CM167" s="250"/>
      <c r="CN167" s="250"/>
      <c r="CO167" s="250"/>
      <c r="CP167" s="250"/>
      <c r="CQ167" s="250"/>
      <c r="CR167" s="250"/>
      <c r="CS167" s="250"/>
      <c r="CT167" s="250"/>
      <c r="CU167" s="250"/>
      <c r="CV167" s="250"/>
      <c r="CW167" s="250"/>
      <c r="CX167" s="250"/>
      <c r="CY167" s="250"/>
      <c r="CZ167" s="250"/>
      <c r="DA167" s="250"/>
      <c r="DB167" s="250"/>
      <c r="DC167" s="250"/>
      <c r="DD167" s="250"/>
      <c r="DE167" s="250"/>
      <c r="DF167" s="250"/>
      <c r="DG167" s="250"/>
      <c r="DH167" s="250"/>
      <c r="DI167" s="250"/>
      <c r="DJ167" s="250"/>
      <c r="DK167" s="250"/>
      <c r="DL167" s="250"/>
      <c r="DM167" s="250"/>
      <c r="DN167" s="250"/>
      <c r="DO167" s="250"/>
      <c r="DP167" s="250"/>
      <c r="DQ167" s="250"/>
      <c r="DR167" s="250"/>
      <c r="DS167" s="250"/>
      <c r="DT167" s="250"/>
      <c r="DU167" s="250"/>
      <c r="DV167" s="250"/>
      <c r="DW167" s="250"/>
      <c r="DX167" s="250"/>
      <c r="DY167" s="250"/>
      <c r="DZ167" s="250"/>
      <c r="EA167" s="250"/>
      <c r="EB167" s="250"/>
      <c r="EC167" s="250"/>
      <c r="ED167" s="250"/>
      <c r="EE167" s="250"/>
      <c r="EF167" s="250"/>
      <c r="EG167" s="250"/>
      <c r="EH167" s="250"/>
      <c r="EI167" s="250"/>
      <c r="EJ167" s="250"/>
      <c r="EK167" s="250"/>
      <c r="EL167" s="250"/>
      <c r="EM167" s="250"/>
      <c r="EN167" s="250"/>
      <c r="EO167" s="250"/>
      <c r="EP167" s="250"/>
      <c r="EQ167" s="250"/>
      <c r="ER167" s="250"/>
      <c r="ES167" s="250"/>
      <c r="ET167" s="250"/>
      <c r="EU167" s="250"/>
      <c r="EV167" s="250"/>
      <c r="EW167" s="250"/>
      <c r="EX167" s="250"/>
      <c r="EY167" s="250"/>
      <c r="EZ167" s="250"/>
      <c r="FA167" s="250"/>
      <c r="FB167" s="250"/>
      <c r="FC167" s="250"/>
      <c r="FD167" s="250"/>
      <c r="FE167" s="250"/>
      <c r="FF167" s="250"/>
      <c r="FG167" s="250"/>
      <c r="FH167" s="250"/>
      <c r="FI167" s="250"/>
      <c r="FJ167" s="250"/>
      <c r="FK167" s="250"/>
      <c r="FL167" s="250"/>
      <c r="FM167" s="250"/>
      <c r="FN167" s="250"/>
      <c r="FO167" s="250"/>
      <c r="FP167" s="250"/>
      <c r="FQ167" s="250"/>
      <c r="FR167" s="250"/>
      <c r="FS167" s="250"/>
      <c r="FT167" s="250"/>
      <c r="FU167" s="250"/>
      <c r="FV167" s="250"/>
      <c r="FW167" s="250"/>
      <c r="FX167" s="250"/>
      <c r="FY167" s="250"/>
      <c r="FZ167" s="250"/>
      <c r="GA167" s="250"/>
      <c r="GB167" s="250"/>
      <c r="GC167" s="250"/>
      <c r="GD167" s="250"/>
      <c r="GE167" s="250"/>
      <c r="GF167" s="250"/>
      <c r="GG167" s="250"/>
      <c r="GH167" s="250"/>
      <c r="GI167" s="250"/>
      <c r="GJ167" s="250"/>
      <c r="GK167" s="250"/>
      <c r="GL167" s="250"/>
      <c r="GM167" s="250"/>
      <c r="GN167" s="250"/>
      <c r="GO167" s="250"/>
      <c r="GP167" s="250"/>
      <c r="GQ167" s="250"/>
      <c r="GR167" s="250"/>
      <c r="GS167" s="250"/>
      <c r="GT167" s="250"/>
      <c r="GU167" s="250"/>
      <c r="GV167" s="250"/>
      <c r="GW167" s="250"/>
      <c r="GX167" s="250"/>
      <c r="GY167" s="250"/>
      <c r="GZ167" s="250"/>
      <c r="HA167" s="250"/>
      <c r="HB167" s="250"/>
      <c r="HC167" s="250"/>
      <c r="HD167" s="250"/>
      <c r="HE167" s="250"/>
      <c r="HF167" s="250"/>
      <c r="HG167" s="250"/>
      <c r="HH167" s="250"/>
      <c r="HI167" s="250"/>
      <c r="HJ167" s="250"/>
      <c r="HK167" s="250"/>
      <c r="HL167" s="250"/>
      <c r="HM167" s="250"/>
      <c r="HN167" s="250"/>
      <c r="HO167" s="250"/>
      <c r="HP167" s="250"/>
      <c r="HQ167" s="250"/>
      <c r="HR167" s="250"/>
      <c r="HS167" s="250"/>
      <c r="HT167" s="250"/>
      <c r="HU167" s="250"/>
      <c r="HV167" s="250"/>
      <c r="HW167" s="250"/>
      <c r="HX167" s="250"/>
      <c r="HY167" s="250"/>
      <c r="HZ167" s="250"/>
      <c r="IA167" s="250"/>
      <c r="IB167" s="250"/>
      <c r="IC167" s="250"/>
      <c r="ID167" s="250"/>
      <c r="IE167" s="250"/>
      <c r="IF167" s="250"/>
      <c r="IG167" s="250"/>
      <c r="IH167" s="250"/>
      <c r="II167" s="250"/>
      <c r="IJ167" s="250"/>
      <c r="IK167" s="250"/>
      <c r="IL167" s="250"/>
      <c r="IM167" s="250"/>
      <c r="IN167" s="250"/>
      <c r="IO167" s="250"/>
      <c r="IP167" s="250"/>
      <c r="IQ167" s="250"/>
      <c r="IR167" s="250"/>
    </row>
    <row r="168" s="443" customFormat="1" ht="15.75" hidden="1" spans="1:252">
      <c r="A168" s="353" t="s">
        <v>4309</v>
      </c>
      <c r="B168" s="307" t="s">
        <v>307</v>
      </c>
      <c r="C168" s="671">
        <f>SUMIF('2023.12'!$A$6:$A$567,A168,'2023.12'!$C$6:$C$567)</f>
        <v>0</v>
      </c>
      <c r="D168" s="671">
        <v>0</v>
      </c>
      <c r="E168" s="671">
        <f>SUMIF('2024.12'!$A$6:$A$876,A168,'2024.12'!$D$6:$D$876)</f>
        <v>0</v>
      </c>
      <c r="F168" s="671">
        <f t="shared" si="36"/>
        <v>0</v>
      </c>
      <c r="G168" s="365" t="str">
        <f t="shared" si="25"/>
        <v/>
      </c>
      <c r="H168" s="365" t="str">
        <f t="shared" si="26"/>
        <v/>
      </c>
      <c r="I168" s="22" t="str">
        <f t="shared" si="29"/>
        <v>否</v>
      </c>
      <c r="J168" s="749" t="str">
        <f t="shared" si="37"/>
        <v>10117</v>
      </c>
      <c r="K168" s="93" t="str">
        <f t="shared" si="28"/>
        <v>项</v>
      </c>
      <c r="L168" s="93">
        <v>1</v>
      </c>
      <c r="M168" s="250"/>
      <c r="N168" s="250"/>
      <c r="O168" s="250"/>
      <c r="P168" s="250"/>
      <c r="Q168" s="250"/>
      <c r="R168" s="250"/>
      <c r="S168" s="250"/>
      <c r="T168" s="250"/>
      <c r="U168" s="250"/>
      <c r="V168" s="250"/>
      <c r="W168" s="250"/>
      <c r="X168" s="250"/>
      <c r="Y168" s="250"/>
      <c r="Z168" s="250"/>
      <c r="AA168" s="250"/>
      <c r="AB168" s="250"/>
      <c r="AC168" s="250"/>
      <c r="AD168" s="250"/>
      <c r="AE168" s="250"/>
      <c r="AF168" s="250"/>
      <c r="AG168" s="250"/>
      <c r="AH168" s="250"/>
      <c r="AI168" s="250"/>
      <c r="AJ168" s="250"/>
      <c r="AK168" s="250"/>
      <c r="AL168" s="250"/>
      <c r="AM168" s="250"/>
      <c r="AN168" s="250"/>
      <c r="AO168" s="250"/>
      <c r="AP168" s="250"/>
      <c r="AQ168" s="250"/>
      <c r="AR168" s="250"/>
      <c r="AS168" s="250"/>
      <c r="AT168" s="250"/>
      <c r="AU168" s="250"/>
      <c r="AV168" s="250"/>
      <c r="AW168" s="250"/>
      <c r="AX168" s="250"/>
      <c r="AY168" s="250"/>
      <c r="AZ168" s="250"/>
      <c r="BA168" s="250"/>
      <c r="BB168" s="250"/>
      <c r="BC168" s="250"/>
      <c r="BD168" s="250"/>
      <c r="BE168" s="250"/>
      <c r="BF168" s="250"/>
      <c r="BG168" s="250"/>
      <c r="BH168" s="250"/>
      <c r="BI168" s="250"/>
      <c r="BJ168" s="250"/>
      <c r="BK168" s="250"/>
      <c r="BL168" s="250"/>
      <c r="BM168" s="250"/>
      <c r="BN168" s="250"/>
      <c r="BO168" s="250"/>
      <c r="BP168" s="250"/>
      <c r="BQ168" s="250"/>
      <c r="BR168" s="250"/>
      <c r="BS168" s="250"/>
      <c r="BT168" s="250"/>
      <c r="BU168" s="250"/>
      <c r="BV168" s="250"/>
      <c r="BW168" s="250"/>
      <c r="BX168" s="250"/>
      <c r="BY168" s="250"/>
      <c r="BZ168" s="250"/>
      <c r="CA168" s="250"/>
      <c r="CB168" s="250"/>
      <c r="CC168" s="250"/>
      <c r="CD168" s="250"/>
      <c r="CE168" s="250"/>
      <c r="CF168" s="250"/>
      <c r="CG168" s="250"/>
      <c r="CH168" s="250"/>
      <c r="CI168" s="250"/>
      <c r="CJ168" s="250"/>
      <c r="CK168" s="250"/>
      <c r="CL168" s="250"/>
      <c r="CM168" s="250"/>
      <c r="CN168" s="250"/>
      <c r="CO168" s="250"/>
      <c r="CP168" s="250"/>
      <c r="CQ168" s="250"/>
      <c r="CR168" s="250"/>
      <c r="CS168" s="250"/>
      <c r="CT168" s="250"/>
      <c r="CU168" s="250"/>
      <c r="CV168" s="250"/>
      <c r="CW168" s="250"/>
      <c r="CX168" s="250"/>
      <c r="CY168" s="250"/>
      <c r="CZ168" s="250"/>
      <c r="DA168" s="250"/>
      <c r="DB168" s="250"/>
      <c r="DC168" s="250"/>
      <c r="DD168" s="250"/>
      <c r="DE168" s="250"/>
      <c r="DF168" s="250"/>
      <c r="DG168" s="250"/>
      <c r="DH168" s="250"/>
      <c r="DI168" s="250"/>
      <c r="DJ168" s="250"/>
      <c r="DK168" s="250"/>
      <c r="DL168" s="250"/>
      <c r="DM168" s="250"/>
      <c r="DN168" s="250"/>
      <c r="DO168" s="250"/>
      <c r="DP168" s="250"/>
      <c r="DQ168" s="250"/>
      <c r="DR168" s="250"/>
      <c r="DS168" s="250"/>
      <c r="DT168" s="250"/>
      <c r="DU168" s="250"/>
      <c r="DV168" s="250"/>
      <c r="DW168" s="250"/>
      <c r="DX168" s="250"/>
      <c r="DY168" s="250"/>
      <c r="DZ168" s="250"/>
      <c r="EA168" s="250"/>
      <c r="EB168" s="250"/>
      <c r="EC168" s="250"/>
      <c r="ED168" s="250"/>
      <c r="EE168" s="250"/>
      <c r="EF168" s="250"/>
      <c r="EG168" s="250"/>
      <c r="EH168" s="250"/>
      <c r="EI168" s="250"/>
      <c r="EJ168" s="250"/>
      <c r="EK168" s="250"/>
      <c r="EL168" s="250"/>
      <c r="EM168" s="250"/>
      <c r="EN168" s="250"/>
      <c r="EO168" s="250"/>
      <c r="EP168" s="250"/>
      <c r="EQ168" s="250"/>
      <c r="ER168" s="250"/>
      <c r="ES168" s="250"/>
      <c r="ET168" s="250"/>
      <c r="EU168" s="250"/>
      <c r="EV168" s="250"/>
      <c r="EW168" s="250"/>
      <c r="EX168" s="250"/>
      <c r="EY168" s="250"/>
      <c r="EZ168" s="250"/>
      <c r="FA168" s="250"/>
      <c r="FB168" s="250"/>
      <c r="FC168" s="250"/>
      <c r="FD168" s="250"/>
      <c r="FE168" s="250"/>
      <c r="FF168" s="250"/>
      <c r="FG168" s="250"/>
      <c r="FH168" s="250"/>
      <c r="FI168" s="250"/>
      <c r="FJ168" s="250"/>
      <c r="FK168" s="250"/>
      <c r="FL168" s="250"/>
      <c r="FM168" s="250"/>
      <c r="FN168" s="250"/>
      <c r="FO168" s="250"/>
      <c r="FP168" s="250"/>
      <c r="FQ168" s="250"/>
      <c r="FR168" s="250"/>
      <c r="FS168" s="250"/>
      <c r="FT168" s="250"/>
      <c r="FU168" s="250"/>
      <c r="FV168" s="250"/>
      <c r="FW168" s="250"/>
      <c r="FX168" s="250"/>
      <c r="FY168" s="250"/>
      <c r="FZ168" s="250"/>
      <c r="GA168" s="250"/>
      <c r="GB168" s="250"/>
      <c r="GC168" s="250"/>
      <c r="GD168" s="250"/>
      <c r="GE168" s="250"/>
      <c r="GF168" s="250"/>
      <c r="GG168" s="250"/>
      <c r="GH168" s="250"/>
      <c r="GI168" s="250"/>
      <c r="GJ168" s="250"/>
      <c r="GK168" s="250"/>
      <c r="GL168" s="250"/>
      <c r="GM168" s="250"/>
      <c r="GN168" s="250"/>
      <c r="GO168" s="250"/>
      <c r="GP168" s="250"/>
      <c r="GQ168" s="250"/>
      <c r="GR168" s="250"/>
      <c r="GS168" s="250"/>
      <c r="GT168" s="250"/>
      <c r="GU168" s="250"/>
      <c r="GV168" s="250"/>
      <c r="GW168" s="250"/>
      <c r="GX168" s="250"/>
      <c r="GY168" s="250"/>
      <c r="GZ168" s="250"/>
      <c r="HA168" s="250"/>
      <c r="HB168" s="250"/>
      <c r="HC168" s="250"/>
      <c r="HD168" s="250"/>
      <c r="HE168" s="250"/>
      <c r="HF168" s="250"/>
      <c r="HG168" s="250"/>
      <c r="HH168" s="250"/>
      <c r="HI168" s="250"/>
      <c r="HJ168" s="250"/>
      <c r="HK168" s="250"/>
      <c r="HL168" s="250"/>
      <c r="HM168" s="250"/>
      <c r="HN168" s="250"/>
      <c r="HO168" s="250"/>
      <c r="HP168" s="250"/>
      <c r="HQ168" s="250"/>
      <c r="HR168" s="250"/>
      <c r="HS168" s="250"/>
      <c r="HT168" s="250"/>
      <c r="HU168" s="250"/>
      <c r="HV168" s="250"/>
      <c r="HW168" s="250"/>
      <c r="HX168" s="250"/>
      <c r="HY168" s="250"/>
      <c r="HZ168" s="250"/>
      <c r="IA168" s="250"/>
      <c r="IB168" s="250"/>
      <c r="IC168" s="250"/>
      <c r="ID168" s="250"/>
      <c r="IE168" s="250"/>
      <c r="IF168" s="250"/>
      <c r="IG168" s="250"/>
      <c r="IH168" s="250"/>
      <c r="II168" s="250"/>
      <c r="IJ168" s="250"/>
      <c r="IK168" s="250"/>
      <c r="IL168" s="250"/>
      <c r="IM168" s="250"/>
      <c r="IN168" s="250"/>
      <c r="IO168" s="250"/>
      <c r="IP168" s="250"/>
      <c r="IQ168" s="250"/>
      <c r="IR168" s="250"/>
    </row>
    <row r="169" s="93" customFormat="1" spans="1:252">
      <c r="A169" s="360" t="s">
        <v>4310</v>
      </c>
      <c r="B169" s="738" t="s">
        <v>4311</v>
      </c>
      <c r="C169" s="669">
        <f>SUMIF($J170:J$382,$A169,C170:C$382)</f>
        <v>8984</v>
      </c>
      <c r="D169" s="669">
        <f ca="1">SUMIF($J170:K$382,$A169,D170:D$382)</f>
        <v>12643</v>
      </c>
      <c r="E169" s="669">
        <f ca="1">SUMIF($J170:L$382,$A169,E170:E$382)</f>
        <v>6622</v>
      </c>
      <c r="F169" s="669">
        <f ca="1">SUMIF($J170:M$382,$A169,F170:F$382)</f>
        <v>-2362</v>
      </c>
      <c r="G169" s="739" t="str">
        <f ca="1" t="shared" si="25"/>
        <v>-26.3%</v>
      </c>
      <c r="H169" s="352" t="str">
        <f ca="1" t="shared" si="26"/>
        <v>52.4%</v>
      </c>
      <c r="I169" s="744" t="str">
        <f ca="1" t="shared" si="29"/>
        <v>是</v>
      </c>
      <c r="J169" s="747" t="str">
        <f>LEFT(A169,3)</f>
        <v>101</v>
      </c>
      <c r="K169" s="93" t="str">
        <f t="shared" si="28"/>
        <v>款</v>
      </c>
      <c r="L169" s="746">
        <v>1</v>
      </c>
      <c r="M169" s="718"/>
      <c r="N169" s="718"/>
      <c r="O169" s="718"/>
      <c r="P169" s="718"/>
      <c r="Q169" s="718"/>
      <c r="R169" s="718"/>
      <c r="S169" s="718"/>
      <c r="T169" s="718"/>
      <c r="U169" s="718"/>
      <c r="V169" s="718"/>
      <c r="W169" s="718"/>
      <c r="X169" s="718"/>
      <c r="Y169" s="718"/>
      <c r="Z169" s="718"/>
      <c r="AA169" s="718"/>
      <c r="AB169" s="718"/>
      <c r="AC169" s="718"/>
      <c r="AD169" s="718"/>
      <c r="AE169" s="718"/>
      <c r="AF169" s="718"/>
      <c r="AG169" s="718"/>
      <c r="AH169" s="718"/>
      <c r="AI169" s="718"/>
      <c r="AJ169" s="718"/>
      <c r="AK169" s="718"/>
      <c r="AL169" s="718"/>
      <c r="AM169" s="718"/>
      <c r="AN169" s="718"/>
      <c r="AO169" s="718"/>
      <c r="AP169" s="718"/>
      <c r="AQ169" s="718"/>
      <c r="AR169" s="718"/>
      <c r="AS169" s="718"/>
      <c r="AT169" s="718"/>
      <c r="AU169" s="718"/>
      <c r="AV169" s="718"/>
      <c r="AW169" s="718"/>
      <c r="AX169" s="718"/>
      <c r="AY169" s="718"/>
      <c r="AZ169" s="718"/>
      <c r="BA169" s="718"/>
      <c r="BB169" s="718"/>
      <c r="BC169" s="718"/>
      <c r="BD169" s="718"/>
      <c r="BE169" s="718"/>
      <c r="BF169" s="718"/>
      <c r="BG169" s="718"/>
      <c r="BH169" s="718"/>
      <c r="BI169" s="718"/>
      <c r="BJ169" s="718"/>
      <c r="BK169" s="718"/>
      <c r="BL169" s="718"/>
      <c r="BM169" s="718"/>
      <c r="BN169" s="718"/>
      <c r="BO169" s="718"/>
      <c r="BP169" s="718"/>
      <c r="BQ169" s="718"/>
      <c r="BR169" s="718"/>
      <c r="BS169" s="718"/>
      <c r="BT169" s="718"/>
      <c r="BU169" s="718"/>
      <c r="BV169" s="718"/>
      <c r="BW169" s="718"/>
      <c r="BX169" s="718"/>
      <c r="BY169" s="718"/>
      <c r="BZ169" s="718"/>
      <c r="CA169" s="718"/>
      <c r="CB169" s="718"/>
      <c r="CC169" s="718"/>
      <c r="CD169" s="718"/>
      <c r="CE169" s="718"/>
      <c r="CF169" s="718"/>
      <c r="CG169" s="718"/>
      <c r="CH169" s="718"/>
      <c r="CI169" s="718"/>
      <c r="CJ169" s="718"/>
      <c r="CK169" s="718"/>
      <c r="CL169" s="718"/>
      <c r="CM169" s="718"/>
      <c r="CN169" s="718"/>
      <c r="CO169" s="718"/>
      <c r="CP169" s="718"/>
      <c r="CQ169" s="718"/>
      <c r="CR169" s="718"/>
      <c r="CS169" s="718"/>
      <c r="CT169" s="718"/>
      <c r="CU169" s="718"/>
      <c r="CV169" s="718"/>
      <c r="CW169" s="718"/>
      <c r="CX169" s="718"/>
      <c r="CY169" s="718"/>
      <c r="CZ169" s="718"/>
      <c r="DA169" s="718"/>
      <c r="DB169" s="718"/>
      <c r="DC169" s="718"/>
      <c r="DD169" s="718"/>
      <c r="DE169" s="718"/>
      <c r="DF169" s="718"/>
      <c r="DG169" s="718"/>
      <c r="DH169" s="718"/>
      <c r="DI169" s="718"/>
      <c r="DJ169" s="718"/>
      <c r="DK169" s="718"/>
      <c r="DL169" s="718"/>
      <c r="DM169" s="718"/>
      <c r="DN169" s="718"/>
      <c r="DO169" s="718"/>
      <c r="DP169" s="718"/>
      <c r="DQ169" s="718"/>
      <c r="DR169" s="718"/>
      <c r="DS169" s="718"/>
      <c r="DT169" s="718"/>
      <c r="DU169" s="718"/>
      <c r="DV169" s="718"/>
      <c r="DW169" s="718"/>
      <c r="DX169" s="718"/>
      <c r="DY169" s="718"/>
      <c r="DZ169" s="718"/>
      <c r="EA169" s="718"/>
      <c r="EB169" s="718"/>
      <c r="EC169" s="718"/>
      <c r="ED169" s="718"/>
      <c r="EE169" s="718"/>
      <c r="EF169" s="718"/>
      <c r="EG169" s="718"/>
      <c r="EH169" s="718"/>
      <c r="EI169" s="718"/>
      <c r="EJ169" s="718"/>
      <c r="EK169" s="718"/>
      <c r="EL169" s="718"/>
      <c r="EM169" s="718"/>
      <c r="EN169" s="718"/>
      <c r="EO169" s="718"/>
      <c r="EP169" s="718"/>
      <c r="EQ169" s="718"/>
      <c r="ER169" s="718"/>
      <c r="ES169" s="718"/>
      <c r="ET169" s="718"/>
      <c r="EU169" s="718"/>
      <c r="EV169" s="718"/>
      <c r="EW169" s="718"/>
      <c r="EX169" s="718"/>
      <c r="EY169" s="718"/>
      <c r="EZ169" s="718"/>
      <c r="FA169" s="718"/>
      <c r="FB169" s="718"/>
      <c r="FC169" s="718"/>
      <c r="FD169" s="718"/>
      <c r="FE169" s="718"/>
      <c r="FF169" s="718"/>
      <c r="FG169" s="718"/>
      <c r="FH169" s="718"/>
      <c r="FI169" s="718"/>
      <c r="FJ169" s="718"/>
      <c r="FK169" s="718"/>
      <c r="FL169" s="718"/>
      <c r="FM169" s="718"/>
      <c r="FN169" s="718"/>
      <c r="FO169" s="718"/>
      <c r="FP169" s="718"/>
      <c r="FQ169" s="718"/>
      <c r="FR169" s="718"/>
      <c r="FS169" s="718"/>
      <c r="FT169" s="718"/>
      <c r="FU169" s="718"/>
      <c r="FV169" s="718"/>
      <c r="FW169" s="718"/>
      <c r="FX169" s="718"/>
      <c r="FY169" s="718"/>
      <c r="FZ169" s="718"/>
      <c r="GA169" s="718"/>
      <c r="GB169" s="718"/>
      <c r="GC169" s="718"/>
      <c r="GD169" s="718"/>
      <c r="GE169" s="718"/>
      <c r="GF169" s="718"/>
      <c r="GG169" s="718"/>
      <c r="GH169" s="718"/>
      <c r="GI169" s="718"/>
      <c r="GJ169" s="718"/>
      <c r="GK169" s="718"/>
      <c r="GL169" s="718"/>
      <c r="GM169" s="718"/>
      <c r="GN169" s="718"/>
      <c r="GO169" s="718"/>
      <c r="GP169" s="718"/>
      <c r="GQ169" s="718"/>
      <c r="GR169" s="718"/>
      <c r="GS169" s="718"/>
      <c r="GT169" s="718"/>
      <c r="GU169" s="718"/>
      <c r="GV169" s="718"/>
      <c r="GW169" s="718"/>
      <c r="GX169" s="718"/>
      <c r="GY169" s="718"/>
      <c r="GZ169" s="718"/>
      <c r="HA169" s="718"/>
      <c r="HB169" s="718"/>
      <c r="HC169" s="718"/>
      <c r="HD169" s="718"/>
      <c r="HE169" s="718"/>
      <c r="HF169" s="718"/>
      <c r="HG169" s="718"/>
      <c r="HH169" s="718"/>
      <c r="HI169" s="718"/>
      <c r="HJ169" s="718"/>
      <c r="HK169" s="718"/>
      <c r="HL169" s="718"/>
      <c r="HM169" s="718"/>
      <c r="HN169" s="718"/>
      <c r="HO169" s="718"/>
      <c r="HP169" s="718"/>
      <c r="HQ169" s="718"/>
      <c r="HR169" s="718"/>
      <c r="HS169" s="718"/>
      <c r="HT169" s="718"/>
      <c r="HU169" s="718"/>
      <c r="HV169" s="718"/>
      <c r="HW169" s="718"/>
      <c r="HX169" s="718"/>
      <c r="HY169" s="718"/>
      <c r="HZ169" s="718"/>
      <c r="IA169" s="718"/>
      <c r="IB169" s="718"/>
      <c r="IC169" s="718"/>
      <c r="ID169" s="718"/>
      <c r="IE169" s="718"/>
      <c r="IF169" s="718"/>
      <c r="IG169" s="718"/>
      <c r="IH169" s="718"/>
      <c r="II169" s="718"/>
      <c r="IJ169" s="718"/>
      <c r="IK169" s="718"/>
      <c r="IL169" s="718"/>
      <c r="IM169" s="718"/>
      <c r="IN169" s="718"/>
      <c r="IO169" s="718"/>
      <c r="IP169" s="718"/>
      <c r="IQ169" s="718"/>
      <c r="IR169" s="718"/>
    </row>
    <row r="170" s="137" customFormat="1" ht="15.75" hidden="1" spans="1:252">
      <c r="A170" s="353" t="s">
        <v>4312</v>
      </c>
      <c r="B170" s="307" t="s">
        <v>308</v>
      </c>
      <c r="C170" s="671">
        <f>SUMIF('2023.12'!$A$6:$A$567,A170,'2023.12'!$C$6:$C$567)</f>
        <v>8981</v>
      </c>
      <c r="D170" s="671">
        <v>12643</v>
      </c>
      <c r="E170" s="671">
        <f>SUMIF('2024.12'!$A$6:$A$876,A170,'2024.12'!$D$6:$D$876)</f>
        <v>6622</v>
      </c>
      <c r="F170" s="671">
        <f t="shared" ref="F170:F172" si="38">E170-C170</f>
        <v>-2359</v>
      </c>
      <c r="G170" s="365" t="str">
        <f t="shared" si="25"/>
        <v>-26.3%</v>
      </c>
      <c r="H170" s="365" t="str">
        <f t="shared" si="26"/>
        <v>52.4%</v>
      </c>
      <c r="I170" s="554" t="s">
        <v>4097</v>
      </c>
      <c r="J170" s="748" t="str">
        <f t="shared" ref="J170:J172" si="39">LEFT(A170,5)</f>
        <v>10118</v>
      </c>
      <c r="K170" s="93" t="str">
        <f t="shared" si="28"/>
        <v>项</v>
      </c>
      <c r="L170" s="93">
        <v>1</v>
      </c>
      <c r="M170" s="751"/>
      <c r="N170" s="751"/>
      <c r="O170" s="751"/>
      <c r="P170" s="751"/>
      <c r="Q170" s="751"/>
      <c r="R170" s="751"/>
      <c r="S170" s="751"/>
      <c r="T170" s="751"/>
      <c r="U170" s="751"/>
      <c r="V170" s="751"/>
      <c r="W170" s="751"/>
      <c r="X170" s="751"/>
      <c r="Y170" s="751"/>
      <c r="Z170" s="751"/>
      <c r="AA170" s="751"/>
      <c r="AB170" s="751"/>
      <c r="AC170" s="751"/>
      <c r="AD170" s="751"/>
      <c r="AE170" s="751"/>
      <c r="AF170" s="751"/>
      <c r="AG170" s="751"/>
      <c r="AH170" s="751"/>
      <c r="AI170" s="751"/>
      <c r="AJ170" s="751"/>
      <c r="AK170" s="751"/>
      <c r="AL170" s="751"/>
      <c r="AM170" s="751"/>
      <c r="AN170" s="751"/>
      <c r="AO170" s="751"/>
      <c r="AP170" s="751"/>
      <c r="AQ170" s="751"/>
      <c r="AR170" s="751"/>
      <c r="AS170" s="751"/>
      <c r="AT170" s="751"/>
      <c r="AU170" s="751"/>
      <c r="AV170" s="751"/>
      <c r="AW170" s="751"/>
      <c r="AX170" s="751"/>
      <c r="AY170" s="751"/>
      <c r="AZ170" s="751"/>
      <c r="BA170" s="751"/>
      <c r="BB170" s="751"/>
      <c r="BC170" s="751"/>
      <c r="BD170" s="751"/>
      <c r="BE170" s="751"/>
      <c r="BF170" s="751"/>
      <c r="BG170" s="751"/>
      <c r="BH170" s="751"/>
      <c r="BI170" s="751"/>
      <c r="BJ170" s="751"/>
      <c r="BK170" s="751"/>
      <c r="BL170" s="751"/>
      <c r="BM170" s="751"/>
      <c r="BN170" s="751"/>
      <c r="BO170" s="751"/>
      <c r="BP170" s="751"/>
      <c r="BQ170" s="751"/>
      <c r="BR170" s="751"/>
      <c r="BS170" s="751"/>
      <c r="BT170" s="751"/>
      <c r="BU170" s="751"/>
      <c r="BV170" s="751"/>
      <c r="BW170" s="751"/>
      <c r="BX170" s="751"/>
      <c r="BY170" s="751"/>
      <c r="BZ170" s="751"/>
      <c r="CA170" s="751"/>
      <c r="CB170" s="751"/>
      <c r="CC170" s="751"/>
      <c r="CD170" s="751"/>
      <c r="CE170" s="751"/>
      <c r="CF170" s="751"/>
      <c r="CG170" s="751"/>
      <c r="CH170" s="751"/>
      <c r="CI170" s="751"/>
      <c r="CJ170" s="751"/>
      <c r="CK170" s="751"/>
      <c r="CL170" s="751"/>
      <c r="CM170" s="751"/>
      <c r="CN170" s="751"/>
      <c r="CO170" s="751"/>
      <c r="CP170" s="751"/>
      <c r="CQ170" s="751"/>
      <c r="CR170" s="751"/>
      <c r="CS170" s="751"/>
      <c r="CT170" s="751"/>
      <c r="CU170" s="751"/>
      <c r="CV170" s="751"/>
      <c r="CW170" s="751"/>
      <c r="CX170" s="751"/>
      <c r="CY170" s="751"/>
      <c r="CZ170" s="751"/>
      <c r="DA170" s="751"/>
      <c r="DB170" s="751"/>
      <c r="DC170" s="751"/>
      <c r="DD170" s="751"/>
      <c r="DE170" s="751"/>
      <c r="DF170" s="751"/>
      <c r="DG170" s="751"/>
      <c r="DH170" s="751"/>
      <c r="DI170" s="751"/>
      <c r="DJ170" s="751"/>
      <c r="DK170" s="751"/>
      <c r="DL170" s="751"/>
      <c r="DM170" s="751"/>
      <c r="DN170" s="751"/>
      <c r="DO170" s="751"/>
      <c r="DP170" s="751"/>
      <c r="DQ170" s="751"/>
      <c r="DR170" s="751"/>
      <c r="DS170" s="751"/>
      <c r="DT170" s="751"/>
      <c r="DU170" s="751"/>
      <c r="DV170" s="751"/>
      <c r="DW170" s="751"/>
      <c r="DX170" s="751"/>
      <c r="DY170" s="751"/>
      <c r="DZ170" s="751"/>
      <c r="EA170" s="751"/>
      <c r="EB170" s="751"/>
      <c r="EC170" s="751"/>
      <c r="ED170" s="751"/>
      <c r="EE170" s="751"/>
      <c r="EF170" s="751"/>
      <c r="EG170" s="751"/>
      <c r="EH170" s="751"/>
      <c r="EI170" s="751"/>
      <c r="EJ170" s="751"/>
      <c r="EK170" s="751"/>
      <c r="EL170" s="751"/>
      <c r="EM170" s="751"/>
      <c r="EN170" s="751"/>
      <c r="EO170" s="751"/>
      <c r="EP170" s="751"/>
      <c r="EQ170" s="751"/>
      <c r="ER170" s="751"/>
      <c r="ES170" s="751"/>
      <c r="ET170" s="751"/>
      <c r="EU170" s="751"/>
      <c r="EV170" s="751"/>
      <c r="EW170" s="751"/>
      <c r="EX170" s="751"/>
      <c r="EY170" s="751"/>
      <c r="EZ170" s="751"/>
      <c r="FA170" s="751"/>
      <c r="FB170" s="751"/>
      <c r="FC170" s="751"/>
      <c r="FD170" s="751"/>
      <c r="FE170" s="751"/>
      <c r="FF170" s="751"/>
      <c r="FG170" s="751"/>
      <c r="FH170" s="751"/>
      <c r="FI170" s="751"/>
      <c r="FJ170" s="751"/>
      <c r="FK170" s="751"/>
      <c r="FL170" s="751"/>
      <c r="FM170" s="751"/>
      <c r="FN170" s="751"/>
      <c r="FO170" s="751"/>
      <c r="FP170" s="751"/>
      <c r="FQ170" s="751"/>
      <c r="FR170" s="751"/>
      <c r="FS170" s="751"/>
      <c r="FT170" s="751"/>
      <c r="FU170" s="751"/>
      <c r="FV170" s="751"/>
      <c r="FW170" s="751"/>
      <c r="FX170" s="751"/>
      <c r="FY170" s="751"/>
      <c r="FZ170" s="751"/>
      <c r="GA170" s="751"/>
      <c r="GB170" s="751"/>
      <c r="GC170" s="751"/>
      <c r="GD170" s="751"/>
      <c r="GE170" s="751"/>
      <c r="GF170" s="751"/>
      <c r="GG170" s="751"/>
      <c r="GH170" s="751"/>
      <c r="GI170" s="751"/>
      <c r="GJ170" s="751"/>
      <c r="GK170" s="751"/>
      <c r="GL170" s="751"/>
      <c r="GM170" s="751"/>
      <c r="GN170" s="751"/>
      <c r="GO170" s="751"/>
      <c r="GP170" s="751"/>
      <c r="GQ170" s="751"/>
      <c r="GR170" s="751"/>
      <c r="GS170" s="751"/>
      <c r="GT170" s="751"/>
      <c r="GU170" s="751"/>
      <c r="GV170" s="751"/>
      <c r="GW170" s="751"/>
      <c r="GX170" s="751"/>
      <c r="GY170" s="751"/>
      <c r="GZ170" s="751"/>
      <c r="HA170" s="751"/>
      <c r="HB170" s="751"/>
      <c r="HC170" s="751"/>
      <c r="HD170" s="751"/>
      <c r="HE170" s="751"/>
      <c r="HF170" s="751"/>
      <c r="HG170" s="751"/>
      <c r="HH170" s="751"/>
      <c r="HI170" s="751"/>
      <c r="HJ170" s="751"/>
      <c r="HK170" s="751"/>
      <c r="HL170" s="751"/>
      <c r="HM170" s="751"/>
      <c r="HN170" s="751"/>
      <c r="HO170" s="751"/>
      <c r="HP170" s="751"/>
      <c r="HQ170" s="751"/>
      <c r="HR170" s="751"/>
      <c r="HS170" s="751"/>
      <c r="HT170" s="751"/>
      <c r="HU170" s="751"/>
      <c r="HV170" s="751"/>
      <c r="HW170" s="751"/>
      <c r="HX170" s="751"/>
      <c r="HY170" s="751"/>
      <c r="HZ170" s="751"/>
      <c r="IA170" s="751"/>
      <c r="IB170" s="751"/>
      <c r="IC170" s="751"/>
      <c r="ID170" s="751"/>
      <c r="IE170" s="751"/>
      <c r="IF170" s="751"/>
      <c r="IG170" s="751"/>
      <c r="IH170" s="751"/>
      <c r="II170" s="751"/>
      <c r="IJ170" s="751"/>
      <c r="IK170" s="751"/>
      <c r="IL170" s="751"/>
      <c r="IM170" s="751"/>
      <c r="IN170" s="751"/>
      <c r="IO170" s="751"/>
      <c r="IP170" s="751"/>
      <c r="IQ170" s="751"/>
      <c r="IR170" s="751"/>
    </row>
    <row r="171" s="443" customFormat="1" ht="15.75" hidden="1" spans="1:252">
      <c r="A171" s="353" t="s">
        <v>4313</v>
      </c>
      <c r="B171" s="307" t="s">
        <v>309</v>
      </c>
      <c r="C171" s="671">
        <f>SUMIF('2023.12'!$A$6:$A$567,A171,'2023.12'!$C$6:$C$567)</f>
        <v>0</v>
      </c>
      <c r="D171" s="671">
        <v>0</v>
      </c>
      <c r="E171" s="671">
        <f>SUMIF('2024.12'!$A$6:$A$876,A171,'2024.12'!$D$6:$D$876)</f>
        <v>0</v>
      </c>
      <c r="F171" s="671">
        <f t="shared" si="38"/>
        <v>0</v>
      </c>
      <c r="G171" s="365" t="str">
        <f t="shared" si="25"/>
        <v/>
      </c>
      <c r="H171" s="365" t="str">
        <f t="shared" si="26"/>
        <v/>
      </c>
      <c r="I171" s="22" t="str">
        <f t="shared" si="29"/>
        <v>否</v>
      </c>
      <c r="J171" s="749" t="str">
        <f t="shared" si="39"/>
        <v>10118</v>
      </c>
      <c r="K171" s="93" t="str">
        <f t="shared" si="28"/>
        <v>项</v>
      </c>
      <c r="L171" s="93">
        <v>1</v>
      </c>
      <c r="M171" s="250"/>
      <c r="N171" s="250"/>
      <c r="O171" s="250"/>
      <c r="P171" s="250"/>
      <c r="Q171" s="250"/>
      <c r="R171" s="250"/>
      <c r="S171" s="250"/>
      <c r="T171" s="250"/>
      <c r="U171" s="250"/>
      <c r="V171" s="250"/>
      <c r="W171" s="250"/>
      <c r="X171" s="250"/>
      <c r="Y171" s="250"/>
      <c r="Z171" s="250"/>
      <c r="AA171" s="250"/>
      <c r="AB171" s="250"/>
      <c r="AC171" s="250"/>
      <c r="AD171" s="250"/>
      <c r="AE171" s="250"/>
      <c r="AF171" s="250"/>
      <c r="AG171" s="250"/>
      <c r="AH171" s="250"/>
      <c r="AI171" s="250"/>
      <c r="AJ171" s="250"/>
      <c r="AK171" s="250"/>
      <c r="AL171" s="250"/>
      <c r="AM171" s="250"/>
      <c r="AN171" s="250"/>
      <c r="AO171" s="250"/>
      <c r="AP171" s="250"/>
      <c r="AQ171" s="250"/>
      <c r="AR171" s="250"/>
      <c r="AS171" s="250"/>
      <c r="AT171" s="250"/>
      <c r="AU171" s="250"/>
      <c r="AV171" s="250"/>
      <c r="AW171" s="250"/>
      <c r="AX171" s="250"/>
      <c r="AY171" s="250"/>
      <c r="AZ171" s="250"/>
      <c r="BA171" s="250"/>
      <c r="BB171" s="250"/>
      <c r="BC171" s="250"/>
      <c r="BD171" s="250"/>
      <c r="BE171" s="250"/>
      <c r="BF171" s="250"/>
      <c r="BG171" s="250"/>
      <c r="BH171" s="250"/>
      <c r="BI171" s="250"/>
      <c r="BJ171" s="250"/>
      <c r="BK171" s="250"/>
      <c r="BL171" s="250"/>
      <c r="BM171" s="250"/>
      <c r="BN171" s="250"/>
      <c r="BO171" s="250"/>
      <c r="BP171" s="250"/>
      <c r="BQ171" s="250"/>
      <c r="BR171" s="250"/>
      <c r="BS171" s="250"/>
      <c r="BT171" s="250"/>
      <c r="BU171" s="250"/>
      <c r="BV171" s="250"/>
      <c r="BW171" s="250"/>
      <c r="BX171" s="250"/>
      <c r="BY171" s="250"/>
      <c r="BZ171" s="250"/>
      <c r="CA171" s="250"/>
      <c r="CB171" s="250"/>
      <c r="CC171" s="250"/>
      <c r="CD171" s="250"/>
      <c r="CE171" s="250"/>
      <c r="CF171" s="250"/>
      <c r="CG171" s="250"/>
      <c r="CH171" s="250"/>
      <c r="CI171" s="250"/>
      <c r="CJ171" s="250"/>
      <c r="CK171" s="250"/>
      <c r="CL171" s="250"/>
      <c r="CM171" s="250"/>
      <c r="CN171" s="250"/>
      <c r="CO171" s="250"/>
      <c r="CP171" s="250"/>
      <c r="CQ171" s="250"/>
      <c r="CR171" s="250"/>
      <c r="CS171" s="250"/>
      <c r="CT171" s="250"/>
      <c r="CU171" s="250"/>
      <c r="CV171" s="250"/>
      <c r="CW171" s="250"/>
      <c r="CX171" s="250"/>
      <c r="CY171" s="250"/>
      <c r="CZ171" s="250"/>
      <c r="DA171" s="250"/>
      <c r="DB171" s="250"/>
      <c r="DC171" s="250"/>
      <c r="DD171" s="250"/>
      <c r="DE171" s="250"/>
      <c r="DF171" s="250"/>
      <c r="DG171" s="250"/>
      <c r="DH171" s="250"/>
      <c r="DI171" s="250"/>
      <c r="DJ171" s="250"/>
      <c r="DK171" s="250"/>
      <c r="DL171" s="250"/>
      <c r="DM171" s="250"/>
      <c r="DN171" s="250"/>
      <c r="DO171" s="250"/>
      <c r="DP171" s="250"/>
      <c r="DQ171" s="250"/>
      <c r="DR171" s="250"/>
      <c r="DS171" s="250"/>
      <c r="DT171" s="250"/>
      <c r="DU171" s="250"/>
      <c r="DV171" s="250"/>
      <c r="DW171" s="250"/>
      <c r="DX171" s="250"/>
      <c r="DY171" s="250"/>
      <c r="DZ171" s="250"/>
      <c r="EA171" s="250"/>
      <c r="EB171" s="250"/>
      <c r="EC171" s="250"/>
      <c r="ED171" s="250"/>
      <c r="EE171" s="250"/>
      <c r="EF171" s="250"/>
      <c r="EG171" s="250"/>
      <c r="EH171" s="250"/>
      <c r="EI171" s="250"/>
      <c r="EJ171" s="250"/>
      <c r="EK171" s="250"/>
      <c r="EL171" s="250"/>
      <c r="EM171" s="250"/>
      <c r="EN171" s="250"/>
      <c r="EO171" s="250"/>
      <c r="EP171" s="250"/>
      <c r="EQ171" s="250"/>
      <c r="ER171" s="250"/>
      <c r="ES171" s="250"/>
      <c r="ET171" s="250"/>
      <c r="EU171" s="250"/>
      <c r="EV171" s="250"/>
      <c r="EW171" s="250"/>
      <c r="EX171" s="250"/>
      <c r="EY171" s="250"/>
      <c r="EZ171" s="250"/>
      <c r="FA171" s="250"/>
      <c r="FB171" s="250"/>
      <c r="FC171" s="250"/>
      <c r="FD171" s="250"/>
      <c r="FE171" s="250"/>
      <c r="FF171" s="250"/>
      <c r="FG171" s="250"/>
      <c r="FH171" s="250"/>
      <c r="FI171" s="250"/>
      <c r="FJ171" s="250"/>
      <c r="FK171" s="250"/>
      <c r="FL171" s="250"/>
      <c r="FM171" s="250"/>
      <c r="FN171" s="250"/>
      <c r="FO171" s="250"/>
      <c r="FP171" s="250"/>
      <c r="FQ171" s="250"/>
      <c r="FR171" s="250"/>
      <c r="FS171" s="250"/>
      <c r="FT171" s="250"/>
      <c r="FU171" s="250"/>
      <c r="FV171" s="250"/>
      <c r="FW171" s="250"/>
      <c r="FX171" s="250"/>
      <c r="FY171" s="250"/>
      <c r="FZ171" s="250"/>
      <c r="GA171" s="250"/>
      <c r="GB171" s="250"/>
      <c r="GC171" s="250"/>
      <c r="GD171" s="250"/>
      <c r="GE171" s="250"/>
      <c r="GF171" s="250"/>
      <c r="GG171" s="250"/>
      <c r="GH171" s="250"/>
      <c r="GI171" s="250"/>
      <c r="GJ171" s="250"/>
      <c r="GK171" s="250"/>
      <c r="GL171" s="250"/>
      <c r="GM171" s="250"/>
      <c r="GN171" s="250"/>
      <c r="GO171" s="250"/>
      <c r="GP171" s="250"/>
      <c r="GQ171" s="250"/>
      <c r="GR171" s="250"/>
      <c r="GS171" s="250"/>
      <c r="GT171" s="250"/>
      <c r="GU171" s="250"/>
      <c r="GV171" s="250"/>
      <c r="GW171" s="250"/>
      <c r="GX171" s="250"/>
      <c r="GY171" s="250"/>
      <c r="GZ171" s="250"/>
      <c r="HA171" s="250"/>
      <c r="HB171" s="250"/>
      <c r="HC171" s="250"/>
      <c r="HD171" s="250"/>
      <c r="HE171" s="250"/>
      <c r="HF171" s="250"/>
      <c r="HG171" s="250"/>
      <c r="HH171" s="250"/>
      <c r="HI171" s="250"/>
      <c r="HJ171" s="250"/>
      <c r="HK171" s="250"/>
      <c r="HL171" s="250"/>
      <c r="HM171" s="250"/>
      <c r="HN171" s="250"/>
      <c r="HO171" s="250"/>
      <c r="HP171" s="250"/>
      <c r="HQ171" s="250"/>
      <c r="HR171" s="250"/>
      <c r="HS171" s="250"/>
      <c r="HT171" s="250"/>
      <c r="HU171" s="250"/>
      <c r="HV171" s="250"/>
      <c r="HW171" s="250"/>
      <c r="HX171" s="250"/>
      <c r="HY171" s="250"/>
      <c r="HZ171" s="250"/>
      <c r="IA171" s="250"/>
      <c r="IB171" s="250"/>
      <c r="IC171" s="250"/>
      <c r="ID171" s="250"/>
      <c r="IE171" s="250"/>
      <c r="IF171" s="250"/>
      <c r="IG171" s="250"/>
      <c r="IH171" s="250"/>
      <c r="II171" s="250"/>
      <c r="IJ171" s="250"/>
      <c r="IK171" s="250"/>
      <c r="IL171" s="250"/>
      <c r="IM171" s="250"/>
      <c r="IN171" s="250"/>
      <c r="IO171" s="250"/>
      <c r="IP171" s="250"/>
      <c r="IQ171" s="250"/>
      <c r="IR171" s="250"/>
    </row>
    <row r="172" s="137" customFormat="1" ht="31.5" hidden="1" spans="1:252">
      <c r="A172" s="353" t="s">
        <v>4314</v>
      </c>
      <c r="B172" s="307" t="s">
        <v>311</v>
      </c>
      <c r="C172" s="671">
        <f>SUMIF('2023.12'!$A$6:$A$567,A172,'2023.12'!$C$6:$C$567)</f>
        <v>3</v>
      </c>
      <c r="D172" s="671">
        <v>0</v>
      </c>
      <c r="E172" s="671">
        <f>SUMIF('2024.12'!$A$6:$A$876,A172,'2024.12'!$D$6:$D$876)</f>
        <v>0</v>
      </c>
      <c r="F172" s="671">
        <f t="shared" si="38"/>
        <v>-3</v>
      </c>
      <c r="G172" s="365" t="str">
        <f t="shared" si="25"/>
        <v>-100.0%</v>
      </c>
      <c r="H172" s="365" t="str">
        <f t="shared" si="26"/>
        <v/>
      </c>
      <c r="I172" s="554" t="s">
        <v>4097</v>
      </c>
      <c r="J172" s="748" t="str">
        <f t="shared" si="39"/>
        <v>10118</v>
      </c>
      <c r="K172" s="93" t="str">
        <f t="shared" si="28"/>
        <v>项</v>
      </c>
      <c r="L172" s="93">
        <v>1</v>
      </c>
      <c r="M172" s="751"/>
      <c r="N172" s="751"/>
      <c r="O172" s="751"/>
      <c r="P172" s="751"/>
      <c r="Q172" s="751"/>
      <c r="R172" s="751"/>
      <c r="S172" s="751"/>
      <c r="T172" s="751"/>
      <c r="U172" s="751"/>
      <c r="V172" s="751"/>
      <c r="W172" s="751"/>
      <c r="X172" s="751"/>
      <c r="Y172" s="751"/>
      <c r="Z172" s="751"/>
      <c r="AA172" s="751"/>
      <c r="AB172" s="751"/>
      <c r="AC172" s="751"/>
      <c r="AD172" s="751"/>
      <c r="AE172" s="751"/>
      <c r="AF172" s="751"/>
      <c r="AG172" s="751"/>
      <c r="AH172" s="751"/>
      <c r="AI172" s="751"/>
      <c r="AJ172" s="751"/>
      <c r="AK172" s="751"/>
      <c r="AL172" s="751"/>
      <c r="AM172" s="751"/>
      <c r="AN172" s="751"/>
      <c r="AO172" s="751"/>
      <c r="AP172" s="751"/>
      <c r="AQ172" s="751"/>
      <c r="AR172" s="751"/>
      <c r="AS172" s="751"/>
      <c r="AT172" s="751"/>
      <c r="AU172" s="751"/>
      <c r="AV172" s="751"/>
      <c r="AW172" s="751"/>
      <c r="AX172" s="751"/>
      <c r="AY172" s="751"/>
      <c r="AZ172" s="751"/>
      <c r="BA172" s="751"/>
      <c r="BB172" s="751"/>
      <c r="BC172" s="751"/>
      <c r="BD172" s="751"/>
      <c r="BE172" s="751"/>
      <c r="BF172" s="751"/>
      <c r="BG172" s="751"/>
      <c r="BH172" s="751"/>
      <c r="BI172" s="751"/>
      <c r="BJ172" s="751"/>
      <c r="BK172" s="751"/>
      <c r="BL172" s="751"/>
      <c r="BM172" s="751"/>
      <c r="BN172" s="751"/>
      <c r="BO172" s="751"/>
      <c r="BP172" s="751"/>
      <c r="BQ172" s="751"/>
      <c r="BR172" s="751"/>
      <c r="BS172" s="751"/>
      <c r="BT172" s="751"/>
      <c r="BU172" s="751"/>
      <c r="BV172" s="751"/>
      <c r="BW172" s="751"/>
      <c r="BX172" s="751"/>
      <c r="BY172" s="751"/>
      <c r="BZ172" s="751"/>
      <c r="CA172" s="751"/>
      <c r="CB172" s="751"/>
      <c r="CC172" s="751"/>
      <c r="CD172" s="751"/>
      <c r="CE172" s="751"/>
      <c r="CF172" s="751"/>
      <c r="CG172" s="751"/>
      <c r="CH172" s="751"/>
      <c r="CI172" s="751"/>
      <c r="CJ172" s="751"/>
      <c r="CK172" s="751"/>
      <c r="CL172" s="751"/>
      <c r="CM172" s="751"/>
      <c r="CN172" s="751"/>
      <c r="CO172" s="751"/>
      <c r="CP172" s="751"/>
      <c r="CQ172" s="751"/>
      <c r="CR172" s="751"/>
      <c r="CS172" s="751"/>
      <c r="CT172" s="751"/>
      <c r="CU172" s="751"/>
      <c r="CV172" s="751"/>
      <c r="CW172" s="751"/>
      <c r="CX172" s="751"/>
      <c r="CY172" s="751"/>
      <c r="CZ172" s="751"/>
      <c r="DA172" s="751"/>
      <c r="DB172" s="751"/>
      <c r="DC172" s="751"/>
      <c r="DD172" s="751"/>
      <c r="DE172" s="751"/>
      <c r="DF172" s="751"/>
      <c r="DG172" s="751"/>
      <c r="DH172" s="751"/>
      <c r="DI172" s="751"/>
      <c r="DJ172" s="751"/>
      <c r="DK172" s="751"/>
      <c r="DL172" s="751"/>
      <c r="DM172" s="751"/>
      <c r="DN172" s="751"/>
      <c r="DO172" s="751"/>
      <c r="DP172" s="751"/>
      <c r="DQ172" s="751"/>
      <c r="DR172" s="751"/>
      <c r="DS172" s="751"/>
      <c r="DT172" s="751"/>
      <c r="DU172" s="751"/>
      <c r="DV172" s="751"/>
      <c r="DW172" s="751"/>
      <c r="DX172" s="751"/>
      <c r="DY172" s="751"/>
      <c r="DZ172" s="751"/>
      <c r="EA172" s="751"/>
      <c r="EB172" s="751"/>
      <c r="EC172" s="751"/>
      <c r="ED172" s="751"/>
      <c r="EE172" s="751"/>
      <c r="EF172" s="751"/>
      <c r="EG172" s="751"/>
      <c r="EH172" s="751"/>
      <c r="EI172" s="751"/>
      <c r="EJ172" s="751"/>
      <c r="EK172" s="751"/>
      <c r="EL172" s="751"/>
      <c r="EM172" s="751"/>
      <c r="EN172" s="751"/>
      <c r="EO172" s="751"/>
      <c r="EP172" s="751"/>
      <c r="EQ172" s="751"/>
      <c r="ER172" s="751"/>
      <c r="ES172" s="751"/>
      <c r="ET172" s="751"/>
      <c r="EU172" s="751"/>
      <c r="EV172" s="751"/>
      <c r="EW172" s="751"/>
      <c r="EX172" s="751"/>
      <c r="EY172" s="751"/>
      <c r="EZ172" s="751"/>
      <c r="FA172" s="751"/>
      <c r="FB172" s="751"/>
      <c r="FC172" s="751"/>
      <c r="FD172" s="751"/>
      <c r="FE172" s="751"/>
      <c r="FF172" s="751"/>
      <c r="FG172" s="751"/>
      <c r="FH172" s="751"/>
      <c r="FI172" s="751"/>
      <c r="FJ172" s="751"/>
      <c r="FK172" s="751"/>
      <c r="FL172" s="751"/>
      <c r="FM172" s="751"/>
      <c r="FN172" s="751"/>
      <c r="FO172" s="751"/>
      <c r="FP172" s="751"/>
      <c r="FQ172" s="751"/>
      <c r="FR172" s="751"/>
      <c r="FS172" s="751"/>
      <c r="FT172" s="751"/>
      <c r="FU172" s="751"/>
      <c r="FV172" s="751"/>
      <c r="FW172" s="751"/>
      <c r="FX172" s="751"/>
      <c r="FY172" s="751"/>
      <c r="FZ172" s="751"/>
      <c r="GA172" s="751"/>
      <c r="GB172" s="751"/>
      <c r="GC172" s="751"/>
      <c r="GD172" s="751"/>
      <c r="GE172" s="751"/>
      <c r="GF172" s="751"/>
      <c r="GG172" s="751"/>
      <c r="GH172" s="751"/>
      <c r="GI172" s="751"/>
      <c r="GJ172" s="751"/>
      <c r="GK172" s="751"/>
      <c r="GL172" s="751"/>
      <c r="GM172" s="751"/>
      <c r="GN172" s="751"/>
      <c r="GO172" s="751"/>
      <c r="GP172" s="751"/>
      <c r="GQ172" s="751"/>
      <c r="GR172" s="751"/>
      <c r="GS172" s="751"/>
      <c r="GT172" s="751"/>
      <c r="GU172" s="751"/>
      <c r="GV172" s="751"/>
      <c r="GW172" s="751"/>
      <c r="GX172" s="751"/>
      <c r="GY172" s="751"/>
      <c r="GZ172" s="751"/>
      <c r="HA172" s="751"/>
      <c r="HB172" s="751"/>
      <c r="HC172" s="751"/>
      <c r="HD172" s="751"/>
      <c r="HE172" s="751"/>
      <c r="HF172" s="751"/>
      <c r="HG172" s="751"/>
      <c r="HH172" s="751"/>
      <c r="HI172" s="751"/>
      <c r="HJ172" s="751"/>
      <c r="HK172" s="751"/>
      <c r="HL172" s="751"/>
      <c r="HM172" s="751"/>
      <c r="HN172" s="751"/>
      <c r="HO172" s="751"/>
      <c r="HP172" s="751"/>
      <c r="HQ172" s="751"/>
      <c r="HR172" s="751"/>
      <c r="HS172" s="751"/>
      <c r="HT172" s="751"/>
      <c r="HU172" s="751"/>
      <c r="HV172" s="751"/>
      <c r="HW172" s="751"/>
      <c r="HX172" s="751"/>
      <c r="HY172" s="751"/>
      <c r="HZ172" s="751"/>
      <c r="IA172" s="751"/>
      <c r="IB172" s="751"/>
      <c r="IC172" s="751"/>
      <c r="ID172" s="751"/>
      <c r="IE172" s="751"/>
      <c r="IF172" s="751"/>
      <c r="IG172" s="751"/>
      <c r="IH172" s="751"/>
      <c r="II172" s="751"/>
      <c r="IJ172" s="751"/>
      <c r="IK172" s="751"/>
      <c r="IL172" s="751"/>
      <c r="IM172" s="751"/>
      <c r="IN172" s="751"/>
      <c r="IO172" s="751"/>
      <c r="IP172" s="751"/>
      <c r="IQ172" s="751"/>
      <c r="IR172" s="751"/>
    </row>
    <row r="173" s="93" customFormat="1" spans="1:252">
      <c r="A173" s="360" t="s">
        <v>4315</v>
      </c>
      <c r="B173" s="738" t="s">
        <v>4316</v>
      </c>
      <c r="C173" s="669">
        <f>SUMIF($J174:J$382,$A173,C174:C$382)</f>
        <v>1587</v>
      </c>
      <c r="D173" s="669">
        <f ca="1">SUMIF($J174:K$382,$A173,D174:D$382)</f>
        <v>1785</v>
      </c>
      <c r="E173" s="669">
        <f ca="1">SUMIF($J174:L$382,$A173,E174:E$382)</f>
        <v>1125</v>
      </c>
      <c r="F173" s="669">
        <f ca="1">SUMIF($J174:M$382,$A173,F174:F$382)</f>
        <v>-462</v>
      </c>
      <c r="G173" s="739" t="str">
        <f ca="1" t="shared" si="25"/>
        <v>-29.1%</v>
      </c>
      <c r="H173" s="352" t="str">
        <f ca="1" t="shared" si="26"/>
        <v>63.0%</v>
      </c>
      <c r="I173" s="744" t="str">
        <f ca="1" t="shared" si="29"/>
        <v>是</v>
      </c>
      <c r="J173" s="747" t="str">
        <f>LEFT(A173,3)</f>
        <v>101</v>
      </c>
      <c r="K173" s="93" t="str">
        <f t="shared" si="28"/>
        <v>款</v>
      </c>
      <c r="L173" s="746">
        <v>1</v>
      </c>
      <c r="M173" s="718"/>
      <c r="N173" s="718"/>
      <c r="O173" s="718"/>
      <c r="P173" s="718"/>
      <c r="Q173" s="718"/>
      <c r="R173" s="718"/>
      <c r="S173" s="718"/>
      <c r="T173" s="718"/>
      <c r="U173" s="718"/>
      <c r="V173" s="718"/>
      <c r="W173" s="718"/>
      <c r="X173" s="718"/>
      <c r="Y173" s="718"/>
      <c r="Z173" s="718"/>
      <c r="AA173" s="718"/>
      <c r="AB173" s="718"/>
      <c r="AC173" s="718"/>
      <c r="AD173" s="718"/>
      <c r="AE173" s="718"/>
      <c r="AF173" s="718"/>
      <c r="AG173" s="718"/>
      <c r="AH173" s="718"/>
      <c r="AI173" s="718"/>
      <c r="AJ173" s="718"/>
      <c r="AK173" s="718"/>
      <c r="AL173" s="718"/>
      <c r="AM173" s="718"/>
      <c r="AN173" s="718"/>
      <c r="AO173" s="718"/>
      <c r="AP173" s="718"/>
      <c r="AQ173" s="718"/>
      <c r="AR173" s="718"/>
      <c r="AS173" s="718"/>
      <c r="AT173" s="718"/>
      <c r="AU173" s="718"/>
      <c r="AV173" s="718"/>
      <c r="AW173" s="718"/>
      <c r="AX173" s="718"/>
      <c r="AY173" s="718"/>
      <c r="AZ173" s="718"/>
      <c r="BA173" s="718"/>
      <c r="BB173" s="718"/>
      <c r="BC173" s="718"/>
      <c r="BD173" s="718"/>
      <c r="BE173" s="718"/>
      <c r="BF173" s="718"/>
      <c r="BG173" s="718"/>
      <c r="BH173" s="718"/>
      <c r="BI173" s="718"/>
      <c r="BJ173" s="718"/>
      <c r="BK173" s="718"/>
      <c r="BL173" s="718"/>
      <c r="BM173" s="718"/>
      <c r="BN173" s="718"/>
      <c r="BO173" s="718"/>
      <c r="BP173" s="718"/>
      <c r="BQ173" s="718"/>
      <c r="BR173" s="718"/>
      <c r="BS173" s="718"/>
      <c r="BT173" s="718"/>
      <c r="BU173" s="718"/>
      <c r="BV173" s="718"/>
      <c r="BW173" s="718"/>
      <c r="BX173" s="718"/>
      <c r="BY173" s="718"/>
      <c r="BZ173" s="718"/>
      <c r="CA173" s="718"/>
      <c r="CB173" s="718"/>
      <c r="CC173" s="718"/>
      <c r="CD173" s="718"/>
      <c r="CE173" s="718"/>
      <c r="CF173" s="718"/>
      <c r="CG173" s="718"/>
      <c r="CH173" s="718"/>
      <c r="CI173" s="718"/>
      <c r="CJ173" s="718"/>
      <c r="CK173" s="718"/>
      <c r="CL173" s="718"/>
      <c r="CM173" s="718"/>
      <c r="CN173" s="718"/>
      <c r="CO173" s="718"/>
      <c r="CP173" s="718"/>
      <c r="CQ173" s="718"/>
      <c r="CR173" s="718"/>
      <c r="CS173" s="718"/>
      <c r="CT173" s="718"/>
      <c r="CU173" s="718"/>
      <c r="CV173" s="718"/>
      <c r="CW173" s="718"/>
      <c r="CX173" s="718"/>
      <c r="CY173" s="718"/>
      <c r="CZ173" s="718"/>
      <c r="DA173" s="718"/>
      <c r="DB173" s="718"/>
      <c r="DC173" s="718"/>
      <c r="DD173" s="718"/>
      <c r="DE173" s="718"/>
      <c r="DF173" s="718"/>
      <c r="DG173" s="718"/>
      <c r="DH173" s="718"/>
      <c r="DI173" s="718"/>
      <c r="DJ173" s="718"/>
      <c r="DK173" s="718"/>
      <c r="DL173" s="718"/>
      <c r="DM173" s="718"/>
      <c r="DN173" s="718"/>
      <c r="DO173" s="718"/>
      <c r="DP173" s="718"/>
      <c r="DQ173" s="718"/>
      <c r="DR173" s="718"/>
      <c r="DS173" s="718"/>
      <c r="DT173" s="718"/>
      <c r="DU173" s="718"/>
      <c r="DV173" s="718"/>
      <c r="DW173" s="718"/>
      <c r="DX173" s="718"/>
      <c r="DY173" s="718"/>
      <c r="DZ173" s="718"/>
      <c r="EA173" s="718"/>
      <c r="EB173" s="718"/>
      <c r="EC173" s="718"/>
      <c r="ED173" s="718"/>
      <c r="EE173" s="718"/>
      <c r="EF173" s="718"/>
      <c r="EG173" s="718"/>
      <c r="EH173" s="718"/>
      <c r="EI173" s="718"/>
      <c r="EJ173" s="718"/>
      <c r="EK173" s="718"/>
      <c r="EL173" s="718"/>
      <c r="EM173" s="718"/>
      <c r="EN173" s="718"/>
      <c r="EO173" s="718"/>
      <c r="EP173" s="718"/>
      <c r="EQ173" s="718"/>
      <c r="ER173" s="718"/>
      <c r="ES173" s="718"/>
      <c r="ET173" s="718"/>
      <c r="EU173" s="718"/>
      <c r="EV173" s="718"/>
      <c r="EW173" s="718"/>
      <c r="EX173" s="718"/>
      <c r="EY173" s="718"/>
      <c r="EZ173" s="718"/>
      <c r="FA173" s="718"/>
      <c r="FB173" s="718"/>
      <c r="FC173" s="718"/>
      <c r="FD173" s="718"/>
      <c r="FE173" s="718"/>
      <c r="FF173" s="718"/>
      <c r="FG173" s="718"/>
      <c r="FH173" s="718"/>
      <c r="FI173" s="718"/>
      <c r="FJ173" s="718"/>
      <c r="FK173" s="718"/>
      <c r="FL173" s="718"/>
      <c r="FM173" s="718"/>
      <c r="FN173" s="718"/>
      <c r="FO173" s="718"/>
      <c r="FP173" s="718"/>
      <c r="FQ173" s="718"/>
      <c r="FR173" s="718"/>
      <c r="FS173" s="718"/>
      <c r="FT173" s="718"/>
      <c r="FU173" s="718"/>
      <c r="FV173" s="718"/>
      <c r="FW173" s="718"/>
      <c r="FX173" s="718"/>
      <c r="FY173" s="718"/>
      <c r="FZ173" s="718"/>
      <c r="GA173" s="718"/>
      <c r="GB173" s="718"/>
      <c r="GC173" s="718"/>
      <c r="GD173" s="718"/>
      <c r="GE173" s="718"/>
      <c r="GF173" s="718"/>
      <c r="GG173" s="718"/>
      <c r="GH173" s="718"/>
      <c r="GI173" s="718"/>
      <c r="GJ173" s="718"/>
      <c r="GK173" s="718"/>
      <c r="GL173" s="718"/>
      <c r="GM173" s="718"/>
      <c r="GN173" s="718"/>
      <c r="GO173" s="718"/>
      <c r="GP173" s="718"/>
      <c r="GQ173" s="718"/>
      <c r="GR173" s="718"/>
      <c r="GS173" s="718"/>
      <c r="GT173" s="718"/>
      <c r="GU173" s="718"/>
      <c r="GV173" s="718"/>
      <c r="GW173" s="718"/>
      <c r="GX173" s="718"/>
      <c r="GY173" s="718"/>
      <c r="GZ173" s="718"/>
      <c r="HA173" s="718"/>
      <c r="HB173" s="718"/>
      <c r="HC173" s="718"/>
      <c r="HD173" s="718"/>
      <c r="HE173" s="718"/>
      <c r="HF173" s="718"/>
      <c r="HG173" s="718"/>
      <c r="HH173" s="718"/>
      <c r="HI173" s="718"/>
      <c r="HJ173" s="718"/>
      <c r="HK173" s="718"/>
      <c r="HL173" s="718"/>
      <c r="HM173" s="718"/>
      <c r="HN173" s="718"/>
      <c r="HO173" s="718"/>
      <c r="HP173" s="718"/>
      <c r="HQ173" s="718"/>
      <c r="HR173" s="718"/>
      <c r="HS173" s="718"/>
      <c r="HT173" s="718"/>
      <c r="HU173" s="718"/>
      <c r="HV173" s="718"/>
      <c r="HW173" s="718"/>
      <c r="HX173" s="718"/>
      <c r="HY173" s="718"/>
      <c r="HZ173" s="718"/>
      <c r="IA173" s="718"/>
      <c r="IB173" s="718"/>
      <c r="IC173" s="718"/>
      <c r="ID173" s="718"/>
      <c r="IE173" s="718"/>
      <c r="IF173" s="718"/>
      <c r="IG173" s="718"/>
      <c r="IH173" s="718"/>
      <c r="II173" s="718"/>
      <c r="IJ173" s="718"/>
      <c r="IK173" s="718"/>
      <c r="IL173" s="718"/>
      <c r="IM173" s="718"/>
      <c r="IN173" s="718"/>
      <c r="IO173" s="718"/>
      <c r="IP173" s="718"/>
      <c r="IQ173" s="718"/>
      <c r="IR173" s="718"/>
    </row>
    <row r="174" s="137" customFormat="1" ht="15.75" hidden="1" spans="1:252">
      <c r="A174" s="353" t="s">
        <v>4317</v>
      </c>
      <c r="B174" s="307" t="s">
        <v>313</v>
      </c>
      <c r="C174" s="671">
        <f>SUMIF('2023.12'!$A$6:$A$567,A174,'2023.12'!$C$6:$C$567)</f>
        <v>1587</v>
      </c>
      <c r="D174" s="671">
        <v>1785</v>
      </c>
      <c r="E174" s="671">
        <f>SUMIF('2024.12'!$A$6:$A$876,A174,'2024.12'!$D$6:$D$876)</f>
        <v>1125</v>
      </c>
      <c r="F174" s="671">
        <f t="shared" ref="F174:F178" si="40">E174-C174</f>
        <v>-462</v>
      </c>
      <c r="G174" s="365" t="str">
        <f t="shared" si="25"/>
        <v>-29.1%</v>
      </c>
      <c r="H174" s="365" t="str">
        <f t="shared" si="26"/>
        <v>63.0%</v>
      </c>
      <c r="I174" s="554" t="s">
        <v>4097</v>
      </c>
      <c r="J174" s="748" t="str">
        <f t="shared" ref="J174:J178" si="41">LEFT(A174,5)</f>
        <v>10119</v>
      </c>
      <c r="K174" s="93" t="str">
        <f t="shared" si="28"/>
        <v>项</v>
      </c>
      <c r="L174" s="93">
        <v>1</v>
      </c>
      <c r="M174" s="751"/>
      <c r="N174" s="751"/>
      <c r="O174" s="751"/>
      <c r="P174" s="751"/>
      <c r="Q174" s="751"/>
      <c r="R174" s="751"/>
      <c r="S174" s="751"/>
      <c r="T174" s="751"/>
      <c r="U174" s="751"/>
      <c r="V174" s="751"/>
      <c r="W174" s="751"/>
      <c r="X174" s="751"/>
      <c r="Y174" s="751"/>
      <c r="Z174" s="751"/>
      <c r="AA174" s="751"/>
      <c r="AB174" s="751"/>
      <c r="AC174" s="751"/>
      <c r="AD174" s="751"/>
      <c r="AE174" s="751"/>
      <c r="AF174" s="751"/>
      <c r="AG174" s="751"/>
      <c r="AH174" s="751"/>
      <c r="AI174" s="751"/>
      <c r="AJ174" s="751"/>
      <c r="AK174" s="751"/>
      <c r="AL174" s="751"/>
      <c r="AM174" s="751"/>
      <c r="AN174" s="751"/>
      <c r="AO174" s="751"/>
      <c r="AP174" s="751"/>
      <c r="AQ174" s="751"/>
      <c r="AR174" s="751"/>
      <c r="AS174" s="751"/>
      <c r="AT174" s="751"/>
      <c r="AU174" s="751"/>
      <c r="AV174" s="751"/>
      <c r="AW174" s="751"/>
      <c r="AX174" s="751"/>
      <c r="AY174" s="751"/>
      <c r="AZ174" s="751"/>
      <c r="BA174" s="751"/>
      <c r="BB174" s="751"/>
      <c r="BC174" s="751"/>
      <c r="BD174" s="751"/>
      <c r="BE174" s="751"/>
      <c r="BF174" s="751"/>
      <c r="BG174" s="751"/>
      <c r="BH174" s="751"/>
      <c r="BI174" s="751"/>
      <c r="BJ174" s="751"/>
      <c r="BK174" s="751"/>
      <c r="BL174" s="751"/>
      <c r="BM174" s="751"/>
      <c r="BN174" s="751"/>
      <c r="BO174" s="751"/>
      <c r="BP174" s="751"/>
      <c r="BQ174" s="751"/>
      <c r="BR174" s="751"/>
      <c r="BS174" s="751"/>
      <c r="BT174" s="751"/>
      <c r="BU174" s="751"/>
      <c r="BV174" s="751"/>
      <c r="BW174" s="751"/>
      <c r="BX174" s="751"/>
      <c r="BY174" s="751"/>
      <c r="BZ174" s="751"/>
      <c r="CA174" s="751"/>
      <c r="CB174" s="751"/>
      <c r="CC174" s="751"/>
      <c r="CD174" s="751"/>
      <c r="CE174" s="751"/>
      <c r="CF174" s="751"/>
      <c r="CG174" s="751"/>
      <c r="CH174" s="751"/>
      <c r="CI174" s="751"/>
      <c r="CJ174" s="751"/>
      <c r="CK174" s="751"/>
      <c r="CL174" s="751"/>
      <c r="CM174" s="751"/>
      <c r="CN174" s="751"/>
      <c r="CO174" s="751"/>
      <c r="CP174" s="751"/>
      <c r="CQ174" s="751"/>
      <c r="CR174" s="751"/>
      <c r="CS174" s="751"/>
      <c r="CT174" s="751"/>
      <c r="CU174" s="751"/>
      <c r="CV174" s="751"/>
      <c r="CW174" s="751"/>
      <c r="CX174" s="751"/>
      <c r="CY174" s="751"/>
      <c r="CZ174" s="751"/>
      <c r="DA174" s="751"/>
      <c r="DB174" s="751"/>
      <c r="DC174" s="751"/>
      <c r="DD174" s="751"/>
      <c r="DE174" s="751"/>
      <c r="DF174" s="751"/>
      <c r="DG174" s="751"/>
      <c r="DH174" s="751"/>
      <c r="DI174" s="751"/>
      <c r="DJ174" s="751"/>
      <c r="DK174" s="751"/>
      <c r="DL174" s="751"/>
      <c r="DM174" s="751"/>
      <c r="DN174" s="751"/>
      <c r="DO174" s="751"/>
      <c r="DP174" s="751"/>
      <c r="DQ174" s="751"/>
      <c r="DR174" s="751"/>
      <c r="DS174" s="751"/>
      <c r="DT174" s="751"/>
      <c r="DU174" s="751"/>
      <c r="DV174" s="751"/>
      <c r="DW174" s="751"/>
      <c r="DX174" s="751"/>
      <c r="DY174" s="751"/>
      <c r="DZ174" s="751"/>
      <c r="EA174" s="751"/>
      <c r="EB174" s="751"/>
      <c r="EC174" s="751"/>
      <c r="ED174" s="751"/>
      <c r="EE174" s="751"/>
      <c r="EF174" s="751"/>
      <c r="EG174" s="751"/>
      <c r="EH174" s="751"/>
      <c r="EI174" s="751"/>
      <c r="EJ174" s="751"/>
      <c r="EK174" s="751"/>
      <c r="EL174" s="751"/>
      <c r="EM174" s="751"/>
      <c r="EN174" s="751"/>
      <c r="EO174" s="751"/>
      <c r="EP174" s="751"/>
      <c r="EQ174" s="751"/>
      <c r="ER174" s="751"/>
      <c r="ES174" s="751"/>
      <c r="ET174" s="751"/>
      <c r="EU174" s="751"/>
      <c r="EV174" s="751"/>
      <c r="EW174" s="751"/>
      <c r="EX174" s="751"/>
      <c r="EY174" s="751"/>
      <c r="EZ174" s="751"/>
      <c r="FA174" s="751"/>
      <c r="FB174" s="751"/>
      <c r="FC174" s="751"/>
      <c r="FD174" s="751"/>
      <c r="FE174" s="751"/>
      <c r="FF174" s="751"/>
      <c r="FG174" s="751"/>
      <c r="FH174" s="751"/>
      <c r="FI174" s="751"/>
      <c r="FJ174" s="751"/>
      <c r="FK174" s="751"/>
      <c r="FL174" s="751"/>
      <c r="FM174" s="751"/>
      <c r="FN174" s="751"/>
      <c r="FO174" s="751"/>
      <c r="FP174" s="751"/>
      <c r="FQ174" s="751"/>
      <c r="FR174" s="751"/>
      <c r="FS174" s="751"/>
      <c r="FT174" s="751"/>
      <c r="FU174" s="751"/>
      <c r="FV174" s="751"/>
      <c r="FW174" s="751"/>
      <c r="FX174" s="751"/>
      <c r="FY174" s="751"/>
      <c r="FZ174" s="751"/>
      <c r="GA174" s="751"/>
      <c r="GB174" s="751"/>
      <c r="GC174" s="751"/>
      <c r="GD174" s="751"/>
      <c r="GE174" s="751"/>
      <c r="GF174" s="751"/>
      <c r="GG174" s="751"/>
      <c r="GH174" s="751"/>
      <c r="GI174" s="751"/>
      <c r="GJ174" s="751"/>
      <c r="GK174" s="751"/>
      <c r="GL174" s="751"/>
      <c r="GM174" s="751"/>
      <c r="GN174" s="751"/>
      <c r="GO174" s="751"/>
      <c r="GP174" s="751"/>
      <c r="GQ174" s="751"/>
      <c r="GR174" s="751"/>
      <c r="GS174" s="751"/>
      <c r="GT174" s="751"/>
      <c r="GU174" s="751"/>
      <c r="GV174" s="751"/>
      <c r="GW174" s="751"/>
      <c r="GX174" s="751"/>
      <c r="GY174" s="751"/>
      <c r="GZ174" s="751"/>
      <c r="HA174" s="751"/>
      <c r="HB174" s="751"/>
      <c r="HC174" s="751"/>
      <c r="HD174" s="751"/>
      <c r="HE174" s="751"/>
      <c r="HF174" s="751"/>
      <c r="HG174" s="751"/>
      <c r="HH174" s="751"/>
      <c r="HI174" s="751"/>
      <c r="HJ174" s="751"/>
      <c r="HK174" s="751"/>
      <c r="HL174" s="751"/>
      <c r="HM174" s="751"/>
      <c r="HN174" s="751"/>
      <c r="HO174" s="751"/>
      <c r="HP174" s="751"/>
      <c r="HQ174" s="751"/>
      <c r="HR174" s="751"/>
      <c r="HS174" s="751"/>
      <c r="HT174" s="751"/>
      <c r="HU174" s="751"/>
      <c r="HV174" s="751"/>
      <c r="HW174" s="751"/>
      <c r="HX174" s="751"/>
      <c r="HY174" s="751"/>
      <c r="HZ174" s="751"/>
      <c r="IA174" s="751"/>
      <c r="IB174" s="751"/>
      <c r="IC174" s="751"/>
      <c r="ID174" s="751"/>
      <c r="IE174" s="751"/>
      <c r="IF174" s="751"/>
      <c r="IG174" s="751"/>
      <c r="IH174" s="751"/>
      <c r="II174" s="751"/>
      <c r="IJ174" s="751"/>
      <c r="IK174" s="751"/>
      <c r="IL174" s="751"/>
      <c r="IM174" s="751"/>
      <c r="IN174" s="751"/>
      <c r="IO174" s="751"/>
      <c r="IP174" s="751"/>
      <c r="IQ174" s="751"/>
      <c r="IR174" s="751"/>
    </row>
    <row r="175" s="443" customFormat="1" ht="31.5" hidden="1" spans="1:252">
      <c r="A175" s="353" t="s">
        <v>4318</v>
      </c>
      <c r="B175" s="307" t="s">
        <v>314</v>
      </c>
      <c r="C175" s="671">
        <f>SUMIF('2023.12'!$A$6:$A$567,A175,'2023.12'!$C$6:$C$567)</f>
        <v>0</v>
      </c>
      <c r="D175" s="671">
        <v>0</v>
      </c>
      <c r="E175" s="671">
        <f>SUMIF('2024.12'!$A$6:$A$876,A175,'2024.12'!$D$6:$D$876)</f>
        <v>0</v>
      </c>
      <c r="F175" s="671">
        <f t="shared" si="40"/>
        <v>0</v>
      </c>
      <c r="G175" s="365" t="str">
        <f t="shared" si="25"/>
        <v/>
      </c>
      <c r="H175" s="365" t="str">
        <f t="shared" si="26"/>
        <v/>
      </c>
      <c r="I175" s="22" t="str">
        <f t="shared" si="29"/>
        <v>否</v>
      </c>
      <c r="J175" s="749" t="str">
        <f t="shared" si="41"/>
        <v>10119</v>
      </c>
      <c r="K175" s="93" t="str">
        <f t="shared" si="28"/>
        <v>项</v>
      </c>
      <c r="L175" s="93">
        <v>1</v>
      </c>
      <c r="M175" s="250"/>
      <c r="N175" s="250"/>
      <c r="O175" s="250"/>
      <c r="P175" s="250"/>
      <c r="Q175" s="250"/>
      <c r="R175" s="250"/>
      <c r="S175" s="250"/>
      <c r="T175" s="250"/>
      <c r="U175" s="250"/>
      <c r="V175" s="250"/>
      <c r="W175" s="250"/>
      <c r="X175" s="250"/>
      <c r="Y175" s="250"/>
      <c r="Z175" s="250"/>
      <c r="AA175" s="250"/>
      <c r="AB175" s="250"/>
      <c r="AC175" s="250"/>
      <c r="AD175" s="250"/>
      <c r="AE175" s="250"/>
      <c r="AF175" s="250"/>
      <c r="AG175" s="250"/>
      <c r="AH175" s="250"/>
      <c r="AI175" s="250"/>
      <c r="AJ175" s="250"/>
      <c r="AK175" s="250"/>
      <c r="AL175" s="250"/>
      <c r="AM175" s="250"/>
      <c r="AN175" s="250"/>
      <c r="AO175" s="250"/>
      <c r="AP175" s="250"/>
      <c r="AQ175" s="250"/>
      <c r="AR175" s="250"/>
      <c r="AS175" s="250"/>
      <c r="AT175" s="250"/>
      <c r="AU175" s="250"/>
      <c r="AV175" s="250"/>
      <c r="AW175" s="250"/>
      <c r="AX175" s="250"/>
      <c r="AY175" s="250"/>
      <c r="AZ175" s="250"/>
      <c r="BA175" s="250"/>
      <c r="BB175" s="250"/>
      <c r="BC175" s="250"/>
      <c r="BD175" s="250"/>
      <c r="BE175" s="250"/>
      <c r="BF175" s="250"/>
      <c r="BG175" s="250"/>
      <c r="BH175" s="250"/>
      <c r="BI175" s="250"/>
      <c r="BJ175" s="250"/>
      <c r="BK175" s="250"/>
      <c r="BL175" s="250"/>
      <c r="BM175" s="250"/>
      <c r="BN175" s="250"/>
      <c r="BO175" s="250"/>
      <c r="BP175" s="250"/>
      <c r="BQ175" s="250"/>
      <c r="BR175" s="250"/>
      <c r="BS175" s="250"/>
      <c r="BT175" s="250"/>
      <c r="BU175" s="250"/>
      <c r="BV175" s="250"/>
      <c r="BW175" s="250"/>
      <c r="BX175" s="250"/>
      <c r="BY175" s="250"/>
      <c r="BZ175" s="250"/>
      <c r="CA175" s="250"/>
      <c r="CB175" s="250"/>
      <c r="CC175" s="250"/>
      <c r="CD175" s="250"/>
      <c r="CE175" s="250"/>
      <c r="CF175" s="250"/>
      <c r="CG175" s="250"/>
      <c r="CH175" s="250"/>
      <c r="CI175" s="250"/>
      <c r="CJ175" s="250"/>
      <c r="CK175" s="250"/>
      <c r="CL175" s="250"/>
      <c r="CM175" s="250"/>
      <c r="CN175" s="250"/>
      <c r="CO175" s="250"/>
      <c r="CP175" s="250"/>
      <c r="CQ175" s="250"/>
      <c r="CR175" s="250"/>
      <c r="CS175" s="250"/>
      <c r="CT175" s="250"/>
      <c r="CU175" s="250"/>
      <c r="CV175" s="250"/>
      <c r="CW175" s="250"/>
      <c r="CX175" s="250"/>
      <c r="CY175" s="250"/>
      <c r="CZ175" s="250"/>
      <c r="DA175" s="250"/>
      <c r="DB175" s="250"/>
      <c r="DC175" s="250"/>
      <c r="DD175" s="250"/>
      <c r="DE175" s="250"/>
      <c r="DF175" s="250"/>
      <c r="DG175" s="250"/>
      <c r="DH175" s="250"/>
      <c r="DI175" s="250"/>
      <c r="DJ175" s="250"/>
      <c r="DK175" s="250"/>
      <c r="DL175" s="250"/>
      <c r="DM175" s="250"/>
      <c r="DN175" s="250"/>
      <c r="DO175" s="250"/>
      <c r="DP175" s="250"/>
      <c r="DQ175" s="250"/>
      <c r="DR175" s="250"/>
      <c r="DS175" s="250"/>
      <c r="DT175" s="250"/>
      <c r="DU175" s="250"/>
      <c r="DV175" s="250"/>
      <c r="DW175" s="250"/>
      <c r="DX175" s="250"/>
      <c r="DY175" s="250"/>
      <c r="DZ175" s="250"/>
      <c r="EA175" s="250"/>
      <c r="EB175" s="250"/>
      <c r="EC175" s="250"/>
      <c r="ED175" s="250"/>
      <c r="EE175" s="250"/>
      <c r="EF175" s="250"/>
      <c r="EG175" s="250"/>
      <c r="EH175" s="250"/>
      <c r="EI175" s="250"/>
      <c r="EJ175" s="250"/>
      <c r="EK175" s="250"/>
      <c r="EL175" s="250"/>
      <c r="EM175" s="250"/>
      <c r="EN175" s="250"/>
      <c r="EO175" s="250"/>
      <c r="EP175" s="250"/>
      <c r="EQ175" s="250"/>
      <c r="ER175" s="250"/>
      <c r="ES175" s="250"/>
      <c r="ET175" s="250"/>
      <c r="EU175" s="250"/>
      <c r="EV175" s="250"/>
      <c r="EW175" s="250"/>
      <c r="EX175" s="250"/>
      <c r="EY175" s="250"/>
      <c r="EZ175" s="250"/>
      <c r="FA175" s="250"/>
      <c r="FB175" s="250"/>
      <c r="FC175" s="250"/>
      <c r="FD175" s="250"/>
      <c r="FE175" s="250"/>
      <c r="FF175" s="250"/>
      <c r="FG175" s="250"/>
      <c r="FH175" s="250"/>
      <c r="FI175" s="250"/>
      <c r="FJ175" s="250"/>
      <c r="FK175" s="250"/>
      <c r="FL175" s="250"/>
      <c r="FM175" s="250"/>
      <c r="FN175" s="250"/>
      <c r="FO175" s="250"/>
      <c r="FP175" s="250"/>
      <c r="FQ175" s="250"/>
      <c r="FR175" s="250"/>
      <c r="FS175" s="250"/>
      <c r="FT175" s="250"/>
      <c r="FU175" s="250"/>
      <c r="FV175" s="250"/>
      <c r="FW175" s="250"/>
      <c r="FX175" s="250"/>
      <c r="FY175" s="250"/>
      <c r="FZ175" s="250"/>
      <c r="GA175" s="250"/>
      <c r="GB175" s="250"/>
      <c r="GC175" s="250"/>
      <c r="GD175" s="250"/>
      <c r="GE175" s="250"/>
      <c r="GF175" s="250"/>
      <c r="GG175" s="250"/>
      <c r="GH175" s="250"/>
      <c r="GI175" s="250"/>
      <c r="GJ175" s="250"/>
      <c r="GK175" s="250"/>
      <c r="GL175" s="250"/>
      <c r="GM175" s="250"/>
      <c r="GN175" s="250"/>
      <c r="GO175" s="250"/>
      <c r="GP175" s="250"/>
      <c r="GQ175" s="250"/>
      <c r="GR175" s="250"/>
      <c r="GS175" s="250"/>
      <c r="GT175" s="250"/>
      <c r="GU175" s="250"/>
      <c r="GV175" s="250"/>
      <c r="GW175" s="250"/>
      <c r="GX175" s="250"/>
      <c r="GY175" s="250"/>
      <c r="GZ175" s="250"/>
      <c r="HA175" s="250"/>
      <c r="HB175" s="250"/>
      <c r="HC175" s="250"/>
      <c r="HD175" s="250"/>
      <c r="HE175" s="250"/>
      <c r="HF175" s="250"/>
      <c r="HG175" s="250"/>
      <c r="HH175" s="250"/>
      <c r="HI175" s="250"/>
      <c r="HJ175" s="250"/>
      <c r="HK175" s="250"/>
      <c r="HL175" s="250"/>
      <c r="HM175" s="250"/>
      <c r="HN175" s="250"/>
      <c r="HO175" s="250"/>
      <c r="HP175" s="250"/>
      <c r="HQ175" s="250"/>
      <c r="HR175" s="250"/>
      <c r="HS175" s="250"/>
      <c r="HT175" s="250"/>
      <c r="HU175" s="250"/>
      <c r="HV175" s="250"/>
      <c r="HW175" s="250"/>
      <c r="HX175" s="250"/>
      <c r="HY175" s="250"/>
      <c r="HZ175" s="250"/>
      <c r="IA175" s="250"/>
      <c r="IB175" s="250"/>
      <c r="IC175" s="250"/>
      <c r="ID175" s="250"/>
      <c r="IE175" s="250"/>
      <c r="IF175" s="250"/>
      <c r="IG175" s="250"/>
      <c r="IH175" s="250"/>
      <c r="II175" s="250"/>
      <c r="IJ175" s="250"/>
      <c r="IK175" s="250"/>
      <c r="IL175" s="250"/>
      <c r="IM175" s="250"/>
      <c r="IN175" s="250"/>
      <c r="IO175" s="250"/>
      <c r="IP175" s="250"/>
      <c r="IQ175" s="250"/>
      <c r="IR175" s="250"/>
    </row>
    <row r="176" s="93" customFormat="1" spans="1:252">
      <c r="A176" s="360" t="s">
        <v>4319</v>
      </c>
      <c r="B176" s="738" t="s">
        <v>4320</v>
      </c>
      <c r="C176" s="669">
        <f>SUMIF($J177:J$382,$A176,C177:C$382)</f>
        <v>5331</v>
      </c>
      <c r="D176" s="669">
        <f ca="1">SUMIF($J177:K$382,$A176,D177:D$382)</f>
        <v>5500</v>
      </c>
      <c r="E176" s="669">
        <f ca="1">SUMIF($J177:L$382,$A176,E177:E$382)</f>
        <v>5123</v>
      </c>
      <c r="F176" s="669">
        <f ca="1">SUMIF($J177:M$382,$A176,F177:F$382)</f>
        <v>-208</v>
      </c>
      <c r="G176" s="739" t="str">
        <f ca="1" t="shared" si="25"/>
        <v>-3.9%</v>
      </c>
      <c r="H176" s="352" t="str">
        <f ca="1" t="shared" si="26"/>
        <v>93.1%</v>
      </c>
      <c r="I176" s="744" t="str">
        <f ca="1" t="shared" si="29"/>
        <v>是</v>
      </c>
      <c r="J176" s="747" t="str">
        <f>LEFT(A176,3)</f>
        <v>101</v>
      </c>
      <c r="K176" s="93" t="str">
        <f t="shared" si="28"/>
        <v>款</v>
      </c>
      <c r="L176" s="746">
        <v>1</v>
      </c>
      <c r="M176" s="718"/>
      <c r="N176" s="718"/>
      <c r="O176" s="718"/>
      <c r="P176" s="718"/>
      <c r="Q176" s="718"/>
      <c r="R176" s="718"/>
      <c r="S176" s="718"/>
      <c r="T176" s="718"/>
      <c r="U176" s="718"/>
      <c r="V176" s="718"/>
      <c r="W176" s="718"/>
      <c r="X176" s="718"/>
      <c r="Y176" s="718"/>
      <c r="Z176" s="718"/>
      <c r="AA176" s="718"/>
      <c r="AB176" s="718"/>
      <c r="AC176" s="718"/>
      <c r="AD176" s="718"/>
      <c r="AE176" s="718"/>
      <c r="AF176" s="718"/>
      <c r="AG176" s="718"/>
      <c r="AH176" s="718"/>
      <c r="AI176" s="718"/>
      <c r="AJ176" s="718"/>
      <c r="AK176" s="718"/>
      <c r="AL176" s="718"/>
      <c r="AM176" s="718"/>
      <c r="AN176" s="718"/>
      <c r="AO176" s="718"/>
      <c r="AP176" s="718"/>
      <c r="AQ176" s="718"/>
      <c r="AR176" s="718"/>
      <c r="AS176" s="718"/>
      <c r="AT176" s="718"/>
      <c r="AU176" s="718"/>
      <c r="AV176" s="718"/>
      <c r="AW176" s="718"/>
      <c r="AX176" s="718"/>
      <c r="AY176" s="718"/>
      <c r="AZ176" s="718"/>
      <c r="BA176" s="718"/>
      <c r="BB176" s="718"/>
      <c r="BC176" s="718"/>
      <c r="BD176" s="718"/>
      <c r="BE176" s="718"/>
      <c r="BF176" s="718"/>
      <c r="BG176" s="718"/>
      <c r="BH176" s="718"/>
      <c r="BI176" s="718"/>
      <c r="BJ176" s="718"/>
      <c r="BK176" s="718"/>
      <c r="BL176" s="718"/>
      <c r="BM176" s="718"/>
      <c r="BN176" s="718"/>
      <c r="BO176" s="718"/>
      <c r="BP176" s="718"/>
      <c r="BQ176" s="718"/>
      <c r="BR176" s="718"/>
      <c r="BS176" s="718"/>
      <c r="BT176" s="718"/>
      <c r="BU176" s="718"/>
      <c r="BV176" s="718"/>
      <c r="BW176" s="718"/>
      <c r="BX176" s="718"/>
      <c r="BY176" s="718"/>
      <c r="BZ176" s="718"/>
      <c r="CA176" s="718"/>
      <c r="CB176" s="718"/>
      <c r="CC176" s="718"/>
      <c r="CD176" s="718"/>
      <c r="CE176" s="718"/>
      <c r="CF176" s="718"/>
      <c r="CG176" s="718"/>
      <c r="CH176" s="718"/>
      <c r="CI176" s="718"/>
      <c r="CJ176" s="718"/>
      <c r="CK176" s="718"/>
      <c r="CL176" s="718"/>
      <c r="CM176" s="718"/>
      <c r="CN176" s="718"/>
      <c r="CO176" s="718"/>
      <c r="CP176" s="718"/>
      <c r="CQ176" s="718"/>
      <c r="CR176" s="718"/>
      <c r="CS176" s="718"/>
      <c r="CT176" s="718"/>
      <c r="CU176" s="718"/>
      <c r="CV176" s="718"/>
      <c r="CW176" s="718"/>
      <c r="CX176" s="718"/>
      <c r="CY176" s="718"/>
      <c r="CZ176" s="718"/>
      <c r="DA176" s="718"/>
      <c r="DB176" s="718"/>
      <c r="DC176" s="718"/>
      <c r="DD176" s="718"/>
      <c r="DE176" s="718"/>
      <c r="DF176" s="718"/>
      <c r="DG176" s="718"/>
      <c r="DH176" s="718"/>
      <c r="DI176" s="718"/>
      <c r="DJ176" s="718"/>
      <c r="DK176" s="718"/>
      <c r="DL176" s="718"/>
      <c r="DM176" s="718"/>
      <c r="DN176" s="718"/>
      <c r="DO176" s="718"/>
      <c r="DP176" s="718"/>
      <c r="DQ176" s="718"/>
      <c r="DR176" s="718"/>
      <c r="DS176" s="718"/>
      <c r="DT176" s="718"/>
      <c r="DU176" s="718"/>
      <c r="DV176" s="718"/>
      <c r="DW176" s="718"/>
      <c r="DX176" s="718"/>
      <c r="DY176" s="718"/>
      <c r="DZ176" s="718"/>
      <c r="EA176" s="718"/>
      <c r="EB176" s="718"/>
      <c r="EC176" s="718"/>
      <c r="ED176" s="718"/>
      <c r="EE176" s="718"/>
      <c r="EF176" s="718"/>
      <c r="EG176" s="718"/>
      <c r="EH176" s="718"/>
      <c r="EI176" s="718"/>
      <c r="EJ176" s="718"/>
      <c r="EK176" s="718"/>
      <c r="EL176" s="718"/>
      <c r="EM176" s="718"/>
      <c r="EN176" s="718"/>
      <c r="EO176" s="718"/>
      <c r="EP176" s="718"/>
      <c r="EQ176" s="718"/>
      <c r="ER176" s="718"/>
      <c r="ES176" s="718"/>
      <c r="ET176" s="718"/>
      <c r="EU176" s="718"/>
      <c r="EV176" s="718"/>
      <c r="EW176" s="718"/>
      <c r="EX176" s="718"/>
      <c r="EY176" s="718"/>
      <c r="EZ176" s="718"/>
      <c r="FA176" s="718"/>
      <c r="FB176" s="718"/>
      <c r="FC176" s="718"/>
      <c r="FD176" s="718"/>
      <c r="FE176" s="718"/>
      <c r="FF176" s="718"/>
      <c r="FG176" s="718"/>
      <c r="FH176" s="718"/>
      <c r="FI176" s="718"/>
      <c r="FJ176" s="718"/>
      <c r="FK176" s="718"/>
      <c r="FL176" s="718"/>
      <c r="FM176" s="718"/>
      <c r="FN176" s="718"/>
      <c r="FO176" s="718"/>
      <c r="FP176" s="718"/>
      <c r="FQ176" s="718"/>
      <c r="FR176" s="718"/>
      <c r="FS176" s="718"/>
      <c r="FT176" s="718"/>
      <c r="FU176" s="718"/>
      <c r="FV176" s="718"/>
      <c r="FW176" s="718"/>
      <c r="FX176" s="718"/>
      <c r="FY176" s="718"/>
      <c r="FZ176" s="718"/>
      <c r="GA176" s="718"/>
      <c r="GB176" s="718"/>
      <c r="GC176" s="718"/>
      <c r="GD176" s="718"/>
      <c r="GE176" s="718"/>
      <c r="GF176" s="718"/>
      <c r="GG176" s="718"/>
      <c r="GH176" s="718"/>
      <c r="GI176" s="718"/>
      <c r="GJ176" s="718"/>
      <c r="GK176" s="718"/>
      <c r="GL176" s="718"/>
      <c r="GM176" s="718"/>
      <c r="GN176" s="718"/>
      <c r="GO176" s="718"/>
      <c r="GP176" s="718"/>
      <c r="GQ176" s="718"/>
      <c r="GR176" s="718"/>
      <c r="GS176" s="718"/>
      <c r="GT176" s="718"/>
      <c r="GU176" s="718"/>
      <c r="GV176" s="718"/>
      <c r="GW176" s="718"/>
      <c r="GX176" s="718"/>
      <c r="GY176" s="718"/>
      <c r="GZ176" s="718"/>
      <c r="HA176" s="718"/>
      <c r="HB176" s="718"/>
      <c r="HC176" s="718"/>
      <c r="HD176" s="718"/>
      <c r="HE176" s="718"/>
      <c r="HF176" s="718"/>
      <c r="HG176" s="718"/>
      <c r="HH176" s="718"/>
      <c r="HI176" s="718"/>
      <c r="HJ176" s="718"/>
      <c r="HK176" s="718"/>
      <c r="HL176" s="718"/>
      <c r="HM176" s="718"/>
      <c r="HN176" s="718"/>
      <c r="HO176" s="718"/>
      <c r="HP176" s="718"/>
      <c r="HQ176" s="718"/>
      <c r="HR176" s="718"/>
      <c r="HS176" s="718"/>
      <c r="HT176" s="718"/>
      <c r="HU176" s="718"/>
      <c r="HV176" s="718"/>
      <c r="HW176" s="718"/>
      <c r="HX176" s="718"/>
      <c r="HY176" s="718"/>
      <c r="HZ176" s="718"/>
      <c r="IA176" s="718"/>
      <c r="IB176" s="718"/>
      <c r="IC176" s="718"/>
      <c r="ID176" s="718"/>
      <c r="IE176" s="718"/>
      <c r="IF176" s="718"/>
      <c r="IG176" s="718"/>
      <c r="IH176" s="718"/>
      <c r="II176" s="718"/>
      <c r="IJ176" s="718"/>
      <c r="IK176" s="718"/>
      <c r="IL176" s="718"/>
      <c r="IM176" s="718"/>
      <c r="IN176" s="718"/>
      <c r="IO176" s="718"/>
      <c r="IP176" s="718"/>
      <c r="IQ176" s="718"/>
      <c r="IR176" s="718"/>
    </row>
    <row r="177" s="137" customFormat="1" ht="15.75" hidden="1" spans="1:252">
      <c r="A177" s="353" t="s">
        <v>4321</v>
      </c>
      <c r="B177" s="307" t="s">
        <v>315</v>
      </c>
      <c r="C177" s="671">
        <f>SUMIF('2023.12'!$A$6:$A$567,A177,'2023.12'!$C$6:$C$567)</f>
        <v>5331</v>
      </c>
      <c r="D177" s="671">
        <v>5500</v>
      </c>
      <c r="E177" s="671">
        <f>SUMIF('2024.12'!$A$6:$A$876,A177,'2024.12'!$D$6:$D$876)</f>
        <v>5123</v>
      </c>
      <c r="F177" s="671">
        <f t="shared" si="40"/>
        <v>-208</v>
      </c>
      <c r="G177" s="365" t="str">
        <f t="shared" si="25"/>
        <v>-3.9%</v>
      </c>
      <c r="H177" s="365" t="str">
        <f t="shared" si="26"/>
        <v>93.1%</v>
      </c>
      <c r="I177" s="554" t="s">
        <v>4097</v>
      </c>
      <c r="J177" s="748" t="str">
        <f t="shared" si="41"/>
        <v>10120</v>
      </c>
      <c r="K177" s="93" t="str">
        <f t="shared" si="28"/>
        <v>项</v>
      </c>
      <c r="L177" s="93">
        <v>1</v>
      </c>
      <c r="M177" s="751"/>
      <c r="N177" s="751"/>
      <c r="O177" s="751"/>
      <c r="P177" s="751"/>
      <c r="Q177" s="751"/>
      <c r="R177" s="751"/>
      <c r="S177" s="751"/>
      <c r="T177" s="751"/>
      <c r="U177" s="751"/>
      <c r="V177" s="751"/>
      <c r="W177" s="751"/>
      <c r="X177" s="751"/>
      <c r="Y177" s="751"/>
      <c r="Z177" s="751"/>
      <c r="AA177" s="751"/>
      <c r="AB177" s="751"/>
      <c r="AC177" s="751"/>
      <c r="AD177" s="751"/>
      <c r="AE177" s="751"/>
      <c r="AF177" s="751"/>
      <c r="AG177" s="751"/>
      <c r="AH177" s="751"/>
      <c r="AI177" s="751"/>
      <c r="AJ177" s="751"/>
      <c r="AK177" s="751"/>
      <c r="AL177" s="751"/>
      <c r="AM177" s="751"/>
      <c r="AN177" s="751"/>
      <c r="AO177" s="751"/>
      <c r="AP177" s="751"/>
      <c r="AQ177" s="751"/>
      <c r="AR177" s="751"/>
      <c r="AS177" s="751"/>
      <c r="AT177" s="751"/>
      <c r="AU177" s="751"/>
      <c r="AV177" s="751"/>
      <c r="AW177" s="751"/>
      <c r="AX177" s="751"/>
      <c r="AY177" s="751"/>
      <c r="AZ177" s="751"/>
      <c r="BA177" s="751"/>
      <c r="BB177" s="751"/>
      <c r="BC177" s="751"/>
      <c r="BD177" s="751"/>
      <c r="BE177" s="751"/>
      <c r="BF177" s="751"/>
      <c r="BG177" s="751"/>
      <c r="BH177" s="751"/>
      <c r="BI177" s="751"/>
      <c r="BJ177" s="751"/>
      <c r="BK177" s="751"/>
      <c r="BL177" s="751"/>
      <c r="BM177" s="751"/>
      <c r="BN177" s="751"/>
      <c r="BO177" s="751"/>
      <c r="BP177" s="751"/>
      <c r="BQ177" s="751"/>
      <c r="BR177" s="751"/>
      <c r="BS177" s="751"/>
      <c r="BT177" s="751"/>
      <c r="BU177" s="751"/>
      <c r="BV177" s="751"/>
      <c r="BW177" s="751"/>
      <c r="BX177" s="751"/>
      <c r="BY177" s="751"/>
      <c r="BZ177" s="751"/>
      <c r="CA177" s="751"/>
      <c r="CB177" s="751"/>
      <c r="CC177" s="751"/>
      <c r="CD177" s="751"/>
      <c r="CE177" s="751"/>
      <c r="CF177" s="751"/>
      <c r="CG177" s="751"/>
      <c r="CH177" s="751"/>
      <c r="CI177" s="751"/>
      <c r="CJ177" s="751"/>
      <c r="CK177" s="751"/>
      <c r="CL177" s="751"/>
      <c r="CM177" s="751"/>
      <c r="CN177" s="751"/>
      <c r="CO177" s="751"/>
      <c r="CP177" s="751"/>
      <c r="CQ177" s="751"/>
      <c r="CR177" s="751"/>
      <c r="CS177" s="751"/>
      <c r="CT177" s="751"/>
      <c r="CU177" s="751"/>
      <c r="CV177" s="751"/>
      <c r="CW177" s="751"/>
      <c r="CX177" s="751"/>
      <c r="CY177" s="751"/>
      <c r="CZ177" s="751"/>
      <c r="DA177" s="751"/>
      <c r="DB177" s="751"/>
      <c r="DC177" s="751"/>
      <c r="DD177" s="751"/>
      <c r="DE177" s="751"/>
      <c r="DF177" s="751"/>
      <c r="DG177" s="751"/>
      <c r="DH177" s="751"/>
      <c r="DI177" s="751"/>
      <c r="DJ177" s="751"/>
      <c r="DK177" s="751"/>
      <c r="DL177" s="751"/>
      <c r="DM177" s="751"/>
      <c r="DN177" s="751"/>
      <c r="DO177" s="751"/>
      <c r="DP177" s="751"/>
      <c r="DQ177" s="751"/>
      <c r="DR177" s="751"/>
      <c r="DS177" s="751"/>
      <c r="DT177" s="751"/>
      <c r="DU177" s="751"/>
      <c r="DV177" s="751"/>
      <c r="DW177" s="751"/>
      <c r="DX177" s="751"/>
      <c r="DY177" s="751"/>
      <c r="DZ177" s="751"/>
      <c r="EA177" s="751"/>
      <c r="EB177" s="751"/>
      <c r="EC177" s="751"/>
      <c r="ED177" s="751"/>
      <c r="EE177" s="751"/>
      <c r="EF177" s="751"/>
      <c r="EG177" s="751"/>
      <c r="EH177" s="751"/>
      <c r="EI177" s="751"/>
      <c r="EJ177" s="751"/>
      <c r="EK177" s="751"/>
      <c r="EL177" s="751"/>
      <c r="EM177" s="751"/>
      <c r="EN177" s="751"/>
      <c r="EO177" s="751"/>
      <c r="EP177" s="751"/>
      <c r="EQ177" s="751"/>
      <c r="ER177" s="751"/>
      <c r="ES177" s="751"/>
      <c r="ET177" s="751"/>
      <c r="EU177" s="751"/>
      <c r="EV177" s="751"/>
      <c r="EW177" s="751"/>
      <c r="EX177" s="751"/>
      <c r="EY177" s="751"/>
      <c r="EZ177" s="751"/>
      <c r="FA177" s="751"/>
      <c r="FB177" s="751"/>
      <c r="FC177" s="751"/>
      <c r="FD177" s="751"/>
      <c r="FE177" s="751"/>
      <c r="FF177" s="751"/>
      <c r="FG177" s="751"/>
      <c r="FH177" s="751"/>
      <c r="FI177" s="751"/>
      <c r="FJ177" s="751"/>
      <c r="FK177" s="751"/>
      <c r="FL177" s="751"/>
      <c r="FM177" s="751"/>
      <c r="FN177" s="751"/>
      <c r="FO177" s="751"/>
      <c r="FP177" s="751"/>
      <c r="FQ177" s="751"/>
      <c r="FR177" s="751"/>
      <c r="FS177" s="751"/>
      <c r="FT177" s="751"/>
      <c r="FU177" s="751"/>
      <c r="FV177" s="751"/>
      <c r="FW177" s="751"/>
      <c r="FX177" s="751"/>
      <c r="FY177" s="751"/>
      <c r="FZ177" s="751"/>
      <c r="GA177" s="751"/>
      <c r="GB177" s="751"/>
      <c r="GC177" s="751"/>
      <c r="GD177" s="751"/>
      <c r="GE177" s="751"/>
      <c r="GF177" s="751"/>
      <c r="GG177" s="751"/>
      <c r="GH177" s="751"/>
      <c r="GI177" s="751"/>
      <c r="GJ177" s="751"/>
      <c r="GK177" s="751"/>
      <c r="GL177" s="751"/>
      <c r="GM177" s="751"/>
      <c r="GN177" s="751"/>
      <c r="GO177" s="751"/>
      <c r="GP177" s="751"/>
      <c r="GQ177" s="751"/>
      <c r="GR177" s="751"/>
      <c r="GS177" s="751"/>
      <c r="GT177" s="751"/>
      <c r="GU177" s="751"/>
      <c r="GV177" s="751"/>
      <c r="GW177" s="751"/>
      <c r="GX177" s="751"/>
      <c r="GY177" s="751"/>
      <c r="GZ177" s="751"/>
      <c r="HA177" s="751"/>
      <c r="HB177" s="751"/>
      <c r="HC177" s="751"/>
      <c r="HD177" s="751"/>
      <c r="HE177" s="751"/>
      <c r="HF177" s="751"/>
      <c r="HG177" s="751"/>
      <c r="HH177" s="751"/>
      <c r="HI177" s="751"/>
      <c r="HJ177" s="751"/>
      <c r="HK177" s="751"/>
      <c r="HL177" s="751"/>
      <c r="HM177" s="751"/>
      <c r="HN177" s="751"/>
      <c r="HO177" s="751"/>
      <c r="HP177" s="751"/>
      <c r="HQ177" s="751"/>
      <c r="HR177" s="751"/>
      <c r="HS177" s="751"/>
      <c r="HT177" s="751"/>
      <c r="HU177" s="751"/>
      <c r="HV177" s="751"/>
      <c r="HW177" s="751"/>
      <c r="HX177" s="751"/>
      <c r="HY177" s="751"/>
      <c r="HZ177" s="751"/>
      <c r="IA177" s="751"/>
      <c r="IB177" s="751"/>
      <c r="IC177" s="751"/>
      <c r="ID177" s="751"/>
      <c r="IE177" s="751"/>
      <c r="IF177" s="751"/>
      <c r="IG177" s="751"/>
      <c r="IH177" s="751"/>
      <c r="II177" s="751"/>
      <c r="IJ177" s="751"/>
      <c r="IK177" s="751"/>
      <c r="IL177" s="751"/>
      <c r="IM177" s="751"/>
      <c r="IN177" s="751"/>
      <c r="IO177" s="751"/>
      <c r="IP177" s="751"/>
      <c r="IQ177" s="751"/>
      <c r="IR177" s="751"/>
    </row>
    <row r="178" s="443" customFormat="1" ht="31.5" hidden="1" spans="1:252">
      <c r="A178" s="353" t="s">
        <v>4322</v>
      </c>
      <c r="B178" s="307" t="s">
        <v>316</v>
      </c>
      <c r="C178" s="671">
        <f>SUMIF('2023.12'!$A$6:$A$567,A178,'2023.12'!$C$6:$C$567)</f>
        <v>0</v>
      </c>
      <c r="D178" s="671">
        <v>0</v>
      </c>
      <c r="E178" s="671">
        <f>SUMIF('2024.12'!$A$6:$A$876,A178,'2024.12'!$D$6:$D$876)</f>
        <v>0</v>
      </c>
      <c r="F178" s="671">
        <f t="shared" si="40"/>
        <v>0</v>
      </c>
      <c r="G178" s="365" t="str">
        <f t="shared" si="25"/>
        <v/>
      </c>
      <c r="H178" s="365" t="str">
        <f t="shared" si="26"/>
        <v/>
      </c>
      <c r="I178" s="22" t="str">
        <f t="shared" si="29"/>
        <v>否</v>
      </c>
      <c r="J178" s="749" t="str">
        <f t="shared" si="41"/>
        <v>10120</v>
      </c>
      <c r="K178" s="93" t="str">
        <f t="shared" si="28"/>
        <v>项</v>
      </c>
      <c r="L178" s="93">
        <v>1</v>
      </c>
      <c r="M178" s="250"/>
      <c r="N178" s="250"/>
      <c r="O178" s="250"/>
      <c r="P178" s="250"/>
      <c r="Q178" s="250"/>
      <c r="R178" s="250"/>
      <c r="S178" s="250"/>
      <c r="T178" s="250"/>
      <c r="U178" s="250"/>
      <c r="V178" s="250"/>
      <c r="W178" s="250"/>
      <c r="X178" s="250"/>
      <c r="Y178" s="250"/>
      <c r="Z178" s="250"/>
      <c r="AA178" s="250"/>
      <c r="AB178" s="250"/>
      <c r="AC178" s="250"/>
      <c r="AD178" s="250"/>
      <c r="AE178" s="250"/>
      <c r="AF178" s="250"/>
      <c r="AG178" s="250"/>
      <c r="AH178" s="250"/>
      <c r="AI178" s="250"/>
      <c r="AJ178" s="250"/>
      <c r="AK178" s="250"/>
      <c r="AL178" s="250"/>
      <c r="AM178" s="250"/>
      <c r="AN178" s="250"/>
      <c r="AO178" s="250"/>
      <c r="AP178" s="250"/>
      <c r="AQ178" s="250"/>
      <c r="AR178" s="250"/>
      <c r="AS178" s="250"/>
      <c r="AT178" s="250"/>
      <c r="AU178" s="250"/>
      <c r="AV178" s="250"/>
      <c r="AW178" s="250"/>
      <c r="AX178" s="250"/>
      <c r="AY178" s="250"/>
      <c r="AZ178" s="250"/>
      <c r="BA178" s="250"/>
      <c r="BB178" s="250"/>
      <c r="BC178" s="250"/>
      <c r="BD178" s="250"/>
      <c r="BE178" s="250"/>
      <c r="BF178" s="250"/>
      <c r="BG178" s="250"/>
      <c r="BH178" s="250"/>
      <c r="BI178" s="250"/>
      <c r="BJ178" s="250"/>
      <c r="BK178" s="250"/>
      <c r="BL178" s="250"/>
      <c r="BM178" s="250"/>
      <c r="BN178" s="250"/>
      <c r="BO178" s="250"/>
      <c r="BP178" s="250"/>
      <c r="BQ178" s="250"/>
      <c r="BR178" s="250"/>
      <c r="BS178" s="250"/>
      <c r="BT178" s="250"/>
      <c r="BU178" s="250"/>
      <c r="BV178" s="250"/>
      <c r="BW178" s="250"/>
      <c r="BX178" s="250"/>
      <c r="BY178" s="250"/>
      <c r="BZ178" s="250"/>
      <c r="CA178" s="250"/>
      <c r="CB178" s="250"/>
      <c r="CC178" s="250"/>
      <c r="CD178" s="250"/>
      <c r="CE178" s="250"/>
      <c r="CF178" s="250"/>
      <c r="CG178" s="250"/>
      <c r="CH178" s="250"/>
      <c r="CI178" s="250"/>
      <c r="CJ178" s="250"/>
      <c r="CK178" s="250"/>
      <c r="CL178" s="250"/>
      <c r="CM178" s="250"/>
      <c r="CN178" s="250"/>
      <c r="CO178" s="250"/>
      <c r="CP178" s="250"/>
      <c r="CQ178" s="250"/>
      <c r="CR178" s="250"/>
      <c r="CS178" s="250"/>
      <c r="CT178" s="250"/>
      <c r="CU178" s="250"/>
      <c r="CV178" s="250"/>
      <c r="CW178" s="250"/>
      <c r="CX178" s="250"/>
      <c r="CY178" s="250"/>
      <c r="CZ178" s="250"/>
      <c r="DA178" s="250"/>
      <c r="DB178" s="250"/>
      <c r="DC178" s="250"/>
      <c r="DD178" s="250"/>
      <c r="DE178" s="250"/>
      <c r="DF178" s="250"/>
      <c r="DG178" s="250"/>
      <c r="DH178" s="250"/>
      <c r="DI178" s="250"/>
      <c r="DJ178" s="250"/>
      <c r="DK178" s="250"/>
      <c r="DL178" s="250"/>
      <c r="DM178" s="250"/>
      <c r="DN178" s="250"/>
      <c r="DO178" s="250"/>
      <c r="DP178" s="250"/>
      <c r="DQ178" s="250"/>
      <c r="DR178" s="250"/>
      <c r="DS178" s="250"/>
      <c r="DT178" s="250"/>
      <c r="DU178" s="250"/>
      <c r="DV178" s="250"/>
      <c r="DW178" s="250"/>
      <c r="DX178" s="250"/>
      <c r="DY178" s="250"/>
      <c r="DZ178" s="250"/>
      <c r="EA178" s="250"/>
      <c r="EB178" s="250"/>
      <c r="EC178" s="250"/>
      <c r="ED178" s="250"/>
      <c r="EE178" s="250"/>
      <c r="EF178" s="250"/>
      <c r="EG178" s="250"/>
      <c r="EH178" s="250"/>
      <c r="EI178" s="250"/>
      <c r="EJ178" s="250"/>
      <c r="EK178" s="250"/>
      <c r="EL178" s="250"/>
      <c r="EM178" s="250"/>
      <c r="EN178" s="250"/>
      <c r="EO178" s="250"/>
      <c r="EP178" s="250"/>
      <c r="EQ178" s="250"/>
      <c r="ER178" s="250"/>
      <c r="ES178" s="250"/>
      <c r="ET178" s="250"/>
      <c r="EU178" s="250"/>
      <c r="EV178" s="250"/>
      <c r="EW178" s="250"/>
      <c r="EX178" s="250"/>
      <c r="EY178" s="250"/>
      <c r="EZ178" s="250"/>
      <c r="FA178" s="250"/>
      <c r="FB178" s="250"/>
      <c r="FC178" s="250"/>
      <c r="FD178" s="250"/>
      <c r="FE178" s="250"/>
      <c r="FF178" s="250"/>
      <c r="FG178" s="250"/>
      <c r="FH178" s="250"/>
      <c r="FI178" s="250"/>
      <c r="FJ178" s="250"/>
      <c r="FK178" s="250"/>
      <c r="FL178" s="250"/>
      <c r="FM178" s="250"/>
      <c r="FN178" s="250"/>
      <c r="FO178" s="250"/>
      <c r="FP178" s="250"/>
      <c r="FQ178" s="250"/>
      <c r="FR178" s="250"/>
      <c r="FS178" s="250"/>
      <c r="FT178" s="250"/>
      <c r="FU178" s="250"/>
      <c r="FV178" s="250"/>
      <c r="FW178" s="250"/>
      <c r="FX178" s="250"/>
      <c r="FY178" s="250"/>
      <c r="FZ178" s="250"/>
      <c r="GA178" s="250"/>
      <c r="GB178" s="250"/>
      <c r="GC178" s="250"/>
      <c r="GD178" s="250"/>
      <c r="GE178" s="250"/>
      <c r="GF178" s="250"/>
      <c r="GG178" s="250"/>
      <c r="GH178" s="250"/>
      <c r="GI178" s="250"/>
      <c r="GJ178" s="250"/>
      <c r="GK178" s="250"/>
      <c r="GL178" s="250"/>
      <c r="GM178" s="250"/>
      <c r="GN178" s="250"/>
      <c r="GO178" s="250"/>
      <c r="GP178" s="250"/>
      <c r="GQ178" s="250"/>
      <c r="GR178" s="250"/>
      <c r="GS178" s="250"/>
      <c r="GT178" s="250"/>
      <c r="GU178" s="250"/>
      <c r="GV178" s="250"/>
      <c r="GW178" s="250"/>
      <c r="GX178" s="250"/>
      <c r="GY178" s="250"/>
      <c r="GZ178" s="250"/>
      <c r="HA178" s="250"/>
      <c r="HB178" s="250"/>
      <c r="HC178" s="250"/>
      <c r="HD178" s="250"/>
      <c r="HE178" s="250"/>
      <c r="HF178" s="250"/>
      <c r="HG178" s="250"/>
      <c r="HH178" s="250"/>
      <c r="HI178" s="250"/>
      <c r="HJ178" s="250"/>
      <c r="HK178" s="250"/>
      <c r="HL178" s="250"/>
      <c r="HM178" s="250"/>
      <c r="HN178" s="250"/>
      <c r="HO178" s="250"/>
      <c r="HP178" s="250"/>
      <c r="HQ178" s="250"/>
      <c r="HR178" s="250"/>
      <c r="HS178" s="250"/>
      <c r="HT178" s="250"/>
      <c r="HU178" s="250"/>
      <c r="HV178" s="250"/>
      <c r="HW178" s="250"/>
      <c r="HX178" s="250"/>
      <c r="HY178" s="250"/>
      <c r="HZ178" s="250"/>
      <c r="IA178" s="250"/>
      <c r="IB178" s="250"/>
      <c r="IC178" s="250"/>
      <c r="ID178" s="250"/>
      <c r="IE178" s="250"/>
      <c r="IF178" s="250"/>
      <c r="IG178" s="250"/>
      <c r="IH178" s="250"/>
      <c r="II178" s="250"/>
      <c r="IJ178" s="250"/>
      <c r="IK178" s="250"/>
      <c r="IL178" s="250"/>
      <c r="IM178" s="250"/>
      <c r="IN178" s="250"/>
      <c r="IO178" s="250"/>
      <c r="IP178" s="250"/>
      <c r="IQ178" s="250"/>
      <c r="IR178" s="250"/>
    </row>
    <row r="179" s="93" customFormat="1" spans="1:252">
      <c r="A179" s="360" t="s">
        <v>4323</v>
      </c>
      <c r="B179" s="738" t="s">
        <v>4324</v>
      </c>
      <c r="C179" s="669">
        <f>SUMIF($J180:J$382,$A179,C180:C$382)</f>
        <v>121</v>
      </c>
      <c r="D179" s="669">
        <f ca="1">SUMIF($J180:K$382,$A179,D180:D$382)</f>
        <v>213</v>
      </c>
      <c r="E179" s="669">
        <f ca="1">SUMIF($J180:L$382,$A179,E180:E$382)</f>
        <v>114</v>
      </c>
      <c r="F179" s="669">
        <f ca="1">SUMIF($J180:M$382,$A179,F180:F$382)</f>
        <v>-7</v>
      </c>
      <c r="G179" s="739" t="str">
        <f ca="1" t="shared" si="25"/>
        <v>-5.8%</v>
      </c>
      <c r="H179" s="352" t="str">
        <f ca="1" t="shared" si="26"/>
        <v>53.5%</v>
      </c>
      <c r="I179" s="744" t="str">
        <f ca="1" t="shared" si="29"/>
        <v>是</v>
      </c>
      <c r="J179" s="747" t="str">
        <f>LEFT(A179,3)</f>
        <v>101</v>
      </c>
      <c r="K179" s="93" t="str">
        <f t="shared" si="28"/>
        <v>款</v>
      </c>
      <c r="L179" s="746">
        <v>1</v>
      </c>
      <c r="M179" s="718"/>
      <c r="N179" s="718"/>
      <c r="O179" s="718"/>
      <c r="P179" s="718"/>
      <c r="Q179" s="718"/>
      <c r="R179" s="718"/>
      <c r="S179" s="718"/>
      <c r="T179" s="718"/>
      <c r="U179" s="718"/>
      <c r="V179" s="718"/>
      <c r="W179" s="718"/>
      <c r="X179" s="718"/>
      <c r="Y179" s="718"/>
      <c r="Z179" s="718"/>
      <c r="AA179" s="718"/>
      <c r="AB179" s="718"/>
      <c r="AC179" s="718"/>
      <c r="AD179" s="718"/>
      <c r="AE179" s="718"/>
      <c r="AF179" s="718"/>
      <c r="AG179" s="718"/>
      <c r="AH179" s="718"/>
      <c r="AI179" s="718"/>
      <c r="AJ179" s="718"/>
      <c r="AK179" s="718"/>
      <c r="AL179" s="718"/>
      <c r="AM179" s="718"/>
      <c r="AN179" s="718"/>
      <c r="AO179" s="718"/>
      <c r="AP179" s="718"/>
      <c r="AQ179" s="718"/>
      <c r="AR179" s="718"/>
      <c r="AS179" s="718"/>
      <c r="AT179" s="718"/>
      <c r="AU179" s="718"/>
      <c r="AV179" s="718"/>
      <c r="AW179" s="718"/>
      <c r="AX179" s="718"/>
      <c r="AY179" s="718"/>
      <c r="AZ179" s="718"/>
      <c r="BA179" s="718"/>
      <c r="BB179" s="718"/>
      <c r="BC179" s="718"/>
      <c r="BD179" s="718"/>
      <c r="BE179" s="718"/>
      <c r="BF179" s="718"/>
      <c r="BG179" s="718"/>
      <c r="BH179" s="718"/>
      <c r="BI179" s="718"/>
      <c r="BJ179" s="718"/>
      <c r="BK179" s="718"/>
      <c r="BL179" s="718"/>
      <c r="BM179" s="718"/>
      <c r="BN179" s="718"/>
      <c r="BO179" s="718"/>
      <c r="BP179" s="718"/>
      <c r="BQ179" s="718"/>
      <c r="BR179" s="718"/>
      <c r="BS179" s="718"/>
      <c r="BT179" s="718"/>
      <c r="BU179" s="718"/>
      <c r="BV179" s="718"/>
      <c r="BW179" s="718"/>
      <c r="BX179" s="718"/>
      <c r="BY179" s="718"/>
      <c r="BZ179" s="718"/>
      <c r="CA179" s="718"/>
      <c r="CB179" s="718"/>
      <c r="CC179" s="718"/>
      <c r="CD179" s="718"/>
      <c r="CE179" s="718"/>
      <c r="CF179" s="718"/>
      <c r="CG179" s="718"/>
      <c r="CH179" s="718"/>
      <c r="CI179" s="718"/>
      <c r="CJ179" s="718"/>
      <c r="CK179" s="718"/>
      <c r="CL179" s="718"/>
      <c r="CM179" s="718"/>
      <c r="CN179" s="718"/>
      <c r="CO179" s="718"/>
      <c r="CP179" s="718"/>
      <c r="CQ179" s="718"/>
      <c r="CR179" s="718"/>
      <c r="CS179" s="718"/>
      <c r="CT179" s="718"/>
      <c r="CU179" s="718"/>
      <c r="CV179" s="718"/>
      <c r="CW179" s="718"/>
      <c r="CX179" s="718"/>
      <c r="CY179" s="718"/>
      <c r="CZ179" s="718"/>
      <c r="DA179" s="718"/>
      <c r="DB179" s="718"/>
      <c r="DC179" s="718"/>
      <c r="DD179" s="718"/>
      <c r="DE179" s="718"/>
      <c r="DF179" s="718"/>
      <c r="DG179" s="718"/>
      <c r="DH179" s="718"/>
      <c r="DI179" s="718"/>
      <c r="DJ179" s="718"/>
      <c r="DK179" s="718"/>
      <c r="DL179" s="718"/>
      <c r="DM179" s="718"/>
      <c r="DN179" s="718"/>
      <c r="DO179" s="718"/>
      <c r="DP179" s="718"/>
      <c r="DQ179" s="718"/>
      <c r="DR179" s="718"/>
      <c r="DS179" s="718"/>
      <c r="DT179" s="718"/>
      <c r="DU179" s="718"/>
      <c r="DV179" s="718"/>
      <c r="DW179" s="718"/>
      <c r="DX179" s="718"/>
      <c r="DY179" s="718"/>
      <c r="DZ179" s="718"/>
      <c r="EA179" s="718"/>
      <c r="EB179" s="718"/>
      <c r="EC179" s="718"/>
      <c r="ED179" s="718"/>
      <c r="EE179" s="718"/>
      <c r="EF179" s="718"/>
      <c r="EG179" s="718"/>
      <c r="EH179" s="718"/>
      <c r="EI179" s="718"/>
      <c r="EJ179" s="718"/>
      <c r="EK179" s="718"/>
      <c r="EL179" s="718"/>
      <c r="EM179" s="718"/>
      <c r="EN179" s="718"/>
      <c r="EO179" s="718"/>
      <c r="EP179" s="718"/>
      <c r="EQ179" s="718"/>
      <c r="ER179" s="718"/>
      <c r="ES179" s="718"/>
      <c r="ET179" s="718"/>
      <c r="EU179" s="718"/>
      <c r="EV179" s="718"/>
      <c r="EW179" s="718"/>
      <c r="EX179" s="718"/>
      <c r="EY179" s="718"/>
      <c r="EZ179" s="718"/>
      <c r="FA179" s="718"/>
      <c r="FB179" s="718"/>
      <c r="FC179" s="718"/>
      <c r="FD179" s="718"/>
      <c r="FE179" s="718"/>
      <c r="FF179" s="718"/>
      <c r="FG179" s="718"/>
      <c r="FH179" s="718"/>
      <c r="FI179" s="718"/>
      <c r="FJ179" s="718"/>
      <c r="FK179" s="718"/>
      <c r="FL179" s="718"/>
      <c r="FM179" s="718"/>
      <c r="FN179" s="718"/>
      <c r="FO179" s="718"/>
      <c r="FP179" s="718"/>
      <c r="FQ179" s="718"/>
      <c r="FR179" s="718"/>
      <c r="FS179" s="718"/>
      <c r="FT179" s="718"/>
      <c r="FU179" s="718"/>
      <c r="FV179" s="718"/>
      <c r="FW179" s="718"/>
      <c r="FX179" s="718"/>
      <c r="FY179" s="718"/>
      <c r="FZ179" s="718"/>
      <c r="GA179" s="718"/>
      <c r="GB179" s="718"/>
      <c r="GC179" s="718"/>
      <c r="GD179" s="718"/>
      <c r="GE179" s="718"/>
      <c r="GF179" s="718"/>
      <c r="GG179" s="718"/>
      <c r="GH179" s="718"/>
      <c r="GI179" s="718"/>
      <c r="GJ179" s="718"/>
      <c r="GK179" s="718"/>
      <c r="GL179" s="718"/>
      <c r="GM179" s="718"/>
      <c r="GN179" s="718"/>
      <c r="GO179" s="718"/>
      <c r="GP179" s="718"/>
      <c r="GQ179" s="718"/>
      <c r="GR179" s="718"/>
      <c r="GS179" s="718"/>
      <c r="GT179" s="718"/>
      <c r="GU179" s="718"/>
      <c r="GV179" s="718"/>
      <c r="GW179" s="718"/>
      <c r="GX179" s="718"/>
      <c r="GY179" s="718"/>
      <c r="GZ179" s="718"/>
      <c r="HA179" s="718"/>
      <c r="HB179" s="718"/>
      <c r="HC179" s="718"/>
      <c r="HD179" s="718"/>
      <c r="HE179" s="718"/>
      <c r="HF179" s="718"/>
      <c r="HG179" s="718"/>
      <c r="HH179" s="718"/>
      <c r="HI179" s="718"/>
      <c r="HJ179" s="718"/>
      <c r="HK179" s="718"/>
      <c r="HL179" s="718"/>
      <c r="HM179" s="718"/>
      <c r="HN179" s="718"/>
      <c r="HO179" s="718"/>
      <c r="HP179" s="718"/>
      <c r="HQ179" s="718"/>
      <c r="HR179" s="718"/>
      <c r="HS179" s="718"/>
      <c r="HT179" s="718"/>
      <c r="HU179" s="718"/>
      <c r="HV179" s="718"/>
      <c r="HW179" s="718"/>
      <c r="HX179" s="718"/>
      <c r="HY179" s="718"/>
      <c r="HZ179" s="718"/>
      <c r="IA179" s="718"/>
      <c r="IB179" s="718"/>
      <c r="IC179" s="718"/>
      <c r="ID179" s="718"/>
      <c r="IE179" s="718"/>
      <c r="IF179" s="718"/>
      <c r="IG179" s="718"/>
      <c r="IH179" s="718"/>
      <c r="II179" s="718"/>
      <c r="IJ179" s="718"/>
      <c r="IK179" s="718"/>
      <c r="IL179" s="718"/>
      <c r="IM179" s="718"/>
      <c r="IN179" s="718"/>
      <c r="IO179" s="718"/>
      <c r="IP179" s="718"/>
      <c r="IQ179" s="718"/>
      <c r="IR179" s="718"/>
    </row>
    <row r="180" s="137" customFormat="1" ht="15.75" hidden="1" spans="1:252">
      <c r="A180" s="353" t="s">
        <v>4325</v>
      </c>
      <c r="B180" s="307" t="s">
        <v>318</v>
      </c>
      <c r="C180" s="671">
        <f>SUMIF('2023.12'!$A$6:$A$567,A180,'2023.12'!$C$6:$C$567)</f>
        <v>119</v>
      </c>
      <c r="D180" s="671">
        <v>210</v>
      </c>
      <c r="E180" s="671">
        <f>SUMIF('2024.12'!$A$6:$A$876,A180,'2024.12'!$D$6:$D$876)</f>
        <v>111</v>
      </c>
      <c r="F180" s="671">
        <f t="shared" ref="F180:F184" si="42">E180-C180</f>
        <v>-8</v>
      </c>
      <c r="G180" s="365" t="str">
        <f t="shared" si="25"/>
        <v>-6.7%</v>
      </c>
      <c r="H180" s="365" t="str">
        <f t="shared" si="26"/>
        <v>52.9%</v>
      </c>
      <c r="I180" s="554" t="s">
        <v>4097</v>
      </c>
      <c r="J180" s="748" t="str">
        <f t="shared" ref="J180:J184" si="43">LEFT(A180,5)</f>
        <v>10121</v>
      </c>
      <c r="K180" s="93" t="str">
        <f t="shared" si="28"/>
        <v>项</v>
      </c>
      <c r="L180" s="93">
        <v>1</v>
      </c>
      <c r="M180" s="751"/>
      <c r="N180" s="751"/>
      <c r="O180" s="751"/>
      <c r="P180" s="751"/>
      <c r="Q180" s="751"/>
      <c r="R180" s="751"/>
      <c r="S180" s="751"/>
      <c r="T180" s="751"/>
      <c r="U180" s="751"/>
      <c r="V180" s="751"/>
      <c r="W180" s="751"/>
      <c r="X180" s="751"/>
      <c r="Y180" s="751"/>
      <c r="Z180" s="751"/>
      <c r="AA180" s="751"/>
      <c r="AB180" s="751"/>
      <c r="AC180" s="751"/>
      <c r="AD180" s="751"/>
      <c r="AE180" s="751"/>
      <c r="AF180" s="751"/>
      <c r="AG180" s="751"/>
      <c r="AH180" s="751"/>
      <c r="AI180" s="751"/>
      <c r="AJ180" s="751"/>
      <c r="AK180" s="751"/>
      <c r="AL180" s="751"/>
      <c r="AM180" s="751"/>
      <c r="AN180" s="751"/>
      <c r="AO180" s="751"/>
      <c r="AP180" s="751"/>
      <c r="AQ180" s="751"/>
      <c r="AR180" s="751"/>
      <c r="AS180" s="751"/>
      <c r="AT180" s="751"/>
      <c r="AU180" s="751"/>
      <c r="AV180" s="751"/>
      <c r="AW180" s="751"/>
      <c r="AX180" s="751"/>
      <c r="AY180" s="751"/>
      <c r="AZ180" s="751"/>
      <c r="BA180" s="751"/>
      <c r="BB180" s="751"/>
      <c r="BC180" s="751"/>
      <c r="BD180" s="751"/>
      <c r="BE180" s="751"/>
      <c r="BF180" s="751"/>
      <c r="BG180" s="751"/>
      <c r="BH180" s="751"/>
      <c r="BI180" s="751"/>
      <c r="BJ180" s="751"/>
      <c r="BK180" s="751"/>
      <c r="BL180" s="751"/>
      <c r="BM180" s="751"/>
      <c r="BN180" s="751"/>
      <c r="BO180" s="751"/>
      <c r="BP180" s="751"/>
      <c r="BQ180" s="751"/>
      <c r="BR180" s="751"/>
      <c r="BS180" s="751"/>
      <c r="BT180" s="751"/>
      <c r="BU180" s="751"/>
      <c r="BV180" s="751"/>
      <c r="BW180" s="751"/>
      <c r="BX180" s="751"/>
      <c r="BY180" s="751"/>
      <c r="BZ180" s="751"/>
      <c r="CA180" s="751"/>
      <c r="CB180" s="751"/>
      <c r="CC180" s="751"/>
      <c r="CD180" s="751"/>
      <c r="CE180" s="751"/>
      <c r="CF180" s="751"/>
      <c r="CG180" s="751"/>
      <c r="CH180" s="751"/>
      <c r="CI180" s="751"/>
      <c r="CJ180" s="751"/>
      <c r="CK180" s="751"/>
      <c r="CL180" s="751"/>
      <c r="CM180" s="751"/>
      <c r="CN180" s="751"/>
      <c r="CO180" s="751"/>
      <c r="CP180" s="751"/>
      <c r="CQ180" s="751"/>
      <c r="CR180" s="751"/>
      <c r="CS180" s="751"/>
      <c r="CT180" s="751"/>
      <c r="CU180" s="751"/>
      <c r="CV180" s="751"/>
      <c r="CW180" s="751"/>
      <c r="CX180" s="751"/>
      <c r="CY180" s="751"/>
      <c r="CZ180" s="751"/>
      <c r="DA180" s="751"/>
      <c r="DB180" s="751"/>
      <c r="DC180" s="751"/>
      <c r="DD180" s="751"/>
      <c r="DE180" s="751"/>
      <c r="DF180" s="751"/>
      <c r="DG180" s="751"/>
      <c r="DH180" s="751"/>
      <c r="DI180" s="751"/>
      <c r="DJ180" s="751"/>
      <c r="DK180" s="751"/>
      <c r="DL180" s="751"/>
      <c r="DM180" s="751"/>
      <c r="DN180" s="751"/>
      <c r="DO180" s="751"/>
      <c r="DP180" s="751"/>
      <c r="DQ180" s="751"/>
      <c r="DR180" s="751"/>
      <c r="DS180" s="751"/>
      <c r="DT180" s="751"/>
      <c r="DU180" s="751"/>
      <c r="DV180" s="751"/>
      <c r="DW180" s="751"/>
      <c r="DX180" s="751"/>
      <c r="DY180" s="751"/>
      <c r="DZ180" s="751"/>
      <c r="EA180" s="751"/>
      <c r="EB180" s="751"/>
      <c r="EC180" s="751"/>
      <c r="ED180" s="751"/>
      <c r="EE180" s="751"/>
      <c r="EF180" s="751"/>
      <c r="EG180" s="751"/>
      <c r="EH180" s="751"/>
      <c r="EI180" s="751"/>
      <c r="EJ180" s="751"/>
      <c r="EK180" s="751"/>
      <c r="EL180" s="751"/>
      <c r="EM180" s="751"/>
      <c r="EN180" s="751"/>
      <c r="EO180" s="751"/>
      <c r="EP180" s="751"/>
      <c r="EQ180" s="751"/>
      <c r="ER180" s="751"/>
      <c r="ES180" s="751"/>
      <c r="ET180" s="751"/>
      <c r="EU180" s="751"/>
      <c r="EV180" s="751"/>
      <c r="EW180" s="751"/>
      <c r="EX180" s="751"/>
      <c r="EY180" s="751"/>
      <c r="EZ180" s="751"/>
      <c r="FA180" s="751"/>
      <c r="FB180" s="751"/>
      <c r="FC180" s="751"/>
      <c r="FD180" s="751"/>
      <c r="FE180" s="751"/>
      <c r="FF180" s="751"/>
      <c r="FG180" s="751"/>
      <c r="FH180" s="751"/>
      <c r="FI180" s="751"/>
      <c r="FJ180" s="751"/>
      <c r="FK180" s="751"/>
      <c r="FL180" s="751"/>
      <c r="FM180" s="751"/>
      <c r="FN180" s="751"/>
      <c r="FO180" s="751"/>
      <c r="FP180" s="751"/>
      <c r="FQ180" s="751"/>
      <c r="FR180" s="751"/>
      <c r="FS180" s="751"/>
      <c r="FT180" s="751"/>
      <c r="FU180" s="751"/>
      <c r="FV180" s="751"/>
      <c r="FW180" s="751"/>
      <c r="FX180" s="751"/>
      <c r="FY180" s="751"/>
      <c r="FZ180" s="751"/>
      <c r="GA180" s="751"/>
      <c r="GB180" s="751"/>
      <c r="GC180" s="751"/>
      <c r="GD180" s="751"/>
      <c r="GE180" s="751"/>
      <c r="GF180" s="751"/>
      <c r="GG180" s="751"/>
      <c r="GH180" s="751"/>
      <c r="GI180" s="751"/>
      <c r="GJ180" s="751"/>
      <c r="GK180" s="751"/>
      <c r="GL180" s="751"/>
      <c r="GM180" s="751"/>
      <c r="GN180" s="751"/>
      <c r="GO180" s="751"/>
      <c r="GP180" s="751"/>
      <c r="GQ180" s="751"/>
      <c r="GR180" s="751"/>
      <c r="GS180" s="751"/>
      <c r="GT180" s="751"/>
      <c r="GU180" s="751"/>
      <c r="GV180" s="751"/>
      <c r="GW180" s="751"/>
      <c r="GX180" s="751"/>
      <c r="GY180" s="751"/>
      <c r="GZ180" s="751"/>
      <c r="HA180" s="751"/>
      <c r="HB180" s="751"/>
      <c r="HC180" s="751"/>
      <c r="HD180" s="751"/>
      <c r="HE180" s="751"/>
      <c r="HF180" s="751"/>
      <c r="HG180" s="751"/>
      <c r="HH180" s="751"/>
      <c r="HI180" s="751"/>
      <c r="HJ180" s="751"/>
      <c r="HK180" s="751"/>
      <c r="HL180" s="751"/>
      <c r="HM180" s="751"/>
      <c r="HN180" s="751"/>
      <c r="HO180" s="751"/>
      <c r="HP180" s="751"/>
      <c r="HQ180" s="751"/>
      <c r="HR180" s="751"/>
      <c r="HS180" s="751"/>
      <c r="HT180" s="751"/>
      <c r="HU180" s="751"/>
      <c r="HV180" s="751"/>
      <c r="HW180" s="751"/>
      <c r="HX180" s="751"/>
      <c r="HY180" s="751"/>
      <c r="HZ180" s="751"/>
      <c r="IA180" s="751"/>
      <c r="IB180" s="751"/>
      <c r="IC180" s="751"/>
      <c r="ID180" s="751"/>
      <c r="IE180" s="751"/>
      <c r="IF180" s="751"/>
      <c r="IG180" s="751"/>
      <c r="IH180" s="751"/>
      <c r="II180" s="751"/>
      <c r="IJ180" s="751"/>
      <c r="IK180" s="751"/>
      <c r="IL180" s="751"/>
      <c r="IM180" s="751"/>
      <c r="IN180" s="751"/>
      <c r="IO180" s="751"/>
      <c r="IP180" s="751"/>
      <c r="IQ180" s="751"/>
      <c r="IR180" s="751"/>
    </row>
    <row r="181" s="137" customFormat="1" ht="31.5" hidden="1" spans="1:252">
      <c r="A181" s="353" t="s">
        <v>4326</v>
      </c>
      <c r="B181" s="307" t="s">
        <v>319</v>
      </c>
      <c r="C181" s="671">
        <f>SUMIF('2023.12'!$A$6:$A$567,A181,'2023.12'!$C$6:$C$567)</f>
        <v>2</v>
      </c>
      <c r="D181" s="671">
        <v>3</v>
      </c>
      <c r="E181" s="671">
        <f>SUMIF('2024.12'!$A$6:$A$876,A181,'2024.12'!$D$6:$D$876)</f>
        <v>3</v>
      </c>
      <c r="F181" s="671">
        <f t="shared" si="42"/>
        <v>1</v>
      </c>
      <c r="G181" s="365" t="str">
        <f t="shared" si="25"/>
        <v>50.0%</v>
      </c>
      <c r="H181" s="365" t="str">
        <f t="shared" si="26"/>
        <v>100.0%</v>
      </c>
      <c r="I181" s="554" t="s">
        <v>4097</v>
      </c>
      <c r="J181" s="748" t="str">
        <f t="shared" si="43"/>
        <v>10121</v>
      </c>
      <c r="K181" s="93" t="str">
        <f t="shared" si="28"/>
        <v>项</v>
      </c>
      <c r="L181" s="93">
        <v>1</v>
      </c>
      <c r="M181" s="751"/>
      <c r="N181" s="751"/>
      <c r="O181" s="751"/>
      <c r="P181" s="751"/>
      <c r="Q181" s="751"/>
      <c r="R181" s="751"/>
      <c r="S181" s="751"/>
      <c r="T181" s="751"/>
      <c r="U181" s="751"/>
      <c r="V181" s="751"/>
      <c r="W181" s="751"/>
      <c r="X181" s="751"/>
      <c r="Y181" s="751"/>
      <c r="Z181" s="751"/>
      <c r="AA181" s="751"/>
      <c r="AB181" s="751"/>
      <c r="AC181" s="751"/>
      <c r="AD181" s="751"/>
      <c r="AE181" s="751"/>
      <c r="AF181" s="751"/>
      <c r="AG181" s="751"/>
      <c r="AH181" s="751"/>
      <c r="AI181" s="751"/>
      <c r="AJ181" s="751"/>
      <c r="AK181" s="751"/>
      <c r="AL181" s="751"/>
      <c r="AM181" s="751"/>
      <c r="AN181" s="751"/>
      <c r="AO181" s="751"/>
      <c r="AP181" s="751"/>
      <c r="AQ181" s="751"/>
      <c r="AR181" s="751"/>
      <c r="AS181" s="751"/>
      <c r="AT181" s="751"/>
      <c r="AU181" s="751"/>
      <c r="AV181" s="751"/>
      <c r="AW181" s="751"/>
      <c r="AX181" s="751"/>
      <c r="AY181" s="751"/>
      <c r="AZ181" s="751"/>
      <c r="BA181" s="751"/>
      <c r="BB181" s="751"/>
      <c r="BC181" s="751"/>
      <c r="BD181" s="751"/>
      <c r="BE181" s="751"/>
      <c r="BF181" s="751"/>
      <c r="BG181" s="751"/>
      <c r="BH181" s="751"/>
      <c r="BI181" s="751"/>
      <c r="BJ181" s="751"/>
      <c r="BK181" s="751"/>
      <c r="BL181" s="751"/>
      <c r="BM181" s="751"/>
      <c r="BN181" s="751"/>
      <c r="BO181" s="751"/>
      <c r="BP181" s="751"/>
      <c r="BQ181" s="751"/>
      <c r="BR181" s="751"/>
      <c r="BS181" s="751"/>
      <c r="BT181" s="751"/>
      <c r="BU181" s="751"/>
      <c r="BV181" s="751"/>
      <c r="BW181" s="751"/>
      <c r="BX181" s="751"/>
      <c r="BY181" s="751"/>
      <c r="BZ181" s="751"/>
      <c r="CA181" s="751"/>
      <c r="CB181" s="751"/>
      <c r="CC181" s="751"/>
      <c r="CD181" s="751"/>
      <c r="CE181" s="751"/>
      <c r="CF181" s="751"/>
      <c r="CG181" s="751"/>
      <c r="CH181" s="751"/>
      <c r="CI181" s="751"/>
      <c r="CJ181" s="751"/>
      <c r="CK181" s="751"/>
      <c r="CL181" s="751"/>
      <c r="CM181" s="751"/>
      <c r="CN181" s="751"/>
      <c r="CO181" s="751"/>
      <c r="CP181" s="751"/>
      <c r="CQ181" s="751"/>
      <c r="CR181" s="751"/>
      <c r="CS181" s="751"/>
      <c r="CT181" s="751"/>
      <c r="CU181" s="751"/>
      <c r="CV181" s="751"/>
      <c r="CW181" s="751"/>
      <c r="CX181" s="751"/>
      <c r="CY181" s="751"/>
      <c r="CZ181" s="751"/>
      <c r="DA181" s="751"/>
      <c r="DB181" s="751"/>
      <c r="DC181" s="751"/>
      <c r="DD181" s="751"/>
      <c r="DE181" s="751"/>
      <c r="DF181" s="751"/>
      <c r="DG181" s="751"/>
      <c r="DH181" s="751"/>
      <c r="DI181" s="751"/>
      <c r="DJ181" s="751"/>
      <c r="DK181" s="751"/>
      <c r="DL181" s="751"/>
      <c r="DM181" s="751"/>
      <c r="DN181" s="751"/>
      <c r="DO181" s="751"/>
      <c r="DP181" s="751"/>
      <c r="DQ181" s="751"/>
      <c r="DR181" s="751"/>
      <c r="DS181" s="751"/>
      <c r="DT181" s="751"/>
      <c r="DU181" s="751"/>
      <c r="DV181" s="751"/>
      <c r="DW181" s="751"/>
      <c r="DX181" s="751"/>
      <c r="DY181" s="751"/>
      <c r="DZ181" s="751"/>
      <c r="EA181" s="751"/>
      <c r="EB181" s="751"/>
      <c r="EC181" s="751"/>
      <c r="ED181" s="751"/>
      <c r="EE181" s="751"/>
      <c r="EF181" s="751"/>
      <c r="EG181" s="751"/>
      <c r="EH181" s="751"/>
      <c r="EI181" s="751"/>
      <c r="EJ181" s="751"/>
      <c r="EK181" s="751"/>
      <c r="EL181" s="751"/>
      <c r="EM181" s="751"/>
      <c r="EN181" s="751"/>
      <c r="EO181" s="751"/>
      <c r="EP181" s="751"/>
      <c r="EQ181" s="751"/>
      <c r="ER181" s="751"/>
      <c r="ES181" s="751"/>
      <c r="ET181" s="751"/>
      <c r="EU181" s="751"/>
      <c r="EV181" s="751"/>
      <c r="EW181" s="751"/>
      <c r="EX181" s="751"/>
      <c r="EY181" s="751"/>
      <c r="EZ181" s="751"/>
      <c r="FA181" s="751"/>
      <c r="FB181" s="751"/>
      <c r="FC181" s="751"/>
      <c r="FD181" s="751"/>
      <c r="FE181" s="751"/>
      <c r="FF181" s="751"/>
      <c r="FG181" s="751"/>
      <c r="FH181" s="751"/>
      <c r="FI181" s="751"/>
      <c r="FJ181" s="751"/>
      <c r="FK181" s="751"/>
      <c r="FL181" s="751"/>
      <c r="FM181" s="751"/>
      <c r="FN181" s="751"/>
      <c r="FO181" s="751"/>
      <c r="FP181" s="751"/>
      <c r="FQ181" s="751"/>
      <c r="FR181" s="751"/>
      <c r="FS181" s="751"/>
      <c r="FT181" s="751"/>
      <c r="FU181" s="751"/>
      <c r="FV181" s="751"/>
      <c r="FW181" s="751"/>
      <c r="FX181" s="751"/>
      <c r="FY181" s="751"/>
      <c r="FZ181" s="751"/>
      <c r="GA181" s="751"/>
      <c r="GB181" s="751"/>
      <c r="GC181" s="751"/>
      <c r="GD181" s="751"/>
      <c r="GE181" s="751"/>
      <c r="GF181" s="751"/>
      <c r="GG181" s="751"/>
      <c r="GH181" s="751"/>
      <c r="GI181" s="751"/>
      <c r="GJ181" s="751"/>
      <c r="GK181" s="751"/>
      <c r="GL181" s="751"/>
      <c r="GM181" s="751"/>
      <c r="GN181" s="751"/>
      <c r="GO181" s="751"/>
      <c r="GP181" s="751"/>
      <c r="GQ181" s="751"/>
      <c r="GR181" s="751"/>
      <c r="GS181" s="751"/>
      <c r="GT181" s="751"/>
      <c r="GU181" s="751"/>
      <c r="GV181" s="751"/>
      <c r="GW181" s="751"/>
      <c r="GX181" s="751"/>
      <c r="GY181" s="751"/>
      <c r="GZ181" s="751"/>
      <c r="HA181" s="751"/>
      <c r="HB181" s="751"/>
      <c r="HC181" s="751"/>
      <c r="HD181" s="751"/>
      <c r="HE181" s="751"/>
      <c r="HF181" s="751"/>
      <c r="HG181" s="751"/>
      <c r="HH181" s="751"/>
      <c r="HI181" s="751"/>
      <c r="HJ181" s="751"/>
      <c r="HK181" s="751"/>
      <c r="HL181" s="751"/>
      <c r="HM181" s="751"/>
      <c r="HN181" s="751"/>
      <c r="HO181" s="751"/>
      <c r="HP181" s="751"/>
      <c r="HQ181" s="751"/>
      <c r="HR181" s="751"/>
      <c r="HS181" s="751"/>
      <c r="HT181" s="751"/>
      <c r="HU181" s="751"/>
      <c r="HV181" s="751"/>
      <c r="HW181" s="751"/>
      <c r="HX181" s="751"/>
      <c r="HY181" s="751"/>
      <c r="HZ181" s="751"/>
      <c r="IA181" s="751"/>
      <c r="IB181" s="751"/>
      <c r="IC181" s="751"/>
      <c r="ID181" s="751"/>
      <c r="IE181" s="751"/>
      <c r="IF181" s="751"/>
      <c r="IG181" s="751"/>
      <c r="IH181" s="751"/>
      <c r="II181" s="751"/>
      <c r="IJ181" s="751"/>
      <c r="IK181" s="751"/>
      <c r="IL181" s="751"/>
      <c r="IM181" s="751"/>
      <c r="IN181" s="751"/>
      <c r="IO181" s="751"/>
      <c r="IP181" s="751"/>
      <c r="IQ181" s="751"/>
      <c r="IR181" s="751"/>
    </row>
    <row r="182" s="443" customFormat="1" spans="1:252">
      <c r="A182" s="550" t="s">
        <v>4327</v>
      </c>
      <c r="B182" s="551" t="s">
        <v>320</v>
      </c>
      <c r="C182" s="752">
        <f>SUMIF($J183:J$382,$A182,C183:C$382)</f>
        <v>0</v>
      </c>
      <c r="D182" s="752">
        <f ca="1">SUMIF($J183:K$382,$A182,D183:D$382)</f>
        <v>0</v>
      </c>
      <c r="E182" s="752">
        <f ca="1">SUMIF($J183:L$382,$A182,E183:E$382)</f>
        <v>66</v>
      </c>
      <c r="F182" s="752">
        <f ca="1">SUMIF($J183:M$382,$A182,F183:F$382)</f>
        <v>66</v>
      </c>
      <c r="G182" s="753" t="str">
        <f ca="1" t="shared" si="25"/>
        <v/>
      </c>
      <c r="H182" s="552" t="str">
        <f ca="1" t="shared" si="26"/>
        <v/>
      </c>
      <c r="I182" s="754" t="str">
        <f ca="1" t="shared" si="29"/>
        <v>是</v>
      </c>
      <c r="J182" s="755" t="str">
        <f>LEFT(A182,3)</f>
        <v>101</v>
      </c>
      <c r="K182" s="70" t="str">
        <f t="shared" si="28"/>
        <v>款</v>
      </c>
      <c r="L182" s="746">
        <v>1</v>
      </c>
      <c r="M182" s="250"/>
      <c r="N182" s="250"/>
      <c r="O182" s="250"/>
      <c r="P182" s="250"/>
      <c r="Q182" s="250"/>
      <c r="R182" s="250"/>
      <c r="S182" s="250"/>
      <c r="T182" s="250"/>
      <c r="U182" s="250"/>
      <c r="V182" s="250"/>
      <c r="W182" s="250"/>
      <c r="X182" s="250"/>
      <c r="Y182" s="250"/>
      <c r="Z182" s="250"/>
      <c r="AA182" s="250"/>
      <c r="AB182" s="250"/>
      <c r="AC182" s="250"/>
      <c r="AD182" s="250"/>
      <c r="AE182" s="250"/>
      <c r="AF182" s="250"/>
      <c r="AG182" s="250"/>
      <c r="AH182" s="250"/>
      <c r="AI182" s="250"/>
      <c r="AJ182" s="250"/>
      <c r="AK182" s="250"/>
      <c r="AL182" s="250"/>
      <c r="AM182" s="250"/>
      <c r="AN182" s="250"/>
      <c r="AO182" s="250"/>
      <c r="AP182" s="250"/>
      <c r="AQ182" s="250"/>
      <c r="AR182" s="250"/>
      <c r="AS182" s="250"/>
      <c r="AT182" s="250"/>
      <c r="AU182" s="250"/>
      <c r="AV182" s="250"/>
      <c r="AW182" s="250"/>
      <c r="AX182" s="250"/>
      <c r="AY182" s="250"/>
      <c r="AZ182" s="250"/>
      <c r="BA182" s="250"/>
      <c r="BB182" s="250"/>
      <c r="BC182" s="250"/>
      <c r="BD182" s="250"/>
      <c r="BE182" s="250"/>
      <c r="BF182" s="250"/>
      <c r="BG182" s="250"/>
      <c r="BH182" s="250"/>
      <c r="BI182" s="250"/>
      <c r="BJ182" s="250"/>
      <c r="BK182" s="250"/>
      <c r="BL182" s="250"/>
      <c r="BM182" s="250"/>
      <c r="BN182" s="250"/>
      <c r="BO182" s="250"/>
      <c r="BP182" s="250"/>
      <c r="BQ182" s="250"/>
      <c r="BR182" s="250"/>
      <c r="BS182" s="250"/>
      <c r="BT182" s="250"/>
      <c r="BU182" s="250"/>
      <c r="BV182" s="250"/>
      <c r="BW182" s="250"/>
      <c r="BX182" s="250"/>
      <c r="BY182" s="250"/>
      <c r="BZ182" s="250"/>
      <c r="CA182" s="250"/>
      <c r="CB182" s="250"/>
      <c r="CC182" s="250"/>
      <c r="CD182" s="250"/>
      <c r="CE182" s="250"/>
      <c r="CF182" s="250"/>
      <c r="CG182" s="250"/>
      <c r="CH182" s="250"/>
      <c r="CI182" s="250"/>
      <c r="CJ182" s="250"/>
      <c r="CK182" s="250"/>
      <c r="CL182" s="250"/>
      <c r="CM182" s="250"/>
      <c r="CN182" s="250"/>
      <c r="CO182" s="250"/>
      <c r="CP182" s="250"/>
      <c r="CQ182" s="250"/>
      <c r="CR182" s="250"/>
      <c r="CS182" s="250"/>
      <c r="CT182" s="250"/>
      <c r="CU182" s="250"/>
      <c r="CV182" s="250"/>
      <c r="CW182" s="250"/>
      <c r="CX182" s="250"/>
      <c r="CY182" s="250"/>
      <c r="CZ182" s="250"/>
      <c r="DA182" s="250"/>
      <c r="DB182" s="250"/>
      <c r="DC182" s="250"/>
      <c r="DD182" s="250"/>
      <c r="DE182" s="250"/>
      <c r="DF182" s="250"/>
      <c r="DG182" s="250"/>
      <c r="DH182" s="250"/>
      <c r="DI182" s="250"/>
      <c r="DJ182" s="250"/>
      <c r="DK182" s="250"/>
      <c r="DL182" s="250"/>
      <c r="DM182" s="250"/>
      <c r="DN182" s="250"/>
      <c r="DO182" s="250"/>
      <c r="DP182" s="250"/>
      <c r="DQ182" s="250"/>
      <c r="DR182" s="250"/>
      <c r="DS182" s="250"/>
      <c r="DT182" s="250"/>
      <c r="DU182" s="250"/>
      <c r="DV182" s="250"/>
      <c r="DW182" s="250"/>
      <c r="DX182" s="250"/>
      <c r="DY182" s="250"/>
      <c r="DZ182" s="250"/>
      <c r="EA182" s="250"/>
      <c r="EB182" s="250"/>
      <c r="EC182" s="250"/>
      <c r="ED182" s="250"/>
      <c r="EE182" s="250"/>
      <c r="EF182" s="250"/>
      <c r="EG182" s="250"/>
      <c r="EH182" s="250"/>
      <c r="EI182" s="250"/>
      <c r="EJ182" s="250"/>
      <c r="EK182" s="250"/>
      <c r="EL182" s="250"/>
      <c r="EM182" s="250"/>
      <c r="EN182" s="250"/>
      <c r="EO182" s="250"/>
      <c r="EP182" s="250"/>
      <c r="EQ182" s="250"/>
      <c r="ER182" s="250"/>
      <c r="ES182" s="250"/>
      <c r="ET182" s="250"/>
      <c r="EU182" s="250"/>
      <c r="EV182" s="250"/>
      <c r="EW182" s="250"/>
      <c r="EX182" s="250"/>
      <c r="EY182" s="250"/>
      <c r="EZ182" s="250"/>
      <c r="FA182" s="250"/>
      <c r="FB182" s="250"/>
      <c r="FC182" s="250"/>
      <c r="FD182" s="250"/>
      <c r="FE182" s="250"/>
      <c r="FF182" s="250"/>
      <c r="FG182" s="250"/>
      <c r="FH182" s="250"/>
      <c r="FI182" s="250"/>
      <c r="FJ182" s="250"/>
      <c r="FK182" s="250"/>
      <c r="FL182" s="250"/>
      <c r="FM182" s="250"/>
      <c r="FN182" s="250"/>
      <c r="FO182" s="250"/>
      <c r="FP182" s="250"/>
      <c r="FQ182" s="250"/>
      <c r="FR182" s="250"/>
      <c r="FS182" s="250"/>
      <c r="FT182" s="250"/>
      <c r="FU182" s="250"/>
      <c r="FV182" s="250"/>
      <c r="FW182" s="250"/>
      <c r="FX182" s="250"/>
      <c r="FY182" s="250"/>
      <c r="FZ182" s="250"/>
      <c r="GA182" s="250"/>
      <c r="GB182" s="250"/>
      <c r="GC182" s="250"/>
      <c r="GD182" s="250"/>
      <c r="GE182" s="250"/>
      <c r="GF182" s="250"/>
      <c r="GG182" s="250"/>
      <c r="GH182" s="250"/>
      <c r="GI182" s="250"/>
      <c r="GJ182" s="250"/>
      <c r="GK182" s="250"/>
      <c r="GL182" s="250"/>
      <c r="GM182" s="250"/>
      <c r="GN182" s="250"/>
      <c r="GO182" s="250"/>
      <c r="GP182" s="250"/>
      <c r="GQ182" s="250"/>
      <c r="GR182" s="250"/>
      <c r="GS182" s="250"/>
      <c r="GT182" s="250"/>
      <c r="GU182" s="250"/>
      <c r="GV182" s="250"/>
      <c r="GW182" s="250"/>
      <c r="GX182" s="250"/>
      <c r="GY182" s="250"/>
      <c r="GZ182" s="250"/>
      <c r="HA182" s="250"/>
      <c r="HB182" s="250"/>
      <c r="HC182" s="250"/>
      <c r="HD182" s="250"/>
      <c r="HE182" s="250"/>
      <c r="HF182" s="250"/>
      <c r="HG182" s="250"/>
      <c r="HH182" s="250"/>
      <c r="HI182" s="250"/>
      <c r="HJ182" s="250"/>
      <c r="HK182" s="250"/>
      <c r="HL182" s="250"/>
      <c r="HM182" s="250"/>
      <c r="HN182" s="250"/>
      <c r="HO182" s="250"/>
      <c r="HP182" s="250"/>
      <c r="HQ182" s="250"/>
      <c r="HR182" s="250"/>
      <c r="HS182" s="250"/>
      <c r="HT182" s="250"/>
      <c r="HU182" s="250"/>
      <c r="HV182" s="250"/>
      <c r="HW182" s="250"/>
      <c r="HX182" s="250"/>
      <c r="HY182" s="250"/>
      <c r="HZ182" s="250"/>
      <c r="IA182" s="250"/>
      <c r="IB182" s="250"/>
      <c r="IC182" s="250"/>
      <c r="ID182" s="250"/>
      <c r="IE182" s="250"/>
      <c r="IF182" s="250"/>
      <c r="IG182" s="250"/>
      <c r="IH182" s="250"/>
      <c r="II182" s="250"/>
      <c r="IJ182" s="250"/>
      <c r="IK182" s="250"/>
      <c r="IL182" s="250"/>
      <c r="IM182" s="250"/>
      <c r="IN182" s="250"/>
      <c r="IO182" s="250"/>
      <c r="IP182" s="250"/>
      <c r="IQ182" s="250"/>
      <c r="IR182" s="250"/>
    </row>
    <row r="183" s="443" customFormat="1" ht="15.75" hidden="1" spans="1:252">
      <c r="A183" s="353" t="s">
        <v>4328</v>
      </c>
      <c r="B183" s="307" t="s">
        <v>320</v>
      </c>
      <c r="C183" s="671">
        <f>SUMIF('2023.12'!$A$6:$A$567,A183,'2023.12'!$C$6:$C$567)</f>
        <v>0</v>
      </c>
      <c r="D183" s="671">
        <v>0</v>
      </c>
      <c r="E183" s="671">
        <f>SUMIF('2024.12'!$A$6:$A$876,A183,'2024.12'!$D$6:$D$876)</f>
        <v>66</v>
      </c>
      <c r="F183" s="671">
        <f t="shared" si="42"/>
        <v>66</v>
      </c>
      <c r="G183" s="365" t="str">
        <f t="shared" si="25"/>
        <v/>
      </c>
      <c r="H183" s="365" t="str">
        <f t="shared" si="26"/>
        <v/>
      </c>
      <c r="I183" s="554" t="s">
        <v>4097</v>
      </c>
      <c r="J183" s="749" t="str">
        <f t="shared" si="43"/>
        <v>10199</v>
      </c>
      <c r="K183" s="93" t="str">
        <f t="shared" si="28"/>
        <v>项</v>
      </c>
      <c r="L183" s="93">
        <v>1</v>
      </c>
      <c r="M183" s="250"/>
      <c r="N183" s="250"/>
      <c r="O183" s="250"/>
      <c r="P183" s="250"/>
      <c r="Q183" s="250"/>
      <c r="R183" s="250"/>
      <c r="S183" s="250"/>
      <c r="T183" s="250"/>
      <c r="U183" s="250"/>
      <c r="V183" s="250"/>
      <c r="W183" s="250"/>
      <c r="X183" s="250"/>
      <c r="Y183" s="250"/>
      <c r="Z183" s="250"/>
      <c r="AA183" s="250"/>
      <c r="AB183" s="250"/>
      <c r="AC183" s="250"/>
      <c r="AD183" s="250"/>
      <c r="AE183" s="250"/>
      <c r="AF183" s="250"/>
      <c r="AG183" s="250"/>
      <c r="AH183" s="250"/>
      <c r="AI183" s="250"/>
      <c r="AJ183" s="250"/>
      <c r="AK183" s="250"/>
      <c r="AL183" s="250"/>
      <c r="AM183" s="250"/>
      <c r="AN183" s="250"/>
      <c r="AO183" s="250"/>
      <c r="AP183" s="250"/>
      <c r="AQ183" s="250"/>
      <c r="AR183" s="250"/>
      <c r="AS183" s="250"/>
      <c r="AT183" s="250"/>
      <c r="AU183" s="250"/>
      <c r="AV183" s="250"/>
      <c r="AW183" s="250"/>
      <c r="AX183" s="250"/>
      <c r="AY183" s="250"/>
      <c r="AZ183" s="250"/>
      <c r="BA183" s="250"/>
      <c r="BB183" s="250"/>
      <c r="BC183" s="250"/>
      <c r="BD183" s="250"/>
      <c r="BE183" s="250"/>
      <c r="BF183" s="250"/>
      <c r="BG183" s="250"/>
      <c r="BH183" s="250"/>
      <c r="BI183" s="250"/>
      <c r="BJ183" s="250"/>
      <c r="BK183" s="250"/>
      <c r="BL183" s="250"/>
      <c r="BM183" s="250"/>
      <c r="BN183" s="250"/>
      <c r="BO183" s="250"/>
      <c r="BP183" s="250"/>
      <c r="BQ183" s="250"/>
      <c r="BR183" s="250"/>
      <c r="BS183" s="250"/>
      <c r="BT183" s="250"/>
      <c r="BU183" s="250"/>
      <c r="BV183" s="250"/>
      <c r="BW183" s="250"/>
      <c r="BX183" s="250"/>
      <c r="BY183" s="250"/>
      <c r="BZ183" s="250"/>
      <c r="CA183" s="250"/>
      <c r="CB183" s="250"/>
      <c r="CC183" s="250"/>
      <c r="CD183" s="250"/>
      <c r="CE183" s="250"/>
      <c r="CF183" s="250"/>
      <c r="CG183" s="250"/>
      <c r="CH183" s="250"/>
      <c r="CI183" s="250"/>
      <c r="CJ183" s="250"/>
      <c r="CK183" s="250"/>
      <c r="CL183" s="250"/>
      <c r="CM183" s="250"/>
      <c r="CN183" s="250"/>
      <c r="CO183" s="250"/>
      <c r="CP183" s="250"/>
      <c r="CQ183" s="250"/>
      <c r="CR183" s="250"/>
      <c r="CS183" s="250"/>
      <c r="CT183" s="250"/>
      <c r="CU183" s="250"/>
      <c r="CV183" s="250"/>
      <c r="CW183" s="250"/>
      <c r="CX183" s="250"/>
      <c r="CY183" s="250"/>
      <c r="CZ183" s="250"/>
      <c r="DA183" s="250"/>
      <c r="DB183" s="250"/>
      <c r="DC183" s="250"/>
      <c r="DD183" s="250"/>
      <c r="DE183" s="250"/>
      <c r="DF183" s="250"/>
      <c r="DG183" s="250"/>
      <c r="DH183" s="250"/>
      <c r="DI183" s="250"/>
      <c r="DJ183" s="250"/>
      <c r="DK183" s="250"/>
      <c r="DL183" s="250"/>
      <c r="DM183" s="250"/>
      <c r="DN183" s="250"/>
      <c r="DO183" s="250"/>
      <c r="DP183" s="250"/>
      <c r="DQ183" s="250"/>
      <c r="DR183" s="250"/>
      <c r="DS183" s="250"/>
      <c r="DT183" s="250"/>
      <c r="DU183" s="250"/>
      <c r="DV183" s="250"/>
      <c r="DW183" s="250"/>
      <c r="DX183" s="250"/>
      <c r="DY183" s="250"/>
      <c r="DZ183" s="250"/>
      <c r="EA183" s="250"/>
      <c r="EB183" s="250"/>
      <c r="EC183" s="250"/>
      <c r="ED183" s="250"/>
      <c r="EE183" s="250"/>
      <c r="EF183" s="250"/>
      <c r="EG183" s="250"/>
      <c r="EH183" s="250"/>
      <c r="EI183" s="250"/>
      <c r="EJ183" s="250"/>
      <c r="EK183" s="250"/>
      <c r="EL183" s="250"/>
      <c r="EM183" s="250"/>
      <c r="EN183" s="250"/>
      <c r="EO183" s="250"/>
      <c r="EP183" s="250"/>
      <c r="EQ183" s="250"/>
      <c r="ER183" s="250"/>
      <c r="ES183" s="250"/>
      <c r="ET183" s="250"/>
      <c r="EU183" s="250"/>
      <c r="EV183" s="250"/>
      <c r="EW183" s="250"/>
      <c r="EX183" s="250"/>
      <c r="EY183" s="250"/>
      <c r="EZ183" s="250"/>
      <c r="FA183" s="250"/>
      <c r="FB183" s="250"/>
      <c r="FC183" s="250"/>
      <c r="FD183" s="250"/>
      <c r="FE183" s="250"/>
      <c r="FF183" s="250"/>
      <c r="FG183" s="250"/>
      <c r="FH183" s="250"/>
      <c r="FI183" s="250"/>
      <c r="FJ183" s="250"/>
      <c r="FK183" s="250"/>
      <c r="FL183" s="250"/>
      <c r="FM183" s="250"/>
      <c r="FN183" s="250"/>
      <c r="FO183" s="250"/>
      <c r="FP183" s="250"/>
      <c r="FQ183" s="250"/>
      <c r="FR183" s="250"/>
      <c r="FS183" s="250"/>
      <c r="FT183" s="250"/>
      <c r="FU183" s="250"/>
      <c r="FV183" s="250"/>
      <c r="FW183" s="250"/>
      <c r="FX183" s="250"/>
      <c r="FY183" s="250"/>
      <c r="FZ183" s="250"/>
      <c r="GA183" s="250"/>
      <c r="GB183" s="250"/>
      <c r="GC183" s="250"/>
      <c r="GD183" s="250"/>
      <c r="GE183" s="250"/>
      <c r="GF183" s="250"/>
      <c r="GG183" s="250"/>
      <c r="GH183" s="250"/>
      <c r="GI183" s="250"/>
      <c r="GJ183" s="250"/>
      <c r="GK183" s="250"/>
      <c r="GL183" s="250"/>
      <c r="GM183" s="250"/>
      <c r="GN183" s="250"/>
      <c r="GO183" s="250"/>
      <c r="GP183" s="250"/>
      <c r="GQ183" s="250"/>
      <c r="GR183" s="250"/>
      <c r="GS183" s="250"/>
      <c r="GT183" s="250"/>
      <c r="GU183" s="250"/>
      <c r="GV183" s="250"/>
      <c r="GW183" s="250"/>
      <c r="GX183" s="250"/>
      <c r="GY183" s="250"/>
      <c r="GZ183" s="250"/>
      <c r="HA183" s="250"/>
      <c r="HB183" s="250"/>
      <c r="HC183" s="250"/>
      <c r="HD183" s="250"/>
      <c r="HE183" s="250"/>
      <c r="HF183" s="250"/>
      <c r="HG183" s="250"/>
      <c r="HH183" s="250"/>
      <c r="HI183" s="250"/>
      <c r="HJ183" s="250"/>
      <c r="HK183" s="250"/>
      <c r="HL183" s="250"/>
      <c r="HM183" s="250"/>
      <c r="HN183" s="250"/>
      <c r="HO183" s="250"/>
      <c r="HP183" s="250"/>
      <c r="HQ183" s="250"/>
      <c r="HR183" s="250"/>
      <c r="HS183" s="250"/>
      <c r="HT183" s="250"/>
      <c r="HU183" s="250"/>
      <c r="HV183" s="250"/>
      <c r="HW183" s="250"/>
      <c r="HX183" s="250"/>
      <c r="HY183" s="250"/>
      <c r="HZ183" s="250"/>
      <c r="IA183" s="250"/>
      <c r="IB183" s="250"/>
      <c r="IC183" s="250"/>
      <c r="ID183" s="250"/>
      <c r="IE183" s="250"/>
      <c r="IF183" s="250"/>
      <c r="IG183" s="250"/>
      <c r="IH183" s="250"/>
      <c r="II183" s="250"/>
      <c r="IJ183" s="250"/>
      <c r="IK183" s="250"/>
      <c r="IL183" s="250"/>
      <c r="IM183" s="250"/>
      <c r="IN183" s="250"/>
      <c r="IO183" s="250"/>
      <c r="IP183" s="250"/>
      <c r="IQ183" s="250"/>
      <c r="IR183" s="250"/>
    </row>
    <row r="184" s="443" customFormat="1" ht="31.5" hidden="1" spans="1:252">
      <c r="A184" s="353" t="s">
        <v>4329</v>
      </c>
      <c r="B184" s="307" t="s">
        <v>322</v>
      </c>
      <c r="C184" s="671">
        <f>SUMIF('2023.12'!$A$6:$A$567,A184,'2023.12'!$C$6:$C$567)</f>
        <v>0</v>
      </c>
      <c r="D184" s="671">
        <v>0</v>
      </c>
      <c r="E184" s="671">
        <f>SUMIF('2024.12'!$A$6:$A$876,A184,'2024.12'!$D$6:$D$876)</f>
        <v>0</v>
      </c>
      <c r="F184" s="671">
        <f t="shared" si="42"/>
        <v>0</v>
      </c>
      <c r="G184" s="365" t="str">
        <f t="shared" si="25"/>
        <v/>
      </c>
      <c r="H184" s="365" t="str">
        <f t="shared" si="26"/>
        <v/>
      </c>
      <c r="I184" s="22" t="str">
        <f t="shared" si="29"/>
        <v>否</v>
      </c>
      <c r="J184" s="749" t="str">
        <f t="shared" si="43"/>
        <v>10199</v>
      </c>
      <c r="K184" s="93" t="str">
        <f t="shared" si="28"/>
        <v>项</v>
      </c>
      <c r="L184" s="93">
        <v>1</v>
      </c>
      <c r="M184" s="250"/>
      <c r="N184" s="250"/>
      <c r="O184" s="250"/>
      <c r="P184" s="250"/>
      <c r="Q184" s="250"/>
      <c r="R184" s="250"/>
      <c r="S184" s="250"/>
      <c r="T184" s="250"/>
      <c r="U184" s="250"/>
      <c r="V184" s="250"/>
      <c r="W184" s="250"/>
      <c r="X184" s="250"/>
      <c r="Y184" s="250"/>
      <c r="Z184" s="250"/>
      <c r="AA184" s="250"/>
      <c r="AB184" s="250"/>
      <c r="AC184" s="250"/>
      <c r="AD184" s="250"/>
      <c r="AE184" s="250"/>
      <c r="AF184" s="250"/>
      <c r="AG184" s="250"/>
      <c r="AH184" s="250"/>
      <c r="AI184" s="250"/>
      <c r="AJ184" s="250"/>
      <c r="AK184" s="250"/>
      <c r="AL184" s="250"/>
      <c r="AM184" s="250"/>
      <c r="AN184" s="250"/>
      <c r="AO184" s="250"/>
      <c r="AP184" s="250"/>
      <c r="AQ184" s="250"/>
      <c r="AR184" s="250"/>
      <c r="AS184" s="250"/>
      <c r="AT184" s="250"/>
      <c r="AU184" s="250"/>
      <c r="AV184" s="250"/>
      <c r="AW184" s="250"/>
      <c r="AX184" s="250"/>
      <c r="AY184" s="250"/>
      <c r="AZ184" s="250"/>
      <c r="BA184" s="250"/>
      <c r="BB184" s="250"/>
      <c r="BC184" s="250"/>
      <c r="BD184" s="250"/>
      <c r="BE184" s="250"/>
      <c r="BF184" s="250"/>
      <c r="BG184" s="250"/>
      <c r="BH184" s="250"/>
      <c r="BI184" s="250"/>
      <c r="BJ184" s="250"/>
      <c r="BK184" s="250"/>
      <c r="BL184" s="250"/>
      <c r="BM184" s="250"/>
      <c r="BN184" s="250"/>
      <c r="BO184" s="250"/>
      <c r="BP184" s="250"/>
      <c r="BQ184" s="250"/>
      <c r="BR184" s="250"/>
      <c r="BS184" s="250"/>
      <c r="BT184" s="250"/>
      <c r="BU184" s="250"/>
      <c r="BV184" s="250"/>
      <c r="BW184" s="250"/>
      <c r="BX184" s="250"/>
      <c r="BY184" s="250"/>
      <c r="BZ184" s="250"/>
      <c r="CA184" s="250"/>
      <c r="CB184" s="250"/>
      <c r="CC184" s="250"/>
      <c r="CD184" s="250"/>
      <c r="CE184" s="250"/>
      <c r="CF184" s="250"/>
      <c r="CG184" s="250"/>
      <c r="CH184" s="250"/>
      <c r="CI184" s="250"/>
      <c r="CJ184" s="250"/>
      <c r="CK184" s="250"/>
      <c r="CL184" s="250"/>
      <c r="CM184" s="250"/>
      <c r="CN184" s="250"/>
      <c r="CO184" s="250"/>
      <c r="CP184" s="250"/>
      <c r="CQ184" s="250"/>
      <c r="CR184" s="250"/>
      <c r="CS184" s="250"/>
      <c r="CT184" s="250"/>
      <c r="CU184" s="250"/>
      <c r="CV184" s="250"/>
      <c r="CW184" s="250"/>
      <c r="CX184" s="250"/>
      <c r="CY184" s="250"/>
      <c r="CZ184" s="250"/>
      <c r="DA184" s="250"/>
      <c r="DB184" s="250"/>
      <c r="DC184" s="250"/>
      <c r="DD184" s="250"/>
      <c r="DE184" s="250"/>
      <c r="DF184" s="250"/>
      <c r="DG184" s="250"/>
      <c r="DH184" s="250"/>
      <c r="DI184" s="250"/>
      <c r="DJ184" s="250"/>
      <c r="DK184" s="250"/>
      <c r="DL184" s="250"/>
      <c r="DM184" s="250"/>
      <c r="DN184" s="250"/>
      <c r="DO184" s="250"/>
      <c r="DP184" s="250"/>
      <c r="DQ184" s="250"/>
      <c r="DR184" s="250"/>
      <c r="DS184" s="250"/>
      <c r="DT184" s="250"/>
      <c r="DU184" s="250"/>
      <c r="DV184" s="250"/>
      <c r="DW184" s="250"/>
      <c r="DX184" s="250"/>
      <c r="DY184" s="250"/>
      <c r="DZ184" s="250"/>
      <c r="EA184" s="250"/>
      <c r="EB184" s="250"/>
      <c r="EC184" s="250"/>
      <c r="ED184" s="250"/>
      <c r="EE184" s="250"/>
      <c r="EF184" s="250"/>
      <c r="EG184" s="250"/>
      <c r="EH184" s="250"/>
      <c r="EI184" s="250"/>
      <c r="EJ184" s="250"/>
      <c r="EK184" s="250"/>
      <c r="EL184" s="250"/>
      <c r="EM184" s="250"/>
      <c r="EN184" s="250"/>
      <c r="EO184" s="250"/>
      <c r="EP184" s="250"/>
      <c r="EQ184" s="250"/>
      <c r="ER184" s="250"/>
      <c r="ES184" s="250"/>
      <c r="ET184" s="250"/>
      <c r="EU184" s="250"/>
      <c r="EV184" s="250"/>
      <c r="EW184" s="250"/>
      <c r="EX184" s="250"/>
      <c r="EY184" s="250"/>
      <c r="EZ184" s="250"/>
      <c r="FA184" s="250"/>
      <c r="FB184" s="250"/>
      <c r="FC184" s="250"/>
      <c r="FD184" s="250"/>
      <c r="FE184" s="250"/>
      <c r="FF184" s="250"/>
      <c r="FG184" s="250"/>
      <c r="FH184" s="250"/>
      <c r="FI184" s="250"/>
      <c r="FJ184" s="250"/>
      <c r="FK184" s="250"/>
      <c r="FL184" s="250"/>
      <c r="FM184" s="250"/>
      <c r="FN184" s="250"/>
      <c r="FO184" s="250"/>
      <c r="FP184" s="250"/>
      <c r="FQ184" s="250"/>
      <c r="FR184" s="250"/>
      <c r="FS184" s="250"/>
      <c r="FT184" s="250"/>
      <c r="FU184" s="250"/>
      <c r="FV184" s="250"/>
      <c r="FW184" s="250"/>
      <c r="FX184" s="250"/>
      <c r="FY184" s="250"/>
      <c r="FZ184" s="250"/>
      <c r="GA184" s="250"/>
      <c r="GB184" s="250"/>
      <c r="GC184" s="250"/>
      <c r="GD184" s="250"/>
      <c r="GE184" s="250"/>
      <c r="GF184" s="250"/>
      <c r="GG184" s="250"/>
      <c r="GH184" s="250"/>
      <c r="GI184" s="250"/>
      <c r="GJ184" s="250"/>
      <c r="GK184" s="250"/>
      <c r="GL184" s="250"/>
      <c r="GM184" s="250"/>
      <c r="GN184" s="250"/>
      <c r="GO184" s="250"/>
      <c r="GP184" s="250"/>
      <c r="GQ184" s="250"/>
      <c r="GR184" s="250"/>
      <c r="GS184" s="250"/>
      <c r="GT184" s="250"/>
      <c r="GU184" s="250"/>
      <c r="GV184" s="250"/>
      <c r="GW184" s="250"/>
      <c r="GX184" s="250"/>
      <c r="GY184" s="250"/>
      <c r="GZ184" s="250"/>
      <c r="HA184" s="250"/>
      <c r="HB184" s="250"/>
      <c r="HC184" s="250"/>
      <c r="HD184" s="250"/>
      <c r="HE184" s="250"/>
      <c r="HF184" s="250"/>
      <c r="HG184" s="250"/>
      <c r="HH184" s="250"/>
      <c r="HI184" s="250"/>
      <c r="HJ184" s="250"/>
      <c r="HK184" s="250"/>
      <c r="HL184" s="250"/>
      <c r="HM184" s="250"/>
      <c r="HN184" s="250"/>
      <c r="HO184" s="250"/>
      <c r="HP184" s="250"/>
      <c r="HQ184" s="250"/>
      <c r="HR184" s="250"/>
      <c r="HS184" s="250"/>
      <c r="HT184" s="250"/>
      <c r="HU184" s="250"/>
      <c r="HV184" s="250"/>
      <c r="HW184" s="250"/>
      <c r="HX184" s="250"/>
      <c r="HY184" s="250"/>
      <c r="HZ184" s="250"/>
      <c r="IA184" s="250"/>
      <c r="IB184" s="250"/>
      <c r="IC184" s="250"/>
      <c r="ID184" s="250"/>
      <c r="IE184" s="250"/>
      <c r="IF184" s="250"/>
      <c r="IG184" s="250"/>
      <c r="IH184" s="250"/>
      <c r="II184" s="250"/>
      <c r="IJ184" s="250"/>
      <c r="IK184" s="250"/>
      <c r="IL184" s="250"/>
      <c r="IM184" s="250"/>
      <c r="IN184" s="250"/>
      <c r="IO184" s="250"/>
      <c r="IP184" s="250"/>
      <c r="IQ184" s="250"/>
      <c r="IR184" s="250"/>
    </row>
    <row r="185" s="93" customFormat="1" spans="1:252">
      <c r="A185" s="736" t="s">
        <v>4330</v>
      </c>
      <c r="B185" s="20" t="s">
        <v>4331</v>
      </c>
      <c r="C185" s="736">
        <f>SUMIF($J186:J$382,$A185,C186:C$382)</f>
        <v>26953</v>
      </c>
      <c r="D185" s="736">
        <f ca="1">SUMIF($J186:K$382,$A185,D186:D$382)</f>
        <v>23242</v>
      </c>
      <c r="E185" s="736">
        <f ca="1">SUMIF($J186:L$382,$A185,E186:E$382)</f>
        <v>32717</v>
      </c>
      <c r="F185" s="736">
        <f ca="1">SUMIF($J186:M$382,$A185,F186:F$382)</f>
        <v>5764</v>
      </c>
      <c r="G185" s="643" t="str">
        <f ca="1" t="shared" si="25"/>
        <v>21.4%</v>
      </c>
      <c r="H185" s="345" t="str">
        <f ca="1" t="shared" si="26"/>
        <v>140.8%</v>
      </c>
      <c r="I185" s="744" t="str">
        <f ca="1" t="shared" si="29"/>
        <v>是</v>
      </c>
      <c r="J185" s="745"/>
      <c r="K185" s="93" t="str">
        <f t="shared" si="28"/>
        <v>类</v>
      </c>
      <c r="L185" s="746">
        <v>1</v>
      </c>
      <c r="M185" s="718"/>
      <c r="N185" s="718"/>
      <c r="O185" s="718"/>
      <c r="P185" s="718"/>
      <c r="Q185" s="718"/>
      <c r="R185" s="718"/>
      <c r="S185" s="718"/>
      <c r="T185" s="718"/>
      <c r="U185" s="718"/>
      <c r="V185" s="718"/>
      <c r="W185" s="718"/>
      <c r="X185" s="718"/>
      <c r="Y185" s="718"/>
      <c r="Z185" s="718"/>
      <c r="AA185" s="718"/>
      <c r="AB185" s="718"/>
      <c r="AC185" s="718"/>
      <c r="AD185" s="718"/>
      <c r="AE185" s="718"/>
      <c r="AF185" s="718"/>
      <c r="AG185" s="718"/>
      <c r="AH185" s="718"/>
      <c r="AI185" s="718"/>
      <c r="AJ185" s="718"/>
      <c r="AK185" s="718"/>
      <c r="AL185" s="718"/>
      <c r="AM185" s="718"/>
      <c r="AN185" s="718"/>
      <c r="AO185" s="718"/>
      <c r="AP185" s="718"/>
      <c r="AQ185" s="718"/>
      <c r="AR185" s="718"/>
      <c r="AS185" s="718"/>
      <c r="AT185" s="718"/>
      <c r="AU185" s="718"/>
      <c r="AV185" s="718"/>
      <c r="AW185" s="718"/>
      <c r="AX185" s="718"/>
      <c r="AY185" s="718"/>
      <c r="AZ185" s="718"/>
      <c r="BA185" s="718"/>
      <c r="BB185" s="718"/>
      <c r="BC185" s="718"/>
      <c r="BD185" s="718"/>
      <c r="BE185" s="718"/>
      <c r="BF185" s="718"/>
      <c r="BG185" s="718"/>
      <c r="BH185" s="718"/>
      <c r="BI185" s="718"/>
      <c r="BJ185" s="718"/>
      <c r="BK185" s="718"/>
      <c r="BL185" s="718"/>
      <c r="BM185" s="718"/>
      <c r="BN185" s="718"/>
      <c r="BO185" s="718"/>
      <c r="BP185" s="718"/>
      <c r="BQ185" s="718"/>
      <c r="BR185" s="718"/>
      <c r="BS185" s="718"/>
      <c r="BT185" s="718"/>
      <c r="BU185" s="718"/>
      <c r="BV185" s="718"/>
      <c r="BW185" s="718"/>
      <c r="BX185" s="718"/>
      <c r="BY185" s="718"/>
      <c r="BZ185" s="718"/>
      <c r="CA185" s="718"/>
      <c r="CB185" s="718"/>
      <c r="CC185" s="718"/>
      <c r="CD185" s="718"/>
      <c r="CE185" s="718"/>
      <c r="CF185" s="718"/>
      <c r="CG185" s="718"/>
      <c r="CH185" s="718"/>
      <c r="CI185" s="718"/>
      <c r="CJ185" s="718"/>
      <c r="CK185" s="718"/>
      <c r="CL185" s="718"/>
      <c r="CM185" s="718"/>
      <c r="CN185" s="718"/>
      <c r="CO185" s="718"/>
      <c r="CP185" s="718"/>
      <c r="CQ185" s="718"/>
      <c r="CR185" s="718"/>
      <c r="CS185" s="718"/>
      <c r="CT185" s="718"/>
      <c r="CU185" s="718"/>
      <c r="CV185" s="718"/>
      <c r="CW185" s="718"/>
      <c r="CX185" s="718"/>
      <c r="CY185" s="718"/>
      <c r="CZ185" s="718"/>
      <c r="DA185" s="718"/>
      <c r="DB185" s="718"/>
      <c r="DC185" s="718"/>
      <c r="DD185" s="718"/>
      <c r="DE185" s="718"/>
      <c r="DF185" s="718"/>
      <c r="DG185" s="718"/>
      <c r="DH185" s="718"/>
      <c r="DI185" s="718"/>
      <c r="DJ185" s="718"/>
      <c r="DK185" s="718"/>
      <c r="DL185" s="718"/>
      <c r="DM185" s="718"/>
      <c r="DN185" s="718"/>
      <c r="DO185" s="718"/>
      <c r="DP185" s="718"/>
      <c r="DQ185" s="718"/>
      <c r="DR185" s="718"/>
      <c r="DS185" s="718"/>
      <c r="DT185" s="718"/>
      <c r="DU185" s="718"/>
      <c r="DV185" s="718"/>
      <c r="DW185" s="718"/>
      <c r="DX185" s="718"/>
      <c r="DY185" s="718"/>
      <c r="DZ185" s="718"/>
      <c r="EA185" s="718"/>
      <c r="EB185" s="718"/>
      <c r="EC185" s="718"/>
      <c r="ED185" s="718"/>
      <c r="EE185" s="718"/>
      <c r="EF185" s="718"/>
      <c r="EG185" s="718"/>
      <c r="EH185" s="718"/>
      <c r="EI185" s="718"/>
      <c r="EJ185" s="718"/>
      <c r="EK185" s="718"/>
      <c r="EL185" s="718"/>
      <c r="EM185" s="718"/>
      <c r="EN185" s="718"/>
      <c r="EO185" s="718"/>
      <c r="EP185" s="718"/>
      <c r="EQ185" s="718"/>
      <c r="ER185" s="718"/>
      <c r="ES185" s="718"/>
      <c r="ET185" s="718"/>
      <c r="EU185" s="718"/>
      <c r="EV185" s="718"/>
      <c r="EW185" s="718"/>
      <c r="EX185" s="718"/>
      <c r="EY185" s="718"/>
      <c r="EZ185" s="718"/>
      <c r="FA185" s="718"/>
      <c r="FB185" s="718"/>
      <c r="FC185" s="718"/>
      <c r="FD185" s="718"/>
      <c r="FE185" s="718"/>
      <c r="FF185" s="718"/>
      <c r="FG185" s="718"/>
      <c r="FH185" s="718"/>
      <c r="FI185" s="718"/>
      <c r="FJ185" s="718"/>
      <c r="FK185" s="718"/>
      <c r="FL185" s="718"/>
      <c r="FM185" s="718"/>
      <c r="FN185" s="718"/>
      <c r="FO185" s="718"/>
      <c r="FP185" s="718"/>
      <c r="FQ185" s="718"/>
      <c r="FR185" s="718"/>
      <c r="FS185" s="718"/>
      <c r="FT185" s="718"/>
      <c r="FU185" s="718"/>
      <c r="FV185" s="718"/>
      <c r="FW185" s="718"/>
      <c r="FX185" s="718"/>
      <c r="FY185" s="718"/>
      <c r="FZ185" s="718"/>
      <c r="GA185" s="718"/>
      <c r="GB185" s="718"/>
      <c r="GC185" s="718"/>
      <c r="GD185" s="718"/>
      <c r="GE185" s="718"/>
      <c r="GF185" s="718"/>
      <c r="GG185" s="718"/>
      <c r="GH185" s="718"/>
      <c r="GI185" s="718"/>
      <c r="GJ185" s="718"/>
      <c r="GK185" s="718"/>
      <c r="GL185" s="718"/>
      <c r="GM185" s="718"/>
      <c r="GN185" s="718"/>
      <c r="GO185" s="718"/>
      <c r="GP185" s="718"/>
      <c r="GQ185" s="718"/>
      <c r="GR185" s="718"/>
      <c r="GS185" s="718"/>
      <c r="GT185" s="718"/>
      <c r="GU185" s="718"/>
      <c r="GV185" s="718"/>
      <c r="GW185" s="718"/>
      <c r="GX185" s="718"/>
      <c r="GY185" s="718"/>
      <c r="GZ185" s="718"/>
      <c r="HA185" s="718"/>
      <c r="HB185" s="718"/>
      <c r="HC185" s="718"/>
      <c r="HD185" s="718"/>
      <c r="HE185" s="718"/>
      <c r="HF185" s="718"/>
      <c r="HG185" s="718"/>
      <c r="HH185" s="718"/>
      <c r="HI185" s="718"/>
      <c r="HJ185" s="718"/>
      <c r="HK185" s="718"/>
      <c r="HL185" s="718"/>
      <c r="HM185" s="718"/>
      <c r="HN185" s="718"/>
      <c r="HO185" s="718"/>
      <c r="HP185" s="718"/>
      <c r="HQ185" s="718"/>
      <c r="HR185" s="718"/>
      <c r="HS185" s="718"/>
      <c r="HT185" s="718"/>
      <c r="HU185" s="718"/>
      <c r="HV185" s="718"/>
      <c r="HW185" s="718"/>
      <c r="HX185" s="718"/>
      <c r="HY185" s="718"/>
      <c r="HZ185" s="718"/>
      <c r="IA185" s="718"/>
      <c r="IB185" s="718"/>
      <c r="IC185" s="718"/>
      <c r="ID185" s="718"/>
      <c r="IE185" s="718"/>
      <c r="IF185" s="718"/>
      <c r="IG185" s="718"/>
      <c r="IH185" s="718"/>
      <c r="II185" s="718"/>
      <c r="IJ185" s="718"/>
      <c r="IK185" s="718"/>
      <c r="IL185" s="718"/>
      <c r="IM185" s="718"/>
      <c r="IN185" s="718"/>
      <c r="IO185" s="718"/>
      <c r="IP185" s="718"/>
      <c r="IQ185" s="718"/>
      <c r="IR185" s="718"/>
    </row>
    <row r="186" s="93" customFormat="1" spans="1:252">
      <c r="A186" s="360" t="s">
        <v>4332</v>
      </c>
      <c r="B186" s="738" t="s">
        <v>4333</v>
      </c>
      <c r="C186" s="669">
        <f>SUMIF($J187:J$382,$A186,C187:C$382)</f>
        <v>1366</v>
      </c>
      <c r="D186" s="669">
        <f ca="1">SUMIF($J187:K$382,$A186,D187:D$382)</f>
        <v>1550</v>
      </c>
      <c r="E186" s="669">
        <f ca="1">SUMIF($J187:L$382,$A186,E187:E$382)</f>
        <v>1018</v>
      </c>
      <c r="F186" s="669">
        <f ca="1">SUMIF($J187:M$382,$A186,F187:F$382)</f>
        <v>-348</v>
      </c>
      <c r="G186" s="739" t="str">
        <f ca="1" t="shared" si="25"/>
        <v>-25.5%</v>
      </c>
      <c r="H186" s="352" t="str">
        <f ca="1" t="shared" si="26"/>
        <v>65.7%</v>
      </c>
      <c r="I186" s="744" t="str">
        <f ca="1" t="shared" si="29"/>
        <v>是</v>
      </c>
      <c r="J186" s="747" t="str">
        <f>LEFT(A186,3)</f>
        <v>103</v>
      </c>
      <c r="K186" s="93" t="str">
        <f t="shared" si="28"/>
        <v>款</v>
      </c>
      <c r="L186" s="746">
        <v>1</v>
      </c>
      <c r="M186" s="718"/>
      <c r="N186" s="718"/>
      <c r="O186" s="718"/>
      <c r="P186" s="718"/>
      <c r="Q186" s="718"/>
      <c r="R186" s="718"/>
      <c r="S186" s="718"/>
      <c r="T186" s="718"/>
      <c r="U186" s="718"/>
      <c r="V186" s="718"/>
      <c r="W186" s="718"/>
      <c r="X186" s="718"/>
      <c r="Y186" s="718"/>
      <c r="Z186" s="718"/>
      <c r="AA186" s="718"/>
      <c r="AB186" s="718"/>
      <c r="AC186" s="718"/>
      <c r="AD186" s="718"/>
      <c r="AE186" s="718"/>
      <c r="AF186" s="718"/>
      <c r="AG186" s="718"/>
      <c r="AH186" s="718"/>
      <c r="AI186" s="718"/>
      <c r="AJ186" s="718"/>
      <c r="AK186" s="718"/>
      <c r="AL186" s="718"/>
      <c r="AM186" s="718"/>
      <c r="AN186" s="718"/>
      <c r="AO186" s="718"/>
      <c r="AP186" s="718"/>
      <c r="AQ186" s="718"/>
      <c r="AR186" s="718"/>
      <c r="AS186" s="718"/>
      <c r="AT186" s="718"/>
      <c r="AU186" s="718"/>
      <c r="AV186" s="718"/>
      <c r="AW186" s="718"/>
      <c r="AX186" s="718"/>
      <c r="AY186" s="718"/>
      <c r="AZ186" s="718"/>
      <c r="BA186" s="718"/>
      <c r="BB186" s="718"/>
      <c r="BC186" s="718"/>
      <c r="BD186" s="718"/>
      <c r="BE186" s="718"/>
      <c r="BF186" s="718"/>
      <c r="BG186" s="718"/>
      <c r="BH186" s="718"/>
      <c r="BI186" s="718"/>
      <c r="BJ186" s="718"/>
      <c r="BK186" s="718"/>
      <c r="BL186" s="718"/>
      <c r="BM186" s="718"/>
      <c r="BN186" s="718"/>
      <c r="BO186" s="718"/>
      <c r="BP186" s="718"/>
      <c r="BQ186" s="718"/>
      <c r="BR186" s="718"/>
      <c r="BS186" s="718"/>
      <c r="BT186" s="718"/>
      <c r="BU186" s="718"/>
      <c r="BV186" s="718"/>
      <c r="BW186" s="718"/>
      <c r="BX186" s="718"/>
      <c r="BY186" s="718"/>
      <c r="BZ186" s="718"/>
      <c r="CA186" s="718"/>
      <c r="CB186" s="718"/>
      <c r="CC186" s="718"/>
      <c r="CD186" s="718"/>
      <c r="CE186" s="718"/>
      <c r="CF186" s="718"/>
      <c r="CG186" s="718"/>
      <c r="CH186" s="718"/>
      <c r="CI186" s="718"/>
      <c r="CJ186" s="718"/>
      <c r="CK186" s="718"/>
      <c r="CL186" s="718"/>
      <c r="CM186" s="718"/>
      <c r="CN186" s="718"/>
      <c r="CO186" s="718"/>
      <c r="CP186" s="718"/>
      <c r="CQ186" s="718"/>
      <c r="CR186" s="718"/>
      <c r="CS186" s="718"/>
      <c r="CT186" s="718"/>
      <c r="CU186" s="718"/>
      <c r="CV186" s="718"/>
      <c r="CW186" s="718"/>
      <c r="CX186" s="718"/>
      <c r="CY186" s="718"/>
      <c r="CZ186" s="718"/>
      <c r="DA186" s="718"/>
      <c r="DB186" s="718"/>
      <c r="DC186" s="718"/>
      <c r="DD186" s="718"/>
      <c r="DE186" s="718"/>
      <c r="DF186" s="718"/>
      <c r="DG186" s="718"/>
      <c r="DH186" s="718"/>
      <c r="DI186" s="718"/>
      <c r="DJ186" s="718"/>
      <c r="DK186" s="718"/>
      <c r="DL186" s="718"/>
      <c r="DM186" s="718"/>
      <c r="DN186" s="718"/>
      <c r="DO186" s="718"/>
      <c r="DP186" s="718"/>
      <c r="DQ186" s="718"/>
      <c r="DR186" s="718"/>
      <c r="DS186" s="718"/>
      <c r="DT186" s="718"/>
      <c r="DU186" s="718"/>
      <c r="DV186" s="718"/>
      <c r="DW186" s="718"/>
      <c r="DX186" s="718"/>
      <c r="DY186" s="718"/>
      <c r="DZ186" s="718"/>
      <c r="EA186" s="718"/>
      <c r="EB186" s="718"/>
      <c r="EC186" s="718"/>
      <c r="ED186" s="718"/>
      <c r="EE186" s="718"/>
      <c r="EF186" s="718"/>
      <c r="EG186" s="718"/>
      <c r="EH186" s="718"/>
      <c r="EI186" s="718"/>
      <c r="EJ186" s="718"/>
      <c r="EK186" s="718"/>
      <c r="EL186" s="718"/>
      <c r="EM186" s="718"/>
      <c r="EN186" s="718"/>
      <c r="EO186" s="718"/>
      <c r="EP186" s="718"/>
      <c r="EQ186" s="718"/>
      <c r="ER186" s="718"/>
      <c r="ES186" s="718"/>
      <c r="ET186" s="718"/>
      <c r="EU186" s="718"/>
      <c r="EV186" s="718"/>
      <c r="EW186" s="718"/>
      <c r="EX186" s="718"/>
      <c r="EY186" s="718"/>
      <c r="EZ186" s="718"/>
      <c r="FA186" s="718"/>
      <c r="FB186" s="718"/>
      <c r="FC186" s="718"/>
      <c r="FD186" s="718"/>
      <c r="FE186" s="718"/>
      <c r="FF186" s="718"/>
      <c r="FG186" s="718"/>
      <c r="FH186" s="718"/>
      <c r="FI186" s="718"/>
      <c r="FJ186" s="718"/>
      <c r="FK186" s="718"/>
      <c r="FL186" s="718"/>
      <c r="FM186" s="718"/>
      <c r="FN186" s="718"/>
      <c r="FO186" s="718"/>
      <c r="FP186" s="718"/>
      <c r="FQ186" s="718"/>
      <c r="FR186" s="718"/>
      <c r="FS186" s="718"/>
      <c r="FT186" s="718"/>
      <c r="FU186" s="718"/>
      <c r="FV186" s="718"/>
      <c r="FW186" s="718"/>
      <c r="FX186" s="718"/>
      <c r="FY186" s="718"/>
      <c r="FZ186" s="718"/>
      <c r="GA186" s="718"/>
      <c r="GB186" s="718"/>
      <c r="GC186" s="718"/>
      <c r="GD186" s="718"/>
      <c r="GE186" s="718"/>
      <c r="GF186" s="718"/>
      <c r="GG186" s="718"/>
      <c r="GH186" s="718"/>
      <c r="GI186" s="718"/>
      <c r="GJ186" s="718"/>
      <c r="GK186" s="718"/>
      <c r="GL186" s="718"/>
      <c r="GM186" s="718"/>
      <c r="GN186" s="718"/>
      <c r="GO186" s="718"/>
      <c r="GP186" s="718"/>
      <c r="GQ186" s="718"/>
      <c r="GR186" s="718"/>
      <c r="GS186" s="718"/>
      <c r="GT186" s="718"/>
      <c r="GU186" s="718"/>
      <c r="GV186" s="718"/>
      <c r="GW186" s="718"/>
      <c r="GX186" s="718"/>
      <c r="GY186" s="718"/>
      <c r="GZ186" s="718"/>
      <c r="HA186" s="718"/>
      <c r="HB186" s="718"/>
      <c r="HC186" s="718"/>
      <c r="HD186" s="718"/>
      <c r="HE186" s="718"/>
      <c r="HF186" s="718"/>
      <c r="HG186" s="718"/>
      <c r="HH186" s="718"/>
      <c r="HI186" s="718"/>
      <c r="HJ186" s="718"/>
      <c r="HK186" s="718"/>
      <c r="HL186" s="718"/>
      <c r="HM186" s="718"/>
      <c r="HN186" s="718"/>
      <c r="HO186" s="718"/>
      <c r="HP186" s="718"/>
      <c r="HQ186" s="718"/>
      <c r="HR186" s="718"/>
      <c r="HS186" s="718"/>
      <c r="HT186" s="718"/>
      <c r="HU186" s="718"/>
      <c r="HV186" s="718"/>
      <c r="HW186" s="718"/>
      <c r="HX186" s="718"/>
      <c r="HY186" s="718"/>
      <c r="HZ186" s="718"/>
      <c r="IA186" s="718"/>
      <c r="IB186" s="718"/>
      <c r="IC186" s="718"/>
      <c r="ID186" s="718"/>
      <c r="IE186" s="718"/>
      <c r="IF186" s="718"/>
      <c r="IG186" s="718"/>
      <c r="IH186" s="718"/>
      <c r="II186" s="718"/>
      <c r="IJ186" s="718"/>
      <c r="IK186" s="718"/>
      <c r="IL186" s="718"/>
      <c r="IM186" s="718"/>
      <c r="IN186" s="718"/>
      <c r="IO186" s="718"/>
      <c r="IP186" s="718"/>
      <c r="IQ186" s="718"/>
      <c r="IR186" s="718"/>
    </row>
    <row r="187" s="137" customFormat="1" ht="15.75" hidden="1" spans="1:252">
      <c r="A187" s="353" t="s">
        <v>4334</v>
      </c>
      <c r="B187" s="307" t="s">
        <v>327</v>
      </c>
      <c r="C187" s="671">
        <f>SUMIF('2023.12'!$A$6:$A$567,A187,'2023.12'!$C$6:$C$567)</f>
        <v>553</v>
      </c>
      <c r="D187" s="671">
        <v>500</v>
      </c>
      <c r="E187" s="671">
        <f>SUMIF('2024.12'!$A$6:$A$876,A187,'2024.12'!$D$6:$D$876)</f>
        <v>599</v>
      </c>
      <c r="F187" s="671">
        <f t="shared" ref="F187:F200" si="44">E187-C187</f>
        <v>46</v>
      </c>
      <c r="G187" s="365" t="str">
        <f t="shared" si="25"/>
        <v>8.3%</v>
      </c>
      <c r="H187" s="365" t="str">
        <f t="shared" si="26"/>
        <v>119.8%</v>
      </c>
      <c r="I187" s="554" t="s">
        <v>4097</v>
      </c>
      <c r="J187" s="748" t="str">
        <f t="shared" ref="J187:J200" si="45">LEFT(A187,5)</f>
        <v>10302</v>
      </c>
      <c r="K187" s="93" t="str">
        <f t="shared" si="28"/>
        <v>项</v>
      </c>
      <c r="L187" s="93">
        <v>1</v>
      </c>
      <c r="M187" s="751"/>
      <c r="N187" s="751"/>
      <c r="O187" s="751"/>
      <c r="P187" s="751"/>
      <c r="Q187" s="751"/>
      <c r="R187" s="751"/>
      <c r="S187" s="751"/>
      <c r="T187" s="751"/>
      <c r="U187" s="751"/>
      <c r="V187" s="751"/>
      <c r="W187" s="751"/>
      <c r="X187" s="751"/>
      <c r="Y187" s="751"/>
      <c r="Z187" s="751"/>
      <c r="AA187" s="751"/>
      <c r="AB187" s="751"/>
      <c r="AC187" s="751"/>
      <c r="AD187" s="751"/>
      <c r="AE187" s="751"/>
      <c r="AF187" s="751"/>
      <c r="AG187" s="751"/>
      <c r="AH187" s="751"/>
      <c r="AI187" s="751"/>
      <c r="AJ187" s="751"/>
      <c r="AK187" s="751"/>
      <c r="AL187" s="751"/>
      <c r="AM187" s="751"/>
      <c r="AN187" s="751"/>
      <c r="AO187" s="751"/>
      <c r="AP187" s="751"/>
      <c r="AQ187" s="751"/>
      <c r="AR187" s="751"/>
      <c r="AS187" s="751"/>
      <c r="AT187" s="751"/>
      <c r="AU187" s="751"/>
      <c r="AV187" s="751"/>
      <c r="AW187" s="751"/>
      <c r="AX187" s="751"/>
      <c r="AY187" s="751"/>
      <c r="AZ187" s="751"/>
      <c r="BA187" s="751"/>
      <c r="BB187" s="751"/>
      <c r="BC187" s="751"/>
      <c r="BD187" s="751"/>
      <c r="BE187" s="751"/>
      <c r="BF187" s="751"/>
      <c r="BG187" s="751"/>
      <c r="BH187" s="751"/>
      <c r="BI187" s="751"/>
      <c r="BJ187" s="751"/>
      <c r="BK187" s="751"/>
      <c r="BL187" s="751"/>
      <c r="BM187" s="751"/>
      <c r="BN187" s="751"/>
      <c r="BO187" s="751"/>
      <c r="BP187" s="751"/>
      <c r="BQ187" s="751"/>
      <c r="BR187" s="751"/>
      <c r="BS187" s="751"/>
      <c r="BT187" s="751"/>
      <c r="BU187" s="751"/>
      <c r="BV187" s="751"/>
      <c r="BW187" s="751"/>
      <c r="BX187" s="751"/>
      <c r="BY187" s="751"/>
      <c r="BZ187" s="751"/>
      <c r="CA187" s="751"/>
      <c r="CB187" s="751"/>
      <c r="CC187" s="751"/>
      <c r="CD187" s="751"/>
      <c r="CE187" s="751"/>
      <c r="CF187" s="751"/>
      <c r="CG187" s="751"/>
      <c r="CH187" s="751"/>
      <c r="CI187" s="751"/>
      <c r="CJ187" s="751"/>
      <c r="CK187" s="751"/>
      <c r="CL187" s="751"/>
      <c r="CM187" s="751"/>
      <c r="CN187" s="751"/>
      <c r="CO187" s="751"/>
      <c r="CP187" s="751"/>
      <c r="CQ187" s="751"/>
      <c r="CR187" s="751"/>
      <c r="CS187" s="751"/>
      <c r="CT187" s="751"/>
      <c r="CU187" s="751"/>
      <c r="CV187" s="751"/>
      <c r="CW187" s="751"/>
      <c r="CX187" s="751"/>
      <c r="CY187" s="751"/>
      <c r="CZ187" s="751"/>
      <c r="DA187" s="751"/>
      <c r="DB187" s="751"/>
      <c r="DC187" s="751"/>
      <c r="DD187" s="751"/>
      <c r="DE187" s="751"/>
      <c r="DF187" s="751"/>
      <c r="DG187" s="751"/>
      <c r="DH187" s="751"/>
      <c r="DI187" s="751"/>
      <c r="DJ187" s="751"/>
      <c r="DK187" s="751"/>
      <c r="DL187" s="751"/>
      <c r="DM187" s="751"/>
      <c r="DN187" s="751"/>
      <c r="DO187" s="751"/>
      <c r="DP187" s="751"/>
      <c r="DQ187" s="751"/>
      <c r="DR187" s="751"/>
      <c r="DS187" s="751"/>
      <c r="DT187" s="751"/>
      <c r="DU187" s="751"/>
      <c r="DV187" s="751"/>
      <c r="DW187" s="751"/>
      <c r="DX187" s="751"/>
      <c r="DY187" s="751"/>
      <c r="DZ187" s="751"/>
      <c r="EA187" s="751"/>
      <c r="EB187" s="751"/>
      <c r="EC187" s="751"/>
      <c r="ED187" s="751"/>
      <c r="EE187" s="751"/>
      <c r="EF187" s="751"/>
      <c r="EG187" s="751"/>
      <c r="EH187" s="751"/>
      <c r="EI187" s="751"/>
      <c r="EJ187" s="751"/>
      <c r="EK187" s="751"/>
      <c r="EL187" s="751"/>
      <c r="EM187" s="751"/>
      <c r="EN187" s="751"/>
      <c r="EO187" s="751"/>
      <c r="EP187" s="751"/>
      <c r="EQ187" s="751"/>
      <c r="ER187" s="751"/>
      <c r="ES187" s="751"/>
      <c r="ET187" s="751"/>
      <c r="EU187" s="751"/>
      <c r="EV187" s="751"/>
      <c r="EW187" s="751"/>
      <c r="EX187" s="751"/>
      <c r="EY187" s="751"/>
      <c r="EZ187" s="751"/>
      <c r="FA187" s="751"/>
      <c r="FB187" s="751"/>
      <c r="FC187" s="751"/>
      <c r="FD187" s="751"/>
      <c r="FE187" s="751"/>
      <c r="FF187" s="751"/>
      <c r="FG187" s="751"/>
      <c r="FH187" s="751"/>
      <c r="FI187" s="751"/>
      <c r="FJ187" s="751"/>
      <c r="FK187" s="751"/>
      <c r="FL187" s="751"/>
      <c r="FM187" s="751"/>
      <c r="FN187" s="751"/>
      <c r="FO187" s="751"/>
      <c r="FP187" s="751"/>
      <c r="FQ187" s="751"/>
      <c r="FR187" s="751"/>
      <c r="FS187" s="751"/>
      <c r="FT187" s="751"/>
      <c r="FU187" s="751"/>
      <c r="FV187" s="751"/>
      <c r="FW187" s="751"/>
      <c r="FX187" s="751"/>
      <c r="FY187" s="751"/>
      <c r="FZ187" s="751"/>
      <c r="GA187" s="751"/>
      <c r="GB187" s="751"/>
      <c r="GC187" s="751"/>
      <c r="GD187" s="751"/>
      <c r="GE187" s="751"/>
      <c r="GF187" s="751"/>
      <c r="GG187" s="751"/>
      <c r="GH187" s="751"/>
      <c r="GI187" s="751"/>
      <c r="GJ187" s="751"/>
      <c r="GK187" s="751"/>
      <c r="GL187" s="751"/>
      <c r="GM187" s="751"/>
      <c r="GN187" s="751"/>
      <c r="GO187" s="751"/>
      <c r="GP187" s="751"/>
      <c r="GQ187" s="751"/>
      <c r="GR187" s="751"/>
      <c r="GS187" s="751"/>
      <c r="GT187" s="751"/>
      <c r="GU187" s="751"/>
      <c r="GV187" s="751"/>
      <c r="GW187" s="751"/>
      <c r="GX187" s="751"/>
      <c r="GY187" s="751"/>
      <c r="GZ187" s="751"/>
      <c r="HA187" s="751"/>
      <c r="HB187" s="751"/>
      <c r="HC187" s="751"/>
      <c r="HD187" s="751"/>
      <c r="HE187" s="751"/>
      <c r="HF187" s="751"/>
      <c r="HG187" s="751"/>
      <c r="HH187" s="751"/>
      <c r="HI187" s="751"/>
      <c r="HJ187" s="751"/>
      <c r="HK187" s="751"/>
      <c r="HL187" s="751"/>
      <c r="HM187" s="751"/>
      <c r="HN187" s="751"/>
      <c r="HO187" s="751"/>
      <c r="HP187" s="751"/>
      <c r="HQ187" s="751"/>
      <c r="HR187" s="751"/>
      <c r="HS187" s="751"/>
      <c r="HT187" s="751"/>
      <c r="HU187" s="751"/>
      <c r="HV187" s="751"/>
      <c r="HW187" s="751"/>
      <c r="HX187" s="751"/>
      <c r="HY187" s="751"/>
      <c r="HZ187" s="751"/>
      <c r="IA187" s="751"/>
      <c r="IB187" s="751"/>
      <c r="IC187" s="751"/>
      <c r="ID187" s="751"/>
      <c r="IE187" s="751"/>
      <c r="IF187" s="751"/>
      <c r="IG187" s="751"/>
      <c r="IH187" s="751"/>
      <c r="II187" s="751"/>
      <c r="IJ187" s="751"/>
      <c r="IK187" s="751"/>
      <c r="IL187" s="751"/>
      <c r="IM187" s="751"/>
      <c r="IN187" s="751"/>
      <c r="IO187" s="751"/>
      <c r="IP187" s="751"/>
      <c r="IQ187" s="751"/>
      <c r="IR187" s="751"/>
    </row>
    <row r="188" s="443" customFormat="1" ht="15.75" hidden="1" spans="1:252">
      <c r="A188" s="353" t="s">
        <v>4335</v>
      </c>
      <c r="B188" s="307" t="s">
        <v>341</v>
      </c>
      <c r="C188" s="671">
        <f>SUMIF('2023.12'!$A$6:$A$567,A188,'2023.12'!$C$6:$C$567)</f>
        <v>0</v>
      </c>
      <c r="D188" s="671">
        <v>0</v>
      </c>
      <c r="E188" s="671">
        <f>SUMIF('2024.12'!$A$6:$A$876,A188,'2024.12'!$D$6:$D$876)</f>
        <v>0</v>
      </c>
      <c r="F188" s="671">
        <f t="shared" si="44"/>
        <v>0</v>
      </c>
      <c r="G188" s="365" t="str">
        <f t="shared" si="25"/>
        <v/>
      </c>
      <c r="H188" s="365" t="str">
        <f t="shared" si="26"/>
        <v/>
      </c>
      <c r="I188" s="22" t="str">
        <f t="shared" si="29"/>
        <v>否</v>
      </c>
      <c r="J188" s="749" t="str">
        <f t="shared" si="45"/>
        <v>10302</v>
      </c>
      <c r="K188" s="93" t="str">
        <f t="shared" si="28"/>
        <v>项</v>
      </c>
      <c r="L188" s="93">
        <v>1</v>
      </c>
      <c r="M188" s="250"/>
      <c r="N188" s="250"/>
      <c r="O188" s="250"/>
      <c r="P188" s="250"/>
      <c r="Q188" s="250"/>
      <c r="R188" s="250"/>
      <c r="S188" s="250"/>
      <c r="T188" s="250"/>
      <c r="U188" s="250"/>
      <c r="V188" s="250"/>
      <c r="W188" s="250"/>
      <c r="X188" s="250"/>
      <c r="Y188" s="250"/>
      <c r="Z188" s="250"/>
      <c r="AA188" s="250"/>
      <c r="AB188" s="250"/>
      <c r="AC188" s="250"/>
      <c r="AD188" s="250"/>
      <c r="AE188" s="250"/>
      <c r="AF188" s="250"/>
      <c r="AG188" s="250"/>
      <c r="AH188" s="250"/>
      <c r="AI188" s="250"/>
      <c r="AJ188" s="250"/>
      <c r="AK188" s="250"/>
      <c r="AL188" s="250"/>
      <c r="AM188" s="250"/>
      <c r="AN188" s="250"/>
      <c r="AO188" s="250"/>
      <c r="AP188" s="250"/>
      <c r="AQ188" s="250"/>
      <c r="AR188" s="250"/>
      <c r="AS188" s="250"/>
      <c r="AT188" s="250"/>
      <c r="AU188" s="250"/>
      <c r="AV188" s="250"/>
      <c r="AW188" s="250"/>
      <c r="AX188" s="250"/>
      <c r="AY188" s="250"/>
      <c r="AZ188" s="250"/>
      <c r="BA188" s="250"/>
      <c r="BB188" s="250"/>
      <c r="BC188" s="250"/>
      <c r="BD188" s="250"/>
      <c r="BE188" s="250"/>
      <c r="BF188" s="250"/>
      <c r="BG188" s="250"/>
      <c r="BH188" s="250"/>
      <c r="BI188" s="250"/>
      <c r="BJ188" s="250"/>
      <c r="BK188" s="250"/>
      <c r="BL188" s="250"/>
      <c r="BM188" s="250"/>
      <c r="BN188" s="250"/>
      <c r="BO188" s="250"/>
      <c r="BP188" s="250"/>
      <c r="BQ188" s="250"/>
      <c r="BR188" s="250"/>
      <c r="BS188" s="250"/>
      <c r="BT188" s="250"/>
      <c r="BU188" s="250"/>
      <c r="BV188" s="250"/>
      <c r="BW188" s="250"/>
      <c r="BX188" s="250"/>
      <c r="BY188" s="250"/>
      <c r="BZ188" s="250"/>
      <c r="CA188" s="250"/>
      <c r="CB188" s="250"/>
      <c r="CC188" s="250"/>
      <c r="CD188" s="250"/>
      <c r="CE188" s="250"/>
      <c r="CF188" s="250"/>
      <c r="CG188" s="250"/>
      <c r="CH188" s="250"/>
      <c r="CI188" s="250"/>
      <c r="CJ188" s="250"/>
      <c r="CK188" s="250"/>
      <c r="CL188" s="250"/>
      <c r="CM188" s="250"/>
      <c r="CN188" s="250"/>
      <c r="CO188" s="250"/>
      <c r="CP188" s="250"/>
      <c r="CQ188" s="250"/>
      <c r="CR188" s="250"/>
      <c r="CS188" s="250"/>
      <c r="CT188" s="250"/>
      <c r="CU188" s="250"/>
      <c r="CV188" s="250"/>
      <c r="CW188" s="250"/>
      <c r="CX188" s="250"/>
      <c r="CY188" s="250"/>
      <c r="CZ188" s="250"/>
      <c r="DA188" s="250"/>
      <c r="DB188" s="250"/>
      <c r="DC188" s="250"/>
      <c r="DD188" s="250"/>
      <c r="DE188" s="250"/>
      <c r="DF188" s="250"/>
      <c r="DG188" s="250"/>
      <c r="DH188" s="250"/>
      <c r="DI188" s="250"/>
      <c r="DJ188" s="250"/>
      <c r="DK188" s="250"/>
      <c r="DL188" s="250"/>
      <c r="DM188" s="250"/>
      <c r="DN188" s="250"/>
      <c r="DO188" s="250"/>
      <c r="DP188" s="250"/>
      <c r="DQ188" s="250"/>
      <c r="DR188" s="250"/>
      <c r="DS188" s="250"/>
      <c r="DT188" s="250"/>
      <c r="DU188" s="250"/>
      <c r="DV188" s="250"/>
      <c r="DW188" s="250"/>
      <c r="DX188" s="250"/>
      <c r="DY188" s="250"/>
      <c r="DZ188" s="250"/>
      <c r="EA188" s="250"/>
      <c r="EB188" s="250"/>
      <c r="EC188" s="250"/>
      <c r="ED188" s="250"/>
      <c r="EE188" s="250"/>
      <c r="EF188" s="250"/>
      <c r="EG188" s="250"/>
      <c r="EH188" s="250"/>
      <c r="EI188" s="250"/>
      <c r="EJ188" s="250"/>
      <c r="EK188" s="250"/>
      <c r="EL188" s="250"/>
      <c r="EM188" s="250"/>
      <c r="EN188" s="250"/>
      <c r="EO188" s="250"/>
      <c r="EP188" s="250"/>
      <c r="EQ188" s="250"/>
      <c r="ER188" s="250"/>
      <c r="ES188" s="250"/>
      <c r="ET188" s="250"/>
      <c r="EU188" s="250"/>
      <c r="EV188" s="250"/>
      <c r="EW188" s="250"/>
      <c r="EX188" s="250"/>
      <c r="EY188" s="250"/>
      <c r="EZ188" s="250"/>
      <c r="FA188" s="250"/>
      <c r="FB188" s="250"/>
      <c r="FC188" s="250"/>
      <c r="FD188" s="250"/>
      <c r="FE188" s="250"/>
      <c r="FF188" s="250"/>
      <c r="FG188" s="250"/>
      <c r="FH188" s="250"/>
      <c r="FI188" s="250"/>
      <c r="FJ188" s="250"/>
      <c r="FK188" s="250"/>
      <c r="FL188" s="250"/>
      <c r="FM188" s="250"/>
      <c r="FN188" s="250"/>
      <c r="FO188" s="250"/>
      <c r="FP188" s="250"/>
      <c r="FQ188" s="250"/>
      <c r="FR188" s="250"/>
      <c r="FS188" s="250"/>
      <c r="FT188" s="250"/>
      <c r="FU188" s="250"/>
      <c r="FV188" s="250"/>
      <c r="FW188" s="250"/>
      <c r="FX188" s="250"/>
      <c r="FY188" s="250"/>
      <c r="FZ188" s="250"/>
      <c r="GA188" s="250"/>
      <c r="GB188" s="250"/>
      <c r="GC188" s="250"/>
      <c r="GD188" s="250"/>
      <c r="GE188" s="250"/>
      <c r="GF188" s="250"/>
      <c r="GG188" s="250"/>
      <c r="GH188" s="250"/>
      <c r="GI188" s="250"/>
      <c r="GJ188" s="250"/>
      <c r="GK188" s="250"/>
      <c r="GL188" s="250"/>
      <c r="GM188" s="250"/>
      <c r="GN188" s="250"/>
      <c r="GO188" s="250"/>
      <c r="GP188" s="250"/>
      <c r="GQ188" s="250"/>
      <c r="GR188" s="250"/>
      <c r="GS188" s="250"/>
      <c r="GT188" s="250"/>
      <c r="GU188" s="250"/>
      <c r="GV188" s="250"/>
      <c r="GW188" s="250"/>
      <c r="GX188" s="250"/>
      <c r="GY188" s="250"/>
      <c r="GZ188" s="250"/>
      <c r="HA188" s="250"/>
      <c r="HB188" s="250"/>
      <c r="HC188" s="250"/>
      <c r="HD188" s="250"/>
      <c r="HE188" s="250"/>
      <c r="HF188" s="250"/>
      <c r="HG188" s="250"/>
      <c r="HH188" s="250"/>
      <c r="HI188" s="250"/>
      <c r="HJ188" s="250"/>
      <c r="HK188" s="250"/>
      <c r="HL188" s="250"/>
      <c r="HM188" s="250"/>
      <c r="HN188" s="250"/>
      <c r="HO188" s="250"/>
      <c r="HP188" s="250"/>
      <c r="HQ188" s="250"/>
      <c r="HR188" s="250"/>
      <c r="HS188" s="250"/>
      <c r="HT188" s="250"/>
      <c r="HU188" s="250"/>
      <c r="HV188" s="250"/>
      <c r="HW188" s="250"/>
      <c r="HX188" s="250"/>
      <c r="HY188" s="250"/>
      <c r="HZ188" s="250"/>
      <c r="IA188" s="250"/>
      <c r="IB188" s="250"/>
      <c r="IC188" s="250"/>
      <c r="ID188" s="250"/>
      <c r="IE188" s="250"/>
      <c r="IF188" s="250"/>
      <c r="IG188" s="250"/>
      <c r="IH188" s="250"/>
      <c r="II188" s="250"/>
      <c r="IJ188" s="250"/>
      <c r="IK188" s="250"/>
      <c r="IL188" s="250"/>
      <c r="IM188" s="250"/>
      <c r="IN188" s="250"/>
      <c r="IO188" s="250"/>
      <c r="IP188" s="250"/>
      <c r="IQ188" s="250"/>
      <c r="IR188" s="250"/>
    </row>
    <row r="189" s="443" customFormat="1" ht="15.75" hidden="1" spans="1:252">
      <c r="A189" s="353" t="s">
        <v>4336</v>
      </c>
      <c r="B189" s="307" t="s">
        <v>343</v>
      </c>
      <c r="C189" s="671">
        <f>SUMIF('2023.12'!$A$6:$A$567,A189,'2023.12'!$C$6:$C$567)</f>
        <v>0</v>
      </c>
      <c r="D189" s="671">
        <v>0</v>
      </c>
      <c r="E189" s="671">
        <f>SUMIF('2024.12'!$A$6:$A$876,A189,'2024.12'!$D$6:$D$876)</f>
        <v>0</v>
      </c>
      <c r="F189" s="671">
        <f t="shared" si="44"/>
        <v>0</v>
      </c>
      <c r="G189" s="365" t="str">
        <f t="shared" si="25"/>
        <v/>
      </c>
      <c r="H189" s="365" t="str">
        <f t="shared" si="26"/>
        <v/>
      </c>
      <c r="I189" s="22" t="str">
        <f t="shared" si="29"/>
        <v>否</v>
      </c>
      <c r="J189" s="749" t="str">
        <f t="shared" si="45"/>
        <v>10302</v>
      </c>
      <c r="K189" s="93" t="str">
        <f t="shared" si="28"/>
        <v>项</v>
      </c>
      <c r="L189" s="93">
        <v>1</v>
      </c>
      <c r="M189" s="250"/>
      <c r="N189" s="250"/>
      <c r="O189" s="250"/>
      <c r="P189" s="250"/>
      <c r="Q189" s="250"/>
      <c r="R189" s="250"/>
      <c r="S189" s="250"/>
      <c r="T189" s="250"/>
      <c r="U189" s="250"/>
      <c r="V189" s="250"/>
      <c r="W189" s="250"/>
      <c r="X189" s="250"/>
      <c r="Y189" s="250"/>
      <c r="Z189" s="250"/>
      <c r="AA189" s="250"/>
      <c r="AB189" s="250"/>
      <c r="AC189" s="250"/>
      <c r="AD189" s="250"/>
      <c r="AE189" s="250"/>
      <c r="AF189" s="250"/>
      <c r="AG189" s="250"/>
      <c r="AH189" s="250"/>
      <c r="AI189" s="250"/>
      <c r="AJ189" s="250"/>
      <c r="AK189" s="250"/>
      <c r="AL189" s="250"/>
      <c r="AM189" s="250"/>
      <c r="AN189" s="250"/>
      <c r="AO189" s="250"/>
      <c r="AP189" s="250"/>
      <c r="AQ189" s="250"/>
      <c r="AR189" s="250"/>
      <c r="AS189" s="250"/>
      <c r="AT189" s="250"/>
      <c r="AU189" s="250"/>
      <c r="AV189" s="250"/>
      <c r="AW189" s="250"/>
      <c r="AX189" s="250"/>
      <c r="AY189" s="250"/>
      <c r="AZ189" s="250"/>
      <c r="BA189" s="250"/>
      <c r="BB189" s="250"/>
      <c r="BC189" s="250"/>
      <c r="BD189" s="250"/>
      <c r="BE189" s="250"/>
      <c r="BF189" s="250"/>
      <c r="BG189" s="250"/>
      <c r="BH189" s="250"/>
      <c r="BI189" s="250"/>
      <c r="BJ189" s="250"/>
      <c r="BK189" s="250"/>
      <c r="BL189" s="250"/>
      <c r="BM189" s="250"/>
      <c r="BN189" s="250"/>
      <c r="BO189" s="250"/>
      <c r="BP189" s="250"/>
      <c r="BQ189" s="250"/>
      <c r="BR189" s="250"/>
      <c r="BS189" s="250"/>
      <c r="BT189" s="250"/>
      <c r="BU189" s="250"/>
      <c r="BV189" s="250"/>
      <c r="BW189" s="250"/>
      <c r="BX189" s="250"/>
      <c r="BY189" s="250"/>
      <c r="BZ189" s="250"/>
      <c r="CA189" s="250"/>
      <c r="CB189" s="250"/>
      <c r="CC189" s="250"/>
      <c r="CD189" s="250"/>
      <c r="CE189" s="250"/>
      <c r="CF189" s="250"/>
      <c r="CG189" s="250"/>
      <c r="CH189" s="250"/>
      <c r="CI189" s="250"/>
      <c r="CJ189" s="250"/>
      <c r="CK189" s="250"/>
      <c r="CL189" s="250"/>
      <c r="CM189" s="250"/>
      <c r="CN189" s="250"/>
      <c r="CO189" s="250"/>
      <c r="CP189" s="250"/>
      <c r="CQ189" s="250"/>
      <c r="CR189" s="250"/>
      <c r="CS189" s="250"/>
      <c r="CT189" s="250"/>
      <c r="CU189" s="250"/>
      <c r="CV189" s="250"/>
      <c r="CW189" s="250"/>
      <c r="CX189" s="250"/>
      <c r="CY189" s="250"/>
      <c r="CZ189" s="250"/>
      <c r="DA189" s="250"/>
      <c r="DB189" s="250"/>
      <c r="DC189" s="250"/>
      <c r="DD189" s="250"/>
      <c r="DE189" s="250"/>
      <c r="DF189" s="250"/>
      <c r="DG189" s="250"/>
      <c r="DH189" s="250"/>
      <c r="DI189" s="250"/>
      <c r="DJ189" s="250"/>
      <c r="DK189" s="250"/>
      <c r="DL189" s="250"/>
      <c r="DM189" s="250"/>
      <c r="DN189" s="250"/>
      <c r="DO189" s="250"/>
      <c r="DP189" s="250"/>
      <c r="DQ189" s="250"/>
      <c r="DR189" s="250"/>
      <c r="DS189" s="250"/>
      <c r="DT189" s="250"/>
      <c r="DU189" s="250"/>
      <c r="DV189" s="250"/>
      <c r="DW189" s="250"/>
      <c r="DX189" s="250"/>
      <c r="DY189" s="250"/>
      <c r="DZ189" s="250"/>
      <c r="EA189" s="250"/>
      <c r="EB189" s="250"/>
      <c r="EC189" s="250"/>
      <c r="ED189" s="250"/>
      <c r="EE189" s="250"/>
      <c r="EF189" s="250"/>
      <c r="EG189" s="250"/>
      <c r="EH189" s="250"/>
      <c r="EI189" s="250"/>
      <c r="EJ189" s="250"/>
      <c r="EK189" s="250"/>
      <c r="EL189" s="250"/>
      <c r="EM189" s="250"/>
      <c r="EN189" s="250"/>
      <c r="EO189" s="250"/>
      <c r="EP189" s="250"/>
      <c r="EQ189" s="250"/>
      <c r="ER189" s="250"/>
      <c r="ES189" s="250"/>
      <c r="ET189" s="250"/>
      <c r="EU189" s="250"/>
      <c r="EV189" s="250"/>
      <c r="EW189" s="250"/>
      <c r="EX189" s="250"/>
      <c r="EY189" s="250"/>
      <c r="EZ189" s="250"/>
      <c r="FA189" s="250"/>
      <c r="FB189" s="250"/>
      <c r="FC189" s="250"/>
      <c r="FD189" s="250"/>
      <c r="FE189" s="250"/>
      <c r="FF189" s="250"/>
      <c r="FG189" s="250"/>
      <c r="FH189" s="250"/>
      <c r="FI189" s="250"/>
      <c r="FJ189" s="250"/>
      <c r="FK189" s="250"/>
      <c r="FL189" s="250"/>
      <c r="FM189" s="250"/>
      <c r="FN189" s="250"/>
      <c r="FO189" s="250"/>
      <c r="FP189" s="250"/>
      <c r="FQ189" s="250"/>
      <c r="FR189" s="250"/>
      <c r="FS189" s="250"/>
      <c r="FT189" s="250"/>
      <c r="FU189" s="250"/>
      <c r="FV189" s="250"/>
      <c r="FW189" s="250"/>
      <c r="FX189" s="250"/>
      <c r="FY189" s="250"/>
      <c r="FZ189" s="250"/>
      <c r="GA189" s="250"/>
      <c r="GB189" s="250"/>
      <c r="GC189" s="250"/>
      <c r="GD189" s="250"/>
      <c r="GE189" s="250"/>
      <c r="GF189" s="250"/>
      <c r="GG189" s="250"/>
      <c r="GH189" s="250"/>
      <c r="GI189" s="250"/>
      <c r="GJ189" s="250"/>
      <c r="GK189" s="250"/>
      <c r="GL189" s="250"/>
      <c r="GM189" s="250"/>
      <c r="GN189" s="250"/>
      <c r="GO189" s="250"/>
      <c r="GP189" s="250"/>
      <c r="GQ189" s="250"/>
      <c r="GR189" s="250"/>
      <c r="GS189" s="250"/>
      <c r="GT189" s="250"/>
      <c r="GU189" s="250"/>
      <c r="GV189" s="250"/>
      <c r="GW189" s="250"/>
      <c r="GX189" s="250"/>
      <c r="GY189" s="250"/>
      <c r="GZ189" s="250"/>
      <c r="HA189" s="250"/>
      <c r="HB189" s="250"/>
      <c r="HC189" s="250"/>
      <c r="HD189" s="250"/>
      <c r="HE189" s="250"/>
      <c r="HF189" s="250"/>
      <c r="HG189" s="250"/>
      <c r="HH189" s="250"/>
      <c r="HI189" s="250"/>
      <c r="HJ189" s="250"/>
      <c r="HK189" s="250"/>
      <c r="HL189" s="250"/>
      <c r="HM189" s="250"/>
      <c r="HN189" s="250"/>
      <c r="HO189" s="250"/>
      <c r="HP189" s="250"/>
      <c r="HQ189" s="250"/>
      <c r="HR189" s="250"/>
      <c r="HS189" s="250"/>
      <c r="HT189" s="250"/>
      <c r="HU189" s="250"/>
      <c r="HV189" s="250"/>
      <c r="HW189" s="250"/>
      <c r="HX189" s="250"/>
      <c r="HY189" s="250"/>
      <c r="HZ189" s="250"/>
      <c r="IA189" s="250"/>
      <c r="IB189" s="250"/>
      <c r="IC189" s="250"/>
      <c r="ID189" s="250"/>
      <c r="IE189" s="250"/>
      <c r="IF189" s="250"/>
      <c r="IG189" s="250"/>
      <c r="IH189" s="250"/>
      <c r="II189" s="250"/>
      <c r="IJ189" s="250"/>
      <c r="IK189" s="250"/>
      <c r="IL189" s="250"/>
      <c r="IM189" s="250"/>
      <c r="IN189" s="250"/>
      <c r="IO189" s="250"/>
      <c r="IP189" s="250"/>
      <c r="IQ189" s="250"/>
      <c r="IR189" s="250"/>
    </row>
    <row r="190" s="443" customFormat="1" ht="15.75" hidden="1" spans="1:252">
      <c r="A190" s="353" t="s">
        <v>4337</v>
      </c>
      <c r="B190" s="307" t="s">
        <v>345</v>
      </c>
      <c r="C190" s="671">
        <f>SUMIF('2023.12'!$A$6:$A$567,A190,'2023.12'!$C$6:$C$567)</f>
        <v>0</v>
      </c>
      <c r="D190" s="671">
        <v>0</v>
      </c>
      <c r="E190" s="671">
        <f>SUMIF('2024.12'!$A$6:$A$876,A190,'2024.12'!$D$6:$D$876)</f>
        <v>0</v>
      </c>
      <c r="F190" s="671">
        <f t="shared" si="44"/>
        <v>0</v>
      </c>
      <c r="G190" s="365" t="str">
        <f t="shared" si="25"/>
        <v/>
      </c>
      <c r="H190" s="365" t="str">
        <f t="shared" si="26"/>
        <v/>
      </c>
      <c r="I190" s="22" t="str">
        <f t="shared" si="29"/>
        <v>否</v>
      </c>
      <c r="J190" s="749" t="str">
        <f t="shared" si="45"/>
        <v>10302</v>
      </c>
      <c r="K190" s="93" t="str">
        <f t="shared" si="28"/>
        <v>项</v>
      </c>
      <c r="L190" s="93">
        <v>1</v>
      </c>
      <c r="M190" s="250"/>
      <c r="N190" s="250"/>
      <c r="O190" s="250"/>
      <c r="P190" s="250"/>
      <c r="Q190" s="250"/>
      <c r="R190" s="250"/>
      <c r="S190" s="250"/>
      <c r="T190" s="250"/>
      <c r="U190" s="250"/>
      <c r="V190" s="250"/>
      <c r="W190" s="250"/>
      <c r="X190" s="250"/>
      <c r="Y190" s="250"/>
      <c r="Z190" s="250"/>
      <c r="AA190" s="250"/>
      <c r="AB190" s="250"/>
      <c r="AC190" s="250"/>
      <c r="AD190" s="250"/>
      <c r="AE190" s="250"/>
      <c r="AF190" s="250"/>
      <c r="AG190" s="250"/>
      <c r="AH190" s="250"/>
      <c r="AI190" s="250"/>
      <c r="AJ190" s="250"/>
      <c r="AK190" s="250"/>
      <c r="AL190" s="250"/>
      <c r="AM190" s="250"/>
      <c r="AN190" s="250"/>
      <c r="AO190" s="250"/>
      <c r="AP190" s="250"/>
      <c r="AQ190" s="250"/>
      <c r="AR190" s="250"/>
      <c r="AS190" s="250"/>
      <c r="AT190" s="250"/>
      <c r="AU190" s="250"/>
      <c r="AV190" s="250"/>
      <c r="AW190" s="250"/>
      <c r="AX190" s="250"/>
      <c r="AY190" s="250"/>
      <c r="AZ190" s="250"/>
      <c r="BA190" s="250"/>
      <c r="BB190" s="250"/>
      <c r="BC190" s="250"/>
      <c r="BD190" s="250"/>
      <c r="BE190" s="250"/>
      <c r="BF190" s="250"/>
      <c r="BG190" s="250"/>
      <c r="BH190" s="250"/>
      <c r="BI190" s="250"/>
      <c r="BJ190" s="250"/>
      <c r="BK190" s="250"/>
      <c r="BL190" s="250"/>
      <c r="BM190" s="250"/>
      <c r="BN190" s="250"/>
      <c r="BO190" s="250"/>
      <c r="BP190" s="250"/>
      <c r="BQ190" s="250"/>
      <c r="BR190" s="250"/>
      <c r="BS190" s="250"/>
      <c r="BT190" s="250"/>
      <c r="BU190" s="250"/>
      <c r="BV190" s="250"/>
      <c r="BW190" s="250"/>
      <c r="BX190" s="250"/>
      <c r="BY190" s="250"/>
      <c r="BZ190" s="250"/>
      <c r="CA190" s="250"/>
      <c r="CB190" s="250"/>
      <c r="CC190" s="250"/>
      <c r="CD190" s="250"/>
      <c r="CE190" s="250"/>
      <c r="CF190" s="250"/>
      <c r="CG190" s="250"/>
      <c r="CH190" s="250"/>
      <c r="CI190" s="250"/>
      <c r="CJ190" s="250"/>
      <c r="CK190" s="250"/>
      <c r="CL190" s="250"/>
      <c r="CM190" s="250"/>
      <c r="CN190" s="250"/>
      <c r="CO190" s="250"/>
      <c r="CP190" s="250"/>
      <c r="CQ190" s="250"/>
      <c r="CR190" s="250"/>
      <c r="CS190" s="250"/>
      <c r="CT190" s="250"/>
      <c r="CU190" s="250"/>
      <c r="CV190" s="250"/>
      <c r="CW190" s="250"/>
      <c r="CX190" s="250"/>
      <c r="CY190" s="250"/>
      <c r="CZ190" s="250"/>
      <c r="DA190" s="250"/>
      <c r="DB190" s="250"/>
      <c r="DC190" s="250"/>
      <c r="DD190" s="250"/>
      <c r="DE190" s="250"/>
      <c r="DF190" s="250"/>
      <c r="DG190" s="250"/>
      <c r="DH190" s="250"/>
      <c r="DI190" s="250"/>
      <c r="DJ190" s="250"/>
      <c r="DK190" s="250"/>
      <c r="DL190" s="250"/>
      <c r="DM190" s="250"/>
      <c r="DN190" s="250"/>
      <c r="DO190" s="250"/>
      <c r="DP190" s="250"/>
      <c r="DQ190" s="250"/>
      <c r="DR190" s="250"/>
      <c r="DS190" s="250"/>
      <c r="DT190" s="250"/>
      <c r="DU190" s="250"/>
      <c r="DV190" s="250"/>
      <c r="DW190" s="250"/>
      <c r="DX190" s="250"/>
      <c r="DY190" s="250"/>
      <c r="DZ190" s="250"/>
      <c r="EA190" s="250"/>
      <c r="EB190" s="250"/>
      <c r="EC190" s="250"/>
      <c r="ED190" s="250"/>
      <c r="EE190" s="250"/>
      <c r="EF190" s="250"/>
      <c r="EG190" s="250"/>
      <c r="EH190" s="250"/>
      <c r="EI190" s="250"/>
      <c r="EJ190" s="250"/>
      <c r="EK190" s="250"/>
      <c r="EL190" s="250"/>
      <c r="EM190" s="250"/>
      <c r="EN190" s="250"/>
      <c r="EO190" s="250"/>
      <c r="EP190" s="250"/>
      <c r="EQ190" s="250"/>
      <c r="ER190" s="250"/>
      <c r="ES190" s="250"/>
      <c r="ET190" s="250"/>
      <c r="EU190" s="250"/>
      <c r="EV190" s="250"/>
      <c r="EW190" s="250"/>
      <c r="EX190" s="250"/>
      <c r="EY190" s="250"/>
      <c r="EZ190" s="250"/>
      <c r="FA190" s="250"/>
      <c r="FB190" s="250"/>
      <c r="FC190" s="250"/>
      <c r="FD190" s="250"/>
      <c r="FE190" s="250"/>
      <c r="FF190" s="250"/>
      <c r="FG190" s="250"/>
      <c r="FH190" s="250"/>
      <c r="FI190" s="250"/>
      <c r="FJ190" s="250"/>
      <c r="FK190" s="250"/>
      <c r="FL190" s="250"/>
      <c r="FM190" s="250"/>
      <c r="FN190" s="250"/>
      <c r="FO190" s="250"/>
      <c r="FP190" s="250"/>
      <c r="FQ190" s="250"/>
      <c r="FR190" s="250"/>
      <c r="FS190" s="250"/>
      <c r="FT190" s="250"/>
      <c r="FU190" s="250"/>
      <c r="FV190" s="250"/>
      <c r="FW190" s="250"/>
      <c r="FX190" s="250"/>
      <c r="FY190" s="250"/>
      <c r="FZ190" s="250"/>
      <c r="GA190" s="250"/>
      <c r="GB190" s="250"/>
      <c r="GC190" s="250"/>
      <c r="GD190" s="250"/>
      <c r="GE190" s="250"/>
      <c r="GF190" s="250"/>
      <c r="GG190" s="250"/>
      <c r="GH190" s="250"/>
      <c r="GI190" s="250"/>
      <c r="GJ190" s="250"/>
      <c r="GK190" s="250"/>
      <c r="GL190" s="250"/>
      <c r="GM190" s="250"/>
      <c r="GN190" s="250"/>
      <c r="GO190" s="250"/>
      <c r="GP190" s="250"/>
      <c r="GQ190" s="250"/>
      <c r="GR190" s="250"/>
      <c r="GS190" s="250"/>
      <c r="GT190" s="250"/>
      <c r="GU190" s="250"/>
      <c r="GV190" s="250"/>
      <c r="GW190" s="250"/>
      <c r="GX190" s="250"/>
      <c r="GY190" s="250"/>
      <c r="GZ190" s="250"/>
      <c r="HA190" s="250"/>
      <c r="HB190" s="250"/>
      <c r="HC190" s="250"/>
      <c r="HD190" s="250"/>
      <c r="HE190" s="250"/>
      <c r="HF190" s="250"/>
      <c r="HG190" s="250"/>
      <c r="HH190" s="250"/>
      <c r="HI190" s="250"/>
      <c r="HJ190" s="250"/>
      <c r="HK190" s="250"/>
      <c r="HL190" s="250"/>
      <c r="HM190" s="250"/>
      <c r="HN190" s="250"/>
      <c r="HO190" s="250"/>
      <c r="HP190" s="250"/>
      <c r="HQ190" s="250"/>
      <c r="HR190" s="250"/>
      <c r="HS190" s="250"/>
      <c r="HT190" s="250"/>
      <c r="HU190" s="250"/>
      <c r="HV190" s="250"/>
      <c r="HW190" s="250"/>
      <c r="HX190" s="250"/>
      <c r="HY190" s="250"/>
      <c r="HZ190" s="250"/>
      <c r="IA190" s="250"/>
      <c r="IB190" s="250"/>
      <c r="IC190" s="250"/>
      <c r="ID190" s="250"/>
      <c r="IE190" s="250"/>
      <c r="IF190" s="250"/>
      <c r="IG190" s="250"/>
      <c r="IH190" s="250"/>
      <c r="II190" s="250"/>
      <c r="IJ190" s="250"/>
      <c r="IK190" s="250"/>
      <c r="IL190" s="250"/>
      <c r="IM190" s="250"/>
      <c r="IN190" s="250"/>
      <c r="IO190" s="250"/>
      <c r="IP190" s="250"/>
      <c r="IQ190" s="250"/>
      <c r="IR190" s="250"/>
    </row>
    <row r="191" s="443" customFormat="1" ht="15.75" hidden="1" spans="1:252">
      <c r="A191" s="353" t="s">
        <v>4338</v>
      </c>
      <c r="B191" s="307" t="s">
        <v>346</v>
      </c>
      <c r="C191" s="671">
        <f>SUMIF('2023.12'!$A$6:$A$567,A191,'2023.12'!$C$6:$C$567)</f>
        <v>0</v>
      </c>
      <c r="D191" s="671">
        <v>0</v>
      </c>
      <c r="E191" s="671">
        <f>SUMIF('2024.12'!$A$6:$A$876,A191,'2024.12'!$D$6:$D$876)</f>
        <v>0</v>
      </c>
      <c r="F191" s="671">
        <f t="shared" si="44"/>
        <v>0</v>
      </c>
      <c r="G191" s="365" t="str">
        <f t="shared" si="25"/>
        <v/>
      </c>
      <c r="H191" s="365" t="str">
        <f t="shared" si="26"/>
        <v/>
      </c>
      <c r="I191" s="22" t="str">
        <f t="shared" si="29"/>
        <v>否</v>
      </c>
      <c r="J191" s="749" t="str">
        <f t="shared" si="45"/>
        <v>10302</v>
      </c>
      <c r="K191" s="93" t="str">
        <f t="shared" si="28"/>
        <v>项</v>
      </c>
      <c r="L191" s="93">
        <v>1</v>
      </c>
      <c r="M191" s="250"/>
      <c r="N191" s="250"/>
      <c r="O191" s="250"/>
      <c r="P191" s="250"/>
      <c r="Q191" s="250"/>
      <c r="R191" s="250"/>
      <c r="S191" s="250"/>
      <c r="T191" s="250"/>
      <c r="U191" s="250"/>
      <c r="V191" s="250"/>
      <c r="W191" s="250"/>
      <c r="X191" s="250"/>
      <c r="Y191" s="250"/>
      <c r="Z191" s="250"/>
      <c r="AA191" s="250"/>
      <c r="AB191" s="250"/>
      <c r="AC191" s="250"/>
      <c r="AD191" s="250"/>
      <c r="AE191" s="250"/>
      <c r="AF191" s="250"/>
      <c r="AG191" s="250"/>
      <c r="AH191" s="250"/>
      <c r="AI191" s="250"/>
      <c r="AJ191" s="250"/>
      <c r="AK191" s="250"/>
      <c r="AL191" s="250"/>
      <c r="AM191" s="250"/>
      <c r="AN191" s="250"/>
      <c r="AO191" s="250"/>
      <c r="AP191" s="250"/>
      <c r="AQ191" s="250"/>
      <c r="AR191" s="250"/>
      <c r="AS191" s="250"/>
      <c r="AT191" s="250"/>
      <c r="AU191" s="250"/>
      <c r="AV191" s="250"/>
      <c r="AW191" s="250"/>
      <c r="AX191" s="250"/>
      <c r="AY191" s="250"/>
      <c r="AZ191" s="250"/>
      <c r="BA191" s="250"/>
      <c r="BB191" s="250"/>
      <c r="BC191" s="250"/>
      <c r="BD191" s="250"/>
      <c r="BE191" s="250"/>
      <c r="BF191" s="250"/>
      <c r="BG191" s="250"/>
      <c r="BH191" s="250"/>
      <c r="BI191" s="250"/>
      <c r="BJ191" s="250"/>
      <c r="BK191" s="250"/>
      <c r="BL191" s="250"/>
      <c r="BM191" s="250"/>
      <c r="BN191" s="250"/>
      <c r="BO191" s="250"/>
      <c r="BP191" s="250"/>
      <c r="BQ191" s="250"/>
      <c r="BR191" s="250"/>
      <c r="BS191" s="250"/>
      <c r="BT191" s="250"/>
      <c r="BU191" s="250"/>
      <c r="BV191" s="250"/>
      <c r="BW191" s="250"/>
      <c r="BX191" s="250"/>
      <c r="BY191" s="250"/>
      <c r="BZ191" s="250"/>
      <c r="CA191" s="250"/>
      <c r="CB191" s="250"/>
      <c r="CC191" s="250"/>
      <c r="CD191" s="250"/>
      <c r="CE191" s="250"/>
      <c r="CF191" s="250"/>
      <c r="CG191" s="250"/>
      <c r="CH191" s="250"/>
      <c r="CI191" s="250"/>
      <c r="CJ191" s="250"/>
      <c r="CK191" s="250"/>
      <c r="CL191" s="250"/>
      <c r="CM191" s="250"/>
      <c r="CN191" s="250"/>
      <c r="CO191" s="250"/>
      <c r="CP191" s="250"/>
      <c r="CQ191" s="250"/>
      <c r="CR191" s="250"/>
      <c r="CS191" s="250"/>
      <c r="CT191" s="250"/>
      <c r="CU191" s="250"/>
      <c r="CV191" s="250"/>
      <c r="CW191" s="250"/>
      <c r="CX191" s="250"/>
      <c r="CY191" s="250"/>
      <c r="CZ191" s="250"/>
      <c r="DA191" s="250"/>
      <c r="DB191" s="250"/>
      <c r="DC191" s="250"/>
      <c r="DD191" s="250"/>
      <c r="DE191" s="250"/>
      <c r="DF191" s="250"/>
      <c r="DG191" s="250"/>
      <c r="DH191" s="250"/>
      <c r="DI191" s="250"/>
      <c r="DJ191" s="250"/>
      <c r="DK191" s="250"/>
      <c r="DL191" s="250"/>
      <c r="DM191" s="250"/>
      <c r="DN191" s="250"/>
      <c r="DO191" s="250"/>
      <c r="DP191" s="250"/>
      <c r="DQ191" s="250"/>
      <c r="DR191" s="250"/>
      <c r="DS191" s="250"/>
      <c r="DT191" s="250"/>
      <c r="DU191" s="250"/>
      <c r="DV191" s="250"/>
      <c r="DW191" s="250"/>
      <c r="DX191" s="250"/>
      <c r="DY191" s="250"/>
      <c r="DZ191" s="250"/>
      <c r="EA191" s="250"/>
      <c r="EB191" s="250"/>
      <c r="EC191" s="250"/>
      <c r="ED191" s="250"/>
      <c r="EE191" s="250"/>
      <c r="EF191" s="250"/>
      <c r="EG191" s="250"/>
      <c r="EH191" s="250"/>
      <c r="EI191" s="250"/>
      <c r="EJ191" s="250"/>
      <c r="EK191" s="250"/>
      <c r="EL191" s="250"/>
      <c r="EM191" s="250"/>
      <c r="EN191" s="250"/>
      <c r="EO191" s="250"/>
      <c r="EP191" s="250"/>
      <c r="EQ191" s="250"/>
      <c r="ER191" s="250"/>
      <c r="ES191" s="250"/>
      <c r="ET191" s="250"/>
      <c r="EU191" s="250"/>
      <c r="EV191" s="250"/>
      <c r="EW191" s="250"/>
      <c r="EX191" s="250"/>
      <c r="EY191" s="250"/>
      <c r="EZ191" s="250"/>
      <c r="FA191" s="250"/>
      <c r="FB191" s="250"/>
      <c r="FC191" s="250"/>
      <c r="FD191" s="250"/>
      <c r="FE191" s="250"/>
      <c r="FF191" s="250"/>
      <c r="FG191" s="250"/>
      <c r="FH191" s="250"/>
      <c r="FI191" s="250"/>
      <c r="FJ191" s="250"/>
      <c r="FK191" s="250"/>
      <c r="FL191" s="250"/>
      <c r="FM191" s="250"/>
      <c r="FN191" s="250"/>
      <c r="FO191" s="250"/>
      <c r="FP191" s="250"/>
      <c r="FQ191" s="250"/>
      <c r="FR191" s="250"/>
      <c r="FS191" s="250"/>
      <c r="FT191" s="250"/>
      <c r="FU191" s="250"/>
      <c r="FV191" s="250"/>
      <c r="FW191" s="250"/>
      <c r="FX191" s="250"/>
      <c r="FY191" s="250"/>
      <c r="FZ191" s="250"/>
      <c r="GA191" s="250"/>
      <c r="GB191" s="250"/>
      <c r="GC191" s="250"/>
      <c r="GD191" s="250"/>
      <c r="GE191" s="250"/>
      <c r="GF191" s="250"/>
      <c r="GG191" s="250"/>
      <c r="GH191" s="250"/>
      <c r="GI191" s="250"/>
      <c r="GJ191" s="250"/>
      <c r="GK191" s="250"/>
      <c r="GL191" s="250"/>
      <c r="GM191" s="250"/>
      <c r="GN191" s="250"/>
      <c r="GO191" s="250"/>
      <c r="GP191" s="250"/>
      <c r="GQ191" s="250"/>
      <c r="GR191" s="250"/>
      <c r="GS191" s="250"/>
      <c r="GT191" s="250"/>
      <c r="GU191" s="250"/>
      <c r="GV191" s="250"/>
      <c r="GW191" s="250"/>
      <c r="GX191" s="250"/>
      <c r="GY191" s="250"/>
      <c r="GZ191" s="250"/>
      <c r="HA191" s="250"/>
      <c r="HB191" s="250"/>
      <c r="HC191" s="250"/>
      <c r="HD191" s="250"/>
      <c r="HE191" s="250"/>
      <c r="HF191" s="250"/>
      <c r="HG191" s="250"/>
      <c r="HH191" s="250"/>
      <c r="HI191" s="250"/>
      <c r="HJ191" s="250"/>
      <c r="HK191" s="250"/>
      <c r="HL191" s="250"/>
      <c r="HM191" s="250"/>
      <c r="HN191" s="250"/>
      <c r="HO191" s="250"/>
      <c r="HP191" s="250"/>
      <c r="HQ191" s="250"/>
      <c r="HR191" s="250"/>
      <c r="HS191" s="250"/>
      <c r="HT191" s="250"/>
      <c r="HU191" s="250"/>
      <c r="HV191" s="250"/>
      <c r="HW191" s="250"/>
      <c r="HX191" s="250"/>
      <c r="HY191" s="250"/>
      <c r="HZ191" s="250"/>
      <c r="IA191" s="250"/>
      <c r="IB191" s="250"/>
      <c r="IC191" s="250"/>
      <c r="ID191" s="250"/>
      <c r="IE191" s="250"/>
      <c r="IF191" s="250"/>
      <c r="IG191" s="250"/>
      <c r="IH191" s="250"/>
      <c r="II191" s="250"/>
      <c r="IJ191" s="250"/>
      <c r="IK191" s="250"/>
      <c r="IL191" s="250"/>
      <c r="IM191" s="250"/>
      <c r="IN191" s="250"/>
      <c r="IO191" s="250"/>
      <c r="IP191" s="250"/>
      <c r="IQ191" s="250"/>
      <c r="IR191" s="250"/>
    </row>
    <row r="192" s="443" customFormat="1" ht="15.75" hidden="1" spans="1:252">
      <c r="A192" s="353" t="s">
        <v>4339</v>
      </c>
      <c r="B192" s="307" t="s">
        <v>350</v>
      </c>
      <c r="C192" s="671">
        <f>SUMIF('2023.12'!$A$6:$A$567,A192,'2023.12'!$C$6:$C$567)</f>
        <v>0</v>
      </c>
      <c r="D192" s="671">
        <v>0</v>
      </c>
      <c r="E192" s="671">
        <f>SUMIF('2024.12'!$A$6:$A$876,A192,'2024.12'!$D$6:$D$876)</f>
        <v>0</v>
      </c>
      <c r="F192" s="671">
        <f t="shared" si="44"/>
        <v>0</v>
      </c>
      <c r="G192" s="365" t="str">
        <f t="shared" si="25"/>
        <v/>
      </c>
      <c r="H192" s="365" t="str">
        <f t="shared" si="26"/>
        <v/>
      </c>
      <c r="I192" s="22" t="str">
        <f t="shared" si="29"/>
        <v>否</v>
      </c>
      <c r="J192" s="749" t="str">
        <f t="shared" si="45"/>
        <v>10302</v>
      </c>
      <c r="K192" s="93" t="str">
        <f t="shared" si="28"/>
        <v>项</v>
      </c>
      <c r="L192" s="93">
        <v>1</v>
      </c>
      <c r="M192" s="250"/>
      <c r="N192" s="250"/>
      <c r="O192" s="250"/>
      <c r="P192" s="250"/>
      <c r="Q192" s="250"/>
      <c r="R192" s="250"/>
      <c r="S192" s="250"/>
      <c r="T192" s="250"/>
      <c r="U192" s="250"/>
      <c r="V192" s="250"/>
      <c r="W192" s="250"/>
      <c r="X192" s="250"/>
      <c r="Y192" s="250"/>
      <c r="Z192" s="250"/>
      <c r="AA192" s="250"/>
      <c r="AB192" s="250"/>
      <c r="AC192" s="250"/>
      <c r="AD192" s="250"/>
      <c r="AE192" s="250"/>
      <c r="AF192" s="250"/>
      <c r="AG192" s="250"/>
      <c r="AH192" s="250"/>
      <c r="AI192" s="250"/>
      <c r="AJ192" s="250"/>
      <c r="AK192" s="250"/>
      <c r="AL192" s="250"/>
      <c r="AM192" s="250"/>
      <c r="AN192" s="250"/>
      <c r="AO192" s="250"/>
      <c r="AP192" s="250"/>
      <c r="AQ192" s="250"/>
      <c r="AR192" s="250"/>
      <c r="AS192" s="250"/>
      <c r="AT192" s="250"/>
      <c r="AU192" s="250"/>
      <c r="AV192" s="250"/>
      <c r="AW192" s="250"/>
      <c r="AX192" s="250"/>
      <c r="AY192" s="250"/>
      <c r="AZ192" s="250"/>
      <c r="BA192" s="250"/>
      <c r="BB192" s="250"/>
      <c r="BC192" s="250"/>
      <c r="BD192" s="250"/>
      <c r="BE192" s="250"/>
      <c r="BF192" s="250"/>
      <c r="BG192" s="250"/>
      <c r="BH192" s="250"/>
      <c r="BI192" s="250"/>
      <c r="BJ192" s="250"/>
      <c r="BK192" s="250"/>
      <c r="BL192" s="250"/>
      <c r="BM192" s="250"/>
      <c r="BN192" s="250"/>
      <c r="BO192" s="250"/>
      <c r="BP192" s="250"/>
      <c r="BQ192" s="250"/>
      <c r="BR192" s="250"/>
      <c r="BS192" s="250"/>
      <c r="BT192" s="250"/>
      <c r="BU192" s="250"/>
      <c r="BV192" s="250"/>
      <c r="BW192" s="250"/>
      <c r="BX192" s="250"/>
      <c r="BY192" s="250"/>
      <c r="BZ192" s="250"/>
      <c r="CA192" s="250"/>
      <c r="CB192" s="250"/>
      <c r="CC192" s="250"/>
      <c r="CD192" s="250"/>
      <c r="CE192" s="250"/>
      <c r="CF192" s="250"/>
      <c r="CG192" s="250"/>
      <c r="CH192" s="250"/>
      <c r="CI192" s="250"/>
      <c r="CJ192" s="250"/>
      <c r="CK192" s="250"/>
      <c r="CL192" s="250"/>
      <c r="CM192" s="250"/>
      <c r="CN192" s="250"/>
      <c r="CO192" s="250"/>
      <c r="CP192" s="250"/>
      <c r="CQ192" s="250"/>
      <c r="CR192" s="250"/>
      <c r="CS192" s="250"/>
      <c r="CT192" s="250"/>
      <c r="CU192" s="250"/>
      <c r="CV192" s="250"/>
      <c r="CW192" s="250"/>
      <c r="CX192" s="250"/>
      <c r="CY192" s="250"/>
      <c r="CZ192" s="250"/>
      <c r="DA192" s="250"/>
      <c r="DB192" s="250"/>
      <c r="DC192" s="250"/>
      <c r="DD192" s="250"/>
      <c r="DE192" s="250"/>
      <c r="DF192" s="250"/>
      <c r="DG192" s="250"/>
      <c r="DH192" s="250"/>
      <c r="DI192" s="250"/>
      <c r="DJ192" s="250"/>
      <c r="DK192" s="250"/>
      <c r="DL192" s="250"/>
      <c r="DM192" s="250"/>
      <c r="DN192" s="250"/>
      <c r="DO192" s="250"/>
      <c r="DP192" s="250"/>
      <c r="DQ192" s="250"/>
      <c r="DR192" s="250"/>
      <c r="DS192" s="250"/>
      <c r="DT192" s="250"/>
      <c r="DU192" s="250"/>
      <c r="DV192" s="250"/>
      <c r="DW192" s="250"/>
      <c r="DX192" s="250"/>
      <c r="DY192" s="250"/>
      <c r="DZ192" s="250"/>
      <c r="EA192" s="250"/>
      <c r="EB192" s="250"/>
      <c r="EC192" s="250"/>
      <c r="ED192" s="250"/>
      <c r="EE192" s="250"/>
      <c r="EF192" s="250"/>
      <c r="EG192" s="250"/>
      <c r="EH192" s="250"/>
      <c r="EI192" s="250"/>
      <c r="EJ192" s="250"/>
      <c r="EK192" s="250"/>
      <c r="EL192" s="250"/>
      <c r="EM192" s="250"/>
      <c r="EN192" s="250"/>
      <c r="EO192" s="250"/>
      <c r="EP192" s="250"/>
      <c r="EQ192" s="250"/>
      <c r="ER192" s="250"/>
      <c r="ES192" s="250"/>
      <c r="ET192" s="250"/>
      <c r="EU192" s="250"/>
      <c r="EV192" s="250"/>
      <c r="EW192" s="250"/>
      <c r="EX192" s="250"/>
      <c r="EY192" s="250"/>
      <c r="EZ192" s="250"/>
      <c r="FA192" s="250"/>
      <c r="FB192" s="250"/>
      <c r="FC192" s="250"/>
      <c r="FD192" s="250"/>
      <c r="FE192" s="250"/>
      <c r="FF192" s="250"/>
      <c r="FG192" s="250"/>
      <c r="FH192" s="250"/>
      <c r="FI192" s="250"/>
      <c r="FJ192" s="250"/>
      <c r="FK192" s="250"/>
      <c r="FL192" s="250"/>
      <c r="FM192" s="250"/>
      <c r="FN192" s="250"/>
      <c r="FO192" s="250"/>
      <c r="FP192" s="250"/>
      <c r="FQ192" s="250"/>
      <c r="FR192" s="250"/>
      <c r="FS192" s="250"/>
      <c r="FT192" s="250"/>
      <c r="FU192" s="250"/>
      <c r="FV192" s="250"/>
      <c r="FW192" s="250"/>
      <c r="FX192" s="250"/>
      <c r="FY192" s="250"/>
      <c r="FZ192" s="250"/>
      <c r="GA192" s="250"/>
      <c r="GB192" s="250"/>
      <c r="GC192" s="250"/>
      <c r="GD192" s="250"/>
      <c r="GE192" s="250"/>
      <c r="GF192" s="250"/>
      <c r="GG192" s="250"/>
      <c r="GH192" s="250"/>
      <c r="GI192" s="250"/>
      <c r="GJ192" s="250"/>
      <c r="GK192" s="250"/>
      <c r="GL192" s="250"/>
      <c r="GM192" s="250"/>
      <c r="GN192" s="250"/>
      <c r="GO192" s="250"/>
      <c r="GP192" s="250"/>
      <c r="GQ192" s="250"/>
      <c r="GR192" s="250"/>
      <c r="GS192" s="250"/>
      <c r="GT192" s="250"/>
      <c r="GU192" s="250"/>
      <c r="GV192" s="250"/>
      <c r="GW192" s="250"/>
      <c r="GX192" s="250"/>
      <c r="GY192" s="250"/>
      <c r="GZ192" s="250"/>
      <c r="HA192" s="250"/>
      <c r="HB192" s="250"/>
      <c r="HC192" s="250"/>
      <c r="HD192" s="250"/>
      <c r="HE192" s="250"/>
      <c r="HF192" s="250"/>
      <c r="HG192" s="250"/>
      <c r="HH192" s="250"/>
      <c r="HI192" s="250"/>
      <c r="HJ192" s="250"/>
      <c r="HK192" s="250"/>
      <c r="HL192" s="250"/>
      <c r="HM192" s="250"/>
      <c r="HN192" s="250"/>
      <c r="HO192" s="250"/>
      <c r="HP192" s="250"/>
      <c r="HQ192" s="250"/>
      <c r="HR192" s="250"/>
      <c r="HS192" s="250"/>
      <c r="HT192" s="250"/>
      <c r="HU192" s="250"/>
      <c r="HV192" s="250"/>
      <c r="HW192" s="250"/>
      <c r="HX192" s="250"/>
      <c r="HY192" s="250"/>
      <c r="HZ192" s="250"/>
      <c r="IA192" s="250"/>
      <c r="IB192" s="250"/>
      <c r="IC192" s="250"/>
      <c r="ID192" s="250"/>
      <c r="IE192" s="250"/>
      <c r="IF192" s="250"/>
      <c r="IG192" s="250"/>
      <c r="IH192" s="250"/>
      <c r="II192" s="250"/>
      <c r="IJ192" s="250"/>
      <c r="IK192" s="250"/>
      <c r="IL192" s="250"/>
      <c r="IM192" s="250"/>
      <c r="IN192" s="250"/>
      <c r="IO192" s="250"/>
      <c r="IP192" s="250"/>
      <c r="IQ192" s="250"/>
      <c r="IR192" s="250"/>
    </row>
    <row r="193" s="137" customFormat="1" ht="15.75" hidden="1" spans="1:252">
      <c r="A193" s="353" t="s">
        <v>4340</v>
      </c>
      <c r="B193" s="307" t="s">
        <v>351</v>
      </c>
      <c r="C193" s="671">
        <f>SUMIF('2023.12'!$A$6:$A$567,A193,'2023.12'!$C$6:$C$567)</f>
        <v>434</v>
      </c>
      <c r="D193" s="671">
        <v>450</v>
      </c>
      <c r="E193" s="671">
        <f>SUMIF('2024.12'!$A$6:$A$876,A193,'2024.12'!$D$6:$D$876)</f>
        <v>369</v>
      </c>
      <c r="F193" s="671">
        <f t="shared" si="44"/>
        <v>-65</v>
      </c>
      <c r="G193" s="365" t="str">
        <f t="shared" si="25"/>
        <v>-15.0%</v>
      </c>
      <c r="H193" s="365" t="str">
        <f t="shared" si="26"/>
        <v>82.0%</v>
      </c>
      <c r="I193" s="554" t="s">
        <v>4097</v>
      </c>
      <c r="J193" s="748" t="str">
        <f t="shared" si="45"/>
        <v>10302</v>
      </c>
      <c r="K193" s="93" t="str">
        <f t="shared" si="28"/>
        <v>项</v>
      </c>
      <c r="L193" s="93">
        <v>1</v>
      </c>
      <c r="M193" s="751"/>
      <c r="N193" s="751"/>
      <c r="O193" s="751"/>
      <c r="P193" s="751"/>
      <c r="Q193" s="751"/>
      <c r="R193" s="751"/>
      <c r="S193" s="751"/>
      <c r="T193" s="751"/>
      <c r="U193" s="751"/>
      <c r="V193" s="751"/>
      <c r="W193" s="751"/>
      <c r="X193" s="751"/>
      <c r="Y193" s="751"/>
      <c r="Z193" s="751"/>
      <c r="AA193" s="751"/>
      <c r="AB193" s="751"/>
      <c r="AC193" s="751"/>
      <c r="AD193" s="751"/>
      <c r="AE193" s="751"/>
      <c r="AF193" s="751"/>
      <c r="AG193" s="751"/>
      <c r="AH193" s="751"/>
      <c r="AI193" s="751"/>
      <c r="AJ193" s="751"/>
      <c r="AK193" s="751"/>
      <c r="AL193" s="751"/>
      <c r="AM193" s="751"/>
      <c r="AN193" s="751"/>
      <c r="AO193" s="751"/>
      <c r="AP193" s="751"/>
      <c r="AQ193" s="751"/>
      <c r="AR193" s="751"/>
      <c r="AS193" s="751"/>
      <c r="AT193" s="751"/>
      <c r="AU193" s="751"/>
      <c r="AV193" s="751"/>
      <c r="AW193" s="751"/>
      <c r="AX193" s="751"/>
      <c r="AY193" s="751"/>
      <c r="AZ193" s="751"/>
      <c r="BA193" s="751"/>
      <c r="BB193" s="751"/>
      <c r="BC193" s="751"/>
      <c r="BD193" s="751"/>
      <c r="BE193" s="751"/>
      <c r="BF193" s="751"/>
      <c r="BG193" s="751"/>
      <c r="BH193" s="751"/>
      <c r="BI193" s="751"/>
      <c r="BJ193" s="751"/>
      <c r="BK193" s="751"/>
      <c r="BL193" s="751"/>
      <c r="BM193" s="751"/>
      <c r="BN193" s="751"/>
      <c r="BO193" s="751"/>
      <c r="BP193" s="751"/>
      <c r="BQ193" s="751"/>
      <c r="BR193" s="751"/>
      <c r="BS193" s="751"/>
      <c r="BT193" s="751"/>
      <c r="BU193" s="751"/>
      <c r="BV193" s="751"/>
      <c r="BW193" s="751"/>
      <c r="BX193" s="751"/>
      <c r="BY193" s="751"/>
      <c r="BZ193" s="751"/>
      <c r="CA193" s="751"/>
      <c r="CB193" s="751"/>
      <c r="CC193" s="751"/>
      <c r="CD193" s="751"/>
      <c r="CE193" s="751"/>
      <c r="CF193" s="751"/>
      <c r="CG193" s="751"/>
      <c r="CH193" s="751"/>
      <c r="CI193" s="751"/>
      <c r="CJ193" s="751"/>
      <c r="CK193" s="751"/>
      <c r="CL193" s="751"/>
      <c r="CM193" s="751"/>
      <c r="CN193" s="751"/>
      <c r="CO193" s="751"/>
      <c r="CP193" s="751"/>
      <c r="CQ193" s="751"/>
      <c r="CR193" s="751"/>
      <c r="CS193" s="751"/>
      <c r="CT193" s="751"/>
      <c r="CU193" s="751"/>
      <c r="CV193" s="751"/>
      <c r="CW193" s="751"/>
      <c r="CX193" s="751"/>
      <c r="CY193" s="751"/>
      <c r="CZ193" s="751"/>
      <c r="DA193" s="751"/>
      <c r="DB193" s="751"/>
      <c r="DC193" s="751"/>
      <c r="DD193" s="751"/>
      <c r="DE193" s="751"/>
      <c r="DF193" s="751"/>
      <c r="DG193" s="751"/>
      <c r="DH193" s="751"/>
      <c r="DI193" s="751"/>
      <c r="DJ193" s="751"/>
      <c r="DK193" s="751"/>
      <c r="DL193" s="751"/>
      <c r="DM193" s="751"/>
      <c r="DN193" s="751"/>
      <c r="DO193" s="751"/>
      <c r="DP193" s="751"/>
      <c r="DQ193" s="751"/>
      <c r="DR193" s="751"/>
      <c r="DS193" s="751"/>
      <c r="DT193" s="751"/>
      <c r="DU193" s="751"/>
      <c r="DV193" s="751"/>
      <c r="DW193" s="751"/>
      <c r="DX193" s="751"/>
      <c r="DY193" s="751"/>
      <c r="DZ193" s="751"/>
      <c r="EA193" s="751"/>
      <c r="EB193" s="751"/>
      <c r="EC193" s="751"/>
      <c r="ED193" s="751"/>
      <c r="EE193" s="751"/>
      <c r="EF193" s="751"/>
      <c r="EG193" s="751"/>
      <c r="EH193" s="751"/>
      <c r="EI193" s="751"/>
      <c r="EJ193" s="751"/>
      <c r="EK193" s="751"/>
      <c r="EL193" s="751"/>
      <c r="EM193" s="751"/>
      <c r="EN193" s="751"/>
      <c r="EO193" s="751"/>
      <c r="EP193" s="751"/>
      <c r="EQ193" s="751"/>
      <c r="ER193" s="751"/>
      <c r="ES193" s="751"/>
      <c r="ET193" s="751"/>
      <c r="EU193" s="751"/>
      <c r="EV193" s="751"/>
      <c r="EW193" s="751"/>
      <c r="EX193" s="751"/>
      <c r="EY193" s="751"/>
      <c r="EZ193" s="751"/>
      <c r="FA193" s="751"/>
      <c r="FB193" s="751"/>
      <c r="FC193" s="751"/>
      <c r="FD193" s="751"/>
      <c r="FE193" s="751"/>
      <c r="FF193" s="751"/>
      <c r="FG193" s="751"/>
      <c r="FH193" s="751"/>
      <c r="FI193" s="751"/>
      <c r="FJ193" s="751"/>
      <c r="FK193" s="751"/>
      <c r="FL193" s="751"/>
      <c r="FM193" s="751"/>
      <c r="FN193" s="751"/>
      <c r="FO193" s="751"/>
      <c r="FP193" s="751"/>
      <c r="FQ193" s="751"/>
      <c r="FR193" s="751"/>
      <c r="FS193" s="751"/>
      <c r="FT193" s="751"/>
      <c r="FU193" s="751"/>
      <c r="FV193" s="751"/>
      <c r="FW193" s="751"/>
      <c r="FX193" s="751"/>
      <c r="FY193" s="751"/>
      <c r="FZ193" s="751"/>
      <c r="GA193" s="751"/>
      <c r="GB193" s="751"/>
      <c r="GC193" s="751"/>
      <c r="GD193" s="751"/>
      <c r="GE193" s="751"/>
      <c r="GF193" s="751"/>
      <c r="GG193" s="751"/>
      <c r="GH193" s="751"/>
      <c r="GI193" s="751"/>
      <c r="GJ193" s="751"/>
      <c r="GK193" s="751"/>
      <c r="GL193" s="751"/>
      <c r="GM193" s="751"/>
      <c r="GN193" s="751"/>
      <c r="GO193" s="751"/>
      <c r="GP193" s="751"/>
      <c r="GQ193" s="751"/>
      <c r="GR193" s="751"/>
      <c r="GS193" s="751"/>
      <c r="GT193" s="751"/>
      <c r="GU193" s="751"/>
      <c r="GV193" s="751"/>
      <c r="GW193" s="751"/>
      <c r="GX193" s="751"/>
      <c r="GY193" s="751"/>
      <c r="GZ193" s="751"/>
      <c r="HA193" s="751"/>
      <c r="HB193" s="751"/>
      <c r="HC193" s="751"/>
      <c r="HD193" s="751"/>
      <c r="HE193" s="751"/>
      <c r="HF193" s="751"/>
      <c r="HG193" s="751"/>
      <c r="HH193" s="751"/>
      <c r="HI193" s="751"/>
      <c r="HJ193" s="751"/>
      <c r="HK193" s="751"/>
      <c r="HL193" s="751"/>
      <c r="HM193" s="751"/>
      <c r="HN193" s="751"/>
      <c r="HO193" s="751"/>
      <c r="HP193" s="751"/>
      <c r="HQ193" s="751"/>
      <c r="HR193" s="751"/>
      <c r="HS193" s="751"/>
      <c r="HT193" s="751"/>
      <c r="HU193" s="751"/>
      <c r="HV193" s="751"/>
      <c r="HW193" s="751"/>
      <c r="HX193" s="751"/>
      <c r="HY193" s="751"/>
      <c r="HZ193" s="751"/>
      <c r="IA193" s="751"/>
      <c r="IB193" s="751"/>
      <c r="IC193" s="751"/>
      <c r="ID193" s="751"/>
      <c r="IE193" s="751"/>
      <c r="IF193" s="751"/>
      <c r="IG193" s="751"/>
      <c r="IH193" s="751"/>
      <c r="II193" s="751"/>
      <c r="IJ193" s="751"/>
      <c r="IK193" s="751"/>
      <c r="IL193" s="751"/>
      <c r="IM193" s="751"/>
      <c r="IN193" s="751"/>
      <c r="IO193" s="751"/>
      <c r="IP193" s="751"/>
      <c r="IQ193" s="751"/>
      <c r="IR193" s="751"/>
    </row>
    <row r="194" s="443" customFormat="1" ht="15.75" hidden="1" spans="1:252">
      <c r="A194" s="353" t="s">
        <v>4341</v>
      </c>
      <c r="B194" s="307" t="s">
        <v>352</v>
      </c>
      <c r="C194" s="671">
        <f>SUMIF('2023.12'!$A$6:$A$567,A194,'2023.12'!$C$6:$C$567)</f>
        <v>0</v>
      </c>
      <c r="D194" s="671">
        <v>0</v>
      </c>
      <c r="E194" s="671">
        <f>SUMIF('2024.12'!$A$6:$A$876,A194,'2024.12'!$D$6:$D$876)</f>
        <v>0</v>
      </c>
      <c r="F194" s="671">
        <f t="shared" si="44"/>
        <v>0</v>
      </c>
      <c r="G194" s="365" t="str">
        <f t="shared" si="25"/>
        <v/>
      </c>
      <c r="H194" s="365" t="str">
        <f t="shared" si="26"/>
        <v/>
      </c>
      <c r="I194" s="22" t="str">
        <f t="shared" si="29"/>
        <v>否</v>
      </c>
      <c r="J194" s="749" t="str">
        <f t="shared" si="45"/>
        <v>10302</v>
      </c>
      <c r="K194" s="93" t="str">
        <f t="shared" si="28"/>
        <v>项</v>
      </c>
      <c r="L194" s="93">
        <v>1</v>
      </c>
      <c r="M194" s="250"/>
      <c r="N194" s="250"/>
      <c r="O194" s="250"/>
      <c r="P194" s="250"/>
      <c r="Q194" s="250"/>
      <c r="R194" s="250"/>
      <c r="S194" s="250"/>
      <c r="T194" s="250"/>
      <c r="U194" s="250"/>
      <c r="V194" s="250"/>
      <c r="W194" s="250"/>
      <c r="X194" s="250"/>
      <c r="Y194" s="250"/>
      <c r="Z194" s="250"/>
      <c r="AA194" s="250"/>
      <c r="AB194" s="250"/>
      <c r="AC194" s="250"/>
      <c r="AD194" s="250"/>
      <c r="AE194" s="250"/>
      <c r="AF194" s="250"/>
      <c r="AG194" s="250"/>
      <c r="AH194" s="250"/>
      <c r="AI194" s="250"/>
      <c r="AJ194" s="250"/>
      <c r="AK194" s="250"/>
      <c r="AL194" s="250"/>
      <c r="AM194" s="250"/>
      <c r="AN194" s="250"/>
      <c r="AO194" s="250"/>
      <c r="AP194" s="250"/>
      <c r="AQ194" s="250"/>
      <c r="AR194" s="250"/>
      <c r="AS194" s="250"/>
      <c r="AT194" s="250"/>
      <c r="AU194" s="250"/>
      <c r="AV194" s="250"/>
      <c r="AW194" s="250"/>
      <c r="AX194" s="250"/>
      <c r="AY194" s="250"/>
      <c r="AZ194" s="250"/>
      <c r="BA194" s="250"/>
      <c r="BB194" s="250"/>
      <c r="BC194" s="250"/>
      <c r="BD194" s="250"/>
      <c r="BE194" s="250"/>
      <c r="BF194" s="250"/>
      <c r="BG194" s="250"/>
      <c r="BH194" s="250"/>
      <c r="BI194" s="250"/>
      <c r="BJ194" s="250"/>
      <c r="BK194" s="250"/>
      <c r="BL194" s="250"/>
      <c r="BM194" s="250"/>
      <c r="BN194" s="250"/>
      <c r="BO194" s="250"/>
      <c r="BP194" s="250"/>
      <c r="BQ194" s="250"/>
      <c r="BR194" s="250"/>
      <c r="BS194" s="250"/>
      <c r="BT194" s="250"/>
      <c r="BU194" s="250"/>
      <c r="BV194" s="250"/>
      <c r="BW194" s="250"/>
      <c r="BX194" s="250"/>
      <c r="BY194" s="250"/>
      <c r="BZ194" s="250"/>
      <c r="CA194" s="250"/>
      <c r="CB194" s="250"/>
      <c r="CC194" s="250"/>
      <c r="CD194" s="250"/>
      <c r="CE194" s="250"/>
      <c r="CF194" s="250"/>
      <c r="CG194" s="250"/>
      <c r="CH194" s="250"/>
      <c r="CI194" s="250"/>
      <c r="CJ194" s="250"/>
      <c r="CK194" s="250"/>
      <c r="CL194" s="250"/>
      <c r="CM194" s="250"/>
      <c r="CN194" s="250"/>
      <c r="CO194" s="250"/>
      <c r="CP194" s="250"/>
      <c r="CQ194" s="250"/>
      <c r="CR194" s="250"/>
      <c r="CS194" s="250"/>
      <c r="CT194" s="250"/>
      <c r="CU194" s="250"/>
      <c r="CV194" s="250"/>
      <c r="CW194" s="250"/>
      <c r="CX194" s="250"/>
      <c r="CY194" s="250"/>
      <c r="CZ194" s="250"/>
      <c r="DA194" s="250"/>
      <c r="DB194" s="250"/>
      <c r="DC194" s="250"/>
      <c r="DD194" s="250"/>
      <c r="DE194" s="250"/>
      <c r="DF194" s="250"/>
      <c r="DG194" s="250"/>
      <c r="DH194" s="250"/>
      <c r="DI194" s="250"/>
      <c r="DJ194" s="250"/>
      <c r="DK194" s="250"/>
      <c r="DL194" s="250"/>
      <c r="DM194" s="250"/>
      <c r="DN194" s="250"/>
      <c r="DO194" s="250"/>
      <c r="DP194" s="250"/>
      <c r="DQ194" s="250"/>
      <c r="DR194" s="250"/>
      <c r="DS194" s="250"/>
      <c r="DT194" s="250"/>
      <c r="DU194" s="250"/>
      <c r="DV194" s="250"/>
      <c r="DW194" s="250"/>
      <c r="DX194" s="250"/>
      <c r="DY194" s="250"/>
      <c r="DZ194" s="250"/>
      <c r="EA194" s="250"/>
      <c r="EB194" s="250"/>
      <c r="EC194" s="250"/>
      <c r="ED194" s="250"/>
      <c r="EE194" s="250"/>
      <c r="EF194" s="250"/>
      <c r="EG194" s="250"/>
      <c r="EH194" s="250"/>
      <c r="EI194" s="250"/>
      <c r="EJ194" s="250"/>
      <c r="EK194" s="250"/>
      <c r="EL194" s="250"/>
      <c r="EM194" s="250"/>
      <c r="EN194" s="250"/>
      <c r="EO194" s="250"/>
      <c r="EP194" s="250"/>
      <c r="EQ194" s="250"/>
      <c r="ER194" s="250"/>
      <c r="ES194" s="250"/>
      <c r="ET194" s="250"/>
      <c r="EU194" s="250"/>
      <c r="EV194" s="250"/>
      <c r="EW194" s="250"/>
      <c r="EX194" s="250"/>
      <c r="EY194" s="250"/>
      <c r="EZ194" s="250"/>
      <c r="FA194" s="250"/>
      <c r="FB194" s="250"/>
      <c r="FC194" s="250"/>
      <c r="FD194" s="250"/>
      <c r="FE194" s="250"/>
      <c r="FF194" s="250"/>
      <c r="FG194" s="250"/>
      <c r="FH194" s="250"/>
      <c r="FI194" s="250"/>
      <c r="FJ194" s="250"/>
      <c r="FK194" s="250"/>
      <c r="FL194" s="250"/>
      <c r="FM194" s="250"/>
      <c r="FN194" s="250"/>
      <c r="FO194" s="250"/>
      <c r="FP194" s="250"/>
      <c r="FQ194" s="250"/>
      <c r="FR194" s="250"/>
      <c r="FS194" s="250"/>
      <c r="FT194" s="250"/>
      <c r="FU194" s="250"/>
      <c r="FV194" s="250"/>
      <c r="FW194" s="250"/>
      <c r="FX194" s="250"/>
      <c r="FY194" s="250"/>
      <c r="FZ194" s="250"/>
      <c r="GA194" s="250"/>
      <c r="GB194" s="250"/>
      <c r="GC194" s="250"/>
      <c r="GD194" s="250"/>
      <c r="GE194" s="250"/>
      <c r="GF194" s="250"/>
      <c r="GG194" s="250"/>
      <c r="GH194" s="250"/>
      <c r="GI194" s="250"/>
      <c r="GJ194" s="250"/>
      <c r="GK194" s="250"/>
      <c r="GL194" s="250"/>
      <c r="GM194" s="250"/>
      <c r="GN194" s="250"/>
      <c r="GO194" s="250"/>
      <c r="GP194" s="250"/>
      <c r="GQ194" s="250"/>
      <c r="GR194" s="250"/>
      <c r="GS194" s="250"/>
      <c r="GT194" s="250"/>
      <c r="GU194" s="250"/>
      <c r="GV194" s="250"/>
      <c r="GW194" s="250"/>
      <c r="GX194" s="250"/>
      <c r="GY194" s="250"/>
      <c r="GZ194" s="250"/>
      <c r="HA194" s="250"/>
      <c r="HB194" s="250"/>
      <c r="HC194" s="250"/>
      <c r="HD194" s="250"/>
      <c r="HE194" s="250"/>
      <c r="HF194" s="250"/>
      <c r="HG194" s="250"/>
      <c r="HH194" s="250"/>
      <c r="HI194" s="250"/>
      <c r="HJ194" s="250"/>
      <c r="HK194" s="250"/>
      <c r="HL194" s="250"/>
      <c r="HM194" s="250"/>
      <c r="HN194" s="250"/>
      <c r="HO194" s="250"/>
      <c r="HP194" s="250"/>
      <c r="HQ194" s="250"/>
      <c r="HR194" s="250"/>
      <c r="HS194" s="250"/>
      <c r="HT194" s="250"/>
      <c r="HU194" s="250"/>
      <c r="HV194" s="250"/>
      <c r="HW194" s="250"/>
      <c r="HX194" s="250"/>
      <c r="HY194" s="250"/>
      <c r="HZ194" s="250"/>
      <c r="IA194" s="250"/>
      <c r="IB194" s="250"/>
      <c r="IC194" s="250"/>
      <c r="ID194" s="250"/>
      <c r="IE194" s="250"/>
      <c r="IF194" s="250"/>
      <c r="IG194" s="250"/>
      <c r="IH194" s="250"/>
      <c r="II194" s="250"/>
      <c r="IJ194" s="250"/>
      <c r="IK194" s="250"/>
      <c r="IL194" s="250"/>
      <c r="IM194" s="250"/>
      <c r="IN194" s="250"/>
      <c r="IO194" s="250"/>
      <c r="IP194" s="250"/>
      <c r="IQ194" s="250"/>
      <c r="IR194" s="250"/>
    </row>
    <row r="195" s="443" customFormat="1" ht="15.75" hidden="1" spans="1:252">
      <c r="A195" s="353" t="s">
        <v>4342</v>
      </c>
      <c r="B195" s="307" t="s">
        <v>353</v>
      </c>
      <c r="C195" s="671">
        <f>SUMIF('2023.12'!$A$6:$A$567,A195,'2023.12'!$C$6:$C$567)</f>
        <v>0</v>
      </c>
      <c r="D195" s="671">
        <v>0</v>
      </c>
      <c r="E195" s="671">
        <f>SUMIF('2024.12'!$A$6:$A$876,A195,'2024.12'!$D$6:$D$876)</f>
        <v>0</v>
      </c>
      <c r="F195" s="671">
        <f t="shared" si="44"/>
        <v>0</v>
      </c>
      <c r="G195" s="365" t="str">
        <f t="shared" si="25"/>
        <v/>
      </c>
      <c r="H195" s="365" t="str">
        <f t="shared" si="26"/>
        <v/>
      </c>
      <c r="I195" s="22" t="str">
        <f t="shared" si="29"/>
        <v>否</v>
      </c>
      <c r="J195" s="749" t="str">
        <f t="shared" si="45"/>
        <v>10302</v>
      </c>
      <c r="K195" s="93" t="str">
        <f t="shared" si="28"/>
        <v>项</v>
      </c>
      <c r="L195" s="93">
        <v>1</v>
      </c>
      <c r="M195" s="250"/>
      <c r="N195" s="250"/>
      <c r="O195" s="250"/>
      <c r="P195" s="250"/>
      <c r="Q195" s="250"/>
      <c r="R195" s="250"/>
      <c r="S195" s="250"/>
      <c r="T195" s="250"/>
      <c r="U195" s="250"/>
      <c r="V195" s="250"/>
      <c r="W195" s="250"/>
      <c r="X195" s="250"/>
      <c r="Y195" s="250"/>
      <c r="Z195" s="250"/>
      <c r="AA195" s="250"/>
      <c r="AB195" s="250"/>
      <c r="AC195" s="250"/>
      <c r="AD195" s="250"/>
      <c r="AE195" s="250"/>
      <c r="AF195" s="250"/>
      <c r="AG195" s="250"/>
      <c r="AH195" s="250"/>
      <c r="AI195" s="250"/>
      <c r="AJ195" s="250"/>
      <c r="AK195" s="250"/>
      <c r="AL195" s="250"/>
      <c r="AM195" s="250"/>
      <c r="AN195" s="250"/>
      <c r="AO195" s="250"/>
      <c r="AP195" s="250"/>
      <c r="AQ195" s="250"/>
      <c r="AR195" s="250"/>
      <c r="AS195" s="250"/>
      <c r="AT195" s="250"/>
      <c r="AU195" s="250"/>
      <c r="AV195" s="250"/>
      <c r="AW195" s="250"/>
      <c r="AX195" s="250"/>
      <c r="AY195" s="250"/>
      <c r="AZ195" s="250"/>
      <c r="BA195" s="250"/>
      <c r="BB195" s="250"/>
      <c r="BC195" s="250"/>
      <c r="BD195" s="250"/>
      <c r="BE195" s="250"/>
      <c r="BF195" s="250"/>
      <c r="BG195" s="250"/>
      <c r="BH195" s="250"/>
      <c r="BI195" s="250"/>
      <c r="BJ195" s="250"/>
      <c r="BK195" s="250"/>
      <c r="BL195" s="250"/>
      <c r="BM195" s="250"/>
      <c r="BN195" s="250"/>
      <c r="BO195" s="250"/>
      <c r="BP195" s="250"/>
      <c r="BQ195" s="250"/>
      <c r="BR195" s="250"/>
      <c r="BS195" s="250"/>
      <c r="BT195" s="250"/>
      <c r="BU195" s="250"/>
      <c r="BV195" s="250"/>
      <c r="BW195" s="250"/>
      <c r="BX195" s="250"/>
      <c r="BY195" s="250"/>
      <c r="BZ195" s="250"/>
      <c r="CA195" s="250"/>
      <c r="CB195" s="250"/>
      <c r="CC195" s="250"/>
      <c r="CD195" s="250"/>
      <c r="CE195" s="250"/>
      <c r="CF195" s="250"/>
      <c r="CG195" s="250"/>
      <c r="CH195" s="250"/>
      <c r="CI195" s="250"/>
      <c r="CJ195" s="250"/>
      <c r="CK195" s="250"/>
      <c r="CL195" s="250"/>
      <c r="CM195" s="250"/>
      <c r="CN195" s="250"/>
      <c r="CO195" s="250"/>
      <c r="CP195" s="250"/>
      <c r="CQ195" s="250"/>
      <c r="CR195" s="250"/>
      <c r="CS195" s="250"/>
      <c r="CT195" s="250"/>
      <c r="CU195" s="250"/>
      <c r="CV195" s="250"/>
      <c r="CW195" s="250"/>
      <c r="CX195" s="250"/>
      <c r="CY195" s="250"/>
      <c r="CZ195" s="250"/>
      <c r="DA195" s="250"/>
      <c r="DB195" s="250"/>
      <c r="DC195" s="250"/>
      <c r="DD195" s="250"/>
      <c r="DE195" s="250"/>
      <c r="DF195" s="250"/>
      <c r="DG195" s="250"/>
      <c r="DH195" s="250"/>
      <c r="DI195" s="250"/>
      <c r="DJ195" s="250"/>
      <c r="DK195" s="250"/>
      <c r="DL195" s="250"/>
      <c r="DM195" s="250"/>
      <c r="DN195" s="250"/>
      <c r="DO195" s="250"/>
      <c r="DP195" s="250"/>
      <c r="DQ195" s="250"/>
      <c r="DR195" s="250"/>
      <c r="DS195" s="250"/>
      <c r="DT195" s="250"/>
      <c r="DU195" s="250"/>
      <c r="DV195" s="250"/>
      <c r="DW195" s="250"/>
      <c r="DX195" s="250"/>
      <c r="DY195" s="250"/>
      <c r="DZ195" s="250"/>
      <c r="EA195" s="250"/>
      <c r="EB195" s="250"/>
      <c r="EC195" s="250"/>
      <c r="ED195" s="250"/>
      <c r="EE195" s="250"/>
      <c r="EF195" s="250"/>
      <c r="EG195" s="250"/>
      <c r="EH195" s="250"/>
      <c r="EI195" s="250"/>
      <c r="EJ195" s="250"/>
      <c r="EK195" s="250"/>
      <c r="EL195" s="250"/>
      <c r="EM195" s="250"/>
      <c r="EN195" s="250"/>
      <c r="EO195" s="250"/>
      <c r="EP195" s="250"/>
      <c r="EQ195" s="250"/>
      <c r="ER195" s="250"/>
      <c r="ES195" s="250"/>
      <c r="ET195" s="250"/>
      <c r="EU195" s="250"/>
      <c r="EV195" s="250"/>
      <c r="EW195" s="250"/>
      <c r="EX195" s="250"/>
      <c r="EY195" s="250"/>
      <c r="EZ195" s="250"/>
      <c r="FA195" s="250"/>
      <c r="FB195" s="250"/>
      <c r="FC195" s="250"/>
      <c r="FD195" s="250"/>
      <c r="FE195" s="250"/>
      <c r="FF195" s="250"/>
      <c r="FG195" s="250"/>
      <c r="FH195" s="250"/>
      <c r="FI195" s="250"/>
      <c r="FJ195" s="250"/>
      <c r="FK195" s="250"/>
      <c r="FL195" s="250"/>
      <c r="FM195" s="250"/>
      <c r="FN195" s="250"/>
      <c r="FO195" s="250"/>
      <c r="FP195" s="250"/>
      <c r="FQ195" s="250"/>
      <c r="FR195" s="250"/>
      <c r="FS195" s="250"/>
      <c r="FT195" s="250"/>
      <c r="FU195" s="250"/>
      <c r="FV195" s="250"/>
      <c r="FW195" s="250"/>
      <c r="FX195" s="250"/>
      <c r="FY195" s="250"/>
      <c r="FZ195" s="250"/>
      <c r="GA195" s="250"/>
      <c r="GB195" s="250"/>
      <c r="GC195" s="250"/>
      <c r="GD195" s="250"/>
      <c r="GE195" s="250"/>
      <c r="GF195" s="250"/>
      <c r="GG195" s="250"/>
      <c r="GH195" s="250"/>
      <c r="GI195" s="250"/>
      <c r="GJ195" s="250"/>
      <c r="GK195" s="250"/>
      <c r="GL195" s="250"/>
      <c r="GM195" s="250"/>
      <c r="GN195" s="250"/>
      <c r="GO195" s="250"/>
      <c r="GP195" s="250"/>
      <c r="GQ195" s="250"/>
      <c r="GR195" s="250"/>
      <c r="GS195" s="250"/>
      <c r="GT195" s="250"/>
      <c r="GU195" s="250"/>
      <c r="GV195" s="250"/>
      <c r="GW195" s="250"/>
      <c r="GX195" s="250"/>
      <c r="GY195" s="250"/>
      <c r="GZ195" s="250"/>
      <c r="HA195" s="250"/>
      <c r="HB195" s="250"/>
      <c r="HC195" s="250"/>
      <c r="HD195" s="250"/>
      <c r="HE195" s="250"/>
      <c r="HF195" s="250"/>
      <c r="HG195" s="250"/>
      <c r="HH195" s="250"/>
      <c r="HI195" s="250"/>
      <c r="HJ195" s="250"/>
      <c r="HK195" s="250"/>
      <c r="HL195" s="250"/>
      <c r="HM195" s="250"/>
      <c r="HN195" s="250"/>
      <c r="HO195" s="250"/>
      <c r="HP195" s="250"/>
      <c r="HQ195" s="250"/>
      <c r="HR195" s="250"/>
      <c r="HS195" s="250"/>
      <c r="HT195" s="250"/>
      <c r="HU195" s="250"/>
      <c r="HV195" s="250"/>
      <c r="HW195" s="250"/>
      <c r="HX195" s="250"/>
      <c r="HY195" s="250"/>
      <c r="HZ195" s="250"/>
      <c r="IA195" s="250"/>
      <c r="IB195" s="250"/>
      <c r="IC195" s="250"/>
      <c r="ID195" s="250"/>
      <c r="IE195" s="250"/>
      <c r="IF195" s="250"/>
      <c r="IG195" s="250"/>
      <c r="IH195" s="250"/>
      <c r="II195" s="250"/>
      <c r="IJ195" s="250"/>
      <c r="IK195" s="250"/>
      <c r="IL195" s="250"/>
      <c r="IM195" s="250"/>
      <c r="IN195" s="250"/>
      <c r="IO195" s="250"/>
      <c r="IP195" s="250"/>
      <c r="IQ195" s="250"/>
      <c r="IR195" s="250"/>
    </row>
    <row r="196" s="137" customFormat="1" ht="15.75" hidden="1" spans="1:252">
      <c r="A196" s="353" t="s">
        <v>4343</v>
      </c>
      <c r="B196" s="307" t="s">
        <v>354</v>
      </c>
      <c r="C196" s="671">
        <f>SUMIF('2023.12'!$A$6:$A$567,A196,'2023.12'!$C$6:$C$567)</f>
        <v>379</v>
      </c>
      <c r="D196" s="671">
        <v>600</v>
      </c>
      <c r="E196" s="671">
        <f>SUMIF('2024.12'!$A$6:$A$876,A196,'2024.12'!$D$6:$D$876)</f>
        <v>49</v>
      </c>
      <c r="F196" s="671">
        <f t="shared" si="44"/>
        <v>-330</v>
      </c>
      <c r="G196" s="365" t="str">
        <f t="shared" si="25"/>
        <v>-87.1%</v>
      </c>
      <c r="H196" s="365" t="str">
        <f t="shared" si="26"/>
        <v>8.2%</v>
      </c>
      <c r="I196" s="554" t="s">
        <v>4097</v>
      </c>
      <c r="J196" s="748" t="str">
        <f t="shared" si="45"/>
        <v>10302</v>
      </c>
      <c r="K196" s="93" t="str">
        <f t="shared" si="28"/>
        <v>项</v>
      </c>
      <c r="L196" s="93">
        <v>1</v>
      </c>
      <c r="M196" s="751"/>
      <c r="N196" s="751"/>
      <c r="O196" s="751"/>
      <c r="P196" s="751"/>
      <c r="Q196" s="751"/>
      <c r="R196" s="751"/>
      <c r="S196" s="751"/>
      <c r="T196" s="751"/>
      <c r="U196" s="751"/>
      <c r="V196" s="751"/>
      <c r="W196" s="751"/>
      <c r="X196" s="751"/>
      <c r="Y196" s="751"/>
      <c r="Z196" s="751"/>
      <c r="AA196" s="751"/>
      <c r="AB196" s="751"/>
      <c r="AC196" s="751"/>
      <c r="AD196" s="751"/>
      <c r="AE196" s="751"/>
      <c r="AF196" s="751"/>
      <c r="AG196" s="751"/>
      <c r="AH196" s="751"/>
      <c r="AI196" s="751"/>
      <c r="AJ196" s="751"/>
      <c r="AK196" s="751"/>
      <c r="AL196" s="751"/>
      <c r="AM196" s="751"/>
      <c r="AN196" s="751"/>
      <c r="AO196" s="751"/>
      <c r="AP196" s="751"/>
      <c r="AQ196" s="751"/>
      <c r="AR196" s="751"/>
      <c r="AS196" s="751"/>
      <c r="AT196" s="751"/>
      <c r="AU196" s="751"/>
      <c r="AV196" s="751"/>
      <c r="AW196" s="751"/>
      <c r="AX196" s="751"/>
      <c r="AY196" s="751"/>
      <c r="AZ196" s="751"/>
      <c r="BA196" s="751"/>
      <c r="BB196" s="751"/>
      <c r="BC196" s="751"/>
      <c r="BD196" s="751"/>
      <c r="BE196" s="751"/>
      <c r="BF196" s="751"/>
      <c r="BG196" s="751"/>
      <c r="BH196" s="751"/>
      <c r="BI196" s="751"/>
      <c r="BJ196" s="751"/>
      <c r="BK196" s="751"/>
      <c r="BL196" s="751"/>
      <c r="BM196" s="751"/>
      <c r="BN196" s="751"/>
      <c r="BO196" s="751"/>
      <c r="BP196" s="751"/>
      <c r="BQ196" s="751"/>
      <c r="BR196" s="751"/>
      <c r="BS196" s="751"/>
      <c r="BT196" s="751"/>
      <c r="BU196" s="751"/>
      <c r="BV196" s="751"/>
      <c r="BW196" s="751"/>
      <c r="BX196" s="751"/>
      <c r="BY196" s="751"/>
      <c r="BZ196" s="751"/>
      <c r="CA196" s="751"/>
      <c r="CB196" s="751"/>
      <c r="CC196" s="751"/>
      <c r="CD196" s="751"/>
      <c r="CE196" s="751"/>
      <c r="CF196" s="751"/>
      <c r="CG196" s="751"/>
      <c r="CH196" s="751"/>
      <c r="CI196" s="751"/>
      <c r="CJ196" s="751"/>
      <c r="CK196" s="751"/>
      <c r="CL196" s="751"/>
      <c r="CM196" s="751"/>
      <c r="CN196" s="751"/>
      <c r="CO196" s="751"/>
      <c r="CP196" s="751"/>
      <c r="CQ196" s="751"/>
      <c r="CR196" s="751"/>
      <c r="CS196" s="751"/>
      <c r="CT196" s="751"/>
      <c r="CU196" s="751"/>
      <c r="CV196" s="751"/>
      <c r="CW196" s="751"/>
      <c r="CX196" s="751"/>
      <c r="CY196" s="751"/>
      <c r="CZ196" s="751"/>
      <c r="DA196" s="751"/>
      <c r="DB196" s="751"/>
      <c r="DC196" s="751"/>
      <c r="DD196" s="751"/>
      <c r="DE196" s="751"/>
      <c r="DF196" s="751"/>
      <c r="DG196" s="751"/>
      <c r="DH196" s="751"/>
      <c r="DI196" s="751"/>
      <c r="DJ196" s="751"/>
      <c r="DK196" s="751"/>
      <c r="DL196" s="751"/>
      <c r="DM196" s="751"/>
      <c r="DN196" s="751"/>
      <c r="DO196" s="751"/>
      <c r="DP196" s="751"/>
      <c r="DQ196" s="751"/>
      <c r="DR196" s="751"/>
      <c r="DS196" s="751"/>
      <c r="DT196" s="751"/>
      <c r="DU196" s="751"/>
      <c r="DV196" s="751"/>
      <c r="DW196" s="751"/>
      <c r="DX196" s="751"/>
      <c r="DY196" s="751"/>
      <c r="DZ196" s="751"/>
      <c r="EA196" s="751"/>
      <c r="EB196" s="751"/>
      <c r="EC196" s="751"/>
      <c r="ED196" s="751"/>
      <c r="EE196" s="751"/>
      <c r="EF196" s="751"/>
      <c r="EG196" s="751"/>
      <c r="EH196" s="751"/>
      <c r="EI196" s="751"/>
      <c r="EJ196" s="751"/>
      <c r="EK196" s="751"/>
      <c r="EL196" s="751"/>
      <c r="EM196" s="751"/>
      <c r="EN196" s="751"/>
      <c r="EO196" s="751"/>
      <c r="EP196" s="751"/>
      <c r="EQ196" s="751"/>
      <c r="ER196" s="751"/>
      <c r="ES196" s="751"/>
      <c r="ET196" s="751"/>
      <c r="EU196" s="751"/>
      <c r="EV196" s="751"/>
      <c r="EW196" s="751"/>
      <c r="EX196" s="751"/>
      <c r="EY196" s="751"/>
      <c r="EZ196" s="751"/>
      <c r="FA196" s="751"/>
      <c r="FB196" s="751"/>
      <c r="FC196" s="751"/>
      <c r="FD196" s="751"/>
      <c r="FE196" s="751"/>
      <c r="FF196" s="751"/>
      <c r="FG196" s="751"/>
      <c r="FH196" s="751"/>
      <c r="FI196" s="751"/>
      <c r="FJ196" s="751"/>
      <c r="FK196" s="751"/>
      <c r="FL196" s="751"/>
      <c r="FM196" s="751"/>
      <c r="FN196" s="751"/>
      <c r="FO196" s="751"/>
      <c r="FP196" s="751"/>
      <c r="FQ196" s="751"/>
      <c r="FR196" s="751"/>
      <c r="FS196" s="751"/>
      <c r="FT196" s="751"/>
      <c r="FU196" s="751"/>
      <c r="FV196" s="751"/>
      <c r="FW196" s="751"/>
      <c r="FX196" s="751"/>
      <c r="FY196" s="751"/>
      <c r="FZ196" s="751"/>
      <c r="GA196" s="751"/>
      <c r="GB196" s="751"/>
      <c r="GC196" s="751"/>
      <c r="GD196" s="751"/>
      <c r="GE196" s="751"/>
      <c r="GF196" s="751"/>
      <c r="GG196" s="751"/>
      <c r="GH196" s="751"/>
      <c r="GI196" s="751"/>
      <c r="GJ196" s="751"/>
      <c r="GK196" s="751"/>
      <c r="GL196" s="751"/>
      <c r="GM196" s="751"/>
      <c r="GN196" s="751"/>
      <c r="GO196" s="751"/>
      <c r="GP196" s="751"/>
      <c r="GQ196" s="751"/>
      <c r="GR196" s="751"/>
      <c r="GS196" s="751"/>
      <c r="GT196" s="751"/>
      <c r="GU196" s="751"/>
      <c r="GV196" s="751"/>
      <c r="GW196" s="751"/>
      <c r="GX196" s="751"/>
      <c r="GY196" s="751"/>
      <c r="GZ196" s="751"/>
      <c r="HA196" s="751"/>
      <c r="HB196" s="751"/>
      <c r="HC196" s="751"/>
      <c r="HD196" s="751"/>
      <c r="HE196" s="751"/>
      <c r="HF196" s="751"/>
      <c r="HG196" s="751"/>
      <c r="HH196" s="751"/>
      <c r="HI196" s="751"/>
      <c r="HJ196" s="751"/>
      <c r="HK196" s="751"/>
      <c r="HL196" s="751"/>
      <c r="HM196" s="751"/>
      <c r="HN196" s="751"/>
      <c r="HO196" s="751"/>
      <c r="HP196" s="751"/>
      <c r="HQ196" s="751"/>
      <c r="HR196" s="751"/>
      <c r="HS196" s="751"/>
      <c r="HT196" s="751"/>
      <c r="HU196" s="751"/>
      <c r="HV196" s="751"/>
      <c r="HW196" s="751"/>
      <c r="HX196" s="751"/>
      <c r="HY196" s="751"/>
      <c r="HZ196" s="751"/>
      <c r="IA196" s="751"/>
      <c r="IB196" s="751"/>
      <c r="IC196" s="751"/>
      <c r="ID196" s="751"/>
      <c r="IE196" s="751"/>
      <c r="IF196" s="751"/>
      <c r="IG196" s="751"/>
      <c r="IH196" s="751"/>
      <c r="II196" s="751"/>
      <c r="IJ196" s="751"/>
      <c r="IK196" s="751"/>
      <c r="IL196" s="751"/>
      <c r="IM196" s="751"/>
      <c r="IN196" s="751"/>
      <c r="IO196" s="751"/>
      <c r="IP196" s="751"/>
      <c r="IQ196" s="751"/>
      <c r="IR196" s="751"/>
    </row>
    <row r="197" s="443" customFormat="1" ht="15.75" hidden="1" spans="1:252">
      <c r="A197" s="353" t="s">
        <v>4344</v>
      </c>
      <c r="B197" s="307" t="s">
        <v>356</v>
      </c>
      <c r="C197" s="671">
        <f>SUMIF('2023.12'!$A$6:$A$567,A197,'2023.12'!$C$6:$C$567)</f>
        <v>0</v>
      </c>
      <c r="D197" s="671">
        <v>0</v>
      </c>
      <c r="E197" s="671">
        <f>SUMIF('2024.12'!$A$6:$A$876,A197,'2024.12'!$D$6:$D$876)</f>
        <v>0</v>
      </c>
      <c r="F197" s="671">
        <f t="shared" si="44"/>
        <v>0</v>
      </c>
      <c r="G197" s="365" t="str">
        <f t="shared" si="25"/>
        <v/>
      </c>
      <c r="H197" s="365" t="str">
        <f t="shared" si="26"/>
        <v/>
      </c>
      <c r="I197" s="22" t="str">
        <f t="shared" si="29"/>
        <v>否</v>
      </c>
      <c r="J197" s="749" t="str">
        <f t="shared" si="45"/>
        <v>10302</v>
      </c>
      <c r="K197" s="93" t="str">
        <f t="shared" si="28"/>
        <v>项</v>
      </c>
      <c r="L197" s="93">
        <v>1</v>
      </c>
      <c r="M197" s="250"/>
      <c r="N197" s="250"/>
      <c r="O197" s="250"/>
      <c r="P197" s="250"/>
      <c r="Q197" s="250"/>
      <c r="R197" s="250"/>
      <c r="S197" s="250"/>
      <c r="T197" s="250"/>
      <c r="U197" s="250"/>
      <c r="V197" s="250"/>
      <c r="W197" s="250"/>
      <c r="X197" s="250"/>
      <c r="Y197" s="250"/>
      <c r="Z197" s="250"/>
      <c r="AA197" s="250"/>
      <c r="AB197" s="250"/>
      <c r="AC197" s="250"/>
      <c r="AD197" s="250"/>
      <c r="AE197" s="250"/>
      <c r="AF197" s="250"/>
      <c r="AG197" s="250"/>
      <c r="AH197" s="250"/>
      <c r="AI197" s="250"/>
      <c r="AJ197" s="250"/>
      <c r="AK197" s="250"/>
      <c r="AL197" s="250"/>
      <c r="AM197" s="250"/>
      <c r="AN197" s="250"/>
      <c r="AO197" s="250"/>
      <c r="AP197" s="250"/>
      <c r="AQ197" s="250"/>
      <c r="AR197" s="250"/>
      <c r="AS197" s="250"/>
      <c r="AT197" s="250"/>
      <c r="AU197" s="250"/>
      <c r="AV197" s="250"/>
      <c r="AW197" s="250"/>
      <c r="AX197" s="250"/>
      <c r="AY197" s="250"/>
      <c r="AZ197" s="250"/>
      <c r="BA197" s="250"/>
      <c r="BB197" s="250"/>
      <c r="BC197" s="250"/>
      <c r="BD197" s="250"/>
      <c r="BE197" s="250"/>
      <c r="BF197" s="250"/>
      <c r="BG197" s="250"/>
      <c r="BH197" s="250"/>
      <c r="BI197" s="250"/>
      <c r="BJ197" s="250"/>
      <c r="BK197" s="250"/>
      <c r="BL197" s="250"/>
      <c r="BM197" s="250"/>
      <c r="BN197" s="250"/>
      <c r="BO197" s="250"/>
      <c r="BP197" s="250"/>
      <c r="BQ197" s="250"/>
      <c r="BR197" s="250"/>
      <c r="BS197" s="250"/>
      <c r="BT197" s="250"/>
      <c r="BU197" s="250"/>
      <c r="BV197" s="250"/>
      <c r="BW197" s="250"/>
      <c r="BX197" s="250"/>
      <c r="BY197" s="250"/>
      <c r="BZ197" s="250"/>
      <c r="CA197" s="250"/>
      <c r="CB197" s="250"/>
      <c r="CC197" s="250"/>
      <c r="CD197" s="250"/>
      <c r="CE197" s="250"/>
      <c r="CF197" s="250"/>
      <c r="CG197" s="250"/>
      <c r="CH197" s="250"/>
      <c r="CI197" s="250"/>
      <c r="CJ197" s="250"/>
      <c r="CK197" s="250"/>
      <c r="CL197" s="250"/>
      <c r="CM197" s="250"/>
      <c r="CN197" s="250"/>
      <c r="CO197" s="250"/>
      <c r="CP197" s="250"/>
      <c r="CQ197" s="250"/>
      <c r="CR197" s="250"/>
      <c r="CS197" s="250"/>
      <c r="CT197" s="250"/>
      <c r="CU197" s="250"/>
      <c r="CV197" s="250"/>
      <c r="CW197" s="250"/>
      <c r="CX197" s="250"/>
      <c r="CY197" s="250"/>
      <c r="CZ197" s="250"/>
      <c r="DA197" s="250"/>
      <c r="DB197" s="250"/>
      <c r="DC197" s="250"/>
      <c r="DD197" s="250"/>
      <c r="DE197" s="250"/>
      <c r="DF197" s="250"/>
      <c r="DG197" s="250"/>
      <c r="DH197" s="250"/>
      <c r="DI197" s="250"/>
      <c r="DJ197" s="250"/>
      <c r="DK197" s="250"/>
      <c r="DL197" s="250"/>
      <c r="DM197" s="250"/>
      <c r="DN197" s="250"/>
      <c r="DO197" s="250"/>
      <c r="DP197" s="250"/>
      <c r="DQ197" s="250"/>
      <c r="DR197" s="250"/>
      <c r="DS197" s="250"/>
      <c r="DT197" s="250"/>
      <c r="DU197" s="250"/>
      <c r="DV197" s="250"/>
      <c r="DW197" s="250"/>
      <c r="DX197" s="250"/>
      <c r="DY197" s="250"/>
      <c r="DZ197" s="250"/>
      <c r="EA197" s="250"/>
      <c r="EB197" s="250"/>
      <c r="EC197" s="250"/>
      <c r="ED197" s="250"/>
      <c r="EE197" s="250"/>
      <c r="EF197" s="250"/>
      <c r="EG197" s="250"/>
      <c r="EH197" s="250"/>
      <c r="EI197" s="250"/>
      <c r="EJ197" s="250"/>
      <c r="EK197" s="250"/>
      <c r="EL197" s="250"/>
      <c r="EM197" s="250"/>
      <c r="EN197" s="250"/>
      <c r="EO197" s="250"/>
      <c r="EP197" s="250"/>
      <c r="EQ197" s="250"/>
      <c r="ER197" s="250"/>
      <c r="ES197" s="250"/>
      <c r="ET197" s="250"/>
      <c r="EU197" s="250"/>
      <c r="EV197" s="250"/>
      <c r="EW197" s="250"/>
      <c r="EX197" s="250"/>
      <c r="EY197" s="250"/>
      <c r="EZ197" s="250"/>
      <c r="FA197" s="250"/>
      <c r="FB197" s="250"/>
      <c r="FC197" s="250"/>
      <c r="FD197" s="250"/>
      <c r="FE197" s="250"/>
      <c r="FF197" s="250"/>
      <c r="FG197" s="250"/>
      <c r="FH197" s="250"/>
      <c r="FI197" s="250"/>
      <c r="FJ197" s="250"/>
      <c r="FK197" s="250"/>
      <c r="FL197" s="250"/>
      <c r="FM197" s="250"/>
      <c r="FN197" s="250"/>
      <c r="FO197" s="250"/>
      <c r="FP197" s="250"/>
      <c r="FQ197" s="250"/>
      <c r="FR197" s="250"/>
      <c r="FS197" s="250"/>
      <c r="FT197" s="250"/>
      <c r="FU197" s="250"/>
      <c r="FV197" s="250"/>
      <c r="FW197" s="250"/>
      <c r="FX197" s="250"/>
      <c r="FY197" s="250"/>
      <c r="FZ197" s="250"/>
      <c r="GA197" s="250"/>
      <c r="GB197" s="250"/>
      <c r="GC197" s="250"/>
      <c r="GD197" s="250"/>
      <c r="GE197" s="250"/>
      <c r="GF197" s="250"/>
      <c r="GG197" s="250"/>
      <c r="GH197" s="250"/>
      <c r="GI197" s="250"/>
      <c r="GJ197" s="250"/>
      <c r="GK197" s="250"/>
      <c r="GL197" s="250"/>
      <c r="GM197" s="250"/>
      <c r="GN197" s="250"/>
      <c r="GO197" s="250"/>
      <c r="GP197" s="250"/>
      <c r="GQ197" s="250"/>
      <c r="GR197" s="250"/>
      <c r="GS197" s="250"/>
      <c r="GT197" s="250"/>
      <c r="GU197" s="250"/>
      <c r="GV197" s="250"/>
      <c r="GW197" s="250"/>
      <c r="GX197" s="250"/>
      <c r="GY197" s="250"/>
      <c r="GZ197" s="250"/>
      <c r="HA197" s="250"/>
      <c r="HB197" s="250"/>
      <c r="HC197" s="250"/>
      <c r="HD197" s="250"/>
      <c r="HE197" s="250"/>
      <c r="HF197" s="250"/>
      <c r="HG197" s="250"/>
      <c r="HH197" s="250"/>
      <c r="HI197" s="250"/>
      <c r="HJ197" s="250"/>
      <c r="HK197" s="250"/>
      <c r="HL197" s="250"/>
      <c r="HM197" s="250"/>
      <c r="HN197" s="250"/>
      <c r="HO197" s="250"/>
      <c r="HP197" s="250"/>
      <c r="HQ197" s="250"/>
      <c r="HR197" s="250"/>
      <c r="HS197" s="250"/>
      <c r="HT197" s="250"/>
      <c r="HU197" s="250"/>
      <c r="HV197" s="250"/>
      <c r="HW197" s="250"/>
      <c r="HX197" s="250"/>
      <c r="HY197" s="250"/>
      <c r="HZ197" s="250"/>
      <c r="IA197" s="250"/>
      <c r="IB197" s="250"/>
      <c r="IC197" s="250"/>
      <c r="ID197" s="250"/>
      <c r="IE197" s="250"/>
      <c r="IF197" s="250"/>
      <c r="IG197" s="250"/>
      <c r="IH197" s="250"/>
      <c r="II197" s="250"/>
      <c r="IJ197" s="250"/>
      <c r="IK197" s="250"/>
      <c r="IL197" s="250"/>
      <c r="IM197" s="250"/>
      <c r="IN197" s="250"/>
      <c r="IO197" s="250"/>
      <c r="IP197" s="250"/>
      <c r="IQ197" s="250"/>
      <c r="IR197" s="250"/>
    </row>
    <row r="198" s="443" customFormat="1" ht="15.75" hidden="1" spans="1:252">
      <c r="A198" s="353" t="s">
        <v>4345</v>
      </c>
      <c r="B198" s="307" t="s">
        <v>357</v>
      </c>
      <c r="C198" s="671">
        <f>SUMIF('2023.12'!$A$6:$A$567,A198,'2023.12'!$C$6:$C$567)</f>
        <v>0</v>
      </c>
      <c r="D198" s="671">
        <v>0</v>
      </c>
      <c r="E198" s="671">
        <f>SUMIF('2024.12'!$A$6:$A$876,A198,'2024.12'!$D$6:$D$876)</f>
        <v>0</v>
      </c>
      <c r="F198" s="671">
        <f t="shared" si="44"/>
        <v>0</v>
      </c>
      <c r="G198" s="365" t="str">
        <f t="shared" ref="G198:G261" si="46">IFERROR(TEXT(F198/C198,"0.0%"),"")</f>
        <v/>
      </c>
      <c r="H198" s="365" t="str">
        <f t="shared" ref="H198:H261" si="47">IFERROR(TEXT(E198/D198,"0.0%"),"")</f>
        <v/>
      </c>
      <c r="I198" s="22" t="str">
        <f t="shared" si="29"/>
        <v>否</v>
      </c>
      <c r="J198" s="749" t="str">
        <f t="shared" si="45"/>
        <v>10302</v>
      </c>
      <c r="K198" s="93" t="str">
        <f t="shared" si="28"/>
        <v>项</v>
      </c>
      <c r="L198" s="93">
        <v>1</v>
      </c>
      <c r="M198" s="250"/>
      <c r="N198" s="250"/>
      <c r="O198" s="250"/>
      <c r="P198" s="250"/>
      <c r="Q198" s="250"/>
      <c r="R198" s="250"/>
      <c r="S198" s="250"/>
      <c r="T198" s="250"/>
      <c r="U198" s="250"/>
      <c r="V198" s="250"/>
      <c r="W198" s="250"/>
      <c r="X198" s="250"/>
      <c r="Y198" s="250"/>
      <c r="Z198" s="250"/>
      <c r="AA198" s="250"/>
      <c r="AB198" s="250"/>
      <c r="AC198" s="250"/>
      <c r="AD198" s="250"/>
      <c r="AE198" s="250"/>
      <c r="AF198" s="250"/>
      <c r="AG198" s="250"/>
      <c r="AH198" s="250"/>
      <c r="AI198" s="250"/>
      <c r="AJ198" s="250"/>
      <c r="AK198" s="250"/>
      <c r="AL198" s="250"/>
      <c r="AM198" s="250"/>
      <c r="AN198" s="250"/>
      <c r="AO198" s="250"/>
      <c r="AP198" s="250"/>
      <c r="AQ198" s="250"/>
      <c r="AR198" s="250"/>
      <c r="AS198" s="250"/>
      <c r="AT198" s="250"/>
      <c r="AU198" s="250"/>
      <c r="AV198" s="250"/>
      <c r="AW198" s="250"/>
      <c r="AX198" s="250"/>
      <c r="AY198" s="250"/>
      <c r="AZ198" s="250"/>
      <c r="BA198" s="250"/>
      <c r="BB198" s="250"/>
      <c r="BC198" s="250"/>
      <c r="BD198" s="250"/>
      <c r="BE198" s="250"/>
      <c r="BF198" s="250"/>
      <c r="BG198" s="250"/>
      <c r="BH198" s="250"/>
      <c r="BI198" s="250"/>
      <c r="BJ198" s="250"/>
      <c r="BK198" s="250"/>
      <c r="BL198" s="250"/>
      <c r="BM198" s="250"/>
      <c r="BN198" s="250"/>
      <c r="BO198" s="250"/>
      <c r="BP198" s="250"/>
      <c r="BQ198" s="250"/>
      <c r="BR198" s="250"/>
      <c r="BS198" s="250"/>
      <c r="BT198" s="250"/>
      <c r="BU198" s="250"/>
      <c r="BV198" s="250"/>
      <c r="BW198" s="250"/>
      <c r="BX198" s="250"/>
      <c r="BY198" s="250"/>
      <c r="BZ198" s="250"/>
      <c r="CA198" s="250"/>
      <c r="CB198" s="250"/>
      <c r="CC198" s="250"/>
      <c r="CD198" s="250"/>
      <c r="CE198" s="250"/>
      <c r="CF198" s="250"/>
      <c r="CG198" s="250"/>
      <c r="CH198" s="250"/>
      <c r="CI198" s="250"/>
      <c r="CJ198" s="250"/>
      <c r="CK198" s="250"/>
      <c r="CL198" s="250"/>
      <c r="CM198" s="250"/>
      <c r="CN198" s="250"/>
      <c r="CO198" s="250"/>
      <c r="CP198" s="250"/>
      <c r="CQ198" s="250"/>
      <c r="CR198" s="250"/>
      <c r="CS198" s="250"/>
      <c r="CT198" s="250"/>
      <c r="CU198" s="250"/>
      <c r="CV198" s="250"/>
      <c r="CW198" s="250"/>
      <c r="CX198" s="250"/>
      <c r="CY198" s="250"/>
      <c r="CZ198" s="250"/>
      <c r="DA198" s="250"/>
      <c r="DB198" s="250"/>
      <c r="DC198" s="250"/>
      <c r="DD198" s="250"/>
      <c r="DE198" s="250"/>
      <c r="DF198" s="250"/>
      <c r="DG198" s="250"/>
      <c r="DH198" s="250"/>
      <c r="DI198" s="250"/>
      <c r="DJ198" s="250"/>
      <c r="DK198" s="250"/>
      <c r="DL198" s="250"/>
      <c r="DM198" s="250"/>
      <c r="DN198" s="250"/>
      <c r="DO198" s="250"/>
      <c r="DP198" s="250"/>
      <c r="DQ198" s="250"/>
      <c r="DR198" s="250"/>
      <c r="DS198" s="250"/>
      <c r="DT198" s="250"/>
      <c r="DU198" s="250"/>
      <c r="DV198" s="250"/>
      <c r="DW198" s="250"/>
      <c r="DX198" s="250"/>
      <c r="DY198" s="250"/>
      <c r="DZ198" s="250"/>
      <c r="EA198" s="250"/>
      <c r="EB198" s="250"/>
      <c r="EC198" s="250"/>
      <c r="ED198" s="250"/>
      <c r="EE198" s="250"/>
      <c r="EF198" s="250"/>
      <c r="EG198" s="250"/>
      <c r="EH198" s="250"/>
      <c r="EI198" s="250"/>
      <c r="EJ198" s="250"/>
      <c r="EK198" s="250"/>
      <c r="EL198" s="250"/>
      <c r="EM198" s="250"/>
      <c r="EN198" s="250"/>
      <c r="EO198" s="250"/>
      <c r="EP198" s="250"/>
      <c r="EQ198" s="250"/>
      <c r="ER198" s="250"/>
      <c r="ES198" s="250"/>
      <c r="ET198" s="250"/>
      <c r="EU198" s="250"/>
      <c r="EV198" s="250"/>
      <c r="EW198" s="250"/>
      <c r="EX198" s="250"/>
      <c r="EY198" s="250"/>
      <c r="EZ198" s="250"/>
      <c r="FA198" s="250"/>
      <c r="FB198" s="250"/>
      <c r="FC198" s="250"/>
      <c r="FD198" s="250"/>
      <c r="FE198" s="250"/>
      <c r="FF198" s="250"/>
      <c r="FG198" s="250"/>
      <c r="FH198" s="250"/>
      <c r="FI198" s="250"/>
      <c r="FJ198" s="250"/>
      <c r="FK198" s="250"/>
      <c r="FL198" s="250"/>
      <c r="FM198" s="250"/>
      <c r="FN198" s="250"/>
      <c r="FO198" s="250"/>
      <c r="FP198" s="250"/>
      <c r="FQ198" s="250"/>
      <c r="FR198" s="250"/>
      <c r="FS198" s="250"/>
      <c r="FT198" s="250"/>
      <c r="FU198" s="250"/>
      <c r="FV198" s="250"/>
      <c r="FW198" s="250"/>
      <c r="FX198" s="250"/>
      <c r="FY198" s="250"/>
      <c r="FZ198" s="250"/>
      <c r="GA198" s="250"/>
      <c r="GB198" s="250"/>
      <c r="GC198" s="250"/>
      <c r="GD198" s="250"/>
      <c r="GE198" s="250"/>
      <c r="GF198" s="250"/>
      <c r="GG198" s="250"/>
      <c r="GH198" s="250"/>
      <c r="GI198" s="250"/>
      <c r="GJ198" s="250"/>
      <c r="GK198" s="250"/>
      <c r="GL198" s="250"/>
      <c r="GM198" s="250"/>
      <c r="GN198" s="250"/>
      <c r="GO198" s="250"/>
      <c r="GP198" s="250"/>
      <c r="GQ198" s="250"/>
      <c r="GR198" s="250"/>
      <c r="GS198" s="250"/>
      <c r="GT198" s="250"/>
      <c r="GU198" s="250"/>
      <c r="GV198" s="250"/>
      <c r="GW198" s="250"/>
      <c r="GX198" s="250"/>
      <c r="GY198" s="250"/>
      <c r="GZ198" s="250"/>
      <c r="HA198" s="250"/>
      <c r="HB198" s="250"/>
      <c r="HC198" s="250"/>
      <c r="HD198" s="250"/>
      <c r="HE198" s="250"/>
      <c r="HF198" s="250"/>
      <c r="HG198" s="250"/>
      <c r="HH198" s="250"/>
      <c r="HI198" s="250"/>
      <c r="HJ198" s="250"/>
      <c r="HK198" s="250"/>
      <c r="HL198" s="250"/>
      <c r="HM198" s="250"/>
      <c r="HN198" s="250"/>
      <c r="HO198" s="250"/>
      <c r="HP198" s="250"/>
      <c r="HQ198" s="250"/>
      <c r="HR198" s="250"/>
      <c r="HS198" s="250"/>
      <c r="HT198" s="250"/>
      <c r="HU198" s="250"/>
      <c r="HV198" s="250"/>
      <c r="HW198" s="250"/>
      <c r="HX198" s="250"/>
      <c r="HY198" s="250"/>
      <c r="HZ198" s="250"/>
      <c r="IA198" s="250"/>
      <c r="IB198" s="250"/>
      <c r="IC198" s="250"/>
      <c r="ID198" s="250"/>
      <c r="IE198" s="250"/>
      <c r="IF198" s="250"/>
      <c r="IG198" s="250"/>
      <c r="IH198" s="250"/>
      <c r="II198" s="250"/>
      <c r="IJ198" s="250"/>
      <c r="IK198" s="250"/>
      <c r="IL198" s="250"/>
      <c r="IM198" s="250"/>
      <c r="IN198" s="250"/>
      <c r="IO198" s="250"/>
      <c r="IP198" s="250"/>
      <c r="IQ198" s="250"/>
      <c r="IR198" s="250"/>
    </row>
    <row r="199" s="443" customFormat="1" ht="15.75" hidden="1" spans="1:252">
      <c r="A199" s="353" t="s">
        <v>4346</v>
      </c>
      <c r="B199" s="307" t="s">
        <v>358</v>
      </c>
      <c r="C199" s="671">
        <f>SUMIF('2023.12'!$A$6:$A$567,A199,'2023.12'!$C$6:$C$567)</f>
        <v>0</v>
      </c>
      <c r="D199" s="671">
        <v>0</v>
      </c>
      <c r="E199" s="671">
        <f>SUMIF('2024.12'!$A$6:$A$876,A199,'2024.12'!$D$6:$D$876)</f>
        <v>0</v>
      </c>
      <c r="F199" s="671">
        <f t="shared" si="44"/>
        <v>0</v>
      </c>
      <c r="G199" s="365" t="str">
        <f t="shared" si="46"/>
        <v/>
      </c>
      <c r="H199" s="365" t="str">
        <f t="shared" si="47"/>
        <v/>
      </c>
      <c r="I199" s="22" t="str">
        <f t="shared" ref="I199:I262" si="48">IF(B199&lt;&gt;"",IF(OR(C199&lt;&gt;0,D199&lt;&gt;0,E199&lt;&gt;0,F199&lt;&gt;0),"是","否"),"是")</f>
        <v>否</v>
      </c>
      <c r="J199" s="749" t="str">
        <f t="shared" si="45"/>
        <v>10302</v>
      </c>
      <c r="K199" s="93" t="str">
        <f t="shared" ref="K199:K262" si="49">_xlfn.IFS(LEN(A199)=3,"类",LEN(A199)=5,"款",LEN(A199)=7,"项")</f>
        <v>项</v>
      </c>
      <c r="L199" s="93">
        <v>1</v>
      </c>
      <c r="M199" s="250"/>
      <c r="N199" s="250"/>
      <c r="O199" s="250"/>
      <c r="P199" s="250"/>
      <c r="Q199" s="250"/>
      <c r="R199" s="250"/>
      <c r="S199" s="250"/>
      <c r="T199" s="250"/>
      <c r="U199" s="250"/>
      <c r="V199" s="250"/>
      <c r="W199" s="250"/>
      <c r="X199" s="250"/>
      <c r="Y199" s="250"/>
      <c r="Z199" s="250"/>
      <c r="AA199" s="250"/>
      <c r="AB199" s="250"/>
      <c r="AC199" s="250"/>
      <c r="AD199" s="250"/>
      <c r="AE199" s="250"/>
      <c r="AF199" s="250"/>
      <c r="AG199" s="250"/>
      <c r="AH199" s="250"/>
      <c r="AI199" s="250"/>
      <c r="AJ199" s="250"/>
      <c r="AK199" s="250"/>
      <c r="AL199" s="250"/>
      <c r="AM199" s="250"/>
      <c r="AN199" s="250"/>
      <c r="AO199" s="250"/>
      <c r="AP199" s="250"/>
      <c r="AQ199" s="250"/>
      <c r="AR199" s="250"/>
      <c r="AS199" s="250"/>
      <c r="AT199" s="250"/>
      <c r="AU199" s="250"/>
      <c r="AV199" s="250"/>
      <c r="AW199" s="250"/>
      <c r="AX199" s="250"/>
      <c r="AY199" s="250"/>
      <c r="AZ199" s="250"/>
      <c r="BA199" s="250"/>
      <c r="BB199" s="250"/>
      <c r="BC199" s="250"/>
      <c r="BD199" s="250"/>
      <c r="BE199" s="250"/>
      <c r="BF199" s="250"/>
      <c r="BG199" s="250"/>
      <c r="BH199" s="250"/>
      <c r="BI199" s="250"/>
      <c r="BJ199" s="250"/>
      <c r="BK199" s="250"/>
      <c r="BL199" s="250"/>
      <c r="BM199" s="250"/>
      <c r="BN199" s="250"/>
      <c r="BO199" s="250"/>
      <c r="BP199" s="250"/>
      <c r="BQ199" s="250"/>
      <c r="BR199" s="250"/>
      <c r="BS199" s="250"/>
      <c r="BT199" s="250"/>
      <c r="BU199" s="250"/>
      <c r="BV199" s="250"/>
      <c r="BW199" s="250"/>
      <c r="BX199" s="250"/>
      <c r="BY199" s="250"/>
      <c r="BZ199" s="250"/>
      <c r="CA199" s="250"/>
      <c r="CB199" s="250"/>
      <c r="CC199" s="250"/>
      <c r="CD199" s="250"/>
      <c r="CE199" s="250"/>
      <c r="CF199" s="250"/>
      <c r="CG199" s="250"/>
      <c r="CH199" s="250"/>
      <c r="CI199" s="250"/>
      <c r="CJ199" s="250"/>
      <c r="CK199" s="250"/>
      <c r="CL199" s="250"/>
      <c r="CM199" s="250"/>
      <c r="CN199" s="250"/>
      <c r="CO199" s="250"/>
      <c r="CP199" s="250"/>
      <c r="CQ199" s="250"/>
      <c r="CR199" s="250"/>
      <c r="CS199" s="250"/>
      <c r="CT199" s="250"/>
      <c r="CU199" s="250"/>
      <c r="CV199" s="250"/>
      <c r="CW199" s="250"/>
      <c r="CX199" s="250"/>
      <c r="CY199" s="250"/>
      <c r="CZ199" s="250"/>
      <c r="DA199" s="250"/>
      <c r="DB199" s="250"/>
      <c r="DC199" s="250"/>
      <c r="DD199" s="250"/>
      <c r="DE199" s="250"/>
      <c r="DF199" s="250"/>
      <c r="DG199" s="250"/>
      <c r="DH199" s="250"/>
      <c r="DI199" s="250"/>
      <c r="DJ199" s="250"/>
      <c r="DK199" s="250"/>
      <c r="DL199" s="250"/>
      <c r="DM199" s="250"/>
      <c r="DN199" s="250"/>
      <c r="DO199" s="250"/>
      <c r="DP199" s="250"/>
      <c r="DQ199" s="250"/>
      <c r="DR199" s="250"/>
      <c r="DS199" s="250"/>
      <c r="DT199" s="250"/>
      <c r="DU199" s="250"/>
      <c r="DV199" s="250"/>
      <c r="DW199" s="250"/>
      <c r="DX199" s="250"/>
      <c r="DY199" s="250"/>
      <c r="DZ199" s="250"/>
      <c r="EA199" s="250"/>
      <c r="EB199" s="250"/>
      <c r="EC199" s="250"/>
      <c r="ED199" s="250"/>
      <c r="EE199" s="250"/>
      <c r="EF199" s="250"/>
      <c r="EG199" s="250"/>
      <c r="EH199" s="250"/>
      <c r="EI199" s="250"/>
      <c r="EJ199" s="250"/>
      <c r="EK199" s="250"/>
      <c r="EL199" s="250"/>
      <c r="EM199" s="250"/>
      <c r="EN199" s="250"/>
      <c r="EO199" s="250"/>
      <c r="EP199" s="250"/>
      <c r="EQ199" s="250"/>
      <c r="ER199" s="250"/>
      <c r="ES199" s="250"/>
      <c r="ET199" s="250"/>
      <c r="EU199" s="250"/>
      <c r="EV199" s="250"/>
      <c r="EW199" s="250"/>
      <c r="EX199" s="250"/>
      <c r="EY199" s="250"/>
      <c r="EZ199" s="250"/>
      <c r="FA199" s="250"/>
      <c r="FB199" s="250"/>
      <c r="FC199" s="250"/>
      <c r="FD199" s="250"/>
      <c r="FE199" s="250"/>
      <c r="FF199" s="250"/>
      <c r="FG199" s="250"/>
      <c r="FH199" s="250"/>
      <c r="FI199" s="250"/>
      <c r="FJ199" s="250"/>
      <c r="FK199" s="250"/>
      <c r="FL199" s="250"/>
      <c r="FM199" s="250"/>
      <c r="FN199" s="250"/>
      <c r="FO199" s="250"/>
      <c r="FP199" s="250"/>
      <c r="FQ199" s="250"/>
      <c r="FR199" s="250"/>
      <c r="FS199" s="250"/>
      <c r="FT199" s="250"/>
      <c r="FU199" s="250"/>
      <c r="FV199" s="250"/>
      <c r="FW199" s="250"/>
      <c r="FX199" s="250"/>
      <c r="FY199" s="250"/>
      <c r="FZ199" s="250"/>
      <c r="GA199" s="250"/>
      <c r="GB199" s="250"/>
      <c r="GC199" s="250"/>
      <c r="GD199" s="250"/>
      <c r="GE199" s="250"/>
      <c r="GF199" s="250"/>
      <c r="GG199" s="250"/>
      <c r="GH199" s="250"/>
      <c r="GI199" s="250"/>
      <c r="GJ199" s="250"/>
      <c r="GK199" s="250"/>
      <c r="GL199" s="250"/>
      <c r="GM199" s="250"/>
      <c r="GN199" s="250"/>
      <c r="GO199" s="250"/>
      <c r="GP199" s="250"/>
      <c r="GQ199" s="250"/>
      <c r="GR199" s="250"/>
      <c r="GS199" s="250"/>
      <c r="GT199" s="250"/>
      <c r="GU199" s="250"/>
      <c r="GV199" s="250"/>
      <c r="GW199" s="250"/>
      <c r="GX199" s="250"/>
      <c r="GY199" s="250"/>
      <c r="GZ199" s="250"/>
      <c r="HA199" s="250"/>
      <c r="HB199" s="250"/>
      <c r="HC199" s="250"/>
      <c r="HD199" s="250"/>
      <c r="HE199" s="250"/>
      <c r="HF199" s="250"/>
      <c r="HG199" s="250"/>
      <c r="HH199" s="250"/>
      <c r="HI199" s="250"/>
      <c r="HJ199" s="250"/>
      <c r="HK199" s="250"/>
      <c r="HL199" s="250"/>
      <c r="HM199" s="250"/>
      <c r="HN199" s="250"/>
      <c r="HO199" s="250"/>
      <c r="HP199" s="250"/>
      <c r="HQ199" s="250"/>
      <c r="HR199" s="250"/>
      <c r="HS199" s="250"/>
      <c r="HT199" s="250"/>
      <c r="HU199" s="250"/>
      <c r="HV199" s="250"/>
      <c r="HW199" s="250"/>
      <c r="HX199" s="250"/>
      <c r="HY199" s="250"/>
      <c r="HZ199" s="250"/>
      <c r="IA199" s="250"/>
      <c r="IB199" s="250"/>
      <c r="IC199" s="250"/>
      <c r="ID199" s="250"/>
      <c r="IE199" s="250"/>
      <c r="IF199" s="250"/>
      <c r="IG199" s="250"/>
      <c r="IH199" s="250"/>
      <c r="II199" s="250"/>
      <c r="IJ199" s="250"/>
      <c r="IK199" s="250"/>
      <c r="IL199" s="250"/>
      <c r="IM199" s="250"/>
      <c r="IN199" s="250"/>
      <c r="IO199" s="250"/>
      <c r="IP199" s="250"/>
      <c r="IQ199" s="250"/>
      <c r="IR199" s="250"/>
    </row>
    <row r="200" s="443" customFormat="1" ht="15.75" hidden="1" spans="1:252">
      <c r="A200" s="353" t="s">
        <v>4347</v>
      </c>
      <c r="B200" s="307" t="s">
        <v>359</v>
      </c>
      <c r="C200" s="671">
        <f>SUMIF('2023.12'!$A$6:$A$567,A200,'2023.12'!$C$6:$C$567)</f>
        <v>0</v>
      </c>
      <c r="D200" s="671">
        <v>0</v>
      </c>
      <c r="E200" s="671">
        <f>SUMIF('2024.12'!$A$6:$A$876,A200,'2024.12'!$D$6:$D$876)</f>
        <v>1</v>
      </c>
      <c r="F200" s="671">
        <f t="shared" si="44"/>
        <v>1</v>
      </c>
      <c r="G200" s="365" t="str">
        <f t="shared" si="46"/>
        <v/>
      </c>
      <c r="H200" s="365" t="str">
        <f t="shared" si="47"/>
        <v/>
      </c>
      <c r="I200" s="554" t="s">
        <v>4097</v>
      </c>
      <c r="J200" s="547" t="str">
        <f t="shared" si="45"/>
        <v>10302</v>
      </c>
      <c r="K200" s="93" t="str">
        <f t="shared" si="49"/>
        <v>项</v>
      </c>
      <c r="L200" s="93">
        <v>1</v>
      </c>
      <c r="M200" s="250"/>
      <c r="N200" s="250"/>
      <c r="O200" s="250"/>
      <c r="P200" s="250"/>
      <c r="Q200" s="250"/>
      <c r="R200" s="250"/>
      <c r="S200" s="250"/>
      <c r="T200" s="250"/>
      <c r="U200" s="250"/>
      <c r="V200" s="250"/>
      <c r="W200" s="250"/>
      <c r="X200" s="250"/>
      <c r="Y200" s="250"/>
      <c r="Z200" s="250"/>
      <c r="AA200" s="250"/>
      <c r="AB200" s="250"/>
      <c r="AC200" s="250"/>
      <c r="AD200" s="250"/>
      <c r="AE200" s="250"/>
      <c r="AF200" s="250"/>
      <c r="AG200" s="250"/>
      <c r="AH200" s="250"/>
      <c r="AI200" s="250"/>
      <c r="AJ200" s="250"/>
      <c r="AK200" s="250"/>
      <c r="AL200" s="250"/>
      <c r="AM200" s="250"/>
      <c r="AN200" s="250"/>
      <c r="AO200" s="250"/>
      <c r="AP200" s="250"/>
      <c r="AQ200" s="250"/>
      <c r="AR200" s="250"/>
      <c r="AS200" s="250"/>
      <c r="AT200" s="250"/>
      <c r="AU200" s="250"/>
      <c r="AV200" s="250"/>
      <c r="AW200" s="250"/>
      <c r="AX200" s="250"/>
      <c r="AY200" s="250"/>
      <c r="AZ200" s="250"/>
      <c r="BA200" s="250"/>
      <c r="BB200" s="250"/>
      <c r="BC200" s="250"/>
      <c r="BD200" s="250"/>
      <c r="BE200" s="250"/>
      <c r="BF200" s="250"/>
      <c r="BG200" s="250"/>
      <c r="BH200" s="250"/>
      <c r="BI200" s="250"/>
      <c r="BJ200" s="250"/>
      <c r="BK200" s="250"/>
      <c r="BL200" s="250"/>
      <c r="BM200" s="250"/>
      <c r="BN200" s="250"/>
      <c r="BO200" s="250"/>
      <c r="BP200" s="250"/>
      <c r="BQ200" s="250"/>
      <c r="BR200" s="250"/>
      <c r="BS200" s="250"/>
      <c r="BT200" s="250"/>
      <c r="BU200" s="250"/>
      <c r="BV200" s="250"/>
      <c r="BW200" s="250"/>
      <c r="BX200" s="250"/>
      <c r="BY200" s="250"/>
      <c r="BZ200" s="250"/>
      <c r="CA200" s="250"/>
      <c r="CB200" s="250"/>
      <c r="CC200" s="250"/>
      <c r="CD200" s="250"/>
      <c r="CE200" s="250"/>
      <c r="CF200" s="250"/>
      <c r="CG200" s="250"/>
      <c r="CH200" s="250"/>
      <c r="CI200" s="250"/>
      <c r="CJ200" s="250"/>
      <c r="CK200" s="250"/>
      <c r="CL200" s="250"/>
      <c r="CM200" s="250"/>
      <c r="CN200" s="250"/>
      <c r="CO200" s="250"/>
      <c r="CP200" s="250"/>
      <c r="CQ200" s="250"/>
      <c r="CR200" s="250"/>
      <c r="CS200" s="250"/>
      <c r="CT200" s="250"/>
      <c r="CU200" s="250"/>
      <c r="CV200" s="250"/>
      <c r="CW200" s="250"/>
      <c r="CX200" s="250"/>
      <c r="CY200" s="250"/>
      <c r="CZ200" s="250"/>
      <c r="DA200" s="250"/>
      <c r="DB200" s="250"/>
      <c r="DC200" s="250"/>
      <c r="DD200" s="250"/>
      <c r="DE200" s="250"/>
      <c r="DF200" s="250"/>
      <c r="DG200" s="250"/>
      <c r="DH200" s="250"/>
      <c r="DI200" s="250"/>
      <c r="DJ200" s="250"/>
      <c r="DK200" s="250"/>
      <c r="DL200" s="250"/>
      <c r="DM200" s="250"/>
      <c r="DN200" s="250"/>
      <c r="DO200" s="250"/>
      <c r="DP200" s="250"/>
      <c r="DQ200" s="250"/>
      <c r="DR200" s="250"/>
      <c r="DS200" s="250"/>
      <c r="DT200" s="250"/>
      <c r="DU200" s="250"/>
      <c r="DV200" s="250"/>
      <c r="DW200" s="250"/>
      <c r="DX200" s="250"/>
      <c r="DY200" s="250"/>
      <c r="DZ200" s="250"/>
      <c r="EA200" s="250"/>
      <c r="EB200" s="250"/>
      <c r="EC200" s="250"/>
      <c r="ED200" s="250"/>
      <c r="EE200" s="250"/>
      <c r="EF200" s="250"/>
      <c r="EG200" s="250"/>
      <c r="EH200" s="250"/>
      <c r="EI200" s="250"/>
      <c r="EJ200" s="250"/>
      <c r="EK200" s="250"/>
      <c r="EL200" s="250"/>
      <c r="EM200" s="250"/>
      <c r="EN200" s="250"/>
      <c r="EO200" s="250"/>
      <c r="EP200" s="250"/>
      <c r="EQ200" s="250"/>
      <c r="ER200" s="250"/>
      <c r="ES200" s="250"/>
      <c r="ET200" s="250"/>
      <c r="EU200" s="250"/>
      <c r="EV200" s="250"/>
      <c r="EW200" s="250"/>
      <c r="EX200" s="250"/>
      <c r="EY200" s="250"/>
      <c r="EZ200" s="250"/>
      <c r="FA200" s="250"/>
      <c r="FB200" s="250"/>
      <c r="FC200" s="250"/>
      <c r="FD200" s="250"/>
      <c r="FE200" s="250"/>
      <c r="FF200" s="250"/>
      <c r="FG200" s="250"/>
      <c r="FH200" s="250"/>
      <c r="FI200" s="250"/>
      <c r="FJ200" s="250"/>
      <c r="FK200" s="250"/>
      <c r="FL200" s="250"/>
      <c r="FM200" s="250"/>
      <c r="FN200" s="250"/>
      <c r="FO200" s="250"/>
      <c r="FP200" s="250"/>
      <c r="FQ200" s="250"/>
      <c r="FR200" s="250"/>
      <c r="FS200" s="250"/>
      <c r="FT200" s="250"/>
      <c r="FU200" s="250"/>
      <c r="FV200" s="250"/>
      <c r="FW200" s="250"/>
      <c r="FX200" s="250"/>
      <c r="FY200" s="250"/>
      <c r="FZ200" s="250"/>
      <c r="GA200" s="250"/>
      <c r="GB200" s="250"/>
      <c r="GC200" s="250"/>
      <c r="GD200" s="250"/>
      <c r="GE200" s="250"/>
      <c r="GF200" s="250"/>
      <c r="GG200" s="250"/>
      <c r="GH200" s="250"/>
      <c r="GI200" s="250"/>
      <c r="GJ200" s="250"/>
      <c r="GK200" s="250"/>
      <c r="GL200" s="250"/>
      <c r="GM200" s="250"/>
      <c r="GN200" s="250"/>
      <c r="GO200" s="250"/>
      <c r="GP200" s="250"/>
      <c r="GQ200" s="250"/>
      <c r="GR200" s="250"/>
      <c r="GS200" s="250"/>
      <c r="GT200" s="250"/>
      <c r="GU200" s="250"/>
      <c r="GV200" s="250"/>
      <c r="GW200" s="250"/>
      <c r="GX200" s="250"/>
      <c r="GY200" s="250"/>
      <c r="GZ200" s="250"/>
      <c r="HA200" s="250"/>
      <c r="HB200" s="250"/>
      <c r="HC200" s="250"/>
      <c r="HD200" s="250"/>
      <c r="HE200" s="250"/>
      <c r="HF200" s="250"/>
      <c r="HG200" s="250"/>
      <c r="HH200" s="250"/>
      <c r="HI200" s="250"/>
      <c r="HJ200" s="250"/>
      <c r="HK200" s="250"/>
      <c r="HL200" s="250"/>
      <c r="HM200" s="250"/>
      <c r="HN200" s="250"/>
      <c r="HO200" s="250"/>
      <c r="HP200" s="250"/>
      <c r="HQ200" s="250"/>
      <c r="HR200" s="250"/>
      <c r="HS200" s="250"/>
      <c r="HT200" s="250"/>
      <c r="HU200" s="250"/>
      <c r="HV200" s="250"/>
      <c r="HW200" s="250"/>
      <c r="HX200" s="250"/>
      <c r="HY200" s="250"/>
      <c r="HZ200" s="250"/>
      <c r="IA200" s="250"/>
      <c r="IB200" s="250"/>
      <c r="IC200" s="250"/>
      <c r="ID200" s="250"/>
      <c r="IE200" s="250"/>
      <c r="IF200" s="250"/>
      <c r="IG200" s="250"/>
      <c r="IH200" s="250"/>
      <c r="II200" s="250"/>
      <c r="IJ200" s="250"/>
      <c r="IK200" s="250"/>
      <c r="IL200" s="250"/>
      <c r="IM200" s="250"/>
      <c r="IN200" s="250"/>
      <c r="IO200" s="250"/>
      <c r="IP200" s="250"/>
      <c r="IQ200" s="250"/>
      <c r="IR200" s="250"/>
    </row>
    <row r="201" s="93" customFormat="1" spans="1:252">
      <c r="A201" s="360" t="s">
        <v>4348</v>
      </c>
      <c r="B201" s="738" t="s">
        <v>4349</v>
      </c>
      <c r="C201" s="669">
        <f>SUMIF($J202:J$382,$A201,C202:C$382)</f>
        <v>3316</v>
      </c>
      <c r="D201" s="669">
        <f ca="1">SUMIF($J202:K$382,$A201,D202:D$382)</f>
        <v>2300</v>
      </c>
      <c r="E201" s="669">
        <f ca="1">SUMIF($J202:L$382,$A201,E202:E$382)</f>
        <v>2677</v>
      </c>
      <c r="F201" s="669">
        <f ca="1">SUMIF($J202:M$382,$A201,F202:F$382)</f>
        <v>-639</v>
      </c>
      <c r="G201" s="739" t="str">
        <f ca="1" t="shared" si="46"/>
        <v>-19.3%</v>
      </c>
      <c r="H201" s="352" t="str">
        <f ca="1" t="shared" si="47"/>
        <v>116.4%</v>
      </c>
      <c r="I201" s="744" t="str">
        <f ca="1" t="shared" si="48"/>
        <v>是</v>
      </c>
      <c r="J201" s="747" t="str">
        <f>LEFT(A201,3)</f>
        <v>103</v>
      </c>
      <c r="K201" s="93" t="str">
        <f t="shared" si="49"/>
        <v>款</v>
      </c>
      <c r="L201" s="746">
        <v>1</v>
      </c>
      <c r="M201" s="718"/>
      <c r="N201" s="718"/>
      <c r="O201" s="718"/>
      <c r="P201" s="718"/>
      <c r="Q201" s="718"/>
      <c r="R201" s="718"/>
      <c r="S201" s="718"/>
      <c r="T201" s="718"/>
      <c r="U201" s="718"/>
      <c r="V201" s="718"/>
      <c r="W201" s="718"/>
      <c r="X201" s="718"/>
      <c r="Y201" s="718"/>
      <c r="Z201" s="718"/>
      <c r="AA201" s="718"/>
      <c r="AB201" s="718"/>
      <c r="AC201" s="718"/>
      <c r="AD201" s="718"/>
      <c r="AE201" s="718"/>
      <c r="AF201" s="718"/>
      <c r="AG201" s="718"/>
      <c r="AH201" s="718"/>
      <c r="AI201" s="718"/>
      <c r="AJ201" s="718"/>
      <c r="AK201" s="718"/>
      <c r="AL201" s="718"/>
      <c r="AM201" s="718"/>
      <c r="AN201" s="718"/>
      <c r="AO201" s="718"/>
      <c r="AP201" s="718"/>
      <c r="AQ201" s="718"/>
      <c r="AR201" s="718"/>
      <c r="AS201" s="718"/>
      <c r="AT201" s="718"/>
      <c r="AU201" s="718"/>
      <c r="AV201" s="718"/>
      <c r="AW201" s="718"/>
      <c r="AX201" s="718"/>
      <c r="AY201" s="718"/>
      <c r="AZ201" s="718"/>
      <c r="BA201" s="718"/>
      <c r="BB201" s="718"/>
      <c r="BC201" s="718"/>
      <c r="BD201" s="718"/>
      <c r="BE201" s="718"/>
      <c r="BF201" s="718"/>
      <c r="BG201" s="718"/>
      <c r="BH201" s="718"/>
      <c r="BI201" s="718"/>
      <c r="BJ201" s="718"/>
      <c r="BK201" s="718"/>
      <c r="BL201" s="718"/>
      <c r="BM201" s="718"/>
      <c r="BN201" s="718"/>
      <c r="BO201" s="718"/>
      <c r="BP201" s="718"/>
      <c r="BQ201" s="718"/>
      <c r="BR201" s="718"/>
      <c r="BS201" s="718"/>
      <c r="BT201" s="718"/>
      <c r="BU201" s="718"/>
      <c r="BV201" s="718"/>
      <c r="BW201" s="718"/>
      <c r="BX201" s="718"/>
      <c r="BY201" s="718"/>
      <c r="BZ201" s="718"/>
      <c r="CA201" s="718"/>
      <c r="CB201" s="718"/>
      <c r="CC201" s="718"/>
      <c r="CD201" s="718"/>
      <c r="CE201" s="718"/>
      <c r="CF201" s="718"/>
      <c r="CG201" s="718"/>
      <c r="CH201" s="718"/>
      <c r="CI201" s="718"/>
      <c r="CJ201" s="718"/>
      <c r="CK201" s="718"/>
      <c r="CL201" s="718"/>
      <c r="CM201" s="718"/>
      <c r="CN201" s="718"/>
      <c r="CO201" s="718"/>
      <c r="CP201" s="718"/>
      <c r="CQ201" s="718"/>
      <c r="CR201" s="718"/>
      <c r="CS201" s="718"/>
      <c r="CT201" s="718"/>
      <c r="CU201" s="718"/>
      <c r="CV201" s="718"/>
      <c r="CW201" s="718"/>
      <c r="CX201" s="718"/>
      <c r="CY201" s="718"/>
      <c r="CZ201" s="718"/>
      <c r="DA201" s="718"/>
      <c r="DB201" s="718"/>
      <c r="DC201" s="718"/>
      <c r="DD201" s="718"/>
      <c r="DE201" s="718"/>
      <c r="DF201" s="718"/>
      <c r="DG201" s="718"/>
      <c r="DH201" s="718"/>
      <c r="DI201" s="718"/>
      <c r="DJ201" s="718"/>
      <c r="DK201" s="718"/>
      <c r="DL201" s="718"/>
      <c r="DM201" s="718"/>
      <c r="DN201" s="718"/>
      <c r="DO201" s="718"/>
      <c r="DP201" s="718"/>
      <c r="DQ201" s="718"/>
      <c r="DR201" s="718"/>
      <c r="DS201" s="718"/>
      <c r="DT201" s="718"/>
      <c r="DU201" s="718"/>
      <c r="DV201" s="718"/>
      <c r="DW201" s="718"/>
      <c r="DX201" s="718"/>
      <c r="DY201" s="718"/>
      <c r="DZ201" s="718"/>
      <c r="EA201" s="718"/>
      <c r="EB201" s="718"/>
      <c r="EC201" s="718"/>
      <c r="ED201" s="718"/>
      <c r="EE201" s="718"/>
      <c r="EF201" s="718"/>
      <c r="EG201" s="718"/>
      <c r="EH201" s="718"/>
      <c r="EI201" s="718"/>
      <c r="EJ201" s="718"/>
      <c r="EK201" s="718"/>
      <c r="EL201" s="718"/>
      <c r="EM201" s="718"/>
      <c r="EN201" s="718"/>
      <c r="EO201" s="718"/>
      <c r="EP201" s="718"/>
      <c r="EQ201" s="718"/>
      <c r="ER201" s="718"/>
      <c r="ES201" s="718"/>
      <c r="ET201" s="718"/>
      <c r="EU201" s="718"/>
      <c r="EV201" s="718"/>
      <c r="EW201" s="718"/>
      <c r="EX201" s="718"/>
      <c r="EY201" s="718"/>
      <c r="EZ201" s="718"/>
      <c r="FA201" s="718"/>
      <c r="FB201" s="718"/>
      <c r="FC201" s="718"/>
      <c r="FD201" s="718"/>
      <c r="FE201" s="718"/>
      <c r="FF201" s="718"/>
      <c r="FG201" s="718"/>
      <c r="FH201" s="718"/>
      <c r="FI201" s="718"/>
      <c r="FJ201" s="718"/>
      <c r="FK201" s="718"/>
      <c r="FL201" s="718"/>
      <c r="FM201" s="718"/>
      <c r="FN201" s="718"/>
      <c r="FO201" s="718"/>
      <c r="FP201" s="718"/>
      <c r="FQ201" s="718"/>
      <c r="FR201" s="718"/>
      <c r="FS201" s="718"/>
      <c r="FT201" s="718"/>
      <c r="FU201" s="718"/>
      <c r="FV201" s="718"/>
      <c r="FW201" s="718"/>
      <c r="FX201" s="718"/>
      <c r="FY201" s="718"/>
      <c r="FZ201" s="718"/>
      <c r="GA201" s="718"/>
      <c r="GB201" s="718"/>
      <c r="GC201" s="718"/>
      <c r="GD201" s="718"/>
      <c r="GE201" s="718"/>
      <c r="GF201" s="718"/>
      <c r="GG201" s="718"/>
      <c r="GH201" s="718"/>
      <c r="GI201" s="718"/>
      <c r="GJ201" s="718"/>
      <c r="GK201" s="718"/>
      <c r="GL201" s="718"/>
      <c r="GM201" s="718"/>
      <c r="GN201" s="718"/>
      <c r="GO201" s="718"/>
      <c r="GP201" s="718"/>
      <c r="GQ201" s="718"/>
      <c r="GR201" s="718"/>
      <c r="GS201" s="718"/>
      <c r="GT201" s="718"/>
      <c r="GU201" s="718"/>
      <c r="GV201" s="718"/>
      <c r="GW201" s="718"/>
      <c r="GX201" s="718"/>
      <c r="GY201" s="718"/>
      <c r="GZ201" s="718"/>
      <c r="HA201" s="718"/>
      <c r="HB201" s="718"/>
      <c r="HC201" s="718"/>
      <c r="HD201" s="718"/>
      <c r="HE201" s="718"/>
      <c r="HF201" s="718"/>
      <c r="HG201" s="718"/>
      <c r="HH201" s="718"/>
      <c r="HI201" s="718"/>
      <c r="HJ201" s="718"/>
      <c r="HK201" s="718"/>
      <c r="HL201" s="718"/>
      <c r="HM201" s="718"/>
      <c r="HN201" s="718"/>
      <c r="HO201" s="718"/>
      <c r="HP201" s="718"/>
      <c r="HQ201" s="718"/>
      <c r="HR201" s="718"/>
      <c r="HS201" s="718"/>
      <c r="HT201" s="718"/>
      <c r="HU201" s="718"/>
      <c r="HV201" s="718"/>
      <c r="HW201" s="718"/>
      <c r="HX201" s="718"/>
      <c r="HY201" s="718"/>
      <c r="HZ201" s="718"/>
      <c r="IA201" s="718"/>
      <c r="IB201" s="718"/>
      <c r="IC201" s="718"/>
      <c r="ID201" s="718"/>
      <c r="IE201" s="718"/>
      <c r="IF201" s="718"/>
      <c r="IG201" s="718"/>
      <c r="IH201" s="718"/>
      <c r="II201" s="718"/>
      <c r="IJ201" s="718"/>
      <c r="IK201" s="718"/>
      <c r="IL201" s="718"/>
      <c r="IM201" s="718"/>
      <c r="IN201" s="718"/>
      <c r="IO201" s="718"/>
      <c r="IP201" s="718"/>
      <c r="IQ201" s="718"/>
      <c r="IR201" s="718"/>
    </row>
    <row r="202" s="137" customFormat="1" ht="15.75" hidden="1" spans="1:252">
      <c r="A202" s="353" t="s">
        <v>4350</v>
      </c>
      <c r="B202" s="307" t="s">
        <v>365</v>
      </c>
      <c r="C202" s="671">
        <f>SUMIF('2023.12'!$A$6:$A$567,A202,'2023.12'!$C$6:$C$567)</f>
        <v>170</v>
      </c>
      <c r="D202" s="671">
        <v>160</v>
      </c>
      <c r="E202" s="671">
        <f>SUMIF('2024.12'!$A$6:$A$876,A202,'2024.12'!$D$6:$D$876)</f>
        <v>130</v>
      </c>
      <c r="F202" s="671">
        <f t="shared" ref="F202:F249" si="50">E202-C202</f>
        <v>-40</v>
      </c>
      <c r="G202" s="365" t="str">
        <f t="shared" si="46"/>
        <v>-23.5%</v>
      </c>
      <c r="H202" s="365" t="str">
        <f t="shared" si="47"/>
        <v>81.3%</v>
      </c>
      <c r="I202" s="554" t="s">
        <v>4097</v>
      </c>
      <c r="J202" s="748" t="str">
        <f t="shared" ref="J202:J249" si="51">LEFT(A202,5)</f>
        <v>10304</v>
      </c>
      <c r="K202" s="93" t="str">
        <f t="shared" si="49"/>
        <v>项</v>
      </c>
      <c r="L202" s="93">
        <v>1</v>
      </c>
      <c r="M202" s="751"/>
      <c r="N202" s="751"/>
      <c r="O202" s="751"/>
      <c r="P202" s="751"/>
      <c r="Q202" s="751"/>
      <c r="R202" s="751"/>
      <c r="S202" s="751"/>
      <c r="T202" s="751"/>
      <c r="U202" s="751"/>
      <c r="V202" s="751"/>
      <c r="W202" s="751"/>
      <c r="X202" s="751"/>
      <c r="Y202" s="751"/>
      <c r="Z202" s="751"/>
      <c r="AA202" s="751"/>
      <c r="AB202" s="751"/>
      <c r="AC202" s="751"/>
      <c r="AD202" s="751"/>
      <c r="AE202" s="751"/>
      <c r="AF202" s="751"/>
      <c r="AG202" s="751"/>
      <c r="AH202" s="751"/>
      <c r="AI202" s="751"/>
      <c r="AJ202" s="751"/>
      <c r="AK202" s="751"/>
      <c r="AL202" s="751"/>
      <c r="AM202" s="751"/>
      <c r="AN202" s="751"/>
      <c r="AO202" s="751"/>
      <c r="AP202" s="751"/>
      <c r="AQ202" s="751"/>
      <c r="AR202" s="751"/>
      <c r="AS202" s="751"/>
      <c r="AT202" s="751"/>
      <c r="AU202" s="751"/>
      <c r="AV202" s="751"/>
      <c r="AW202" s="751"/>
      <c r="AX202" s="751"/>
      <c r="AY202" s="751"/>
      <c r="AZ202" s="751"/>
      <c r="BA202" s="751"/>
      <c r="BB202" s="751"/>
      <c r="BC202" s="751"/>
      <c r="BD202" s="751"/>
      <c r="BE202" s="751"/>
      <c r="BF202" s="751"/>
      <c r="BG202" s="751"/>
      <c r="BH202" s="751"/>
      <c r="BI202" s="751"/>
      <c r="BJ202" s="751"/>
      <c r="BK202" s="751"/>
      <c r="BL202" s="751"/>
      <c r="BM202" s="751"/>
      <c r="BN202" s="751"/>
      <c r="BO202" s="751"/>
      <c r="BP202" s="751"/>
      <c r="BQ202" s="751"/>
      <c r="BR202" s="751"/>
      <c r="BS202" s="751"/>
      <c r="BT202" s="751"/>
      <c r="BU202" s="751"/>
      <c r="BV202" s="751"/>
      <c r="BW202" s="751"/>
      <c r="BX202" s="751"/>
      <c r="BY202" s="751"/>
      <c r="BZ202" s="751"/>
      <c r="CA202" s="751"/>
      <c r="CB202" s="751"/>
      <c r="CC202" s="751"/>
      <c r="CD202" s="751"/>
      <c r="CE202" s="751"/>
      <c r="CF202" s="751"/>
      <c r="CG202" s="751"/>
      <c r="CH202" s="751"/>
      <c r="CI202" s="751"/>
      <c r="CJ202" s="751"/>
      <c r="CK202" s="751"/>
      <c r="CL202" s="751"/>
      <c r="CM202" s="751"/>
      <c r="CN202" s="751"/>
      <c r="CO202" s="751"/>
      <c r="CP202" s="751"/>
      <c r="CQ202" s="751"/>
      <c r="CR202" s="751"/>
      <c r="CS202" s="751"/>
      <c r="CT202" s="751"/>
      <c r="CU202" s="751"/>
      <c r="CV202" s="751"/>
      <c r="CW202" s="751"/>
      <c r="CX202" s="751"/>
      <c r="CY202" s="751"/>
      <c r="CZ202" s="751"/>
      <c r="DA202" s="751"/>
      <c r="DB202" s="751"/>
      <c r="DC202" s="751"/>
      <c r="DD202" s="751"/>
      <c r="DE202" s="751"/>
      <c r="DF202" s="751"/>
      <c r="DG202" s="751"/>
      <c r="DH202" s="751"/>
      <c r="DI202" s="751"/>
      <c r="DJ202" s="751"/>
      <c r="DK202" s="751"/>
      <c r="DL202" s="751"/>
      <c r="DM202" s="751"/>
      <c r="DN202" s="751"/>
      <c r="DO202" s="751"/>
      <c r="DP202" s="751"/>
      <c r="DQ202" s="751"/>
      <c r="DR202" s="751"/>
      <c r="DS202" s="751"/>
      <c r="DT202" s="751"/>
      <c r="DU202" s="751"/>
      <c r="DV202" s="751"/>
      <c r="DW202" s="751"/>
      <c r="DX202" s="751"/>
      <c r="DY202" s="751"/>
      <c r="DZ202" s="751"/>
      <c r="EA202" s="751"/>
      <c r="EB202" s="751"/>
      <c r="EC202" s="751"/>
      <c r="ED202" s="751"/>
      <c r="EE202" s="751"/>
      <c r="EF202" s="751"/>
      <c r="EG202" s="751"/>
      <c r="EH202" s="751"/>
      <c r="EI202" s="751"/>
      <c r="EJ202" s="751"/>
      <c r="EK202" s="751"/>
      <c r="EL202" s="751"/>
      <c r="EM202" s="751"/>
      <c r="EN202" s="751"/>
      <c r="EO202" s="751"/>
      <c r="EP202" s="751"/>
      <c r="EQ202" s="751"/>
      <c r="ER202" s="751"/>
      <c r="ES202" s="751"/>
      <c r="ET202" s="751"/>
      <c r="EU202" s="751"/>
      <c r="EV202" s="751"/>
      <c r="EW202" s="751"/>
      <c r="EX202" s="751"/>
      <c r="EY202" s="751"/>
      <c r="EZ202" s="751"/>
      <c r="FA202" s="751"/>
      <c r="FB202" s="751"/>
      <c r="FC202" s="751"/>
      <c r="FD202" s="751"/>
      <c r="FE202" s="751"/>
      <c r="FF202" s="751"/>
      <c r="FG202" s="751"/>
      <c r="FH202" s="751"/>
      <c r="FI202" s="751"/>
      <c r="FJ202" s="751"/>
      <c r="FK202" s="751"/>
      <c r="FL202" s="751"/>
      <c r="FM202" s="751"/>
      <c r="FN202" s="751"/>
      <c r="FO202" s="751"/>
      <c r="FP202" s="751"/>
      <c r="FQ202" s="751"/>
      <c r="FR202" s="751"/>
      <c r="FS202" s="751"/>
      <c r="FT202" s="751"/>
      <c r="FU202" s="751"/>
      <c r="FV202" s="751"/>
      <c r="FW202" s="751"/>
      <c r="FX202" s="751"/>
      <c r="FY202" s="751"/>
      <c r="FZ202" s="751"/>
      <c r="GA202" s="751"/>
      <c r="GB202" s="751"/>
      <c r="GC202" s="751"/>
      <c r="GD202" s="751"/>
      <c r="GE202" s="751"/>
      <c r="GF202" s="751"/>
      <c r="GG202" s="751"/>
      <c r="GH202" s="751"/>
      <c r="GI202" s="751"/>
      <c r="GJ202" s="751"/>
      <c r="GK202" s="751"/>
      <c r="GL202" s="751"/>
      <c r="GM202" s="751"/>
      <c r="GN202" s="751"/>
      <c r="GO202" s="751"/>
      <c r="GP202" s="751"/>
      <c r="GQ202" s="751"/>
      <c r="GR202" s="751"/>
      <c r="GS202" s="751"/>
      <c r="GT202" s="751"/>
      <c r="GU202" s="751"/>
      <c r="GV202" s="751"/>
      <c r="GW202" s="751"/>
      <c r="GX202" s="751"/>
      <c r="GY202" s="751"/>
      <c r="GZ202" s="751"/>
      <c r="HA202" s="751"/>
      <c r="HB202" s="751"/>
      <c r="HC202" s="751"/>
      <c r="HD202" s="751"/>
      <c r="HE202" s="751"/>
      <c r="HF202" s="751"/>
      <c r="HG202" s="751"/>
      <c r="HH202" s="751"/>
      <c r="HI202" s="751"/>
      <c r="HJ202" s="751"/>
      <c r="HK202" s="751"/>
      <c r="HL202" s="751"/>
      <c r="HM202" s="751"/>
      <c r="HN202" s="751"/>
      <c r="HO202" s="751"/>
      <c r="HP202" s="751"/>
      <c r="HQ202" s="751"/>
      <c r="HR202" s="751"/>
      <c r="HS202" s="751"/>
      <c r="HT202" s="751"/>
      <c r="HU202" s="751"/>
      <c r="HV202" s="751"/>
      <c r="HW202" s="751"/>
      <c r="HX202" s="751"/>
      <c r="HY202" s="751"/>
      <c r="HZ202" s="751"/>
      <c r="IA202" s="751"/>
      <c r="IB202" s="751"/>
      <c r="IC202" s="751"/>
      <c r="ID202" s="751"/>
      <c r="IE202" s="751"/>
      <c r="IF202" s="751"/>
      <c r="IG202" s="751"/>
      <c r="IH202" s="751"/>
      <c r="II202" s="751"/>
      <c r="IJ202" s="751"/>
      <c r="IK202" s="751"/>
      <c r="IL202" s="751"/>
      <c r="IM202" s="751"/>
      <c r="IN202" s="751"/>
      <c r="IO202" s="751"/>
      <c r="IP202" s="751"/>
      <c r="IQ202" s="751"/>
      <c r="IR202" s="751"/>
    </row>
    <row r="203" s="443" customFormat="1" ht="15.75" hidden="1" spans="1:252">
      <c r="A203" s="353" t="s">
        <v>4351</v>
      </c>
      <c r="B203" s="307" t="s">
        <v>390</v>
      </c>
      <c r="C203" s="671">
        <f>SUMIF('2023.12'!$A$6:$A$567,A203,'2023.12'!$C$6:$C$567)</f>
        <v>0</v>
      </c>
      <c r="D203" s="671">
        <v>0</v>
      </c>
      <c r="E203" s="671">
        <f>SUMIF('2024.12'!$A$6:$A$876,A203,'2024.12'!$D$6:$D$876)</f>
        <v>0</v>
      </c>
      <c r="F203" s="671">
        <f t="shared" si="50"/>
        <v>0</v>
      </c>
      <c r="G203" s="365" t="str">
        <f t="shared" si="46"/>
        <v/>
      </c>
      <c r="H203" s="365" t="str">
        <f t="shared" si="47"/>
        <v/>
      </c>
      <c r="I203" s="22" t="str">
        <f t="shared" si="48"/>
        <v>否</v>
      </c>
      <c r="J203" s="749" t="str">
        <f t="shared" si="51"/>
        <v>10304</v>
      </c>
      <c r="K203" s="93" t="str">
        <f t="shared" si="49"/>
        <v>项</v>
      </c>
      <c r="L203" s="93">
        <v>1</v>
      </c>
      <c r="M203" s="250"/>
      <c r="N203" s="250"/>
      <c r="O203" s="250"/>
      <c r="P203" s="250"/>
      <c r="Q203" s="250"/>
      <c r="R203" s="250"/>
      <c r="S203" s="250"/>
      <c r="T203" s="250"/>
      <c r="U203" s="250"/>
      <c r="V203" s="250"/>
      <c r="W203" s="250"/>
      <c r="X203" s="250"/>
      <c r="Y203" s="250"/>
      <c r="Z203" s="250"/>
      <c r="AA203" s="250"/>
      <c r="AB203" s="250"/>
      <c r="AC203" s="250"/>
      <c r="AD203" s="250"/>
      <c r="AE203" s="250"/>
      <c r="AF203" s="250"/>
      <c r="AG203" s="250"/>
      <c r="AH203" s="250"/>
      <c r="AI203" s="250"/>
      <c r="AJ203" s="250"/>
      <c r="AK203" s="250"/>
      <c r="AL203" s="250"/>
      <c r="AM203" s="250"/>
      <c r="AN203" s="250"/>
      <c r="AO203" s="250"/>
      <c r="AP203" s="250"/>
      <c r="AQ203" s="250"/>
      <c r="AR203" s="250"/>
      <c r="AS203" s="250"/>
      <c r="AT203" s="250"/>
      <c r="AU203" s="250"/>
      <c r="AV203" s="250"/>
      <c r="AW203" s="250"/>
      <c r="AX203" s="250"/>
      <c r="AY203" s="250"/>
      <c r="AZ203" s="250"/>
      <c r="BA203" s="250"/>
      <c r="BB203" s="250"/>
      <c r="BC203" s="250"/>
      <c r="BD203" s="250"/>
      <c r="BE203" s="250"/>
      <c r="BF203" s="250"/>
      <c r="BG203" s="250"/>
      <c r="BH203" s="250"/>
      <c r="BI203" s="250"/>
      <c r="BJ203" s="250"/>
      <c r="BK203" s="250"/>
      <c r="BL203" s="250"/>
      <c r="BM203" s="250"/>
      <c r="BN203" s="250"/>
      <c r="BO203" s="250"/>
      <c r="BP203" s="250"/>
      <c r="BQ203" s="250"/>
      <c r="BR203" s="250"/>
      <c r="BS203" s="250"/>
      <c r="BT203" s="250"/>
      <c r="BU203" s="250"/>
      <c r="BV203" s="250"/>
      <c r="BW203" s="250"/>
      <c r="BX203" s="250"/>
      <c r="BY203" s="250"/>
      <c r="BZ203" s="250"/>
      <c r="CA203" s="250"/>
      <c r="CB203" s="250"/>
      <c r="CC203" s="250"/>
      <c r="CD203" s="250"/>
      <c r="CE203" s="250"/>
      <c r="CF203" s="250"/>
      <c r="CG203" s="250"/>
      <c r="CH203" s="250"/>
      <c r="CI203" s="250"/>
      <c r="CJ203" s="250"/>
      <c r="CK203" s="250"/>
      <c r="CL203" s="250"/>
      <c r="CM203" s="250"/>
      <c r="CN203" s="250"/>
      <c r="CO203" s="250"/>
      <c r="CP203" s="250"/>
      <c r="CQ203" s="250"/>
      <c r="CR203" s="250"/>
      <c r="CS203" s="250"/>
      <c r="CT203" s="250"/>
      <c r="CU203" s="250"/>
      <c r="CV203" s="250"/>
      <c r="CW203" s="250"/>
      <c r="CX203" s="250"/>
      <c r="CY203" s="250"/>
      <c r="CZ203" s="250"/>
      <c r="DA203" s="250"/>
      <c r="DB203" s="250"/>
      <c r="DC203" s="250"/>
      <c r="DD203" s="250"/>
      <c r="DE203" s="250"/>
      <c r="DF203" s="250"/>
      <c r="DG203" s="250"/>
      <c r="DH203" s="250"/>
      <c r="DI203" s="250"/>
      <c r="DJ203" s="250"/>
      <c r="DK203" s="250"/>
      <c r="DL203" s="250"/>
      <c r="DM203" s="250"/>
      <c r="DN203" s="250"/>
      <c r="DO203" s="250"/>
      <c r="DP203" s="250"/>
      <c r="DQ203" s="250"/>
      <c r="DR203" s="250"/>
      <c r="DS203" s="250"/>
      <c r="DT203" s="250"/>
      <c r="DU203" s="250"/>
      <c r="DV203" s="250"/>
      <c r="DW203" s="250"/>
      <c r="DX203" s="250"/>
      <c r="DY203" s="250"/>
      <c r="DZ203" s="250"/>
      <c r="EA203" s="250"/>
      <c r="EB203" s="250"/>
      <c r="EC203" s="250"/>
      <c r="ED203" s="250"/>
      <c r="EE203" s="250"/>
      <c r="EF203" s="250"/>
      <c r="EG203" s="250"/>
      <c r="EH203" s="250"/>
      <c r="EI203" s="250"/>
      <c r="EJ203" s="250"/>
      <c r="EK203" s="250"/>
      <c r="EL203" s="250"/>
      <c r="EM203" s="250"/>
      <c r="EN203" s="250"/>
      <c r="EO203" s="250"/>
      <c r="EP203" s="250"/>
      <c r="EQ203" s="250"/>
      <c r="ER203" s="250"/>
      <c r="ES203" s="250"/>
      <c r="ET203" s="250"/>
      <c r="EU203" s="250"/>
      <c r="EV203" s="250"/>
      <c r="EW203" s="250"/>
      <c r="EX203" s="250"/>
      <c r="EY203" s="250"/>
      <c r="EZ203" s="250"/>
      <c r="FA203" s="250"/>
      <c r="FB203" s="250"/>
      <c r="FC203" s="250"/>
      <c r="FD203" s="250"/>
      <c r="FE203" s="250"/>
      <c r="FF203" s="250"/>
      <c r="FG203" s="250"/>
      <c r="FH203" s="250"/>
      <c r="FI203" s="250"/>
      <c r="FJ203" s="250"/>
      <c r="FK203" s="250"/>
      <c r="FL203" s="250"/>
      <c r="FM203" s="250"/>
      <c r="FN203" s="250"/>
      <c r="FO203" s="250"/>
      <c r="FP203" s="250"/>
      <c r="FQ203" s="250"/>
      <c r="FR203" s="250"/>
      <c r="FS203" s="250"/>
      <c r="FT203" s="250"/>
      <c r="FU203" s="250"/>
      <c r="FV203" s="250"/>
      <c r="FW203" s="250"/>
      <c r="FX203" s="250"/>
      <c r="FY203" s="250"/>
      <c r="FZ203" s="250"/>
      <c r="GA203" s="250"/>
      <c r="GB203" s="250"/>
      <c r="GC203" s="250"/>
      <c r="GD203" s="250"/>
      <c r="GE203" s="250"/>
      <c r="GF203" s="250"/>
      <c r="GG203" s="250"/>
      <c r="GH203" s="250"/>
      <c r="GI203" s="250"/>
      <c r="GJ203" s="250"/>
      <c r="GK203" s="250"/>
      <c r="GL203" s="250"/>
      <c r="GM203" s="250"/>
      <c r="GN203" s="250"/>
      <c r="GO203" s="250"/>
      <c r="GP203" s="250"/>
      <c r="GQ203" s="250"/>
      <c r="GR203" s="250"/>
      <c r="GS203" s="250"/>
      <c r="GT203" s="250"/>
      <c r="GU203" s="250"/>
      <c r="GV203" s="250"/>
      <c r="GW203" s="250"/>
      <c r="GX203" s="250"/>
      <c r="GY203" s="250"/>
      <c r="GZ203" s="250"/>
      <c r="HA203" s="250"/>
      <c r="HB203" s="250"/>
      <c r="HC203" s="250"/>
      <c r="HD203" s="250"/>
      <c r="HE203" s="250"/>
      <c r="HF203" s="250"/>
      <c r="HG203" s="250"/>
      <c r="HH203" s="250"/>
      <c r="HI203" s="250"/>
      <c r="HJ203" s="250"/>
      <c r="HK203" s="250"/>
      <c r="HL203" s="250"/>
      <c r="HM203" s="250"/>
      <c r="HN203" s="250"/>
      <c r="HO203" s="250"/>
      <c r="HP203" s="250"/>
      <c r="HQ203" s="250"/>
      <c r="HR203" s="250"/>
      <c r="HS203" s="250"/>
      <c r="HT203" s="250"/>
      <c r="HU203" s="250"/>
      <c r="HV203" s="250"/>
      <c r="HW203" s="250"/>
      <c r="HX203" s="250"/>
      <c r="HY203" s="250"/>
      <c r="HZ203" s="250"/>
      <c r="IA203" s="250"/>
      <c r="IB203" s="250"/>
      <c r="IC203" s="250"/>
      <c r="ID203" s="250"/>
      <c r="IE203" s="250"/>
      <c r="IF203" s="250"/>
      <c r="IG203" s="250"/>
      <c r="IH203" s="250"/>
      <c r="II203" s="250"/>
      <c r="IJ203" s="250"/>
      <c r="IK203" s="250"/>
      <c r="IL203" s="250"/>
      <c r="IM203" s="250"/>
      <c r="IN203" s="250"/>
      <c r="IO203" s="250"/>
      <c r="IP203" s="250"/>
      <c r="IQ203" s="250"/>
      <c r="IR203" s="250"/>
    </row>
    <row r="204" s="443" customFormat="1" ht="15.75" hidden="1" spans="1:252">
      <c r="A204" s="353" t="s">
        <v>4352</v>
      </c>
      <c r="B204" s="307" t="s">
        <v>396</v>
      </c>
      <c r="C204" s="671">
        <f>SUMIF('2023.12'!$A$6:$A$567,A204,'2023.12'!$C$6:$C$567)</f>
        <v>0</v>
      </c>
      <c r="D204" s="671">
        <v>0</v>
      </c>
      <c r="E204" s="671">
        <f>SUMIF('2024.12'!$A$6:$A$876,A204,'2024.12'!$D$6:$D$876)</f>
        <v>0</v>
      </c>
      <c r="F204" s="671">
        <f t="shared" si="50"/>
        <v>0</v>
      </c>
      <c r="G204" s="365" t="str">
        <f t="shared" si="46"/>
        <v/>
      </c>
      <c r="H204" s="365" t="str">
        <f t="shared" si="47"/>
        <v/>
      </c>
      <c r="I204" s="22" t="str">
        <f t="shared" si="48"/>
        <v>否</v>
      </c>
      <c r="J204" s="749" t="str">
        <f t="shared" si="51"/>
        <v>10304</v>
      </c>
      <c r="K204" s="93" t="str">
        <f t="shared" si="49"/>
        <v>项</v>
      </c>
      <c r="L204" s="93">
        <v>1</v>
      </c>
      <c r="M204" s="250"/>
      <c r="N204" s="250"/>
      <c r="O204" s="250"/>
      <c r="P204" s="250"/>
      <c r="Q204" s="250"/>
      <c r="R204" s="250"/>
      <c r="S204" s="250"/>
      <c r="T204" s="250"/>
      <c r="U204" s="250"/>
      <c r="V204" s="250"/>
      <c r="W204" s="250"/>
      <c r="X204" s="250"/>
      <c r="Y204" s="250"/>
      <c r="Z204" s="250"/>
      <c r="AA204" s="250"/>
      <c r="AB204" s="250"/>
      <c r="AC204" s="250"/>
      <c r="AD204" s="250"/>
      <c r="AE204" s="250"/>
      <c r="AF204" s="250"/>
      <c r="AG204" s="250"/>
      <c r="AH204" s="250"/>
      <c r="AI204" s="250"/>
      <c r="AJ204" s="250"/>
      <c r="AK204" s="250"/>
      <c r="AL204" s="250"/>
      <c r="AM204" s="250"/>
      <c r="AN204" s="250"/>
      <c r="AO204" s="250"/>
      <c r="AP204" s="250"/>
      <c r="AQ204" s="250"/>
      <c r="AR204" s="250"/>
      <c r="AS204" s="250"/>
      <c r="AT204" s="250"/>
      <c r="AU204" s="250"/>
      <c r="AV204" s="250"/>
      <c r="AW204" s="250"/>
      <c r="AX204" s="250"/>
      <c r="AY204" s="250"/>
      <c r="AZ204" s="250"/>
      <c r="BA204" s="250"/>
      <c r="BB204" s="250"/>
      <c r="BC204" s="250"/>
      <c r="BD204" s="250"/>
      <c r="BE204" s="250"/>
      <c r="BF204" s="250"/>
      <c r="BG204" s="250"/>
      <c r="BH204" s="250"/>
      <c r="BI204" s="250"/>
      <c r="BJ204" s="250"/>
      <c r="BK204" s="250"/>
      <c r="BL204" s="250"/>
      <c r="BM204" s="250"/>
      <c r="BN204" s="250"/>
      <c r="BO204" s="250"/>
      <c r="BP204" s="250"/>
      <c r="BQ204" s="250"/>
      <c r="BR204" s="250"/>
      <c r="BS204" s="250"/>
      <c r="BT204" s="250"/>
      <c r="BU204" s="250"/>
      <c r="BV204" s="250"/>
      <c r="BW204" s="250"/>
      <c r="BX204" s="250"/>
      <c r="BY204" s="250"/>
      <c r="BZ204" s="250"/>
      <c r="CA204" s="250"/>
      <c r="CB204" s="250"/>
      <c r="CC204" s="250"/>
      <c r="CD204" s="250"/>
      <c r="CE204" s="250"/>
      <c r="CF204" s="250"/>
      <c r="CG204" s="250"/>
      <c r="CH204" s="250"/>
      <c r="CI204" s="250"/>
      <c r="CJ204" s="250"/>
      <c r="CK204" s="250"/>
      <c r="CL204" s="250"/>
      <c r="CM204" s="250"/>
      <c r="CN204" s="250"/>
      <c r="CO204" s="250"/>
      <c r="CP204" s="250"/>
      <c r="CQ204" s="250"/>
      <c r="CR204" s="250"/>
      <c r="CS204" s="250"/>
      <c r="CT204" s="250"/>
      <c r="CU204" s="250"/>
      <c r="CV204" s="250"/>
      <c r="CW204" s="250"/>
      <c r="CX204" s="250"/>
      <c r="CY204" s="250"/>
      <c r="CZ204" s="250"/>
      <c r="DA204" s="250"/>
      <c r="DB204" s="250"/>
      <c r="DC204" s="250"/>
      <c r="DD204" s="250"/>
      <c r="DE204" s="250"/>
      <c r="DF204" s="250"/>
      <c r="DG204" s="250"/>
      <c r="DH204" s="250"/>
      <c r="DI204" s="250"/>
      <c r="DJ204" s="250"/>
      <c r="DK204" s="250"/>
      <c r="DL204" s="250"/>
      <c r="DM204" s="250"/>
      <c r="DN204" s="250"/>
      <c r="DO204" s="250"/>
      <c r="DP204" s="250"/>
      <c r="DQ204" s="250"/>
      <c r="DR204" s="250"/>
      <c r="DS204" s="250"/>
      <c r="DT204" s="250"/>
      <c r="DU204" s="250"/>
      <c r="DV204" s="250"/>
      <c r="DW204" s="250"/>
      <c r="DX204" s="250"/>
      <c r="DY204" s="250"/>
      <c r="DZ204" s="250"/>
      <c r="EA204" s="250"/>
      <c r="EB204" s="250"/>
      <c r="EC204" s="250"/>
      <c r="ED204" s="250"/>
      <c r="EE204" s="250"/>
      <c r="EF204" s="250"/>
      <c r="EG204" s="250"/>
      <c r="EH204" s="250"/>
      <c r="EI204" s="250"/>
      <c r="EJ204" s="250"/>
      <c r="EK204" s="250"/>
      <c r="EL204" s="250"/>
      <c r="EM204" s="250"/>
      <c r="EN204" s="250"/>
      <c r="EO204" s="250"/>
      <c r="EP204" s="250"/>
      <c r="EQ204" s="250"/>
      <c r="ER204" s="250"/>
      <c r="ES204" s="250"/>
      <c r="ET204" s="250"/>
      <c r="EU204" s="250"/>
      <c r="EV204" s="250"/>
      <c r="EW204" s="250"/>
      <c r="EX204" s="250"/>
      <c r="EY204" s="250"/>
      <c r="EZ204" s="250"/>
      <c r="FA204" s="250"/>
      <c r="FB204" s="250"/>
      <c r="FC204" s="250"/>
      <c r="FD204" s="250"/>
      <c r="FE204" s="250"/>
      <c r="FF204" s="250"/>
      <c r="FG204" s="250"/>
      <c r="FH204" s="250"/>
      <c r="FI204" s="250"/>
      <c r="FJ204" s="250"/>
      <c r="FK204" s="250"/>
      <c r="FL204" s="250"/>
      <c r="FM204" s="250"/>
      <c r="FN204" s="250"/>
      <c r="FO204" s="250"/>
      <c r="FP204" s="250"/>
      <c r="FQ204" s="250"/>
      <c r="FR204" s="250"/>
      <c r="FS204" s="250"/>
      <c r="FT204" s="250"/>
      <c r="FU204" s="250"/>
      <c r="FV204" s="250"/>
      <c r="FW204" s="250"/>
      <c r="FX204" s="250"/>
      <c r="FY204" s="250"/>
      <c r="FZ204" s="250"/>
      <c r="GA204" s="250"/>
      <c r="GB204" s="250"/>
      <c r="GC204" s="250"/>
      <c r="GD204" s="250"/>
      <c r="GE204" s="250"/>
      <c r="GF204" s="250"/>
      <c r="GG204" s="250"/>
      <c r="GH204" s="250"/>
      <c r="GI204" s="250"/>
      <c r="GJ204" s="250"/>
      <c r="GK204" s="250"/>
      <c r="GL204" s="250"/>
      <c r="GM204" s="250"/>
      <c r="GN204" s="250"/>
      <c r="GO204" s="250"/>
      <c r="GP204" s="250"/>
      <c r="GQ204" s="250"/>
      <c r="GR204" s="250"/>
      <c r="GS204" s="250"/>
      <c r="GT204" s="250"/>
      <c r="GU204" s="250"/>
      <c r="GV204" s="250"/>
      <c r="GW204" s="250"/>
      <c r="GX204" s="250"/>
      <c r="GY204" s="250"/>
      <c r="GZ204" s="250"/>
      <c r="HA204" s="250"/>
      <c r="HB204" s="250"/>
      <c r="HC204" s="250"/>
      <c r="HD204" s="250"/>
      <c r="HE204" s="250"/>
      <c r="HF204" s="250"/>
      <c r="HG204" s="250"/>
      <c r="HH204" s="250"/>
      <c r="HI204" s="250"/>
      <c r="HJ204" s="250"/>
      <c r="HK204" s="250"/>
      <c r="HL204" s="250"/>
      <c r="HM204" s="250"/>
      <c r="HN204" s="250"/>
      <c r="HO204" s="250"/>
      <c r="HP204" s="250"/>
      <c r="HQ204" s="250"/>
      <c r="HR204" s="250"/>
      <c r="HS204" s="250"/>
      <c r="HT204" s="250"/>
      <c r="HU204" s="250"/>
      <c r="HV204" s="250"/>
      <c r="HW204" s="250"/>
      <c r="HX204" s="250"/>
      <c r="HY204" s="250"/>
      <c r="HZ204" s="250"/>
      <c r="IA204" s="250"/>
      <c r="IB204" s="250"/>
      <c r="IC204" s="250"/>
      <c r="ID204" s="250"/>
      <c r="IE204" s="250"/>
      <c r="IF204" s="250"/>
      <c r="IG204" s="250"/>
      <c r="IH204" s="250"/>
      <c r="II204" s="250"/>
      <c r="IJ204" s="250"/>
      <c r="IK204" s="250"/>
      <c r="IL204" s="250"/>
      <c r="IM204" s="250"/>
      <c r="IN204" s="250"/>
      <c r="IO204" s="250"/>
      <c r="IP204" s="250"/>
      <c r="IQ204" s="250"/>
      <c r="IR204" s="250"/>
    </row>
    <row r="205" s="443" customFormat="1" ht="15.75" hidden="1" spans="1:252">
      <c r="A205" s="353" t="s">
        <v>4353</v>
      </c>
      <c r="B205" s="307" t="s">
        <v>402</v>
      </c>
      <c r="C205" s="671">
        <f>SUMIF('2023.12'!$A$6:$A$567,A205,'2023.12'!$C$6:$C$567)</f>
        <v>0</v>
      </c>
      <c r="D205" s="671">
        <v>0</v>
      </c>
      <c r="E205" s="671">
        <f>SUMIF('2024.12'!$A$6:$A$876,A205,'2024.12'!$D$6:$D$876)</f>
        <v>0</v>
      </c>
      <c r="F205" s="671">
        <f t="shared" si="50"/>
        <v>0</v>
      </c>
      <c r="G205" s="365" t="str">
        <f t="shared" si="46"/>
        <v/>
      </c>
      <c r="H205" s="365" t="str">
        <f t="shared" si="47"/>
        <v/>
      </c>
      <c r="I205" s="22" t="str">
        <f t="shared" si="48"/>
        <v>否</v>
      </c>
      <c r="J205" s="749" t="str">
        <f t="shared" si="51"/>
        <v>10304</v>
      </c>
      <c r="K205" s="93" t="str">
        <f t="shared" si="49"/>
        <v>项</v>
      </c>
      <c r="L205" s="93">
        <v>1</v>
      </c>
      <c r="M205" s="250"/>
      <c r="N205" s="250"/>
      <c r="O205" s="250"/>
      <c r="P205" s="250"/>
      <c r="Q205" s="250"/>
      <c r="R205" s="250"/>
      <c r="S205" s="250"/>
      <c r="T205" s="250"/>
      <c r="U205" s="250"/>
      <c r="V205" s="250"/>
      <c r="W205" s="250"/>
      <c r="X205" s="250"/>
      <c r="Y205" s="250"/>
      <c r="Z205" s="250"/>
      <c r="AA205" s="250"/>
      <c r="AB205" s="250"/>
      <c r="AC205" s="250"/>
      <c r="AD205" s="250"/>
      <c r="AE205" s="250"/>
      <c r="AF205" s="250"/>
      <c r="AG205" s="250"/>
      <c r="AH205" s="250"/>
      <c r="AI205" s="250"/>
      <c r="AJ205" s="250"/>
      <c r="AK205" s="250"/>
      <c r="AL205" s="250"/>
      <c r="AM205" s="250"/>
      <c r="AN205" s="250"/>
      <c r="AO205" s="250"/>
      <c r="AP205" s="250"/>
      <c r="AQ205" s="250"/>
      <c r="AR205" s="250"/>
      <c r="AS205" s="250"/>
      <c r="AT205" s="250"/>
      <c r="AU205" s="250"/>
      <c r="AV205" s="250"/>
      <c r="AW205" s="250"/>
      <c r="AX205" s="250"/>
      <c r="AY205" s="250"/>
      <c r="AZ205" s="250"/>
      <c r="BA205" s="250"/>
      <c r="BB205" s="250"/>
      <c r="BC205" s="250"/>
      <c r="BD205" s="250"/>
      <c r="BE205" s="250"/>
      <c r="BF205" s="250"/>
      <c r="BG205" s="250"/>
      <c r="BH205" s="250"/>
      <c r="BI205" s="250"/>
      <c r="BJ205" s="250"/>
      <c r="BK205" s="250"/>
      <c r="BL205" s="250"/>
      <c r="BM205" s="250"/>
      <c r="BN205" s="250"/>
      <c r="BO205" s="250"/>
      <c r="BP205" s="250"/>
      <c r="BQ205" s="250"/>
      <c r="BR205" s="250"/>
      <c r="BS205" s="250"/>
      <c r="BT205" s="250"/>
      <c r="BU205" s="250"/>
      <c r="BV205" s="250"/>
      <c r="BW205" s="250"/>
      <c r="BX205" s="250"/>
      <c r="BY205" s="250"/>
      <c r="BZ205" s="250"/>
      <c r="CA205" s="250"/>
      <c r="CB205" s="250"/>
      <c r="CC205" s="250"/>
      <c r="CD205" s="250"/>
      <c r="CE205" s="250"/>
      <c r="CF205" s="250"/>
      <c r="CG205" s="250"/>
      <c r="CH205" s="250"/>
      <c r="CI205" s="250"/>
      <c r="CJ205" s="250"/>
      <c r="CK205" s="250"/>
      <c r="CL205" s="250"/>
      <c r="CM205" s="250"/>
      <c r="CN205" s="250"/>
      <c r="CO205" s="250"/>
      <c r="CP205" s="250"/>
      <c r="CQ205" s="250"/>
      <c r="CR205" s="250"/>
      <c r="CS205" s="250"/>
      <c r="CT205" s="250"/>
      <c r="CU205" s="250"/>
      <c r="CV205" s="250"/>
      <c r="CW205" s="250"/>
      <c r="CX205" s="250"/>
      <c r="CY205" s="250"/>
      <c r="CZ205" s="250"/>
      <c r="DA205" s="250"/>
      <c r="DB205" s="250"/>
      <c r="DC205" s="250"/>
      <c r="DD205" s="250"/>
      <c r="DE205" s="250"/>
      <c r="DF205" s="250"/>
      <c r="DG205" s="250"/>
      <c r="DH205" s="250"/>
      <c r="DI205" s="250"/>
      <c r="DJ205" s="250"/>
      <c r="DK205" s="250"/>
      <c r="DL205" s="250"/>
      <c r="DM205" s="250"/>
      <c r="DN205" s="250"/>
      <c r="DO205" s="250"/>
      <c r="DP205" s="250"/>
      <c r="DQ205" s="250"/>
      <c r="DR205" s="250"/>
      <c r="DS205" s="250"/>
      <c r="DT205" s="250"/>
      <c r="DU205" s="250"/>
      <c r="DV205" s="250"/>
      <c r="DW205" s="250"/>
      <c r="DX205" s="250"/>
      <c r="DY205" s="250"/>
      <c r="DZ205" s="250"/>
      <c r="EA205" s="250"/>
      <c r="EB205" s="250"/>
      <c r="EC205" s="250"/>
      <c r="ED205" s="250"/>
      <c r="EE205" s="250"/>
      <c r="EF205" s="250"/>
      <c r="EG205" s="250"/>
      <c r="EH205" s="250"/>
      <c r="EI205" s="250"/>
      <c r="EJ205" s="250"/>
      <c r="EK205" s="250"/>
      <c r="EL205" s="250"/>
      <c r="EM205" s="250"/>
      <c r="EN205" s="250"/>
      <c r="EO205" s="250"/>
      <c r="EP205" s="250"/>
      <c r="EQ205" s="250"/>
      <c r="ER205" s="250"/>
      <c r="ES205" s="250"/>
      <c r="ET205" s="250"/>
      <c r="EU205" s="250"/>
      <c r="EV205" s="250"/>
      <c r="EW205" s="250"/>
      <c r="EX205" s="250"/>
      <c r="EY205" s="250"/>
      <c r="EZ205" s="250"/>
      <c r="FA205" s="250"/>
      <c r="FB205" s="250"/>
      <c r="FC205" s="250"/>
      <c r="FD205" s="250"/>
      <c r="FE205" s="250"/>
      <c r="FF205" s="250"/>
      <c r="FG205" s="250"/>
      <c r="FH205" s="250"/>
      <c r="FI205" s="250"/>
      <c r="FJ205" s="250"/>
      <c r="FK205" s="250"/>
      <c r="FL205" s="250"/>
      <c r="FM205" s="250"/>
      <c r="FN205" s="250"/>
      <c r="FO205" s="250"/>
      <c r="FP205" s="250"/>
      <c r="FQ205" s="250"/>
      <c r="FR205" s="250"/>
      <c r="FS205" s="250"/>
      <c r="FT205" s="250"/>
      <c r="FU205" s="250"/>
      <c r="FV205" s="250"/>
      <c r="FW205" s="250"/>
      <c r="FX205" s="250"/>
      <c r="FY205" s="250"/>
      <c r="FZ205" s="250"/>
      <c r="GA205" s="250"/>
      <c r="GB205" s="250"/>
      <c r="GC205" s="250"/>
      <c r="GD205" s="250"/>
      <c r="GE205" s="250"/>
      <c r="GF205" s="250"/>
      <c r="GG205" s="250"/>
      <c r="GH205" s="250"/>
      <c r="GI205" s="250"/>
      <c r="GJ205" s="250"/>
      <c r="GK205" s="250"/>
      <c r="GL205" s="250"/>
      <c r="GM205" s="250"/>
      <c r="GN205" s="250"/>
      <c r="GO205" s="250"/>
      <c r="GP205" s="250"/>
      <c r="GQ205" s="250"/>
      <c r="GR205" s="250"/>
      <c r="GS205" s="250"/>
      <c r="GT205" s="250"/>
      <c r="GU205" s="250"/>
      <c r="GV205" s="250"/>
      <c r="GW205" s="250"/>
      <c r="GX205" s="250"/>
      <c r="GY205" s="250"/>
      <c r="GZ205" s="250"/>
      <c r="HA205" s="250"/>
      <c r="HB205" s="250"/>
      <c r="HC205" s="250"/>
      <c r="HD205" s="250"/>
      <c r="HE205" s="250"/>
      <c r="HF205" s="250"/>
      <c r="HG205" s="250"/>
      <c r="HH205" s="250"/>
      <c r="HI205" s="250"/>
      <c r="HJ205" s="250"/>
      <c r="HK205" s="250"/>
      <c r="HL205" s="250"/>
      <c r="HM205" s="250"/>
      <c r="HN205" s="250"/>
      <c r="HO205" s="250"/>
      <c r="HP205" s="250"/>
      <c r="HQ205" s="250"/>
      <c r="HR205" s="250"/>
      <c r="HS205" s="250"/>
      <c r="HT205" s="250"/>
      <c r="HU205" s="250"/>
      <c r="HV205" s="250"/>
      <c r="HW205" s="250"/>
      <c r="HX205" s="250"/>
      <c r="HY205" s="250"/>
      <c r="HZ205" s="250"/>
      <c r="IA205" s="250"/>
      <c r="IB205" s="250"/>
      <c r="IC205" s="250"/>
      <c r="ID205" s="250"/>
      <c r="IE205" s="250"/>
      <c r="IF205" s="250"/>
      <c r="IG205" s="250"/>
      <c r="IH205" s="250"/>
      <c r="II205" s="250"/>
      <c r="IJ205" s="250"/>
      <c r="IK205" s="250"/>
      <c r="IL205" s="250"/>
      <c r="IM205" s="250"/>
      <c r="IN205" s="250"/>
      <c r="IO205" s="250"/>
      <c r="IP205" s="250"/>
      <c r="IQ205" s="250"/>
      <c r="IR205" s="250"/>
    </row>
    <row r="206" s="443" customFormat="1" ht="15.75" hidden="1" spans="1:252">
      <c r="A206" s="353" t="s">
        <v>4354</v>
      </c>
      <c r="B206" s="307" t="s">
        <v>412</v>
      </c>
      <c r="C206" s="671">
        <f>SUMIF('2023.12'!$A$6:$A$567,A206,'2023.12'!$C$6:$C$567)</f>
        <v>0</v>
      </c>
      <c r="D206" s="671">
        <v>0</v>
      </c>
      <c r="E206" s="671">
        <f>SUMIF('2024.12'!$A$6:$A$876,A206,'2024.12'!$D$6:$D$876)</f>
        <v>0</v>
      </c>
      <c r="F206" s="671">
        <f t="shared" si="50"/>
        <v>0</v>
      </c>
      <c r="G206" s="365" t="str">
        <f t="shared" si="46"/>
        <v/>
      </c>
      <c r="H206" s="365" t="str">
        <f t="shared" si="47"/>
        <v/>
      </c>
      <c r="I206" s="22" t="str">
        <f t="shared" si="48"/>
        <v>否</v>
      </c>
      <c r="J206" s="749" t="str">
        <f t="shared" si="51"/>
        <v>10304</v>
      </c>
      <c r="K206" s="93" t="str">
        <f t="shared" si="49"/>
        <v>项</v>
      </c>
      <c r="L206" s="93">
        <v>1</v>
      </c>
      <c r="M206" s="250"/>
      <c r="N206" s="250"/>
      <c r="O206" s="250"/>
      <c r="P206" s="250"/>
      <c r="Q206" s="250"/>
      <c r="R206" s="250"/>
      <c r="S206" s="250"/>
      <c r="T206" s="250"/>
      <c r="U206" s="250"/>
      <c r="V206" s="250"/>
      <c r="W206" s="250"/>
      <c r="X206" s="250"/>
      <c r="Y206" s="250"/>
      <c r="Z206" s="250"/>
      <c r="AA206" s="250"/>
      <c r="AB206" s="250"/>
      <c r="AC206" s="250"/>
      <c r="AD206" s="250"/>
      <c r="AE206" s="250"/>
      <c r="AF206" s="250"/>
      <c r="AG206" s="250"/>
      <c r="AH206" s="250"/>
      <c r="AI206" s="250"/>
      <c r="AJ206" s="250"/>
      <c r="AK206" s="250"/>
      <c r="AL206" s="250"/>
      <c r="AM206" s="250"/>
      <c r="AN206" s="250"/>
      <c r="AO206" s="250"/>
      <c r="AP206" s="250"/>
      <c r="AQ206" s="250"/>
      <c r="AR206" s="250"/>
      <c r="AS206" s="250"/>
      <c r="AT206" s="250"/>
      <c r="AU206" s="250"/>
      <c r="AV206" s="250"/>
      <c r="AW206" s="250"/>
      <c r="AX206" s="250"/>
      <c r="AY206" s="250"/>
      <c r="AZ206" s="250"/>
      <c r="BA206" s="250"/>
      <c r="BB206" s="250"/>
      <c r="BC206" s="250"/>
      <c r="BD206" s="250"/>
      <c r="BE206" s="250"/>
      <c r="BF206" s="250"/>
      <c r="BG206" s="250"/>
      <c r="BH206" s="250"/>
      <c r="BI206" s="250"/>
      <c r="BJ206" s="250"/>
      <c r="BK206" s="250"/>
      <c r="BL206" s="250"/>
      <c r="BM206" s="250"/>
      <c r="BN206" s="250"/>
      <c r="BO206" s="250"/>
      <c r="BP206" s="250"/>
      <c r="BQ206" s="250"/>
      <c r="BR206" s="250"/>
      <c r="BS206" s="250"/>
      <c r="BT206" s="250"/>
      <c r="BU206" s="250"/>
      <c r="BV206" s="250"/>
      <c r="BW206" s="250"/>
      <c r="BX206" s="250"/>
      <c r="BY206" s="250"/>
      <c r="BZ206" s="250"/>
      <c r="CA206" s="250"/>
      <c r="CB206" s="250"/>
      <c r="CC206" s="250"/>
      <c r="CD206" s="250"/>
      <c r="CE206" s="250"/>
      <c r="CF206" s="250"/>
      <c r="CG206" s="250"/>
      <c r="CH206" s="250"/>
      <c r="CI206" s="250"/>
      <c r="CJ206" s="250"/>
      <c r="CK206" s="250"/>
      <c r="CL206" s="250"/>
      <c r="CM206" s="250"/>
      <c r="CN206" s="250"/>
      <c r="CO206" s="250"/>
      <c r="CP206" s="250"/>
      <c r="CQ206" s="250"/>
      <c r="CR206" s="250"/>
      <c r="CS206" s="250"/>
      <c r="CT206" s="250"/>
      <c r="CU206" s="250"/>
      <c r="CV206" s="250"/>
      <c r="CW206" s="250"/>
      <c r="CX206" s="250"/>
      <c r="CY206" s="250"/>
      <c r="CZ206" s="250"/>
      <c r="DA206" s="250"/>
      <c r="DB206" s="250"/>
      <c r="DC206" s="250"/>
      <c r="DD206" s="250"/>
      <c r="DE206" s="250"/>
      <c r="DF206" s="250"/>
      <c r="DG206" s="250"/>
      <c r="DH206" s="250"/>
      <c r="DI206" s="250"/>
      <c r="DJ206" s="250"/>
      <c r="DK206" s="250"/>
      <c r="DL206" s="250"/>
      <c r="DM206" s="250"/>
      <c r="DN206" s="250"/>
      <c r="DO206" s="250"/>
      <c r="DP206" s="250"/>
      <c r="DQ206" s="250"/>
      <c r="DR206" s="250"/>
      <c r="DS206" s="250"/>
      <c r="DT206" s="250"/>
      <c r="DU206" s="250"/>
      <c r="DV206" s="250"/>
      <c r="DW206" s="250"/>
      <c r="DX206" s="250"/>
      <c r="DY206" s="250"/>
      <c r="DZ206" s="250"/>
      <c r="EA206" s="250"/>
      <c r="EB206" s="250"/>
      <c r="EC206" s="250"/>
      <c r="ED206" s="250"/>
      <c r="EE206" s="250"/>
      <c r="EF206" s="250"/>
      <c r="EG206" s="250"/>
      <c r="EH206" s="250"/>
      <c r="EI206" s="250"/>
      <c r="EJ206" s="250"/>
      <c r="EK206" s="250"/>
      <c r="EL206" s="250"/>
      <c r="EM206" s="250"/>
      <c r="EN206" s="250"/>
      <c r="EO206" s="250"/>
      <c r="EP206" s="250"/>
      <c r="EQ206" s="250"/>
      <c r="ER206" s="250"/>
      <c r="ES206" s="250"/>
      <c r="ET206" s="250"/>
      <c r="EU206" s="250"/>
      <c r="EV206" s="250"/>
      <c r="EW206" s="250"/>
      <c r="EX206" s="250"/>
      <c r="EY206" s="250"/>
      <c r="EZ206" s="250"/>
      <c r="FA206" s="250"/>
      <c r="FB206" s="250"/>
      <c r="FC206" s="250"/>
      <c r="FD206" s="250"/>
      <c r="FE206" s="250"/>
      <c r="FF206" s="250"/>
      <c r="FG206" s="250"/>
      <c r="FH206" s="250"/>
      <c r="FI206" s="250"/>
      <c r="FJ206" s="250"/>
      <c r="FK206" s="250"/>
      <c r="FL206" s="250"/>
      <c r="FM206" s="250"/>
      <c r="FN206" s="250"/>
      <c r="FO206" s="250"/>
      <c r="FP206" s="250"/>
      <c r="FQ206" s="250"/>
      <c r="FR206" s="250"/>
      <c r="FS206" s="250"/>
      <c r="FT206" s="250"/>
      <c r="FU206" s="250"/>
      <c r="FV206" s="250"/>
      <c r="FW206" s="250"/>
      <c r="FX206" s="250"/>
      <c r="FY206" s="250"/>
      <c r="FZ206" s="250"/>
      <c r="GA206" s="250"/>
      <c r="GB206" s="250"/>
      <c r="GC206" s="250"/>
      <c r="GD206" s="250"/>
      <c r="GE206" s="250"/>
      <c r="GF206" s="250"/>
      <c r="GG206" s="250"/>
      <c r="GH206" s="250"/>
      <c r="GI206" s="250"/>
      <c r="GJ206" s="250"/>
      <c r="GK206" s="250"/>
      <c r="GL206" s="250"/>
      <c r="GM206" s="250"/>
      <c r="GN206" s="250"/>
      <c r="GO206" s="250"/>
      <c r="GP206" s="250"/>
      <c r="GQ206" s="250"/>
      <c r="GR206" s="250"/>
      <c r="GS206" s="250"/>
      <c r="GT206" s="250"/>
      <c r="GU206" s="250"/>
      <c r="GV206" s="250"/>
      <c r="GW206" s="250"/>
      <c r="GX206" s="250"/>
      <c r="GY206" s="250"/>
      <c r="GZ206" s="250"/>
      <c r="HA206" s="250"/>
      <c r="HB206" s="250"/>
      <c r="HC206" s="250"/>
      <c r="HD206" s="250"/>
      <c r="HE206" s="250"/>
      <c r="HF206" s="250"/>
      <c r="HG206" s="250"/>
      <c r="HH206" s="250"/>
      <c r="HI206" s="250"/>
      <c r="HJ206" s="250"/>
      <c r="HK206" s="250"/>
      <c r="HL206" s="250"/>
      <c r="HM206" s="250"/>
      <c r="HN206" s="250"/>
      <c r="HO206" s="250"/>
      <c r="HP206" s="250"/>
      <c r="HQ206" s="250"/>
      <c r="HR206" s="250"/>
      <c r="HS206" s="250"/>
      <c r="HT206" s="250"/>
      <c r="HU206" s="250"/>
      <c r="HV206" s="250"/>
      <c r="HW206" s="250"/>
      <c r="HX206" s="250"/>
      <c r="HY206" s="250"/>
      <c r="HZ206" s="250"/>
      <c r="IA206" s="250"/>
      <c r="IB206" s="250"/>
      <c r="IC206" s="250"/>
      <c r="ID206" s="250"/>
      <c r="IE206" s="250"/>
      <c r="IF206" s="250"/>
      <c r="IG206" s="250"/>
      <c r="IH206" s="250"/>
      <c r="II206" s="250"/>
      <c r="IJ206" s="250"/>
      <c r="IK206" s="250"/>
      <c r="IL206" s="250"/>
      <c r="IM206" s="250"/>
      <c r="IN206" s="250"/>
      <c r="IO206" s="250"/>
      <c r="IP206" s="250"/>
      <c r="IQ206" s="250"/>
      <c r="IR206" s="250"/>
    </row>
    <row r="207" s="443" customFormat="1" ht="15.75" hidden="1" spans="1:252">
      <c r="A207" s="353" t="s">
        <v>4355</v>
      </c>
      <c r="B207" s="307" t="s">
        <v>415</v>
      </c>
      <c r="C207" s="671">
        <f>SUMIF('2023.12'!$A$6:$A$567,A207,'2023.12'!$C$6:$C$567)</f>
        <v>0</v>
      </c>
      <c r="D207" s="671">
        <v>0</v>
      </c>
      <c r="E207" s="671">
        <f>SUMIF('2024.12'!$A$6:$A$876,A207,'2024.12'!$D$6:$D$876)</f>
        <v>0</v>
      </c>
      <c r="F207" s="671">
        <f t="shared" si="50"/>
        <v>0</v>
      </c>
      <c r="G207" s="365" t="str">
        <f t="shared" si="46"/>
        <v/>
      </c>
      <c r="H207" s="365" t="str">
        <f t="shared" si="47"/>
        <v/>
      </c>
      <c r="I207" s="22" t="str">
        <f t="shared" si="48"/>
        <v>否</v>
      </c>
      <c r="J207" s="749" t="str">
        <f t="shared" si="51"/>
        <v>10304</v>
      </c>
      <c r="K207" s="93" t="str">
        <f t="shared" si="49"/>
        <v>项</v>
      </c>
      <c r="L207" s="93">
        <v>1</v>
      </c>
      <c r="M207" s="250"/>
      <c r="N207" s="250"/>
      <c r="O207" s="250"/>
      <c r="P207" s="250"/>
      <c r="Q207" s="250"/>
      <c r="R207" s="250"/>
      <c r="S207" s="250"/>
      <c r="T207" s="250"/>
      <c r="U207" s="250"/>
      <c r="V207" s="250"/>
      <c r="W207" s="250"/>
      <c r="X207" s="250"/>
      <c r="Y207" s="250"/>
      <c r="Z207" s="250"/>
      <c r="AA207" s="250"/>
      <c r="AB207" s="250"/>
      <c r="AC207" s="250"/>
      <c r="AD207" s="250"/>
      <c r="AE207" s="250"/>
      <c r="AF207" s="250"/>
      <c r="AG207" s="250"/>
      <c r="AH207" s="250"/>
      <c r="AI207" s="250"/>
      <c r="AJ207" s="250"/>
      <c r="AK207" s="250"/>
      <c r="AL207" s="250"/>
      <c r="AM207" s="250"/>
      <c r="AN207" s="250"/>
      <c r="AO207" s="250"/>
      <c r="AP207" s="250"/>
      <c r="AQ207" s="250"/>
      <c r="AR207" s="250"/>
      <c r="AS207" s="250"/>
      <c r="AT207" s="250"/>
      <c r="AU207" s="250"/>
      <c r="AV207" s="250"/>
      <c r="AW207" s="250"/>
      <c r="AX207" s="250"/>
      <c r="AY207" s="250"/>
      <c r="AZ207" s="250"/>
      <c r="BA207" s="250"/>
      <c r="BB207" s="250"/>
      <c r="BC207" s="250"/>
      <c r="BD207" s="250"/>
      <c r="BE207" s="250"/>
      <c r="BF207" s="250"/>
      <c r="BG207" s="250"/>
      <c r="BH207" s="250"/>
      <c r="BI207" s="250"/>
      <c r="BJ207" s="250"/>
      <c r="BK207" s="250"/>
      <c r="BL207" s="250"/>
      <c r="BM207" s="250"/>
      <c r="BN207" s="250"/>
      <c r="BO207" s="250"/>
      <c r="BP207" s="250"/>
      <c r="BQ207" s="250"/>
      <c r="BR207" s="250"/>
      <c r="BS207" s="250"/>
      <c r="BT207" s="250"/>
      <c r="BU207" s="250"/>
      <c r="BV207" s="250"/>
      <c r="BW207" s="250"/>
      <c r="BX207" s="250"/>
      <c r="BY207" s="250"/>
      <c r="BZ207" s="250"/>
      <c r="CA207" s="250"/>
      <c r="CB207" s="250"/>
      <c r="CC207" s="250"/>
      <c r="CD207" s="250"/>
      <c r="CE207" s="250"/>
      <c r="CF207" s="250"/>
      <c r="CG207" s="250"/>
      <c r="CH207" s="250"/>
      <c r="CI207" s="250"/>
      <c r="CJ207" s="250"/>
      <c r="CK207" s="250"/>
      <c r="CL207" s="250"/>
      <c r="CM207" s="250"/>
      <c r="CN207" s="250"/>
      <c r="CO207" s="250"/>
      <c r="CP207" s="250"/>
      <c r="CQ207" s="250"/>
      <c r="CR207" s="250"/>
      <c r="CS207" s="250"/>
      <c r="CT207" s="250"/>
      <c r="CU207" s="250"/>
      <c r="CV207" s="250"/>
      <c r="CW207" s="250"/>
      <c r="CX207" s="250"/>
      <c r="CY207" s="250"/>
      <c r="CZ207" s="250"/>
      <c r="DA207" s="250"/>
      <c r="DB207" s="250"/>
      <c r="DC207" s="250"/>
      <c r="DD207" s="250"/>
      <c r="DE207" s="250"/>
      <c r="DF207" s="250"/>
      <c r="DG207" s="250"/>
      <c r="DH207" s="250"/>
      <c r="DI207" s="250"/>
      <c r="DJ207" s="250"/>
      <c r="DK207" s="250"/>
      <c r="DL207" s="250"/>
      <c r="DM207" s="250"/>
      <c r="DN207" s="250"/>
      <c r="DO207" s="250"/>
      <c r="DP207" s="250"/>
      <c r="DQ207" s="250"/>
      <c r="DR207" s="250"/>
      <c r="DS207" s="250"/>
      <c r="DT207" s="250"/>
      <c r="DU207" s="250"/>
      <c r="DV207" s="250"/>
      <c r="DW207" s="250"/>
      <c r="DX207" s="250"/>
      <c r="DY207" s="250"/>
      <c r="DZ207" s="250"/>
      <c r="EA207" s="250"/>
      <c r="EB207" s="250"/>
      <c r="EC207" s="250"/>
      <c r="ED207" s="250"/>
      <c r="EE207" s="250"/>
      <c r="EF207" s="250"/>
      <c r="EG207" s="250"/>
      <c r="EH207" s="250"/>
      <c r="EI207" s="250"/>
      <c r="EJ207" s="250"/>
      <c r="EK207" s="250"/>
      <c r="EL207" s="250"/>
      <c r="EM207" s="250"/>
      <c r="EN207" s="250"/>
      <c r="EO207" s="250"/>
      <c r="EP207" s="250"/>
      <c r="EQ207" s="250"/>
      <c r="ER207" s="250"/>
      <c r="ES207" s="250"/>
      <c r="ET207" s="250"/>
      <c r="EU207" s="250"/>
      <c r="EV207" s="250"/>
      <c r="EW207" s="250"/>
      <c r="EX207" s="250"/>
      <c r="EY207" s="250"/>
      <c r="EZ207" s="250"/>
      <c r="FA207" s="250"/>
      <c r="FB207" s="250"/>
      <c r="FC207" s="250"/>
      <c r="FD207" s="250"/>
      <c r="FE207" s="250"/>
      <c r="FF207" s="250"/>
      <c r="FG207" s="250"/>
      <c r="FH207" s="250"/>
      <c r="FI207" s="250"/>
      <c r="FJ207" s="250"/>
      <c r="FK207" s="250"/>
      <c r="FL207" s="250"/>
      <c r="FM207" s="250"/>
      <c r="FN207" s="250"/>
      <c r="FO207" s="250"/>
      <c r="FP207" s="250"/>
      <c r="FQ207" s="250"/>
      <c r="FR207" s="250"/>
      <c r="FS207" s="250"/>
      <c r="FT207" s="250"/>
      <c r="FU207" s="250"/>
      <c r="FV207" s="250"/>
      <c r="FW207" s="250"/>
      <c r="FX207" s="250"/>
      <c r="FY207" s="250"/>
      <c r="FZ207" s="250"/>
      <c r="GA207" s="250"/>
      <c r="GB207" s="250"/>
      <c r="GC207" s="250"/>
      <c r="GD207" s="250"/>
      <c r="GE207" s="250"/>
      <c r="GF207" s="250"/>
      <c r="GG207" s="250"/>
      <c r="GH207" s="250"/>
      <c r="GI207" s="250"/>
      <c r="GJ207" s="250"/>
      <c r="GK207" s="250"/>
      <c r="GL207" s="250"/>
      <c r="GM207" s="250"/>
      <c r="GN207" s="250"/>
      <c r="GO207" s="250"/>
      <c r="GP207" s="250"/>
      <c r="GQ207" s="250"/>
      <c r="GR207" s="250"/>
      <c r="GS207" s="250"/>
      <c r="GT207" s="250"/>
      <c r="GU207" s="250"/>
      <c r="GV207" s="250"/>
      <c r="GW207" s="250"/>
      <c r="GX207" s="250"/>
      <c r="GY207" s="250"/>
      <c r="GZ207" s="250"/>
      <c r="HA207" s="250"/>
      <c r="HB207" s="250"/>
      <c r="HC207" s="250"/>
      <c r="HD207" s="250"/>
      <c r="HE207" s="250"/>
      <c r="HF207" s="250"/>
      <c r="HG207" s="250"/>
      <c r="HH207" s="250"/>
      <c r="HI207" s="250"/>
      <c r="HJ207" s="250"/>
      <c r="HK207" s="250"/>
      <c r="HL207" s="250"/>
      <c r="HM207" s="250"/>
      <c r="HN207" s="250"/>
      <c r="HO207" s="250"/>
      <c r="HP207" s="250"/>
      <c r="HQ207" s="250"/>
      <c r="HR207" s="250"/>
      <c r="HS207" s="250"/>
      <c r="HT207" s="250"/>
      <c r="HU207" s="250"/>
      <c r="HV207" s="250"/>
      <c r="HW207" s="250"/>
      <c r="HX207" s="250"/>
      <c r="HY207" s="250"/>
      <c r="HZ207" s="250"/>
      <c r="IA207" s="250"/>
      <c r="IB207" s="250"/>
      <c r="IC207" s="250"/>
      <c r="ID207" s="250"/>
      <c r="IE207" s="250"/>
      <c r="IF207" s="250"/>
      <c r="IG207" s="250"/>
      <c r="IH207" s="250"/>
      <c r="II207" s="250"/>
      <c r="IJ207" s="250"/>
      <c r="IK207" s="250"/>
      <c r="IL207" s="250"/>
      <c r="IM207" s="250"/>
      <c r="IN207" s="250"/>
      <c r="IO207" s="250"/>
      <c r="IP207" s="250"/>
      <c r="IQ207" s="250"/>
      <c r="IR207" s="250"/>
    </row>
    <row r="208" s="443" customFormat="1" ht="15.75" hidden="1" spans="1:252">
      <c r="A208" s="353" t="s">
        <v>4356</v>
      </c>
      <c r="B208" s="307" t="s">
        <v>421</v>
      </c>
      <c r="C208" s="671">
        <f>SUMIF('2023.12'!$A$6:$A$567,A208,'2023.12'!$C$6:$C$567)</f>
        <v>0</v>
      </c>
      <c r="D208" s="671">
        <v>0</v>
      </c>
      <c r="E208" s="671">
        <f>SUMIF('2024.12'!$A$6:$A$876,A208,'2024.12'!$D$6:$D$876)</f>
        <v>0</v>
      </c>
      <c r="F208" s="671">
        <f t="shared" si="50"/>
        <v>0</v>
      </c>
      <c r="G208" s="365" t="str">
        <f t="shared" si="46"/>
        <v/>
      </c>
      <c r="H208" s="365" t="str">
        <f t="shared" si="47"/>
        <v/>
      </c>
      <c r="I208" s="22" t="str">
        <f t="shared" si="48"/>
        <v>否</v>
      </c>
      <c r="J208" s="749" t="str">
        <f t="shared" si="51"/>
        <v>10304</v>
      </c>
      <c r="K208" s="93" t="str">
        <f t="shared" si="49"/>
        <v>项</v>
      </c>
      <c r="L208" s="93">
        <v>1</v>
      </c>
      <c r="M208" s="250"/>
      <c r="N208" s="250"/>
      <c r="O208" s="250"/>
      <c r="P208" s="250"/>
      <c r="Q208" s="250"/>
      <c r="R208" s="250"/>
      <c r="S208" s="250"/>
      <c r="T208" s="250"/>
      <c r="U208" s="250"/>
      <c r="V208" s="250"/>
      <c r="W208" s="250"/>
      <c r="X208" s="250"/>
      <c r="Y208" s="250"/>
      <c r="Z208" s="250"/>
      <c r="AA208" s="250"/>
      <c r="AB208" s="250"/>
      <c r="AC208" s="250"/>
      <c r="AD208" s="250"/>
      <c r="AE208" s="250"/>
      <c r="AF208" s="250"/>
      <c r="AG208" s="250"/>
      <c r="AH208" s="250"/>
      <c r="AI208" s="250"/>
      <c r="AJ208" s="250"/>
      <c r="AK208" s="250"/>
      <c r="AL208" s="250"/>
      <c r="AM208" s="250"/>
      <c r="AN208" s="250"/>
      <c r="AO208" s="250"/>
      <c r="AP208" s="250"/>
      <c r="AQ208" s="250"/>
      <c r="AR208" s="250"/>
      <c r="AS208" s="250"/>
      <c r="AT208" s="250"/>
      <c r="AU208" s="250"/>
      <c r="AV208" s="250"/>
      <c r="AW208" s="250"/>
      <c r="AX208" s="250"/>
      <c r="AY208" s="250"/>
      <c r="AZ208" s="250"/>
      <c r="BA208" s="250"/>
      <c r="BB208" s="250"/>
      <c r="BC208" s="250"/>
      <c r="BD208" s="250"/>
      <c r="BE208" s="250"/>
      <c r="BF208" s="250"/>
      <c r="BG208" s="250"/>
      <c r="BH208" s="250"/>
      <c r="BI208" s="250"/>
      <c r="BJ208" s="250"/>
      <c r="BK208" s="250"/>
      <c r="BL208" s="250"/>
      <c r="BM208" s="250"/>
      <c r="BN208" s="250"/>
      <c r="BO208" s="250"/>
      <c r="BP208" s="250"/>
      <c r="BQ208" s="250"/>
      <c r="BR208" s="250"/>
      <c r="BS208" s="250"/>
      <c r="BT208" s="250"/>
      <c r="BU208" s="250"/>
      <c r="BV208" s="250"/>
      <c r="BW208" s="250"/>
      <c r="BX208" s="250"/>
      <c r="BY208" s="250"/>
      <c r="BZ208" s="250"/>
      <c r="CA208" s="250"/>
      <c r="CB208" s="250"/>
      <c r="CC208" s="250"/>
      <c r="CD208" s="250"/>
      <c r="CE208" s="250"/>
      <c r="CF208" s="250"/>
      <c r="CG208" s="250"/>
      <c r="CH208" s="250"/>
      <c r="CI208" s="250"/>
      <c r="CJ208" s="250"/>
      <c r="CK208" s="250"/>
      <c r="CL208" s="250"/>
      <c r="CM208" s="250"/>
      <c r="CN208" s="250"/>
      <c r="CO208" s="250"/>
      <c r="CP208" s="250"/>
      <c r="CQ208" s="250"/>
      <c r="CR208" s="250"/>
      <c r="CS208" s="250"/>
      <c r="CT208" s="250"/>
      <c r="CU208" s="250"/>
      <c r="CV208" s="250"/>
      <c r="CW208" s="250"/>
      <c r="CX208" s="250"/>
      <c r="CY208" s="250"/>
      <c r="CZ208" s="250"/>
      <c r="DA208" s="250"/>
      <c r="DB208" s="250"/>
      <c r="DC208" s="250"/>
      <c r="DD208" s="250"/>
      <c r="DE208" s="250"/>
      <c r="DF208" s="250"/>
      <c r="DG208" s="250"/>
      <c r="DH208" s="250"/>
      <c r="DI208" s="250"/>
      <c r="DJ208" s="250"/>
      <c r="DK208" s="250"/>
      <c r="DL208" s="250"/>
      <c r="DM208" s="250"/>
      <c r="DN208" s="250"/>
      <c r="DO208" s="250"/>
      <c r="DP208" s="250"/>
      <c r="DQ208" s="250"/>
      <c r="DR208" s="250"/>
      <c r="DS208" s="250"/>
      <c r="DT208" s="250"/>
      <c r="DU208" s="250"/>
      <c r="DV208" s="250"/>
      <c r="DW208" s="250"/>
      <c r="DX208" s="250"/>
      <c r="DY208" s="250"/>
      <c r="DZ208" s="250"/>
      <c r="EA208" s="250"/>
      <c r="EB208" s="250"/>
      <c r="EC208" s="250"/>
      <c r="ED208" s="250"/>
      <c r="EE208" s="250"/>
      <c r="EF208" s="250"/>
      <c r="EG208" s="250"/>
      <c r="EH208" s="250"/>
      <c r="EI208" s="250"/>
      <c r="EJ208" s="250"/>
      <c r="EK208" s="250"/>
      <c r="EL208" s="250"/>
      <c r="EM208" s="250"/>
      <c r="EN208" s="250"/>
      <c r="EO208" s="250"/>
      <c r="EP208" s="250"/>
      <c r="EQ208" s="250"/>
      <c r="ER208" s="250"/>
      <c r="ES208" s="250"/>
      <c r="ET208" s="250"/>
      <c r="EU208" s="250"/>
      <c r="EV208" s="250"/>
      <c r="EW208" s="250"/>
      <c r="EX208" s="250"/>
      <c r="EY208" s="250"/>
      <c r="EZ208" s="250"/>
      <c r="FA208" s="250"/>
      <c r="FB208" s="250"/>
      <c r="FC208" s="250"/>
      <c r="FD208" s="250"/>
      <c r="FE208" s="250"/>
      <c r="FF208" s="250"/>
      <c r="FG208" s="250"/>
      <c r="FH208" s="250"/>
      <c r="FI208" s="250"/>
      <c r="FJ208" s="250"/>
      <c r="FK208" s="250"/>
      <c r="FL208" s="250"/>
      <c r="FM208" s="250"/>
      <c r="FN208" s="250"/>
      <c r="FO208" s="250"/>
      <c r="FP208" s="250"/>
      <c r="FQ208" s="250"/>
      <c r="FR208" s="250"/>
      <c r="FS208" s="250"/>
      <c r="FT208" s="250"/>
      <c r="FU208" s="250"/>
      <c r="FV208" s="250"/>
      <c r="FW208" s="250"/>
      <c r="FX208" s="250"/>
      <c r="FY208" s="250"/>
      <c r="FZ208" s="250"/>
      <c r="GA208" s="250"/>
      <c r="GB208" s="250"/>
      <c r="GC208" s="250"/>
      <c r="GD208" s="250"/>
      <c r="GE208" s="250"/>
      <c r="GF208" s="250"/>
      <c r="GG208" s="250"/>
      <c r="GH208" s="250"/>
      <c r="GI208" s="250"/>
      <c r="GJ208" s="250"/>
      <c r="GK208" s="250"/>
      <c r="GL208" s="250"/>
      <c r="GM208" s="250"/>
      <c r="GN208" s="250"/>
      <c r="GO208" s="250"/>
      <c r="GP208" s="250"/>
      <c r="GQ208" s="250"/>
      <c r="GR208" s="250"/>
      <c r="GS208" s="250"/>
      <c r="GT208" s="250"/>
      <c r="GU208" s="250"/>
      <c r="GV208" s="250"/>
      <c r="GW208" s="250"/>
      <c r="GX208" s="250"/>
      <c r="GY208" s="250"/>
      <c r="GZ208" s="250"/>
      <c r="HA208" s="250"/>
      <c r="HB208" s="250"/>
      <c r="HC208" s="250"/>
      <c r="HD208" s="250"/>
      <c r="HE208" s="250"/>
      <c r="HF208" s="250"/>
      <c r="HG208" s="250"/>
      <c r="HH208" s="250"/>
      <c r="HI208" s="250"/>
      <c r="HJ208" s="250"/>
      <c r="HK208" s="250"/>
      <c r="HL208" s="250"/>
      <c r="HM208" s="250"/>
      <c r="HN208" s="250"/>
      <c r="HO208" s="250"/>
      <c r="HP208" s="250"/>
      <c r="HQ208" s="250"/>
      <c r="HR208" s="250"/>
      <c r="HS208" s="250"/>
      <c r="HT208" s="250"/>
      <c r="HU208" s="250"/>
      <c r="HV208" s="250"/>
      <c r="HW208" s="250"/>
      <c r="HX208" s="250"/>
      <c r="HY208" s="250"/>
      <c r="HZ208" s="250"/>
      <c r="IA208" s="250"/>
      <c r="IB208" s="250"/>
      <c r="IC208" s="250"/>
      <c r="ID208" s="250"/>
      <c r="IE208" s="250"/>
      <c r="IF208" s="250"/>
      <c r="IG208" s="250"/>
      <c r="IH208" s="250"/>
      <c r="II208" s="250"/>
      <c r="IJ208" s="250"/>
      <c r="IK208" s="250"/>
      <c r="IL208" s="250"/>
      <c r="IM208" s="250"/>
      <c r="IN208" s="250"/>
      <c r="IO208" s="250"/>
      <c r="IP208" s="250"/>
      <c r="IQ208" s="250"/>
      <c r="IR208" s="250"/>
    </row>
    <row r="209" s="443" customFormat="1" ht="15.75" hidden="1" spans="1:252">
      <c r="A209" s="353" t="s">
        <v>4357</v>
      </c>
      <c r="B209" s="307" t="s">
        <v>425</v>
      </c>
      <c r="C209" s="671">
        <f>SUMIF('2023.12'!$A$6:$A$567,A209,'2023.12'!$C$6:$C$567)</f>
        <v>0</v>
      </c>
      <c r="D209" s="671">
        <v>0</v>
      </c>
      <c r="E209" s="671">
        <f>SUMIF('2024.12'!$A$6:$A$876,A209,'2024.12'!$D$6:$D$876)</f>
        <v>0</v>
      </c>
      <c r="F209" s="671">
        <f t="shared" si="50"/>
        <v>0</v>
      </c>
      <c r="G209" s="365" t="str">
        <f t="shared" si="46"/>
        <v/>
      </c>
      <c r="H209" s="365" t="str">
        <f t="shared" si="47"/>
        <v/>
      </c>
      <c r="I209" s="22" t="str">
        <f t="shared" si="48"/>
        <v>否</v>
      </c>
      <c r="J209" s="749" t="str">
        <f t="shared" si="51"/>
        <v>10304</v>
      </c>
      <c r="K209" s="93" t="str">
        <f t="shared" si="49"/>
        <v>项</v>
      </c>
      <c r="L209" s="93">
        <v>1</v>
      </c>
      <c r="M209" s="250"/>
      <c r="N209" s="250"/>
      <c r="O209" s="250"/>
      <c r="P209" s="250"/>
      <c r="Q209" s="250"/>
      <c r="R209" s="250"/>
      <c r="S209" s="250"/>
      <c r="T209" s="250"/>
      <c r="U209" s="250"/>
      <c r="V209" s="250"/>
      <c r="W209" s="250"/>
      <c r="X209" s="250"/>
      <c r="Y209" s="250"/>
      <c r="Z209" s="250"/>
      <c r="AA209" s="250"/>
      <c r="AB209" s="250"/>
      <c r="AC209" s="250"/>
      <c r="AD209" s="250"/>
      <c r="AE209" s="250"/>
      <c r="AF209" s="250"/>
      <c r="AG209" s="250"/>
      <c r="AH209" s="250"/>
      <c r="AI209" s="250"/>
      <c r="AJ209" s="250"/>
      <c r="AK209" s="250"/>
      <c r="AL209" s="250"/>
      <c r="AM209" s="250"/>
      <c r="AN209" s="250"/>
      <c r="AO209" s="250"/>
      <c r="AP209" s="250"/>
      <c r="AQ209" s="250"/>
      <c r="AR209" s="250"/>
      <c r="AS209" s="250"/>
      <c r="AT209" s="250"/>
      <c r="AU209" s="250"/>
      <c r="AV209" s="250"/>
      <c r="AW209" s="250"/>
      <c r="AX209" s="250"/>
      <c r="AY209" s="250"/>
      <c r="AZ209" s="250"/>
      <c r="BA209" s="250"/>
      <c r="BB209" s="250"/>
      <c r="BC209" s="250"/>
      <c r="BD209" s="250"/>
      <c r="BE209" s="250"/>
      <c r="BF209" s="250"/>
      <c r="BG209" s="250"/>
      <c r="BH209" s="250"/>
      <c r="BI209" s="250"/>
      <c r="BJ209" s="250"/>
      <c r="BK209" s="250"/>
      <c r="BL209" s="250"/>
      <c r="BM209" s="250"/>
      <c r="BN209" s="250"/>
      <c r="BO209" s="250"/>
      <c r="BP209" s="250"/>
      <c r="BQ209" s="250"/>
      <c r="BR209" s="250"/>
      <c r="BS209" s="250"/>
      <c r="BT209" s="250"/>
      <c r="BU209" s="250"/>
      <c r="BV209" s="250"/>
      <c r="BW209" s="250"/>
      <c r="BX209" s="250"/>
      <c r="BY209" s="250"/>
      <c r="BZ209" s="250"/>
      <c r="CA209" s="250"/>
      <c r="CB209" s="250"/>
      <c r="CC209" s="250"/>
      <c r="CD209" s="250"/>
      <c r="CE209" s="250"/>
      <c r="CF209" s="250"/>
      <c r="CG209" s="250"/>
      <c r="CH209" s="250"/>
      <c r="CI209" s="250"/>
      <c r="CJ209" s="250"/>
      <c r="CK209" s="250"/>
      <c r="CL209" s="250"/>
      <c r="CM209" s="250"/>
      <c r="CN209" s="250"/>
      <c r="CO209" s="250"/>
      <c r="CP209" s="250"/>
      <c r="CQ209" s="250"/>
      <c r="CR209" s="250"/>
      <c r="CS209" s="250"/>
      <c r="CT209" s="250"/>
      <c r="CU209" s="250"/>
      <c r="CV209" s="250"/>
      <c r="CW209" s="250"/>
      <c r="CX209" s="250"/>
      <c r="CY209" s="250"/>
      <c r="CZ209" s="250"/>
      <c r="DA209" s="250"/>
      <c r="DB209" s="250"/>
      <c r="DC209" s="250"/>
      <c r="DD209" s="250"/>
      <c r="DE209" s="250"/>
      <c r="DF209" s="250"/>
      <c r="DG209" s="250"/>
      <c r="DH209" s="250"/>
      <c r="DI209" s="250"/>
      <c r="DJ209" s="250"/>
      <c r="DK209" s="250"/>
      <c r="DL209" s="250"/>
      <c r="DM209" s="250"/>
      <c r="DN209" s="250"/>
      <c r="DO209" s="250"/>
      <c r="DP209" s="250"/>
      <c r="DQ209" s="250"/>
      <c r="DR209" s="250"/>
      <c r="DS209" s="250"/>
      <c r="DT209" s="250"/>
      <c r="DU209" s="250"/>
      <c r="DV209" s="250"/>
      <c r="DW209" s="250"/>
      <c r="DX209" s="250"/>
      <c r="DY209" s="250"/>
      <c r="DZ209" s="250"/>
      <c r="EA209" s="250"/>
      <c r="EB209" s="250"/>
      <c r="EC209" s="250"/>
      <c r="ED209" s="250"/>
      <c r="EE209" s="250"/>
      <c r="EF209" s="250"/>
      <c r="EG209" s="250"/>
      <c r="EH209" s="250"/>
      <c r="EI209" s="250"/>
      <c r="EJ209" s="250"/>
      <c r="EK209" s="250"/>
      <c r="EL209" s="250"/>
      <c r="EM209" s="250"/>
      <c r="EN209" s="250"/>
      <c r="EO209" s="250"/>
      <c r="EP209" s="250"/>
      <c r="EQ209" s="250"/>
      <c r="ER209" s="250"/>
      <c r="ES209" s="250"/>
      <c r="ET209" s="250"/>
      <c r="EU209" s="250"/>
      <c r="EV209" s="250"/>
      <c r="EW209" s="250"/>
      <c r="EX209" s="250"/>
      <c r="EY209" s="250"/>
      <c r="EZ209" s="250"/>
      <c r="FA209" s="250"/>
      <c r="FB209" s="250"/>
      <c r="FC209" s="250"/>
      <c r="FD209" s="250"/>
      <c r="FE209" s="250"/>
      <c r="FF209" s="250"/>
      <c r="FG209" s="250"/>
      <c r="FH209" s="250"/>
      <c r="FI209" s="250"/>
      <c r="FJ209" s="250"/>
      <c r="FK209" s="250"/>
      <c r="FL209" s="250"/>
      <c r="FM209" s="250"/>
      <c r="FN209" s="250"/>
      <c r="FO209" s="250"/>
      <c r="FP209" s="250"/>
      <c r="FQ209" s="250"/>
      <c r="FR209" s="250"/>
      <c r="FS209" s="250"/>
      <c r="FT209" s="250"/>
      <c r="FU209" s="250"/>
      <c r="FV209" s="250"/>
      <c r="FW209" s="250"/>
      <c r="FX209" s="250"/>
      <c r="FY209" s="250"/>
      <c r="FZ209" s="250"/>
      <c r="GA209" s="250"/>
      <c r="GB209" s="250"/>
      <c r="GC209" s="250"/>
      <c r="GD209" s="250"/>
      <c r="GE209" s="250"/>
      <c r="GF209" s="250"/>
      <c r="GG209" s="250"/>
      <c r="GH209" s="250"/>
      <c r="GI209" s="250"/>
      <c r="GJ209" s="250"/>
      <c r="GK209" s="250"/>
      <c r="GL209" s="250"/>
      <c r="GM209" s="250"/>
      <c r="GN209" s="250"/>
      <c r="GO209" s="250"/>
      <c r="GP209" s="250"/>
      <c r="GQ209" s="250"/>
      <c r="GR209" s="250"/>
      <c r="GS209" s="250"/>
      <c r="GT209" s="250"/>
      <c r="GU209" s="250"/>
      <c r="GV209" s="250"/>
      <c r="GW209" s="250"/>
      <c r="GX209" s="250"/>
      <c r="GY209" s="250"/>
      <c r="GZ209" s="250"/>
      <c r="HA209" s="250"/>
      <c r="HB209" s="250"/>
      <c r="HC209" s="250"/>
      <c r="HD209" s="250"/>
      <c r="HE209" s="250"/>
      <c r="HF209" s="250"/>
      <c r="HG209" s="250"/>
      <c r="HH209" s="250"/>
      <c r="HI209" s="250"/>
      <c r="HJ209" s="250"/>
      <c r="HK209" s="250"/>
      <c r="HL209" s="250"/>
      <c r="HM209" s="250"/>
      <c r="HN209" s="250"/>
      <c r="HO209" s="250"/>
      <c r="HP209" s="250"/>
      <c r="HQ209" s="250"/>
      <c r="HR209" s="250"/>
      <c r="HS209" s="250"/>
      <c r="HT209" s="250"/>
      <c r="HU209" s="250"/>
      <c r="HV209" s="250"/>
      <c r="HW209" s="250"/>
      <c r="HX209" s="250"/>
      <c r="HY209" s="250"/>
      <c r="HZ209" s="250"/>
      <c r="IA209" s="250"/>
      <c r="IB209" s="250"/>
      <c r="IC209" s="250"/>
      <c r="ID209" s="250"/>
      <c r="IE209" s="250"/>
      <c r="IF209" s="250"/>
      <c r="IG209" s="250"/>
      <c r="IH209" s="250"/>
      <c r="II209" s="250"/>
      <c r="IJ209" s="250"/>
      <c r="IK209" s="250"/>
      <c r="IL209" s="250"/>
      <c r="IM209" s="250"/>
      <c r="IN209" s="250"/>
      <c r="IO209" s="250"/>
      <c r="IP209" s="250"/>
      <c r="IQ209" s="250"/>
      <c r="IR209" s="250"/>
    </row>
    <row r="210" s="443" customFormat="1" ht="15.75" hidden="1" spans="1:252">
      <c r="A210" s="353" t="s">
        <v>4358</v>
      </c>
      <c r="B210" s="307" t="s">
        <v>428</v>
      </c>
      <c r="C210" s="671">
        <f>SUMIF('2023.12'!$A$6:$A$567,A210,'2023.12'!$C$6:$C$567)</f>
        <v>0</v>
      </c>
      <c r="D210" s="671">
        <v>0</v>
      </c>
      <c r="E210" s="671">
        <f>SUMIF('2024.12'!$A$6:$A$876,A210,'2024.12'!$D$6:$D$876)</f>
        <v>0</v>
      </c>
      <c r="F210" s="671">
        <f t="shared" si="50"/>
        <v>0</v>
      </c>
      <c r="G210" s="365" t="str">
        <f t="shared" si="46"/>
        <v/>
      </c>
      <c r="H210" s="365" t="str">
        <f t="shared" si="47"/>
        <v/>
      </c>
      <c r="I210" s="22" t="str">
        <f t="shared" si="48"/>
        <v>否</v>
      </c>
      <c r="J210" s="749" t="str">
        <f t="shared" si="51"/>
        <v>10304</v>
      </c>
      <c r="K210" s="93" t="str">
        <f t="shared" si="49"/>
        <v>项</v>
      </c>
      <c r="L210" s="93">
        <v>1</v>
      </c>
      <c r="M210" s="250"/>
      <c r="N210" s="250"/>
      <c r="O210" s="250"/>
      <c r="P210" s="250"/>
      <c r="Q210" s="250"/>
      <c r="R210" s="250"/>
      <c r="S210" s="250"/>
      <c r="T210" s="250"/>
      <c r="U210" s="250"/>
      <c r="V210" s="250"/>
      <c r="W210" s="250"/>
      <c r="X210" s="250"/>
      <c r="Y210" s="250"/>
      <c r="Z210" s="250"/>
      <c r="AA210" s="250"/>
      <c r="AB210" s="250"/>
      <c r="AC210" s="250"/>
      <c r="AD210" s="250"/>
      <c r="AE210" s="250"/>
      <c r="AF210" s="250"/>
      <c r="AG210" s="250"/>
      <c r="AH210" s="250"/>
      <c r="AI210" s="250"/>
      <c r="AJ210" s="250"/>
      <c r="AK210" s="250"/>
      <c r="AL210" s="250"/>
      <c r="AM210" s="250"/>
      <c r="AN210" s="250"/>
      <c r="AO210" s="250"/>
      <c r="AP210" s="250"/>
      <c r="AQ210" s="250"/>
      <c r="AR210" s="250"/>
      <c r="AS210" s="250"/>
      <c r="AT210" s="250"/>
      <c r="AU210" s="250"/>
      <c r="AV210" s="250"/>
      <c r="AW210" s="250"/>
      <c r="AX210" s="250"/>
      <c r="AY210" s="250"/>
      <c r="AZ210" s="250"/>
      <c r="BA210" s="250"/>
      <c r="BB210" s="250"/>
      <c r="BC210" s="250"/>
      <c r="BD210" s="250"/>
      <c r="BE210" s="250"/>
      <c r="BF210" s="250"/>
      <c r="BG210" s="250"/>
      <c r="BH210" s="250"/>
      <c r="BI210" s="250"/>
      <c r="BJ210" s="250"/>
      <c r="BK210" s="250"/>
      <c r="BL210" s="250"/>
      <c r="BM210" s="250"/>
      <c r="BN210" s="250"/>
      <c r="BO210" s="250"/>
      <c r="BP210" s="250"/>
      <c r="BQ210" s="250"/>
      <c r="BR210" s="250"/>
      <c r="BS210" s="250"/>
      <c r="BT210" s="250"/>
      <c r="BU210" s="250"/>
      <c r="BV210" s="250"/>
      <c r="BW210" s="250"/>
      <c r="BX210" s="250"/>
      <c r="BY210" s="250"/>
      <c r="BZ210" s="250"/>
      <c r="CA210" s="250"/>
      <c r="CB210" s="250"/>
      <c r="CC210" s="250"/>
      <c r="CD210" s="250"/>
      <c r="CE210" s="250"/>
      <c r="CF210" s="250"/>
      <c r="CG210" s="250"/>
      <c r="CH210" s="250"/>
      <c r="CI210" s="250"/>
      <c r="CJ210" s="250"/>
      <c r="CK210" s="250"/>
      <c r="CL210" s="250"/>
      <c r="CM210" s="250"/>
      <c r="CN210" s="250"/>
      <c r="CO210" s="250"/>
      <c r="CP210" s="250"/>
      <c r="CQ210" s="250"/>
      <c r="CR210" s="250"/>
      <c r="CS210" s="250"/>
      <c r="CT210" s="250"/>
      <c r="CU210" s="250"/>
      <c r="CV210" s="250"/>
      <c r="CW210" s="250"/>
      <c r="CX210" s="250"/>
      <c r="CY210" s="250"/>
      <c r="CZ210" s="250"/>
      <c r="DA210" s="250"/>
      <c r="DB210" s="250"/>
      <c r="DC210" s="250"/>
      <c r="DD210" s="250"/>
      <c r="DE210" s="250"/>
      <c r="DF210" s="250"/>
      <c r="DG210" s="250"/>
      <c r="DH210" s="250"/>
      <c r="DI210" s="250"/>
      <c r="DJ210" s="250"/>
      <c r="DK210" s="250"/>
      <c r="DL210" s="250"/>
      <c r="DM210" s="250"/>
      <c r="DN210" s="250"/>
      <c r="DO210" s="250"/>
      <c r="DP210" s="250"/>
      <c r="DQ210" s="250"/>
      <c r="DR210" s="250"/>
      <c r="DS210" s="250"/>
      <c r="DT210" s="250"/>
      <c r="DU210" s="250"/>
      <c r="DV210" s="250"/>
      <c r="DW210" s="250"/>
      <c r="DX210" s="250"/>
      <c r="DY210" s="250"/>
      <c r="DZ210" s="250"/>
      <c r="EA210" s="250"/>
      <c r="EB210" s="250"/>
      <c r="EC210" s="250"/>
      <c r="ED210" s="250"/>
      <c r="EE210" s="250"/>
      <c r="EF210" s="250"/>
      <c r="EG210" s="250"/>
      <c r="EH210" s="250"/>
      <c r="EI210" s="250"/>
      <c r="EJ210" s="250"/>
      <c r="EK210" s="250"/>
      <c r="EL210" s="250"/>
      <c r="EM210" s="250"/>
      <c r="EN210" s="250"/>
      <c r="EO210" s="250"/>
      <c r="EP210" s="250"/>
      <c r="EQ210" s="250"/>
      <c r="ER210" s="250"/>
      <c r="ES210" s="250"/>
      <c r="ET210" s="250"/>
      <c r="EU210" s="250"/>
      <c r="EV210" s="250"/>
      <c r="EW210" s="250"/>
      <c r="EX210" s="250"/>
      <c r="EY210" s="250"/>
      <c r="EZ210" s="250"/>
      <c r="FA210" s="250"/>
      <c r="FB210" s="250"/>
      <c r="FC210" s="250"/>
      <c r="FD210" s="250"/>
      <c r="FE210" s="250"/>
      <c r="FF210" s="250"/>
      <c r="FG210" s="250"/>
      <c r="FH210" s="250"/>
      <c r="FI210" s="250"/>
      <c r="FJ210" s="250"/>
      <c r="FK210" s="250"/>
      <c r="FL210" s="250"/>
      <c r="FM210" s="250"/>
      <c r="FN210" s="250"/>
      <c r="FO210" s="250"/>
      <c r="FP210" s="250"/>
      <c r="FQ210" s="250"/>
      <c r="FR210" s="250"/>
      <c r="FS210" s="250"/>
      <c r="FT210" s="250"/>
      <c r="FU210" s="250"/>
      <c r="FV210" s="250"/>
      <c r="FW210" s="250"/>
      <c r="FX210" s="250"/>
      <c r="FY210" s="250"/>
      <c r="FZ210" s="250"/>
      <c r="GA210" s="250"/>
      <c r="GB210" s="250"/>
      <c r="GC210" s="250"/>
      <c r="GD210" s="250"/>
      <c r="GE210" s="250"/>
      <c r="GF210" s="250"/>
      <c r="GG210" s="250"/>
      <c r="GH210" s="250"/>
      <c r="GI210" s="250"/>
      <c r="GJ210" s="250"/>
      <c r="GK210" s="250"/>
      <c r="GL210" s="250"/>
      <c r="GM210" s="250"/>
      <c r="GN210" s="250"/>
      <c r="GO210" s="250"/>
      <c r="GP210" s="250"/>
      <c r="GQ210" s="250"/>
      <c r="GR210" s="250"/>
      <c r="GS210" s="250"/>
      <c r="GT210" s="250"/>
      <c r="GU210" s="250"/>
      <c r="GV210" s="250"/>
      <c r="GW210" s="250"/>
      <c r="GX210" s="250"/>
      <c r="GY210" s="250"/>
      <c r="GZ210" s="250"/>
      <c r="HA210" s="250"/>
      <c r="HB210" s="250"/>
      <c r="HC210" s="250"/>
      <c r="HD210" s="250"/>
      <c r="HE210" s="250"/>
      <c r="HF210" s="250"/>
      <c r="HG210" s="250"/>
      <c r="HH210" s="250"/>
      <c r="HI210" s="250"/>
      <c r="HJ210" s="250"/>
      <c r="HK210" s="250"/>
      <c r="HL210" s="250"/>
      <c r="HM210" s="250"/>
      <c r="HN210" s="250"/>
      <c r="HO210" s="250"/>
      <c r="HP210" s="250"/>
      <c r="HQ210" s="250"/>
      <c r="HR210" s="250"/>
      <c r="HS210" s="250"/>
      <c r="HT210" s="250"/>
      <c r="HU210" s="250"/>
      <c r="HV210" s="250"/>
      <c r="HW210" s="250"/>
      <c r="HX210" s="250"/>
      <c r="HY210" s="250"/>
      <c r="HZ210" s="250"/>
      <c r="IA210" s="250"/>
      <c r="IB210" s="250"/>
      <c r="IC210" s="250"/>
      <c r="ID210" s="250"/>
      <c r="IE210" s="250"/>
      <c r="IF210" s="250"/>
      <c r="IG210" s="250"/>
      <c r="IH210" s="250"/>
      <c r="II210" s="250"/>
      <c r="IJ210" s="250"/>
      <c r="IK210" s="250"/>
      <c r="IL210" s="250"/>
      <c r="IM210" s="250"/>
      <c r="IN210" s="250"/>
      <c r="IO210" s="250"/>
      <c r="IP210" s="250"/>
      <c r="IQ210" s="250"/>
      <c r="IR210" s="250"/>
    </row>
    <row r="211" s="443" customFormat="1" ht="31.5" hidden="1" spans="1:252">
      <c r="A211" s="353" t="s">
        <v>4359</v>
      </c>
      <c r="B211" s="307" t="s">
        <v>430</v>
      </c>
      <c r="C211" s="671">
        <f>SUMIF('2023.12'!$A$6:$A$567,A211,'2023.12'!$C$6:$C$567)</f>
        <v>0</v>
      </c>
      <c r="D211" s="671">
        <v>0</v>
      </c>
      <c r="E211" s="671">
        <f>SUMIF('2024.12'!$A$6:$A$876,A211,'2024.12'!$D$6:$D$876)</f>
        <v>0</v>
      </c>
      <c r="F211" s="671">
        <f t="shared" si="50"/>
        <v>0</v>
      </c>
      <c r="G211" s="365" t="str">
        <f t="shared" si="46"/>
        <v/>
      </c>
      <c r="H211" s="365" t="str">
        <f t="shared" si="47"/>
        <v/>
      </c>
      <c r="I211" s="22" t="str">
        <f t="shared" si="48"/>
        <v>否</v>
      </c>
      <c r="J211" s="749" t="str">
        <f t="shared" si="51"/>
        <v>10304</v>
      </c>
      <c r="K211" s="93" t="str">
        <f t="shared" si="49"/>
        <v>项</v>
      </c>
      <c r="L211" s="93">
        <v>1</v>
      </c>
      <c r="M211" s="250"/>
      <c r="N211" s="250"/>
      <c r="O211" s="250"/>
      <c r="P211" s="250"/>
      <c r="Q211" s="250"/>
      <c r="R211" s="250"/>
      <c r="S211" s="250"/>
      <c r="T211" s="250"/>
      <c r="U211" s="250"/>
      <c r="V211" s="250"/>
      <c r="W211" s="250"/>
      <c r="X211" s="250"/>
      <c r="Y211" s="250"/>
      <c r="Z211" s="250"/>
      <c r="AA211" s="250"/>
      <c r="AB211" s="250"/>
      <c r="AC211" s="250"/>
      <c r="AD211" s="250"/>
      <c r="AE211" s="250"/>
      <c r="AF211" s="250"/>
      <c r="AG211" s="250"/>
      <c r="AH211" s="250"/>
      <c r="AI211" s="250"/>
      <c r="AJ211" s="250"/>
      <c r="AK211" s="250"/>
      <c r="AL211" s="250"/>
      <c r="AM211" s="250"/>
      <c r="AN211" s="250"/>
      <c r="AO211" s="250"/>
      <c r="AP211" s="250"/>
      <c r="AQ211" s="250"/>
      <c r="AR211" s="250"/>
      <c r="AS211" s="250"/>
      <c r="AT211" s="250"/>
      <c r="AU211" s="250"/>
      <c r="AV211" s="250"/>
      <c r="AW211" s="250"/>
      <c r="AX211" s="250"/>
      <c r="AY211" s="250"/>
      <c r="AZ211" s="250"/>
      <c r="BA211" s="250"/>
      <c r="BB211" s="250"/>
      <c r="BC211" s="250"/>
      <c r="BD211" s="250"/>
      <c r="BE211" s="250"/>
      <c r="BF211" s="250"/>
      <c r="BG211" s="250"/>
      <c r="BH211" s="250"/>
      <c r="BI211" s="250"/>
      <c r="BJ211" s="250"/>
      <c r="BK211" s="250"/>
      <c r="BL211" s="250"/>
      <c r="BM211" s="250"/>
      <c r="BN211" s="250"/>
      <c r="BO211" s="250"/>
      <c r="BP211" s="250"/>
      <c r="BQ211" s="250"/>
      <c r="BR211" s="250"/>
      <c r="BS211" s="250"/>
      <c r="BT211" s="250"/>
      <c r="BU211" s="250"/>
      <c r="BV211" s="250"/>
      <c r="BW211" s="250"/>
      <c r="BX211" s="250"/>
      <c r="BY211" s="250"/>
      <c r="BZ211" s="250"/>
      <c r="CA211" s="250"/>
      <c r="CB211" s="250"/>
      <c r="CC211" s="250"/>
      <c r="CD211" s="250"/>
      <c r="CE211" s="250"/>
      <c r="CF211" s="250"/>
      <c r="CG211" s="250"/>
      <c r="CH211" s="250"/>
      <c r="CI211" s="250"/>
      <c r="CJ211" s="250"/>
      <c r="CK211" s="250"/>
      <c r="CL211" s="250"/>
      <c r="CM211" s="250"/>
      <c r="CN211" s="250"/>
      <c r="CO211" s="250"/>
      <c r="CP211" s="250"/>
      <c r="CQ211" s="250"/>
      <c r="CR211" s="250"/>
      <c r="CS211" s="250"/>
      <c r="CT211" s="250"/>
      <c r="CU211" s="250"/>
      <c r="CV211" s="250"/>
      <c r="CW211" s="250"/>
      <c r="CX211" s="250"/>
      <c r="CY211" s="250"/>
      <c r="CZ211" s="250"/>
      <c r="DA211" s="250"/>
      <c r="DB211" s="250"/>
      <c r="DC211" s="250"/>
      <c r="DD211" s="250"/>
      <c r="DE211" s="250"/>
      <c r="DF211" s="250"/>
      <c r="DG211" s="250"/>
      <c r="DH211" s="250"/>
      <c r="DI211" s="250"/>
      <c r="DJ211" s="250"/>
      <c r="DK211" s="250"/>
      <c r="DL211" s="250"/>
      <c r="DM211" s="250"/>
      <c r="DN211" s="250"/>
      <c r="DO211" s="250"/>
      <c r="DP211" s="250"/>
      <c r="DQ211" s="250"/>
      <c r="DR211" s="250"/>
      <c r="DS211" s="250"/>
      <c r="DT211" s="250"/>
      <c r="DU211" s="250"/>
      <c r="DV211" s="250"/>
      <c r="DW211" s="250"/>
      <c r="DX211" s="250"/>
      <c r="DY211" s="250"/>
      <c r="DZ211" s="250"/>
      <c r="EA211" s="250"/>
      <c r="EB211" s="250"/>
      <c r="EC211" s="250"/>
      <c r="ED211" s="250"/>
      <c r="EE211" s="250"/>
      <c r="EF211" s="250"/>
      <c r="EG211" s="250"/>
      <c r="EH211" s="250"/>
      <c r="EI211" s="250"/>
      <c r="EJ211" s="250"/>
      <c r="EK211" s="250"/>
      <c r="EL211" s="250"/>
      <c r="EM211" s="250"/>
      <c r="EN211" s="250"/>
      <c r="EO211" s="250"/>
      <c r="EP211" s="250"/>
      <c r="EQ211" s="250"/>
      <c r="ER211" s="250"/>
      <c r="ES211" s="250"/>
      <c r="ET211" s="250"/>
      <c r="EU211" s="250"/>
      <c r="EV211" s="250"/>
      <c r="EW211" s="250"/>
      <c r="EX211" s="250"/>
      <c r="EY211" s="250"/>
      <c r="EZ211" s="250"/>
      <c r="FA211" s="250"/>
      <c r="FB211" s="250"/>
      <c r="FC211" s="250"/>
      <c r="FD211" s="250"/>
      <c r="FE211" s="250"/>
      <c r="FF211" s="250"/>
      <c r="FG211" s="250"/>
      <c r="FH211" s="250"/>
      <c r="FI211" s="250"/>
      <c r="FJ211" s="250"/>
      <c r="FK211" s="250"/>
      <c r="FL211" s="250"/>
      <c r="FM211" s="250"/>
      <c r="FN211" s="250"/>
      <c r="FO211" s="250"/>
      <c r="FP211" s="250"/>
      <c r="FQ211" s="250"/>
      <c r="FR211" s="250"/>
      <c r="FS211" s="250"/>
      <c r="FT211" s="250"/>
      <c r="FU211" s="250"/>
      <c r="FV211" s="250"/>
      <c r="FW211" s="250"/>
      <c r="FX211" s="250"/>
      <c r="FY211" s="250"/>
      <c r="FZ211" s="250"/>
      <c r="GA211" s="250"/>
      <c r="GB211" s="250"/>
      <c r="GC211" s="250"/>
      <c r="GD211" s="250"/>
      <c r="GE211" s="250"/>
      <c r="GF211" s="250"/>
      <c r="GG211" s="250"/>
      <c r="GH211" s="250"/>
      <c r="GI211" s="250"/>
      <c r="GJ211" s="250"/>
      <c r="GK211" s="250"/>
      <c r="GL211" s="250"/>
      <c r="GM211" s="250"/>
      <c r="GN211" s="250"/>
      <c r="GO211" s="250"/>
      <c r="GP211" s="250"/>
      <c r="GQ211" s="250"/>
      <c r="GR211" s="250"/>
      <c r="GS211" s="250"/>
      <c r="GT211" s="250"/>
      <c r="GU211" s="250"/>
      <c r="GV211" s="250"/>
      <c r="GW211" s="250"/>
      <c r="GX211" s="250"/>
      <c r="GY211" s="250"/>
      <c r="GZ211" s="250"/>
      <c r="HA211" s="250"/>
      <c r="HB211" s="250"/>
      <c r="HC211" s="250"/>
      <c r="HD211" s="250"/>
      <c r="HE211" s="250"/>
      <c r="HF211" s="250"/>
      <c r="HG211" s="250"/>
      <c r="HH211" s="250"/>
      <c r="HI211" s="250"/>
      <c r="HJ211" s="250"/>
      <c r="HK211" s="250"/>
      <c r="HL211" s="250"/>
      <c r="HM211" s="250"/>
      <c r="HN211" s="250"/>
      <c r="HO211" s="250"/>
      <c r="HP211" s="250"/>
      <c r="HQ211" s="250"/>
      <c r="HR211" s="250"/>
      <c r="HS211" s="250"/>
      <c r="HT211" s="250"/>
      <c r="HU211" s="250"/>
      <c r="HV211" s="250"/>
      <c r="HW211" s="250"/>
      <c r="HX211" s="250"/>
      <c r="HY211" s="250"/>
      <c r="HZ211" s="250"/>
      <c r="IA211" s="250"/>
      <c r="IB211" s="250"/>
      <c r="IC211" s="250"/>
      <c r="ID211" s="250"/>
      <c r="IE211" s="250"/>
      <c r="IF211" s="250"/>
      <c r="IG211" s="250"/>
      <c r="IH211" s="250"/>
      <c r="II211" s="250"/>
      <c r="IJ211" s="250"/>
      <c r="IK211" s="250"/>
      <c r="IL211" s="250"/>
      <c r="IM211" s="250"/>
      <c r="IN211" s="250"/>
      <c r="IO211" s="250"/>
      <c r="IP211" s="250"/>
      <c r="IQ211" s="250"/>
      <c r="IR211" s="250"/>
    </row>
    <row r="212" s="443" customFormat="1" ht="15.75" hidden="1" spans="1:252">
      <c r="A212" s="353" t="s">
        <v>4360</v>
      </c>
      <c r="B212" s="307" t="s">
        <v>435</v>
      </c>
      <c r="C212" s="671">
        <f>SUMIF('2023.12'!$A$6:$A$567,A212,'2023.12'!$C$6:$C$567)</f>
        <v>0</v>
      </c>
      <c r="D212" s="671">
        <v>0</v>
      </c>
      <c r="E212" s="671">
        <f>SUMIF('2024.12'!$A$6:$A$876,A212,'2024.12'!$D$6:$D$876)</f>
        <v>0</v>
      </c>
      <c r="F212" s="671">
        <f t="shared" si="50"/>
        <v>0</v>
      </c>
      <c r="G212" s="365" t="str">
        <f t="shared" si="46"/>
        <v/>
      </c>
      <c r="H212" s="365" t="str">
        <f t="shared" si="47"/>
        <v/>
      </c>
      <c r="I212" s="22" t="str">
        <f t="shared" si="48"/>
        <v>否</v>
      </c>
      <c r="J212" s="749" t="str">
        <f t="shared" si="51"/>
        <v>10304</v>
      </c>
      <c r="K212" s="93" t="str">
        <f t="shared" si="49"/>
        <v>项</v>
      </c>
      <c r="L212" s="93">
        <v>1</v>
      </c>
      <c r="M212" s="250"/>
      <c r="N212" s="250"/>
      <c r="O212" s="250"/>
      <c r="P212" s="250"/>
      <c r="Q212" s="250"/>
      <c r="R212" s="250"/>
      <c r="S212" s="250"/>
      <c r="T212" s="250"/>
      <c r="U212" s="250"/>
      <c r="V212" s="250"/>
      <c r="W212" s="250"/>
      <c r="X212" s="250"/>
      <c r="Y212" s="250"/>
      <c r="Z212" s="250"/>
      <c r="AA212" s="250"/>
      <c r="AB212" s="250"/>
      <c r="AC212" s="250"/>
      <c r="AD212" s="250"/>
      <c r="AE212" s="250"/>
      <c r="AF212" s="250"/>
      <c r="AG212" s="250"/>
      <c r="AH212" s="250"/>
      <c r="AI212" s="250"/>
      <c r="AJ212" s="250"/>
      <c r="AK212" s="250"/>
      <c r="AL212" s="250"/>
      <c r="AM212" s="250"/>
      <c r="AN212" s="250"/>
      <c r="AO212" s="250"/>
      <c r="AP212" s="250"/>
      <c r="AQ212" s="250"/>
      <c r="AR212" s="250"/>
      <c r="AS212" s="250"/>
      <c r="AT212" s="250"/>
      <c r="AU212" s="250"/>
      <c r="AV212" s="250"/>
      <c r="AW212" s="250"/>
      <c r="AX212" s="250"/>
      <c r="AY212" s="250"/>
      <c r="AZ212" s="250"/>
      <c r="BA212" s="250"/>
      <c r="BB212" s="250"/>
      <c r="BC212" s="250"/>
      <c r="BD212" s="250"/>
      <c r="BE212" s="250"/>
      <c r="BF212" s="250"/>
      <c r="BG212" s="250"/>
      <c r="BH212" s="250"/>
      <c r="BI212" s="250"/>
      <c r="BJ212" s="250"/>
      <c r="BK212" s="250"/>
      <c r="BL212" s="250"/>
      <c r="BM212" s="250"/>
      <c r="BN212" s="250"/>
      <c r="BO212" s="250"/>
      <c r="BP212" s="250"/>
      <c r="BQ212" s="250"/>
      <c r="BR212" s="250"/>
      <c r="BS212" s="250"/>
      <c r="BT212" s="250"/>
      <c r="BU212" s="250"/>
      <c r="BV212" s="250"/>
      <c r="BW212" s="250"/>
      <c r="BX212" s="250"/>
      <c r="BY212" s="250"/>
      <c r="BZ212" s="250"/>
      <c r="CA212" s="250"/>
      <c r="CB212" s="250"/>
      <c r="CC212" s="250"/>
      <c r="CD212" s="250"/>
      <c r="CE212" s="250"/>
      <c r="CF212" s="250"/>
      <c r="CG212" s="250"/>
      <c r="CH212" s="250"/>
      <c r="CI212" s="250"/>
      <c r="CJ212" s="250"/>
      <c r="CK212" s="250"/>
      <c r="CL212" s="250"/>
      <c r="CM212" s="250"/>
      <c r="CN212" s="250"/>
      <c r="CO212" s="250"/>
      <c r="CP212" s="250"/>
      <c r="CQ212" s="250"/>
      <c r="CR212" s="250"/>
      <c r="CS212" s="250"/>
      <c r="CT212" s="250"/>
      <c r="CU212" s="250"/>
      <c r="CV212" s="250"/>
      <c r="CW212" s="250"/>
      <c r="CX212" s="250"/>
      <c r="CY212" s="250"/>
      <c r="CZ212" s="250"/>
      <c r="DA212" s="250"/>
      <c r="DB212" s="250"/>
      <c r="DC212" s="250"/>
      <c r="DD212" s="250"/>
      <c r="DE212" s="250"/>
      <c r="DF212" s="250"/>
      <c r="DG212" s="250"/>
      <c r="DH212" s="250"/>
      <c r="DI212" s="250"/>
      <c r="DJ212" s="250"/>
      <c r="DK212" s="250"/>
      <c r="DL212" s="250"/>
      <c r="DM212" s="250"/>
      <c r="DN212" s="250"/>
      <c r="DO212" s="250"/>
      <c r="DP212" s="250"/>
      <c r="DQ212" s="250"/>
      <c r="DR212" s="250"/>
      <c r="DS212" s="250"/>
      <c r="DT212" s="250"/>
      <c r="DU212" s="250"/>
      <c r="DV212" s="250"/>
      <c r="DW212" s="250"/>
      <c r="DX212" s="250"/>
      <c r="DY212" s="250"/>
      <c r="DZ212" s="250"/>
      <c r="EA212" s="250"/>
      <c r="EB212" s="250"/>
      <c r="EC212" s="250"/>
      <c r="ED212" s="250"/>
      <c r="EE212" s="250"/>
      <c r="EF212" s="250"/>
      <c r="EG212" s="250"/>
      <c r="EH212" s="250"/>
      <c r="EI212" s="250"/>
      <c r="EJ212" s="250"/>
      <c r="EK212" s="250"/>
      <c r="EL212" s="250"/>
      <c r="EM212" s="250"/>
      <c r="EN212" s="250"/>
      <c r="EO212" s="250"/>
      <c r="EP212" s="250"/>
      <c r="EQ212" s="250"/>
      <c r="ER212" s="250"/>
      <c r="ES212" s="250"/>
      <c r="ET212" s="250"/>
      <c r="EU212" s="250"/>
      <c r="EV212" s="250"/>
      <c r="EW212" s="250"/>
      <c r="EX212" s="250"/>
      <c r="EY212" s="250"/>
      <c r="EZ212" s="250"/>
      <c r="FA212" s="250"/>
      <c r="FB212" s="250"/>
      <c r="FC212" s="250"/>
      <c r="FD212" s="250"/>
      <c r="FE212" s="250"/>
      <c r="FF212" s="250"/>
      <c r="FG212" s="250"/>
      <c r="FH212" s="250"/>
      <c r="FI212" s="250"/>
      <c r="FJ212" s="250"/>
      <c r="FK212" s="250"/>
      <c r="FL212" s="250"/>
      <c r="FM212" s="250"/>
      <c r="FN212" s="250"/>
      <c r="FO212" s="250"/>
      <c r="FP212" s="250"/>
      <c r="FQ212" s="250"/>
      <c r="FR212" s="250"/>
      <c r="FS212" s="250"/>
      <c r="FT212" s="250"/>
      <c r="FU212" s="250"/>
      <c r="FV212" s="250"/>
      <c r="FW212" s="250"/>
      <c r="FX212" s="250"/>
      <c r="FY212" s="250"/>
      <c r="FZ212" s="250"/>
      <c r="GA212" s="250"/>
      <c r="GB212" s="250"/>
      <c r="GC212" s="250"/>
      <c r="GD212" s="250"/>
      <c r="GE212" s="250"/>
      <c r="GF212" s="250"/>
      <c r="GG212" s="250"/>
      <c r="GH212" s="250"/>
      <c r="GI212" s="250"/>
      <c r="GJ212" s="250"/>
      <c r="GK212" s="250"/>
      <c r="GL212" s="250"/>
      <c r="GM212" s="250"/>
      <c r="GN212" s="250"/>
      <c r="GO212" s="250"/>
      <c r="GP212" s="250"/>
      <c r="GQ212" s="250"/>
      <c r="GR212" s="250"/>
      <c r="GS212" s="250"/>
      <c r="GT212" s="250"/>
      <c r="GU212" s="250"/>
      <c r="GV212" s="250"/>
      <c r="GW212" s="250"/>
      <c r="GX212" s="250"/>
      <c r="GY212" s="250"/>
      <c r="GZ212" s="250"/>
      <c r="HA212" s="250"/>
      <c r="HB212" s="250"/>
      <c r="HC212" s="250"/>
      <c r="HD212" s="250"/>
      <c r="HE212" s="250"/>
      <c r="HF212" s="250"/>
      <c r="HG212" s="250"/>
      <c r="HH212" s="250"/>
      <c r="HI212" s="250"/>
      <c r="HJ212" s="250"/>
      <c r="HK212" s="250"/>
      <c r="HL212" s="250"/>
      <c r="HM212" s="250"/>
      <c r="HN212" s="250"/>
      <c r="HO212" s="250"/>
      <c r="HP212" s="250"/>
      <c r="HQ212" s="250"/>
      <c r="HR212" s="250"/>
      <c r="HS212" s="250"/>
      <c r="HT212" s="250"/>
      <c r="HU212" s="250"/>
      <c r="HV212" s="250"/>
      <c r="HW212" s="250"/>
      <c r="HX212" s="250"/>
      <c r="HY212" s="250"/>
      <c r="HZ212" s="250"/>
      <c r="IA212" s="250"/>
      <c r="IB212" s="250"/>
      <c r="IC212" s="250"/>
      <c r="ID212" s="250"/>
      <c r="IE212" s="250"/>
      <c r="IF212" s="250"/>
      <c r="IG212" s="250"/>
      <c r="IH212" s="250"/>
      <c r="II212" s="250"/>
      <c r="IJ212" s="250"/>
      <c r="IK212" s="250"/>
      <c r="IL212" s="250"/>
      <c r="IM212" s="250"/>
      <c r="IN212" s="250"/>
      <c r="IO212" s="250"/>
      <c r="IP212" s="250"/>
      <c r="IQ212" s="250"/>
      <c r="IR212" s="250"/>
    </row>
    <row r="213" s="443" customFormat="1" ht="15.75" hidden="1" spans="1:252">
      <c r="A213" s="353" t="s">
        <v>4361</v>
      </c>
      <c r="B213" s="307" t="s">
        <v>439</v>
      </c>
      <c r="C213" s="671">
        <f>SUMIF('2023.12'!$A$6:$A$567,A213,'2023.12'!$C$6:$C$567)</f>
        <v>0</v>
      </c>
      <c r="D213" s="671">
        <v>0</v>
      </c>
      <c r="E213" s="671">
        <f>SUMIF('2024.12'!$A$6:$A$876,A213,'2024.12'!$D$6:$D$876)</f>
        <v>0</v>
      </c>
      <c r="F213" s="671">
        <f t="shared" si="50"/>
        <v>0</v>
      </c>
      <c r="G213" s="365" t="str">
        <f t="shared" si="46"/>
        <v/>
      </c>
      <c r="H213" s="365" t="str">
        <f t="shared" si="47"/>
        <v/>
      </c>
      <c r="I213" s="22" t="str">
        <f t="shared" si="48"/>
        <v>否</v>
      </c>
      <c r="J213" s="749" t="str">
        <f t="shared" si="51"/>
        <v>10304</v>
      </c>
      <c r="K213" s="93" t="str">
        <f t="shared" si="49"/>
        <v>项</v>
      </c>
      <c r="L213" s="93">
        <v>1</v>
      </c>
      <c r="M213" s="250"/>
      <c r="N213" s="250"/>
      <c r="O213" s="250"/>
      <c r="P213" s="250"/>
      <c r="Q213" s="250"/>
      <c r="R213" s="250"/>
      <c r="S213" s="250"/>
      <c r="T213" s="250"/>
      <c r="U213" s="250"/>
      <c r="V213" s="250"/>
      <c r="W213" s="250"/>
      <c r="X213" s="250"/>
      <c r="Y213" s="250"/>
      <c r="Z213" s="250"/>
      <c r="AA213" s="250"/>
      <c r="AB213" s="250"/>
      <c r="AC213" s="250"/>
      <c r="AD213" s="250"/>
      <c r="AE213" s="250"/>
      <c r="AF213" s="250"/>
      <c r="AG213" s="250"/>
      <c r="AH213" s="250"/>
      <c r="AI213" s="250"/>
      <c r="AJ213" s="250"/>
      <c r="AK213" s="250"/>
      <c r="AL213" s="250"/>
      <c r="AM213" s="250"/>
      <c r="AN213" s="250"/>
      <c r="AO213" s="250"/>
      <c r="AP213" s="250"/>
      <c r="AQ213" s="250"/>
      <c r="AR213" s="250"/>
      <c r="AS213" s="250"/>
      <c r="AT213" s="250"/>
      <c r="AU213" s="250"/>
      <c r="AV213" s="250"/>
      <c r="AW213" s="250"/>
      <c r="AX213" s="250"/>
      <c r="AY213" s="250"/>
      <c r="AZ213" s="250"/>
      <c r="BA213" s="250"/>
      <c r="BB213" s="250"/>
      <c r="BC213" s="250"/>
      <c r="BD213" s="250"/>
      <c r="BE213" s="250"/>
      <c r="BF213" s="250"/>
      <c r="BG213" s="250"/>
      <c r="BH213" s="250"/>
      <c r="BI213" s="250"/>
      <c r="BJ213" s="250"/>
      <c r="BK213" s="250"/>
      <c r="BL213" s="250"/>
      <c r="BM213" s="250"/>
      <c r="BN213" s="250"/>
      <c r="BO213" s="250"/>
      <c r="BP213" s="250"/>
      <c r="BQ213" s="250"/>
      <c r="BR213" s="250"/>
      <c r="BS213" s="250"/>
      <c r="BT213" s="250"/>
      <c r="BU213" s="250"/>
      <c r="BV213" s="250"/>
      <c r="BW213" s="250"/>
      <c r="BX213" s="250"/>
      <c r="BY213" s="250"/>
      <c r="BZ213" s="250"/>
      <c r="CA213" s="250"/>
      <c r="CB213" s="250"/>
      <c r="CC213" s="250"/>
      <c r="CD213" s="250"/>
      <c r="CE213" s="250"/>
      <c r="CF213" s="250"/>
      <c r="CG213" s="250"/>
      <c r="CH213" s="250"/>
      <c r="CI213" s="250"/>
      <c r="CJ213" s="250"/>
      <c r="CK213" s="250"/>
      <c r="CL213" s="250"/>
      <c r="CM213" s="250"/>
      <c r="CN213" s="250"/>
      <c r="CO213" s="250"/>
      <c r="CP213" s="250"/>
      <c r="CQ213" s="250"/>
      <c r="CR213" s="250"/>
      <c r="CS213" s="250"/>
      <c r="CT213" s="250"/>
      <c r="CU213" s="250"/>
      <c r="CV213" s="250"/>
      <c r="CW213" s="250"/>
      <c r="CX213" s="250"/>
      <c r="CY213" s="250"/>
      <c r="CZ213" s="250"/>
      <c r="DA213" s="250"/>
      <c r="DB213" s="250"/>
      <c r="DC213" s="250"/>
      <c r="DD213" s="250"/>
      <c r="DE213" s="250"/>
      <c r="DF213" s="250"/>
      <c r="DG213" s="250"/>
      <c r="DH213" s="250"/>
      <c r="DI213" s="250"/>
      <c r="DJ213" s="250"/>
      <c r="DK213" s="250"/>
      <c r="DL213" s="250"/>
      <c r="DM213" s="250"/>
      <c r="DN213" s="250"/>
      <c r="DO213" s="250"/>
      <c r="DP213" s="250"/>
      <c r="DQ213" s="250"/>
      <c r="DR213" s="250"/>
      <c r="DS213" s="250"/>
      <c r="DT213" s="250"/>
      <c r="DU213" s="250"/>
      <c r="DV213" s="250"/>
      <c r="DW213" s="250"/>
      <c r="DX213" s="250"/>
      <c r="DY213" s="250"/>
      <c r="DZ213" s="250"/>
      <c r="EA213" s="250"/>
      <c r="EB213" s="250"/>
      <c r="EC213" s="250"/>
      <c r="ED213" s="250"/>
      <c r="EE213" s="250"/>
      <c r="EF213" s="250"/>
      <c r="EG213" s="250"/>
      <c r="EH213" s="250"/>
      <c r="EI213" s="250"/>
      <c r="EJ213" s="250"/>
      <c r="EK213" s="250"/>
      <c r="EL213" s="250"/>
      <c r="EM213" s="250"/>
      <c r="EN213" s="250"/>
      <c r="EO213" s="250"/>
      <c r="EP213" s="250"/>
      <c r="EQ213" s="250"/>
      <c r="ER213" s="250"/>
      <c r="ES213" s="250"/>
      <c r="ET213" s="250"/>
      <c r="EU213" s="250"/>
      <c r="EV213" s="250"/>
      <c r="EW213" s="250"/>
      <c r="EX213" s="250"/>
      <c r="EY213" s="250"/>
      <c r="EZ213" s="250"/>
      <c r="FA213" s="250"/>
      <c r="FB213" s="250"/>
      <c r="FC213" s="250"/>
      <c r="FD213" s="250"/>
      <c r="FE213" s="250"/>
      <c r="FF213" s="250"/>
      <c r="FG213" s="250"/>
      <c r="FH213" s="250"/>
      <c r="FI213" s="250"/>
      <c r="FJ213" s="250"/>
      <c r="FK213" s="250"/>
      <c r="FL213" s="250"/>
      <c r="FM213" s="250"/>
      <c r="FN213" s="250"/>
      <c r="FO213" s="250"/>
      <c r="FP213" s="250"/>
      <c r="FQ213" s="250"/>
      <c r="FR213" s="250"/>
      <c r="FS213" s="250"/>
      <c r="FT213" s="250"/>
      <c r="FU213" s="250"/>
      <c r="FV213" s="250"/>
      <c r="FW213" s="250"/>
      <c r="FX213" s="250"/>
      <c r="FY213" s="250"/>
      <c r="FZ213" s="250"/>
      <c r="GA213" s="250"/>
      <c r="GB213" s="250"/>
      <c r="GC213" s="250"/>
      <c r="GD213" s="250"/>
      <c r="GE213" s="250"/>
      <c r="GF213" s="250"/>
      <c r="GG213" s="250"/>
      <c r="GH213" s="250"/>
      <c r="GI213" s="250"/>
      <c r="GJ213" s="250"/>
      <c r="GK213" s="250"/>
      <c r="GL213" s="250"/>
      <c r="GM213" s="250"/>
      <c r="GN213" s="250"/>
      <c r="GO213" s="250"/>
      <c r="GP213" s="250"/>
      <c r="GQ213" s="250"/>
      <c r="GR213" s="250"/>
      <c r="GS213" s="250"/>
      <c r="GT213" s="250"/>
      <c r="GU213" s="250"/>
      <c r="GV213" s="250"/>
      <c r="GW213" s="250"/>
      <c r="GX213" s="250"/>
      <c r="GY213" s="250"/>
      <c r="GZ213" s="250"/>
      <c r="HA213" s="250"/>
      <c r="HB213" s="250"/>
      <c r="HC213" s="250"/>
      <c r="HD213" s="250"/>
      <c r="HE213" s="250"/>
      <c r="HF213" s="250"/>
      <c r="HG213" s="250"/>
      <c r="HH213" s="250"/>
      <c r="HI213" s="250"/>
      <c r="HJ213" s="250"/>
      <c r="HK213" s="250"/>
      <c r="HL213" s="250"/>
      <c r="HM213" s="250"/>
      <c r="HN213" s="250"/>
      <c r="HO213" s="250"/>
      <c r="HP213" s="250"/>
      <c r="HQ213" s="250"/>
      <c r="HR213" s="250"/>
      <c r="HS213" s="250"/>
      <c r="HT213" s="250"/>
      <c r="HU213" s="250"/>
      <c r="HV213" s="250"/>
      <c r="HW213" s="250"/>
      <c r="HX213" s="250"/>
      <c r="HY213" s="250"/>
      <c r="HZ213" s="250"/>
      <c r="IA213" s="250"/>
      <c r="IB213" s="250"/>
      <c r="IC213" s="250"/>
      <c r="ID213" s="250"/>
      <c r="IE213" s="250"/>
      <c r="IF213" s="250"/>
      <c r="IG213" s="250"/>
      <c r="IH213" s="250"/>
      <c r="II213" s="250"/>
      <c r="IJ213" s="250"/>
      <c r="IK213" s="250"/>
      <c r="IL213" s="250"/>
      <c r="IM213" s="250"/>
      <c r="IN213" s="250"/>
      <c r="IO213" s="250"/>
      <c r="IP213" s="250"/>
      <c r="IQ213" s="250"/>
      <c r="IR213" s="250"/>
    </row>
    <row r="214" s="443" customFormat="1" ht="31.5" hidden="1" spans="1:252">
      <c r="A214" s="353" t="s">
        <v>4362</v>
      </c>
      <c r="B214" s="307" t="s">
        <v>443</v>
      </c>
      <c r="C214" s="671">
        <f>SUMIF('2023.12'!$A$6:$A$567,A214,'2023.12'!$C$6:$C$567)</f>
        <v>0</v>
      </c>
      <c r="D214" s="671">
        <v>0</v>
      </c>
      <c r="E214" s="671">
        <f>SUMIF('2024.12'!$A$6:$A$876,A214,'2024.12'!$D$6:$D$876)</f>
        <v>0</v>
      </c>
      <c r="F214" s="671">
        <f t="shared" si="50"/>
        <v>0</v>
      </c>
      <c r="G214" s="365" t="str">
        <f t="shared" si="46"/>
        <v/>
      </c>
      <c r="H214" s="365" t="str">
        <f t="shared" si="47"/>
        <v/>
      </c>
      <c r="I214" s="22" t="str">
        <f t="shared" si="48"/>
        <v>否</v>
      </c>
      <c r="J214" s="749" t="str">
        <f t="shared" si="51"/>
        <v>10304</v>
      </c>
      <c r="K214" s="93" t="str">
        <f t="shared" si="49"/>
        <v>项</v>
      </c>
      <c r="L214" s="93">
        <v>1</v>
      </c>
      <c r="M214" s="250"/>
      <c r="N214" s="250"/>
      <c r="O214" s="250"/>
      <c r="P214" s="250"/>
      <c r="Q214" s="250"/>
      <c r="R214" s="250"/>
      <c r="S214" s="250"/>
      <c r="T214" s="250"/>
      <c r="U214" s="250"/>
      <c r="V214" s="250"/>
      <c r="W214" s="250"/>
      <c r="X214" s="250"/>
      <c r="Y214" s="250"/>
      <c r="Z214" s="250"/>
      <c r="AA214" s="250"/>
      <c r="AB214" s="250"/>
      <c r="AC214" s="250"/>
      <c r="AD214" s="250"/>
      <c r="AE214" s="250"/>
      <c r="AF214" s="250"/>
      <c r="AG214" s="250"/>
      <c r="AH214" s="250"/>
      <c r="AI214" s="250"/>
      <c r="AJ214" s="250"/>
      <c r="AK214" s="250"/>
      <c r="AL214" s="250"/>
      <c r="AM214" s="250"/>
      <c r="AN214" s="250"/>
      <c r="AO214" s="250"/>
      <c r="AP214" s="250"/>
      <c r="AQ214" s="250"/>
      <c r="AR214" s="250"/>
      <c r="AS214" s="250"/>
      <c r="AT214" s="250"/>
      <c r="AU214" s="250"/>
      <c r="AV214" s="250"/>
      <c r="AW214" s="250"/>
      <c r="AX214" s="250"/>
      <c r="AY214" s="250"/>
      <c r="AZ214" s="250"/>
      <c r="BA214" s="250"/>
      <c r="BB214" s="250"/>
      <c r="BC214" s="250"/>
      <c r="BD214" s="250"/>
      <c r="BE214" s="250"/>
      <c r="BF214" s="250"/>
      <c r="BG214" s="250"/>
      <c r="BH214" s="250"/>
      <c r="BI214" s="250"/>
      <c r="BJ214" s="250"/>
      <c r="BK214" s="250"/>
      <c r="BL214" s="250"/>
      <c r="BM214" s="250"/>
      <c r="BN214" s="250"/>
      <c r="BO214" s="250"/>
      <c r="BP214" s="250"/>
      <c r="BQ214" s="250"/>
      <c r="BR214" s="250"/>
      <c r="BS214" s="250"/>
      <c r="BT214" s="250"/>
      <c r="BU214" s="250"/>
      <c r="BV214" s="250"/>
      <c r="BW214" s="250"/>
      <c r="BX214" s="250"/>
      <c r="BY214" s="250"/>
      <c r="BZ214" s="250"/>
      <c r="CA214" s="250"/>
      <c r="CB214" s="250"/>
      <c r="CC214" s="250"/>
      <c r="CD214" s="250"/>
      <c r="CE214" s="250"/>
      <c r="CF214" s="250"/>
      <c r="CG214" s="250"/>
      <c r="CH214" s="250"/>
      <c r="CI214" s="250"/>
      <c r="CJ214" s="250"/>
      <c r="CK214" s="250"/>
      <c r="CL214" s="250"/>
      <c r="CM214" s="250"/>
      <c r="CN214" s="250"/>
      <c r="CO214" s="250"/>
      <c r="CP214" s="250"/>
      <c r="CQ214" s="250"/>
      <c r="CR214" s="250"/>
      <c r="CS214" s="250"/>
      <c r="CT214" s="250"/>
      <c r="CU214" s="250"/>
      <c r="CV214" s="250"/>
      <c r="CW214" s="250"/>
      <c r="CX214" s="250"/>
      <c r="CY214" s="250"/>
      <c r="CZ214" s="250"/>
      <c r="DA214" s="250"/>
      <c r="DB214" s="250"/>
      <c r="DC214" s="250"/>
      <c r="DD214" s="250"/>
      <c r="DE214" s="250"/>
      <c r="DF214" s="250"/>
      <c r="DG214" s="250"/>
      <c r="DH214" s="250"/>
      <c r="DI214" s="250"/>
      <c r="DJ214" s="250"/>
      <c r="DK214" s="250"/>
      <c r="DL214" s="250"/>
      <c r="DM214" s="250"/>
      <c r="DN214" s="250"/>
      <c r="DO214" s="250"/>
      <c r="DP214" s="250"/>
      <c r="DQ214" s="250"/>
      <c r="DR214" s="250"/>
      <c r="DS214" s="250"/>
      <c r="DT214" s="250"/>
      <c r="DU214" s="250"/>
      <c r="DV214" s="250"/>
      <c r="DW214" s="250"/>
      <c r="DX214" s="250"/>
      <c r="DY214" s="250"/>
      <c r="DZ214" s="250"/>
      <c r="EA214" s="250"/>
      <c r="EB214" s="250"/>
      <c r="EC214" s="250"/>
      <c r="ED214" s="250"/>
      <c r="EE214" s="250"/>
      <c r="EF214" s="250"/>
      <c r="EG214" s="250"/>
      <c r="EH214" s="250"/>
      <c r="EI214" s="250"/>
      <c r="EJ214" s="250"/>
      <c r="EK214" s="250"/>
      <c r="EL214" s="250"/>
      <c r="EM214" s="250"/>
      <c r="EN214" s="250"/>
      <c r="EO214" s="250"/>
      <c r="EP214" s="250"/>
      <c r="EQ214" s="250"/>
      <c r="ER214" s="250"/>
      <c r="ES214" s="250"/>
      <c r="ET214" s="250"/>
      <c r="EU214" s="250"/>
      <c r="EV214" s="250"/>
      <c r="EW214" s="250"/>
      <c r="EX214" s="250"/>
      <c r="EY214" s="250"/>
      <c r="EZ214" s="250"/>
      <c r="FA214" s="250"/>
      <c r="FB214" s="250"/>
      <c r="FC214" s="250"/>
      <c r="FD214" s="250"/>
      <c r="FE214" s="250"/>
      <c r="FF214" s="250"/>
      <c r="FG214" s="250"/>
      <c r="FH214" s="250"/>
      <c r="FI214" s="250"/>
      <c r="FJ214" s="250"/>
      <c r="FK214" s="250"/>
      <c r="FL214" s="250"/>
      <c r="FM214" s="250"/>
      <c r="FN214" s="250"/>
      <c r="FO214" s="250"/>
      <c r="FP214" s="250"/>
      <c r="FQ214" s="250"/>
      <c r="FR214" s="250"/>
      <c r="FS214" s="250"/>
      <c r="FT214" s="250"/>
      <c r="FU214" s="250"/>
      <c r="FV214" s="250"/>
      <c r="FW214" s="250"/>
      <c r="FX214" s="250"/>
      <c r="FY214" s="250"/>
      <c r="FZ214" s="250"/>
      <c r="GA214" s="250"/>
      <c r="GB214" s="250"/>
      <c r="GC214" s="250"/>
      <c r="GD214" s="250"/>
      <c r="GE214" s="250"/>
      <c r="GF214" s="250"/>
      <c r="GG214" s="250"/>
      <c r="GH214" s="250"/>
      <c r="GI214" s="250"/>
      <c r="GJ214" s="250"/>
      <c r="GK214" s="250"/>
      <c r="GL214" s="250"/>
      <c r="GM214" s="250"/>
      <c r="GN214" s="250"/>
      <c r="GO214" s="250"/>
      <c r="GP214" s="250"/>
      <c r="GQ214" s="250"/>
      <c r="GR214" s="250"/>
      <c r="GS214" s="250"/>
      <c r="GT214" s="250"/>
      <c r="GU214" s="250"/>
      <c r="GV214" s="250"/>
      <c r="GW214" s="250"/>
      <c r="GX214" s="250"/>
      <c r="GY214" s="250"/>
      <c r="GZ214" s="250"/>
      <c r="HA214" s="250"/>
      <c r="HB214" s="250"/>
      <c r="HC214" s="250"/>
      <c r="HD214" s="250"/>
      <c r="HE214" s="250"/>
      <c r="HF214" s="250"/>
      <c r="HG214" s="250"/>
      <c r="HH214" s="250"/>
      <c r="HI214" s="250"/>
      <c r="HJ214" s="250"/>
      <c r="HK214" s="250"/>
      <c r="HL214" s="250"/>
      <c r="HM214" s="250"/>
      <c r="HN214" s="250"/>
      <c r="HO214" s="250"/>
      <c r="HP214" s="250"/>
      <c r="HQ214" s="250"/>
      <c r="HR214" s="250"/>
      <c r="HS214" s="250"/>
      <c r="HT214" s="250"/>
      <c r="HU214" s="250"/>
      <c r="HV214" s="250"/>
      <c r="HW214" s="250"/>
      <c r="HX214" s="250"/>
      <c r="HY214" s="250"/>
      <c r="HZ214" s="250"/>
      <c r="IA214" s="250"/>
      <c r="IB214" s="250"/>
      <c r="IC214" s="250"/>
      <c r="ID214" s="250"/>
      <c r="IE214" s="250"/>
      <c r="IF214" s="250"/>
      <c r="IG214" s="250"/>
      <c r="IH214" s="250"/>
      <c r="II214" s="250"/>
      <c r="IJ214" s="250"/>
      <c r="IK214" s="250"/>
      <c r="IL214" s="250"/>
      <c r="IM214" s="250"/>
      <c r="IN214" s="250"/>
      <c r="IO214" s="250"/>
      <c r="IP214" s="250"/>
      <c r="IQ214" s="250"/>
      <c r="IR214" s="250"/>
    </row>
    <row r="215" s="443" customFormat="1" ht="31.5" hidden="1" spans="1:252">
      <c r="A215" s="353" t="s">
        <v>4363</v>
      </c>
      <c r="B215" s="307" t="s">
        <v>462</v>
      </c>
      <c r="C215" s="671">
        <f>SUMIF('2023.12'!$A$6:$A$567,A215,'2023.12'!$C$6:$C$567)</f>
        <v>0</v>
      </c>
      <c r="D215" s="671">
        <v>0</v>
      </c>
      <c r="E215" s="671">
        <f>SUMIF('2024.12'!$A$6:$A$876,A215,'2024.12'!$D$6:$D$876)</f>
        <v>0</v>
      </c>
      <c r="F215" s="671">
        <f t="shared" si="50"/>
        <v>0</v>
      </c>
      <c r="G215" s="365" t="str">
        <f t="shared" si="46"/>
        <v/>
      </c>
      <c r="H215" s="365" t="str">
        <f t="shared" si="47"/>
        <v/>
      </c>
      <c r="I215" s="22" t="str">
        <f t="shared" si="48"/>
        <v>否</v>
      </c>
      <c r="J215" s="749" t="str">
        <f t="shared" si="51"/>
        <v>10304</v>
      </c>
      <c r="K215" s="93" t="str">
        <f t="shared" si="49"/>
        <v>项</v>
      </c>
      <c r="L215" s="93">
        <v>1</v>
      </c>
      <c r="M215" s="250"/>
      <c r="N215" s="250"/>
      <c r="O215" s="250"/>
      <c r="P215" s="250"/>
      <c r="Q215" s="250"/>
      <c r="R215" s="250"/>
      <c r="S215" s="250"/>
      <c r="T215" s="250"/>
      <c r="U215" s="250"/>
      <c r="V215" s="250"/>
      <c r="W215" s="250"/>
      <c r="X215" s="250"/>
      <c r="Y215" s="250"/>
      <c r="Z215" s="250"/>
      <c r="AA215" s="250"/>
      <c r="AB215" s="250"/>
      <c r="AC215" s="250"/>
      <c r="AD215" s="250"/>
      <c r="AE215" s="250"/>
      <c r="AF215" s="250"/>
      <c r="AG215" s="250"/>
      <c r="AH215" s="250"/>
      <c r="AI215" s="250"/>
      <c r="AJ215" s="250"/>
      <c r="AK215" s="250"/>
      <c r="AL215" s="250"/>
      <c r="AM215" s="250"/>
      <c r="AN215" s="250"/>
      <c r="AO215" s="250"/>
      <c r="AP215" s="250"/>
      <c r="AQ215" s="250"/>
      <c r="AR215" s="250"/>
      <c r="AS215" s="250"/>
      <c r="AT215" s="250"/>
      <c r="AU215" s="250"/>
      <c r="AV215" s="250"/>
      <c r="AW215" s="250"/>
      <c r="AX215" s="250"/>
      <c r="AY215" s="250"/>
      <c r="AZ215" s="250"/>
      <c r="BA215" s="250"/>
      <c r="BB215" s="250"/>
      <c r="BC215" s="250"/>
      <c r="BD215" s="250"/>
      <c r="BE215" s="250"/>
      <c r="BF215" s="250"/>
      <c r="BG215" s="250"/>
      <c r="BH215" s="250"/>
      <c r="BI215" s="250"/>
      <c r="BJ215" s="250"/>
      <c r="BK215" s="250"/>
      <c r="BL215" s="250"/>
      <c r="BM215" s="250"/>
      <c r="BN215" s="250"/>
      <c r="BO215" s="250"/>
      <c r="BP215" s="250"/>
      <c r="BQ215" s="250"/>
      <c r="BR215" s="250"/>
      <c r="BS215" s="250"/>
      <c r="BT215" s="250"/>
      <c r="BU215" s="250"/>
      <c r="BV215" s="250"/>
      <c r="BW215" s="250"/>
      <c r="BX215" s="250"/>
      <c r="BY215" s="250"/>
      <c r="BZ215" s="250"/>
      <c r="CA215" s="250"/>
      <c r="CB215" s="250"/>
      <c r="CC215" s="250"/>
      <c r="CD215" s="250"/>
      <c r="CE215" s="250"/>
      <c r="CF215" s="250"/>
      <c r="CG215" s="250"/>
      <c r="CH215" s="250"/>
      <c r="CI215" s="250"/>
      <c r="CJ215" s="250"/>
      <c r="CK215" s="250"/>
      <c r="CL215" s="250"/>
      <c r="CM215" s="250"/>
      <c r="CN215" s="250"/>
      <c r="CO215" s="250"/>
      <c r="CP215" s="250"/>
      <c r="CQ215" s="250"/>
      <c r="CR215" s="250"/>
      <c r="CS215" s="250"/>
      <c r="CT215" s="250"/>
      <c r="CU215" s="250"/>
      <c r="CV215" s="250"/>
      <c r="CW215" s="250"/>
      <c r="CX215" s="250"/>
      <c r="CY215" s="250"/>
      <c r="CZ215" s="250"/>
      <c r="DA215" s="250"/>
      <c r="DB215" s="250"/>
      <c r="DC215" s="250"/>
      <c r="DD215" s="250"/>
      <c r="DE215" s="250"/>
      <c r="DF215" s="250"/>
      <c r="DG215" s="250"/>
      <c r="DH215" s="250"/>
      <c r="DI215" s="250"/>
      <c r="DJ215" s="250"/>
      <c r="DK215" s="250"/>
      <c r="DL215" s="250"/>
      <c r="DM215" s="250"/>
      <c r="DN215" s="250"/>
      <c r="DO215" s="250"/>
      <c r="DP215" s="250"/>
      <c r="DQ215" s="250"/>
      <c r="DR215" s="250"/>
      <c r="DS215" s="250"/>
      <c r="DT215" s="250"/>
      <c r="DU215" s="250"/>
      <c r="DV215" s="250"/>
      <c r="DW215" s="250"/>
      <c r="DX215" s="250"/>
      <c r="DY215" s="250"/>
      <c r="DZ215" s="250"/>
      <c r="EA215" s="250"/>
      <c r="EB215" s="250"/>
      <c r="EC215" s="250"/>
      <c r="ED215" s="250"/>
      <c r="EE215" s="250"/>
      <c r="EF215" s="250"/>
      <c r="EG215" s="250"/>
      <c r="EH215" s="250"/>
      <c r="EI215" s="250"/>
      <c r="EJ215" s="250"/>
      <c r="EK215" s="250"/>
      <c r="EL215" s="250"/>
      <c r="EM215" s="250"/>
      <c r="EN215" s="250"/>
      <c r="EO215" s="250"/>
      <c r="EP215" s="250"/>
      <c r="EQ215" s="250"/>
      <c r="ER215" s="250"/>
      <c r="ES215" s="250"/>
      <c r="ET215" s="250"/>
      <c r="EU215" s="250"/>
      <c r="EV215" s="250"/>
      <c r="EW215" s="250"/>
      <c r="EX215" s="250"/>
      <c r="EY215" s="250"/>
      <c r="EZ215" s="250"/>
      <c r="FA215" s="250"/>
      <c r="FB215" s="250"/>
      <c r="FC215" s="250"/>
      <c r="FD215" s="250"/>
      <c r="FE215" s="250"/>
      <c r="FF215" s="250"/>
      <c r="FG215" s="250"/>
      <c r="FH215" s="250"/>
      <c r="FI215" s="250"/>
      <c r="FJ215" s="250"/>
      <c r="FK215" s="250"/>
      <c r="FL215" s="250"/>
      <c r="FM215" s="250"/>
      <c r="FN215" s="250"/>
      <c r="FO215" s="250"/>
      <c r="FP215" s="250"/>
      <c r="FQ215" s="250"/>
      <c r="FR215" s="250"/>
      <c r="FS215" s="250"/>
      <c r="FT215" s="250"/>
      <c r="FU215" s="250"/>
      <c r="FV215" s="250"/>
      <c r="FW215" s="250"/>
      <c r="FX215" s="250"/>
      <c r="FY215" s="250"/>
      <c r="FZ215" s="250"/>
      <c r="GA215" s="250"/>
      <c r="GB215" s="250"/>
      <c r="GC215" s="250"/>
      <c r="GD215" s="250"/>
      <c r="GE215" s="250"/>
      <c r="GF215" s="250"/>
      <c r="GG215" s="250"/>
      <c r="GH215" s="250"/>
      <c r="GI215" s="250"/>
      <c r="GJ215" s="250"/>
      <c r="GK215" s="250"/>
      <c r="GL215" s="250"/>
      <c r="GM215" s="250"/>
      <c r="GN215" s="250"/>
      <c r="GO215" s="250"/>
      <c r="GP215" s="250"/>
      <c r="GQ215" s="250"/>
      <c r="GR215" s="250"/>
      <c r="GS215" s="250"/>
      <c r="GT215" s="250"/>
      <c r="GU215" s="250"/>
      <c r="GV215" s="250"/>
      <c r="GW215" s="250"/>
      <c r="GX215" s="250"/>
      <c r="GY215" s="250"/>
      <c r="GZ215" s="250"/>
      <c r="HA215" s="250"/>
      <c r="HB215" s="250"/>
      <c r="HC215" s="250"/>
      <c r="HD215" s="250"/>
      <c r="HE215" s="250"/>
      <c r="HF215" s="250"/>
      <c r="HG215" s="250"/>
      <c r="HH215" s="250"/>
      <c r="HI215" s="250"/>
      <c r="HJ215" s="250"/>
      <c r="HK215" s="250"/>
      <c r="HL215" s="250"/>
      <c r="HM215" s="250"/>
      <c r="HN215" s="250"/>
      <c r="HO215" s="250"/>
      <c r="HP215" s="250"/>
      <c r="HQ215" s="250"/>
      <c r="HR215" s="250"/>
      <c r="HS215" s="250"/>
      <c r="HT215" s="250"/>
      <c r="HU215" s="250"/>
      <c r="HV215" s="250"/>
      <c r="HW215" s="250"/>
      <c r="HX215" s="250"/>
      <c r="HY215" s="250"/>
      <c r="HZ215" s="250"/>
      <c r="IA215" s="250"/>
      <c r="IB215" s="250"/>
      <c r="IC215" s="250"/>
      <c r="ID215" s="250"/>
      <c r="IE215" s="250"/>
      <c r="IF215" s="250"/>
      <c r="IG215" s="250"/>
      <c r="IH215" s="250"/>
      <c r="II215" s="250"/>
      <c r="IJ215" s="250"/>
      <c r="IK215" s="250"/>
      <c r="IL215" s="250"/>
      <c r="IM215" s="250"/>
      <c r="IN215" s="250"/>
      <c r="IO215" s="250"/>
      <c r="IP215" s="250"/>
      <c r="IQ215" s="250"/>
      <c r="IR215" s="250"/>
    </row>
    <row r="216" s="443" customFormat="1" ht="31.5" hidden="1" spans="1:252">
      <c r="A216" s="353" t="s">
        <v>4364</v>
      </c>
      <c r="B216" s="307" t="s">
        <v>467</v>
      </c>
      <c r="C216" s="671">
        <f>SUMIF('2023.12'!$A$6:$A$567,A216,'2023.12'!$C$6:$C$567)</f>
        <v>0</v>
      </c>
      <c r="D216" s="671">
        <v>0</v>
      </c>
      <c r="E216" s="671">
        <f>SUMIF('2024.12'!$A$6:$A$876,A216,'2024.12'!$D$6:$D$876)</f>
        <v>0</v>
      </c>
      <c r="F216" s="671">
        <f t="shared" si="50"/>
        <v>0</v>
      </c>
      <c r="G216" s="365" t="str">
        <f t="shared" si="46"/>
        <v/>
      </c>
      <c r="H216" s="365" t="str">
        <f t="shared" si="47"/>
        <v/>
      </c>
      <c r="I216" s="22" t="str">
        <f t="shared" si="48"/>
        <v>否</v>
      </c>
      <c r="J216" s="749" t="str">
        <f t="shared" si="51"/>
        <v>10304</v>
      </c>
      <c r="K216" s="93" t="str">
        <f t="shared" si="49"/>
        <v>项</v>
      </c>
      <c r="L216" s="93">
        <v>1</v>
      </c>
      <c r="M216" s="250"/>
      <c r="N216" s="250"/>
      <c r="O216" s="250"/>
      <c r="P216" s="250"/>
      <c r="Q216" s="250"/>
      <c r="R216" s="250"/>
      <c r="S216" s="250"/>
      <c r="T216" s="250"/>
      <c r="U216" s="250"/>
      <c r="V216" s="250"/>
      <c r="W216" s="250"/>
      <c r="X216" s="250"/>
      <c r="Y216" s="250"/>
      <c r="Z216" s="250"/>
      <c r="AA216" s="250"/>
      <c r="AB216" s="250"/>
      <c r="AC216" s="250"/>
      <c r="AD216" s="250"/>
      <c r="AE216" s="250"/>
      <c r="AF216" s="250"/>
      <c r="AG216" s="250"/>
      <c r="AH216" s="250"/>
      <c r="AI216" s="250"/>
      <c r="AJ216" s="250"/>
      <c r="AK216" s="250"/>
      <c r="AL216" s="250"/>
      <c r="AM216" s="250"/>
      <c r="AN216" s="250"/>
      <c r="AO216" s="250"/>
      <c r="AP216" s="250"/>
      <c r="AQ216" s="250"/>
      <c r="AR216" s="250"/>
      <c r="AS216" s="250"/>
      <c r="AT216" s="250"/>
      <c r="AU216" s="250"/>
      <c r="AV216" s="250"/>
      <c r="AW216" s="250"/>
      <c r="AX216" s="250"/>
      <c r="AY216" s="250"/>
      <c r="AZ216" s="250"/>
      <c r="BA216" s="250"/>
      <c r="BB216" s="250"/>
      <c r="BC216" s="250"/>
      <c r="BD216" s="250"/>
      <c r="BE216" s="250"/>
      <c r="BF216" s="250"/>
      <c r="BG216" s="250"/>
      <c r="BH216" s="250"/>
      <c r="BI216" s="250"/>
      <c r="BJ216" s="250"/>
      <c r="BK216" s="250"/>
      <c r="BL216" s="250"/>
      <c r="BM216" s="250"/>
      <c r="BN216" s="250"/>
      <c r="BO216" s="250"/>
      <c r="BP216" s="250"/>
      <c r="BQ216" s="250"/>
      <c r="BR216" s="250"/>
      <c r="BS216" s="250"/>
      <c r="BT216" s="250"/>
      <c r="BU216" s="250"/>
      <c r="BV216" s="250"/>
      <c r="BW216" s="250"/>
      <c r="BX216" s="250"/>
      <c r="BY216" s="250"/>
      <c r="BZ216" s="250"/>
      <c r="CA216" s="250"/>
      <c r="CB216" s="250"/>
      <c r="CC216" s="250"/>
      <c r="CD216" s="250"/>
      <c r="CE216" s="250"/>
      <c r="CF216" s="250"/>
      <c r="CG216" s="250"/>
      <c r="CH216" s="250"/>
      <c r="CI216" s="250"/>
      <c r="CJ216" s="250"/>
      <c r="CK216" s="250"/>
      <c r="CL216" s="250"/>
      <c r="CM216" s="250"/>
      <c r="CN216" s="250"/>
      <c r="CO216" s="250"/>
      <c r="CP216" s="250"/>
      <c r="CQ216" s="250"/>
      <c r="CR216" s="250"/>
      <c r="CS216" s="250"/>
      <c r="CT216" s="250"/>
      <c r="CU216" s="250"/>
      <c r="CV216" s="250"/>
      <c r="CW216" s="250"/>
      <c r="CX216" s="250"/>
      <c r="CY216" s="250"/>
      <c r="CZ216" s="250"/>
      <c r="DA216" s="250"/>
      <c r="DB216" s="250"/>
      <c r="DC216" s="250"/>
      <c r="DD216" s="250"/>
      <c r="DE216" s="250"/>
      <c r="DF216" s="250"/>
      <c r="DG216" s="250"/>
      <c r="DH216" s="250"/>
      <c r="DI216" s="250"/>
      <c r="DJ216" s="250"/>
      <c r="DK216" s="250"/>
      <c r="DL216" s="250"/>
      <c r="DM216" s="250"/>
      <c r="DN216" s="250"/>
      <c r="DO216" s="250"/>
      <c r="DP216" s="250"/>
      <c r="DQ216" s="250"/>
      <c r="DR216" s="250"/>
      <c r="DS216" s="250"/>
      <c r="DT216" s="250"/>
      <c r="DU216" s="250"/>
      <c r="DV216" s="250"/>
      <c r="DW216" s="250"/>
      <c r="DX216" s="250"/>
      <c r="DY216" s="250"/>
      <c r="DZ216" s="250"/>
      <c r="EA216" s="250"/>
      <c r="EB216" s="250"/>
      <c r="EC216" s="250"/>
      <c r="ED216" s="250"/>
      <c r="EE216" s="250"/>
      <c r="EF216" s="250"/>
      <c r="EG216" s="250"/>
      <c r="EH216" s="250"/>
      <c r="EI216" s="250"/>
      <c r="EJ216" s="250"/>
      <c r="EK216" s="250"/>
      <c r="EL216" s="250"/>
      <c r="EM216" s="250"/>
      <c r="EN216" s="250"/>
      <c r="EO216" s="250"/>
      <c r="EP216" s="250"/>
      <c r="EQ216" s="250"/>
      <c r="ER216" s="250"/>
      <c r="ES216" s="250"/>
      <c r="ET216" s="250"/>
      <c r="EU216" s="250"/>
      <c r="EV216" s="250"/>
      <c r="EW216" s="250"/>
      <c r="EX216" s="250"/>
      <c r="EY216" s="250"/>
      <c r="EZ216" s="250"/>
      <c r="FA216" s="250"/>
      <c r="FB216" s="250"/>
      <c r="FC216" s="250"/>
      <c r="FD216" s="250"/>
      <c r="FE216" s="250"/>
      <c r="FF216" s="250"/>
      <c r="FG216" s="250"/>
      <c r="FH216" s="250"/>
      <c r="FI216" s="250"/>
      <c r="FJ216" s="250"/>
      <c r="FK216" s="250"/>
      <c r="FL216" s="250"/>
      <c r="FM216" s="250"/>
      <c r="FN216" s="250"/>
      <c r="FO216" s="250"/>
      <c r="FP216" s="250"/>
      <c r="FQ216" s="250"/>
      <c r="FR216" s="250"/>
      <c r="FS216" s="250"/>
      <c r="FT216" s="250"/>
      <c r="FU216" s="250"/>
      <c r="FV216" s="250"/>
      <c r="FW216" s="250"/>
      <c r="FX216" s="250"/>
      <c r="FY216" s="250"/>
      <c r="FZ216" s="250"/>
      <c r="GA216" s="250"/>
      <c r="GB216" s="250"/>
      <c r="GC216" s="250"/>
      <c r="GD216" s="250"/>
      <c r="GE216" s="250"/>
      <c r="GF216" s="250"/>
      <c r="GG216" s="250"/>
      <c r="GH216" s="250"/>
      <c r="GI216" s="250"/>
      <c r="GJ216" s="250"/>
      <c r="GK216" s="250"/>
      <c r="GL216" s="250"/>
      <c r="GM216" s="250"/>
      <c r="GN216" s="250"/>
      <c r="GO216" s="250"/>
      <c r="GP216" s="250"/>
      <c r="GQ216" s="250"/>
      <c r="GR216" s="250"/>
      <c r="GS216" s="250"/>
      <c r="GT216" s="250"/>
      <c r="GU216" s="250"/>
      <c r="GV216" s="250"/>
      <c r="GW216" s="250"/>
      <c r="GX216" s="250"/>
      <c r="GY216" s="250"/>
      <c r="GZ216" s="250"/>
      <c r="HA216" s="250"/>
      <c r="HB216" s="250"/>
      <c r="HC216" s="250"/>
      <c r="HD216" s="250"/>
      <c r="HE216" s="250"/>
      <c r="HF216" s="250"/>
      <c r="HG216" s="250"/>
      <c r="HH216" s="250"/>
      <c r="HI216" s="250"/>
      <c r="HJ216" s="250"/>
      <c r="HK216" s="250"/>
      <c r="HL216" s="250"/>
      <c r="HM216" s="250"/>
      <c r="HN216" s="250"/>
      <c r="HO216" s="250"/>
      <c r="HP216" s="250"/>
      <c r="HQ216" s="250"/>
      <c r="HR216" s="250"/>
      <c r="HS216" s="250"/>
      <c r="HT216" s="250"/>
      <c r="HU216" s="250"/>
      <c r="HV216" s="250"/>
      <c r="HW216" s="250"/>
      <c r="HX216" s="250"/>
      <c r="HY216" s="250"/>
      <c r="HZ216" s="250"/>
      <c r="IA216" s="250"/>
      <c r="IB216" s="250"/>
      <c r="IC216" s="250"/>
      <c r="ID216" s="250"/>
      <c r="IE216" s="250"/>
      <c r="IF216" s="250"/>
      <c r="IG216" s="250"/>
      <c r="IH216" s="250"/>
      <c r="II216" s="250"/>
      <c r="IJ216" s="250"/>
      <c r="IK216" s="250"/>
      <c r="IL216" s="250"/>
      <c r="IM216" s="250"/>
      <c r="IN216" s="250"/>
      <c r="IO216" s="250"/>
      <c r="IP216" s="250"/>
      <c r="IQ216" s="250"/>
      <c r="IR216" s="250"/>
    </row>
    <row r="217" s="443" customFormat="1" ht="15.75" hidden="1" spans="1:252">
      <c r="A217" s="353" t="s">
        <v>4365</v>
      </c>
      <c r="B217" s="307" t="s">
        <v>472</v>
      </c>
      <c r="C217" s="671">
        <f>SUMIF('2023.12'!$A$6:$A$567,A217,'2023.12'!$C$6:$C$567)</f>
        <v>0</v>
      </c>
      <c r="D217" s="671">
        <v>0</v>
      </c>
      <c r="E217" s="671">
        <f>SUMIF('2024.12'!$A$6:$A$876,A217,'2024.12'!$D$6:$D$876)</f>
        <v>0</v>
      </c>
      <c r="F217" s="671">
        <f t="shared" si="50"/>
        <v>0</v>
      </c>
      <c r="G217" s="365" t="str">
        <f t="shared" si="46"/>
        <v/>
      </c>
      <c r="H217" s="365" t="str">
        <f t="shared" si="47"/>
        <v/>
      </c>
      <c r="I217" s="22" t="str">
        <f t="shared" si="48"/>
        <v>否</v>
      </c>
      <c r="J217" s="749" t="str">
        <f t="shared" si="51"/>
        <v>10304</v>
      </c>
      <c r="K217" s="93" t="str">
        <f t="shared" si="49"/>
        <v>项</v>
      </c>
      <c r="L217" s="93">
        <v>1</v>
      </c>
      <c r="M217" s="250"/>
      <c r="N217" s="250"/>
      <c r="O217" s="250"/>
      <c r="P217" s="250"/>
      <c r="Q217" s="250"/>
      <c r="R217" s="250"/>
      <c r="S217" s="250"/>
      <c r="T217" s="250"/>
      <c r="U217" s="250"/>
      <c r="V217" s="250"/>
      <c r="W217" s="250"/>
      <c r="X217" s="250"/>
      <c r="Y217" s="250"/>
      <c r="Z217" s="250"/>
      <c r="AA217" s="250"/>
      <c r="AB217" s="250"/>
      <c r="AC217" s="250"/>
      <c r="AD217" s="250"/>
      <c r="AE217" s="250"/>
      <c r="AF217" s="250"/>
      <c r="AG217" s="250"/>
      <c r="AH217" s="250"/>
      <c r="AI217" s="250"/>
      <c r="AJ217" s="250"/>
      <c r="AK217" s="250"/>
      <c r="AL217" s="250"/>
      <c r="AM217" s="250"/>
      <c r="AN217" s="250"/>
      <c r="AO217" s="250"/>
      <c r="AP217" s="250"/>
      <c r="AQ217" s="250"/>
      <c r="AR217" s="250"/>
      <c r="AS217" s="250"/>
      <c r="AT217" s="250"/>
      <c r="AU217" s="250"/>
      <c r="AV217" s="250"/>
      <c r="AW217" s="250"/>
      <c r="AX217" s="250"/>
      <c r="AY217" s="250"/>
      <c r="AZ217" s="250"/>
      <c r="BA217" s="250"/>
      <c r="BB217" s="250"/>
      <c r="BC217" s="250"/>
      <c r="BD217" s="250"/>
      <c r="BE217" s="250"/>
      <c r="BF217" s="250"/>
      <c r="BG217" s="250"/>
      <c r="BH217" s="250"/>
      <c r="BI217" s="250"/>
      <c r="BJ217" s="250"/>
      <c r="BK217" s="250"/>
      <c r="BL217" s="250"/>
      <c r="BM217" s="250"/>
      <c r="BN217" s="250"/>
      <c r="BO217" s="250"/>
      <c r="BP217" s="250"/>
      <c r="BQ217" s="250"/>
      <c r="BR217" s="250"/>
      <c r="BS217" s="250"/>
      <c r="BT217" s="250"/>
      <c r="BU217" s="250"/>
      <c r="BV217" s="250"/>
      <c r="BW217" s="250"/>
      <c r="BX217" s="250"/>
      <c r="BY217" s="250"/>
      <c r="BZ217" s="250"/>
      <c r="CA217" s="250"/>
      <c r="CB217" s="250"/>
      <c r="CC217" s="250"/>
      <c r="CD217" s="250"/>
      <c r="CE217" s="250"/>
      <c r="CF217" s="250"/>
      <c r="CG217" s="250"/>
      <c r="CH217" s="250"/>
      <c r="CI217" s="250"/>
      <c r="CJ217" s="250"/>
      <c r="CK217" s="250"/>
      <c r="CL217" s="250"/>
      <c r="CM217" s="250"/>
      <c r="CN217" s="250"/>
      <c r="CO217" s="250"/>
      <c r="CP217" s="250"/>
      <c r="CQ217" s="250"/>
      <c r="CR217" s="250"/>
      <c r="CS217" s="250"/>
      <c r="CT217" s="250"/>
      <c r="CU217" s="250"/>
      <c r="CV217" s="250"/>
      <c r="CW217" s="250"/>
      <c r="CX217" s="250"/>
      <c r="CY217" s="250"/>
      <c r="CZ217" s="250"/>
      <c r="DA217" s="250"/>
      <c r="DB217" s="250"/>
      <c r="DC217" s="250"/>
      <c r="DD217" s="250"/>
      <c r="DE217" s="250"/>
      <c r="DF217" s="250"/>
      <c r="DG217" s="250"/>
      <c r="DH217" s="250"/>
      <c r="DI217" s="250"/>
      <c r="DJ217" s="250"/>
      <c r="DK217" s="250"/>
      <c r="DL217" s="250"/>
      <c r="DM217" s="250"/>
      <c r="DN217" s="250"/>
      <c r="DO217" s="250"/>
      <c r="DP217" s="250"/>
      <c r="DQ217" s="250"/>
      <c r="DR217" s="250"/>
      <c r="DS217" s="250"/>
      <c r="DT217" s="250"/>
      <c r="DU217" s="250"/>
      <c r="DV217" s="250"/>
      <c r="DW217" s="250"/>
      <c r="DX217" s="250"/>
      <c r="DY217" s="250"/>
      <c r="DZ217" s="250"/>
      <c r="EA217" s="250"/>
      <c r="EB217" s="250"/>
      <c r="EC217" s="250"/>
      <c r="ED217" s="250"/>
      <c r="EE217" s="250"/>
      <c r="EF217" s="250"/>
      <c r="EG217" s="250"/>
      <c r="EH217" s="250"/>
      <c r="EI217" s="250"/>
      <c r="EJ217" s="250"/>
      <c r="EK217" s="250"/>
      <c r="EL217" s="250"/>
      <c r="EM217" s="250"/>
      <c r="EN217" s="250"/>
      <c r="EO217" s="250"/>
      <c r="EP217" s="250"/>
      <c r="EQ217" s="250"/>
      <c r="ER217" s="250"/>
      <c r="ES217" s="250"/>
      <c r="ET217" s="250"/>
      <c r="EU217" s="250"/>
      <c r="EV217" s="250"/>
      <c r="EW217" s="250"/>
      <c r="EX217" s="250"/>
      <c r="EY217" s="250"/>
      <c r="EZ217" s="250"/>
      <c r="FA217" s="250"/>
      <c r="FB217" s="250"/>
      <c r="FC217" s="250"/>
      <c r="FD217" s="250"/>
      <c r="FE217" s="250"/>
      <c r="FF217" s="250"/>
      <c r="FG217" s="250"/>
      <c r="FH217" s="250"/>
      <c r="FI217" s="250"/>
      <c r="FJ217" s="250"/>
      <c r="FK217" s="250"/>
      <c r="FL217" s="250"/>
      <c r="FM217" s="250"/>
      <c r="FN217" s="250"/>
      <c r="FO217" s="250"/>
      <c r="FP217" s="250"/>
      <c r="FQ217" s="250"/>
      <c r="FR217" s="250"/>
      <c r="FS217" s="250"/>
      <c r="FT217" s="250"/>
      <c r="FU217" s="250"/>
      <c r="FV217" s="250"/>
      <c r="FW217" s="250"/>
      <c r="FX217" s="250"/>
      <c r="FY217" s="250"/>
      <c r="FZ217" s="250"/>
      <c r="GA217" s="250"/>
      <c r="GB217" s="250"/>
      <c r="GC217" s="250"/>
      <c r="GD217" s="250"/>
      <c r="GE217" s="250"/>
      <c r="GF217" s="250"/>
      <c r="GG217" s="250"/>
      <c r="GH217" s="250"/>
      <c r="GI217" s="250"/>
      <c r="GJ217" s="250"/>
      <c r="GK217" s="250"/>
      <c r="GL217" s="250"/>
      <c r="GM217" s="250"/>
      <c r="GN217" s="250"/>
      <c r="GO217" s="250"/>
      <c r="GP217" s="250"/>
      <c r="GQ217" s="250"/>
      <c r="GR217" s="250"/>
      <c r="GS217" s="250"/>
      <c r="GT217" s="250"/>
      <c r="GU217" s="250"/>
      <c r="GV217" s="250"/>
      <c r="GW217" s="250"/>
      <c r="GX217" s="250"/>
      <c r="GY217" s="250"/>
      <c r="GZ217" s="250"/>
      <c r="HA217" s="250"/>
      <c r="HB217" s="250"/>
      <c r="HC217" s="250"/>
      <c r="HD217" s="250"/>
      <c r="HE217" s="250"/>
      <c r="HF217" s="250"/>
      <c r="HG217" s="250"/>
      <c r="HH217" s="250"/>
      <c r="HI217" s="250"/>
      <c r="HJ217" s="250"/>
      <c r="HK217" s="250"/>
      <c r="HL217" s="250"/>
      <c r="HM217" s="250"/>
      <c r="HN217" s="250"/>
      <c r="HO217" s="250"/>
      <c r="HP217" s="250"/>
      <c r="HQ217" s="250"/>
      <c r="HR217" s="250"/>
      <c r="HS217" s="250"/>
      <c r="HT217" s="250"/>
      <c r="HU217" s="250"/>
      <c r="HV217" s="250"/>
      <c r="HW217" s="250"/>
      <c r="HX217" s="250"/>
      <c r="HY217" s="250"/>
      <c r="HZ217" s="250"/>
      <c r="IA217" s="250"/>
      <c r="IB217" s="250"/>
      <c r="IC217" s="250"/>
      <c r="ID217" s="250"/>
      <c r="IE217" s="250"/>
      <c r="IF217" s="250"/>
      <c r="IG217" s="250"/>
      <c r="IH217" s="250"/>
      <c r="II217" s="250"/>
      <c r="IJ217" s="250"/>
      <c r="IK217" s="250"/>
      <c r="IL217" s="250"/>
      <c r="IM217" s="250"/>
      <c r="IN217" s="250"/>
      <c r="IO217" s="250"/>
      <c r="IP217" s="250"/>
      <c r="IQ217" s="250"/>
      <c r="IR217" s="250"/>
    </row>
    <row r="218" s="443" customFormat="1" ht="31.5" hidden="1" spans="1:252">
      <c r="A218" s="353" t="s">
        <v>4366</v>
      </c>
      <c r="B218" s="307" t="s">
        <v>475</v>
      </c>
      <c r="C218" s="671">
        <f>SUMIF('2023.12'!$A$6:$A$567,A218,'2023.12'!$C$6:$C$567)</f>
        <v>0</v>
      </c>
      <c r="D218" s="671">
        <v>0</v>
      </c>
      <c r="E218" s="671">
        <f>SUMIF('2024.12'!$A$6:$A$876,A218,'2024.12'!$D$6:$D$876)</f>
        <v>0</v>
      </c>
      <c r="F218" s="671">
        <f t="shared" si="50"/>
        <v>0</v>
      </c>
      <c r="G218" s="365" t="str">
        <f t="shared" si="46"/>
        <v/>
      </c>
      <c r="H218" s="365" t="str">
        <f t="shared" si="47"/>
        <v/>
      </c>
      <c r="I218" s="22" t="str">
        <f t="shared" si="48"/>
        <v>否</v>
      </c>
      <c r="J218" s="749" t="str">
        <f t="shared" si="51"/>
        <v>10304</v>
      </c>
      <c r="K218" s="93" t="str">
        <f t="shared" si="49"/>
        <v>项</v>
      </c>
      <c r="L218" s="93">
        <v>1</v>
      </c>
      <c r="M218" s="250"/>
      <c r="N218" s="250"/>
      <c r="O218" s="250"/>
      <c r="P218" s="250"/>
      <c r="Q218" s="250"/>
      <c r="R218" s="250"/>
      <c r="S218" s="250"/>
      <c r="T218" s="250"/>
      <c r="U218" s="250"/>
      <c r="V218" s="250"/>
      <c r="W218" s="250"/>
      <c r="X218" s="250"/>
      <c r="Y218" s="250"/>
      <c r="Z218" s="250"/>
      <c r="AA218" s="250"/>
      <c r="AB218" s="250"/>
      <c r="AC218" s="250"/>
      <c r="AD218" s="250"/>
      <c r="AE218" s="250"/>
      <c r="AF218" s="250"/>
      <c r="AG218" s="250"/>
      <c r="AH218" s="250"/>
      <c r="AI218" s="250"/>
      <c r="AJ218" s="250"/>
      <c r="AK218" s="250"/>
      <c r="AL218" s="250"/>
      <c r="AM218" s="250"/>
      <c r="AN218" s="250"/>
      <c r="AO218" s="250"/>
      <c r="AP218" s="250"/>
      <c r="AQ218" s="250"/>
      <c r="AR218" s="250"/>
      <c r="AS218" s="250"/>
      <c r="AT218" s="250"/>
      <c r="AU218" s="250"/>
      <c r="AV218" s="250"/>
      <c r="AW218" s="250"/>
      <c r="AX218" s="250"/>
      <c r="AY218" s="250"/>
      <c r="AZ218" s="250"/>
      <c r="BA218" s="250"/>
      <c r="BB218" s="250"/>
      <c r="BC218" s="250"/>
      <c r="BD218" s="250"/>
      <c r="BE218" s="250"/>
      <c r="BF218" s="250"/>
      <c r="BG218" s="250"/>
      <c r="BH218" s="250"/>
      <c r="BI218" s="250"/>
      <c r="BJ218" s="250"/>
      <c r="BK218" s="250"/>
      <c r="BL218" s="250"/>
      <c r="BM218" s="250"/>
      <c r="BN218" s="250"/>
      <c r="BO218" s="250"/>
      <c r="BP218" s="250"/>
      <c r="BQ218" s="250"/>
      <c r="BR218" s="250"/>
      <c r="BS218" s="250"/>
      <c r="BT218" s="250"/>
      <c r="BU218" s="250"/>
      <c r="BV218" s="250"/>
      <c r="BW218" s="250"/>
      <c r="BX218" s="250"/>
      <c r="BY218" s="250"/>
      <c r="BZ218" s="250"/>
      <c r="CA218" s="250"/>
      <c r="CB218" s="250"/>
      <c r="CC218" s="250"/>
      <c r="CD218" s="250"/>
      <c r="CE218" s="250"/>
      <c r="CF218" s="250"/>
      <c r="CG218" s="250"/>
      <c r="CH218" s="250"/>
      <c r="CI218" s="250"/>
      <c r="CJ218" s="250"/>
      <c r="CK218" s="250"/>
      <c r="CL218" s="250"/>
      <c r="CM218" s="250"/>
      <c r="CN218" s="250"/>
      <c r="CO218" s="250"/>
      <c r="CP218" s="250"/>
      <c r="CQ218" s="250"/>
      <c r="CR218" s="250"/>
      <c r="CS218" s="250"/>
      <c r="CT218" s="250"/>
      <c r="CU218" s="250"/>
      <c r="CV218" s="250"/>
      <c r="CW218" s="250"/>
      <c r="CX218" s="250"/>
      <c r="CY218" s="250"/>
      <c r="CZ218" s="250"/>
      <c r="DA218" s="250"/>
      <c r="DB218" s="250"/>
      <c r="DC218" s="250"/>
      <c r="DD218" s="250"/>
      <c r="DE218" s="250"/>
      <c r="DF218" s="250"/>
      <c r="DG218" s="250"/>
      <c r="DH218" s="250"/>
      <c r="DI218" s="250"/>
      <c r="DJ218" s="250"/>
      <c r="DK218" s="250"/>
      <c r="DL218" s="250"/>
      <c r="DM218" s="250"/>
      <c r="DN218" s="250"/>
      <c r="DO218" s="250"/>
      <c r="DP218" s="250"/>
      <c r="DQ218" s="250"/>
      <c r="DR218" s="250"/>
      <c r="DS218" s="250"/>
      <c r="DT218" s="250"/>
      <c r="DU218" s="250"/>
      <c r="DV218" s="250"/>
      <c r="DW218" s="250"/>
      <c r="DX218" s="250"/>
      <c r="DY218" s="250"/>
      <c r="DZ218" s="250"/>
      <c r="EA218" s="250"/>
      <c r="EB218" s="250"/>
      <c r="EC218" s="250"/>
      <c r="ED218" s="250"/>
      <c r="EE218" s="250"/>
      <c r="EF218" s="250"/>
      <c r="EG218" s="250"/>
      <c r="EH218" s="250"/>
      <c r="EI218" s="250"/>
      <c r="EJ218" s="250"/>
      <c r="EK218" s="250"/>
      <c r="EL218" s="250"/>
      <c r="EM218" s="250"/>
      <c r="EN218" s="250"/>
      <c r="EO218" s="250"/>
      <c r="EP218" s="250"/>
      <c r="EQ218" s="250"/>
      <c r="ER218" s="250"/>
      <c r="ES218" s="250"/>
      <c r="ET218" s="250"/>
      <c r="EU218" s="250"/>
      <c r="EV218" s="250"/>
      <c r="EW218" s="250"/>
      <c r="EX218" s="250"/>
      <c r="EY218" s="250"/>
      <c r="EZ218" s="250"/>
      <c r="FA218" s="250"/>
      <c r="FB218" s="250"/>
      <c r="FC218" s="250"/>
      <c r="FD218" s="250"/>
      <c r="FE218" s="250"/>
      <c r="FF218" s="250"/>
      <c r="FG218" s="250"/>
      <c r="FH218" s="250"/>
      <c r="FI218" s="250"/>
      <c r="FJ218" s="250"/>
      <c r="FK218" s="250"/>
      <c r="FL218" s="250"/>
      <c r="FM218" s="250"/>
      <c r="FN218" s="250"/>
      <c r="FO218" s="250"/>
      <c r="FP218" s="250"/>
      <c r="FQ218" s="250"/>
      <c r="FR218" s="250"/>
      <c r="FS218" s="250"/>
      <c r="FT218" s="250"/>
      <c r="FU218" s="250"/>
      <c r="FV218" s="250"/>
      <c r="FW218" s="250"/>
      <c r="FX218" s="250"/>
      <c r="FY218" s="250"/>
      <c r="FZ218" s="250"/>
      <c r="GA218" s="250"/>
      <c r="GB218" s="250"/>
      <c r="GC218" s="250"/>
      <c r="GD218" s="250"/>
      <c r="GE218" s="250"/>
      <c r="GF218" s="250"/>
      <c r="GG218" s="250"/>
      <c r="GH218" s="250"/>
      <c r="GI218" s="250"/>
      <c r="GJ218" s="250"/>
      <c r="GK218" s="250"/>
      <c r="GL218" s="250"/>
      <c r="GM218" s="250"/>
      <c r="GN218" s="250"/>
      <c r="GO218" s="250"/>
      <c r="GP218" s="250"/>
      <c r="GQ218" s="250"/>
      <c r="GR218" s="250"/>
      <c r="GS218" s="250"/>
      <c r="GT218" s="250"/>
      <c r="GU218" s="250"/>
      <c r="GV218" s="250"/>
      <c r="GW218" s="250"/>
      <c r="GX218" s="250"/>
      <c r="GY218" s="250"/>
      <c r="GZ218" s="250"/>
      <c r="HA218" s="250"/>
      <c r="HB218" s="250"/>
      <c r="HC218" s="250"/>
      <c r="HD218" s="250"/>
      <c r="HE218" s="250"/>
      <c r="HF218" s="250"/>
      <c r="HG218" s="250"/>
      <c r="HH218" s="250"/>
      <c r="HI218" s="250"/>
      <c r="HJ218" s="250"/>
      <c r="HK218" s="250"/>
      <c r="HL218" s="250"/>
      <c r="HM218" s="250"/>
      <c r="HN218" s="250"/>
      <c r="HO218" s="250"/>
      <c r="HP218" s="250"/>
      <c r="HQ218" s="250"/>
      <c r="HR218" s="250"/>
      <c r="HS218" s="250"/>
      <c r="HT218" s="250"/>
      <c r="HU218" s="250"/>
      <c r="HV218" s="250"/>
      <c r="HW218" s="250"/>
      <c r="HX218" s="250"/>
      <c r="HY218" s="250"/>
      <c r="HZ218" s="250"/>
      <c r="IA218" s="250"/>
      <c r="IB218" s="250"/>
      <c r="IC218" s="250"/>
      <c r="ID218" s="250"/>
      <c r="IE218" s="250"/>
      <c r="IF218" s="250"/>
      <c r="IG218" s="250"/>
      <c r="IH218" s="250"/>
      <c r="II218" s="250"/>
      <c r="IJ218" s="250"/>
      <c r="IK218" s="250"/>
      <c r="IL218" s="250"/>
      <c r="IM218" s="250"/>
      <c r="IN218" s="250"/>
      <c r="IO218" s="250"/>
      <c r="IP218" s="250"/>
      <c r="IQ218" s="250"/>
      <c r="IR218" s="250"/>
    </row>
    <row r="219" s="443" customFormat="1" ht="31.5" hidden="1" spans="1:252">
      <c r="A219" s="353" t="s">
        <v>4367</v>
      </c>
      <c r="B219" s="307" t="s">
        <v>478</v>
      </c>
      <c r="C219" s="671">
        <f>SUMIF('2023.12'!$A$6:$A$567,A219,'2023.12'!$C$6:$C$567)</f>
        <v>0</v>
      </c>
      <c r="D219" s="671">
        <v>0</v>
      </c>
      <c r="E219" s="671">
        <f>SUMIF('2024.12'!$A$6:$A$876,A219,'2024.12'!$D$6:$D$876)</f>
        <v>0</v>
      </c>
      <c r="F219" s="671">
        <f t="shared" si="50"/>
        <v>0</v>
      </c>
      <c r="G219" s="365" t="str">
        <f t="shared" si="46"/>
        <v/>
      </c>
      <c r="H219" s="365" t="str">
        <f t="shared" si="47"/>
        <v/>
      </c>
      <c r="I219" s="22" t="str">
        <f t="shared" si="48"/>
        <v>否</v>
      </c>
      <c r="J219" s="749" t="str">
        <f t="shared" si="51"/>
        <v>10304</v>
      </c>
      <c r="K219" s="93" t="str">
        <f t="shared" si="49"/>
        <v>项</v>
      </c>
      <c r="L219" s="93">
        <v>1</v>
      </c>
      <c r="M219" s="250"/>
      <c r="N219" s="250"/>
      <c r="O219" s="250"/>
      <c r="P219" s="250"/>
      <c r="Q219" s="250"/>
      <c r="R219" s="250"/>
      <c r="S219" s="250"/>
      <c r="T219" s="250"/>
      <c r="U219" s="250"/>
      <c r="V219" s="250"/>
      <c r="W219" s="250"/>
      <c r="X219" s="250"/>
      <c r="Y219" s="250"/>
      <c r="Z219" s="250"/>
      <c r="AA219" s="250"/>
      <c r="AB219" s="250"/>
      <c r="AC219" s="250"/>
      <c r="AD219" s="250"/>
      <c r="AE219" s="250"/>
      <c r="AF219" s="250"/>
      <c r="AG219" s="250"/>
      <c r="AH219" s="250"/>
      <c r="AI219" s="250"/>
      <c r="AJ219" s="250"/>
      <c r="AK219" s="250"/>
      <c r="AL219" s="250"/>
      <c r="AM219" s="250"/>
      <c r="AN219" s="250"/>
      <c r="AO219" s="250"/>
      <c r="AP219" s="250"/>
      <c r="AQ219" s="250"/>
      <c r="AR219" s="250"/>
      <c r="AS219" s="250"/>
      <c r="AT219" s="250"/>
      <c r="AU219" s="250"/>
      <c r="AV219" s="250"/>
      <c r="AW219" s="250"/>
      <c r="AX219" s="250"/>
      <c r="AY219" s="250"/>
      <c r="AZ219" s="250"/>
      <c r="BA219" s="250"/>
      <c r="BB219" s="250"/>
      <c r="BC219" s="250"/>
      <c r="BD219" s="250"/>
      <c r="BE219" s="250"/>
      <c r="BF219" s="250"/>
      <c r="BG219" s="250"/>
      <c r="BH219" s="250"/>
      <c r="BI219" s="250"/>
      <c r="BJ219" s="250"/>
      <c r="BK219" s="250"/>
      <c r="BL219" s="250"/>
      <c r="BM219" s="250"/>
      <c r="BN219" s="250"/>
      <c r="BO219" s="250"/>
      <c r="BP219" s="250"/>
      <c r="BQ219" s="250"/>
      <c r="BR219" s="250"/>
      <c r="BS219" s="250"/>
      <c r="BT219" s="250"/>
      <c r="BU219" s="250"/>
      <c r="BV219" s="250"/>
      <c r="BW219" s="250"/>
      <c r="BX219" s="250"/>
      <c r="BY219" s="250"/>
      <c r="BZ219" s="250"/>
      <c r="CA219" s="250"/>
      <c r="CB219" s="250"/>
      <c r="CC219" s="250"/>
      <c r="CD219" s="250"/>
      <c r="CE219" s="250"/>
      <c r="CF219" s="250"/>
      <c r="CG219" s="250"/>
      <c r="CH219" s="250"/>
      <c r="CI219" s="250"/>
      <c r="CJ219" s="250"/>
      <c r="CK219" s="250"/>
      <c r="CL219" s="250"/>
      <c r="CM219" s="250"/>
      <c r="CN219" s="250"/>
      <c r="CO219" s="250"/>
      <c r="CP219" s="250"/>
      <c r="CQ219" s="250"/>
      <c r="CR219" s="250"/>
      <c r="CS219" s="250"/>
      <c r="CT219" s="250"/>
      <c r="CU219" s="250"/>
      <c r="CV219" s="250"/>
      <c r="CW219" s="250"/>
      <c r="CX219" s="250"/>
      <c r="CY219" s="250"/>
      <c r="CZ219" s="250"/>
      <c r="DA219" s="250"/>
      <c r="DB219" s="250"/>
      <c r="DC219" s="250"/>
      <c r="DD219" s="250"/>
      <c r="DE219" s="250"/>
      <c r="DF219" s="250"/>
      <c r="DG219" s="250"/>
      <c r="DH219" s="250"/>
      <c r="DI219" s="250"/>
      <c r="DJ219" s="250"/>
      <c r="DK219" s="250"/>
      <c r="DL219" s="250"/>
      <c r="DM219" s="250"/>
      <c r="DN219" s="250"/>
      <c r="DO219" s="250"/>
      <c r="DP219" s="250"/>
      <c r="DQ219" s="250"/>
      <c r="DR219" s="250"/>
      <c r="DS219" s="250"/>
      <c r="DT219" s="250"/>
      <c r="DU219" s="250"/>
      <c r="DV219" s="250"/>
      <c r="DW219" s="250"/>
      <c r="DX219" s="250"/>
      <c r="DY219" s="250"/>
      <c r="DZ219" s="250"/>
      <c r="EA219" s="250"/>
      <c r="EB219" s="250"/>
      <c r="EC219" s="250"/>
      <c r="ED219" s="250"/>
      <c r="EE219" s="250"/>
      <c r="EF219" s="250"/>
      <c r="EG219" s="250"/>
      <c r="EH219" s="250"/>
      <c r="EI219" s="250"/>
      <c r="EJ219" s="250"/>
      <c r="EK219" s="250"/>
      <c r="EL219" s="250"/>
      <c r="EM219" s="250"/>
      <c r="EN219" s="250"/>
      <c r="EO219" s="250"/>
      <c r="EP219" s="250"/>
      <c r="EQ219" s="250"/>
      <c r="ER219" s="250"/>
      <c r="ES219" s="250"/>
      <c r="ET219" s="250"/>
      <c r="EU219" s="250"/>
      <c r="EV219" s="250"/>
      <c r="EW219" s="250"/>
      <c r="EX219" s="250"/>
      <c r="EY219" s="250"/>
      <c r="EZ219" s="250"/>
      <c r="FA219" s="250"/>
      <c r="FB219" s="250"/>
      <c r="FC219" s="250"/>
      <c r="FD219" s="250"/>
      <c r="FE219" s="250"/>
      <c r="FF219" s="250"/>
      <c r="FG219" s="250"/>
      <c r="FH219" s="250"/>
      <c r="FI219" s="250"/>
      <c r="FJ219" s="250"/>
      <c r="FK219" s="250"/>
      <c r="FL219" s="250"/>
      <c r="FM219" s="250"/>
      <c r="FN219" s="250"/>
      <c r="FO219" s="250"/>
      <c r="FP219" s="250"/>
      <c r="FQ219" s="250"/>
      <c r="FR219" s="250"/>
      <c r="FS219" s="250"/>
      <c r="FT219" s="250"/>
      <c r="FU219" s="250"/>
      <c r="FV219" s="250"/>
      <c r="FW219" s="250"/>
      <c r="FX219" s="250"/>
      <c r="FY219" s="250"/>
      <c r="FZ219" s="250"/>
      <c r="GA219" s="250"/>
      <c r="GB219" s="250"/>
      <c r="GC219" s="250"/>
      <c r="GD219" s="250"/>
      <c r="GE219" s="250"/>
      <c r="GF219" s="250"/>
      <c r="GG219" s="250"/>
      <c r="GH219" s="250"/>
      <c r="GI219" s="250"/>
      <c r="GJ219" s="250"/>
      <c r="GK219" s="250"/>
      <c r="GL219" s="250"/>
      <c r="GM219" s="250"/>
      <c r="GN219" s="250"/>
      <c r="GO219" s="250"/>
      <c r="GP219" s="250"/>
      <c r="GQ219" s="250"/>
      <c r="GR219" s="250"/>
      <c r="GS219" s="250"/>
      <c r="GT219" s="250"/>
      <c r="GU219" s="250"/>
      <c r="GV219" s="250"/>
      <c r="GW219" s="250"/>
      <c r="GX219" s="250"/>
      <c r="GY219" s="250"/>
      <c r="GZ219" s="250"/>
      <c r="HA219" s="250"/>
      <c r="HB219" s="250"/>
      <c r="HC219" s="250"/>
      <c r="HD219" s="250"/>
      <c r="HE219" s="250"/>
      <c r="HF219" s="250"/>
      <c r="HG219" s="250"/>
      <c r="HH219" s="250"/>
      <c r="HI219" s="250"/>
      <c r="HJ219" s="250"/>
      <c r="HK219" s="250"/>
      <c r="HL219" s="250"/>
      <c r="HM219" s="250"/>
      <c r="HN219" s="250"/>
      <c r="HO219" s="250"/>
      <c r="HP219" s="250"/>
      <c r="HQ219" s="250"/>
      <c r="HR219" s="250"/>
      <c r="HS219" s="250"/>
      <c r="HT219" s="250"/>
      <c r="HU219" s="250"/>
      <c r="HV219" s="250"/>
      <c r="HW219" s="250"/>
      <c r="HX219" s="250"/>
      <c r="HY219" s="250"/>
      <c r="HZ219" s="250"/>
      <c r="IA219" s="250"/>
      <c r="IB219" s="250"/>
      <c r="IC219" s="250"/>
      <c r="ID219" s="250"/>
      <c r="IE219" s="250"/>
      <c r="IF219" s="250"/>
      <c r="IG219" s="250"/>
      <c r="IH219" s="250"/>
      <c r="II219" s="250"/>
      <c r="IJ219" s="250"/>
      <c r="IK219" s="250"/>
      <c r="IL219" s="250"/>
      <c r="IM219" s="250"/>
      <c r="IN219" s="250"/>
      <c r="IO219" s="250"/>
      <c r="IP219" s="250"/>
      <c r="IQ219" s="250"/>
      <c r="IR219" s="250"/>
    </row>
    <row r="220" s="137" customFormat="1" ht="31.5" hidden="1" spans="1:252">
      <c r="A220" s="353" t="s">
        <v>4368</v>
      </c>
      <c r="B220" s="307" t="s">
        <v>480</v>
      </c>
      <c r="C220" s="671">
        <f>SUMIF('2023.12'!$A$6:$A$567,A220,'2023.12'!$C$6:$C$567)</f>
        <v>106</v>
      </c>
      <c r="D220" s="671">
        <v>100</v>
      </c>
      <c r="E220" s="671">
        <f>SUMIF('2024.12'!$A$6:$A$876,A220,'2024.12'!$D$6:$D$876)</f>
        <v>51</v>
      </c>
      <c r="F220" s="671">
        <f t="shared" si="50"/>
        <v>-55</v>
      </c>
      <c r="G220" s="365" t="str">
        <f t="shared" si="46"/>
        <v>-51.9%</v>
      </c>
      <c r="H220" s="365" t="str">
        <f t="shared" si="47"/>
        <v>51.0%</v>
      </c>
      <c r="I220" s="554" t="s">
        <v>4097</v>
      </c>
      <c r="J220" s="748" t="str">
        <f t="shared" si="51"/>
        <v>10304</v>
      </c>
      <c r="K220" s="93" t="str">
        <f t="shared" si="49"/>
        <v>项</v>
      </c>
      <c r="L220" s="93">
        <v>1</v>
      </c>
      <c r="M220" s="751"/>
      <c r="N220" s="751"/>
      <c r="O220" s="751"/>
      <c r="P220" s="751"/>
      <c r="Q220" s="751"/>
      <c r="R220" s="751"/>
      <c r="S220" s="751"/>
      <c r="T220" s="751"/>
      <c r="U220" s="751"/>
      <c r="V220" s="751"/>
      <c r="W220" s="751"/>
      <c r="X220" s="751"/>
      <c r="Y220" s="751"/>
      <c r="Z220" s="751"/>
      <c r="AA220" s="751"/>
      <c r="AB220" s="751"/>
      <c r="AC220" s="751"/>
      <c r="AD220" s="751"/>
      <c r="AE220" s="751"/>
      <c r="AF220" s="751"/>
      <c r="AG220" s="751"/>
      <c r="AH220" s="751"/>
      <c r="AI220" s="751"/>
      <c r="AJ220" s="751"/>
      <c r="AK220" s="751"/>
      <c r="AL220" s="751"/>
      <c r="AM220" s="751"/>
      <c r="AN220" s="751"/>
      <c r="AO220" s="751"/>
      <c r="AP220" s="751"/>
      <c r="AQ220" s="751"/>
      <c r="AR220" s="751"/>
      <c r="AS220" s="751"/>
      <c r="AT220" s="751"/>
      <c r="AU220" s="751"/>
      <c r="AV220" s="751"/>
      <c r="AW220" s="751"/>
      <c r="AX220" s="751"/>
      <c r="AY220" s="751"/>
      <c r="AZ220" s="751"/>
      <c r="BA220" s="751"/>
      <c r="BB220" s="751"/>
      <c r="BC220" s="751"/>
      <c r="BD220" s="751"/>
      <c r="BE220" s="751"/>
      <c r="BF220" s="751"/>
      <c r="BG220" s="751"/>
      <c r="BH220" s="751"/>
      <c r="BI220" s="751"/>
      <c r="BJ220" s="751"/>
      <c r="BK220" s="751"/>
      <c r="BL220" s="751"/>
      <c r="BM220" s="751"/>
      <c r="BN220" s="751"/>
      <c r="BO220" s="751"/>
      <c r="BP220" s="751"/>
      <c r="BQ220" s="751"/>
      <c r="BR220" s="751"/>
      <c r="BS220" s="751"/>
      <c r="BT220" s="751"/>
      <c r="BU220" s="751"/>
      <c r="BV220" s="751"/>
      <c r="BW220" s="751"/>
      <c r="BX220" s="751"/>
      <c r="BY220" s="751"/>
      <c r="BZ220" s="751"/>
      <c r="CA220" s="751"/>
      <c r="CB220" s="751"/>
      <c r="CC220" s="751"/>
      <c r="CD220" s="751"/>
      <c r="CE220" s="751"/>
      <c r="CF220" s="751"/>
      <c r="CG220" s="751"/>
      <c r="CH220" s="751"/>
      <c r="CI220" s="751"/>
      <c r="CJ220" s="751"/>
      <c r="CK220" s="751"/>
      <c r="CL220" s="751"/>
      <c r="CM220" s="751"/>
      <c r="CN220" s="751"/>
      <c r="CO220" s="751"/>
      <c r="CP220" s="751"/>
      <c r="CQ220" s="751"/>
      <c r="CR220" s="751"/>
      <c r="CS220" s="751"/>
      <c r="CT220" s="751"/>
      <c r="CU220" s="751"/>
      <c r="CV220" s="751"/>
      <c r="CW220" s="751"/>
      <c r="CX220" s="751"/>
      <c r="CY220" s="751"/>
      <c r="CZ220" s="751"/>
      <c r="DA220" s="751"/>
      <c r="DB220" s="751"/>
      <c r="DC220" s="751"/>
      <c r="DD220" s="751"/>
      <c r="DE220" s="751"/>
      <c r="DF220" s="751"/>
      <c r="DG220" s="751"/>
      <c r="DH220" s="751"/>
      <c r="DI220" s="751"/>
      <c r="DJ220" s="751"/>
      <c r="DK220" s="751"/>
      <c r="DL220" s="751"/>
      <c r="DM220" s="751"/>
      <c r="DN220" s="751"/>
      <c r="DO220" s="751"/>
      <c r="DP220" s="751"/>
      <c r="DQ220" s="751"/>
      <c r="DR220" s="751"/>
      <c r="DS220" s="751"/>
      <c r="DT220" s="751"/>
      <c r="DU220" s="751"/>
      <c r="DV220" s="751"/>
      <c r="DW220" s="751"/>
      <c r="DX220" s="751"/>
      <c r="DY220" s="751"/>
      <c r="DZ220" s="751"/>
      <c r="EA220" s="751"/>
      <c r="EB220" s="751"/>
      <c r="EC220" s="751"/>
      <c r="ED220" s="751"/>
      <c r="EE220" s="751"/>
      <c r="EF220" s="751"/>
      <c r="EG220" s="751"/>
      <c r="EH220" s="751"/>
      <c r="EI220" s="751"/>
      <c r="EJ220" s="751"/>
      <c r="EK220" s="751"/>
      <c r="EL220" s="751"/>
      <c r="EM220" s="751"/>
      <c r="EN220" s="751"/>
      <c r="EO220" s="751"/>
      <c r="EP220" s="751"/>
      <c r="EQ220" s="751"/>
      <c r="ER220" s="751"/>
      <c r="ES220" s="751"/>
      <c r="ET220" s="751"/>
      <c r="EU220" s="751"/>
      <c r="EV220" s="751"/>
      <c r="EW220" s="751"/>
      <c r="EX220" s="751"/>
      <c r="EY220" s="751"/>
      <c r="EZ220" s="751"/>
      <c r="FA220" s="751"/>
      <c r="FB220" s="751"/>
      <c r="FC220" s="751"/>
      <c r="FD220" s="751"/>
      <c r="FE220" s="751"/>
      <c r="FF220" s="751"/>
      <c r="FG220" s="751"/>
      <c r="FH220" s="751"/>
      <c r="FI220" s="751"/>
      <c r="FJ220" s="751"/>
      <c r="FK220" s="751"/>
      <c r="FL220" s="751"/>
      <c r="FM220" s="751"/>
      <c r="FN220" s="751"/>
      <c r="FO220" s="751"/>
      <c r="FP220" s="751"/>
      <c r="FQ220" s="751"/>
      <c r="FR220" s="751"/>
      <c r="FS220" s="751"/>
      <c r="FT220" s="751"/>
      <c r="FU220" s="751"/>
      <c r="FV220" s="751"/>
      <c r="FW220" s="751"/>
      <c r="FX220" s="751"/>
      <c r="FY220" s="751"/>
      <c r="FZ220" s="751"/>
      <c r="GA220" s="751"/>
      <c r="GB220" s="751"/>
      <c r="GC220" s="751"/>
      <c r="GD220" s="751"/>
      <c r="GE220" s="751"/>
      <c r="GF220" s="751"/>
      <c r="GG220" s="751"/>
      <c r="GH220" s="751"/>
      <c r="GI220" s="751"/>
      <c r="GJ220" s="751"/>
      <c r="GK220" s="751"/>
      <c r="GL220" s="751"/>
      <c r="GM220" s="751"/>
      <c r="GN220" s="751"/>
      <c r="GO220" s="751"/>
      <c r="GP220" s="751"/>
      <c r="GQ220" s="751"/>
      <c r="GR220" s="751"/>
      <c r="GS220" s="751"/>
      <c r="GT220" s="751"/>
      <c r="GU220" s="751"/>
      <c r="GV220" s="751"/>
      <c r="GW220" s="751"/>
      <c r="GX220" s="751"/>
      <c r="GY220" s="751"/>
      <c r="GZ220" s="751"/>
      <c r="HA220" s="751"/>
      <c r="HB220" s="751"/>
      <c r="HC220" s="751"/>
      <c r="HD220" s="751"/>
      <c r="HE220" s="751"/>
      <c r="HF220" s="751"/>
      <c r="HG220" s="751"/>
      <c r="HH220" s="751"/>
      <c r="HI220" s="751"/>
      <c r="HJ220" s="751"/>
      <c r="HK220" s="751"/>
      <c r="HL220" s="751"/>
      <c r="HM220" s="751"/>
      <c r="HN220" s="751"/>
      <c r="HO220" s="751"/>
      <c r="HP220" s="751"/>
      <c r="HQ220" s="751"/>
      <c r="HR220" s="751"/>
      <c r="HS220" s="751"/>
      <c r="HT220" s="751"/>
      <c r="HU220" s="751"/>
      <c r="HV220" s="751"/>
      <c r="HW220" s="751"/>
      <c r="HX220" s="751"/>
      <c r="HY220" s="751"/>
      <c r="HZ220" s="751"/>
      <c r="IA220" s="751"/>
      <c r="IB220" s="751"/>
      <c r="IC220" s="751"/>
      <c r="ID220" s="751"/>
      <c r="IE220" s="751"/>
      <c r="IF220" s="751"/>
      <c r="IG220" s="751"/>
      <c r="IH220" s="751"/>
      <c r="II220" s="751"/>
      <c r="IJ220" s="751"/>
      <c r="IK220" s="751"/>
      <c r="IL220" s="751"/>
      <c r="IM220" s="751"/>
      <c r="IN220" s="751"/>
      <c r="IO220" s="751"/>
      <c r="IP220" s="751"/>
      <c r="IQ220" s="751"/>
      <c r="IR220" s="751"/>
    </row>
    <row r="221" s="443" customFormat="1" ht="31.5" hidden="1" spans="1:252">
      <c r="A221" s="353" t="s">
        <v>4369</v>
      </c>
      <c r="B221" s="307" t="s">
        <v>485</v>
      </c>
      <c r="C221" s="671">
        <f>SUMIF('2023.12'!$A$6:$A$567,A221,'2023.12'!$C$6:$C$567)</f>
        <v>0</v>
      </c>
      <c r="D221" s="671">
        <v>0</v>
      </c>
      <c r="E221" s="671">
        <f>SUMIF('2024.12'!$A$6:$A$876,A221,'2024.12'!$D$6:$D$876)</f>
        <v>0</v>
      </c>
      <c r="F221" s="671">
        <f t="shared" si="50"/>
        <v>0</v>
      </c>
      <c r="G221" s="365" t="str">
        <f t="shared" si="46"/>
        <v/>
      </c>
      <c r="H221" s="365" t="str">
        <f t="shared" si="47"/>
        <v/>
      </c>
      <c r="I221" s="22" t="str">
        <f t="shared" si="48"/>
        <v>否</v>
      </c>
      <c r="J221" s="749" t="str">
        <f t="shared" si="51"/>
        <v>10304</v>
      </c>
      <c r="K221" s="93" t="str">
        <f t="shared" si="49"/>
        <v>项</v>
      </c>
      <c r="L221" s="93">
        <v>1</v>
      </c>
      <c r="M221" s="250"/>
      <c r="N221" s="250"/>
      <c r="O221" s="250"/>
      <c r="P221" s="250"/>
      <c r="Q221" s="250"/>
      <c r="R221" s="250"/>
      <c r="S221" s="250"/>
      <c r="T221" s="250"/>
      <c r="U221" s="250"/>
      <c r="V221" s="250"/>
      <c r="W221" s="250"/>
      <c r="X221" s="250"/>
      <c r="Y221" s="250"/>
      <c r="Z221" s="250"/>
      <c r="AA221" s="250"/>
      <c r="AB221" s="250"/>
      <c r="AC221" s="250"/>
      <c r="AD221" s="250"/>
      <c r="AE221" s="250"/>
      <c r="AF221" s="250"/>
      <c r="AG221" s="250"/>
      <c r="AH221" s="250"/>
      <c r="AI221" s="250"/>
      <c r="AJ221" s="250"/>
      <c r="AK221" s="250"/>
      <c r="AL221" s="250"/>
      <c r="AM221" s="250"/>
      <c r="AN221" s="250"/>
      <c r="AO221" s="250"/>
      <c r="AP221" s="250"/>
      <c r="AQ221" s="250"/>
      <c r="AR221" s="250"/>
      <c r="AS221" s="250"/>
      <c r="AT221" s="250"/>
      <c r="AU221" s="250"/>
      <c r="AV221" s="250"/>
      <c r="AW221" s="250"/>
      <c r="AX221" s="250"/>
      <c r="AY221" s="250"/>
      <c r="AZ221" s="250"/>
      <c r="BA221" s="250"/>
      <c r="BB221" s="250"/>
      <c r="BC221" s="250"/>
      <c r="BD221" s="250"/>
      <c r="BE221" s="250"/>
      <c r="BF221" s="250"/>
      <c r="BG221" s="250"/>
      <c r="BH221" s="250"/>
      <c r="BI221" s="250"/>
      <c r="BJ221" s="250"/>
      <c r="BK221" s="250"/>
      <c r="BL221" s="250"/>
      <c r="BM221" s="250"/>
      <c r="BN221" s="250"/>
      <c r="BO221" s="250"/>
      <c r="BP221" s="250"/>
      <c r="BQ221" s="250"/>
      <c r="BR221" s="250"/>
      <c r="BS221" s="250"/>
      <c r="BT221" s="250"/>
      <c r="BU221" s="250"/>
      <c r="BV221" s="250"/>
      <c r="BW221" s="250"/>
      <c r="BX221" s="250"/>
      <c r="BY221" s="250"/>
      <c r="BZ221" s="250"/>
      <c r="CA221" s="250"/>
      <c r="CB221" s="250"/>
      <c r="CC221" s="250"/>
      <c r="CD221" s="250"/>
      <c r="CE221" s="250"/>
      <c r="CF221" s="250"/>
      <c r="CG221" s="250"/>
      <c r="CH221" s="250"/>
      <c r="CI221" s="250"/>
      <c r="CJ221" s="250"/>
      <c r="CK221" s="250"/>
      <c r="CL221" s="250"/>
      <c r="CM221" s="250"/>
      <c r="CN221" s="250"/>
      <c r="CO221" s="250"/>
      <c r="CP221" s="250"/>
      <c r="CQ221" s="250"/>
      <c r="CR221" s="250"/>
      <c r="CS221" s="250"/>
      <c r="CT221" s="250"/>
      <c r="CU221" s="250"/>
      <c r="CV221" s="250"/>
      <c r="CW221" s="250"/>
      <c r="CX221" s="250"/>
      <c r="CY221" s="250"/>
      <c r="CZ221" s="250"/>
      <c r="DA221" s="250"/>
      <c r="DB221" s="250"/>
      <c r="DC221" s="250"/>
      <c r="DD221" s="250"/>
      <c r="DE221" s="250"/>
      <c r="DF221" s="250"/>
      <c r="DG221" s="250"/>
      <c r="DH221" s="250"/>
      <c r="DI221" s="250"/>
      <c r="DJ221" s="250"/>
      <c r="DK221" s="250"/>
      <c r="DL221" s="250"/>
      <c r="DM221" s="250"/>
      <c r="DN221" s="250"/>
      <c r="DO221" s="250"/>
      <c r="DP221" s="250"/>
      <c r="DQ221" s="250"/>
      <c r="DR221" s="250"/>
      <c r="DS221" s="250"/>
      <c r="DT221" s="250"/>
      <c r="DU221" s="250"/>
      <c r="DV221" s="250"/>
      <c r="DW221" s="250"/>
      <c r="DX221" s="250"/>
      <c r="DY221" s="250"/>
      <c r="DZ221" s="250"/>
      <c r="EA221" s="250"/>
      <c r="EB221" s="250"/>
      <c r="EC221" s="250"/>
      <c r="ED221" s="250"/>
      <c r="EE221" s="250"/>
      <c r="EF221" s="250"/>
      <c r="EG221" s="250"/>
      <c r="EH221" s="250"/>
      <c r="EI221" s="250"/>
      <c r="EJ221" s="250"/>
      <c r="EK221" s="250"/>
      <c r="EL221" s="250"/>
      <c r="EM221" s="250"/>
      <c r="EN221" s="250"/>
      <c r="EO221" s="250"/>
      <c r="EP221" s="250"/>
      <c r="EQ221" s="250"/>
      <c r="ER221" s="250"/>
      <c r="ES221" s="250"/>
      <c r="ET221" s="250"/>
      <c r="EU221" s="250"/>
      <c r="EV221" s="250"/>
      <c r="EW221" s="250"/>
      <c r="EX221" s="250"/>
      <c r="EY221" s="250"/>
      <c r="EZ221" s="250"/>
      <c r="FA221" s="250"/>
      <c r="FB221" s="250"/>
      <c r="FC221" s="250"/>
      <c r="FD221" s="250"/>
      <c r="FE221" s="250"/>
      <c r="FF221" s="250"/>
      <c r="FG221" s="250"/>
      <c r="FH221" s="250"/>
      <c r="FI221" s="250"/>
      <c r="FJ221" s="250"/>
      <c r="FK221" s="250"/>
      <c r="FL221" s="250"/>
      <c r="FM221" s="250"/>
      <c r="FN221" s="250"/>
      <c r="FO221" s="250"/>
      <c r="FP221" s="250"/>
      <c r="FQ221" s="250"/>
      <c r="FR221" s="250"/>
      <c r="FS221" s="250"/>
      <c r="FT221" s="250"/>
      <c r="FU221" s="250"/>
      <c r="FV221" s="250"/>
      <c r="FW221" s="250"/>
      <c r="FX221" s="250"/>
      <c r="FY221" s="250"/>
      <c r="FZ221" s="250"/>
      <c r="GA221" s="250"/>
      <c r="GB221" s="250"/>
      <c r="GC221" s="250"/>
      <c r="GD221" s="250"/>
      <c r="GE221" s="250"/>
      <c r="GF221" s="250"/>
      <c r="GG221" s="250"/>
      <c r="GH221" s="250"/>
      <c r="GI221" s="250"/>
      <c r="GJ221" s="250"/>
      <c r="GK221" s="250"/>
      <c r="GL221" s="250"/>
      <c r="GM221" s="250"/>
      <c r="GN221" s="250"/>
      <c r="GO221" s="250"/>
      <c r="GP221" s="250"/>
      <c r="GQ221" s="250"/>
      <c r="GR221" s="250"/>
      <c r="GS221" s="250"/>
      <c r="GT221" s="250"/>
      <c r="GU221" s="250"/>
      <c r="GV221" s="250"/>
      <c r="GW221" s="250"/>
      <c r="GX221" s="250"/>
      <c r="GY221" s="250"/>
      <c r="GZ221" s="250"/>
      <c r="HA221" s="250"/>
      <c r="HB221" s="250"/>
      <c r="HC221" s="250"/>
      <c r="HD221" s="250"/>
      <c r="HE221" s="250"/>
      <c r="HF221" s="250"/>
      <c r="HG221" s="250"/>
      <c r="HH221" s="250"/>
      <c r="HI221" s="250"/>
      <c r="HJ221" s="250"/>
      <c r="HK221" s="250"/>
      <c r="HL221" s="250"/>
      <c r="HM221" s="250"/>
      <c r="HN221" s="250"/>
      <c r="HO221" s="250"/>
      <c r="HP221" s="250"/>
      <c r="HQ221" s="250"/>
      <c r="HR221" s="250"/>
      <c r="HS221" s="250"/>
      <c r="HT221" s="250"/>
      <c r="HU221" s="250"/>
      <c r="HV221" s="250"/>
      <c r="HW221" s="250"/>
      <c r="HX221" s="250"/>
      <c r="HY221" s="250"/>
      <c r="HZ221" s="250"/>
      <c r="IA221" s="250"/>
      <c r="IB221" s="250"/>
      <c r="IC221" s="250"/>
      <c r="ID221" s="250"/>
      <c r="IE221" s="250"/>
      <c r="IF221" s="250"/>
      <c r="IG221" s="250"/>
      <c r="IH221" s="250"/>
      <c r="II221" s="250"/>
      <c r="IJ221" s="250"/>
      <c r="IK221" s="250"/>
      <c r="IL221" s="250"/>
      <c r="IM221" s="250"/>
      <c r="IN221" s="250"/>
      <c r="IO221" s="250"/>
      <c r="IP221" s="250"/>
      <c r="IQ221" s="250"/>
      <c r="IR221" s="250"/>
    </row>
    <row r="222" s="443" customFormat="1" ht="31.5" hidden="1" spans="1:252">
      <c r="A222" s="353" t="s">
        <v>4370</v>
      </c>
      <c r="B222" s="307" t="s">
        <v>494</v>
      </c>
      <c r="C222" s="671">
        <f>SUMIF('2023.12'!$A$6:$A$567,A222,'2023.12'!$C$6:$C$567)</f>
        <v>0</v>
      </c>
      <c r="D222" s="671">
        <v>0</v>
      </c>
      <c r="E222" s="671">
        <f>SUMIF('2024.12'!$A$6:$A$876,A222,'2024.12'!$D$6:$D$876)</f>
        <v>0</v>
      </c>
      <c r="F222" s="671">
        <f t="shared" si="50"/>
        <v>0</v>
      </c>
      <c r="G222" s="365" t="str">
        <f t="shared" si="46"/>
        <v/>
      </c>
      <c r="H222" s="365" t="str">
        <f t="shared" si="47"/>
        <v/>
      </c>
      <c r="I222" s="22" t="str">
        <f t="shared" si="48"/>
        <v>否</v>
      </c>
      <c r="J222" s="749" t="str">
        <f t="shared" si="51"/>
        <v>10304</v>
      </c>
      <c r="K222" s="93" t="str">
        <f t="shared" si="49"/>
        <v>项</v>
      </c>
      <c r="L222" s="93">
        <v>1</v>
      </c>
      <c r="M222" s="250"/>
      <c r="N222" s="250"/>
      <c r="O222" s="250"/>
      <c r="P222" s="250"/>
      <c r="Q222" s="250"/>
      <c r="R222" s="250"/>
      <c r="S222" s="250"/>
      <c r="T222" s="250"/>
      <c r="U222" s="250"/>
      <c r="V222" s="250"/>
      <c r="W222" s="250"/>
      <c r="X222" s="250"/>
      <c r="Y222" s="250"/>
      <c r="Z222" s="250"/>
      <c r="AA222" s="250"/>
      <c r="AB222" s="250"/>
      <c r="AC222" s="250"/>
      <c r="AD222" s="250"/>
      <c r="AE222" s="250"/>
      <c r="AF222" s="250"/>
      <c r="AG222" s="250"/>
      <c r="AH222" s="250"/>
      <c r="AI222" s="250"/>
      <c r="AJ222" s="250"/>
      <c r="AK222" s="250"/>
      <c r="AL222" s="250"/>
      <c r="AM222" s="250"/>
      <c r="AN222" s="250"/>
      <c r="AO222" s="250"/>
      <c r="AP222" s="250"/>
      <c r="AQ222" s="250"/>
      <c r="AR222" s="250"/>
      <c r="AS222" s="250"/>
      <c r="AT222" s="250"/>
      <c r="AU222" s="250"/>
      <c r="AV222" s="250"/>
      <c r="AW222" s="250"/>
      <c r="AX222" s="250"/>
      <c r="AY222" s="250"/>
      <c r="AZ222" s="250"/>
      <c r="BA222" s="250"/>
      <c r="BB222" s="250"/>
      <c r="BC222" s="250"/>
      <c r="BD222" s="250"/>
      <c r="BE222" s="250"/>
      <c r="BF222" s="250"/>
      <c r="BG222" s="250"/>
      <c r="BH222" s="250"/>
      <c r="BI222" s="250"/>
      <c r="BJ222" s="250"/>
      <c r="BK222" s="250"/>
      <c r="BL222" s="250"/>
      <c r="BM222" s="250"/>
      <c r="BN222" s="250"/>
      <c r="BO222" s="250"/>
      <c r="BP222" s="250"/>
      <c r="BQ222" s="250"/>
      <c r="BR222" s="250"/>
      <c r="BS222" s="250"/>
      <c r="BT222" s="250"/>
      <c r="BU222" s="250"/>
      <c r="BV222" s="250"/>
      <c r="BW222" s="250"/>
      <c r="BX222" s="250"/>
      <c r="BY222" s="250"/>
      <c r="BZ222" s="250"/>
      <c r="CA222" s="250"/>
      <c r="CB222" s="250"/>
      <c r="CC222" s="250"/>
      <c r="CD222" s="250"/>
      <c r="CE222" s="250"/>
      <c r="CF222" s="250"/>
      <c r="CG222" s="250"/>
      <c r="CH222" s="250"/>
      <c r="CI222" s="250"/>
      <c r="CJ222" s="250"/>
      <c r="CK222" s="250"/>
      <c r="CL222" s="250"/>
      <c r="CM222" s="250"/>
      <c r="CN222" s="250"/>
      <c r="CO222" s="250"/>
      <c r="CP222" s="250"/>
      <c r="CQ222" s="250"/>
      <c r="CR222" s="250"/>
      <c r="CS222" s="250"/>
      <c r="CT222" s="250"/>
      <c r="CU222" s="250"/>
      <c r="CV222" s="250"/>
      <c r="CW222" s="250"/>
      <c r="CX222" s="250"/>
      <c r="CY222" s="250"/>
      <c r="CZ222" s="250"/>
      <c r="DA222" s="250"/>
      <c r="DB222" s="250"/>
      <c r="DC222" s="250"/>
      <c r="DD222" s="250"/>
      <c r="DE222" s="250"/>
      <c r="DF222" s="250"/>
      <c r="DG222" s="250"/>
      <c r="DH222" s="250"/>
      <c r="DI222" s="250"/>
      <c r="DJ222" s="250"/>
      <c r="DK222" s="250"/>
      <c r="DL222" s="250"/>
      <c r="DM222" s="250"/>
      <c r="DN222" s="250"/>
      <c r="DO222" s="250"/>
      <c r="DP222" s="250"/>
      <c r="DQ222" s="250"/>
      <c r="DR222" s="250"/>
      <c r="DS222" s="250"/>
      <c r="DT222" s="250"/>
      <c r="DU222" s="250"/>
      <c r="DV222" s="250"/>
      <c r="DW222" s="250"/>
      <c r="DX222" s="250"/>
      <c r="DY222" s="250"/>
      <c r="DZ222" s="250"/>
      <c r="EA222" s="250"/>
      <c r="EB222" s="250"/>
      <c r="EC222" s="250"/>
      <c r="ED222" s="250"/>
      <c r="EE222" s="250"/>
      <c r="EF222" s="250"/>
      <c r="EG222" s="250"/>
      <c r="EH222" s="250"/>
      <c r="EI222" s="250"/>
      <c r="EJ222" s="250"/>
      <c r="EK222" s="250"/>
      <c r="EL222" s="250"/>
      <c r="EM222" s="250"/>
      <c r="EN222" s="250"/>
      <c r="EO222" s="250"/>
      <c r="EP222" s="250"/>
      <c r="EQ222" s="250"/>
      <c r="ER222" s="250"/>
      <c r="ES222" s="250"/>
      <c r="ET222" s="250"/>
      <c r="EU222" s="250"/>
      <c r="EV222" s="250"/>
      <c r="EW222" s="250"/>
      <c r="EX222" s="250"/>
      <c r="EY222" s="250"/>
      <c r="EZ222" s="250"/>
      <c r="FA222" s="250"/>
      <c r="FB222" s="250"/>
      <c r="FC222" s="250"/>
      <c r="FD222" s="250"/>
      <c r="FE222" s="250"/>
      <c r="FF222" s="250"/>
      <c r="FG222" s="250"/>
      <c r="FH222" s="250"/>
      <c r="FI222" s="250"/>
      <c r="FJ222" s="250"/>
      <c r="FK222" s="250"/>
      <c r="FL222" s="250"/>
      <c r="FM222" s="250"/>
      <c r="FN222" s="250"/>
      <c r="FO222" s="250"/>
      <c r="FP222" s="250"/>
      <c r="FQ222" s="250"/>
      <c r="FR222" s="250"/>
      <c r="FS222" s="250"/>
      <c r="FT222" s="250"/>
      <c r="FU222" s="250"/>
      <c r="FV222" s="250"/>
      <c r="FW222" s="250"/>
      <c r="FX222" s="250"/>
      <c r="FY222" s="250"/>
      <c r="FZ222" s="250"/>
      <c r="GA222" s="250"/>
      <c r="GB222" s="250"/>
      <c r="GC222" s="250"/>
      <c r="GD222" s="250"/>
      <c r="GE222" s="250"/>
      <c r="GF222" s="250"/>
      <c r="GG222" s="250"/>
      <c r="GH222" s="250"/>
      <c r="GI222" s="250"/>
      <c r="GJ222" s="250"/>
      <c r="GK222" s="250"/>
      <c r="GL222" s="250"/>
      <c r="GM222" s="250"/>
      <c r="GN222" s="250"/>
      <c r="GO222" s="250"/>
      <c r="GP222" s="250"/>
      <c r="GQ222" s="250"/>
      <c r="GR222" s="250"/>
      <c r="GS222" s="250"/>
      <c r="GT222" s="250"/>
      <c r="GU222" s="250"/>
      <c r="GV222" s="250"/>
      <c r="GW222" s="250"/>
      <c r="GX222" s="250"/>
      <c r="GY222" s="250"/>
      <c r="GZ222" s="250"/>
      <c r="HA222" s="250"/>
      <c r="HB222" s="250"/>
      <c r="HC222" s="250"/>
      <c r="HD222" s="250"/>
      <c r="HE222" s="250"/>
      <c r="HF222" s="250"/>
      <c r="HG222" s="250"/>
      <c r="HH222" s="250"/>
      <c r="HI222" s="250"/>
      <c r="HJ222" s="250"/>
      <c r="HK222" s="250"/>
      <c r="HL222" s="250"/>
      <c r="HM222" s="250"/>
      <c r="HN222" s="250"/>
      <c r="HO222" s="250"/>
      <c r="HP222" s="250"/>
      <c r="HQ222" s="250"/>
      <c r="HR222" s="250"/>
      <c r="HS222" s="250"/>
      <c r="HT222" s="250"/>
      <c r="HU222" s="250"/>
      <c r="HV222" s="250"/>
      <c r="HW222" s="250"/>
      <c r="HX222" s="250"/>
      <c r="HY222" s="250"/>
      <c r="HZ222" s="250"/>
      <c r="IA222" s="250"/>
      <c r="IB222" s="250"/>
      <c r="IC222" s="250"/>
      <c r="ID222" s="250"/>
      <c r="IE222" s="250"/>
      <c r="IF222" s="250"/>
      <c r="IG222" s="250"/>
      <c r="IH222" s="250"/>
      <c r="II222" s="250"/>
      <c r="IJ222" s="250"/>
      <c r="IK222" s="250"/>
      <c r="IL222" s="250"/>
      <c r="IM222" s="250"/>
      <c r="IN222" s="250"/>
      <c r="IO222" s="250"/>
      <c r="IP222" s="250"/>
      <c r="IQ222" s="250"/>
      <c r="IR222" s="250"/>
    </row>
    <row r="223" s="137" customFormat="1" ht="15.75" hidden="1" spans="1:252">
      <c r="A223" s="353" t="s">
        <v>4371</v>
      </c>
      <c r="B223" s="307" t="s">
        <v>497</v>
      </c>
      <c r="C223" s="671">
        <f>SUMIF('2023.12'!$A$6:$A$567,A223,'2023.12'!$C$6:$C$567)</f>
        <v>1538</v>
      </c>
      <c r="D223" s="671">
        <v>1500</v>
      </c>
      <c r="E223" s="671">
        <f>SUMIF('2024.12'!$A$6:$A$876,A223,'2024.12'!$D$6:$D$876)</f>
        <v>1543</v>
      </c>
      <c r="F223" s="671">
        <f t="shared" si="50"/>
        <v>5</v>
      </c>
      <c r="G223" s="365" t="str">
        <f t="shared" si="46"/>
        <v>0.3%</v>
      </c>
      <c r="H223" s="365" t="str">
        <f t="shared" si="47"/>
        <v>102.9%</v>
      </c>
      <c r="I223" s="554" t="s">
        <v>4097</v>
      </c>
      <c r="J223" s="748" t="str">
        <f t="shared" si="51"/>
        <v>10304</v>
      </c>
      <c r="K223" s="93" t="str">
        <f t="shared" si="49"/>
        <v>项</v>
      </c>
      <c r="L223" s="93">
        <v>1</v>
      </c>
      <c r="M223" s="751"/>
      <c r="N223" s="751"/>
      <c r="O223" s="751"/>
      <c r="P223" s="751"/>
      <c r="Q223" s="751"/>
      <c r="R223" s="751"/>
      <c r="S223" s="751"/>
      <c r="T223" s="751"/>
      <c r="U223" s="751"/>
      <c r="V223" s="751"/>
      <c r="W223" s="751"/>
      <c r="X223" s="751"/>
      <c r="Y223" s="751"/>
      <c r="Z223" s="751"/>
      <c r="AA223" s="751"/>
      <c r="AB223" s="751"/>
      <c r="AC223" s="751"/>
      <c r="AD223" s="751"/>
      <c r="AE223" s="751"/>
      <c r="AF223" s="751"/>
      <c r="AG223" s="751"/>
      <c r="AH223" s="751"/>
      <c r="AI223" s="751"/>
      <c r="AJ223" s="751"/>
      <c r="AK223" s="751"/>
      <c r="AL223" s="751"/>
      <c r="AM223" s="751"/>
      <c r="AN223" s="751"/>
      <c r="AO223" s="751"/>
      <c r="AP223" s="751"/>
      <c r="AQ223" s="751"/>
      <c r="AR223" s="751"/>
      <c r="AS223" s="751"/>
      <c r="AT223" s="751"/>
      <c r="AU223" s="751"/>
      <c r="AV223" s="751"/>
      <c r="AW223" s="751"/>
      <c r="AX223" s="751"/>
      <c r="AY223" s="751"/>
      <c r="AZ223" s="751"/>
      <c r="BA223" s="751"/>
      <c r="BB223" s="751"/>
      <c r="BC223" s="751"/>
      <c r="BD223" s="751"/>
      <c r="BE223" s="751"/>
      <c r="BF223" s="751"/>
      <c r="BG223" s="751"/>
      <c r="BH223" s="751"/>
      <c r="BI223" s="751"/>
      <c r="BJ223" s="751"/>
      <c r="BK223" s="751"/>
      <c r="BL223" s="751"/>
      <c r="BM223" s="751"/>
      <c r="BN223" s="751"/>
      <c r="BO223" s="751"/>
      <c r="BP223" s="751"/>
      <c r="BQ223" s="751"/>
      <c r="BR223" s="751"/>
      <c r="BS223" s="751"/>
      <c r="BT223" s="751"/>
      <c r="BU223" s="751"/>
      <c r="BV223" s="751"/>
      <c r="BW223" s="751"/>
      <c r="BX223" s="751"/>
      <c r="BY223" s="751"/>
      <c r="BZ223" s="751"/>
      <c r="CA223" s="751"/>
      <c r="CB223" s="751"/>
      <c r="CC223" s="751"/>
      <c r="CD223" s="751"/>
      <c r="CE223" s="751"/>
      <c r="CF223" s="751"/>
      <c r="CG223" s="751"/>
      <c r="CH223" s="751"/>
      <c r="CI223" s="751"/>
      <c r="CJ223" s="751"/>
      <c r="CK223" s="751"/>
      <c r="CL223" s="751"/>
      <c r="CM223" s="751"/>
      <c r="CN223" s="751"/>
      <c r="CO223" s="751"/>
      <c r="CP223" s="751"/>
      <c r="CQ223" s="751"/>
      <c r="CR223" s="751"/>
      <c r="CS223" s="751"/>
      <c r="CT223" s="751"/>
      <c r="CU223" s="751"/>
      <c r="CV223" s="751"/>
      <c r="CW223" s="751"/>
      <c r="CX223" s="751"/>
      <c r="CY223" s="751"/>
      <c r="CZ223" s="751"/>
      <c r="DA223" s="751"/>
      <c r="DB223" s="751"/>
      <c r="DC223" s="751"/>
      <c r="DD223" s="751"/>
      <c r="DE223" s="751"/>
      <c r="DF223" s="751"/>
      <c r="DG223" s="751"/>
      <c r="DH223" s="751"/>
      <c r="DI223" s="751"/>
      <c r="DJ223" s="751"/>
      <c r="DK223" s="751"/>
      <c r="DL223" s="751"/>
      <c r="DM223" s="751"/>
      <c r="DN223" s="751"/>
      <c r="DO223" s="751"/>
      <c r="DP223" s="751"/>
      <c r="DQ223" s="751"/>
      <c r="DR223" s="751"/>
      <c r="DS223" s="751"/>
      <c r="DT223" s="751"/>
      <c r="DU223" s="751"/>
      <c r="DV223" s="751"/>
      <c r="DW223" s="751"/>
      <c r="DX223" s="751"/>
      <c r="DY223" s="751"/>
      <c r="DZ223" s="751"/>
      <c r="EA223" s="751"/>
      <c r="EB223" s="751"/>
      <c r="EC223" s="751"/>
      <c r="ED223" s="751"/>
      <c r="EE223" s="751"/>
      <c r="EF223" s="751"/>
      <c r="EG223" s="751"/>
      <c r="EH223" s="751"/>
      <c r="EI223" s="751"/>
      <c r="EJ223" s="751"/>
      <c r="EK223" s="751"/>
      <c r="EL223" s="751"/>
      <c r="EM223" s="751"/>
      <c r="EN223" s="751"/>
      <c r="EO223" s="751"/>
      <c r="EP223" s="751"/>
      <c r="EQ223" s="751"/>
      <c r="ER223" s="751"/>
      <c r="ES223" s="751"/>
      <c r="ET223" s="751"/>
      <c r="EU223" s="751"/>
      <c r="EV223" s="751"/>
      <c r="EW223" s="751"/>
      <c r="EX223" s="751"/>
      <c r="EY223" s="751"/>
      <c r="EZ223" s="751"/>
      <c r="FA223" s="751"/>
      <c r="FB223" s="751"/>
      <c r="FC223" s="751"/>
      <c r="FD223" s="751"/>
      <c r="FE223" s="751"/>
      <c r="FF223" s="751"/>
      <c r="FG223" s="751"/>
      <c r="FH223" s="751"/>
      <c r="FI223" s="751"/>
      <c r="FJ223" s="751"/>
      <c r="FK223" s="751"/>
      <c r="FL223" s="751"/>
      <c r="FM223" s="751"/>
      <c r="FN223" s="751"/>
      <c r="FO223" s="751"/>
      <c r="FP223" s="751"/>
      <c r="FQ223" s="751"/>
      <c r="FR223" s="751"/>
      <c r="FS223" s="751"/>
      <c r="FT223" s="751"/>
      <c r="FU223" s="751"/>
      <c r="FV223" s="751"/>
      <c r="FW223" s="751"/>
      <c r="FX223" s="751"/>
      <c r="FY223" s="751"/>
      <c r="FZ223" s="751"/>
      <c r="GA223" s="751"/>
      <c r="GB223" s="751"/>
      <c r="GC223" s="751"/>
      <c r="GD223" s="751"/>
      <c r="GE223" s="751"/>
      <c r="GF223" s="751"/>
      <c r="GG223" s="751"/>
      <c r="GH223" s="751"/>
      <c r="GI223" s="751"/>
      <c r="GJ223" s="751"/>
      <c r="GK223" s="751"/>
      <c r="GL223" s="751"/>
      <c r="GM223" s="751"/>
      <c r="GN223" s="751"/>
      <c r="GO223" s="751"/>
      <c r="GP223" s="751"/>
      <c r="GQ223" s="751"/>
      <c r="GR223" s="751"/>
      <c r="GS223" s="751"/>
      <c r="GT223" s="751"/>
      <c r="GU223" s="751"/>
      <c r="GV223" s="751"/>
      <c r="GW223" s="751"/>
      <c r="GX223" s="751"/>
      <c r="GY223" s="751"/>
      <c r="GZ223" s="751"/>
      <c r="HA223" s="751"/>
      <c r="HB223" s="751"/>
      <c r="HC223" s="751"/>
      <c r="HD223" s="751"/>
      <c r="HE223" s="751"/>
      <c r="HF223" s="751"/>
      <c r="HG223" s="751"/>
      <c r="HH223" s="751"/>
      <c r="HI223" s="751"/>
      <c r="HJ223" s="751"/>
      <c r="HK223" s="751"/>
      <c r="HL223" s="751"/>
      <c r="HM223" s="751"/>
      <c r="HN223" s="751"/>
      <c r="HO223" s="751"/>
      <c r="HP223" s="751"/>
      <c r="HQ223" s="751"/>
      <c r="HR223" s="751"/>
      <c r="HS223" s="751"/>
      <c r="HT223" s="751"/>
      <c r="HU223" s="751"/>
      <c r="HV223" s="751"/>
      <c r="HW223" s="751"/>
      <c r="HX223" s="751"/>
      <c r="HY223" s="751"/>
      <c r="HZ223" s="751"/>
      <c r="IA223" s="751"/>
      <c r="IB223" s="751"/>
      <c r="IC223" s="751"/>
      <c r="ID223" s="751"/>
      <c r="IE223" s="751"/>
      <c r="IF223" s="751"/>
      <c r="IG223" s="751"/>
      <c r="IH223" s="751"/>
      <c r="II223" s="751"/>
      <c r="IJ223" s="751"/>
      <c r="IK223" s="751"/>
      <c r="IL223" s="751"/>
      <c r="IM223" s="751"/>
      <c r="IN223" s="751"/>
      <c r="IO223" s="751"/>
      <c r="IP223" s="751"/>
      <c r="IQ223" s="751"/>
      <c r="IR223" s="751"/>
    </row>
    <row r="224" s="443" customFormat="1" ht="15.75" hidden="1" spans="1:252">
      <c r="A224" s="353" t="s">
        <v>4372</v>
      </c>
      <c r="B224" s="307" t="s">
        <v>505</v>
      </c>
      <c r="C224" s="671">
        <f>SUMIF('2023.12'!$A$6:$A$567,A224,'2023.12'!$C$6:$C$567)</f>
        <v>0</v>
      </c>
      <c r="D224" s="671">
        <v>0</v>
      </c>
      <c r="E224" s="671">
        <f>SUMIF('2024.12'!$A$6:$A$876,A224,'2024.12'!$D$6:$D$876)</f>
        <v>0</v>
      </c>
      <c r="F224" s="671">
        <f t="shared" si="50"/>
        <v>0</v>
      </c>
      <c r="G224" s="365" t="str">
        <f t="shared" si="46"/>
        <v/>
      </c>
      <c r="H224" s="365" t="str">
        <f t="shared" si="47"/>
        <v/>
      </c>
      <c r="I224" s="22" t="str">
        <f t="shared" si="48"/>
        <v>否</v>
      </c>
      <c r="J224" s="749" t="str">
        <f t="shared" si="51"/>
        <v>10304</v>
      </c>
      <c r="K224" s="93" t="str">
        <f t="shared" si="49"/>
        <v>项</v>
      </c>
      <c r="L224" s="93">
        <v>1</v>
      </c>
      <c r="M224" s="250"/>
      <c r="N224" s="250"/>
      <c r="O224" s="250"/>
      <c r="P224" s="250"/>
      <c r="Q224" s="250"/>
      <c r="R224" s="250"/>
      <c r="S224" s="250"/>
      <c r="T224" s="250"/>
      <c r="U224" s="250"/>
      <c r="V224" s="250"/>
      <c r="W224" s="250"/>
      <c r="X224" s="250"/>
      <c r="Y224" s="250"/>
      <c r="Z224" s="250"/>
      <c r="AA224" s="250"/>
      <c r="AB224" s="250"/>
      <c r="AC224" s="250"/>
      <c r="AD224" s="250"/>
      <c r="AE224" s="250"/>
      <c r="AF224" s="250"/>
      <c r="AG224" s="250"/>
      <c r="AH224" s="250"/>
      <c r="AI224" s="250"/>
      <c r="AJ224" s="250"/>
      <c r="AK224" s="250"/>
      <c r="AL224" s="250"/>
      <c r="AM224" s="250"/>
      <c r="AN224" s="250"/>
      <c r="AO224" s="250"/>
      <c r="AP224" s="250"/>
      <c r="AQ224" s="250"/>
      <c r="AR224" s="250"/>
      <c r="AS224" s="250"/>
      <c r="AT224" s="250"/>
      <c r="AU224" s="250"/>
      <c r="AV224" s="250"/>
      <c r="AW224" s="250"/>
      <c r="AX224" s="250"/>
      <c r="AY224" s="250"/>
      <c r="AZ224" s="250"/>
      <c r="BA224" s="250"/>
      <c r="BB224" s="250"/>
      <c r="BC224" s="250"/>
      <c r="BD224" s="250"/>
      <c r="BE224" s="250"/>
      <c r="BF224" s="250"/>
      <c r="BG224" s="250"/>
      <c r="BH224" s="250"/>
      <c r="BI224" s="250"/>
      <c r="BJ224" s="250"/>
      <c r="BK224" s="250"/>
      <c r="BL224" s="250"/>
      <c r="BM224" s="250"/>
      <c r="BN224" s="250"/>
      <c r="BO224" s="250"/>
      <c r="BP224" s="250"/>
      <c r="BQ224" s="250"/>
      <c r="BR224" s="250"/>
      <c r="BS224" s="250"/>
      <c r="BT224" s="250"/>
      <c r="BU224" s="250"/>
      <c r="BV224" s="250"/>
      <c r="BW224" s="250"/>
      <c r="BX224" s="250"/>
      <c r="BY224" s="250"/>
      <c r="BZ224" s="250"/>
      <c r="CA224" s="250"/>
      <c r="CB224" s="250"/>
      <c r="CC224" s="250"/>
      <c r="CD224" s="250"/>
      <c r="CE224" s="250"/>
      <c r="CF224" s="250"/>
      <c r="CG224" s="250"/>
      <c r="CH224" s="250"/>
      <c r="CI224" s="250"/>
      <c r="CJ224" s="250"/>
      <c r="CK224" s="250"/>
      <c r="CL224" s="250"/>
      <c r="CM224" s="250"/>
      <c r="CN224" s="250"/>
      <c r="CO224" s="250"/>
      <c r="CP224" s="250"/>
      <c r="CQ224" s="250"/>
      <c r="CR224" s="250"/>
      <c r="CS224" s="250"/>
      <c r="CT224" s="250"/>
      <c r="CU224" s="250"/>
      <c r="CV224" s="250"/>
      <c r="CW224" s="250"/>
      <c r="CX224" s="250"/>
      <c r="CY224" s="250"/>
      <c r="CZ224" s="250"/>
      <c r="DA224" s="250"/>
      <c r="DB224" s="250"/>
      <c r="DC224" s="250"/>
      <c r="DD224" s="250"/>
      <c r="DE224" s="250"/>
      <c r="DF224" s="250"/>
      <c r="DG224" s="250"/>
      <c r="DH224" s="250"/>
      <c r="DI224" s="250"/>
      <c r="DJ224" s="250"/>
      <c r="DK224" s="250"/>
      <c r="DL224" s="250"/>
      <c r="DM224" s="250"/>
      <c r="DN224" s="250"/>
      <c r="DO224" s="250"/>
      <c r="DP224" s="250"/>
      <c r="DQ224" s="250"/>
      <c r="DR224" s="250"/>
      <c r="DS224" s="250"/>
      <c r="DT224" s="250"/>
      <c r="DU224" s="250"/>
      <c r="DV224" s="250"/>
      <c r="DW224" s="250"/>
      <c r="DX224" s="250"/>
      <c r="DY224" s="250"/>
      <c r="DZ224" s="250"/>
      <c r="EA224" s="250"/>
      <c r="EB224" s="250"/>
      <c r="EC224" s="250"/>
      <c r="ED224" s="250"/>
      <c r="EE224" s="250"/>
      <c r="EF224" s="250"/>
      <c r="EG224" s="250"/>
      <c r="EH224" s="250"/>
      <c r="EI224" s="250"/>
      <c r="EJ224" s="250"/>
      <c r="EK224" s="250"/>
      <c r="EL224" s="250"/>
      <c r="EM224" s="250"/>
      <c r="EN224" s="250"/>
      <c r="EO224" s="250"/>
      <c r="EP224" s="250"/>
      <c r="EQ224" s="250"/>
      <c r="ER224" s="250"/>
      <c r="ES224" s="250"/>
      <c r="ET224" s="250"/>
      <c r="EU224" s="250"/>
      <c r="EV224" s="250"/>
      <c r="EW224" s="250"/>
      <c r="EX224" s="250"/>
      <c r="EY224" s="250"/>
      <c r="EZ224" s="250"/>
      <c r="FA224" s="250"/>
      <c r="FB224" s="250"/>
      <c r="FC224" s="250"/>
      <c r="FD224" s="250"/>
      <c r="FE224" s="250"/>
      <c r="FF224" s="250"/>
      <c r="FG224" s="250"/>
      <c r="FH224" s="250"/>
      <c r="FI224" s="250"/>
      <c r="FJ224" s="250"/>
      <c r="FK224" s="250"/>
      <c r="FL224" s="250"/>
      <c r="FM224" s="250"/>
      <c r="FN224" s="250"/>
      <c r="FO224" s="250"/>
      <c r="FP224" s="250"/>
      <c r="FQ224" s="250"/>
      <c r="FR224" s="250"/>
      <c r="FS224" s="250"/>
      <c r="FT224" s="250"/>
      <c r="FU224" s="250"/>
      <c r="FV224" s="250"/>
      <c r="FW224" s="250"/>
      <c r="FX224" s="250"/>
      <c r="FY224" s="250"/>
      <c r="FZ224" s="250"/>
      <c r="GA224" s="250"/>
      <c r="GB224" s="250"/>
      <c r="GC224" s="250"/>
      <c r="GD224" s="250"/>
      <c r="GE224" s="250"/>
      <c r="GF224" s="250"/>
      <c r="GG224" s="250"/>
      <c r="GH224" s="250"/>
      <c r="GI224" s="250"/>
      <c r="GJ224" s="250"/>
      <c r="GK224" s="250"/>
      <c r="GL224" s="250"/>
      <c r="GM224" s="250"/>
      <c r="GN224" s="250"/>
      <c r="GO224" s="250"/>
      <c r="GP224" s="250"/>
      <c r="GQ224" s="250"/>
      <c r="GR224" s="250"/>
      <c r="GS224" s="250"/>
      <c r="GT224" s="250"/>
      <c r="GU224" s="250"/>
      <c r="GV224" s="250"/>
      <c r="GW224" s="250"/>
      <c r="GX224" s="250"/>
      <c r="GY224" s="250"/>
      <c r="GZ224" s="250"/>
      <c r="HA224" s="250"/>
      <c r="HB224" s="250"/>
      <c r="HC224" s="250"/>
      <c r="HD224" s="250"/>
      <c r="HE224" s="250"/>
      <c r="HF224" s="250"/>
      <c r="HG224" s="250"/>
      <c r="HH224" s="250"/>
      <c r="HI224" s="250"/>
      <c r="HJ224" s="250"/>
      <c r="HK224" s="250"/>
      <c r="HL224" s="250"/>
      <c r="HM224" s="250"/>
      <c r="HN224" s="250"/>
      <c r="HO224" s="250"/>
      <c r="HP224" s="250"/>
      <c r="HQ224" s="250"/>
      <c r="HR224" s="250"/>
      <c r="HS224" s="250"/>
      <c r="HT224" s="250"/>
      <c r="HU224" s="250"/>
      <c r="HV224" s="250"/>
      <c r="HW224" s="250"/>
      <c r="HX224" s="250"/>
      <c r="HY224" s="250"/>
      <c r="HZ224" s="250"/>
      <c r="IA224" s="250"/>
      <c r="IB224" s="250"/>
      <c r="IC224" s="250"/>
      <c r="ID224" s="250"/>
      <c r="IE224" s="250"/>
      <c r="IF224" s="250"/>
      <c r="IG224" s="250"/>
      <c r="IH224" s="250"/>
      <c r="II224" s="250"/>
      <c r="IJ224" s="250"/>
      <c r="IK224" s="250"/>
      <c r="IL224" s="250"/>
      <c r="IM224" s="250"/>
      <c r="IN224" s="250"/>
      <c r="IO224" s="250"/>
      <c r="IP224" s="250"/>
      <c r="IQ224" s="250"/>
      <c r="IR224" s="250"/>
    </row>
    <row r="225" s="443" customFormat="1" ht="31.5" hidden="1" spans="1:252">
      <c r="A225" s="353" t="s">
        <v>4373</v>
      </c>
      <c r="B225" s="307" t="s">
        <v>4374</v>
      </c>
      <c r="C225" s="671">
        <f>SUMIF('2023.12'!$A$6:$A$567,A225,'2023.12'!$C$6:$C$567)</f>
        <v>0</v>
      </c>
      <c r="D225" s="671">
        <v>0</v>
      </c>
      <c r="E225" s="671">
        <f>SUMIF('2024.12'!$A$6:$A$876,A225,'2024.12'!$D$6:$D$876)</f>
        <v>0</v>
      </c>
      <c r="F225" s="671">
        <f t="shared" si="50"/>
        <v>0</v>
      </c>
      <c r="G225" s="365" t="str">
        <f t="shared" si="46"/>
        <v/>
      </c>
      <c r="H225" s="365" t="str">
        <f t="shared" si="47"/>
        <v/>
      </c>
      <c r="I225" s="22" t="str">
        <f t="shared" si="48"/>
        <v>否</v>
      </c>
      <c r="J225" s="749" t="str">
        <f t="shared" si="51"/>
        <v>10304</v>
      </c>
      <c r="K225" s="93" t="str">
        <f t="shared" si="49"/>
        <v>项</v>
      </c>
      <c r="L225" s="93">
        <v>1</v>
      </c>
      <c r="M225" s="250"/>
      <c r="N225" s="250"/>
      <c r="O225" s="250"/>
      <c r="P225" s="250"/>
      <c r="Q225" s="250"/>
      <c r="R225" s="250"/>
      <c r="S225" s="250"/>
      <c r="T225" s="250"/>
      <c r="U225" s="250"/>
      <c r="V225" s="250"/>
      <c r="W225" s="250"/>
      <c r="X225" s="250"/>
      <c r="Y225" s="250"/>
      <c r="Z225" s="250"/>
      <c r="AA225" s="250"/>
      <c r="AB225" s="250"/>
      <c r="AC225" s="250"/>
      <c r="AD225" s="250"/>
      <c r="AE225" s="250"/>
      <c r="AF225" s="250"/>
      <c r="AG225" s="250"/>
      <c r="AH225" s="250"/>
      <c r="AI225" s="250"/>
      <c r="AJ225" s="250"/>
      <c r="AK225" s="250"/>
      <c r="AL225" s="250"/>
      <c r="AM225" s="250"/>
      <c r="AN225" s="250"/>
      <c r="AO225" s="250"/>
      <c r="AP225" s="250"/>
      <c r="AQ225" s="250"/>
      <c r="AR225" s="250"/>
      <c r="AS225" s="250"/>
      <c r="AT225" s="250"/>
      <c r="AU225" s="250"/>
      <c r="AV225" s="250"/>
      <c r="AW225" s="250"/>
      <c r="AX225" s="250"/>
      <c r="AY225" s="250"/>
      <c r="AZ225" s="250"/>
      <c r="BA225" s="250"/>
      <c r="BB225" s="250"/>
      <c r="BC225" s="250"/>
      <c r="BD225" s="250"/>
      <c r="BE225" s="250"/>
      <c r="BF225" s="250"/>
      <c r="BG225" s="250"/>
      <c r="BH225" s="250"/>
      <c r="BI225" s="250"/>
      <c r="BJ225" s="250"/>
      <c r="BK225" s="250"/>
      <c r="BL225" s="250"/>
      <c r="BM225" s="250"/>
      <c r="BN225" s="250"/>
      <c r="BO225" s="250"/>
      <c r="BP225" s="250"/>
      <c r="BQ225" s="250"/>
      <c r="BR225" s="250"/>
      <c r="BS225" s="250"/>
      <c r="BT225" s="250"/>
      <c r="BU225" s="250"/>
      <c r="BV225" s="250"/>
      <c r="BW225" s="250"/>
      <c r="BX225" s="250"/>
      <c r="BY225" s="250"/>
      <c r="BZ225" s="250"/>
      <c r="CA225" s="250"/>
      <c r="CB225" s="250"/>
      <c r="CC225" s="250"/>
      <c r="CD225" s="250"/>
      <c r="CE225" s="250"/>
      <c r="CF225" s="250"/>
      <c r="CG225" s="250"/>
      <c r="CH225" s="250"/>
      <c r="CI225" s="250"/>
      <c r="CJ225" s="250"/>
      <c r="CK225" s="250"/>
      <c r="CL225" s="250"/>
      <c r="CM225" s="250"/>
      <c r="CN225" s="250"/>
      <c r="CO225" s="250"/>
      <c r="CP225" s="250"/>
      <c r="CQ225" s="250"/>
      <c r="CR225" s="250"/>
      <c r="CS225" s="250"/>
      <c r="CT225" s="250"/>
      <c r="CU225" s="250"/>
      <c r="CV225" s="250"/>
      <c r="CW225" s="250"/>
      <c r="CX225" s="250"/>
      <c r="CY225" s="250"/>
      <c r="CZ225" s="250"/>
      <c r="DA225" s="250"/>
      <c r="DB225" s="250"/>
      <c r="DC225" s="250"/>
      <c r="DD225" s="250"/>
      <c r="DE225" s="250"/>
      <c r="DF225" s="250"/>
      <c r="DG225" s="250"/>
      <c r="DH225" s="250"/>
      <c r="DI225" s="250"/>
      <c r="DJ225" s="250"/>
      <c r="DK225" s="250"/>
      <c r="DL225" s="250"/>
      <c r="DM225" s="250"/>
      <c r="DN225" s="250"/>
      <c r="DO225" s="250"/>
      <c r="DP225" s="250"/>
      <c r="DQ225" s="250"/>
      <c r="DR225" s="250"/>
      <c r="DS225" s="250"/>
      <c r="DT225" s="250"/>
      <c r="DU225" s="250"/>
      <c r="DV225" s="250"/>
      <c r="DW225" s="250"/>
      <c r="DX225" s="250"/>
      <c r="DY225" s="250"/>
      <c r="DZ225" s="250"/>
      <c r="EA225" s="250"/>
      <c r="EB225" s="250"/>
      <c r="EC225" s="250"/>
      <c r="ED225" s="250"/>
      <c r="EE225" s="250"/>
      <c r="EF225" s="250"/>
      <c r="EG225" s="250"/>
      <c r="EH225" s="250"/>
      <c r="EI225" s="250"/>
      <c r="EJ225" s="250"/>
      <c r="EK225" s="250"/>
      <c r="EL225" s="250"/>
      <c r="EM225" s="250"/>
      <c r="EN225" s="250"/>
      <c r="EO225" s="250"/>
      <c r="EP225" s="250"/>
      <c r="EQ225" s="250"/>
      <c r="ER225" s="250"/>
      <c r="ES225" s="250"/>
      <c r="ET225" s="250"/>
      <c r="EU225" s="250"/>
      <c r="EV225" s="250"/>
      <c r="EW225" s="250"/>
      <c r="EX225" s="250"/>
      <c r="EY225" s="250"/>
      <c r="EZ225" s="250"/>
      <c r="FA225" s="250"/>
      <c r="FB225" s="250"/>
      <c r="FC225" s="250"/>
      <c r="FD225" s="250"/>
      <c r="FE225" s="250"/>
      <c r="FF225" s="250"/>
      <c r="FG225" s="250"/>
      <c r="FH225" s="250"/>
      <c r="FI225" s="250"/>
      <c r="FJ225" s="250"/>
      <c r="FK225" s="250"/>
      <c r="FL225" s="250"/>
      <c r="FM225" s="250"/>
      <c r="FN225" s="250"/>
      <c r="FO225" s="250"/>
      <c r="FP225" s="250"/>
      <c r="FQ225" s="250"/>
      <c r="FR225" s="250"/>
      <c r="FS225" s="250"/>
      <c r="FT225" s="250"/>
      <c r="FU225" s="250"/>
      <c r="FV225" s="250"/>
      <c r="FW225" s="250"/>
      <c r="FX225" s="250"/>
      <c r="FY225" s="250"/>
      <c r="FZ225" s="250"/>
      <c r="GA225" s="250"/>
      <c r="GB225" s="250"/>
      <c r="GC225" s="250"/>
      <c r="GD225" s="250"/>
      <c r="GE225" s="250"/>
      <c r="GF225" s="250"/>
      <c r="GG225" s="250"/>
      <c r="GH225" s="250"/>
      <c r="GI225" s="250"/>
      <c r="GJ225" s="250"/>
      <c r="GK225" s="250"/>
      <c r="GL225" s="250"/>
      <c r="GM225" s="250"/>
      <c r="GN225" s="250"/>
      <c r="GO225" s="250"/>
      <c r="GP225" s="250"/>
      <c r="GQ225" s="250"/>
      <c r="GR225" s="250"/>
      <c r="GS225" s="250"/>
      <c r="GT225" s="250"/>
      <c r="GU225" s="250"/>
      <c r="GV225" s="250"/>
      <c r="GW225" s="250"/>
      <c r="GX225" s="250"/>
      <c r="GY225" s="250"/>
      <c r="GZ225" s="250"/>
      <c r="HA225" s="250"/>
      <c r="HB225" s="250"/>
      <c r="HC225" s="250"/>
      <c r="HD225" s="250"/>
      <c r="HE225" s="250"/>
      <c r="HF225" s="250"/>
      <c r="HG225" s="250"/>
      <c r="HH225" s="250"/>
      <c r="HI225" s="250"/>
      <c r="HJ225" s="250"/>
      <c r="HK225" s="250"/>
      <c r="HL225" s="250"/>
      <c r="HM225" s="250"/>
      <c r="HN225" s="250"/>
      <c r="HO225" s="250"/>
      <c r="HP225" s="250"/>
      <c r="HQ225" s="250"/>
      <c r="HR225" s="250"/>
      <c r="HS225" s="250"/>
      <c r="HT225" s="250"/>
      <c r="HU225" s="250"/>
      <c r="HV225" s="250"/>
      <c r="HW225" s="250"/>
      <c r="HX225" s="250"/>
      <c r="HY225" s="250"/>
      <c r="HZ225" s="250"/>
      <c r="IA225" s="250"/>
      <c r="IB225" s="250"/>
      <c r="IC225" s="250"/>
      <c r="ID225" s="250"/>
      <c r="IE225" s="250"/>
      <c r="IF225" s="250"/>
      <c r="IG225" s="250"/>
      <c r="IH225" s="250"/>
      <c r="II225" s="250"/>
      <c r="IJ225" s="250"/>
      <c r="IK225" s="250"/>
      <c r="IL225" s="250"/>
      <c r="IM225" s="250"/>
      <c r="IN225" s="250"/>
      <c r="IO225" s="250"/>
      <c r="IP225" s="250"/>
      <c r="IQ225" s="250"/>
      <c r="IR225" s="250"/>
    </row>
    <row r="226" s="443" customFormat="1" ht="15.75" hidden="1" spans="1:252">
      <c r="A226" s="353" t="s">
        <v>4375</v>
      </c>
      <c r="B226" s="307" t="s">
        <v>514</v>
      </c>
      <c r="C226" s="671">
        <f>SUMIF('2023.12'!$A$6:$A$567,A226,'2023.12'!$C$6:$C$567)</f>
        <v>0</v>
      </c>
      <c r="D226" s="671">
        <v>0</v>
      </c>
      <c r="E226" s="671">
        <f>SUMIF('2024.12'!$A$6:$A$876,A226,'2024.12'!$D$6:$D$876)</f>
        <v>0</v>
      </c>
      <c r="F226" s="671">
        <f t="shared" si="50"/>
        <v>0</v>
      </c>
      <c r="G226" s="365" t="str">
        <f t="shared" si="46"/>
        <v/>
      </c>
      <c r="H226" s="365" t="str">
        <f t="shared" si="47"/>
        <v/>
      </c>
      <c r="I226" s="22" t="str">
        <f t="shared" si="48"/>
        <v>否</v>
      </c>
      <c r="J226" s="749" t="str">
        <f t="shared" si="51"/>
        <v>10304</v>
      </c>
      <c r="K226" s="93" t="str">
        <f t="shared" si="49"/>
        <v>项</v>
      </c>
      <c r="L226" s="93">
        <v>1</v>
      </c>
      <c r="M226" s="250"/>
      <c r="N226" s="250"/>
      <c r="O226" s="250"/>
      <c r="P226" s="250"/>
      <c r="Q226" s="250"/>
      <c r="R226" s="250"/>
      <c r="S226" s="250"/>
      <c r="T226" s="250"/>
      <c r="U226" s="250"/>
      <c r="V226" s="250"/>
      <c r="W226" s="250"/>
      <c r="X226" s="250"/>
      <c r="Y226" s="250"/>
      <c r="Z226" s="250"/>
      <c r="AA226" s="250"/>
      <c r="AB226" s="250"/>
      <c r="AC226" s="250"/>
      <c r="AD226" s="250"/>
      <c r="AE226" s="250"/>
      <c r="AF226" s="250"/>
      <c r="AG226" s="250"/>
      <c r="AH226" s="250"/>
      <c r="AI226" s="250"/>
      <c r="AJ226" s="250"/>
      <c r="AK226" s="250"/>
      <c r="AL226" s="250"/>
      <c r="AM226" s="250"/>
      <c r="AN226" s="250"/>
      <c r="AO226" s="250"/>
      <c r="AP226" s="250"/>
      <c r="AQ226" s="250"/>
      <c r="AR226" s="250"/>
      <c r="AS226" s="250"/>
      <c r="AT226" s="250"/>
      <c r="AU226" s="250"/>
      <c r="AV226" s="250"/>
      <c r="AW226" s="250"/>
      <c r="AX226" s="250"/>
      <c r="AY226" s="250"/>
      <c r="AZ226" s="250"/>
      <c r="BA226" s="250"/>
      <c r="BB226" s="250"/>
      <c r="BC226" s="250"/>
      <c r="BD226" s="250"/>
      <c r="BE226" s="250"/>
      <c r="BF226" s="250"/>
      <c r="BG226" s="250"/>
      <c r="BH226" s="250"/>
      <c r="BI226" s="250"/>
      <c r="BJ226" s="250"/>
      <c r="BK226" s="250"/>
      <c r="BL226" s="250"/>
      <c r="BM226" s="250"/>
      <c r="BN226" s="250"/>
      <c r="BO226" s="250"/>
      <c r="BP226" s="250"/>
      <c r="BQ226" s="250"/>
      <c r="BR226" s="250"/>
      <c r="BS226" s="250"/>
      <c r="BT226" s="250"/>
      <c r="BU226" s="250"/>
      <c r="BV226" s="250"/>
      <c r="BW226" s="250"/>
      <c r="BX226" s="250"/>
      <c r="BY226" s="250"/>
      <c r="BZ226" s="250"/>
      <c r="CA226" s="250"/>
      <c r="CB226" s="250"/>
      <c r="CC226" s="250"/>
      <c r="CD226" s="250"/>
      <c r="CE226" s="250"/>
      <c r="CF226" s="250"/>
      <c r="CG226" s="250"/>
      <c r="CH226" s="250"/>
      <c r="CI226" s="250"/>
      <c r="CJ226" s="250"/>
      <c r="CK226" s="250"/>
      <c r="CL226" s="250"/>
      <c r="CM226" s="250"/>
      <c r="CN226" s="250"/>
      <c r="CO226" s="250"/>
      <c r="CP226" s="250"/>
      <c r="CQ226" s="250"/>
      <c r="CR226" s="250"/>
      <c r="CS226" s="250"/>
      <c r="CT226" s="250"/>
      <c r="CU226" s="250"/>
      <c r="CV226" s="250"/>
      <c r="CW226" s="250"/>
      <c r="CX226" s="250"/>
      <c r="CY226" s="250"/>
      <c r="CZ226" s="250"/>
      <c r="DA226" s="250"/>
      <c r="DB226" s="250"/>
      <c r="DC226" s="250"/>
      <c r="DD226" s="250"/>
      <c r="DE226" s="250"/>
      <c r="DF226" s="250"/>
      <c r="DG226" s="250"/>
      <c r="DH226" s="250"/>
      <c r="DI226" s="250"/>
      <c r="DJ226" s="250"/>
      <c r="DK226" s="250"/>
      <c r="DL226" s="250"/>
      <c r="DM226" s="250"/>
      <c r="DN226" s="250"/>
      <c r="DO226" s="250"/>
      <c r="DP226" s="250"/>
      <c r="DQ226" s="250"/>
      <c r="DR226" s="250"/>
      <c r="DS226" s="250"/>
      <c r="DT226" s="250"/>
      <c r="DU226" s="250"/>
      <c r="DV226" s="250"/>
      <c r="DW226" s="250"/>
      <c r="DX226" s="250"/>
      <c r="DY226" s="250"/>
      <c r="DZ226" s="250"/>
      <c r="EA226" s="250"/>
      <c r="EB226" s="250"/>
      <c r="EC226" s="250"/>
      <c r="ED226" s="250"/>
      <c r="EE226" s="250"/>
      <c r="EF226" s="250"/>
      <c r="EG226" s="250"/>
      <c r="EH226" s="250"/>
      <c r="EI226" s="250"/>
      <c r="EJ226" s="250"/>
      <c r="EK226" s="250"/>
      <c r="EL226" s="250"/>
      <c r="EM226" s="250"/>
      <c r="EN226" s="250"/>
      <c r="EO226" s="250"/>
      <c r="EP226" s="250"/>
      <c r="EQ226" s="250"/>
      <c r="ER226" s="250"/>
      <c r="ES226" s="250"/>
      <c r="ET226" s="250"/>
      <c r="EU226" s="250"/>
      <c r="EV226" s="250"/>
      <c r="EW226" s="250"/>
      <c r="EX226" s="250"/>
      <c r="EY226" s="250"/>
      <c r="EZ226" s="250"/>
      <c r="FA226" s="250"/>
      <c r="FB226" s="250"/>
      <c r="FC226" s="250"/>
      <c r="FD226" s="250"/>
      <c r="FE226" s="250"/>
      <c r="FF226" s="250"/>
      <c r="FG226" s="250"/>
      <c r="FH226" s="250"/>
      <c r="FI226" s="250"/>
      <c r="FJ226" s="250"/>
      <c r="FK226" s="250"/>
      <c r="FL226" s="250"/>
      <c r="FM226" s="250"/>
      <c r="FN226" s="250"/>
      <c r="FO226" s="250"/>
      <c r="FP226" s="250"/>
      <c r="FQ226" s="250"/>
      <c r="FR226" s="250"/>
      <c r="FS226" s="250"/>
      <c r="FT226" s="250"/>
      <c r="FU226" s="250"/>
      <c r="FV226" s="250"/>
      <c r="FW226" s="250"/>
      <c r="FX226" s="250"/>
      <c r="FY226" s="250"/>
      <c r="FZ226" s="250"/>
      <c r="GA226" s="250"/>
      <c r="GB226" s="250"/>
      <c r="GC226" s="250"/>
      <c r="GD226" s="250"/>
      <c r="GE226" s="250"/>
      <c r="GF226" s="250"/>
      <c r="GG226" s="250"/>
      <c r="GH226" s="250"/>
      <c r="GI226" s="250"/>
      <c r="GJ226" s="250"/>
      <c r="GK226" s="250"/>
      <c r="GL226" s="250"/>
      <c r="GM226" s="250"/>
      <c r="GN226" s="250"/>
      <c r="GO226" s="250"/>
      <c r="GP226" s="250"/>
      <c r="GQ226" s="250"/>
      <c r="GR226" s="250"/>
      <c r="GS226" s="250"/>
      <c r="GT226" s="250"/>
      <c r="GU226" s="250"/>
      <c r="GV226" s="250"/>
      <c r="GW226" s="250"/>
      <c r="GX226" s="250"/>
      <c r="GY226" s="250"/>
      <c r="GZ226" s="250"/>
      <c r="HA226" s="250"/>
      <c r="HB226" s="250"/>
      <c r="HC226" s="250"/>
      <c r="HD226" s="250"/>
      <c r="HE226" s="250"/>
      <c r="HF226" s="250"/>
      <c r="HG226" s="250"/>
      <c r="HH226" s="250"/>
      <c r="HI226" s="250"/>
      <c r="HJ226" s="250"/>
      <c r="HK226" s="250"/>
      <c r="HL226" s="250"/>
      <c r="HM226" s="250"/>
      <c r="HN226" s="250"/>
      <c r="HO226" s="250"/>
      <c r="HP226" s="250"/>
      <c r="HQ226" s="250"/>
      <c r="HR226" s="250"/>
      <c r="HS226" s="250"/>
      <c r="HT226" s="250"/>
      <c r="HU226" s="250"/>
      <c r="HV226" s="250"/>
      <c r="HW226" s="250"/>
      <c r="HX226" s="250"/>
      <c r="HY226" s="250"/>
      <c r="HZ226" s="250"/>
      <c r="IA226" s="250"/>
      <c r="IB226" s="250"/>
      <c r="IC226" s="250"/>
      <c r="ID226" s="250"/>
      <c r="IE226" s="250"/>
      <c r="IF226" s="250"/>
      <c r="IG226" s="250"/>
      <c r="IH226" s="250"/>
      <c r="II226" s="250"/>
      <c r="IJ226" s="250"/>
      <c r="IK226" s="250"/>
      <c r="IL226" s="250"/>
      <c r="IM226" s="250"/>
      <c r="IN226" s="250"/>
      <c r="IO226" s="250"/>
      <c r="IP226" s="250"/>
      <c r="IQ226" s="250"/>
      <c r="IR226" s="250"/>
    </row>
    <row r="227" s="137" customFormat="1" ht="31.5" hidden="1" spans="1:252">
      <c r="A227" s="353" t="s">
        <v>4376</v>
      </c>
      <c r="B227" s="307" t="s">
        <v>518</v>
      </c>
      <c r="C227" s="671">
        <f>SUMIF('2023.12'!$A$6:$A$567,A227,'2023.12'!$C$6:$C$567)</f>
        <v>65</v>
      </c>
      <c r="D227" s="671">
        <v>40</v>
      </c>
      <c r="E227" s="671">
        <f>SUMIF('2024.12'!$A$6:$A$876,A227,'2024.12'!$D$6:$D$876)</f>
        <v>888</v>
      </c>
      <c r="F227" s="671">
        <f t="shared" si="50"/>
        <v>823</v>
      </c>
      <c r="G227" s="365" t="str">
        <f t="shared" si="46"/>
        <v>1266.2%</v>
      </c>
      <c r="H227" s="365" t="str">
        <f t="shared" si="47"/>
        <v>2220.0%</v>
      </c>
      <c r="I227" s="554" t="s">
        <v>4097</v>
      </c>
      <c r="J227" s="748" t="str">
        <f t="shared" si="51"/>
        <v>10304</v>
      </c>
      <c r="K227" s="93" t="str">
        <f t="shared" si="49"/>
        <v>项</v>
      </c>
      <c r="L227" s="93">
        <v>1</v>
      </c>
      <c r="M227" s="751"/>
      <c r="N227" s="751"/>
      <c r="O227" s="751"/>
      <c r="P227" s="751"/>
      <c r="Q227" s="751"/>
      <c r="R227" s="751"/>
      <c r="S227" s="751"/>
      <c r="T227" s="751"/>
      <c r="U227" s="751"/>
      <c r="V227" s="751"/>
      <c r="W227" s="751"/>
      <c r="X227" s="751"/>
      <c r="Y227" s="751"/>
      <c r="Z227" s="751"/>
      <c r="AA227" s="751"/>
      <c r="AB227" s="751"/>
      <c r="AC227" s="751"/>
      <c r="AD227" s="751"/>
      <c r="AE227" s="751"/>
      <c r="AF227" s="751"/>
      <c r="AG227" s="751"/>
      <c r="AH227" s="751"/>
      <c r="AI227" s="751"/>
      <c r="AJ227" s="751"/>
      <c r="AK227" s="751"/>
      <c r="AL227" s="751"/>
      <c r="AM227" s="751"/>
      <c r="AN227" s="751"/>
      <c r="AO227" s="751"/>
      <c r="AP227" s="751"/>
      <c r="AQ227" s="751"/>
      <c r="AR227" s="751"/>
      <c r="AS227" s="751"/>
      <c r="AT227" s="751"/>
      <c r="AU227" s="751"/>
      <c r="AV227" s="751"/>
      <c r="AW227" s="751"/>
      <c r="AX227" s="751"/>
      <c r="AY227" s="751"/>
      <c r="AZ227" s="751"/>
      <c r="BA227" s="751"/>
      <c r="BB227" s="751"/>
      <c r="BC227" s="751"/>
      <c r="BD227" s="751"/>
      <c r="BE227" s="751"/>
      <c r="BF227" s="751"/>
      <c r="BG227" s="751"/>
      <c r="BH227" s="751"/>
      <c r="BI227" s="751"/>
      <c r="BJ227" s="751"/>
      <c r="BK227" s="751"/>
      <c r="BL227" s="751"/>
      <c r="BM227" s="751"/>
      <c r="BN227" s="751"/>
      <c r="BO227" s="751"/>
      <c r="BP227" s="751"/>
      <c r="BQ227" s="751"/>
      <c r="BR227" s="751"/>
      <c r="BS227" s="751"/>
      <c r="BT227" s="751"/>
      <c r="BU227" s="751"/>
      <c r="BV227" s="751"/>
      <c r="BW227" s="751"/>
      <c r="BX227" s="751"/>
      <c r="BY227" s="751"/>
      <c r="BZ227" s="751"/>
      <c r="CA227" s="751"/>
      <c r="CB227" s="751"/>
      <c r="CC227" s="751"/>
      <c r="CD227" s="751"/>
      <c r="CE227" s="751"/>
      <c r="CF227" s="751"/>
      <c r="CG227" s="751"/>
      <c r="CH227" s="751"/>
      <c r="CI227" s="751"/>
      <c r="CJ227" s="751"/>
      <c r="CK227" s="751"/>
      <c r="CL227" s="751"/>
      <c r="CM227" s="751"/>
      <c r="CN227" s="751"/>
      <c r="CO227" s="751"/>
      <c r="CP227" s="751"/>
      <c r="CQ227" s="751"/>
      <c r="CR227" s="751"/>
      <c r="CS227" s="751"/>
      <c r="CT227" s="751"/>
      <c r="CU227" s="751"/>
      <c r="CV227" s="751"/>
      <c r="CW227" s="751"/>
      <c r="CX227" s="751"/>
      <c r="CY227" s="751"/>
      <c r="CZ227" s="751"/>
      <c r="DA227" s="751"/>
      <c r="DB227" s="751"/>
      <c r="DC227" s="751"/>
      <c r="DD227" s="751"/>
      <c r="DE227" s="751"/>
      <c r="DF227" s="751"/>
      <c r="DG227" s="751"/>
      <c r="DH227" s="751"/>
      <c r="DI227" s="751"/>
      <c r="DJ227" s="751"/>
      <c r="DK227" s="751"/>
      <c r="DL227" s="751"/>
      <c r="DM227" s="751"/>
      <c r="DN227" s="751"/>
      <c r="DO227" s="751"/>
      <c r="DP227" s="751"/>
      <c r="DQ227" s="751"/>
      <c r="DR227" s="751"/>
      <c r="DS227" s="751"/>
      <c r="DT227" s="751"/>
      <c r="DU227" s="751"/>
      <c r="DV227" s="751"/>
      <c r="DW227" s="751"/>
      <c r="DX227" s="751"/>
      <c r="DY227" s="751"/>
      <c r="DZ227" s="751"/>
      <c r="EA227" s="751"/>
      <c r="EB227" s="751"/>
      <c r="EC227" s="751"/>
      <c r="ED227" s="751"/>
      <c r="EE227" s="751"/>
      <c r="EF227" s="751"/>
      <c r="EG227" s="751"/>
      <c r="EH227" s="751"/>
      <c r="EI227" s="751"/>
      <c r="EJ227" s="751"/>
      <c r="EK227" s="751"/>
      <c r="EL227" s="751"/>
      <c r="EM227" s="751"/>
      <c r="EN227" s="751"/>
      <c r="EO227" s="751"/>
      <c r="EP227" s="751"/>
      <c r="EQ227" s="751"/>
      <c r="ER227" s="751"/>
      <c r="ES227" s="751"/>
      <c r="ET227" s="751"/>
      <c r="EU227" s="751"/>
      <c r="EV227" s="751"/>
      <c r="EW227" s="751"/>
      <c r="EX227" s="751"/>
      <c r="EY227" s="751"/>
      <c r="EZ227" s="751"/>
      <c r="FA227" s="751"/>
      <c r="FB227" s="751"/>
      <c r="FC227" s="751"/>
      <c r="FD227" s="751"/>
      <c r="FE227" s="751"/>
      <c r="FF227" s="751"/>
      <c r="FG227" s="751"/>
      <c r="FH227" s="751"/>
      <c r="FI227" s="751"/>
      <c r="FJ227" s="751"/>
      <c r="FK227" s="751"/>
      <c r="FL227" s="751"/>
      <c r="FM227" s="751"/>
      <c r="FN227" s="751"/>
      <c r="FO227" s="751"/>
      <c r="FP227" s="751"/>
      <c r="FQ227" s="751"/>
      <c r="FR227" s="751"/>
      <c r="FS227" s="751"/>
      <c r="FT227" s="751"/>
      <c r="FU227" s="751"/>
      <c r="FV227" s="751"/>
      <c r="FW227" s="751"/>
      <c r="FX227" s="751"/>
      <c r="FY227" s="751"/>
      <c r="FZ227" s="751"/>
      <c r="GA227" s="751"/>
      <c r="GB227" s="751"/>
      <c r="GC227" s="751"/>
      <c r="GD227" s="751"/>
      <c r="GE227" s="751"/>
      <c r="GF227" s="751"/>
      <c r="GG227" s="751"/>
      <c r="GH227" s="751"/>
      <c r="GI227" s="751"/>
      <c r="GJ227" s="751"/>
      <c r="GK227" s="751"/>
      <c r="GL227" s="751"/>
      <c r="GM227" s="751"/>
      <c r="GN227" s="751"/>
      <c r="GO227" s="751"/>
      <c r="GP227" s="751"/>
      <c r="GQ227" s="751"/>
      <c r="GR227" s="751"/>
      <c r="GS227" s="751"/>
      <c r="GT227" s="751"/>
      <c r="GU227" s="751"/>
      <c r="GV227" s="751"/>
      <c r="GW227" s="751"/>
      <c r="GX227" s="751"/>
      <c r="GY227" s="751"/>
      <c r="GZ227" s="751"/>
      <c r="HA227" s="751"/>
      <c r="HB227" s="751"/>
      <c r="HC227" s="751"/>
      <c r="HD227" s="751"/>
      <c r="HE227" s="751"/>
      <c r="HF227" s="751"/>
      <c r="HG227" s="751"/>
      <c r="HH227" s="751"/>
      <c r="HI227" s="751"/>
      <c r="HJ227" s="751"/>
      <c r="HK227" s="751"/>
      <c r="HL227" s="751"/>
      <c r="HM227" s="751"/>
      <c r="HN227" s="751"/>
      <c r="HO227" s="751"/>
      <c r="HP227" s="751"/>
      <c r="HQ227" s="751"/>
      <c r="HR227" s="751"/>
      <c r="HS227" s="751"/>
      <c r="HT227" s="751"/>
      <c r="HU227" s="751"/>
      <c r="HV227" s="751"/>
      <c r="HW227" s="751"/>
      <c r="HX227" s="751"/>
      <c r="HY227" s="751"/>
      <c r="HZ227" s="751"/>
      <c r="IA227" s="751"/>
      <c r="IB227" s="751"/>
      <c r="IC227" s="751"/>
      <c r="ID227" s="751"/>
      <c r="IE227" s="751"/>
      <c r="IF227" s="751"/>
      <c r="IG227" s="751"/>
      <c r="IH227" s="751"/>
      <c r="II227" s="751"/>
      <c r="IJ227" s="751"/>
      <c r="IK227" s="751"/>
      <c r="IL227" s="751"/>
      <c r="IM227" s="751"/>
      <c r="IN227" s="751"/>
      <c r="IO227" s="751"/>
      <c r="IP227" s="751"/>
      <c r="IQ227" s="751"/>
      <c r="IR227" s="751"/>
    </row>
    <row r="228" s="443" customFormat="1" ht="15.75" hidden="1" spans="1:252">
      <c r="A228" s="353" t="s">
        <v>4377</v>
      </c>
      <c r="B228" s="307" t="s">
        <v>528</v>
      </c>
      <c r="C228" s="671">
        <f>SUMIF('2023.12'!$A$6:$A$567,A228,'2023.12'!$C$6:$C$567)</f>
        <v>0</v>
      </c>
      <c r="D228" s="671">
        <v>0</v>
      </c>
      <c r="E228" s="671">
        <f>SUMIF('2024.12'!$A$6:$A$876,A228,'2024.12'!$D$6:$D$876)</f>
        <v>0</v>
      </c>
      <c r="F228" s="671">
        <f t="shared" si="50"/>
        <v>0</v>
      </c>
      <c r="G228" s="365" t="str">
        <f t="shared" si="46"/>
        <v/>
      </c>
      <c r="H228" s="365" t="str">
        <f t="shared" si="47"/>
        <v/>
      </c>
      <c r="I228" s="22" t="str">
        <f t="shared" si="48"/>
        <v>否</v>
      </c>
      <c r="J228" s="749" t="str">
        <f t="shared" si="51"/>
        <v>10304</v>
      </c>
      <c r="K228" s="93" t="str">
        <f t="shared" si="49"/>
        <v>项</v>
      </c>
      <c r="L228" s="93">
        <v>1</v>
      </c>
      <c r="M228" s="250"/>
      <c r="N228" s="250"/>
      <c r="O228" s="250"/>
      <c r="P228" s="250"/>
      <c r="Q228" s="250"/>
      <c r="R228" s="250"/>
      <c r="S228" s="250"/>
      <c r="T228" s="250"/>
      <c r="U228" s="250"/>
      <c r="V228" s="250"/>
      <c r="W228" s="250"/>
      <c r="X228" s="250"/>
      <c r="Y228" s="250"/>
      <c r="Z228" s="250"/>
      <c r="AA228" s="250"/>
      <c r="AB228" s="250"/>
      <c r="AC228" s="250"/>
      <c r="AD228" s="250"/>
      <c r="AE228" s="250"/>
      <c r="AF228" s="250"/>
      <c r="AG228" s="250"/>
      <c r="AH228" s="250"/>
      <c r="AI228" s="250"/>
      <c r="AJ228" s="250"/>
      <c r="AK228" s="250"/>
      <c r="AL228" s="250"/>
      <c r="AM228" s="250"/>
      <c r="AN228" s="250"/>
      <c r="AO228" s="250"/>
      <c r="AP228" s="250"/>
      <c r="AQ228" s="250"/>
      <c r="AR228" s="250"/>
      <c r="AS228" s="250"/>
      <c r="AT228" s="250"/>
      <c r="AU228" s="250"/>
      <c r="AV228" s="250"/>
      <c r="AW228" s="250"/>
      <c r="AX228" s="250"/>
      <c r="AY228" s="250"/>
      <c r="AZ228" s="250"/>
      <c r="BA228" s="250"/>
      <c r="BB228" s="250"/>
      <c r="BC228" s="250"/>
      <c r="BD228" s="250"/>
      <c r="BE228" s="250"/>
      <c r="BF228" s="250"/>
      <c r="BG228" s="250"/>
      <c r="BH228" s="250"/>
      <c r="BI228" s="250"/>
      <c r="BJ228" s="250"/>
      <c r="BK228" s="250"/>
      <c r="BL228" s="250"/>
      <c r="BM228" s="250"/>
      <c r="BN228" s="250"/>
      <c r="BO228" s="250"/>
      <c r="BP228" s="250"/>
      <c r="BQ228" s="250"/>
      <c r="BR228" s="250"/>
      <c r="BS228" s="250"/>
      <c r="BT228" s="250"/>
      <c r="BU228" s="250"/>
      <c r="BV228" s="250"/>
      <c r="BW228" s="250"/>
      <c r="BX228" s="250"/>
      <c r="BY228" s="250"/>
      <c r="BZ228" s="250"/>
      <c r="CA228" s="250"/>
      <c r="CB228" s="250"/>
      <c r="CC228" s="250"/>
      <c r="CD228" s="250"/>
      <c r="CE228" s="250"/>
      <c r="CF228" s="250"/>
      <c r="CG228" s="250"/>
      <c r="CH228" s="250"/>
      <c r="CI228" s="250"/>
      <c r="CJ228" s="250"/>
      <c r="CK228" s="250"/>
      <c r="CL228" s="250"/>
      <c r="CM228" s="250"/>
      <c r="CN228" s="250"/>
      <c r="CO228" s="250"/>
      <c r="CP228" s="250"/>
      <c r="CQ228" s="250"/>
      <c r="CR228" s="250"/>
      <c r="CS228" s="250"/>
      <c r="CT228" s="250"/>
      <c r="CU228" s="250"/>
      <c r="CV228" s="250"/>
      <c r="CW228" s="250"/>
      <c r="CX228" s="250"/>
      <c r="CY228" s="250"/>
      <c r="CZ228" s="250"/>
      <c r="DA228" s="250"/>
      <c r="DB228" s="250"/>
      <c r="DC228" s="250"/>
      <c r="DD228" s="250"/>
      <c r="DE228" s="250"/>
      <c r="DF228" s="250"/>
      <c r="DG228" s="250"/>
      <c r="DH228" s="250"/>
      <c r="DI228" s="250"/>
      <c r="DJ228" s="250"/>
      <c r="DK228" s="250"/>
      <c r="DL228" s="250"/>
      <c r="DM228" s="250"/>
      <c r="DN228" s="250"/>
      <c r="DO228" s="250"/>
      <c r="DP228" s="250"/>
      <c r="DQ228" s="250"/>
      <c r="DR228" s="250"/>
      <c r="DS228" s="250"/>
      <c r="DT228" s="250"/>
      <c r="DU228" s="250"/>
      <c r="DV228" s="250"/>
      <c r="DW228" s="250"/>
      <c r="DX228" s="250"/>
      <c r="DY228" s="250"/>
      <c r="DZ228" s="250"/>
      <c r="EA228" s="250"/>
      <c r="EB228" s="250"/>
      <c r="EC228" s="250"/>
      <c r="ED228" s="250"/>
      <c r="EE228" s="250"/>
      <c r="EF228" s="250"/>
      <c r="EG228" s="250"/>
      <c r="EH228" s="250"/>
      <c r="EI228" s="250"/>
      <c r="EJ228" s="250"/>
      <c r="EK228" s="250"/>
      <c r="EL228" s="250"/>
      <c r="EM228" s="250"/>
      <c r="EN228" s="250"/>
      <c r="EO228" s="250"/>
      <c r="EP228" s="250"/>
      <c r="EQ228" s="250"/>
      <c r="ER228" s="250"/>
      <c r="ES228" s="250"/>
      <c r="ET228" s="250"/>
      <c r="EU228" s="250"/>
      <c r="EV228" s="250"/>
      <c r="EW228" s="250"/>
      <c r="EX228" s="250"/>
      <c r="EY228" s="250"/>
      <c r="EZ228" s="250"/>
      <c r="FA228" s="250"/>
      <c r="FB228" s="250"/>
      <c r="FC228" s="250"/>
      <c r="FD228" s="250"/>
      <c r="FE228" s="250"/>
      <c r="FF228" s="250"/>
      <c r="FG228" s="250"/>
      <c r="FH228" s="250"/>
      <c r="FI228" s="250"/>
      <c r="FJ228" s="250"/>
      <c r="FK228" s="250"/>
      <c r="FL228" s="250"/>
      <c r="FM228" s="250"/>
      <c r="FN228" s="250"/>
      <c r="FO228" s="250"/>
      <c r="FP228" s="250"/>
      <c r="FQ228" s="250"/>
      <c r="FR228" s="250"/>
      <c r="FS228" s="250"/>
      <c r="FT228" s="250"/>
      <c r="FU228" s="250"/>
      <c r="FV228" s="250"/>
      <c r="FW228" s="250"/>
      <c r="FX228" s="250"/>
      <c r="FY228" s="250"/>
      <c r="FZ228" s="250"/>
      <c r="GA228" s="250"/>
      <c r="GB228" s="250"/>
      <c r="GC228" s="250"/>
      <c r="GD228" s="250"/>
      <c r="GE228" s="250"/>
      <c r="GF228" s="250"/>
      <c r="GG228" s="250"/>
      <c r="GH228" s="250"/>
      <c r="GI228" s="250"/>
      <c r="GJ228" s="250"/>
      <c r="GK228" s="250"/>
      <c r="GL228" s="250"/>
      <c r="GM228" s="250"/>
      <c r="GN228" s="250"/>
      <c r="GO228" s="250"/>
      <c r="GP228" s="250"/>
      <c r="GQ228" s="250"/>
      <c r="GR228" s="250"/>
      <c r="GS228" s="250"/>
      <c r="GT228" s="250"/>
      <c r="GU228" s="250"/>
      <c r="GV228" s="250"/>
      <c r="GW228" s="250"/>
      <c r="GX228" s="250"/>
      <c r="GY228" s="250"/>
      <c r="GZ228" s="250"/>
      <c r="HA228" s="250"/>
      <c r="HB228" s="250"/>
      <c r="HC228" s="250"/>
      <c r="HD228" s="250"/>
      <c r="HE228" s="250"/>
      <c r="HF228" s="250"/>
      <c r="HG228" s="250"/>
      <c r="HH228" s="250"/>
      <c r="HI228" s="250"/>
      <c r="HJ228" s="250"/>
      <c r="HK228" s="250"/>
      <c r="HL228" s="250"/>
      <c r="HM228" s="250"/>
      <c r="HN228" s="250"/>
      <c r="HO228" s="250"/>
      <c r="HP228" s="250"/>
      <c r="HQ228" s="250"/>
      <c r="HR228" s="250"/>
      <c r="HS228" s="250"/>
      <c r="HT228" s="250"/>
      <c r="HU228" s="250"/>
      <c r="HV228" s="250"/>
      <c r="HW228" s="250"/>
      <c r="HX228" s="250"/>
      <c r="HY228" s="250"/>
      <c r="HZ228" s="250"/>
      <c r="IA228" s="250"/>
      <c r="IB228" s="250"/>
      <c r="IC228" s="250"/>
      <c r="ID228" s="250"/>
      <c r="IE228" s="250"/>
      <c r="IF228" s="250"/>
      <c r="IG228" s="250"/>
      <c r="IH228" s="250"/>
      <c r="II228" s="250"/>
      <c r="IJ228" s="250"/>
      <c r="IK228" s="250"/>
      <c r="IL228" s="250"/>
      <c r="IM228" s="250"/>
      <c r="IN228" s="250"/>
      <c r="IO228" s="250"/>
      <c r="IP228" s="250"/>
      <c r="IQ228" s="250"/>
      <c r="IR228" s="250"/>
    </row>
    <row r="229" s="443" customFormat="1" ht="31.5" hidden="1" spans="1:252">
      <c r="A229" s="353" t="s">
        <v>4378</v>
      </c>
      <c r="B229" s="307" t="s">
        <v>534</v>
      </c>
      <c r="C229" s="671">
        <f>SUMIF('2023.12'!$A$6:$A$567,A229,'2023.12'!$C$6:$C$567)</f>
        <v>0</v>
      </c>
      <c r="D229" s="671">
        <v>0</v>
      </c>
      <c r="E229" s="671">
        <f>SUMIF('2024.12'!$A$6:$A$876,A229,'2024.12'!$D$6:$D$876)</f>
        <v>0</v>
      </c>
      <c r="F229" s="671">
        <f t="shared" si="50"/>
        <v>0</v>
      </c>
      <c r="G229" s="365" t="str">
        <f t="shared" si="46"/>
        <v/>
      </c>
      <c r="H229" s="365" t="str">
        <f t="shared" si="47"/>
        <v/>
      </c>
      <c r="I229" s="22" t="str">
        <f t="shared" si="48"/>
        <v>否</v>
      </c>
      <c r="J229" s="749" t="str">
        <f t="shared" si="51"/>
        <v>10304</v>
      </c>
      <c r="K229" s="93" t="str">
        <f t="shared" si="49"/>
        <v>项</v>
      </c>
      <c r="L229" s="93">
        <v>1</v>
      </c>
      <c r="M229" s="250"/>
      <c r="N229" s="250"/>
      <c r="O229" s="250"/>
      <c r="P229" s="250"/>
      <c r="Q229" s="250"/>
      <c r="R229" s="250"/>
      <c r="S229" s="250"/>
      <c r="T229" s="250"/>
      <c r="U229" s="250"/>
      <c r="V229" s="250"/>
      <c r="W229" s="250"/>
      <c r="X229" s="250"/>
      <c r="Y229" s="250"/>
      <c r="Z229" s="250"/>
      <c r="AA229" s="250"/>
      <c r="AB229" s="250"/>
      <c r="AC229" s="250"/>
      <c r="AD229" s="250"/>
      <c r="AE229" s="250"/>
      <c r="AF229" s="250"/>
      <c r="AG229" s="250"/>
      <c r="AH229" s="250"/>
      <c r="AI229" s="250"/>
      <c r="AJ229" s="250"/>
      <c r="AK229" s="250"/>
      <c r="AL229" s="250"/>
      <c r="AM229" s="250"/>
      <c r="AN229" s="250"/>
      <c r="AO229" s="250"/>
      <c r="AP229" s="250"/>
      <c r="AQ229" s="250"/>
      <c r="AR229" s="250"/>
      <c r="AS229" s="250"/>
      <c r="AT229" s="250"/>
      <c r="AU229" s="250"/>
      <c r="AV229" s="250"/>
      <c r="AW229" s="250"/>
      <c r="AX229" s="250"/>
      <c r="AY229" s="250"/>
      <c r="AZ229" s="250"/>
      <c r="BA229" s="250"/>
      <c r="BB229" s="250"/>
      <c r="BC229" s="250"/>
      <c r="BD229" s="250"/>
      <c r="BE229" s="250"/>
      <c r="BF229" s="250"/>
      <c r="BG229" s="250"/>
      <c r="BH229" s="250"/>
      <c r="BI229" s="250"/>
      <c r="BJ229" s="250"/>
      <c r="BK229" s="250"/>
      <c r="BL229" s="250"/>
      <c r="BM229" s="250"/>
      <c r="BN229" s="250"/>
      <c r="BO229" s="250"/>
      <c r="BP229" s="250"/>
      <c r="BQ229" s="250"/>
      <c r="BR229" s="250"/>
      <c r="BS229" s="250"/>
      <c r="BT229" s="250"/>
      <c r="BU229" s="250"/>
      <c r="BV229" s="250"/>
      <c r="BW229" s="250"/>
      <c r="BX229" s="250"/>
      <c r="BY229" s="250"/>
      <c r="BZ229" s="250"/>
      <c r="CA229" s="250"/>
      <c r="CB229" s="250"/>
      <c r="CC229" s="250"/>
      <c r="CD229" s="250"/>
      <c r="CE229" s="250"/>
      <c r="CF229" s="250"/>
      <c r="CG229" s="250"/>
      <c r="CH229" s="250"/>
      <c r="CI229" s="250"/>
      <c r="CJ229" s="250"/>
      <c r="CK229" s="250"/>
      <c r="CL229" s="250"/>
      <c r="CM229" s="250"/>
      <c r="CN229" s="250"/>
      <c r="CO229" s="250"/>
      <c r="CP229" s="250"/>
      <c r="CQ229" s="250"/>
      <c r="CR229" s="250"/>
      <c r="CS229" s="250"/>
      <c r="CT229" s="250"/>
      <c r="CU229" s="250"/>
      <c r="CV229" s="250"/>
      <c r="CW229" s="250"/>
      <c r="CX229" s="250"/>
      <c r="CY229" s="250"/>
      <c r="CZ229" s="250"/>
      <c r="DA229" s="250"/>
      <c r="DB229" s="250"/>
      <c r="DC229" s="250"/>
      <c r="DD229" s="250"/>
      <c r="DE229" s="250"/>
      <c r="DF229" s="250"/>
      <c r="DG229" s="250"/>
      <c r="DH229" s="250"/>
      <c r="DI229" s="250"/>
      <c r="DJ229" s="250"/>
      <c r="DK229" s="250"/>
      <c r="DL229" s="250"/>
      <c r="DM229" s="250"/>
      <c r="DN229" s="250"/>
      <c r="DO229" s="250"/>
      <c r="DP229" s="250"/>
      <c r="DQ229" s="250"/>
      <c r="DR229" s="250"/>
      <c r="DS229" s="250"/>
      <c r="DT229" s="250"/>
      <c r="DU229" s="250"/>
      <c r="DV229" s="250"/>
      <c r="DW229" s="250"/>
      <c r="DX229" s="250"/>
      <c r="DY229" s="250"/>
      <c r="DZ229" s="250"/>
      <c r="EA229" s="250"/>
      <c r="EB229" s="250"/>
      <c r="EC229" s="250"/>
      <c r="ED229" s="250"/>
      <c r="EE229" s="250"/>
      <c r="EF229" s="250"/>
      <c r="EG229" s="250"/>
      <c r="EH229" s="250"/>
      <c r="EI229" s="250"/>
      <c r="EJ229" s="250"/>
      <c r="EK229" s="250"/>
      <c r="EL229" s="250"/>
      <c r="EM229" s="250"/>
      <c r="EN229" s="250"/>
      <c r="EO229" s="250"/>
      <c r="EP229" s="250"/>
      <c r="EQ229" s="250"/>
      <c r="ER229" s="250"/>
      <c r="ES229" s="250"/>
      <c r="ET229" s="250"/>
      <c r="EU229" s="250"/>
      <c r="EV229" s="250"/>
      <c r="EW229" s="250"/>
      <c r="EX229" s="250"/>
      <c r="EY229" s="250"/>
      <c r="EZ229" s="250"/>
      <c r="FA229" s="250"/>
      <c r="FB229" s="250"/>
      <c r="FC229" s="250"/>
      <c r="FD229" s="250"/>
      <c r="FE229" s="250"/>
      <c r="FF229" s="250"/>
      <c r="FG229" s="250"/>
      <c r="FH229" s="250"/>
      <c r="FI229" s="250"/>
      <c r="FJ229" s="250"/>
      <c r="FK229" s="250"/>
      <c r="FL229" s="250"/>
      <c r="FM229" s="250"/>
      <c r="FN229" s="250"/>
      <c r="FO229" s="250"/>
      <c r="FP229" s="250"/>
      <c r="FQ229" s="250"/>
      <c r="FR229" s="250"/>
      <c r="FS229" s="250"/>
      <c r="FT229" s="250"/>
      <c r="FU229" s="250"/>
      <c r="FV229" s="250"/>
      <c r="FW229" s="250"/>
      <c r="FX229" s="250"/>
      <c r="FY229" s="250"/>
      <c r="FZ229" s="250"/>
      <c r="GA229" s="250"/>
      <c r="GB229" s="250"/>
      <c r="GC229" s="250"/>
      <c r="GD229" s="250"/>
      <c r="GE229" s="250"/>
      <c r="GF229" s="250"/>
      <c r="GG229" s="250"/>
      <c r="GH229" s="250"/>
      <c r="GI229" s="250"/>
      <c r="GJ229" s="250"/>
      <c r="GK229" s="250"/>
      <c r="GL229" s="250"/>
      <c r="GM229" s="250"/>
      <c r="GN229" s="250"/>
      <c r="GO229" s="250"/>
      <c r="GP229" s="250"/>
      <c r="GQ229" s="250"/>
      <c r="GR229" s="250"/>
      <c r="GS229" s="250"/>
      <c r="GT229" s="250"/>
      <c r="GU229" s="250"/>
      <c r="GV229" s="250"/>
      <c r="GW229" s="250"/>
      <c r="GX229" s="250"/>
      <c r="GY229" s="250"/>
      <c r="GZ229" s="250"/>
      <c r="HA229" s="250"/>
      <c r="HB229" s="250"/>
      <c r="HC229" s="250"/>
      <c r="HD229" s="250"/>
      <c r="HE229" s="250"/>
      <c r="HF229" s="250"/>
      <c r="HG229" s="250"/>
      <c r="HH229" s="250"/>
      <c r="HI229" s="250"/>
      <c r="HJ229" s="250"/>
      <c r="HK229" s="250"/>
      <c r="HL229" s="250"/>
      <c r="HM229" s="250"/>
      <c r="HN229" s="250"/>
      <c r="HO229" s="250"/>
      <c r="HP229" s="250"/>
      <c r="HQ229" s="250"/>
      <c r="HR229" s="250"/>
      <c r="HS229" s="250"/>
      <c r="HT229" s="250"/>
      <c r="HU229" s="250"/>
      <c r="HV229" s="250"/>
      <c r="HW229" s="250"/>
      <c r="HX229" s="250"/>
      <c r="HY229" s="250"/>
      <c r="HZ229" s="250"/>
      <c r="IA229" s="250"/>
      <c r="IB229" s="250"/>
      <c r="IC229" s="250"/>
      <c r="ID229" s="250"/>
      <c r="IE229" s="250"/>
      <c r="IF229" s="250"/>
      <c r="IG229" s="250"/>
      <c r="IH229" s="250"/>
      <c r="II229" s="250"/>
      <c r="IJ229" s="250"/>
      <c r="IK229" s="250"/>
      <c r="IL229" s="250"/>
      <c r="IM229" s="250"/>
      <c r="IN229" s="250"/>
      <c r="IO229" s="250"/>
      <c r="IP229" s="250"/>
      <c r="IQ229" s="250"/>
      <c r="IR229" s="250"/>
    </row>
    <row r="230" s="443" customFormat="1" ht="31.5" hidden="1" spans="1:252">
      <c r="A230" s="353" t="s">
        <v>4379</v>
      </c>
      <c r="B230" s="307" t="s">
        <v>546</v>
      </c>
      <c r="C230" s="671">
        <f>SUMIF('2023.12'!$A$6:$A$567,A230,'2023.12'!$C$6:$C$567)</f>
        <v>0</v>
      </c>
      <c r="D230" s="671">
        <v>0</v>
      </c>
      <c r="E230" s="671">
        <f>SUMIF('2024.12'!$A$6:$A$876,A230,'2024.12'!$D$6:$D$876)</f>
        <v>0</v>
      </c>
      <c r="F230" s="671">
        <f t="shared" si="50"/>
        <v>0</v>
      </c>
      <c r="G230" s="365" t="str">
        <f t="shared" si="46"/>
        <v/>
      </c>
      <c r="H230" s="365" t="str">
        <f t="shared" si="47"/>
        <v/>
      </c>
      <c r="I230" s="22" t="str">
        <f t="shared" si="48"/>
        <v>否</v>
      </c>
      <c r="J230" s="749" t="str">
        <f t="shared" si="51"/>
        <v>10304</v>
      </c>
      <c r="K230" s="93" t="str">
        <f t="shared" si="49"/>
        <v>项</v>
      </c>
      <c r="L230" s="93">
        <v>1</v>
      </c>
      <c r="M230" s="250"/>
      <c r="N230" s="250"/>
      <c r="O230" s="250"/>
      <c r="P230" s="250"/>
      <c r="Q230" s="250"/>
      <c r="R230" s="250"/>
      <c r="S230" s="250"/>
      <c r="T230" s="250"/>
      <c r="U230" s="250"/>
      <c r="V230" s="250"/>
      <c r="W230" s="250"/>
      <c r="X230" s="250"/>
      <c r="Y230" s="250"/>
      <c r="Z230" s="250"/>
      <c r="AA230" s="250"/>
      <c r="AB230" s="250"/>
      <c r="AC230" s="250"/>
      <c r="AD230" s="250"/>
      <c r="AE230" s="250"/>
      <c r="AF230" s="250"/>
      <c r="AG230" s="250"/>
      <c r="AH230" s="250"/>
      <c r="AI230" s="250"/>
      <c r="AJ230" s="250"/>
      <c r="AK230" s="250"/>
      <c r="AL230" s="250"/>
      <c r="AM230" s="250"/>
      <c r="AN230" s="250"/>
      <c r="AO230" s="250"/>
      <c r="AP230" s="250"/>
      <c r="AQ230" s="250"/>
      <c r="AR230" s="250"/>
      <c r="AS230" s="250"/>
      <c r="AT230" s="250"/>
      <c r="AU230" s="250"/>
      <c r="AV230" s="250"/>
      <c r="AW230" s="250"/>
      <c r="AX230" s="250"/>
      <c r="AY230" s="250"/>
      <c r="AZ230" s="250"/>
      <c r="BA230" s="250"/>
      <c r="BB230" s="250"/>
      <c r="BC230" s="250"/>
      <c r="BD230" s="250"/>
      <c r="BE230" s="250"/>
      <c r="BF230" s="250"/>
      <c r="BG230" s="250"/>
      <c r="BH230" s="250"/>
      <c r="BI230" s="250"/>
      <c r="BJ230" s="250"/>
      <c r="BK230" s="250"/>
      <c r="BL230" s="250"/>
      <c r="BM230" s="250"/>
      <c r="BN230" s="250"/>
      <c r="BO230" s="250"/>
      <c r="BP230" s="250"/>
      <c r="BQ230" s="250"/>
      <c r="BR230" s="250"/>
      <c r="BS230" s="250"/>
      <c r="BT230" s="250"/>
      <c r="BU230" s="250"/>
      <c r="BV230" s="250"/>
      <c r="BW230" s="250"/>
      <c r="BX230" s="250"/>
      <c r="BY230" s="250"/>
      <c r="BZ230" s="250"/>
      <c r="CA230" s="250"/>
      <c r="CB230" s="250"/>
      <c r="CC230" s="250"/>
      <c r="CD230" s="250"/>
      <c r="CE230" s="250"/>
      <c r="CF230" s="250"/>
      <c r="CG230" s="250"/>
      <c r="CH230" s="250"/>
      <c r="CI230" s="250"/>
      <c r="CJ230" s="250"/>
      <c r="CK230" s="250"/>
      <c r="CL230" s="250"/>
      <c r="CM230" s="250"/>
      <c r="CN230" s="250"/>
      <c r="CO230" s="250"/>
      <c r="CP230" s="250"/>
      <c r="CQ230" s="250"/>
      <c r="CR230" s="250"/>
      <c r="CS230" s="250"/>
      <c r="CT230" s="250"/>
      <c r="CU230" s="250"/>
      <c r="CV230" s="250"/>
      <c r="CW230" s="250"/>
      <c r="CX230" s="250"/>
      <c r="CY230" s="250"/>
      <c r="CZ230" s="250"/>
      <c r="DA230" s="250"/>
      <c r="DB230" s="250"/>
      <c r="DC230" s="250"/>
      <c r="DD230" s="250"/>
      <c r="DE230" s="250"/>
      <c r="DF230" s="250"/>
      <c r="DG230" s="250"/>
      <c r="DH230" s="250"/>
      <c r="DI230" s="250"/>
      <c r="DJ230" s="250"/>
      <c r="DK230" s="250"/>
      <c r="DL230" s="250"/>
      <c r="DM230" s="250"/>
      <c r="DN230" s="250"/>
      <c r="DO230" s="250"/>
      <c r="DP230" s="250"/>
      <c r="DQ230" s="250"/>
      <c r="DR230" s="250"/>
      <c r="DS230" s="250"/>
      <c r="DT230" s="250"/>
      <c r="DU230" s="250"/>
      <c r="DV230" s="250"/>
      <c r="DW230" s="250"/>
      <c r="DX230" s="250"/>
      <c r="DY230" s="250"/>
      <c r="DZ230" s="250"/>
      <c r="EA230" s="250"/>
      <c r="EB230" s="250"/>
      <c r="EC230" s="250"/>
      <c r="ED230" s="250"/>
      <c r="EE230" s="250"/>
      <c r="EF230" s="250"/>
      <c r="EG230" s="250"/>
      <c r="EH230" s="250"/>
      <c r="EI230" s="250"/>
      <c r="EJ230" s="250"/>
      <c r="EK230" s="250"/>
      <c r="EL230" s="250"/>
      <c r="EM230" s="250"/>
      <c r="EN230" s="250"/>
      <c r="EO230" s="250"/>
      <c r="EP230" s="250"/>
      <c r="EQ230" s="250"/>
      <c r="ER230" s="250"/>
      <c r="ES230" s="250"/>
      <c r="ET230" s="250"/>
      <c r="EU230" s="250"/>
      <c r="EV230" s="250"/>
      <c r="EW230" s="250"/>
      <c r="EX230" s="250"/>
      <c r="EY230" s="250"/>
      <c r="EZ230" s="250"/>
      <c r="FA230" s="250"/>
      <c r="FB230" s="250"/>
      <c r="FC230" s="250"/>
      <c r="FD230" s="250"/>
      <c r="FE230" s="250"/>
      <c r="FF230" s="250"/>
      <c r="FG230" s="250"/>
      <c r="FH230" s="250"/>
      <c r="FI230" s="250"/>
      <c r="FJ230" s="250"/>
      <c r="FK230" s="250"/>
      <c r="FL230" s="250"/>
      <c r="FM230" s="250"/>
      <c r="FN230" s="250"/>
      <c r="FO230" s="250"/>
      <c r="FP230" s="250"/>
      <c r="FQ230" s="250"/>
      <c r="FR230" s="250"/>
      <c r="FS230" s="250"/>
      <c r="FT230" s="250"/>
      <c r="FU230" s="250"/>
      <c r="FV230" s="250"/>
      <c r="FW230" s="250"/>
      <c r="FX230" s="250"/>
      <c r="FY230" s="250"/>
      <c r="FZ230" s="250"/>
      <c r="GA230" s="250"/>
      <c r="GB230" s="250"/>
      <c r="GC230" s="250"/>
      <c r="GD230" s="250"/>
      <c r="GE230" s="250"/>
      <c r="GF230" s="250"/>
      <c r="GG230" s="250"/>
      <c r="GH230" s="250"/>
      <c r="GI230" s="250"/>
      <c r="GJ230" s="250"/>
      <c r="GK230" s="250"/>
      <c r="GL230" s="250"/>
      <c r="GM230" s="250"/>
      <c r="GN230" s="250"/>
      <c r="GO230" s="250"/>
      <c r="GP230" s="250"/>
      <c r="GQ230" s="250"/>
      <c r="GR230" s="250"/>
      <c r="GS230" s="250"/>
      <c r="GT230" s="250"/>
      <c r="GU230" s="250"/>
      <c r="GV230" s="250"/>
      <c r="GW230" s="250"/>
      <c r="GX230" s="250"/>
      <c r="GY230" s="250"/>
      <c r="GZ230" s="250"/>
      <c r="HA230" s="250"/>
      <c r="HB230" s="250"/>
      <c r="HC230" s="250"/>
      <c r="HD230" s="250"/>
      <c r="HE230" s="250"/>
      <c r="HF230" s="250"/>
      <c r="HG230" s="250"/>
      <c r="HH230" s="250"/>
      <c r="HI230" s="250"/>
      <c r="HJ230" s="250"/>
      <c r="HK230" s="250"/>
      <c r="HL230" s="250"/>
      <c r="HM230" s="250"/>
      <c r="HN230" s="250"/>
      <c r="HO230" s="250"/>
      <c r="HP230" s="250"/>
      <c r="HQ230" s="250"/>
      <c r="HR230" s="250"/>
      <c r="HS230" s="250"/>
      <c r="HT230" s="250"/>
      <c r="HU230" s="250"/>
      <c r="HV230" s="250"/>
      <c r="HW230" s="250"/>
      <c r="HX230" s="250"/>
      <c r="HY230" s="250"/>
      <c r="HZ230" s="250"/>
      <c r="IA230" s="250"/>
      <c r="IB230" s="250"/>
      <c r="IC230" s="250"/>
      <c r="ID230" s="250"/>
      <c r="IE230" s="250"/>
      <c r="IF230" s="250"/>
      <c r="IG230" s="250"/>
      <c r="IH230" s="250"/>
      <c r="II230" s="250"/>
      <c r="IJ230" s="250"/>
      <c r="IK230" s="250"/>
      <c r="IL230" s="250"/>
      <c r="IM230" s="250"/>
      <c r="IN230" s="250"/>
      <c r="IO230" s="250"/>
      <c r="IP230" s="250"/>
      <c r="IQ230" s="250"/>
      <c r="IR230" s="250"/>
    </row>
    <row r="231" s="443" customFormat="1" ht="15.75" hidden="1" spans="1:252">
      <c r="A231" s="353" t="s">
        <v>4380</v>
      </c>
      <c r="B231" s="307" t="s">
        <v>551</v>
      </c>
      <c r="C231" s="671">
        <f>SUMIF('2023.12'!$A$6:$A$567,A231,'2023.12'!$C$6:$C$567)</f>
        <v>0</v>
      </c>
      <c r="D231" s="671">
        <v>0</v>
      </c>
      <c r="E231" s="671">
        <f>SUMIF('2024.12'!$A$6:$A$876,A231,'2024.12'!$D$6:$D$876)</f>
        <v>0</v>
      </c>
      <c r="F231" s="671">
        <f t="shared" si="50"/>
        <v>0</v>
      </c>
      <c r="G231" s="365" t="str">
        <f t="shared" si="46"/>
        <v/>
      </c>
      <c r="H231" s="365" t="str">
        <f t="shared" si="47"/>
        <v/>
      </c>
      <c r="I231" s="22" t="str">
        <f t="shared" si="48"/>
        <v>否</v>
      </c>
      <c r="J231" s="749" t="str">
        <f t="shared" si="51"/>
        <v>10304</v>
      </c>
      <c r="K231" s="93" t="str">
        <f t="shared" si="49"/>
        <v>项</v>
      </c>
      <c r="L231" s="93">
        <v>1</v>
      </c>
      <c r="M231" s="250"/>
      <c r="N231" s="250"/>
      <c r="O231" s="250"/>
      <c r="P231" s="250"/>
      <c r="Q231" s="250"/>
      <c r="R231" s="250"/>
      <c r="S231" s="250"/>
      <c r="T231" s="250"/>
      <c r="U231" s="250"/>
      <c r="V231" s="250"/>
      <c r="W231" s="250"/>
      <c r="X231" s="250"/>
      <c r="Y231" s="250"/>
      <c r="Z231" s="250"/>
      <c r="AA231" s="250"/>
      <c r="AB231" s="250"/>
      <c r="AC231" s="250"/>
      <c r="AD231" s="250"/>
      <c r="AE231" s="250"/>
      <c r="AF231" s="250"/>
      <c r="AG231" s="250"/>
      <c r="AH231" s="250"/>
      <c r="AI231" s="250"/>
      <c r="AJ231" s="250"/>
      <c r="AK231" s="250"/>
      <c r="AL231" s="250"/>
      <c r="AM231" s="250"/>
      <c r="AN231" s="250"/>
      <c r="AO231" s="250"/>
      <c r="AP231" s="250"/>
      <c r="AQ231" s="250"/>
      <c r="AR231" s="250"/>
      <c r="AS231" s="250"/>
      <c r="AT231" s="250"/>
      <c r="AU231" s="250"/>
      <c r="AV231" s="250"/>
      <c r="AW231" s="250"/>
      <c r="AX231" s="250"/>
      <c r="AY231" s="250"/>
      <c r="AZ231" s="250"/>
      <c r="BA231" s="250"/>
      <c r="BB231" s="250"/>
      <c r="BC231" s="250"/>
      <c r="BD231" s="250"/>
      <c r="BE231" s="250"/>
      <c r="BF231" s="250"/>
      <c r="BG231" s="250"/>
      <c r="BH231" s="250"/>
      <c r="BI231" s="250"/>
      <c r="BJ231" s="250"/>
      <c r="BK231" s="250"/>
      <c r="BL231" s="250"/>
      <c r="BM231" s="250"/>
      <c r="BN231" s="250"/>
      <c r="BO231" s="250"/>
      <c r="BP231" s="250"/>
      <c r="BQ231" s="250"/>
      <c r="BR231" s="250"/>
      <c r="BS231" s="250"/>
      <c r="BT231" s="250"/>
      <c r="BU231" s="250"/>
      <c r="BV231" s="250"/>
      <c r="BW231" s="250"/>
      <c r="BX231" s="250"/>
      <c r="BY231" s="250"/>
      <c r="BZ231" s="250"/>
      <c r="CA231" s="250"/>
      <c r="CB231" s="250"/>
      <c r="CC231" s="250"/>
      <c r="CD231" s="250"/>
      <c r="CE231" s="250"/>
      <c r="CF231" s="250"/>
      <c r="CG231" s="250"/>
      <c r="CH231" s="250"/>
      <c r="CI231" s="250"/>
      <c r="CJ231" s="250"/>
      <c r="CK231" s="250"/>
      <c r="CL231" s="250"/>
      <c r="CM231" s="250"/>
      <c r="CN231" s="250"/>
      <c r="CO231" s="250"/>
      <c r="CP231" s="250"/>
      <c r="CQ231" s="250"/>
      <c r="CR231" s="250"/>
      <c r="CS231" s="250"/>
      <c r="CT231" s="250"/>
      <c r="CU231" s="250"/>
      <c r="CV231" s="250"/>
      <c r="CW231" s="250"/>
      <c r="CX231" s="250"/>
      <c r="CY231" s="250"/>
      <c r="CZ231" s="250"/>
      <c r="DA231" s="250"/>
      <c r="DB231" s="250"/>
      <c r="DC231" s="250"/>
      <c r="DD231" s="250"/>
      <c r="DE231" s="250"/>
      <c r="DF231" s="250"/>
      <c r="DG231" s="250"/>
      <c r="DH231" s="250"/>
      <c r="DI231" s="250"/>
      <c r="DJ231" s="250"/>
      <c r="DK231" s="250"/>
      <c r="DL231" s="250"/>
      <c r="DM231" s="250"/>
      <c r="DN231" s="250"/>
      <c r="DO231" s="250"/>
      <c r="DP231" s="250"/>
      <c r="DQ231" s="250"/>
      <c r="DR231" s="250"/>
      <c r="DS231" s="250"/>
      <c r="DT231" s="250"/>
      <c r="DU231" s="250"/>
      <c r="DV231" s="250"/>
      <c r="DW231" s="250"/>
      <c r="DX231" s="250"/>
      <c r="DY231" s="250"/>
      <c r="DZ231" s="250"/>
      <c r="EA231" s="250"/>
      <c r="EB231" s="250"/>
      <c r="EC231" s="250"/>
      <c r="ED231" s="250"/>
      <c r="EE231" s="250"/>
      <c r="EF231" s="250"/>
      <c r="EG231" s="250"/>
      <c r="EH231" s="250"/>
      <c r="EI231" s="250"/>
      <c r="EJ231" s="250"/>
      <c r="EK231" s="250"/>
      <c r="EL231" s="250"/>
      <c r="EM231" s="250"/>
      <c r="EN231" s="250"/>
      <c r="EO231" s="250"/>
      <c r="EP231" s="250"/>
      <c r="EQ231" s="250"/>
      <c r="ER231" s="250"/>
      <c r="ES231" s="250"/>
      <c r="ET231" s="250"/>
      <c r="EU231" s="250"/>
      <c r="EV231" s="250"/>
      <c r="EW231" s="250"/>
      <c r="EX231" s="250"/>
      <c r="EY231" s="250"/>
      <c r="EZ231" s="250"/>
      <c r="FA231" s="250"/>
      <c r="FB231" s="250"/>
      <c r="FC231" s="250"/>
      <c r="FD231" s="250"/>
      <c r="FE231" s="250"/>
      <c r="FF231" s="250"/>
      <c r="FG231" s="250"/>
      <c r="FH231" s="250"/>
      <c r="FI231" s="250"/>
      <c r="FJ231" s="250"/>
      <c r="FK231" s="250"/>
      <c r="FL231" s="250"/>
      <c r="FM231" s="250"/>
      <c r="FN231" s="250"/>
      <c r="FO231" s="250"/>
      <c r="FP231" s="250"/>
      <c r="FQ231" s="250"/>
      <c r="FR231" s="250"/>
      <c r="FS231" s="250"/>
      <c r="FT231" s="250"/>
      <c r="FU231" s="250"/>
      <c r="FV231" s="250"/>
      <c r="FW231" s="250"/>
      <c r="FX231" s="250"/>
      <c r="FY231" s="250"/>
      <c r="FZ231" s="250"/>
      <c r="GA231" s="250"/>
      <c r="GB231" s="250"/>
      <c r="GC231" s="250"/>
      <c r="GD231" s="250"/>
      <c r="GE231" s="250"/>
      <c r="GF231" s="250"/>
      <c r="GG231" s="250"/>
      <c r="GH231" s="250"/>
      <c r="GI231" s="250"/>
      <c r="GJ231" s="250"/>
      <c r="GK231" s="250"/>
      <c r="GL231" s="250"/>
      <c r="GM231" s="250"/>
      <c r="GN231" s="250"/>
      <c r="GO231" s="250"/>
      <c r="GP231" s="250"/>
      <c r="GQ231" s="250"/>
      <c r="GR231" s="250"/>
      <c r="GS231" s="250"/>
      <c r="GT231" s="250"/>
      <c r="GU231" s="250"/>
      <c r="GV231" s="250"/>
      <c r="GW231" s="250"/>
      <c r="GX231" s="250"/>
      <c r="GY231" s="250"/>
      <c r="GZ231" s="250"/>
      <c r="HA231" s="250"/>
      <c r="HB231" s="250"/>
      <c r="HC231" s="250"/>
      <c r="HD231" s="250"/>
      <c r="HE231" s="250"/>
      <c r="HF231" s="250"/>
      <c r="HG231" s="250"/>
      <c r="HH231" s="250"/>
      <c r="HI231" s="250"/>
      <c r="HJ231" s="250"/>
      <c r="HK231" s="250"/>
      <c r="HL231" s="250"/>
      <c r="HM231" s="250"/>
      <c r="HN231" s="250"/>
      <c r="HO231" s="250"/>
      <c r="HP231" s="250"/>
      <c r="HQ231" s="250"/>
      <c r="HR231" s="250"/>
      <c r="HS231" s="250"/>
      <c r="HT231" s="250"/>
      <c r="HU231" s="250"/>
      <c r="HV231" s="250"/>
      <c r="HW231" s="250"/>
      <c r="HX231" s="250"/>
      <c r="HY231" s="250"/>
      <c r="HZ231" s="250"/>
      <c r="IA231" s="250"/>
      <c r="IB231" s="250"/>
      <c r="IC231" s="250"/>
      <c r="ID231" s="250"/>
      <c r="IE231" s="250"/>
      <c r="IF231" s="250"/>
      <c r="IG231" s="250"/>
      <c r="IH231" s="250"/>
      <c r="II231" s="250"/>
      <c r="IJ231" s="250"/>
      <c r="IK231" s="250"/>
      <c r="IL231" s="250"/>
      <c r="IM231" s="250"/>
      <c r="IN231" s="250"/>
      <c r="IO231" s="250"/>
      <c r="IP231" s="250"/>
      <c r="IQ231" s="250"/>
      <c r="IR231" s="250"/>
    </row>
    <row r="232" s="443" customFormat="1" ht="31.5" hidden="1" spans="1:252">
      <c r="A232" s="353" t="s">
        <v>4381</v>
      </c>
      <c r="B232" s="307" t="s">
        <v>553</v>
      </c>
      <c r="C232" s="671">
        <f>SUMIF('2023.12'!$A$6:$A$567,A232,'2023.12'!$C$6:$C$567)</f>
        <v>0</v>
      </c>
      <c r="D232" s="671">
        <v>0</v>
      </c>
      <c r="E232" s="671">
        <f>SUMIF('2024.12'!$A$6:$A$876,A232,'2024.12'!$D$6:$D$876)</f>
        <v>0</v>
      </c>
      <c r="F232" s="671">
        <f t="shared" si="50"/>
        <v>0</v>
      </c>
      <c r="G232" s="365" t="str">
        <f t="shared" si="46"/>
        <v/>
      </c>
      <c r="H232" s="365" t="str">
        <f t="shared" si="47"/>
        <v/>
      </c>
      <c r="I232" s="22" t="str">
        <f t="shared" si="48"/>
        <v>否</v>
      </c>
      <c r="J232" s="749" t="str">
        <f t="shared" si="51"/>
        <v>10304</v>
      </c>
      <c r="K232" s="93" t="str">
        <f t="shared" si="49"/>
        <v>项</v>
      </c>
      <c r="L232" s="93">
        <v>1</v>
      </c>
      <c r="M232" s="250"/>
      <c r="N232" s="250"/>
      <c r="O232" s="250"/>
      <c r="P232" s="250"/>
      <c r="Q232" s="250"/>
      <c r="R232" s="250"/>
      <c r="S232" s="250"/>
      <c r="T232" s="250"/>
      <c r="U232" s="250"/>
      <c r="V232" s="250"/>
      <c r="W232" s="250"/>
      <c r="X232" s="250"/>
      <c r="Y232" s="250"/>
      <c r="Z232" s="250"/>
      <c r="AA232" s="250"/>
      <c r="AB232" s="250"/>
      <c r="AC232" s="250"/>
      <c r="AD232" s="250"/>
      <c r="AE232" s="250"/>
      <c r="AF232" s="250"/>
      <c r="AG232" s="250"/>
      <c r="AH232" s="250"/>
      <c r="AI232" s="250"/>
      <c r="AJ232" s="250"/>
      <c r="AK232" s="250"/>
      <c r="AL232" s="250"/>
      <c r="AM232" s="250"/>
      <c r="AN232" s="250"/>
      <c r="AO232" s="250"/>
      <c r="AP232" s="250"/>
      <c r="AQ232" s="250"/>
      <c r="AR232" s="250"/>
      <c r="AS232" s="250"/>
      <c r="AT232" s="250"/>
      <c r="AU232" s="250"/>
      <c r="AV232" s="250"/>
      <c r="AW232" s="250"/>
      <c r="AX232" s="250"/>
      <c r="AY232" s="250"/>
      <c r="AZ232" s="250"/>
      <c r="BA232" s="250"/>
      <c r="BB232" s="250"/>
      <c r="BC232" s="250"/>
      <c r="BD232" s="250"/>
      <c r="BE232" s="250"/>
      <c r="BF232" s="250"/>
      <c r="BG232" s="250"/>
      <c r="BH232" s="250"/>
      <c r="BI232" s="250"/>
      <c r="BJ232" s="250"/>
      <c r="BK232" s="250"/>
      <c r="BL232" s="250"/>
      <c r="BM232" s="250"/>
      <c r="BN232" s="250"/>
      <c r="BO232" s="250"/>
      <c r="BP232" s="250"/>
      <c r="BQ232" s="250"/>
      <c r="BR232" s="250"/>
      <c r="BS232" s="250"/>
      <c r="BT232" s="250"/>
      <c r="BU232" s="250"/>
      <c r="BV232" s="250"/>
      <c r="BW232" s="250"/>
      <c r="BX232" s="250"/>
      <c r="BY232" s="250"/>
      <c r="BZ232" s="250"/>
      <c r="CA232" s="250"/>
      <c r="CB232" s="250"/>
      <c r="CC232" s="250"/>
      <c r="CD232" s="250"/>
      <c r="CE232" s="250"/>
      <c r="CF232" s="250"/>
      <c r="CG232" s="250"/>
      <c r="CH232" s="250"/>
      <c r="CI232" s="250"/>
      <c r="CJ232" s="250"/>
      <c r="CK232" s="250"/>
      <c r="CL232" s="250"/>
      <c r="CM232" s="250"/>
      <c r="CN232" s="250"/>
      <c r="CO232" s="250"/>
      <c r="CP232" s="250"/>
      <c r="CQ232" s="250"/>
      <c r="CR232" s="250"/>
      <c r="CS232" s="250"/>
      <c r="CT232" s="250"/>
      <c r="CU232" s="250"/>
      <c r="CV232" s="250"/>
      <c r="CW232" s="250"/>
      <c r="CX232" s="250"/>
      <c r="CY232" s="250"/>
      <c r="CZ232" s="250"/>
      <c r="DA232" s="250"/>
      <c r="DB232" s="250"/>
      <c r="DC232" s="250"/>
      <c r="DD232" s="250"/>
      <c r="DE232" s="250"/>
      <c r="DF232" s="250"/>
      <c r="DG232" s="250"/>
      <c r="DH232" s="250"/>
      <c r="DI232" s="250"/>
      <c r="DJ232" s="250"/>
      <c r="DK232" s="250"/>
      <c r="DL232" s="250"/>
      <c r="DM232" s="250"/>
      <c r="DN232" s="250"/>
      <c r="DO232" s="250"/>
      <c r="DP232" s="250"/>
      <c r="DQ232" s="250"/>
      <c r="DR232" s="250"/>
      <c r="DS232" s="250"/>
      <c r="DT232" s="250"/>
      <c r="DU232" s="250"/>
      <c r="DV232" s="250"/>
      <c r="DW232" s="250"/>
      <c r="DX232" s="250"/>
      <c r="DY232" s="250"/>
      <c r="DZ232" s="250"/>
      <c r="EA232" s="250"/>
      <c r="EB232" s="250"/>
      <c r="EC232" s="250"/>
      <c r="ED232" s="250"/>
      <c r="EE232" s="250"/>
      <c r="EF232" s="250"/>
      <c r="EG232" s="250"/>
      <c r="EH232" s="250"/>
      <c r="EI232" s="250"/>
      <c r="EJ232" s="250"/>
      <c r="EK232" s="250"/>
      <c r="EL232" s="250"/>
      <c r="EM232" s="250"/>
      <c r="EN232" s="250"/>
      <c r="EO232" s="250"/>
      <c r="EP232" s="250"/>
      <c r="EQ232" s="250"/>
      <c r="ER232" s="250"/>
      <c r="ES232" s="250"/>
      <c r="ET232" s="250"/>
      <c r="EU232" s="250"/>
      <c r="EV232" s="250"/>
      <c r="EW232" s="250"/>
      <c r="EX232" s="250"/>
      <c r="EY232" s="250"/>
      <c r="EZ232" s="250"/>
      <c r="FA232" s="250"/>
      <c r="FB232" s="250"/>
      <c r="FC232" s="250"/>
      <c r="FD232" s="250"/>
      <c r="FE232" s="250"/>
      <c r="FF232" s="250"/>
      <c r="FG232" s="250"/>
      <c r="FH232" s="250"/>
      <c r="FI232" s="250"/>
      <c r="FJ232" s="250"/>
      <c r="FK232" s="250"/>
      <c r="FL232" s="250"/>
      <c r="FM232" s="250"/>
      <c r="FN232" s="250"/>
      <c r="FO232" s="250"/>
      <c r="FP232" s="250"/>
      <c r="FQ232" s="250"/>
      <c r="FR232" s="250"/>
      <c r="FS232" s="250"/>
      <c r="FT232" s="250"/>
      <c r="FU232" s="250"/>
      <c r="FV232" s="250"/>
      <c r="FW232" s="250"/>
      <c r="FX232" s="250"/>
      <c r="FY232" s="250"/>
      <c r="FZ232" s="250"/>
      <c r="GA232" s="250"/>
      <c r="GB232" s="250"/>
      <c r="GC232" s="250"/>
      <c r="GD232" s="250"/>
      <c r="GE232" s="250"/>
      <c r="GF232" s="250"/>
      <c r="GG232" s="250"/>
      <c r="GH232" s="250"/>
      <c r="GI232" s="250"/>
      <c r="GJ232" s="250"/>
      <c r="GK232" s="250"/>
      <c r="GL232" s="250"/>
      <c r="GM232" s="250"/>
      <c r="GN232" s="250"/>
      <c r="GO232" s="250"/>
      <c r="GP232" s="250"/>
      <c r="GQ232" s="250"/>
      <c r="GR232" s="250"/>
      <c r="GS232" s="250"/>
      <c r="GT232" s="250"/>
      <c r="GU232" s="250"/>
      <c r="GV232" s="250"/>
      <c r="GW232" s="250"/>
      <c r="GX232" s="250"/>
      <c r="GY232" s="250"/>
      <c r="GZ232" s="250"/>
      <c r="HA232" s="250"/>
      <c r="HB232" s="250"/>
      <c r="HC232" s="250"/>
      <c r="HD232" s="250"/>
      <c r="HE232" s="250"/>
      <c r="HF232" s="250"/>
      <c r="HG232" s="250"/>
      <c r="HH232" s="250"/>
      <c r="HI232" s="250"/>
      <c r="HJ232" s="250"/>
      <c r="HK232" s="250"/>
      <c r="HL232" s="250"/>
      <c r="HM232" s="250"/>
      <c r="HN232" s="250"/>
      <c r="HO232" s="250"/>
      <c r="HP232" s="250"/>
      <c r="HQ232" s="250"/>
      <c r="HR232" s="250"/>
      <c r="HS232" s="250"/>
      <c r="HT232" s="250"/>
      <c r="HU232" s="250"/>
      <c r="HV232" s="250"/>
      <c r="HW232" s="250"/>
      <c r="HX232" s="250"/>
      <c r="HY232" s="250"/>
      <c r="HZ232" s="250"/>
      <c r="IA232" s="250"/>
      <c r="IB232" s="250"/>
      <c r="IC232" s="250"/>
      <c r="ID232" s="250"/>
      <c r="IE232" s="250"/>
      <c r="IF232" s="250"/>
      <c r="IG232" s="250"/>
      <c r="IH232" s="250"/>
      <c r="II232" s="250"/>
      <c r="IJ232" s="250"/>
      <c r="IK232" s="250"/>
      <c r="IL232" s="250"/>
      <c r="IM232" s="250"/>
      <c r="IN232" s="250"/>
      <c r="IO232" s="250"/>
      <c r="IP232" s="250"/>
      <c r="IQ232" s="250"/>
      <c r="IR232" s="250"/>
    </row>
    <row r="233" s="443" customFormat="1" ht="31.5" hidden="1" spans="1:252">
      <c r="A233" s="353" t="s">
        <v>4382</v>
      </c>
      <c r="B233" s="307" t="s">
        <v>564</v>
      </c>
      <c r="C233" s="671">
        <f>SUMIF('2023.12'!$A$6:$A$567,A233,'2023.12'!$C$6:$C$567)</f>
        <v>0</v>
      </c>
      <c r="D233" s="671">
        <v>0</v>
      </c>
      <c r="E233" s="671">
        <f>SUMIF('2024.12'!$A$6:$A$876,A233,'2024.12'!$D$6:$D$876)</f>
        <v>0</v>
      </c>
      <c r="F233" s="671">
        <f t="shared" si="50"/>
        <v>0</v>
      </c>
      <c r="G233" s="365" t="str">
        <f t="shared" si="46"/>
        <v/>
      </c>
      <c r="H233" s="365" t="str">
        <f t="shared" si="47"/>
        <v/>
      </c>
      <c r="I233" s="22" t="str">
        <f t="shared" si="48"/>
        <v>否</v>
      </c>
      <c r="J233" s="749" t="str">
        <f t="shared" si="51"/>
        <v>10304</v>
      </c>
      <c r="K233" s="93" t="str">
        <f t="shared" si="49"/>
        <v>项</v>
      </c>
      <c r="L233" s="93">
        <v>1</v>
      </c>
      <c r="M233" s="250"/>
      <c r="N233" s="250"/>
      <c r="O233" s="250"/>
      <c r="P233" s="250"/>
      <c r="Q233" s="250"/>
      <c r="R233" s="250"/>
      <c r="S233" s="250"/>
      <c r="T233" s="250"/>
      <c r="U233" s="250"/>
      <c r="V233" s="250"/>
      <c r="W233" s="250"/>
      <c r="X233" s="250"/>
      <c r="Y233" s="250"/>
      <c r="Z233" s="250"/>
      <c r="AA233" s="250"/>
      <c r="AB233" s="250"/>
      <c r="AC233" s="250"/>
      <c r="AD233" s="250"/>
      <c r="AE233" s="250"/>
      <c r="AF233" s="250"/>
      <c r="AG233" s="250"/>
      <c r="AH233" s="250"/>
      <c r="AI233" s="250"/>
      <c r="AJ233" s="250"/>
      <c r="AK233" s="250"/>
      <c r="AL233" s="250"/>
      <c r="AM233" s="250"/>
      <c r="AN233" s="250"/>
      <c r="AO233" s="250"/>
      <c r="AP233" s="250"/>
      <c r="AQ233" s="250"/>
      <c r="AR233" s="250"/>
      <c r="AS233" s="250"/>
      <c r="AT233" s="250"/>
      <c r="AU233" s="250"/>
      <c r="AV233" s="250"/>
      <c r="AW233" s="250"/>
      <c r="AX233" s="250"/>
      <c r="AY233" s="250"/>
      <c r="AZ233" s="250"/>
      <c r="BA233" s="250"/>
      <c r="BB233" s="250"/>
      <c r="BC233" s="250"/>
      <c r="BD233" s="250"/>
      <c r="BE233" s="250"/>
      <c r="BF233" s="250"/>
      <c r="BG233" s="250"/>
      <c r="BH233" s="250"/>
      <c r="BI233" s="250"/>
      <c r="BJ233" s="250"/>
      <c r="BK233" s="250"/>
      <c r="BL233" s="250"/>
      <c r="BM233" s="250"/>
      <c r="BN233" s="250"/>
      <c r="BO233" s="250"/>
      <c r="BP233" s="250"/>
      <c r="BQ233" s="250"/>
      <c r="BR233" s="250"/>
      <c r="BS233" s="250"/>
      <c r="BT233" s="250"/>
      <c r="BU233" s="250"/>
      <c r="BV233" s="250"/>
      <c r="BW233" s="250"/>
      <c r="BX233" s="250"/>
      <c r="BY233" s="250"/>
      <c r="BZ233" s="250"/>
      <c r="CA233" s="250"/>
      <c r="CB233" s="250"/>
      <c r="CC233" s="250"/>
      <c r="CD233" s="250"/>
      <c r="CE233" s="250"/>
      <c r="CF233" s="250"/>
      <c r="CG233" s="250"/>
      <c r="CH233" s="250"/>
      <c r="CI233" s="250"/>
      <c r="CJ233" s="250"/>
      <c r="CK233" s="250"/>
      <c r="CL233" s="250"/>
      <c r="CM233" s="250"/>
      <c r="CN233" s="250"/>
      <c r="CO233" s="250"/>
      <c r="CP233" s="250"/>
      <c r="CQ233" s="250"/>
      <c r="CR233" s="250"/>
      <c r="CS233" s="250"/>
      <c r="CT233" s="250"/>
      <c r="CU233" s="250"/>
      <c r="CV233" s="250"/>
      <c r="CW233" s="250"/>
      <c r="CX233" s="250"/>
      <c r="CY233" s="250"/>
      <c r="CZ233" s="250"/>
      <c r="DA233" s="250"/>
      <c r="DB233" s="250"/>
      <c r="DC233" s="250"/>
      <c r="DD233" s="250"/>
      <c r="DE233" s="250"/>
      <c r="DF233" s="250"/>
      <c r="DG233" s="250"/>
      <c r="DH233" s="250"/>
      <c r="DI233" s="250"/>
      <c r="DJ233" s="250"/>
      <c r="DK233" s="250"/>
      <c r="DL233" s="250"/>
      <c r="DM233" s="250"/>
      <c r="DN233" s="250"/>
      <c r="DO233" s="250"/>
      <c r="DP233" s="250"/>
      <c r="DQ233" s="250"/>
      <c r="DR233" s="250"/>
      <c r="DS233" s="250"/>
      <c r="DT233" s="250"/>
      <c r="DU233" s="250"/>
      <c r="DV233" s="250"/>
      <c r="DW233" s="250"/>
      <c r="DX233" s="250"/>
      <c r="DY233" s="250"/>
      <c r="DZ233" s="250"/>
      <c r="EA233" s="250"/>
      <c r="EB233" s="250"/>
      <c r="EC233" s="250"/>
      <c r="ED233" s="250"/>
      <c r="EE233" s="250"/>
      <c r="EF233" s="250"/>
      <c r="EG233" s="250"/>
      <c r="EH233" s="250"/>
      <c r="EI233" s="250"/>
      <c r="EJ233" s="250"/>
      <c r="EK233" s="250"/>
      <c r="EL233" s="250"/>
      <c r="EM233" s="250"/>
      <c r="EN233" s="250"/>
      <c r="EO233" s="250"/>
      <c r="EP233" s="250"/>
      <c r="EQ233" s="250"/>
      <c r="ER233" s="250"/>
      <c r="ES233" s="250"/>
      <c r="ET233" s="250"/>
      <c r="EU233" s="250"/>
      <c r="EV233" s="250"/>
      <c r="EW233" s="250"/>
      <c r="EX233" s="250"/>
      <c r="EY233" s="250"/>
      <c r="EZ233" s="250"/>
      <c r="FA233" s="250"/>
      <c r="FB233" s="250"/>
      <c r="FC233" s="250"/>
      <c r="FD233" s="250"/>
      <c r="FE233" s="250"/>
      <c r="FF233" s="250"/>
      <c r="FG233" s="250"/>
      <c r="FH233" s="250"/>
      <c r="FI233" s="250"/>
      <c r="FJ233" s="250"/>
      <c r="FK233" s="250"/>
      <c r="FL233" s="250"/>
      <c r="FM233" s="250"/>
      <c r="FN233" s="250"/>
      <c r="FO233" s="250"/>
      <c r="FP233" s="250"/>
      <c r="FQ233" s="250"/>
      <c r="FR233" s="250"/>
      <c r="FS233" s="250"/>
      <c r="FT233" s="250"/>
      <c r="FU233" s="250"/>
      <c r="FV233" s="250"/>
      <c r="FW233" s="250"/>
      <c r="FX233" s="250"/>
      <c r="FY233" s="250"/>
      <c r="FZ233" s="250"/>
      <c r="GA233" s="250"/>
      <c r="GB233" s="250"/>
      <c r="GC233" s="250"/>
      <c r="GD233" s="250"/>
      <c r="GE233" s="250"/>
      <c r="GF233" s="250"/>
      <c r="GG233" s="250"/>
      <c r="GH233" s="250"/>
      <c r="GI233" s="250"/>
      <c r="GJ233" s="250"/>
      <c r="GK233" s="250"/>
      <c r="GL233" s="250"/>
      <c r="GM233" s="250"/>
      <c r="GN233" s="250"/>
      <c r="GO233" s="250"/>
      <c r="GP233" s="250"/>
      <c r="GQ233" s="250"/>
      <c r="GR233" s="250"/>
      <c r="GS233" s="250"/>
      <c r="GT233" s="250"/>
      <c r="GU233" s="250"/>
      <c r="GV233" s="250"/>
      <c r="GW233" s="250"/>
      <c r="GX233" s="250"/>
      <c r="GY233" s="250"/>
      <c r="GZ233" s="250"/>
      <c r="HA233" s="250"/>
      <c r="HB233" s="250"/>
      <c r="HC233" s="250"/>
      <c r="HD233" s="250"/>
      <c r="HE233" s="250"/>
      <c r="HF233" s="250"/>
      <c r="HG233" s="250"/>
      <c r="HH233" s="250"/>
      <c r="HI233" s="250"/>
      <c r="HJ233" s="250"/>
      <c r="HK233" s="250"/>
      <c r="HL233" s="250"/>
      <c r="HM233" s="250"/>
      <c r="HN233" s="250"/>
      <c r="HO233" s="250"/>
      <c r="HP233" s="250"/>
      <c r="HQ233" s="250"/>
      <c r="HR233" s="250"/>
      <c r="HS233" s="250"/>
      <c r="HT233" s="250"/>
      <c r="HU233" s="250"/>
      <c r="HV233" s="250"/>
      <c r="HW233" s="250"/>
      <c r="HX233" s="250"/>
      <c r="HY233" s="250"/>
      <c r="HZ233" s="250"/>
      <c r="IA233" s="250"/>
      <c r="IB233" s="250"/>
      <c r="IC233" s="250"/>
      <c r="ID233" s="250"/>
      <c r="IE233" s="250"/>
      <c r="IF233" s="250"/>
      <c r="IG233" s="250"/>
      <c r="IH233" s="250"/>
      <c r="II233" s="250"/>
      <c r="IJ233" s="250"/>
      <c r="IK233" s="250"/>
      <c r="IL233" s="250"/>
      <c r="IM233" s="250"/>
      <c r="IN233" s="250"/>
      <c r="IO233" s="250"/>
      <c r="IP233" s="250"/>
      <c r="IQ233" s="250"/>
      <c r="IR233" s="250"/>
    </row>
    <row r="234" s="443" customFormat="1" ht="31.5" hidden="1" spans="1:252">
      <c r="A234" s="353" t="s">
        <v>4383</v>
      </c>
      <c r="B234" s="307" t="s">
        <v>570</v>
      </c>
      <c r="C234" s="671">
        <f>SUMIF('2023.12'!$A$6:$A$567,A234,'2023.12'!$C$6:$C$567)</f>
        <v>0</v>
      </c>
      <c r="D234" s="671">
        <v>0</v>
      </c>
      <c r="E234" s="671">
        <f>SUMIF('2024.12'!$A$6:$A$876,A234,'2024.12'!$D$6:$D$876)</f>
        <v>0</v>
      </c>
      <c r="F234" s="671">
        <f t="shared" si="50"/>
        <v>0</v>
      </c>
      <c r="G234" s="365" t="str">
        <f t="shared" si="46"/>
        <v/>
      </c>
      <c r="H234" s="365" t="str">
        <f t="shared" si="47"/>
        <v/>
      </c>
      <c r="I234" s="22" t="str">
        <f t="shared" si="48"/>
        <v>否</v>
      </c>
      <c r="J234" s="749" t="str">
        <f t="shared" si="51"/>
        <v>10304</v>
      </c>
      <c r="K234" s="93" t="str">
        <f t="shared" si="49"/>
        <v>项</v>
      </c>
      <c r="L234" s="93">
        <v>1</v>
      </c>
      <c r="M234" s="250"/>
      <c r="N234" s="250"/>
      <c r="O234" s="250"/>
      <c r="P234" s="250"/>
      <c r="Q234" s="250"/>
      <c r="R234" s="250"/>
      <c r="S234" s="250"/>
      <c r="T234" s="250"/>
      <c r="U234" s="250"/>
      <c r="V234" s="250"/>
      <c r="W234" s="250"/>
      <c r="X234" s="250"/>
      <c r="Y234" s="250"/>
      <c r="Z234" s="250"/>
      <c r="AA234" s="250"/>
      <c r="AB234" s="250"/>
      <c r="AC234" s="250"/>
      <c r="AD234" s="250"/>
      <c r="AE234" s="250"/>
      <c r="AF234" s="250"/>
      <c r="AG234" s="250"/>
      <c r="AH234" s="250"/>
      <c r="AI234" s="250"/>
      <c r="AJ234" s="250"/>
      <c r="AK234" s="250"/>
      <c r="AL234" s="250"/>
      <c r="AM234" s="250"/>
      <c r="AN234" s="250"/>
      <c r="AO234" s="250"/>
      <c r="AP234" s="250"/>
      <c r="AQ234" s="250"/>
      <c r="AR234" s="250"/>
      <c r="AS234" s="250"/>
      <c r="AT234" s="250"/>
      <c r="AU234" s="250"/>
      <c r="AV234" s="250"/>
      <c r="AW234" s="250"/>
      <c r="AX234" s="250"/>
      <c r="AY234" s="250"/>
      <c r="AZ234" s="250"/>
      <c r="BA234" s="250"/>
      <c r="BB234" s="250"/>
      <c r="BC234" s="250"/>
      <c r="BD234" s="250"/>
      <c r="BE234" s="250"/>
      <c r="BF234" s="250"/>
      <c r="BG234" s="250"/>
      <c r="BH234" s="250"/>
      <c r="BI234" s="250"/>
      <c r="BJ234" s="250"/>
      <c r="BK234" s="250"/>
      <c r="BL234" s="250"/>
      <c r="BM234" s="250"/>
      <c r="BN234" s="250"/>
      <c r="BO234" s="250"/>
      <c r="BP234" s="250"/>
      <c r="BQ234" s="250"/>
      <c r="BR234" s="250"/>
      <c r="BS234" s="250"/>
      <c r="BT234" s="250"/>
      <c r="BU234" s="250"/>
      <c r="BV234" s="250"/>
      <c r="BW234" s="250"/>
      <c r="BX234" s="250"/>
      <c r="BY234" s="250"/>
      <c r="BZ234" s="250"/>
      <c r="CA234" s="250"/>
      <c r="CB234" s="250"/>
      <c r="CC234" s="250"/>
      <c r="CD234" s="250"/>
      <c r="CE234" s="250"/>
      <c r="CF234" s="250"/>
      <c r="CG234" s="250"/>
      <c r="CH234" s="250"/>
      <c r="CI234" s="250"/>
      <c r="CJ234" s="250"/>
      <c r="CK234" s="250"/>
      <c r="CL234" s="250"/>
      <c r="CM234" s="250"/>
      <c r="CN234" s="250"/>
      <c r="CO234" s="250"/>
      <c r="CP234" s="250"/>
      <c r="CQ234" s="250"/>
      <c r="CR234" s="250"/>
      <c r="CS234" s="250"/>
      <c r="CT234" s="250"/>
      <c r="CU234" s="250"/>
      <c r="CV234" s="250"/>
      <c r="CW234" s="250"/>
      <c r="CX234" s="250"/>
      <c r="CY234" s="250"/>
      <c r="CZ234" s="250"/>
      <c r="DA234" s="250"/>
      <c r="DB234" s="250"/>
      <c r="DC234" s="250"/>
      <c r="DD234" s="250"/>
      <c r="DE234" s="250"/>
      <c r="DF234" s="250"/>
      <c r="DG234" s="250"/>
      <c r="DH234" s="250"/>
      <c r="DI234" s="250"/>
      <c r="DJ234" s="250"/>
      <c r="DK234" s="250"/>
      <c r="DL234" s="250"/>
      <c r="DM234" s="250"/>
      <c r="DN234" s="250"/>
      <c r="DO234" s="250"/>
      <c r="DP234" s="250"/>
      <c r="DQ234" s="250"/>
      <c r="DR234" s="250"/>
      <c r="DS234" s="250"/>
      <c r="DT234" s="250"/>
      <c r="DU234" s="250"/>
      <c r="DV234" s="250"/>
      <c r="DW234" s="250"/>
      <c r="DX234" s="250"/>
      <c r="DY234" s="250"/>
      <c r="DZ234" s="250"/>
      <c r="EA234" s="250"/>
      <c r="EB234" s="250"/>
      <c r="EC234" s="250"/>
      <c r="ED234" s="250"/>
      <c r="EE234" s="250"/>
      <c r="EF234" s="250"/>
      <c r="EG234" s="250"/>
      <c r="EH234" s="250"/>
      <c r="EI234" s="250"/>
      <c r="EJ234" s="250"/>
      <c r="EK234" s="250"/>
      <c r="EL234" s="250"/>
      <c r="EM234" s="250"/>
      <c r="EN234" s="250"/>
      <c r="EO234" s="250"/>
      <c r="EP234" s="250"/>
      <c r="EQ234" s="250"/>
      <c r="ER234" s="250"/>
      <c r="ES234" s="250"/>
      <c r="ET234" s="250"/>
      <c r="EU234" s="250"/>
      <c r="EV234" s="250"/>
      <c r="EW234" s="250"/>
      <c r="EX234" s="250"/>
      <c r="EY234" s="250"/>
      <c r="EZ234" s="250"/>
      <c r="FA234" s="250"/>
      <c r="FB234" s="250"/>
      <c r="FC234" s="250"/>
      <c r="FD234" s="250"/>
      <c r="FE234" s="250"/>
      <c r="FF234" s="250"/>
      <c r="FG234" s="250"/>
      <c r="FH234" s="250"/>
      <c r="FI234" s="250"/>
      <c r="FJ234" s="250"/>
      <c r="FK234" s="250"/>
      <c r="FL234" s="250"/>
      <c r="FM234" s="250"/>
      <c r="FN234" s="250"/>
      <c r="FO234" s="250"/>
      <c r="FP234" s="250"/>
      <c r="FQ234" s="250"/>
      <c r="FR234" s="250"/>
      <c r="FS234" s="250"/>
      <c r="FT234" s="250"/>
      <c r="FU234" s="250"/>
      <c r="FV234" s="250"/>
      <c r="FW234" s="250"/>
      <c r="FX234" s="250"/>
      <c r="FY234" s="250"/>
      <c r="FZ234" s="250"/>
      <c r="GA234" s="250"/>
      <c r="GB234" s="250"/>
      <c r="GC234" s="250"/>
      <c r="GD234" s="250"/>
      <c r="GE234" s="250"/>
      <c r="GF234" s="250"/>
      <c r="GG234" s="250"/>
      <c r="GH234" s="250"/>
      <c r="GI234" s="250"/>
      <c r="GJ234" s="250"/>
      <c r="GK234" s="250"/>
      <c r="GL234" s="250"/>
      <c r="GM234" s="250"/>
      <c r="GN234" s="250"/>
      <c r="GO234" s="250"/>
      <c r="GP234" s="250"/>
      <c r="GQ234" s="250"/>
      <c r="GR234" s="250"/>
      <c r="GS234" s="250"/>
      <c r="GT234" s="250"/>
      <c r="GU234" s="250"/>
      <c r="GV234" s="250"/>
      <c r="GW234" s="250"/>
      <c r="GX234" s="250"/>
      <c r="GY234" s="250"/>
      <c r="GZ234" s="250"/>
      <c r="HA234" s="250"/>
      <c r="HB234" s="250"/>
      <c r="HC234" s="250"/>
      <c r="HD234" s="250"/>
      <c r="HE234" s="250"/>
      <c r="HF234" s="250"/>
      <c r="HG234" s="250"/>
      <c r="HH234" s="250"/>
      <c r="HI234" s="250"/>
      <c r="HJ234" s="250"/>
      <c r="HK234" s="250"/>
      <c r="HL234" s="250"/>
      <c r="HM234" s="250"/>
      <c r="HN234" s="250"/>
      <c r="HO234" s="250"/>
      <c r="HP234" s="250"/>
      <c r="HQ234" s="250"/>
      <c r="HR234" s="250"/>
      <c r="HS234" s="250"/>
      <c r="HT234" s="250"/>
      <c r="HU234" s="250"/>
      <c r="HV234" s="250"/>
      <c r="HW234" s="250"/>
      <c r="HX234" s="250"/>
      <c r="HY234" s="250"/>
      <c r="HZ234" s="250"/>
      <c r="IA234" s="250"/>
      <c r="IB234" s="250"/>
      <c r="IC234" s="250"/>
      <c r="ID234" s="250"/>
      <c r="IE234" s="250"/>
      <c r="IF234" s="250"/>
      <c r="IG234" s="250"/>
      <c r="IH234" s="250"/>
      <c r="II234" s="250"/>
      <c r="IJ234" s="250"/>
      <c r="IK234" s="250"/>
      <c r="IL234" s="250"/>
      <c r="IM234" s="250"/>
      <c r="IN234" s="250"/>
      <c r="IO234" s="250"/>
      <c r="IP234" s="250"/>
      <c r="IQ234" s="250"/>
      <c r="IR234" s="250"/>
    </row>
    <row r="235" s="137" customFormat="1" ht="31.5" hidden="1" spans="1:252">
      <c r="A235" s="353" t="s">
        <v>4384</v>
      </c>
      <c r="B235" s="307" t="s">
        <v>580</v>
      </c>
      <c r="C235" s="671">
        <f>SUMIF('2023.12'!$A$6:$A$567,A235,'2023.12'!$C$6:$C$567)</f>
        <v>636</v>
      </c>
      <c r="D235" s="671">
        <v>0</v>
      </c>
      <c r="E235" s="671">
        <f>SUMIF('2024.12'!$A$6:$A$876,A235,'2024.12'!$D$6:$D$876)</f>
        <v>0</v>
      </c>
      <c r="F235" s="671">
        <f t="shared" si="50"/>
        <v>-636</v>
      </c>
      <c r="G235" s="365" t="str">
        <f t="shared" si="46"/>
        <v>-100.0%</v>
      </c>
      <c r="H235" s="365" t="str">
        <f t="shared" si="47"/>
        <v/>
      </c>
      <c r="I235" s="554" t="s">
        <v>4097</v>
      </c>
      <c r="J235" s="748" t="str">
        <f t="shared" si="51"/>
        <v>10304</v>
      </c>
      <c r="K235" s="93" t="str">
        <f t="shared" si="49"/>
        <v>项</v>
      </c>
      <c r="L235" s="93">
        <v>1</v>
      </c>
      <c r="M235" s="751"/>
      <c r="N235" s="751"/>
      <c r="O235" s="751"/>
      <c r="P235" s="751"/>
      <c r="Q235" s="751"/>
      <c r="R235" s="751"/>
      <c r="S235" s="751"/>
      <c r="T235" s="751"/>
      <c r="U235" s="751"/>
      <c r="V235" s="751"/>
      <c r="W235" s="751"/>
      <c r="X235" s="751"/>
      <c r="Y235" s="751"/>
      <c r="Z235" s="751"/>
      <c r="AA235" s="751"/>
      <c r="AB235" s="751"/>
      <c r="AC235" s="751"/>
      <c r="AD235" s="751"/>
      <c r="AE235" s="751"/>
      <c r="AF235" s="751"/>
      <c r="AG235" s="751"/>
      <c r="AH235" s="751"/>
      <c r="AI235" s="751"/>
      <c r="AJ235" s="751"/>
      <c r="AK235" s="751"/>
      <c r="AL235" s="751"/>
      <c r="AM235" s="751"/>
      <c r="AN235" s="751"/>
      <c r="AO235" s="751"/>
      <c r="AP235" s="751"/>
      <c r="AQ235" s="751"/>
      <c r="AR235" s="751"/>
      <c r="AS235" s="751"/>
      <c r="AT235" s="751"/>
      <c r="AU235" s="751"/>
      <c r="AV235" s="751"/>
      <c r="AW235" s="751"/>
      <c r="AX235" s="751"/>
      <c r="AY235" s="751"/>
      <c r="AZ235" s="751"/>
      <c r="BA235" s="751"/>
      <c r="BB235" s="751"/>
      <c r="BC235" s="751"/>
      <c r="BD235" s="751"/>
      <c r="BE235" s="751"/>
      <c r="BF235" s="751"/>
      <c r="BG235" s="751"/>
      <c r="BH235" s="751"/>
      <c r="BI235" s="751"/>
      <c r="BJ235" s="751"/>
      <c r="BK235" s="751"/>
      <c r="BL235" s="751"/>
      <c r="BM235" s="751"/>
      <c r="BN235" s="751"/>
      <c r="BO235" s="751"/>
      <c r="BP235" s="751"/>
      <c r="BQ235" s="751"/>
      <c r="BR235" s="751"/>
      <c r="BS235" s="751"/>
      <c r="BT235" s="751"/>
      <c r="BU235" s="751"/>
      <c r="BV235" s="751"/>
      <c r="BW235" s="751"/>
      <c r="BX235" s="751"/>
      <c r="BY235" s="751"/>
      <c r="BZ235" s="751"/>
      <c r="CA235" s="751"/>
      <c r="CB235" s="751"/>
      <c r="CC235" s="751"/>
      <c r="CD235" s="751"/>
      <c r="CE235" s="751"/>
      <c r="CF235" s="751"/>
      <c r="CG235" s="751"/>
      <c r="CH235" s="751"/>
      <c r="CI235" s="751"/>
      <c r="CJ235" s="751"/>
      <c r="CK235" s="751"/>
      <c r="CL235" s="751"/>
      <c r="CM235" s="751"/>
      <c r="CN235" s="751"/>
      <c r="CO235" s="751"/>
      <c r="CP235" s="751"/>
      <c r="CQ235" s="751"/>
      <c r="CR235" s="751"/>
      <c r="CS235" s="751"/>
      <c r="CT235" s="751"/>
      <c r="CU235" s="751"/>
      <c r="CV235" s="751"/>
      <c r="CW235" s="751"/>
      <c r="CX235" s="751"/>
      <c r="CY235" s="751"/>
      <c r="CZ235" s="751"/>
      <c r="DA235" s="751"/>
      <c r="DB235" s="751"/>
      <c r="DC235" s="751"/>
      <c r="DD235" s="751"/>
      <c r="DE235" s="751"/>
      <c r="DF235" s="751"/>
      <c r="DG235" s="751"/>
      <c r="DH235" s="751"/>
      <c r="DI235" s="751"/>
      <c r="DJ235" s="751"/>
      <c r="DK235" s="751"/>
      <c r="DL235" s="751"/>
      <c r="DM235" s="751"/>
      <c r="DN235" s="751"/>
      <c r="DO235" s="751"/>
      <c r="DP235" s="751"/>
      <c r="DQ235" s="751"/>
      <c r="DR235" s="751"/>
      <c r="DS235" s="751"/>
      <c r="DT235" s="751"/>
      <c r="DU235" s="751"/>
      <c r="DV235" s="751"/>
      <c r="DW235" s="751"/>
      <c r="DX235" s="751"/>
      <c r="DY235" s="751"/>
      <c r="DZ235" s="751"/>
      <c r="EA235" s="751"/>
      <c r="EB235" s="751"/>
      <c r="EC235" s="751"/>
      <c r="ED235" s="751"/>
      <c r="EE235" s="751"/>
      <c r="EF235" s="751"/>
      <c r="EG235" s="751"/>
      <c r="EH235" s="751"/>
      <c r="EI235" s="751"/>
      <c r="EJ235" s="751"/>
      <c r="EK235" s="751"/>
      <c r="EL235" s="751"/>
      <c r="EM235" s="751"/>
      <c r="EN235" s="751"/>
      <c r="EO235" s="751"/>
      <c r="EP235" s="751"/>
      <c r="EQ235" s="751"/>
      <c r="ER235" s="751"/>
      <c r="ES235" s="751"/>
      <c r="ET235" s="751"/>
      <c r="EU235" s="751"/>
      <c r="EV235" s="751"/>
      <c r="EW235" s="751"/>
      <c r="EX235" s="751"/>
      <c r="EY235" s="751"/>
      <c r="EZ235" s="751"/>
      <c r="FA235" s="751"/>
      <c r="FB235" s="751"/>
      <c r="FC235" s="751"/>
      <c r="FD235" s="751"/>
      <c r="FE235" s="751"/>
      <c r="FF235" s="751"/>
      <c r="FG235" s="751"/>
      <c r="FH235" s="751"/>
      <c r="FI235" s="751"/>
      <c r="FJ235" s="751"/>
      <c r="FK235" s="751"/>
      <c r="FL235" s="751"/>
      <c r="FM235" s="751"/>
      <c r="FN235" s="751"/>
      <c r="FO235" s="751"/>
      <c r="FP235" s="751"/>
      <c r="FQ235" s="751"/>
      <c r="FR235" s="751"/>
      <c r="FS235" s="751"/>
      <c r="FT235" s="751"/>
      <c r="FU235" s="751"/>
      <c r="FV235" s="751"/>
      <c r="FW235" s="751"/>
      <c r="FX235" s="751"/>
      <c r="FY235" s="751"/>
      <c r="FZ235" s="751"/>
      <c r="GA235" s="751"/>
      <c r="GB235" s="751"/>
      <c r="GC235" s="751"/>
      <c r="GD235" s="751"/>
      <c r="GE235" s="751"/>
      <c r="GF235" s="751"/>
      <c r="GG235" s="751"/>
      <c r="GH235" s="751"/>
      <c r="GI235" s="751"/>
      <c r="GJ235" s="751"/>
      <c r="GK235" s="751"/>
      <c r="GL235" s="751"/>
      <c r="GM235" s="751"/>
      <c r="GN235" s="751"/>
      <c r="GO235" s="751"/>
      <c r="GP235" s="751"/>
      <c r="GQ235" s="751"/>
      <c r="GR235" s="751"/>
      <c r="GS235" s="751"/>
      <c r="GT235" s="751"/>
      <c r="GU235" s="751"/>
      <c r="GV235" s="751"/>
      <c r="GW235" s="751"/>
      <c r="GX235" s="751"/>
      <c r="GY235" s="751"/>
      <c r="GZ235" s="751"/>
      <c r="HA235" s="751"/>
      <c r="HB235" s="751"/>
      <c r="HC235" s="751"/>
      <c r="HD235" s="751"/>
      <c r="HE235" s="751"/>
      <c r="HF235" s="751"/>
      <c r="HG235" s="751"/>
      <c r="HH235" s="751"/>
      <c r="HI235" s="751"/>
      <c r="HJ235" s="751"/>
      <c r="HK235" s="751"/>
      <c r="HL235" s="751"/>
      <c r="HM235" s="751"/>
      <c r="HN235" s="751"/>
      <c r="HO235" s="751"/>
      <c r="HP235" s="751"/>
      <c r="HQ235" s="751"/>
      <c r="HR235" s="751"/>
      <c r="HS235" s="751"/>
      <c r="HT235" s="751"/>
      <c r="HU235" s="751"/>
      <c r="HV235" s="751"/>
      <c r="HW235" s="751"/>
      <c r="HX235" s="751"/>
      <c r="HY235" s="751"/>
      <c r="HZ235" s="751"/>
      <c r="IA235" s="751"/>
      <c r="IB235" s="751"/>
      <c r="IC235" s="751"/>
      <c r="ID235" s="751"/>
      <c r="IE235" s="751"/>
      <c r="IF235" s="751"/>
      <c r="IG235" s="751"/>
      <c r="IH235" s="751"/>
      <c r="II235" s="751"/>
      <c r="IJ235" s="751"/>
      <c r="IK235" s="751"/>
      <c r="IL235" s="751"/>
      <c r="IM235" s="751"/>
      <c r="IN235" s="751"/>
      <c r="IO235" s="751"/>
      <c r="IP235" s="751"/>
      <c r="IQ235" s="751"/>
      <c r="IR235" s="751"/>
    </row>
    <row r="236" s="137" customFormat="1" ht="15.75" hidden="1" spans="1:252">
      <c r="A236" s="353" t="s">
        <v>4385</v>
      </c>
      <c r="B236" s="307" t="s">
        <v>585</v>
      </c>
      <c r="C236" s="671">
        <f>SUMIF('2023.12'!$A$6:$A$567,A236,'2023.12'!$C$6:$C$567)</f>
        <v>801</v>
      </c>
      <c r="D236" s="671">
        <v>500</v>
      </c>
      <c r="E236" s="671">
        <f>SUMIF('2024.12'!$A$6:$A$876,A236,'2024.12'!$D$6:$D$876)</f>
        <v>65</v>
      </c>
      <c r="F236" s="671">
        <f t="shared" si="50"/>
        <v>-736</v>
      </c>
      <c r="G236" s="365" t="str">
        <f t="shared" si="46"/>
        <v>-91.9%</v>
      </c>
      <c r="H236" s="365" t="str">
        <f t="shared" si="47"/>
        <v>13.0%</v>
      </c>
      <c r="I236" s="554" t="s">
        <v>4097</v>
      </c>
      <c r="J236" s="748" t="str">
        <f t="shared" si="51"/>
        <v>10304</v>
      </c>
      <c r="K236" s="93" t="str">
        <f t="shared" si="49"/>
        <v>项</v>
      </c>
      <c r="L236" s="93">
        <v>1</v>
      </c>
      <c r="M236" s="751"/>
      <c r="N236" s="751"/>
      <c r="O236" s="751"/>
      <c r="P236" s="751"/>
      <c r="Q236" s="751"/>
      <c r="R236" s="751"/>
      <c r="S236" s="751"/>
      <c r="T236" s="751"/>
      <c r="U236" s="751"/>
      <c r="V236" s="751"/>
      <c r="W236" s="751"/>
      <c r="X236" s="751"/>
      <c r="Y236" s="751"/>
      <c r="Z236" s="751"/>
      <c r="AA236" s="751"/>
      <c r="AB236" s="751"/>
      <c r="AC236" s="751"/>
      <c r="AD236" s="751"/>
      <c r="AE236" s="751"/>
      <c r="AF236" s="751"/>
      <c r="AG236" s="751"/>
      <c r="AH236" s="751"/>
      <c r="AI236" s="751"/>
      <c r="AJ236" s="751"/>
      <c r="AK236" s="751"/>
      <c r="AL236" s="751"/>
      <c r="AM236" s="751"/>
      <c r="AN236" s="751"/>
      <c r="AO236" s="751"/>
      <c r="AP236" s="751"/>
      <c r="AQ236" s="751"/>
      <c r="AR236" s="751"/>
      <c r="AS236" s="751"/>
      <c r="AT236" s="751"/>
      <c r="AU236" s="751"/>
      <c r="AV236" s="751"/>
      <c r="AW236" s="751"/>
      <c r="AX236" s="751"/>
      <c r="AY236" s="751"/>
      <c r="AZ236" s="751"/>
      <c r="BA236" s="751"/>
      <c r="BB236" s="751"/>
      <c r="BC236" s="751"/>
      <c r="BD236" s="751"/>
      <c r="BE236" s="751"/>
      <c r="BF236" s="751"/>
      <c r="BG236" s="751"/>
      <c r="BH236" s="751"/>
      <c r="BI236" s="751"/>
      <c r="BJ236" s="751"/>
      <c r="BK236" s="751"/>
      <c r="BL236" s="751"/>
      <c r="BM236" s="751"/>
      <c r="BN236" s="751"/>
      <c r="BO236" s="751"/>
      <c r="BP236" s="751"/>
      <c r="BQ236" s="751"/>
      <c r="BR236" s="751"/>
      <c r="BS236" s="751"/>
      <c r="BT236" s="751"/>
      <c r="BU236" s="751"/>
      <c r="BV236" s="751"/>
      <c r="BW236" s="751"/>
      <c r="BX236" s="751"/>
      <c r="BY236" s="751"/>
      <c r="BZ236" s="751"/>
      <c r="CA236" s="751"/>
      <c r="CB236" s="751"/>
      <c r="CC236" s="751"/>
      <c r="CD236" s="751"/>
      <c r="CE236" s="751"/>
      <c r="CF236" s="751"/>
      <c r="CG236" s="751"/>
      <c r="CH236" s="751"/>
      <c r="CI236" s="751"/>
      <c r="CJ236" s="751"/>
      <c r="CK236" s="751"/>
      <c r="CL236" s="751"/>
      <c r="CM236" s="751"/>
      <c r="CN236" s="751"/>
      <c r="CO236" s="751"/>
      <c r="CP236" s="751"/>
      <c r="CQ236" s="751"/>
      <c r="CR236" s="751"/>
      <c r="CS236" s="751"/>
      <c r="CT236" s="751"/>
      <c r="CU236" s="751"/>
      <c r="CV236" s="751"/>
      <c r="CW236" s="751"/>
      <c r="CX236" s="751"/>
      <c r="CY236" s="751"/>
      <c r="CZ236" s="751"/>
      <c r="DA236" s="751"/>
      <c r="DB236" s="751"/>
      <c r="DC236" s="751"/>
      <c r="DD236" s="751"/>
      <c r="DE236" s="751"/>
      <c r="DF236" s="751"/>
      <c r="DG236" s="751"/>
      <c r="DH236" s="751"/>
      <c r="DI236" s="751"/>
      <c r="DJ236" s="751"/>
      <c r="DK236" s="751"/>
      <c r="DL236" s="751"/>
      <c r="DM236" s="751"/>
      <c r="DN236" s="751"/>
      <c r="DO236" s="751"/>
      <c r="DP236" s="751"/>
      <c r="DQ236" s="751"/>
      <c r="DR236" s="751"/>
      <c r="DS236" s="751"/>
      <c r="DT236" s="751"/>
      <c r="DU236" s="751"/>
      <c r="DV236" s="751"/>
      <c r="DW236" s="751"/>
      <c r="DX236" s="751"/>
      <c r="DY236" s="751"/>
      <c r="DZ236" s="751"/>
      <c r="EA236" s="751"/>
      <c r="EB236" s="751"/>
      <c r="EC236" s="751"/>
      <c r="ED236" s="751"/>
      <c r="EE236" s="751"/>
      <c r="EF236" s="751"/>
      <c r="EG236" s="751"/>
      <c r="EH236" s="751"/>
      <c r="EI236" s="751"/>
      <c r="EJ236" s="751"/>
      <c r="EK236" s="751"/>
      <c r="EL236" s="751"/>
      <c r="EM236" s="751"/>
      <c r="EN236" s="751"/>
      <c r="EO236" s="751"/>
      <c r="EP236" s="751"/>
      <c r="EQ236" s="751"/>
      <c r="ER236" s="751"/>
      <c r="ES236" s="751"/>
      <c r="ET236" s="751"/>
      <c r="EU236" s="751"/>
      <c r="EV236" s="751"/>
      <c r="EW236" s="751"/>
      <c r="EX236" s="751"/>
      <c r="EY236" s="751"/>
      <c r="EZ236" s="751"/>
      <c r="FA236" s="751"/>
      <c r="FB236" s="751"/>
      <c r="FC236" s="751"/>
      <c r="FD236" s="751"/>
      <c r="FE236" s="751"/>
      <c r="FF236" s="751"/>
      <c r="FG236" s="751"/>
      <c r="FH236" s="751"/>
      <c r="FI236" s="751"/>
      <c r="FJ236" s="751"/>
      <c r="FK236" s="751"/>
      <c r="FL236" s="751"/>
      <c r="FM236" s="751"/>
      <c r="FN236" s="751"/>
      <c r="FO236" s="751"/>
      <c r="FP236" s="751"/>
      <c r="FQ236" s="751"/>
      <c r="FR236" s="751"/>
      <c r="FS236" s="751"/>
      <c r="FT236" s="751"/>
      <c r="FU236" s="751"/>
      <c r="FV236" s="751"/>
      <c r="FW236" s="751"/>
      <c r="FX236" s="751"/>
      <c r="FY236" s="751"/>
      <c r="FZ236" s="751"/>
      <c r="GA236" s="751"/>
      <c r="GB236" s="751"/>
      <c r="GC236" s="751"/>
      <c r="GD236" s="751"/>
      <c r="GE236" s="751"/>
      <c r="GF236" s="751"/>
      <c r="GG236" s="751"/>
      <c r="GH236" s="751"/>
      <c r="GI236" s="751"/>
      <c r="GJ236" s="751"/>
      <c r="GK236" s="751"/>
      <c r="GL236" s="751"/>
      <c r="GM236" s="751"/>
      <c r="GN236" s="751"/>
      <c r="GO236" s="751"/>
      <c r="GP236" s="751"/>
      <c r="GQ236" s="751"/>
      <c r="GR236" s="751"/>
      <c r="GS236" s="751"/>
      <c r="GT236" s="751"/>
      <c r="GU236" s="751"/>
      <c r="GV236" s="751"/>
      <c r="GW236" s="751"/>
      <c r="GX236" s="751"/>
      <c r="GY236" s="751"/>
      <c r="GZ236" s="751"/>
      <c r="HA236" s="751"/>
      <c r="HB236" s="751"/>
      <c r="HC236" s="751"/>
      <c r="HD236" s="751"/>
      <c r="HE236" s="751"/>
      <c r="HF236" s="751"/>
      <c r="HG236" s="751"/>
      <c r="HH236" s="751"/>
      <c r="HI236" s="751"/>
      <c r="HJ236" s="751"/>
      <c r="HK236" s="751"/>
      <c r="HL236" s="751"/>
      <c r="HM236" s="751"/>
      <c r="HN236" s="751"/>
      <c r="HO236" s="751"/>
      <c r="HP236" s="751"/>
      <c r="HQ236" s="751"/>
      <c r="HR236" s="751"/>
      <c r="HS236" s="751"/>
      <c r="HT236" s="751"/>
      <c r="HU236" s="751"/>
      <c r="HV236" s="751"/>
      <c r="HW236" s="751"/>
      <c r="HX236" s="751"/>
      <c r="HY236" s="751"/>
      <c r="HZ236" s="751"/>
      <c r="IA236" s="751"/>
      <c r="IB236" s="751"/>
      <c r="IC236" s="751"/>
      <c r="ID236" s="751"/>
      <c r="IE236" s="751"/>
      <c r="IF236" s="751"/>
      <c r="IG236" s="751"/>
      <c r="IH236" s="751"/>
      <c r="II236" s="751"/>
      <c r="IJ236" s="751"/>
      <c r="IK236" s="751"/>
      <c r="IL236" s="751"/>
      <c r="IM236" s="751"/>
      <c r="IN236" s="751"/>
      <c r="IO236" s="751"/>
      <c r="IP236" s="751"/>
      <c r="IQ236" s="751"/>
      <c r="IR236" s="751"/>
    </row>
    <row r="237" s="443" customFormat="1" ht="31.5" hidden="1" spans="1:252">
      <c r="A237" s="353" t="s">
        <v>4386</v>
      </c>
      <c r="B237" s="307" t="s">
        <v>590</v>
      </c>
      <c r="C237" s="671">
        <f>SUMIF('2023.12'!$A$6:$A$567,A237,'2023.12'!$C$6:$C$567)</f>
        <v>0</v>
      </c>
      <c r="D237" s="671">
        <v>0</v>
      </c>
      <c r="E237" s="671">
        <f>SUMIF('2024.12'!$A$6:$A$876,A237,'2024.12'!$D$6:$D$876)</f>
        <v>0</v>
      </c>
      <c r="F237" s="671">
        <f t="shared" si="50"/>
        <v>0</v>
      </c>
      <c r="G237" s="365" t="str">
        <f t="shared" si="46"/>
        <v/>
      </c>
      <c r="H237" s="365" t="str">
        <f t="shared" si="47"/>
        <v/>
      </c>
      <c r="I237" s="22" t="str">
        <f t="shared" si="48"/>
        <v>否</v>
      </c>
      <c r="J237" s="749" t="str">
        <f t="shared" si="51"/>
        <v>10304</v>
      </c>
      <c r="K237" s="93" t="str">
        <f t="shared" si="49"/>
        <v>项</v>
      </c>
      <c r="L237" s="93">
        <v>1</v>
      </c>
      <c r="M237" s="250"/>
      <c r="N237" s="250"/>
      <c r="O237" s="250"/>
      <c r="P237" s="250"/>
      <c r="Q237" s="250"/>
      <c r="R237" s="250"/>
      <c r="S237" s="250"/>
      <c r="T237" s="250"/>
      <c r="U237" s="250"/>
      <c r="V237" s="250"/>
      <c r="W237" s="250"/>
      <c r="X237" s="250"/>
      <c r="Y237" s="250"/>
      <c r="Z237" s="250"/>
      <c r="AA237" s="250"/>
      <c r="AB237" s="250"/>
      <c r="AC237" s="250"/>
      <c r="AD237" s="250"/>
      <c r="AE237" s="250"/>
      <c r="AF237" s="250"/>
      <c r="AG237" s="250"/>
      <c r="AH237" s="250"/>
      <c r="AI237" s="250"/>
      <c r="AJ237" s="250"/>
      <c r="AK237" s="250"/>
      <c r="AL237" s="250"/>
      <c r="AM237" s="250"/>
      <c r="AN237" s="250"/>
      <c r="AO237" s="250"/>
      <c r="AP237" s="250"/>
      <c r="AQ237" s="250"/>
      <c r="AR237" s="250"/>
      <c r="AS237" s="250"/>
      <c r="AT237" s="250"/>
      <c r="AU237" s="250"/>
      <c r="AV237" s="250"/>
      <c r="AW237" s="250"/>
      <c r="AX237" s="250"/>
      <c r="AY237" s="250"/>
      <c r="AZ237" s="250"/>
      <c r="BA237" s="250"/>
      <c r="BB237" s="250"/>
      <c r="BC237" s="250"/>
      <c r="BD237" s="250"/>
      <c r="BE237" s="250"/>
      <c r="BF237" s="250"/>
      <c r="BG237" s="250"/>
      <c r="BH237" s="250"/>
      <c r="BI237" s="250"/>
      <c r="BJ237" s="250"/>
      <c r="BK237" s="250"/>
      <c r="BL237" s="250"/>
      <c r="BM237" s="250"/>
      <c r="BN237" s="250"/>
      <c r="BO237" s="250"/>
      <c r="BP237" s="250"/>
      <c r="BQ237" s="250"/>
      <c r="BR237" s="250"/>
      <c r="BS237" s="250"/>
      <c r="BT237" s="250"/>
      <c r="BU237" s="250"/>
      <c r="BV237" s="250"/>
      <c r="BW237" s="250"/>
      <c r="BX237" s="250"/>
      <c r="BY237" s="250"/>
      <c r="BZ237" s="250"/>
      <c r="CA237" s="250"/>
      <c r="CB237" s="250"/>
      <c r="CC237" s="250"/>
      <c r="CD237" s="250"/>
      <c r="CE237" s="250"/>
      <c r="CF237" s="250"/>
      <c r="CG237" s="250"/>
      <c r="CH237" s="250"/>
      <c r="CI237" s="250"/>
      <c r="CJ237" s="250"/>
      <c r="CK237" s="250"/>
      <c r="CL237" s="250"/>
      <c r="CM237" s="250"/>
      <c r="CN237" s="250"/>
      <c r="CO237" s="250"/>
      <c r="CP237" s="250"/>
      <c r="CQ237" s="250"/>
      <c r="CR237" s="250"/>
      <c r="CS237" s="250"/>
      <c r="CT237" s="250"/>
      <c r="CU237" s="250"/>
      <c r="CV237" s="250"/>
      <c r="CW237" s="250"/>
      <c r="CX237" s="250"/>
      <c r="CY237" s="250"/>
      <c r="CZ237" s="250"/>
      <c r="DA237" s="250"/>
      <c r="DB237" s="250"/>
      <c r="DC237" s="250"/>
      <c r="DD237" s="250"/>
      <c r="DE237" s="250"/>
      <c r="DF237" s="250"/>
      <c r="DG237" s="250"/>
      <c r="DH237" s="250"/>
      <c r="DI237" s="250"/>
      <c r="DJ237" s="250"/>
      <c r="DK237" s="250"/>
      <c r="DL237" s="250"/>
      <c r="DM237" s="250"/>
      <c r="DN237" s="250"/>
      <c r="DO237" s="250"/>
      <c r="DP237" s="250"/>
      <c r="DQ237" s="250"/>
      <c r="DR237" s="250"/>
      <c r="DS237" s="250"/>
      <c r="DT237" s="250"/>
      <c r="DU237" s="250"/>
      <c r="DV237" s="250"/>
      <c r="DW237" s="250"/>
      <c r="DX237" s="250"/>
      <c r="DY237" s="250"/>
      <c r="DZ237" s="250"/>
      <c r="EA237" s="250"/>
      <c r="EB237" s="250"/>
      <c r="EC237" s="250"/>
      <c r="ED237" s="250"/>
      <c r="EE237" s="250"/>
      <c r="EF237" s="250"/>
      <c r="EG237" s="250"/>
      <c r="EH237" s="250"/>
      <c r="EI237" s="250"/>
      <c r="EJ237" s="250"/>
      <c r="EK237" s="250"/>
      <c r="EL237" s="250"/>
      <c r="EM237" s="250"/>
      <c r="EN237" s="250"/>
      <c r="EO237" s="250"/>
      <c r="EP237" s="250"/>
      <c r="EQ237" s="250"/>
      <c r="ER237" s="250"/>
      <c r="ES237" s="250"/>
      <c r="ET237" s="250"/>
      <c r="EU237" s="250"/>
      <c r="EV237" s="250"/>
      <c r="EW237" s="250"/>
      <c r="EX237" s="250"/>
      <c r="EY237" s="250"/>
      <c r="EZ237" s="250"/>
      <c r="FA237" s="250"/>
      <c r="FB237" s="250"/>
      <c r="FC237" s="250"/>
      <c r="FD237" s="250"/>
      <c r="FE237" s="250"/>
      <c r="FF237" s="250"/>
      <c r="FG237" s="250"/>
      <c r="FH237" s="250"/>
      <c r="FI237" s="250"/>
      <c r="FJ237" s="250"/>
      <c r="FK237" s="250"/>
      <c r="FL237" s="250"/>
      <c r="FM237" s="250"/>
      <c r="FN237" s="250"/>
      <c r="FO237" s="250"/>
      <c r="FP237" s="250"/>
      <c r="FQ237" s="250"/>
      <c r="FR237" s="250"/>
      <c r="FS237" s="250"/>
      <c r="FT237" s="250"/>
      <c r="FU237" s="250"/>
      <c r="FV237" s="250"/>
      <c r="FW237" s="250"/>
      <c r="FX237" s="250"/>
      <c r="FY237" s="250"/>
      <c r="FZ237" s="250"/>
      <c r="GA237" s="250"/>
      <c r="GB237" s="250"/>
      <c r="GC237" s="250"/>
      <c r="GD237" s="250"/>
      <c r="GE237" s="250"/>
      <c r="GF237" s="250"/>
      <c r="GG237" s="250"/>
      <c r="GH237" s="250"/>
      <c r="GI237" s="250"/>
      <c r="GJ237" s="250"/>
      <c r="GK237" s="250"/>
      <c r="GL237" s="250"/>
      <c r="GM237" s="250"/>
      <c r="GN237" s="250"/>
      <c r="GO237" s="250"/>
      <c r="GP237" s="250"/>
      <c r="GQ237" s="250"/>
      <c r="GR237" s="250"/>
      <c r="GS237" s="250"/>
      <c r="GT237" s="250"/>
      <c r="GU237" s="250"/>
      <c r="GV237" s="250"/>
      <c r="GW237" s="250"/>
      <c r="GX237" s="250"/>
      <c r="GY237" s="250"/>
      <c r="GZ237" s="250"/>
      <c r="HA237" s="250"/>
      <c r="HB237" s="250"/>
      <c r="HC237" s="250"/>
      <c r="HD237" s="250"/>
      <c r="HE237" s="250"/>
      <c r="HF237" s="250"/>
      <c r="HG237" s="250"/>
      <c r="HH237" s="250"/>
      <c r="HI237" s="250"/>
      <c r="HJ237" s="250"/>
      <c r="HK237" s="250"/>
      <c r="HL237" s="250"/>
      <c r="HM237" s="250"/>
      <c r="HN237" s="250"/>
      <c r="HO237" s="250"/>
      <c r="HP237" s="250"/>
      <c r="HQ237" s="250"/>
      <c r="HR237" s="250"/>
      <c r="HS237" s="250"/>
      <c r="HT237" s="250"/>
      <c r="HU237" s="250"/>
      <c r="HV237" s="250"/>
      <c r="HW237" s="250"/>
      <c r="HX237" s="250"/>
      <c r="HY237" s="250"/>
      <c r="HZ237" s="250"/>
      <c r="IA237" s="250"/>
      <c r="IB237" s="250"/>
      <c r="IC237" s="250"/>
      <c r="ID237" s="250"/>
      <c r="IE237" s="250"/>
      <c r="IF237" s="250"/>
      <c r="IG237" s="250"/>
      <c r="IH237" s="250"/>
      <c r="II237" s="250"/>
      <c r="IJ237" s="250"/>
      <c r="IK237" s="250"/>
      <c r="IL237" s="250"/>
      <c r="IM237" s="250"/>
      <c r="IN237" s="250"/>
      <c r="IO237" s="250"/>
      <c r="IP237" s="250"/>
      <c r="IQ237" s="250"/>
      <c r="IR237" s="250"/>
    </row>
    <row r="238" s="443" customFormat="1" ht="31.5" hidden="1" spans="1:252">
      <c r="A238" s="353" t="s">
        <v>4387</v>
      </c>
      <c r="B238" s="307" t="s">
        <v>605</v>
      </c>
      <c r="C238" s="671">
        <f>SUMIF('2023.12'!$A$6:$A$567,A238,'2023.12'!$C$6:$C$567)</f>
        <v>0</v>
      </c>
      <c r="D238" s="671">
        <v>0</v>
      </c>
      <c r="E238" s="671">
        <f>SUMIF('2024.12'!$A$6:$A$876,A238,'2024.12'!$D$6:$D$876)</f>
        <v>0</v>
      </c>
      <c r="F238" s="671">
        <f t="shared" si="50"/>
        <v>0</v>
      </c>
      <c r="G238" s="365" t="str">
        <f t="shared" si="46"/>
        <v/>
      </c>
      <c r="H238" s="365" t="str">
        <f t="shared" si="47"/>
        <v/>
      </c>
      <c r="I238" s="22" t="str">
        <f t="shared" si="48"/>
        <v>否</v>
      </c>
      <c r="J238" s="749" t="str">
        <f t="shared" si="51"/>
        <v>10304</v>
      </c>
      <c r="K238" s="93" t="str">
        <f t="shared" si="49"/>
        <v>项</v>
      </c>
      <c r="L238" s="93">
        <v>1</v>
      </c>
      <c r="M238" s="250"/>
      <c r="N238" s="250"/>
      <c r="O238" s="250"/>
      <c r="P238" s="250"/>
      <c r="Q238" s="250"/>
      <c r="R238" s="250"/>
      <c r="S238" s="250"/>
      <c r="T238" s="250"/>
      <c r="U238" s="250"/>
      <c r="V238" s="250"/>
      <c r="W238" s="250"/>
      <c r="X238" s="250"/>
      <c r="Y238" s="250"/>
      <c r="Z238" s="250"/>
      <c r="AA238" s="250"/>
      <c r="AB238" s="250"/>
      <c r="AC238" s="250"/>
      <c r="AD238" s="250"/>
      <c r="AE238" s="250"/>
      <c r="AF238" s="250"/>
      <c r="AG238" s="250"/>
      <c r="AH238" s="250"/>
      <c r="AI238" s="250"/>
      <c r="AJ238" s="250"/>
      <c r="AK238" s="250"/>
      <c r="AL238" s="250"/>
      <c r="AM238" s="250"/>
      <c r="AN238" s="250"/>
      <c r="AO238" s="250"/>
      <c r="AP238" s="250"/>
      <c r="AQ238" s="250"/>
      <c r="AR238" s="250"/>
      <c r="AS238" s="250"/>
      <c r="AT238" s="250"/>
      <c r="AU238" s="250"/>
      <c r="AV238" s="250"/>
      <c r="AW238" s="250"/>
      <c r="AX238" s="250"/>
      <c r="AY238" s="250"/>
      <c r="AZ238" s="250"/>
      <c r="BA238" s="250"/>
      <c r="BB238" s="250"/>
      <c r="BC238" s="250"/>
      <c r="BD238" s="250"/>
      <c r="BE238" s="250"/>
      <c r="BF238" s="250"/>
      <c r="BG238" s="250"/>
      <c r="BH238" s="250"/>
      <c r="BI238" s="250"/>
      <c r="BJ238" s="250"/>
      <c r="BK238" s="250"/>
      <c r="BL238" s="250"/>
      <c r="BM238" s="250"/>
      <c r="BN238" s="250"/>
      <c r="BO238" s="250"/>
      <c r="BP238" s="250"/>
      <c r="BQ238" s="250"/>
      <c r="BR238" s="250"/>
      <c r="BS238" s="250"/>
      <c r="BT238" s="250"/>
      <c r="BU238" s="250"/>
      <c r="BV238" s="250"/>
      <c r="BW238" s="250"/>
      <c r="BX238" s="250"/>
      <c r="BY238" s="250"/>
      <c r="BZ238" s="250"/>
      <c r="CA238" s="250"/>
      <c r="CB238" s="250"/>
      <c r="CC238" s="250"/>
      <c r="CD238" s="250"/>
      <c r="CE238" s="250"/>
      <c r="CF238" s="250"/>
      <c r="CG238" s="250"/>
      <c r="CH238" s="250"/>
      <c r="CI238" s="250"/>
      <c r="CJ238" s="250"/>
      <c r="CK238" s="250"/>
      <c r="CL238" s="250"/>
      <c r="CM238" s="250"/>
      <c r="CN238" s="250"/>
      <c r="CO238" s="250"/>
      <c r="CP238" s="250"/>
      <c r="CQ238" s="250"/>
      <c r="CR238" s="250"/>
      <c r="CS238" s="250"/>
      <c r="CT238" s="250"/>
      <c r="CU238" s="250"/>
      <c r="CV238" s="250"/>
      <c r="CW238" s="250"/>
      <c r="CX238" s="250"/>
      <c r="CY238" s="250"/>
      <c r="CZ238" s="250"/>
      <c r="DA238" s="250"/>
      <c r="DB238" s="250"/>
      <c r="DC238" s="250"/>
      <c r="DD238" s="250"/>
      <c r="DE238" s="250"/>
      <c r="DF238" s="250"/>
      <c r="DG238" s="250"/>
      <c r="DH238" s="250"/>
      <c r="DI238" s="250"/>
      <c r="DJ238" s="250"/>
      <c r="DK238" s="250"/>
      <c r="DL238" s="250"/>
      <c r="DM238" s="250"/>
      <c r="DN238" s="250"/>
      <c r="DO238" s="250"/>
      <c r="DP238" s="250"/>
      <c r="DQ238" s="250"/>
      <c r="DR238" s="250"/>
      <c r="DS238" s="250"/>
      <c r="DT238" s="250"/>
      <c r="DU238" s="250"/>
      <c r="DV238" s="250"/>
      <c r="DW238" s="250"/>
      <c r="DX238" s="250"/>
      <c r="DY238" s="250"/>
      <c r="DZ238" s="250"/>
      <c r="EA238" s="250"/>
      <c r="EB238" s="250"/>
      <c r="EC238" s="250"/>
      <c r="ED238" s="250"/>
      <c r="EE238" s="250"/>
      <c r="EF238" s="250"/>
      <c r="EG238" s="250"/>
      <c r="EH238" s="250"/>
      <c r="EI238" s="250"/>
      <c r="EJ238" s="250"/>
      <c r="EK238" s="250"/>
      <c r="EL238" s="250"/>
      <c r="EM238" s="250"/>
      <c r="EN238" s="250"/>
      <c r="EO238" s="250"/>
      <c r="EP238" s="250"/>
      <c r="EQ238" s="250"/>
      <c r="ER238" s="250"/>
      <c r="ES238" s="250"/>
      <c r="ET238" s="250"/>
      <c r="EU238" s="250"/>
      <c r="EV238" s="250"/>
      <c r="EW238" s="250"/>
      <c r="EX238" s="250"/>
      <c r="EY238" s="250"/>
      <c r="EZ238" s="250"/>
      <c r="FA238" s="250"/>
      <c r="FB238" s="250"/>
      <c r="FC238" s="250"/>
      <c r="FD238" s="250"/>
      <c r="FE238" s="250"/>
      <c r="FF238" s="250"/>
      <c r="FG238" s="250"/>
      <c r="FH238" s="250"/>
      <c r="FI238" s="250"/>
      <c r="FJ238" s="250"/>
      <c r="FK238" s="250"/>
      <c r="FL238" s="250"/>
      <c r="FM238" s="250"/>
      <c r="FN238" s="250"/>
      <c r="FO238" s="250"/>
      <c r="FP238" s="250"/>
      <c r="FQ238" s="250"/>
      <c r="FR238" s="250"/>
      <c r="FS238" s="250"/>
      <c r="FT238" s="250"/>
      <c r="FU238" s="250"/>
      <c r="FV238" s="250"/>
      <c r="FW238" s="250"/>
      <c r="FX238" s="250"/>
      <c r="FY238" s="250"/>
      <c r="FZ238" s="250"/>
      <c r="GA238" s="250"/>
      <c r="GB238" s="250"/>
      <c r="GC238" s="250"/>
      <c r="GD238" s="250"/>
      <c r="GE238" s="250"/>
      <c r="GF238" s="250"/>
      <c r="GG238" s="250"/>
      <c r="GH238" s="250"/>
      <c r="GI238" s="250"/>
      <c r="GJ238" s="250"/>
      <c r="GK238" s="250"/>
      <c r="GL238" s="250"/>
      <c r="GM238" s="250"/>
      <c r="GN238" s="250"/>
      <c r="GO238" s="250"/>
      <c r="GP238" s="250"/>
      <c r="GQ238" s="250"/>
      <c r="GR238" s="250"/>
      <c r="GS238" s="250"/>
      <c r="GT238" s="250"/>
      <c r="GU238" s="250"/>
      <c r="GV238" s="250"/>
      <c r="GW238" s="250"/>
      <c r="GX238" s="250"/>
      <c r="GY238" s="250"/>
      <c r="GZ238" s="250"/>
      <c r="HA238" s="250"/>
      <c r="HB238" s="250"/>
      <c r="HC238" s="250"/>
      <c r="HD238" s="250"/>
      <c r="HE238" s="250"/>
      <c r="HF238" s="250"/>
      <c r="HG238" s="250"/>
      <c r="HH238" s="250"/>
      <c r="HI238" s="250"/>
      <c r="HJ238" s="250"/>
      <c r="HK238" s="250"/>
      <c r="HL238" s="250"/>
      <c r="HM238" s="250"/>
      <c r="HN238" s="250"/>
      <c r="HO238" s="250"/>
      <c r="HP238" s="250"/>
      <c r="HQ238" s="250"/>
      <c r="HR238" s="250"/>
      <c r="HS238" s="250"/>
      <c r="HT238" s="250"/>
      <c r="HU238" s="250"/>
      <c r="HV238" s="250"/>
      <c r="HW238" s="250"/>
      <c r="HX238" s="250"/>
      <c r="HY238" s="250"/>
      <c r="HZ238" s="250"/>
      <c r="IA238" s="250"/>
      <c r="IB238" s="250"/>
      <c r="IC238" s="250"/>
      <c r="ID238" s="250"/>
      <c r="IE238" s="250"/>
      <c r="IF238" s="250"/>
      <c r="IG238" s="250"/>
      <c r="IH238" s="250"/>
      <c r="II238" s="250"/>
      <c r="IJ238" s="250"/>
      <c r="IK238" s="250"/>
      <c r="IL238" s="250"/>
      <c r="IM238" s="250"/>
      <c r="IN238" s="250"/>
      <c r="IO238" s="250"/>
      <c r="IP238" s="250"/>
      <c r="IQ238" s="250"/>
      <c r="IR238" s="250"/>
    </row>
    <row r="239" s="443" customFormat="1" ht="15.75" hidden="1" spans="1:252">
      <c r="A239" s="353" t="s">
        <v>4388</v>
      </c>
      <c r="B239" s="307" t="s">
        <v>610</v>
      </c>
      <c r="C239" s="671">
        <f>SUMIF('2023.12'!$A$6:$A$567,A239,'2023.12'!$C$6:$C$567)</f>
        <v>0</v>
      </c>
      <c r="D239" s="671">
        <v>0</v>
      </c>
      <c r="E239" s="671">
        <f>SUMIF('2024.12'!$A$6:$A$876,A239,'2024.12'!$D$6:$D$876)</f>
        <v>0</v>
      </c>
      <c r="F239" s="671">
        <f t="shared" si="50"/>
        <v>0</v>
      </c>
      <c r="G239" s="365" t="str">
        <f t="shared" si="46"/>
        <v/>
      </c>
      <c r="H239" s="365" t="str">
        <f t="shared" si="47"/>
        <v/>
      </c>
      <c r="I239" s="22" t="str">
        <f t="shared" si="48"/>
        <v>否</v>
      </c>
      <c r="J239" s="749" t="str">
        <f t="shared" si="51"/>
        <v>10304</v>
      </c>
      <c r="K239" s="93" t="str">
        <f t="shared" si="49"/>
        <v>项</v>
      </c>
      <c r="L239" s="93">
        <v>1</v>
      </c>
      <c r="M239" s="250"/>
      <c r="N239" s="250"/>
      <c r="O239" s="250"/>
      <c r="P239" s="250"/>
      <c r="Q239" s="250"/>
      <c r="R239" s="250"/>
      <c r="S239" s="250"/>
      <c r="T239" s="250"/>
      <c r="U239" s="250"/>
      <c r="V239" s="250"/>
      <c r="W239" s="250"/>
      <c r="X239" s="250"/>
      <c r="Y239" s="250"/>
      <c r="Z239" s="250"/>
      <c r="AA239" s="250"/>
      <c r="AB239" s="250"/>
      <c r="AC239" s="250"/>
      <c r="AD239" s="250"/>
      <c r="AE239" s="250"/>
      <c r="AF239" s="250"/>
      <c r="AG239" s="250"/>
      <c r="AH239" s="250"/>
      <c r="AI239" s="250"/>
      <c r="AJ239" s="250"/>
      <c r="AK239" s="250"/>
      <c r="AL239" s="250"/>
      <c r="AM239" s="250"/>
      <c r="AN239" s="250"/>
      <c r="AO239" s="250"/>
      <c r="AP239" s="250"/>
      <c r="AQ239" s="250"/>
      <c r="AR239" s="250"/>
      <c r="AS239" s="250"/>
      <c r="AT239" s="250"/>
      <c r="AU239" s="250"/>
      <c r="AV239" s="250"/>
      <c r="AW239" s="250"/>
      <c r="AX239" s="250"/>
      <c r="AY239" s="250"/>
      <c r="AZ239" s="250"/>
      <c r="BA239" s="250"/>
      <c r="BB239" s="250"/>
      <c r="BC239" s="250"/>
      <c r="BD239" s="250"/>
      <c r="BE239" s="250"/>
      <c r="BF239" s="250"/>
      <c r="BG239" s="250"/>
      <c r="BH239" s="250"/>
      <c r="BI239" s="250"/>
      <c r="BJ239" s="250"/>
      <c r="BK239" s="250"/>
      <c r="BL239" s="250"/>
      <c r="BM239" s="250"/>
      <c r="BN239" s="250"/>
      <c r="BO239" s="250"/>
      <c r="BP239" s="250"/>
      <c r="BQ239" s="250"/>
      <c r="BR239" s="250"/>
      <c r="BS239" s="250"/>
      <c r="BT239" s="250"/>
      <c r="BU239" s="250"/>
      <c r="BV239" s="250"/>
      <c r="BW239" s="250"/>
      <c r="BX239" s="250"/>
      <c r="BY239" s="250"/>
      <c r="BZ239" s="250"/>
      <c r="CA239" s="250"/>
      <c r="CB239" s="250"/>
      <c r="CC239" s="250"/>
      <c r="CD239" s="250"/>
      <c r="CE239" s="250"/>
      <c r="CF239" s="250"/>
      <c r="CG239" s="250"/>
      <c r="CH239" s="250"/>
      <c r="CI239" s="250"/>
      <c r="CJ239" s="250"/>
      <c r="CK239" s="250"/>
      <c r="CL239" s="250"/>
      <c r="CM239" s="250"/>
      <c r="CN239" s="250"/>
      <c r="CO239" s="250"/>
      <c r="CP239" s="250"/>
      <c r="CQ239" s="250"/>
      <c r="CR239" s="250"/>
      <c r="CS239" s="250"/>
      <c r="CT239" s="250"/>
      <c r="CU239" s="250"/>
      <c r="CV239" s="250"/>
      <c r="CW239" s="250"/>
      <c r="CX239" s="250"/>
      <c r="CY239" s="250"/>
      <c r="CZ239" s="250"/>
      <c r="DA239" s="250"/>
      <c r="DB239" s="250"/>
      <c r="DC239" s="250"/>
      <c r="DD239" s="250"/>
      <c r="DE239" s="250"/>
      <c r="DF239" s="250"/>
      <c r="DG239" s="250"/>
      <c r="DH239" s="250"/>
      <c r="DI239" s="250"/>
      <c r="DJ239" s="250"/>
      <c r="DK239" s="250"/>
      <c r="DL239" s="250"/>
      <c r="DM239" s="250"/>
      <c r="DN239" s="250"/>
      <c r="DO239" s="250"/>
      <c r="DP239" s="250"/>
      <c r="DQ239" s="250"/>
      <c r="DR239" s="250"/>
      <c r="DS239" s="250"/>
      <c r="DT239" s="250"/>
      <c r="DU239" s="250"/>
      <c r="DV239" s="250"/>
      <c r="DW239" s="250"/>
      <c r="DX239" s="250"/>
      <c r="DY239" s="250"/>
      <c r="DZ239" s="250"/>
      <c r="EA239" s="250"/>
      <c r="EB239" s="250"/>
      <c r="EC239" s="250"/>
      <c r="ED239" s="250"/>
      <c r="EE239" s="250"/>
      <c r="EF239" s="250"/>
      <c r="EG239" s="250"/>
      <c r="EH239" s="250"/>
      <c r="EI239" s="250"/>
      <c r="EJ239" s="250"/>
      <c r="EK239" s="250"/>
      <c r="EL239" s="250"/>
      <c r="EM239" s="250"/>
      <c r="EN239" s="250"/>
      <c r="EO239" s="250"/>
      <c r="EP239" s="250"/>
      <c r="EQ239" s="250"/>
      <c r="ER239" s="250"/>
      <c r="ES239" s="250"/>
      <c r="ET239" s="250"/>
      <c r="EU239" s="250"/>
      <c r="EV239" s="250"/>
      <c r="EW239" s="250"/>
      <c r="EX239" s="250"/>
      <c r="EY239" s="250"/>
      <c r="EZ239" s="250"/>
      <c r="FA239" s="250"/>
      <c r="FB239" s="250"/>
      <c r="FC239" s="250"/>
      <c r="FD239" s="250"/>
      <c r="FE239" s="250"/>
      <c r="FF239" s="250"/>
      <c r="FG239" s="250"/>
      <c r="FH239" s="250"/>
      <c r="FI239" s="250"/>
      <c r="FJ239" s="250"/>
      <c r="FK239" s="250"/>
      <c r="FL239" s="250"/>
      <c r="FM239" s="250"/>
      <c r="FN239" s="250"/>
      <c r="FO239" s="250"/>
      <c r="FP239" s="250"/>
      <c r="FQ239" s="250"/>
      <c r="FR239" s="250"/>
      <c r="FS239" s="250"/>
      <c r="FT239" s="250"/>
      <c r="FU239" s="250"/>
      <c r="FV239" s="250"/>
      <c r="FW239" s="250"/>
      <c r="FX239" s="250"/>
      <c r="FY239" s="250"/>
      <c r="FZ239" s="250"/>
      <c r="GA239" s="250"/>
      <c r="GB239" s="250"/>
      <c r="GC239" s="250"/>
      <c r="GD239" s="250"/>
      <c r="GE239" s="250"/>
      <c r="GF239" s="250"/>
      <c r="GG239" s="250"/>
      <c r="GH239" s="250"/>
      <c r="GI239" s="250"/>
      <c r="GJ239" s="250"/>
      <c r="GK239" s="250"/>
      <c r="GL239" s="250"/>
      <c r="GM239" s="250"/>
      <c r="GN239" s="250"/>
      <c r="GO239" s="250"/>
      <c r="GP239" s="250"/>
      <c r="GQ239" s="250"/>
      <c r="GR239" s="250"/>
      <c r="GS239" s="250"/>
      <c r="GT239" s="250"/>
      <c r="GU239" s="250"/>
      <c r="GV239" s="250"/>
      <c r="GW239" s="250"/>
      <c r="GX239" s="250"/>
      <c r="GY239" s="250"/>
      <c r="GZ239" s="250"/>
      <c r="HA239" s="250"/>
      <c r="HB239" s="250"/>
      <c r="HC239" s="250"/>
      <c r="HD239" s="250"/>
      <c r="HE239" s="250"/>
      <c r="HF239" s="250"/>
      <c r="HG239" s="250"/>
      <c r="HH239" s="250"/>
      <c r="HI239" s="250"/>
      <c r="HJ239" s="250"/>
      <c r="HK239" s="250"/>
      <c r="HL239" s="250"/>
      <c r="HM239" s="250"/>
      <c r="HN239" s="250"/>
      <c r="HO239" s="250"/>
      <c r="HP239" s="250"/>
      <c r="HQ239" s="250"/>
      <c r="HR239" s="250"/>
      <c r="HS239" s="250"/>
      <c r="HT239" s="250"/>
      <c r="HU239" s="250"/>
      <c r="HV239" s="250"/>
      <c r="HW239" s="250"/>
      <c r="HX239" s="250"/>
      <c r="HY239" s="250"/>
      <c r="HZ239" s="250"/>
      <c r="IA239" s="250"/>
      <c r="IB239" s="250"/>
      <c r="IC239" s="250"/>
      <c r="ID239" s="250"/>
      <c r="IE239" s="250"/>
      <c r="IF239" s="250"/>
      <c r="IG239" s="250"/>
      <c r="IH239" s="250"/>
      <c r="II239" s="250"/>
      <c r="IJ239" s="250"/>
      <c r="IK239" s="250"/>
      <c r="IL239" s="250"/>
      <c r="IM239" s="250"/>
      <c r="IN239" s="250"/>
      <c r="IO239" s="250"/>
      <c r="IP239" s="250"/>
      <c r="IQ239" s="250"/>
      <c r="IR239" s="250"/>
    </row>
    <row r="240" s="443" customFormat="1" ht="31.5" hidden="1" spans="1:252">
      <c r="A240" s="353" t="s">
        <v>4389</v>
      </c>
      <c r="B240" s="307" t="s">
        <v>617</v>
      </c>
      <c r="C240" s="671">
        <f>SUMIF('2023.12'!$A$6:$A$567,A240,'2023.12'!$C$6:$C$567)</f>
        <v>0</v>
      </c>
      <c r="D240" s="671">
        <v>0</v>
      </c>
      <c r="E240" s="671">
        <f>SUMIF('2024.12'!$A$6:$A$876,A240,'2024.12'!$D$6:$D$876)</f>
        <v>0</v>
      </c>
      <c r="F240" s="671">
        <f t="shared" si="50"/>
        <v>0</v>
      </c>
      <c r="G240" s="365" t="str">
        <f t="shared" si="46"/>
        <v/>
      </c>
      <c r="H240" s="365" t="str">
        <f t="shared" si="47"/>
        <v/>
      </c>
      <c r="I240" s="22" t="str">
        <f t="shared" si="48"/>
        <v>否</v>
      </c>
      <c r="J240" s="749" t="str">
        <f t="shared" si="51"/>
        <v>10304</v>
      </c>
      <c r="K240" s="93" t="str">
        <f t="shared" si="49"/>
        <v>项</v>
      </c>
      <c r="L240" s="93">
        <v>1</v>
      </c>
      <c r="M240" s="250"/>
      <c r="N240" s="250"/>
      <c r="O240" s="250"/>
      <c r="P240" s="250"/>
      <c r="Q240" s="250"/>
      <c r="R240" s="250"/>
      <c r="S240" s="250"/>
      <c r="T240" s="250"/>
      <c r="U240" s="250"/>
      <c r="V240" s="250"/>
      <c r="W240" s="250"/>
      <c r="X240" s="250"/>
      <c r="Y240" s="250"/>
      <c r="Z240" s="250"/>
      <c r="AA240" s="250"/>
      <c r="AB240" s="250"/>
      <c r="AC240" s="250"/>
      <c r="AD240" s="250"/>
      <c r="AE240" s="250"/>
      <c r="AF240" s="250"/>
      <c r="AG240" s="250"/>
      <c r="AH240" s="250"/>
      <c r="AI240" s="250"/>
      <c r="AJ240" s="250"/>
      <c r="AK240" s="250"/>
      <c r="AL240" s="250"/>
      <c r="AM240" s="250"/>
      <c r="AN240" s="250"/>
      <c r="AO240" s="250"/>
      <c r="AP240" s="250"/>
      <c r="AQ240" s="250"/>
      <c r="AR240" s="250"/>
      <c r="AS240" s="250"/>
      <c r="AT240" s="250"/>
      <c r="AU240" s="250"/>
      <c r="AV240" s="250"/>
      <c r="AW240" s="250"/>
      <c r="AX240" s="250"/>
      <c r="AY240" s="250"/>
      <c r="AZ240" s="250"/>
      <c r="BA240" s="250"/>
      <c r="BB240" s="250"/>
      <c r="BC240" s="250"/>
      <c r="BD240" s="250"/>
      <c r="BE240" s="250"/>
      <c r="BF240" s="250"/>
      <c r="BG240" s="250"/>
      <c r="BH240" s="250"/>
      <c r="BI240" s="250"/>
      <c r="BJ240" s="250"/>
      <c r="BK240" s="250"/>
      <c r="BL240" s="250"/>
      <c r="BM240" s="250"/>
      <c r="BN240" s="250"/>
      <c r="BO240" s="250"/>
      <c r="BP240" s="250"/>
      <c r="BQ240" s="250"/>
      <c r="BR240" s="250"/>
      <c r="BS240" s="250"/>
      <c r="BT240" s="250"/>
      <c r="BU240" s="250"/>
      <c r="BV240" s="250"/>
      <c r="BW240" s="250"/>
      <c r="BX240" s="250"/>
      <c r="BY240" s="250"/>
      <c r="BZ240" s="250"/>
      <c r="CA240" s="250"/>
      <c r="CB240" s="250"/>
      <c r="CC240" s="250"/>
      <c r="CD240" s="250"/>
      <c r="CE240" s="250"/>
      <c r="CF240" s="250"/>
      <c r="CG240" s="250"/>
      <c r="CH240" s="250"/>
      <c r="CI240" s="250"/>
      <c r="CJ240" s="250"/>
      <c r="CK240" s="250"/>
      <c r="CL240" s="250"/>
      <c r="CM240" s="250"/>
      <c r="CN240" s="250"/>
      <c r="CO240" s="250"/>
      <c r="CP240" s="250"/>
      <c r="CQ240" s="250"/>
      <c r="CR240" s="250"/>
      <c r="CS240" s="250"/>
      <c r="CT240" s="250"/>
      <c r="CU240" s="250"/>
      <c r="CV240" s="250"/>
      <c r="CW240" s="250"/>
      <c r="CX240" s="250"/>
      <c r="CY240" s="250"/>
      <c r="CZ240" s="250"/>
      <c r="DA240" s="250"/>
      <c r="DB240" s="250"/>
      <c r="DC240" s="250"/>
      <c r="DD240" s="250"/>
      <c r="DE240" s="250"/>
      <c r="DF240" s="250"/>
      <c r="DG240" s="250"/>
      <c r="DH240" s="250"/>
      <c r="DI240" s="250"/>
      <c r="DJ240" s="250"/>
      <c r="DK240" s="250"/>
      <c r="DL240" s="250"/>
      <c r="DM240" s="250"/>
      <c r="DN240" s="250"/>
      <c r="DO240" s="250"/>
      <c r="DP240" s="250"/>
      <c r="DQ240" s="250"/>
      <c r="DR240" s="250"/>
      <c r="DS240" s="250"/>
      <c r="DT240" s="250"/>
      <c r="DU240" s="250"/>
      <c r="DV240" s="250"/>
      <c r="DW240" s="250"/>
      <c r="DX240" s="250"/>
      <c r="DY240" s="250"/>
      <c r="DZ240" s="250"/>
      <c r="EA240" s="250"/>
      <c r="EB240" s="250"/>
      <c r="EC240" s="250"/>
      <c r="ED240" s="250"/>
      <c r="EE240" s="250"/>
      <c r="EF240" s="250"/>
      <c r="EG240" s="250"/>
      <c r="EH240" s="250"/>
      <c r="EI240" s="250"/>
      <c r="EJ240" s="250"/>
      <c r="EK240" s="250"/>
      <c r="EL240" s="250"/>
      <c r="EM240" s="250"/>
      <c r="EN240" s="250"/>
      <c r="EO240" s="250"/>
      <c r="EP240" s="250"/>
      <c r="EQ240" s="250"/>
      <c r="ER240" s="250"/>
      <c r="ES240" s="250"/>
      <c r="ET240" s="250"/>
      <c r="EU240" s="250"/>
      <c r="EV240" s="250"/>
      <c r="EW240" s="250"/>
      <c r="EX240" s="250"/>
      <c r="EY240" s="250"/>
      <c r="EZ240" s="250"/>
      <c r="FA240" s="250"/>
      <c r="FB240" s="250"/>
      <c r="FC240" s="250"/>
      <c r="FD240" s="250"/>
      <c r="FE240" s="250"/>
      <c r="FF240" s="250"/>
      <c r="FG240" s="250"/>
      <c r="FH240" s="250"/>
      <c r="FI240" s="250"/>
      <c r="FJ240" s="250"/>
      <c r="FK240" s="250"/>
      <c r="FL240" s="250"/>
      <c r="FM240" s="250"/>
      <c r="FN240" s="250"/>
      <c r="FO240" s="250"/>
      <c r="FP240" s="250"/>
      <c r="FQ240" s="250"/>
      <c r="FR240" s="250"/>
      <c r="FS240" s="250"/>
      <c r="FT240" s="250"/>
      <c r="FU240" s="250"/>
      <c r="FV240" s="250"/>
      <c r="FW240" s="250"/>
      <c r="FX240" s="250"/>
      <c r="FY240" s="250"/>
      <c r="FZ240" s="250"/>
      <c r="GA240" s="250"/>
      <c r="GB240" s="250"/>
      <c r="GC240" s="250"/>
      <c r="GD240" s="250"/>
      <c r="GE240" s="250"/>
      <c r="GF240" s="250"/>
      <c r="GG240" s="250"/>
      <c r="GH240" s="250"/>
      <c r="GI240" s="250"/>
      <c r="GJ240" s="250"/>
      <c r="GK240" s="250"/>
      <c r="GL240" s="250"/>
      <c r="GM240" s="250"/>
      <c r="GN240" s="250"/>
      <c r="GO240" s="250"/>
      <c r="GP240" s="250"/>
      <c r="GQ240" s="250"/>
      <c r="GR240" s="250"/>
      <c r="GS240" s="250"/>
      <c r="GT240" s="250"/>
      <c r="GU240" s="250"/>
      <c r="GV240" s="250"/>
      <c r="GW240" s="250"/>
      <c r="GX240" s="250"/>
      <c r="GY240" s="250"/>
      <c r="GZ240" s="250"/>
      <c r="HA240" s="250"/>
      <c r="HB240" s="250"/>
      <c r="HC240" s="250"/>
      <c r="HD240" s="250"/>
      <c r="HE240" s="250"/>
      <c r="HF240" s="250"/>
      <c r="HG240" s="250"/>
      <c r="HH240" s="250"/>
      <c r="HI240" s="250"/>
      <c r="HJ240" s="250"/>
      <c r="HK240" s="250"/>
      <c r="HL240" s="250"/>
      <c r="HM240" s="250"/>
      <c r="HN240" s="250"/>
      <c r="HO240" s="250"/>
      <c r="HP240" s="250"/>
      <c r="HQ240" s="250"/>
      <c r="HR240" s="250"/>
      <c r="HS240" s="250"/>
      <c r="HT240" s="250"/>
      <c r="HU240" s="250"/>
      <c r="HV240" s="250"/>
      <c r="HW240" s="250"/>
      <c r="HX240" s="250"/>
      <c r="HY240" s="250"/>
      <c r="HZ240" s="250"/>
      <c r="IA240" s="250"/>
      <c r="IB240" s="250"/>
      <c r="IC240" s="250"/>
      <c r="ID240" s="250"/>
      <c r="IE240" s="250"/>
      <c r="IF240" s="250"/>
      <c r="IG240" s="250"/>
      <c r="IH240" s="250"/>
      <c r="II240" s="250"/>
      <c r="IJ240" s="250"/>
      <c r="IK240" s="250"/>
      <c r="IL240" s="250"/>
      <c r="IM240" s="250"/>
      <c r="IN240" s="250"/>
      <c r="IO240" s="250"/>
      <c r="IP240" s="250"/>
      <c r="IQ240" s="250"/>
      <c r="IR240" s="250"/>
    </row>
    <row r="241" s="443" customFormat="1" ht="31.5" hidden="1" spans="1:252">
      <c r="A241" s="353" t="s">
        <v>4390</v>
      </c>
      <c r="B241" s="307" t="s">
        <v>625</v>
      </c>
      <c r="C241" s="671">
        <f>SUMIF('2023.12'!$A$6:$A$567,A241,'2023.12'!$C$6:$C$567)</f>
        <v>0</v>
      </c>
      <c r="D241" s="671">
        <v>0</v>
      </c>
      <c r="E241" s="671">
        <f>SUMIF('2024.12'!$A$6:$A$876,A241,'2024.12'!$D$6:$D$876)</f>
        <v>0</v>
      </c>
      <c r="F241" s="671">
        <f t="shared" si="50"/>
        <v>0</v>
      </c>
      <c r="G241" s="365" t="str">
        <f t="shared" si="46"/>
        <v/>
      </c>
      <c r="H241" s="365" t="str">
        <f t="shared" si="47"/>
        <v/>
      </c>
      <c r="I241" s="22" t="str">
        <f t="shared" si="48"/>
        <v>否</v>
      </c>
      <c r="J241" s="749" t="str">
        <f t="shared" si="51"/>
        <v>10304</v>
      </c>
      <c r="K241" s="93" t="str">
        <f t="shared" si="49"/>
        <v>项</v>
      </c>
      <c r="L241" s="93">
        <v>1</v>
      </c>
      <c r="M241" s="250"/>
      <c r="N241" s="250"/>
      <c r="O241" s="250"/>
      <c r="P241" s="250"/>
      <c r="Q241" s="250"/>
      <c r="R241" s="250"/>
      <c r="S241" s="250"/>
      <c r="T241" s="250"/>
      <c r="U241" s="250"/>
      <c r="V241" s="250"/>
      <c r="W241" s="250"/>
      <c r="X241" s="250"/>
      <c r="Y241" s="250"/>
      <c r="Z241" s="250"/>
      <c r="AA241" s="250"/>
      <c r="AB241" s="250"/>
      <c r="AC241" s="250"/>
      <c r="AD241" s="250"/>
      <c r="AE241" s="250"/>
      <c r="AF241" s="250"/>
      <c r="AG241" s="250"/>
      <c r="AH241" s="250"/>
      <c r="AI241" s="250"/>
      <c r="AJ241" s="250"/>
      <c r="AK241" s="250"/>
      <c r="AL241" s="250"/>
      <c r="AM241" s="250"/>
      <c r="AN241" s="250"/>
      <c r="AO241" s="250"/>
      <c r="AP241" s="250"/>
      <c r="AQ241" s="250"/>
      <c r="AR241" s="250"/>
      <c r="AS241" s="250"/>
      <c r="AT241" s="250"/>
      <c r="AU241" s="250"/>
      <c r="AV241" s="250"/>
      <c r="AW241" s="250"/>
      <c r="AX241" s="250"/>
      <c r="AY241" s="250"/>
      <c r="AZ241" s="250"/>
      <c r="BA241" s="250"/>
      <c r="BB241" s="250"/>
      <c r="BC241" s="250"/>
      <c r="BD241" s="250"/>
      <c r="BE241" s="250"/>
      <c r="BF241" s="250"/>
      <c r="BG241" s="250"/>
      <c r="BH241" s="250"/>
      <c r="BI241" s="250"/>
      <c r="BJ241" s="250"/>
      <c r="BK241" s="250"/>
      <c r="BL241" s="250"/>
      <c r="BM241" s="250"/>
      <c r="BN241" s="250"/>
      <c r="BO241" s="250"/>
      <c r="BP241" s="250"/>
      <c r="BQ241" s="250"/>
      <c r="BR241" s="250"/>
      <c r="BS241" s="250"/>
      <c r="BT241" s="250"/>
      <c r="BU241" s="250"/>
      <c r="BV241" s="250"/>
      <c r="BW241" s="250"/>
      <c r="BX241" s="250"/>
      <c r="BY241" s="250"/>
      <c r="BZ241" s="250"/>
      <c r="CA241" s="250"/>
      <c r="CB241" s="250"/>
      <c r="CC241" s="250"/>
      <c r="CD241" s="250"/>
      <c r="CE241" s="250"/>
      <c r="CF241" s="250"/>
      <c r="CG241" s="250"/>
      <c r="CH241" s="250"/>
      <c r="CI241" s="250"/>
      <c r="CJ241" s="250"/>
      <c r="CK241" s="250"/>
      <c r="CL241" s="250"/>
      <c r="CM241" s="250"/>
      <c r="CN241" s="250"/>
      <c r="CO241" s="250"/>
      <c r="CP241" s="250"/>
      <c r="CQ241" s="250"/>
      <c r="CR241" s="250"/>
      <c r="CS241" s="250"/>
      <c r="CT241" s="250"/>
      <c r="CU241" s="250"/>
      <c r="CV241" s="250"/>
      <c r="CW241" s="250"/>
      <c r="CX241" s="250"/>
      <c r="CY241" s="250"/>
      <c r="CZ241" s="250"/>
      <c r="DA241" s="250"/>
      <c r="DB241" s="250"/>
      <c r="DC241" s="250"/>
      <c r="DD241" s="250"/>
      <c r="DE241" s="250"/>
      <c r="DF241" s="250"/>
      <c r="DG241" s="250"/>
      <c r="DH241" s="250"/>
      <c r="DI241" s="250"/>
      <c r="DJ241" s="250"/>
      <c r="DK241" s="250"/>
      <c r="DL241" s="250"/>
      <c r="DM241" s="250"/>
      <c r="DN241" s="250"/>
      <c r="DO241" s="250"/>
      <c r="DP241" s="250"/>
      <c r="DQ241" s="250"/>
      <c r="DR241" s="250"/>
      <c r="DS241" s="250"/>
      <c r="DT241" s="250"/>
      <c r="DU241" s="250"/>
      <c r="DV241" s="250"/>
      <c r="DW241" s="250"/>
      <c r="DX241" s="250"/>
      <c r="DY241" s="250"/>
      <c r="DZ241" s="250"/>
      <c r="EA241" s="250"/>
      <c r="EB241" s="250"/>
      <c r="EC241" s="250"/>
      <c r="ED241" s="250"/>
      <c r="EE241" s="250"/>
      <c r="EF241" s="250"/>
      <c r="EG241" s="250"/>
      <c r="EH241" s="250"/>
      <c r="EI241" s="250"/>
      <c r="EJ241" s="250"/>
      <c r="EK241" s="250"/>
      <c r="EL241" s="250"/>
      <c r="EM241" s="250"/>
      <c r="EN241" s="250"/>
      <c r="EO241" s="250"/>
      <c r="EP241" s="250"/>
      <c r="EQ241" s="250"/>
      <c r="ER241" s="250"/>
      <c r="ES241" s="250"/>
      <c r="ET241" s="250"/>
      <c r="EU241" s="250"/>
      <c r="EV241" s="250"/>
      <c r="EW241" s="250"/>
      <c r="EX241" s="250"/>
      <c r="EY241" s="250"/>
      <c r="EZ241" s="250"/>
      <c r="FA241" s="250"/>
      <c r="FB241" s="250"/>
      <c r="FC241" s="250"/>
      <c r="FD241" s="250"/>
      <c r="FE241" s="250"/>
      <c r="FF241" s="250"/>
      <c r="FG241" s="250"/>
      <c r="FH241" s="250"/>
      <c r="FI241" s="250"/>
      <c r="FJ241" s="250"/>
      <c r="FK241" s="250"/>
      <c r="FL241" s="250"/>
      <c r="FM241" s="250"/>
      <c r="FN241" s="250"/>
      <c r="FO241" s="250"/>
      <c r="FP241" s="250"/>
      <c r="FQ241" s="250"/>
      <c r="FR241" s="250"/>
      <c r="FS241" s="250"/>
      <c r="FT241" s="250"/>
      <c r="FU241" s="250"/>
      <c r="FV241" s="250"/>
      <c r="FW241" s="250"/>
      <c r="FX241" s="250"/>
      <c r="FY241" s="250"/>
      <c r="FZ241" s="250"/>
      <c r="GA241" s="250"/>
      <c r="GB241" s="250"/>
      <c r="GC241" s="250"/>
      <c r="GD241" s="250"/>
      <c r="GE241" s="250"/>
      <c r="GF241" s="250"/>
      <c r="GG241" s="250"/>
      <c r="GH241" s="250"/>
      <c r="GI241" s="250"/>
      <c r="GJ241" s="250"/>
      <c r="GK241" s="250"/>
      <c r="GL241" s="250"/>
      <c r="GM241" s="250"/>
      <c r="GN241" s="250"/>
      <c r="GO241" s="250"/>
      <c r="GP241" s="250"/>
      <c r="GQ241" s="250"/>
      <c r="GR241" s="250"/>
      <c r="GS241" s="250"/>
      <c r="GT241" s="250"/>
      <c r="GU241" s="250"/>
      <c r="GV241" s="250"/>
      <c r="GW241" s="250"/>
      <c r="GX241" s="250"/>
      <c r="GY241" s="250"/>
      <c r="GZ241" s="250"/>
      <c r="HA241" s="250"/>
      <c r="HB241" s="250"/>
      <c r="HC241" s="250"/>
      <c r="HD241" s="250"/>
      <c r="HE241" s="250"/>
      <c r="HF241" s="250"/>
      <c r="HG241" s="250"/>
      <c r="HH241" s="250"/>
      <c r="HI241" s="250"/>
      <c r="HJ241" s="250"/>
      <c r="HK241" s="250"/>
      <c r="HL241" s="250"/>
      <c r="HM241" s="250"/>
      <c r="HN241" s="250"/>
      <c r="HO241" s="250"/>
      <c r="HP241" s="250"/>
      <c r="HQ241" s="250"/>
      <c r="HR241" s="250"/>
      <c r="HS241" s="250"/>
      <c r="HT241" s="250"/>
      <c r="HU241" s="250"/>
      <c r="HV241" s="250"/>
      <c r="HW241" s="250"/>
      <c r="HX241" s="250"/>
      <c r="HY241" s="250"/>
      <c r="HZ241" s="250"/>
      <c r="IA241" s="250"/>
      <c r="IB241" s="250"/>
      <c r="IC241" s="250"/>
      <c r="ID241" s="250"/>
      <c r="IE241" s="250"/>
      <c r="IF241" s="250"/>
      <c r="IG241" s="250"/>
      <c r="IH241" s="250"/>
      <c r="II241" s="250"/>
      <c r="IJ241" s="250"/>
      <c r="IK241" s="250"/>
      <c r="IL241" s="250"/>
      <c r="IM241" s="250"/>
      <c r="IN241" s="250"/>
      <c r="IO241" s="250"/>
      <c r="IP241" s="250"/>
      <c r="IQ241" s="250"/>
      <c r="IR241" s="250"/>
    </row>
    <row r="242" s="443" customFormat="1" ht="31.5" hidden="1" spans="1:252">
      <c r="A242" s="353" t="s">
        <v>4391</v>
      </c>
      <c r="B242" s="307" t="s">
        <v>4392</v>
      </c>
      <c r="C242" s="671">
        <f>SUMIF('2023.12'!$A$6:$A$567,A242,'2023.12'!$C$6:$C$567)</f>
        <v>0</v>
      </c>
      <c r="D242" s="671">
        <v>0</v>
      </c>
      <c r="E242" s="671">
        <f>SUMIF('2024.12'!$A$6:$A$876,A242,'2024.12'!$D$6:$D$876)</f>
        <v>0</v>
      </c>
      <c r="F242" s="671">
        <f t="shared" si="50"/>
        <v>0</v>
      </c>
      <c r="G242" s="365" t="str">
        <f t="shared" si="46"/>
        <v/>
      </c>
      <c r="H242" s="365" t="str">
        <f t="shared" si="47"/>
        <v/>
      </c>
      <c r="I242" s="22" t="str">
        <f t="shared" si="48"/>
        <v>否</v>
      </c>
      <c r="J242" s="749" t="str">
        <f t="shared" si="51"/>
        <v>10304</v>
      </c>
      <c r="K242" s="93" t="str">
        <f t="shared" si="49"/>
        <v>项</v>
      </c>
      <c r="L242" s="93">
        <v>1</v>
      </c>
      <c r="M242" s="250"/>
      <c r="N242" s="250"/>
      <c r="O242" s="250"/>
      <c r="P242" s="250"/>
      <c r="Q242" s="250"/>
      <c r="R242" s="250"/>
      <c r="S242" s="250"/>
      <c r="T242" s="250"/>
      <c r="U242" s="250"/>
      <c r="V242" s="250"/>
      <c r="W242" s="250"/>
      <c r="X242" s="250"/>
      <c r="Y242" s="250"/>
      <c r="Z242" s="250"/>
      <c r="AA242" s="250"/>
      <c r="AB242" s="250"/>
      <c r="AC242" s="250"/>
      <c r="AD242" s="250"/>
      <c r="AE242" s="250"/>
      <c r="AF242" s="250"/>
      <c r="AG242" s="250"/>
      <c r="AH242" s="250"/>
      <c r="AI242" s="250"/>
      <c r="AJ242" s="250"/>
      <c r="AK242" s="250"/>
      <c r="AL242" s="250"/>
      <c r="AM242" s="250"/>
      <c r="AN242" s="250"/>
      <c r="AO242" s="250"/>
      <c r="AP242" s="250"/>
      <c r="AQ242" s="250"/>
      <c r="AR242" s="250"/>
      <c r="AS242" s="250"/>
      <c r="AT242" s="250"/>
      <c r="AU242" s="250"/>
      <c r="AV242" s="250"/>
      <c r="AW242" s="250"/>
      <c r="AX242" s="250"/>
      <c r="AY242" s="250"/>
      <c r="AZ242" s="250"/>
      <c r="BA242" s="250"/>
      <c r="BB242" s="250"/>
      <c r="BC242" s="250"/>
      <c r="BD242" s="250"/>
      <c r="BE242" s="250"/>
      <c r="BF242" s="250"/>
      <c r="BG242" s="250"/>
      <c r="BH242" s="250"/>
      <c r="BI242" s="250"/>
      <c r="BJ242" s="250"/>
      <c r="BK242" s="250"/>
      <c r="BL242" s="250"/>
      <c r="BM242" s="250"/>
      <c r="BN242" s="250"/>
      <c r="BO242" s="250"/>
      <c r="BP242" s="250"/>
      <c r="BQ242" s="250"/>
      <c r="BR242" s="250"/>
      <c r="BS242" s="250"/>
      <c r="BT242" s="250"/>
      <c r="BU242" s="250"/>
      <c r="BV242" s="250"/>
      <c r="BW242" s="250"/>
      <c r="BX242" s="250"/>
      <c r="BY242" s="250"/>
      <c r="BZ242" s="250"/>
      <c r="CA242" s="250"/>
      <c r="CB242" s="250"/>
      <c r="CC242" s="250"/>
      <c r="CD242" s="250"/>
      <c r="CE242" s="250"/>
      <c r="CF242" s="250"/>
      <c r="CG242" s="250"/>
      <c r="CH242" s="250"/>
      <c r="CI242" s="250"/>
      <c r="CJ242" s="250"/>
      <c r="CK242" s="250"/>
      <c r="CL242" s="250"/>
      <c r="CM242" s="250"/>
      <c r="CN242" s="250"/>
      <c r="CO242" s="250"/>
      <c r="CP242" s="250"/>
      <c r="CQ242" s="250"/>
      <c r="CR242" s="250"/>
      <c r="CS242" s="250"/>
      <c r="CT242" s="250"/>
      <c r="CU242" s="250"/>
      <c r="CV242" s="250"/>
      <c r="CW242" s="250"/>
      <c r="CX242" s="250"/>
      <c r="CY242" s="250"/>
      <c r="CZ242" s="250"/>
      <c r="DA242" s="250"/>
      <c r="DB242" s="250"/>
      <c r="DC242" s="250"/>
      <c r="DD242" s="250"/>
      <c r="DE242" s="250"/>
      <c r="DF242" s="250"/>
      <c r="DG242" s="250"/>
      <c r="DH242" s="250"/>
      <c r="DI242" s="250"/>
      <c r="DJ242" s="250"/>
      <c r="DK242" s="250"/>
      <c r="DL242" s="250"/>
      <c r="DM242" s="250"/>
      <c r="DN242" s="250"/>
      <c r="DO242" s="250"/>
      <c r="DP242" s="250"/>
      <c r="DQ242" s="250"/>
      <c r="DR242" s="250"/>
      <c r="DS242" s="250"/>
      <c r="DT242" s="250"/>
      <c r="DU242" s="250"/>
      <c r="DV242" s="250"/>
      <c r="DW242" s="250"/>
      <c r="DX242" s="250"/>
      <c r="DY242" s="250"/>
      <c r="DZ242" s="250"/>
      <c r="EA242" s="250"/>
      <c r="EB242" s="250"/>
      <c r="EC242" s="250"/>
      <c r="ED242" s="250"/>
      <c r="EE242" s="250"/>
      <c r="EF242" s="250"/>
      <c r="EG242" s="250"/>
      <c r="EH242" s="250"/>
      <c r="EI242" s="250"/>
      <c r="EJ242" s="250"/>
      <c r="EK242" s="250"/>
      <c r="EL242" s="250"/>
      <c r="EM242" s="250"/>
      <c r="EN242" s="250"/>
      <c r="EO242" s="250"/>
      <c r="EP242" s="250"/>
      <c r="EQ242" s="250"/>
      <c r="ER242" s="250"/>
      <c r="ES242" s="250"/>
      <c r="ET242" s="250"/>
      <c r="EU242" s="250"/>
      <c r="EV242" s="250"/>
      <c r="EW242" s="250"/>
      <c r="EX242" s="250"/>
      <c r="EY242" s="250"/>
      <c r="EZ242" s="250"/>
      <c r="FA242" s="250"/>
      <c r="FB242" s="250"/>
      <c r="FC242" s="250"/>
      <c r="FD242" s="250"/>
      <c r="FE242" s="250"/>
      <c r="FF242" s="250"/>
      <c r="FG242" s="250"/>
      <c r="FH242" s="250"/>
      <c r="FI242" s="250"/>
      <c r="FJ242" s="250"/>
      <c r="FK242" s="250"/>
      <c r="FL242" s="250"/>
      <c r="FM242" s="250"/>
      <c r="FN242" s="250"/>
      <c r="FO242" s="250"/>
      <c r="FP242" s="250"/>
      <c r="FQ242" s="250"/>
      <c r="FR242" s="250"/>
      <c r="FS242" s="250"/>
      <c r="FT242" s="250"/>
      <c r="FU242" s="250"/>
      <c r="FV242" s="250"/>
      <c r="FW242" s="250"/>
      <c r="FX242" s="250"/>
      <c r="FY242" s="250"/>
      <c r="FZ242" s="250"/>
      <c r="GA242" s="250"/>
      <c r="GB242" s="250"/>
      <c r="GC242" s="250"/>
      <c r="GD242" s="250"/>
      <c r="GE242" s="250"/>
      <c r="GF242" s="250"/>
      <c r="GG242" s="250"/>
      <c r="GH242" s="250"/>
      <c r="GI242" s="250"/>
      <c r="GJ242" s="250"/>
      <c r="GK242" s="250"/>
      <c r="GL242" s="250"/>
      <c r="GM242" s="250"/>
      <c r="GN242" s="250"/>
      <c r="GO242" s="250"/>
      <c r="GP242" s="250"/>
      <c r="GQ242" s="250"/>
      <c r="GR242" s="250"/>
      <c r="GS242" s="250"/>
      <c r="GT242" s="250"/>
      <c r="GU242" s="250"/>
      <c r="GV242" s="250"/>
      <c r="GW242" s="250"/>
      <c r="GX242" s="250"/>
      <c r="GY242" s="250"/>
      <c r="GZ242" s="250"/>
      <c r="HA242" s="250"/>
      <c r="HB242" s="250"/>
      <c r="HC242" s="250"/>
      <c r="HD242" s="250"/>
      <c r="HE242" s="250"/>
      <c r="HF242" s="250"/>
      <c r="HG242" s="250"/>
      <c r="HH242" s="250"/>
      <c r="HI242" s="250"/>
      <c r="HJ242" s="250"/>
      <c r="HK242" s="250"/>
      <c r="HL242" s="250"/>
      <c r="HM242" s="250"/>
      <c r="HN242" s="250"/>
      <c r="HO242" s="250"/>
      <c r="HP242" s="250"/>
      <c r="HQ242" s="250"/>
      <c r="HR242" s="250"/>
      <c r="HS242" s="250"/>
      <c r="HT242" s="250"/>
      <c r="HU242" s="250"/>
      <c r="HV242" s="250"/>
      <c r="HW242" s="250"/>
      <c r="HX242" s="250"/>
      <c r="HY242" s="250"/>
      <c r="HZ242" s="250"/>
      <c r="IA242" s="250"/>
      <c r="IB242" s="250"/>
      <c r="IC242" s="250"/>
      <c r="ID242" s="250"/>
      <c r="IE242" s="250"/>
      <c r="IF242" s="250"/>
      <c r="IG242" s="250"/>
      <c r="IH242" s="250"/>
      <c r="II242" s="250"/>
      <c r="IJ242" s="250"/>
      <c r="IK242" s="250"/>
      <c r="IL242" s="250"/>
      <c r="IM242" s="250"/>
      <c r="IN242" s="250"/>
      <c r="IO242" s="250"/>
      <c r="IP242" s="250"/>
      <c r="IQ242" s="250"/>
      <c r="IR242" s="250"/>
    </row>
    <row r="243" s="443" customFormat="1" ht="31.5" hidden="1" spans="1:252">
      <c r="A243" s="353" t="s">
        <v>4393</v>
      </c>
      <c r="B243" s="307" t="s">
        <v>644</v>
      </c>
      <c r="C243" s="671">
        <f>SUMIF('2023.12'!$A$6:$A$567,A243,'2023.12'!$C$6:$C$567)</f>
        <v>0</v>
      </c>
      <c r="D243" s="671">
        <v>0</v>
      </c>
      <c r="E243" s="671">
        <f>SUMIF('2024.12'!$A$6:$A$876,A243,'2024.12'!$D$6:$D$876)</f>
        <v>0</v>
      </c>
      <c r="F243" s="671">
        <f t="shared" si="50"/>
        <v>0</v>
      </c>
      <c r="G243" s="365" t="str">
        <f t="shared" si="46"/>
        <v/>
      </c>
      <c r="H243" s="365" t="str">
        <f t="shared" si="47"/>
        <v/>
      </c>
      <c r="I243" s="22" t="str">
        <f t="shared" si="48"/>
        <v>否</v>
      </c>
      <c r="J243" s="749" t="str">
        <f t="shared" si="51"/>
        <v>10304</v>
      </c>
      <c r="K243" s="93" t="str">
        <f t="shared" si="49"/>
        <v>项</v>
      </c>
      <c r="L243" s="93">
        <v>1</v>
      </c>
      <c r="M243" s="250"/>
      <c r="N243" s="250"/>
      <c r="O243" s="250"/>
      <c r="P243" s="250"/>
      <c r="Q243" s="250"/>
      <c r="R243" s="250"/>
      <c r="S243" s="250"/>
      <c r="T243" s="250"/>
      <c r="U243" s="250"/>
      <c r="V243" s="250"/>
      <c r="W243" s="250"/>
      <c r="X243" s="250"/>
      <c r="Y243" s="250"/>
      <c r="Z243" s="250"/>
      <c r="AA243" s="250"/>
      <c r="AB243" s="250"/>
      <c r="AC243" s="250"/>
      <c r="AD243" s="250"/>
      <c r="AE243" s="250"/>
      <c r="AF243" s="250"/>
      <c r="AG243" s="250"/>
      <c r="AH243" s="250"/>
      <c r="AI243" s="250"/>
      <c r="AJ243" s="250"/>
      <c r="AK243" s="250"/>
      <c r="AL243" s="250"/>
      <c r="AM243" s="250"/>
      <c r="AN243" s="250"/>
      <c r="AO243" s="250"/>
      <c r="AP243" s="250"/>
      <c r="AQ243" s="250"/>
      <c r="AR243" s="250"/>
      <c r="AS243" s="250"/>
      <c r="AT243" s="250"/>
      <c r="AU243" s="250"/>
      <c r="AV243" s="250"/>
      <c r="AW243" s="250"/>
      <c r="AX243" s="250"/>
      <c r="AY243" s="250"/>
      <c r="AZ243" s="250"/>
      <c r="BA243" s="250"/>
      <c r="BB243" s="250"/>
      <c r="BC243" s="250"/>
      <c r="BD243" s="250"/>
      <c r="BE243" s="250"/>
      <c r="BF243" s="250"/>
      <c r="BG243" s="250"/>
      <c r="BH243" s="250"/>
      <c r="BI243" s="250"/>
      <c r="BJ243" s="250"/>
      <c r="BK243" s="250"/>
      <c r="BL243" s="250"/>
      <c r="BM243" s="250"/>
      <c r="BN243" s="250"/>
      <c r="BO243" s="250"/>
      <c r="BP243" s="250"/>
      <c r="BQ243" s="250"/>
      <c r="BR243" s="250"/>
      <c r="BS243" s="250"/>
      <c r="BT243" s="250"/>
      <c r="BU243" s="250"/>
      <c r="BV243" s="250"/>
      <c r="BW243" s="250"/>
      <c r="BX243" s="250"/>
      <c r="BY243" s="250"/>
      <c r="BZ243" s="250"/>
      <c r="CA243" s="250"/>
      <c r="CB243" s="250"/>
      <c r="CC243" s="250"/>
      <c r="CD243" s="250"/>
      <c r="CE243" s="250"/>
      <c r="CF243" s="250"/>
      <c r="CG243" s="250"/>
      <c r="CH243" s="250"/>
      <c r="CI243" s="250"/>
      <c r="CJ243" s="250"/>
      <c r="CK243" s="250"/>
      <c r="CL243" s="250"/>
      <c r="CM243" s="250"/>
      <c r="CN243" s="250"/>
      <c r="CO243" s="250"/>
      <c r="CP243" s="250"/>
      <c r="CQ243" s="250"/>
      <c r="CR243" s="250"/>
      <c r="CS243" s="250"/>
      <c r="CT243" s="250"/>
      <c r="CU243" s="250"/>
      <c r="CV243" s="250"/>
      <c r="CW243" s="250"/>
      <c r="CX243" s="250"/>
      <c r="CY243" s="250"/>
      <c r="CZ243" s="250"/>
      <c r="DA243" s="250"/>
      <c r="DB243" s="250"/>
      <c r="DC243" s="250"/>
      <c r="DD243" s="250"/>
      <c r="DE243" s="250"/>
      <c r="DF243" s="250"/>
      <c r="DG243" s="250"/>
      <c r="DH243" s="250"/>
      <c r="DI243" s="250"/>
      <c r="DJ243" s="250"/>
      <c r="DK243" s="250"/>
      <c r="DL243" s="250"/>
      <c r="DM243" s="250"/>
      <c r="DN243" s="250"/>
      <c r="DO243" s="250"/>
      <c r="DP243" s="250"/>
      <c r="DQ243" s="250"/>
      <c r="DR243" s="250"/>
      <c r="DS243" s="250"/>
      <c r="DT243" s="250"/>
      <c r="DU243" s="250"/>
      <c r="DV243" s="250"/>
      <c r="DW243" s="250"/>
      <c r="DX243" s="250"/>
      <c r="DY243" s="250"/>
      <c r="DZ243" s="250"/>
      <c r="EA243" s="250"/>
      <c r="EB243" s="250"/>
      <c r="EC243" s="250"/>
      <c r="ED243" s="250"/>
      <c r="EE243" s="250"/>
      <c r="EF243" s="250"/>
      <c r="EG243" s="250"/>
      <c r="EH243" s="250"/>
      <c r="EI243" s="250"/>
      <c r="EJ243" s="250"/>
      <c r="EK243" s="250"/>
      <c r="EL243" s="250"/>
      <c r="EM243" s="250"/>
      <c r="EN243" s="250"/>
      <c r="EO243" s="250"/>
      <c r="EP243" s="250"/>
      <c r="EQ243" s="250"/>
      <c r="ER243" s="250"/>
      <c r="ES243" s="250"/>
      <c r="ET243" s="250"/>
      <c r="EU243" s="250"/>
      <c r="EV243" s="250"/>
      <c r="EW243" s="250"/>
      <c r="EX243" s="250"/>
      <c r="EY243" s="250"/>
      <c r="EZ243" s="250"/>
      <c r="FA243" s="250"/>
      <c r="FB243" s="250"/>
      <c r="FC243" s="250"/>
      <c r="FD243" s="250"/>
      <c r="FE243" s="250"/>
      <c r="FF243" s="250"/>
      <c r="FG243" s="250"/>
      <c r="FH243" s="250"/>
      <c r="FI243" s="250"/>
      <c r="FJ243" s="250"/>
      <c r="FK243" s="250"/>
      <c r="FL243" s="250"/>
      <c r="FM243" s="250"/>
      <c r="FN243" s="250"/>
      <c r="FO243" s="250"/>
      <c r="FP243" s="250"/>
      <c r="FQ243" s="250"/>
      <c r="FR243" s="250"/>
      <c r="FS243" s="250"/>
      <c r="FT243" s="250"/>
      <c r="FU243" s="250"/>
      <c r="FV243" s="250"/>
      <c r="FW243" s="250"/>
      <c r="FX243" s="250"/>
      <c r="FY243" s="250"/>
      <c r="FZ243" s="250"/>
      <c r="GA243" s="250"/>
      <c r="GB243" s="250"/>
      <c r="GC243" s="250"/>
      <c r="GD243" s="250"/>
      <c r="GE243" s="250"/>
      <c r="GF243" s="250"/>
      <c r="GG243" s="250"/>
      <c r="GH243" s="250"/>
      <c r="GI243" s="250"/>
      <c r="GJ243" s="250"/>
      <c r="GK243" s="250"/>
      <c r="GL243" s="250"/>
      <c r="GM243" s="250"/>
      <c r="GN243" s="250"/>
      <c r="GO243" s="250"/>
      <c r="GP243" s="250"/>
      <c r="GQ243" s="250"/>
      <c r="GR243" s="250"/>
      <c r="GS243" s="250"/>
      <c r="GT243" s="250"/>
      <c r="GU243" s="250"/>
      <c r="GV243" s="250"/>
      <c r="GW243" s="250"/>
      <c r="GX243" s="250"/>
      <c r="GY243" s="250"/>
      <c r="GZ243" s="250"/>
      <c r="HA243" s="250"/>
      <c r="HB243" s="250"/>
      <c r="HC243" s="250"/>
      <c r="HD243" s="250"/>
      <c r="HE243" s="250"/>
      <c r="HF243" s="250"/>
      <c r="HG243" s="250"/>
      <c r="HH243" s="250"/>
      <c r="HI243" s="250"/>
      <c r="HJ243" s="250"/>
      <c r="HK243" s="250"/>
      <c r="HL243" s="250"/>
      <c r="HM243" s="250"/>
      <c r="HN243" s="250"/>
      <c r="HO243" s="250"/>
      <c r="HP243" s="250"/>
      <c r="HQ243" s="250"/>
      <c r="HR243" s="250"/>
      <c r="HS243" s="250"/>
      <c r="HT243" s="250"/>
      <c r="HU243" s="250"/>
      <c r="HV243" s="250"/>
      <c r="HW243" s="250"/>
      <c r="HX243" s="250"/>
      <c r="HY243" s="250"/>
      <c r="HZ243" s="250"/>
      <c r="IA243" s="250"/>
      <c r="IB243" s="250"/>
      <c r="IC243" s="250"/>
      <c r="ID243" s="250"/>
      <c r="IE243" s="250"/>
      <c r="IF243" s="250"/>
      <c r="IG243" s="250"/>
      <c r="IH243" s="250"/>
      <c r="II243" s="250"/>
      <c r="IJ243" s="250"/>
      <c r="IK243" s="250"/>
      <c r="IL243" s="250"/>
      <c r="IM243" s="250"/>
      <c r="IN243" s="250"/>
      <c r="IO243" s="250"/>
      <c r="IP243" s="250"/>
      <c r="IQ243" s="250"/>
      <c r="IR243" s="250"/>
    </row>
    <row r="244" s="443" customFormat="1" ht="15.75" hidden="1" spans="1:252">
      <c r="A244" s="353" t="s">
        <v>4394</v>
      </c>
      <c r="B244" s="307" t="s">
        <v>650</v>
      </c>
      <c r="C244" s="671">
        <f>SUMIF('2023.12'!$A$6:$A$567,A244,'2023.12'!$C$6:$C$567)</f>
        <v>0</v>
      </c>
      <c r="D244" s="671">
        <v>0</v>
      </c>
      <c r="E244" s="671">
        <f>SUMIF('2024.12'!$A$6:$A$876,A244,'2024.12'!$D$6:$D$876)</f>
        <v>0</v>
      </c>
      <c r="F244" s="671">
        <f t="shared" si="50"/>
        <v>0</v>
      </c>
      <c r="G244" s="365" t="str">
        <f t="shared" si="46"/>
        <v/>
      </c>
      <c r="H244" s="365" t="str">
        <f t="shared" si="47"/>
        <v/>
      </c>
      <c r="I244" s="22" t="str">
        <f t="shared" si="48"/>
        <v>否</v>
      </c>
      <c r="J244" s="749" t="str">
        <f t="shared" si="51"/>
        <v>10304</v>
      </c>
      <c r="K244" s="93" t="str">
        <f t="shared" si="49"/>
        <v>项</v>
      </c>
      <c r="L244" s="93">
        <v>1</v>
      </c>
      <c r="M244" s="250"/>
      <c r="N244" s="250"/>
      <c r="O244" s="250"/>
      <c r="P244" s="250"/>
      <c r="Q244" s="250"/>
      <c r="R244" s="250"/>
      <c r="S244" s="250"/>
      <c r="T244" s="250"/>
      <c r="U244" s="250"/>
      <c r="V244" s="250"/>
      <c r="W244" s="250"/>
      <c r="X244" s="250"/>
      <c r="Y244" s="250"/>
      <c r="Z244" s="250"/>
      <c r="AA244" s="250"/>
      <c r="AB244" s="250"/>
      <c r="AC244" s="250"/>
      <c r="AD244" s="250"/>
      <c r="AE244" s="250"/>
      <c r="AF244" s="250"/>
      <c r="AG244" s="250"/>
      <c r="AH244" s="250"/>
      <c r="AI244" s="250"/>
      <c r="AJ244" s="250"/>
      <c r="AK244" s="250"/>
      <c r="AL244" s="250"/>
      <c r="AM244" s="250"/>
      <c r="AN244" s="250"/>
      <c r="AO244" s="250"/>
      <c r="AP244" s="250"/>
      <c r="AQ244" s="250"/>
      <c r="AR244" s="250"/>
      <c r="AS244" s="250"/>
      <c r="AT244" s="250"/>
      <c r="AU244" s="250"/>
      <c r="AV244" s="250"/>
      <c r="AW244" s="250"/>
      <c r="AX244" s="250"/>
      <c r="AY244" s="250"/>
      <c r="AZ244" s="250"/>
      <c r="BA244" s="250"/>
      <c r="BB244" s="250"/>
      <c r="BC244" s="250"/>
      <c r="BD244" s="250"/>
      <c r="BE244" s="250"/>
      <c r="BF244" s="250"/>
      <c r="BG244" s="250"/>
      <c r="BH244" s="250"/>
      <c r="BI244" s="250"/>
      <c r="BJ244" s="250"/>
      <c r="BK244" s="250"/>
      <c r="BL244" s="250"/>
      <c r="BM244" s="250"/>
      <c r="BN244" s="250"/>
      <c r="BO244" s="250"/>
      <c r="BP244" s="250"/>
      <c r="BQ244" s="250"/>
      <c r="BR244" s="250"/>
      <c r="BS244" s="250"/>
      <c r="BT244" s="250"/>
      <c r="BU244" s="250"/>
      <c r="BV244" s="250"/>
      <c r="BW244" s="250"/>
      <c r="BX244" s="250"/>
      <c r="BY244" s="250"/>
      <c r="BZ244" s="250"/>
      <c r="CA244" s="250"/>
      <c r="CB244" s="250"/>
      <c r="CC244" s="250"/>
      <c r="CD244" s="250"/>
      <c r="CE244" s="250"/>
      <c r="CF244" s="250"/>
      <c r="CG244" s="250"/>
      <c r="CH244" s="250"/>
      <c r="CI244" s="250"/>
      <c r="CJ244" s="250"/>
      <c r="CK244" s="250"/>
      <c r="CL244" s="250"/>
      <c r="CM244" s="250"/>
      <c r="CN244" s="250"/>
      <c r="CO244" s="250"/>
      <c r="CP244" s="250"/>
      <c r="CQ244" s="250"/>
      <c r="CR244" s="250"/>
      <c r="CS244" s="250"/>
      <c r="CT244" s="250"/>
      <c r="CU244" s="250"/>
      <c r="CV244" s="250"/>
      <c r="CW244" s="250"/>
      <c r="CX244" s="250"/>
      <c r="CY244" s="250"/>
      <c r="CZ244" s="250"/>
      <c r="DA244" s="250"/>
      <c r="DB244" s="250"/>
      <c r="DC244" s="250"/>
      <c r="DD244" s="250"/>
      <c r="DE244" s="250"/>
      <c r="DF244" s="250"/>
      <c r="DG244" s="250"/>
      <c r="DH244" s="250"/>
      <c r="DI244" s="250"/>
      <c r="DJ244" s="250"/>
      <c r="DK244" s="250"/>
      <c r="DL244" s="250"/>
      <c r="DM244" s="250"/>
      <c r="DN244" s="250"/>
      <c r="DO244" s="250"/>
      <c r="DP244" s="250"/>
      <c r="DQ244" s="250"/>
      <c r="DR244" s="250"/>
      <c r="DS244" s="250"/>
      <c r="DT244" s="250"/>
      <c r="DU244" s="250"/>
      <c r="DV244" s="250"/>
      <c r="DW244" s="250"/>
      <c r="DX244" s="250"/>
      <c r="DY244" s="250"/>
      <c r="DZ244" s="250"/>
      <c r="EA244" s="250"/>
      <c r="EB244" s="250"/>
      <c r="EC244" s="250"/>
      <c r="ED244" s="250"/>
      <c r="EE244" s="250"/>
      <c r="EF244" s="250"/>
      <c r="EG244" s="250"/>
      <c r="EH244" s="250"/>
      <c r="EI244" s="250"/>
      <c r="EJ244" s="250"/>
      <c r="EK244" s="250"/>
      <c r="EL244" s="250"/>
      <c r="EM244" s="250"/>
      <c r="EN244" s="250"/>
      <c r="EO244" s="250"/>
      <c r="EP244" s="250"/>
      <c r="EQ244" s="250"/>
      <c r="ER244" s="250"/>
      <c r="ES244" s="250"/>
      <c r="ET244" s="250"/>
      <c r="EU244" s="250"/>
      <c r="EV244" s="250"/>
      <c r="EW244" s="250"/>
      <c r="EX244" s="250"/>
      <c r="EY244" s="250"/>
      <c r="EZ244" s="250"/>
      <c r="FA244" s="250"/>
      <c r="FB244" s="250"/>
      <c r="FC244" s="250"/>
      <c r="FD244" s="250"/>
      <c r="FE244" s="250"/>
      <c r="FF244" s="250"/>
      <c r="FG244" s="250"/>
      <c r="FH244" s="250"/>
      <c r="FI244" s="250"/>
      <c r="FJ244" s="250"/>
      <c r="FK244" s="250"/>
      <c r="FL244" s="250"/>
      <c r="FM244" s="250"/>
      <c r="FN244" s="250"/>
      <c r="FO244" s="250"/>
      <c r="FP244" s="250"/>
      <c r="FQ244" s="250"/>
      <c r="FR244" s="250"/>
      <c r="FS244" s="250"/>
      <c r="FT244" s="250"/>
      <c r="FU244" s="250"/>
      <c r="FV244" s="250"/>
      <c r="FW244" s="250"/>
      <c r="FX244" s="250"/>
      <c r="FY244" s="250"/>
      <c r="FZ244" s="250"/>
      <c r="GA244" s="250"/>
      <c r="GB244" s="250"/>
      <c r="GC244" s="250"/>
      <c r="GD244" s="250"/>
      <c r="GE244" s="250"/>
      <c r="GF244" s="250"/>
      <c r="GG244" s="250"/>
      <c r="GH244" s="250"/>
      <c r="GI244" s="250"/>
      <c r="GJ244" s="250"/>
      <c r="GK244" s="250"/>
      <c r="GL244" s="250"/>
      <c r="GM244" s="250"/>
      <c r="GN244" s="250"/>
      <c r="GO244" s="250"/>
      <c r="GP244" s="250"/>
      <c r="GQ244" s="250"/>
      <c r="GR244" s="250"/>
      <c r="GS244" s="250"/>
      <c r="GT244" s="250"/>
      <c r="GU244" s="250"/>
      <c r="GV244" s="250"/>
      <c r="GW244" s="250"/>
      <c r="GX244" s="250"/>
      <c r="GY244" s="250"/>
      <c r="GZ244" s="250"/>
      <c r="HA244" s="250"/>
      <c r="HB244" s="250"/>
      <c r="HC244" s="250"/>
      <c r="HD244" s="250"/>
      <c r="HE244" s="250"/>
      <c r="HF244" s="250"/>
      <c r="HG244" s="250"/>
      <c r="HH244" s="250"/>
      <c r="HI244" s="250"/>
      <c r="HJ244" s="250"/>
      <c r="HK244" s="250"/>
      <c r="HL244" s="250"/>
      <c r="HM244" s="250"/>
      <c r="HN244" s="250"/>
      <c r="HO244" s="250"/>
      <c r="HP244" s="250"/>
      <c r="HQ244" s="250"/>
      <c r="HR244" s="250"/>
      <c r="HS244" s="250"/>
      <c r="HT244" s="250"/>
      <c r="HU244" s="250"/>
      <c r="HV244" s="250"/>
      <c r="HW244" s="250"/>
      <c r="HX244" s="250"/>
      <c r="HY244" s="250"/>
      <c r="HZ244" s="250"/>
      <c r="IA244" s="250"/>
      <c r="IB244" s="250"/>
      <c r="IC244" s="250"/>
      <c r="ID244" s="250"/>
      <c r="IE244" s="250"/>
      <c r="IF244" s="250"/>
      <c r="IG244" s="250"/>
      <c r="IH244" s="250"/>
      <c r="II244" s="250"/>
      <c r="IJ244" s="250"/>
      <c r="IK244" s="250"/>
      <c r="IL244" s="250"/>
      <c r="IM244" s="250"/>
      <c r="IN244" s="250"/>
      <c r="IO244" s="250"/>
      <c r="IP244" s="250"/>
      <c r="IQ244" s="250"/>
      <c r="IR244" s="250"/>
    </row>
    <row r="245" s="443" customFormat="1" ht="15.75" hidden="1" spans="1:252">
      <c r="A245" s="353" t="s">
        <v>4395</v>
      </c>
      <c r="B245" s="307" t="s">
        <v>654</v>
      </c>
      <c r="C245" s="671">
        <f>SUMIF('2023.12'!$A$6:$A$567,A245,'2023.12'!$C$6:$C$567)</f>
        <v>0</v>
      </c>
      <c r="D245" s="671">
        <v>0</v>
      </c>
      <c r="E245" s="671">
        <f>SUMIF('2024.12'!$A$6:$A$876,A245,'2024.12'!$D$6:$D$876)</f>
        <v>0</v>
      </c>
      <c r="F245" s="671">
        <f t="shared" si="50"/>
        <v>0</v>
      </c>
      <c r="G245" s="365" t="str">
        <f t="shared" si="46"/>
        <v/>
      </c>
      <c r="H245" s="365" t="str">
        <f t="shared" si="47"/>
        <v/>
      </c>
      <c r="I245" s="22" t="str">
        <f t="shared" si="48"/>
        <v>否</v>
      </c>
      <c r="J245" s="749" t="str">
        <f t="shared" si="51"/>
        <v>10304</v>
      </c>
      <c r="K245" s="93" t="str">
        <f t="shared" si="49"/>
        <v>项</v>
      </c>
      <c r="L245" s="93">
        <v>1</v>
      </c>
      <c r="M245" s="250"/>
      <c r="N245" s="250"/>
      <c r="O245" s="250"/>
      <c r="P245" s="250"/>
      <c r="Q245" s="250"/>
      <c r="R245" s="250"/>
      <c r="S245" s="250"/>
      <c r="T245" s="250"/>
      <c r="U245" s="250"/>
      <c r="V245" s="250"/>
      <c r="W245" s="250"/>
      <c r="X245" s="250"/>
      <c r="Y245" s="250"/>
      <c r="Z245" s="250"/>
      <c r="AA245" s="250"/>
      <c r="AB245" s="250"/>
      <c r="AC245" s="250"/>
      <c r="AD245" s="250"/>
      <c r="AE245" s="250"/>
      <c r="AF245" s="250"/>
      <c r="AG245" s="250"/>
      <c r="AH245" s="250"/>
      <c r="AI245" s="250"/>
      <c r="AJ245" s="250"/>
      <c r="AK245" s="250"/>
      <c r="AL245" s="250"/>
      <c r="AM245" s="250"/>
      <c r="AN245" s="250"/>
      <c r="AO245" s="250"/>
      <c r="AP245" s="250"/>
      <c r="AQ245" s="250"/>
      <c r="AR245" s="250"/>
      <c r="AS245" s="250"/>
      <c r="AT245" s="250"/>
      <c r="AU245" s="250"/>
      <c r="AV245" s="250"/>
      <c r="AW245" s="250"/>
      <c r="AX245" s="250"/>
      <c r="AY245" s="250"/>
      <c r="AZ245" s="250"/>
      <c r="BA245" s="250"/>
      <c r="BB245" s="250"/>
      <c r="BC245" s="250"/>
      <c r="BD245" s="250"/>
      <c r="BE245" s="250"/>
      <c r="BF245" s="250"/>
      <c r="BG245" s="250"/>
      <c r="BH245" s="250"/>
      <c r="BI245" s="250"/>
      <c r="BJ245" s="250"/>
      <c r="BK245" s="250"/>
      <c r="BL245" s="250"/>
      <c r="BM245" s="250"/>
      <c r="BN245" s="250"/>
      <c r="BO245" s="250"/>
      <c r="BP245" s="250"/>
      <c r="BQ245" s="250"/>
      <c r="BR245" s="250"/>
      <c r="BS245" s="250"/>
      <c r="BT245" s="250"/>
      <c r="BU245" s="250"/>
      <c r="BV245" s="250"/>
      <c r="BW245" s="250"/>
      <c r="BX245" s="250"/>
      <c r="BY245" s="250"/>
      <c r="BZ245" s="250"/>
      <c r="CA245" s="250"/>
      <c r="CB245" s="250"/>
      <c r="CC245" s="250"/>
      <c r="CD245" s="250"/>
      <c r="CE245" s="250"/>
      <c r="CF245" s="250"/>
      <c r="CG245" s="250"/>
      <c r="CH245" s="250"/>
      <c r="CI245" s="250"/>
      <c r="CJ245" s="250"/>
      <c r="CK245" s="250"/>
      <c r="CL245" s="250"/>
      <c r="CM245" s="250"/>
      <c r="CN245" s="250"/>
      <c r="CO245" s="250"/>
      <c r="CP245" s="250"/>
      <c r="CQ245" s="250"/>
      <c r="CR245" s="250"/>
      <c r="CS245" s="250"/>
      <c r="CT245" s="250"/>
      <c r="CU245" s="250"/>
      <c r="CV245" s="250"/>
      <c r="CW245" s="250"/>
      <c r="CX245" s="250"/>
      <c r="CY245" s="250"/>
      <c r="CZ245" s="250"/>
      <c r="DA245" s="250"/>
      <c r="DB245" s="250"/>
      <c r="DC245" s="250"/>
      <c r="DD245" s="250"/>
      <c r="DE245" s="250"/>
      <c r="DF245" s="250"/>
      <c r="DG245" s="250"/>
      <c r="DH245" s="250"/>
      <c r="DI245" s="250"/>
      <c r="DJ245" s="250"/>
      <c r="DK245" s="250"/>
      <c r="DL245" s="250"/>
      <c r="DM245" s="250"/>
      <c r="DN245" s="250"/>
      <c r="DO245" s="250"/>
      <c r="DP245" s="250"/>
      <c r="DQ245" s="250"/>
      <c r="DR245" s="250"/>
      <c r="DS245" s="250"/>
      <c r="DT245" s="250"/>
      <c r="DU245" s="250"/>
      <c r="DV245" s="250"/>
      <c r="DW245" s="250"/>
      <c r="DX245" s="250"/>
      <c r="DY245" s="250"/>
      <c r="DZ245" s="250"/>
      <c r="EA245" s="250"/>
      <c r="EB245" s="250"/>
      <c r="EC245" s="250"/>
      <c r="ED245" s="250"/>
      <c r="EE245" s="250"/>
      <c r="EF245" s="250"/>
      <c r="EG245" s="250"/>
      <c r="EH245" s="250"/>
      <c r="EI245" s="250"/>
      <c r="EJ245" s="250"/>
      <c r="EK245" s="250"/>
      <c r="EL245" s="250"/>
      <c r="EM245" s="250"/>
      <c r="EN245" s="250"/>
      <c r="EO245" s="250"/>
      <c r="EP245" s="250"/>
      <c r="EQ245" s="250"/>
      <c r="ER245" s="250"/>
      <c r="ES245" s="250"/>
      <c r="ET245" s="250"/>
      <c r="EU245" s="250"/>
      <c r="EV245" s="250"/>
      <c r="EW245" s="250"/>
      <c r="EX245" s="250"/>
      <c r="EY245" s="250"/>
      <c r="EZ245" s="250"/>
      <c r="FA245" s="250"/>
      <c r="FB245" s="250"/>
      <c r="FC245" s="250"/>
      <c r="FD245" s="250"/>
      <c r="FE245" s="250"/>
      <c r="FF245" s="250"/>
      <c r="FG245" s="250"/>
      <c r="FH245" s="250"/>
      <c r="FI245" s="250"/>
      <c r="FJ245" s="250"/>
      <c r="FK245" s="250"/>
      <c r="FL245" s="250"/>
      <c r="FM245" s="250"/>
      <c r="FN245" s="250"/>
      <c r="FO245" s="250"/>
      <c r="FP245" s="250"/>
      <c r="FQ245" s="250"/>
      <c r="FR245" s="250"/>
      <c r="FS245" s="250"/>
      <c r="FT245" s="250"/>
      <c r="FU245" s="250"/>
      <c r="FV245" s="250"/>
      <c r="FW245" s="250"/>
      <c r="FX245" s="250"/>
      <c r="FY245" s="250"/>
      <c r="FZ245" s="250"/>
      <c r="GA245" s="250"/>
      <c r="GB245" s="250"/>
      <c r="GC245" s="250"/>
      <c r="GD245" s="250"/>
      <c r="GE245" s="250"/>
      <c r="GF245" s="250"/>
      <c r="GG245" s="250"/>
      <c r="GH245" s="250"/>
      <c r="GI245" s="250"/>
      <c r="GJ245" s="250"/>
      <c r="GK245" s="250"/>
      <c r="GL245" s="250"/>
      <c r="GM245" s="250"/>
      <c r="GN245" s="250"/>
      <c r="GO245" s="250"/>
      <c r="GP245" s="250"/>
      <c r="GQ245" s="250"/>
      <c r="GR245" s="250"/>
      <c r="GS245" s="250"/>
      <c r="GT245" s="250"/>
      <c r="GU245" s="250"/>
      <c r="GV245" s="250"/>
      <c r="GW245" s="250"/>
      <c r="GX245" s="250"/>
      <c r="GY245" s="250"/>
      <c r="GZ245" s="250"/>
      <c r="HA245" s="250"/>
      <c r="HB245" s="250"/>
      <c r="HC245" s="250"/>
      <c r="HD245" s="250"/>
      <c r="HE245" s="250"/>
      <c r="HF245" s="250"/>
      <c r="HG245" s="250"/>
      <c r="HH245" s="250"/>
      <c r="HI245" s="250"/>
      <c r="HJ245" s="250"/>
      <c r="HK245" s="250"/>
      <c r="HL245" s="250"/>
      <c r="HM245" s="250"/>
      <c r="HN245" s="250"/>
      <c r="HO245" s="250"/>
      <c r="HP245" s="250"/>
      <c r="HQ245" s="250"/>
      <c r="HR245" s="250"/>
      <c r="HS245" s="250"/>
      <c r="HT245" s="250"/>
      <c r="HU245" s="250"/>
      <c r="HV245" s="250"/>
      <c r="HW245" s="250"/>
      <c r="HX245" s="250"/>
      <c r="HY245" s="250"/>
      <c r="HZ245" s="250"/>
      <c r="IA245" s="250"/>
      <c r="IB245" s="250"/>
      <c r="IC245" s="250"/>
      <c r="ID245" s="250"/>
      <c r="IE245" s="250"/>
      <c r="IF245" s="250"/>
      <c r="IG245" s="250"/>
      <c r="IH245" s="250"/>
      <c r="II245" s="250"/>
      <c r="IJ245" s="250"/>
      <c r="IK245" s="250"/>
      <c r="IL245" s="250"/>
      <c r="IM245" s="250"/>
      <c r="IN245" s="250"/>
      <c r="IO245" s="250"/>
      <c r="IP245" s="250"/>
      <c r="IQ245" s="250"/>
      <c r="IR245" s="250"/>
    </row>
    <row r="246" s="443" customFormat="1" ht="15.75" hidden="1" spans="1:252">
      <c r="A246" s="353" t="s">
        <v>4396</v>
      </c>
      <c r="B246" s="307" t="s">
        <v>658</v>
      </c>
      <c r="C246" s="671">
        <f>SUMIF('2023.12'!$A$6:$A$567,A246,'2023.12'!$C$6:$C$567)</f>
        <v>0</v>
      </c>
      <c r="D246" s="671">
        <v>0</v>
      </c>
      <c r="E246" s="671">
        <f>SUMIF('2024.12'!$A$6:$A$876,A246,'2024.12'!$D$6:$D$876)</f>
        <v>0</v>
      </c>
      <c r="F246" s="671">
        <f t="shared" si="50"/>
        <v>0</v>
      </c>
      <c r="G246" s="365" t="str">
        <f t="shared" si="46"/>
        <v/>
      </c>
      <c r="H246" s="365" t="str">
        <f t="shared" si="47"/>
        <v/>
      </c>
      <c r="I246" s="22" t="str">
        <f t="shared" si="48"/>
        <v>否</v>
      </c>
      <c r="J246" s="749" t="str">
        <f t="shared" si="51"/>
        <v>10304</v>
      </c>
      <c r="K246" s="93" t="str">
        <f t="shared" si="49"/>
        <v>项</v>
      </c>
      <c r="L246" s="93">
        <v>1</v>
      </c>
      <c r="M246" s="250"/>
      <c r="N246" s="250"/>
      <c r="O246" s="250"/>
      <c r="P246" s="250"/>
      <c r="Q246" s="250"/>
      <c r="R246" s="250"/>
      <c r="S246" s="250"/>
      <c r="T246" s="250"/>
      <c r="U246" s="250"/>
      <c r="V246" s="250"/>
      <c r="W246" s="250"/>
      <c r="X246" s="250"/>
      <c r="Y246" s="250"/>
      <c r="Z246" s="250"/>
      <c r="AA246" s="250"/>
      <c r="AB246" s="250"/>
      <c r="AC246" s="250"/>
      <c r="AD246" s="250"/>
      <c r="AE246" s="250"/>
      <c r="AF246" s="250"/>
      <c r="AG246" s="250"/>
      <c r="AH246" s="250"/>
      <c r="AI246" s="250"/>
      <c r="AJ246" s="250"/>
      <c r="AK246" s="250"/>
      <c r="AL246" s="250"/>
      <c r="AM246" s="250"/>
      <c r="AN246" s="250"/>
      <c r="AO246" s="250"/>
      <c r="AP246" s="250"/>
      <c r="AQ246" s="250"/>
      <c r="AR246" s="250"/>
      <c r="AS246" s="250"/>
      <c r="AT246" s="250"/>
      <c r="AU246" s="250"/>
      <c r="AV246" s="250"/>
      <c r="AW246" s="250"/>
      <c r="AX246" s="250"/>
      <c r="AY246" s="250"/>
      <c r="AZ246" s="250"/>
      <c r="BA246" s="250"/>
      <c r="BB246" s="250"/>
      <c r="BC246" s="250"/>
      <c r="BD246" s="250"/>
      <c r="BE246" s="250"/>
      <c r="BF246" s="250"/>
      <c r="BG246" s="250"/>
      <c r="BH246" s="250"/>
      <c r="BI246" s="250"/>
      <c r="BJ246" s="250"/>
      <c r="BK246" s="250"/>
      <c r="BL246" s="250"/>
      <c r="BM246" s="250"/>
      <c r="BN246" s="250"/>
      <c r="BO246" s="250"/>
      <c r="BP246" s="250"/>
      <c r="BQ246" s="250"/>
      <c r="BR246" s="250"/>
      <c r="BS246" s="250"/>
      <c r="BT246" s="250"/>
      <c r="BU246" s="250"/>
      <c r="BV246" s="250"/>
      <c r="BW246" s="250"/>
      <c r="BX246" s="250"/>
      <c r="BY246" s="250"/>
      <c r="BZ246" s="250"/>
      <c r="CA246" s="250"/>
      <c r="CB246" s="250"/>
      <c r="CC246" s="250"/>
      <c r="CD246" s="250"/>
      <c r="CE246" s="250"/>
      <c r="CF246" s="250"/>
      <c r="CG246" s="250"/>
      <c r="CH246" s="250"/>
      <c r="CI246" s="250"/>
      <c r="CJ246" s="250"/>
      <c r="CK246" s="250"/>
      <c r="CL246" s="250"/>
      <c r="CM246" s="250"/>
      <c r="CN246" s="250"/>
      <c r="CO246" s="250"/>
      <c r="CP246" s="250"/>
      <c r="CQ246" s="250"/>
      <c r="CR246" s="250"/>
      <c r="CS246" s="250"/>
      <c r="CT246" s="250"/>
      <c r="CU246" s="250"/>
      <c r="CV246" s="250"/>
      <c r="CW246" s="250"/>
      <c r="CX246" s="250"/>
      <c r="CY246" s="250"/>
      <c r="CZ246" s="250"/>
      <c r="DA246" s="250"/>
      <c r="DB246" s="250"/>
      <c r="DC246" s="250"/>
      <c r="DD246" s="250"/>
      <c r="DE246" s="250"/>
      <c r="DF246" s="250"/>
      <c r="DG246" s="250"/>
      <c r="DH246" s="250"/>
      <c r="DI246" s="250"/>
      <c r="DJ246" s="250"/>
      <c r="DK246" s="250"/>
      <c r="DL246" s="250"/>
      <c r="DM246" s="250"/>
      <c r="DN246" s="250"/>
      <c r="DO246" s="250"/>
      <c r="DP246" s="250"/>
      <c r="DQ246" s="250"/>
      <c r="DR246" s="250"/>
      <c r="DS246" s="250"/>
      <c r="DT246" s="250"/>
      <c r="DU246" s="250"/>
      <c r="DV246" s="250"/>
      <c r="DW246" s="250"/>
      <c r="DX246" s="250"/>
      <c r="DY246" s="250"/>
      <c r="DZ246" s="250"/>
      <c r="EA246" s="250"/>
      <c r="EB246" s="250"/>
      <c r="EC246" s="250"/>
      <c r="ED246" s="250"/>
      <c r="EE246" s="250"/>
      <c r="EF246" s="250"/>
      <c r="EG246" s="250"/>
      <c r="EH246" s="250"/>
      <c r="EI246" s="250"/>
      <c r="EJ246" s="250"/>
      <c r="EK246" s="250"/>
      <c r="EL246" s="250"/>
      <c r="EM246" s="250"/>
      <c r="EN246" s="250"/>
      <c r="EO246" s="250"/>
      <c r="EP246" s="250"/>
      <c r="EQ246" s="250"/>
      <c r="ER246" s="250"/>
      <c r="ES246" s="250"/>
      <c r="ET246" s="250"/>
      <c r="EU246" s="250"/>
      <c r="EV246" s="250"/>
      <c r="EW246" s="250"/>
      <c r="EX246" s="250"/>
      <c r="EY246" s="250"/>
      <c r="EZ246" s="250"/>
      <c r="FA246" s="250"/>
      <c r="FB246" s="250"/>
      <c r="FC246" s="250"/>
      <c r="FD246" s="250"/>
      <c r="FE246" s="250"/>
      <c r="FF246" s="250"/>
      <c r="FG246" s="250"/>
      <c r="FH246" s="250"/>
      <c r="FI246" s="250"/>
      <c r="FJ246" s="250"/>
      <c r="FK246" s="250"/>
      <c r="FL246" s="250"/>
      <c r="FM246" s="250"/>
      <c r="FN246" s="250"/>
      <c r="FO246" s="250"/>
      <c r="FP246" s="250"/>
      <c r="FQ246" s="250"/>
      <c r="FR246" s="250"/>
      <c r="FS246" s="250"/>
      <c r="FT246" s="250"/>
      <c r="FU246" s="250"/>
      <c r="FV246" s="250"/>
      <c r="FW246" s="250"/>
      <c r="FX246" s="250"/>
      <c r="FY246" s="250"/>
      <c r="FZ246" s="250"/>
      <c r="GA246" s="250"/>
      <c r="GB246" s="250"/>
      <c r="GC246" s="250"/>
      <c r="GD246" s="250"/>
      <c r="GE246" s="250"/>
      <c r="GF246" s="250"/>
      <c r="GG246" s="250"/>
      <c r="GH246" s="250"/>
      <c r="GI246" s="250"/>
      <c r="GJ246" s="250"/>
      <c r="GK246" s="250"/>
      <c r="GL246" s="250"/>
      <c r="GM246" s="250"/>
      <c r="GN246" s="250"/>
      <c r="GO246" s="250"/>
      <c r="GP246" s="250"/>
      <c r="GQ246" s="250"/>
      <c r="GR246" s="250"/>
      <c r="GS246" s="250"/>
      <c r="GT246" s="250"/>
      <c r="GU246" s="250"/>
      <c r="GV246" s="250"/>
      <c r="GW246" s="250"/>
      <c r="GX246" s="250"/>
      <c r="GY246" s="250"/>
      <c r="GZ246" s="250"/>
      <c r="HA246" s="250"/>
      <c r="HB246" s="250"/>
      <c r="HC246" s="250"/>
      <c r="HD246" s="250"/>
      <c r="HE246" s="250"/>
      <c r="HF246" s="250"/>
      <c r="HG246" s="250"/>
      <c r="HH246" s="250"/>
      <c r="HI246" s="250"/>
      <c r="HJ246" s="250"/>
      <c r="HK246" s="250"/>
      <c r="HL246" s="250"/>
      <c r="HM246" s="250"/>
      <c r="HN246" s="250"/>
      <c r="HO246" s="250"/>
      <c r="HP246" s="250"/>
      <c r="HQ246" s="250"/>
      <c r="HR246" s="250"/>
      <c r="HS246" s="250"/>
      <c r="HT246" s="250"/>
      <c r="HU246" s="250"/>
      <c r="HV246" s="250"/>
      <c r="HW246" s="250"/>
      <c r="HX246" s="250"/>
      <c r="HY246" s="250"/>
      <c r="HZ246" s="250"/>
      <c r="IA246" s="250"/>
      <c r="IB246" s="250"/>
      <c r="IC246" s="250"/>
      <c r="ID246" s="250"/>
      <c r="IE246" s="250"/>
      <c r="IF246" s="250"/>
      <c r="IG246" s="250"/>
      <c r="IH246" s="250"/>
      <c r="II246" s="250"/>
      <c r="IJ246" s="250"/>
      <c r="IK246" s="250"/>
      <c r="IL246" s="250"/>
      <c r="IM246" s="250"/>
      <c r="IN246" s="250"/>
      <c r="IO246" s="250"/>
      <c r="IP246" s="250"/>
      <c r="IQ246" s="250"/>
      <c r="IR246" s="250"/>
    </row>
    <row r="247" s="443" customFormat="1" ht="31.5" hidden="1" spans="1:252">
      <c r="A247" s="353" t="s">
        <v>4397</v>
      </c>
      <c r="B247" s="307" t="s">
        <v>662</v>
      </c>
      <c r="C247" s="671">
        <f>SUMIF('2023.12'!$A$6:$A$567,A247,'2023.12'!$C$6:$C$567)</f>
        <v>0</v>
      </c>
      <c r="D247" s="671">
        <v>0</v>
      </c>
      <c r="E247" s="671">
        <f>SUMIF('2024.12'!$A$6:$A$876,A247,'2024.12'!$D$6:$D$876)</f>
        <v>0</v>
      </c>
      <c r="F247" s="671">
        <f t="shared" si="50"/>
        <v>0</v>
      </c>
      <c r="G247" s="365" t="str">
        <f t="shared" si="46"/>
        <v/>
      </c>
      <c r="H247" s="365" t="str">
        <f t="shared" si="47"/>
        <v/>
      </c>
      <c r="I247" s="22" t="str">
        <f t="shared" si="48"/>
        <v>否</v>
      </c>
      <c r="J247" s="749" t="str">
        <f t="shared" si="51"/>
        <v>10304</v>
      </c>
      <c r="K247" s="93" t="str">
        <f t="shared" si="49"/>
        <v>项</v>
      </c>
      <c r="L247" s="93">
        <v>1</v>
      </c>
      <c r="M247" s="250"/>
      <c r="N247" s="250"/>
      <c r="O247" s="250"/>
      <c r="P247" s="250"/>
      <c r="Q247" s="250"/>
      <c r="R247" s="250"/>
      <c r="S247" s="250"/>
      <c r="T247" s="250"/>
      <c r="U247" s="250"/>
      <c r="V247" s="250"/>
      <c r="W247" s="250"/>
      <c r="X247" s="250"/>
      <c r="Y247" s="250"/>
      <c r="Z247" s="250"/>
      <c r="AA247" s="250"/>
      <c r="AB247" s="250"/>
      <c r="AC247" s="250"/>
      <c r="AD247" s="250"/>
      <c r="AE247" s="250"/>
      <c r="AF247" s="250"/>
      <c r="AG247" s="250"/>
      <c r="AH247" s="250"/>
      <c r="AI247" s="250"/>
      <c r="AJ247" s="250"/>
      <c r="AK247" s="250"/>
      <c r="AL247" s="250"/>
      <c r="AM247" s="250"/>
      <c r="AN247" s="250"/>
      <c r="AO247" s="250"/>
      <c r="AP247" s="250"/>
      <c r="AQ247" s="250"/>
      <c r="AR247" s="250"/>
      <c r="AS247" s="250"/>
      <c r="AT247" s="250"/>
      <c r="AU247" s="250"/>
      <c r="AV247" s="250"/>
      <c r="AW247" s="250"/>
      <c r="AX247" s="250"/>
      <c r="AY247" s="250"/>
      <c r="AZ247" s="250"/>
      <c r="BA247" s="250"/>
      <c r="BB247" s="250"/>
      <c r="BC247" s="250"/>
      <c r="BD247" s="250"/>
      <c r="BE247" s="250"/>
      <c r="BF247" s="250"/>
      <c r="BG247" s="250"/>
      <c r="BH247" s="250"/>
      <c r="BI247" s="250"/>
      <c r="BJ247" s="250"/>
      <c r="BK247" s="250"/>
      <c r="BL247" s="250"/>
      <c r="BM247" s="250"/>
      <c r="BN247" s="250"/>
      <c r="BO247" s="250"/>
      <c r="BP247" s="250"/>
      <c r="BQ247" s="250"/>
      <c r="BR247" s="250"/>
      <c r="BS247" s="250"/>
      <c r="BT247" s="250"/>
      <c r="BU247" s="250"/>
      <c r="BV247" s="250"/>
      <c r="BW247" s="250"/>
      <c r="BX247" s="250"/>
      <c r="BY247" s="250"/>
      <c r="BZ247" s="250"/>
      <c r="CA247" s="250"/>
      <c r="CB247" s="250"/>
      <c r="CC247" s="250"/>
      <c r="CD247" s="250"/>
      <c r="CE247" s="250"/>
      <c r="CF247" s="250"/>
      <c r="CG247" s="250"/>
      <c r="CH247" s="250"/>
      <c r="CI247" s="250"/>
      <c r="CJ247" s="250"/>
      <c r="CK247" s="250"/>
      <c r="CL247" s="250"/>
      <c r="CM247" s="250"/>
      <c r="CN247" s="250"/>
      <c r="CO247" s="250"/>
      <c r="CP247" s="250"/>
      <c r="CQ247" s="250"/>
      <c r="CR247" s="250"/>
      <c r="CS247" s="250"/>
      <c r="CT247" s="250"/>
      <c r="CU247" s="250"/>
      <c r="CV247" s="250"/>
      <c r="CW247" s="250"/>
      <c r="CX247" s="250"/>
      <c r="CY247" s="250"/>
      <c r="CZ247" s="250"/>
      <c r="DA247" s="250"/>
      <c r="DB247" s="250"/>
      <c r="DC247" s="250"/>
      <c r="DD247" s="250"/>
      <c r="DE247" s="250"/>
      <c r="DF247" s="250"/>
      <c r="DG247" s="250"/>
      <c r="DH247" s="250"/>
      <c r="DI247" s="250"/>
      <c r="DJ247" s="250"/>
      <c r="DK247" s="250"/>
      <c r="DL247" s="250"/>
      <c r="DM247" s="250"/>
      <c r="DN247" s="250"/>
      <c r="DO247" s="250"/>
      <c r="DP247" s="250"/>
      <c r="DQ247" s="250"/>
      <c r="DR247" s="250"/>
      <c r="DS247" s="250"/>
      <c r="DT247" s="250"/>
      <c r="DU247" s="250"/>
      <c r="DV247" s="250"/>
      <c r="DW247" s="250"/>
      <c r="DX247" s="250"/>
      <c r="DY247" s="250"/>
      <c r="DZ247" s="250"/>
      <c r="EA247" s="250"/>
      <c r="EB247" s="250"/>
      <c r="EC247" s="250"/>
      <c r="ED247" s="250"/>
      <c r="EE247" s="250"/>
      <c r="EF247" s="250"/>
      <c r="EG247" s="250"/>
      <c r="EH247" s="250"/>
      <c r="EI247" s="250"/>
      <c r="EJ247" s="250"/>
      <c r="EK247" s="250"/>
      <c r="EL247" s="250"/>
      <c r="EM247" s="250"/>
      <c r="EN247" s="250"/>
      <c r="EO247" s="250"/>
      <c r="EP247" s="250"/>
      <c r="EQ247" s="250"/>
      <c r="ER247" s="250"/>
      <c r="ES247" s="250"/>
      <c r="ET247" s="250"/>
      <c r="EU247" s="250"/>
      <c r="EV247" s="250"/>
      <c r="EW247" s="250"/>
      <c r="EX247" s="250"/>
      <c r="EY247" s="250"/>
      <c r="EZ247" s="250"/>
      <c r="FA247" s="250"/>
      <c r="FB247" s="250"/>
      <c r="FC247" s="250"/>
      <c r="FD247" s="250"/>
      <c r="FE247" s="250"/>
      <c r="FF247" s="250"/>
      <c r="FG247" s="250"/>
      <c r="FH247" s="250"/>
      <c r="FI247" s="250"/>
      <c r="FJ247" s="250"/>
      <c r="FK247" s="250"/>
      <c r="FL247" s="250"/>
      <c r="FM247" s="250"/>
      <c r="FN247" s="250"/>
      <c r="FO247" s="250"/>
      <c r="FP247" s="250"/>
      <c r="FQ247" s="250"/>
      <c r="FR247" s="250"/>
      <c r="FS247" s="250"/>
      <c r="FT247" s="250"/>
      <c r="FU247" s="250"/>
      <c r="FV247" s="250"/>
      <c r="FW247" s="250"/>
      <c r="FX247" s="250"/>
      <c r="FY247" s="250"/>
      <c r="FZ247" s="250"/>
      <c r="GA247" s="250"/>
      <c r="GB247" s="250"/>
      <c r="GC247" s="250"/>
      <c r="GD247" s="250"/>
      <c r="GE247" s="250"/>
      <c r="GF247" s="250"/>
      <c r="GG247" s="250"/>
      <c r="GH247" s="250"/>
      <c r="GI247" s="250"/>
      <c r="GJ247" s="250"/>
      <c r="GK247" s="250"/>
      <c r="GL247" s="250"/>
      <c r="GM247" s="250"/>
      <c r="GN247" s="250"/>
      <c r="GO247" s="250"/>
      <c r="GP247" s="250"/>
      <c r="GQ247" s="250"/>
      <c r="GR247" s="250"/>
      <c r="GS247" s="250"/>
      <c r="GT247" s="250"/>
      <c r="GU247" s="250"/>
      <c r="GV247" s="250"/>
      <c r="GW247" s="250"/>
      <c r="GX247" s="250"/>
      <c r="GY247" s="250"/>
      <c r="GZ247" s="250"/>
      <c r="HA247" s="250"/>
      <c r="HB247" s="250"/>
      <c r="HC247" s="250"/>
      <c r="HD247" s="250"/>
      <c r="HE247" s="250"/>
      <c r="HF247" s="250"/>
      <c r="HG247" s="250"/>
      <c r="HH247" s="250"/>
      <c r="HI247" s="250"/>
      <c r="HJ247" s="250"/>
      <c r="HK247" s="250"/>
      <c r="HL247" s="250"/>
      <c r="HM247" s="250"/>
      <c r="HN247" s="250"/>
      <c r="HO247" s="250"/>
      <c r="HP247" s="250"/>
      <c r="HQ247" s="250"/>
      <c r="HR247" s="250"/>
      <c r="HS247" s="250"/>
      <c r="HT247" s="250"/>
      <c r="HU247" s="250"/>
      <c r="HV247" s="250"/>
      <c r="HW247" s="250"/>
      <c r="HX247" s="250"/>
      <c r="HY247" s="250"/>
      <c r="HZ247" s="250"/>
      <c r="IA247" s="250"/>
      <c r="IB247" s="250"/>
      <c r="IC247" s="250"/>
      <c r="ID247" s="250"/>
      <c r="IE247" s="250"/>
      <c r="IF247" s="250"/>
      <c r="IG247" s="250"/>
      <c r="IH247" s="250"/>
      <c r="II247" s="250"/>
      <c r="IJ247" s="250"/>
      <c r="IK247" s="250"/>
      <c r="IL247" s="250"/>
      <c r="IM247" s="250"/>
      <c r="IN247" s="250"/>
      <c r="IO247" s="250"/>
      <c r="IP247" s="250"/>
      <c r="IQ247" s="250"/>
      <c r="IR247" s="250"/>
    </row>
    <row r="248" s="443" customFormat="1" ht="31.5" hidden="1" spans="1:252">
      <c r="A248" s="353" t="s">
        <v>4398</v>
      </c>
      <c r="B248" s="307" t="s">
        <v>668</v>
      </c>
      <c r="C248" s="671">
        <f>SUMIF('2023.12'!$A$6:$A$567,A248,'2023.12'!$C$6:$C$567)</f>
        <v>0</v>
      </c>
      <c r="D248" s="671">
        <v>0</v>
      </c>
      <c r="E248" s="671">
        <f>SUMIF('2024.12'!$A$6:$A$876,A248,'2024.12'!$D$6:$D$876)</f>
        <v>0</v>
      </c>
      <c r="F248" s="671">
        <f t="shared" si="50"/>
        <v>0</v>
      </c>
      <c r="G248" s="365" t="str">
        <f t="shared" si="46"/>
        <v/>
      </c>
      <c r="H248" s="365" t="str">
        <f t="shared" si="47"/>
        <v/>
      </c>
      <c r="I248" s="22" t="str">
        <f t="shared" si="48"/>
        <v>否</v>
      </c>
      <c r="J248" s="749" t="str">
        <f t="shared" si="51"/>
        <v>10304</v>
      </c>
      <c r="K248" s="93" t="str">
        <f t="shared" si="49"/>
        <v>项</v>
      </c>
      <c r="L248" s="93">
        <v>1</v>
      </c>
      <c r="M248" s="250"/>
      <c r="N248" s="250"/>
      <c r="O248" s="250"/>
      <c r="P248" s="250"/>
      <c r="Q248" s="250"/>
      <c r="R248" s="250"/>
      <c r="S248" s="250"/>
      <c r="T248" s="250"/>
      <c r="U248" s="250"/>
      <c r="V248" s="250"/>
      <c r="W248" s="250"/>
      <c r="X248" s="250"/>
      <c r="Y248" s="250"/>
      <c r="Z248" s="250"/>
      <c r="AA248" s="250"/>
      <c r="AB248" s="250"/>
      <c r="AC248" s="250"/>
      <c r="AD248" s="250"/>
      <c r="AE248" s="250"/>
      <c r="AF248" s="250"/>
      <c r="AG248" s="250"/>
      <c r="AH248" s="250"/>
      <c r="AI248" s="250"/>
      <c r="AJ248" s="250"/>
      <c r="AK248" s="250"/>
      <c r="AL248" s="250"/>
      <c r="AM248" s="250"/>
      <c r="AN248" s="250"/>
      <c r="AO248" s="250"/>
      <c r="AP248" s="250"/>
      <c r="AQ248" s="250"/>
      <c r="AR248" s="250"/>
      <c r="AS248" s="250"/>
      <c r="AT248" s="250"/>
      <c r="AU248" s="250"/>
      <c r="AV248" s="250"/>
      <c r="AW248" s="250"/>
      <c r="AX248" s="250"/>
      <c r="AY248" s="250"/>
      <c r="AZ248" s="250"/>
      <c r="BA248" s="250"/>
      <c r="BB248" s="250"/>
      <c r="BC248" s="250"/>
      <c r="BD248" s="250"/>
      <c r="BE248" s="250"/>
      <c r="BF248" s="250"/>
      <c r="BG248" s="250"/>
      <c r="BH248" s="250"/>
      <c r="BI248" s="250"/>
      <c r="BJ248" s="250"/>
      <c r="BK248" s="250"/>
      <c r="BL248" s="250"/>
      <c r="BM248" s="250"/>
      <c r="BN248" s="250"/>
      <c r="BO248" s="250"/>
      <c r="BP248" s="250"/>
      <c r="BQ248" s="250"/>
      <c r="BR248" s="250"/>
      <c r="BS248" s="250"/>
      <c r="BT248" s="250"/>
      <c r="BU248" s="250"/>
      <c r="BV248" s="250"/>
      <c r="BW248" s="250"/>
      <c r="BX248" s="250"/>
      <c r="BY248" s="250"/>
      <c r="BZ248" s="250"/>
      <c r="CA248" s="250"/>
      <c r="CB248" s="250"/>
      <c r="CC248" s="250"/>
      <c r="CD248" s="250"/>
      <c r="CE248" s="250"/>
      <c r="CF248" s="250"/>
      <c r="CG248" s="250"/>
      <c r="CH248" s="250"/>
      <c r="CI248" s="250"/>
      <c r="CJ248" s="250"/>
      <c r="CK248" s="250"/>
      <c r="CL248" s="250"/>
      <c r="CM248" s="250"/>
      <c r="CN248" s="250"/>
      <c r="CO248" s="250"/>
      <c r="CP248" s="250"/>
      <c r="CQ248" s="250"/>
      <c r="CR248" s="250"/>
      <c r="CS248" s="250"/>
      <c r="CT248" s="250"/>
      <c r="CU248" s="250"/>
      <c r="CV248" s="250"/>
      <c r="CW248" s="250"/>
      <c r="CX248" s="250"/>
      <c r="CY248" s="250"/>
      <c r="CZ248" s="250"/>
      <c r="DA248" s="250"/>
      <c r="DB248" s="250"/>
      <c r="DC248" s="250"/>
      <c r="DD248" s="250"/>
      <c r="DE248" s="250"/>
      <c r="DF248" s="250"/>
      <c r="DG248" s="250"/>
      <c r="DH248" s="250"/>
      <c r="DI248" s="250"/>
      <c r="DJ248" s="250"/>
      <c r="DK248" s="250"/>
      <c r="DL248" s="250"/>
      <c r="DM248" s="250"/>
      <c r="DN248" s="250"/>
      <c r="DO248" s="250"/>
      <c r="DP248" s="250"/>
      <c r="DQ248" s="250"/>
      <c r="DR248" s="250"/>
      <c r="DS248" s="250"/>
      <c r="DT248" s="250"/>
      <c r="DU248" s="250"/>
      <c r="DV248" s="250"/>
      <c r="DW248" s="250"/>
      <c r="DX248" s="250"/>
      <c r="DY248" s="250"/>
      <c r="DZ248" s="250"/>
      <c r="EA248" s="250"/>
      <c r="EB248" s="250"/>
      <c r="EC248" s="250"/>
      <c r="ED248" s="250"/>
      <c r="EE248" s="250"/>
      <c r="EF248" s="250"/>
      <c r="EG248" s="250"/>
      <c r="EH248" s="250"/>
      <c r="EI248" s="250"/>
      <c r="EJ248" s="250"/>
      <c r="EK248" s="250"/>
      <c r="EL248" s="250"/>
      <c r="EM248" s="250"/>
      <c r="EN248" s="250"/>
      <c r="EO248" s="250"/>
      <c r="EP248" s="250"/>
      <c r="EQ248" s="250"/>
      <c r="ER248" s="250"/>
      <c r="ES248" s="250"/>
      <c r="ET248" s="250"/>
      <c r="EU248" s="250"/>
      <c r="EV248" s="250"/>
      <c r="EW248" s="250"/>
      <c r="EX248" s="250"/>
      <c r="EY248" s="250"/>
      <c r="EZ248" s="250"/>
      <c r="FA248" s="250"/>
      <c r="FB248" s="250"/>
      <c r="FC248" s="250"/>
      <c r="FD248" s="250"/>
      <c r="FE248" s="250"/>
      <c r="FF248" s="250"/>
      <c r="FG248" s="250"/>
      <c r="FH248" s="250"/>
      <c r="FI248" s="250"/>
      <c r="FJ248" s="250"/>
      <c r="FK248" s="250"/>
      <c r="FL248" s="250"/>
      <c r="FM248" s="250"/>
      <c r="FN248" s="250"/>
      <c r="FO248" s="250"/>
      <c r="FP248" s="250"/>
      <c r="FQ248" s="250"/>
      <c r="FR248" s="250"/>
      <c r="FS248" s="250"/>
      <c r="FT248" s="250"/>
      <c r="FU248" s="250"/>
      <c r="FV248" s="250"/>
      <c r="FW248" s="250"/>
      <c r="FX248" s="250"/>
      <c r="FY248" s="250"/>
      <c r="FZ248" s="250"/>
      <c r="GA248" s="250"/>
      <c r="GB248" s="250"/>
      <c r="GC248" s="250"/>
      <c r="GD248" s="250"/>
      <c r="GE248" s="250"/>
      <c r="GF248" s="250"/>
      <c r="GG248" s="250"/>
      <c r="GH248" s="250"/>
      <c r="GI248" s="250"/>
      <c r="GJ248" s="250"/>
      <c r="GK248" s="250"/>
      <c r="GL248" s="250"/>
      <c r="GM248" s="250"/>
      <c r="GN248" s="250"/>
      <c r="GO248" s="250"/>
      <c r="GP248" s="250"/>
      <c r="GQ248" s="250"/>
      <c r="GR248" s="250"/>
      <c r="GS248" s="250"/>
      <c r="GT248" s="250"/>
      <c r="GU248" s="250"/>
      <c r="GV248" s="250"/>
      <c r="GW248" s="250"/>
      <c r="GX248" s="250"/>
      <c r="GY248" s="250"/>
      <c r="GZ248" s="250"/>
      <c r="HA248" s="250"/>
      <c r="HB248" s="250"/>
      <c r="HC248" s="250"/>
      <c r="HD248" s="250"/>
      <c r="HE248" s="250"/>
      <c r="HF248" s="250"/>
      <c r="HG248" s="250"/>
      <c r="HH248" s="250"/>
      <c r="HI248" s="250"/>
      <c r="HJ248" s="250"/>
      <c r="HK248" s="250"/>
      <c r="HL248" s="250"/>
      <c r="HM248" s="250"/>
      <c r="HN248" s="250"/>
      <c r="HO248" s="250"/>
      <c r="HP248" s="250"/>
      <c r="HQ248" s="250"/>
      <c r="HR248" s="250"/>
      <c r="HS248" s="250"/>
      <c r="HT248" s="250"/>
      <c r="HU248" s="250"/>
      <c r="HV248" s="250"/>
      <c r="HW248" s="250"/>
      <c r="HX248" s="250"/>
      <c r="HY248" s="250"/>
      <c r="HZ248" s="250"/>
      <c r="IA248" s="250"/>
      <c r="IB248" s="250"/>
      <c r="IC248" s="250"/>
      <c r="ID248" s="250"/>
      <c r="IE248" s="250"/>
      <c r="IF248" s="250"/>
      <c r="IG248" s="250"/>
      <c r="IH248" s="250"/>
      <c r="II248" s="250"/>
      <c r="IJ248" s="250"/>
      <c r="IK248" s="250"/>
      <c r="IL248" s="250"/>
      <c r="IM248" s="250"/>
      <c r="IN248" s="250"/>
      <c r="IO248" s="250"/>
      <c r="IP248" s="250"/>
      <c r="IQ248" s="250"/>
      <c r="IR248" s="250"/>
    </row>
    <row r="249" s="443" customFormat="1" ht="15.75" hidden="1" spans="1:252">
      <c r="A249" s="353" t="s">
        <v>4399</v>
      </c>
      <c r="B249" s="307" t="s">
        <v>673</v>
      </c>
      <c r="C249" s="671">
        <f>SUMIF('2023.12'!$A$6:$A$567,A249,'2023.12'!$C$6:$C$567)</f>
        <v>0</v>
      </c>
      <c r="D249" s="671">
        <v>0</v>
      </c>
      <c r="E249" s="671">
        <f>SUMIF('2024.12'!$A$6:$A$876,A249,'2024.12'!$D$6:$D$876)</f>
        <v>0</v>
      </c>
      <c r="F249" s="671">
        <f t="shared" si="50"/>
        <v>0</v>
      </c>
      <c r="G249" s="365" t="str">
        <f t="shared" si="46"/>
        <v/>
      </c>
      <c r="H249" s="365" t="str">
        <f t="shared" si="47"/>
        <v/>
      </c>
      <c r="I249" s="22" t="str">
        <f t="shared" si="48"/>
        <v>否</v>
      </c>
      <c r="J249" s="547" t="str">
        <f t="shared" si="51"/>
        <v>10304</v>
      </c>
      <c r="K249" s="93" t="str">
        <f t="shared" si="49"/>
        <v>项</v>
      </c>
      <c r="L249" s="93">
        <v>1</v>
      </c>
      <c r="M249" s="250"/>
      <c r="N249" s="250"/>
      <c r="O249" s="250"/>
      <c r="P249" s="250"/>
      <c r="Q249" s="250"/>
      <c r="R249" s="250"/>
      <c r="S249" s="250"/>
      <c r="T249" s="250"/>
      <c r="U249" s="250"/>
      <c r="V249" s="250"/>
      <c r="W249" s="250"/>
      <c r="X249" s="250"/>
      <c r="Y249" s="250"/>
      <c r="Z249" s="250"/>
      <c r="AA249" s="250"/>
      <c r="AB249" s="250"/>
      <c r="AC249" s="250"/>
      <c r="AD249" s="250"/>
      <c r="AE249" s="250"/>
      <c r="AF249" s="250"/>
      <c r="AG249" s="250"/>
      <c r="AH249" s="250"/>
      <c r="AI249" s="250"/>
      <c r="AJ249" s="250"/>
      <c r="AK249" s="250"/>
      <c r="AL249" s="250"/>
      <c r="AM249" s="250"/>
      <c r="AN249" s="250"/>
      <c r="AO249" s="250"/>
      <c r="AP249" s="250"/>
      <c r="AQ249" s="250"/>
      <c r="AR249" s="250"/>
      <c r="AS249" s="250"/>
      <c r="AT249" s="250"/>
      <c r="AU249" s="250"/>
      <c r="AV249" s="250"/>
      <c r="AW249" s="250"/>
      <c r="AX249" s="250"/>
      <c r="AY249" s="250"/>
      <c r="AZ249" s="250"/>
      <c r="BA249" s="250"/>
      <c r="BB249" s="250"/>
      <c r="BC249" s="250"/>
      <c r="BD249" s="250"/>
      <c r="BE249" s="250"/>
      <c r="BF249" s="250"/>
      <c r="BG249" s="250"/>
      <c r="BH249" s="250"/>
      <c r="BI249" s="250"/>
      <c r="BJ249" s="250"/>
      <c r="BK249" s="250"/>
      <c r="BL249" s="250"/>
      <c r="BM249" s="250"/>
      <c r="BN249" s="250"/>
      <c r="BO249" s="250"/>
      <c r="BP249" s="250"/>
      <c r="BQ249" s="250"/>
      <c r="BR249" s="250"/>
      <c r="BS249" s="250"/>
      <c r="BT249" s="250"/>
      <c r="BU249" s="250"/>
      <c r="BV249" s="250"/>
      <c r="BW249" s="250"/>
      <c r="BX249" s="250"/>
      <c r="BY249" s="250"/>
      <c r="BZ249" s="250"/>
      <c r="CA249" s="250"/>
      <c r="CB249" s="250"/>
      <c r="CC249" s="250"/>
      <c r="CD249" s="250"/>
      <c r="CE249" s="250"/>
      <c r="CF249" s="250"/>
      <c r="CG249" s="250"/>
      <c r="CH249" s="250"/>
      <c r="CI249" s="250"/>
      <c r="CJ249" s="250"/>
      <c r="CK249" s="250"/>
      <c r="CL249" s="250"/>
      <c r="CM249" s="250"/>
      <c r="CN249" s="250"/>
      <c r="CO249" s="250"/>
      <c r="CP249" s="250"/>
      <c r="CQ249" s="250"/>
      <c r="CR249" s="250"/>
      <c r="CS249" s="250"/>
      <c r="CT249" s="250"/>
      <c r="CU249" s="250"/>
      <c r="CV249" s="250"/>
      <c r="CW249" s="250"/>
      <c r="CX249" s="250"/>
      <c r="CY249" s="250"/>
      <c r="CZ249" s="250"/>
      <c r="DA249" s="250"/>
      <c r="DB249" s="250"/>
      <c r="DC249" s="250"/>
      <c r="DD249" s="250"/>
      <c r="DE249" s="250"/>
      <c r="DF249" s="250"/>
      <c r="DG249" s="250"/>
      <c r="DH249" s="250"/>
      <c r="DI249" s="250"/>
      <c r="DJ249" s="250"/>
      <c r="DK249" s="250"/>
      <c r="DL249" s="250"/>
      <c r="DM249" s="250"/>
      <c r="DN249" s="250"/>
      <c r="DO249" s="250"/>
      <c r="DP249" s="250"/>
      <c r="DQ249" s="250"/>
      <c r="DR249" s="250"/>
      <c r="DS249" s="250"/>
      <c r="DT249" s="250"/>
      <c r="DU249" s="250"/>
      <c r="DV249" s="250"/>
      <c r="DW249" s="250"/>
      <c r="DX249" s="250"/>
      <c r="DY249" s="250"/>
      <c r="DZ249" s="250"/>
      <c r="EA249" s="250"/>
      <c r="EB249" s="250"/>
      <c r="EC249" s="250"/>
      <c r="ED249" s="250"/>
      <c r="EE249" s="250"/>
      <c r="EF249" s="250"/>
      <c r="EG249" s="250"/>
      <c r="EH249" s="250"/>
      <c r="EI249" s="250"/>
      <c r="EJ249" s="250"/>
      <c r="EK249" s="250"/>
      <c r="EL249" s="250"/>
      <c r="EM249" s="250"/>
      <c r="EN249" s="250"/>
      <c r="EO249" s="250"/>
      <c r="EP249" s="250"/>
      <c r="EQ249" s="250"/>
      <c r="ER249" s="250"/>
      <c r="ES249" s="250"/>
      <c r="ET249" s="250"/>
      <c r="EU249" s="250"/>
      <c r="EV249" s="250"/>
      <c r="EW249" s="250"/>
      <c r="EX249" s="250"/>
      <c r="EY249" s="250"/>
      <c r="EZ249" s="250"/>
      <c r="FA249" s="250"/>
      <c r="FB249" s="250"/>
      <c r="FC249" s="250"/>
      <c r="FD249" s="250"/>
      <c r="FE249" s="250"/>
      <c r="FF249" s="250"/>
      <c r="FG249" s="250"/>
      <c r="FH249" s="250"/>
      <c r="FI249" s="250"/>
      <c r="FJ249" s="250"/>
      <c r="FK249" s="250"/>
      <c r="FL249" s="250"/>
      <c r="FM249" s="250"/>
      <c r="FN249" s="250"/>
      <c r="FO249" s="250"/>
      <c r="FP249" s="250"/>
      <c r="FQ249" s="250"/>
      <c r="FR249" s="250"/>
      <c r="FS249" s="250"/>
      <c r="FT249" s="250"/>
      <c r="FU249" s="250"/>
      <c r="FV249" s="250"/>
      <c r="FW249" s="250"/>
      <c r="FX249" s="250"/>
      <c r="FY249" s="250"/>
      <c r="FZ249" s="250"/>
      <c r="GA249" s="250"/>
      <c r="GB249" s="250"/>
      <c r="GC249" s="250"/>
      <c r="GD249" s="250"/>
      <c r="GE249" s="250"/>
      <c r="GF249" s="250"/>
      <c r="GG249" s="250"/>
      <c r="GH249" s="250"/>
      <c r="GI249" s="250"/>
      <c r="GJ249" s="250"/>
      <c r="GK249" s="250"/>
      <c r="GL249" s="250"/>
      <c r="GM249" s="250"/>
      <c r="GN249" s="250"/>
      <c r="GO249" s="250"/>
      <c r="GP249" s="250"/>
      <c r="GQ249" s="250"/>
      <c r="GR249" s="250"/>
      <c r="GS249" s="250"/>
      <c r="GT249" s="250"/>
      <c r="GU249" s="250"/>
      <c r="GV249" s="250"/>
      <c r="GW249" s="250"/>
      <c r="GX249" s="250"/>
      <c r="GY249" s="250"/>
      <c r="GZ249" s="250"/>
      <c r="HA249" s="250"/>
      <c r="HB249" s="250"/>
      <c r="HC249" s="250"/>
      <c r="HD249" s="250"/>
      <c r="HE249" s="250"/>
      <c r="HF249" s="250"/>
      <c r="HG249" s="250"/>
      <c r="HH249" s="250"/>
      <c r="HI249" s="250"/>
      <c r="HJ249" s="250"/>
      <c r="HK249" s="250"/>
      <c r="HL249" s="250"/>
      <c r="HM249" s="250"/>
      <c r="HN249" s="250"/>
      <c r="HO249" s="250"/>
      <c r="HP249" s="250"/>
      <c r="HQ249" s="250"/>
      <c r="HR249" s="250"/>
      <c r="HS249" s="250"/>
      <c r="HT249" s="250"/>
      <c r="HU249" s="250"/>
      <c r="HV249" s="250"/>
      <c r="HW249" s="250"/>
      <c r="HX249" s="250"/>
      <c r="HY249" s="250"/>
      <c r="HZ249" s="250"/>
      <c r="IA249" s="250"/>
      <c r="IB249" s="250"/>
      <c r="IC249" s="250"/>
      <c r="ID249" s="250"/>
      <c r="IE249" s="250"/>
      <c r="IF249" s="250"/>
      <c r="IG249" s="250"/>
      <c r="IH249" s="250"/>
      <c r="II249" s="250"/>
      <c r="IJ249" s="250"/>
      <c r="IK249" s="250"/>
      <c r="IL249" s="250"/>
      <c r="IM249" s="250"/>
      <c r="IN249" s="250"/>
      <c r="IO249" s="250"/>
      <c r="IP249" s="250"/>
      <c r="IQ249" s="250"/>
      <c r="IR249" s="250"/>
    </row>
    <row r="250" s="93" customFormat="1" spans="1:252">
      <c r="A250" s="360" t="s">
        <v>4400</v>
      </c>
      <c r="B250" s="738" t="s">
        <v>4401</v>
      </c>
      <c r="C250" s="669">
        <f>SUMIF($J251:J$382,$A250,C251:C$382)</f>
        <v>1950</v>
      </c>
      <c r="D250" s="669">
        <f ca="1">SUMIF($J251:K$382,$A250,D251:D$382)</f>
        <v>1500</v>
      </c>
      <c r="E250" s="669">
        <f ca="1">SUMIF($J251:L$382,$A250,E251:E$382)</f>
        <v>4017</v>
      </c>
      <c r="F250" s="669">
        <f ca="1">SUMIF($J251:M$382,$A250,F251:F$382)</f>
        <v>2067</v>
      </c>
      <c r="G250" s="739" t="str">
        <f ca="1" t="shared" si="46"/>
        <v>106.0%</v>
      </c>
      <c r="H250" s="352" t="str">
        <f ca="1" t="shared" si="47"/>
        <v>267.8%</v>
      </c>
      <c r="I250" s="744" t="str">
        <f ca="1" t="shared" si="48"/>
        <v>是</v>
      </c>
      <c r="J250" s="747" t="str">
        <f>LEFT(A250,3)</f>
        <v>103</v>
      </c>
      <c r="K250" s="93" t="str">
        <f t="shared" si="49"/>
        <v>款</v>
      </c>
      <c r="L250" s="746">
        <v>1</v>
      </c>
      <c r="M250" s="718"/>
      <c r="N250" s="718"/>
      <c r="O250" s="718"/>
      <c r="P250" s="718"/>
      <c r="Q250" s="718"/>
      <c r="R250" s="718"/>
      <c r="S250" s="718"/>
      <c r="T250" s="718"/>
      <c r="U250" s="718"/>
      <c r="V250" s="718"/>
      <c r="W250" s="718"/>
      <c r="X250" s="718"/>
      <c r="Y250" s="718"/>
      <c r="Z250" s="718"/>
      <c r="AA250" s="718"/>
      <c r="AB250" s="718"/>
      <c r="AC250" s="718"/>
      <c r="AD250" s="718"/>
      <c r="AE250" s="718"/>
      <c r="AF250" s="718"/>
      <c r="AG250" s="718"/>
      <c r="AH250" s="718"/>
      <c r="AI250" s="718"/>
      <c r="AJ250" s="718"/>
      <c r="AK250" s="718"/>
      <c r="AL250" s="718"/>
      <c r="AM250" s="718"/>
      <c r="AN250" s="718"/>
      <c r="AO250" s="718"/>
      <c r="AP250" s="718"/>
      <c r="AQ250" s="718"/>
      <c r="AR250" s="718"/>
      <c r="AS250" s="718"/>
      <c r="AT250" s="718"/>
      <c r="AU250" s="718"/>
      <c r="AV250" s="718"/>
      <c r="AW250" s="718"/>
      <c r="AX250" s="718"/>
      <c r="AY250" s="718"/>
      <c r="AZ250" s="718"/>
      <c r="BA250" s="718"/>
      <c r="BB250" s="718"/>
      <c r="BC250" s="718"/>
      <c r="BD250" s="718"/>
      <c r="BE250" s="718"/>
      <c r="BF250" s="718"/>
      <c r="BG250" s="718"/>
      <c r="BH250" s="718"/>
      <c r="BI250" s="718"/>
      <c r="BJ250" s="718"/>
      <c r="BK250" s="718"/>
      <c r="BL250" s="718"/>
      <c r="BM250" s="718"/>
      <c r="BN250" s="718"/>
      <c r="BO250" s="718"/>
      <c r="BP250" s="718"/>
      <c r="BQ250" s="718"/>
      <c r="BR250" s="718"/>
      <c r="BS250" s="718"/>
      <c r="BT250" s="718"/>
      <c r="BU250" s="718"/>
      <c r="BV250" s="718"/>
      <c r="BW250" s="718"/>
      <c r="BX250" s="718"/>
      <c r="BY250" s="718"/>
      <c r="BZ250" s="718"/>
      <c r="CA250" s="718"/>
      <c r="CB250" s="718"/>
      <c r="CC250" s="718"/>
      <c r="CD250" s="718"/>
      <c r="CE250" s="718"/>
      <c r="CF250" s="718"/>
      <c r="CG250" s="718"/>
      <c r="CH250" s="718"/>
      <c r="CI250" s="718"/>
      <c r="CJ250" s="718"/>
      <c r="CK250" s="718"/>
      <c r="CL250" s="718"/>
      <c r="CM250" s="718"/>
      <c r="CN250" s="718"/>
      <c r="CO250" s="718"/>
      <c r="CP250" s="718"/>
      <c r="CQ250" s="718"/>
      <c r="CR250" s="718"/>
      <c r="CS250" s="718"/>
      <c r="CT250" s="718"/>
      <c r="CU250" s="718"/>
      <c r="CV250" s="718"/>
      <c r="CW250" s="718"/>
      <c r="CX250" s="718"/>
      <c r="CY250" s="718"/>
      <c r="CZ250" s="718"/>
      <c r="DA250" s="718"/>
      <c r="DB250" s="718"/>
      <c r="DC250" s="718"/>
      <c r="DD250" s="718"/>
      <c r="DE250" s="718"/>
      <c r="DF250" s="718"/>
      <c r="DG250" s="718"/>
      <c r="DH250" s="718"/>
      <c r="DI250" s="718"/>
      <c r="DJ250" s="718"/>
      <c r="DK250" s="718"/>
      <c r="DL250" s="718"/>
      <c r="DM250" s="718"/>
      <c r="DN250" s="718"/>
      <c r="DO250" s="718"/>
      <c r="DP250" s="718"/>
      <c r="DQ250" s="718"/>
      <c r="DR250" s="718"/>
      <c r="DS250" s="718"/>
      <c r="DT250" s="718"/>
      <c r="DU250" s="718"/>
      <c r="DV250" s="718"/>
      <c r="DW250" s="718"/>
      <c r="DX250" s="718"/>
      <c r="DY250" s="718"/>
      <c r="DZ250" s="718"/>
      <c r="EA250" s="718"/>
      <c r="EB250" s="718"/>
      <c r="EC250" s="718"/>
      <c r="ED250" s="718"/>
      <c r="EE250" s="718"/>
      <c r="EF250" s="718"/>
      <c r="EG250" s="718"/>
      <c r="EH250" s="718"/>
      <c r="EI250" s="718"/>
      <c r="EJ250" s="718"/>
      <c r="EK250" s="718"/>
      <c r="EL250" s="718"/>
      <c r="EM250" s="718"/>
      <c r="EN250" s="718"/>
      <c r="EO250" s="718"/>
      <c r="EP250" s="718"/>
      <c r="EQ250" s="718"/>
      <c r="ER250" s="718"/>
      <c r="ES250" s="718"/>
      <c r="ET250" s="718"/>
      <c r="EU250" s="718"/>
      <c r="EV250" s="718"/>
      <c r="EW250" s="718"/>
      <c r="EX250" s="718"/>
      <c r="EY250" s="718"/>
      <c r="EZ250" s="718"/>
      <c r="FA250" s="718"/>
      <c r="FB250" s="718"/>
      <c r="FC250" s="718"/>
      <c r="FD250" s="718"/>
      <c r="FE250" s="718"/>
      <c r="FF250" s="718"/>
      <c r="FG250" s="718"/>
      <c r="FH250" s="718"/>
      <c r="FI250" s="718"/>
      <c r="FJ250" s="718"/>
      <c r="FK250" s="718"/>
      <c r="FL250" s="718"/>
      <c r="FM250" s="718"/>
      <c r="FN250" s="718"/>
      <c r="FO250" s="718"/>
      <c r="FP250" s="718"/>
      <c r="FQ250" s="718"/>
      <c r="FR250" s="718"/>
      <c r="FS250" s="718"/>
      <c r="FT250" s="718"/>
      <c r="FU250" s="718"/>
      <c r="FV250" s="718"/>
      <c r="FW250" s="718"/>
      <c r="FX250" s="718"/>
      <c r="FY250" s="718"/>
      <c r="FZ250" s="718"/>
      <c r="GA250" s="718"/>
      <c r="GB250" s="718"/>
      <c r="GC250" s="718"/>
      <c r="GD250" s="718"/>
      <c r="GE250" s="718"/>
      <c r="GF250" s="718"/>
      <c r="GG250" s="718"/>
      <c r="GH250" s="718"/>
      <c r="GI250" s="718"/>
      <c r="GJ250" s="718"/>
      <c r="GK250" s="718"/>
      <c r="GL250" s="718"/>
      <c r="GM250" s="718"/>
      <c r="GN250" s="718"/>
      <c r="GO250" s="718"/>
      <c r="GP250" s="718"/>
      <c r="GQ250" s="718"/>
      <c r="GR250" s="718"/>
      <c r="GS250" s="718"/>
      <c r="GT250" s="718"/>
      <c r="GU250" s="718"/>
      <c r="GV250" s="718"/>
      <c r="GW250" s="718"/>
      <c r="GX250" s="718"/>
      <c r="GY250" s="718"/>
      <c r="GZ250" s="718"/>
      <c r="HA250" s="718"/>
      <c r="HB250" s="718"/>
      <c r="HC250" s="718"/>
      <c r="HD250" s="718"/>
      <c r="HE250" s="718"/>
      <c r="HF250" s="718"/>
      <c r="HG250" s="718"/>
      <c r="HH250" s="718"/>
      <c r="HI250" s="718"/>
      <c r="HJ250" s="718"/>
      <c r="HK250" s="718"/>
      <c r="HL250" s="718"/>
      <c r="HM250" s="718"/>
      <c r="HN250" s="718"/>
      <c r="HO250" s="718"/>
      <c r="HP250" s="718"/>
      <c r="HQ250" s="718"/>
      <c r="HR250" s="718"/>
      <c r="HS250" s="718"/>
      <c r="HT250" s="718"/>
      <c r="HU250" s="718"/>
      <c r="HV250" s="718"/>
      <c r="HW250" s="718"/>
      <c r="HX250" s="718"/>
      <c r="HY250" s="718"/>
      <c r="HZ250" s="718"/>
      <c r="IA250" s="718"/>
      <c r="IB250" s="718"/>
      <c r="IC250" s="718"/>
      <c r="ID250" s="718"/>
      <c r="IE250" s="718"/>
      <c r="IF250" s="718"/>
      <c r="IG250" s="718"/>
      <c r="IH250" s="718"/>
      <c r="II250" s="718"/>
      <c r="IJ250" s="718"/>
      <c r="IK250" s="718"/>
      <c r="IL250" s="718"/>
      <c r="IM250" s="718"/>
      <c r="IN250" s="718"/>
      <c r="IO250" s="718"/>
      <c r="IP250" s="718"/>
      <c r="IQ250" s="718"/>
      <c r="IR250" s="718"/>
    </row>
    <row r="251" s="137" customFormat="1" ht="15.75" hidden="1" spans="1:252">
      <c r="A251" s="353" t="s">
        <v>4402</v>
      </c>
      <c r="B251" s="307" t="s">
        <v>681</v>
      </c>
      <c r="C251" s="671">
        <f>SUMIF('2023.12'!$A$6:$A$567,A251,'2023.12'!$C$6:$C$567)</f>
        <v>1950</v>
      </c>
      <c r="D251" s="671">
        <v>1500</v>
      </c>
      <c r="E251" s="671">
        <f>SUMIF('2024.12'!$A$6:$A$876,A251,'2024.12'!$D$6:$D$876)</f>
        <v>4017</v>
      </c>
      <c r="F251" s="671">
        <f t="shared" ref="F251:F254" si="52">E251-C251</f>
        <v>2067</v>
      </c>
      <c r="G251" s="365" t="str">
        <f t="shared" si="46"/>
        <v>106.0%</v>
      </c>
      <c r="H251" s="365" t="str">
        <f t="shared" si="47"/>
        <v>267.8%</v>
      </c>
      <c r="I251" s="554" t="s">
        <v>4097</v>
      </c>
      <c r="J251" s="748" t="str">
        <f t="shared" ref="J251:J254" si="53">LEFT(A251,5)</f>
        <v>10305</v>
      </c>
      <c r="K251" s="93" t="str">
        <f t="shared" si="49"/>
        <v>项</v>
      </c>
      <c r="L251" s="93">
        <v>1</v>
      </c>
      <c r="M251" s="751"/>
      <c r="N251" s="751"/>
      <c r="O251" s="751"/>
      <c r="P251" s="751"/>
      <c r="Q251" s="751"/>
      <c r="R251" s="751"/>
      <c r="S251" s="751"/>
      <c r="T251" s="751"/>
      <c r="U251" s="751"/>
      <c r="V251" s="751"/>
      <c r="W251" s="751"/>
      <c r="X251" s="751"/>
      <c r="Y251" s="751"/>
      <c r="Z251" s="751"/>
      <c r="AA251" s="751"/>
      <c r="AB251" s="751"/>
      <c r="AC251" s="751"/>
      <c r="AD251" s="751"/>
      <c r="AE251" s="751"/>
      <c r="AF251" s="751"/>
      <c r="AG251" s="751"/>
      <c r="AH251" s="751"/>
      <c r="AI251" s="751"/>
      <c r="AJ251" s="751"/>
      <c r="AK251" s="751"/>
      <c r="AL251" s="751"/>
      <c r="AM251" s="751"/>
      <c r="AN251" s="751"/>
      <c r="AO251" s="751"/>
      <c r="AP251" s="751"/>
      <c r="AQ251" s="751"/>
      <c r="AR251" s="751"/>
      <c r="AS251" s="751"/>
      <c r="AT251" s="751"/>
      <c r="AU251" s="751"/>
      <c r="AV251" s="751"/>
      <c r="AW251" s="751"/>
      <c r="AX251" s="751"/>
      <c r="AY251" s="751"/>
      <c r="AZ251" s="751"/>
      <c r="BA251" s="751"/>
      <c r="BB251" s="751"/>
      <c r="BC251" s="751"/>
      <c r="BD251" s="751"/>
      <c r="BE251" s="751"/>
      <c r="BF251" s="751"/>
      <c r="BG251" s="751"/>
      <c r="BH251" s="751"/>
      <c r="BI251" s="751"/>
      <c r="BJ251" s="751"/>
      <c r="BK251" s="751"/>
      <c r="BL251" s="751"/>
      <c r="BM251" s="751"/>
      <c r="BN251" s="751"/>
      <c r="BO251" s="751"/>
      <c r="BP251" s="751"/>
      <c r="BQ251" s="751"/>
      <c r="BR251" s="751"/>
      <c r="BS251" s="751"/>
      <c r="BT251" s="751"/>
      <c r="BU251" s="751"/>
      <c r="BV251" s="751"/>
      <c r="BW251" s="751"/>
      <c r="BX251" s="751"/>
      <c r="BY251" s="751"/>
      <c r="BZ251" s="751"/>
      <c r="CA251" s="751"/>
      <c r="CB251" s="751"/>
      <c r="CC251" s="751"/>
      <c r="CD251" s="751"/>
      <c r="CE251" s="751"/>
      <c r="CF251" s="751"/>
      <c r="CG251" s="751"/>
      <c r="CH251" s="751"/>
      <c r="CI251" s="751"/>
      <c r="CJ251" s="751"/>
      <c r="CK251" s="751"/>
      <c r="CL251" s="751"/>
      <c r="CM251" s="751"/>
      <c r="CN251" s="751"/>
      <c r="CO251" s="751"/>
      <c r="CP251" s="751"/>
      <c r="CQ251" s="751"/>
      <c r="CR251" s="751"/>
      <c r="CS251" s="751"/>
      <c r="CT251" s="751"/>
      <c r="CU251" s="751"/>
      <c r="CV251" s="751"/>
      <c r="CW251" s="751"/>
      <c r="CX251" s="751"/>
      <c r="CY251" s="751"/>
      <c r="CZ251" s="751"/>
      <c r="DA251" s="751"/>
      <c r="DB251" s="751"/>
      <c r="DC251" s="751"/>
      <c r="DD251" s="751"/>
      <c r="DE251" s="751"/>
      <c r="DF251" s="751"/>
      <c r="DG251" s="751"/>
      <c r="DH251" s="751"/>
      <c r="DI251" s="751"/>
      <c r="DJ251" s="751"/>
      <c r="DK251" s="751"/>
      <c r="DL251" s="751"/>
      <c r="DM251" s="751"/>
      <c r="DN251" s="751"/>
      <c r="DO251" s="751"/>
      <c r="DP251" s="751"/>
      <c r="DQ251" s="751"/>
      <c r="DR251" s="751"/>
      <c r="DS251" s="751"/>
      <c r="DT251" s="751"/>
      <c r="DU251" s="751"/>
      <c r="DV251" s="751"/>
      <c r="DW251" s="751"/>
      <c r="DX251" s="751"/>
      <c r="DY251" s="751"/>
      <c r="DZ251" s="751"/>
      <c r="EA251" s="751"/>
      <c r="EB251" s="751"/>
      <c r="EC251" s="751"/>
      <c r="ED251" s="751"/>
      <c r="EE251" s="751"/>
      <c r="EF251" s="751"/>
      <c r="EG251" s="751"/>
      <c r="EH251" s="751"/>
      <c r="EI251" s="751"/>
      <c r="EJ251" s="751"/>
      <c r="EK251" s="751"/>
      <c r="EL251" s="751"/>
      <c r="EM251" s="751"/>
      <c r="EN251" s="751"/>
      <c r="EO251" s="751"/>
      <c r="EP251" s="751"/>
      <c r="EQ251" s="751"/>
      <c r="ER251" s="751"/>
      <c r="ES251" s="751"/>
      <c r="ET251" s="751"/>
      <c r="EU251" s="751"/>
      <c r="EV251" s="751"/>
      <c r="EW251" s="751"/>
      <c r="EX251" s="751"/>
      <c r="EY251" s="751"/>
      <c r="EZ251" s="751"/>
      <c r="FA251" s="751"/>
      <c r="FB251" s="751"/>
      <c r="FC251" s="751"/>
      <c r="FD251" s="751"/>
      <c r="FE251" s="751"/>
      <c r="FF251" s="751"/>
      <c r="FG251" s="751"/>
      <c r="FH251" s="751"/>
      <c r="FI251" s="751"/>
      <c r="FJ251" s="751"/>
      <c r="FK251" s="751"/>
      <c r="FL251" s="751"/>
      <c r="FM251" s="751"/>
      <c r="FN251" s="751"/>
      <c r="FO251" s="751"/>
      <c r="FP251" s="751"/>
      <c r="FQ251" s="751"/>
      <c r="FR251" s="751"/>
      <c r="FS251" s="751"/>
      <c r="FT251" s="751"/>
      <c r="FU251" s="751"/>
      <c r="FV251" s="751"/>
      <c r="FW251" s="751"/>
      <c r="FX251" s="751"/>
      <c r="FY251" s="751"/>
      <c r="FZ251" s="751"/>
      <c r="GA251" s="751"/>
      <c r="GB251" s="751"/>
      <c r="GC251" s="751"/>
      <c r="GD251" s="751"/>
      <c r="GE251" s="751"/>
      <c r="GF251" s="751"/>
      <c r="GG251" s="751"/>
      <c r="GH251" s="751"/>
      <c r="GI251" s="751"/>
      <c r="GJ251" s="751"/>
      <c r="GK251" s="751"/>
      <c r="GL251" s="751"/>
      <c r="GM251" s="751"/>
      <c r="GN251" s="751"/>
      <c r="GO251" s="751"/>
      <c r="GP251" s="751"/>
      <c r="GQ251" s="751"/>
      <c r="GR251" s="751"/>
      <c r="GS251" s="751"/>
      <c r="GT251" s="751"/>
      <c r="GU251" s="751"/>
      <c r="GV251" s="751"/>
      <c r="GW251" s="751"/>
      <c r="GX251" s="751"/>
      <c r="GY251" s="751"/>
      <c r="GZ251" s="751"/>
      <c r="HA251" s="751"/>
      <c r="HB251" s="751"/>
      <c r="HC251" s="751"/>
      <c r="HD251" s="751"/>
      <c r="HE251" s="751"/>
      <c r="HF251" s="751"/>
      <c r="HG251" s="751"/>
      <c r="HH251" s="751"/>
      <c r="HI251" s="751"/>
      <c r="HJ251" s="751"/>
      <c r="HK251" s="751"/>
      <c r="HL251" s="751"/>
      <c r="HM251" s="751"/>
      <c r="HN251" s="751"/>
      <c r="HO251" s="751"/>
      <c r="HP251" s="751"/>
      <c r="HQ251" s="751"/>
      <c r="HR251" s="751"/>
      <c r="HS251" s="751"/>
      <c r="HT251" s="751"/>
      <c r="HU251" s="751"/>
      <c r="HV251" s="751"/>
      <c r="HW251" s="751"/>
      <c r="HX251" s="751"/>
      <c r="HY251" s="751"/>
      <c r="HZ251" s="751"/>
      <c r="IA251" s="751"/>
      <c r="IB251" s="751"/>
      <c r="IC251" s="751"/>
      <c r="ID251" s="751"/>
      <c r="IE251" s="751"/>
      <c r="IF251" s="751"/>
      <c r="IG251" s="751"/>
      <c r="IH251" s="751"/>
      <c r="II251" s="751"/>
      <c r="IJ251" s="751"/>
      <c r="IK251" s="751"/>
      <c r="IL251" s="751"/>
      <c r="IM251" s="751"/>
      <c r="IN251" s="751"/>
      <c r="IO251" s="751"/>
      <c r="IP251" s="751"/>
      <c r="IQ251" s="751"/>
      <c r="IR251" s="751"/>
    </row>
    <row r="252" s="443" customFormat="1" ht="15.75" hidden="1" spans="1:252">
      <c r="A252" s="353" t="s">
        <v>4403</v>
      </c>
      <c r="B252" s="307" t="s">
        <v>738</v>
      </c>
      <c r="C252" s="671">
        <f>SUMIF('2023.12'!$A$6:$A$567,A252,'2023.12'!$C$6:$C$567)</f>
        <v>0</v>
      </c>
      <c r="D252" s="671">
        <v>0</v>
      </c>
      <c r="E252" s="671">
        <f>SUMIF('2024.12'!$A$6:$A$876,A252,'2024.12'!$D$6:$D$876)</f>
        <v>0</v>
      </c>
      <c r="F252" s="671">
        <f t="shared" si="52"/>
        <v>0</v>
      </c>
      <c r="G252" s="365" t="str">
        <f t="shared" si="46"/>
        <v/>
      </c>
      <c r="H252" s="365" t="str">
        <f t="shared" si="47"/>
        <v/>
      </c>
      <c r="I252" s="22" t="str">
        <f t="shared" si="48"/>
        <v>否</v>
      </c>
      <c r="J252" s="749" t="str">
        <f t="shared" si="53"/>
        <v>10305</v>
      </c>
      <c r="K252" s="93" t="str">
        <f t="shared" si="49"/>
        <v>项</v>
      </c>
      <c r="L252" s="93">
        <v>1</v>
      </c>
      <c r="M252" s="250"/>
      <c r="N252" s="250"/>
      <c r="O252" s="250"/>
      <c r="P252" s="250"/>
      <c r="Q252" s="250"/>
      <c r="R252" s="250"/>
      <c r="S252" s="250"/>
      <c r="T252" s="250"/>
      <c r="U252" s="250"/>
      <c r="V252" s="250"/>
      <c r="W252" s="250"/>
      <c r="X252" s="250"/>
      <c r="Y252" s="250"/>
      <c r="Z252" s="250"/>
      <c r="AA252" s="250"/>
      <c r="AB252" s="250"/>
      <c r="AC252" s="250"/>
      <c r="AD252" s="250"/>
      <c r="AE252" s="250"/>
      <c r="AF252" s="250"/>
      <c r="AG252" s="250"/>
      <c r="AH252" s="250"/>
      <c r="AI252" s="250"/>
      <c r="AJ252" s="250"/>
      <c r="AK252" s="250"/>
      <c r="AL252" s="250"/>
      <c r="AM252" s="250"/>
      <c r="AN252" s="250"/>
      <c r="AO252" s="250"/>
      <c r="AP252" s="250"/>
      <c r="AQ252" s="250"/>
      <c r="AR252" s="250"/>
      <c r="AS252" s="250"/>
      <c r="AT252" s="250"/>
      <c r="AU252" s="250"/>
      <c r="AV252" s="250"/>
      <c r="AW252" s="250"/>
      <c r="AX252" s="250"/>
      <c r="AY252" s="250"/>
      <c r="AZ252" s="250"/>
      <c r="BA252" s="250"/>
      <c r="BB252" s="250"/>
      <c r="BC252" s="250"/>
      <c r="BD252" s="250"/>
      <c r="BE252" s="250"/>
      <c r="BF252" s="250"/>
      <c r="BG252" s="250"/>
      <c r="BH252" s="250"/>
      <c r="BI252" s="250"/>
      <c r="BJ252" s="250"/>
      <c r="BK252" s="250"/>
      <c r="BL252" s="250"/>
      <c r="BM252" s="250"/>
      <c r="BN252" s="250"/>
      <c r="BO252" s="250"/>
      <c r="BP252" s="250"/>
      <c r="BQ252" s="250"/>
      <c r="BR252" s="250"/>
      <c r="BS252" s="250"/>
      <c r="BT252" s="250"/>
      <c r="BU252" s="250"/>
      <c r="BV252" s="250"/>
      <c r="BW252" s="250"/>
      <c r="BX252" s="250"/>
      <c r="BY252" s="250"/>
      <c r="BZ252" s="250"/>
      <c r="CA252" s="250"/>
      <c r="CB252" s="250"/>
      <c r="CC252" s="250"/>
      <c r="CD252" s="250"/>
      <c r="CE252" s="250"/>
      <c r="CF252" s="250"/>
      <c r="CG252" s="250"/>
      <c r="CH252" s="250"/>
      <c r="CI252" s="250"/>
      <c r="CJ252" s="250"/>
      <c r="CK252" s="250"/>
      <c r="CL252" s="250"/>
      <c r="CM252" s="250"/>
      <c r="CN252" s="250"/>
      <c r="CO252" s="250"/>
      <c r="CP252" s="250"/>
      <c r="CQ252" s="250"/>
      <c r="CR252" s="250"/>
      <c r="CS252" s="250"/>
      <c r="CT252" s="250"/>
      <c r="CU252" s="250"/>
      <c r="CV252" s="250"/>
      <c r="CW252" s="250"/>
      <c r="CX252" s="250"/>
      <c r="CY252" s="250"/>
      <c r="CZ252" s="250"/>
      <c r="DA252" s="250"/>
      <c r="DB252" s="250"/>
      <c r="DC252" s="250"/>
      <c r="DD252" s="250"/>
      <c r="DE252" s="250"/>
      <c r="DF252" s="250"/>
      <c r="DG252" s="250"/>
      <c r="DH252" s="250"/>
      <c r="DI252" s="250"/>
      <c r="DJ252" s="250"/>
      <c r="DK252" s="250"/>
      <c r="DL252" s="250"/>
      <c r="DM252" s="250"/>
      <c r="DN252" s="250"/>
      <c r="DO252" s="250"/>
      <c r="DP252" s="250"/>
      <c r="DQ252" s="250"/>
      <c r="DR252" s="250"/>
      <c r="DS252" s="250"/>
      <c r="DT252" s="250"/>
      <c r="DU252" s="250"/>
      <c r="DV252" s="250"/>
      <c r="DW252" s="250"/>
      <c r="DX252" s="250"/>
      <c r="DY252" s="250"/>
      <c r="DZ252" s="250"/>
      <c r="EA252" s="250"/>
      <c r="EB252" s="250"/>
      <c r="EC252" s="250"/>
      <c r="ED252" s="250"/>
      <c r="EE252" s="250"/>
      <c r="EF252" s="250"/>
      <c r="EG252" s="250"/>
      <c r="EH252" s="250"/>
      <c r="EI252" s="250"/>
      <c r="EJ252" s="250"/>
      <c r="EK252" s="250"/>
      <c r="EL252" s="250"/>
      <c r="EM252" s="250"/>
      <c r="EN252" s="250"/>
      <c r="EO252" s="250"/>
      <c r="EP252" s="250"/>
      <c r="EQ252" s="250"/>
      <c r="ER252" s="250"/>
      <c r="ES252" s="250"/>
      <c r="ET252" s="250"/>
      <c r="EU252" s="250"/>
      <c r="EV252" s="250"/>
      <c r="EW252" s="250"/>
      <c r="EX252" s="250"/>
      <c r="EY252" s="250"/>
      <c r="EZ252" s="250"/>
      <c r="FA252" s="250"/>
      <c r="FB252" s="250"/>
      <c r="FC252" s="250"/>
      <c r="FD252" s="250"/>
      <c r="FE252" s="250"/>
      <c r="FF252" s="250"/>
      <c r="FG252" s="250"/>
      <c r="FH252" s="250"/>
      <c r="FI252" s="250"/>
      <c r="FJ252" s="250"/>
      <c r="FK252" s="250"/>
      <c r="FL252" s="250"/>
      <c r="FM252" s="250"/>
      <c r="FN252" s="250"/>
      <c r="FO252" s="250"/>
      <c r="FP252" s="250"/>
      <c r="FQ252" s="250"/>
      <c r="FR252" s="250"/>
      <c r="FS252" s="250"/>
      <c r="FT252" s="250"/>
      <c r="FU252" s="250"/>
      <c r="FV252" s="250"/>
      <c r="FW252" s="250"/>
      <c r="FX252" s="250"/>
      <c r="FY252" s="250"/>
      <c r="FZ252" s="250"/>
      <c r="GA252" s="250"/>
      <c r="GB252" s="250"/>
      <c r="GC252" s="250"/>
      <c r="GD252" s="250"/>
      <c r="GE252" s="250"/>
      <c r="GF252" s="250"/>
      <c r="GG252" s="250"/>
      <c r="GH252" s="250"/>
      <c r="GI252" s="250"/>
      <c r="GJ252" s="250"/>
      <c r="GK252" s="250"/>
      <c r="GL252" s="250"/>
      <c r="GM252" s="250"/>
      <c r="GN252" s="250"/>
      <c r="GO252" s="250"/>
      <c r="GP252" s="250"/>
      <c r="GQ252" s="250"/>
      <c r="GR252" s="250"/>
      <c r="GS252" s="250"/>
      <c r="GT252" s="250"/>
      <c r="GU252" s="250"/>
      <c r="GV252" s="250"/>
      <c r="GW252" s="250"/>
      <c r="GX252" s="250"/>
      <c r="GY252" s="250"/>
      <c r="GZ252" s="250"/>
      <c r="HA252" s="250"/>
      <c r="HB252" s="250"/>
      <c r="HC252" s="250"/>
      <c r="HD252" s="250"/>
      <c r="HE252" s="250"/>
      <c r="HF252" s="250"/>
      <c r="HG252" s="250"/>
      <c r="HH252" s="250"/>
      <c r="HI252" s="250"/>
      <c r="HJ252" s="250"/>
      <c r="HK252" s="250"/>
      <c r="HL252" s="250"/>
      <c r="HM252" s="250"/>
      <c r="HN252" s="250"/>
      <c r="HO252" s="250"/>
      <c r="HP252" s="250"/>
      <c r="HQ252" s="250"/>
      <c r="HR252" s="250"/>
      <c r="HS252" s="250"/>
      <c r="HT252" s="250"/>
      <c r="HU252" s="250"/>
      <c r="HV252" s="250"/>
      <c r="HW252" s="250"/>
      <c r="HX252" s="250"/>
      <c r="HY252" s="250"/>
      <c r="HZ252" s="250"/>
      <c r="IA252" s="250"/>
      <c r="IB252" s="250"/>
      <c r="IC252" s="250"/>
      <c r="ID252" s="250"/>
      <c r="IE252" s="250"/>
      <c r="IF252" s="250"/>
      <c r="IG252" s="250"/>
      <c r="IH252" s="250"/>
      <c r="II252" s="250"/>
      <c r="IJ252" s="250"/>
      <c r="IK252" s="250"/>
      <c r="IL252" s="250"/>
      <c r="IM252" s="250"/>
      <c r="IN252" s="250"/>
      <c r="IO252" s="250"/>
      <c r="IP252" s="250"/>
      <c r="IQ252" s="250"/>
      <c r="IR252" s="250"/>
    </row>
    <row r="253" s="443" customFormat="1" ht="15.75" hidden="1" spans="1:252">
      <c r="A253" s="353" t="s">
        <v>4404</v>
      </c>
      <c r="B253" s="307" t="s">
        <v>747</v>
      </c>
      <c r="C253" s="671">
        <f>SUMIF('2023.12'!$A$6:$A$567,A253,'2023.12'!$C$6:$C$567)</f>
        <v>0</v>
      </c>
      <c r="D253" s="671">
        <v>0</v>
      </c>
      <c r="E253" s="671">
        <f>SUMIF('2024.12'!$A$6:$A$876,A253,'2024.12'!$D$6:$D$876)</f>
        <v>0</v>
      </c>
      <c r="F253" s="671">
        <f t="shared" si="52"/>
        <v>0</v>
      </c>
      <c r="G253" s="365" t="str">
        <f t="shared" si="46"/>
        <v/>
      </c>
      <c r="H253" s="365" t="str">
        <f t="shared" si="47"/>
        <v/>
      </c>
      <c r="I253" s="22" t="str">
        <f t="shared" si="48"/>
        <v>否</v>
      </c>
      <c r="J253" s="749" t="str">
        <f t="shared" si="53"/>
        <v>10305</v>
      </c>
      <c r="K253" s="93" t="str">
        <f t="shared" si="49"/>
        <v>项</v>
      </c>
      <c r="L253" s="93">
        <v>1</v>
      </c>
      <c r="M253" s="250"/>
      <c r="N253" s="250"/>
      <c r="O253" s="250"/>
      <c r="P253" s="250"/>
      <c r="Q253" s="250"/>
      <c r="R253" s="250"/>
      <c r="S253" s="250"/>
      <c r="T253" s="250"/>
      <c r="U253" s="250"/>
      <c r="V253" s="250"/>
      <c r="W253" s="250"/>
      <c r="X253" s="250"/>
      <c r="Y253" s="250"/>
      <c r="Z253" s="250"/>
      <c r="AA253" s="250"/>
      <c r="AB253" s="250"/>
      <c r="AC253" s="250"/>
      <c r="AD253" s="250"/>
      <c r="AE253" s="250"/>
      <c r="AF253" s="250"/>
      <c r="AG253" s="250"/>
      <c r="AH253" s="250"/>
      <c r="AI253" s="250"/>
      <c r="AJ253" s="250"/>
      <c r="AK253" s="250"/>
      <c r="AL253" s="250"/>
      <c r="AM253" s="250"/>
      <c r="AN253" s="250"/>
      <c r="AO253" s="250"/>
      <c r="AP253" s="250"/>
      <c r="AQ253" s="250"/>
      <c r="AR253" s="250"/>
      <c r="AS253" s="250"/>
      <c r="AT253" s="250"/>
      <c r="AU253" s="250"/>
      <c r="AV253" s="250"/>
      <c r="AW253" s="250"/>
      <c r="AX253" s="250"/>
      <c r="AY253" s="250"/>
      <c r="AZ253" s="250"/>
      <c r="BA253" s="250"/>
      <c r="BB253" s="250"/>
      <c r="BC253" s="250"/>
      <c r="BD253" s="250"/>
      <c r="BE253" s="250"/>
      <c r="BF253" s="250"/>
      <c r="BG253" s="250"/>
      <c r="BH253" s="250"/>
      <c r="BI253" s="250"/>
      <c r="BJ253" s="250"/>
      <c r="BK253" s="250"/>
      <c r="BL253" s="250"/>
      <c r="BM253" s="250"/>
      <c r="BN253" s="250"/>
      <c r="BO253" s="250"/>
      <c r="BP253" s="250"/>
      <c r="BQ253" s="250"/>
      <c r="BR253" s="250"/>
      <c r="BS253" s="250"/>
      <c r="BT253" s="250"/>
      <c r="BU253" s="250"/>
      <c r="BV253" s="250"/>
      <c r="BW253" s="250"/>
      <c r="BX253" s="250"/>
      <c r="BY253" s="250"/>
      <c r="BZ253" s="250"/>
      <c r="CA253" s="250"/>
      <c r="CB253" s="250"/>
      <c r="CC253" s="250"/>
      <c r="CD253" s="250"/>
      <c r="CE253" s="250"/>
      <c r="CF253" s="250"/>
      <c r="CG253" s="250"/>
      <c r="CH253" s="250"/>
      <c r="CI253" s="250"/>
      <c r="CJ253" s="250"/>
      <c r="CK253" s="250"/>
      <c r="CL253" s="250"/>
      <c r="CM253" s="250"/>
      <c r="CN253" s="250"/>
      <c r="CO253" s="250"/>
      <c r="CP253" s="250"/>
      <c r="CQ253" s="250"/>
      <c r="CR253" s="250"/>
      <c r="CS253" s="250"/>
      <c r="CT253" s="250"/>
      <c r="CU253" s="250"/>
      <c r="CV253" s="250"/>
      <c r="CW253" s="250"/>
      <c r="CX253" s="250"/>
      <c r="CY253" s="250"/>
      <c r="CZ253" s="250"/>
      <c r="DA253" s="250"/>
      <c r="DB253" s="250"/>
      <c r="DC253" s="250"/>
      <c r="DD253" s="250"/>
      <c r="DE253" s="250"/>
      <c r="DF253" s="250"/>
      <c r="DG253" s="250"/>
      <c r="DH253" s="250"/>
      <c r="DI253" s="250"/>
      <c r="DJ253" s="250"/>
      <c r="DK253" s="250"/>
      <c r="DL253" s="250"/>
      <c r="DM253" s="250"/>
      <c r="DN253" s="250"/>
      <c r="DO253" s="250"/>
      <c r="DP253" s="250"/>
      <c r="DQ253" s="250"/>
      <c r="DR253" s="250"/>
      <c r="DS253" s="250"/>
      <c r="DT253" s="250"/>
      <c r="DU253" s="250"/>
      <c r="DV253" s="250"/>
      <c r="DW253" s="250"/>
      <c r="DX253" s="250"/>
      <c r="DY253" s="250"/>
      <c r="DZ253" s="250"/>
      <c r="EA253" s="250"/>
      <c r="EB253" s="250"/>
      <c r="EC253" s="250"/>
      <c r="ED253" s="250"/>
      <c r="EE253" s="250"/>
      <c r="EF253" s="250"/>
      <c r="EG253" s="250"/>
      <c r="EH253" s="250"/>
      <c r="EI253" s="250"/>
      <c r="EJ253" s="250"/>
      <c r="EK253" s="250"/>
      <c r="EL253" s="250"/>
      <c r="EM253" s="250"/>
      <c r="EN253" s="250"/>
      <c r="EO253" s="250"/>
      <c r="EP253" s="250"/>
      <c r="EQ253" s="250"/>
      <c r="ER253" s="250"/>
      <c r="ES253" s="250"/>
      <c r="ET253" s="250"/>
      <c r="EU253" s="250"/>
      <c r="EV253" s="250"/>
      <c r="EW253" s="250"/>
      <c r="EX253" s="250"/>
      <c r="EY253" s="250"/>
      <c r="EZ253" s="250"/>
      <c r="FA253" s="250"/>
      <c r="FB253" s="250"/>
      <c r="FC253" s="250"/>
      <c r="FD253" s="250"/>
      <c r="FE253" s="250"/>
      <c r="FF253" s="250"/>
      <c r="FG253" s="250"/>
      <c r="FH253" s="250"/>
      <c r="FI253" s="250"/>
      <c r="FJ253" s="250"/>
      <c r="FK253" s="250"/>
      <c r="FL253" s="250"/>
      <c r="FM253" s="250"/>
      <c r="FN253" s="250"/>
      <c r="FO253" s="250"/>
      <c r="FP253" s="250"/>
      <c r="FQ253" s="250"/>
      <c r="FR253" s="250"/>
      <c r="FS253" s="250"/>
      <c r="FT253" s="250"/>
      <c r="FU253" s="250"/>
      <c r="FV253" s="250"/>
      <c r="FW253" s="250"/>
      <c r="FX253" s="250"/>
      <c r="FY253" s="250"/>
      <c r="FZ253" s="250"/>
      <c r="GA253" s="250"/>
      <c r="GB253" s="250"/>
      <c r="GC253" s="250"/>
      <c r="GD253" s="250"/>
      <c r="GE253" s="250"/>
      <c r="GF253" s="250"/>
      <c r="GG253" s="250"/>
      <c r="GH253" s="250"/>
      <c r="GI253" s="250"/>
      <c r="GJ253" s="250"/>
      <c r="GK253" s="250"/>
      <c r="GL253" s="250"/>
      <c r="GM253" s="250"/>
      <c r="GN253" s="250"/>
      <c r="GO253" s="250"/>
      <c r="GP253" s="250"/>
      <c r="GQ253" s="250"/>
      <c r="GR253" s="250"/>
      <c r="GS253" s="250"/>
      <c r="GT253" s="250"/>
      <c r="GU253" s="250"/>
      <c r="GV253" s="250"/>
      <c r="GW253" s="250"/>
      <c r="GX253" s="250"/>
      <c r="GY253" s="250"/>
      <c r="GZ253" s="250"/>
      <c r="HA253" s="250"/>
      <c r="HB253" s="250"/>
      <c r="HC253" s="250"/>
      <c r="HD253" s="250"/>
      <c r="HE253" s="250"/>
      <c r="HF253" s="250"/>
      <c r="HG253" s="250"/>
      <c r="HH253" s="250"/>
      <c r="HI253" s="250"/>
      <c r="HJ253" s="250"/>
      <c r="HK253" s="250"/>
      <c r="HL253" s="250"/>
      <c r="HM253" s="250"/>
      <c r="HN253" s="250"/>
      <c r="HO253" s="250"/>
      <c r="HP253" s="250"/>
      <c r="HQ253" s="250"/>
      <c r="HR253" s="250"/>
      <c r="HS253" s="250"/>
      <c r="HT253" s="250"/>
      <c r="HU253" s="250"/>
      <c r="HV253" s="250"/>
      <c r="HW253" s="250"/>
      <c r="HX253" s="250"/>
      <c r="HY253" s="250"/>
      <c r="HZ253" s="250"/>
      <c r="IA253" s="250"/>
      <c r="IB253" s="250"/>
      <c r="IC253" s="250"/>
      <c r="ID253" s="250"/>
      <c r="IE253" s="250"/>
      <c r="IF253" s="250"/>
      <c r="IG253" s="250"/>
      <c r="IH253" s="250"/>
      <c r="II253" s="250"/>
      <c r="IJ253" s="250"/>
      <c r="IK253" s="250"/>
      <c r="IL253" s="250"/>
      <c r="IM253" s="250"/>
      <c r="IN253" s="250"/>
      <c r="IO253" s="250"/>
      <c r="IP253" s="250"/>
      <c r="IQ253" s="250"/>
      <c r="IR253" s="250"/>
    </row>
    <row r="254" s="443" customFormat="1" ht="15.75" hidden="1" spans="1:252">
      <c r="A254" s="353" t="s">
        <v>4405</v>
      </c>
      <c r="B254" s="307" t="s">
        <v>748</v>
      </c>
      <c r="C254" s="671">
        <f>SUMIF('2023.12'!$A$6:$A$567,A254,'2023.12'!$C$6:$C$567)</f>
        <v>0</v>
      </c>
      <c r="D254" s="671">
        <v>0</v>
      </c>
      <c r="E254" s="671">
        <f>SUMIF('2024.12'!$A$6:$A$876,A254,'2024.12'!$D$6:$D$876)</f>
        <v>0</v>
      </c>
      <c r="F254" s="671">
        <f t="shared" si="52"/>
        <v>0</v>
      </c>
      <c r="G254" s="365" t="str">
        <f t="shared" si="46"/>
        <v/>
      </c>
      <c r="H254" s="365" t="str">
        <f t="shared" si="47"/>
        <v/>
      </c>
      <c r="I254" s="22" t="str">
        <f t="shared" si="48"/>
        <v>否</v>
      </c>
      <c r="J254" s="749" t="str">
        <f t="shared" si="53"/>
        <v>10305</v>
      </c>
      <c r="K254" s="93" t="str">
        <f t="shared" si="49"/>
        <v>项</v>
      </c>
      <c r="L254" s="93">
        <v>1</v>
      </c>
      <c r="M254" s="250"/>
      <c r="N254" s="250"/>
      <c r="O254" s="250"/>
      <c r="P254" s="250"/>
      <c r="Q254" s="250"/>
      <c r="R254" s="250"/>
      <c r="S254" s="250"/>
      <c r="T254" s="250"/>
      <c r="U254" s="250"/>
      <c r="V254" s="250"/>
      <c r="W254" s="250"/>
      <c r="X254" s="250"/>
      <c r="Y254" s="250"/>
      <c r="Z254" s="250"/>
      <c r="AA254" s="250"/>
      <c r="AB254" s="250"/>
      <c r="AC254" s="250"/>
      <c r="AD254" s="250"/>
      <c r="AE254" s="250"/>
      <c r="AF254" s="250"/>
      <c r="AG254" s="250"/>
      <c r="AH254" s="250"/>
      <c r="AI254" s="250"/>
      <c r="AJ254" s="250"/>
      <c r="AK254" s="250"/>
      <c r="AL254" s="250"/>
      <c r="AM254" s="250"/>
      <c r="AN254" s="250"/>
      <c r="AO254" s="250"/>
      <c r="AP254" s="250"/>
      <c r="AQ254" s="250"/>
      <c r="AR254" s="250"/>
      <c r="AS254" s="250"/>
      <c r="AT254" s="250"/>
      <c r="AU254" s="250"/>
      <c r="AV254" s="250"/>
      <c r="AW254" s="250"/>
      <c r="AX254" s="250"/>
      <c r="AY254" s="250"/>
      <c r="AZ254" s="250"/>
      <c r="BA254" s="250"/>
      <c r="BB254" s="250"/>
      <c r="BC254" s="250"/>
      <c r="BD254" s="250"/>
      <c r="BE254" s="250"/>
      <c r="BF254" s="250"/>
      <c r="BG254" s="250"/>
      <c r="BH254" s="250"/>
      <c r="BI254" s="250"/>
      <c r="BJ254" s="250"/>
      <c r="BK254" s="250"/>
      <c r="BL254" s="250"/>
      <c r="BM254" s="250"/>
      <c r="BN254" s="250"/>
      <c r="BO254" s="250"/>
      <c r="BP254" s="250"/>
      <c r="BQ254" s="250"/>
      <c r="BR254" s="250"/>
      <c r="BS254" s="250"/>
      <c r="BT254" s="250"/>
      <c r="BU254" s="250"/>
      <c r="BV254" s="250"/>
      <c r="BW254" s="250"/>
      <c r="BX254" s="250"/>
      <c r="BY254" s="250"/>
      <c r="BZ254" s="250"/>
      <c r="CA254" s="250"/>
      <c r="CB254" s="250"/>
      <c r="CC254" s="250"/>
      <c r="CD254" s="250"/>
      <c r="CE254" s="250"/>
      <c r="CF254" s="250"/>
      <c r="CG254" s="250"/>
      <c r="CH254" s="250"/>
      <c r="CI254" s="250"/>
      <c r="CJ254" s="250"/>
      <c r="CK254" s="250"/>
      <c r="CL254" s="250"/>
      <c r="CM254" s="250"/>
      <c r="CN254" s="250"/>
      <c r="CO254" s="250"/>
      <c r="CP254" s="250"/>
      <c r="CQ254" s="250"/>
      <c r="CR254" s="250"/>
      <c r="CS254" s="250"/>
      <c r="CT254" s="250"/>
      <c r="CU254" s="250"/>
      <c r="CV254" s="250"/>
      <c r="CW254" s="250"/>
      <c r="CX254" s="250"/>
      <c r="CY254" s="250"/>
      <c r="CZ254" s="250"/>
      <c r="DA254" s="250"/>
      <c r="DB254" s="250"/>
      <c r="DC254" s="250"/>
      <c r="DD254" s="250"/>
      <c r="DE254" s="250"/>
      <c r="DF254" s="250"/>
      <c r="DG254" s="250"/>
      <c r="DH254" s="250"/>
      <c r="DI254" s="250"/>
      <c r="DJ254" s="250"/>
      <c r="DK254" s="250"/>
      <c r="DL254" s="250"/>
      <c r="DM254" s="250"/>
      <c r="DN254" s="250"/>
      <c r="DO254" s="250"/>
      <c r="DP254" s="250"/>
      <c r="DQ254" s="250"/>
      <c r="DR254" s="250"/>
      <c r="DS254" s="250"/>
      <c r="DT254" s="250"/>
      <c r="DU254" s="250"/>
      <c r="DV254" s="250"/>
      <c r="DW254" s="250"/>
      <c r="DX254" s="250"/>
      <c r="DY254" s="250"/>
      <c r="DZ254" s="250"/>
      <c r="EA254" s="250"/>
      <c r="EB254" s="250"/>
      <c r="EC254" s="250"/>
      <c r="ED254" s="250"/>
      <c r="EE254" s="250"/>
      <c r="EF254" s="250"/>
      <c r="EG254" s="250"/>
      <c r="EH254" s="250"/>
      <c r="EI254" s="250"/>
      <c r="EJ254" s="250"/>
      <c r="EK254" s="250"/>
      <c r="EL254" s="250"/>
      <c r="EM254" s="250"/>
      <c r="EN254" s="250"/>
      <c r="EO254" s="250"/>
      <c r="EP254" s="250"/>
      <c r="EQ254" s="250"/>
      <c r="ER254" s="250"/>
      <c r="ES254" s="250"/>
      <c r="ET254" s="250"/>
      <c r="EU254" s="250"/>
      <c r="EV254" s="250"/>
      <c r="EW254" s="250"/>
      <c r="EX254" s="250"/>
      <c r="EY254" s="250"/>
      <c r="EZ254" s="250"/>
      <c r="FA254" s="250"/>
      <c r="FB254" s="250"/>
      <c r="FC254" s="250"/>
      <c r="FD254" s="250"/>
      <c r="FE254" s="250"/>
      <c r="FF254" s="250"/>
      <c r="FG254" s="250"/>
      <c r="FH254" s="250"/>
      <c r="FI254" s="250"/>
      <c r="FJ254" s="250"/>
      <c r="FK254" s="250"/>
      <c r="FL254" s="250"/>
      <c r="FM254" s="250"/>
      <c r="FN254" s="250"/>
      <c r="FO254" s="250"/>
      <c r="FP254" s="250"/>
      <c r="FQ254" s="250"/>
      <c r="FR254" s="250"/>
      <c r="FS254" s="250"/>
      <c r="FT254" s="250"/>
      <c r="FU254" s="250"/>
      <c r="FV254" s="250"/>
      <c r="FW254" s="250"/>
      <c r="FX254" s="250"/>
      <c r="FY254" s="250"/>
      <c r="FZ254" s="250"/>
      <c r="GA254" s="250"/>
      <c r="GB254" s="250"/>
      <c r="GC254" s="250"/>
      <c r="GD254" s="250"/>
      <c r="GE254" s="250"/>
      <c r="GF254" s="250"/>
      <c r="GG254" s="250"/>
      <c r="GH254" s="250"/>
      <c r="GI254" s="250"/>
      <c r="GJ254" s="250"/>
      <c r="GK254" s="250"/>
      <c r="GL254" s="250"/>
      <c r="GM254" s="250"/>
      <c r="GN254" s="250"/>
      <c r="GO254" s="250"/>
      <c r="GP254" s="250"/>
      <c r="GQ254" s="250"/>
      <c r="GR254" s="250"/>
      <c r="GS254" s="250"/>
      <c r="GT254" s="250"/>
      <c r="GU254" s="250"/>
      <c r="GV254" s="250"/>
      <c r="GW254" s="250"/>
      <c r="GX254" s="250"/>
      <c r="GY254" s="250"/>
      <c r="GZ254" s="250"/>
      <c r="HA254" s="250"/>
      <c r="HB254" s="250"/>
      <c r="HC254" s="250"/>
      <c r="HD254" s="250"/>
      <c r="HE254" s="250"/>
      <c r="HF254" s="250"/>
      <c r="HG254" s="250"/>
      <c r="HH254" s="250"/>
      <c r="HI254" s="250"/>
      <c r="HJ254" s="250"/>
      <c r="HK254" s="250"/>
      <c r="HL254" s="250"/>
      <c r="HM254" s="250"/>
      <c r="HN254" s="250"/>
      <c r="HO254" s="250"/>
      <c r="HP254" s="250"/>
      <c r="HQ254" s="250"/>
      <c r="HR254" s="250"/>
      <c r="HS254" s="250"/>
      <c r="HT254" s="250"/>
      <c r="HU254" s="250"/>
      <c r="HV254" s="250"/>
      <c r="HW254" s="250"/>
      <c r="HX254" s="250"/>
      <c r="HY254" s="250"/>
      <c r="HZ254" s="250"/>
      <c r="IA254" s="250"/>
      <c r="IB254" s="250"/>
      <c r="IC254" s="250"/>
      <c r="ID254" s="250"/>
      <c r="IE254" s="250"/>
      <c r="IF254" s="250"/>
      <c r="IG254" s="250"/>
      <c r="IH254" s="250"/>
      <c r="II254" s="250"/>
      <c r="IJ254" s="250"/>
      <c r="IK254" s="250"/>
      <c r="IL254" s="250"/>
      <c r="IM254" s="250"/>
      <c r="IN254" s="250"/>
      <c r="IO254" s="250"/>
      <c r="IP254" s="250"/>
      <c r="IQ254" s="250"/>
      <c r="IR254" s="250"/>
    </row>
    <row r="255" s="93" customFormat="1" ht="31.5" spans="1:252">
      <c r="A255" s="360" t="s">
        <v>4406</v>
      </c>
      <c r="B255" s="738" t="s">
        <v>4407</v>
      </c>
      <c r="C255" s="669">
        <f>SUMIF($J256:J$382,$A255,C256:C$382)</f>
        <v>19496</v>
      </c>
      <c r="D255" s="669">
        <f ca="1">SUMIF($J256:K$382,$A255,D256:D$382)</f>
        <v>17292</v>
      </c>
      <c r="E255" s="669">
        <f ca="1">SUMIF($J256:L$382,$A255,E256:E$382)</f>
        <v>24781</v>
      </c>
      <c r="F255" s="669">
        <f ca="1">SUMIF($J256:M$382,$A255,F256:F$382)</f>
        <v>5285</v>
      </c>
      <c r="G255" s="739" t="str">
        <f ca="1" t="shared" si="46"/>
        <v>27.1%</v>
      </c>
      <c r="H255" s="352" t="str">
        <f ca="1" t="shared" si="47"/>
        <v>143.3%</v>
      </c>
      <c r="I255" s="744" t="str">
        <f ca="1" t="shared" si="48"/>
        <v>是</v>
      </c>
      <c r="J255" s="747" t="str">
        <f>LEFT(A255,3)</f>
        <v>103</v>
      </c>
      <c r="K255" s="93" t="str">
        <f t="shared" si="49"/>
        <v>款</v>
      </c>
      <c r="L255" s="746">
        <v>1</v>
      </c>
      <c r="M255" s="718"/>
      <c r="N255" s="718"/>
      <c r="O255" s="718"/>
      <c r="P255" s="718"/>
      <c r="Q255" s="718"/>
      <c r="R255" s="718"/>
      <c r="S255" s="718"/>
      <c r="T255" s="718"/>
      <c r="U255" s="718"/>
      <c r="V255" s="718"/>
      <c r="W255" s="718"/>
      <c r="X255" s="718"/>
      <c r="Y255" s="718"/>
      <c r="Z255" s="718"/>
      <c r="AA255" s="718"/>
      <c r="AB255" s="718"/>
      <c r="AC255" s="718"/>
      <c r="AD255" s="718"/>
      <c r="AE255" s="718"/>
      <c r="AF255" s="718"/>
      <c r="AG255" s="718"/>
      <c r="AH255" s="718"/>
      <c r="AI255" s="718"/>
      <c r="AJ255" s="718"/>
      <c r="AK255" s="718"/>
      <c r="AL255" s="718"/>
      <c r="AM255" s="718"/>
      <c r="AN255" s="718"/>
      <c r="AO255" s="718"/>
      <c r="AP255" s="718"/>
      <c r="AQ255" s="718"/>
      <c r="AR255" s="718"/>
      <c r="AS255" s="718"/>
      <c r="AT255" s="718"/>
      <c r="AU255" s="718"/>
      <c r="AV255" s="718"/>
      <c r="AW255" s="718"/>
      <c r="AX255" s="718"/>
      <c r="AY255" s="718"/>
      <c r="AZ255" s="718"/>
      <c r="BA255" s="718"/>
      <c r="BB255" s="718"/>
      <c r="BC255" s="718"/>
      <c r="BD255" s="718"/>
      <c r="BE255" s="718"/>
      <c r="BF255" s="718"/>
      <c r="BG255" s="718"/>
      <c r="BH255" s="718"/>
      <c r="BI255" s="718"/>
      <c r="BJ255" s="718"/>
      <c r="BK255" s="718"/>
      <c r="BL255" s="718"/>
      <c r="BM255" s="718"/>
      <c r="BN255" s="718"/>
      <c r="BO255" s="718"/>
      <c r="BP255" s="718"/>
      <c r="BQ255" s="718"/>
      <c r="BR255" s="718"/>
      <c r="BS255" s="718"/>
      <c r="BT255" s="718"/>
      <c r="BU255" s="718"/>
      <c r="BV255" s="718"/>
      <c r="BW255" s="718"/>
      <c r="BX255" s="718"/>
      <c r="BY255" s="718"/>
      <c r="BZ255" s="718"/>
      <c r="CA255" s="718"/>
      <c r="CB255" s="718"/>
      <c r="CC255" s="718"/>
      <c r="CD255" s="718"/>
      <c r="CE255" s="718"/>
      <c r="CF255" s="718"/>
      <c r="CG255" s="718"/>
      <c r="CH255" s="718"/>
      <c r="CI255" s="718"/>
      <c r="CJ255" s="718"/>
      <c r="CK255" s="718"/>
      <c r="CL255" s="718"/>
      <c r="CM255" s="718"/>
      <c r="CN255" s="718"/>
      <c r="CO255" s="718"/>
      <c r="CP255" s="718"/>
      <c r="CQ255" s="718"/>
      <c r="CR255" s="718"/>
      <c r="CS255" s="718"/>
      <c r="CT255" s="718"/>
      <c r="CU255" s="718"/>
      <c r="CV255" s="718"/>
      <c r="CW255" s="718"/>
      <c r="CX255" s="718"/>
      <c r="CY255" s="718"/>
      <c r="CZ255" s="718"/>
      <c r="DA255" s="718"/>
      <c r="DB255" s="718"/>
      <c r="DC255" s="718"/>
      <c r="DD255" s="718"/>
      <c r="DE255" s="718"/>
      <c r="DF255" s="718"/>
      <c r="DG255" s="718"/>
      <c r="DH255" s="718"/>
      <c r="DI255" s="718"/>
      <c r="DJ255" s="718"/>
      <c r="DK255" s="718"/>
      <c r="DL255" s="718"/>
      <c r="DM255" s="718"/>
      <c r="DN255" s="718"/>
      <c r="DO255" s="718"/>
      <c r="DP255" s="718"/>
      <c r="DQ255" s="718"/>
      <c r="DR255" s="718"/>
      <c r="DS255" s="718"/>
      <c r="DT255" s="718"/>
      <c r="DU255" s="718"/>
      <c r="DV255" s="718"/>
      <c r="DW255" s="718"/>
      <c r="DX255" s="718"/>
      <c r="DY255" s="718"/>
      <c r="DZ255" s="718"/>
      <c r="EA255" s="718"/>
      <c r="EB255" s="718"/>
      <c r="EC255" s="718"/>
      <c r="ED255" s="718"/>
      <c r="EE255" s="718"/>
      <c r="EF255" s="718"/>
      <c r="EG255" s="718"/>
      <c r="EH255" s="718"/>
      <c r="EI255" s="718"/>
      <c r="EJ255" s="718"/>
      <c r="EK255" s="718"/>
      <c r="EL255" s="718"/>
      <c r="EM255" s="718"/>
      <c r="EN255" s="718"/>
      <c r="EO255" s="718"/>
      <c r="EP255" s="718"/>
      <c r="EQ255" s="718"/>
      <c r="ER255" s="718"/>
      <c r="ES255" s="718"/>
      <c r="ET255" s="718"/>
      <c r="EU255" s="718"/>
      <c r="EV255" s="718"/>
      <c r="EW255" s="718"/>
      <c r="EX255" s="718"/>
      <c r="EY255" s="718"/>
      <c r="EZ255" s="718"/>
      <c r="FA255" s="718"/>
      <c r="FB255" s="718"/>
      <c r="FC255" s="718"/>
      <c r="FD255" s="718"/>
      <c r="FE255" s="718"/>
      <c r="FF255" s="718"/>
      <c r="FG255" s="718"/>
      <c r="FH255" s="718"/>
      <c r="FI255" s="718"/>
      <c r="FJ255" s="718"/>
      <c r="FK255" s="718"/>
      <c r="FL255" s="718"/>
      <c r="FM255" s="718"/>
      <c r="FN255" s="718"/>
      <c r="FO255" s="718"/>
      <c r="FP255" s="718"/>
      <c r="FQ255" s="718"/>
      <c r="FR255" s="718"/>
      <c r="FS255" s="718"/>
      <c r="FT255" s="718"/>
      <c r="FU255" s="718"/>
      <c r="FV255" s="718"/>
      <c r="FW255" s="718"/>
      <c r="FX255" s="718"/>
      <c r="FY255" s="718"/>
      <c r="FZ255" s="718"/>
      <c r="GA255" s="718"/>
      <c r="GB255" s="718"/>
      <c r="GC255" s="718"/>
      <c r="GD255" s="718"/>
      <c r="GE255" s="718"/>
      <c r="GF255" s="718"/>
      <c r="GG255" s="718"/>
      <c r="GH255" s="718"/>
      <c r="GI255" s="718"/>
      <c r="GJ255" s="718"/>
      <c r="GK255" s="718"/>
      <c r="GL255" s="718"/>
      <c r="GM255" s="718"/>
      <c r="GN255" s="718"/>
      <c r="GO255" s="718"/>
      <c r="GP255" s="718"/>
      <c r="GQ255" s="718"/>
      <c r="GR255" s="718"/>
      <c r="GS255" s="718"/>
      <c r="GT255" s="718"/>
      <c r="GU255" s="718"/>
      <c r="GV255" s="718"/>
      <c r="GW255" s="718"/>
      <c r="GX255" s="718"/>
      <c r="GY255" s="718"/>
      <c r="GZ255" s="718"/>
      <c r="HA255" s="718"/>
      <c r="HB255" s="718"/>
      <c r="HC255" s="718"/>
      <c r="HD255" s="718"/>
      <c r="HE255" s="718"/>
      <c r="HF255" s="718"/>
      <c r="HG255" s="718"/>
      <c r="HH255" s="718"/>
      <c r="HI255" s="718"/>
      <c r="HJ255" s="718"/>
      <c r="HK255" s="718"/>
      <c r="HL255" s="718"/>
      <c r="HM255" s="718"/>
      <c r="HN255" s="718"/>
      <c r="HO255" s="718"/>
      <c r="HP255" s="718"/>
      <c r="HQ255" s="718"/>
      <c r="HR255" s="718"/>
      <c r="HS255" s="718"/>
      <c r="HT255" s="718"/>
      <c r="HU255" s="718"/>
      <c r="HV255" s="718"/>
      <c r="HW255" s="718"/>
      <c r="HX255" s="718"/>
      <c r="HY255" s="718"/>
      <c r="HZ255" s="718"/>
      <c r="IA255" s="718"/>
      <c r="IB255" s="718"/>
      <c r="IC255" s="718"/>
      <c r="ID255" s="718"/>
      <c r="IE255" s="718"/>
      <c r="IF255" s="718"/>
      <c r="IG255" s="718"/>
      <c r="IH255" s="718"/>
      <c r="II255" s="718"/>
      <c r="IJ255" s="718"/>
      <c r="IK255" s="718"/>
      <c r="IL255" s="718"/>
      <c r="IM255" s="718"/>
      <c r="IN255" s="718"/>
      <c r="IO255" s="718"/>
      <c r="IP255" s="718"/>
      <c r="IQ255" s="718"/>
      <c r="IR255" s="718"/>
    </row>
    <row r="256" s="443" customFormat="1" ht="15.75" hidden="1" spans="1:252">
      <c r="A256" s="353" t="s">
        <v>4408</v>
      </c>
      <c r="B256" s="307" t="s">
        <v>789</v>
      </c>
      <c r="C256" s="671">
        <f>SUMIF('2023.12'!$A$6:$A$567,A256,'2023.12'!$C$6:$C$567)</f>
        <v>0</v>
      </c>
      <c r="D256" s="671">
        <v>0</v>
      </c>
      <c r="E256" s="671">
        <f>SUMIF('2024.12'!$A$6:$A$876,A256,'2024.12'!$D$6:$D$876)</f>
        <v>0</v>
      </c>
      <c r="F256" s="671">
        <f t="shared" ref="F256:F277" si="54">E256-C256</f>
        <v>0</v>
      </c>
      <c r="G256" s="365" t="str">
        <f t="shared" si="46"/>
        <v/>
      </c>
      <c r="H256" s="365" t="str">
        <f t="shared" si="47"/>
        <v/>
      </c>
      <c r="I256" s="22" t="str">
        <f t="shared" si="48"/>
        <v>否</v>
      </c>
      <c r="J256" s="749" t="str">
        <f t="shared" ref="J256:J277" si="55">LEFT(A256,5)</f>
        <v>10307</v>
      </c>
      <c r="K256" s="93" t="str">
        <f t="shared" si="49"/>
        <v>项</v>
      </c>
      <c r="L256" s="93">
        <v>1</v>
      </c>
      <c r="M256" s="250"/>
      <c r="N256" s="250"/>
      <c r="O256" s="250"/>
      <c r="P256" s="250"/>
      <c r="Q256" s="250"/>
      <c r="R256" s="250"/>
      <c r="S256" s="250"/>
      <c r="T256" s="250"/>
      <c r="U256" s="250"/>
      <c r="V256" s="250"/>
      <c r="W256" s="250"/>
      <c r="X256" s="250"/>
      <c r="Y256" s="250"/>
      <c r="Z256" s="250"/>
      <c r="AA256" s="250"/>
      <c r="AB256" s="250"/>
      <c r="AC256" s="250"/>
      <c r="AD256" s="250"/>
      <c r="AE256" s="250"/>
      <c r="AF256" s="250"/>
      <c r="AG256" s="250"/>
      <c r="AH256" s="250"/>
      <c r="AI256" s="250"/>
      <c r="AJ256" s="250"/>
      <c r="AK256" s="250"/>
      <c r="AL256" s="250"/>
      <c r="AM256" s="250"/>
      <c r="AN256" s="250"/>
      <c r="AO256" s="250"/>
      <c r="AP256" s="250"/>
      <c r="AQ256" s="250"/>
      <c r="AR256" s="250"/>
      <c r="AS256" s="250"/>
      <c r="AT256" s="250"/>
      <c r="AU256" s="250"/>
      <c r="AV256" s="250"/>
      <c r="AW256" s="250"/>
      <c r="AX256" s="250"/>
      <c r="AY256" s="250"/>
      <c r="AZ256" s="250"/>
      <c r="BA256" s="250"/>
      <c r="BB256" s="250"/>
      <c r="BC256" s="250"/>
      <c r="BD256" s="250"/>
      <c r="BE256" s="250"/>
      <c r="BF256" s="250"/>
      <c r="BG256" s="250"/>
      <c r="BH256" s="250"/>
      <c r="BI256" s="250"/>
      <c r="BJ256" s="250"/>
      <c r="BK256" s="250"/>
      <c r="BL256" s="250"/>
      <c r="BM256" s="250"/>
      <c r="BN256" s="250"/>
      <c r="BO256" s="250"/>
      <c r="BP256" s="250"/>
      <c r="BQ256" s="250"/>
      <c r="BR256" s="250"/>
      <c r="BS256" s="250"/>
      <c r="BT256" s="250"/>
      <c r="BU256" s="250"/>
      <c r="BV256" s="250"/>
      <c r="BW256" s="250"/>
      <c r="BX256" s="250"/>
      <c r="BY256" s="250"/>
      <c r="BZ256" s="250"/>
      <c r="CA256" s="250"/>
      <c r="CB256" s="250"/>
      <c r="CC256" s="250"/>
      <c r="CD256" s="250"/>
      <c r="CE256" s="250"/>
      <c r="CF256" s="250"/>
      <c r="CG256" s="250"/>
      <c r="CH256" s="250"/>
      <c r="CI256" s="250"/>
      <c r="CJ256" s="250"/>
      <c r="CK256" s="250"/>
      <c r="CL256" s="250"/>
      <c r="CM256" s="250"/>
      <c r="CN256" s="250"/>
      <c r="CO256" s="250"/>
      <c r="CP256" s="250"/>
      <c r="CQ256" s="250"/>
      <c r="CR256" s="250"/>
      <c r="CS256" s="250"/>
      <c r="CT256" s="250"/>
      <c r="CU256" s="250"/>
      <c r="CV256" s="250"/>
      <c r="CW256" s="250"/>
      <c r="CX256" s="250"/>
      <c r="CY256" s="250"/>
      <c r="CZ256" s="250"/>
      <c r="DA256" s="250"/>
      <c r="DB256" s="250"/>
      <c r="DC256" s="250"/>
      <c r="DD256" s="250"/>
      <c r="DE256" s="250"/>
      <c r="DF256" s="250"/>
      <c r="DG256" s="250"/>
      <c r="DH256" s="250"/>
      <c r="DI256" s="250"/>
      <c r="DJ256" s="250"/>
      <c r="DK256" s="250"/>
      <c r="DL256" s="250"/>
      <c r="DM256" s="250"/>
      <c r="DN256" s="250"/>
      <c r="DO256" s="250"/>
      <c r="DP256" s="250"/>
      <c r="DQ256" s="250"/>
      <c r="DR256" s="250"/>
      <c r="DS256" s="250"/>
      <c r="DT256" s="250"/>
      <c r="DU256" s="250"/>
      <c r="DV256" s="250"/>
      <c r="DW256" s="250"/>
      <c r="DX256" s="250"/>
      <c r="DY256" s="250"/>
      <c r="DZ256" s="250"/>
      <c r="EA256" s="250"/>
      <c r="EB256" s="250"/>
      <c r="EC256" s="250"/>
      <c r="ED256" s="250"/>
      <c r="EE256" s="250"/>
      <c r="EF256" s="250"/>
      <c r="EG256" s="250"/>
      <c r="EH256" s="250"/>
      <c r="EI256" s="250"/>
      <c r="EJ256" s="250"/>
      <c r="EK256" s="250"/>
      <c r="EL256" s="250"/>
      <c r="EM256" s="250"/>
      <c r="EN256" s="250"/>
      <c r="EO256" s="250"/>
      <c r="EP256" s="250"/>
      <c r="EQ256" s="250"/>
      <c r="ER256" s="250"/>
      <c r="ES256" s="250"/>
      <c r="ET256" s="250"/>
      <c r="EU256" s="250"/>
      <c r="EV256" s="250"/>
      <c r="EW256" s="250"/>
      <c r="EX256" s="250"/>
      <c r="EY256" s="250"/>
      <c r="EZ256" s="250"/>
      <c r="FA256" s="250"/>
      <c r="FB256" s="250"/>
      <c r="FC256" s="250"/>
      <c r="FD256" s="250"/>
      <c r="FE256" s="250"/>
      <c r="FF256" s="250"/>
      <c r="FG256" s="250"/>
      <c r="FH256" s="250"/>
      <c r="FI256" s="250"/>
      <c r="FJ256" s="250"/>
      <c r="FK256" s="250"/>
      <c r="FL256" s="250"/>
      <c r="FM256" s="250"/>
      <c r="FN256" s="250"/>
      <c r="FO256" s="250"/>
      <c r="FP256" s="250"/>
      <c r="FQ256" s="250"/>
      <c r="FR256" s="250"/>
      <c r="FS256" s="250"/>
      <c r="FT256" s="250"/>
      <c r="FU256" s="250"/>
      <c r="FV256" s="250"/>
      <c r="FW256" s="250"/>
      <c r="FX256" s="250"/>
      <c r="FY256" s="250"/>
      <c r="FZ256" s="250"/>
      <c r="GA256" s="250"/>
      <c r="GB256" s="250"/>
      <c r="GC256" s="250"/>
      <c r="GD256" s="250"/>
      <c r="GE256" s="250"/>
      <c r="GF256" s="250"/>
      <c r="GG256" s="250"/>
      <c r="GH256" s="250"/>
      <c r="GI256" s="250"/>
      <c r="GJ256" s="250"/>
      <c r="GK256" s="250"/>
      <c r="GL256" s="250"/>
      <c r="GM256" s="250"/>
      <c r="GN256" s="250"/>
      <c r="GO256" s="250"/>
      <c r="GP256" s="250"/>
      <c r="GQ256" s="250"/>
      <c r="GR256" s="250"/>
      <c r="GS256" s="250"/>
      <c r="GT256" s="250"/>
      <c r="GU256" s="250"/>
      <c r="GV256" s="250"/>
      <c r="GW256" s="250"/>
      <c r="GX256" s="250"/>
      <c r="GY256" s="250"/>
      <c r="GZ256" s="250"/>
      <c r="HA256" s="250"/>
      <c r="HB256" s="250"/>
      <c r="HC256" s="250"/>
      <c r="HD256" s="250"/>
      <c r="HE256" s="250"/>
      <c r="HF256" s="250"/>
      <c r="HG256" s="250"/>
      <c r="HH256" s="250"/>
      <c r="HI256" s="250"/>
      <c r="HJ256" s="250"/>
      <c r="HK256" s="250"/>
      <c r="HL256" s="250"/>
      <c r="HM256" s="250"/>
      <c r="HN256" s="250"/>
      <c r="HO256" s="250"/>
      <c r="HP256" s="250"/>
      <c r="HQ256" s="250"/>
      <c r="HR256" s="250"/>
      <c r="HS256" s="250"/>
      <c r="HT256" s="250"/>
      <c r="HU256" s="250"/>
      <c r="HV256" s="250"/>
      <c r="HW256" s="250"/>
      <c r="HX256" s="250"/>
      <c r="HY256" s="250"/>
      <c r="HZ256" s="250"/>
      <c r="IA256" s="250"/>
      <c r="IB256" s="250"/>
      <c r="IC256" s="250"/>
      <c r="ID256" s="250"/>
      <c r="IE256" s="250"/>
      <c r="IF256" s="250"/>
      <c r="IG256" s="250"/>
      <c r="IH256" s="250"/>
      <c r="II256" s="250"/>
      <c r="IJ256" s="250"/>
      <c r="IK256" s="250"/>
      <c r="IL256" s="250"/>
      <c r="IM256" s="250"/>
      <c r="IN256" s="250"/>
      <c r="IO256" s="250"/>
      <c r="IP256" s="250"/>
      <c r="IQ256" s="250"/>
      <c r="IR256" s="250"/>
    </row>
    <row r="257" s="443" customFormat="1" ht="15.75" hidden="1" spans="1:252">
      <c r="A257" s="353" t="s">
        <v>4409</v>
      </c>
      <c r="B257" s="307" t="s">
        <v>795</v>
      </c>
      <c r="C257" s="671">
        <f>SUMIF('2023.12'!$A$6:$A$567,A257,'2023.12'!$C$6:$C$567)</f>
        <v>0</v>
      </c>
      <c r="D257" s="671">
        <v>0</v>
      </c>
      <c r="E257" s="671">
        <f>SUMIF('2024.12'!$A$6:$A$876,A257,'2024.12'!$D$6:$D$876)</f>
        <v>0</v>
      </c>
      <c r="F257" s="671">
        <f t="shared" si="54"/>
        <v>0</v>
      </c>
      <c r="G257" s="365" t="str">
        <f t="shared" si="46"/>
        <v/>
      </c>
      <c r="H257" s="365" t="str">
        <f t="shared" si="47"/>
        <v/>
      </c>
      <c r="I257" s="22" t="str">
        <f t="shared" si="48"/>
        <v>否</v>
      </c>
      <c r="J257" s="749" t="str">
        <f t="shared" si="55"/>
        <v>10307</v>
      </c>
      <c r="K257" s="93" t="str">
        <f t="shared" si="49"/>
        <v>项</v>
      </c>
      <c r="L257" s="93">
        <v>1</v>
      </c>
      <c r="M257" s="250"/>
      <c r="N257" s="250"/>
      <c r="O257" s="250"/>
      <c r="P257" s="250"/>
      <c r="Q257" s="250"/>
      <c r="R257" s="250"/>
      <c r="S257" s="250"/>
      <c r="T257" s="250"/>
      <c r="U257" s="250"/>
      <c r="V257" s="250"/>
      <c r="W257" s="250"/>
      <c r="X257" s="250"/>
      <c r="Y257" s="250"/>
      <c r="Z257" s="250"/>
      <c r="AA257" s="250"/>
      <c r="AB257" s="250"/>
      <c r="AC257" s="250"/>
      <c r="AD257" s="250"/>
      <c r="AE257" s="250"/>
      <c r="AF257" s="250"/>
      <c r="AG257" s="250"/>
      <c r="AH257" s="250"/>
      <c r="AI257" s="250"/>
      <c r="AJ257" s="250"/>
      <c r="AK257" s="250"/>
      <c r="AL257" s="250"/>
      <c r="AM257" s="250"/>
      <c r="AN257" s="250"/>
      <c r="AO257" s="250"/>
      <c r="AP257" s="250"/>
      <c r="AQ257" s="250"/>
      <c r="AR257" s="250"/>
      <c r="AS257" s="250"/>
      <c r="AT257" s="250"/>
      <c r="AU257" s="250"/>
      <c r="AV257" s="250"/>
      <c r="AW257" s="250"/>
      <c r="AX257" s="250"/>
      <c r="AY257" s="250"/>
      <c r="AZ257" s="250"/>
      <c r="BA257" s="250"/>
      <c r="BB257" s="250"/>
      <c r="BC257" s="250"/>
      <c r="BD257" s="250"/>
      <c r="BE257" s="250"/>
      <c r="BF257" s="250"/>
      <c r="BG257" s="250"/>
      <c r="BH257" s="250"/>
      <c r="BI257" s="250"/>
      <c r="BJ257" s="250"/>
      <c r="BK257" s="250"/>
      <c r="BL257" s="250"/>
      <c r="BM257" s="250"/>
      <c r="BN257" s="250"/>
      <c r="BO257" s="250"/>
      <c r="BP257" s="250"/>
      <c r="BQ257" s="250"/>
      <c r="BR257" s="250"/>
      <c r="BS257" s="250"/>
      <c r="BT257" s="250"/>
      <c r="BU257" s="250"/>
      <c r="BV257" s="250"/>
      <c r="BW257" s="250"/>
      <c r="BX257" s="250"/>
      <c r="BY257" s="250"/>
      <c r="BZ257" s="250"/>
      <c r="CA257" s="250"/>
      <c r="CB257" s="250"/>
      <c r="CC257" s="250"/>
      <c r="CD257" s="250"/>
      <c r="CE257" s="250"/>
      <c r="CF257" s="250"/>
      <c r="CG257" s="250"/>
      <c r="CH257" s="250"/>
      <c r="CI257" s="250"/>
      <c r="CJ257" s="250"/>
      <c r="CK257" s="250"/>
      <c r="CL257" s="250"/>
      <c r="CM257" s="250"/>
      <c r="CN257" s="250"/>
      <c r="CO257" s="250"/>
      <c r="CP257" s="250"/>
      <c r="CQ257" s="250"/>
      <c r="CR257" s="250"/>
      <c r="CS257" s="250"/>
      <c r="CT257" s="250"/>
      <c r="CU257" s="250"/>
      <c r="CV257" s="250"/>
      <c r="CW257" s="250"/>
      <c r="CX257" s="250"/>
      <c r="CY257" s="250"/>
      <c r="CZ257" s="250"/>
      <c r="DA257" s="250"/>
      <c r="DB257" s="250"/>
      <c r="DC257" s="250"/>
      <c r="DD257" s="250"/>
      <c r="DE257" s="250"/>
      <c r="DF257" s="250"/>
      <c r="DG257" s="250"/>
      <c r="DH257" s="250"/>
      <c r="DI257" s="250"/>
      <c r="DJ257" s="250"/>
      <c r="DK257" s="250"/>
      <c r="DL257" s="250"/>
      <c r="DM257" s="250"/>
      <c r="DN257" s="250"/>
      <c r="DO257" s="250"/>
      <c r="DP257" s="250"/>
      <c r="DQ257" s="250"/>
      <c r="DR257" s="250"/>
      <c r="DS257" s="250"/>
      <c r="DT257" s="250"/>
      <c r="DU257" s="250"/>
      <c r="DV257" s="250"/>
      <c r="DW257" s="250"/>
      <c r="DX257" s="250"/>
      <c r="DY257" s="250"/>
      <c r="DZ257" s="250"/>
      <c r="EA257" s="250"/>
      <c r="EB257" s="250"/>
      <c r="EC257" s="250"/>
      <c r="ED257" s="250"/>
      <c r="EE257" s="250"/>
      <c r="EF257" s="250"/>
      <c r="EG257" s="250"/>
      <c r="EH257" s="250"/>
      <c r="EI257" s="250"/>
      <c r="EJ257" s="250"/>
      <c r="EK257" s="250"/>
      <c r="EL257" s="250"/>
      <c r="EM257" s="250"/>
      <c r="EN257" s="250"/>
      <c r="EO257" s="250"/>
      <c r="EP257" s="250"/>
      <c r="EQ257" s="250"/>
      <c r="ER257" s="250"/>
      <c r="ES257" s="250"/>
      <c r="ET257" s="250"/>
      <c r="EU257" s="250"/>
      <c r="EV257" s="250"/>
      <c r="EW257" s="250"/>
      <c r="EX257" s="250"/>
      <c r="EY257" s="250"/>
      <c r="EZ257" s="250"/>
      <c r="FA257" s="250"/>
      <c r="FB257" s="250"/>
      <c r="FC257" s="250"/>
      <c r="FD257" s="250"/>
      <c r="FE257" s="250"/>
      <c r="FF257" s="250"/>
      <c r="FG257" s="250"/>
      <c r="FH257" s="250"/>
      <c r="FI257" s="250"/>
      <c r="FJ257" s="250"/>
      <c r="FK257" s="250"/>
      <c r="FL257" s="250"/>
      <c r="FM257" s="250"/>
      <c r="FN257" s="250"/>
      <c r="FO257" s="250"/>
      <c r="FP257" s="250"/>
      <c r="FQ257" s="250"/>
      <c r="FR257" s="250"/>
      <c r="FS257" s="250"/>
      <c r="FT257" s="250"/>
      <c r="FU257" s="250"/>
      <c r="FV257" s="250"/>
      <c r="FW257" s="250"/>
      <c r="FX257" s="250"/>
      <c r="FY257" s="250"/>
      <c r="FZ257" s="250"/>
      <c r="GA257" s="250"/>
      <c r="GB257" s="250"/>
      <c r="GC257" s="250"/>
      <c r="GD257" s="250"/>
      <c r="GE257" s="250"/>
      <c r="GF257" s="250"/>
      <c r="GG257" s="250"/>
      <c r="GH257" s="250"/>
      <c r="GI257" s="250"/>
      <c r="GJ257" s="250"/>
      <c r="GK257" s="250"/>
      <c r="GL257" s="250"/>
      <c r="GM257" s="250"/>
      <c r="GN257" s="250"/>
      <c r="GO257" s="250"/>
      <c r="GP257" s="250"/>
      <c r="GQ257" s="250"/>
      <c r="GR257" s="250"/>
      <c r="GS257" s="250"/>
      <c r="GT257" s="250"/>
      <c r="GU257" s="250"/>
      <c r="GV257" s="250"/>
      <c r="GW257" s="250"/>
      <c r="GX257" s="250"/>
      <c r="GY257" s="250"/>
      <c r="GZ257" s="250"/>
      <c r="HA257" s="250"/>
      <c r="HB257" s="250"/>
      <c r="HC257" s="250"/>
      <c r="HD257" s="250"/>
      <c r="HE257" s="250"/>
      <c r="HF257" s="250"/>
      <c r="HG257" s="250"/>
      <c r="HH257" s="250"/>
      <c r="HI257" s="250"/>
      <c r="HJ257" s="250"/>
      <c r="HK257" s="250"/>
      <c r="HL257" s="250"/>
      <c r="HM257" s="250"/>
      <c r="HN257" s="250"/>
      <c r="HO257" s="250"/>
      <c r="HP257" s="250"/>
      <c r="HQ257" s="250"/>
      <c r="HR257" s="250"/>
      <c r="HS257" s="250"/>
      <c r="HT257" s="250"/>
      <c r="HU257" s="250"/>
      <c r="HV257" s="250"/>
      <c r="HW257" s="250"/>
      <c r="HX257" s="250"/>
      <c r="HY257" s="250"/>
      <c r="HZ257" s="250"/>
      <c r="IA257" s="250"/>
      <c r="IB257" s="250"/>
      <c r="IC257" s="250"/>
      <c r="ID257" s="250"/>
      <c r="IE257" s="250"/>
      <c r="IF257" s="250"/>
      <c r="IG257" s="250"/>
      <c r="IH257" s="250"/>
      <c r="II257" s="250"/>
      <c r="IJ257" s="250"/>
      <c r="IK257" s="250"/>
      <c r="IL257" s="250"/>
      <c r="IM257" s="250"/>
      <c r="IN257" s="250"/>
      <c r="IO257" s="250"/>
      <c r="IP257" s="250"/>
      <c r="IQ257" s="250"/>
      <c r="IR257" s="250"/>
    </row>
    <row r="258" s="443" customFormat="1" ht="15.75" hidden="1" spans="1:252">
      <c r="A258" s="353" t="s">
        <v>4410</v>
      </c>
      <c r="B258" s="307" t="s">
        <v>807</v>
      </c>
      <c r="C258" s="671">
        <f>SUMIF('2023.12'!$A$6:$A$567,A258,'2023.12'!$C$6:$C$567)</f>
        <v>0</v>
      </c>
      <c r="D258" s="671">
        <v>0</v>
      </c>
      <c r="E258" s="671">
        <f>SUMIF('2024.12'!$A$6:$A$876,A258,'2024.12'!$D$6:$D$876)</f>
        <v>0</v>
      </c>
      <c r="F258" s="671">
        <f t="shared" si="54"/>
        <v>0</v>
      </c>
      <c r="G258" s="365" t="str">
        <f t="shared" si="46"/>
        <v/>
      </c>
      <c r="H258" s="365" t="str">
        <f t="shared" si="47"/>
        <v/>
      </c>
      <c r="I258" s="22" t="str">
        <f t="shared" si="48"/>
        <v>否</v>
      </c>
      <c r="J258" s="749" t="str">
        <f t="shared" si="55"/>
        <v>10307</v>
      </c>
      <c r="K258" s="93" t="str">
        <f t="shared" si="49"/>
        <v>项</v>
      </c>
      <c r="L258" s="93">
        <v>1</v>
      </c>
      <c r="M258" s="250"/>
      <c r="N258" s="250"/>
      <c r="O258" s="250"/>
      <c r="P258" s="250"/>
      <c r="Q258" s="250"/>
      <c r="R258" s="250"/>
      <c r="S258" s="250"/>
      <c r="T258" s="250"/>
      <c r="U258" s="250"/>
      <c r="V258" s="250"/>
      <c r="W258" s="250"/>
      <c r="X258" s="250"/>
      <c r="Y258" s="250"/>
      <c r="Z258" s="250"/>
      <c r="AA258" s="250"/>
      <c r="AB258" s="250"/>
      <c r="AC258" s="250"/>
      <c r="AD258" s="250"/>
      <c r="AE258" s="250"/>
      <c r="AF258" s="250"/>
      <c r="AG258" s="250"/>
      <c r="AH258" s="250"/>
      <c r="AI258" s="250"/>
      <c r="AJ258" s="250"/>
      <c r="AK258" s="250"/>
      <c r="AL258" s="250"/>
      <c r="AM258" s="250"/>
      <c r="AN258" s="250"/>
      <c r="AO258" s="250"/>
      <c r="AP258" s="250"/>
      <c r="AQ258" s="250"/>
      <c r="AR258" s="250"/>
      <c r="AS258" s="250"/>
      <c r="AT258" s="250"/>
      <c r="AU258" s="250"/>
      <c r="AV258" s="250"/>
      <c r="AW258" s="250"/>
      <c r="AX258" s="250"/>
      <c r="AY258" s="250"/>
      <c r="AZ258" s="250"/>
      <c r="BA258" s="250"/>
      <c r="BB258" s="250"/>
      <c r="BC258" s="250"/>
      <c r="BD258" s="250"/>
      <c r="BE258" s="250"/>
      <c r="BF258" s="250"/>
      <c r="BG258" s="250"/>
      <c r="BH258" s="250"/>
      <c r="BI258" s="250"/>
      <c r="BJ258" s="250"/>
      <c r="BK258" s="250"/>
      <c r="BL258" s="250"/>
      <c r="BM258" s="250"/>
      <c r="BN258" s="250"/>
      <c r="BO258" s="250"/>
      <c r="BP258" s="250"/>
      <c r="BQ258" s="250"/>
      <c r="BR258" s="250"/>
      <c r="BS258" s="250"/>
      <c r="BT258" s="250"/>
      <c r="BU258" s="250"/>
      <c r="BV258" s="250"/>
      <c r="BW258" s="250"/>
      <c r="BX258" s="250"/>
      <c r="BY258" s="250"/>
      <c r="BZ258" s="250"/>
      <c r="CA258" s="250"/>
      <c r="CB258" s="250"/>
      <c r="CC258" s="250"/>
      <c r="CD258" s="250"/>
      <c r="CE258" s="250"/>
      <c r="CF258" s="250"/>
      <c r="CG258" s="250"/>
      <c r="CH258" s="250"/>
      <c r="CI258" s="250"/>
      <c r="CJ258" s="250"/>
      <c r="CK258" s="250"/>
      <c r="CL258" s="250"/>
      <c r="CM258" s="250"/>
      <c r="CN258" s="250"/>
      <c r="CO258" s="250"/>
      <c r="CP258" s="250"/>
      <c r="CQ258" s="250"/>
      <c r="CR258" s="250"/>
      <c r="CS258" s="250"/>
      <c r="CT258" s="250"/>
      <c r="CU258" s="250"/>
      <c r="CV258" s="250"/>
      <c r="CW258" s="250"/>
      <c r="CX258" s="250"/>
      <c r="CY258" s="250"/>
      <c r="CZ258" s="250"/>
      <c r="DA258" s="250"/>
      <c r="DB258" s="250"/>
      <c r="DC258" s="250"/>
      <c r="DD258" s="250"/>
      <c r="DE258" s="250"/>
      <c r="DF258" s="250"/>
      <c r="DG258" s="250"/>
      <c r="DH258" s="250"/>
      <c r="DI258" s="250"/>
      <c r="DJ258" s="250"/>
      <c r="DK258" s="250"/>
      <c r="DL258" s="250"/>
      <c r="DM258" s="250"/>
      <c r="DN258" s="250"/>
      <c r="DO258" s="250"/>
      <c r="DP258" s="250"/>
      <c r="DQ258" s="250"/>
      <c r="DR258" s="250"/>
      <c r="DS258" s="250"/>
      <c r="DT258" s="250"/>
      <c r="DU258" s="250"/>
      <c r="DV258" s="250"/>
      <c r="DW258" s="250"/>
      <c r="DX258" s="250"/>
      <c r="DY258" s="250"/>
      <c r="DZ258" s="250"/>
      <c r="EA258" s="250"/>
      <c r="EB258" s="250"/>
      <c r="EC258" s="250"/>
      <c r="ED258" s="250"/>
      <c r="EE258" s="250"/>
      <c r="EF258" s="250"/>
      <c r="EG258" s="250"/>
      <c r="EH258" s="250"/>
      <c r="EI258" s="250"/>
      <c r="EJ258" s="250"/>
      <c r="EK258" s="250"/>
      <c r="EL258" s="250"/>
      <c r="EM258" s="250"/>
      <c r="EN258" s="250"/>
      <c r="EO258" s="250"/>
      <c r="EP258" s="250"/>
      <c r="EQ258" s="250"/>
      <c r="ER258" s="250"/>
      <c r="ES258" s="250"/>
      <c r="ET258" s="250"/>
      <c r="EU258" s="250"/>
      <c r="EV258" s="250"/>
      <c r="EW258" s="250"/>
      <c r="EX258" s="250"/>
      <c r="EY258" s="250"/>
      <c r="EZ258" s="250"/>
      <c r="FA258" s="250"/>
      <c r="FB258" s="250"/>
      <c r="FC258" s="250"/>
      <c r="FD258" s="250"/>
      <c r="FE258" s="250"/>
      <c r="FF258" s="250"/>
      <c r="FG258" s="250"/>
      <c r="FH258" s="250"/>
      <c r="FI258" s="250"/>
      <c r="FJ258" s="250"/>
      <c r="FK258" s="250"/>
      <c r="FL258" s="250"/>
      <c r="FM258" s="250"/>
      <c r="FN258" s="250"/>
      <c r="FO258" s="250"/>
      <c r="FP258" s="250"/>
      <c r="FQ258" s="250"/>
      <c r="FR258" s="250"/>
      <c r="FS258" s="250"/>
      <c r="FT258" s="250"/>
      <c r="FU258" s="250"/>
      <c r="FV258" s="250"/>
      <c r="FW258" s="250"/>
      <c r="FX258" s="250"/>
      <c r="FY258" s="250"/>
      <c r="FZ258" s="250"/>
      <c r="GA258" s="250"/>
      <c r="GB258" s="250"/>
      <c r="GC258" s="250"/>
      <c r="GD258" s="250"/>
      <c r="GE258" s="250"/>
      <c r="GF258" s="250"/>
      <c r="GG258" s="250"/>
      <c r="GH258" s="250"/>
      <c r="GI258" s="250"/>
      <c r="GJ258" s="250"/>
      <c r="GK258" s="250"/>
      <c r="GL258" s="250"/>
      <c r="GM258" s="250"/>
      <c r="GN258" s="250"/>
      <c r="GO258" s="250"/>
      <c r="GP258" s="250"/>
      <c r="GQ258" s="250"/>
      <c r="GR258" s="250"/>
      <c r="GS258" s="250"/>
      <c r="GT258" s="250"/>
      <c r="GU258" s="250"/>
      <c r="GV258" s="250"/>
      <c r="GW258" s="250"/>
      <c r="GX258" s="250"/>
      <c r="GY258" s="250"/>
      <c r="GZ258" s="250"/>
      <c r="HA258" s="250"/>
      <c r="HB258" s="250"/>
      <c r="HC258" s="250"/>
      <c r="HD258" s="250"/>
      <c r="HE258" s="250"/>
      <c r="HF258" s="250"/>
      <c r="HG258" s="250"/>
      <c r="HH258" s="250"/>
      <c r="HI258" s="250"/>
      <c r="HJ258" s="250"/>
      <c r="HK258" s="250"/>
      <c r="HL258" s="250"/>
      <c r="HM258" s="250"/>
      <c r="HN258" s="250"/>
      <c r="HO258" s="250"/>
      <c r="HP258" s="250"/>
      <c r="HQ258" s="250"/>
      <c r="HR258" s="250"/>
      <c r="HS258" s="250"/>
      <c r="HT258" s="250"/>
      <c r="HU258" s="250"/>
      <c r="HV258" s="250"/>
      <c r="HW258" s="250"/>
      <c r="HX258" s="250"/>
      <c r="HY258" s="250"/>
      <c r="HZ258" s="250"/>
      <c r="IA258" s="250"/>
      <c r="IB258" s="250"/>
      <c r="IC258" s="250"/>
      <c r="ID258" s="250"/>
      <c r="IE258" s="250"/>
      <c r="IF258" s="250"/>
      <c r="IG258" s="250"/>
      <c r="IH258" s="250"/>
      <c r="II258" s="250"/>
      <c r="IJ258" s="250"/>
      <c r="IK258" s="250"/>
      <c r="IL258" s="250"/>
      <c r="IM258" s="250"/>
      <c r="IN258" s="250"/>
      <c r="IO258" s="250"/>
      <c r="IP258" s="250"/>
      <c r="IQ258" s="250"/>
      <c r="IR258" s="250"/>
    </row>
    <row r="259" s="443" customFormat="1" ht="15.75" hidden="1" spans="1:252">
      <c r="A259" s="353" t="s">
        <v>4411</v>
      </c>
      <c r="B259" s="307" t="s">
        <v>808</v>
      </c>
      <c r="C259" s="671">
        <f>SUMIF('2023.12'!$A$6:$A$567,A259,'2023.12'!$C$6:$C$567)</f>
        <v>0</v>
      </c>
      <c r="D259" s="671">
        <v>0</v>
      </c>
      <c r="E259" s="671">
        <f>SUMIF('2024.12'!$A$6:$A$876,A259,'2024.12'!$D$6:$D$876)</f>
        <v>0</v>
      </c>
      <c r="F259" s="671">
        <f t="shared" si="54"/>
        <v>0</v>
      </c>
      <c r="G259" s="365" t="str">
        <f t="shared" si="46"/>
        <v/>
      </c>
      <c r="H259" s="365" t="str">
        <f t="shared" si="47"/>
        <v/>
      </c>
      <c r="I259" s="22" t="str">
        <f t="shared" si="48"/>
        <v>否</v>
      </c>
      <c r="J259" s="749" t="str">
        <f t="shared" si="55"/>
        <v>10307</v>
      </c>
      <c r="K259" s="93" t="str">
        <f t="shared" si="49"/>
        <v>项</v>
      </c>
      <c r="L259" s="93">
        <v>1</v>
      </c>
      <c r="M259" s="250"/>
      <c r="N259" s="250"/>
      <c r="O259" s="250"/>
      <c r="P259" s="250"/>
      <c r="Q259" s="250"/>
      <c r="R259" s="250"/>
      <c r="S259" s="250"/>
      <c r="T259" s="250"/>
      <c r="U259" s="250"/>
      <c r="V259" s="250"/>
      <c r="W259" s="250"/>
      <c r="X259" s="250"/>
      <c r="Y259" s="250"/>
      <c r="Z259" s="250"/>
      <c r="AA259" s="250"/>
      <c r="AB259" s="250"/>
      <c r="AC259" s="250"/>
      <c r="AD259" s="250"/>
      <c r="AE259" s="250"/>
      <c r="AF259" s="250"/>
      <c r="AG259" s="250"/>
      <c r="AH259" s="250"/>
      <c r="AI259" s="250"/>
      <c r="AJ259" s="250"/>
      <c r="AK259" s="250"/>
      <c r="AL259" s="250"/>
      <c r="AM259" s="250"/>
      <c r="AN259" s="250"/>
      <c r="AO259" s="250"/>
      <c r="AP259" s="250"/>
      <c r="AQ259" s="250"/>
      <c r="AR259" s="250"/>
      <c r="AS259" s="250"/>
      <c r="AT259" s="250"/>
      <c r="AU259" s="250"/>
      <c r="AV259" s="250"/>
      <c r="AW259" s="250"/>
      <c r="AX259" s="250"/>
      <c r="AY259" s="250"/>
      <c r="AZ259" s="250"/>
      <c r="BA259" s="250"/>
      <c r="BB259" s="250"/>
      <c r="BC259" s="250"/>
      <c r="BD259" s="250"/>
      <c r="BE259" s="250"/>
      <c r="BF259" s="250"/>
      <c r="BG259" s="250"/>
      <c r="BH259" s="250"/>
      <c r="BI259" s="250"/>
      <c r="BJ259" s="250"/>
      <c r="BK259" s="250"/>
      <c r="BL259" s="250"/>
      <c r="BM259" s="250"/>
      <c r="BN259" s="250"/>
      <c r="BO259" s="250"/>
      <c r="BP259" s="250"/>
      <c r="BQ259" s="250"/>
      <c r="BR259" s="250"/>
      <c r="BS259" s="250"/>
      <c r="BT259" s="250"/>
      <c r="BU259" s="250"/>
      <c r="BV259" s="250"/>
      <c r="BW259" s="250"/>
      <c r="BX259" s="250"/>
      <c r="BY259" s="250"/>
      <c r="BZ259" s="250"/>
      <c r="CA259" s="250"/>
      <c r="CB259" s="250"/>
      <c r="CC259" s="250"/>
      <c r="CD259" s="250"/>
      <c r="CE259" s="250"/>
      <c r="CF259" s="250"/>
      <c r="CG259" s="250"/>
      <c r="CH259" s="250"/>
      <c r="CI259" s="250"/>
      <c r="CJ259" s="250"/>
      <c r="CK259" s="250"/>
      <c r="CL259" s="250"/>
      <c r="CM259" s="250"/>
      <c r="CN259" s="250"/>
      <c r="CO259" s="250"/>
      <c r="CP259" s="250"/>
      <c r="CQ259" s="250"/>
      <c r="CR259" s="250"/>
      <c r="CS259" s="250"/>
      <c r="CT259" s="250"/>
      <c r="CU259" s="250"/>
      <c r="CV259" s="250"/>
      <c r="CW259" s="250"/>
      <c r="CX259" s="250"/>
      <c r="CY259" s="250"/>
      <c r="CZ259" s="250"/>
      <c r="DA259" s="250"/>
      <c r="DB259" s="250"/>
      <c r="DC259" s="250"/>
      <c r="DD259" s="250"/>
      <c r="DE259" s="250"/>
      <c r="DF259" s="250"/>
      <c r="DG259" s="250"/>
      <c r="DH259" s="250"/>
      <c r="DI259" s="250"/>
      <c r="DJ259" s="250"/>
      <c r="DK259" s="250"/>
      <c r="DL259" s="250"/>
      <c r="DM259" s="250"/>
      <c r="DN259" s="250"/>
      <c r="DO259" s="250"/>
      <c r="DP259" s="250"/>
      <c r="DQ259" s="250"/>
      <c r="DR259" s="250"/>
      <c r="DS259" s="250"/>
      <c r="DT259" s="250"/>
      <c r="DU259" s="250"/>
      <c r="DV259" s="250"/>
      <c r="DW259" s="250"/>
      <c r="DX259" s="250"/>
      <c r="DY259" s="250"/>
      <c r="DZ259" s="250"/>
      <c r="EA259" s="250"/>
      <c r="EB259" s="250"/>
      <c r="EC259" s="250"/>
      <c r="ED259" s="250"/>
      <c r="EE259" s="250"/>
      <c r="EF259" s="250"/>
      <c r="EG259" s="250"/>
      <c r="EH259" s="250"/>
      <c r="EI259" s="250"/>
      <c r="EJ259" s="250"/>
      <c r="EK259" s="250"/>
      <c r="EL259" s="250"/>
      <c r="EM259" s="250"/>
      <c r="EN259" s="250"/>
      <c r="EO259" s="250"/>
      <c r="EP259" s="250"/>
      <c r="EQ259" s="250"/>
      <c r="ER259" s="250"/>
      <c r="ES259" s="250"/>
      <c r="ET259" s="250"/>
      <c r="EU259" s="250"/>
      <c r="EV259" s="250"/>
      <c r="EW259" s="250"/>
      <c r="EX259" s="250"/>
      <c r="EY259" s="250"/>
      <c r="EZ259" s="250"/>
      <c r="FA259" s="250"/>
      <c r="FB259" s="250"/>
      <c r="FC259" s="250"/>
      <c r="FD259" s="250"/>
      <c r="FE259" s="250"/>
      <c r="FF259" s="250"/>
      <c r="FG259" s="250"/>
      <c r="FH259" s="250"/>
      <c r="FI259" s="250"/>
      <c r="FJ259" s="250"/>
      <c r="FK259" s="250"/>
      <c r="FL259" s="250"/>
      <c r="FM259" s="250"/>
      <c r="FN259" s="250"/>
      <c r="FO259" s="250"/>
      <c r="FP259" s="250"/>
      <c r="FQ259" s="250"/>
      <c r="FR259" s="250"/>
      <c r="FS259" s="250"/>
      <c r="FT259" s="250"/>
      <c r="FU259" s="250"/>
      <c r="FV259" s="250"/>
      <c r="FW259" s="250"/>
      <c r="FX259" s="250"/>
      <c r="FY259" s="250"/>
      <c r="FZ259" s="250"/>
      <c r="GA259" s="250"/>
      <c r="GB259" s="250"/>
      <c r="GC259" s="250"/>
      <c r="GD259" s="250"/>
      <c r="GE259" s="250"/>
      <c r="GF259" s="250"/>
      <c r="GG259" s="250"/>
      <c r="GH259" s="250"/>
      <c r="GI259" s="250"/>
      <c r="GJ259" s="250"/>
      <c r="GK259" s="250"/>
      <c r="GL259" s="250"/>
      <c r="GM259" s="250"/>
      <c r="GN259" s="250"/>
      <c r="GO259" s="250"/>
      <c r="GP259" s="250"/>
      <c r="GQ259" s="250"/>
      <c r="GR259" s="250"/>
      <c r="GS259" s="250"/>
      <c r="GT259" s="250"/>
      <c r="GU259" s="250"/>
      <c r="GV259" s="250"/>
      <c r="GW259" s="250"/>
      <c r="GX259" s="250"/>
      <c r="GY259" s="250"/>
      <c r="GZ259" s="250"/>
      <c r="HA259" s="250"/>
      <c r="HB259" s="250"/>
      <c r="HC259" s="250"/>
      <c r="HD259" s="250"/>
      <c r="HE259" s="250"/>
      <c r="HF259" s="250"/>
      <c r="HG259" s="250"/>
      <c r="HH259" s="250"/>
      <c r="HI259" s="250"/>
      <c r="HJ259" s="250"/>
      <c r="HK259" s="250"/>
      <c r="HL259" s="250"/>
      <c r="HM259" s="250"/>
      <c r="HN259" s="250"/>
      <c r="HO259" s="250"/>
      <c r="HP259" s="250"/>
      <c r="HQ259" s="250"/>
      <c r="HR259" s="250"/>
      <c r="HS259" s="250"/>
      <c r="HT259" s="250"/>
      <c r="HU259" s="250"/>
      <c r="HV259" s="250"/>
      <c r="HW259" s="250"/>
      <c r="HX259" s="250"/>
      <c r="HY259" s="250"/>
      <c r="HZ259" s="250"/>
      <c r="IA259" s="250"/>
      <c r="IB259" s="250"/>
      <c r="IC259" s="250"/>
      <c r="ID259" s="250"/>
      <c r="IE259" s="250"/>
      <c r="IF259" s="250"/>
      <c r="IG259" s="250"/>
      <c r="IH259" s="250"/>
      <c r="II259" s="250"/>
      <c r="IJ259" s="250"/>
      <c r="IK259" s="250"/>
      <c r="IL259" s="250"/>
      <c r="IM259" s="250"/>
      <c r="IN259" s="250"/>
      <c r="IO259" s="250"/>
      <c r="IP259" s="250"/>
      <c r="IQ259" s="250"/>
      <c r="IR259" s="250"/>
    </row>
    <row r="260" s="137" customFormat="1" ht="15.75" hidden="1" spans="1:252">
      <c r="A260" s="353" t="s">
        <v>4412</v>
      </c>
      <c r="B260" s="307" t="s">
        <v>809</v>
      </c>
      <c r="C260" s="671">
        <f>SUMIF('2023.12'!$A$6:$A$567,A260,'2023.12'!$C$6:$C$567)</f>
        <v>122</v>
      </c>
      <c r="D260" s="671">
        <v>120</v>
      </c>
      <c r="E260" s="671">
        <f>SUMIF('2024.12'!$A$6:$A$876,A260,'2024.12'!$D$6:$D$876)</f>
        <v>170</v>
      </c>
      <c r="F260" s="671">
        <f t="shared" si="54"/>
        <v>48</v>
      </c>
      <c r="G260" s="365" t="str">
        <f t="shared" si="46"/>
        <v>39.3%</v>
      </c>
      <c r="H260" s="365" t="str">
        <f t="shared" si="47"/>
        <v>141.7%</v>
      </c>
      <c r="I260" s="554" t="s">
        <v>4097</v>
      </c>
      <c r="J260" s="748" t="str">
        <f t="shared" si="55"/>
        <v>10307</v>
      </c>
      <c r="K260" s="93" t="str">
        <f t="shared" si="49"/>
        <v>项</v>
      </c>
      <c r="L260" s="93">
        <v>1</v>
      </c>
      <c r="M260" s="751"/>
      <c r="N260" s="751"/>
      <c r="O260" s="751"/>
      <c r="P260" s="751"/>
      <c r="Q260" s="751"/>
      <c r="R260" s="751"/>
      <c r="S260" s="751"/>
      <c r="T260" s="751"/>
      <c r="U260" s="751"/>
      <c r="V260" s="751"/>
      <c r="W260" s="751"/>
      <c r="X260" s="751"/>
      <c r="Y260" s="751"/>
      <c r="Z260" s="751"/>
      <c r="AA260" s="751"/>
      <c r="AB260" s="751"/>
      <c r="AC260" s="751"/>
      <c r="AD260" s="751"/>
      <c r="AE260" s="751"/>
      <c r="AF260" s="751"/>
      <c r="AG260" s="751"/>
      <c r="AH260" s="751"/>
      <c r="AI260" s="751"/>
      <c r="AJ260" s="751"/>
      <c r="AK260" s="751"/>
      <c r="AL260" s="751"/>
      <c r="AM260" s="751"/>
      <c r="AN260" s="751"/>
      <c r="AO260" s="751"/>
      <c r="AP260" s="751"/>
      <c r="AQ260" s="751"/>
      <c r="AR260" s="751"/>
      <c r="AS260" s="751"/>
      <c r="AT260" s="751"/>
      <c r="AU260" s="751"/>
      <c r="AV260" s="751"/>
      <c r="AW260" s="751"/>
      <c r="AX260" s="751"/>
      <c r="AY260" s="751"/>
      <c r="AZ260" s="751"/>
      <c r="BA260" s="751"/>
      <c r="BB260" s="751"/>
      <c r="BC260" s="751"/>
      <c r="BD260" s="751"/>
      <c r="BE260" s="751"/>
      <c r="BF260" s="751"/>
      <c r="BG260" s="751"/>
      <c r="BH260" s="751"/>
      <c r="BI260" s="751"/>
      <c r="BJ260" s="751"/>
      <c r="BK260" s="751"/>
      <c r="BL260" s="751"/>
      <c r="BM260" s="751"/>
      <c r="BN260" s="751"/>
      <c r="BO260" s="751"/>
      <c r="BP260" s="751"/>
      <c r="BQ260" s="751"/>
      <c r="BR260" s="751"/>
      <c r="BS260" s="751"/>
      <c r="BT260" s="751"/>
      <c r="BU260" s="751"/>
      <c r="BV260" s="751"/>
      <c r="BW260" s="751"/>
      <c r="BX260" s="751"/>
      <c r="BY260" s="751"/>
      <c r="BZ260" s="751"/>
      <c r="CA260" s="751"/>
      <c r="CB260" s="751"/>
      <c r="CC260" s="751"/>
      <c r="CD260" s="751"/>
      <c r="CE260" s="751"/>
      <c r="CF260" s="751"/>
      <c r="CG260" s="751"/>
      <c r="CH260" s="751"/>
      <c r="CI260" s="751"/>
      <c r="CJ260" s="751"/>
      <c r="CK260" s="751"/>
      <c r="CL260" s="751"/>
      <c r="CM260" s="751"/>
      <c r="CN260" s="751"/>
      <c r="CO260" s="751"/>
      <c r="CP260" s="751"/>
      <c r="CQ260" s="751"/>
      <c r="CR260" s="751"/>
      <c r="CS260" s="751"/>
      <c r="CT260" s="751"/>
      <c r="CU260" s="751"/>
      <c r="CV260" s="751"/>
      <c r="CW260" s="751"/>
      <c r="CX260" s="751"/>
      <c r="CY260" s="751"/>
      <c r="CZ260" s="751"/>
      <c r="DA260" s="751"/>
      <c r="DB260" s="751"/>
      <c r="DC260" s="751"/>
      <c r="DD260" s="751"/>
      <c r="DE260" s="751"/>
      <c r="DF260" s="751"/>
      <c r="DG260" s="751"/>
      <c r="DH260" s="751"/>
      <c r="DI260" s="751"/>
      <c r="DJ260" s="751"/>
      <c r="DK260" s="751"/>
      <c r="DL260" s="751"/>
      <c r="DM260" s="751"/>
      <c r="DN260" s="751"/>
      <c r="DO260" s="751"/>
      <c r="DP260" s="751"/>
      <c r="DQ260" s="751"/>
      <c r="DR260" s="751"/>
      <c r="DS260" s="751"/>
      <c r="DT260" s="751"/>
      <c r="DU260" s="751"/>
      <c r="DV260" s="751"/>
      <c r="DW260" s="751"/>
      <c r="DX260" s="751"/>
      <c r="DY260" s="751"/>
      <c r="DZ260" s="751"/>
      <c r="EA260" s="751"/>
      <c r="EB260" s="751"/>
      <c r="EC260" s="751"/>
      <c r="ED260" s="751"/>
      <c r="EE260" s="751"/>
      <c r="EF260" s="751"/>
      <c r="EG260" s="751"/>
      <c r="EH260" s="751"/>
      <c r="EI260" s="751"/>
      <c r="EJ260" s="751"/>
      <c r="EK260" s="751"/>
      <c r="EL260" s="751"/>
      <c r="EM260" s="751"/>
      <c r="EN260" s="751"/>
      <c r="EO260" s="751"/>
      <c r="EP260" s="751"/>
      <c r="EQ260" s="751"/>
      <c r="ER260" s="751"/>
      <c r="ES260" s="751"/>
      <c r="ET260" s="751"/>
      <c r="EU260" s="751"/>
      <c r="EV260" s="751"/>
      <c r="EW260" s="751"/>
      <c r="EX260" s="751"/>
      <c r="EY260" s="751"/>
      <c r="EZ260" s="751"/>
      <c r="FA260" s="751"/>
      <c r="FB260" s="751"/>
      <c r="FC260" s="751"/>
      <c r="FD260" s="751"/>
      <c r="FE260" s="751"/>
      <c r="FF260" s="751"/>
      <c r="FG260" s="751"/>
      <c r="FH260" s="751"/>
      <c r="FI260" s="751"/>
      <c r="FJ260" s="751"/>
      <c r="FK260" s="751"/>
      <c r="FL260" s="751"/>
      <c r="FM260" s="751"/>
      <c r="FN260" s="751"/>
      <c r="FO260" s="751"/>
      <c r="FP260" s="751"/>
      <c r="FQ260" s="751"/>
      <c r="FR260" s="751"/>
      <c r="FS260" s="751"/>
      <c r="FT260" s="751"/>
      <c r="FU260" s="751"/>
      <c r="FV260" s="751"/>
      <c r="FW260" s="751"/>
      <c r="FX260" s="751"/>
      <c r="FY260" s="751"/>
      <c r="FZ260" s="751"/>
      <c r="GA260" s="751"/>
      <c r="GB260" s="751"/>
      <c r="GC260" s="751"/>
      <c r="GD260" s="751"/>
      <c r="GE260" s="751"/>
      <c r="GF260" s="751"/>
      <c r="GG260" s="751"/>
      <c r="GH260" s="751"/>
      <c r="GI260" s="751"/>
      <c r="GJ260" s="751"/>
      <c r="GK260" s="751"/>
      <c r="GL260" s="751"/>
      <c r="GM260" s="751"/>
      <c r="GN260" s="751"/>
      <c r="GO260" s="751"/>
      <c r="GP260" s="751"/>
      <c r="GQ260" s="751"/>
      <c r="GR260" s="751"/>
      <c r="GS260" s="751"/>
      <c r="GT260" s="751"/>
      <c r="GU260" s="751"/>
      <c r="GV260" s="751"/>
      <c r="GW260" s="751"/>
      <c r="GX260" s="751"/>
      <c r="GY260" s="751"/>
      <c r="GZ260" s="751"/>
      <c r="HA260" s="751"/>
      <c r="HB260" s="751"/>
      <c r="HC260" s="751"/>
      <c r="HD260" s="751"/>
      <c r="HE260" s="751"/>
      <c r="HF260" s="751"/>
      <c r="HG260" s="751"/>
      <c r="HH260" s="751"/>
      <c r="HI260" s="751"/>
      <c r="HJ260" s="751"/>
      <c r="HK260" s="751"/>
      <c r="HL260" s="751"/>
      <c r="HM260" s="751"/>
      <c r="HN260" s="751"/>
      <c r="HO260" s="751"/>
      <c r="HP260" s="751"/>
      <c r="HQ260" s="751"/>
      <c r="HR260" s="751"/>
      <c r="HS260" s="751"/>
      <c r="HT260" s="751"/>
      <c r="HU260" s="751"/>
      <c r="HV260" s="751"/>
      <c r="HW260" s="751"/>
      <c r="HX260" s="751"/>
      <c r="HY260" s="751"/>
      <c r="HZ260" s="751"/>
      <c r="IA260" s="751"/>
      <c r="IB260" s="751"/>
      <c r="IC260" s="751"/>
      <c r="ID260" s="751"/>
      <c r="IE260" s="751"/>
      <c r="IF260" s="751"/>
      <c r="IG260" s="751"/>
      <c r="IH260" s="751"/>
      <c r="II260" s="751"/>
      <c r="IJ260" s="751"/>
      <c r="IK260" s="751"/>
      <c r="IL260" s="751"/>
      <c r="IM260" s="751"/>
      <c r="IN260" s="751"/>
      <c r="IO260" s="751"/>
      <c r="IP260" s="751"/>
      <c r="IQ260" s="751"/>
      <c r="IR260" s="751"/>
    </row>
    <row r="261" s="137" customFormat="1" ht="15.75" hidden="1" spans="1:252">
      <c r="A261" s="353" t="s">
        <v>4413</v>
      </c>
      <c r="B261" s="307" t="s">
        <v>819</v>
      </c>
      <c r="C261" s="671">
        <f>SUMIF('2023.12'!$A$6:$A$567,A261,'2023.12'!$C$6:$C$567)</f>
        <v>15363</v>
      </c>
      <c r="D261" s="671">
        <v>14832</v>
      </c>
      <c r="E261" s="671">
        <f>SUMIF('2024.12'!$A$6:$A$876,A261,'2024.12'!$D$6:$D$876)</f>
        <v>11204</v>
      </c>
      <c r="F261" s="671">
        <f t="shared" si="54"/>
        <v>-4159</v>
      </c>
      <c r="G261" s="365" t="str">
        <f t="shared" si="46"/>
        <v>-27.1%</v>
      </c>
      <c r="H261" s="365" t="str">
        <f t="shared" si="47"/>
        <v>75.5%</v>
      </c>
      <c r="I261" s="554" t="s">
        <v>4097</v>
      </c>
      <c r="J261" s="748" t="str">
        <f t="shared" si="55"/>
        <v>10307</v>
      </c>
      <c r="K261" s="93" t="str">
        <f t="shared" si="49"/>
        <v>项</v>
      </c>
      <c r="L261" s="93">
        <v>1</v>
      </c>
      <c r="M261" s="751"/>
      <c r="N261" s="751"/>
      <c r="O261" s="751"/>
      <c r="P261" s="751"/>
      <c r="Q261" s="751"/>
      <c r="R261" s="751"/>
      <c r="S261" s="751"/>
      <c r="T261" s="751"/>
      <c r="U261" s="751"/>
      <c r="V261" s="751"/>
      <c r="W261" s="751"/>
      <c r="X261" s="751"/>
      <c r="Y261" s="751"/>
      <c r="Z261" s="751"/>
      <c r="AA261" s="751"/>
      <c r="AB261" s="751"/>
      <c r="AC261" s="751"/>
      <c r="AD261" s="751"/>
      <c r="AE261" s="751"/>
      <c r="AF261" s="751"/>
      <c r="AG261" s="751"/>
      <c r="AH261" s="751"/>
      <c r="AI261" s="751"/>
      <c r="AJ261" s="751"/>
      <c r="AK261" s="751"/>
      <c r="AL261" s="751"/>
      <c r="AM261" s="751"/>
      <c r="AN261" s="751"/>
      <c r="AO261" s="751"/>
      <c r="AP261" s="751"/>
      <c r="AQ261" s="751"/>
      <c r="AR261" s="751"/>
      <c r="AS261" s="751"/>
      <c r="AT261" s="751"/>
      <c r="AU261" s="751"/>
      <c r="AV261" s="751"/>
      <c r="AW261" s="751"/>
      <c r="AX261" s="751"/>
      <c r="AY261" s="751"/>
      <c r="AZ261" s="751"/>
      <c r="BA261" s="751"/>
      <c r="BB261" s="751"/>
      <c r="BC261" s="751"/>
      <c r="BD261" s="751"/>
      <c r="BE261" s="751"/>
      <c r="BF261" s="751"/>
      <c r="BG261" s="751"/>
      <c r="BH261" s="751"/>
      <c r="BI261" s="751"/>
      <c r="BJ261" s="751"/>
      <c r="BK261" s="751"/>
      <c r="BL261" s="751"/>
      <c r="BM261" s="751"/>
      <c r="BN261" s="751"/>
      <c r="BO261" s="751"/>
      <c r="BP261" s="751"/>
      <c r="BQ261" s="751"/>
      <c r="BR261" s="751"/>
      <c r="BS261" s="751"/>
      <c r="BT261" s="751"/>
      <c r="BU261" s="751"/>
      <c r="BV261" s="751"/>
      <c r="BW261" s="751"/>
      <c r="BX261" s="751"/>
      <c r="BY261" s="751"/>
      <c r="BZ261" s="751"/>
      <c r="CA261" s="751"/>
      <c r="CB261" s="751"/>
      <c r="CC261" s="751"/>
      <c r="CD261" s="751"/>
      <c r="CE261" s="751"/>
      <c r="CF261" s="751"/>
      <c r="CG261" s="751"/>
      <c r="CH261" s="751"/>
      <c r="CI261" s="751"/>
      <c r="CJ261" s="751"/>
      <c r="CK261" s="751"/>
      <c r="CL261" s="751"/>
      <c r="CM261" s="751"/>
      <c r="CN261" s="751"/>
      <c r="CO261" s="751"/>
      <c r="CP261" s="751"/>
      <c r="CQ261" s="751"/>
      <c r="CR261" s="751"/>
      <c r="CS261" s="751"/>
      <c r="CT261" s="751"/>
      <c r="CU261" s="751"/>
      <c r="CV261" s="751"/>
      <c r="CW261" s="751"/>
      <c r="CX261" s="751"/>
      <c r="CY261" s="751"/>
      <c r="CZ261" s="751"/>
      <c r="DA261" s="751"/>
      <c r="DB261" s="751"/>
      <c r="DC261" s="751"/>
      <c r="DD261" s="751"/>
      <c r="DE261" s="751"/>
      <c r="DF261" s="751"/>
      <c r="DG261" s="751"/>
      <c r="DH261" s="751"/>
      <c r="DI261" s="751"/>
      <c r="DJ261" s="751"/>
      <c r="DK261" s="751"/>
      <c r="DL261" s="751"/>
      <c r="DM261" s="751"/>
      <c r="DN261" s="751"/>
      <c r="DO261" s="751"/>
      <c r="DP261" s="751"/>
      <c r="DQ261" s="751"/>
      <c r="DR261" s="751"/>
      <c r="DS261" s="751"/>
      <c r="DT261" s="751"/>
      <c r="DU261" s="751"/>
      <c r="DV261" s="751"/>
      <c r="DW261" s="751"/>
      <c r="DX261" s="751"/>
      <c r="DY261" s="751"/>
      <c r="DZ261" s="751"/>
      <c r="EA261" s="751"/>
      <c r="EB261" s="751"/>
      <c r="EC261" s="751"/>
      <c r="ED261" s="751"/>
      <c r="EE261" s="751"/>
      <c r="EF261" s="751"/>
      <c r="EG261" s="751"/>
      <c r="EH261" s="751"/>
      <c r="EI261" s="751"/>
      <c r="EJ261" s="751"/>
      <c r="EK261" s="751"/>
      <c r="EL261" s="751"/>
      <c r="EM261" s="751"/>
      <c r="EN261" s="751"/>
      <c r="EO261" s="751"/>
      <c r="EP261" s="751"/>
      <c r="EQ261" s="751"/>
      <c r="ER261" s="751"/>
      <c r="ES261" s="751"/>
      <c r="ET261" s="751"/>
      <c r="EU261" s="751"/>
      <c r="EV261" s="751"/>
      <c r="EW261" s="751"/>
      <c r="EX261" s="751"/>
      <c r="EY261" s="751"/>
      <c r="EZ261" s="751"/>
      <c r="FA261" s="751"/>
      <c r="FB261" s="751"/>
      <c r="FC261" s="751"/>
      <c r="FD261" s="751"/>
      <c r="FE261" s="751"/>
      <c r="FF261" s="751"/>
      <c r="FG261" s="751"/>
      <c r="FH261" s="751"/>
      <c r="FI261" s="751"/>
      <c r="FJ261" s="751"/>
      <c r="FK261" s="751"/>
      <c r="FL261" s="751"/>
      <c r="FM261" s="751"/>
      <c r="FN261" s="751"/>
      <c r="FO261" s="751"/>
      <c r="FP261" s="751"/>
      <c r="FQ261" s="751"/>
      <c r="FR261" s="751"/>
      <c r="FS261" s="751"/>
      <c r="FT261" s="751"/>
      <c r="FU261" s="751"/>
      <c r="FV261" s="751"/>
      <c r="FW261" s="751"/>
      <c r="FX261" s="751"/>
      <c r="FY261" s="751"/>
      <c r="FZ261" s="751"/>
      <c r="GA261" s="751"/>
      <c r="GB261" s="751"/>
      <c r="GC261" s="751"/>
      <c r="GD261" s="751"/>
      <c r="GE261" s="751"/>
      <c r="GF261" s="751"/>
      <c r="GG261" s="751"/>
      <c r="GH261" s="751"/>
      <c r="GI261" s="751"/>
      <c r="GJ261" s="751"/>
      <c r="GK261" s="751"/>
      <c r="GL261" s="751"/>
      <c r="GM261" s="751"/>
      <c r="GN261" s="751"/>
      <c r="GO261" s="751"/>
      <c r="GP261" s="751"/>
      <c r="GQ261" s="751"/>
      <c r="GR261" s="751"/>
      <c r="GS261" s="751"/>
      <c r="GT261" s="751"/>
      <c r="GU261" s="751"/>
      <c r="GV261" s="751"/>
      <c r="GW261" s="751"/>
      <c r="GX261" s="751"/>
      <c r="GY261" s="751"/>
      <c r="GZ261" s="751"/>
      <c r="HA261" s="751"/>
      <c r="HB261" s="751"/>
      <c r="HC261" s="751"/>
      <c r="HD261" s="751"/>
      <c r="HE261" s="751"/>
      <c r="HF261" s="751"/>
      <c r="HG261" s="751"/>
      <c r="HH261" s="751"/>
      <c r="HI261" s="751"/>
      <c r="HJ261" s="751"/>
      <c r="HK261" s="751"/>
      <c r="HL261" s="751"/>
      <c r="HM261" s="751"/>
      <c r="HN261" s="751"/>
      <c r="HO261" s="751"/>
      <c r="HP261" s="751"/>
      <c r="HQ261" s="751"/>
      <c r="HR261" s="751"/>
      <c r="HS261" s="751"/>
      <c r="HT261" s="751"/>
      <c r="HU261" s="751"/>
      <c r="HV261" s="751"/>
      <c r="HW261" s="751"/>
      <c r="HX261" s="751"/>
      <c r="HY261" s="751"/>
      <c r="HZ261" s="751"/>
      <c r="IA261" s="751"/>
      <c r="IB261" s="751"/>
      <c r="IC261" s="751"/>
      <c r="ID261" s="751"/>
      <c r="IE261" s="751"/>
      <c r="IF261" s="751"/>
      <c r="IG261" s="751"/>
      <c r="IH261" s="751"/>
      <c r="II261" s="751"/>
      <c r="IJ261" s="751"/>
      <c r="IK261" s="751"/>
      <c r="IL261" s="751"/>
      <c r="IM261" s="751"/>
      <c r="IN261" s="751"/>
      <c r="IO261" s="751"/>
      <c r="IP261" s="751"/>
      <c r="IQ261" s="751"/>
      <c r="IR261" s="751"/>
    </row>
    <row r="262" s="443" customFormat="1" ht="31.5" hidden="1" spans="1:252">
      <c r="A262" s="353" t="s">
        <v>4414</v>
      </c>
      <c r="B262" s="307" t="s">
        <v>831</v>
      </c>
      <c r="C262" s="671">
        <f>SUMIF('2023.12'!$A$6:$A$567,A262,'2023.12'!$C$6:$C$567)</f>
        <v>0</v>
      </c>
      <c r="D262" s="671">
        <v>0</v>
      </c>
      <c r="E262" s="671">
        <f>SUMIF('2024.12'!$A$6:$A$876,A262,'2024.12'!$D$6:$D$876)</f>
        <v>0</v>
      </c>
      <c r="F262" s="671">
        <f t="shared" si="54"/>
        <v>0</v>
      </c>
      <c r="G262" s="365" t="str">
        <f t="shared" ref="G262:G325" si="56">IFERROR(TEXT(F262/C262,"0.0%"),"")</f>
        <v/>
      </c>
      <c r="H262" s="365" t="str">
        <f t="shared" ref="H262:H325" si="57">IFERROR(TEXT(E262/D262,"0.0%"),"")</f>
        <v/>
      </c>
      <c r="I262" s="22" t="str">
        <f t="shared" si="48"/>
        <v>否</v>
      </c>
      <c r="J262" s="749" t="str">
        <f t="shared" si="55"/>
        <v>10307</v>
      </c>
      <c r="K262" s="93" t="str">
        <f t="shared" si="49"/>
        <v>项</v>
      </c>
      <c r="L262" s="93">
        <v>1</v>
      </c>
      <c r="M262" s="250"/>
      <c r="N262" s="250"/>
      <c r="O262" s="250"/>
      <c r="P262" s="250"/>
      <c r="Q262" s="250"/>
      <c r="R262" s="250"/>
      <c r="S262" s="250"/>
      <c r="T262" s="250"/>
      <c r="U262" s="250"/>
      <c r="V262" s="250"/>
      <c r="W262" s="250"/>
      <c r="X262" s="250"/>
      <c r="Y262" s="250"/>
      <c r="Z262" s="250"/>
      <c r="AA262" s="250"/>
      <c r="AB262" s="250"/>
      <c r="AC262" s="250"/>
      <c r="AD262" s="250"/>
      <c r="AE262" s="250"/>
      <c r="AF262" s="250"/>
      <c r="AG262" s="250"/>
      <c r="AH262" s="250"/>
      <c r="AI262" s="250"/>
      <c r="AJ262" s="250"/>
      <c r="AK262" s="250"/>
      <c r="AL262" s="250"/>
      <c r="AM262" s="250"/>
      <c r="AN262" s="250"/>
      <c r="AO262" s="250"/>
      <c r="AP262" s="250"/>
      <c r="AQ262" s="250"/>
      <c r="AR262" s="250"/>
      <c r="AS262" s="250"/>
      <c r="AT262" s="250"/>
      <c r="AU262" s="250"/>
      <c r="AV262" s="250"/>
      <c r="AW262" s="250"/>
      <c r="AX262" s="250"/>
      <c r="AY262" s="250"/>
      <c r="AZ262" s="250"/>
      <c r="BA262" s="250"/>
      <c r="BB262" s="250"/>
      <c r="BC262" s="250"/>
      <c r="BD262" s="250"/>
      <c r="BE262" s="250"/>
      <c r="BF262" s="250"/>
      <c r="BG262" s="250"/>
      <c r="BH262" s="250"/>
      <c r="BI262" s="250"/>
      <c r="BJ262" s="250"/>
      <c r="BK262" s="250"/>
      <c r="BL262" s="250"/>
      <c r="BM262" s="250"/>
      <c r="BN262" s="250"/>
      <c r="BO262" s="250"/>
      <c r="BP262" s="250"/>
      <c r="BQ262" s="250"/>
      <c r="BR262" s="250"/>
      <c r="BS262" s="250"/>
      <c r="BT262" s="250"/>
      <c r="BU262" s="250"/>
      <c r="BV262" s="250"/>
      <c r="BW262" s="250"/>
      <c r="BX262" s="250"/>
      <c r="BY262" s="250"/>
      <c r="BZ262" s="250"/>
      <c r="CA262" s="250"/>
      <c r="CB262" s="250"/>
      <c r="CC262" s="250"/>
      <c r="CD262" s="250"/>
      <c r="CE262" s="250"/>
      <c r="CF262" s="250"/>
      <c r="CG262" s="250"/>
      <c r="CH262" s="250"/>
      <c r="CI262" s="250"/>
      <c r="CJ262" s="250"/>
      <c r="CK262" s="250"/>
      <c r="CL262" s="250"/>
      <c r="CM262" s="250"/>
      <c r="CN262" s="250"/>
      <c r="CO262" s="250"/>
      <c r="CP262" s="250"/>
      <c r="CQ262" s="250"/>
      <c r="CR262" s="250"/>
      <c r="CS262" s="250"/>
      <c r="CT262" s="250"/>
      <c r="CU262" s="250"/>
      <c r="CV262" s="250"/>
      <c r="CW262" s="250"/>
      <c r="CX262" s="250"/>
      <c r="CY262" s="250"/>
      <c r="CZ262" s="250"/>
      <c r="DA262" s="250"/>
      <c r="DB262" s="250"/>
      <c r="DC262" s="250"/>
      <c r="DD262" s="250"/>
      <c r="DE262" s="250"/>
      <c r="DF262" s="250"/>
      <c r="DG262" s="250"/>
      <c r="DH262" s="250"/>
      <c r="DI262" s="250"/>
      <c r="DJ262" s="250"/>
      <c r="DK262" s="250"/>
      <c r="DL262" s="250"/>
      <c r="DM262" s="250"/>
      <c r="DN262" s="250"/>
      <c r="DO262" s="250"/>
      <c r="DP262" s="250"/>
      <c r="DQ262" s="250"/>
      <c r="DR262" s="250"/>
      <c r="DS262" s="250"/>
      <c r="DT262" s="250"/>
      <c r="DU262" s="250"/>
      <c r="DV262" s="250"/>
      <c r="DW262" s="250"/>
      <c r="DX262" s="250"/>
      <c r="DY262" s="250"/>
      <c r="DZ262" s="250"/>
      <c r="EA262" s="250"/>
      <c r="EB262" s="250"/>
      <c r="EC262" s="250"/>
      <c r="ED262" s="250"/>
      <c r="EE262" s="250"/>
      <c r="EF262" s="250"/>
      <c r="EG262" s="250"/>
      <c r="EH262" s="250"/>
      <c r="EI262" s="250"/>
      <c r="EJ262" s="250"/>
      <c r="EK262" s="250"/>
      <c r="EL262" s="250"/>
      <c r="EM262" s="250"/>
      <c r="EN262" s="250"/>
      <c r="EO262" s="250"/>
      <c r="EP262" s="250"/>
      <c r="EQ262" s="250"/>
      <c r="ER262" s="250"/>
      <c r="ES262" s="250"/>
      <c r="ET262" s="250"/>
      <c r="EU262" s="250"/>
      <c r="EV262" s="250"/>
      <c r="EW262" s="250"/>
      <c r="EX262" s="250"/>
      <c r="EY262" s="250"/>
      <c r="EZ262" s="250"/>
      <c r="FA262" s="250"/>
      <c r="FB262" s="250"/>
      <c r="FC262" s="250"/>
      <c r="FD262" s="250"/>
      <c r="FE262" s="250"/>
      <c r="FF262" s="250"/>
      <c r="FG262" s="250"/>
      <c r="FH262" s="250"/>
      <c r="FI262" s="250"/>
      <c r="FJ262" s="250"/>
      <c r="FK262" s="250"/>
      <c r="FL262" s="250"/>
      <c r="FM262" s="250"/>
      <c r="FN262" s="250"/>
      <c r="FO262" s="250"/>
      <c r="FP262" s="250"/>
      <c r="FQ262" s="250"/>
      <c r="FR262" s="250"/>
      <c r="FS262" s="250"/>
      <c r="FT262" s="250"/>
      <c r="FU262" s="250"/>
      <c r="FV262" s="250"/>
      <c r="FW262" s="250"/>
      <c r="FX262" s="250"/>
      <c r="FY262" s="250"/>
      <c r="FZ262" s="250"/>
      <c r="GA262" s="250"/>
      <c r="GB262" s="250"/>
      <c r="GC262" s="250"/>
      <c r="GD262" s="250"/>
      <c r="GE262" s="250"/>
      <c r="GF262" s="250"/>
      <c r="GG262" s="250"/>
      <c r="GH262" s="250"/>
      <c r="GI262" s="250"/>
      <c r="GJ262" s="250"/>
      <c r="GK262" s="250"/>
      <c r="GL262" s="250"/>
      <c r="GM262" s="250"/>
      <c r="GN262" s="250"/>
      <c r="GO262" s="250"/>
      <c r="GP262" s="250"/>
      <c r="GQ262" s="250"/>
      <c r="GR262" s="250"/>
      <c r="GS262" s="250"/>
      <c r="GT262" s="250"/>
      <c r="GU262" s="250"/>
      <c r="GV262" s="250"/>
      <c r="GW262" s="250"/>
      <c r="GX262" s="250"/>
      <c r="GY262" s="250"/>
      <c r="GZ262" s="250"/>
      <c r="HA262" s="250"/>
      <c r="HB262" s="250"/>
      <c r="HC262" s="250"/>
      <c r="HD262" s="250"/>
      <c r="HE262" s="250"/>
      <c r="HF262" s="250"/>
      <c r="HG262" s="250"/>
      <c r="HH262" s="250"/>
      <c r="HI262" s="250"/>
      <c r="HJ262" s="250"/>
      <c r="HK262" s="250"/>
      <c r="HL262" s="250"/>
      <c r="HM262" s="250"/>
      <c r="HN262" s="250"/>
      <c r="HO262" s="250"/>
      <c r="HP262" s="250"/>
      <c r="HQ262" s="250"/>
      <c r="HR262" s="250"/>
      <c r="HS262" s="250"/>
      <c r="HT262" s="250"/>
      <c r="HU262" s="250"/>
      <c r="HV262" s="250"/>
      <c r="HW262" s="250"/>
      <c r="HX262" s="250"/>
      <c r="HY262" s="250"/>
      <c r="HZ262" s="250"/>
      <c r="IA262" s="250"/>
      <c r="IB262" s="250"/>
      <c r="IC262" s="250"/>
      <c r="ID262" s="250"/>
      <c r="IE262" s="250"/>
      <c r="IF262" s="250"/>
      <c r="IG262" s="250"/>
      <c r="IH262" s="250"/>
      <c r="II262" s="250"/>
      <c r="IJ262" s="250"/>
      <c r="IK262" s="250"/>
      <c r="IL262" s="250"/>
      <c r="IM262" s="250"/>
      <c r="IN262" s="250"/>
      <c r="IO262" s="250"/>
      <c r="IP262" s="250"/>
      <c r="IQ262" s="250"/>
      <c r="IR262" s="250"/>
    </row>
    <row r="263" s="443" customFormat="1" ht="15.75" hidden="1" spans="1:252">
      <c r="A263" s="353" t="s">
        <v>4415</v>
      </c>
      <c r="B263" s="307" t="s">
        <v>833</v>
      </c>
      <c r="C263" s="671">
        <f>SUMIF('2023.12'!$A$6:$A$567,A263,'2023.12'!$C$6:$C$567)</f>
        <v>0</v>
      </c>
      <c r="D263" s="671">
        <v>0</v>
      </c>
      <c r="E263" s="671">
        <f>SUMIF('2024.12'!$A$6:$A$876,A263,'2024.12'!$D$6:$D$876)</f>
        <v>0</v>
      </c>
      <c r="F263" s="671">
        <f t="shared" si="54"/>
        <v>0</v>
      </c>
      <c r="G263" s="365" t="str">
        <f t="shared" si="56"/>
        <v/>
      </c>
      <c r="H263" s="365" t="str">
        <f t="shared" si="57"/>
        <v/>
      </c>
      <c r="I263" s="22" t="str">
        <f t="shared" ref="I263:I326" si="58">IF(B263&lt;&gt;"",IF(OR(C263&lt;&gt;0,D263&lt;&gt;0,E263&lt;&gt;0,F263&lt;&gt;0),"是","否"),"是")</f>
        <v>否</v>
      </c>
      <c r="J263" s="749" t="str">
        <f t="shared" si="55"/>
        <v>10307</v>
      </c>
      <c r="K263" s="93" t="str">
        <f t="shared" ref="K263:K295" si="59">_xlfn.IFS(LEN(A263)=3,"类",LEN(A263)=5,"款",LEN(A263)=7,"项")</f>
        <v>项</v>
      </c>
      <c r="L263" s="93">
        <v>1</v>
      </c>
      <c r="M263" s="250"/>
      <c r="N263" s="250"/>
      <c r="O263" s="250"/>
      <c r="P263" s="250"/>
      <c r="Q263" s="250"/>
      <c r="R263" s="250"/>
      <c r="S263" s="250"/>
      <c r="T263" s="250"/>
      <c r="U263" s="250"/>
      <c r="V263" s="250"/>
      <c r="W263" s="250"/>
      <c r="X263" s="250"/>
      <c r="Y263" s="250"/>
      <c r="Z263" s="250"/>
      <c r="AA263" s="250"/>
      <c r="AB263" s="250"/>
      <c r="AC263" s="250"/>
      <c r="AD263" s="250"/>
      <c r="AE263" s="250"/>
      <c r="AF263" s="250"/>
      <c r="AG263" s="250"/>
      <c r="AH263" s="250"/>
      <c r="AI263" s="250"/>
      <c r="AJ263" s="250"/>
      <c r="AK263" s="250"/>
      <c r="AL263" s="250"/>
      <c r="AM263" s="250"/>
      <c r="AN263" s="250"/>
      <c r="AO263" s="250"/>
      <c r="AP263" s="250"/>
      <c r="AQ263" s="250"/>
      <c r="AR263" s="250"/>
      <c r="AS263" s="250"/>
      <c r="AT263" s="250"/>
      <c r="AU263" s="250"/>
      <c r="AV263" s="250"/>
      <c r="AW263" s="250"/>
      <c r="AX263" s="250"/>
      <c r="AY263" s="250"/>
      <c r="AZ263" s="250"/>
      <c r="BA263" s="250"/>
      <c r="BB263" s="250"/>
      <c r="BC263" s="250"/>
      <c r="BD263" s="250"/>
      <c r="BE263" s="250"/>
      <c r="BF263" s="250"/>
      <c r="BG263" s="250"/>
      <c r="BH263" s="250"/>
      <c r="BI263" s="250"/>
      <c r="BJ263" s="250"/>
      <c r="BK263" s="250"/>
      <c r="BL263" s="250"/>
      <c r="BM263" s="250"/>
      <c r="BN263" s="250"/>
      <c r="BO263" s="250"/>
      <c r="BP263" s="250"/>
      <c r="BQ263" s="250"/>
      <c r="BR263" s="250"/>
      <c r="BS263" s="250"/>
      <c r="BT263" s="250"/>
      <c r="BU263" s="250"/>
      <c r="BV263" s="250"/>
      <c r="BW263" s="250"/>
      <c r="BX263" s="250"/>
      <c r="BY263" s="250"/>
      <c r="BZ263" s="250"/>
      <c r="CA263" s="250"/>
      <c r="CB263" s="250"/>
      <c r="CC263" s="250"/>
      <c r="CD263" s="250"/>
      <c r="CE263" s="250"/>
      <c r="CF263" s="250"/>
      <c r="CG263" s="250"/>
      <c r="CH263" s="250"/>
      <c r="CI263" s="250"/>
      <c r="CJ263" s="250"/>
      <c r="CK263" s="250"/>
      <c r="CL263" s="250"/>
      <c r="CM263" s="250"/>
      <c r="CN263" s="250"/>
      <c r="CO263" s="250"/>
      <c r="CP263" s="250"/>
      <c r="CQ263" s="250"/>
      <c r="CR263" s="250"/>
      <c r="CS263" s="250"/>
      <c r="CT263" s="250"/>
      <c r="CU263" s="250"/>
      <c r="CV263" s="250"/>
      <c r="CW263" s="250"/>
      <c r="CX263" s="250"/>
      <c r="CY263" s="250"/>
      <c r="CZ263" s="250"/>
      <c r="DA263" s="250"/>
      <c r="DB263" s="250"/>
      <c r="DC263" s="250"/>
      <c r="DD263" s="250"/>
      <c r="DE263" s="250"/>
      <c r="DF263" s="250"/>
      <c r="DG263" s="250"/>
      <c r="DH263" s="250"/>
      <c r="DI263" s="250"/>
      <c r="DJ263" s="250"/>
      <c r="DK263" s="250"/>
      <c r="DL263" s="250"/>
      <c r="DM263" s="250"/>
      <c r="DN263" s="250"/>
      <c r="DO263" s="250"/>
      <c r="DP263" s="250"/>
      <c r="DQ263" s="250"/>
      <c r="DR263" s="250"/>
      <c r="DS263" s="250"/>
      <c r="DT263" s="250"/>
      <c r="DU263" s="250"/>
      <c r="DV263" s="250"/>
      <c r="DW263" s="250"/>
      <c r="DX263" s="250"/>
      <c r="DY263" s="250"/>
      <c r="DZ263" s="250"/>
      <c r="EA263" s="250"/>
      <c r="EB263" s="250"/>
      <c r="EC263" s="250"/>
      <c r="ED263" s="250"/>
      <c r="EE263" s="250"/>
      <c r="EF263" s="250"/>
      <c r="EG263" s="250"/>
      <c r="EH263" s="250"/>
      <c r="EI263" s="250"/>
      <c r="EJ263" s="250"/>
      <c r="EK263" s="250"/>
      <c r="EL263" s="250"/>
      <c r="EM263" s="250"/>
      <c r="EN263" s="250"/>
      <c r="EO263" s="250"/>
      <c r="EP263" s="250"/>
      <c r="EQ263" s="250"/>
      <c r="ER263" s="250"/>
      <c r="ES263" s="250"/>
      <c r="ET263" s="250"/>
      <c r="EU263" s="250"/>
      <c r="EV263" s="250"/>
      <c r="EW263" s="250"/>
      <c r="EX263" s="250"/>
      <c r="EY263" s="250"/>
      <c r="EZ263" s="250"/>
      <c r="FA263" s="250"/>
      <c r="FB263" s="250"/>
      <c r="FC263" s="250"/>
      <c r="FD263" s="250"/>
      <c r="FE263" s="250"/>
      <c r="FF263" s="250"/>
      <c r="FG263" s="250"/>
      <c r="FH263" s="250"/>
      <c r="FI263" s="250"/>
      <c r="FJ263" s="250"/>
      <c r="FK263" s="250"/>
      <c r="FL263" s="250"/>
      <c r="FM263" s="250"/>
      <c r="FN263" s="250"/>
      <c r="FO263" s="250"/>
      <c r="FP263" s="250"/>
      <c r="FQ263" s="250"/>
      <c r="FR263" s="250"/>
      <c r="FS263" s="250"/>
      <c r="FT263" s="250"/>
      <c r="FU263" s="250"/>
      <c r="FV263" s="250"/>
      <c r="FW263" s="250"/>
      <c r="FX263" s="250"/>
      <c r="FY263" s="250"/>
      <c r="FZ263" s="250"/>
      <c r="GA263" s="250"/>
      <c r="GB263" s="250"/>
      <c r="GC263" s="250"/>
      <c r="GD263" s="250"/>
      <c r="GE263" s="250"/>
      <c r="GF263" s="250"/>
      <c r="GG263" s="250"/>
      <c r="GH263" s="250"/>
      <c r="GI263" s="250"/>
      <c r="GJ263" s="250"/>
      <c r="GK263" s="250"/>
      <c r="GL263" s="250"/>
      <c r="GM263" s="250"/>
      <c r="GN263" s="250"/>
      <c r="GO263" s="250"/>
      <c r="GP263" s="250"/>
      <c r="GQ263" s="250"/>
      <c r="GR263" s="250"/>
      <c r="GS263" s="250"/>
      <c r="GT263" s="250"/>
      <c r="GU263" s="250"/>
      <c r="GV263" s="250"/>
      <c r="GW263" s="250"/>
      <c r="GX263" s="250"/>
      <c r="GY263" s="250"/>
      <c r="GZ263" s="250"/>
      <c r="HA263" s="250"/>
      <c r="HB263" s="250"/>
      <c r="HC263" s="250"/>
      <c r="HD263" s="250"/>
      <c r="HE263" s="250"/>
      <c r="HF263" s="250"/>
      <c r="HG263" s="250"/>
      <c r="HH263" s="250"/>
      <c r="HI263" s="250"/>
      <c r="HJ263" s="250"/>
      <c r="HK263" s="250"/>
      <c r="HL263" s="250"/>
      <c r="HM263" s="250"/>
      <c r="HN263" s="250"/>
      <c r="HO263" s="250"/>
      <c r="HP263" s="250"/>
      <c r="HQ263" s="250"/>
      <c r="HR263" s="250"/>
      <c r="HS263" s="250"/>
      <c r="HT263" s="250"/>
      <c r="HU263" s="250"/>
      <c r="HV263" s="250"/>
      <c r="HW263" s="250"/>
      <c r="HX263" s="250"/>
      <c r="HY263" s="250"/>
      <c r="HZ263" s="250"/>
      <c r="IA263" s="250"/>
      <c r="IB263" s="250"/>
      <c r="IC263" s="250"/>
      <c r="ID263" s="250"/>
      <c r="IE263" s="250"/>
      <c r="IF263" s="250"/>
      <c r="IG263" s="250"/>
      <c r="IH263" s="250"/>
      <c r="II263" s="250"/>
      <c r="IJ263" s="250"/>
      <c r="IK263" s="250"/>
      <c r="IL263" s="250"/>
      <c r="IM263" s="250"/>
      <c r="IN263" s="250"/>
      <c r="IO263" s="250"/>
      <c r="IP263" s="250"/>
      <c r="IQ263" s="250"/>
      <c r="IR263" s="250"/>
    </row>
    <row r="264" s="443" customFormat="1" ht="31.5" hidden="1" spans="1:252">
      <c r="A264" s="353" t="s">
        <v>4416</v>
      </c>
      <c r="B264" s="307" t="s">
        <v>837</v>
      </c>
      <c r="C264" s="671">
        <f>SUMIF('2023.12'!$A$6:$A$567,A264,'2023.12'!$C$6:$C$567)</f>
        <v>0</v>
      </c>
      <c r="D264" s="671">
        <v>0</v>
      </c>
      <c r="E264" s="671">
        <f>SUMIF('2024.12'!$A$6:$A$876,A264,'2024.12'!$D$6:$D$876)</f>
        <v>0</v>
      </c>
      <c r="F264" s="671">
        <f t="shared" si="54"/>
        <v>0</v>
      </c>
      <c r="G264" s="365" t="str">
        <f t="shared" si="56"/>
        <v/>
      </c>
      <c r="H264" s="365" t="str">
        <f t="shared" si="57"/>
        <v/>
      </c>
      <c r="I264" s="22" t="str">
        <f t="shared" si="58"/>
        <v>否</v>
      </c>
      <c r="J264" s="749" t="str">
        <f t="shared" si="55"/>
        <v>10307</v>
      </c>
      <c r="K264" s="93" t="str">
        <f t="shared" si="59"/>
        <v>项</v>
      </c>
      <c r="L264" s="93">
        <v>1</v>
      </c>
      <c r="M264" s="250"/>
      <c r="N264" s="250"/>
      <c r="O264" s="250"/>
      <c r="P264" s="250"/>
      <c r="Q264" s="250"/>
      <c r="R264" s="250"/>
      <c r="S264" s="250"/>
      <c r="T264" s="250"/>
      <c r="U264" s="250"/>
      <c r="V264" s="250"/>
      <c r="W264" s="250"/>
      <c r="X264" s="250"/>
      <c r="Y264" s="250"/>
      <c r="Z264" s="250"/>
      <c r="AA264" s="250"/>
      <c r="AB264" s="250"/>
      <c r="AC264" s="250"/>
      <c r="AD264" s="250"/>
      <c r="AE264" s="250"/>
      <c r="AF264" s="250"/>
      <c r="AG264" s="250"/>
      <c r="AH264" s="250"/>
      <c r="AI264" s="250"/>
      <c r="AJ264" s="250"/>
      <c r="AK264" s="250"/>
      <c r="AL264" s="250"/>
      <c r="AM264" s="250"/>
      <c r="AN264" s="250"/>
      <c r="AO264" s="250"/>
      <c r="AP264" s="250"/>
      <c r="AQ264" s="250"/>
      <c r="AR264" s="250"/>
      <c r="AS264" s="250"/>
      <c r="AT264" s="250"/>
      <c r="AU264" s="250"/>
      <c r="AV264" s="250"/>
      <c r="AW264" s="250"/>
      <c r="AX264" s="250"/>
      <c r="AY264" s="250"/>
      <c r="AZ264" s="250"/>
      <c r="BA264" s="250"/>
      <c r="BB264" s="250"/>
      <c r="BC264" s="250"/>
      <c r="BD264" s="250"/>
      <c r="BE264" s="250"/>
      <c r="BF264" s="250"/>
      <c r="BG264" s="250"/>
      <c r="BH264" s="250"/>
      <c r="BI264" s="250"/>
      <c r="BJ264" s="250"/>
      <c r="BK264" s="250"/>
      <c r="BL264" s="250"/>
      <c r="BM264" s="250"/>
      <c r="BN264" s="250"/>
      <c r="BO264" s="250"/>
      <c r="BP264" s="250"/>
      <c r="BQ264" s="250"/>
      <c r="BR264" s="250"/>
      <c r="BS264" s="250"/>
      <c r="BT264" s="250"/>
      <c r="BU264" s="250"/>
      <c r="BV264" s="250"/>
      <c r="BW264" s="250"/>
      <c r="BX264" s="250"/>
      <c r="BY264" s="250"/>
      <c r="BZ264" s="250"/>
      <c r="CA264" s="250"/>
      <c r="CB264" s="250"/>
      <c r="CC264" s="250"/>
      <c r="CD264" s="250"/>
      <c r="CE264" s="250"/>
      <c r="CF264" s="250"/>
      <c r="CG264" s="250"/>
      <c r="CH264" s="250"/>
      <c r="CI264" s="250"/>
      <c r="CJ264" s="250"/>
      <c r="CK264" s="250"/>
      <c r="CL264" s="250"/>
      <c r="CM264" s="250"/>
      <c r="CN264" s="250"/>
      <c r="CO264" s="250"/>
      <c r="CP264" s="250"/>
      <c r="CQ264" s="250"/>
      <c r="CR264" s="250"/>
      <c r="CS264" s="250"/>
      <c r="CT264" s="250"/>
      <c r="CU264" s="250"/>
      <c r="CV264" s="250"/>
      <c r="CW264" s="250"/>
      <c r="CX264" s="250"/>
      <c r="CY264" s="250"/>
      <c r="CZ264" s="250"/>
      <c r="DA264" s="250"/>
      <c r="DB264" s="250"/>
      <c r="DC264" s="250"/>
      <c r="DD264" s="250"/>
      <c r="DE264" s="250"/>
      <c r="DF264" s="250"/>
      <c r="DG264" s="250"/>
      <c r="DH264" s="250"/>
      <c r="DI264" s="250"/>
      <c r="DJ264" s="250"/>
      <c r="DK264" s="250"/>
      <c r="DL264" s="250"/>
      <c r="DM264" s="250"/>
      <c r="DN264" s="250"/>
      <c r="DO264" s="250"/>
      <c r="DP264" s="250"/>
      <c r="DQ264" s="250"/>
      <c r="DR264" s="250"/>
      <c r="DS264" s="250"/>
      <c r="DT264" s="250"/>
      <c r="DU264" s="250"/>
      <c r="DV264" s="250"/>
      <c r="DW264" s="250"/>
      <c r="DX264" s="250"/>
      <c r="DY264" s="250"/>
      <c r="DZ264" s="250"/>
      <c r="EA264" s="250"/>
      <c r="EB264" s="250"/>
      <c r="EC264" s="250"/>
      <c r="ED264" s="250"/>
      <c r="EE264" s="250"/>
      <c r="EF264" s="250"/>
      <c r="EG264" s="250"/>
      <c r="EH264" s="250"/>
      <c r="EI264" s="250"/>
      <c r="EJ264" s="250"/>
      <c r="EK264" s="250"/>
      <c r="EL264" s="250"/>
      <c r="EM264" s="250"/>
      <c r="EN264" s="250"/>
      <c r="EO264" s="250"/>
      <c r="EP264" s="250"/>
      <c r="EQ264" s="250"/>
      <c r="ER264" s="250"/>
      <c r="ES264" s="250"/>
      <c r="ET264" s="250"/>
      <c r="EU264" s="250"/>
      <c r="EV264" s="250"/>
      <c r="EW264" s="250"/>
      <c r="EX264" s="250"/>
      <c r="EY264" s="250"/>
      <c r="EZ264" s="250"/>
      <c r="FA264" s="250"/>
      <c r="FB264" s="250"/>
      <c r="FC264" s="250"/>
      <c r="FD264" s="250"/>
      <c r="FE264" s="250"/>
      <c r="FF264" s="250"/>
      <c r="FG264" s="250"/>
      <c r="FH264" s="250"/>
      <c r="FI264" s="250"/>
      <c r="FJ264" s="250"/>
      <c r="FK264" s="250"/>
      <c r="FL264" s="250"/>
      <c r="FM264" s="250"/>
      <c r="FN264" s="250"/>
      <c r="FO264" s="250"/>
      <c r="FP264" s="250"/>
      <c r="FQ264" s="250"/>
      <c r="FR264" s="250"/>
      <c r="FS264" s="250"/>
      <c r="FT264" s="250"/>
      <c r="FU264" s="250"/>
      <c r="FV264" s="250"/>
      <c r="FW264" s="250"/>
      <c r="FX264" s="250"/>
      <c r="FY264" s="250"/>
      <c r="FZ264" s="250"/>
      <c r="GA264" s="250"/>
      <c r="GB264" s="250"/>
      <c r="GC264" s="250"/>
      <c r="GD264" s="250"/>
      <c r="GE264" s="250"/>
      <c r="GF264" s="250"/>
      <c r="GG264" s="250"/>
      <c r="GH264" s="250"/>
      <c r="GI264" s="250"/>
      <c r="GJ264" s="250"/>
      <c r="GK264" s="250"/>
      <c r="GL264" s="250"/>
      <c r="GM264" s="250"/>
      <c r="GN264" s="250"/>
      <c r="GO264" s="250"/>
      <c r="GP264" s="250"/>
      <c r="GQ264" s="250"/>
      <c r="GR264" s="250"/>
      <c r="GS264" s="250"/>
      <c r="GT264" s="250"/>
      <c r="GU264" s="250"/>
      <c r="GV264" s="250"/>
      <c r="GW264" s="250"/>
      <c r="GX264" s="250"/>
      <c r="GY264" s="250"/>
      <c r="GZ264" s="250"/>
      <c r="HA264" s="250"/>
      <c r="HB264" s="250"/>
      <c r="HC264" s="250"/>
      <c r="HD264" s="250"/>
      <c r="HE264" s="250"/>
      <c r="HF264" s="250"/>
      <c r="HG264" s="250"/>
      <c r="HH264" s="250"/>
      <c r="HI264" s="250"/>
      <c r="HJ264" s="250"/>
      <c r="HK264" s="250"/>
      <c r="HL264" s="250"/>
      <c r="HM264" s="250"/>
      <c r="HN264" s="250"/>
      <c r="HO264" s="250"/>
      <c r="HP264" s="250"/>
      <c r="HQ264" s="250"/>
      <c r="HR264" s="250"/>
      <c r="HS264" s="250"/>
      <c r="HT264" s="250"/>
      <c r="HU264" s="250"/>
      <c r="HV264" s="250"/>
      <c r="HW264" s="250"/>
      <c r="HX264" s="250"/>
      <c r="HY264" s="250"/>
      <c r="HZ264" s="250"/>
      <c r="IA264" s="250"/>
      <c r="IB264" s="250"/>
      <c r="IC264" s="250"/>
      <c r="ID264" s="250"/>
      <c r="IE264" s="250"/>
      <c r="IF264" s="250"/>
      <c r="IG264" s="250"/>
      <c r="IH264" s="250"/>
      <c r="II264" s="250"/>
      <c r="IJ264" s="250"/>
      <c r="IK264" s="250"/>
      <c r="IL264" s="250"/>
      <c r="IM264" s="250"/>
      <c r="IN264" s="250"/>
      <c r="IO264" s="250"/>
      <c r="IP264" s="250"/>
      <c r="IQ264" s="250"/>
      <c r="IR264" s="250"/>
    </row>
    <row r="265" s="443" customFormat="1" ht="15.75" hidden="1" spans="1:252">
      <c r="A265" s="353" t="s">
        <v>4417</v>
      </c>
      <c r="B265" s="307" t="s">
        <v>838</v>
      </c>
      <c r="C265" s="671">
        <f>SUMIF('2023.12'!$A$6:$A$567,A265,'2023.12'!$C$6:$C$567)</f>
        <v>0</v>
      </c>
      <c r="D265" s="671">
        <v>0</v>
      </c>
      <c r="E265" s="671">
        <f>SUMIF('2024.12'!$A$6:$A$876,A265,'2024.12'!$D$6:$D$876)</f>
        <v>0</v>
      </c>
      <c r="F265" s="671">
        <f t="shared" si="54"/>
        <v>0</v>
      </c>
      <c r="G265" s="365" t="str">
        <f t="shared" si="56"/>
        <v/>
      </c>
      <c r="H265" s="365" t="str">
        <f t="shared" si="57"/>
        <v/>
      </c>
      <c r="I265" s="22" t="str">
        <f t="shared" si="58"/>
        <v>否</v>
      </c>
      <c r="J265" s="749" t="str">
        <f t="shared" si="55"/>
        <v>10307</v>
      </c>
      <c r="K265" s="93" t="str">
        <f t="shared" si="59"/>
        <v>项</v>
      </c>
      <c r="L265" s="93">
        <v>1</v>
      </c>
      <c r="M265" s="250"/>
      <c r="N265" s="250"/>
      <c r="O265" s="250"/>
      <c r="P265" s="250"/>
      <c r="Q265" s="250"/>
      <c r="R265" s="250"/>
      <c r="S265" s="250"/>
      <c r="T265" s="250"/>
      <c r="U265" s="250"/>
      <c r="V265" s="250"/>
      <c r="W265" s="250"/>
      <c r="X265" s="250"/>
      <c r="Y265" s="250"/>
      <c r="Z265" s="250"/>
      <c r="AA265" s="250"/>
      <c r="AB265" s="250"/>
      <c r="AC265" s="250"/>
      <c r="AD265" s="250"/>
      <c r="AE265" s="250"/>
      <c r="AF265" s="250"/>
      <c r="AG265" s="250"/>
      <c r="AH265" s="250"/>
      <c r="AI265" s="250"/>
      <c r="AJ265" s="250"/>
      <c r="AK265" s="250"/>
      <c r="AL265" s="250"/>
      <c r="AM265" s="250"/>
      <c r="AN265" s="250"/>
      <c r="AO265" s="250"/>
      <c r="AP265" s="250"/>
      <c r="AQ265" s="250"/>
      <c r="AR265" s="250"/>
      <c r="AS265" s="250"/>
      <c r="AT265" s="250"/>
      <c r="AU265" s="250"/>
      <c r="AV265" s="250"/>
      <c r="AW265" s="250"/>
      <c r="AX265" s="250"/>
      <c r="AY265" s="250"/>
      <c r="AZ265" s="250"/>
      <c r="BA265" s="250"/>
      <c r="BB265" s="250"/>
      <c r="BC265" s="250"/>
      <c r="BD265" s="250"/>
      <c r="BE265" s="250"/>
      <c r="BF265" s="250"/>
      <c r="BG265" s="250"/>
      <c r="BH265" s="250"/>
      <c r="BI265" s="250"/>
      <c r="BJ265" s="250"/>
      <c r="BK265" s="250"/>
      <c r="BL265" s="250"/>
      <c r="BM265" s="250"/>
      <c r="BN265" s="250"/>
      <c r="BO265" s="250"/>
      <c r="BP265" s="250"/>
      <c r="BQ265" s="250"/>
      <c r="BR265" s="250"/>
      <c r="BS265" s="250"/>
      <c r="BT265" s="250"/>
      <c r="BU265" s="250"/>
      <c r="BV265" s="250"/>
      <c r="BW265" s="250"/>
      <c r="BX265" s="250"/>
      <c r="BY265" s="250"/>
      <c r="BZ265" s="250"/>
      <c r="CA265" s="250"/>
      <c r="CB265" s="250"/>
      <c r="CC265" s="250"/>
      <c r="CD265" s="250"/>
      <c r="CE265" s="250"/>
      <c r="CF265" s="250"/>
      <c r="CG265" s="250"/>
      <c r="CH265" s="250"/>
      <c r="CI265" s="250"/>
      <c r="CJ265" s="250"/>
      <c r="CK265" s="250"/>
      <c r="CL265" s="250"/>
      <c r="CM265" s="250"/>
      <c r="CN265" s="250"/>
      <c r="CO265" s="250"/>
      <c r="CP265" s="250"/>
      <c r="CQ265" s="250"/>
      <c r="CR265" s="250"/>
      <c r="CS265" s="250"/>
      <c r="CT265" s="250"/>
      <c r="CU265" s="250"/>
      <c r="CV265" s="250"/>
      <c r="CW265" s="250"/>
      <c r="CX265" s="250"/>
      <c r="CY265" s="250"/>
      <c r="CZ265" s="250"/>
      <c r="DA265" s="250"/>
      <c r="DB265" s="250"/>
      <c r="DC265" s="250"/>
      <c r="DD265" s="250"/>
      <c r="DE265" s="250"/>
      <c r="DF265" s="250"/>
      <c r="DG265" s="250"/>
      <c r="DH265" s="250"/>
      <c r="DI265" s="250"/>
      <c r="DJ265" s="250"/>
      <c r="DK265" s="250"/>
      <c r="DL265" s="250"/>
      <c r="DM265" s="250"/>
      <c r="DN265" s="250"/>
      <c r="DO265" s="250"/>
      <c r="DP265" s="250"/>
      <c r="DQ265" s="250"/>
      <c r="DR265" s="250"/>
      <c r="DS265" s="250"/>
      <c r="DT265" s="250"/>
      <c r="DU265" s="250"/>
      <c r="DV265" s="250"/>
      <c r="DW265" s="250"/>
      <c r="DX265" s="250"/>
      <c r="DY265" s="250"/>
      <c r="DZ265" s="250"/>
      <c r="EA265" s="250"/>
      <c r="EB265" s="250"/>
      <c r="EC265" s="250"/>
      <c r="ED265" s="250"/>
      <c r="EE265" s="250"/>
      <c r="EF265" s="250"/>
      <c r="EG265" s="250"/>
      <c r="EH265" s="250"/>
      <c r="EI265" s="250"/>
      <c r="EJ265" s="250"/>
      <c r="EK265" s="250"/>
      <c r="EL265" s="250"/>
      <c r="EM265" s="250"/>
      <c r="EN265" s="250"/>
      <c r="EO265" s="250"/>
      <c r="EP265" s="250"/>
      <c r="EQ265" s="250"/>
      <c r="ER265" s="250"/>
      <c r="ES265" s="250"/>
      <c r="ET265" s="250"/>
      <c r="EU265" s="250"/>
      <c r="EV265" s="250"/>
      <c r="EW265" s="250"/>
      <c r="EX265" s="250"/>
      <c r="EY265" s="250"/>
      <c r="EZ265" s="250"/>
      <c r="FA265" s="250"/>
      <c r="FB265" s="250"/>
      <c r="FC265" s="250"/>
      <c r="FD265" s="250"/>
      <c r="FE265" s="250"/>
      <c r="FF265" s="250"/>
      <c r="FG265" s="250"/>
      <c r="FH265" s="250"/>
      <c r="FI265" s="250"/>
      <c r="FJ265" s="250"/>
      <c r="FK265" s="250"/>
      <c r="FL265" s="250"/>
      <c r="FM265" s="250"/>
      <c r="FN265" s="250"/>
      <c r="FO265" s="250"/>
      <c r="FP265" s="250"/>
      <c r="FQ265" s="250"/>
      <c r="FR265" s="250"/>
      <c r="FS265" s="250"/>
      <c r="FT265" s="250"/>
      <c r="FU265" s="250"/>
      <c r="FV265" s="250"/>
      <c r="FW265" s="250"/>
      <c r="FX265" s="250"/>
      <c r="FY265" s="250"/>
      <c r="FZ265" s="250"/>
      <c r="GA265" s="250"/>
      <c r="GB265" s="250"/>
      <c r="GC265" s="250"/>
      <c r="GD265" s="250"/>
      <c r="GE265" s="250"/>
      <c r="GF265" s="250"/>
      <c r="GG265" s="250"/>
      <c r="GH265" s="250"/>
      <c r="GI265" s="250"/>
      <c r="GJ265" s="250"/>
      <c r="GK265" s="250"/>
      <c r="GL265" s="250"/>
      <c r="GM265" s="250"/>
      <c r="GN265" s="250"/>
      <c r="GO265" s="250"/>
      <c r="GP265" s="250"/>
      <c r="GQ265" s="250"/>
      <c r="GR265" s="250"/>
      <c r="GS265" s="250"/>
      <c r="GT265" s="250"/>
      <c r="GU265" s="250"/>
      <c r="GV265" s="250"/>
      <c r="GW265" s="250"/>
      <c r="GX265" s="250"/>
      <c r="GY265" s="250"/>
      <c r="GZ265" s="250"/>
      <c r="HA265" s="250"/>
      <c r="HB265" s="250"/>
      <c r="HC265" s="250"/>
      <c r="HD265" s="250"/>
      <c r="HE265" s="250"/>
      <c r="HF265" s="250"/>
      <c r="HG265" s="250"/>
      <c r="HH265" s="250"/>
      <c r="HI265" s="250"/>
      <c r="HJ265" s="250"/>
      <c r="HK265" s="250"/>
      <c r="HL265" s="250"/>
      <c r="HM265" s="250"/>
      <c r="HN265" s="250"/>
      <c r="HO265" s="250"/>
      <c r="HP265" s="250"/>
      <c r="HQ265" s="250"/>
      <c r="HR265" s="250"/>
      <c r="HS265" s="250"/>
      <c r="HT265" s="250"/>
      <c r="HU265" s="250"/>
      <c r="HV265" s="250"/>
      <c r="HW265" s="250"/>
      <c r="HX265" s="250"/>
      <c r="HY265" s="250"/>
      <c r="HZ265" s="250"/>
      <c r="IA265" s="250"/>
      <c r="IB265" s="250"/>
      <c r="IC265" s="250"/>
      <c r="ID265" s="250"/>
      <c r="IE265" s="250"/>
      <c r="IF265" s="250"/>
      <c r="IG265" s="250"/>
      <c r="IH265" s="250"/>
      <c r="II265" s="250"/>
      <c r="IJ265" s="250"/>
      <c r="IK265" s="250"/>
      <c r="IL265" s="250"/>
      <c r="IM265" s="250"/>
      <c r="IN265" s="250"/>
      <c r="IO265" s="250"/>
      <c r="IP265" s="250"/>
      <c r="IQ265" s="250"/>
      <c r="IR265" s="250"/>
    </row>
    <row r="266" s="443" customFormat="1" ht="31.5" hidden="1" spans="1:252">
      <c r="A266" s="353" t="s">
        <v>4418</v>
      </c>
      <c r="B266" s="307" t="s">
        <v>843</v>
      </c>
      <c r="C266" s="671">
        <f>SUMIF('2023.12'!$A$6:$A$567,A266,'2023.12'!$C$6:$C$567)</f>
        <v>0</v>
      </c>
      <c r="D266" s="671">
        <v>0</v>
      </c>
      <c r="E266" s="671">
        <f>SUMIF('2024.12'!$A$6:$A$876,A266,'2024.12'!$D$6:$D$876)</f>
        <v>0</v>
      </c>
      <c r="F266" s="671">
        <f t="shared" si="54"/>
        <v>0</v>
      </c>
      <c r="G266" s="365" t="str">
        <f t="shared" si="56"/>
        <v/>
      </c>
      <c r="H266" s="365" t="str">
        <f t="shared" si="57"/>
        <v/>
      </c>
      <c r="I266" s="22" t="str">
        <f t="shared" si="58"/>
        <v>否</v>
      </c>
      <c r="J266" s="749" t="str">
        <f t="shared" si="55"/>
        <v>10307</v>
      </c>
      <c r="K266" s="93" t="str">
        <f t="shared" si="59"/>
        <v>项</v>
      </c>
      <c r="L266" s="93">
        <v>1</v>
      </c>
      <c r="M266" s="250"/>
      <c r="N266" s="250"/>
      <c r="O266" s="250"/>
      <c r="P266" s="250"/>
      <c r="Q266" s="250"/>
      <c r="R266" s="250"/>
      <c r="S266" s="250"/>
      <c r="T266" s="250"/>
      <c r="U266" s="250"/>
      <c r="V266" s="250"/>
      <c r="W266" s="250"/>
      <c r="X266" s="250"/>
      <c r="Y266" s="250"/>
      <c r="Z266" s="250"/>
      <c r="AA266" s="250"/>
      <c r="AB266" s="250"/>
      <c r="AC266" s="250"/>
      <c r="AD266" s="250"/>
      <c r="AE266" s="250"/>
      <c r="AF266" s="250"/>
      <c r="AG266" s="250"/>
      <c r="AH266" s="250"/>
      <c r="AI266" s="250"/>
      <c r="AJ266" s="250"/>
      <c r="AK266" s="250"/>
      <c r="AL266" s="250"/>
      <c r="AM266" s="250"/>
      <c r="AN266" s="250"/>
      <c r="AO266" s="250"/>
      <c r="AP266" s="250"/>
      <c r="AQ266" s="250"/>
      <c r="AR266" s="250"/>
      <c r="AS266" s="250"/>
      <c r="AT266" s="250"/>
      <c r="AU266" s="250"/>
      <c r="AV266" s="250"/>
      <c r="AW266" s="250"/>
      <c r="AX266" s="250"/>
      <c r="AY266" s="250"/>
      <c r="AZ266" s="250"/>
      <c r="BA266" s="250"/>
      <c r="BB266" s="250"/>
      <c r="BC266" s="250"/>
      <c r="BD266" s="250"/>
      <c r="BE266" s="250"/>
      <c r="BF266" s="250"/>
      <c r="BG266" s="250"/>
      <c r="BH266" s="250"/>
      <c r="BI266" s="250"/>
      <c r="BJ266" s="250"/>
      <c r="BK266" s="250"/>
      <c r="BL266" s="250"/>
      <c r="BM266" s="250"/>
      <c r="BN266" s="250"/>
      <c r="BO266" s="250"/>
      <c r="BP266" s="250"/>
      <c r="BQ266" s="250"/>
      <c r="BR266" s="250"/>
      <c r="BS266" s="250"/>
      <c r="BT266" s="250"/>
      <c r="BU266" s="250"/>
      <c r="BV266" s="250"/>
      <c r="BW266" s="250"/>
      <c r="BX266" s="250"/>
      <c r="BY266" s="250"/>
      <c r="BZ266" s="250"/>
      <c r="CA266" s="250"/>
      <c r="CB266" s="250"/>
      <c r="CC266" s="250"/>
      <c r="CD266" s="250"/>
      <c r="CE266" s="250"/>
      <c r="CF266" s="250"/>
      <c r="CG266" s="250"/>
      <c r="CH266" s="250"/>
      <c r="CI266" s="250"/>
      <c r="CJ266" s="250"/>
      <c r="CK266" s="250"/>
      <c r="CL266" s="250"/>
      <c r="CM266" s="250"/>
      <c r="CN266" s="250"/>
      <c r="CO266" s="250"/>
      <c r="CP266" s="250"/>
      <c r="CQ266" s="250"/>
      <c r="CR266" s="250"/>
      <c r="CS266" s="250"/>
      <c r="CT266" s="250"/>
      <c r="CU266" s="250"/>
      <c r="CV266" s="250"/>
      <c r="CW266" s="250"/>
      <c r="CX266" s="250"/>
      <c r="CY266" s="250"/>
      <c r="CZ266" s="250"/>
      <c r="DA266" s="250"/>
      <c r="DB266" s="250"/>
      <c r="DC266" s="250"/>
      <c r="DD266" s="250"/>
      <c r="DE266" s="250"/>
      <c r="DF266" s="250"/>
      <c r="DG266" s="250"/>
      <c r="DH266" s="250"/>
      <c r="DI266" s="250"/>
      <c r="DJ266" s="250"/>
      <c r="DK266" s="250"/>
      <c r="DL266" s="250"/>
      <c r="DM266" s="250"/>
      <c r="DN266" s="250"/>
      <c r="DO266" s="250"/>
      <c r="DP266" s="250"/>
      <c r="DQ266" s="250"/>
      <c r="DR266" s="250"/>
      <c r="DS266" s="250"/>
      <c r="DT266" s="250"/>
      <c r="DU266" s="250"/>
      <c r="DV266" s="250"/>
      <c r="DW266" s="250"/>
      <c r="DX266" s="250"/>
      <c r="DY266" s="250"/>
      <c r="DZ266" s="250"/>
      <c r="EA266" s="250"/>
      <c r="EB266" s="250"/>
      <c r="EC266" s="250"/>
      <c r="ED266" s="250"/>
      <c r="EE266" s="250"/>
      <c r="EF266" s="250"/>
      <c r="EG266" s="250"/>
      <c r="EH266" s="250"/>
      <c r="EI266" s="250"/>
      <c r="EJ266" s="250"/>
      <c r="EK266" s="250"/>
      <c r="EL266" s="250"/>
      <c r="EM266" s="250"/>
      <c r="EN266" s="250"/>
      <c r="EO266" s="250"/>
      <c r="EP266" s="250"/>
      <c r="EQ266" s="250"/>
      <c r="ER266" s="250"/>
      <c r="ES266" s="250"/>
      <c r="ET266" s="250"/>
      <c r="EU266" s="250"/>
      <c r="EV266" s="250"/>
      <c r="EW266" s="250"/>
      <c r="EX266" s="250"/>
      <c r="EY266" s="250"/>
      <c r="EZ266" s="250"/>
      <c r="FA266" s="250"/>
      <c r="FB266" s="250"/>
      <c r="FC266" s="250"/>
      <c r="FD266" s="250"/>
      <c r="FE266" s="250"/>
      <c r="FF266" s="250"/>
      <c r="FG266" s="250"/>
      <c r="FH266" s="250"/>
      <c r="FI266" s="250"/>
      <c r="FJ266" s="250"/>
      <c r="FK266" s="250"/>
      <c r="FL266" s="250"/>
      <c r="FM266" s="250"/>
      <c r="FN266" s="250"/>
      <c r="FO266" s="250"/>
      <c r="FP266" s="250"/>
      <c r="FQ266" s="250"/>
      <c r="FR266" s="250"/>
      <c r="FS266" s="250"/>
      <c r="FT266" s="250"/>
      <c r="FU266" s="250"/>
      <c r="FV266" s="250"/>
      <c r="FW266" s="250"/>
      <c r="FX266" s="250"/>
      <c r="FY266" s="250"/>
      <c r="FZ266" s="250"/>
      <c r="GA266" s="250"/>
      <c r="GB266" s="250"/>
      <c r="GC266" s="250"/>
      <c r="GD266" s="250"/>
      <c r="GE266" s="250"/>
      <c r="GF266" s="250"/>
      <c r="GG266" s="250"/>
      <c r="GH266" s="250"/>
      <c r="GI266" s="250"/>
      <c r="GJ266" s="250"/>
      <c r="GK266" s="250"/>
      <c r="GL266" s="250"/>
      <c r="GM266" s="250"/>
      <c r="GN266" s="250"/>
      <c r="GO266" s="250"/>
      <c r="GP266" s="250"/>
      <c r="GQ266" s="250"/>
      <c r="GR266" s="250"/>
      <c r="GS266" s="250"/>
      <c r="GT266" s="250"/>
      <c r="GU266" s="250"/>
      <c r="GV266" s="250"/>
      <c r="GW266" s="250"/>
      <c r="GX266" s="250"/>
      <c r="GY266" s="250"/>
      <c r="GZ266" s="250"/>
      <c r="HA266" s="250"/>
      <c r="HB266" s="250"/>
      <c r="HC266" s="250"/>
      <c r="HD266" s="250"/>
      <c r="HE266" s="250"/>
      <c r="HF266" s="250"/>
      <c r="HG266" s="250"/>
      <c r="HH266" s="250"/>
      <c r="HI266" s="250"/>
      <c r="HJ266" s="250"/>
      <c r="HK266" s="250"/>
      <c r="HL266" s="250"/>
      <c r="HM266" s="250"/>
      <c r="HN266" s="250"/>
      <c r="HO266" s="250"/>
      <c r="HP266" s="250"/>
      <c r="HQ266" s="250"/>
      <c r="HR266" s="250"/>
      <c r="HS266" s="250"/>
      <c r="HT266" s="250"/>
      <c r="HU266" s="250"/>
      <c r="HV266" s="250"/>
      <c r="HW266" s="250"/>
      <c r="HX266" s="250"/>
      <c r="HY266" s="250"/>
      <c r="HZ266" s="250"/>
      <c r="IA266" s="250"/>
      <c r="IB266" s="250"/>
      <c r="IC266" s="250"/>
      <c r="ID266" s="250"/>
      <c r="IE266" s="250"/>
      <c r="IF266" s="250"/>
      <c r="IG266" s="250"/>
      <c r="IH266" s="250"/>
      <c r="II266" s="250"/>
      <c r="IJ266" s="250"/>
      <c r="IK266" s="250"/>
      <c r="IL266" s="250"/>
      <c r="IM266" s="250"/>
      <c r="IN266" s="250"/>
      <c r="IO266" s="250"/>
      <c r="IP266" s="250"/>
      <c r="IQ266" s="250"/>
      <c r="IR266" s="250"/>
    </row>
    <row r="267" s="443" customFormat="1" ht="15.75" hidden="1" spans="1:252">
      <c r="A267" s="353" t="s">
        <v>4419</v>
      </c>
      <c r="B267" s="307" t="s">
        <v>845</v>
      </c>
      <c r="C267" s="671">
        <f>SUMIF('2023.12'!$A$6:$A$567,A267,'2023.12'!$C$6:$C$567)</f>
        <v>0</v>
      </c>
      <c r="D267" s="671">
        <v>0</v>
      </c>
      <c r="E267" s="671">
        <f>SUMIF('2024.12'!$A$6:$A$876,A267,'2024.12'!$D$6:$D$876)</f>
        <v>0</v>
      </c>
      <c r="F267" s="671">
        <f t="shared" si="54"/>
        <v>0</v>
      </c>
      <c r="G267" s="365" t="str">
        <f t="shared" si="56"/>
        <v/>
      </c>
      <c r="H267" s="365" t="str">
        <f t="shared" si="57"/>
        <v/>
      </c>
      <c r="I267" s="22" t="str">
        <f t="shared" si="58"/>
        <v>否</v>
      </c>
      <c r="J267" s="749" t="str">
        <f t="shared" si="55"/>
        <v>10307</v>
      </c>
      <c r="K267" s="93" t="str">
        <f t="shared" si="59"/>
        <v>项</v>
      </c>
      <c r="L267" s="93">
        <v>1</v>
      </c>
      <c r="M267" s="250"/>
      <c r="N267" s="250"/>
      <c r="O267" s="250"/>
      <c r="P267" s="250"/>
      <c r="Q267" s="250"/>
      <c r="R267" s="250"/>
      <c r="S267" s="250"/>
      <c r="T267" s="250"/>
      <c r="U267" s="250"/>
      <c r="V267" s="250"/>
      <c r="W267" s="250"/>
      <c r="X267" s="250"/>
      <c r="Y267" s="250"/>
      <c r="Z267" s="250"/>
      <c r="AA267" s="250"/>
      <c r="AB267" s="250"/>
      <c r="AC267" s="250"/>
      <c r="AD267" s="250"/>
      <c r="AE267" s="250"/>
      <c r="AF267" s="250"/>
      <c r="AG267" s="250"/>
      <c r="AH267" s="250"/>
      <c r="AI267" s="250"/>
      <c r="AJ267" s="250"/>
      <c r="AK267" s="250"/>
      <c r="AL267" s="250"/>
      <c r="AM267" s="250"/>
      <c r="AN267" s="250"/>
      <c r="AO267" s="250"/>
      <c r="AP267" s="250"/>
      <c r="AQ267" s="250"/>
      <c r="AR267" s="250"/>
      <c r="AS267" s="250"/>
      <c r="AT267" s="250"/>
      <c r="AU267" s="250"/>
      <c r="AV267" s="250"/>
      <c r="AW267" s="250"/>
      <c r="AX267" s="250"/>
      <c r="AY267" s="250"/>
      <c r="AZ267" s="250"/>
      <c r="BA267" s="250"/>
      <c r="BB267" s="250"/>
      <c r="BC267" s="250"/>
      <c r="BD267" s="250"/>
      <c r="BE267" s="250"/>
      <c r="BF267" s="250"/>
      <c r="BG267" s="250"/>
      <c r="BH267" s="250"/>
      <c r="BI267" s="250"/>
      <c r="BJ267" s="250"/>
      <c r="BK267" s="250"/>
      <c r="BL267" s="250"/>
      <c r="BM267" s="250"/>
      <c r="BN267" s="250"/>
      <c r="BO267" s="250"/>
      <c r="BP267" s="250"/>
      <c r="BQ267" s="250"/>
      <c r="BR267" s="250"/>
      <c r="BS267" s="250"/>
      <c r="BT267" s="250"/>
      <c r="BU267" s="250"/>
      <c r="BV267" s="250"/>
      <c r="BW267" s="250"/>
      <c r="BX267" s="250"/>
      <c r="BY267" s="250"/>
      <c r="BZ267" s="250"/>
      <c r="CA267" s="250"/>
      <c r="CB267" s="250"/>
      <c r="CC267" s="250"/>
      <c r="CD267" s="250"/>
      <c r="CE267" s="250"/>
      <c r="CF267" s="250"/>
      <c r="CG267" s="250"/>
      <c r="CH267" s="250"/>
      <c r="CI267" s="250"/>
      <c r="CJ267" s="250"/>
      <c r="CK267" s="250"/>
      <c r="CL267" s="250"/>
      <c r="CM267" s="250"/>
      <c r="CN267" s="250"/>
      <c r="CO267" s="250"/>
      <c r="CP267" s="250"/>
      <c r="CQ267" s="250"/>
      <c r="CR267" s="250"/>
      <c r="CS267" s="250"/>
      <c r="CT267" s="250"/>
      <c r="CU267" s="250"/>
      <c r="CV267" s="250"/>
      <c r="CW267" s="250"/>
      <c r="CX267" s="250"/>
      <c r="CY267" s="250"/>
      <c r="CZ267" s="250"/>
      <c r="DA267" s="250"/>
      <c r="DB267" s="250"/>
      <c r="DC267" s="250"/>
      <c r="DD267" s="250"/>
      <c r="DE267" s="250"/>
      <c r="DF267" s="250"/>
      <c r="DG267" s="250"/>
      <c r="DH267" s="250"/>
      <c r="DI267" s="250"/>
      <c r="DJ267" s="250"/>
      <c r="DK267" s="250"/>
      <c r="DL267" s="250"/>
      <c r="DM267" s="250"/>
      <c r="DN267" s="250"/>
      <c r="DO267" s="250"/>
      <c r="DP267" s="250"/>
      <c r="DQ267" s="250"/>
      <c r="DR267" s="250"/>
      <c r="DS267" s="250"/>
      <c r="DT267" s="250"/>
      <c r="DU267" s="250"/>
      <c r="DV267" s="250"/>
      <c r="DW267" s="250"/>
      <c r="DX267" s="250"/>
      <c r="DY267" s="250"/>
      <c r="DZ267" s="250"/>
      <c r="EA267" s="250"/>
      <c r="EB267" s="250"/>
      <c r="EC267" s="250"/>
      <c r="ED267" s="250"/>
      <c r="EE267" s="250"/>
      <c r="EF267" s="250"/>
      <c r="EG267" s="250"/>
      <c r="EH267" s="250"/>
      <c r="EI267" s="250"/>
      <c r="EJ267" s="250"/>
      <c r="EK267" s="250"/>
      <c r="EL267" s="250"/>
      <c r="EM267" s="250"/>
      <c r="EN267" s="250"/>
      <c r="EO267" s="250"/>
      <c r="EP267" s="250"/>
      <c r="EQ267" s="250"/>
      <c r="ER267" s="250"/>
      <c r="ES267" s="250"/>
      <c r="ET267" s="250"/>
      <c r="EU267" s="250"/>
      <c r="EV267" s="250"/>
      <c r="EW267" s="250"/>
      <c r="EX267" s="250"/>
      <c r="EY267" s="250"/>
      <c r="EZ267" s="250"/>
      <c r="FA267" s="250"/>
      <c r="FB267" s="250"/>
      <c r="FC267" s="250"/>
      <c r="FD267" s="250"/>
      <c r="FE267" s="250"/>
      <c r="FF267" s="250"/>
      <c r="FG267" s="250"/>
      <c r="FH267" s="250"/>
      <c r="FI267" s="250"/>
      <c r="FJ267" s="250"/>
      <c r="FK267" s="250"/>
      <c r="FL267" s="250"/>
      <c r="FM267" s="250"/>
      <c r="FN267" s="250"/>
      <c r="FO267" s="250"/>
      <c r="FP267" s="250"/>
      <c r="FQ267" s="250"/>
      <c r="FR267" s="250"/>
      <c r="FS267" s="250"/>
      <c r="FT267" s="250"/>
      <c r="FU267" s="250"/>
      <c r="FV267" s="250"/>
      <c r="FW267" s="250"/>
      <c r="FX267" s="250"/>
      <c r="FY267" s="250"/>
      <c r="FZ267" s="250"/>
      <c r="GA267" s="250"/>
      <c r="GB267" s="250"/>
      <c r="GC267" s="250"/>
      <c r="GD267" s="250"/>
      <c r="GE267" s="250"/>
      <c r="GF267" s="250"/>
      <c r="GG267" s="250"/>
      <c r="GH267" s="250"/>
      <c r="GI267" s="250"/>
      <c r="GJ267" s="250"/>
      <c r="GK267" s="250"/>
      <c r="GL267" s="250"/>
      <c r="GM267" s="250"/>
      <c r="GN267" s="250"/>
      <c r="GO267" s="250"/>
      <c r="GP267" s="250"/>
      <c r="GQ267" s="250"/>
      <c r="GR267" s="250"/>
      <c r="GS267" s="250"/>
      <c r="GT267" s="250"/>
      <c r="GU267" s="250"/>
      <c r="GV267" s="250"/>
      <c r="GW267" s="250"/>
      <c r="GX267" s="250"/>
      <c r="GY267" s="250"/>
      <c r="GZ267" s="250"/>
      <c r="HA267" s="250"/>
      <c r="HB267" s="250"/>
      <c r="HC267" s="250"/>
      <c r="HD267" s="250"/>
      <c r="HE267" s="250"/>
      <c r="HF267" s="250"/>
      <c r="HG267" s="250"/>
      <c r="HH267" s="250"/>
      <c r="HI267" s="250"/>
      <c r="HJ267" s="250"/>
      <c r="HK267" s="250"/>
      <c r="HL267" s="250"/>
      <c r="HM267" s="250"/>
      <c r="HN267" s="250"/>
      <c r="HO267" s="250"/>
      <c r="HP267" s="250"/>
      <c r="HQ267" s="250"/>
      <c r="HR267" s="250"/>
      <c r="HS267" s="250"/>
      <c r="HT267" s="250"/>
      <c r="HU267" s="250"/>
      <c r="HV267" s="250"/>
      <c r="HW267" s="250"/>
      <c r="HX267" s="250"/>
      <c r="HY267" s="250"/>
      <c r="HZ267" s="250"/>
      <c r="IA267" s="250"/>
      <c r="IB267" s="250"/>
      <c r="IC267" s="250"/>
      <c r="ID267" s="250"/>
      <c r="IE267" s="250"/>
      <c r="IF267" s="250"/>
      <c r="IG267" s="250"/>
      <c r="IH267" s="250"/>
      <c r="II267" s="250"/>
      <c r="IJ267" s="250"/>
      <c r="IK267" s="250"/>
      <c r="IL267" s="250"/>
      <c r="IM267" s="250"/>
      <c r="IN267" s="250"/>
      <c r="IO267" s="250"/>
      <c r="IP267" s="250"/>
      <c r="IQ267" s="250"/>
      <c r="IR267" s="250"/>
    </row>
    <row r="268" s="443" customFormat="1" ht="31.5" hidden="1" spans="1:252">
      <c r="A268" s="353" t="s">
        <v>4420</v>
      </c>
      <c r="B268" s="307" t="s">
        <v>847</v>
      </c>
      <c r="C268" s="671">
        <f>SUMIF('2023.12'!$A$6:$A$567,A268,'2023.12'!$C$6:$C$567)</f>
        <v>0</v>
      </c>
      <c r="D268" s="671">
        <v>0</v>
      </c>
      <c r="E268" s="671">
        <f>SUMIF('2024.12'!$A$6:$A$876,A268,'2024.12'!$D$6:$D$876)</f>
        <v>0</v>
      </c>
      <c r="F268" s="671">
        <f t="shared" si="54"/>
        <v>0</v>
      </c>
      <c r="G268" s="365" t="str">
        <f t="shared" si="56"/>
        <v/>
      </c>
      <c r="H268" s="365" t="str">
        <f t="shared" si="57"/>
        <v/>
      </c>
      <c r="I268" s="22" t="str">
        <f t="shared" si="58"/>
        <v>否</v>
      </c>
      <c r="J268" s="749" t="str">
        <f t="shared" si="55"/>
        <v>10307</v>
      </c>
      <c r="K268" s="93" t="str">
        <f t="shared" si="59"/>
        <v>项</v>
      </c>
      <c r="L268" s="93">
        <v>1</v>
      </c>
      <c r="M268" s="250"/>
      <c r="N268" s="250"/>
      <c r="O268" s="250"/>
      <c r="P268" s="250"/>
      <c r="Q268" s="250"/>
      <c r="R268" s="250"/>
      <c r="S268" s="250"/>
      <c r="T268" s="250"/>
      <c r="U268" s="250"/>
      <c r="V268" s="250"/>
      <c r="W268" s="250"/>
      <c r="X268" s="250"/>
      <c r="Y268" s="250"/>
      <c r="Z268" s="250"/>
      <c r="AA268" s="250"/>
      <c r="AB268" s="250"/>
      <c r="AC268" s="250"/>
      <c r="AD268" s="250"/>
      <c r="AE268" s="250"/>
      <c r="AF268" s="250"/>
      <c r="AG268" s="250"/>
      <c r="AH268" s="250"/>
      <c r="AI268" s="250"/>
      <c r="AJ268" s="250"/>
      <c r="AK268" s="250"/>
      <c r="AL268" s="250"/>
      <c r="AM268" s="250"/>
      <c r="AN268" s="250"/>
      <c r="AO268" s="250"/>
      <c r="AP268" s="250"/>
      <c r="AQ268" s="250"/>
      <c r="AR268" s="250"/>
      <c r="AS268" s="250"/>
      <c r="AT268" s="250"/>
      <c r="AU268" s="250"/>
      <c r="AV268" s="250"/>
      <c r="AW268" s="250"/>
      <c r="AX268" s="250"/>
      <c r="AY268" s="250"/>
      <c r="AZ268" s="250"/>
      <c r="BA268" s="250"/>
      <c r="BB268" s="250"/>
      <c r="BC268" s="250"/>
      <c r="BD268" s="250"/>
      <c r="BE268" s="250"/>
      <c r="BF268" s="250"/>
      <c r="BG268" s="250"/>
      <c r="BH268" s="250"/>
      <c r="BI268" s="250"/>
      <c r="BJ268" s="250"/>
      <c r="BK268" s="250"/>
      <c r="BL268" s="250"/>
      <c r="BM268" s="250"/>
      <c r="BN268" s="250"/>
      <c r="BO268" s="250"/>
      <c r="BP268" s="250"/>
      <c r="BQ268" s="250"/>
      <c r="BR268" s="250"/>
      <c r="BS268" s="250"/>
      <c r="BT268" s="250"/>
      <c r="BU268" s="250"/>
      <c r="BV268" s="250"/>
      <c r="BW268" s="250"/>
      <c r="BX268" s="250"/>
      <c r="BY268" s="250"/>
      <c r="BZ268" s="250"/>
      <c r="CA268" s="250"/>
      <c r="CB268" s="250"/>
      <c r="CC268" s="250"/>
      <c r="CD268" s="250"/>
      <c r="CE268" s="250"/>
      <c r="CF268" s="250"/>
      <c r="CG268" s="250"/>
      <c r="CH268" s="250"/>
      <c r="CI268" s="250"/>
      <c r="CJ268" s="250"/>
      <c r="CK268" s="250"/>
      <c r="CL268" s="250"/>
      <c r="CM268" s="250"/>
      <c r="CN268" s="250"/>
      <c r="CO268" s="250"/>
      <c r="CP268" s="250"/>
      <c r="CQ268" s="250"/>
      <c r="CR268" s="250"/>
      <c r="CS268" s="250"/>
      <c r="CT268" s="250"/>
      <c r="CU268" s="250"/>
      <c r="CV268" s="250"/>
      <c r="CW268" s="250"/>
      <c r="CX268" s="250"/>
      <c r="CY268" s="250"/>
      <c r="CZ268" s="250"/>
      <c r="DA268" s="250"/>
      <c r="DB268" s="250"/>
      <c r="DC268" s="250"/>
      <c r="DD268" s="250"/>
      <c r="DE268" s="250"/>
      <c r="DF268" s="250"/>
      <c r="DG268" s="250"/>
      <c r="DH268" s="250"/>
      <c r="DI268" s="250"/>
      <c r="DJ268" s="250"/>
      <c r="DK268" s="250"/>
      <c r="DL268" s="250"/>
      <c r="DM268" s="250"/>
      <c r="DN268" s="250"/>
      <c r="DO268" s="250"/>
      <c r="DP268" s="250"/>
      <c r="DQ268" s="250"/>
      <c r="DR268" s="250"/>
      <c r="DS268" s="250"/>
      <c r="DT268" s="250"/>
      <c r="DU268" s="250"/>
      <c r="DV268" s="250"/>
      <c r="DW268" s="250"/>
      <c r="DX268" s="250"/>
      <c r="DY268" s="250"/>
      <c r="DZ268" s="250"/>
      <c r="EA268" s="250"/>
      <c r="EB268" s="250"/>
      <c r="EC268" s="250"/>
      <c r="ED268" s="250"/>
      <c r="EE268" s="250"/>
      <c r="EF268" s="250"/>
      <c r="EG268" s="250"/>
      <c r="EH268" s="250"/>
      <c r="EI268" s="250"/>
      <c r="EJ268" s="250"/>
      <c r="EK268" s="250"/>
      <c r="EL268" s="250"/>
      <c r="EM268" s="250"/>
      <c r="EN268" s="250"/>
      <c r="EO268" s="250"/>
      <c r="EP268" s="250"/>
      <c r="EQ268" s="250"/>
      <c r="ER268" s="250"/>
      <c r="ES268" s="250"/>
      <c r="ET268" s="250"/>
      <c r="EU268" s="250"/>
      <c r="EV268" s="250"/>
      <c r="EW268" s="250"/>
      <c r="EX268" s="250"/>
      <c r="EY268" s="250"/>
      <c r="EZ268" s="250"/>
      <c r="FA268" s="250"/>
      <c r="FB268" s="250"/>
      <c r="FC268" s="250"/>
      <c r="FD268" s="250"/>
      <c r="FE268" s="250"/>
      <c r="FF268" s="250"/>
      <c r="FG268" s="250"/>
      <c r="FH268" s="250"/>
      <c r="FI268" s="250"/>
      <c r="FJ268" s="250"/>
      <c r="FK268" s="250"/>
      <c r="FL268" s="250"/>
      <c r="FM268" s="250"/>
      <c r="FN268" s="250"/>
      <c r="FO268" s="250"/>
      <c r="FP268" s="250"/>
      <c r="FQ268" s="250"/>
      <c r="FR268" s="250"/>
      <c r="FS268" s="250"/>
      <c r="FT268" s="250"/>
      <c r="FU268" s="250"/>
      <c r="FV268" s="250"/>
      <c r="FW268" s="250"/>
      <c r="FX268" s="250"/>
      <c r="FY268" s="250"/>
      <c r="FZ268" s="250"/>
      <c r="GA268" s="250"/>
      <c r="GB268" s="250"/>
      <c r="GC268" s="250"/>
      <c r="GD268" s="250"/>
      <c r="GE268" s="250"/>
      <c r="GF268" s="250"/>
      <c r="GG268" s="250"/>
      <c r="GH268" s="250"/>
      <c r="GI268" s="250"/>
      <c r="GJ268" s="250"/>
      <c r="GK268" s="250"/>
      <c r="GL268" s="250"/>
      <c r="GM268" s="250"/>
      <c r="GN268" s="250"/>
      <c r="GO268" s="250"/>
      <c r="GP268" s="250"/>
      <c r="GQ268" s="250"/>
      <c r="GR268" s="250"/>
      <c r="GS268" s="250"/>
      <c r="GT268" s="250"/>
      <c r="GU268" s="250"/>
      <c r="GV268" s="250"/>
      <c r="GW268" s="250"/>
      <c r="GX268" s="250"/>
      <c r="GY268" s="250"/>
      <c r="GZ268" s="250"/>
      <c r="HA268" s="250"/>
      <c r="HB268" s="250"/>
      <c r="HC268" s="250"/>
      <c r="HD268" s="250"/>
      <c r="HE268" s="250"/>
      <c r="HF268" s="250"/>
      <c r="HG268" s="250"/>
      <c r="HH268" s="250"/>
      <c r="HI268" s="250"/>
      <c r="HJ268" s="250"/>
      <c r="HK268" s="250"/>
      <c r="HL268" s="250"/>
      <c r="HM268" s="250"/>
      <c r="HN268" s="250"/>
      <c r="HO268" s="250"/>
      <c r="HP268" s="250"/>
      <c r="HQ268" s="250"/>
      <c r="HR268" s="250"/>
      <c r="HS268" s="250"/>
      <c r="HT268" s="250"/>
      <c r="HU268" s="250"/>
      <c r="HV268" s="250"/>
      <c r="HW268" s="250"/>
      <c r="HX268" s="250"/>
      <c r="HY268" s="250"/>
      <c r="HZ268" s="250"/>
      <c r="IA268" s="250"/>
      <c r="IB268" s="250"/>
      <c r="IC268" s="250"/>
      <c r="ID268" s="250"/>
      <c r="IE268" s="250"/>
      <c r="IF268" s="250"/>
      <c r="IG268" s="250"/>
      <c r="IH268" s="250"/>
      <c r="II268" s="250"/>
      <c r="IJ268" s="250"/>
      <c r="IK268" s="250"/>
      <c r="IL268" s="250"/>
      <c r="IM268" s="250"/>
      <c r="IN268" s="250"/>
      <c r="IO268" s="250"/>
      <c r="IP268" s="250"/>
      <c r="IQ268" s="250"/>
      <c r="IR268" s="250"/>
    </row>
    <row r="269" s="137" customFormat="1" ht="15.75" hidden="1" spans="1:252">
      <c r="A269" s="353" t="s">
        <v>4421</v>
      </c>
      <c r="B269" s="307" t="s">
        <v>848</v>
      </c>
      <c r="C269" s="671">
        <f>SUMIF('2023.12'!$A$6:$A$567,A269,'2023.12'!$C$6:$C$567)</f>
        <v>652</v>
      </c>
      <c r="D269" s="671">
        <v>500</v>
      </c>
      <c r="E269" s="671">
        <f>SUMIF('2024.12'!$A$6:$A$876,A269,'2024.12'!$D$6:$D$876)</f>
        <v>106</v>
      </c>
      <c r="F269" s="671">
        <f t="shared" si="54"/>
        <v>-546</v>
      </c>
      <c r="G269" s="365" t="str">
        <f t="shared" si="56"/>
        <v>-83.7%</v>
      </c>
      <c r="H269" s="365" t="str">
        <f t="shared" si="57"/>
        <v>21.2%</v>
      </c>
      <c r="I269" s="554" t="s">
        <v>4097</v>
      </c>
      <c r="J269" s="748" t="str">
        <f t="shared" si="55"/>
        <v>10307</v>
      </c>
      <c r="K269" s="93" t="str">
        <f t="shared" si="59"/>
        <v>项</v>
      </c>
      <c r="L269" s="93">
        <v>1</v>
      </c>
      <c r="M269" s="751"/>
      <c r="N269" s="751"/>
      <c r="O269" s="751"/>
      <c r="P269" s="751"/>
      <c r="Q269" s="751"/>
      <c r="R269" s="751"/>
      <c r="S269" s="751"/>
      <c r="T269" s="751"/>
      <c r="U269" s="751"/>
      <c r="V269" s="751"/>
      <c r="W269" s="751"/>
      <c r="X269" s="751"/>
      <c r="Y269" s="751"/>
      <c r="Z269" s="751"/>
      <c r="AA269" s="751"/>
      <c r="AB269" s="751"/>
      <c r="AC269" s="751"/>
      <c r="AD269" s="751"/>
      <c r="AE269" s="751"/>
      <c r="AF269" s="751"/>
      <c r="AG269" s="751"/>
      <c r="AH269" s="751"/>
      <c r="AI269" s="751"/>
      <c r="AJ269" s="751"/>
      <c r="AK269" s="751"/>
      <c r="AL269" s="751"/>
      <c r="AM269" s="751"/>
      <c r="AN269" s="751"/>
      <c r="AO269" s="751"/>
      <c r="AP269" s="751"/>
      <c r="AQ269" s="751"/>
      <c r="AR269" s="751"/>
      <c r="AS269" s="751"/>
      <c r="AT269" s="751"/>
      <c r="AU269" s="751"/>
      <c r="AV269" s="751"/>
      <c r="AW269" s="751"/>
      <c r="AX269" s="751"/>
      <c r="AY269" s="751"/>
      <c r="AZ269" s="751"/>
      <c r="BA269" s="751"/>
      <c r="BB269" s="751"/>
      <c r="BC269" s="751"/>
      <c r="BD269" s="751"/>
      <c r="BE269" s="751"/>
      <c r="BF269" s="751"/>
      <c r="BG269" s="751"/>
      <c r="BH269" s="751"/>
      <c r="BI269" s="751"/>
      <c r="BJ269" s="751"/>
      <c r="BK269" s="751"/>
      <c r="BL269" s="751"/>
      <c r="BM269" s="751"/>
      <c r="BN269" s="751"/>
      <c r="BO269" s="751"/>
      <c r="BP269" s="751"/>
      <c r="BQ269" s="751"/>
      <c r="BR269" s="751"/>
      <c r="BS269" s="751"/>
      <c r="BT269" s="751"/>
      <c r="BU269" s="751"/>
      <c r="BV269" s="751"/>
      <c r="BW269" s="751"/>
      <c r="BX269" s="751"/>
      <c r="BY269" s="751"/>
      <c r="BZ269" s="751"/>
      <c r="CA269" s="751"/>
      <c r="CB269" s="751"/>
      <c r="CC269" s="751"/>
      <c r="CD269" s="751"/>
      <c r="CE269" s="751"/>
      <c r="CF269" s="751"/>
      <c r="CG269" s="751"/>
      <c r="CH269" s="751"/>
      <c r="CI269" s="751"/>
      <c r="CJ269" s="751"/>
      <c r="CK269" s="751"/>
      <c r="CL269" s="751"/>
      <c r="CM269" s="751"/>
      <c r="CN269" s="751"/>
      <c r="CO269" s="751"/>
      <c r="CP269" s="751"/>
      <c r="CQ269" s="751"/>
      <c r="CR269" s="751"/>
      <c r="CS269" s="751"/>
      <c r="CT269" s="751"/>
      <c r="CU269" s="751"/>
      <c r="CV269" s="751"/>
      <c r="CW269" s="751"/>
      <c r="CX269" s="751"/>
      <c r="CY269" s="751"/>
      <c r="CZ269" s="751"/>
      <c r="DA269" s="751"/>
      <c r="DB269" s="751"/>
      <c r="DC269" s="751"/>
      <c r="DD269" s="751"/>
      <c r="DE269" s="751"/>
      <c r="DF269" s="751"/>
      <c r="DG269" s="751"/>
      <c r="DH269" s="751"/>
      <c r="DI269" s="751"/>
      <c r="DJ269" s="751"/>
      <c r="DK269" s="751"/>
      <c r="DL269" s="751"/>
      <c r="DM269" s="751"/>
      <c r="DN269" s="751"/>
      <c r="DO269" s="751"/>
      <c r="DP269" s="751"/>
      <c r="DQ269" s="751"/>
      <c r="DR269" s="751"/>
      <c r="DS269" s="751"/>
      <c r="DT269" s="751"/>
      <c r="DU269" s="751"/>
      <c r="DV269" s="751"/>
      <c r="DW269" s="751"/>
      <c r="DX269" s="751"/>
      <c r="DY269" s="751"/>
      <c r="DZ269" s="751"/>
      <c r="EA269" s="751"/>
      <c r="EB269" s="751"/>
      <c r="EC269" s="751"/>
      <c r="ED269" s="751"/>
      <c r="EE269" s="751"/>
      <c r="EF269" s="751"/>
      <c r="EG269" s="751"/>
      <c r="EH269" s="751"/>
      <c r="EI269" s="751"/>
      <c r="EJ269" s="751"/>
      <c r="EK269" s="751"/>
      <c r="EL269" s="751"/>
      <c r="EM269" s="751"/>
      <c r="EN269" s="751"/>
      <c r="EO269" s="751"/>
      <c r="EP269" s="751"/>
      <c r="EQ269" s="751"/>
      <c r="ER269" s="751"/>
      <c r="ES269" s="751"/>
      <c r="ET269" s="751"/>
      <c r="EU269" s="751"/>
      <c r="EV269" s="751"/>
      <c r="EW269" s="751"/>
      <c r="EX269" s="751"/>
      <c r="EY269" s="751"/>
      <c r="EZ269" s="751"/>
      <c r="FA269" s="751"/>
      <c r="FB269" s="751"/>
      <c r="FC269" s="751"/>
      <c r="FD269" s="751"/>
      <c r="FE269" s="751"/>
      <c r="FF269" s="751"/>
      <c r="FG269" s="751"/>
      <c r="FH269" s="751"/>
      <c r="FI269" s="751"/>
      <c r="FJ269" s="751"/>
      <c r="FK269" s="751"/>
      <c r="FL269" s="751"/>
      <c r="FM269" s="751"/>
      <c r="FN269" s="751"/>
      <c r="FO269" s="751"/>
      <c r="FP269" s="751"/>
      <c r="FQ269" s="751"/>
      <c r="FR269" s="751"/>
      <c r="FS269" s="751"/>
      <c r="FT269" s="751"/>
      <c r="FU269" s="751"/>
      <c r="FV269" s="751"/>
      <c r="FW269" s="751"/>
      <c r="FX269" s="751"/>
      <c r="FY269" s="751"/>
      <c r="FZ269" s="751"/>
      <c r="GA269" s="751"/>
      <c r="GB269" s="751"/>
      <c r="GC269" s="751"/>
      <c r="GD269" s="751"/>
      <c r="GE269" s="751"/>
      <c r="GF269" s="751"/>
      <c r="GG269" s="751"/>
      <c r="GH269" s="751"/>
      <c r="GI269" s="751"/>
      <c r="GJ269" s="751"/>
      <c r="GK269" s="751"/>
      <c r="GL269" s="751"/>
      <c r="GM269" s="751"/>
      <c r="GN269" s="751"/>
      <c r="GO269" s="751"/>
      <c r="GP269" s="751"/>
      <c r="GQ269" s="751"/>
      <c r="GR269" s="751"/>
      <c r="GS269" s="751"/>
      <c r="GT269" s="751"/>
      <c r="GU269" s="751"/>
      <c r="GV269" s="751"/>
      <c r="GW269" s="751"/>
      <c r="GX269" s="751"/>
      <c r="GY269" s="751"/>
      <c r="GZ269" s="751"/>
      <c r="HA269" s="751"/>
      <c r="HB269" s="751"/>
      <c r="HC269" s="751"/>
      <c r="HD269" s="751"/>
      <c r="HE269" s="751"/>
      <c r="HF269" s="751"/>
      <c r="HG269" s="751"/>
      <c r="HH269" s="751"/>
      <c r="HI269" s="751"/>
      <c r="HJ269" s="751"/>
      <c r="HK269" s="751"/>
      <c r="HL269" s="751"/>
      <c r="HM269" s="751"/>
      <c r="HN269" s="751"/>
      <c r="HO269" s="751"/>
      <c r="HP269" s="751"/>
      <c r="HQ269" s="751"/>
      <c r="HR269" s="751"/>
      <c r="HS269" s="751"/>
      <c r="HT269" s="751"/>
      <c r="HU269" s="751"/>
      <c r="HV269" s="751"/>
      <c r="HW269" s="751"/>
      <c r="HX269" s="751"/>
      <c r="HY269" s="751"/>
      <c r="HZ269" s="751"/>
      <c r="IA269" s="751"/>
      <c r="IB269" s="751"/>
      <c r="IC269" s="751"/>
      <c r="ID269" s="751"/>
      <c r="IE269" s="751"/>
      <c r="IF269" s="751"/>
      <c r="IG269" s="751"/>
      <c r="IH269" s="751"/>
      <c r="II269" s="751"/>
      <c r="IJ269" s="751"/>
      <c r="IK269" s="751"/>
      <c r="IL269" s="751"/>
      <c r="IM269" s="751"/>
      <c r="IN269" s="751"/>
      <c r="IO269" s="751"/>
      <c r="IP269" s="751"/>
      <c r="IQ269" s="751"/>
      <c r="IR269" s="751"/>
    </row>
    <row r="270" s="443" customFormat="1" ht="15.75" hidden="1" spans="1:252">
      <c r="A270" s="353" t="s">
        <v>4422</v>
      </c>
      <c r="B270" s="307" t="s">
        <v>856</v>
      </c>
      <c r="C270" s="671">
        <f>SUMIF('2023.12'!$A$6:$A$567,A270,'2023.12'!$C$6:$C$567)</f>
        <v>0</v>
      </c>
      <c r="D270" s="671">
        <v>0</v>
      </c>
      <c r="E270" s="671">
        <f>SUMIF('2024.12'!$A$6:$A$876,A270,'2024.12'!$D$6:$D$876)</f>
        <v>0</v>
      </c>
      <c r="F270" s="671">
        <f t="shared" si="54"/>
        <v>0</v>
      </c>
      <c r="G270" s="365" t="str">
        <f t="shared" si="56"/>
        <v/>
      </c>
      <c r="H270" s="365" t="str">
        <f t="shared" si="57"/>
        <v/>
      </c>
      <c r="I270" s="22" t="str">
        <f t="shared" si="58"/>
        <v>否</v>
      </c>
      <c r="J270" s="749" t="str">
        <f t="shared" si="55"/>
        <v>10307</v>
      </c>
      <c r="K270" s="93" t="str">
        <f t="shared" si="59"/>
        <v>项</v>
      </c>
      <c r="L270" s="93">
        <v>1</v>
      </c>
      <c r="M270" s="250"/>
      <c r="N270" s="250"/>
      <c r="O270" s="250"/>
      <c r="P270" s="250"/>
      <c r="Q270" s="250"/>
      <c r="R270" s="250"/>
      <c r="S270" s="250"/>
      <c r="T270" s="250"/>
      <c r="U270" s="250"/>
      <c r="V270" s="250"/>
      <c r="W270" s="250"/>
      <c r="X270" s="250"/>
      <c r="Y270" s="250"/>
      <c r="Z270" s="250"/>
      <c r="AA270" s="250"/>
      <c r="AB270" s="250"/>
      <c r="AC270" s="250"/>
      <c r="AD270" s="250"/>
      <c r="AE270" s="250"/>
      <c r="AF270" s="250"/>
      <c r="AG270" s="250"/>
      <c r="AH270" s="250"/>
      <c r="AI270" s="250"/>
      <c r="AJ270" s="250"/>
      <c r="AK270" s="250"/>
      <c r="AL270" s="250"/>
      <c r="AM270" s="250"/>
      <c r="AN270" s="250"/>
      <c r="AO270" s="250"/>
      <c r="AP270" s="250"/>
      <c r="AQ270" s="250"/>
      <c r="AR270" s="250"/>
      <c r="AS270" s="250"/>
      <c r="AT270" s="250"/>
      <c r="AU270" s="250"/>
      <c r="AV270" s="250"/>
      <c r="AW270" s="250"/>
      <c r="AX270" s="250"/>
      <c r="AY270" s="250"/>
      <c r="AZ270" s="250"/>
      <c r="BA270" s="250"/>
      <c r="BB270" s="250"/>
      <c r="BC270" s="250"/>
      <c r="BD270" s="250"/>
      <c r="BE270" s="250"/>
      <c r="BF270" s="250"/>
      <c r="BG270" s="250"/>
      <c r="BH270" s="250"/>
      <c r="BI270" s="250"/>
      <c r="BJ270" s="250"/>
      <c r="BK270" s="250"/>
      <c r="BL270" s="250"/>
      <c r="BM270" s="250"/>
      <c r="BN270" s="250"/>
      <c r="BO270" s="250"/>
      <c r="BP270" s="250"/>
      <c r="BQ270" s="250"/>
      <c r="BR270" s="250"/>
      <c r="BS270" s="250"/>
      <c r="BT270" s="250"/>
      <c r="BU270" s="250"/>
      <c r="BV270" s="250"/>
      <c r="BW270" s="250"/>
      <c r="BX270" s="250"/>
      <c r="BY270" s="250"/>
      <c r="BZ270" s="250"/>
      <c r="CA270" s="250"/>
      <c r="CB270" s="250"/>
      <c r="CC270" s="250"/>
      <c r="CD270" s="250"/>
      <c r="CE270" s="250"/>
      <c r="CF270" s="250"/>
      <c r="CG270" s="250"/>
      <c r="CH270" s="250"/>
      <c r="CI270" s="250"/>
      <c r="CJ270" s="250"/>
      <c r="CK270" s="250"/>
      <c r="CL270" s="250"/>
      <c r="CM270" s="250"/>
      <c r="CN270" s="250"/>
      <c r="CO270" s="250"/>
      <c r="CP270" s="250"/>
      <c r="CQ270" s="250"/>
      <c r="CR270" s="250"/>
      <c r="CS270" s="250"/>
      <c r="CT270" s="250"/>
      <c r="CU270" s="250"/>
      <c r="CV270" s="250"/>
      <c r="CW270" s="250"/>
      <c r="CX270" s="250"/>
      <c r="CY270" s="250"/>
      <c r="CZ270" s="250"/>
      <c r="DA270" s="250"/>
      <c r="DB270" s="250"/>
      <c r="DC270" s="250"/>
      <c r="DD270" s="250"/>
      <c r="DE270" s="250"/>
      <c r="DF270" s="250"/>
      <c r="DG270" s="250"/>
      <c r="DH270" s="250"/>
      <c r="DI270" s="250"/>
      <c r="DJ270" s="250"/>
      <c r="DK270" s="250"/>
      <c r="DL270" s="250"/>
      <c r="DM270" s="250"/>
      <c r="DN270" s="250"/>
      <c r="DO270" s="250"/>
      <c r="DP270" s="250"/>
      <c r="DQ270" s="250"/>
      <c r="DR270" s="250"/>
      <c r="DS270" s="250"/>
      <c r="DT270" s="250"/>
      <c r="DU270" s="250"/>
      <c r="DV270" s="250"/>
      <c r="DW270" s="250"/>
      <c r="DX270" s="250"/>
      <c r="DY270" s="250"/>
      <c r="DZ270" s="250"/>
      <c r="EA270" s="250"/>
      <c r="EB270" s="250"/>
      <c r="EC270" s="250"/>
      <c r="ED270" s="250"/>
      <c r="EE270" s="250"/>
      <c r="EF270" s="250"/>
      <c r="EG270" s="250"/>
      <c r="EH270" s="250"/>
      <c r="EI270" s="250"/>
      <c r="EJ270" s="250"/>
      <c r="EK270" s="250"/>
      <c r="EL270" s="250"/>
      <c r="EM270" s="250"/>
      <c r="EN270" s="250"/>
      <c r="EO270" s="250"/>
      <c r="EP270" s="250"/>
      <c r="EQ270" s="250"/>
      <c r="ER270" s="250"/>
      <c r="ES270" s="250"/>
      <c r="ET270" s="250"/>
      <c r="EU270" s="250"/>
      <c r="EV270" s="250"/>
      <c r="EW270" s="250"/>
      <c r="EX270" s="250"/>
      <c r="EY270" s="250"/>
      <c r="EZ270" s="250"/>
      <c r="FA270" s="250"/>
      <c r="FB270" s="250"/>
      <c r="FC270" s="250"/>
      <c r="FD270" s="250"/>
      <c r="FE270" s="250"/>
      <c r="FF270" s="250"/>
      <c r="FG270" s="250"/>
      <c r="FH270" s="250"/>
      <c r="FI270" s="250"/>
      <c r="FJ270" s="250"/>
      <c r="FK270" s="250"/>
      <c r="FL270" s="250"/>
      <c r="FM270" s="250"/>
      <c r="FN270" s="250"/>
      <c r="FO270" s="250"/>
      <c r="FP270" s="250"/>
      <c r="FQ270" s="250"/>
      <c r="FR270" s="250"/>
      <c r="FS270" s="250"/>
      <c r="FT270" s="250"/>
      <c r="FU270" s="250"/>
      <c r="FV270" s="250"/>
      <c r="FW270" s="250"/>
      <c r="FX270" s="250"/>
      <c r="FY270" s="250"/>
      <c r="FZ270" s="250"/>
      <c r="GA270" s="250"/>
      <c r="GB270" s="250"/>
      <c r="GC270" s="250"/>
      <c r="GD270" s="250"/>
      <c r="GE270" s="250"/>
      <c r="GF270" s="250"/>
      <c r="GG270" s="250"/>
      <c r="GH270" s="250"/>
      <c r="GI270" s="250"/>
      <c r="GJ270" s="250"/>
      <c r="GK270" s="250"/>
      <c r="GL270" s="250"/>
      <c r="GM270" s="250"/>
      <c r="GN270" s="250"/>
      <c r="GO270" s="250"/>
      <c r="GP270" s="250"/>
      <c r="GQ270" s="250"/>
      <c r="GR270" s="250"/>
      <c r="GS270" s="250"/>
      <c r="GT270" s="250"/>
      <c r="GU270" s="250"/>
      <c r="GV270" s="250"/>
      <c r="GW270" s="250"/>
      <c r="GX270" s="250"/>
      <c r="GY270" s="250"/>
      <c r="GZ270" s="250"/>
      <c r="HA270" s="250"/>
      <c r="HB270" s="250"/>
      <c r="HC270" s="250"/>
      <c r="HD270" s="250"/>
      <c r="HE270" s="250"/>
      <c r="HF270" s="250"/>
      <c r="HG270" s="250"/>
      <c r="HH270" s="250"/>
      <c r="HI270" s="250"/>
      <c r="HJ270" s="250"/>
      <c r="HK270" s="250"/>
      <c r="HL270" s="250"/>
      <c r="HM270" s="250"/>
      <c r="HN270" s="250"/>
      <c r="HO270" s="250"/>
      <c r="HP270" s="250"/>
      <c r="HQ270" s="250"/>
      <c r="HR270" s="250"/>
      <c r="HS270" s="250"/>
      <c r="HT270" s="250"/>
      <c r="HU270" s="250"/>
      <c r="HV270" s="250"/>
      <c r="HW270" s="250"/>
      <c r="HX270" s="250"/>
      <c r="HY270" s="250"/>
      <c r="HZ270" s="250"/>
      <c r="IA270" s="250"/>
      <c r="IB270" s="250"/>
      <c r="IC270" s="250"/>
      <c r="ID270" s="250"/>
      <c r="IE270" s="250"/>
      <c r="IF270" s="250"/>
      <c r="IG270" s="250"/>
      <c r="IH270" s="250"/>
      <c r="II270" s="250"/>
      <c r="IJ270" s="250"/>
      <c r="IK270" s="250"/>
      <c r="IL270" s="250"/>
      <c r="IM270" s="250"/>
      <c r="IN270" s="250"/>
      <c r="IO270" s="250"/>
      <c r="IP270" s="250"/>
      <c r="IQ270" s="250"/>
      <c r="IR270" s="250"/>
    </row>
    <row r="271" s="443" customFormat="1" ht="31.5" hidden="1" spans="1:252">
      <c r="A271" s="353" t="s">
        <v>4423</v>
      </c>
      <c r="B271" s="307" t="s">
        <v>858</v>
      </c>
      <c r="C271" s="671">
        <f>SUMIF('2023.12'!$A$6:$A$567,A271,'2023.12'!$C$6:$C$567)</f>
        <v>0</v>
      </c>
      <c r="D271" s="671">
        <v>0</v>
      </c>
      <c r="E271" s="671">
        <f>SUMIF('2024.12'!$A$6:$A$876,A271,'2024.12'!$D$6:$D$876)</f>
        <v>0</v>
      </c>
      <c r="F271" s="671">
        <f t="shared" si="54"/>
        <v>0</v>
      </c>
      <c r="G271" s="365" t="str">
        <f t="shared" si="56"/>
        <v/>
      </c>
      <c r="H271" s="365" t="str">
        <f t="shared" si="57"/>
        <v/>
      </c>
      <c r="I271" s="22" t="str">
        <f t="shared" si="58"/>
        <v>否</v>
      </c>
      <c r="J271" s="749" t="str">
        <f t="shared" si="55"/>
        <v>10307</v>
      </c>
      <c r="K271" s="93" t="str">
        <f t="shared" si="59"/>
        <v>项</v>
      </c>
      <c r="L271" s="93">
        <v>1</v>
      </c>
      <c r="M271" s="250"/>
      <c r="N271" s="250"/>
      <c r="O271" s="250"/>
      <c r="P271" s="250"/>
      <c r="Q271" s="250"/>
      <c r="R271" s="250"/>
      <c r="S271" s="250"/>
      <c r="T271" s="250"/>
      <c r="U271" s="250"/>
      <c r="V271" s="250"/>
      <c r="W271" s="250"/>
      <c r="X271" s="250"/>
      <c r="Y271" s="250"/>
      <c r="Z271" s="250"/>
      <c r="AA271" s="250"/>
      <c r="AB271" s="250"/>
      <c r="AC271" s="250"/>
      <c r="AD271" s="250"/>
      <c r="AE271" s="250"/>
      <c r="AF271" s="250"/>
      <c r="AG271" s="250"/>
      <c r="AH271" s="250"/>
      <c r="AI271" s="250"/>
      <c r="AJ271" s="250"/>
      <c r="AK271" s="250"/>
      <c r="AL271" s="250"/>
      <c r="AM271" s="250"/>
      <c r="AN271" s="250"/>
      <c r="AO271" s="250"/>
      <c r="AP271" s="250"/>
      <c r="AQ271" s="250"/>
      <c r="AR271" s="250"/>
      <c r="AS271" s="250"/>
      <c r="AT271" s="250"/>
      <c r="AU271" s="250"/>
      <c r="AV271" s="250"/>
      <c r="AW271" s="250"/>
      <c r="AX271" s="250"/>
      <c r="AY271" s="250"/>
      <c r="AZ271" s="250"/>
      <c r="BA271" s="250"/>
      <c r="BB271" s="250"/>
      <c r="BC271" s="250"/>
      <c r="BD271" s="250"/>
      <c r="BE271" s="250"/>
      <c r="BF271" s="250"/>
      <c r="BG271" s="250"/>
      <c r="BH271" s="250"/>
      <c r="BI271" s="250"/>
      <c r="BJ271" s="250"/>
      <c r="BK271" s="250"/>
      <c r="BL271" s="250"/>
      <c r="BM271" s="250"/>
      <c r="BN271" s="250"/>
      <c r="BO271" s="250"/>
      <c r="BP271" s="250"/>
      <c r="BQ271" s="250"/>
      <c r="BR271" s="250"/>
      <c r="BS271" s="250"/>
      <c r="BT271" s="250"/>
      <c r="BU271" s="250"/>
      <c r="BV271" s="250"/>
      <c r="BW271" s="250"/>
      <c r="BX271" s="250"/>
      <c r="BY271" s="250"/>
      <c r="BZ271" s="250"/>
      <c r="CA271" s="250"/>
      <c r="CB271" s="250"/>
      <c r="CC271" s="250"/>
      <c r="CD271" s="250"/>
      <c r="CE271" s="250"/>
      <c r="CF271" s="250"/>
      <c r="CG271" s="250"/>
      <c r="CH271" s="250"/>
      <c r="CI271" s="250"/>
      <c r="CJ271" s="250"/>
      <c r="CK271" s="250"/>
      <c r="CL271" s="250"/>
      <c r="CM271" s="250"/>
      <c r="CN271" s="250"/>
      <c r="CO271" s="250"/>
      <c r="CP271" s="250"/>
      <c r="CQ271" s="250"/>
      <c r="CR271" s="250"/>
      <c r="CS271" s="250"/>
      <c r="CT271" s="250"/>
      <c r="CU271" s="250"/>
      <c r="CV271" s="250"/>
      <c r="CW271" s="250"/>
      <c r="CX271" s="250"/>
      <c r="CY271" s="250"/>
      <c r="CZ271" s="250"/>
      <c r="DA271" s="250"/>
      <c r="DB271" s="250"/>
      <c r="DC271" s="250"/>
      <c r="DD271" s="250"/>
      <c r="DE271" s="250"/>
      <c r="DF271" s="250"/>
      <c r="DG271" s="250"/>
      <c r="DH271" s="250"/>
      <c r="DI271" s="250"/>
      <c r="DJ271" s="250"/>
      <c r="DK271" s="250"/>
      <c r="DL271" s="250"/>
      <c r="DM271" s="250"/>
      <c r="DN271" s="250"/>
      <c r="DO271" s="250"/>
      <c r="DP271" s="250"/>
      <c r="DQ271" s="250"/>
      <c r="DR271" s="250"/>
      <c r="DS271" s="250"/>
      <c r="DT271" s="250"/>
      <c r="DU271" s="250"/>
      <c r="DV271" s="250"/>
      <c r="DW271" s="250"/>
      <c r="DX271" s="250"/>
      <c r="DY271" s="250"/>
      <c r="DZ271" s="250"/>
      <c r="EA271" s="250"/>
      <c r="EB271" s="250"/>
      <c r="EC271" s="250"/>
      <c r="ED271" s="250"/>
      <c r="EE271" s="250"/>
      <c r="EF271" s="250"/>
      <c r="EG271" s="250"/>
      <c r="EH271" s="250"/>
      <c r="EI271" s="250"/>
      <c r="EJ271" s="250"/>
      <c r="EK271" s="250"/>
      <c r="EL271" s="250"/>
      <c r="EM271" s="250"/>
      <c r="EN271" s="250"/>
      <c r="EO271" s="250"/>
      <c r="EP271" s="250"/>
      <c r="EQ271" s="250"/>
      <c r="ER271" s="250"/>
      <c r="ES271" s="250"/>
      <c r="ET271" s="250"/>
      <c r="EU271" s="250"/>
      <c r="EV271" s="250"/>
      <c r="EW271" s="250"/>
      <c r="EX271" s="250"/>
      <c r="EY271" s="250"/>
      <c r="EZ271" s="250"/>
      <c r="FA271" s="250"/>
      <c r="FB271" s="250"/>
      <c r="FC271" s="250"/>
      <c r="FD271" s="250"/>
      <c r="FE271" s="250"/>
      <c r="FF271" s="250"/>
      <c r="FG271" s="250"/>
      <c r="FH271" s="250"/>
      <c r="FI271" s="250"/>
      <c r="FJ271" s="250"/>
      <c r="FK271" s="250"/>
      <c r="FL271" s="250"/>
      <c r="FM271" s="250"/>
      <c r="FN271" s="250"/>
      <c r="FO271" s="250"/>
      <c r="FP271" s="250"/>
      <c r="FQ271" s="250"/>
      <c r="FR271" s="250"/>
      <c r="FS271" s="250"/>
      <c r="FT271" s="250"/>
      <c r="FU271" s="250"/>
      <c r="FV271" s="250"/>
      <c r="FW271" s="250"/>
      <c r="FX271" s="250"/>
      <c r="FY271" s="250"/>
      <c r="FZ271" s="250"/>
      <c r="GA271" s="250"/>
      <c r="GB271" s="250"/>
      <c r="GC271" s="250"/>
      <c r="GD271" s="250"/>
      <c r="GE271" s="250"/>
      <c r="GF271" s="250"/>
      <c r="GG271" s="250"/>
      <c r="GH271" s="250"/>
      <c r="GI271" s="250"/>
      <c r="GJ271" s="250"/>
      <c r="GK271" s="250"/>
      <c r="GL271" s="250"/>
      <c r="GM271" s="250"/>
      <c r="GN271" s="250"/>
      <c r="GO271" s="250"/>
      <c r="GP271" s="250"/>
      <c r="GQ271" s="250"/>
      <c r="GR271" s="250"/>
      <c r="GS271" s="250"/>
      <c r="GT271" s="250"/>
      <c r="GU271" s="250"/>
      <c r="GV271" s="250"/>
      <c r="GW271" s="250"/>
      <c r="GX271" s="250"/>
      <c r="GY271" s="250"/>
      <c r="GZ271" s="250"/>
      <c r="HA271" s="250"/>
      <c r="HB271" s="250"/>
      <c r="HC271" s="250"/>
      <c r="HD271" s="250"/>
      <c r="HE271" s="250"/>
      <c r="HF271" s="250"/>
      <c r="HG271" s="250"/>
      <c r="HH271" s="250"/>
      <c r="HI271" s="250"/>
      <c r="HJ271" s="250"/>
      <c r="HK271" s="250"/>
      <c r="HL271" s="250"/>
      <c r="HM271" s="250"/>
      <c r="HN271" s="250"/>
      <c r="HO271" s="250"/>
      <c r="HP271" s="250"/>
      <c r="HQ271" s="250"/>
      <c r="HR271" s="250"/>
      <c r="HS271" s="250"/>
      <c r="HT271" s="250"/>
      <c r="HU271" s="250"/>
      <c r="HV271" s="250"/>
      <c r="HW271" s="250"/>
      <c r="HX271" s="250"/>
      <c r="HY271" s="250"/>
      <c r="HZ271" s="250"/>
      <c r="IA271" s="250"/>
      <c r="IB271" s="250"/>
      <c r="IC271" s="250"/>
      <c r="ID271" s="250"/>
      <c r="IE271" s="250"/>
      <c r="IF271" s="250"/>
      <c r="IG271" s="250"/>
      <c r="IH271" s="250"/>
      <c r="II271" s="250"/>
      <c r="IJ271" s="250"/>
      <c r="IK271" s="250"/>
      <c r="IL271" s="250"/>
      <c r="IM271" s="250"/>
      <c r="IN271" s="250"/>
      <c r="IO271" s="250"/>
      <c r="IP271" s="250"/>
      <c r="IQ271" s="250"/>
      <c r="IR271" s="250"/>
    </row>
    <row r="272" s="443" customFormat="1" ht="31.5" hidden="1" spans="1:252">
      <c r="A272" s="353" t="s">
        <v>4424</v>
      </c>
      <c r="B272" s="307" t="s">
        <v>860</v>
      </c>
      <c r="C272" s="671">
        <f>SUMIF('2023.12'!$A$6:$A$567,A272,'2023.12'!$C$6:$C$567)</f>
        <v>0</v>
      </c>
      <c r="D272" s="671">
        <v>0</v>
      </c>
      <c r="E272" s="671">
        <f>SUMIF('2024.12'!$A$6:$A$876,A272,'2024.12'!$D$6:$D$876)</f>
        <v>0</v>
      </c>
      <c r="F272" s="671">
        <f t="shared" si="54"/>
        <v>0</v>
      </c>
      <c r="G272" s="365" t="str">
        <f t="shared" si="56"/>
        <v/>
      </c>
      <c r="H272" s="365" t="str">
        <f t="shared" si="57"/>
        <v/>
      </c>
      <c r="I272" s="22" t="str">
        <f t="shared" si="58"/>
        <v>否</v>
      </c>
      <c r="J272" s="749" t="str">
        <f t="shared" si="55"/>
        <v>10307</v>
      </c>
      <c r="K272" s="93" t="str">
        <f t="shared" si="59"/>
        <v>项</v>
      </c>
      <c r="L272" s="93">
        <v>1</v>
      </c>
      <c r="M272" s="250"/>
      <c r="N272" s="250"/>
      <c r="O272" s="250"/>
      <c r="P272" s="250"/>
      <c r="Q272" s="250"/>
      <c r="R272" s="250"/>
      <c r="S272" s="250"/>
      <c r="T272" s="250"/>
      <c r="U272" s="250"/>
      <c r="V272" s="250"/>
      <c r="W272" s="250"/>
      <c r="X272" s="250"/>
      <c r="Y272" s="250"/>
      <c r="Z272" s="250"/>
      <c r="AA272" s="250"/>
      <c r="AB272" s="250"/>
      <c r="AC272" s="250"/>
      <c r="AD272" s="250"/>
      <c r="AE272" s="250"/>
      <c r="AF272" s="250"/>
      <c r="AG272" s="250"/>
      <c r="AH272" s="250"/>
      <c r="AI272" s="250"/>
      <c r="AJ272" s="250"/>
      <c r="AK272" s="250"/>
      <c r="AL272" s="250"/>
      <c r="AM272" s="250"/>
      <c r="AN272" s="250"/>
      <c r="AO272" s="250"/>
      <c r="AP272" s="250"/>
      <c r="AQ272" s="250"/>
      <c r="AR272" s="250"/>
      <c r="AS272" s="250"/>
      <c r="AT272" s="250"/>
      <c r="AU272" s="250"/>
      <c r="AV272" s="250"/>
      <c r="AW272" s="250"/>
      <c r="AX272" s="250"/>
      <c r="AY272" s="250"/>
      <c r="AZ272" s="250"/>
      <c r="BA272" s="250"/>
      <c r="BB272" s="250"/>
      <c r="BC272" s="250"/>
      <c r="BD272" s="250"/>
      <c r="BE272" s="250"/>
      <c r="BF272" s="250"/>
      <c r="BG272" s="250"/>
      <c r="BH272" s="250"/>
      <c r="BI272" s="250"/>
      <c r="BJ272" s="250"/>
      <c r="BK272" s="250"/>
      <c r="BL272" s="250"/>
      <c r="BM272" s="250"/>
      <c r="BN272" s="250"/>
      <c r="BO272" s="250"/>
      <c r="BP272" s="250"/>
      <c r="BQ272" s="250"/>
      <c r="BR272" s="250"/>
      <c r="BS272" s="250"/>
      <c r="BT272" s="250"/>
      <c r="BU272" s="250"/>
      <c r="BV272" s="250"/>
      <c r="BW272" s="250"/>
      <c r="BX272" s="250"/>
      <c r="BY272" s="250"/>
      <c r="BZ272" s="250"/>
      <c r="CA272" s="250"/>
      <c r="CB272" s="250"/>
      <c r="CC272" s="250"/>
      <c r="CD272" s="250"/>
      <c r="CE272" s="250"/>
      <c r="CF272" s="250"/>
      <c r="CG272" s="250"/>
      <c r="CH272" s="250"/>
      <c r="CI272" s="250"/>
      <c r="CJ272" s="250"/>
      <c r="CK272" s="250"/>
      <c r="CL272" s="250"/>
      <c r="CM272" s="250"/>
      <c r="CN272" s="250"/>
      <c r="CO272" s="250"/>
      <c r="CP272" s="250"/>
      <c r="CQ272" s="250"/>
      <c r="CR272" s="250"/>
      <c r="CS272" s="250"/>
      <c r="CT272" s="250"/>
      <c r="CU272" s="250"/>
      <c r="CV272" s="250"/>
      <c r="CW272" s="250"/>
      <c r="CX272" s="250"/>
      <c r="CY272" s="250"/>
      <c r="CZ272" s="250"/>
      <c r="DA272" s="250"/>
      <c r="DB272" s="250"/>
      <c r="DC272" s="250"/>
      <c r="DD272" s="250"/>
      <c r="DE272" s="250"/>
      <c r="DF272" s="250"/>
      <c r="DG272" s="250"/>
      <c r="DH272" s="250"/>
      <c r="DI272" s="250"/>
      <c r="DJ272" s="250"/>
      <c r="DK272" s="250"/>
      <c r="DL272" s="250"/>
      <c r="DM272" s="250"/>
      <c r="DN272" s="250"/>
      <c r="DO272" s="250"/>
      <c r="DP272" s="250"/>
      <c r="DQ272" s="250"/>
      <c r="DR272" s="250"/>
      <c r="DS272" s="250"/>
      <c r="DT272" s="250"/>
      <c r="DU272" s="250"/>
      <c r="DV272" s="250"/>
      <c r="DW272" s="250"/>
      <c r="DX272" s="250"/>
      <c r="DY272" s="250"/>
      <c r="DZ272" s="250"/>
      <c r="EA272" s="250"/>
      <c r="EB272" s="250"/>
      <c r="EC272" s="250"/>
      <c r="ED272" s="250"/>
      <c r="EE272" s="250"/>
      <c r="EF272" s="250"/>
      <c r="EG272" s="250"/>
      <c r="EH272" s="250"/>
      <c r="EI272" s="250"/>
      <c r="EJ272" s="250"/>
      <c r="EK272" s="250"/>
      <c r="EL272" s="250"/>
      <c r="EM272" s="250"/>
      <c r="EN272" s="250"/>
      <c r="EO272" s="250"/>
      <c r="EP272" s="250"/>
      <c r="EQ272" s="250"/>
      <c r="ER272" s="250"/>
      <c r="ES272" s="250"/>
      <c r="ET272" s="250"/>
      <c r="EU272" s="250"/>
      <c r="EV272" s="250"/>
      <c r="EW272" s="250"/>
      <c r="EX272" s="250"/>
      <c r="EY272" s="250"/>
      <c r="EZ272" s="250"/>
      <c r="FA272" s="250"/>
      <c r="FB272" s="250"/>
      <c r="FC272" s="250"/>
      <c r="FD272" s="250"/>
      <c r="FE272" s="250"/>
      <c r="FF272" s="250"/>
      <c r="FG272" s="250"/>
      <c r="FH272" s="250"/>
      <c r="FI272" s="250"/>
      <c r="FJ272" s="250"/>
      <c r="FK272" s="250"/>
      <c r="FL272" s="250"/>
      <c r="FM272" s="250"/>
      <c r="FN272" s="250"/>
      <c r="FO272" s="250"/>
      <c r="FP272" s="250"/>
      <c r="FQ272" s="250"/>
      <c r="FR272" s="250"/>
      <c r="FS272" s="250"/>
      <c r="FT272" s="250"/>
      <c r="FU272" s="250"/>
      <c r="FV272" s="250"/>
      <c r="FW272" s="250"/>
      <c r="FX272" s="250"/>
      <c r="FY272" s="250"/>
      <c r="FZ272" s="250"/>
      <c r="GA272" s="250"/>
      <c r="GB272" s="250"/>
      <c r="GC272" s="250"/>
      <c r="GD272" s="250"/>
      <c r="GE272" s="250"/>
      <c r="GF272" s="250"/>
      <c r="GG272" s="250"/>
      <c r="GH272" s="250"/>
      <c r="GI272" s="250"/>
      <c r="GJ272" s="250"/>
      <c r="GK272" s="250"/>
      <c r="GL272" s="250"/>
      <c r="GM272" s="250"/>
      <c r="GN272" s="250"/>
      <c r="GO272" s="250"/>
      <c r="GP272" s="250"/>
      <c r="GQ272" s="250"/>
      <c r="GR272" s="250"/>
      <c r="GS272" s="250"/>
      <c r="GT272" s="250"/>
      <c r="GU272" s="250"/>
      <c r="GV272" s="250"/>
      <c r="GW272" s="250"/>
      <c r="GX272" s="250"/>
      <c r="GY272" s="250"/>
      <c r="GZ272" s="250"/>
      <c r="HA272" s="250"/>
      <c r="HB272" s="250"/>
      <c r="HC272" s="250"/>
      <c r="HD272" s="250"/>
      <c r="HE272" s="250"/>
      <c r="HF272" s="250"/>
      <c r="HG272" s="250"/>
      <c r="HH272" s="250"/>
      <c r="HI272" s="250"/>
      <c r="HJ272" s="250"/>
      <c r="HK272" s="250"/>
      <c r="HL272" s="250"/>
      <c r="HM272" s="250"/>
      <c r="HN272" s="250"/>
      <c r="HO272" s="250"/>
      <c r="HP272" s="250"/>
      <c r="HQ272" s="250"/>
      <c r="HR272" s="250"/>
      <c r="HS272" s="250"/>
      <c r="HT272" s="250"/>
      <c r="HU272" s="250"/>
      <c r="HV272" s="250"/>
      <c r="HW272" s="250"/>
      <c r="HX272" s="250"/>
      <c r="HY272" s="250"/>
      <c r="HZ272" s="250"/>
      <c r="IA272" s="250"/>
      <c r="IB272" s="250"/>
      <c r="IC272" s="250"/>
      <c r="ID272" s="250"/>
      <c r="IE272" s="250"/>
      <c r="IF272" s="250"/>
      <c r="IG272" s="250"/>
      <c r="IH272" s="250"/>
      <c r="II272" s="250"/>
      <c r="IJ272" s="250"/>
      <c r="IK272" s="250"/>
      <c r="IL272" s="250"/>
      <c r="IM272" s="250"/>
      <c r="IN272" s="250"/>
      <c r="IO272" s="250"/>
      <c r="IP272" s="250"/>
      <c r="IQ272" s="250"/>
      <c r="IR272" s="250"/>
    </row>
    <row r="273" s="443" customFormat="1" ht="31.5" hidden="1" spans="1:252">
      <c r="A273" s="353" t="s">
        <v>2933</v>
      </c>
      <c r="B273" s="307" t="s">
        <v>862</v>
      </c>
      <c r="C273" s="671">
        <f>SUMIF('2023.12'!$A$6:$A$567,A273,'2023.12'!$C$6:$C$567)</f>
        <v>0</v>
      </c>
      <c r="D273" s="671">
        <v>0</v>
      </c>
      <c r="E273" s="671">
        <f>SUMIF('2024.12'!$A$6:$A$876,A273,'2024.12'!$D$6:$D$876)</f>
        <v>0</v>
      </c>
      <c r="F273" s="671">
        <f t="shared" si="54"/>
        <v>0</v>
      </c>
      <c r="G273" s="365" t="str">
        <f t="shared" si="56"/>
        <v/>
      </c>
      <c r="H273" s="365" t="str">
        <f t="shared" si="57"/>
        <v/>
      </c>
      <c r="I273" s="22" t="str">
        <f t="shared" si="58"/>
        <v>否</v>
      </c>
      <c r="J273" s="749" t="str">
        <f t="shared" si="55"/>
        <v>10307</v>
      </c>
      <c r="K273" s="93" t="str">
        <f t="shared" si="59"/>
        <v>项</v>
      </c>
      <c r="L273" s="93">
        <v>1</v>
      </c>
      <c r="M273" s="250"/>
      <c r="N273" s="250"/>
      <c r="O273" s="250"/>
      <c r="P273" s="250"/>
      <c r="Q273" s="250"/>
      <c r="R273" s="250"/>
      <c r="S273" s="250"/>
      <c r="T273" s="250"/>
      <c r="U273" s="250"/>
      <c r="V273" s="250"/>
      <c r="W273" s="250"/>
      <c r="X273" s="250"/>
      <c r="Y273" s="250"/>
      <c r="Z273" s="250"/>
      <c r="AA273" s="250"/>
      <c r="AB273" s="250"/>
      <c r="AC273" s="250"/>
      <c r="AD273" s="250"/>
      <c r="AE273" s="250"/>
      <c r="AF273" s="250"/>
      <c r="AG273" s="250"/>
      <c r="AH273" s="250"/>
      <c r="AI273" s="250"/>
      <c r="AJ273" s="250"/>
      <c r="AK273" s="250"/>
      <c r="AL273" s="250"/>
      <c r="AM273" s="250"/>
      <c r="AN273" s="250"/>
      <c r="AO273" s="250"/>
      <c r="AP273" s="250"/>
      <c r="AQ273" s="250"/>
      <c r="AR273" s="250"/>
      <c r="AS273" s="250"/>
      <c r="AT273" s="250"/>
      <c r="AU273" s="250"/>
      <c r="AV273" s="250"/>
      <c r="AW273" s="250"/>
      <c r="AX273" s="250"/>
      <c r="AY273" s="250"/>
      <c r="AZ273" s="250"/>
      <c r="BA273" s="250"/>
      <c r="BB273" s="250"/>
      <c r="BC273" s="250"/>
      <c r="BD273" s="250"/>
      <c r="BE273" s="250"/>
      <c r="BF273" s="250"/>
      <c r="BG273" s="250"/>
      <c r="BH273" s="250"/>
      <c r="BI273" s="250"/>
      <c r="BJ273" s="250"/>
      <c r="BK273" s="250"/>
      <c r="BL273" s="250"/>
      <c r="BM273" s="250"/>
      <c r="BN273" s="250"/>
      <c r="BO273" s="250"/>
      <c r="BP273" s="250"/>
      <c r="BQ273" s="250"/>
      <c r="BR273" s="250"/>
      <c r="BS273" s="250"/>
      <c r="BT273" s="250"/>
      <c r="BU273" s="250"/>
      <c r="BV273" s="250"/>
      <c r="BW273" s="250"/>
      <c r="BX273" s="250"/>
      <c r="BY273" s="250"/>
      <c r="BZ273" s="250"/>
      <c r="CA273" s="250"/>
      <c r="CB273" s="250"/>
      <c r="CC273" s="250"/>
      <c r="CD273" s="250"/>
      <c r="CE273" s="250"/>
      <c r="CF273" s="250"/>
      <c r="CG273" s="250"/>
      <c r="CH273" s="250"/>
      <c r="CI273" s="250"/>
      <c r="CJ273" s="250"/>
      <c r="CK273" s="250"/>
      <c r="CL273" s="250"/>
      <c r="CM273" s="250"/>
      <c r="CN273" s="250"/>
      <c r="CO273" s="250"/>
      <c r="CP273" s="250"/>
      <c r="CQ273" s="250"/>
      <c r="CR273" s="250"/>
      <c r="CS273" s="250"/>
      <c r="CT273" s="250"/>
      <c r="CU273" s="250"/>
      <c r="CV273" s="250"/>
      <c r="CW273" s="250"/>
      <c r="CX273" s="250"/>
      <c r="CY273" s="250"/>
      <c r="CZ273" s="250"/>
      <c r="DA273" s="250"/>
      <c r="DB273" s="250"/>
      <c r="DC273" s="250"/>
      <c r="DD273" s="250"/>
      <c r="DE273" s="250"/>
      <c r="DF273" s="250"/>
      <c r="DG273" s="250"/>
      <c r="DH273" s="250"/>
      <c r="DI273" s="250"/>
      <c r="DJ273" s="250"/>
      <c r="DK273" s="250"/>
      <c r="DL273" s="250"/>
      <c r="DM273" s="250"/>
      <c r="DN273" s="250"/>
      <c r="DO273" s="250"/>
      <c r="DP273" s="250"/>
      <c r="DQ273" s="250"/>
      <c r="DR273" s="250"/>
      <c r="DS273" s="250"/>
      <c r="DT273" s="250"/>
      <c r="DU273" s="250"/>
      <c r="DV273" s="250"/>
      <c r="DW273" s="250"/>
      <c r="DX273" s="250"/>
      <c r="DY273" s="250"/>
      <c r="DZ273" s="250"/>
      <c r="EA273" s="250"/>
      <c r="EB273" s="250"/>
      <c r="EC273" s="250"/>
      <c r="ED273" s="250"/>
      <c r="EE273" s="250"/>
      <c r="EF273" s="250"/>
      <c r="EG273" s="250"/>
      <c r="EH273" s="250"/>
      <c r="EI273" s="250"/>
      <c r="EJ273" s="250"/>
      <c r="EK273" s="250"/>
      <c r="EL273" s="250"/>
      <c r="EM273" s="250"/>
      <c r="EN273" s="250"/>
      <c r="EO273" s="250"/>
      <c r="EP273" s="250"/>
      <c r="EQ273" s="250"/>
      <c r="ER273" s="250"/>
      <c r="ES273" s="250"/>
      <c r="ET273" s="250"/>
      <c r="EU273" s="250"/>
      <c r="EV273" s="250"/>
      <c r="EW273" s="250"/>
      <c r="EX273" s="250"/>
      <c r="EY273" s="250"/>
      <c r="EZ273" s="250"/>
      <c r="FA273" s="250"/>
      <c r="FB273" s="250"/>
      <c r="FC273" s="250"/>
      <c r="FD273" s="250"/>
      <c r="FE273" s="250"/>
      <c r="FF273" s="250"/>
      <c r="FG273" s="250"/>
      <c r="FH273" s="250"/>
      <c r="FI273" s="250"/>
      <c r="FJ273" s="250"/>
      <c r="FK273" s="250"/>
      <c r="FL273" s="250"/>
      <c r="FM273" s="250"/>
      <c r="FN273" s="250"/>
      <c r="FO273" s="250"/>
      <c r="FP273" s="250"/>
      <c r="FQ273" s="250"/>
      <c r="FR273" s="250"/>
      <c r="FS273" s="250"/>
      <c r="FT273" s="250"/>
      <c r="FU273" s="250"/>
      <c r="FV273" s="250"/>
      <c r="FW273" s="250"/>
      <c r="FX273" s="250"/>
      <c r="FY273" s="250"/>
      <c r="FZ273" s="250"/>
      <c r="GA273" s="250"/>
      <c r="GB273" s="250"/>
      <c r="GC273" s="250"/>
      <c r="GD273" s="250"/>
      <c r="GE273" s="250"/>
      <c r="GF273" s="250"/>
      <c r="GG273" s="250"/>
      <c r="GH273" s="250"/>
      <c r="GI273" s="250"/>
      <c r="GJ273" s="250"/>
      <c r="GK273" s="250"/>
      <c r="GL273" s="250"/>
      <c r="GM273" s="250"/>
      <c r="GN273" s="250"/>
      <c r="GO273" s="250"/>
      <c r="GP273" s="250"/>
      <c r="GQ273" s="250"/>
      <c r="GR273" s="250"/>
      <c r="GS273" s="250"/>
      <c r="GT273" s="250"/>
      <c r="GU273" s="250"/>
      <c r="GV273" s="250"/>
      <c r="GW273" s="250"/>
      <c r="GX273" s="250"/>
      <c r="GY273" s="250"/>
      <c r="GZ273" s="250"/>
      <c r="HA273" s="250"/>
      <c r="HB273" s="250"/>
      <c r="HC273" s="250"/>
      <c r="HD273" s="250"/>
      <c r="HE273" s="250"/>
      <c r="HF273" s="250"/>
      <c r="HG273" s="250"/>
      <c r="HH273" s="250"/>
      <c r="HI273" s="250"/>
      <c r="HJ273" s="250"/>
      <c r="HK273" s="250"/>
      <c r="HL273" s="250"/>
      <c r="HM273" s="250"/>
      <c r="HN273" s="250"/>
      <c r="HO273" s="250"/>
      <c r="HP273" s="250"/>
      <c r="HQ273" s="250"/>
      <c r="HR273" s="250"/>
      <c r="HS273" s="250"/>
      <c r="HT273" s="250"/>
      <c r="HU273" s="250"/>
      <c r="HV273" s="250"/>
      <c r="HW273" s="250"/>
      <c r="HX273" s="250"/>
      <c r="HY273" s="250"/>
      <c r="HZ273" s="250"/>
      <c r="IA273" s="250"/>
      <c r="IB273" s="250"/>
      <c r="IC273" s="250"/>
      <c r="ID273" s="250"/>
      <c r="IE273" s="250"/>
      <c r="IF273" s="250"/>
      <c r="IG273" s="250"/>
      <c r="IH273" s="250"/>
      <c r="II273" s="250"/>
      <c r="IJ273" s="250"/>
      <c r="IK273" s="250"/>
      <c r="IL273" s="250"/>
      <c r="IM273" s="250"/>
      <c r="IN273" s="250"/>
      <c r="IO273" s="250"/>
      <c r="IP273" s="250"/>
      <c r="IQ273" s="250"/>
      <c r="IR273" s="250"/>
    </row>
    <row r="274" s="137" customFormat="1" ht="15.75" hidden="1" spans="1:252">
      <c r="A274" s="353" t="s">
        <v>2936</v>
      </c>
      <c r="B274" s="307" t="s">
        <v>864</v>
      </c>
      <c r="C274" s="671">
        <f>SUMIF('2023.12'!$A$6:$A$567,A274,'2023.12'!$C$6:$C$567)</f>
        <v>2887</v>
      </c>
      <c r="D274" s="671">
        <v>1440</v>
      </c>
      <c r="E274" s="671">
        <f>SUMIF('2024.12'!$A$6:$A$876,A274,'2024.12'!$D$6:$D$876)</f>
        <v>1110</v>
      </c>
      <c r="F274" s="671">
        <f t="shared" si="54"/>
        <v>-1777</v>
      </c>
      <c r="G274" s="365" t="str">
        <f t="shared" si="56"/>
        <v>-61.6%</v>
      </c>
      <c r="H274" s="365" t="str">
        <f t="shared" si="57"/>
        <v>77.1%</v>
      </c>
      <c r="I274" s="554" t="s">
        <v>4097</v>
      </c>
      <c r="J274" s="748" t="str">
        <f t="shared" si="55"/>
        <v>10307</v>
      </c>
      <c r="K274" s="93" t="str">
        <f t="shared" si="59"/>
        <v>项</v>
      </c>
      <c r="L274" s="93">
        <v>1</v>
      </c>
      <c r="M274" s="751"/>
      <c r="N274" s="751"/>
      <c r="O274" s="751"/>
      <c r="P274" s="751"/>
      <c r="Q274" s="751"/>
      <c r="R274" s="751"/>
      <c r="S274" s="751"/>
      <c r="T274" s="751"/>
      <c r="U274" s="751"/>
      <c r="V274" s="751"/>
      <c r="W274" s="751"/>
      <c r="X274" s="751"/>
      <c r="Y274" s="751"/>
      <c r="Z274" s="751"/>
      <c r="AA274" s="751"/>
      <c r="AB274" s="751"/>
      <c r="AC274" s="751"/>
      <c r="AD274" s="751"/>
      <c r="AE274" s="751"/>
      <c r="AF274" s="751"/>
      <c r="AG274" s="751"/>
      <c r="AH274" s="751"/>
      <c r="AI274" s="751"/>
      <c r="AJ274" s="751"/>
      <c r="AK274" s="751"/>
      <c r="AL274" s="751"/>
      <c r="AM274" s="751"/>
      <c r="AN274" s="751"/>
      <c r="AO274" s="751"/>
      <c r="AP274" s="751"/>
      <c r="AQ274" s="751"/>
      <c r="AR274" s="751"/>
      <c r="AS274" s="751"/>
      <c r="AT274" s="751"/>
      <c r="AU274" s="751"/>
      <c r="AV274" s="751"/>
      <c r="AW274" s="751"/>
      <c r="AX274" s="751"/>
      <c r="AY274" s="751"/>
      <c r="AZ274" s="751"/>
      <c r="BA274" s="751"/>
      <c r="BB274" s="751"/>
      <c r="BC274" s="751"/>
      <c r="BD274" s="751"/>
      <c r="BE274" s="751"/>
      <c r="BF274" s="751"/>
      <c r="BG274" s="751"/>
      <c r="BH274" s="751"/>
      <c r="BI274" s="751"/>
      <c r="BJ274" s="751"/>
      <c r="BK274" s="751"/>
      <c r="BL274" s="751"/>
      <c r="BM274" s="751"/>
      <c r="BN274" s="751"/>
      <c r="BO274" s="751"/>
      <c r="BP274" s="751"/>
      <c r="BQ274" s="751"/>
      <c r="BR274" s="751"/>
      <c r="BS274" s="751"/>
      <c r="BT274" s="751"/>
      <c r="BU274" s="751"/>
      <c r="BV274" s="751"/>
      <c r="BW274" s="751"/>
      <c r="BX274" s="751"/>
      <c r="BY274" s="751"/>
      <c r="BZ274" s="751"/>
      <c r="CA274" s="751"/>
      <c r="CB274" s="751"/>
      <c r="CC274" s="751"/>
      <c r="CD274" s="751"/>
      <c r="CE274" s="751"/>
      <c r="CF274" s="751"/>
      <c r="CG274" s="751"/>
      <c r="CH274" s="751"/>
      <c r="CI274" s="751"/>
      <c r="CJ274" s="751"/>
      <c r="CK274" s="751"/>
      <c r="CL274" s="751"/>
      <c r="CM274" s="751"/>
      <c r="CN274" s="751"/>
      <c r="CO274" s="751"/>
      <c r="CP274" s="751"/>
      <c r="CQ274" s="751"/>
      <c r="CR274" s="751"/>
      <c r="CS274" s="751"/>
      <c r="CT274" s="751"/>
      <c r="CU274" s="751"/>
      <c r="CV274" s="751"/>
      <c r="CW274" s="751"/>
      <c r="CX274" s="751"/>
      <c r="CY274" s="751"/>
      <c r="CZ274" s="751"/>
      <c r="DA274" s="751"/>
      <c r="DB274" s="751"/>
      <c r="DC274" s="751"/>
      <c r="DD274" s="751"/>
      <c r="DE274" s="751"/>
      <c r="DF274" s="751"/>
      <c r="DG274" s="751"/>
      <c r="DH274" s="751"/>
      <c r="DI274" s="751"/>
      <c r="DJ274" s="751"/>
      <c r="DK274" s="751"/>
      <c r="DL274" s="751"/>
      <c r="DM274" s="751"/>
      <c r="DN274" s="751"/>
      <c r="DO274" s="751"/>
      <c r="DP274" s="751"/>
      <c r="DQ274" s="751"/>
      <c r="DR274" s="751"/>
      <c r="DS274" s="751"/>
      <c r="DT274" s="751"/>
      <c r="DU274" s="751"/>
      <c r="DV274" s="751"/>
      <c r="DW274" s="751"/>
      <c r="DX274" s="751"/>
      <c r="DY274" s="751"/>
      <c r="DZ274" s="751"/>
      <c r="EA274" s="751"/>
      <c r="EB274" s="751"/>
      <c r="EC274" s="751"/>
      <c r="ED274" s="751"/>
      <c r="EE274" s="751"/>
      <c r="EF274" s="751"/>
      <c r="EG274" s="751"/>
      <c r="EH274" s="751"/>
      <c r="EI274" s="751"/>
      <c r="EJ274" s="751"/>
      <c r="EK274" s="751"/>
      <c r="EL274" s="751"/>
      <c r="EM274" s="751"/>
      <c r="EN274" s="751"/>
      <c r="EO274" s="751"/>
      <c r="EP274" s="751"/>
      <c r="EQ274" s="751"/>
      <c r="ER274" s="751"/>
      <c r="ES274" s="751"/>
      <c r="ET274" s="751"/>
      <c r="EU274" s="751"/>
      <c r="EV274" s="751"/>
      <c r="EW274" s="751"/>
      <c r="EX274" s="751"/>
      <c r="EY274" s="751"/>
      <c r="EZ274" s="751"/>
      <c r="FA274" s="751"/>
      <c r="FB274" s="751"/>
      <c r="FC274" s="751"/>
      <c r="FD274" s="751"/>
      <c r="FE274" s="751"/>
      <c r="FF274" s="751"/>
      <c r="FG274" s="751"/>
      <c r="FH274" s="751"/>
      <c r="FI274" s="751"/>
      <c r="FJ274" s="751"/>
      <c r="FK274" s="751"/>
      <c r="FL274" s="751"/>
      <c r="FM274" s="751"/>
      <c r="FN274" s="751"/>
      <c r="FO274" s="751"/>
      <c r="FP274" s="751"/>
      <c r="FQ274" s="751"/>
      <c r="FR274" s="751"/>
      <c r="FS274" s="751"/>
      <c r="FT274" s="751"/>
      <c r="FU274" s="751"/>
      <c r="FV274" s="751"/>
      <c r="FW274" s="751"/>
      <c r="FX274" s="751"/>
      <c r="FY274" s="751"/>
      <c r="FZ274" s="751"/>
      <c r="GA274" s="751"/>
      <c r="GB274" s="751"/>
      <c r="GC274" s="751"/>
      <c r="GD274" s="751"/>
      <c r="GE274" s="751"/>
      <c r="GF274" s="751"/>
      <c r="GG274" s="751"/>
      <c r="GH274" s="751"/>
      <c r="GI274" s="751"/>
      <c r="GJ274" s="751"/>
      <c r="GK274" s="751"/>
      <c r="GL274" s="751"/>
      <c r="GM274" s="751"/>
      <c r="GN274" s="751"/>
      <c r="GO274" s="751"/>
      <c r="GP274" s="751"/>
      <c r="GQ274" s="751"/>
      <c r="GR274" s="751"/>
      <c r="GS274" s="751"/>
      <c r="GT274" s="751"/>
      <c r="GU274" s="751"/>
      <c r="GV274" s="751"/>
      <c r="GW274" s="751"/>
      <c r="GX274" s="751"/>
      <c r="GY274" s="751"/>
      <c r="GZ274" s="751"/>
      <c r="HA274" s="751"/>
      <c r="HB274" s="751"/>
      <c r="HC274" s="751"/>
      <c r="HD274" s="751"/>
      <c r="HE274" s="751"/>
      <c r="HF274" s="751"/>
      <c r="HG274" s="751"/>
      <c r="HH274" s="751"/>
      <c r="HI274" s="751"/>
      <c r="HJ274" s="751"/>
      <c r="HK274" s="751"/>
      <c r="HL274" s="751"/>
      <c r="HM274" s="751"/>
      <c r="HN274" s="751"/>
      <c r="HO274" s="751"/>
      <c r="HP274" s="751"/>
      <c r="HQ274" s="751"/>
      <c r="HR274" s="751"/>
      <c r="HS274" s="751"/>
      <c r="HT274" s="751"/>
      <c r="HU274" s="751"/>
      <c r="HV274" s="751"/>
      <c r="HW274" s="751"/>
      <c r="HX274" s="751"/>
      <c r="HY274" s="751"/>
      <c r="HZ274" s="751"/>
      <c r="IA274" s="751"/>
      <c r="IB274" s="751"/>
      <c r="IC274" s="751"/>
      <c r="ID274" s="751"/>
      <c r="IE274" s="751"/>
      <c r="IF274" s="751"/>
      <c r="IG274" s="751"/>
      <c r="IH274" s="751"/>
      <c r="II274" s="751"/>
      <c r="IJ274" s="751"/>
      <c r="IK274" s="751"/>
      <c r="IL274" s="751"/>
      <c r="IM274" s="751"/>
      <c r="IN274" s="751"/>
      <c r="IO274" s="751"/>
      <c r="IP274" s="751"/>
      <c r="IQ274" s="751"/>
      <c r="IR274" s="751"/>
    </row>
    <row r="275" s="443" customFormat="1" ht="15.75" hidden="1" spans="1:252">
      <c r="A275" s="353" t="s">
        <v>2945</v>
      </c>
      <c r="B275" s="307" t="s">
        <v>868</v>
      </c>
      <c r="C275" s="671">
        <f>SUMIF('2023.12'!$A$6:$A$567,A275,'2023.12'!$C$6:$C$567)</f>
        <v>0</v>
      </c>
      <c r="D275" s="671">
        <v>0</v>
      </c>
      <c r="E275" s="671">
        <f>SUMIF('2024.12'!$A$6:$A$876,A275,'2024.12'!$D$6:$D$876)</f>
        <v>0</v>
      </c>
      <c r="F275" s="671">
        <f t="shared" si="54"/>
        <v>0</v>
      </c>
      <c r="G275" s="365" t="str">
        <f t="shared" si="56"/>
        <v/>
      </c>
      <c r="H275" s="365" t="str">
        <f t="shared" si="57"/>
        <v/>
      </c>
      <c r="I275" s="22" t="str">
        <f t="shared" si="58"/>
        <v>否</v>
      </c>
      <c r="J275" s="749" t="str">
        <f t="shared" si="55"/>
        <v>10307</v>
      </c>
      <c r="K275" s="93" t="str">
        <f t="shared" si="59"/>
        <v>项</v>
      </c>
      <c r="L275" s="93">
        <v>1</v>
      </c>
      <c r="M275" s="250"/>
      <c r="N275" s="250"/>
      <c r="O275" s="250"/>
      <c r="P275" s="250"/>
      <c r="Q275" s="250"/>
      <c r="R275" s="250"/>
      <c r="S275" s="250"/>
      <c r="T275" s="250"/>
      <c r="U275" s="250"/>
      <c r="V275" s="250"/>
      <c r="W275" s="250"/>
      <c r="X275" s="250"/>
      <c r="Y275" s="250"/>
      <c r="Z275" s="250"/>
      <c r="AA275" s="250"/>
      <c r="AB275" s="250"/>
      <c r="AC275" s="250"/>
      <c r="AD275" s="250"/>
      <c r="AE275" s="250"/>
      <c r="AF275" s="250"/>
      <c r="AG275" s="250"/>
      <c r="AH275" s="250"/>
      <c r="AI275" s="250"/>
      <c r="AJ275" s="250"/>
      <c r="AK275" s="250"/>
      <c r="AL275" s="250"/>
      <c r="AM275" s="250"/>
      <c r="AN275" s="250"/>
      <c r="AO275" s="250"/>
      <c r="AP275" s="250"/>
      <c r="AQ275" s="250"/>
      <c r="AR275" s="250"/>
      <c r="AS275" s="250"/>
      <c r="AT275" s="250"/>
      <c r="AU275" s="250"/>
      <c r="AV275" s="250"/>
      <c r="AW275" s="250"/>
      <c r="AX275" s="250"/>
      <c r="AY275" s="250"/>
      <c r="AZ275" s="250"/>
      <c r="BA275" s="250"/>
      <c r="BB275" s="250"/>
      <c r="BC275" s="250"/>
      <c r="BD275" s="250"/>
      <c r="BE275" s="250"/>
      <c r="BF275" s="250"/>
      <c r="BG275" s="250"/>
      <c r="BH275" s="250"/>
      <c r="BI275" s="250"/>
      <c r="BJ275" s="250"/>
      <c r="BK275" s="250"/>
      <c r="BL275" s="250"/>
      <c r="BM275" s="250"/>
      <c r="BN275" s="250"/>
      <c r="BO275" s="250"/>
      <c r="BP275" s="250"/>
      <c r="BQ275" s="250"/>
      <c r="BR275" s="250"/>
      <c r="BS275" s="250"/>
      <c r="BT275" s="250"/>
      <c r="BU275" s="250"/>
      <c r="BV275" s="250"/>
      <c r="BW275" s="250"/>
      <c r="BX275" s="250"/>
      <c r="BY275" s="250"/>
      <c r="BZ275" s="250"/>
      <c r="CA275" s="250"/>
      <c r="CB275" s="250"/>
      <c r="CC275" s="250"/>
      <c r="CD275" s="250"/>
      <c r="CE275" s="250"/>
      <c r="CF275" s="250"/>
      <c r="CG275" s="250"/>
      <c r="CH275" s="250"/>
      <c r="CI275" s="250"/>
      <c r="CJ275" s="250"/>
      <c r="CK275" s="250"/>
      <c r="CL275" s="250"/>
      <c r="CM275" s="250"/>
      <c r="CN275" s="250"/>
      <c r="CO275" s="250"/>
      <c r="CP275" s="250"/>
      <c r="CQ275" s="250"/>
      <c r="CR275" s="250"/>
      <c r="CS275" s="250"/>
      <c r="CT275" s="250"/>
      <c r="CU275" s="250"/>
      <c r="CV275" s="250"/>
      <c r="CW275" s="250"/>
      <c r="CX275" s="250"/>
      <c r="CY275" s="250"/>
      <c r="CZ275" s="250"/>
      <c r="DA275" s="250"/>
      <c r="DB275" s="250"/>
      <c r="DC275" s="250"/>
      <c r="DD275" s="250"/>
      <c r="DE275" s="250"/>
      <c r="DF275" s="250"/>
      <c r="DG275" s="250"/>
      <c r="DH275" s="250"/>
      <c r="DI275" s="250"/>
      <c r="DJ275" s="250"/>
      <c r="DK275" s="250"/>
      <c r="DL275" s="250"/>
      <c r="DM275" s="250"/>
      <c r="DN275" s="250"/>
      <c r="DO275" s="250"/>
      <c r="DP275" s="250"/>
      <c r="DQ275" s="250"/>
      <c r="DR275" s="250"/>
      <c r="DS275" s="250"/>
      <c r="DT275" s="250"/>
      <c r="DU275" s="250"/>
      <c r="DV275" s="250"/>
      <c r="DW275" s="250"/>
      <c r="DX275" s="250"/>
      <c r="DY275" s="250"/>
      <c r="DZ275" s="250"/>
      <c r="EA275" s="250"/>
      <c r="EB275" s="250"/>
      <c r="EC275" s="250"/>
      <c r="ED275" s="250"/>
      <c r="EE275" s="250"/>
      <c r="EF275" s="250"/>
      <c r="EG275" s="250"/>
      <c r="EH275" s="250"/>
      <c r="EI275" s="250"/>
      <c r="EJ275" s="250"/>
      <c r="EK275" s="250"/>
      <c r="EL275" s="250"/>
      <c r="EM275" s="250"/>
      <c r="EN275" s="250"/>
      <c r="EO275" s="250"/>
      <c r="EP275" s="250"/>
      <c r="EQ275" s="250"/>
      <c r="ER275" s="250"/>
      <c r="ES275" s="250"/>
      <c r="ET275" s="250"/>
      <c r="EU275" s="250"/>
      <c r="EV275" s="250"/>
      <c r="EW275" s="250"/>
      <c r="EX275" s="250"/>
      <c r="EY275" s="250"/>
      <c r="EZ275" s="250"/>
      <c r="FA275" s="250"/>
      <c r="FB275" s="250"/>
      <c r="FC275" s="250"/>
      <c r="FD275" s="250"/>
      <c r="FE275" s="250"/>
      <c r="FF275" s="250"/>
      <c r="FG275" s="250"/>
      <c r="FH275" s="250"/>
      <c r="FI275" s="250"/>
      <c r="FJ275" s="250"/>
      <c r="FK275" s="250"/>
      <c r="FL275" s="250"/>
      <c r="FM275" s="250"/>
      <c r="FN275" s="250"/>
      <c r="FO275" s="250"/>
      <c r="FP275" s="250"/>
      <c r="FQ275" s="250"/>
      <c r="FR275" s="250"/>
      <c r="FS275" s="250"/>
      <c r="FT275" s="250"/>
      <c r="FU275" s="250"/>
      <c r="FV275" s="250"/>
      <c r="FW275" s="250"/>
      <c r="FX275" s="250"/>
      <c r="FY275" s="250"/>
      <c r="FZ275" s="250"/>
      <c r="GA275" s="250"/>
      <c r="GB275" s="250"/>
      <c r="GC275" s="250"/>
      <c r="GD275" s="250"/>
      <c r="GE275" s="250"/>
      <c r="GF275" s="250"/>
      <c r="GG275" s="250"/>
      <c r="GH275" s="250"/>
      <c r="GI275" s="250"/>
      <c r="GJ275" s="250"/>
      <c r="GK275" s="250"/>
      <c r="GL275" s="250"/>
      <c r="GM275" s="250"/>
      <c r="GN275" s="250"/>
      <c r="GO275" s="250"/>
      <c r="GP275" s="250"/>
      <c r="GQ275" s="250"/>
      <c r="GR275" s="250"/>
      <c r="GS275" s="250"/>
      <c r="GT275" s="250"/>
      <c r="GU275" s="250"/>
      <c r="GV275" s="250"/>
      <c r="GW275" s="250"/>
      <c r="GX275" s="250"/>
      <c r="GY275" s="250"/>
      <c r="GZ275" s="250"/>
      <c r="HA275" s="250"/>
      <c r="HB275" s="250"/>
      <c r="HC275" s="250"/>
      <c r="HD275" s="250"/>
      <c r="HE275" s="250"/>
      <c r="HF275" s="250"/>
      <c r="HG275" s="250"/>
      <c r="HH275" s="250"/>
      <c r="HI275" s="250"/>
      <c r="HJ275" s="250"/>
      <c r="HK275" s="250"/>
      <c r="HL275" s="250"/>
      <c r="HM275" s="250"/>
      <c r="HN275" s="250"/>
      <c r="HO275" s="250"/>
      <c r="HP275" s="250"/>
      <c r="HQ275" s="250"/>
      <c r="HR275" s="250"/>
      <c r="HS275" s="250"/>
      <c r="HT275" s="250"/>
      <c r="HU275" s="250"/>
      <c r="HV275" s="250"/>
      <c r="HW275" s="250"/>
      <c r="HX275" s="250"/>
      <c r="HY275" s="250"/>
      <c r="HZ275" s="250"/>
      <c r="IA275" s="250"/>
      <c r="IB275" s="250"/>
      <c r="IC275" s="250"/>
      <c r="ID275" s="250"/>
      <c r="IE275" s="250"/>
      <c r="IF275" s="250"/>
      <c r="IG275" s="250"/>
      <c r="IH275" s="250"/>
      <c r="II275" s="250"/>
      <c r="IJ275" s="250"/>
      <c r="IK275" s="250"/>
      <c r="IL275" s="250"/>
      <c r="IM275" s="250"/>
      <c r="IN275" s="250"/>
      <c r="IO275" s="250"/>
      <c r="IP275" s="250"/>
      <c r="IQ275" s="250"/>
      <c r="IR275" s="250"/>
    </row>
    <row r="276" s="137" customFormat="1" ht="31.5" hidden="1" spans="1:252">
      <c r="A276" s="353" t="s">
        <v>4425</v>
      </c>
      <c r="B276" s="307" t="s">
        <v>869</v>
      </c>
      <c r="C276" s="671">
        <f>SUMIF('2023.12'!$A$6:$A$567,A276,'2023.12'!$C$6:$C$567)</f>
        <v>178</v>
      </c>
      <c r="D276" s="671">
        <v>180</v>
      </c>
      <c r="E276" s="671">
        <f>SUMIF('2024.12'!$A$6:$A$876,A276,'2024.12'!$D$6:$D$876)</f>
        <v>148</v>
      </c>
      <c r="F276" s="671">
        <f t="shared" si="54"/>
        <v>-30</v>
      </c>
      <c r="G276" s="365" t="str">
        <f t="shared" si="56"/>
        <v>-16.9%</v>
      </c>
      <c r="H276" s="365" t="str">
        <f t="shared" si="57"/>
        <v>82.2%</v>
      </c>
      <c r="I276" s="554" t="s">
        <v>4097</v>
      </c>
      <c r="J276" s="748" t="str">
        <f t="shared" si="55"/>
        <v>10307</v>
      </c>
      <c r="K276" s="93" t="str">
        <f t="shared" si="59"/>
        <v>项</v>
      </c>
      <c r="L276" s="93">
        <v>1</v>
      </c>
      <c r="M276" s="751"/>
      <c r="N276" s="751"/>
      <c r="O276" s="751"/>
      <c r="P276" s="751"/>
      <c r="Q276" s="751"/>
      <c r="R276" s="751"/>
      <c r="S276" s="751"/>
      <c r="T276" s="751"/>
      <c r="U276" s="751"/>
      <c r="V276" s="751"/>
      <c r="W276" s="751"/>
      <c r="X276" s="751"/>
      <c r="Y276" s="751"/>
      <c r="Z276" s="751"/>
      <c r="AA276" s="751"/>
      <c r="AB276" s="751"/>
      <c r="AC276" s="751"/>
      <c r="AD276" s="751"/>
      <c r="AE276" s="751"/>
      <c r="AF276" s="751"/>
      <c r="AG276" s="751"/>
      <c r="AH276" s="751"/>
      <c r="AI276" s="751"/>
      <c r="AJ276" s="751"/>
      <c r="AK276" s="751"/>
      <c r="AL276" s="751"/>
      <c r="AM276" s="751"/>
      <c r="AN276" s="751"/>
      <c r="AO276" s="751"/>
      <c r="AP276" s="751"/>
      <c r="AQ276" s="751"/>
      <c r="AR276" s="751"/>
      <c r="AS276" s="751"/>
      <c r="AT276" s="751"/>
      <c r="AU276" s="751"/>
      <c r="AV276" s="751"/>
      <c r="AW276" s="751"/>
      <c r="AX276" s="751"/>
      <c r="AY276" s="751"/>
      <c r="AZ276" s="751"/>
      <c r="BA276" s="751"/>
      <c r="BB276" s="751"/>
      <c r="BC276" s="751"/>
      <c r="BD276" s="751"/>
      <c r="BE276" s="751"/>
      <c r="BF276" s="751"/>
      <c r="BG276" s="751"/>
      <c r="BH276" s="751"/>
      <c r="BI276" s="751"/>
      <c r="BJ276" s="751"/>
      <c r="BK276" s="751"/>
      <c r="BL276" s="751"/>
      <c r="BM276" s="751"/>
      <c r="BN276" s="751"/>
      <c r="BO276" s="751"/>
      <c r="BP276" s="751"/>
      <c r="BQ276" s="751"/>
      <c r="BR276" s="751"/>
      <c r="BS276" s="751"/>
      <c r="BT276" s="751"/>
      <c r="BU276" s="751"/>
      <c r="BV276" s="751"/>
      <c r="BW276" s="751"/>
      <c r="BX276" s="751"/>
      <c r="BY276" s="751"/>
      <c r="BZ276" s="751"/>
      <c r="CA276" s="751"/>
      <c r="CB276" s="751"/>
      <c r="CC276" s="751"/>
      <c r="CD276" s="751"/>
      <c r="CE276" s="751"/>
      <c r="CF276" s="751"/>
      <c r="CG276" s="751"/>
      <c r="CH276" s="751"/>
      <c r="CI276" s="751"/>
      <c r="CJ276" s="751"/>
      <c r="CK276" s="751"/>
      <c r="CL276" s="751"/>
      <c r="CM276" s="751"/>
      <c r="CN276" s="751"/>
      <c r="CO276" s="751"/>
      <c r="CP276" s="751"/>
      <c r="CQ276" s="751"/>
      <c r="CR276" s="751"/>
      <c r="CS276" s="751"/>
      <c r="CT276" s="751"/>
      <c r="CU276" s="751"/>
      <c r="CV276" s="751"/>
      <c r="CW276" s="751"/>
      <c r="CX276" s="751"/>
      <c r="CY276" s="751"/>
      <c r="CZ276" s="751"/>
      <c r="DA276" s="751"/>
      <c r="DB276" s="751"/>
      <c r="DC276" s="751"/>
      <c r="DD276" s="751"/>
      <c r="DE276" s="751"/>
      <c r="DF276" s="751"/>
      <c r="DG276" s="751"/>
      <c r="DH276" s="751"/>
      <c r="DI276" s="751"/>
      <c r="DJ276" s="751"/>
      <c r="DK276" s="751"/>
      <c r="DL276" s="751"/>
      <c r="DM276" s="751"/>
      <c r="DN276" s="751"/>
      <c r="DO276" s="751"/>
      <c r="DP276" s="751"/>
      <c r="DQ276" s="751"/>
      <c r="DR276" s="751"/>
      <c r="DS276" s="751"/>
      <c r="DT276" s="751"/>
      <c r="DU276" s="751"/>
      <c r="DV276" s="751"/>
      <c r="DW276" s="751"/>
      <c r="DX276" s="751"/>
      <c r="DY276" s="751"/>
      <c r="DZ276" s="751"/>
      <c r="EA276" s="751"/>
      <c r="EB276" s="751"/>
      <c r="EC276" s="751"/>
      <c r="ED276" s="751"/>
      <c r="EE276" s="751"/>
      <c r="EF276" s="751"/>
      <c r="EG276" s="751"/>
      <c r="EH276" s="751"/>
      <c r="EI276" s="751"/>
      <c r="EJ276" s="751"/>
      <c r="EK276" s="751"/>
      <c r="EL276" s="751"/>
      <c r="EM276" s="751"/>
      <c r="EN276" s="751"/>
      <c r="EO276" s="751"/>
      <c r="EP276" s="751"/>
      <c r="EQ276" s="751"/>
      <c r="ER276" s="751"/>
      <c r="ES276" s="751"/>
      <c r="ET276" s="751"/>
      <c r="EU276" s="751"/>
      <c r="EV276" s="751"/>
      <c r="EW276" s="751"/>
      <c r="EX276" s="751"/>
      <c r="EY276" s="751"/>
      <c r="EZ276" s="751"/>
      <c r="FA276" s="751"/>
      <c r="FB276" s="751"/>
      <c r="FC276" s="751"/>
      <c r="FD276" s="751"/>
      <c r="FE276" s="751"/>
      <c r="FF276" s="751"/>
      <c r="FG276" s="751"/>
      <c r="FH276" s="751"/>
      <c r="FI276" s="751"/>
      <c r="FJ276" s="751"/>
      <c r="FK276" s="751"/>
      <c r="FL276" s="751"/>
      <c r="FM276" s="751"/>
      <c r="FN276" s="751"/>
      <c r="FO276" s="751"/>
      <c r="FP276" s="751"/>
      <c r="FQ276" s="751"/>
      <c r="FR276" s="751"/>
      <c r="FS276" s="751"/>
      <c r="FT276" s="751"/>
      <c r="FU276" s="751"/>
      <c r="FV276" s="751"/>
      <c r="FW276" s="751"/>
      <c r="FX276" s="751"/>
      <c r="FY276" s="751"/>
      <c r="FZ276" s="751"/>
      <c r="GA276" s="751"/>
      <c r="GB276" s="751"/>
      <c r="GC276" s="751"/>
      <c r="GD276" s="751"/>
      <c r="GE276" s="751"/>
      <c r="GF276" s="751"/>
      <c r="GG276" s="751"/>
      <c r="GH276" s="751"/>
      <c r="GI276" s="751"/>
      <c r="GJ276" s="751"/>
      <c r="GK276" s="751"/>
      <c r="GL276" s="751"/>
      <c r="GM276" s="751"/>
      <c r="GN276" s="751"/>
      <c r="GO276" s="751"/>
      <c r="GP276" s="751"/>
      <c r="GQ276" s="751"/>
      <c r="GR276" s="751"/>
      <c r="GS276" s="751"/>
      <c r="GT276" s="751"/>
      <c r="GU276" s="751"/>
      <c r="GV276" s="751"/>
      <c r="GW276" s="751"/>
      <c r="GX276" s="751"/>
      <c r="GY276" s="751"/>
      <c r="GZ276" s="751"/>
      <c r="HA276" s="751"/>
      <c r="HB276" s="751"/>
      <c r="HC276" s="751"/>
      <c r="HD276" s="751"/>
      <c r="HE276" s="751"/>
      <c r="HF276" s="751"/>
      <c r="HG276" s="751"/>
      <c r="HH276" s="751"/>
      <c r="HI276" s="751"/>
      <c r="HJ276" s="751"/>
      <c r="HK276" s="751"/>
      <c r="HL276" s="751"/>
      <c r="HM276" s="751"/>
      <c r="HN276" s="751"/>
      <c r="HO276" s="751"/>
      <c r="HP276" s="751"/>
      <c r="HQ276" s="751"/>
      <c r="HR276" s="751"/>
      <c r="HS276" s="751"/>
      <c r="HT276" s="751"/>
      <c r="HU276" s="751"/>
      <c r="HV276" s="751"/>
      <c r="HW276" s="751"/>
      <c r="HX276" s="751"/>
      <c r="HY276" s="751"/>
      <c r="HZ276" s="751"/>
      <c r="IA276" s="751"/>
      <c r="IB276" s="751"/>
      <c r="IC276" s="751"/>
      <c r="ID276" s="751"/>
      <c r="IE276" s="751"/>
      <c r="IF276" s="751"/>
      <c r="IG276" s="751"/>
      <c r="IH276" s="751"/>
      <c r="II276" s="751"/>
      <c r="IJ276" s="751"/>
      <c r="IK276" s="751"/>
      <c r="IL276" s="751"/>
      <c r="IM276" s="751"/>
      <c r="IN276" s="751"/>
      <c r="IO276" s="751"/>
      <c r="IP276" s="751"/>
      <c r="IQ276" s="751"/>
      <c r="IR276" s="751"/>
    </row>
    <row r="277" s="137" customFormat="1" ht="31.5" hidden="1" spans="1:252">
      <c r="A277" s="353" t="s">
        <v>4426</v>
      </c>
      <c r="B277" s="307" t="s">
        <v>4427</v>
      </c>
      <c r="C277" s="671">
        <f>SUMIF('2023.12'!$A$6:$A$567,A277,'2023.12'!$C$6:$C$567)</f>
        <v>294</v>
      </c>
      <c r="D277" s="671">
        <v>220</v>
      </c>
      <c r="E277" s="671">
        <f>SUMIF('2024.12'!$A$6:$A$876,A277,'2024.12'!$D$6:$D$876)</f>
        <v>12043</v>
      </c>
      <c r="F277" s="671">
        <f t="shared" si="54"/>
        <v>11749</v>
      </c>
      <c r="G277" s="365" t="str">
        <f t="shared" si="56"/>
        <v>3996.3%</v>
      </c>
      <c r="H277" s="365" t="str">
        <f t="shared" si="57"/>
        <v>5474.1%</v>
      </c>
      <c r="I277" s="554" t="s">
        <v>4097</v>
      </c>
      <c r="J277" s="748" t="str">
        <f t="shared" si="55"/>
        <v>10307</v>
      </c>
      <c r="K277" s="93" t="str">
        <f t="shared" si="59"/>
        <v>项</v>
      </c>
      <c r="L277" s="93">
        <v>1</v>
      </c>
      <c r="M277" s="751"/>
      <c r="N277" s="751"/>
      <c r="O277" s="751"/>
      <c r="P277" s="751"/>
      <c r="Q277" s="751"/>
      <c r="R277" s="751"/>
      <c r="S277" s="751"/>
      <c r="T277" s="751"/>
      <c r="U277" s="751"/>
      <c r="V277" s="751"/>
      <c r="W277" s="751"/>
      <c r="X277" s="751"/>
      <c r="Y277" s="751"/>
      <c r="Z277" s="751"/>
      <c r="AA277" s="751"/>
      <c r="AB277" s="751"/>
      <c r="AC277" s="751"/>
      <c r="AD277" s="751"/>
      <c r="AE277" s="751"/>
      <c r="AF277" s="751"/>
      <c r="AG277" s="751"/>
      <c r="AH277" s="751"/>
      <c r="AI277" s="751"/>
      <c r="AJ277" s="751"/>
      <c r="AK277" s="751"/>
      <c r="AL277" s="751"/>
      <c r="AM277" s="751"/>
      <c r="AN277" s="751"/>
      <c r="AO277" s="751"/>
      <c r="AP277" s="751"/>
      <c r="AQ277" s="751"/>
      <c r="AR277" s="751"/>
      <c r="AS277" s="751"/>
      <c r="AT277" s="751"/>
      <c r="AU277" s="751"/>
      <c r="AV277" s="751"/>
      <c r="AW277" s="751"/>
      <c r="AX277" s="751"/>
      <c r="AY277" s="751"/>
      <c r="AZ277" s="751"/>
      <c r="BA277" s="751"/>
      <c r="BB277" s="751"/>
      <c r="BC277" s="751"/>
      <c r="BD277" s="751"/>
      <c r="BE277" s="751"/>
      <c r="BF277" s="751"/>
      <c r="BG277" s="751"/>
      <c r="BH277" s="751"/>
      <c r="BI277" s="751"/>
      <c r="BJ277" s="751"/>
      <c r="BK277" s="751"/>
      <c r="BL277" s="751"/>
      <c r="BM277" s="751"/>
      <c r="BN277" s="751"/>
      <c r="BO277" s="751"/>
      <c r="BP277" s="751"/>
      <c r="BQ277" s="751"/>
      <c r="BR277" s="751"/>
      <c r="BS277" s="751"/>
      <c r="BT277" s="751"/>
      <c r="BU277" s="751"/>
      <c r="BV277" s="751"/>
      <c r="BW277" s="751"/>
      <c r="BX277" s="751"/>
      <c r="BY277" s="751"/>
      <c r="BZ277" s="751"/>
      <c r="CA277" s="751"/>
      <c r="CB277" s="751"/>
      <c r="CC277" s="751"/>
      <c r="CD277" s="751"/>
      <c r="CE277" s="751"/>
      <c r="CF277" s="751"/>
      <c r="CG277" s="751"/>
      <c r="CH277" s="751"/>
      <c r="CI277" s="751"/>
      <c r="CJ277" s="751"/>
      <c r="CK277" s="751"/>
      <c r="CL277" s="751"/>
      <c r="CM277" s="751"/>
      <c r="CN277" s="751"/>
      <c r="CO277" s="751"/>
      <c r="CP277" s="751"/>
      <c r="CQ277" s="751"/>
      <c r="CR277" s="751"/>
      <c r="CS277" s="751"/>
      <c r="CT277" s="751"/>
      <c r="CU277" s="751"/>
      <c r="CV277" s="751"/>
      <c r="CW277" s="751"/>
      <c r="CX277" s="751"/>
      <c r="CY277" s="751"/>
      <c r="CZ277" s="751"/>
      <c r="DA277" s="751"/>
      <c r="DB277" s="751"/>
      <c r="DC277" s="751"/>
      <c r="DD277" s="751"/>
      <c r="DE277" s="751"/>
      <c r="DF277" s="751"/>
      <c r="DG277" s="751"/>
      <c r="DH277" s="751"/>
      <c r="DI277" s="751"/>
      <c r="DJ277" s="751"/>
      <c r="DK277" s="751"/>
      <c r="DL277" s="751"/>
      <c r="DM277" s="751"/>
      <c r="DN277" s="751"/>
      <c r="DO277" s="751"/>
      <c r="DP277" s="751"/>
      <c r="DQ277" s="751"/>
      <c r="DR277" s="751"/>
      <c r="DS277" s="751"/>
      <c r="DT277" s="751"/>
      <c r="DU277" s="751"/>
      <c r="DV277" s="751"/>
      <c r="DW277" s="751"/>
      <c r="DX277" s="751"/>
      <c r="DY277" s="751"/>
      <c r="DZ277" s="751"/>
      <c r="EA277" s="751"/>
      <c r="EB277" s="751"/>
      <c r="EC277" s="751"/>
      <c r="ED277" s="751"/>
      <c r="EE277" s="751"/>
      <c r="EF277" s="751"/>
      <c r="EG277" s="751"/>
      <c r="EH277" s="751"/>
      <c r="EI277" s="751"/>
      <c r="EJ277" s="751"/>
      <c r="EK277" s="751"/>
      <c r="EL277" s="751"/>
      <c r="EM277" s="751"/>
      <c r="EN277" s="751"/>
      <c r="EO277" s="751"/>
      <c r="EP277" s="751"/>
      <c r="EQ277" s="751"/>
      <c r="ER277" s="751"/>
      <c r="ES277" s="751"/>
      <c r="ET277" s="751"/>
      <c r="EU277" s="751"/>
      <c r="EV277" s="751"/>
      <c r="EW277" s="751"/>
      <c r="EX277" s="751"/>
      <c r="EY277" s="751"/>
      <c r="EZ277" s="751"/>
      <c r="FA277" s="751"/>
      <c r="FB277" s="751"/>
      <c r="FC277" s="751"/>
      <c r="FD277" s="751"/>
      <c r="FE277" s="751"/>
      <c r="FF277" s="751"/>
      <c r="FG277" s="751"/>
      <c r="FH277" s="751"/>
      <c r="FI277" s="751"/>
      <c r="FJ277" s="751"/>
      <c r="FK277" s="751"/>
      <c r="FL277" s="751"/>
      <c r="FM277" s="751"/>
      <c r="FN277" s="751"/>
      <c r="FO277" s="751"/>
      <c r="FP277" s="751"/>
      <c r="FQ277" s="751"/>
      <c r="FR277" s="751"/>
      <c r="FS277" s="751"/>
      <c r="FT277" s="751"/>
      <c r="FU277" s="751"/>
      <c r="FV277" s="751"/>
      <c r="FW277" s="751"/>
      <c r="FX277" s="751"/>
      <c r="FY277" s="751"/>
      <c r="FZ277" s="751"/>
      <c r="GA277" s="751"/>
      <c r="GB277" s="751"/>
      <c r="GC277" s="751"/>
      <c r="GD277" s="751"/>
      <c r="GE277" s="751"/>
      <c r="GF277" s="751"/>
      <c r="GG277" s="751"/>
      <c r="GH277" s="751"/>
      <c r="GI277" s="751"/>
      <c r="GJ277" s="751"/>
      <c r="GK277" s="751"/>
      <c r="GL277" s="751"/>
      <c r="GM277" s="751"/>
      <c r="GN277" s="751"/>
      <c r="GO277" s="751"/>
      <c r="GP277" s="751"/>
      <c r="GQ277" s="751"/>
      <c r="GR277" s="751"/>
      <c r="GS277" s="751"/>
      <c r="GT277" s="751"/>
      <c r="GU277" s="751"/>
      <c r="GV277" s="751"/>
      <c r="GW277" s="751"/>
      <c r="GX277" s="751"/>
      <c r="GY277" s="751"/>
      <c r="GZ277" s="751"/>
      <c r="HA277" s="751"/>
      <c r="HB277" s="751"/>
      <c r="HC277" s="751"/>
      <c r="HD277" s="751"/>
      <c r="HE277" s="751"/>
      <c r="HF277" s="751"/>
      <c r="HG277" s="751"/>
      <c r="HH277" s="751"/>
      <c r="HI277" s="751"/>
      <c r="HJ277" s="751"/>
      <c r="HK277" s="751"/>
      <c r="HL277" s="751"/>
      <c r="HM277" s="751"/>
      <c r="HN277" s="751"/>
      <c r="HO277" s="751"/>
      <c r="HP277" s="751"/>
      <c r="HQ277" s="751"/>
      <c r="HR277" s="751"/>
      <c r="HS277" s="751"/>
      <c r="HT277" s="751"/>
      <c r="HU277" s="751"/>
      <c r="HV277" s="751"/>
      <c r="HW277" s="751"/>
      <c r="HX277" s="751"/>
      <c r="HY277" s="751"/>
      <c r="HZ277" s="751"/>
      <c r="IA277" s="751"/>
      <c r="IB277" s="751"/>
      <c r="IC277" s="751"/>
      <c r="ID277" s="751"/>
      <c r="IE277" s="751"/>
      <c r="IF277" s="751"/>
      <c r="IG277" s="751"/>
      <c r="IH277" s="751"/>
      <c r="II277" s="751"/>
      <c r="IJ277" s="751"/>
      <c r="IK277" s="751"/>
      <c r="IL277" s="751"/>
      <c r="IM277" s="751"/>
      <c r="IN277" s="751"/>
      <c r="IO277" s="751"/>
      <c r="IP277" s="751"/>
      <c r="IQ277" s="751"/>
      <c r="IR277" s="751"/>
    </row>
    <row r="278" s="93" customFormat="1" spans="1:252">
      <c r="A278" s="360" t="s">
        <v>4428</v>
      </c>
      <c r="B278" s="738" t="s">
        <v>4429</v>
      </c>
      <c r="C278" s="669">
        <f>SUMIF($J279:J$382,$A278,C279:C$382)</f>
        <v>78</v>
      </c>
      <c r="D278" s="669">
        <f ca="1">SUMIF($J279:K$382,$A278,D279:D$382)</f>
        <v>100</v>
      </c>
      <c r="E278" s="669">
        <f ca="1">SUMIF($J279:L$382,$A278,E279:E$382)</f>
        <v>114</v>
      </c>
      <c r="F278" s="669">
        <f ca="1">SUMIF($J279:M$382,$A278,F279:F$382)</f>
        <v>36</v>
      </c>
      <c r="G278" s="739" t="str">
        <f ca="1" t="shared" si="56"/>
        <v>46.2%</v>
      </c>
      <c r="H278" s="352" t="str">
        <f ca="1" t="shared" si="57"/>
        <v>114.0%</v>
      </c>
      <c r="I278" s="744" t="str">
        <f ca="1" t="shared" si="58"/>
        <v>是</v>
      </c>
      <c r="J278" s="747" t="str">
        <f>LEFT(A278,3)</f>
        <v>103</v>
      </c>
      <c r="K278" s="93" t="str">
        <f t="shared" si="59"/>
        <v>款</v>
      </c>
      <c r="L278" s="746">
        <v>1</v>
      </c>
      <c r="M278" s="718"/>
      <c r="N278" s="718"/>
      <c r="O278" s="718"/>
      <c r="P278" s="718"/>
      <c r="Q278" s="718"/>
      <c r="R278" s="718"/>
      <c r="S278" s="718"/>
      <c r="T278" s="718"/>
      <c r="U278" s="718"/>
      <c r="V278" s="718"/>
      <c r="W278" s="718"/>
      <c r="X278" s="718"/>
      <c r="Y278" s="718"/>
      <c r="Z278" s="718"/>
      <c r="AA278" s="718"/>
      <c r="AB278" s="718"/>
      <c r="AC278" s="718"/>
      <c r="AD278" s="718"/>
      <c r="AE278" s="718"/>
      <c r="AF278" s="718"/>
      <c r="AG278" s="718"/>
      <c r="AH278" s="718"/>
      <c r="AI278" s="718"/>
      <c r="AJ278" s="718"/>
      <c r="AK278" s="718"/>
      <c r="AL278" s="718"/>
      <c r="AM278" s="718"/>
      <c r="AN278" s="718"/>
      <c r="AO278" s="718"/>
      <c r="AP278" s="718"/>
      <c r="AQ278" s="718"/>
      <c r="AR278" s="718"/>
      <c r="AS278" s="718"/>
      <c r="AT278" s="718"/>
      <c r="AU278" s="718"/>
      <c r="AV278" s="718"/>
      <c r="AW278" s="718"/>
      <c r="AX278" s="718"/>
      <c r="AY278" s="718"/>
      <c r="AZ278" s="718"/>
      <c r="BA278" s="718"/>
      <c r="BB278" s="718"/>
      <c r="BC278" s="718"/>
      <c r="BD278" s="718"/>
      <c r="BE278" s="718"/>
      <c r="BF278" s="718"/>
      <c r="BG278" s="718"/>
      <c r="BH278" s="718"/>
      <c r="BI278" s="718"/>
      <c r="BJ278" s="718"/>
      <c r="BK278" s="718"/>
      <c r="BL278" s="718"/>
      <c r="BM278" s="718"/>
      <c r="BN278" s="718"/>
      <c r="BO278" s="718"/>
      <c r="BP278" s="718"/>
      <c r="BQ278" s="718"/>
      <c r="BR278" s="718"/>
      <c r="BS278" s="718"/>
      <c r="BT278" s="718"/>
      <c r="BU278" s="718"/>
      <c r="BV278" s="718"/>
      <c r="BW278" s="718"/>
      <c r="BX278" s="718"/>
      <c r="BY278" s="718"/>
      <c r="BZ278" s="718"/>
      <c r="CA278" s="718"/>
      <c r="CB278" s="718"/>
      <c r="CC278" s="718"/>
      <c r="CD278" s="718"/>
      <c r="CE278" s="718"/>
      <c r="CF278" s="718"/>
      <c r="CG278" s="718"/>
      <c r="CH278" s="718"/>
      <c r="CI278" s="718"/>
      <c r="CJ278" s="718"/>
      <c r="CK278" s="718"/>
      <c r="CL278" s="718"/>
      <c r="CM278" s="718"/>
      <c r="CN278" s="718"/>
      <c r="CO278" s="718"/>
      <c r="CP278" s="718"/>
      <c r="CQ278" s="718"/>
      <c r="CR278" s="718"/>
      <c r="CS278" s="718"/>
      <c r="CT278" s="718"/>
      <c r="CU278" s="718"/>
      <c r="CV278" s="718"/>
      <c r="CW278" s="718"/>
      <c r="CX278" s="718"/>
      <c r="CY278" s="718"/>
      <c r="CZ278" s="718"/>
      <c r="DA278" s="718"/>
      <c r="DB278" s="718"/>
      <c r="DC278" s="718"/>
      <c r="DD278" s="718"/>
      <c r="DE278" s="718"/>
      <c r="DF278" s="718"/>
      <c r="DG278" s="718"/>
      <c r="DH278" s="718"/>
      <c r="DI278" s="718"/>
      <c r="DJ278" s="718"/>
      <c r="DK278" s="718"/>
      <c r="DL278" s="718"/>
      <c r="DM278" s="718"/>
      <c r="DN278" s="718"/>
      <c r="DO278" s="718"/>
      <c r="DP278" s="718"/>
      <c r="DQ278" s="718"/>
      <c r="DR278" s="718"/>
      <c r="DS278" s="718"/>
      <c r="DT278" s="718"/>
      <c r="DU278" s="718"/>
      <c r="DV278" s="718"/>
      <c r="DW278" s="718"/>
      <c r="DX278" s="718"/>
      <c r="DY278" s="718"/>
      <c r="DZ278" s="718"/>
      <c r="EA278" s="718"/>
      <c r="EB278" s="718"/>
      <c r="EC278" s="718"/>
      <c r="ED278" s="718"/>
      <c r="EE278" s="718"/>
      <c r="EF278" s="718"/>
      <c r="EG278" s="718"/>
      <c r="EH278" s="718"/>
      <c r="EI278" s="718"/>
      <c r="EJ278" s="718"/>
      <c r="EK278" s="718"/>
      <c r="EL278" s="718"/>
      <c r="EM278" s="718"/>
      <c r="EN278" s="718"/>
      <c r="EO278" s="718"/>
      <c r="EP278" s="718"/>
      <c r="EQ278" s="718"/>
      <c r="ER278" s="718"/>
      <c r="ES278" s="718"/>
      <c r="ET278" s="718"/>
      <c r="EU278" s="718"/>
      <c r="EV278" s="718"/>
      <c r="EW278" s="718"/>
      <c r="EX278" s="718"/>
      <c r="EY278" s="718"/>
      <c r="EZ278" s="718"/>
      <c r="FA278" s="718"/>
      <c r="FB278" s="718"/>
      <c r="FC278" s="718"/>
      <c r="FD278" s="718"/>
      <c r="FE278" s="718"/>
      <c r="FF278" s="718"/>
      <c r="FG278" s="718"/>
      <c r="FH278" s="718"/>
      <c r="FI278" s="718"/>
      <c r="FJ278" s="718"/>
      <c r="FK278" s="718"/>
      <c r="FL278" s="718"/>
      <c r="FM278" s="718"/>
      <c r="FN278" s="718"/>
      <c r="FO278" s="718"/>
      <c r="FP278" s="718"/>
      <c r="FQ278" s="718"/>
      <c r="FR278" s="718"/>
      <c r="FS278" s="718"/>
      <c r="FT278" s="718"/>
      <c r="FU278" s="718"/>
      <c r="FV278" s="718"/>
      <c r="FW278" s="718"/>
      <c r="FX278" s="718"/>
      <c r="FY278" s="718"/>
      <c r="FZ278" s="718"/>
      <c r="GA278" s="718"/>
      <c r="GB278" s="718"/>
      <c r="GC278" s="718"/>
      <c r="GD278" s="718"/>
      <c r="GE278" s="718"/>
      <c r="GF278" s="718"/>
      <c r="GG278" s="718"/>
      <c r="GH278" s="718"/>
      <c r="GI278" s="718"/>
      <c r="GJ278" s="718"/>
      <c r="GK278" s="718"/>
      <c r="GL278" s="718"/>
      <c r="GM278" s="718"/>
      <c r="GN278" s="718"/>
      <c r="GO278" s="718"/>
      <c r="GP278" s="718"/>
      <c r="GQ278" s="718"/>
      <c r="GR278" s="718"/>
      <c r="GS278" s="718"/>
      <c r="GT278" s="718"/>
      <c r="GU278" s="718"/>
      <c r="GV278" s="718"/>
      <c r="GW278" s="718"/>
      <c r="GX278" s="718"/>
      <c r="GY278" s="718"/>
      <c r="GZ278" s="718"/>
      <c r="HA278" s="718"/>
      <c r="HB278" s="718"/>
      <c r="HC278" s="718"/>
      <c r="HD278" s="718"/>
      <c r="HE278" s="718"/>
      <c r="HF278" s="718"/>
      <c r="HG278" s="718"/>
      <c r="HH278" s="718"/>
      <c r="HI278" s="718"/>
      <c r="HJ278" s="718"/>
      <c r="HK278" s="718"/>
      <c r="HL278" s="718"/>
      <c r="HM278" s="718"/>
      <c r="HN278" s="718"/>
      <c r="HO278" s="718"/>
      <c r="HP278" s="718"/>
      <c r="HQ278" s="718"/>
      <c r="HR278" s="718"/>
      <c r="HS278" s="718"/>
      <c r="HT278" s="718"/>
      <c r="HU278" s="718"/>
      <c r="HV278" s="718"/>
      <c r="HW278" s="718"/>
      <c r="HX278" s="718"/>
      <c r="HY278" s="718"/>
      <c r="HZ278" s="718"/>
      <c r="IA278" s="718"/>
      <c r="IB278" s="718"/>
      <c r="IC278" s="718"/>
      <c r="ID278" s="718"/>
      <c r="IE278" s="718"/>
      <c r="IF278" s="718"/>
      <c r="IG278" s="718"/>
      <c r="IH278" s="718"/>
      <c r="II278" s="718"/>
      <c r="IJ278" s="718"/>
      <c r="IK278" s="718"/>
      <c r="IL278" s="718"/>
      <c r="IM278" s="718"/>
      <c r="IN278" s="718"/>
      <c r="IO278" s="718"/>
      <c r="IP278" s="718"/>
      <c r="IQ278" s="718"/>
      <c r="IR278" s="718"/>
    </row>
    <row r="279" s="443" customFormat="1" ht="15.75" hidden="1" spans="1:252">
      <c r="A279" s="353" t="s">
        <v>4430</v>
      </c>
      <c r="B279" s="307" t="s">
        <v>881</v>
      </c>
      <c r="C279" s="671">
        <f>SUMIF('2023.12'!$A$6:$A$567,A279,'2023.12'!$C$6:$C$567)</f>
        <v>0</v>
      </c>
      <c r="D279" s="671">
        <v>0</v>
      </c>
      <c r="E279" s="671">
        <f>SUMIF('2024.12'!$A$6:$A$876,A279,'2024.12'!$D$6:$D$876)</f>
        <v>0</v>
      </c>
      <c r="F279" s="671">
        <f t="shared" ref="F279:F286" si="60">E279-C279</f>
        <v>0</v>
      </c>
      <c r="G279" s="365" t="str">
        <f t="shared" si="56"/>
        <v/>
      </c>
      <c r="H279" s="365" t="str">
        <f t="shared" si="57"/>
        <v/>
      </c>
      <c r="I279" s="22" t="str">
        <f t="shared" si="58"/>
        <v>否</v>
      </c>
      <c r="J279" s="749" t="str">
        <f t="shared" ref="J279:J286" si="61">LEFT(A279,5)</f>
        <v>10308</v>
      </c>
      <c r="K279" s="93" t="str">
        <f t="shared" si="59"/>
        <v>项</v>
      </c>
      <c r="L279" s="93">
        <v>1</v>
      </c>
      <c r="M279" s="250"/>
      <c r="N279" s="250"/>
      <c r="O279" s="250"/>
      <c r="P279" s="250"/>
      <c r="Q279" s="250"/>
      <c r="R279" s="250"/>
      <c r="S279" s="250"/>
      <c r="T279" s="250"/>
      <c r="U279" s="250"/>
      <c r="V279" s="250"/>
      <c r="W279" s="250"/>
      <c r="X279" s="250"/>
      <c r="Y279" s="250"/>
      <c r="Z279" s="250"/>
      <c r="AA279" s="250"/>
      <c r="AB279" s="250"/>
      <c r="AC279" s="250"/>
      <c r="AD279" s="250"/>
      <c r="AE279" s="250"/>
      <c r="AF279" s="250"/>
      <c r="AG279" s="250"/>
      <c r="AH279" s="250"/>
      <c r="AI279" s="250"/>
      <c r="AJ279" s="250"/>
      <c r="AK279" s="250"/>
      <c r="AL279" s="250"/>
      <c r="AM279" s="250"/>
      <c r="AN279" s="250"/>
      <c r="AO279" s="250"/>
      <c r="AP279" s="250"/>
      <c r="AQ279" s="250"/>
      <c r="AR279" s="250"/>
      <c r="AS279" s="250"/>
      <c r="AT279" s="250"/>
      <c r="AU279" s="250"/>
      <c r="AV279" s="250"/>
      <c r="AW279" s="250"/>
      <c r="AX279" s="250"/>
      <c r="AY279" s="250"/>
      <c r="AZ279" s="250"/>
      <c r="BA279" s="250"/>
      <c r="BB279" s="250"/>
      <c r="BC279" s="250"/>
      <c r="BD279" s="250"/>
      <c r="BE279" s="250"/>
      <c r="BF279" s="250"/>
      <c r="BG279" s="250"/>
      <c r="BH279" s="250"/>
      <c r="BI279" s="250"/>
      <c r="BJ279" s="250"/>
      <c r="BK279" s="250"/>
      <c r="BL279" s="250"/>
      <c r="BM279" s="250"/>
      <c r="BN279" s="250"/>
      <c r="BO279" s="250"/>
      <c r="BP279" s="250"/>
      <c r="BQ279" s="250"/>
      <c r="BR279" s="250"/>
      <c r="BS279" s="250"/>
      <c r="BT279" s="250"/>
      <c r="BU279" s="250"/>
      <c r="BV279" s="250"/>
      <c r="BW279" s="250"/>
      <c r="BX279" s="250"/>
      <c r="BY279" s="250"/>
      <c r="BZ279" s="250"/>
      <c r="CA279" s="250"/>
      <c r="CB279" s="250"/>
      <c r="CC279" s="250"/>
      <c r="CD279" s="250"/>
      <c r="CE279" s="250"/>
      <c r="CF279" s="250"/>
      <c r="CG279" s="250"/>
      <c r="CH279" s="250"/>
      <c r="CI279" s="250"/>
      <c r="CJ279" s="250"/>
      <c r="CK279" s="250"/>
      <c r="CL279" s="250"/>
      <c r="CM279" s="250"/>
      <c r="CN279" s="250"/>
      <c r="CO279" s="250"/>
      <c r="CP279" s="250"/>
      <c r="CQ279" s="250"/>
      <c r="CR279" s="250"/>
      <c r="CS279" s="250"/>
      <c r="CT279" s="250"/>
      <c r="CU279" s="250"/>
      <c r="CV279" s="250"/>
      <c r="CW279" s="250"/>
      <c r="CX279" s="250"/>
      <c r="CY279" s="250"/>
      <c r="CZ279" s="250"/>
      <c r="DA279" s="250"/>
      <c r="DB279" s="250"/>
      <c r="DC279" s="250"/>
      <c r="DD279" s="250"/>
      <c r="DE279" s="250"/>
      <c r="DF279" s="250"/>
      <c r="DG279" s="250"/>
      <c r="DH279" s="250"/>
      <c r="DI279" s="250"/>
      <c r="DJ279" s="250"/>
      <c r="DK279" s="250"/>
      <c r="DL279" s="250"/>
      <c r="DM279" s="250"/>
      <c r="DN279" s="250"/>
      <c r="DO279" s="250"/>
      <c r="DP279" s="250"/>
      <c r="DQ279" s="250"/>
      <c r="DR279" s="250"/>
      <c r="DS279" s="250"/>
      <c r="DT279" s="250"/>
      <c r="DU279" s="250"/>
      <c r="DV279" s="250"/>
      <c r="DW279" s="250"/>
      <c r="DX279" s="250"/>
      <c r="DY279" s="250"/>
      <c r="DZ279" s="250"/>
      <c r="EA279" s="250"/>
      <c r="EB279" s="250"/>
      <c r="EC279" s="250"/>
      <c r="ED279" s="250"/>
      <c r="EE279" s="250"/>
      <c r="EF279" s="250"/>
      <c r="EG279" s="250"/>
      <c r="EH279" s="250"/>
      <c r="EI279" s="250"/>
      <c r="EJ279" s="250"/>
      <c r="EK279" s="250"/>
      <c r="EL279" s="250"/>
      <c r="EM279" s="250"/>
      <c r="EN279" s="250"/>
      <c r="EO279" s="250"/>
      <c r="EP279" s="250"/>
      <c r="EQ279" s="250"/>
      <c r="ER279" s="250"/>
      <c r="ES279" s="250"/>
      <c r="ET279" s="250"/>
      <c r="EU279" s="250"/>
      <c r="EV279" s="250"/>
      <c r="EW279" s="250"/>
      <c r="EX279" s="250"/>
      <c r="EY279" s="250"/>
      <c r="EZ279" s="250"/>
      <c r="FA279" s="250"/>
      <c r="FB279" s="250"/>
      <c r="FC279" s="250"/>
      <c r="FD279" s="250"/>
      <c r="FE279" s="250"/>
      <c r="FF279" s="250"/>
      <c r="FG279" s="250"/>
      <c r="FH279" s="250"/>
      <c r="FI279" s="250"/>
      <c r="FJ279" s="250"/>
      <c r="FK279" s="250"/>
      <c r="FL279" s="250"/>
      <c r="FM279" s="250"/>
      <c r="FN279" s="250"/>
      <c r="FO279" s="250"/>
      <c r="FP279" s="250"/>
      <c r="FQ279" s="250"/>
      <c r="FR279" s="250"/>
      <c r="FS279" s="250"/>
      <c r="FT279" s="250"/>
      <c r="FU279" s="250"/>
      <c r="FV279" s="250"/>
      <c r="FW279" s="250"/>
      <c r="FX279" s="250"/>
      <c r="FY279" s="250"/>
      <c r="FZ279" s="250"/>
      <c r="GA279" s="250"/>
      <c r="GB279" s="250"/>
      <c r="GC279" s="250"/>
      <c r="GD279" s="250"/>
      <c r="GE279" s="250"/>
      <c r="GF279" s="250"/>
      <c r="GG279" s="250"/>
      <c r="GH279" s="250"/>
      <c r="GI279" s="250"/>
      <c r="GJ279" s="250"/>
      <c r="GK279" s="250"/>
      <c r="GL279" s="250"/>
      <c r="GM279" s="250"/>
      <c r="GN279" s="250"/>
      <c r="GO279" s="250"/>
      <c r="GP279" s="250"/>
      <c r="GQ279" s="250"/>
      <c r="GR279" s="250"/>
      <c r="GS279" s="250"/>
      <c r="GT279" s="250"/>
      <c r="GU279" s="250"/>
      <c r="GV279" s="250"/>
      <c r="GW279" s="250"/>
      <c r="GX279" s="250"/>
      <c r="GY279" s="250"/>
      <c r="GZ279" s="250"/>
      <c r="HA279" s="250"/>
      <c r="HB279" s="250"/>
      <c r="HC279" s="250"/>
      <c r="HD279" s="250"/>
      <c r="HE279" s="250"/>
      <c r="HF279" s="250"/>
      <c r="HG279" s="250"/>
      <c r="HH279" s="250"/>
      <c r="HI279" s="250"/>
      <c r="HJ279" s="250"/>
      <c r="HK279" s="250"/>
      <c r="HL279" s="250"/>
      <c r="HM279" s="250"/>
      <c r="HN279" s="250"/>
      <c r="HO279" s="250"/>
      <c r="HP279" s="250"/>
      <c r="HQ279" s="250"/>
      <c r="HR279" s="250"/>
      <c r="HS279" s="250"/>
      <c r="HT279" s="250"/>
      <c r="HU279" s="250"/>
      <c r="HV279" s="250"/>
      <c r="HW279" s="250"/>
      <c r="HX279" s="250"/>
      <c r="HY279" s="250"/>
      <c r="HZ279" s="250"/>
      <c r="IA279" s="250"/>
      <c r="IB279" s="250"/>
      <c r="IC279" s="250"/>
      <c r="ID279" s="250"/>
      <c r="IE279" s="250"/>
      <c r="IF279" s="250"/>
      <c r="IG279" s="250"/>
      <c r="IH279" s="250"/>
      <c r="II279" s="250"/>
      <c r="IJ279" s="250"/>
      <c r="IK279" s="250"/>
      <c r="IL279" s="250"/>
      <c r="IM279" s="250"/>
      <c r="IN279" s="250"/>
      <c r="IO279" s="250"/>
      <c r="IP279" s="250"/>
      <c r="IQ279" s="250"/>
      <c r="IR279" s="250"/>
    </row>
    <row r="280" s="137" customFormat="1" ht="15.75" hidden="1" spans="1:252">
      <c r="A280" s="353" t="s">
        <v>4431</v>
      </c>
      <c r="B280" s="307" t="s">
        <v>882</v>
      </c>
      <c r="C280" s="671">
        <f>SUMIF('2023.12'!$A$6:$A$567,A280,'2023.12'!$C$6:$C$567)</f>
        <v>78</v>
      </c>
      <c r="D280" s="671">
        <v>100</v>
      </c>
      <c r="E280" s="671">
        <f>SUMIF('2024.12'!$A$6:$A$876,A280,'2024.12'!$D$6:$D$876)</f>
        <v>114</v>
      </c>
      <c r="F280" s="671">
        <f t="shared" si="60"/>
        <v>36</v>
      </c>
      <c r="G280" s="365" t="str">
        <f t="shared" si="56"/>
        <v>46.2%</v>
      </c>
      <c r="H280" s="365" t="str">
        <f t="shared" si="57"/>
        <v>114.0%</v>
      </c>
      <c r="I280" s="554" t="s">
        <v>4097</v>
      </c>
      <c r="J280" s="748" t="str">
        <f t="shared" si="61"/>
        <v>10308</v>
      </c>
      <c r="K280" s="93" t="str">
        <f t="shared" si="59"/>
        <v>项</v>
      </c>
      <c r="L280" s="93">
        <v>1</v>
      </c>
      <c r="M280" s="751"/>
      <c r="N280" s="751"/>
      <c r="O280" s="751"/>
      <c r="P280" s="751"/>
      <c r="Q280" s="751"/>
      <c r="R280" s="751"/>
      <c r="S280" s="751"/>
      <c r="T280" s="751"/>
      <c r="U280" s="751"/>
      <c r="V280" s="751"/>
      <c r="W280" s="751"/>
      <c r="X280" s="751"/>
      <c r="Y280" s="751"/>
      <c r="Z280" s="751"/>
      <c r="AA280" s="751"/>
      <c r="AB280" s="751"/>
      <c r="AC280" s="751"/>
      <c r="AD280" s="751"/>
      <c r="AE280" s="751"/>
      <c r="AF280" s="751"/>
      <c r="AG280" s="751"/>
      <c r="AH280" s="751"/>
      <c r="AI280" s="751"/>
      <c r="AJ280" s="751"/>
      <c r="AK280" s="751"/>
      <c r="AL280" s="751"/>
      <c r="AM280" s="751"/>
      <c r="AN280" s="751"/>
      <c r="AO280" s="751"/>
      <c r="AP280" s="751"/>
      <c r="AQ280" s="751"/>
      <c r="AR280" s="751"/>
      <c r="AS280" s="751"/>
      <c r="AT280" s="751"/>
      <c r="AU280" s="751"/>
      <c r="AV280" s="751"/>
      <c r="AW280" s="751"/>
      <c r="AX280" s="751"/>
      <c r="AY280" s="751"/>
      <c r="AZ280" s="751"/>
      <c r="BA280" s="751"/>
      <c r="BB280" s="751"/>
      <c r="BC280" s="751"/>
      <c r="BD280" s="751"/>
      <c r="BE280" s="751"/>
      <c r="BF280" s="751"/>
      <c r="BG280" s="751"/>
      <c r="BH280" s="751"/>
      <c r="BI280" s="751"/>
      <c r="BJ280" s="751"/>
      <c r="BK280" s="751"/>
      <c r="BL280" s="751"/>
      <c r="BM280" s="751"/>
      <c r="BN280" s="751"/>
      <c r="BO280" s="751"/>
      <c r="BP280" s="751"/>
      <c r="BQ280" s="751"/>
      <c r="BR280" s="751"/>
      <c r="BS280" s="751"/>
      <c r="BT280" s="751"/>
      <c r="BU280" s="751"/>
      <c r="BV280" s="751"/>
      <c r="BW280" s="751"/>
      <c r="BX280" s="751"/>
      <c r="BY280" s="751"/>
      <c r="BZ280" s="751"/>
      <c r="CA280" s="751"/>
      <c r="CB280" s="751"/>
      <c r="CC280" s="751"/>
      <c r="CD280" s="751"/>
      <c r="CE280" s="751"/>
      <c r="CF280" s="751"/>
      <c r="CG280" s="751"/>
      <c r="CH280" s="751"/>
      <c r="CI280" s="751"/>
      <c r="CJ280" s="751"/>
      <c r="CK280" s="751"/>
      <c r="CL280" s="751"/>
      <c r="CM280" s="751"/>
      <c r="CN280" s="751"/>
      <c r="CO280" s="751"/>
      <c r="CP280" s="751"/>
      <c r="CQ280" s="751"/>
      <c r="CR280" s="751"/>
      <c r="CS280" s="751"/>
      <c r="CT280" s="751"/>
      <c r="CU280" s="751"/>
      <c r="CV280" s="751"/>
      <c r="CW280" s="751"/>
      <c r="CX280" s="751"/>
      <c r="CY280" s="751"/>
      <c r="CZ280" s="751"/>
      <c r="DA280" s="751"/>
      <c r="DB280" s="751"/>
      <c r="DC280" s="751"/>
      <c r="DD280" s="751"/>
      <c r="DE280" s="751"/>
      <c r="DF280" s="751"/>
      <c r="DG280" s="751"/>
      <c r="DH280" s="751"/>
      <c r="DI280" s="751"/>
      <c r="DJ280" s="751"/>
      <c r="DK280" s="751"/>
      <c r="DL280" s="751"/>
      <c r="DM280" s="751"/>
      <c r="DN280" s="751"/>
      <c r="DO280" s="751"/>
      <c r="DP280" s="751"/>
      <c r="DQ280" s="751"/>
      <c r="DR280" s="751"/>
      <c r="DS280" s="751"/>
      <c r="DT280" s="751"/>
      <c r="DU280" s="751"/>
      <c r="DV280" s="751"/>
      <c r="DW280" s="751"/>
      <c r="DX280" s="751"/>
      <c r="DY280" s="751"/>
      <c r="DZ280" s="751"/>
      <c r="EA280" s="751"/>
      <c r="EB280" s="751"/>
      <c r="EC280" s="751"/>
      <c r="ED280" s="751"/>
      <c r="EE280" s="751"/>
      <c r="EF280" s="751"/>
      <c r="EG280" s="751"/>
      <c r="EH280" s="751"/>
      <c r="EI280" s="751"/>
      <c r="EJ280" s="751"/>
      <c r="EK280" s="751"/>
      <c r="EL280" s="751"/>
      <c r="EM280" s="751"/>
      <c r="EN280" s="751"/>
      <c r="EO280" s="751"/>
      <c r="EP280" s="751"/>
      <c r="EQ280" s="751"/>
      <c r="ER280" s="751"/>
      <c r="ES280" s="751"/>
      <c r="ET280" s="751"/>
      <c r="EU280" s="751"/>
      <c r="EV280" s="751"/>
      <c r="EW280" s="751"/>
      <c r="EX280" s="751"/>
      <c r="EY280" s="751"/>
      <c r="EZ280" s="751"/>
      <c r="FA280" s="751"/>
      <c r="FB280" s="751"/>
      <c r="FC280" s="751"/>
      <c r="FD280" s="751"/>
      <c r="FE280" s="751"/>
      <c r="FF280" s="751"/>
      <c r="FG280" s="751"/>
      <c r="FH280" s="751"/>
      <c r="FI280" s="751"/>
      <c r="FJ280" s="751"/>
      <c r="FK280" s="751"/>
      <c r="FL280" s="751"/>
      <c r="FM280" s="751"/>
      <c r="FN280" s="751"/>
      <c r="FO280" s="751"/>
      <c r="FP280" s="751"/>
      <c r="FQ280" s="751"/>
      <c r="FR280" s="751"/>
      <c r="FS280" s="751"/>
      <c r="FT280" s="751"/>
      <c r="FU280" s="751"/>
      <c r="FV280" s="751"/>
      <c r="FW280" s="751"/>
      <c r="FX280" s="751"/>
      <c r="FY280" s="751"/>
      <c r="FZ280" s="751"/>
      <c r="GA280" s="751"/>
      <c r="GB280" s="751"/>
      <c r="GC280" s="751"/>
      <c r="GD280" s="751"/>
      <c r="GE280" s="751"/>
      <c r="GF280" s="751"/>
      <c r="GG280" s="751"/>
      <c r="GH280" s="751"/>
      <c r="GI280" s="751"/>
      <c r="GJ280" s="751"/>
      <c r="GK280" s="751"/>
      <c r="GL280" s="751"/>
      <c r="GM280" s="751"/>
      <c r="GN280" s="751"/>
      <c r="GO280" s="751"/>
      <c r="GP280" s="751"/>
      <c r="GQ280" s="751"/>
      <c r="GR280" s="751"/>
      <c r="GS280" s="751"/>
      <c r="GT280" s="751"/>
      <c r="GU280" s="751"/>
      <c r="GV280" s="751"/>
      <c r="GW280" s="751"/>
      <c r="GX280" s="751"/>
      <c r="GY280" s="751"/>
      <c r="GZ280" s="751"/>
      <c r="HA280" s="751"/>
      <c r="HB280" s="751"/>
      <c r="HC280" s="751"/>
      <c r="HD280" s="751"/>
      <c r="HE280" s="751"/>
      <c r="HF280" s="751"/>
      <c r="HG280" s="751"/>
      <c r="HH280" s="751"/>
      <c r="HI280" s="751"/>
      <c r="HJ280" s="751"/>
      <c r="HK280" s="751"/>
      <c r="HL280" s="751"/>
      <c r="HM280" s="751"/>
      <c r="HN280" s="751"/>
      <c r="HO280" s="751"/>
      <c r="HP280" s="751"/>
      <c r="HQ280" s="751"/>
      <c r="HR280" s="751"/>
      <c r="HS280" s="751"/>
      <c r="HT280" s="751"/>
      <c r="HU280" s="751"/>
      <c r="HV280" s="751"/>
      <c r="HW280" s="751"/>
      <c r="HX280" s="751"/>
      <c r="HY280" s="751"/>
      <c r="HZ280" s="751"/>
      <c r="IA280" s="751"/>
      <c r="IB280" s="751"/>
      <c r="IC280" s="751"/>
      <c r="ID280" s="751"/>
      <c r="IE280" s="751"/>
      <c r="IF280" s="751"/>
      <c r="IG280" s="751"/>
      <c r="IH280" s="751"/>
      <c r="II280" s="751"/>
      <c r="IJ280" s="751"/>
      <c r="IK280" s="751"/>
      <c r="IL280" s="751"/>
      <c r="IM280" s="751"/>
      <c r="IN280" s="751"/>
      <c r="IO280" s="751"/>
      <c r="IP280" s="751"/>
      <c r="IQ280" s="751"/>
      <c r="IR280" s="751"/>
    </row>
    <row r="281" s="443" customFormat="1" ht="15.75" hidden="1" spans="1:252">
      <c r="A281" s="543" t="s">
        <v>4432</v>
      </c>
      <c r="B281" s="270" t="s">
        <v>883</v>
      </c>
      <c r="C281" s="740">
        <f>SUMIF($J282:J$382,$A281,C282:C$382)</f>
        <v>0</v>
      </c>
      <c r="D281" s="740">
        <f ca="1">SUMIF($J282:K$382,$A281,D282:D$382)</f>
        <v>0</v>
      </c>
      <c r="E281" s="740">
        <f ca="1">SUMIF($J282:L$382,$A281,E282:E$382)</f>
        <v>0</v>
      </c>
      <c r="F281" s="740">
        <f ca="1">SUMIF($J282:M$382,$A281,F282:F$382)</f>
        <v>0</v>
      </c>
      <c r="G281" s="346" t="str">
        <f ca="1" t="shared" si="56"/>
        <v/>
      </c>
      <c r="H281" s="346" t="str">
        <f ca="1" t="shared" si="57"/>
        <v/>
      </c>
      <c r="I281" s="22" t="str">
        <f ca="1" t="shared" si="58"/>
        <v>否</v>
      </c>
      <c r="J281" s="548" t="str">
        <f>LEFT(A281,3)</f>
        <v>103</v>
      </c>
      <c r="K281" s="93" t="str">
        <f t="shared" si="59"/>
        <v>款</v>
      </c>
      <c r="L281" s="93">
        <v>1</v>
      </c>
      <c r="M281" s="250"/>
      <c r="N281" s="250"/>
      <c r="O281" s="250"/>
      <c r="P281" s="250"/>
      <c r="Q281" s="250"/>
      <c r="R281" s="250"/>
      <c r="S281" s="250"/>
      <c r="T281" s="250"/>
      <c r="U281" s="250"/>
      <c r="V281" s="250"/>
      <c r="W281" s="250"/>
      <c r="X281" s="250"/>
      <c r="Y281" s="250"/>
      <c r="Z281" s="250"/>
      <c r="AA281" s="250"/>
      <c r="AB281" s="250"/>
      <c r="AC281" s="250"/>
      <c r="AD281" s="250"/>
      <c r="AE281" s="250"/>
      <c r="AF281" s="250"/>
      <c r="AG281" s="250"/>
      <c r="AH281" s="250"/>
      <c r="AI281" s="250"/>
      <c r="AJ281" s="250"/>
      <c r="AK281" s="250"/>
      <c r="AL281" s="250"/>
      <c r="AM281" s="250"/>
      <c r="AN281" s="250"/>
      <c r="AO281" s="250"/>
      <c r="AP281" s="250"/>
      <c r="AQ281" s="250"/>
      <c r="AR281" s="250"/>
      <c r="AS281" s="250"/>
      <c r="AT281" s="250"/>
      <c r="AU281" s="250"/>
      <c r="AV281" s="250"/>
      <c r="AW281" s="250"/>
      <c r="AX281" s="250"/>
      <c r="AY281" s="250"/>
      <c r="AZ281" s="250"/>
      <c r="BA281" s="250"/>
      <c r="BB281" s="250"/>
      <c r="BC281" s="250"/>
      <c r="BD281" s="250"/>
      <c r="BE281" s="250"/>
      <c r="BF281" s="250"/>
      <c r="BG281" s="250"/>
      <c r="BH281" s="250"/>
      <c r="BI281" s="250"/>
      <c r="BJ281" s="250"/>
      <c r="BK281" s="250"/>
      <c r="BL281" s="250"/>
      <c r="BM281" s="250"/>
      <c r="BN281" s="250"/>
      <c r="BO281" s="250"/>
      <c r="BP281" s="250"/>
      <c r="BQ281" s="250"/>
      <c r="BR281" s="250"/>
      <c r="BS281" s="250"/>
      <c r="BT281" s="250"/>
      <c r="BU281" s="250"/>
      <c r="BV281" s="250"/>
      <c r="BW281" s="250"/>
      <c r="BX281" s="250"/>
      <c r="BY281" s="250"/>
      <c r="BZ281" s="250"/>
      <c r="CA281" s="250"/>
      <c r="CB281" s="250"/>
      <c r="CC281" s="250"/>
      <c r="CD281" s="250"/>
      <c r="CE281" s="250"/>
      <c r="CF281" s="250"/>
      <c r="CG281" s="250"/>
      <c r="CH281" s="250"/>
      <c r="CI281" s="250"/>
      <c r="CJ281" s="250"/>
      <c r="CK281" s="250"/>
      <c r="CL281" s="250"/>
      <c r="CM281" s="250"/>
      <c r="CN281" s="250"/>
      <c r="CO281" s="250"/>
      <c r="CP281" s="250"/>
      <c r="CQ281" s="250"/>
      <c r="CR281" s="250"/>
      <c r="CS281" s="250"/>
      <c r="CT281" s="250"/>
      <c r="CU281" s="250"/>
      <c r="CV281" s="250"/>
      <c r="CW281" s="250"/>
      <c r="CX281" s="250"/>
      <c r="CY281" s="250"/>
      <c r="CZ281" s="250"/>
      <c r="DA281" s="250"/>
      <c r="DB281" s="250"/>
      <c r="DC281" s="250"/>
      <c r="DD281" s="250"/>
      <c r="DE281" s="250"/>
      <c r="DF281" s="250"/>
      <c r="DG281" s="250"/>
      <c r="DH281" s="250"/>
      <c r="DI281" s="250"/>
      <c r="DJ281" s="250"/>
      <c r="DK281" s="250"/>
      <c r="DL281" s="250"/>
      <c r="DM281" s="250"/>
      <c r="DN281" s="250"/>
      <c r="DO281" s="250"/>
      <c r="DP281" s="250"/>
      <c r="DQ281" s="250"/>
      <c r="DR281" s="250"/>
      <c r="DS281" s="250"/>
      <c r="DT281" s="250"/>
      <c r="DU281" s="250"/>
      <c r="DV281" s="250"/>
      <c r="DW281" s="250"/>
      <c r="DX281" s="250"/>
      <c r="DY281" s="250"/>
      <c r="DZ281" s="250"/>
      <c r="EA281" s="250"/>
      <c r="EB281" s="250"/>
      <c r="EC281" s="250"/>
      <c r="ED281" s="250"/>
      <c r="EE281" s="250"/>
      <c r="EF281" s="250"/>
      <c r="EG281" s="250"/>
      <c r="EH281" s="250"/>
      <c r="EI281" s="250"/>
      <c r="EJ281" s="250"/>
      <c r="EK281" s="250"/>
      <c r="EL281" s="250"/>
      <c r="EM281" s="250"/>
      <c r="EN281" s="250"/>
      <c r="EO281" s="250"/>
      <c r="EP281" s="250"/>
      <c r="EQ281" s="250"/>
      <c r="ER281" s="250"/>
      <c r="ES281" s="250"/>
      <c r="ET281" s="250"/>
      <c r="EU281" s="250"/>
      <c r="EV281" s="250"/>
      <c r="EW281" s="250"/>
      <c r="EX281" s="250"/>
      <c r="EY281" s="250"/>
      <c r="EZ281" s="250"/>
      <c r="FA281" s="250"/>
      <c r="FB281" s="250"/>
      <c r="FC281" s="250"/>
      <c r="FD281" s="250"/>
      <c r="FE281" s="250"/>
      <c r="FF281" s="250"/>
      <c r="FG281" s="250"/>
      <c r="FH281" s="250"/>
      <c r="FI281" s="250"/>
      <c r="FJ281" s="250"/>
      <c r="FK281" s="250"/>
      <c r="FL281" s="250"/>
      <c r="FM281" s="250"/>
      <c r="FN281" s="250"/>
      <c r="FO281" s="250"/>
      <c r="FP281" s="250"/>
      <c r="FQ281" s="250"/>
      <c r="FR281" s="250"/>
      <c r="FS281" s="250"/>
      <c r="FT281" s="250"/>
      <c r="FU281" s="250"/>
      <c r="FV281" s="250"/>
      <c r="FW281" s="250"/>
      <c r="FX281" s="250"/>
      <c r="FY281" s="250"/>
      <c r="FZ281" s="250"/>
      <c r="GA281" s="250"/>
      <c r="GB281" s="250"/>
      <c r="GC281" s="250"/>
      <c r="GD281" s="250"/>
      <c r="GE281" s="250"/>
      <c r="GF281" s="250"/>
      <c r="GG281" s="250"/>
      <c r="GH281" s="250"/>
      <c r="GI281" s="250"/>
      <c r="GJ281" s="250"/>
      <c r="GK281" s="250"/>
      <c r="GL281" s="250"/>
      <c r="GM281" s="250"/>
      <c r="GN281" s="250"/>
      <c r="GO281" s="250"/>
      <c r="GP281" s="250"/>
      <c r="GQ281" s="250"/>
      <c r="GR281" s="250"/>
      <c r="GS281" s="250"/>
      <c r="GT281" s="250"/>
      <c r="GU281" s="250"/>
      <c r="GV281" s="250"/>
      <c r="GW281" s="250"/>
      <c r="GX281" s="250"/>
      <c r="GY281" s="250"/>
      <c r="GZ281" s="250"/>
      <c r="HA281" s="250"/>
      <c r="HB281" s="250"/>
      <c r="HC281" s="250"/>
      <c r="HD281" s="250"/>
      <c r="HE281" s="250"/>
      <c r="HF281" s="250"/>
      <c r="HG281" s="250"/>
      <c r="HH281" s="250"/>
      <c r="HI281" s="250"/>
      <c r="HJ281" s="250"/>
      <c r="HK281" s="250"/>
      <c r="HL281" s="250"/>
      <c r="HM281" s="250"/>
      <c r="HN281" s="250"/>
      <c r="HO281" s="250"/>
      <c r="HP281" s="250"/>
      <c r="HQ281" s="250"/>
      <c r="HR281" s="250"/>
      <c r="HS281" s="250"/>
      <c r="HT281" s="250"/>
      <c r="HU281" s="250"/>
      <c r="HV281" s="250"/>
      <c r="HW281" s="250"/>
      <c r="HX281" s="250"/>
      <c r="HY281" s="250"/>
      <c r="HZ281" s="250"/>
      <c r="IA281" s="250"/>
      <c r="IB281" s="250"/>
      <c r="IC281" s="250"/>
      <c r="ID281" s="250"/>
      <c r="IE281" s="250"/>
      <c r="IF281" s="250"/>
      <c r="IG281" s="250"/>
      <c r="IH281" s="250"/>
      <c r="II281" s="250"/>
      <c r="IJ281" s="250"/>
      <c r="IK281" s="250"/>
      <c r="IL281" s="250"/>
      <c r="IM281" s="250"/>
      <c r="IN281" s="250"/>
      <c r="IO281" s="250"/>
      <c r="IP281" s="250"/>
      <c r="IQ281" s="250"/>
      <c r="IR281" s="250"/>
    </row>
    <row r="282" s="443" customFormat="1" ht="15.75" hidden="1" spans="1:252">
      <c r="A282" s="353" t="s">
        <v>4433</v>
      </c>
      <c r="B282" s="307" t="s">
        <v>884</v>
      </c>
      <c r="C282" s="671">
        <f>SUMIF('2023.12'!$A$6:$A$567,A282,'2023.12'!$C$6:$C$567)</f>
        <v>0</v>
      </c>
      <c r="D282" s="671">
        <v>0</v>
      </c>
      <c r="E282" s="671">
        <f>SUMIF('2024.12'!$A$6:$A$876,A282,'2024.12'!$D$6:$D$876)</f>
        <v>0</v>
      </c>
      <c r="F282" s="671">
        <f t="shared" si="60"/>
        <v>0</v>
      </c>
      <c r="G282" s="365" t="str">
        <f t="shared" si="56"/>
        <v/>
      </c>
      <c r="H282" s="365" t="str">
        <f t="shared" si="57"/>
        <v/>
      </c>
      <c r="I282" s="22" t="str">
        <f t="shared" si="58"/>
        <v>否</v>
      </c>
      <c r="J282" s="749" t="str">
        <f t="shared" si="61"/>
        <v>10309</v>
      </c>
      <c r="K282" s="93" t="str">
        <f t="shared" si="59"/>
        <v>项</v>
      </c>
      <c r="L282" s="93">
        <v>1</v>
      </c>
      <c r="M282" s="250"/>
      <c r="N282" s="250"/>
      <c r="O282" s="250"/>
      <c r="P282" s="250"/>
      <c r="Q282" s="250"/>
      <c r="R282" s="250"/>
      <c r="S282" s="250"/>
      <c r="T282" s="250"/>
      <c r="U282" s="250"/>
      <c r="V282" s="250"/>
      <c r="W282" s="250"/>
      <c r="X282" s="250"/>
      <c r="Y282" s="250"/>
      <c r="Z282" s="250"/>
      <c r="AA282" s="250"/>
      <c r="AB282" s="250"/>
      <c r="AC282" s="250"/>
      <c r="AD282" s="250"/>
      <c r="AE282" s="250"/>
      <c r="AF282" s="250"/>
      <c r="AG282" s="250"/>
      <c r="AH282" s="250"/>
      <c r="AI282" s="250"/>
      <c r="AJ282" s="250"/>
      <c r="AK282" s="250"/>
      <c r="AL282" s="250"/>
      <c r="AM282" s="250"/>
      <c r="AN282" s="250"/>
      <c r="AO282" s="250"/>
      <c r="AP282" s="250"/>
      <c r="AQ282" s="250"/>
      <c r="AR282" s="250"/>
      <c r="AS282" s="250"/>
      <c r="AT282" s="250"/>
      <c r="AU282" s="250"/>
      <c r="AV282" s="250"/>
      <c r="AW282" s="250"/>
      <c r="AX282" s="250"/>
      <c r="AY282" s="250"/>
      <c r="AZ282" s="250"/>
      <c r="BA282" s="250"/>
      <c r="BB282" s="250"/>
      <c r="BC282" s="250"/>
      <c r="BD282" s="250"/>
      <c r="BE282" s="250"/>
      <c r="BF282" s="250"/>
      <c r="BG282" s="250"/>
      <c r="BH282" s="250"/>
      <c r="BI282" s="250"/>
      <c r="BJ282" s="250"/>
      <c r="BK282" s="250"/>
      <c r="BL282" s="250"/>
      <c r="BM282" s="250"/>
      <c r="BN282" s="250"/>
      <c r="BO282" s="250"/>
      <c r="BP282" s="250"/>
      <c r="BQ282" s="250"/>
      <c r="BR282" s="250"/>
      <c r="BS282" s="250"/>
      <c r="BT282" s="250"/>
      <c r="BU282" s="250"/>
      <c r="BV282" s="250"/>
      <c r="BW282" s="250"/>
      <c r="BX282" s="250"/>
      <c r="BY282" s="250"/>
      <c r="BZ282" s="250"/>
      <c r="CA282" s="250"/>
      <c r="CB282" s="250"/>
      <c r="CC282" s="250"/>
      <c r="CD282" s="250"/>
      <c r="CE282" s="250"/>
      <c r="CF282" s="250"/>
      <c r="CG282" s="250"/>
      <c r="CH282" s="250"/>
      <c r="CI282" s="250"/>
      <c r="CJ282" s="250"/>
      <c r="CK282" s="250"/>
      <c r="CL282" s="250"/>
      <c r="CM282" s="250"/>
      <c r="CN282" s="250"/>
      <c r="CO282" s="250"/>
      <c r="CP282" s="250"/>
      <c r="CQ282" s="250"/>
      <c r="CR282" s="250"/>
      <c r="CS282" s="250"/>
      <c r="CT282" s="250"/>
      <c r="CU282" s="250"/>
      <c r="CV282" s="250"/>
      <c r="CW282" s="250"/>
      <c r="CX282" s="250"/>
      <c r="CY282" s="250"/>
      <c r="CZ282" s="250"/>
      <c r="DA282" s="250"/>
      <c r="DB282" s="250"/>
      <c r="DC282" s="250"/>
      <c r="DD282" s="250"/>
      <c r="DE282" s="250"/>
      <c r="DF282" s="250"/>
      <c r="DG282" s="250"/>
      <c r="DH282" s="250"/>
      <c r="DI282" s="250"/>
      <c r="DJ282" s="250"/>
      <c r="DK282" s="250"/>
      <c r="DL282" s="250"/>
      <c r="DM282" s="250"/>
      <c r="DN282" s="250"/>
      <c r="DO282" s="250"/>
      <c r="DP282" s="250"/>
      <c r="DQ282" s="250"/>
      <c r="DR282" s="250"/>
      <c r="DS282" s="250"/>
      <c r="DT282" s="250"/>
      <c r="DU282" s="250"/>
      <c r="DV282" s="250"/>
      <c r="DW282" s="250"/>
      <c r="DX282" s="250"/>
      <c r="DY282" s="250"/>
      <c r="DZ282" s="250"/>
      <c r="EA282" s="250"/>
      <c r="EB282" s="250"/>
      <c r="EC282" s="250"/>
      <c r="ED282" s="250"/>
      <c r="EE282" s="250"/>
      <c r="EF282" s="250"/>
      <c r="EG282" s="250"/>
      <c r="EH282" s="250"/>
      <c r="EI282" s="250"/>
      <c r="EJ282" s="250"/>
      <c r="EK282" s="250"/>
      <c r="EL282" s="250"/>
      <c r="EM282" s="250"/>
      <c r="EN282" s="250"/>
      <c r="EO282" s="250"/>
      <c r="EP282" s="250"/>
      <c r="EQ282" s="250"/>
      <c r="ER282" s="250"/>
      <c r="ES282" s="250"/>
      <c r="ET282" s="250"/>
      <c r="EU282" s="250"/>
      <c r="EV282" s="250"/>
      <c r="EW282" s="250"/>
      <c r="EX282" s="250"/>
      <c r="EY282" s="250"/>
      <c r="EZ282" s="250"/>
      <c r="FA282" s="250"/>
      <c r="FB282" s="250"/>
      <c r="FC282" s="250"/>
      <c r="FD282" s="250"/>
      <c r="FE282" s="250"/>
      <c r="FF282" s="250"/>
      <c r="FG282" s="250"/>
      <c r="FH282" s="250"/>
      <c r="FI282" s="250"/>
      <c r="FJ282" s="250"/>
      <c r="FK282" s="250"/>
      <c r="FL282" s="250"/>
      <c r="FM282" s="250"/>
      <c r="FN282" s="250"/>
      <c r="FO282" s="250"/>
      <c r="FP282" s="250"/>
      <c r="FQ282" s="250"/>
      <c r="FR282" s="250"/>
      <c r="FS282" s="250"/>
      <c r="FT282" s="250"/>
      <c r="FU282" s="250"/>
      <c r="FV282" s="250"/>
      <c r="FW282" s="250"/>
      <c r="FX282" s="250"/>
      <c r="FY282" s="250"/>
      <c r="FZ282" s="250"/>
      <c r="GA282" s="250"/>
      <c r="GB282" s="250"/>
      <c r="GC282" s="250"/>
      <c r="GD282" s="250"/>
      <c r="GE282" s="250"/>
      <c r="GF282" s="250"/>
      <c r="GG282" s="250"/>
      <c r="GH282" s="250"/>
      <c r="GI282" s="250"/>
      <c r="GJ282" s="250"/>
      <c r="GK282" s="250"/>
      <c r="GL282" s="250"/>
      <c r="GM282" s="250"/>
      <c r="GN282" s="250"/>
      <c r="GO282" s="250"/>
      <c r="GP282" s="250"/>
      <c r="GQ282" s="250"/>
      <c r="GR282" s="250"/>
      <c r="GS282" s="250"/>
      <c r="GT282" s="250"/>
      <c r="GU282" s="250"/>
      <c r="GV282" s="250"/>
      <c r="GW282" s="250"/>
      <c r="GX282" s="250"/>
      <c r="GY282" s="250"/>
      <c r="GZ282" s="250"/>
      <c r="HA282" s="250"/>
      <c r="HB282" s="250"/>
      <c r="HC282" s="250"/>
      <c r="HD282" s="250"/>
      <c r="HE282" s="250"/>
      <c r="HF282" s="250"/>
      <c r="HG282" s="250"/>
      <c r="HH282" s="250"/>
      <c r="HI282" s="250"/>
      <c r="HJ282" s="250"/>
      <c r="HK282" s="250"/>
      <c r="HL282" s="250"/>
      <c r="HM282" s="250"/>
      <c r="HN282" s="250"/>
      <c r="HO282" s="250"/>
      <c r="HP282" s="250"/>
      <c r="HQ282" s="250"/>
      <c r="HR282" s="250"/>
      <c r="HS282" s="250"/>
      <c r="HT282" s="250"/>
      <c r="HU282" s="250"/>
      <c r="HV282" s="250"/>
      <c r="HW282" s="250"/>
      <c r="HX282" s="250"/>
      <c r="HY282" s="250"/>
      <c r="HZ282" s="250"/>
      <c r="IA282" s="250"/>
      <c r="IB282" s="250"/>
      <c r="IC282" s="250"/>
      <c r="ID282" s="250"/>
      <c r="IE282" s="250"/>
      <c r="IF282" s="250"/>
      <c r="IG282" s="250"/>
      <c r="IH282" s="250"/>
      <c r="II282" s="250"/>
      <c r="IJ282" s="250"/>
      <c r="IK282" s="250"/>
      <c r="IL282" s="250"/>
      <c r="IM282" s="250"/>
      <c r="IN282" s="250"/>
      <c r="IO282" s="250"/>
      <c r="IP282" s="250"/>
      <c r="IQ282" s="250"/>
      <c r="IR282" s="250"/>
    </row>
    <row r="283" s="443" customFormat="1" ht="15.75" hidden="1" spans="1:252">
      <c r="A283" s="353" t="s">
        <v>4434</v>
      </c>
      <c r="B283" s="307" t="s">
        <v>886</v>
      </c>
      <c r="C283" s="671">
        <f>SUMIF('2023.12'!$A$6:$A$567,A283,'2023.12'!$C$6:$C$567)</f>
        <v>0</v>
      </c>
      <c r="D283" s="671">
        <v>0</v>
      </c>
      <c r="E283" s="671">
        <f>SUMIF('2024.12'!$A$6:$A$876,A283,'2024.12'!$D$6:$D$876)</f>
        <v>0</v>
      </c>
      <c r="F283" s="671">
        <f t="shared" si="60"/>
        <v>0</v>
      </c>
      <c r="G283" s="365" t="str">
        <f t="shared" si="56"/>
        <v/>
      </c>
      <c r="H283" s="365" t="str">
        <f t="shared" si="57"/>
        <v/>
      </c>
      <c r="I283" s="22" t="str">
        <f t="shared" si="58"/>
        <v>否</v>
      </c>
      <c r="J283" s="749" t="str">
        <f t="shared" si="61"/>
        <v>10309</v>
      </c>
      <c r="K283" s="93" t="str">
        <f t="shared" si="59"/>
        <v>项</v>
      </c>
      <c r="L283" s="93">
        <v>1</v>
      </c>
      <c r="M283" s="250"/>
      <c r="N283" s="250"/>
      <c r="O283" s="250"/>
      <c r="P283" s="250"/>
      <c r="Q283" s="250"/>
      <c r="R283" s="250"/>
      <c r="S283" s="250"/>
      <c r="T283" s="250"/>
      <c r="U283" s="250"/>
      <c r="V283" s="250"/>
      <c r="W283" s="250"/>
      <c r="X283" s="250"/>
      <c r="Y283" s="250"/>
      <c r="Z283" s="250"/>
      <c r="AA283" s="250"/>
      <c r="AB283" s="250"/>
      <c r="AC283" s="250"/>
      <c r="AD283" s="250"/>
      <c r="AE283" s="250"/>
      <c r="AF283" s="250"/>
      <c r="AG283" s="250"/>
      <c r="AH283" s="250"/>
      <c r="AI283" s="250"/>
      <c r="AJ283" s="250"/>
      <c r="AK283" s="250"/>
      <c r="AL283" s="250"/>
      <c r="AM283" s="250"/>
      <c r="AN283" s="250"/>
      <c r="AO283" s="250"/>
      <c r="AP283" s="250"/>
      <c r="AQ283" s="250"/>
      <c r="AR283" s="250"/>
      <c r="AS283" s="250"/>
      <c r="AT283" s="250"/>
      <c r="AU283" s="250"/>
      <c r="AV283" s="250"/>
      <c r="AW283" s="250"/>
      <c r="AX283" s="250"/>
      <c r="AY283" s="250"/>
      <c r="AZ283" s="250"/>
      <c r="BA283" s="250"/>
      <c r="BB283" s="250"/>
      <c r="BC283" s="250"/>
      <c r="BD283" s="250"/>
      <c r="BE283" s="250"/>
      <c r="BF283" s="250"/>
      <c r="BG283" s="250"/>
      <c r="BH283" s="250"/>
      <c r="BI283" s="250"/>
      <c r="BJ283" s="250"/>
      <c r="BK283" s="250"/>
      <c r="BL283" s="250"/>
      <c r="BM283" s="250"/>
      <c r="BN283" s="250"/>
      <c r="BO283" s="250"/>
      <c r="BP283" s="250"/>
      <c r="BQ283" s="250"/>
      <c r="BR283" s="250"/>
      <c r="BS283" s="250"/>
      <c r="BT283" s="250"/>
      <c r="BU283" s="250"/>
      <c r="BV283" s="250"/>
      <c r="BW283" s="250"/>
      <c r="BX283" s="250"/>
      <c r="BY283" s="250"/>
      <c r="BZ283" s="250"/>
      <c r="CA283" s="250"/>
      <c r="CB283" s="250"/>
      <c r="CC283" s="250"/>
      <c r="CD283" s="250"/>
      <c r="CE283" s="250"/>
      <c r="CF283" s="250"/>
      <c r="CG283" s="250"/>
      <c r="CH283" s="250"/>
      <c r="CI283" s="250"/>
      <c r="CJ283" s="250"/>
      <c r="CK283" s="250"/>
      <c r="CL283" s="250"/>
      <c r="CM283" s="250"/>
      <c r="CN283" s="250"/>
      <c r="CO283" s="250"/>
      <c r="CP283" s="250"/>
      <c r="CQ283" s="250"/>
      <c r="CR283" s="250"/>
      <c r="CS283" s="250"/>
      <c r="CT283" s="250"/>
      <c r="CU283" s="250"/>
      <c r="CV283" s="250"/>
      <c r="CW283" s="250"/>
      <c r="CX283" s="250"/>
      <c r="CY283" s="250"/>
      <c r="CZ283" s="250"/>
      <c r="DA283" s="250"/>
      <c r="DB283" s="250"/>
      <c r="DC283" s="250"/>
      <c r="DD283" s="250"/>
      <c r="DE283" s="250"/>
      <c r="DF283" s="250"/>
      <c r="DG283" s="250"/>
      <c r="DH283" s="250"/>
      <c r="DI283" s="250"/>
      <c r="DJ283" s="250"/>
      <c r="DK283" s="250"/>
      <c r="DL283" s="250"/>
      <c r="DM283" s="250"/>
      <c r="DN283" s="250"/>
      <c r="DO283" s="250"/>
      <c r="DP283" s="250"/>
      <c r="DQ283" s="250"/>
      <c r="DR283" s="250"/>
      <c r="DS283" s="250"/>
      <c r="DT283" s="250"/>
      <c r="DU283" s="250"/>
      <c r="DV283" s="250"/>
      <c r="DW283" s="250"/>
      <c r="DX283" s="250"/>
      <c r="DY283" s="250"/>
      <c r="DZ283" s="250"/>
      <c r="EA283" s="250"/>
      <c r="EB283" s="250"/>
      <c r="EC283" s="250"/>
      <c r="ED283" s="250"/>
      <c r="EE283" s="250"/>
      <c r="EF283" s="250"/>
      <c r="EG283" s="250"/>
      <c r="EH283" s="250"/>
      <c r="EI283" s="250"/>
      <c r="EJ283" s="250"/>
      <c r="EK283" s="250"/>
      <c r="EL283" s="250"/>
      <c r="EM283" s="250"/>
      <c r="EN283" s="250"/>
      <c r="EO283" s="250"/>
      <c r="EP283" s="250"/>
      <c r="EQ283" s="250"/>
      <c r="ER283" s="250"/>
      <c r="ES283" s="250"/>
      <c r="ET283" s="250"/>
      <c r="EU283" s="250"/>
      <c r="EV283" s="250"/>
      <c r="EW283" s="250"/>
      <c r="EX283" s="250"/>
      <c r="EY283" s="250"/>
      <c r="EZ283" s="250"/>
      <c r="FA283" s="250"/>
      <c r="FB283" s="250"/>
      <c r="FC283" s="250"/>
      <c r="FD283" s="250"/>
      <c r="FE283" s="250"/>
      <c r="FF283" s="250"/>
      <c r="FG283" s="250"/>
      <c r="FH283" s="250"/>
      <c r="FI283" s="250"/>
      <c r="FJ283" s="250"/>
      <c r="FK283" s="250"/>
      <c r="FL283" s="250"/>
      <c r="FM283" s="250"/>
      <c r="FN283" s="250"/>
      <c r="FO283" s="250"/>
      <c r="FP283" s="250"/>
      <c r="FQ283" s="250"/>
      <c r="FR283" s="250"/>
      <c r="FS283" s="250"/>
      <c r="FT283" s="250"/>
      <c r="FU283" s="250"/>
      <c r="FV283" s="250"/>
      <c r="FW283" s="250"/>
      <c r="FX283" s="250"/>
      <c r="FY283" s="250"/>
      <c r="FZ283" s="250"/>
      <c r="GA283" s="250"/>
      <c r="GB283" s="250"/>
      <c r="GC283" s="250"/>
      <c r="GD283" s="250"/>
      <c r="GE283" s="250"/>
      <c r="GF283" s="250"/>
      <c r="GG283" s="250"/>
      <c r="GH283" s="250"/>
      <c r="GI283" s="250"/>
      <c r="GJ283" s="250"/>
      <c r="GK283" s="250"/>
      <c r="GL283" s="250"/>
      <c r="GM283" s="250"/>
      <c r="GN283" s="250"/>
      <c r="GO283" s="250"/>
      <c r="GP283" s="250"/>
      <c r="GQ283" s="250"/>
      <c r="GR283" s="250"/>
      <c r="GS283" s="250"/>
      <c r="GT283" s="250"/>
      <c r="GU283" s="250"/>
      <c r="GV283" s="250"/>
      <c r="GW283" s="250"/>
      <c r="GX283" s="250"/>
      <c r="GY283" s="250"/>
      <c r="GZ283" s="250"/>
      <c r="HA283" s="250"/>
      <c r="HB283" s="250"/>
      <c r="HC283" s="250"/>
      <c r="HD283" s="250"/>
      <c r="HE283" s="250"/>
      <c r="HF283" s="250"/>
      <c r="HG283" s="250"/>
      <c r="HH283" s="250"/>
      <c r="HI283" s="250"/>
      <c r="HJ283" s="250"/>
      <c r="HK283" s="250"/>
      <c r="HL283" s="250"/>
      <c r="HM283" s="250"/>
      <c r="HN283" s="250"/>
      <c r="HO283" s="250"/>
      <c r="HP283" s="250"/>
      <c r="HQ283" s="250"/>
      <c r="HR283" s="250"/>
      <c r="HS283" s="250"/>
      <c r="HT283" s="250"/>
      <c r="HU283" s="250"/>
      <c r="HV283" s="250"/>
      <c r="HW283" s="250"/>
      <c r="HX283" s="250"/>
      <c r="HY283" s="250"/>
      <c r="HZ283" s="250"/>
      <c r="IA283" s="250"/>
      <c r="IB283" s="250"/>
      <c r="IC283" s="250"/>
      <c r="ID283" s="250"/>
      <c r="IE283" s="250"/>
      <c r="IF283" s="250"/>
      <c r="IG283" s="250"/>
      <c r="IH283" s="250"/>
      <c r="II283" s="250"/>
      <c r="IJ283" s="250"/>
      <c r="IK283" s="250"/>
      <c r="IL283" s="250"/>
      <c r="IM283" s="250"/>
      <c r="IN283" s="250"/>
      <c r="IO283" s="250"/>
      <c r="IP283" s="250"/>
      <c r="IQ283" s="250"/>
      <c r="IR283" s="250"/>
    </row>
    <row r="284" s="443" customFormat="1" ht="15.75" hidden="1" spans="1:252">
      <c r="A284" s="353" t="s">
        <v>4435</v>
      </c>
      <c r="B284" s="307" t="s">
        <v>888</v>
      </c>
      <c r="C284" s="671">
        <f>SUMIF('2023.12'!$A$6:$A$567,A284,'2023.12'!$C$6:$C$567)</f>
        <v>0</v>
      </c>
      <c r="D284" s="671">
        <v>0</v>
      </c>
      <c r="E284" s="671">
        <f>SUMIF('2024.12'!$A$6:$A$876,A284,'2024.12'!$D$6:$D$876)</f>
        <v>0</v>
      </c>
      <c r="F284" s="671">
        <f t="shared" si="60"/>
        <v>0</v>
      </c>
      <c r="G284" s="365" t="str">
        <f t="shared" si="56"/>
        <v/>
      </c>
      <c r="H284" s="365" t="str">
        <f t="shared" si="57"/>
        <v/>
      </c>
      <c r="I284" s="22" t="str">
        <f t="shared" si="58"/>
        <v>否</v>
      </c>
      <c r="J284" s="749" t="str">
        <f t="shared" si="61"/>
        <v>10309</v>
      </c>
      <c r="K284" s="93" t="str">
        <f t="shared" si="59"/>
        <v>项</v>
      </c>
      <c r="L284" s="93">
        <v>1</v>
      </c>
      <c r="M284" s="250"/>
      <c r="N284" s="250"/>
      <c r="O284" s="250"/>
      <c r="P284" s="250"/>
      <c r="Q284" s="250"/>
      <c r="R284" s="250"/>
      <c r="S284" s="250"/>
      <c r="T284" s="250"/>
      <c r="U284" s="250"/>
      <c r="V284" s="250"/>
      <c r="W284" s="250"/>
      <c r="X284" s="250"/>
      <c r="Y284" s="250"/>
      <c r="Z284" s="250"/>
      <c r="AA284" s="250"/>
      <c r="AB284" s="250"/>
      <c r="AC284" s="250"/>
      <c r="AD284" s="250"/>
      <c r="AE284" s="250"/>
      <c r="AF284" s="250"/>
      <c r="AG284" s="250"/>
      <c r="AH284" s="250"/>
      <c r="AI284" s="250"/>
      <c r="AJ284" s="250"/>
      <c r="AK284" s="250"/>
      <c r="AL284" s="250"/>
      <c r="AM284" s="250"/>
      <c r="AN284" s="250"/>
      <c r="AO284" s="250"/>
      <c r="AP284" s="250"/>
      <c r="AQ284" s="250"/>
      <c r="AR284" s="250"/>
      <c r="AS284" s="250"/>
      <c r="AT284" s="250"/>
      <c r="AU284" s="250"/>
      <c r="AV284" s="250"/>
      <c r="AW284" s="250"/>
      <c r="AX284" s="250"/>
      <c r="AY284" s="250"/>
      <c r="AZ284" s="250"/>
      <c r="BA284" s="250"/>
      <c r="BB284" s="250"/>
      <c r="BC284" s="250"/>
      <c r="BD284" s="250"/>
      <c r="BE284" s="250"/>
      <c r="BF284" s="250"/>
      <c r="BG284" s="250"/>
      <c r="BH284" s="250"/>
      <c r="BI284" s="250"/>
      <c r="BJ284" s="250"/>
      <c r="BK284" s="250"/>
      <c r="BL284" s="250"/>
      <c r="BM284" s="250"/>
      <c r="BN284" s="250"/>
      <c r="BO284" s="250"/>
      <c r="BP284" s="250"/>
      <c r="BQ284" s="250"/>
      <c r="BR284" s="250"/>
      <c r="BS284" s="250"/>
      <c r="BT284" s="250"/>
      <c r="BU284" s="250"/>
      <c r="BV284" s="250"/>
      <c r="BW284" s="250"/>
      <c r="BX284" s="250"/>
      <c r="BY284" s="250"/>
      <c r="BZ284" s="250"/>
      <c r="CA284" s="250"/>
      <c r="CB284" s="250"/>
      <c r="CC284" s="250"/>
      <c r="CD284" s="250"/>
      <c r="CE284" s="250"/>
      <c r="CF284" s="250"/>
      <c r="CG284" s="250"/>
      <c r="CH284" s="250"/>
      <c r="CI284" s="250"/>
      <c r="CJ284" s="250"/>
      <c r="CK284" s="250"/>
      <c r="CL284" s="250"/>
      <c r="CM284" s="250"/>
      <c r="CN284" s="250"/>
      <c r="CO284" s="250"/>
      <c r="CP284" s="250"/>
      <c r="CQ284" s="250"/>
      <c r="CR284" s="250"/>
      <c r="CS284" s="250"/>
      <c r="CT284" s="250"/>
      <c r="CU284" s="250"/>
      <c r="CV284" s="250"/>
      <c r="CW284" s="250"/>
      <c r="CX284" s="250"/>
      <c r="CY284" s="250"/>
      <c r="CZ284" s="250"/>
      <c r="DA284" s="250"/>
      <c r="DB284" s="250"/>
      <c r="DC284" s="250"/>
      <c r="DD284" s="250"/>
      <c r="DE284" s="250"/>
      <c r="DF284" s="250"/>
      <c r="DG284" s="250"/>
      <c r="DH284" s="250"/>
      <c r="DI284" s="250"/>
      <c r="DJ284" s="250"/>
      <c r="DK284" s="250"/>
      <c r="DL284" s="250"/>
      <c r="DM284" s="250"/>
      <c r="DN284" s="250"/>
      <c r="DO284" s="250"/>
      <c r="DP284" s="250"/>
      <c r="DQ284" s="250"/>
      <c r="DR284" s="250"/>
      <c r="DS284" s="250"/>
      <c r="DT284" s="250"/>
      <c r="DU284" s="250"/>
      <c r="DV284" s="250"/>
      <c r="DW284" s="250"/>
      <c r="DX284" s="250"/>
      <c r="DY284" s="250"/>
      <c r="DZ284" s="250"/>
      <c r="EA284" s="250"/>
      <c r="EB284" s="250"/>
      <c r="EC284" s="250"/>
      <c r="ED284" s="250"/>
      <c r="EE284" s="250"/>
      <c r="EF284" s="250"/>
      <c r="EG284" s="250"/>
      <c r="EH284" s="250"/>
      <c r="EI284" s="250"/>
      <c r="EJ284" s="250"/>
      <c r="EK284" s="250"/>
      <c r="EL284" s="250"/>
      <c r="EM284" s="250"/>
      <c r="EN284" s="250"/>
      <c r="EO284" s="250"/>
      <c r="EP284" s="250"/>
      <c r="EQ284" s="250"/>
      <c r="ER284" s="250"/>
      <c r="ES284" s="250"/>
      <c r="ET284" s="250"/>
      <c r="EU284" s="250"/>
      <c r="EV284" s="250"/>
      <c r="EW284" s="250"/>
      <c r="EX284" s="250"/>
      <c r="EY284" s="250"/>
      <c r="EZ284" s="250"/>
      <c r="FA284" s="250"/>
      <c r="FB284" s="250"/>
      <c r="FC284" s="250"/>
      <c r="FD284" s="250"/>
      <c r="FE284" s="250"/>
      <c r="FF284" s="250"/>
      <c r="FG284" s="250"/>
      <c r="FH284" s="250"/>
      <c r="FI284" s="250"/>
      <c r="FJ284" s="250"/>
      <c r="FK284" s="250"/>
      <c r="FL284" s="250"/>
      <c r="FM284" s="250"/>
      <c r="FN284" s="250"/>
      <c r="FO284" s="250"/>
      <c r="FP284" s="250"/>
      <c r="FQ284" s="250"/>
      <c r="FR284" s="250"/>
      <c r="FS284" s="250"/>
      <c r="FT284" s="250"/>
      <c r="FU284" s="250"/>
      <c r="FV284" s="250"/>
      <c r="FW284" s="250"/>
      <c r="FX284" s="250"/>
      <c r="FY284" s="250"/>
      <c r="FZ284" s="250"/>
      <c r="GA284" s="250"/>
      <c r="GB284" s="250"/>
      <c r="GC284" s="250"/>
      <c r="GD284" s="250"/>
      <c r="GE284" s="250"/>
      <c r="GF284" s="250"/>
      <c r="GG284" s="250"/>
      <c r="GH284" s="250"/>
      <c r="GI284" s="250"/>
      <c r="GJ284" s="250"/>
      <c r="GK284" s="250"/>
      <c r="GL284" s="250"/>
      <c r="GM284" s="250"/>
      <c r="GN284" s="250"/>
      <c r="GO284" s="250"/>
      <c r="GP284" s="250"/>
      <c r="GQ284" s="250"/>
      <c r="GR284" s="250"/>
      <c r="GS284" s="250"/>
      <c r="GT284" s="250"/>
      <c r="GU284" s="250"/>
      <c r="GV284" s="250"/>
      <c r="GW284" s="250"/>
      <c r="GX284" s="250"/>
      <c r="GY284" s="250"/>
      <c r="GZ284" s="250"/>
      <c r="HA284" s="250"/>
      <c r="HB284" s="250"/>
      <c r="HC284" s="250"/>
      <c r="HD284" s="250"/>
      <c r="HE284" s="250"/>
      <c r="HF284" s="250"/>
      <c r="HG284" s="250"/>
      <c r="HH284" s="250"/>
      <c r="HI284" s="250"/>
      <c r="HJ284" s="250"/>
      <c r="HK284" s="250"/>
      <c r="HL284" s="250"/>
      <c r="HM284" s="250"/>
      <c r="HN284" s="250"/>
      <c r="HO284" s="250"/>
      <c r="HP284" s="250"/>
      <c r="HQ284" s="250"/>
      <c r="HR284" s="250"/>
      <c r="HS284" s="250"/>
      <c r="HT284" s="250"/>
      <c r="HU284" s="250"/>
      <c r="HV284" s="250"/>
      <c r="HW284" s="250"/>
      <c r="HX284" s="250"/>
      <c r="HY284" s="250"/>
      <c r="HZ284" s="250"/>
      <c r="IA284" s="250"/>
      <c r="IB284" s="250"/>
      <c r="IC284" s="250"/>
      <c r="ID284" s="250"/>
      <c r="IE284" s="250"/>
      <c r="IF284" s="250"/>
      <c r="IG284" s="250"/>
      <c r="IH284" s="250"/>
      <c r="II284" s="250"/>
      <c r="IJ284" s="250"/>
      <c r="IK284" s="250"/>
      <c r="IL284" s="250"/>
      <c r="IM284" s="250"/>
      <c r="IN284" s="250"/>
      <c r="IO284" s="250"/>
      <c r="IP284" s="250"/>
      <c r="IQ284" s="250"/>
      <c r="IR284" s="250"/>
    </row>
    <row r="285" s="443" customFormat="1" ht="15.75" hidden="1" spans="1:252">
      <c r="A285" s="353" t="s">
        <v>4436</v>
      </c>
      <c r="B285" s="307" t="s">
        <v>890</v>
      </c>
      <c r="C285" s="671">
        <f>SUMIF('2023.12'!$A$6:$A$567,A285,'2023.12'!$C$6:$C$567)</f>
        <v>0</v>
      </c>
      <c r="D285" s="671">
        <v>0</v>
      </c>
      <c r="E285" s="671">
        <f>SUMIF('2024.12'!$A$6:$A$876,A285,'2024.12'!$D$6:$D$876)</f>
        <v>0</v>
      </c>
      <c r="F285" s="671">
        <f t="shared" si="60"/>
        <v>0</v>
      </c>
      <c r="G285" s="365" t="str">
        <f t="shared" si="56"/>
        <v/>
      </c>
      <c r="H285" s="365" t="str">
        <f t="shared" si="57"/>
        <v/>
      </c>
      <c r="I285" s="22" t="str">
        <f t="shared" si="58"/>
        <v>否</v>
      </c>
      <c r="J285" s="749" t="str">
        <f t="shared" si="61"/>
        <v>10309</v>
      </c>
      <c r="K285" s="93" t="str">
        <f t="shared" si="59"/>
        <v>项</v>
      </c>
      <c r="L285" s="93">
        <v>1</v>
      </c>
      <c r="M285" s="250"/>
      <c r="N285" s="250"/>
      <c r="O285" s="250"/>
      <c r="P285" s="250"/>
      <c r="Q285" s="250"/>
      <c r="R285" s="250"/>
      <c r="S285" s="250"/>
      <c r="T285" s="250"/>
      <c r="U285" s="250"/>
      <c r="V285" s="250"/>
      <c r="W285" s="250"/>
      <c r="X285" s="250"/>
      <c r="Y285" s="250"/>
      <c r="Z285" s="250"/>
      <c r="AA285" s="250"/>
      <c r="AB285" s="250"/>
      <c r="AC285" s="250"/>
      <c r="AD285" s="250"/>
      <c r="AE285" s="250"/>
      <c r="AF285" s="250"/>
      <c r="AG285" s="250"/>
      <c r="AH285" s="250"/>
      <c r="AI285" s="250"/>
      <c r="AJ285" s="250"/>
      <c r="AK285" s="250"/>
      <c r="AL285" s="250"/>
      <c r="AM285" s="250"/>
      <c r="AN285" s="250"/>
      <c r="AO285" s="250"/>
      <c r="AP285" s="250"/>
      <c r="AQ285" s="250"/>
      <c r="AR285" s="250"/>
      <c r="AS285" s="250"/>
      <c r="AT285" s="250"/>
      <c r="AU285" s="250"/>
      <c r="AV285" s="250"/>
      <c r="AW285" s="250"/>
      <c r="AX285" s="250"/>
      <c r="AY285" s="250"/>
      <c r="AZ285" s="250"/>
      <c r="BA285" s="250"/>
      <c r="BB285" s="250"/>
      <c r="BC285" s="250"/>
      <c r="BD285" s="250"/>
      <c r="BE285" s="250"/>
      <c r="BF285" s="250"/>
      <c r="BG285" s="250"/>
      <c r="BH285" s="250"/>
      <c r="BI285" s="250"/>
      <c r="BJ285" s="250"/>
      <c r="BK285" s="250"/>
      <c r="BL285" s="250"/>
      <c r="BM285" s="250"/>
      <c r="BN285" s="250"/>
      <c r="BO285" s="250"/>
      <c r="BP285" s="250"/>
      <c r="BQ285" s="250"/>
      <c r="BR285" s="250"/>
      <c r="BS285" s="250"/>
      <c r="BT285" s="250"/>
      <c r="BU285" s="250"/>
      <c r="BV285" s="250"/>
      <c r="BW285" s="250"/>
      <c r="BX285" s="250"/>
      <c r="BY285" s="250"/>
      <c r="BZ285" s="250"/>
      <c r="CA285" s="250"/>
      <c r="CB285" s="250"/>
      <c r="CC285" s="250"/>
      <c r="CD285" s="250"/>
      <c r="CE285" s="250"/>
      <c r="CF285" s="250"/>
      <c r="CG285" s="250"/>
      <c r="CH285" s="250"/>
      <c r="CI285" s="250"/>
      <c r="CJ285" s="250"/>
      <c r="CK285" s="250"/>
      <c r="CL285" s="250"/>
      <c r="CM285" s="250"/>
      <c r="CN285" s="250"/>
      <c r="CO285" s="250"/>
      <c r="CP285" s="250"/>
      <c r="CQ285" s="250"/>
      <c r="CR285" s="250"/>
      <c r="CS285" s="250"/>
      <c r="CT285" s="250"/>
      <c r="CU285" s="250"/>
      <c r="CV285" s="250"/>
      <c r="CW285" s="250"/>
      <c r="CX285" s="250"/>
      <c r="CY285" s="250"/>
      <c r="CZ285" s="250"/>
      <c r="DA285" s="250"/>
      <c r="DB285" s="250"/>
      <c r="DC285" s="250"/>
      <c r="DD285" s="250"/>
      <c r="DE285" s="250"/>
      <c r="DF285" s="250"/>
      <c r="DG285" s="250"/>
      <c r="DH285" s="250"/>
      <c r="DI285" s="250"/>
      <c r="DJ285" s="250"/>
      <c r="DK285" s="250"/>
      <c r="DL285" s="250"/>
      <c r="DM285" s="250"/>
      <c r="DN285" s="250"/>
      <c r="DO285" s="250"/>
      <c r="DP285" s="250"/>
      <c r="DQ285" s="250"/>
      <c r="DR285" s="250"/>
      <c r="DS285" s="250"/>
      <c r="DT285" s="250"/>
      <c r="DU285" s="250"/>
      <c r="DV285" s="250"/>
      <c r="DW285" s="250"/>
      <c r="DX285" s="250"/>
      <c r="DY285" s="250"/>
      <c r="DZ285" s="250"/>
      <c r="EA285" s="250"/>
      <c r="EB285" s="250"/>
      <c r="EC285" s="250"/>
      <c r="ED285" s="250"/>
      <c r="EE285" s="250"/>
      <c r="EF285" s="250"/>
      <c r="EG285" s="250"/>
      <c r="EH285" s="250"/>
      <c r="EI285" s="250"/>
      <c r="EJ285" s="250"/>
      <c r="EK285" s="250"/>
      <c r="EL285" s="250"/>
      <c r="EM285" s="250"/>
      <c r="EN285" s="250"/>
      <c r="EO285" s="250"/>
      <c r="EP285" s="250"/>
      <c r="EQ285" s="250"/>
      <c r="ER285" s="250"/>
      <c r="ES285" s="250"/>
      <c r="ET285" s="250"/>
      <c r="EU285" s="250"/>
      <c r="EV285" s="250"/>
      <c r="EW285" s="250"/>
      <c r="EX285" s="250"/>
      <c r="EY285" s="250"/>
      <c r="EZ285" s="250"/>
      <c r="FA285" s="250"/>
      <c r="FB285" s="250"/>
      <c r="FC285" s="250"/>
      <c r="FD285" s="250"/>
      <c r="FE285" s="250"/>
      <c r="FF285" s="250"/>
      <c r="FG285" s="250"/>
      <c r="FH285" s="250"/>
      <c r="FI285" s="250"/>
      <c r="FJ285" s="250"/>
      <c r="FK285" s="250"/>
      <c r="FL285" s="250"/>
      <c r="FM285" s="250"/>
      <c r="FN285" s="250"/>
      <c r="FO285" s="250"/>
      <c r="FP285" s="250"/>
      <c r="FQ285" s="250"/>
      <c r="FR285" s="250"/>
      <c r="FS285" s="250"/>
      <c r="FT285" s="250"/>
      <c r="FU285" s="250"/>
      <c r="FV285" s="250"/>
      <c r="FW285" s="250"/>
      <c r="FX285" s="250"/>
      <c r="FY285" s="250"/>
      <c r="FZ285" s="250"/>
      <c r="GA285" s="250"/>
      <c r="GB285" s="250"/>
      <c r="GC285" s="250"/>
      <c r="GD285" s="250"/>
      <c r="GE285" s="250"/>
      <c r="GF285" s="250"/>
      <c r="GG285" s="250"/>
      <c r="GH285" s="250"/>
      <c r="GI285" s="250"/>
      <c r="GJ285" s="250"/>
      <c r="GK285" s="250"/>
      <c r="GL285" s="250"/>
      <c r="GM285" s="250"/>
      <c r="GN285" s="250"/>
      <c r="GO285" s="250"/>
      <c r="GP285" s="250"/>
      <c r="GQ285" s="250"/>
      <c r="GR285" s="250"/>
      <c r="GS285" s="250"/>
      <c r="GT285" s="250"/>
      <c r="GU285" s="250"/>
      <c r="GV285" s="250"/>
      <c r="GW285" s="250"/>
      <c r="GX285" s="250"/>
      <c r="GY285" s="250"/>
      <c r="GZ285" s="250"/>
      <c r="HA285" s="250"/>
      <c r="HB285" s="250"/>
      <c r="HC285" s="250"/>
      <c r="HD285" s="250"/>
      <c r="HE285" s="250"/>
      <c r="HF285" s="250"/>
      <c r="HG285" s="250"/>
      <c r="HH285" s="250"/>
      <c r="HI285" s="250"/>
      <c r="HJ285" s="250"/>
      <c r="HK285" s="250"/>
      <c r="HL285" s="250"/>
      <c r="HM285" s="250"/>
      <c r="HN285" s="250"/>
      <c r="HO285" s="250"/>
      <c r="HP285" s="250"/>
      <c r="HQ285" s="250"/>
      <c r="HR285" s="250"/>
      <c r="HS285" s="250"/>
      <c r="HT285" s="250"/>
      <c r="HU285" s="250"/>
      <c r="HV285" s="250"/>
      <c r="HW285" s="250"/>
      <c r="HX285" s="250"/>
      <c r="HY285" s="250"/>
      <c r="HZ285" s="250"/>
      <c r="IA285" s="250"/>
      <c r="IB285" s="250"/>
      <c r="IC285" s="250"/>
      <c r="ID285" s="250"/>
      <c r="IE285" s="250"/>
      <c r="IF285" s="250"/>
      <c r="IG285" s="250"/>
      <c r="IH285" s="250"/>
      <c r="II285" s="250"/>
      <c r="IJ285" s="250"/>
      <c r="IK285" s="250"/>
      <c r="IL285" s="250"/>
      <c r="IM285" s="250"/>
      <c r="IN285" s="250"/>
      <c r="IO285" s="250"/>
      <c r="IP285" s="250"/>
      <c r="IQ285" s="250"/>
      <c r="IR285" s="250"/>
    </row>
    <row r="286" s="443" customFormat="1" ht="15.75" hidden="1" spans="1:252">
      <c r="A286" s="353" t="s">
        <v>4437</v>
      </c>
      <c r="B286" s="307" t="s">
        <v>892</v>
      </c>
      <c r="C286" s="671">
        <f>SUMIF('2023.12'!$A$6:$A$567,A286,'2023.12'!$C$6:$C$567)</f>
        <v>0</v>
      </c>
      <c r="D286" s="671">
        <v>0</v>
      </c>
      <c r="E286" s="671">
        <f>SUMIF('2024.12'!$A$6:$A$876,A286,'2024.12'!$D$6:$D$876)</f>
        <v>0</v>
      </c>
      <c r="F286" s="671">
        <f t="shared" si="60"/>
        <v>0</v>
      </c>
      <c r="G286" s="365" t="str">
        <f t="shared" si="56"/>
        <v/>
      </c>
      <c r="H286" s="365" t="str">
        <f t="shared" si="57"/>
        <v/>
      </c>
      <c r="I286" s="22" t="str">
        <f t="shared" si="58"/>
        <v>否</v>
      </c>
      <c r="J286" s="749" t="str">
        <f t="shared" si="61"/>
        <v>10309</v>
      </c>
      <c r="K286" s="93" t="str">
        <f t="shared" si="59"/>
        <v>项</v>
      </c>
      <c r="L286" s="93">
        <v>1</v>
      </c>
      <c r="M286" s="250"/>
      <c r="N286" s="250"/>
      <c r="O286" s="250"/>
      <c r="P286" s="250"/>
      <c r="Q286" s="250"/>
      <c r="R286" s="250"/>
      <c r="S286" s="250"/>
      <c r="T286" s="250"/>
      <c r="U286" s="250"/>
      <c r="V286" s="250"/>
      <c r="W286" s="250"/>
      <c r="X286" s="250"/>
      <c r="Y286" s="250"/>
      <c r="Z286" s="250"/>
      <c r="AA286" s="250"/>
      <c r="AB286" s="250"/>
      <c r="AC286" s="250"/>
      <c r="AD286" s="250"/>
      <c r="AE286" s="250"/>
      <c r="AF286" s="250"/>
      <c r="AG286" s="250"/>
      <c r="AH286" s="250"/>
      <c r="AI286" s="250"/>
      <c r="AJ286" s="250"/>
      <c r="AK286" s="250"/>
      <c r="AL286" s="250"/>
      <c r="AM286" s="250"/>
      <c r="AN286" s="250"/>
      <c r="AO286" s="250"/>
      <c r="AP286" s="250"/>
      <c r="AQ286" s="250"/>
      <c r="AR286" s="250"/>
      <c r="AS286" s="250"/>
      <c r="AT286" s="250"/>
      <c r="AU286" s="250"/>
      <c r="AV286" s="250"/>
      <c r="AW286" s="250"/>
      <c r="AX286" s="250"/>
      <c r="AY286" s="250"/>
      <c r="AZ286" s="250"/>
      <c r="BA286" s="250"/>
      <c r="BB286" s="250"/>
      <c r="BC286" s="250"/>
      <c r="BD286" s="250"/>
      <c r="BE286" s="250"/>
      <c r="BF286" s="250"/>
      <c r="BG286" s="250"/>
      <c r="BH286" s="250"/>
      <c r="BI286" s="250"/>
      <c r="BJ286" s="250"/>
      <c r="BK286" s="250"/>
      <c r="BL286" s="250"/>
      <c r="BM286" s="250"/>
      <c r="BN286" s="250"/>
      <c r="BO286" s="250"/>
      <c r="BP286" s="250"/>
      <c r="BQ286" s="250"/>
      <c r="BR286" s="250"/>
      <c r="BS286" s="250"/>
      <c r="BT286" s="250"/>
      <c r="BU286" s="250"/>
      <c r="BV286" s="250"/>
      <c r="BW286" s="250"/>
      <c r="BX286" s="250"/>
      <c r="BY286" s="250"/>
      <c r="BZ286" s="250"/>
      <c r="CA286" s="250"/>
      <c r="CB286" s="250"/>
      <c r="CC286" s="250"/>
      <c r="CD286" s="250"/>
      <c r="CE286" s="250"/>
      <c r="CF286" s="250"/>
      <c r="CG286" s="250"/>
      <c r="CH286" s="250"/>
      <c r="CI286" s="250"/>
      <c r="CJ286" s="250"/>
      <c r="CK286" s="250"/>
      <c r="CL286" s="250"/>
      <c r="CM286" s="250"/>
      <c r="CN286" s="250"/>
      <c r="CO286" s="250"/>
      <c r="CP286" s="250"/>
      <c r="CQ286" s="250"/>
      <c r="CR286" s="250"/>
      <c r="CS286" s="250"/>
      <c r="CT286" s="250"/>
      <c r="CU286" s="250"/>
      <c r="CV286" s="250"/>
      <c r="CW286" s="250"/>
      <c r="CX286" s="250"/>
      <c r="CY286" s="250"/>
      <c r="CZ286" s="250"/>
      <c r="DA286" s="250"/>
      <c r="DB286" s="250"/>
      <c r="DC286" s="250"/>
      <c r="DD286" s="250"/>
      <c r="DE286" s="250"/>
      <c r="DF286" s="250"/>
      <c r="DG286" s="250"/>
      <c r="DH286" s="250"/>
      <c r="DI286" s="250"/>
      <c r="DJ286" s="250"/>
      <c r="DK286" s="250"/>
      <c r="DL286" s="250"/>
      <c r="DM286" s="250"/>
      <c r="DN286" s="250"/>
      <c r="DO286" s="250"/>
      <c r="DP286" s="250"/>
      <c r="DQ286" s="250"/>
      <c r="DR286" s="250"/>
      <c r="DS286" s="250"/>
      <c r="DT286" s="250"/>
      <c r="DU286" s="250"/>
      <c r="DV286" s="250"/>
      <c r="DW286" s="250"/>
      <c r="DX286" s="250"/>
      <c r="DY286" s="250"/>
      <c r="DZ286" s="250"/>
      <c r="EA286" s="250"/>
      <c r="EB286" s="250"/>
      <c r="EC286" s="250"/>
      <c r="ED286" s="250"/>
      <c r="EE286" s="250"/>
      <c r="EF286" s="250"/>
      <c r="EG286" s="250"/>
      <c r="EH286" s="250"/>
      <c r="EI286" s="250"/>
      <c r="EJ286" s="250"/>
      <c r="EK286" s="250"/>
      <c r="EL286" s="250"/>
      <c r="EM286" s="250"/>
      <c r="EN286" s="250"/>
      <c r="EO286" s="250"/>
      <c r="EP286" s="250"/>
      <c r="EQ286" s="250"/>
      <c r="ER286" s="250"/>
      <c r="ES286" s="250"/>
      <c r="ET286" s="250"/>
      <c r="EU286" s="250"/>
      <c r="EV286" s="250"/>
      <c r="EW286" s="250"/>
      <c r="EX286" s="250"/>
      <c r="EY286" s="250"/>
      <c r="EZ286" s="250"/>
      <c r="FA286" s="250"/>
      <c r="FB286" s="250"/>
      <c r="FC286" s="250"/>
      <c r="FD286" s="250"/>
      <c r="FE286" s="250"/>
      <c r="FF286" s="250"/>
      <c r="FG286" s="250"/>
      <c r="FH286" s="250"/>
      <c r="FI286" s="250"/>
      <c r="FJ286" s="250"/>
      <c r="FK286" s="250"/>
      <c r="FL286" s="250"/>
      <c r="FM286" s="250"/>
      <c r="FN286" s="250"/>
      <c r="FO286" s="250"/>
      <c r="FP286" s="250"/>
      <c r="FQ286" s="250"/>
      <c r="FR286" s="250"/>
      <c r="FS286" s="250"/>
      <c r="FT286" s="250"/>
      <c r="FU286" s="250"/>
      <c r="FV286" s="250"/>
      <c r="FW286" s="250"/>
      <c r="FX286" s="250"/>
      <c r="FY286" s="250"/>
      <c r="FZ286" s="250"/>
      <c r="GA286" s="250"/>
      <c r="GB286" s="250"/>
      <c r="GC286" s="250"/>
      <c r="GD286" s="250"/>
      <c r="GE286" s="250"/>
      <c r="GF286" s="250"/>
      <c r="GG286" s="250"/>
      <c r="GH286" s="250"/>
      <c r="GI286" s="250"/>
      <c r="GJ286" s="250"/>
      <c r="GK286" s="250"/>
      <c r="GL286" s="250"/>
      <c r="GM286" s="250"/>
      <c r="GN286" s="250"/>
      <c r="GO286" s="250"/>
      <c r="GP286" s="250"/>
      <c r="GQ286" s="250"/>
      <c r="GR286" s="250"/>
      <c r="GS286" s="250"/>
      <c r="GT286" s="250"/>
      <c r="GU286" s="250"/>
      <c r="GV286" s="250"/>
      <c r="GW286" s="250"/>
      <c r="GX286" s="250"/>
      <c r="GY286" s="250"/>
      <c r="GZ286" s="250"/>
      <c r="HA286" s="250"/>
      <c r="HB286" s="250"/>
      <c r="HC286" s="250"/>
      <c r="HD286" s="250"/>
      <c r="HE286" s="250"/>
      <c r="HF286" s="250"/>
      <c r="HG286" s="250"/>
      <c r="HH286" s="250"/>
      <c r="HI286" s="250"/>
      <c r="HJ286" s="250"/>
      <c r="HK286" s="250"/>
      <c r="HL286" s="250"/>
      <c r="HM286" s="250"/>
      <c r="HN286" s="250"/>
      <c r="HO286" s="250"/>
      <c r="HP286" s="250"/>
      <c r="HQ286" s="250"/>
      <c r="HR286" s="250"/>
      <c r="HS286" s="250"/>
      <c r="HT286" s="250"/>
      <c r="HU286" s="250"/>
      <c r="HV286" s="250"/>
      <c r="HW286" s="250"/>
      <c r="HX286" s="250"/>
      <c r="HY286" s="250"/>
      <c r="HZ286" s="250"/>
      <c r="IA286" s="250"/>
      <c r="IB286" s="250"/>
      <c r="IC286" s="250"/>
      <c r="ID286" s="250"/>
      <c r="IE286" s="250"/>
      <c r="IF286" s="250"/>
      <c r="IG286" s="250"/>
      <c r="IH286" s="250"/>
      <c r="II286" s="250"/>
      <c r="IJ286" s="250"/>
      <c r="IK286" s="250"/>
      <c r="IL286" s="250"/>
      <c r="IM286" s="250"/>
      <c r="IN286" s="250"/>
      <c r="IO286" s="250"/>
      <c r="IP286" s="250"/>
      <c r="IQ286" s="250"/>
      <c r="IR286" s="250"/>
    </row>
    <row r="287" s="93" customFormat="1" spans="1:252">
      <c r="A287" s="360" t="s">
        <v>4438</v>
      </c>
      <c r="B287" s="738" t="s">
        <v>4439</v>
      </c>
      <c r="C287" s="669">
        <f>SUMIF($J288:J$382,$A287,C288:C$382)</f>
        <v>747</v>
      </c>
      <c r="D287" s="669">
        <f ca="1">SUMIF($J288:K$382,$A287,D288:D$382)</f>
        <v>500</v>
      </c>
      <c r="E287" s="669">
        <f ca="1">SUMIF($J288:L$382,$A287,E288:E$382)</f>
        <v>110</v>
      </c>
      <c r="F287" s="669">
        <f ca="1">SUMIF($J288:M$382,$A287,F288:F$382)</f>
        <v>-637</v>
      </c>
      <c r="G287" s="739" t="str">
        <f ca="1" t="shared" si="56"/>
        <v>-85.3%</v>
      </c>
      <c r="H287" s="352" t="str">
        <f ca="1" t="shared" si="57"/>
        <v>22.0%</v>
      </c>
      <c r="I287" s="744" t="str">
        <f ca="1" t="shared" si="58"/>
        <v>是</v>
      </c>
      <c r="J287" s="747" t="str">
        <f>LEFT(A287,3)</f>
        <v>103</v>
      </c>
      <c r="K287" s="93" t="str">
        <f t="shared" si="59"/>
        <v>款</v>
      </c>
      <c r="L287" s="746">
        <v>1</v>
      </c>
      <c r="M287" s="718"/>
      <c r="N287" s="718"/>
      <c r="O287" s="718"/>
      <c r="P287" s="718"/>
      <c r="Q287" s="718"/>
      <c r="R287" s="718"/>
      <c r="S287" s="718"/>
      <c r="T287" s="718"/>
      <c r="U287" s="718"/>
      <c r="V287" s="718"/>
      <c r="W287" s="718"/>
      <c r="X287" s="718"/>
      <c r="Y287" s="718"/>
      <c r="Z287" s="718"/>
      <c r="AA287" s="718"/>
      <c r="AB287" s="718"/>
      <c r="AC287" s="718"/>
      <c r="AD287" s="718"/>
      <c r="AE287" s="718"/>
      <c r="AF287" s="718"/>
      <c r="AG287" s="718"/>
      <c r="AH287" s="718"/>
      <c r="AI287" s="718"/>
      <c r="AJ287" s="718"/>
      <c r="AK287" s="718"/>
      <c r="AL287" s="718"/>
      <c r="AM287" s="718"/>
      <c r="AN287" s="718"/>
      <c r="AO287" s="718"/>
      <c r="AP287" s="718"/>
      <c r="AQ287" s="718"/>
      <c r="AR287" s="718"/>
      <c r="AS287" s="718"/>
      <c r="AT287" s="718"/>
      <c r="AU287" s="718"/>
      <c r="AV287" s="718"/>
      <c r="AW287" s="718"/>
      <c r="AX287" s="718"/>
      <c r="AY287" s="718"/>
      <c r="AZ287" s="718"/>
      <c r="BA287" s="718"/>
      <c r="BB287" s="718"/>
      <c r="BC287" s="718"/>
      <c r="BD287" s="718"/>
      <c r="BE287" s="718"/>
      <c r="BF287" s="718"/>
      <c r="BG287" s="718"/>
      <c r="BH287" s="718"/>
      <c r="BI287" s="718"/>
      <c r="BJ287" s="718"/>
      <c r="BK287" s="718"/>
      <c r="BL287" s="718"/>
      <c r="BM287" s="718"/>
      <c r="BN287" s="718"/>
      <c r="BO287" s="718"/>
      <c r="BP287" s="718"/>
      <c r="BQ287" s="718"/>
      <c r="BR287" s="718"/>
      <c r="BS287" s="718"/>
      <c r="BT287" s="718"/>
      <c r="BU287" s="718"/>
      <c r="BV287" s="718"/>
      <c r="BW287" s="718"/>
      <c r="BX287" s="718"/>
      <c r="BY287" s="718"/>
      <c r="BZ287" s="718"/>
      <c r="CA287" s="718"/>
      <c r="CB287" s="718"/>
      <c r="CC287" s="718"/>
      <c r="CD287" s="718"/>
      <c r="CE287" s="718"/>
      <c r="CF287" s="718"/>
      <c r="CG287" s="718"/>
      <c r="CH287" s="718"/>
      <c r="CI287" s="718"/>
      <c r="CJ287" s="718"/>
      <c r="CK287" s="718"/>
      <c r="CL287" s="718"/>
      <c r="CM287" s="718"/>
      <c r="CN287" s="718"/>
      <c r="CO287" s="718"/>
      <c r="CP287" s="718"/>
      <c r="CQ287" s="718"/>
      <c r="CR287" s="718"/>
      <c r="CS287" s="718"/>
      <c r="CT287" s="718"/>
      <c r="CU287" s="718"/>
      <c r="CV287" s="718"/>
      <c r="CW287" s="718"/>
      <c r="CX287" s="718"/>
      <c r="CY287" s="718"/>
      <c r="CZ287" s="718"/>
      <c r="DA287" s="718"/>
      <c r="DB287" s="718"/>
      <c r="DC287" s="718"/>
      <c r="DD287" s="718"/>
      <c r="DE287" s="718"/>
      <c r="DF287" s="718"/>
      <c r="DG287" s="718"/>
      <c r="DH287" s="718"/>
      <c r="DI287" s="718"/>
      <c r="DJ287" s="718"/>
      <c r="DK287" s="718"/>
      <c r="DL287" s="718"/>
      <c r="DM287" s="718"/>
      <c r="DN287" s="718"/>
      <c r="DO287" s="718"/>
      <c r="DP287" s="718"/>
      <c r="DQ287" s="718"/>
      <c r="DR287" s="718"/>
      <c r="DS287" s="718"/>
      <c r="DT287" s="718"/>
      <c r="DU287" s="718"/>
      <c r="DV287" s="718"/>
      <c r="DW287" s="718"/>
      <c r="DX287" s="718"/>
      <c r="DY287" s="718"/>
      <c r="DZ287" s="718"/>
      <c r="EA287" s="718"/>
      <c r="EB287" s="718"/>
      <c r="EC287" s="718"/>
      <c r="ED287" s="718"/>
      <c r="EE287" s="718"/>
      <c r="EF287" s="718"/>
      <c r="EG287" s="718"/>
      <c r="EH287" s="718"/>
      <c r="EI287" s="718"/>
      <c r="EJ287" s="718"/>
      <c r="EK287" s="718"/>
      <c r="EL287" s="718"/>
      <c r="EM287" s="718"/>
      <c r="EN287" s="718"/>
      <c r="EO287" s="718"/>
      <c r="EP287" s="718"/>
      <c r="EQ287" s="718"/>
      <c r="ER287" s="718"/>
      <c r="ES287" s="718"/>
      <c r="ET287" s="718"/>
      <c r="EU287" s="718"/>
      <c r="EV287" s="718"/>
      <c r="EW287" s="718"/>
      <c r="EX287" s="718"/>
      <c r="EY287" s="718"/>
      <c r="EZ287" s="718"/>
      <c r="FA287" s="718"/>
      <c r="FB287" s="718"/>
      <c r="FC287" s="718"/>
      <c r="FD287" s="718"/>
      <c r="FE287" s="718"/>
      <c r="FF287" s="718"/>
      <c r="FG287" s="718"/>
      <c r="FH287" s="718"/>
      <c r="FI287" s="718"/>
      <c r="FJ287" s="718"/>
      <c r="FK287" s="718"/>
      <c r="FL287" s="718"/>
      <c r="FM287" s="718"/>
      <c r="FN287" s="718"/>
      <c r="FO287" s="718"/>
      <c r="FP287" s="718"/>
      <c r="FQ287" s="718"/>
      <c r="FR287" s="718"/>
      <c r="FS287" s="718"/>
      <c r="FT287" s="718"/>
      <c r="FU287" s="718"/>
      <c r="FV287" s="718"/>
      <c r="FW287" s="718"/>
      <c r="FX287" s="718"/>
      <c r="FY287" s="718"/>
      <c r="FZ287" s="718"/>
      <c r="GA287" s="718"/>
      <c r="GB287" s="718"/>
      <c r="GC287" s="718"/>
      <c r="GD287" s="718"/>
      <c r="GE287" s="718"/>
      <c r="GF287" s="718"/>
      <c r="GG287" s="718"/>
      <c r="GH287" s="718"/>
      <c r="GI287" s="718"/>
      <c r="GJ287" s="718"/>
      <c r="GK287" s="718"/>
      <c r="GL287" s="718"/>
      <c r="GM287" s="718"/>
      <c r="GN287" s="718"/>
      <c r="GO287" s="718"/>
      <c r="GP287" s="718"/>
      <c r="GQ287" s="718"/>
      <c r="GR287" s="718"/>
      <c r="GS287" s="718"/>
      <c r="GT287" s="718"/>
      <c r="GU287" s="718"/>
      <c r="GV287" s="718"/>
      <c r="GW287" s="718"/>
      <c r="GX287" s="718"/>
      <c r="GY287" s="718"/>
      <c r="GZ287" s="718"/>
      <c r="HA287" s="718"/>
      <c r="HB287" s="718"/>
      <c r="HC287" s="718"/>
      <c r="HD287" s="718"/>
      <c r="HE287" s="718"/>
      <c r="HF287" s="718"/>
      <c r="HG287" s="718"/>
      <c r="HH287" s="718"/>
      <c r="HI287" s="718"/>
      <c r="HJ287" s="718"/>
      <c r="HK287" s="718"/>
      <c r="HL287" s="718"/>
      <c r="HM287" s="718"/>
      <c r="HN287" s="718"/>
      <c r="HO287" s="718"/>
      <c r="HP287" s="718"/>
      <c r="HQ287" s="718"/>
      <c r="HR287" s="718"/>
      <c r="HS287" s="718"/>
      <c r="HT287" s="718"/>
      <c r="HU287" s="718"/>
      <c r="HV287" s="718"/>
      <c r="HW287" s="718"/>
      <c r="HX287" s="718"/>
      <c r="HY287" s="718"/>
      <c r="HZ287" s="718"/>
      <c r="IA287" s="718"/>
      <c r="IB287" s="718"/>
      <c r="IC287" s="718"/>
      <c r="ID287" s="718"/>
      <c r="IE287" s="718"/>
      <c r="IF287" s="718"/>
      <c r="IG287" s="718"/>
      <c r="IH287" s="718"/>
      <c r="II287" s="718"/>
      <c r="IJ287" s="718"/>
      <c r="IK287" s="718"/>
      <c r="IL287" s="718"/>
      <c r="IM287" s="718"/>
      <c r="IN287" s="718"/>
      <c r="IO287" s="718"/>
      <c r="IP287" s="718"/>
      <c r="IQ287" s="718"/>
      <c r="IR287" s="718"/>
    </row>
    <row r="288" s="443" customFormat="1" ht="15.75" hidden="1" spans="1:252">
      <c r="A288" s="353" t="s">
        <v>4440</v>
      </c>
      <c r="B288" s="307" t="s">
        <v>896</v>
      </c>
      <c r="C288" s="671">
        <f>SUMIF('2023.12'!$A$6:$A$567,A288,'2023.12'!$C$6:$C$567)</f>
        <v>0</v>
      </c>
      <c r="D288" s="671">
        <v>0</v>
      </c>
      <c r="E288" s="671">
        <f>SUMIF('2024.12'!$A$6:$A$876,A288,'2024.12'!$D$6:$D$876)</f>
        <v>0</v>
      </c>
      <c r="F288" s="671">
        <f t="shared" ref="F288:F296" si="62">E288-C288</f>
        <v>0</v>
      </c>
      <c r="G288" s="365" t="str">
        <f t="shared" si="56"/>
        <v/>
      </c>
      <c r="H288" s="365" t="str">
        <f t="shared" si="57"/>
        <v/>
      </c>
      <c r="I288" s="22" t="str">
        <f t="shared" si="58"/>
        <v>否</v>
      </c>
      <c r="J288" s="749" t="str">
        <f t="shared" ref="J288:J295" si="63">LEFT(A288,5)</f>
        <v>10399</v>
      </c>
      <c r="K288" s="93" t="str">
        <f t="shared" si="59"/>
        <v>项</v>
      </c>
      <c r="L288" s="93">
        <v>1</v>
      </c>
      <c r="M288" s="250"/>
      <c r="N288" s="250"/>
      <c r="O288" s="250"/>
      <c r="P288" s="250"/>
      <c r="Q288" s="250"/>
      <c r="R288" s="250"/>
      <c r="S288" s="250"/>
      <c r="T288" s="250"/>
      <c r="U288" s="250"/>
      <c r="V288" s="250"/>
      <c r="W288" s="250"/>
      <c r="X288" s="250"/>
      <c r="Y288" s="250"/>
      <c r="Z288" s="250"/>
      <c r="AA288" s="250"/>
      <c r="AB288" s="250"/>
      <c r="AC288" s="250"/>
      <c r="AD288" s="250"/>
      <c r="AE288" s="250"/>
      <c r="AF288" s="250"/>
      <c r="AG288" s="250"/>
      <c r="AH288" s="250"/>
      <c r="AI288" s="250"/>
      <c r="AJ288" s="250"/>
      <c r="AK288" s="250"/>
      <c r="AL288" s="250"/>
      <c r="AM288" s="250"/>
      <c r="AN288" s="250"/>
      <c r="AO288" s="250"/>
      <c r="AP288" s="250"/>
      <c r="AQ288" s="250"/>
      <c r="AR288" s="250"/>
      <c r="AS288" s="250"/>
      <c r="AT288" s="250"/>
      <c r="AU288" s="250"/>
      <c r="AV288" s="250"/>
      <c r="AW288" s="250"/>
      <c r="AX288" s="250"/>
      <c r="AY288" s="250"/>
      <c r="AZ288" s="250"/>
      <c r="BA288" s="250"/>
      <c r="BB288" s="250"/>
      <c r="BC288" s="250"/>
      <c r="BD288" s="250"/>
      <c r="BE288" s="250"/>
      <c r="BF288" s="250"/>
      <c r="BG288" s="250"/>
      <c r="BH288" s="250"/>
      <c r="BI288" s="250"/>
      <c r="BJ288" s="250"/>
      <c r="BK288" s="250"/>
      <c r="BL288" s="250"/>
      <c r="BM288" s="250"/>
      <c r="BN288" s="250"/>
      <c r="BO288" s="250"/>
      <c r="BP288" s="250"/>
      <c r="BQ288" s="250"/>
      <c r="BR288" s="250"/>
      <c r="BS288" s="250"/>
      <c r="BT288" s="250"/>
      <c r="BU288" s="250"/>
      <c r="BV288" s="250"/>
      <c r="BW288" s="250"/>
      <c r="BX288" s="250"/>
      <c r="BY288" s="250"/>
      <c r="BZ288" s="250"/>
      <c r="CA288" s="250"/>
      <c r="CB288" s="250"/>
      <c r="CC288" s="250"/>
      <c r="CD288" s="250"/>
      <c r="CE288" s="250"/>
      <c r="CF288" s="250"/>
      <c r="CG288" s="250"/>
      <c r="CH288" s="250"/>
      <c r="CI288" s="250"/>
      <c r="CJ288" s="250"/>
      <c r="CK288" s="250"/>
      <c r="CL288" s="250"/>
      <c r="CM288" s="250"/>
      <c r="CN288" s="250"/>
      <c r="CO288" s="250"/>
      <c r="CP288" s="250"/>
      <c r="CQ288" s="250"/>
      <c r="CR288" s="250"/>
      <c r="CS288" s="250"/>
      <c r="CT288" s="250"/>
      <c r="CU288" s="250"/>
      <c r="CV288" s="250"/>
      <c r="CW288" s="250"/>
      <c r="CX288" s="250"/>
      <c r="CY288" s="250"/>
      <c r="CZ288" s="250"/>
      <c r="DA288" s="250"/>
      <c r="DB288" s="250"/>
      <c r="DC288" s="250"/>
      <c r="DD288" s="250"/>
      <c r="DE288" s="250"/>
      <c r="DF288" s="250"/>
      <c r="DG288" s="250"/>
      <c r="DH288" s="250"/>
      <c r="DI288" s="250"/>
      <c r="DJ288" s="250"/>
      <c r="DK288" s="250"/>
      <c r="DL288" s="250"/>
      <c r="DM288" s="250"/>
      <c r="DN288" s="250"/>
      <c r="DO288" s="250"/>
      <c r="DP288" s="250"/>
      <c r="DQ288" s="250"/>
      <c r="DR288" s="250"/>
      <c r="DS288" s="250"/>
      <c r="DT288" s="250"/>
      <c r="DU288" s="250"/>
      <c r="DV288" s="250"/>
      <c r="DW288" s="250"/>
      <c r="DX288" s="250"/>
      <c r="DY288" s="250"/>
      <c r="DZ288" s="250"/>
      <c r="EA288" s="250"/>
      <c r="EB288" s="250"/>
      <c r="EC288" s="250"/>
      <c r="ED288" s="250"/>
      <c r="EE288" s="250"/>
      <c r="EF288" s="250"/>
      <c r="EG288" s="250"/>
      <c r="EH288" s="250"/>
      <c r="EI288" s="250"/>
      <c r="EJ288" s="250"/>
      <c r="EK288" s="250"/>
      <c r="EL288" s="250"/>
      <c r="EM288" s="250"/>
      <c r="EN288" s="250"/>
      <c r="EO288" s="250"/>
      <c r="EP288" s="250"/>
      <c r="EQ288" s="250"/>
      <c r="ER288" s="250"/>
      <c r="ES288" s="250"/>
      <c r="ET288" s="250"/>
      <c r="EU288" s="250"/>
      <c r="EV288" s="250"/>
      <c r="EW288" s="250"/>
      <c r="EX288" s="250"/>
      <c r="EY288" s="250"/>
      <c r="EZ288" s="250"/>
      <c r="FA288" s="250"/>
      <c r="FB288" s="250"/>
      <c r="FC288" s="250"/>
      <c r="FD288" s="250"/>
      <c r="FE288" s="250"/>
      <c r="FF288" s="250"/>
      <c r="FG288" s="250"/>
      <c r="FH288" s="250"/>
      <c r="FI288" s="250"/>
      <c r="FJ288" s="250"/>
      <c r="FK288" s="250"/>
      <c r="FL288" s="250"/>
      <c r="FM288" s="250"/>
      <c r="FN288" s="250"/>
      <c r="FO288" s="250"/>
      <c r="FP288" s="250"/>
      <c r="FQ288" s="250"/>
      <c r="FR288" s="250"/>
      <c r="FS288" s="250"/>
      <c r="FT288" s="250"/>
      <c r="FU288" s="250"/>
      <c r="FV288" s="250"/>
      <c r="FW288" s="250"/>
      <c r="FX288" s="250"/>
      <c r="FY288" s="250"/>
      <c r="FZ288" s="250"/>
      <c r="GA288" s="250"/>
      <c r="GB288" s="250"/>
      <c r="GC288" s="250"/>
      <c r="GD288" s="250"/>
      <c r="GE288" s="250"/>
      <c r="GF288" s="250"/>
      <c r="GG288" s="250"/>
      <c r="GH288" s="250"/>
      <c r="GI288" s="250"/>
      <c r="GJ288" s="250"/>
      <c r="GK288" s="250"/>
      <c r="GL288" s="250"/>
      <c r="GM288" s="250"/>
      <c r="GN288" s="250"/>
      <c r="GO288" s="250"/>
      <c r="GP288" s="250"/>
      <c r="GQ288" s="250"/>
      <c r="GR288" s="250"/>
      <c r="GS288" s="250"/>
      <c r="GT288" s="250"/>
      <c r="GU288" s="250"/>
      <c r="GV288" s="250"/>
      <c r="GW288" s="250"/>
      <c r="GX288" s="250"/>
      <c r="GY288" s="250"/>
      <c r="GZ288" s="250"/>
      <c r="HA288" s="250"/>
      <c r="HB288" s="250"/>
      <c r="HC288" s="250"/>
      <c r="HD288" s="250"/>
      <c r="HE288" s="250"/>
      <c r="HF288" s="250"/>
      <c r="HG288" s="250"/>
      <c r="HH288" s="250"/>
      <c r="HI288" s="250"/>
      <c r="HJ288" s="250"/>
      <c r="HK288" s="250"/>
      <c r="HL288" s="250"/>
      <c r="HM288" s="250"/>
      <c r="HN288" s="250"/>
      <c r="HO288" s="250"/>
      <c r="HP288" s="250"/>
      <c r="HQ288" s="250"/>
      <c r="HR288" s="250"/>
      <c r="HS288" s="250"/>
      <c r="HT288" s="250"/>
      <c r="HU288" s="250"/>
      <c r="HV288" s="250"/>
      <c r="HW288" s="250"/>
      <c r="HX288" s="250"/>
      <c r="HY288" s="250"/>
      <c r="HZ288" s="250"/>
      <c r="IA288" s="250"/>
      <c r="IB288" s="250"/>
      <c r="IC288" s="250"/>
      <c r="ID288" s="250"/>
      <c r="IE288" s="250"/>
      <c r="IF288" s="250"/>
      <c r="IG288" s="250"/>
      <c r="IH288" s="250"/>
      <c r="II288" s="250"/>
      <c r="IJ288" s="250"/>
      <c r="IK288" s="250"/>
      <c r="IL288" s="250"/>
      <c r="IM288" s="250"/>
      <c r="IN288" s="250"/>
      <c r="IO288" s="250"/>
      <c r="IP288" s="250"/>
      <c r="IQ288" s="250"/>
      <c r="IR288" s="250"/>
    </row>
    <row r="289" s="443" customFormat="1" ht="15.75" hidden="1" spans="1:252">
      <c r="A289" s="353" t="s">
        <v>4441</v>
      </c>
      <c r="B289" s="307" t="s">
        <v>898</v>
      </c>
      <c r="C289" s="671">
        <f>SUMIF('2023.12'!$A$6:$A$567,A289,'2023.12'!$C$6:$C$567)</f>
        <v>0</v>
      </c>
      <c r="D289" s="671">
        <v>0</v>
      </c>
      <c r="E289" s="671">
        <f>SUMIF('2024.12'!$A$6:$A$876,A289,'2024.12'!$D$6:$D$876)</f>
        <v>0</v>
      </c>
      <c r="F289" s="671">
        <f t="shared" si="62"/>
        <v>0</v>
      </c>
      <c r="G289" s="365" t="str">
        <f t="shared" si="56"/>
        <v/>
      </c>
      <c r="H289" s="365" t="str">
        <f t="shared" si="57"/>
        <v/>
      </c>
      <c r="I289" s="22" t="str">
        <f t="shared" si="58"/>
        <v>否</v>
      </c>
      <c r="J289" s="749" t="str">
        <f t="shared" si="63"/>
        <v>10399</v>
      </c>
      <c r="K289" s="93" t="str">
        <f t="shared" si="59"/>
        <v>项</v>
      </c>
      <c r="L289" s="93">
        <v>1</v>
      </c>
      <c r="M289" s="250"/>
      <c r="N289" s="250"/>
      <c r="O289" s="250"/>
      <c r="P289" s="250"/>
      <c r="Q289" s="250"/>
      <c r="R289" s="250"/>
      <c r="S289" s="250"/>
      <c r="T289" s="250"/>
      <c r="U289" s="250"/>
      <c r="V289" s="250"/>
      <c r="W289" s="250"/>
      <c r="X289" s="250"/>
      <c r="Y289" s="250"/>
      <c r="Z289" s="250"/>
      <c r="AA289" s="250"/>
      <c r="AB289" s="250"/>
      <c r="AC289" s="250"/>
      <c r="AD289" s="250"/>
      <c r="AE289" s="250"/>
      <c r="AF289" s="250"/>
      <c r="AG289" s="250"/>
      <c r="AH289" s="250"/>
      <c r="AI289" s="250"/>
      <c r="AJ289" s="250"/>
      <c r="AK289" s="250"/>
      <c r="AL289" s="250"/>
      <c r="AM289" s="250"/>
      <c r="AN289" s="250"/>
      <c r="AO289" s="250"/>
      <c r="AP289" s="250"/>
      <c r="AQ289" s="250"/>
      <c r="AR289" s="250"/>
      <c r="AS289" s="250"/>
      <c r="AT289" s="250"/>
      <c r="AU289" s="250"/>
      <c r="AV289" s="250"/>
      <c r="AW289" s="250"/>
      <c r="AX289" s="250"/>
      <c r="AY289" s="250"/>
      <c r="AZ289" s="250"/>
      <c r="BA289" s="250"/>
      <c r="BB289" s="250"/>
      <c r="BC289" s="250"/>
      <c r="BD289" s="250"/>
      <c r="BE289" s="250"/>
      <c r="BF289" s="250"/>
      <c r="BG289" s="250"/>
      <c r="BH289" s="250"/>
      <c r="BI289" s="250"/>
      <c r="BJ289" s="250"/>
      <c r="BK289" s="250"/>
      <c r="BL289" s="250"/>
      <c r="BM289" s="250"/>
      <c r="BN289" s="250"/>
      <c r="BO289" s="250"/>
      <c r="BP289" s="250"/>
      <c r="BQ289" s="250"/>
      <c r="BR289" s="250"/>
      <c r="BS289" s="250"/>
      <c r="BT289" s="250"/>
      <c r="BU289" s="250"/>
      <c r="BV289" s="250"/>
      <c r="BW289" s="250"/>
      <c r="BX289" s="250"/>
      <c r="BY289" s="250"/>
      <c r="BZ289" s="250"/>
      <c r="CA289" s="250"/>
      <c r="CB289" s="250"/>
      <c r="CC289" s="250"/>
      <c r="CD289" s="250"/>
      <c r="CE289" s="250"/>
      <c r="CF289" s="250"/>
      <c r="CG289" s="250"/>
      <c r="CH289" s="250"/>
      <c r="CI289" s="250"/>
      <c r="CJ289" s="250"/>
      <c r="CK289" s="250"/>
      <c r="CL289" s="250"/>
      <c r="CM289" s="250"/>
      <c r="CN289" s="250"/>
      <c r="CO289" s="250"/>
      <c r="CP289" s="250"/>
      <c r="CQ289" s="250"/>
      <c r="CR289" s="250"/>
      <c r="CS289" s="250"/>
      <c r="CT289" s="250"/>
      <c r="CU289" s="250"/>
      <c r="CV289" s="250"/>
      <c r="CW289" s="250"/>
      <c r="CX289" s="250"/>
      <c r="CY289" s="250"/>
      <c r="CZ289" s="250"/>
      <c r="DA289" s="250"/>
      <c r="DB289" s="250"/>
      <c r="DC289" s="250"/>
      <c r="DD289" s="250"/>
      <c r="DE289" s="250"/>
      <c r="DF289" s="250"/>
      <c r="DG289" s="250"/>
      <c r="DH289" s="250"/>
      <c r="DI289" s="250"/>
      <c r="DJ289" s="250"/>
      <c r="DK289" s="250"/>
      <c r="DL289" s="250"/>
      <c r="DM289" s="250"/>
      <c r="DN289" s="250"/>
      <c r="DO289" s="250"/>
      <c r="DP289" s="250"/>
      <c r="DQ289" s="250"/>
      <c r="DR289" s="250"/>
      <c r="DS289" s="250"/>
      <c r="DT289" s="250"/>
      <c r="DU289" s="250"/>
      <c r="DV289" s="250"/>
      <c r="DW289" s="250"/>
      <c r="DX289" s="250"/>
      <c r="DY289" s="250"/>
      <c r="DZ289" s="250"/>
      <c r="EA289" s="250"/>
      <c r="EB289" s="250"/>
      <c r="EC289" s="250"/>
      <c r="ED289" s="250"/>
      <c r="EE289" s="250"/>
      <c r="EF289" s="250"/>
      <c r="EG289" s="250"/>
      <c r="EH289" s="250"/>
      <c r="EI289" s="250"/>
      <c r="EJ289" s="250"/>
      <c r="EK289" s="250"/>
      <c r="EL289" s="250"/>
      <c r="EM289" s="250"/>
      <c r="EN289" s="250"/>
      <c r="EO289" s="250"/>
      <c r="EP289" s="250"/>
      <c r="EQ289" s="250"/>
      <c r="ER289" s="250"/>
      <c r="ES289" s="250"/>
      <c r="ET289" s="250"/>
      <c r="EU289" s="250"/>
      <c r="EV289" s="250"/>
      <c r="EW289" s="250"/>
      <c r="EX289" s="250"/>
      <c r="EY289" s="250"/>
      <c r="EZ289" s="250"/>
      <c r="FA289" s="250"/>
      <c r="FB289" s="250"/>
      <c r="FC289" s="250"/>
      <c r="FD289" s="250"/>
      <c r="FE289" s="250"/>
      <c r="FF289" s="250"/>
      <c r="FG289" s="250"/>
      <c r="FH289" s="250"/>
      <c r="FI289" s="250"/>
      <c r="FJ289" s="250"/>
      <c r="FK289" s="250"/>
      <c r="FL289" s="250"/>
      <c r="FM289" s="250"/>
      <c r="FN289" s="250"/>
      <c r="FO289" s="250"/>
      <c r="FP289" s="250"/>
      <c r="FQ289" s="250"/>
      <c r="FR289" s="250"/>
      <c r="FS289" s="250"/>
      <c r="FT289" s="250"/>
      <c r="FU289" s="250"/>
      <c r="FV289" s="250"/>
      <c r="FW289" s="250"/>
      <c r="FX289" s="250"/>
      <c r="FY289" s="250"/>
      <c r="FZ289" s="250"/>
      <c r="GA289" s="250"/>
      <c r="GB289" s="250"/>
      <c r="GC289" s="250"/>
      <c r="GD289" s="250"/>
      <c r="GE289" s="250"/>
      <c r="GF289" s="250"/>
      <c r="GG289" s="250"/>
      <c r="GH289" s="250"/>
      <c r="GI289" s="250"/>
      <c r="GJ289" s="250"/>
      <c r="GK289" s="250"/>
      <c r="GL289" s="250"/>
      <c r="GM289" s="250"/>
      <c r="GN289" s="250"/>
      <c r="GO289" s="250"/>
      <c r="GP289" s="250"/>
      <c r="GQ289" s="250"/>
      <c r="GR289" s="250"/>
      <c r="GS289" s="250"/>
      <c r="GT289" s="250"/>
      <c r="GU289" s="250"/>
      <c r="GV289" s="250"/>
      <c r="GW289" s="250"/>
      <c r="GX289" s="250"/>
      <c r="GY289" s="250"/>
      <c r="GZ289" s="250"/>
      <c r="HA289" s="250"/>
      <c r="HB289" s="250"/>
      <c r="HC289" s="250"/>
      <c r="HD289" s="250"/>
      <c r="HE289" s="250"/>
      <c r="HF289" s="250"/>
      <c r="HG289" s="250"/>
      <c r="HH289" s="250"/>
      <c r="HI289" s="250"/>
      <c r="HJ289" s="250"/>
      <c r="HK289" s="250"/>
      <c r="HL289" s="250"/>
      <c r="HM289" s="250"/>
      <c r="HN289" s="250"/>
      <c r="HO289" s="250"/>
      <c r="HP289" s="250"/>
      <c r="HQ289" s="250"/>
      <c r="HR289" s="250"/>
      <c r="HS289" s="250"/>
      <c r="HT289" s="250"/>
      <c r="HU289" s="250"/>
      <c r="HV289" s="250"/>
      <c r="HW289" s="250"/>
      <c r="HX289" s="250"/>
      <c r="HY289" s="250"/>
      <c r="HZ289" s="250"/>
      <c r="IA289" s="250"/>
      <c r="IB289" s="250"/>
      <c r="IC289" s="250"/>
      <c r="ID289" s="250"/>
      <c r="IE289" s="250"/>
      <c r="IF289" s="250"/>
      <c r="IG289" s="250"/>
      <c r="IH289" s="250"/>
      <c r="II289" s="250"/>
      <c r="IJ289" s="250"/>
      <c r="IK289" s="250"/>
      <c r="IL289" s="250"/>
      <c r="IM289" s="250"/>
      <c r="IN289" s="250"/>
      <c r="IO289" s="250"/>
      <c r="IP289" s="250"/>
      <c r="IQ289" s="250"/>
      <c r="IR289" s="250"/>
    </row>
    <row r="290" s="443" customFormat="1" ht="15.75" hidden="1" spans="1:252">
      <c r="A290" s="353" t="s">
        <v>4442</v>
      </c>
      <c r="B290" s="307" t="s">
        <v>899</v>
      </c>
      <c r="C290" s="671">
        <f>SUMIF('2023.12'!$A$6:$A$567,A290,'2023.12'!$C$6:$C$567)</f>
        <v>0</v>
      </c>
      <c r="D290" s="671">
        <v>0</v>
      </c>
      <c r="E290" s="671">
        <f>SUMIF('2024.12'!$A$6:$A$876,A290,'2024.12'!$D$6:$D$876)</f>
        <v>0</v>
      </c>
      <c r="F290" s="671">
        <f t="shared" si="62"/>
        <v>0</v>
      </c>
      <c r="G290" s="365" t="str">
        <f t="shared" si="56"/>
        <v/>
      </c>
      <c r="H290" s="365" t="str">
        <f t="shared" si="57"/>
        <v/>
      </c>
      <c r="I290" s="22" t="str">
        <f t="shared" si="58"/>
        <v>否</v>
      </c>
      <c r="J290" s="749" t="str">
        <f t="shared" si="63"/>
        <v>10399</v>
      </c>
      <c r="K290" s="93" t="str">
        <f t="shared" si="59"/>
        <v>项</v>
      </c>
      <c r="L290" s="93">
        <v>1</v>
      </c>
      <c r="M290" s="250"/>
      <c r="N290" s="250"/>
      <c r="O290" s="250"/>
      <c r="P290" s="250"/>
      <c r="Q290" s="250"/>
      <c r="R290" s="250"/>
      <c r="S290" s="250"/>
      <c r="T290" s="250"/>
      <c r="U290" s="250"/>
      <c r="V290" s="250"/>
      <c r="W290" s="250"/>
      <c r="X290" s="250"/>
      <c r="Y290" s="250"/>
      <c r="Z290" s="250"/>
      <c r="AA290" s="250"/>
      <c r="AB290" s="250"/>
      <c r="AC290" s="250"/>
      <c r="AD290" s="250"/>
      <c r="AE290" s="250"/>
      <c r="AF290" s="250"/>
      <c r="AG290" s="250"/>
      <c r="AH290" s="250"/>
      <c r="AI290" s="250"/>
      <c r="AJ290" s="250"/>
      <c r="AK290" s="250"/>
      <c r="AL290" s="250"/>
      <c r="AM290" s="250"/>
      <c r="AN290" s="250"/>
      <c r="AO290" s="250"/>
      <c r="AP290" s="250"/>
      <c r="AQ290" s="250"/>
      <c r="AR290" s="250"/>
      <c r="AS290" s="250"/>
      <c r="AT290" s="250"/>
      <c r="AU290" s="250"/>
      <c r="AV290" s="250"/>
      <c r="AW290" s="250"/>
      <c r="AX290" s="250"/>
      <c r="AY290" s="250"/>
      <c r="AZ290" s="250"/>
      <c r="BA290" s="250"/>
      <c r="BB290" s="250"/>
      <c r="BC290" s="250"/>
      <c r="BD290" s="250"/>
      <c r="BE290" s="250"/>
      <c r="BF290" s="250"/>
      <c r="BG290" s="250"/>
      <c r="BH290" s="250"/>
      <c r="BI290" s="250"/>
      <c r="BJ290" s="250"/>
      <c r="BK290" s="250"/>
      <c r="BL290" s="250"/>
      <c r="BM290" s="250"/>
      <c r="BN290" s="250"/>
      <c r="BO290" s="250"/>
      <c r="BP290" s="250"/>
      <c r="BQ290" s="250"/>
      <c r="BR290" s="250"/>
      <c r="BS290" s="250"/>
      <c r="BT290" s="250"/>
      <c r="BU290" s="250"/>
      <c r="BV290" s="250"/>
      <c r="BW290" s="250"/>
      <c r="BX290" s="250"/>
      <c r="BY290" s="250"/>
      <c r="BZ290" s="250"/>
      <c r="CA290" s="250"/>
      <c r="CB290" s="250"/>
      <c r="CC290" s="250"/>
      <c r="CD290" s="250"/>
      <c r="CE290" s="250"/>
      <c r="CF290" s="250"/>
      <c r="CG290" s="250"/>
      <c r="CH290" s="250"/>
      <c r="CI290" s="250"/>
      <c r="CJ290" s="250"/>
      <c r="CK290" s="250"/>
      <c r="CL290" s="250"/>
      <c r="CM290" s="250"/>
      <c r="CN290" s="250"/>
      <c r="CO290" s="250"/>
      <c r="CP290" s="250"/>
      <c r="CQ290" s="250"/>
      <c r="CR290" s="250"/>
      <c r="CS290" s="250"/>
      <c r="CT290" s="250"/>
      <c r="CU290" s="250"/>
      <c r="CV290" s="250"/>
      <c r="CW290" s="250"/>
      <c r="CX290" s="250"/>
      <c r="CY290" s="250"/>
      <c r="CZ290" s="250"/>
      <c r="DA290" s="250"/>
      <c r="DB290" s="250"/>
      <c r="DC290" s="250"/>
      <c r="DD290" s="250"/>
      <c r="DE290" s="250"/>
      <c r="DF290" s="250"/>
      <c r="DG290" s="250"/>
      <c r="DH290" s="250"/>
      <c r="DI290" s="250"/>
      <c r="DJ290" s="250"/>
      <c r="DK290" s="250"/>
      <c r="DL290" s="250"/>
      <c r="DM290" s="250"/>
      <c r="DN290" s="250"/>
      <c r="DO290" s="250"/>
      <c r="DP290" s="250"/>
      <c r="DQ290" s="250"/>
      <c r="DR290" s="250"/>
      <c r="DS290" s="250"/>
      <c r="DT290" s="250"/>
      <c r="DU290" s="250"/>
      <c r="DV290" s="250"/>
      <c r="DW290" s="250"/>
      <c r="DX290" s="250"/>
      <c r="DY290" s="250"/>
      <c r="DZ290" s="250"/>
      <c r="EA290" s="250"/>
      <c r="EB290" s="250"/>
      <c r="EC290" s="250"/>
      <c r="ED290" s="250"/>
      <c r="EE290" s="250"/>
      <c r="EF290" s="250"/>
      <c r="EG290" s="250"/>
      <c r="EH290" s="250"/>
      <c r="EI290" s="250"/>
      <c r="EJ290" s="250"/>
      <c r="EK290" s="250"/>
      <c r="EL290" s="250"/>
      <c r="EM290" s="250"/>
      <c r="EN290" s="250"/>
      <c r="EO290" s="250"/>
      <c r="EP290" s="250"/>
      <c r="EQ290" s="250"/>
      <c r="ER290" s="250"/>
      <c r="ES290" s="250"/>
      <c r="ET290" s="250"/>
      <c r="EU290" s="250"/>
      <c r="EV290" s="250"/>
      <c r="EW290" s="250"/>
      <c r="EX290" s="250"/>
      <c r="EY290" s="250"/>
      <c r="EZ290" s="250"/>
      <c r="FA290" s="250"/>
      <c r="FB290" s="250"/>
      <c r="FC290" s="250"/>
      <c r="FD290" s="250"/>
      <c r="FE290" s="250"/>
      <c r="FF290" s="250"/>
      <c r="FG290" s="250"/>
      <c r="FH290" s="250"/>
      <c r="FI290" s="250"/>
      <c r="FJ290" s="250"/>
      <c r="FK290" s="250"/>
      <c r="FL290" s="250"/>
      <c r="FM290" s="250"/>
      <c r="FN290" s="250"/>
      <c r="FO290" s="250"/>
      <c r="FP290" s="250"/>
      <c r="FQ290" s="250"/>
      <c r="FR290" s="250"/>
      <c r="FS290" s="250"/>
      <c r="FT290" s="250"/>
      <c r="FU290" s="250"/>
      <c r="FV290" s="250"/>
      <c r="FW290" s="250"/>
      <c r="FX290" s="250"/>
      <c r="FY290" s="250"/>
      <c r="FZ290" s="250"/>
      <c r="GA290" s="250"/>
      <c r="GB290" s="250"/>
      <c r="GC290" s="250"/>
      <c r="GD290" s="250"/>
      <c r="GE290" s="250"/>
      <c r="GF290" s="250"/>
      <c r="GG290" s="250"/>
      <c r="GH290" s="250"/>
      <c r="GI290" s="250"/>
      <c r="GJ290" s="250"/>
      <c r="GK290" s="250"/>
      <c r="GL290" s="250"/>
      <c r="GM290" s="250"/>
      <c r="GN290" s="250"/>
      <c r="GO290" s="250"/>
      <c r="GP290" s="250"/>
      <c r="GQ290" s="250"/>
      <c r="GR290" s="250"/>
      <c r="GS290" s="250"/>
      <c r="GT290" s="250"/>
      <c r="GU290" s="250"/>
      <c r="GV290" s="250"/>
      <c r="GW290" s="250"/>
      <c r="GX290" s="250"/>
      <c r="GY290" s="250"/>
      <c r="GZ290" s="250"/>
      <c r="HA290" s="250"/>
      <c r="HB290" s="250"/>
      <c r="HC290" s="250"/>
      <c r="HD290" s="250"/>
      <c r="HE290" s="250"/>
      <c r="HF290" s="250"/>
      <c r="HG290" s="250"/>
      <c r="HH290" s="250"/>
      <c r="HI290" s="250"/>
      <c r="HJ290" s="250"/>
      <c r="HK290" s="250"/>
      <c r="HL290" s="250"/>
      <c r="HM290" s="250"/>
      <c r="HN290" s="250"/>
      <c r="HO290" s="250"/>
      <c r="HP290" s="250"/>
      <c r="HQ290" s="250"/>
      <c r="HR290" s="250"/>
      <c r="HS290" s="250"/>
      <c r="HT290" s="250"/>
      <c r="HU290" s="250"/>
      <c r="HV290" s="250"/>
      <c r="HW290" s="250"/>
      <c r="HX290" s="250"/>
      <c r="HY290" s="250"/>
      <c r="HZ290" s="250"/>
      <c r="IA290" s="250"/>
      <c r="IB290" s="250"/>
      <c r="IC290" s="250"/>
      <c r="ID290" s="250"/>
      <c r="IE290" s="250"/>
      <c r="IF290" s="250"/>
      <c r="IG290" s="250"/>
      <c r="IH290" s="250"/>
      <c r="II290" s="250"/>
      <c r="IJ290" s="250"/>
      <c r="IK290" s="250"/>
      <c r="IL290" s="250"/>
      <c r="IM290" s="250"/>
      <c r="IN290" s="250"/>
      <c r="IO290" s="250"/>
      <c r="IP290" s="250"/>
      <c r="IQ290" s="250"/>
      <c r="IR290" s="250"/>
    </row>
    <row r="291" s="443" customFormat="1" ht="15.75" hidden="1" spans="1:252">
      <c r="A291" s="353" t="s">
        <v>4443</v>
      </c>
      <c r="B291" s="307" t="s">
        <v>901</v>
      </c>
      <c r="C291" s="671">
        <f>SUMIF('2023.12'!$A$6:$A$567,A291,'2023.12'!$C$6:$C$567)</f>
        <v>0</v>
      </c>
      <c r="D291" s="671">
        <v>0</v>
      </c>
      <c r="E291" s="671">
        <f>SUMIF('2024.12'!$A$6:$A$876,A291,'2024.12'!$D$6:$D$876)</f>
        <v>0</v>
      </c>
      <c r="F291" s="671">
        <f t="shared" si="62"/>
        <v>0</v>
      </c>
      <c r="G291" s="365" t="str">
        <f t="shared" si="56"/>
        <v/>
      </c>
      <c r="H291" s="365" t="str">
        <f t="shared" si="57"/>
        <v/>
      </c>
      <c r="I291" s="22" t="str">
        <f t="shared" si="58"/>
        <v>否</v>
      </c>
      <c r="J291" s="749" t="str">
        <f t="shared" si="63"/>
        <v>10399</v>
      </c>
      <c r="K291" s="93" t="str">
        <f t="shared" si="59"/>
        <v>项</v>
      </c>
      <c r="L291" s="93">
        <v>1</v>
      </c>
      <c r="M291" s="250"/>
      <c r="N291" s="250"/>
      <c r="O291" s="250"/>
      <c r="P291" s="250"/>
      <c r="Q291" s="250"/>
      <c r="R291" s="250"/>
      <c r="S291" s="250"/>
      <c r="T291" s="250"/>
      <c r="U291" s="250"/>
      <c r="V291" s="250"/>
      <c r="W291" s="250"/>
      <c r="X291" s="250"/>
      <c r="Y291" s="250"/>
      <c r="Z291" s="250"/>
      <c r="AA291" s="250"/>
      <c r="AB291" s="250"/>
      <c r="AC291" s="250"/>
      <c r="AD291" s="250"/>
      <c r="AE291" s="250"/>
      <c r="AF291" s="250"/>
      <c r="AG291" s="250"/>
      <c r="AH291" s="250"/>
      <c r="AI291" s="250"/>
      <c r="AJ291" s="250"/>
      <c r="AK291" s="250"/>
      <c r="AL291" s="250"/>
      <c r="AM291" s="250"/>
      <c r="AN291" s="250"/>
      <c r="AO291" s="250"/>
      <c r="AP291" s="250"/>
      <c r="AQ291" s="250"/>
      <c r="AR291" s="250"/>
      <c r="AS291" s="250"/>
      <c r="AT291" s="250"/>
      <c r="AU291" s="250"/>
      <c r="AV291" s="250"/>
      <c r="AW291" s="250"/>
      <c r="AX291" s="250"/>
      <c r="AY291" s="250"/>
      <c r="AZ291" s="250"/>
      <c r="BA291" s="250"/>
      <c r="BB291" s="250"/>
      <c r="BC291" s="250"/>
      <c r="BD291" s="250"/>
      <c r="BE291" s="250"/>
      <c r="BF291" s="250"/>
      <c r="BG291" s="250"/>
      <c r="BH291" s="250"/>
      <c r="BI291" s="250"/>
      <c r="BJ291" s="250"/>
      <c r="BK291" s="250"/>
      <c r="BL291" s="250"/>
      <c r="BM291" s="250"/>
      <c r="BN291" s="250"/>
      <c r="BO291" s="250"/>
      <c r="BP291" s="250"/>
      <c r="BQ291" s="250"/>
      <c r="BR291" s="250"/>
      <c r="BS291" s="250"/>
      <c r="BT291" s="250"/>
      <c r="BU291" s="250"/>
      <c r="BV291" s="250"/>
      <c r="BW291" s="250"/>
      <c r="BX291" s="250"/>
      <c r="BY291" s="250"/>
      <c r="BZ291" s="250"/>
      <c r="CA291" s="250"/>
      <c r="CB291" s="250"/>
      <c r="CC291" s="250"/>
      <c r="CD291" s="250"/>
      <c r="CE291" s="250"/>
      <c r="CF291" s="250"/>
      <c r="CG291" s="250"/>
      <c r="CH291" s="250"/>
      <c r="CI291" s="250"/>
      <c r="CJ291" s="250"/>
      <c r="CK291" s="250"/>
      <c r="CL291" s="250"/>
      <c r="CM291" s="250"/>
      <c r="CN291" s="250"/>
      <c r="CO291" s="250"/>
      <c r="CP291" s="250"/>
      <c r="CQ291" s="250"/>
      <c r="CR291" s="250"/>
      <c r="CS291" s="250"/>
      <c r="CT291" s="250"/>
      <c r="CU291" s="250"/>
      <c r="CV291" s="250"/>
      <c r="CW291" s="250"/>
      <c r="CX291" s="250"/>
      <c r="CY291" s="250"/>
      <c r="CZ291" s="250"/>
      <c r="DA291" s="250"/>
      <c r="DB291" s="250"/>
      <c r="DC291" s="250"/>
      <c r="DD291" s="250"/>
      <c r="DE291" s="250"/>
      <c r="DF291" s="250"/>
      <c r="DG291" s="250"/>
      <c r="DH291" s="250"/>
      <c r="DI291" s="250"/>
      <c r="DJ291" s="250"/>
      <c r="DK291" s="250"/>
      <c r="DL291" s="250"/>
      <c r="DM291" s="250"/>
      <c r="DN291" s="250"/>
      <c r="DO291" s="250"/>
      <c r="DP291" s="250"/>
      <c r="DQ291" s="250"/>
      <c r="DR291" s="250"/>
      <c r="DS291" s="250"/>
      <c r="DT291" s="250"/>
      <c r="DU291" s="250"/>
      <c r="DV291" s="250"/>
      <c r="DW291" s="250"/>
      <c r="DX291" s="250"/>
      <c r="DY291" s="250"/>
      <c r="DZ291" s="250"/>
      <c r="EA291" s="250"/>
      <c r="EB291" s="250"/>
      <c r="EC291" s="250"/>
      <c r="ED291" s="250"/>
      <c r="EE291" s="250"/>
      <c r="EF291" s="250"/>
      <c r="EG291" s="250"/>
      <c r="EH291" s="250"/>
      <c r="EI291" s="250"/>
      <c r="EJ291" s="250"/>
      <c r="EK291" s="250"/>
      <c r="EL291" s="250"/>
      <c r="EM291" s="250"/>
      <c r="EN291" s="250"/>
      <c r="EO291" s="250"/>
      <c r="EP291" s="250"/>
      <c r="EQ291" s="250"/>
      <c r="ER291" s="250"/>
      <c r="ES291" s="250"/>
      <c r="ET291" s="250"/>
      <c r="EU291" s="250"/>
      <c r="EV291" s="250"/>
      <c r="EW291" s="250"/>
      <c r="EX291" s="250"/>
      <c r="EY291" s="250"/>
      <c r="EZ291" s="250"/>
      <c r="FA291" s="250"/>
      <c r="FB291" s="250"/>
      <c r="FC291" s="250"/>
      <c r="FD291" s="250"/>
      <c r="FE291" s="250"/>
      <c r="FF291" s="250"/>
      <c r="FG291" s="250"/>
      <c r="FH291" s="250"/>
      <c r="FI291" s="250"/>
      <c r="FJ291" s="250"/>
      <c r="FK291" s="250"/>
      <c r="FL291" s="250"/>
      <c r="FM291" s="250"/>
      <c r="FN291" s="250"/>
      <c r="FO291" s="250"/>
      <c r="FP291" s="250"/>
      <c r="FQ291" s="250"/>
      <c r="FR291" s="250"/>
      <c r="FS291" s="250"/>
      <c r="FT291" s="250"/>
      <c r="FU291" s="250"/>
      <c r="FV291" s="250"/>
      <c r="FW291" s="250"/>
      <c r="FX291" s="250"/>
      <c r="FY291" s="250"/>
      <c r="FZ291" s="250"/>
      <c r="GA291" s="250"/>
      <c r="GB291" s="250"/>
      <c r="GC291" s="250"/>
      <c r="GD291" s="250"/>
      <c r="GE291" s="250"/>
      <c r="GF291" s="250"/>
      <c r="GG291" s="250"/>
      <c r="GH291" s="250"/>
      <c r="GI291" s="250"/>
      <c r="GJ291" s="250"/>
      <c r="GK291" s="250"/>
      <c r="GL291" s="250"/>
      <c r="GM291" s="250"/>
      <c r="GN291" s="250"/>
      <c r="GO291" s="250"/>
      <c r="GP291" s="250"/>
      <c r="GQ291" s="250"/>
      <c r="GR291" s="250"/>
      <c r="GS291" s="250"/>
      <c r="GT291" s="250"/>
      <c r="GU291" s="250"/>
      <c r="GV291" s="250"/>
      <c r="GW291" s="250"/>
      <c r="GX291" s="250"/>
      <c r="GY291" s="250"/>
      <c r="GZ291" s="250"/>
      <c r="HA291" s="250"/>
      <c r="HB291" s="250"/>
      <c r="HC291" s="250"/>
      <c r="HD291" s="250"/>
      <c r="HE291" s="250"/>
      <c r="HF291" s="250"/>
      <c r="HG291" s="250"/>
      <c r="HH291" s="250"/>
      <c r="HI291" s="250"/>
      <c r="HJ291" s="250"/>
      <c r="HK291" s="250"/>
      <c r="HL291" s="250"/>
      <c r="HM291" s="250"/>
      <c r="HN291" s="250"/>
      <c r="HO291" s="250"/>
      <c r="HP291" s="250"/>
      <c r="HQ291" s="250"/>
      <c r="HR291" s="250"/>
      <c r="HS291" s="250"/>
      <c r="HT291" s="250"/>
      <c r="HU291" s="250"/>
      <c r="HV291" s="250"/>
      <c r="HW291" s="250"/>
      <c r="HX291" s="250"/>
      <c r="HY291" s="250"/>
      <c r="HZ291" s="250"/>
      <c r="IA291" s="250"/>
      <c r="IB291" s="250"/>
      <c r="IC291" s="250"/>
      <c r="ID291" s="250"/>
      <c r="IE291" s="250"/>
      <c r="IF291" s="250"/>
      <c r="IG291" s="250"/>
      <c r="IH291" s="250"/>
      <c r="II291" s="250"/>
      <c r="IJ291" s="250"/>
      <c r="IK291" s="250"/>
      <c r="IL291" s="250"/>
      <c r="IM291" s="250"/>
      <c r="IN291" s="250"/>
      <c r="IO291" s="250"/>
      <c r="IP291" s="250"/>
      <c r="IQ291" s="250"/>
      <c r="IR291" s="250"/>
    </row>
    <row r="292" s="443" customFormat="1" ht="15.75" hidden="1" spans="1:252">
      <c r="A292" s="353" t="s">
        <v>4444</v>
      </c>
      <c r="B292" s="307" t="s">
        <v>903</v>
      </c>
      <c r="C292" s="671">
        <f>SUMIF('2023.12'!$A$6:$A$567,A292,'2023.12'!$C$6:$C$567)</f>
        <v>0</v>
      </c>
      <c r="D292" s="671">
        <v>0</v>
      </c>
      <c r="E292" s="671">
        <f>SUMIF('2024.12'!$A$6:$A$876,A292,'2024.12'!$D$6:$D$876)</f>
        <v>0</v>
      </c>
      <c r="F292" s="671">
        <f t="shared" si="62"/>
        <v>0</v>
      </c>
      <c r="G292" s="365" t="str">
        <f t="shared" si="56"/>
        <v/>
      </c>
      <c r="H292" s="365" t="str">
        <f t="shared" si="57"/>
        <v/>
      </c>
      <c r="I292" s="22" t="str">
        <f t="shared" si="58"/>
        <v>否</v>
      </c>
      <c r="J292" s="749" t="str">
        <f t="shared" si="63"/>
        <v>10399</v>
      </c>
      <c r="K292" s="93" t="str">
        <f t="shared" si="59"/>
        <v>项</v>
      </c>
      <c r="L292" s="93">
        <v>1</v>
      </c>
      <c r="M292" s="250"/>
      <c r="N292" s="250"/>
      <c r="O292" s="250"/>
      <c r="P292" s="250"/>
      <c r="Q292" s="250"/>
      <c r="R292" s="250"/>
      <c r="S292" s="250"/>
      <c r="T292" s="250"/>
      <c r="U292" s="250"/>
      <c r="V292" s="250"/>
      <c r="W292" s="250"/>
      <c r="X292" s="250"/>
      <c r="Y292" s="250"/>
      <c r="Z292" s="250"/>
      <c r="AA292" s="250"/>
      <c r="AB292" s="250"/>
      <c r="AC292" s="250"/>
      <c r="AD292" s="250"/>
      <c r="AE292" s="250"/>
      <c r="AF292" s="250"/>
      <c r="AG292" s="250"/>
      <c r="AH292" s="250"/>
      <c r="AI292" s="250"/>
      <c r="AJ292" s="250"/>
      <c r="AK292" s="250"/>
      <c r="AL292" s="250"/>
      <c r="AM292" s="250"/>
      <c r="AN292" s="250"/>
      <c r="AO292" s="250"/>
      <c r="AP292" s="250"/>
      <c r="AQ292" s="250"/>
      <c r="AR292" s="250"/>
      <c r="AS292" s="250"/>
      <c r="AT292" s="250"/>
      <c r="AU292" s="250"/>
      <c r="AV292" s="250"/>
      <c r="AW292" s="250"/>
      <c r="AX292" s="250"/>
      <c r="AY292" s="250"/>
      <c r="AZ292" s="250"/>
      <c r="BA292" s="250"/>
      <c r="BB292" s="250"/>
      <c r="BC292" s="250"/>
      <c r="BD292" s="250"/>
      <c r="BE292" s="250"/>
      <c r="BF292" s="250"/>
      <c r="BG292" s="250"/>
      <c r="BH292" s="250"/>
      <c r="BI292" s="250"/>
      <c r="BJ292" s="250"/>
      <c r="BK292" s="250"/>
      <c r="BL292" s="250"/>
      <c r="BM292" s="250"/>
      <c r="BN292" s="250"/>
      <c r="BO292" s="250"/>
      <c r="BP292" s="250"/>
      <c r="BQ292" s="250"/>
      <c r="BR292" s="250"/>
      <c r="BS292" s="250"/>
      <c r="BT292" s="250"/>
      <c r="BU292" s="250"/>
      <c r="BV292" s="250"/>
      <c r="BW292" s="250"/>
      <c r="BX292" s="250"/>
      <c r="BY292" s="250"/>
      <c r="BZ292" s="250"/>
      <c r="CA292" s="250"/>
      <c r="CB292" s="250"/>
      <c r="CC292" s="250"/>
      <c r="CD292" s="250"/>
      <c r="CE292" s="250"/>
      <c r="CF292" s="250"/>
      <c r="CG292" s="250"/>
      <c r="CH292" s="250"/>
      <c r="CI292" s="250"/>
      <c r="CJ292" s="250"/>
      <c r="CK292" s="250"/>
      <c r="CL292" s="250"/>
      <c r="CM292" s="250"/>
      <c r="CN292" s="250"/>
      <c r="CO292" s="250"/>
      <c r="CP292" s="250"/>
      <c r="CQ292" s="250"/>
      <c r="CR292" s="250"/>
      <c r="CS292" s="250"/>
      <c r="CT292" s="250"/>
      <c r="CU292" s="250"/>
      <c r="CV292" s="250"/>
      <c r="CW292" s="250"/>
      <c r="CX292" s="250"/>
      <c r="CY292" s="250"/>
      <c r="CZ292" s="250"/>
      <c r="DA292" s="250"/>
      <c r="DB292" s="250"/>
      <c r="DC292" s="250"/>
      <c r="DD292" s="250"/>
      <c r="DE292" s="250"/>
      <c r="DF292" s="250"/>
      <c r="DG292" s="250"/>
      <c r="DH292" s="250"/>
      <c r="DI292" s="250"/>
      <c r="DJ292" s="250"/>
      <c r="DK292" s="250"/>
      <c r="DL292" s="250"/>
      <c r="DM292" s="250"/>
      <c r="DN292" s="250"/>
      <c r="DO292" s="250"/>
      <c r="DP292" s="250"/>
      <c r="DQ292" s="250"/>
      <c r="DR292" s="250"/>
      <c r="DS292" s="250"/>
      <c r="DT292" s="250"/>
      <c r="DU292" s="250"/>
      <c r="DV292" s="250"/>
      <c r="DW292" s="250"/>
      <c r="DX292" s="250"/>
      <c r="DY292" s="250"/>
      <c r="DZ292" s="250"/>
      <c r="EA292" s="250"/>
      <c r="EB292" s="250"/>
      <c r="EC292" s="250"/>
      <c r="ED292" s="250"/>
      <c r="EE292" s="250"/>
      <c r="EF292" s="250"/>
      <c r="EG292" s="250"/>
      <c r="EH292" s="250"/>
      <c r="EI292" s="250"/>
      <c r="EJ292" s="250"/>
      <c r="EK292" s="250"/>
      <c r="EL292" s="250"/>
      <c r="EM292" s="250"/>
      <c r="EN292" s="250"/>
      <c r="EO292" s="250"/>
      <c r="EP292" s="250"/>
      <c r="EQ292" s="250"/>
      <c r="ER292" s="250"/>
      <c r="ES292" s="250"/>
      <c r="ET292" s="250"/>
      <c r="EU292" s="250"/>
      <c r="EV292" s="250"/>
      <c r="EW292" s="250"/>
      <c r="EX292" s="250"/>
      <c r="EY292" s="250"/>
      <c r="EZ292" s="250"/>
      <c r="FA292" s="250"/>
      <c r="FB292" s="250"/>
      <c r="FC292" s="250"/>
      <c r="FD292" s="250"/>
      <c r="FE292" s="250"/>
      <c r="FF292" s="250"/>
      <c r="FG292" s="250"/>
      <c r="FH292" s="250"/>
      <c r="FI292" s="250"/>
      <c r="FJ292" s="250"/>
      <c r="FK292" s="250"/>
      <c r="FL292" s="250"/>
      <c r="FM292" s="250"/>
      <c r="FN292" s="250"/>
      <c r="FO292" s="250"/>
      <c r="FP292" s="250"/>
      <c r="FQ292" s="250"/>
      <c r="FR292" s="250"/>
      <c r="FS292" s="250"/>
      <c r="FT292" s="250"/>
      <c r="FU292" s="250"/>
      <c r="FV292" s="250"/>
      <c r="FW292" s="250"/>
      <c r="FX292" s="250"/>
      <c r="FY292" s="250"/>
      <c r="FZ292" s="250"/>
      <c r="GA292" s="250"/>
      <c r="GB292" s="250"/>
      <c r="GC292" s="250"/>
      <c r="GD292" s="250"/>
      <c r="GE292" s="250"/>
      <c r="GF292" s="250"/>
      <c r="GG292" s="250"/>
      <c r="GH292" s="250"/>
      <c r="GI292" s="250"/>
      <c r="GJ292" s="250"/>
      <c r="GK292" s="250"/>
      <c r="GL292" s="250"/>
      <c r="GM292" s="250"/>
      <c r="GN292" s="250"/>
      <c r="GO292" s="250"/>
      <c r="GP292" s="250"/>
      <c r="GQ292" s="250"/>
      <c r="GR292" s="250"/>
      <c r="GS292" s="250"/>
      <c r="GT292" s="250"/>
      <c r="GU292" s="250"/>
      <c r="GV292" s="250"/>
      <c r="GW292" s="250"/>
      <c r="GX292" s="250"/>
      <c r="GY292" s="250"/>
      <c r="GZ292" s="250"/>
      <c r="HA292" s="250"/>
      <c r="HB292" s="250"/>
      <c r="HC292" s="250"/>
      <c r="HD292" s="250"/>
      <c r="HE292" s="250"/>
      <c r="HF292" s="250"/>
      <c r="HG292" s="250"/>
      <c r="HH292" s="250"/>
      <c r="HI292" s="250"/>
      <c r="HJ292" s="250"/>
      <c r="HK292" s="250"/>
      <c r="HL292" s="250"/>
      <c r="HM292" s="250"/>
      <c r="HN292" s="250"/>
      <c r="HO292" s="250"/>
      <c r="HP292" s="250"/>
      <c r="HQ292" s="250"/>
      <c r="HR292" s="250"/>
      <c r="HS292" s="250"/>
      <c r="HT292" s="250"/>
      <c r="HU292" s="250"/>
      <c r="HV292" s="250"/>
      <c r="HW292" s="250"/>
      <c r="HX292" s="250"/>
      <c r="HY292" s="250"/>
      <c r="HZ292" s="250"/>
      <c r="IA292" s="250"/>
      <c r="IB292" s="250"/>
      <c r="IC292" s="250"/>
      <c r="ID292" s="250"/>
      <c r="IE292" s="250"/>
      <c r="IF292" s="250"/>
      <c r="IG292" s="250"/>
      <c r="IH292" s="250"/>
      <c r="II292" s="250"/>
      <c r="IJ292" s="250"/>
      <c r="IK292" s="250"/>
      <c r="IL292" s="250"/>
      <c r="IM292" s="250"/>
      <c r="IN292" s="250"/>
      <c r="IO292" s="250"/>
      <c r="IP292" s="250"/>
      <c r="IQ292" s="250"/>
      <c r="IR292" s="250"/>
    </row>
    <row r="293" s="443" customFormat="1" ht="15.75" hidden="1" spans="1:252">
      <c r="A293" s="353" t="s">
        <v>4445</v>
      </c>
      <c r="B293" s="307" t="s">
        <v>904</v>
      </c>
      <c r="C293" s="671">
        <f>SUMIF('2023.12'!$A$6:$A$567,A293,'2023.12'!$C$6:$C$567)</f>
        <v>0</v>
      </c>
      <c r="D293" s="671">
        <v>0</v>
      </c>
      <c r="E293" s="671">
        <f>SUMIF('2024.12'!$A$6:$A$876,A293,'2024.12'!$D$6:$D$876)</f>
        <v>0</v>
      </c>
      <c r="F293" s="671">
        <f t="shared" si="62"/>
        <v>0</v>
      </c>
      <c r="G293" s="365" t="str">
        <f t="shared" si="56"/>
        <v/>
      </c>
      <c r="H293" s="365" t="str">
        <f t="shared" si="57"/>
        <v/>
      </c>
      <c r="I293" s="22" t="str">
        <f t="shared" si="58"/>
        <v>否</v>
      </c>
      <c r="J293" s="749" t="str">
        <f t="shared" si="63"/>
        <v>10399</v>
      </c>
      <c r="K293" s="93" t="str">
        <f t="shared" si="59"/>
        <v>项</v>
      </c>
      <c r="L293" s="93">
        <v>1</v>
      </c>
      <c r="M293" s="250"/>
      <c r="N293" s="250"/>
      <c r="O293" s="250"/>
      <c r="P293" s="250"/>
      <c r="Q293" s="250"/>
      <c r="R293" s="250"/>
      <c r="S293" s="250"/>
      <c r="T293" s="250"/>
      <c r="U293" s="250"/>
      <c r="V293" s="250"/>
      <c r="W293" s="250"/>
      <c r="X293" s="250"/>
      <c r="Y293" s="250"/>
      <c r="Z293" s="250"/>
      <c r="AA293" s="250"/>
      <c r="AB293" s="250"/>
      <c r="AC293" s="250"/>
      <c r="AD293" s="250"/>
      <c r="AE293" s="250"/>
      <c r="AF293" s="250"/>
      <c r="AG293" s="250"/>
      <c r="AH293" s="250"/>
      <c r="AI293" s="250"/>
      <c r="AJ293" s="250"/>
      <c r="AK293" s="250"/>
      <c r="AL293" s="250"/>
      <c r="AM293" s="250"/>
      <c r="AN293" s="250"/>
      <c r="AO293" s="250"/>
      <c r="AP293" s="250"/>
      <c r="AQ293" s="250"/>
      <c r="AR293" s="250"/>
      <c r="AS293" s="250"/>
      <c r="AT293" s="250"/>
      <c r="AU293" s="250"/>
      <c r="AV293" s="250"/>
      <c r="AW293" s="250"/>
      <c r="AX293" s="250"/>
      <c r="AY293" s="250"/>
      <c r="AZ293" s="250"/>
      <c r="BA293" s="250"/>
      <c r="BB293" s="250"/>
      <c r="BC293" s="250"/>
      <c r="BD293" s="250"/>
      <c r="BE293" s="250"/>
      <c r="BF293" s="250"/>
      <c r="BG293" s="250"/>
      <c r="BH293" s="250"/>
      <c r="BI293" s="250"/>
      <c r="BJ293" s="250"/>
      <c r="BK293" s="250"/>
      <c r="BL293" s="250"/>
      <c r="BM293" s="250"/>
      <c r="BN293" s="250"/>
      <c r="BO293" s="250"/>
      <c r="BP293" s="250"/>
      <c r="BQ293" s="250"/>
      <c r="BR293" s="250"/>
      <c r="BS293" s="250"/>
      <c r="BT293" s="250"/>
      <c r="BU293" s="250"/>
      <c r="BV293" s="250"/>
      <c r="BW293" s="250"/>
      <c r="BX293" s="250"/>
      <c r="BY293" s="250"/>
      <c r="BZ293" s="250"/>
      <c r="CA293" s="250"/>
      <c r="CB293" s="250"/>
      <c r="CC293" s="250"/>
      <c r="CD293" s="250"/>
      <c r="CE293" s="250"/>
      <c r="CF293" s="250"/>
      <c r="CG293" s="250"/>
      <c r="CH293" s="250"/>
      <c r="CI293" s="250"/>
      <c r="CJ293" s="250"/>
      <c r="CK293" s="250"/>
      <c r="CL293" s="250"/>
      <c r="CM293" s="250"/>
      <c r="CN293" s="250"/>
      <c r="CO293" s="250"/>
      <c r="CP293" s="250"/>
      <c r="CQ293" s="250"/>
      <c r="CR293" s="250"/>
      <c r="CS293" s="250"/>
      <c r="CT293" s="250"/>
      <c r="CU293" s="250"/>
      <c r="CV293" s="250"/>
      <c r="CW293" s="250"/>
      <c r="CX293" s="250"/>
      <c r="CY293" s="250"/>
      <c r="CZ293" s="250"/>
      <c r="DA293" s="250"/>
      <c r="DB293" s="250"/>
      <c r="DC293" s="250"/>
      <c r="DD293" s="250"/>
      <c r="DE293" s="250"/>
      <c r="DF293" s="250"/>
      <c r="DG293" s="250"/>
      <c r="DH293" s="250"/>
      <c r="DI293" s="250"/>
      <c r="DJ293" s="250"/>
      <c r="DK293" s="250"/>
      <c r="DL293" s="250"/>
      <c r="DM293" s="250"/>
      <c r="DN293" s="250"/>
      <c r="DO293" s="250"/>
      <c r="DP293" s="250"/>
      <c r="DQ293" s="250"/>
      <c r="DR293" s="250"/>
      <c r="DS293" s="250"/>
      <c r="DT293" s="250"/>
      <c r="DU293" s="250"/>
      <c r="DV293" s="250"/>
      <c r="DW293" s="250"/>
      <c r="DX293" s="250"/>
      <c r="DY293" s="250"/>
      <c r="DZ293" s="250"/>
      <c r="EA293" s="250"/>
      <c r="EB293" s="250"/>
      <c r="EC293" s="250"/>
      <c r="ED293" s="250"/>
      <c r="EE293" s="250"/>
      <c r="EF293" s="250"/>
      <c r="EG293" s="250"/>
      <c r="EH293" s="250"/>
      <c r="EI293" s="250"/>
      <c r="EJ293" s="250"/>
      <c r="EK293" s="250"/>
      <c r="EL293" s="250"/>
      <c r="EM293" s="250"/>
      <c r="EN293" s="250"/>
      <c r="EO293" s="250"/>
      <c r="EP293" s="250"/>
      <c r="EQ293" s="250"/>
      <c r="ER293" s="250"/>
      <c r="ES293" s="250"/>
      <c r="ET293" s="250"/>
      <c r="EU293" s="250"/>
      <c r="EV293" s="250"/>
      <c r="EW293" s="250"/>
      <c r="EX293" s="250"/>
      <c r="EY293" s="250"/>
      <c r="EZ293" s="250"/>
      <c r="FA293" s="250"/>
      <c r="FB293" s="250"/>
      <c r="FC293" s="250"/>
      <c r="FD293" s="250"/>
      <c r="FE293" s="250"/>
      <c r="FF293" s="250"/>
      <c r="FG293" s="250"/>
      <c r="FH293" s="250"/>
      <c r="FI293" s="250"/>
      <c r="FJ293" s="250"/>
      <c r="FK293" s="250"/>
      <c r="FL293" s="250"/>
      <c r="FM293" s="250"/>
      <c r="FN293" s="250"/>
      <c r="FO293" s="250"/>
      <c r="FP293" s="250"/>
      <c r="FQ293" s="250"/>
      <c r="FR293" s="250"/>
      <c r="FS293" s="250"/>
      <c r="FT293" s="250"/>
      <c r="FU293" s="250"/>
      <c r="FV293" s="250"/>
      <c r="FW293" s="250"/>
      <c r="FX293" s="250"/>
      <c r="FY293" s="250"/>
      <c r="FZ293" s="250"/>
      <c r="GA293" s="250"/>
      <c r="GB293" s="250"/>
      <c r="GC293" s="250"/>
      <c r="GD293" s="250"/>
      <c r="GE293" s="250"/>
      <c r="GF293" s="250"/>
      <c r="GG293" s="250"/>
      <c r="GH293" s="250"/>
      <c r="GI293" s="250"/>
      <c r="GJ293" s="250"/>
      <c r="GK293" s="250"/>
      <c r="GL293" s="250"/>
      <c r="GM293" s="250"/>
      <c r="GN293" s="250"/>
      <c r="GO293" s="250"/>
      <c r="GP293" s="250"/>
      <c r="GQ293" s="250"/>
      <c r="GR293" s="250"/>
      <c r="GS293" s="250"/>
      <c r="GT293" s="250"/>
      <c r="GU293" s="250"/>
      <c r="GV293" s="250"/>
      <c r="GW293" s="250"/>
      <c r="GX293" s="250"/>
      <c r="GY293" s="250"/>
      <c r="GZ293" s="250"/>
      <c r="HA293" s="250"/>
      <c r="HB293" s="250"/>
      <c r="HC293" s="250"/>
      <c r="HD293" s="250"/>
      <c r="HE293" s="250"/>
      <c r="HF293" s="250"/>
      <c r="HG293" s="250"/>
      <c r="HH293" s="250"/>
      <c r="HI293" s="250"/>
      <c r="HJ293" s="250"/>
      <c r="HK293" s="250"/>
      <c r="HL293" s="250"/>
      <c r="HM293" s="250"/>
      <c r="HN293" s="250"/>
      <c r="HO293" s="250"/>
      <c r="HP293" s="250"/>
      <c r="HQ293" s="250"/>
      <c r="HR293" s="250"/>
      <c r="HS293" s="250"/>
      <c r="HT293" s="250"/>
      <c r="HU293" s="250"/>
      <c r="HV293" s="250"/>
      <c r="HW293" s="250"/>
      <c r="HX293" s="250"/>
      <c r="HY293" s="250"/>
      <c r="HZ293" s="250"/>
      <c r="IA293" s="250"/>
      <c r="IB293" s="250"/>
      <c r="IC293" s="250"/>
      <c r="ID293" s="250"/>
      <c r="IE293" s="250"/>
      <c r="IF293" s="250"/>
      <c r="IG293" s="250"/>
      <c r="IH293" s="250"/>
      <c r="II293" s="250"/>
      <c r="IJ293" s="250"/>
      <c r="IK293" s="250"/>
      <c r="IL293" s="250"/>
      <c r="IM293" s="250"/>
      <c r="IN293" s="250"/>
      <c r="IO293" s="250"/>
      <c r="IP293" s="250"/>
      <c r="IQ293" s="250"/>
      <c r="IR293" s="250"/>
    </row>
    <row r="294" s="443" customFormat="1" ht="15.75" hidden="1" spans="1:252">
      <c r="A294" s="353" t="s">
        <v>4446</v>
      </c>
      <c r="B294" s="307" t="s">
        <v>905</v>
      </c>
      <c r="C294" s="671">
        <f>SUMIF('2023.12'!$A$6:$A$567,A294,'2023.12'!$C$6:$C$567)</f>
        <v>0</v>
      </c>
      <c r="D294" s="671">
        <v>0</v>
      </c>
      <c r="E294" s="671">
        <f>SUMIF('2024.12'!$A$6:$A$876,A294,'2024.12'!$D$6:$D$876)</f>
        <v>0</v>
      </c>
      <c r="F294" s="671">
        <f t="shared" si="62"/>
        <v>0</v>
      </c>
      <c r="G294" s="365" t="str">
        <f t="shared" si="56"/>
        <v/>
      </c>
      <c r="H294" s="365" t="str">
        <f t="shared" si="57"/>
        <v/>
      </c>
      <c r="I294" s="22" t="str">
        <f t="shared" si="58"/>
        <v>否</v>
      </c>
      <c r="J294" s="749" t="str">
        <f t="shared" si="63"/>
        <v>10399</v>
      </c>
      <c r="K294" s="93" t="str">
        <f t="shared" si="59"/>
        <v>项</v>
      </c>
      <c r="L294" s="93">
        <v>1</v>
      </c>
      <c r="M294" s="250"/>
      <c r="N294" s="250"/>
      <c r="O294" s="250"/>
      <c r="P294" s="250"/>
      <c r="Q294" s="250"/>
      <c r="R294" s="250"/>
      <c r="S294" s="250"/>
      <c r="T294" s="250"/>
      <c r="U294" s="250"/>
      <c r="V294" s="250"/>
      <c r="W294" s="250"/>
      <c r="X294" s="250"/>
      <c r="Y294" s="250"/>
      <c r="Z294" s="250"/>
      <c r="AA294" s="250"/>
      <c r="AB294" s="250"/>
      <c r="AC294" s="250"/>
      <c r="AD294" s="250"/>
      <c r="AE294" s="250"/>
      <c r="AF294" s="250"/>
      <c r="AG294" s="250"/>
      <c r="AH294" s="250"/>
      <c r="AI294" s="250"/>
      <c r="AJ294" s="250"/>
      <c r="AK294" s="250"/>
      <c r="AL294" s="250"/>
      <c r="AM294" s="250"/>
      <c r="AN294" s="250"/>
      <c r="AO294" s="250"/>
      <c r="AP294" s="250"/>
      <c r="AQ294" s="250"/>
      <c r="AR294" s="250"/>
      <c r="AS294" s="250"/>
      <c r="AT294" s="250"/>
      <c r="AU294" s="250"/>
      <c r="AV294" s="250"/>
      <c r="AW294" s="250"/>
      <c r="AX294" s="250"/>
      <c r="AY294" s="250"/>
      <c r="AZ294" s="250"/>
      <c r="BA294" s="250"/>
      <c r="BB294" s="250"/>
      <c r="BC294" s="250"/>
      <c r="BD294" s="250"/>
      <c r="BE294" s="250"/>
      <c r="BF294" s="250"/>
      <c r="BG294" s="250"/>
      <c r="BH294" s="250"/>
      <c r="BI294" s="250"/>
      <c r="BJ294" s="250"/>
      <c r="BK294" s="250"/>
      <c r="BL294" s="250"/>
      <c r="BM294" s="250"/>
      <c r="BN294" s="250"/>
      <c r="BO294" s="250"/>
      <c r="BP294" s="250"/>
      <c r="BQ294" s="250"/>
      <c r="BR294" s="250"/>
      <c r="BS294" s="250"/>
      <c r="BT294" s="250"/>
      <c r="BU294" s="250"/>
      <c r="BV294" s="250"/>
      <c r="BW294" s="250"/>
      <c r="BX294" s="250"/>
      <c r="BY294" s="250"/>
      <c r="BZ294" s="250"/>
      <c r="CA294" s="250"/>
      <c r="CB294" s="250"/>
      <c r="CC294" s="250"/>
      <c r="CD294" s="250"/>
      <c r="CE294" s="250"/>
      <c r="CF294" s="250"/>
      <c r="CG294" s="250"/>
      <c r="CH294" s="250"/>
      <c r="CI294" s="250"/>
      <c r="CJ294" s="250"/>
      <c r="CK294" s="250"/>
      <c r="CL294" s="250"/>
      <c r="CM294" s="250"/>
      <c r="CN294" s="250"/>
      <c r="CO294" s="250"/>
      <c r="CP294" s="250"/>
      <c r="CQ294" s="250"/>
      <c r="CR294" s="250"/>
      <c r="CS294" s="250"/>
      <c r="CT294" s="250"/>
      <c r="CU294" s="250"/>
      <c r="CV294" s="250"/>
      <c r="CW294" s="250"/>
      <c r="CX294" s="250"/>
      <c r="CY294" s="250"/>
      <c r="CZ294" s="250"/>
      <c r="DA294" s="250"/>
      <c r="DB294" s="250"/>
      <c r="DC294" s="250"/>
      <c r="DD294" s="250"/>
      <c r="DE294" s="250"/>
      <c r="DF294" s="250"/>
      <c r="DG294" s="250"/>
      <c r="DH294" s="250"/>
      <c r="DI294" s="250"/>
      <c r="DJ294" s="250"/>
      <c r="DK294" s="250"/>
      <c r="DL294" s="250"/>
      <c r="DM294" s="250"/>
      <c r="DN294" s="250"/>
      <c r="DO294" s="250"/>
      <c r="DP294" s="250"/>
      <c r="DQ294" s="250"/>
      <c r="DR294" s="250"/>
      <c r="DS294" s="250"/>
      <c r="DT294" s="250"/>
      <c r="DU294" s="250"/>
      <c r="DV294" s="250"/>
      <c r="DW294" s="250"/>
      <c r="DX294" s="250"/>
      <c r="DY294" s="250"/>
      <c r="DZ294" s="250"/>
      <c r="EA294" s="250"/>
      <c r="EB294" s="250"/>
      <c r="EC294" s="250"/>
      <c r="ED294" s="250"/>
      <c r="EE294" s="250"/>
      <c r="EF294" s="250"/>
      <c r="EG294" s="250"/>
      <c r="EH294" s="250"/>
      <c r="EI294" s="250"/>
      <c r="EJ294" s="250"/>
      <c r="EK294" s="250"/>
      <c r="EL294" s="250"/>
      <c r="EM294" s="250"/>
      <c r="EN294" s="250"/>
      <c r="EO294" s="250"/>
      <c r="EP294" s="250"/>
      <c r="EQ294" s="250"/>
      <c r="ER294" s="250"/>
      <c r="ES294" s="250"/>
      <c r="ET294" s="250"/>
      <c r="EU294" s="250"/>
      <c r="EV294" s="250"/>
      <c r="EW294" s="250"/>
      <c r="EX294" s="250"/>
      <c r="EY294" s="250"/>
      <c r="EZ294" s="250"/>
      <c r="FA294" s="250"/>
      <c r="FB294" s="250"/>
      <c r="FC294" s="250"/>
      <c r="FD294" s="250"/>
      <c r="FE294" s="250"/>
      <c r="FF294" s="250"/>
      <c r="FG294" s="250"/>
      <c r="FH294" s="250"/>
      <c r="FI294" s="250"/>
      <c r="FJ294" s="250"/>
      <c r="FK294" s="250"/>
      <c r="FL294" s="250"/>
      <c r="FM294" s="250"/>
      <c r="FN294" s="250"/>
      <c r="FO294" s="250"/>
      <c r="FP294" s="250"/>
      <c r="FQ294" s="250"/>
      <c r="FR294" s="250"/>
      <c r="FS294" s="250"/>
      <c r="FT294" s="250"/>
      <c r="FU294" s="250"/>
      <c r="FV294" s="250"/>
      <c r="FW294" s="250"/>
      <c r="FX294" s="250"/>
      <c r="FY294" s="250"/>
      <c r="FZ294" s="250"/>
      <c r="GA294" s="250"/>
      <c r="GB294" s="250"/>
      <c r="GC294" s="250"/>
      <c r="GD294" s="250"/>
      <c r="GE294" s="250"/>
      <c r="GF294" s="250"/>
      <c r="GG294" s="250"/>
      <c r="GH294" s="250"/>
      <c r="GI294" s="250"/>
      <c r="GJ294" s="250"/>
      <c r="GK294" s="250"/>
      <c r="GL294" s="250"/>
      <c r="GM294" s="250"/>
      <c r="GN294" s="250"/>
      <c r="GO294" s="250"/>
      <c r="GP294" s="250"/>
      <c r="GQ294" s="250"/>
      <c r="GR294" s="250"/>
      <c r="GS294" s="250"/>
      <c r="GT294" s="250"/>
      <c r="GU294" s="250"/>
      <c r="GV294" s="250"/>
      <c r="GW294" s="250"/>
      <c r="GX294" s="250"/>
      <c r="GY294" s="250"/>
      <c r="GZ294" s="250"/>
      <c r="HA294" s="250"/>
      <c r="HB294" s="250"/>
      <c r="HC294" s="250"/>
      <c r="HD294" s="250"/>
      <c r="HE294" s="250"/>
      <c r="HF294" s="250"/>
      <c r="HG294" s="250"/>
      <c r="HH294" s="250"/>
      <c r="HI294" s="250"/>
      <c r="HJ294" s="250"/>
      <c r="HK294" s="250"/>
      <c r="HL294" s="250"/>
      <c r="HM294" s="250"/>
      <c r="HN294" s="250"/>
      <c r="HO294" s="250"/>
      <c r="HP294" s="250"/>
      <c r="HQ294" s="250"/>
      <c r="HR294" s="250"/>
      <c r="HS294" s="250"/>
      <c r="HT294" s="250"/>
      <c r="HU294" s="250"/>
      <c r="HV294" s="250"/>
      <c r="HW294" s="250"/>
      <c r="HX294" s="250"/>
      <c r="HY294" s="250"/>
      <c r="HZ294" s="250"/>
      <c r="IA294" s="250"/>
      <c r="IB294" s="250"/>
      <c r="IC294" s="250"/>
      <c r="ID294" s="250"/>
      <c r="IE294" s="250"/>
      <c r="IF294" s="250"/>
      <c r="IG294" s="250"/>
      <c r="IH294" s="250"/>
      <c r="II294" s="250"/>
      <c r="IJ294" s="250"/>
      <c r="IK294" s="250"/>
      <c r="IL294" s="250"/>
      <c r="IM294" s="250"/>
      <c r="IN294" s="250"/>
      <c r="IO294" s="250"/>
      <c r="IP294" s="250"/>
      <c r="IQ294" s="250"/>
      <c r="IR294" s="250"/>
    </row>
    <row r="295" s="137" customFormat="1" ht="15.75" hidden="1" spans="1:252">
      <c r="A295" s="353" t="s">
        <v>4447</v>
      </c>
      <c r="B295" s="307" t="s">
        <v>894</v>
      </c>
      <c r="C295" s="671">
        <f>SUMIF('2023.12'!$A$6:$A$567,A295,'2023.12'!$C$6:$C$567)</f>
        <v>747</v>
      </c>
      <c r="D295" s="671">
        <v>500</v>
      </c>
      <c r="E295" s="671">
        <f>SUMIF('2024.12'!$A$6:$A$876,A295,'2024.12'!$D$6:$D$876)</f>
        <v>110</v>
      </c>
      <c r="F295" s="671">
        <f t="shared" si="62"/>
        <v>-637</v>
      </c>
      <c r="G295" s="365" t="str">
        <f t="shared" si="56"/>
        <v>-85.3%</v>
      </c>
      <c r="H295" s="365" t="str">
        <f t="shared" si="57"/>
        <v>22.0%</v>
      </c>
      <c r="I295" s="554" t="s">
        <v>4097</v>
      </c>
      <c r="J295" s="748" t="str">
        <f t="shared" si="63"/>
        <v>10399</v>
      </c>
      <c r="K295" s="93" t="str">
        <f t="shared" si="59"/>
        <v>项</v>
      </c>
      <c r="L295" s="93">
        <v>1</v>
      </c>
      <c r="M295" s="751"/>
      <c r="N295" s="751"/>
      <c r="O295" s="751"/>
      <c r="P295" s="751"/>
      <c r="Q295" s="751"/>
      <c r="R295" s="751"/>
      <c r="S295" s="751"/>
      <c r="T295" s="751"/>
      <c r="U295" s="751"/>
      <c r="V295" s="751"/>
      <c r="W295" s="751"/>
      <c r="X295" s="751"/>
      <c r="Y295" s="751"/>
      <c r="Z295" s="751"/>
      <c r="AA295" s="751"/>
      <c r="AB295" s="751"/>
      <c r="AC295" s="751"/>
      <c r="AD295" s="751"/>
      <c r="AE295" s="751"/>
      <c r="AF295" s="751"/>
      <c r="AG295" s="751"/>
      <c r="AH295" s="751"/>
      <c r="AI295" s="751"/>
      <c r="AJ295" s="751"/>
      <c r="AK295" s="751"/>
      <c r="AL295" s="751"/>
      <c r="AM295" s="751"/>
      <c r="AN295" s="751"/>
      <c r="AO295" s="751"/>
      <c r="AP295" s="751"/>
      <c r="AQ295" s="751"/>
      <c r="AR295" s="751"/>
      <c r="AS295" s="751"/>
      <c r="AT295" s="751"/>
      <c r="AU295" s="751"/>
      <c r="AV295" s="751"/>
      <c r="AW295" s="751"/>
      <c r="AX295" s="751"/>
      <c r="AY295" s="751"/>
      <c r="AZ295" s="751"/>
      <c r="BA295" s="751"/>
      <c r="BB295" s="751"/>
      <c r="BC295" s="751"/>
      <c r="BD295" s="751"/>
      <c r="BE295" s="751"/>
      <c r="BF295" s="751"/>
      <c r="BG295" s="751"/>
      <c r="BH295" s="751"/>
      <c r="BI295" s="751"/>
      <c r="BJ295" s="751"/>
      <c r="BK295" s="751"/>
      <c r="BL295" s="751"/>
      <c r="BM295" s="751"/>
      <c r="BN295" s="751"/>
      <c r="BO295" s="751"/>
      <c r="BP295" s="751"/>
      <c r="BQ295" s="751"/>
      <c r="BR295" s="751"/>
      <c r="BS295" s="751"/>
      <c r="BT295" s="751"/>
      <c r="BU295" s="751"/>
      <c r="BV295" s="751"/>
      <c r="BW295" s="751"/>
      <c r="BX295" s="751"/>
      <c r="BY295" s="751"/>
      <c r="BZ295" s="751"/>
      <c r="CA295" s="751"/>
      <c r="CB295" s="751"/>
      <c r="CC295" s="751"/>
      <c r="CD295" s="751"/>
      <c r="CE295" s="751"/>
      <c r="CF295" s="751"/>
      <c r="CG295" s="751"/>
      <c r="CH295" s="751"/>
      <c r="CI295" s="751"/>
      <c r="CJ295" s="751"/>
      <c r="CK295" s="751"/>
      <c r="CL295" s="751"/>
      <c r="CM295" s="751"/>
      <c r="CN295" s="751"/>
      <c r="CO295" s="751"/>
      <c r="CP295" s="751"/>
      <c r="CQ295" s="751"/>
      <c r="CR295" s="751"/>
      <c r="CS295" s="751"/>
      <c r="CT295" s="751"/>
      <c r="CU295" s="751"/>
      <c r="CV295" s="751"/>
      <c r="CW295" s="751"/>
      <c r="CX295" s="751"/>
      <c r="CY295" s="751"/>
      <c r="CZ295" s="751"/>
      <c r="DA295" s="751"/>
      <c r="DB295" s="751"/>
      <c r="DC295" s="751"/>
      <c r="DD295" s="751"/>
      <c r="DE295" s="751"/>
      <c r="DF295" s="751"/>
      <c r="DG295" s="751"/>
      <c r="DH295" s="751"/>
      <c r="DI295" s="751"/>
      <c r="DJ295" s="751"/>
      <c r="DK295" s="751"/>
      <c r="DL295" s="751"/>
      <c r="DM295" s="751"/>
      <c r="DN295" s="751"/>
      <c r="DO295" s="751"/>
      <c r="DP295" s="751"/>
      <c r="DQ295" s="751"/>
      <c r="DR295" s="751"/>
      <c r="DS295" s="751"/>
      <c r="DT295" s="751"/>
      <c r="DU295" s="751"/>
      <c r="DV295" s="751"/>
      <c r="DW295" s="751"/>
      <c r="DX295" s="751"/>
      <c r="DY295" s="751"/>
      <c r="DZ295" s="751"/>
      <c r="EA295" s="751"/>
      <c r="EB295" s="751"/>
      <c r="EC295" s="751"/>
      <c r="ED295" s="751"/>
      <c r="EE295" s="751"/>
      <c r="EF295" s="751"/>
      <c r="EG295" s="751"/>
      <c r="EH295" s="751"/>
      <c r="EI295" s="751"/>
      <c r="EJ295" s="751"/>
      <c r="EK295" s="751"/>
      <c r="EL295" s="751"/>
      <c r="EM295" s="751"/>
      <c r="EN295" s="751"/>
      <c r="EO295" s="751"/>
      <c r="EP295" s="751"/>
      <c r="EQ295" s="751"/>
      <c r="ER295" s="751"/>
      <c r="ES295" s="751"/>
      <c r="ET295" s="751"/>
      <c r="EU295" s="751"/>
      <c r="EV295" s="751"/>
      <c r="EW295" s="751"/>
      <c r="EX295" s="751"/>
      <c r="EY295" s="751"/>
      <c r="EZ295" s="751"/>
      <c r="FA295" s="751"/>
      <c r="FB295" s="751"/>
      <c r="FC295" s="751"/>
      <c r="FD295" s="751"/>
      <c r="FE295" s="751"/>
      <c r="FF295" s="751"/>
      <c r="FG295" s="751"/>
      <c r="FH295" s="751"/>
      <c r="FI295" s="751"/>
      <c r="FJ295" s="751"/>
      <c r="FK295" s="751"/>
      <c r="FL295" s="751"/>
      <c r="FM295" s="751"/>
      <c r="FN295" s="751"/>
      <c r="FO295" s="751"/>
      <c r="FP295" s="751"/>
      <c r="FQ295" s="751"/>
      <c r="FR295" s="751"/>
      <c r="FS295" s="751"/>
      <c r="FT295" s="751"/>
      <c r="FU295" s="751"/>
      <c r="FV295" s="751"/>
      <c r="FW295" s="751"/>
      <c r="FX295" s="751"/>
      <c r="FY295" s="751"/>
      <c r="FZ295" s="751"/>
      <c r="GA295" s="751"/>
      <c r="GB295" s="751"/>
      <c r="GC295" s="751"/>
      <c r="GD295" s="751"/>
      <c r="GE295" s="751"/>
      <c r="GF295" s="751"/>
      <c r="GG295" s="751"/>
      <c r="GH295" s="751"/>
      <c r="GI295" s="751"/>
      <c r="GJ295" s="751"/>
      <c r="GK295" s="751"/>
      <c r="GL295" s="751"/>
      <c r="GM295" s="751"/>
      <c r="GN295" s="751"/>
      <c r="GO295" s="751"/>
      <c r="GP295" s="751"/>
      <c r="GQ295" s="751"/>
      <c r="GR295" s="751"/>
      <c r="GS295" s="751"/>
      <c r="GT295" s="751"/>
      <c r="GU295" s="751"/>
      <c r="GV295" s="751"/>
      <c r="GW295" s="751"/>
      <c r="GX295" s="751"/>
      <c r="GY295" s="751"/>
      <c r="GZ295" s="751"/>
      <c r="HA295" s="751"/>
      <c r="HB295" s="751"/>
      <c r="HC295" s="751"/>
      <c r="HD295" s="751"/>
      <c r="HE295" s="751"/>
      <c r="HF295" s="751"/>
      <c r="HG295" s="751"/>
      <c r="HH295" s="751"/>
      <c r="HI295" s="751"/>
      <c r="HJ295" s="751"/>
      <c r="HK295" s="751"/>
      <c r="HL295" s="751"/>
      <c r="HM295" s="751"/>
      <c r="HN295" s="751"/>
      <c r="HO295" s="751"/>
      <c r="HP295" s="751"/>
      <c r="HQ295" s="751"/>
      <c r="HR295" s="751"/>
      <c r="HS295" s="751"/>
      <c r="HT295" s="751"/>
      <c r="HU295" s="751"/>
      <c r="HV295" s="751"/>
      <c r="HW295" s="751"/>
      <c r="HX295" s="751"/>
      <c r="HY295" s="751"/>
      <c r="HZ295" s="751"/>
      <c r="IA295" s="751"/>
      <c r="IB295" s="751"/>
      <c r="IC295" s="751"/>
      <c r="ID295" s="751"/>
      <c r="IE295" s="751"/>
      <c r="IF295" s="751"/>
      <c r="IG295" s="751"/>
      <c r="IH295" s="751"/>
      <c r="II295" s="751"/>
      <c r="IJ295" s="751"/>
      <c r="IK295" s="751"/>
      <c r="IL295" s="751"/>
      <c r="IM295" s="751"/>
      <c r="IN295" s="751"/>
      <c r="IO295" s="751"/>
      <c r="IP295" s="751"/>
      <c r="IQ295" s="751"/>
      <c r="IR295" s="751"/>
    </row>
    <row r="296" s="136" customFormat="1" spans="1:252">
      <c r="A296" s="110" t="s">
        <v>4448</v>
      </c>
      <c r="B296" s="556"/>
      <c r="C296" s="736">
        <f>C185+C6</f>
        <v>58090</v>
      </c>
      <c r="D296" s="736">
        <f ca="1">D185+D6</f>
        <v>60999</v>
      </c>
      <c r="E296" s="736">
        <f ca="1">E185+E6</f>
        <v>63206</v>
      </c>
      <c r="F296" s="736">
        <f ca="1" t="shared" si="62"/>
        <v>5116</v>
      </c>
      <c r="G296" s="643" t="str">
        <f ca="1" t="shared" si="56"/>
        <v>8.8%</v>
      </c>
      <c r="H296" s="345" t="str">
        <f ca="1" t="shared" si="57"/>
        <v>103.6%</v>
      </c>
      <c r="I296" s="744" t="str">
        <f ca="1" t="shared" si="58"/>
        <v>是</v>
      </c>
      <c r="J296" s="745"/>
      <c r="K296" s="93" t="e">
        <f t="shared" ref="K296:K302" si="64">_xlfn.IFS(LEN(A296)=3,"类",LEN(A296)=5,"款",LEN(A296)=7,"项")</f>
        <v>#N/A</v>
      </c>
      <c r="L296" s="746">
        <v>1</v>
      </c>
      <c r="M296" s="761"/>
      <c r="N296" s="761"/>
      <c r="O296" s="761"/>
      <c r="P296" s="761"/>
      <c r="Q296" s="761"/>
      <c r="R296" s="761"/>
      <c r="S296" s="761"/>
      <c r="T296" s="761"/>
      <c r="U296" s="761"/>
      <c r="V296" s="761"/>
      <c r="W296" s="761"/>
      <c r="X296" s="761"/>
      <c r="Y296" s="761"/>
      <c r="Z296" s="761"/>
      <c r="AA296" s="761"/>
      <c r="AB296" s="761"/>
      <c r="AC296" s="761"/>
      <c r="AD296" s="761"/>
      <c r="AE296" s="761"/>
      <c r="AF296" s="761"/>
      <c r="AG296" s="761"/>
      <c r="AH296" s="761"/>
      <c r="AI296" s="761"/>
      <c r="AJ296" s="761"/>
      <c r="AK296" s="761"/>
      <c r="AL296" s="761"/>
      <c r="AM296" s="761"/>
      <c r="AN296" s="761"/>
      <c r="AO296" s="761"/>
      <c r="AP296" s="761"/>
      <c r="AQ296" s="761"/>
      <c r="AR296" s="761"/>
      <c r="AS296" s="761"/>
      <c r="AT296" s="761"/>
      <c r="AU296" s="761"/>
      <c r="AV296" s="761"/>
      <c r="AW296" s="761"/>
      <c r="AX296" s="761"/>
      <c r="AY296" s="761"/>
      <c r="AZ296" s="761"/>
      <c r="BA296" s="761"/>
      <c r="BB296" s="761"/>
      <c r="BC296" s="761"/>
      <c r="BD296" s="761"/>
      <c r="BE296" s="761"/>
      <c r="BF296" s="761"/>
      <c r="BG296" s="761"/>
      <c r="BH296" s="761"/>
      <c r="BI296" s="761"/>
      <c r="BJ296" s="761"/>
      <c r="BK296" s="761"/>
      <c r="BL296" s="761"/>
      <c r="BM296" s="761"/>
      <c r="BN296" s="761"/>
      <c r="BO296" s="761"/>
      <c r="BP296" s="761"/>
      <c r="BQ296" s="761"/>
      <c r="BR296" s="761"/>
      <c r="BS296" s="761"/>
      <c r="BT296" s="761"/>
      <c r="BU296" s="761"/>
      <c r="BV296" s="761"/>
      <c r="BW296" s="761"/>
      <c r="BX296" s="761"/>
      <c r="BY296" s="761"/>
      <c r="BZ296" s="761"/>
      <c r="CA296" s="761"/>
      <c r="CB296" s="761"/>
      <c r="CC296" s="761"/>
      <c r="CD296" s="761"/>
      <c r="CE296" s="761"/>
      <c r="CF296" s="761"/>
      <c r="CG296" s="761"/>
      <c r="CH296" s="761"/>
      <c r="CI296" s="761"/>
      <c r="CJ296" s="761"/>
      <c r="CK296" s="761"/>
      <c r="CL296" s="761"/>
      <c r="CM296" s="761"/>
      <c r="CN296" s="761"/>
      <c r="CO296" s="761"/>
      <c r="CP296" s="761"/>
      <c r="CQ296" s="761"/>
      <c r="CR296" s="761"/>
      <c r="CS296" s="761"/>
      <c r="CT296" s="761"/>
      <c r="CU296" s="761"/>
      <c r="CV296" s="761"/>
      <c r="CW296" s="761"/>
      <c r="CX296" s="761"/>
      <c r="CY296" s="761"/>
      <c r="CZ296" s="761"/>
      <c r="DA296" s="761"/>
      <c r="DB296" s="761"/>
      <c r="DC296" s="761"/>
      <c r="DD296" s="761"/>
      <c r="DE296" s="761"/>
      <c r="DF296" s="761"/>
      <c r="DG296" s="761"/>
      <c r="DH296" s="761"/>
      <c r="DI296" s="761"/>
      <c r="DJ296" s="761"/>
      <c r="DK296" s="761"/>
      <c r="DL296" s="761"/>
      <c r="DM296" s="761"/>
      <c r="DN296" s="761"/>
      <c r="DO296" s="761"/>
      <c r="DP296" s="761"/>
      <c r="DQ296" s="761"/>
      <c r="DR296" s="761"/>
      <c r="DS296" s="761"/>
      <c r="DT296" s="761"/>
      <c r="DU296" s="761"/>
      <c r="DV296" s="761"/>
      <c r="DW296" s="761"/>
      <c r="DX296" s="761"/>
      <c r="DY296" s="761"/>
      <c r="DZ296" s="761"/>
      <c r="EA296" s="761"/>
      <c r="EB296" s="761"/>
      <c r="EC296" s="761"/>
      <c r="ED296" s="761"/>
      <c r="EE296" s="761"/>
      <c r="EF296" s="761"/>
      <c r="EG296" s="761"/>
      <c r="EH296" s="761"/>
      <c r="EI296" s="761"/>
      <c r="EJ296" s="761"/>
      <c r="EK296" s="761"/>
      <c r="EL296" s="761"/>
      <c r="EM296" s="761"/>
      <c r="EN296" s="761"/>
      <c r="EO296" s="761"/>
      <c r="EP296" s="761"/>
      <c r="EQ296" s="761"/>
      <c r="ER296" s="761"/>
      <c r="ES296" s="761"/>
      <c r="ET296" s="761"/>
      <c r="EU296" s="761"/>
      <c r="EV296" s="761"/>
      <c r="EW296" s="761"/>
      <c r="EX296" s="761"/>
      <c r="EY296" s="761"/>
      <c r="EZ296" s="761"/>
      <c r="FA296" s="761"/>
      <c r="FB296" s="761"/>
      <c r="FC296" s="761"/>
      <c r="FD296" s="761"/>
      <c r="FE296" s="761"/>
      <c r="FF296" s="761"/>
      <c r="FG296" s="761"/>
      <c r="FH296" s="761"/>
      <c r="FI296" s="761"/>
      <c r="FJ296" s="761"/>
      <c r="FK296" s="761"/>
      <c r="FL296" s="761"/>
      <c r="FM296" s="761"/>
      <c r="FN296" s="761"/>
      <c r="FO296" s="761"/>
      <c r="FP296" s="761"/>
      <c r="FQ296" s="761"/>
      <c r="FR296" s="761"/>
      <c r="FS296" s="761"/>
      <c r="FT296" s="761"/>
      <c r="FU296" s="761"/>
      <c r="FV296" s="761"/>
      <c r="FW296" s="761"/>
      <c r="FX296" s="761"/>
      <c r="FY296" s="761"/>
      <c r="FZ296" s="761"/>
      <c r="GA296" s="761"/>
      <c r="GB296" s="761"/>
      <c r="GC296" s="761"/>
      <c r="GD296" s="761"/>
      <c r="GE296" s="761"/>
      <c r="GF296" s="761"/>
      <c r="GG296" s="761"/>
      <c r="GH296" s="761"/>
      <c r="GI296" s="761"/>
      <c r="GJ296" s="761"/>
      <c r="GK296" s="761"/>
      <c r="GL296" s="761"/>
      <c r="GM296" s="761"/>
      <c r="GN296" s="761"/>
      <c r="GO296" s="761"/>
      <c r="GP296" s="761"/>
      <c r="GQ296" s="761"/>
      <c r="GR296" s="761"/>
      <c r="GS296" s="761"/>
      <c r="GT296" s="761"/>
      <c r="GU296" s="761"/>
      <c r="GV296" s="761"/>
      <c r="GW296" s="761"/>
      <c r="GX296" s="761"/>
      <c r="GY296" s="761"/>
      <c r="GZ296" s="761"/>
      <c r="HA296" s="761"/>
      <c r="HB296" s="761"/>
      <c r="HC296" s="761"/>
      <c r="HD296" s="761"/>
      <c r="HE296" s="761"/>
      <c r="HF296" s="761"/>
      <c r="HG296" s="761"/>
      <c r="HH296" s="761"/>
      <c r="HI296" s="761"/>
      <c r="HJ296" s="761"/>
      <c r="HK296" s="761"/>
      <c r="HL296" s="761"/>
      <c r="HM296" s="761"/>
      <c r="HN296" s="761"/>
      <c r="HO296" s="761"/>
      <c r="HP296" s="761"/>
      <c r="HQ296" s="761"/>
      <c r="HR296" s="761"/>
      <c r="HS296" s="761"/>
      <c r="HT296" s="761"/>
      <c r="HU296" s="761"/>
      <c r="HV296" s="761"/>
      <c r="HW296" s="761"/>
      <c r="HX296" s="761"/>
      <c r="HY296" s="761"/>
      <c r="HZ296" s="761"/>
      <c r="IA296" s="761"/>
      <c r="IB296" s="761"/>
      <c r="IC296" s="761"/>
      <c r="ID296" s="761"/>
      <c r="IE296" s="761"/>
      <c r="IF296" s="761"/>
      <c r="IG296" s="761"/>
      <c r="IH296" s="761"/>
      <c r="II296" s="761"/>
      <c r="IJ296" s="761"/>
      <c r="IK296" s="761"/>
      <c r="IL296" s="761"/>
      <c r="IM296" s="761"/>
      <c r="IN296" s="761"/>
      <c r="IO296" s="761"/>
      <c r="IP296" s="761"/>
      <c r="IQ296" s="761"/>
      <c r="IR296" s="761"/>
    </row>
    <row r="297" s="443" customFormat="1" spans="1:252">
      <c r="A297" s="756" t="s">
        <v>4449</v>
      </c>
      <c r="B297" s="354" t="s">
        <v>4450</v>
      </c>
      <c r="C297" s="756">
        <f>SUMIF($J298:J$382,$A297,C298:C$382)</f>
        <v>600</v>
      </c>
      <c r="D297" s="756">
        <v>0</v>
      </c>
      <c r="E297" s="756">
        <f ca="1">SUMIF($J298:L$382,$A297,E298:E$382)</f>
        <v>0</v>
      </c>
      <c r="F297" s="756">
        <f ca="1">SUMIF($J298:M$382,$A297,F298:F$382)</f>
        <v>-600</v>
      </c>
      <c r="G297" s="757" t="str">
        <f ca="1" t="shared" si="56"/>
        <v>-100.0%</v>
      </c>
      <c r="H297" s="355" t="str">
        <f ca="1" t="shared" si="57"/>
        <v/>
      </c>
      <c r="I297" s="744" t="str">
        <f ca="1" t="shared" si="58"/>
        <v>是</v>
      </c>
      <c r="J297" s="762"/>
      <c r="K297" s="93" t="str">
        <f t="shared" si="64"/>
        <v>类</v>
      </c>
      <c r="L297" s="746">
        <v>1</v>
      </c>
      <c r="M297" s="250"/>
      <c r="N297" s="250"/>
      <c r="O297" s="250"/>
      <c r="P297" s="250"/>
      <c r="Q297" s="250"/>
      <c r="R297" s="250"/>
      <c r="S297" s="250"/>
      <c r="T297" s="250"/>
      <c r="U297" s="250"/>
      <c r="V297" s="250"/>
      <c r="W297" s="250"/>
      <c r="X297" s="250"/>
      <c r="Y297" s="250"/>
      <c r="Z297" s="250"/>
      <c r="AA297" s="250"/>
      <c r="AB297" s="250"/>
      <c r="AC297" s="250"/>
      <c r="AD297" s="250"/>
      <c r="AE297" s="250"/>
      <c r="AF297" s="250"/>
      <c r="AG297" s="250"/>
      <c r="AH297" s="250"/>
      <c r="AI297" s="250"/>
      <c r="AJ297" s="250"/>
      <c r="AK297" s="250"/>
      <c r="AL297" s="250"/>
      <c r="AM297" s="250"/>
      <c r="AN297" s="250"/>
      <c r="AO297" s="250"/>
      <c r="AP297" s="250"/>
      <c r="AQ297" s="250"/>
      <c r="AR297" s="250"/>
      <c r="AS297" s="250"/>
      <c r="AT297" s="250"/>
      <c r="AU297" s="250"/>
      <c r="AV297" s="250"/>
      <c r="AW297" s="250"/>
      <c r="AX297" s="250"/>
      <c r="AY297" s="250"/>
      <c r="AZ297" s="250"/>
      <c r="BA297" s="250"/>
      <c r="BB297" s="250"/>
      <c r="BC297" s="250"/>
      <c r="BD297" s="250"/>
      <c r="BE297" s="250"/>
      <c r="BF297" s="250"/>
      <c r="BG297" s="250"/>
      <c r="BH297" s="250"/>
      <c r="BI297" s="250"/>
      <c r="BJ297" s="250"/>
      <c r="BK297" s="250"/>
      <c r="BL297" s="250"/>
      <c r="BM297" s="250"/>
      <c r="BN297" s="250"/>
      <c r="BO297" s="250"/>
      <c r="BP297" s="250"/>
      <c r="BQ297" s="250"/>
      <c r="BR297" s="250"/>
      <c r="BS297" s="250"/>
      <c r="BT297" s="250"/>
      <c r="BU297" s="250"/>
      <c r="BV297" s="250"/>
      <c r="BW297" s="250"/>
      <c r="BX297" s="250"/>
      <c r="BY297" s="250"/>
      <c r="BZ297" s="250"/>
      <c r="CA297" s="250"/>
      <c r="CB297" s="250"/>
      <c r="CC297" s="250"/>
      <c r="CD297" s="250"/>
      <c r="CE297" s="250"/>
      <c r="CF297" s="250"/>
      <c r="CG297" s="250"/>
      <c r="CH297" s="250"/>
      <c r="CI297" s="250"/>
      <c r="CJ297" s="250"/>
      <c r="CK297" s="250"/>
      <c r="CL297" s="250"/>
      <c r="CM297" s="250"/>
      <c r="CN297" s="250"/>
      <c r="CO297" s="250"/>
      <c r="CP297" s="250"/>
      <c r="CQ297" s="250"/>
      <c r="CR297" s="250"/>
      <c r="CS297" s="250"/>
      <c r="CT297" s="250"/>
      <c r="CU297" s="250"/>
      <c r="CV297" s="250"/>
      <c r="CW297" s="250"/>
      <c r="CX297" s="250"/>
      <c r="CY297" s="250"/>
      <c r="CZ297" s="250"/>
      <c r="DA297" s="250"/>
      <c r="DB297" s="250"/>
      <c r="DC297" s="250"/>
      <c r="DD297" s="250"/>
      <c r="DE297" s="250"/>
      <c r="DF297" s="250"/>
      <c r="DG297" s="250"/>
      <c r="DH297" s="250"/>
      <c r="DI297" s="250"/>
      <c r="DJ297" s="250"/>
      <c r="DK297" s="250"/>
      <c r="DL297" s="250"/>
      <c r="DM297" s="250"/>
      <c r="DN297" s="250"/>
      <c r="DO297" s="250"/>
      <c r="DP297" s="250"/>
      <c r="DQ297" s="250"/>
      <c r="DR297" s="250"/>
      <c r="DS297" s="250"/>
      <c r="DT297" s="250"/>
      <c r="DU297" s="250"/>
      <c r="DV297" s="250"/>
      <c r="DW297" s="250"/>
      <c r="DX297" s="250"/>
      <c r="DY297" s="250"/>
      <c r="DZ297" s="250"/>
      <c r="EA297" s="250"/>
      <c r="EB297" s="250"/>
      <c r="EC297" s="250"/>
      <c r="ED297" s="250"/>
      <c r="EE297" s="250"/>
      <c r="EF297" s="250"/>
      <c r="EG297" s="250"/>
      <c r="EH297" s="250"/>
      <c r="EI297" s="250"/>
      <c r="EJ297" s="250"/>
      <c r="EK297" s="250"/>
      <c r="EL297" s="250"/>
      <c r="EM297" s="250"/>
      <c r="EN297" s="250"/>
      <c r="EO297" s="250"/>
      <c r="EP297" s="250"/>
      <c r="EQ297" s="250"/>
      <c r="ER297" s="250"/>
      <c r="ES297" s="250"/>
      <c r="ET297" s="250"/>
      <c r="EU297" s="250"/>
      <c r="EV297" s="250"/>
      <c r="EW297" s="250"/>
      <c r="EX297" s="250"/>
      <c r="EY297" s="250"/>
      <c r="EZ297" s="250"/>
      <c r="FA297" s="250"/>
      <c r="FB297" s="250"/>
      <c r="FC297" s="250"/>
      <c r="FD297" s="250"/>
      <c r="FE297" s="250"/>
      <c r="FF297" s="250"/>
      <c r="FG297" s="250"/>
      <c r="FH297" s="250"/>
      <c r="FI297" s="250"/>
      <c r="FJ297" s="250"/>
      <c r="FK297" s="250"/>
      <c r="FL297" s="250"/>
      <c r="FM297" s="250"/>
      <c r="FN297" s="250"/>
      <c r="FO297" s="250"/>
      <c r="FP297" s="250"/>
      <c r="FQ297" s="250"/>
      <c r="FR297" s="250"/>
      <c r="FS297" s="250"/>
      <c r="FT297" s="250"/>
      <c r="FU297" s="250"/>
      <c r="FV297" s="250"/>
      <c r="FW297" s="250"/>
      <c r="FX297" s="250"/>
      <c r="FY297" s="250"/>
      <c r="FZ297" s="250"/>
      <c r="GA297" s="250"/>
      <c r="GB297" s="250"/>
      <c r="GC297" s="250"/>
      <c r="GD297" s="250"/>
      <c r="GE297" s="250"/>
      <c r="GF297" s="250"/>
      <c r="GG297" s="250"/>
      <c r="GH297" s="250"/>
      <c r="GI297" s="250"/>
      <c r="GJ297" s="250"/>
      <c r="GK297" s="250"/>
      <c r="GL297" s="250"/>
      <c r="GM297" s="250"/>
      <c r="GN297" s="250"/>
      <c r="GO297" s="250"/>
      <c r="GP297" s="250"/>
      <c r="GQ297" s="250"/>
      <c r="GR297" s="250"/>
      <c r="GS297" s="250"/>
      <c r="GT297" s="250"/>
      <c r="GU297" s="250"/>
      <c r="GV297" s="250"/>
      <c r="GW297" s="250"/>
      <c r="GX297" s="250"/>
      <c r="GY297" s="250"/>
      <c r="GZ297" s="250"/>
      <c r="HA297" s="250"/>
      <c r="HB297" s="250"/>
      <c r="HC297" s="250"/>
      <c r="HD297" s="250"/>
      <c r="HE297" s="250"/>
      <c r="HF297" s="250"/>
      <c r="HG297" s="250"/>
      <c r="HH297" s="250"/>
      <c r="HI297" s="250"/>
      <c r="HJ297" s="250"/>
      <c r="HK297" s="250"/>
      <c r="HL297" s="250"/>
      <c r="HM297" s="250"/>
      <c r="HN297" s="250"/>
      <c r="HO297" s="250"/>
      <c r="HP297" s="250"/>
      <c r="HQ297" s="250"/>
      <c r="HR297" s="250"/>
      <c r="HS297" s="250"/>
      <c r="HT297" s="250"/>
      <c r="HU297" s="250"/>
      <c r="HV297" s="250"/>
      <c r="HW297" s="250"/>
      <c r="HX297" s="250"/>
      <c r="HY297" s="250"/>
      <c r="HZ297" s="250"/>
      <c r="IA297" s="250"/>
      <c r="IB297" s="250"/>
      <c r="IC297" s="250"/>
      <c r="ID297" s="250"/>
      <c r="IE297" s="250"/>
      <c r="IF297" s="250"/>
      <c r="IG297" s="250"/>
      <c r="IH297" s="250"/>
      <c r="II297" s="250"/>
      <c r="IJ297" s="250"/>
      <c r="IK297" s="250"/>
      <c r="IL297" s="250"/>
      <c r="IM297" s="250"/>
      <c r="IN297" s="250"/>
      <c r="IO297" s="250"/>
      <c r="IP297" s="250"/>
      <c r="IQ297" s="250"/>
      <c r="IR297" s="250"/>
    </row>
    <row r="298" s="443" customFormat="1" ht="15.75" hidden="1" spans="1:252">
      <c r="A298" s="543" t="s">
        <v>4451</v>
      </c>
      <c r="B298" s="270" t="s">
        <v>4452</v>
      </c>
      <c r="C298" s="740">
        <f>SUMIF($J299:J$382,$A298,C299:C$382)</f>
        <v>0</v>
      </c>
      <c r="D298" s="740">
        <f ca="1">SUMIF($J299:K$382,$A298,D299:D$382)</f>
        <v>0</v>
      </c>
      <c r="E298" s="740">
        <f ca="1">SUMIF($J299:L$382,$A298,E299:E$382)</f>
        <v>0</v>
      </c>
      <c r="F298" s="740">
        <f ca="1">SUMIF($J299:M$382,$A298,F299:F$382)</f>
        <v>0</v>
      </c>
      <c r="G298" s="346" t="str">
        <f ca="1" t="shared" si="56"/>
        <v/>
      </c>
      <c r="H298" s="346" t="str">
        <f ca="1" t="shared" si="57"/>
        <v/>
      </c>
      <c r="I298" s="22" t="str">
        <f ca="1" t="shared" si="58"/>
        <v>否</v>
      </c>
      <c r="J298" s="548" t="str">
        <f>LEFT(A298,3)</f>
        <v>105</v>
      </c>
      <c r="K298" s="93" t="str">
        <f t="shared" si="64"/>
        <v>款</v>
      </c>
      <c r="L298" s="93">
        <v>1</v>
      </c>
      <c r="M298" s="250"/>
      <c r="N298" s="250"/>
      <c r="O298" s="250"/>
      <c r="P298" s="250"/>
      <c r="Q298" s="250"/>
      <c r="R298" s="250"/>
      <c r="S298" s="250"/>
      <c r="T298" s="250"/>
      <c r="U298" s="250"/>
      <c r="V298" s="250"/>
      <c r="W298" s="250"/>
      <c r="X298" s="250"/>
      <c r="Y298" s="250"/>
      <c r="Z298" s="250"/>
      <c r="AA298" s="250"/>
      <c r="AB298" s="250"/>
      <c r="AC298" s="250"/>
      <c r="AD298" s="250"/>
      <c r="AE298" s="250"/>
      <c r="AF298" s="250"/>
      <c r="AG298" s="250"/>
      <c r="AH298" s="250"/>
      <c r="AI298" s="250"/>
      <c r="AJ298" s="250"/>
      <c r="AK298" s="250"/>
      <c r="AL298" s="250"/>
      <c r="AM298" s="250"/>
      <c r="AN298" s="250"/>
      <c r="AO298" s="250"/>
      <c r="AP298" s="250"/>
      <c r="AQ298" s="250"/>
      <c r="AR298" s="250"/>
      <c r="AS298" s="250"/>
      <c r="AT298" s="250"/>
      <c r="AU298" s="250"/>
      <c r="AV298" s="250"/>
      <c r="AW298" s="250"/>
      <c r="AX298" s="250"/>
      <c r="AY298" s="250"/>
      <c r="AZ298" s="250"/>
      <c r="BA298" s="250"/>
      <c r="BB298" s="250"/>
      <c r="BC298" s="250"/>
      <c r="BD298" s="250"/>
      <c r="BE298" s="250"/>
      <c r="BF298" s="250"/>
      <c r="BG298" s="250"/>
      <c r="BH298" s="250"/>
      <c r="BI298" s="250"/>
      <c r="BJ298" s="250"/>
      <c r="BK298" s="250"/>
      <c r="BL298" s="250"/>
      <c r="BM298" s="250"/>
      <c r="BN298" s="250"/>
      <c r="BO298" s="250"/>
      <c r="BP298" s="250"/>
      <c r="BQ298" s="250"/>
      <c r="BR298" s="250"/>
      <c r="BS298" s="250"/>
      <c r="BT298" s="250"/>
      <c r="BU298" s="250"/>
      <c r="BV298" s="250"/>
      <c r="BW298" s="250"/>
      <c r="BX298" s="250"/>
      <c r="BY298" s="250"/>
      <c r="BZ298" s="250"/>
      <c r="CA298" s="250"/>
      <c r="CB298" s="250"/>
      <c r="CC298" s="250"/>
      <c r="CD298" s="250"/>
      <c r="CE298" s="250"/>
      <c r="CF298" s="250"/>
      <c r="CG298" s="250"/>
      <c r="CH298" s="250"/>
      <c r="CI298" s="250"/>
      <c r="CJ298" s="250"/>
      <c r="CK298" s="250"/>
      <c r="CL298" s="250"/>
      <c r="CM298" s="250"/>
      <c r="CN298" s="250"/>
      <c r="CO298" s="250"/>
      <c r="CP298" s="250"/>
      <c r="CQ298" s="250"/>
      <c r="CR298" s="250"/>
      <c r="CS298" s="250"/>
      <c r="CT298" s="250"/>
      <c r="CU298" s="250"/>
      <c r="CV298" s="250"/>
      <c r="CW298" s="250"/>
      <c r="CX298" s="250"/>
      <c r="CY298" s="250"/>
      <c r="CZ298" s="250"/>
      <c r="DA298" s="250"/>
      <c r="DB298" s="250"/>
      <c r="DC298" s="250"/>
      <c r="DD298" s="250"/>
      <c r="DE298" s="250"/>
      <c r="DF298" s="250"/>
      <c r="DG298" s="250"/>
      <c r="DH298" s="250"/>
      <c r="DI298" s="250"/>
      <c r="DJ298" s="250"/>
      <c r="DK298" s="250"/>
      <c r="DL298" s="250"/>
      <c r="DM298" s="250"/>
      <c r="DN298" s="250"/>
      <c r="DO298" s="250"/>
      <c r="DP298" s="250"/>
      <c r="DQ298" s="250"/>
      <c r="DR298" s="250"/>
      <c r="DS298" s="250"/>
      <c r="DT298" s="250"/>
      <c r="DU298" s="250"/>
      <c r="DV298" s="250"/>
      <c r="DW298" s="250"/>
      <c r="DX298" s="250"/>
      <c r="DY298" s="250"/>
      <c r="DZ298" s="250"/>
      <c r="EA298" s="250"/>
      <c r="EB298" s="250"/>
      <c r="EC298" s="250"/>
      <c r="ED298" s="250"/>
      <c r="EE298" s="250"/>
      <c r="EF298" s="250"/>
      <c r="EG298" s="250"/>
      <c r="EH298" s="250"/>
      <c r="EI298" s="250"/>
      <c r="EJ298" s="250"/>
      <c r="EK298" s="250"/>
      <c r="EL298" s="250"/>
      <c r="EM298" s="250"/>
      <c r="EN298" s="250"/>
      <c r="EO298" s="250"/>
      <c r="EP298" s="250"/>
      <c r="EQ298" s="250"/>
      <c r="ER298" s="250"/>
      <c r="ES298" s="250"/>
      <c r="ET298" s="250"/>
      <c r="EU298" s="250"/>
      <c r="EV298" s="250"/>
      <c r="EW298" s="250"/>
      <c r="EX298" s="250"/>
      <c r="EY298" s="250"/>
      <c r="EZ298" s="250"/>
      <c r="FA298" s="250"/>
      <c r="FB298" s="250"/>
      <c r="FC298" s="250"/>
      <c r="FD298" s="250"/>
      <c r="FE298" s="250"/>
      <c r="FF298" s="250"/>
      <c r="FG298" s="250"/>
      <c r="FH298" s="250"/>
      <c r="FI298" s="250"/>
      <c r="FJ298" s="250"/>
      <c r="FK298" s="250"/>
      <c r="FL298" s="250"/>
      <c r="FM298" s="250"/>
      <c r="FN298" s="250"/>
      <c r="FO298" s="250"/>
      <c r="FP298" s="250"/>
      <c r="FQ298" s="250"/>
      <c r="FR298" s="250"/>
      <c r="FS298" s="250"/>
      <c r="FT298" s="250"/>
      <c r="FU298" s="250"/>
      <c r="FV298" s="250"/>
      <c r="FW298" s="250"/>
      <c r="FX298" s="250"/>
      <c r="FY298" s="250"/>
      <c r="FZ298" s="250"/>
      <c r="GA298" s="250"/>
      <c r="GB298" s="250"/>
      <c r="GC298" s="250"/>
      <c r="GD298" s="250"/>
      <c r="GE298" s="250"/>
      <c r="GF298" s="250"/>
      <c r="GG298" s="250"/>
      <c r="GH298" s="250"/>
      <c r="GI298" s="250"/>
      <c r="GJ298" s="250"/>
      <c r="GK298" s="250"/>
      <c r="GL298" s="250"/>
      <c r="GM298" s="250"/>
      <c r="GN298" s="250"/>
      <c r="GO298" s="250"/>
      <c r="GP298" s="250"/>
      <c r="GQ298" s="250"/>
      <c r="GR298" s="250"/>
      <c r="GS298" s="250"/>
      <c r="GT298" s="250"/>
      <c r="GU298" s="250"/>
      <c r="GV298" s="250"/>
      <c r="GW298" s="250"/>
      <c r="GX298" s="250"/>
      <c r="GY298" s="250"/>
      <c r="GZ298" s="250"/>
      <c r="HA298" s="250"/>
      <c r="HB298" s="250"/>
      <c r="HC298" s="250"/>
      <c r="HD298" s="250"/>
      <c r="HE298" s="250"/>
      <c r="HF298" s="250"/>
      <c r="HG298" s="250"/>
      <c r="HH298" s="250"/>
      <c r="HI298" s="250"/>
      <c r="HJ298" s="250"/>
      <c r="HK298" s="250"/>
      <c r="HL298" s="250"/>
      <c r="HM298" s="250"/>
      <c r="HN298" s="250"/>
      <c r="HO298" s="250"/>
      <c r="HP298" s="250"/>
      <c r="HQ298" s="250"/>
      <c r="HR298" s="250"/>
      <c r="HS298" s="250"/>
      <c r="HT298" s="250"/>
      <c r="HU298" s="250"/>
      <c r="HV298" s="250"/>
      <c r="HW298" s="250"/>
      <c r="HX298" s="250"/>
      <c r="HY298" s="250"/>
      <c r="HZ298" s="250"/>
      <c r="IA298" s="250"/>
      <c r="IB298" s="250"/>
      <c r="IC298" s="250"/>
      <c r="ID298" s="250"/>
      <c r="IE298" s="250"/>
      <c r="IF298" s="250"/>
      <c r="IG298" s="250"/>
      <c r="IH298" s="250"/>
      <c r="II298" s="250"/>
      <c r="IJ298" s="250"/>
      <c r="IK298" s="250"/>
      <c r="IL298" s="250"/>
      <c r="IM298" s="250"/>
      <c r="IN298" s="250"/>
      <c r="IO298" s="250"/>
      <c r="IP298" s="250"/>
      <c r="IQ298" s="250"/>
      <c r="IR298" s="250"/>
    </row>
    <row r="299" s="443" customFormat="1" ht="15.75" hidden="1" spans="1:252">
      <c r="A299" s="353" t="s">
        <v>4453</v>
      </c>
      <c r="B299" s="307" t="s">
        <v>1131</v>
      </c>
      <c r="C299" s="671">
        <f>SUMIF('2023.12'!$A$6:$A$567,A299,'2023.12'!$C$6:$C$567)</f>
        <v>0</v>
      </c>
      <c r="D299" s="671">
        <v>0</v>
      </c>
      <c r="E299" s="671">
        <f>SUMIF('2024.12'!$A$6:$A$876,A299,'2024.12'!$D$6:$D$876)</f>
        <v>0</v>
      </c>
      <c r="F299" s="671">
        <f>E299-C299</f>
        <v>0</v>
      </c>
      <c r="G299" s="365" t="str">
        <f t="shared" si="56"/>
        <v/>
      </c>
      <c r="H299" s="365" t="str">
        <f t="shared" si="57"/>
        <v/>
      </c>
      <c r="I299" s="22" t="str">
        <f t="shared" si="58"/>
        <v>否</v>
      </c>
      <c r="J299" s="749" t="str">
        <f t="shared" ref="J299:J302" si="65">LEFT(A299,5)</f>
        <v>10503</v>
      </c>
      <c r="K299" s="93" t="str">
        <f t="shared" si="64"/>
        <v>项</v>
      </c>
      <c r="L299" s="93">
        <v>1</v>
      </c>
      <c r="M299" s="250"/>
      <c r="N299" s="250"/>
      <c r="O299" s="250"/>
      <c r="P299" s="250"/>
      <c r="Q299" s="250"/>
      <c r="R299" s="250"/>
      <c r="S299" s="250"/>
      <c r="T299" s="250"/>
      <c r="U299" s="250"/>
      <c r="V299" s="250"/>
      <c r="W299" s="250"/>
      <c r="X299" s="250"/>
      <c r="Y299" s="250"/>
      <c r="Z299" s="250"/>
      <c r="AA299" s="250"/>
      <c r="AB299" s="250"/>
      <c r="AC299" s="250"/>
      <c r="AD299" s="250"/>
      <c r="AE299" s="250"/>
      <c r="AF299" s="250"/>
      <c r="AG299" s="250"/>
      <c r="AH299" s="250"/>
      <c r="AI299" s="250"/>
      <c r="AJ299" s="250"/>
      <c r="AK299" s="250"/>
      <c r="AL299" s="250"/>
      <c r="AM299" s="250"/>
      <c r="AN299" s="250"/>
      <c r="AO299" s="250"/>
      <c r="AP299" s="250"/>
      <c r="AQ299" s="250"/>
      <c r="AR299" s="250"/>
      <c r="AS299" s="250"/>
      <c r="AT299" s="250"/>
      <c r="AU299" s="250"/>
      <c r="AV299" s="250"/>
      <c r="AW299" s="250"/>
      <c r="AX299" s="250"/>
      <c r="AY299" s="250"/>
      <c r="AZ299" s="250"/>
      <c r="BA299" s="250"/>
      <c r="BB299" s="250"/>
      <c r="BC299" s="250"/>
      <c r="BD299" s="250"/>
      <c r="BE299" s="250"/>
      <c r="BF299" s="250"/>
      <c r="BG299" s="250"/>
      <c r="BH299" s="250"/>
      <c r="BI299" s="250"/>
      <c r="BJ299" s="250"/>
      <c r="BK299" s="250"/>
      <c r="BL299" s="250"/>
      <c r="BM299" s="250"/>
      <c r="BN299" s="250"/>
      <c r="BO299" s="250"/>
      <c r="BP299" s="250"/>
      <c r="BQ299" s="250"/>
      <c r="BR299" s="250"/>
      <c r="BS299" s="250"/>
      <c r="BT299" s="250"/>
      <c r="BU299" s="250"/>
      <c r="BV299" s="250"/>
      <c r="BW299" s="250"/>
      <c r="BX299" s="250"/>
      <c r="BY299" s="250"/>
      <c r="BZ299" s="250"/>
      <c r="CA299" s="250"/>
      <c r="CB299" s="250"/>
      <c r="CC299" s="250"/>
      <c r="CD299" s="250"/>
      <c r="CE299" s="250"/>
      <c r="CF299" s="250"/>
      <c r="CG299" s="250"/>
      <c r="CH299" s="250"/>
      <c r="CI299" s="250"/>
      <c r="CJ299" s="250"/>
      <c r="CK299" s="250"/>
      <c r="CL299" s="250"/>
      <c r="CM299" s="250"/>
      <c r="CN299" s="250"/>
      <c r="CO299" s="250"/>
      <c r="CP299" s="250"/>
      <c r="CQ299" s="250"/>
      <c r="CR299" s="250"/>
      <c r="CS299" s="250"/>
      <c r="CT299" s="250"/>
      <c r="CU299" s="250"/>
      <c r="CV299" s="250"/>
      <c r="CW299" s="250"/>
      <c r="CX299" s="250"/>
      <c r="CY299" s="250"/>
      <c r="CZ299" s="250"/>
      <c r="DA299" s="250"/>
      <c r="DB299" s="250"/>
      <c r="DC299" s="250"/>
      <c r="DD299" s="250"/>
      <c r="DE299" s="250"/>
      <c r="DF299" s="250"/>
      <c r="DG299" s="250"/>
      <c r="DH299" s="250"/>
      <c r="DI299" s="250"/>
      <c r="DJ299" s="250"/>
      <c r="DK299" s="250"/>
      <c r="DL299" s="250"/>
      <c r="DM299" s="250"/>
      <c r="DN299" s="250"/>
      <c r="DO299" s="250"/>
      <c r="DP299" s="250"/>
      <c r="DQ299" s="250"/>
      <c r="DR299" s="250"/>
      <c r="DS299" s="250"/>
      <c r="DT299" s="250"/>
      <c r="DU299" s="250"/>
      <c r="DV299" s="250"/>
      <c r="DW299" s="250"/>
      <c r="DX299" s="250"/>
      <c r="DY299" s="250"/>
      <c r="DZ299" s="250"/>
      <c r="EA299" s="250"/>
      <c r="EB299" s="250"/>
      <c r="EC299" s="250"/>
      <c r="ED299" s="250"/>
      <c r="EE299" s="250"/>
      <c r="EF299" s="250"/>
      <c r="EG299" s="250"/>
      <c r="EH299" s="250"/>
      <c r="EI299" s="250"/>
      <c r="EJ299" s="250"/>
      <c r="EK299" s="250"/>
      <c r="EL299" s="250"/>
      <c r="EM299" s="250"/>
      <c r="EN299" s="250"/>
      <c r="EO299" s="250"/>
      <c r="EP299" s="250"/>
      <c r="EQ299" s="250"/>
      <c r="ER299" s="250"/>
      <c r="ES299" s="250"/>
      <c r="ET299" s="250"/>
      <c r="EU299" s="250"/>
      <c r="EV299" s="250"/>
      <c r="EW299" s="250"/>
      <c r="EX299" s="250"/>
      <c r="EY299" s="250"/>
      <c r="EZ299" s="250"/>
      <c r="FA299" s="250"/>
      <c r="FB299" s="250"/>
      <c r="FC299" s="250"/>
      <c r="FD299" s="250"/>
      <c r="FE299" s="250"/>
      <c r="FF299" s="250"/>
      <c r="FG299" s="250"/>
      <c r="FH299" s="250"/>
      <c r="FI299" s="250"/>
      <c r="FJ299" s="250"/>
      <c r="FK299" s="250"/>
      <c r="FL299" s="250"/>
      <c r="FM299" s="250"/>
      <c r="FN299" s="250"/>
      <c r="FO299" s="250"/>
      <c r="FP299" s="250"/>
      <c r="FQ299" s="250"/>
      <c r="FR299" s="250"/>
      <c r="FS299" s="250"/>
      <c r="FT299" s="250"/>
      <c r="FU299" s="250"/>
      <c r="FV299" s="250"/>
      <c r="FW299" s="250"/>
      <c r="FX299" s="250"/>
      <c r="FY299" s="250"/>
      <c r="FZ299" s="250"/>
      <c r="GA299" s="250"/>
      <c r="GB299" s="250"/>
      <c r="GC299" s="250"/>
      <c r="GD299" s="250"/>
      <c r="GE299" s="250"/>
      <c r="GF299" s="250"/>
      <c r="GG299" s="250"/>
      <c r="GH299" s="250"/>
      <c r="GI299" s="250"/>
      <c r="GJ299" s="250"/>
      <c r="GK299" s="250"/>
      <c r="GL299" s="250"/>
      <c r="GM299" s="250"/>
      <c r="GN299" s="250"/>
      <c r="GO299" s="250"/>
      <c r="GP299" s="250"/>
      <c r="GQ299" s="250"/>
      <c r="GR299" s="250"/>
      <c r="GS299" s="250"/>
      <c r="GT299" s="250"/>
      <c r="GU299" s="250"/>
      <c r="GV299" s="250"/>
      <c r="GW299" s="250"/>
      <c r="GX299" s="250"/>
      <c r="GY299" s="250"/>
      <c r="GZ299" s="250"/>
      <c r="HA299" s="250"/>
      <c r="HB299" s="250"/>
      <c r="HC299" s="250"/>
      <c r="HD299" s="250"/>
      <c r="HE299" s="250"/>
      <c r="HF299" s="250"/>
      <c r="HG299" s="250"/>
      <c r="HH299" s="250"/>
      <c r="HI299" s="250"/>
      <c r="HJ299" s="250"/>
      <c r="HK299" s="250"/>
      <c r="HL299" s="250"/>
      <c r="HM299" s="250"/>
      <c r="HN299" s="250"/>
      <c r="HO299" s="250"/>
      <c r="HP299" s="250"/>
      <c r="HQ299" s="250"/>
      <c r="HR299" s="250"/>
      <c r="HS299" s="250"/>
      <c r="HT299" s="250"/>
      <c r="HU299" s="250"/>
      <c r="HV299" s="250"/>
      <c r="HW299" s="250"/>
      <c r="HX299" s="250"/>
      <c r="HY299" s="250"/>
      <c r="HZ299" s="250"/>
      <c r="IA299" s="250"/>
      <c r="IB299" s="250"/>
      <c r="IC299" s="250"/>
      <c r="ID299" s="250"/>
      <c r="IE299" s="250"/>
      <c r="IF299" s="250"/>
      <c r="IG299" s="250"/>
      <c r="IH299" s="250"/>
      <c r="II299" s="250"/>
      <c r="IJ299" s="250"/>
      <c r="IK299" s="250"/>
      <c r="IL299" s="250"/>
      <c r="IM299" s="250"/>
      <c r="IN299" s="250"/>
      <c r="IO299" s="250"/>
      <c r="IP299" s="250"/>
      <c r="IQ299" s="250"/>
      <c r="IR299" s="250"/>
    </row>
    <row r="300" s="443" customFormat="1" ht="15.75" hidden="1" spans="1:252">
      <c r="A300" s="353" t="s">
        <v>4454</v>
      </c>
      <c r="B300" s="307" t="s">
        <v>1132</v>
      </c>
      <c r="C300" s="671">
        <f>SUMIF('2023.12'!$A$6:$A$567,A300,'2023.12'!$C$6:$C$567)</f>
        <v>0</v>
      </c>
      <c r="D300" s="671">
        <v>0</v>
      </c>
      <c r="E300" s="671">
        <f>SUMIF('2024.12'!$A$6:$A$876,A300,'2024.12'!$D$6:$D$876)</f>
        <v>0</v>
      </c>
      <c r="F300" s="671">
        <f>E300-C300</f>
        <v>0</v>
      </c>
      <c r="G300" s="365" t="str">
        <f t="shared" si="56"/>
        <v/>
      </c>
      <c r="H300" s="365" t="str">
        <f t="shared" si="57"/>
        <v/>
      </c>
      <c r="I300" s="22" t="str">
        <f t="shared" si="58"/>
        <v>否</v>
      </c>
      <c r="J300" s="749" t="str">
        <f t="shared" si="65"/>
        <v>10503</v>
      </c>
      <c r="K300" s="93" t="str">
        <f t="shared" si="64"/>
        <v>项</v>
      </c>
      <c r="L300" s="93">
        <v>1</v>
      </c>
      <c r="M300" s="250"/>
      <c r="N300" s="250"/>
      <c r="O300" s="250"/>
      <c r="P300" s="250"/>
      <c r="Q300" s="250"/>
      <c r="R300" s="250"/>
      <c r="S300" s="250"/>
      <c r="T300" s="250"/>
      <c r="U300" s="250"/>
      <c r="V300" s="250"/>
      <c r="W300" s="250"/>
      <c r="X300" s="250"/>
      <c r="Y300" s="250"/>
      <c r="Z300" s="250"/>
      <c r="AA300" s="250"/>
      <c r="AB300" s="250"/>
      <c r="AC300" s="250"/>
      <c r="AD300" s="250"/>
      <c r="AE300" s="250"/>
      <c r="AF300" s="250"/>
      <c r="AG300" s="250"/>
      <c r="AH300" s="250"/>
      <c r="AI300" s="250"/>
      <c r="AJ300" s="250"/>
      <c r="AK300" s="250"/>
      <c r="AL300" s="250"/>
      <c r="AM300" s="250"/>
      <c r="AN300" s="250"/>
      <c r="AO300" s="250"/>
      <c r="AP300" s="250"/>
      <c r="AQ300" s="250"/>
      <c r="AR300" s="250"/>
      <c r="AS300" s="250"/>
      <c r="AT300" s="250"/>
      <c r="AU300" s="250"/>
      <c r="AV300" s="250"/>
      <c r="AW300" s="250"/>
      <c r="AX300" s="250"/>
      <c r="AY300" s="250"/>
      <c r="AZ300" s="250"/>
      <c r="BA300" s="250"/>
      <c r="BB300" s="250"/>
      <c r="BC300" s="250"/>
      <c r="BD300" s="250"/>
      <c r="BE300" s="250"/>
      <c r="BF300" s="250"/>
      <c r="BG300" s="250"/>
      <c r="BH300" s="250"/>
      <c r="BI300" s="250"/>
      <c r="BJ300" s="250"/>
      <c r="BK300" s="250"/>
      <c r="BL300" s="250"/>
      <c r="BM300" s="250"/>
      <c r="BN300" s="250"/>
      <c r="BO300" s="250"/>
      <c r="BP300" s="250"/>
      <c r="BQ300" s="250"/>
      <c r="BR300" s="250"/>
      <c r="BS300" s="250"/>
      <c r="BT300" s="250"/>
      <c r="BU300" s="250"/>
      <c r="BV300" s="250"/>
      <c r="BW300" s="250"/>
      <c r="BX300" s="250"/>
      <c r="BY300" s="250"/>
      <c r="BZ300" s="250"/>
      <c r="CA300" s="250"/>
      <c r="CB300" s="250"/>
      <c r="CC300" s="250"/>
      <c r="CD300" s="250"/>
      <c r="CE300" s="250"/>
      <c r="CF300" s="250"/>
      <c r="CG300" s="250"/>
      <c r="CH300" s="250"/>
      <c r="CI300" s="250"/>
      <c r="CJ300" s="250"/>
      <c r="CK300" s="250"/>
      <c r="CL300" s="250"/>
      <c r="CM300" s="250"/>
      <c r="CN300" s="250"/>
      <c r="CO300" s="250"/>
      <c r="CP300" s="250"/>
      <c r="CQ300" s="250"/>
      <c r="CR300" s="250"/>
      <c r="CS300" s="250"/>
      <c r="CT300" s="250"/>
      <c r="CU300" s="250"/>
      <c r="CV300" s="250"/>
      <c r="CW300" s="250"/>
      <c r="CX300" s="250"/>
      <c r="CY300" s="250"/>
      <c r="CZ300" s="250"/>
      <c r="DA300" s="250"/>
      <c r="DB300" s="250"/>
      <c r="DC300" s="250"/>
      <c r="DD300" s="250"/>
      <c r="DE300" s="250"/>
      <c r="DF300" s="250"/>
      <c r="DG300" s="250"/>
      <c r="DH300" s="250"/>
      <c r="DI300" s="250"/>
      <c r="DJ300" s="250"/>
      <c r="DK300" s="250"/>
      <c r="DL300" s="250"/>
      <c r="DM300" s="250"/>
      <c r="DN300" s="250"/>
      <c r="DO300" s="250"/>
      <c r="DP300" s="250"/>
      <c r="DQ300" s="250"/>
      <c r="DR300" s="250"/>
      <c r="DS300" s="250"/>
      <c r="DT300" s="250"/>
      <c r="DU300" s="250"/>
      <c r="DV300" s="250"/>
      <c r="DW300" s="250"/>
      <c r="DX300" s="250"/>
      <c r="DY300" s="250"/>
      <c r="DZ300" s="250"/>
      <c r="EA300" s="250"/>
      <c r="EB300" s="250"/>
      <c r="EC300" s="250"/>
      <c r="ED300" s="250"/>
      <c r="EE300" s="250"/>
      <c r="EF300" s="250"/>
      <c r="EG300" s="250"/>
      <c r="EH300" s="250"/>
      <c r="EI300" s="250"/>
      <c r="EJ300" s="250"/>
      <c r="EK300" s="250"/>
      <c r="EL300" s="250"/>
      <c r="EM300" s="250"/>
      <c r="EN300" s="250"/>
      <c r="EO300" s="250"/>
      <c r="EP300" s="250"/>
      <c r="EQ300" s="250"/>
      <c r="ER300" s="250"/>
      <c r="ES300" s="250"/>
      <c r="ET300" s="250"/>
      <c r="EU300" s="250"/>
      <c r="EV300" s="250"/>
      <c r="EW300" s="250"/>
      <c r="EX300" s="250"/>
      <c r="EY300" s="250"/>
      <c r="EZ300" s="250"/>
      <c r="FA300" s="250"/>
      <c r="FB300" s="250"/>
      <c r="FC300" s="250"/>
      <c r="FD300" s="250"/>
      <c r="FE300" s="250"/>
      <c r="FF300" s="250"/>
      <c r="FG300" s="250"/>
      <c r="FH300" s="250"/>
      <c r="FI300" s="250"/>
      <c r="FJ300" s="250"/>
      <c r="FK300" s="250"/>
      <c r="FL300" s="250"/>
      <c r="FM300" s="250"/>
      <c r="FN300" s="250"/>
      <c r="FO300" s="250"/>
      <c r="FP300" s="250"/>
      <c r="FQ300" s="250"/>
      <c r="FR300" s="250"/>
      <c r="FS300" s="250"/>
      <c r="FT300" s="250"/>
      <c r="FU300" s="250"/>
      <c r="FV300" s="250"/>
      <c r="FW300" s="250"/>
      <c r="FX300" s="250"/>
      <c r="FY300" s="250"/>
      <c r="FZ300" s="250"/>
      <c r="GA300" s="250"/>
      <c r="GB300" s="250"/>
      <c r="GC300" s="250"/>
      <c r="GD300" s="250"/>
      <c r="GE300" s="250"/>
      <c r="GF300" s="250"/>
      <c r="GG300" s="250"/>
      <c r="GH300" s="250"/>
      <c r="GI300" s="250"/>
      <c r="GJ300" s="250"/>
      <c r="GK300" s="250"/>
      <c r="GL300" s="250"/>
      <c r="GM300" s="250"/>
      <c r="GN300" s="250"/>
      <c r="GO300" s="250"/>
      <c r="GP300" s="250"/>
      <c r="GQ300" s="250"/>
      <c r="GR300" s="250"/>
      <c r="GS300" s="250"/>
      <c r="GT300" s="250"/>
      <c r="GU300" s="250"/>
      <c r="GV300" s="250"/>
      <c r="GW300" s="250"/>
      <c r="GX300" s="250"/>
      <c r="GY300" s="250"/>
      <c r="GZ300" s="250"/>
      <c r="HA300" s="250"/>
      <c r="HB300" s="250"/>
      <c r="HC300" s="250"/>
      <c r="HD300" s="250"/>
      <c r="HE300" s="250"/>
      <c r="HF300" s="250"/>
      <c r="HG300" s="250"/>
      <c r="HH300" s="250"/>
      <c r="HI300" s="250"/>
      <c r="HJ300" s="250"/>
      <c r="HK300" s="250"/>
      <c r="HL300" s="250"/>
      <c r="HM300" s="250"/>
      <c r="HN300" s="250"/>
      <c r="HO300" s="250"/>
      <c r="HP300" s="250"/>
      <c r="HQ300" s="250"/>
      <c r="HR300" s="250"/>
      <c r="HS300" s="250"/>
      <c r="HT300" s="250"/>
      <c r="HU300" s="250"/>
      <c r="HV300" s="250"/>
      <c r="HW300" s="250"/>
      <c r="HX300" s="250"/>
      <c r="HY300" s="250"/>
      <c r="HZ300" s="250"/>
      <c r="IA300" s="250"/>
      <c r="IB300" s="250"/>
      <c r="IC300" s="250"/>
      <c r="ID300" s="250"/>
      <c r="IE300" s="250"/>
      <c r="IF300" s="250"/>
      <c r="IG300" s="250"/>
      <c r="IH300" s="250"/>
      <c r="II300" s="250"/>
      <c r="IJ300" s="250"/>
      <c r="IK300" s="250"/>
      <c r="IL300" s="250"/>
      <c r="IM300" s="250"/>
      <c r="IN300" s="250"/>
      <c r="IO300" s="250"/>
      <c r="IP300" s="250"/>
      <c r="IQ300" s="250"/>
      <c r="IR300" s="250"/>
    </row>
    <row r="301" s="443" customFormat="1" spans="1:252">
      <c r="A301" s="543" t="s">
        <v>4455</v>
      </c>
      <c r="B301" s="269" t="s">
        <v>4456</v>
      </c>
      <c r="C301" s="740">
        <f>SUMIF($J302:J$382,$A301,C302:C$382)</f>
        <v>600</v>
      </c>
      <c r="D301" s="740">
        <f ca="1">SUMIF($J302:K$382,$A301,D302:D$382)</f>
        <v>0</v>
      </c>
      <c r="E301" s="740">
        <f ca="1">SUMIF($J302:L$382,$A301,E302:E$382)</f>
        <v>0</v>
      </c>
      <c r="F301" s="740">
        <f ca="1">SUMIF($J302:M$382,$A301,F302:F$382)</f>
        <v>-600</v>
      </c>
      <c r="G301" s="758" t="str">
        <f ca="1" t="shared" si="56"/>
        <v>-100.0%</v>
      </c>
      <c r="H301" s="346" t="str">
        <f ca="1" t="shared" si="57"/>
        <v/>
      </c>
      <c r="I301" s="744" t="str">
        <f ca="1" t="shared" si="58"/>
        <v>是</v>
      </c>
      <c r="J301" s="762" t="str">
        <f>LEFT(A301,3)</f>
        <v>105</v>
      </c>
      <c r="K301" s="93" t="str">
        <f t="shared" si="64"/>
        <v>款</v>
      </c>
      <c r="L301" s="746">
        <v>1</v>
      </c>
      <c r="M301" s="250"/>
      <c r="N301" s="250"/>
      <c r="O301" s="250"/>
      <c r="P301" s="250"/>
      <c r="Q301" s="250"/>
      <c r="R301" s="250"/>
      <c r="S301" s="250"/>
      <c r="T301" s="250"/>
      <c r="U301" s="250"/>
      <c r="V301" s="250"/>
      <c r="W301" s="250"/>
      <c r="X301" s="250"/>
      <c r="Y301" s="250"/>
      <c r="Z301" s="250"/>
      <c r="AA301" s="250"/>
      <c r="AB301" s="250"/>
      <c r="AC301" s="250"/>
      <c r="AD301" s="250"/>
      <c r="AE301" s="250"/>
      <c r="AF301" s="250"/>
      <c r="AG301" s="250"/>
      <c r="AH301" s="250"/>
      <c r="AI301" s="250"/>
      <c r="AJ301" s="250"/>
      <c r="AK301" s="250"/>
      <c r="AL301" s="250"/>
      <c r="AM301" s="250"/>
      <c r="AN301" s="250"/>
      <c r="AO301" s="250"/>
      <c r="AP301" s="250"/>
      <c r="AQ301" s="250"/>
      <c r="AR301" s="250"/>
      <c r="AS301" s="250"/>
      <c r="AT301" s="250"/>
      <c r="AU301" s="250"/>
      <c r="AV301" s="250"/>
      <c r="AW301" s="250"/>
      <c r="AX301" s="250"/>
      <c r="AY301" s="250"/>
      <c r="AZ301" s="250"/>
      <c r="BA301" s="250"/>
      <c r="BB301" s="250"/>
      <c r="BC301" s="250"/>
      <c r="BD301" s="250"/>
      <c r="BE301" s="250"/>
      <c r="BF301" s="250"/>
      <c r="BG301" s="250"/>
      <c r="BH301" s="250"/>
      <c r="BI301" s="250"/>
      <c r="BJ301" s="250"/>
      <c r="BK301" s="250"/>
      <c r="BL301" s="250"/>
      <c r="BM301" s="250"/>
      <c r="BN301" s="250"/>
      <c r="BO301" s="250"/>
      <c r="BP301" s="250"/>
      <c r="BQ301" s="250"/>
      <c r="BR301" s="250"/>
      <c r="BS301" s="250"/>
      <c r="BT301" s="250"/>
      <c r="BU301" s="250"/>
      <c r="BV301" s="250"/>
      <c r="BW301" s="250"/>
      <c r="BX301" s="250"/>
      <c r="BY301" s="250"/>
      <c r="BZ301" s="250"/>
      <c r="CA301" s="250"/>
      <c r="CB301" s="250"/>
      <c r="CC301" s="250"/>
      <c r="CD301" s="250"/>
      <c r="CE301" s="250"/>
      <c r="CF301" s="250"/>
      <c r="CG301" s="250"/>
      <c r="CH301" s="250"/>
      <c r="CI301" s="250"/>
      <c r="CJ301" s="250"/>
      <c r="CK301" s="250"/>
      <c r="CL301" s="250"/>
      <c r="CM301" s="250"/>
      <c r="CN301" s="250"/>
      <c r="CO301" s="250"/>
      <c r="CP301" s="250"/>
      <c r="CQ301" s="250"/>
      <c r="CR301" s="250"/>
      <c r="CS301" s="250"/>
      <c r="CT301" s="250"/>
      <c r="CU301" s="250"/>
      <c r="CV301" s="250"/>
      <c r="CW301" s="250"/>
      <c r="CX301" s="250"/>
      <c r="CY301" s="250"/>
      <c r="CZ301" s="250"/>
      <c r="DA301" s="250"/>
      <c r="DB301" s="250"/>
      <c r="DC301" s="250"/>
      <c r="DD301" s="250"/>
      <c r="DE301" s="250"/>
      <c r="DF301" s="250"/>
      <c r="DG301" s="250"/>
      <c r="DH301" s="250"/>
      <c r="DI301" s="250"/>
      <c r="DJ301" s="250"/>
      <c r="DK301" s="250"/>
      <c r="DL301" s="250"/>
      <c r="DM301" s="250"/>
      <c r="DN301" s="250"/>
      <c r="DO301" s="250"/>
      <c r="DP301" s="250"/>
      <c r="DQ301" s="250"/>
      <c r="DR301" s="250"/>
      <c r="DS301" s="250"/>
      <c r="DT301" s="250"/>
      <c r="DU301" s="250"/>
      <c r="DV301" s="250"/>
      <c r="DW301" s="250"/>
      <c r="DX301" s="250"/>
      <c r="DY301" s="250"/>
      <c r="DZ301" s="250"/>
      <c r="EA301" s="250"/>
      <c r="EB301" s="250"/>
      <c r="EC301" s="250"/>
      <c r="ED301" s="250"/>
      <c r="EE301" s="250"/>
      <c r="EF301" s="250"/>
      <c r="EG301" s="250"/>
      <c r="EH301" s="250"/>
      <c r="EI301" s="250"/>
      <c r="EJ301" s="250"/>
      <c r="EK301" s="250"/>
      <c r="EL301" s="250"/>
      <c r="EM301" s="250"/>
      <c r="EN301" s="250"/>
      <c r="EO301" s="250"/>
      <c r="EP301" s="250"/>
      <c r="EQ301" s="250"/>
      <c r="ER301" s="250"/>
      <c r="ES301" s="250"/>
      <c r="ET301" s="250"/>
      <c r="EU301" s="250"/>
      <c r="EV301" s="250"/>
      <c r="EW301" s="250"/>
      <c r="EX301" s="250"/>
      <c r="EY301" s="250"/>
      <c r="EZ301" s="250"/>
      <c r="FA301" s="250"/>
      <c r="FB301" s="250"/>
      <c r="FC301" s="250"/>
      <c r="FD301" s="250"/>
      <c r="FE301" s="250"/>
      <c r="FF301" s="250"/>
      <c r="FG301" s="250"/>
      <c r="FH301" s="250"/>
      <c r="FI301" s="250"/>
      <c r="FJ301" s="250"/>
      <c r="FK301" s="250"/>
      <c r="FL301" s="250"/>
      <c r="FM301" s="250"/>
      <c r="FN301" s="250"/>
      <c r="FO301" s="250"/>
      <c r="FP301" s="250"/>
      <c r="FQ301" s="250"/>
      <c r="FR301" s="250"/>
      <c r="FS301" s="250"/>
      <c r="FT301" s="250"/>
      <c r="FU301" s="250"/>
      <c r="FV301" s="250"/>
      <c r="FW301" s="250"/>
      <c r="FX301" s="250"/>
      <c r="FY301" s="250"/>
      <c r="FZ301" s="250"/>
      <c r="GA301" s="250"/>
      <c r="GB301" s="250"/>
      <c r="GC301" s="250"/>
      <c r="GD301" s="250"/>
      <c r="GE301" s="250"/>
      <c r="GF301" s="250"/>
      <c r="GG301" s="250"/>
      <c r="GH301" s="250"/>
      <c r="GI301" s="250"/>
      <c r="GJ301" s="250"/>
      <c r="GK301" s="250"/>
      <c r="GL301" s="250"/>
      <c r="GM301" s="250"/>
      <c r="GN301" s="250"/>
      <c r="GO301" s="250"/>
      <c r="GP301" s="250"/>
      <c r="GQ301" s="250"/>
      <c r="GR301" s="250"/>
      <c r="GS301" s="250"/>
      <c r="GT301" s="250"/>
      <c r="GU301" s="250"/>
      <c r="GV301" s="250"/>
      <c r="GW301" s="250"/>
      <c r="GX301" s="250"/>
      <c r="GY301" s="250"/>
      <c r="GZ301" s="250"/>
      <c r="HA301" s="250"/>
      <c r="HB301" s="250"/>
      <c r="HC301" s="250"/>
      <c r="HD301" s="250"/>
      <c r="HE301" s="250"/>
      <c r="HF301" s="250"/>
      <c r="HG301" s="250"/>
      <c r="HH301" s="250"/>
      <c r="HI301" s="250"/>
      <c r="HJ301" s="250"/>
      <c r="HK301" s="250"/>
      <c r="HL301" s="250"/>
      <c r="HM301" s="250"/>
      <c r="HN301" s="250"/>
      <c r="HO301" s="250"/>
      <c r="HP301" s="250"/>
      <c r="HQ301" s="250"/>
      <c r="HR301" s="250"/>
      <c r="HS301" s="250"/>
      <c r="HT301" s="250"/>
      <c r="HU301" s="250"/>
      <c r="HV301" s="250"/>
      <c r="HW301" s="250"/>
      <c r="HX301" s="250"/>
      <c r="HY301" s="250"/>
      <c r="HZ301" s="250"/>
      <c r="IA301" s="250"/>
      <c r="IB301" s="250"/>
      <c r="IC301" s="250"/>
      <c r="ID301" s="250"/>
      <c r="IE301" s="250"/>
      <c r="IF301" s="250"/>
      <c r="IG301" s="250"/>
      <c r="IH301" s="250"/>
      <c r="II301" s="250"/>
      <c r="IJ301" s="250"/>
      <c r="IK301" s="250"/>
      <c r="IL301" s="250"/>
      <c r="IM301" s="250"/>
      <c r="IN301" s="250"/>
      <c r="IO301" s="250"/>
      <c r="IP301" s="250"/>
      <c r="IQ301" s="250"/>
      <c r="IR301" s="250"/>
    </row>
    <row r="302" s="443" customFormat="1" spans="1:252">
      <c r="A302" s="353" t="s">
        <v>4457</v>
      </c>
      <c r="B302" s="306" t="s">
        <v>4458</v>
      </c>
      <c r="C302" s="671">
        <v>600</v>
      </c>
      <c r="D302" s="671">
        <v>0</v>
      </c>
      <c r="E302" s="671">
        <f>SUMIF('2024.12'!$A$6:$A$567,A302,'2024.12'!$D$6:$D$567)</f>
        <v>0</v>
      </c>
      <c r="F302" s="671">
        <f>E302-C302</f>
        <v>-600</v>
      </c>
      <c r="G302" s="759" t="str">
        <f t="shared" si="56"/>
        <v>-100.0%</v>
      </c>
      <c r="H302" s="365" t="str">
        <f t="shared" si="57"/>
        <v/>
      </c>
      <c r="I302" s="744" t="str">
        <f t="shared" si="58"/>
        <v>是</v>
      </c>
      <c r="J302" s="755" t="str">
        <f t="shared" si="65"/>
        <v>10504</v>
      </c>
      <c r="K302" s="93" t="str">
        <f t="shared" si="64"/>
        <v>项</v>
      </c>
      <c r="L302" s="746">
        <v>1</v>
      </c>
      <c r="M302" s="250"/>
      <c r="N302" s="250"/>
      <c r="O302" s="250"/>
      <c r="P302" s="250"/>
      <c r="Q302" s="250"/>
      <c r="R302" s="250"/>
      <c r="S302" s="250"/>
      <c r="T302" s="250"/>
      <c r="U302" s="250"/>
      <c r="V302" s="250"/>
      <c r="W302" s="250"/>
      <c r="X302" s="250"/>
      <c r="Y302" s="250"/>
      <c r="Z302" s="250"/>
      <c r="AA302" s="250"/>
      <c r="AB302" s="250"/>
      <c r="AC302" s="250"/>
      <c r="AD302" s="250"/>
      <c r="AE302" s="250"/>
      <c r="AF302" s="250"/>
      <c r="AG302" s="250"/>
      <c r="AH302" s="250"/>
      <c r="AI302" s="250"/>
      <c r="AJ302" s="250"/>
      <c r="AK302" s="250"/>
      <c r="AL302" s="250"/>
      <c r="AM302" s="250"/>
      <c r="AN302" s="250"/>
      <c r="AO302" s="250"/>
      <c r="AP302" s="250"/>
      <c r="AQ302" s="250"/>
      <c r="AR302" s="250"/>
      <c r="AS302" s="250"/>
      <c r="AT302" s="250"/>
      <c r="AU302" s="250"/>
      <c r="AV302" s="250"/>
      <c r="AW302" s="250"/>
      <c r="AX302" s="250"/>
      <c r="AY302" s="250"/>
      <c r="AZ302" s="250"/>
      <c r="BA302" s="250"/>
      <c r="BB302" s="250"/>
      <c r="BC302" s="250"/>
      <c r="BD302" s="250"/>
      <c r="BE302" s="250"/>
      <c r="BF302" s="250"/>
      <c r="BG302" s="250"/>
      <c r="BH302" s="250"/>
      <c r="BI302" s="250"/>
      <c r="BJ302" s="250"/>
      <c r="BK302" s="250"/>
      <c r="BL302" s="250"/>
      <c r="BM302" s="250"/>
      <c r="BN302" s="250"/>
      <c r="BO302" s="250"/>
      <c r="BP302" s="250"/>
      <c r="BQ302" s="250"/>
      <c r="BR302" s="250"/>
      <c r="BS302" s="250"/>
      <c r="BT302" s="250"/>
      <c r="BU302" s="250"/>
      <c r="BV302" s="250"/>
      <c r="BW302" s="250"/>
      <c r="BX302" s="250"/>
      <c r="BY302" s="250"/>
      <c r="BZ302" s="250"/>
      <c r="CA302" s="250"/>
      <c r="CB302" s="250"/>
      <c r="CC302" s="250"/>
      <c r="CD302" s="250"/>
      <c r="CE302" s="250"/>
      <c r="CF302" s="250"/>
      <c r="CG302" s="250"/>
      <c r="CH302" s="250"/>
      <c r="CI302" s="250"/>
      <c r="CJ302" s="250"/>
      <c r="CK302" s="250"/>
      <c r="CL302" s="250"/>
      <c r="CM302" s="250"/>
      <c r="CN302" s="250"/>
      <c r="CO302" s="250"/>
      <c r="CP302" s="250"/>
      <c r="CQ302" s="250"/>
      <c r="CR302" s="250"/>
      <c r="CS302" s="250"/>
      <c r="CT302" s="250"/>
      <c r="CU302" s="250"/>
      <c r="CV302" s="250"/>
      <c r="CW302" s="250"/>
      <c r="CX302" s="250"/>
      <c r="CY302" s="250"/>
      <c r="CZ302" s="250"/>
      <c r="DA302" s="250"/>
      <c r="DB302" s="250"/>
      <c r="DC302" s="250"/>
      <c r="DD302" s="250"/>
      <c r="DE302" s="250"/>
      <c r="DF302" s="250"/>
      <c r="DG302" s="250"/>
      <c r="DH302" s="250"/>
      <c r="DI302" s="250"/>
      <c r="DJ302" s="250"/>
      <c r="DK302" s="250"/>
      <c r="DL302" s="250"/>
      <c r="DM302" s="250"/>
      <c r="DN302" s="250"/>
      <c r="DO302" s="250"/>
      <c r="DP302" s="250"/>
      <c r="DQ302" s="250"/>
      <c r="DR302" s="250"/>
      <c r="DS302" s="250"/>
      <c r="DT302" s="250"/>
      <c r="DU302" s="250"/>
      <c r="DV302" s="250"/>
      <c r="DW302" s="250"/>
      <c r="DX302" s="250"/>
      <c r="DY302" s="250"/>
      <c r="DZ302" s="250"/>
      <c r="EA302" s="250"/>
      <c r="EB302" s="250"/>
      <c r="EC302" s="250"/>
      <c r="ED302" s="250"/>
      <c r="EE302" s="250"/>
      <c r="EF302" s="250"/>
      <c r="EG302" s="250"/>
      <c r="EH302" s="250"/>
      <c r="EI302" s="250"/>
      <c r="EJ302" s="250"/>
      <c r="EK302" s="250"/>
      <c r="EL302" s="250"/>
      <c r="EM302" s="250"/>
      <c r="EN302" s="250"/>
      <c r="EO302" s="250"/>
      <c r="EP302" s="250"/>
      <c r="EQ302" s="250"/>
      <c r="ER302" s="250"/>
      <c r="ES302" s="250"/>
      <c r="ET302" s="250"/>
      <c r="EU302" s="250"/>
      <c r="EV302" s="250"/>
      <c r="EW302" s="250"/>
      <c r="EX302" s="250"/>
      <c r="EY302" s="250"/>
      <c r="EZ302" s="250"/>
      <c r="FA302" s="250"/>
      <c r="FB302" s="250"/>
      <c r="FC302" s="250"/>
      <c r="FD302" s="250"/>
      <c r="FE302" s="250"/>
      <c r="FF302" s="250"/>
      <c r="FG302" s="250"/>
      <c r="FH302" s="250"/>
      <c r="FI302" s="250"/>
      <c r="FJ302" s="250"/>
      <c r="FK302" s="250"/>
      <c r="FL302" s="250"/>
      <c r="FM302" s="250"/>
      <c r="FN302" s="250"/>
      <c r="FO302" s="250"/>
      <c r="FP302" s="250"/>
      <c r="FQ302" s="250"/>
      <c r="FR302" s="250"/>
      <c r="FS302" s="250"/>
      <c r="FT302" s="250"/>
      <c r="FU302" s="250"/>
      <c r="FV302" s="250"/>
      <c r="FW302" s="250"/>
      <c r="FX302" s="250"/>
      <c r="FY302" s="250"/>
      <c r="FZ302" s="250"/>
      <c r="GA302" s="250"/>
      <c r="GB302" s="250"/>
      <c r="GC302" s="250"/>
      <c r="GD302" s="250"/>
      <c r="GE302" s="250"/>
      <c r="GF302" s="250"/>
      <c r="GG302" s="250"/>
      <c r="GH302" s="250"/>
      <c r="GI302" s="250"/>
      <c r="GJ302" s="250"/>
      <c r="GK302" s="250"/>
      <c r="GL302" s="250"/>
      <c r="GM302" s="250"/>
      <c r="GN302" s="250"/>
      <c r="GO302" s="250"/>
      <c r="GP302" s="250"/>
      <c r="GQ302" s="250"/>
      <c r="GR302" s="250"/>
      <c r="GS302" s="250"/>
      <c r="GT302" s="250"/>
      <c r="GU302" s="250"/>
      <c r="GV302" s="250"/>
      <c r="GW302" s="250"/>
      <c r="GX302" s="250"/>
      <c r="GY302" s="250"/>
      <c r="GZ302" s="250"/>
      <c r="HA302" s="250"/>
      <c r="HB302" s="250"/>
      <c r="HC302" s="250"/>
      <c r="HD302" s="250"/>
      <c r="HE302" s="250"/>
      <c r="HF302" s="250"/>
      <c r="HG302" s="250"/>
      <c r="HH302" s="250"/>
      <c r="HI302" s="250"/>
      <c r="HJ302" s="250"/>
      <c r="HK302" s="250"/>
      <c r="HL302" s="250"/>
      <c r="HM302" s="250"/>
      <c r="HN302" s="250"/>
      <c r="HO302" s="250"/>
      <c r="HP302" s="250"/>
      <c r="HQ302" s="250"/>
      <c r="HR302" s="250"/>
      <c r="HS302" s="250"/>
      <c r="HT302" s="250"/>
      <c r="HU302" s="250"/>
      <c r="HV302" s="250"/>
      <c r="HW302" s="250"/>
      <c r="HX302" s="250"/>
      <c r="HY302" s="250"/>
      <c r="HZ302" s="250"/>
      <c r="IA302" s="250"/>
      <c r="IB302" s="250"/>
      <c r="IC302" s="250"/>
      <c r="ID302" s="250"/>
      <c r="IE302" s="250"/>
      <c r="IF302" s="250"/>
      <c r="IG302" s="250"/>
      <c r="IH302" s="250"/>
      <c r="II302" s="250"/>
      <c r="IJ302" s="250"/>
      <c r="IK302" s="250"/>
      <c r="IL302" s="250"/>
      <c r="IM302" s="250"/>
      <c r="IN302" s="250"/>
      <c r="IO302" s="250"/>
      <c r="IP302" s="250"/>
      <c r="IQ302" s="250"/>
      <c r="IR302" s="250"/>
    </row>
    <row r="303" s="93" customFormat="1" spans="1:252">
      <c r="A303" s="736" t="s">
        <v>4459</v>
      </c>
      <c r="B303" s="20" t="s">
        <v>4460</v>
      </c>
      <c r="C303" s="736">
        <f>SUMIF($J304:J$385,$A303,C304:C$385)</f>
        <v>283555</v>
      </c>
      <c r="D303" s="736">
        <f ca="1">SUMIF($J304:K$385,$A303,D304:D$385)</f>
        <v>207078</v>
      </c>
      <c r="E303" s="736">
        <f ca="1">SUMIF($J304:L$385,$A303,E304:E$385)</f>
        <v>219917</v>
      </c>
      <c r="F303" s="736">
        <f ca="1">SUMIF($J304:M$385,$A303,F304:F$385)</f>
        <v>-63638</v>
      </c>
      <c r="G303" s="643" t="str">
        <f ca="1" t="shared" si="56"/>
        <v>-22.4%</v>
      </c>
      <c r="H303" s="345" t="str">
        <f ca="1" t="shared" si="57"/>
        <v>106.2%</v>
      </c>
      <c r="I303" s="744" t="str">
        <f ca="1" t="shared" si="58"/>
        <v>是</v>
      </c>
      <c r="J303" s="745"/>
      <c r="K303" s="93" t="str">
        <f t="shared" ref="K303:K334" si="66">_xlfn.IFS(LEN(A303)=3,"类",LEN(A303)=5,"款",LEN(A303)=7,"项")</f>
        <v>类</v>
      </c>
      <c r="L303" s="746">
        <v>1</v>
      </c>
      <c r="M303" s="718"/>
      <c r="N303" s="718"/>
      <c r="O303" s="718"/>
      <c r="P303" s="718"/>
      <c r="Q303" s="718"/>
      <c r="R303" s="718"/>
      <c r="S303" s="718"/>
      <c r="T303" s="718"/>
      <c r="U303" s="718"/>
      <c r="V303" s="718"/>
      <c r="W303" s="718"/>
      <c r="X303" s="718"/>
      <c r="Y303" s="718"/>
      <c r="Z303" s="718"/>
      <c r="AA303" s="718"/>
      <c r="AB303" s="718"/>
      <c r="AC303" s="718"/>
      <c r="AD303" s="718"/>
      <c r="AE303" s="718"/>
      <c r="AF303" s="718"/>
      <c r="AG303" s="718"/>
      <c r="AH303" s="718"/>
      <c r="AI303" s="718"/>
      <c r="AJ303" s="718"/>
      <c r="AK303" s="718"/>
      <c r="AL303" s="718"/>
      <c r="AM303" s="718"/>
      <c r="AN303" s="718"/>
      <c r="AO303" s="718"/>
      <c r="AP303" s="718"/>
      <c r="AQ303" s="718"/>
      <c r="AR303" s="718"/>
      <c r="AS303" s="718"/>
      <c r="AT303" s="718"/>
      <c r="AU303" s="718"/>
      <c r="AV303" s="718"/>
      <c r="AW303" s="718"/>
      <c r="AX303" s="718"/>
      <c r="AY303" s="718"/>
      <c r="AZ303" s="718"/>
      <c r="BA303" s="718"/>
      <c r="BB303" s="718"/>
      <c r="BC303" s="718"/>
      <c r="BD303" s="718"/>
      <c r="BE303" s="718"/>
      <c r="BF303" s="718"/>
      <c r="BG303" s="718"/>
      <c r="BH303" s="718"/>
      <c r="BI303" s="718"/>
      <c r="BJ303" s="718"/>
      <c r="BK303" s="718"/>
      <c r="BL303" s="718"/>
      <c r="BM303" s="718"/>
      <c r="BN303" s="718"/>
      <c r="BO303" s="718"/>
      <c r="BP303" s="718"/>
      <c r="BQ303" s="718"/>
      <c r="BR303" s="718"/>
      <c r="BS303" s="718"/>
      <c r="BT303" s="718"/>
      <c r="BU303" s="718"/>
      <c r="BV303" s="718"/>
      <c r="BW303" s="718"/>
      <c r="BX303" s="718"/>
      <c r="BY303" s="718"/>
      <c r="BZ303" s="718"/>
      <c r="CA303" s="718"/>
      <c r="CB303" s="718"/>
      <c r="CC303" s="718"/>
      <c r="CD303" s="718"/>
      <c r="CE303" s="718"/>
      <c r="CF303" s="718"/>
      <c r="CG303" s="718"/>
      <c r="CH303" s="718"/>
      <c r="CI303" s="718"/>
      <c r="CJ303" s="718"/>
      <c r="CK303" s="718"/>
      <c r="CL303" s="718"/>
      <c r="CM303" s="718"/>
      <c r="CN303" s="718"/>
      <c r="CO303" s="718"/>
      <c r="CP303" s="718"/>
      <c r="CQ303" s="718"/>
      <c r="CR303" s="718"/>
      <c r="CS303" s="718"/>
      <c r="CT303" s="718"/>
      <c r="CU303" s="718"/>
      <c r="CV303" s="718"/>
      <c r="CW303" s="718"/>
      <c r="CX303" s="718"/>
      <c r="CY303" s="718"/>
      <c r="CZ303" s="718"/>
      <c r="DA303" s="718"/>
      <c r="DB303" s="718"/>
      <c r="DC303" s="718"/>
      <c r="DD303" s="718"/>
      <c r="DE303" s="718"/>
      <c r="DF303" s="718"/>
      <c r="DG303" s="718"/>
      <c r="DH303" s="718"/>
      <c r="DI303" s="718"/>
      <c r="DJ303" s="718"/>
      <c r="DK303" s="718"/>
      <c r="DL303" s="718"/>
      <c r="DM303" s="718"/>
      <c r="DN303" s="718"/>
      <c r="DO303" s="718"/>
      <c r="DP303" s="718"/>
      <c r="DQ303" s="718"/>
      <c r="DR303" s="718"/>
      <c r="DS303" s="718"/>
      <c r="DT303" s="718"/>
      <c r="DU303" s="718"/>
      <c r="DV303" s="718"/>
      <c r="DW303" s="718"/>
      <c r="DX303" s="718"/>
      <c r="DY303" s="718"/>
      <c r="DZ303" s="718"/>
      <c r="EA303" s="718"/>
      <c r="EB303" s="718"/>
      <c r="EC303" s="718"/>
      <c r="ED303" s="718"/>
      <c r="EE303" s="718"/>
      <c r="EF303" s="718"/>
      <c r="EG303" s="718"/>
      <c r="EH303" s="718"/>
      <c r="EI303" s="718"/>
      <c r="EJ303" s="718"/>
      <c r="EK303" s="718"/>
      <c r="EL303" s="718"/>
      <c r="EM303" s="718"/>
      <c r="EN303" s="718"/>
      <c r="EO303" s="718"/>
      <c r="EP303" s="718"/>
      <c r="EQ303" s="718"/>
      <c r="ER303" s="718"/>
      <c r="ES303" s="718"/>
      <c r="ET303" s="718"/>
      <c r="EU303" s="718"/>
      <c r="EV303" s="718"/>
      <c r="EW303" s="718"/>
      <c r="EX303" s="718"/>
      <c r="EY303" s="718"/>
      <c r="EZ303" s="718"/>
      <c r="FA303" s="718"/>
      <c r="FB303" s="718"/>
      <c r="FC303" s="718"/>
      <c r="FD303" s="718"/>
      <c r="FE303" s="718"/>
      <c r="FF303" s="718"/>
      <c r="FG303" s="718"/>
      <c r="FH303" s="718"/>
      <c r="FI303" s="718"/>
      <c r="FJ303" s="718"/>
      <c r="FK303" s="718"/>
      <c r="FL303" s="718"/>
      <c r="FM303" s="718"/>
      <c r="FN303" s="718"/>
      <c r="FO303" s="718"/>
      <c r="FP303" s="718"/>
      <c r="FQ303" s="718"/>
      <c r="FR303" s="718"/>
      <c r="FS303" s="718"/>
      <c r="FT303" s="718"/>
      <c r="FU303" s="718"/>
      <c r="FV303" s="718"/>
      <c r="FW303" s="718"/>
      <c r="FX303" s="718"/>
      <c r="FY303" s="718"/>
      <c r="FZ303" s="718"/>
      <c r="GA303" s="718"/>
      <c r="GB303" s="718"/>
      <c r="GC303" s="718"/>
      <c r="GD303" s="718"/>
      <c r="GE303" s="718"/>
      <c r="GF303" s="718"/>
      <c r="GG303" s="718"/>
      <c r="GH303" s="718"/>
      <c r="GI303" s="718"/>
      <c r="GJ303" s="718"/>
      <c r="GK303" s="718"/>
      <c r="GL303" s="718"/>
      <c r="GM303" s="718"/>
      <c r="GN303" s="718"/>
      <c r="GO303" s="718"/>
      <c r="GP303" s="718"/>
      <c r="GQ303" s="718"/>
      <c r="GR303" s="718"/>
      <c r="GS303" s="718"/>
      <c r="GT303" s="718"/>
      <c r="GU303" s="718"/>
      <c r="GV303" s="718"/>
      <c r="GW303" s="718"/>
      <c r="GX303" s="718"/>
      <c r="GY303" s="718"/>
      <c r="GZ303" s="718"/>
      <c r="HA303" s="718"/>
      <c r="HB303" s="718"/>
      <c r="HC303" s="718"/>
      <c r="HD303" s="718"/>
      <c r="HE303" s="718"/>
      <c r="HF303" s="718"/>
      <c r="HG303" s="718"/>
      <c r="HH303" s="718"/>
      <c r="HI303" s="718"/>
      <c r="HJ303" s="718"/>
      <c r="HK303" s="718"/>
      <c r="HL303" s="718"/>
      <c r="HM303" s="718"/>
      <c r="HN303" s="718"/>
      <c r="HO303" s="718"/>
      <c r="HP303" s="718"/>
      <c r="HQ303" s="718"/>
      <c r="HR303" s="718"/>
      <c r="HS303" s="718"/>
      <c r="HT303" s="718"/>
      <c r="HU303" s="718"/>
      <c r="HV303" s="718"/>
      <c r="HW303" s="718"/>
      <c r="HX303" s="718"/>
      <c r="HY303" s="718"/>
      <c r="HZ303" s="718"/>
      <c r="IA303" s="718"/>
      <c r="IB303" s="718"/>
      <c r="IC303" s="718"/>
      <c r="ID303" s="718"/>
      <c r="IE303" s="718"/>
      <c r="IF303" s="718"/>
      <c r="IG303" s="718"/>
      <c r="IH303" s="718"/>
      <c r="II303" s="718"/>
      <c r="IJ303" s="718"/>
      <c r="IK303" s="718"/>
      <c r="IL303" s="718"/>
      <c r="IM303" s="718"/>
      <c r="IN303" s="718"/>
      <c r="IO303" s="718"/>
      <c r="IP303" s="718"/>
      <c r="IQ303" s="718"/>
      <c r="IR303" s="718"/>
    </row>
    <row r="304" s="136" customFormat="1" spans="1:252">
      <c r="A304" s="639" t="s">
        <v>4461</v>
      </c>
      <c r="B304" s="349" t="s">
        <v>4462</v>
      </c>
      <c r="C304" s="736">
        <f>SUMIF($J305:J$382,$A304,C305:C$382)</f>
        <v>4839</v>
      </c>
      <c r="D304" s="736">
        <f ca="1">SUMIF($J305:K$382,$A304,D305:D$382)</f>
        <v>2819</v>
      </c>
      <c r="E304" s="736">
        <f ca="1">SUMIF($J305:L$382,$A304,E305:E$382)</f>
        <v>3628</v>
      </c>
      <c r="F304" s="736">
        <f ca="1">SUMIF($J305:M$382,$A304,F305:F$382)</f>
        <v>-1211</v>
      </c>
      <c r="G304" s="643" t="str">
        <f ca="1" t="shared" si="56"/>
        <v>-25.0%</v>
      </c>
      <c r="H304" s="345" t="str">
        <f ca="1" t="shared" si="57"/>
        <v>128.7%</v>
      </c>
      <c r="I304" s="744" t="str">
        <f ca="1" t="shared" si="58"/>
        <v>是</v>
      </c>
      <c r="J304" s="745" t="str">
        <f>LEFT(A304,3)</f>
        <v>110</v>
      </c>
      <c r="K304" s="93" t="str">
        <f t="shared" si="66"/>
        <v>款</v>
      </c>
      <c r="L304" s="746">
        <v>1</v>
      </c>
      <c r="M304" s="761"/>
      <c r="N304" s="761"/>
      <c r="O304" s="761"/>
      <c r="P304" s="761"/>
      <c r="Q304" s="761"/>
      <c r="R304" s="761"/>
      <c r="S304" s="761"/>
      <c r="T304" s="761"/>
      <c r="U304" s="761"/>
      <c r="V304" s="761"/>
      <c r="W304" s="761"/>
      <c r="X304" s="761"/>
      <c r="Y304" s="761"/>
      <c r="Z304" s="761"/>
      <c r="AA304" s="761"/>
      <c r="AB304" s="761"/>
      <c r="AC304" s="761"/>
      <c r="AD304" s="761"/>
      <c r="AE304" s="761"/>
      <c r="AF304" s="761"/>
      <c r="AG304" s="761"/>
      <c r="AH304" s="761"/>
      <c r="AI304" s="761"/>
      <c r="AJ304" s="761"/>
      <c r="AK304" s="761"/>
      <c r="AL304" s="761"/>
      <c r="AM304" s="761"/>
      <c r="AN304" s="761"/>
      <c r="AO304" s="761"/>
      <c r="AP304" s="761"/>
      <c r="AQ304" s="761"/>
      <c r="AR304" s="761"/>
      <c r="AS304" s="761"/>
      <c r="AT304" s="761"/>
      <c r="AU304" s="761"/>
      <c r="AV304" s="761"/>
      <c r="AW304" s="761"/>
      <c r="AX304" s="761"/>
      <c r="AY304" s="761"/>
      <c r="AZ304" s="761"/>
      <c r="BA304" s="761"/>
      <c r="BB304" s="761"/>
      <c r="BC304" s="761"/>
      <c r="BD304" s="761"/>
      <c r="BE304" s="761"/>
      <c r="BF304" s="761"/>
      <c r="BG304" s="761"/>
      <c r="BH304" s="761"/>
      <c r="BI304" s="761"/>
      <c r="BJ304" s="761"/>
      <c r="BK304" s="761"/>
      <c r="BL304" s="761"/>
      <c r="BM304" s="761"/>
      <c r="BN304" s="761"/>
      <c r="BO304" s="761"/>
      <c r="BP304" s="761"/>
      <c r="BQ304" s="761"/>
      <c r="BR304" s="761"/>
      <c r="BS304" s="761"/>
      <c r="BT304" s="761"/>
      <c r="BU304" s="761"/>
      <c r="BV304" s="761"/>
      <c r="BW304" s="761"/>
      <c r="BX304" s="761"/>
      <c r="BY304" s="761"/>
      <c r="BZ304" s="761"/>
      <c r="CA304" s="761"/>
      <c r="CB304" s="761"/>
      <c r="CC304" s="761"/>
      <c r="CD304" s="761"/>
      <c r="CE304" s="761"/>
      <c r="CF304" s="761"/>
      <c r="CG304" s="761"/>
      <c r="CH304" s="761"/>
      <c r="CI304" s="761"/>
      <c r="CJ304" s="761"/>
      <c r="CK304" s="761"/>
      <c r="CL304" s="761"/>
      <c r="CM304" s="761"/>
      <c r="CN304" s="761"/>
      <c r="CO304" s="761"/>
      <c r="CP304" s="761"/>
      <c r="CQ304" s="761"/>
      <c r="CR304" s="761"/>
      <c r="CS304" s="761"/>
      <c r="CT304" s="761"/>
      <c r="CU304" s="761"/>
      <c r="CV304" s="761"/>
      <c r="CW304" s="761"/>
      <c r="CX304" s="761"/>
      <c r="CY304" s="761"/>
      <c r="CZ304" s="761"/>
      <c r="DA304" s="761"/>
      <c r="DB304" s="761"/>
      <c r="DC304" s="761"/>
      <c r="DD304" s="761"/>
      <c r="DE304" s="761"/>
      <c r="DF304" s="761"/>
      <c r="DG304" s="761"/>
      <c r="DH304" s="761"/>
      <c r="DI304" s="761"/>
      <c r="DJ304" s="761"/>
      <c r="DK304" s="761"/>
      <c r="DL304" s="761"/>
      <c r="DM304" s="761"/>
      <c r="DN304" s="761"/>
      <c r="DO304" s="761"/>
      <c r="DP304" s="761"/>
      <c r="DQ304" s="761"/>
      <c r="DR304" s="761"/>
      <c r="DS304" s="761"/>
      <c r="DT304" s="761"/>
      <c r="DU304" s="761"/>
      <c r="DV304" s="761"/>
      <c r="DW304" s="761"/>
      <c r="DX304" s="761"/>
      <c r="DY304" s="761"/>
      <c r="DZ304" s="761"/>
      <c r="EA304" s="761"/>
      <c r="EB304" s="761"/>
      <c r="EC304" s="761"/>
      <c r="ED304" s="761"/>
      <c r="EE304" s="761"/>
      <c r="EF304" s="761"/>
      <c r="EG304" s="761"/>
      <c r="EH304" s="761"/>
      <c r="EI304" s="761"/>
      <c r="EJ304" s="761"/>
      <c r="EK304" s="761"/>
      <c r="EL304" s="761"/>
      <c r="EM304" s="761"/>
      <c r="EN304" s="761"/>
      <c r="EO304" s="761"/>
      <c r="EP304" s="761"/>
      <c r="EQ304" s="761"/>
      <c r="ER304" s="761"/>
      <c r="ES304" s="761"/>
      <c r="ET304" s="761"/>
      <c r="EU304" s="761"/>
      <c r="EV304" s="761"/>
      <c r="EW304" s="761"/>
      <c r="EX304" s="761"/>
      <c r="EY304" s="761"/>
      <c r="EZ304" s="761"/>
      <c r="FA304" s="761"/>
      <c r="FB304" s="761"/>
      <c r="FC304" s="761"/>
      <c r="FD304" s="761"/>
      <c r="FE304" s="761"/>
      <c r="FF304" s="761"/>
      <c r="FG304" s="761"/>
      <c r="FH304" s="761"/>
      <c r="FI304" s="761"/>
      <c r="FJ304" s="761"/>
      <c r="FK304" s="761"/>
      <c r="FL304" s="761"/>
      <c r="FM304" s="761"/>
      <c r="FN304" s="761"/>
      <c r="FO304" s="761"/>
      <c r="FP304" s="761"/>
      <c r="FQ304" s="761"/>
      <c r="FR304" s="761"/>
      <c r="FS304" s="761"/>
      <c r="FT304" s="761"/>
      <c r="FU304" s="761"/>
      <c r="FV304" s="761"/>
      <c r="FW304" s="761"/>
      <c r="FX304" s="761"/>
      <c r="FY304" s="761"/>
      <c r="FZ304" s="761"/>
      <c r="GA304" s="761"/>
      <c r="GB304" s="761"/>
      <c r="GC304" s="761"/>
      <c r="GD304" s="761"/>
      <c r="GE304" s="761"/>
      <c r="GF304" s="761"/>
      <c r="GG304" s="761"/>
      <c r="GH304" s="761"/>
      <c r="GI304" s="761"/>
      <c r="GJ304" s="761"/>
      <c r="GK304" s="761"/>
      <c r="GL304" s="761"/>
      <c r="GM304" s="761"/>
      <c r="GN304" s="761"/>
      <c r="GO304" s="761"/>
      <c r="GP304" s="761"/>
      <c r="GQ304" s="761"/>
      <c r="GR304" s="761"/>
      <c r="GS304" s="761"/>
      <c r="GT304" s="761"/>
      <c r="GU304" s="761"/>
      <c r="GV304" s="761"/>
      <c r="GW304" s="761"/>
      <c r="GX304" s="761"/>
      <c r="GY304" s="761"/>
      <c r="GZ304" s="761"/>
      <c r="HA304" s="761"/>
      <c r="HB304" s="761"/>
      <c r="HC304" s="761"/>
      <c r="HD304" s="761"/>
      <c r="HE304" s="761"/>
      <c r="HF304" s="761"/>
      <c r="HG304" s="761"/>
      <c r="HH304" s="761"/>
      <c r="HI304" s="761"/>
      <c r="HJ304" s="761"/>
      <c r="HK304" s="761"/>
      <c r="HL304" s="761"/>
      <c r="HM304" s="761"/>
      <c r="HN304" s="761"/>
      <c r="HO304" s="761"/>
      <c r="HP304" s="761"/>
      <c r="HQ304" s="761"/>
      <c r="HR304" s="761"/>
      <c r="HS304" s="761"/>
      <c r="HT304" s="761"/>
      <c r="HU304" s="761"/>
      <c r="HV304" s="761"/>
      <c r="HW304" s="761"/>
      <c r="HX304" s="761"/>
      <c r="HY304" s="761"/>
      <c r="HZ304" s="761"/>
      <c r="IA304" s="761"/>
      <c r="IB304" s="761"/>
      <c r="IC304" s="761"/>
      <c r="ID304" s="761"/>
      <c r="IE304" s="761"/>
      <c r="IF304" s="761"/>
      <c r="IG304" s="761"/>
      <c r="IH304" s="761"/>
      <c r="II304" s="761"/>
      <c r="IJ304" s="761"/>
      <c r="IK304" s="761"/>
      <c r="IL304" s="761"/>
      <c r="IM304" s="761"/>
      <c r="IN304" s="761"/>
      <c r="IO304" s="761"/>
      <c r="IP304" s="761"/>
      <c r="IQ304" s="761"/>
      <c r="IR304" s="761"/>
    </row>
    <row r="305" s="137" customFormat="1" spans="1:252">
      <c r="A305" s="353" t="s">
        <v>4463</v>
      </c>
      <c r="B305" s="306" t="s">
        <v>4464</v>
      </c>
      <c r="C305" s="671">
        <v>406</v>
      </c>
      <c r="D305" s="671">
        <v>406</v>
      </c>
      <c r="E305" s="760">
        <v>406</v>
      </c>
      <c r="F305" s="671">
        <f t="shared" ref="F305:F310" si="67">E305-C305</f>
        <v>0</v>
      </c>
      <c r="G305" s="759" t="str">
        <f t="shared" si="56"/>
        <v>0.0%</v>
      </c>
      <c r="H305" s="365" t="str">
        <f t="shared" si="57"/>
        <v>100.0%</v>
      </c>
      <c r="I305" s="744" t="str">
        <f t="shared" si="58"/>
        <v>是</v>
      </c>
      <c r="J305" s="763" t="str">
        <f t="shared" ref="J305:J310" si="68">LEFT(A305,5)</f>
        <v>11001</v>
      </c>
      <c r="K305" s="93" t="str">
        <f t="shared" si="66"/>
        <v>项</v>
      </c>
      <c r="L305" s="746">
        <v>1</v>
      </c>
      <c r="M305" s="751"/>
      <c r="N305" s="751"/>
      <c r="O305" s="751"/>
      <c r="P305" s="751"/>
      <c r="Q305" s="751"/>
      <c r="R305" s="751"/>
      <c r="S305" s="751"/>
      <c r="T305" s="751"/>
      <c r="U305" s="751"/>
      <c r="V305" s="751"/>
      <c r="W305" s="751"/>
      <c r="X305" s="751"/>
      <c r="Y305" s="751"/>
      <c r="Z305" s="751"/>
      <c r="AA305" s="751"/>
      <c r="AB305" s="751"/>
      <c r="AC305" s="751"/>
      <c r="AD305" s="751"/>
      <c r="AE305" s="751"/>
      <c r="AF305" s="751"/>
      <c r="AG305" s="751"/>
      <c r="AH305" s="751"/>
      <c r="AI305" s="751"/>
      <c r="AJ305" s="751"/>
      <c r="AK305" s="751"/>
      <c r="AL305" s="751"/>
      <c r="AM305" s="751"/>
      <c r="AN305" s="751"/>
      <c r="AO305" s="751"/>
      <c r="AP305" s="751"/>
      <c r="AQ305" s="751"/>
      <c r="AR305" s="751"/>
      <c r="AS305" s="751"/>
      <c r="AT305" s="751"/>
      <c r="AU305" s="751"/>
      <c r="AV305" s="751"/>
      <c r="AW305" s="751"/>
      <c r="AX305" s="751"/>
      <c r="AY305" s="751"/>
      <c r="AZ305" s="751"/>
      <c r="BA305" s="751"/>
      <c r="BB305" s="751"/>
      <c r="BC305" s="751"/>
      <c r="BD305" s="751"/>
      <c r="BE305" s="751"/>
      <c r="BF305" s="751"/>
      <c r="BG305" s="751"/>
      <c r="BH305" s="751"/>
      <c r="BI305" s="751"/>
      <c r="BJ305" s="751"/>
      <c r="BK305" s="751"/>
      <c r="BL305" s="751"/>
      <c r="BM305" s="751"/>
      <c r="BN305" s="751"/>
      <c r="BO305" s="751"/>
      <c r="BP305" s="751"/>
      <c r="BQ305" s="751"/>
      <c r="BR305" s="751"/>
      <c r="BS305" s="751"/>
      <c r="BT305" s="751"/>
      <c r="BU305" s="751"/>
      <c r="BV305" s="751"/>
      <c r="BW305" s="751"/>
      <c r="BX305" s="751"/>
      <c r="BY305" s="751"/>
      <c r="BZ305" s="751"/>
      <c r="CA305" s="751"/>
      <c r="CB305" s="751"/>
      <c r="CC305" s="751"/>
      <c r="CD305" s="751"/>
      <c r="CE305" s="751"/>
      <c r="CF305" s="751"/>
      <c r="CG305" s="751"/>
      <c r="CH305" s="751"/>
      <c r="CI305" s="751"/>
      <c r="CJ305" s="751"/>
      <c r="CK305" s="751"/>
      <c r="CL305" s="751"/>
      <c r="CM305" s="751"/>
      <c r="CN305" s="751"/>
      <c r="CO305" s="751"/>
      <c r="CP305" s="751"/>
      <c r="CQ305" s="751"/>
      <c r="CR305" s="751"/>
      <c r="CS305" s="751"/>
      <c r="CT305" s="751"/>
      <c r="CU305" s="751"/>
      <c r="CV305" s="751"/>
      <c r="CW305" s="751"/>
      <c r="CX305" s="751"/>
      <c r="CY305" s="751"/>
      <c r="CZ305" s="751"/>
      <c r="DA305" s="751"/>
      <c r="DB305" s="751"/>
      <c r="DC305" s="751"/>
      <c r="DD305" s="751"/>
      <c r="DE305" s="751"/>
      <c r="DF305" s="751"/>
      <c r="DG305" s="751"/>
      <c r="DH305" s="751"/>
      <c r="DI305" s="751"/>
      <c r="DJ305" s="751"/>
      <c r="DK305" s="751"/>
      <c r="DL305" s="751"/>
      <c r="DM305" s="751"/>
      <c r="DN305" s="751"/>
      <c r="DO305" s="751"/>
      <c r="DP305" s="751"/>
      <c r="DQ305" s="751"/>
      <c r="DR305" s="751"/>
      <c r="DS305" s="751"/>
      <c r="DT305" s="751"/>
      <c r="DU305" s="751"/>
      <c r="DV305" s="751"/>
      <c r="DW305" s="751"/>
      <c r="DX305" s="751"/>
      <c r="DY305" s="751"/>
      <c r="DZ305" s="751"/>
      <c r="EA305" s="751"/>
      <c r="EB305" s="751"/>
      <c r="EC305" s="751"/>
      <c r="ED305" s="751"/>
      <c r="EE305" s="751"/>
      <c r="EF305" s="751"/>
      <c r="EG305" s="751"/>
      <c r="EH305" s="751"/>
      <c r="EI305" s="751"/>
      <c r="EJ305" s="751"/>
      <c r="EK305" s="751"/>
      <c r="EL305" s="751"/>
      <c r="EM305" s="751"/>
      <c r="EN305" s="751"/>
      <c r="EO305" s="751"/>
      <c r="EP305" s="751"/>
      <c r="EQ305" s="751"/>
      <c r="ER305" s="751"/>
      <c r="ES305" s="751"/>
      <c r="ET305" s="751"/>
      <c r="EU305" s="751"/>
      <c r="EV305" s="751"/>
      <c r="EW305" s="751"/>
      <c r="EX305" s="751"/>
      <c r="EY305" s="751"/>
      <c r="EZ305" s="751"/>
      <c r="FA305" s="751"/>
      <c r="FB305" s="751"/>
      <c r="FC305" s="751"/>
      <c r="FD305" s="751"/>
      <c r="FE305" s="751"/>
      <c r="FF305" s="751"/>
      <c r="FG305" s="751"/>
      <c r="FH305" s="751"/>
      <c r="FI305" s="751"/>
      <c r="FJ305" s="751"/>
      <c r="FK305" s="751"/>
      <c r="FL305" s="751"/>
      <c r="FM305" s="751"/>
      <c r="FN305" s="751"/>
      <c r="FO305" s="751"/>
      <c r="FP305" s="751"/>
      <c r="FQ305" s="751"/>
      <c r="FR305" s="751"/>
      <c r="FS305" s="751"/>
      <c r="FT305" s="751"/>
      <c r="FU305" s="751"/>
      <c r="FV305" s="751"/>
      <c r="FW305" s="751"/>
      <c r="FX305" s="751"/>
      <c r="FY305" s="751"/>
      <c r="FZ305" s="751"/>
      <c r="GA305" s="751"/>
      <c r="GB305" s="751"/>
      <c r="GC305" s="751"/>
      <c r="GD305" s="751"/>
      <c r="GE305" s="751"/>
      <c r="GF305" s="751"/>
      <c r="GG305" s="751"/>
      <c r="GH305" s="751"/>
      <c r="GI305" s="751"/>
      <c r="GJ305" s="751"/>
      <c r="GK305" s="751"/>
      <c r="GL305" s="751"/>
      <c r="GM305" s="751"/>
      <c r="GN305" s="751"/>
      <c r="GO305" s="751"/>
      <c r="GP305" s="751"/>
      <c r="GQ305" s="751"/>
      <c r="GR305" s="751"/>
      <c r="GS305" s="751"/>
      <c r="GT305" s="751"/>
      <c r="GU305" s="751"/>
      <c r="GV305" s="751"/>
      <c r="GW305" s="751"/>
      <c r="GX305" s="751"/>
      <c r="GY305" s="751"/>
      <c r="GZ305" s="751"/>
      <c r="HA305" s="751"/>
      <c r="HB305" s="751"/>
      <c r="HC305" s="751"/>
      <c r="HD305" s="751"/>
      <c r="HE305" s="751"/>
      <c r="HF305" s="751"/>
      <c r="HG305" s="751"/>
      <c r="HH305" s="751"/>
      <c r="HI305" s="751"/>
      <c r="HJ305" s="751"/>
      <c r="HK305" s="751"/>
      <c r="HL305" s="751"/>
      <c r="HM305" s="751"/>
      <c r="HN305" s="751"/>
      <c r="HO305" s="751"/>
      <c r="HP305" s="751"/>
      <c r="HQ305" s="751"/>
      <c r="HR305" s="751"/>
      <c r="HS305" s="751"/>
      <c r="HT305" s="751"/>
      <c r="HU305" s="751"/>
      <c r="HV305" s="751"/>
      <c r="HW305" s="751"/>
      <c r="HX305" s="751"/>
      <c r="HY305" s="751"/>
      <c r="HZ305" s="751"/>
      <c r="IA305" s="751"/>
      <c r="IB305" s="751"/>
      <c r="IC305" s="751"/>
      <c r="ID305" s="751"/>
      <c r="IE305" s="751"/>
      <c r="IF305" s="751"/>
      <c r="IG305" s="751"/>
      <c r="IH305" s="751"/>
      <c r="II305" s="751"/>
      <c r="IJ305" s="751"/>
      <c r="IK305" s="751"/>
      <c r="IL305" s="751"/>
      <c r="IM305" s="751"/>
      <c r="IN305" s="751"/>
      <c r="IO305" s="751"/>
      <c r="IP305" s="751"/>
      <c r="IQ305" s="751"/>
      <c r="IR305" s="751"/>
    </row>
    <row r="306" s="443" customFormat="1" ht="31.5" hidden="1" spans="1:252">
      <c r="A306" s="353" t="s">
        <v>4465</v>
      </c>
      <c r="B306" s="307" t="s">
        <v>4466</v>
      </c>
      <c r="C306" s="671">
        <v>0</v>
      </c>
      <c r="D306" s="671">
        <v>0</v>
      </c>
      <c r="E306" s="671">
        <f>SUMIF('2024.12'!$A$6:$A$567,A306,'2024.12'!$D$6:$D$567)</f>
        <v>0</v>
      </c>
      <c r="F306" s="671">
        <f t="shared" si="67"/>
        <v>0</v>
      </c>
      <c r="G306" s="365" t="str">
        <f t="shared" si="56"/>
        <v/>
      </c>
      <c r="H306" s="365" t="str">
        <f t="shared" si="57"/>
        <v/>
      </c>
      <c r="I306" s="22" t="str">
        <f t="shared" si="58"/>
        <v>否</v>
      </c>
      <c r="J306" s="749" t="str">
        <f t="shared" si="68"/>
        <v>11001</v>
      </c>
      <c r="K306" s="93" t="str">
        <f t="shared" si="66"/>
        <v>项</v>
      </c>
      <c r="L306" s="93">
        <v>1</v>
      </c>
      <c r="M306" s="250"/>
      <c r="N306" s="250"/>
      <c r="O306" s="250"/>
      <c r="P306" s="250"/>
      <c r="Q306" s="250"/>
      <c r="R306" s="250"/>
      <c r="S306" s="250"/>
      <c r="T306" s="250"/>
      <c r="U306" s="250"/>
      <c r="V306" s="250"/>
      <c r="W306" s="250"/>
      <c r="X306" s="250"/>
      <c r="Y306" s="250"/>
      <c r="Z306" s="250"/>
      <c r="AA306" s="250"/>
      <c r="AB306" s="250"/>
      <c r="AC306" s="250"/>
      <c r="AD306" s="250"/>
      <c r="AE306" s="250"/>
      <c r="AF306" s="250"/>
      <c r="AG306" s="250"/>
      <c r="AH306" s="250"/>
      <c r="AI306" s="250"/>
      <c r="AJ306" s="250"/>
      <c r="AK306" s="250"/>
      <c r="AL306" s="250"/>
      <c r="AM306" s="250"/>
      <c r="AN306" s="250"/>
      <c r="AO306" s="250"/>
      <c r="AP306" s="250"/>
      <c r="AQ306" s="250"/>
      <c r="AR306" s="250"/>
      <c r="AS306" s="250"/>
      <c r="AT306" s="250"/>
      <c r="AU306" s="250"/>
      <c r="AV306" s="250"/>
      <c r="AW306" s="250"/>
      <c r="AX306" s="250"/>
      <c r="AY306" s="250"/>
      <c r="AZ306" s="250"/>
      <c r="BA306" s="250"/>
      <c r="BB306" s="250"/>
      <c r="BC306" s="250"/>
      <c r="BD306" s="250"/>
      <c r="BE306" s="250"/>
      <c r="BF306" s="250"/>
      <c r="BG306" s="250"/>
      <c r="BH306" s="250"/>
      <c r="BI306" s="250"/>
      <c r="BJ306" s="250"/>
      <c r="BK306" s="250"/>
      <c r="BL306" s="250"/>
      <c r="BM306" s="250"/>
      <c r="BN306" s="250"/>
      <c r="BO306" s="250"/>
      <c r="BP306" s="250"/>
      <c r="BQ306" s="250"/>
      <c r="BR306" s="250"/>
      <c r="BS306" s="250"/>
      <c r="BT306" s="250"/>
      <c r="BU306" s="250"/>
      <c r="BV306" s="250"/>
      <c r="BW306" s="250"/>
      <c r="BX306" s="250"/>
      <c r="BY306" s="250"/>
      <c r="BZ306" s="250"/>
      <c r="CA306" s="250"/>
      <c r="CB306" s="250"/>
      <c r="CC306" s="250"/>
      <c r="CD306" s="250"/>
      <c r="CE306" s="250"/>
      <c r="CF306" s="250"/>
      <c r="CG306" s="250"/>
      <c r="CH306" s="250"/>
      <c r="CI306" s="250"/>
      <c r="CJ306" s="250"/>
      <c r="CK306" s="250"/>
      <c r="CL306" s="250"/>
      <c r="CM306" s="250"/>
      <c r="CN306" s="250"/>
      <c r="CO306" s="250"/>
      <c r="CP306" s="250"/>
      <c r="CQ306" s="250"/>
      <c r="CR306" s="250"/>
      <c r="CS306" s="250"/>
      <c r="CT306" s="250"/>
      <c r="CU306" s="250"/>
      <c r="CV306" s="250"/>
      <c r="CW306" s="250"/>
      <c r="CX306" s="250"/>
      <c r="CY306" s="250"/>
      <c r="CZ306" s="250"/>
      <c r="DA306" s="250"/>
      <c r="DB306" s="250"/>
      <c r="DC306" s="250"/>
      <c r="DD306" s="250"/>
      <c r="DE306" s="250"/>
      <c r="DF306" s="250"/>
      <c r="DG306" s="250"/>
      <c r="DH306" s="250"/>
      <c r="DI306" s="250"/>
      <c r="DJ306" s="250"/>
      <c r="DK306" s="250"/>
      <c r="DL306" s="250"/>
      <c r="DM306" s="250"/>
      <c r="DN306" s="250"/>
      <c r="DO306" s="250"/>
      <c r="DP306" s="250"/>
      <c r="DQ306" s="250"/>
      <c r="DR306" s="250"/>
      <c r="DS306" s="250"/>
      <c r="DT306" s="250"/>
      <c r="DU306" s="250"/>
      <c r="DV306" s="250"/>
      <c r="DW306" s="250"/>
      <c r="DX306" s="250"/>
      <c r="DY306" s="250"/>
      <c r="DZ306" s="250"/>
      <c r="EA306" s="250"/>
      <c r="EB306" s="250"/>
      <c r="EC306" s="250"/>
      <c r="ED306" s="250"/>
      <c r="EE306" s="250"/>
      <c r="EF306" s="250"/>
      <c r="EG306" s="250"/>
      <c r="EH306" s="250"/>
      <c r="EI306" s="250"/>
      <c r="EJ306" s="250"/>
      <c r="EK306" s="250"/>
      <c r="EL306" s="250"/>
      <c r="EM306" s="250"/>
      <c r="EN306" s="250"/>
      <c r="EO306" s="250"/>
      <c r="EP306" s="250"/>
      <c r="EQ306" s="250"/>
      <c r="ER306" s="250"/>
      <c r="ES306" s="250"/>
      <c r="ET306" s="250"/>
      <c r="EU306" s="250"/>
      <c r="EV306" s="250"/>
      <c r="EW306" s="250"/>
      <c r="EX306" s="250"/>
      <c r="EY306" s="250"/>
      <c r="EZ306" s="250"/>
      <c r="FA306" s="250"/>
      <c r="FB306" s="250"/>
      <c r="FC306" s="250"/>
      <c r="FD306" s="250"/>
      <c r="FE306" s="250"/>
      <c r="FF306" s="250"/>
      <c r="FG306" s="250"/>
      <c r="FH306" s="250"/>
      <c r="FI306" s="250"/>
      <c r="FJ306" s="250"/>
      <c r="FK306" s="250"/>
      <c r="FL306" s="250"/>
      <c r="FM306" s="250"/>
      <c r="FN306" s="250"/>
      <c r="FO306" s="250"/>
      <c r="FP306" s="250"/>
      <c r="FQ306" s="250"/>
      <c r="FR306" s="250"/>
      <c r="FS306" s="250"/>
      <c r="FT306" s="250"/>
      <c r="FU306" s="250"/>
      <c r="FV306" s="250"/>
      <c r="FW306" s="250"/>
      <c r="FX306" s="250"/>
      <c r="FY306" s="250"/>
      <c r="FZ306" s="250"/>
      <c r="GA306" s="250"/>
      <c r="GB306" s="250"/>
      <c r="GC306" s="250"/>
      <c r="GD306" s="250"/>
      <c r="GE306" s="250"/>
      <c r="GF306" s="250"/>
      <c r="GG306" s="250"/>
      <c r="GH306" s="250"/>
      <c r="GI306" s="250"/>
      <c r="GJ306" s="250"/>
      <c r="GK306" s="250"/>
      <c r="GL306" s="250"/>
      <c r="GM306" s="250"/>
      <c r="GN306" s="250"/>
      <c r="GO306" s="250"/>
      <c r="GP306" s="250"/>
      <c r="GQ306" s="250"/>
      <c r="GR306" s="250"/>
      <c r="GS306" s="250"/>
      <c r="GT306" s="250"/>
      <c r="GU306" s="250"/>
      <c r="GV306" s="250"/>
      <c r="GW306" s="250"/>
      <c r="GX306" s="250"/>
      <c r="GY306" s="250"/>
      <c r="GZ306" s="250"/>
      <c r="HA306" s="250"/>
      <c r="HB306" s="250"/>
      <c r="HC306" s="250"/>
      <c r="HD306" s="250"/>
      <c r="HE306" s="250"/>
      <c r="HF306" s="250"/>
      <c r="HG306" s="250"/>
      <c r="HH306" s="250"/>
      <c r="HI306" s="250"/>
      <c r="HJ306" s="250"/>
      <c r="HK306" s="250"/>
      <c r="HL306" s="250"/>
      <c r="HM306" s="250"/>
      <c r="HN306" s="250"/>
      <c r="HO306" s="250"/>
      <c r="HP306" s="250"/>
      <c r="HQ306" s="250"/>
      <c r="HR306" s="250"/>
      <c r="HS306" s="250"/>
      <c r="HT306" s="250"/>
      <c r="HU306" s="250"/>
      <c r="HV306" s="250"/>
      <c r="HW306" s="250"/>
      <c r="HX306" s="250"/>
      <c r="HY306" s="250"/>
      <c r="HZ306" s="250"/>
      <c r="IA306" s="250"/>
      <c r="IB306" s="250"/>
      <c r="IC306" s="250"/>
      <c r="ID306" s="250"/>
      <c r="IE306" s="250"/>
      <c r="IF306" s="250"/>
      <c r="IG306" s="250"/>
      <c r="IH306" s="250"/>
      <c r="II306" s="250"/>
      <c r="IJ306" s="250"/>
      <c r="IK306" s="250"/>
      <c r="IL306" s="250"/>
      <c r="IM306" s="250"/>
      <c r="IN306" s="250"/>
      <c r="IO306" s="250"/>
      <c r="IP306" s="250"/>
      <c r="IQ306" s="250"/>
      <c r="IR306" s="250"/>
    </row>
    <row r="307" s="137" customFormat="1" spans="1:252">
      <c r="A307" s="353" t="s">
        <v>4467</v>
      </c>
      <c r="B307" s="306" t="s">
        <v>4468</v>
      </c>
      <c r="C307" s="671">
        <v>1233</v>
      </c>
      <c r="D307" s="671">
        <v>1233</v>
      </c>
      <c r="E307" s="760">
        <v>1233</v>
      </c>
      <c r="F307" s="671">
        <f t="shared" si="67"/>
        <v>0</v>
      </c>
      <c r="G307" s="759" t="str">
        <f t="shared" si="56"/>
        <v>0.0%</v>
      </c>
      <c r="H307" s="365" t="str">
        <f t="shared" si="57"/>
        <v>100.0%</v>
      </c>
      <c r="I307" s="744" t="str">
        <f t="shared" si="58"/>
        <v>是</v>
      </c>
      <c r="J307" s="763" t="str">
        <f t="shared" si="68"/>
        <v>11001</v>
      </c>
      <c r="K307" s="93" t="str">
        <f t="shared" si="66"/>
        <v>项</v>
      </c>
      <c r="L307" s="746">
        <v>1</v>
      </c>
      <c r="M307" s="751"/>
      <c r="N307" s="751"/>
      <c r="O307" s="751"/>
      <c r="P307" s="751"/>
      <c r="Q307" s="751"/>
      <c r="R307" s="751"/>
      <c r="S307" s="751"/>
      <c r="T307" s="751"/>
      <c r="U307" s="751"/>
      <c r="V307" s="751"/>
      <c r="W307" s="751"/>
      <c r="X307" s="751"/>
      <c r="Y307" s="751"/>
      <c r="Z307" s="751"/>
      <c r="AA307" s="751"/>
      <c r="AB307" s="751"/>
      <c r="AC307" s="751"/>
      <c r="AD307" s="751"/>
      <c r="AE307" s="751"/>
      <c r="AF307" s="751"/>
      <c r="AG307" s="751"/>
      <c r="AH307" s="751"/>
      <c r="AI307" s="751"/>
      <c r="AJ307" s="751"/>
      <c r="AK307" s="751"/>
      <c r="AL307" s="751"/>
      <c r="AM307" s="751"/>
      <c r="AN307" s="751"/>
      <c r="AO307" s="751"/>
      <c r="AP307" s="751"/>
      <c r="AQ307" s="751"/>
      <c r="AR307" s="751"/>
      <c r="AS307" s="751"/>
      <c r="AT307" s="751"/>
      <c r="AU307" s="751"/>
      <c r="AV307" s="751"/>
      <c r="AW307" s="751"/>
      <c r="AX307" s="751"/>
      <c r="AY307" s="751"/>
      <c r="AZ307" s="751"/>
      <c r="BA307" s="751"/>
      <c r="BB307" s="751"/>
      <c r="BC307" s="751"/>
      <c r="BD307" s="751"/>
      <c r="BE307" s="751"/>
      <c r="BF307" s="751"/>
      <c r="BG307" s="751"/>
      <c r="BH307" s="751"/>
      <c r="BI307" s="751"/>
      <c r="BJ307" s="751"/>
      <c r="BK307" s="751"/>
      <c r="BL307" s="751"/>
      <c r="BM307" s="751"/>
      <c r="BN307" s="751"/>
      <c r="BO307" s="751"/>
      <c r="BP307" s="751"/>
      <c r="BQ307" s="751"/>
      <c r="BR307" s="751"/>
      <c r="BS307" s="751"/>
      <c r="BT307" s="751"/>
      <c r="BU307" s="751"/>
      <c r="BV307" s="751"/>
      <c r="BW307" s="751"/>
      <c r="BX307" s="751"/>
      <c r="BY307" s="751"/>
      <c r="BZ307" s="751"/>
      <c r="CA307" s="751"/>
      <c r="CB307" s="751"/>
      <c r="CC307" s="751"/>
      <c r="CD307" s="751"/>
      <c r="CE307" s="751"/>
      <c r="CF307" s="751"/>
      <c r="CG307" s="751"/>
      <c r="CH307" s="751"/>
      <c r="CI307" s="751"/>
      <c r="CJ307" s="751"/>
      <c r="CK307" s="751"/>
      <c r="CL307" s="751"/>
      <c r="CM307" s="751"/>
      <c r="CN307" s="751"/>
      <c r="CO307" s="751"/>
      <c r="CP307" s="751"/>
      <c r="CQ307" s="751"/>
      <c r="CR307" s="751"/>
      <c r="CS307" s="751"/>
      <c r="CT307" s="751"/>
      <c r="CU307" s="751"/>
      <c r="CV307" s="751"/>
      <c r="CW307" s="751"/>
      <c r="CX307" s="751"/>
      <c r="CY307" s="751"/>
      <c r="CZ307" s="751"/>
      <c r="DA307" s="751"/>
      <c r="DB307" s="751"/>
      <c r="DC307" s="751"/>
      <c r="DD307" s="751"/>
      <c r="DE307" s="751"/>
      <c r="DF307" s="751"/>
      <c r="DG307" s="751"/>
      <c r="DH307" s="751"/>
      <c r="DI307" s="751"/>
      <c r="DJ307" s="751"/>
      <c r="DK307" s="751"/>
      <c r="DL307" s="751"/>
      <c r="DM307" s="751"/>
      <c r="DN307" s="751"/>
      <c r="DO307" s="751"/>
      <c r="DP307" s="751"/>
      <c r="DQ307" s="751"/>
      <c r="DR307" s="751"/>
      <c r="DS307" s="751"/>
      <c r="DT307" s="751"/>
      <c r="DU307" s="751"/>
      <c r="DV307" s="751"/>
      <c r="DW307" s="751"/>
      <c r="DX307" s="751"/>
      <c r="DY307" s="751"/>
      <c r="DZ307" s="751"/>
      <c r="EA307" s="751"/>
      <c r="EB307" s="751"/>
      <c r="EC307" s="751"/>
      <c r="ED307" s="751"/>
      <c r="EE307" s="751"/>
      <c r="EF307" s="751"/>
      <c r="EG307" s="751"/>
      <c r="EH307" s="751"/>
      <c r="EI307" s="751"/>
      <c r="EJ307" s="751"/>
      <c r="EK307" s="751"/>
      <c r="EL307" s="751"/>
      <c r="EM307" s="751"/>
      <c r="EN307" s="751"/>
      <c r="EO307" s="751"/>
      <c r="EP307" s="751"/>
      <c r="EQ307" s="751"/>
      <c r="ER307" s="751"/>
      <c r="ES307" s="751"/>
      <c r="ET307" s="751"/>
      <c r="EU307" s="751"/>
      <c r="EV307" s="751"/>
      <c r="EW307" s="751"/>
      <c r="EX307" s="751"/>
      <c r="EY307" s="751"/>
      <c r="EZ307" s="751"/>
      <c r="FA307" s="751"/>
      <c r="FB307" s="751"/>
      <c r="FC307" s="751"/>
      <c r="FD307" s="751"/>
      <c r="FE307" s="751"/>
      <c r="FF307" s="751"/>
      <c r="FG307" s="751"/>
      <c r="FH307" s="751"/>
      <c r="FI307" s="751"/>
      <c r="FJ307" s="751"/>
      <c r="FK307" s="751"/>
      <c r="FL307" s="751"/>
      <c r="FM307" s="751"/>
      <c r="FN307" s="751"/>
      <c r="FO307" s="751"/>
      <c r="FP307" s="751"/>
      <c r="FQ307" s="751"/>
      <c r="FR307" s="751"/>
      <c r="FS307" s="751"/>
      <c r="FT307" s="751"/>
      <c r="FU307" s="751"/>
      <c r="FV307" s="751"/>
      <c r="FW307" s="751"/>
      <c r="FX307" s="751"/>
      <c r="FY307" s="751"/>
      <c r="FZ307" s="751"/>
      <c r="GA307" s="751"/>
      <c r="GB307" s="751"/>
      <c r="GC307" s="751"/>
      <c r="GD307" s="751"/>
      <c r="GE307" s="751"/>
      <c r="GF307" s="751"/>
      <c r="GG307" s="751"/>
      <c r="GH307" s="751"/>
      <c r="GI307" s="751"/>
      <c r="GJ307" s="751"/>
      <c r="GK307" s="751"/>
      <c r="GL307" s="751"/>
      <c r="GM307" s="751"/>
      <c r="GN307" s="751"/>
      <c r="GO307" s="751"/>
      <c r="GP307" s="751"/>
      <c r="GQ307" s="751"/>
      <c r="GR307" s="751"/>
      <c r="GS307" s="751"/>
      <c r="GT307" s="751"/>
      <c r="GU307" s="751"/>
      <c r="GV307" s="751"/>
      <c r="GW307" s="751"/>
      <c r="GX307" s="751"/>
      <c r="GY307" s="751"/>
      <c r="GZ307" s="751"/>
      <c r="HA307" s="751"/>
      <c r="HB307" s="751"/>
      <c r="HC307" s="751"/>
      <c r="HD307" s="751"/>
      <c r="HE307" s="751"/>
      <c r="HF307" s="751"/>
      <c r="HG307" s="751"/>
      <c r="HH307" s="751"/>
      <c r="HI307" s="751"/>
      <c r="HJ307" s="751"/>
      <c r="HK307" s="751"/>
      <c r="HL307" s="751"/>
      <c r="HM307" s="751"/>
      <c r="HN307" s="751"/>
      <c r="HO307" s="751"/>
      <c r="HP307" s="751"/>
      <c r="HQ307" s="751"/>
      <c r="HR307" s="751"/>
      <c r="HS307" s="751"/>
      <c r="HT307" s="751"/>
      <c r="HU307" s="751"/>
      <c r="HV307" s="751"/>
      <c r="HW307" s="751"/>
      <c r="HX307" s="751"/>
      <c r="HY307" s="751"/>
      <c r="HZ307" s="751"/>
      <c r="IA307" s="751"/>
      <c r="IB307" s="751"/>
      <c r="IC307" s="751"/>
      <c r="ID307" s="751"/>
      <c r="IE307" s="751"/>
      <c r="IF307" s="751"/>
      <c r="IG307" s="751"/>
      <c r="IH307" s="751"/>
      <c r="II307" s="751"/>
      <c r="IJ307" s="751"/>
      <c r="IK307" s="751"/>
      <c r="IL307" s="751"/>
      <c r="IM307" s="751"/>
      <c r="IN307" s="751"/>
      <c r="IO307" s="751"/>
      <c r="IP307" s="751"/>
      <c r="IQ307" s="751"/>
      <c r="IR307" s="751"/>
    </row>
    <row r="308" s="137" customFormat="1" spans="1:252">
      <c r="A308" s="353" t="s">
        <v>4469</v>
      </c>
      <c r="B308" s="306" t="s">
        <v>4470</v>
      </c>
      <c r="C308" s="671">
        <v>1</v>
      </c>
      <c r="D308" s="671">
        <v>1</v>
      </c>
      <c r="E308" s="760">
        <v>1</v>
      </c>
      <c r="F308" s="671">
        <f t="shared" si="67"/>
        <v>0</v>
      </c>
      <c r="G308" s="759" t="str">
        <f t="shared" si="56"/>
        <v>0.0%</v>
      </c>
      <c r="H308" s="365" t="str">
        <f t="shared" si="57"/>
        <v>100.0%</v>
      </c>
      <c r="I308" s="744" t="str">
        <f t="shared" si="58"/>
        <v>是</v>
      </c>
      <c r="J308" s="763" t="str">
        <f t="shared" si="68"/>
        <v>11001</v>
      </c>
      <c r="K308" s="93" t="str">
        <f t="shared" si="66"/>
        <v>项</v>
      </c>
      <c r="L308" s="746">
        <v>1</v>
      </c>
      <c r="M308" s="751"/>
      <c r="N308" s="751"/>
      <c r="O308" s="751"/>
      <c r="P308" s="751"/>
      <c r="Q308" s="751"/>
      <c r="R308" s="751"/>
      <c r="S308" s="751"/>
      <c r="T308" s="751"/>
      <c r="U308" s="751"/>
      <c r="V308" s="751"/>
      <c r="W308" s="751"/>
      <c r="X308" s="751"/>
      <c r="Y308" s="751"/>
      <c r="Z308" s="751"/>
      <c r="AA308" s="751"/>
      <c r="AB308" s="751"/>
      <c r="AC308" s="751"/>
      <c r="AD308" s="751"/>
      <c r="AE308" s="751"/>
      <c r="AF308" s="751"/>
      <c r="AG308" s="751"/>
      <c r="AH308" s="751"/>
      <c r="AI308" s="751"/>
      <c r="AJ308" s="751"/>
      <c r="AK308" s="751"/>
      <c r="AL308" s="751"/>
      <c r="AM308" s="751"/>
      <c r="AN308" s="751"/>
      <c r="AO308" s="751"/>
      <c r="AP308" s="751"/>
      <c r="AQ308" s="751"/>
      <c r="AR308" s="751"/>
      <c r="AS308" s="751"/>
      <c r="AT308" s="751"/>
      <c r="AU308" s="751"/>
      <c r="AV308" s="751"/>
      <c r="AW308" s="751"/>
      <c r="AX308" s="751"/>
      <c r="AY308" s="751"/>
      <c r="AZ308" s="751"/>
      <c r="BA308" s="751"/>
      <c r="BB308" s="751"/>
      <c r="BC308" s="751"/>
      <c r="BD308" s="751"/>
      <c r="BE308" s="751"/>
      <c r="BF308" s="751"/>
      <c r="BG308" s="751"/>
      <c r="BH308" s="751"/>
      <c r="BI308" s="751"/>
      <c r="BJ308" s="751"/>
      <c r="BK308" s="751"/>
      <c r="BL308" s="751"/>
      <c r="BM308" s="751"/>
      <c r="BN308" s="751"/>
      <c r="BO308" s="751"/>
      <c r="BP308" s="751"/>
      <c r="BQ308" s="751"/>
      <c r="BR308" s="751"/>
      <c r="BS308" s="751"/>
      <c r="BT308" s="751"/>
      <c r="BU308" s="751"/>
      <c r="BV308" s="751"/>
      <c r="BW308" s="751"/>
      <c r="BX308" s="751"/>
      <c r="BY308" s="751"/>
      <c r="BZ308" s="751"/>
      <c r="CA308" s="751"/>
      <c r="CB308" s="751"/>
      <c r="CC308" s="751"/>
      <c r="CD308" s="751"/>
      <c r="CE308" s="751"/>
      <c r="CF308" s="751"/>
      <c r="CG308" s="751"/>
      <c r="CH308" s="751"/>
      <c r="CI308" s="751"/>
      <c r="CJ308" s="751"/>
      <c r="CK308" s="751"/>
      <c r="CL308" s="751"/>
      <c r="CM308" s="751"/>
      <c r="CN308" s="751"/>
      <c r="CO308" s="751"/>
      <c r="CP308" s="751"/>
      <c r="CQ308" s="751"/>
      <c r="CR308" s="751"/>
      <c r="CS308" s="751"/>
      <c r="CT308" s="751"/>
      <c r="CU308" s="751"/>
      <c r="CV308" s="751"/>
      <c r="CW308" s="751"/>
      <c r="CX308" s="751"/>
      <c r="CY308" s="751"/>
      <c r="CZ308" s="751"/>
      <c r="DA308" s="751"/>
      <c r="DB308" s="751"/>
      <c r="DC308" s="751"/>
      <c r="DD308" s="751"/>
      <c r="DE308" s="751"/>
      <c r="DF308" s="751"/>
      <c r="DG308" s="751"/>
      <c r="DH308" s="751"/>
      <c r="DI308" s="751"/>
      <c r="DJ308" s="751"/>
      <c r="DK308" s="751"/>
      <c r="DL308" s="751"/>
      <c r="DM308" s="751"/>
      <c r="DN308" s="751"/>
      <c r="DO308" s="751"/>
      <c r="DP308" s="751"/>
      <c r="DQ308" s="751"/>
      <c r="DR308" s="751"/>
      <c r="DS308" s="751"/>
      <c r="DT308" s="751"/>
      <c r="DU308" s="751"/>
      <c r="DV308" s="751"/>
      <c r="DW308" s="751"/>
      <c r="DX308" s="751"/>
      <c r="DY308" s="751"/>
      <c r="DZ308" s="751"/>
      <c r="EA308" s="751"/>
      <c r="EB308" s="751"/>
      <c r="EC308" s="751"/>
      <c r="ED308" s="751"/>
      <c r="EE308" s="751"/>
      <c r="EF308" s="751"/>
      <c r="EG308" s="751"/>
      <c r="EH308" s="751"/>
      <c r="EI308" s="751"/>
      <c r="EJ308" s="751"/>
      <c r="EK308" s="751"/>
      <c r="EL308" s="751"/>
      <c r="EM308" s="751"/>
      <c r="EN308" s="751"/>
      <c r="EO308" s="751"/>
      <c r="EP308" s="751"/>
      <c r="EQ308" s="751"/>
      <c r="ER308" s="751"/>
      <c r="ES308" s="751"/>
      <c r="ET308" s="751"/>
      <c r="EU308" s="751"/>
      <c r="EV308" s="751"/>
      <c r="EW308" s="751"/>
      <c r="EX308" s="751"/>
      <c r="EY308" s="751"/>
      <c r="EZ308" s="751"/>
      <c r="FA308" s="751"/>
      <c r="FB308" s="751"/>
      <c r="FC308" s="751"/>
      <c r="FD308" s="751"/>
      <c r="FE308" s="751"/>
      <c r="FF308" s="751"/>
      <c r="FG308" s="751"/>
      <c r="FH308" s="751"/>
      <c r="FI308" s="751"/>
      <c r="FJ308" s="751"/>
      <c r="FK308" s="751"/>
      <c r="FL308" s="751"/>
      <c r="FM308" s="751"/>
      <c r="FN308" s="751"/>
      <c r="FO308" s="751"/>
      <c r="FP308" s="751"/>
      <c r="FQ308" s="751"/>
      <c r="FR308" s="751"/>
      <c r="FS308" s="751"/>
      <c r="FT308" s="751"/>
      <c r="FU308" s="751"/>
      <c r="FV308" s="751"/>
      <c r="FW308" s="751"/>
      <c r="FX308" s="751"/>
      <c r="FY308" s="751"/>
      <c r="FZ308" s="751"/>
      <c r="GA308" s="751"/>
      <c r="GB308" s="751"/>
      <c r="GC308" s="751"/>
      <c r="GD308" s="751"/>
      <c r="GE308" s="751"/>
      <c r="GF308" s="751"/>
      <c r="GG308" s="751"/>
      <c r="GH308" s="751"/>
      <c r="GI308" s="751"/>
      <c r="GJ308" s="751"/>
      <c r="GK308" s="751"/>
      <c r="GL308" s="751"/>
      <c r="GM308" s="751"/>
      <c r="GN308" s="751"/>
      <c r="GO308" s="751"/>
      <c r="GP308" s="751"/>
      <c r="GQ308" s="751"/>
      <c r="GR308" s="751"/>
      <c r="GS308" s="751"/>
      <c r="GT308" s="751"/>
      <c r="GU308" s="751"/>
      <c r="GV308" s="751"/>
      <c r="GW308" s="751"/>
      <c r="GX308" s="751"/>
      <c r="GY308" s="751"/>
      <c r="GZ308" s="751"/>
      <c r="HA308" s="751"/>
      <c r="HB308" s="751"/>
      <c r="HC308" s="751"/>
      <c r="HD308" s="751"/>
      <c r="HE308" s="751"/>
      <c r="HF308" s="751"/>
      <c r="HG308" s="751"/>
      <c r="HH308" s="751"/>
      <c r="HI308" s="751"/>
      <c r="HJ308" s="751"/>
      <c r="HK308" s="751"/>
      <c r="HL308" s="751"/>
      <c r="HM308" s="751"/>
      <c r="HN308" s="751"/>
      <c r="HO308" s="751"/>
      <c r="HP308" s="751"/>
      <c r="HQ308" s="751"/>
      <c r="HR308" s="751"/>
      <c r="HS308" s="751"/>
      <c r="HT308" s="751"/>
      <c r="HU308" s="751"/>
      <c r="HV308" s="751"/>
      <c r="HW308" s="751"/>
      <c r="HX308" s="751"/>
      <c r="HY308" s="751"/>
      <c r="HZ308" s="751"/>
      <c r="IA308" s="751"/>
      <c r="IB308" s="751"/>
      <c r="IC308" s="751"/>
      <c r="ID308" s="751"/>
      <c r="IE308" s="751"/>
      <c r="IF308" s="751"/>
      <c r="IG308" s="751"/>
      <c r="IH308" s="751"/>
      <c r="II308" s="751"/>
      <c r="IJ308" s="751"/>
      <c r="IK308" s="751"/>
      <c r="IL308" s="751"/>
      <c r="IM308" s="751"/>
      <c r="IN308" s="751"/>
      <c r="IO308" s="751"/>
      <c r="IP308" s="751"/>
      <c r="IQ308" s="751"/>
      <c r="IR308" s="751"/>
    </row>
    <row r="309" s="137" customFormat="1" ht="31.5" spans="1:252">
      <c r="A309" s="353" t="s">
        <v>4471</v>
      </c>
      <c r="B309" s="306" t="s">
        <v>4472</v>
      </c>
      <c r="C309" s="671">
        <v>1179</v>
      </c>
      <c r="D309" s="671">
        <v>1179</v>
      </c>
      <c r="E309" s="760">
        <v>1179</v>
      </c>
      <c r="F309" s="671">
        <f t="shared" si="67"/>
        <v>0</v>
      </c>
      <c r="G309" s="759" t="str">
        <f t="shared" si="56"/>
        <v>0.0%</v>
      </c>
      <c r="H309" s="365" t="str">
        <f t="shared" si="57"/>
        <v>100.0%</v>
      </c>
      <c r="I309" s="744" t="str">
        <f t="shared" si="58"/>
        <v>是</v>
      </c>
      <c r="J309" s="763" t="str">
        <f t="shared" si="68"/>
        <v>11001</v>
      </c>
      <c r="K309" s="93" t="str">
        <f t="shared" si="66"/>
        <v>项</v>
      </c>
      <c r="L309" s="746">
        <v>1</v>
      </c>
      <c r="M309" s="751"/>
      <c r="N309" s="751"/>
      <c r="O309" s="751"/>
      <c r="P309" s="751"/>
      <c r="Q309" s="751"/>
      <c r="R309" s="751"/>
      <c r="S309" s="751"/>
      <c r="T309" s="751"/>
      <c r="U309" s="751"/>
      <c r="V309" s="751"/>
      <c r="W309" s="751"/>
      <c r="X309" s="751"/>
      <c r="Y309" s="751"/>
      <c r="Z309" s="751"/>
      <c r="AA309" s="751"/>
      <c r="AB309" s="751"/>
      <c r="AC309" s="751"/>
      <c r="AD309" s="751"/>
      <c r="AE309" s="751"/>
      <c r="AF309" s="751"/>
      <c r="AG309" s="751"/>
      <c r="AH309" s="751"/>
      <c r="AI309" s="751"/>
      <c r="AJ309" s="751"/>
      <c r="AK309" s="751"/>
      <c r="AL309" s="751"/>
      <c r="AM309" s="751"/>
      <c r="AN309" s="751"/>
      <c r="AO309" s="751"/>
      <c r="AP309" s="751"/>
      <c r="AQ309" s="751"/>
      <c r="AR309" s="751"/>
      <c r="AS309" s="751"/>
      <c r="AT309" s="751"/>
      <c r="AU309" s="751"/>
      <c r="AV309" s="751"/>
      <c r="AW309" s="751"/>
      <c r="AX309" s="751"/>
      <c r="AY309" s="751"/>
      <c r="AZ309" s="751"/>
      <c r="BA309" s="751"/>
      <c r="BB309" s="751"/>
      <c r="BC309" s="751"/>
      <c r="BD309" s="751"/>
      <c r="BE309" s="751"/>
      <c r="BF309" s="751"/>
      <c r="BG309" s="751"/>
      <c r="BH309" s="751"/>
      <c r="BI309" s="751"/>
      <c r="BJ309" s="751"/>
      <c r="BK309" s="751"/>
      <c r="BL309" s="751"/>
      <c r="BM309" s="751"/>
      <c r="BN309" s="751"/>
      <c r="BO309" s="751"/>
      <c r="BP309" s="751"/>
      <c r="BQ309" s="751"/>
      <c r="BR309" s="751"/>
      <c r="BS309" s="751"/>
      <c r="BT309" s="751"/>
      <c r="BU309" s="751"/>
      <c r="BV309" s="751"/>
      <c r="BW309" s="751"/>
      <c r="BX309" s="751"/>
      <c r="BY309" s="751"/>
      <c r="BZ309" s="751"/>
      <c r="CA309" s="751"/>
      <c r="CB309" s="751"/>
      <c r="CC309" s="751"/>
      <c r="CD309" s="751"/>
      <c r="CE309" s="751"/>
      <c r="CF309" s="751"/>
      <c r="CG309" s="751"/>
      <c r="CH309" s="751"/>
      <c r="CI309" s="751"/>
      <c r="CJ309" s="751"/>
      <c r="CK309" s="751"/>
      <c r="CL309" s="751"/>
      <c r="CM309" s="751"/>
      <c r="CN309" s="751"/>
      <c r="CO309" s="751"/>
      <c r="CP309" s="751"/>
      <c r="CQ309" s="751"/>
      <c r="CR309" s="751"/>
      <c r="CS309" s="751"/>
      <c r="CT309" s="751"/>
      <c r="CU309" s="751"/>
      <c r="CV309" s="751"/>
      <c r="CW309" s="751"/>
      <c r="CX309" s="751"/>
      <c r="CY309" s="751"/>
      <c r="CZ309" s="751"/>
      <c r="DA309" s="751"/>
      <c r="DB309" s="751"/>
      <c r="DC309" s="751"/>
      <c r="DD309" s="751"/>
      <c r="DE309" s="751"/>
      <c r="DF309" s="751"/>
      <c r="DG309" s="751"/>
      <c r="DH309" s="751"/>
      <c r="DI309" s="751"/>
      <c r="DJ309" s="751"/>
      <c r="DK309" s="751"/>
      <c r="DL309" s="751"/>
      <c r="DM309" s="751"/>
      <c r="DN309" s="751"/>
      <c r="DO309" s="751"/>
      <c r="DP309" s="751"/>
      <c r="DQ309" s="751"/>
      <c r="DR309" s="751"/>
      <c r="DS309" s="751"/>
      <c r="DT309" s="751"/>
      <c r="DU309" s="751"/>
      <c r="DV309" s="751"/>
      <c r="DW309" s="751"/>
      <c r="DX309" s="751"/>
      <c r="DY309" s="751"/>
      <c r="DZ309" s="751"/>
      <c r="EA309" s="751"/>
      <c r="EB309" s="751"/>
      <c r="EC309" s="751"/>
      <c r="ED309" s="751"/>
      <c r="EE309" s="751"/>
      <c r="EF309" s="751"/>
      <c r="EG309" s="751"/>
      <c r="EH309" s="751"/>
      <c r="EI309" s="751"/>
      <c r="EJ309" s="751"/>
      <c r="EK309" s="751"/>
      <c r="EL309" s="751"/>
      <c r="EM309" s="751"/>
      <c r="EN309" s="751"/>
      <c r="EO309" s="751"/>
      <c r="EP309" s="751"/>
      <c r="EQ309" s="751"/>
      <c r="ER309" s="751"/>
      <c r="ES309" s="751"/>
      <c r="ET309" s="751"/>
      <c r="EU309" s="751"/>
      <c r="EV309" s="751"/>
      <c r="EW309" s="751"/>
      <c r="EX309" s="751"/>
      <c r="EY309" s="751"/>
      <c r="EZ309" s="751"/>
      <c r="FA309" s="751"/>
      <c r="FB309" s="751"/>
      <c r="FC309" s="751"/>
      <c r="FD309" s="751"/>
      <c r="FE309" s="751"/>
      <c r="FF309" s="751"/>
      <c r="FG309" s="751"/>
      <c r="FH309" s="751"/>
      <c r="FI309" s="751"/>
      <c r="FJ309" s="751"/>
      <c r="FK309" s="751"/>
      <c r="FL309" s="751"/>
      <c r="FM309" s="751"/>
      <c r="FN309" s="751"/>
      <c r="FO309" s="751"/>
      <c r="FP309" s="751"/>
      <c r="FQ309" s="751"/>
      <c r="FR309" s="751"/>
      <c r="FS309" s="751"/>
      <c r="FT309" s="751"/>
      <c r="FU309" s="751"/>
      <c r="FV309" s="751"/>
      <c r="FW309" s="751"/>
      <c r="FX309" s="751"/>
      <c r="FY309" s="751"/>
      <c r="FZ309" s="751"/>
      <c r="GA309" s="751"/>
      <c r="GB309" s="751"/>
      <c r="GC309" s="751"/>
      <c r="GD309" s="751"/>
      <c r="GE309" s="751"/>
      <c r="GF309" s="751"/>
      <c r="GG309" s="751"/>
      <c r="GH309" s="751"/>
      <c r="GI309" s="751"/>
      <c r="GJ309" s="751"/>
      <c r="GK309" s="751"/>
      <c r="GL309" s="751"/>
      <c r="GM309" s="751"/>
      <c r="GN309" s="751"/>
      <c r="GO309" s="751"/>
      <c r="GP309" s="751"/>
      <c r="GQ309" s="751"/>
      <c r="GR309" s="751"/>
      <c r="GS309" s="751"/>
      <c r="GT309" s="751"/>
      <c r="GU309" s="751"/>
      <c r="GV309" s="751"/>
      <c r="GW309" s="751"/>
      <c r="GX309" s="751"/>
      <c r="GY309" s="751"/>
      <c r="GZ309" s="751"/>
      <c r="HA309" s="751"/>
      <c r="HB309" s="751"/>
      <c r="HC309" s="751"/>
      <c r="HD309" s="751"/>
      <c r="HE309" s="751"/>
      <c r="HF309" s="751"/>
      <c r="HG309" s="751"/>
      <c r="HH309" s="751"/>
      <c r="HI309" s="751"/>
      <c r="HJ309" s="751"/>
      <c r="HK309" s="751"/>
      <c r="HL309" s="751"/>
      <c r="HM309" s="751"/>
      <c r="HN309" s="751"/>
      <c r="HO309" s="751"/>
      <c r="HP309" s="751"/>
      <c r="HQ309" s="751"/>
      <c r="HR309" s="751"/>
      <c r="HS309" s="751"/>
      <c r="HT309" s="751"/>
      <c r="HU309" s="751"/>
      <c r="HV309" s="751"/>
      <c r="HW309" s="751"/>
      <c r="HX309" s="751"/>
      <c r="HY309" s="751"/>
      <c r="HZ309" s="751"/>
      <c r="IA309" s="751"/>
      <c r="IB309" s="751"/>
      <c r="IC309" s="751"/>
      <c r="ID309" s="751"/>
      <c r="IE309" s="751"/>
      <c r="IF309" s="751"/>
      <c r="IG309" s="751"/>
      <c r="IH309" s="751"/>
      <c r="II309" s="751"/>
      <c r="IJ309" s="751"/>
      <c r="IK309" s="751"/>
      <c r="IL309" s="751"/>
      <c r="IM309" s="751"/>
      <c r="IN309" s="751"/>
      <c r="IO309" s="751"/>
      <c r="IP309" s="751"/>
      <c r="IQ309" s="751"/>
      <c r="IR309" s="751"/>
    </row>
    <row r="310" s="443" customFormat="1" spans="1:252">
      <c r="A310" s="353" t="s">
        <v>4473</v>
      </c>
      <c r="B310" s="306" t="s">
        <v>4474</v>
      </c>
      <c r="C310" s="671">
        <v>2020</v>
      </c>
      <c r="D310" s="671">
        <v>0</v>
      </c>
      <c r="E310" s="760">
        <v>809</v>
      </c>
      <c r="F310" s="671">
        <f t="shared" si="67"/>
        <v>-1211</v>
      </c>
      <c r="G310" s="759" t="str">
        <f t="shared" si="56"/>
        <v>-60.0%</v>
      </c>
      <c r="H310" s="365" t="str">
        <f t="shared" si="57"/>
        <v/>
      </c>
      <c r="I310" s="744" t="str">
        <f t="shared" si="58"/>
        <v>是</v>
      </c>
      <c r="J310" s="755" t="str">
        <f t="shared" si="68"/>
        <v>11001</v>
      </c>
      <c r="K310" s="93" t="str">
        <f t="shared" si="66"/>
        <v>项</v>
      </c>
      <c r="L310" s="746">
        <v>1</v>
      </c>
      <c r="M310" s="250"/>
      <c r="N310" s="250"/>
      <c r="O310" s="250"/>
      <c r="P310" s="250"/>
      <c r="Q310" s="250"/>
      <c r="R310" s="250"/>
      <c r="S310" s="250"/>
      <c r="T310" s="250"/>
      <c r="U310" s="250"/>
      <c r="V310" s="250"/>
      <c r="W310" s="250"/>
      <c r="X310" s="250"/>
      <c r="Y310" s="250"/>
      <c r="Z310" s="250"/>
      <c r="AA310" s="250"/>
      <c r="AB310" s="250"/>
      <c r="AC310" s="250"/>
      <c r="AD310" s="250"/>
      <c r="AE310" s="250"/>
      <c r="AF310" s="250"/>
      <c r="AG310" s="250"/>
      <c r="AH310" s="250"/>
      <c r="AI310" s="250"/>
      <c r="AJ310" s="250"/>
      <c r="AK310" s="250"/>
      <c r="AL310" s="250"/>
      <c r="AM310" s="250"/>
      <c r="AN310" s="250"/>
      <c r="AO310" s="250"/>
      <c r="AP310" s="250"/>
      <c r="AQ310" s="250"/>
      <c r="AR310" s="250"/>
      <c r="AS310" s="250"/>
      <c r="AT310" s="250"/>
      <c r="AU310" s="250"/>
      <c r="AV310" s="250"/>
      <c r="AW310" s="250"/>
      <c r="AX310" s="250"/>
      <c r="AY310" s="250"/>
      <c r="AZ310" s="250"/>
      <c r="BA310" s="250"/>
      <c r="BB310" s="250"/>
      <c r="BC310" s="250"/>
      <c r="BD310" s="250"/>
      <c r="BE310" s="250"/>
      <c r="BF310" s="250"/>
      <c r="BG310" s="250"/>
      <c r="BH310" s="250"/>
      <c r="BI310" s="250"/>
      <c r="BJ310" s="250"/>
      <c r="BK310" s="250"/>
      <c r="BL310" s="250"/>
      <c r="BM310" s="250"/>
      <c r="BN310" s="250"/>
      <c r="BO310" s="250"/>
      <c r="BP310" s="250"/>
      <c r="BQ310" s="250"/>
      <c r="BR310" s="250"/>
      <c r="BS310" s="250"/>
      <c r="BT310" s="250"/>
      <c r="BU310" s="250"/>
      <c r="BV310" s="250"/>
      <c r="BW310" s="250"/>
      <c r="BX310" s="250"/>
      <c r="BY310" s="250"/>
      <c r="BZ310" s="250"/>
      <c r="CA310" s="250"/>
      <c r="CB310" s="250"/>
      <c r="CC310" s="250"/>
      <c r="CD310" s="250"/>
      <c r="CE310" s="250"/>
      <c r="CF310" s="250"/>
      <c r="CG310" s="250"/>
      <c r="CH310" s="250"/>
      <c r="CI310" s="250"/>
      <c r="CJ310" s="250"/>
      <c r="CK310" s="250"/>
      <c r="CL310" s="250"/>
      <c r="CM310" s="250"/>
      <c r="CN310" s="250"/>
      <c r="CO310" s="250"/>
      <c r="CP310" s="250"/>
      <c r="CQ310" s="250"/>
      <c r="CR310" s="250"/>
      <c r="CS310" s="250"/>
      <c r="CT310" s="250"/>
      <c r="CU310" s="250"/>
      <c r="CV310" s="250"/>
      <c r="CW310" s="250"/>
      <c r="CX310" s="250"/>
      <c r="CY310" s="250"/>
      <c r="CZ310" s="250"/>
      <c r="DA310" s="250"/>
      <c r="DB310" s="250"/>
      <c r="DC310" s="250"/>
      <c r="DD310" s="250"/>
      <c r="DE310" s="250"/>
      <c r="DF310" s="250"/>
      <c r="DG310" s="250"/>
      <c r="DH310" s="250"/>
      <c r="DI310" s="250"/>
      <c r="DJ310" s="250"/>
      <c r="DK310" s="250"/>
      <c r="DL310" s="250"/>
      <c r="DM310" s="250"/>
      <c r="DN310" s="250"/>
      <c r="DO310" s="250"/>
      <c r="DP310" s="250"/>
      <c r="DQ310" s="250"/>
      <c r="DR310" s="250"/>
      <c r="DS310" s="250"/>
      <c r="DT310" s="250"/>
      <c r="DU310" s="250"/>
      <c r="DV310" s="250"/>
      <c r="DW310" s="250"/>
      <c r="DX310" s="250"/>
      <c r="DY310" s="250"/>
      <c r="DZ310" s="250"/>
      <c r="EA310" s="250"/>
      <c r="EB310" s="250"/>
      <c r="EC310" s="250"/>
      <c r="ED310" s="250"/>
      <c r="EE310" s="250"/>
      <c r="EF310" s="250"/>
      <c r="EG310" s="250"/>
      <c r="EH310" s="250"/>
      <c r="EI310" s="250"/>
      <c r="EJ310" s="250"/>
      <c r="EK310" s="250"/>
      <c r="EL310" s="250"/>
      <c r="EM310" s="250"/>
      <c r="EN310" s="250"/>
      <c r="EO310" s="250"/>
      <c r="EP310" s="250"/>
      <c r="EQ310" s="250"/>
      <c r="ER310" s="250"/>
      <c r="ES310" s="250"/>
      <c r="ET310" s="250"/>
      <c r="EU310" s="250"/>
      <c r="EV310" s="250"/>
      <c r="EW310" s="250"/>
      <c r="EX310" s="250"/>
      <c r="EY310" s="250"/>
      <c r="EZ310" s="250"/>
      <c r="FA310" s="250"/>
      <c r="FB310" s="250"/>
      <c r="FC310" s="250"/>
      <c r="FD310" s="250"/>
      <c r="FE310" s="250"/>
      <c r="FF310" s="250"/>
      <c r="FG310" s="250"/>
      <c r="FH310" s="250"/>
      <c r="FI310" s="250"/>
      <c r="FJ310" s="250"/>
      <c r="FK310" s="250"/>
      <c r="FL310" s="250"/>
      <c r="FM310" s="250"/>
      <c r="FN310" s="250"/>
      <c r="FO310" s="250"/>
      <c r="FP310" s="250"/>
      <c r="FQ310" s="250"/>
      <c r="FR310" s="250"/>
      <c r="FS310" s="250"/>
      <c r="FT310" s="250"/>
      <c r="FU310" s="250"/>
      <c r="FV310" s="250"/>
      <c r="FW310" s="250"/>
      <c r="FX310" s="250"/>
      <c r="FY310" s="250"/>
      <c r="FZ310" s="250"/>
      <c r="GA310" s="250"/>
      <c r="GB310" s="250"/>
      <c r="GC310" s="250"/>
      <c r="GD310" s="250"/>
      <c r="GE310" s="250"/>
      <c r="GF310" s="250"/>
      <c r="GG310" s="250"/>
      <c r="GH310" s="250"/>
      <c r="GI310" s="250"/>
      <c r="GJ310" s="250"/>
      <c r="GK310" s="250"/>
      <c r="GL310" s="250"/>
      <c r="GM310" s="250"/>
      <c r="GN310" s="250"/>
      <c r="GO310" s="250"/>
      <c r="GP310" s="250"/>
      <c r="GQ310" s="250"/>
      <c r="GR310" s="250"/>
      <c r="GS310" s="250"/>
      <c r="GT310" s="250"/>
      <c r="GU310" s="250"/>
      <c r="GV310" s="250"/>
      <c r="GW310" s="250"/>
      <c r="GX310" s="250"/>
      <c r="GY310" s="250"/>
      <c r="GZ310" s="250"/>
      <c r="HA310" s="250"/>
      <c r="HB310" s="250"/>
      <c r="HC310" s="250"/>
      <c r="HD310" s="250"/>
      <c r="HE310" s="250"/>
      <c r="HF310" s="250"/>
      <c r="HG310" s="250"/>
      <c r="HH310" s="250"/>
      <c r="HI310" s="250"/>
      <c r="HJ310" s="250"/>
      <c r="HK310" s="250"/>
      <c r="HL310" s="250"/>
      <c r="HM310" s="250"/>
      <c r="HN310" s="250"/>
      <c r="HO310" s="250"/>
      <c r="HP310" s="250"/>
      <c r="HQ310" s="250"/>
      <c r="HR310" s="250"/>
      <c r="HS310" s="250"/>
      <c r="HT310" s="250"/>
      <c r="HU310" s="250"/>
      <c r="HV310" s="250"/>
      <c r="HW310" s="250"/>
      <c r="HX310" s="250"/>
      <c r="HY310" s="250"/>
      <c r="HZ310" s="250"/>
      <c r="IA310" s="250"/>
      <c r="IB310" s="250"/>
      <c r="IC310" s="250"/>
      <c r="ID310" s="250"/>
      <c r="IE310" s="250"/>
      <c r="IF310" s="250"/>
      <c r="IG310" s="250"/>
      <c r="IH310" s="250"/>
      <c r="II310" s="250"/>
      <c r="IJ310" s="250"/>
      <c r="IK310" s="250"/>
      <c r="IL310" s="250"/>
      <c r="IM310" s="250"/>
      <c r="IN310" s="250"/>
      <c r="IO310" s="250"/>
      <c r="IP310" s="250"/>
      <c r="IQ310" s="250"/>
      <c r="IR310" s="250"/>
    </row>
    <row r="311" s="136" customFormat="1" spans="1:252">
      <c r="A311" s="639" t="s">
        <v>4475</v>
      </c>
      <c r="B311" s="349" t="s">
        <v>4476</v>
      </c>
      <c r="C311" s="736">
        <f>SUMIF($J312:J$382,$A311,C312:C$382)</f>
        <v>155533</v>
      </c>
      <c r="D311" s="736">
        <f ca="1">SUMIF($J312:K$382,$A311,D312:D$382)</f>
        <v>152713</v>
      </c>
      <c r="E311" s="736">
        <f ca="1">SUMIF($J312:L$382,$A311,E312:E$382)</f>
        <v>145694</v>
      </c>
      <c r="F311" s="736">
        <f ca="1">SUMIF($J312:M$382,$A311,F312:F$382)</f>
        <v>-9839</v>
      </c>
      <c r="G311" s="643" t="str">
        <f ca="1" t="shared" si="56"/>
        <v>-6.3%</v>
      </c>
      <c r="H311" s="345" t="str">
        <f ca="1" t="shared" si="57"/>
        <v>95.4%</v>
      </c>
      <c r="I311" s="744" t="str">
        <f ca="1" t="shared" si="58"/>
        <v>是</v>
      </c>
      <c r="J311" s="745" t="str">
        <f>LEFT(A311,3)</f>
        <v>110</v>
      </c>
      <c r="K311" s="93" t="str">
        <f t="shared" si="66"/>
        <v>款</v>
      </c>
      <c r="L311" s="746">
        <v>1</v>
      </c>
      <c r="M311" s="761"/>
      <c r="N311" s="761"/>
      <c r="O311" s="761"/>
      <c r="P311" s="761"/>
      <c r="Q311" s="761"/>
      <c r="R311" s="761"/>
      <c r="S311" s="761"/>
      <c r="T311" s="761"/>
      <c r="U311" s="761"/>
      <c r="V311" s="761"/>
      <c r="W311" s="761"/>
      <c r="X311" s="761"/>
      <c r="Y311" s="761"/>
      <c r="Z311" s="761"/>
      <c r="AA311" s="761"/>
      <c r="AB311" s="761"/>
      <c r="AC311" s="761"/>
      <c r="AD311" s="761"/>
      <c r="AE311" s="761"/>
      <c r="AF311" s="761"/>
      <c r="AG311" s="761"/>
      <c r="AH311" s="761"/>
      <c r="AI311" s="761"/>
      <c r="AJ311" s="761"/>
      <c r="AK311" s="761"/>
      <c r="AL311" s="761"/>
      <c r="AM311" s="761"/>
      <c r="AN311" s="761"/>
      <c r="AO311" s="761"/>
      <c r="AP311" s="761"/>
      <c r="AQ311" s="761"/>
      <c r="AR311" s="761"/>
      <c r="AS311" s="761"/>
      <c r="AT311" s="761"/>
      <c r="AU311" s="761"/>
      <c r="AV311" s="761"/>
      <c r="AW311" s="761"/>
      <c r="AX311" s="761"/>
      <c r="AY311" s="761"/>
      <c r="AZ311" s="761"/>
      <c r="BA311" s="761"/>
      <c r="BB311" s="761"/>
      <c r="BC311" s="761"/>
      <c r="BD311" s="761"/>
      <c r="BE311" s="761"/>
      <c r="BF311" s="761"/>
      <c r="BG311" s="761"/>
      <c r="BH311" s="761"/>
      <c r="BI311" s="761"/>
      <c r="BJ311" s="761"/>
      <c r="BK311" s="761"/>
      <c r="BL311" s="761"/>
      <c r="BM311" s="761"/>
      <c r="BN311" s="761"/>
      <c r="BO311" s="761"/>
      <c r="BP311" s="761"/>
      <c r="BQ311" s="761"/>
      <c r="BR311" s="761"/>
      <c r="BS311" s="761"/>
      <c r="BT311" s="761"/>
      <c r="BU311" s="761"/>
      <c r="BV311" s="761"/>
      <c r="BW311" s="761"/>
      <c r="BX311" s="761"/>
      <c r="BY311" s="761"/>
      <c r="BZ311" s="761"/>
      <c r="CA311" s="761"/>
      <c r="CB311" s="761"/>
      <c r="CC311" s="761"/>
      <c r="CD311" s="761"/>
      <c r="CE311" s="761"/>
      <c r="CF311" s="761"/>
      <c r="CG311" s="761"/>
      <c r="CH311" s="761"/>
      <c r="CI311" s="761"/>
      <c r="CJ311" s="761"/>
      <c r="CK311" s="761"/>
      <c r="CL311" s="761"/>
      <c r="CM311" s="761"/>
      <c r="CN311" s="761"/>
      <c r="CO311" s="761"/>
      <c r="CP311" s="761"/>
      <c r="CQ311" s="761"/>
      <c r="CR311" s="761"/>
      <c r="CS311" s="761"/>
      <c r="CT311" s="761"/>
      <c r="CU311" s="761"/>
      <c r="CV311" s="761"/>
      <c r="CW311" s="761"/>
      <c r="CX311" s="761"/>
      <c r="CY311" s="761"/>
      <c r="CZ311" s="761"/>
      <c r="DA311" s="761"/>
      <c r="DB311" s="761"/>
      <c r="DC311" s="761"/>
      <c r="DD311" s="761"/>
      <c r="DE311" s="761"/>
      <c r="DF311" s="761"/>
      <c r="DG311" s="761"/>
      <c r="DH311" s="761"/>
      <c r="DI311" s="761"/>
      <c r="DJ311" s="761"/>
      <c r="DK311" s="761"/>
      <c r="DL311" s="761"/>
      <c r="DM311" s="761"/>
      <c r="DN311" s="761"/>
      <c r="DO311" s="761"/>
      <c r="DP311" s="761"/>
      <c r="DQ311" s="761"/>
      <c r="DR311" s="761"/>
      <c r="DS311" s="761"/>
      <c r="DT311" s="761"/>
      <c r="DU311" s="761"/>
      <c r="DV311" s="761"/>
      <c r="DW311" s="761"/>
      <c r="DX311" s="761"/>
      <c r="DY311" s="761"/>
      <c r="DZ311" s="761"/>
      <c r="EA311" s="761"/>
      <c r="EB311" s="761"/>
      <c r="EC311" s="761"/>
      <c r="ED311" s="761"/>
      <c r="EE311" s="761"/>
      <c r="EF311" s="761"/>
      <c r="EG311" s="761"/>
      <c r="EH311" s="761"/>
      <c r="EI311" s="761"/>
      <c r="EJ311" s="761"/>
      <c r="EK311" s="761"/>
      <c r="EL311" s="761"/>
      <c r="EM311" s="761"/>
      <c r="EN311" s="761"/>
      <c r="EO311" s="761"/>
      <c r="EP311" s="761"/>
      <c r="EQ311" s="761"/>
      <c r="ER311" s="761"/>
      <c r="ES311" s="761"/>
      <c r="ET311" s="761"/>
      <c r="EU311" s="761"/>
      <c r="EV311" s="761"/>
      <c r="EW311" s="761"/>
      <c r="EX311" s="761"/>
      <c r="EY311" s="761"/>
      <c r="EZ311" s="761"/>
      <c r="FA311" s="761"/>
      <c r="FB311" s="761"/>
      <c r="FC311" s="761"/>
      <c r="FD311" s="761"/>
      <c r="FE311" s="761"/>
      <c r="FF311" s="761"/>
      <c r="FG311" s="761"/>
      <c r="FH311" s="761"/>
      <c r="FI311" s="761"/>
      <c r="FJ311" s="761"/>
      <c r="FK311" s="761"/>
      <c r="FL311" s="761"/>
      <c r="FM311" s="761"/>
      <c r="FN311" s="761"/>
      <c r="FO311" s="761"/>
      <c r="FP311" s="761"/>
      <c r="FQ311" s="761"/>
      <c r="FR311" s="761"/>
      <c r="FS311" s="761"/>
      <c r="FT311" s="761"/>
      <c r="FU311" s="761"/>
      <c r="FV311" s="761"/>
      <c r="FW311" s="761"/>
      <c r="FX311" s="761"/>
      <c r="FY311" s="761"/>
      <c r="FZ311" s="761"/>
      <c r="GA311" s="761"/>
      <c r="GB311" s="761"/>
      <c r="GC311" s="761"/>
      <c r="GD311" s="761"/>
      <c r="GE311" s="761"/>
      <c r="GF311" s="761"/>
      <c r="GG311" s="761"/>
      <c r="GH311" s="761"/>
      <c r="GI311" s="761"/>
      <c r="GJ311" s="761"/>
      <c r="GK311" s="761"/>
      <c r="GL311" s="761"/>
      <c r="GM311" s="761"/>
      <c r="GN311" s="761"/>
      <c r="GO311" s="761"/>
      <c r="GP311" s="761"/>
      <c r="GQ311" s="761"/>
      <c r="GR311" s="761"/>
      <c r="GS311" s="761"/>
      <c r="GT311" s="761"/>
      <c r="GU311" s="761"/>
      <c r="GV311" s="761"/>
      <c r="GW311" s="761"/>
      <c r="GX311" s="761"/>
      <c r="GY311" s="761"/>
      <c r="GZ311" s="761"/>
      <c r="HA311" s="761"/>
      <c r="HB311" s="761"/>
      <c r="HC311" s="761"/>
      <c r="HD311" s="761"/>
      <c r="HE311" s="761"/>
      <c r="HF311" s="761"/>
      <c r="HG311" s="761"/>
      <c r="HH311" s="761"/>
      <c r="HI311" s="761"/>
      <c r="HJ311" s="761"/>
      <c r="HK311" s="761"/>
      <c r="HL311" s="761"/>
      <c r="HM311" s="761"/>
      <c r="HN311" s="761"/>
      <c r="HO311" s="761"/>
      <c r="HP311" s="761"/>
      <c r="HQ311" s="761"/>
      <c r="HR311" s="761"/>
      <c r="HS311" s="761"/>
      <c r="HT311" s="761"/>
      <c r="HU311" s="761"/>
      <c r="HV311" s="761"/>
      <c r="HW311" s="761"/>
      <c r="HX311" s="761"/>
      <c r="HY311" s="761"/>
      <c r="HZ311" s="761"/>
      <c r="IA311" s="761"/>
      <c r="IB311" s="761"/>
      <c r="IC311" s="761"/>
      <c r="ID311" s="761"/>
      <c r="IE311" s="761"/>
      <c r="IF311" s="761"/>
      <c r="IG311" s="761"/>
      <c r="IH311" s="761"/>
      <c r="II311" s="761"/>
      <c r="IJ311" s="761"/>
      <c r="IK311" s="761"/>
      <c r="IL311" s="761"/>
      <c r="IM311" s="761"/>
      <c r="IN311" s="761"/>
      <c r="IO311" s="761"/>
      <c r="IP311" s="761"/>
      <c r="IQ311" s="761"/>
      <c r="IR311" s="761"/>
    </row>
    <row r="312" s="137" customFormat="1" spans="1:252">
      <c r="A312" s="353" t="s">
        <v>4477</v>
      </c>
      <c r="B312" s="306" t="s">
        <v>4478</v>
      </c>
      <c r="C312" s="671">
        <v>3143</v>
      </c>
      <c r="D312" s="671">
        <v>3143</v>
      </c>
      <c r="E312" s="671">
        <v>3143</v>
      </c>
      <c r="F312" s="671">
        <f t="shared" ref="F312:F349" si="69">E312-C312</f>
        <v>0</v>
      </c>
      <c r="G312" s="759" t="str">
        <f t="shared" si="56"/>
        <v>0.0%</v>
      </c>
      <c r="H312" s="365" t="str">
        <f t="shared" si="57"/>
        <v>100.0%</v>
      </c>
      <c r="I312" s="744" t="str">
        <f t="shared" si="58"/>
        <v>是</v>
      </c>
      <c r="J312" s="763" t="str">
        <f t="shared" ref="J312:J349" si="70">LEFT(A312,5)</f>
        <v>11002</v>
      </c>
      <c r="K312" s="93" t="str">
        <f t="shared" si="66"/>
        <v>项</v>
      </c>
      <c r="L312" s="746">
        <v>1</v>
      </c>
      <c r="M312" s="751"/>
      <c r="N312" s="751"/>
      <c r="O312" s="751"/>
      <c r="P312" s="751"/>
      <c r="Q312" s="751"/>
      <c r="R312" s="751"/>
      <c r="S312" s="751"/>
      <c r="T312" s="751"/>
      <c r="U312" s="751"/>
      <c r="V312" s="751"/>
      <c r="W312" s="751"/>
      <c r="X312" s="751"/>
      <c r="Y312" s="751"/>
      <c r="Z312" s="751"/>
      <c r="AA312" s="751"/>
      <c r="AB312" s="751"/>
      <c r="AC312" s="751"/>
      <c r="AD312" s="751"/>
      <c r="AE312" s="751"/>
      <c r="AF312" s="751"/>
      <c r="AG312" s="751"/>
      <c r="AH312" s="751"/>
      <c r="AI312" s="751"/>
      <c r="AJ312" s="751"/>
      <c r="AK312" s="751"/>
      <c r="AL312" s="751"/>
      <c r="AM312" s="751"/>
      <c r="AN312" s="751"/>
      <c r="AO312" s="751"/>
      <c r="AP312" s="751"/>
      <c r="AQ312" s="751"/>
      <c r="AR312" s="751"/>
      <c r="AS312" s="751"/>
      <c r="AT312" s="751"/>
      <c r="AU312" s="751"/>
      <c r="AV312" s="751"/>
      <c r="AW312" s="751"/>
      <c r="AX312" s="751"/>
      <c r="AY312" s="751"/>
      <c r="AZ312" s="751"/>
      <c r="BA312" s="751"/>
      <c r="BB312" s="751"/>
      <c r="BC312" s="751"/>
      <c r="BD312" s="751"/>
      <c r="BE312" s="751"/>
      <c r="BF312" s="751"/>
      <c r="BG312" s="751"/>
      <c r="BH312" s="751"/>
      <c r="BI312" s="751"/>
      <c r="BJ312" s="751"/>
      <c r="BK312" s="751"/>
      <c r="BL312" s="751"/>
      <c r="BM312" s="751"/>
      <c r="BN312" s="751"/>
      <c r="BO312" s="751"/>
      <c r="BP312" s="751"/>
      <c r="BQ312" s="751"/>
      <c r="BR312" s="751"/>
      <c r="BS312" s="751"/>
      <c r="BT312" s="751"/>
      <c r="BU312" s="751"/>
      <c r="BV312" s="751"/>
      <c r="BW312" s="751"/>
      <c r="BX312" s="751"/>
      <c r="BY312" s="751"/>
      <c r="BZ312" s="751"/>
      <c r="CA312" s="751"/>
      <c r="CB312" s="751"/>
      <c r="CC312" s="751"/>
      <c r="CD312" s="751"/>
      <c r="CE312" s="751"/>
      <c r="CF312" s="751"/>
      <c r="CG312" s="751"/>
      <c r="CH312" s="751"/>
      <c r="CI312" s="751"/>
      <c r="CJ312" s="751"/>
      <c r="CK312" s="751"/>
      <c r="CL312" s="751"/>
      <c r="CM312" s="751"/>
      <c r="CN312" s="751"/>
      <c r="CO312" s="751"/>
      <c r="CP312" s="751"/>
      <c r="CQ312" s="751"/>
      <c r="CR312" s="751"/>
      <c r="CS312" s="751"/>
      <c r="CT312" s="751"/>
      <c r="CU312" s="751"/>
      <c r="CV312" s="751"/>
      <c r="CW312" s="751"/>
      <c r="CX312" s="751"/>
      <c r="CY312" s="751"/>
      <c r="CZ312" s="751"/>
      <c r="DA312" s="751"/>
      <c r="DB312" s="751"/>
      <c r="DC312" s="751"/>
      <c r="DD312" s="751"/>
      <c r="DE312" s="751"/>
      <c r="DF312" s="751"/>
      <c r="DG312" s="751"/>
      <c r="DH312" s="751"/>
      <c r="DI312" s="751"/>
      <c r="DJ312" s="751"/>
      <c r="DK312" s="751"/>
      <c r="DL312" s="751"/>
      <c r="DM312" s="751"/>
      <c r="DN312" s="751"/>
      <c r="DO312" s="751"/>
      <c r="DP312" s="751"/>
      <c r="DQ312" s="751"/>
      <c r="DR312" s="751"/>
      <c r="DS312" s="751"/>
      <c r="DT312" s="751"/>
      <c r="DU312" s="751"/>
      <c r="DV312" s="751"/>
      <c r="DW312" s="751"/>
      <c r="DX312" s="751"/>
      <c r="DY312" s="751"/>
      <c r="DZ312" s="751"/>
      <c r="EA312" s="751"/>
      <c r="EB312" s="751"/>
      <c r="EC312" s="751"/>
      <c r="ED312" s="751"/>
      <c r="EE312" s="751"/>
      <c r="EF312" s="751"/>
      <c r="EG312" s="751"/>
      <c r="EH312" s="751"/>
      <c r="EI312" s="751"/>
      <c r="EJ312" s="751"/>
      <c r="EK312" s="751"/>
      <c r="EL312" s="751"/>
      <c r="EM312" s="751"/>
      <c r="EN312" s="751"/>
      <c r="EO312" s="751"/>
      <c r="EP312" s="751"/>
      <c r="EQ312" s="751"/>
      <c r="ER312" s="751"/>
      <c r="ES312" s="751"/>
      <c r="ET312" s="751"/>
      <c r="EU312" s="751"/>
      <c r="EV312" s="751"/>
      <c r="EW312" s="751"/>
      <c r="EX312" s="751"/>
      <c r="EY312" s="751"/>
      <c r="EZ312" s="751"/>
      <c r="FA312" s="751"/>
      <c r="FB312" s="751"/>
      <c r="FC312" s="751"/>
      <c r="FD312" s="751"/>
      <c r="FE312" s="751"/>
      <c r="FF312" s="751"/>
      <c r="FG312" s="751"/>
      <c r="FH312" s="751"/>
      <c r="FI312" s="751"/>
      <c r="FJ312" s="751"/>
      <c r="FK312" s="751"/>
      <c r="FL312" s="751"/>
      <c r="FM312" s="751"/>
      <c r="FN312" s="751"/>
      <c r="FO312" s="751"/>
      <c r="FP312" s="751"/>
      <c r="FQ312" s="751"/>
      <c r="FR312" s="751"/>
      <c r="FS312" s="751"/>
      <c r="FT312" s="751"/>
      <c r="FU312" s="751"/>
      <c r="FV312" s="751"/>
      <c r="FW312" s="751"/>
      <c r="FX312" s="751"/>
      <c r="FY312" s="751"/>
      <c r="FZ312" s="751"/>
      <c r="GA312" s="751"/>
      <c r="GB312" s="751"/>
      <c r="GC312" s="751"/>
      <c r="GD312" s="751"/>
      <c r="GE312" s="751"/>
      <c r="GF312" s="751"/>
      <c r="GG312" s="751"/>
      <c r="GH312" s="751"/>
      <c r="GI312" s="751"/>
      <c r="GJ312" s="751"/>
      <c r="GK312" s="751"/>
      <c r="GL312" s="751"/>
      <c r="GM312" s="751"/>
      <c r="GN312" s="751"/>
      <c r="GO312" s="751"/>
      <c r="GP312" s="751"/>
      <c r="GQ312" s="751"/>
      <c r="GR312" s="751"/>
      <c r="GS312" s="751"/>
      <c r="GT312" s="751"/>
      <c r="GU312" s="751"/>
      <c r="GV312" s="751"/>
      <c r="GW312" s="751"/>
      <c r="GX312" s="751"/>
      <c r="GY312" s="751"/>
      <c r="GZ312" s="751"/>
      <c r="HA312" s="751"/>
      <c r="HB312" s="751"/>
      <c r="HC312" s="751"/>
      <c r="HD312" s="751"/>
      <c r="HE312" s="751"/>
      <c r="HF312" s="751"/>
      <c r="HG312" s="751"/>
      <c r="HH312" s="751"/>
      <c r="HI312" s="751"/>
      <c r="HJ312" s="751"/>
      <c r="HK312" s="751"/>
      <c r="HL312" s="751"/>
      <c r="HM312" s="751"/>
      <c r="HN312" s="751"/>
      <c r="HO312" s="751"/>
      <c r="HP312" s="751"/>
      <c r="HQ312" s="751"/>
      <c r="HR312" s="751"/>
      <c r="HS312" s="751"/>
      <c r="HT312" s="751"/>
      <c r="HU312" s="751"/>
      <c r="HV312" s="751"/>
      <c r="HW312" s="751"/>
      <c r="HX312" s="751"/>
      <c r="HY312" s="751"/>
      <c r="HZ312" s="751"/>
      <c r="IA312" s="751"/>
      <c r="IB312" s="751"/>
      <c r="IC312" s="751"/>
      <c r="ID312" s="751"/>
      <c r="IE312" s="751"/>
      <c r="IF312" s="751"/>
      <c r="IG312" s="751"/>
      <c r="IH312" s="751"/>
      <c r="II312" s="751"/>
      <c r="IJ312" s="751"/>
      <c r="IK312" s="751"/>
      <c r="IL312" s="751"/>
      <c r="IM312" s="751"/>
      <c r="IN312" s="751"/>
      <c r="IO312" s="751"/>
      <c r="IP312" s="751"/>
      <c r="IQ312" s="751"/>
      <c r="IR312" s="751"/>
    </row>
    <row r="313" s="137" customFormat="1" spans="1:252">
      <c r="A313" s="353" t="s">
        <v>4479</v>
      </c>
      <c r="B313" s="306" t="s">
        <v>4480</v>
      </c>
      <c r="C313" s="671">
        <v>35181</v>
      </c>
      <c r="D313" s="671">
        <v>39028</v>
      </c>
      <c r="E313" s="671">
        <v>38239</v>
      </c>
      <c r="F313" s="671">
        <f t="shared" si="69"/>
        <v>3058</v>
      </c>
      <c r="G313" s="759" t="str">
        <f t="shared" si="56"/>
        <v>8.7%</v>
      </c>
      <c r="H313" s="365" t="str">
        <f t="shared" si="57"/>
        <v>98.0%</v>
      </c>
      <c r="I313" s="744" t="str">
        <f t="shared" si="58"/>
        <v>是</v>
      </c>
      <c r="J313" s="763" t="str">
        <f t="shared" si="70"/>
        <v>11002</v>
      </c>
      <c r="K313" s="93" t="str">
        <f t="shared" si="66"/>
        <v>项</v>
      </c>
      <c r="L313" s="746">
        <v>1</v>
      </c>
      <c r="M313" s="751"/>
      <c r="N313" s="751"/>
      <c r="O313" s="751"/>
      <c r="P313" s="751"/>
      <c r="Q313" s="751"/>
      <c r="R313" s="751"/>
      <c r="S313" s="751"/>
      <c r="T313" s="751"/>
      <c r="U313" s="751"/>
      <c r="V313" s="751"/>
      <c r="W313" s="751"/>
      <c r="X313" s="751"/>
      <c r="Y313" s="751"/>
      <c r="Z313" s="751"/>
      <c r="AA313" s="751"/>
      <c r="AB313" s="751"/>
      <c r="AC313" s="751"/>
      <c r="AD313" s="751"/>
      <c r="AE313" s="751"/>
      <c r="AF313" s="751"/>
      <c r="AG313" s="751"/>
      <c r="AH313" s="751"/>
      <c r="AI313" s="751"/>
      <c r="AJ313" s="751"/>
      <c r="AK313" s="751"/>
      <c r="AL313" s="751"/>
      <c r="AM313" s="751"/>
      <c r="AN313" s="751"/>
      <c r="AO313" s="751"/>
      <c r="AP313" s="751"/>
      <c r="AQ313" s="751"/>
      <c r="AR313" s="751"/>
      <c r="AS313" s="751"/>
      <c r="AT313" s="751"/>
      <c r="AU313" s="751"/>
      <c r="AV313" s="751"/>
      <c r="AW313" s="751"/>
      <c r="AX313" s="751"/>
      <c r="AY313" s="751"/>
      <c r="AZ313" s="751"/>
      <c r="BA313" s="751"/>
      <c r="BB313" s="751"/>
      <c r="BC313" s="751"/>
      <c r="BD313" s="751"/>
      <c r="BE313" s="751"/>
      <c r="BF313" s="751"/>
      <c r="BG313" s="751"/>
      <c r="BH313" s="751"/>
      <c r="BI313" s="751"/>
      <c r="BJ313" s="751"/>
      <c r="BK313" s="751"/>
      <c r="BL313" s="751"/>
      <c r="BM313" s="751"/>
      <c r="BN313" s="751"/>
      <c r="BO313" s="751"/>
      <c r="BP313" s="751"/>
      <c r="BQ313" s="751"/>
      <c r="BR313" s="751"/>
      <c r="BS313" s="751"/>
      <c r="BT313" s="751"/>
      <c r="BU313" s="751"/>
      <c r="BV313" s="751"/>
      <c r="BW313" s="751"/>
      <c r="BX313" s="751"/>
      <c r="BY313" s="751"/>
      <c r="BZ313" s="751"/>
      <c r="CA313" s="751"/>
      <c r="CB313" s="751"/>
      <c r="CC313" s="751"/>
      <c r="CD313" s="751"/>
      <c r="CE313" s="751"/>
      <c r="CF313" s="751"/>
      <c r="CG313" s="751"/>
      <c r="CH313" s="751"/>
      <c r="CI313" s="751"/>
      <c r="CJ313" s="751"/>
      <c r="CK313" s="751"/>
      <c r="CL313" s="751"/>
      <c r="CM313" s="751"/>
      <c r="CN313" s="751"/>
      <c r="CO313" s="751"/>
      <c r="CP313" s="751"/>
      <c r="CQ313" s="751"/>
      <c r="CR313" s="751"/>
      <c r="CS313" s="751"/>
      <c r="CT313" s="751"/>
      <c r="CU313" s="751"/>
      <c r="CV313" s="751"/>
      <c r="CW313" s="751"/>
      <c r="CX313" s="751"/>
      <c r="CY313" s="751"/>
      <c r="CZ313" s="751"/>
      <c r="DA313" s="751"/>
      <c r="DB313" s="751"/>
      <c r="DC313" s="751"/>
      <c r="DD313" s="751"/>
      <c r="DE313" s="751"/>
      <c r="DF313" s="751"/>
      <c r="DG313" s="751"/>
      <c r="DH313" s="751"/>
      <c r="DI313" s="751"/>
      <c r="DJ313" s="751"/>
      <c r="DK313" s="751"/>
      <c r="DL313" s="751"/>
      <c r="DM313" s="751"/>
      <c r="DN313" s="751"/>
      <c r="DO313" s="751"/>
      <c r="DP313" s="751"/>
      <c r="DQ313" s="751"/>
      <c r="DR313" s="751"/>
      <c r="DS313" s="751"/>
      <c r="DT313" s="751"/>
      <c r="DU313" s="751"/>
      <c r="DV313" s="751"/>
      <c r="DW313" s="751"/>
      <c r="DX313" s="751"/>
      <c r="DY313" s="751"/>
      <c r="DZ313" s="751"/>
      <c r="EA313" s="751"/>
      <c r="EB313" s="751"/>
      <c r="EC313" s="751"/>
      <c r="ED313" s="751"/>
      <c r="EE313" s="751"/>
      <c r="EF313" s="751"/>
      <c r="EG313" s="751"/>
      <c r="EH313" s="751"/>
      <c r="EI313" s="751"/>
      <c r="EJ313" s="751"/>
      <c r="EK313" s="751"/>
      <c r="EL313" s="751"/>
      <c r="EM313" s="751"/>
      <c r="EN313" s="751"/>
      <c r="EO313" s="751"/>
      <c r="EP313" s="751"/>
      <c r="EQ313" s="751"/>
      <c r="ER313" s="751"/>
      <c r="ES313" s="751"/>
      <c r="ET313" s="751"/>
      <c r="EU313" s="751"/>
      <c r="EV313" s="751"/>
      <c r="EW313" s="751"/>
      <c r="EX313" s="751"/>
      <c r="EY313" s="751"/>
      <c r="EZ313" s="751"/>
      <c r="FA313" s="751"/>
      <c r="FB313" s="751"/>
      <c r="FC313" s="751"/>
      <c r="FD313" s="751"/>
      <c r="FE313" s="751"/>
      <c r="FF313" s="751"/>
      <c r="FG313" s="751"/>
      <c r="FH313" s="751"/>
      <c r="FI313" s="751"/>
      <c r="FJ313" s="751"/>
      <c r="FK313" s="751"/>
      <c r="FL313" s="751"/>
      <c r="FM313" s="751"/>
      <c r="FN313" s="751"/>
      <c r="FO313" s="751"/>
      <c r="FP313" s="751"/>
      <c r="FQ313" s="751"/>
      <c r="FR313" s="751"/>
      <c r="FS313" s="751"/>
      <c r="FT313" s="751"/>
      <c r="FU313" s="751"/>
      <c r="FV313" s="751"/>
      <c r="FW313" s="751"/>
      <c r="FX313" s="751"/>
      <c r="FY313" s="751"/>
      <c r="FZ313" s="751"/>
      <c r="GA313" s="751"/>
      <c r="GB313" s="751"/>
      <c r="GC313" s="751"/>
      <c r="GD313" s="751"/>
      <c r="GE313" s="751"/>
      <c r="GF313" s="751"/>
      <c r="GG313" s="751"/>
      <c r="GH313" s="751"/>
      <c r="GI313" s="751"/>
      <c r="GJ313" s="751"/>
      <c r="GK313" s="751"/>
      <c r="GL313" s="751"/>
      <c r="GM313" s="751"/>
      <c r="GN313" s="751"/>
      <c r="GO313" s="751"/>
      <c r="GP313" s="751"/>
      <c r="GQ313" s="751"/>
      <c r="GR313" s="751"/>
      <c r="GS313" s="751"/>
      <c r="GT313" s="751"/>
      <c r="GU313" s="751"/>
      <c r="GV313" s="751"/>
      <c r="GW313" s="751"/>
      <c r="GX313" s="751"/>
      <c r="GY313" s="751"/>
      <c r="GZ313" s="751"/>
      <c r="HA313" s="751"/>
      <c r="HB313" s="751"/>
      <c r="HC313" s="751"/>
      <c r="HD313" s="751"/>
      <c r="HE313" s="751"/>
      <c r="HF313" s="751"/>
      <c r="HG313" s="751"/>
      <c r="HH313" s="751"/>
      <c r="HI313" s="751"/>
      <c r="HJ313" s="751"/>
      <c r="HK313" s="751"/>
      <c r="HL313" s="751"/>
      <c r="HM313" s="751"/>
      <c r="HN313" s="751"/>
      <c r="HO313" s="751"/>
      <c r="HP313" s="751"/>
      <c r="HQ313" s="751"/>
      <c r="HR313" s="751"/>
      <c r="HS313" s="751"/>
      <c r="HT313" s="751"/>
      <c r="HU313" s="751"/>
      <c r="HV313" s="751"/>
      <c r="HW313" s="751"/>
      <c r="HX313" s="751"/>
      <c r="HY313" s="751"/>
      <c r="HZ313" s="751"/>
      <c r="IA313" s="751"/>
      <c r="IB313" s="751"/>
      <c r="IC313" s="751"/>
      <c r="ID313" s="751"/>
      <c r="IE313" s="751"/>
      <c r="IF313" s="751"/>
      <c r="IG313" s="751"/>
      <c r="IH313" s="751"/>
      <c r="II313" s="751"/>
      <c r="IJ313" s="751"/>
      <c r="IK313" s="751"/>
      <c r="IL313" s="751"/>
      <c r="IM313" s="751"/>
      <c r="IN313" s="751"/>
      <c r="IO313" s="751"/>
      <c r="IP313" s="751"/>
      <c r="IQ313" s="751"/>
      <c r="IR313" s="751"/>
    </row>
    <row r="314" s="137" customFormat="1" ht="31.5" spans="1:252">
      <c r="A314" s="353" t="s">
        <v>4481</v>
      </c>
      <c r="B314" s="306" t="s">
        <v>4482</v>
      </c>
      <c r="C314" s="671">
        <v>10719</v>
      </c>
      <c r="D314" s="671">
        <v>10999</v>
      </c>
      <c r="E314" s="671">
        <v>10793</v>
      </c>
      <c r="F314" s="671">
        <f t="shared" si="69"/>
        <v>74</v>
      </c>
      <c r="G314" s="759" t="str">
        <f t="shared" si="56"/>
        <v>0.7%</v>
      </c>
      <c r="H314" s="365" t="str">
        <f t="shared" si="57"/>
        <v>98.1%</v>
      </c>
      <c r="I314" s="744" t="str">
        <f t="shared" si="58"/>
        <v>是</v>
      </c>
      <c r="J314" s="763" t="str">
        <f t="shared" si="70"/>
        <v>11002</v>
      </c>
      <c r="K314" s="93" t="str">
        <f t="shared" si="66"/>
        <v>项</v>
      </c>
      <c r="L314" s="746">
        <v>1</v>
      </c>
      <c r="M314" s="751"/>
      <c r="N314" s="751"/>
      <c r="O314" s="751"/>
      <c r="P314" s="751"/>
      <c r="Q314" s="751"/>
      <c r="R314" s="751"/>
      <c r="S314" s="751"/>
      <c r="T314" s="751"/>
      <c r="U314" s="751"/>
      <c r="V314" s="751"/>
      <c r="W314" s="751"/>
      <c r="X314" s="751"/>
      <c r="Y314" s="751"/>
      <c r="Z314" s="751"/>
      <c r="AA314" s="751"/>
      <c r="AB314" s="751"/>
      <c r="AC314" s="751"/>
      <c r="AD314" s="751"/>
      <c r="AE314" s="751"/>
      <c r="AF314" s="751"/>
      <c r="AG314" s="751"/>
      <c r="AH314" s="751"/>
      <c r="AI314" s="751"/>
      <c r="AJ314" s="751"/>
      <c r="AK314" s="751"/>
      <c r="AL314" s="751"/>
      <c r="AM314" s="751"/>
      <c r="AN314" s="751"/>
      <c r="AO314" s="751"/>
      <c r="AP314" s="751"/>
      <c r="AQ314" s="751"/>
      <c r="AR314" s="751"/>
      <c r="AS314" s="751"/>
      <c r="AT314" s="751"/>
      <c r="AU314" s="751"/>
      <c r="AV314" s="751"/>
      <c r="AW314" s="751"/>
      <c r="AX314" s="751"/>
      <c r="AY314" s="751"/>
      <c r="AZ314" s="751"/>
      <c r="BA314" s="751"/>
      <c r="BB314" s="751"/>
      <c r="BC314" s="751"/>
      <c r="BD314" s="751"/>
      <c r="BE314" s="751"/>
      <c r="BF314" s="751"/>
      <c r="BG314" s="751"/>
      <c r="BH314" s="751"/>
      <c r="BI314" s="751"/>
      <c r="BJ314" s="751"/>
      <c r="BK314" s="751"/>
      <c r="BL314" s="751"/>
      <c r="BM314" s="751"/>
      <c r="BN314" s="751"/>
      <c r="BO314" s="751"/>
      <c r="BP314" s="751"/>
      <c r="BQ314" s="751"/>
      <c r="BR314" s="751"/>
      <c r="BS314" s="751"/>
      <c r="BT314" s="751"/>
      <c r="BU314" s="751"/>
      <c r="BV314" s="751"/>
      <c r="BW314" s="751"/>
      <c r="BX314" s="751"/>
      <c r="BY314" s="751"/>
      <c r="BZ314" s="751"/>
      <c r="CA314" s="751"/>
      <c r="CB314" s="751"/>
      <c r="CC314" s="751"/>
      <c r="CD314" s="751"/>
      <c r="CE314" s="751"/>
      <c r="CF314" s="751"/>
      <c r="CG314" s="751"/>
      <c r="CH314" s="751"/>
      <c r="CI314" s="751"/>
      <c r="CJ314" s="751"/>
      <c r="CK314" s="751"/>
      <c r="CL314" s="751"/>
      <c r="CM314" s="751"/>
      <c r="CN314" s="751"/>
      <c r="CO314" s="751"/>
      <c r="CP314" s="751"/>
      <c r="CQ314" s="751"/>
      <c r="CR314" s="751"/>
      <c r="CS314" s="751"/>
      <c r="CT314" s="751"/>
      <c r="CU314" s="751"/>
      <c r="CV314" s="751"/>
      <c r="CW314" s="751"/>
      <c r="CX314" s="751"/>
      <c r="CY314" s="751"/>
      <c r="CZ314" s="751"/>
      <c r="DA314" s="751"/>
      <c r="DB314" s="751"/>
      <c r="DC314" s="751"/>
      <c r="DD314" s="751"/>
      <c r="DE314" s="751"/>
      <c r="DF314" s="751"/>
      <c r="DG314" s="751"/>
      <c r="DH314" s="751"/>
      <c r="DI314" s="751"/>
      <c r="DJ314" s="751"/>
      <c r="DK314" s="751"/>
      <c r="DL314" s="751"/>
      <c r="DM314" s="751"/>
      <c r="DN314" s="751"/>
      <c r="DO314" s="751"/>
      <c r="DP314" s="751"/>
      <c r="DQ314" s="751"/>
      <c r="DR314" s="751"/>
      <c r="DS314" s="751"/>
      <c r="DT314" s="751"/>
      <c r="DU314" s="751"/>
      <c r="DV314" s="751"/>
      <c r="DW314" s="751"/>
      <c r="DX314" s="751"/>
      <c r="DY314" s="751"/>
      <c r="DZ314" s="751"/>
      <c r="EA314" s="751"/>
      <c r="EB314" s="751"/>
      <c r="EC314" s="751"/>
      <c r="ED314" s="751"/>
      <c r="EE314" s="751"/>
      <c r="EF314" s="751"/>
      <c r="EG314" s="751"/>
      <c r="EH314" s="751"/>
      <c r="EI314" s="751"/>
      <c r="EJ314" s="751"/>
      <c r="EK314" s="751"/>
      <c r="EL314" s="751"/>
      <c r="EM314" s="751"/>
      <c r="EN314" s="751"/>
      <c r="EO314" s="751"/>
      <c r="EP314" s="751"/>
      <c r="EQ314" s="751"/>
      <c r="ER314" s="751"/>
      <c r="ES314" s="751"/>
      <c r="ET314" s="751"/>
      <c r="EU314" s="751"/>
      <c r="EV314" s="751"/>
      <c r="EW314" s="751"/>
      <c r="EX314" s="751"/>
      <c r="EY314" s="751"/>
      <c r="EZ314" s="751"/>
      <c r="FA314" s="751"/>
      <c r="FB314" s="751"/>
      <c r="FC314" s="751"/>
      <c r="FD314" s="751"/>
      <c r="FE314" s="751"/>
      <c r="FF314" s="751"/>
      <c r="FG314" s="751"/>
      <c r="FH314" s="751"/>
      <c r="FI314" s="751"/>
      <c r="FJ314" s="751"/>
      <c r="FK314" s="751"/>
      <c r="FL314" s="751"/>
      <c r="FM314" s="751"/>
      <c r="FN314" s="751"/>
      <c r="FO314" s="751"/>
      <c r="FP314" s="751"/>
      <c r="FQ314" s="751"/>
      <c r="FR314" s="751"/>
      <c r="FS314" s="751"/>
      <c r="FT314" s="751"/>
      <c r="FU314" s="751"/>
      <c r="FV314" s="751"/>
      <c r="FW314" s="751"/>
      <c r="FX314" s="751"/>
      <c r="FY314" s="751"/>
      <c r="FZ314" s="751"/>
      <c r="GA314" s="751"/>
      <c r="GB314" s="751"/>
      <c r="GC314" s="751"/>
      <c r="GD314" s="751"/>
      <c r="GE314" s="751"/>
      <c r="GF314" s="751"/>
      <c r="GG314" s="751"/>
      <c r="GH314" s="751"/>
      <c r="GI314" s="751"/>
      <c r="GJ314" s="751"/>
      <c r="GK314" s="751"/>
      <c r="GL314" s="751"/>
      <c r="GM314" s="751"/>
      <c r="GN314" s="751"/>
      <c r="GO314" s="751"/>
      <c r="GP314" s="751"/>
      <c r="GQ314" s="751"/>
      <c r="GR314" s="751"/>
      <c r="GS314" s="751"/>
      <c r="GT314" s="751"/>
      <c r="GU314" s="751"/>
      <c r="GV314" s="751"/>
      <c r="GW314" s="751"/>
      <c r="GX314" s="751"/>
      <c r="GY314" s="751"/>
      <c r="GZ314" s="751"/>
      <c r="HA314" s="751"/>
      <c r="HB314" s="751"/>
      <c r="HC314" s="751"/>
      <c r="HD314" s="751"/>
      <c r="HE314" s="751"/>
      <c r="HF314" s="751"/>
      <c r="HG314" s="751"/>
      <c r="HH314" s="751"/>
      <c r="HI314" s="751"/>
      <c r="HJ314" s="751"/>
      <c r="HK314" s="751"/>
      <c r="HL314" s="751"/>
      <c r="HM314" s="751"/>
      <c r="HN314" s="751"/>
      <c r="HO314" s="751"/>
      <c r="HP314" s="751"/>
      <c r="HQ314" s="751"/>
      <c r="HR314" s="751"/>
      <c r="HS314" s="751"/>
      <c r="HT314" s="751"/>
      <c r="HU314" s="751"/>
      <c r="HV314" s="751"/>
      <c r="HW314" s="751"/>
      <c r="HX314" s="751"/>
      <c r="HY314" s="751"/>
      <c r="HZ314" s="751"/>
      <c r="IA314" s="751"/>
      <c r="IB314" s="751"/>
      <c r="IC314" s="751"/>
      <c r="ID314" s="751"/>
      <c r="IE314" s="751"/>
      <c r="IF314" s="751"/>
      <c r="IG314" s="751"/>
      <c r="IH314" s="751"/>
      <c r="II314" s="751"/>
      <c r="IJ314" s="751"/>
      <c r="IK314" s="751"/>
      <c r="IL314" s="751"/>
      <c r="IM314" s="751"/>
      <c r="IN314" s="751"/>
      <c r="IO314" s="751"/>
      <c r="IP314" s="751"/>
      <c r="IQ314" s="751"/>
      <c r="IR314" s="751"/>
    </row>
    <row r="315" s="137" customFormat="1" spans="1:252">
      <c r="A315" s="353" t="s">
        <v>4483</v>
      </c>
      <c r="B315" s="306" t="s">
        <v>4484</v>
      </c>
      <c r="C315" s="671">
        <v>5832</v>
      </c>
      <c r="D315" s="671">
        <v>4675</v>
      </c>
      <c r="E315" s="671">
        <v>5354</v>
      </c>
      <c r="F315" s="671">
        <f t="shared" si="69"/>
        <v>-478</v>
      </c>
      <c r="G315" s="759" t="str">
        <f t="shared" si="56"/>
        <v>-8.2%</v>
      </c>
      <c r="H315" s="365" t="str">
        <f t="shared" si="57"/>
        <v>114.5%</v>
      </c>
      <c r="I315" s="744" t="str">
        <f t="shared" si="58"/>
        <v>是</v>
      </c>
      <c r="J315" s="763" t="str">
        <f t="shared" si="70"/>
        <v>11002</v>
      </c>
      <c r="K315" s="93" t="str">
        <f t="shared" si="66"/>
        <v>项</v>
      </c>
      <c r="L315" s="746">
        <v>1</v>
      </c>
      <c r="M315" s="751"/>
      <c r="N315" s="751"/>
      <c r="O315" s="751"/>
      <c r="P315" s="751"/>
      <c r="Q315" s="751"/>
      <c r="R315" s="751"/>
      <c r="S315" s="751"/>
      <c r="T315" s="751"/>
      <c r="U315" s="751"/>
      <c r="V315" s="751"/>
      <c r="W315" s="751"/>
      <c r="X315" s="751"/>
      <c r="Y315" s="751"/>
      <c r="Z315" s="751"/>
      <c r="AA315" s="751"/>
      <c r="AB315" s="751"/>
      <c r="AC315" s="751"/>
      <c r="AD315" s="751"/>
      <c r="AE315" s="751"/>
      <c r="AF315" s="751"/>
      <c r="AG315" s="751"/>
      <c r="AH315" s="751"/>
      <c r="AI315" s="751"/>
      <c r="AJ315" s="751"/>
      <c r="AK315" s="751"/>
      <c r="AL315" s="751"/>
      <c r="AM315" s="751"/>
      <c r="AN315" s="751"/>
      <c r="AO315" s="751"/>
      <c r="AP315" s="751"/>
      <c r="AQ315" s="751"/>
      <c r="AR315" s="751"/>
      <c r="AS315" s="751"/>
      <c r="AT315" s="751"/>
      <c r="AU315" s="751"/>
      <c r="AV315" s="751"/>
      <c r="AW315" s="751"/>
      <c r="AX315" s="751"/>
      <c r="AY315" s="751"/>
      <c r="AZ315" s="751"/>
      <c r="BA315" s="751"/>
      <c r="BB315" s="751"/>
      <c r="BC315" s="751"/>
      <c r="BD315" s="751"/>
      <c r="BE315" s="751"/>
      <c r="BF315" s="751"/>
      <c r="BG315" s="751"/>
      <c r="BH315" s="751"/>
      <c r="BI315" s="751"/>
      <c r="BJ315" s="751"/>
      <c r="BK315" s="751"/>
      <c r="BL315" s="751"/>
      <c r="BM315" s="751"/>
      <c r="BN315" s="751"/>
      <c r="BO315" s="751"/>
      <c r="BP315" s="751"/>
      <c r="BQ315" s="751"/>
      <c r="BR315" s="751"/>
      <c r="BS315" s="751"/>
      <c r="BT315" s="751"/>
      <c r="BU315" s="751"/>
      <c r="BV315" s="751"/>
      <c r="BW315" s="751"/>
      <c r="BX315" s="751"/>
      <c r="BY315" s="751"/>
      <c r="BZ315" s="751"/>
      <c r="CA315" s="751"/>
      <c r="CB315" s="751"/>
      <c r="CC315" s="751"/>
      <c r="CD315" s="751"/>
      <c r="CE315" s="751"/>
      <c r="CF315" s="751"/>
      <c r="CG315" s="751"/>
      <c r="CH315" s="751"/>
      <c r="CI315" s="751"/>
      <c r="CJ315" s="751"/>
      <c r="CK315" s="751"/>
      <c r="CL315" s="751"/>
      <c r="CM315" s="751"/>
      <c r="CN315" s="751"/>
      <c r="CO315" s="751"/>
      <c r="CP315" s="751"/>
      <c r="CQ315" s="751"/>
      <c r="CR315" s="751"/>
      <c r="CS315" s="751"/>
      <c r="CT315" s="751"/>
      <c r="CU315" s="751"/>
      <c r="CV315" s="751"/>
      <c r="CW315" s="751"/>
      <c r="CX315" s="751"/>
      <c r="CY315" s="751"/>
      <c r="CZ315" s="751"/>
      <c r="DA315" s="751"/>
      <c r="DB315" s="751"/>
      <c r="DC315" s="751"/>
      <c r="DD315" s="751"/>
      <c r="DE315" s="751"/>
      <c r="DF315" s="751"/>
      <c r="DG315" s="751"/>
      <c r="DH315" s="751"/>
      <c r="DI315" s="751"/>
      <c r="DJ315" s="751"/>
      <c r="DK315" s="751"/>
      <c r="DL315" s="751"/>
      <c r="DM315" s="751"/>
      <c r="DN315" s="751"/>
      <c r="DO315" s="751"/>
      <c r="DP315" s="751"/>
      <c r="DQ315" s="751"/>
      <c r="DR315" s="751"/>
      <c r="DS315" s="751"/>
      <c r="DT315" s="751"/>
      <c r="DU315" s="751"/>
      <c r="DV315" s="751"/>
      <c r="DW315" s="751"/>
      <c r="DX315" s="751"/>
      <c r="DY315" s="751"/>
      <c r="DZ315" s="751"/>
      <c r="EA315" s="751"/>
      <c r="EB315" s="751"/>
      <c r="EC315" s="751"/>
      <c r="ED315" s="751"/>
      <c r="EE315" s="751"/>
      <c r="EF315" s="751"/>
      <c r="EG315" s="751"/>
      <c r="EH315" s="751"/>
      <c r="EI315" s="751"/>
      <c r="EJ315" s="751"/>
      <c r="EK315" s="751"/>
      <c r="EL315" s="751"/>
      <c r="EM315" s="751"/>
      <c r="EN315" s="751"/>
      <c r="EO315" s="751"/>
      <c r="EP315" s="751"/>
      <c r="EQ315" s="751"/>
      <c r="ER315" s="751"/>
      <c r="ES315" s="751"/>
      <c r="ET315" s="751"/>
      <c r="EU315" s="751"/>
      <c r="EV315" s="751"/>
      <c r="EW315" s="751"/>
      <c r="EX315" s="751"/>
      <c r="EY315" s="751"/>
      <c r="EZ315" s="751"/>
      <c r="FA315" s="751"/>
      <c r="FB315" s="751"/>
      <c r="FC315" s="751"/>
      <c r="FD315" s="751"/>
      <c r="FE315" s="751"/>
      <c r="FF315" s="751"/>
      <c r="FG315" s="751"/>
      <c r="FH315" s="751"/>
      <c r="FI315" s="751"/>
      <c r="FJ315" s="751"/>
      <c r="FK315" s="751"/>
      <c r="FL315" s="751"/>
      <c r="FM315" s="751"/>
      <c r="FN315" s="751"/>
      <c r="FO315" s="751"/>
      <c r="FP315" s="751"/>
      <c r="FQ315" s="751"/>
      <c r="FR315" s="751"/>
      <c r="FS315" s="751"/>
      <c r="FT315" s="751"/>
      <c r="FU315" s="751"/>
      <c r="FV315" s="751"/>
      <c r="FW315" s="751"/>
      <c r="FX315" s="751"/>
      <c r="FY315" s="751"/>
      <c r="FZ315" s="751"/>
      <c r="GA315" s="751"/>
      <c r="GB315" s="751"/>
      <c r="GC315" s="751"/>
      <c r="GD315" s="751"/>
      <c r="GE315" s="751"/>
      <c r="GF315" s="751"/>
      <c r="GG315" s="751"/>
      <c r="GH315" s="751"/>
      <c r="GI315" s="751"/>
      <c r="GJ315" s="751"/>
      <c r="GK315" s="751"/>
      <c r="GL315" s="751"/>
      <c r="GM315" s="751"/>
      <c r="GN315" s="751"/>
      <c r="GO315" s="751"/>
      <c r="GP315" s="751"/>
      <c r="GQ315" s="751"/>
      <c r="GR315" s="751"/>
      <c r="GS315" s="751"/>
      <c r="GT315" s="751"/>
      <c r="GU315" s="751"/>
      <c r="GV315" s="751"/>
      <c r="GW315" s="751"/>
      <c r="GX315" s="751"/>
      <c r="GY315" s="751"/>
      <c r="GZ315" s="751"/>
      <c r="HA315" s="751"/>
      <c r="HB315" s="751"/>
      <c r="HC315" s="751"/>
      <c r="HD315" s="751"/>
      <c r="HE315" s="751"/>
      <c r="HF315" s="751"/>
      <c r="HG315" s="751"/>
      <c r="HH315" s="751"/>
      <c r="HI315" s="751"/>
      <c r="HJ315" s="751"/>
      <c r="HK315" s="751"/>
      <c r="HL315" s="751"/>
      <c r="HM315" s="751"/>
      <c r="HN315" s="751"/>
      <c r="HO315" s="751"/>
      <c r="HP315" s="751"/>
      <c r="HQ315" s="751"/>
      <c r="HR315" s="751"/>
      <c r="HS315" s="751"/>
      <c r="HT315" s="751"/>
      <c r="HU315" s="751"/>
      <c r="HV315" s="751"/>
      <c r="HW315" s="751"/>
      <c r="HX315" s="751"/>
      <c r="HY315" s="751"/>
      <c r="HZ315" s="751"/>
      <c r="IA315" s="751"/>
      <c r="IB315" s="751"/>
      <c r="IC315" s="751"/>
      <c r="ID315" s="751"/>
      <c r="IE315" s="751"/>
      <c r="IF315" s="751"/>
      <c r="IG315" s="751"/>
      <c r="IH315" s="751"/>
      <c r="II315" s="751"/>
      <c r="IJ315" s="751"/>
      <c r="IK315" s="751"/>
      <c r="IL315" s="751"/>
      <c r="IM315" s="751"/>
      <c r="IN315" s="751"/>
      <c r="IO315" s="751"/>
      <c r="IP315" s="751"/>
      <c r="IQ315" s="751"/>
      <c r="IR315" s="751"/>
    </row>
    <row r="316" s="443" customFormat="1" ht="31.5" hidden="1" spans="1:252">
      <c r="A316" s="353" t="s">
        <v>4485</v>
      </c>
      <c r="B316" s="307" t="s">
        <v>4486</v>
      </c>
      <c r="C316" s="671"/>
      <c r="D316" s="671">
        <v>0</v>
      </c>
      <c r="E316" s="671">
        <v>0</v>
      </c>
      <c r="F316" s="671">
        <f t="shared" si="69"/>
        <v>0</v>
      </c>
      <c r="G316" s="365" t="str">
        <f t="shared" si="56"/>
        <v/>
      </c>
      <c r="H316" s="365" t="str">
        <f t="shared" si="57"/>
        <v/>
      </c>
      <c r="I316" s="22" t="str">
        <f t="shared" si="58"/>
        <v>否</v>
      </c>
      <c r="J316" s="749" t="str">
        <f t="shared" si="70"/>
        <v>11002</v>
      </c>
      <c r="K316" s="93" t="str">
        <f t="shared" si="66"/>
        <v>项</v>
      </c>
      <c r="L316" s="93">
        <v>1</v>
      </c>
      <c r="M316" s="250"/>
      <c r="N316" s="250"/>
      <c r="O316" s="250"/>
      <c r="P316" s="250"/>
      <c r="Q316" s="250"/>
      <c r="R316" s="250"/>
      <c r="S316" s="250"/>
      <c r="T316" s="250"/>
      <c r="U316" s="250"/>
      <c r="V316" s="250"/>
      <c r="W316" s="250"/>
      <c r="X316" s="250"/>
      <c r="Y316" s="250"/>
      <c r="Z316" s="250"/>
      <c r="AA316" s="250"/>
      <c r="AB316" s="250"/>
      <c r="AC316" s="250"/>
      <c r="AD316" s="250"/>
      <c r="AE316" s="250"/>
      <c r="AF316" s="250"/>
      <c r="AG316" s="250"/>
      <c r="AH316" s="250"/>
      <c r="AI316" s="250"/>
      <c r="AJ316" s="250"/>
      <c r="AK316" s="250"/>
      <c r="AL316" s="250"/>
      <c r="AM316" s="250"/>
      <c r="AN316" s="250"/>
      <c r="AO316" s="250"/>
      <c r="AP316" s="250"/>
      <c r="AQ316" s="250"/>
      <c r="AR316" s="250"/>
      <c r="AS316" s="250"/>
      <c r="AT316" s="250"/>
      <c r="AU316" s="250"/>
      <c r="AV316" s="250"/>
      <c r="AW316" s="250"/>
      <c r="AX316" s="250"/>
      <c r="AY316" s="250"/>
      <c r="AZ316" s="250"/>
      <c r="BA316" s="250"/>
      <c r="BB316" s="250"/>
      <c r="BC316" s="250"/>
      <c r="BD316" s="250"/>
      <c r="BE316" s="250"/>
      <c r="BF316" s="250"/>
      <c r="BG316" s="250"/>
      <c r="BH316" s="250"/>
      <c r="BI316" s="250"/>
      <c r="BJ316" s="250"/>
      <c r="BK316" s="250"/>
      <c r="BL316" s="250"/>
      <c r="BM316" s="250"/>
      <c r="BN316" s="250"/>
      <c r="BO316" s="250"/>
      <c r="BP316" s="250"/>
      <c r="BQ316" s="250"/>
      <c r="BR316" s="250"/>
      <c r="BS316" s="250"/>
      <c r="BT316" s="250"/>
      <c r="BU316" s="250"/>
      <c r="BV316" s="250"/>
      <c r="BW316" s="250"/>
      <c r="BX316" s="250"/>
      <c r="BY316" s="250"/>
      <c r="BZ316" s="250"/>
      <c r="CA316" s="250"/>
      <c r="CB316" s="250"/>
      <c r="CC316" s="250"/>
      <c r="CD316" s="250"/>
      <c r="CE316" s="250"/>
      <c r="CF316" s="250"/>
      <c r="CG316" s="250"/>
      <c r="CH316" s="250"/>
      <c r="CI316" s="250"/>
      <c r="CJ316" s="250"/>
      <c r="CK316" s="250"/>
      <c r="CL316" s="250"/>
      <c r="CM316" s="250"/>
      <c r="CN316" s="250"/>
      <c r="CO316" s="250"/>
      <c r="CP316" s="250"/>
      <c r="CQ316" s="250"/>
      <c r="CR316" s="250"/>
      <c r="CS316" s="250"/>
      <c r="CT316" s="250"/>
      <c r="CU316" s="250"/>
      <c r="CV316" s="250"/>
      <c r="CW316" s="250"/>
      <c r="CX316" s="250"/>
      <c r="CY316" s="250"/>
      <c r="CZ316" s="250"/>
      <c r="DA316" s="250"/>
      <c r="DB316" s="250"/>
      <c r="DC316" s="250"/>
      <c r="DD316" s="250"/>
      <c r="DE316" s="250"/>
      <c r="DF316" s="250"/>
      <c r="DG316" s="250"/>
      <c r="DH316" s="250"/>
      <c r="DI316" s="250"/>
      <c r="DJ316" s="250"/>
      <c r="DK316" s="250"/>
      <c r="DL316" s="250"/>
      <c r="DM316" s="250"/>
      <c r="DN316" s="250"/>
      <c r="DO316" s="250"/>
      <c r="DP316" s="250"/>
      <c r="DQ316" s="250"/>
      <c r="DR316" s="250"/>
      <c r="DS316" s="250"/>
      <c r="DT316" s="250"/>
      <c r="DU316" s="250"/>
      <c r="DV316" s="250"/>
      <c r="DW316" s="250"/>
      <c r="DX316" s="250"/>
      <c r="DY316" s="250"/>
      <c r="DZ316" s="250"/>
      <c r="EA316" s="250"/>
      <c r="EB316" s="250"/>
      <c r="EC316" s="250"/>
      <c r="ED316" s="250"/>
      <c r="EE316" s="250"/>
      <c r="EF316" s="250"/>
      <c r="EG316" s="250"/>
      <c r="EH316" s="250"/>
      <c r="EI316" s="250"/>
      <c r="EJ316" s="250"/>
      <c r="EK316" s="250"/>
      <c r="EL316" s="250"/>
      <c r="EM316" s="250"/>
      <c r="EN316" s="250"/>
      <c r="EO316" s="250"/>
      <c r="EP316" s="250"/>
      <c r="EQ316" s="250"/>
      <c r="ER316" s="250"/>
      <c r="ES316" s="250"/>
      <c r="ET316" s="250"/>
      <c r="EU316" s="250"/>
      <c r="EV316" s="250"/>
      <c r="EW316" s="250"/>
      <c r="EX316" s="250"/>
      <c r="EY316" s="250"/>
      <c r="EZ316" s="250"/>
      <c r="FA316" s="250"/>
      <c r="FB316" s="250"/>
      <c r="FC316" s="250"/>
      <c r="FD316" s="250"/>
      <c r="FE316" s="250"/>
      <c r="FF316" s="250"/>
      <c r="FG316" s="250"/>
      <c r="FH316" s="250"/>
      <c r="FI316" s="250"/>
      <c r="FJ316" s="250"/>
      <c r="FK316" s="250"/>
      <c r="FL316" s="250"/>
      <c r="FM316" s="250"/>
      <c r="FN316" s="250"/>
      <c r="FO316" s="250"/>
      <c r="FP316" s="250"/>
      <c r="FQ316" s="250"/>
      <c r="FR316" s="250"/>
      <c r="FS316" s="250"/>
      <c r="FT316" s="250"/>
      <c r="FU316" s="250"/>
      <c r="FV316" s="250"/>
      <c r="FW316" s="250"/>
      <c r="FX316" s="250"/>
      <c r="FY316" s="250"/>
      <c r="FZ316" s="250"/>
      <c r="GA316" s="250"/>
      <c r="GB316" s="250"/>
      <c r="GC316" s="250"/>
      <c r="GD316" s="250"/>
      <c r="GE316" s="250"/>
      <c r="GF316" s="250"/>
      <c r="GG316" s="250"/>
      <c r="GH316" s="250"/>
      <c r="GI316" s="250"/>
      <c r="GJ316" s="250"/>
      <c r="GK316" s="250"/>
      <c r="GL316" s="250"/>
      <c r="GM316" s="250"/>
      <c r="GN316" s="250"/>
      <c r="GO316" s="250"/>
      <c r="GP316" s="250"/>
      <c r="GQ316" s="250"/>
      <c r="GR316" s="250"/>
      <c r="GS316" s="250"/>
      <c r="GT316" s="250"/>
      <c r="GU316" s="250"/>
      <c r="GV316" s="250"/>
      <c r="GW316" s="250"/>
      <c r="GX316" s="250"/>
      <c r="GY316" s="250"/>
      <c r="GZ316" s="250"/>
      <c r="HA316" s="250"/>
      <c r="HB316" s="250"/>
      <c r="HC316" s="250"/>
      <c r="HD316" s="250"/>
      <c r="HE316" s="250"/>
      <c r="HF316" s="250"/>
      <c r="HG316" s="250"/>
      <c r="HH316" s="250"/>
      <c r="HI316" s="250"/>
      <c r="HJ316" s="250"/>
      <c r="HK316" s="250"/>
      <c r="HL316" s="250"/>
      <c r="HM316" s="250"/>
      <c r="HN316" s="250"/>
      <c r="HO316" s="250"/>
      <c r="HP316" s="250"/>
      <c r="HQ316" s="250"/>
      <c r="HR316" s="250"/>
      <c r="HS316" s="250"/>
      <c r="HT316" s="250"/>
      <c r="HU316" s="250"/>
      <c r="HV316" s="250"/>
      <c r="HW316" s="250"/>
      <c r="HX316" s="250"/>
      <c r="HY316" s="250"/>
      <c r="HZ316" s="250"/>
      <c r="IA316" s="250"/>
      <c r="IB316" s="250"/>
      <c r="IC316" s="250"/>
      <c r="ID316" s="250"/>
      <c r="IE316" s="250"/>
      <c r="IF316" s="250"/>
      <c r="IG316" s="250"/>
      <c r="IH316" s="250"/>
      <c r="II316" s="250"/>
      <c r="IJ316" s="250"/>
      <c r="IK316" s="250"/>
      <c r="IL316" s="250"/>
      <c r="IM316" s="250"/>
      <c r="IN316" s="250"/>
      <c r="IO316" s="250"/>
      <c r="IP316" s="250"/>
      <c r="IQ316" s="250"/>
      <c r="IR316" s="250"/>
    </row>
    <row r="317" s="137" customFormat="1" ht="31.5" spans="1:252">
      <c r="A317" s="353" t="s">
        <v>4487</v>
      </c>
      <c r="B317" s="306" t="s">
        <v>4488</v>
      </c>
      <c r="C317" s="671">
        <v>1078</v>
      </c>
      <c r="D317" s="671">
        <v>1078</v>
      </c>
      <c r="E317" s="671">
        <v>1078</v>
      </c>
      <c r="F317" s="671">
        <f t="shared" si="69"/>
        <v>0</v>
      </c>
      <c r="G317" s="759" t="str">
        <f t="shared" si="56"/>
        <v>0.0%</v>
      </c>
      <c r="H317" s="365" t="str">
        <f t="shared" si="57"/>
        <v>100.0%</v>
      </c>
      <c r="I317" s="744" t="str">
        <f t="shared" si="58"/>
        <v>是</v>
      </c>
      <c r="J317" s="763" t="str">
        <f t="shared" si="70"/>
        <v>11002</v>
      </c>
      <c r="K317" s="93" t="str">
        <f t="shared" si="66"/>
        <v>项</v>
      </c>
      <c r="L317" s="746">
        <v>1</v>
      </c>
      <c r="M317" s="751"/>
      <c r="N317" s="751"/>
      <c r="O317" s="751"/>
      <c r="P317" s="751"/>
      <c r="Q317" s="751"/>
      <c r="R317" s="751"/>
      <c r="S317" s="751"/>
      <c r="T317" s="751"/>
      <c r="U317" s="751"/>
      <c r="V317" s="751"/>
      <c r="W317" s="751"/>
      <c r="X317" s="751"/>
      <c r="Y317" s="751"/>
      <c r="Z317" s="751"/>
      <c r="AA317" s="751"/>
      <c r="AB317" s="751"/>
      <c r="AC317" s="751"/>
      <c r="AD317" s="751"/>
      <c r="AE317" s="751"/>
      <c r="AF317" s="751"/>
      <c r="AG317" s="751"/>
      <c r="AH317" s="751"/>
      <c r="AI317" s="751"/>
      <c r="AJ317" s="751"/>
      <c r="AK317" s="751"/>
      <c r="AL317" s="751"/>
      <c r="AM317" s="751"/>
      <c r="AN317" s="751"/>
      <c r="AO317" s="751"/>
      <c r="AP317" s="751"/>
      <c r="AQ317" s="751"/>
      <c r="AR317" s="751"/>
      <c r="AS317" s="751"/>
      <c r="AT317" s="751"/>
      <c r="AU317" s="751"/>
      <c r="AV317" s="751"/>
      <c r="AW317" s="751"/>
      <c r="AX317" s="751"/>
      <c r="AY317" s="751"/>
      <c r="AZ317" s="751"/>
      <c r="BA317" s="751"/>
      <c r="BB317" s="751"/>
      <c r="BC317" s="751"/>
      <c r="BD317" s="751"/>
      <c r="BE317" s="751"/>
      <c r="BF317" s="751"/>
      <c r="BG317" s="751"/>
      <c r="BH317" s="751"/>
      <c r="BI317" s="751"/>
      <c r="BJ317" s="751"/>
      <c r="BK317" s="751"/>
      <c r="BL317" s="751"/>
      <c r="BM317" s="751"/>
      <c r="BN317" s="751"/>
      <c r="BO317" s="751"/>
      <c r="BP317" s="751"/>
      <c r="BQ317" s="751"/>
      <c r="BR317" s="751"/>
      <c r="BS317" s="751"/>
      <c r="BT317" s="751"/>
      <c r="BU317" s="751"/>
      <c r="BV317" s="751"/>
      <c r="BW317" s="751"/>
      <c r="BX317" s="751"/>
      <c r="BY317" s="751"/>
      <c r="BZ317" s="751"/>
      <c r="CA317" s="751"/>
      <c r="CB317" s="751"/>
      <c r="CC317" s="751"/>
      <c r="CD317" s="751"/>
      <c r="CE317" s="751"/>
      <c r="CF317" s="751"/>
      <c r="CG317" s="751"/>
      <c r="CH317" s="751"/>
      <c r="CI317" s="751"/>
      <c r="CJ317" s="751"/>
      <c r="CK317" s="751"/>
      <c r="CL317" s="751"/>
      <c r="CM317" s="751"/>
      <c r="CN317" s="751"/>
      <c r="CO317" s="751"/>
      <c r="CP317" s="751"/>
      <c r="CQ317" s="751"/>
      <c r="CR317" s="751"/>
      <c r="CS317" s="751"/>
      <c r="CT317" s="751"/>
      <c r="CU317" s="751"/>
      <c r="CV317" s="751"/>
      <c r="CW317" s="751"/>
      <c r="CX317" s="751"/>
      <c r="CY317" s="751"/>
      <c r="CZ317" s="751"/>
      <c r="DA317" s="751"/>
      <c r="DB317" s="751"/>
      <c r="DC317" s="751"/>
      <c r="DD317" s="751"/>
      <c r="DE317" s="751"/>
      <c r="DF317" s="751"/>
      <c r="DG317" s="751"/>
      <c r="DH317" s="751"/>
      <c r="DI317" s="751"/>
      <c r="DJ317" s="751"/>
      <c r="DK317" s="751"/>
      <c r="DL317" s="751"/>
      <c r="DM317" s="751"/>
      <c r="DN317" s="751"/>
      <c r="DO317" s="751"/>
      <c r="DP317" s="751"/>
      <c r="DQ317" s="751"/>
      <c r="DR317" s="751"/>
      <c r="DS317" s="751"/>
      <c r="DT317" s="751"/>
      <c r="DU317" s="751"/>
      <c r="DV317" s="751"/>
      <c r="DW317" s="751"/>
      <c r="DX317" s="751"/>
      <c r="DY317" s="751"/>
      <c r="DZ317" s="751"/>
      <c r="EA317" s="751"/>
      <c r="EB317" s="751"/>
      <c r="EC317" s="751"/>
      <c r="ED317" s="751"/>
      <c r="EE317" s="751"/>
      <c r="EF317" s="751"/>
      <c r="EG317" s="751"/>
      <c r="EH317" s="751"/>
      <c r="EI317" s="751"/>
      <c r="EJ317" s="751"/>
      <c r="EK317" s="751"/>
      <c r="EL317" s="751"/>
      <c r="EM317" s="751"/>
      <c r="EN317" s="751"/>
      <c r="EO317" s="751"/>
      <c r="EP317" s="751"/>
      <c r="EQ317" s="751"/>
      <c r="ER317" s="751"/>
      <c r="ES317" s="751"/>
      <c r="ET317" s="751"/>
      <c r="EU317" s="751"/>
      <c r="EV317" s="751"/>
      <c r="EW317" s="751"/>
      <c r="EX317" s="751"/>
      <c r="EY317" s="751"/>
      <c r="EZ317" s="751"/>
      <c r="FA317" s="751"/>
      <c r="FB317" s="751"/>
      <c r="FC317" s="751"/>
      <c r="FD317" s="751"/>
      <c r="FE317" s="751"/>
      <c r="FF317" s="751"/>
      <c r="FG317" s="751"/>
      <c r="FH317" s="751"/>
      <c r="FI317" s="751"/>
      <c r="FJ317" s="751"/>
      <c r="FK317" s="751"/>
      <c r="FL317" s="751"/>
      <c r="FM317" s="751"/>
      <c r="FN317" s="751"/>
      <c r="FO317" s="751"/>
      <c r="FP317" s="751"/>
      <c r="FQ317" s="751"/>
      <c r="FR317" s="751"/>
      <c r="FS317" s="751"/>
      <c r="FT317" s="751"/>
      <c r="FU317" s="751"/>
      <c r="FV317" s="751"/>
      <c r="FW317" s="751"/>
      <c r="FX317" s="751"/>
      <c r="FY317" s="751"/>
      <c r="FZ317" s="751"/>
      <c r="GA317" s="751"/>
      <c r="GB317" s="751"/>
      <c r="GC317" s="751"/>
      <c r="GD317" s="751"/>
      <c r="GE317" s="751"/>
      <c r="GF317" s="751"/>
      <c r="GG317" s="751"/>
      <c r="GH317" s="751"/>
      <c r="GI317" s="751"/>
      <c r="GJ317" s="751"/>
      <c r="GK317" s="751"/>
      <c r="GL317" s="751"/>
      <c r="GM317" s="751"/>
      <c r="GN317" s="751"/>
      <c r="GO317" s="751"/>
      <c r="GP317" s="751"/>
      <c r="GQ317" s="751"/>
      <c r="GR317" s="751"/>
      <c r="GS317" s="751"/>
      <c r="GT317" s="751"/>
      <c r="GU317" s="751"/>
      <c r="GV317" s="751"/>
      <c r="GW317" s="751"/>
      <c r="GX317" s="751"/>
      <c r="GY317" s="751"/>
      <c r="GZ317" s="751"/>
      <c r="HA317" s="751"/>
      <c r="HB317" s="751"/>
      <c r="HC317" s="751"/>
      <c r="HD317" s="751"/>
      <c r="HE317" s="751"/>
      <c r="HF317" s="751"/>
      <c r="HG317" s="751"/>
      <c r="HH317" s="751"/>
      <c r="HI317" s="751"/>
      <c r="HJ317" s="751"/>
      <c r="HK317" s="751"/>
      <c r="HL317" s="751"/>
      <c r="HM317" s="751"/>
      <c r="HN317" s="751"/>
      <c r="HO317" s="751"/>
      <c r="HP317" s="751"/>
      <c r="HQ317" s="751"/>
      <c r="HR317" s="751"/>
      <c r="HS317" s="751"/>
      <c r="HT317" s="751"/>
      <c r="HU317" s="751"/>
      <c r="HV317" s="751"/>
      <c r="HW317" s="751"/>
      <c r="HX317" s="751"/>
      <c r="HY317" s="751"/>
      <c r="HZ317" s="751"/>
      <c r="IA317" s="751"/>
      <c r="IB317" s="751"/>
      <c r="IC317" s="751"/>
      <c r="ID317" s="751"/>
      <c r="IE317" s="751"/>
      <c r="IF317" s="751"/>
      <c r="IG317" s="751"/>
      <c r="IH317" s="751"/>
      <c r="II317" s="751"/>
      <c r="IJ317" s="751"/>
      <c r="IK317" s="751"/>
      <c r="IL317" s="751"/>
      <c r="IM317" s="751"/>
      <c r="IN317" s="751"/>
      <c r="IO317" s="751"/>
      <c r="IP317" s="751"/>
      <c r="IQ317" s="751"/>
      <c r="IR317" s="751"/>
    </row>
    <row r="318" s="137" customFormat="1" ht="31.5" spans="1:252">
      <c r="A318" s="353" t="s">
        <v>4489</v>
      </c>
      <c r="B318" s="306" t="s">
        <v>4490</v>
      </c>
      <c r="C318" s="671">
        <v>135</v>
      </c>
      <c r="D318" s="671">
        <v>135</v>
      </c>
      <c r="E318" s="671">
        <v>119</v>
      </c>
      <c r="F318" s="671">
        <f t="shared" si="69"/>
        <v>-16</v>
      </c>
      <c r="G318" s="759" t="str">
        <f t="shared" si="56"/>
        <v>-11.9%</v>
      </c>
      <c r="H318" s="365" t="str">
        <f t="shared" si="57"/>
        <v>88.1%</v>
      </c>
      <c r="I318" s="744" t="str">
        <f t="shared" si="58"/>
        <v>是</v>
      </c>
      <c r="J318" s="763" t="str">
        <f t="shared" si="70"/>
        <v>11002</v>
      </c>
      <c r="K318" s="93" t="str">
        <f t="shared" si="66"/>
        <v>项</v>
      </c>
      <c r="L318" s="746">
        <v>1</v>
      </c>
      <c r="M318" s="751"/>
      <c r="N318" s="751"/>
      <c r="O318" s="751"/>
      <c r="P318" s="751"/>
      <c r="Q318" s="751"/>
      <c r="R318" s="751"/>
      <c r="S318" s="751"/>
      <c r="T318" s="751"/>
      <c r="U318" s="751"/>
      <c r="V318" s="751"/>
      <c r="W318" s="751"/>
      <c r="X318" s="751"/>
      <c r="Y318" s="751"/>
      <c r="Z318" s="751"/>
      <c r="AA318" s="751"/>
      <c r="AB318" s="751"/>
      <c r="AC318" s="751"/>
      <c r="AD318" s="751"/>
      <c r="AE318" s="751"/>
      <c r="AF318" s="751"/>
      <c r="AG318" s="751"/>
      <c r="AH318" s="751"/>
      <c r="AI318" s="751"/>
      <c r="AJ318" s="751"/>
      <c r="AK318" s="751"/>
      <c r="AL318" s="751"/>
      <c r="AM318" s="751"/>
      <c r="AN318" s="751"/>
      <c r="AO318" s="751"/>
      <c r="AP318" s="751"/>
      <c r="AQ318" s="751"/>
      <c r="AR318" s="751"/>
      <c r="AS318" s="751"/>
      <c r="AT318" s="751"/>
      <c r="AU318" s="751"/>
      <c r="AV318" s="751"/>
      <c r="AW318" s="751"/>
      <c r="AX318" s="751"/>
      <c r="AY318" s="751"/>
      <c r="AZ318" s="751"/>
      <c r="BA318" s="751"/>
      <c r="BB318" s="751"/>
      <c r="BC318" s="751"/>
      <c r="BD318" s="751"/>
      <c r="BE318" s="751"/>
      <c r="BF318" s="751"/>
      <c r="BG318" s="751"/>
      <c r="BH318" s="751"/>
      <c r="BI318" s="751"/>
      <c r="BJ318" s="751"/>
      <c r="BK318" s="751"/>
      <c r="BL318" s="751"/>
      <c r="BM318" s="751"/>
      <c r="BN318" s="751"/>
      <c r="BO318" s="751"/>
      <c r="BP318" s="751"/>
      <c r="BQ318" s="751"/>
      <c r="BR318" s="751"/>
      <c r="BS318" s="751"/>
      <c r="BT318" s="751"/>
      <c r="BU318" s="751"/>
      <c r="BV318" s="751"/>
      <c r="BW318" s="751"/>
      <c r="BX318" s="751"/>
      <c r="BY318" s="751"/>
      <c r="BZ318" s="751"/>
      <c r="CA318" s="751"/>
      <c r="CB318" s="751"/>
      <c r="CC318" s="751"/>
      <c r="CD318" s="751"/>
      <c r="CE318" s="751"/>
      <c r="CF318" s="751"/>
      <c r="CG318" s="751"/>
      <c r="CH318" s="751"/>
      <c r="CI318" s="751"/>
      <c r="CJ318" s="751"/>
      <c r="CK318" s="751"/>
      <c r="CL318" s="751"/>
      <c r="CM318" s="751"/>
      <c r="CN318" s="751"/>
      <c r="CO318" s="751"/>
      <c r="CP318" s="751"/>
      <c r="CQ318" s="751"/>
      <c r="CR318" s="751"/>
      <c r="CS318" s="751"/>
      <c r="CT318" s="751"/>
      <c r="CU318" s="751"/>
      <c r="CV318" s="751"/>
      <c r="CW318" s="751"/>
      <c r="CX318" s="751"/>
      <c r="CY318" s="751"/>
      <c r="CZ318" s="751"/>
      <c r="DA318" s="751"/>
      <c r="DB318" s="751"/>
      <c r="DC318" s="751"/>
      <c r="DD318" s="751"/>
      <c r="DE318" s="751"/>
      <c r="DF318" s="751"/>
      <c r="DG318" s="751"/>
      <c r="DH318" s="751"/>
      <c r="DI318" s="751"/>
      <c r="DJ318" s="751"/>
      <c r="DK318" s="751"/>
      <c r="DL318" s="751"/>
      <c r="DM318" s="751"/>
      <c r="DN318" s="751"/>
      <c r="DO318" s="751"/>
      <c r="DP318" s="751"/>
      <c r="DQ318" s="751"/>
      <c r="DR318" s="751"/>
      <c r="DS318" s="751"/>
      <c r="DT318" s="751"/>
      <c r="DU318" s="751"/>
      <c r="DV318" s="751"/>
      <c r="DW318" s="751"/>
      <c r="DX318" s="751"/>
      <c r="DY318" s="751"/>
      <c r="DZ318" s="751"/>
      <c r="EA318" s="751"/>
      <c r="EB318" s="751"/>
      <c r="EC318" s="751"/>
      <c r="ED318" s="751"/>
      <c r="EE318" s="751"/>
      <c r="EF318" s="751"/>
      <c r="EG318" s="751"/>
      <c r="EH318" s="751"/>
      <c r="EI318" s="751"/>
      <c r="EJ318" s="751"/>
      <c r="EK318" s="751"/>
      <c r="EL318" s="751"/>
      <c r="EM318" s="751"/>
      <c r="EN318" s="751"/>
      <c r="EO318" s="751"/>
      <c r="EP318" s="751"/>
      <c r="EQ318" s="751"/>
      <c r="ER318" s="751"/>
      <c r="ES318" s="751"/>
      <c r="ET318" s="751"/>
      <c r="EU318" s="751"/>
      <c r="EV318" s="751"/>
      <c r="EW318" s="751"/>
      <c r="EX318" s="751"/>
      <c r="EY318" s="751"/>
      <c r="EZ318" s="751"/>
      <c r="FA318" s="751"/>
      <c r="FB318" s="751"/>
      <c r="FC318" s="751"/>
      <c r="FD318" s="751"/>
      <c r="FE318" s="751"/>
      <c r="FF318" s="751"/>
      <c r="FG318" s="751"/>
      <c r="FH318" s="751"/>
      <c r="FI318" s="751"/>
      <c r="FJ318" s="751"/>
      <c r="FK318" s="751"/>
      <c r="FL318" s="751"/>
      <c r="FM318" s="751"/>
      <c r="FN318" s="751"/>
      <c r="FO318" s="751"/>
      <c r="FP318" s="751"/>
      <c r="FQ318" s="751"/>
      <c r="FR318" s="751"/>
      <c r="FS318" s="751"/>
      <c r="FT318" s="751"/>
      <c r="FU318" s="751"/>
      <c r="FV318" s="751"/>
      <c r="FW318" s="751"/>
      <c r="FX318" s="751"/>
      <c r="FY318" s="751"/>
      <c r="FZ318" s="751"/>
      <c r="GA318" s="751"/>
      <c r="GB318" s="751"/>
      <c r="GC318" s="751"/>
      <c r="GD318" s="751"/>
      <c r="GE318" s="751"/>
      <c r="GF318" s="751"/>
      <c r="GG318" s="751"/>
      <c r="GH318" s="751"/>
      <c r="GI318" s="751"/>
      <c r="GJ318" s="751"/>
      <c r="GK318" s="751"/>
      <c r="GL318" s="751"/>
      <c r="GM318" s="751"/>
      <c r="GN318" s="751"/>
      <c r="GO318" s="751"/>
      <c r="GP318" s="751"/>
      <c r="GQ318" s="751"/>
      <c r="GR318" s="751"/>
      <c r="GS318" s="751"/>
      <c r="GT318" s="751"/>
      <c r="GU318" s="751"/>
      <c r="GV318" s="751"/>
      <c r="GW318" s="751"/>
      <c r="GX318" s="751"/>
      <c r="GY318" s="751"/>
      <c r="GZ318" s="751"/>
      <c r="HA318" s="751"/>
      <c r="HB318" s="751"/>
      <c r="HC318" s="751"/>
      <c r="HD318" s="751"/>
      <c r="HE318" s="751"/>
      <c r="HF318" s="751"/>
      <c r="HG318" s="751"/>
      <c r="HH318" s="751"/>
      <c r="HI318" s="751"/>
      <c r="HJ318" s="751"/>
      <c r="HK318" s="751"/>
      <c r="HL318" s="751"/>
      <c r="HM318" s="751"/>
      <c r="HN318" s="751"/>
      <c r="HO318" s="751"/>
      <c r="HP318" s="751"/>
      <c r="HQ318" s="751"/>
      <c r="HR318" s="751"/>
      <c r="HS318" s="751"/>
      <c r="HT318" s="751"/>
      <c r="HU318" s="751"/>
      <c r="HV318" s="751"/>
      <c r="HW318" s="751"/>
      <c r="HX318" s="751"/>
      <c r="HY318" s="751"/>
      <c r="HZ318" s="751"/>
      <c r="IA318" s="751"/>
      <c r="IB318" s="751"/>
      <c r="IC318" s="751"/>
      <c r="ID318" s="751"/>
      <c r="IE318" s="751"/>
      <c r="IF318" s="751"/>
      <c r="IG318" s="751"/>
      <c r="IH318" s="751"/>
      <c r="II318" s="751"/>
      <c r="IJ318" s="751"/>
      <c r="IK318" s="751"/>
      <c r="IL318" s="751"/>
      <c r="IM318" s="751"/>
      <c r="IN318" s="751"/>
      <c r="IO318" s="751"/>
      <c r="IP318" s="751"/>
      <c r="IQ318" s="751"/>
      <c r="IR318" s="751"/>
    </row>
    <row r="319" s="137" customFormat="1" ht="31.5" spans="1:252">
      <c r="A319" s="353" t="s">
        <v>4491</v>
      </c>
      <c r="B319" s="306" t="s">
        <v>4492</v>
      </c>
      <c r="C319" s="671">
        <v>7083</v>
      </c>
      <c r="D319" s="671">
        <v>7041</v>
      </c>
      <c r="E319" s="671">
        <v>5745</v>
      </c>
      <c r="F319" s="671">
        <f t="shared" si="69"/>
        <v>-1338</v>
      </c>
      <c r="G319" s="759" t="str">
        <f t="shared" si="56"/>
        <v>-18.9%</v>
      </c>
      <c r="H319" s="365" t="str">
        <f t="shared" si="57"/>
        <v>81.6%</v>
      </c>
      <c r="I319" s="744" t="str">
        <f t="shared" si="58"/>
        <v>是</v>
      </c>
      <c r="J319" s="763" t="str">
        <f t="shared" si="70"/>
        <v>11002</v>
      </c>
      <c r="K319" s="93" t="str">
        <f t="shared" si="66"/>
        <v>项</v>
      </c>
      <c r="L319" s="746">
        <v>1</v>
      </c>
      <c r="M319" s="751"/>
      <c r="N319" s="751"/>
      <c r="O319" s="751"/>
      <c r="P319" s="751"/>
      <c r="Q319" s="751"/>
      <c r="R319" s="751"/>
      <c r="S319" s="751"/>
      <c r="T319" s="751"/>
      <c r="U319" s="751"/>
      <c r="V319" s="751"/>
      <c r="W319" s="751"/>
      <c r="X319" s="751"/>
      <c r="Y319" s="751"/>
      <c r="Z319" s="751"/>
      <c r="AA319" s="751"/>
      <c r="AB319" s="751"/>
      <c r="AC319" s="751"/>
      <c r="AD319" s="751"/>
      <c r="AE319" s="751"/>
      <c r="AF319" s="751"/>
      <c r="AG319" s="751"/>
      <c r="AH319" s="751"/>
      <c r="AI319" s="751"/>
      <c r="AJ319" s="751"/>
      <c r="AK319" s="751"/>
      <c r="AL319" s="751"/>
      <c r="AM319" s="751"/>
      <c r="AN319" s="751"/>
      <c r="AO319" s="751"/>
      <c r="AP319" s="751"/>
      <c r="AQ319" s="751"/>
      <c r="AR319" s="751"/>
      <c r="AS319" s="751"/>
      <c r="AT319" s="751"/>
      <c r="AU319" s="751"/>
      <c r="AV319" s="751"/>
      <c r="AW319" s="751"/>
      <c r="AX319" s="751"/>
      <c r="AY319" s="751"/>
      <c r="AZ319" s="751"/>
      <c r="BA319" s="751"/>
      <c r="BB319" s="751"/>
      <c r="BC319" s="751"/>
      <c r="BD319" s="751"/>
      <c r="BE319" s="751"/>
      <c r="BF319" s="751"/>
      <c r="BG319" s="751"/>
      <c r="BH319" s="751"/>
      <c r="BI319" s="751"/>
      <c r="BJ319" s="751"/>
      <c r="BK319" s="751"/>
      <c r="BL319" s="751"/>
      <c r="BM319" s="751"/>
      <c r="BN319" s="751"/>
      <c r="BO319" s="751"/>
      <c r="BP319" s="751"/>
      <c r="BQ319" s="751"/>
      <c r="BR319" s="751"/>
      <c r="BS319" s="751"/>
      <c r="BT319" s="751"/>
      <c r="BU319" s="751"/>
      <c r="BV319" s="751"/>
      <c r="BW319" s="751"/>
      <c r="BX319" s="751"/>
      <c r="BY319" s="751"/>
      <c r="BZ319" s="751"/>
      <c r="CA319" s="751"/>
      <c r="CB319" s="751"/>
      <c r="CC319" s="751"/>
      <c r="CD319" s="751"/>
      <c r="CE319" s="751"/>
      <c r="CF319" s="751"/>
      <c r="CG319" s="751"/>
      <c r="CH319" s="751"/>
      <c r="CI319" s="751"/>
      <c r="CJ319" s="751"/>
      <c r="CK319" s="751"/>
      <c r="CL319" s="751"/>
      <c r="CM319" s="751"/>
      <c r="CN319" s="751"/>
      <c r="CO319" s="751"/>
      <c r="CP319" s="751"/>
      <c r="CQ319" s="751"/>
      <c r="CR319" s="751"/>
      <c r="CS319" s="751"/>
      <c r="CT319" s="751"/>
      <c r="CU319" s="751"/>
      <c r="CV319" s="751"/>
      <c r="CW319" s="751"/>
      <c r="CX319" s="751"/>
      <c r="CY319" s="751"/>
      <c r="CZ319" s="751"/>
      <c r="DA319" s="751"/>
      <c r="DB319" s="751"/>
      <c r="DC319" s="751"/>
      <c r="DD319" s="751"/>
      <c r="DE319" s="751"/>
      <c r="DF319" s="751"/>
      <c r="DG319" s="751"/>
      <c r="DH319" s="751"/>
      <c r="DI319" s="751"/>
      <c r="DJ319" s="751"/>
      <c r="DK319" s="751"/>
      <c r="DL319" s="751"/>
      <c r="DM319" s="751"/>
      <c r="DN319" s="751"/>
      <c r="DO319" s="751"/>
      <c r="DP319" s="751"/>
      <c r="DQ319" s="751"/>
      <c r="DR319" s="751"/>
      <c r="DS319" s="751"/>
      <c r="DT319" s="751"/>
      <c r="DU319" s="751"/>
      <c r="DV319" s="751"/>
      <c r="DW319" s="751"/>
      <c r="DX319" s="751"/>
      <c r="DY319" s="751"/>
      <c r="DZ319" s="751"/>
      <c r="EA319" s="751"/>
      <c r="EB319" s="751"/>
      <c r="EC319" s="751"/>
      <c r="ED319" s="751"/>
      <c r="EE319" s="751"/>
      <c r="EF319" s="751"/>
      <c r="EG319" s="751"/>
      <c r="EH319" s="751"/>
      <c r="EI319" s="751"/>
      <c r="EJ319" s="751"/>
      <c r="EK319" s="751"/>
      <c r="EL319" s="751"/>
      <c r="EM319" s="751"/>
      <c r="EN319" s="751"/>
      <c r="EO319" s="751"/>
      <c r="EP319" s="751"/>
      <c r="EQ319" s="751"/>
      <c r="ER319" s="751"/>
      <c r="ES319" s="751"/>
      <c r="ET319" s="751"/>
      <c r="EU319" s="751"/>
      <c r="EV319" s="751"/>
      <c r="EW319" s="751"/>
      <c r="EX319" s="751"/>
      <c r="EY319" s="751"/>
      <c r="EZ319" s="751"/>
      <c r="FA319" s="751"/>
      <c r="FB319" s="751"/>
      <c r="FC319" s="751"/>
      <c r="FD319" s="751"/>
      <c r="FE319" s="751"/>
      <c r="FF319" s="751"/>
      <c r="FG319" s="751"/>
      <c r="FH319" s="751"/>
      <c r="FI319" s="751"/>
      <c r="FJ319" s="751"/>
      <c r="FK319" s="751"/>
      <c r="FL319" s="751"/>
      <c r="FM319" s="751"/>
      <c r="FN319" s="751"/>
      <c r="FO319" s="751"/>
      <c r="FP319" s="751"/>
      <c r="FQ319" s="751"/>
      <c r="FR319" s="751"/>
      <c r="FS319" s="751"/>
      <c r="FT319" s="751"/>
      <c r="FU319" s="751"/>
      <c r="FV319" s="751"/>
      <c r="FW319" s="751"/>
      <c r="FX319" s="751"/>
      <c r="FY319" s="751"/>
      <c r="FZ319" s="751"/>
      <c r="GA319" s="751"/>
      <c r="GB319" s="751"/>
      <c r="GC319" s="751"/>
      <c r="GD319" s="751"/>
      <c r="GE319" s="751"/>
      <c r="GF319" s="751"/>
      <c r="GG319" s="751"/>
      <c r="GH319" s="751"/>
      <c r="GI319" s="751"/>
      <c r="GJ319" s="751"/>
      <c r="GK319" s="751"/>
      <c r="GL319" s="751"/>
      <c r="GM319" s="751"/>
      <c r="GN319" s="751"/>
      <c r="GO319" s="751"/>
      <c r="GP319" s="751"/>
      <c r="GQ319" s="751"/>
      <c r="GR319" s="751"/>
      <c r="GS319" s="751"/>
      <c r="GT319" s="751"/>
      <c r="GU319" s="751"/>
      <c r="GV319" s="751"/>
      <c r="GW319" s="751"/>
      <c r="GX319" s="751"/>
      <c r="GY319" s="751"/>
      <c r="GZ319" s="751"/>
      <c r="HA319" s="751"/>
      <c r="HB319" s="751"/>
      <c r="HC319" s="751"/>
      <c r="HD319" s="751"/>
      <c r="HE319" s="751"/>
      <c r="HF319" s="751"/>
      <c r="HG319" s="751"/>
      <c r="HH319" s="751"/>
      <c r="HI319" s="751"/>
      <c r="HJ319" s="751"/>
      <c r="HK319" s="751"/>
      <c r="HL319" s="751"/>
      <c r="HM319" s="751"/>
      <c r="HN319" s="751"/>
      <c r="HO319" s="751"/>
      <c r="HP319" s="751"/>
      <c r="HQ319" s="751"/>
      <c r="HR319" s="751"/>
      <c r="HS319" s="751"/>
      <c r="HT319" s="751"/>
      <c r="HU319" s="751"/>
      <c r="HV319" s="751"/>
      <c r="HW319" s="751"/>
      <c r="HX319" s="751"/>
      <c r="HY319" s="751"/>
      <c r="HZ319" s="751"/>
      <c r="IA319" s="751"/>
      <c r="IB319" s="751"/>
      <c r="IC319" s="751"/>
      <c r="ID319" s="751"/>
      <c r="IE319" s="751"/>
      <c r="IF319" s="751"/>
      <c r="IG319" s="751"/>
      <c r="IH319" s="751"/>
      <c r="II319" s="751"/>
      <c r="IJ319" s="751"/>
      <c r="IK319" s="751"/>
      <c r="IL319" s="751"/>
      <c r="IM319" s="751"/>
      <c r="IN319" s="751"/>
      <c r="IO319" s="751"/>
      <c r="IP319" s="751"/>
      <c r="IQ319" s="751"/>
      <c r="IR319" s="751"/>
    </row>
    <row r="320" s="137" customFormat="1" spans="1:252">
      <c r="A320" s="353" t="s">
        <v>4493</v>
      </c>
      <c r="B320" s="306" t="s">
        <v>4494</v>
      </c>
      <c r="C320" s="671">
        <v>12691</v>
      </c>
      <c r="D320" s="671">
        <v>12265</v>
      </c>
      <c r="E320" s="671">
        <v>12279</v>
      </c>
      <c r="F320" s="671">
        <f t="shared" si="69"/>
        <v>-412</v>
      </c>
      <c r="G320" s="759" t="str">
        <f t="shared" si="56"/>
        <v>-3.2%</v>
      </c>
      <c r="H320" s="365" t="str">
        <f t="shared" si="57"/>
        <v>100.1%</v>
      </c>
      <c r="I320" s="744" t="str">
        <f t="shared" si="58"/>
        <v>是</v>
      </c>
      <c r="J320" s="763" t="str">
        <f t="shared" si="70"/>
        <v>11002</v>
      </c>
      <c r="K320" s="93" t="str">
        <f t="shared" si="66"/>
        <v>项</v>
      </c>
      <c r="L320" s="746">
        <v>1</v>
      </c>
      <c r="M320" s="751"/>
      <c r="N320" s="751"/>
      <c r="O320" s="751"/>
      <c r="P320" s="751"/>
      <c r="Q320" s="751"/>
      <c r="R320" s="751"/>
      <c r="S320" s="751"/>
      <c r="T320" s="751"/>
      <c r="U320" s="751"/>
      <c r="V320" s="751"/>
      <c r="W320" s="751"/>
      <c r="X320" s="751"/>
      <c r="Y320" s="751"/>
      <c r="Z320" s="751"/>
      <c r="AA320" s="751"/>
      <c r="AB320" s="751"/>
      <c r="AC320" s="751"/>
      <c r="AD320" s="751"/>
      <c r="AE320" s="751"/>
      <c r="AF320" s="751"/>
      <c r="AG320" s="751"/>
      <c r="AH320" s="751"/>
      <c r="AI320" s="751"/>
      <c r="AJ320" s="751"/>
      <c r="AK320" s="751"/>
      <c r="AL320" s="751"/>
      <c r="AM320" s="751"/>
      <c r="AN320" s="751"/>
      <c r="AO320" s="751"/>
      <c r="AP320" s="751"/>
      <c r="AQ320" s="751"/>
      <c r="AR320" s="751"/>
      <c r="AS320" s="751"/>
      <c r="AT320" s="751"/>
      <c r="AU320" s="751"/>
      <c r="AV320" s="751"/>
      <c r="AW320" s="751"/>
      <c r="AX320" s="751"/>
      <c r="AY320" s="751"/>
      <c r="AZ320" s="751"/>
      <c r="BA320" s="751"/>
      <c r="BB320" s="751"/>
      <c r="BC320" s="751"/>
      <c r="BD320" s="751"/>
      <c r="BE320" s="751"/>
      <c r="BF320" s="751"/>
      <c r="BG320" s="751"/>
      <c r="BH320" s="751"/>
      <c r="BI320" s="751"/>
      <c r="BJ320" s="751"/>
      <c r="BK320" s="751"/>
      <c r="BL320" s="751"/>
      <c r="BM320" s="751"/>
      <c r="BN320" s="751"/>
      <c r="BO320" s="751"/>
      <c r="BP320" s="751"/>
      <c r="BQ320" s="751"/>
      <c r="BR320" s="751"/>
      <c r="BS320" s="751"/>
      <c r="BT320" s="751"/>
      <c r="BU320" s="751"/>
      <c r="BV320" s="751"/>
      <c r="BW320" s="751"/>
      <c r="BX320" s="751"/>
      <c r="BY320" s="751"/>
      <c r="BZ320" s="751"/>
      <c r="CA320" s="751"/>
      <c r="CB320" s="751"/>
      <c r="CC320" s="751"/>
      <c r="CD320" s="751"/>
      <c r="CE320" s="751"/>
      <c r="CF320" s="751"/>
      <c r="CG320" s="751"/>
      <c r="CH320" s="751"/>
      <c r="CI320" s="751"/>
      <c r="CJ320" s="751"/>
      <c r="CK320" s="751"/>
      <c r="CL320" s="751"/>
      <c r="CM320" s="751"/>
      <c r="CN320" s="751"/>
      <c r="CO320" s="751"/>
      <c r="CP320" s="751"/>
      <c r="CQ320" s="751"/>
      <c r="CR320" s="751"/>
      <c r="CS320" s="751"/>
      <c r="CT320" s="751"/>
      <c r="CU320" s="751"/>
      <c r="CV320" s="751"/>
      <c r="CW320" s="751"/>
      <c r="CX320" s="751"/>
      <c r="CY320" s="751"/>
      <c r="CZ320" s="751"/>
      <c r="DA320" s="751"/>
      <c r="DB320" s="751"/>
      <c r="DC320" s="751"/>
      <c r="DD320" s="751"/>
      <c r="DE320" s="751"/>
      <c r="DF320" s="751"/>
      <c r="DG320" s="751"/>
      <c r="DH320" s="751"/>
      <c r="DI320" s="751"/>
      <c r="DJ320" s="751"/>
      <c r="DK320" s="751"/>
      <c r="DL320" s="751"/>
      <c r="DM320" s="751"/>
      <c r="DN320" s="751"/>
      <c r="DO320" s="751"/>
      <c r="DP320" s="751"/>
      <c r="DQ320" s="751"/>
      <c r="DR320" s="751"/>
      <c r="DS320" s="751"/>
      <c r="DT320" s="751"/>
      <c r="DU320" s="751"/>
      <c r="DV320" s="751"/>
      <c r="DW320" s="751"/>
      <c r="DX320" s="751"/>
      <c r="DY320" s="751"/>
      <c r="DZ320" s="751"/>
      <c r="EA320" s="751"/>
      <c r="EB320" s="751"/>
      <c r="EC320" s="751"/>
      <c r="ED320" s="751"/>
      <c r="EE320" s="751"/>
      <c r="EF320" s="751"/>
      <c r="EG320" s="751"/>
      <c r="EH320" s="751"/>
      <c r="EI320" s="751"/>
      <c r="EJ320" s="751"/>
      <c r="EK320" s="751"/>
      <c r="EL320" s="751"/>
      <c r="EM320" s="751"/>
      <c r="EN320" s="751"/>
      <c r="EO320" s="751"/>
      <c r="EP320" s="751"/>
      <c r="EQ320" s="751"/>
      <c r="ER320" s="751"/>
      <c r="ES320" s="751"/>
      <c r="ET320" s="751"/>
      <c r="EU320" s="751"/>
      <c r="EV320" s="751"/>
      <c r="EW320" s="751"/>
      <c r="EX320" s="751"/>
      <c r="EY320" s="751"/>
      <c r="EZ320" s="751"/>
      <c r="FA320" s="751"/>
      <c r="FB320" s="751"/>
      <c r="FC320" s="751"/>
      <c r="FD320" s="751"/>
      <c r="FE320" s="751"/>
      <c r="FF320" s="751"/>
      <c r="FG320" s="751"/>
      <c r="FH320" s="751"/>
      <c r="FI320" s="751"/>
      <c r="FJ320" s="751"/>
      <c r="FK320" s="751"/>
      <c r="FL320" s="751"/>
      <c r="FM320" s="751"/>
      <c r="FN320" s="751"/>
      <c r="FO320" s="751"/>
      <c r="FP320" s="751"/>
      <c r="FQ320" s="751"/>
      <c r="FR320" s="751"/>
      <c r="FS320" s="751"/>
      <c r="FT320" s="751"/>
      <c r="FU320" s="751"/>
      <c r="FV320" s="751"/>
      <c r="FW320" s="751"/>
      <c r="FX320" s="751"/>
      <c r="FY320" s="751"/>
      <c r="FZ320" s="751"/>
      <c r="GA320" s="751"/>
      <c r="GB320" s="751"/>
      <c r="GC320" s="751"/>
      <c r="GD320" s="751"/>
      <c r="GE320" s="751"/>
      <c r="GF320" s="751"/>
      <c r="GG320" s="751"/>
      <c r="GH320" s="751"/>
      <c r="GI320" s="751"/>
      <c r="GJ320" s="751"/>
      <c r="GK320" s="751"/>
      <c r="GL320" s="751"/>
      <c r="GM320" s="751"/>
      <c r="GN320" s="751"/>
      <c r="GO320" s="751"/>
      <c r="GP320" s="751"/>
      <c r="GQ320" s="751"/>
      <c r="GR320" s="751"/>
      <c r="GS320" s="751"/>
      <c r="GT320" s="751"/>
      <c r="GU320" s="751"/>
      <c r="GV320" s="751"/>
      <c r="GW320" s="751"/>
      <c r="GX320" s="751"/>
      <c r="GY320" s="751"/>
      <c r="GZ320" s="751"/>
      <c r="HA320" s="751"/>
      <c r="HB320" s="751"/>
      <c r="HC320" s="751"/>
      <c r="HD320" s="751"/>
      <c r="HE320" s="751"/>
      <c r="HF320" s="751"/>
      <c r="HG320" s="751"/>
      <c r="HH320" s="751"/>
      <c r="HI320" s="751"/>
      <c r="HJ320" s="751"/>
      <c r="HK320" s="751"/>
      <c r="HL320" s="751"/>
      <c r="HM320" s="751"/>
      <c r="HN320" s="751"/>
      <c r="HO320" s="751"/>
      <c r="HP320" s="751"/>
      <c r="HQ320" s="751"/>
      <c r="HR320" s="751"/>
      <c r="HS320" s="751"/>
      <c r="HT320" s="751"/>
      <c r="HU320" s="751"/>
      <c r="HV320" s="751"/>
      <c r="HW320" s="751"/>
      <c r="HX320" s="751"/>
      <c r="HY320" s="751"/>
      <c r="HZ320" s="751"/>
      <c r="IA320" s="751"/>
      <c r="IB320" s="751"/>
      <c r="IC320" s="751"/>
      <c r="ID320" s="751"/>
      <c r="IE320" s="751"/>
      <c r="IF320" s="751"/>
      <c r="IG320" s="751"/>
      <c r="IH320" s="751"/>
      <c r="II320" s="751"/>
      <c r="IJ320" s="751"/>
      <c r="IK320" s="751"/>
      <c r="IL320" s="751"/>
      <c r="IM320" s="751"/>
      <c r="IN320" s="751"/>
      <c r="IO320" s="751"/>
      <c r="IP320" s="751"/>
      <c r="IQ320" s="751"/>
      <c r="IR320" s="751"/>
    </row>
    <row r="321" s="443" customFormat="1" ht="15.75" hidden="1" spans="1:252">
      <c r="A321" s="353" t="s">
        <v>4495</v>
      </c>
      <c r="B321" s="307" t="s">
        <v>4496</v>
      </c>
      <c r="C321" s="671"/>
      <c r="D321" s="671">
        <v>0</v>
      </c>
      <c r="E321" s="671">
        <v>0</v>
      </c>
      <c r="F321" s="671">
        <f t="shared" si="69"/>
        <v>0</v>
      </c>
      <c r="G321" s="365" t="str">
        <f t="shared" si="56"/>
        <v/>
      </c>
      <c r="H321" s="365" t="str">
        <f t="shared" si="57"/>
        <v/>
      </c>
      <c r="I321" s="22" t="str">
        <f t="shared" si="58"/>
        <v>否</v>
      </c>
      <c r="J321" s="749" t="str">
        <f t="shared" si="70"/>
        <v>11002</v>
      </c>
      <c r="K321" s="93" t="str">
        <f t="shared" si="66"/>
        <v>项</v>
      </c>
      <c r="L321" s="93">
        <v>1</v>
      </c>
      <c r="M321" s="250"/>
      <c r="N321" s="250"/>
      <c r="O321" s="250"/>
      <c r="P321" s="250"/>
      <c r="Q321" s="250"/>
      <c r="R321" s="250"/>
      <c r="S321" s="250"/>
      <c r="T321" s="250"/>
      <c r="U321" s="250"/>
      <c r="V321" s="250"/>
      <c r="W321" s="250"/>
      <c r="X321" s="250"/>
      <c r="Y321" s="250"/>
      <c r="Z321" s="250"/>
      <c r="AA321" s="250"/>
      <c r="AB321" s="250"/>
      <c r="AC321" s="250"/>
      <c r="AD321" s="250"/>
      <c r="AE321" s="250"/>
      <c r="AF321" s="250"/>
      <c r="AG321" s="250"/>
      <c r="AH321" s="250"/>
      <c r="AI321" s="250"/>
      <c r="AJ321" s="250"/>
      <c r="AK321" s="250"/>
      <c r="AL321" s="250"/>
      <c r="AM321" s="250"/>
      <c r="AN321" s="250"/>
      <c r="AO321" s="250"/>
      <c r="AP321" s="250"/>
      <c r="AQ321" s="250"/>
      <c r="AR321" s="250"/>
      <c r="AS321" s="250"/>
      <c r="AT321" s="250"/>
      <c r="AU321" s="250"/>
      <c r="AV321" s="250"/>
      <c r="AW321" s="250"/>
      <c r="AX321" s="250"/>
      <c r="AY321" s="250"/>
      <c r="AZ321" s="250"/>
      <c r="BA321" s="250"/>
      <c r="BB321" s="250"/>
      <c r="BC321" s="250"/>
      <c r="BD321" s="250"/>
      <c r="BE321" s="250"/>
      <c r="BF321" s="250"/>
      <c r="BG321" s="250"/>
      <c r="BH321" s="250"/>
      <c r="BI321" s="250"/>
      <c r="BJ321" s="250"/>
      <c r="BK321" s="250"/>
      <c r="BL321" s="250"/>
      <c r="BM321" s="250"/>
      <c r="BN321" s="250"/>
      <c r="BO321" s="250"/>
      <c r="BP321" s="250"/>
      <c r="BQ321" s="250"/>
      <c r="BR321" s="250"/>
      <c r="BS321" s="250"/>
      <c r="BT321" s="250"/>
      <c r="BU321" s="250"/>
      <c r="BV321" s="250"/>
      <c r="BW321" s="250"/>
      <c r="BX321" s="250"/>
      <c r="BY321" s="250"/>
      <c r="BZ321" s="250"/>
      <c r="CA321" s="250"/>
      <c r="CB321" s="250"/>
      <c r="CC321" s="250"/>
      <c r="CD321" s="250"/>
      <c r="CE321" s="250"/>
      <c r="CF321" s="250"/>
      <c r="CG321" s="250"/>
      <c r="CH321" s="250"/>
      <c r="CI321" s="250"/>
      <c r="CJ321" s="250"/>
      <c r="CK321" s="250"/>
      <c r="CL321" s="250"/>
      <c r="CM321" s="250"/>
      <c r="CN321" s="250"/>
      <c r="CO321" s="250"/>
      <c r="CP321" s="250"/>
      <c r="CQ321" s="250"/>
      <c r="CR321" s="250"/>
      <c r="CS321" s="250"/>
      <c r="CT321" s="250"/>
      <c r="CU321" s="250"/>
      <c r="CV321" s="250"/>
      <c r="CW321" s="250"/>
      <c r="CX321" s="250"/>
      <c r="CY321" s="250"/>
      <c r="CZ321" s="250"/>
      <c r="DA321" s="250"/>
      <c r="DB321" s="250"/>
      <c r="DC321" s="250"/>
      <c r="DD321" s="250"/>
      <c r="DE321" s="250"/>
      <c r="DF321" s="250"/>
      <c r="DG321" s="250"/>
      <c r="DH321" s="250"/>
      <c r="DI321" s="250"/>
      <c r="DJ321" s="250"/>
      <c r="DK321" s="250"/>
      <c r="DL321" s="250"/>
      <c r="DM321" s="250"/>
      <c r="DN321" s="250"/>
      <c r="DO321" s="250"/>
      <c r="DP321" s="250"/>
      <c r="DQ321" s="250"/>
      <c r="DR321" s="250"/>
      <c r="DS321" s="250"/>
      <c r="DT321" s="250"/>
      <c r="DU321" s="250"/>
      <c r="DV321" s="250"/>
      <c r="DW321" s="250"/>
      <c r="DX321" s="250"/>
      <c r="DY321" s="250"/>
      <c r="DZ321" s="250"/>
      <c r="EA321" s="250"/>
      <c r="EB321" s="250"/>
      <c r="EC321" s="250"/>
      <c r="ED321" s="250"/>
      <c r="EE321" s="250"/>
      <c r="EF321" s="250"/>
      <c r="EG321" s="250"/>
      <c r="EH321" s="250"/>
      <c r="EI321" s="250"/>
      <c r="EJ321" s="250"/>
      <c r="EK321" s="250"/>
      <c r="EL321" s="250"/>
      <c r="EM321" s="250"/>
      <c r="EN321" s="250"/>
      <c r="EO321" s="250"/>
      <c r="EP321" s="250"/>
      <c r="EQ321" s="250"/>
      <c r="ER321" s="250"/>
      <c r="ES321" s="250"/>
      <c r="ET321" s="250"/>
      <c r="EU321" s="250"/>
      <c r="EV321" s="250"/>
      <c r="EW321" s="250"/>
      <c r="EX321" s="250"/>
      <c r="EY321" s="250"/>
      <c r="EZ321" s="250"/>
      <c r="FA321" s="250"/>
      <c r="FB321" s="250"/>
      <c r="FC321" s="250"/>
      <c r="FD321" s="250"/>
      <c r="FE321" s="250"/>
      <c r="FF321" s="250"/>
      <c r="FG321" s="250"/>
      <c r="FH321" s="250"/>
      <c r="FI321" s="250"/>
      <c r="FJ321" s="250"/>
      <c r="FK321" s="250"/>
      <c r="FL321" s="250"/>
      <c r="FM321" s="250"/>
      <c r="FN321" s="250"/>
      <c r="FO321" s="250"/>
      <c r="FP321" s="250"/>
      <c r="FQ321" s="250"/>
      <c r="FR321" s="250"/>
      <c r="FS321" s="250"/>
      <c r="FT321" s="250"/>
      <c r="FU321" s="250"/>
      <c r="FV321" s="250"/>
      <c r="FW321" s="250"/>
      <c r="FX321" s="250"/>
      <c r="FY321" s="250"/>
      <c r="FZ321" s="250"/>
      <c r="GA321" s="250"/>
      <c r="GB321" s="250"/>
      <c r="GC321" s="250"/>
      <c r="GD321" s="250"/>
      <c r="GE321" s="250"/>
      <c r="GF321" s="250"/>
      <c r="GG321" s="250"/>
      <c r="GH321" s="250"/>
      <c r="GI321" s="250"/>
      <c r="GJ321" s="250"/>
      <c r="GK321" s="250"/>
      <c r="GL321" s="250"/>
      <c r="GM321" s="250"/>
      <c r="GN321" s="250"/>
      <c r="GO321" s="250"/>
      <c r="GP321" s="250"/>
      <c r="GQ321" s="250"/>
      <c r="GR321" s="250"/>
      <c r="GS321" s="250"/>
      <c r="GT321" s="250"/>
      <c r="GU321" s="250"/>
      <c r="GV321" s="250"/>
      <c r="GW321" s="250"/>
      <c r="GX321" s="250"/>
      <c r="GY321" s="250"/>
      <c r="GZ321" s="250"/>
      <c r="HA321" s="250"/>
      <c r="HB321" s="250"/>
      <c r="HC321" s="250"/>
      <c r="HD321" s="250"/>
      <c r="HE321" s="250"/>
      <c r="HF321" s="250"/>
      <c r="HG321" s="250"/>
      <c r="HH321" s="250"/>
      <c r="HI321" s="250"/>
      <c r="HJ321" s="250"/>
      <c r="HK321" s="250"/>
      <c r="HL321" s="250"/>
      <c r="HM321" s="250"/>
      <c r="HN321" s="250"/>
      <c r="HO321" s="250"/>
      <c r="HP321" s="250"/>
      <c r="HQ321" s="250"/>
      <c r="HR321" s="250"/>
      <c r="HS321" s="250"/>
      <c r="HT321" s="250"/>
      <c r="HU321" s="250"/>
      <c r="HV321" s="250"/>
      <c r="HW321" s="250"/>
      <c r="HX321" s="250"/>
      <c r="HY321" s="250"/>
      <c r="HZ321" s="250"/>
      <c r="IA321" s="250"/>
      <c r="IB321" s="250"/>
      <c r="IC321" s="250"/>
      <c r="ID321" s="250"/>
      <c r="IE321" s="250"/>
      <c r="IF321" s="250"/>
      <c r="IG321" s="250"/>
      <c r="IH321" s="250"/>
      <c r="II321" s="250"/>
      <c r="IJ321" s="250"/>
      <c r="IK321" s="250"/>
      <c r="IL321" s="250"/>
      <c r="IM321" s="250"/>
      <c r="IN321" s="250"/>
      <c r="IO321" s="250"/>
      <c r="IP321" s="250"/>
      <c r="IQ321" s="250"/>
      <c r="IR321" s="250"/>
    </row>
    <row r="322" s="137" customFormat="1" spans="1:252">
      <c r="A322" s="353" t="s">
        <v>4497</v>
      </c>
      <c r="B322" s="306" t="s">
        <v>4498</v>
      </c>
      <c r="C322" s="671">
        <v>3023</v>
      </c>
      <c r="D322" s="671">
        <v>4150</v>
      </c>
      <c r="E322" s="671">
        <v>2725</v>
      </c>
      <c r="F322" s="671">
        <f t="shared" si="69"/>
        <v>-298</v>
      </c>
      <c r="G322" s="759" t="str">
        <f t="shared" si="56"/>
        <v>-9.9%</v>
      </c>
      <c r="H322" s="365" t="str">
        <f t="shared" si="57"/>
        <v>65.7%</v>
      </c>
      <c r="I322" s="744" t="str">
        <f t="shared" si="58"/>
        <v>是</v>
      </c>
      <c r="J322" s="763" t="str">
        <f t="shared" si="70"/>
        <v>11002</v>
      </c>
      <c r="K322" s="93" t="str">
        <f t="shared" si="66"/>
        <v>项</v>
      </c>
      <c r="L322" s="746">
        <v>1</v>
      </c>
      <c r="M322" s="751"/>
      <c r="N322" s="751"/>
      <c r="O322" s="751"/>
      <c r="P322" s="751"/>
      <c r="Q322" s="751"/>
      <c r="R322" s="751"/>
      <c r="S322" s="751"/>
      <c r="T322" s="751"/>
      <c r="U322" s="751"/>
      <c r="V322" s="751"/>
      <c r="W322" s="751"/>
      <c r="X322" s="751"/>
      <c r="Y322" s="751"/>
      <c r="Z322" s="751"/>
      <c r="AA322" s="751"/>
      <c r="AB322" s="751"/>
      <c r="AC322" s="751"/>
      <c r="AD322" s="751"/>
      <c r="AE322" s="751"/>
      <c r="AF322" s="751"/>
      <c r="AG322" s="751"/>
      <c r="AH322" s="751"/>
      <c r="AI322" s="751"/>
      <c r="AJ322" s="751"/>
      <c r="AK322" s="751"/>
      <c r="AL322" s="751"/>
      <c r="AM322" s="751"/>
      <c r="AN322" s="751"/>
      <c r="AO322" s="751"/>
      <c r="AP322" s="751"/>
      <c r="AQ322" s="751"/>
      <c r="AR322" s="751"/>
      <c r="AS322" s="751"/>
      <c r="AT322" s="751"/>
      <c r="AU322" s="751"/>
      <c r="AV322" s="751"/>
      <c r="AW322" s="751"/>
      <c r="AX322" s="751"/>
      <c r="AY322" s="751"/>
      <c r="AZ322" s="751"/>
      <c r="BA322" s="751"/>
      <c r="BB322" s="751"/>
      <c r="BC322" s="751"/>
      <c r="BD322" s="751"/>
      <c r="BE322" s="751"/>
      <c r="BF322" s="751"/>
      <c r="BG322" s="751"/>
      <c r="BH322" s="751"/>
      <c r="BI322" s="751"/>
      <c r="BJ322" s="751"/>
      <c r="BK322" s="751"/>
      <c r="BL322" s="751"/>
      <c r="BM322" s="751"/>
      <c r="BN322" s="751"/>
      <c r="BO322" s="751"/>
      <c r="BP322" s="751"/>
      <c r="BQ322" s="751"/>
      <c r="BR322" s="751"/>
      <c r="BS322" s="751"/>
      <c r="BT322" s="751"/>
      <c r="BU322" s="751"/>
      <c r="BV322" s="751"/>
      <c r="BW322" s="751"/>
      <c r="BX322" s="751"/>
      <c r="BY322" s="751"/>
      <c r="BZ322" s="751"/>
      <c r="CA322" s="751"/>
      <c r="CB322" s="751"/>
      <c r="CC322" s="751"/>
      <c r="CD322" s="751"/>
      <c r="CE322" s="751"/>
      <c r="CF322" s="751"/>
      <c r="CG322" s="751"/>
      <c r="CH322" s="751"/>
      <c r="CI322" s="751"/>
      <c r="CJ322" s="751"/>
      <c r="CK322" s="751"/>
      <c r="CL322" s="751"/>
      <c r="CM322" s="751"/>
      <c r="CN322" s="751"/>
      <c r="CO322" s="751"/>
      <c r="CP322" s="751"/>
      <c r="CQ322" s="751"/>
      <c r="CR322" s="751"/>
      <c r="CS322" s="751"/>
      <c r="CT322" s="751"/>
      <c r="CU322" s="751"/>
      <c r="CV322" s="751"/>
      <c r="CW322" s="751"/>
      <c r="CX322" s="751"/>
      <c r="CY322" s="751"/>
      <c r="CZ322" s="751"/>
      <c r="DA322" s="751"/>
      <c r="DB322" s="751"/>
      <c r="DC322" s="751"/>
      <c r="DD322" s="751"/>
      <c r="DE322" s="751"/>
      <c r="DF322" s="751"/>
      <c r="DG322" s="751"/>
      <c r="DH322" s="751"/>
      <c r="DI322" s="751"/>
      <c r="DJ322" s="751"/>
      <c r="DK322" s="751"/>
      <c r="DL322" s="751"/>
      <c r="DM322" s="751"/>
      <c r="DN322" s="751"/>
      <c r="DO322" s="751"/>
      <c r="DP322" s="751"/>
      <c r="DQ322" s="751"/>
      <c r="DR322" s="751"/>
      <c r="DS322" s="751"/>
      <c r="DT322" s="751"/>
      <c r="DU322" s="751"/>
      <c r="DV322" s="751"/>
      <c r="DW322" s="751"/>
      <c r="DX322" s="751"/>
      <c r="DY322" s="751"/>
      <c r="DZ322" s="751"/>
      <c r="EA322" s="751"/>
      <c r="EB322" s="751"/>
      <c r="EC322" s="751"/>
      <c r="ED322" s="751"/>
      <c r="EE322" s="751"/>
      <c r="EF322" s="751"/>
      <c r="EG322" s="751"/>
      <c r="EH322" s="751"/>
      <c r="EI322" s="751"/>
      <c r="EJ322" s="751"/>
      <c r="EK322" s="751"/>
      <c r="EL322" s="751"/>
      <c r="EM322" s="751"/>
      <c r="EN322" s="751"/>
      <c r="EO322" s="751"/>
      <c r="EP322" s="751"/>
      <c r="EQ322" s="751"/>
      <c r="ER322" s="751"/>
      <c r="ES322" s="751"/>
      <c r="ET322" s="751"/>
      <c r="EU322" s="751"/>
      <c r="EV322" s="751"/>
      <c r="EW322" s="751"/>
      <c r="EX322" s="751"/>
      <c r="EY322" s="751"/>
      <c r="EZ322" s="751"/>
      <c r="FA322" s="751"/>
      <c r="FB322" s="751"/>
      <c r="FC322" s="751"/>
      <c r="FD322" s="751"/>
      <c r="FE322" s="751"/>
      <c r="FF322" s="751"/>
      <c r="FG322" s="751"/>
      <c r="FH322" s="751"/>
      <c r="FI322" s="751"/>
      <c r="FJ322" s="751"/>
      <c r="FK322" s="751"/>
      <c r="FL322" s="751"/>
      <c r="FM322" s="751"/>
      <c r="FN322" s="751"/>
      <c r="FO322" s="751"/>
      <c r="FP322" s="751"/>
      <c r="FQ322" s="751"/>
      <c r="FR322" s="751"/>
      <c r="FS322" s="751"/>
      <c r="FT322" s="751"/>
      <c r="FU322" s="751"/>
      <c r="FV322" s="751"/>
      <c r="FW322" s="751"/>
      <c r="FX322" s="751"/>
      <c r="FY322" s="751"/>
      <c r="FZ322" s="751"/>
      <c r="GA322" s="751"/>
      <c r="GB322" s="751"/>
      <c r="GC322" s="751"/>
      <c r="GD322" s="751"/>
      <c r="GE322" s="751"/>
      <c r="GF322" s="751"/>
      <c r="GG322" s="751"/>
      <c r="GH322" s="751"/>
      <c r="GI322" s="751"/>
      <c r="GJ322" s="751"/>
      <c r="GK322" s="751"/>
      <c r="GL322" s="751"/>
      <c r="GM322" s="751"/>
      <c r="GN322" s="751"/>
      <c r="GO322" s="751"/>
      <c r="GP322" s="751"/>
      <c r="GQ322" s="751"/>
      <c r="GR322" s="751"/>
      <c r="GS322" s="751"/>
      <c r="GT322" s="751"/>
      <c r="GU322" s="751"/>
      <c r="GV322" s="751"/>
      <c r="GW322" s="751"/>
      <c r="GX322" s="751"/>
      <c r="GY322" s="751"/>
      <c r="GZ322" s="751"/>
      <c r="HA322" s="751"/>
      <c r="HB322" s="751"/>
      <c r="HC322" s="751"/>
      <c r="HD322" s="751"/>
      <c r="HE322" s="751"/>
      <c r="HF322" s="751"/>
      <c r="HG322" s="751"/>
      <c r="HH322" s="751"/>
      <c r="HI322" s="751"/>
      <c r="HJ322" s="751"/>
      <c r="HK322" s="751"/>
      <c r="HL322" s="751"/>
      <c r="HM322" s="751"/>
      <c r="HN322" s="751"/>
      <c r="HO322" s="751"/>
      <c r="HP322" s="751"/>
      <c r="HQ322" s="751"/>
      <c r="HR322" s="751"/>
      <c r="HS322" s="751"/>
      <c r="HT322" s="751"/>
      <c r="HU322" s="751"/>
      <c r="HV322" s="751"/>
      <c r="HW322" s="751"/>
      <c r="HX322" s="751"/>
      <c r="HY322" s="751"/>
      <c r="HZ322" s="751"/>
      <c r="IA322" s="751"/>
      <c r="IB322" s="751"/>
      <c r="IC322" s="751"/>
      <c r="ID322" s="751"/>
      <c r="IE322" s="751"/>
      <c r="IF322" s="751"/>
      <c r="IG322" s="751"/>
      <c r="IH322" s="751"/>
      <c r="II322" s="751"/>
      <c r="IJ322" s="751"/>
      <c r="IK322" s="751"/>
      <c r="IL322" s="751"/>
      <c r="IM322" s="751"/>
      <c r="IN322" s="751"/>
      <c r="IO322" s="751"/>
      <c r="IP322" s="751"/>
      <c r="IQ322" s="751"/>
      <c r="IR322" s="751"/>
    </row>
    <row r="323" s="443" customFormat="1" ht="15.75" hidden="1" spans="1:252">
      <c r="A323" s="353" t="s">
        <v>4499</v>
      </c>
      <c r="B323" s="307" t="s">
        <v>4500</v>
      </c>
      <c r="C323" s="671"/>
      <c r="D323" s="671">
        <v>0</v>
      </c>
      <c r="E323" s="671">
        <v>0</v>
      </c>
      <c r="F323" s="671">
        <f t="shared" si="69"/>
        <v>0</v>
      </c>
      <c r="G323" s="365" t="str">
        <f t="shared" si="56"/>
        <v/>
      </c>
      <c r="H323" s="365" t="str">
        <f t="shared" si="57"/>
        <v/>
      </c>
      <c r="I323" s="22" t="str">
        <f t="shared" si="58"/>
        <v>否</v>
      </c>
      <c r="J323" s="547" t="str">
        <f t="shared" si="70"/>
        <v>11002</v>
      </c>
      <c r="K323" s="93" t="str">
        <f t="shared" si="66"/>
        <v>项</v>
      </c>
      <c r="L323" s="93">
        <v>1</v>
      </c>
      <c r="M323" s="250"/>
      <c r="N323" s="250"/>
      <c r="O323" s="250"/>
      <c r="P323" s="250"/>
      <c r="Q323" s="250"/>
      <c r="R323" s="250"/>
      <c r="S323" s="250"/>
      <c r="T323" s="250"/>
      <c r="U323" s="250"/>
      <c r="V323" s="250"/>
      <c r="W323" s="250"/>
      <c r="X323" s="250"/>
      <c r="Y323" s="250"/>
      <c r="Z323" s="250"/>
      <c r="AA323" s="250"/>
      <c r="AB323" s="250"/>
      <c r="AC323" s="250"/>
      <c r="AD323" s="250"/>
      <c r="AE323" s="250"/>
      <c r="AF323" s="250"/>
      <c r="AG323" s="250"/>
      <c r="AH323" s="250"/>
      <c r="AI323" s="250"/>
      <c r="AJ323" s="250"/>
      <c r="AK323" s="250"/>
      <c r="AL323" s="250"/>
      <c r="AM323" s="250"/>
      <c r="AN323" s="250"/>
      <c r="AO323" s="250"/>
      <c r="AP323" s="250"/>
      <c r="AQ323" s="250"/>
      <c r="AR323" s="250"/>
      <c r="AS323" s="250"/>
      <c r="AT323" s="250"/>
      <c r="AU323" s="250"/>
      <c r="AV323" s="250"/>
      <c r="AW323" s="250"/>
      <c r="AX323" s="250"/>
      <c r="AY323" s="250"/>
      <c r="AZ323" s="250"/>
      <c r="BA323" s="250"/>
      <c r="BB323" s="250"/>
      <c r="BC323" s="250"/>
      <c r="BD323" s="250"/>
      <c r="BE323" s="250"/>
      <c r="BF323" s="250"/>
      <c r="BG323" s="250"/>
      <c r="BH323" s="250"/>
      <c r="BI323" s="250"/>
      <c r="BJ323" s="250"/>
      <c r="BK323" s="250"/>
      <c r="BL323" s="250"/>
      <c r="BM323" s="250"/>
      <c r="BN323" s="250"/>
      <c r="BO323" s="250"/>
      <c r="BP323" s="250"/>
      <c r="BQ323" s="250"/>
      <c r="BR323" s="250"/>
      <c r="BS323" s="250"/>
      <c r="BT323" s="250"/>
      <c r="BU323" s="250"/>
      <c r="BV323" s="250"/>
      <c r="BW323" s="250"/>
      <c r="BX323" s="250"/>
      <c r="BY323" s="250"/>
      <c r="BZ323" s="250"/>
      <c r="CA323" s="250"/>
      <c r="CB323" s="250"/>
      <c r="CC323" s="250"/>
      <c r="CD323" s="250"/>
      <c r="CE323" s="250"/>
      <c r="CF323" s="250"/>
      <c r="CG323" s="250"/>
      <c r="CH323" s="250"/>
      <c r="CI323" s="250"/>
      <c r="CJ323" s="250"/>
      <c r="CK323" s="250"/>
      <c r="CL323" s="250"/>
      <c r="CM323" s="250"/>
      <c r="CN323" s="250"/>
      <c r="CO323" s="250"/>
      <c r="CP323" s="250"/>
      <c r="CQ323" s="250"/>
      <c r="CR323" s="250"/>
      <c r="CS323" s="250"/>
      <c r="CT323" s="250"/>
      <c r="CU323" s="250"/>
      <c r="CV323" s="250"/>
      <c r="CW323" s="250"/>
      <c r="CX323" s="250"/>
      <c r="CY323" s="250"/>
      <c r="CZ323" s="250"/>
      <c r="DA323" s="250"/>
      <c r="DB323" s="250"/>
      <c r="DC323" s="250"/>
      <c r="DD323" s="250"/>
      <c r="DE323" s="250"/>
      <c r="DF323" s="250"/>
      <c r="DG323" s="250"/>
      <c r="DH323" s="250"/>
      <c r="DI323" s="250"/>
      <c r="DJ323" s="250"/>
      <c r="DK323" s="250"/>
      <c r="DL323" s="250"/>
      <c r="DM323" s="250"/>
      <c r="DN323" s="250"/>
      <c r="DO323" s="250"/>
      <c r="DP323" s="250"/>
      <c r="DQ323" s="250"/>
      <c r="DR323" s="250"/>
      <c r="DS323" s="250"/>
      <c r="DT323" s="250"/>
      <c r="DU323" s="250"/>
      <c r="DV323" s="250"/>
      <c r="DW323" s="250"/>
      <c r="DX323" s="250"/>
      <c r="DY323" s="250"/>
      <c r="DZ323" s="250"/>
      <c r="EA323" s="250"/>
      <c r="EB323" s="250"/>
      <c r="EC323" s="250"/>
      <c r="ED323" s="250"/>
      <c r="EE323" s="250"/>
      <c r="EF323" s="250"/>
      <c r="EG323" s="250"/>
      <c r="EH323" s="250"/>
      <c r="EI323" s="250"/>
      <c r="EJ323" s="250"/>
      <c r="EK323" s="250"/>
      <c r="EL323" s="250"/>
      <c r="EM323" s="250"/>
      <c r="EN323" s="250"/>
      <c r="EO323" s="250"/>
      <c r="EP323" s="250"/>
      <c r="EQ323" s="250"/>
      <c r="ER323" s="250"/>
      <c r="ES323" s="250"/>
      <c r="ET323" s="250"/>
      <c r="EU323" s="250"/>
      <c r="EV323" s="250"/>
      <c r="EW323" s="250"/>
      <c r="EX323" s="250"/>
      <c r="EY323" s="250"/>
      <c r="EZ323" s="250"/>
      <c r="FA323" s="250"/>
      <c r="FB323" s="250"/>
      <c r="FC323" s="250"/>
      <c r="FD323" s="250"/>
      <c r="FE323" s="250"/>
      <c r="FF323" s="250"/>
      <c r="FG323" s="250"/>
      <c r="FH323" s="250"/>
      <c r="FI323" s="250"/>
      <c r="FJ323" s="250"/>
      <c r="FK323" s="250"/>
      <c r="FL323" s="250"/>
      <c r="FM323" s="250"/>
      <c r="FN323" s="250"/>
      <c r="FO323" s="250"/>
      <c r="FP323" s="250"/>
      <c r="FQ323" s="250"/>
      <c r="FR323" s="250"/>
      <c r="FS323" s="250"/>
      <c r="FT323" s="250"/>
      <c r="FU323" s="250"/>
      <c r="FV323" s="250"/>
      <c r="FW323" s="250"/>
      <c r="FX323" s="250"/>
      <c r="FY323" s="250"/>
      <c r="FZ323" s="250"/>
      <c r="GA323" s="250"/>
      <c r="GB323" s="250"/>
      <c r="GC323" s="250"/>
      <c r="GD323" s="250"/>
      <c r="GE323" s="250"/>
      <c r="GF323" s="250"/>
      <c r="GG323" s="250"/>
      <c r="GH323" s="250"/>
      <c r="GI323" s="250"/>
      <c r="GJ323" s="250"/>
      <c r="GK323" s="250"/>
      <c r="GL323" s="250"/>
      <c r="GM323" s="250"/>
      <c r="GN323" s="250"/>
      <c r="GO323" s="250"/>
      <c r="GP323" s="250"/>
      <c r="GQ323" s="250"/>
      <c r="GR323" s="250"/>
      <c r="GS323" s="250"/>
      <c r="GT323" s="250"/>
      <c r="GU323" s="250"/>
      <c r="GV323" s="250"/>
      <c r="GW323" s="250"/>
      <c r="GX323" s="250"/>
      <c r="GY323" s="250"/>
      <c r="GZ323" s="250"/>
      <c r="HA323" s="250"/>
      <c r="HB323" s="250"/>
      <c r="HC323" s="250"/>
      <c r="HD323" s="250"/>
      <c r="HE323" s="250"/>
      <c r="HF323" s="250"/>
      <c r="HG323" s="250"/>
      <c r="HH323" s="250"/>
      <c r="HI323" s="250"/>
      <c r="HJ323" s="250"/>
      <c r="HK323" s="250"/>
      <c r="HL323" s="250"/>
      <c r="HM323" s="250"/>
      <c r="HN323" s="250"/>
      <c r="HO323" s="250"/>
      <c r="HP323" s="250"/>
      <c r="HQ323" s="250"/>
      <c r="HR323" s="250"/>
      <c r="HS323" s="250"/>
      <c r="HT323" s="250"/>
      <c r="HU323" s="250"/>
      <c r="HV323" s="250"/>
      <c r="HW323" s="250"/>
      <c r="HX323" s="250"/>
      <c r="HY323" s="250"/>
      <c r="HZ323" s="250"/>
      <c r="IA323" s="250"/>
      <c r="IB323" s="250"/>
      <c r="IC323" s="250"/>
      <c r="ID323" s="250"/>
      <c r="IE323" s="250"/>
      <c r="IF323" s="250"/>
      <c r="IG323" s="250"/>
      <c r="IH323" s="250"/>
      <c r="II323" s="250"/>
      <c r="IJ323" s="250"/>
      <c r="IK323" s="250"/>
      <c r="IL323" s="250"/>
      <c r="IM323" s="250"/>
      <c r="IN323" s="250"/>
      <c r="IO323" s="250"/>
      <c r="IP323" s="250"/>
      <c r="IQ323" s="250"/>
      <c r="IR323" s="250"/>
    </row>
    <row r="324" s="137" customFormat="1" ht="31.5" spans="1:252">
      <c r="A324" s="353" t="s">
        <v>4501</v>
      </c>
      <c r="B324" s="306" t="s">
        <v>4502</v>
      </c>
      <c r="C324" s="671">
        <v>8060</v>
      </c>
      <c r="D324" s="671">
        <v>8389</v>
      </c>
      <c r="E324" s="671">
        <v>8535</v>
      </c>
      <c r="F324" s="671">
        <f t="shared" si="69"/>
        <v>475</v>
      </c>
      <c r="G324" s="759" t="str">
        <f t="shared" si="56"/>
        <v>5.9%</v>
      </c>
      <c r="H324" s="365" t="str">
        <f t="shared" si="57"/>
        <v>101.7%</v>
      </c>
      <c r="I324" s="744" t="str">
        <f t="shared" si="58"/>
        <v>是</v>
      </c>
      <c r="J324" s="763" t="str">
        <f t="shared" si="70"/>
        <v>11002</v>
      </c>
      <c r="K324" s="93" t="str">
        <f t="shared" si="66"/>
        <v>项</v>
      </c>
      <c r="L324" s="746">
        <v>1</v>
      </c>
      <c r="M324" s="751"/>
      <c r="N324" s="751"/>
      <c r="O324" s="751"/>
      <c r="P324" s="751"/>
      <c r="Q324" s="751"/>
      <c r="R324" s="751"/>
      <c r="S324" s="751"/>
      <c r="T324" s="751"/>
      <c r="U324" s="751"/>
      <c r="V324" s="751"/>
      <c r="W324" s="751"/>
      <c r="X324" s="751"/>
      <c r="Y324" s="751"/>
      <c r="Z324" s="751"/>
      <c r="AA324" s="751"/>
      <c r="AB324" s="751"/>
      <c r="AC324" s="751"/>
      <c r="AD324" s="751"/>
      <c r="AE324" s="751"/>
      <c r="AF324" s="751"/>
      <c r="AG324" s="751"/>
      <c r="AH324" s="751"/>
      <c r="AI324" s="751"/>
      <c r="AJ324" s="751"/>
      <c r="AK324" s="751"/>
      <c r="AL324" s="751"/>
      <c r="AM324" s="751"/>
      <c r="AN324" s="751"/>
      <c r="AO324" s="751"/>
      <c r="AP324" s="751"/>
      <c r="AQ324" s="751"/>
      <c r="AR324" s="751"/>
      <c r="AS324" s="751"/>
      <c r="AT324" s="751"/>
      <c r="AU324" s="751"/>
      <c r="AV324" s="751"/>
      <c r="AW324" s="751"/>
      <c r="AX324" s="751"/>
      <c r="AY324" s="751"/>
      <c r="AZ324" s="751"/>
      <c r="BA324" s="751"/>
      <c r="BB324" s="751"/>
      <c r="BC324" s="751"/>
      <c r="BD324" s="751"/>
      <c r="BE324" s="751"/>
      <c r="BF324" s="751"/>
      <c r="BG324" s="751"/>
      <c r="BH324" s="751"/>
      <c r="BI324" s="751"/>
      <c r="BJ324" s="751"/>
      <c r="BK324" s="751"/>
      <c r="BL324" s="751"/>
      <c r="BM324" s="751"/>
      <c r="BN324" s="751"/>
      <c r="BO324" s="751"/>
      <c r="BP324" s="751"/>
      <c r="BQ324" s="751"/>
      <c r="BR324" s="751"/>
      <c r="BS324" s="751"/>
      <c r="BT324" s="751"/>
      <c r="BU324" s="751"/>
      <c r="BV324" s="751"/>
      <c r="BW324" s="751"/>
      <c r="BX324" s="751"/>
      <c r="BY324" s="751"/>
      <c r="BZ324" s="751"/>
      <c r="CA324" s="751"/>
      <c r="CB324" s="751"/>
      <c r="CC324" s="751"/>
      <c r="CD324" s="751"/>
      <c r="CE324" s="751"/>
      <c r="CF324" s="751"/>
      <c r="CG324" s="751"/>
      <c r="CH324" s="751"/>
      <c r="CI324" s="751"/>
      <c r="CJ324" s="751"/>
      <c r="CK324" s="751"/>
      <c r="CL324" s="751"/>
      <c r="CM324" s="751"/>
      <c r="CN324" s="751"/>
      <c r="CO324" s="751"/>
      <c r="CP324" s="751"/>
      <c r="CQ324" s="751"/>
      <c r="CR324" s="751"/>
      <c r="CS324" s="751"/>
      <c r="CT324" s="751"/>
      <c r="CU324" s="751"/>
      <c r="CV324" s="751"/>
      <c r="CW324" s="751"/>
      <c r="CX324" s="751"/>
      <c r="CY324" s="751"/>
      <c r="CZ324" s="751"/>
      <c r="DA324" s="751"/>
      <c r="DB324" s="751"/>
      <c r="DC324" s="751"/>
      <c r="DD324" s="751"/>
      <c r="DE324" s="751"/>
      <c r="DF324" s="751"/>
      <c r="DG324" s="751"/>
      <c r="DH324" s="751"/>
      <c r="DI324" s="751"/>
      <c r="DJ324" s="751"/>
      <c r="DK324" s="751"/>
      <c r="DL324" s="751"/>
      <c r="DM324" s="751"/>
      <c r="DN324" s="751"/>
      <c r="DO324" s="751"/>
      <c r="DP324" s="751"/>
      <c r="DQ324" s="751"/>
      <c r="DR324" s="751"/>
      <c r="DS324" s="751"/>
      <c r="DT324" s="751"/>
      <c r="DU324" s="751"/>
      <c r="DV324" s="751"/>
      <c r="DW324" s="751"/>
      <c r="DX324" s="751"/>
      <c r="DY324" s="751"/>
      <c r="DZ324" s="751"/>
      <c r="EA324" s="751"/>
      <c r="EB324" s="751"/>
      <c r="EC324" s="751"/>
      <c r="ED324" s="751"/>
      <c r="EE324" s="751"/>
      <c r="EF324" s="751"/>
      <c r="EG324" s="751"/>
      <c r="EH324" s="751"/>
      <c r="EI324" s="751"/>
      <c r="EJ324" s="751"/>
      <c r="EK324" s="751"/>
      <c r="EL324" s="751"/>
      <c r="EM324" s="751"/>
      <c r="EN324" s="751"/>
      <c r="EO324" s="751"/>
      <c r="EP324" s="751"/>
      <c r="EQ324" s="751"/>
      <c r="ER324" s="751"/>
      <c r="ES324" s="751"/>
      <c r="ET324" s="751"/>
      <c r="EU324" s="751"/>
      <c r="EV324" s="751"/>
      <c r="EW324" s="751"/>
      <c r="EX324" s="751"/>
      <c r="EY324" s="751"/>
      <c r="EZ324" s="751"/>
      <c r="FA324" s="751"/>
      <c r="FB324" s="751"/>
      <c r="FC324" s="751"/>
      <c r="FD324" s="751"/>
      <c r="FE324" s="751"/>
      <c r="FF324" s="751"/>
      <c r="FG324" s="751"/>
      <c r="FH324" s="751"/>
      <c r="FI324" s="751"/>
      <c r="FJ324" s="751"/>
      <c r="FK324" s="751"/>
      <c r="FL324" s="751"/>
      <c r="FM324" s="751"/>
      <c r="FN324" s="751"/>
      <c r="FO324" s="751"/>
      <c r="FP324" s="751"/>
      <c r="FQ324" s="751"/>
      <c r="FR324" s="751"/>
      <c r="FS324" s="751"/>
      <c r="FT324" s="751"/>
      <c r="FU324" s="751"/>
      <c r="FV324" s="751"/>
      <c r="FW324" s="751"/>
      <c r="FX324" s="751"/>
      <c r="FY324" s="751"/>
      <c r="FZ324" s="751"/>
      <c r="GA324" s="751"/>
      <c r="GB324" s="751"/>
      <c r="GC324" s="751"/>
      <c r="GD324" s="751"/>
      <c r="GE324" s="751"/>
      <c r="GF324" s="751"/>
      <c r="GG324" s="751"/>
      <c r="GH324" s="751"/>
      <c r="GI324" s="751"/>
      <c r="GJ324" s="751"/>
      <c r="GK324" s="751"/>
      <c r="GL324" s="751"/>
      <c r="GM324" s="751"/>
      <c r="GN324" s="751"/>
      <c r="GO324" s="751"/>
      <c r="GP324" s="751"/>
      <c r="GQ324" s="751"/>
      <c r="GR324" s="751"/>
      <c r="GS324" s="751"/>
      <c r="GT324" s="751"/>
      <c r="GU324" s="751"/>
      <c r="GV324" s="751"/>
      <c r="GW324" s="751"/>
      <c r="GX324" s="751"/>
      <c r="GY324" s="751"/>
      <c r="GZ324" s="751"/>
      <c r="HA324" s="751"/>
      <c r="HB324" s="751"/>
      <c r="HC324" s="751"/>
      <c r="HD324" s="751"/>
      <c r="HE324" s="751"/>
      <c r="HF324" s="751"/>
      <c r="HG324" s="751"/>
      <c r="HH324" s="751"/>
      <c r="HI324" s="751"/>
      <c r="HJ324" s="751"/>
      <c r="HK324" s="751"/>
      <c r="HL324" s="751"/>
      <c r="HM324" s="751"/>
      <c r="HN324" s="751"/>
      <c r="HO324" s="751"/>
      <c r="HP324" s="751"/>
      <c r="HQ324" s="751"/>
      <c r="HR324" s="751"/>
      <c r="HS324" s="751"/>
      <c r="HT324" s="751"/>
      <c r="HU324" s="751"/>
      <c r="HV324" s="751"/>
      <c r="HW324" s="751"/>
      <c r="HX324" s="751"/>
      <c r="HY324" s="751"/>
      <c r="HZ324" s="751"/>
      <c r="IA324" s="751"/>
      <c r="IB324" s="751"/>
      <c r="IC324" s="751"/>
      <c r="ID324" s="751"/>
      <c r="IE324" s="751"/>
      <c r="IF324" s="751"/>
      <c r="IG324" s="751"/>
      <c r="IH324" s="751"/>
      <c r="II324" s="751"/>
      <c r="IJ324" s="751"/>
      <c r="IK324" s="751"/>
      <c r="IL324" s="751"/>
      <c r="IM324" s="751"/>
      <c r="IN324" s="751"/>
      <c r="IO324" s="751"/>
      <c r="IP324" s="751"/>
      <c r="IQ324" s="751"/>
      <c r="IR324" s="751"/>
    </row>
    <row r="325" s="443" customFormat="1" ht="31.5" hidden="1" spans="1:252">
      <c r="A325" s="353" t="s">
        <v>4503</v>
      </c>
      <c r="B325" s="307" t="s">
        <v>4504</v>
      </c>
      <c r="C325" s="671"/>
      <c r="D325" s="671">
        <v>0</v>
      </c>
      <c r="E325" s="671">
        <v>0</v>
      </c>
      <c r="F325" s="671">
        <f t="shared" si="69"/>
        <v>0</v>
      </c>
      <c r="G325" s="365" t="str">
        <f t="shared" si="56"/>
        <v/>
      </c>
      <c r="H325" s="365" t="str">
        <f t="shared" si="57"/>
        <v/>
      </c>
      <c r="I325" s="22" t="str">
        <f t="shared" si="58"/>
        <v>否</v>
      </c>
      <c r="J325" s="547" t="str">
        <f t="shared" si="70"/>
        <v>11002</v>
      </c>
      <c r="K325" s="93" t="str">
        <f t="shared" si="66"/>
        <v>项</v>
      </c>
      <c r="L325" s="93">
        <v>1</v>
      </c>
      <c r="M325" s="250"/>
      <c r="N325" s="250"/>
      <c r="O325" s="250"/>
      <c r="P325" s="250"/>
      <c r="Q325" s="250"/>
      <c r="R325" s="250"/>
      <c r="S325" s="250"/>
      <c r="T325" s="250"/>
      <c r="U325" s="250"/>
      <c r="V325" s="250"/>
      <c r="W325" s="250"/>
      <c r="X325" s="250"/>
      <c r="Y325" s="250"/>
      <c r="Z325" s="250"/>
      <c r="AA325" s="250"/>
      <c r="AB325" s="250"/>
      <c r="AC325" s="250"/>
      <c r="AD325" s="250"/>
      <c r="AE325" s="250"/>
      <c r="AF325" s="250"/>
      <c r="AG325" s="250"/>
      <c r="AH325" s="250"/>
      <c r="AI325" s="250"/>
      <c r="AJ325" s="250"/>
      <c r="AK325" s="250"/>
      <c r="AL325" s="250"/>
      <c r="AM325" s="250"/>
      <c r="AN325" s="250"/>
      <c r="AO325" s="250"/>
      <c r="AP325" s="250"/>
      <c r="AQ325" s="250"/>
      <c r="AR325" s="250"/>
      <c r="AS325" s="250"/>
      <c r="AT325" s="250"/>
      <c r="AU325" s="250"/>
      <c r="AV325" s="250"/>
      <c r="AW325" s="250"/>
      <c r="AX325" s="250"/>
      <c r="AY325" s="250"/>
      <c r="AZ325" s="250"/>
      <c r="BA325" s="250"/>
      <c r="BB325" s="250"/>
      <c r="BC325" s="250"/>
      <c r="BD325" s="250"/>
      <c r="BE325" s="250"/>
      <c r="BF325" s="250"/>
      <c r="BG325" s="250"/>
      <c r="BH325" s="250"/>
      <c r="BI325" s="250"/>
      <c r="BJ325" s="250"/>
      <c r="BK325" s="250"/>
      <c r="BL325" s="250"/>
      <c r="BM325" s="250"/>
      <c r="BN325" s="250"/>
      <c r="BO325" s="250"/>
      <c r="BP325" s="250"/>
      <c r="BQ325" s="250"/>
      <c r="BR325" s="250"/>
      <c r="BS325" s="250"/>
      <c r="BT325" s="250"/>
      <c r="BU325" s="250"/>
      <c r="BV325" s="250"/>
      <c r="BW325" s="250"/>
      <c r="BX325" s="250"/>
      <c r="BY325" s="250"/>
      <c r="BZ325" s="250"/>
      <c r="CA325" s="250"/>
      <c r="CB325" s="250"/>
      <c r="CC325" s="250"/>
      <c r="CD325" s="250"/>
      <c r="CE325" s="250"/>
      <c r="CF325" s="250"/>
      <c r="CG325" s="250"/>
      <c r="CH325" s="250"/>
      <c r="CI325" s="250"/>
      <c r="CJ325" s="250"/>
      <c r="CK325" s="250"/>
      <c r="CL325" s="250"/>
      <c r="CM325" s="250"/>
      <c r="CN325" s="250"/>
      <c r="CO325" s="250"/>
      <c r="CP325" s="250"/>
      <c r="CQ325" s="250"/>
      <c r="CR325" s="250"/>
      <c r="CS325" s="250"/>
      <c r="CT325" s="250"/>
      <c r="CU325" s="250"/>
      <c r="CV325" s="250"/>
      <c r="CW325" s="250"/>
      <c r="CX325" s="250"/>
      <c r="CY325" s="250"/>
      <c r="CZ325" s="250"/>
      <c r="DA325" s="250"/>
      <c r="DB325" s="250"/>
      <c r="DC325" s="250"/>
      <c r="DD325" s="250"/>
      <c r="DE325" s="250"/>
      <c r="DF325" s="250"/>
      <c r="DG325" s="250"/>
      <c r="DH325" s="250"/>
      <c r="DI325" s="250"/>
      <c r="DJ325" s="250"/>
      <c r="DK325" s="250"/>
      <c r="DL325" s="250"/>
      <c r="DM325" s="250"/>
      <c r="DN325" s="250"/>
      <c r="DO325" s="250"/>
      <c r="DP325" s="250"/>
      <c r="DQ325" s="250"/>
      <c r="DR325" s="250"/>
      <c r="DS325" s="250"/>
      <c r="DT325" s="250"/>
      <c r="DU325" s="250"/>
      <c r="DV325" s="250"/>
      <c r="DW325" s="250"/>
      <c r="DX325" s="250"/>
      <c r="DY325" s="250"/>
      <c r="DZ325" s="250"/>
      <c r="EA325" s="250"/>
      <c r="EB325" s="250"/>
      <c r="EC325" s="250"/>
      <c r="ED325" s="250"/>
      <c r="EE325" s="250"/>
      <c r="EF325" s="250"/>
      <c r="EG325" s="250"/>
      <c r="EH325" s="250"/>
      <c r="EI325" s="250"/>
      <c r="EJ325" s="250"/>
      <c r="EK325" s="250"/>
      <c r="EL325" s="250"/>
      <c r="EM325" s="250"/>
      <c r="EN325" s="250"/>
      <c r="EO325" s="250"/>
      <c r="EP325" s="250"/>
      <c r="EQ325" s="250"/>
      <c r="ER325" s="250"/>
      <c r="ES325" s="250"/>
      <c r="ET325" s="250"/>
      <c r="EU325" s="250"/>
      <c r="EV325" s="250"/>
      <c r="EW325" s="250"/>
      <c r="EX325" s="250"/>
      <c r="EY325" s="250"/>
      <c r="EZ325" s="250"/>
      <c r="FA325" s="250"/>
      <c r="FB325" s="250"/>
      <c r="FC325" s="250"/>
      <c r="FD325" s="250"/>
      <c r="FE325" s="250"/>
      <c r="FF325" s="250"/>
      <c r="FG325" s="250"/>
      <c r="FH325" s="250"/>
      <c r="FI325" s="250"/>
      <c r="FJ325" s="250"/>
      <c r="FK325" s="250"/>
      <c r="FL325" s="250"/>
      <c r="FM325" s="250"/>
      <c r="FN325" s="250"/>
      <c r="FO325" s="250"/>
      <c r="FP325" s="250"/>
      <c r="FQ325" s="250"/>
      <c r="FR325" s="250"/>
      <c r="FS325" s="250"/>
      <c r="FT325" s="250"/>
      <c r="FU325" s="250"/>
      <c r="FV325" s="250"/>
      <c r="FW325" s="250"/>
      <c r="FX325" s="250"/>
      <c r="FY325" s="250"/>
      <c r="FZ325" s="250"/>
      <c r="GA325" s="250"/>
      <c r="GB325" s="250"/>
      <c r="GC325" s="250"/>
      <c r="GD325" s="250"/>
      <c r="GE325" s="250"/>
      <c r="GF325" s="250"/>
      <c r="GG325" s="250"/>
      <c r="GH325" s="250"/>
      <c r="GI325" s="250"/>
      <c r="GJ325" s="250"/>
      <c r="GK325" s="250"/>
      <c r="GL325" s="250"/>
      <c r="GM325" s="250"/>
      <c r="GN325" s="250"/>
      <c r="GO325" s="250"/>
      <c r="GP325" s="250"/>
      <c r="GQ325" s="250"/>
      <c r="GR325" s="250"/>
      <c r="GS325" s="250"/>
      <c r="GT325" s="250"/>
      <c r="GU325" s="250"/>
      <c r="GV325" s="250"/>
      <c r="GW325" s="250"/>
      <c r="GX325" s="250"/>
      <c r="GY325" s="250"/>
      <c r="GZ325" s="250"/>
      <c r="HA325" s="250"/>
      <c r="HB325" s="250"/>
      <c r="HC325" s="250"/>
      <c r="HD325" s="250"/>
      <c r="HE325" s="250"/>
      <c r="HF325" s="250"/>
      <c r="HG325" s="250"/>
      <c r="HH325" s="250"/>
      <c r="HI325" s="250"/>
      <c r="HJ325" s="250"/>
      <c r="HK325" s="250"/>
      <c r="HL325" s="250"/>
      <c r="HM325" s="250"/>
      <c r="HN325" s="250"/>
      <c r="HO325" s="250"/>
      <c r="HP325" s="250"/>
      <c r="HQ325" s="250"/>
      <c r="HR325" s="250"/>
      <c r="HS325" s="250"/>
      <c r="HT325" s="250"/>
      <c r="HU325" s="250"/>
      <c r="HV325" s="250"/>
      <c r="HW325" s="250"/>
      <c r="HX325" s="250"/>
      <c r="HY325" s="250"/>
      <c r="HZ325" s="250"/>
      <c r="IA325" s="250"/>
      <c r="IB325" s="250"/>
      <c r="IC325" s="250"/>
      <c r="ID325" s="250"/>
      <c r="IE325" s="250"/>
      <c r="IF325" s="250"/>
      <c r="IG325" s="250"/>
      <c r="IH325" s="250"/>
      <c r="II325" s="250"/>
      <c r="IJ325" s="250"/>
      <c r="IK325" s="250"/>
      <c r="IL325" s="250"/>
      <c r="IM325" s="250"/>
      <c r="IN325" s="250"/>
      <c r="IO325" s="250"/>
      <c r="IP325" s="250"/>
      <c r="IQ325" s="250"/>
      <c r="IR325" s="250"/>
    </row>
    <row r="326" s="443" customFormat="1" ht="31.5" hidden="1" spans="1:252">
      <c r="A326" s="353" t="s">
        <v>4505</v>
      </c>
      <c r="B326" s="307" t="s">
        <v>4506</v>
      </c>
      <c r="C326" s="671"/>
      <c r="D326" s="671">
        <v>0</v>
      </c>
      <c r="E326" s="671">
        <v>0</v>
      </c>
      <c r="F326" s="671">
        <f t="shared" si="69"/>
        <v>0</v>
      </c>
      <c r="G326" s="365" t="str">
        <f t="shared" ref="G326:G346" si="71">IFERROR(TEXT(F326/C326,"0.0%"),"")</f>
        <v/>
      </c>
      <c r="H326" s="365" t="str">
        <f t="shared" ref="H326:H346" si="72">IFERROR(TEXT(E326/D326,"0.0%"),"")</f>
        <v/>
      </c>
      <c r="I326" s="22" t="str">
        <f t="shared" si="58"/>
        <v>否</v>
      </c>
      <c r="J326" s="749" t="str">
        <f t="shared" si="70"/>
        <v>11002</v>
      </c>
      <c r="K326" s="93" t="str">
        <f t="shared" si="66"/>
        <v>项</v>
      </c>
      <c r="L326" s="93">
        <v>1</v>
      </c>
      <c r="M326" s="250"/>
      <c r="N326" s="250"/>
      <c r="O326" s="250"/>
      <c r="P326" s="250"/>
      <c r="Q326" s="250"/>
      <c r="R326" s="250"/>
      <c r="S326" s="250"/>
      <c r="T326" s="250"/>
      <c r="U326" s="250"/>
      <c r="V326" s="250"/>
      <c r="W326" s="250"/>
      <c r="X326" s="250"/>
      <c r="Y326" s="250"/>
      <c r="Z326" s="250"/>
      <c r="AA326" s="250"/>
      <c r="AB326" s="250"/>
      <c r="AC326" s="250"/>
      <c r="AD326" s="250"/>
      <c r="AE326" s="250"/>
      <c r="AF326" s="250"/>
      <c r="AG326" s="250"/>
      <c r="AH326" s="250"/>
      <c r="AI326" s="250"/>
      <c r="AJ326" s="250"/>
      <c r="AK326" s="250"/>
      <c r="AL326" s="250"/>
      <c r="AM326" s="250"/>
      <c r="AN326" s="250"/>
      <c r="AO326" s="250"/>
      <c r="AP326" s="250"/>
      <c r="AQ326" s="250"/>
      <c r="AR326" s="250"/>
      <c r="AS326" s="250"/>
      <c r="AT326" s="250"/>
      <c r="AU326" s="250"/>
      <c r="AV326" s="250"/>
      <c r="AW326" s="250"/>
      <c r="AX326" s="250"/>
      <c r="AY326" s="250"/>
      <c r="AZ326" s="250"/>
      <c r="BA326" s="250"/>
      <c r="BB326" s="250"/>
      <c r="BC326" s="250"/>
      <c r="BD326" s="250"/>
      <c r="BE326" s="250"/>
      <c r="BF326" s="250"/>
      <c r="BG326" s="250"/>
      <c r="BH326" s="250"/>
      <c r="BI326" s="250"/>
      <c r="BJ326" s="250"/>
      <c r="BK326" s="250"/>
      <c r="BL326" s="250"/>
      <c r="BM326" s="250"/>
      <c r="BN326" s="250"/>
      <c r="BO326" s="250"/>
      <c r="BP326" s="250"/>
      <c r="BQ326" s="250"/>
      <c r="BR326" s="250"/>
      <c r="BS326" s="250"/>
      <c r="BT326" s="250"/>
      <c r="BU326" s="250"/>
      <c r="BV326" s="250"/>
      <c r="BW326" s="250"/>
      <c r="BX326" s="250"/>
      <c r="BY326" s="250"/>
      <c r="BZ326" s="250"/>
      <c r="CA326" s="250"/>
      <c r="CB326" s="250"/>
      <c r="CC326" s="250"/>
      <c r="CD326" s="250"/>
      <c r="CE326" s="250"/>
      <c r="CF326" s="250"/>
      <c r="CG326" s="250"/>
      <c r="CH326" s="250"/>
      <c r="CI326" s="250"/>
      <c r="CJ326" s="250"/>
      <c r="CK326" s="250"/>
      <c r="CL326" s="250"/>
      <c r="CM326" s="250"/>
      <c r="CN326" s="250"/>
      <c r="CO326" s="250"/>
      <c r="CP326" s="250"/>
      <c r="CQ326" s="250"/>
      <c r="CR326" s="250"/>
      <c r="CS326" s="250"/>
      <c r="CT326" s="250"/>
      <c r="CU326" s="250"/>
      <c r="CV326" s="250"/>
      <c r="CW326" s="250"/>
      <c r="CX326" s="250"/>
      <c r="CY326" s="250"/>
      <c r="CZ326" s="250"/>
      <c r="DA326" s="250"/>
      <c r="DB326" s="250"/>
      <c r="DC326" s="250"/>
      <c r="DD326" s="250"/>
      <c r="DE326" s="250"/>
      <c r="DF326" s="250"/>
      <c r="DG326" s="250"/>
      <c r="DH326" s="250"/>
      <c r="DI326" s="250"/>
      <c r="DJ326" s="250"/>
      <c r="DK326" s="250"/>
      <c r="DL326" s="250"/>
      <c r="DM326" s="250"/>
      <c r="DN326" s="250"/>
      <c r="DO326" s="250"/>
      <c r="DP326" s="250"/>
      <c r="DQ326" s="250"/>
      <c r="DR326" s="250"/>
      <c r="DS326" s="250"/>
      <c r="DT326" s="250"/>
      <c r="DU326" s="250"/>
      <c r="DV326" s="250"/>
      <c r="DW326" s="250"/>
      <c r="DX326" s="250"/>
      <c r="DY326" s="250"/>
      <c r="DZ326" s="250"/>
      <c r="EA326" s="250"/>
      <c r="EB326" s="250"/>
      <c r="EC326" s="250"/>
      <c r="ED326" s="250"/>
      <c r="EE326" s="250"/>
      <c r="EF326" s="250"/>
      <c r="EG326" s="250"/>
      <c r="EH326" s="250"/>
      <c r="EI326" s="250"/>
      <c r="EJ326" s="250"/>
      <c r="EK326" s="250"/>
      <c r="EL326" s="250"/>
      <c r="EM326" s="250"/>
      <c r="EN326" s="250"/>
      <c r="EO326" s="250"/>
      <c r="EP326" s="250"/>
      <c r="EQ326" s="250"/>
      <c r="ER326" s="250"/>
      <c r="ES326" s="250"/>
      <c r="ET326" s="250"/>
      <c r="EU326" s="250"/>
      <c r="EV326" s="250"/>
      <c r="EW326" s="250"/>
      <c r="EX326" s="250"/>
      <c r="EY326" s="250"/>
      <c r="EZ326" s="250"/>
      <c r="FA326" s="250"/>
      <c r="FB326" s="250"/>
      <c r="FC326" s="250"/>
      <c r="FD326" s="250"/>
      <c r="FE326" s="250"/>
      <c r="FF326" s="250"/>
      <c r="FG326" s="250"/>
      <c r="FH326" s="250"/>
      <c r="FI326" s="250"/>
      <c r="FJ326" s="250"/>
      <c r="FK326" s="250"/>
      <c r="FL326" s="250"/>
      <c r="FM326" s="250"/>
      <c r="FN326" s="250"/>
      <c r="FO326" s="250"/>
      <c r="FP326" s="250"/>
      <c r="FQ326" s="250"/>
      <c r="FR326" s="250"/>
      <c r="FS326" s="250"/>
      <c r="FT326" s="250"/>
      <c r="FU326" s="250"/>
      <c r="FV326" s="250"/>
      <c r="FW326" s="250"/>
      <c r="FX326" s="250"/>
      <c r="FY326" s="250"/>
      <c r="FZ326" s="250"/>
      <c r="GA326" s="250"/>
      <c r="GB326" s="250"/>
      <c r="GC326" s="250"/>
      <c r="GD326" s="250"/>
      <c r="GE326" s="250"/>
      <c r="GF326" s="250"/>
      <c r="GG326" s="250"/>
      <c r="GH326" s="250"/>
      <c r="GI326" s="250"/>
      <c r="GJ326" s="250"/>
      <c r="GK326" s="250"/>
      <c r="GL326" s="250"/>
      <c r="GM326" s="250"/>
      <c r="GN326" s="250"/>
      <c r="GO326" s="250"/>
      <c r="GP326" s="250"/>
      <c r="GQ326" s="250"/>
      <c r="GR326" s="250"/>
      <c r="GS326" s="250"/>
      <c r="GT326" s="250"/>
      <c r="GU326" s="250"/>
      <c r="GV326" s="250"/>
      <c r="GW326" s="250"/>
      <c r="GX326" s="250"/>
      <c r="GY326" s="250"/>
      <c r="GZ326" s="250"/>
      <c r="HA326" s="250"/>
      <c r="HB326" s="250"/>
      <c r="HC326" s="250"/>
      <c r="HD326" s="250"/>
      <c r="HE326" s="250"/>
      <c r="HF326" s="250"/>
      <c r="HG326" s="250"/>
      <c r="HH326" s="250"/>
      <c r="HI326" s="250"/>
      <c r="HJ326" s="250"/>
      <c r="HK326" s="250"/>
      <c r="HL326" s="250"/>
      <c r="HM326" s="250"/>
      <c r="HN326" s="250"/>
      <c r="HO326" s="250"/>
      <c r="HP326" s="250"/>
      <c r="HQ326" s="250"/>
      <c r="HR326" s="250"/>
      <c r="HS326" s="250"/>
      <c r="HT326" s="250"/>
      <c r="HU326" s="250"/>
      <c r="HV326" s="250"/>
      <c r="HW326" s="250"/>
      <c r="HX326" s="250"/>
      <c r="HY326" s="250"/>
      <c r="HZ326" s="250"/>
      <c r="IA326" s="250"/>
      <c r="IB326" s="250"/>
      <c r="IC326" s="250"/>
      <c r="ID326" s="250"/>
      <c r="IE326" s="250"/>
      <c r="IF326" s="250"/>
      <c r="IG326" s="250"/>
      <c r="IH326" s="250"/>
      <c r="II326" s="250"/>
      <c r="IJ326" s="250"/>
      <c r="IK326" s="250"/>
      <c r="IL326" s="250"/>
      <c r="IM326" s="250"/>
      <c r="IN326" s="250"/>
      <c r="IO326" s="250"/>
      <c r="IP326" s="250"/>
      <c r="IQ326" s="250"/>
      <c r="IR326" s="250"/>
    </row>
    <row r="327" s="443" customFormat="1" ht="31.5" hidden="1" spans="1:252">
      <c r="A327" s="353" t="s">
        <v>4507</v>
      </c>
      <c r="B327" s="307" t="s">
        <v>4508</v>
      </c>
      <c r="C327" s="671"/>
      <c r="D327" s="671">
        <v>0</v>
      </c>
      <c r="E327" s="671">
        <v>0</v>
      </c>
      <c r="F327" s="671">
        <f t="shared" si="69"/>
        <v>0</v>
      </c>
      <c r="G327" s="365" t="str">
        <f t="shared" si="71"/>
        <v/>
      </c>
      <c r="H327" s="365" t="str">
        <f t="shared" si="72"/>
        <v/>
      </c>
      <c r="I327" s="22" t="str">
        <f t="shared" ref="I327:I388" si="73">IF(B327&lt;&gt;"",IF(OR(C327&lt;&gt;0,D327&lt;&gt;0,E327&lt;&gt;0,F327&lt;&gt;0),"是","否"),"是")</f>
        <v>否</v>
      </c>
      <c r="J327" s="749" t="str">
        <f t="shared" si="70"/>
        <v>11002</v>
      </c>
      <c r="K327" s="93" t="str">
        <f t="shared" si="66"/>
        <v>项</v>
      </c>
      <c r="L327" s="93">
        <v>1</v>
      </c>
      <c r="M327" s="250"/>
      <c r="N327" s="250"/>
      <c r="O327" s="250"/>
      <c r="P327" s="250"/>
      <c r="Q327" s="250"/>
      <c r="R327" s="250"/>
      <c r="S327" s="250"/>
      <c r="T327" s="250"/>
      <c r="U327" s="250"/>
      <c r="V327" s="250"/>
      <c r="W327" s="250"/>
      <c r="X327" s="250"/>
      <c r="Y327" s="250"/>
      <c r="Z327" s="250"/>
      <c r="AA327" s="250"/>
      <c r="AB327" s="250"/>
      <c r="AC327" s="250"/>
      <c r="AD327" s="250"/>
      <c r="AE327" s="250"/>
      <c r="AF327" s="250"/>
      <c r="AG327" s="250"/>
      <c r="AH327" s="250"/>
      <c r="AI327" s="250"/>
      <c r="AJ327" s="250"/>
      <c r="AK327" s="250"/>
      <c r="AL327" s="250"/>
      <c r="AM327" s="250"/>
      <c r="AN327" s="250"/>
      <c r="AO327" s="250"/>
      <c r="AP327" s="250"/>
      <c r="AQ327" s="250"/>
      <c r="AR327" s="250"/>
      <c r="AS327" s="250"/>
      <c r="AT327" s="250"/>
      <c r="AU327" s="250"/>
      <c r="AV327" s="250"/>
      <c r="AW327" s="250"/>
      <c r="AX327" s="250"/>
      <c r="AY327" s="250"/>
      <c r="AZ327" s="250"/>
      <c r="BA327" s="250"/>
      <c r="BB327" s="250"/>
      <c r="BC327" s="250"/>
      <c r="BD327" s="250"/>
      <c r="BE327" s="250"/>
      <c r="BF327" s="250"/>
      <c r="BG327" s="250"/>
      <c r="BH327" s="250"/>
      <c r="BI327" s="250"/>
      <c r="BJ327" s="250"/>
      <c r="BK327" s="250"/>
      <c r="BL327" s="250"/>
      <c r="BM327" s="250"/>
      <c r="BN327" s="250"/>
      <c r="BO327" s="250"/>
      <c r="BP327" s="250"/>
      <c r="BQ327" s="250"/>
      <c r="BR327" s="250"/>
      <c r="BS327" s="250"/>
      <c r="BT327" s="250"/>
      <c r="BU327" s="250"/>
      <c r="BV327" s="250"/>
      <c r="BW327" s="250"/>
      <c r="BX327" s="250"/>
      <c r="BY327" s="250"/>
      <c r="BZ327" s="250"/>
      <c r="CA327" s="250"/>
      <c r="CB327" s="250"/>
      <c r="CC327" s="250"/>
      <c r="CD327" s="250"/>
      <c r="CE327" s="250"/>
      <c r="CF327" s="250"/>
      <c r="CG327" s="250"/>
      <c r="CH327" s="250"/>
      <c r="CI327" s="250"/>
      <c r="CJ327" s="250"/>
      <c r="CK327" s="250"/>
      <c r="CL327" s="250"/>
      <c r="CM327" s="250"/>
      <c r="CN327" s="250"/>
      <c r="CO327" s="250"/>
      <c r="CP327" s="250"/>
      <c r="CQ327" s="250"/>
      <c r="CR327" s="250"/>
      <c r="CS327" s="250"/>
      <c r="CT327" s="250"/>
      <c r="CU327" s="250"/>
      <c r="CV327" s="250"/>
      <c r="CW327" s="250"/>
      <c r="CX327" s="250"/>
      <c r="CY327" s="250"/>
      <c r="CZ327" s="250"/>
      <c r="DA327" s="250"/>
      <c r="DB327" s="250"/>
      <c r="DC327" s="250"/>
      <c r="DD327" s="250"/>
      <c r="DE327" s="250"/>
      <c r="DF327" s="250"/>
      <c r="DG327" s="250"/>
      <c r="DH327" s="250"/>
      <c r="DI327" s="250"/>
      <c r="DJ327" s="250"/>
      <c r="DK327" s="250"/>
      <c r="DL327" s="250"/>
      <c r="DM327" s="250"/>
      <c r="DN327" s="250"/>
      <c r="DO327" s="250"/>
      <c r="DP327" s="250"/>
      <c r="DQ327" s="250"/>
      <c r="DR327" s="250"/>
      <c r="DS327" s="250"/>
      <c r="DT327" s="250"/>
      <c r="DU327" s="250"/>
      <c r="DV327" s="250"/>
      <c r="DW327" s="250"/>
      <c r="DX327" s="250"/>
      <c r="DY327" s="250"/>
      <c r="DZ327" s="250"/>
      <c r="EA327" s="250"/>
      <c r="EB327" s="250"/>
      <c r="EC327" s="250"/>
      <c r="ED327" s="250"/>
      <c r="EE327" s="250"/>
      <c r="EF327" s="250"/>
      <c r="EG327" s="250"/>
      <c r="EH327" s="250"/>
      <c r="EI327" s="250"/>
      <c r="EJ327" s="250"/>
      <c r="EK327" s="250"/>
      <c r="EL327" s="250"/>
      <c r="EM327" s="250"/>
      <c r="EN327" s="250"/>
      <c r="EO327" s="250"/>
      <c r="EP327" s="250"/>
      <c r="EQ327" s="250"/>
      <c r="ER327" s="250"/>
      <c r="ES327" s="250"/>
      <c r="ET327" s="250"/>
      <c r="EU327" s="250"/>
      <c r="EV327" s="250"/>
      <c r="EW327" s="250"/>
      <c r="EX327" s="250"/>
      <c r="EY327" s="250"/>
      <c r="EZ327" s="250"/>
      <c r="FA327" s="250"/>
      <c r="FB327" s="250"/>
      <c r="FC327" s="250"/>
      <c r="FD327" s="250"/>
      <c r="FE327" s="250"/>
      <c r="FF327" s="250"/>
      <c r="FG327" s="250"/>
      <c r="FH327" s="250"/>
      <c r="FI327" s="250"/>
      <c r="FJ327" s="250"/>
      <c r="FK327" s="250"/>
      <c r="FL327" s="250"/>
      <c r="FM327" s="250"/>
      <c r="FN327" s="250"/>
      <c r="FO327" s="250"/>
      <c r="FP327" s="250"/>
      <c r="FQ327" s="250"/>
      <c r="FR327" s="250"/>
      <c r="FS327" s="250"/>
      <c r="FT327" s="250"/>
      <c r="FU327" s="250"/>
      <c r="FV327" s="250"/>
      <c r="FW327" s="250"/>
      <c r="FX327" s="250"/>
      <c r="FY327" s="250"/>
      <c r="FZ327" s="250"/>
      <c r="GA327" s="250"/>
      <c r="GB327" s="250"/>
      <c r="GC327" s="250"/>
      <c r="GD327" s="250"/>
      <c r="GE327" s="250"/>
      <c r="GF327" s="250"/>
      <c r="GG327" s="250"/>
      <c r="GH327" s="250"/>
      <c r="GI327" s="250"/>
      <c r="GJ327" s="250"/>
      <c r="GK327" s="250"/>
      <c r="GL327" s="250"/>
      <c r="GM327" s="250"/>
      <c r="GN327" s="250"/>
      <c r="GO327" s="250"/>
      <c r="GP327" s="250"/>
      <c r="GQ327" s="250"/>
      <c r="GR327" s="250"/>
      <c r="GS327" s="250"/>
      <c r="GT327" s="250"/>
      <c r="GU327" s="250"/>
      <c r="GV327" s="250"/>
      <c r="GW327" s="250"/>
      <c r="GX327" s="250"/>
      <c r="GY327" s="250"/>
      <c r="GZ327" s="250"/>
      <c r="HA327" s="250"/>
      <c r="HB327" s="250"/>
      <c r="HC327" s="250"/>
      <c r="HD327" s="250"/>
      <c r="HE327" s="250"/>
      <c r="HF327" s="250"/>
      <c r="HG327" s="250"/>
      <c r="HH327" s="250"/>
      <c r="HI327" s="250"/>
      <c r="HJ327" s="250"/>
      <c r="HK327" s="250"/>
      <c r="HL327" s="250"/>
      <c r="HM327" s="250"/>
      <c r="HN327" s="250"/>
      <c r="HO327" s="250"/>
      <c r="HP327" s="250"/>
      <c r="HQ327" s="250"/>
      <c r="HR327" s="250"/>
      <c r="HS327" s="250"/>
      <c r="HT327" s="250"/>
      <c r="HU327" s="250"/>
      <c r="HV327" s="250"/>
      <c r="HW327" s="250"/>
      <c r="HX327" s="250"/>
      <c r="HY327" s="250"/>
      <c r="HZ327" s="250"/>
      <c r="IA327" s="250"/>
      <c r="IB327" s="250"/>
      <c r="IC327" s="250"/>
      <c r="ID327" s="250"/>
      <c r="IE327" s="250"/>
      <c r="IF327" s="250"/>
      <c r="IG327" s="250"/>
      <c r="IH327" s="250"/>
      <c r="II327" s="250"/>
      <c r="IJ327" s="250"/>
      <c r="IK327" s="250"/>
      <c r="IL327" s="250"/>
      <c r="IM327" s="250"/>
      <c r="IN327" s="250"/>
      <c r="IO327" s="250"/>
      <c r="IP327" s="250"/>
      <c r="IQ327" s="250"/>
      <c r="IR327" s="250"/>
    </row>
    <row r="328" s="137" customFormat="1" ht="31.5" spans="1:252">
      <c r="A328" s="353" t="s">
        <v>4509</v>
      </c>
      <c r="B328" s="306" t="s">
        <v>4510</v>
      </c>
      <c r="C328" s="671">
        <v>834</v>
      </c>
      <c r="D328" s="671">
        <v>820</v>
      </c>
      <c r="E328" s="671">
        <v>1008</v>
      </c>
      <c r="F328" s="671">
        <f t="shared" si="69"/>
        <v>174</v>
      </c>
      <c r="G328" s="759" t="str">
        <f t="shared" si="71"/>
        <v>20.9%</v>
      </c>
      <c r="H328" s="365" t="str">
        <f t="shared" si="72"/>
        <v>122.9%</v>
      </c>
      <c r="I328" s="744" t="str">
        <f t="shared" si="73"/>
        <v>是</v>
      </c>
      <c r="J328" s="763" t="str">
        <f t="shared" si="70"/>
        <v>11002</v>
      </c>
      <c r="K328" s="93" t="str">
        <f t="shared" si="66"/>
        <v>项</v>
      </c>
      <c r="L328" s="746">
        <v>1</v>
      </c>
      <c r="M328" s="751"/>
      <c r="N328" s="751"/>
      <c r="O328" s="751"/>
      <c r="P328" s="751"/>
      <c r="Q328" s="751"/>
      <c r="R328" s="751"/>
      <c r="S328" s="751"/>
      <c r="T328" s="751"/>
      <c r="U328" s="751"/>
      <c r="V328" s="751"/>
      <c r="W328" s="751"/>
      <c r="X328" s="751"/>
      <c r="Y328" s="751"/>
      <c r="Z328" s="751"/>
      <c r="AA328" s="751"/>
      <c r="AB328" s="751"/>
      <c r="AC328" s="751"/>
      <c r="AD328" s="751"/>
      <c r="AE328" s="751"/>
      <c r="AF328" s="751"/>
      <c r="AG328" s="751"/>
      <c r="AH328" s="751"/>
      <c r="AI328" s="751"/>
      <c r="AJ328" s="751"/>
      <c r="AK328" s="751"/>
      <c r="AL328" s="751"/>
      <c r="AM328" s="751"/>
      <c r="AN328" s="751"/>
      <c r="AO328" s="751"/>
      <c r="AP328" s="751"/>
      <c r="AQ328" s="751"/>
      <c r="AR328" s="751"/>
      <c r="AS328" s="751"/>
      <c r="AT328" s="751"/>
      <c r="AU328" s="751"/>
      <c r="AV328" s="751"/>
      <c r="AW328" s="751"/>
      <c r="AX328" s="751"/>
      <c r="AY328" s="751"/>
      <c r="AZ328" s="751"/>
      <c r="BA328" s="751"/>
      <c r="BB328" s="751"/>
      <c r="BC328" s="751"/>
      <c r="BD328" s="751"/>
      <c r="BE328" s="751"/>
      <c r="BF328" s="751"/>
      <c r="BG328" s="751"/>
      <c r="BH328" s="751"/>
      <c r="BI328" s="751"/>
      <c r="BJ328" s="751"/>
      <c r="BK328" s="751"/>
      <c r="BL328" s="751"/>
      <c r="BM328" s="751"/>
      <c r="BN328" s="751"/>
      <c r="BO328" s="751"/>
      <c r="BP328" s="751"/>
      <c r="BQ328" s="751"/>
      <c r="BR328" s="751"/>
      <c r="BS328" s="751"/>
      <c r="BT328" s="751"/>
      <c r="BU328" s="751"/>
      <c r="BV328" s="751"/>
      <c r="BW328" s="751"/>
      <c r="BX328" s="751"/>
      <c r="BY328" s="751"/>
      <c r="BZ328" s="751"/>
      <c r="CA328" s="751"/>
      <c r="CB328" s="751"/>
      <c r="CC328" s="751"/>
      <c r="CD328" s="751"/>
      <c r="CE328" s="751"/>
      <c r="CF328" s="751"/>
      <c r="CG328" s="751"/>
      <c r="CH328" s="751"/>
      <c r="CI328" s="751"/>
      <c r="CJ328" s="751"/>
      <c r="CK328" s="751"/>
      <c r="CL328" s="751"/>
      <c r="CM328" s="751"/>
      <c r="CN328" s="751"/>
      <c r="CO328" s="751"/>
      <c r="CP328" s="751"/>
      <c r="CQ328" s="751"/>
      <c r="CR328" s="751"/>
      <c r="CS328" s="751"/>
      <c r="CT328" s="751"/>
      <c r="CU328" s="751"/>
      <c r="CV328" s="751"/>
      <c r="CW328" s="751"/>
      <c r="CX328" s="751"/>
      <c r="CY328" s="751"/>
      <c r="CZ328" s="751"/>
      <c r="DA328" s="751"/>
      <c r="DB328" s="751"/>
      <c r="DC328" s="751"/>
      <c r="DD328" s="751"/>
      <c r="DE328" s="751"/>
      <c r="DF328" s="751"/>
      <c r="DG328" s="751"/>
      <c r="DH328" s="751"/>
      <c r="DI328" s="751"/>
      <c r="DJ328" s="751"/>
      <c r="DK328" s="751"/>
      <c r="DL328" s="751"/>
      <c r="DM328" s="751"/>
      <c r="DN328" s="751"/>
      <c r="DO328" s="751"/>
      <c r="DP328" s="751"/>
      <c r="DQ328" s="751"/>
      <c r="DR328" s="751"/>
      <c r="DS328" s="751"/>
      <c r="DT328" s="751"/>
      <c r="DU328" s="751"/>
      <c r="DV328" s="751"/>
      <c r="DW328" s="751"/>
      <c r="DX328" s="751"/>
      <c r="DY328" s="751"/>
      <c r="DZ328" s="751"/>
      <c r="EA328" s="751"/>
      <c r="EB328" s="751"/>
      <c r="EC328" s="751"/>
      <c r="ED328" s="751"/>
      <c r="EE328" s="751"/>
      <c r="EF328" s="751"/>
      <c r="EG328" s="751"/>
      <c r="EH328" s="751"/>
      <c r="EI328" s="751"/>
      <c r="EJ328" s="751"/>
      <c r="EK328" s="751"/>
      <c r="EL328" s="751"/>
      <c r="EM328" s="751"/>
      <c r="EN328" s="751"/>
      <c r="EO328" s="751"/>
      <c r="EP328" s="751"/>
      <c r="EQ328" s="751"/>
      <c r="ER328" s="751"/>
      <c r="ES328" s="751"/>
      <c r="ET328" s="751"/>
      <c r="EU328" s="751"/>
      <c r="EV328" s="751"/>
      <c r="EW328" s="751"/>
      <c r="EX328" s="751"/>
      <c r="EY328" s="751"/>
      <c r="EZ328" s="751"/>
      <c r="FA328" s="751"/>
      <c r="FB328" s="751"/>
      <c r="FC328" s="751"/>
      <c r="FD328" s="751"/>
      <c r="FE328" s="751"/>
      <c r="FF328" s="751"/>
      <c r="FG328" s="751"/>
      <c r="FH328" s="751"/>
      <c r="FI328" s="751"/>
      <c r="FJ328" s="751"/>
      <c r="FK328" s="751"/>
      <c r="FL328" s="751"/>
      <c r="FM328" s="751"/>
      <c r="FN328" s="751"/>
      <c r="FO328" s="751"/>
      <c r="FP328" s="751"/>
      <c r="FQ328" s="751"/>
      <c r="FR328" s="751"/>
      <c r="FS328" s="751"/>
      <c r="FT328" s="751"/>
      <c r="FU328" s="751"/>
      <c r="FV328" s="751"/>
      <c r="FW328" s="751"/>
      <c r="FX328" s="751"/>
      <c r="FY328" s="751"/>
      <c r="FZ328" s="751"/>
      <c r="GA328" s="751"/>
      <c r="GB328" s="751"/>
      <c r="GC328" s="751"/>
      <c r="GD328" s="751"/>
      <c r="GE328" s="751"/>
      <c r="GF328" s="751"/>
      <c r="GG328" s="751"/>
      <c r="GH328" s="751"/>
      <c r="GI328" s="751"/>
      <c r="GJ328" s="751"/>
      <c r="GK328" s="751"/>
      <c r="GL328" s="751"/>
      <c r="GM328" s="751"/>
      <c r="GN328" s="751"/>
      <c r="GO328" s="751"/>
      <c r="GP328" s="751"/>
      <c r="GQ328" s="751"/>
      <c r="GR328" s="751"/>
      <c r="GS328" s="751"/>
      <c r="GT328" s="751"/>
      <c r="GU328" s="751"/>
      <c r="GV328" s="751"/>
      <c r="GW328" s="751"/>
      <c r="GX328" s="751"/>
      <c r="GY328" s="751"/>
      <c r="GZ328" s="751"/>
      <c r="HA328" s="751"/>
      <c r="HB328" s="751"/>
      <c r="HC328" s="751"/>
      <c r="HD328" s="751"/>
      <c r="HE328" s="751"/>
      <c r="HF328" s="751"/>
      <c r="HG328" s="751"/>
      <c r="HH328" s="751"/>
      <c r="HI328" s="751"/>
      <c r="HJ328" s="751"/>
      <c r="HK328" s="751"/>
      <c r="HL328" s="751"/>
      <c r="HM328" s="751"/>
      <c r="HN328" s="751"/>
      <c r="HO328" s="751"/>
      <c r="HP328" s="751"/>
      <c r="HQ328" s="751"/>
      <c r="HR328" s="751"/>
      <c r="HS328" s="751"/>
      <c r="HT328" s="751"/>
      <c r="HU328" s="751"/>
      <c r="HV328" s="751"/>
      <c r="HW328" s="751"/>
      <c r="HX328" s="751"/>
      <c r="HY328" s="751"/>
      <c r="HZ328" s="751"/>
      <c r="IA328" s="751"/>
      <c r="IB328" s="751"/>
      <c r="IC328" s="751"/>
      <c r="ID328" s="751"/>
      <c r="IE328" s="751"/>
      <c r="IF328" s="751"/>
      <c r="IG328" s="751"/>
      <c r="IH328" s="751"/>
      <c r="II328" s="751"/>
      <c r="IJ328" s="751"/>
      <c r="IK328" s="751"/>
      <c r="IL328" s="751"/>
      <c r="IM328" s="751"/>
      <c r="IN328" s="751"/>
      <c r="IO328" s="751"/>
      <c r="IP328" s="751"/>
      <c r="IQ328" s="751"/>
      <c r="IR328" s="751"/>
    </row>
    <row r="329" s="137" customFormat="1" ht="31.5" spans="1:252">
      <c r="A329" s="353" t="s">
        <v>4511</v>
      </c>
      <c r="B329" s="306" t="s">
        <v>4512</v>
      </c>
      <c r="C329" s="671">
        <v>11619</v>
      </c>
      <c r="D329" s="671">
        <v>11822</v>
      </c>
      <c r="E329" s="671">
        <v>12225</v>
      </c>
      <c r="F329" s="671">
        <f t="shared" si="69"/>
        <v>606</v>
      </c>
      <c r="G329" s="759" t="str">
        <f t="shared" si="71"/>
        <v>5.2%</v>
      </c>
      <c r="H329" s="365" t="str">
        <f t="shared" si="72"/>
        <v>103.4%</v>
      </c>
      <c r="I329" s="744" t="str">
        <f t="shared" si="73"/>
        <v>是</v>
      </c>
      <c r="J329" s="763" t="str">
        <f t="shared" si="70"/>
        <v>11002</v>
      </c>
      <c r="K329" s="93" t="str">
        <f t="shared" si="66"/>
        <v>项</v>
      </c>
      <c r="L329" s="746">
        <v>1</v>
      </c>
      <c r="M329" s="751"/>
      <c r="N329" s="751"/>
      <c r="O329" s="751"/>
      <c r="P329" s="751"/>
      <c r="Q329" s="751"/>
      <c r="R329" s="751"/>
      <c r="S329" s="751"/>
      <c r="T329" s="751"/>
      <c r="U329" s="751"/>
      <c r="V329" s="751"/>
      <c r="W329" s="751"/>
      <c r="X329" s="751"/>
      <c r="Y329" s="751"/>
      <c r="Z329" s="751"/>
      <c r="AA329" s="751"/>
      <c r="AB329" s="751"/>
      <c r="AC329" s="751"/>
      <c r="AD329" s="751"/>
      <c r="AE329" s="751"/>
      <c r="AF329" s="751"/>
      <c r="AG329" s="751"/>
      <c r="AH329" s="751"/>
      <c r="AI329" s="751"/>
      <c r="AJ329" s="751"/>
      <c r="AK329" s="751"/>
      <c r="AL329" s="751"/>
      <c r="AM329" s="751"/>
      <c r="AN329" s="751"/>
      <c r="AO329" s="751"/>
      <c r="AP329" s="751"/>
      <c r="AQ329" s="751"/>
      <c r="AR329" s="751"/>
      <c r="AS329" s="751"/>
      <c r="AT329" s="751"/>
      <c r="AU329" s="751"/>
      <c r="AV329" s="751"/>
      <c r="AW329" s="751"/>
      <c r="AX329" s="751"/>
      <c r="AY329" s="751"/>
      <c r="AZ329" s="751"/>
      <c r="BA329" s="751"/>
      <c r="BB329" s="751"/>
      <c r="BC329" s="751"/>
      <c r="BD329" s="751"/>
      <c r="BE329" s="751"/>
      <c r="BF329" s="751"/>
      <c r="BG329" s="751"/>
      <c r="BH329" s="751"/>
      <c r="BI329" s="751"/>
      <c r="BJ329" s="751"/>
      <c r="BK329" s="751"/>
      <c r="BL329" s="751"/>
      <c r="BM329" s="751"/>
      <c r="BN329" s="751"/>
      <c r="BO329" s="751"/>
      <c r="BP329" s="751"/>
      <c r="BQ329" s="751"/>
      <c r="BR329" s="751"/>
      <c r="BS329" s="751"/>
      <c r="BT329" s="751"/>
      <c r="BU329" s="751"/>
      <c r="BV329" s="751"/>
      <c r="BW329" s="751"/>
      <c r="BX329" s="751"/>
      <c r="BY329" s="751"/>
      <c r="BZ329" s="751"/>
      <c r="CA329" s="751"/>
      <c r="CB329" s="751"/>
      <c r="CC329" s="751"/>
      <c r="CD329" s="751"/>
      <c r="CE329" s="751"/>
      <c r="CF329" s="751"/>
      <c r="CG329" s="751"/>
      <c r="CH329" s="751"/>
      <c r="CI329" s="751"/>
      <c r="CJ329" s="751"/>
      <c r="CK329" s="751"/>
      <c r="CL329" s="751"/>
      <c r="CM329" s="751"/>
      <c r="CN329" s="751"/>
      <c r="CO329" s="751"/>
      <c r="CP329" s="751"/>
      <c r="CQ329" s="751"/>
      <c r="CR329" s="751"/>
      <c r="CS329" s="751"/>
      <c r="CT329" s="751"/>
      <c r="CU329" s="751"/>
      <c r="CV329" s="751"/>
      <c r="CW329" s="751"/>
      <c r="CX329" s="751"/>
      <c r="CY329" s="751"/>
      <c r="CZ329" s="751"/>
      <c r="DA329" s="751"/>
      <c r="DB329" s="751"/>
      <c r="DC329" s="751"/>
      <c r="DD329" s="751"/>
      <c r="DE329" s="751"/>
      <c r="DF329" s="751"/>
      <c r="DG329" s="751"/>
      <c r="DH329" s="751"/>
      <c r="DI329" s="751"/>
      <c r="DJ329" s="751"/>
      <c r="DK329" s="751"/>
      <c r="DL329" s="751"/>
      <c r="DM329" s="751"/>
      <c r="DN329" s="751"/>
      <c r="DO329" s="751"/>
      <c r="DP329" s="751"/>
      <c r="DQ329" s="751"/>
      <c r="DR329" s="751"/>
      <c r="DS329" s="751"/>
      <c r="DT329" s="751"/>
      <c r="DU329" s="751"/>
      <c r="DV329" s="751"/>
      <c r="DW329" s="751"/>
      <c r="DX329" s="751"/>
      <c r="DY329" s="751"/>
      <c r="DZ329" s="751"/>
      <c r="EA329" s="751"/>
      <c r="EB329" s="751"/>
      <c r="EC329" s="751"/>
      <c r="ED329" s="751"/>
      <c r="EE329" s="751"/>
      <c r="EF329" s="751"/>
      <c r="EG329" s="751"/>
      <c r="EH329" s="751"/>
      <c r="EI329" s="751"/>
      <c r="EJ329" s="751"/>
      <c r="EK329" s="751"/>
      <c r="EL329" s="751"/>
      <c r="EM329" s="751"/>
      <c r="EN329" s="751"/>
      <c r="EO329" s="751"/>
      <c r="EP329" s="751"/>
      <c r="EQ329" s="751"/>
      <c r="ER329" s="751"/>
      <c r="ES329" s="751"/>
      <c r="ET329" s="751"/>
      <c r="EU329" s="751"/>
      <c r="EV329" s="751"/>
      <c r="EW329" s="751"/>
      <c r="EX329" s="751"/>
      <c r="EY329" s="751"/>
      <c r="EZ329" s="751"/>
      <c r="FA329" s="751"/>
      <c r="FB329" s="751"/>
      <c r="FC329" s="751"/>
      <c r="FD329" s="751"/>
      <c r="FE329" s="751"/>
      <c r="FF329" s="751"/>
      <c r="FG329" s="751"/>
      <c r="FH329" s="751"/>
      <c r="FI329" s="751"/>
      <c r="FJ329" s="751"/>
      <c r="FK329" s="751"/>
      <c r="FL329" s="751"/>
      <c r="FM329" s="751"/>
      <c r="FN329" s="751"/>
      <c r="FO329" s="751"/>
      <c r="FP329" s="751"/>
      <c r="FQ329" s="751"/>
      <c r="FR329" s="751"/>
      <c r="FS329" s="751"/>
      <c r="FT329" s="751"/>
      <c r="FU329" s="751"/>
      <c r="FV329" s="751"/>
      <c r="FW329" s="751"/>
      <c r="FX329" s="751"/>
      <c r="FY329" s="751"/>
      <c r="FZ329" s="751"/>
      <c r="GA329" s="751"/>
      <c r="GB329" s="751"/>
      <c r="GC329" s="751"/>
      <c r="GD329" s="751"/>
      <c r="GE329" s="751"/>
      <c r="GF329" s="751"/>
      <c r="GG329" s="751"/>
      <c r="GH329" s="751"/>
      <c r="GI329" s="751"/>
      <c r="GJ329" s="751"/>
      <c r="GK329" s="751"/>
      <c r="GL329" s="751"/>
      <c r="GM329" s="751"/>
      <c r="GN329" s="751"/>
      <c r="GO329" s="751"/>
      <c r="GP329" s="751"/>
      <c r="GQ329" s="751"/>
      <c r="GR329" s="751"/>
      <c r="GS329" s="751"/>
      <c r="GT329" s="751"/>
      <c r="GU329" s="751"/>
      <c r="GV329" s="751"/>
      <c r="GW329" s="751"/>
      <c r="GX329" s="751"/>
      <c r="GY329" s="751"/>
      <c r="GZ329" s="751"/>
      <c r="HA329" s="751"/>
      <c r="HB329" s="751"/>
      <c r="HC329" s="751"/>
      <c r="HD329" s="751"/>
      <c r="HE329" s="751"/>
      <c r="HF329" s="751"/>
      <c r="HG329" s="751"/>
      <c r="HH329" s="751"/>
      <c r="HI329" s="751"/>
      <c r="HJ329" s="751"/>
      <c r="HK329" s="751"/>
      <c r="HL329" s="751"/>
      <c r="HM329" s="751"/>
      <c r="HN329" s="751"/>
      <c r="HO329" s="751"/>
      <c r="HP329" s="751"/>
      <c r="HQ329" s="751"/>
      <c r="HR329" s="751"/>
      <c r="HS329" s="751"/>
      <c r="HT329" s="751"/>
      <c r="HU329" s="751"/>
      <c r="HV329" s="751"/>
      <c r="HW329" s="751"/>
      <c r="HX329" s="751"/>
      <c r="HY329" s="751"/>
      <c r="HZ329" s="751"/>
      <c r="IA329" s="751"/>
      <c r="IB329" s="751"/>
      <c r="IC329" s="751"/>
      <c r="ID329" s="751"/>
      <c r="IE329" s="751"/>
      <c r="IF329" s="751"/>
      <c r="IG329" s="751"/>
      <c r="IH329" s="751"/>
      <c r="II329" s="751"/>
      <c r="IJ329" s="751"/>
      <c r="IK329" s="751"/>
      <c r="IL329" s="751"/>
      <c r="IM329" s="751"/>
      <c r="IN329" s="751"/>
      <c r="IO329" s="751"/>
      <c r="IP329" s="751"/>
      <c r="IQ329" s="751"/>
      <c r="IR329" s="751"/>
    </row>
    <row r="330" s="137" customFormat="1" ht="31.5" spans="1:252">
      <c r="A330" s="353" t="s">
        <v>4513</v>
      </c>
      <c r="B330" s="306" t="s">
        <v>4514</v>
      </c>
      <c r="C330" s="671"/>
      <c r="D330" s="671">
        <v>160</v>
      </c>
      <c r="E330" s="671">
        <v>0</v>
      </c>
      <c r="F330" s="671">
        <f t="shared" si="69"/>
        <v>0</v>
      </c>
      <c r="G330" s="759" t="str">
        <f t="shared" si="71"/>
        <v/>
      </c>
      <c r="H330" s="365" t="str">
        <f t="shared" si="72"/>
        <v>0.0%</v>
      </c>
      <c r="I330" s="744" t="str">
        <f t="shared" si="73"/>
        <v>是</v>
      </c>
      <c r="J330" s="763" t="str">
        <f t="shared" si="70"/>
        <v>11002</v>
      </c>
      <c r="K330" s="93" t="str">
        <f t="shared" si="66"/>
        <v>项</v>
      </c>
      <c r="L330" s="746">
        <v>1</v>
      </c>
      <c r="M330" s="751"/>
      <c r="N330" s="751"/>
      <c r="O330" s="751"/>
      <c r="P330" s="751"/>
      <c r="Q330" s="751"/>
      <c r="R330" s="751"/>
      <c r="S330" s="751"/>
      <c r="T330" s="751"/>
      <c r="U330" s="751"/>
      <c r="V330" s="751"/>
      <c r="W330" s="751"/>
      <c r="X330" s="751"/>
      <c r="Y330" s="751"/>
      <c r="Z330" s="751"/>
      <c r="AA330" s="751"/>
      <c r="AB330" s="751"/>
      <c r="AC330" s="751"/>
      <c r="AD330" s="751"/>
      <c r="AE330" s="751"/>
      <c r="AF330" s="751"/>
      <c r="AG330" s="751"/>
      <c r="AH330" s="751"/>
      <c r="AI330" s="751"/>
      <c r="AJ330" s="751"/>
      <c r="AK330" s="751"/>
      <c r="AL330" s="751"/>
      <c r="AM330" s="751"/>
      <c r="AN330" s="751"/>
      <c r="AO330" s="751"/>
      <c r="AP330" s="751"/>
      <c r="AQ330" s="751"/>
      <c r="AR330" s="751"/>
      <c r="AS330" s="751"/>
      <c r="AT330" s="751"/>
      <c r="AU330" s="751"/>
      <c r="AV330" s="751"/>
      <c r="AW330" s="751"/>
      <c r="AX330" s="751"/>
      <c r="AY330" s="751"/>
      <c r="AZ330" s="751"/>
      <c r="BA330" s="751"/>
      <c r="BB330" s="751"/>
      <c r="BC330" s="751"/>
      <c r="BD330" s="751"/>
      <c r="BE330" s="751"/>
      <c r="BF330" s="751"/>
      <c r="BG330" s="751"/>
      <c r="BH330" s="751"/>
      <c r="BI330" s="751"/>
      <c r="BJ330" s="751"/>
      <c r="BK330" s="751"/>
      <c r="BL330" s="751"/>
      <c r="BM330" s="751"/>
      <c r="BN330" s="751"/>
      <c r="BO330" s="751"/>
      <c r="BP330" s="751"/>
      <c r="BQ330" s="751"/>
      <c r="BR330" s="751"/>
      <c r="BS330" s="751"/>
      <c r="BT330" s="751"/>
      <c r="BU330" s="751"/>
      <c r="BV330" s="751"/>
      <c r="BW330" s="751"/>
      <c r="BX330" s="751"/>
      <c r="BY330" s="751"/>
      <c r="BZ330" s="751"/>
      <c r="CA330" s="751"/>
      <c r="CB330" s="751"/>
      <c r="CC330" s="751"/>
      <c r="CD330" s="751"/>
      <c r="CE330" s="751"/>
      <c r="CF330" s="751"/>
      <c r="CG330" s="751"/>
      <c r="CH330" s="751"/>
      <c r="CI330" s="751"/>
      <c r="CJ330" s="751"/>
      <c r="CK330" s="751"/>
      <c r="CL330" s="751"/>
      <c r="CM330" s="751"/>
      <c r="CN330" s="751"/>
      <c r="CO330" s="751"/>
      <c r="CP330" s="751"/>
      <c r="CQ330" s="751"/>
      <c r="CR330" s="751"/>
      <c r="CS330" s="751"/>
      <c r="CT330" s="751"/>
      <c r="CU330" s="751"/>
      <c r="CV330" s="751"/>
      <c r="CW330" s="751"/>
      <c r="CX330" s="751"/>
      <c r="CY330" s="751"/>
      <c r="CZ330" s="751"/>
      <c r="DA330" s="751"/>
      <c r="DB330" s="751"/>
      <c r="DC330" s="751"/>
      <c r="DD330" s="751"/>
      <c r="DE330" s="751"/>
      <c r="DF330" s="751"/>
      <c r="DG330" s="751"/>
      <c r="DH330" s="751"/>
      <c r="DI330" s="751"/>
      <c r="DJ330" s="751"/>
      <c r="DK330" s="751"/>
      <c r="DL330" s="751"/>
      <c r="DM330" s="751"/>
      <c r="DN330" s="751"/>
      <c r="DO330" s="751"/>
      <c r="DP330" s="751"/>
      <c r="DQ330" s="751"/>
      <c r="DR330" s="751"/>
      <c r="DS330" s="751"/>
      <c r="DT330" s="751"/>
      <c r="DU330" s="751"/>
      <c r="DV330" s="751"/>
      <c r="DW330" s="751"/>
      <c r="DX330" s="751"/>
      <c r="DY330" s="751"/>
      <c r="DZ330" s="751"/>
      <c r="EA330" s="751"/>
      <c r="EB330" s="751"/>
      <c r="EC330" s="751"/>
      <c r="ED330" s="751"/>
      <c r="EE330" s="751"/>
      <c r="EF330" s="751"/>
      <c r="EG330" s="751"/>
      <c r="EH330" s="751"/>
      <c r="EI330" s="751"/>
      <c r="EJ330" s="751"/>
      <c r="EK330" s="751"/>
      <c r="EL330" s="751"/>
      <c r="EM330" s="751"/>
      <c r="EN330" s="751"/>
      <c r="EO330" s="751"/>
      <c r="EP330" s="751"/>
      <c r="EQ330" s="751"/>
      <c r="ER330" s="751"/>
      <c r="ES330" s="751"/>
      <c r="ET330" s="751"/>
      <c r="EU330" s="751"/>
      <c r="EV330" s="751"/>
      <c r="EW330" s="751"/>
      <c r="EX330" s="751"/>
      <c r="EY330" s="751"/>
      <c r="EZ330" s="751"/>
      <c r="FA330" s="751"/>
      <c r="FB330" s="751"/>
      <c r="FC330" s="751"/>
      <c r="FD330" s="751"/>
      <c r="FE330" s="751"/>
      <c r="FF330" s="751"/>
      <c r="FG330" s="751"/>
      <c r="FH330" s="751"/>
      <c r="FI330" s="751"/>
      <c r="FJ330" s="751"/>
      <c r="FK330" s="751"/>
      <c r="FL330" s="751"/>
      <c r="FM330" s="751"/>
      <c r="FN330" s="751"/>
      <c r="FO330" s="751"/>
      <c r="FP330" s="751"/>
      <c r="FQ330" s="751"/>
      <c r="FR330" s="751"/>
      <c r="FS330" s="751"/>
      <c r="FT330" s="751"/>
      <c r="FU330" s="751"/>
      <c r="FV330" s="751"/>
      <c r="FW330" s="751"/>
      <c r="FX330" s="751"/>
      <c r="FY330" s="751"/>
      <c r="FZ330" s="751"/>
      <c r="GA330" s="751"/>
      <c r="GB330" s="751"/>
      <c r="GC330" s="751"/>
      <c r="GD330" s="751"/>
      <c r="GE330" s="751"/>
      <c r="GF330" s="751"/>
      <c r="GG330" s="751"/>
      <c r="GH330" s="751"/>
      <c r="GI330" s="751"/>
      <c r="GJ330" s="751"/>
      <c r="GK330" s="751"/>
      <c r="GL330" s="751"/>
      <c r="GM330" s="751"/>
      <c r="GN330" s="751"/>
      <c r="GO330" s="751"/>
      <c r="GP330" s="751"/>
      <c r="GQ330" s="751"/>
      <c r="GR330" s="751"/>
      <c r="GS330" s="751"/>
      <c r="GT330" s="751"/>
      <c r="GU330" s="751"/>
      <c r="GV330" s="751"/>
      <c r="GW330" s="751"/>
      <c r="GX330" s="751"/>
      <c r="GY330" s="751"/>
      <c r="GZ330" s="751"/>
      <c r="HA330" s="751"/>
      <c r="HB330" s="751"/>
      <c r="HC330" s="751"/>
      <c r="HD330" s="751"/>
      <c r="HE330" s="751"/>
      <c r="HF330" s="751"/>
      <c r="HG330" s="751"/>
      <c r="HH330" s="751"/>
      <c r="HI330" s="751"/>
      <c r="HJ330" s="751"/>
      <c r="HK330" s="751"/>
      <c r="HL330" s="751"/>
      <c r="HM330" s="751"/>
      <c r="HN330" s="751"/>
      <c r="HO330" s="751"/>
      <c r="HP330" s="751"/>
      <c r="HQ330" s="751"/>
      <c r="HR330" s="751"/>
      <c r="HS330" s="751"/>
      <c r="HT330" s="751"/>
      <c r="HU330" s="751"/>
      <c r="HV330" s="751"/>
      <c r="HW330" s="751"/>
      <c r="HX330" s="751"/>
      <c r="HY330" s="751"/>
      <c r="HZ330" s="751"/>
      <c r="IA330" s="751"/>
      <c r="IB330" s="751"/>
      <c r="IC330" s="751"/>
      <c r="ID330" s="751"/>
      <c r="IE330" s="751"/>
      <c r="IF330" s="751"/>
      <c r="IG330" s="751"/>
      <c r="IH330" s="751"/>
      <c r="II330" s="751"/>
      <c r="IJ330" s="751"/>
      <c r="IK330" s="751"/>
      <c r="IL330" s="751"/>
      <c r="IM330" s="751"/>
      <c r="IN330" s="751"/>
      <c r="IO330" s="751"/>
      <c r="IP330" s="751"/>
      <c r="IQ330" s="751"/>
      <c r="IR330" s="751"/>
    </row>
    <row r="331" s="137" customFormat="1" ht="31.5" spans="1:252">
      <c r="A331" s="353" t="s">
        <v>4515</v>
      </c>
      <c r="B331" s="306" t="s">
        <v>4516</v>
      </c>
      <c r="C331" s="671">
        <v>259</v>
      </c>
      <c r="D331" s="671">
        <v>320</v>
      </c>
      <c r="E331" s="671">
        <v>770</v>
      </c>
      <c r="F331" s="671">
        <f t="shared" si="69"/>
        <v>511</v>
      </c>
      <c r="G331" s="759" t="str">
        <f t="shared" si="71"/>
        <v>197.3%</v>
      </c>
      <c r="H331" s="365" t="str">
        <f t="shared" si="72"/>
        <v>240.6%</v>
      </c>
      <c r="I331" s="744" t="str">
        <f t="shared" si="73"/>
        <v>是</v>
      </c>
      <c r="J331" s="763" t="str">
        <f t="shared" si="70"/>
        <v>11002</v>
      </c>
      <c r="K331" s="93" t="str">
        <f t="shared" si="66"/>
        <v>项</v>
      </c>
      <c r="L331" s="746">
        <v>1</v>
      </c>
      <c r="M331" s="751"/>
      <c r="N331" s="751"/>
      <c r="O331" s="751"/>
      <c r="P331" s="751"/>
      <c r="Q331" s="751"/>
      <c r="R331" s="751"/>
      <c r="S331" s="751"/>
      <c r="T331" s="751"/>
      <c r="U331" s="751"/>
      <c r="V331" s="751"/>
      <c r="W331" s="751"/>
      <c r="X331" s="751"/>
      <c r="Y331" s="751"/>
      <c r="Z331" s="751"/>
      <c r="AA331" s="751"/>
      <c r="AB331" s="751"/>
      <c r="AC331" s="751"/>
      <c r="AD331" s="751"/>
      <c r="AE331" s="751"/>
      <c r="AF331" s="751"/>
      <c r="AG331" s="751"/>
      <c r="AH331" s="751"/>
      <c r="AI331" s="751"/>
      <c r="AJ331" s="751"/>
      <c r="AK331" s="751"/>
      <c r="AL331" s="751"/>
      <c r="AM331" s="751"/>
      <c r="AN331" s="751"/>
      <c r="AO331" s="751"/>
      <c r="AP331" s="751"/>
      <c r="AQ331" s="751"/>
      <c r="AR331" s="751"/>
      <c r="AS331" s="751"/>
      <c r="AT331" s="751"/>
      <c r="AU331" s="751"/>
      <c r="AV331" s="751"/>
      <c r="AW331" s="751"/>
      <c r="AX331" s="751"/>
      <c r="AY331" s="751"/>
      <c r="AZ331" s="751"/>
      <c r="BA331" s="751"/>
      <c r="BB331" s="751"/>
      <c r="BC331" s="751"/>
      <c r="BD331" s="751"/>
      <c r="BE331" s="751"/>
      <c r="BF331" s="751"/>
      <c r="BG331" s="751"/>
      <c r="BH331" s="751"/>
      <c r="BI331" s="751"/>
      <c r="BJ331" s="751"/>
      <c r="BK331" s="751"/>
      <c r="BL331" s="751"/>
      <c r="BM331" s="751"/>
      <c r="BN331" s="751"/>
      <c r="BO331" s="751"/>
      <c r="BP331" s="751"/>
      <c r="BQ331" s="751"/>
      <c r="BR331" s="751"/>
      <c r="BS331" s="751"/>
      <c r="BT331" s="751"/>
      <c r="BU331" s="751"/>
      <c r="BV331" s="751"/>
      <c r="BW331" s="751"/>
      <c r="BX331" s="751"/>
      <c r="BY331" s="751"/>
      <c r="BZ331" s="751"/>
      <c r="CA331" s="751"/>
      <c r="CB331" s="751"/>
      <c r="CC331" s="751"/>
      <c r="CD331" s="751"/>
      <c r="CE331" s="751"/>
      <c r="CF331" s="751"/>
      <c r="CG331" s="751"/>
      <c r="CH331" s="751"/>
      <c r="CI331" s="751"/>
      <c r="CJ331" s="751"/>
      <c r="CK331" s="751"/>
      <c r="CL331" s="751"/>
      <c r="CM331" s="751"/>
      <c r="CN331" s="751"/>
      <c r="CO331" s="751"/>
      <c r="CP331" s="751"/>
      <c r="CQ331" s="751"/>
      <c r="CR331" s="751"/>
      <c r="CS331" s="751"/>
      <c r="CT331" s="751"/>
      <c r="CU331" s="751"/>
      <c r="CV331" s="751"/>
      <c r="CW331" s="751"/>
      <c r="CX331" s="751"/>
      <c r="CY331" s="751"/>
      <c r="CZ331" s="751"/>
      <c r="DA331" s="751"/>
      <c r="DB331" s="751"/>
      <c r="DC331" s="751"/>
      <c r="DD331" s="751"/>
      <c r="DE331" s="751"/>
      <c r="DF331" s="751"/>
      <c r="DG331" s="751"/>
      <c r="DH331" s="751"/>
      <c r="DI331" s="751"/>
      <c r="DJ331" s="751"/>
      <c r="DK331" s="751"/>
      <c r="DL331" s="751"/>
      <c r="DM331" s="751"/>
      <c r="DN331" s="751"/>
      <c r="DO331" s="751"/>
      <c r="DP331" s="751"/>
      <c r="DQ331" s="751"/>
      <c r="DR331" s="751"/>
      <c r="DS331" s="751"/>
      <c r="DT331" s="751"/>
      <c r="DU331" s="751"/>
      <c r="DV331" s="751"/>
      <c r="DW331" s="751"/>
      <c r="DX331" s="751"/>
      <c r="DY331" s="751"/>
      <c r="DZ331" s="751"/>
      <c r="EA331" s="751"/>
      <c r="EB331" s="751"/>
      <c r="EC331" s="751"/>
      <c r="ED331" s="751"/>
      <c r="EE331" s="751"/>
      <c r="EF331" s="751"/>
      <c r="EG331" s="751"/>
      <c r="EH331" s="751"/>
      <c r="EI331" s="751"/>
      <c r="EJ331" s="751"/>
      <c r="EK331" s="751"/>
      <c r="EL331" s="751"/>
      <c r="EM331" s="751"/>
      <c r="EN331" s="751"/>
      <c r="EO331" s="751"/>
      <c r="EP331" s="751"/>
      <c r="EQ331" s="751"/>
      <c r="ER331" s="751"/>
      <c r="ES331" s="751"/>
      <c r="ET331" s="751"/>
      <c r="EU331" s="751"/>
      <c r="EV331" s="751"/>
      <c r="EW331" s="751"/>
      <c r="EX331" s="751"/>
      <c r="EY331" s="751"/>
      <c r="EZ331" s="751"/>
      <c r="FA331" s="751"/>
      <c r="FB331" s="751"/>
      <c r="FC331" s="751"/>
      <c r="FD331" s="751"/>
      <c r="FE331" s="751"/>
      <c r="FF331" s="751"/>
      <c r="FG331" s="751"/>
      <c r="FH331" s="751"/>
      <c r="FI331" s="751"/>
      <c r="FJ331" s="751"/>
      <c r="FK331" s="751"/>
      <c r="FL331" s="751"/>
      <c r="FM331" s="751"/>
      <c r="FN331" s="751"/>
      <c r="FO331" s="751"/>
      <c r="FP331" s="751"/>
      <c r="FQ331" s="751"/>
      <c r="FR331" s="751"/>
      <c r="FS331" s="751"/>
      <c r="FT331" s="751"/>
      <c r="FU331" s="751"/>
      <c r="FV331" s="751"/>
      <c r="FW331" s="751"/>
      <c r="FX331" s="751"/>
      <c r="FY331" s="751"/>
      <c r="FZ331" s="751"/>
      <c r="GA331" s="751"/>
      <c r="GB331" s="751"/>
      <c r="GC331" s="751"/>
      <c r="GD331" s="751"/>
      <c r="GE331" s="751"/>
      <c r="GF331" s="751"/>
      <c r="GG331" s="751"/>
      <c r="GH331" s="751"/>
      <c r="GI331" s="751"/>
      <c r="GJ331" s="751"/>
      <c r="GK331" s="751"/>
      <c r="GL331" s="751"/>
      <c r="GM331" s="751"/>
      <c r="GN331" s="751"/>
      <c r="GO331" s="751"/>
      <c r="GP331" s="751"/>
      <c r="GQ331" s="751"/>
      <c r="GR331" s="751"/>
      <c r="GS331" s="751"/>
      <c r="GT331" s="751"/>
      <c r="GU331" s="751"/>
      <c r="GV331" s="751"/>
      <c r="GW331" s="751"/>
      <c r="GX331" s="751"/>
      <c r="GY331" s="751"/>
      <c r="GZ331" s="751"/>
      <c r="HA331" s="751"/>
      <c r="HB331" s="751"/>
      <c r="HC331" s="751"/>
      <c r="HD331" s="751"/>
      <c r="HE331" s="751"/>
      <c r="HF331" s="751"/>
      <c r="HG331" s="751"/>
      <c r="HH331" s="751"/>
      <c r="HI331" s="751"/>
      <c r="HJ331" s="751"/>
      <c r="HK331" s="751"/>
      <c r="HL331" s="751"/>
      <c r="HM331" s="751"/>
      <c r="HN331" s="751"/>
      <c r="HO331" s="751"/>
      <c r="HP331" s="751"/>
      <c r="HQ331" s="751"/>
      <c r="HR331" s="751"/>
      <c r="HS331" s="751"/>
      <c r="HT331" s="751"/>
      <c r="HU331" s="751"/>
      <c r="HV331" s="751"/>
      <c r="HW331" s="751"/>
      <c r="HX331" s="751"/>
      <c r="HY331" s="751"/>
      <c r="HZ331" s="751"/>
      <c r="IA331" s="751"/>
      <c r="IB331" s="751"/>
      <c r="IC331" s="751"/>
      <c r="ID331" s="751"/>
      <c r="IE331" s="751"/>
      <c r="IF331" s="751"/>
      <c r="IG331" s="751"/>
      <c r="IH331" s="751"/>
      <c r="II331" s="751"/>
      <c r="IJ331" s="751"/>
      <c r="IK331" s="751"/>
      <c r="IL331" s="751"/>
      <c r="IM331" s="751"/>
      <c r="IN331" s="751"/>
      <c r="IO331" s="751"/>
      <c r="IP331" s="751"/>
      <c r="IQ331" s="751"/>
      <c r="IR331" s="751"/>
    </row>
    <row r="332" s="137" customFormat="1" ht="31.5" spans="1:252">
      <c r="A332" s="353" t="s">
        <v>4517</v>
      </c>
      <c r="B332" s="306" t="s">
        <v>4518</v>
      </c>
      <c r="C332" s="671">
        <v>23930</v>
      </c>
      <c r="D332" s="671">
        <v>18302</v>
      </c>
      <c r="E332" s="671">
        <v>16846</v>
      </c>
      <c r="F332" s="671">
        <f t="shared" si="69"/>
        <v>-7084</v>
      </c>
      <c r="G332" s="759" t="str">
        <f t="shared" si="71"/>
        <v>-29.6%</v>
      </c>
      <c r="H332" s="365" t="str">
        <f t="shared" si="72"/>
        <v>92.0%</v>
      </c>
      <c r="I332" s="744" t="str">
        <f t="shared" si="73"/>
        <v>是</v>
      </c>
      <c r="J332" s="763" t="str">
        <f t="shared" si="70"/>
        <v>11002</v>
      </c>
      <c r="K332" s="93" t="str">
        <f t="shared" si="66"/>
        <v>项</v>
      </c>
      <c r="L332" s="746">
        <v>1</v>
      </c>
      <c r="M332" s="751"/>
      <c r="N332" s="751"/>
      <c r="O332" s="751"/>
      <c r="P332" s="751"/>
      <c r="Q332" s="751"/>
      <c r="R332" s="751"/>
      <c r="S332" s="751"/>
      <c r="T332" s="751"/>
      <c r="U332" s="751"/>
      <c r="V332" s="751"/>
      <c r="W332" s="751"/>
      <c r="X332" s="751"/>
      <c r="Y332" s="751"/>
      <c r="Z332" s="751"/>
      <c r="AA332" s="751"/>
      <c r="AB332" s="751"/>
      <c r="AC332" s="751"/>
      <c r="AD332" s="751"/>
      <c r="AE332" s="751"/>
      <c r="AF332" s="751"/>
      <c r="AG332" s="751"/>
      <c r="AH332" s="751"/>
      <c r="AI332" s="751"/>
      <c r="AJ332" s="751"/>
      <c r="AK332" s="751"/>
      <c r="AL332" s="751"/>
      <c r="AM332" s="751"/>
      <c r="AN332" s="751"/>
      <c r="AO332" s="751"/>
      <c r="AP332" s="751"/>
      <c r="AQ332" s="751"/>
      <c r="AR332" s="751"/>
      <c r="AS332" s="751"/>
      <c r="AT332" s="751"/>
      <c r="AU332" s="751"/>
      <c r="AV332" s="751"/>
      <c r="AW332" s="751"/>
      <c r="AX332" s="751"/>
      <c r="AY332" s="751"/>
      <c r="AZ332" s="751"/>
      <c r="BA332" s="751"/>
      <c r="BB332" s="751"/>
      <c r="BC332" s="751"/>
      <c r="BD332" s="751"/>
      <c r="BE332" s="751"/>
      <c r="BF332" s="751"/>
      <c r="BG332" s="751"/>
      <c r="BH332" s="751"/>
      <c r="BI332" s="751"/>
      <c r="BJ332" s="751"/>
      <c r="BK332" s="751"/>
      <c r="BL332" s="751"/>
      <c r="BM332" s="751"/>
      <c r="BN332" s="751"/>
      <c r="BO332" s="751"/>
      <c r="BP332" s="751"/>
      <c r="BQ332" s="751"/>
      <c r="BR332" s="751"/>
      <c r="BS332" s="751"/>
      <c r="BT332" s="751"/>
      <c r="BU332" s="751"/>
      <c r="BV332" s="751"/>
      <c r="BW332" s="751"/>
      <c r="BX332" s="751"/>
      <c r="BY332" s="751"/>
      <c r="BZ332" s="751"/>
      <c r="CA332" s="751"/>
      <c r="CB332" s="751"/>
      <c r="CC332" s="751"/>
      <c r="CD332" s="751"/>
      <c r="CE332" s="751"/>
      <c r="CF332" s="751"/>
      <c r="CG332" s="751"/>
      <c r="CH332" s="751"/>
      <c r="CI332" s="751"/>
      <c r="CJ332" s="751"/>
      <c r="CK332" s="751"/>
      <c r="CL332" s="751"/>
      <c r="CM332" s="751"/>
      <c r="CN332" s="751"/>
      <c r="CO332" s="751"/>
      <c r="CP332" s="751"/>
      <c r="CQ332" s="751"/>
      <c r="CR332" s="751"/>
      <c r="CS332" s="751"/>
      <c r="CT332" s="751"/>
      <c r="CU332" s="751"/>
      <c r="CV332" s="751"/>
      <c r="CW332" s="751"/>
      <c r="CX332" s="751"/>
      <c r="CY332" s="751"/>
      <c r="CZ332" s="751"/>
      <c r="DA332" s="751"/>
      <c r="DB332" s="751"/>
      <c r="DC332" s="751"/>
      <c r="DD332" s="751"/>
      <c r="DE332" s="751"/>
      <c r="DF332" s="751"/>
      <c r="DG332" s="751"/>
      <c r="DH332" s="751"/>
      <c r="DI332" s="751"/>
      <c r="DJ332" s="751"/>
      <c r="DK332" s="751"/>
      <c r="DL332" s="751"/>
      <c r="DM332" s="751"/>
      <c r="DN332" s="751"/>
      <c r="DO332" s="751"/>
      <c r="DP332" s="751"/>
      <c r="DQ332" s="751"/>
      <c r="DR332" s="751"/>
      <c r="DS332" s="751"/>
      <c r="DT332" s="751"/>
      <c r="DU332" s="751"/>
      <c r="DV332" s="751"/>
      <c r="DW332" s="751"/>
      <c r="DX332" s="751"/>
      <c r="DY332" s="751"/>
      <c r="DZ332" s="751"/>
      <c r="EA332" s="751"/>
      <c r="EB332" s="751"/>
      <c r="EC332" s="751"/>
      <c r="ED332" s="751"/>
      <c r="EE332" s="751"/>
      <c r="EF332" s="751"/>
      <c r="EG332" s="751"/>
      <c r="EH332" s="751"/>
      <c r="EI332" s="751"/>
      <c r="EJ332" s="751"/>
      <c r="EK332" s="751"/>
      <c r="EL332" s="751"/>
      <c r="EM332" s="751"/>
      <c r="EN332" s="751"/>
      <c r="EO332" s="751"/>
      <c r="EP332" s="751"/>
      <c r="EQ332" s="751"/>
      <c r="ER332" s="751"/>
      <c r="ES332" s="751"/>
      <c r="ET332" s="751"/>
      <c r="EU332" s="751"/>
      <c r="EV332" s="751"/>
      <c r="EW332" s="751"/>
      <c r="EX332" s="751"/>
      <c r="EY332" s="751"/>
      <c r="EZ332" s="751"/>
      <c r="FA332" s="751"/>
      <c r="FB332" s="751"/>
      <c r="FC332" s="751"/>
      <c r="FD332" s="751"/>
      <c r="FE332" s="751"/>
      <c r="FF332" s="751"/>
      <c r="FG332" s="751"/>
      <c r="FH332" s="751"/>
      <c r="FI332" s="751"/>
      <c r="FJ332" s="751"/>
      <c r="FK332" s="751"/>
      <c r="FL332" s="751"/>
      <c r="FM332" s="751"/>
      <c r="FN332" s="751"/>
      <c r="FO332" s="751"/>
      <c r="FP332" s="751"/>
      <c r="FQ332" s="751"/>
      <c r="FR332" s="751"/>
      <c r="FS332" s="751"/>
      <c r="FT332" s="751"/>
      <c r="FU332" s="751"/>
      <c r="FV332" s="751"/>
      <c r="FW332" s="751"/>
      <c r="FX332" s="751"/>
      <c r="FY332" s="751"/>
      <c r="FZ332" s="751"/>
      <c r="GA332" s="751"/>
      <c r="GB332" s="751"/>
      <c r="GC332" s="751"/>
      <c r="GD332" s="751"/>
      <c r="GE332" s="751"/>
      <c r="GF332" s="751"/>
      <c r="GG332" s="751"/>
      <c r="GH332" s="751"/>
      <c r="GI332" s="751"/>
      <c r="GJ332" s="751"/>
      <c r="GK332" s="751"/>
      <c r="GL332" s="751"/>
      <c r="GM332" s="751"/>
      <c r="GN332" s="751"/>
      <c r="GO332" s="751"/>
      <c r="GP332" s="751"/>
      <c r="GQ332" s="751"/>
      <c r="GR332" s="751"/>
      <c r="GS332" s="751"/>
      <c r="GT332" s="751"/>
      <c r="GU332" s="751"/>
      <c r="GV332" s="751"/>
      <c r="GW332" s="751"/>
      <c r="GX332" s="751"/>
      <c r="GY332" s="751"/>
      <c r="GZ332" s="751"/>
      <c r="HA332" s="751"/>
      <c r="HB332" s="751"/>
      <c r="HC332" s="751"/>
      <c r="HD332" s="751"/>
      <c r="HE332" s="751"/>
      <c r="HF332" s="751"/>
      <c r="HG332" s="751"/>
      <c r="HH332" s="751"/>
      <c r="HI332" s="751"/>
      <c r="HJ332" s="751"/>
      <c r="HK332" s="751"/>
      <c r="HL332" s="751"/>
      <c r="HM332" s="751"/>
      <c r="HN332" s="751"/>
      <c r="HO332" s="751"/>
      <c r="HP332" s="751"/>
      <c r="HQ332" s="751"/>
      <c r="HR332" s="751"/>
      <c r="HS332" s="751"/>
      <c r="HT332" s="751"/>
      <c r="HU332" s="751"/>
      <c r="HV332" s="751"/>
      <c r="HW332" s="751"/>
      <c r="HX332" s="751"/>
      <c r="HY332" s="751"/>
      <c r="HZ332" s="751"/>
      <c r="IA332" s="751"/>
      <c r="IB332" s="751"/>
      <c r="IC332" s="751"/>
      <c r="ID332" s="751"/>
      <c r="IE332" s="751"/>
      <c r="IF332" s="751"/>
      <c r="IG332" s="751"/>
      <c r="IH332" s="751"/>
      <c r="II332" s="751"/>
      <c r="IJ332" s="751"/>
      <c r="IK332" s="751"/>
      <c r="IL332" s="751"/>
      <c r="IM332" s="751"/>
      <c r="IN332" s="751"/>
      <c r="IO332" s="751"/>
      <c r="IP332" s="751"/>
      <c r="IQ332" s="751"/>
      <c r="IR332" s="751"/>
    </row>
    <row r="333" s="137" customFormat="1" ht="31.5" spans="1:252">
      <c r="A333" s="353" t="s">
        <v>4519</v>
      </c>
      <c r="B333" s="306" t="s">
        <v>4520</v>
      </c>
      <c r="C333" s="671">
        <v>5858</v>
      </c>
      <c r="D333" s="671">
        <v>5708</v>
      </c>
      <c r="E333" s="671">
        <v>6190</v>
      </c>
      <c r="F333" s="671">
        <f t="shared" si="69"/>
        <v>332</v>
      </c>
      <c r="G333" s="759" t="str">
        <f t="shared" si="71"/>
        <v>5.7%</v>
      </c>
      <c r="H333" s="365" t="str">
        <f t="shared" si="72"/>
        <v>108.4%</v>
      </c>
      <c r="I333" s="744" t="str">
        <f t="shared" si="73"/>
        <v>是</v>
      </c>
      <c r="J333" s="763" t="str">
        <f t="shared" si="70"/>
        <v>11002</v>
      </c>
      <c r="K333" s="93" t="str">
        <f t="shared" si="66"/>
        <v>项</v>
      </c>
      <c r="L333" s="746">
        <v>1</v>
      </c>
      <c r="M333" s="751"/>
      <c r="N333" s="751"/>
      <c r="O333" s="751"/>
      <c r="P333" s="751"/>
      <c r="Q333" s="751"/>
      <c r="R333" s="751"/>
      <c r="S333" s="751"/>
      <c r="T333" s="751"/>
      <c r="U333" s="751"/>
      <c r="V333" s="751"/>
      <c r="W333" s="751"/>
      <c r="X333" s="751"/>
      <c r="Y333" s="751"/>
      <c r="Z333" s="751"/>
      <c r="AA333" s="751"/>
      <c r="AB333" s="751"/>
      <c r="AC333" s="751"/>
      <c r="AD333" s="751"/>
      <c r="AE333" s="751"/>
      <c r="AF333" s="751"/>
      <c r="AG333" s="751"/>
      <c r="AH333" s="751"/>
      <c r="AI333" s="751"/>
      <c r="AJ333" s="751"/>
      <c r="AK333" s="751"/>
      <c r="AL333" s="751"/>
      <c r="AM333" s="751"/>
      <c r="AN333" s="751"/>
      <c r="AO333" s="751"/>
      <c r="AP333" s="751"/>
      <c r="AQ333" s="751"/>
      <c r="AR333" s="751"/>
      <c r="AS333" s="751"/>
      <c r="AT333" s="751"/>
      <c r="AU333" s="751"/>
      <c r="AV333" s="751"/>
      <c r="AW333" s="751"/>
      <c r="AX333" s="751"/>
      <c r="AY333" s="751"/>
      <c r="AZ333" s="751"/>
      <c r="BA333" s="751"/>
      <c r="BB333" s="751"/>
      <c r="BC333" s="751"/>
      <c r="BD333" s="751"/>
      <c r="BE333" s="751"/>
      <c r="BF333" s="751"/>
      <c r="BG333" s="751"/>
      <c r="BH333" s="751"/>
      <c r="BI333" s="751"/>
      <c r="BJ333" s="751"/>
      <c r="BK333" s="751"/>
      <c r="BL333" s="751"/>
      <c r="BM333" s="751"/>
      <c r="BN333" s="751"/>
      <c r="BO333" s="751"/>
      <c r="BP333" s="751"/>
      <c r="BQ333" s="751"/>
      <c r="BR333" s="751"/>
      <c r="BS333" s="751"/>
      <c r="BT333" s="751"/>
      <c r="BU333" s="751"/>
      <c r="BV333" s="751"/>
      <c r="BW333" s="751"/>
      <c r="BX333" s="751"/>
      <c r="BY333" s="751"/>
      <c r="BZ333" s="751"/>
      <c r="CA333" s="751"/>
      <c r="CB333" s="751"/>
      <c r="CC333" s="751"/>
      <c r="CD333" s="751"/>
      <c r="CE333" s="751"/>
      <c r="CF333" s="751"/>
      <c r="CG333" s="751"/>
      <c r="CH333" s="751"/>
      <c r="CI333" s="751"/>
      <c r="CJ333" s="751"/>
      <c r="CK333" s="751"/>
      <c r="CL333" s="751"/>
      <c r="CM333" s="751"/>
      <c r="CN333" s="751"/>
      <c r="CO333" s="751"/>
      <c r="CP333" s="751"/>
      <c r="CQ333" s="751"/>
      <c r="CR333" s="751"/>
      <c r="CS333" s="751"/>
      <c r="CT333" s="751"/>
      <c r="CU333" s="751"/>
      <c r="CV333" s="751"/>
      <c r="CW333" s="751"/>
      <c r="CX333" s="751"/>
      <c r="CY333" s="751"/>
      <c r="CZ333" s="751"/>
      <c r="DA333" s="751"/>
      <c r="DB333" s="751"/>
      <c r="DC333" s="751"/>
      <c r="DD333" s="751"/>
      <c r="DE333" s="751"/>
      <c r="DF333" s="751"/>
      <c r="DG333" s="751"/>
      <c r="DH333" s="751"/>
      <c r="DI333" s="751"/>
      <c r="DJ333" s="751"/>
      <c r="DK333" s="751"/>
      <c r="DL333" s="751"/>
      <c r="DM333" s="751"/>
      <c r="DN333" s="751"/>
      <c r="DO333" s="751"/>
      <c r="DP333" s="751"/>
      <c r="DQ333" s="751"/>
      <c r="DR333" s="751"/>
      <c r="DS333" s="751"/>
      <c r="DT333" s="751"/>
      <c r="DU333" s="751"/>
      <c r="DV333" s="751"/>
      <c r="DW333" s="751"/>
      <c r="DX333" s="751"/>
      <c r="DY333" s="751"/>
      <c r="DZ333" s="751"/>
      <c r="EA333" s="751"/>
      <c r="EB333" s="751"/>
      <c r="EC333" s="751"/>
      <c r="ED333" s="751"/>
      <c r="EE333" s="751"/>
      <c r="EF333" s="751"/>
      <c r="EG333" s="751"/>
      <c r="EH333" s="751"/>
      <c r="EI333" s="751"/>
      <c r="EJ333" s="751"/>
      <c r="EK333" s="751"/>
      <c r="EL333" s="751"/>
      <c r="EM333" s="751"/>
      <c r="EN333" s="751"/>
      <c r="EO333" s="751"/>
      <c r="EP333" s="751"/>
      <c r="EQ333" s="751"/>
      <c r="ER333" s="751"/>
      <c r="ES333" s="751"/>
      <c r="ET333" s="751"/>
      <c r="EU333" s="751"/>
      <c r="EV333" s="751"/>
      <c r="EW333" s="751"/>
      <c r="EX333" s="751"/>
      <c r="EY333" s="751"/>
      <c r="EZ333" s="751"/>
      <c r="FA333" s="751"/>
      <c r="FB333" s="751"/>
      <c r="FC333" s="751"/>
      <c r="FD333" s="751"/>
      <c r="FE333" s="751"/>
      <c r="FF333" s="751"/>
      <c r="FG333" s="751"/>
      <c r="FH333" s="751"/>
      <c r="FI333" s="751"/>
      <c r="FJ333" s="751"/>
      <c r="FK333" s="751"/>
      <c r="FL333" s="751"/>
      <c r="FM333" s="751"/>
      <c r="FN333" s="751"/>
      <c r="FO333" s="751"/>
      <c r="FP333" s="751"/>
      <c r="FQ333" s="751"/>
      <c r="FR333" s="751"/>
      <c r="FS333" s="751"/>
      <c r="FT333" s="751"/>
      <c r="FU333" s="751"/>
      <c r="FV333" s="751"/>
      <c r="FW333" s="751"/>
      <c r="FX333" s="751"/>
      <c r="FY333" s="751"/>
      <c r="FZ333" s="751"/>
      <c r="GA333" s="751"/>
      <c r="GB333" s="751"/>
      <c r="GC333" s="751"/>
      <c r="GD333" s="751"/>
      <c r="GE333" s="751"/>
      <c r="GF333" s="751"/>
      <c r="GG333" s="751"/>
      <c r="GH333" s="751"/>
      <c r="GI333" s="751"/>
      <c r="GJ333" s="751"/>
      <c r="GK333" s="751"/>
      <c r="GL333" s="751"/>
      <c r="GM333" s="751"/>
      <c r="GN333" s="751"/>
      <c r="GO333" s="751"/>
      <c r="GP333" s="751"/>
      <c r="GQ333" s="751"/>
      <c r="GR333" s="751"/>
      <c r="GS333" s="751"/>
      <c r="GT333" s="751"/>
      <c r="GU333" s="751"/>
      <c r="GV333" s="751"/>
      <c r="GW333" s="751"/>
      <c r="GX333" s="751"/>
      <c r="GY333" s="751"/>
      <c r="GZ333" s="751"/>
      <c r="HA333" s="751"/>
      <c r="HB333" s="751"/>
      <c r="HC333" s="751"/>
      <c r="HD333" s="751"/>
      <c r="HE333" s="751"/>
      <c r="HF333" s="751"/>
      <c r="HG333" s="751"/>
      <c r="HH333" s="751"/>
      <c r="HI333" s="751"/>
      <c r="HJ333" s="751"/>
      <c r="HK333" s="751"/>
      <c r="HL333" s="751"/>
      <c r="HM333" s="751"/>
      <c r="HN333" s="751"/>
      <c r="HO333" s="751"/>
      <c r="HP333" s="751"/>
      <c r="HQ333" s="751"/>
      <c r="HR333" s="751"/>
      <c r="HS333" s="751"/>
      <c r="HT333" s="751"/>
      <c r="HU333" s="751"/>
      <c r="HV333" s="751"/>
      <c r="HW333" s="751"/>
      <c r="HX333" s="751"/>
      <c r="HY333" s="751"/>
      <c r="HZ333" s="751"/>
      <c r="IA333" s="751"/>
      <c r="IB333" s="751"/>
      <c r="IC333" s="751"/>
      <c r="ID333" s="751"/>
      <c r="IE333" s="751"/>
      <c r="IF333" s="751"/>
      <c r="IG333" s="751"/>
      <c r="IH333" s="751"/>
      <c r="II333" s="751"/>
      <c r="IJ333" s="751"/>
      <c r="IK333" s="751"/>
      <c r="IL333" s="751"/>
      <c r="IM333" s="751"/>
      <c r="IN333" s="751"/>
      <c r="IO333" s="751"/>
      <c r="IP333" s="751"/>
      <c r="IQ333" s="751"/>
      <c r="IR333" s="751"/>
    </row>
    <row r="334" s="137" customFormat="1" ht="31.5" spans="1:252">
      <c r="A334" s="353" t="s">
        <v>4521</v>
      </c>
      <c r="B334" s="306" t="s">
        <v>4522</v>
      </c>
      <c r="C334" s="671">
        <v>1421</v>
      </c>
      <c r="D334" s="671">
        <v>1120</v>
      </c>
      <c r="E334" s="671">
        <v>4369</v>
      </c>
      <c r="F334" s="671">
        <f t="shared" si="69"/>
        <v>2948</v>
      </c>
      <c r="G334" s="759" t="str">
        <f t="shared" si="71"/>
        <v>207.5%</v>
      </c>
      <c r="H334" s="365" t="str">
        <f t="shared" si="72"/>
        <v>390.1%</v>
      </c>
      <c r="I334" s="744" t="str">
        <f t="shared" si="73"/>
        <v>是</v>
      </c>
      <c r="J334" s="763" t="str">
        <f t="shared" si="70"/>
        <v>11002</v>
      </c>
      <c r="K334" s="93" t="str">
        <f t="shared" si="66"/>
        <v>项</v>
      </c>
      <c r="L334" s="746">
        <v>1</v>
      </c>
      <c r="M334" s="751"/>
      <c r="N334" s="751"/>
      <c r="O334" s="751"/>
      <c r="P334" s="751"/>
      <c r="Q334" s="751"/>
      <c r="R334" s="751"/>
      <c r="S334" s="751"/>
      <c r="T334" s="751"/>
      <c r="U334" s="751"/>
      <c r="V334" s="751"/>
      <c r="W334" s="751"/>
      <c r="X334" s="751"/>
      <c r="Y334" s="751"/>
      <c r="Z334" s="751"/>
      <c r="AA334" s="751"/>
      <c r="AB334" s="751"/>
      <c r="AC334" s="751"/>
      <c r="AD334" s="751"/>
      <c r="AE334" s="751"/>
      <c r="AF334" s="751"/>
      <c r="AG334" s="751"/>
      <c r="AH334" s="751"/>
      <c r="AI334" s="751"/>
      <c r="AJ334" s="751"/>
      <c r="AK334" s="751"/>
      <c r="AL334" s="751"/>
      <c r="AM334" s="751"/>
      <c r="AN334" s="751"/>
      <c r="AO334" s="751"/>
      <c r="AP334" s="751"/>
      <c r="AQ334" s="751"/>
      <c r="AR334" s="751"/>
      <c r="AS334" s="751"/>
      <c r="AT334" s="751"/>
      <c r="AU334" s="751"/>
      <c r="AV334" s="751"/>
      <c r="AW334" s="751"/>
      <c r="AX334" s="751"/>
      <c r="AY334" s="751"/>
      <c r="AZ334" s="751"/>
      <c r="BA334" s="751"/>
      <c r="BB334" s="751"/>
      <c r="BC334" s="751"/>
      <c r="BD334" s="751"/>
      <c r="BE334" s="751"/>
      <c r="BF334" s="751"/>
      <c r="BG334" s="751"/>
      <c r="BH334" s="751"/>
      <c r="BI334" s="751"/>
      <c r="BJ334" s="751"/>
      <c r="BK334" s="751"/>
      <c r="BL334" s="751"/>
      <c r="BM334" s="751"/>
      <c r="BN334" s="751"/>
      <c r="BO334" s="751"/>
      <c r="BP334" s="751"/>
      <c r="BQ334" s="751"/>
      <c r="BR334" s="751"/>
      <c r="BS334" s="751"/>
      <c r="BT334" s="751"/>
      <c r="BU334" s="751"/>
      <c r="BV334" s="751"/>
      <c r="BW334" s="751"/>
      <c r="BX334" s="751"/>
      <c r="BY334" s="751"/>
      <c r="BZ334" s="751"/>
      <c r="CA334" s="751"/>
      <c r="CB334" s="751"/>
      <c r="CC334" s="751"/>
      <c r="CD334" s="751"/>
      <c r="CE334" s="751"/>
      <c r="CF334" s="751"/>
      <c r="CG334" s="751"/>
      <c r="CH334" s="751"/>
      <c r="CI334" s="751"/>
      <c r="CJ334" s="751"/>
      <c r="CK334" s="751"/>
      <c r="CL334" s="751"/>
      <c r="CM334" s="751"/>
      <c r="CN334" s="751"/>
      <c r="CO334" s="751"/>
      <c r="CP334" s="751"/>
      <c r="CQ334" s="751"/>
      <c r="CR334" s="751"/>
      <c r="CS334" s="751"/>
      <c r="CT334" s="751"/>
      <c r="CU334" s="751"/>
      <c r="CV334" s="751"/>
      <c r="CW334" s="751"/>
      <c r="CX334" s="751"/>
      <c r="CY334" s="751"/>
      <c r="CZ334" s="751"/>
      <c r="DA334" s="751"/>
      <c r="DB334" s="751"/>
      <c r="DC334" s="751"/>
      <c r="DD334" s="751"/>
      <c r="DE334" s="751"/>
      <c r="DF334" s="751"/>
      <c r="DG334" s="751"/>
      <c r="DH334" s="751"/>
      <c r="DI334" s="751"/>
      <c r="DJ334" s="751"/>
      <c r="DK334" s="751"/>
      <c r="DL334" s="751"/>
      <c r="DM334" s="751"/>
      <c r="DN334" s="751"/>
      <c r="DO334" s="751"/>
      <c r="DP334" s="751"/>
      <c r="DQ334" s="751"/>
      <c r="DR334" s="751"/>
      <c r="DS334" s="751"/>
      <c r="DT334" s="751"/>
      <c r="DU334" s="751"/>
      <c r="DV334" s="751"/>
      <c r="DW334" s="751"/>
      <c r="DX334" s="751"/>
      <c r="DY334" s="751"/>
      <c r="DZ334" s="751"/>
      <c r="EA334" s="751"/>
      <c r="EB334" s="751"/>
      <c r="EC334" s="751"/>
      <c r="ED334" s="751"/>
      <c r="EE334" s="751"/>
      <c r="EF334" s="751"/>
      <c r="EG334" s="751"/>
      <c r="EH334" s="751"/>
      <c r="EI334" s="751"/>
      <c r="EJ334" s="751"/>
      <c r="EK334" s="751"/>
      <c r="EL334" s="751"/>
      <c r="EM334" s="751"/>
      <c r="EN334" s="751"/>
      <c r="EO334" s="751"/>
      <c r="EP334" s="751"/>
      <c r="EQ334" s="751"/>
      <c r="ER334" s="751"/>
      <c r="ES334" s="751"/>
      <c r="ET334" s="751"/>
      <c r="EU334" s="751"/>
      <c r="EV334" s="751"/>
      <c r="EW334" s="751"/>
      <c r="EX334" s="751"/>
      <c r="EY334" s="751"/>
      <c r="EZ334" s="751"/>
      <c r="FA334" s="751"/>
      <c r="FB334" s="751"/>
      <c r="FC334" s="751"/>
      <c r="FD334" s="751"/>
      <c r="FE334" s="751"/>
      <c r="FF334" s="751"/>
      <c r="FG334" s="751"/>
      <c r="FH334" s="751"/>
      <c r="FI334" s="751"/>
      <c r="FJ334" s="751"/>
      <c r="FK334" s="751"/>
      <c r="FL334" s="751"/>
      <c r="FM334" s="751"/>
      <c r="FN334" s="751"/>
      <c r="FO334" s="751"/>
      <c r="FP334" s="751"/>
      <c r="FQ334" s="751"/>
      <c r="FR334" s="751"/>
      <c r="FS334" s="751"/>
      <c r="FT334" s="751"/>
      <c r="FU334" s="751"/>
      <c r="FV334" s="751"/>
      <c r="FW334" s="751"/>
      <c r="FX334" s="751"/>
      <c r="FY334" s="751"/>
      <c r="FZ334" s="751"/>
      <c r="GA334" s="751"/>
      <c r="GB334" s="751"/>
      <c r="GC334" s="751"/>
      <c r="GD334" s="751"/>
      <c r="GE334" s="751"/>
      <c r="GF334" s="751"/>
      <c r="GG334" s="751"/>
      <c r="GH334" s="751"/>
      <c r="GI334" s="751"/>
      <c r="GJ334" s="751"/>
      <c r="GK334" s="751"/>
      <c r="GL334" s="751"/>
      <c r="GM334" s="751"/>
      <c r="GN334" s="751"/>
      <c r="GO334" s="751"/>
      <c r="GP334" s="751"/>
      <c r="GQ334" s="751"/>
      <c r="GR334" s="751"/>
      <c r="GS334" s="751"/>
      <c r="GT334" s="751"/>
      <c r="GU334" s="751"/>
      <c r="GV334" s="751"/>
      <c r="GW334" s="751"/>
      <c r="GX334" s="751"/>
      <c r="GY334" s="751"/>
      <c r="GZ334" s="751"/>
      <c r="HA334" s="751"/>
      <c r="HB334" s="751"/>
      <c r="HC334" s="751"/>
      <c r="HD334" s="751"/>
      <c r="HE334" s="751"/>
      <c r="HF334" s="751"/>
      <c r="HG334" s="751"/>
      <c r="HH334" s="751"/>
      <c r="HI334" s="751"/>
      <c r="HJ334" s="751"/>
      <c r="HK334" s="751"/>
      <c r="HL334" s="751"/>
      <c r="HM334" s="751"/>
      <c r="HN334" s="751"/>
      <c r="HO334" s="751"/>
      <c r="HP334" s="751"/>
      <c r="HQ334" s="751"/>
      <c r="HR334" s="751"/>
      <c r="HS334" s="751"/>
      <c r="HT334" s="751"/>
      <c r="HU334" s="751"/>
      <c r="HV334" s="751"/>
      <c r="HW334" s="751"/>
      <c r="HX334" s="751"/>
      <c r="HY334" s="751"/>
      <c r="HZ334" s="751"/>
      <c r="IA334" s="751"/>
      <c r="IB334" s="751"/>
      <c r="IC334" s="751"/>
      <c r="ID334" s="751"/>
      <c r="IE334" s="751"/>
      <c r="IF334" s="751"/>
      <c r="IG334" s="751"/>
      <c r="IH334" s="751"/>
      <c r="II334" s="751"/>
      <c r="IJ334" s="751"/>
      <c r="IK334" s="751"/>
      <c r="IL334" s="751"/>
      <c r="IM334" s="751"/>
      <c r="IN334" s="751"/>
      <c r="IO334" s="751"/>
      <c r="IP334" s="751"/>
      <c r="IQ334" s="751"/>
      <c r="IR334" s="751"/>
    </row>
    <row r="335" s="443" customFormat="1" ht="31.5" hidden="1" spans="1:252">
      <c r="A335" s="353" t="s">
        <v>4523</v>
      </c>
      <c r="B335" s="307" t="s">
        <v>4524</v>
      </c>
      <c r="C335" s="671"/>
      <c r="D335" s="671">
        <v>0</v>
      </c>
      <c r="E335" s="671">
        <v>0</v>
      </c>
      <c r="F335" s="671">
        <f t="shared" si="69"/>
        <v>0</v>
      </c>
      <c r="G335" s="365" t="str">
        <f t="shared" si="71"/>
        <v/>
      </c>
      <c r="H335" s="365" t="str">
        <f t="shared" si="72"/>
        <v/>
      </c>
      <c r="I335" s="22" t="str">
        <f t="shared" si="73"/>
        <v>否</v>
      </c>
      <c r="J335" s="749" t="str">
        <f t="shared" si="70"/>
        <v>11002</v>
      </c>
      <c r="K335" s="93" t="str">
        <f t="shared" ref="K335:K366" si="74">_xlfn.IFS(LEN(A335)=3,"类",LEN(A335)=5,"款",LEN(A335)=7,"项")</f>
        <v>项</v>
      </c>
      <c r="L335" s="93">
        <v>1</v>
      </c>
      <c r="M335" s="250"/>
      <c r="N335" s="250"/>
      <c r="O335" s="250"/>
      <c r="P335" s="250"/>
      <c r="Q335" s="250"/>
      <c r="R335" s="250"/>
      <c r="S335" s="250"/>
      <c r="T335" s="250"/>
      <c r="U335" s="250"/>
      <c r="V335" s="250"/>
      <c r="W335" s="250"/>
      <c r="X335" s="250"/>
      <c r="Y335" s="250"/>
      <c r="Z335" s="250"/>
      <c r="AA335" s="250"/>
      <c r="AB335" s="250"/>
      <c r="AC335" s="250"/>
      <c r="AD335" s="250"/>
      <c r="AE335" s="250"/>
      <c r="AF335" s="250"/>
      <c r="AG335" s="250"/>
      <c r="AH335" s="250"/>
      <c r="AI335" s="250"/>
      <c r="AJ335" s="250"/>
      <c r="AK335" s="250"/>
      <c r="AL335" s="250"/>
      <c r="AM335" s="250"/>
      <c r="AN335" s="250"/>
      <c r="AO335" s="250"/>
      <c r="AP335" s="250"/>
      <c r="AQ335" s="250"/>
      <c r="AR335" s="250"/>
      <c r="AS335" s="250"/>
      <c r="AT335" s="250"/>
      <c r="AU335" s="250"/>
      <c r="AV335" s="250"/>
      <c r="AW335" s="250"/>
      <c r="AX335" s="250"/>
      <c r="AY335" s="250"/>
      <c r="AZ335" s="250"/>
      <c r="BA335" s="250"/>
      <c r="BB335" s="250"/>
      <c r="BC335" s="250"/>
      <c r="BD335" s="250"/>
      <c r="BE335" s="250"/>
      <c r="BF335" s="250"/>
      <c r="BG335" s="250"/>
      <c r="BH335" s="250"/>
      <c r="BI335" s="250"/>
      <c r="BJ335" s="250"/>
      <c r="BK335" s="250"/>
      <c r="BL335" s="250"/>
      <c r="BM335" s="250"/>
      <c r="BN335" s="250"/>
      <c r="BO335" s="250"/>
      <c r="BP335" s="250"/>
      <c r="BQ335" s="250"/>
      <c r="BR335" s="250"/>
      <c r="BS335" s="250"/>
      <c r="BT335" s="250"/>
      <c r="BU335" s="250"/>
      <c r="BV335" s="250"/>
      <c r="BW335" s="250"/>
      <c r="BX335" s="250"/>
      <c r="BY335" s="250"/>
      <c r="BZ335" s="250"/>
      <c r="CA335" s="250"/>
      <c r="CB335" s="250"/>
      <c r="CC335" s="250"/>
      <c r="CD335" s="250"/>
      <c r="CE335" s="250"/>
      <c r="CF335" s="250"/>
      <c r="CG335" s="250"/>
      <c r="CH335" s="250"/>
      <c r="CI335" s="250"/>
      <c r="CJ335" s="250"/>
      <c r="CK335" s="250"/>
      <c r="CL335" s="250"/>
      <c r="CM335" s="250"/>
      <c r="CN335" s="250"/>
      <c r="CO335" s="250"/>
      <c r="CP335" s="250"/>
      <c r="CQ335" s="250"/>
      <c r="CR335" s="250"/>
      <c r="CS335" s="250"/>
      <c r="CT335" s="250"/>
      <c r="CU335" s="250"/>
      <c r="CV335" s="250"/>
      <c r="CW335" s="250"/>
      <c r="CX335" s="250"/>
      <c r="CY335" s="250"/>
      <c r="CZ335" s="250"/>
      <c r="DA335" s="250"/>
      <c r="DB335" s="250"/>
      <c r="DC335" s="250"/>
      <c r="DD335" s="250"/>
      <c r="DE335" s="250"/>
      <c r="DF335" s="250"/>
      <c r="DG335" s="250"/>
      <c r="DH335" s="250"/>
      <c r="DI335" s="250"/>
      <c r="DJ335" s="250"/>
      <c r="DK335" s="250"/>
      <c r="DL335" s="250"/>
      <c r="DM335" s="250"/>
      <c r="DN335" s="250"/>
      <c r="DO335" s="250"/>
      <c r="DP335" s="250"/>
      <c r="DQ335" s="250"/>
      <c r="DR335" s="250"/>
      <c r="DS335" s="250"/>
      <c r="DT335" s="250"/>
      <c r="DU335" s="250"/>
      <c r="DV335" s="250"/>
      <c r="DW335" s="250"/>
      <c r="DX335" s="250"/>
      <c r="DY335" s="250"/>
      <c r="DZ335" s="250"/>
      <c r="EA335" s="250"/>
      <c r="EB335" s="250"/>
      <c r="EC335" s="250"/>
      <c r="ED335" s="250"/>
      <c r="EE335" s="250"/>
      <c r="EF335" s="250"/>
      <c r="EG335" s="250"/>
      <c r="EH335" s="250"/>
      <c r="EI335" s="250"/>
      <c r="EJ335" s="250"/>
      <c r="EK335" s="250"/>
      <c r="EL335" s="250"/>
      <c r="EM335" s="250"/>
      <c r="EN335" s="250"/>
      <c r="EO335" s="250"/>
      <c r="EP335" s="250"/>
      <c r="EQ335" s="250"/>
      <c r="ER335" s="250"/>
      <c r="ES335" s="250"/>
      <c r="ET335" s="250"/>
      <c r="EU335" s="250"/>
      <c r="EV335" s="250"/>
      <c r="EW335" s="250"/>
      <c r="EX335" s="250"/>
      <c r="EY335" s="250"/>
      <c r="EZ335" s="250"/>
      <c r="FA335" s="250"/>
      <c r="FB335" s="250"/>
      <c r="FC335" s="250"/>
      <c r="FD335" s="250"/>
      <c r="FE335" s="250"/>
      <c r="FF335" s="250"/>
      <c r="FG335" s="250"/>
      <c r="FH335" s="250"/>
      <c r="FI335" s="250"/>
      <c r="FJ335" s="250"/>
      <c r="FK335" s="250"/>
      <c r="FL335" s="250"/>
      <c r="FM335" s="250"/>
      <c r="FN335" s="250"/>
      <c r="FO335" s="250"/>
      <c r="FP335" s="250"/>
      <c r="FQ335" s="250"/>
      <c r="FR335" s="250"/>
      <c r="FS335" s="250"/>
      <c r="FT335" s="250"/>
      <c r="FU335" s="250"/>
      <c r="FV335" s="250"/>
      <c r="FW335" s="250"/>
      <c r="FX335" s="250"/>
      <c r="FY335" s="250"/>
      <c r="FZ335" s="250"/>
      <c r="GA335" s="250"/>
      <c r="GB335" s="250"/>
      <c r="GC335" s="250"/>
      <c r="GD335" s="250"/>
      <c r="GE335" s="250"/>
      <c r="GF335" s="250"/>
      <c r="GG335" s="250"/>
      <c r="GH335" s="250"/>
      <c r="GI335" s="250"/>
      <c r="GJ335" s="250"/>
      <c r="GK335" s="250"/>
      <c r="GL335" s="250"/>
      <c r="GM335" s="250"/>
      <c r="GN335" s="250"/>
      <c r="GO335" s="250"/>
      <c r="GP335" s="250"/>
      <c r="GQ335" s="250"/>
      <c r="GR335" s="250"/>
      <c r="GS335" s="250"/>
      <c r="GT335" s="250"/>
      <c r="GU335" s="250"/>
      <c r="GV335" s="250"/>
      <c r="GW335" s="250"/>
      <c r="GX335" s="250"/>
      <c r="GY335" s="250"/>
      <c r="GZ335" s="250"/>
      <c r="HA335" s="250"/>
      <c r="HB335" s="250"/>
      <c r="HC335" s="250"/>
      <c r="HD335" s="250"/>
      <c r="HE335" s="250"/>
      <c r="HF335" s="250"/>
      <c r="HG335" s="250"/>
      <c r="HH335" s="250"/>
      <c r="HI335" s="250"/>
      <c r="HJ335" s="250"/>
      <c r="HK335" s="250"/>
      <c r="HL335" s="250"/>
      <c r="HM335" s="250"/>
      <c r="HN335" s="250"/>
      <c r="HO335" s="250"/>
      <c r="HP335" s="250"/>
      <c r="HQ335" s="250"/>
      <c r="HR335" s="250"/>
      <c r="HS335" s="250"/>
      <c r="HT335" s="250"/>
      <c r="HU335" s="250"/>
      <c r="HV335" s="250"/>
      <c r="HW335" s="250"/>
      <c r="HX335" s="250"/>
      <c r="HY335" s="250"/>
      <c r="HZ335" s="250"/>
      <c r="IA335" s="250"/>
      <c r="IB335" s="250"/>
      <c r="IC335" s="250"/>
      <c r="ID335" s="250"/>
      <c r="IE335" s="250"/>
      <c r="IF335" s="250"/>
      <c r="IG335" s="250"/>
      <c r="IH335" s="250"/>
      <c r="II335" s="250"/>
      <c r="IJ335" s="250"/>
      <c r="IK335" s="250"/>
      <c r="IL335" s="250"/>
      <c r="IM335" s="250"/>
      <c r="IN335" s="250"/>
      <c r="IO335" s="250"/>
      <c r="IP335" s="250"/>
      <c r="IQ335" s="250"/>
      <c r="IR335" s="250"/>
    </row>
    <row r="336" s="137" customFormat="1" ht="31.5" spans="1:252">
      <c r="A336" s="353" t="s">
        <v>4525</v>
      </c>
      <c r="B336" s="306" t="s">
        <v>4526</v>
      </c>
      <c r="C336" s="671">
        <v>18175</v>
      </c>
      <c r="D336" s="671">
        <v>17922</v>
      </c>
      <c r="E336" s="671">
        <v>11244</v>
      </c>
      <c r="F336" s="671">
        <f t="shared" si="69"/>
        <v>-6931</v>
      </c>
      <c r="G336" s="759" t="str">
        <f t="shared" si="71"/>
        <v>-38.1%</v>
      </c>
      <c r="H336" s="365" t="str">
        <f t="shared" si="72"/>
        <v>62.7%</v>
      </c>
      <c r="I336" s="744" t="str">
        <f t="shared" si="73"/>
        <v>是</v>
      </c>
      <c r="J336" s="763" t="str">
        <f t="shared" si="70"/>
        <v>11002</v>
      </c>
      <c r="K336" s="93" t="str">
        <f t="shared" si="74"/>
        <v>项</v>
      </c>
      <c r="L336" s="746">
        <v>1</v>
      </c>
      <c r="M336" s="751"/>
      <c r="N336" s="751"/>
      <c r="O336" s="751"/>
      <c r="P336" s="751"/>
      <c r="Q336" s="751"/>
      <c r="R336" s="751"/>
      <c r="S336" s="751"/>
      <c r="T336" s="751"/>
      <c r="U336" s="751"/>
      <c r="V336" s="751"/>
      <c r="W336" s="751"/>
      <c r="X336" s="751"/>
      <c r="Y336" s="751"/>
      <c r="Z336" s="751"/>
      <c r="AA336" s="751"/>
      <c r="AB336" s="751"/>
      <c r="AC336" s="751"/>
      <c r="AD336" s="751"/>
      <c r="AE336" s="751"/>
      <c r="AF336" s="751"/>
      <c r="AG336" s="751"/>
      <c r="AH336" s="751"/>
      <c r="AI336" s="751"/>
      <c r="AJ336" s="751"/>
      <c r="AK336" s="751"/>
      <c r="AL336" s="751"/>
      <c r="AM336" s="751"/>
      <c r="AN336" s="751"/>
      <c r="AO336" s="751"/>
      <c r="AP336" s="751"/>
      <c r="AQ336" s="751"/>
      <c r="AR336" s="751"/>
      <c r="AS336" s="751"/>
      <c r="AT336" s="751"/>
      <c r="AU336" s="751"/>
      <c r="AV336" s="751"/>
      <c r="AW336" s="751"/>
      <c r="AX336" s="751"/>
      <c r="AY336" s="751"/>
      <c r="AZ336" s="751"/>
      <c r="BA336" s="751"/>
      <c r="BB336" s="751"/>
      <c r="BC336" s="751"/>
      <c r="BD336" s="751"/>
      <c r="BE336" s="751"/>
      <c r="BF336" s="751"/>
      <c r="BG336" s="751"/>
      <c r="BH336" s="751"/>
      <c r="BI336" s="751"/>
      <c r="BJ336" s="751"/>
      <c r="BK336" s="751"/>
      <c r="BL336" s="751"/>
      <c r="BM336" s="751"/>
      <c r="BN336" s="751"/>
      <c r="BO336" s="751"/>
      <c r="BP336" s="751"/>
      <c r="BQ336" s="751"/>
      <c r="BR336" s="751"/>
      <c r="BS336" s="751"/>
      <c r="BT336" s="751"/>
      <c r="BU336" s="751"/>
      <c r="BV336" s="751"/>
      <c r="BW336" s="751"/>
      <c r="BX336" s="751"/>
      <c r="BY336" s="751"/>
      <c r="BZ336" s="751"/>
      <c r="CA336" s="751"/>
      <c r="CB336" s="751"/>
      <c r="CC336" s="751"/>
      <c r="CD336" s="751"/>
      <c r="CE336" s="751"/>
      <c r="CF336" s="751"/>
      <c r="CG336" s="751"/>
      <c r="CH336" s="751"/>
      <c r="CI336" s="751"/>
      <c r="CJ336" s="751"/>
      <c r="CK336" s="751"/>
      <c r="CL336" s="751"/>
      <c r="CM336" s="751"/>
      <c r="CN336" s="751"/>
      <c r="CO336" s="751"/>
      <c r="CP336" s="751"/>
      <c r="CQ336" s="751"/>
      <c r="CR336" s="751"/>
      <c r="CS336" s="751"/>
      <c r="CT336" s="751"/>
      <c r="CU336" s="751"/>
      <c r="CV336" s="751"/>
      <c r="CW336" s="751"/>
      <c r="CX336" s="751"/>
      <c r="CY336" s="751"/>
      <c r="CZ336" s="751"/>
      <c r="DA336" s="751"/>
      <c r="DB336" s="751"/>
      <c r="DC336" s="751"/>
      <c r="DD336" s="751"/>
      <c r="DE336" s="751"/>
      <c r="DF336" s="751"/>
      <c r="DG336" s="751"/>
      <c r="DH336" s="751"/>
      <c r="DI336" s="751"/>
      <c r="DJ336" s="751"/>
      <c r="DK336" s="751"/>
      <c r="DL336" s="751"/>
      <c r="DM336" s="751"/>
      <c r="DN336" s="751"/>
      <c r="DO336" s="751"/>
      <c r="DP336" s="751"/>
      <c r="DQ336" s="751"/>
      <c r="DR336" s="751"/>
      <c r="DS336" s="751"/>
      <c r="DT336" s="751"/>
      <c r="DU336" s="751"/>
      <c r="DV336" s="751"/>
      <c r="DW336" s="751"/>
      <c r="DX336" s="751"/>
      <c r="DY336" s="751"/>
      <c r="DZ336" s="751"/>
      <c r="EA336" s="751"/>
      <c r="EB336" s="751"/>
      <c r="EC336" s="751"/>
      <c r="ED336" s="751"/>
      <c r="EE336" s="751"/>
      <c r="EF336" s="751"/>
      <c r="EG336" s="751"/>
      <c r="EH336" s="751"/>
      <c r="EI336" s="751"/>
      <c r="EJ336" s="751"/>
      <c r="EK336" s="751"/>
      <c r="EL336" s="751"/>
      <c r="EM336" s="751"/>
      <c r="EN336" s="751"/>
      <c r="EO336" s="751"/>
      <c r="EP336" s="751"/>
      <c r="EQ336" s="751"/>
      <c r="ER336" s="751"/>
      <c r="ES336" s="751"/>
      <c r="ET336" s="751"/>
      <c r="EU336" s="751"/>
      <c r="EV336" s="751"/>
      <c r="EW336" s="751"/>
      <c r="EX336" s="751"/>
      <c r="EY336" s="751"/>
      <c r="EZ336" s="751"/>
      <c r="FA336" s="751"/>
      <c r="FB336" s="751"/>
      <c r="FC336" s="751"/>
      <c r="FD336" s="751"/>
      <c r="FE336" s="751"/>
      <c r="FF336" s="751"/>
      <c r="FG336" s="751"/>
      <c r="FH336" s="751"/>
      <c r="FI336" s="751"/>
      <c r="FJ336" s="751"/>
      <c r="FK336" s="751"/>
      <c r="FL336" s="751"/>
      <c r="FM336" s="751"/>
      <c r="FN336" s="751"/>
      <c r="FO336" s="751"/>
      <c r="FP336" s="751"/>
      <c r="FQ336" s="751"/>
      <c r="FR336" s="751"/>
      <c r="FS336" s="751"/>
      <c r="FT336" s="751"/>
      <c r="FU336" s="751"/>
      <c r="FV336" s="751"/>
      <c r="FW336" s="751"/>
      <c r="FX336" s="751"/>
      <c r="FY336" s="751"/>
      <c r="FZ336" s="751"/>
      <c r="GA336" s="751"/>
      <c r="GB336" s="751"/>
      <c r="GC336" s="751"/>
      <c r="GD336" s="751"/>
      <c r="GE336" s="751"/>
      <c r="GF336" s="751"/>
      <c r="GG336" s="751"/>
      <c r="GH336" s="751"/>
      <c r="GI336" s="751"/>
      <c r="GJ336" s="751"/>
      <c r="GK336" s="751"/>
      <c r="GL336" s="751"/>
      <c r="GM336" s="751"/>
      <c r="GN336" s="751"/>
      <c r="GO336" s="751"/>
      <c r="GP336" s="751"/>
      <c r="GQ336" s="751"/>
      <c r="GR336" s="751"/>
      <c r="GS336" s="751"/>
      <c r="GT336" s="751"/>
      <c r="GU336" s="751"/>
      <c r="GV336" s="751"/>
      <c r="GW336" s="751"/>
      <c r="GX336" s="751"/>
      <c r="GY336" s="751"/>
      <c r="GZ336" s="751"/>
      <c r="HA336" s="751"/>
      <c r="HB336" s="751"/>
      <c r="HC336" s="751"/>
      <c r="HD336" s="751"/>
      <c r="HE336" s="751"/>
      <c r="HF336" s="751"/>
      <c r="HG336" s="751"/>
      <c r="HH336" s="751"/>
      <c r="HI336" s="751"/>
      <c r="HJ336" s="751"/>
      <c r="HK336" s="751"/>
      <c r="HL336" s="751"/>
      <c r="HM336" s="751"/>
      <c r="HN336" s="751"/>
      <c r="HO336" s="751"/>
      <c r="HP336" s="751"/>
      <c r="HQ336" s="751"/>
      <c r="HR336" s="751"/>
      <c r="HS336" s="751"/>
      <c r="HT336" s="751"/>
      <c r="HU336" s="751"/>
      <c r="HV336" s="751"/>
      <c r="HW336" s="751"/>
      <c r="HX336" s="751"/>
      <c r="HY336" s="751"/>
      <c r="HZ336" s="751"/>
      <c r="IA336" s="751"/>
      <c r="IB336" s="751"/>
      <c r="IC336" s="751"/>
      <c r="ID336" s="751"/>
      <c r="IE336" s="751"/>
      <c r="IF336" s="751"/>
      <c r="IG336" s="751"/>
      <c r="IH336" s="751"/>
      <c r="II336" s="751"/>
      <c r="IJ336" s="751"/>
      <c r="IK336" s="751"/>
      <c r="IL336" s="751"/>
      <c r="IM336" s="751"/>
      <c r="IN336" s="751"/>
      <c r="IO336" s="751"/>
      <c r="IP336" s="751"/>
      <c r="IQ336" s="751"/>
      <c r="IR336" s="751"/>
    </row>
    <row r="337" s="137" customFormat="1" ht="31.5" spans="1:252">
      <c r="A337" s="353" t="s">
        <v>4527</v>
      </c>
      <c r="B337" s="306" t="s">
        <v>4528</v>
      </c>
      <c r="C337" s="671">
        <v>4362</v>
      </c>
      <c r="D337" s="671">
        <v>3880</v>
      </c>
      <c r="E337" s="671">
        <v>3744</v>
      </c>
      <c r="F337" s="671">
        <f t="shared" si="69"/>
        <v>-618</v>
      </c>
      <c r="G337" s="759" t="str">
        <f t="shared" si="71"/>
        <v>-14.2%</v>
      </c>
      <c r="H337" s="365" t="str">
        <f t="shared" si="72"/>
        <v>96.5%</v>
      </c>
      <c r="I337" s="744" t="str">
        <f t="shared" si="73"/>
        <v>是</v>
      </c>
      <c r="J337" s="763" t="str">
        <f t="shared" si="70"/>
        <v>11002</v>
      </c>
      <c r="K337" s="93" t="str">
        <f t="shared" si="74"/>
        <v>项</v>
      </c>
      <c r="L337" s="746">
        <v>1</v>
      </c>
      <c r="M337" s="751"/>
      <c r="N337" s="751"/>
      <c r="O337" s="751"/>
      <c r="P337" s="751"/>
      <c r="Q337" s="751"/>
      <c r="R337" s="751"/>
      <c r="S337" s="751"/>
      <c r="T337" s="751"/>
      <c r="U337" s="751"/>
      <c r="V337" s="751"/>
      <c r="W337" s="751"/>
      <c r="X337" s="751"/>
      <c r="Y337" s="751"/>
      <c r="Z337" s="751"/>
      <c r="AA337" s="751"/>
      <c r="AB337" s="751"/>
      <c r="AC337" s="751"/>
      <c r="AD337" s="751"/>
      <c r="AE337" s="751"/>
      <c r="AF337" s="751"/>
      <c r="AG337" s="751"/>
      <c r="AH337" s="751"/>
      <c r="AI337" s="751"/>
      <c r="AJ337" s="751"/>
      <c r="AK337" s="751"/>
      <c r="AL337" s="751"/>
      <c r="AM337" s="751"/>
      <c r="AN337" s="751"/>
      <c r="AO337" s="751"/>
      <c r="AP337" s="751"/>
      <c r="AQ337" s="751"/>
      <c r="AR337" s="751"/>
      <c r="AS337" s="751"/>
      <c r="AT337" s="751"/>
      <c r="AU337" s="751"/>
      <c r="AV337" s="751"/>
      <c r="AW337" s="751"/>
      <c r="AX337" s="751"/>
      <c r="AY337" s="751"/>
      <c r="AZ337" s="751"/>
      <c r="BA337" s="751"/>
      <c r="BB337" s="751"/>
      <c r="BC337" s="751"/>
      <c r="BD337" s="751"/>
      <c r="BE337" s="751"/>
      <c r="BF337" s="751"/>
      <c r="BG337" s="751"/>
      <c r="BH337" s="751"/>
      <c r="BI337" s="751"/>
      <c r="BJ337" s="751"/>
      <c r="BK337" s="751"/>
      <c r="BL337" s="751"/>
      <c r="BM337" s="751"/>
      <c r="BN337" s="751"/>
      <c r="BO337" s="751"/>
      <c r="BP337" s="751"/>
      <c r="BQ337" s="751"/>
      <c r="BR337" s="751"/>
      <c r="BS337" s="751"/>
      <c r="BT337" s="751"/>
      <c r="BU337" s="751"/>
      <c r="BV337" s="751"/>
      <c r="BW337" s="751"/>
      <c r="BX337" s="751"/>
      <c r="BY337" s="751"/>
      <c r="BZ337" s="751"/>
      <c r="CA337" s="751"/>
      <c r="CB337" s="751"/>
      <c r="CC337" s="751"/>
      <c r="CD337" s="751"/>
      <c r="CE337" s="751"/>
      <c r="CF337" s="751"/>
      <c r="CG337" s="751"/>
      <c r="CH337" s="751"/>
      <c r="CI337" s="751"/>
      <c r="CJ337" s="751"/>
      <c r="CK337" s="751"/>
      <c r="CL337" s="751"/>
      <c r="CM337" s="751"/>
      <c r="CN337" s="751"/>
      <c r="CO337" s="751"/>
      <c r="CP337" s="751"/>
      <c r="CQ337" s="751"/>
      <c r="CR337" s="751"/>
      <c r="CS337" s="751"/>
      <c r="CT337" s="751"/>
      <c r="CU337" s="751"/>
      <c r="CV337" s="751"/>
      <c r="CW337" s="751"/>
      <c r="CX337" s="751"/>
      <c r="CY337" s="751"/>
      <c r="CZ337" s="751"/>
      <c r="DA337" s="751"/>
      <c r="DB337" s="751"/>
      <c r="DC337" s="751"/>
      <c r="DD337" s="751"/>
      <c r="DE337" s="751"/>
      <c r="DF337" s="751"/>
      <c r="DG337" s="751"/>
      <c r="DH337" s="751"/>
      <c r="DI337" s="751"/>
      <c r="DJ337" s="751"/>
      <c r="DK337" s="751"/>
      <c r="DL337" s="751"/>
      <c r="DM337" s="751"/>
      <c r="DN337" s="751"/>
      <c r="DO337" s="751"/>
      <c r="DP337" s="751"/>
      <c r="DQ337" s="751"/>
      <c r="DR337" s="751"/>
      <c r="DS337" s="751"/>
      <c r="DT337" s="751"/>
      <c r="DU337" s="751"/>
      <c r="DV337" s="751"/>
      <c r="DW337" s="751"/>
      <c r="DX337" s="751"/>
      <c r="DY337" s="751"/>
      <c r="DZ337" s="751"/>
      <c r="EA337" s="751"/>
      <c r="EB337" s="751"/>
      <c r="EC337" s="751"/>
      <c r="ED337" s="751"/>
      <c r="EE337" s="751"/>
      <c r="EF337" s="751"/>
      <c r="EG337" s="751"/>
      <c r="EH337" s="751"/>
      <c r="EI337" s="751"/>
      <c r="EJ337" s="751"/>
      <c r="EK337" s="751"/>
      <c r="EL337" s="751"/>
      <c r="EM337" s="751"/>
      <c r="EN337" s="751"/>
      <c r="EO337" s="751"/>
      <c r="EP337" s="751"/>
      <c r="EQ337" s="751"/>
      <c r="ER337" s="751"/>
      <c r="ES337" s="751"/>
      <c r="ET337" s="751"/>
      <c r="EU337" s="751"/>
      <c r="EV337" s="751"/>
      <c r="EW337" s="751"/>
      <c r="EX337" s="751"/>
      <c r="EY337" s="751"/>
      <c r="EZ337" s="751"/>
      <c r="FA337" s="751"/>
      <c r="FB337" s="751"/>
      <c r="FC337" s="751"/>
      <c r="FD337" s="751"/>
      <c r="FE337" s="751"/>
      <c r="FF337" s="751"/>
      <c r="FG337" s="751"/>
      <c r="FH337" s="751"/>
      <c r="FI337" s="751"/>
      <c r="FJ337" s="751"/>
      <c r="FK337" s="751"/>
      <c r="FL337" s="751"/>
      <c r="FM337" s="751"/>
      <c r="FN337" s="751"/>
      <c r="FO337" s="751"/>
      <c r="FP337" s="751"/>
      <c r="FQ337" s="751"/>
      <c r="FR337" s="751"/>
      <c r="FS337" s="751"/>
      <c r="FT337" s="751"/>
      <c r="FU337" s="751"/>
      <c r="FV337" s="751"/>
      <c r="FW337" s="751"/>
      <c r="FX337" s="751"/>
      <c r="FY337" s="751"/>
      <c r="FZ337" s="751"/>
      <c r="GA337" s="751"/>
      <c r="GB337" s="751"/>
      <c r="GC337" s="751"/>
      <c r="GD337" s="751"/>
      <c r="GE337" s="751"/>
      <c r="GF337" s="751"/>
      <c r="GG337" s="751"/>
      <c r="GH337" s="751"/>
      <c r="GI337" s="751"/>
      <c r="GJ337" s="751"/>
      <c r="GK337" s="751"/>
      <c r="GL337" s="751"/>
      <c r="GM337" s="751"/>
      <c r="GN337" s="751"/>
      <c r="GO337" s="751"/>
      <c r="GP337" s="751"/>
      <c r="GQ337" s="751"/>
      <c r="GR337" s="751"/>
      <c r="GS337" s="751"/>
      <c r="GT337" s="751"/>
      <c r="GU337" s="751"/>
      <c r="GV337" s="751"/>
      <c r="GW337" s="751"/>
      <c r="GX337" s="751"/>
      <c r="GY337" s="751"/>
      <c r="GZ337" s="751"/>
      <c r="HA337" s="751"/>
      <c r="HB337" s="751"/>
      <c r="HC337" s="751"/>
      <c r="HD337" s="751"/>
      <c r="HE337" s="751"/>
      <c r="HF337" s="751"/>
      <c r="HG337" s="751"/>
      <c r="HH337" s="751"/>
      <c r="HI337" s="751"/>
      <c r="HJ337" s="751"/>
      <c r="HK337" s="751"/>
      <c r="HL337" s="751"/>
      <c r="HM337" s="751"/>
      <c r="HN337" s="751"/>
      <c r="HO337" s="751"/>
      <c r="HP337" s="751"/>
      <c r="HQ337" s="751"/>
      <c r="HR337" s="751"/>
      <c r="HS337" s="751"/>
      <c r="HT337" s="751"/>
      <c r="HU337" s="751"/>
      <c r="HV337" s="751"/>
      <c r="HW337" s="751"/>
      <c r="HX337" s="751"/>
      <c r="HY337" s="751"/>
      <c r="HZ337" s="751"/>
      <c r="IA337" s="751"/>
      <c r="IB337" s="751"/>
      <c r="IC337" s="751"/>
      <c r="ID337" s="751"/>
      <c r="IE337" s="751"/>
      <c r="IF337" s="751"/>
      <c r="IG337" s="751"/>
      <c r="IH337" s="751"/>
      <c r="II337" s="751"/>
      <c r="IJ337" s="751"/>
      <c r="IK337" s="751"/>
      <c r="IL337" s="751"/>
      <c r="IM337" s="751"/>
      <c r="IN337" s="751"/>
      <c r="IO337" s="751"/>
      <c r="IP337" s="751"/>
      <c r="IQ337" s="751"/>
      <c r="IR337" s="751"/>
    </row>
    <row r="338" s="443" customFormat="1" ht="31.5" hidden="1" spans="1:252">
      <c r="A338" s="353" t="s">
        <v>4529</v>
      </c>
      <c r="B338" s="307" t="s">
        <v>4530</v>
      </c>
      <c r="C338" s="671"/>
      <c r="D338" s="671">
        <v>0</v>
      </c>
      <c r="E338" s="671">
        <v>0</v>
      </c>
      <c r="F338" s="671">
        <f t="shared" si="69"/>
        <v>0</v>
      </c>
      <c r="G338" s="365" t="str">
        <f t="shared" si="71"/>
        <v/>
      </c>
      <c r="H338" s="365" t="str">
        <f t="shared" si="72"/>
        <v/>
      </c>
      <c r="I338" s="22" t="str">
        <f t="shared" si="73"/>
        <v>否</v>
      </c>
      <c r="J338" s="749" t="str">
        <f t="shared" si="70"/>
        <v>11002</v>
      </c>
      <c r="K338" s="93" t="str">
        <f t="shared" si="74"/>
        <v>项</v>
      </c>
      <c r="L338" s="93">
        <v>1</v>
      </c>
      <c r="M338" s="250"/>
      <c r="N338" s="250"/>
      <c r="O338" s="250"/>
      <c r="P338" s="250"/>
      <c r="Q338" s="250"/>
      <c r="R338" s="250"/>
      <c r="S338" s="250"/>
      <c r="T338" s="250"/>
      <c r="U338" s="250"/>
      <c r="V338" s="250"/>
      <c r="W338" s="250"/>
      <c r="X338" s="250"/>
      <c r="Y338" s="250"/>
      <c r="Z338" s="250"/>
      <c r="AA338" s="250"/>
      <c r="AB338" s="250"/>
      <c r="AC338" s="250"/>
      <c r="AD338" s="250"/>
      <c r="AE338" s="250"/>
      <c r="AF338" s="250"/>
      <c r="AG338" s="250"/>
      <c r="AH338" s="250"/>
      <c r="AI338" s="250"/>
      <c r="AJ338" s="250"/>
      <c r="AK338" s="250"/>
      <c r="AL338" s="250"/>
      <c r="AM338" s="250"/>
      <c r="AN338" s="250"/>
      <c r="AO338" s="250"/>
      <c r="AP338" s="250"/>
      <c r="AQ338" s="250"/>
      <c r="AR338" s="250"/>
      <c r="AS338" s="250"/>
      <c r="AT338" s="250"/>
      <c r="AU338" s="250"/>
      <c r="AV338" s="250"/>
      <c r="AW338" s="250"/>
      <c r="AX338" s="250"/>
      <c r="AY338" s="250"/>
      <c r="AZ338" s="250"/>
      <c r="BA338" s="250"/>
      <c r="BB338" s="250"/>
      <c r="BC338" s="250"/>
      <c r="BD338" s="250"/>
      <c r="BE338" s="250"/>
      <c r="BF338" s="250"/>
      <c r="BG338" s="250"/>
      <c r="BH338" s="250"/>
      <c r="BI338" s="250"/>
      <c r="BJ338" s="250"/>
      <c r="BK338" s="250"/>
      <c r="BL338" s="250"/>
      <c r="BM338" s="250"/>
      <c r="BN338" s="250"/>
      <c r="BO338" s="250"/>
      <c r="BP338" s="250"/>
      <c r="BQ338" s="250"/>
      <c r="BR338" s="250"/>
      <c r="BS338" s="250"/>
      <c r="BT338" s="250"/>
      <c r="BU338" s="250"/>
      <c r="BV338" s="250"/>
      <c r="BW338" s="250"/>
      <c r="BX338" s="250"/>
      <c r="BY338" s="250"/>
      <c r="BZ338" s="250"/>
      <c r="CA338" s="250"/>
      <c r="CB338" s="250"/>
      <c r="CC338" s="250"/>
      <c r="CD338" s="250"/>
      <c r="CE338" s="250"/>
      <c r="CF338" s="250"/>
      <c r="CG338" s="250"/>
      <c r="CH338" s="250"/>
      <c r="CI338" s="250"/>
      <c r="CJ338" s="250"/>
      <c r="CK338" s="250"/>
      <c r="CL338" s="250"/>
      <c r="CM338" s="250"/>
      <c r="CN338" s="250"/>
      <c r="CO338" s="250"/>
      <c r="CP338" s="250"/>
      <c r="CQ338" s="250"/>
      <c r="CR338" s="250"/>
      <c r="CS338" s="250"/>
      <c r="CT338" s="250"/>
      <c r="CU338" s="250"/>
      <c r="CV338" s="250"/>
      <c r="CW338" s="250"/>
      <c r="CX338" s="250"/>
      <c r="CY338" s="250"/>
      <c r="CZ338" s="250"/>
      <c r="DA338" s="250"/>
      <c r="DB338" s="250"/>
      <c r="DC338" s="250"/>
      <c r="DD338" s="250"/>
      <c r="DE338" s="250"/>
      <c r="DF338" s="250"/>
      <c r="DG338" s="250"/>
      <c r="DH338" s="250"/>
      <c r="DI338" s="250"/>
      <c r="DJ338" s="250"/>
      <c r="DK338" s="250"/>
      <c r="DL338" s="250"/>
      <c r="DM338" s="250"/>
      <c r="DN338" s="250"/>
      <c r="DO338" s="250"/>
      <c r="DP338" s="250"/>
      <c r="DQ338" s="250"/>
      <c r="DR338" s="250"/>
      <c r="DS338" s="250"/>
      <c r="DT338" s="250"/>
      <c r="DU338" s="250"/>
      <c r="DV338" s="250"/>
      <c r="DW338" s="250"/>
      <c r="DX338" s="250"/>
      <c r="DY338" s="250"/>
      <c r="DZ338" s="250"/>
      <c r="EA338" s="250"/>
      <c r="EB338" s="250"/>
      <c r="EC338" s="250"/>
      <c r="ED338" s="250"/>
      <c r="EE338" s="250"/>
      <c r="EF338" s="250"/>
      <c r="EG338" s="250"/>
      <c r="EH338" s="250"/>
      <c r="EI338" s="250"/>
      <c r="EJ338" s="250"/>
      <c r="EK338" s="250"/>
      <c r="EL338" s="250"/>
      <c r="EM338" s="250"/>
      <c r="EN338" s="250"/>
      <c r="EO338" s="250"/>
      <c r="EP338" s="250"/>
      <c r="EQ338" s="250"/>
      <c r="ER338" s="250"/>
      <c r="ES338" s="250"/>
      <c r="ET338" s="250"/>
      <c r="EU338" s="250"/>
      <c r="EV338" s="250"/>
      <c r="EW338" s="250"/>
      <c r="EX338" s="250"/>
      <c r="EY338" s="250"/>
      <c r="EZ338" s="250"/>
      <c r="FA338" s="250"/>
      <c r="FB338" s="250"/>
      <c r="FC338" s="250"/>
      <c r="FD338" s="250"/>
      <c r="FE338" s="250"/>
      <c r="FF338" s="250"/>
      <c r="FG338" s="250"/>
      <c r="FH338" s="250"/>
      <c r="FI338" s="250"/>
      <c r="FJ338" s="250"/>
      <c r="FK338" s="250"/>
      <c r="FL338" s="250"/>
      <c r="FM338" s="250"/>
      <c r="FN338" s="250"/>
      <c r="FO338" s="250"/>
      <c r="FP338" s="250"/>
      <c r="FQ338" s="250"/>
      <c r="FR338" s="250"/>
      <c r="FS338" s="250"/>
      <c r="FT338" s="250"/>
      <c r="FU338" s="250"/>
      <c r="FV338" s="250"/>
      <c r="FW338" s="250"/>
      <c r="FX338" s="250"/>
      <c r="FY338" s="250"/>
      <c r="FZ338" s="250"/>
      <c r="GA338" s="250"/>
      <c r="GB338" s="250"/>
      <c r="GC338" s="250"/>
      <c r="GD338" s="250"/>
      <c r="GE338" s="250"/>
      <c r="GF338" s="250"/>
      <c r="GG338" s="250"/>
      <c r="GH338" s="250"/>
      <c r="GI338" s="250"/>
      <c r="GJ338" s="250"/>
      <c r="GK338" s="250"/>
      <c r="GL338" s="250"/>
      <c r="GM338" s="250"/>
      <c r="GN338" s="250"/>
      <c r="GO338" s="250"/>
      <c r="GP338" s="250"/>
      <c r="GQ338" s="250"/>
      <c r="GR338" s="250"/>
      <c r="GS338" s="250"/>
      <c r="GT338" s="250"/>
      <c r="GU338" s="250"/>
      <c r="GV338" s="250"/>
      <c r="GW338" s="250"/>
      <c r="GX338" s="250"/>
      <c r="GY338" s="250"/>
      <c r="GZ338" s="250"/>
      <c r="HA338" s="250"/>
      <c r="HB338" s="250"/>
      <c r="HC338" s="250"/>
      <c r="HD338" s="250"/>
      <c r="HE338" s="250"/>
      <c r="HF338" s="250"/>
      <c r="HG338" s="250"/>
      <c r="HH338" s="250"/>
      <c r="HI338" s="250"/>
      <c r="HJ338" s="250"/>
      <c r="HK338" s="250"/>
      <c r="HL338" s="250"/>
      <c r="HM338" s="250"/>
      <c r="HN338" s="250"/>
      <c r="HO338" s="250"/>
      <c r="HP338" s="250"/>
      <c r="HQ338" s="250"/>
      <c r="HR338" s="250"/>
      <c r="HS338" s="250"/>
      <c r="HT338" s="250"/>
      <c r="HU338" s="250"/>
      <c r="HV338" s="250"/>
      <c r="HW338" s="250"/>
      <c r="HX338" s="250"/>
      <c r="HY338" s="250"/>
      <c r="HZ338" s="250"/>
      <c r="IA338" s="250"/>
      <c r="IB338" s="250"/>
      <c r="IC338" s="250"/>
      <c r="ID338" s="250"/>
      <c r="IE338" s="250"/>
      <c r="IF338" s="250"/>
      <c r="IG338" s="250"/>
      <c r="IH338" s="250"/>
      <c r="II338" s="250"/>
      <c r="IJ338" s="250"/>
      <c r="IK338" s="250"/>
      <c r="IL338" s="250"/>
      <c r="IM338" s="250"/>
      <c r="IN338" s="250"/>
      <c r="IO338" s="250"/>
      <c r="IP338" s="250"/>
      <c r="IQ338" s="250"/>
      <c r="IR338" s="250"/>
    </row>
    <row r="339" s="443" customFormat="1" ht="31.5" hidden="1" spans="1:252">
      <c r="A339" s="353" t="s">
        <v>4531</v>
      </c>
      <c r="B339" s="307" t="s">
        <v>4532</v>
      </c>
      <c r="C339" s="671"/>
      <c r="D339" s="671">
        <v>0</v>
      </c>
      <c r="E339" s="671">
        <v>0</v>
      </c>
      <c r="F339" s="671">
        <f t="shared" si="69"/>
        <v>0</v>
      </c>
      <c r="G339" s="365" t="str">
        <f t="shared" si="71"/>
        <v/>
      </c>
      <c r="H339" s="365" t="str">
        <f t="shared" si="72"/>
        <v/>
      </c>
      <c r="I339" s="22" t="str">
        <f t="shared" si="73"/>
        <v>否</v>
      </c>
      <c r="J339" s="749" t="str">
        <f t="shared" si="70"/>
        <v>11002</v>
      </c>
      <c r="K339" s="93" t="str">
        <f t="shared" si="74"/>
        <v>项</v>
      </c>
      <c r="L339" s="93">
        <v>1</v>
      </c>
      <c r="M339" s="250"/>
      <c r="N339" s="250"/>
      <c r="O339" s="250"/>
      <c r="P339" s="250"/>
      <c r="Q339" s="250"/>
      <c r="R339" s="250"/>
      <c r="S339" s="250"/>
      <c r="T339" s="250"/>
      <c r="U339" s="250"/>
      <c r="V339" s="250"/>
      <c r="W339" s="250"/>
      <c r="X339" s="250"/>
      <c r="Y339" s="250"/>
      <c r="Z339" s="250"/>
      <c r="AA339" s="250"/>
      <c r="AB339" s="250"/>
      <c r="AC339" s="250"/>
      <c r="AD339" s="250"/>
      <c r="AE339" s="250"/>
      <c r="AF339" s="250"/>
      <c r="AG339" s="250"/>
      <c r="AH339" s="250"/>
      <c r="AI339" s="250"/>
      <c r="AJ339" s="250"/>
      <c r="AK339" s="250"/>
      <c r="AL339" s="250"/>
      <c r="AM339" s="250"/>
      <c r="AN339" s="250"/>
      <c r="AO339" s="250"/>
      <c r="AP339" s="250"/>
      <c r="AQ339" s="250"/>
      <c r="AR339" s="250"/>
      <c r="AS339" s="250"/>
      <c r="AT339" s="250"/>
      <c r="AU339" s="250"/>
      <c r="AV339" s="250"/>
      <c r="AW339" s="250"/>
      <c r="AX339" s="250"/>
      <c r="AY339" s="250"/>
      <c r="AZ339" s="250"/>
      <c r="BA339" s="250"/>
      <c r="BB339" s="250"/>
      <c r="BC339" s="250"/>
      <c r="BD339" s="250"/>
      <c r="BE339" s="250"/>
      <c r="BF339" s="250"/>
      <c r="BG339" s="250"/>
      <c r="BH339" s="250"/>
      <c r="BI339" s="250"/>
      <c r="BJ339" s="250"/>
      <c r="BK339" s="250"/>
      <c r="BL339" s="250"/>
      <c r="BM339" s="250"/>
      <c r="BN339" s="250"/>
      <c r="BO339" s="250"/>
      <c r="BP339" s="250"/>
      <c r="BQ339" s="250"/>
      <c r="BR339" s="250"/>
      <c r="BS339" s="250"/>
      <c r="BT339" s="250"/>
      <c r="BU339" s="250"/>
      <c r="BV339" s="250"/>
      <c r="BW339" s="250"/>
      <c r="BX339" s="250"/>
      <c r="BY339" s="250"/>
      <c r="BZ339" s="250"/>
      <c r="CA339" s="250"/>
      <c r="CB339" s="250"/>
      <c r="CC339" s="250"/>
      <c r="CD339" s="250"/>
      <c r="CE339" s="250"/>
      <c r="CF339" s="250"/>
      <c r="CG339" s="250"/>
      <c r="CH339" s="250"/>
      <c r="CI339" s="250"/>
      <c r="CJ339" s="250"/>
      <c r="CK339" s="250"/>
      <c r="CL339" s="250"/>
      <c r="CM339" s="250"/>
      <c r="CN339" s="250"/>
      <c r="CO339" s="250"/>
      <c r="CP339" s="250"/>
      <c r="CQ339" s="250"/>
      <c r="CR339" s="250"/>
      <c r="CS339" s="250"/>
      <c r="CT339" s="250"/>
      <c r="CU339" s="250"/>
      <c r="CV339" s="250"/>
      <c r="CW339" s="250"/>
      <c r="CX339" s="250"/>
      <c r="CY339" s="250"/>
      <c r="CZ339" s="250"/>
      <c r="DA339" s="250"/>
      <c r="DB339" s="250"/>
      <c r="DC339" s="250"/>
      <c r="DD339" s="250"/>
      <c r="DE339" s="250"/>
      <c r="DF339" s="250"/>
      <c r="DG339" s="250"/>
      <c r="DH339" s="250"/>
      <c r="DI339" s="250"/>
      <c r="DJ339" s="250"/>
      <c r="DK339" s="250"/>
      <c r="DL339" s="250"/>
      <c r="DM339" s="250"/>
      <c r="DN339" s="250"/>
      <c r="DO339" s="250"/>
      <c r="DP339" s="250"/>
      <c r="DQ339" s="250"/>
      <c r="DR339" s="250"/>
      <c r="DS339" s="250"/>
      <c r="DT339" s="250"/>
      <c r="DU339" s="250"/>
      <c r="DV339" s="250"/>
      <c r="DW339" s="250"/>
      <c r="DX339" s="250"/>
      <c r="DY339" s="250"/>
      <c r="DZ339" s="250"/>
      <c r="EA339" s="250"/>
      <c r="EB339" s="250"/>
      <c r="EC339" s="250"/>
      <c r="ED339" s="250"/>
      <c r="EE339" s="250"/>
      <c r="EF339" s="250"/>
      <c r="EG339" s="250"/>
      <c r="EH339" s="250"/>
      <c r="EI339" s="250"/>
      <c r="EJ339" s="250"/>
      <c r="EK339" s="250"/>
      <c r="EL339" s="250"/>
      <c r="EM339" s="250"/>
      <c r="EN339" s="250"/>
      <c r="EO339" s="250"/>
      <c r="EP339" s="250"/>
      <c r="EQ339" s="250"/>
      <c r="ER339" s="250"/>
      <c r="ES339" s="250"/>
      <c r="ET339" s="250"/>
      <c r="EU339" s="250"/>
      <c r="EV339" s="250"/>
      <c r="EW339" s="250"/>
      <c r="EX339" s="250"/>
      <c r="EY339" s="250"/>
      <c r="EZ339" s="250"/>
      <c r="FA339" s="250"/>
      <c r="FB339" s="250"/>
      <c r="FC339" s="250"/>
      <c r="FD339" s="250"/>
      <c r="FE339" s="250"/>
      <c r="FF339" s="250"/>
      <c r="FG339" s="250"/>
      <c r="FH339" s="250"/>
      <c r="FI339" s="250"/>
      <c r="FJ339" s="250"/>
      <c r="FK339" s="250"/>
      <c r="FL339" s="250"/>
      <c r="FM339" s="250"/>
      <c r="FN339" s="250"/>
      <c r="FO339" s="250"/>
      <c r="FP339" s="250"/>
      <c r="FQ339" s="250"/>
      <c r="FR339" s="250"/>
      <c r="FS339" s="250"/>
      <c r="FT339" s="250"/>
      <c r="FU339" s="250"/>
      <c r="FV339" s="250"/>
      <c r="FW339" s="250"/>
      <c r="FX339" s="250"/>
      <c r="FY339" s="250"/>
      <c r="FZ339" s="250"/>
      <c r="GA339" s="250"/>
      <c r="GB339" s="250"/>
      <c r="GC339" s="250"/>
      <c r="GD339" s="250"/>
      <c r="GE339" s="250"/>
      <c r="GF339" s="250"/>
      <c r="GG339" s="250"/>
      <c r="GH339" s="250"/>
      <c r="GI339" s="250"/>
      <c r="GJ339" s="250"/>
      <c r="GK339" s="250"/>
      <c r="GL339" s="250"/>
      <c r="GM339" s="250"/>
      <c r="GN339" s="250"/>
      <c r="GO339" s="250"/>
      <c r="GP339" s="250"/>
      <c r="GQ339" s="250"/>
      <c r="GR339" s="250"/>
      <c r="GS339" s="250"/>
      <c r="GT339" s="250"/>
      <c r="GU339" s="250"/>
      <c r="GV339" s="250"/>
      <c r="GW339" s="250"/>
      <c r="GX339" s="250"/>
      <c r="GY339" s="250"/>
      <c r="GZ339" s="250"/>
      <c r="HA339" s="250"/>
      <c r="HB339" s="250"/>
      <c r="HC339" s="250"/>
      <c r="HD339" s="250"/>
      <c r="HE339" s="250"/>
      <c r="HF339" s="250"/>
      <c r="HG339" s="250"/>
      <c r="HH339" s="250"/>
      <c r="HI339" s="250"/>
      <c r="HJ339" s="250"/>
      <c r="HK339" s="250"/>
      <c r="HL339" s="250"/>
      <c r="HM339" s="250"/>
      <c r="HN339" s="250"/>
      <c r="HO339" s="250"/>
      <c r="HP339" s="250"/>
      <c r="HQ339" s="250"/>
      <c r="HR339" s="250"/>
      <c r="HS339" s="250"/>
      <c r="HT339" s="250"/>
      <c r="HU339" s="250"/>
      <c r="HV339" s="250"/>
      <c r="HW339" s="250"/>
      <c r="HX339" s="250"/>
      <c r="HY339" s="250"/>
      <c r="HZ339" s="250"/>
      <c r="IA339" s="250"/>
      <c r="IB339" s="250"/>
      <c r="IC339" s="250"/>
      <c r="ID339" s="250"/>
      <c r="IE339" s="250"/>
      <c r="IF339" s="250"/>
      <c r="IG339" s="250"/>
      <c r="IH339" s="250"/>
      <c r="II339" s="250"/>
      <c r="IJ339" s="250"/>
      <c r="IK339" s="250"/>
      <c r="IL339" s="250"/>
      <c r="IM339" s="250"/>
      <c r="IN339" s="250"/>
      <c r="IO339" s="250"/>
      <c r="IP339" s="250"/>
      <c r="IQ339" s="250"/>
      <c r="IR339" s="250"/>
    </row>
    <row r="340" s="443" customFormat="1" ht="31.5" hidden="1" spans="1:252">
      <c r="A340" s="353" t="s">
        <v>4533</v>
      </c>
      <c r="B340" s="307" t="s">
        <v>4534</v>
      </c>
      <c r="C340" s="671"/>
      <c r="D340" s="671">
        <v>0</v>
      </c>
      <c r="E340" s="671">
        <v>0</v>
      </c>
      <c r="F340" s="671">
        <f t="shared" si="69"/>
        <v>0</v>
      </c>
      <c r="G340" s="365" t="str">
        <f t="shared" si="71"/>
        <v/>
      </c>
      <c r="H340" s="365" t="str">
        <f t="shared" si="72"/>
        <v/>
      </c>
      <c r="I340" s="22" t="str">
        <f t="shared" si="73"/>
        <v>否</v>
      </c>
      <c r="J340" s="749" t="str">
        <f t="shared" si="70"/>
        <v>11002</v>
      </c>
      <c r="K340" s="93" t="str">
        <f t="shared" si="74"/>
        <v>项</v>
      </c>
      <c r="L340" s="93">
        <v>1</v>
      </c>
      <c r="M340" s="250"/>
      <c r="N340" s="250"/>
      <c r="O340" s="250"/>
      <c r="P340" s="250"/>
      <c r="Q340" s="250"/>
      <c r="R340" s="250"/>
      <c r="S340" s="250"/>
      <c r="T340" s="250"/>
      <c r="U340" s="250"/>
      <c r="V340" s="250"/>
      <c r="W340" s="250"/>
      <c r="X340" s="250"/>
      <c r="Y340" s="250"/>
      <c r="Z340" s="250"/>
      <c r="AA340" s="250"/>
      <c r="AB340" s="250"/>
      <c r="AC340" s="250"/>
      <c r="AD340" s="250"/>
      <c r="AE340" s="250"/>
      <c r="AF340" s="250"/>
      <c r="AG340" s="250"/>
      <c r="AH340" s="250"/>
      <c r="AI340" s="250"/>
      <c r="AJ340" s="250"/>
      <c r="AK340" s="250"/>
      <c r="AL340" s="250"/>
      <c r="AM340" s="250"/>
      <c r="AN340" s="250"/>
      <c r="AO340" s="250"/>
      <c r="AP340" s="250"/>
      <c r="AQ340" s="250"/>
      <c r="AR340" s="250"/>
      <c r="AS340" s="250"/>
      <c r="AT340" s="250"/>
      <c r="AU340" s="250"/>
      <c r="AV340" s="250"/>
      <c r="AW340" s="250"/>
      <c r="AX340" s="250"/>
      <c r="AY340" s="250"/>
      <c r="AZ340" s="250"/>
      <c r="BA340" s="250"/>
      <c r="BB340" s="250"/>
      <c r="BC340" s="250"/>
      <c r="BD340" s="250"/>
      <c r="BE340" s="250"/>
      <c r="BF340" s="250"/>
      <c r="BG340" s="250"/>
      <c r="BH340" s="250"/>
      <c r="BI340" s="250"/>
      <c r="BJ340" s="250"/>
      <c r="BK340" s="250"/>
      <c r="BL340" s="250"/>
      <c r="BM340" s="250"/>
      <c r="BN340" s="250"/>
      <c r="BO340" s="250"/>
      <c r="BP340" s="250"/>
      <c r="BQ340" s="250"/>
      <c r="BR340" s="250"/>
      <c r="BS340" s="250"/>
      <c r="BT340" s="250"/>
      <c r="BU340" s="250"/>
      <c r="BV340" s="250"/>
      <c r="BW340" s="250"/>
      <c r="BX340" s="250"/>
      <c r="BY340" s="250"/>
      <c r="BZ340" s="250"/>
      <c r="CA340" s="250"/>
      <c r="CB340" s="250"/>
      <c r="CC340" s="250"/>
      <c r="CD340" s="250"/>
      <c r="CE340" s="250"/>
      <c r="CF340" s="250"/>
      <c r="CG340" s="250"/>
      <c r="CH340" s="250"/>
      <c r="CI340" s="250"/>
      <c r="CJ340" s="250"/>
      <c r="CK340" s="250"/>
      <c r="CL340" s="250"/>
      <c r="CM340" s="250"/>
      <c r="CN340" s="250"/>
      <c r="CO340" s="250"/>
      <c r="CP340" s="250"/>
      <c r="CQ340" s="250"/>
      <c r="CR340" s="250"/>
      <c r="CS340" s="250"/>
      <c r="CT340" s="250"/>
      <c r="CU340" s="250"/>
      <c r="CV340" s="250"/>
      <c r="CW340" s="250"/>
      <c r="CX340" s="250"/>
      <c r="CY340" s="250"/>
      <c r="CZ340" s="250"/>
      <c r="DA340" s="250"/>
      <c r="DB340" s="250"/>
      <c r="DC340" s="250"/>
      <c r="DD340" s="250"/>
      <c r="DE340" s="250"/>
      <c r="DF340" s="250"/>
      <c r="DG340" s="250"/>
      <c r="DH340" s="250"/>
      <c r="DI340" s="250"/>
      <c r="DJ340" s="250"/>
      <c r="DK340" s="250"/>
      <c r="DL340" s="250"/>
      <c r="DM340" s="250"/>
      <c r="DN340" s="250"/>
      <c r="DO340" s="250"/>
      <c r="DP340" s="250"/>
      <c r="DQ340" s="250"/>
      <c r="DR340" s="250"/>
      <c r="DS340" s="250"/>
      <c r="DT340" s="250"/>
      <c r="DU340" s="250"/>
      <c r="DV340" s="250"/>
      <c r="DW340" s="250"/>
      <c r="DX340" s="250"/>
      <c r="DY340" s="250"/>
      <c r="DZ340" s="250"/>
      <c r="EA340" s="250"/>
      <c r="EB340" s="250"/>
      <c r="EC340" s="250"/>
      <c r="ED340" s="250"/>
      <c r="EE340" s="250"/>
      <c r="EF340" s="250"/>
      <c r="EG340" s="250"/>
      <c r="EH340" s="250"/>
      <c r="EI340" s="250"/>
      <c r="EJ340" s="250"/>
      <c r="EK340" s="250"/>
      <c r="EL340" s="250"/>
      <c r="EM340" s="250"/>
      <c r="EN340" s="250"/>
      <c r="EO340" s="250"/>
      <c r="EP340" s="250"/>
      <c r="EQ340" s="250"/>
      <c r="ER340" s="250"/>
      <c r="ES340" s="250"/>
      <c r="ET340" s="250"/>
      <c r="EU340" s="250"/>
      <c r="EV340" s="250"/>
      <c r="EW340" s="250"/>
      <c r="EX340" s="250"/>
      <c r="EY340" s="250"/>
      <c r="EZ340" s="250"/>
      <c r="FA340" s="250"/>
      <c r="FB340" s="250"/>
      <c r="FC340" s="250"/>
      <c r="FD340" s="250"/>
      <c r="FE340" s="250"/>
      <c r="FF340" s="250"/>
      <c r="FG340" s="250"/>
      <c r="FH340" s="250"/>
      <c r="FI340" s="250"/>
      <c r="FJ340" s="250"/>
      <c r="FK340" s="250"/>
      <c r="FL340" s="250"/>
      <c r="FM340" s="250"/>
      <c r="FN340" s="250"/>
      <c r="FO340" s="250"/>
      <c r="FP340" s="250"/>
      <c r="FQ340" s="250"/>
      <c r="FR340" s="250"/>
      <c r="FS340" s="250"/>
      <c r="FT340" s="250"/>
      <c r="FU340" s="250"/>
      <c r="FV340" s="250"/>
      <c r="FW340" s="250"/>
      <c r="FX340" s="250"/>
      <c r="FY340" s="250"/>
      <c r="FZ340" s="250"/>
      <c r="GA340" s="250"/>
      <c r="GB340" s="250"/>
      <c r="GC340" s="250"/>
      <c r="GD340" s="250"/>
      <c r="GE340" s="250"/>
      <c r="GF340" s="250"/>
      <c r="GG340" s="250"/>
      <c r="GH340" s="250"/>
      <c r="GI340" s="250"/>
      <c r="GJ340" s="250"/>
      <c r="GK340" s="250"/>
      <c r="GL340" s="250"/>
      <c r="GM340" s="250"/>
      <c r="GN340" s="250"/>
      <c r="GO340" s="250"/>
      <c r="GP340" s="250"/>
      <c r="GQ340" s="250"/>
      <c r="GR340" s="250"/>
      <c r="GS340" s="250"/>
      <c r="GT340" s="250"/>
      <c r="GU340" s="250"/>
      <c r="GV340" s="250"/>
      <c r="GW340" s="250"/>
      <c r="GX340" s="250"/>
      <c r="GY340" s="250"/>
      <c r="GZ340" s="250"/>
      <c r="HA340" s="250"/>
      <c r="HB340" s="250"/>
      <c r="HC340" s="250"/>
      <c r="HD340" s="250"/>
      <c r="HE340" s="250"/>
      <c r="HF340" s="250"/>
      <c r="HG340" s="250"/>
      <c r="HH340" s="250"/>
      <c r="HI340" s="250"/>
      <c r="HJ340" s="250"/>
      <c r="HK340" s="250"/>
      <c r="HL340" s="250"/>
      <c r="HM340" s="250"/>
      <c r="HN340" s="250"/>
      <c r="HO340" s="250"/>
      <c r="HP340" s="250"/>
      <c r="HQ340" s="250"/>
      <c r="HR340" s="250"/>
      <c r="HS340" s="250"/>
      <c r="HT340" s="250"/>
      <c r="HU340" s="250"/>
      <c r="HV340" s="250"/>
      <c r="HW340" s="250"/>
      <c r="HX340" s="250"/>
      <c r="HY340" s="250"/>
      <c r="HZ340" s="250"/>
      <c r="IA340" s="250"/>
      <c r="IB340" s="250"/>
      <c r="IC340" s="250"/>
      <c r="ID340" s="250"/>
      <c r="IE340" s="250"/>
      <c r="IF340" s="250"/>
      <c r="IG340" s="250"/>
      <c r="IH340" s="250"/>
      <c r="II340" s="250"/>
      <c r="IJ340" s="250"/>
      <c r="IK340" s="250"/>
      <c r="IL340" s="250"/>
      <c r="IM340" s="250"/>
      <c r="IN340" s="250"/>
      <c r="IO340" s="250"/>
      <c r="IP340" s="250"/>
      <c r="IQ340" s="250"/>
      <c r="IR340" s="250"/>
    </row>
    <row r="341" s="443" customFormat="1" ht="31.5" hidden="1" spans="1:252">
      <c r="A341" s="353" t="s">
        <v>4535</v>
      </c>
      <c r="B341" s="307" t="s">
        <v>4536</v>
      </c>
      <c r="C341" s="671"/>
      <c r="D341" s="671">
        <v>0</v>
      </c>
      <c r="E341" s="671">
        <v>0</v>
      </c>
      <c r="F341" s="671">
        <f t="shared" si="69"/>
        <v>0</v>
      </c>
      <c r="G341" s="365" t="str">
        <f t="shared" si="71"/>
        <v/>
      </c>
      <c r="H341" s="365" t="str">
        <f t="shared" si="72"/>
        <v/>
      </c>
      <c r="I341" s="22" t="str">
        <f t="shared" si="73"/>
        <v>否</v>
      </c>
      <c r="J341" s="749" t="str">
        <f t="shared" si="70"/>
        <v>11002</v>
      </c>
      <c r="K341" s="93" t="str">
        <f t="shared" si="74"/>
        <v>项</v>
      </c>
      <c r="L341" s="93">
        <v>1</v>
      </c>
      <c r="M341" s="250"/>
      <c r="N341" s="250"/>
      <c r="O341" s="250"/>
      <c r="P341" s="250"/>
      <c r="Q341" s="250"/>
      <c r="R341" s="250"/>
      <c r="S341" s="250"/>
      <c r="T341" s="250"/>
      <c r="U341" s="250"/>
      <c r="V341" s="250"/>
      <c r="W341" s="250"/>
      <c r="X341" s="250"/>
      <c r="Y341" s="250"/>
      <c r="Z341" s="250"/>
      <c r="AA341" s="250"/>
      <c r="AB341" s="250"/>
      <c r="AC341" s="250"/>
      <c r="AD341" s="250"/>
      <c r="AE341" s="250"/>
      <c r="AF341" s="250"/>
      <c r="AG341" s="250"/>
      <c r="AH341" s="250"/>
      <c r="AI341" s="250"/>
      <c r="AJ341" s="250"/>
      <c r="AK341" s="250"/>
      <c r="AL341" s="250"/>
      <c r="AM341" s="250"/>
      <c r="AN341" s="250"/>
      <c r="AO341" s="250"/>
      <c r="AP341" s="250"/>
      <c r="AQ341" s="250"/>
      <c r="AR341" s="250"/>
      <c r="AS341" s="250"/>
      <c r="AT341" s="250"/>
      <c r="AU341" s="250"/>
      <c r="AV341" s="250"/>
      <c r="AW341" s="250"/>
      <c r="AX341" s="250"/>
      <c r="AY341" s="250"/>
      <c r="AZ341" s="250"/>
      <c r="BA341" s="250"/>
      <c r="BB341" s="250"/>
      <c r="BC341" s="250"/>
      <c r="BD341" s="250"/>
      <c r="BE341" s="250"/>
      <c r="BF341" s="250"/>
      <c r="BG341" s="250"/>
      <c r="BH341" s="250"/>
      <c r="BI341" s="250"/>
      <c r="BJ341" s="250"/>
      <c r="BK341" s="250"/>
      <c r="BL341" s="250"/>
      <c r="BM341" s="250"/>
      <c r="BN341" s="250"/>
      <c r="BO341" s="250"/>
      <c r="BP341" s="250"/>
      <c r="BQ341" s="250"/>
      <c r="BR341" s="250"/>
      <c r="BS341" s="250"/>
      <c r="BT341" s="250"/>
      <c r="BU341" s="250"/>
      <c r="BV341" s="250"/>
      <c r="BW341" s="250"/>
      <c r="BX341" s="250"/>
      <c r="BY341" s="250"/>
      <c r="BZ341" s="250"/>
      <c r="CA341" s="250"/>
      <c r="CB341" s="250"/>
      <c r="CC341" s="250"/>
      <c r="CD341" s="250"/>
      <c r="CE341" s="250"/>
      <c r="CF341" s="250"/>
      <c r="CG341" s="250"/>
      <c r="CH341" s="250"/>
      <c r="CI341" s="250"/>
      <c r="CJ341" s="250"/>
      <c r="CK341" s="250"/>
      <c r="CL341" s="250"/>
      <c r="CM341" s="250"/>
      <c r="CN341" s="250"/>
      <c r="CO341" s="250"/>
      <c r="CP341" s="250"/>
      <c r="CQ341" s="250"/>
      <c r="CR341" s="250"/>
      <c r="CS341" s="250"/>
      <c r="CT341" s="250"/>
      <c r="CU341" s="250"/>
      <c r="CV341" s="250"/>
      <c r="CW341" s="250"/>
      <c r="CX341" s="250"/>
      <c r="CY341" s="250"/>
      <c r="CZ341" s="250"/>
      <c r="DA341" s="250"/>
      <c r="DB341" s="250"/>
      <c r="DC341" s="250"/>
      <c r="DD341" s="250"/>
      <c r="DE341" s="250"/>
      <c r="DF341" s="250"/>
      <c r="DG341" s="250"/>
      <c r="DH341" s="250"/>
      <c r="DI341" s="250"/>
      <c r="DJ341" s="250"/>
      <c r="DK341" s="250"/>
      <c r="DL341" s="250"/>
      <c r="DM341" s="250"/>
      <c r="DN341" s="250"/>
      <c r="DO341" s="250"/>
      <c r="DP341" s="250"/>
      <c r="DQ341" s="250"/>
      <c r="DR341" s="250"/>
      <c r="DS341" s="250"/>
      <c r="DT341" s="250"/>
      <c r="DU341" s="250"/>
      <c r="DV341" s="250"/>
      <c r="DW341" s="250"/>
      <c r="DX341" s="250"/>
      <c r="DY341" s="250"/>
      <c r="DZ341" s="250"/>
      <c r="EA341" s="250"/>
      <c r="EB341" s="250"/>
      <c r="EC341" s="250"/>
      <c r="ED341" s="250"/>
      <c r="EE341" s="250"/>
      <c r="EF341" s="250"/>
      <c r="EG341" s="250"/>
      <c r="EH341" s="250"/>
      <c r="EI341" s="250"/>
      <c r="EJ341" s="250"/>
      <c r="EK341" s="250"/>
      <c r="EL341" s="250"/>
      <c r="EM341" s="250"/>
      <c r="EN341" s="250"/>
      <c r="EO341" s="250"/>
      <c r="EP341" s="250"/>
      <c r="EQ341" s="250"/>
      <c r="ER341" s="250"/>
      <c r="ES341" s="250"/>
      <c r="ET341" s="250"/>
      <c r="EU341" s="250"/>
      <c r="EV341" s="250"/>
      <c r="EW341" s="250"/>
      <c r="EX341" s="250"/>
      <c r="EY341" s="250"/>
      <c r="EZ341" s="250"/>
      <c r="FA341" s="250"/>
      <c r="FB341" s="250"/>
      <c r="FC341" s="250"/>
      <c r="FD341" s="250"/>
      <c r="FE341" s="250"/>
      <c r="FF341" s="250"/>
      <c r="FG341" s="250"/>
      <c r="FH341" s="250"/>
      <c r="FI341" s="250"/>
      <c r="FJ341" s="250"/>
      <c r="FK341" s="250"/>
      <c r="FL341" s="250"/>
      <c r="FM341" s="250"/>
      <c r="FN341" s="250"/>
      <c r="FO341" s="250"/>
      <c r="FP341" s="250"/>
      <c r="FQ341" s="250"/>
      <c r="FR341" s="250"/>
      <c r="FS341" s="250"/>
      <c r="FT341" s="250"/>
      <c r="FU341" s="250"/>
      <c r="FV341" s="250"/>
      <c r="FW341" s="250"/>
      <c r="FX341" s="250"/>
      <c r="FY341" s="250"/>
      <c r="FZ341" s="250"/>
      <c r="GA341" s="250"/>
      <c r="GB341" s="250"/>
      <c r="GC341" s="250"/>
      <c r="GD341" s="250"/>
      <c r="GE341" s="250"/>
      <c r="GF341" s="250"/>
      <c r="GG341" s="250"/>
      <c r="GH341" s="250"/>
      <c r="GI341" s="250"/>
      <c r="GJ341" s="250"/>
      <c r="GK341" s="250"/>
      <c r="GL341" s="250"/>
      <c r="GM341" s="250"/>
      <c r="GN341" s="250"/>
      <c r="GO341" s="250"/>
      <c r="GP341" s="250"/>
      <c r="GQ341" s="250"/>
      <c r="GR341" s="250"/>
      <c r="GS341" s="250"/>
      <c r="GT341" s="250"/>
      <c r="GU341" s="250"/>
      <c r="GV341" s="250"/>
      <c r="GW341" s="250"/>
      <c r="GX341" s="250"/>
      <c r="GY341" s="250"/>
      <c r="GZ341" s="250"/>
      <c r="HA341" s="250"/>
      <c r="HB341" s="250"/>
      <c r="HC341" s="250"/>
      <c r="HD341" s="250"/>
      <c r="HE341" s="250"/>
      <c r="HF341" s="250"/>
      <c r="HG341" s="250"/>
      <c r="HH341" s="250"/>
      <c r="HI341" s="250"/>
      <c r="HJ341" s="250"/>
      <c r="HK341" s="250"/>
      <c r="HL341" s="250"/>
      <c r="HM341" s="250"/>
      <c r="HN341" s="250"/>
      <c r="HO341" s="250"/>
      <c r="HP341" s="250"/>
      <c r="HQ341" s="250"/>
      <c r="HR341" s="250"/>
      <c r="HS341" s="250"/>
      <c r="HT341" s="250"/>
      <c r="HU341" s="250"/>
      <c r="HV341" s="250"/>
      <c r="HW341" s="250"/>
      <c r="HX341" s="250"/>
      <c r="HY341" s="250"/>
      <c r="HZ341" s="250"/>
      <c r="IA341" s="250"/>
      <c r="IB341" s="250"/>
      <c r="IC341" s="250"/>
      <c r="ID341" s="250"/>
      <c r="IE341" s="250"/>
      <c r="IF341" s="250"/>
      <c r="IG341" s="250"/>
      <c r="IH341" s="250"/>
      <c r="II341" s="250"/>
      <c r="IJ341" s="250"/>
      <c r="IK341" s="250"/>
      <c r="IL341" s="250"/>
      <c r="IM341" s="250"/>
      <c r="IN341" s="250"/>
      <c r="IO341" s="250"/>
      <c r="IP341" s="250"/>
      <c r="IQ341" s="250"/>
      <c r="IR341" s="250"/>
    </row>
    <row r="342" s="137" customFormat="1" ht="31.5" spans="1:252">
      <c r="A342" s="353" t="s">
        <v>4537</v>
      </c>
      <c r="B342" s="306" t="s">
        <v>4538</v>
      </c>
      <c r="C342" s="671">
        <v>1704</v>
      </c>
      <c r="D342" s="671">
        <v>1320</v>
      </c>
      <c r="E342" s="671">
        <v>688</v>
      </c>
      <c r="F342" s="671">
        <f t="shared" si="69"/>
        <v>-1016</v>
      </c>
      <c r="G342" s="759" t="str">
        <f t="shared" si="71"/>
        <v>-59.6%</v>
      </c>
      <c r="H342" s="365" t="str">
        <f t="shared" si="72"/>
        <v>52.1%</v>
      </c>
      <c r="I342" s="744" t="str">
        <f t="shared" si="73"/>
        <v>是</v>
      </c>
      <c r="J342" s="763" t="str">
        <f t="shared" si="70"/>
        <v>11002</v>
      </c>
      <c r="K342" s="93" t="str">
        <f t="shared" si="74"/>
        <v>项</v>
      </c>
      <c r="L342" s="746">
        <v>1</v>
      </c>
      <c r="M342" s="751"/>
      <c r="N342" s="751"/>
      <c r="O342" s="751"/>
      <c r="P342" s="751"/>
      <c r="Q342" s="751"/>
      <c r="R342" s="751"/>
      <c r="S342" s="751"/>
      <c r="T342" s="751"/>
      <c r="U342" s="751"/>
      <c r="V342" s="751"/>
      <c r="W342" s="751"/>
      <c r="X342" s="751"/>
      <c r="Y342" s="751"/>
      <c r="Z342" s="751"/>
      <c r="AA342" s="751"/>
      <c r="AB342" s="751"/>
      <c r="AC342" s="751"/>
      <c r="AD342" s="751"/>
      <c r="AE342" s="751"/>
      <c r="AF342" s="751"/>
      <c r="AG342" s="751"/>
      <c r="AH342" s="751"/>
      <c r="AI342" s="751"/>
      <c r="AJ342" s="751"/>
      <c r="AK342" s="751"/>
      <c r="AL342" s="751"/>
      <c r="AM342" s="751"/>
      <c r="AN342" s="751"/>
      <c r="AO342" s="751"/>
      <c r="AP342" s="751"/>
      <c r="AQ342" s="751"/>
      <c r="AR342" s="751"/>
      <c r="AS342" s="751"/>
      <c r="AT342" s="751"/>
      <c r="AU342" s="751"/>
      <c r="AV342" s="751"/>
      <c r="AW342" s="751"/>
      <c r="AX342" s="751"/>
      <c r="AY342" s="751"/>
      <c r="AZ342" s="751"/>
      <c r="BA342" s="751"/>
      <c r="BB342" s="751"/>
      <c r="BC342" s="751"/>
      <c r="BD342" s="751"/>
      <c r="BE342" s="751"/>
      <c r="BF342" s="751"/>
      <c r="BG342" s="751"/>
      <c r="BH342" s="751"/>
      <c r="BI342" s="751"/>
      <c r="BJ342" s="751"/>
      <c r="BK342" s="751"/>
      <c r="BL342" s="751"/>
      <c r="BM342" s="751"/>
      <c r="BN342" s="751"/>
      <c r="BO342" s="751"/>
      <c r="BP342" s="751"/>
      <c r="BQ342" s="751"/>
      <c r="BR342" s="751"/>
      <c r="BS342" s="751"/>
      <c r="BT342" s="751"/>
      <c r="BU342" s="751"/>
      <c r="BV342" s="751"/>
      <c r="BW342" s="751"/>
      <c r="BX342" s="751"/>
      <c r="BY342" s="751"/>
      <c r="BZ342" s="751"/>
      <c r="CA342" s="751"/>
      <c r="CB342" s="751"/>
      <c r="CC342" s="751"/>
      <c r="CD342" s="751"/>
      <c r="CE342" s="751"/>
      <c r="CF342" s="751"/>
      <c r="CG342" s="751"/>
      <c r="CH342" s="751"/>
      <c r="CI342" s="751"/>
      <c r="CJ342" s="751"/>
      <c r="CK342" s="751"/>
      <c r="CL342" s="751"/>
      <c r="CM342" s="751"/>
      <c r="CN342" s="751"/>
      <c r="CO342" s="751"/>
      <c r="CP342" s="751"/>
      <c r="CQ342" s="751"/>
      <c r="CR342" s="751"/>
      <c r="CS342" s="751"/>
      <c r="CT342" s="751"/>
      <c r="CU342" s="751"/>
      <c r="CV342" s="751"/>
      <c r="CW342" s="751"/>
      <c r="CX342" s="751"/>
      <c r="CY342" s="751"/>
      <c r="CZ342" s="751"/>
      <c r="DA342" s="751"/>
      <c r="DB342" s="751"/>
      <c r="DC342" s="751"/>
      <c r="DD342" s="751"/>
      <c r="DE342" s="751"/>
      <c r="DF342" s="751"/>
      <c r="DG342" s="751"/>
      <c r="DH342" s="751"/>
      <c r="DI342" s="751"/>
      <c r="DJ342" s="751"/>
      <c r="DK342" s="751"/>
      <c r="DL342" s="751"/>
      <c r="DM342" s="751"/>
      <c r="DN342" s="751"/>
      <c r="DO342" s="751"/>
      <c r="DP342" s="751"/>
      <c r="DQ342" s="751"/>
      <c r="DR342" s="751"/>
      <c r="DS342" s="751"/>
      <c r="DT342" s="751"/>
      <c r="DU342" s="751"/>
      <c r="DV342" s="751"/>
      <c r="DW342" s="751"/>
      <c r="DX342" s="751"/>
      <c r="DY342" s="751"/>
      <c r="DZ342" s="751"/>
      <c r="EA342" s="751"/>
      <c r="EB342" s="751"/>
      <c r="EC342" s="751"/>
      <c r="ED342" s="751"/>
      <c r="EE342" s="751"/>
      <c r="EF342" s="751"/>
      <c r="EG342" s="751"/>
      <c r="EH342" s="751"/>
      <c r="EI342" s="751"/>
      <c r="EJ342" s="751"/>
      <c r="EK342" s="751"/>
      <c r="EL342" s="751"/>
      <c r="EM342" s="751"/>
      <c r="EN342" s="751"/>
      <c r="EO342" s="751"/>
      <c r="EP342" s="751"/>
      <c r="EQ342" s="751"/>
      <c r="ER342" s="751"/>
      <c r="ES342" s="751"/>
      <c r="ET342" s="751"/>
      <c r="EU342" s="751"/>
      <c r="EV342" s="751"/>
      <c r="EW342" s="751"/>
      <c r="EX342" s="751"/>
      <c r="EY342" s="751"/>
      <c r="EZ342" s="751"/>
      <c r="FA342" s="751"/>
      <c r="FB342" s="751"/>
      <c r="FC342" s="751"/>
      <c r="FD342" s="751"/>
      <c r="FE342" s="751"/>
      <c r="FF342" s="751"/>
      <c r="FG342" s="751"/>
      <c r="FH342" s="751"/>
      <c r="FI342" s="751"/>
      <c r="FJ342" s="751"/>
      <c r="FK342" s="751"/>
      <c r="FL342" s="751"/>
      <c r="FM342" s="751"/>
      <c r="FN342" s="751"/>
      <c r="FO342" s="751"/>
      <c r="FP342" s="751"/>
      <c r="FQ342" s="751"/>
      <c r="FR342" s="751"/>
      <c r="FS342" s="751"/>
      <c r="FT342" s="751"/>
      <c r="FU342" s="751"/>
      <c r="FV342" s="751"/>
      <c r="FW342" s="751"/>
      <c r="FX342" s="751"/>
      <c r="FY342" s="751"/>
      <c r="FZ342" s="751"/>
      <c r="GA342" s="751"/>
      <c r="GB342" s="751"/>
      <c r="GC342" s="751"/>
      <c r="GD342" s="751"/>
      <c r="GE342" s="751"/>
      <c r="GF342" s="751"/>
      <c r="GG342" s="751"/>
      <c r="GH342" s="751"/>
      <c r="GI342" s="751"/>
      <c r="GJ342" s="751"/>
      <c r="GK342" s="751"/>
      <c r="GL342" s="751"/>
      <c r="GM342" s="751"/>
      <c r="GN342" s="751"/>
      <c r="GO342" s="751"/>
      <c r="GP342" s="751"/>
      <c r="GQ342" s="751"/>
      <c r="GR342" s="751"/>
      <c r="GS342" s="751"/>
      <c r="GT342" s="751"/>
      <c r="GU342" s="751"/>
      <c r="GV342" s="751"/>
      <c r="GW342" s="751"/>
      <c r="GX342" s="751"/>
      <c r="GY342" s="751"/>
      <c r="GZ342" s="751"/>
      <c r="HA342" s="751"/>
      <c r="HB342" s="751"/>
      <c r="HC342" s="751"/>
      <c r="HD342" s="751"/>
      <c r="HE342" s="751"/>
      <c r="HF342" s="751"/>
      <c r="HG342" s="751"/>
      <c r="HH342" s="751"/>
      <c r="HI342" s="751"/>
      <c r="HJ342" s="751"/>
      <c r="HK342" s="751"/>
      <c r="HL342" s="751"/>
      <c r="HM342" s="751"/>
      <c r="HN342" s="751"/>
      <c r="HO342" s="751"/>
      <c r="HP342" s="751"/>
      <c r="HQ342" s="751"/>
      <c r="HR342" s="751"/>
      <c r="HS342" s="751"/>
      <c r="HT342" s="751"/>
      <c r="HU342" s="751"/>
      <c r="HV342" s="751"/>
      <c r="HW342" s="751"/>
      <c r="HX342" s="751"/>
      <c r="HY342" s="751"/>
      <c r="HZ342" s="751"/>
      <c r="IA342" s="751"/>
      <c r="IB342" s="751"/>
      <c r="IC342" s="751"/>
      <c r="ID342" s="751"/>
      <c r="IE342" s="751"/>
      <c r="IF342" s="751"/>
      <c r="IG342" s="751"/>
      <c r="IH342" s="751"/>
      <c r="II342" s="751"/>
      <c r="IJ342" s="751"/>
      <c r="IK342" s="751"/>
      <c r="IL342" s="751"/>
      <c r="IM342" s="751"/>
      <c r="IN342" s="751"/>
      <c r="IO342" s="751"/>
      <c r="IP342" s="751"/>
      <c r="IQ342" s="751"/>
      <c r="IR342" s="751"/>
    </row>
    <row r="343" s="137" customFormat="1" ht="31.5" spans="1:252">
      <c r="A343" s="353" t="s">
        <v>4539</v>
      </c>
      <c r="B343" s="306" t="s">
        <v>4540</v>
      </c>
      <c r="C343" s="671">
        <v>74</v>
      </c>
      <c r="D343" s="671">
        <v>74</v>
      </c>
      <c r="E343" s="671">
        <v>74</v>
      </c>
      <c r="F343" s="671">
        <f t="shared" si="69"/>
        <v>0</v>
      </c>
      <c r="G343" s="759" t="str">
        <f t="shared" si="71"/>
        <v>0.0%</v>
      </c>
      <c r="H343" s="365" t="str">
        <f t="shared" si="72"/>
        <v>100.0%</v>
      </c>
      <c r="I343" s="744" t="str">
        <f t="shared" si="73"/>
        <v>是</v>
      </c>
      <c r="J343" s="763" t="str">
        <f t="shared" si="70"/>
        <v>11002</v>
      </c>
      <c r="K343" s="93" t="str">
        <f t="shared" si="74"/>
        <v>项</v>
      </c>
      <c r="L343" s="746">
        <v>1</v>
      </c>
      <c r="M343" s="751"/>
      <c r="N343" s="751"/>
      <c r="O343" s="751"/>
      <c r="P343" s="751"/>
      <c r="Q343" s="751"/>
      <c r="R343" s="751"/>
      <c r="S343" s="751"/>
      <c r="T343" s="751"/>
      <c r="U343" s="751"/>
      <c r="V343" s="751"/>
      <c r="W343" s="751"/>
      <c r="X343" s="751"/>
      <c r="Y343" s="751"/>
      <c r="Z343" s="751"/>
      <c r="AA343" s="751"/>
      <c r="AB343" s="751"/>
      <c r="AC343" s="751"/>
      <c r="AD343" s="751"/>
      <c r="AE343" s="751"/>
      <c r="AF343" s="751"/>
      <c r="AG343" s="751"/>
      <c r="AH343" s="751"/>
      <c r="AI343" s="751"/>
      <c r="AJ343" s="751"/>
      <c r="AK343" s="751"/>
      <c r="AL343" s="751"/>
      <c r="AM343" s="751"/>
      <c r="AN343" s="751"/>
      <c r="AO343" s="751"/>
      <c r="AP343" s="751"/>
      <c r="AQ343" s="751"/>
      <c r="AR343" s="751"/>
      <c r="AS343" s="751"/>
      <c r="AT343" s="751"/>
      <c r="AU343" s="751"/>
      <c r="AV343" s="751"/>
      <c r="AW343" s="751"/>
      <c r="AX343" s="751"/>
      <c r="AY343" s="751"/>
      <c r="AZ343" s="751"/>
      <c r="BA343" s="751"/>
      <c r="BB343" s="751"/>
      <c r="BC343" s="751"/>
      <c r="BD343" s="751"/>
      <c r="BE343" s="751"/>
      <c r="BF343" s="751"/>
      <c r="BG343" s="751"/>
      <c r="BH343" s="751"/>
      <c r="BI343" s="751"/>
      <c r="BJ343" s="751"/>
      <c r="BK343" s="751"/>
      <c r="BL343" s="751"/>
      <c r="BM343" s="751"/>
      <c r="BN343" s="751"/>
      <c r="BO343" s="751"/>
      <c r="BP343" s="751"/>
      <c r="BQ343" s="751"/>
      <c r="BR343" s="751"/>
      <c r="BS343" s="751"/>
      <c r="BT343" s="751"/>
      <c r="BU343" s="751"/>
      <c r="BV343" s="751"/>
      <c r="BW343" s="751"/>
      <c r="BX343" s="751"/>
      <c r="BY343" s="751"/>
      <c r="BZ343" s="751"/>
      <c r="CA343" s="751"/>
      <c r="CB343" s="751"/>
      <c r="CC343" s="751"/>
      <c r="CD343" s="751"/>
      <c r="CE343" s="751"/>
      <c r="CF343" s="751"/>
      <c r="CG343" s="751"/>
      <c r="CH343" s="751"/>
      <c r="CI343" s="751"/>
      <c r="CJ343" s="751"/>
      <c r="CK343" s="751"/>
      <c r="CL343" s="751"/>
      <c r="CM343" s="751"/>
      <c r="CN343" s="751"/>
      <c r="CO343" s="751"/>
      <c r="CP343" s="751"/>
      <c r="CQ343" s="751"/>
      <c r="CR343" s="751"/>
      <c r="CS343" s="751"/>
      <c r="CT343" s="751"/>
      <c r="CU343" s="751"/>
      <c r="CV343" s="751"/>
      <c r="CW343" s="751"/>
      <c r="CX343" s="751"/>
      <c r="CY343" s="751"/>
      <c r="CZ343" s="751"/>
      <c r="DA343" s="751"/>
      <c r="DB343" s="751"/>
      <c r="DC343" s="751"/>
      <c r="DD343" s="751"/>
      <c r="DE343" s="751"/>
      <c r="DF343" s="751"/>
      <c r="DG343" s="751"/>
      <c r="DH343" s="751"/>
      <c r="DI343" s="751"/>
      <c r="DJ343" s="751"/>
      <c r="DK343" s="751"/>
      <c r="DL343" s="751"/>
      <c r="DM343" s="751"/>
      <c r="DN343" s="751"/>
      <c r="DO343" s="751"/>
      <c r="DP343" s="751"/>
      <c r="DQ343" s="751"/>
      <c r="DR343" s="751"/>
      <c r="DS343" s="751"/>
      <c r="DT343" s="751"/>
      <c r="DU343" s="751"/>
      <c r="DV343" s="751"/>
      <c r="DW343" s="751"/>
      <c r="DX343" s="751"/>
      <c r="DY343" s="751"/>
      <c r="DZ343" s="751"/>
      <c r="EA343" s="751"/>
      <c r="EB343" s="751"/>
      <c r="EC343" s="751"/>
      <c r="ED343" s="751"/>
      <c r="EE343" s="751"/>
      <c r="EF343" s="751"/>
      <c r="EG343" s="751"/>
      <c r="EH343" s="751"/>
      <c r="EI343" s="751"/>
      <c r="EJ343" s="751"/>
      <c r="EK343" s="751"/>
      <c r="EL343" s="751"/>
      <c r="EM343" s="751"/>
      <c r="EN343" s="751"/>
      <c r="EO343" s="751"/>
      <c r="EP343" s="751"/>
      <c r="EQ343" s="751"/>
      <c r="ER343" s="751"/>
      <c r="ES343" s="751"/>
      <c r="ET343" s="751"/>
      <c r="EU343" s="751"/>
      <c r="EV343" s="751"/>
      <c r="EW343" s="751"/>
      <c r="EX343" s="751"/>
      <c r="EY343" s="751"/>
      <c r="EZ343" s="751"/>
      <c r="FA343" s="751"/>
      <c r="FB343" s="751"/>
      <c r="FC343" s="751"/>
      <c r="FD343" s="751"/>
      <c r="FE343" s="751"/>
      <c r="FF343" s="751"/>
      <c r="FG343" s="751"/>
      <c r="FH343" s="751"/>
      <c r="FI343" s="751"/>
      <c r="FJ343" s="751"/>
      <c r="FK343" s="751"/>
      <c r="FL343" s="751"/>
      <c r="FM343" s="751"/>
      <c r="FN343" s="751"/>
      <c r="FO343" s="751"/>
      <c r="FP343" s="751"/>
      <c r="FQ343" s="751"/>
      <c r="FR343" s="751"/>
      <c r="FS343" s="751"/>
      <c r="FT343" s="751"/>
      <c r="FU343" s="751"/>
      <c r="FV343" s="751"/>
      <c r="FW343" s="751"/>
      <c r="FX343" s="751"/>
      <c r="FY343" s="751"/>
      <c r="FZ343" s="751"/>
      <c r="GA343" s="751"/>
      <c r="GB343" s="751"/>
      <c r="GC343" s="751"/>
      <c r="GD343" s="751"/>
      <c r="GE343" s="751"/>
      <c r="GF343" s="751"/>
      <c r="GG343" s="751"/>
      <c r="GH343" s="751"/>
      <c r="GI343" s="751"/>
      <c r="GJ343" s="751"/>
      <c r="GK343" s="751"/>
      <c r="GL343" s="751"/>
      <c r="GM343" s="751"/>
      <c r="GN343" s="751"/>
      <c r="GO343" s="751"/>
      <c r="GP343" s="751"/>
      <c r="GQ343" s="751"/>
      <c r="GR343" s="751"/>
      <c r="GS343" s="751"/>
      <c r="GT343" s="751"/>
      <c r="GU343" s="751"/>
      <c r="GV343" s="751"/>
      <c r="GW343" s="751"/>
      <c r="GX343" s="751"/>
      <c r="GY343" s="751"/>
      <c r="GZ343" s="751"/>
      <c r="HA343" s="751"/>
      <c r="HB343" s="751"/>
      <c r="HC343" s="751"/>
      <c r="HD343" s="751"/>
      <c r="HE343" s="751"/>
      <c r="HF343" s="751"/>
      <c r="HG343" s="751"/>
      <c r="HH343" s="751"/>
      <c r="HI343" s="751"/>
      <c r="HJ343" s="751"/>
      <c r="HK343" s="751"/>
      <c r="HL343" s="751"/>
      <c r="HM343" s="751"/>
      <c r="HN343" s="751"/>
      <c r="HO343" s="751"/>
      <c r="HP343" s="751"/>
      <c r="HQ343" s="751"/>
      <c r="HR343" s="751"/>
      <c r="HS343" s="751"/>
      <c r="HT343" s="751"/>
      <c r="HU343" s="751"/>
      <c r="HV343" s="751"/>
      <c r="HW343" s="751"/>
      <c r="HX343" s="751"/>
      <c r="HY343" s="751"/>
      <c r="HZ343" s="751"/>
      <c r="IA343" s="751"/>
      <c r="IB343" s="751"/>
      <c r="IC343" s="751"/>
      <c r="ID343" s="751"/>
      <c r="IE343" s="751"/>
      <c r="IF343" s="751"/>
      <c r="IG343" s="751"/>
      <c r="IH343" s="751"/>
      <c r="II343" s="751"/>
      <c r="IJ343" s="751"/>
      <c r="IK343" s="751"/>
      <c r="IL343" s="751"/>
      <c r="IM343" s="751"/>
      <c r="IN343" s="751"/>
      <c r="IO343" s="751"/>
      <c r="IP343" s="751"/>
      <c r="IQ343" s="751"/>
      <c r="IR343" s="751"/>
    </row>
    <row r="344" s="137" customFormat="1" ht="31.5" spans="1:252">
      <c r="A344" s="353" t="s">
        <v>4541</v>
      </c>
      <c r="B344" s="306" t="s">
        <v>4542</v>
      </c>
      <c r="C344" s="671">
        <v>76</v>
      </c>
      <c r="D344" s="671">
        <v>188</v>
      </c>
      <c r="E344" s="671">
        <v>334</v>
      </c>
      <c r="F344" s="671">
        <f t="shared" si="69"/>
        <v>258</v>
      </c>
      <c r="G344" s="759" t="str">
        <f t="shared" si="71"/>
        <v>339.5%</v>
      </c>
      <c r="H344" s="365" t="str">
        <f t="shared" si="72"/>
        <v>177.7%</v>
      </c>
      <c r="I344" s="744" t="str">
        <f t="shared" si="73"/>
        <v>是</v>
      </c>
      <c r="J344" s="763" t="str">
        <f t="shared" si="70"/>
        <v>11002</v>
      </c>
      <c r="K344" s="93" t="str">
        <f t="shared" si="74"/>
        <v>项</v>
      </c>
      <c r="L344" s="746">
        <v>1</v>
      </c>
      <c r="M344" s="751"/>
      <c r="N344" s="751"/>
      <c r="O344" s="751"/>
      <c r="P344" s="751"/>
      <c r="Q344" s="751"/>
      <c r="R344" s="751"/>
      <c r="S344" s="751"/>
      <c r="T344" s="751"/>
      <c r="U344" s="751"/>
      <c r="V344" s="751"/>
      <c r="W344" s="751"/>
      <c r="X344" s="751"/>
      <c r="Y344" s="751"/>
      <c r="Z344" s="751"/>
      <c r="AA344" s="751"/>
      <c r="AB344" s="751"/>
      <c r="AC344" s="751"/>
      <c r="AD344" s="751"/>
      <c r="AE344" s="751"/>
      <c r="AF344" s="751"/>
      <c r="AG344" s="751"/>
      <c r="AH344" s="751"/>
      <c r="AI344" s="751"/>
      <c r="AJ344" s="751"/>
      <c r="AK344" s="751"/>
      <c r="AL344" s="751"/>
      <c r="AM344" s="751"/>
      <c r="AN344" s="751"/>
      <c r="AO344" s="751"/>
      <c r="AP344" s="751"/>
      <c r="AQ344" s="751"/>
      <c r="AR344" s="751"/>
      <c r="AS344" s="751"/>
      <c r="AT344" s="751"/>
      <c r="AU344" s="751"/>
      <c r="AV344" s="751"/>
      <c r="AW344" s="751"/>
      <c r="AX344" s="751"/>
      <c r="AY344" s="751"/>
      <c r="AZ344" s="751"/>
      <c r="BA344" s="751"/>
      <c r="BB344" s="751"/>
      <c r="BC344" s="751"/>
      <c r="BD344" s="751"/>
      <c r="BE344" s="751"/>
      <c r="BF344" s="751"/>
      <c r="BG344" s="751"/>
      <c r="BH344" s="751"/>
      <c r="BI344" s="751"/>
      <c r="BJ344" s="751"/>
      <c r="BK344" s="751"/>
      <c r="BL344" s="751"/>
      <c r="BM344" s="751"/>
      <c r="BN344" s="751"/>
      <c r="BO344" s="751"/>
      <c r="BP344" s="751"/>
      <c r="BQ344" s="751"/>
      <c r="BR344" s="751"/>
      <c r="BS344" s="751"/>
      <c r="BT344" s="751"/>
      <c r="BU344" s="751"/>
      <c r="BV344" s="751"/>
      <c r="BW344" s="751"/>
      <c r="BX344" s="751"/>
      <c r="BY344" s="751"/>
      <c r="BZ344" s="751"/>
      <c r="CA344" s="751"/>
      <c r="CB344" s="751"/>
      <c r="CC344" s="751"/>
      <c r="CD344" s="751"/>
      <c r="CE344" s="751"/>
      <c r="CF344" s="751"/>
      <c r="CG344" s="751"/>
      <c r="CH344" s="751"/>
      <c r="CI344" s="751"/>
      <c r="CJ344" s="751"/>
      <c r="CK344" s="751"/>
      <c r="CL344" s="751"/>
      <c r="CM344" s="751"/>
      <c r="CN344" s="751"/>
      <c r="CO344" s="751"/>
      <c r="CP344" s="751"/>
      <c r="CQ344" s="751"/>
      <c r="CR344" s="751"/>
      <c r="CS344" s="751"/>
      <c r="CT344" s="751"/>
      <c r="CU344" s="751"/>
      <c r="CV344" s="751"/>
      <c r="CW344" s="751"/>
      <c r="CX344" s="751"/>
      <c r="CY344" s="751"/>
      <c r="CZ344" s="751"/>
      <c r="DA344" s="751"/>
      <c r="DB344" s="751"/>
      <c r="DC344" s="751"/>
      <c r="DD344" s="751"/>
      <c r="DE344" s="751"/>
      <c r="DF344" s="751"/>
      <c r="DG344" s="751"/>
      <c r="DH344" s="751"/>
      <c r="DI344" s="751"/>
      <c r="DJ344" s="751"/>
      <c r="DK344" s="751"/>
      <c r="DL344" s="751"/>
      <c r="DM344" s="751"/>
      <c r="DN344" s="751"/>
      <c r="DO344" s="751"/>
      <c r="DP344" s="751"/>
      <c r="DQ344" s="751"/>
      <c r="DR344" s="751"/>
      <c r="DS344" s="751"/>
      <c r="DT344" s="751"/>
      <c r="DU344" s="751"/>
      <c r="DV344" s="751"/>
      <c r="DW344" s="751"/>
      <c r="DX344" s="751"/>
      <c r="DY344" s="751"/>
      <c r="DZ344" s="751"/>
      <c r="EA344" s="751"/>
      <c r="EB344" s="751"/>
      <c r="EC344" s="751"/>
      <c r="ED344" s="751"/>
      <c r="EE344" s="751"/>
      <c r="EF344" s="751"/>
      <c r="EG344" s="751"/>
      <c r="EH344" s="751"/>
      <c r="EI344" s="751"/>
      <c r="EJ344" s="751"/>
      <c r="EK344" s="751"/>
      <c r="EL344" s="751"/>
      <c r="EM344" s="751"/>
      <c r="EN344" s="751"/>
      <c r="EO344" s="751"/>
      <c r="EP344" s="751"/>
      <c r="EQ344" s="751"/>
      <c r="ER344" s="751"/>
      <c r="ES344" s="751"/>
      <c r="ET344" s="751"/>
      <c r="EU344" s="751"/>
      <c r="EV344" s="751"/>
      <c r="EW344" s="751"/>
      <c r="EX344" s="751"/>
      <c r="EY344" s="751"/>
      <c r="EZ344" s="751"/>
      <c r="FA344" s="751"/>
      <c r="FB344" s="751"/>
      <c r="FC344" s="751"/>
      <c r="FD344" s="751"/>
      <c r="FE344" s="751"/>
      <c r="FF344" s="751"/>
      <c r="FG344" s="751"/>
      <c r="FH344" s="751"/>
      <c r="FI344" s="751"/>
      <c r="FJ344" s="751"/>
      <c r="FK344" s="751"/>
      <c r="FL344" s="751"/>
      <c r="FM344" s="751"/>
      <c r="FN344" s="751"/>
      <c r="FO344" s="751"/>
      <c r="FP344" s="751"/>
      <c r="FQ344" s="751"/>
      <c r="FR344" s="751"/>
      <c r="FS344" s="751"/>
      <c r="FT344" s="751"/>
      <c r="FU344" s="751"/>
      <c r="FV344" s="751"/>
      <c r="FW344" s="751"/>
      <c r="FX344" s="751"/>
      <c r="FY344" s="751"/>
      <c r="FZ344" s="751"/>
      <c r="GA344" s="751"/>
      <c r="GB344" s="751"/>
      <c r="GC344" s="751"/>
      <c r="GD344" s="751"/>
      <c r="GE344" s="751"/>
      <c r="GF344" s="751"/>
      <c r="GG344" s="751"/>
      <c r="GH344" s="751"/>
      <c r="GI344" s="751"/>
      <c r="GJ344" s="751"/>
      <c r="GK344" s="751"/>
      <c r="GL344" s="751"/>
      <c r="GM344" s="751"/>
      <c r="GN344" s="751"/>
      <c r="GO344" s="751"/>
      <c r="GP344" s="751"/>
      <c r="GQ344" s="751"/>
      <c r="GR344" s="751"/>
      <c r="GS344" s="751"/>
      <c r="GT344" s="751"/>
      <c r="GU344" s="751"/>
      <c r="GV344" s="751"/>
      <c r="GW344" s="751"/>
      <c r="GX344" s="751"/>
      <c r="GY344" s="751"/>
      <c r="GZ344" s="751"/>
      <c r="HA344" s="751"/>
      <c r="HB344" s="751"/>
      <c r="HC344" s="751"/>
      <c r="HD344" s="751"/>
      <c r="HE344" s="751"/>
      <c r="HF344" s="751"/>
      <c r="HG344" s="751"/>
      <c r="HH344" s="751"/>
      <c r="HI344" s="751"/>
      <c r="HJ344" s="751"/>
      <c r="HK344" s="751"/>
      <c r="HL344" s="751"/>
      <c r="HM344" s="751"/>
      <c r="HN344" s="751"/>
      <c r="HO344" s="751"/>
      <c r="HP344" s="751"/>
      <c r="HQ344" s="751"/>
      <c r="HR344" s="751"/>
      <c r="HS344" s="751"/>
      <c r="HT344" s="751"/>
      <c r="HU344" s="751"/>
      <c r="HV344" s="751"/>
      <c r="HW344" s="751"/>
      <c r="HX344" s="751"/>
      <c r="HY344" s="751"/>
      <c r="HZ344" s="751"/>
      <c r="IA344" s="751"/>
      <c r="IB344" s="751"/>
      <c r="IC344" s="751"/>
      <c r="ID344" s="751"/>
      <c r="IE344" s="751"/>
      <c r="IF344" s="751"/>
      <c r="IG344" s="751"/>
      <c r="IH344" s="751"/>
      <c r="II344" s="751"/>
      <c r="IJ344" s="751"/>
      <c r="IK344" s="751"/>
      <c r="IL344" s="751"/>
      <c r="IM344" s="751"/>
      <c r="IN344" s="751"/>
      <c r="IO344" s="751"/>
      <c r="IP344" s="751"/>
      <c r="IQ344" s="751"/>
      <c r="IR344" s="751"/>
    </row>
    <row r="345" s="443" customFormat="1" ht="31.5" hidden="1" spans="1:252">
      <c r="A345" s="353" t="s">
        <v>4543</v>
      </c>
      <c r="B345" s="307" t="s">
        <v>4544</v>
      </c>
      <c r="C345" s="671"/>
      <c r="D345" s="671">
        <v>0</v>
      </c>
      <c r="E345" s="671">
        <v>0</v>
      </c>
      <c r="F345" s="671">
        <f t="shared" si="69"/>
        <v>0</v>
      </c>
      <c r="G345" s="365" t="str">
        <f t="shared" si="71"/>
        <v/>
      </c>
      <c r="H345" s="365" t="str">
        <f t="shared" si="72"/>
        <v/>
      </c>
      <c r="I345" s="22" t="str">
        <f t="shared" si="73"/>
        <v>否</v>
      </c>
      <c r="J345" s="749" t="str">
        <f t="shared" si="70"/>
        <v>11002</v>
      </c>
      <c r="K345" s="93" t="str">
        <f t="shared" si="74"/>
        <v>项</v>
      </c>
      <c r="L345" s="93">
        <v>1</v>
      </c>
      <c r="M345" s="250"/>
      <c r="N345" s="250"/>
      <c r="O345" s="250"/>
      <c r="P345" s="250"/>
      <c r="Q345" s="250"/>
      <c r="R345" s="250"/>
      <c r="S345" s="250"/>
      <c r="T345" s="250"/>
      <c r="U345" s="250"/>
      <c r="V345" s="250"/>
      <c r="W345" s="250"/>
      <c r="X345" s="250"/>
      <c r="Y345" s="250"/>
      <c r="Z345" s="250"/>
      <c r="AA345" s="250"/>
      <c r="AB345" s="250"/>
      <c r="AC345" s="250"/>
      <c r="AD345" s="250"/>
      <c r="AE345" s="250"/>
      <c r="AF345" s="250"/>
      <c r="AG345" s="250"/>
      <c r="AH345" s="250"/>
      <c r="AI345" s="250"/>
      <c r="AJ345" s="250"/>
      <c r="AK345" s="250"/>
      <c r="AL345" s="250"/>
      <c r="AM345" s="250"/>
      <c r="AN345" s="250"/>
      <c r="AO345" s="250"/>
      <c r="AP345" s="250"/>
      <c r="AQ345" s="250"/>
      <c r="AR345" s="250"/>
      <c r="AS345" s="250"/>
      <c r="AT345" s="250"/>
      <c r="AU345" s="250"/>
      <c r="AV345" s="250"/>
      <c r="AW345" s="250"/>
      <c r="AX345" s="250"/>
      <c r="AY345" s="250"/>
      <c r="AZ345" s="250"/>
      <c r="BA345" s="250"/>
      <c r="BB345" s="250"/>
      <c r="BC345" s="250"/>
      <c r="BD345" s="250"/>
      <c r="BE345" s="250"/>
      <c r="BF345" s="250"/>
      <c r="BG345" s="250"/>
      <c r="BH345" s="250"/>
      <c r="BI345" s="250"/>
      <c r="BJ345" s="250"/>
      <c r="BK345" s="250"/>
      <c r="BL345" s="250"/>
      <c r="BM345" s="250"/>
      <c r="BN345" s="250"/>
      <c r="BO345" s="250"/>
      <c r="BP345" s="250"/>
      <c r="BQ345" s="250"/>
      <c r="BR345" s="250"/>
      <c r="BS345" s="250"/>
      <c r="BT345" s="250"/>
      <c r="BU345" s="250"/>
      <c r="BV345" s="250"/>
      <c r="BW345" s="250"/>
      <c r="BX345" s="250"/>
      <c r="BY345" s="250"/>
      <c r="BZ345" s="250"/>
      <c r="CA345" s="250"/>
      <c r="CB345" s="250"/>
      <c r="CC345" s="250"/>
      <c r="CD345" s="250"/>
      <c r="CE345" s="250"/>
      <c r="CF345" s="250"/>
      <c r="CG345" s="250"/>
      <c r="CH345" s="250"/>
      <c r="CI345" s="250"/>
      <c r="CJ345" s="250"/>
      <c r="CK345" s="250"/>
      <c r="CL345" s="250"/>
      <c r="CM345" s="250"/>
      <c r="CN345" s="250"/>
      <c r="CO345" s="250"/>
      <c r="CP345" s="250"/>
      <c r="CQ345" s="250"/>
      <c r="CR345" s="250"/>
      <c r="CS345" s="250"/>
      <c r="CT345" s="250"/>
      <c r="CU345" s="250"/>
      <c r="CV345" s="250"/>
      <c r="CW345" s="250"/>
      <c r="CX345" s="250"/>
      <c r="CY345" s="250"/>
      <c r="CZ345" s="250"/>
      <c r="DA345" s="250"/>
      <c r="DB345" s="250"/>
      <c r="DC345" s="250"/>
      <c r="DD345" s="250"/>
      <c r="DE345" s="250"/>
      <c r="DF345" s="250"/>
      <c r="DG345" s="250"/>
      <c r="DH345" s="250"/>
      <c r="DI345" s="250"/>
      <c r="DJ345" s="250"/>
      <c r="DK345" s="250"/>
      <c r="DL345" s="250"/>
      <c r="DM345" s="250"/>
      <c r="DN345" s="250"/>
      <c r="DO345" s="250"/>
      <c r="DP345" s="250"/>
      <c r="DQ345" s="250"/>
      <c r="DR345" s="250"/>
      <c r="DS345" s="250"/>
      <c r="DT345" s="250"/>
      <c r="DU345" s="250"/>
      <c r="DV345" s="250"/>
      <c r="DW345" s="250"/>
      <c r="DX345" s="250"/>
      <c r="DY345" s="250"/>
      <c r="DZ345" s="250"/>
      <c r="EA345" s="250"/>
      <c r="EB345" s="250"/>
      <c r="EC345" s="250"/>
      <c r="ED345" s="250"/>
      <c r="EE345" s="250"/>
      <c r="EF345" s="250"/>
      <c r="EG345" s="250"/>
      <c r="EH345" s="250"/>
      <c r="EI345" s="250"/>
      <c r="EJ345" s="250"/>
      <c r="EK345" s="250"/>
      <c r="EL345" s="250"/>
      <c r="EM345" s="250"/>
      <c r="EN345" s="250"/>
      <c r="EO345" s="250"/>
      <c r="EP345" s="250"/>
      <c r="EQ345" s="250"/>
      <c r="ER345" s="250"/>
      <c r="ES345" s="250"/>
      <c r="ET345" s="250"/>
      <c r="EU345" s="250"/>
      <c r="EV345" s="250"/>
      <c r="EW345" s="250"/>
      <c r="EX345" s="250"/>
      <c r="EY345" s="250"/>
      <c r="EZ345" s="250"/>
      <c r="FA345" s="250"/>
      <c r="FB345" s="250"/>
      <c r="FC345" s="250"/>
      <c r="FD345" s="250"/>
      <c r="FE345" s="250"/>
      <c r="FF345" s="250"/>
      <c r="FG345" s="250"/>
      <c r="FH345" s="250"/>
      <c r="FI345" s="250"/>
      <c r="FJ345" s="250"/>
      <c r="FK345" s="250"/>
      <c r="FL345" s="250"/>
      <c r="FM345" s="250"/>
      <c r="FN345" s="250"/>
      <c r="FO345" s="250"/>
      <c r="FP345" s="250"/>
      <c r="FQ345" s="250"/>
      <c r="FR345" s="250"/>
      <c r="FS345" s="250"/>
      <c r="FT345" s="250"/>
      <c r="FU345" s="250"/>
      <c r="FV345" s="250"/>
      <c r="FW345" s="250"/>
      <c r="FX345" s="250"/>
      <c r="FY345" s="250"/>
      <c r="FZ345" s="250"/>
      <c r="GA345" s="250"/>
      <c r="GB345" s="250"/>
      <c r="GC345" s="250"/>
      <c r="GD345" s="250"/>
      <c r="GE345" s="250"/>
      <c r="GF345" s="250"/>
      <c r="GG345" s="250"/>
      <c r="GH345" s="250"/>
      <c r="GI345" s="250"/>
      <c r="GJ345" s="250"/>
      <c r="GK345" s="250"/>
      <c r="GL345" s="250"/>
      <c r="GM345" s="250"/>
      <c r="GN345" s="250"/>
      <c r="GO345" s="250"/>
      <c r="GP345" s="250"/>
      <c r="GQ345" s="250"/>
      <c r="GR345" s="250"/>
      <c r="GS345" s="250"/>
      <c r="GT345" s="250"/>
      <c r="GU345" s="250"/>
      <c r="GV345" s="250"/>
      <c r="GW345" s="250"/>
      <c r="GX345" s="250"/>
      <c r="GY345" s="250"/>
      <c r="GZ345" s="250"/>
      <c r="HA345" s="250"/>
      <c r="HB345" s="250"/>
      <c r="HC345" s="250"/>
      <c r="HD345" s="250"/>
      <c r="HE345" s="250"/>
      <c r="HF345" s="250"/>
      <c r="HG345" s="250"/>
      <c r="HH345" s="250"/>
      <c r="HI345" s="250"/>
      <c r="HJ345" s="250"/>
      <c r="HK345" s="250"/>
      <c r="HL345" s="250"/>
      <c r="HM345" s="250"/>
      <c r="HN345" s="250"/>
      <c r="HO345" s="250"/>
      <c r="HP345" s="250"/>
      <c r="HQ345" s="250"/>
      <c r="HR345" s="250"/>
      <c r="HS345" s="250"/>
      <c r="HT345" s="250"/>
      <c r="HU345" s="250"/>
      <c r="HV345" s="250"/>
      <c r="HW345" s="250"/>
      <c r="HX345" s="250"/>
      <c r="HY345" s="250"/>
      <c r="HZ345" s="250"/>
      <c r="IA345" s="250"/>
      <c r="IB345" s="250"/>
      <c r="IC345" s="250"/>
      <c r="ID345" s="250"/>
      <c r="IE345" s="250"/>
      <c r="IF345" s="250"/>
      <c r="IG345" s="250"/>
      <c r="IH345" s="250"/>
      <c r="II345" s="250"/>
      <c r="IJ345" s="250"/>
      <c r="IK345" s="250"/>
      <c r="IL345" s="250"/>
      <c r="IM345" s="250"/>
      <c r="IN345" s="250"/>
      <c r="IO345" s="250"/>
      <c r="IP345" s="250"/>
      <c r="IQ345" s="250"/>
      <c r="IR345" s="250"/>
    </row>
    <row r="346" s="443" customFormat="1" ht="31.5" spans="1:252">
      <c r="A346" s="353">
        <v>1100298</v>
      </c>
      <c r="B346" s="306" t="s">
        <v>4545</v>
      </c>
      <c r="C346" s="671">
        <v>102</v>
      </c>
      <c r="D346" s="671">
        <v>0</v>
      </c>
      <c r="E346" s="671">
        <v>0</v>
      </c>
      <c r="F346" s="671">
        <f t="shared" si="69"/>
        <v>-102</v>
      </c>
      <c r="G346" s="759" t="str">
        <f t="shared" si="71"/>
        <v>-100.0%</v>
      </c>
      <c r="H346" s="365" t="str">
        <f t="shared" si="72"/>
        <v/>
      </c>
      <c r="I346" s="744" t="str">
        <f t="shared" si="73"/>
        <v>是</v>
      </c>
      <c r="J346" s="755" t="str">
        <f t="shared" si="70"/>
        <v>11002</v>
      </c>
      <c r="K346" s="93" t="str">
        <f t="shared" si="74"/>
        <v>项</v>
      </c>
      <c r="L346" s="746">
        <v>1</v>
      </c>
      <c r="M346" s="250"/>
      <c r="N346" s="250"/>
      <c r="O346" s="250"/>
      <c r="P346" s="250"/>
      <c r="Q346" s="250"/>
      <c r="R346" s="250"/>
      <c r="S346" s="250"/>
      <c r="T346" s="250"/>
      <c r="U346" s="250"/>
      <c r="V346" s="250"/>
      <c r="W346" s="250"/>
      <c r="X346" s="250"/>
      <c r="Y346" s="250"/>
      <c r="Z346" s="250"/>
      <c r="AA346" s="250"/>
      <c r="AB346" s="250"/>
      <c r="AC346" s="250"/>
      <c r="AD346" s="250"/>
      <c r="AE346" s="250"/>
      <c r="AF346" s="250"/>
      <c r="AG346" s="250"/>
      <c r="AH346" s="250"/>
      <c r="AI346" s="250"/>
      <c r="AJ346" s="250"/>
      <c r="AK346" s="250"/>
      <c r="AL346" s="250"/>
      <c r="AM346" s="250"/>
      <c r="AN346" s="250"/>
      <c r="AO346" s="250"/>
      <c r="AP346" s="250"/>
      <c r="AQ346" s="250"/>
      <c r="AR346" s="250"/>
      <c r="AS346" s="250"/>
      <c r="AT346" s="250"/>
      <c r="AU346" s="250"/>
      <c r="AV346" s="250"/>
      <c r="AW346" s="250"/>
      <c r="AX346" s="250"/>
      <c r="AY346" s="250"/>
      <c r="AZ346" s="250"/>
      <c r="BA346" s="250"/>
      <c r="BB346" s="250"/>
      <c r="BC346" s="250"/>
      <c r="BD346" s="250"/>
      <c r="BE346" s="250"/>
      <c r="BF346" s="250"/>
      <c r="BG346" s="250"/>
      <c r="BH346" s="250"/>
      <c r="BI346" s="250"/>
      <c r="BJ346" s="250"/>
      <c r="BK346" s="250"/>
      <c r="BL346" s="250"/>
      <c r="BM346" s="250"/>
      <c r="BN346" s="250"/>
      <c r="BO346" s="250"/>
      <c r="BP346" s="250"/>
      <c r="BQ346" s="250"/>
      <c r="BR346" s="250"/>
      <c r="BS346" s="250"/>
      <c r="BT346" s="250"/>
      <c r="BU346" s="250"/>
      <c r="BV346" s="250"/>
      <c r="BW346" s="250"/>
      <c r="BX346" s="250"/>
      <c r="BY346" s="250"/>
      <c r="BZ346" s="250"/>
      <c r="CA346" s="250"/>
      <c r="CB346" s="250"/>
      <c r="CC346" s="250"/>
      <c r="CD346" s="250"/>
      <c r="CE346" s="250"/>
      <c r="CF346" s="250"/>
      <c r="CG346" s="250"/>
      <c r="CH346" s="250"/>
      <c r="CI346" s="250"/>
      <c r="CJ346" s="250"/>
      <c r="CK346" s="250"/>
      <c r="CL346" s="250"/>
      <c r="CM346" s="250"/>
      <c r="CN346" s="250"/>
      <c r="CO346" s="250"/>
      <c r="CP346" s="250"/>
      <c r="CQ346" s="250"/>
      <c r="CR346" s="250"/>
      <c r="CS346" s="250"/>
      <c r="CT346" s="250"/>
      <c r="CU346" s="250"/>
      <c r="CV346" s="250"/>
      <c r="CW346" s="250"/>
      <c r="CX346" s="250"/>
      <c r="CY346" s="250"/>
      <c r="CZ346" s="250"/>
      <c r="DA346" s="250"/>
      <c r="DB346" s="250"/>
      <c r="DC346" s="250"/>
      <c r="DD346" s="250"/>
      <c r="DE346" s="250"/>
      <c r="DF346" s="250"/>
      <c r="DG346" s="250"/>
      <c r="DH346" s="250"/>
      <c r="DI346" s="250"/>
      <c r="DJ346" s="250"/>
      <c r="DK346" s="250"/>
      <c r="DL346" s="250"/>
      <c r="DM346" s="250"/>
      <c r="DN346" s="250"/>
      <c r="DO346" s="250"/>
      <c r="DP346" s="250"/>
      <c r="DQ346" s="250"/>
      <c r="DR346" s="250"/>
      <c r="DS346" s="250"/>
      <c r="DT346" s="250"/>
      <c r="DU346" s="250"/>
      <c r="DV346" s="250"/>
      <c r="DW346" s="250"/>
      <c r="DX346" s="250"/>
      <c r="DY346" s="250"/>
      <c r="DZ346" s="250"/>
      <c r="EA346" s="250"/>
      <c r="EB346" s="250"/>
      <c r="EC346" s="250"/>
      <c r="ED346" s="250"/>
      <c r="EE346" s="250"/>
      <c r="EF346" s="250"/>
      <c r="EG346" s="250"/>
      <c r="EH346" s="250"/>
      <c r="EI346" s="250"/>
      <c r="EJ346" s="250"/>
      <c r="EK346" s="250"/>
      <c r="EL346" s="250"/>
      <c r="EM346" s="250"/>
      <c r="EN346" s="250"/>
      <c r="EO346" s="250"/>
      <c r="EP346" s="250"/>
      <c r="EQ346" s="250"/>
      <c r="ER346" s="250"/>
      <c r="ES346" s="250"/>
      <c r="ET346" s="250"/>
      <c r="EU346" s="250"/>
      <c r="EV346" s="250"/>
      <c r="EW346" s="250"/>
      <c r="EX346" s="250"/>
      <c r="EY346" s="250"/>
      <c r="EZ346" s="250"/>
      <c r="FA346" s="250"/>
      <c r="FB346" s="250"/>
      <c r="FC346" s="250"/>
      <c r="FD346" s="250"/>
      <c r="FE346" s="250"/>
      <c r="FF346" s="250"/>
      <c r="FG346" s="250"/>
      <c r="FH346" s="250"/>
      <c r="FI346" s="250"/>
      <c r="FJ346" s="250"/>
      <c r="FK346" s="250"/>
      <c r="FL346" s="250"/>
      <c r="FM346" s="250"/>
      <c r="FN346" s="250"/>
      <c r="FO346" s="250"/>
      <c r="FP346" s="250"/>
      <c r="FQ346" s="250"/>
      <c r="FR346" s="250"/>
      <c r="FS346" s="250"/>
      <c r="FT346" s="250"/>
      <c r="FU346" s="250"/>
      <c r="FV346" s="250"/>
      <c r="FW346" s="250"/>
      <c r="FX346" s="250"/>
      <c r="FY346" s="250"/>
      <c r="FZ346" s="250"/>
      <c r="GA346" s="250"/>
      <c r="GB346" s="250"/>
      <c r="GC346" s="250"/>
      <c r="GD346" s="250"/>
      <c r="GE346" s="250"/>
      <c r="GF346" s="250"/>
      <c r="GG346" s="250"/>
      <c r="GH346" s="250"/>
      <c r="GI346" s="250"/>
      <c r="GJ346" s="250"/>
      <c r="GK346" s="250"/>
      <c r="GL346" s="250"/>
      <c r="GM346" s="250"/>
      <c r="GN346" s="250"/>
      <c r="GO346" s="250"/>
      <c r="GP346" s="250"/>
      <c r="GQ346" s="250"/>
      <c r="GR346" s="250"/>
      <c r="GS346" s="250"/>
      <c r="GT346" s="250"/>
      <c r="GU346" s="250"/>
      <c r="GV346" s="250"/>
      <c r="GW346" s="250"/>
      <c r="GX346" s="250"/>
      <c r="GY346" s="250"/>
      <c r="GZ346" s="250"/>
      <c r="HA346" s="250"/>
      <c r="HB346" s="250"/>
      <c r="HC346" s="250"/>
      <c r="HD346" s="250"/>
      <c r="HE346" s="250"/>
      <c r="HF346" s="250"/>
      <c r="HG346" s="250"/>
      <c r="HH346" s="250"/>
      <c r="HI346" s="250"/>
      <c r="HJ346" s="250"/>
      <c r="HK346" s="250"/>
      <c r="HL346" s="250"/>
      <c r="HM346" s="250"/>
      <c r="HN346" s="250"/>
      <c r="HO346" s="250"/>
      <c r="HP346" s="250"/>
      <c r="HQ346" s="250"/>
      <c r="HR346" s="250"/>
      <c r="HS346" s="250"/>
      <c r="HT346" s="250"/>
      <c r="HU346" s="250"/>
      <c r="HV346" s="250"/>
      <c r="HW346" s="250"/>
      <c r="HX346" s="250"/>
      <c r="HY346" s="250"/>
      <c r="HZ346" s="250"/>
      <c r="IA346" s="250"/>
      <c r="IB346" s="250"/>
      <c r="IC346" s="250"/>
      <c r="ID346" s="250"/>
      <c r="IE346" s="250"/>
      <c r="IF346" s="250"/>
      <c r="IG346" s="250"/>
      <c r="IH346" s="250"/>
      <c r="II346" s="250"/>
      <c r="IJ346" s="250"/>
      <c r="IK346" s="250"/>
      <c r="IL346" s="250"/>
      <c r="IM346" s="250"/>
      <c r="IN346" s="250"/>
      <c r="IO346" s="250"/>
      <c r="IP346" s="250"/>
      <c r="IQ346" s="250"/>
      <c r="IR346" s="250"/>
    </row>
    <row r="347" s="137" customFormat="1" spans="1:252">
      <c r="A347" s="353" t="s">
        <v>4546</v>
      </c>
      <c r="B347" s="306" t="s">
        <v>4547</v>
      </c>
      <c r="C347" s="671">
        <v>174</v>
      </c>
      <c r="D347" s="671">
        <v>174</v>
      </c>
      <c r="E347" s="671">
        <v>192</v>
      </c>
      <c r="F347" s="671">
        <f t="shared" si="69"/>
        <v>18</v>
      </c>
      <c r="G347" s="759" t="str">
        <f t="shared" ref="G347:G383" si="75">IFERROR(TEXT(F347/C347,"0.0%"),"")</f>
        <v>10.3%</v>
      </c>
      <c r="H347" s="365" t="str">
        <f t="shared" ref="H347:H383" si="76">IFERROR(TEXT(E347/D347,"0.0%"),"")</f>
        <v>110.3%</v>
      </c>
      <c r="I347" s="744" t="str">
        <f t="shared" si="73"/>
        <v>是</v>
      </c>
      <c r="J347" s="763" t="str">
        <f t="shared" si="70"/>
        <v>11002</v>
      </c>
      <c r="K347" s="93" t="str">
        <f t="shared" si="74"/>
        <v>项</v>
      </c>
      <c r="L347" s="746">
        <v>1</v>
      </c>
      <c r="M347" s="751"/>
      <c r="N347" s="751"/>
      <c r="O347" s="751"/>
      <c r="P347" s="751"/>
      <c r="Q347" s="751"/>
      <c r="R347" s="751"/>
      <c r="S347" s="751"/>
      <c r="T347" s="751"/>
      <c r="U347" s="751"/>
      <c r="V347" s="751"/>
      <c r="W347" s="751"/>
      <c r="X347" s="751"/>
      <c r="Y347" s="751"/>
      <c r="Z347" s="751"/>
      <c r="AA347" s="751"/>
      <c r="AB347" s="751"/>
      <c r="AC347" s="751"/>
      <c r="AD347" s="751"/>
      <c r="AE347" s="751"/>
      <c r="AF347" s="751"/>
      <c r="AG347" s="751"/>
      <c r="AH347" s="751"/>
      <c r="AI347" s="751"/>
      <c r="AJ347" s="751"/>
      <c r="AK347" s="751"/>
      <c r="AL347" s="751"/>
      <c r="AM347" s="751"/>
      <c r="AN347" s="751"/>
      <c r="AO347" s="751"/>
      <c r="AP347" s="751"/>
      <c r="AQ347" s="751"/>
      <c r="AR347" s="751"/>
      <c r="AS347" s="751"/>
      <c r="AT347" s="751"/>
      <c r="AU347" s="751"/>
      <c r="AV347" s="751"/>
      <c r="AW347" s="751"/>
      <c r="AX347" s="751"/>
      <c r="AY347" s="751"/>
      <c r="AZ347" s="751"/>
      <c r="BA347" s="751"/>
      <c r="BB347" s="751"/>
      <c r="BC347" s="751"/>
      <c r="BD347" s="751"/>
      <c r="BE347" s="751"/>
      <c r="BF347" s="751"/>
      <c r="BG347" s="751"/>
      <c r="BH347" s="751"/>
      <c r="BI347" s="751"/>
      <c r="BJ347" s="751"/>
      <c r="BK347" s="751"/>
      <c r="BL347" s="751"/>
      <c r="BM347" s="751"/>
      <c r="BN347" s="751"/>
      <c r="BO347" s="751"/>
      <c r="BP347" s="751"/>
      <c r="BQ347" s="751"/>
      <c r="BR347" s="751"/>
      <c r="BS347" s="751"/>
      <c r="BT347" s="751"/>
      <c r="BU347" s="751"/>
      <c r="BV347" s="751"/>
      <c r="BW347" s="751"/>
      <c r="BX347" s="751"/>
      <c r="BY347" s="751"/>
      <c r="BZ347" s="751"/>
      <c r="CA347" s="751"/>
      <c r="CB347" s="751"/>
      <c r="CC347" s="751"/>
      <c r="CD347" s="751"/>
      <c r="CE347" s="751"/>
      <c r="CF347" s="751"/>
      <c r="CG347" s="751"/>
      <c r="CH347" s="751"/>
      <c r="CI347" s="751"/>
      <c r="CJ347" s="751"/>
      <c r="CK347" s="751"/>
      <c r="CL347" s="751"/>
      <c r="CM347" s="751"/>
      <c r="CN347" s="751"/>
      <c r="CO347" s="751"/>
      <c r="CP347" s="751"/>
      <c r="CQ347" s="751"/>
      <c r="CR347" s="751"/>
      <c r="CS347" s="751"/>
      <c r="CT347" s="751"/>
      <c r="CU347" s="751"/>
      <c r="CV347" s="751"/>
      <c r="CW347" s="751"/>
      <c r="CX347" s="751"/>
      <c r="CY347" s="751"/>
      <c r="CZ347" s="751"/>
      <c r="DA347" s="751"/>
      <c r="DB347" s="751"/>
      <c r="DC347" s="751"/>
      <c r="DD347" s="751"/>
      <c r="DE347" s="751"/>
      <c r="DF347" s="751"/>
      <c r="DG347" s="751"/>
      <c r="DH347" s="751"/>
      <c r="DI347" s="751"/>
      <c r="DJ347" s="751"/>
      <c r="DK347" s="751"/>
      <c r="DL347" s="751"/>
      <c r="DM347" s="751"/>
      <c r="DN347" s="751"/>
      <c r="DO347" s="751"/>
      <c r="DP347" s="751"/>
      <c r="DQ347" s="751"/>
      <c r="DR347" s="751"/>
      <c r="DS347" s="751"/>
      <c r="DT347" s="751"/>
      <c r="DU347" s="751"/>
      <c r="DV347" s="751"/>
      <c r="DW347" s="751"/>
      <c r="DX347" s="751"/>
      <c r="DY347" s="751"/>
      <c r="DZ347" s="751"/>
      <c r="EA347" s="751"/>
      <c r="EB347" s="751"/>
      <c r="EC347" s="751"/>
      <c r="ED347" s="751"/>
      <c r="EE347" s="751"/>
      <c r="EF347" s="751"/>
      <c r="EG347" s="751"/>
      <c r="EH347" s="751"/>
      <c r="EI347" s="751"/>
      <c r="EJ347" s="751"/>
      <c r="EK347" s="751"/>
      <c r="EL347" s="751"/>
      <c r="EM347" s="751"/>
      <c r="EN347" s="751"/>
      <c r="EO347" s="751"/>
      <c r="EP347" s="751"/>
      <c r="EQ347" s="751"/>
      <c r="ER347" s="751"/>
      <c r="ES347" s="751"/>
      <c r="ET347" s="751"/>
      <c r="EU347" s="751"/>
      <c r="EV347" s="751"/>
      <c r="EW347" s="751"/>
      <c r="EX347" s="751"/>
      <c r="EY347" s="751"/>
      <c r="EZ347" s="751"/>
      <c r="FA347" s="751"/>
      <c r="FB347" s="751"/>
      <c r="FC347" s="751"/>
      <c r="FD347" s="751"/>
      <c r="FE347" s="751"/>
      <c r="FF347" s="751"/>
      <c r="FG347" s="751"/>
      <c r="FH347" s="751"/>
      <c r="FI347" s="751"/>
      <c r="FJ347" s="751"/>
      <c r="FK347" s="751"/>
      <c r="FL347" s="751"/>
      <c r="FM347" s="751"/>
      <c r="FN347" s="751"/>
      <c r="FO347" s="751"/>
      <c r="FP347" s="751"/>
      <c r="FQ347" s="751"/>
      <c r="FR347" s="751"/>
      <c r="FS347" s="751"/>
      <c r="FT347" s="751"/>
      <c r="FU347" s="751"/>
      <c r="FV347" s="751"/>
      <c r="FW347" s="751"/>
      <c r="FX347" s="751"/>
      <c r="FY347" s="751"/>
      <c r="FZ347" s="751"/>
      <c r="GA347" s="751"/>
      <c r="GB347" s="751"/>
      <c r="GC347" s="751"/>
      <c r="GD347" s="751"/>
      <c r="GE347" s="751"/>
      <c r="GF347" s="751"/>
      <c r="GG347" s="751"/>
      <c r="GH347" s="751"/>
      <c r="GI347" s="751"/>
      <c r="GJ347" s="751"/>
      <c r="GK347" s="751"/>
      <c r="GL347" s="751"/>
      <c r="GM347" s="751"/>
      <c r="GN347" s="751"/>
      <c r="GO347" s="751"/>
      <c r="GP347" s="751"/>
      <c r="GQ347" s="751"/>
      <c r="GR347" s="751"/>
      <c r="GS347" s="751"/>
      <c r="GT347" s="751"/>
      <c r="GU347" s="751"/>
      <c r="GV347" s="751"/>
      <c r="GW347" s="751"/>
      <c r="GX347" s="751"/>
      <c r="GY347" s="751"/>
      <c r="GZ347" s="751"/>
      <c r="HA347" s="751"/>
      <c r="HB347" s="751"/>
      <c r="HC347" s="751"/>
      <c r="HD347" s="751"/>
      <c r="HE347" s="751"/>
      <c r="HF347" s="751"/>
      <c r="HG347" s="751"/>
      <c r="HH347" s="751"/>
      <c r="HI347" s="751"/>
      <c r="HJ347" s="751"/>
      <c r="HK347" s="751"/>
      <c r="HL347" s="751"/>
      <c r="HM347" s="751"/>
      <c r="HN347" s="751"/>
      <c r="HO347" s="751"/>
      <c r="HP347" s="751"/>
      <c r="HQ347" s="751"/>
      <c r="HR347" s="751"/>
      <c r="HS347" s="751"/>
      <c r="HT347" s="751"/>
      <c r="HU347" s="751"/>
      <c r="HV347" s="751"/>
      <c r="HW347" s="751"/>
      <c r="HX347" s="751"/>
      <c r="HY347" s="751"/>
      <c r="HZ347" s="751"/>
      <c r="IA347" s="751"/>
      <c r="IB347" s="751"/>
      <c r="IC347" s="751"/>
      <c r="ID347" s="751"/>
      <c r="IE347" s="751"/>
      <c r="IF347" s="751"/>
      <c r="IG347" s="751"/>
      <c r="IH347" s="751"/>
      <c r="II347" s="751"/>
      <c r="IJ347" s="751"/>
      <c r="IK347" s="751"/>
      <c r="IL347" s="751"/>
      <c r="IM347" s="751"/>
      <c r="IN347" s="751"/>
      <c r="IO347" s="751"/>
      <c r="IP347" s="751"/>
      <c r="IQ347" s="751"/>
      <c r="IR347" s="751"/>
    </row>
    <row r="348" s="136" customFormat="1" spans="1:252">
      <c r="A348" s="639" t="s">
        <v>4548</v>
      </c>
      <c r="B348" s="349" t="s">
        <v>4549</v>
      </c>
      <c r="C348" s="736">
        <f>SUMIF($J349:J$382,$A348,C349:C$382)</f>
        <v>33587</v>
      </c>
      <c r="D348" s="736">
        <f ca="1">SUMIF($J349:K$382,$A348,D349:D$382)</f>
        <v>29561</v>
      </c>
      <c r="E348" s="736">
        <f ca="1">SUMIF($J349:L$382,$A348,E349:E$382)</f>
        <v>37447</v>
      </c>
      <c r="F348" s="736">
        <f ca="1">SUMIF($J349:M$382,$A348,F349:F$382)</f>
        <v>3860</v>
      </c>
      <c r="G348" s="643" t="str">
        <f ca="1" t="shared" si="75"/>
        <v>11.5%</v>
      </c>
      <c r="H348" s="345" t="str">
        <f ca="1" t="shared" si="76"/>
        <v>126.7%</v>
      </c>
      <c r="I348" s="744" t="str">
        <f ca="1" t="shared" si="73"/>
        <v>是</v>
      </c>
      <c r="J348" s="745" t="str">
        <f>LEFT(A348,3)</f>
        <v>110</v>
      </c>
      <c r="K348" s="93" t="str">
        <f t="shared" si="74"/>
        <v>款</v>
      </c>
      <c r="L348" s="746">
        <v>1</v>
      </c>
      <c r="M348" s="761"/>
      <c r="N348" s="761"/>
      <c r="O348" s="761"/>
      <c r="P348" s="761"/>
      <c r="Q348" s="761"/>
      <c r="R348" s="761"/>
      <c r="S348" s="761"/>
      <c r="T348" s="761"/>
      <c r="U348" s="761"/>
      <c r="V348" s="761"/>
      <c r="W348" s="761"/>
      <c r="X348" s="761"/>
      <c r="Y348" s="761"/>
      <c r="Z348" s="761"/>
      <c r="AA348" s="761"/>
      <c r="AB348" s="761"/>
      <c r="AC348" s="761"/>
      <c r="AD348" s="761"/>
      <c r="AE348" s="761"/>
      <c r="AF348" s="761"/>
      <c r="AG348" s="761"/>
      <c r="AH348" s="761"/>
      <c r="AI348" s="761"/>
      <c r="AJ348" s="761"/>
      <c r="AK348" s="761"/>
      <c r="AL348" s="761"/>
      <c r="AM348" s="761"/>
      <c r="AN348" s="761"/>
      <c r="AO348" s="761"/>
      <c r="AP348" s="761"/>
      <c r="AQ348" s="761"/>
      <c r="AR348" s="761"/>
      <c r="AS348" s="761"/>
      <c r="AT348" s="761"/>
      <c r="AU348" s="761"/>
      <c r="AV348" s="761"/>
      <c r="AW348" s="761"/>
      <c r="AX348" s="761"/>
      <c r="AY348" s="761"/>
      <c r="AZ348" s="761"/>
      <c r="BA348" s="761"/>
      <c r="BB348" s="761"/>
      <c r="BC348" s="761"/>
      <c r="BD348" s="761"/>
      <c r="BE348" s="761"/>
      <c r="BF348" s="761"/>
      <c r="BG348" s="761"/>
      <c r="BH348" s="761"/>
      <c r="BI348" s="761"/>
      <c r="BJ348" s="761"/>
      <c r="BK348" s="761"/>
      <c r="BL348" s="761"/>
      <c r="BM348" s="761"/>
      <c r="BN348" s="761"/>
      <c r="BO348" s="761"/>
      <c r="BP348" s="761"/>
      <c r="BQ348" s="761"/>
      <c r="BR348" s="761"/>
      <c r="BS348" s="761"/>
      <c r="BT348" s="761"/>
      <c r="BU348" s="761"/>
      <c r="BV348" s="761"/>
      <c r="BW348" s="761"/>
      <c r="BX348" s="761"/>
      <c r="BY348" s="761"/>
      <c r="BZ348" s="761"/>
      <c r="CA348" s="761"/>
      <c r="CB348" s="761"/>
      <c r="CC348" s="761"/>
      <c r="CD348" s="761"/>
      <c r="CE348" s="761"/>
      <c r="CF348" s="761"/>
      <c r="CG348" s="761"/>
      <c r="CH348" s="761"/>
      <c r="CI348" s="761"/>
      <c r="CJ348" s="761"/>
      <c r="CK348" s="761"/>
      <c r="CL348" s="761"/>
      <c r="CM348" s="761"/>
      <c r="CN348" s="761"/>
      <c r="CO348" s="761"/>
      <c r="CP348" s="761"/>
      <c r="CQ348" s="761"/>
      <c r="CR348" s="761"/>
      <c r="CS348" s="761"/>
      <c r="CT348" s="761"/>
      <c r="CU348" s="761"/>
      <c r="CV348" s="761"/>
      <c r="CW348" s="761"/>
      <c r="CX348" s="761"/>
      <c r="CY348" s="761"/>
      <c r="CZ348" s="761"/>
      <c r="DA348" s="761"/>
      <c r="DB348" s="761"/>
      <c r="DC348" s="761"/>
      <c r="DD348" s="761"/>
      <c r="DE348" s="761"/>
      <c r="DF348" s="761"/>
      <c r="DG348" s="761"/>
      <c r="DH348" s="761"/>
      <c r="DI348" s="761"/>
      <c r="DJ348" s="761"/>
      <c r="DK348" s="761"/>
      <c r="DL348" s="761"/>
      <c r="DM348" s="761"/>
      <c r="DN348" s="761"/>
      <c r="DO348" s="761"/>
      <c r="DP348" s="761"/>
      <c r="DQ348" s="761"/>
      <c r="DR348" s="761"/>
      <c r="DS348" s="761"/>
      <c r="DT348" s="761"/>
      <c r="DU348" s="761"/>
      <c r="DV348" s="761"/>
      <c r="DW348" s="761"/>
      <c r="DX348" s="761"/>
      <c r="DY348" s="761"/>
      <c r="DZ348" s="761"/>
      <c r="EA348" s="761"/>
      <c r="EB348" s="761"/>
      <c r="EC348" s="761"/>
      <c r="ED348" s="761"/>
      <c r="EE348" s="761"/>
      <c r="EF348" s="761"/>
      <c r="EG348" s="761"/>
      <c r="EH348" s="761"/>
      <c r="EI348" s="761"/>
      <c r="EJ348" s="761"/>
      <c r="EK348" s="761"/>
      <c r="EL348" s="761"/>
      <c r="EM348" s="761"/>
      <c r="EN348" s="761"/>
      <c r="EO348" s="761"/>
      <c r="EP348" s="761"/>
      <c r="EQ348" s="761"/>
      <c r="ER348" s="761"/>
      <c r="ES348" s="761"/>
      <c r="ET348" s="761"/>
      <c r="EU348" s="761"/>
      <c r="EV348" s="761"/>
      <c r="EW348" s="761"/>
      <c r="EX348" s="761"/>
      <c r="EY348" s="761"/>
      <c r="EZ348" s="761"/>
      <c r="FA348" s="761"/>
      <c r="FB348" s="761"/>
      <c r="FC348" s="761"/>
      <c r="FD348" s="761"/>
      <c r="FE348" s="761"/>
      <c r="FF348" s="761"/>
      <c r="FG348" s="761"/>
      <c r="FH348" s="761"/>
      <c r="FI348" s="761"/>
      <c r="FJ348" s="761"/>
      <c r="FK348" s="761"/>
      <c r="FL348" s="761"/>
      <c r="FM348" s="761"/>
      <c r="FN348" s="761"/>
      <c r="FO348" s="761"/>
      <c r="FP348" s="761"/>
      <c r="FQ348" s="761"/>
      <c r="FR348" s="761"/>
      <c r="FS348" s="761"/>
      <c r="FT348" s="761"/>
      <c r="FU348" s="761"/>
      <c r="FV348" s="761"/>
      <c r="FW348" s="761"/>
      <c r="FX348" s="761"/>
      <c r="FY348" s="761"/>
      <c r="FZ348" s="761"/>
      <c r="GA348" s="761"/>
      <c r="GB348" s="761"/>
      <c r="GC348" s="761"/>
      <c r="GD348" s="761"/>
      <c r="GE348" s="761"/>
      <c r="GF348" s="761"/>
      <c r="GG348" s="761"/>
      <c r="GH348" s="761"/>
      <c r="GI348" s="761"/>
      <c r="GJ348" s="761"/>
      <c r="GK348" s="761"/>
      <c r="GL348" s="761"/>
      <c r="GM348" s="761"/>
      <c r="GN348" s="761"/>
      <c r="GO348" s="761"/>
      <c r="GP348" s="761"/>
      <c r="GQ348" s="761"/>
      <c r="GR348" s="761"/>
      <c r="GS348" s="761"/>
      <c r="GT348" s="761"/>
      <c r="GU348" s="761"/>
      <c r="GV348" s="761"/>
      <c r="GW348" s="761"/>
      <c r="GX348" s="761"/>
      <c r="GY348" s="761"/>
      <c r="GZ348" s="761"/>
      <c r="HA348" s="761"/>
      <c r="HB348" s="761"/>
      <c r="HC348" s="761"/>
      <c r="HD348" s="761"/>
      <c r="HE348" s="761"/>
      <c r="HF348" s="761"/>
      <c r="HG348" s="761"/>
      <c r="HH348" s="761"/>
      <c r="HI348" s="761"/>
      <c r="HJ348" s="761"/>
      <c r="HK348" s="761"/>
      <c r="HL348" s="761"/>
      <c r="HM348" s="761"/>
      <c r="HN348" s="761"/>
      <c r="HO348" s="761"/>
      <c r="HP348" s="761"/>
      <c r="HQ348" s="761"/>
      <c r="HR348" s="761"/>
      <c r="HS348" s="761"/>
      <c r="HT348" s="761"/>
      <c r="HU348" s="761"/>
      <c r="HV348" s="761"/>
      <c r="HW348" s="761"/>
      <c r="HX348" s="761"/>
      <c r="HY348" s="761"/>
      <c r="HZ348" s="761"/>
      <c r="IA348" s="761"/>
      <c r="IB348" s="761"/>
      <c r="IC348" s="761"/>
      <c r="ID348" s="761"/>
      <c r="IE348" s="761"/>
      <c r="IF348" s="761"/>
      <c r="IG348" s="761"/>
      <c r="IH348" s="761"/>
      <c r="II348" s="761"/>
      <c r="IJ348" s="761"/>
      <c r="IK348" s="761"/>
      <c r="IL348" s="761"/>
      <c r="IM348" s="761"/>
      <c r="IN348" s="761"/>
      <c r="IO348" s="761"/>
      <c r="IP348" s="761"/>
      <c r="IQ348" s="761"/>
      <c r="IR348" s="761"/>
    </row>
    <row r="349" s="137" customFormat="1" spans="1:252">
      <c r="A349" s="353" t="s">
        <v>4550</v>
      </c>
      <c r="B349" s="306" t="s">
        <v>4551</v>
      </c>
      <c r="C349" s="671">
        <v>799</v>
      </c>
      <c r="D349" s="671">
        <v>750</v>
      </c>
      <c r="E349" s="671">
        <v>713</v>
      </c>
      <c r="F349" s="671">
        <f t="shared" ref="F349:F369" si="77">E349-C349</f>
        <v>-86</v>
      </c>
      <c r="G349" s="759" t="str">
        <f t="shared" si="75"/>
        <v>-10.8%</v>
      </c>
      <c r="H349" s="365" t="str">
        <f t="shared" si="76"/>
        <v>95.1%</v>
      </c>
      <c r="I349" s="744" t="str">
        <f t="shared" si="73"/>
        <v>是</v>
      </c>
      <c r="J349" s="763" t="str">
        <f t="shared" ref="J349:J369" si="78">LEFT(A349,5)</f>
        <v>11003</v>
      </c>
      <c r="K349" s="93" t="str">
        <f t="shared" si="74"/>
        <v>项</v>
      </c>
      <c r="L349" s="746">
        <v>1</v>
      </c>
      <c r="M349" s="751"/>
      <c r="N349" s="751"/>
      <c r="O349" s="751"/>
      <c r="P349" s="751"/>
      <c r="Q349" s="751"/>
      <c r="R349" s="751"/>
      <c r="S349" s="751"/>
      <c r="T349" s="751"/>
      <c r="U349" s="751"/>
      <c r="V349" s="751"/>
      <c r="W349" s="751"/>
      <c r="X349" s="751"/>
      <c r="Y349" s="751"/>
      <c r="Z349" s="751"/>
      <c r="AA349" s="751"/>
      <c r="AB349" s="751"/>
      <c r="AC349" s="751"/>
      <c r="AD349" s="751"/>
      <c r="AE349" s="751"/>
      <c r="AF349" s="751"/>
      <c r="AG349" s="751"/>
      <c r="AH349" s="751"/>
      <c r="AI349" s="751"/>
      <c r="AJ349" s="751"/>
      <c r="AK349" s="751"/>
      <c r="AL349" s="751"/>
      <c r="AM349" s="751"/>
      <c r="AN349" s="751"/>
      <c r="AO349" s="751"/>
      <c r="AP349" s="751"/>
      <c r="AQ349" s="751"/>
      <c r="AR349" s="751"/>
      <c r="AS349" s="751"/>
      <c r="AT349" s="751"/>
      <c r="AU349" s="751"/>
      <c r="AV349" s="751"/>
      <c r="AW349" s="751"/>
      <c r="AX349" s="751"/>
      <c r="AY349" s="751"/>
      <c r="AZ349" s="751"/>
      <c r="BA349" s="751"/>
      <c r="BB349" s="751"/>
      <c r="BC349" s="751"/>
      <c r="BD349" s="751"/>
      <c r="BE349" s="751"/>
      <c r="BF349" s="751"/>
      <c r="BG349" s="751"/>
      <c r="BH349" s="751"/>
      <c r="BI349" s="751"/>
      <c r="BJ349" s="751"/>
      <c r="BK349" s="751"/>
      <c r="BL349" s="751"/>
      <c r="BM349" s="751"/>
      <c r="BN349" s="751"/>
      <c r="BO349" s="751"/>
      <c r="BP349" s="751"/>
      <c r="BQ349" s="751"/>
      <c r="BR349" s="751"/>
      <c r="BS349" s="751"/>
      <c r="BT349" s="751"/>
      <c r="BU349" s="751"/>
      <c r="BV349" s="751"/>
      <c r="BW349" s="751"/>
      <c r="BX349" s="751"/>
      <c r="BY349" s="751"/>
      <c r="BZ349" s="751"/>
      <c r="CA349" s="751"/>
      <c r="CB349" s="751"/>
      <c r="CC349" s="751"/>
      <c r="CD349" s="751"/>
      <c r="CE349" s="751"/>
      <c r="CF349" s="751"/>
      <c r="CG349" s="751"/>
      <c r="CH349" s="751"/>
      <c r="CI349" s="751"/>
      <c r="CJ349" s="751"/>
      <c r="CK349" s="751"/>
      <c r="CL349" s="751"/>
      <c r="CM349" s="751"/>
      <c r="CN349" s="751"/>
      <c r="CO349" s="751"/>
      <c r="CP349" s="751"/>
      <c r="CQ349" s="751"/>
      <c r="CR349" s="751"/>
      <c r="CS349" s="751"/>
      <c r="CT349" s="751"/>
      <c r="CU349" s="751"/>
      <c r="CV349" s="751"/>
      <c r="CW349" s="751"/>
      <c r="CX349" s="751"/>
      <c r="CY349" s="751"/>
      <c r="CZ349" s="751"/>
      <c r="DA349" s="751"/>
      <c r="DB349" s="751"/>
      <c r="DC349" s="751"/>
      <c r="DD349" s="751"/>
      <c r="DE349" s="751"/>
      <c r="DF349" s="751"/>
      <c r="DG349" s="751"/>
      <c r="DH349" s="751"/>
      <c r="DI349" s="751"/>
      <c r="DJ349" s="751"/>
      <c r="DK349" s="751"/>
      <c r="DL349" s="751"/>
      <c r="DM349" s="751"/>
      <c r="DN349" s="751"/>
      <c r="DO349" s="751"/>
      <c r="DP349" s="751"/>
      <c r="DQ349" s="751"/>
      <c r="DR349" s="751"/>
      <c r="DS349" s="751"/>
      <c r="DT349" s="751"/>
      <c r="DU349" s="751"/>
      <c r="DV349" s="751"/>
      <c r="DW349" s="751"/>
      <c r="DX349" s="751"/>
      <c r="DY349" s="751"/>
      <c r="DZ349" s="751"/>
      <c r="EA349" s="751"/>
      <c r="EB349" s="751"/>
      <c r="EC349" s="751"/>
      <c r="ED349" s="751"/>
      <c r="EE349" s="751"/>
      <c r="EF349" s="751"/>
      <c r="EG349" s="751"/>
      <c r="EH349" s="751"/>
      <c r="EI349" s="751"/>
      <c r="EJ349" s="751"/>
      <c r="EK349" s="751"/>
      <c r="EL349" s="751"/>
      <c r="EM349" s="751"/>
      <c r="EN349" s="751"/>
      <c r="EO349" s="751"/>
      <c r="EP349" s="751"/>
      <c r="EQ349" s="751"/>
      <c r="ER349" s="751"/>
      <c r="ES349" s="751"/>
      <c r="ET349" s="751"/>
      <c r="EU349" s="751"/>
      <c r="EV349" s="751"/>
      <c r="EW349" s="751"/>
      <c r="EX349" s="751"/>
      <c r="EY349" s="751"/>
      <c r="EZ349" s="751"/>
      <c r="FA349" s="751"/>
      <c r="FB349" s="751"/>
      <c r="FC349" s="751"/>
      <c r="FD349" s="751"/>
      <c r="FE349" s="751"/>
      <c r="FF349" s="751"/>
      <c r="FG349" s="751"/>
      <c r="FH349" s="751"/>
      <c r="FI349" s="751"/>
      <c r="FJ349" s="751"/>
      <c r="FK349" s="751"/>
      <c r="FL349" s="751"/>
      <c r="FM349" s="751"/>
      <c r="FN349" s="751"/>
      <c r="FO349" s="751"/>
      <c r="FP349" s="751"/>
      <c r="FQ349" s="751"/>
      <c r="FR349" s="751"/>
      <c r="FS349" s="751"/>
      <c r="FT349" s="751"/>
      <c r="FU349" s="751"/>
      <c r="FV349" s="751"/>
      <c r="FW349" s="751"/>
      <c r="FX349" s="751"/>
      <c r="FY349" s="751"/>
      <c r="FZ349" s="751"/>
      <c r="GA349" s="751"/>
      <c r="GB349" s="751"/>
      <c r="GC349" s="751"/>
      <c r="GD349" s="751"/>
      <c r="GE349" s="751"/>
      <c r="GF349" s="751"/>
      <c r="GG349" s="751"/>
      <c r="GH349" s="751"/>
      <c r="GI349" s="751"/>
      <c r="GJ349" s="751"/>
      <c r="GK349" s="751"/>
      <c r="GL349" s="751"/>
      <c r="GM349" s="751"/>
      <c r="GN349" s="751"/>
      <c r="GO349" s="751"/>
      <c r="GP349" s="751"/>
      <c r="GQ349" s="751"/>
      <c r="GR349" s="751"/>
      <c r="GS349" s="751"/>
      <c r="GT349" s="751"/>
      <c r="GU349" s="751"/>
      <c r="GV349" s="751"/>
      <c r="GW349" s="751"/>
      <c r="GX349" s="751"/>
      <c r="GY349" s="751"/>
      <c r="GZ349" s="751"/>
      <c r="HA349" s="751"/>
      <c r="HB349" s="751"/>
      <c r="HC349" s="751"/>
      <c r="HD349" s="751"/>
      <c r="HE349" s="751"/>
      <c r="HF349" s="751"/>
      <c r="HG349" s="751"/>
      <c r="HH349" s="751"/>
      <c r="HI349" s="751"/>
      <c r="HJ349" s="751"/>
      <c r="HK349" s="751"/>
      <c r="HL349" s="751"/>
      <c r="HM349" s="751"/>
      <c r="HN349" s="751"/>
      <c r="HO349" s="751"/>
      <c r="HP349" s="751"/>
      <c r="HQ349" s="751"/>
      <c r="HR349" s="751"/>
      <c r="HS349" s="751"/>
      <c r="HT349" s="751"/>
      <c r="HU349" s="751"/>
      <c r="HV349" s="751"/>
      <c r="HW349" s="751"/>
      <c r="HX349" s="751"/>
      <c r="HY349" s="751"/>
      <c r="HZ349" s="751"/>
      <c r="IA349" s="751"/>
      <c r="IB349" s="751"/>
      <c r="IC349" s="751"/>
      <c r="ID349" s="751"/>
      <c r="IE349" s="751"/>
      <c r="IF349" s="751"/>
      <c r="IG349" s="751"/>
      <c r="IH349" s="751"/>
      <c r="II349" s="751"/>
      <c r="IJ349" s="751"/>
      <c r="IK349" s="751"/>
      <c r="IL349" s="751"/>
      <c r="IM349" s="751"/>
      <c r="IN349" s="751"/>
      <c r="IO349" s="751"/>
      <c r="IP349" s="751"/>
      <c r="IQ349" s="751"/>
      <c r="IR349" s="751"/>
    </row>
    <row r="350" s="443" customFormat="1" ht="15.75" hidden="1" spans="1:252">
      <c r="A350" s="353" t="s">
        <v>4552</v>
      </c>
      <c r="B350" s="307" t="s">
        <v>4553</v>
      </c>
      <c r="C350" s="671">
        <v>0</v>
      </c>
      <c r="D350" s="671">
        <v>0</v>
      </c>
      <c r="E350" s="671">
        <v>0</v>
      </c>
      <c r="F350" s="671">
        <f t="shared" si="77"/>
        <v>0</v>
      </c>
      <c r="G350" s="365" t="str">
        <f t="shared" si="75"/>
        <v/>
      </c>
      <c r="H350" s="365" t="str">
        <f t="shared" si="76"/>
        <v/>
      </c>
      <c r="I350" s="22" t="str">
        <f t="shared" si="73"/>
        <v>否</v>
      </c>
      <c r="J350" s="749" t="str">
        <f t="shared" si="78"/>
        <v>11003</v>
      </c>
      <c r="K350" s="93" t="str">
        <f t="shared" si="74"/>
        <v>项</v>
      </c>
      <c r="L350" s="93">
        <v>1</v>
      </c>
      <c r="M350" s="250"/>
      <c r="N350" s="250"/>
      <c r="O350" s="250"/>
      <c r="P350" s="250"/>
      <c r="Q350" s="250"/>
      <c r="R350" s="250"/>
      <c r="S350" s="250"/>
      <c r="T350" s="250"/>
      <c r="U350" s="250"/>
      <c r="V350" s="250"/>
      <c r="W350" s="250"/>
      <c r="X350" s="250"/>
      <c r="Y350" s="250"/>
      <c r="Z350" s="250"/>
      <c r="AA350" s="250"/>
      <c r="AB350" s="250"/>
      <c r="AC350" s="250"/>
      <c r="AD350" s="250"/>
      <c r="AE350" s="250"/>
      <c r="AF350" s="250"/>
      <c r="AG350" s="250"/>
      <c r="AH350" s="250"/>
      <c r="AI350" s="250"/>
      <c r="AJ350" s="250"/>
      <c r="AK350" s="250"/>
      <c r="AL350" s="250"/>
      <c r="AM350" s="250"/>
      <c r="AN350" s="250"/>
      <c r="AO350" s="250"/>
      <c r="AP350" s="250"/>
      <c r="AQ350" s="250"/>
      <c r="AR350" s="250"/>
      <c r="AS350" s="250"/>
      <c r="AT350" s="250"/>
      <c r="AU350" s="250"/>
      <c r="AV350" s="250"/>
      <c r="AW350" s="250"/>
      <c r="AX350" s="250"/>
      <c r="AY350" s="250"/>
      <c r="AZ350" s="250"/>
      <c r="BA350" s="250"/>
      <c r="BB350" s="250"/>
      <c r="BC350" s="250"/>
      <c r="BD350" s="250"/>
      <c r="BE350" s="250"/>
      <c r="BF350" s="250"/>
      <c r="BG350" s="250"/>
      <c r="BH350" s="250"/>
      <c r="BI350" s="250"/>
      <c r="BJ350" s="250"/>
      <c r="BK350" s="250"/>
      <c r="BL350" s="250"/>
      <c r="BM350" s="250"/>
      <c r="BN350" s="250"/>
      <c r="BO350" s="250"/>
      <c r="BP350" s="250"/>
      <c r="BQ350" s="250"/>
      <c r="BR350" s="250"/>
      <c r="BS350" s="250"/>
      <c r="BT350" s="250"/>
      <c r="BU350" s="250"/>
      <c r="BV350" s="250"/>
      <c r="BW350" s="250"/>
      <c r="BX350" s="250"/>
      <c r="BY350" s="250"/>
      <c r="BZ350" s="250"/>
      <c r="CA350" s="250"/>
      <c r="CB350" s="250"/>
      <c r="CC350" s="250"/>
      <c r="CD350" s="250"/>
      <c r="CE350" s="250"/>
      <c r="CF350" s="250"/>
      <c r="CG350" s="250"/>
      <c r="CH350" s="250"/>
      <c r="CI350" s="250"/>
      <c r="CJ350" s="250"/>
      <c r="CK350" s="250"/>
      <c r="CL350" s="250"/>
      <c r="CM350" s="250"/>
      <c r="CN350" s="250"/>
      <c r="CO350" s="250"/>
      <c r="CP350" s="250"/>
      <c r="CQ350" s="250"/>
      <c r="CR350" s="250"/>
      <c r="CS350" s="250"/>
      <c r="CT350" s="250"/>
      <c r="CU350" s="250"/>
      <c r="CV350" s="250"/>
      <c r="CW350" s="250"/>
      <c r="CX350" s="250"/>
      <c r="CY350" s="250"/>
      <c r="CZ350" s="250"/>
      <c r="DA350" s="250"/>
      <c r="DB350" s="250"/>
      <c r="DC350" s="250"/>
      <c r="DD350" s="250"/>
      <c r="DE350" s="250"/>
      <c r="DF350" s="250"/>
      <c r="DG350" s="250"/>
      <c r="DH350" s="250"/>
      <c r="DI350" s="250"/>
      <c r="DJ350" s="250"/>
      <c r="DK350" s="250"/>
      <c r="DL350" s="250"/>
      <c r="DM350" s="250"/>
      <c r="DN350" s="250"/>
      <c r="DO350" s="250"/>
      <c r="DP350" s="250"/>
      <c r="DQ350" s="250"/>
      <c r="DR350" s="250"/>
      <c r="DS350" s="250"/>
      <c r="DT350" s="250"/>
      <c r="DU350" s="250"/>
      <c r="DV350" s="250"/>
      <c r="DW350" s="250"/>
      <c r="DX350" s="250"/>
      <c r="DY350" s="250"/>
      <c r="DZ350" s="250"/>
      <c r="EA350" s="250"/>
      <c r="EB350" s="250"/>
      <c r="EC350" s="250"/>
      <c r="ED350" s="250"/>
      <c r="EE350" s="250"/>
      <c r="EF350" s="250"/>
      <c r="EG350" s="250"/>
      <c r="EH350" s="250"/>
      <c r="EI350" s="250"/>
      <c r="EJ350" s="250"/>
      <c r="EK350" s="250"/>
      <c r="EL350" s="250"/>
      <c r="EM350" s="250"/>
      <c r="EN350" s="250"/>
      <c r="EO350" s="250"/>
      <c r="EP350" s="250"/>
      <c r="EQ350" s="250"/>
      <c r="ER350" s="250"/>
      <c r="ES350" s="250"/>
      <c r="ET350" s="250"/>
      <c r="EU350" s="250"/>
      <c r="EV350" s="250"/>
      <c r="EW350" s="250"/>
      <c r="EX350" s="250"/>
      <c r="EY350" s="250"/>
      <c r="EZ350" s="250"/>
      <c r="FA350" s="250"/>
      <c r="FB350" s="250"/>
      <c r="FC350" s="250"/>
      <c r="FD350" s="250"/>
      <c r="FE350" s="250"/>
      <c r="FF350" s="250"/>
      <c r="FG350" s="250"/>
      <c r="FH350" s="250"/>
      <c r="FI350" s="250"/>
      <c r="FJ350" s="250"/>
      <c r="FK350" s="250"/>
      <c r="FL350" s="250"/>
      <c r="FM350" s="250"/>
      <c r="FN350" s="250"/>
      <c r="FO350" s="250"/>
      <c r="FP350" s="250"/>
      <c r="FQ350" s="250"/>
      <c r="FR350" s="250"/>
      <c r="FS350" s="250"/>
      <c r="FT350" s="250"/>
      <c r="FU350" s="250"/>
      <c r="FV350" s="250"/>
      <c r="FW350" s="250"/>
      <c r="FX350" s="250"/>
      <c r="FY350" s="250"/>
      <c r="FZ350" s="250"/>
      <c r="GA350" s="250"/>
      <c r="GB350" s="250"/>
      <c r="GC350" s="250"/>
      <c r="GD350" s="250"/>
      <c r="GE350" s="250"/>
      <c r="GF350" s="250"/>
      <c r="GG350" s="250"/>
      <c r="GH350" s="250"/>
      <c r="GI350" s="250"/>
      <c r="GJ350" s="250"/>
      <c r="GK350" s="250"/>
      <c r="GL350" s="250"/>
      <c r="GM350" s="250"/>
      <c r="GN350" s="250"/>
      <c r="GO350" s="250"/>
      <c r="GP350" s="250"/>
      <c r="GQ350" s="250"/>
      <c r="GR350" s="250"/>
      <c r="GS350" s="250"/>
      <c r="GT350" s="250"/>
      <c r="GU350" s="250"/>
      <c r="GV350" s="250"/>
      <c r="GW350" s="250"/>
      <c r="GX350" s="250"/>
      <c r="GY350" s="250"/>
      <c r="GZ350" s="250"/>
      <c r="HA350" s="250"/>
      <c r="HB350" s="250"/>
      <c r="HC350" s="250"/>
      <c r="HD350" s="250"/>
      <c r="HE350" s="250"/>
      <c r="HF350" s="250"/>
      <c r="HG350" s="250"/>
      <c r="HH350" s="250"/>
      <c r="HI350" s="250"/>
      <c r="HJ350" s="250"/>
      <c r="HK350" s="250"/>
      <c r="HL350" s="250"/>
      <c r="HM350" s="250"/>
      <c r="HN350" s="250"/>
      <c r="HO350" s="250"/>
      <c r="HP350" s="250"/>
      <c r="HQ350" s="250"/>
      <c r="HR350" s="250"/>
      <c r="HS350" s="250"/>
      <c r="HT350" s="250"/>
      <c r="HU350" s="250"/>
      <c r="HV350" s="250"/>
      <c r="HW350" s="250"/>
      <c r="HX350" s="250"/>
      <c r="HY350" s="250"/>
      <c r="HZ350" s="250"/>
      <c r="IA350" s="250"/>
      <c r="IB350" s="250"/>
      <c r="IC350" s="250"/>
      <c r="ID350" s="250"/>
      <c r="IE350" s="250"/>
      <c r="IF350" s="250"/>
      <c r="IG350" s="250"/>
      <c r="IH350" s="250"/>
      <c r="II350" s="250"/>
      <c r="IJ350" s="250"/>
      <c r="IK350" s="250"/>
      <c r="IL350" s="250"/>
      <c r="IM350" s="250"/>
      <c r="IN350" s="250"/>
      <c r="IO350" s="250"/>
      <c r="IP350" s="250"/>
      <c r="IQ350" s="250"/>
      <c r="IR350" s="250"/>
    </row>
    <row r="351" s="137" customFormat="1" spans="1:252">
      <c r="A351" s="353" t="s">
        <v>4554</v>
      </c>
      <c r="B351" s="306" t="s">
        <v>4555</v>
      </c>
      <c r="C351" s="671">
        <v>64</v>
      </c>
      <c r="D351" s="671">
        <v>25</v>
      </c>
      <c r="E351" s="671">
        <v>55</v>
      </c>
      <c r="F351" s="671">
        <f t="shared" si="77"/>
        <v>-9</v>
      </c>
      <c r="G351" s="759" t="str">
        <f t="shared" si="75"/>
        <v>-14.1%</v>
      </c>
      <c r="H351" s="365" t="str">
        <f t="shared" si="76"/>
        <v>220.0%</v>
      </c>
      <c r="I351" s="744" t="str">
        <f t="shared" si="73"/>
        <v>是</v>
      </c>
      <c r="J351" s="763" t="str">
        <f t="shared" si="78"/>
        <v>11003</v>
      </c>
      <c r="K351" s="93" t="str">
        <f t="shared" si="74"/>
        <v>项</v>
      </c>
      <c r="L351" s="746">
        <v>1</v>
      </c>
      <c r="M351" s="751"/>
      <c r="N351" s="751"/>
      <c r="O351" s="751"/>
      <c r="P351" s="751"/>
      <c r="Q351" s="751"/>
      <c r="R351" s="751"/>
      <c r="S351" s="751"/>
      <c r="T351" s="751"/>
      <c r="U351" s="751"/>
      <c r="V351" s="751"/>
      <c r="W351" s="751"/>
      <c r="X351" s="751"/>
      <c r="Y351" s="751"/>
      <c r="Z351" s="751"/>
      <c r="AA351" s="751"/>
      <c r="AB351" s="751"/>
      <c r="AC351" s="751"/>
      <c r="AD351" s="751"/>
      <c r="AE351" s="751"/>
      <c r="AF351" s="751"/>
      <c r="AG351" s="751"/>
      <c r="AH351" s="751"/>
      <c r="AI351" s="751"/>
      <c r="AJ351" s="751"/>
      <c r="AK351" s="751"/>
      <c r="AL351" s="751"/>
      <c r="AM351" s="751"/>
      <c r="AN351" s="751"/>
      <c r="AO351" s="751"/>
      <c r="AP351" s="751"/>
      <c r="AQ351" s="751"/>
      <c r="AR351" s="751"/>
      <c r="AS351" s="751"/>
      <c r="AT351" s="751"/>
      <c r="AU351" s="751"/>
      <c r="AV351" s="751"/>
      <c r="AW351" s="751"/>
      <c r="AX351" s="751"/>
      <c r="AY351" s="751"/>
      <c r="AZ351" s="751"/>
      <c r="BA351" s="751"/>
      <c r="BB351" s="751"/>
      <c r="BC351" s="751"/>
      <c r="BD351" s="751"/>
      <c r="BE351" s="751"/>
      <c r="BF351" s="751"/>
      <c r="BG351" s="751"/>
      <c r="BH351" s="751"/>
      <c r="BI351" s="751"/>
      <c r="BJ351" s="751"/>
      <c r="BK351" s="751"/>
      <c r="BL351" s="751"/>
      <c r="BM351" s="751"/>
      <c r="BN351" s="751"/>
      <c r="BO351" s="751"/>
      <c r="BP351" s="751"/>
      <c r="BQ351" s="751"/>
      <c r="BR351" s="751"/>
      <c r="BS351" s="751"/>
      <c r="BT351" s="751"/>
      <c r="BU351" s="751"/>
      <c r="BV351" s="751"/>
      <c r="BW351" s="751"/>
      <c r="BX351" s="751"/>
      <c r="BY351" s="751"/>
      <c r="BZ351" s="751"/>
      <c r="CA351" s="751"/>
      <c r="CB351" s="751"/>
      <c r="CC351" s="751"/>
      <c r="CD351" s="751"/>
      <c r="CE351" s="751"/>
      <c r="CF351" s="751"/>
      <c r="CG351" s="751"/>
      <c r="CH351" s="751"/>
      <c r="CI351" s="751"/>
      <c r="CJ351" s="751"/>
      <c r="CK351" s="751"/>
      <c r="CL351" s="751"/>
      <c r="CM351" s="751"/>
      <c r="CN351" s="751"/>
      <c r="CO351" s="751"/>
      <c r="CP351" s="751"/>
      <c r="CQ351" s="751"/>
      <c r="CR351" s="751"/>
      <c r="CS351" s="751"/>
      <c r="CT351" s="751"/>
      <c r="CU351" s="751"/>
      <c r="CV351" s="751"/>
      <c r="CW351" s="751"/>
      <c r="CX351" s="751"/>
      <c r="CY351" s="751"/>
      <c r="CZ351" s="751"/>
      <c r="DA351" s="751"/>
      <c r="DB351" s="751"/>
      <c r="DC351" s="751"/>
      <c r="DD351" s="751"/>
      <c r="DE351" s="751"/>
      <c r="DF351" s="751"/>
      <c r="DG351" s="751"/>
      <c r="DH351" s="751"/>
      <c r="DI351" s="751"/>
      <c r="DJ351" s="751"/>
      <c r="DK351" s="751"/>
      <c r="DL351" s="751"/>
      <c r="DM351" s="751"/>
      <c r="DN351" s="751"/>
      <c r="DO351" s="751"/>
      <c r="DP351" s="751"/>
      <c r="DQ351" s="751"/>
      <c r="DR351" s="751"/>
      <c r="DS351" s="751"/>
      <c r="DT351" s="751"/>
      <c r="DU351" s="751"/>
      <c r="DV351" s="751"/>
      <c r="DW351" s="751"/>
      <c r="DX351" s="751"/>
      <c r="DY351" s="751"/>
      <c r="DZ351" s="751"/>
      <c r="EA351" s="751"/>
      <c r="EB351" s="751"/>
      <c r="EC351" s="751"/>
      <c r="ED351" s="751"/>
      <c r="EE351" s="751"/>
      <c r="EF351" s="751"/>
      <c r="EG351" s="751"/>
      <c r="EH351" s="751"/>
      <c r="EI351" s="751"/>
      <c r="EJ351" s="751"/>
      <c r="EK351" s="751"/>
      <c r="EL351" s="751"/>
      <c r="EM351" s="751"/>
      <c r="EN351" s="751"/>
      <c r="EO351" s="751"/>
      <c r="EP351" s="751"/>
      <c r="EQ351" s="751"/>
      <c r="ER351" s="751"/>
      <c r="ES351" s="751"/>
      <c r="ET351" s="751"/>
      <c r="EU351" s="751"/>
      <c r="EV351" s="751"/>
      <c r="EW351" s="751"/>
      <c r="EX351" s="751"/>
      <c r="EY351" s="751"/>
      <c r="EZ351" s="751"/>
      <c r="FA351" s="751"/>
      <c r="FB351" s="751"/>
      <c r="FC351" s="751"/>
      <c r="FD351" s="751"/>
      <c r="FE351" s="751"/>
      <c r="FF351" s="751"/>
      <c r="FG351" s="751"/>
      <c r="FH351" s="751"/>
      <c r="FI351" s="751"/>
      <c r="FJ351" s="751"/>
      <c r="FK351" s="751"/>
      <c r="FL351" s="751"/>
      <c r="FM351" s="751"/>
      <c r="FN351" s="751"/>
      <c r="FO351" s="751"/>
      <c r="FP351" s="751"/>
      <c r="FQ351" s="751"/>
      <c r="FR351" s="751"/>
      <c r="FS351" s="751"/>
      <c r="FT351" s="751"/>
      <c r="FU351" s="751"/>
      <c r="FV351" s="751"/>
      <c r="FW351" s="751"/>
      <c r="FX351" s="751"/>
      <c r="FY351" s="751"/>
      <c r="FZ351" s="751"/>
      <c r="GA351" s="751"/>
      <c r="GB351" s="751"/>
      <c r="GC351" s="751"/>
      <c r="GD351" s="751"/>
      <c r="GE351" s="751"/>
      <c r="GF351" s="751"/>
      <c r="GG351" s="751"/>
      <c r="GH351" s="751"/>
      <c r="GI351" s="751"/>
      <c r="GJ351" s="751"/>
      <c r="GK351" s="751"/>
      <c r="GL351" s="751"/>
      <c r="GM351" s="751"/>
      <c r="GN351" s="751"/>
      <c r="GO351" s="751"/>
      <c r="GP351" s="751"/>
      <c r="GQ351" s="751"/>
      <c r="GR351" s="751"/>
      <c r="GS351" s="751"/>
      <c r="GT351" s="751"/>
      <c r="GU351" s="751"/>
      <c r="GV351" s="751"/>
      <c r="GW351" s="751"/>
      <c r="GX351" s="751"/>
      <c r="GY351" s="751"/>
      <c r="GZ351" s="751"/>
      <c r="HA351" s="751"/>
      <c r="HB351" s="751"/>
      <c r="HC351" s="751"/>
      <c r="HD351" s="751"/>
      <c r="HE351" s="751"/>
      <c r="HF351" s="751"/>
      <c r="HG351" s="751"/>
      <c r="HH351" s="751"/>
      <c r="HI351" s="751"/>
      <c r="HJ351" s="751"/>
      <c r="HK351" s="751"/>
      <c r="HL351" s="751"/>
      <c r="HM351" s="751"/>
      <c r="HN351" s="751"/>
      <c r="HO351" s="751"/>
      <c r="HP351" s="751"/>
      <c r="HQ351" s="751"/>
      <c r="HR351" s="751"/>
      <c r="HS351" s="751"/>
      <c r="HT351" s="751"/>
      <c r="HU351" s="751"/>
      <c r="HV351" s="751"/>
      <c r="HW351" s="751"/>
      <c r="HX351" s="751"/>
      <c r="HY351" s="751"/>
      <c r="HZ351" s="751"/>
      <c r="IA351" s="751"/>
      <c r="IB351" s="751"/>
      <c r="IC351" s="751"/>
      <c r="ID351" s="751"/>
      <c r="IE351" s="751"/>
      <c r="IF351" s="751"/>
      <c r="IG351" s="751"/>
      <c r="IH351" s="751"/>
      <c r="II351" s="751"/>
      <c r="IJ351" s="751"/>
      <c r="IK351" s="751"/>
      <c r="IL351" s="751"/>
      <c r="IM351" s="751"/>
      <c r="IN351" s="751"/>
      <c r="IO351" s="751"/>
      <c r="IP351" s="751"/>
      <c r="IQ351" s="751"/>
      <c r="IR351" s="751"/>
    </row>
    <row r="352" s="137" customFormat="1" spans="1:252">
      <c r="A352" s="353" t="s">
        <v>4556</v>
      </c>
      <c r="B352" s="306" t="s">
        <v>4557</v>
      </c>
      <c r="C352" s="671">
        <v>179</v>
      </c>
      <c r="D352" s="671">
        <v>160</v>
      </c>
      <c r="E352" s="671">
        <v>70</v>
      </c>
      <c r="F352" s="671">
        <f t="shared" si="77"/>
        <v>-109</v>
      </c>
      <c r="G352" s="759" t="str">
        <f t="shared" si="75"/>
        <v>-60.9%</v>
      </c>
      <c r="H352" s="365" t="str">
        <f t="shared" si="76"/>
        <v>43.8%</v>
      </c>
      <c r="I352" s="744" t="str">
        <f t="shared" si="73"/>
        <v>是</v>
      </c>
      <c r="J352" s="763" t="str">
        <f t="shared" si="78"/>
        <v>11003</v>
      </c>
      <c r="K352" s="93" t="str">
        <f t="shared" si="74"/>
        <v>项</v>
      </c>
      <c r="L352" s="746">
        <v>1</v>
      </c>
      <c r="M352" s="751"/>
      <c r="N352" s="751"/>
      <c r="O352" s="751"/>
      <c r="P352" s="751"/>
      <c r="Q352" s="751"/>
      <c r="R352" s="751"/>
      <c r="S352" s="751"/>
      <c r="T352" s="751"/>
      <c r="U352" s="751"/>
      <c r="V352" s="751"/>
      <c r="W352" s="751"/>
      <c r="X352" s="751"/>
      <c r="Y352" s="751"/>
      <c r="Z352" s="751"/>
      <c r="AA352" s="751"/>
      <c r="AB352" s="751"/>
      <c r="AC352" s="751"/>
      <c r="AD352" s="751"/>
      <c r="AE352" s="751"/>
      <c r="AF352" s="751"/>
      <c r="AG352" s="751"/>
      <c r="AH352" s="751"/>
      <c r="AI352" s="751"/>
      <c r="AJ352" s="751"/>
      <c r="AK352" s="751"/>
      <c r="AL352" s="751"/>
      <c r="AM352" s="751"/>
      <c r="AN352" s="751"/>
      <c r="AO352" s="751"/>
      <c r="AP352" s="751"/>
      <c r="AQ352" s="751"/>
      <c r="AR352" s="751"/>
      <c r="AS352" s="751"/>
      <c r="AT352" s="751"/>
      <c r="AU352" s="751"/>
      <c r="AV352" s="751"/>
      <c r="AW352" s="751"/>
      <c r="AX352" s="751"/>
      <c r="AY352" s="751"/>
      <c r="AZ352" s="751"/>
      <c r="BA352" s="751"/>
      <c r="BB352" s="751"/>
      <c r="BC352" s="751"/>
      <c r="BD352" s="751"/>
      <c r="BE352" s="751"/>
      <c r="BF352" s="751"/>
      <c r="BG352" s="751"/>
      <c r="BH352" s="751"/>
      <c r="BI352" s="751"/>
      <c r="BJ352" s="751"/>
      <c r="BK352" s="751"/>
      <c r="BL352" s="751"/>
      <c r="BM352" s="751"/>
      <c r="BN352" s="751"/>
      <c r="BO352" s="751"/>
      <c r="BP352" s="751"/>
      <c r="BQ352" s="751"/>
      <c r="BR352" s="751"/>
      <c r="BS352" s="751"/>
      <c r="BT352" s="751"/>
      <c r="BU352" s="751"/>
      <c r="BV352" s="751"/>
      <c r="BW352" s="751"/>
      <c r="BX352" s="751"/>
      <c r="BY352" s="751"/>
      <c r="BZ352" s="751"/>
      <c r="CA352" s="751"/>
      <c r="CB352" s="751"/>
      <c r="CC352" s="751"/>
      <c r="CD352" s="751"/>
      <c r="CE352" s="751"/>
      <c r="CF352" s="751"/>
      <c r="CG352" s="751"/>
      <c r="CH352" s="751"/>
      <c r="CI352" s="751"/>
      <c r="CJ352" s="751"/>
      <c r="CK352" s="751"/>
      <c r="CL352" s="751"/>
      <c r="CM352" s="751"/>
      <c r="CN352" s="751"/>
      <c r="CO352" s="751"/>
      <c r="CP352" s="751"/>
      <c r="CQ352" s="751"/>
      <c r="CR352" s="751"/>
      <c r="CS352" s="751"/>
      <c r="CT352" s="751"/>
      <c r="CU352" s="751"/>
      <c r="CV352" s="751"/>
      <c r="CW352" s="751"/>
      <c r="CX352" s="751"/>
      <c r="CY352" s="751"/>
      <c r="CZ352" s="751"/>
      <c r="DA352" s="751"/>
      <c r="DB352" s="751"/>
      <c r="DC352" s="751"/>
      <c r="DD352" s="751"/>
      <c r="DE352" s="751"/>
      <c r="DF352" s="751"/>
      <c r="DG352" s="751"/>
      <c r="DH352" s="751"/>
      <c r="DI352" s="751"/>
      <c r="DJ352" s="751"/>
      <c r="DK352" s="751"/>
      <c r="DL352" s="751"/>
      <c r="DM352" s="751"/>
      <c r="DN352" s="751"/>
      <c r="DO352" s="751"/>
      <c r="DP352" s="751"/>
      <c r="DQ352" s="751"/>
      <c r="DR352" s="751"/>
      <c r="DS352" s="751"/>
      <c r="DT352" s="751"/>
      <c r="DU352" s="751"/>
      <c r="DV352" s="751"/>
      <c r="DW352" s="751"/>
      <c r="DX352" s="751"/>
      <c r="DY352" s="751"/>
      <c r="DZ352" s="751"/>
      <c r="EA352" s="751"/>
      <c r="EB352" s="751"/>
      <c r="EC352" s="751"/>
      <c r="ED352" s="751"/>
      <c r="EE352" s="751"/>
      <c r="EF352" s="751"/>
      <c r="EG352" s="751"/>
      <c r="EH352" s="751"/>
      <c r="EI352" s="751"/>
      <c r="EJ352" s="751"/>
      <c r="EK352" s="751"/>
      <c r="EL352" s="751"/>
      <c r="EM352" s="751"/>
      <c r="EN352" s="751"/>
      <c r="EO352" s="751"/>
      <c r="EP352" s="751"/>
      <c r="EQ352" s="751"/>
      <c r="ER352" s="751"/>
      <c r="ES352" s="751"/>
      <c r="ET352" s="751"/>
      <c r="EU352" s="751"/>
      <c r="EV352" s="751"/>
      <c r="EW352" s="751"/>
      <c r="EX352" s="751"/>
      <c r="EY352" s="751"/>
      <c r="EZ352" s="751"/>
      <c r="FA352" s="751"/>
      <c r="FB352" s="751"/>
      <c r="FC352" s="751"/>
      <c r="FD352" s="751"/>
      <c r="FE352" s="751"/>
      <c r="FF352" s="751"/>
      <c r="FG352" s="751"/>
      <c r="FH352" s="751"/>
      <c r="FI352" s="751"/>
      <c r="FJ352" s="751"/>
      <c r="FK352" s="751"/>
      <c r="FL352" s="751"/>
      <c r="FM352" s="751"/>
      <c r="FN352" s="751"/>
      <c r="FO352" s="751"/>
      <c r="FP352" s="751"/>
      <c r="FQ352" s="751"/>
      <c r="FR352" s="751"/>
      <c r="FS352" s="751"/>
      <c r="FT352" s="751"/>
      <c r="FU352" s="751"/>
      <c r="FV352" s="751"/>
      <c r="FW352" s="751"/>
      <c r="FX352" s="751"/>
      <c r="FY352" s="751"/>
      <c r="FZ352" s="751"/>
      <c r="GA352" s="751"/>
      <c r="GB352" s="751"/>
      <c r="GC352" s="751"/>
      <c r="GD352" s="751"/>
      <c r="GE352" s="751"/>
      <c r="GF352" s="751"/>
      <c r="GG352" s="751"/>
      <c r="GH352" s="751"/>
      <c r="GI352" s="751"/>
      <c r="GJ352" s="751"/>
      <c r="GK352" s="751"/>
      <c r="GL352" s="751"/>
      <c r="GM352" s="751"/>
      <c r="GN352" s="751"/>
      <c r="GO352" s="751"/>
      <c r="GP352" s="751"/>
      <c r="GQ352" s="751"/>
      <c r="GR352" s="751"/>
      <c r="GS352" s="751"/>
      <c r="GT352" s="751"/>
      <c r="GU352" s="751"/>
      <c r="GV352" s="751"/>
      <c r="GW352" s="751"/>
      <c r="GX352" s="751"/>
      <c r="GY352" s="751"/>
      <c r="GZ352" s="751"/>
      <c r="HA352" s="751"/>
      <c r="HB352" s="751"/>
      <c r="HC352" s="751"/>
      <c r="HD352" s="751"/>
      <c r="HE352" s="751"/>
      <c r="HF352" s="751"/>
      <c r="HG352" s="751"/>
      <c r="HH352" s="751"/>
      <c r="HI352" s="751"/>
      <c r="HJ352" s="751"/>
      <c r="HK352" s="751"/>
      <c r="HL352" s="751"/>
      <c r="HM352" s="751"/>
      <c r="HN352" s="751"/>
      <c r="HO352" s="751"/>
      <c r="HP352" s="751"/>
      <c r="HQ352" s="751"/>
      <c r="HR352" s="751"/>
      <c r="HS352" s="751"/>
      <c r="HT352" s="751"/>
      <c r="HU352" s="751"/>
      <c r="HV352" s="751"/>
      <c r="HW352" s="751"/>
      <c r="HX352" s="751"/>
      <c r="HY352" s="751"/>
      <c r="HZ352" s="751"/>
      <c r="IA352" s="751"/>
      <c r="IB352" s="751"/>
      <c r="IC352" s="751"/>
      <c r="ID352" s="751"/>
      <c r="IE352" s="751"/>
      <c r="IF352" s="751"/>
      <c r="IG352" s="751"/>
      <c r="IH352" s="751"/>
      <c r="II352" s="751"/>
      <c r="IJ352" s="751"/>
      <c r="IK352" s="751"/>
      <c r="IL352" s="751"/>
      <c r="IM352" s="751"/>
      <c r="IN352" s="751"/>
      <c r="IO352" s="751"/>
      <c r="IP352" s="751"/>
      <c r="IQ352" s="751"/>
      <c r="IR352" s="751"/>
    </row>
    <row r="353" s="137" customFormat="1" spans="1:252">
      <c r="A353" s="353" t="s">
        <v>4558</v>
      </c>
      <c r="B353" s="306" t="s">
        <v>4559</v>
      </c>
      <c r="C353" s="671">
        <v>723</v>
      </c>
      <c r="D353" s="671">
        <v>723</v>
      </c>
      <c r="E353" s="671">
        <v>1789</v>
      </c>
      <c r="F353" s="671">
        <f t="shared" si="77"/>
        <v>1066</v>
      </c>
      <c r="G353" s="759" t="str">
        <f t="shared" si="75"/>
        <v>147.4%</v>
      </c>
      <c r="H353" s="365" t="str">
        <f t="shared" si="76"/>
        <v>247.4%</v>
      </c>
      <c r="I353" s="744" t="str">
        <f t="shared" si="73"/>
        <v>是</v>
      </c>
      <c r="J353" s="763" t="str">
        <f t="shared" si="78"/>
        <v>11003</v>
      </c>
      <c r="K353" s="93" t="str">
        <f t="shared" si="74"/>
        <v>项</v>
      </c>
      <c r="L353" s="746">
        <v>1</v>
      </c>
      <c r="M353" s="751"/>
      <c r="N353" s="751"/>
      <c r="O353" s="751"/>
      <c r="P353" s="751"/>
      <c r="Q353" s="751"/>
      <c r="R353" s="751"/>
      <c r="S353" s="751"/>
      <c r="T353" s="751"/>
      <c r="U353" s="751"/>
      <c r="V353" s="751"/>
      <c r="W353" s="751"/>
      <c r="X353" s="751"/>
      <c r="Y353" s="751"/>
      <c r="Z353" s="751"/>
      <c r="AA353" s="751"/>
      <c r="AB353" s="751"/>
      <c r="AC353" s="751"/>
      <c r="AD353" s="751"/>
      <c r="AE353" s="751"/>
      <c r="AF353" s="751"/>
      <c r="AG353" s="751"/>
      <c r="AH353" s="751"/>
      <c r="AI353" s="751"/>
      <c r="AJ353" s="751"/>
      <c r="AK353" s="751"/>
      <c r="AL353" s="751"/>
      <c r="AM353" s="751"/>
      <c r="AN353" s="751"/>
      <c r="AO353" s="751"/>
      <c r="AP353" s="751"/>
      <c r="AQ353" s="751"/>
      <c r="AR353" s="751"/>
      <c r="AS353" s="751"/>
      <c r="AT353" s="751"/>
      <c r="AU353" s="751"/>
      <c r="AV353" s="751"/>
      <c r="AW353" s="751"/>
      <c r="AX353" s="751"/>
      <c r="AY353" s="751"/>
      <c r="AZ353" s="751"/>
      <c r="BA353" s="751"/>
      <c r="BB353" s="751"/>
      <c r="BC353" s="751"/>
      <c r="BD353" s="751"/>
      <c r="BE353" s="751"/>
      <c r="BF353" s="751"/>
      <c r="BG353" s="751"/>
      <c r="BH353" s="751"/>
      <c r="BI353" s="751"/>
      <c r="BJ353" s="751"/>
      <c r="BK353" s="751"/>
      <c r="BL353" s="751"/>
      <c r="BM353" s="751"/>
      <c r="BN353" s="751"/>
      <c r="BO353" s="751"/>
      <c r="BP353" s="751"/>
      <c r="BQ353" s="751"/>
      <c r="BR353" s="751"/>
      <c r="BS353" s="751"/>
      <c r="BT353" s="751"/>
      <c r="BU353" s="751"/>
      <c r="BV353" s="751"/>
      <c r="BW353" s="751"/>
      <c r="BX353" s="751"/>
      <c r="BY353" s="751"/>
      <c r="BZ353" s="751"/>
      <c r="CA353" s="751"/>
      <c r="CB353" s="751"/>
      <c r="CC353" s="751"/>
      <c r="CD353" s="751"/>
      <c r="CE353" s="751"/>
      <c r="CF353" s="751"/>
      <c r="CG353" s="751"/>
      <c r="CH353" s="751"/>
      <c r="CI353" s="751"/>
      <c r="CJ353" s="751"/>
      <c r="CK353" s="751"/>
      <c r="CL353" s="751"/>
      <c r="CM353" s="751"/>
      <c r="CN353" s="751"/>
      <c r="CO353" s="751"/>
      <c r="CP353" s="751"/>
      <c r="CQ353" s="751"/>
      <c r="CR353" s="751"/>
      <c r="CS353" s="751"/>
      <c r="CT353" s="751"/>
      <c r="CU353" s="751"/>
      <c r="CV353" s="751"/>
      <c r="CW353" s="751"/>
      <c r="CX353" s="751"/>
      <c r="CY353" s="751"/>
      <c r="CZ353" s="751"/>
      <c r="DA353" s="751"/>
      <c r="DB353" s="751"/>
      <c r="DC353" s="751"/>
      <c r="DD353" s="751"/>
      <c r="DE353" s="751"/>
      <c r="DF353" s="751"/>
      <c r="DG353" s="751"/>
      <c r="DH353" s="751"/>
      <c r="DI353" s="751"/>
      <c r="DJ353" s="751"/>
      <c r="DK353" s="751"/>
      <c r="DL353" s="751"/>
      <c r="DM353" s="751"/>
      <c r="DN353" s="751"/>
      <c r="DO353" s="751"/>
      <c r="DP353" s="751"/>
      <c r="DQ353" s="751"/>
      <c r="DR353" s="751"/>
      <c r="DS353" s="751"/>
      <c r="DT353" s="751"/>
      <c r="DU353" s="751"/>
      <c r="DV353" s="751"/>
      <c r="DW353" s="751"/>
      <c r="DX353" s="751"/>
      <c r="DY353" s="751"/>
      <c r="DZ353" s="751"/>
      <c r="EA353" s="751"/>
      <c r="EB353" s="751"/>
      <c r="EC353" s="751"/>
      <c r="ED353" s="751"/>
      <c r="EE353" s="751"/>
      <c r="EF353" s="751"/>
      <c r="EG353" s="751"/>
      <c r="EH353" s="751"/>
      <c r="EI353" s="751"/>
      <c r="EJ353" s="751"/>
      <c r="EK353" s="751"/>
      <c r="EL353" s="751"/>
      <c r="EM353" s="751"/>
      <c r="EN353" s="751"/>
      <c r="EO353" s="751"/>
      <c r="EP353" s="751"/>
      <c r="EQ353" s="751"/>
      <c r="ER353" s="751"/>
      <c r="ES353" s="751"/>
      <c r="ET353" s="751"/>
      <c r="EU353" s="751"/>
      <c r="EV353" s="751"/>
      <c r="EW353" s="751"/>
      <c r="EX353" s="751"/>
      <c r="EY353" s="751"/>
      <c r="EZ353" s="751"/>
      <c r="FA353" s="751"/>
      <c r="FB353" s="751"/>
      <c r="FC353" s="751"/>
      <c r="FD353" s="751"/>
      <c r="FE353" s="751"/>
      <c r="FF353" s="751"/>
      <c r="FG353" s="751"/>
      <c r="FH353" s="751"/>
      <c r="FI353" s="751"/>
      <c r="FJ353" s="751"/>
      <c r="FK353" s="751"/>
      <c r="FL353" s="751"/>
      <c r="FM353" s="751"/>
      <c r="FN353" s="751"/>
      <c r="FO353" s="751"/>
      <c r="FP353" s="751"/>
      <c r="FQ353" s="751"/>
      <c r="FR353" s="751"/>
      <c r="FS353" s="751"/>
      <c r="FT353" s="751"/>
      <c r="FU353" s="751"/>
      <c r="FV353" s="751"/>
      <c r="FW353" s="751"/>
      <c r="FX353" s="751"/>
      <c r="FY353" s="751"/>
      <c r="FZ353" s="751"/>
      <c r="GA353" s="751"/>
      <c r="GB353" s="751"/>
      <c r="GC353" s="751"/>
      <c r="GD353" s="751"/>
      <c r="GE353" s="751"/>
      <c r="GF353" s="751"/>
      <c r="GG353" s="751"/>
      <c r="GH353" s="751"/>
      <c r="GI353" s="751"/>
      <c r="GJ353" s="751"/>
      <c r="GK353" s="751"/>
      <c r="GL353" s="751"/>
      <c r="GM353" s="751"/>
      <c r="GN353" s="751"/>
      <c r="GO353" s="751"/>
      <c r="GP353" s="751"/>
      <c r="GQ353" s="751"/>
      <c r="GR353" s="751"/>
      <c r="GS353" s="751"/>
      <c r="GT353" s="751"/>
      <c r="GU353" s="751"/>
      <c r="GV353" s="751"/>
      <c r="GW353" s="751"/>
      <c r="GX353" s="751"/>
      <c r="GY353" s="751"/>
      <c r="GZ353" s="751"/>
      <c r="HA353" s="751"/>
      <c r="HB353" s="751"/>
      <c r="HC353" s="751"/>
      <c r="HD353" s="751"/>
      <c r="HE353" s="751"/>
      <c r="HF353" s="751"/>
      <c r="HG353" s="751"/>
      <c r="HH353" s="751"/>
      <c r="HI353" s="751"/>
      <c r="HJ353" s="751"/>
      <c r="HK353" s="751"/>
      <c r="HL353" s="751"/>
      <c r="HM353" s="751"/>
      <c r="HN353" s="751"/>
      <c r="HO353" s="751"/>
      <c r="HP353" s="751"/>
      <c r="HQ353" s="751"/>
      <c r="HR353" s="751"/>
      <c r="HS353" s="751"/>
      <c r="HT353" s="751"/>
      <c r="HU353" s="751"/>
      <c r="HV353" s="751"/>
      <c r="HW353" s="751"/>
      <c r="HX353" s="751"/>
      <c r="HY353" s="751"/>
      <c r="HZ353" s="751"/>
      <c r="IA353" s="751"/>
      <c r="IB353" s="751"/>
      <c r="IC353" s="751"/>
      <c r="ID353" s="751"/>
      <c r="IE353" s="751"/>
      <c r="IF353" s="751"/>
      <c r="IG353" s="751"/>
      <c r="IH353" s="751"/>
      <c r="II353" s="751"/>
      <c r="IJ353" s="751"/>
      <c r="IK353" s="751"/>
      <c r="IL353" s="751"/>
      <c r="IM353" s="751"/>
      <c r="IN353" s="751"/>
      <c r="IO353" s="751"/>
      <c r="IP353" s="751"/>
      <c r="IQ353" s="751"/>
      <c r="IR353" s="751"/>
    </row>
    <row r="354" s="137" customFormat="1" spans="1:252">
      <c r="A354" s="353" t="s">
        <v>4560</v>
      </c>
      <c r="B354" s="306" t="s">
        <v>4561</v>
      </c>
      <c r="C354" s="671">
        <v>156</v>
      </c>
      <c r="D354" s="671">
        <v>156</v>
      </c>
      <c r="E354" s="671">
        <v>214</v>
      </c>
      <c r="F354" s="671">
        <f t="shared" si="77"/>
        <v>58</v>
      </c>
      <c r="G354" s="759" t="str">
        <f t="shared" si="75"/>
        <v>37.2%</v>
      </c>
      <c r="H354" s="365" t="str">
        <f t="shared" si="76"/>
        <v>137.2%</v>
      </c>
      <c r="I354" s="744" t="str">
        <f t="shared" si="73"/>
        <v>是</v>
      </c>
      <c r="J354" s="763" t="str">
        <f t="shared" si="78"/>
        <v>11003</v>
      </c>
      <c r="K354" s="93" t="str">
        <f t="shared" si="74"/>
        <v>项</v>
      </c>
      <c r="L354" s="746">
        <v>1</v>
      </c>
      <c r="M354" s="751"/>
      <c r="N354" s="751"/>
      <c r="O354" s="751"/>
      <c r="P354" s="751"/>
      <c r="Q354" s="751"/>
      <c r="R354" s="751"/>
      <c r="S354" s="751"/>
      <c r="T354" s="751"/>
      <c r="U354" s="751"/>
      <c r="V354" s="751"/>
      <c r="W354" s="751"/>
      <c r="X354" s="751"/>
      <c r="Y354" s="751"/>
      <c r="Z354" s="751"/>
      <c r="AA354" s="751"/>
      <c r="AB354" s="751"/>
      <c r="AC354" s="751"/>
      <c r="AD354" s="751"/>
      <c r="AE354" s="751"/>
      <c r="AF354" s="751"/>
      <c r="AG354" s="751"/>
      <c r="AH354" s="751"/>
      <c r="AI354" s="751"/>
      <c r="AJ354" s="751"/>
      <c r="AK354" s="751"/>
      <c r="AL354" s="751"/>
      <c r="AM354" s="751"/>
      <c r="AN354" s="751"/>
      <c r="AO354" s="751"/>
      <c r="AP354" s="751"/>
      <c r="AQ354" s="751"/>
      <c r="AR354" s="751"/>
      <c r="AS354" s="751"/>
      <c r="AT354" s="751"/>
      <c r="AU354" s="751"/>
      <c r="AV354" s="751"/>
      <c r="AW354" s="751"/>
      <c r="AX354" s="751"/>
      <c r="AY354" s="751"/>
      <c r="AZ354" s="751"/>
      <c r="BA354" s="751"/>
      <c r="BB354" s="751"/>
      <c r="BC354" s="751"/>
      <c r="BD354" s="751"/>
      <c r="BE354" s="751"/>
      <c r="BF354" s="751"/>
      <c r="BG354" s="751"/>
      <c r="BH354" s="751"/>
      <c r="BI354" s="751"/>
      <c r="BJ354" s="751"/>
      <c r="BK354" s="751"/>
      <c r="BL354" s="751"/>
      <c r="BM354" s="751"/>
      <c r="BN354" s="751"/>
      <c r="BO354" s="751"/>
      <c r="BP354" s="751"/>
      <c r="BQ354" s="751"/>
      <c r="BR354" s="751"/>
      <c r="BS354" s="751"/>
      <c r="BT354" s="751"/>
      <c r="BU354" s="751"/>
      <c r="BV354" s="751"/>
      <c r="BW354" s="751"/>
      <c r="BX354" s="751"/>
      <c r="BY354" s="751"/>
      <c r="BZ354" s="751"/>
      <c r="CA354" s="751"/>
      <c r="CB354" s="751"/>
      <c r="CC354" s="751"/>
      <c r="CD354" s="751"/>
      <c r="CE354" s="751"/>
      <c r="CF354" s="751"/>
      <c r="CG354" s="751"/>
      <c r="CH354" s="751"/>
      <c r="CI354" s="751"/>
      <c r="CJ354" s="751"/>
      <c r="CK354" s="751"/>
      <c r="CL354" s="751"/>
      <c r="CM354" s="751"/>
      <c r="CN354" s="751"/>
      <c r="CO354" s="751"/>
      <c r="CP354" s="751"/>
      <c r="CQ354" s="751"/>
      <c r="CR354" s="751"/>
      <c r="CS354" s="751"/>
      <c r="CT354" s="751"/>
      <c r="CU354" s="751"/>
      <c r="CV354" s="751"/>
      <c r="CW354" s="751"/>
      <c r="CX354" s="751"/>
      <c r="CY354" s="751"/>
      <c r="CZ354" s="751"/>
      <c r="DA354" s="751"/>
      <c r="DB354" s="751"/>
      <c r="DC354" s="751"/>
      <c r="DD354" s="751"/>
      <c r="DE354" s="751"/>
      <c r="DF354" s="751"/>
      <c r="DG354" s="751"/>
      <c r="DH354" s="751"/>
      <c r="DI354" s="751"/>
      <c r="DJ354" s="751"/>
      <c r="DK354" s="751"/>
      <c r="DL354" s="751"/>
      <c r="DM354" s="751"/>
      <c r="DN354" s="751"/>
      <c r="DO354" s="751"/>
      <c r="DP354" s="751"/>
      <c r="DQ354" s="751"/>
      <c r="DR354" s="751"/>
      <c r="DS354" s="751"/>
      <c r="DT354" s="751"/>
      <c r="DU354" s="751"/>
      <c r="DV354" s="751"/>
      <c r="DW354" s="751"/>
      <c r="DX354" s="751"/>
      <c r="DY354" s="751"/>
      <c r="DZ354" s="751"/>
      <c r="EA354" s="751"/>
      <c r="EB354" s="751"/>
      <c r="EC354" s="751"/>
      <c r="ED354" s="751"/>
      <c r="EE354" s="751"/>
      <c r="EF354" s="751"/>
      <c r="EG354" s="751"/>
      <c r="EH354" s="751"/>
      <c r="EI354" s="751"/>
      <c r="EJ354" s="751"/>
      <c r="EK354" s="751"/>
      <c r="EL354" s="751"/>
      <c r="EM354" s="751"/>
      <c r="EN354" s="751"/>
      <c r="EO354" s="751"/>
      <c r="EP354" s="751"/>
      <c r="EQ354" s="751"/>
      <c r="ER354" s="751"/>
      <c r="ES354" s="751"/>
      <c r="ET354" s="751"/>
      <c r="EU354" s="751"/>
      <c r="EV354" s="751"/>
      <c r="EW354" s="751"/>
      <c r="EX354" s="751"/>
      <c r="EY354" s="751"/>
      <c r="EZ354" s="751"/>
      <c r="FA354" s="751"/>
      <c r="FB354" s="751"/>
      <c r="FC354" s="751"/>
      <c r="FD354" s="751"/>
      <c r="FE354" s="751"/>
      <c r="FF354" s="751"/>
      <c r="FG354" s="751"/>
      <c r="FH354" s="751"/>
      <c r="FI354" s="751"/>
      <c r="FJ354" s="751"/>
      <c r="FK354" s="751"/>
      <c r="FL354" s="751"/>
      <c r="FM354" s="751"/>
      <c r="FN354" s="751"/>
      <c r="FO354" s="751"/>
      <c r="FP354" s="751"/>
      <c r="FQ354" s="751"/>
      <c r="FR354" s="751"/>
      <c r="FS354" s="751"/>
      <c r="FT354" s="751"/>
      <c r="FU354" s="751"/>
      <c r="FV354" s="751"/>
      <c r="FW354" s="751"/>
      <c r="FX354" s="751"/>
      <c r="FY354" s="751"/>
      <c r="FZ354" s="751"/>
      <c r="GA354" s="751"/>
      <c r="GB354" s="751"/>
      <c r="GC354" s="751"/>
      <c r="GD354" s="751"/>
      <c r="GE354" s="751"/>
      <c r="GF354" s="751"/>
      <c r="GG354" s="751"/>
      <c r="GH354" s="751"/>
      <c r="GI354" s="751"/>
      <c r="GJ354" s="751"/>
      <c r="GK354" s="751"/>
      <c r="GL354" s="751"/>
      <c r="GM354" s="751"/>
      <c r="GN354" s="751"/>
      <c r="GO354" s="751"/>
      <c r="GP354" s="751"/>
      <c r="GQ354" s="751"/>
      <c r="GR354" s="751"/>
      <c r="GS354" s="751"/>
      <c r="GT354" s="751"/>
      <c r="GU354" s="751"/>
      <c r="GV354" s="751"/>
      <c r="GW354" s="751"/>
      <c r="GX354" s="751"/>
      <c r="GY354" s="751"/>
      <c r="GZ354" s="751"/>
      <c r="HA354" s="751"/>
      <c r="HB354" s="751"/>
      <c r="HC354" s="751"/>
      <c r="HD354" s="751"/>
      <c r="HE354" s="751"/>
      <c r="HF354" s="751"/>
      <c r="HG354" s="751"/>
      <c r="HH354" s="751"/>
      <c r="HI354" s="751"/>
      <c r="HJ354" s="751"/>
      <c r="HK354" s="751"/>
      <c r="HL354" s="751"/>
      <c r="HM354" s="751"/>
      <c r="HN354" s="751"/>
      <c r="HO354" s="751"/>
      <c r="HP354" s="751"/>
      <c r="HQ354" s="751"/>
      <c r="HR354" s="751"/>
      <c r="HS354" s="751"/>
      <c r="HT354" s="751"/>
      <c r="HU354" s="751"/>
      <c r="HV354" s="751"/>
      <c r="HW354" s="751"/>
      <c r="HX354" s="751"/>
      <c r="HY354" s="751"/>
      <c r="HZ354" s="751"/>
      <c r="IA354" s="751"/>
      <c r="IB354" s="751"/>
      <c r="IC354" s="751"/>
      <c r="ID354" s="751"/>
      <c r="IE354" s="751"/>
      <c r="IF354" s="751"/>
      <c r="IG354" s="751"/>
      <c r="IH354" s="751"/>
      <c r="II354" s="751"/>
      <c r="IJ354" s="751"/>
      <c r="IK354" s="751"/>
      <c r="IL354" s="751"/>
      <c r="IM354" s="751"/>
      <c r="IN354" s="751"/>
      <c r="IO354" s="751"/>
      <c r="IP354" s="751"/>
      <c r="IQ354" s="751"/>
      <c r="IR354" s="751"/>
    </row>
    <row r="355" s="137" customFormat="1" ht="20.25" spans="1:252">
      <c r="A355" s="353" t="s">
        <v>4562</v>
      </c>
      <c r="B355" s="306" t="s">
        <v>4563</v>
      </c>
      <c r="C355" s="671">
        <v>669</v>
      </c>
      <c r="D355" s="671">
        <v>320</v>
      </c>
      <c r="E355" s="671">
        <v>124</v>
      </c>
      <c r="F355" s="671">
        <f t="shared" si="77"/>
        <v>-545</v>
      </c>
      <c r="G355" s="759" t="str">
        <f t="shared" si="75"/>
        <v>-81.5%</v>
      </c>
      <c r="H355" s="365" t="str">
        <f t="shared" si="76"/>
        <v>38.8%</v>
      </c>
      <c r="I355" s="744" t="str">
        <f t="shared" si="73"/>
        <v>是</v>
      </c>
      <c r="J355" s="763" t="str">
        <f t="shared" si="78"/>
        <v>11003</v>
      </c>
      <c r="K355" s="93" t="str">
        <f t="shared" si="74"/>
        <v>项</v>
      </c>
      <c r="L355" s="770">
        <v>1</v>
      </c>
      <c r="M355" s="751"/>
      <c r="N355" s="751"/>
      <c r="O355" s="751"/>
      <c r="P355" s="751"/>
      <c r="Q355" s="751"/>
      <c r="R355" s="751"/>
      <c r="S355" s="751"/>
      <c r="T355" s="751"/>
      <c r="U355" s="751"/>
      <c r="V355" s="751"/>
      <c r="W355" s="751"/>
      <c r="X355" s="751"/>
      <c r="Y355" s="751"/>
      <c r="Z355" s="751"/>
      <c r="AA355" s="751"/>
      <c r="AB355" s="751"/>
      <c r="AC355" s="751"/>
      <c r="AD355" s="751"/>
      <c r="AE355" s="751"/>
      <c r="AF355" s="751"/>
      <c r="AG355" s="751"/>
      <c r="AH355" s="751"/>
      <c r="AI355" s="751"/>
      <c r="AJ355" s="751"/>
      <c r="AK355" s="751"/>
      <c r="AL355" s="751"/>
      <c r="AM355" s="751"/>
      <c r="AN355" s="751"/>
      <c r="AO355" s="751"/>
      <c r="AP355" s="751"/>
      <c r="AQ355" s="751"/>
      <c r="AR355" s="751"/>
      <c r="AS355" s="751"/>
      <c r="AT355" s="751"/>
      <c r="AU355" s="751"/>
      <c r="AV355" s="751"/>
      <c r="AW355" s="751"/>
      <c r="AX355" s="751"/>
      <c r="AY355" s="751"/>
      <c r="AZ355" s="751"/>
      <c r="BA355" s="751"/>
      <c r="BB355" s="751"/>
      <c r="BC355" s="751"/>
      <c r="BD355" s="751"/>
      <c r="BE355" s="751"/>
      <c r="BF355" s="751"/>
      <c r="BG355" s="751"/>
      <c r="BH355" s="751"/>
      <c r="BI355" s="751"/>
      <c r="BJ355" s="751"/>
      <c r="BK355" s="751"/>
      <c r="BL355" s="751"/>
      <c r="BM355" s="751"/>
      <c r="BN355" s="751"/>
      <c r="BO355" s="751"/>
      <c r="BP355" s="751"/>
      <c r="BQ355" s="751"/>
      <c r="BR355" s="751"/>
      <c r="BS355" s="751"/>
      <c r="BT355" s="751"/>
      <c r="BU355" s="751"/>
      <c r="BV355" s="751"/>
      <c r="BW355" s="751"/>
      <c r="BX355" s="751"/>
      <c r="BY355" s="751"/>
      <c r="BZ355" s="751"/>
      <c r="CA355" s="751"/>
      <c r="CB355" s="751"/>
      <c r="CC355" s="751"/>
      <c r="CD355" s="751"/>
      <c r="CE355" s="751"/>
      <c r="CF355" s="751"/>
      <c r="CG355" s="751"/>
      <c r="CH355" s="751"/>
      <c r="CI355" s="751"/>
      <c r="CJ355" s="751"/>
      <c r="CK355" s="751"/>
      <c r="CL355" s="751"/>
      <c r="CM355" s="751"/>
      <c r="CN355" s="751"/>
      <c r="CO355" s="751"/>
      <c r="CP355" s="751"/>
      <c r="CQ355" s="751"/>
      <c r="CR355" s="751"/>
      <c r="CS355" s="751"/>
      <c r="CT355" s="751"/>
      <c r="CU355" s="751"/>
      <c r="CV355" s="751"/>
      <c r="CW355" s="751"/>
      <c r="CX355" s="751"/>
      <c r="CY355" s="751"/>
      <c r="CZ355" s="751"/>
      <c r="DA355" s="751"/>
      <c r="DB355" s="751"/>
      <c r="DC355" s="751"/>
      <c r="DD355" s="751"/>
      <c r="DE355" s="751"/>
      <c r="DF355" s="751"/>
      <c r="DG355" s="751"/>
      <c r="DH355" s="751"/>
      <c r="DI355" s="751"/>
      <c r="DJ355" s="751"/>
      <c r="DK355" s="751"/>
      <c r="DL355" s="751"/>
      <c r="DM355" s="751"/>
      <c r="DN355" s="751"/>
      <c r="DO355" s="751"/>
      <c r="DP355" s="751"/>
      <c r="DQ355" s="751"/>
      <c r="DR355" s="751"/>
      <c r="DS355" s="751"/>
      <c r="DT355" s="751"/>
      <c r="DU355" s="751"/>
      <c r="DV355" s="751"/>
      <c r="DW355" s="751"/>
      <c r="DX355" s="751"/>
      <c r="DY355" s="751"/>
      <c r="DZ355" s="751"/>
      <c r="EA355" s="751"/>
      <c r="EB355" s="751"/>
      <c r="EC355" s="751"/>
      <c r="ED355" s="751"/>
      <c r="EE355" s="751"/>
      <c r="EF355" s="751"/>
      <c r="EG355" s="751"/>
      <c r="EH355" s="751"/>
      <c r="EI355" s="751"/>
      <c r="EJ355" s="751"/>
      <c r="EK355" s="751"/>
      <c r="EL355" s="751"/>
      <c r="EM355" s="751"/>
      <c r="EN355" s="751"/>
      <c r="EO355" s="751"/>
      <c r="EP355" s="751"/>
      <c r="EQ355" s="751"/>
      <c r="ER355" s="751"/>
      <c r="ES355" s="751"/>
      <c r="ET355" s="751"/>
      <c r="EU355" s="751"/>
      <c r="EV355" s="751"/>
      <c r="EW355" s="751"/>
      <c r="EX355" s="751"/>
      <c r="EY355" s="751"/>
      <c r="EZ355" s="751"/>
      <c r="FA355" s="751"/>
      <c r="FB355" s="751"/>
      <c r="FC355" s="751"/>
      <c r="FD355" s="751"/>
      <c r="FE355" s="751"/>
      <c r="FF355" s="751"/>
      <c r="FG355" s="751"/>
      <c r="FH355" s="751"/>
      <c r="FI355" s="751"/>
      <c r="FJ355" s="751"/>
      <c r="FK355" s="751"/>
      <c r="FL355" s="751"/>
      <c r="FM355" s="751"/>
      <c r="FN355" s="751"/>
      <c r="FO355" s="751"/>
      <c r="FP355" s="751"/>
      <c r="FQ355" s="751"/>
      <c r="FR355" s="751"/>
      <c r="FS355" s="751"/>
      <c r="FT355" s="751"/>
      <c r="FU355" s="751"/>
      <c r="FV355" s="751"/>
      <c r="FW355" s="751"/>
      <c r="FX355" s="751"/>
      <c r="FY355" s="751"/>
      <c r="FZ355" s="751"/>
      <c r="GA355" s="751"/>
      <c r="GB355" s="751"/>
      <c r="GC355" s="751"/>
      <c r="GD355" s="751"/>
      <c r="GE355" s="751"/>
      <c r="GF355" s="751"/>
      <c r="GG355" s="751"/>
      <c r="GH355" s="751"/>
      <c r="GI355" s="751"/>
      <c r="GJ355" s="751"/>
      <c r="GK355" s="751"/>
      <c r="GL355" s="751"/>
      <c r="GM355" s="751"/>
      <c r="GN355" s="751"/>
      <c r="GO355" s="751"/>
      <c r="GP355" s="751"/>
      <c r="GQ355" s="751"/>
      <c r="GR355" s="751"/>
      <c r="GS355" s="751"/>
      <c r="GT355" s="751"/>
      <c r="GU355" s="751"/>
      <c r="GV355" s="751"/>
      <c r="GW355" s="751"/>
      <c r="GX355" s="751"/>
      <c r="GY355" s="751"/>
      <c r="GZ355" s="751"/>
      <c r="HA355" s="751"/>
      <c r="HB355" s="751"/>
      <c r="HC355" s="751"/>
      <c r="HD355" s="751"/>
      <c r="HE355" s="751"/>
      <c r="HF355" s="751"/>
      <c r="HG355" s="751"/>
      <c r="HH355" s="751"/>
      <c r="HI355" s="751"/>
      <c r="HJ355" s="751"/>
      <c r="HK355" s="751"/>
      <c r="HL355" s="751"/>
      <c r="HM355" s="751"/>
      <c r="HN355" s="751"/>
      <c r="HO355" s="751"/>
      <c r="HP355" s="751"/>
      <c r="HQ355" s="751"/>
      <c r="HR355" s="751"/>
      <c r="HS355" s="751"/>
      <c r="HT355" s="751"/>
      <c r="HU355" s="751"/>
      <c r="HV355" s="751"/>
      <c r="HW355" s="751"/>
      <c r="HX355" s="751"/>
      <c r="HY355" s="751"/>
      <c r="HZ355" s="751"/>
      <c r="IA355" s="751"/>
      <c r="IB355" s="751"/>
      <c r="IC355" s="751"/>
      <c r="ID355" s="751"/>
      <c r="IE355" s="751"/>
      <c r="IF355" s="751"/>
      <c r="IG355" s="751"/>
      <c r="IH355" s="751"/>
      <c r="II355" s="751"/>
      <c r="IJ355" s="751"/>
      <c r="IK355" s="751"/>
      <c r="IL355" s="751"/>
      <c r="IM355" s="751"/>
      <c r="IN355" s="751"/>
      <c r="IO355" s="751"/>
      <c r="IP355" s="751"/>
      <c r="IQ355" s="751"/>
      <c r="IR355" s="751"/>
    </row>
    <row r="356" s="137" customFormat="1" ht="20.25" spans="1:252">
      <c r="A356" s="353" t="s">
        <v>4564</v>
      </c>
      <c r="B356" s="306" t="s">
        <v>4565</v>
      </c>
      <c r="C356" s="671">
        <v>4512</v>
      </c>
      <c r="D356" s="671">
        <v>4574</v>
      </c>
      <c r="E356" s="671">
        <v>44</v>
      </c>
      <c r="F356" s="671">
        <f t="shared" si="77"/>
        <v>-4468</v>
      </c>
      <c r="G356" s="759" t="str">
        <f t="shared" si="75"/>
        <v>-99.0%</v>
      </c>
      <c r="H356" s="365" t="str">
        <f t="shared" si="76"/>
        <v>1.0%</v>
      </c>
      <c r="I356" s="744" t="str">
        <f t="shared" si="73"/>
        <v>是</v>
      </c>
      <c r="J356" s="763" t="str">
        <f t="shared" si="78"/>
        <v>11003</v>
      </c>
      <c r="K356" s="93" t="str">
        <f t="shared" si="74"/>
        <v>项</v>
      </c>
      <c r="L356" s="770">
        <v>1</v>
      </c>
      <c r="M356" s="751"/>
      <c r="N356" s="751"/>
      <c r="O356" s="751"/>
      <c r="P356" s="751"/>
      <c r="Q356" s="751"/>
      <c r="R356" s="751"/>
      <c r="S356" s="751"/>
      <c r="T356" s="751"/>
      <c r="U356" s="751"/>
      <c r="V356" s="751"/>
      <c r="W356" s="751"/>
      <c r="X356" s="751"/>
      <c r="Y356" s="751"/>
      <c r="Z356" s="751"/>
      <c r="AA356" s="751"/>
      <c r="AB356" s="751"/>
      <c r="AC356" s="751"/>
      <c r="AD356" s="751"/>
      <c r="AE356" s="751"/>
      <c r="AF356" s="751"/>
      <c r="AG356" s="751"/>
      <c r="AH356" s="751"/>
      <c r="AI356" s="751"/>
      <c r="AJ356" s="751"/>
      <c r="AK356" s="751"/>
      <c r="AL356" s="751"/>
      <c r="AM356" s="751"/>
      <c r="AN356" s="751"/>
      <c r="AO356" s="751"/>
      <c r="AP356" s="751"/>
      <c r="AQ356" s="751"/>
      <c r="AR356" s="751"/>
      <c r="AS356" s="751"/>
      <c r="AT356" s="751"/>
      <c r="AU356" s="751"/>
      <c r="AV356" s="751"/>
      <c r="AW356" s="751"/>
      <c r="AX356" s="751"/>
      <c r="AY356" s="751"/>
      <c r="AZ356" s="751"/>
      <c r="BA356" s="751"/>
      <c r="BB356" s="751"/>
      <c r="BC356" s="751"/>
      <c r="BD356" s="751"/>
      <c r="BE356" s="751"/>
      <c r="BF356" s="751"/>
      <c r="BG356" s="751"/>
      <c r="BH356" s="751"/>
      <c r="BI356" s="751"/>
      <c r="BJ356" s="751"/>
      <c r="BK356" s="751"/>
      <c r="BL356" s="751"/>
      <c r="BM356" s="751"/>
      <c r="BN356" s="751"/>
      <c r="BO356" s="751"/>
      <c r="BP356" s="751"/>
      <c r="BQ356" s="751"/>
      <c r="BR356" s="751"/>
      <c r="BS356" s="751"/>
      <c r="BT356" s="751"/>
      <c r="BU356" s="751"/>
      <c r="BV356" s="751"/>
      <c r="BW356" s="751"/>
      <c r="BX356" s="751"/>
      <c r="BY356" s="751"/>
      <c r="BZ356" s="751"/>
      <c r="CA356" s="751"/>
      <c r="CB356" s="751"/>
      <c r="CC356" s="751"/>
      <c r="CD356" s="751"/>
      <c r="CE356" s="751"/>
      <c r="CF356" s="751"/>
      <c r="CG356" s="751"/>
      <c r="CH356" s="751"/>
      <c r="CI356" s="751"/>
      <c r="CJ356" s="751"/>
      <c r="CK356" s="751"/>
      <c r="CL356" s="751"/>
      <c r="CM356" s="751"/>
      <c r="CN356" s="751"/>
      <c r="CO356" s="751"/>
      <c r="CP356" s="751"/>
      <c r="CQ356" s="751"/>
      <c r="CR356" s="751"/>
      <c r="CS356" s="751"/>
      <c r="CT356" s="751"/>
      <c r="CU356" s="751"/>
      <c r="CV356" s="751"/>
      <c r="CW356" s="751"/>
      <c r="CX356" s="751"/>
      <c r="CY356" s="751"/>
      <c r="CZ356" s="751"/>
      <c r="DA356" s="751"/>
      <c r="DB356" s="751"/>
      <c r="DC356" s="751"/>
      <c r="DD356" s="751"/>
      <c r="DE356" s="751"/>
      <c r="DF356" s="751"/>
      <c r="DG356" s="751"/>
      <c r="DH356" s="751"/>
      <c r="DI356" s="751"/>
      <c r="DJ356" s="751"/>
      <c r="DK356" s="751"/>
      <c r="DL356" s="751"/>
      <c r="DM356" s="751"/>
      <c r="DN356" s="751"/>
      <c r="DO356" s="751"/>
      <c r="DP356" s="751"/>
      <c r="DQ356" s="751"/>
      <c r="DR356" s="751"/>
      <c r="DS356" s="751"/>
      <c r="DT356" s="751"/>
      <c r="DU356" s="751"/>
      <c r="DV356" s="751"/>
      <c r="DW356" s="751"/>
      <c r="DX356" s="751"/>
      <c r="DY356" s="751"/>
      <c r="DZ356" s="751"/>
      <c r="EA356" s="751"/>
      <c r="EB356" s="751"/>
      <c r="EC356" s="751"/>
      <c r="ED356" s="751"/>
      <c r="EE356" s="751"/>
      <c r="EF356" s="751"/>
      <c r="EG356" s="751"/>
      <c r="EH356" s="751"/>
      <c r="EI356" s="751"/>
      <c r="EJ356" s="751"/>
      <c r="EK356" s="751"/>
      <c r="EL356" s="751"/>
      <c r="EM356" s="751"/>
      <c r="EN356" s="751"/>
      <c r="EO356" s="751"/>
      <c r="EP356" s="751"/>
      <c r="EQ356" s="751"/>
      <c r="ER356" s="751"/>
      <c r="ES356" s="751"/>
      <c r="ET356" s="751"/>
      <c r="EU356" s="751"/>
      <c r="EV356" s="751"/>
      <c r="EW356" s="751"/>
      <c r="EX356" s="751"/>
      <c r="EY356" s="751"/>
      <c r="EZ356" s="751"/>
      <c r="FA356" s="751"/>
      <c r="FB356" s="751"/>
      <c r="FC356" s="751"/>
      <c r="FD356" s="751"/>
      <c r="FE356" s="751"/>
      <c r="FF356" s="751"/>
      <c r="FG356" s="751"/>
      <c r="FH356" s="751"/>
      <c r="FI356" s="751"/>
      <c r="FJ356" s="751"/>
      <c r="FK356" s="751"/>
      <c r="FL356" s="751"/>
      <c r="FM356" s="751"/>
      <c r="FN356" s="751"/>
      <c r="FO356" s="751"/>
      <c r="FP356" s="751"/>
      <c r="FQ356" s="751"/>
      <c r="FR356" s="751"/>
      <c r="FS356" s="751"/>
      <c r="FT356" s="751"/>
      <c r="FU356" s="751"/>
      <c r="FV356" s="751"/>
      <c r="FW356" s="751"/>
      <c r="FX356" s="751"/>
      <c r="FY356" s="751"/>
      <c r="FZ356" s="751"/>
      <c r="GA356" s="751"/>
      <c r="GB356" s="751"/>
      <c r="GC356" s="751"/>
      <c r="GD356" s="751"/>
      <c r="GE356" s="751"/>
      <c r="GF356" s="751"/>
      <c r="GG356" s="751"/>
      <c r="GH356" s="751"/>
      <c r="GI356" s="751"/>
      <c r="GJ356" s="751"/>
      <c r="GK356" s="751"/>
      <c r="GL356" s="751"/>
      <c r="GM356" s="751"/>
      <c r="GN356" s="751"/>
      <c r="GO356" s="751"/>
      <c r="GP356" s="751"/>
      <c r="GQ356" s="751"/>
      <c r="GR356" s="751"/>
      <c r="GS356" s="751"/>
      <c r="GT356" s="751"/>
      <c r="GU356" s="751"/>
      <c r="GV356" s="751"/>
      <c r="GW356" s="751"/>
      <c r="GX356" s="751"/>
      <c r="GY356" s="751"/>
      <c r="GZ356" s="751"/>
      <c r="HA356" s="751"/>
      <c r="HB356" s="751"/>
      <c r="HC356" s="751"/>
      <c r="HD356" s="751"/>
      <c r="HE356" s="751"/>
      <c r="HF356" s="751"/>
      <c r="HG356" s="751"/>
      <c r="HH356" s="751"/>
      <c r="HI356" s="751"/>
      <c r="HJ356" s="751"/>
      <c r="HK356" s="751"/>
      <c r="HL356" s="751"/>
      <c r="HM356" s="751"/>
      <c r="HN356" s="751"/>
      <c r="HO356" s="751"/>
      <c r="HP356" s="751"/>
      <c r="HQ356" s="751"/>
      <c r="HR356" s="751"/>
      <c r="HS356" s="751"/>
      <c r="HT356" s="751"/>
      <c r="HU356" s="751"/>
      <c r="HV356" s="751"/>
      <c r="HW356" s="751"/>
      <c r="HX356" s="751"/>
      <c r="HY356" s="751"/>
      <c r="HZ356" s="751"/>
      <c r="IA356" s="751"/>
      <c r="IB356" s="751"/>
      <c r="IC356" s="751"/>
      <c r="ID356" s="751"/>
      <c r="IE356" s="751"/>
      <c r="IF356" s="751"/>
      <c r="IG356" s="751"/>
      <c r="IH356" s="751"/>
      <c r="II356" s="751"/>
      <c r="IJ356" s="751"/>
      <c r="IK356" s="751"/>
      <c r="IL356" s="751"/>
      <c r="IM356" s="751"/>
      <c r="IN356" s="751"/>
      <c r="IO356" s="751"/>
      <c r="IP356" s="751"/>
      <c r="IQ356" s="751"/>
      <c r="IR356" s="751"/>
    </row>
    <row r="357" s="137" customFormat="1" ht="20.25" spans="1:252">
      <c r="A357" s="353" t="s">
        <v>4566</v>
      </c>
      <c r="B357" s="306" t="s">
        <v>4567</v>
      </c>
      <c r="C357" s="671">
        <v>383</v>
      </c>
      <c r="D357" s="671">
        <v>156</v>
      </c>
      <c r="E357" s="671">
        <v>413</v>
      </c>
      <c r="F357" s="671">
        <f t="shared" si="77"/>
        <v>30</v>
      </c>
      <c r="G357" s="759" t="str">
        <f t="shared" si="75"/>
        <v>7.8%</v>
      </c>
      <c r="H357" s="365" t="str">
        <f t="shared" si="76"/>
        <v>264.7%</v>
      </c>
      <c r="I357" s="744" t="str">
        <f t="shared" si="73"/>
        <v>是</v>
      </c>
      <c r="J357" s="763" t="str">
        <f t="shared" si="78"/>
        <v>11003</v>
      </c>
      <c r="K357" s="93" t="str">
        <f t="shared" si="74"/>
        <v>项</v>
      </c>
      <c r="L357" s="770">
        <v>1</v>
      </c>
      <c r="M357" s="751"/>
      <c r="N357" s="751"/>
      <c r="O357" s="751"/>
      <c r="P357" s="751"/>
      <c r="Q357" s="751"/>
      <c r="R357" s="751"/>
      <c r="S357" s="751"/>
      <c r="T357" s="751"/>
      <c r="U357" s="751"/>
      <c r="V357" s="751"/>
      <c r="W357" s="751"/>
      <c r="X357" s="751"/>
      <c r="Y357" s="751"/>
      <c r="Z357" s="751"/>
      <c r="AA357" s="751"/>
      <c r="AB357" s="751"/>
      <c r="AC357" s="751"/>
      <c r="AD357" s="751"/>
      <c r="AE357" s="751"/>
      <c r="AF357" s="751"/>
      <c r="AG357" s="751"/>
      <c r="AH357" s="751"/>
      <c r="AI357" s="751"/>
      <c r="AJ357" s="751"/>
      <c r="AK357" s="751"/>
      <c r="AL357" s="751"/>
      <c r="AM357" s="751"/>
      <c r="AN357" s="751"/>
      <c r="AO357" s="751"/>
      <c r="AP357" s="751"/>
      <c r="AQ357" s="751"/>
      <c r="AR357" s="751"/>
      <c r="AS357" s="751"/>
      <c r="AT357" s="751"/>
      <c r="AU357" s="751"/>
      <c r="AV357" s="751"/>
      <c r="AW357" s="751"/>
      <c r="AX357" s="751"/>
      <c r="AY357" s="751"/>
      <c r="AZ357" s="751"/>
      <c r="BA357" s="751"/>
      <c r="BB357" s="751"/>
      <c r="BC357" s="751"/>
      <c r="BD357" s="751"/>
      <c r="BE357" s="751"/>
      <c r="BF357" s="751"/>
      <c r="BG357" s="751"/>
      <c r="BH357" s="751"/>
      <c r="BI357" s="751"/>
      <c r="BJ357" s="751"/>
      <c r="BK357" s="751"/>
      <c r="BL357" s="751"/>
      <c r="BM357" s="751"/>
      <c r="BN357" s="751"/>
      <c r="BO357" s="751"/>
      <c r="BP357" s="751"/>
      <c r="BQ357" s="751"/>
      <c r="BR357" s="751"/>
      <c r="BS357" s="751"/>
      <c r="BT357" s="751"/>
      <c r="BU357" s="751"/>
      <c r="BV357" s="751"/>
      <c r="BW357" s="751"/>
      <c r="BX357" s="751"/>
      <c r="BY357" s="751"/>
      <c r="BZ357" s="751"/>
      <c r="CA357" s="751"/>
      <c r="CB357" s="751"/>
      <c r="CC357" s="751"/>
      <c r="CD357" s="751"/>
      <c r="CE357" s="751"/>
      <c r="CF357" s="751"/>
      <c r="CG357" s="751"/>
      <c r="CH357" s="751"/>
      <c r="CI357" s="751"/>
      <c r="CJ357" s="751"/>
      <c r="CK357" s="751"/>
      <c r="CL357" s="751"/>
      <c r="CM357" s="751"/>
      <c r="CN357" s="751"/>
      <c r="CO357" s="751"/>
      <c r="CP357" s="751"/>
      <c r="CQ357" s="751"/>
      <c r="CR357" s="751"/>
      <c r="CS357" s="751"/>
      <c r="CT357" s="751"/>
      <c r="CU357" s="751"/>
      <c r="CV357" s="751"/>
      <c r="CW357" s="751"/>
      <c r="CX357" s="751"/>
      <c r="CY357" s="751"/>
      <c r="CZ357" s="751"/>
      <c r="DA357" s="751"/>
      <c r="DB357" s="751"/>
      <c r="DC357" s="751"/>
      <c r="DD357" s="751"/>
      <c r="DE357" s="751"/>
      <c r="DF357" s="751"/>
      <c r="DG357" s="751"/>
      <c r="DH357" s="751"/>
      <c r="DI357" s="751"/>
      <c r="DJ357" s="751"/>
      <c r="DK357" s="751"/>
      <c r="DL357" s="751"/>
      <c r="DM357" s="751"/>
      <c r="DN357" s="751"/>
      <c r="DO357" s="751"/>
      <c r="DP357" s="751"/>
      <c r="DQ357" s="751"/>
      <c r="DR357" s="751"/>
      <c r="DS357" s="751"/>
      <c r="DT357" s="751"/>
      <c r="DU357" s="751"/>
      <c r="DV357" s="751"/>
      <c r="DW357" s="751"/>
      <c r="DX357" s="751"/>
      <c r="DY357" s="751"/>
      <c r="DZ357" s="751"/>
      <c r="EA357" s="751"/>
      <c r="EB357" s="751"/>
      <c r="EC357" s="751"/>
      <c r="ED357" s="751"/>
      <c r="EE357" s="751"/>
      <c r="EF357" s="751"/>
      <c r="EG357" s="751"/>
      <c r="EH357" s="751"/>
      <c r="EI357" s="751"/>
      <c r="EJ357" s="751"/>
      <c r="EK357" s="751"/>
      <c r="EL357" s="751"/>
      <c r="EM357" s="751"/>
      <c r="EN357" s="751"/>
      <c r="EO357" s="751"/>
      <c r="EP357" s="751"/>
      <c r="EQ357" s="751"/>
      <c r="ER357" s="751"/>
      <c r="ES357" s="751"/>
      <c r="ET357" s="751"/>
      <c r="EU357" s="751"/>
      <c r="EV357" s="751"/>
      <c r="EW357" s="751"/>
      <c r="EX357" s="751"/>
      <c r="EY357" s="751"/>
      <c r="EZ357" s="751"/>
      <c r="FA357" s="751"/>
      <c r="FB357" s="751"/>
      <c r="FC357" s="751"/>
      <c r="FD357" s="751"/>
      <c r="FE357" s="751"/>
      <c r="FF357" s="751"/>
      <c r="FG357" s="751"/>
      <c r="FH357" s="751"/>
      <c r="FI357" s="751"/>
      <c r="FJ357" s="751"/>
      <c r="FK357" s="751"/>
      <c r="FL357" s="751"/>
      <c r="FM357" s="751"/>
      <c r="FN357" s="751"/>
      <c r="FO357" s="751"/>
      <c r="FP357" s="751"/>
      <c r="FQ357" s="751"/>
      <c r="FR357" s="751"/>
      <c r="FS357" s="751"/>
      <c r="FT357" s="751"/>
      <c r="FU357" s="751"/>
      <c r="FV357" s="751"/>
      <c r="FW357" s="751"/>
      <c r="FX357" s="751"/>
      <c r="FY357" s="751"/>
      <c r="FZ357" s="751"/>
      <c r="GA357" s="751"/>
      <c r="GB357" s="751"/>
      <c r="GC357" s="751"/>
      <c r="GD357" s="751"/>
      <c r="GE357" s="751"/>
      <c r="GF357" s="751"/>
      <c r="GG357" s="751"/>
      <c r="GH357" s="751"/>
      <c r="GI357" s="751"/>
      <c r="GJ357" s="751"/>
      <c r="GK357" s="751"/>
      <c r="GL357" s="751"/>
      <c r="GM357" s="751"/>
      <c r="GN357" s="751"/>
      <c r="GO357" s="751"/>
      <c r="GP357" s="751"/>
      <c r="GQ357" s="751"/>
      <c r="GR357" s="751"/>
      <c r="GS357" s="751"/>
      <c r="GT357" s="751"/>
      <c r="GU357" s="751"/>
      <c r="GV357" s="751"/>
      <c r="GW357" s="751"/>
      <c r="GX357" s="751"/>
      <c r="GY357" s="751"/>
      <c r="GZ357" s="751"/>
      <c r="HA357" s="751"/>
      <c r="HB357" s="751"/>
      <c r="HC357" s="751"/>
      <c r="HD357" s="751"/>
      <c r="HE357" s="751"/>
      <c r="HF357" s="751"/>
      <c r="HG357" s="751"/>
      <c r="HH357" s="751"/>
      <c r="HI357" s="751"/>
      <c r="HJ357" s="751"/>
      <c r="HK357" s="751"/>
      <c r="HL357" s="751"/>
      <c r="HM357" s="751"/>
      <c r="HN357" s="751"/>
      <c r="HO357" s="751"/>
      <c r="HP357" s="751"/>
      <c r="HQ357" s="751"/>
      <c r="HR357" s="751"/>
      <c r="HS357" s="751"/>
      <c r="HT357" s="751"/>
      <c r="HU357" s="751"/>
      <c r="HV357" s="751"/>
      <c r="HW357" s="751"/>
      <c r="HX357" s="751"/>
      <c r="HY357" s="751"/>
      <c r="HZ357" s="751"/>
      <c r="IA357" s="751"/>
      <c r="IB357" s="751"/>
      <c r="IC357" s="751"/>
      <c r="ID357" s="751"/>
      <c r="IE357" s="751"/>
      <c r="IF357" s="751"/>
      <c r="IG357" s="751"/>
      <c r="IH357" s="751"/>
      <c r="II357" s="751"/>
      <c r="IJ357" s="751"/>
      <c r="IK357" s="751"/>
      <c r="IL357" s="751"/>
      <c r="IM357" s="751"/>
      <c r="IN357" s="751"/>
      <c r="IO357" s="751"/>
      <c r="IP357" s="751"/>
      <c r="IQ357" s="751"/>
      <c r="IR357" s="751"/>
    </row>
    <row r="358" s="137" customFormat="1" ht="20.25" spans="1:252">
      <c r="A358" s="353" t="s">
        <v>4568</v>
      </c>
      <c r="B358" s="306" t="s">
        <v>4569</v>
      </c>
      <c r="C358" s="671">
        <v>4486</v>
      </c>
      <c r="D358" s="671">
        <v>3218</v>
      </c>
      <c r="E358" s="671">
        <v>1000</v>
      </c>
      <c r="F358" s="671">
        <f t="shared" si="77"/>
        <v>-3486</v>
      </c>
      <c r="G358" s="759" t="str">
        <f t="shared" si="75"/>
        <v>-77.7%</v>
      </c>
      <c r="H358" s="365" t="str">
        <f t="shared" si="76"/>
        <v>31.1%</v>
      </c>
      <c r="I358" s="744" t="str">
        <f t="shared" si="73"/>
        <v>是</v>
      </c>
      <c r="J358" s="763" t="str">
        <f t="shared" si="78"/>
        <v>11003</v>
      </c>
      <c r="K358" s="93" t="str">
        <f t="shared" si="74"/>
        <v>项</v>
      </c>
      <c r="L358" s="770">
        <v>1</v>
      </c>
      <c r="M358" s="751"/>
      <c r="N358" s="751"/>
      <c r="O358" s="751"/>
      <c r="P358" s="751"/>
      <c r="Q358" s="751"/>
      <c r="R358" s="751"/>
      <c r="S358" s="751"/>
      <c r="T358" s="751"/>
      <c r="U358" s="751"/>
      <c r="V358" s="751"/>
      <c r="W358" s="751"/>
      <c r="X358" s="751"/>
      <c r="Y358" s="751"/>
      <c r="Z358" s="751"/>
      <c r="AA358" s="751"/>
      <c r="AB358" s="751"/>
      <c r="AC358" s="751"/>
      <c r="AD358" s="751"/>
      <c r="AE358" s="751"/>
      <c r="AF358" s="751"/>
      <c r="AG358" s="751"/>
      <c r="AH358" s="751"/>
      <c r="AI358" s="751"/>
      <c r="AJ358" s="751"/>
      <c r="AK358" s="751"/>
      <c r="AL358" s="751"/>
      <c r="AM358" s="751"/>
      <c r="AN358" s="751"/>
      <c r="AO358" s="751"/>
      <c r="AP358" s="751"/>
      <c r="AQ358" s="751"/>
      <c r="AR358" s="751"/>
      <c r="AS358" s="751"/>
      <c r="AT358" s="751"/>
      <c r="AU358" s="751"/>
      <c r="AV358" s="751"/>
      <c r="AW358" s="751"/>
      <c r="AX358" s="751"/>
      <c r="AY358" s="751"/>
      <c r="AZ358" s="751"/>
      <c r="BA358" s="751"/>
      <c r="BB358" s="751"/>
      <c r="BC358" s="751"/>
      <c r="BD358" s="751"/>
      <c r="BE358" s="751"/>
      <c r="BF358" s="751"/>
      <c r="BG358" s="751"/>
      <c r="BH358" s="751"/>
      <c r="BI358" s="751"/>
      <c r="BJ358" s="751"/>
      <c r="BK358" s="751"/>
      <c r="BL358" s="751"/>
      <c r="BM358" s="751"/>
      <c r="BN358" s="751"/>
      <c r="BO358" s="751"/>
      <c r="BP358" s="751"/>
      <c r="BQ358" s="751"/>
      <c r="BR358" s="751"/>
      <c r="BS358" s="751"/>
      <c r="BT358" s="751"/>
      <c r="BU358" s="751"/>
      <c r="BV358" s="751"/>
      <c r="BW358" s="751"/>
      <c r="BX358" s="751"/>
      <c r="BY358" s="751"/>
      <c r="BZ358" s="751"/>
      <c r="CA358" s="751"/>
      <c r="CB358" s="751"/>
      <c r="CC358" s="751"/>
      <c r="CD358" s="751"/>
      <c r="CE358" s="751"/>
      <c r="CF358" s="751"/>
      <c r="CG358" s="751"/>
      <c r="CH358" s="751"/>
      <c r="CI358" s="751"/>
      <c r="CJ358" s="751"/>
      <c r="CK358" s="751"/>
      <c r="CL358" s="751"/>
      <c r="CM358" s="751"/>
      <c r="CN358" s="751"/>
      <c r="CO358" s="751"/>
      <c r="CP358" s="751"/>
      <c r="CQ358" s="751"/>
      <c r="CR358" s="751"/>
      <c r="CS358" s="751"/>
      <c r="CT358" s="751"/>
      <c r="CU358" s="751"/>
      <c r="CV358" s="751"/>
      <c r="CW358" s="751"/>
      <c r="CX358" s="751"/>
      <c r="CY358" s="751"/>
      <c r="CZ358" s="751"/>
      <c r="DA358" s="751"/>
      <c r="DB358" s="751"/>
      <c r="DC358" s="751"/>
      <c r="DD358" s="751"/>
      <c r="DE358" s="751"/>
      <c r="DF358" s="751"/>
      <c r="DG358" s="751"/>
      <c r="DH358" s="751"/>
      <c r="DI358" s="751"/>
      <c r="DJ358" s="751"/>
      <c r="DK358" s="751"/>
      <c r="DL358" s="751"/>
      <c r="DM358" s="751"/>
      <c r="DN358" s="751"/>
      <c r="DO358" s="751"/>
      <c r="DP358" s="751"/>
      <c r="DQ358" s="751"/>
      <c r="DR358" s="751"/>
      <c r="DS358" s="751"/>
      <c r="DT358" s="751"/>
      <c r="DU358" s="751"/>
      <c r="DV358" s="751"/>
      <c r="DW358" s="751"/>
      <c r="DX358" s="751"/>
      <c r="DY358" s="751"/>
      <c r="DZ358" s="751"/>
      <c r="EA358" s="751"/>
      <c r="EB358" s="751"/>
      <c r="EC358" s="751"/>
      <c r="ED358" s="751"/>
      <c r="EE358" s="751"/>
      <c r="EF358" s="751"/>
      <c r="EG358" s="751"/>
      <c r="EH358" s="751"/>
      <c r="EI358" s="751"/>
      <c r="EJ358" s="751"/>
      <c r="EK358" s="751"/>
      <c r="EL358" s="751"/>
      <c r="EM358" s="751"/>
      <c r="EN358" s="751"/>
      <c r="EO358" s="751"/>
      <c r="EP358" s="751"/>
      <c r="EQ358" s="751"/>
      <c r="ER358" s="751"/>
      <c r="ES358" s="751"/>
      <c r="ET358" s="751"/>
      <c r="EU358" s="751"/>
      <c r="EV358" s="751"/>
      <c r="EW358" s="751"/>
      <c r="EX358" s="751"/>
      <c r="EY358" s="751"/>
      <c r="EZ358" s="751"/>
      <c r="FA358" s="751"/>
      <c r="FB358" s="751"/>
      <c r="FC358" s="751"/>
      <c r="FD358" s="751"/>
      <c r="FE358" s="751"/>
      <c r="FF358" s="751"/>
      <c r="FG358" s="751"/>
      <c r="FH358" s="751"/>
      <c r="FI358" s="751"/>
      <c r="FJ358" s="751"/>
      <c r="FK358" s="751"/>
      <c r="FL358" s="751"/>
      <c r="FM358" s="751"/>
      <c r="FN358" s="751"/>
      <c r="FO358" s="751"/>
      <c r="FP358" s="751"/>
      <c r="FQ358" s="751"/>
      <c r="FR358" s="751"/>
      <c r="FS358" s="751"/>
      <c r="FT358" s="751"/>
      <c r="FU358" s="751"/>
      <c r="FV358" s="751"/>
      <c r="FW358" s="751"/>
      <c r="FX358" s="751"/>
      <c r="FY358" s="751"/>
      <c r="FZ358" s="751"/>
      <c r="GA358" s="751"/>
      <c r="GB358" s="751"/>
      <c r="GC358" s="751"/>
      <c r="GD358" s="751"/>
      <c r="GE358" s="751"/>
      <c r="GF358" s="751"/>
      <c r="GG358" s="751"/>
      <c r="GH358" s="751"/>
      <c r="GI358" s="751"/>
      <c r="GJ358" s="751"/>
      <c r="GK358" s="751"/>
      <c r="GL358" s="751"/>
      <c r="GM358" s="751"/>
      <c r="GN358" s="751"/>
      <c r="GO358" s="751"/>
      <c r="GP358" s="751"/>
      <c r="GQ358" s="751"/>
      <c r="GR358" s="751"/>
      <c r="GS358" s="751"/>
      <c r="GT358" s="751"/>
      <c r="GU358" s="751"/>
      <c r="GV358" s="751"/>
      <c r="GW358" s="751"/>
      <c r="GX358" s="751"/>
      <c r="GY358" s="751"/>
      <c r="GZ358" s="751"/>
      <c r="HA358" s="751"/>
      <c r="HB358" s="751"/>
      <c r="HC358" s="751"/>
      <c r="HD358" s="751"/>
      <c r="HE358" s="751"/>
      <c r="HF358" s="751"/>
      <c r="HG358" s="751"/>
      <c r="HH358" s="751"/>
      <c r="HI358" s="751"/>
      <c r="HJ358" s="751"/>
      <c r="HK358" s="751"/>
      <c r="HL358" s="751"/>
      <c r="HM358" s="751"/>
      <c r="HN358" s="751"/>
      <c r="HO358" s="751"/>
      <c r="HP358" s="751"/>
      <c r="HQ358" s="751"/>
      <c r="HR358" s="751"/>
      <c r="HS358" s="751"/>
      <c r="HT358" s="751"/>
      <c r="HU358" s="751"/>
      <c r="HV358" s="751"/>
      <c r="HW358" s="751"/>
      <c r="HX358" s="751"/>
      <c r="HY358" s="751"/>
      <c r="HZ358" s="751"/>
      <c r="IA358" s="751"/>
      <c r="IB358" s="751"/>
      <c r="IC358" s="751"/>
      <c r="ID358" s="751"/>
      <c r="IE358" s="751"/>
      <c r="IF358" s="751"/>
      <c r="IG358" s="751"/>
      <c r="IH358" s="751"/>
      <c r="II358" s="751"/>
      <c r="IJ358" s="751"/>
      <c r="IK358" s="751"/>
      <c r="IL358" s="751"/>
      <c r="IM358" s="751"/>
      <c r="IN358" s="751"/>
      <c r="IO358" s="751"/>
      <c r="IP358" s="751"/>
      <c r="IQ358" s="751"/>
      <c r="IR358" s="751"/>
    </row>
    <row r="359" s="137" customFormat="1" ht="20.25" spans="1:252">
      <c r="A359" s="353" t="s">
        <v>4570</v>
      </c>
      <c r="B359" s="306" t="s">
        <v>4571</v>
      </c>
      <c r="C359" s="671">
        <v>1593</v>
      </c>
      <c r="D359" s="671">
        <v>1593</v>
      </c>
      <c r="E359" s="671">
        <v>2435</v>
      </c>
      <c r="F359" s="671">
        <f t="shared" si="77"/>
        <v>842</v>
      </c>
      <c r="G359" s="759" t="str">
        <f t="shared" si="75"/>
        <v>52.9%</v>
      </c>
      <c r="H359" s="365" t="str">
        <f t="shared" si="76"/>
        <v>152.9%</v>
      </c>
      <c r="I359" s="744" t="str">
        <f t="shared" si="73"/>
        <v>是</v>
      </c>
      <c r="J359" s="763" t="str">
        <f t="shared" si="78"/>
        <v>11003</v>
      </c>
      <c r="K359" s="93" t="str">
        <f t="shared" si="74"/>
        <v>项</v>
      </c>
      <c r="L359" s="770">
        <v>1</v>
      </c>
      <c r="M359" s="751"/>
      <c r="N359" s="751"/>
      <c r="O359" s="751"/>
      <c r="P359" s="751"/>
      <c r="Q359" s="751"/>
      <c r="R359" s="751"/>
      <c r="S359" s="751"/>
      <c r="T359" s="751"/>
      <c r="U359" s="751"/>
      <c r="V359" s="751"/>
      <c r="W359" s="751"/>
      <c r="X359" s="751"/>
      <c r="Y359" s="751"/>
      <c r="Z359" s="751"/>
      <c r="AA359" s="751"/>
      <c r="AB359" s="751"/>
      <c r="AC359" s="751"/>
      <c r="AD359" s="751"/>
      <c r="AE359" s="751"/>
      <c r="AF359" s="751"/>
      <c r="AG359" s="751"/>
      <c r="AH359" s="751"/>
      <c r="AI359" s="751"/>
      <c r="AJ359" s="751"/>
      <c r="AK359" s="751"/>
      <c r="AL359" s="751"/>
      <c r="AM359" s="751"/>
      <c r="AN359" s="751"/>
      <c r="AO359" s="751"/>
      <c r="AP359" s="751"/>
      <c r="AQ359" s="751"/>
      <c r="AR359" s="751"/>
      <c r="AS359" s="751"/>
      <c r="AT359" s="751"/>
      <c r="AU359" s="751"/>
      <c r="AV359" s="751"/>
      <c r="AW359" s="751"/>
      <c r="AX359" s="751"/>
      <c r="AY359" s="751"/>
      <c r="AZ359" s="751"/>
      <c r="BA359" s="751"/>
      <c r="BB359" s="751"/>
      <c r="BC359" s="751"/>
      <c r="BD359" s="751"/>
      <c r="BE359" s="751"/>
      <c r="BF359" s="751"/>
      <c r="BG359" s="751"/>
      <c r="BH359" s="751"/>
      <c r="BI359" s="751"/>
      <c r="BJ359" s="751"/>
      <c r="BK359" s="751"/>
      <c r="BL359" s="751"/>
      <c r="BM359" s="751"/>
      <c r="BN359" s="751"/>
      <c r="BO359" s="751"/>
      <c r="BP359" s="751"/>
      <c r="BQ359" s="751"/>
      <c r="BR359" s="751"/>
      <c r="BS359" s="751"/>
      <c r="BT359" s="751"/>
      <c r="BU359" s="751"/>
      <c r="BV359" s="751"/>
      <c r="BW359" s="751"/>
      <c r="BX359" s="751"/>
      <c r="BY359" s="751"/>
      <c r="BZ359" s="751"/>
      <c r="CA359" s="751"/>
      <c r="CB359" s="751"/>
      <c r="CC359" s="751"/>
      <c r="CD359" s="751"/>
      <c r="CE359" s="751"/>
      <c r="CF359" s="751"/>
      <c r="CG359" s="751"/>
      <c r="CH359" s="751"/>
      <c r="CI359" s="751"/>
      <c r="CJ359" s="751"/>
      <c r="CK359" s="751"/>
      <c r="CL359" s="751"/>
      <c r="CM359" s="751"/>
      <c r="CN359" s="751"/>
      <c r="CO359" s="751"/>
      <c r="CP359" s="751"/>
      <c r="CQ359" s="751"/>
      <c r="CR359" s="751"/>
      <c r="CS359" s="751"/>
      <c r="CT359" s="751"/>
      <c r="CU359" s="751"/>
      <c r="CV359" s="751"/>
      <c r="CW359" s="751"/>
      <c r="CX359" s="751"/>
      <c r="CY359" s="751"/>
      <c r="CZ359" s="751"/>
      <c r="DA359" s="751"/>
      <c r="DB359" s="751"/>
      <c r="DC359" s="751"/>
      <c r="DD359" s="751"/>
      <c r="DE359" s="751"/>
      <c r="DF359" s="751"/>
      <c r="DG359" s="751"/>
      <c r="DH359" s="751"/>
      <c r="DI359" s="751"/>
      <c r="DJ359" s="751"/>
      <c r="DK359" s="751"/>
      <c r="DL359" s="751"/>
      <c r="DM359" s="751"/>
      <c r="DN359" s="751"/>
      <c r="DO359" s="751"/>
      <c r="DP359" s="751"/>
      <c r="DQ359" s="751"/>
      <c r="DR359" s="751"/>
      <c r="DS359" s="751"/>
      <c r="DT359" s="751"/>
      <c r="DU359" s="751"/>
      <c r="DV359" s="751"/>
      <c r="DW359" s="751"/>
      <c r="DX359" s="751"/>
      <c r="DY359" s="751"/>
      <c r="DZ359" s="751"/>
      <c r="EA359" s="751"/>
      <c r="EB359" s="751"/>
      <c r="EC359" s="751"/>
      <c r="ED359" s="751"/>
      <c r="EE359" s="751"/>
      <c r="EF359" s="751"/>
      <c r="EG359" s="751"/>
      <c r="EH359" s="751"/>
      <c r="EI359" s="751"/>
      <c r="EJ359" s="751"/>
      <c r="EK359" s="751"/>
      <c r="EL359" s="751"/>
      <c r="EM359" s="751"/>
      <c r="EN359" s="751"/>
      <c r="EO359" s="751"/>
      <c r="EP359" s="751"/>
      <c r="EQ359" s="751"/>
      <c r="ER359" s="751"/>
      <c r="ES359" s="751"/>
      <c r="ET359" s="751"/>
      <c r="EU359" s="751"/>
      <c r="EV359" s="751"/>
      <c r="EW359" s="751"/>
      <c r="EX359" s="751"/>
      <c r="EY359" s="751"/>
      <c r="EZ359" s="751"/>
      <c r="FA359" s="751"/>
      <c r="FB359" s="751"/>
      <c r="FC359" s="751"/>
      <c r="FD359" s="751"/>
      <c r="FE359" s="751"/>
      <c r="FF359" s="751"/>
      <c r="FG359" s="751"/>
      <c r="FH359" s="751"/>
      <c r="FI359" s="751"/>
      <c r="FJ359" s="751"/>
      <c r="FK359" s="751"/>
      <c r="FL359" s="751"/>
      <c r="FM359" s="751"/>
      <c r="FN359" s="751"/>
      <c r="FO359" s="751"/>
      <c r="FP359" s="751"/>
      <c r="FQ359" s="751"/>
      <c r="FR359" s="751"/>
      <c r="FS359" s="751"/>
      <c r="FT359" s="751"/>
      <c r="FU359" s="751"/>
      <c r="FV359" s="751"/>
      <c r="FW359" s="751"/>
      <c r="FX359" s="751"/>
      <c r="FY359" s="751"/>
      <c r="FZ359" s="751"/>
      <c r="GA359" s="751"/>
      <c r="GB359" s="751"/>
      <c r="GC359" s="751"/>
      <c r="GD359" s="751"/>
      <c r="GE359" s="751"/>
      <c r="GF359" s="751"/>
      <c r="GG359" s="751"/>
      <c r="GH359" s="751"/>
      <c r="GI359" s="751"/>
      <c r="GJ359" s="751"/>
      <c r="GK359" s="751"/>
      <c r="GL359" s="751"/>
      <c r="GM359" s="751"/>
      <c r="GN359" s="751"/>
      <c r="GO359" s="751"/>
      <c r="GP359" s="751"/>
      <c r="GQ359" s="751"/>
      <c r="GR359" s="751"/>
      <c r="GS359" s="751"/>
      <c r="GT359" s="751"/>
      <c r="GU359" s="751"/>
      <c r="GV359" s="751"/>
      <c r="GW359" s="751"/>
      <c r="GX359" s="751"/>
      <c r="GY359" s="751"/>
      <c r="GZ359" s="751"/>
      <c r="HA359" s="751"/>
      <c r="HB359" s="751"/>
      <c r="HC359" s="751"/>
      <c r="HD359" s="751"/>
      <c r="HE359" s="751"/>
      <c r="HF359" s="751"/>
      <c r="HG359" s="751"/>
      <c r="HH359" s="751"/>
      <c r="HI359" s="751"/>
      <c r="HJ359" s="751"/>
      <c r="HK359" s="751"/>
      <c r="HL359" s="751"/>
      <c r="HM359" s="751"/>
      <c r="HN359" s="751"/>
      <c r="HO359" s="751"/>
      <c r="HP359" s="751"/>
      <c r="HQ359" s="751"/>
      <c r="HR359" s="751"/>
      <c r="HS359" s="751"/>
      <c r="HT359" s="751"/>
      <c r="HU359" s="751"/>
      <c r="HV359" s="751"/>
      <c r="HW359" s="751"/>
      <c r="HX359" s="751"/>
      <c r="HY359" s="751"/>
      <c r="HZ359" s="751"/>
      <c r="IA359" s="751"/>
      <c r="IB359" s="751"/>
      <c r="IC359" s="751"/>
      <c r="ID359" s="751"/>
      <c r="IE359" s="751"/>
      <c r="IF359" s="751"/>
      <c r="IG359" s="751"/>
      <c r="IH359" s="751"/>
      <c r="II359" s="751"/>
      <c r="IJ359" s="751"/>
      <c r="IK359" s="751"/>
      <c r="IL359" s="751"/>
      <c r="IM359" s="751"/>
      <c r="IN359" s="751"/>
      <c r="IO359" s="751"/>
      <c r="IP359" s="751"/>
      <c r="IQ359" s="751"/>
      <c r="IR359" s="751"/>
    </row>
    <row r="360" s="137" customFormat="1" ht="20.25" spans="1:252">
      <c r="A360" s="353" t="s">
        <v>4572</v>
      </c>
      <c r="B360" s="306" t="s">
        <v>4573</v>
      </c>
      <c r="C360" s="671">
        <v>14427</v>
      </c>
      <c r="D360" s="671">
        <v>12820</v>
      </c>
      <c r="E360" s="671">
        <v>24613</v>
      </c>
      <c r="F360" s="671">
        <f t="shared" si="77"/>
        <v>10186</v>
      </c>
      <c r="G360" s="759" t="str">
        <f t="shared" si="75"/>
        <v>70.6%</v>
      </c>
      <c r="H360" s="365" t="str">
        <f t="shared" si="76"/>
        <v>192.0%</v>
      </c>
      <c r="I360" s="744" t="str">
        <f t="shared" si="73"/>
        <v>是</v>
      </c>
      <c r="J360" s="763" t="str">
        <f t="shared" si="78"/>
        <v>11003</v>
      </c>
      <c r="K360" s="93" t="str">
        <f t="shared" si="74"/>
        <v>项</v>
      </c>
      <c r="L360" s="770">
        <v>1</v>
      </c>
      <c r="M360" s="751"/>
      <c r="N360" s="751"/>
      <c r="O360" s="751"/>
      <c r="P360" s="751"/>
      <c r="Q360" s="751"/>
      <c r="R360" s="751"/>
      <c r="S360" s="751"/>
      <c r="T360" s="751"/>
      <c r="U360" s="751"/>
      <c r="V360" s="751"/>
      <c r="W360" s="751"/>
      <c r="X360" s="751"/>
      <c r="Y360" s="751"/>
      <c r="Z360" s="751"/>
      <c r="AA360" s="751"/>
      <c r="AB360" s="751"/>
      <c r="AC360" s="751"/>
      <c r="AD360" s="751"/>
      <c r="AE360" s="751"/>
      <c r="AF360" s="751"/>
      <c r="AG360" s="751"/>
      <c r="AH360" s="751"/>
      <c r="AI360" s="751"/>
      <c r="AJ360" s="751"/>
      <c r="AK360" s="751"/>
      <c r="AL360" s="751"/>
      <c r="AM360" s="751"/>
      <c r="AN360" s="751"/>
      <c r="AO360" s="751"/>
      <c r="AP360" s="751"/>
      <c r="AQ360" s="751"/>
      <c r="AR360" s="751"/>
      <c r="AS360" s="751"/>
      <c r="AT360" s="751"/>
      <c r="AU360" s="751"/>
      <c r="AV360" s="751"/>
      <c r="AW360" s="751"/>
      <c r="AX360" s="751"/>
      <c r="AY360" s="751"/>
      <c r="AZ360" s="751"/>
      <c r="BA360" s="751"/>
      <c r="BB360" s="751"/>
      <c r="BC360" s="751"/>
      <c r="BD360" s="751"/>
      <c r="BE360" s="751"/>
      <c r="BF360" s="751"/>
      <c r="BG360" s="751"/>
      <c r="BH360" s="751"/>
      <c r="BI360" s="751"/>
      <c r="BJ360" s="751"/>
      <c r="BK360" s="751"/>
      <c r="BL360" s="751"/>
      <c r="BM360" s="751"/>
      <c r="BN360" s="751"/>
      <c r="BO360" s="751"/>
      <c r="BP360" s="751"/>
      <c r="BQ360" s="751"/>
      <c r="BR360" s="751"/>
      <c r="BS360" s="751"/>
      <c r="BT360" s="751"/>
      <c r="BU360" s="751"/>
      <c r="BV360" s="751"/>
      <c r="BW360" s="751"/>
      <c r="BX360" s="751"/>
      <c r="BY360" s="751"/>
      <c r="BZ360" s="751"/>
      <c r="CA360" s="751"/>
      <c r="CB360" s="751"/>
      <c r="CC360" s="751"/>
      <c r="CD360" s="751"/>
      <c r="CE360" s="751"/>
      <c r="CF360" s="751"/>
      <c r="CG360" s="751"/>
      <c r="CH360" s="751"/>
      <c r="CI360" s="751"/>
      <c r="CJ360" s="751"/>
      <c r="CK360" s="751"/>
      <c r="CL360" s="751"/>
      <c r="CM360" s="751"/>
      <c r="CN360" s="751"/>
      <c r="CO360" s="751"/>
      <c r="CP360" s="751"/>
      <c r="CQ360" s="751"/>
      <c r="CR360" s="751"/>
      <c r="CS360" s="751"/>
      <c r="CT360" s="751"/>
      <c r="CU360" s="751"/>
      <c r="CV360" s="751"/>
      <c r="CW360" s="751"/>
      <c r="CX360" s="751"/>
      <c r="CY360" s="751"/>
      <c r="CZ360" s="751"/>
      <c r="DA360" s="751"/>
      <c r="DB360" s="751"/>
      <c r="DC360" s="751"/>
      <c r="DD360" s="751"/>
      <c r="DE360" s="751"/>
      <c r="DF360" s="751"/>
      <c r="DG360" s="751"/>
      <c r="DH360" s="751"/>
      <c r="DI360" s="751"/>
      <c r="DJ360" s="751"/>
      <c r="DK360" s="751"/>
      <c r="DL360" s="751"/>
      <c r="DM360" s="751"/>
      <c r="DN360" s="751"/>
      <c r="DO360" s="751"/>
      <c r="DP360" s="751"/>
      <c r="DQ360" s="751"/>
      <c r="DR360" s="751"/>
      <c r="DS360" s="751"/>
      <c r="DT360" s="751"/>
      <c r="DU360" s="751"/>
      <c r="DV360" s="751"/>
      <c r="DW360" s="751"/>
      <c r="DX360" s="751"/>
      <c r="DY360" s="751"/>
      <c r="DZ360" s="751"/>
      <c r="EA360" s="751"/>
      <c r="EB360" s="751"/>
      <c r="EC360" s="751"/>
      <c r="ED360" s="751"/>
      <c r="EE360" s="751"/>
      <c r="EF360" s="751"/>
      <c r="EG360" s="751"/>
      <c r="EH360" s="751"/>
      <c r="EI360" s="751"/>
      <c r="EJ360" s="751"/>
      <c r="EK360" s="751"/>
      <c r="EL360" s="751"/>
      <c r="EM360" s="751"/>
      <c r="EN360" s="751"/>
      <c r="EO360" s="751"/>
      <c r="EP360" s="751"/>
      <c r="EQ360" s="751"/>
      <c r="ER360" s="751"/>
      <c r="ES360" s="751"/>
      <c r="ET360" s="751"/>
      <c r="EU360" s="751"/>
      <c r="EV360" s="751"/>
      <c r="EW360" s="751"/>
      <c r="EX360" s="751"/>
      <c r="EY360" s="751"/>
      <c r="EZ360" s="751"/>
      <c r="FA360" s="751"/>
      <c r="FB360" s="751"/>
      <c r="FC360" s="751"/>
      <c r="FD360" s="751"/>
      <c r="FE360" s="751"/>
      <c r="FF360" s="751"/>
      <c r="FG360" s="751"/>
      <c r="FH360" s="751"/>
      <c r="FI360" s="751"/>
      <c r="FJ360" s="751"/>
      <c r="FK360" s="751"/>
      <c r="FL360" s="751"/>
      <c r="FM360" s="751"/>
      <c r="FN360" s="751"/>
      <c r="FO360" s="751"/>
      <c r="FP360" s="751"/>
      <c r="FQ360" s="751"/>
      <c r="FR360" s="751"/>
      <c r="FS360" s="751"/>
      <c r="FT360" s="751"/>
      <c r="FU360" s="751"/>
      <c r="FV360" s="751"/>
      <c r="FW360" s="751"/>
      <c r="FX360" s="751"/>
      <c r="FY360" s="751"/>
      <c r="FZ360" s="751"/>
      <c r="GA360" s="751"/>
      <c r="GB360" s="751"/>
      <c r="GC360" s="751"/>
      <c r="GD360" s="751"/>
      <c r="GE360" s="751"/>
      <c r="GF360" s="751"/>
      <c r="GG360" s="751"/>
      <c r="GH360" s="751"/>
      <c r="GI360" s="751"/>
      <c r="GJ360" s="751"/>
      <c r="GK360" s="751"/>
      <c r="GL360" s="751"/>
      <c r="GM360" s="751"/>
      <c r="GN360" s="751"/>
      <c r="GO360" s="751"/>
      <c r="GP360" s="751"/>
      <c r="GQ360" s="751"/>
      <c r="GR360" s="751"/>
      <c r="GS360" s="751"/>
      <c r="GT360" s="751"/>
      <c r="GU360" s="751"/>
      <c r="GV360" s="751"/>
      <c r="GW360" s="751"/>
      <c r="GX360" s="751"/>
      <c r="GY360" s="751"/>
      <c r="GZ360" s="751"/>
      <c r="HA360" s="751"/>
      <c r="HB360" s="751"/>
      <c r="HC360" s="751"/>
      <c r="HD360" s="751"/>
      <c r="HE360" s="751"/>
      <c r="HF360" s="751"/>
      <c r="HG360" s="751"/>
      <c r="HH360" s="751"/>
      <c r="HI360" s="751"/>
      <c r="HJ360" s="751"/>
      <c r="HK360" s="751"/>
      <c r="HL360" s="751"/>
      <c r="HM360" s="751"/>
      <c r="HN360" s="751"/>
      <c r="HO360" s="751"/>
      <c r="HP360" s="751"/>
      <c r="HQ360" s="751"/>
      <c r="HR360" s="751"/>
      <c r="HS360" s="751"/>
      <c r="HT360" s="751"/>
      <c r="HU360" s="751"/>
      <c r="HV360" s="751"/>
      <c r="HW360" s="751"/>
      <c r="HX360" s="751"/>
      <c r="HY360" s="751"/>
      <c r="HZ360" s="751"/>
      <c r="IA360" s="751"/>
      <c r="IB360" s="751"/>
      <c r="IC360" s="751"/>
      <c r="ID360" s="751"/>
      <c r="IE360" s="751"/>
      <c r="IF360" s="751"/>
      <c r="IG360" s="751"/>
      <c r="IH360" s="751"/>
      <c r="II360" s="751"/>
      <c r="IJ360" s="751"/>
      <c r="IK360" s="751"/>
      <c r="IL360" s="751"/>
      <c r="IM360" s="751"/>
      <c r="IN360" s="751"/>
      <c r="IO360" s="751"/>
      <c r="IP360" s="751"/>
      <c r="IQ360" s="751"/>
      <c r="IR360" s="751"/>
    </row>
    <row r="361" s="137" customFormat="1" ht="20.25" spans="1:252">
      <c r="A361" s="353" t="s">
        <v>4574</v>
      </c>
      <c r="B361" s="306" t="s">
        <v>4575</v>
      </c>
      <c r="C361" s="671">
        <v>2943</v>
      </c>
      <c r="D361" s="671">
        <v>2989</v>
      </c>
      <c r="E361" s="671">
        <v>3098</v>
      </c>
      <c r="F361" s="671">
        <f t="shared" si="77"/>
        <v>155</v>
      </c>
      <c r="G361" s="759" t="str">
        <f t="shared" si="75"/>
        <v>5.3%</v>
      </c>
      <c r="H361" s="365" t="str">
        <f t="shared" si="76"/>
        <v>103.6%</v>
      </c>
      <c r="I361" s="744" t="str">
        <f t="shared" si="73"/>
        <v>是</v>
      </c>
      <c r="J361" s="763" t="str">
        <f t="shared" si="78"/>
        <v>11003</v>
      </c>
      <c r="K361" s="93" t="str">
        <f t="shared" si="74"/>
        <v>项</v>
      </c>
      <c r="L361" s="770">
        <v>1</v>
      </c>
      <c r="M361" s="751"/>
      <c r="N361" s="751"/>
      <c r="O361" s="751"/>
      <c r="P361" s="751"/>
      <c r="Q361" s="751"/>
      <c r="R361" s="751"/>
      <c r="S361" s="751"/>
      <c r="T361" s="751"/>
      <c r="U361" s="751"/>
      <c r="V361" s="751"/>
      <c r="W361" s="751"/>
      <c r="X361" s="751"/>
      <c r="Y361" s="751"/>
      <c r="Z361" s="751"/>
      <c r="AA361" s="751"/>
      <c r="AB361" s="751"/>
      <c r="AC361" s="751"/>
      <c r="AD361" s="751"/>
      <c r="AE361" s="751"/>
      <c r="AF361" s="751"/>
      <c r="AG361" s="751"/>
      <c r="AH361" s="751"/>
      <c r="AI361" s="751"/>
      <c r="AJ361" s="751"/>
      <c r="AK361" s="751"/>
      <c r="AL361" s="751"/>
      <c r="AM361" s="751"/>
      <c r="AN361" s="751"/>
      <c r="AO361" s="751"/>
      <c r="AP361" s="751"/>
      <c r="AQ361" s="751"/>
      <c r="AR361" s="751"/>
      <c r="AS361" s="751"/>
      <c r="AT361" s="751"/>
      <c r="AU361" s="751"/>
      <c r="AV361" s="751"/>
      <c r="AW361" s="751"/>
      <c r="AX361" s="751"/>
      <c r="AY361" s="751"/>
      <c r="AZ361" s="751"/>
      <c r="BA361" s="751"/>
      <c r="BB361" s="751"/>
      <c r="BC361" s="751"/>
      <c r="BD361" s="751"/>
      <c r="BE361" s="751"/>
      <c r="BF361" s="751"/>
      <c r="BG361" s="751"/>
      <c r="BH361" s="751"/>
      <c r="BI361" s="751"/>
      <c r="BJ361" s="751"/>
      <c r="BK361" s="751"/>
      <c r="BL361" s="751"/>
      <c r="BM361" s="751"/>
      <c r="BN361" s="751"/>
      <c r="BO361" s="751"/>
      <c r="BP361" s="751"/>
      <c r="BQ361" s="751"/>
      <c r="BR361" s="751"/>
      <c r="BS361" s="751"/>
      <c r="BT361" s="751"/>
      <c r="BU361" s="751"/>
      <c r="BV361" s="751"/>
      <c r="BW361" s="751"/>
      <c r="BX361" s="751"/>
      <c r="BY361" s="751"/>
      <c r="BZ361" s="751"/>
      <c r="CA361" s="751"/>
      <c r="CB361" s="751"/>
      <c r="CC361" s="751"/>
      <c r="CD361" s="751"/>
      <c r="CE361" s="751"/>
      <c r="CF361" s="751"/>
      <c r="CG361" s="751"/>
      <c r="CH361" s="751"/>
      <c r="CI361" s="751"/>
      <c r="CJ361" s="751"/>
      <c r="CK361" s="751"/>
      <c r="CL361" s="751"/>
      <c r="CM361" s="751"/>
      <c r="CN361" s="751"/>
      <c r="CO361" s="751"/>
      <c r="CP361" s="751"/>
      <c r="CQ361" s="751"/>
      <c r="CR361" s="751"/>
      <c r="CS361" s="751"/>
      <c r="CT361" s="751"/>
      <c r="CU361" s="751"/>
      <c r="CV361" s="751"/>
      <c r="CW361" s="751"/>
      <c r="CX361" s="751"/>
      <c r="CY361" s="751"/>
      <c r="CZ361" s="751"/>
      <c r="DA361" s="751"/>
      <c r="DB361" s="751"/>
      <c r="DC361" s="751"/>
      <c r="DD361" s="751"/>
      <c r="DE361" s="751"/>
      <c r="DF361" s="751"/>
      <c r="DG361" s="751"/>
      <c r="DH361" s="751"/>
      <c r="DI361" s="751"/>
      <c r="DJ361" s="751"/>
      <c r="DK361" s="751"/>
      <c r="DL361" s="751"/>
      <c r="DM361" s="751"/>
      <c r="DN361" s="751"/>
      <c r="DO361" s="751"/>
      <c r="DP361" s="751"/>
      <c r="DQ361" s="751"/>
      <c r="DR361" s="751"/>
      <c r="DS361" s="751"/>
      <c r="DT361" s="751"/>
      <c r="DU361" s="751"/>
      <c r="DV361" s="751"/>
      <c r="DW361" s="751"/>
      <c r="DX361" s="751"/>
      <c r="DY361" s="751"/>
      <c r="DZ361" s="751"/>
      <c r="EA361" s="751"/>
      <c r="EB361" s="751"/>
      <c r="EC361" s="751"/>
      <c r="ED361" s="751"/>
      <c r="EE361" s="751"/>
      <c r="EF361" s="751"/>
      <c r="EG361" s="751"/>
      <c r="EH361" s="751"/>
      <c r="EI361" s="751"/>
      <c r="EJ361" s="751"/>
      <c r="EK361" s="751"/>
      <c r="EL361" s="751"/>
      <c r="EM361" s="751"/>
      <c r="EN361" s="751"/>
      <c r="EO361" s="751"/>
      <c r="EP361" s="751"/>
      <c r="EQ361" s="751"/>
      <c r="ER361" s="751"/>
      <c r="ES361" s="751"/>
      <c r="ET361" s="751"/>
      <c r="EU361" s="751"/>
      <c r="EV361" s="751"/>
      <c r="EW361" s="751"/>
      <c r="EX361" s="751"/>
      <c r="EY361" s="751"/>
      <c r="EZ361" s="751"/>
      <c r="FA361" s="751"/>
      <c r="FB361" s="751"/>
      <c r="FC361" s="751"/>
      <c r="FD361" s="751"/>
      <c r="FE361" s="751"/>
      <c r="FF361" s="751"/>
      <c r="FG361" s="751"/>
      <c r="FH361" s="751"/>
      <c r="FI361" s="751"/>
      <c r="FJ361" s="751"/>
      <c r="FK361" s="751"/>
      <c r="FL361" s="751"/>
      <c r="FM361" s="751"/>
      <c r="FN361" s="751"/>
      <c r="FO361" s="751"/>
      <c r="FP361" s="751"/>
      <c r="FQ361" s="751"/>
      <c r="FR361" s="751"/>
      <c r="FS361" s="751"/>
      <c r="FT361" s="751"/>
      <c r="FU361" s="751"/>
      <c r="FV361" s="751"/>
      <c r="FW361" s="751"/>
      <c r="FX361" s="751"/>
      <c r="FY361" s="751"/>
      <c r="FZ361" s="751"/>
      <c r="GA361" s="751"/>
      <c r="GB361" s="751"/>
      <c r="GC361" s="751"/>
      <c r="GD361" s="751"/>
      <c r="GE361" s="751"/>
      <c r="GF361" s="751"/>
      <c r="GG361" s="751"/>
      <c r="GH361" s="751"/>
      <c r="GI361" s="751"/>
      <c r="GJ361" s="751"/>
      <c r="GK361" s="751"/>
      <c r="GL361" s="751"/>
      <c r="GM361" s="751"/>
      <c r="GN361" s="751"/>
      <c r="GO361" s="751"/>
      <c r="GP361" s="751"/>
      <c r="GQ361" s="751"/>
      <c r="GR361" s="751"/>
      <c r="GS361" s="751"/>
      <c r="GT361" s="751"/>
      <c r="GU361" s="751"/>
      <c r="GV361" s="751"/>
      <c r="GW361" s="751"/>
      <c r="GX361" s="751"/>
      <c r="GY361" s="751"/>
      <c r="GZ361" s="751"/>
      <c r="HA361" s="751"/>
      <c r="HB361" s="751"/>
      <c r="HC361" s="751"/>
      <c r="HD361" s="751"/>
      <c r="HE361" s="751"/>
      <c r="HF361" s="751"/>
      <c r="HG361" s="751"/>
      <c r="HH361" s="751"/>
      <c r="HI361" s="751"/>
      <c r="HJ361" s="751"/>
      <c r="HK361" s="751"/>
      <c r="HL361" s="751"/>
      <c r="HM361" s="751"/>
      <c r="HN361" s="751"/>
      <c r="HO361" s="751"/>
      <c r="HP361" s="751"/>
      <c r="HQ361" s="751"/>
      <c r="HR361" s="751"/>
      <c r="HS361" s="751"/>
      <c r="HT361" s="751"/>
      <c r="HU361" s="751"/>
      <c r="HV361" s="751"/>
      <c r="HW361" s="751"/>
      <c r="HX361" s="751"/>
      <c r="HY361" s="751"/>
      <c r="HZ361" s="751"/>
      <c r="IA361" s="751"/>
      <c r="IB361" s="751"/>
      <c r="IC361" s="751"/>
      <c r="ID361" s="751"/>
      <c r="IE361" s="751"/>
      <c r="IF361" s="751"/>
      <c r="IG361" s="751"/>
      <c r="IH361" s="751"/>
      <c r="II361" s="751"/>
      <c r="IJ361" s="751"/>
      <c r="IK361" s="751"/>
      <c r="IL361" s="751"/>
      <c r="IM361" s="751"/>
      <c r="IN361" s="751"/>
      <c r="IO361" s="751"/>
      <c r="IP361" s="751"/>
      <c r="IQ361" s="751"/>
      <c r="IR361" s="751"/>
    </row>
    <row r="362" s="137" customFormat="1" ht="20.25" spans="1:252">
      <c r="A362" s="353" t="s">
        <v>4576</v>
      </c>
      <c r="B362" s="306" t="s">
        <v>4577</v>
      </c>
      <c r="C362" s="671">
        <v>665</v>
      </c>
      <c r="D362" s="671">
        <v>530</v>
      </c>
      <c r="E362" s="671">
        <v>165</v>
      </c>
      <c r="F362" s="671">
        <f t="shared" si="77"/>
        <v>-500</v>
      </c>
      <c r="G362" s="759" t="str">
        <f t="shared" si="75"/>
        <v>-75.2%</v>
      </c>
      <c r="H362" s="365" t="str">
        <f t="shared" si="76"/>
        <v>31.1%</v>
      </c>
      <c r="I362" s="744" t="str">
        <f t="shared" si="73"/>
        <v>是</v>
      </c>
      <c r="J362" s="763" t="str">
        <f t="shared" si="78"/>
        <v>11003</v>
      </c>
      <c r="K362" s="93" t="str">
        <f t="shared" si="74"/>
        <v>项</v>
      </c>
      <c r="L362" s="770">
        <v>1</v>
      </c>
      <c r="M362" s="751"/>
      <c r="N362" s="751"/>
      <c r="O362" s="751"/>
      <c r="P362" s="751"/>
      <c r="Q362" s="751"/>
      <c r="R362" s="751"/>
      <c r="S362" s="751"/>
      <c r="T362" s="751"/>
      <c r="U362" s="751"/>
      <c r="V362" s="751"/>
      <c r="W362" s="751"/>
      <c r="X362" s="751"/>
      <c r="Y362" s="751"/>
      <c r="Z362" s="751"/>
      <c r="AA362" s="751"/>
      <c r="AB362" s="751"/>
      <c r="AC362" s="751"/>
      <c r="AD362" s="751"/>
      <c r="AE362" s="751"/>
      <c r="AF362" s="751"/>
      <c r="AG362" s="751"/>
      <c r="AH362" s="751"/>
      <c r="AI362" s="751"/>
      <c r="AJ362" s="751"/>
      <c r="AK362" s="751"/>
      <c r="AL362" s="751"/>
      <c r="AM362" s="751"/>
      <c r="AN362" s="751"/>
      <c r="AO362" s="751"/>
      <c r="AP362" s="751"/>
      <c r="AQ362" s="751"/>
      <c r="AR362" s="751"/>
      <c r="AS362" s="751"/>
      <c r="AT362" s="751"/>
      <c r="AU362" s="751"/>
      <c r="AV362" s="751"/>
      <c r="AW362" s="751"/>
      <c r="AX362" s="751"/>
      <c r="AY362" s="751"/>
      <c r="AZ362" s="751"/>
      <c r="BA362" s="751"/>
      <c r="BB362" s="751"/>
      <c r="BC362" s="751"/>
      <c r="BD362" s="751"/>
      <c r="BE362" s="751"/>
      <c r="BF362" s="751"/>
      <c r="BG362" s="751"/>
      <c r="BH362" s="751"/>
      <c r="BI362" s="751"/>
      <c r="BJ362" s="751"/>
      <c r="BK362" s="751"/>
      <c r="BL362" s="751"/>
      <c r="BM362" s="751"/>
      <c r="BN362" s="751"/>
      <c r="BO362" s="751"/>
      <c r="BP362" s="751"/>
      <c r="BQ362" s="751"/>
      <c r="BR362" s="751"/>
      <c r="BS362" s="751"/>
      <c r="BT362" s="751"/>
      <c r="BU362" s="751"/>
      <c r="BV362" s="751"/>
      <c r="BW362" s="751"/>
      <c r="BX362" s="751"/>
      <c r="BY362" s="751"/>
      <c r="BZ362" s="751"/>
      <c r="CA362" s="751"/>
      <c r="CB362" s="751"/>
      <c r="CC362" s="751"/>
      <c r="CD362" s="751"/>
      <c r="CE362" s="751"/>
      <c r="CF362" s="751"/>
      <c r="CG362" s="751"/>
      <c r="CH362" s="751"/>
      <c r="CI362" s="751"/>
      <c r="CJ362" s="751"/>
      <c r="CK362" s="751"/>
      <c r="CL362" s="751"/>
      <c r="CM362" s="751"/>
      <c r="CN362" s="751"/>
      <c r="CO362" s="751"/>
      <c r="CP362" s="751"/>
      <c r="CQ362" s="751"/>
      <c r="CR362" s="751"/>
      <c r="CS362" s="751"/>
      <c r="CT362" s="751"/>
      <c r="CU362" s="751"/>
      <c r="CV362" s="751"/>
      <c r="CW362" s="751"/>
      <c r="CX362" s="751"/>
      <c r="CY362" s="751"/>
      <c r="CZ362" s="751"/>
      <c r="DA362" s="751"/>
      <c r="DB362" s="751"/>
      <c r="DC362" s="751"/>
      <c r="DD362" s="751"/>
      <c r="DE362" s="751"/>
      <c r="DF362" s="751"/>
      <c r="DG362" s="751"/>
      <c r="DH362" s="751"/>
      <c r="DI362" s="751"/>
      <c r="DJ362" s="751"/>
      <c r="DK362" s="751"/>
      <c r="DL362" s="751"/>
      <c r="DM362" s="751"/>
      <c r="DN362" s="751"/>
      <c r="DO362" s="751"/>
      <c r="DP362" s="751"/>
      <c r="DQ362" s="751"/>
      <c r="DR362" s="751"/>
      <c r="DS362" s="751"/>
      <c r="DT362" s="751"/>
      <c r="DU362" s="751"/>
      <c r="DV362" s="751"/>
      <c r="DW362" s="751"/>
      <c r="DX362" s="751"/>
      <c r="DY362" s="751"/>
      <c r="DZ362" s="751"/>
      <c r="EA362" s="751"/>
      <c r="EB362" s="751"/>
      <c r="EC362" s="751"/>
      <c r="ED362" s="751"/>
      <c r="EE362" s="751"/>
      <c r="EF362" s="751"/>
      <c r="EG362" s="751"/>
      <c r="EH362" s="751"/>
      <c r="EI362" s="751"/>
      <c r="EJ362" s="751"/>
      <c r="EK362" s="751"/>
      <c r="EL362" s="751"/>
      <c r="EM362" s="751"/>
      <c r="EN362" s="751"/>
      <c r="EO362" s="751"/>
      <c r="EP362" s="751"/>
      <c r="EQ362" s="751"/>
      <c r="ER362" s="751"/>
      <c r="ES362" s="751"/>
      <c r="ET362" s="751"/>
      <c r="EU362" s="751"/>
      <c r="EV362" s="751"/>
      <c r="EW362" s="751"/>
      <c r="EX362" s="751"/>
      <c r="EY362" s="751"/>
      <c r="EZ362" s="751"/>
      <c r="FA362" s="751"/>
      <c r="FB362" s="751"/>
      <c r="FC362" s="751"/>
      <c r="FD362" s="751"/>
      <c r="FE362" s="751"/>
      <c r="FF362" s="751"/>
      <c r="FG362" s="751"/>
      <c r="FH362" s="751"/>
      <c r="FI362" s="751"/>
      <c r="FJ362" s="751"/>
      <c r="FK362" s="751"/>
      <c r="FL362" s="751"/>
      <c r="FM362" s="751"/>
      <c r="FN362" s="751"/>
      <c r="FO362" s="751"/>
      <c r="FP362" s="751"/>
      <c r="FQ362" s="751"/>
      <c r="FR362" s="751"/>
      <c r="FS362" s="751"/>
      <c r="FT362" s="751"/>
      <c r="FU362" s="751"/>
      <c r="FV362" s="751"/>
      <c r="FW362" s="751"/>
      <c r="FX362" s="751"/>
      <c r="FY362" s="751"/>
      <c r="FZ362" s="751"/>
      <c r="GA362" s="751"/>
      <c r="GB362" s="751"/>
      <c r="GC362" s="751"/>
      <c r="GD362" s="751"/>
      <c r="GE362" s="751"/>
      <c r="GF362" s="751"/>
      <c r="GG362" s="751"/>
      <c r="GH362" s="751"/>
      <c r="GI362" s="751"/>
      <c r="GJ362" s="751"/>
      <c r="GK362" s="751"/>
      <c r="GL362" s="751"/>
      <c r="GM362" s="751"/>
      <c r="GN362" s="751"/>
      <c r="GO362" s="751"/>
      <c r="GP362" s="751"/>
      <c r="GQ362" s="751"/>
      <c r="GR362" s="751"/>
      <c r="GS362" s="751"/>
      <c r="GT362" s="751"/>
      <c r="GU362" s="751"/>
      <c r="GV362" s="751"/>
      <c r="GW362" s="751"/>
      <c r="GX362" s="751"/>
      <c r="GY362" s="751"/>
      <c r="GZ362" s="751"/>
      <c r="HA362" s="751"/>
      <c r="HB362" s="751"/>
      <c r="HC362" s="751"/>
      <c r="HD362" s="751"/>
      <c r="HE362" s="751"/>
      <c r="HF362" s="751"/>
      <c r="HG362" s="751"/>
      <c r="HH362" s="751"/>
      <c r="HI362" s="751"/>
      <c r="HJ362" s="751"/>
      <c r="HK362" s="751"/>
      <c r="HL362" s="751"/>
      <c r="HM362" s="751"/>
      <c r="HN362" s="751"/>
      <c r="HO362" s="751"/>
      <c r="HP362" s="751"/>
      <c r="HQ362" s="751"/>
      <c r="HR362" s="751"/>
      <c r="HS362" s="751"/>
      <c r="HT362" s="751"/>
      <c r="HU362" s="751"/>
      <c r="HV362" s="751"/>
      <c r="HW362" s="751"/>
      <c r="HX362" s="751"/>
      <c r="HY362" s="751"/>
      <c r="HZ362" s="751"/>
      <c r="IA362" s="751"/>
      <c r="IB362" s="751"/>
      <c r="IC362" s="751"/>
      <c r="ID362" s="751"/>
      <c r="IE362" s="751"/>
      <c r="IF362" s="751"/>
      <c r="IG362" s="751"/>
      <c r="IH362" s="751"/>
      <c r="II362" s="751"/>
      <c r="IJ362" s="751"/>
      <c r="IK362" s="751"/>
      <c r="IL362" s="751"/>
      <c r="IM362" s="751"/>
      <c r="IN362" s="751"/>
      <c r="IO362" s="751"/>
      <c r="IP362" s="751"/>
      <c r="IQ362" s="751"/>
      <c r="IR362" s="751"/>
    </row>
    <row r="363" s="137" customFormat="1" ht="20.25" spans="1:252">
      <c r="A363" s="353" t="s">
        <v>4578</v>
      </c>
      <c r="B363" s="306" t="s">
        <v>4579</v>
      </c>
      <c r="C363" s="671">
        <v>507</v>
      </c>
      <c r="D363" s="671">
        <v>450</v>
      </c>
      <c r="E363" s="671">
        <v>27</v>
      </c>
      <c r="F363" s="671">
        <f t="shared" si="77"/>
        <v>-480</v>
      </c>
      <c r="G363" s="759" t="str">
        <f t="shared" si="75"/>
        <v>-94.7%</v>
      </c>
      <c r="H363" s="365" t="str">
        <f t="shared" si="76"/>
        <v>6.0%</v>
      </c>
      <c r="I363" s="744" t="str">
        <f t="shared" si="73"/>
        <v>是</v>
      </c>
      <c r="J363" s="763" t="str">
        <f t="shared" si="78"/>
        <v>11003</v>
      </c>
      <c r="K363" s="93" t="str">
        <f t="shared" si="74"/>
        <v>项</v>
      </c>
      <c r="L363" s="770">
        <v>1</v>
      </c>
      <c r="M363" s="751"/>
      <c r="N363" s="751"/>
      <c r="O363" s="751"/>
      <c r="P363" s="751"/>
      <c r="Q363" s="751"/>
      <c r="R363" s="751"/>
      <c r="S363" s="751"/>
      <c r="T363" s="751"/>
      <c r="U363" s="751"/>
      <c r="V363" s="751"/>
      <c r="W363" s="751"/>
      <c r="X363" s="751"/>
      <c r="Y363" s="751"/>
      <c r="Z363" s="751"/>
      <c r="AA363" s="751"/>
      <c r="AB363" s="751"/>
      <c r="AC363" s="751"/>
      <c r="AD363" s="751"/>
      <c r="AE363" s="751"/>
      <c r="AF363" s="751"/>
      <c r="AG363" s="751"/>
      <c r="AH363" s="751"/>
      <c r="AI363" s="751"/>
      <c r="AJ363" s="751"/>
      <c r="AK363" s="751"/>
      <c r="AL363" s="751"/>
      <c r="AM363" s="751"/>
      <c r="AN363" s="751"/>
      <c r="AO363" s="751"/>
      <c r="AP363" s="751"/>
      <c r="AQ363" s="751"/>
      <c r="AR363" s="751"/>
      <c r="AS363" s="751"/>
      <c r="AT363" s="751"/>
      <c r="AU363" s="751"/>
      <c r="AV363" s="751"/>
      <c r="AW363" s="751"/>
      <c r="AX363" s="751"/>
      <c r="AY363" s="751"/>
      <c r="AZ363" s="751"/>
      <c r="BA363" s="751"/>
      <c r="BB363" s="751"/>
      <c r="BC363" s="751"/>
      <c r="BD363" s="751"/>
      <c r="BE363" s="751"/>
      <c r="BF363" s="751"/>
      <c r="BG363" s="751"/>
      <c r="BH363" s="751"/>
      <c r="BI363" s="751"/>
      <c r="BJ363" s="751"/>
      <c r="BK363" s="751"/>
      <c r="BL363" s="751"/>
      <c r="BM363" s="751"/>
      <c r="BN363" s="751"/>
      <c r="BO363" s="751"/>
      <c r="BP363" s="751"/>
      <c r="BQ363" s="751"/>
      <c r="BR363" s="751"/>
      <c r="BS363" s="751"/>
      <c r="BT363" s="751"/>
      <c r="BU363" s="751"/>
      <c r="BV363" s="751"/>
      <c r="BW363" s="751"/>
      <c r="BX363" s="751"/>
      <c r="BY363" s="751"/>
      <c r="BZ363" s="751"/>
      <c r="CA363" s="751"/>
      <c r="CB363" s="751"/>
      <c r="CC363" s="751"/>
      <c r="CD363" s="751"/>
      <c r="CE363" s="751"/>
      <c r="CF363" s="751"/>
      <c r="CG363" s="751"/>
      <c r="CH363" s="751"/>
      <c r="CI363" s="751"/>
      <c r="CJ363" s="751"/>
      <c r="CK363" s="751"/>
      <c r="CL363" s="751"/>
      <c r="CM363" s="751"/>
      <c r="CN363" s="751"/>
      <c r="CO363" s="751"/>
      <c r="CP363" s="751"/>
      <c r="CQ363" s="751"/>
      <c r="CR363" s="751"/>
      <c r="CS363" s="751"/>
      <c r="CT363" s="751"/>
      <c r="CU363" s="751"/>
      <c r="CV363" s="751"/>
      <c r="CW363" s="751"/>
      <c r="CX363" s="751"/>
      <c r="CY363" s="751"/>
      <c r="CZ363" s="751"/>
      <c r="DA363" s="751"/>
      <c r="DB363" s="751"/>
      <c r="DC363" s="751"/>
      <c r="DD363" s="751"/>
      <c r="DE363" s="751"/>
      <c r="DF363" s="751"/>
      <c r="DG363" s="751"/>
      <c r="DH363" s="751"/>
      <c r="DI363" s="751"/>
      <c r="DJ363" s="751"/>
      <c r="DK363" s="751"/>
      <c r="DL363" s="751"/>
      <c r="DM363" s="751"/>
      <c r="DN363" s="751"/>
      <c r="DO363" s="751"/>
      <c r="DP363" s="751"/>
      <c r="DQ363" s="751"/>
      <c r="DR363" s="751"/>
      <c r="DS363" s="751"/>
      <c r="DT363" s="751"/>
      <c r="DU363" s="751"/>
      <c r="DV363" s="751"/>
      <c r="DW363" s="751"/>
      <c r="DX363" s="751"/>
      <c r="DY363" s="751"/>
      <c r="DZ363" s="751"/>
      <c r="EA363" s="751"/>
      <c r="EB363" s="751"/>
      <c r="EC363" s="751"/>
      <c r="ED363" s="751"/>
      <c r="EE363" s="751"/>
      <c r="EF363" s="751"/>
      <c r="EG363" s="751"/>
      <c r="EH363" s="751"/>
      <c r="EI363" s="751"/>
      <c r="EJ363" s="751"/>
      <c r="EK363" s="751"/>
      <c r="EL363" s="751"/>
      <c r="EM363" s="751"/>
      <c r="EN363" s="751"/>
      <c r="EO363" s="751"/>
      <c r="EP363" s="751"/>
      <c r="EQ363" s="751"/>
      <c r="ER363" s="751"/>
      <c r="ES363" s="751"/>
      <c r="ET363" s="751"/>
      <c r="EU363" s="751"/>
      <c r="EV363" s="751"/>
      <c r="EW363" s="751"/>
      <c r="EX363" s="751"/>
      <c r="EY363" s="751"/>
      <c r="EZ363" s="751"/>
      <c r="FA363" s="751"/>
      <c r="FB363" s="751"/>
      <c r="FC363" s="751"/>
      <c r="FD363" s="751"/>
      <c r="FE363" s="751"/>
      <c r="FF363" s="751"/>
      <c r="FG363" s="751"/>
      <c r="FH363" s="751"/>
      <c r="FI363" s="751"/>
      <c r="FJ363" s="751"/>
      <c r="FK363" s="751"/>
      <c r="FL363" s="751"/>
      <c r="FM363" s="751"/>
      <c r="FN363" s="751"/>
      <c r="FO363" s="751"/>
      <c r="FP363" s="751"/>
      <c r="FQ363" s="751"/>
      <c r="FR363" s="751"/>
      <c r="FS363" s="751"/>
      <c r="FT363" s="751"/>
      <c r="FU363" s="751"/>
      <c r="FV363" s="751"/>
      <c r="FW363" s="751"/>
      <c r="FX363" s="751"/>
      <c r="FY363" s="751"/>
      <c r="FZ363" s="751"/>
      <c r="GA363" s="751"/>
      <c r="GB363" s="751"/>
      <c r="GC363" s="751"/>
      <c r="GD363" s="751"/>
      <c r="GE363" s="751"/>
      <c r="GF363" s="751"/>
      <c r="GG363" s="751"/>
      <c r="GH363" s="751"/>
      <c r="GI363" s="751"/>
      <c r="GJ363" s="751"/>
      <c r="GK363" s="751"/>
      <c r="GL363" s="751"/>
      <c r="GM363" s="751"/>
      <c r="GN363" s="751"/>
      <c r="GO363" s="751"/>
      <c r="GP363" s="751"/>
      <c r="GQ363" s="751"/>
      <c r="GR363" s="751"/>
      <c r="GS363" s="751"/>
      <c r="GT363" s="751"/>
      <c r="GU363" s="751"/>
      <c r="GV363" s="751"/>
      <c r="GW363" s="751"/>
      <c r="GX363" s="751"/>
      <c r="GY363" s="751"/>
      <c r="GZ363" s="751"/>
      <c r="HA363" s="751"/>
      <c r="HB363" s="751"/>
      <c r="HC363" s="751"/>
      <c r="HD363" s="751"/>
      <c r="HE363" s="751"/>
      <c r="HF363" s="751"/>
      <c r="HG363" s="751"/>
      <c r="HH363" s="751"/>
      <c r="HI363" s="751"/>
      <c r="HJ363" s="751"/>
      <c r="HK363" s="751"/>
      <c r="HL363" s="751"/>
      <c r="HM363" s="751"/>
      <c r="HN363" s="751"/>
      <c r="HO363" s="751"/>
      <c r="HP363" s="751"/>
      <c r="HQ363" s="751"/>
      <c r="HR363" s="751"/>
      <c r="HS363" s="751"/>
      <c r="HT363" s="751"/>
      <c r="HU363" s="751"/>
      <c r="HV363" s="751"/>
      <c r="HW363" s="751"/>
      <c r="HX363" s="751"/>
      <c r="HY363" s="751"/>
      <c r="HZ363" s="751"/>
      <c r="IA363" s="751"/>
      <c r="IB363" s="751"/>
      <c r="IC363" s="751"/>
      <c r="ID363" s="751"/>
      <c r="IE363" s="751"/>
      <c r="IF363" s="751"/>
      <c r="IG363" s="751"/>
      <c r="IH363" s="751"/>
      <c r="II363" s="751"/>
      <c r="IJ363" s="751"/>
      <c r="IK363" s="751"/>
      <c r="IL363" s="751"/>
      <c r="IM363" s="751"/>
      <c r="IN363" s="751"/>
      <c r="IO363" s="751"/>
      <c r="IP363" s="751"/>
      <c r="IQ363" s="751"/>
      <c r="IR363" s="751"/>
    </row>
    <row r="364" s="137" customFormat="1" ht="20.25" spans="1:252">
      <c r="A364" s="353" t="s">
        <v>4580</v>
      </c>
      <c r="B364" s="306" t="s">
        <v>4581</v>
      </c>
      <c r="C364" s="671">
        <v>10</v>
      </c>
      <c r="D364" s="671">
        <v>10</v>
      </c>
      <c r="E364" s="671">
        <v>8</v>
      </c>
      <c r="F364" s="671">
        <f t="shared" si="77"/>
        <v>-2</v>
      </c>
      <c r="G364" s="759" t="str">
        <f t="shared" si="75"/>
        <v>-20.0%</v>
      </c>
      <c r="H364" s="365" t="str">
        <f t="shared" si="76"/>
        <v>80.0%</v>
      </c>
      <c r="I364" s="744" t="str">
        <f t="shared" si="73"/>
        <v>是</v>
      </c>
      <c r="J364" s="771" t="str">
        <f t="shared" si="78"/>
        <v>11003</v>
      </c>
      <c r="K364" s="93" t="str">
        <f t="shared" si="74"/>
        <v>项</v>
      </c>
      <c r="L364" s="770">
        <v>1</v>
      </c>
      <c r="M364" s="751"/>
      <c r="N364" s="751"/>
      <c r="O364" s="751"/>
      <c r="P364" s="751"/>
      <c r="Q364" s="751"/>
      <c r="R364" s="751"/>
      <c r="S364" s="751"/>
      <c r="T364" s="751"/>
      <c r="U364" s="751"/>
      <c r="V364" s="751"/>
      <c r="W364" s="751"/>
      <c r="X364" s="751"/>
      <c r="Y364" s="751"/>
      <c r="Z364" s="751"/>
      <c r="AA364" s="751"/>
      <c r="AB364" s="751"/>
      <c r="AC364" s="751"/>
      <c r="AD364" s="751"/>
      <c r="AE364" s="751"/>
      <c r="AF364" s="751"/>
      <c r="AG364" s="751"/>
      <c r="AH364" s="751"/>
      <c r="AI364" s="751"/>
      <c r="AJ364" s="751"/>
      <c r="AK364" s="751"/>
      <c r="AL364" s="751"/>
      <c r="AM364" s="751"/>
      <c r="AN364" s="751"/>
      <c r="AO364" s="751"/>
      <c r="AP364" s="751"/>
      <c r="AQ364" s="751"/>
      <c r="AR364" s="751"/>
      <c r="AS364" s="751"/>
      <c r="AT364" s="751"/>
      <c r="AU364" s="751"/>
      <c r="AV364" s="751"/>
      <c r="AW364" s="751"/>
      <c r="AX364" s="751"/>
      <c r="AY364" s="751"/>
      <c r="AZ364" s="751"/>
      <c r="BA364" s="751"/>
      <c r="BB364" s="751"/>
      <c r="BC364" s="751"/>
      <c r="BD364" s="751"/>
      <c r="BE364" s="751"/>
      <c r="BF364" s="751"/>
      <c r="BG364" s="751"/>
      <c r="BH364" s="751"/>
      <c r="BI364" s="751"/>
      <c r="BJ364" s="751"/>
      <c r="BK364" s="751"/>
      <c r="BL364" s="751"/>
      <c r="BM364" s="751"/>
      <c r="BN364" s="751"/>
      <c r="BO364" s="751"/>
      <c r="BP364" s="751"/>
      <c r="BQ364" s="751"/>
      <c r="BR364" s="751"/>
      <c r="BS364" s="751"/>
      <c r="BT364" s="751"/>
      <c r="BU364" s="751"/>
      <c r="BV364" s="751"/>
      <c r="BW364" s="751"/>
      <c r="BX364" s="751"/>
      <c r="BY364" s="751"/>
      <c r="BZ364" s="751"/>
      <c r="CA364" s="751"/>
      <c r="CB364" s="751"/>
      <c r="CC364" s="751"/>
      <c r="CD364" s="751"/>
      <c r="CE364" s="751"/>
      <c r="CF364" s="751"/>
      <c r="CG364" s="751"/>
      <c r="CH364" s="751"/>
      <c r="CI364" s="751"/>
      <c r="CJ364" s="751"/>
      <c r="CK364" s="751"/>
      <c r="CL364" s="751"/>
      <c r="CM364" s="751"/>
      <c r="CN364" s="751"/>
      <c r="CO364" s="751"/>
      <c r="CP364" s="751"/>
      <c r="CQ364" s="751"/>
      <c r="CR364" s="751"/>
      <c r="CS364" s="751"/>
      <c r="CT364" s="751"/>
      <c r="CU364" s="751"/>
      <c r="CV364" s="751"/>
      <c r="CW364" s="751"/>
      <c r="CX364" s="751"/>
      <c r="CY364" s="751"/>
      <c r="CZ364" s="751"/>
      <c r="DA364" s="751"/>
      <c r="DB364" s="751"/>
      <c r="DC364" s="751"/>
      <c r="DD364" s="751"/>
      <c r="DE364" s="751"/>
      <c r="DF364" s="751"/>
      <c r="DG364" s="751"/>
      <c r="DH364" s="751"/>
      <c r="DI364" s="751"/>
      <c r="DJ364" s="751"/>
      <c r="DK364" s="751"/>
      <c r="DL364" s="751"/>
      <c r="DM364" s="751"/>
      <c r="DN364" s="751"/>
      <c r="DO364" s="751"/>
      <c r="DP364" s="751"/>
      <c r="DQ364" s="751"/>
      <c r="DR364" s="751"/>
      <c r="DS364" s="751"/>
      <c r="DT364" s="751"/>
      <c r="DU364" s="751"/>
      <c r="DV364" s="751"/>
      <c r="DW364" s="751"/>
      <c r="DX364" s="751"/>
      <c r="DY364" s="751"/>
      <c r="DZ364" s="751"/>
      <c r="EA364" s="751"/>
      <c r="EB364" s="751"/>
      <c r="EC364" s="751"/>
      <c r="ED364" s="751"/>
      <c r="EE364" s="751"/>
      <c r="EF364" s="751"/>
      <c r="EG364" s="751"/>
      <c r="EH364" s="751"/>
      <c r="EI364" s="751"/>
      <c r="EJ364" s="751"/>
      <c r="EK364" s="751"/>
      <c r="EL364" s="751"/>
      <c r="EM364" s="751"/>
      <c r="EN364" s="751"/>
      <c r="EO364" s="751"/>
      <c r="EP364" s="751"/>
      <c r="EQ364" s="751"/>
      <c r="ER364" s="751"/>
      <c r="ES364" s="751"/>
      <c r="ET364" s="751"/>
      <c r="EU364" s="751"/>
      <c r="EV364" s="751"/>
      <c r="EW364" s="751"/>
      <c r="EX364" s="751"/>
      <c r="EY364" s="751"/>
      <c r="EZ364" s="751"/>
      <c r="FA364" s="751"/>
      <c r="FB364" s="751"/>
      <c r="FC364" s="751"/>
      <c r="FD364" s="751"/>
      <c r="FE364" s="751"/>
      <c r="FF364" s="751"/>
      <c r="FG364" s="751"/>
      <c r="FH364" s="751"/>
      <c r="FI364" s="751"/>
      <c r="FJ364" s="751"/>
      <c r="FK364" s="751"/>
      <c r="FL364" s="751"/>
      <c r="FM364" s="751"/>
      <c r="FN364" s="751"/>
      <c r="FO364" s="751"/>
      <c r="FP364" s="751"/>
      <c r="FQ364" s="751"/>
      <c r="FR364" s="751"/>
      <c r="FS364" s="751"/>
      <c r="FT364" s="751"/>
      <c r="FU364" s="751"/>
      <c r="FV364" s="751"/>
      <c r="FW364" s="751"/>
      <c r="FX364" s="751"/>
      <c r="FY364" s="751"/>
      <c r="FZ364" s="751"/>
      <c r="GA364" s="751"/>
      <c r="GB364" s="751"/>
      <c r="GC364" s="751"/>
      <c r="GD364" s="751"/>
      <c r="GE364" s="751"/>
      <c r="GF364" s="751"/>
      <c r="GG364" s="751"/>
      <c r="GH364" s="751"/>
      <c r="GI364" s="751"/>
      <c r="GJ364" s="751"/>
      <c r="GK364" s="751"/>
      <c r="GL364" s="751"/>
      <c r="GM364" s="751"/>
      <c r="GN364" s="751"/>
      <c r="GO364" s="751"/>
      <c r="GP364" s="751"/>
      <c r="GQ364" s="751"/>
      <c r="GR364" s="751"/>
      <c r="GS364" s="751"/>
      <c r="GT364" s="751"/>
      <c r="GU364" s="751"/>
      <c r="GV364" s="751"/>
      <c r="GW364" s="751"/>
      <c r="GX364" s="751"/>
      <c r="GY364" s="751"/>
      <c r="GZ364" s="751"/>
      <c r="HA364" s="751"/>
      <c r="HB364" s="751"/>
      <c r="HC364" s="751"/>
      <c r="HD364" s="751"/>
      <c r="HE364" s="751"/>
      <c r="HF364" s="751"/>
      <c r="HG364" s="751"/>
      <c r="HH364" s="751"/>
      <c r="HI364" s="751"/>
      <c r="HJ364" s="751"/>
      <c r="HK364" s="751"/>
      <c r="HL364" s="751"/>
      <c r="HM364" s="751"/>
      <c r="HN364" s="751"/>
      <c r="HO364" s="751"/>
      <c r="HP364" s="751"/>
      <c r="HQ364" s="751"/>
      <c r="HR364" s="751"/>
      <c r="HS364" s="751"/>
      <c r="HT364" s="751"/>
      <c r="HU364" s="751"/>
      <c r="HV364" s="751"/>
      <c r="HW364" s="751"/>
      <c r="HX364" s="751"/>
      <c r="HY364" s="751"/>
      <c r="HZ364" s="751"/>
      <c r="IA364" s="751"/>
      <c r="IB364" s="751"/>
      <c r="IC364" s="751"/>
      <c r="ID364" s="751"/>
      <c r="IE364" s="751"/>
      <c r="IF364" s="751"/>
      <c r="IG364" s="751"/>
      <c r="IH364" s="751"/>
      <c r="II364" s="751"/>
      <c r="IJ364" s="751"/>
      <c r="IK364" s="751"/>
      <c r="IL364" s="751"/>
      <c r="IM364" s="751"/>
      <c r="IN364" s="751"/>
      <c r="IO364" s="751"/>
      <c r="IP364" s="751"/>
      <c r="IQ364" s="751"/>
      <c r="IR364" s="751"/>
    </row>
    <row r="365" s="137" customFormat="1" ht="20.25" spans="1:252">
      <c r="A365" s="353" t="s">
        <v>4582</v>
      </c>
      <c r="B365" s="306" t="s">
        <v>4583</v>
      </c>
      <c r="C365" s="671">
        <v>314</v>
      </c>
      <c r="D365" s="671">
        <v>250</v>
      </c>
      <c r="E365" s="671">
        <v>44</v>
      </c>
      <c r="F365" s="671">
        <f t="shared" si="77"/>
        <v>-270</v>
      </c>
      <c r="G365" s="759" t="str">
        <f t="shared" si="75"/>
        <v>-86.0%</v>
      </c>
      <c r="H365" s="365" t="str">
        <f t="shared" si="76"/>
        <v>17.6%</v>
      </c>
      <c r="I365" s="744" t="str">
        <f t="shared" si="73"/>
        <v>是</v>
      </c>
      <c r="J365" s="763" t="str">
        <f t="shared" si="78"/>
        <v>11003</v>
      </c>
      <c r="K365" s="93" t="str">
        <f t="shared" si="74"/>
        <v>项</v>
      </c>
      <c r="L365" s="770">
        <v>1</v>
      </c>
      <c r="M365" s="751"/>
      <c r="N365" s="751"/>
      <c r="O365" s="751"/>
      <c r="P365" s="751"/>
      <c r="Q365" s="751"/>
      <c r="R365" s="751"/>
      <c r="S365" s="751"/>
      <c r="T365" s="751"/>
      <c r="U365" s="751"/>
      <c r="V365" s="751"/>
      <c r="W365" s="751"/>
      <c r="X365" s="751"/>
      <c r="Y365" s="751"/>
      <c r="Z365" s="751"/>
      <c r="AA365" s="751"/>
      <c r="AB365" s="751"/>
      <c r="AC365" s="751"/>
      <c r="AD365" s="751"/>
      <c r="AE365" s="751"/>
      <c r="AF365" s="751"/>
      <c r="AG365" s="751"/>
      <c r="AH365" s="751"/>
      <c r="AI365" s="751"/>
      <c r="AJ365" s="751"/>
      <c r="AK365" s="751"/>
      <c r="AL365" s="751"/>
      <c r="AM365" s="751"/>
      <c r="AN365" s="751"/>
      <c r="AO365" s="751"/>
      <c r="AP365" s="751"/>
      <c r="AQ365" s="751"/>
      <c r="AR365" s="751"/>
      <c r="AS365" s="751"/>
      <c r="AT365" s="751"/>
      <c r="AU365" s="751"/>
      <c r="AV365" s="751"/>
      <c r="AW365" s="751"/>
      <c r="AX365" s="751"/>
      <c r="AY365" s="751"/>
      <c r="AZ365" s="751"/>
      <c r="BA365" s="751"/>
      <c r="BB365" s="751"/>
      <c r="BC365" s="751"/>
      <c r="BD365" s="751"/>
      <c r="BE365" s="751"/>
      <c r="BF365" s="751"/>
      <c r="BG365" s="751"/>
      <c r="BH365" s="751"/>
      <c r="BI365" s="751"/>
      <c r="BJ365" s="751"/>
      <c r="BK365" s="751"/>
      <c r="BL365" s="751"/>
      <c r="BM365" s="751"/>
      <c r="BN365" s="751"/>
      <c r="BO365" s="751"/>
      <c r="BP365" s="751"/>
      <c r="BQ365" s="751"/>
      <c r="BR365" s="751"/>
      <c r="BS365" s="751"/>
      <c r="BT365" s="751"/>
      <c r="BU365" s="751"/>
      <c r="BV365" s="751"/>
      <c r="BW365" s="751"/>
      <c r="BX365" s="751"/>
      <c r="BY365" s="751"/>
      <c r="BZ365" s="751"/>
      <c r="CA365" s="751"/>
      <c r="CB365" s="751"/>
      <c r="CC365" s="751"/>
      <c r="CD365" s="751"/>
      <c r="CE365" s="751"/>
      <c r="CF365" s="751"/>
      <c r="CG365" s="751"/>
      <c r="CH365" s="751"/>
      <c r="CI365" s="751"/>
      <c r="CJ365" s="751"/>
      <c r="CK365" s="751"/>
      <c r="CL365" s="751"/>
      <c r="CM365" s="751"/>
      <c r="CN365" s="751"/>
      <c r="CO365" s="751"/>
      <c r="CP365" s="751"/>
      <c r="CQ365" s="751"/>
      <c r="CR365" s="751"/>
      <c r="CS365" s="751"/>
      <c r="CT365" s="751"/>
      <c r="CU365" s="751"/>
      <c r="CV365" s="751"/>
      <c r="CW365" s="751"/>
      <c r="CX365" s="751"/>
      <c r="CY365" s="751"/>
      <c r="CZ365" s="751"/>
      <c r="DA365" s="751"/>
      <c r="DB365" s="751"/>
      <c r="DC365" s="751"/>
      <c r="DD365" s="751"/>
      <c r="DE365" s="751"/>
      <c r="DF365" s="751"/>
      <c r="DG365" s="751"/>
      <c r="DH365" s="751"/>
      <c r="DI365" s="751"/>
      <c r="DJ365" s="751"/>
      <c r="DK365" s="751"/>
      <c r="DL365" s="751"/>
      <c r="DM365" s="751"/>
      <c r="DN365" s="751"/>
      <c r="DO365" s="751"/>
      <c r="DP365" s="751"/>
      <c r="DQ365" s="751"/>
      <c r="DR365" s="751"/>
      <c r="DS365" s="751"/>
      <c r="DT365" s="751"/>
      <c r="DU365" s="751"/>
      <c r="DV365" s="751"/>
      <c r="DW365" s="751"/>
      <c r="DX365" s="751"/>
      <c r="DY365" s="751"/>
      <c r="DZ365" s="751"/>
      <c r="EA365" s="751"/>
      <c r="EB365" s="751"/>
      <c r="EC365" s="751"/>
      <c r="ED365" s="751"/>
      <c r="EE365" s="751"/>
      <c r="EF365" s="751"/>
      <c r="EG365" s="751"/>
      <c r="EH365" s="751"/>
      <c r="EI365" s="751"/>
      <c r="EJ365" s="751"/>
      <c r="EK365" s="751"/>
      <c r="EL365" s="751"/>
      <c r="EM365" s="751"/>
      <c r="EN365" s="751"/>
      <c r="EO365" s="751"/>
      <c r="EP365" s="751"/>
      <c r="EQ365" s="751"/>
      <c r="ER365" s="751"/>
      <c r="ES365" s="751"/>
      <c r="ET365" s="751"/>
      <c r="EU365" s="751"/>
      <c r="EV365" s="751"/>
      <c r="EW365" s="751"/>
      <c r="EX365" s="751"/>
      <c r="EY365" s="751"/>
      <c r="EZ365" s="751"/>
      <c r="FA365" s="751"/>
      <c r="FB365" s="751"/>
      <c r="FC365" s="751"/>
      <c r="FD365" s="751"/>
      <c r="FE365" s="751"/>
      <c r="FF365" s="751"/>
      <c r="FG365" s="751"/>
      <c r="FH365" s="751"/>
      <c r="FI365" s="751"/>
      <c r="FJ365" s="751"/>
      <c r="FK365" s="751"/>
      <c r="FL365" s="751"/>
      <c r="FM365" s="751"/>
      <c r="FN365" s="751"/>
      <c r="FO365" s="751"/>
      <c r="FP365" s="751"/>
      <c r="FQ365" s="751"/>
      <c r="FR365" s="751"/>
      <c r="FS365" s="751"/>
      <c r="FT365" s="751"/>
      <c r="FU365" s="751"/>
      <c r="FV365" s="751"/>
      <c r="FW365" s="751"/>
      <c r="FX365" s="751"/>
      <c r="FY365" s="751"/>
      <c r="FZ365" s="751"/>
      <c r="GA365" s="751"/>
      <c r="GB365" s="751"/>
      <c r="GC365" s="751"/>
      <c r="GD365" s="751"/>
      <c r="GE365" s="751"/>
      <c r="GF365" s="751"/>
      <c r="GG365" s="751"/>
      <c r="GH365" s="751"/>
      <c r="GI365" s="751"/>
      <c r="GJ365" s="751"/>
      <c r="GK365" s="751"/>
      <c r="GL365" s="751"/>
      <c r="GM365" s="751"/>
      <c r="GN365" s="751"/>
      <c r="GO365" s="751"/>
      <c r="GP365" s="751"/>
      <c r="GQ365" s="751"/>
      <c r="GR365" s="751"/>
      <c r="GS365" s="751"/>
      <c r="GT365" s="751"/>
      <c r="GU365" s="751"/>
      <c r="GV365" s="751"/>
      <c r="GW365" s="751"/>
      <c r="GX365" s="751"/>
      <c r="GY365" s="751"/>
      <c r="GZ365" s="751"/>
      <c r="HA365" s="751"/>
      <c r="HB365" s="751"/>
      <c r="HC365" s="751"/>
      <c r="HD365" s="751"/>
      <c r="HE365" s="751"/>
      <c r="HF365" s="751"/>
      <c r="HG365" s="751"/>
      <c r="HH365" s="751"/>
      <c r="HI365" s="751"/>
      <c r="HJ365" s="751"/>
      <c r="HK365" s="751"/>
      <c r="HL365" s="751"/>
      <c r="HM365" s="751"/>
      <c r="HN365" s="751"/>
      <c r="HO365" s="751"/>
      <c r="HP365" s="751"/>
      <c r="HQ365" s="751"/>
      <c r="HR365" s="751"/>
      <c r="HS365" s="751"/>
      <c r="HT365" s="751"/>
      <c r="HU365" s="751"/>
      <c r="HV365" s="751"/>
      <c r="HW365" s="751"/>
      <c r="HX365" s="751"/>
      <c r="HY365" s="751"/>
      <c r="HZ365" s="751"/>
      <c r="IA365" s="751"/>
      <c r="IB365" s="751"/>
      <c r="IC365" s="751"/>
      <c r="ID365" s="751"/>
      <c r="IE365" s="751"/>
      <c r="IF365" s="751"/>
      <c r="IG365" s="751"/>
      <c r="IH365" s="751"/>
      <c r="II365" s="751"/>
      <c r="IJ365" s="751"/>
      <c r="IK365" s="751"/>
      <c r="IL365" s="751"/>
      <c r="IM365" s="751"/>
      <c r="IN365" s="751"/>
      <c r="IO365" s="751"/>
      <c r="IP365" s="751"/>
      <c r="IQ365" s="751"/>
      <c r="IR365" s="751"/>
    </row>
    <row r="366" s="137" customFormat="1" ht="20.25" spans="1:252">
      <c r="A366" s="353" t="s">
        <v>4584</v>
      </c>
      <c r="B366" s="306" t="s">
        <v>4585</v>
      </c>
      <c r="C366" s="671">
        <v>174</v>
      </c>
      <c r="D366" s="671">
        <v>74</v>
      </c>
      <c r="E366" s="671">
        <v>1329</v>
      </c>
      <c r="F366" s="671">
        <f t="shared" si="77"/>
        <v>1155</v>
      </c>
      <c r="G366" s="759" t="str">
        <f t="shared" si="75"/>
        <v>663.8%</v>
      </c>
      <c r="H366" s="365" t="str">
        <f t="shared" si="76"/>
        <v>1795.9%</v>
      </c>
      <c r="I366" s="744" t="str">
        <f t="shared" si="73"/>
        <v>是</v>
      </c>
      <c r="J366" s="763" t="str">
        <f t="shared" si="78"/>
        <v>11003</v>
      </c>
      <c r="K366" s="93" t="str">
        <f t="shared" si="74"/>
        <v>项</v>
      </c>
      <c r="L366" s="770">
        <v>1</v>
      </c>
      <c r="M366" s="751"/>
      <c r="N366" s="751"/>
      <c r="O366" s="751"/>
      <c r="P366" s="751"/>
      <c r="Q366" s="751"/>
      <c r="R366" s="751"/>
      <c r="S366" s="751"/>
      <c r="T366" s="751"/>
      <c r="U366" s="751"/>
      <c r="V366" s="751"/>
      <c r="W366" s="751"/>
      <c r="X366" s="751"/>
      <c r="Y366" s="751"/>
      <c r="Z366" s="751"/>
      <c r="AA366" s="751"/>
      <c r="AB366" s="751"/>
      <c r="AC366" s="751"/>
      <c r="AD366" s="751"/>
      <c r="AE366" s="751"/>
      <c r="AF366" s="751"/>
      <c r="AG366" s="751"/>
      <c r="AH366" s="751"/>
      <c r="AI366" s="751"/>
      <c r="AJ366" s="751"/>
      <c r="AK366" s="751"/>
      <c r="AL366" s="751"/>
      <c r="AM366" s="751"/>
      <c r="AN366" s="751"/>
      <c r="AO366" s="751"/>
      <c r="AP366" s="751"/>
      <c r="AQ366" s="751"/>
      <c r="AR366" s="751"/>
      <c r="AS366" s="751"/>
      <c r="AT366" s="751"/>
      <c r="AU366" s="751"/>
      <c r="AV366" s="751"/>
      <c r="AW366" s="751"/>
      <c r="AX366" s="751"/>
      <c r="AY366" s="751"/>
      <c r="AZ366" s="751"/>
      <c r="BA366" s="751"/>
      <c r="BB366" s="751"/>
      <c r="BC366" s="751"/>
      <c r="BD366" s="751"/>
      <c r="BE366" s="751"/>
      <c r="BF366" s="751"/>
      <c r="BG366" s="751"/>
      <c r="BH366" s="751"/>
      <c r="BI366" s="751"/>
      <c r="BJ366" s="751"/>
      <c r="BK366" s="751"/>
      <c r="BL366" s="751"/>
      <c r="BM366" s="751"/>
      <c r="BN366" s="751"/>
      <c r="BO366" s="751"/>
      <c r="BP366" s="751"/>
      <c r="BQ366" s="751"/>
      <c r="BR366" s="751"/>
      <c r="BS366" s="751"/>
      <c r="BT366" s="751"/>
      <c r="BU366" s="751"/>
      <c r="BV366" s="751"/>
      <c r="BW366" s="751"/>
      <c r="BX366" s="751"/>
      <c r="BY366" s="751"/>
      <c r="BZ366" s="751"/>
      <c r="CA366" s="751"/>
      <c r="CB366" s="751"/>
      <c r="CC366" s="751"/>
      <c r="CD366" s="751"/>
      <c r="CE366" s="751"/>
      <c r="CF366" s="751"/>
      <c r="CG366" s="751"/>
      <c r="CH366" s="751"/>
      <c r="CI366" s="751"/>
      <c r="CJ366" s="751"/>
      <c r="CK366" s="751"/>
      <c r="CL366" s="751"/>
      <c r="CM366" s="751"/>
      <c r="CN366" s="751"/>
      <c r="CO366" s="751"/>
      <c r="CP366" s="751"/>
      <c r="CQ366" s="751"/>
      <c r="CR366" s="751"/>
      <c r="CS366" s="751"/>
      <c r="CT366" s="751"/>
      <c r="CU366" s="751"/>
      <c r="CV366" s="751"/>
      <c r="CW366" s="751"/>
      <c r="CX366" s="751"/>
      <c r="CY366" s="751"/>
      <c r="CZ366" s="751"/>
      <c r="DA366" s="751"/>
      <c r="DB366" s="751"/>
      <c r="DC366" s="751"/>
      <c r="DD366" s="751"/>
      <c r="DE366" s="751"/>
      <c r="DF366" s="751"/>
      <c r="DG366" s="751"/>
      <c r="DH366" s="751"/>
      <c r="DI366" s="751"/>
      <c r="DJ366" s="751"/>
      <c r="DK366" s="751"/>
      <c r="DL366" s="751"/>
      <c r="DM366" s="751"/>
      <c r="DN366" s="751"/>
      <c r="DO366" s="751"/>
      <c r="DP366" s="751"/>
      <c r="DQ366" s="751"/>
      <c r="DR366" s="751"/>
      <c r="DS366" s="751"/>
      <c r="DT366" s="751"/>
      <c r="DU366" s="751"/>
      <c r="DV366" s="751"/>
      <c r="DW366" s="751"/>
      <c r="DX366" s="751"/>
      <c r="DY366" s="751"/>
      <c r="DZ366" s="751"/>
      <c r="EA366" s="751"/>
      <c r="EB366" s="751"/>
      <c r="EC366" s="751"/>
      <c r="ED366" s="751"/>
      <c r="EE366" s="751"/>
      <c r="EF366" s="751"/>
      <c r="EG366" s="751"/>
      <c r="EH366" s="751"/>
      <c r="EI366" s="751"/>
      <c r="EJ366" s="751"/>
      <c r="EK366" s="751"/>
      <c r="EL366" s="751"/>
      <c r="EM366" s="751"/>
      <c r="EN366" s="751"/>
      <c r="EO366" s="751"/>
      <c r="EP366" s="751"/>
      <c r="EQ366" s="751"/>
      <c r="ER366" s="751"/>
      <c r="ES366" s="751"/>
      <c r="ET366" s="751"/>
      <c r="EU366" s="751"/>
      <c r="EV366" s="751"/>
      <c r="EW366" s="751"/>
      <c r="EX366" s="751"/>
      <c r="EY366" s="751"/>
      <c r="EZ366" s="751"/>
      <c r="FA366" s="751"/>
      <c r="FB366" s="751"/>
      <c r="FC366" s="751"/>
      <c r="FD366" s="751"/>
      <c r="FE366" s="751"/>
      <c r="FF366" s="751"/>
      <c r="FG366" s="751"/>
      <c r="FH366" s="751"/>
      <c r="FI366" s="751"/>
      <c r="FJ366" s="751"/>
      <c r="FK366" s="751"/>
      <c r="FL366" s="751"/>
      <c r="FM366" s="751"/>
      <c r="FN366" s="751"/>
      <c r="FO366" s="751"/>
      <c r="FP366" s="751"/>
      <c r="FQ366" s="751"/>
      <c r="FR366" s="751"/>
      <c r="FS366" s="751"/>
      <c r="FT366" s="751"/>
      <c r="FU366" s="751"/>
      <c r="FV366" s="751"/>
      <c r="FW366" s="751"/>
      <c r="FX366" s="751"/>
      <c r="FY366" s="751"/>
      <c r="FZ366" s="751"/>
      <c r="GA366" s="751"/>
      <c r="GB366" s="751"/>
      <c r="GC366" s="751"/>
      <c r="GD366" s="751"/>
      <c r="GE366" s="751"/>
      <c r="GF366" s="751"/>
      <c r="GG366" s="751"/>
      <c r="GH366" s="751"/>
      <c r="GI366" s="751"/>
      <c r="GJ366" s="751"/>
      <c r="GK366" s="751"/>
      <c r="GL366" s="751"/>
      <c r="GM366" s="751"/>
      <c r="GN366" s="751"/>
      <c r="GO366" s="751"/>
      <c r="GP366" s="751"/>
      <c r="GQ366" s="751"/>
      <c r="GR366" s="751"/>
      <c r="GS366" s="751"/>
      <c r="GT366" s="751"/>
      <c r="GU366" s="751"/>
      <c r="GV366" s="751"/>
      <c r="GW366" s="751"/>
      <c r="GX366" s="751"/>
      <c r="GY366" s="751"/>
      <c r="GZ366" s="751"/>
      <c r="HA366" s="751"/>
      <c r="HB366" s="751"/>
      <c r="HC366" s="751"/>
      <c r="HD366" s="751"/>
      <c r="HE366" s="751"/>
      <c r="HF366" s="751"/>
      <c r="HG366" s="751"/>
      <c r="HH366" s="751"/>
      <c r="HI366" s="751"/>
      <c r="HJ366" s="751"/>
      <c r="HK366" s="751"/>
      <c r="HL366" s="751"/>
      <c r="HM366" s="751"/>
      <c r="HN366" s="751"/>
      <c r="HO366" s="751"/>
      <c r="HP366" s="751"/>
      <c r="HQ366" s="751"/>
      <c r="HR366" s="751"/>
      <c r="HS366" s="751"/>
      <c r="HT366" s="751"/>
      <c r="HU366" s="751"/>
      <c r="HV366" s="751"/>
      <c r="HW366" s="751"/>
      <c r="HX366" s="751"/>
      <c r="HY366" s="751"/>
      <c r="HZ366" s="751"/>
      <c r="IA366" s="751"/>
      <c r="IB366" s="751"/>
      <c r="IC366" s="751"/>
      <c r="ID366" s="751"/>
      <c r="IE366" s="751"/>
      <c r="IF366" s="751"/>
      <c r="IG366" s="751"/>
      <c r="IH366" s="751"/>
      <c r="II366" s="751"/>
      <c r="IJ366" s="751"/>
      <c r="IK366" s="751"/>
      <c r="IL366" s="751"/>
      <c r="IM366" s="751"/>
      <c r="IN366" s="751"/>
      <c r="IO366" s="751"/>
      <c r="IP366" s="751"/>
      <c r="IQ366" s="751"/>
      <c r="IR366" s="751"/>
    </row>
    <row r="367" s="137" customFormat="1" ht="20.25" spans="1:252">
      <c r="A367" s="353" t="s">
        <v>4586</v>
      </c>
      <c r="B367" s="306" t="s">
        <v>4587</v>
      </c>
      <c r="C367" s="671">
        <v>5</v>
      </c>
      <c r="D367" s="671">
        <v>5</v>
      </c>
      <c r="E367" s="671">
        <v>5</v>
      </c>
      <c r="F367" s="671">
        <f t="shared" si="77"/>
        <v>0</v>
      </c>
      <c r="G367" s="759" t="str">
        <f t="shared" si="75"/>
        <v>0.0%</v>
      </c>
      <c r="H367" s="365" t="str">
        <f t="shared" si="76"/>
        <v>100.0%</v>
      </c>
      <c r="I367" s="744" t="str">
        <f t="shared" si="73"/>
        <v>是</v>
      </c>
      <c r="J367" s="763" t="str">
        <f t="shared" si="78"/>
        <v>11003</v>
      </c>
      <c r="K367" s="93" t="str">
        <f t="shared" ref="K367:K388" si="79">_xlfn.IFS(LEN(A367)=3,"类",LEN(A367)=5,"款",LEN(A367)=7,"项")</f>
        <v>项</v>
      </c>
      <c r="L367" s="770">
        <v>1</v>
      </c>
      <c r="M367" s="751"/>
      <c r="N367" s="751"/>
      <c r="O367" s="751"/>
      <c r="P367" s="751"/>
      <c r="Q367" s="751"/>
      <c r="R367" s="751"/>
      <c r="S367" s="751"/>
      <c r="T367" s="751"/>
      <c r="U367" s="751"/>
      <c r="V367" s="751"/>
      <c r="W367" s="751"/>
      <c r="X367" s="751"/>
      <c r="Y367" s="751"/>
      <c r="Z367" s="751"/>
      <c r="AA367" s="751"/>
      <c r="AB367" s="751"/>
      <c r="AC367" s="751"/>
      <c r="AD367" s="751"/>
      <c r="AE367" s="751"/>
      <c r="AF367" s="751"/>
      <c r="AG367" s="751"/>
      <c r="AH367" s="751"/>
      <c r="AI367" s="751"/>
      <c r="AJ367" s="751"/>
      <c r="AK367" s="751"/>
      <c r="AL367" s="751"/>
      <c r="AM367" s="751"/>
      <c r="AN367" s="751"/>
      <c r="AO367" s="751"/>
      <c r="AP367" s="751"/>
      <c r="AQ367" s="751"/>
      <c r="AR367" s="751"/>
      <c r="AS367" s="751"/>
      <c r="AT367" s="751"/>
      <c r="AU367" s="751"/>
      <c r="AV367" s="751"/>
      <c r="AW367" s="751"/>
      <c r="AX367" s="751"/>
      <c r="AY367" s="751"/>
      <c r="AZ367" s="751"/>
      <c r="BA367" s="751"/>
      <c r="BB367" s="751"/>
      <c r="BC367" s="751"/>
      <c r="BD367" s="751"/>
      <c r="BE367" s="751"/>
      <c r="BF367" s="751"/>
      <c r="BG367" s="751"/>
      <c r="BH367" s="751"/>
      <c r="BI367" s="751"/>
      <c r="BJ367" s="751"/>
      <c r="BK367" s="751"/>
      <c r="BL367" s="751"/>
      <c r="BM367" s="751"/>
      <c r="BN367" s="751"/>
      <c r="BO367" s="751"/>
      <c r="BP367" s="751"/>
      <c r="BQ367" s="751"/>
      <c r="BR367" s="751"/>
      <c r="BS367" s="751"/>
      <c r="BT367" s="751"/>
      <c r="BU367" s="751"/>
      <c r="BV367" s="751"/>
      <c r="BW367" s="751"/>
      <c r="BX367" s="751"/>
      <c r="BY367" s="751"/>
      <c r="BZ367" s="751"/>
      <c r="CA367" s="751"/>
      <c r="CB367" s="751"/>
      <c r="CC367" s="751"/>
      <c r="CD367" s="751"/>
      <c r="CE367" s="751"/>
      <c r="CF367" s="751"/>
      <c r="CG367" s="751"/>
      <c r="CH367" s="751"/>
      <c r="CI367" s="751"/>
      <c r="CJ367" s="751"/>
      <c r="CK367" s="751"/>
      <c r="CL367" s="751"/>
      <c r="CM367" s="751"/>
      <c r="CN367" s="751"/>
      <c r="CO367" s="751"/>
      <c r="CP367" s="751"/>
      <c r="CQ367" s="751"/>
      <c r="CR367" s="751"/>
      <c r="CS367" s="751"/>
      <c r="CT367" s="751"/>
      <c r="CU367" s="751"/>
      <c r="CV367" s="751"/>
      <c r="CW367" s="751"/>
      <c r="CX367" s="751"/>
      <c r="CY367" s="751"/>
      <c r="CZ367" s="751"/>
      <c r="DA367" s="751"/>
      <c r="DB367" s="751"/>
      <c r="DC367" s="751"/>
      <c r="DD367" s="751"/>
      <c r="DE367" s="751"/>
      <c r="DF367" s="751"/>
      <c r="DG367" s="751"/>
      <c r="DH367" s="751"/>
      <c r="DI367" s="751"/>
      <c r="DJ367" s="751"/>
      <c r="DK367" s="751"/>
      <c r="DL367" s="751"/>
      <c r="DM367" s="751"/>
      <c r="DN367" s="751"/>
      <c r="DO367" s="751"/>
      <c r="DP367" s="751"/>
      <c r="DQ367" s="751"/>
      <c r="DR367" s="751"/>
      <c r="DS367" s="751"/>
      <c r="DT367" s="751"/>
      <c r="DU367" s="751"/>
      <c r="DV367" s="751"/>
      <c r="DW367" s="751"/>
      <c r="DX367" s="751"/>
      <c r="DY367" s="751"/>
      <c r="DZ367" s="751"/>
      <c r="EA367" s="751"/>
      <c r="EB367" s="751"/>
      <c r="EC367" s="751"/>
      <c r="ED367" s="751"/>
      <c r="EE367" s="751"/>
      <c r="EF367" s="751"/>
      <c r="EG367" s="751"/>
      <c r="EH367" s="751"/>
      <c r="EI367" s="751"/>
      <c r="EJ367" s="751"/>
      <c r="EK367" s="751"/>
      <c r="EL367" s="751"/>
      <c r="EM367" s="751"/>
      <c r="EN367" s="751"/>
      <c r="EO367" s="751"/>
      <c r="EP367" s="751"/>
      <c r="EQ367" s="751"/>
      <c r="ER367" s="751"/>
      <c r="ES367" s="751"/>
      <c r="ET367" s="751"/>
      <c r="EU367" s="751"/>
      <c r="EV367" s="751"/>
      <c r="EW367" s="751"/>
      <c r="EX367" s="751"/>
      <c r="EY367" s="751"/>
      <c r="EZ367" s="751"/>
      <c r="FA367" s="751"/>
      <c r="FB367" s="751"/>
      <c r="FC367" s="751"/>
      <c r="FD367" s="751"/>
      <c r="FE367" s="751"/>
      <c r="FF367" s="751"/>
      <c r="FG367" s="751"/>
      <c r="FH367" s="751"/>
      <c r="FI367" s="751"/>
      <c r="FJ367" s="751"/>
      <c r="FK367" s="751"/>
      <c r="FL367" s="751"/>
      <c r="FM367" s="751"/>
      <c r="FN367" s="751"/>
      <c r="FO367" s="751"/>
      <c r="FP367" s="751"/>
      <c r="FQ367" s="751"/>
      <c r="FR367" s="751"/>
      <c r="FS367" s="751"/>
      <c r="FT367" s="751"/>
      <c r="FU367" s="751"/>
      <c r="FV367" s="751"/>
      <c r="FW367" s="751"/>
      <c r="FX367" s="751"/>
      <c r="FY367" s="751"/>
      <c r="FZ367" s="751"/>
      <c r="GA367" s="751"/>
      <c r="GB367" s="751"/>
      <c r="GC367" s="751"/>
      <c r="GD367" s="751"/>
      <c r="GE367" s="751"/>
      <c r="GF367" s="751"/>
      <c r="GG367" s="751"/>
      <c r="GH367" s="751"/>
      <c r="GI367" s="751"/>
      <c r="GJ367" s="751"/>
      <c r="GK367" s="751"/>
      <c r="GL367" s="751"/>
      <c r="GM367" s="751"/>
      <c r="GN367" s="751"/>
      <c r="GO367" s="751"/>
      <c r="GP367" s="751"/>
      <c r="GQ367" s="751"/>
      <c r="GR367" s="751"/>
      <c r="GS367" s="751"/>
      <c r="GT367" s="751"/>
      <c r="GU367" s="751"/>
      <c r="GV367" s="751"/>
      <c r="GW367" s="751"/>
      <c r="GX367" s="751"/>
      <c r="GY367" s="751"/>
      <c r="GZ367" s="751"/>
      <c r="HA367" s="751"/>
      <c r="HB367" s="751"/>
      <c r="HC367" s="751"/>
      <c r="HD367" s="751"/>
      <c r="HE367" s="751"/>
      <c r="HF367" s="751"/>
      <c r="HG367" s="751"/>
      <c r="HH367" s="751"/>
      <c r="HI367" s="751"/>
      <c r="HJ367" s="751"/>
      <c r="HK367" s="751"/>
      <c r="HL367" s="751"/>
      <c r="HM367" s="751"/>
      <c r="HN367" s="751"/>
      <c r="HO367" s="751"/>
      <c r="HP367" s="751"/>
      <c r="HQ367" s="751"/>
      <c r="HR367" s="751"/>
      <c r="HS367" s="751"/>
      <c r="HT367" s="751"/>
      <c r="HU367" s="751"/>
      <c r="HV367" s="751"/>
      <c r="HW367" s="751"/>
      <c r="HX367" s="751"/>
      <c r="HY367" s="751"/>
      <c r="HZ367" s="751"/>
      <c r="IA367" s="751"/>
      <c r="IB367" s="751"/>
      <c r="IC367" s="751"/>
      <c r="ID367" s="751"/>
      <c r="IE367" s="751"/>
      <c r="IF367" s="751"/>
      <c r="IG367" s="751"/>
      <c r="IH367" s="751"/>
      <c r="II367" s="751"/>
      <c r="IJ367" s="751"/>
      <c r="IK367" s="751"/>
      <c r="IL367" s="751"/>
      <c r="IM367" s="751"/>
      <c r="IN367" s="751"/>
      <c r="IO367" s="751"/>
      <c r="IP367" s="751"/>
      <c r="IQ367" s="751"/>
      <c r="IR367" s="751"/>
    </row>
    <row r="368" s="137" customFormat="1" ht="20.25" spans="1:252">
      <c r="A368" s="353" t="s">
        <v>4588</v>
      </c>
      <c r="B368" s="306" t="s">
        <v>4589</v>
      </c>
      <c r="C368" s="671">
        <v>978</v>
      </c>
      <c r="D368" s="671">
        <v>758</v>
      </c>
      <c r="E368" s="671">
        <v>1301</v>
      </c>
      <c r="F368" s="671">
        <f t="shared" si="77"/>
        <v>323</v>
      </c>
      <c r="G368" s="759" t="str">
        <f t="shared" si="75"/>
        <v>33.0%</v>
      </c>
      <c r="H368" s="365" t="str">
        <f t="shared" si="76"/>
        <v>171.6%</v>
      </c>
      <c r="I368" s="744" t="str">
        <f t="shared" si="73"/>
        <v>是</v>
      </c>
      <c r="J368" s="763" t="str">
        <f t="shared" si="78"/>
        <v>11003</v>
      </c>
      <c r="K368" s="93" t="str">
        <f t="shared" si="79"/>
        <v>项</v>
      </c>
      <c r="L368" s="770">
        <v>1</v>
      </c>
      <c r="M368" s="751"/>
      <c r="N368" s="751"/>
      <c r="O368" s="751"/>
      <c r="P368" s="751"/>
      <c r="Q368" s="751"/>
      <c r="R368" s="751"/>
      <c r="S368" s="751"/>
      <c r="T368" s="751"/>
      <c r="U368" s="751"/>
      <c r="V368" s="751"/>
      <c r="W368" s="751"/>
      <c r="X368" s="751"/>
      <c r="Y368" s="751"/>
      <c r="Z368" s="751"/>
      <c r="AA368" s="751"/>
      <c r="AB368" s="751"/>
      <c r="AC368" s="751"/>
      <c r="AD368" s="751"/>
      <c r="AE368" s="751"/>
      <c r="AF368" s="751"/>
      <c r="AG368" s="751"/>
      <c r="AH368" s="751"/>
      <c r="AI368" s="751"/>
      <c r="AJ368" s="751"/>
      <c r="AK368" s="751"/>
      <c r="AL368" s="751"/>
      <c r="AM368" s="751"/>
      <c r="AN368" s="751"/>
      <c r="AO368" s="751"/>
      <c r="AP368" s="751"/>
      <c r="AQ368" s="751"/>
      <c r="AR368" s="751"/>
      <c r="AS368" s="751"/>
      <c r="AT368" s="751"/>
      <c r="AU368" s="751"/>
      <c r="AV368" s="751"/>
      <c r="AW368" s="751"/>
      <c r="AX368" s="751"/>
      <c r="AY368" s="751"/>
      <c r="AZ368" s="751"/>
      <c r="BA368" s="751"/>
      <c r="BB368" s="751"/>
      <c r="BC368" s="751"/>
      <c r="BD368" s="751"/>
      <c r="BE368" s="751"/>
      <c r="BF368" s="751"/>
      <c r="BG368" s="751"/>
      <c r="BH368" s="751"/>
      <c r="BI368" s="751"/>
      <c r="BJ368" s="751"/>
      <c r="BK368" s="751"/>
      <c r="BL368" s="751"/>
      <c r="BM368" s="751"/>
      <c r="BN368" s="751"/>
      <c r="BO368" s="751"/>
      <c r="BP368" s="751"/>
      <c r="BQ368" s="751"/>
      <c r="BR368" s="751"/>
      <c r="BS368" s="751"/>
      <c r="BT368" s="751"/>
      <c r="BU368" s="751"/>
      <c r="BV368" s="751"/>
      <c r="BW368" s="751"/>
      <c r="BX368" s="751"/>
      <c r="BY368" s="751"/>
      <c r="BZ368" s="751"/>
      <c r="CA368" s="751"/>
      <c r="CB368" s="751"/>
      <c r="CC368" s="751"/>
      <c r="CD368" s="751"/>
      <c r="CE368" s="751"/>
      <c r="CF368" s="751"/>
      <c r="CG368" s="751"/>
      <c r="CH368" s="751"/>
      <c r="CI368" s="751"/>
      <c r="CJ368" s="751"/>
      <c r="CK368" s="751"/>
      <c r="CL368" s="751"/>
      <c r="CM368" s="751"/>
      <c r="CN368" s="751"/>
      <c r="CO368" s="751"/>
      <c r="CP368" s="751"/>
      <c r="CQ368" s="751"/>
      <c r="CR368" s="751"/>
      <c r="CS368" s="751"/>
      <c r="CT368" s="751"/>
      <c r="CU368" s="751"/>
      <c r="CV368" s="751"/>
      <c r="CW368" s="751"/>
      <c r="CX368" s="751"/>
      <c r="CY368" s="751"/>
      <c r="CZ368" s="751"/>
      <c r="DA368" s="751"/>
      <c r="DB368" s="751"/>
      <c r="DC368" s="751"/>
      <c r="DD368" s="751"/>
      <c r="DE368" s="751"/>
      <c r="DF368" s="751"/>
      <c r="DG368" s="751"/>
      <c r="DH368" s="751"/>
      <c r="DI368" s="751"/>
      <c r="DJ368" s="751"/>
      <c r="DK368" s="751"/>
      <c r="DL368" s="751"/>
      <c r="DM368" s="751"/>
      <c r="DN368" s="751"/>
      <c r="DO368" s="751"/>
      <c r="DP368" s="751"/>
      <c r="DQ368" s="751"/>
      <c r="DR368" s="751"/>
      <c r="DS368" s="751"/>
      <c r="DT368" s="751"/>
      <c r="DU368" s="751"/>
      <c r="DV368" s="751"/>
      <c r="DW368" s="751"/>
      <c r="DX368" s="751"/>
      <c r="DY368" s="751"/>
      <c r="DZ368" s="751"/>
      <c r="EA368" s="751"/>
      <c r="EB368" s="751"/>
      <c r="EC368" s="751"/>
      <c r="ED368" s="751"/>
      <c r="EE368" s="751"/>
      <c r="EF368" s="751"/>
      <c r="EG368" s="751"/>
      <c r="EH368" s="751"/>
      <c r="EI368" s="751"/>
      <c r="EJ368" s="751"/>
      <c r="EK368" s="751"/>
      <c r="EL368" s="751"/>
      <c r="EM368" s="751"/>
      <c r="EN368" s="751"/>
      <c r="EO368" s="751"/>
      <c r="EP368" s="751"/>
      <c r="EQ368" s="751"/>
      <c r="ER368" s="751"/>
      <c r="ES368" s="751"/>
      <c r="ET368" s="751"/>
      <c r="EU368" s="751"/>
      <c r="EV368" s="751"/>
      <c r="EW368" s="751"/>
      <c r="EX368" s="751"/>
      <c r="EY368" s="751"/>
      <c r="EZ368" s="751"/>
      <c r="FA368" s="751"/>
      <c r="FB368" s="751"/>
      <c r="FC368" s="751"/>
      <c r="FD368" s="751"/>
      <c r="FE368" s="751"/>
      <c r="FF368" s="751"/>
      <c r="FG368" s="751"/>
      <c r="FH368" s="751"/>
      <c r="FI368" s="751"/>
      <c r="FJ368" s="751"/>
      <c r="FK368" s="751"/>
      <c r="FL368" s="751"/>
      <c r="FM368" s="751"/>
      <c r="FN368" s="751"/>
      <c r="FO368" s="751"/>
      <c r="FP368" s="751"/>
      <c r="FQ368" s="751"/>
      <c r="FR368" s="751"/>
      <c r="FS368" s="751"/>
      <c r="FT368" s="751"/>
      <c r="FU368" s="751"/>
      <c r="FV368" s="751"/>
      <c r="FW368" s="751"/>
      <c r="FX368" s="751"/>
      <c r="FY368" s="751"/>
      <c r="FZ368" s="751"/>
      <c r="GA368" s="751"/>
      <c r="GB368" s="751"/>
      <c r="GC368" s="751"/>
      <c r="GD368" s="751"/>
      <c r="GE368" s="751"/>
      <c r="GF368" s="751"/>
      <c r="GG368" s="751"/>
      <c r="GH368" s="751"/>
      <c r="GI368" s="751"/>
      <c r="GJ368" s="751"/>
      <c r="GK368" s="751"/>
      <c r="GL368" s="751"/>
      <c r="GM368" s="751"/>
      <c r="GN368" s="751"/>
      <c r="GO368" s="751"/>
      <c r="GP368" s="751"/>
      <c r="GQ368" s="751"/>
      <c r="GR368" s="751"/>
      <c r="GS368" s="751"/>
      <c r="GT368" s="751"/>
      <c r="GU368" s="751"/>
      <c r="GV368" s="751"/>
      <c r="GW368" s="751"/>
      <c r="GX368" s="751"/>
      <c r="GY368" s="751"/>
      <c r="GZ368" s="751"/>
      <c r="HA368" s="751"/>
      <c r="HB368" s="751"/>
      <c r="HC368" s="751"/>
      <c r="HD368" s="751"/>
      <c r="HE368" s="751"/>
      <c r="HF368" s="751"/>
      <c r="HG368" s="751"/>
      <c r="HH368" s="751"/>
      <c r="HI368" s="751"/>
      <c r="HJ368" s="751"/>
      <c r="HK368" s="751"/>
      <c r="HL368" s="751"/>
      <c r="HM368" s="751"/>
      <c r="HN368" s="751"/>
      <c r="HO368" s="751"/>
      <c r="HP368" s="751"/>
      <c r="HQ368" s="751"/>
      <c r="HR368" s="751"/>
      <c r="HS368" s="751"/>
      <c r="HT368" s="751"/>
      <c r="HU368" s="751"/>
      <c r="HV368" s="751"/>
      <c r="HW368" s="751"/>
      <c r="HX368" s="751"/>
      <c r="HY368" s="751"/>
      <c r="HZ368" s="751"/>
      <c r="IA368" s="751"/>
      <c r="IB368" s="751"/>
      <c r="IC368" s="751"/>
      <c r="ID368" s="751"/>
      <c r="IE368" s="751"/>
      <c r="IF368" s="751"/>
      <c r="IG368" s="751"/>
      <c r="IH368" s="751"/>
      <c r="II368" s="751"/>
      <c r="IJ368" s="751"/>
      <c r="IK368" s="751"/>
      <c r="IL368" s="751"/>
      <c r="IM368" s="751"/>
      <c r="IN368" s="751"/>
      <c r="IO368" s="751"/>
      <c r="IP368" s="751"/>
      <c r="IQ368" s="751"/>
      <c r="IR368" s="751"/>
    </row>
    <row r="369" s="443" customFormat="1" ht="15.75" hidden="1" spans="1:252">
      <c r="A369" s="353" t="s">
        <v>4590</v>
      </c>
      <c r="B369" s="307" t="s">
        <v>894</v>
      </c>
      <c r="C369" s="671"/>
      <c r="D369" s="671">
        <v>0</v>
      </c>
      <c r="E369" s="671">
        <f>SUMIF('2024.12'!$A$6:$A$567,A369,'2024.12'!$D$6:$D$567)</f>
        <v>0</v>
      </c>
      <c r="F369" s="671">
        <f t="shared" si="77"/>
        <v>0</v>
      </c>
      <c r="G369" s="365" t="str">
        <f t="shared" si="75"/>
        <v/>
      </c>
      <c r="H369" s="365" t="str">
        <f t="shared" si="76"/>
        <v/>
      </c>
      <c r="I369" s="22" t="str">
        <f t="shared" si="73"/>
        <v>否</v>
      </c>
      <c r="J369" s="547" t="str">
        <f t="shared" si="78"/>
        <v>11003</v>
      </c>
      <c r="K369" s="93" t="str">
        <f t="shared" si="79"/>
        <v>项</v>
      </c>
      <c r="L369" s="93">
        <v>1</v>
      </c>
      <c r="M369" s="250"/>
      <c r="N369" s="250"/>
      <c r="O369" s="250"/>
      <c r="P369" s="250"/>
      <c r="Q369" s="250"/>
      <c r="R369" s="250"/>
      <c r="S369" s="250"/>
      <c r="T369" s="250"/>
      <c r="U369" s="250"/>
      <c r="V369" s="250"/>
      <c r="W369" s="250"/>
      <c r="X369" s="250"/>
      <c r="Y369" s="250"/>
      <c r="Z369" s="250"/>
      <c r="AA369" s="250"/>
      <c r="AB369" s="250"/>
      <c r="AC369" s="250"/>
      <c r="AD369" s="250"/>
      <c r="AE369" s="250"/>
      <c r="AF369" s="250"/>
      <c r="AG369" s="250"/>
      <c r="AH369" s="250"/>
      <c r="AI369" s="250"/>
      <c r="AJ369" s="250"/>
      <c r="AK369" s="250"/>
      <c r="AL369" s="250"/>
      <c r="AM369" s="250"/>
      <c r="AN369" s="250"/>
      <c r="AO369" s="250"/>
      <c r="AP369" s="250"/>
      <c r="AQ369" s="250"/>
      <c r="AR369" s="250"/>
      <c r="AS369" s="250"/>
      <c r="AT369" s="250"/>
      <c r="AU369" s="250"/>
      <c r="AV369" s="250"/>
      <c r="AW369" s="250"/>
      <c r="AX369" s="250"/>
      <c r="AY369" s="250"/>
      <c r="AZ369" s="250"/>
      <c r="BA369" s="250"/>
      <c r="BB369" s="250"/>
      <c r="BC369" s="250"/>
      <c r="BD369" s="250"/>
      <c r="BE369" s="250"/>
      <c r="BF369" s="250"/>
      <c r="BG369" s="250"/>
      <c r="BH369" s="250"/>
      <c r="BI369" s="250"/>
      <c r="BJ369" s="250"/>
      <c r="BK369" s="250"/>
      <c r="BL369" s="250"/>
      <c r="BM369" s="250"/>
      <c r="BN369" s="250"/>
      <c r="BO369" s="250"/>
      <c r="BP369" s="250"/>
      <c r="BQ369" s="250"/>
      <c r="BR369" s="250"/>
      <c r="BS369" s="250"/>
      <c r="BT369" s="250"/>
      <c r="BU369" s="250"/>
      <c r="BV369" s="250"/>
      <c r="BW369" s="250"/>
      <c r="BX369" s="250"/>
      <c r="BY369" s="250"/>
      <c r="BZ369" s="250"/>
      <c r="CA369" s="250"/>
      <c r="CB369" s="250"/>
      <c r="CC369" s="250"/>
      <c r="CD369" s="250"/>
      <c r="CE369" s="250"/>
      <c r="CF369" s="250"/>
      <c r="CG369" s="250"/>
      <c r="CH369" s="250"/>
      <c r="CI369" s="250"/>
      <c r="CJ369" s="250"/>
      <c r="CK369" s="250"/>
      <c r="CL369" s="250"/>
      <c r="CM369" s="250"/>
      <c r="CN369" s="250"/>
      <c r="CO369" s="250"/>
      <c r="CP369" s="250"/>
      <c r="CQ369" s="250"/>
      <c r="CR369" s="250"/>
      <c r="CS369" s="250"/>
      <c r="CT369" s="250"/>
      <c r="CU369" s="250"/>
      <c r="CV369" s="250"/>
      <c r="CW369" s="250"/>
      <c r="CX369" s="250"/>
      <c r="CY369" s="250"/>
      <c r="CZ369" s="250"/>
      <c r="DA369" s="250"/>
      <c r="DB369" s="250"/>
      <c r="DC369" s="250"/>
      <c r="DD369" s="250"/>
      <c r="DE369" s="250"/>
      <c r="DF369" s="250"/>
      <c r="DG369" s="250"/>
      <c r="DH369" s="250"/>
      <c r="DI369" s="250"/>
      <c r="DJ369" s="250"/>
      <c r="DK369" s="250"/>
      <c r="DL369" s="250"/>
      <c r="DM369" s="250"/>
      <c r="DN369" s="250"/>
      <c r="DO369" s="250"/>
      <c r="DP369" s="250"/>
      <c r="DQ369" s="250"/>
      <c r="DR369" s="250"/>
      <c r="DS369" s="250"/>
      <c r="DT369" s="250"/>
      <c r="DU369" s="250"/>
      <c r="DV369" s="250"/>
      <c r="DW369" s="250"/>
      <c r="DX369" s="250"/>
      <c r="DY369" s="250"/>
      <c r="DZ369" s="250"/>
      <c r="EA369" s="250"/>
      <c r="EB369" s="250"/>
      <c r="EC369" s="250"/>
      <c r="ED369" s="250"/>
      <c r="EE369" s="250"/>
      <c r="EF369" s="250"/>
      <c r="EG369" s="250"/>
      <c r="EH369" s="250"/>
      <c r="EI369" s="250"/>
      <c r="EJ369" s="250"/>
      <c r="EK369" s="250"/>
      <c r="EL369" s="250"/>
      <c r="EM369" s="250"/>
      <c r="EN369" s="250"/>
      <c r="EO369" s="250"/>
      <c r="EP369" s="250"/>
      <c r="EQ369" s="250"/>
      <c r="ER369" s="250"/>
      <c r="ES369" s="250"/>
      <c r="ET369" s="250"/>
      <c r="EU369" s="250"/>
      <c r="EV369" s="250"/>
      <c r="EW369" s="250"/>
      <c r="EX369" s="250"/>
      <c r="EY369" s="250"/>
      <c r="EZ369" s="250"/>
      <c r="FA369" s="250"/>
      <c r="FB369" s="250"/>
      <c r="FC369" s="250"/>
      <c r="FD369" s="250"/>
      <c r="FE369" s="250"/>
      <c r="FF369" s="250"/>
      <c r="FG369" s="250"/>
      <c r="FH369" s="250"/>
      <c r="FI369" s="250"/>
      <c r="FJ369" s="250"/>
      <c r="FK369" s="250"/>
      <c r="FL369" s="250"/>
      <c r="FM369" s="250"/>
      <c r="FN369" s="250"/>
      <c r="FO369" s="250"/>
      <c r="FP369" s="250"/>
      <c r="FQ369" s="250"/>
      <c r="FR369" s="250"/>
      <c r="FS369" s="250"/>
      <c r="FT369" s="250"/>
      <c r="FU369" s="250"/>
      <c r="FV369" s="250"/>
      <c r="FW369" s="250"/>
      <c r="FX369" s="250"/>
      <c r="FY369" s="250"/>
      <c r="FZ369" s="250"/>
      <c r="GA369" s="250"/>
      <c r="GB369" s="250"/>
      <c r="GC369" s="250"/>
      <c r="GD369" s="250"/>
      <c r="GE369" s="250"/>
      <c r="GF369" s="250"/>
      <c r="GG369" s="250"/>
      <c r="GH369" s="250"/>
      <c r="GI369" s="250"/>
      <c r="GJ369" s="250"/>
      <c r="GK369" s="250"/>
      <c r="GL369" s="250"/>
      <c r="GM369" s="250"/>
      <c r="GN369" s="250"/>
      <c r="GO369" s="250"/>
      <c r="GP369" s="250"/>
      <c r="GQ369" s="250"/>
      <c r="GR369" s="250"/>
      <c r="GS369" s="250"/>
      <c r="GT369" s="250"/>
      <c r="GU369" s="250"/>
      <c r="GV369" s="250"/>
      <c r="GW369" s="250"/>
      <c r="GX369" s="250"/>
      <c r="GY369" s="250"/>
      <c r="GZ369" s="250"/>
      <c r="HA369" s="250"/>
      <c r="HB369" s="250"/>
      <c r="HC369" s="250"/>
      <c r="HD369" s="250"/>
      <c r="HE369" s="250"/>
      <c r="HF369" s="250"/>
      <c r="HG369" s="250"/>
      <c r="HH369" s="250"/>
      <c r="HI369" s="250"/>
      <c r="HJ369" s="250"/>
      <c r="HK369" s="250"/>
      <c r="HL369" s="250"/>
      <c r="HM369" s="250"/>
      <c r="HN369" s="250"/>
      <c r="HO369" s="250"/>
      <c r="HP369" s="250"/>
      <c r="HQ369" s="250"/>
      <c r="HR369" s="250"/>
      <c r="HS369" s="250"/>
      <c r="HT369" s="250"/>
      <c r="HU369" s="250"/>
      <c r="HV369" s="250"/>
      <c r="HW369" s="250"/>
      <c r="HX369" s="250"/>
      <c r="HY369" s="250"/>
      <c r="HZ369" s="250"/>
      <c r="IA369" s="250"/>
      <c r="IB369" s="250"/>
      <c r="IC369" s="250"/>
      <c r="ID369" s="250"/>
      <c r="IE369" s="250"/>
      <c r="IF369" s="250"/>
      <c r="IG369" s="250"/>
      <c r="IH369" s="250"/>
      <c r="II369" s="250"/>
      <c r="IJ369" s="250"/>
      <c r="IK369" s="250"/>
      <c r="IL369" s="250"/>
      <c r="IM369" s="250"/>
      <c r="IN369" s="250"/>
      <c r="IO369" s="250"/>
      <c r="IP369" s="250"/>
      <c r="IQ369" s="250"/>
      <c r="IR369" s="250"/>
    </row>
    <row r="370" s="443" customFormat="1" ht="15.75" hidden="1" spans="1:252">
      <c r="A370" s="543" t="s">
        <v>4591</v>
      </c>
      <c r="B370" s="270" t="s">
        <v>4592</v>
      </c>
      <c r="C370" s="740">
        <f>SUMIF($J371:J$382,$A370,C371:C$382)</f>
        <v>0</v>
      </c>
      <c r="D370" s="740">
        <f ca="1">SUMIF($J371:K$382,$A370,D371:D$382)</f>
        <v>0</v>
      </c>
      <c r="E370" s="740">
        <f ca="1">SUMIF($J371:L$382,$A370,E371:E$382)</f>
        <v>0</v>
      </c>
      <c r="F370" s="740">
        <f ca="1">SUMIF($J371:M$382,$A370,F371:F$382)</f>
        <v>0</v>
      </c>
      <c r="G370" s="346" t="str">
        <f ca="1" t="shared" si="75"/>
        <v/>
      </c>
      <c r="H370" s="346" t="str">
        <f ca="1" t="shared" si="76"/>
        <v/>
      </c>
      <c r="I370" s="22" t="str">
        <f ca="1" t="shared" si="73"/>
        <v>否</v>
      </c>
      <c r="J370" s="548" t="str">
        <f t="shared" ref="J370:J375" si="80">LEFT(A370,3)</f>
        <v>110</v>
      </c>
      <c r="K370" s="93" t="str">
        <f t="shared" si="79"/>
        <v>款</v>
      </c>
      <c r="L370" s="93">
        <v>1</v>
      </c>
      <c r="M370" s="250"/>
      <c r="N370" s="250"/>
      <c r="O370" s="250"/>
      <c r="P370" s="250"/>
      <c r="Q370" s="250"/>
      <c r="R370" s="250"/>
      <c r="S370" s="250"/>
      <c r="T370" s="250"/>
      <c r="U370" s="250"/>
      <c r="V370" s="250"/>
      <c r="W370" s="250"/>
      <c r="X370" s="250"/>
      <c r="Y370" s="250"/>
      <c r="Z370" s="250"/>
      <c r="AA370" s="250"/>
      <c r="AB370" s="250"/>
      <c r="AC370" s="250"/>
      <c r="AD370" s="250"/>
      <c r="AE370" s="250"/>
      <c r="AF370" s="250"/>
      <c r="AG370" s="250"/>
      <c r="AH370" s="250"/>
      <c r="AI370" s="250"/>
      <c r="AJ370" s="250"/>
      <c r="AK370" s="250"/>
      <c r="AL370" s="250"/>
      <c r="AM370" s="250"/>
      <c r="AN370" s="250"/>
      <c r="AO370" s="250"/>
      <c r="AP370" s="250"/>
      <c r="AQ370" s="250"/>
      <c r="AR370" s="250"/>
      <c r="AS370" s="250"/>
      <c r="AT370" s="250"/>
      <c r="AU370" s="250"/>
      <c r="AV370" s="250"/>
      <c r="AW370" s="250"/>
      <c r="AX370" s="250"/>
      <c r="AY370" s="250"/>
      <c r="AZ370" s="250"/>
      <c r="BA370" s="250"/>
      <c r="BB370" s="250"/>
      <c r="BC370" s="250"/>
      <c r="BD370" s="250"/>
      <c r="BE370" s="250"/>
      <c r="BF370" s="250"/>
      <c r="BG370" s="250"/>
      <c r="BH370" s="250"/>
      <c r="BI370" s="250"/>
      <c r="BJ370" s="250"/>
      <c r="BK370" s="250"/>
      <c r="BL370" s="250"/>
      <c r="BM370" s="250"/>
      <c r="BN370" s="250"/>
      <c r="BO370" s="250"/>
      <c r="BP370" s="250"/>
      <c r="BQ370" s="250"/>
      <c r="BR370" s="250"/>
      <c r="BS370" s="250"/>
      <c r="BT370" s="250"/>
      <c r="BU370" s="250"/>
      <c r="BV370" s="250"/>
      <c r="BW370" s="250"/>
      <c r="BX370" s="250"/>
      <c r="BY370" s="250"/>
      <c r="BZ370" s="250"/>
      <c r="CA370" s="250"/>
      <c r="CB370" s="250"/>
      <c r="CC370" s="250"/>
      <c r="CD370" s="250"/>
      <c r="CE370" s="250"/>
      <c r="CF370" s="250"/>
      <c r="CG370" s="250"/>
      <c r="CH370" s="250"/>
      <c r="CI370" s="250"/>
      <c r="CJ370" s="250"/>
      <c r="CK370" s="250"/>
      <c r="CL370" s="250"/>
      <c r="CM370" s="250"/>
      <c r="CN370" s="250"/>
      <c r="CO370" s="250"/>
      <c r="CP370" s="250"/>
      <c r="CQ370" s="250"/>
      <c r="CR370" s="250"/>
      <c r="CS370" s="250"/>
      <c r="CT370" s="250"/>
      <c r="CU370" s="250"/>
      <c r="CV370" s="250"/>
      <c r="CW370" s="250"/>
      <c r="CX370" s="250"/>
      <c r="CY370" s="250"/>
      <c r="CZ370" s="250"/>
      <c r="DA370" s="250"/>
      <c r="DB370" s="250"/>
      <c r="DC370" s="250"/>
      <c r="DD370" s="250"/>
      <c r="DE370" s="250"/>
      <c r="DF370" s="250"/>
      <c r="DG370" s="250"/>
      <c r="DH370" s="250"/>
      <c r="DI370" s="250"/>
      <c r="DJ370" s="250"/>
      <c r="DK370" s="250"/>
      <c r="DL370" s="250"/>
      <c r="DM370" s="250"/>
      <c r="DN370" s="250"/>
      <c r="DO370" s="250"/>
      <c r="DP370" s="250"/>
      <c r="DQ370" s="250"/>
      <c r="DR370" s="250"/>
      <c r="DS370" s="250"/>
      <c r="DT370" s="250"/>
      <c r="DU370" s="250"/>
      <c r="DV370" s="250"/>
      <c r="DW370" s="250"/>
      <c r="DX370" s="250"/>
      <c r="DY370" s="250"/>
      <c r="DZ370" s="250"/>
      <c r="EA370" s="250"/>
      <c r="EB370" s="250"/>
      <c r="EC370" s="250"/>
      <c r="ED370" s="250"/>
      <c r="EE370" s="250"/>
      <c r="EF370" s="250"/>
      <c r="EG370" s="250"/>
      <c r="EH370" s="250"/>
      <c r="EI370" s="250"/>
      <c r="EJ370" s="250"/>
      <c r="EK370" s="250"/>
      <c r="EL370" s="250"/>
      <c r="EM370" s="250"/>
      <c r="EN370" s="250"/>
      <c r="EO370" s="250"/>
      <c r="EP370" s="250"/>
      <c r="EQ370" s="250"/>
      <c r="ER370" s="250"/>
      <c r="ES370" s="250"/>
      <c r="ET370" s="250"/>
      <c r="EU370" s="250"/>
      <c r="EV370" s="250"/>
      <c r="EW370" s="250"/>
      <c r="EX370" s="250"/>
      <c r="EY370" s="250"/>
      <c r="EZ370" s="250"/>
      <c r="FA370" s="250"/>
      <c r="FB370" s="250"/>
      <c r="FC370" s="250"/>
      <c r="FD370" s="250"/>
      <c r="FE370" s="250"/>
      <c r="FF370" s="250"/>
      <c r="FG370" s="250"/>
      <c r="FH370" s="250"/>
      <c r="FI370" s="250"/>
      <c r="FJ370" s="250"/>
      <c r="FK370" s="250"/>
      <c r="FL370" s="250"/>
      <c r="FM370" s="250"/>
      <c r="FN370" s="250"/>
      <c r="FO370" s="250"/>
      <c r="FP370" s="250"/>
      <c r="FQ370" s="250"/>
      <c r="FR370" s="250"/>
      <c r="FS370" s="250"/>
      <c r="FT370" s="250"/>
      <c r="FU370" s="250"/>
      <c r="FV370" s="250"/>
      <c r="FW370" s="250"/>
      <c r="FX370" s="250"/>
      <c r="FY370" s="250"/>
      <c r="FZ370" s="250"/>
      <c r="GA370" s="250"/>
      <c r="GB370" s="250"/>
      <c r="GC370" s="250"/>
      <c r="GD370" s="250"/>
      <c r="GE370" s="250"/>
      <c r="GF370" s="250"/>
      <c r="GG370" s="250"/>
      <c r="GH370" s="250"/>
      <c r="GI370" s="250"/>
      <c r="GJ370" s="250"/>
      <c r="GK370" s="250"/>
      <c r="GL370" s="250"/>
      <c r="GM370" s="250"/>
      <c r="GN370" s="250"/>
      <c r="GO370" s="250"/>
      <c r="GP370" s="250"/>
      <c r="GQ370" s="250"/>
      <c r="GR370" s="250"/>
      <c r="GS370" s="250"/>
      <c r="GT370" s="250"/>
      <c r="GU370" s="250"/>
      <c r="GV370" s="250"/>
      <c r="GW370" s="250"/>
      <c r="GX370" s="250"/>
      <c r="GY370" s="250"/>
      <c r="GZ370" s="250"/>
      <c r="HA370" s="250"/>
      <c r="HB370" s="250"/>
      <c r="HC370" s="250"/>
      <c r="HD370" s="250"/>
      <c r="HE370" s="250"/>
      <c r="HF370" s="250"/>
      <c r="HG370" s="250"/>
      <c r="HH370" s="250"/>
      <c r="HI370" s="250"/>
      <c r="HJ370" s="250"/>
      <c r="HK370" s="250"/>
      <c r="HL370" s="250"/>
      <c r="HM370" s="250"/>
      <c r="HN370" s="250"/>
      <c r="HO370" s="250"/>
      <c r="HP370" s="250"/>
      <c r="HQ370" s="250"/>
      <c r="HR370" s="250"/>
      <c r="HS370" s="250"/>
      <c r="HT370" s="250"/>
      <c r="HU370" s="250"/>
      <c r="HV370" s="250"/>
      <c r="HW370" s="250"/>
      <c r="HX370" s="250"/>
      <c r="HY370" s="250"/>
      <c r="HZ370" s="250"/>
      <c r="IA370" s="250"/>
      <c r="IB370" s="250"/>
      <c r="IC370" s="250"/>
      <c r="ID370" s="250"/>
      <c r="IE370" s="250"/>
      <c r="IF370" s="250"/>
      <c r="IG370" s="250"/>
      <c r="IH370" s="250"/>
      <c r="II370" s="250"/>
      <c r="IJ370" s="250"/>
      <c r="IK370" s="250"/>
      <c r="IL370" s="250"/>
      <c r="IM370" s="250"/>
      <c r="IN370" s="250"/>
      <c r="IO370" s="250"/>
      <c r="IP370" s="250"/>
      <c r="IQ370" s="250"/>
      <c r="IR370" s="250"/>
    </row>
    <row r="371" s="443" customFormat="1" ht="15.75" hidden="1" spans="1:252">
      <c r="A371" s="353" t="s">
        <v>4593</v>
      </c>
      <c r="B371" s="307" t="s">
        <v>4594</v>
      </c>
      <c r="C371" s="671"/>
      <c r="D371" s="671">
        <v>0</v>
      </c>
      <c r="E371" s="671">
        <f>SUMIF('2024.12'!$A$6:$A$567,A371,'2024.12'!$D$6:$D$567)</f>
        <v>0</v>
      </c>
      <c r="F371" s="671">
        <f t="shared" ref="F371:F374" si="81">E371-C371</f>
        <v>0</v>
      </c>
      <c r="G371" s="365" t="str">
        <f t="shared" si="75"/>
        <v/>
      </c>
      <c r="H371" s="365" t="str">
        <f t="shared" si="76"/>
        <v/>
      </c>
      <c r="I371" s="22" t="str">
        <f t="shared" si="73"/>
        <v>否</v>
      </c>
      <c r="J371" s="749" t="str">
        <f t="shared" ref="J371:J374" si="82">LEFT(A371,5)</f>
        <v>11006</v>
      </c>
      <c r="K371" s="93" t="str">
        <f t="shared" si="79"/>
        <v>项</v>
      </c>
      <c r="L371" s="93">
        <v>1</v>
      </c>
      <c r="M371" s="250"/>
      <c r="N371" s="250"/>
      <c r="O371" s="250"/>
      <c r="P371" s="250"/>
      <c r="Q371" s="250"/>
      <c r="R371" s="250"/>
      <c r="S371" s="250"/>
      <c r="T371" s="250"/>
      <c r="U371" s="250"/>
      <c r="V371" s="250"/>
      <c r="W371" s="250"/>
      <c r="X371" s="250"/>
      <c r="Y371" s="250"/>
      <c r="Z371" s="250"/>
      <c r="AA371" s="250"/>
      <c r="AB371" s="250"/>
      <c r="AC371" s="250"/>
      <c r="AD371" s="250"/>
      <c r="AE371" s="250"/>
      <c r="AF371" s="250"/>
      <c r="AG371" s="250"/>
      <c r="AH371" s="250"/>
      <c r="AI371" s="250"/>
      <c r="AJ371" s="250"/>
      <c r="AK371" s="250"/>
      <c r="AL371" s="250"/>
      <c r="AM371" s="250"/>
      <c r="AN371" s="250"/>
      <c r="AO371" s="250"/>
      <c r="AP371" s="250"/>
      <c r="AQ371" s="250"/>
      <c r="AR371" s="250"/>
      <c r="AS371" s="250"/>
      <c r="AT371" s="250"/>
      <c r="AU371" s="250"/>
      <c r="AV371" s="250"/>
      <c r="AW371" s="250"/>
      <c r="AX371" s="250"/>
      <c r="AY371" s="250"/>
      <c r="AZ371" s="250"/>
      <c r="BA371" s="250"/>
      <c r="BB371" s="250"/>
      <c r="BC371" s="250"/>
      <c r="BD371" s="250"/>
      <c r="BE371" s="250"/>
      <c r="BF371" s="250"/>
      <c r="BG371" s="250"/>
      <c r="BH371" s="250"/>
      <c r="BI371" s="250"/>
      <c r="BJ371" s="250"/>
      <c r="BK371" s="250"/>
      <c r="BL371" s="250"/>
      <c r="BM371" s="250"/>
      <c r="BN371" s="250"/>
      <c r="BO371" s="250"/>
      <c r="BP371" s="250"/>
      <c r="BQ371" s="250"/>
      <c r="BR371" s="250"/>
      <c r="BS371" s="250"/>
      <c r="BT371" s="250"/>
      <c r="BU371" s="250"/>
      <c r="BV371" s="250"/>
      <c r="BW371" s="250"/>
      <c r="BX371" s="250"/>
      <c r="BY371" s="250"/>
      <c r="BZ371" s="250"/>
      <c r="CA371" s="250"/>
      <c r="CB371" s="250"/>
      <c r="CC371" s="250"/>
      <c r="CD371" s="250"/>
      <c r="CE371" s="250"/>
      <c r="CF371" s="250"/>
      <c r="CG371" s="250"/>
      <c r="CH371" s="250"/>
      <c r="CI371" s="250"/>
      <c r="CJ371" s="250"/>
      <c r="CK371" s="250"/>
      <c r="CL371" s="250"/>
      <c r="CM371" s="250"/>
      <c r="CN371" s="250"/>
      <c r="CO371" s="250"/>
      <c r="CP371" s="250"/>
      <c r="CQ371" s="250"/>
      <c r="CR371" s="250"/>
      <c r="CS371" s="250"/>
      <c r="CT371" s="250"/>
      <c r="CU371" s="250"/>
      <c r="CV371" s="250"/>
      <c r="CW371" s="250"/>
      <c r="CX371" s="250"/>
      <c r="CY371" s="250"/>
      <c r="CZ371" s="250"/>
      <c r="DA371" s="250"/>
      <c r="DB371" s="250"/>
      <c r="DC371" s="250"/>
      <c r="DD371" s="250"/>
      <c r="DE371" s="250"/>
      <c r="DF371" s="250"/>
      <c r="DG371" s="250"/>
      <c r="DH371" s="250"/>
      <c r="DI371" s="250"/>
      <c r="DJ371" s="250"/>
      <c r="DK371" s="250"/>
      <c r="DL371" s="250"/>
      <c r="DM371" s="250"/>
      <c r="DN371" s="250"/>
      <c r="DO371" s="250"/>
      <c r="DP371" s="250"/>
      <c r="DQ371" s="250"/>
      <c r="DR371" s="250"/>
      <c r="DS371" s="250"/>
      <c r="DT371" s="250"/>
      <c r="DU371" s="250"/>
      <c r="DV371" s="250"/>
      <c r="DW371" s="250"/>
      <c r="DX371" s="250"/>
      <c r="DY371" s="250"/>
      <c r="DZ371" s="250"/>
      <c r="EA371" s="250"/>
      <c r="EB371" s="250"/>
      <c r="EC371" s="250"/>
      <c r="ED371" s="250"/>
      <c r="EE371" s="250"/>
      <c r="EF371" s="250"/>
      <c r="EG371" s="250"/>
      <c r="EH371" s="250"/>
      <c r="EI371" s="250"/>
      <c r="EJ371" s="250"/>
      <c r="EK371" s="250"/>
      <c r="EL371" s="250"/>
      <c r="EM371" s="250"/>
      <c r="EN371" s="250"/>
      <c r="EO371" s="250"/>
      <c r="EP371" s="250"/>
      <c r="EQ371" s="250"/>
      <c r="ER371" s="250"/>
      <c r="ES371" s="250"/>
      <c r="ET371" s="250"/>
      <c r="EU371" s="250"/>
      <c r="EV371" s="250"/>
      <c r="EW371" s="250"/>
      <c r="EX371" s="250"/>
      <c r="EY371" s="250"/>
      <c r="EZ371" s="250"/>
      <c r="FA371" s="250"/>
      <c r="FB371" s="250"/>
      <c r="FC371" s="250"/>
      <c r="FD371" s="250"/>
      <c r="FE371" s="250"/>
      <c r="FF371" s="250"/>
      <c r="FG371" s="250"/>
      <c r="FH371" s="250"/>
      <c r="FI371" s="250"/>
      <c r="FJ371" s="250"/>
      <c r="FK371" s="250"/>
      <c r="FL371" s="250"/>
      <c r="FM371" s="250"/>
      <c r="FN371" s="250"/>
      <c r="FO371" s="250"/>
      <c r="FP371" s="250"/>
      <c r="FQ371" s="250"/>
      <c r="FR371" s="250"/>
      <c r="FS371" s="250"/>
      <c r="FT371" s="250"/>
      <c r="FU371" s="250"/>
      <c r="FV371" s="250"/>
      <c r="FW371" s="250"/>
      <c r="FX371" s="250"/>
      <c r="FY371" s="250"/>
      <c r="FZ371" s="250"/>
      <c r="GA371" s="250"/>
      <c r="GB371" s="250"/>
      <c r="GC371" s="250"/>
      <c r="GD371" s="250"/>
      <c r="GE371" s="250"/>
      <c r="GF371" s="250"/>
      <c r="GG371" s="250"/>
      <c r="GH371" s="250"/>
      <c r="GI371" s="250"/>
      <c r="GJ371" s="250"/>
      <c r="GK371" s="250"/>
      <c r="GL371" s="250"/>
      <c r="GM371" s="250"/>
      <c r="GN371" s="250"/>
      <c r="GO371" s="250"/>
      <c r="GP371" s="250"/>
      <c r="GQ371" s="250"/>
      <c r="GR371" s="250"/>
      <c r="GS371" s="250"/>
      <c r="GT371" s="250"/>
      <c r="GU371" s="250"/>
      <c r="GV371" s="250"/>
      <c r="GW371" s="250"/>
      <c r="GX371" s="250"/>
      <c r="GY371" s="250"/>
      <c r="GZ371" s="250"/>
      <c r="HA371" s="250"/>
      <c r="HB371" s="250"/>
      <c r="HC371" s="250"/>
      <c r="HD371" s="250"/>
      <c r="HE371" s="250"/>
      <c r="HF371" s="250"/>
      <c r="HG371" s="250"/>
      <c r="HH371" s="250"/>
      <c r="HI371" s="250"/>
      <c r="HJ371" s="250"/>
      <c r="HK371" s="250"/>
      <c r="HL371" s="250"/>
      <c r="HM371" s="250"/>
      <c r="HN371" s="250"/>
      <c r="HO371" s="250"/>
      <c r="HP371" s="250"/>
      <c r="HQ371" s="250"/>
      <c r="HR371" s="250"/>
      <c r="HS371" s="250"/>
      <c r="HT371" s="250"/>
      <c r="HU371" s="250"/>
      <c r="HV371" s="250"/>
      <c r="HW371" s="250"/>
      <c r="HX371" s="250"/>
      <c r="HY371" s="250"/>
      <c r="HZ371" s="250"/>
      <c r="IA371" s="250"/>
      <c r="IB371" s="250"/>
      <c r="IC371" s="250"/>
      <c r="ID371" s="250"/>
      <c r="IE371" s="250"/>
      <c r="IF371" s="250"/>
      <c r="IG371" s="250"/>
      <c r="IH371" s="250"/>
      <c r="II371" s="250"/>
      <c r="IJ371" s="250"/>
      <c r="IK371" s="250"/>
      <c r="IL371" s="250"/>
      <c r="IM371" s="250"/>
      <c r="IN371" s="250"/>
      <c r="IO371" s="250"/>
      <c r="IP371" s="250"/>
      <c r="IQ371" s="250"/>
      <c r="IR371" s="250"/>
    </row>
    <row r="372" s="443" customFormat="1" ht="15.75" hidden="1" spans="1:252">
      <c r="A372" s="353" t="s">
        <v>4595</v>
      </c>
      <c r="B372" s="307" t="s">
        <v>4596</v>
      </c>
      <c r="C372" s="671"/>
      <c r="D372" s="671">
        <v>0</v>
      </c>
      <c r="E372" s="671">
        <f>SUMIF('2024.12'!$A$6:$A$567,A372,'2024.12'!$D$6:$D$567)</f>
        <v>0</v>
      </c>
      <c r="F372" s="671">
        <f t="shared" si="81"/>
        <v>0</v>
      </c>
      <c r="G372" s="365" t="str">
        <f t="shared" si="75"/>
        <v/>
      </c>
      <c r="H372" s="365" t="str">
        <f t="shared" si="76"/>
        <v/>
      </c>
      <c r="I372" s="22" t="str">
        <f t="shared" si="73"/>
        <v>否</v>
      </c>
      <c r="J372" s="749" t="str">
        <f t="shared" si="82"/>
        <v>11006</v>
      </c>
      <c r="K372" s="93" t="str">
        <f t="shared" si="79"/>
        <v>项</v>
      </c>
      <c r="L372" s="93">
        <v>1</v>
      </c>
      <c r="M372" s="250"/>
      <c r="N372" s="250"/>
      <c r="O372" s="250"/>
      <c r="P372" s="250"/>
      <c r="Q372" s="250"/>
      <c r="R372" s="250"/>
      <c r="S372" s="250"/>
      <c r="T372" s="250"/>
      <c r="U372" s="250"/>
      <c r="V372" s="250"/>
      <c r="W372" s="250"/>
      <c r="X372" s="250"/>
      <c r="Y372" s="250"/>
      <c r="Z372" s="250"/>
      <c r="AA372" s="250"/>
      <c r="AB372" s="250"/>
      <c r="AC372" s="250"/>
      <c r="AD372" s="250"/>
      <c r="AE372" s="250"/>
      <c r="AF372" s="250"/>
      <c r="AG372" s="250"/>
      <c r="AH372" s="250"/>
      <c r="AI372" s="250"/>
      <c r="AJ372" s="250"/>
      <c r="AK372" s="250"/>
      <c r="AL372" s="250"/>
      <c r="AM372" s="250"/>
      <c r="AN372" s="250"/>
      <c r="AO372" s="250"/>
      <c r="AP372" s="250"/>
      <c r="AQ372" s="250"/>
      <c r="AR372" s="250"/>
      <c r="AS372" s="250"/>
      <c r="AT372" s="250"/>
      <c r="AU372" s="250"/>
      <c r="AV372" s="250"/>
      <c r="AW372" s="250"/>
      <c r="AX372" s="250"/>
      <c r="AY372" s="250"/>
      <c r="AZ372" s="250"/>
      <c r="BA372" s="250"/>
      <c r="BB372" s="250"/>
      <c r="BC372" s="250"/>
      <c r="BD372" s="250"/>
      <c r="BE372" s="250"/>
      <c r="BF372" s="250"/>
      <c r="BG372" s="250"/>
      <c r="BH372" s="250"/>
      <c r="BI372" s="250"/>
      <c r="BJ372" s="250"/>
      <c r="BK372" s="250"/>
      <c r="BL372" s="250"/>
      <c r="BM372" s="250"/>
      <c r="BN372" s="250"/>
      <c r="BO372" s="250"/>
      <c r="BP372" s="250"/>
      <c r="BQ372" s="250"/>
      <c r="BR372" s="250"/>
      <c r="BS372" s="250"/>
      <c r="BT372" s="250"/>
      <c r="BU372" s="250"/>
      <c r="BV372" s="250"/>
      <c r="BW372" s="250"/>
      <c r="BX372" s="250"/>
      <c r="BY372" s="250"/>
      <c r="BZ372" s="250"/>
      <c r="CA372" s="250"/>
      <c r="CB372" s="250"/>
      <c r="CC372" s="250"/>
      <c r="CD372" s="250"/>
      <c r="CE372" s="250"/>
      <c r="CF372" s="250"/>
      <c r="CG372" s="250"/>
      <c r="CH372" s="250"/>
      <c r="CI372" s="250"/>
      <c r="CJ372" s="250"/>
      <c r="CK372" s="250"/>
      <c r="CL372" s="250"/>
      <c r="CM372" s="250"/>
      <c r="CN372" s="250"/>
      <c r="CO372" s="250"/>
      <c r="CP372" s="250"/>
      <c r="CQ372" s="250"/>
      <c r="CR372" s="250"/>
      <c r="CS372" s="250"/>
      <c r="CT372" s="250"/>
      <c r="CU372" s="250"/>
      <c r="CV372" s="250"/>
      <c r="CW372" s="250"/>
      <c r="CX372" s="250"/>
      <c r="CY372" s="250"/>
      <c r="CZ372" s="250"/>
      <c r="DA372" s="250"/>
      <c r="DB372" s="250"/>
      <c r="DC372" s="250"/>
      <c r="DD372" s="250"/>
      <c r="DE372" s="250"/>
      <c r="DF372" s="250"/>
      <c r="DG372" s="250"/>
      <c r="DH372" s="250"/>
      <c r="DI372" s="250"/>
      <c r="DJ372" s="250"/>
      <c r="DK372" s="250"/>
      <c r="DL372" s="250"/>
      <c r="DM372" s="250"/>
      <c r="DN372" s="250"/>
      <c r="DO372" s="250"/>
      <c r="DP372" s="250"/>
      <c r="DQ372" s="250"/>
      <c r="DR372" s="250"/>
      <c r="DS372" s="250"/>
      <c r="DT372" s="250"/>
      <c r="DU372" s="250"/>
      <c r="DV372" s="250"/>
      <c r="DW372" s="250"/>
      <c r="DX372" s="250"/>
      <c r="DY372" s="250"/>
      <c r="DZ372" s="250"/>
      <c r="EA372" s="250"/>
      <c r="EB372" s="250"/>
      <c r="EC372" s="250"/>
      <c r="ED372" s="250"/>
      <c r="EE372" s="250"/>
      <c r="EF372" s="250"/>
      <c r="EG372" s="250"/>
      <c r="EH372" s="250"/>
      <c r="EI372" s="250"/>
      <c r="EJ372" s="250"/>
      <c r="EK372" s="250"/>
      <c r="EL372" s="250"/>
      <c r="EM372" s="250"/>
      <c r="EN372" s="250"/>
      <c r="EO372" s="250"/>
      <c r="EP372" s="250"/>
      <c r="EQ372" s="250"/>
      <c r="ER372" s="250"/>
      <c r="ES372" s="250"/>
      <c r="ET372" s="250"/>
      <c r="EU372" s="250"/>
      <c r="EV372" s="250"/>
      <c r="EW372" s="250"/>
      <c r="EX372" s="250"/>
      <c r="EY372" s="250"/>
      <c r="EZ372" s="250"/>
      <c r="FA372" s="250"/>
      <c r="FB372" s="250"/>
      <c r="FC372" s="250"/>
      <c r="FD372" s="250"/>
      <c r="FE372" s="250"/>
      <c r="FF372" s="250"/>
      <c r="FG372" s="250"/>
      <c r="FH372" s="250"/>
      <c r="FI372" s="250"/>
      <c r="FJ372" s="250"/>
      <c r="FK372" s="250"/>
      <c r="FL372" s="250"/>
      <c r="FM372" s="250"/>
      <c r="FN372" s="250"/>
      <c r="FO372" s="250"/>
      <c r="FP372" s="250"/>
      <c r="FQ372" s="250"/>
      <c r="FR372" s="250"/>
      <c r="FS372" s="250"/>
      <c r="FT372" s="250"/>
      <c r="FU372" s="250"/>
      <c r="FV372" s="250"/>
      <c r="FW372" s="250"/>
      <c r="FX372" s="250"/>
      <c r="FY372" s="250"/>
      <c r="FZ372" s="250"/>
      <c r="GA372" s="250"/>
      <c r="GB372" s="250"/>
      <c r="GC372" s="250"/>
      <c r="GD372" s="250"/>
      <c r="GE372" s="250"/>
      <c r="GF372" s="250"/>
      <c r="GG372" s="250"/>
      <c r="GH372" s="250"/>
      <c r="GI372" s="250"/>
      <c r="GJ372" s="250"/>
      <c r="GK372" s="250"/>
      <c r="GL372" s="250"/>
      <c r="GM372" s="250"/>
      <c r="GN372" s="250"/>
      <c r="GO372" s="250"/>
      <c r="GP372" s="250"/>
      <c r="GQ372" s="250"/>
      <c r="GR372" s="250"/>
      <c r="GS372" s="250"/>
      <c r="GT372" s="250"/>
      <c r="GU372" s="250"/>
      <c r="GV372" s="250"/>
      <c r="GW372" s="250"/>
      <c r="GX372" s="250"/>
      <c r="GY372" s="250"/>
      <c r="GZ372" s="250"/>
      <c r="HA372" s="250"/>
      <c r="HB372" s="250"/>
      <c r="HC372" s="250"/>
      <c r="HD372" s="250"/>
      <c r="HE372" s="250"/>
      <c r="HF372" s="250"/>
      <c r="HG372" s="250"/>
      <c r="HH372" s="250"/>
      <c r="HI372" s="250"/>
      <c r="HJ372" s="250"/>
      <c r="HK372" s="250"/>
      <c r="HL372" s="250"/>
      <c r="HM372" s="250"/>
      <c r="HN372" s="250"/>
      <c r="HO372" s="250"/>
      <c r="HP372" s="250"/>
      <c r="HQ372" s="250"/>
      <c r="HR372" s="250"/>
      <c r="HS372" s="250"/>
      <c r="HT372" s="250"/>
      <c r="HU372" s="250"/>
      <c r="HV372" s="250"/>
      <c r="HW372" s="250"/>
      <c r="HX372" s="250"/>
      <c r="HY372" s="250"/>
      <c r="HZ372" s="250"/>
      <c r="IA372" s="250"/>
      <c r="IB372" s="250"/>
      <c r="IC372" s="250"/>
      <c r="ID372" s="250"/>
      <c r="IE372" s="250"/>
      <c r="IF372" s="250"/>
      <c r="IG372" s="250"/>
      <c r="IH372" s="250"/>
      <c r="II372" s="250"/>
      <c r="IJ372" s="250"/>
      <c r="IK372" s="250"/>
      <c r="IL372" s="250"/>
      <c r="IM372" s="250"/>
      <c r="IN372" s="250"/>
      <c r="IO372" s="250"/>
      <c r="IP372" s="250"/>
      <c r="IQ372" s="250"/>
      <c r="IR372" s="250"/>
    </row>
    <row r="373" s="136" customFormat="1" ht="20.25" spans="1:252">
      <c r="A373" s="639" t="s">
        <v>4597</v>
      </c>
      <c r="B373" s="349" t="s">
        <v>4598</v>
      </c>
      <c r="C373" s="736">
        <f>SUMIF($J$91:J374,$A373,C$91:C374)</f>
        <v>3028</v>
      </c>
      <c r="D373" s="736">
        <f ca="1">SUMIF($J$91:K374,$A373,D$91:D374)</f>
        <v>2351</v>
      </c>
      <c r="E373" s="736">
        <f ca="1">SUMIF($J$91:L374,$A373,E$91:E374)</f>
        <v>2981</v>
      </c>
      <c r="F373" s="736">
        <f ca="1">SUMIF($J$91:M374,$A373,F$91:F374)</f>
        <v>-47</v>
      </c>
      <c r="G373" s="643" t="str">
        <f ca="1" t="shared" si="75"/>
        <v>-1.6%</v>
      </c>
      <c r="H373" s="345" t="str">
        <f ca="1" t="shared" si="76"/>
        <v>126.8%</v>
      </c>
      <c r="I373" s="744" t="str">
        <f ca="1" t="shared" si="73"/>
        <v>是</v>
      </c>
      <c r="J373" s="745" t="str">
        <f t="shared" si="80"/>
        <v>110</v>
      </c>
      <c r="K373" s="93" t="str">
        <f t="shared" si="79"/>
        <v>款</v>
      </c>
      <c r="L373" s="770">
        <v>1</v>
      </c>
      <c r="M373" s="761"/>
      <c r="N373" s="761"/>
      <c r="O373" s="761"/>
      <c r="P373" s="761"/>
      <c r="Q373" s="761"/>
      <c r="R373" s="761"/>
      <c r="S373" s="761"/>
      <c r="T373" s="761"/>
      <c r="U373" s="761"/>
      <c r="V373" s="761"/>
      <c r="W373" s="761"/>
      <c r="X373" s="761"/>
      <c r="Y373" s="761"/>
      <c r="Z373" s="761"/>
      <c r="AA373" s="761"/>
      <c r="AB373" s="761"/>
      <c r="AC373" s="761"/>
      <c r="AD373" s="761"/>
      <c r="AE373" s="761"/>
      <c r="AF373" s="761"/>
      <c r="AG373" s="761"/>
      <c r="AH373" s="761"/>
      <c r="AI373" s="761"/>
      <c r="AJ373" s="761"/>
      <c r="AK373" s="761"/>
      <c r="AL373" s="761"/>
      <c r="AM373" s="761"/>
      <c r="AN373" s="761"/>
      <c r="AO373" s="761"/>
      <c r="AP373" s="761"/>
      <c r="AQ373" s="761"/>
      <c r="AR373" s="761"/>
      <c r="AS373" s="761"/>
      <c r="AT373" s="761"/>
      <c r="AU373" s="761"/>
      <c r="AV373" s="761"/>
      <c r="AW373" s="761"/>
      <c r="AX373" s="761"/>
      <c r="AY373" s="761"/>
      <c r="AZ373" s="761"/>
      <c r="BA373" s="761"/>
      <c r="BB373" s="761"/>
      <c r="BC373" s="761"/>
      <c r="BD373" s="761"/>
      <c r="BE373" s="761"/>
      <c r="BF373" s="761"/>
      <c r="BG373" s="761"/>
      <c r="BH373" s="761"/>
      <c r="BI373" s="761"/>
      <c r="BJ373" s="761"/>
      <c r="BK373" s="761"/>
      <c r="BL373" s="761"/>
      <c r="BM373" s="761"/>
      <c r="BN373" s="761"/>
      <c r="BO373" s="761"/>
      <c r="BP373" s="761"/>
      <c r="BQ373" s="761"/>
      <c r="BR373" s="761"/>
      <c r="BS373" s="761"/>
      <c r="BT373" s="761"/>
      <c r="BU373" s="761"/>
      <c r="BV373" s="761"/>
      <c r="BW373" s="761"/>
      <c r="BX373" s="761"/>
      <c r="BY373" s="761"/>
      <c r="BZ373" s="761"/>
      <c r="CA373" s="761"/>
      <c r="CB373" s="761"/>
      <c r="CC373" s="761"/>
      <c r="CD373" s="761"/>
      <c r="CE373" s="761"/>
      <c r="CF373" s="761"/>
      <c r="CG373" s="761"/>
      <c r="CH373" s="761"/>
      <c r="CI373" s="761"/>
      <c r="CJ373" s="761"/>
      <c r="CK373" s="761"/>
      <c r="CL373" s="761"/>
      <c r="CM373" s="761"/>
      <c r="CN373" s="761"/>
      <c r="CO373" s="761"/>
      <c r="CP373" s="761"/>
      <c r="CQ373" s="761"/>
      <c r="CR373" s="761"/>
      <c r="CS373" s="761"/>
      <c r="CT373" s="761"/>
      <c r="CU373" s="761"/>
      <c r="CV373" s="761"/>
      <c r="CW373" s="761"/>
      <c r="CX373" s="761"/>
      <c r="CY373" s="761"/>
      <c r="CZ373" s="761"/>
      <c r="DA373" s="761"/>
      <c r="DB373" s="761"/>
      <c r="DC373" s="761"/>
      <c r="DD373" s="761"/>
      <c r="DE373" s="761"/>
      <c r="DF373" s="761"/>
      <c r="DG373" s="761"/>
      <c r="DH373" s="761"/>
      <c r="DI373" s="761"/>
      <c r="DJ373" s="761"/>
      <c r="DK373" s="761"/>
      <c r="DL373" s="761"/>
      <c r="DM373" s="761"/>
      <c r="DN373" s="761"/>
      <c r="DO373" s="761"/>
      <c r="DP373" s="761"/>
      <c r="DQ373" s="761"/>
      <c r="DR373" s="761"/>
      <c r="DS373" s="761"/>
      <c r="DT373" s="761"/>
      <c r="DU373" s="761"/>
      <c r="DV373" s="761"/>
      <c r="DW373" s="761"/>
      <c r="DX373" s="761"/>
      <c r="DY373" s="761"/>
      <c r="DZ373" s="761"/>
      <c r="EA373" s="761"/>
      <c r="EB373" s="761"/>
      <c r="EC373" s="761"/>
      <c r="ED373" s="761"/>
      <c r="EE373" s="761"/>
      <c r="EF373" s="761"/>
      <c r="EG373" s="761"/>
      <c r="EH373" s="761"/>
      <c r="EI373" s="761"/>
      <c r="EJ373" s="761"/>
      <c r="EK373" s="761"/>
      <c r="EL373" s="761"/>
      <c r="EM373" s="761"/>
      <c r="EN373" s="761"/>
      <c r="EO373" s="761"/>
      <c r="EP373" s="761"/>
      <c r="EQ373" s="761"/>
      <c r="ER373" s="761"/>
      <c r="ES373" s="761"/>
      <c r="ET373" s="761"/>
      <c r="EU373" s="761"/>
      <c r="EV373" s="761"/>
      <c r="EW373" s="761"/>
      <c r="EX373" s="761"/>
      <c r="EY373" s="761"/>
      <c r="EZ373" s="761"/>
      <c r="FA373" s="761"/>
      <c r="FB373" s="761"/>
      <c r="FC373" s="761"/>
      <c r="FD373" s="761"/>
      <c r="FE373" s="761"/>
      <c r="FF373" s="761"/>
      <c r="FG373" s="761"/>
      <c r="FH373" s="761"/>
      <c r="FI373" s="761"/>
      <c r="FJ373" s="761"/>
      <c r="FK373" s="761"/>
      <c r="FL373" s="761"/>
      <c r="FM373" s="761"/>
      <c r="FN373" s="761"/>
      <c r="FO373" s="761"/>
      <c r="FP373" s="761"/>
      <c r="FQ373" s="761"/>
      <c r="FR373" s="761"/>
      <c r="FS373" s="761"/>
      <c r="FT373" s="761"/>
      <c r="FU373" s="761"/>
      <c r="FV373" s="761"/>
      <c r="FW373" s="761"/>
      <c r="FX373" s="761"/>
      <c r="FY373" s="761"/>
      <c r="FZ373" s="761"/>
      <c r="GA373" s="761"/>
      <c r="GB373" s="761"/>
      <c r="GC373" s="761"/>
      <c r="GD373" s="761"/>
      <c r="GE373" s="761"/>
      <c r="GF373" s="761"/>
      <c r="GG373" s="761"/>
      <c r="GH373" s="761"/>
      <c r="GI373" s="761"/>
      <c r="GJ373" s="761"/>
      <c r="GK373" s="761"/>
      <c r="GL373" s="761"/>
      <c r="GM373" s="761"/>
      <c r="GN373" s="761"/>
      <c r="GO373" s="761"/>
      <c r="GP373" s="761"/>
      <c r="GQ373" s="761"/>
      <c r="GR373" s="761"/>
      <c r="GS373" s="761"/>
      <c r="GT373" s="761"/>
      <c r="GU373" s="761"/>
      <c r="GV373" s="761"/>
      <c r="GW373" s="761"/>
      <c r="GX373" s="761"/>
      <c r="GY373" s="761"/>
      <c r="GZ373" s="761"/>
      <c r="HA373" s="761"/>
      <c r="HB373" s="761"/>
      <c r="HC373" s="761"/>
      <c r="HD373" s="761"/>
      <c r="HE373" s="761"/>
      <c r="HF373" s="761"/>
      <c r="HG373" s="761"/>
      <c r="HH373" s="761"/>
      <c r="HI373" s="761"/>
      <c r="HJ373" s="761"/>
      <c r="HK373" s="761"/>
      <c r="HL373" s="761"/>
      <c r="HM373" s="761"/>
      <c r="HN373" s="761"/>
      <c r="HO373" s="761"/>
      <c r="HP373" s="761"/>
      <c r="HQ373" s="761"/>
      <c r="HR373" s="761"/>
      <c r="HS373" s="761"/>
      <c r="HT373" s="761"/>
      <c r="HU373" s="761"/>
      <c r="HV373" s="761"/>
      <c r="HW373" s="761"/>
      <c r="HX373" s="761"/>
      <c r="HY373" s="761"/>
      <c r="HZ373" s="761"/>
      <c r="IA373" s="761"/>
      <c r="IB373" s="761"/>
      <c r="IC373" s="761"/>
      <c r="ID373" s="761"/>
      <c r="IE373" s="761"/>
      <c r="IF373" s="761"/>
      <c r="IG373" s="761"/>
      <c r="IH373" s="761"/>
      <c r="II373" s="761"/>
      <c r="IJ373" s="761"/>
      <c r="IK373" s="761"/>
      <c r="IL373" s="761"/>
      <c r="IM373" s="761"/>
      <c r="IN373" s="761"/>
      <c r="IO373" s="761"/>
      <c r="IP373" s="761"/>
      <c r="IQ373" s="761"/>
      <c r="IR373" s="761"/>
    </row>
    <row r="374" s="137" customFormat="1" ht="20.25" spans="1:252">
      <c r="A374" s="353" t="s">
        <v>4599</v>
      </c>
      <c r="B374" s="674" t="s">
        <v>4600</v>
      </c>
      <c r="C374" s="671">
        <v>3028</v>
      </c>
      <c r="D374" s="671">
        <v>2351</v>
      </c>
      <c r="E374" s="671">
        <v>2981</v>
      </c>
      <c r="F374" s="671">
        <f t="shared" si="81"/>
        <v>-47</v>
      </c>
      <c r="G374" s="759" t="str">
        <f t="shared" si="75"/>
        <v>-1.6%</v>
      </c>
      <c r="H374" s="365" t="str">
        <f t="shared" si="76"/>
        <v>126.8%</v>
      </c>
      <c r="I374" s="744" t="str">
        <f t="shared" si="73"/>
        <v>是</v>
      </c>
      <c r="J374" s="772" t="str">
        <f t="shared" si="82"/>
        <v>11008</v>
      </c>
      <c r="K374" s="93" t="str">
        <f t="shared" si="79"/>
        <v>项</v>
      </c>
      <c r="L374" s="770">
        <v>1</v>
      </c>
      <c r="M374" s="751"/>
      <c r="N374" s="751"/>
      <c r="O374" s="751"/>
      <c r="P374" s="751"/>
      <c r="Q374" s="751"/>
      <c r="R374" s="751"/>
      <c r="S374" s="751"/>
      <c r="T374" s="751"/>
      <c r="U374" s="751"/>
      <c r="V374" s="751"/>
      <c r="W374" s="751"/>
      <c r="X374" s="751"/>
      <c r="Y374" s="751"/>
      <c r="Z374" s="751"/>
      <c r="AA374" s="751"/>
      <c r="AB374" s="751"/>
      <c r="AC374" s="751"/>
      <c r="AD374" s="751"/>
      <c r="AE374" s="751"/>
      <c r="AF374" s="751"/>
      <c r="AG374" s="751"/>
      <c r="AH374" s="751"/>
      <c r="AI374" s="751"/>
      <c r="AJ374" s="751"/>
      <c r="AK374" s="751"/>
      <c r="AL374" s="751"/>
      <c r="AM374" s="751"/>
      <c r="AN374" s="751"/>
      <c r="AO374" s="751"/>
      <c r="AP374" s="751"/>
      <c r="AQ374" s="751"/>
      <c r="AR374" s="751"/>
      <c r="AS374" s="751"/>
      <c r="AT374" s="751"/>
      <c r="AU374" s="751"/>
      <c r="AV374" s="751"/>
      <c r="AW374" s="751"/>
      <c r="AX374" s="751"/>
      <c r="AY374" s="751"/>
      <c r="AZ374" s="751"/>
      <c r="BA374" s="751"/>
      <c r="BB374" s="751"/>
      <c r="BC374" s="751"/>
      <c r="BD374" s="751"/>
      <c r="BE374" s="751"/>
      <c r="BF374" s="751"/>
      <c r="BG374" s="751"/>
      <c r="BH374" s="751"/>
      <c r="BI374" s="751"/>
      <c r="BJ374" s="751"/>
      <c r="BK374" s="751"/>
      <c r="BL374" s="751"/>
      <c r="BM374" s="751"/>
      <c r="BN374" s="751"/>
      <c r="BO374" s="751"/>
      <c r="BP374" s="751"/>
      <c r="BQ374" s="751"/>
      <c r="BR374" s="751"/>
      <c r="BS374" s="751"/>
      <c r="BT374" s="751"/>
      <c r="BU374" s="751"/>
      <c r="BV374" s="751"/>
      <c r="BW374" s="751"/>
      <c r="BX374" s="751"/>
      <c r="BY374" s="751"/>
      <c r="BZ374" s="751"/>
      <c r="CA374" s="751"/>
      <c r="CB374" s="751"/>
      <c r="CC374" s="751"/>
      <c r="CD374" s="751"/>
      <c r="CE374" s="751"/>
      <c r="CF374" s="751"/>
      <c r="CG374" s="751"/>
      <c r="CH374" s="751"/>
      <c r="CI374" s="751"/>
      <c r="CJ374" s="751"/>
      <c r="CK374" s="751"/>
      <c r="CL374" s="751"/>
      <c r="CM374" s="751"/>
      <c r="CN374" s="751"/>
      <c r="CO374" s="751"/>
      <c r="CP374" s="751"/>
      <c r="CQ374" s="751"/>
      <c r="CR374" s="751"/>
      <c r="CS374" s="751"/>
      <c r="CT374" s="751"/>
      <c r="CU374" s="751"/>
      <c r="CV374" s="751"/>
      <c r="CW374" s="751"/>
      <c r="CX374" s="751"/>
      <c r="CY374" s="751"/>
      <c r="CZ374" s="751"/>
      <c r="DA374" s="751"/>
      <c r="DB374" s="751"/>
      <c r="DC374" s="751"/>
      <c r="DD374" s="751"/>
      <c r="DE374" s="751"/>
      <c r="DF374" s="751"/>
      <c r="DG374" s="751"/>
      <c r="DH374" s="751"/>
      <c r="DI374" s="751"/>
      <c r="DJ374" s="751"/>
      <c r="DK374" s="751"/>
      <c r="DL374" s="751"/>
      <c r="DM374" s="751"/>
      <c r="DN374" s="751"/>
      <c r="DO374" s="751"/>
      <c r="DP374" s="751"/>
      <c r="DQ374" s="751"/>
      <c r="DR374" s="751"/>
      <c r="DS374" s="751"/>
      <c r="DT374" s="751"/>
      <c r="DU374" s="751"/>
      <c r="DV374" s="751"/>
      <c r="DW374" s="751"/>
      <c r="DX374" s="751"/>
      <c r="DY374" s="751"/>
      <c r="DZ374" s="751"/>
      <c r="EA374" s="751"/>
      <c r="EB374" s="751"/>
      <c r="EC374" s="751"/>
      <c r="ED374" s="751"/>
      <c r="EE374" s="751"/>
      <c r="EF374" s="751"/>
      <c r="EG374" s="751"/>
      <c r="EH374" s="751"/>
      <c r="EI374" s="751"/>
      <c r="EJ374" s="751"/>
      <c r="EK374" s="751"/>
      <c r="EL374" s="751"/>
      <c r="EM374" s="751"/>
      <c r="EN374" s="751"/>
      <c r="EO374" s="751"/>
      <c r="EP374" s="751"/>
      <c r="EQ374" s="751"/>
      <c r="ER374" s="751"/>
      <c r="ES374" s="751"/>
      <c r="ET374" s="751"/>
      <c r="EU374" s="751"/>
      <c r="EV374" s="751"/>
      <c r="EW374" s="751"/>
      <c r="EX374" s="751"/>
      <c r="EY374" s="751"/>
      <c r="EZ374" s="751"/>
      <c r="FA374" s="751"/>
      <c r="FB374" s="751"/>
      <c r="FC374" s="751"/>
      <c r="FD374" s="751"/>
      <c r="FE374" s="751"/>
      <c r="FF374" s="751"/>
      <c r="FG374" s="751"/>
      <c r="FH374" s="751"/>
      <c r="FI374" s="751"/>
      <c r="FJ374" s="751"/>
      <c r="FK374" s="751"/>
      <c r="FL374" s="751"/>
      <c r="FM374" s="751"/>
      <c r="FN374" s="751"/>
      <c r="FO374" s="751"/>
      <c r="FP374" s="751"/>
      <c r="FQ374" s="751"/>
      <c r="FR374" s="751"/>
      <c r="FS374" s="751"/>
      <c r="FT374" s="751"/>
      <c r="FU374" s="751"/>
      <c r="FV374" s="751"/>
      <c r="FW374" s="751"/>
      <c r="FX374" s="751"/>
      <c r="FY374" s="751"/>
      <c r="FZ374" s="751"/>
      <c r="GA374" s="751"/>
      <c r="GB374" s="751"/>
      <c r="GC374" s="751"/>
      <c r="GD374" s="751"/>
      <c r="GE374" s="751"/>
      <c r="GF374" s="751"/>
      <c r="GG374" s="751"/>
      <c r="GH374" s="751"/>
      <c r="GI374" s="751"/>
      <c r="GJ374" s="751"/>
      <c r="GK374" s="751"/>
      <c r="GL374" s="751"/>
      <c r="GM374" s="751"/>
      <c r="GN374" s="751"/>
      <c r="GO374" s="751"/>
      <c r="GP374" s="751"/>
      <c r="GQ374" s="751"/>
      <c r="GR374" s="751"/>
      <c r="GS374" s="751"/>
      <c r="GT374" s="751"/>
      <c r="GU374" s="751"/>
      <c r="GV374" s="751"/>
      <c r="GW374" s="751"/>
      <c r="GX374" s="751"/>
      <c r="GY374" s="751"/>
      <c r="GZ374" s="751"/>
      <c r="HA374" s="751"/>
      <c r="HB374" s="751"/>
      <c r="HC374" s="751"/>
      <c r="HD374" s="751"/>
      <c r="HE374" s="751"/>
      <c r="HF374" s="751"/>
      <c r="HG374" s="751"/>
      <c r="HH374" s="751"/>
      <c r="HI374" s="751"/>
      <c r="HJ374" s="751"/>
      <c r="HK374" s="751"/>
      <c r="HL374" s="751"/>
      <c r="HM374" s="751"/>
      <c r="HN374" s="751"/>
      <c r="HO374" s="751"/>
      <c r="HP374" s="751"/>
      <c r="HQ374" s="751"/>
      <c r="HR374" s="751"/>
      <c r="HS374" s="751"/>
      <c r="HT374" s="751"/>
      <c r="HU374" s="751"/>
      <c r="HV374" s="751"/>
      <c r="HW374" s="751"/>
      <c r="HX374" s="751"/>
      <c r="HY374" s="751"/>
      <c r="HZ374" s="751"/>
      <c r="IA374" s="751"/>
      <c r="IB374" s="751"/>
      <c r="IC374" s="751"/>
      <c r="ID374" s="751"/>
      <c r="IE374" s="751"/>
      <c r="IF374" s="751"/>
      <c r="IG374" s="751"/>
      <c r="IH374" s="751"/>
      <c r="II374" s="751"/>
      <c r="IJ374" s="751"/>
      <c r="IK374" s="751"/>
      <c r="IL374" s="751"/>
      <c r="IM374" s="751"/>
      <c r="IN374" s="751"/>
      <c r="IO374" s="751"/>
      <c r="IP374" s="751"/>
      <c r="IQ374" s="751"/>
      <c r="IR374" s="751"/>
    </row>
    <row r="375" s="136" customFormat="1" ht="20.25" spans="1:252">
      <c r="A375" s="639" t="s">
        <v>4601</v>
      </c>
      <c r="B375" s="349" t="s">
        <v>4602</v>
      </c>
      <c r="C375" s="736">
        <f>SUMIF($J376:J$382,$A375,C376:C$382)</f>
        <v>22306</v>
      </c>
      <c r="D375" s="736">
        <f ca="1">SUMIF($J376:K$382,$A375,D376:D$382)</f>
        <v>15010</v>
      </c>
      <c r="E375" s="736">
        <f ca="1">SUMIF($J376:L$382,$A375,E376:E$382)</f>
        <v>19026</v>
      </c>
      <c r="F375" s="736">
        <f ca="1">SUMIF($J376:M$382,$A375,F376:F$382)</f>
        <v>-3280</v>
      </c>
      <c r="G375" s="643" t="str">
        <f ca="1" t="shared" si="75"/>
        <v>-14.7%</v>
      </c>
      <c r="H375" s="345" t="str">
        <f ca="1" t="shared" si="76"/>
        <v>126.8%</v>
      </c>
      <c r="I375" s="744" t="str">
        <f ca="1" t="shared" si="73"/>
        <v>是</v>
      </c>
      <c r="J375" s="745" t="str">
        <f t="shared" si="80"/>
        <v>110</v>
      </c>
      <c r="K375" s="93" t="str">
        <f t="shared" si="79"/>
        <v>款</v>
      </c>
      <c r="L375" s="770">
        <v>1</v>
      </c>
      <c r="M375" s="761"/>
      <c r="N375" s="761"/>
      <c r="O375" s="761"/>
      <c r="P375" s="761"/>
      <c r="Q375" s="761"/>
      <c r="R375" s="761"/>
      <c r="S375" s="761"/>
      <c r="T375" s="761"/>
      <c r="U375" s="761"/>
      <c r="V375" s="761"/>
      <c r="W375" s="761"/>
      <c r="X375" s="761"/>
      <c r="Y375" s="761"/>
      <c r="Z375" s="761"/>
      <c r="AA375" s="761"/>
      <c r="AB375" s="761"/>
      <c r="AC375" s="761"/>
      <c r="AD375" s="761"/>
      <c r="AE375" s="761"/>
      <c r="AF375" s="761"/>
      <c r="AG375" s="761"/>
      <c r="AH375" s="761"/>
      <c r="AI375" s="761"/>
      <c r="AJ375" s="761"/>
      <c r="AK375" s="761"/>
      <c r="AL375" s="761"/>
      <c r="AM375" s="761"/>
      <c r="AN375" s="761"/>
      <c r="AO375" s="761"/>
      <c r="AP375" s="761"/>
      <c r="AQ375" s="761"/>
      <c r="AR375" s="761"/>
      <c r="AS375" s="761"/>
      <c r="AT375" s="761"/>
      <c r="AU375" s="761"/>
      <c r="AV375" s="761"/>
      <c r="AW375" s="761"/>
      <c r="AX375" s="761"/>
      <c r="AY375" s="761"/>
      <c r="AZ375" s="761"/>
      <c r="BA375" s="761"/>
      <c r="BB375" s="761"/>
      <c r="BC375" s="761"/>
      <c r="BD375" s="761"/>
      <c r="BE375" s="761"/>
      <c r="BF375" s="761"/>
      <c r="BG375" s="761"/>
      <c r="BH375" s="761"/>
      <c r="BI375" s="761"/>
      <c r="BJ375" s="761"/>
      <c r="BK375" s="761"/>
      <c r="BL375" s="761"/>
      <c r="BM375" s="761"/>
      <c r="BN375" s="761"/>
      <c r="BO375" s="761"/>
      <c r="BP375" s="761"/>
      <c r="BQ375" s="761"/>
      <c r="BR375" s="761"/>
      <c r="BS375" s="761"/>
      <c r="BT375" s="761"/>
      <c r="BU375" s="761"/>
      <c r="BV375" s="761"/>
      <c r="BW375" s="761"/>
      <c r="BX375" s="761"/>
      <c r="BY375" s="761"/>
      <c r="BZ375" s="761"/>
      <c r="CA375" s="761"/>
      <c r="CB375" s="761"/>
      <c r="CC375" s="761"/>
      <c r="CD375" s="761"/>
      <c r="CE375" s="761"/>
      <c r="CF375" s="761"/>
      <c r="CG375" s="761"/>
      <c r="CH375" s="761"/>
      <c r="CI375" s="761"/>
      <c r="CJ375" s="761"/>
      <c r="CK375" s="761"/>
      <c r="CL375" s="761"/>
      <c r="CM375" s="761"/>
      <c r="CN375" s="761"/>
      <c r="CO375" s="761"/>
      <c r="CP375" s="761"/>
      <c r="CQ375" s="761"/>
      <c r="CR375" s="761"/>
      <c r="CS375" s="761"/>
      <c r="CT375" s="761"/>
      <c r="CU375" s="761"/>
      <c r="CV375" s="761"/>
      <c r="CW375" s="761"/>
      <c r="CX375" s="761"/>
      <c r="CY375" s="761"/>
      <c r="CZ375" s="761"/>
      <c r="DA375" s="761"/>
      <c r="DB375" s="761"/>
      <c r="DC375" s="761"/>
      <c r="DD375" s="761"/>
      <c r="DE375" s="761"/>
      <c r="DF375" s="761"/>
      <c r="DG375" s="761"/>
      <c r="DH375" s="761"/>
      <c r="DI375" s="761"/>
      <c r="DJ375" s="761"/>
      <c r="DK375" s="761"/>
      <c r="DL375" s="761"/>
      <c r="DM375" s="761"/>
      <c r="DN375" s="761"/>
      <c r="DO375" s="761"/>
      <c r="DP375" s="761"/>
      <c r="DQ375" s="761"/>
      <c r="DR375" s="761"/>
      <c r="DS375" s="761"/>
      <c r="DT375" s="761"/>
      <c r="DU375" s="761"/>
      <c r="DV375" s="761"/>
      <c r="DW375" s="761"/>
      <c r="DX375" s="761"/>
      <c r="DY375" s="761"/>
      <c r="DZ375" s="761"/>
      <c r="EA375" s="761"/>
      <c r="EB375" s="761"/>
      <c r="EC375" s="761"/>
      <c r="ED375" s="761"/>
      <c r="EE375" s="761"/>
      <c r="EF375" s="761"/>
      <c r="EG375" s="761"/>
      <c r="EH375" s="761"/>
      <c r="EI375" s="761"/>
      <c r="EJ375" s="761"/>
      <c r="EK375" s="761"/>
      <c r="EL375" s="761"/>
      <c r="EM375" s="761"/>
      <c r="EN375" s="761"/>
      <c r="EO375" s="761"/>
      <c r="EP375" s="761"/>
      <c r="EQ375" s="761"/>
      <c r="ER375" s="761"/>
      <c r="ES375" s="761"/>
      <c r="ET375" s="761"/>
      <c r="EU375" s="761"/>
      <c r="EV375" s="761"/>
      <c r="EW375" s="761"/>
      <c r="EX375" s="761"/>
      <c r="EY375" s="761"/>
      <c r="EZ375" s="761"/>
      <c r="FA375" s="761"/>
      <c r="FB375" s="761"/>
      <c r="FC375" s="761"/>
      <c r="FD375" s="761"/>
      <c r="FE375" s="761"/>
      <c r="FF375" s="761"/>
      <c r="FG375" s="761"/>
      <c r="FH375" s="761"/>
      <c r="FI375" s="761"/>
      <c r="FJ375" s="761"/>
      <c r="FK375" s="761"/>
      <c r="FL375" s="761"/>
      <c r="FM375" s="761"/>
      <c r="FN375" s="761"/>
      <c r="FO375" s="761"/>
      <c r="FP375" s="761"/>
      <c r="FQ375" s="761"/>
      <c r="FR375" s="761"/>
      <c r="FS375" s="761"/>
      <c r="FT375" s="761"/>
      <c r="FU375" s="761"/>
      <c r="FV375" s="761"/>
      <c r="FW375" s="761"/>
      <c r="FX375" s="761"/>
      <c r="FY375" s="761"/>
      <c r="FZ375" s="761"/>
      <c r="GA375" s="761"/>
      <c r="GB375" s="761"/>
      <c r="GC375" s="761"/>
      <c r="GD375" s="761"/>
      <c r="GE375" s="761"/>
      <c r="GF375" s="761"/>
      <c r="GG375" s="761"/>
      <c r="GH375" s="761"/>
      <c r="GI375" s="761"/>
      <c r="GJ375" s="761"/>
      <c r="GK375" s="761"/>
      <c r="GL375" s="761"/>
      <c r="GM375" s="761"/>
      <c r="GN375" s="761"/>
      <c r="GO375" s="761"/>
      <c r="GP375" s="761"/>
      <c r="GQ375" s="761"/>
      <c r="GR375" s="761"/>
      <c r="GS375" s="761"/>
      <c r="GT375" s="761"/>
      <c r="GU375" s="761"/>
      <c r="GV375" s="761"/>
      <c r="GW375" s="761"/>
      <c r="GX375" s="761"/>
      <c r="GY375" s="761"/>
      <c r="GZ375" s="761"/>
      <c r="HA375" s="761"/>
      <c r="HB375" s="761"/>
      <c r="HC375" s="761"/>
      <c r="HD375" s="761"/>
      <c r="HE375" s="761"/>
      <c r="HF375" s="761"/>
      <c r="HG375" s="761"/>
      <c r="HH375" s="761"/>
      <c r="HI375" s="761"/>
      <c r="HJ375" s="761"/>
      <c r="HK375" s="761"/>
      <c r="HL375" s="761"/>
      <c r="HM375" s="761"/>
      <c r="HN375" s="761"/>
      <c r="HO375" s="761"/>
      <c r="HP375" s="761"/>
      <c r="HQ375" s="761"/>
      <c r="HR375" s="761"/>
      <c r="HS375" s="761"/>
      <c r="HT375" s="761"/>
      <c r="HU375" s="761"/>
      <c r="HV375" s="761"/>
      <c r="HW375" s="761"/>
      <c r="HX375" s="761"/>
      <c r="HY375" s="761"/>
      <c r="HZ375" s="761"/>
      <c r="IA375" s="761"/>
      <c r="IB375" s="761"/>
      <c r="IC375" s="761"/>
      <c r="ID375" s="761"/>
      <c r="IE375" s="761"/>
      <c r="IF375" s="761"/>
      <c r="IG375" s="761"/>
      <c r="IH375" s="761"/>
      <c r="II375" s="761"/>
      <c r="IJ375" s="761"/>
      <c r="IK375" s="761"/>
      <c r="IL375" s="761"/>
      <c r="IM375" s="761"/>
      <c r="IN375" s="761"/>
      <c r="IO375" s="761"/>
      <c r="IP375" s="761"/>
      <c r="IQ375" s="761"/>
      <c r="IR375" s="761"/>
    </row>
    <row r="376" s="137" customFormat="1" ht="20.25" spans="1:252">
      <c r="A376" s="353" t="s">
        <v>4603</v>
      </c>
      <c r="B376" s="306" t="s">
        <v>4604</v>
      </c>
      <c r="C376" s="669">
        <f>SUMIF($J$91:J387,$A376,C$91:C387)</f>
        <v>22306</v>
      </c>
      <c r="D376" s="669">
        <f ca="1">SUMIF($J$91:K387,$A376,D$91:D387)</f>
        <v>15010</v>
      </c>
      <c r="E376" s="669">
        <f ca="1">SUMIF($J$91:L387,$A376,E$91:E387)</f>
        <v>19026</v>
      </c>
      <c r="F376" s="669">
        <f ca="1">SUMIF($J$91:M387,$A376,F$91:F387)</f>
        <v>-3280</v>
      </c>
      <c r="G376" s="759" t="str">
        <f ca="1" t="shared" si="75"/>
        <v>-14.7%</v>
      </c>
      <c r="H376" s="365" t="str">
        <f ca="1" t="shared" si="76"/>
        <v>126.8%</v>
      </c>
      <c r="I376" s="744" t="str">
        <f ca="1" t="shared" si="73"/>
        <v>是</v>
      </c>
      <c r="J376" s="763" t="str">
        <f>LEFT(A376,5)</f>
        <v>11009</v>
      </c>
      <c r="K376" s="93" t="str">
        <f t="shared" si="79"/>
        <v>项</v>
      </c>
      <c r="L376" s="770">
        <v>1</v>
      </c>
      <c r="M376" s="751"/>
      <c r="N376" s="751"/>
      <c r="O376" s="751"/>
      <c r="P376" s="751"/>
      <c r="Q376" s="751"/>
      <c r="R376" s="751"/>
      <c r="S376" s="751"/>
      <c r="T376" s="751"/>
      <c r="U376" s="751"/>
      <c r="V376" s="751"/>
      <c r="W376" s="751"/>
      <c r="X376" s="751"/>
      <c r="Y376" s="751"/>
      <c r="Z376" s="751"/>
      <c r="AA376" s="751"/>
      <c r="AB376" s="751"/>
      <c r="AC376" s="751"/>
      <c r="AD376" s="751"/>
      <c r="AE376" s="751"/>
      <c r="AF376" s="751"/>
      <c r="AG376" s="751"/>
      <c r="AH376" s="751"/>
      <c r="AI376" s="751"/>
      <c r="AJ376" s="751"/>
      <c r="AK376" s="751"/>
      <c r="AL376" s="751"/>
      <c r="AM376" s="751"/>
      <c r="AN376" s="751"/>
      <c r="AO376" s="751"/>
      <c r="AP376" s="751"/>
      <c r="AQ376" s="751"/>
      <c r="AR376" s="751"/>
      <c r="AS376" s="751"/>
      <c r="AT376" s="751"/>
      <c r="AU376" s="751"/>
      <c r="AV376" s="751"/>
      <c r="AW376" s="751"/>
      <c r="AX376" s="751"/>
      <c r="AY376" s="751"/>
      <c r="AZ376" s="751"/>
      <c r="BA376" s="751"/>
      <c r="BB376" s="751"/>
      <c r="BC376" s="751"/>
      <c r="BD376" s="751"/>
      <c r="BE376" s="751"/>
      <c r="BF376" s="751"/>
      <c r="BG376" s="751"/>
      <c r="BH376" s="751"/>
      <c r="BI376" s="751"/>
      <c r="BJ376" s="751"/>
      <c r="BK376" s="751"/>
      <c r="BL376" s="751"/>
      <c r="BM376" s="751"/>
      <c r="BN376" s="751"/>
      <c r="BO376" s="751"/>
      <c r="BP376" s="751"/>
      <c r="BQ376" s="751"/>
      <c r="BR376" s="751"/>
      <c r="BS376" s="751"/>
      <c r="BT376" s="751"/>
      <c r="BU376" s="751"/>
      <c r="BV376" s="751"/>
      <c r="BW376" s="751"/>
      <c r="BX376" s="751"/>
      <c r="BY376" s="751"/>
      <c r="BZ376" s="751"/>
      <c r="CA376" s="751"/>
      <c r="CB376" s="751"/>
      <c r="CC376" s="751"/>
      <c r="CD376" s="751"/>
      <c r="CE376" s="751"/>
      <c r="CF376" s="751"/>
      <c r="CG376" s="751"/>
      <c r="CH376" s="751"/>
      <c r="CI376" s="751"/>
      <c r="CJ376" s="751"/>
      <c r="CK376" s="751"/>
      <c r="CL376" s="751"/>
      <c r="CM376" s="751"/>
      <c r="CN376" s="751"/>
      <c r="CO376" s="751"/>
      <c r="CP376" s="751"/>
      <c r="CQ376" s="751"/>
      <c r="CR376" s="751"/>
      <c r="CS376" s="751"/>
      <c r="CT376" s="751"/>
      <c r="CU376" s="751"/>
      <c r="CV376" s="751"/>
      <c r="CW376" s="751"/>
      <c r="CX376" s="751"/>
      <c r="CY376" s="751"/>
      <c r="CZ376" s="751"/>
      <c r="DA376" s="751"/>
      <c r="DB376" s="751"/>
      <c r="DC376" s="751"/>
      <c r="DD376" s="751"/>
      <c r="DE376" s="751"/>
      <c r="DF376" s="751"/>
      <c r="DG376" s="751"/>
      <c r="DH376" s="751"/>
      <c r="DI376" s="751"/>
      <c r="DJ376" s="751"/>
      <c r="DK376" s="751"/>
      <c r="DL376" s="751"/>
      <c r="DM376" s="751"/>
      <c r="DN376" s="751"/>
      <c r="DO376" s="751"/>
      <c r="DP376" s="751"/>
      <c r="DQ376" s="751"/>
      <c r="DR376" s="751"/>
      <c r="DS376" s="751"/>
      <c r="DT376" s="751"/>
      <c r="DU376" s="751"/>
      <c r="DV376" s="751"/>
      <c r="DW376" s="751"/>
      <c r="DX376" s="751"/>
      <c r="DY376" s="751"/>
      <c r="DZ376" s="751"/>
      <c r="EA376" s="751"/>
      <c r="EB376" s="751"/>
      <c r="EC376" s="751"/>
      <c r="ED376" s="751"/>
      <c r="EE376" s="751"/>
      <c r="EF376" s="751"/>
      <c r="EG376" s="751"/>
      <c r="EH376" s="751"/>
      <c r="EI376" s="751"/>
      <c r="EJ376" s="751"/>
      <c r="EK376" s="751"/>
      <c r="EL376" s="751"/>
      <c r="EM376" s="751"/>
      <c r="EN376" s="751"/>
      <c r="EO376" s="751"/>
      <c r="EP376" s="751"/>
      <c r="EQ376" s="751"/>
      <c r="ER376" s="751"/>
      <c r="ES376" s="751"/>
      <c r="ET376" s="751"/>
      <c r="EU376" s="751"/>
      <c r="EV376" s="751"/>
      <c r="EW376" s="751"/>
      <c r="EX376" s="751"/>
      <c r="EY376" s="751"/>
      <c r="EZ376" s="751"/>
      <c r="FA376" s="751"/>
      <c r="FB376" s="751"/>
      <c r="FC376" s="751"/>
      <c r="FD376" s="751"/>
      <c r="FE376" s="751"/>
      <c r="FF376" s="751"/>
      <c r="FG376" s="751"/>
      <c r="FH376" s="751"/>
      <c r="FI376" s="751"/>
      <c r="FJ376" s="751"/>
      <c r="FK376" s="751"/>
      <c r="FL376" s="751"/>
      <c r="FM376" s="751"/>
      <c r="FN376" s="751"/>
      <c r="FO376" s="751"/>
      <c r="FP376" s="751"/>
      <c r="FQ376" s="751"/>
      <c r="FR376" s="751"/>
      <c r="FS376" s="751"/>
      <c r="FT376" s="751"/>
      <c r="FU376" s="751"/>
      <c r="FV376" s="751"/>
      <c r="FW376" s="751"/>
      <c r="FX376" s="751"/>
      <c r="FY376" s="751"/>
      <c r="FZ376" s="751"/>
      <c r="GA376" s="751"/>
      <c r="GB376" s="751"/>
      <c r="GC376" s="751"/>
      <c r="GD376" s="751"/>
      <c r="GE376" s="751"/>
      <c r="GF376" s="751"/>
      <c r="GG376" s="751"/>
      <c r="GH376" s="751"/>
      <c r="GI376" s="751"/>
      <c r="GJ376" s="751"/>
      <c r="GK376" s="751"/>
      <c r="GL376" s="751"/>
      <c r="GM376" s="751"/>
      <c r="GN376" s="751"/>
      <c r="GO376" s="751"/>
      <c r="GP376" s="751"/>
      <c r="GQ376" s="751"/>
      <c r="GR376" s="751"/>
      <c r="GS376" s="751"/>
      <c r="GT376" s="751"/>
      <c r="GU376" s="751"/>
      <c r="GV376" s="751"/>
      <c r="GW376" s="751"/>
      <c r="GX376" s="751"/>
      <c r="GY376" s="751"/>
      <c r="GZ376" s="751"/>
      <c r="HA376" s="751"/>
      <c r="HB376" s="751"/>
      <c r="HC376" s="751"/>
      <c r="HD376" s="751"/>
      <c r="HE376" s="751"/>
      <c r="HF376" s="751"/>
      <c r="HG376" s="751"/>
      <c r="HH376" s="751"/>
      <c r="HI376" s="751"/>
      <c r="HJ376" s="751"/>
      <c r="HK376" s="751"/>
      <c r="HL376" s="751"/>
      <c r="HM376" s="751"/>
      <c r="HN376" s="751"/>
      <c r="HO376" s="751"/>
      <c r="HP376" s="751"/>
      <c r="HQ376" s="751"/>
      <c r="HR376" s="751"/>
      <c r="HS376" s="751"/>
      <c r="HT376" s="751"/>
      <c r="HU376" s="751"/>
      <c r="HV376" s="751"/>
      <c r="HW376" s="751"/>
      <c r="HX376" s="751"/>
      <c r="HY376" s="751"/>
      <c r="HZ376" s="751"/>
      <c r="IA376" s="751"/>
      <c r="IB376" s="751"/>
      <c r="IC376" s="751"/>
      <c r="ID376" s="751"/>
      <c r="IE376" s="751"/>
      <c r="IF376" s="751"/>
      <c r="IG376" s="751"/>
      <c r="IH376" s="751"/>
      <c r="II376" s="751"/>
      <c r="IJ376" s="751"/>
      <c r="IK376" s="751"/>
      <c r="IL376" s="751"/>
      <c r="IM376" s="751"/>
      <c r="IN376" s="751"/>
      <c r="IO376" s="751"/>
      <c r="IP376" s="751"/>
      <c r="IQ376" s="751"/>
      <c r="IR376" s="751"/>
    </row>
    <row r="377" s="137" customFormat="1" ht="20.25" spans="1:252">
      <c r="A377" s="764" t="s">
        <v>4605</v>
      </c>
      <c r="B377" s="765" t="s">
        <v>4606</v>
      </c>
      <c r="C377" s="671">
        <v>9118</v>
      </c>
      <c r="D377" s="671">
        <v>5000</v>
      </c>
      <c r="E377" s="671">
        <v>7858</v>
      </c>
      <c r="F377" s="671">
        <f t="shared" ref="F377:F379" si="83">E377-C377</f>
        <v>-1260</v>
      </c>
      <c r="G377" s="766" t="str">
        <f t="shared" si="75"/>
        <v>-13.8%</v>
      </c>
      <c r="H377" s="365" t="str">
        <f t="shared" si="76"/>
        <v>157.2%</v>
      </c>
      <c r="I377" s="744" t="str">
        <f t="shared" si="73"/>
        <v>是</v>
      </c>
      <c r="J377" s="763" t="str">
        <f t="shared" ref="J377:J379" si="84">LEFT(A377,7)</f>
        <v>1100901</v>
      </c>
      <c r="K377" s="93" t="e">
        <f t="shared" si="79"/>
        <v>#N/A</v>
      </c>
      <c r="L377" s="770">
        <v>1</v>
      </c>
      <c r="M377" s="751"/>
      <c r="N377" s="751"/>
      <c r="O377" s="751"/>
      <c r="P377" s="751"/>
      <c r="Q377" s="751"/>
      <c r="R377" s="751"/>
      <c r="S377" s="751"/>
      <c r="T377" s="751"/>
      <c r="U377" s="751"/>
      <c r="V377" s="751"/>
      <c r="W377" s="751"/>
      <c r="X377" s="751"/>
      <c r="Y377" s="751"/>
      <c r="Z377" s="751"/>
      <c r="AA377" s="751"/>
      <c r="AB377" s="751"/>
      <c r="AC377" s="751"/>
      <c r="AD377" s="751"/>
      <c r="AE377" s="751"/>
      <c r="AF377" s="751"/>
      <c r="AG377" s="751"/>
      <c r="AH377" s="751"/>
      <c r="AI377" s="751"/>
      <c r="AJ377" s="751"/>
      <c r="AK377" s="751"/>
      <c r="AL377" s="751"/>
      <c r="AM377" s="751"/>
      <c r="AN377" s="751"/>
      <c r="AO377" s="751"/>
      <c r="AP377" s="751"/>
      <c r="AQ377" s="751"/>
      <c r="AR377" s="751"/>
      <c r="AS377" s="751"/>
      <c r="AT377" s="751"/>
      <c r="AU377" s="751"/>
      <c r="AV377" s="751"/>
      <c r="AW377" s="751"/>
      <c r="AX377" s="751"/>
      <c r="AY377" s="751"/>
      <c r="AZ377" s="751"/>
      <c r="BA377" s="751"/>
      <c r="BB377" s="751"/>
      <c r="BC377" s="751"/>
      <c r="BD377" s="751"/>
      <c r="BE377" s="751"/>
      <c r="BF377" s="751"/>
      <c r="BG377" s="751"/>
      <c r="BH377" s="751"/>
      <c r="BI377" s="751"/>
      <c r="BJ377" s="751"/>
      <c r="BK377" s="751"/>
      <c r="BL377" s="751"/>
      <c r="BM377" s="751"/>
      <c r="BN377" s="751"/>
      <c r="BO377" s="751"/>
      <c r="BP377" s="751"/>
      <c r="BQ377" s="751"/>
      <c r="BR377" s="751"/>
      <c r="BS377" s="751"/>
      <c r="BT377" s="751"/>
      <c r="BU377" s="751"/>
      <c r="BV377" s="751"/>
      <c r="BW377" s="751"/>
      <c r="BX377" s="751"/>
      <c r="BY377" s="751"/>
      <c r="BZ377" s="751"/>
      <c r="CA377" s="751"/>
      <c r="CB377" s="751"/>
      <c r="CC377" s="751"/>
      <c r="CD377" s="751"/>
      <c r="CE377" s="751"/>
      <c r="CF377" s="751"/>
      <c r="CG377" s="751"/>
      <c r="CH377" s="751"/>
      <c r="CI377" s="751"/>
      <c r="CJ377" s="751"/>
      <c r="CK377" s="751"/>
      <c r="CL377" s="751"/>
      <c r="CM377" s="751"/>
      <c r="CN377" s="751"/>
      <c r="CO377" s="751"/>
      <c r="CP377" s="751"/>
      <c r="CQ377" s="751"/>
      <c r="CR377" s="751"/>
      <c r="CS377" s="751"/>
      <c r="CT377" s="751"/>
      <c r="CU377" s="751"/>
      <c r="CV377" s="751"/>
      <c r="CW377" s="751"/>
      <c r="CX377" s="751"/>
      <c r="CY377" s="751"/>
      <c r="CZ377" s="751"/>
      <c r="DA377" s="751"/>
      <c r="DB377" s="751"/>
      <c r="DC377" s="751"/>
      <c r="DD377" s="751"/>
      <c r="DE377" s="751"/>
      <c r="DF377" s="751"/>
      <c r="DG377" s="751"/>
      <c r="DH377" s="751"/>
      <c r="DI377" s="751"/>
      <c r="DJ377" s="751"/>
      <c r="DK377" s="751"/>
      <c r="DL377" s="751"/>
      <c r="DM377" s="751"/>
      <c r="DN377" s="751"/>
      <c r="DO377" s="751"/>
      <c r="DP377" s="751"/>
      <c r="DQ377" s="751"/>
      <c r="DR377" s="751"/>
      <c r="DS377" s="751"/>
      <c r="DT377" s="751"/>
      <c r="DU377" s="751"/>
      <c r="DV377" s="751"/>
      <c r="DW377" s="751"/>
      <c r="DX377" s="751"/>
      <c r="DY377" s="751"/>
      <c r="DZ377" s="751"/>
      <c r="EA377" s="751"/>
      <c r="EB377" s="751"/>
      <c r="EC377" s="751"/>
      <c r="ED377" s="751"/>
      <c r="EE377" s="751"/>
      <c r="EF377" s="751"/>
      <c r="EG377" s="751"/>
      <c r="EH377" s="751"/>
      <c r="EI377" s="751"/>
      <c r="EJ377" s="751"/>
      <c r="EK377" s="751"/>
      <c r="EL377" s="751"/>
      <c r="EM377" s="751"/>
      <c r="EN377" s="751"/>
      <c r="EO377" s="751"/>
      <c r="EP377" s="751"/>
      <c r="EQ377" s="751"/>
      <c r="ER377" s="751"/>
      <c r="ES377" s="751"/>
      <c r="ET377" s="751"/>
      <c r="EU377" s="751"/>
      <c r="EV377" s="751"/>
      <c r="EW377" s="751"/>
      <c r="EX377" s="751"/>
      <c r="EY377" s="751"/>
      <c r="EZ377" s="751"/>
      <c r="FA377" s="751"/>
      <c r="FB377" s="751"/>
      <c r="FC377" s="751"/>
      <c r="FD377" s="751"/>
      <c r="FE377" s="751"/>
      <c r="FF377" s="751"/>
      <c r="FG377" s="751"/>
      <c r="FH377" s="751"/>
      <c r="FI377" s="751"/>
      <c r="FJ377" s="751"/>
      <c r="FK377" s="751"/>
      <c r="FL377" s="751"/>
      <c r="FM377" s="751"/>
      <c r="FN377" s="751"/>
      <c r="FO377" s="751"/>
      <c r="FP377" s="751"/>
      <c r="FQ377" s="751"/>
      <c r="FR377" s="751"/>
      <c r="FS377" s="751"/>
      <c r="FT377" s="751"/>
      <c r="FU377" s="751"/>
      <c r="FV377" s="751"/>
      <c r="FW377" s="751"/>
      <c r="FX377" s="751"/>
      <c r="FY377" s="751"/>
      <c r="FZ377" s="751"/>
      <c r="GA377" s="751"/>
      <c r="GB377" s="751"/>
      <c r="GC377" s="751"/>
      <c r="GD377" s="751"/>
      <c r="GE377" s="751"/>
      <c r="GF377" s="751"/>
      <c r="GG377" s="751"/>
      <c r="GH377" s="751"/>
      <c r="GI377" s="751"/>
      <c r="GJ377" s="751"/>
      <c r="GK377" s="751"/>
      <c r="GL377" s="751"/>
      <c r="GM377" s="751"/>
      <c r="GN377" s="751"/>
      <c r="GO377" s="751"/>
      <c r="GP377" s="751"/>
      <c r="GQ377" s="751"/>
      <c r="GR377" s="751"/>
      <c r="GS377" s="751"/>
      <c r="GT377" s="751"/>
      <c r="GU377" s="751"/>
      <c r="GV377" s="751"/>
      <c r="GW377" s="751"/>
      <c r="GX377" s="751"/>
      <c r="GY377" s="751"/>
      <c r="GZ377" s="751"/>
      <c r="HA377" s="751"/>
      <c r="HB377" s="751"/>
      <c r="HC377" s="751"/>
      <c r="HD377" s="751"/>
      <c r="HE377" s="751"/>
      <c r="HF377" s="751"/>
      <c r="HG377" s="751"/>
      <c r="HH377" s="751"/>
      <c r="HI377" s="751"/>
      <c r="HJ377" s="751"/>
      <c r="HK377" s="751"/>
      <c r="HL377" s="751"/>
      <c r="HM377" s="751"/>
      <c r="HN377" s="751"/>
      <c r="HO377" s="751"/>
      <c r="HP377" s="751"/>
      <c r="HQ377" s="751"/>
      <c r="HR377" s="751"/>
      <c r="HS377" s="751"/>
      <c r="HT377" s="751"/>
      <c r="HU377" s="751"/>
      <c r="HV377" s="751"/>
      <c r="HW377" s="751"/>
      <c r="HX377" s="751"/>
      <c r="HY377" s="751"/>
      <c r="HZ377" s="751"/>
      <c r="IA377" s="751"/>
      <c r="IB377" s="751"/>
      <c r="IC377" s="751"/>
      <c r="ID377" s="751"/>
      <c r="IE377" s="751"/>
      <c r="IF377" s="751"/>
      <c r="IG377" s="751"/>
      <c r="IH377" s="751"/>
      <c r="II377" s="751"/>
      <c r="IJ377" s="751"/>
      <c r="IK377" s="751"/>
      <c r="IL377" s="751"/>
      <c r="IM377" s="751"/>
      <c r="IN377" s="751"/>
      <c r="IO377" s="751"/>
      <c r="IP377" s="751"/>
      <c r="IQ377" s="751"/>
      <c r="IR377" s="751"/>
    </row>
    <row r="378" s="137" customFormat="1" ht="20.25" spans="1:252">
      <c r="A378" s="764" t="s">
        <v>4607</v>
      </c>
      <c r="B378" s="765" t="s">
        <v>4608</v>
      </c>
      <c r="C378" s="671">
        <v>26</v>
      </c>
      <c r="D378" s="671">
        <v>10</v>
      </c>
      <c r="E378" s="671">
        <v>155</v>
      </c>
      <c r="F378" s="671">
        <f t="shared" si="83"/>
        <v>129</v>
      </c>
      <c r="G378" s="766" t="str">
        <f t="shared" si="75"/>
        <v>496.2%</v>
      </c>
      <c r="H378" s="365" t="str">
        <f t="shared" si="76"/>
        <v>1550.0%</v>
      </c>
      <c r="I378" s="744" t="str">
        <f t="shared" si="73"/>
        <v>是</v>
      </c>
      <c r="J378" s="763" t="str">
        <f t="shared" si="84"/>
        <v>1100901</v>
      </c>
      <c r="K378" s="93" t="e">
        <f t="shared" si="79"/>
        <v>#N/A</v>
      </c>
      <c r="L378" s="770">
        <v>1</v>
      </c>
      <c r="M378" s="751"/>
      <c r="N378" s="751"/>
      <c r="O378" s="751"/>
      <c r="P378" s="751"/>
      <c r="Q378" s="751"/>
      <c r="R378" s="751"/>
      <c r="S378" s="751"/>
      <c r="T378" s="751"/>
      <c r="U378" s="751"/>
      <c r="V378" s="751"/>
      <c r="W378" s="751"/>
      <c r="X378" s="751"/>
      <c r="Y378" s="751"/>
      <c r="Z378" s="751"/>
      <c r="AA378" s="751"/>
      <c r="AB378" s="751"/>
      <c r="AC378" s="751"/>
      <c r="AD378" s="751"/>
      <c r="AE378" s="751"/>
      <c r="AF378" s="751"/>
      <c r="AG378" s="751"/>
      <c r="AH378" s="751"/>
      <c r="AI378" s="751"/>
      <c r="AJ378" s="751"/>
      <c r="AK378" s="751"/>
      <c r="AL378" s="751"/>
      <c r="AM378" s="751"/>
      <c r="AN378" s="751"/>
      <c r="AO378" s="751"/>
      <c r="AP378" s="751"/>
      <c r="AQ378" s="751"/>
      <c r="AR378" s="751"/>
      <c r="AS378" s="751"/>
      <c r="AT378" s="751"/>
      <c r="AU378" s="751"/>
      <c r="AV378" s="751"/>
      <c r="AW378" s="751"/>
      <c r="AX378" s="751"/>
      <c r="AY378" s="751"/>
      <c r="AZ378" s="751"/>
      <c r="BA378" s="751"/>
      <c r="BB378" s="751"/>
      <c r="BC378" s="751"/>
      <c r="BD378" s="751"/>
      <c r="BE378" s="751"/>
      <c r="BF378" s="751"/>
      <c r="BG378" s="751"/>
      <c r="BH378" s="751"/>
      <c r="BI378" s="751"/>
      <c r="BJ378" s="751"/>
      <c r="BK378" s="751"/>
      <c r="BL378" s="751"/>
      <c r="BM378" s="751"/>
      <c r="BN378" s="751"/>
      <c r="BO378" s="751"/>
      <c r="BP378" s="751"/>
      <c r="BQ378" s="751"/>
      <c r="BR378" s="751"/>
      <c r="BS378" s="751"/>
      <c r="BT378" s="751"/>
      <c r="BU378" s="751"/>
      <c r="BV378" s="751"/>
      <c r="BW378" s="751"/>
      <c r="BX378" s="751"/>
      <c r="BY378" s="751"/>
      <c r="BZ378" s="751"/>
      <c r="CA378" s="751"/>
      <c r="CB378" s="751"/>
      <c r="CC378" s="751"/>
      <c r="CD378" s="751"/>
      <c r="CE378" s="751"/>
      <c r="CF378" s="751"/>
      <c r="CG378" s="751"/>
      <c r="CH378" s="751"/>
      <c r="CI378" s="751"/>
      <c r="CJ378" s="751"/>
      <c r="CK378" s="751"/>
      <c r="CL378" s="751"/>
      <c r="CM378" s="751"/>
      <c r="CN378" s="751"/>
      <c r="CO378" s="751"/>
      <c r="CP378" s="751"/>
      <c r="CQ378" s="751"/>
      <c r="CR378" s="751"/>
      <c r="CS378" s="751"/>
      <c r="CT378" s="751"/>
      <c r="CU378" s="751"/>
      <c r="CV378" s="751"/>
      <c r="CW378" s="751"/>
      <c r="CX378" s="751"/>
      <c r="CY378" s="751"/>
      <c r="CZ378" s="751"/>
      <c r="DA378" s="751"/>
      <c r="DB378" s="751"/>
      <c r="DC378" s="751"/>
      <c r="DD378" s="751"/>
      <c r="DE378" s="751"/>
      <c r="DF378" s="751"/>
      <c r="DG378" s="751"/>
      <c r="DH378" s="751"/>
      <c r="DI378" s="751"/>
      <c r="DJ378" s="751"/>
      <c r="DK378" s="751"/>
      <c r="DL378" s="751"/>
      <c r="DM378" s="751"/>
      <c r="DN378" s="751"/>
      <c r="DO378" s="751"/>
      <c r="DP378" s="751"/>
      <c r="DQ378" s="751"/>
      <c r="DR378" s="751"/>
      <c r="DS378" s="751"/>
      <c r="DT378" s="751"/>
      <c r="DU378" s="751"/>
      <c r="DV378" s="751"/>
      <c r="DW378" s="751"/>
      <c r="DX378" s="751"/>
      <c r="DY378" s="751"/>
      <c r="DZ378" s="751"/>
      <c r="EA378" s="751"/>
      <c r="EB378" s="751"/>
      <c r="EC378" s="751"/>
      <c r="ED378" s="751"/>
      <c r="EE378" s="751"/>
      <c r="EF378" s="751"/>
      <c r="EG378" s="751"/>
      <c r="EH378" s="751"/>
      <c r="EI378" s="751"/>
      <c r="EJ378" s="751"/>
      <c r="EK378" s="751"/>
      <c r="EL378" s="751"/>
      <c r="EM378" s="751"/>
      <c r="EN378" s="751"/>
      <c r="EO378" s="751"/>
      <c r="EP378" s="751"/>
      <c r="EQ378" s="751"/>
      <c r="ER378" s="751"/>
      <c r="ES378" s="751"/>
      <c r="ET378" s="751"/>
      <c r="EU378" s="751"/>
      <c r="EV378" s="751"/>
      <c r="EW378" s="751"/>
      <c r="EX378" s="751"/>
      <c r="EY378" s="751"/>
      <c r="EZ378" s="751"/>
      <c r="FA378" s="751"/>
      <c r="FB378" s="751"/>
      <c r="FC378" s="751"/>
      <c r="FD378" s="751"/>
      <c r="FE378" s="751"/>
      <c r="FF378" s="751"/>
      <c r="FG378" s="751"/>
      <c r="FH378" s="751"/>
      <c r="FI378" s="751"/>
      <c r="FJ378" s="751"/>
      <c r="FK378" s="751"/>
      <c r="FL378" s="751"/>
      <c r="FM378" s="751"/>
      <c r="FN378" s="751"/>
      <c r="FO378" s="751"/>
      <c r="FP378" s="751"/>
      <c r="FQ378" s="751"/>
      <c r="FR378" s="751"/>
      <c r="FS378" s="751"/>
      <c r="FT378" s="751"/>
      <c r="FU378" s="751"/>
      <c r="FV378" s="751"/>
      <c r="FW378" s="751"/>
      <c r="FX378" s="751"/>
      <c r="FY378" s="751"/>
      <c r="FZ378" s="751"/>
      <c r="GA378" s="751"/>
      <c r="GB378" s="751"/>
      <c r="GC378" s="751"/>
      <c r="GD378" s="751"/>
      <c r="GE378" s="751"/>
      <c r="GF378" s="751"/>
      <c r="GG378" s="751"/>
      <c r="GH378" s="751"/>
      <c r="GI378" s="751"/>
      <c r="GJ378" s="751"/>
      <c r="GK378" s="751"/>
      <c r="GL378" s="751"/>
      <c r="GM378" s="751"/>
      <c r="GN378" s="751"/>
      <c r="GO378" s="751"/>
      <c r="GP378" s="751"/>
      <c r="GQ378" s="751"/>
      <c r="GR378" s="751"/>
      <c r="GS378" s="751"/>
      <c r="GT378" s="751"/>
      <c r="GU378" s="751"/>
      <c r="GV378" s="751"/>
      <c r="GW378" s="751"/>
      <c r="GX378" s="751"/>
      <c r="GY378" s="751"/>
      <c r="GZ378" s="751"/>
      <c r="HA378" s="751"/>
      <c r="HB378" s="751"/>
      <c r="HC378" s="751"/>
      <c r="HD378" s="751"/>
      <c r="HE378" s="751"/>
      <c r="HF378" s="751"/>
      <c r="HG378" s="751"/>
      <c r="HH378" s="751"/>
      <c r="HI378" s="751"/>
      <c r="HJ378" s="751"/>
      <c r="HK378" s="751"/>
      <c r="HL378" s="751"/>
      <c r="HM378" s="751"/>
      <c r="HN378" s="751"/>
      <c r="HO378" s="751"/>
      <c r="HP378" s="751"/>
      <c r="HQ378" s="751"/>
      <c r="HR378" s="751"/>
      <c r="HS378" s="751"/>
      <c r="HT378" s="751"/>
      <c r="HU378" s="751"/>
      <c r="HV378" s="751"/>
      <c r="HW378" s="751"/>
      <c r="HX378" s="751"/>
      <c r="HY378" s="751"/>
      <c r="HZ378" s="751"/>
      <c r="IA378" s="751"/>
      <c r="IB378" s="751"/>
      <c r="IC378" s="751"/>
      <c r="ID378" s="751"/>
      <c r="IE378" s="751"/>
      <c r="IF378" s="751"/>
      <c r="IG378" s="751"/>
      <c r="IH378" s="751"/>
      <c r="II378" s="751"/>
      <c r="IJ378" s="751"/>
      <c r="IK378" s="751"/>
      <c r="IL378" s="751"/>
      <c r="IM378" s="751"/>
      <c r="IN378" s="751"/>
      <c r="IO378" s="751"/>
      <c r="IP378" s="751"/>
      <c r="IQ378" s="751"/>
      <c r="IR378" s="751"/>
    </row>
    <row r="379" s="137" customFormat="1" ht="20.25" spans="1:252">
      <c r="A379" s="764" t="s">
        <v>4609</v>
      </c>
      <c r="B379" s="765" t="s">
        <v>4610</v>
      </c>
      <c r="C379" s="671">
        <v>13162</v>
      </c>
      <c r="D379" s="671">
        <v>10000</v>
      </c>
      <c r="E379" s="671">
        <v>11013</v>
      </c>
      <c r="F379" s="671">
        <f t="shared" si="83"/>
        <v>-2149</v>
      </c>
      <c r="G379" s="766" t="str">
        <f t="shared" si="75"/>
        <v>-16.3%</v>
      </c>
      <c r="H379" s="365" t="str">
        <f t="shared" si="76"/>
        <v>110.1%</v>
      </c>
      <c r="I379" s="744" t="str">
        <f t="shared" si="73"/>
        <v>是</v>
      </c>
      <c r="J379" s="763" t="str">
        <f t="shared" si="84"/>
        <v>1100901</v>
      </c>
      <c r="K379" s="93" t="e">
        <f t="shared" si="79"/>
        <v>#N/A</v>
      </c>
      <c r="L379" s="770">
        <v>1</v>
      </c>
      <c r="M379" s="751"/>
      <c r="N379" s="751"/>
      <c r="O379" s="751"/>
      <c r="P379" s="751"/>
      <c r="Q379" s="751"/>
      <c r="R379" s="751"/>
      <c r="S379" s="751"/>
      <c r="T379" s="751"/>
      <c r="U379" s="751"/>
      <c r="V379" s="751"/>
      <c r="W379" s="751"/>
      <c r="X379" s="751"/>
      <c r="Y379" s="751"/>
      <c r="Z379" s="751"/>
      <c r="AA379" s="751"/>
      <c r="AB379" s="751"/>
      <c r="AC379" s="751"/>
      <c r="AD379" s="751"/>
      <c r="AE379" s="751"/>
      <c r="AF379" s="751"/>
      <c r="AG379" s="751"/>
      <c r="AH379" s="751"/>
      <c r="AI379" s="751"/>
      <c r="AJ379" s="751"/>
      <c r="AK379" s="751"/>
      <c r="AL379" s="751"/>
      <c r="AM379" s="751"/>
      <c r="AN379" s="751"/>
      <c r="AO379" s="751"/>
      <c r="AP379" s="751"/>
      <c r="AQ379" s="751"/>
      <c r="AR379" s="751"/>
      <c r="AS379" s="751"/>
      <c r="AT379" s="751"/>
      <c r="AU379" s="751"/>
      <c r="AV379" s="751"/>
      <c r="AW379" s="751"/>
      <c r="AX379" s="751"/>
      <c r="AY379" s="751"/>
      <c r="AZ379" s="751"/>
      <c r="BA379" s="751"/>
      <c r="BB379" s="751"/>
      <c r="BC379" s="751"/>
      <c r="BD379" s="751"/>
      <c r="BE379" s="751"/>
      <c r="BF379" s="751"/>
      <c r="BG379" s="751"/>
      <c r="BH379" s="751"/>
      <c r="BI379" s="751"/>
      <c r="BJ379" s="751"/>
      <c r="BK379" s="751"/>
      <c r="BL379" s="751"/>
      <c r="BM379" s="751"/>
      <c r="BN379" s="751"/>
      <c r="BO379" s="751"/>
      <c r="BP379" s="751"/>
      <c r="BQ379" s="751"/>
      <c r="BR379" s="751"/>
      <c r="BS379" s="751"/>
      <c r="BT379" s="751"/>
      <c r="BU379" s="751"/>
      <c r="BV379" s="751"/>
      <c r="BW379" s="751"/>
      <c r="BX379" s="751"/>
      <c r="BY379" s="751"/>
      <c r="BZ379" s="751"/>
      <c r="CA379" s="751"/>
      <c r="CB379" s="751"/>
      <c r="CC379" s="751"/>
      <c r="CD379" s="751"/>
      <c r="CE379" s="751"/>
      <c r="CF379" s="751"/>
      <c r="CG379" s="751"/>
      <c r="CH379" s="751"/>
      <c r="CI379" s="751"/>
      <c r="CJ379" s="751"/>
      <c r="CK379" s="751"/>
      <c r="CL379" s="751"/>
      <c r="CM379" s="751"/>
      <c r="CN379" s="751"/>
      <c r="CO379" s="751"/>
      <c r="CP379" s="751"/>
      <c r="CQ379" s="751"/>
      <c r="CR379" s="751"/>
      <c r="CS379" s="751"/>
      <c r="CT379" s="751"/>
      <c r="CU379" s="751"/>
      <c r="CV379" s="751"/>
      <c r="CW379" s="751"/>
      <c r="CX379" s="751"/>
      <c r="CY379" s="751"/>
      <c r="CZ379" s="751"/>
      <c r="DA379" s="751"/>
      <c r="DB379" s="751"/>
      <c r="DC379" s="751"/>
      <c r="DD379" s="751"/>
      <c r="DE379" s="751"/>
      <c r="DF379" s="751"/>
      <c r="DG379" s="751"/>
      <c r="DH379" s="751"/>
      <c r="DI379" s="751"/>
      <c r="DJ379" s="751"/>
      <c r="DK379" s="751"/>
      <c r="DL379" s="751"/>
      <c r="DM379" s="751"/>
      <c r="DN379" s="751"/>
      <c r="DO379" s="751"/>
      <c r="DP379" s="751"/>
      <c r="DQ379" s="751"/>
      <c r="DR379" s="751"/>
      <c r="DS379" s="751"/>
      <c r="DT379" s="751"/>
      <c r="DU379" s="751"/>
      <c r="DV379" s="751"/>
      <c r="DW379" s="751"/>
      <c r="DX379" s="751"/>
      <c r="DY379" s="751"/>
      <c r="DZ379" s="751"/>
      <c r="EA379" s="751"/>
      <c r="EB379" s="751"/>
      <c r="EC379" s="751"/>
      <c r="ED379" s="751"/>
      <c r="EE379" s="751"/>
      <c r="EF379" s="751"/>
      <c r="EG379" s="751"/>
      <c r="EH379" s="751"/>
      <c r="EI379" s="751"/>
      <c r="EJ379" s="751"/>
      <c r="EK379" s="751"/>
      <c r="EL379" s="751"/>
      <c r="EM379" s="751"/>
      <c r="EN379" s="751"/>
      <c r="EO379" s="751"/>
      <c r="EP379" s="751"/>
      <c r="EQ379" s="751"/>
      <c r="ER379" s="751"/>
      <c r="ES379" s="751"/>
      <c r="ET379" s="751"/>
      <c r="EU379" s="751"/>
      <c r="EV379" s="751"/>
      <c r="EW379" s="751"/>
      <c r="EX379" s="751"/>
      <c r="EY379" s="751"/>
      <c r="EZ379" s="751"/>
      <c r="FA379" s="751"/>
      <c r="FB379" s="751"/>
      <c r="FC379" s="751"/>
      <c r="FD379" s="751"/>
      <c r="FE379" s="751"/>
      <c r="FF379" s="751"/>
      <c r="FG379" s="751"/>
      <c r="FH379" s="751"/>
      <c r="FI379" s="751"/>
      <c r="FJ379" s="751"/>
      <c r="FK379" s="751"/>
      <c r="FL379" s="751"/>
      <c r="FM379" s="751"/>
      <c r="FN379" s="751"/>
      <c r="FO379" s="751"/>
      <c r="FP379" s="751"/>
      <c r="FQ379" s="751"/>
      <c r="FR379" s="751"/>
      <c r="FS379" s="751"/>
      <c r="FT379" s="751"/>
      <c r="FU379" s="751"/>
      <c r="FV379" s="751"/>
      <c r="FW379" s="751"/>
      <c r="FX379" s="751"/>
      <c r="FY379" s="751"/>
      <c r="FZ379" s="751"/>
      <c r="GA379" s="751"/>
      <c r="GB379" s="751"/>
      <c r="GC379" s="751"/>
      <c r="GD379" s="751"/>
      <c r="GE379" s="751"/>
      <c r="GF379" s="751"/>
      <c r="GG379" s="751"/>
      <c r="GH379" s="751"/>
      <c r="GI379" s="751"/>
      <c r="GJ379" s="751"/>
      <c r="GK379" s="751"/>
      <c r="GL379" s="751"/>
      <c r="GM379" s="751"/>
      <c r="GN379" s="751"/>
      <c r="GO379" s="751"/>
      <c r="GP379" s="751"/>
      <c r="GQ379" s="751"/>
      <c r="GR379" s="751"/>
      <c r="GS379" s="751"/>
      <c r="GT379" s="751"/>
      <c r="GU379" s="751"/>
      <c r="GV379" s="751"/>
      <c r="GW379" s="751"/>
      <c r="GX379" s="751"/>
      <c r="GY379" s="751"/>
      <c r="GZ379" s="751"/>
      <c r="HA379" s="751"/>
      <c r="HB379" s="751"/>
      <c r="HC379" s="751"/>
      <c r="HD379" s="751"/>
      <c r="HE379" s="751"/>
      <c r="HF379" s="751"/>
      <c r="HG379" s="751"/>
      <c r="HH379" s="751"/>
      <c r="HI379" s="751"/>
      <c r="HJ379" s="751"/>
      <c r="HK379" s="751"/>
      <c r="HL379" s="751"/>
      <c r="HM379" s="751"/>
      <c r="HN379" s="751"/>
      <c r="HO379" s="751"/>
      <c r="HP379" s="751"/>
      <c r="HQ379" s="751"/>
      <c r="HR379" s="751"/>
      <c r="HS379" s="751"/>
      <c r="HT379" s="751"/>
      <c r="HU379" s="751"/>
      <c r="HV379" s="751"/>
      <c r="HW379" s="751"/>
      <c r="HX379" s="751"/>
      <c r="HY379" s="751"/>
      <c r="HZ379" s="751"/>
      <c r="IA379" s="751"/>
      <c r="IB379" s="751"/>
      <c r="IC379" s="751"/>
      <c r="ID379" s="751"/>
      <c r="IE379" s="751"/>
      <c r="IF379" s="751"/>
      <c r="IG379" s="751"/>
      <c r="IH379" s="751"/>
      <c r="II379" s="751"/>
      <c r="IJ379" s="751"/>
      <c r="IK379" s="751"/>
      <c r="IL379" s="751"/>
      <c r="IM379" s="751"/>
      <c r="IN379" s="751"/>
      <c r="IO379" s="751"/>
      <c r="IP379" s="751"/>
      <c r="IQ379" s="751"/>
      <c r="IR379" s="751"/>
    </row>
    <row r="380" s="136" customFormat="1" ht="20.25" spans="1:252">
      <c r="A380" s="767" t="s">
        <v>4611</v>
      </c>
      <c r="B380" s="768" t="s">
        <v>4612</v>
      </c>
      <c r="C380" s="736">
        <f>SUMIF($J381:J$382,$A380,C381:C$387)</f>
        <v>64262</v>
      </c>
      <c r="D380" s="736">
        <f ca="1">SUMIF($J381:K$382,$A380,D381:D$387)</f>
        <v>4624</v>
      </c>
      <c r="E380" s="736">
        <f ca="1">SUMIF($J381:L$382,$A380,E381:E$387)</f>
        <v>8424</v>
      </c>
      <c r="F380" s="736">
        <f ca="1">SUMIF($J381:M$382,$A380,F381:F$387)</f>
        <v>-55838</v>
      </c>
      <c r="G380" s="769" t="str">
        <f ca="1" t="shared" si="75"/>
        <v>-86.9%</v>
      </c>
      <c r="H380" s="345" t="str">
        <f ca="1" t="shared" si="76"/>
        <v>182.2%</v>
      </c>
      <c r="I380" s="744" t="str">
        <f ca="1" t="shared" si="73"/>
        <v>是</v>
      </c>
      <c r="J380" s="745" t="str">
        <f>LEFT(A380,3)</f>
        <v>110</v>
      </c>
      <c r="K380" s="93" t="str">
        <f t="shared" si="79"/>
        <v>款</v>
      </c>
      <c r="L380" s="770">
        <v>1</v>
      </c>
      <c r="M380" s="761"/>
      <c r="N380" s="761"/>
      <c r="O380" s="761"/>
      <c r="P380" s="761"/>
      <c r="Q380" s="761"/>
      <c r="R380" s="761"/>
      <c r="S380" s="761"/>
      <c r="T380" s="761"/>
      <c r="U380" s="761"/>
      <c r="V380" s="761"/>
      <c r="W380" s="761"/>
      <c r="X380" s="761"/>
      <c r="Y380" s="761"/>
      <c r="Z380" s="761"/>
      <c r="AA380" s="761"/>
      <c r="AB380" s="761"/>
      <c r="AC380" s="761"/>
      <c r="AD380" s="761"/>
      <c r="AE380" s="761"/>
      <c r="AF380" s="761"/>
      <c r="AG380" s="761"/>
      <c r="AH380" s="761"/>
      <c r="AI380" s="761"/>
      <c r="AJ380" s="761"/>
      <c r="AK380" s="761"/>
      <c r="AL380" s="761"/>
      <c r="AM380" s="761"/>
      <c r="AN380" s="761"/>
      <c r="AO380" s="761"/>
      <c r="AP380" s="761"/>
      <c r="AQ380" s="761"/>
      <c r="AR380" s="761"/>
      <c r="AS380" s="761"/>
      <c r="AT380" s="761"/>
      <c r="AU380" s="761"/>
      <c r="AV380" s="761"/>
      <c r="AW380" s="761"/>
      <c r="AX380" s="761"/>
      <c r="AY380" s="761"/>
      <c r="AZ380" s="761"/>
      <c r="BA380" s="761"/>
      <c r="BB380" s="761"/>
      <c r="BC380" s="761"/>
      <c r="BD380" s="761"/>
      <c r="BE380" s="761"/>
      <c r="BF380" s="761"/>
      <c r="BG380" s="761"/>
      <c r="BH380" s="761"/>
      <c r="BI380" s="761"/>
      <c r="BJ380" s="761"/>
      <c r="BK380" s="761"/>
      <c r="BL380" s="761"/>
      <c r="BM380" s="761"/>
      <c r="BN380" s="761"/>
      <c r="BO380" s="761"/>
      <c r="BP380" s="761"/>
      <c r="BQ380" s="761"/>
      <c r="BR380" s="761"/>
      <c r="BS380" s="761"/>
      <c r="BT380" s="761"/>
      <c r="BU380" s="761"/>
      <c r="BV380" s="761"/>
      <c r="BW380" s="761"/>
      <c r="BX380" s="761"/>
      <c r="BY380" s="761"/>
      <c r="BZ380" s="761"/>
      <c r="CA380" s="761"/>
      <c r="CB380" s="761"/>
      <c r="CC380" s="761"/>
      <c r="CD380" s="761"/>
      <c r="CE380" s="761"/>
      <c r="CF380" s="761"/>
      <c r="CG380" s="761"/>
      <c r="CH380" s="761"/>
      <c r="CI380" s="761"/>
      <c r="CJ380" s="761"/>
      <c r="CK380" s="761"/>
      <c r="CL380" s="761"/>
      <c r="CM380" s="761"/>
      <c r="CN380" s="761"/>
      <c r="CO380" s="761"/>
      <c r="CP380" s="761"/>
      <c r="CQ380" s="761"/>
      <c r="CR380" s="761"/>
      <c r="CS380" s="761"/>
      <c r="CT380" s="761"/>
      <c r="CU380" s="761"/>
      <c r="CV380" s="761"/>
      <c r="CW380" s="761"/>
      <c r="CX380" s="761"/>
      <c r="CY380" s="761"/>
      <c r="CZ380" s="761"/>
      <c r="DA380" s="761"/>
      <c r="DB380" s="761"/>
      <c r="DC380" s="761"/>
      <c r="DD380" s="761"/>
      <c r="DE380" s="761"/>
      <c r="DF380" s="761"/>
      <c r="DG380" s="761"/>
      <c r="DH380" s="761"/>
      <c r="DI380" s="761"/>
      <c r="DJ380" s="761"/>
      <c r="DK380" s="761"/>
      <c r="DL380" s="761"/>
      <c r="DM380" s="761"/>
      <c r="DN380" s="761"/>
      <c r="DO380" s="761"/>
      <c r="DP380" s="761"/>
      <c r="DQ380" s="761"/>
      <c r="DR380" s="761"/>
      <c r="DS380" s="761"/>
      <c r="DT380" s="761"/>
      <c r="DU380" s="761"/>
      <c r="DV380" s="761"/>
      <c r="DW380" s="761"/>
      <c r="DX380" s="761"/>
      <c r="DY380" s="761"/>
      <c r="DZ380" s="761"/>
      <c r="EA380" s="761"/>
      <c r="EB380" s="761"/>
      <c r="EC380" s="761"/>
      <c r="ED380" s="761"/>
      <c r="EE380" s="761"/>
      <c r="EF380" s="761"/>
      <c r="EG380" s="761"/>
      <c r="EH380" s="761"/>
      <c r="EI380" s="761"/>
      <c r="EJ380" s="761"/>
      <c r="EK380" s="761"/>
      <c r="EL380" s="761"/>
      <c r="EM380" s="761"/>
      <c r="EN380" s="761"/>
      <c r="EO380" s="761"/>
      <c r="EP380" s="761"/>
      <c r="EQ380" s="761"/>
      <c r="ER380" s="761"/>
      <c r="ES380" s="761"/>
      <c r="ET380" s="761"/>
      <c r="EU380" s="761"/>
      <c r="EV380" s="761"/>
      <c r="EW380" s="761"/>
      <c r="EX380" s="761"/>
      <c r="EY380" s="761"/>
      <c r="EZ380" s="761"/>
      <c r="FA380" s="761"/>
      <c r="FB380" s="761"/>
      <c r="FC380" s="761"/>
      <c r="FD380" s="761"/>
      <c r="FE380" s="761"/>
      <c r="FF380" s="761"/>
      <c r="FG380" s="761"/>
      <c r="FH380" s="761"/>
      <c r="FI380" s="761"/>
      <c r="FJ380" s="761"/>
      <c r="FK380" s="761"/>
      <c r="FL380" s="761"/>
      <c r="FM380" s="761"/>
      <c r="FN380" s="761"/>
      <c r="FO380" s="761"/>
      <c r="FP380" s="761"/>
      <c r="FQ380" s="761"/>
      <c r="FR380" s="761"/>
      <c r="FS380" s="761"/>
      <c r="FT380" s="761"/>
      <c r="FU380" s="761"/>
      <c r="FV380" s="761"/>
      <c r="FW380" s="761"/>
      <c r="FX380" s="761"/>
      <c r="FY380" s="761"/>
      <c r="FZ380" s="761"/>
      <c r="GA380" s="761"/>
      <c r="GB380" s="761"/>
      <c r="GC380" s="761"/>
      <c r="GD380" s="761"/>
      <c r="GE380" s="761"/>
      <c r="GF380" s="761"/>
      <c r="GG380" s="761"/>
      <c r="GH380" s="761"/>
      <c r="GI380" s="761"/>
      <c r="GJ380" s="761"/>
      <c r="GK380" s="761"/>
      <c r="GL380" s="761"/>
      <c r="GM380" s="761"/>
      <c r="GN380" s="761"/>
      <c r="GO380" s="761"/>
      <c r="GP380" s="761"/>
      <c r="GQ380" s="761"/>
      <c r="GR380" s="761"/>
      <c r="GS380" s="761"/>
      <c r="GT380" s="761"/>
      <c r="GU380" s="761"/>
      <c r="GV380" s="761"/>
      <c r="GW380" s="761"/>
      <c r="GX380" s="761"/>
      <c r="GY380" s="761"/>
      <c r="GZ380" s="761"/>
      <c r="HA380" s="761"/>
      <c r="HB380" s="761"/>
      <c r="HC380" s="761"/>
      <c r="HD380" s="761"/>
      <c r="HE380" s="761"/>
      <c r="HF380" s="761"/>
      <c r="HG380" s="761"/>
      <c r="HH380" s="761"/>
      <c r="HI380" s="761"/>
      <c r="HJ380" s="761"/>
      <c r="HK380" s="761"/>
      <c r="HL380" s="761"/>
      <c r="HM380" s="761"/>
      <c r="HN380" s="761"/>
      <c r="HO380" s="761"/>
      <c r="HP380" s="761"/>
      <c r="HQ380" s="761"/>
      <c r="HR380" s="761"/>
      <c r="HS380" s="761"/>
      <c r="HT380" s="761"/>
      <c r="HU380" s="761"/>
      <c r="HV380" s="761"/>
      <c r="HW380" s="761"/>
      <c r="HX380" s="761"/>
      <c r="HY380" s="761"/>
      <c r="HZ380" s="761"/>
      <c r="IA380" s="761"/>
      <c r="IB380" s="761"/>
      <c r="IC380" s="761"/>
      <c r="ID380" s="761"/>
      <c r="IE380" s="761"/>
      <c r="IF380" s="761"/>
      <c r="IG380" s="761"/>
      <c r="IH380" s="761"/>
      <c r="II380" s="761"/>
      <c r="IJ380" s="761"/>
      <c r="IK380" s="761"/>
      <c r="IL380" s="761"/>
      <c r="IM380" s="761"/>
      <c r="IN380" s="761"/>
      <c r="IO380" s="761"/>
      <c r="IP380" s="761"/>
      <c r="IQ380" s="761"/>
      <c r="IR380" s="761"/>
    </row>
    <row r="381" s="137" customFormat="1" ht="31.5" spans="1:252">
      <c r="A381" s="353" t="s">
        <v>4613</v>
      </c>
      <c r="B381" s="306" t="s">
        <v>4614</v>
      </c>
      <c r="C381" s="671">
        <v>64262</v>
      </c>
      <c r="D381" s="671">
        <v>4624</v>
      </c>
      <c r="E381" s="671">
        <v>8424</v>
      </c>
      <c r="F381" s="671">
        <f t="shared" ref="F381:F387" si="85">E381-C381</f>
        <v>-55838</v>
      </c>
      <c r="G381" s="759" t="str">
        <f t="shared" si="75"/>
        <v>-86.9%</v>
      </c>
      <c r="H381" s="365" t="str">
        <f t="shared" si="76"/>
        <v>182.2%</v>
      </c>
      <c r="I381" s="744" t="str">
        <f t="shared" si="73"/>
        <v>是</v>
      </c>
      <c r="J381" s="763" t="str">
        <f>LEFT(A381,5)</f>
        <v>11011</v>
      </c>
      <c r="K381" s="93" t="str">
        <f t="shared" si="79"/>
        <v>项</v>
      </c>
      <c r="L381" s="770">
        <v>1</v>
      </c>
      <c r="M381" s="751"/>
      <c r="N381" s="751"/>
      <c r="O381" s="751"/>
      <c r="P381" s="751"/>
      <c r="Q381" s="751"/>
      <c r="R381" s="751"/>
      <c r="S381" s="751"/>
      <c r="T381" s="751"/>
      <c r="U381" s="751"/>
      <c r="V381" s="751"/>
      <c r="W381" s="751"/>
      <c r="X381" s="751"/>
      <c r="Y381" s="751"/>
      <c r="Z381" s="751"/>
      <c r="AA381" s="751"/>
      <c r="AB381" s="751"/>
      <c r="AC381" s="751"/>
      <c r="AD381" s="751"/>
      <c r="AE381" s="751"/>
      <c r="AF381" s="751"/>
      <c r="AG381" s="751"/>
      <c r="AH381" s="751"/>
      <c r="AI381" s="751"/>
      <c r="AJ381" s="751"/>
      <c r="AK381" s="751"/>
      <c r="AL381" s="751"/>
      <c r="AM381" s="751"/>
      <c r="AN381" s="751"/>
      <c r="AO381" s="751"/>
      <c r="AP381" s="751"/>
      <c r="AQ381" s="751"/>
      <c r="AR381" s="751"/>
      <c r="AS381" s="751"/>
      <c r="AT381" s="751"/>
      <c r="AU381" s="751"/>
      <c r="AV381" s="751"/>
      <c r="AW381" s="751"/>
      <c r="AX381" s="751"/>
      <c r="AY381" s="751"/>
      <c r="AZ381" s="751"/>
      <c r="BA381" s="751"/>
      <c r="BB381" s="751"/>
      <c r="BC381" s="751"/>
      <c r="BD381" s="751"/>
      <c r="BE381" s="751"/>
      <c r="BF381" s="751"/>
      <c r="BG381" s="751"/>
      <c r="BH381" s="751"/>
      <c r="BI381" s="751"/>
      <c r="BJ381" s="751"/>
      <c r="BK381" s="751"/>
      <c r="BL381" s="751"/>
      <c r="BM381" s="751"/>
      <c r="BN381" s="751"/>
      <c r="BO381" s="751"/>
      <c r="BP381" s="751"/>
      <c r="BQ381" s="751"/>
      <c r="BR381" s="751"/>
      <c r="BS381" s="751"/>
      <c r="BT381" s="751"/>
      <c r="BU381" s="751"/>
      <c r="BV381" s="751"/>
      <c r="BW381" s="751"/>
      <c r="BX381" s="751"/>
      <c r="BY381" s="751"/>
      <c r="BZ381" s="751"/>
      <c r="CA381" s="751"/>
      <c r="CB381" s="751"/>
      <c r="CC381" s="751"/>
      <c r="CD381" s="751"/>
      <c r="CE381" s="751"/>
      <c r="CF381" s="751"/>
      <c r="CG381" s="751"/>
      <c r="CH381" s="751"/>
      <c r="CI381" s="751"/>
      <c r="CJ381" s="751"/>
      <c r="CK381" s="751"/>
      <c r="CL381" s="751"/>
      <c r="CM381" s="751"/>
      <c r="CN381" s="751"/>
      <c r="CO381" s="751"/>
      <c r="CP381" s="751"/>
      <c r="CQ381" s="751"/>
      <c r="CR381" s="751"/>
      <c r="CS381" s="751"/>
      <c r="CT381" s="751"/>
      <c r="CU381" s="751"/>
      <c r="CV381" s="751"/>
      <c r="CW381" s="751"/>
      <c r="CX381" s="751"/>
      <c r="CY381" s="751"/>
      <c r="CZ381" s="751"/>
      <c r="DA381" s="751"/>
      <c r="DB381" s="751"/>
      <c r="DC381" s="751"/>
      <c r="DD381" s="751"/>
      <c r="DE381" s="751"/>
      <c r="DF381" s="751"/>
      <c r="DG381" s="751"/>
      <c r="DH381" s="751"/>
      <c r="DI381" s="751"/>
      <c r="DJ381" s="751"/>
      <c r="DK381" s="751"/>
      <c r="DL381" s="751"/>
      <c r="DM381" s="751"/>
      <c r="DN381" s="751"/>
      <c r="DO381" s="751"/>
      <c r="DP381" s="751"/>
      <c r="DQ381" s="751"/>
      <c r="DR381" s="751"/>
      <c r="DS381" s="751"/>
      <c r="DT381" s="751"/>
      <c r="DU381" s="751"/>
      <c r="DV381" s="751"/>
      <c r="DW381" s="751"/>
      <c r="DX381" s="751"/>
      <c r="DY381" s="751"/>
      <c r="DZ381" s="751"/>
      <c r="EA381" s="751"/>
      <c r="EB381" s="751"/>
      <c r="EC381" s="751"/>
      <c r="ED381" s="751"/>
      <c r="EE381" s="751"/>
      <c r="EF381" s="751"/>
      <c r="EG381" s="751"/>
      <c r="EH381" s="751"/>
      <c r="EI381" s="751"/>
      <c r="EJ381" s="751"/>
      <c r="EK381" s="751"/>
      <c r="EL381" s="751"/>
      <c r="EM381" s="751"/>
      <c r="EN381" s="751"/>
      <c r="EO381" s="751"/>
      <c r="EP381" s="751"/>
      <c r="EQ381" s="751"/>
      <c r="ER381" s="751"/>
      <c r="ES381" s="751"/>
      <c r="ET381" s="751"/>
      <c r="EU381" s="751"/>
      <c r="EV381" s="751"/>
      <c r="EW381" s="751"/>
      <c r="EX381" s="751"/>
      <c r="EY381" s="751"/>
      <c r="EZ381" s="751"/>
      <c r="FA381" s="751"/>
      <c r="FB381" s="751"/>
      <c r="FC381" s="751"/>
      <c r="FD381" s="751"/>
      <c r="FE381" s="751"/>
      <c r="FF381" s="751"/>
      <c r="FG381" s="751"/>
      <c r="FH381" s="751"/>
      <c r="FI381" s="751"/>
      <c r="FJ381" s="751"/>
      <c r="FK381" s="751"/>
      <c r="FL381" s="751"/>
      <c r="FM381" s="751"/>
      <c r="FN381" s="751"/>
      <c r="FO381" s="751"/>
      <c r="FP381" s="751"/>
      <c r="FQ381" s="751"/>
      <c r="FR381" s="751"/>
      <c r="FS381" s="751"/>
      <c r="FT381" s="751"/>
      <c r="FU381" s="751"/>
      <c r="FV381" s="751"/>
      <c r="FW381" s="751"/>
      <c r="FX381" s="751"/>
      <c r="FY381" s="751"/>
      <c r="FZ381" s="751"/>
      <c r="GA381" s="751"/>
      <c r="GB381" s="751"/>
      <c r="GC381" s="751"/>
      <c r="GD381" s="751"/>
      <c r="GE381" s="751"/>
      <c r="GF381" s="751"/>
      <c r="GG381" s="751"/>
      <c r="GH381" s="751"/>
      <c r="GI381" s="751"/>
      <c r="GJ381" s="751"/>
      <c r="GK381" s="751"/>
      <c r="GL381" s="751"/>
      <c r="GM381" s="751"/>
      <c r="GN381" s="751"/>
      <c r="GO381" s="751"/>
      <c r="GP381" s="751"/>
      <c r="GQ381" s="751"/>
      <c r="GR381" s="751"/>
      <c r="GS381" s="751"/>
      <c r="GT381" s="751"/>
      <c r="GU381" s="751"/>
      <c r="GV381" s="751"/>
      <c r="GW381" s="751"/>
      <c r="GX381" s="751"/>
      <c r="GY381" s="751"/>
      <c r="GZ381" s="751"/>
      <c r="HA381" s="751"/>
      <c r="HB381" s="751"/>
      <c r="HC381" s="751"/>
      <c r="HD381" s="751"/>
      <c r="HE381" s="751"/>
      <c r="HF381" s="751"/>
      <c r="HG381" s="751"/>
      <c r="HH381" s="751"/>
      <c r="HI381" s="751"/>
      <c r="HJ381" s="751"/>
      <c r="HK381" s="751"/>
      <c r="HL381" s="751"/>
      <c r="HM381" s="751"/>
      <c r="HN381" s="751"/>
      <c r="HO381" s="751"/>
      <c r="HP381" s="751"/>
      <c r="HQ381" s="751"/>
      <c r="HR381" s="751"/>
      <c r="HS381" s="751"/>
      <c r="HT381" s="751"/>
      <c r="HU381" s="751"/>
      <c r="HV381" s="751"/>
      <c r="HW381" s="751"/>
      <c r="HX381" s="751"/>
      <c r="HY381" s="751"/>
      <c r="HZ381" s="751"/>
      <c r="IA381" s="751"/>
      <c r="IB381" s="751"/>
      <c r="IC381" s="751"/>
      <c r="ID381" s="751"/>
      <c r="IE381" s="751"/>
      <c r="IF381" s="751"/>
      <c r="IG381" s="751"/>
      <c r="IH381" s="751"/>
      <c r="II381" s="751"/>
      <c r="IJ381" s="751"/>
      <c r="IK381" s="751"/>
      <c r="IL381" s="751"/>
      <c r="IM381" s="751"/>
      <c r="IN381" s="751"/>
      <c r="IO381" s="751"/>
      <c r="IP381" s="751"/>
      <c r="IQ381" s="751"/>
      <c r="IR381" s="751"/>
    </row>
    <row r="382" s="443" customFormat="1" ht="15.75" hidden="1" spans="1:252">
      <c r="A382" s="543" t="s">
        <v>4615</v>
      </c>
      <c r="B382" s="270" t="s">
        <v>4616</v>
      </c>
      <c r="C382" s="740"/>
      <c r="D382" s="740"/>
      <c r="E382" s="740"/>
      <c r="F382" s="740"/>
      <c r="G382" s="346" t="str">
        <f t="shared" si="75"/>
        <v/>
      </c>
      <c r="H382" s="346" t="str">
        <f t="shared" si="76"/>
        <v/>
      </c>
      <c r="I382" s="22" t="str">
        <f t="shared" si="73"/>
        <v>否</v>
      </c>
      <c r="J382" s="749" t="str">
        <f>LEFT(A382,5)</f>
        <v>11015</v>
      </c>
      <c r="K382" s="93" t="str">
        <f t="shared" si="79"/>
        <v>款</v>
      </c>
      <c r="L382" s="93">
        <v>1</v>
      </c>
      <c r="M382" s="250"/>
      <c r="N382" s="250"/>
      <c r="O382" s="250"/>
      <c r="P382" s="250"/>
      <c r="Q382" s="250"/>
      <c r="R382" s="250"/>
      <c r="S382" s="250"/>
      <c r="T382" s="250"/>
      <c r="U382" s="250"/>
      <c r="V382" s="250"/>
      <c r="W382" s="250"/>
      <c r="X382" s="250"/>
      <c r="Y382" s="250"/>
      <c r="Z382" s="250"/>
      <c r="AA382" s="250"/>
      <c r="AB382" s="250"/>
      <c r="AC382" s="250"/>
      <c r="AD382" s="250"/>
      <c r="AE382" s="250"/>
      <c r="AF382" s="250"/>
      <c r="AG382" s="250"/>
      <c r="AH382" s="250"/>
      <c r="AI382" s="250"/>
      <c r="AJ382" s="250"/>
      <c r="AK382" s="250"/>
      <c r="AL382" s="250"/>
      <c r="AM382" s="250"/>
      <c r="AN382" s="250"/>
      <c r="AO382" s="250"/>
      <c r="AP382" s="250"/>
      <c r="AQ382" s="250"/>
      <c r="AR382" s="250"/>
      <c r="AS382" s="250"/>
      <c r="AT382" s="250"/>
      <c r="AU382" s="250"/>
      <c r="AV382" s="250"/>
      <c r="AW382" s="250"/>
      <c r="AX382" s="250"/>
      <c r="AY382" s="250"/>
      <c r="AZ382" s="250"/>
      <c r="BA382" s="250"/>
      <c r="BB382" s="250"/>
      <c r="BC382" s="250"/>
      <c r="BD382" s="250"/>
      <c r="BE382" s="250"/>
      <c r="BF382" s="250"/>
      <c r="BG382" s="250"/>
      <c r="BH382" s="250"/>
      <c r="BI382" s="250"/>
      <c r="BJ382" s="250"/>
      <c r="BK382" s="250"/>
      <c r="BL382" s="250"/>
      <c r="BM382" s="250"/>
      <c r="BN382" s="250"/>
      <c r="BO382" s="250"/>
      <c r="BP382" s="250"/>
      <c r="BQ382" s="250"/>
      <c r="BR382" s="250"/>
      <c r="BS382" s="250"/>
      <c r="BT382" s="250"/>
      <c r="BU382" s="250"/>
      <c r="BV382" s="250"/>
      <c r="BW382" s="250"/>
      <c r="BX382" s="250"/>
      <c r="BY382" s="250"/>
      <c r="BZ382" s="250"/>
      <c r="CA382" s="250"/>
      <c r="CB382" s="250"/>
      <c r="CC382" s="250"/>
      <c r="CD382" s="250"/>
      <c r="CE382" s="250"/>
      <c r="CF382" s="250"/>
      <c r="CG382" s="250"/>
      <c r="CH382" s="250"/>
      <c r="CI382" s="250"/>
      <c r="CJ382" s="250"/>
      <c r="CK382" s="250"/>
      <c r="CL382" s="250"/>
      <c r="CM382" s="250"/>
      <c r="CN382" s="250"/>
      <c r="CO382" s="250"/>
      <c r="CP382" s="250"/>
      <c r="CQ382" s="250"/>
      <c r="CR382" s="250"/>
      <c r="CS382" s="250"/>
      <c r="CT382" s="250"/>
      <c r="CU382" s="250"/>
      <c r="CV382" s="250"/>
      <c r="CW382" s="250"/>
      <c r="CX382" s="250"/>
      <c r="CY382" s="250"/>
      <c r="CZ382" s="250"/>
      <c r="DA382" s="250"/>
      <c r="DB382" s="250"/>
      <c r="DC382" s="250"/>
      <c r="DD382" s="250"/>
      <c r="DE382" s="250"/>
      <c r="DF382" s="250"/>
      <c r="DG382" s="250"/>
      <c r="DH382" s="250"/>
      <c r="DI382" s="250"/>
      <c r="DJ382" s="250"/>
      <c r="DK382" s="250"/>
      <c r="DL382" s="250"/>
      <c r="DM382" s="250"/>
      <c r="DN382" s="250"/>
      <c r="DO382" s="250"/>
      <c r="DP382" s="250"/>
      <c r="DQ382" s="250"/>
      <c r="DR382" s="250"/>
      <c r="DS382" s="250"/>
      <c r="DT382" s="250"/>
      <c r="DU382" s="250"/>
      <c r="DV382" s="250"/>
      <c r="DW382" s="250"/>
      <c r="DX382" s="250"/>
      <c r="DY382" s="250"/>
      <c r="DZ382" s="250"/>
      <c r="EA382" s="250"/>
      <c r="EB382" s="250"/>
      <c r="EC382" s="250"/>
      <c r="ED382" s="250"/>
      <c r="EE382" s="250"/>
      <c r="EF382" s="250"/>
      <c r="EG382" s="250"/>
      <c r="EH382" s="250"/>
      <c r="EI382" s="250"/>
      <c r="EJ382" s="250"/>
      <c r="EK382" s="250"/>
      <c r="EL382" s="250"/>
      <c r="EM382" s="250"/>
      <c r="EN382" s="250"/>
      <c r="EO382" s="250"/>
      <c r="EP382" s="250"/>
      <c r="EQ382" s="250"/>
      <c r="ER382" s="250"/>
      <c r="ES382" s="250"/>
      <c r="ET382" s="250"/>
      <c r="EU382" s="250"/>
      <c r="EV382" s="250"/>
      <c r="EW382" s="250"/>
      <c r="EX382" s="250"/>
      <c r="EY382" s="250"/>
      <c r="EZ382" s="250"/>
      <c r="FA382" s="250"/>
      <c r="FB382" s="250"/>
      <c r="FC382" s="250"/>
      <c r="FD382" s="250"/>
      <c r="FE382" s="250"/>
      <c r="FF382" s="250"/>
      <c r="FG382" s="250"/>
      <c r="FH382" s="250"/>
      <c r="FI382" s="250"/>
      <c r="FJ382" s="250"/>
      <c r="FK382" s="250"/>
      <c r="FL382" s="250"/>
      <c r="FM382" s="250"/>
      <c r="FN382" s="250"/>
      <c r="FO382" s="250"/>
      <c r="FP382" s="250"/>
      <c r="FQ382" s="250"/>
      <c r="FR382" s="250"/>
      <c r="FS382" s="250"/>
      <c r="FT382" s="250"/>
      <c r="FU382" s="250"/>
      <c r="FV382" s="250"/>
      <c r="FW382" s="250"/>
      <c r="FX382" s="250"/>
      <c r="FY382" s="250"/>
      <c r="FZ382" s="250"/>
      <c r="GA382" s="250"/>
      <c r="GB382" s="250"/>
      <c r="GC382" s="250"/>
      <c r="GD382" s="250"/>
      <c r="GE382" s="250"/>
      <c r="GF382" s="250"/>
      <c r="GG382" s="250"/>
      <c r="GH382" s="250"/>
      <c r="GI382" s="250"/>
      <c r="GJ382" s="250"/>
      <c r="GK382" s="250"/>
      <c r="GL382" s="250"/>
      <c r="GM382" s="250"/>
      <c r="GN382" s="250"/>
      <c r="GO382" s="250"/>
      <c r="GP382" s="250"/>
      <c r="GQ382" s="250"/>
      <c r="GR382" s="250"/>
      <c r="GS382" s="250"/>
      <c r="GT382" s="250"/>
      <c r="GU382" s="250"/>
      <c r="GV382" s="250"/>
      <c r="GW382" s="250"/>
      <c r="GX382" s="250"/>
      <c r="GY382" s="250"/>
      <c r="GZ382" s="250"/>
      <c r="HA382" s="250"/>
      <c r="HB382" s="250"/>
      <c r="HC382" s="250"/>
      <c r="HD382" s="250"/>
      <c r="HE382" s="250"/>
      <c r="HF382" s="250"/>
      <c r="HG382" s="250"/>
      <c r="HH382" s="250"/>
      <c r="HI382" s="250"/>
      <c r="HJ382" s="250"/>
      <c r="HK382" s="250"/>
      <c r="HL382" s="250"/>
      <c r="HM382" s="250"/>
      <c r="HN382" s="250"/>
      <c r="HO382" s="250"/>
      <c r="HP382" s="250"/>
      <c r="HQ382" s="250"/>
      <c r="HR382" s="250"/>
      <c r="HS382" s="250"/>
      <c r="HT382" s="250"/>
      <c r="HU382" s="250"/>
      <c r="HV382" s="250"/>
      <c r="HW382" s="250"/>
      <c r="HX382" s="250"/>
      <c r="HY382" s="250"/>
      <c r="HZ382" s="250"/>
      <c r="IA382" s="250"/>
      <c r="IB382" s="250"/>
      <c r="IC382" s="250"/>
      <c r="ID382" s="250"/>
      <c r="IE382" s="250"/>
      <c r="IF382" s="250"/>
      <c r="IG382" s="250"/>
      <c r="IH382" s="250"/>
      <c r="II382" s="250"/>
      <c r="IJ382" s="250"/>
      <c r="IK382" s="250"/>
      <c r="IL382" s="250"/>
      <c r="IM382" s="250"/>
      <c r="IN382" s="250"/>
      <c r="IO382" s="250"/>
      <c r="IP382" s="250"/>
      <c r="IQ382" s="250"/>
      <c r="IR382" s="250"/>
    </row>
    <row r="383" s="136" customFormat="1" ht="20.25" spans="1:252">
      <c r="A383" s="639" t="s">
        <v>4617</v>
      </c>
      <c r="B383" s="349" t="s">
        <v>4618</v>
      </c>
      <c r="C383" s="736">
        <f>SUMIF($J$382:J384,$A383,C384:C$387)</f>
        <v>0</v>
      </c>
      <c r="D383" s="736">
        <f ca="1">SUMIF($J$382:K384,$A383,D384:D$387)</f>
        <v>0</v>
      </c>
      <c r="E383" s="736">
        <f ca="1">SUMIF($J$382:L384,$A383,E384:E$387)</f>
        <v>2717</v>
      </c>
      <c r="F383" s="736">
        <f ca="1">SUMIF($J$382:M384,$A383,F384:F$387)</f>
        <v>2717</v>
      </c>
      <c r="G383" s="769" t="str">
        <f ca="1" t="shared" si="75"/>
        <v/>
      </c>
      <c r="H383" s="345" t="str">
        <f ca="1" t="shared" si="76"/>
        <v/>
      </c>
      <c r="I383" s="744" t="str">
        <f ca="1" t="shared" si="73"/>
        <v>是</v>
      </c>
      <c r="J383" s="745" t="str">
        <f>LEFT(A383,3)</f>
        <v>110</v>
      </c>
      <c r="K383" s="93" t="str">
        <f t="shared" si="79"/>
        <v>款</v>
      </c>
      <c r="L383" s="770">
        <v>1</v>
      </c>
      <c r="M383" s="761"/>
      <c r="N383" s="761"/>
      <c r="O383" s="761"/>
      <c r="P383" s="761"/>
      <c r="Q383" s="761"/>
      <c r="R383" s="761"/>
      <c r="S383" s="761"/>
      <c r="T383" s="761"/>
      <c r="U383" s="761"/>
      <c r="V383" s="761"/>
      <c r="W383" s="761"/>
      <c r="X383" s="761"/>
      <c r="Y383" s="761"/>
      <c r="Z383" s="761"/>
      <c r="AA383" s="761"/>
      <c r="AB383" s="761"/>
      <c r="AC383" s="761"/>
      <c r="AD383" s="761"/>
      <c r="AE383" s="761"/>
      <c r="AF383" s="761"/>
      <c r="AG383" s="761"/>
      <c r="AH383" s="761"/>
      <c r="AI383" s="761"/>
      <c r="AJ383" s="761"/>
      <c r="AK383" s="761"/>
      <c r="AL383" s="761"/>
      <c r="AM383" s="761"/>
      <c r="AN383" s="761"/>
      <c r="AO383" s="761"/>
      <c r="AP383" s="761"/>
      <c r="AQ383" s="761"/>
      <c r="AR383" s="761"/>
      <c r="AS383" s="761"/>
      <c r="AT383" s="761"/>
      <c r="AU383" s="761"/>
      <c r="AV383" s="761"/>
      <c r="AW383" s="761"/>
      <c r="AX383" s="761"/>
      <c r="AY383" s="761"/>
      <c r="AZ383" s="761"/>
      <c r="BA383" s="761"/>
      <c r="BB383" s="761"/>
      <c r="BC383" s="761"/>
      <c r="BD383" s="761"/>
      <c r="BE383" s="761"/>
      <c r="BF383" s="761"/>
      <c r="BG383" s="761"/>
      <c r="BH383" s="761"/>
      <c r="BI383" s="761"/>
      <c r="BJ383" s="761"/>
      <c r="BK383" s="761"/>
      <c r="BL383" s="761"/>
      <c r="BM383" s="761"/>
      <c r="BN383" s="761"/>
      <c r="BO383" s="761"/>
      <c r="BP383" s="761"/>
      <c r="BQ383" s="761"/>
      <c r="BR383" s="761"/>
      <c r="BS383" s="761"/>
      <c r="BT383" s="761"/>
      <c r="BU383" s="761"/>
      <c r="BV383" s="761"/>
      <c r="BW383" s="761"/>
      <c r="BX383" s="761"/>
      <c r="BY383" s="761"/>
      <c r="BZ383" s="761"/>
      <c r="CA383" s="761"/>
      <c r="CB383" s="761"/>
      <c r="CC383" s="761"/>
      <c r="CD383" s="761"/>
      <c r="CE383" s="761"/>
      <c r="CF383" s="761"/>
      <c r="CG383" s="761"/>
      <c r="CH383" s="761"/>
      <c r="CI383" s="761"/>
      <c r="CJ383" s="761"/>
      <c r="CK383" s="761"/>
      <c r="CL383" s="761"/>
      <c r="CM383" s="761"/>
      <c r="CN383" s="761"/>
      <c r="CO383" s="761"/>
      <c r="CP383" s="761"/>
      <c r="CQ383" s="761"/>
      <c r="CR383" s="761"/>
      <c r="CS383" s="761"/>
      <c r="CT383" s="761"/>
      <c r="CU383" s="761"/>
      <c r="CV383" s="761"/>
      <c r="CW383" s="761"/>
      <c r="CX383" s="761"/>
      <c r="CY383" s="761"/>
      <c r="CZ383" s="761"/>
      <c r="DA383" s="761"/>
      <c r="DB383" s="761"/>
      <c r="DC383" s="761"/>
      <c r="DD383" s="761"/>
      <c r="DE383" s="761"/>
      <c r="DF383" s="761"/>
      <c r="DG383" s="761"/>
      <c r="DH383" s="761"/>
      <c r="DI383" s="761"/>
      <c r="DJ383" s="761"/>
      <c r="DK383" s="761"/>
      <c r="DL383" s="761"/>
      <c r="DM383" s="761"/>
      <c r="DN383" s="761"/>
      <c r="DO383" s="761"/>
      <c r="DP383" s="761"/>
      <c r="DQ383" s="761"/>
      <c r="DR383" s="761"/>
      <c r="DS383" s="761"/>
      <c r="DT383" s="761"/>
      <c r="DU383" s="761"/>
      <c r="DV383" s="761"/>
      <c r="DW383" s="761"/>
      <c r="DX383" s="761"/>
      <c r="DY383" s="761"/>
      <c r="DZ383" s="761"/>
      <c r="EA383" s="761"/>
      <c r="EB383" s="761"/>
      <c r="EC383" s="761"/>
      <c r="ED383" s="761"/>
      <c r="EE383" s="761"/>
      <c r="EF383" s="761"/>
      <c r="EG383" s="761"/>
      <c r="EH383" s="761"/>
      <c r="EI383" s="761"/>
      <c r="EJ383" s="761"/>
      <c r="EK383" s="761"/>
      <c r="EL383" s="761"/>
      <c r="EM383" s="761"/>
      <c r="EN383" s="761"/>
      <c r="EO383" s="761"/>
      <c r="EP383" s="761"/>
      <c r="EQ383" s="761"/>
      <c r="ER383" s="761"/>
      <c r="ES383" s="761"/>
      <c r="ET383" s="761"/>
      <c r="EU383" s="761"/>
      <c r="EV383" s="761"/>
      <c r="EW383" s="761"/>
      <c r="EX383" s="761"/>
      <c r="EY383" s="761"/>
      <c r="EZ383" s="761"/>
      <c r="FA383" s="761"/>
      <c r="FB383" s="761"/>
      <c r="FC383" s="761"/>
      <c r="FD383" s="761"/>
      <c r="FE383" s="761"/>
      <c r="FF383" s="761"/>
      <c r="FG383" s="761"/>
      <c r="FH383" s="761"/>
      <c r="FI383" s="761"/>
      <c r="FJ383" s="761"/>
      <c r="FK383" s="761"/>
      <c r="FL383" s="761"/>
      <c r="FM383" s="761"/>
      <c r="FN383" s="761"/>
      <c r="FO383" s="761"/>
      <c r="FP383" s="761"/>
      <c r="FQ383" s="761"/>
      <c r="FR383" s="761"/>
      <c r="FS383" s="761"/>
      <c r="FT383" s="761"/>
      <c r="FU383" s="761"/>
      <c r="FV383" s="761"/>
      <c r="FW383" s="761"/>
      <c r="FX383" s="761"/>
      <c r="FY383" s="761"/>
      <c r="FZ383" s="761"/>
      <c r="GA383" s="761"/>
      <c r="GB383" s="761"/>
      <c r="GC383" s="761"/>
      <c r="GD383" s="761"/>
      <c r="GE383" s="761"/>
      <c r="GF383" s="761"/>
      <c r="GG383" s="761"/>
      <c r="GH383" s="761"/>
      <c r="GI383" s="761"/>
      <c r="GJ383" s="761"/>
      <c r="GK383" s="761"/>
      <c r="GL383" s="761"/>
      <c r="GM383" s="761"/>
      <c r="GN383" s="761"/>
      <c r="GO383" s="761"/>
      <c r="GP383" s="761"/>
      <c r="GQ383" s="761"/>
      <c r="GR383" s="761"/>
      <c r="GS383" s="761"/>
      <c r="GT383" s="761"/>
      <c r="GU383" s="761"/>
      <c r="GV383" s="761"/>
      <c r="GW383" s="761"/>
      <c r="GX383" s="761"/>
      <c r="GY383" s="761"/>
      <c r="GZ383" s="761"/>
      <c r="HA383" s="761"/>
      <c r="HB383" s="761"/>
      <c r="HC383" s="761"/>
      <c r="HD383" s="761"/>
      <c r="HE383" s="761"/>
      <c r="HF383" s="761"/>
      <c r="HG383" s="761"/>
      <c r="HH383" s="761"/>
      <c r="HI383" s="761"/>
      <c r="HJ383" s="761"/>
      <c r="HK383" s="761"/>
      <c r="HL383" s="761"/>
      <c r="HM383" s="761"/>
      <c r="HN383" s="761"/>
      <c r="HO383" s="761"/>
      <c r="HP383" s="761"/>
      <c r="HQ383" s="761"/>
      <c r="HR383" s="761"/>
      <c r="HS383" s="761"/>
      <c r="HT383" s="761"/>
      <c r="HU383" s="761"/>
      <c r="HV383" s="761"/>
      <c r="HW383" s="761"/>
      <c r="HX383" s="761"/>
      <c r="HY383" s="761"/>
      <c r="HZ383" s="761"/>
      <c r="IA383" s="761"/>
      <c r="IB383" s="761"/>
      <c r="IC383" s="761"/>
      <c r="ID383" s="761"/>
      <c r="IE383" s="761"/>
      <c r="IF383" s="761"/>
      <c r="IG383" s="761"/>
      <c r="IH383" s="761"/>
      <c r="II383" s="761"/>
      <c r="IJ383" s="761"/>
      <c r="IK383" s="761"/>
      <c r="IL383" s="761"/>
      <c r="IM383" s="761"/>
      <c r="IN383" s="761"/>
      <c r="IO383" s="761"/>
      <c r="IP383" s="761"/>
      <c r="IQ383" s="761"/>
      <c r="IR383" s="761"/>
    </row>
    <row r="384" s="137" customFormat="1" ht="15.75" hidden="1" spans="1:252">
      <c r="A384" s="353" t="s">
        <v>4619</v>
      </c>
      <c r="B384" s="307" t="s">
        <v>4620</v>
      </c>
      <c r="C384" s="671"/>
      <c r="D384" s="671"/>
      <c r="E384" s="671"/>
      <c r="F384" s="671">
        <f t="shared" si="85"/>
        <v>0</v>
      </c>
      <c r="G384" s="365"/>
      <c r="H384" s="365"/>
      <c r="I384" s="22" t="str">
        <f t="shared" si="73"/>
        <v>否</v>
      </c>
      <c r="J384" s="749" t="str">
        <f>LEFT(A384,5)</f>
        <v>11021</v>
      </c>
      <c r="K384" s="93" t="str">
        <f t="shared" si="79"/>
        <v>项</v>
      </c>
      <c r="L384" s="93">
        <v>1</v>
      </c>
      <c r="M384" s="751"/>
      <c r="N384" s="751"/>
      <c r="O384" s="751"/>
      <c r="P384" s="751"/>
      <c r="Q384" s="751"/>
      <c r="R384" s="751"/>
      <c r="S384" s="751"/>
      <c r="T384" s="751"/>
      <c r="U384" s="751"/>
      <c r="V384" s="751"/>
      <c r="W384" s="751"/>
      <c r="X384" s="751"/>
      <c r="Y384" s="751"/>
      <c r="Z384" s="751"/>
      <c r="AA384" s="751"/>
      <c r="AB384" s="751"/>
      <c r="AC384" s="751"/>
      <c r="AD384" s="751"/>
      <c r="AE384" s="751"/>
      <c r="AF384" s="751"/>
      <c r="AG384" s="751"/>
      <c r="AH384" s="751"/>
      <c r="AI384" s="751"/>
      <c r="AJ384" s="751"/>
      <c r="AK384" s="751"/>
      <c r="AL384" s="751"/>
      <c r="AM384" s="751"/>
      <c r="AN384" s="751"/>
      <c r="AO384" s="751"/>
      <c r="AP384" s="751"/>
      <c r="AQ384" s="751"/>
      <c r="AR384" s="751"/>
      <c r="AS384" s="751"/>
      <c r="AT384" s="751"/>
      <c r="AU384" s="751"/>
      <c r="AV384" s="751"/>
      <c r="AW384" s="751"/>
      <c r="AX384" s="751"/>
      <c r="AY384" s="751"/>
      <c r="AZ384" s="751"/>
      <c r="BA384" s="751"/>
      <c r="BB384" s="751"/>
      <c r="BC384" s="751"/>
      <c r="BD384" s="751"/>
      <c r="BE384" s="751"/>
      <c r="BF384" s="751"/>
      <c r="BG384" s="751"/>
      <c r="BH384" s="751"/>
      <c r="BI384" s="751"/>
      <c r="BJ384" s="751"/>
      <c r="BK384" s="751"/>
      <c r="BL384" s="751"/>
      <c r="BM384" s="751"/>
      <c r="BN384" s="751"/>
      <c r="BO384" s="751"/>
      <c r="BP384" s="751"/>
      <c r="BQ384" s="751"/>
      <c r="BR384" s="751"/>
      <c r="BS384" s="751"/>
      <c r="BT384" s="751"/>
      <c r="BU384" s="751"/>
      <c r="BV384" s="751"/>
      <c r="BW384" s="751"/>
      <c r="BX384" s="751"/>
      <c r="BY384" s="751"/>
      <c r="BZ384" s="751"/>
      <c r="CA384" s="751"/>
      <c r="CB384" s="751"/>
      <c r="CC384" s="751"/>
      <c r="CD384" s="751"/>
      <c r="CE384" s="751"/>
      <c r="CF384" s="751"/>
      <c r="CG384" s="751"/>
      <c r="CH384" s="751"/>
      <c r="CI384" s="751"/>
      <c r="CJ384" s="751"/>
      <c r="CK384" s="751"/>
      <c r="CL384" s="751"/>
      <c r="CM384" s="751"/>
      <c r="CN384" s="751"/>
      <c r="CO384" s="751"/>
      <c r="CP384" s="751"/>
      <c r="CQ384" s="751"/>
      <c r="CR384" s="751"/>
      <c r="CS384" s="751"/>
      <c r="CT384" s="751"/>
      <c r="CU384" s="751"/>
      <c r="CV384" s="751"/>
      <c r="CW384" s="751"/>
      <c r="CX384" s="751"/>
      <c r="CY384" s="751"/>
      <c r="CZ384" s="751"/>
      <c r="DA384" s="751"/>
      <c r="DB384" s="751"/>
      <c r="DC384" s="751"/>
      <c r="DD384" s="751"/>
      <c r="DE384" s="751"/>
      <c r="DF384" s="751"/>
      <c r="DG384" s="751"/>
      <c r="DH384" s="751"/>
      <c r="DI384" s="751"/>
      <c r="DJ384" s="751"/>
      <c r="DK384" s="751"/>
      <c r="DL384" s="751"/>
      <c r="DM384" s="751"/>
      <c r="DN384" s="751"/>
      <c r="DO384" s="751"/>
      <c r="DP384" s="751"/>
      <c r="DQ384" s="751"/>
      <c r="DR384" s="751"/>
      <c r="DS384" s="751"/>
      <c r="DT384" s="751"/>
      <c r="DU384" s="751"/>
      <c r="DV384" s="751"/>
      <c r="DW384" s="751"/>
      <c r="DX384" s="751"/>
      <c r="DY384" s="751"/>
      <c r="DZ384" s="751"/>
      <c r="EA384" s="751"/>
      <c r="EB384" s="751"/>
      <c r="EC384" s="751"/>
      <c r="ED384" s="751"/>
      <c r="EE384" s="751"/>
      <c r="EF384" s="751"/>
      <c r="EG384" s="751"/>
      <c r="EH384" s="751"/>
      <c r="EI384" s="751"/>
      <c r="EJ384" s="751"/>
      <c r="EK384" s="751"/>
      <c r="EL384" s="751"/>
      <c r="EM384" s="751"/>
      <c r="EN384" s="751"/>
      <c r="EO384" s="751"/>
      <c r="EP384" s="751"/>
      <c r="EQ384" s="751"/>
      <c r="ER384" s="751"/>
      <c r="ES384" s="751"/>
      <c r="ET384" s="751"/>
      <c r="EU384" s="751"/>
      <c r="EV384" s="751"/>
      <c r="EW384" s="751"/>
      <c r="EX384" s="751"/>
      <c r="EY384" s="751"/>
      <c r="EZ384" s="751"/>
      <c r="FA384" s="751"/>
      <c r="FB384" s="751"/>
      <c r="FC384" s="751"/>
      <c r="FD384" s="751"/>
      <c r="FE384" s="751"/>
      <c r="FF384" s="751"/>
      <c r="FG384" s="751"/>
      <c r="FH384" s="751"/>
      <c r="FI384" s="751"/>
      <c r="FJ384" s="751"/>
      <c r="FK384" s="751"/>
      <c r="FL384" s="751"/>
      <c r="FM384" s="751"/>
      <c r="FN384" s="751"/>
      <c r="FO384" s="751"/>
      <c r="FP384" s="751"/>
      <c r="FQ384" s="751"/>
      <c r="FR384" s="751"/>
      <c r="FS384" s="751"/>
      <c r="FT384" s="751"/>
      <c r="FU384" s="751"/>
      <c r="FV384" s="751"/>
      <c r="FW384" s="751"/>
      <c r="FX384" s="751"/>
      <c r="FY384" s="751"/>
      <c r="FZ384" s="751"/>
      <c r="GA384" s="751"/>
      <c r="GB384" s="751"/>
      <c r="GC384" s="751"/>
      <c r="GD384" s="751"/>
      <c r="GE384" s="751"/>
      <c r="GF384" s="751"/>
      <c r="GG384" s="751"/>
      <c r="GH384" s="751"/>
      <c r="GI384" s="751"/>
      <c r="GJ384" s="751"/>
      <c r="GK384" s="751"/>
      <c r="GL384" s="751"/>
      <c r="GM384" s="751"/>
      <c r="GN384" s="751"/>
      <c r="GO384" s="751"/>
      <c r="GP384" s="751"/>
      <c r="GQ384" s="751"/>
      <c r="GR384" s="751"/>
      <c r="GS384" s="751"/>
      <c r="GT384" s="751"/>
      <c r="GU384" s="751"/>
      <c r="GV384" s="751"/>
      <c r="GW384" s="751"/>
      <c r="GX384" s="751"/>
      <c r="GY384" s="751"/>
      <c r="GZ384" s="751"/>
      <c r="HA384" s="751"/>
      <c r="HB384" s="751"/>
      <c r="HC384" s="751"/>
      <c r="HD384" s="751"/>
      <c r="HE384" s="751"/>
      <c r="HF384" s="751"/>
      <c r="HG384" s="751"/>
      <c r="HH384" s="751"/>
      <c r="HI384" s="751"/>
      <c r="HJ384" s="751"/>
      <c r="HK384" s="751"/>
      <c r="HL384" s="751"/>
      <c r="HM384" s="751"/>
      <c r="HN384" s="751"/>
      <c r="HO384" s="751"/>
      <c r="HP384" s="751"/>
      <c r="HQ384" s="751"/>
      <c r="HR384" s="751"/>
      <c r="HS384" s="751"/>
      <c r="HT384" s="751"/>
      <c r="HU384" s="751"/>
      <c r="HV384" s="751"/>
      <c r="HW384" s="751"/>
      <c r="HX384" s="751"/>
      <c r="HY384" s="751"/>
      <c r="HZ384" s="751"/>
      <c r="IA384" s="751"/>
      <c r="IB384" s="751"/>
      <c r="IC384" s="751"/>
      <c r="ID384" s="751"/>
      <c r="IE384" s="751"/>
      <c r="IF384" s="751"/>
      <c r="IG384" s="751"/>
      <c r="IH384" s="751"/>
      <c r="II384" s="751"/>
      <c r="IJ384" s="751"/>
      <c r="IK384" s="751"/>
      <c r="IL384" s="751"/>
      <c r="IM384" s="751"/>
      <c r="IN384" s="751"/>
      <c r="IO384" s="751"/>
      <c r="IP384" s="751"/>
      <c r="IQ384" s="751"/>
      <c r="IR384" s="751"/>
    </row>
    <row r="385" s="137" customFormat="1" ht="15.75" hidden="1" spans="1:252">
      <c r="A385" s="353" t="s">
        <v>4621</v>
      </c>
      <c r="B385" s="307" t="s">
        <v>4622</v>
      </c>
      <c r="C385" s="671"/>
      <c r="D385" s="671"/>
      <c r="E385" s="671"/>
      <c r="F385" s="671">
        <f t="shared" si="85"/>
        <v>0</v>
      </c>
      <c r="G385" s="365"/>
      <c r="H385" s="365"/>
      <c r="I385" s="22" t="str">
        <f t="shared" si="73"/>
        <v>否</v>
      </c>
      <c r="J385" s="749" t="str">
        <f>LEFT(A385,5)</f>
        <v>11021</v>
      </c>
      <c r="K385" s="93" t="str">
        <f t="shared" si="79"/>
        <v>项</v>
      </c>
      <c r="L385" s="93">
        <v>1</v>
      </c>
      <c r="M385" s="751"/>
      <c r="N385" s="751"/>
      <c r="O385" s="751"/>
      <c r="P385" s="751"/>
      <c r="Q385" s="751"/>
      <c r="R385" s="751"/>
      <c r="S385" s="751"/>
      <c r="T385" s="751"/>
      <c r="U385" s="751"/>
      <c r="V385" s="751"/>
      <c r="W385" s="751"/>
      <c r="X385" s="751"/>
      <c r="Y385" s="751"/>
      <c r="Z385" s="751"/>
      <c r="AA385" s="751"/>
      <c r="AB385" s="751"/>
      <c r="AC385" s="751"/>
      <c r="AD385" s="751"/>
      <c r="AE385" s="751"/>
      <c r="AF385" s="751"/>
      <c r="AG385" s="751"/>
      <c r="AH385" s="751"/>
      <c r="AI385" s="751"/>
      <c r="AJ385" s="751"/>
      <c r="AK385" s="751"/>
      <c r="AL385" s="751"/>
      <c r="AM385" s="751"/>
      <c r="AN385" s="751"/>
      <c r="AO385" s="751"/>
      <c r="AP385" s="751"/>
      <c r="AQ385" s="751"/>
      <c r="AR385" s="751"/>
      <c r="AS385" s="751"/>
      <c r="AT385" s="751"/>
      <c r="AU385" s="751"/>
      <c r="AV385" s="751"/>
      <c r="AW385" s="751"/>
      <c r="AX385" s="751"/>
      <c r="AY385" s="751"/>
      <c r="AZ385" s="751"/>
      <c r="BA385" s="751"/>
      <c r="BB385" s="751"/>
      <c r="BC385" s="751"/>
      <c r="BD385" s="751"/>
      <c r="BE385" s="751"/>
      <c r="BF385" s="751"/>
      <c r="BG385" s="751"/>
      <c r="BH385" s="751"/>
      <c r="BI385" s="751"/>
      <c r="BJ385" s="751"/>
      <c r="BK385" s="751"/>
      <c r="BL385" s="751"/>
      <c r="BM385" s="751"/>
      <c r="BN385" s="751"/>
      <c r="BO385" s="751"/>
      <c r="BP385" s="751"/>
      <c r="BQ385" s="751"/>
      <c r="BR385" s="751"/>
      <c r="BS385" s="751"/>
      <c r="BT385" s="751"/>
      <c r="BU385" s="751"/>
      <c r="BV385" s="751"/>
      <c r="BW385" s="751"/>
      <c r="BX385" s="751"/>
      <c r="BY385" s="751"/>
      <c r="BZ385" s="751"/>
      <c r="CA385" s="751"/>
      <c r="CB385" s="751"/>
      <c r="CC385" s="751"/>
      <c r="CD385" s="751"/>
      <c r="CE385" s="751"/>
      <c r="CF385" s="751"/>
      <c r="CG385" s="751"/>
      <c r="CH385" s="751"/>
      <c r="CI385" s="751"/>
      <c r="CJ385" s="751"/>
      <c r="CK385" s="751"/>
      <c r="CL385" s="751"/>
      <c r="CM385" s="751"/>
      <c r="CN385" s="751"/>
      <c r="CO385" s="751"/>
      <c r="CP385" s="751"/>
      <c r="CQ385" s="751"/>
      <c r="CR385" s="751"/>
      <c r="CS385" s="751"/>
      <c r="CT385" s="751"/>
      <c r="CU385" s="751"/>
      <c r="CV385" s="751"/>
      <c r="CW385" s="751"/>
      <c r="CX385" s="751"/>
      <c r="CY385" s="751"/>
      <c r="CZ385" s="751"/>
      <c r="DA385" s="751"/>
      <c r="DB385" s="751"/>
      <c r="DC385" s="751"/>
      <c r="DD385" s="751"/>
      <c r="DE385" s="751"/>
      <c r="DF385" s="751"/>
      <c r="DG385" s="751"/>
      <c r="DH385" s="751"/>
      <c r="DI385" s="751"/>
      <c r="DJ385" s="751"/>
      <c r="DK385" s="751"/>
      <c r="DL385" s="751"/>
      <c r="DM385" s="751"/>
      <c r="DN385" s="751"/>
      <c r="DO385" s="751"/>
      <c r="DP385" s="751"/>
      <c r="DQ385" s="751"/>
      <c r="DR385" s="751"/>
      <c r="DS385" s="751"/>
      <c r="DT385" s="751"/>
      <c r="DU385" s="751"/>
      <c r="DV385" s="751"/>
      <c r="DW385" s="751"/>
      <c r="DX385" s="751"/>
      <c r="DY385" s="751"/>
      <c r="DZ385" s="751"/>
      <c r="EA385" s="751"/>
      <c r="EB385" s="751"/>
      <c r="EC385" s="751"/>
      <c r="ED385" s="751"/>
      <c r="EE385" s="751"/>
      <c r="EF385" s="751"/>
      <c r="EG385" s="751"/>
      <c r="EH385" s="751"/>
      <c r="EI385" s="751"/>
      <c r="EJ385" s="751"/>
      <c r="EK385" s="751"/>
      <c r="EL385" s="751"/>
      <c r="EM385" s="751"/>
      <c r="EN385" s="751"/>
      <c r="EO385" s="751"/>
      <c r="EP385" s="751"/>
      <c r="EQ385" s="751"/>
      <c r="ER385" s="751"/>
      <c r="ES385" s="751"/>
      <c r="ET385" s="751"/>
      <c r="EU385" s="751"/>
      <c r="EV385" s="751"/>
      <c r="EW385" s="751"/>
      <c r="EX385" s="751"/>
      <c r="EY385" s="751"/>
      <c r="EZ385" s="751"/>
      <c r="FA385" s="751"/>
      <c r="FB385" s="751"/>
      <c r="FC385" s="751"/>
      <c r="FD385" s="751"/>
      <c r="FE385" s="751"/>
      <c r="FF385" s="751"/>
      <c r="FG385" s="751"/>
      <c r="FH385" s="751"/>
      <c r="FI385" s="751"/>
      <c r="FJ385" s="751"/>
      <c r="FK385" s="751"/>
      <c r="FL385" s="751"/>
      <c r="FM385" s="751"/>
      <c r="FN385" s="751"/>
      <c r="FO385" s="751"/>
      <c r="FP385" s="751"/>
      <c r="FQ385" s="751"/>
      <c r="FR385" s="751"/>
      <c r="FS385" s="751"/>
      <c r="FT385" s="751"/>
      <c r="FU385" s="751"/>
      <c r="FV385" s="751"/>
      <c r="FW385" s="751"/>
      <c r="FX385" s="751"/>
      <c r="FY385" s="751"/>
      <c r="FZ385" s="751"/>
      <c r="GA385" s="751"/>
      <c r="GB385" s="751"/>
      <c r="GC385" s="751"/>
      <c r="GD385" s="751"/>
      <c r="GE385" s="751"/>
      <c r="GF385" s="751"/>
      <c r="GG385" s="751"/>
      <c r="GH385" s="751"/>
      <c r="GI385" s="751"/>
      <c r="GJ385" s="751"/>
      <c r="GK385" s="751"/>
      <c r="GL385" s="751"/>
      <c r="GM385" s="751"/>
      <c r="GN385" s="751"/>
      <c r="GO385" s="751"/>
      <c r="GP385" s="751"/>
      <c r="GQ385" s="751"/>
      <c r="GR385" s="751"/>
      <c r="GS385" s="751"/>
      <c r="GT385" s="751"/>
      <c r="GU385" s="751"/>
      <c r="GV385" s="751"/>
      <c r="GW385" s="751"/>
      <c r="GX385" s="751"/>
      <c r="GY385" s="751"/>
      <c r="GZ385" s="751"/>
      <c r="HA385" s="751"/>
      <c r="HB385" s="751"/>
      <c r="HC385" s="751"/>
      <c r="HD385" s="751"/>
      <c r="HE385" s="751"/>
      <c r="HF385" s="751"/>
      <c r="HG385" s="751"/>
      <c r="HH385" s="751"/>
      <c r="HI385" s="751"/>
      <c r="HJ385" s="751"/>
      <c r="HK385" s="751"/>
      <c r="HL385" s="751"/>
      <c r="HM385" s="751"/>
      <c r="HN385" s="751"/>
      <c r="HO385" s="751"/>
      <c r="HP385" s="751"/>
      <c r="HQ385" s="751"/>
      <c r="HR385" s="751"/>
      <c r="HS385" s="751"/>
      <c r="HT385" s="751"/>
      <c r="HU385" s="751"/>
      <c r="HV385" s="751"/>
      <c r="HW385" s="751"/>
      <c r="HX385" s="751"/>
      <c r="HY385" s="751"/>
      <c r="HZ385" s="751"/>
      <c r="IA385" s="751"/>
      <c r="IB385" s="751"/>
      <c r="IC385" s="751"/>
      <c r="ID385" s="751"/>
      <c r="IE385" s="751"/>
      <c r="IF385" s="751"/>
      <c r="IG385" s="751"/>
      <c r="IH385" s="751"/>
      <c r="II385" s="751"/>
      <c r="IJ385" s="751"/>
      <c r="IK385" s="751"/>
      <c r="IL385" s="751"/>
      <c r="IM385" s="751"/>
      <c r="IN385" s="751"/>
      <c r="IO385" s="751"/>
      <c r="IP385" s="751"/>
      <c r="IQ385" s="751"/>
      <c r="IR385" s="751"/>
    </row>
    <row r="386" s="137" customFormat="1" ht="20.25" spans="1:252">
      <c r="A386" s="353" t="s">
        <v>4623</v>
      </c>
      <c r="B386" s="306" t="s">
        <v>4624</v>
      </c>
      <c r="C386" s="671"/>
      <c r="D386" s="671"/>
      <c r="E386" s="671">
        <v>2717</v>
      </c>
      <c r="F386" s="671">
        <f t="shared" si="85"/>
        <v>2717</v>
      </c>
      <c r="G386" s="759"/>
      <c r="H386" s="365"/>
      <c r="I386" s="744" t="str">
        <f t="shared" si="73"/>
        <v>是</v>
      </c>
      <c r="J386" s="755" t="str">
        <f>LEFT(A386,5)</f>
        <v>11021</v>
      </c>
      <c r="K386" s="93" t="str">
        <f t="shared" si="79"/>
        <v>项</v>
      </c>
      <c r="L386" s="770">
        <v>1</v>
      </c>
      <c r="M386" s="751"/>
      <c r="N386" s="751"/>
      <c r="O386" s="751"/>
      <c r="P386" s="751"/>
      <c r="Q386" s="751"/>
      <c r="R386" s="751"/>
      <c r="S386" s="751"/>
      <c r="T386" s="751"/>
      <c r="U386" s="751"/>
      <c r="V386" s="751"/>
      <c r="W386" s="751"/>
      <c r="X386" s="751"/>
      <c r="Y386" s="751"/>
      <c r="Z386" s="751"/>
      <c r="AA386" s="751"/>
      <c r="AB386" s="751"/>
      <c r="AC386" s="751"/>
      <c r="AD386" s="751"/>
      <c r="AE386" s="751"/>
      <c r="AF386" s="751"/>
      <c r="AG386" s="751"/>
      <c r="AH386" s="751"/>
      <c r="AI386" s="751"/>
      <c r="AJ386" s="751"/>
      <c r="AK386" s="751"/>
      <c r="AL386" s="751"/>
      <c r="AM386" s="751"/>
      <c r="AN386" s="751"/>
      <c r="AO386" s="751"/>
      <c r="AP386" s="751"/>
      <c r="AQ386" s="751"/>
      <c r="AR386" s="751"/>
      <c r="AS386" s="751"/>
      <c r="AT386" s="751"/>
      <c r="AU386" s="751"/>
      <c r="AV386" s="751"/>
      <c r="AW386" s="751"/>
      <c r="AX386" s="751"/>
      <c r="AY386" s="751"/>
      <c r="AZ386" s="751"/>
      <c r="BA386" s="751"/>
      <c r="BB386" s="751"/>
      <c r="BC386" s="751"/>
      <c r="BD386" s="751"/>
      <c r="BE386" s="751"/>
      <c r="BF386" s="751"/>
      <c r="BG386" s="751"/>
      <c r="BH386" s="751"/>
      <c r="BI386" s="751"/>
      <c r="BJ386" s="751"/>
      <c r="BK386" s="751"/>
      <c r="BL386" s="751"/>
      <c r="BM386" s="751"/>
      <c r="BN386" s="751"/>
      <c r="BO386" s="751"/>
      <c r="BP386" s="751"/>
      <c r="BQ386" s="751"/>
      <c r="BR386" s="751"/>
      <c r="BS386" s="751"/>
      <c r="BT386" s="751"/>
      <c r="BU386" s="751"/>
      <c r="BV386" s="751"/>
      <c r="BW386" s="751"/>
      <c r="BX386" s="751"/>
      <c r="BY386" s="751"/>
      <c r="BZ386" s="751"/>
      <c r="CA386" s="751"/>
      <c r="CB386" s="751"/>
      <c r="CC386" s="751"/>
      <c r="CD386" s="751"/>
      <c r="CE386" s="751"/>
      <c r="CF386" s="751"/>
      <c r="CG386" s="751"/>
      <c r="CH386" s="751"/>
      <c r="CI386" s="751"/>
      <c r="CJ386" s="751"/>
      <c r="CK386" s="751"/>
      <c r="CL386" s="751"/>
      <c r="CM386" s="751"/>
      <c r="CN386" s="751"/>
      <c r="CO386" s="751"/>
      <c r="CP386" s="751"/>
      <c r="CQ386" s="751"/>
      <c r="CR386" s="751"/>
      <c r="CS386" s="751"/>
      <c r="CT386" s="751"/>
      <c r="CU386" s="751"/>
      <c r="CV386" s="751"/>
      <c r="CW386" s="751"/>
      <c r="CX386" s="751"/>
      <c r="CY386" s="751"/>
      <c r="CZ386" s="751"/>
      <c r="DA386" s="751"/>
      <c r="DB386" s="751"/>
      <c r="DC386" s="751"/>
      <c r="DD386" s="751"/>
      <c r="DE386" s="751"/>
      <c r="DF386" s="751"/>
      <c r="DG386" s="751"/>
      <c r="DH386" s="751"/>
      <c r="DI386" s="751"/>
      <c r="DJ386" s="751"/>
      <c r="DK386" s="751"/>
      <c r="DL386" s="751"/>
      <c r="DM386" s="751"/>
      <c r="DN386" s="751"/>
      <c r="DO386" s="751"/>
      <c r="DP386" s="751"/>
      <c r="DQ386" s="751"/>
      <c r="DR386" s="751"/>
      <c r="DS386" s="751"/>
      <c r="DT386" s="751"/>
      <c r="DU386" s="751"/>
      <c r="DV386" s="751"/>
      <c r="DW386" s="751"/>
      <c r="DX386" s="751"/>
      <c r="DY386" s="751"/>
      <c r="DZ386" s="751"/>
      <c r="EA386" s="751"/>
      <c r="EB386" s="751"/>
      <c r="EC386" s="751"/>
      <c r="ED386" s="751"/>
      <c r="EE386" s="751"/>
      <c r="EF386" s="751"/>
      <c r="EG386" s="751"/>
      <c r="EH386" s="751"/>
      <c r="EI386" s="751"/>
      <c r="EJ386" s="751"/>
      <c r="EK386" s="751"/>
      <c r="EL386" s="751"/>
      <c r="EM386" s="751"/>
      <c r="EN386" s="751"/>
      <c r="EO386" s="751"/>
      <c r="EP386" s="751"/>
      <c r="EQ386" s="751"/>
      <c r="ER386" s="751"/>
      <c r="ES386" s="751"/>
      <c r="ET386" s="751"/>
      <c r="EU386" s="751"/>
      <c r="EV386" s="751"/>
      <c r="EW386" s="751"/>
      <c r="EX386" s="751"/>
      <c r="EY386" s="751"/>
      <c r="EZ386" s="751"/>
      <c r="FA386" s="751"/>
      <c r="FB386" s="751"/>
      <c r="FC386" s="751"/>
      <c r="FD386" s="751"/>
      <c r="FE386" s="751"/>
      <c r="FF386" s="751"/>
      <c r="FG386" s="751"/>
      <c r="FH386" s="751"/>
      <c r="FI386" s="751"/>
      <c r="FJ386" s="751"/>
      <c r="FK386" s="751"/>
      <c r="FL386" s="751"/>
      <c r="FM386" s="751"/>
      <c r="FN386" s="751"/>
      <c r="FO386" s="751"/>
      <c r="FP386" s="751"/>
      <c r="FQ386" s="751"/>
      <c r="FR386" s="751"/>
      <c r="FS386" s="751"/>
      <c r="FT386" s="751"/>
      <c r="FU386" s="751"/>
      <c r="FV386" s="751"/>
      <c r="FW386" s="751"/>
      <c r="FX386" s="751"/>
      <c r="FY386" s="751"/>
      <c r="FZ386" s="751"/>
      <c r="GA386" s="751"/>
      <c r="GB386" s="751"/>
      <c r="GC386" s="751"/>
      <c r="GD386" s="751"/>
      <c r="GE386" s="751"/>
      <c r="GF386" s="751"/>
      <c r="GG386" s="751"/>
      <c r="GH386" s="751"/>
      <c r="GI386" s="751"/>
      <c r="GJ386" s="751"/>
      <c r="GK386" s="751"/>
      <c r="GL386" s="751"/>
      <c r="GM386" s="751"/>
      <c r="GN386" s="751"/>
      <c r="GO386" s="751"/>
      <c r="GP386" s="751"/>
      <c r="GQ386" s="751"/>
      <c r="GR386" s="751"/>
      <c r="GS386" s="751"/>
      <c r="GT386" s="751"/>
      <c r="GU386" s="751"/>
      <c r="GV386" s="751"/>
      <c r="GW386" s="751"/>
      <c r="GX386" s="751"/>
      <c r="GY386" s="751"/>
      <c r="GZ386" s="751"/>
      <c r="HA386" s="751"/>
      <c r="HB386" s="751"/>
      <c r="HC386" s="751"/>
      <c r="HD386" s="751"/>
      <c r="HE386" s="751"/>
      <c r="HF386" s="751"/>
      <c r="HG386" s="751"/>
      <c r="HH386" s="751"/>
      <c r="HI386" s="751"/>
      <c r="HJ386" s="751"/>
      <c r="HK386" s="751"/>
      <c r="HL386" s="751"/>
      <c r="HM386" s="751"/>
      <c r="HN386" s="751"/>
      <c r="HO386" s="751"/>
      <c r="HP386" s="751"/>
      <c r="HQ386" s="751"/>
      <c r="HR386" s="751"/>
      <c r="HS386" s="751"/>
      <c r="HT386" s="751"/>
      <c r="HU386" s="751"/>
      <c r="HV386" s="751"/>
      <c r="HW386" s="751"/>
      <c r="HX386" s="751"/>
      <c r="HY386" s="751"/>
      <c r="HZ386" s="751"/>
      <c r="IA386" s="751"/>
      <c r="IB386" s="751"/>
      <c r="IC386" s="751"/>
      <c r="ID386" s="751"/>
      <c r="IE386" s="751"/>
      <c r="IF386" s="751"/>
      <c r="IG386" s="751"/>
      <c r="IH386" s="751"/>
      <c r="II386" s="751"/>
      <c r="IJ386" s="751"/>
      <c r="IK386" s="751"/>
      <c r="IL386" s="751"/>
      <c r="IM386" s="751"/>
      <c r="IN386" s="751"/>
      <c r="IO386" s="751"/>
      <c r="IP386" s="751"/>
      <c r="IQ386" s="751"/>
      <c r="IR386" s="751"/>
    </row>
    <row r="387" s="137" customFormat="1" ht="15.75" hidden="1" spans="1:252">
      <c r="A387" s="353" t="s">
        <v>4625</v>
      </c>
      <c r="B387" s="307" t="s">
        <v>4626</v>
      </c>
      <c r="C387" s="671"/>
      <c r="D387" s="671"/>
      <c r="E387" s="671"/>
      <c r="F387" s="671">
        <f t="shared" si="85"/>
        <v>0</v>
      </c>
      <c r="G387" s="365"/>
      <c r="H387" s="365"/>
      <c r="I387" s="22" t="str">
        <f t="shared" si="73"/>
        <v>否</v>
      </c>
      <c r="J387" s="749" t="str">
        <f>LEFT(A387,5)</f>
        <v>11021</v>
      </c>
      <c r="K387" s="93" t="str">
        <f t="shared" si="79"/>
        <v>项</v>
      </c>
      <c r="L387" s="93">
        <v>1</v>
      </c>
      <c r="M387" s="751"/>
      <c r="N387" s="751"/>
      <c r="O387" s="751"/>
      <c r="P387" s="751"/>
      <c r="Q387" s="751"/>
      <c r="R387" s="751"/>
      <c r="S387" s="751"/>
      <c r="T387" s="751"/>
      <c r="U387" s="751"/>
      <c r="V387" s="751"/>
      <c r="W387" s="751"/>
      <c r="X387" s="751"/>
      <c r="Y387" s="751"/>
      <c r="Z387" s="751"/>
      <c r="AA387" s="751"/>
      <c r="AB387" s="751"/>
      <c r="AC387" s="751"/>
      <c r="AD387" s="751"/>
      <c r="AE387" s="751"/>
      <c r="AF387" s="751"/>
      <c r="AG387" s="751"/>
      <c r="AH387" s="751"/>
      <c r="AI387" s="751"/>
      <c r="AJ387" s="751"/>
      <c r="AK387" s="751"/>
      <c r="AL387" s="751"/>
      <c r="AM387" s="751"/>
      <c r="AN387" s="751"/>
      <c r="AO387" s="751"/>
      <c r="AP387" s="751"/>
      <c r="AQ387" s="751"/>
      <c r="AR387" s="751"/>
      <c r="AS387" s="751"/>
      <c r="AT387" s="751"/>
      <c r="AU387" s="751"/>
      <c r="AV387" s="751"/>
      <c r="AW387" s="751"/>
      <c r="AX387" s="751"/>
      <c r="AY387" s="751"/>
      <c r="AZ387" s="751"/>
      <c r="BA387" s="751"/>
      <c r="BB387" s="751"/>
      <c r="BC387" s="751"/>
      <c r="BD387" s="751"/>
      <c r="BE387" s="751"/>
      <c r="BF387" s="751"/>
      <c r="BG387" s="751"/>
      <c r="BH387" s="751"/>
      <c r="BI387" s="751"/>
      <c r="BJ387" s="751"/>
      <c r="BK387" s="751"/>
      <c r="BL387" s="751"/>
      <c r="BM387" s="751"/>
      <c r="BN387" s="751"/>
      <c r="BO387" s="751"/>
      <c r="BP387" s="751"/>
      <c r="BQ387" s="751"/>
      <c r="BR387" s="751"/>
      <c r="BS387" s="751"/>
      <c r="BT387" s="751"/>
      <c r="BU387" s="751"/>
      <c r="BV387" s="751"/>
      <c r="BW387" s="751"/>
      <c r="BX387" s="751"/>
      <c r="BY387" s="751"/>
      <c r="BZ387" s="751"/>
      <c r="CA387" s="751"/>
      <c r="CB387" s="751"/>
      <c r="CC387" s="751"/>
      <c r="CD387" s="751"/>
      <c r="CE387" s="751"/>
      <c r="CF387" s="751"/>
      <c r="CG387" s="751"/>
      <c r="CH387" s="751"/>
      <c r="CI387" s="751"/>
      <c r="CJ387" s="751"/>
      <c r="CK387" s="751"/>
      <c r="CL387" s="751"/>
      <c r="CM387" s="751"/>
      <c r="CN387" s="751"/>
      <c r="CO387" s="751"/>
      <c r="CP387" s="751"/>
      <c r="CQ387" s="751"/>
      <c r="CR387" s="751"/>
      <c r="CS387" s="751"/>
      <c r="CT387" s="751"/>
      <c r="CU387" s="751"/>
      <c r="CV387" s="751"/>
      <c r="CW387" s="751"/>
      <c r="CX387" s="751"/>
      <c r="CY387" s="751"/>
      <c r="CZ387" s="751"/>
      <c r="DA387" s="751"/>
      <c r="DB387" s="751"/>
      <c r="DC387" s="751"/>
      <c r="DD387" s="751"/>
      <c r="DE387" s="751"/>
      <c r="DF387" s="751"/>
      <c r="DG387" s="751"/>
      <c r="DH387" s="751"/>
      <c r="DI387" s="751"/>
      <c r="DJ387" s="751"/>
      <c r="DK387" s="751"/>
      <c r="DL387" s="751"/>
      <c r="DM387" s="751"/>
      <c r="DN387" s="751"/>
      <c r="DO387" s="751"/>
      <c r="DP387" s="751"/>
      <c r="DQ387" s="751"/>
      <c r="DR387" s="751"/>
      <c r="DS387" s="751"/>
      <c r="DT387" s="751"/>
      <c r="DU387" s="751"/>
      <c r="DV387" s="751"/>
      <c r="DW387" s="751"/>
      <c r="DX387" s="751"/>
      <c r="DY387" s="751"/>
      <c r="DZ387" s="751"/>
      <c r="EA387" s="751"/>
      <c r="EB387" s="751"/>
      <c r="EC387" s="751"/>
      <c r="ED387" s="751"/>
      <c r="EE387" s="751"/>
      <c r="EF387" s="751"/>
      <c r="EG387" s="751"/>
      <c r="EH387" s="751"/>
      <c r="EI387" s="751"/>
      <c r="EJ387" s="751"/>
      <c r="EK387" s="751"/>
      <c r="EL387" s="751"/>
      <c r="EM387" s="751"/>
      <c r="EN387" s="751"/>
      <c r="EO387" s="751"/>
      <c r="EP387" s="751"/>
      <c r="EQ387" s="751"/>
      <c r="ER387" s="751"/>
      <c r="ES387" s="751"/>
      <c r="ET387" s="751"/>
      <c r="EU387" s="751"/>
      <c r="EV387" s="751"/>
      <c r="EW387" s="751"/>
      <c r="EX387" s="751"/>
      <c r="EY387" s="751"/>
      <c r="EZ387" s="751"/>
      <c r="FA387" s="751"/>
      <c r="FB387" s="751"/>
      <c r="FC387" s="751"/>
      <c r="FD387" s="751"/>
      <c r="FE387" s="751"/>
      <c r="FF387" s="751"/>
      <c r="FG387" s="751"/>
      <c r="FH387" s="751"/>
      <c r="FI387" s="751"/>
      <c r="FJ387" s="751"/>
      <c r="FK387" s="751"/>
      <c r="FL387" s="751"/>
      <c r="FM387" s="751"/>
      <c r="FN387" s="751"/>
      <c r="FO387" s="751"/>
      <c r="FP387" s="751"/>
      <c r="FQ387" s="751"/>
      <c r="FR387" s="751"/>
      <c r="FS387" s="751"/>
      <c r="FT387" s="751"/>
      <c r="FU387" s="751"/>
      <c r="FV387" s="751"/>
      <c r="FW387" s="751"/>
      <c r="FX387" s="751"/>
      <c r="FY387" s="751"/>
      <c r="FZ387" s="751"/>
      <c r="GA387" s="751"/>
      <c r="GB387" s="751"/>
      <c r="GC387" s="751"/>
      <c r="GD387" s="751"/>
      <c r="GE387" s="751"/>
      <c r="GF387" s="751"/>
      <c r="GG387" s="751"/>
      <c r="GH387" s="751"/>
      <c r="GI387" s="751"/>
      <c r="GJ387" s="751"/>
      <c r="GK387" s="751"/>
      <c r="GL387" s="751"/>
      <c r="GM387" s="751"/>
      <c r="GN387" s="751"/>
      <c r="GO387" s="751"/>
      <c r="GP387" s="751"/>
      <c r="GQ387" s="751"/>
      <c r="GR387" s="751"/>
      <c r="GS387" s="751"/>
      <c r="GT387" s="751"/>
      <c r="GU387" s="751"/>
      <c r="GV387" s="751"/>
      <c r="GW387" s="751"/>
      <c r="GX387" s="751"/>
      <c r="GY387" s="751"/>
      <c r="GZ387" s="751"/>
      <c r="HA387" s="751"/>
      <c r="HB387" s="751"/>
      <c r="HC387" s="751"/>
      <c r="HD387" s="751"/>
      <c r="HE387" s="751"/>
      <c r="HF387" s="751"/>
      <c r="HG387" s="751"/>
      <c r="HH387" s="751"/>
      <c r="HI387" s="751"/>
      <c r="HJ387" s="751"/>
      <c r="HK387" s="751"/>
      <c r="HL387" s="751"/>
      <c r="HM387" s="751"/>
      <c r="HN387" s="751"/>
      <c r="HO387" s="751"/>
      <c r="HP387" s="751"/>
      <c r="HQ387" s="751"/>
      <c r="HR387" s="751"/>
      <c r="HS387" s="751"/>
      <c r="HT387" s="751"/>
      <c r="HU387" s="751"/>
      <c r="HV387" s="751"/>
      <c r="HW387" s="751"/>
      <c r="HX387" s="751"/>
      <c r="HY387" s="751"/>
      <c r="HZ387" s="751"/>
      <c r="IA387" s="751"/>
      <c r="IB387" s="751"/>
      <c r="IC387" s="751"/>
      <c r="ID387" s="751"/>
      <c r="IE387" s="751"/>
      <c r="IF387" s="751"/>
      <c r="IG387" s="751"/>
      <c r="IH387" s="751"/>
      <c r="II387" s="751"/>
      <c r="IJ387" s="751"/>
      <c r="IK387" s="751"/>
      <c r="IL387" s="751"/>
      <c r="IM387" s="751"/>
      <c r="IN387" s="751"/>
      <c r="IO387" s="751"/>
      <c r="IP387" s="751"/>
      <c r="IQ387" s="751"/>
      <c r="IR387" s="751"/>
    </row>
    <row r="388" s="720" customFormat="1" ht="20.25" spans="1:252">
      <c r="A388" s="14" t="s">
        <v>4627</v>
      </c>
      <c r="B388" s="20"/>
      <c r="C388" s="20">
        <f>C296+C303+C297</f>
        <v>342245</v>
      </c>
      <c r="D388" s="20">
        <f ca="1">D296+D303</f>
        <v>268077</v>
      </c>
      <c r="E388" s="20">
        <f ca="1">E296+E303</f>
        <v>283123</v>
      </c>
      <c r="F388" s="20">
        <f ca="1">F296+F303</f>
        <v>-58522</v>
      </c>
      <c r="G388" s="643" t="str">
        <f ca="1">IFERROR(TEXT(F388/C388,"0.0%"),"")</f>
        <v>-17.1%</v>
      </c>
      <c r="H388" s="17" t="str">
        <f ca="1">IFERROR(TEXT(E388/D388,"0.0%"),"")</f>
        <v>105.6%</v>
      </c>
      <c r="I388" s="744" t="str">
        <f ca="1" t="shared" si="73"/>
        <v>是</v>
      </c>
      <c r="J388" s="755" t="str">
        <f>LEFT(A388,5)</f>
        <v>收  入 </v>
      </c>
      <c r="K388" s="93" t="e">
        <f t="shared" si="79"/>
        <v>#N/A</v>
      </c>
      <c r="L388" s="770">
        <v>1</v>
      </c>
      <c r="M388" s="773"/>
      <c r="N388" s="773"/>
      <c r="O388" s="773"/>
      <c r="P388" s="773"/>
      <c r="Q388" s="773"/>
      <c r="R388" s="773"/>
      <c r="S388" s="773"/>
      <c r="T388" s="773"/>
      <c r="U388" s="773"/>
      <c r="V388" s="773"/>
      <c r="W388" s="773"/>
      <c r="X388" s="773"/>
      <c r="Y388" s="773"/>
      <c r="Z388" s="773"/>
      <c r="AA388" s="773"/>
      <c r="AB388" s="773"/>
      <c r="AC388" s="773"/>
      <c r="AD388" s="773"/>
      <c r="AE388" s="773"/>
      <c r="AF388" s="773"/>
      <c r="AG388" s="773"/>
      <c r="AH388" s="773"/>
      <c r="AI388" s="773"/>
      <c r="AJ388" s="773"/>
      <c r="AK388" s="773"/>
      <c r="AL388" s="773"/>
      <c r="AM388" s="773"/>
      <c r="AN388" s="773"/>
      <c r="AO388" s="773"/>
      <c r="AP388" s="773"/>
      <c r="AQ388" s="773"/>
      <c r="AR388" s="773"/>
      <c r="AS388" s="773"/>
      <c r="AT388" s="773"/>
      <c r="AU388" s="773"/>
      <c r="AV388" s="773"/>
      <c r="AW388" s="773"/>
      <c r="AX388" s="773"/>
      <c r="AY388" s="773"/>
      <c r="AZ388" s="773"/>
      <c r="BA388" s="773"/>
      <c r="BB388" s="773"/>
      <c r="BC388" s="773"/>
      <c r="BD388" s="773"/>
      <c r="BE388" s="773"/>
      <c r="BF388" s="773"/>
      <c r="BG388" s="773"/>
      <c r="BH388" s="773"/>
      <c r="BI388" s="773"/>
      <c r="BJ388" s="773"/>
      <c r="BK388" s="773"/>
      <c r="BL388" s="773"/>
      <c r="BM388" s="773"/>
      <c r="BN388" s="773"/>
      <c r="BO388" s="773"/>
      <c r="BP388" s="773"/>
      <c r="BQ388" s="773"/>
      <c r="BR388" s="773"/>
      <c r="BS388" s="773"/>
      <c r="BT388" s="773"/>
      <c r="BU388" s="773"/>
      <c r="BV388" s="773"/>
      <c r="BW388" s="773"/>
      <c r="BX388" s="773"/>
      <c r="BY388" s="773"/>
      <c r="BZ388" s="773"/>
      <c r="CA388" s="773"/>
      <c r="CB388" s="773"/>
      <c r="CC388" s="773"/>
      <c r="CD388" s="773"/>
      <c r="CE388" s="773"/>
      <c r="CF388" s="773"/>
      <c r="CG388" s="773"/>
      <c r="CH388" s="773"/>
      <c r="CI388" s="773"/>
      <c r="CJ388" s="773"/>
      <c r="CK388" s="773"/>
      <c r="CL388" s="773"/>
      <c r="CM388" s="773"/>
      <c r="CN388" s="773"/>
      <c r="CO388" s="773"/>
      <c r="CP388" s="773"/>
      <c r="CQ388" s="773"/>
      <c r="CR388" s="773"/>
      <c r="CS388" s="773"/>
      <c r="CT388" s="773"/>
      <c r="CU388" s="773"/>
      <c r="CV388" s="773"/>
      <c r="CW388" s="773"/>
      <c r="CX388" s="773"/>
      <c r="CY388" s="773"/>
      <c r="CZ388" s="773"/>
      <c r="DA388" s="773"/>
      <c r="DB388" s="773"/>
      <c r="DC388" s="773"/>
      <c r="DD388" s="773"/>
      <c r="DE388" s="773"/>
      <c r="DF388" s="773"/>
      <c r="DG388" s="773"/>
      <c r="DH388" s="773"/>
      <c r="DI388" s="773"/>
      <c r="DJ388" s="773"/>
      <c r="DK388" s="773"/>
      <c r="DL388" s="773"/>
      <c r="DM388" s="773"/>
      <c r="DN388" s="773"/>
      <c r="DO388" s="773"/>
      <c r="DP388" s="773"/>
      <c r="DQ388" s="773"/>
      <c r="DR388" s="773"/>
      <c r="DS388" s="773"/>
      <c r="DT388" s="773"/>
      <c r="DU388" s="773"/>
      <c r="DV388" s="773"/>
      <c r="DW388" s="773"/>
      <c r="DX388" s="773"/>
      <c r="DY388" s="773"/>
      <c r="DZ388" s="773"/>
      <c r="EA388" s="773"/>
      <c r="EB388" s="773"/>
      <c r="EC388" s="773"/>
      <c r="ED388" s="773"/>
      <c r="EE388" s="773"/>
      <c r="EF388" s="773"/>
      <c r="EG388" s="773"/>
      <c r="EH388" s="773"/>
      <c r="EI388" s="773"/>
      <c r="EJ388" s="773"/>
      <c r="EK388" s="773"/>
      <c r="EL388" s="773"/>
      <c r="EM388" s="773"/>
      <c r="EN388" s="773"/>
      <c r="EO388" s="773"/>
      <c r="EP388" s="773"/>
      <c r="EQ388" s="773"/>
      <c r="ER388" s="773"/>
      <c r="ES388" s="773"/>
      <c r="ET388" s="773"/>
      <c r="EU388" s="773"/>
      <c r="EV388" s="773"/>
      <c r="EW388" s="773"/>
      <c r="EX388" s="773"/>
      <c r="EY388" s="773"/>
      <c r="EZ388" s="773"/>
      <c r="FA388" s="773"/>
      <c r="FB388" s="773"/>
      <c r="FC388" s="773"/>
      <c r="FD388" s="773"/>
      <c r="FE388" s="773"/>
      <c r="FF388" s="773"/>
      <c r="FG388" s="773"/>
      <c r="FH388" s="773"/>
      <c r="FI388" s="773"/>
      <c r="FJ388" s="773"/>
      <c r="FK388" s="773"/>
      <c r="FL388" s="773"/>
      <c r="FM388" s="773"/>
      <c r="FN388" s="773"/>
      <c r="FO388" s="773"/>
      <c r="FP388" s="773"/>
      <c r="FQ388" s="773"/>
      <c r="FR388" s="773"/>
      <c r="FS388" s="773"/>
      <c r="FT388" s="773"/>
      <c r="FU388" s="773"/>
      <c r="FV388" s="773"/>
      <c r="FW388" s="773"/>
      <c r="FX388" s="773"/>
      <c r="FY388" s="773"/>
      <c r="FZ388" s="773"/>
      <c r="GA388" s="773"/>
      <c r="GB388" s="773"/>
      <c r="GC388" s="773"/>
      <c r="GD388" s="773"/>
      <c r="GE388" s="773"/>
      <c r="GF388" s="773"/>
      <c r="GG388" s="773"/>
      <c r="GH388" s="773"/>
      <c r="GI388" s="773"/>
      <c r="GJ388" s="773"/>
      <c r="GK388" s="773"/>
      <c r="GL388" s="773"/>
      <c r="GM388" s="773"/>
      <c r="GN388" s="773"/>
      <c r="GO388" s="773"/>
      <c r="GP388" s="773"/>
      <c r="GQ388" s="773"/>
      <c r="GR388" s="773"/>
      <c r="GS388" s="773"/>
      <c r="GT388" s="773"/>
      <c r="GU388" s="773"/>
      <c r="GV388" s="773"/>
      <c r="GW388" s="773"/>
      <c r="GX388" s="773"/>
      <c r="GY388" s="773"/>
      <c r="GZ388" s="773"/>
      <c r="HA388" s="773"/>
      <c r="HB388" s="773"/>
      <c r="HC388" s="773"/>
      <c r="HD388" s="773"/>
      <c r="HE388" s="773"/>
      <c r="HF388" s="773"/>
      <c r="HG388" s="773"/>
      <c r="HH388" s="773"/>
      <c r="HI388" s="773"/>
      <c r="HJ388" s="773"/>
      <c r="HK388" s="773"/>
      <c r="HL388" s="773"/>
      <c r="HM388" s="773"/>
      <c r="HN388" s="773"/>
      <c r="HO388" s="773"/>
      <c r="HP388" s="773"/>
      <c r="HQ388" s="773"/>
      <c r="HR388" s="773"/>
      <c r="HS388" s="773"/>
      <c r="HT388" s="773"/>
      <c r="HU388" s="773"/>
      <c r="HV388" s="773"/>
      <c r="HW388" s="773"/>
      <c r="HX388" s="773"/>
      <c r="HY388" s="773"/>
      <c r="HZ388" s="773"/>
      <c r="IA388" s="773"/>
      <c r="IB388" s="773"/>
      <c r="IC388" s="773"/>
      <c r="ID388" s="773"/>
      <c r="IE388" s="773"/>
      <c r="IF388" s="773"/>
      <c r="IG388" s="773"/>
      <c r="IH388" s="773"/>
      <c r="II388" s="773"/>
      <c r="IJ388" s="773"/>
      <c r="IK388" s="773"/>
      <c r="IL388" s="773"/>
      <c r="IM388" s="773"/>
      <c r="IN388" s="773"/>
      <c r="IO388" s="773"/>
      <c r="IP388" s="773"/>
      <c r="IQ388" s="773"/>
      <c r="IR388" s="773"/>
    </row>
  </sheetData>
  <autoFilter ref="A5:IV388">
    <filterColumn colId="8">
      <customFilters>
        <customFilter operator="equal" val="是"/>
      </customFilters>
    </filterColumn>
    <extLst/>
  </autoFilter>
  <mergeCells count="8">
    <mergeCell ref="A2:H2"/>
    <mergeCell ref="F3:G3"/>
    <mergeCell ref="D4:E4"/>
    <mergeCell ref="F4:H4"/>
    <mergeCell ref="A296:B296"/>
    <mergeCell ref="A388:B388"/>
    <mergeCell ref="A4:A5"/>
    <mergeCell ref="B4:B5"/>
  </mergeCells>
  <printOptions horizontalCentered="1"/>
  <pageMargins left="0.511805555555556" right="0.511805555555556" top="0.708333333333333" bottom="0.708333333333333" header="0.156944444444444" footer="0"/>
  <pageSetup paperSize="9" firstPageNumber="18" fitToHeight="0" orientation="portrait" blackAndWhite="1" useFirstPageNumber="1" horizontalDpi="600" verticalDpi="600"/>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6">
    <tabColor theme="9"/>
  </sheetPr>
  <dimension ref="A1:O1444"/>
  <sheetViews>
    <sheetView showGridLines="0" showZeros="0" view="pageBreakPreview" zoomScale="115" zoomScaleNormal="100" workbookViewId="0">
      <pane xSplit="2" ySplit="5" topLeftCell="C1341" activePane="bottomRight" state="frozenSplit"/>
      <selection/>
      <selection pane="topRight"/>
      <selection pane="bottomLeft"/>
      <selection pane="bottomRight" activeCell="L355" sqref="L355:L388"/>
    </sheetView>
  </sheetViews>
  <sheetFormatPr defaultColWidth="8.75" defaultRowHeight="18" customHeight="1"/>
  <cols>
    <col min="1" max="1" width="12.4416666666667" style="529" customWidth="1"/>
    <col min="2" max="2" width="22.95" style="633" customWidth="1"/>
    <col min="3" max="3" width="8.075" style="261" customWidth="1"/>
    <col min="4" max="4" width="7.65" style="261" customWidth="1"/>
    <col min="5" max="5" width="7.3" style="261" customWidth="1"/>
    <col min="6" max="6" width="9.56666666666667" style="630" customWidth="1"/>
    <col min="7" max="7" width="8.85833333333333" style="702" customWidth="1"/>
    <col min="8" max="8" width="9.73333333333333" style="702" customWidth="1"/>
    <col min="9" max="10" width="9" style="432" customWidth="1"/>
    <col min="11" max="11" width="9" style="703" customWidth="1"/>
    <col min="12" max="15" width="9" style="432" customWidth="1"/>
    <col min="16" max="24" width="9" style="432"/>
    <col min="25" max="16384" width="8.75" style="432"/>
  </cols>
  <sheetData>
    <row r="1" s="432" customFormat="1" ht="17" customHeight="1" spans="1:11">
      <c r="A1" s="704" t="s">
        <v>4628</v>
      </c>
      <c r="B1" s="147"/>
      <c r="C1" s="261"/>
      <c r="D1" s="261"/>
      <c r="E1" s="261"/>
      <c r="F1" s="630"/>
      <c r="G1" s="702"/>
      <c r="H1" s="702"/>
      <c r="K1" s="703"/>
    </row>
    <row r="2" s="684" customFormat="1" ht="22" customHeight="1" spans="1:15">
      <c r="A2" s="100" t="s">
        <v>4629</v>
      </c>
      <c r="B2" s="99"/>
      <c r="C2" s="100"/>
      <c r="D2" s="100"/>
      <c r="E2" s="100"/>
      <c r="F2" s="586"/>
      <c r="G2" s="102"/>
      <c r="H2" s="102"/>
      <c r="I2" s="432"/>
      <c r="J2" s="432"/>
      <c r="K2" s="703"/>
      <c r="L2" s="432"/>
      <c r="M2" s="432"/>
      <c r="N2" s="432"/>
      <c r="O2" s="432"/>
    </row>
    <row r="3" s="685" customFormat="1" ht="17" customHeight="1" spans="1:11">
      <c r="A3" s="529"/>
      <c r="B3" s="705"/>
      <c r="C3" s="706"/>
      <c r="D3" s="706"/>
      <c r="E3" s="706"/>
      <c r="F3" s="657"/>
      <c r="G3" s="285" t="s">
        <v>4036</v>
      </c>
      <c r="H3" s="285"/>
      <c r="I3" s="432"/>
      <c r="K3" s="703"/>
    </row>
    <row r="4" s="581" customFormat="1" ht="22" customHeight="1" spans="1:11">
      <c r="A4" s="263" t="s">
        <v>4630</v>
      </c>
      <c r="B4" s="263" t="s">
        <v>4079</v>
      </c>
      <c r="C4" s="14" t="s">
        <v>4080</v>
      </c>
      <c r="D4" s="110" t="s">
        <v>4081</v>
      </c>
      <c r="E4" s="569"/>
      <c r="F4" s="555" t="s">
        <v>4631</v>
      </c>
      <c r="G4" s="571"/>
      <c r="H4" s="572"/>
      <c r="K4" s="709"/>
    </row>
    <row r="5" s="584" customFormat="1" ht="35" customHeight="1" spans="1:11">
      <c r="A5" s="114"/>
      <c r="B5" s="114"/>
      <c r="C5" s="13" t="s">
        <v>4632</v>
      </c>
      <c r="D5" s="13" t="s">
        <v>4633</v>
      </c>
      <c r="E5" s="13" t="s">
        <v>4634</v>
      </c>
      <c r="F5" s="13" t="s">
        <v>4087</v>
      </c>
      <c r="G5" s="15" t="s">
        <v>4088</v>
      </c>
      <c r="H5" s="15" t="s">
        <v>4089</v>
      </c>
      <c r="I5" s="710" t="s">
        <v>4083</v>
      </c>
      <c r="K5" s="711"/>
    </row>
    <row r="6" s="641" customFormat="1" ht="20.25" spans="1:11">
      <c r="A6" s="20" t="s">
        <v>4635</v>
      </c>
      <c r="B6" s="344" t="s">
        <v>4636</v>
      </c>
      <c r="C6" s="20">
        <f>SUMIF($J7:$J$1340,$A6,C7:C$1340)</f>
        <v>17461</v>
      </c>
      <c r="D6" s="20">
        <f>SUMIF($J7:$J$1340,$A6,D7:D$1340)</f>
        <v>17773</v>
      </c>
      <c r="E6" s="20">
        <f>SUMIF($J7:$J$1340,$A6,E7:E$1340)</f>
        <v>16874</v>
      </c>
      <c r="F6" s="17">
        <f ca="1">SUMIF($J7:M$384,$A6,F7:F$384)</f>
        <v>-587</v>
      </c>
      <c r="G6" s="18" t="str">
        <f ca="1" t="shared" ref="G6:G69" si="0">IFERROR(TEXT(F6/C6,"0.0%"),"")</f>
        <v>-3.4%</v>
      </c>
      <c r="H6" s="18" t="str">
        <f t="shared" ref="H6:H69" si="1">IFERROR(TEXT(E6/D6,"0.0%"),"")</f>
        <v>94.9%</v>
      </c>
      <c r="I6" s="22" t="str">
        <f ca="1">IF(B6&lt;&gt;"",IF(OR(C6&lt;&gt;0,D6&lt;&gt;0,E6&lt;&gt;0,F6&lt;&gt;0),"是","否"),"是")</f>
        <v>是</v>
      </c>
      <c r="J6" s="641">
        <f>_xlfn.IFS(LEN(A6)=3,0,LEN(A6)=5,LEFT(A6,3),LEN(A6)=7,LEFT(A6,5))</f>
        <v>0</v>
      </c>
      <c r="K6" s="712">
        <v>1</v>
      </c>
    </row>
    <row r="7" s="641" customFormat="1" ht="20.25" spans="1:11">
      <c r="A7" s="349" t="s">
        <v>4637</v>
      </c>
      <c r="B7" s="350" t="s">
        <v>4638</v>
      </c>
      <c r="C7" s="20">
        <f>SUMIF($J8:$J$1340,$A7,C8:C$1340)</f>
        <v>1009</v>
      </c>
      <c r="D7" s="20">
        <f>SUMIF($J8:$J$1340,$A7,D8:D$1340)</f>
        <v>1012</v>
      </c>
      <c r="E7" s="20">
        <f>SUMIF($J8:$J$1340,$A7,E8:E$1340)</f>
        <v>888</v>
      </c>
      <c r="F7" s="17">
        <f ca="1">SUMIF($J8:M$384,$A7,F8:F$384)</f>
        <v>-121</v>
      </c>
      <c r="G7" s="18" t="str">
        <f ca="1" t="shared" si="0"/>
        <v>-12.0%</v>
      </c>
      <c r="H7" s="18" t="str">
        <f t="shared" si="1"/>
        <v>87.7%</v>
      </c>
      <c r="I7" s="22" t="str">
        <f ca="1" t="shared" ref="I7:I70" si="2">IF(B7&lt;&gt;"",IF(OR(C7&lt;&gt;0,D7&lt;&gt;0,E7&lt;&gt;0,F7&lt;&gt;0),"是","否"),"是")</f>
        <v>是</v>
      </c>
      <c r="J7" s="641" t="str">
        <f>_xlfn.IFS(LEN(A7)=3,0,LEN(A7)=5,LEFT(A7,3),LEN(A7)=7,LEFT(A7,5))</f>
        <v>201</v>
      </c>
      <c r="K7" s="712">
        <v>1</v>
      </c>
    </row>
    <row r="8" s="330" customFormat="1" ht="20.25" spans="1:11">
      <c r="A8" s="280" t="s">
        <v>4639</v>
      </c>
      <c r="B8" s="281" t="s">
        <v>12</v>
      </c>
      <c r="C8" s="24">
        <f>SUMIF('2023.12'!$D$6:$D$1317,A8,'2023.12'!$F$6:$F$1317)</f>
        <v>825</v>
      </c>
      <c r="D8" s="24">
        <v>806</v>
      </c>
      <c r="E8" s="24">
        <f>SUMIF('2024.12'!$E$6:$E$1659,A8,'2024.12'!$H$6:$H$1659)</f>
        <v>655</v>
      </c>
      <c r="F8" s="302">
        <f t="shared" ref="F8:F71" si="3">E8-C8</f>
        <v>-170</v>
      </c>
      <c r="G8" s="84" t="str">
        <f t="shared" si="0"/>
        <v>-20.6%</v>
      </c>
      <c r="H8" s="84" t="str">
        <f t="shared" si="1"/>
        <v>81.3%</v>
      </c>
      <c r="I8" s="22" t="str">
        <f t="shared" si="2"/>
        <v>是</v>
      </c>
      <c r="J8" s="641" t="str">
        <f t="shared" ref="J8:J71" si="4">_xlfn.IFS(LEN(A8)=3,0,LEN(A8)=5,LEFT(A8,3),LEN(A8)=7,LEFT(A8,5))</f>
        <v>20101</v>
      </c>
      <c r="K8" s="712">
        <v>1</v>
      </c>
    </row>
    <row r="9" s="330" customFormat="1" ht="20.25" spans="1:11">
      <c r="A9" s="280" t="s">
        <v>4640</v>
      </c>
      <c r="B9" s="281" t="s">
        <v>14</v>
      </c>
      <c r="C9" s="24">
        <f>SUMIF('2023.12'!$D$6:$D$1317,A9,'2023.12'!$F$6:$F$1317)</f>
        <v>22</v>
      </c>
      <c r="D9" s="24">
        <v>33</v>
      </c>
      <c r="E9" s="24">
        <f>SUMIF('2024.12'!$E$6:$E$1659,A9,'2024.12'!$H$6:$H$1659)</f>
        <v>55</v>
      </c>
      <c r="F9" s="302">
        <f t="shared" si="3"/>
        <v>33</v>
      </c>
      <c r="G9" s="84" t="str">
        <f t="shared" si="0"/>
        <v>150.0%</v>
      </c>
      <c r="H9" s="84" t="str">
        <f t="shared" si="1"/>
        <v>166.7%</v>
      </c>
      <c r="I9" s="22" t="str">
        <f t="shared" si="2"/>
        <v>是</v>
      </c>
      <c r="J9" s="641" t="str">
        <f t="shared" si="4"/>
        <v>20101</v>
      </c>
      <c r="K9" s="712">
        <v>1</v>
      </c>
    </row>
    <row r="10" s="433" customFormat="1" ht="20.25" hidden="1" spans="1:11">
      <c r="A10" s="522" t="s">
        <v>4641</v>
      </c>
      <c r="B10" s="522" t="s">
        <v>4642</v>
      </c>
      <c r="C10" s="24">
        <f>SUMIF('2023.12'!$D$6:$D$1317,A10,'2023.12'!$F$6:$F$1317)</f>
        <v>0</v>
      </c>
      <c r="D10" s="24">
        <v>0</v>
      </c>
      <c r="E10" s="24">
        <f>SUMIF('2024.12'!$E$6:$E$1659,A10,'2024.12'!$H$6:$H$1659)</f>
        <v>0</v>
      </c>
      <c r="F10" s="707">
        <f t="shared" si="3"/>
        <v>0</v>
      </c>
      <c r="G10" s="707" t="str">
        <f t="shared" si="0"/>
        <v/>
      </c>
      <c r="H10" s="707" t="str">
        <f t="shared" si="1"/>
        <v/>
      </c>
      <c r="I10" s="22" t="str">
        <f t="shared" si="2"/>
        <v>否</v>
      </c>
      <c r="J10" s="488" t="str">
        <f t="shared" si="4"/>
        <v>20101</v>
      </c>
      <c r="K10" s="712">
        <v>1</v>
      </c>
    </row>
    <row r="11" s="330" customFormat="1" ht="20.25" spans="1:11">
      <c r="A11" s="280" t="s">
        <v>4643</v>
      </c>
      <c r="B11" s="281" t="s">
        <v>18</v>
      </c>
      <c r="C11" s="24">
        <f>SUMIF('2023.12'!$D$6:$D$1317,A11,'2023.12'!$F$6:$F$1317)</f>
        <v>32</v>
      </c>
      <c r="D11" s="24">
        <v>45</v>
      </c>
      <c r="E11" s="24">
        <f>SUMIF('2024.12'!$E$6:$E$1659,A11,'2024.12'!$H$6:$H$1659)</f>
        <v>35</v>
      </c>
      <c r="F11" s="302">
        <f t="shared" si="3"/>
        <v>3</v>
      </c>
      <c r="G11" s="84" t="str">
        <f t="shared" si="0"/>
        <v>9.4%</v>
      </c>
      <c r="H11" s="84" t="str">
        <f t="shared" si="1"/>
        <v>77.8%</v>
      </c>
      <c r="I11" s="22" t="str">
        <f t="shared" si="2"/>
        <v>是</v>
      </c>
      <c r="J11" s="641" t="str">
        <f t="shared" si="4"/>
        <v>20101</v>
      </c>
      <c r="K11" s="712">
        <v>1</v>
      </c>
    </row>
    <row r="12" s="433" customFormat="1" ht="20.25" hidden="1" spans="1:11">
      <c r="A12" s="522" t="s">
        <v>4644</v>
      </c>
      <c r="B12" s="522" t="s">
        <v>4645</v>
      </c>
      <c r="C12" s="24">
        <f>SUMIF('2023.12'!$D$6:$D$1317,A12,'2023.12'!$F$6:$F$1317)</f>
        <v>0</v>
      </c>
      <c r="D12" s="24">
        <v>0</v>
      </c>
      <c r="E12" s="24">
        <f>SUMIF('2024.12'!$E$6:$E$1659,A12,'2024.12'!$H$6:$H$1659)</f>
        <v>0</v>
      </c>
      <c r="F12" s="707">
        <f t="shared" si="3"/>
        <v>0</v>
      </c>
      <c r="G12" s="707" t="str">
        <f t="shared" si="0"/>
        <v/>
      </c>
      <c r="H12" s="707" t="str">
        <f t="shared" si="1"/>
        <v/>
      </c>
      <c r="I12" s="22" t="str">
        <f t="shared" si="2"/>
        <v>否</v>
      </c>
      <c r="J12" s="488" t="str">
        <f t="shared" si="4"/>
        <v>20101</v>
      </c>
      <c r="K12" s="712">
        <v>1</v>
      </c>
    </row>
    <row r="13" s="433" customFormat="1" ht="20.25" hidden="1" spans="1:11">
      <c r="A13" s="522" t="s">
        <v>4646</v>
      </c>
      <c r="B13" s="522" t="s">
        <v>4647</v>
      </c>
      <c r="C13" s="24">
        <f>SUMIF('2023.12'!$D$6:$D$1317,A13,'2023.12'!$F$6:$F$1317)</f>
        <v>0</v>
      </c>
      <c r="D13" s="24">
        <v>0</v>
      </c>
      <c r="E13" s="24">
        <f>SUMIF('2024.12'!$E$6:$E$1659,A13,'2024.12'!$H$6:$H$1659)</f>
        <v>0</v>
      </c>
      <c r="F13" s="707">
        <f t="shared" si="3"/>
        <v>0</v>
      </c>
      <c r="G13" s="707" t="str">
        <f t="shared" si="0"/>
        <v/>
      </c>
      <c r="H13" s="707" t="str">
        <f t="shared" si="1"/>
        <v/>
      </c>
      <c r="I13" s="22" t="str">
        <f t="shared" si="2"/>
        <v>否</v>
      </c>
      <c r="J13" s="488" t="str">
        <f t="shared" si="4"/>
        <v>20101</v>
      </c>
      <c r="K13" s="712">
        <v>1</v>
      </c>
    </row>
    <row r="14" s="433" customFormat="1" ht="20.25" spans="1:11">
      <c r="A14" s="306" t="s">
        <v>4648</v>
      </c>
      <c r="B14" s="708" t="s">
        <v>24</v>
      </c>
      <c r="C14" s="24">
        <f>SUMIF('2023.12'!$D$6:$D$1317,A14,'2023.12'!$F$6:$F$1317)</f>
        <v>0</v>
      </c>
      <c r="D14" s="24">
        <v>0</v>
      </c>
      <c r="E14" s="24">
        <f>SUMIF('2024.12'!$E$6:$E$1659,A14,'2024.12'!$H$6:$H$1659)</f>
        <v>14</v>
      </c>
      <c r="F14" s="707">
        <f t="shared" si="3"/>
        <v>14</v>
      </c>
      <c r="G14" s="707" t="str">
        <f t="shared" si="0"/>
        <v/>
      </c>
      <c r="H14" s="707" t="str">
        <f t="shared" si="1"/>
        <v/>
      </c>
      <c r="I14" s="22" t="str">
        <f t="shared" si="2"/>
        <v>是</v>
      </c>
      <c r="J14" s="488" t="str">
        <f t="shared" si="4"/>
        <v>20101</v>
      </c>
      <c r="K14" s="712">
        <v>1</v>
      </c>
    </row>
    <row r="15" s="330" customFormat="1" ht="20.25" spans="1:11">
      <c r="A15" s="280" t="s">
        <v>4649</v>
      </c>
      <c r="B15" s="281" t="s">
        <v>26</v>
      </c>
      <c r="C15" s="24">
        <f>SUMIF('2023.12'!$D$6:$D$1317,A15,'2023.12'!$F$6:$F$1317)</f>
        <v>130</v>
      </c>
      <c r="D15" s="24">
        <v>128</v>
      </c>
      <c r="E15" s="24">
        <f>SUMIF('2024.12'!$E$6:$E$1659,A15,'2024.12'!$H$6:$H$1659)</f>
        <v>129</v>
      </c>
      <c r="F15" s="302">
        <f t="shared" si="3"/>
        <v>-1</v>
      </c>
      <c r="G15" s="84" t="str">
        <f t="shared" si="0"/>
        <v>-0.8%</v>
      </c>
      <c r="H15" s="84" t="str">
        <f t="shared" si="1"/>
        <v>100.8%</v>
      </c>
      <c r="I15" s="22" t="str">
        <f t="shared" si="2"/>
        <v>是</v>
      </c>
      <c r="J15" s="641" t="str">
        <f t="shared" si="4"/>
        <v>20101</v>
      </c>
      <c r="K15" s="712">
        <v>1</v>
      </c>
    </row>
    <row r="16" s="433" customFormat="1" ht="20.25" hidden="1" spans="1:11">
      <c r="A16" s="522" t="s">
        <v>4650</v>
      </c>
      <c r="B16" s="522" t="s">
        <v>4651</v>
      </c>
      <c r="C16" s="24">
        <f>SUMIF('2023.12'!$D$6:$D$1317,A16,'2023.12'!$F$6:$F$1317)</f>
        <v>0</v>
      </c>
      <c r="D16" s="24">
        <v>0</v>
      </c>
      <c r="E16" s="24">
        <f>SUMIF('2024.12'!$E$6:$E$1659,A16,'2024.12'!$H$6:$H$1659)</f>
        <v>0</v>
      </c>
      <c r="F16" s="707">
        <f t="shared" si="3"/>
        <v>0</v>
      </c>
      <c r="G16" s="707" t="str">
        <f t="shared" si="0"/>
        <v/>
      </c>
      <c r="H16" s="707" t="str">
        <f t="shared" si="1"/>
        <v/>
      </c>
      <c r="I16" s="22" t="str">
        <f t="shared" si="2"/>
        <v>否</v>
      </c>
      <c r="J16" s="488" t="str">
        <f t="shared" si="4"/>
        <v>20101</v>
      </c>
      <c r="K16" s="712">
        <v>1</v>
      </c>
    </row>
    <row r="17" s="433" customFormat="1" ht="20.25" hidden="1" spans="1:11">
      <c r="A17" s="522" t="s">
        <v>4652</v>
      </c>
      <c r="B17" s="522" t="s">
        <v>4653</v>
      </c>
      <c r="C17" s="24">
        <f>SUMIF('2023.12'!$D$6:$D$1317,A17,'2023.12'!$F$6:$F$1317)</f>
        <v>0</v>
      </c>
      <c r="D17" s="24">
        <v>0</v>
      </c>
      <c r="E17" s="24">
        <f>SUMIF('2024.12'!$E$6:$E$1659,A17,'2024.12'!$H$6:$H$1659)</f>
        <v>0</v>
      </c>
      <c r="F17" s="707">
        <f t="shared" si="3"/>
        <v>0</v>
      </c>
      <c r="G17" s="707" t="str">
        <f t="shared" si="0"/>
        <v/>
      </c>
      <c r="H17" s="707" t="str">
        <f t="shared" si="1"/>
        <v/>
      </c>
      <c r="I17" s="22" t="str">
        <f t="shared" si="2"/>
        <v>否</v>
      </c>
      <c r="J17" s="488" t="str">
        <f t="shared" si="4"/>
        <v>20101</v>
      </c>
      <c r="K17" s="712">
        <v>1</v>
      </c>
    </row>
    <row r="18" s="433" customFormat="1" ht="20.25" hidden="1" spans="1:11">
      <c r="A18" s="522" t="s">
        <v>4654</v>
      </c>
      <c r="B18" s="522" t="s">
        <v>4655</v>
      </c>
      <c r="C18" s="24">
        <f>SUMIF('2023.12'!$D$6:$D$1317,A18,'2023.12'!$F$6:$F$1317)</f>
        <v>0</v>
      </c>
      <c r="D18" s="24">
        <v>0</v>
      </c>
      <c r="E18" s="24">
        <f>SUMIF('2024.12'!$E$6:$E$1659,A18,'2024.12'!$H$6:$H$1659)</f>
        <v>0</v>
      </c>
      <c r="F18" s="707">
        <f t="shared" si="3"/>
        <v>0</v>
      </c>
      <c r="G18" s="707" t="str">
        <f t="shared" si="0"/>
        <v/>
      </c>
      <c r="H18" s="707" t="str">
        <f t="shared" si="1"/>
        <v/>
      </c>
      <c r="I18" s="22" t="str">
        <f t="shared" si="2"/>
        <v>否</v>
      </c>
      <c r="J18" s="488" t="str">
        <f t="shared" si="4"/>
        <v>20101</v>
      </c>
      <c r="K18" s="712">
        <v>1</v>
      </c>
    </row>
    <row r="19" s="641" customFormat="1" ht="20.25" spans="1:11">
      <c r="A19" s="349" t="s">
        <v>4656</v>
      </c>
      <c r="B19" s="350" t="s">
        <v>34</v>
      </c>
      <c r="C19" s="20">
        <f>SUMIF($J20:$J$1340,$A19,C20:C$1340)</f>
        <v>740</v>
      </c>
      <c r="D19" s="20">
        <f>SUMIF($J20:$J$1340,$A19,D20:D$1340)</f>
        <v>744</v>
      </c>
      <c r="E19" s="20">
        <f>SUMIF($J20:$J$1340,$A19,E20:E$1340)</f>
        <v>689</v>
      </c>
      <c r="F19" s="17">
        <f t="shared" si="3"/>
        <v>-51</v>
      </c>
      <c r="G19" s="18" t="str">
        <f t="shared" si="0"/>
        <v>-6.9%</v>
      </c>
      <c r="H19" s="18" t="str">
        <f t="shared" si="1"/>
        <v>92.6%</v>
      </c>
      <c r="I19" s="22" t="str">
        <f t="shared" si="2"/>
        <v>是</v>
      </c>
      <c r="J19" s="641" t="str">
        <f t="shared" si="4"/>
        <v>201</v>
      </c>
      <c r="K19" s="712">
        <v>1</v>
      </c>
    </row>
    <row r="20" s="330" customFormat="1" ht="20.25" spans="1:11">
      <c r="A20" s="280" t="s">
        <v>4657</v>
      </c>
      <c r="B20" s="281" t="s">
        <v>12</v>
      </c>
      <c r="C20" s="24">
        <f>SUMIF('2023.12'!$D$6:$D$1317,A20,'2023.12'!$F$6:$F$1317)</f>
        <v>638</v>
      </c>
      <c r="D20" s="24">
        <v>645</v>
      </c>
      <c r="E20" s="24">
        <f>SUMIF('2024.12'!$E$6:$E$1659,A20,'2024.12'!$H$6:$H$1659)</f>
        <v>590</v>
      </c>
      <c r="F20" s="302">
        <f t="shared" si="3"/>
        <v>-48</v>
      </c>
      <c r="G20" s="84" t="str">
        <f t="shared" si="0"/>
        <v>-7.5%</v>
      </c>
      <c r="H20" s="84" t="str">
        <f t="shared" si="1"/>
        <v>91.5%</v>
      </c>
      <c r="I20" s="22" t="str">
        <f t="shared" si="2"/>
        <v>是</v>
      </c>
      <c r="J20" s="641" t="str">
        <f t="shared" si="4"/>
        <v>20102</v>
      </c>
      <c r="K20" s="712">
        <v>1</v>
      </c>
    </row>
    <row r="21" s="330" customFormat="1" ht="20.25" spans="1:11">
      <c r="A21" s="280" t="s">
        <v>4658</v>
      </c>
      <c r="B21" s="281" t="s">
        <v>14</v>
      </c>
      <c r="C21" s="24">
        <f>SUMIF('2023.12'!$D$6:$D$1317,A21,'2023.12'!$F$6:$F$1317)</f>
        <v>38</v>
      </c>
      <c r="D21" s="24">
        <v>27</v>
      </c>
      <c r="E21" s="24">
        <f>SUMIF('2024.12'!$E$6:$E$1659,A21,'2024.12'!$H$6:$H$1659)</f>
        <v>32</v>
      </c>
      <c r="F21" s="302">
        <f t="shared" si="3"/>
        <v>-6</v>
      </c>
      <c r="G21" s="84" t="str">
        <f t="shared" si="0"/>
        <v>-15.8%</v>
      </c>
      <c r="H21" s="84" t="str">
        <f t="shared" si="1"/>
        <v>118.5%</v>
      </c>
      <c r="I21" s="22" t="str">
        <f t="shared" si="2"/>
        <v>是</v>
      </c>
      <c r="J21" s="641" t="str">
        <f t="shared" si="4"/>
        <v>20102</v>
      </c>
      <c r="K21" s="712">
        <v>1</v>
      </c>
    </row>
    <row r="22" s="433" customFormat="1" ht="20.25" hidden="1" spans="1:11">
      <c r="A22" s="522" t="s">
        <v>4659</v>
      </c>
      <c r="B22" s="522" t="s">
        <v>4642</v>
      </c>
      <c r="C22" s="24">
        <f>SUMIF('2023.12'!$D$6:$D$1317,A22,'2023.12'!$F$6:$F$1317)</f>
        <v>0</v>
      </c>
      <c r="D22" s="24">
        <v>0</v>
      </c>
      <c r="E22" s="24">
        <f>SUMIF('2024.12'!$E$6:$E$1659,A22,'2024.12'!$H$6:$H$1659)</f>
        <v>0</v>
      </c>
      <c r="F22" s="707">
        <f t="shared" si="3"/>
        <v>0</v>
      </c>
      <c r="G22" s="707" t="str">
        <f t="shared" si="0"/>
        <v/>
      </c>
      <c r="H22" s="707" t="str">
        <f t="shared" si="1"/>
        <v/>
      </c>
      <c r="I22" s="22" t="str">
        <f t="shared" si="2"/>
        <v>否</v>
      </c>
      <c r="J22" s="488" t="str">
        <f t="shared" si="4"/>
        <v>20102</v>
      </c>
      <c r="K22" s="712">
        <v>1</v>
      </c>
    </row>
    <row r="23" s="330" customFormat="1" ht="20.25" spans="1:11">
      <c r="A23" s="280" t="s">
        <v>4660</v>
      </c>
      <c r="B23" s="281" t="s">
        <v>39</v>
      </c>
      <c r="C23" s="24">
        <f>SUMIF('2023.12'!$D$6:$D$1317,A23,'2023.12'!$F$6:$F$1317)</f>
        <v>24</v>
      </c>
      <c r="D23" s="24">
        <v>35</v>
      </c>
      <c r="E23" s="24">
        <f>SUMIF('2024.12'!$E$6:$E$1659,A23,'2024.12'!$H$6:$H$1659)</f>
        <v>30</v>
      </c>
      <c r="F23" s="302">
        <f t="shared" si="3"/>
        <v>6</v>
      </c>
      <c r="G23" s="84" t="str">
        <f t="shared" si="0"/>
        <v>25.0%</v>
      </c>
      <c r="H23" s="84" t="str">
        <f t="shared" si="1"/>
        <v>85.7%</v>
      </c>
      <c r="I23" s="22" t="str">
        <f t="shared" si="2"/>
        <v>是</v>
      </c>
      <c r="J23" s="641" t="str">
        <f t="shared" si="4"/>
        <v>20102</v>
      </c>
      <c r="K23" s="712">
        <v>1</v>
      </c>
    </row>
    <row r="24" s="330" customFormat="1" ht="20.25" spans="1:11">
      <c r="A24" s="280" t="s">
        <v>4661</v>
      </c>
      <c r="B24" s="281" t="s">
        <v>41</v>
      </c>
      <c r="C24" s="24">
        <f>SUMIF('2023.12'!$D$6:$D$1317,A24,'2023.12'!$F$6:$F$1317)</f>
        <v>40</v>
      </c>
      <c r="D24" s="24">
        <v>37</v>
      </c>
      <c r="E24" s="24">
        <f>SUMIF('2024.12'!$E$6:$E$1659,A24,'2024.12'!$H$6:$H$1659)</f>
        <v>37</v>
      </c>
      <c r="F24" s="302">
        <f t="shared" si="3"/>
        <v>-3</v>
      </c>
      <c r="G24" s="84" t="str">
        <f t="shared" si="0"/>
        <v>-7.5%</v>
      </c>
      <c r="H24" s="84" t="str">
        <f t="shared" si="1"/>
        <v>100.0%</v>
      </c>
      <c r="I24" s="22" t="str">
        <f t="shared" si="2"/>
        <v>是</v>
      </c>
      <c r="J24" s="641" t="str">
        <f t="shared" si="4"/>
        <v>20102</v>
      </c>
      <c r="K24" s="712">
        <v>1</v>
      </c>
    </row>
    <row r="25" s="433" customFormat="1" ht="20.25" hidden="1" spans="1:11">
      <c r="A25" s="522" t="s">
        <v>4662</v>
      </c>
      <c r="B25" s="522" t="s">
        <v>4663</v>
      </c>
      <c r="C25" s="24">
        <f>SUMIF('2023.12'!$D$6:$D$1317,A25,'2023.12'!$F$6:$F$1317)</f>
        <v>0</v>
      </c>
      <c r="D25" s="24">
        <v>0</v>
      </c>
      <c r="E25" s="24">
        <f>SUMIF('2024.12'!$E$6:$E$1659,A25,'2024.12'!$H$6:$H$1659)</f>
        <v>0</v>
      </c>
      <c r="F25" s="707">
        <f t="shared" si="3"/>
        <v>0</v>
      </c>
      <c r="G25" s="707" t="str">
        <f t="shared" si="0"/>
        <v/>
      </c>
      <c r="H25" s="707" t="str">
        <f t="shared" si="1"/>
        <v/>
      </c>
      <c r="I25" s="22" t="str">
        <f t="shared" si="2"/>
        <v>否</v>
      </c>
      <c r="J25" s="488" t="str">
        <f t="shared" si="4"/>
        <v>20102</v>
      </c>
      <c r="K25" s="712">
        <v>1</v>
      </c>
    </row>
    <row r="26" s="433" customFormat="1" ht="20.25" hidden="1" spans="1:11">
      <c r="A26" s="522" t="s">
        <v>4664</v>
      </c>
      <c r="B26" s="522" t="s">
        <v>4653</v>
      </c>
      <c r="C26" s="24">
        <f>SUMIF('2023.12'!$D$6:$D$1317,A26,'2023.12'!$F$6:$F$1317)</f>
        <v>0</v>
      </c>
      <c r="D26" s="24">
        <v>0</v>
      </c>
      <c r="E26" s="24">
        <f>SUMIF('2024.12'!$E$6:$E$1659,A26,'2024.12'!$H$6:$H$1659)</f>
        <v>0</v>
      </c>
      <c r="F26" s="707">
        <f t="shared" si="3"/>
        <v>0</v>
      </c>
      <c r="G26" s="707" t="str">
        <f t="shared" si="0"/>
        <v/>
      </c>
      <c r="H26" s="707" t="str">
        <f t="shared" si="1"/>
        <v/>
      </c>
      <c r="I26" s="22" t="str">
        <f t="shared" si="2"/>
        <v>否</v>
      </c>
      <c r="J26" s="488" t="str">
        <f t="shared" si="4"/>
        <v>20102</v>
      </c>
      <c r="K26" s="712">
        <v>1</v>
      </c>
    </row>
    <row r="27" s="433" customFormat="1" ht="20.25" hidden="1" spans="1:11">
      <c r="A27" s="522" t="s">
        <v>4665</v>
      </c>
      <c r="B27" s="522" t="s">
        <v>4666</v>
      </c>
      <c r="C27" s="24">
        <f>SUMIF('2023.12'!$D$6:$D$1317,A27,'2023.12'!$F$6:$F$1317)</f>
        <v>0</v>
      </c>
      <c r="D27" s="24">
        <v>0</v>
      </c>
      <c r="E27" s="24">
        <f>SUMIF('2024.12'!$E$6:$E$1659,A27,'2024.12'!$H$6:$H$1659)</f>
        <v>0</v>
      </c>
      <c r="F27" s="707">
        <f t="shared" si="3"/>
        <v>0</v>
      </c>
      <c r="G27" s="707" t="str">
        <f t="shared" si="0"/>
        <v/>
      </c>
      <c r="H27" s="707" t="str">
        <f t="shared" si="1"/>
        <v/>
      </c>
      <c r="I27" s="22" t="str">
        <f t="shared" si="2"/>
        <v>否</v>
      </c>
      <c r="J27" s="488" t="str">
        <f t="shared" si="4"/>
        <v>20102</v>
      </c>
      <c r="K27" s="712">
        <v>1</v>
      </c>
    </row>
    <row r="28" s="641" customFormat="1" ht="31.5" spans="1:11">
      <c r="A28" s="349" t="s">
        <v>4667</v>
      </c>
      <c r="B28" s="350" t="s">
        <v>4668</v>
      </c>
      <c r="C28" s="20">
        <f>SUMIF($J29:$J$1340,$A28,C29:C$1340)</f>
        <v>5085</v>
      </c>
      <c r="D28" s="20">
        <f>SUMIF($J29:$J$1340,$A28,D29:D$1340)</f>
        <v>4914</v>
      </c>
      <c r="E28" s="20">
        <f>SUMIF($J29:$J$1340,$A28,E29:E$1340)</f>
        <v>5116</v>
      </c>
      <c r="F28" s="17">
        <f t="shared" si="3"/>
        <v>31</v>
      </c>
      <c r="G28" s="18" t="str">
        <f t="shared" si="0"/>
        <v>0.6%</v>
      </c>
      <c r="H28" s="18" t="str">
        <f t="shared" si="1"/>
        <v>104.1%</v>
      </c>
      <c r="I28" s="22" t="str">
        <f t="shared" si="2"/>
        <v>是</v>
      </c>
      <c r="J28" s="641" t="str">
        <f t="shared" si="4"/>
        <v>201</v>
      </c>
      <c r="K28" s="712">
        <v>1</v>
      </c>
    </row>
    <row r="29" s="330" customFormat="1" ht="20.25" spans="1:11">
      <c r="A29" s="280" t="s">
        <v>4669</v>
      </c>
      <c r="B29" s="281" t="s">
        <v>12</v>
      </c>
      <c r="C29" s="24">
        <f>SUMIF('2023.12'!$D$6:$D$1317,A29,'2023.12'!$F$6:$F$1317)</f>
        <v>4359</v>
      </c>
      <c r="D29" s="24">
        <v>4503</v>
      </c>
      <c r="E29" s="24">
        <f>SUMIF('2024.12'!$E$6:$E$1659,A29,'2024.12'!$H$6:$H$1659)</f>
        <v>4403</v>
      </c>
      <c r="F29" s="302">
        <f t="shared" si="3"/>
        <v>44</v>
      </c>
      <c r="G29" s="84" t="str">
        <f t="shared" si="0"/>
        <v>1.0%</v>
      </c>
      <c r="H29" s="84" t="str">
        <f t="shared" si="1"/>
        <v>97.8%</v>
      </c>
      <c r="I29" s="22" t="str">
        <f t="shared" si="2"/>
        <v>是</v>
      </c>
      <c r="J29" s="641" t="str">
        <f t="shared" si="4"/>
        <v>20103</v>
      </c>
      <c r="K29" s="712">
        <v>1</v>
      </c>
    </row>
    <row r="30" s="686" customFormat="1" ht="20.25" spans="1:11">
      <c r="A30" s="280" t="s">
        <v>4670</v>
      </c>
      <c r="B30" s="281" t="s">
        <v>14</v>
      </c>
      <c r="C30" s="24">
        <f>SUMIF('2023.12'!$D$6:$D$1317,A30,'2023.12'!$F$6:$F$1317)</f>
        <v>468</v>
      </c>
      <c r="D30" s="24">
        <v>402</v>
      </c>
      <c r="E30" s="24">
        <f>SUMIF('2024.12'!$E$6:$E$1659,A30,'2024.12'!$H$6:$H$1659)</f>
        <v>712</v>
      </c>
      <c r="F30" s="302">
        <f t="shared" si="3"/>
        <v>244</v>
      </c>
      <c r="G30" s="84" t="str">
        <f t="shared" si="0"/>
        <v>52.1%</v>
      </c>
      <c r="H30" s="84" t="str">
        <f t="shared" si="1"/>
        <v>177.1%</v>
      </c>
      <c r="I30" s="22" t="str">
        <f t="shared" si="2"/>
        <v>是</v>
      </c>
      <c r="J30" s="641" t="str">
        <f t="shared" si="4"/>
        <v>20103</v>
      </c>
      <c r="K30" s="712">
        <v>1</v>
      </c>
    </row>
    <row r="31" s="433" customFormat="1" ht="20.25" hidden="1" spans="1:11">
      <c r="A31" s="522" t="s">
        <v>4671</v>
      </c>
      <c r="B31" s="522" t="s">
        <v>4642</v>
      </c>
      <c r="C31" s="24">
        <f>SUMIF('2023.12'!$D$6:$D$1317,A31,'2023.12'!$F$6:$F$1317)</f>
        <v>0</v>
      </c>
      <c r="D31" s="24">
        <v>0</v>
      </c>
      <c r="E31" s="24">
        <f>SUMIF('2024.12'!$E$6:$E$1659,A31,'2024.12'!$H$6:$H$1659)</f>
        <v>0</v>
      </c>
      <c r="F31" s="707">
        <f t="shared" si="3"/>
        <v>0</v>
      </c>
      <c r="G31" s="707" t="str">
        <f t="shared" si="0"/>
        <v/>
      </c>
      <c r="H31" s="707" t="str">
        <f t="shared" si="1"/>
        <v/>
      </c>
      <c r="I31" s="22" t="str">
        <f t="shared" si="2"/>
        <v>否</v>
      </c>
      <c r="J31" s="488" t="str">
        <f t="shared" si="4"/>
        <v>20103</v>
      </c>
      <c r="K31" s="712">
        <v>1</v>
      </c>
    </row>
    <row r="32" s="433" customFormat="1" ht="20.25" hidden="1" spans="1:11">
      <c r="A32" s="522" t="s">
        <v>4672</v>
      </c>
      <c r="B32" s="522" t="s">
        <v>4673</v>
      </c>
      <c r="C32" s="24">
        <f>SUMIF('2023.12'!$D$6:$D$1317,A32,'2023.12'!$F$6:$F$1317)</f>
        <v>0</v>
      </c>
      <c r="D32" s="24">
        <v>0</v>
      </c>
      <c r="E32" s="24">
        <f>SUMIF('2024.12'!$E$6:$E$1659,A32,'2024.12'!$H$6:$H$1659)</f>
        <v>0</v>
      </c>
      <c r="F32" s="707">
        <f t="shared" si="3"/>
        <v>0</v>
      </c>
      <c r="G32" s="707" t="str">
        <f t="shared" si="0"/>
        <v/>
      </c>
      <c r="H32" s="707" t="str">
        <f t="shared" si="1"/>
        <v/>
      </c>
      <c r="I32" s="22" t="str">
        <f t="shared" si="2"/>
        <v>否</v>
      </c>
      <c r="J32" s="488" t="str">
        <f t="shared" si="4"/>
        <v>20103</v>
      </c>
      <c r="K32" s="712">
        <v>1</v>
      </c>
    </row>
    <row r="33" s="433" customFormat="1" ht="20.25" hidden="1" spans="1:11">
      <c r="A33" s="522" t="s">
        <v>4674</v>
      </c>
      <c r="B33" s="522" t="s">
        <v>4675</v>
      </c>
      <c r="C33" s="24">
        <f>SUMIF('2023.12'!$D$6:$D$1317,A33,'2023.12'!$F$6:$F$1317)</f>
        <v>0</v>
      </c>
      <c r="D33" s="24">
        <v>0</v>
      </c>
      <c r="E33" s="24">
        <f>SUMIF('2024.12'!$E$6:$E$1659,A33,'2024.12'!$H$6:$H$1659)</f>
        <v>0</v>
      </c>
      <c r="F33" s="707">
        <f t="shared" si="3"/>
        <v>0</v>
      </c>
      <c r="G33" s="707" t="str">
        <f t="shared" si="0"/>
        <v/>
      </c>
      <c r="H33" s="707" t="str">
        <f t="shared" si="1"/>
        <v/>
      </c>
      <c r="I33" s="22" t="str">
        <f t="shared" si="2"/>
        <v>否</v>
      </c>
      <c r="J33" s="488" t="str">
        <f t="shared" si="4"/>
        <v>20103</v>
      </c>
      <c r="K33" s="712">
        <v>1</v>
      </c>
    </row>
    <row r="34" s="433" customFormat="1" ht="20.25" spans="1:11">
      <c r="A34" s="306" t="s">
        <v>4676</v>
      </c>
      <c r="B34" s="708" t="s">
        <v>57</v>
      </c>
      <c r="C34" s="24">
        <f>SUMIF('2023.12'!$D$6:$D$1317,A34,'2023.12'!$F$6:$F$1317)</f>
        <v>0</v>
      </c>
      <c r="D34" s="24">
        <v>0</v>
      </c>
      <c r="E34" s="24">
        <f>SUMIF('2024.12'!$E$6:$E$1659,A34,'2024.12'!$H$6:$H$1659)</f>
        <v>1</v>
      </c>
      <c r="F34" s="707">
        <f t="shared" si="3"/>
        <v>1</v>
      </c>
      <c r="G34" s="707" t="str">
        <f t="shared" si="0"/>
        <v/>
      </c>
      <c r="H34" s="707" t="str">
        <f t="shared" si="1"/>
        <v/>
      </c>
      <c r="I34" s="22" t="str">
        <f t="shared" si="2"/>
        <v>是</v>
      </c>
      <c r="J34" s="488" t="str">
        <f t="shared" si="4"/>
        <v>20103</v>
      </c>
      <c r="K34" s="712">
        <v>1</v>
      </c>
    </row>
    <row r="35" s="686" customFormat="1" ht="20.25" spans="1:11">
      <c r="A35" s="280">
        <v>2010308</v>
      </c>
      <c r="B35" s="281" t="s">
        <v>59</v>
      </c>
      <c r="C35" s="24">
        <f>SUMIF('2023.12'!$D$6:$D$1317,A35,'2023.12'!$F$6:$F$1317)</f>
        <v>258</v>
      </c>
      <c r="D35" s="24">
        <v>9</v>
      </c>
      <c r="E35" s="24">
        <f>SUMIF('2024.12'!$E$6:$E$1659,A35,'2024.12'!$H$6:$H$1659)</f>
        <v>0</v>
      </c>
      <c r="F35" s="302">
        <f t="shared" si="3"/>
        <v>-258</v>
      </c>
      <c r="G35" s="84" t="str">
        <f t="shared" si="0"/>
        <v>-100.0%</v>
      </c>
      <c r="H35" s="84" t="str">
        <f t="shared" si="1"/>
        <v>0.0%</v>
      </c>
      <c r="I35" s="22" t="str">
        <f t="shared" si="2"/>
        <v>是</v>
      </c>
      <c r="J35" s="641" t="str">
        <f t="shared" si="4"/>
        <v>20103</v>
      </c>
      <c r="K35" s="712">
        <v>1</v>
      </c>
    </row>
    <row r="36" s="433" customFormat="1" ht="20.25" hidden="1" spans="1:11">
      <c r="A36" s="522" t="s">
        <v>4677</v>
      </c>
      <c r="B36" s="522" t="s">
        <v>4678</v>
      </c>
      <c r="C36" s="24">
        <f>SUMIF('2023.12'!$D$6:$D$1317,A36,'2023.12'!$F$6:$F$1317)</f>
        <v>0</v>
      </c>
      <c r="D36" s="24">
        <v>0</v>
      </c>
      <c r="E36" s="24">
        <f>SUMIF('2024.12'!$E$6:$E$1659,A36,'2024.12'!$H$6:$H$1659)</f>
        <v>0</v>
      </c>
      <c r="F36" s="707">
        <f t="shared" si="3"/>
        <v>0</v>
      </c>
      <c r="G36" s="707" t="str">
        <f t="shared" si="0"/>
        <v/>
      </c>
      <c r="H36" s="707" t="str">
        <f t="shared" si="1"/>
        <v/>
      </c>
      <c r="I36" s="22" t="str">
        <f t="shared" si="2"/>
        <v>否</v>
      </c>
      <c r="J36" s="488" t="str">
        <f t="shared" si="4"/>
        <v>20103</v>
      </c>
      <c r="K36" s="712">
        <v>1</v>
      </c>
    </row>
    <row r="37" s="687" customFormat="1" ht="20.25" hidden="1" spans="1:11">
      <c r="A37" s="522" t="s">
        <v>4679</v>
      </c>
      <c r="B37" s="522" t="s">
        <v>4653</v>
      </c>
      <c r="C37" s="24">
        <f>SUMIF('2023.12'!$D$6:$D$1317,A37,'2023.12'!$F$6:$F$1317)</f>
        <v>0</v>
      </c>
      <c r="D37" s="24">
        <v>0</v>
      </c>
      <c r="E37" s="24">
        <f>SUMIF('2024.12'!$E$6:$E$1659,A37,'2024.12'!$H$6:$H$1659)</f>
        <v>0</v>
      </c>
      <c r="F37" s="707">
        <f t="shared" si="3"/>
        <v>0</v>
      </c>
      <c r="G37" s="707" t="str">
        <f t="shared" si="0"/>
        <v/>
      </c>
      <c r="H37" s="707" t="str">
        <f t="shared" si="1"/>
        <v/>
      </c>
      <c r="I37" s="22" t="str">
        <f t="shared" si="2"/>
        <v>否</v>
      </c>
      <c r="J37" s="488" t="str">
        <f t="shared" si="4"/>
        <v>20103</v>
      </c>
      <c r="K37" s="712">
        <v>1</v>
      </c>
    </row>
    <row r="38" s="433" customFormat="1" ht="30" hidden="1" spans="1:11">
      <c r="A38" s="522" t="s">
        <v>4680</v>
      </c>
      <c r="B38" s="522" t="s">
        <v>4681</v>
      </c>
      <c r="C38" s="24">
        <f>SUMIF('2023.12'!$D$6:$D$1317,A38,'2023.12'!$F$6:$F$1317)</f>
        <v>0</v>
      </c>
      <c r="D38" s="24">
        <v>0</v>
      </c>
      <c r="E38" s="24">
        <f>SUMIF('2024.12'!$E$6:$E$1659,A38,'2024.12'!$H$6:$H$1659)</f>
        <v>0</v>
      </c>
      <c r="F38" s="707">
        <f t="shared" si="3"/>
        <v>0</v>
      </c>
      <c r="G38" s="707" t="str">
        <f t="shared" si="0"/>
        <v/>
      </c>
      <c r="H38" s="707" t="str">
        <f t="shared" si="1"/>
        <v/>
      </c>
      <c r="I38" s="22" t="str">
        <f t="shared" si="2"/>
        <v>否</v>
      </c>
      <c r="J38" s="488" t="str">
        <f t="shared" si="4"/>
        <v>20103</v>
      </c>
      <c r="K38" s="712">
        <v>1</v>
      </c>
    </row>
    <row r="39" s="641" customFormat="1" ht="20.25" spans="1:11">
      <c r="A39" s="349" t="s">
        <v>4682</v>
      </c>
      <c r="B39" s="350" t="s">
        <v>66</v>
      </c>
      <c r="C39" s="20">
        <f>SUMIF($J40:$J$1340,$A39,C40:C$1340)</f>
        <v>1117</v>
      </c>
      <c r="D39" s="20">
        <f>SUMIF($J40:$J$1340,$A39,D40:D$1340)</f>
        <v>1174</v>
      </c>
      <c r="E39" s="20">
        <f>SUMIF($J40:$J$1340,$A39,E40:E$1340)</f>
        <v>1036</v>
      </c>
      <c r="F39" s="17">
        <f t="shared" si="3"/>
        <v>-81</v>
      </c>
      <c r="G39" s="18" t="str">
        <f t="shared" si="0"/>
        <v>-7.3%</v>
      </c>
      <c r="H39" s="18" t="str">
        <f t="shared" si="1"/>
        <v>88.2%</v>
      </c>
      <c r="I39" s="22" t="str">
        <f t="shared" si="2"/>
        <v>是</v>
      </c>
      <c r="J39" s="641" t="str">
        <f t="shared" si="4"/>
        <v>201</v>
      </c>
      <c r="K39" s="712">
        <v>1</v>
      </c>
    </row>
    <row r="40" s="330" customFormat="1" ht="20.25" spans="1:11">
      <c r="A40" s="280" t="s">
        <v>4683</v>
      </c>
      <c r="B40" s="281" t="s">
        <v>12</v>
      </c>
      <c r="C40" s="24">
        <f>SUMIF('2023.12'!$D$6:$D$1317,A40,'2023.12'!$F$6:$F$1317)</f>
        <v>878</v>
      </c>
      <c r="D40" s="24">
        <v>896</v>
      </c>
      <c r="E40" s="24">
        <f>SUMIF('2024.12'!$E$6:$E$1659,A40,'2024.12'!$H$6:$H$1659)</f>
        <v>842</v>
      </c>
      <c r="F40" s="302">
        <f t="shared" si="3"/>
        <v>-36</v>
      </c>
      <c r="G40" s="84" t="str">
        <f t="shared" si="0"/>
        <v>-4.1%</v>
      </c>
      <c r="H40" s="84" t="str">
        <f t="shared" si="1"/>
        <v>94.0%</v>
      </c>
      <c r="I40" s="22" t="str">
        <f t="shared" si="2"/>
        <v>是</v>
      </c>
      <c r="J40" s="641" t="str">
        <f t="shared" si="4"/>
        <v>20104</v>
      </c>
      <c r="K40" s="712">
        <v>1</v>
      </c>
    </row>
    <row r="41" s="686" customFormat="1" ht="20.25" spans="1:11">
      <c r="A41" s="280" t="s">
        <v>4684</v>
      </c>
      <c r="B41" s="281" t="s">
        <v>14</v>
      </c>
      <c r="C41" s="24">
        <f>SUMIF('2023.12'!$D$6:$D$1317,A41,'2023.12'!$F$6:$F$1317)</f>
        <v>235</v>
      </c>
      <c r="D41" s="24">
        <v>272</v>
      </c>
      <c r="E41" s="24">
        <f>SUMIF('2024.12'!$E$6:$E$1659,A41,'2024.12'!$H$6:$H$1659)</f>
        <v>184</v>
      </c>
      <c r="F41" s="302">
        <f t="shared" si="3"/>
        <v>-51</v>
      </c>
      <c r="G41" s="84" t="str">
        <f t="shared" si="0"/>
        <v>-21.7%</v>
      </c>
      <c r="H41" s="84" t="str">
        <f t="shared" si="1"/>
        <v>67.6%</v>
      </c>
      <c r="I41" s="22" t="str">
        <f t="shared" si="2"/>
        <v>是</v>
      </c>
      <c r="J41" s="641" t="str">
        <f t="shared" si="4"/>
        <v>20104</v>
      </c>
      <c r="K41" s="712">
        <v>1</v>
      </c>
    </row>
    <row r="42" s="433" customFormat="1" ht="20.25" hidden="1" spans="1:11">
      <c r="A42" s="522" t="s">
        <v>4685</v>
      </c>
      <c r="B42" s="522" t="s">
        <v>4642</v>
      </c>
      <c r="C42" s="24">
        <f>SUMIF('2023.12'!$D$6:$D$1317,A42,'2023.12'!$F$6:$F$1317)</f>
        <v>0</v>
      </c>
      <c r="D42" s="24">
        <v>0</v>
      </c>
      <c r="E42" s="24">
        <f>SUMIF('2024.12'!$E$6:$E$1659,A42,'2024.12'!$H$6:$H$1659)</f>
        <v>0</v>
      </c>
      <c r="F42" s="707">
        <f t="shared" si="3"/>
        <v>0</v>
      </c>
      <c r="G42" s="707" t="str">
        <f t="shared" si="0"/>
        <v/>
      </c>
      <c r="H42" s="707" t="str">
        <f t="shared" si="1"/>
        <v/>
      </c>
      <c r="I42" s="22" t="str">
        <f t="shared" si="2"/>
        <v>否</v>
      </c>
      <c r="J42" s="488" t="str">
        <f t="shared" si="4"/>
        <v>20104</v>
      </c>
      <c r="K42" s="712">
        <v>1</v>
      </c>
    </row>
    <row r="43" s="433" customFormat="1" ht="20.25" hidden="1" spans="1:11">
      <c r="A43" s="522" t="s">
        <v>4686</v>
      </c>
      <c r="B43" s="522" t="s">
        <v>4687</v>
      </c>
      <c r="C43" s="24">
        <f>SUMIF('2023.12'!$D$6:$D$1317,A43,'2023.12'!$F$6:$F$1317)</f>
        <v>0</v>
      </c>
      <c r="D43" s="24">
        <v>0</v>
      </c>
      <c r="E43" s="24">
        <f>SUMIF('2024.12'!$E$6:$E$1659,A43,'2024.12'!$H$6:$H$1659)</f>
        <v>0</v>
      </c>
      <c r="F43" s="707">
        <f t="shared" si="3"/>
        <v>0</v>
      </c>
      <c r="G43" s="707" t="str">
        <f t="shared" si="0"/>
        <v/>
      </c>
      <c r="H43" s="707" t="str">
        <f t="shared" si="1"/>
        <v/>
      </c>
      <c r="I43" s="22" t="str">
        <f t="shared" si="2"/>
        <v>否</v>
      </c>
      <c r="J43" s="488" t="str">
        <f t="shared" si="4"/>
        <v>20104</v>
      </c>
      <c r="K43" s="712">
        <v>1</v>
      </c>
    </row>
    <row r="44" s="433" customFormat="1" ht="20.25" hidden="1" spans="1:11">
      <c r="A44" s="522" t="s">
        <v>4688</v>
      </c>
      <c r="B44" s="522" t="s">
        <v>4689</v>
      </c>
      <c r="C44" s="24">
        <f>SUMIF('2023.12'!$D$6:$D$1317,A44,'2023.12'!$F$6:$F$1317)</f>
        <v>0</v>
      </c>
      <c r="D44" s="24">
        <v>0</v>
      </c>
      <c r="E44" s="24">
        <f>SUMIF('2024.12'!$E$6:$E$1659,A44,'2024.12'!$H$6:$H$1659)</f>
        <v>0</v>
      </c>
      <c r="F44" s="707">
        <f t="shared" si="3"/>
        <v>0</v>
      </c>
      <c r="G44" s="707" t="str">
        <f t="shared" si="0"/>
        <v/>
      </c>
      <c r="H44" s="707" t="str">
        <f t="shared" si="1"/>
        <v/>
      </c>
      <c r="I44" s="22" t="str">
        <f t="shared" si="2"/>
        <v>否</v>
      </c>
      <c r="J44" s="488" t="str">
        <f t="shared" si="4"/>
        <v>20104</v>
      </c>
      <c r="K44" s="712">
        <v>1</v>
      </c>
    </row>
    <row r="45" s="687" customFormat="1" ht="20.25" hidden="1" spans="1:11">
      <c r="A45" s="522" t="s">
        <v>4690</v>
      </c>
      <c r="B45" s="522" t="s">
        <v>4691</v>
      </c>
      <c r="C45" s="24">
        <f>SUMIF('2023.12'!$D$6:$D$1317,A45,'2023.12'!$F$6:$F$1317)</f>
        <v>0</v>
      </c>
      <c r="D45" s="24">
        <v>0</v>
      </c>
      <c r="E45" s="24">
        <f>SUMIF('2024.12'!$E$6:$E$1659,A45,'2024.12'!$H$6:$H$1659)</f>
        <v>0</v>
      </c>
      <c r="F45" s="707">
        <f t="shared" si="3"/>
        <v>0</v>
      </c>
      <c r="G45" s="707" t="str">
        <f t="shared" si="0"/>
        <v/>
      </c>
      <c r="H45" s="707" t="str">
        <f t="shared" si="1"/>
        <v/>
      </c>
      <c r="I45" s="22" t="str">
        <f t="shared" si="2"/>
        <v>否</v>
      </c>
      <c r="J45" s="488" t="str">
        <f t="shared" si="4"/>
        <v>20104</v>
      </c>
      <c r="K45" s="712">
        <v>1</v>
      </c>
    </row>
    <row r="46" s="433" customFormat="1" ht="20.25" hidden="1" spans="1:11">
      <c r="A46" s="522" t="s">
        <v>4692</v>
      </c>
      <c r="B46" s="522" t="s">
        <v>4693</v>
      </c>
      <c r="C46" s="24">
        <f>SUMIF('2023.12'!$D$6:$D$1317,A46,'2023.12'!$F$6:$F$1317)</f>
        <v>0</v>
      </c>
      <c r="D46" s="24">
        <v>0</v>
      </c>
      <c r="E46" s="24">
        <f>SUMIF('2024.12'!$E$6:$E$1659,A46,'2024.12'!$H$6:$H$1659)</f>
        <v>0</v>
      </c>
      <c r="F46" s="707">
        <f t="shared" si="3"/>
        <v>0</v>
      </c>
      <c r="G46" s="707" t="str">
        <f t="shared" si="0"/>
        <v/>
      </c>
      <c r="H46" s="707" t="str">
        <f t="shared" si="1"/>
        <v/>
      </c>
      <c r="I46" s="22" t="str">
        <f t="shared" si="2"/>
        <v>否</v>
      </c>
      <c r="J46" s="488" t="str">
        <f t="shared" si="4"/>
        <v>20104</v>
      </c>
      <c r="K46" s="712">
        <v>1</v>
      </c>
    </row>
    <row r="47" s="330" customFormat="1" ht="20.25" spans="1:11">
      <c r="A47" s="280" t="s">
        <v>4694</v>
      </c>
      <c r="B47" s="281" t="s">
        <v>79</v>
      </c>
      <c r="C47" s="24">
        <f>SUMIF('2023.12'!$D$6:$D$1317,A47,'2023.12'!$F$6:$F$1317)</f>
        <v>4</v>
      </c>
      <c r="D47" s="24">
        <v>6</v>
      </c>
      <c r="E47" s="24">
        <f>SUMIF('2024.12'!$E$6:$E$1659,A47,'2024.12'!$H$6:$H$1659)</f>
        <v>10</v>
      </c>
      <c r="F47" s="302">
        <f t="shared" si="3"/>
        <v>6</v>
      </c>
      <c r="G47" s="84" t="str">
        <f t="shared" si="0"/>
        <v>150.0%</v>
      </c>
      <c r="H47" s="84" t="str">
        <f t="shared" si="1"/>
        <v>166.7%</v>
      </c>
      <c r="I47" s="22" t="str">
        <f t="shared" si="2"/>
        <v>是</v>
      </c>
      <c r="J47" s="641" t="str">
        <f t="shared" si="4"/>
        <v>20104</v>
      </c>
      <c r="K47" s="712">
        <v>1</v>
      </c>
    </row>
    <row r="48" s="433" customFormat="1" ht="20.25" hidden="1" spans="1:11">
      <c r="A48" s="522" t="s">
        <v>4695</v>
      </c>
      <c r="B48" s="522" t="s">
        <v>4653</v>
      </c>
      <c r="C48" s="24">
        <f>SUMIF('2023.12'!$D$6:$D$1317,A48,'2023.12'!$F$6:$F$1317)</f>
        <v>0</v>
      </c>
      <c r="D48" s="24">
        <v>0</v>
      </c>
      <c r="E48" s="24">
        <f>SUMIF('2024.12'!$E$6:$E$1659,A48,'2024.12'!$H$6:$H$1659)</f>
        <v>0</v>
      </c>
      <c r="F48" s="707">
        <f t="shared" si="3"/>
        <v>0</v>
      </c>
      <c r="G48" s="707" t="str">
        <f t="shared" si="0"/>
        <v/>
      </c>
      <c r="H48" s="707" t="str">
        <f t="shared" si="1"/>
        <v/>
      </c>
      <c r="I48" s="22" t="str">
        <f t="shared" si="2"/>
        <v>否</v>
      </c>
      <c r="J48" s="488" t="str">
        <f t="shared" si="4"/>
        <v>20104</v>
      </c>
      <c r="K48" s="712">
        <v>1</v>
      </c>
    </row>
    <row r="49" s="687" customFormat="1" ht="20.25" hidden="1" spans="1:11">
      <c r="A49" s="522" t="s">
        <v>4696</v>
      </c>
      <c r="B49" s="522" t="s">
        <v>4697</v>
      </c>
      <c r="C49" s="24">
        <f>SUMIF('2023.12'!$D$6:$D$1317,A49,'2023.12'!$F$6:$F$1317)</f>
        <v>0</v>
      </c>
      <c r="D49" s="24">
        <v>0</v>
      </c>
      <c r="E49" s="24">
        <f>SUMIF('2024.12'!$E$6:$E$1659,A49,'2024.12'!$H$6:$H$1659)</f>
        <v>0</v>
      </c>
      <c r="F49" s="707">
        <f t="shared" si="3"/>
        <v>0</v>
      </c>
      <c r="G49" s="707" t="str">
        <f t="shared" si="0"/>
        <v/>
      </c>
      <c r="H49" s="707" t="str">
        <f t="shared" si="1"/>
        <v/>
      </c>
      <c r="I49" s="22" t="str">
        <f t="shared" si="2"/>
        <v>否</v>
      </c>
      <c r="J49" s="488" t="str">
        <f t="shared" si="4"/>
        <v>20104</v>
      </c>
      <c r="K49" s="712">
        <v>1</v>
      </c>
    </row>
    <row r="50" s="641" customFormat="1" ht="20.25" spans="1:11">
      <c r="A50" s="349" t="s">
        <v>4698</v>
      </c>
      <c r="B50" s="350" t="s">
        <v>84</v>
      </c>
      <c r="C50" s="20">
        <f>SUMIF($J51:$J$1340,$A50,C51:C$1340)</f>
        <v>383</v>
      </c>
      <c r="D50" s="20">
        <f>SUMIF($J51:$J$1340,$A50,D51:D$1340)</f>
        <v>324</v>
      </c>
      <c r="E50" s="20">
        <f>SUMIF($J51:$J$1340,$A50,E51:E$1340)</f>
        <v>350</v>
      </c>
      <c r="F50" s="17">
        <f t="shared" si="3"/>
        <v>-33</v>
      </c>
      <c r="G50" s="18" t="str">
        <f t="shared" si="0"/>
        <v>-8.6%</v>
      </c>
      <c r="H50" s="18" t="str">
        <f t="shared" si="1"/>
        <v>108.0%</v>
      </c>
      <c r="I50" s="22" t="str">
        <f t="shared" si="2"/>
        <v>是</v>
      </c>
      <c r="J50" s="641" t="str">
        <f t="shared" si="4"/>
        <v>201</v>
      </c>
      <c r="K50" s="712">
        <v>1</v>
      </c>
    </row>
    <row r="51" s="330" customFormat="1" ht="20.25" spans="1:11">
      <c r="A51" s="280" t="s">
        <v>4699</v>
      </c>
      <c r="B51" s="281" t="s">
        <v>12</v>
      </c>
      <c r="C51" s="24">
        <f>SUMIF('2023.12'!$D$6:$D$1317,A51,'2023.12'!$F$6:$F$1317)</f>
        <v>258</v>
      </c>
      <c r="D51" s="24">
        <v>273</v>
      </c>
      <c r="E51" s="24">
        <f>SUMIF('2024.12'!$E$6:$E$1659,A51,'2024.12'!$H$6:$H$1659)</f>
        <v>254</v>
      </c>
      <c r="F51" s="302">
        <f t="shared" si="3"/>
        <v>-4</v>
      </c>
      <c r="G51" s="84" t="str">
        <f t="shared" si="0"/>
        <v>-1.6%</v>
      </c>
      <c r="H51" s="84" t="str">
        <f t="shared" si="1"/>
        <v>93.0%</v>
      </c>
      <c r="I51" s="22" t="str">
        <f t="shared" si="2"/>
        <v>是</v>
      </c>
      <c r="J51" s="641" t="str">
        <f t="shared" si="4"/>
        <v>20105</v>
      </c>
      <c r="K51" s="712">
        <v>1</v>
      </c>
    </row>
    <row r="52" s="330" customFormat="1" ht="20.25" spans="1:11">
      <c r="A52" s="280" t="s">
        <v>4700</v>
      </c>
      <c r="B52" s="281" t="s">
        <v>14</v>
      </c>
      <c r="C52" s="24">
        <f>SUMIF('2023.12'!$D$6:$D$1317,A52,'2023.12'!$F$6:$F$1317)</f>
        <v>11</v>
      </c>
      <c r="D52" s="24">
        <v>0</v>
      </c>
      <c r="E52" s="24">
        <f>SUMIF('2024.12'!$E$6:$E$1659,A52,'2024.12'!$H$6:$H$1659)</f>
        <v>0</v>
      </c>
      <c r="F52" s="302">
        <f t="shared" si="3"/>
        <v>-11</v>
      </c>
      <c r="G52" s="84" t="str">
        <f t="shared" si="0"/>
        <v>-100.0%</v>
      </c>
      <c r="H52" s="84" t="str">
        <f t="shared" si="1"/>
        <v/>
      </c>
      <c r="I52" s="22" t="str">
        <f t="shared" si="2"/>
        <v>是</v>
      </c>
      <c r="J52" s="641" t="str">
        <f t="shared" si="4"/>
        <v>20105</v>
      </c>
      <c r="K52" s="712">
        <v>1</v>
      </c>
    </row>
    <row r="53" s="433" customFormat="1" ht="20.25" hidden="1" spans="1:11">
      <c r="A53" s="522" t="s">
        <v>4701</v>
      </c>
      <c r="B53" s="522" t="s">
        <v>4642</v>
      </c>
      <c r="C53" s="24">
        <f>SUMIF('2023.12'!$D$6:$D$1317,A53,'2023.12'!$F$6:$F$1317)</f>
        <v>0</v>
      </c>
      <c r="D53" s="24">
        <v>0</v>
      </c>
      <c r="E53" s="24">
        <f>SUMIF('2024.12'!$E$6:$E$1659,A53,'2024.12'!$H$6:$H$1659)</f>
        <v>0</v>
      </c>
      <c r="F53" s="707">
        <f t="shared" si="3"/>
        <v>0</v>
      </c>
      <c r="G53" s="707" t="str">
        <f t="shared" si="0"/>
        <v/>
      </c>
      <c r="H53" s="707" t="str">
        <f t="shared" si="1"/>
        <v/>
      </c>
      <c r="I53" s="22" t="str">
        <f t="shared" si="2"/>
        <v>否</v>
      </c>
      <c r="J53" s="488" t="str">
        <f t="shared" si="4"/>
        <v>20105</v>
      </c>
      <c r="K53" s="712">
        <v>1</v>
      </c>
    </row>
    <row r="54" s="687" customFormat="1" ht="20.25" hidden="1" spans="1:11">
      <c r="A54" s="522" t="s">
        <v>4702</v>
      </c>
      <c r="B54" s="522" t="s">
        <v>4703</v>
      </c>
      <c r="C54" s="24">
        <f>SUMIF('2023.12'!$D$6:$D$1317,A54,'2023.12'!$F$6:$F$1317)</f>
        <v>0</v>
      </c>
      <c r="D54" s="24">
        <v>0</v>
      </c>
      <c r="E54" s="24">
        <f>SUMIF('2024.12'!$E$6:$E$1659,A54,'2024.12'!$H$6:$H$1659)</f>
        <v>0</v>
      </c>
      <c r="F54" s="707">
        <f t="shared" si="3"/>
        <v>0</v>
      </c>
      <c r="G54" s="707" t="str">
        <f t="shared" si="0"/>
        <v/>
      </c>
      <c r="H54" s="707" t="str">
        <f t="shared" si="1"/>
        <v/>
      </c>
      <c r="I54" s="22" t="str">
        <f t="shared" si="2"/>
        <v>否</v>
      </c>
      <c r="J54" s="488" t="str">
        <f t="shared" si="4"/>
        <v>20105</v>
      </c>
      <c r="K54" s="712">
        <v>1</v>
      </c>
    </row>
    <row r="55" s="330" customFormat="1" ht="20.25" hidden="1" spans="1:11">
      <c r="A55" s="280" t="s">
        <v>4704</v>
      </c>
      <c r="B55" s="281" t="s">
        <v>91</v>
      </c>
      <c r="C55" s="24">
        <f>SUMIF('2023.12'!$D$6:$D$1317,A55,'2023.12'!$F$6:$F$1317)</f>
        <v>0</v>
      </c>
      <c r="D55" s="24">
        <v>0</v>
      </c>
      <c r="E55" s="24">
        <f>SUMIF('2024.12'!$E$6:$E$1659,A55,'2024.12'!$H$6:$H$1659)</f>
        <v>0</v>
      </c>
      <c r="F55" s="302">
        <f t="shared" si="3"/>
        <v>0</v>
      </c>
      <c r="G55" s="302" t="str">
        <f t="shared" si="0"/>
        <v/>
      </c>
      <c r="H55" s="302" t="str">
        <f t="shared" si="1"/>
        <v/>
      </c>
      <c r="I55" s="22" t="str">
        <f t="shared" si="2"/>
        <v>否</v>
      </c>
      <c r="J55" s="641" t="str">
        <f t="shared" si="4"/>
        <v>20105</v>
      </c>
      <c r="K55" s="712">
        <v>1</v>
      </c>
    </row>
    <row r="56" s="433" customFormat="1" ht="20.25" hidden="1" spans="1:11">
      <c r="A56" s="522" t="s">
        <v>4705</v>
      </c>
      <c r="B56" s="522" t="s">
        <v>4706</v>
      </c>
      <c r="C56" s="24">
        <f>SUMIF('2023.12'!$D$6:$D$1317,A56,'2023.12'!$F$6:$F$1317)</f>
        <v>0</v>
      </c>
      <c r="D56" s="24">
        <v>0</v>
      </c>
      <c r="E56" s="24">
        <f>SUMIF('2024.12'!$E$6:$E$1659,A56,'2024.12'!$H$6:$H$1659)</f>
        <v>0</v>
      </c>
      <c r="F56" s="707">
        <f t="shared" si="3"/>
        <v>0</v>
      </c>
      <c r="G56" s="707" t="str">
        <f t="shared" si="0"/>
        <v/>
      </c>
      <c r="H56" s="707" t="str">
        <f t="shared" si="1"/>
        <v/>
      </c>
      <c r="I56" s="22" t="str">
        <f t="shared" si="2"/>
        <v>否</v>
      </c>
      <c r="J56" s="488" t="str">
        <f t="shared" si="4"/>
        <v>20105</v>
      </c>
      <c r="K56" s="712">
        <v>1</v>
      </c>
    </row>
    <row r="57" s="688" customFormat="1" ht="20.25" spans="1:11">
      <c r="A57" s="280" t="s">
        <v>4707</v>
      </c>
      <c r="B57" s="281" t="s">
        <v>95</v>
      </c>
      <c r="C57" s="24">
        <f>SUMIF('2023.12'!$D$6:$D$1317,A57,'2023.12'!$F$6:$F$1317)</f>
        <v>106</v>
      </c>
      <c r="D57" s="24">
        <v>51</v>
      </c>
      <c r="E57" s="24">
        <f>SUMIF('2024.12'!$E$6:$E$1659,A57,'2024.12'!$H$6:$H$1659)</f>
        <v>96</v>
      </c>
      <c r="F57" s="302">
        <f t="shared" si="3"/>
        <v>-10</v>
      </c>
      <c r="G57" s="84" t="str">
        <f t="shared" si="0"/>
        <v>-9.4%</v>
      </c>
      <c r="H57" s="84" t="str">
        <f t="shared" si="1"/>
        <v>188.2%</v>
      </c>
      <c r="I57" s="22" t="str">
        <f t="shared" si="2"/>
        <v>是</v>
      </c>
      <c r="J57" s="641" t="str">
        <f t="shared" si="4"/>
        <v>20105</v>
      </c>
      <c r="K57" s="712">
        <v>1</v>
      </c>
    </row>
    <row r="58" s="689" customFormat="1" ht="20.25" hidden="1" spans="1:11">
      <c r="A58" s="522" t="s">
        <v>4708</v>
      </c>
      <c r="B58" s="522" t="s">
        <v>4709</v>
      </c>
      <c r="C58" s="24">
        <f>SUMIF('2023.12'!$D$6:$D$1317,A58,'2023.12'!$F$6:$F$1317)</f>
        <v>0</v>
      </c>
      <c r="D58" s="24">
        <v>0</v>
      </c>
      <c r="E58" s="24">
        <f>SUMIF('2024.12'!$E$6:$E$1659,A58,'2024.12'!$H$6:$H$1659)</f>
        <v>0</v>
      </c>
      <c r="F58" s="707">
        <f t="shared" si="3"/>
        <v>0</v>
      </c>
      <c r="G58" s="707" t="str">
        <f t="shared" si="0"/>
        <v/>
      </c>
      <c r="H58" s="707" t="str">
        <f t="shared" si="1"/>
        <v/>
      </c>
      <c r="I58" s="22" t="str">
        <f t="shared" si="2"/>
        <v>否</v>
      </c>
      <c r="J58" s="488" t="str">
        <f t="shared" si="4"/>
        <v>20105</v>
      </c>
      <c r="K58" s="712">
        <v>1</v>
      </c>
    </row>
    <row r="59" s="688" customFormat="1" ht="20.25" spans="1:11">
      <c r="A59" s="280" t="s">
        <v>4710</v>
      </c>
      <c r="B59" s="281" t="s">
        <v>30</v>
      </c>
      <c r="C59" s="24">
        <f>SUMIF('2023.12'!$D$6:$D$1317,A59,'2023.12'!$F$6:$F$1317)</f>
        <v>8</v>
      </c>
      <c r="D59" s="24">
        <v>0</v>
      </c>
      <c r="E59" s="24">
        <f>SUMIF('2024.12'!$E$6:$E$1659,A59,'2024.12'!$H$6:$H$1659)</f>
        <v>0</v>
      </c>
      <c r="F59" s="302">
        <f t="shared" si="3"/>
        <v>-8</v>
      </c>
      <c r="G59" s="84" t="str">
        <f t="shared" si="0"/>
        <v>-100.0%</v>
      </c>
      <c r="H59" s="84" t="str">
        <f t="shared" si="1"/>
        <v/>
      </c>
      <c r="I59" s="22" t="str">
        <f t="shared" si="2"/>
        <v>是</v>
      </c>
      <c r="J59" s="641" t="str">
        <f t="shared" si="4"/>
        <v>20105</v>
      </c>
      <c r="K59" s="712">
        <v>1</v>
      </c>
    </row>
    <row r="60" s="690" customFormat="1" ht="20.25" hidden="1" spans="1:11">
      <c r="A60" s="522" t="s">
        <v>4711</v>
      </c>
      <c r="B60" s="522" t="s">
        <v>4712</v>
      </c>
      <c r="C60" s="24">
        <f>SUMIF('2023.12'!$D$6:$D$1317,A60,'2023.12'!$F$6:$F$1317)</f>
        <v>0</v>
      </c>
      <c r="D60" s="24">
        <v>0</v>
      </c>
      <c r="E60" s="24">
        <f>SUMIF('2024.12'!$E$6:$E$1659,A60,'2024.12'!$H$6:$H$1659)</f>
        <v>0</v>
      </c>
      <c r="F60" s="707">
        <f t="shared" si="3"/>
        <v>0</v>
      </c>
      <c r="G60" s="707" t="str">
        <f t="shared" si="0"/>
        <v/>
      </c>
      <c r="H60" s="707" t="str">
        <f t="shared" si="1"/>
        <v/>
      </c>
      <c r="I60" s="22" t="str">
        <f t="shared" si="2"/>
        <v>否</v>
      </c>
      <c r="J60" s="488" t="str">
        <f t="shared" si="4"/>
        <v>20105</v>
      </c>
      <c r="K60" s="712">
        <v>1</v>
      </c>
    </row>
    <row r="61" s="691" customFormat="1" ht="20.25" spans="1:11">
      <c r="A61" s="349" t="s">
        <v>4713</v>
      </c>
      <c r="B61" s="350" t="s">
        <v>102</v>
      </c>
      <c r="C61" s="20">
        <f>SUMIF($J62:$J$1340,$A61,C62:C$1340)</f>
        <v>1138</v>
      </c>
      <c r="D61" s="20">
        <f>SUMIF($J62:$J$1340,$A61,D62:D$1340)</f>
        <v>1304</v>
      </c>
      <c r="E61" s="20">
        <f>SUMIF($J62:$J$1340,$A61,E62:E$1340)</f>
        <v>1076</v>
      </c>
      <c r="F61" s="17">
        <f t="shared" si="3"/>
        <v>-62</v>
      </c>
      <c r="G61" s="18" t="str">
        <f t="shared" si="0"/>
        <v>-5.4%</v>
      </c>
      <c r="H61" s="18" t="str">
        <f t="shared" si="1"/>
        <v>82.5%</v>
      </c>
      <c r="I61" s="22" t="str">
        <f t="shared" si="2"/>
        <v>是</v>
      </c>
      <c r="J61" s="641" t="str">
        <f t="shared" si="4"/>
        <v>201</v>
      </c>
      <c r="K61" s="712">
        <v>1</v>
      </c>
    </row>
    <row r="62" s="688" customFormat="1" ht="20.25" spans="1:11">
      <c r="A62" s="280" t="s">
        <v>4714</v>
      </c>
      <c r="B62" s="281" t="s">
        <v>12</v>
      </c>
      <c r="C62" s="24">
        <f>SUMIF('2023.12'!$D$6:$D$1317,A62,'2023.12'!$F$6:$F$1317)</f>
        <v>839</v>
      </c>
      <c r="D62" s="24">
        <v>1032</v>
      </c>
      <c r="E62" s="24">
        <f>SUMIF('2024.12'!$E$6:$E$1659,A62,'2024.12'!$H$6:$H$1659)</f>
        <v>973</v>
      </c>
      <c r="F62" s="302">
        <f t="shared" si="3"/>
        <v>134</v>
      </c>
      <c r="G62" s="84" t="str">
        <f t="shared" si="0"/>
        <v>16.0%</v>
      </c>
      <c r="H62" s="84" t="str">
        <f t="shared" si="1"/>
        <v>94.3%</v>
      </c>
      <c r="I62" s="22" t="str">
        <f t="shared" si="2"/>
        <v>是</v>
      </c>
      <c r="J62" s="641" t="str">
        <f t="shared" si="4"/>
        <v>20106</v>
      </c>
      <c r="K62" s="712">
        <v>1</v>
      </c>
    </row>
    <row r="63" s="688" customFormat="1" ht="20.25" spans="1:11">
      <c r="A63" s="280" t="s">
        <v>4715</v>
      </c>
      <c r="B63" s="281" t="s">
        <v>14</v>
      </c>
      <c r="C63" s="24">
        <f>SUMIF('2023.12'!$D$6:$D$1317,A63,'2023.12'!$F$6:$F$1317)</f>
        <v>202</v>
      </c>
      <c r="D63" s="24">
        <v>264</v>
      </c>
      <c r="E63" s="24">
        <f>SUMIF('2024.12'!$E$6:$E$1659,A63,'2024.12'!$H$6:$H$1659)</f>
        <v>103</v>
      </c>
      <c r="F63" s="302">
        <f t="shared" si="3"/>
        <v>-99</v>
      </c>
      <c r="G63" s="84" t="str">
        <f t="shared" si="0"/>
        <v>-49.0%</v>
      </c>
      <c r="H63" s="84" t="str">
        <f t="shared" si="1"/>
        <v>39.0%</v>
      </c>
      <c r="I63" s="22" t="str">
        <f t="shared" si="2"/>
        <v>是</v>
      </c>
      <c r="J63" s="641" t="str">
        <f t="shared" si="4"/>
        <v>20106</v>
      </c>
      <c r="K63" s="712">
        <v>1</v>
      </c>
    </row>
    <row r="64" s="690" customFormat="1" ht="20.25" hidden="1" spans="1:11">
      <c r="A64" s="522" t="s">
        <v>4716</v>
      </c>
      <c r="B64" s="522" t="s">
        <v>4642</v>
      </c>
      <c r="C64" s="24">
        <f>SUMIF('2023.12'!$D$6:$D$1317,A64,'2023.12'!$F$6:$F$1317)</f>
        <v>0</v>
      </c>
      <c r="D64" s="24">
        <v>0</v>
      </c>
      <c r="E64" s="24">
        <f>SUMIF('2024.12'!$E$6:$E$1659,A64,'2024.12'!$H$6:$H$1659)</f>
        <v>0</v>
      </c>
      <c r="F64" s="707">
        <f t="shared" si="3"/>
        <v>0</v>
      </c>
      <c r="G64" s="707" t="str">
        <f t="shared" si="0"/>
        <v/>
      </c>
      <c r="H64" s="707" t="str">
        <f t="shared" si="1"/>
        <v/>
      </c>
      <c r="I64" s="22" t="str">
        <f t="shared" si="2"/>
        <v>否</v>
      </c>
      <c r="J64" s="488" t="str">
        <f t="shared" si="4"/>
        <v>20106</v>
      </c>
      <c r="K64" s="712">
        <v>1</v>
      </c>
    </row>
    <row r="65" s="689" customFormat="1" ht="20.25" hidden="1" spans="1:11">
      <c r="A65" s="522" t="s">
        <v>4717</v>
      </c>
      <c r="B65" s="522" t="s">
        <v>4718</v>
      </c>
      <c r="C65" s="24">
        <f>SUMIF('2023.12'!$D$6:$D$1317,A65,'2023.12'!$F$6:$F$1317)</f>
        <v>0</v>
      </c>
      <c r="D65" s="24">
        <v>0</v>
      </c>
      <c r="E65" s="24">
        <f>SUMIF('2024.12'!$E$6:$E$1659,A65,'2024.12'!$H$6:$H$1659)</f>
        <v>0</v>
      </c>
      <c r="F65" s="707">
        <f t="shared" si="3"/>
        <v>0</v>
      </c>
      <c r="G65" s="707" t="str">
        <f t="shared" si="0"/>
        <v/>
      </c>
      <c r="H65" s="707" t="str">
        <f t="shared" si="1"/>
        <v/>
      </c>
      <c r="I65" s="22" t="str">
        <f t="shared" si="2"/>
        <v>否</v>
      </c>
      <c r="J65" s="488" t="str">
        <f t="shared" si="4"/>
        <v>20106</v>
      </c>
      <c r="K65" s="712">
        <v>1</v>
      </c>
    </row>
    <row r="66" s="690" customFormat="1" ht="20.25" hidden="1" spans="1:11">
      <c r="A66" s="522" t="s">
        <v>4719</v>
      </c>
      <c r="B66" s="522" t="s">
        <v>4720</v>
      </c>
      <c r="C66" s="24">
        <f>SUMIF('2023.12'!$D$6:$D$1317,A66,'2023.12'!$F$6:$F$1317)</f>
        <v>0</v>
      </c>
      <c r="D66" s="24">
        <v>0</v>
      </c>
      <c r="E66" s="24">
        <f>SUMIF('2024.12'!$E$6:$E$1659,A66,'2024.12'!$H$6:$H$1659)</f>
        <v>0</v>
      </c>
      <c r="F66" s="707">
        <f t="shared" si="3"/>
        <v>0</v>
      </c>
      <c r="G66" s="707" t="str">
        <f t="shared" si="0"/>
        <v/>
      </c>
      <c r="H66" s="707" t="str">
        <f t="shared" si="1"/>
        <v/>
      </c>
      <c r="I66" s="22" t="str">
        <f t="shared" si="2"/>
        <v>否</v>
      </c>
      <c r="J66" s="488" t="str">
        <f t="shared" si="4"/>
        <v>20106</v>
      </c>
      <c r="K66" s="712">
        <v>1</v>
      </c>
    </row>
    <row r="67" s="690" customFormat="1" ht="20.25" hidden="1" spans="1:11">
      <c r="A67" s="522" t="s">
        <v>4721</v>
      </c>
      <c r="B67" s="522" t="s">
        <v>4722</v>
      </c>
      <c r="C67" s="24">
        <f>SUMIF('2023.12'!$D$6:$D$1317,A67,'2023.12'!$F$6:$F$1317)</f>
        <v>0</v>
      </c>
      <c r="D67" s="24">
        <v>0</v>
      </c>
      <c r="E67" s="24">
        <f>SUMIF('2024.12'!$E$6:$E$1659,A67,'2024.12'!$H$6:$H$1659)</f>
        <v>0</v>
      </c>
      <c r="F67" s="707">
        <f t="shared" si="3"/>
        <v>0</v>
      </c>
      <c r="G67" s="707" t="str">
        <f t="shared" si="0"/>
        <v/>
      </c>
      <c r="H67" s="707" t="str">
        <f t="shared" si="1"/>
        <v/>
      </c>
      <c r="I67" s="22" t="str">
        <f t="shared" si="2"/>
        <v>否</v>
      </c>
      <c r="J67" s="488" t="str">
        <f t="shared" si="4"/>
        <v>20106</v>
      </c>
      <c r="K67" s="712">
        <v>1</v>
      </c>
    </row>
    <row r="68" s="688" customFormat="1" ht="20.25" spans="1:11">
      <c r="A68" s="280" t="s">
        <v>4723</v>
      </c>
      <c r="B68" s="281" t="s">
        <v>112</v>
      </c>
      <c r="C68" s="24">
        <f>SUMIF('2023.12'!$D$6:$D$1317,A68,'2023.12'!$F$6:$F$1317)</f>
        <v>4</v>
      </c>
      <c r="D68" s="24">
        <v>8</v>
      </c>
      <c r="E68" s="24">
        <f>SUMIF('2024.12'!$E$6:$E$1659,A68,'2024.12'!$H$6:$H$1659)</f>
        <v>0</v>
      </c>
      <c r="F68" s="302">
        <f t="shared" si="3"/>
        <v>-4</v>
      </c>
      <c r="G68" s="84" t="str">
        <f t="shared" si="0"/>
        <v>-100.0%</v>
      </c>
      <c r="H68" s="84" t="str">
        <f t="shared" si="1"/>
        <v>0.0%</v>
      </c>
      <c r="I68" s="22" t="str">
        <f t="shared" si="2"/>
        <v>是</v>
      </c>
      <c r="J68" s="641" t="str">
        <f t="shared" si="4"/>
        <v>20106</v>
      </c>
      <c r="K68" s="712">
        <v>1</v>
      </c>
    </row>
    <row r="69" s="690" customFormat="1" ht="20.25" hidden="1" spans="1:11">
      <c r="A69" s="522" t="s">
        <v>4724</v>
      </c>
      <c r="B69" s="522" t="s">
        <v>4725</v>
      </c>
      <c r="C69" s="24">
        <f>SUMIF('2023.12'!$D$6:$D$1317,A69,'2023.12'!$F$6:$F$1317)</f>
        <v>0</v>
      </c>
      <c r="D69" s="24">
        <v>0</v>
      </c>
      <c r="E69" s="24">
        <f>SUMIF('2024.12'!$E$6:$E$1659,A69,'2024.12'!$H$6:$H$1659)</f>
        <v>0</v>
      </c>
      <c r="F69" s="707">
        <f t="shared" si="3"/>
        <v>0</v>
      </c>
      <c r="G69" s="707" t="str">
        <f t="shared" si="0"/>
        <v/>
      </c>
      <c r="H69" s="707" t="str">
        <f t="shared" si="1"/>
        <v/>
      </c>
      <c r="I69" s="22" t="str">
        <f t="shared" si="2"/>
        <v>否</v>
      </c>
      <c r="J69" s="488" t="str">
        <f t="shared" si="4"/>
        <v>20106</v>
      </c>
      <c r="K69" s="712">
        <v>1</v>
      </c>
    </row>
    <row r="70" s="690" customFormat="1" ht="20.25" hidden="1" spans="1:11">
      <c r="A70" s="522" t="s">
        <v>4726</v>
      </c>
      <c r="B70" s="522" t="s">
        <v>4653</v>
      </c>
      <c r="C70" s="24">
        <f>SUMIF('2023.12'!$D$6:$D$1317,A70,'2023.12'!$F$6:$F$1317)</f>
        <v>0</v>
      </c>
      <c r="D70" s="24">
        <v>0</v>
      </c>
      <c r="E70" s="24">
        <f>SUMIF('2024.12'!$E$6:$E$1659,A70,'2024.12'!$H$6:$H$1659)</f>
        <v>0</v>
      </c>
      <c r="F70" s="707">
        <f t="shared" si="3"/>
        <v>0</v>
      </c>
      <c r="G70" s="707" t="str">
        <f t="shared" ref="G70:G133" si="5">IFERROR(TEXT(F70/C70,"0.0%"),"")</f>
        <v/>
      </c>
      <c r="H70" s="707" t="str">
        <f t="shared" ref="H70:H133" si="6">IFERROR(TEXT(E70/D70,"0.0%"),"")</f>
        <v/>
      </c>
      <c r="I70" s="22" t="str">
        <f t="shared" si="2"/>
        <v>否</v>
      </c>
      <c r="J70" s="488" t="str">
        <f t="shared" si="4"/>
        <v>20106</v>
      </c>
      <c r="K70" s="712">
        <v>1</v>
      </c>
    </row>
    <row r="71" s="692" customFormat="1" ht="20.25" spans="1:11">
      <c r="A71" s="280" t="s">
        <v>4727</v>
      </c>
      <c r="B71" s="281" t="s">
        <v>117</v>
      </c>
      <c r="C71" s="24">
        <f>SUMIF('2023.12'!$D$6:$D$1317,A71,'2023.12'!$F$6:$F$1317)</f>
        <v>93</v>
      </c>
      <c r="D71" s="24">
        <v>0</v>
      </c>
      <c r="E71" s="24">
        <f>SUMIF('2024.12'!$E$6:$E$1659,A71,'2024.12'!$H$6:$H$1659)</f>
        <v>0</v>
      </c>
      <c r="F71" s="302">
        <f t="shared" si="3"/>
        <v>-93</v>
      </c>
      <c r="G71" s="84" t="str">
        <f t="shared" si="5"/>
        <v>-100.0%</v>
      </c>
      <c r="H71" s="84" t="str">
        <f t="shared" si="6"/>
        <v/>
      </c>
      <c r="I71" s="22" t="str">
        <f t="shared" ref="I71:I134" si="7">IF(B71&lt;&gt;"",IF(OR(C71&lt;&gt;0,D71&lt;&gt;0,E71&lt;&gt;0,F71&lt;&gt;0),"是","否"),"是")</f>
        <v>是</v>
      </c>
      <c r="J71" s="641" t="str">
        <f t="shared" si="4"/>
        <v>20106</v>
      </c>
      <c r="K71" s="712">
        <v>1</v>
      </c>
    </row>
    <row r="72" s="691" customFormat="1" ht="20.25" spans="1:11">
      <c r="A72" s="349" t="s">
        <v>4728</v>
      </c>
      <c r="B72" s="350" t="s">
        <v>119</v>
      </c>
      <c r="C72" s="20">
        <f>SUMIF($J73:$J$1340,$A72,C73:C$1340)</f>
        <v>80</v>
      </c>
      <c r="D72" s="20">
        <f>SUMIF($J73:$J$1340,$A72,D73:D$1340)</f>
        <v>124</v>
      </c>
      <c r="E72" s="20">
        <f>SUMIF($J73:$J$1340,$A72,E73:E$1340)</f>
        <v>0</v>
      </c>
      <c r="F72" s="17">
        <f t="shared" ref="F72:F135" si="8">E72-C72</f>
        <v>-80</v>
      </c>
      <c r="G72" s="18" t="str">
        <f t="shared" si="5"/>
        <v>-100.0%</v>
      </c>
      <c r="H72" s="18" t="str">
        <f t="shared" si="6"/>
        <v>0.0%</v>
      </c>
      <c r="I72" s="22" t="str">
        <f t="shared" si="7"/>
        <v>是</v>
      </c>
      <c r="J72" s="641" t="str">
        <f t="shared" ref="J72:J135" si="9">_xlfn.IFS(LEN(A72)=3,0,LEN(A72)=5,LEFT(A72,3),LEN(A72)=7,LEFT(A72,5))</f>
        <v>201</v>
      </c>
      <c r="K72" s="712">
        <v>1</v>
      </c>
    </row>
    <row r="73" s="690" customFormat="1" ht="20.25" hidden="1" spans="1:11">
      <c r="A73" s="522" t="s">
        <v>4729</v>
      </c>
      <c r="B73" s="522" t="s">
        <v>4730</v>
      </c>
      <c r="C73" s="24">
        <f>SUMIF('2023.12'!$D$6:$D$1317,A73,'2023.12'!$F$6:$F$1317)</f>
        <v>0</v>
      </c>
      <c r="D73" s="24">
        <v>0</v>
      </c>
      <c r="E73" s="24">
        <f>SUMIF('2024.12'!$E$6:$E$1659,A73,'2024.12'!$H$6:$H$1659)</f>
        <v>0</v>
      </c>
      <c r="F73" s="707">
        <f t="shared" si="8"/>
        <v>0</v>
      </c>
      <c r="G73" s="707" t="str">
        <f t="shared" si="5"/>
        <v/>
      </c>
      <c r="H73" s="707" t="str">
        <f t="shared" si="6"/>
        <v/>
      </c>
      <c r="I73" s="22" t="str">
        <f t="shared" si="7"/>
        <v>否</v>
      </c>
      <c r="J73" s="488" t="str">
        <f t="shared" si="9"/>
        <v>20107</v>
      </c>
      <c r="K73" s="712">
        <v>1</v>
      </c>
    </row>
    <row r="74" s="690" customFormat="1" ht="20.25" hidden="1" spans="1:11">
      <c r="A74" s="522" t="s">
        <v>4731</v>
      </c>
      <c r="B74" s="522" t="s">
        <v>4732</v>
      </c>
      <c r="C74" s="24">
        <f>SUMIF('2023.12'!$D$6:$D$1317,A74,'2023.12'!$F$6:$F$1317)</f>
        <v>0</v>
      </c>
      <c r="D74" s="24">
        <v>0</v>
      </c>
      <c r="E74" s="24">
        <f>SUMIF('2024.12'!$E$6:$E$1659,A74,'2024.12'!$H$6:$H$1659)</f>
        <v>0</v>
      </c>
      <c r="F74" s="707">
        <f t="shared" si="8"/>
        <v>0</v>
      </c>
      <c r="G74" s="707" t="str">
        <f t="shared" si="5"/>
        <v/>
      </c>
      <c r="H74" s="707" t="str">
        <f t="shared" si="6"/>
        <v/>
      </c>
      <c r="I74" s="22" t="str">
        <f t="shared" si="7"/>
        <v>否</v>
      </c>
      <c r="J74" s="488" t="str">
        <f t="shared" si="9"/>
        <v>20107</v>
      </c>
      <c r="K74" s="712">
        <v>1</v>
      </c>
    </row>
    <row r="75" s="690" customFormat="1" ht="20.25" hidden="1" spans="1:11">
      <c r="A75" s="522" t="s">
        <v>4733</v>
      </c>
      <c r="B75" s="522" t="s">
        <v>4642</v>
      </c>
      <c r="C75" s="24">
        <f>SUMIF('2023.12'!$D$6:$D$1317,A75,'2023.12'!$F$6:$F$1317)</f>
        <v>0</v>
      </c>
      <c r="D75" s="24">
        <v>0</v>
      </c>
      <c r="E75" s="24">
        <f>SUMIF('2024.12'!$E$6:$E$1659,A75,'2024.12'!$H$6:$H$1659)</f>
        <v>0</v>
      </c>
      <c r="F75" s="707">
        <f t="shared" si="8"/>
        <v>0</v>
      </c>
      <c r="G75" s="707" t="str">
        <f t="shared" si="5"/>
        <v/>
      </c>
      <c r="H75" s="707" t="str">
        <f t="shared" si="6"/>
        <v/>
      </c>
      <c r="I75" s="22" t="str">
        <f t="shared" si="7"/>
        <v>否</v>
      </c>
      <c r="J75" s="488" t="str">
        <f t="shared" si="9"/>
        <v>20107</v>
      </c>
      <c r="K75" s="712">
        <v>1</v>
      </c>
    </row>
    <row r="76" s="690" customFormat="1" ht="20.25" hidden="1" spans="1:11">
      <c r="A76" s="522" t="s">
        <v>4734</v>
      </c>
      <c r="B76" s="522" t="s">
        <v>4735</v>
      </c>
      <c r="C76" s="24">
        <f>SUMIF('2023.12'!$D$6:$D$1317,A76,'2023.12'!$F$6:$F$1317)</f>
        <v>0</v>
      </c>
      <c r="D76" s="24">
        <v>0</v>
      </c>
      <c r="E76" s="24">
        <f>SUMIF('2024.12'!$E$6:$E$1659,A76,'2024.12'!$H$6:$H$1659)</f>
        <v>0</v>
      </c>
      <c r="F76" s="707">
        <f t="shared" si="8"/>
        <v>0</v>
      </c>
      <c r="G76" s="707" t="str">
        <f t="shared" si="5"/>
        <v/>
      </c>
      <c r="H76" s="707" t="str">
        <f t="shared" si="6"/>
        <v/>
      </c>
      <c r="I76" s="22" t="str">
        <f t="shared" si="7"/>
        <v>否</v>
      </c>
      <c r="J76" s="488" t="str">
        <f t="shared" si="9"/>
        <v>20107</v>
      </c>
      <c r="K76" s="712">
        <v>1</v>
      </c>
    </row>
    <row r="77" s="692" customFormat="1" ht="20.25" spans="1:11">
      <c r="A77" s="280" t="s">
        <v>4736</v>
      </c>
      <c r="B77" s="281" t="s">
        <v>125</v>
      </c>
      <c r="C77" s="24">
        <f>SUMIF('2023.12'!$D$6:$D$1317,A77,'2023.12'!$F$6:$F$1317)</f>
        <v>80</v>
      </c>
      <c r="D77" s="24">
        <v>124</v>
      </c>
      <c r="E77" s="24">
        <f>SUMIF('2024.12'!$E$6:$E$1659,A77,'2024.12'!$H$6:$H$1659)</f>
        <v>0</v>
      </c>
      <c r="F77" s="302">
        <f t="shared" si="8"/>
        <v>-80</v>
      </c>
      <c r="G77" s="84" t="str">
        <f t="shared" si="5"/>
        <v>-100.0%</v>
      </c>
      <c r="H77" s="84" t="str">
        <f t="shared" si="6"/>
        <v>0.0%</v>
      </c>
      <c r="I77" s="22" t="str">
        <f t="shared" si="7"/>
        <v>是</v>
      </c>
      <c r="J77" s="641" t="str">
        <f t="shared" si="9"/>
        <v>20107</v>
      </c>
      <c r="K77" s="712">
        <v>1</v>
      </c>
    </row>
    <row r="78" s="690" customFormat="1" ht="20.25" hidden="1" spans="1:11">
      <c r="A78" s="522" t="s">
        <v>4737</v>
      </c>
      <c r="B78" s="522" t="s">
        <v>4653</v>
      </c>
      <c r="C78" s="24">
        <f>SUMIF('2023.12'!$D$6:$D$1317,A78,'2023.12'!$F$6:$F$1317)</f>
        <v>0</v>
      </c>
      <c r="D78" s="24">
        <v>0</v>
      </c>
      <c r="E78" s="24">
        <f>SUMIF('2024.12'!$E$6:$E$1659,A78,'2024.12'!$H$6:$H$1659)</f>
        <v>0</v>
      </c>
      <c r="F78" s="707">
        <f t="shared" si="8"/>
        <v>0</v>
      </c>
      <c r="G78" s="707" t="str">
        <f t="shared" si="5"/>
        <v/>
      </c>
      <c r="H78" s="707" t="str">
        <f t="shared" si="6"/>
        <v/>
      </c>
      <c r="I78" s="22" t="str">
        <f t="shared" si="7"/>
        <v>否</v>
      </c>
      <c r="J78" s="488" t="str">
        <f t="shared" si="9"/>
        <v>20107</v>
      </c>
      <c r="K78" s="712">
        <v>1</v>
      </c>
    </row>
    <row r="79" s="690" customFormat="1" ht="20.25" hidden="1" spans="1:11">
      <c r="A79" s="522" t="s">
        <v>4738</v>
      </c>
      <c r="B79" s="522" t="s">
        <v>4739</v>
      </c>
      <c r="C79" s="24">
        <f>SUMIF('2023.12'!$D$6:$D$1317,A79,'2023.12'!$F$6:$F$1317)</f>
        <v>0</v>
      </c>
      <c r="D79" s="24">
        <v>0</v>
      </c>
      <c r="E79" s="24">
        <f>SUMIF('2024.12'!$E$6:$E$1659,A79,'2024.12'!$H$6:$H$1659)</f>
        <v>0</v>
      </c>
      <c r="F79" s="707">
        <f t="shared" si="8"/>
        <v>0</v>
      </c>
      <c r="G79" s="707" t="str">
        <f t="shared" si="5"/>
        <v/>
      </c>
      <c r="H79" s="707" t="str">
        <f t="shared" si="6"/>
        <v/>
      </c>
      <c r="I79" s="22" t="str">
        <f t="shared" si="7"/>
        <v>否</v>
      </c>
      <c r="J79" s="488" t="str">
        <f t="shared" si="9"/>
        <v>20107</v>
      </c>
      <c r="K79" s="712">
        <v>1</v>
      </c>
    </row>
    <row r="80" s="691" customFormat="1" ht="20.25" spans="1:11">
      <c r="A80" s="349" t="s">
        <v>4740</v>
      </c>
      <c r="B80" s="350" t="s">
        <v>130</v>
      </c>
      <c r="C80" s="20">
        <f>SUMIF($J81:$J$1340,$A80,C81:C$1340)</f>
        <v>59</v>
      </c>
      <c r="D80" s="20">
        <f>SUMIF($J81:$J$1340,$A80,D81:D$1340)</f>
        <v>50</v>
      </c>
      <c r="E80" s="20">
        <f>SUMIF($J81:$J$1340,$A80,E81:E$1340)</f>
        <v>48</v>
      </c>
      <c r="F80" s="17">
        <f t="shared" si="8"/>
        <v>-11</v>
      </c>
      <c r="G80" s="18" t="str">
        <f t="shared" si="5"/>
        <v>-18.6%</v>
      </c>
      <c r="H80" s="18" t="str">
        <f t="shared" si="6"/>
        <v>96.0%</v>
      </c>
      <c r="I80" s="22" t="str">
        <f t="shared" si="7"/>
        <v>是</v>
      </c>
      <c r="J80" s="641" t="str">
        <f t="shared" si="9"/>
        <v>201</v>
      </c>
      <c r="K80" s="712">
        <v>1</v>
      </c>
    </row>
    <row r="81" s="692" customFormat="1" ht="20.25" spans="1:11">
      <c r="A81" s="280" t="s">
        <v>4741</v>
      </c>
      <c r="B81" s="281" t="s">
        <v>12</v>
      </c>
      <c r="C81" s="24">
        <f>SUMIF('2023.12'!$D$6:$D$1317,A81,'2023.12'!$F$6:$F$1317)</f>
        <v>9</v>
      </c>
      <c r="D81" s="24">
        <v>0</v>
      </c>
      <c r="E81" s="24">
        <f>SUMIF('2024.12'!$E$6:$E$1659,A81,'2024.12'!$H$6:$H$1659)</f>
        <v>6</v>
      </c>
      <c r="F81" s="302">
        <f t="shared" si="8"/>
        <v>-3</v>
      </c>
      <c r="G81" s="84" t="str">
        <f t="shared" si="5"/>
        <v>-33.3%</v>
      </c>
      <c r="H81" s="84" t="str">
        <f t="shared" si="6"/>
        <v/>
      </c>
      <c r="I81" s="22" t="str">
        <f t="shared" si="7"/>
        <v>是</v>
      </c>
      <c r="J81" s="641" t="str">
        <f t="shared" si="9"/>
        <v>20108</v>
      </c>
      <c r="K81" s="712">
        <v>1</v>
      </c>
    </row>
    <row r="82" s="690" customFormat="1" ht="20.25" hidden="1" spans="1:11">
      <c r="A82" s="522" t="s">
        <v>4742</v>
      </c>
      <c r="B82" s="522" t="s">
        <v>4732</v>
      </c>
      <c r="C82" s="24">
        <f>SUMIF('2023.12'!$D$6:$D$1317,A82,'2023.12'!$F$6:$F$1317)</f>
        <v>0</v>
      </c>
      <c r="D82" s="24">
        <v>0</v>
      </c>
      <c r="E82" s="24">
        <f>SUMIF('2024.12'!$E$6:$E$1659,A82,'2024.12'!$H$6:$H$1659)</f>
        <v>0</v>
      </c>
      <c r="F82" s="707">
        <f t="shared" si="8"/>
        <v>0</v>
      </c>
      <c r="G82" s="707" t="str">
        <f t="shared" si="5"/>
        <v/>
      </c>
      <c r="H82" s="707" t="str">
        <f t="shared" si="6"/>
        <v/>
      </c>
      <c r="I82" s="22" t="str">
        <f t="shared" si="7"/>
        <v>否</v>
      </c>
      <c r="J82" s="488" t="str">
        <f t="shared" si="9"/>
        <v>20108</v>
      </c>
      <c r="K82" s="712">
        <v>1</v>
      </c>
    </row>
    <row r="83" s="690" customFormat="1" ht="20.25" hidden="1" spans="1:11">
      <c r="A83" s="522" t="s">
        <v>4743</v>
      </c>
      <c r="B83" s="522" t="s">
        <v>4642</v>
      </c>
      <c r="C83" s="24">
        <f>SUMIF('2023.12'!$D$6:$D$1317,A83,'2023.12'!$F$6:$F$1317)</f>
        <v>0</v>
      </c>
      <c r="D83" s="24">
        <v>0</v>
      </c>
      <c r="E83" s="24">
        <f>SUMIF('2024.12'!$E$6:$E$1659,A83,'2024.12'!$H$6:$H$1659)</f>
        <v>0</v>
      </c>
      <c r="F83" s="707">
        <f t="shared" si="8"/>
        <v>0</v>
      </c>
      <c r="G83" s="707" t="str">
        <f t="shared" si="5"/>
        <v/>
      </c>
      <c r="H83" s="707" t="str">
        <f t="shared" si="6"/>
        <v/>
      </c>
      <c r="I83" s="22" t="str">
        <f t="shared" si="7"/>
        <v>否</v>
      </c>
      <c r="J83" s="488" t="str">
        <f t="shared" si="9"/>
        <v>20108</v>
      </c>
      <c r="K83" s="712">
        <v>1</v>
      </c>
    </row>
    <row r="84" s="691" customFormat="1" ht="20.25" spans="1:11">
      <c r="A84" s="280" t="s">
        <v>4744</v>
      </c>
      <c r="B84" s="281" t="s">
        <v>135</v>
      </c>
      <c r="C84" s="24">
        <f>SUMIF('2023.12'!$D$6:$D$1317,A84,'2023.12'!$F$6:$F$1317)</f>
        <v>50</v>
      </c>
      <c r="D84" s="24">
        <v>50</v>
      </c>
      <c r="E84" s="24">
        <f>SUMIF('2024.12'!$E$6:$E$1659,A84,'2024.12'!$H$6:$H$1659)</f>
        <v>42</v>
      </c>
      <c r="F84" s="302">
        <f t="shared" si="8"/>
        <v>-8</v>
      </c>
      <c r="G84" s="84" t="str">
        <f t="shared" si="5"/>
        <v>-16.0%</v>
      </c>
      <c r="H84" s="84" t="str">
        <f t="shared" si="6"/>
        <v>84.0%</v>
      </c>
      <c r="I84" s="22" t="str">
        <f t="shared" si="7"/>
        <v>是</v>
      </c>
      <c r="J84" s="641" t="str">
        <f t="shared" si="9"/>
        <v>20108</v>
      </c>
      <c r="K84" s="712">
        <v>1</v>
      </c>
    </row>
    <row r="85" s="689" customFormat="1" ht="20.25" hidden="1" spans="1:11">
      <c r="A85" s="522" t="s">
        <v>4745</v>
      </c>
      <c r="B85" s="522" t="s">
        <v>4746</v>
      </c>
      <c r="C85" s="24">
        <f>SUMIF('2023.12'!$D$6:$D$1317,A85,'2023.12'!$F$6:$F$1317)</f>
        <v>0</v>
      </c>
      <c r="D85" s="24">
        <v>0</v>
      </c>
      <c r="E85" s="24">
        <f>SUMIF('2024.12'!$E$6:$E$1659,A85,'2024.12'!$H$6:$H$1659)</f>
        <v>0</v>
      </c>
      <c r="F85" s="707">
        <f t="shared" si="8"/>
        <v>0</v>
      </c>
      <c r="G85" s="707" t="str">
        <f t="shared" si="5"/>
        <v/>
      </c>
      <c r="H85" s="707" t="str">
        <f t="shared" si="6"/>
        <v/>
      </c>
      <c r="I85" s="22" t="str">
        <f t="shared" si="7"/>
        <v>否</v>
      </c>
      <c r="J85" s="488" t="str">
        <f t="shared" si="9"/>
        <v>20108</v>
      </c>
      <c r="K85" s="712">
        <v>1</v>
      </c>
    </row>
    <row r="86" s="689" customFormat="1" ht="20.25" hidden="1" spans="1:11">
      <c r="A86" s="522" t="s">
        <v>4747</v>
      </c>
      <c r="B86" s="522" t="s">
        <v>4735</v>
      </c>
      <c r="C86" s="24">
        <f>SUMIF('2023.12'!$D$6:$D$1317,A86,'2023.12'!$F$6:$F$1317)</f>
        <v>0</v>
      </c>
      <c r="D86" s="24">
        <v>0</v>
      </c>
      <c r="E86" s="24">
        <f>SUMIF('2024.12'!$E$6:$E$1659,A86,'2024.12'!$H$6:$H$1659)</f>
        <v>0</v>
      </c>
      <c r="F86" s="707">
        <f t="shared" si="8"/>
        <v>0</v>
      </c>
      <c r="G86" s="707" t="str">
        <f t="shared" si="5"/>
        <v/>
      </c>
      <c r="H86" s="707" t="str">
        <f t="shared" si="6"/>
        <v/>
      </c>
      <c r="I86" s="22" t="str">
        <f t="shared" si="7"/>
        <v>否</v>
      </c>
      <c r="J86" s="488" t="str">
        <f t="shared" si="9"/>
        <v>20108</v>
      </c>
      <c r="K86" s="712">
        <v>1</v>
      </c>
    </row>
    <row r="87" s="690" customFormat="1" ht="20.25" hidden="1" spans="1:11">
      <c r="A87" s="522" t="s">
        <v>4748</v>
      </c>
      <c r="B87" s="522" t="s">
        <v>4653</v>
      </c>
      <c r="C87" s="24">
        <f>SUMIF('2023.12'!$D$6:$D$1317,A87,'2023.12'!$F$6:$F$1317)</f>
        <v>0</v>
      </c>
      <c r="D87" s="24">
        <v>0</v>
      </c>
      <c r="E87" s="24">
        <f>SUMIF('2024.12'!$E$6:$E$1659,A87,'2024.12'!$H$6:$H$1659)</f>
        <v>0</v>
      </c>
      <c r="F87" s="707">
        <f t="shared" si="8"/>
        <v>0</v>
      </c>
      <c r="G87" s="707" t="str">
        <f t="shared" si="5"/>
        <v/>
      </c>
      <c r="H87" s="707" t="str">
        <f t="shared" si="6"/>
        <v/>
      </c>
      <c r="I87" s="22" t="str">
        <f t="shared" si="7"/>
        <v>否</v>
      </c>
      <c r="J87" s="488" t="str">
        <f t="shared" si="9"/>
        <v>20108</v>
      </c>
      <c r="K87" s="712">
        <v>1</v>
      </c>
    </row>
    <row r="88" s="689" customFormat="1" ht="20.25" hidden="1" spans="1:11">
      <c r="A88" s="522" t="s">
        <v>4749</v>
      </c>
      <c r="B88" s="522" t="s">
        <v>4750</v>
      </c>
      <c r="C88" s="24">
        <f>SUMIF('2023.12'!$D$6:$D$1317,A88,'2023.12'!$F$6:$F$1317)</f>
        <v>0</v>
      </c>
      <c r="D88" s="24">
        <v>0</v>
      </c>
      <c r="E88" s="24">
        <f>SUMIF('2024.12'!$E$6:$E$1659,A88,'2024.12'!$H$6:$H$1659)</f>
        <v>0</v>
      </c>
      <c r="F88" s="707">
        <f t="shared" si="8"/>
        <v>0</v>
      </c>
      <c r="G88" s="707" t="str">
        <f t="shared" si="5"/>
        <v/>
      </c>
      <c r="H88" s="707" t="str">
        <f t="shared" si="6"/>
        <v/>
      </c>
      <c r="I88" s="22" t="str">
        <f t="shared" si="7"/>
        <v>否</v>
      </c>
      <c r="J88" s="488" t="str">
        <f t="shared" si="9"/>
        <v>20108</v>
      </c>
      <c r="K88" s="712">
        <v>1</v>
      </c>
    </row>
    <row r="89" s="693" customFormat="1" ht="20.25" hidden="1" spans="1:11">
      <c r="A89" s="269" t="s">
        <v>4751</v>
      </c>
      <c r="B89" s="269" t="s">
        <v>4752</v>
      </c>
      <c r="C89" s="660">
        <f>SUMIF($J90:$J$1340,$A89,C90:C$1340)</f>
        <v>0</v>
      </c>
      <c r="D89" s="660">
        <f>SUMIF($J90:$J$1340,$A89,D90:D$1340)</f>
        <v>0</v>
      </c>
      <c r="E89" s="20">
        <f>SUMIF($J90:$J$1340,$A89,E90:E$1340)</f>
        <v>0</v>
      </c>
      <c r="F89" s="271">
        <f t="shared" si="8"/>
        <v>0</v>
      </c>
      <c r="G89" s="271" t="str">
        <f t="shared" si="5"/>
        <v/>
      </c>
      <c r="H89" s="271" t="str">
        <f t="shared" si="6"/>
        <v/>
      </c>
      <c r="I89" s="22" t="str">
        <f t="shared" si="7"/>
        <v>否</v>
      </c>
      <c r="J89" s="488" t="str">
        <f t="shared" si="9"/>
        <v>201</v>
      </c>
      <c r="K89" s="712">
        <v>1</v>
      </c>
    </row>
    <row r="90" s="433" customFormat="1" ht="20.25" hidden="1" spans="1:11">
      <c r="A90" s="522" t="s">
        <v>4753</v>
      </c>
      <c r="B90" s="522" t="s">
        <v>4730</v>
      </c>
      <c r="C90" s="24">
        <f>SUMIF('2023.12'!$D$6:$D$1317,A90,'2023.12'!$F$6:$F$1317)</f>
        <v>0</v>
      </c>
      <c r="D90" s="24">
        <v>0</v>
      </c>
      <c r="E90" s="24">
        <f>SUMIF('2024.12'!$E$6:$E$1659,A90,'2024.12'!$H$6:$H$1659)</f>
        <v>0</v>
      </c>
      <c r="F90" s="707">
        <f t="shared" si="8"/>
        <v>0</v>
      </c>
      <c r="G90" s="707" t="str">
        <f t="shared" si="5"/>
        <v/>
      </c>
      <c r="H90" s="707" t="str">
        <f t="shared" si="6"/>
        <v/>
      </c>
      <c r="I90" s="22" t="str">
        <f t="shared" si="7"/>
        <v>否</v>
      </c>
      <c r="J90" s="488" t="str">
        <f t="shared" si="9"/>
        <v>20109</v>
      </c>
      <c r="K90" s="712">
        <v>1</v>
      </c>
    </row>
    <row r="91" s="433" customFormat="1" ht="20.25" hidden="1" spans="1:11">
      <c r="A91" s="522" t="s">
        <v>4754</v>
      </c>
      <c r="B91" s="522" t="s">
        <v>4732</v>
      </c>
      <c r="C91" s="24">
        <f>SUMIF('2023.12'!$D$6:$D$1317,A91,'2023.12'!$F$6:$F$1317)</f>
        <v>0</v>
      </c>
      <c r="D91" s="24">
        <v>0</v>
      </c>
      <c r="E91" s="24">
        <f>SUMIF('2024.12'!$E$6:$E$1659,A91,'2024.12'!$H$6:$H$1659)</f>
        <v>0</v>
      </c>
      <c r="F91" s="707">
        <f t="shared" si="8"/>
        <v>0</v>
      </c>
      <c r="G91" s="707" t="str">
        <f t="shared" si="5"/>
        <v/>
      </c>
      <c r="H91" s="707" t="str">
        <f t="shared" si="6"/>
        <v/>
      </c>
      <c r="I91" s="22" t="str">
        <f t="shared" si="7"/>
        <v>否</v>
      </c>
      <c r="J91" s="488" t="str">
        <f t="shared" si="9"/>
        <v>20109</v>
      </c>
      <c r="K91" s="712">
        <v>1</v>
      </c>
    </row>
    <row r="92" s="433" customFormat="1" ht="20.25" hidden="1" spans="1:11">
      <c r="A92" s="522" t="s">
        <v>4755</v>
      </c>
      <c r="B92" s="522" t="s">
        <v>4642</v>
      </c>
      <c r="C92" s="24">
        <f>SUMIF('2023.12'!$D$6:$D$1317,A92,'2023.12'!$F$6:$F$1317)</f>
        <v>0</v>
      </c>
      <c r="D92" s="24">
        <v>0</v>
      </c>
      <c r="E92" s="24">
        <f>SUMIF('2024.12'!$E$6:$E$1659,A92,'2024.12'!$H$6:$H$1659)</f>
        <v>0</v>
      </c>
      <c r="F92" s="707">
        <f t="shared" si="8"/>
        <v>0</v>
      </c>
      <c r="G92" s="707" t="str">
        <f t="shared" si="5"/>
        <v/>
      </c>
      <c r="H92" s="707" t="str">
        <f t="shared" si="6"/>
        <v/>
      </c>
      <c r="I92" s="22" t="str">
        <f t="shared" si="7"/>
        <v>否</v>
      </c>
      <c r="J92" s="488" t="str">
        <f t="shared" si="9"/>
        <v>20109</v>
      </c>
      <c r="K92" s="712">
        <v>1</v>
      </c>
    </row>
    <row r="93" s="523" customFormat="1" ht="20.25" hidden="1" spans="1:11">
      <c r="A93" s="522" t="s">
        <v>4756</v>
      </c>
      <c r="B93" s="522" t="s">
        <v>4757</v>
      </c>
      <c r="C93" s="24">
        <f>SUMIF('2023.12'!$D$6:$D$1317,A93,'2023.12'!$F$6:$F$1317)</f>
        <v>0</v>
      </c>
      <c r="D93" s="24">
        <v>0</v>
      </c>
      <c r="E93" s="24">
        <f>SUMIF('2024.12'!$E$6:$E$1659,A93,'2024.12'!$H$6:$H$1659)</f>
        <v>0</v>
      </c>
      <c r="F93" s="707">
        <f t="shared" si="8"/>
        <v>0</v>
      </c>
      <c r="G93" s="707" t="str">
        <f t="shared" si="5"/>
        <v/>
      </c>
      <c r="H93" s="707" t="str">
        <f t="shared" si="6"/>
        <v/>
      </c>
      <c r="I93" s="22" t="str">
        <f t="shared" si="7"/>
        <v>否</v>
      </c>
      <c r="J93" s="488" t="str">
        <f t="shared" si="9"/>
        <v>20109</v>
      </c>
      <c r="K93" s="712">
        <v>1</v>
      </c>
    </row>
    <row r="94" s="433" customFormat="1" ht="20.25" hidden="1" spans="1:11">
      <c r="A94" s="522" t="s">
        <v>4758</v>
      </c>
      <c r="B94" s="522" t="s">
        <v>4759</v>
      </c>
      <c r="C94" s="24">
        <f>SUMIF('2023.12'!$D$6:$D$1317,A94,'2023.12'!$F$6:$F$1317)</f>
        <v>0</v>
      </c>
      <c r="D94" s="24">
        <v>0</v>
      </c>
      <c r="E94" s="24">
        <f>SUMIF('2024.12'!$E$6:$E$1659,A94,'2024.12'!$H$6:$H$1659)</f>
        <v>0</v>
      </c>
      <c r="F94" s="707">
        <f t="shared" si="8"/>
        <v>0</v>
      </c>
      <c r="G94" s="707" t="str">
        <f t="shared" si="5"/>
        <v/>
      </c>
      <c r="H94" s="707" t="str">
        <f t="shared" si="6"/>
        <v/>
      </c>
      <c r="I94" s="22" t="str">
        <f t="shared" si="7"/>
        <v>否</v>
      </c>
      <c r="J94" s="488" t="str">
        <f t="shared" si="9"/>
        <v>20109</v>
      </c>
      <c r="K94" s="712">
        <v>1</v>
      </c>
    </row>
    <row r="95" s="433" customFormat="1" ht="20.25" hidden="1" spans="1:11">
      <c r="A95" s="522" t="s">
        <v>4760</v>
      </c>
      <c r="B95" s="522" t="s">
        <v>4735</v>
      </c>
      <c r="C95" s="24">
        <f>SUMIF('2023.12'!$D$6:$D$1317,A95,'2023.12'!$F$6:$F$1317)</f>
        <v>0</v>
      </c>
      <c r="D95" s="24">
        <v>0</v>
      </c>
      <c r="E95" s="24">
        <f>SUMIF('2024.12'!$E$6:$E$1659,A95,'2024.12'!$H$6:$H$1659)</f>
        <v>0</v>
      </c>
      <c r="F95" s="707">
        <f t="shared" si="8"/>
        <v>0</v>
      </c>
      <c r="G95" s="707" t="str">
        <f t="shared" si="5"/>
        <v/>
      </c>
      <c r="H95" s="707" t="str">
        <f t="shared" si="6"/>
        <v/>
      </c>
      <c r="I95" s="22" t="str">
        <f t="shared" si="7"/>
        <v>否</v>
      </c>
      <c r="J95" s="488" t="str">
        <f t="shared" si="9"/>
        <v>20109</v>
      </c>
      <c r="K95" s="712">
        <v>1</v>
      </c>
    </row>
    <row r="96" s="433" customFormat="1" ht="20.25" hidden="1" spans="1:11">
      <c r="A96" s="522" t="s">
        <v>4761</v>
      </c>
      <c r="B96" s="522" t="s">
        <v>4762</v>
      </c>
      <c r="C96" s="24">
        <f>SUMIF('2023.12'!$D$6:$D$1317,A96,'2023.12'!$F$6:$F$1317)</f>
        <v>0</v>
      </c>
      <c r="D96" s="24">
        <v>0</v>
      </c>
      <c r="E96" s="24">
        <f>SUMIF('2024.12'!$E$6:$E$1659,A96,'2024.12'!$H$6:$H$1659)</f>
        <v>0</v>
      </c>
      <c r="F96" s="707">
        <f t="shared" si="8"/>
        <v>0</v>
      </c>
      <c r="G96" s="707" t="str">
        <f t="shared" si="5"/>
        <v/>
      </c>
      <c r="H96" s="707" t="str">
        <f t="shared" si="6"/>
        <v/>
      </c>
      <c r="I96" s="22" t="str">
        <f t="shared" si="7"/>
        <v>否</v>
      </c>
      <c r="J96" s="488" t="str">
        <f t="shared" si="9"/>
        <v>20109</v>
      </c>
      <c r="K96" s="712">
        <v>1</v>
      </c>
    </row>
    <row r="97" s="694" customFormat="1" ht="20.25" hidden="1" spans="1:11">
      <c r="A97" s="522" t="s">
        <v>4763</v>
      </c>
      <c r="B97" s="522" t="s">
        <v>4764</v>
      </c>
      <c r="C97" s="24">
        <f>SUMIF('2023.12'!$D$6:$D$1317,A97,'2023.12'!$F$6:$F$1317)</f>
        <v>0</v>
      </c>
      <c r="D97" s="24">
        <v>0</v>
      </c>
      <c r="E97" s="24">
        <f>SUMIF('2024.12'!$E$6:$E$1659,A97,'2024.12'!$H$6:$H$1659)</f>
        <v>0</v>
      </c>
      <c r="F97" s="707">
        <f t="shared" si="8"/>
        <v>0</v>
      </c>
      <c r="G97" s="707" t="str">
        <f t="shared" si="5"/>
        <v/>
      </c>
      <c r="H97" s="707" t="str">
        <f t="shared" si="6"/>
        <v/>
      </c>
      <c r="I97" s="22" t="str">
        <f t="shared" si="7"/>
        <v>否</v>
      </c>
      <c r="J97" s="488" t="str">
        <f t="shared" si="9"/>
        <v>20109</v>
      </c>
      <c r="K97" s="712">
        <v>1</v>
      </c>
    </row>
    <row r="98" s="694" customFormat="1" ht="20.25" hidden="1" spans="1:11">
      <c r="A98" s="522" t="s">
        <v>4765</v>
      </c>
      <c r="B98" s="522" t="s">
        <v>4766</v>
      </c>
      <c r="C98" s="24">
        <f>SUMIF('2023.12'!$D$6:$D$1317,A98,'2023.12'!$F$6:$F$1317)</f>
        <v>0</v>
      </c>
      <c r="D98" s="24">
        <v>0</v>
      </c>
      <c r="E98" s="24">
        <f>SUMIF('2024.12'!$E$6:$E$1659,A98,'2024.12'!$H$6:$H$1659)</f>
        <v>0</v>
      </c>
      <c r="F98" s="707">
        <f t="shared" si="8"/>
        <v>0</v>
      </c>
      <c r="G98" s="707" t="str">
        <f t="shared" si="5"/>
        <v/>
      </c>
      <c r="H98" s="707" t="str">
        <f t="shared" si="6"/>
        <v/>
      </c>
      <c r="I98" s="22" t="str">
        <f t="shared" si="7"/>
        <v>否</v>
      </c>
      <c r="J98" s="488" t="str">
        <f t="shared" si="9"/>
        <v>20109</v>
      </c>
      <c r="K98" s="712">
        <v>1</v>
      </c>
    </row>
    <row r="99" s="694" customFormat="1" ht="20.25" hidden="1" spans="1:11">
      <c r="A99" s="522" t="s">
        <v>4767</v>
      </c>
      <c r="B99" s="522" t="s">
        <v>4768</v>
      </c>
      <c r="C99" s="24">
        <f>SUMIF('2023.12'!$D$6:$D$1317,A99,'2023.12'!$F$6:$F$1317)</f>
        <v>0</v>
      </c>
      <c r="D99" s="24">
        <v>0</v>
      </c>
      <c r="E99" s="24">
        <f>SUMIF('2024.12'!$E$6:$E$1659,A99,'2024.12'!$H$6:$H$1659)</f>
        <v>0</v>
      </c>
      <c r="F99" s="707">
        <f t="shared" si="8"/>
        <v>0</v>
      </c>
      <c r="G99" s="707" t="str">
        <f t="shared" si="5"/>
        <v/>
      </c>
      <c r="H99" s="707" t="str">
        <f t="shared" si="6"/>
        <v/>
      </c>
      <c r="I99" s="22" t="str">
        <f t="shared" si="7"/>
        <v>否</v>
      </c>
      <c r="J99" s="488" t="str">
        <f t="shared" si="9"/>
        <v>20109</v>
      </c>
      <c r="K99" s="712">
        <v>1</v>
      </c>
    </row>
    <row r="100" s="694" customFormat="1" ht="20.25" hidden="1" spans="1:11">
      <c r="A100" s="522" t="s">
        <v>4769</v>
      </c>
      <c r="B100" s="522" t="s">
        <v>4653</v>
      </c>
      <c r="C100" s="24">
        <f>SUMIF('2023.12'!$D$6:$D$1317,A100,'2023.12'!$F$6:$F$1317)</f>
        <v>0</v>
      </c>
      <c r="D100" s="24">
        <v>0</v>
      </c>
      <c r="E100" s="24">
        <f>SUMIF('2024.12'!$E$6:$E$1659,A100,'2024.12'!$H$6:$H$1659)</f>
        <v>0</v>
      </c>
      <c r="F100" s="707">
        <f t="shared" si="8"/>
        <v>0</v>
      </c>
      <c r="G100" s="707" t="str">
        <f t="shared" si="5"/>
        <v/>
      </c>
      <c r="H100" s="707" t="str">
        <f t="shared" si="6"/>
        <v/>
      </c>
      <c r="I100" s="22" t="str">
        <f t="shared" si="7"/>
        <v>否</v>
      </c>
      <c r="J100" s="488" t="str">
        <f t="shared" si="9"/>
        <v>20109</v>
      </c>
      <c r="K100" s="712">
        <v>1</v>
      </c>
    </row>
    <row r="101" s="694" customFormat="1" ht="20.25" hidden="1" spans="1:11">
      <c r="A101" s="522" t="s">
        <v>4770</v>
      </c>
      <c r="B101" s="522" t="s">
        <v>4771</v>
      </c>
      <c r="C101" s="24">
        <f>SUMIF('2023.12'!$D$6:$D$1317,A101,'2023.12'!$F$6:$F$1317)</f>
        <v>0</v>
      </c>
      <c r="D101" s="24">
        <v>0</v>
      </c>
      <c r="E101" s="24">
        <f>SUMIF('2024.12'!$E$6:$E$1659,A101,'2024.12'!$H$6:$H$1659)</f>
        <v>0</v>
      </c>
      <c r="F101" s="707">
        <f t="shared" si="8"/>
        <v>0</v>
      </c>
      <c r="G101" s="707" t="str">
        <f t="shared" si="5"/>
        <v/>
      </c>
      <c r="H101" s="707" t="str">
        <f t="shared" si="6"/>
        <v/>
      </c>
      <c r="I101" s="22" t="str">
        <f t="shared" si="7"/>
        <v>否</v>
      </c>
      <c r="J101" s="488" t="str">
        <f t="shared" si="9"/>
        <v>20109</v>
      </c>
      <c r="K101" s="712">
        <v>1</v>
      </c>
    </row>
    <row r="102" s="695" customFormat="1" ht="20.25" spans="1:11">
      <c r="A102" s="349" t="s">
        <v>4772</v>
      </c>
      <c r="B102" s="350" t="s">
        <v>164</v>
      </c>
      <c r="C102" s="20">
        <f>SUMIF($J103:$J$1340,$A102,C103:C$1340)</f>
        <v>1547</v>
      </c>
      <c r="D102" s="20">
        <f>SUMIF($J103:$J$1340,$A102,D103:D$1340)</f>
        <v>1648</v>
      </c>
      <c r="E102" s="20">
        <f>SUMIF($J103:$J$1340,$A102,E103:E$1340)</f>
        <v>1547</v>
      </c>
      <c r="F102" s="17">
        <f t="shared" si="8"/>
        <v>0</v>
      </c>
      <c r="G102" s="18" t="str">
        <f t="shared" si="5"/>
        <v>0.0%</v>
      </c>
      <c r="H102" s="18" t="str">
        <f t="shared" si="6"/>
        <v>93.9%</v>
      </c>
      <c r="I102" s="22" t="str">
        <f t="shared" si="7"/>
        <v>是</v>
      </c>
      <c r="J102" s="641" t="str">
        <f t="shared" si="9"/>
        <v>201</v>
      </c>
      <c r="K102" s="712">
        <v>1</v>
      </c>
    </row>
    <row r="103" s="696" customFormat="1" ht="20.25" spans="1:11">
      <c r="A103" s="280" t="s">
        <v>4773</v>
      </c>
      <c r="B103" s="281" t="s">
        <v>12</v>
      </c>
      <c r="C103" s="24">
        <f>SUMIF('2023.12'!$D$6:$D$1317,A103,'2023.12'!$F$6:$F$1317)</f>
        <v>1361</v>
      </c>
      <c r="D103" s="24">
        <v>1445</v>
      </c>
      <c r="E103" s="24">
        <f>SUMIF('2024.12'!$E$6:$E$1659,A103,'2024.12'!$H$6:$H$1659)</f>
        <v>1422</v>
      </c>
      <c r="F103" s="302">
        <f t="shared" si="8"/>
        <v>61</v>
      </c>
      <c r="G103" s="84" t="str">
        <f t="shared" si="5"/>
        <v>4.5%</v>
      </c>
      <c r="H103" s="84" t="str">
        <f t="shared" si="6"/>
        <v>98.4%</v>
      </c>
      <c r="I103" s="22" t="str">
        <f t="shared" si="7"/>
        <v>是</v>
      </c>
      <c r="J103" s="641" t="str">
        <f t="shared" si="9"/>
        <v>20111</v>
      </c>
      <c r="K103" s="712">
        <v>1</v>
      </c>
    </row>
    <row r="104" s="696" customFormat="1" ht="20.25" spans="1:11">
      <c r="A104" s="280" t="s">
        <v>4774</v>
      </c>
      <c r="B104" s="281" t="s">
        <v>14</v>
      </c>
      <c r="C104" s="24">
        <f>SUMIF('2023.12'!$D$6:$D$1317,A104,'2023.12'!$F$6:$F$1317)</f>
        <v>161</v>
      </c>
      <c r="D104" s="24">
        <v>184</v>
      </c>
      <c r="E104" s="24">
        <f>SUMIF('2024.12'!$E$6:$E$1659,A104,'2024.12'!$H$6:$H$1659)</f>
        <v>125</v>
      </c>
      <c r="F104" s="302">
        <f t="shared" si="8"/>
        <v>-36</v>
      </c>
      <c r="G104" s="84" t="str">
        <f t="shared" si="5"/>
        <v>-22.4%</v>
      </c>
      <c r="H104" s="84" t="str">
        <f t="shared" si="6"/>
        <v>67.9%</v>
      </c>
      <c r="I104" s="22" t="str">
        <f t="shared" si="7"/>
        <v>是</v>
      </c>
      <c r="J104" s="641" t="str">
        <f t="shared" si="9"/>
        <v>20111</v>
      </c>
      <c r="K104" s="712">
        <v>1</v>
      </c>
    </row>
    <row r="105" s="694" customFormat="1" ht="20.25" hidden="1" spans="1:11">
      <c r="A105" s="522" t="s">
        <v>4775</v>
      </c>
      <c r="B105" s="522" t="s">
        <v>4642</v>
      </c>
      <c r="C105" s="24">
        <f>SUMIF('2023.12'!$D$6:$D$1317,A105,'2023.12'!$F$6:$F$1317)</f>
        <v>0</v>
      </c>
      <c r="D105" s="24">
        <v>0</v>
      </c>
      <c r="E105" s="24">
        <f>SUMIF('2024.12'!$E$6:$E$1659,A105,'2024.12'!$H$6:$H$1659)</f>
        <v>0</v>
      </c>
      <c r="F105" s="707">
        <f t="shared" si="8"/>
        <v>0</v>
      </c>
      <c r="G105" s="707" t="str">
        <f t="shared" si="5"/>
        <v/>
      </c>
      <c r="H105" s="707" t="str">
        <f t="shared" si="6"/>
        <v/>
      </c>
      <c r="I105" s="22" t="str">
        <f t="shared" si="7"/>
        <v>否</v>
      </c>
      <c r="J105" s="488" t="str">
        <f t="shared" si="9"/>
        <v>20111</v>
      </c>
      <c r="K105" s="712">
        <v>1</v>
      </c>
    </row>
    <row r="106" s="696" customFormat="1" ht="20.25" spans="1:11">
      <c r="A106" s="280" t="s">
        <v>4776</v>
      </c>
      <c r="B106" s="281" t="s">
        <v>169</v>
      </c>
      <c r="C106" s="24">
        <f>SUMIF('2023.12'!$D$6:$D$1317,A106,'2023.12'!$F$6:$F$1317)</f>
        <v>25</v>
      </c>
      <c r="D106" s="24">
        <v>19</v>
      </c>
      <c r="E106" s="24">
        <f>SUMIF('2024.12'!$E$6:$E$1659,A106,'2024.12'!$H$6:$H$1659)</f>
        <v>0</v>
      </c>
      <c r="F106" s="302">
        <f t="shared" si="8"/>
        <v>-25</v>
      </c>
      <c r="G106" s="84" t="str">
        <f t="shared" si="5"/>
        <v>-100.0%</v>
      </c>
      <c r="H106" s="84" t="str">
        <f t="shared" si="6"/>
        <v>0.0%</v>
      </c>
      <c r="I106" s="22" t="str">
        <f t="shared" si="7"/>
        <v>是</v>
      </c>
      <c r="J106" s="641" t="str">
        <f t="shared" si="9"/>
        <v>20111</v>
      </c>
      <c r="K106" s="712">
        <v>1</v>
      </c>
    </row>
    <row r="107" s="694" customFormat="1" ht="20.25" hidden="1" spans="1:11">
      <c r="A107" s="522" t="s">
        <v>4777</v>
      </c>
      <c r="B107" s="522" t="s">
        <v>4778</v>
      </c>
      <c r="C107" s="24">
        <f>SUMIF('2023.12'!$D$6:$D$1317,A107,'2023.12'!$F$6:$F$1317)</f>
        <v>0</v>
      </c>
      <c r="D107" s="24">
        <v>0</v>
      </c>
      <c r="E107" s="24">
        <f>SUMIF('2024.12'!$E$6:$E$1659,A107,'2024.12'!$H$6:$H$1659)</f>
        <v>0</v>
      </c>
      <c r="F107" s="707">
        <f t="shared" si="8"/>
        <v>0</v>
      </c>
      <c r="G107" s="707" t="str">
        <f t="shared" si="5"/>
        <v/>
      </c>
      <c r="H107" s="707" t="str">
        <f t="shared" si="6"/>
        <v/>
      </c>
      <c r="I107" s="22" t="str">
        <f t="shared" si="7"/>
        <v>否</v>
      </c>
      <c r="J107" s="488" t="str">
        <f t="shared" si="9"/>
        <v>20111</v>
      </c>
      <c r="K107" s="712">
        <v>1</v>
      </c>
    </row>
    <row r="108" s="694" customFormat="1" ht="20.25" hidden="1" spans="1:11">
      <c r="A108" s="522" t="s">
        <v>4779</v>
      </c>
      <c r="B108" s="522" t="s">
        <v>4780</v>
      </c>
      <c r="C108" s="24">
        <f>SUMIF('2023.12'!$D$6:$D$1317,A108,'2023.12'!$F$6:$F$1317)</f>
        <v>0</v>
      </c>
      <c r="D108" s="24">
        <v>0</v>
      </c>
      <c r="E108" s="24">
        <f>SUMIF('2024.12'!$E$6:$E$1659,A108,'2024.12'!$H$6:$H$1659)</f>
        <v>0</v>
      </c>
      <c r="F108" s="707">
        <f t="shared" si="8"/>
        <v>0</v>
      </c>
      <c r="G108" s="707" t="str">
        <f t="shared" si="5"/>
        <v/>
      </c>
      <c r="H108" s="707" t="str">
        <f t="shared" si="6"/>
        <v/>
      </c>
      <c r="I108" s="22" t="str">
        <f t="shared" si="7"/>
        <v>否</v>
      </c>
      <c r="J108" s="488" t="str">
        <f t="shared" si="9"/>
        <v>20111</v>
      </c>
      <c r="K108" s="712">
        <v>1</v>
      </c>
    </row>
    <row r="109" s="694" customFormat="1" ht="20.25" hidden="1" spans="1:11">
      <c r="A109" s="522" t="s">
        <v>4781</v>
      </c>
      <c r="B109" s="522" t="s">
        <v>4653</v>
      </c>
      <c r="C109" s="24">
        <f>SUMIF('2023.12'!$D$6:$D$1317,A109,'2023.12'!$F$6:$F$1317)</f>
        <v>0</v>
      </c>
      <c r="D109" s="24">
        <v>0</v>
      </c>
      <c r="E109" s="24">
        <f>SUMIF('2024.12'!$E$6:$E$1659,A109,'2024.12'!$H$6:$H$1659)</f>
        <v>0</v>
      </c>
      <c r="F109" s="707">
        <f t="shared" si="8"/>
        <v>0</v>
      </c>
      <c r="G109" s="707" t="str">
        <f t="shared" si="5"/>
        <v/>
      </c>
      <c r="H109" s="707" t="str">
        <f t="shared" si="6"/>
        <v/>
      </c>
      <c r="I109" s="22" t="str">
        <f t="shared" si="7"/>
        <v>否</v>
      </c>
      <c r="J109" s="488" t="str">
        <f t="shared" si="9"/>
        <v>20111</v>
      </c>
      <c r="K109" s="712">
        <v>1</v>
      </c>
    </row>
    <row r="110" s="694" customFormat="1" ht="20.25" hidden="1" spans="1:11">
      <c r="A110" s="522" t="s">
        <v>4782</v>
      </c>
      <c r="B110" s="522" t="s">
        <v>4783</v>
      </c>
      <c r="C110" s="24">
        <f>SUMIF('2023.12'!$D$6:$D$1317,A110,'2023.12'!$F$6:$F$1317)</f>
        <v>0</v>
      </c>
      <c r="D110" s="24">
        <v>0</v>
      </c>
      <c r="E110" s="24">
        <f>SUMIF('2024.12'!$E$6:$E$1659,A110,'2024.12'!$H$6:$H$1659)</f>
        <v>0</v>
      </c>
      <c r="F110" s="707">
        <f t="shared" si="8"/>
        <v>0</v>
      </c>
      <c r="G110" s="707" t="str">
        <f t="shared" si="5"/>
        <v/>
      </c>
      <c r="H110" s="707" t="str">
        <f t="shared" si="6"/>
        <v/>
      </c>
      <c r="I110" s="22" t="str">
        <f t="shared" si="7"/>
        <v>否</v>
      </c>
      <c r="J110" s="488" t="str">
        <f t="shared" si="9"/>
        <v>20111</v>
      </c>
      <c r="K110" s="712">
        <v>1</v>
      </c>
    </row>
    <row r="111" s="695" customFormat="1" ht="20.25" spans="1:11">
      <c r="A111" s="349" t="s">
        <v>4784</v>
      </c>
      <c r="B111" s="350" t="s">
        <v>178</v>
      </c>
      <c r="C111" s="20">
        <f>SUMIF($J112:$J$1340,$A111,C112:C$1340)</f>
        <v>238</v>
      </c>
      <c r="D111" s="20">
        <f>SUMIF($J112:$J$1340,$A111,D112:D$1340)</f>
        <v>291</v>
      </c>
      <c r="E111" s="20">
        <f>SUMIF($J112:$J$1340,$A111,E112:E$1340)</f>
        <v>275</v>
      </c>
      <c r="F111" s="17">
        <f t="shared" si="8"/>
        <v>37</v>
      </c>
      <c r="G111" s="18" t="str">
        <f t="shared" si="5"/>
        <v>15.5%</v>
      </c>
      <c r="H111" s="18" t="str">
        <f t="shared" si="6"/>
        <v>94.5%</v>
      </c>
      <c r="I111" s="22" t="str">
        <f t="shared" si="7"/>
        <v>是</v>
      </c>
      <c r="J111" s="641" t="str">
        <f t="shared" si="9"/>
        <v>201</v>
      </c>
      <c r="K111" s="712">
        <v>1</v>
      </c>
    </row>
    <row r="112" s="696" customFormat="1" ht="20.25" spans="1:11">
      <c r="A112" s="280" t="s">
        <v>4785</v>
      </c>
      <c r="B112" s="281" t="s">
        <v>12</v>
      </c>
      <c r="C112" s="24">
        <f>SUMIF('2023.12'!$D$6:$D$1317,A112,'2023.12'!$F$6:$F$1317)</f>
        <v>116</v>
      </c>
      <c r="D112" s="24">
        <v>122</v>
      </c>
      <c r="E112" s="24">
        <f>SUMIF('2024.12'!$E$6:$E$1659,A112,'2024.12'!$H$6:$H$1659)</f>
        <v>116</v>
      </c>
      <c r="F112" s="302">
        <f t="shared" si="8"/>
        <v>0</v>
      </c>
      <c r="G112" s="84" t="str">
        <f t="shared" si="5"/>
        <v>0.0%</v>
      </c>
      <c r="H112" s="84" t="str">
        <f t="shared" si="6"/>
        <v>95.1%</v>
      </c>
      <c r="I112" s="22" t="str">
        <f t="shared" si="7"/>
        <v>是</v>
      </c>
      <c r="J112" s="641" t="str">
        <f t="shared" si="9"/>
        <v>20113</v>
      </c>
      <c r="K112" s="712">
        <v>1</v>
      </c>
    </row>
    <row r="113" s="696" customFormat="1" ht="20.25" spans="1:11">
      <c r="A113" s="280" t="s">
        <v>4786</v>
      </c>
      <c r="B113" s="281" t="s">
        <v>14</v>
      </c>
      <c r="C113" s="24">
        <f>SUMIF('2023.12'!$D$6:$D$1317,A113,'2023.12'!$F$6:$F$1317)</f>
        <v>69</v>
      </c>
      <c r="D113" s="24">
        <v>82</v>
      </c>
      <c r="E113" s="24">
        <f>SUMIF('2024.12'!$E$6:$E$1659,A113,'2024.12'!$H$6:$H$1659)</f>
        <v>75</v>
      </c>
      <c r="F113" s="302">
        <f t="shared" si="8"/>
        <v>6</v>
      </c>
      <c r="G113" s="84" t="str">
        <f t="shared" si="5"/>
        <v>8.7%</v>
      </c>
      <c r="H113" s="84" t="str">
        <f t="shared" si="6"/>
        <v>91.5%</v>
      </c>
      <c r="I113" s="22" t="str">
        <f t="shared" si="7"/>
        <v>是</v>
      </c>
      <c r="J113" s="641" t="str">
        <f t="shared" si="9"/>
        <v>20113</v>
      </c>
      <c r="K113" s="712">
        <v>1</v>
      </c>
    </row>
    <row r="114" s="694" customFormat="1" ht="20.25" hidden="1" spans="1:11">
      <c r="A114" s="522" t="s">
        <v>4787</v>
      </c>
      <c r="B114" s="522" t="s">
        <v>4642</v>
      </c>
      <c r="C114" s="24">
        <f>SUMIF('2023.12'!$D$6:$D$1317,A114,'2023.12'!$F$6:$F$1317)</f>
        <v>0</v>
      </c>
      <c r="D114" s="24">
        <v>0</v>
      </c>
      <c r="E114" s="24">
        <f>SUMIF('2024.12'!$E$6:$E$1659,A114,'2024.12'!$H$6:$H$1659)</f>
        <v>0</v>
      </c>
      <c r="F114" s="707">
        <f t="shared" si="8"/>
        <v>0</v>
      </c>
      <c r="G114" s="707" t="str">
        <f t="shared" si="5"/>
        <v/>
      </c>
      <c r="H114" s="707" t="str">
        <f t="shared" si="6"/>
        <v/>
      </c>
      <c r="I114" s="22" t="str">
        <f t="shared" si="7"/>
        <v>否</v>
      </c>
      <c r="J114" s="488" t="str">
        <f t="shared" si="9"/>
        <v>20113</v>
      </c>
      <c r="K114" s="712">
        <v>1</v>
      </c>
    </row>
    <row r="115" s="696" customFormat="1" ht="20.25" hidden="1" spans="1:11">
      <c r="A115" s="280" t="s">
        <v>4788</v>
      </c>
      <c r="B115" s="281" t="s">
        <v>183</v>
      </c>
      <c r="C115" s="24">
        <f>SUMIF('2023.12'!$D$6:$D$1317,A115,'2023.12'!$F$6:$F$1317)</f>
        <v>0</v>
      </c>
      <c r="D115" s="24">
        <v>0</v>
      </c>
      <c r="E115" s="24">
        <f>SUMIF('2024.12'!$E$6:$E$1659,A115,'2024.12'!$H$6:$H$1659)</f>
        <v>0</v>
      </c>
      <c r="F115" s="302">
        <f t="shared" si="8"/>
        <v>0</v>
      </c>
      <c r="G115" s="84" t="str">
        <f t="shared" si="5"/>
        <v/>
      </c>
      <c r="H115" s="84" t="str">
        <f t="shared" si="6"/>
        <v/>
      </c>
      <c r="I115" s="22" t="str">
        <f t="shared" si="7"/>
        <v>否</v>
      </c>
      <c r="J115" s="641" t="str">
        <f t="shared" si="9"/>
        <v>20113</v>
      </c>
      <c r="K115" s="712">
        <v>1</v>
      </c>
    </row>
    <row r="116" s="694" customFormat="1" ht="20.25" hidden="1" spans="1:11">
      <c r="A116" s="522" t="s">
        <v>4789</v>
      </c>
      <c r="B116" s="522" t="s">
        <v>4790</v>
      </c>
      <c r="C116" s="24">
        <f>SUMIF('2023.12'!$D$6:$D$1317,A116,'2023.12'!$F$6:$F$1317)</f>
        <v>0</v>
      </c>
      <c r="D116" s="24">
        <v>0</v>
      </c>
      <c r="E116" s="24">
        <f>SUMIF('2024.12'!$E$6:$E$1659,A116,'2024.12'!$H$6:$H$1659)</f>
        <v>0</v>
      </c>
      <c r="F116" s="707">
        <f t="shared" si="8"/>
        <v>0</v>
      </c>
      <c r="G116" s="707" t="str">
        <f t="shared" si="5"/>
        <v/>
      </c>
      <c r="H116" s="707" t="str">
        <f t="shared" si="6"/>
        <v/>
      </c>
      <c r="I116" s="22" t="str">
        <f t="shared" si="7"/>
        <v>否</v>
      </c>
      <c r="J116" s="488" t="str">
        <f t="shared" si="9"/>
        <v>20113</v>
      </c>
      <c r="K116" s="712">
        <v>1</v>
      </c>
    </row>
    <row r="117" s="694" customFormat="1" ht="20.25" hidden="1" spans="1:11">
      <c r="A117" s="522" t="s">
        <v>4791</v>
      </c>
      <c r="B117" s="522" t="s">
        <v>4792</v>
      </c>
      <c r="C117" s="24">
        <f>SUMIF('2023.12'!$D$6:$D$1317,A117,'2023.12'!$F$6:$F$1317)</f>
        <v>0</v>
      </c>
      <c r="D117" s="24">
        <v>0</v>
      </c>
      <c r="E117" s="24">
        <f>SUMIF('2024.12'!$E$6:$E$1659,A117,'2024.12'!$H$6:$H$1659)</f>
        <v>0</v>
      </c>
      <c r="F117" s="707">
        <f t="shared" si="8"/>
        <v>0</v>
      </c>
      <c r="G117" s="707" t="str">
        <f t="shared" si="5"/>
        <v/>
      </c>
      <c r="H117" s="707" t="str">
        <f t="shared" si="6"/>
        <v/>
      </c>
      <c r="I117" s="22" t="str">
        <f t="shared" si="7"/>
        <v>否</v>
      </c>
      <c r="J117" s="488" t="str">
        <f t="shared" si="9"/>
        <v>20113</v>
      </c>
      <c r="K117" s="712">
        <v>1</v>
      </c>
    </row>
    <row r="118" s="694" customFormat="1" ht="20.25" hidden="1" spans="1:11">
      <c r="A118" s="522" t="s">
        <v>4793</v>
      </c>
      <c r="B118" s="522" t="s">
        <v>4794</v>
      </c>
      <c r="C118" s="24">
        <f>SUMIF('2023.12'!$D$6:$D$1317,A118,'2023.12'!$F$6:$F$1317)</f>
        <v>0</v>
      </c>
      <c r="D118" s="24">
        <v>0</v>
      </c>
      <c r="E118" s="24">
        <f>SUMIF('2024.12'!$E$6:$E$1659,A118,'2024.12'!$H$6:$H$1659)</f>
        <v>0</v>
      </c>
      <c r="F118" s="707">
        <f t="shared" si="8"/>
        <v>0</v>
      </c>
      <c r="G118" s="707" t="str">
        <f t="shared" si="5"/>
        <v/>
      </c>
      <c r="H118" s="707" t="str">
        <f t="shared" si="6"/>
        <v/>
      </c>
      <c r="I118" s="22" t="str">
        <f t="shared" si="7"/>
        <v>否</v>
      </c>
      <c r="J118" s="488" t="str">
        <f t="shared" si="9"/>
        <v>20113</v>
      </c>
      <c r="K118" s="712">
        <v>1</v>
      </c>
    </row>
    <row r="119" s="696" customFormat="1" ht="20.25" spans="1:11">
      <c r="A119" s="280" t="s">
        <v>4795</v>
      </c>
      <c r="B119" s="281" t="s">
        <v>191</v>
      </c>
      <c r="C119" s="24">
        <f>SUMIF('2023.12'!$D$6:$D$1317,A119,'2023.12'!$F$6:$F$1317)</f>
        <v>53</v>
      </c>
      <c r="D119" s="24">
        <v>87</v>
      </c>
      <c r="E119" s="24">
        <f>SUMIF('2024.12'!$E$6:$E$1659,A119,'2024.12'!$H$6:$H$1659)</f>
        <v>84</v>
      </c>
      <c r="F119" s="302">
        <f t="shared" si="8"/>
        <v>31</v>
      </c>
      <c r="G119" s="84" t="str">
        <f t="shared" si="5"/>
        <v>58.5%</v>
      </c>
      <c r="H119" s="84" t="str">
        <f t="shared" si="6"/>
        <v>96.6%</v>
      </c>
      <c r="I119" s="22" t="str">
        <f t="shared" si="7"/>
        <v>是</v>
      </c>
      <c r="J119" s="641" t="str">
        <f t="shared" si="9"/>
        <v>20113</v>
      </c>
      <c r="K119" s="712">
        <v>1</v>
      </c>
    </row>
    <row r="120" s="694" customFormat="1" ht="20.25" hidden="1" spans="1:11">
      <c r="A120" s="522" t="s">
        <v>4796</v>
      </c>
      <c r="B120" s="522" t="s">
        <v>4653</v>
      </c>
      <c r="C120" s="24">
        <f>SUMIF('2023.12'!$D$6:$D$1317,A120,'2023.12'!$F$6:$F$1317)</f>
        <v>0</v>
      </c>
      <c r="D120" s="24">
        <v>0</v>
      </c>
      <c r="E120" s="24">
        <f>SUMIF('2024.12'!$E$6:$E$1659,A120,'2024.12'!$H$6:$H$1659)</f>
        <v>0</v>
      </c>
      <c r="F120" s="707">
        <f t="shared" si="8"/>
        <v>0</v>
      </c>
      <c r="G120" s="707" t="str">
        <f t="shared" si="5"/>
        <v/>
      </c>
      <c r="H120" s="707" t="str">
        <f t="shared" si="6"/>
        <v/>
      </c>
      <c r="I120" s="22" t="str">
        <f t="shared" si="7"/>
        <v>否</v>
      </c>
      <c r="J120" s="488" t="str">
        <f t="shared" si="9"/>
        <v>20113</v>
      </c>
      <c r="K120" s="712">
        <v>1</v>
      </c>
    </row>
    <row r="121" s="694" customFormat="1" ht="20.25" hidden="1" spans="1:11">
      <c r="A121" s="522" t="s">
        <v>4797</v>
      </c>
      <c r="B121" s="522" t="s">
        <v>4798</v>
      </c>
      <c r="C121" s="24">
        <f>SUMIF('2023.12'!$D$6:$D$1317,A121,'2023.12'!$F$6:$F$1317)</f>
        <v>0</v>
      </c>
      <c r="D121" s="24">
        <v>0</v>
      </c>
      <c r="E121" s="24">
        <f>SUMIF('2024.12'!$E$6:$E$1659,A121,'2024.12'!$H$6:$H$1659)</f>
        <v>0</v>
      </c>
      <c r="F121" s="707">
        <f t="shared" si="8"/>
        <v>0</v>
      </c>
      <c r="G121" s="707" t="str">
        <f t="shared" si="5"/>
        <v/>
      </c>
      <c r="H121" s="707" t="str">
        <f t="shared" si="6"/>
        <v/>
      </c>
      <c r="I121" s="22" t="str">
        <f t="shared" si="7"/>
        <v>否</v>
      </c>
      <c r="J121" s="488" t="str">
        <f t="shared" si="9"/>
        <v>20113</v>
      </c>
      <c r="K121" s="712">
        <v>1</v>
      </c>
    </row>
    <row r="122" s="697" customFormat="1" ht="20.25" spans="1:11">
      <c r="A122" s="269" t="s">
        <v>4799</v>
      </c>
      <c r="B122" s="270" t="s">
        <v>195</v>
      </c>
      <c r="C122" s="660">
        <f>SUMIF($J123:$J$1340,$A122,C123:C$1340)</f>
        <v>0</v>
      </c>
      <c r="D122" s="660">
        <f>SUMIF($J123:$J$1340,$A122,D123:D$1340)</f>
        <v>25</v>
      </c>
      <c r="E122" s="20">
        <f>SUMIF($J123:$J$1340,$A122,E123:E$1340)</f>
        <v>20</v>
      </c>
      <c r="F122" s="271">
        <f t="shared" si="8"/>
        <v>20</v>
      </c>
      <c r="G122" s="271" t="str">
        <f t="shared" si="5"/>
        <v/>
      </c>
      <c r="H122" s="271" t="str">
        <f t="shared" si="6"/>
        <v>80.0%</v>
      </c>
      <c r="I122" s="22" t="str">
        <f t="shared" si="7"/>
        <v>是</v>
      </c>
      <c r="J122" s="488" t="str">
        <f t="shared" si="9"/>
        <v>201</v>
      </c>
      <c r="K122" s="712">
        <v>1</v>
      </c>
    </row>
    <row r="123" s="694" customFormat="1" ht="20.25" hidden="1" spans="1:11">
      <c r="A123" s="522" t="s">
        <v>4800</v>
      </c>
      <c r="B123" s="522" t="s">
        <v>4730</v>
      </c>
      <c r="C123" s="24">
        <f>SUMIF('2023.12'!$D$6:$D$1317,A123,'2023.12'!$F$6:$F$1317)</f>
        <v>0</v>
      </c>
      <c r="D123" s="24">
        <v>0</v>
      </c>
      <c r="E123" s="24">
        <f>SUMIF('2024.12'!$E$6:$E$1659,A123,'2024.12'!$H$6:$H$1659)</f>
        <v>0</v>
      </c>
      <c r="F123" s="707">
        <f t="shared" si="8"/>
        <v>0</v>
      </c>
      <c r="G123" s="707" t="str">
        <f t="shared" si="5"/>
        <v/>
      </c>
      <c r="H123" s="707" t="str">
        <f t="shared" si="6"/>
        <v/>
      </c>
      <c r="I123" s="22" t="str">
        <f t="shared" si="7"/>
        <v>否</v>
      </c>
      <c r="J123" s="488" t="str">
        <f t="shared" si="9"/>
        <v>20114</v>
      </c>
      <c r="K123" s="712">
        <v>1</v>
      </c>
    </row>
    <row r="124" s="694" customFormat="1" ht="20.25" hidden="1" spans="1:11">
      <c r="A124" s="522" t="s">
        <v>4801</v>
      </c>
      <c r="B124" s="522" t="s">
        <v>4732</v>
      </c>
      <c r="C124" s="24">
        <f>SUMIF('2023.12'!$D$6:$D$1317,A124,'2023.12'!$F$6:$F$1317)</f>
        <v>0</v>
      </c>
      <c r="D124" s="24">
        <v>0</v>
      </c>
      <c r="E124" s="24">
        <f>SUMIF('2024.12'!$E$6:$E$1659,A124,'2024.12'!$H$6:$H$1659)</f>
        <v>0</v>
      </c>
      <c r="F124" s="707">
        <f t="shared" si="8"/>
        <v>0</v>
      </c>
      <c r="G124" s="707" t="str">
        <f t="shared" si="5"/>
        <v/>
      </c>
      <c r="H124" s="707" t="str">
        <f t="shared" si="6"/>
        <v/>
      </c>
      <c r="I124" s="22" t="str">
        <f t="shared" si="7"/>
        <v>否</v>
      </c>
      <c r="J124" s="488" t="str">
        <f t="shared" si="9"/>
        <v>20114</v>
      </c>
      <c r="K124" s="712">
        <v>1</v>
      </c>
    </row>
    <row r="125" s="694" customFormat="1" ht="20.25" hidden="1" spans="1:11">
      <c r="A125" s="522" t="s">
        <v>4802</v>
      </c>
      <c r="B125" s="522" t="s">
        <v>4642</v>
      </c>
      <c r="C125" s="24">
        <f>SUMIF('2023.12'!$D$6:$D$1317,A125,'2023.12'!$F$6:$F$1317)</f>
        <v>0</v>
      </c>
      <c r="D125" s="24">
        <v>0</v>
      </c>
      <c r="E125" s="24">
        <f>SUMIF('2024.12'!$E$6:$E$1659,A125,'2024.12'!$H$6:$H$1659)</f>
        <v>0</v>
      </c>
      <c r="F125" s="707">
        <f t="shared" si="8"/>
        <v>0</v>
      </c>
      <c r="G125" s="707" t="str">
        <f t="shared" si="5"/>
        <v/>
      </c>
      <c r="H125" s="707" t="str">
        <f t="shared" si="6"/>
        <v/>
      </c>
      <c r="I125" s="22" t="str">
        <f t="shared" si="7"/>
        <v>否</v>
      </c>
      <c r="J125" s="488" t="str">
        <f t="shared" si="9"/>
        <v>20114</v>
      </c>
      <c r="K125" s="712">
        <v>1</v>
      </c>
    </row>
    <row r="126" s="694" customFormat="1" ht="20.25" hidden="1" spans="1:11">
      <c r="A126" s="522" t="s">
        <v>4803</v>
      </c>
      <c r="B126" s="522" t="s">
        <v>4804</v>
      </c>
      <c r="C126" s="24">
        <f>SUMIF('2023.12'!$D$6:$D$1317,A126,'2023.12'!$F$6:$F$1317)</f>
        <v>0</v>
      </c>
      <c r="D126" s="24">
        <v>0</v>
      </c>
      <c r="E126" s="24">
        <f>SUMIF('2024.12'!$E$6:$E$1659,A126,'2024.12'!$H$6:$H$1659)</f>
        <v>0</v>
      </c>
      <c r="F126" s="707">
        <f t="shared" si="8"/>
        <v>0</v>
      </c>
      <c r="G126" s="707" t="str">
        <f t="shared" si="5"/>
        <v/>
      </c>
      <c r="H126" s="707" t="str">
        <f t="shared" si="6"/>
        <v/>
      </c>
      <c r="I126" s="22" t="str">
        <f t="shared" si="7"/>
        <v>否</v>
      </c>
      <c r="J126" s="488" t="str">
        <f t="shared" si="9"/>
        <v>20114</v>
      </c>
      <c r="K126" s="712">
        <v>1</v>
      </c>
    </row>
    <row r="127" s="694" customFormat="1" ht="20.25" hidden="1" spans="1:11">
      <c r="A127" s="522" t="s">
        <v>4805</v>
      </c>
      <c r="B127" s="522" t="s">
        <v>4806</v>
      </c>
      <c r="C127" s="24">
        <f>SUMIF('2023.12'!$D$6:$D$1317,A127,'2023.12'!$F$6:$F$1317)</f>
        <v>0</v>
      </c>
      <c r="D127" s="24">
        <v>0</v>
      </c>
      <c r="E127" s="24">
        <f>SUMIF('2024.12'!$E$6:$E$1659,A127,'2024.12'!$H$6:$H$1659)</f>
        <v>0</v>
      </c>
      <c r="F127" s="707">
        <f t="shared" si="8"/>
        <v>0</v>
      </c>
      <c r="G127" s="707" t="str">
        <f t="shared" si="5"/>
        <v/>
      </c>
      <c r="H127" s="707" t="str">
        <f t="shared" si="6"/>
        <v/>
      </c>
      <c r="I127" s="22" t="str">
        <f t="shared" si="7"/>
        <v>否</v>
      </c>
      <c r="J127" s="488" t="str">
        <f t="shared" si="9"/>
        <v>20114</v>
      </c>
      <c r="K127" s="712">
        <v>1</v>
      </c>
    </row>
    <row r="128" s="694" customFormat="1" ht="20.25" hidden="1" spans="1:11">
      <c r="A128" s="522" t="s">
        <v>4807</v>
      </c>
      <c r="B128" s="522" t="s">
        <v>4808</v>
      </c>
      <c r="C128" s="24">
        <f>SUMIF('2023.12'!$D$6:$D$1317,A128,'2023.12'!$F$6:$F$1317)</f>
        <v>0</v>
      </c>
      <c r="D128" s="24">
        <v>0</v>
      </c>
      <c r="E128" s="24">
        <f>SUMIF('2024.12'!$E$6:$E$1659,A128,'2024.12'!$H$6:$H$1659)</f>
        <v>0</v>
      </c>
      <c r="F128" s="707">
        <f t="shared" si="8"/>
        <v>0</v>
      </c>
      <c r="G128" s="707" t="str">
        <f t="shared" si="5"/>
        <v/>
      </c>
      <c r="H128" s="707" t="str">
        <f t="shared" si="6"/>
        <v/>
      </c>
      <c r="I128" s="22" t="str">
        <f t="shared" si="7"/>
        <v>否</v>
      </c>
      <c r="J128" s="488" t="str">
        <f t="shared" si="9"/>
        <v>20114</v>
      </c>
      <c r="K128" s="712">
        <v>1</v>
      </c>
    </row>
    <row r="129" s="694" customFormat="1" ht="20.25" spans="1:11">
      <c r="A129" s="306" t="s">
        <v>4809</v>
      </c>
      <c r="B129" s="708" t="s">
        <v>206</v>
      </c>
      <c r="C129" s="24">
        <f>SUMIF('2023.12'!$D$6:$D$1317,A129,'2023.12'!$F$6:$F$1317)</f>
        <v>0</v>
      </c>
      <c r="D129" s="24">
        <v>25</v>
      </c>
      <c r="E129" s="24">
        <f>SUMIF('2024.12'!$E$6:$E$1659,A129,'2024.12'!$H$6:$H$1659)</f>
        <v>20</v>
      </c>
      <c r="F129" s="707">
        <f t="shared" si="8"/>
        <v>20</v>
      </c>
      <c r="G129" s="707" t="str">
        <f t="shared" si="5"/>
        <v/>
      </c>
      <c r="H129" s="707" t="str">
        <f t="shared" si="6"/>
        <v>80.0%</v>
      </c>
      <c r="I129" s="22" t="str">
        <f t="shared" si="7"/>
        <v>是</v>
      </c>
      <c r="J129" s="488" t="str">
        <f t="shared" si="9"/>
        <v>20114</v>
      </c>
      <c r="K129" s="712">
        <v>1</v>
      </c>
    </row>
    <row r="130" s="694" customFormat="1" ht="20.25" hidden="1" spans="1:11">
      <c r="A130" s="522" t="s">
        <v>4810</v>
      </c>
      <c r="B130" s="522" t="s">
        <v>4811</v>
      </c>
      <c r="C130" s="24">
        <f>SUMIF('2023.12'!$D$6:$D$1317,A130,'2023.12'!$F$6:$F$1317)</f>
        <v>0</v>
      </c>
      <c r="D130" s="24">
        <v>0</v>
      </c>
      <c r="E130" s="24">
        <f>SUMIF('2024.12'!$E$6:$E$1659,A130,'2024.12'!$H$6:$H$1659)</f>
        <v>0</v>
      </c>
      <c r="F130" s="707">
        <f t="shared" si="8"/>
        <v>0</v>
      </c>
      <c r="G130" s="707" t="str">
        <f t="shared" si="5"/>
        <v/>
      </c>
      <c r="H130" s="707" t="str">
        <f t="shared" si="6"/>
        <v/>
      </c>
      <c r="I130" s="22" t="str">
        <f t="shared" si="7"/>
        <v>否</v>
      </c>
      <c r="J130" s="488" t="str">
        <f t="shared" si="9"/>
        <v>20114</v>
      </c>
      <c r="K130" s="712">
        <v>1</v>
      </c>
    </row>
    <row r="131" s="694" customFormat="1" ht="20.25" hidden="1" spans="1:11">
      <c r="A131" s="522" t="s">
        <v>4812</v>
      </c>
      <c r="B131" s="522" t="s">
        <v>4813</v>
      </c>
      <c r="C131" s="24">
        <f>SUMIF('2023.12'!$D$6:$D$1317,A131,'2023.12'!$F$6:$F$1317)</f>
        <v>0</v>
      </c>
      <c r="D131" s="24">
        <v>0</v>
      </c>
      <c r="E131" s="24">
        <f>SUMIF('2024.12'!$E$6:$E$1659,A131,'2024.12'!$H$6:$H$1659)</f>
        <v>0</v>
      </c>
      <c r="F131" s="707">
        <f t="shared" si="8"/>
        <v>0</v>
      </c>
      <c r="G131" s="707" t="str">
        <f t="shared" si="5"/>
        <v/>
      </c>
      <c r="H131" s="707" t="str">
        <f t="shared" si="6"/>
        <v/>
      </c>
      <c r="I131" s="22" t="str">
        <f t="shared" si="7"/>
        <v>否</v>
      </c>
      <c r="J131" s="488" t="str">
        <f t="shared" si="9"/>
        <v>20114</v>
      </c>
      <c r="K131" s="712">
        <v>1</v>
      </c>
    </row>
    <row r="132" s="694" customFormat="1" ht="20.25" hidden="1" spans="1:11">
      <c r="A132" s="522" t="s">
        <v>4814</v>
      </c>
      <c r="B132" s="522" t="s">
        <v>4653</v>
      </c>
      <c r="C132" s="24">
        <f>SUMIF('2023.12'!$D$6:$D$1317,A132,'2023.12'!$F$6:$F$1317)</f>
        <v>0</v>
      </c>
      <c r="D132" s="24">
        <v>0</v>
      </c>
      <c r="E132" s="24">
        <f>SUMIF('2024.12'!$E$6:$E$1659,A132,'2024.12'!$H$6:$H$1659)</f>
        <v>0</v>
      </c>
      <c r="F132" s="707">
        <f t="shared" si="8"/>
        <v>0</v>
      </c>
      <c r="G132" s="707" t="str">
        <f t="shared" si="5"/>
        <v/>
      </c>
      <c r="H132" s="707" t="str">
        <f t="shared" si="6"/>
        <v/>
      </c>
      <c r="I132" s="22" t="str">
        <f t="shared" si="7"/>
        <v>否</v>
      </c>
      <c r="J132" s="488" t="str">
        <f t="shared" si="9"/>
        <v>20114</v>
      </c>
      <c r="K132" s="712">
        <v>1</v>
      </c>
    </row>
    <row r="133" s="694" customFormat="1" ht="20.25" hidden="1" spans="1:11">
      <c r="A133" s="522" t="s">
        <v>4815</v>
      </c>
      <c r="B133" s="522" t="s">
        <v>4816</v>
      </c>
      <c r="C133" s="24">
        <f>SUMIF('2023.12'!$D$6:$D$1317,A133,'2023.12'!$F$6:$F$1317)</f>
        <v>0</v>
      </c>
      <c r="D133" s="24">
        <v>0</v>
      </c>
      <c r="E133" s="24">
        <f>SUMIF('2024.12'!$E$6:$E$1659,A133,'2024.12'!$H$6:$H$1659)</f>
        <v>0</v>
      </c>
      <c r="F133" s="707">
        <f t="shared" si="8"/>
        <v>0</v>
      </c>
      <c r="G133" s="707" t="str">
        <f t="shared" si="5"/>
        <v/>
      </c>
      <c r="H133" s="707" t="str">
        <f t="shared" si="6"/>
        <v/>
      </c>
      <c r="I133" s="22" t="str">
        <f t="shared" si="7"/>
        <v>否</v>
      </c>
      <c r="J133" s="488" t="str">
        <f t="shared" si="9"/>
        <v>20114</v>
      </c>
      <c r="K133" s="712">
        <v>1</v>
      </c>
    </row>
    <row r="134" s="695" customFormat="1" ht="20.25" spans="1:11">
      <c r="A134" s="349" t="s">
        <v>4817</v>
      </c>
      <c r="B134" s="350" t="s">
        <v>215</v>
      </c>
      <c r="C134" s="20">
        <f>SUMIF($J135:$J$1340,$A134,C135:C$1340)</f>
        <v>130</v>
      </c>
      <c r="D134" s="20">
        <f>SUMIF($J135:$J$1340,$A134,D135:D$1340)</f>
        <v>158</v>
      </c>
      <c r="E134" s="20">
        <f>SUMIF($J135:$J$1340,$A134,E135:E$1340)</f>
        <v>126</v>
      </c>
      <c r="F134" s="17">
        <f t="shared" si="8"/>
        <v>-4</v>
      </c>
      <c r="G134" s="18" t="str">
        <f t="shared" ref="G134:G197" si="10">IFERROR(TEXT(F134/C134,"0.0%"),"")</f>
        <v>-3.1%</v>
      </c>
      <c r="H134" s="18" t="str">
        <f t="shared" ref="H134:H197" si="11">IFERROR(TEXT(E134/D134,"0.0%"),"")</f>
        <v>79.7%</v>
      </c>
      <c r="I134" s="22" t="str">
        <f t="shared" si="7"/>
        <v>是</v>
      </c>
      <c r="J134" s="641" t="str">
        <f t="shared" si="9"/>
        <v>201</v>
      </c>
      <c r="K134" s="712">
        <v>1</v>
      </c>
    </row>
    <row r="135" s="696" customFormat="1" ht="20.25" spans="1:11">
      <c r="A135" s="280" t="s">
        <v>4818</v>
      </c>
      <c r="B135" s="281" t="s">
        <v>12</v>
      </c>
      <c r="C135" s="24">
        <f>SUMIF('2023.12'!$D$6:$D$1317,A135,'2023.12'!$F$6:$F$1317)</f>
        <v>129</v>
      </c>
      <c r="D135" s="24">
        <v>144</v>
      </c>
      <c r="E135" s="24">
        <f>SUMIF('2024.12'!$E$6:$E$1659,A135,'2024.12'!$H$6:$H$1659)</f>
        <v>120</v>
      </c>
      <c r="F135" s="302">
        <f t="shared" si="8"/>
        <v>-9</v>
      </c>
      <c r="G135" s="84" t="str">
        <f t="shared" si="10"/>
        <v>-7.0%</v>
      </c>
      <c r="H135" s="84" t="str">
        <f t="shared" si="11"/>
        <v>83.3%</v>
      </c>
      <c r="I135" s="22" t="str">
        <f t="shared" ref="I135:I198" si="12">IF(B135&lt;&gt;"",IF(OR(C135&lt;&gt;0,D135&lt;&gt;0,E135&lt;&gt;0,F135&lt;&gt;0),"是","否"),"是")</f>
        <v>是</v>
      </c>
      <c r="J135" s="641" t="str">
        <f t="shared" si="9"/>
        <v>20123</v>
      </c>
      <c r="K135" s="712">
        <v>1</v>
      </c>
    </row>
    <row r="136" s="694" customFormat="1" ht="20.25" spans="1:11">
      <c r="A136" s="306" t="s">
        <v>4819</v>
      </c>
      <c r="B136" s="708" t="s">
        <v>14</v>
      </c>
      <c r="C136" s="24">
        <f>SUMIF('2023.12'!$D$6:$D$1317,A136,'2023.12'!$F$6:$F$1317)</f>
        <v>0</v>
      </c>
      <c r="D136" s="24">
        <v>10</v>
      </c>
      <c r="E136" s="24">
        <f>SUMIF('2024.12'!$E$6:$E$1659,A136,'2024.12'!$H$6:$H$1659)</f>
        <v>0</v>
      </c>
      <c r="F136" s="707">
        <f t="shared" ref="F136:F199" si="13">E136-C136</f>
        <v>0</v>
      </c>
      <c r="G136" s="713" t="str">
        <f t="shared" si="10"/>
        <v/>
      </c>
      <c r="H136" s="713" t="str">
        <f t="shared" si="11"/>
        <v>0.0%</v>
      </c>
      <c r="I136" s="22" t="str">
        <f t="shared" si="12"/>
        <v>是</v>
      </c>
      <c r="J136" s="488" t="str">
        <f t="shared" ref="J136:J199" si="14">_xlfn.IFS(LEN(A136)=3,0,LEN(A136)=5,LEFT(A136,3),LEN(A136)=7,LEFT(A136,5))</f>
        <v>20123</v>
      </c>
      <c r="K136" s="712">
        <v>1</v>
      </c>
    </row>
    <row r="137" s="694" customFormat="1" ht="20.25" hidden="1" spans="1:11">
      <c r="A137" s="522" t="s">
        <v>4820</v>
      </c>
      <c r="B137" s="522" t="s">
        <v>4642</v>
      </c>
      <c r="C137" s="24">
        <f>SUMIF('2023.12'!$D$6:$D$1317,A137,'2023.12'!$F$6:$F$1317)</f>
        <v>0</v>
      </c>
      <c r="D137" s="24">
        <v>0</v>
      </c>
      <c r="E137" s="24">
        <f>SUMIF('2024.12'!$E$6:$E$1659,A137,'2024.12'!$H$6:$H$1659)</f>
        <v>0</v>
      </c>
      <c r="F137" s="707">
        <f t="shared" si="13"/>
        <v>0</v>
      </c>
      <c r="G137" s="707" t="str">
        <f t="shared" si="10"/>
        <v/>
      </c>
      <c r="H137" s="707" t="str">
        <f t="shared" si="11"/>
        <v/>
      </c>
      <c r="I137" s="22" t="str">
        <f t="shared" si="12"/>
        <v>否</v>
      </c>
      <c r="J137" s="488" t="str">
        <f t="shared" si="14"/>
        <v>20123</v>
      </c>
      <c r="K137" s="712">
        <v>1</v>
      </c>
    </row>
    <row r="138" s="696" customFormat="1" ht="20.25" spans="1:11">
      <c r="A138" s="280" t="s">
        <v>4821</v>
      </c>
      <c r="B138" s="281" t="s">
        <v>220</v>
      </c>
      <c r="C138" s="24">
        <f>SUMIF('2023.12'!$D$6:$D$1317,A138,'2023.12'!$F$6:$F$1317)</f>
        <v>1</v>
      </c>
      <c r="D138" s="24">
        <v>4</v>
      </c>
      <c r="E138" s="24">
        <f>SUMIF('2024.12'!$E$6:$E$1659,A138,'2024.12'!$H$6:$H$1659)</f>
        <v>6</v>
      </c>
      <c r="F138" s="302">
        <f t="shared" si="13"/>
        <v>5</v>
      </c>
      <c r="G138" s="302" t="str">
        <f t="shared" si="10"/>
        <v>500.0%</v>
      </c>
      <c r="H138" s="302" t="str">
        <f t="shared" si="11"/>
        <v>150.0%</v>
      </c>
      <c r="I138" s="22" t="str">
        <f t="shared" si="12"/>
        <v>是</v>
      </c>
      <c r="J138" s="641" t="str">
        <f t="shared" si="14"/>
        <v>20123</v>
      </c>
      <c r="K138" s="712">
        <v>1</v>
      </c>
    </row>
    <row r="139" s="694" customFormat="1" ht="20.25" hidden="1" spans="1:11">
      <c r="A139" s="522" t="s">
        <v>4822</v>
      </c>
      <c r="B139" s="522" t="s">
        <v>4653</v>
      </c>
      <c r="C139" s="24">
        <f>SUMIF('2023.12'!$D$6:$D$1317,A139,'2023.12'!$F$6:$F$1317)</f>
        <v>0</v>
      </c>
      <c r="D139" s="24">
        <v>0</v>
      </c>
      <c r="E139" s="24">
        <f>SUMIF('2024.12'!$E$6:$E$1659,A139,'2024.12'!$H$6:$H$1659)</f>
        <v>0</v>
      </c>
      <c r="F139" s="707">
        <f t="shared" si="13"/>
        <v>0</v>
      </c>
      <c r="G139" s="707" t="str">
        <f t="shared" si="10"/>
        <v/>
      </c>
      <c r="H139" s="707" t="str">
        <f t="shared" si="11"/>
        <v/>
      </c>
      <c r="I139" s="22" t="str">
        <f t="shared" si="12"/>
        <v>否</v>
      </c>
      <c r="J139" s="488" t="str">
        <f t="shared" si="14"/>
        <v>20123</v>
      </c>
      <c r="K139" s="712">
        <v>1</v>
      </c>
    </row>
    <row r="140" s="694" customFormat="1" ht="20.25" hidden="1" spans="1:11">
      <c r="A140" s="522" t="s">
        <v>4823</v>
      </c>
      <c r="B140" s="522" t="s">
        <v>4824</v>
      </c>
      <c r="C140" s="24">
        <f>SUMIF('2023.12'!$D$6:$D$1317,A140,'2023.12'!$F$6:$F$1317)</f>
        <v>0</v>
      </c>
      <c r="D140" s="24">
        <v>0</v>
      </c>
      <c r="E140" s="24">
        <f>SUMIF('2024.12'!$E$6:$E$1659,A140,'2024.12'!$H$6:$H$1659)</f>
        <v>0</v>
      </c>
      <c r="F140" s="707">
        <f t="shared" si="13"/>
        <v>0</v>
      </c>
      <c r="G140" s="707" t="str">
        <f t="shared" si="10"/>
        <v/>
      </c>
      <c r="H140" s="707" t="str">
        <f t="shared" si="11"/>
        <v/>
      </c>
      <c r="I140" s="22" t="str">
        <f t="shared" si="12"/>
        <v>否</v>
      </c>
      <c r="J140" s="488" t="str">
        <f t="shared" si="14"/>
        <v>20123</v>
      </c>
      <c r="K140" s="712">
        <v>1</v>
      </c>
    </row>
    <row r="141" s="697" customFormat="1" ht="20.25" hidden="1" spans="1:11">
      <c r="A141" s="269" t="s">
        <v>4825</v>
      </c>
      <c r="B141" s="269" t="s">
        <v>4826</v>
      </c>
      <c r="C141" s="660">
        <f>SUMIF($J142:$J$1340,$A141,C142:C$1340)</f>
        <v>0</v>
      </c>
      <c r="D141" s="660">
        <f>SUMIF($J142:$J$1340,$A141,D142:D$1340)</f>
        <v>0</v>
      </c>
      <c r="E141" s="20">
        <f>SUMIF($J142:$J$1340,$A141,E142:E$1340)</f>
        <v>0</v>
      </c>
      <c r="F141" s="271">
        <f t="shared" si="13"/>
        <v>0</v>
      </c>
      <c r="G141" s="271" t="str">
        <f t="shared" si="10"/>
        <v/>
      </c>
      <c r="H141" s="271" t="str">
        <f t="shared" si="11"/>
        <v/>
      </c>
      <c r="I141" s="22" t="str">
        <f t="shared" si="12"/>
        <v>否</v>
      </c>
      <c r="J141" s="488" t="str">
        <f t="shared" si="14"/>
        <v>201</v>
      </c>
      <c r="K141" s="712">
        <v>1</v>
      </c>
    </row>
    <row r="142" s="694" customFormat="1" ht="20.25" hidden="1" spans="1:11">
      <c r="A142" s="522" t="s">
        <v>4827</v>
      </c>
      <c r="B142" s="522" t="s">
        <v>4730</v>
      </c>
      <c r="C142" s="24">
        <f>SUMIF('2023.12'!$D$6:$D$1317,A142,'2023.12'!$F$6:$F$1317)</f>
        <v>0</v>
      </c>
      <c r="D142" s="24">
        <v>0</v>
      </c>
      <c r="E142" s="24">
        <f>SUMIF('2024.12'!$E$6:$E$1659,A142,'2024.12'!$H$6:$H$1659)</f>
        <v>0</v>
      </c>
      <c r="F142" s="707">
        <f t="shared" si="13"/>
        <v>0</v>
      </c>
      <c r="G142" s="707" t="str">
        <f t="shared" si="10"/>
        <v/>
      </c>
      <c r="H142" s="707" t="str">
        <f t="shared" si="11"/>
        <v/>
      </c>
      <c r="I142" s="22" t="str">
        <f t="shared" si="12"/>
        <v>否</v>
      </c>
      <c r="J142" s="488" t="str">
        <f t="shared" si="14"/>
        <v>20125</v>
      </c>
      <c r="K142" s="712">
        <v>1</v>
      </c>
    </row>
    <row r="143" s="694" customFormat="1" ht="20.25" hidden="1" spans="1:11">
      <c r="A143" s="522" t="s">
        <v>4828</v>
      </c>
      <c r="B143" s="522" t="s">
        <v>4732</v>
      </c>
      <c r="C143" s="24">
        <f>SUMIF('2023.12'!$D$6:$D$1317,A143,'2023.12'!$F$6:$F$1317)</f>
        <v>0</v>
      </c>
      <c r="D143" s="24">
        <v>0</v>
      </c>
      <c r="E143" s="24">
        <f>SUMIF('2024.12'!$E$6:$E$1659,A143,'2024.12'!$H$6:$H$1659)</f>
        <v>0</v>
      </c>
      <c r="F143" s="707">
        <f t="shared" si="13"/>
        <v>0</v>
      </c>
      <c r="G143" s="707" t="str">
        <f t="shared" si="10"/>
        <v/>
      </c>
      <c r="H143" s="707" t="str">
        <f t="shared" si="11"/>
        <v/>
      </c>
      <c r="I143" s="22" t="str">
        <f t="shared" si="12"/>
        <v>否</v>
      </c>
      <c r="J143" s="488" t="str">
        <f t="shared" si="14"/>
        <v>20125</v>
      </c>
      <c r="K143" s="712">
        <v>1</v>
      </c>
    </row>
    <row r="144" s="694" customFormat="1" ht="20.25" hidden="1" spans="1:11">
      <c r="A144" s="522" t="s">
        <v>4829</v>
      </c>
      <c r="B144" s="522" t="s">
        <v>4642</v>
      </c>
      <c r="C144" s="24">
        <f>SUMIF('2023.12'!$D$6:$D$1317,A144,'2023.12'!$F$6:$F$1317)</f>
        <v>0</v>
      </c>
      <c r="D144" s="24">
        <v>0</v>
      </c>
      <c r="E144" s="24">
        <f>SUMIF('2024.12'!$E$6:$E$1659,A144,'2024.12'!$H$6:$H$1659)</f>
        <v>0</v>
      </c>
      <c r="F144" s="707">
        <f t="shared" si="13"/>
        <v>0</v>
      </c>
      <c r="G144" s="707" t="str">
        <f t="shared" si="10"/>
        <v/>
      </c>
      <c r="H144" s="707" t="str">
        <f t="shared" si="11"/>
        <v/>
      </c>
      <c r="I144" s="22" t="str">
        <f t="shared" si="12"/>
        <v>否</v>
      </c>
      <c r="J144" s="488" t="str">
        <f t="shared" si="14"/>
        <v>20125</v>
      </c>
      <c r="K144" s="712">
        <v>1</v>
      </c>
    </row>
    <row r="145" s="694" customFormat="1" ht="20.25" hidden="1" spans="1:11">
      <c r="A145" s="522" t="s">
        <v>4830</v>
      </c>
      <c r="B145" s="522" t="s">
        <v>4831</v>
      </c>
      <c r="C145" s="24">
        <f>SUMIF('2023.12'!$D$6:$D$1317,A145,'2023.12'!$F$6:$F$1317)</f>
        <v>0</v>
      </c>
      <c r="D145" s="24">
        <v>0</v>
      </c>
      <c r="E145" s="24">
        <f>SUMIF('2024.12'!$E$6:$E$1659,A145,'2024.12'!$H$6:$H$1659)</f>
        <v>0</v>
      </c>
      <c r="F145" s="707">
        <f t="shared" si="13"/>
        <v>0</v>
      </c>
      <c r="G145" s="707" t="str">
        <f t="shared" si="10"/>
        <v/>
      </c>
      <c r="H145" s="707" t="str">
        <f t="shared" si="11"/>
        <v/>
      </c>
      <c r="I145" s="22" t="str">
        <f t="shared" si="12"/>
        <v>否</v>
      </c>
      <c r="J145" s="488" t="str">
        <f t="shared" si="14"/>
        <v>20125</v>
      </c>
      <c r="K145" s="712">
        <v>1</v>
      </c>
    </row>
    <row r="146" s="694" customFormat="1" ht="20.25" hidden="1" spans="1:11">
      <c r="A146" s="522" t="s">
        <v>4832</v>
      </c>
      <c r="B146" s="522" t="s">
        <v>4833</v>
      </c>
      <c r="C146" s="24">
        <f>SUMIF('2023.12'!$D$6:$D$1317,A146,'2023.12'!$F$6:$F$1317)</f>
        <v>0</v>
      </c>
      <c r="D146" s="24">
        <v>0</v>
      </c>
      <c r="E146" s="24">
        <f>SUMIF('2024.12'!$E$6:$E$1659,A146,'2024.12'!$H$6:$H$1659)</f>
        <v>0</v>
      </c>
      <c r="F146" s="707">
        <f t="shared" si="13"/>
        <v>0</v>
      </c>
      <c r="G146" s="707" t="str">
        <f t="shared" si="10"/>
        <v/>
      </c>
      <c r="H146" s="707" t="str">
        <f t="shared" si="11"/>
        <v/>
      </c>
      <c r="I146" s="22" t="str">
        <f t="shared" si="12"/>
        <v>否</v>
      </c>
      <c r="J146" s="488" t="str">
        <f t="shared" si="14"/>
        <v>20125</v>
      </c>
      <c r="K146" s="712">
        <v>1</v>
      </c>
    </row>
    <row r="147" s="694" customFormat="1" ht="20.25" hidden="1" spans="1:11">
      <c r="A147" s="522" t="s">
        <v>4834</v>
      </c>
      <c r="B147" s="522" t="s">
        <v>4653</v>
      </c>
      <c r="C147" s="24">
        <f>SUMIF('2023.12'!$D$6:$D$1317,A147,'2023.12'!$F$6:$F$1317)</f>
        <v>0</v>
      </c>
      <c r="D147" s="24">
        <v>0</v>
      </c>
      <c r="E147" s="24">
        <f>SUMIF('2024.12'!$E$6:$E$1659,A147,'2024.12'!$H$6:$H$1659)</f>
        <v>0</v>
      </c>
      <c r="F147" s="707">
        <f t="shared" si="13"/>
        <v>0</v>
      </c>
      <c r="G147" s="707" t="str">
        <f t="shared" si="10"/>
        <v/>
      </c>
      <c r="H147" s="707" t="str">
        <f t="shared" si="11"/>
        <v/>
      </c>
      <c r="I147" s="22" t="str">
        <f t="shared" si="12"/>
        <v>否</v>
      </c>
      <c r="J147" s="488" t="str">
        <f t="shared" si="14"/>
        <v>20125</v>
      </c>
      <c r="K147" s="712">
        <v>1</v>
      </c>
    </row>
    <row r="148" s="694" customFormat="1" ht="20.25" hidden="1" spans="1:11">
      <c r="A148" s="522" t="s">
        <v>4835</v>
      </c>
      <c r="B148" s="522" t="s">
        <v>4836</v>
      </c>
      <c r="C148" s="24">
        <f>SUMIF('2023.12'!$D$6:$D$1317,A148,'2023.12'!$F$6:$F$1317)</f>
        <v>0</v>
      </c>
      <c r="D148" s="24">
        <v>0</v>
      </c>
      <c r="E148" s="24">
        <f>SUMIF('2024.12'!$E$6:$E$1659,A148,'2024.12'!$H$6:$H$1659)</f>
        <v>0</v>
      </c>
      <c r="F148" s="707">
        <f t="shared" si="13"/>
        <v>0</v>
      </c>
      <c r="G148" s="707" t="str">
        <f t="shared" si="10"/>
        <v/>
      </c>
      <c r="H148" s="707" t="str">
        <f t="shared" si="11"/>
        <v/>
      </c>
      <c r="I148" s="22" t="str">
        <f t="shared" si="12"/>
        <v>否</v>
      </c>
      <c r="J148" s="488" t="str">
        <f t="shared" si="14"/>
        <v>20125</v>
      </c>
      <c r="K148" s="712">
        <v>1</v>
      </c>
    </row>
    <row r="149" s="695" customFormat="1" ht="20.25" spans="1:11">
      <c r="A149" s="349" t="s">
        <v>4837</v>
      </c>
      <c r="B149" s="350" t="s">
        <v>237</v>
      </c>
      <c r="C149" s="20">
        <f>SUMIF($J150:$J$1340,$A149,C150:C$1340)</f>
        <v>113</v>
      </c>
      <c r="D149" s="20">
        <f>SUMIF($J150:$J$1340,$A149,D150:D$1340)</f>
        <v>119</v>
      </c>
      <c r="E149" s="20">
        <f>SUMIF($J150:$J$1340,$A149,E150:E$1340)</f>
        <v>114</v>
      </c>
      <c r="F149" s="17">
        <f t="shared" si="13"/>
        <v>1</v>
      </c>
      <c r="G149" s="18" t="str">
        <f t="shared" si="10"/>
        <v>0.9%</v>
      </c>
      <c r="H149" s="18" t="str">
        <f t="shared" si="11"/>
        <v>95.8%</v>
      </c>
      <c r="I149" s="22" t="str">
        <f t="shared" si="12"/>
        <v>是</v>
      </c>
      <c r="J149" s="641" t="str">
        <f t="shared" si="14"/>
        <v>201</v>
      </c>
      <c r="K149" s="712">
        <v>1</v>
      </c>
    </row>
    <row r="150" s="694" customFormat="1" ht="20.25" hidden="1" spans="1:11">
      <c r="A150" s="522" t="s">
        <v>4838</v>
      </c>
      <c r="B150" s="522" t="s">
        <v>4730</v>
      </c>
      <c r="C150" s="24">
        <f>SUMIF('2023.12'!$D$6:$D$1317,A150,'2023.12'!$F$6:$F$1317)</f>
        <v>0</v>
      </c>
      <c r="D150" s="24">
        <v>0</v>
      </c>
      <c r="E150" s="24">
        <f>SUMIF('2024.12'!$E$6:$E$1659,A150,'2024.12'!$H$6:$H$1659)</f>
        <v>0</v>
      </c>
      <c r="F150" s="707">
        <f t="shared" si="13"/>
        <v>0</v>
      </c>
      <c r="G150" s="707" t="str">
        <f t="shared" si="10"/>
        <v/>
      </c>
      <c r="H150" s="707" t="str">
        <f t="shared" si="11"/>
        <v/>
      </c>
      <c r="I150" s="22" t="str">
        <f t="shared" si="12"/>
        <v>否</v>
      </c>
      <c r="J150" s="488" t="str">
        <f t="shared" si="14"/>
        <v>20126</v>
      </c>
      <c r="K150" s="712">
        <v>1</v>
      </c>
    </row>
    <row r="151" s="694" customFormat="1" ht="20.25" hidden="1" spans="1:11">
      <c r="A151" s="522" t="s">
        <v>4839</v>
      </c>
      <c r="B151" s="522" t="s">
        <v>4732</v>
      </c>
      <c r="C151" s="24">
        <f>SUMIF('2023.12'!$D$6:$D$1317,A151,'2023.12'!$F$6:$F$1317)</f>
        <v>0</v>
      </c>
      <c r="D151" s="24">
        <v>0</v>
      </c>
      <c r="E151" s="24">
        <f>SUMIF('2024.12'!$E$6:$E$1659,A151,'2024.12'!$H$6:$H$1659)</f>
        <v>0</v>
      </c>
      <c r="F151" s="707">
        <f t="shared" si="13"/>
        <v>0</v>
      </c>
      <c r="G151" s="707" t="str">
        <f t="shared" si="10"/>
        <v/>
      </c>
      <c r="H151" s="707" t="str">
        <f t="shared" si="11"/>
        <v/>
      </c>
      <c r="I151" s="22" t="str">
        <f t="shared" si="12"/>
        <v>否</v>
      </c>
      <c r="J151" s="488" t="str">
        <f t="shared" si="14"/>
        <v>20126</v>
      </c>
      <c r="K151" s="712">
        <v>1</v>
      </c>
    </row>
    <row r="152" s="694" customFormat="1" ht="20.25" hidden="1" spans="1:11">
      <c r="A152" s="522" t="s">
        <v>4840</v>
      </c>
      <c r="B152" s="522" t="s">
        <v>4642</v>
      </c>
      <c r="C152" s="24">
        <f>SUMIF('2023.12'!$D$6:$D$1317,A152,'2023.12'!$F$6:$F$1317)</f>
        <v>0</v>
      </c>
      <c r="D152" s="24">
        <v>0</v>
      </c>
      <c r="E152" s="24">
        <f>SUMIF('2024.12'!$E$6:$E$1659,A152,'2024.12'!$H$6:$H$1659)</f>
        <v>0</v>
      </c>
      <c r="F152" s="707">
        <f t="shared" si="13"/>
        <v>0</v>
      </c>
      <c r="G152" s="707" t="str">
        <f t="shared" si="10"/>
        <v/>
      </c>
      <c r="H152" s="707" t="str">
        <f t="shared" si="11"/>
        <v/>
      </c>
      <c r="I152" s="22" t="str">
        <f t="shared" si="12"/>
        <v>否</v>
      </c>
      <c r="J152" s="488" t="str">
        <f t="shared" si="14"/>
        <v>20126</v>
      </c>
      <c r="K152" s="712">
        <v>1</v>
      </c>
    </row>
    <row r="153" s="696" customFormat="1" ht="20.25" spans="1:11">
      <c r="A153" s="280" t="s">
        <v>4841</v>
      </c>
      <c r="B153" s="281" t="s">
        <v>242</v>
      </c>
      <c r="C153" s="24">
        <f>SUMIF('2023.12'!$D$6:$D$1317,A153,'2023.12'!$F$6:$F$1317)</f>
        <v>113</v>
      </c>
      <c r="D153" s="24">
        <v>119</v>
      </c>
      <c r="E153" s="24">
        <f>SUMIF('2024.12'!$E$6:$E$1659,A153,'2024.12'!$H$6:$H$1659)</f>
        <v>114</v>
      </c>
      <c r="F153" s="302">
        <f t="shared" si="13"/>
        <v>1</v>
      </c>
      <c r="G153" s="84" t="str">
        <f t="shared" si="10"/>
        <v>0.9%</v>
      </c>
      <c r="H153" s="84" t="str">
        <f t="shared" si="11"/>
        <v>95.8%</v>
      </c>
      <c r="I153" s="22" t="str">
        <f t="shared" si="12"/>
        <v>是</v>
      </c>
      <c r="J153" s="641" t="str">
        <f t="shared" si="14"/>
        <v>20126</v>
      </c>
      <c r="K153" s="712">
        <v>1</v>
      </c>
    </row>
    <row r="154" s="694" customFormat="1" ht="20.25" hidden="1" spans="1:11">
      <c r="A154" s="522" t="s">
        <v>4842</v>
      </c>
      <c r="B154" s="522" t="s">
        <v>4843</v>
      </c>
      <c r="C154" s="24">
        <f>SUMIF('2023.12'!$D$6:$D$1317,A154,'2023.12'!$F$6:$F$1317)</f>
        <v>0</v>
      </c>
      <c r="D154" s="24">
        <v>0</v>
      </c>
      <c r="E154" s="24">
        <f>SUMIF('2024.12'!$E$6:$E$1659,A154,'2024.12'!$H$6:$H$1659)</f>
        <v>0</v>
      </c>
      <c r="F154" s="707">
        <f t="shared" si="13"/>
        <v>0</v>
      </c>
      <c r="G154" s="707" t="str">
        <f t="shared" si="10"/>
        <v/>
      </c>
      <c r="H154" s="707" t="str">
        <f t="shared" si="11"/>
        <v/>
      </c>
      <c r="I154" s="22" t="str">
        <f t="shared" si="12"/>
        <v>否</v>
      </c>
      <c r="J154" s="488" t="str">
        <f t="shared" si="14"/>
        <v>20126</v>
      </c>
      <c r="K154" s="712">
        <v>1</v>
      </c>
    </row>
    <row r="155" s="695" customFormat="1" ht="20.25" spans="1:11">
      <c r="A155" s="349" t="s">
        <v>4844</v>
      </c>
      <c r="B155" s="350" t="s">
        <v>246</v>
      </c>
      <c r="C155" s="20">
        <f>SUMIF($J156:$J$1340,$A155,C156:C$1340)</f>
        <v>105</v>
      </c>
      <c r="D155" s="20">
        <f>SUMIF($J156:$J$1340,$A155,D156:D$1340)</f>
        <v>106</v>
      </c>
      <c r="E155" s="20">
        <f>SUMIF($J156:$J$1340,$A155,E156:E$1340)</f>
        <v>98</v>
      </c>
      <c r="F155" s="17">
        <f t="shared" si="13"/>
        <v>-7</v>
      </c>
      <c r="G155" s="18" t="str">
        <f t="shared" si="10"/>
        <v>-6.7%</v>
      </c>
      <c r="H155" s="18" t="str">
        <f t="shared" si="11"/>
        <v>92.5%</v>
      </c>
      <c r="I155" s="22" t="str">
        <f t="shared" si="12"/>
        <v>是</v>
      </c>
      <c r="J155" s="641" t="str">
        <f t="shared" si="14"/>
        <v>201</v>
      </c>
      <c r="K155" s="712">
        <v>1</v>
      </c>
    </row>
    <row r="156" s="696" customFormat="1" ht="20.25" spans="1:11">
      <c r="A156" s="280" t="s">
        <v>4845</v>
      </c>
      <c r="B156" s="281" t="s">
        <v>12</v>
      </c>
      <c r="C156" s="24">
        <f>SUMIF('2023.12'!$D$6:$D$1317,A156,'2023.12'!$F$6:$F$1317)</f>
        <v>99</v>
      </c>
      <c r="D156" s="24">
        <v>102</v>
      </c>
      <c r="E156" s="24">
        <f>SUMIF('2024.12'!$E$6:$E$1659,A156,'2024.12'!$H$6:$H$1659)</f>
        <v>95</v>
      </c>
      <c r="F156" s="302">
        <f t="shared" si="13"/>
        <v>-4</v>
      </c>
      <c r="G156" s="84" t="str">
        <f t="shared" si="10"/>
        <v>-4.0%</v>
      </c>
      <c r="H156" s="84" t="str">
        <f t="shared" si="11"/>
        <v>93.1%</v>
      </c>
      <c r="I156" s="22" t="str">
        <f t="shared" si="12"/>
        <v>是</v>
      </c>
      <c r="J156" s="641" t="str">
        <f t="shared" si="14"/>
        <v>20128</v>
      </c>
      <c r="K156" s="712">
        <v>1</v>
      </c>
    </row>
    <row r="157" s="696" customFormat="1" ht="20.25" spans="1:11">
      <c r="A157" s="280" t="s">
        <v>4846</v>
      </c>
      <c r="B157" s="281" t="s">
        <v>14</v>
      </c>
      <c r="C157" s="24">
        <f>SUMIF('2023.12'!$D$6:$D$1317,A157,'2023.12'!$F$6:$F$1317)</f>
        <v>3</v>
      </c>
      <c r="D157" s="24">
        <v>2</v>
      </c>
      <c r="E157" s="24">
        <f>SUMIF('2024.12'!$E$6:$E$1659,A157,'2024.12'!$H$6:$H$1659)</f>
        <v>3</v>
      </c>
      <c r="F157" s="302">
        <f t="shared" si="13"/>
        <v>0</v>
      </c>
      <c r="G157" s="84" t="str">
        <f t="shared" si="10"/>
        <v>0.0%</v>
      </c>
      <c r="H157" s="84" t="str">
        <f t="shared" si="11"/>
        <v>150.0%</v>
      </c>
      <c r="I157" s="22" t="str">
        <f t="shared" si="12"/>
        <v>是</v>
      </c>
      <c r="J157" s="641" t="str">
        <f t="shared" si="14"/>
        <v>20128</v>
      </c>
      <c r="K157" s="712">
        <v>1</v>
      </c>
    </row>
    <row r="158" s="694" customFormat="1" ht="20.25" hidden="1" spans="1:11">
      <c r="A158" s="522" t="s">
        <v>4847</v>
      </c>
      <c r="B158" s="522" t="s">
        <v>4642</v>
      </c>
      <c r="C158" s="24">
        <f>SUMIF('2023.12'!$D$6:$D$1317,A158,'2023.12'!$F$6:$F$1317)</f>
        <v>0</v>
      </c>
      <c r="D158" s="24">
        <v>0</v>
      </c>
      <c r="E158" s="24">
        <f>SUMIF('2024.12'!$E$6:$E$1659,A158,'2024.12'!$H$6:$H$1659)</f>
        <v>0</v>
      </c>
      <c r="F158" s="707">
        <f t="shared" si="13"/>
        <v>0</v>
      </c>
      <c r="G158" s="707" t="str">
        <f t="shared" si="10"/>
        <v/>
      </c>
      <c r="H158" s="707" t="str">
        <f t="shared" si="11"/>
        <v/>
      </c>
      <c r="I158" s="22" t="str">
        <f t="shared" si="12"/>
        <v>否</v>
      </c>
      <c r="J158" s="488" t="str">
        <f t="shared" si="14"/>
        <v>20128</v>
      </c>
      <c r="K158" s="712">
        <v>1</v>
      </c>
    </row>
    <row r="159" s="694" customFormat="1" ht="20.25" hidden="1" spans="1:11">
      <c r="A159" s="522" t="s">
        <v>4848</v>
      </c>
      <c r="B159" s="522" t="s">
        <v>4663</v>
      </c>
      <c r="C159" s="24">
        <f>SUMIF('2023.12'!$D$6:$D$1317,A159,'2023.12'!$F$6:$F$1317)</f>
        <v>0</v>
      </c>
      <c r="D159" s="24">
        <v>0</v>
      </c>
      <c r="E159" s="24">
        <f>SUMIF('2024.12'!$E$6:$E$1659,A159,'2024.12'!$H$6:$H$1659)</f>
        <v>0</v>
      </c>
      <c r="F159" s="707">
        <f t="shared" si="13"/>
        <v>0</v>
      </c>
      <c r="G159" s="707" t="str">
        <f t="shared" si="10"/>
        <v/>
      </c>
      <c r="H159" s="707" t="str">
        <f t="shared" si="11"/>
        <v/>
      </c>
      <c r="I159" s="22" t="str">
        <f t="shared" si="12"/>
        <v>否</v>
      </c>
      <c r="J159" s="488" t="str">
        <f t="shared" si="14"/>
        <v>20128</v>
      </c>
      <c r="K159" s="712">
        <v>1</v>
      </c>
    </row>
    <row r="160" s="694" customFormat="1" ht="20.25" hidden="1" spans="1:11">
      <c r="A160" s="522" t="s">
        <v>4849</v>
      </c>
      <c r="B160" s="522" t="s">
        <v>4653</v>
      </c>
      <c r="C160" s="24">
        <f>SUMIF('2023.12'!$D$6:$D$1317,A160,'2023.12'!$F$6:$F$1317)</f>
        <v>0</v>
      </c>
      <c r="D160" s="24">
        <v>0</v>
      </c>
      <c r="E160" s="24">
        <f>SUMIF('2024.12'!$E$6:$E$1659,A160,'2024.12'!$H$6:$H$1659)</f>
        <v>0</v>
      </c>
      <c r="F160" s="707">
        <f t="shared" si="13"/>
        <v>0</v>
      </c>
      <c r="G160" s="707" t="str">
        <f t="shared" si="10"/>
        <v/>
      </c>
      <c r="H160" s="707" t="str">
        <f t="shared" si="11"/>
        <v/>
      </c>
      <c r="I160" s="22" t="str">
        <f t="shared" si="12"/>
        <v>否</v>
      </c>
      <c r="J160" s="488" t="str">
        <f t="shared" si="14"/>
        <v>20128</v>
      </c>
      <c r="K160" s="712">
        <v>1</v>
      </c>
    </row>
    <row r="161" s="696" customFormat="1" ht="31.5" spans="1:11">
      <c r="A161" s="280" t="s">
        <v>4850</v>
      </c>
      <c r="B161" s="281" t="s">
        <v>252</v>
      </c>
      <c r="C161" s="24">
        <f>SUMIF('2023.12'!$D$6:$D$1317,A161,'2023.12'!$F$6:$F$1317)</f>
        <v>3</v>
      </c>
      <c r="D161" s="24">
        <v>2</v>
      </c>
      <c r="E161" s="24">
        <f>SUMIF('2024.12'!$E$6:$E$1659,A161,'2024.12'!$H$6:$H$1659)</f>
        <v>0</v>
      </c>
      <c r="F161" s="302">
        <f t="shared" si="13"/>
        <v>-3</v>
      </c>
      <c r="G161" s="84" t="str">
        <f t="shared" si="10"/>
        <v>-100.0%</v>
      </c>
      <c r="H161" s="84" t="str">
        <f t="shared" si="11"/>
        <v>0.0%</v>
      </c>
      <c r="I161" s="22" t="str">
        <f t="shared" si="12"/>
        <v>是</v>
      </c>
      <c r="J161" s="641" t="str">
        <f t="shared" si="14"/>
        <v>20128</v>
      </c>
      <c r="K161" s="712">
        <v>1</v>
      </c>
    </row>
    <row r="162" s="695" customFormat="1" ht="20.25" spans="1:11">
      <c r="A162" s="349" t="s">
        <v>4851</v>
      </c>
      <c r="B162" s="350" t="s">
        <v>4852</v>
      </c>
      <c r="C162" s="20">
        <f>SUMIF($J163:$J$1340,$A162,C163:C$1340)</f>
        <v>556</v>
      </c>
      <c r="D162" s="20">
        <f>SUMIF($J163:$J$1340,$A162,D163:D$1340)</f>
        <v>631</v>
      </c>
      <c r="E162" s="20">
        <f>SUMIF($J163:$J$1340,$A162,E163:E$1340)</f>
        <v>593</v>
      </c>
      <c r="F162" s="17">
        <f t="shared" si="13"/>
        <v>37</v>
      </c>
      <c r="G162" s="18" t="str">
        <f t="shared" si="10"/>
        <v>6.7%</v>
      </c>
      <c r="H162" s="18" t="str">
        <f t="shared" si="11"/>
        <v>94.0%</v>
      </c>
      <c r="I162" s="22" t="str">
        <f t="shared" si="12"/>
        <v>是</v>
      </c>
      <c r="J162" s="641" t="str">
        <f t="shared" si="14"/>
        <v>201</v>
      </c>
      <c r="K162" s="712">
        <v>1</v>
      </c>
    </row>
    <row r="163" s="696" customFormat="1" ht="20.25" spans="1:11">
      <c r="A163" s="280" t="s">
        <v>4853</v>
      </c>
      <c r="B163" s="281" t="s">
        <v>12</v>
      </c>
      <c r="C163" s="24">
        <f>SUMIF('2023.12'!$D$6:$D$1317,A163,'2023.12'!$F$6:$F$1317)</f>
        <v>472</v>
      </c>
      <c r="D163" s="24">
        <v>621</v>
      </c>
      <c r="E163" s="24">
        <f>SUMIF('2024.12'!$E$6:$E$1659,A163,'2024.12'!$H$6:$H$1659)</f>
        <v>492</v>
      </c>
      <c r="F163" s="302">
        <f t="shared" si="13"/>
        <v>20</v>
      </c>
      <c r="G163" s="84" t="str">
        <f t="shared" si="10"/>
        <v>4.2%</v>
      </c>
      <c r="H163" s="84" t="str">
        <f t="shared" si="11"/>
        <v>79.2%</v>
      </c>
      <c r="I163" s="22" t="str">
        <f t="shared" si="12"/>
        <v>是</v>
      </c>
      <c r="J163" s="641" t="str">
        <f t="shared" si="14"/>
        <v>20129</v>
      </c>
      <c r="K163" s="712">
        <v>1</v>
      </c>
    </row>
    <row r="164" s="696" customFormat="1" ht="20.25" spans="1:11">
      <c r="A164" s="280" t="s">
        <v>4854</v>
      </c>
      <c r="B164" s="281" t="s">
        <v>14</v>
      </c>
      <c r="C164" s="24">
        <f>SUMIF('2023.12'!$D$6:$D$1317,A164,'2023.12'!$F$6:$F$1317)</f>
        <v>84</v>
      </c>
      <c r="D164" s="24">
        <v>10</v>
      </c>
      <c r="E164" s="24">
        <f>SUMIF('2024.12'!$E$6:$E$1659,A164,'2024.12'!$H$6:$H$1659)</f>
        <v>101</v>
      </c>
      <c r="F164" s="302">
        <f t="shared" si="13"/>
        <v>17</v>
      </c>
      <c r="G164" s="84" t="str">
        <f t="shared" si="10"/>
        <v>20.2%</v>
      </c>
      <c r="H164" s="84" t="str">
        <f t="shared" si="11"/>
        <v>1010.0%</v>
      </c>
      <c r="I164" s="22" t="str">
        <f t="shared" si="12"/>
        <v>是</v>
      </c>
      <c r="J164" s="641" t="str">
        <f t="shared" si="14"/>
        <v>20129</v>
      </c>
      <c r="K164" s="712">
        <v>1</v>
      </c>
    </row>
    <row r="165" s="694" customFormat="1" ht="20.25" hidden="1" spans="1:11">
      <c r="A165" s="522" t="s">
        <v>4855</v>
      </c>
      <c r="B165" s="522" t="s">
        <v>4642</v>
      </c>
      <c r="C165" s="24">
        <f>SUMIF('2023.12'!$D$6:$D$1317,A165,'2023.12'!$F$6:$F$1317)</f>
        <v>0</v>
      </c>
      <c r="D165" s="24">
        <v>0</v>
      </c>
      <c r="E165" s="24">
        <f>SUMIF('2024.12'!$E$6:$E$1659,A165,'2024.12'!$H$6:$H$1659)</f>
        <v>0</v>
      </c>
      <c r="F165" s="707">
        <f t="shared" si="13"/>
        <v>0</v>
      </c>
      <c r="G165" s="707" t="str">
        <f t="shared" si="10"/>
        <v/>
      </c>
      <c r="H165" s="707" t="str">
        <f t="shared" si="11"/>
        <v/>
      </c>
      <c r="I165" s="22" t="str">
        <f t="shared" si="12"/>
        <v>否</v>
      </c>
      <c r="J165" s="488" t="str">
        <f t="shared" si="14"/>
        <v>20129</v>
      </c>
      <c r="K165" s="712">
        <v>1</v>
      </c>
    </row>
    <row r="166" s="694" customFormat="1" ht="20.25" hidden="1" spans="1:11">
      <c r="A166" s="522" t="s">
        <v>4856</v>
      </c>
      <c r="B166" s="522" t="s">
        <v>4857</v>
      </c>
      <c r="C166" s="24">
        <f>SUMIF('2023.12'!$D$6:$D$1317,A166,'2023.12'!$F$6:$F$1317)</f>
        <v>0</v>
      </c>
      <c r="D166" s="24">
        <v>0</v>
      </c>
      <c r="E166" s="24">
        <f>SUMIF('2024.12'!$E$6:$E$1659,A166,'2024.12'!$H$6:$H$1659)</f>
        <v>0</v>
      </c>
      <c r="F166" s="707">
        <f t="shared" si="13"/>
        <v>0</v>
      </c>
      <c r="G166" s="707" t="str">
        <f t="shared" si="10"/>
        <v/>
      </c>
      <c r="H166" s="707" t="str">
        <f t="shared" si="11"/>
        <v/>
      </c>
      <c r="I166" s="22" t="str">
        <f t="shared" si="12"/>
        <v>否</v>
      </c>
      <c r="J166" s="488" t="str">
        <f t="shared" si="14"/>
        <v>20129</v>
      </c>
      <c r="K166" s="712">
        <v>1</v>
      </c>
    </row>
    <row r="167" s="694" customFormat="1" ht="20.25" hidden="1" spans="1:11">
      <c r="A167" s="522" t="s">
        <v>4858</v>
      </c>
      <c r="B167" s="522" t="s">
        <v>4653</v>
      </c>
      <c r="C167" s="24">
        <f>SUMIF('2023.12'!$D$6:$D$1317,A167,'2023.12'!$F$6:$F$1317)</f>
        <v>0</v>
      </c>
      <c r="D167" s="24">
        <v>0</v>
      </c>
      <c r="E167" s="24">
        <f>SUMIF('2024.12'!$E$6:$E$1659,A167,'2024.12'!$H$6:$H$1659)</f>
        <v>0</v>
      </c>
      <c r="F167" s="707">
        <f t="shared" si="13"/>
        <v>0</v>
      </c>
      <c r="G167" s="707" t="str">
        <f t="shared" si="10"/>
        <v/>
      </c>
      <c r="H167" s="707" t="str">
        <f t="shared" si="11"/>
        <v/>
      </c>
      <c r="I167" s="22" t="str">
        <f t="shared" si="12"/>
        <v>否</v>
      </c>
      <c r="J167" s="488" t="str">
        <f t="shared" si="14"/>
        <v>20129</v>
      </c>
      <c r="K167" s="712">
        <v>1</v>
      </c>
    </row>
    <row r="168" s="694" customFormat="1" ht="20.25" hidden="1" spans="1:11">
      <c r="A168" s="522" t="s">
        <v>4859</v>
      </c>
      <c r="B168" s="522" t="s">
        <v>4860</v>
      </c>
      <c r="C168" s="24">
        <f>SUMIF('2023.12'!$D$6:$D$1317,A168,'2023.12'!$F$6:$F$1317)</f>
        <v>0</v>
      </c>
      <c r="D168" s="24">
        <v>0</v>
      </c>
      <c r="E168" s="24">
        <f>SUMIF('2024.12'!$E$6:$E$1659,A168,'2024.12'!$H$6:$H$1659)</f>
        <v>0</v>
      </c>
      <c r="F168" s="707">
        <f t="shared" si="13"/>
        <v>0</v>
      </c>
      <c r="G168" s="707" t="str">
        <f t="shared" si="10"/>
        <v/>
      </c>
      <c r="H168" s="707" t="str">
        <f t="shared" si="11"/>
        <v/>
      </c>
      <c r="I168" s="22" t="str">
        <f t="shared" si="12"/>
        <v>否</v>
      </c>
      <c r="J168" s="488" t="str">
        <f t="shared" si="14"/>
        <v>20129</v>
      </c>
      <c r="K168" s="712">
        <v>1</v>
      </c>
    </row>
    <row r="169" s="695" customFormat="1" ht="31.5" spans="1:11">
      <c r="A169" s="349" t="s">
        <v>4861</v>
      </c>
      <c r="B169" s="350" t="s">
        <v>4862</v>
      </c>
      <c r="C169" s="20">
        <f>SUMIF($J170:$J$1340,$A169,C170:C$1340)</f>
        <v>2447</v>
      </c>
      <c r="D169" s="20">
        <f>SUMIF($J170:$J$1340,$A169,D170:D$1340)</f>
        <v>2423</v>
      </c>
      <c r="E169" s="20">
        <f>SUMIF($J170:$J$1340,$A169,E170:E$1340)</f>
        <v>2462</v>
      </c>
      <c r="F169" s="17">
        <f t="shared" si="13"/>
        <v>15</v>
      </c>
      <c r="G169" s="18" t="str">
        <f t="shared" si="10"/>
        <v>0.6%</v>
      </c>
      <c r="H169" s="18" t="str">
        <f t="shared" si="11"/>
        <v>101.6%</v>
      </c>
      <c r="I169" s="22" t="str">
        <f t="shared" si="12"/>
        <v>是</v>
      </c>
      <c r="J169" s="641" t="str">
        <f t="shared" si="14"/>
        <v>201</v>
      </c>
      <c r="K169" s="712">
        <v>1</v>
      </c>
    </row>
    <row r="170" s="696" customFormat="1" ht="20.25" spans="1:11">
      <c r="A170" s="280" t="s">
        <v>4863</v>
      </c>
      <c r="B170" s="281" t="s">
        <v>12</v>
      </c>
      <c r="C170" s="24">
        <f>SUMIF('2023.12'!$D$6:$D$1317,A170,'2023.12'!$F$6:$F$1317)</f>
        <v>2121</v>
      </c>
      <c r="D170" s="24">
        <v>2238</v>
      </c>
      <c r="E170" s="24">
        <f>SUMIF('2024.12'!$E$6:$E$1659,A170,'2024.12'!$H$6:$H$1659)</f>
        <v>2107</v>
      </c>
      <c r="F170" s="302">
        <f t="shared" si="13"/>
        <v>-14</v>
      </c>
      <c r="G170" s="84" t="str">
        <f t="shared" si="10"/>
        <v>-0.7%</v>
      </c>
      <c r="H170" s="84" t="str">
        <f t="shared" si="11"/>
        <v>94.1%</v>
      </c>
      <c r="I170" s="22" t="str">
        <f t="shared" si="12"/>
        <v>是</v>
      </c>
      <c r="J170" s="641" t="str">
        <f t="shared" si="14"/>
        <v>20131</v>
      </c>
      <c r="K170" s="712">
        <v>1</v>
      </c>
    </row>
    <row r="171" s="696" customFormat="1" ht="20.25" spans="1:11">
      <c r="A171" s="280" t="s">
        <v>4864</v>
      </c>
      <c r="B171" s="281" t="s">
        <v>14</v>
      </c>
      <c r="C171" s="24">
        <f>SUMIF('2023.12'!$D$6:$D$1317,A171,'2023.12'!$F$6:$F$1317)</f>
        <v>326</v>
      </c>
      <c r="D171" s="24">
        <v>185</v>
      </c>
      <c r="E171" s="24">
        <f>SUMIF('2024.12'!$E$6:$E$1659,A171,'2024.12'!$H$6:$H$1659)</f>
        <v>275</v>
      </c>
      <c r="F171" s="302">
        <f t="shared" si="13"/>
        <v>-51</v>
      </c>
      <c r="G171" s="84" t="str">
        <f t="shared" si="10"/>
        <v>-15.6%</v>
      </c>
      <c r="H171" s="84" t="str">
        <f t="shared" si="11"/>
        <v>148.6%</v>
      </c>
      <c r="I171" s="22" t="str">
        <f t="shared" si="12"/>
        <v>是</v>
      </c>
      <c r="J171" s="641" t="str">
        <f t="shared" si="14"/>
        <v>20131</v>
      </c>
      <c r="K171" s="712">
        <v>1</v>
      </c>
    </row>
    <row r="172" s="694" customFormat="1" ht="20.25" hidden="1" spans="1:11">
      <c r="A172" s="522" t="s">
        <v>4865</v>
      </c>
      <c r="B172" s="522" t="s">
        <v>4642</v>
      </c>
      <c r="C172" s="24">
        <f>SUMIF('2023.12'!$D$6:$D$1317,A172,'2023.12'!$F$6:$F$1317)</f>
        <v>0</v>
      </c>
      <c r="D172" s="24">
        <v>0</v>
      </c>
      <c r="E172" s="24">
        <f>SUMIF('2024.12'!$E$6:$E$1659,A172,'2024.12'!$H$6:$H$1659)</f>
        <v>0</v>
      </c>
      <c r="F172" s="707">
        <f t="shared" si="13"/>
        <v>0</v>
      </c>
      <c r="G172" s="707" t="str">
        <f t="shared" si="10"/>
        <v/>
      </c>
      <c r="H172" s="707" t="str">
        <f t="shared" si="11"/>
        <v/>
      </c>
      <c r="I172" s="22" t="str">
        <f t="shared" si="12"/>
        <v>否</v>
      </c>
      <c r="J172" s="488" t="str">
        <f t="shared" si="14"/>
        <v>20131</v>
      </c>
      <c r="K172" s="712">
        <v>1</v>
      </c>
    </row>
    <row r="173" s="696" customFormat="1" ht="20.25" spans="1:11">
      <c r="A173" s="280" t="s">
        <v>4866</v>
      </c>
      <c r="B173" s="281" t="s">
        <v>269</v>
      </c>
      <c r="C173" s="24">
        <f>SUMIF('2023.12'!$D$6:$D$1317,A173,'2023.12'!$F$6:$F$1317)</f>
        <v>0</v>
      </c>
      <c r="D173" s="24">
        <v>0</v>
      </c>
      <c r="E173" s="24">
        <f>SUMIF('2024.12'!$E$6:$E$1659,A173,'2024.12'!$H$6:$H$1659)</f>
        <v>80</v>
      </c>
      <c r="F173" s="302">
        <f t="shared" si="13"/>
        <v>80</v>
      </c>
      <c r="G173" s="84" t="str">
        <f t="shared" si="10"/>
        <v/>
      </c>
      <c r="H173" s="84" t="str">
        <f t="shared" si="11"/>
        <v/>
      </c>
      <c r="I173" s="22" t="str">
        <f t="shared" si="12"/>
        <v>是</v>
      </c>
      <c r="J173" s="641" t="str">
        <f t="shared" si="14"/>
        <v>20131</v>
      </c>
      <c r="K173" s="712">
        <v>1</v>
      </c>
    </row>
    <row r="174" s="694" customFormat="1" ht="20.25" hidden="1" spans="1:11">
      <c r="A174" s="522" t="s">
        <v>4867</v>
      </c>
      <c r="B174" s="522" t="s">
        <v>4653</v>
      </c>
      <c r="C174" s="24">
        <f>SUMIF('2023.12'!$D$6:$D$1317,A174,'2023.12'!$F$6:$F$1317)</f>
        <v>0</v>
      </c>
      <c r="D174" s="24">
        <v>0</v>
      </c>
      <c r="E174" s="24">
        <f>SUMIF('2024.12'!$E$6:$E$1659,A174,'2024.12'!$H$6:$H$1659)</f>
        <v>0</v>
      </c>
      <c r="F174" s="707">
        <f t="shared" si="13"/>
        <v>0</v>
      </c>
      <c r="G174" s="707" t="str">
        <f t="shared" si="10"/>
        <v/>
      </c>
      <c r="H174" s="707" t="str">
        <f t="shared" si="11"/>
        <v/>
      </c>
      <c r="I174" s="22" t="str">
        <f t="shared" si="12"/>
        <v>否</v>
      </c>
      <c r="J174" s="488" t="str">
        <f t="shared" si="14"/>
        <v>20131</v>
      </c>
      <c r="K174" s="712">
        <v>1</v>
      </c>
    </row>
    <row r="175" s="694" customFormat="1" ht="30" hidden="1" spans="1:11">
      <c r="A175" s="522" t="s">
        <v>4868</v>
      </c>
      <c r="B175" s="522" t="s">
        <v>4869</v>
      </c>
      <c r="C175" s="24">
        <f>SUMIF('2023.12'!$D$6:$D$1317,A175,'2023.12'!$F$6:$F$1317)</f>
        <v>0</v>
      </c>
      <c r="D175" s="24">
        <v>0</v>
      </c>
      <c r="E175" s="24">
        <f>SUMIF('2024.12'!$E$6:$E$1659,A175,'2024.12'!$H$6:$H$1659)</f>
        <v>0</v>
      </c>
      <c r="F175" s="707">
        <f t="shared" si="13"/>
        <v>0</v>
      </c>
      <c r="G175" s="707" t="str">
        <f t="shared" si="10"/>
        <v/>
      </c>
      <c r="H175" s="707" t="str">
        <f t="shared" si="11"/>
        <v/>
      </c>
      <c r="I175" s="22" t="str">
        <f t="shared" si="12"/>
        <v>否</v>
      </c>
      <c r="J175" s="488" t="str">
        <f t="shared" si="14"/>
        <v>20131</v>
      </c>
      <c r="K175" s="712">
        <v>1</v>
      </c>
    </row>
    <row r="176" s="695" customFormat="1" ht="20.25" spans="1:11">
      <c r="A176" s="349" t="s">
        <v>4870</v>
      </c>
      <c r="B176" s="350" t="s">
        <v>274</v>
      </c>
      <c r="C176" s="20">
        <f>SUMIF($J177:$J$1340,$A176,C177:C$1340)</f>
        <v>674</v>
      </c>
      <c r="D176" s="20">
        <f>SUMIF($J177:$J$1340,$A176,D177:D$1340)</f>
        <v>800</v>
      </c>
      <c r="E176" s="20">
        <f>SUMIF($J177:$J$1340,$A176,E177:E$1340)</f>
        <v>528</v>
      </c>
      <c r="F176" s="17">
        <f t="shared" si="13"/>
        <v>-146</v>
      </c>
      <c r="G176" s="18" t="str">
        <f t="shared" si="10"/>
        <v>-21.7%</v>
      </c>
      <c r="H176" s="18" t="str">
        <f t="shared" si="11"/>
        <v>66.0%</v>
      </c>
      <c r="I176" s="22" t="str">
        <f t="shared" si="12"/>
        <v>是</v>
      </c>
      <c r="J176" s="641" t="str">
        <f t="shared" si="14"/>
        <v>201</v>
      </c>
      <c r="K176" s="712">
        <v>1</v>
      </c>
    </row>
    <row r="177" s="696" customFormat="1" ht="20.25" spans="1:11">
      <c r="A177" s="280" t="s">
        <v>4871</v>
      </c>
      <c r="B177" s="281" t="s">
        <v>12</v>
      </c>
      <c r="C177" s="24">
        <f>SUMIF('2023.12'!$D$6:$D$1317,A177,'2023.12'!$F$6:$F$1317)</f>
        <v>464</v>
      </c>
      <c r="D177" s="24">
        <v>473</v>
      </c>
      <c r="E177" s="24">
        <f>SUMIF('2024.12'!$E$6:$E$1659,A177,'2024.12'!$H$6:$H$1659)</f>
        <v>406</v>
      </c>
      <c r="F177" s="302">
        <f t="shared" si="13"/>
        <v>-58</v>
      </c>
      <c r="G177" s="84" t="str">
        <f t="shared" si="10"/>
        <v>-12.5%</v>
      </c>
      <c r="H177" s="84" t="str">
        <f t="shared" si="11"/>
        <v>85.8%</v>
      </c>
      <c r="I177" s="22" t="str">
        <f t="shared" si="12"/>
        <v>是</v>
      </c>
      <c r="J177" s="641" t="str">
        <f t="shared" si="14"/>
        <v>20132</v>
      </c>
      <c r="K177" s="712">
        <v>1</v>
      </c>
    </row>
    <row r="178" s="696" customFormat="1" ht="20.25" spans="1:11">
      <c r="A178" s="280" t="s">
        <v>4872</v>
      </c>
      <c r="B178" s="281" t="s">
        <v>14</v>
      </c>
      <c r="C178" s="24">
        <f>SUMIF('2023.12'!$D$6:$D$1317,A178,'2023.12'!$F$6:$F$1317)</f>
        <v>210</v>
      </c>
      <c r="D178" s="24">
        <v>327</v>
      </c>
      <c r="E178" s="24">
        <f>SUMIF('2024.12'!$E$6:$E$1659,A178,'2024.12'!$H$6:$H$1659)</f>
        <v>122</v>
      </c>
      <c r="F178" s="302">
        <f t="shared" si="13"/>
        <v>-88</v>
      </c>
      <c r="G178" s="84" t="str">
        <f t="shared" si="10"/>
        <v>-41.9%</v>
      </c>
      <c r="H178" s="84" t="str">
        <f t="shared" si="11"/>
        <v>37.3%</v>
      </c>
      <c r="I178" s="22" t="str">
        <f t="shared" si="12"/>
        <v>是</v>
      </c>
      <c r="J178" s="641" t="str">
        <f t="shared" si="14"/>
        <v>20132</v>
      </c>
      <c r="K178" s="712">
        <v>1</v>
      </c>
    </row>
    <row r="179" s="694" customFormat="1" ht="20.25" hidden="1" spans="1:11">
      <c r="A179" s="522" t="s">
        <v>4873</v>
      </c>
      <c r="B179" s="522" t="s">
        <v>4642</v>
      </c>
      <c r="C179" s="24">
        <f>SUMIF('2023.12'!$D$6:$D$1317,A179,'2023.12'!$F$6:$F$1317)</f>
        <v>0</v>
      </c>
      <c r="D179" s="24">
        <v>0</v>
      </c>
      <c r="E179" s="24">
        <f>SUMIF('2024.12'!$E$6:$E$1659,A179,'2024.12'!$H$6:$H$1659)</f>
        <v>0</v>
      </c>
      <c r="F179" s="707">
        <f t="shared" si="13"/>
        <v>0</v>
      </c>
      <c r="G179" s="707" t="str">
        <f t="shared" si="10"/>
        <v/>
      </c>
      <c r="H179" s="707" t="str">
        <f t="shared" si="11"/>
        <v/>
      </c>
      <c r="I179" s="22" t="str">
        <f t="shared" si="12"/>
        <v>否</v>
      </c>
      <c r="J179" s="488" t="str">
        <f t="shared" si="14"/>
        <v>20132</v>
      </c>
      <c r="K179" s="712">
        <v>1</v>
      </c>
    </row>
    <row r="180" s="694" customFormat="1" ht="20.25" hidden="1" spans="1:11">
      <c r="A180" s="522" t="s">
        <v>4874</v>
      </c>
      <c r="B180" s="522" t="s">
        <v>4875</v>
      </c>
      <c r="C180" s="24">
        <f>SUMIF('2023.12'!$D$6:$D$1317,A180,'2023.12'!$F$6:$F$1317)</f>
        <v>0</v>
      </c>
      <c r="D180" s="24">
        <v>0</v>
      </c>
      <c r="E180" s="24">
        <f>SUMIF('2024.12'!$E$6:$E$1659,A180,'2024.12'!$H$6:$H$1659)</f>
        <v>0</v>
      </c>
      <c r="F180" s="707">
        <f t="shared" si="13"/>
        <v>0</v>
      </c>
      <c r="G180" s="707" t="str">
        <f t="shared" si="10"/>
        <v/>
      </c>
      <c r="H180" s="707" t="str">
        <f t="shared" si="11"/>
        <v/>
      </c>
      <c r="I180" s="22" t="str">
        <f t="shared" si="12"/>
        <v>否</v>
      </c>
      <c r="J180" s="488" t="str">
        <f t="shared" si="14"/>
        <v>20132</v>
      </c>
      <c r="K180" s="712">
        <v>1</v>
      </c>
    </row>
    <row r="181" s="694" customFormat="1" ht="20.25" hidden="1" spans="1:11">
      <c r="A181" s="522" t="s">
        <v>4876</v>
      </c>
      <c r="B181" s="522" t="s">
        <v>4653</v>
      </c>
      <c r="C181" s="24">
        <f>SUMIF('2023.12'!$D$6:$D$1317,A181,'2023.12'!$F$6:$F$1317)</f>
        <v>0</v>
      </c>
      <c r="D181" s="24">
        <v>0</v>
      </c>
      <c r="E181" s="24">
        <f>SUMIF('2024.12'!$E$6:$E$1659,A181,'2024.12'!$H$6:$H$1659)</f>
        <v>0</v>
      </c>
      <c r="F181" s="707">
        <f t="shared" si="13"/>
        <v>0</v>
      </c>
      <c r="G181" s="707" t="str">
        <f t="shared" si="10"/>
        <v/>
      </c>
      <c r="H181" s="707" t="str">
        <f t="shared" si="11"/>
        <v/>
      </c>
      <c r="I181" s="22" t="str">
        <f t="shared" si="12"/>
        <v>否</v>
      </c>
      <c r="J181" s="488" t="str">
        <f t="shared" si="14"/>
        <v>20132</v>
      </c>
      <c r="K181" s="712">
        <v>1</v>
      </c>
    </row>
    <row r="182" s="696" customFormat="1" ht="20.25" hidden="1" spans="1:11">
      <c r="A182" s="280" t="s">
        <v>4877</v>
      </c>
      <c r="B182" s="281" t="s">
        <v>282</v>
      </c>
      <c r="C182" s="24">
        <f>SUMIF('2023.12'!$D$6:$D$1317,A182,'2023.12'!$F$6:$F$1317)</f>
        <v>0</v>
      </c>
      <c r="D182" s="24">
        <v>0</v>
      </c>
      <c r="E182" s="24">
        <f>SUMIF('2024.12'!$E$6:$E$1659,A182,'2024.12'!$H$6:$H$1659)</f>
        <v>0</v>
      </c>
      <c r="F182" s="302">
        <f t="shared" si="13"/>
        <v>0</v>
      </c>
      <c r="G182" s="84" t="str">
        <f t="shared" si="10"/>
        <v/>
      </c>
      <c r="H182" s="84" t="str">
        <f t="shared" si="11"/>
        <v/>
      </c>
      <c r="I182" s="22" t="str">
        <f t="shared" si="12"/>
        <v>否</v>
      </c>
      <c r="J182" s="641" t="str">
        <f t="shared" si="14"/>
        <v>20132</v>
      </c>
      <c r="K182" s="712">
        <v>1</v>
      </c>
    </row>
    <row r="183" s="695" customFormat="1" ht="20.25" spans="1:11">
      <c r="A183" s="349" t="s">
        <v>4878</v>
      </c>
      <c r="B183" s="350" t="s">
        <v>284</v>
      </c>
      <c r="C183" s="20">
        <f>SUMIF($J184:$J$1340,$A183,C184:C$1340)</f>
        <v>552</v>
      </c>
      <c r="D183" s="20">
        <f>SUMIF($J184:$J$1340,$A183,D184:D$1340)</f>
        <v>332</v>
      </c>
      <c r="E183" s="20">
        <f>SUMIF($J184:$J$1340,$A183,E184:E$1340)</f>
        <v>277</v>
      </c>
      <c r="F183" s="17">
        <f t="shared" si="13"/>
        <v>-275</v>
      </c>
      <c r="G183" s="18" t="str">
        <f t="shared" si="10"/>
        <v>-49.8%</v>
      </c>
      <c r="H183" s="18" t="str">
        <f t="shared" si="11"/>
        <v>83.4%</v>
      </c>
      <c r="I183" s="22" t="str">
        <f t="shared" si="12"/>
        <v>是</v>
      </c>
      <c r="J183" s="641" t="str">
        <f t="shared" si="14"/>
        <v>201</v>
      </c>
      <c r="K183" s="712">
        <v>1</v>
      </c>
    </row>
    <row r="184" s="696" customFormat="1" ht="20.25" spans="1:11">
      <c r="A184" s="280" t="s">
        <v>4879</v>
      </c>
      <c r="B184" s="281" t="s">
        <v>12</v>
      </c>
      <c r="C184" s="24">
        <f>SUMIF('2023.12'!$D$6:$D$1317,A184,'2023.12'!$F$6:$F$1317)</f>
        <v>234</v>
      </c>
      <c r="D184" s="24">
        <v>242</v>
      </c>
      <c r="E184" s="24">
        <f>SUMIF('2024.12'!$E$6:$E$1659,A184,'2024.12'!$H$6:$H$1659)</f>
        <v>227</v>
      </c>
      <c r="F184" s="302">
        <f t="shared" si="13"/>
        <v>-7</v>
      </c>
      <c r="G184" s="84" t="str">
        <f t="shared" si="10"/>
        <v>-3.0%</v>
      </c>
      <c r="H184" s="84" t="str">
        <f t="shared" si="11"/>
        <v>93.8%</v>
      </c>
      <c r="I184" s="22" t="str">
        <f t="shared" si="12"/>
        <v>是</v>
      </c>
      <c r="J184" s="641" t="str">
        <f t="shared" si="14"/>
        <v>20133</v>
      </c>
      <c r="K184" s="712">
        <v>1</v>
      </c>
    </row>
    <row r="185" s="696" customFormat="1" ht="20.25" spans="1:11">
      <c r="A185" s="280" t="s">
        <v>4880</v>
      </c>
      <c r="B185" s="281" t="s">
        <v>14</v>
      </c>
      <c r="C185" s="24">
        <f>SUMIF('2023.12'!$D$6:$D$1317,A185,'2023.12'!$F$6:$F$1317)</f>
        <v>318</v>
      </c>
      <c r="D185" s="24">
        <v>90</v>
      </c>
      <c r="E185" s="24">
        <f>SUMIF('2024.12'!$E$6:$E$1659,A185,'2024.12'!$H$6:$H$1659)</f>
        <v>50</v>
      </c>
      <c r="F185" s="302">
        <f t="shared" si="13"/>
        <v>-268</v>
      </c>
      <c r="G185" s="84" t="str">
        <f t="shared" si="10"/>
        <v>-84.3%</v>
      </c>
      <c r="H185" s="84" t="str">
        <f t="shared" si="11"/>
        <v>55.6%</v>
      </c>
      <c r="I185" s="22" t="str">
        <f t="shared" si="12"/>
        <v>是</v>
      </c>
      <c r="J185" s="641" t="str">
        <f t="shared" si="14"/>
        <v>20133</v>
      </c>
      <c r="K185" s="712">
        <v>1</v>
      </c>
    </row>
    <row r="186" s="694" customFormat="1" ht="20.25" hidden="1" spans="1:11">
      <c r="A186" s="522" t="s">
        <v>4881</v>
      </c>
      <c r="B186" s="522" t="s">
        <v>4642</v>
      </c>
      <c r="C186" s="24">
        <f>SUMIF('2023.12'!$D$6:$D$1317,A186,'2023.12'!$F$6:$F$1317)</f>
        <v>0</v>
      </c>
      <c r="D186" s="24">
        <v>0</v>
      </c>
      <c r="E186" s="24">
        <f>SUMIF('2024.12'!$E$6:$E$1659,A186,'2024.12'!$H$6:$H$1659)</f>
        <v>0</v>
      </c>
      <c r="F186" s="707">
        <f t="shared" si="13"/>
        <v>0</v>
      </c>
      <c r="G186" s="707" t="str">
        <f t="shared" si="10"/>
        <v/>
      </c>
      <c r="H186" s="707" t="str">
        <f t="shared" si="11"/>
        <v/>
      </c>
      <c r="I186" s="22" t="str">
        <f t="shared" si="12"/>
        <v>否</v>
      </c>
      <c r="J186" s="488" t="str">
        <f t="shared" si="14"/>
        <v>20133</v>
      </c>
      <c r="K186" s="712">
        <v>1</v>
      </c>
    </row>
    <row r="187" s="694" customFormat="1" ht="20.25" hidden="1" spans="1:11">
      <c r="A187" s="522" t="s">
        <v>4882</v>
      </c>
      <c r="B187" s="522" t="s">
        <v>4883</v>
      </c>
      <c r="C187" s="24">
        <f>SUMIF('2023.12'!$D$6:$D$1317,A187,'2023.12'!$F$6:$F$1317)</f>
        <v>0</v>
      </c>
      <c r="D187" s="24">
        <v>0</v>
      </c>
      <c r="E187" s="24">
        <f>SUMIF('2024.12'!$E$6:$E$1659,A187,'2024.12'!$H$6:$H$1659)</f>
        <v>0</v>
      </c>
      <c r="F187" s="707">
        <f t="shared" si="13"/>
        <v>0</v>
      </c>
      <c r="G187" s="707" t="str">
        <f t="shared" si="10"/>
        <v/>
      </c>
      <c r="H187" s="707" t="str">
        <f t="shared" si="11"/>
        <v/>
      </c>
      <c r="I187" s="22" t="str">
        <f t="shared" si="12"/>
        <v>否</v>
      </c>
      <c r="J187" s="488" t="str">
        <f t="shared" si="14"/>
        <v>20133</v>
      </c>
      <c r="K187" s="712">
        <v>1</v>
      </c>
    </row>
    <row r="188" s="694" customFormat="1" ht="20.25" hidden="1" spans="1:11">
      <c r="A188" s="522" t="s">
        <v>4884</v>
      </c>
      <c r="B188" s="522" t="s">
        <v>4653</v>
      </c>
      <c r="C188" s="24">
        <f>SUMIF('2023.12'!$D$6:$D$1317,A188,'2023.12'!$F$6:$F$1317)</f>
        <v>0</v>
      </c>
      <c r="D188" s="24">
        <v>0</v>
      </c>
      <c r="E188" s="24">
        <f>SUMIF('2024.12'!$E$6:$E$1659,A188,'2024.12'!$H$6:$H$1659)</f>
        <v>0</v>
      </c>
      <c r="F188" s="707">
        <f t="shared" si="13"/>
        <v>0</v>
      </c>
      <c r="G188" s="707" t="str">
        <f t="shared" si="10"/>
        <v/>
      </c>
      <c r="H188" s="707" t="str">
        <f t="shared" si="11"/>
        <v/>
      </c>
      <c r="I188" s="22" t="str">
        <f t="shared" si="12"/>
        <v>否</v>
      </c>
      <c r="J188" s="488" t="str">
        <f t="shared" si="14"/>
        <v>20133</v>
      </c>
      <c r="K188" s="712">
        <v>1</v>
      </c>
    </row>
    <row r="189" s="694" customFormat="1" ht="20.25" hidden="1" spans="1:11">
      <c r="A189" s="522" t="s">
        <v>4885</v>
      </c>
      <c r="B189" s="522" t="s">
        <v>4886</v>
      </c>
      <c r="C189" s="24">
        <f>SUMIF('2023.12'!$D$6:$D$1317,A189,'2023.12'!$F$6:$F$1317)</f>
        <v>0</v>
      </c>
      <c r="D189" s="24">
        <v>0</v>
      </c>
      <c r="E189" s="24">
        <f>SUMIF('2024.12'!$E$6:$E$1659,A189,'2024.12'!$H$6:$H$1659)</f>
        <v>0</v>
      </c>
      <c r="F189" s="707">
        <f t="shared" si="13"/>
        <v>0</v>
      </c>
      <c r="G189" s="707" t="str">
        <f t="shared" si="10"/>
        <v/>
      </c>
      <c r="H189" s="707" t="str">
        <f t="shared" si="11"/>
        <v/>
      </c>
      <c r="I189" s="22" t="str">
        <f t="shared" si="12"/>
        <v>否</v>
      </c>
      <c r="J189" s="488" t="str">
        <f t="shared" si="14"/>
        <v>20133</v>
      </c>
      <c r="K189" s="712">
        <v>1</v>
      </c>
    </row>
    <row r="190" s="695" customFormat="1" ht="20.25" spans="1:11">
      <c r="A190" s="349" t="s">
        <v>4887</v>
      </c>
      <c r="B190" s="350" t="s">
        <v>293</v>
      </c>
      <c r="C190" s="20">
        <f>SUMIF($J191:$J$1340,$A190,C191:C$1340)</f>
        <v>119</v>
      </c>
      <c r="D190" s="20">
        <f>SUMIF($J191:$J$1340,$A190,D191:D$1340)</f>
        <v>119</v>
      </c>
      <c r="E190" s="20">
        <f>SUMIF($J191:$J$1340,$A190,E191:E$1340)</f>
        <v>202</v>
      </c>
      <c r="F190" s="17">
        <f t="shared" si="13"/>
        <v>83</v>
      </c>
      <c r="G190" s="18" t="str">
        <f t="shared" si="10"/>
        <v>69.7%</v>
      </c>
      <c r="H190" s="18" t="str">
        <f t="shared" si="11"/>
        <v>169.7%</v>
      </c>
      <c r="I190" s="22" t="str">
        <f t="shared" si="12"/>
        <v>是</v>
      </c>
      <c r="J190" s="641" t="str">
        <f t="shared" si="14"/>
        <v>201</v>
      </c>
      <c r="K190" s="712">
        <v>1</v>
      </c>
    </row>
    <row r="191" s="696" customFormat="1" ht="20.25" spans="1:11">
      <c r="A191" s="280" t="s">
        <v>4888</v>
      </c>
      <c r="B191" s="281" t="s">
        <v>12</v>
      </c>
      <c r="C191" s="24">
        <f>SUMIF('2023.12'!$D$6:$D$1317,A191,'2023.12'!$F$6:$F$1317)</f>
        <v>99</v>
      </c>
      <c r="D191" s="24">
        <v>97</v>
      </c>
      <c r="E191" s="24">
        <f>SUMIF('2024.12'!$E$6:$E$1659,A191,'2024.12'!$H$6:$H$1659)</f>
        <v>102</v>
      </c>
      <c r="F191" s="302">
        <f t="shared" si="13"/>
        <v>3</v>
      </c>
      <c r="G191" s="84" t="str">
        <f t="shared" si="10"/>
        <v>3.0%</v>
      </c>
      <c r="H191" s="84" t="str">
        <f t="shared" si="11"/>
        <v>105.2%</v>
      </c>
      <c r="I191" s="22" t="str">
        <f t="shared" si="12"/>
        <v>是</v>
      </c>
      <c r="J191" s="641" t="str">
        <f t="shared" si="14"/>
        <v>20134</v>
      </c>
      <c r="K191" s="712">
        <v>1</v>
      </c>
    </row>
    <row r="192" s="696" customFormat="1" ht="20.25" spans="1:11">
      <c r="A192" s="280" t="s">
        <v>4889</v>
      </c>
      <c r="B192" s="281" t="s">
        <v>14</v>
      </c>
      <c r="C192" s="24">
        <f>SUMIF('2023.12'!$D$6:$D$1317,A192,'2023.12'!$F$6:$F$1317)</f>
        <v>10</v>
      </c>
      <c r="D192" s="24">
        <v>13</v>
      </c>
      <c r="E192" s="24">
        <f>SUMIF('2024.12'!$E$6:$E$1659,A192,'2024.12'!$H$6:$H$1659)</f>
        <v>15</v>
      </c>
      <c r="F192" s="302">
        <f t="shared" si="13"/>
        <v>5</v>
      </c>
      <c r="G192" s="84" t="str">
        <f t="shared" si="10"/>
        <v>50.0%</v>
      </c>
      <c r="H192" s="84" t="str">
        <f t="shared" si="11"/>
        <v>115.4%</v>
      </c>
      <c r="I192" s="22" t="str">
        <f t="shared" si="12"/>
        <v>是</v>
      </c>
      <c r="J192" s="641" t="str">
        <f t="shared" si="14"/>
        <v>20134</v>
      </c>
      <c r="K192" s="712">
        <v>1</v>
      </c>
    </row>
    <row r="193" s="694" customFormat="1" ht="20.25" hidden="1" spans="1:11">
      <c r="A193" s="522" t="s">
        <v>4890</v>
      </c>
      <c r="B193" s="522" t="s">
        <v>4642</v>
      </c>
      <c r="C193" s="24">
        <f>SUMIF('2023.12'!$D$6:$D$1317,A193,'2023.12'!$F$6:$F$1317)</f>
        <v>0</v>
      </c>
      <c r="D193" s="24">
        <v>0</v>
      </c>
      <c r="E193" s="24">
        <f>SUMIF('2024.12'!$E$6:$E$1659,A193,'2024.12'!$H$6:$H$1659)</f>
        <v>0</v>
      </c>
      <c r="F193" s="707">
        <f t="shared" si="13"/>
        <v>0</v>
      </c>
      <c r="G193" s="707" t="str">
        <f t="shared" si="10"/>
        <v/>
      </c>
      <c r="H193" s="707" t="str">
        <f t="shared" si="11"/>
        <v/>
      </c>
      <c r="I193" s="22" t="str">
        <f t="shared" si="12"/>
        <v>否</v>
      </c>
      <c r="J193" s="488" t="str">
        <f t="shared" si="14"/>
        <v>20134</v>
      </c>
      <c r="K193" s="712">
        <v>1</v>
      </c>
    </row>
    <row r="194" s="696" customFormat="1" ht="20.25" spans="1:11">
      <c r="A194" s="280" t="s">
        <v>4891</v>
      </c>
      <c r="B194" s="281" t="s">
        <v>298</v>
      </c>
      <c r="C194" s="24">
        <f>SUMIF('2023.12'!$D$6:$D$1317,A194,'2023.12'!$F$6:$F$1317)</f>
        <v>4</v>
      </c>
      <c r="D194" s="24">
        <v>0</v>
      </c>
      <c r="E194" s="24">
        <f>SUMIF('2024.12'!$E$6:$E$1659,A194,'2024.12'!$H$6:$H$1659)</f>
        <v>78</v>
      </c>
      <c r="F194" s="302">
        <f t="shared" si="13"/>
        <v>74</v>
      </c>
      <c r="G194" s="84" t="str">
        <f t="shared" si="10"/>
        <v>1850.0%</v>
      </c>
      <c r="H194" s="84" t="str">
        <f t="shared" si="11"/>
        <v/>
      </c>
      <c r="I194" s="22" t="str">
        <f t="shared" si="12"/>
        <v>是</v>
      </c>
      <c r="J194" s="641" t="str">
        <f t="shared" si="14"/>
        <v>20134</v>
      </c>
      <c r="K194" s="712">
        <v>1</v>
      </c>
    </row>
    <row r="195" s="696" customFormat="1" ht="20.25" spans="1:11">
      <c r="A195" s="280" t="s">
        <v>4892</v>
      </c>
      <c r="B195" s="281" t="s">
        <v>300</v>
      </c>
      <c r="C195" s="24">
        <f>SUMIF('2023.12'!$D$6:$D$1317,A195,'2023.12'!$F$6:$F$1317)</f>
        <v>6</v>
      </c>
      <c r="D195" s="24">
        <v>9</v>
      </c>
      <c r="E195" s="24">
        <f>SUMIF('2024.12'!$E$6:$E$1659,A195,'2024.12'!$H$6:$H$1659)</f>
        <v>7</v>
      </c>
      <c r="F195" s="302">
        <f t="shared" si="13"/>
        <v>1</v>
      </c>
      <c r="G195" s="84" t="str">
        <f t="shared" si="10"/>
        <v>16.7%</v>
      </c>
      <c r="H195" s="84" t="str">
        <f t="shared" si="11"/>
        <v>77.8%</v>
      </c>
      <c r="I195" s="22" t="str">
        <f t="shared" si="12"/>
        <v>是</v>
      </c>
      <c r="J195" s="641" t="str">
        <f t="shared" si="14"/>
        <v>20134</v>
      </c>
      <c r="K195" s="712">
        <v>1</v>
      </c>
    </row>
    <row r="196" s="694" customFormat="1" ht="20.25" hidden="1" spans="1:11">
      <c r="A196" s="522" t="s">
        <v>4893</v>
      </c>
      <c r="B196" s="522" t="s">
        <v>4653</v>
      </c>
      <c r="C196" s="24">
        <f>SUMIF('2023.12'!$D$6:$D$1317,A196,'2023.12'!$F$6:$F$1317)</f>
        <v>0</v>
      </c>
      <c r="D196" s="24">
        <v>0</v>
      </c>
      <c r="E196" s="24">
        <f>SUMIF('2024.12'!$E$6:$E$1659,A196,'2024.12'!$H$6:$H$1659)</f>
        <v>0</v>
      </c>
      <c r="F196" s="707">
        <f t="shared" si="13"/>
        <v>0</v>
      </c>
      <c r="G196" s="707" t="str">
        <f t="shared" si="10"/>
        <v/>
      </c>
      <c r="H196" s="707" t="str">
        <f t="shared" si="11"/>
        <v/>
      </c>
      <c r="I196" s="22" t="str">
        <f t="shared" si="12"/>
        <v>否</v>
      </c>
      <c r="J196" s="488" t="str">
        <f t="shared" si="14"/>
        <v>20134</v>
      </c>
      <c r="K196" s="712">
        <v>1</v>
      </c>
    </row>
    <row r="197" s="694" customFormat="1" ht="20.25" hidden="1" spans="1:11">
      <c r="A197" s="522" t="s">
        <v>4894</v>
      </c>
      <c r="B197" s="522" t="s">
        <v>4895</v>
      </c>
      <c r="C197" s="24">
        <f>SUMIF('2023.12'!$D$6:$D$1317,A197,'2023.12'!$F$6:$F$1317)</f>
        <v>0</v>
      </c>
      <c r="D197" s="24">
        <v>0</v>
      </c>
      <c r="E197" s="24">
        <f>SUMIF('2024.12'!$E$6:$E$1659,A197,'2024.12'!$H$6:$H$1659)</f>
        <v>0</v>
      </c>
      <c r="F197" s="707">
        <f t="shared" si="13"/>
        <v>0</v>
      </c>
      <c r="G197" s="707" t="str">
        <f t="shared" si="10"/>
        <v/>
      </c>
      <c r="H197" s="707" t="str">
        <f t="shared" si="11"/>
        <v/>
      </c>
      <c r="I197" s="22" t="str">
        <f t="shared" si="12"/>
        <v>否</v>
      </c>
      <c r="J197" s="488" t="str">
        <f t="shared" si="14"/>
        <v>20134</v>
      </c>
      <c r="K197" s="712">
        <v>1</v>
      </c>
    </row>
    <row r="198" s="697" customFormat="1" ht="20.25" hidden="1" spans="1:11">
      <c r="A198" s="269" t="s">
        <v>4896</v>
      </c>
      <c r="B198" s="269" t="s">
        <v>4897</v>
      </c>
      <c r="C198" s="660">
        <f>SUMIF($J199:$J$1340,$A198,C199:C$1340)</f>
        <v>0</v>
      </c>
      <c r="D198" s="660">
        <f>SUMIF($J199:$J$1340,$A198,D199:D$1340)</f>
        <v>0</v>
      </c>
      <c r="E198" s="20">
        <f>SUMIF($J199:$J$1340,$A198,E199:E$1340)</f>
        <v>0</v>
      </c>
      <c r="F198" s="271">
        <f t="shared" si="13"/>
        <v>0</v>
      </c>
      <c r="G198" s="271" t="str">
        <f t="shared" ref="G198:G261" si="15">IFERROR(TEXT(F198/C198,"0.0%"),"")</f>
        <v/>
      </c>
      <c r="H198" s="271" t="str">
        <f t="shared" ref="H198:H261" si="16">IFERROR(TEXT(E198/D198,"0.0%"),"")</f>
        <v/>
      </c>
      <c r="I198" s="22" t="str">
        <f t="shared" si="12"/>
        <v>否</v>
      </c>
      <c r="J198" s="488" t="str">
        <f t="shared" si="14"/>
        <v>201</v>
      </c>
      <c r="K198" s="712">
        <v>1</v>
      </c>
    </row>
    <row r="199" s="694" customFormat="1" ht="20.25" hidden="1" spans="1:11">
      <c r="A199" s="522" t="s">
        <v>4898</v>
      </c>
      <c r="B199" s="522" t="s">
        <v>4730</v>
      </c>
      <c r="C199" s="24">
        <f>SUMIF('2023.12'!$D$6:$D$1317,A199,'2023.12'!$F$6:$F$1317)</f>
        <v>0</v>
      </c>
      <c r="D199" s="24">
        <v>0</v>
      </c>
      <c r="E199" s="24">
        <f>SUMIF('2024.12'!$E$6:$E$1659,A199,'2024.12'!$H$6:$H$1659)</f>
        <v>0</v>
      </c>
      <c r="F199" s="707">
        <f t="shared" si="13"/>
        <v>0</v>
      </c>
      <c r="G199" s="707" t="str">
        <f t="shared" si="15"/>
        <v/>
      </c>
      <c r="H199" s="707" t="str">
        <f t="shared" si="16"/>
        <v/>
      </c>
      <c r="I199" s="22" t="str">
        <f t="shared" ref="I199:I262" si="17">IF(B199&lt;&gt;"",IF(OR(C199&lt;&gt;0,D199&lt;&gt;0,E199&lt;&gt;0,F199&lt;&gt;0),"是","否"),"是")</f>
        <v>否</v>
      </c>
      <c r="J199" s="488" t="str">
        <f t="shared" si="14"/>
        <v>20135</v>
      </c>
      <c r="K199" s="712">
        <v>1</v>
      </c>
    </row>
    <row r="200" s="694" customFormat="1" ht="20.25" hidden="1" spans="1:11">
      <c r="A200" s="522" t="s">
        <v>4899</v>
      </c>
      <c r="B200" s="522" t="s">
        <v>4732</v>
      </c>
      <c r="C200" s="24">
        <f>SUMIF('2023.12'!$D$6:$D$1317,A200,'2023.12'!$F$6:$F$1317)</f>
        <v>0</v>
      </c>
      <c r="D200" s="24">
        <v>0</v>
      </c>
      <c r="E200" s="24">
        <f>SUMIF('2024.12'!$E$6:$E$1659,A200,'2024.12'!$H$6:$H$1659)</f>
        <v>0</v>
      </c>
      <c r="F200" s="707">
        <f t="shared" ref="F200:F263" si="18">E200-C200</f>
        <v>0</v>
      </c>
      <c r="G200" s="707" t="str">
        <f t="shared" si="15"/>
        <v/>
      </c>
      <c r="H200" s="707" t="str">
        <f t="shared" si="16"/>
        <v/>
      </c>
      <c r="I200" s="22" t="str">
        <f t="shared" si="17"/>
        <v>否</v>
      </c>
      <c r="J200" s="488" t="str">
        <f t="shared" ref="J200:J263" si="19">_xlfn.IFS(LEN(A200)=3,0,LEN(A200)=5,LEFT(A200,3),LEN(A200)=7,LEFT(A200,5))</f>
        <v>20135</v>
      </c>
      <c r="K200" s="712">
        <v>1</v>
      </c>
    </row>
    <row r="201" s="694" customFormat="1" ht="20.25" hidden="1" spans="1:11">
      <c r="A201" s="522" t="s">
        <v>4900</v>
      </c>
      <c r="B201" s="522" t="s">
        <v>4642</v>
      </c>
      <c r="C201" s="24">
        <f>SUMIF('2023.12'!$D$6:$D$1317,A201,'2023.12'!$F$6:$F$1317)</f>
        <v>0</v>
      </c>
      <c r="D201" s="24">
        <v>0</v>
      </c>
      <c r="E201" s="24">
        <f>SUMIF('2024.12'!$E$6:$E$1659,A201,'2024.12'!$H$6:$H$1659)</f>
        <v>0</v>
      </c>
      <c r="F201" s="707">
        <f t="shared" si="18"/>
        <v>0</v>
      </c>
      <c r="G201" s="707" t="str">
        <f t="shared" si="15"/>
        <v/>
      </c>
      <c r="H201" s="707" t="str">
        <f t="shared" si="16"/>
        <v/>
      </c>
      <c r="I201" s="22" t="str">
        <f t="shared" si="17"/>
        <v>否</v>
      </c>
      <c r="J201" s="488" t="str">
        <f t="shared" si="19"/>
        <v>20135</v>
      </c>
      <c r="K201" s="712">
        <v>1</v>
      </c>
    </row>
    <row r="202" s="694" customFormat="1" ht="20.25" hidden="1" spans="1:11">
      <c r="A202" s="522" t="s">
        <v>4901</v>
      </c>
      <c r="B202" s="522" t="s">
        <v>4653</v>
      </c>
      <c r="C202" s="24">
        <f>SUMIF('2023.12'!$D$6:$D$1317,A202,'2023.12'!$F$6:$F$1317)</f>
        <v>0</v>
      </c>
      <c r="D202" s="24">
        <v>0</v>
      </c>
      <c r="E202" s="24">
        <f>SUMIF('2024.12'!$E$6:$E$1659,A202,'2024.12'!$H$6:$H$1659)</f>
        <v>0</v>
      </c>
      <c r="F202" s="707">
        <f t="shared" si="18"/>
        <v>0</v>
      </c>
      <c r="G202" s="707" t="str">
        <f t="shared" si="15"/>
        <v/>
      </c>
      <c r="H202" s="707" t="str">
        <f t="shared" si="16"/>
        <v/>
      </c>
      <c r="I202" s="22" t="str">
        <f t="shared" si="17"/>
        <v>否</v>
      </c>
      <c r="J202" s="488" t="str">
        <f t="shared" si="19"/>
        <v>20135</v>
      </c>
      <c r="K202" s="712">
        <v>1</v>
      </c>
    </row>
    <row r="203" s="694" customFormat="1" ht="20.25" hidden="1" spans="1:11">
      <c r="A203" s="522" t="s">
        <v>4902</v>
      </c>
      <c r="B203" s="522" t="s">
        <v>4903</v>
      </c>
      <c r="C203" s="24">
        <f>SUMIF('2023.12'!$D$6:$D$1317,A203,'2023.12'!$F$6:$F$1317)</f>
        <v>0</v>
      </c>
      <c r="D203" s="24">
        <v>0</v>
      </c>
      <c r="E203" s="24">
        <f>SUMIF('2024.12'!$E$6:$E$1659,A203,'2024.12'!$H$6:$H$1659)</f>
        <v>0</v>
      </c>
      <c r="F203" s="707">
        <f t="shared" si="18"/>
        <v>0</v>
      </c>
      <c r="G203" s="707" t="str">
        <f t="shared" si="15"/>
        <v/>
      </c>
      <c r="H203" s="707" t="str">
        <f t="shared" si="16"/>
        <v/>
      </c>
      <c r="I203" s="22" t="str">
        <f t="shared" si="17"/>
        <v>否</v>
      </c>
      <c r="J203" s="488" t="str">
        <f t="shared" si="19"/>
        <v>20135</v>
      </c>
      <c r="K203" s="712">
        <v>1</v>
      </c>
    </row>
    <row r="204" s="697" customFormat="1" ht="20.25" hidden="1" spans="1:11">
      <c r="A204" s="269" t="s">
        <v>4904</v>
      </c>
      <c r="B204" s="269" t="s">
        <v>4905</v>
      </c>
      <c r="C204" s="660">
        <f>SUMIF($J205:$J$1340,$A204,C205:C$1340)</f>
        <v>0</v>
      </c>
      <c r="D204" s="660">
        <f>SUMIF($J205:$J$1340,$A204,D205:D$1340)</f>
        <v>0</v>
      </c>
      <c r="E204" s="20">
        <f>SUMIF($J205:$J$1340,$A204,E205:E$1340)</f>
        <v>0</v>
      </c>
      <c r="F204" s="271">
        <f t="shared" si="18"/>
        <v>0</v>
      </c>
      <c r="G204" s="271" t="str">
        <f t="shared" si="15"/>
        <v/>
      </c>
      <c r="H204" s="271" t="str">
        <f t="shared" si="16"/>
        <v/>
      </c>
      <c r="I204" s="22" t="str">
        <f t="shared" si="17"/>
        <v>否</v>
      </c>
      <c r="J204" s="488" t="str">
        <f t="shared" si="19"/>
        <v>201</v>
      </c>
      <c r="K204" s="712">
        <v>1</v>
      </c>
    </row>
    <row r="205" s="694" customFormat="1" ht="20.25" hidden="1" spans="1:11">
      <c r="A205" s="522" t="s">
        <v>4906</v>
      </c>
      <c r="B205" s="522" t="s">
        <v>4730</v>
      </c>
      <c r="C205" s="24">
        <f>SUMIF('2023.12'!$D$6:$D$1317,A205,'2023.12'!$F$6:$F$1317)</f>
        <v>0</v>
      </c>
      <c r="D205" s="24">
        <v>0</v>
      </c>
      <c r="E205" s="24">
        <f>SUMIF('2024.12'!$E$6:$E$1659,A205,'2024.12'!$H$6:$H$1659)</f>
        <v>0</v>
      </c>
      <c r="F205" s="707">
        <f t="shared" si="18"/>
        <v>0</v>
      </c>
      <c r="G205" s="707" t="str">
        <f t="shared" si="15"/>
        <v/>
      </c>
      <c r="H205" s="707" t="str">
        <f t="shared" si="16"/>
        <v/>
      </c>
      <c r="I205" s="22" t="str">
        <f t="shared" si="17"/>
        <v>否</v>
      </c>
      <c r="J205" s="488" t="str">
        <f t="shared" si="19"/>
        <v>20136</v>
      </c>
      <c r="K205" s="712">
        <v>1</v>
      </c>
    </row>
    <row r="206" s="694" customFormat="1" ht="20.25" hidden="1" spans="1:11">
      <c r="A206" s="522" t="s">
        <v>4907</v>
      </c>
      <c r="B206" s="522" t="s">
        <v>4732</v>
      </c>
      <c r="C206" s="24">
        <f>SUMIF('2023.12'!$D$6:$D$1317,A206,'2023.12'!$F$6:$F$1317)</f>
        <v>0</v>
      </c>
      <c r="D206" s="24">
        <v>0</v>
      </c>
      <c r="E206" s="24">
        <f>SUMIF('2024.12'!$E$6:$E$1659,A206,'2024.12'!$H$6:$H$1659)</f>
        <v>0</v>
      </c>
      <c r="F206" s="707">
        <f t="shared" si="18"/>
        <v>0</v>
      </c>
      <c r="G206" s="707" t="str">
        <f t="shared" si="15"/>
        <v/>
      </c>
      <c r="H206" s="707" t="str">
        <f t="shared" si="16"/>
        <v/>
      </c>
      <c r="I206" s="22" t="str">
        <f t="shared" si="17"/>
        <v>否</v>
      </c>
      <c r="J206" s="488" t="str">
        <f t="shared" si="19"/>
        <v>20136</v>
      </c>
      <c r="K206" s="712">
        <v>1</v>
      </c>
    </row>
    <row r="207" s="694" customFormat="1" ht="20.25" hidden="1" spans="1:11">
      <c r="A207" s="522" t="s">
        <v>4908</v>
      </c>
      <c r="B207" s="522" t="s">
        <v>4642</v>
      </c>
      <c r="C207" s="24">
        <f>SUMIF('2023.12'!$D$6:$D$1317,A207,'2023.12'!$F$6:$F$1317)</f>
        <v>0</v>
      </c>
      <c r="D207" s="24">
        <v>0</v>
      </c>
      <c r="E207" s="24">
        <f>SUMIF('2024.12'!$E$6:$E$1659,A207,'2024.12'!$H$6:$H$1659)</f>
        <v>0</v>
      </c>
      <c r="F207" s="707">
        <f t="shared" si="18"/>
        <v>0</v>
      </c>
      <c r="G207" s="707" t="str">
        <f t="shared" si="15"/>
        <v/>
      </c>
      <c r="H207" s="707" t="str">
        <f t="shared" si="16"/>
        <v/>
      </c>
      <c r="I207" s="22" t="str">
        <f t="shared" si="17"/>
        <v>否</v>
      </c>
      <c r="J207" s="488" t="str">
        <f t="shared" si="19"/>
        <v>20136</v>
      </c>
      <c r="K207" s="712">
        <v>1</v>
      </c>
    </row>
    <row r="208" s="694" customFormat="1" ht="20.25" hidden="1" spans="1:11">
      <c r="A208" s="522" t="s">
        <v>4909</v>
      </c>
      <c r="B208" s="522" t="s">
        <v>4653</v>
      </c>
      <c r="C208" s="24">
        <f>SUMIF('2023.12'!$D$6:$D$1317,A208,'2023.12'!$F$6:$F$1317)</f>
        <v>0</v>
      </c>
      <c r="D208" s="24">
        <v>0</v>
      </c>
      <c r="E208" s="24">
        <f>SUMIF('2024.12'!$E$6:$E$1659,A208,'2024.12'!$H$6:$H$1659)</f>
        <v>0</v>
      </c>
      <c r="F208" s="707">
        <f t="shared" si="18"/>
        <v>0</v>
      </c>
      <c r="G208" s="707" t="str">
        <f t="shared" si="15"/>
        <v/>
      </c>
      <c r="H208" s="707" t="str">
        <f t="shared" si="16"/>
        <v/>
      </c>
      <c r="I208" s="22" t="str">
        <f t="shared" si="17"/>
        <v>否</v>
      </c>
      <c r="J208" s="488" t="str">
        <f t="shared" si="19"/>
        <v>20136</v>
      </c>
      <c r="K208" s="712">
        <v>1</v>
      </c>
    </row>
    <row r="209" s="694" customFormat="1" ht="20.25" hidden="1" spans="1:11">
      <c r="A209" s="522" t="s">
        <v>4910</v>
      </c>
      <c r="B209" s="522" t="s">
        <v>4911</v>
      </c>
      <c r="C209" s="24">
        <f>SUMIF('2023.12'!$D$6:$D$1317,A209,'2023.12'!$F$6:$F$1317)</f>
        <v>0</v>
      </c>
      <c r="D209" s="24">
        <v>0</v>
      </c>
      <c r="E209" s="24">
        <f>SUMIF('2024.12'!$E$6:$E$1659,A209,'2024.12'!$H$6:$H$1659)</f>
        <v>0</v>
      </c>
      <c r="F209" s="707">
        <f t="shared" si="18"/>
        <v>0</v>
      </c>
      <c r="G209" s="707" t="str">
        <f t="shared" si="15"/>
        <v/>
      </c>
      <c r="H209" s="707" t="str">
        <f t="shared" si="16"/>
        <v/>
      </c>
      <c r="I209" s="22" t="str">
        <f t="shared" si="17"/>
        <v>否</v>
      </c>
      <c r="J209" s="488" t="str">
        <f t="shared" si="19"/>
        <v>20136</v>
      </c>
      <c r="K209" s="712">
        <v>1</v>
      </c>
    </row>
    <row r="210" s="697" customFormat="1" ht="20.25" hidden="1" spans="1:11">
      <c r="A210" s="269" t="s">
        <v>4912</v>
      </c>
      <c r="B210" s="269" t="s">
        <v>4913</v>
      </c>
      <c r="C210" s="660">
        <f>SUMIF($J211:$J$1340,$A210,C211:C$1340)</f>
        <v>0</v>
      </c>
      <c r="D210" s="660">
        <f>SUMIF($J211:$J$1340,$A210,D211:D$1340)</f>
        <v>0</v>
      </c>
      <c r="E210" s="20">
        <f>SUMIF($J211:$J$1340,$A210,E211:E$1340)</f>
        <v>0</v>
      </c>
      <c r="F210" s="271">
        <f t="shared" si="18"/>
        <v>0</v>
      </c>
      <c r="G210" s="271" t="str">
        <f t="shared" si="15"/>
        <v/>
      </c>
      <c r="H210" s="271" t="str">
        <f t="shared" si="16"/>
        <v/>
      </c>
      <c r="I210" s="22" t="str">
        <f t="shared" si="17"/>
        <v>否</v>
      </c>
      <c r="J210" s="488" t="str">
        <f t="shared" si="19"/>
        <v>201</v>
      </c>
      <c r="K210" s="712">
        <v>1</v>
      </c>
    </row>
    <row r="211" s="694" customFormat="1" ht="20.25" hidden="1" spans="1:11">
      <c r="A211" s="522" t="s">
        <v>4914</v>
      </c>
      <c r="B211" s="522" t="s">
        <v>4730</v>
      </c>
      <c r="C211" s="24">
        <f>SUMIF('2023.12'!$D$6:$D$1317,A211,'2023.12'!$F$6:$F$1317)</f>
        <v>0</v>
      </c>
      <c r="D211" s="24">
        <v>0</v>
      </c>
      <c r="E211" s="24">
        <f>SUMIF('2024.12'!$E$6:$E$1659,A211,'2024.12'!$H$6:$H$1659)</f>
        <v>0</v>
      </c>
      <c r="F211" s="707">
        <f t="shared" si="18"/>
        <v>0</v>
      </c>
      <c r="G211" s="707" t="str">
        <f t="shared" si="15"/>
        <v/>
      </c>
      <c r="H211" s="707" t="str">
        <f t="shared" si="16"/>
        <v/>
      </c>
      <c r="I211" s="22" t="str">
        <f t="shared" si="17"/>
        <v>否</v>
      </c>
      <c r="J211" s="488" t="str">
        <f t="shared" si="19"/>
        <v>20137</v>
      </c>
      <c r="K211" s="712">
        <v>1</v>
      </c>
    </row>
    <row r="212" s="694" customFormat="1" ht="20.25" hidden="1" spans="1:11">
      <c r="A212" s="522" t="s">
        <v>4915</v>
      </c>
      <c r="B212" s="522" t="s">
        <v>4732</v>
      </c>
      <c r="C212" s="24">
        <f>SUMIF('2023.12'!$D$6:$D$1317,A212,'2023.12'!$F$6:$F$1317)</f>
        <v>0</v>
      </c>
      <c r="D212" s="24">
        <v>0</v>
      </c>
      <c r="E212" s="24">
        <f>SUMIF('2024.12'!$E$6:$E$1659,A212,'2024.12'!$H$6:$H$1659)</f>
        <v>0</v>
      </c>
      <c r="F212" s="707">
        <f t="shared" si="18"/>
        <v>0</v>
      </c>
      <c r="G212" s="707" t="str">
        <f t="shared" si="15"/>
        <v/>
      </c>
      <c r="H212" s="707" t="str">
        <f t="shared" si="16"/>
        <v/>
      </c>
      <c r="I212" s="22" t="str">
        <f t="shared" si="17"/>
        <v>否</v>
      </c>
      <c r="J212" s="488" t="str">
        <f t="shared" si="19"/>
        <v>20137</v>
      </c>
      <c r="K212" s="712">
        <v>1</v>
      </c>
    </row>
    <row r="213" s="694" customFormat="1" ht="20.25" hidden="1" spans="1:11">
      <c r="A213" s="522" t="s">
        <v>4916</v>
      </c>
      <c r="B213" s="522" t="s">
        <v>4642</v>
      </c>
      <c r="C213" s="24">
        <f>SUMIF('2023.12'!$D$6:$D$1317,A213,'2023.12'!$F$6:$F$1317)</f>
        <v>0</v>
      </c>
      <c r="D213" s="24">
        <v>0</v>
      </c>
      <c r="E213" s="24">
        <f>SUMIF('2024.12'!$E$6:$E$1659,A213,'2024.12'!$H$6:$H$1659)</f>
        <v>0</v>
      </c>
      <c r="F213" s="707">
        <f t="shared" si="18"/>
        <v>0</v>
      </c>
      <c r="G213" s="707" t="str">
        <f t="shared" si="15"/>
        <v/>
      </c>
      <c r="H213" s="707" t="str">
        <f t="shared" si="16"/>
        <v/>
      </c>
      <c r="I213" s="22" t="str">
        <f t="shared" si="17"/>
        <v>否</v>
      </c>
      <c r="J213" s="488" t="str">
        <f t="shared" si="19"/>
        <v>20137</v>
      </c>
      <c r="K213" s="712">
        <v>1</v>
      </c>
    </row>
    <row r="214" s="694" customFormat="1" ht="20.25" hidden="1" spans="1:11">
      <c r="A214" s="522" t="s">
        <v>4917</v>
      </c>
      <c r="B214" s="522" t="s">
        <v>4918</v>
      </c>
      <c r="C214" s="24">
        <f>SUMIF('2023.12'!$D$6:$D$1317,A214,'2023.12'!$F$6:$F$1317)</f>
        <v>0</v>
      </c>
      <c r="D214" s="24">
        <v>0</v>
      </c>
      <c r="E214" s="24">
        <f>SUMIF('2024.12'!$E$6:$E$1659,A214,'2024.12'!$H$6:$H$1659)</f>
        <v>0</v>
      </c>
      <c r="F214" s="707">
        <f t="shared" si="18"/>
        <v>0</v>
      </c>
      <c r="G214" s="707" t="str">
        <f t="shared" si="15"/>
        <v/>
      </c>
      <c r="H214" s="707" t="str">
        <f t="shared" si="16"/>
        <v/>
      </c>
      <c r="I214" s="22" t="str">
        <f t="shared" si="17"/>
        <v>否</v>
      </c>
      <c r="J214" s="488" t="str">
        <f t="shared" si="19"/>
        <v>20137</v>
      </c>
      <c r="K214" s="712">
        <v>1</v>
      </c>
    </row>
    <row r="215" s="694" customFormat="1" ht="20.25" hidden="1" spans="1:11">
      <c r="A215" s="522" t="s">
        <v>4919</v>
      </c>
      <c r="B215" s="522" t="s">
        <v>4653</v>
      </c>
      <c r="C215" s="24">
        <f>SUMIF('2023.12'!$D$6:$D$1317,A215,'2023.12'!$F$6:$F$1317)</f>
        <v>0</v>
      </c>
      <c r="D215" s="24">
        <v>0</v>
      </c>
      <c r="E215" s="24">
        <f>SUMIF('2024.12'!$E$6:$E$1659,A215,'2024.12'!$H$6:$H$1659)</f>
        <v>0</v>
      </c>
      <c r="F215" s="707">
        <f t="shared" si="18"/>
        <v>0</v>
      </c>
      <c r="G215" s="707" t="str">
        <f t="shared" si="15"/>
        <v/>
      </c>
      <c r="H215" s="707" t="str">
        <f t="shared" si="16"/>
        <v/>
      </c>
      <c r="I215" s="22" t="str">
        <f t="shared" si="17"/>
        <v>否</v>
      </c>
      <c r="J215" s="488" t="str">
        <f t="shared" si="19"/>
        <v>20137</v>
      </c>
      <c r="K215" s="712">
        <v>1</v>
      </c>
    </row>
    <row r="216" s="694" customFormat="1" ht="20.25" hidden="1" spans="1:11">
      <c r="A216" s="522" t="s">
        <v>4920</v>
      </c>
      <c r="B216" s="522" t="s">
        <v>4921</v>
      </c>
      <c r="C216" s="24">
        <f>SUMIF('2023.12'!$D$6:$D$1317,A216,'2023.12'!$F$6:$F$1317)</f>
        <v>0</v>
      </c>
      <c r="D216" s="24">
        <v>0</v>
      </c>
      <c r="E216" s="24">
        <f>SUMIF('2024.12'!$E$6:$E$1659,A216,'2024.12'!$H$6:$H$1659)</f>
        <v>0</v>
      </c>
      <c r="F216" s="707">
        <f t="shared" si="18"/>
        <v>0</v>
      </c>
      <c r="G216" s="707" t="str">
        <f t="shared" si="15"/>
        <v/>
      </c>
      <c r="H216" s="707" t="str">
        <f t="shared" si="16"/>
        <v/>
      </c>
      <c r="I216" s="22" t="str">
        <f t="shared" si="17"/>
        <v>否</v>
      </c>
      <c r="J216" s="488" t="str">
        <f t="shared" si="19"/>
        <v>20137</v>
      </c>
      <c r="K216" s="712">
        <v>1</v>
      </c>
    </row>
    <row r="217" s="695" customFormat="1" ht="20.25" spans="1:11">
      <c r="A217" s="349" t="s">
        <v>4922</v>
      </c>
      <c r="B217" s="350" t="s">
        <v>325</v>
      </c>
      <c r="C217" s="20">
        <f>SUMIF($J218:$J$1340,$A217,C218:C$1340)</f>
        <v>1369</v>
      </c>
      <c r="D217" s="20">
        <f>SUMIF($J218:$J$1340,$A217,D218:D$1340)</f>
        <v>1469</v>
      </c>
      <c r="E217" s="20">
        <f>SUMIF($J218:$J$1340,$A217,E218:E$1340)</f>
        <v>1296</v>
      </c>
      <c r="F217" s="17">
        <f t="shared" si="18"/>
        <v>-73</v>
      </c>
      <c r="G217" s="18" t="str">
        <f t="shared" si="15"/>
        <v>-5.3%</v>
      </c>
      <c r="H217" s="18" t="str">
        <f t="shared" si="16"/>
        <v>88.2%</v>
      </c>
      <c r="I217" s="22" t="str">
        <f t="shared" si="17"/>
        <v>是</v>
      </c>
      <c r="J217" s="641" t="str">
        <f t="shared" si="19"/>
        <v>201</v>
      </c>
      <c r="K217" s="712">
        <v>1</v>
      </c>
    </row>
    <row r="218" s="696" customFormat="1" ht="20.25" spans="1:11">
      <c r="A218" s="280" t="s">
        <v>4923</v>
      </c>
      <c r="B218" s="281" t="s">
        <v>12</v>
      </c>
      <c r="C218" s="24">
        <f>SUMIF('2023.12'!$D$6:$D$1317,A218,'2023.12'!$F$6:$F$1317)</f>
        <v>1006</v>
      </c>
      <c r="D218" s="24">
        <v>1101</v>
      </c>
      <c r="E218" s="24">
        <f>SUMIF('2024.12'!$E$6:$E$1659,A218,'2024.12'!$H$6:$H$1659)</f>
        <v>1024</v>
      </c>
      <c r="F218" s="302">
        <f t="shared" si="18"/>
        <v>18</v>
      </c>
      <c r="G218" s="84" t="str">
        <f t="shared" si="15"/>
        <v>1.8%</v>
      </c>
      <c r="H218" s="84" t="str">
        <f t="shared" si="16"/>
        <v>93.0%</v>
      </c>
      <c r="I218" s="22" t="str">
        <f t="shared" si="17"/>
        <v>是</v>
      </c>
      <c r="J218" s="641" t="str">
        <f t="shared" si="19"/>
        <v>20138</v>
      </c>
      <c r="K218" s="712">
        <v>1</v>
      </c>
    </row>
    <row r="219" s="696" customFormat="1" ht="20.25" spans="1:11">
      <c r="A219" s="280" t="s">
        <v>4924</v>
      </c>
      <c r="B219" s="281" t="s">
        <v>14</v>
      </c>
      <c r="C219" s="24">
        <f>SUMIF('2023.12'!$D$6:$D$1317,A219,'2023.12'!$F$6:$F$1317)</f>
        <v>111</v>
      </c>
      <c r="D219" s="24">
        <v>101</v>
      </c>
      <c r="E219" s="24">
        <f>SUMIF('2024.12'!$E$6:$E$1659,A219,'2024.12'!$H$6:$H$1659)</f>
        <v>30</v>
      </c>
      <c r="F219" s="302">
        <f t="shared" si="18"/>
        <v>-81</v>
      </c>
      <c r="G219" s="84" t="str">
        <f t="shared" si="15"/>
        <v>-73.0%</v>
      </c>
      <c r="H219" s="84" t="str">
        <f t="shared" si="16"/>
        <v>29.7%</v>
      </c>
      <c r="I219" s="22" t="str">
        <f t="shared" si="17"/>
        <v>是</v>
      </c>
      <c r="J219" s="641" t="str">
        <f t="shared" si="19"/>
        <v>20138</v>
      </c>
      <c r="K219" s="712">
        <v>1</v>
      </c>
    </row>
    <row r="220" s="694" customFormat="1" ht="20.25" hidden="1" spans="1:11">
      <c r="A220" s="522" t="s">
        <v>4925</v>
      </c>
      <c r="B220" s="522" t="s">
        <v>4642</v>
      </c>
      <c r="C220" s="24">
        <f>SUMIF('2023.12'!$D$6:$D$1317,A220,'2023.12'!$F$6:$F$1317)</f>
        <v>0</v>
      </c>
      <c r="D220" s="24">
        <v>0</v>
      </c>
      <c r="E220" s="24">
        <f>SUMIF('2024.12'!$E$6:$E$1659,A220,'2024.12'!$H$6:$H$1659)</f>
        <v>0</v>
      </c>
      <c r="F220" s="707">
        <f t="shared" si="18"/>
        <v>0</v>
      </c>
      <c r="G220" s="707" t="str">
        <f t="shared" si="15"/>
        <v/>
      </c>
      <c r="H220" s="707" t="str">
        <f t="shared" si="16"/>
        <v/>
      </c>
      <c r="I220" s="22" t="str">
        <f t="shared" si="17"/>
        <v>否</v>
      </c>
      <c r="J220" s="488" t="str">
        <f t="shared" si="19"/>
        <v>20138</v>
      </c>
      <c r="K220" s="712">
        <v>1</v>
      </c>
    </row>
    <row r="221" s="694" customFormat="1" ht="20.25" hidden="1" spans="1:11">
      <c r="A221" s="522" t="s">
        <v>4926</v>
      </c>
      <c r="B221" s="522" t="s">
        <v>4927</v>
      </c>
      <c r="C221" s="24">
        <f>SUMIF('2023.12'!$D$6:$D$1317,A221,'2023.12'!$F$6:$F$1317)</f>
        <v>0</v>
      </c>
      <c r="D221" s="24">
        <v>0</v>
      </c>
      <c r="E221" s="24">
        <f>SUMIF('2024.12'!$E$6:$E$1659,A221,'2024.12'!$H$6:$H$1659)</f>
        <v>0</v>
      </c>
      <c r="F221" s="707">
        <f t="shared" si="18"/>
        <v>0</v>
      </c>
      <c r="G221" s="707" t="str">
        <f t="shared" si="15"/>
        <v/>
      </c>
      <c r="H221" s="707" t="str">
        <f t="shared" si="16"/>
        <v/>
      </c>
      <c r="I221" s="22" t="str">
        <f t="shared" si="17"/>
        <v>否</v>
      </c>
      <c r="J221" s="488" t="str">
        <f t="shared" si="19"/>
        <v>20138</v>
      </c>
      <c r="K221" s="712">
        <v>1</v>
      </c>
    </row>
    <row r="222" s="696" customFormat="1" ht="20.25" spans="1:11">
      <c r="A222" s="280" t="s">
        <v>4928</v>
      </c>
      <c r="B222" s="281" t="s">
        <v>331</v>
      </c>
      <c r="C222" s="24">
        <f>SUMIF('2023.12'!$D$6:$D$1317,A222,'2023.12'!$F$6:$F$1317)</f>
        <v>0</v>
      </c>
      <c r="D222" s="24">
        <v>0</v>
      </c>
      <c r="E222" s="24">
        <f>SUMIF('2024.12'!$E$6:$E$1659,A222,'2024.12'!$H$6:$H$1659)</f>
        <v>6</v>
      </c>
      <c r="F222" s="302">
        <f t="shared" si="18"/>
        <v>6</v>
      </c>
      <c r="G222" s="84" t="str">
        <f t="shared" si="15"/>
        <v/>
      </c>
      <c r="H222" s="84" t="str">
        <f t="shared" si="16"/>
        <v/>
      </c>
      <c r="I222" s="22" t="str">
        <f t="shared" si="17"/>
        <v>是</v>
      </c>
      <c r="J222" s="641" t="str">
        <f t="shared" si="19"/>
        <v>20138</v>
      </c>
      <c r="K222" s="712">
        <v>1</v>
      </c>
    </row>
    <row r="223" s="694" customFormat="1" ht="20.25" hidden="1" spans="1:11">
      <c r="A223" s="522" t="s">
        <v>4929</v>
      </c>
      <c r="B223" s="522" t="s">
        <v>4735</v>
      </c>
      <c r="C223" s="24">
        <f>SUMIF('2023.12'!$D$6:$D$1317,A223,'2023.12'!$F$6:$F$1317)</f>
        <v>0</v>
      </c>
      <c r="D223" s="24">
        <v>0</v>
      </c>
      <c r="E223" s="24">
        <f>SUMIF('2024.12'!$E$6:$E$1659,A223,'2024.12'!$H$6:$H$1659)</f>
        <v>0</v>
      </c>
      <c r="F223" s="707">
        <f t="shared" si="18"/>
        <v>0</v>
      </c>
      <c r="G223" s="707" t="str">
        <f t="shared" si="15"/>
        <v/>
      </c>
      <c r="H223" s="707" t="str">
        <f t="shared" si="16"/>
        <v/>
      </c>
      <c r="I223" s="22" t="str">
        <f t="shared" si="17"/>
        <v>否</v>
      </c>
      <c r="J223" s="488" t="str">
        <f t="shared" si="19"/>
        <v>20138</v>
      </c>
      <c r="K223" s="712">
        <v>1</v>
      </c>
    </row>
    <row r="224" s="694" customFormat="1" ht="20.25" spans="1:11">
      <c r="A224" s="306" t="s">
        <v>4930</v>
      </c>
      <c r="B224" s="708" t="s">
        <v>334</v>
      </c>
      <c r="C224" s="24">
        <f>SUMIF('2023.12'!$D$6:$D$1317,A224,'2023.12'!$F$6:$F$1317)</f>
        <v>0</v>
      </c>
      <c r="D224" s="24">
        <v>2</v>
      </c>
      <c r="E224" s="24">
        <f>SUMIF('2024.12'!$E$6:$E$1659,A224,'2024.12'!$H$6:$H$1659)</f>
        <v>2</v>
      </c>
      <c r="F224" s="707">
        <f t="shared" si="18"/>
        <v>2</v>
      </c>
      <c r="G224" s="707" t="str">
        <f t="shared" si="15"/>
        <v/>
      </c>
      <c r="H224" s="707" t="str">
        <f t="shared" si="16"/>
        <v>100.0%</v>
      </c>
      <c r="I224" s="22" t="str">
        <f t="shared" si="17"/>
        <v>是</v>
      </c>
      <c r="J224" s="488" t="str">
        <f t="shared" si="19"/>
        <v>20138</v>
      </c>
      <c r="K224" s="712">
        <v>1</v>
      </c>
    </row>
    <row r="225" s="696" customFormat="1" ht="20.25" spans="1:11">
      <c r="A225" s="280" t="s">
        <v>4931</v>
      </c>
      <c r="B225" s="281" t="s">
        <v>336</v>
      </c>
      <c r="C225" s="24">
        <f>SUMIF('2023.12'!$D$6:$D$1317,A225,'2023.12'!$F$6:$F$1317)</f>
        <v>3</v>
      </c>
      <c r="D225" s="24">
        <v>6</v>
      </c>
      <c r="E225" s="24">
        <f>SUMIF('2024.12'!$E$6:$E$1659,A225,'2024.12'!$H$6:$H$1659)</f>
        <v>8</v>
      </c>
      <c r="F225" s="302">
        <f t="shared" si="18"/>
        <v>5</v>
      </c>
      <c r="G225" s="84" t="str">
        <f t="shared" si="15"/>
        <v>166.7%</v>
      </c>
      <c r="H225" s="84" t="str">
        <f t="shared" si="16"/>
        <v>133.3%</v>
      </c>
      <c r="I225" s="22" t="str">
        <f t="shared" si="17"/>
        <v>是</v>
      </c>
      <c r="J225" s="641" t="str">
        <f t="shared" si="19"/>
        <v>20138</v>
      </c>
      <c r="K225" s="712">
        <v>1</v>
      </c>
    </row>
    <row r="226" s="694" customFormat="1" ht="20.25" hidden="1" spans="1:11">
      <c r="A226" s="522" t="s">
        <v>4932</v>
      </c>
      <c r="B226" s="522" t="s">
        <v>4933</v>
      </c>
      <c r="C226" s="24">
        <f>SUMIF('2023.12'!$D$6:$D$1317,A226,'2023.12'!$F$6:$F$1317)</f>
        <v>0</v>
      </c>
      <c r="D226" s="24">
        <v>0</v>
      </c>
      <c r="E226" s="24">
        <f>SUMIF('2024.12'!$E$6:$E$1659,A226,'2024.12'!$H$6:$H$1659)</f>
        <v>0</v>
      </c>
      <c r="F226" s="707">
        <f t="shared" si="18"/>
        <v>0</v>
      </c>
      <c r="G226" s="707" t="str">
        <f t="shared" si="15"/>
        <v/>
      </c>
      <c r="H226" s="707" t="str">
        <f t="shared" si="16"/>
        <v/>
      </c>
      <c r="I226" s="22" t="str">
        <f t="shared" si="17"/>
        <v>否</v>
      </c>
      <c r="J226" s="488" t="str">
        <f t="shared" si="19"/>
        <v>20138</v>
      </c>
      <c r="K226" s="712">
        <v>1</v>
      </c>
    </row>
    <row r="227" s="694" customFormat="1" ht="20.25" hidden="1" spans="1:11">
      <c r="A227" s="522" t="s">
        <v>4934</v>
      </c>
      <c r="B227" s="522" t="s">
        <v>4935</v>
      </c>
      <c r="C227" s="24">
        <f>SUMIF('2023.12'!$D$6:$D$1317,A227,'2023.12'!$F$6:$F$1317)</f>
        <v>0</v>
      </c>
      <c r="D227" s="24">
        <v>0</v>
      </c>
      <c r="E227" s="24">
        <f>SUMIF('2024.12'!$E$6:$E$1659,A227,'2024.12'!$H$6:$H$1659)</f>
        <v>0</v>
      </c>
      <c r="F227" s="707">
        <f t="shared" si="18"/>
        <v>0</v>
      </c>
      <c r="G227" s="707" t="str">
        <f t="shared" si="15"/>
        <v/>
      </c>
      <c r="H227" s="707" t="str">
        <f t="shared" si="16"/>
        <v/>
      </c>
      <c r="I227" s="22" t="str">
        <f t="shared" si="17"/>
        <v>否</v>
      </c>
      <c r="J227" s="488" t="str">
        <f t="shared" si="19"/>
        <v>20138</v>
      </c>
      <c r="K227" s="712">
        <v>1</v>
      </c>
    </row>
    <row r="228" s="694" customFormat="1" ht="20.25" hidden="1" spans="1:11">
      <c r="A228" s="522" t="s">
        <v>4936</v>
      </c>
      <c r="B228" s="522" t="s">
        <v>4937</v>
      </c>
      <c r="C228" s="24">
        <f>SUMIF('2023.12'!$D$6:$D$1317,A228,'2023.12'!$F$6:$F$1317)</f>
        <v>0</v>
      </c>
      <c r="D228" s="24">
        <v>0</v>
      </c>
      <c r="E228" s="24">
        <f>SUMIF('2024.12'!$E$6:$E$1659,A228,'2024.12'!$H$6:$H$1659)</f>
        <v>0</v>
      </c>
      <c r="F228" s="707">
        <f t="shared" si="18"/>
        <v>0</v>
      </c>
      <c r="G228" s="707" t="str">
        <f t="shared" si="15"/>
        <v/>
      </c>
      <c r="H228" s="707" t="str">
        <f t="shared" si="16"/>
        <v/>
      </c>
      <c r="I228" s="22" t="str">
        <f t="shared" si="17"/>
        <v>否</v>
      </c>
      <c r="J228" s="488" t="str">
        <f t="shared" si="19"/>
        <v>20138</v>
      </c>
      <c r="K228" s="712">
        <v>1</v>
      </c>
    </row>
    <row r="229" s="696" customFormat="1" ht="20.25" spans="1:11">
      <c r="A229" s="280" t="s">
        <v>4938</v>
      </c>
      <c r="B229" s="281" t="s">
        <v>344</v>
      </c>
      <c r="C229" s="24">
        <f>SUMIF('2023.12'!$D$6:$D$1317,A229,'2023.12'!$F$6:$F$1317)</f>
        <v>33</v>
      </c>
      <c r="D229" s="24">
        <v>49</v>
      </c>
      <c r="E229" s="24">
        <f>SUMIF('2024.12'!$E$6:$E$1659,A229,'2024.12'!$H$6:$H$1659)</f>
        <v>28</v>
      </c>
      <c r="F229" s="302">
        <f t="shared" si="18"/>
        <v>-5</v>
      </c>
      <c r="G229" s="84" t="str">
        <f t="shared" si="15"/>
        <v>-15.2%</v>
      </c>
      <c r="H229" s="84" t="str">
        <f t="shared" si="16"/>
        <v>57.1%</v>
      </c>
      <c r="I229" s="22" t="str">
        <f t="shared" si="17"/>
        <v>是</v>
      </c>
      <c r="J229" s="641" t="str">
        <f t="shared" si="19"/>
        <v>20138</v>
      </c>
      <c r="K229" s="712">
        <v>1</v>
      </c>
    </row>
    <row r="230" s="696" customFormat="1" ht="20.25" spans="1:11">
      <c r="A230" s="280" t="s">
        <v>4939</v>
      </c>
      <c r="B230" s="281" t="s">
        <v>30</v>
      </c>
      <c r="C230" s="24">
        <f>SUMIF('2023.12'!$D$6:$D$1317,A230,'2023.12'!$F$6:$F$1317)</f>
        <v>216</v>
      </c>
      <c r="D230" s="24">
        <v>210</v>
      </c>
      <c r="E230" s="24">
        <f>SUMIF('2024.12'!$E$6:$E$1659,A230,'2024.12'!$H$6:$H$1659)</f>
        <v>198</v>
      </c>
      <c r="F230" s="302">
        <f t="shared" si="18"/>
        <v>-18</v>
      </c>
      <c r="G230" s="84" t="str">
        <f t="shared" si="15"/>
        <v>-8.3%</v>
      </c>
      <c r="H230" s="84" t="str">
        <f t="shared" si="16"/>
        <v>94.3%</v>
      </c>
      <c r="I230" s="22" t="str">
        <f t="shared" si="17"/>
        <v>是</v>
      </c>
      <c r="J230" s="641" t="str">
        <f t="shared" si="19"/>
        <v>20138</v>
      </c>
      <c r="K230" s="712">
        <v>1</v>
      </c>
    </row>
    <row r="231" s="694" customFormat="1" ht="20.25" hidden="1" spans="1:11">
      <c r="A231" s="522" t="s">
        <v>4940</v>
      </c>
      <c r="B231" s="522" t="s">
        <v>4941</v>
      </c>
      <c r="C231" s="24">
        <f>SUMIF('2023.12'!$D$6:$D$1317,A231,'2023.12'!$F$6:$F$1317)</f>
        <v>0</v>
      </c>
      <c r="D231" s="24">
        <v>0</v>
      </c>
      <c r="E231" s="24">
        <f>SUMIF('2024.12'!$E$6:$E$1659,A231,'2024.12'!$H$6:$H$1659)</f>
        <v>0</v>
      </c>
      <c r="F231" s="707">
        <f t="shared" si="18"/>
        <v>0</v>
      </c>
      <c r="G231" s="707" t="str">
        <f t="shared" si="15"/>
        <v/>
      </c>
      <c r="H231" s="707" t="str">
        <f t="shared" si="16"/>
        <v/>
      </c>
      <c r="I231" s="22" t="str">
        <f t="shared" si="17"/>
        <v>否</v>
      </c>
      <c r="J231" s="488" t="str">
        <f t="shared" si="19"/>
        <v>20138</v>
      </c>
      <c r="K231" s="712">
        <v>1</v>
      </c>
    </row>
    <row r="232" s="697" customFormat="1" ht="20.25" spans="1:11">
      <c r="A232" s="269" t="s">
        <v>4942</v>
      </c>
      <c r="B232" s="270" t="s">
        <v>348</v>
      </c>
      <c r="C232" s="660">
        <f>SUMIF($J233:$J$1340,$A232,C233:C$1340)</f>
        <v>0</v>
      </c>
      <c r="D232" s="660">
        <f>SUMIF($J233:$J$1340,$A232,D233:D$1340)</f>
        <v>0</v>
      </c>
      <c r="E232" s="20">
        <f>SUMIF($J233:$J$1340,$A232,E233:E$1340)</f>
        <v>85</v>
      </c>
      <c r="F232" s="271">
        <f t="shared" si="18"/>
        <v>85</v>
      </c>
      <c r="G232" s="271" t="str">
        <f t="shared" si="15"/>
        <v/>
      </c>
      <c r="H232" s="271" t="str">
        <f t="shared" si="16"/>
        <v/>
      </c>
      <c r="I232" s="22" t="str">
        <f t="shared" si="17"/>
        <v>是</v>
      </c>
      <c r="J232" s="488" t="str">
        <f t="shared" si="19"/>
        <v>201</v>
      </c>
      <c r="K232" s="712">
        <v>1</v>
      </c>
    </row>
    <row r="233" s="694" customFormat="1" ht="20.25" spans="1:11">
      <c r="A233" s="306" t="s">
        <v>4943</v>
      </c>
      <c r="B233" s="708" t="s">
        <v>12</v>
      </c>
      <c r="C233" s="24">
        <f>SUMIF('2023.12'!$D$6:$D$1317,A233,'2023.12'!$F$6:$F$1317)</f>
        <v>0</v>
      </c>
      <c r="D233" s="24">
        <v>0</v>
      </c>
      <c r="E233" s="24">
        <f>SUMIF('2024.12'!$E$6:$E$1659,A233,'2024.12'!$H$6:$H$1659)</f>
        <v>84</v>
      </c>
      <c r="F233" s="707">
        <f t="shared" si="18"/>
        <v>84</v>
      </c>
      <c r="G233" s="707" t="str">
        <f t="shared" si="15"/>
        <v/>
      </c>
      <c r="H233" s="707" t="str">
        <f t="shared" si="16"/>
        <v/>
      </c>
      <c r="I233" s="22" t="str">
        <f t="shared" si="17"/>
        <v>是</v>
      </c>
      <c r="J233" s="488" t="str">
        <f t="shared" si="19"/>
        <v>20139</v>
      </c>
      <c r="K233" s="712">
        <v>1</v>
      </c>
    </row>
    <row r="234" s="694" customFormat="1" ht="20.25" spans="1:11">
      <c r="A234" s="306" t="s">
        <v>4944</v>
      </c>
      <c r="B234" s="708" t="s">
        <v>14</v>
      </c>
      <c r="C234" s="24">
        <f>SUMIF('2023.12'!$D$6:$D$1317,A234,'2023.12'!$F$6:$F$1317)</f>
        <v>0</v>
      </c>
      <c r="D234" s="24">
        <v>0</v>
      </c>
      <c r="E234" s="24">
        <f>SUMIF('2024.12'!$E$6:$E$1659,A234,'2024.12'!$H$6:$H$1659)</f>
        <v>1</v>
      </c>
      <c r="F234" s="707">
        <f t="shared" si="18"/>
        <v>1</v>
      </c>
      <c r="G234" s="707" t="str">
        <f t="shared" si="15"/>
        <v/>
      </c>
      <c r="H234" s="707" t="str">
        <f t="shared" si="16"/>
        <v/>
      </c>
      <c r="I234" s="22" t="str">
        <f t="shared" si="17"/>
        <v>是</v>
      </c>
      <c r="J234" s="488" t="str">
        <f t="shared" si="19"/>
        <v>20139</v>
      </c>
      <c r="K234" s="712">
        <v>1</v>
      </c>
    </row>
    <row r="235" s="697" customFormat="1" ht="20.25" hidden="1" spans="1:11">
      <c r="A235" s="522" t="s">
        <v>4945</v>
      </c>
      <c r="B235" s="522" t="s">
        <v>4642</v>
      </c>
      <c r="C235" s="24">
        <f>SUMIF('2023.12'!$D$6:$D$1317,A235,'2023.12'!$F$6:$F$1317)</f>
        <v>0</v>
      </c>
      <c r="D235" s="24">
        <v>0</v>
      </c>
      <c r="E235" s="24">
        <f>SUMIF('2024.12'!$E$6:$E$1659,A235,'2024.12'!$H$6:$H$1659)</f>
        <v>0</v>
      </c>
      <c r="F235" s="707">
        <f t="shared" si="18"/>
        <v>0</v>
      </c>
      <c r="G235" s="707" t="str">
        <f t="shared" si="15"/>
        <v/>
      </c>
      <c r="H235" s="707" t="str">
        <f t="shared" si="16"/>
        <v/>
      </c>
      <c r="I235" s="22" t="str">
        <f t="shared" si="17"/>
        <v>否</v>
      </c>
      <c r="J235" s="488" t="str">
        <f t="shared" si="19"/>
        <v>20139</v>
      </c>
      <c r="K235" s="712">
        <v>1</v>
      </c>
    </row>
    <row r="236" s="697" customFormat="1" ht="20.25" hidden="1" spans="1:11">
      <c r="A236" s="522" t="s">
        <v>4946</v>
      </c>
      <c r="B236" s="522" t="s">
        <v>4947</v>
      </c>
      <c r="C236" s="24">
        <f>SUMIF('2023.12'!$D$6:$D$1317,A236,'2023.12'!$F$6:$F$1317)</f>
        <v>0</v>
      </c>
      <c r="D236" s="24">
        <v>0</v>
      </c>
      <c r="E236" s="24">
        <f>SUMIF('2024.12'!$E$6:$E$1659,A236,'2024.12'!$H$6:$H$1659)</f>
        <v>0</v>
      </c>
      <c r="F236" s="707">
        <f t="shared" si="18"/>
        <v>0</v>
      </c>
      <c r="G236" s="707" t="str">
        <f t="shared" si="15"/>
        <v/>
      </c>
      <c r="H236" s="707" t="str">
        <f t="shared" si="16"/>
        <v/>
      </c>
      <c r="I236" s="22" t="str">
        <f t="shared" si="17"/>
        <v>否</v>
      </c>
      <c r="J236" s="488" t="str">
        <f t="shared" si="19"/>
        <v>20139</v>
      </c>
      <c r="K236" s="712">
        <v>1</v>
      </c>
    </row>
    <row r="237" s="694" customFormat="1" ht="20.25" hidden="1" spans="1:11">
      <c r="A237" s="522" t="s">
        <v>4948</v>
      </c>
      <c r="B237" s="522" t="s">
        <v>4653</v>
      </c>
      <c r="C237" s="24">
        <f>SUMIF('2023.12'!$D$6:$D$1317,A237,'2023.12'!$F$6:$F$1317)</f>
        <v>0</v>
      </c>
      <c r="D237" s="24">
        <v>0</v>
      </c>
      <c r="E237" s="24">
        <f>SUMIF('2024.12'!$E$6:$E$1659,A237,'2024.12'!$H$6:$H$1659)</f>
        <v>0</v>
      </c>
      <c r="F237" s="707">
        <f t="shared" si="18"/>
        <v>0</v>
      </c>
      <c r="G237" s="707" t="str">
        <f t="shared" si="15"/>
        <v/>
      </c>
      <c r="H237" s="707" t="str">
        <f t="shared" si="16"/>
        <v/>
      </c>
      <c r="I237" s="22" t="str">
        <f t="shared" si="17"/>
        <v>否</v>
      </c>
      <c r="J237" s="488" t="str">
        <f t="shared" si="19"/>
        <v>20139</v>
      </c>
      <c r="K237" s="712">
        <v>1</v>
      </c>
    </row>
    <row r="238" s="694" customFormat="1" ht="20.25" hidden="1" spans="1:11">
      <c r="A238" s="522" t="s">
        <v>4949</v>
      </c>
      <c r="B238" s="522" t="s">
        <v>4950</v>
      </c>
      <c r="C238" s="24">
        <f>SUMIF('2023.12'!$D$6:$D$1317,A238,'2023.12'!$F$6:$F$1317)</f>
        <v>0</v>
      </c>
      <c r="D238" s="24">
        <v>0</v>
      </c>
      <c r="E238" s="24">
        <f>SUMIF('2024.12'!$E$6:$E$1659,A238,'2024.12'!$H$6:$H$1659)</f>
        <v>0</v>
      </c>
      <c r="F238" s="707">
        <f t="shared" si="18"/>
        <v>0</v>
      </c>
      <c r="G238" s="707" t="str">
        <f t="shared" si="15"/>
        <v/>
      </c>
      <c r="H238" s="707" t="str">
        <f t="shared" si="16"/>
        <v/>
      </c>
      <c r="I238" s="22" t="str">
        <f t="shared" si="17"/>
        <v>否</v>
      </c>
      <c r="J238" s="488" t="str">
        <f t="shared" si="19"/>
        <v>20139</v>
      </c>
      <c r="K238" s="712">
        <v>1</v>
      </c>
    </row>
    <row r="239" s="694" customFormat="1" ht="20.25" spans="1:11">
      <c r="A239" s="269" t="s">
        <v>4951</v>
      </c>
      <c r="B239" s="270" t="s">
        <v>59</v>
      </c>
      <c r="C239" s="660">
        <f>SUMIF($J240:$J$1340,$A239,C240:C$1340)</f>
        <v>0</v>
      </c>
      <c r="D239" s="660">
        <f>SUMIF($J240:$J$1340,$A239,D240:D$1340)</f>
        <v>6</v>
      </c>
      <c r="E239" s="20">
        <f>SUMIF($J240:$J$1340,$A239,E240:E$1340)</f>
        <v>48</v>
      </c>
      <c r="F239" s="271">
        <f t="shared" si="18"/>
        <v>48</v>
      </c>
      <c r="G239" s="271" t="str">
        <f t="shared" si="15"/>
        <v/>
      </c>
      <c r="H239" s="271" t="str">
        <f t="shared" si="16"/>
        <v>800.0%</v>
      </c>
      <c r="I239" s="22" t="str">
        <f t="shared" si="17"/>
        <v>是</v>
      </c>
      <c r="J239" s="488" t="str">
        <f t="shared" si="19"/>
        <v>201</v>
      </c>
      <c r="K239" s="712">
        <v>1</v>
      </c>
    </row>
    <row r="240" s="694" customFormat="1" ht="20.25" hidden="1" spans="1:11">
      <c r="A240" s="522" t="s">
        <v>4952</v>
      </c>
      <c r="B240" s="522" t="s">
        <v>4730</v>
      </c>
      <c r="C240" s="24">
        <f>SUMIF('2023.12'!$D$6:$D$1317,A240,'2023.12'!$F$6:$F$1317)</f>
        <v>0</v>
      </c>
      <c r="D240" s="24">
        <v>0</v>
      </c>
      <c r="E240" s="24">
        <f>SUMIF('2024.12'!$E$6:$E$1659,A240,'2024.12'!$H$6:$H$1659)</f>
        <v>0</v>
      </c>
      <c r="F240" s="707">
        <f t="shared" si="18"/>
        <v>0</v>
      </c>
      <c r="G240" s="707" t="str">
        <f t="shared" si="15"/>
        <v/>
      </c>
      <c r="H240" s="707" t="str">
        <f t="shared" si="16"/>
        <v/>
      </c>
      <c r="I240" s="22" t="str">
        <f t="shared" si="17"/>
        <v>否</v>
      </c>
      <c r="J240" s="488" t="str">
        <f t="shared" si="19"/>
        <v>20140</v>
      </c>
      <c r="K240" s="712">
        <v>1</v>
      </c>
    </row>
    <row r="241" s="694" customFormat="1" ht="20.25" spans="1:11">
      <c r="A241" s="306" t="s">
        <v>4953</v>
      </c>
      <c r="B241" s="708" t="s">
        <v>14</v>
      </c>
      <c r="C241" s="24">
        <f>SUMIF('2023.12'!$D$6:$D$1317,A241,'2023.12'!$F$6:$F$1317)</f>
        <v>0</v>
      </c>
      <c r="D241" s="24">
        <v>0</v>
      </c>
      <c r="E241" s="24">
        <f>SUMIF('2024.12'!$E$6:$E$1659,A241,'2024.12'!$H$6:$H$1659)</f>
        <v>16</v>
      </c>
      <c r="F241" s="707">
        <f t="shared" si="18"/>
        <v>16</v>
      </c>
      <c r="G241" s="707" t="str">
        <f t="shared" si="15"/>
        <v/>
      </c>
      <c r="H241" s="707" t="str">
        <f t="shared" si="16"/>
        <v/>
      </c>
      <c r="I241" s="22" t="str">
        <f t="shared" si="17"/>
        <v>是</v>
      </c>
      <c r="J241" s="488" t="str">
        <f t="shared" si="19"/>
        <v>20140</v>
      </c>
      <c r="K241" s="712">
        <v>1</v>
      </c>
    </row>
    <row r="242" s="694" customFormat="1" ht="20.25" hidden="1" spans="1:11">
      <c r="A242" s="522" t="s">
        <v>4954</v>
      </c>
      <c r="B242" s="522" t="s">
        <v>4642</v>
      </c>
      <c r="C242" s="24">
        <f>SUMIF('2023.12'!$D$6:$D$1317,A242,'2023.12'!$F$6:$F$1317)</f>
        <v>0</v>
      </c>
      <c r="D242" s="24">
        <v>0</v>
      </c>
      <c r="E242" s="24">
        <f>SUMIF('2024.12'!$E$6:$E$1659,A242,'2024.12'!$H$6:$H$1659)</f>
        <v>0</v>
      </c>
      <c r="F242" s="707">
        <f t="shared" si="18"/>
        <v>0</v>
      </c>
      <c r="G242" s="707" t="str">
        <f t="shared" si="15"/>
        <v/>
      </c>
      <c r="H242" s="707" t="str">
        <f t="shared" si="16"/>
        <v/>
      </c>
      <c r="I242" s="22" t="str">
        <f t="shared" si="17"/>
        <v>否</v>
      </c>
      <c r="J242" s="488" t="str">
        <f t="shared" si="19"/>
        <v>20140</v>
      </c>
      <c r="K242" s="712">
        <v>1</v>
      </c>
    </row>
    <row r="243" s="697" customFormat="1" ht="20.25" spans="1:11">
      <c r="A243" s="306" t="s">
        <v>4955</v>
      </c>
      <c r="B243" s="708" t="s">
        <v>361</v>
      </c>
      <c r="C243" s="24">
        <f>SUMIF('2023.12'!$D$6:$D$1317,A243,'2023.12'!$F$6:$F$1317)</f>
        <v>0</v>
      </c>
      <c r="D243" s="24">
        <v>6</v>
      </c>
      <c r="E243" s="24">
        <f>SUMIF('2024.12'!$E$6:$E$1659,A243,'2024.12'!$H$6:$H$1659)</f>
        <v>32</v>
      </c>
      <c r="F243" s="707">
        <f t="shared" si="18"/>
        <v>32</v>
      </c>
      <c r="G243" s="707" t="str">
        <f t="shared" si="15"/>
        <v/>
      </c>
      <c r="H243" s="707" t="str">
        <f t="shared" si="16"/>
        <v>533.3%</v>
      </c>
      <c r="I243" s="22" t="str">
        <f t="shared" si="17"/>
        <v>是</v>
      </c>
      <c r="J243" s="488" t="str">
        <f t="shared" si="19"/>
        <v>20140</v>
      </c>
      <c r="K243" s="712">
        <v>1</v>
      </c>
    </row>
    <row r="244" s="694" customFormat="1" ht="20.25" hidden="1" spans="1:11">
      <c r="A244" s="522" t="s">
        <v>4956</v>
      </c>
      <c r="B244" s="522" t="s">
        <v>4957</v>
      </c>
      <c r="C244" s="24">
        <f>SUMIF('2023.12'!$D$6:$D$1317,A244,'2023.12'!$F$6:$F$1317)</f>
        <v>0</v>
      </c>
      <c r="D244" s="24">
        <v>0</v>
      </c>
      <c r="E244" s="24">
        <f>SUMIF('2024.12'!$E$6:$E$1659,A244,'2024.12'!$H$6:$H$1659)</f>
        <v>0</v>
      </c>
      <c r="F244" s="707">
        <f t="shared" si="18"/>
        <v>0</v>
      </c>
      <c r="G244" s="707" t="str">
        <f t="shared" si="15"/>
        <v/>
      </c>
      <c r="H244" s="707" t="str">
        <f t="shared" si="16"/>
        <v/>
      </c>
      <c r="I244" s="22" t="str">
        <f t="shared" si="17"/>
        <v>否</v>
      </c>
      <c r="J244" s="488" t="str">
        <f t="shared" si="19"/>
        <v>20140</v>
      </c>
      <c r="K244" s="712">
        <v>1</v>
      </c>
    </row>
    <row r="245" s="694" customFormat="1" ht="20.25" hidden="1" spans="1:11">
      <c r="A245" s="269" t="s">
        <v>4958</v>
      </c>
      <c r="B245" s="269" t="s">
        <v>4959</v>
      </c>
      <c r="C245" s="660">
        <f>SUMIF($J246:$J$1340,$A245,C246:C$1340)</f>
        <v>0</v>
      </c>
      <c r="D245" s="660">
        <f>SUMIF($J246:$J$1340,$A245,D246:D$1340)</f>
        <v>0</v>
      </c>
      <c r="E245" s="20">
        <f>SUMIF($J246:$J$1340,$A245,E246:E$1340)</f>
        <v>0</v>
      </c>
      <c r="F245" s="271">
        <f t="shared" si="18"/>
        <v>0</v>
      </c>
      <c r="G245" s="271" t="str">
        <f t="shared" si="15"/>
        <v/>
      </c>
      <c r="H245" s="271" t="str">
        <f t="shared" si="16"/>
        <v/>
      </c>
      <c r="I245" s="22" t="str">
        <f t="shared" si="17"/>
        <v>否</v>
      </c>
      <c r="J245" s="488" t="str">
        <f t="shared" si="19"/>
        <v>201</v>
      </c>
      <c r="K245" s="712">
        <v>1</v>
      </c>
    </row>
    <row r="246" s="697" customFormat="1" ht="20.25" hidden="1" spans="1:11">
      <c r="A246" s="522" t="s">
        <v>4960</v>
      </c>
      <c r="B246" s="522" t="s">
        <v>4961</v>
      </c>
      <c r="C246" s="24">
        <f>SUMIF('2023.12'!$D$6:$D$1317,A246,'2023.12'!$F$6:$F$1317)</f>
        <v>0</v>
      </c>
      <c r="D246" s="24">
        <v>0</v>
      </c>
      <c r="E246" s="24">
        <f>SUMIF('2024.12'!$E$6:$E$1659,A246,'2024.12'!$H$6:$H$1659)</f>
        <v>0</v>
      </c>
      <c r="F246" s="707">
        <f t="shared" si="18"/>
        <v>0</v>
      </c>
      <c r="G246" s="707" t="str">
        <f t="shared" si="15"/>
        <v/>
      </c>
      <c r="H246" s="707" t="str">
        <f t="shared" si="16"/>
        <v/>
      </c>
      <c r="I246" s="22" t="str">
        <f t="shared" si="17"/>
        <v>否</v>
      </c>
      <c r="J246" s="488" t="str">
        <f t="shared" si="19"/>
        <v>20199</v>
      </c>
      <c r="K246" s="712">
        <v>1</v>
      </c>
    </row>
    <row r="247" s="694" customFormat="1" ht="20.25" hidden="1" spans="1:11">
      <c r="A247" s="522" t="s">
        <v>4962</v>
      </c>
      <c r="B247" s="522" t="s">
        <v>4963</v>
      </c>
      <c r="C247" s="24">
        <f>SUMIF('2023.12'!$D$6:$D$1317,A247,'2023.12'!$F$6:$F$1317)</f>
        <v>0</v>
      </c>
      <c r="D247" s="24">
        <v>0</v>
      </c>
      <c r="E247" s="24">
        <f>SUMIF('2024.12'!$E$6:$E$1659,A247,'2024.12'!$H$6:$H$1659)</f>
        <v>0</v>
      </c>
      <c r="F247" s="707">
        <f t="shared" si="18"/>
        <v>0</v>
      </c>
      <c r="G247" s="707" t="str">
        <f t="shared" si="15"/>
        <v/>
      </c>
      <c r="H247" s="707" t="str">
        <f t="shared" si="16"/>
        <v/>
      </c>
      <c r="I247" s="22" t="str">
        <f t="shared" si="17"/>
        <v>否</v>
      </c>
      <c r="J247" s="488" t="str">
        <f t="shared" si="19"/>
        <v>20199</v>
      </c>
      <c r="K247" s="712">
        <v>1</v>
      </c>
    </row>
    <row r="248" s="694" customFormat="1" ht="20.25" hidden="1" spans="1:11">
      <c r="A248" s="354" t="s">
        <v>4964</v>
      </c>
      <c r="B248" s="354" t="s">
        <v>4965</v>
      </c>
      <c r="C248" s="354">
        <f>SUMIF($J249:$J$1340,$A248,C249:C$1340)</f>
        <v>0</v>
      </c>
      <c r="D248" s="354">
        <f>SUMIF($J249:$J$1340,$A248,D249:D$1340)</f>
        <v>0</v>
      </c>
      <c r="E248" s="20">
        <f>SUMIF($J249:$J$1340,$A248,E249:E$1340)</f>
        <v>0</v>
      </c>
      <c r="F248" s="268">
        <f t="shared" si="18"/>
        <v>0</v>
      </c>
      <c r="G248" s="268" t="str">
        <f t="shared" si="15"/>
        <v/>
      </c>
      <c r="H248" s="268" t="str">
        <f t="shared" si="16"/>
        <v/>
      </c>
      <c r="I248" s="22" t="str">
        <f t="shared" si="17"/>
        <v>否</v>
      </c>
      <c r="J248" s="488">
        <f t="shared" si="19"/>
        <v>0</v>
      </c>
      <c r="K248" s="712">
        <v>1</v>
      </c>
    </row>
    <row r="249" s="697" customFormat="1" ht="20.25" hidden="1" spans="1:11">
      <c r="A249" s="269" t="s">
        <v>4966</v>
      </c>
      <c r="B249" s="269" t="s">
        <v>4967</v>
      </c>
      <c r="C249" s="660">
        <f>SUMIF($J250:$J$1340,$A249,C250:C$1340)</f>
        <v>0</v>
      </c>
      <c r="D249" s="660">
        <f>SUMIF($J250:$J$1340,$A249,D250:D$1340)</f>
        <v>0</v>
      </c>
      <c r="E249" s="20">
        <f>SUMIF($J250:$J$1340,$A249,E250:E$1340)</f>
        <v>0</v>
      </c>
      <c r="F249" s="271">
        <f t="shared" si="18"/>
        <v>0</v>
      </c>
      <c r="G249" s="271" t="str">
        <f t="shared" si="15"/>
        <v/>
      </c>
      <c r="H249" s="271" t="str">
        <f t="shared" si="16"/>
        <v/>
      </c>
      <c r="I249" s="22" t="str">
        <f t="shared" si="17"/>
        <v>否</v>
      </c>
      <c r="J249" s="488" t="str">
        <f t="shared" si="19"/>
        <v>202</v>
      </c>
      <c r="K249" s="712">
        <v>1</v>
      </c>
    </row>
    <row r="250" s="694" customFormat="1" ht="20.25" hidden="1" spans="1:11">
      <c r="A250" s="522" t="s">
        <v>4968</v>
      </c>
      <c r="B250" s="522" t="s">
        <v>4730</v>
      </c>
      <c r="C250" s="24">
        <f>SUMIF('2023.12'!$D$6:$D$1317,A250,'2023.12'!$F$6:$F$1317)</f>
        <v>0</v>
      </c>
      <c r="D250" s="24">
        <v>0</v>
      </c>
      <c r="E250" s="24">
        <f>SUMIF('2024.12'!$E$6:$E$1659,A250,'2024.12'!$H$6:$H$1659)</f>
        <v>0</v>
      </c>
      <c r="F250" s="707">
        <f t="shared" si="18"/>
        <v>0</v>
      </c>
      <c r="G250" s="707" t="str">
        <f t="shared" si="15"/>
        <v/>
      </c>
      <c r="H250" s="707" t="str">
        <f t="shared" si="16"/>
        <v/>
      </c>
      <c r="I250" s="22" t="str">
        <f t="shared" si="17"/>
        <v>否</v>
      </c>
      <c r="J250" s="488" t="str">
        <f t="shared" si="19"/>
        <v>20201</v>
      </c>
      <c r="K250" s="712">
        <v>1</v>
      </c>
    </row>
    <row r="251" s="694" customFormat="1" ht="20.25" hidden="1" spans="1:11">
      <c r="A251" s="522" t="s">
        <v>4969</v>
      </c>
      <c r="B251" s="522" t="s">
        <v>4732</v>
      </c>
      <c r="C251" s="24">
        <f>SUMIF('2023.12'!$D$6:$D$1317,A251,'2023.12'!$F$6:$F$1317)</f>
        <v>0</v>
      </c>
      <c r="D251" s="24">
        <v>0</v>
      </c>
      <c r="E251" s="24">
        <f>SUMIF('2024.12'!$E$6:$E$1659,A251,'2024.12'!$H$6:$H$1659)</f>
        <v>0</v>
      </c>
      <c r="F251" s="707">
        <f t="shared" si="18"/>
        <v>0</v>
      </c>
      <c r="G251" s="707" t="str">
        <f t="shared" si="15"/>
        <v/>
      </c>
      <c r="H251" s="707" t="str">
        <f t="shared" si="16"/>
        <v/>
      </c>
      <c r="I251" s="22" t="str">
        <f t="shared" si="17"/>
        <v>否</v>
      </c>
      <c r="J251" s="488" t="str">
        <f t="shared" si="19"/>
        <v>20201</v>
      </c>
      <c r="K251" s="712">
        <v>1</v>
      </c>
    </row>
    <row r="252" s="694" customFormat="1" ht="20.25" hidden="1" spans="1:11">
      <c r="A252" s="522" t="s">
        <v>4970</v>
      </c>
      <c r="B252" s="522" t="s">
        <v>4642</v>
      </c>
      <c r="C252" s="24">
        <f>SUMIF('2023.12'!$D$6:$D$1317,A252,'2023.12'!$F$6:$F$1317)</f>
        <v>0</v>
      </c>
      <c r="D252" s="24">
        <v>0</v>
      </c>
      <c r="E252" s="24">
        <f>SUMIF('2024.12'!$E$6:$E$1659,A252,'2024.12'!$H$6:$H$1659)</f>
        <v>0</v>
      </c>
      <c r="F252" s="707">
        <f t="shared" si="18"/>
        <v>0</v>
      </c>
      <c r="G252" s="707" t="str">
        <f t="shared" si="15"/>
        <v/>
      </c>
      <c r="H252" s="707" t="str">
        <f t="shared" si="16"/>
        <v/>
      </c>
      <c r="I252" s="22" t="str">
        <f t="shared" si="17"/>
        <v>否</v>
      </c>
      <c r="J252" s="488" t="str">
        <f t="shared" si="19"/>
        <v>20201</v>
      </c>
      <c r="K252" s="712">
        <v>1</v>
      </c>
    </row>
    <row r="253" s="694" customFormat="1" ht="20.25" hidden="1" spans="1:11">
      <c r="A253" s="522" t="s">
        <v>4971</v>
      </c>
      <c r="B253" s="522" t="s">
        <v>4947</v>
      </c>
      <c r="C253" s="24">
        <f>SUMIF('2023.12'!$D$6:$D$1317,A253,'2023.12'!$F$6:$F$1317)</f>
        <v>0</v>
      </c>
      <c r="D253" s="24">
        <v>0</v>
      </c>
      <c r="E253" s="24">
        <f>SUMIF('2024.12'!$E$6:$E$1659,A253,'2024.12'!$H$6:$H$1659)</f>
        <v>0</v>
      </c>
      <c r="F253" s="707">
        <f t="shared" si="18"/>
        <v>0</v>
      </c>
      <c r="G253" s="707" t="str">
        <f t="shared" si="15"/>
        <v/>
      </c>
      <c r="H253" s="707" t="str">
        <f t="shared" si="16"/>
        <v/>
      </c>
      <c r="I253" s="22" t="str">
        <f t="shared" si="17"/>
        <v>否</v>
      </c>
      <c r="J253" s="488" t="str">
        <f t="shared" si="19"/>
        <v>20201</v>
      </c>
      <c r="K253" s="712">
        <v>1</v>
      </c>
    </row>
    <row r="254" s="694" customFormat="1" ht="20.25" hidden="1" spans="1:11">
      <c r="A254" s="522" t="s">
        <v>4972</v>
      </c>
      <c r="B254" s="522" t="s">
        <v>4653</v>
      </c>
      <c r="C254" s="24">
        <f>SUMIF('2023.12'!$D$6:$D$1317,A254,'2023.12'!$F$6:$F$1317)</f>
        <v>0</v>
      </c>
      <c r="D254" s="24">
        <v>0</v>
      </c>
      <c r="E254" s="24">
        <f>SUMIF('2024.12'!$E$6:$E$1659,A254,'2024.12'!$H$6:$H$1659)</f>
        <v>0</v>
      </c>
      <c r="F254" s="707">
        <f t="shared" si="18"/>
        <v>0</v>
      </c>
      <c r="G254" s="707" t="str">
        <f t="shared" si="15"/>
        <v/>
      </c>
      <c r="H254" s="707" t="str">
        <f t="shared" si="16"/>
        <v/>
      </c>
      <c r="I254" s="22" t="str">
        <f t="shared" si="17"/>
        <v>否</v>
      </c>
      <c r="J254" s="488" t="str">
        <f t="shared" si="19"/>
        <v>20201</v>
      </c>
      <c r="K254" s="712">
        <v>1</v>
      </c>
    </row>
    <row r="255" s="697" customFormat="1" ht="20.25" hidden="1" spans="1:11">
      <c r="A255" s="522" t="s">
        <v>4973</v>
      </c>
      <c r="B255" s="522" t="s">
        <v>4974</v>
      </c>
      <c r="C255" s="24">
        <f>SUMIF('2023.12'!$D$6:$D$1317,A255,'2023.12'!$F$6:$F$1317)</f>
        <v>0</v>
      </c>
      <c r="D255" s="24">
        <v>0</v>
      </c>
      <c r="E255" s="24">
        <f>SUMIF('2024.12'!$E$6:$E$1659,A255,'2024.12'!$H$6:$H$1659)</f>
        <v>0</v>
      </c>
      <c r="F255" s="707">
        <f t="shared" si="18"/>
        <v>0</v>
      </c>
      <c r="G255" s="707" t="str">
        <f t="shared" si="15"/>
        <v/>
      </c>
      <c r="H255" s="707" t="str">
        <f t="shared" si="16"/>
        <v/>
      </c>
      <c r="I255" s="22" t="str">
        <f t="shared" si="17"/>
        <v>否</v>
      </c>
      <c r="J255" s="488" t="str">
        <f t="shared" si="19"/>
        <v>20201</v>
      </c>
      <c r="K255" s="712">
        <v>1</v>
      </c>
    </row>
    <row r="256" s="694" customFormat="1" ht="20.25" hidden="1" spans="1:11">
      <c r="A256" s="269" t="s">
        <v>4975</v>
      </c>
      <c r="B256" s="269" t="s">
        <v>4976</v>
      </c>
      <c r="C256" s="660">
        <f>SUMIF($J257:$J$1340,$A256,C257:C$1340)</f>
        <v>0</v>
      </c>
      <c r="D256" s="660">
        <f>SUMIF($J257:$J$1340,$A256,D257:D$1340)</f>
        <v>0</v>
      </c>
      <c r="E256" s="20">
        <f>SUMIF($J257:$J$1340,$A256,E257:E$1340)</f>
        <v>0</v>
      </c>
      <c r="F256" s="271">
        <f t="shared" si="18"/>
        <v>0</v>
      </c>
      <c r="G256" s="271" t="str">
        <f t="shared" si="15"/>
        <v/>
      </c>
      <c r="H256" s="271" t="str">
        <f t="shared" si="16"/>
        <v/>
      </c>
      <c r="I256" s="22" t="str">
        <f t="shared" si="17"/>
        <v>否</v>
      </c>
      <c r="J256" s="488" t="str">
        <f t="shared" si="19"/>
        <v>202</v>
      </c>
      <c r="K256" s="712">
        <v>1</v>
      </c>
    </row>
    <row r="257" s="694" customFormat="1" ht="20.25" hidden="1" spans="1:11">
      <c r="A257" s="522" t="s">
        <v>4977</v>
      </c>
      <c r="B257" s="522" t="s">
        <v>4978</v>
      </c>
      <c r="C257" s="24">
        <f>SUMIF('2023.12'!$D$6:$D$1317,A257,'2023.12'!$F$6:$F$1317)</f>
        <v>0</v>
      </c>
      <c r="D257" s="24">
        <v>0</v>
      </c>
      <c r="E257" s="24">
        <f>SUMIF('2024.12'!$E$6:$E$1659,A257,'2024.12'!$H$6:$H$1659)</f>
        <v>0</v>
      </c>
      <c r="F257" s="707">
        <f t="shared" si="18"/>
        <v>0</v>
      </c>
      <c r="G257" s="707" t="str">
        <f t="shared" si="15"/>
        <v/>
      </c>
      <c r="H257" s="707" t="str">
        <f t="shared" si="16"/>
        <v/>
      </c>
      <c r="I257" s="22" t="str">
        <f t="shared" si="17"/>
        <v>否</v>
      </c>
      <c r="J257" s="488" t="str">
        <f t="shared" si="19"/>
        <v>20202</v>
      </c>
      <c r="K257" s="712">
        <v>1</v>
      </c>
    </row>
    <row r="258" s="694" customFormat="1" ht="20.25" hidden="1" spans="1:11">
      <c r="A258" s="522" t="s">
        <v>4979</v>
      </c>
      <c r="B258" s="522" t="s">
        <v>4980</v>
      </c>
      <c r="C258" s="24">
        <f>SUMIF('2023.12'!$D$6:$D$1317,A258,'2023.12'!$F$6:$F$1317)</f>
        <v>0</v>
      </c>
      <c r="D258" s="24">
        <v>0</v>
      </c>
      <c r="E258" s="24">
        <f>SUMIF('2024.12'!$E$6:$E$1659,A258,'2024.12'!$H$6:$H$1659)</f>
        <v>0</v>
      </c>
      <c r="F258" s="707">
        <f t="shared" si="18"/>
        <v>0</v>
      </c>
      <c r="G258" s="707" t="str">
        <f t="shared" si="15"/>
        <v/>
      </c>
      <c r="H258" s="707" t="str">
        <f t="shared" si="16"/>
        <v/>
      </c>
      <c r="I258" s="22" t="str">
        <f t="shared" si="17"/>
        <v>否</v>
      </c>
      <c r="J258" s="488" t="str">
        <f t="shared" si="19"/>
        <v>20202</v>
      </c>
      <c r="K258" s="712">
        <v>1</v>
      </c>
    </row>
    <row r="259" s="694" customFormat="1" ht="20.25" hidden="1" spans="1:11">
      <c r="A259" s="269" t="s">
        <v>4981</v>
      </c>
      <c r="B259" s="269" t="s">
        <v>4982</v>
      </c>
      <c r="C259" s="660">
        <f>SUMIF($J260:$J$1340,$A259,C260:C$1340)</f>
        <v>0</v>
      </c>
      <c r="D259" s="660">
        <f>SUMIF($J260:$J$1340,$A259,D260:D$1340)</f>
        <v>0</v>
      </c>
      <c r="E259" s="20">
        <f>SUMIF($J260:$J$1340,$A259,E260:E$1340)</f>
        <v>0</v>
      </c>
      <c r="F259" s="271">
        <f t="shared" si="18"/>
        <v>0</v>
      </c>
      <c r="G259" s="271" t="str">
        <f t="shared" si="15"/>
        <v/>
      </c>
      <c r="H259" s="271" t="str">
        <f t="shared" si="16"/>
        <v/>
      </c>
      <c r="I259" s="22" t="str">
        <f t="shared" si="17"/>
        <v>否</v>
      </c>
      <c r="J259" s="488" t="str">
        <f t="shared" si="19"/>
        <v>202</v>
      </c>
      <c r="K259" s="712">
        <v>1</v>
      </c>
    </row>
    <row r="260" s="697" customFormat="1" ht="20.25" hidden="1" spans="1:11">
      <c r="A260" s="522" t="s">
        <v>4983</v>
      </c>
      <c r="B260" s="522" t="s">
        <v>4984</v>
      </c>
      <c r="C260" s="24">
        <f>SUMIF('2023.12'!$D$6:$D$1317,A260,'2023.12'!$F$6:$F$1317)</f>
        <v>0</v>
      </c>
      <c r="D260" s="24">
        <v>0</v>
      </c>
      <c r="E260" s="24">
        <f>SUMIF('2024.12'!$E$6:$E$1659,A260,'2024.12'!$H$6:$H$1659)</f>
        <v>0</v>
      </c>
      <c r="F260" s="707">
        <f t="shared" si="18"/>
        <v>0</v>
      </c>
      <c r="G260" s="707" t="str">
        <f t="shared" si="15"/>
        <v/>
      </c>
      <c r="H260" s="707" t="str">
        <f t="shared" si="16"/>
        <v/>
      </c>
      <c r="I260" s="22" t="str">
        <f t="shared" si="17"/>
        <v>否</v>
      </c>
      <c r="J260" s="488" t="str">
        <f t="shared" si="19"/>
        <v>20203</v>
      </c>
      <c r="K260" s="712">
        <v>1</v>
      </c>
    </row>
    <row r="261" s="694" customFormat="1" ht="20.25" hidden="1" spans="1:11">
      <c r="A261" s="522" t="s">
        <v>4985</v>
      </c>
      <c r="B261" s="522" t="s">
        <v>4986</v>
      </c>
      <c r="C261" s="24">
        <f>SUMIF('2023.12'!$D$6:$D$1317,A261,'2023.12'!$F$6:$F$1317)</f>
        <v>0</v>
      </c>
      <c r="D261" s="24">
        <v>0</v>
      </c>
      <c r="E261" s="24">
        <f>SUMIF('2024.12'!$E$6:$E$1659,A261,'2024.12'!$H$6:$H$1659)</f>
        <v>0</v>
      </c>
      <c r="F261" s="707">
        <f t="shared" si="18"/>
        <v>0</v>
      </c>
      <c r="G261" s="707" t="str">
        <f t="shared" si="15"/>
        <v/>
      </c>
      <c r="H261" s="707" t="str">
        <f t="shared" si="16"/>
        <v/>
      </c>
      <c r="I261" s="22" t="str">
        <f t="shared" si="17"/>
        <v>否</v>
      </c>
      <c r="J261" s="488" t="str">
        <f t="shared" si="19"/>
        <v>20203</v>
      </c>
      <c r="K261" s="712">
        <v>1</v>
      </c>
    </row>
    <row r="262" s="697" customFormat="1" ht="20.25" hidden="1" spans="1:11">
      <c r="A262" s="269" t="s">
        <v>4987</v>
      </c>
      <c r="B262" s="269" t="s">
        <v>4988</v>
      </c>
      <c r="C262" s="660">
        <f>SUMIF($J263:$J$1340,$A262,C263:C$1340)</f>
        <v>0</v>
      </c>
      <c r="D262" s="660">
        <f>SUMIF($J263:$J$1340,$A262,D263:D$1340)</f>
        <v>0</v>
      </c>
      <c r="E262" s="20">
        <f>SUMIF($J263:$J$1340,$A262,E263:E$1340)</f>
        <v>0</v>
      </c>
      <c r="F262" s="271">
        <f t="shared" si="18"/>
        <v>0</v>
      </c>
      <c r="G262" s="271" t="str">
        <f t="shared" ref="G262:G325" si="20">IFERROR(TEXT(F262/C262,"0.0%"),"")</f>
        <v/>
      </c>
      <c r="H262" s="271" t="str">
        <f t="shared" ref="H262:H325" si="21">IFERROR(TEXT(E262/D262,"0.0%"),"")</f>
        <v/>
      </c>
      <c r="I262" s="22" t="str">
        <f t="shared" si="17"/>
        <v>否</v>
      </c>
      <c r="J262" s="488" t="str">
        <f t="shared" si="19"/>
        <v>202</v>
      </c>
      <c r="K262" s="712">
        <v>1</v>
      </c>
    </row>
    <row r="263" s="694" customFormat="1" ht="20.25" hidden="1" spans="1:11">
      <c r="A263" s="522" t="s">
        <v>4989</v>
      </c>
      <c r="B263" s="522" t="s">
        <v>4990</v>
      </c>
      <c r="C263" s="24">
        <f>SUMIF('2023.12'!$D$6:$D$1317,A263,'2023.12'!$F$6:$F$1317)</f>
        <v>0</v>
      </c>
      <c r="D263" s="24">
        <v>0</v>
      </c>
      <c r="E263" s="24">
        <f>SUMIF('2024.12'!$E$6:$E$1659,A263,'2024.12'!$H$6:$H$1659)</f>
        <v>0</v>
      </c>
      <c r="F263" s="707">
        <f t="shared" si="18"/>
        <v>0</v>
      </c>
      <c r="G263" s="707" t="str">
        <f t="shared" si="20"/>
        <v/>
      </c>
      <c r="H263" s="707" t="str">
        <f t="shared" si="21"/>
        <v/>
      </c>
      <c r="I263" s="22" t="str">
        <f t="shared" ref="I263:I326" si="22">IF(B263&lt;&gt;"",IF(OR(C263&lt;&gt;0,D263&lt;&gt;0,E263&lt;&gt;0,F263&lt;&gt;0),"是","否"),"是")</f>
        <v>否</v>
      </c>
      <c r="J263" s="488" t="str">
        <f t="shared" si="19"/>
        <v>20204</v>
      </c>
      <c r="K263" s="712">
        <v>1</v>
      </c>
    </row>
    <row r="264" s="694" customFormat="1" ht="20.25" hidden="1" spans="1:11">
      <c r="A264" s="522" t="s">
        <v>4991</v>
      </c>
      <c r="B264" s="522" t="s">
        <v>4992</v>
      </c>
      <c r="C264" s="24">
        <f>SUMIF('2023.12'!$D$6:$D$1317,A264,'2023.12'!$F$6:$F$1317)</f>
        <v>0</v>
      </c>
      <c r="D264" s="24">
        <v>0</v>
      </c>
      <c r="E264" s="24">
        <f>SUMIF('2024.12'!$E$6:$E$1659,A264,'2024.12'!$H$6:$H$1659)</f>
        <v>0</v>
      </c>
      <c r="F264" s="707">
        <f t="shared" ref="F264:F327" si="23">E264-C264</f>
        <v>0</v>
      </c>
      <c r="G264" s="707" t="str">
        <f t="shared" si="20"/>
        <v/>
      </c>
      <c r="H264" s="707" t="str">
        <f t="shared" si="21"/>
        <v/>
      </c>
      <c r="I264" s="22" t="str">
        <f t="shared" si="22"/>
        <v>否</v>
      </c>
      <c r="J264" s="488" t="str">
        <f t="shared" ref="J264:J327" si="24">_xlfn.IFS(LEN(A264)=3,0,LEN(A264)=5,LEFT(A264,3),LEN(A264)=7,LEFT(A264,5))</f>
        <v>20204</v>
      </c>
      <c r="K264" s="712">
        <v>1</v>
      </c>
    </row>
    <row r="265" s="694" customFormat="1" ht="20.25" hidden="1" spans="1:11">
      <c r="A265" s="522" t="s">
        <v>4993</v>
      </c>
      <c r="B265" s="522" t="s">
        <v>4994</v>
      </c>
      <c r="C265" s="24">
        <f>SUMIF('2023.12'!$D$6:$D$1317,A265,'2023.12'!$F$6:$F$1317)</f>
        <v>0</v>
      </c>
      <c r="D265" s="24">
        <v>0</v>
      </c>
      <c r="E265" s="24">
        <f>SUMIF('2024.12'!$E$6:$E$1659,A265,'2024.12'!$H$6:$H$1659)</f>
        <v>0</v>
      </c>
      <c r="F265" s="707">
        <f t="shared" si="23"/>
        <v>0</v>
      </c>
      <c r="G265" s="707" t="str">
        <f t="shared" si="20"/>
        <v/>
      </c>
      <c r="H265" s="707" t="str">
        <f t="shared" si="21"/>
        <v/>
      </c>
      <c r="I265" s="22" t="str">
        <f t="shared" si="22"/>
        <v>否</v>
      </c>
      <c r="J265" s="488" t="str">
        <f t="shared" si="24"/>
        <v>20204</v>
      </c>
      <c r="K265" s="712">
        <v>1</v>
      </c>
    </row>
    <row r="266" s="694" customFormat="1" ht="20.25" hidden="1" spans="1:11">
      <c r="A266" s="522" t="s">
        <v>4995</v>
      </c>
      <c r="B266" s="522" t="s">
        <v>4996</v>
      </c>
      <c r="C266" s="24">
        <f>SUMIF('2023.12'!$D$6:$D$1317,A266,'2023.12'!$F$6:$F$1317)</f>
        <v>0</v>
      </c>
      <c r="D266" s="24">
        <v>0</v>
      </c>
      <c r="E266" s="24">
        <f>SUMIF('2024.12'!$E$6:$E$1659,A266,'2024.12'!$H$6:$H$1659)</f>
        <v>0</v>
      </c>
      <c r="F266" s="707">
        <f t="shared" si="23"/>
        <v>0</v>
      </c>
      <c r="G266" s="707" t="str">
        <f t="shared" si="20"/>
        <v/>
      </c>
      <c r="H266" s="707" t="str">
        <f t="shared" si="21"/>
        <v/>
      </c>
      <c r="I266" s="22" t="str">
        <f t="shared" si="22"/>
        <v>否</v>
      </c>
      <c r="J266" s="488" t="str">
        <f t="shared" si="24"/>
        <v>20204</v>
      </c>
      <c r="K266" s="712">
        <v>1</v>
      </c>
    </row>
    <row r="267" s="697" customFormat="1" ht="20.25" hidden="1" spans="1:11">
      <c r="A267" s="522" t="s">
        <v>4997</v>
      </c>
      <c r="B267" s="522" t="s">
        <v>4998</v>
      </c>
      <c r="C267" s="24">
        <f>SUMIF('2023.12'!$D$6:$D$1317,A267,'2023.12'!$F$6:$F$1317)</f>
        <v>0</v>
      </c>
      <c r="D267" s="24">
        <v>0</v>
      </c>
      <c r="E267" s="24">
        <f>SUMIF('2024.12'!$E$6:$E$1659,A267,'2024.12'!$H$6:$H$1659)</f>
        <v>0</v>
      </c>
      <c r="F267" s="707">
        <f t="shared" si="23"/>
        <v>0</v>
      </c>
      <c r="G267" s="707" t="str">
        <f t="shared" si="20"/>
        <v/>
      </c>
      <c r="H267" s="707" t="str">
        <f t="shared" si="21"/>
        <v/>
      </c>
      <c r="I267" s="22" t="str">
        <f t="shared" si="22"/>
        <v>否</v>
      </c>
      <c r="J267" s="488" t="str">
        <f t="shared" si="24"/>
        <v>20204</v>
      </c>
      <c r="K267" s="712">
        <v>1</v>
      </c>
    </row>
    <row r="268" s="694" customFormat="1" ht="20.25" hidden="1" spans="1:11">
      <c r="A268" s="269" t="s">
        <v>4999</v>
      </c>
      <c r="B268" s="269" t="s">
        <v>5000</v>
      </c>
      <c r="C268" s="660">
        <f>SUMIF($J269:$J$1340,$A268,C269:C$1340)</f>
        <v>0</v>
      </c>
      <c r="D268" s="660">
        <f>SUMIF($J269:$J$1340,$A268,D269:D$1340)</f>
        <v>0</v>
      </c>
      <c r="E268" s="20">
        <f>SUMIF($J269:$J$1340,$A268,E269:E$1340)</f>
        <v>0</v>
      </c>
      <c r="F268" s="271">
        <f t="shared" si="23"/>
        <v>0</v>
      </c>
      <c r="G268" s="271" t="str">
        <f t="shared" si="20"/>
        <v/>
      </c>
      <c r="H268" s="271" t="str">
        <f t="shared" si="21"/>
        <v/>
      </c>
      <c r="I268" s="22" t="str">
        <f t="shared" si="22"/>
        <v>否</v>
      </c>
      <c r="J268" s="488" t="str">
        <f t="shared" si="24"/>
        <v>202</v>
      </c>
      <c r="K268" s="712">
        <v>1</v>
      </c>
    </row>
    <row r="269" s="694" customFormat="1" ht="20.25" hidden="1" spans="1:11">
      <c r="A269" s="522" t="s">
        <v>5001</v>
      </c>
      <c r="B269" s="522" t="s">
        <v>5002</v>
      </c>
      <c r="C269" s="24">
        <f>SUMIF('2023.12'!$D$6:$D$1317,A269,'2023.12'!$F$6:$F$1317)</f>
        <v>0</v>
      </c>
      <c r="D269" s="24">
        <v>0</v>
      </c>
      <c r="E269" s="24">
        <f>SUMIF('2024.12'!$E$6:$E$1659,A269,'2024.12'!$H$6:$H$1659)</f>
        <v>0</v>
      </c>
      <c r="F269" s="707">
        <f t="shared" si="23"/>
        <v>0</v>
      </c>
      <c r="G269" s="707" t="str">
        <f t="shared" si="20"/>
        <v/>
      </c>
      <c r="H269" s="707" t="str">
        <f t="shared" si="21"/>
        <v/>
      </c>
      <c r="I269" s="22" t="str">
        <f t="shared" si="22"/>
        <v>否</v>
      </c>
      <c r="J269" s="488" t="str">
        <f t="shared" si="24"/>
        <v>20205</v>
      </c>
      <c r="K269" s="712">
        <v>1</v>
      </c>
    </row>
    <row r="270" s="694" customFormat="1" ht="20.25" hidden="1" spans="1:11">
      <c r="A270" s="522" t="s">
        <v>5003</v>
      </c>
      <c r="B270" s="522" t="s">
        <v>5004</v>
      </c>
      <c r="C270" s="24">
        <f>SUMIF('2023.12'!$D$6:$D$1317,A270,'2023.12'!$F$6:$F$1317)</f>
        <v>0</v>
      </c>
      <c r="D270" s="24">
        <v>0</v>
      </c>
      <c r="E270" s="24">
        <f>SUMIF('2024.12'!$E$6:$E$1659,A270,'2024.12'!$H$6:$H$1659)</f>
        <v>0</v>
      </c>
      <c r="F270" s="707">
        <f t="shared" si="23"/>
        <v>0</v>
      </c>
      <c r="G270" s="707" t="str">
        <f t="shared" si="20"/>
        <v/>
      </c>
      <c r="H270" s="707" t="str">
        <f t="shared" si="21"/>
        <v/>
      </c>
      <c r="I270" s="22" t="str">
        <f t="shared" si="22"/>
        <v>否</v>
      </c>
      <c r="J270" s="488" t="str">
        <f t="shared" si="24"/>
        <v>20205</v>
      </c>
      <c r="K270" s="712">
        <v>1</v>
      </c>
    </row>
    <row r="271" s="694" customFormat="1" ht="20.25" hidden="1" spans="1:11">
      <c r="A271" s="522" t="s">
        <v>5005</v>
      </c>
      <c r="B271" s="522" t="s">
        <v>5006</v>
      </c>
      <c r="C271" s="24">
        <f>SUMIF('2023.12'!$D$6:$D$1317,A271,'2023.12'!$F$6:$F$1317)</f>
        <v>0</v>
      </c>
      <c r="D271" s="24">
        <v>0</v>
      </c>
      <c r="E271" s="24">
        <f>SUMIF('2024.12'!$E$6:$E$1659,A271,'2024.12'!$H$6:$H$1659)</f>
        <v>0</v>
      </c>
      <c r="F271" s="707">
        <f t="shared" si="23"/>
        <v>0</v>
      </c>
      <c r="G271" s="707" t="str">
        <f t="shared" si="20"/>
        <v/>
      </c>
      <c r="H271" s="707" t="str">
        <f t="shared" si="21"/>
        <v/>
      </c>
      <c r="I271" s="22" t="str">
        <f t="shared" si="22"/>
        <v>否</v>
      </c>
      <c r="J271" s="488" t="str">
        <f t="shared" si="24"/>
        <v>20205</v>
      </c>
      <c r="K271" s="712">
        <v>1</v>
      </c>
    </row>
    <row r="272" s="694" customFormat="1" ht="20.25" hidden="1" spans="1:11">
      <c r="A272" s="522" t="s">
        <v>5007</v>
      </c>
      <c r="B272" s="522" t="s">
        <v>5008</v>
      </c>
      <c r="C272" s="24">
        <f>SUMIF('2023.12'!$D$6:$D$1317,A272,'2023.12'!$F$6:$F$1317)</f>
        <v>0</v>
      </c>
      <c r="D272" s="24">
        <v>0</v>
      </c>
      <c r="E272" s="24">
        <f>SUMIF('2024.12'!$E$6:$E$1659,A272,'2024.12'!$H$6:$H$1659)</f>
        <v>0</v>
      </c>
      <c r="F272" s="707">
        <f t="shared" si="23"/>
        <v>0</v>
      </c>
      <c r="G272" s="707" t="str">
        <f t="shared" si="20"/>
        <v/>
      </c>
      <c r="H272" s="707" t="str">
        <f t="shared" si="21"/>
        <v/>
      </c>
      <c r="I272" s="22" t="str">
        <f t="shared" si="22"/>
        <v>否</v>
      </c>
      <c r="J272" s="488" t="str">
        <f t="shared" si="24"/>
        <v>20205</v>
      </c>
      <c r="K272" s="712">
        <v>1</v>
      </c>
    </row>
    <row r="273" s="697" customFormat="1" ht="20.25" hidden="1" spans="1:11">
      <c r="A273" s="269" t="s">
        <v>5009</v>
      </c>
      <c r="B273" s="269" t="s">
        <v>5010</v>
      </c>
      <c r="C273" s="660">
        <f>SUMIF($J274:$J$1340,$A273,C274:C$1340)</f>
        <v>0</v>
      </c>
      <c r="D273" s="660">
        <f>SUMIF($J274:$J$1340,$A273,D274:D$1340)</f>
        <v>0</v>
      </c>
      <c r="E273" s="20">
        <f>SUMIF($J274:$J$1340,$A273,E274:E$1340)</f>
        <v>0</v>
      </c>
      <c r="F273" s="271">
        <f t="shared" si="23"/>
        <v>0</v>
      </c>
      <c r="G273" s="271" t="str">
        <f t="shared" si="20"/>
        <v/>
      </c>
      <c r="H273" s="271" t="str">
        <f t="shared" si="21"/>
        <v/>
      </c>
      <c r="I273" s="22" t="str">
        <f t="shared" si="22"/>
        <v>否</v>
      </c>
      <c r="J273" s="488" t="str">
        <f t="shared" si="24"/>
        <v>202</v>
      </c>
      <c r="K273" s="712">
        <v>1</v>
      </c>
    </row>
    <row r="274" s="694" customFormat="1" ht="20.25" hidden="1" spans="1:11">
      <c r="A274" s="522" t="s">
        <v>5011</v>
      </c>
      <c r="B274" s="522" t="s">
        <v>5012</v>
      </c>
      <c r="C274" s="24">
        <f>SUMIF('2023.12'!$D$6:$D$1317,A274,'2023.12'!$F$6:$F$1317)</f>
        <v>0</v>
      </c>
      <c r="D274" s="24">
        <v>0</v>
      </c>
      <c r="E274" s="24">
        <f>SUMIF('2024.12'!$E$6:$E$1659,A274,'2024.12'!$H$6:$H$1659)</f>
        <v>0</v>
      </c>
      <c r="F274" s="707">
        <f t="shared" si="23"/>
        <v>0</v>
      </c>
      <c r="G274" s="707" t="str">
        <f t="shared" si="20"/>
        <v/>
      </c>
      <c r="H274" s="707" t="str">
        <f t="shared" si="21"/>
        <v/>
      </c>
      <c r="I274" s="22" t="str">
        <f t="shared" si="22"/>
        <v>否</v>
      </c>
      <c r="J274" s="488" t="str">
        <f t="shared" si="24"/>
        <v>20206</v>
      </c>
      <c r="K274" s="712">
        <v>1</v>
      </c>
    </row>
    <row r="275" s="697" customFormat="1" ht="20.25" hidden="1" spans="1:11">
      <c r="A275" s="269" t="s">
        <v>5013</v>
      </c>
      <c r="B275" s="269" t="s">
        <v>5014</v>
      </c>
      <c r="C275" s="660">
        <f>SUMIF($J276:$J$1340,$A275,C276:C$1340)</f>
        <v>0</v>
      </c>
      <c r="D275" s="660">
        <f>SUMIF($J276:$J$1340,$A275,D276:D$1340)</f>
        <v>0</v>
      </c>
      <c r="E275" s="20">
        <f>SUMIF($J276:$J$1340,$A275,E276:E$1340)</f>
        <v>0</v>
      </c>
      <c r="F275" s="271">
        <f t="shared" si="23"/>
        <v>0</v>
      </c>
      <c r="G275" s="271" t="str">
        <f t="shared" si="20"/>
        <v/>
      </c>
      <c r="H275" s="271" t="str">
        <f t="shared" si="21"/>
        <v/>
      </c>
      <c r="I275" s="22" t="str">
        <f t="shared" si="22"/>
        <v>否</v>
      </c>
      <c r="J275" s="488" t="str">
        <f t="shared" si="24"/>
        <v>202</v>
      </c>
      <c r="K275" s="712">
        <v>1</v>
      </c>
    </row>
    <row r="276" s="697" customFormat="1" ht="20.25" hidden="1" spans="1:11">
      <c r="A276" s="522" t="s">
        <v>5015</v>
      </c>
      <c r="B276" s="522" t="s">
        <v>5016</v>
      </c>
      <c r="C276" s="24">
        <f>SUMIF('2023.12'!$D$6:$D$1317,A276,'2023.12'!$F$6:$F$1317)</f>
        <v>0</v>
      </c>
      <c r="D276" s="24">
        <v>0</v>
      </c>
      <c r="E276" s="24">
        <f>SUMIF('2024.12'!$E$6:$E$1659,A276,'2024.12'!$H$6:$H$1659)</f>
        <v>0</v>
      </c>
      <c r="F276" s="707">
        <f t="shared" si="23"/>
        <v>0</v>
      </c>
      <c r="G276" s="707" t="str">
        <f t="shared" si="20"/>
        <v/>
      </c>
      <c r="H276" s="707" t="str">
        <f t="shared" si="21"/>
        <v/>
      </c>
      <c r="I276" s="22" t="str">
        <f t="shared" si="22"/>
        <v>否</v>
      </c>
      <c r="J276" s="488" t="str">
        <f t="shared" si="24"/>
        <v>20207</v>
      </c>
      <c r="K276" s="712">
        <v>1</v>
      </c>
    </row>
    <row r="277" s="694" customFormat="1" ht="20.25" hidden="1" spans="1:11">
      <c r="A277" s="522" t="s">
        <v>5017</v>
      </c>
      <c r="B277" s="522" t="s">
        <v>5018</v>
      </c>
      <c r="C277" s="24">
        <f>SUMIF('2023.12'!$D$6:$D$1317,A277,'2023.12'!$F$6:$F$1317)</f>
        <v>0</v>
      </c>
      <c r="D277" s="24">
        <v>0</v>
      </c>
      <c r="E277" s="24">
        <f>SUMIF('2024.12'!$E$6:$E$1659,A277,'2024.12'!$H$6:$H$1659)</f>
        <v>0</v>
      </c>
      <c r="F277" s="707">
        <f t="shared" si="23"/>
        <v>0</v>
      </c>
      <c r="G277" s="707" t="str">
        <f t="shared" si="20"/>
        <v/>
      </c>
      <c r="H277" s="707" t="str">
        <f t="shared" si="21"/>
        <v/>
      </c>
      <c r="I277" s="22" t="str">
        <f t="shared" si="22"/>
        <v>否</v>
      </c>
      <c r="J277" s="488" t="str">
        <f t="shared" si="24"/>
        <v>20207</v>
      </c>
      <c r="K277" s="712">
        <v>1</v>
      </c>
    </row>
    <row r="278" s="697" customFormat="1" ht="20.25" hidden="1" spans="1:11">
      <c r="A278" s="522" t="s">
        <v>5019</v>
      </c>
      <c r="B278" s="522" t="s">
        <v>5020</v>
      </c>
      <c r="C278" s="24">
        <f>SUMIF('2023.12'!$D$6:$D$1317,A278,'2023.12'!$F$6:$F$1317)</f>
        <v>0</v>
      </c>
      <c r="D278" s="24">
        <v>0</v>
      </c>
      <c r="E278" s="24">
        <f>SUMIF('2024.12'!$E$6:$E$1659,A278,'2024.12'!$H$6:$H$1659)</f>
        <v>0</v>
      </c>
      <c r="F278" s="707">
        <f t="shared" si="23"/>
        <v>0</v>
      </c>
      <c r="G278" s="707" t="str">
        <f t="shared" si="20"/>
        <v/>
      </c>
      <c r="H278" s="707" t="str">
        <f t="shared" si="21"/>
        <v/>
      </c>
      <c r="I278" s="22" t="str">
        <f t="shared" si="22"/>
        <v>否</v>
      </c>
      <c r="J278" s="488" t="str">
        <f t="shared" si="24"/>
        <v>20207</v>
      </c>
      <c r="K278" s="712">
        <v>1</v>
      </c>
    </row>
    <row r="279" s="694" customFormat="1" ht="20.25" hidden="1" spans="1:11">
      <c r="A279" s="522" t="s">
        <v>5021</v>
      </c>
      <c r="B279" s="522" t="s">
        <v>5022</v>
      </c>
      <c r="C279" s="24">
        <f>SUMIF('2023.12'!$D$6:$D$1317,A279,'2023.12'!$F$6:$F$1317)</f>
        <v>0</v>
      </c>
      <c r="D279" s="24">
        <v>0</v>
      </c>
      <c r="E279" s="24">
        <f>SUMIF('2024.12'!$E$6:$E$1659,A279,'2024.12'!$H$6:$H$1659)</f>
        <v>0</v>
      </c>
      <c r="F279" s="707">
        <f t="shared" si="23"/>
        <v>0</v>
      </c>
      <c r="G279" s="707" t="str">
        <f t="shared" si="20"/>
        <v/>
      </c>
      <c r="H279" s="707" t="str">
        <f t="shared" si="21"/>
        <v/>
      </c>
      <c r="I279" s="22" t="str">
        <f t="shared" si="22"/>
        <v>否</v>
      </c>
      <c r="J279" s="488" t="str">
        <f t="shared" si="24"/>
        <v>20207</v>
      </c>
      <c r="K279" s="712">
        <v>1</v>
      </c>
    </row>
    <row r="280" s="697" customFormat="1" ht="20.25" hidden="1" spans="1:11">
      <c r="A280" s="269" t="s">
        <v>5023</v>
      </c>
      <c r="B280" s="269" t="s">
        <v>5024</v>
      </c>
      <c r="C280" s="660">
        <f>SUMIF($J281:$J$1340,$A280,C281:C$1340)</f>
        <v>0</v>
      </c>
      <c r="D280" s="660">
        <f>SUMIF($J281:$J$1340,$A280,D281:D$1340)</f>
        <v>0</v>
      </c>
      <c r="E280" s="20">
        <f>SUMIF($J281:$J$1340,$A280,E281:E$1340)</f>
        <v>0</v>
      </c>
      <c r="F280" s="271">
        <f t="shared" si="23"/>
        <v>0</v>
      </c>
      <c r="G280" s="271" t="str">
        <f t="shared" si="20"/>
        <v/>
      </c>
      <c r="H280" s="271" t="str">
        <f t="shared" si="21"/>
        <v/>
      </c>
      <c r="I280" s="22" t="str">
        <f t="shared" si="22"/>
        <v>否</v>
      </c>
      <c r="J280" s="488" t="str">
        <f t="shared" si="24"/>
        <v>202</v>
      </c>
      <c r="K280" s="712">
        <v>1</v>
      </c>
    </row>
    <row r="281" s="694" customFormat="1" ht="20.25" hidden="1" spans="1:11">
      <c r="A281" s="522" t="s">
        <v>5025</v>
      </c>
      <c r="B281" s="522" t="s">
        <v>4730</v>
      </c>
      <c r="C281" s="24">
        <f>SUMIF('2023.12'!$D$6:$D$1317,A281,'2023.12'!$F$6:$F$1317)</f>
        <v>0</v>
      </c>
      <c r="D281" s="24">
        <v>0</v>
      </c>
      <c r="E281" s="24">
        <f>SUMIF('2024.12'!$E$6:$E$1659,A281,'2024.12'!$H$6:$H$1659)</f>
        <v>0</v>
      </c>
      <c r="F281" s="707">
        <f t="shared" si="23"/>
        <v>0</v>
      </c>
      <c r="G281" s="707" t="str">
        <f t="shared" si="20"/>
        <v/>
      </c>
      <c r="H281" s="707" t="str">
        <f t="shared" si="21"/>
        <v/>
      </c>
      <c r="I281" s="22" t="str">
        <f t="shared" si="22"/>
        <v>否</v>
      </c>
      <c r="J281" s="488" t="str">
        <f t="shared" si="24"/>
        <v>20208</v>
      </c>
      <c r="K281" s="712">
        <v>1</v>
      </c>
    </row>
    <row r="282" s="697" customFormat="1" ht="20.25" hidden="1" spans="1:11">
      <c r="A282" s="522" t="s">
        <v>5026</v>
      </c>
      <c r="B282" s="522" t="s">
        <v>4732</v>
      </c>
      <c r="C282" s="24">
        <f>SUMIF('2023.12'!$D$6:$D$1317,A282,'2023.12'!$F$6:$F$1317)</f>
        <v>0</v>
      </c>
      <c r="D282" s="24">
        <v>0</v>
      </c>
      <c r="E282" s="24">
        <f>SUMIF('2024.12'!$E$6:$E$1659,A282,'2024.12'!$H$6:$H$1659)</f>
        <v>0</v>
      </c>
      <c r="F282" s="707">
        <f t="shared" si="23"/>
        <v>0</v>
      </c>
      <c r="G282" s="707" t="str">
        <f t="shared" si="20"/>
        <v/>
      </c>
      <c r="H282" s="707" t="str">
        <f t="shared" si="21"/>
        <v/>
      </c>
      <c r="I282" s="22" t="str">
        <f t="shared" si="22"/>
        <v>否</v>
      </c>
      <c r="J282" s="488" t="str">
        <f t="shared" si="24"/>
        <v>20208</v>
      </c>
      <c r="K282" s="712">
        <v>1</v>
      </c>
    </row>
    <row r="283" s="694" customFormat="1" ht="20.25" hidden="1" spans="1:11">
      <c r="A283" s="522" t="s">
        <v>5027</v>
      </c>
      <c r="B283" s="522" t="s">
        <v>4642</v>
      </c>
      <c r="C283" s="24">
        <f>SUMIF('2023.12'!$D$6:$D$1317,A283,'2023.12'!$F$6:$F$1317)</f>
        <v>0</v>
      </c>
      <c r="D283" s="24">
        <v>0</v>
      </c>
      <c r="E283" s="24">
        <f>SUMIF('2024.12'!$E$6:$E$1659,A283,'2024.12'!$H$6:$H$1659)</f>
        <v>0</v>
      </c>
      <c r="F283" s="707">
        <f t="shared" si="23"/>
        <v>0</v>
      </c>
      <c r="G283" s="707" t="str">
        <f t="shared" si="20"/>
        <v/>
      </c>
      <c r="H283" s="707" t="str">
        <f t="shared" si="21"/>
        <v/>
      </c>
      <c r="I283" s="22" t="str">
        <f t="shared" si="22"/>
        <v>否</v>
      </c>
      <c r="J283" s="488" t="str">
        <f t="shared" si="24"/>
        <v>20208</v>
      </c>
      <c r="K283" s="712">
        <v>1</v>
      </c>
    </row>
    <row r="284" s="694" customFormat="1" ht="20.25" hidden="1" spans="1:11">
      <c r="A284" s="522" t="s">
        <v>5028</v>
      </c>
      <c r="B284" s="522" t="s">
        <v>4653</v>
      </c>
      <c r="C284" s="24">
        <f>SUMIF('2023.12'!$D$6:$D$1317,A284,'2023.12'!$F$6:$F$1317)</f>
        <v>0</v>
      </c>
      <c r="D284" s="24">
        <v>0</v>
      </c>
      <c r="E284" s="24">
        <f>SUMIF('2024.12'!$E$6:$E$1659,A284,'2024.12'!$H$6:$H$1659)</f>
        <v>0</v>
      </c>
      <c r="F284" s="707">
        <f t="shared" si="23"/>
        <v>0</v>
      </c>
      <c r="G284" s="707" t="str">
        <f t="shared" si="20"/>
        <v/>
      </c>
      <c r="H284" s="707" t="str">
        <f t="shared" si="21"/>
        <v/>
      </c>
      <c r="I284" s="22" t="str">
        <f t="shared" si="22"/>
        <v>否</v>
      </c>
      <c r="J284" s="488" t="str">
        <f t="shared" si="24"/>
        <v>20208</v>
      </c>
      <c r="K284" s="712">
        <v>1</v>
      </c>
    </row>
    <row r="285" s="694" customFormat="1" ht="20.25" hidden="1" spans="1:11">
      <c r="A285" s="522" t="s">
        <v>5029</v>
      </c>
      <c r="B285" s="522" t="s">
        <v>5030</v>
      </c>
      <c r="C285" s="24">
        <f>SUMIF('2023.12'!$D$6:$D$1317,A285,'2023.12'!$F$6:$F$1317)</f>
        <v>0</v>
      </c>
      <c r="D285" s="24">
        <v>0</v>
      </c>
      <c r="E285" s="24">
        <f>SUMIF('2024.12'!$E$6:$E$1659,A285,'2024.12'!$H$6:$H$1659)</f>
        <v>0</v>
      </c>
      <c r="F285" s="707">
        <f t="shared" si="23"/>
        <v>0</v>
      </c>
      <c r="G285" s="707" t="str">
        <f t="shared" si="20"/>
        <v/>
      </c>
      <c r="H285" s="707" t="str">
        <f t="shared" si="21"/>
        <v/>
      </c>
      <c r="I285" s="22" t="str">
        <f t="shared" si="22"/>
        <v>否</v>
      </c>
      <c r="J285" s="488" t="str">
        <f t="shared" si="24"/>
        <v>20208</v>
      </c>
      <c r="K285" s="712">
        <v>1</v>
      </c>
    </row>
    <row r="286" s="694" customFormat="1" ht="20.25" hidden="1" spans="1:11">
      <c r="A286" s="269" t="s">
        <v>5031</v>
      </c>
      <c r="B286" s="269" t="s">
        <v>5032</v>
      </c>
      <c r="C286" s="660">
        <f>SUMIF($J287:$J$1340,$A286,C287:C$1340)</f>
        <v>0</v>
      </c>
      <c r="D286" s="660">
        <f>SUMIF($J287:$J$1340,$A286,D287:D$1340)</f>
        <v>0</v>
      </c>
      <c r="E286" s="20">
        <f>SUMIF($J287:$J$1340,$A286,E287:E$1340)</f>
        <v>0</v>
      </c>
      <c r="F286" s="271">
        <f t="shared" si="23"/>
        <v>0</v>
      </c>
      <c r="G286" s="271" t="str">
        <f t="shared" si="20"/>
        <v/>
      </c>
      <c r="H286" s="271" t="str">
        <f t="shared" si="21"/>
        <v/>
      </c>
      <c r="I286" s="22" t="str">
        <f t="shared" si="22"/>
        <v>否</v>
      </c>
      <c r="J286" s="488" t="str">
        <f t="shared" si="24"/>
        <v>202</v>
      </c>
      <c r="K286" s="712">
        <v>1</v>
      </c>
    </row>
    <row r="287" s="694" customFormat="1" ht="20.25" hidden="1" spans="1:11">
      <c r="A287" s="522" t="s">
        <v>5033</v>
      </c>
      <c r="B287" s="522" t="s">
        <v>5034</v>
      </c>
      <c r="C287" s="24">
        <f>SUMIF('2023.12'!$D$6:$D$1317,A287,'2023.12'!$F$6:$F$1317)</f>
        <v>0</v>
      </c>
      <c r="D287" s="24">
        <v>0</v>
      </c>
      <c r="E287" s="24">
        <f>SUMIF('2024.12'!$E$6:$E$1659,A287,'2024.12'!$H$6:$H$1659)</f>
        <v>0</v>
      </c>
      <c r="F287" s="707">
        <f t="shared" si="23"/>
        <v>0</v>
      </c>
      <c r="G287" s="707" t="str">
        <f t="shared" si="20"/>
        <v/>
      </c>
      <c r="H287" s="707" t="str">
        <f t="shared" si="21"/>
        <v/>
      </c>
      <c r="I287" s="22" t="str">
        <f t="shared" si="22"/>
        <v>否</v>
      </c>
      <c r="J287" s="488" t="str">
        <f t="shared" si="24"/>
        <v>20299</v>
      </c>
      <c r="K287" s="712">
        <v>1</v>
      </c>
    </row>
    <row r="288" s="696" customFormat="1" ht="20.25" spans="1:11">
      <c r="A288" s="20" t="s">
        <v>5035</v>
      </c>
      <c r="B288" s="344" t="s">
        <v>5036</v>
      </c>
      <c r="C288" s="20">
        <f>SUMIF($J289:$J$1340,$A288,C289:C$1340)</f>
        <v>246</v>
      </c>
      <c r="D288" s="20">
        <f>SUMIF($J289:$J$1340,$A288,D289:D$1340)</f>
        <v>162</v>
      </c>
      <c r="E288" s="20">
        <f>SUMIF($J289:$J$1340,$A288,E289:E$1340)</f>
        <v>227</v>
      </c>
      <c r="F288" s="17">
        <f t="shared" si="23"/>
        <v>-19</v>
      </c>
      <c r="G288" s="18" t="str">
        <f t="shared" si="20"/>
        <v>-7.7%</v>
      </c>
      <c r="H288" s="18" t="str">
        <f t="shared" si="21"/>
        <v>140.1%</v>
      </c>
      <c r="I288" s="22" t="str">
        <f t="shared" si="22"/>
        <v>是</v>
      </c>
      <c r="J288" s="641">
        <f t="shared" si="24"/>
        <v>0</v>
      </c>
      <c r="K288" s="712">
        <v>1</v>
      </c>
    </row>
    <row r="289" s="694" customFormat="1" ht="20.25" hidden="1" spans="1:11">
      <c r="A289" s="269" t="s">
        <v>5037</v>
      </c>
      <c r="B289" s="269" t="s">
        <v>5038</v>
      </c>
      <c r="C289" s="660">
        <f>SUMIF($J290:$J$1340,$A289,C290:C$1340)</f>
        <v>0</v>
      </c>
      <c r="D289" s="660">
        <f>SUMIF($J290:$J$1340,$A289,D290:D$1340)</f>
        <v>0</v>
      </c>
      <c r="E289" s="20">
        <f>SUMIF($J290:$J$1340,$A289,E290:E$1340)</f>
        <v>0</v>
      </c>
      <c r="F289" s="271">
        <f t="shared" si="23"/>
        <v>0</v>
      </c>
      <c r="G289" s="271" t="str">
        <f t="shared" si="20"/>
        <v/>
      </c>
      <c r="H289" s="271" t="str">
        <f t="shared" si="21"/>
        <v/>
      </c>
      <c r="I289" s="22" t="str">
        <f t="shared" si="22"/>
        <v>否</v>
      </c>
      <c r="J289" s="488" t="str">
        <f t="shared" si="24"/>
        <v>203</v>
      </c>
      <c r="K289" s="712">
        <v>1</v>
      </c>
    </row>
    <row r="290" s="694" customFormat="1" ht="20.25" hidden="1" spans="1:11">
      <c r="A290" s="522" t="s">
        <v>5039</v>
      </c>
      <c r="B290" s="522" t="s">
        <v>5040</v>
      </c>
      <c r="C290" s="24">
        <f>SUMIF('2023.12'!$D$6:$D$1317,A290,'2023.12'!$F$6:$F$1317)</f>
        <v>0</v>
      </c>
      <c r="D290" s="24">
        <v>0</v>
      </c>
      <c r="E290" s="24">
        <f>SUMIF('2024.12'!$E$6:$E$1659,A290,'2024.12'!$H$6:$H$1659)</f>
        <v>0</v>
      </c>
      <c r="F290" s="707">
        <f t="shared" si="23"/>
        <v>0</v>
      </c>
      <c r="G290" s="707" t="str">
        <f t="shared" si="20"/>
        <v/>
      </c>
      <c r="H290" s="707" t="str">
        <f t="shared" si="21"/>
        <v/>
      </c>
      <c r="I290" s="22" t="str">
        <f t="shared" si="22"/>
        <v>否</v>
      </c>
      <c r="J290" s="488" t="str">
        <f t="shared" si="24"/>
        <v>20301</v>
      </c>
      <c r="K290" s="712">
        <v>1</v>
      </c>
    </row>
    <row r="291" s="694" customFormat="1" ht="20.25" hidden="1" spans="1:11">
      <c r="A291" s="522" t="s">
        <v>5041</v>
      </c>
      <c r="B291" s="522" t="s">
        <v>5042</v>
      </c>
      <c r="C291" s="24">
        <f>SUMIF('2023.12'!$D$6:$D$1317,A291,'2023.12'!$F$6:$F$1317)</f>
        <v>0</v>
      </c>
      <c r="D291" s="24">
        <v>0</v>
      </c>
      <c r="E291" s="24">
        <f>SUMIF('2024.12'!$E$6:$E$1659,A291,'2024.12'!$H$6:$H$1659)</f>
        <v>0</v>
      </c>
      <c r="F291" s="707">
        <f t="shared" si="23"/>
        <v>0</v>
      </c>
      <c r="G291" s="707" t="str">
        <f t="shared" si="20"/>
        <v/>
      </c>
      <c r="H291" s="707" t="str">
        <f t="shared" si="21"/>
        <v/>
      </c>
      <c r="I291" s="22" t="str">
        <f t="shared" si="22"/>
        <v>否</v>
      </c>
      <c r="J291" s="488" t="str">
        <f t="shared" si="24"/>
        <v>20301</v>
      </c>
      <c r="K291" s="712">
        <v>1</v>
      </c>
    </row>
    <row r="292" s="697" customFormat="1" ht="20.25" hidden="1" spans="1:11">
      <c r="A292" s="522" t="s">
        <v>5043</v>
      </c>
      <c r="B292" s="522" t="s">
        <v>5044</v>
      </c>
      <c r="C292" s="24">
        <f>SUMIF('2023.12'!$D$6:$D$1317,A292,'2023.12'!$F$6:$F$1317)</f>
        <v>0</v>
      </c>
      <c r="D292" s="24">
        <v>0</v>
      </c>
      <c r="E292" s="24">
        <f>SUMIF('2024.12'!$E$6:$E$1659,A292,'2024.12'!$H$6:$H$1659)</f>
        <v>0</v>
      </c>
      <c r="F292" s="707">
        <f t="shared" si="23"/>
        <v>0</v>
      </c>
      <c r="G292" s="707" t="str">
        <f t="shared" si="20"/>
        <v/>
      </c>
      <c r="H292" s="707" t="str">
        <f t="shared" si="21"/>
        <v/>
      </c>
      <c r="I292" s="22" t="str">
        <f t="shared" si="22"/>
        <v>否</v>
      </c>
      <c r="J292" s="488" t="str">
        <f t="shared" si="24"/>
        <v>20301</v>
      </c>
      <c r="K292" s="712">
        <v>1</v>
      </c>
    </row>
    <row r="293" s="694" customFormat="1" ht="20.25" hidden="1" spans="1:11">
      <c r="A293" s="269" t="s">
        <v>5045</v>
      </c>
      <c r="B293" s="269" t="s">
        <v>5046</v>
      </c>
      <c r="C293" s="660">
        <f>SUMIF($J294:$J$1340,$A293,C294:C$1340)</f>
        <v>0</v>
      </c>
      <c r="D293" s="660">
        <f>SUMIF($J294:$J$1340,$A293,D294:D$1340)</f>
        <v>0</v>
      </c>
      <c r="E293" s="20">
        <f>SUMIF($J294:$J$1340,$A293,E294:E$1340)</f>
        <v>0</v>
      </c>
      <c r="F293" s="271">
        <f t="shared" si="23"/>
        <v>0</v>
      </c>
      <c r="G293" s="271" t="str">
        <f t="shared" si="20"/>
        <v/>
      </c>
      <c r="H293" s="271" t="str">
        <f t="shared" si="21"/>
        <v/>
      </c>
      <c r="I293" s="22" t="str">
        <f t="shared" si="22"/>
        <v>否</v>
      </c>
      <c r="J293" s="488" t="str">
        <f t="shared" si="24"/>
        <v>203</v>
      </c>
      <c r="K293" s="712">
        <v>1</v>
      </c>
    </row>
    <row r="294" s="697" customFormat="1" ht="20.25" hidden="1" spans="1:11">
      <c r="A294" s="522" t="s">
        <v>5047</v>
      </c>
      <c r="B294" s="522" t="s">
        <v>5048</v>
      </c>
      <c r="C294" s="24">
        <f>SUMIF('2023.12'!$D$6:$D$1317,A294,'2023.12'!$F$6:$F$1317)</f>
        <v>0</v>
      </c>
      <c r="D294" s="24">
        <v>0</v>
      </c>
      <c r="E294" s="24">
        <f>SUMIF('2024.12'!$E$6:$E$1659,A294,'2024.12'!$H$6:$H$1659)</f>
        <v>0</v>
      </c>
      <c r="F294" s="707">
        <f t="shared" si="23"/>
        <v>0</v>
      </c>
      <c r="G294" s="707" t="str">
        <f t="shared" si="20"/>
        <v/>
      </c>
      <c r="H294" s="707" t="str">
        <f t="shared" si="21"/>
        <v/>
      </c>
      <c r="I294" s="22" t="str">
        <f t="shared" si="22"/>
        <v>否</v>
      </c>
      <c r="J294" s="488" t="str">
        <f t="shared" si="24"/>
        <v>20304</v>
      </c>
      <c r="K294" s="712">
        <v>1</v>
      </c>
    </row>
    <row r="295" s="697" customFormat="1" ht="20.25" hidden="1" spans="1:11">
      <c r="A295" s="269" t="s">
        <v>5049</v>
      </c>
      <c r="B295" s="269" t="s">
        <v>5050</v>
      </c>
      <c r="C295" s="660">
        <f>SUMIF($J296:$J$1340,$A295,C296:C$1340)</f>
        <v>0</v>
      </c>
      <c r="D295" s="660">
        <f>SUMIF($J296:$J$1340,$A295,D296:D$1340)</f>
        <v>0</v>
      </c>
      <c r="E295" s="20">
        <f>SUMIF($J296:$J$1340,$A295,E296:E$1340)</f>
        <v>0</v>
      </c>
      <c r="F295" s="271">
        <f t="shared" si="23"/>
        <v>0</v>
      </c>
      <c r="G295" s="271" t="str">
        <f t="shared" si="20"/>
        <v/>
      </c>
      <c r="H295" s="271" t="str">
        <f t="shared" si="21"/>
        <v/>
      </c>
      <c r="I295" s="22" t="str">
        <f t="shared" si="22"/>
        <v>否</v>
      </c>
      <c r="J295" s="488" t="str">
        <f t="shared" si="24"/>
        <v>203</v>
      </c>
      <c r="K295" s="712">
        <v>1</v>
      </c>
    </row>
    <row r="296" s="694" customFormat="1" ht="20.25" hidden="1" spans="1:11">
      <c r="A296" s="522" t="s">
        <v>5051</v>
      </c>
      <c r="B296" s="522" t="s">
        <v>5052</v>
      </c>
      <c r="C296" s="24">
        <f>SUMIF('2023.12'!$D$6:$D$1317,A296,'2023.12'!$F$6:$F$1317)</f>
        <v>0</v>
      </c>
      <c r="D296" s="24">
        <v>0</v>
      </c>
      <c r="E296" s="24">
        <f>SUMIF('2024.12'!$E$6:$E$1659,A296,'2024.12'!$H$6:$H$1659)</f>
        <v>0</v>
      </c>
      <c r="F296" s="707">
        <f t="shared" si="23"/>
        <v>0</v>
      </c>
      <c r="G296" s="707" t="str">
        <f t="shared" si="20"/>
        <v/>
      </c>
      <c r="H296" s="707" t="str">
        <f t="shared" si="21"/>
        <v/>
      </c>
      <c r="I296" s="22" t="str">
        <f t="shared" si="22"/>
        <v>否</v>
      </c>
      <c r="J296" s="488" t="str">
        <f t="shared" si="24"/>
        <v>20305</v>
      </c>
      <c r="K296" s="712">
        <v>1</v>
      </c>
    </row>
    <row r="297" s="696" customFormat="1" ht="20.25" spans="1:11">
      <c r="A297" s="349" t="s">
        <v>5053</v>
      </c>
      <c r="B297" s="350" t="s">
        <v>452</v>
      </c>
      <c r="C297" s="20">
        <f>SUMIF($J298:$J$1340,$A297,C298:C$1340)</f>
        <v>246</v>
      </c>
      <c r="D297" s="20">
        <f>SUMIF($J298:$J$1340,$A297,D298:D$1340)</f>
        <v>162</v>
      </c>
      <c r="E297" s="20">
        <f>SUMIF($J298:$J$1340,$A297,E298:E$1340)</f>
        <v>227</v>
      </c>
      <c r="F297" s="17">
        <f t="shared" si="23"/>
        <v>-19</v>
      </c>
      <c r="G297" s="18" t="str">
        <f t="shared" si="20"/>
        <v>-7.7%</v>
      </c>
      <c r="H297" s="18" t="str">
        <f t="shared" si="21"/>
        <v>140.1%</v>
      </c>
      <c r="I297" s="22" t="str">
        <f t="shared" si="22"/>
        <v>是</v>
      </c>
      <c r="J297" s="641" t="str">
        <f t="shared" si="24"/>
        <v>203</v>
      </c>
      <c r="K297" s="712">
        <v>1</v>
      </c>
    </row>
    <row r="298" s="695" customFormat="1" ht="20.25" spans="1:11">
      <c r="A298" s="280" t="s">
        <v>5054</v>
      </c>
      <c r="B298" s="281" t="s">
        <v>454</v>
      </c>
      <c r="C298" s="24">
        <f>SUMIF('2023.12'!$D$6:$D$1317,A298,'2023.12'!$F$6:$F$1317)</f>
        <v>102</v>
      </c>
      <c r="D298" s="24">
        <v>62</v>
      </c>
      <c r="E298" s="24">
        <f>SUMIF('2024.12'!$E$6:$E$1659,A298,'2024.12'!$H$6:$H$1659)</f>
        <v>95</v>
      </c>
      <c r="F298" s="302">
        <f t="shared" si="23"/>
        <v>-7</v>
      </c>
      <c r="G298" s="84" t="str">
        <f t="shared" si="20"/>
        <v>-6.9%</v>
      </c>
      <c r="H298" s="84" t="str">
        <f t="shared" si="21"/>
        <v>153.2%</v>
      </c>
      <c r="I298" s="22" t="str">
        <f t="shared" si="22"/>
        <v>是</v>
      </c>
      <c r="J298" s="641" t="str">
        <f t="shared" si="24"/>
        <v>20306</v>
      </c>
      <c r="K298" s="712">
        <v>1</v>
      </c>
    </row>
    <row r="299" s="694" customFormat="1" ht="20.25" hidden="1" spans="1:11">
      <c r="A299" s="522" t="s">
        <v>5055</v>
      </c>
      <c r="B299" s="522" t="s">
        <v>5056</v>
      </c>
      <c r="C299" s="24">
        <f>SUMIF('2023.12'!$D$6:$D$1317,A299,'2023.12'!$F$6:$F$1317)</f>
        <v>0</v>
      </c>
      <c r="D299" s="24">
        <v>0</v>
      </c>
      <c r="E299" s="24">
        <f>SUMIF('2024.12'!$E$6:$E$1659,A299,'2024.12'!$H$6:$H$1659)</f>
        <v>0</v>
      </c>
      <c r="F299" s="707">
        <f t="shared" si="23"/>
        <v>0</v>
      </c>
      <c r="G299" s="707" t="str">
        <f t="shared" si="20"/>
        <v/>
      </c>
      <c r="H299" s="707" t="str">
        <f t="shared" si="21"/>
        <v/>
      </c>
      <c r="I299" s="22" t="str">
        <f t="shared" si="22"/>
        <v>否</v>
      </c>
      <c r="J299" s="488" t="str">
        <f t="shared" si="24"/>
        <v>20306</v>
      </c>
      <c r="K299" s="712">
        <v>1</v>
      </c>
    </row>
    <row r="300" s="694" customFormat="1" ht="20.25" hidden="1" spans="1:11">
      <c r="A300" s="522" t="s">
        <v>5057</v>
      </c>
      <c r="B300" s="522" t="s">
        <v>5058</v>
      </c>
      <c r="C300" s="24">
        <f>SUMIF('2023.12'!$D$6:$D$1317,A300,'2023.12'!$F$6:$F$1317)</f>
        <v>0</v>
      </c>
      <c r="D300" s="24">
        <v>0</v>
      </c>
      <c r="E300" s="24">
        <f>SUMIF('2024.12'!$E$6:$E$1659,A300,'2024.12'!$H$6:$H$1659)</f>
        <v>0</v>
      </c>
      <c r="F300" s="707">
        <f t="shared" si="23"/>
        <v>0</v>
      </c>
      <c r="G300" s="707" t="str">
        <f t="shared" si="20"/>
        <v/>
      </c>
      <c r="H300" s="707" t="str">
        <f t="shared" si="21"/>
        <v/>
      </c>
      <c r="I300" s="22" t="str">
        <f t="shared" si="22"/>
        <v>否</v>
      </c>
      <c r="J300" s="488" t="str">
        <f t="shared" si="24"/>
        <v>20306</v>
      </c>
      <c r="K300" s="712">
        <v>1</v>
      </c>
    </row>
    <row r="301" s="694" customFormat="1" ht="20.25" hidden="1" spans="1:11">
      <c r="A301" s="522" t="s">
        <v>5059</v>
      </c>
      <c r="B301" s="522" t="s">
        <v>5060</v>
      </c>
      <c r="C301" s="24">
        <f>SUMIF('2023.12'!$D$6:$D$1317,A301,'2023.12'!$F$6:$F$1317)</f>
        <v>0</v>
      </c>
      <c r="D301" s="24">
        <v>0</v>
      </c>
      <c r="E301" s="24">
        <f>SUMIF('2024.12'!$E$6:$E$1659,A301,'2024.12'!$H$6:$H$1659)</f>
        <v>0</v>
      </c>
      <c r="F301" s="707">
        <f t="shared" si="23"/>
        <v>0</v>
      </c>
      <c r="G301" s="707" t="str">
        <f t="shared" si="20"/>
        <v/>
      </c>
      <c r="H301" s="707" t="str">
        <f t="shared" si="21"/>
        <v/>
      </c>
      <c r="I301" s="22" t="str">
        <f t="shared" si="22"/>
        <v>否</v>
      </c>
      <c r="J301" s="488" t="str">
        <f t="shared" si="24"/>
        <v>20306</v>
      </c>
      <c r="K301" s="712">
        <v>1</v>
      </c>
    </row>
    <row r="302" s="696" customFormat="1" ht="20.25" spans="1:11">
      <c r="A302" s="280" t="s">
        <v>5061</v>
      </c>
      <c r="B302" s="281" t="s">
        <v>461</v>
      </c>
      <c r="C302" s="24">
        <f>SUMIF('2023.12'!$D$6:$D$1317,A302,'2023.12'!$F$6:$F$1317)</f>
        <v>144</v>
      </c>
      <c r="D302" s="24">
        <v>100</v>
      </c>
      <c r="E302" s="24">
        <f>SUMIF('2024.12'!$E$6:$E$1659,A302,'2024.12'!$H$6:$H$1659)</f>
        <v>132</v>
      </c>
      <c r="F302" s="302">
        <f t="shared" si="23"/>
        <v>-12</v>
      </c>
      <c r="G302" s="84" t="str">
        <f t="shared" si="20"/>
        <v>-8.3%</v>
      </c>
      <c r="H302" s="84" t="str">
        <f t="shared" si="21"/>
        <v>132.0%</v>
      </c>
      <c r="I302" s="22" t="str">
        <f t="shared" si="22"/>
        <v>是</v>
      </c>
      <c r="J302" s="641" t="str">
        <f t="shared" si="24"/>
        <v>20306</v>
      </c>
      <c r="K302" s="712">
        <v>1</v>
      </c>
    </row>
    <row r="303" s="696" customFormat="1" ht="20.25" spans="1:11">
      <c r="A303" s="280" t="s">
        <v>5062</v>
      </c>
      <c r="B303" s="281"/>
      <c r="C303" s="24">
        <f>SUMIF('2023.12'!$D$6:$D$1317,A303,'2023.12'!$F$6:$F$1317)</f>
        <v>0</v>
      </c>
      <c r="D303" s="24">
        <v>0</v>
      </c>
      <c r="E303" s="24">
        <f>SUMIF('2024.12'!$E$6:$E$1659,A303,'2024.12'!$H$6:$H$1659)</f>
        <v>0</v>
      </c>
      <c r="F303" s="302">
        <f t="shared" si="23"/>
        <v>0</v>
      </c>
      <c r="G303" s="302" t="str">
        <f t="shared" si="20"/>
        <v/>
      </c>
      <c r="H303" s="302" t="str">
        <f t="shared" si="21"/>
        <v/>
      </c>
      <c r="I303" s="22" t="str">
        <f t="shared" si="22"/>
        <v>是</v>
      </c>
      <c r="J303" s="641" t="str">
        <f t="shared" si="24"/>
        <v>20306</v>
      </c>
      <c r="K303" s="712">
        <v>1</v>
      </c>
    </row>
    <row r="304" s="694" customFormat="1" ht="20.25" hidden="1" spans="1:11">
      <c r="A304" s="522" t="s">
        <v>5063</v>
      </c>
      <c r="B304" s="522" t="s">
        <v>5064</v>
      </c>
      <c r="C304" s="24">
        <f>SUMIF('2023.12'!$D$6:$D$1317,A304,'2023.12'!$F$6:$F$1317)</f>
        <v>0</v>
      </c>
      <c r="D304" s="24">
        <v>0</v>
      </c>
      <c r="E304" s="24">
        <f>SUMIF('2024.12'!$E$6:$E$1659,A304,'2024.12'!$H$6:$H$1659)</f>
        <v>0</v>
      </c>
      <c r="F304" s="707">
        <f t="shared" si="23"/>
        <v>0</v>
      </c>
      <c r="G304" s="707" t="str">
        <f t="shared" si="20"/>
        <v/>
      </c>
      <c r="H304" s="707" t="str">
        <f t="shared" si="21"/>
        <v/>
      </c>
      <c r="I304" s="22" t="str">
        <f t="shared" si="22"/>
        <v>否</v>
      </c>
      <c r="J304" s="488" t="str">
        <f t="shared" si="24"/>
        <v>20306</v>
      </c>
      <c r="K304" s="712">
        <v>1</v>
      </c>
    </row>
    <row r="305" s="694" customFormat="1" ht="20.25" hidden="1" spans="1:11">
      <c r="A305" s="269" t="s">
        <v>5065</v>
      </c>
      <c r="B305" s="269" t="s">
        <v>5066</v>
      </c>
      <c r="C305" s="660">
        <f>SUMIF($J306:$J$1340,$A305,C306:C$1340)</f>
        <v>0</v>
      </c>
      <c r="D305" s="660">
        <f>SUMIF($J306:$J$1340,$A305,D306:D$1340)</f>
        <v>0</v>
      </c>
      <c r="E305" s="20">
        <f>SUMIF($J306:$J$1340,$A305,E306:E$1340)</f>
        <v>0</v>
      </c>
      <c r="F305" s="271">
        <f t="shared" si="23"/>
        <v>0</v>
      </c>
      <c r="G305" s="271" t="str">
        <f t="shared" si="20"/>
        <v/>
      </c>
      <c r="H305" s="271" t="str">
        <f t="shared" si="21"/>
        <v/>
      </c>
      <c r="I305" s="22" t="str">
        <f t="shared" si="22"/>
        <v>否</v>
      </c>
      <c r="J305" s="488" t="str">
        <f t="shared" si="24"/>
        <v>203</v>
      </c>
      <c r="K305" s="712">
        <v>1</v>
      </c>
    </row>
    <row r="306" s="694" customFormat="1" ht="20.25" hidden="1" spans="1:11">
      <c r="A306" s="522" t="s">
        <v>5067</v>
      </c>
      <c r="B306" s="522" t="s">
        <v>5068</v>
      </c>
      <c r="C306" s="24">
        <f>SUMIF('2023.12'!$D$6:$D$1317,A306,'2023.12'!$F$6:$F$1317)</f>
        <v>0</v>
      </c>
      <c r="D306" s="24">
        <v>0</v>
      </c>
      <c r="E306" s="24">
        <f>SUMIF('2024.12'!$E$6:$E$1659,A306,'2024.12'!$H$6:$H$1659)</f>
        <v>0</v>
      </c>
      <c r="F306" s="707">
        <f t="shared" si="23"/>
        <v>0</v>
      </c>
      <c r="G306" s="707" t="str">
        <f t="shared" si="20"/>
        <v/>
      </c>
      <c r="H306" s="707" t="str">
        <f t="shared" si="21"/>
        <v/>
      </c>
      <c r="I306" s="22" t="str">
        <f t="shared" si="22"/>
        <v>否</v>
      </c>
      <c r="J306" s="488" t="str">
        <f t="shared" si="24"/>
        <v>20399</v>
      </c>
      <c r="K306" s="712">
        <v>1</v>
      </c>
    </row>
    <row r="307" s="696" customFormat="1" ht="20.25" spans="1:11">
      <c r="A307" s="20" t="s">
        <v>5069</v>
      </c>
      <c r="B307" s="344" t="s">
        <v>5070</v>
      </c>
      <c r="C307" s="20">
        <f>SUMIF($J308:$J$1340,$A307,C308:C$1340)</f>
        <v>7147</v>
      </c>
      <c r="D307" s="20">
        <f>SUMIF($J308:$J$1340,$A307,D308:D$1340)</f>
        <v>7491</v>
      </c>
      <c r="E307" s="20">
        <f>SUMIF($J308:$J$1340,$A307,E308:E$1340)</f>
        <v>7061</v>
      </c>
      <c r="F307" s="17">
        <f t="shared" si="23"/>
        <v>-86</v>
      </c>
      <c r="G307" s="18" t="str">
        <f t="shared" si="20"/>
        <v>-1.2%</v>
      </c>
      <c r="H307" s="18" t="str">
        <f t="shared" si="21"/>
        <v>94.3%</v>
      </c>
      <c r="I307" s="22" t="str">
        <f t="shared" si="22"/>
        <v>是</v>
      </c>
      <c r="J307" s="641">
        <f t="shared" si="24"/>
        <v>0</v>
      </c>
      <c r="K307" s="712">
        <v>1</v>
      </c>
    </row>
    <row r="308" s="694" customFormat="1" ht="20.25" hidden="1" spans="1:11">
      <c r="A308" s="269" t="s">
        <v>5071</v>
      </c>
      <c r="B308" s="269" t="s">
        <v>5072</v>
      </c>
      <c r="C308" s="660">
        <f>SUMIF($J309:$J$1340,$A308,C309:C$1340)</f>
        <v>0</v>
      </c>
      <c r="D308" s="660">
        <f>SUMIF($J309:$J$1340,$A308,D309:D$1340)</f>
        <v>0</v>
      </c>
      <c r="E308" s="20">
        <f>SUMIF($J309:$J$1340,$A308,E309:E$1340)</f>
        <v>0</v>
      </c>
      <c r="F308" s="271">
        <f t="shared" si="23"/>
        <v>0</v>
      </c>
      <c r="G308" s="271" t="str">
        <f t="shared" si="20"/>
        <v/>
      </c>
      <c r="H308" s="271" t="str">
        <f t="shared" si="21"/>
        <v/>
      </c>
      <c r="I308" s="22" t="str">
        <f t="shared" si="22"/>
        <v>否</v>
      </c>
      <c r="J308" s="488" t="str">
        <f t="shared" si="24"/>
        <v>204</v>
      </c>
      <c r="K308" s="712">
        <v>1</v>
      </c>
    </row>
    <row r="309" s="697" customFormat="1" ht="20.25" hidden="1" spans="1:11">
      <c r="A309" s="522" t="s">
        <v>5073</v>
      </c>
      <c r="B309" s="522" t="s">
        <v>5074</v>
      </c>
      <c r="C309" s="24">
        <f>SUMIF('2023.12'!$D$6:$D$1317,A309,'2023.12'!$F$6:$F$1317)</f>
        <v>0</v>
      </c>
      <c r="D309" s="24">
        <v>0</v>
      </c>
      <c r="E309" s="24">
        <f>SUMIF('2024.12'!$E$6:$E$1659,A309,'2024.12'!$H$6:$H$1659)</f>
        <v>0</v>
      </c>
      <c r="F309" s="707">
        <f t="shared" si="23"/>
        <v>0</v>
      </c>
      <c r="G309" s="707" t="str">
        <f t="shared" si="20"/>
        <v/>
      </c>
      <c r="H309" s="707" t="str">
        <f t="shared" si="21"/>
        <v/>
      </c>
      <c r="I309" s="22" t="str">
        <f t="shared" si="22"/>
        <v>否</v>
      </c>
      <c r="J309" s="488" t="str">
        <f t="shared" si="24"/>
        <v>20401</v>
      </c>
      <c r="K309" s="712">
        <v>1</v>
      </c>
    </row>
    <row r="310" s="694" customFormat="1" ht="20.25" hidden="1" spans="1:11">
      <c r="A310" s="522" t="s">
        <v>5075</v>
      </c>
      <c r="B310" s="522" t="s">
        <v>5076</v>
      </c>
      <c r="C310" s="24">
        <f>SUMIF('2023.12'!$D$6:$D$1317,A310,'2023.12'!$F$6:$F$1317)</f>
        <v>0</v>
      </c>
      <c r="D310" s="24">
        <v>0</v>
      </c>
      <c r="E310" s="24">
        <f>SUMIF('2024.12'!$E$6:$E$1659,A310,'2024.12'!$H$6:$H$1659)</f>
        <v>0</v>
      </c>
      <c r="F310" s="707">
        <f t="shared" si="23"/>
        <v>0</v>
      </c>
      <c r="G310" s="707" t="str">
        <f t="shared" si="20"/>
        <v/>
      </c>
      <c r="H310" s="707" t="str">
        <f t="shared" si="21"/>
        <v/>
      </c>
      <c r="I310" s="22" t="str">
        <f t="shared" si="22"/>
        <v>否</v>
      </c>
      <c r="J310" s="488" t="str">
        <f t="shared" si="24"/>
        <v>20401</v>
      </c>
      <c r="K310" s="712">
        <v>1</v>
      </c>
    </row>
    <row r="311" s="696" customFormat="1" ht="20.25" spans="1:11">
      <c r="A311" s="349" t="s">
        <v>5077</v>
      </c>
      <c r="B311" s="350" t="s">
        <v>476</v>
      </c>
      <c r="C311" s="20">
        <f>SUMIF($J312:$J$1340,$A311,C312:C$1340)</f>
        <v>6249</v>
      </c>
      <c r="D311" s="20">
        <f>SUMIF($J312:$J$1340,$A311,D312:D$1340)</f>
        <v>6529</v>
      </c>
      <c r="E311" s="20">
        <f>SUMIF($J312:$J$1340,$A311,E312:E$1340)</f>
        <v>6105</v>
      </c>
      <c r="F311" s="17">
        <f t="shared" si="23"/>
        <v>-144</v>
      </c>
      <c r="G311" s="18" t="str">
        <f t="shared" si="20"/>
        <v>-2.3%</v>
      </c>
      <c r="H311" s="18" t="str">
        <f t="shared" si="21"/>
        <v>93.5%</v>
      </c>
      <c r="I311" s="22" t="str">
        <f t="shared" si="22"/>
        <v>是</v>
      </c>
      <c r="J311" s="641" t="str">
        <f t="shared" si="24"/>
        <v>204</v>
      </c>
      <c r="K311" s="712">
        <v>1</v>
      </c>
    </row>
    <row r="312" s="696" customFormat="1" ht="20.25" spans="1:11">
      <c r="A312" s="280" t="s">
        <v>5078</v>
      </c>
      <c r="B312" s="281" t="s">
        <v>12</v>
      </c>
      <c r="C312" s="24">
        <f>SUMIF('2023.12'!$D$6:$D$1317,A312,'2023.12'!$F$6:$F$1317)</f>
        <v>5385</v>
      </c>
      <c r="D312" s="24">
        <v>5533</v>
      </c>
      <c r="E312" s="24">
        <f>SUMIF('2024.12'!$E$6:$E$1659,A312,'2024.12'!$H$6:$H$1659)</f>
        <v>5185</v>
      </c>
      <c r="F312" s="302">
        <f t="shared" si="23"/>
        <v>-200</v>
      </c>
      <c r="G312" s="84" t="str">
        <f t="shared" si="20"/>
        <v>-3.7%</v>
      </c>
      <c r="H312" s="84" t="str">
        <f t="shared" si="21"/>
        <v>93.7%</v>
      </c>
      <c r="I312" s="22" t="str">
        <f t="shared" si="22"/>
        <v>是</v>
      </c>
      <c r="J312" s="641" t="str">
        <f t="shared" si="24"/>
        <v>20402</v>
      </c>
      <c r="K312" s="712">
        <v>1</v>
      </c>
    </row>
    <row r="313" s="696" customFormat="1" ht="20.25" spans="1:11">
      <c r="A313" s="280" t="s">
        <v>5079</v>
      </c>
      <c r="B313" s="281" t="s">
        <v>14</v>
      </c>
      <c r="C313" s="24">
        <f>SUMIF('2023.12'!$D$6:$D$1317,A313,'2023.12'!$F$6:$F$1317)</f>
        <v>206</v>
      </c>
      <c r="D313" s="24">
        <v>241</v>
      </c>
      <c r="E313" s="24">
        <f>SUMIF('2024.12'!$E$6:$E$1659,A313,'2024.12'!$H$6:$H$1659)</f>
        <v>191</v>
      </c>
      <c r="F313" s="302">
        <f t="shared" si="23"/>
        <v>-15</v>
      </c>
      <c r="G313" s="84" t="str">
        <f t="shared" si="20"/>
        <v>-7.3%</v>
      </c>
      <c r="H313" s="84" t="str">
        <f t="shared" si="21"/>
        <v>79.3%</v>
      </c>
      <c r="I313" s="22" t="str">
        <f t="shared" si="22"/>
        <v>是</v>
      </c>
      <c r="J313" s="641" t="str">
        <f t="shared" si="24"/>
        <v>20402</v>
      </c>
      <c r="K313" s="712">
        <v>1</v>
      </c>
    </row>
    <row r="314" s="694" customFormat="1" ht="20.25" hidden="1" spans="1:11">
      <c r="A314" s="522" t="s">
        <v>5080</v>
      </c>
      <c r="B314" s="522" t="s">
        <v>4642</v>
      </c>
      <c r="C314" s="24">
        <f>SUMIF('2023.12'!$D$6:$D$1317,A314,'2023.12'!$F$6:$F$1317)</f>
        <v>0</v>
      </c>
      <c r="D314" s="24">
        <v>0</v>
      </c>
      <c r="E314" s="24">
        <f>SUMIF('2024.12'!$E$6:$E$1659,A314,'2024.12'!$H$6:$H$1659)</f>
        <v>0</v>
      </c>
      <c r="F314" s="707">
        <f t="shared" si="23"/>
        <v>0</v>
      </c>
      <c r="G314" s="707" t="str">
        <f t="shared" si="20"/>
        <v/>
      </c>
      <c r="H314" s="707" t="str">
        <f t="shared" si="21"/>
        <v/>
      </c>
      <c r="I314" s="22" t="str">
        <f t="shared" si="22"/>
        <v>否</v>
      </c>
      <c r="J314" s="488" t="str">
        <f t="shared" si="24"/>
        <v>20402</v>
      </c>
      <c r="K314" s="712">
        <v>1</v>
      </c>
    </row>
    <row r="315" s="694" customFormat="1" ht="20.25" hidden="1" spans="1:11">
      <c r="A315" s="522" t="s">
        <v>5081</v>
      </c>
      <c r="B315" s="522" t="s">
        <v>4735</v>
      </c>
      <c r="C315" s="24">
        <f>SUMIF('2023.12'!$D$6:$D$1317,A315,'2023.12'!$F$6:$F$1317)</f>
        <v>0</v>
      </c>
      <c r="D315" s="24">
        <v>0</v>
      </c>
      <c r="E315" s="24">
        <f>SUMIF('2024.12'!$E$6:$E$1659,A315,'2024.12'!$H$6:$H$1659)</f>
        <v>0</v>
      </c>
      <c r="F315" s="707">
        <f t="shared" si="23"/>
        <v>0</v>
      </c>
      <c r="G315" s="707" t="str">
        <f t="shared" si="20"/>
        <v/>
      </c>
      <c r="H315" s="707" t="str">
        <f t="shared" si="21"/>
        <v/>
      </c>
      <c r="I315" s="22" t="str">
        <f t="shared" si="22"/>
        <v>否</v>
      </c>
      <c r="J315" s="488" t="str">
        <f t="shared" si="24"/>
        <v>20402</v>
      </c>
      <c r="K315" s="712">
        <v>1</v>
      </c>
    </row>
    <row r="316" s="695" customFormat="1" ht="20.25" spans="1:11">
      <c r="A316" s="280" t="s">
        <v>5082</v>
      </c>
      <c r="B316" s="281" t="s">
        <v>482</v>
      </c>
      <c r="C316" s="24">
        <f>SUMIF('2023.12'!$D$6:$D$1317,A316,'2023.12'!$F$6:$F$1317)</f>
        <v>658</v>
      </c>
      <c r="D316" s="24">
        <v>754</v>
      </c>
      <c r="E316" s="24">
        <f>SUMIF('2024.12'!$E$6:$E$1659,A316,'2024.12'!$H$6:$H$1659)</f>
        <v>728</v>
      </c>
      <c r="F316" s="302">
        <f t="shared" si="23"/>
        <v>70</v>
      </c>
      <c r="G316" s="84" t="str">
        <f t="shared" si="20"/>
        <v>10.6%</v>
      </c>
      <c r="H316" s="84" t="str">
        <f t="shared" si="21"/>
        <v>96.6%</v>
      </c>
      <c r="I316" s="22" t="str">
        <f t="shared" si="22"/>
        <v>是</v>
      </c>
      <c r="J316" s="641" t="str">
        <f t="shared" si="24"/>
        <v>20402</v>
      </c>
      <c r="K316" s="712">
        <v>1</v>
      </c>
    </row>
    <row r="317" s="694" customFormat="1" ht="20.25" hidden="1" spans="1:11">
      <c r="A317" s="522" t="s">
        <v>5083</v>
      </c>
      <c r="B317" s="522" t="s">
        <v>5084</v>
      </c>
      <c r="C317" s="24">
        <f>SUMIF('2023.12'!$D$6:$D$1317,A317,'2023.12'!$F$6:$F$1317)</f>
        <v>0</v>
      </c>
      <c r="D317" s="24">
        <v>0</v>
      </c>
      <c r="E317" s="24">
        <f>SUMIF('2024.12'!$E$6:$E$1659,A317,'2024.12'!$H$6:$H$1659)</f>
        <v>0</v>
      </c>
      <c r="F317" s="707">
        <f t="shared" si="23"/>
        <v>0</v>
      </c>
      <c r="G317" s="707" t="str">
        <f t="shared" si="20"/>
        <v/>
      </c>
      <c r="H317" s="707" t="str">
        <f t="shared" si="21"/>
        <v/>
      </c>
      <c r="I317" s="22" t="str">
        <f t="shared" si="22"/>
        <v>否</v>
      </c>
      <c r="J317" s="488" t="str">
        <f t="shared" si="24"/>
        <v>20402</v>
      </c>
      <c r="K317" s="712">
        <v>1</v>
      </c>
    </row>
    <row r="318" s="694" customFormat="1" ht="20.25" hidden="1" spans="1:11">
      <c r="A318" s="522" t="s">
        <v>5085</v>
      </c>
      <c r="B318" s="522" t="s">
        <v>5086</v>
      </c>
      <c r="C318" s="24">
        <f>SUMIF('2023.12'!$D$6:$D$1317,A318,'2023.12'!$F$6:$F$1317)</f>
        <v>0</v>
      </c>
      <c r="D318" s="24">
        <v>0</v>
      </c>
      <c r="E318" s="24">
        <f>SUMIF('2024.12'!$E$6:$E$1659,A318,'2024.12'!$H$6:$H$1659)</f>
        <v>0</v>
      </c>
      <c r="F318" s="707">
        <f t="shared" si="23"/>
        <v>0</v>
      </c>
      <c r="G318" s="707" t="str">
        <f t="shared" si="20"/>
        <v/>
      </c>
      <c r="H318" s="707" t="str">
        <f t="shared" si="21"/>
        <v/>
      </c>
      <c r="I318" s="22" t="str">
        <f t="shared" si="22"/>
        <v>否</v>
      </c>
      <c r="J318" s="488" t="str">
        <f t="shared" si="24"/>
        <v>20402</v>
      </c>
      <c r="K318" s="712">
        <v>1</v>
      </c>
    </row>
    <row r="319" s="694" customFormat="1" ht="20.25" spans="1:11">
      <c r="A319" s="306" t="s">
        <v>5087</v>
      </c>
      <c r="B319" s="708" t="s">
        <v>488</v>
      </c>
      <c r="C319" s="24">
        <f>SUMIF('2023.12'!$D$6:$D$1317,A319,'2023.12'!$F$6:$F$1317)</f>
        <v>0</v>
      </c>
      <c r="D319" s="24">
        <v>1</v>
      </c>
      <c r="E319" s="24">
        <f>SUMIF('2024.12'!$E$6:$E$1659,A319,'2024.12'!$H$6:$H$1659)</f>
        <v>1</v>
      </c>
      <c r="F319" s="707">
        <f t="shared" si="23"/>
        <v>1</v>
      </c>
      <c r="G319" s="707" t="str">
        <f t="shared" si="20"/>
        <v/>
      </c>
      <c r="H319" s="707" t="str">
        <f t="shared" si="21"/>
        <v>100.0%</v>
      </c>
      <c r="I319" s="22" t="str">
        <f t="shared" si="22"/>
        <v>是</v>
      </c>
      <c r="J319" s="488" t="str">
        <f t="shared" si="24"/>
        <v>20402</v>
      </c>
      <c r="K319" s="712">
        <v>1</v>
      </c>
    </row>
    <row r="320" s="694" customFormat="1" ht="20.25" hidden="1" spans="1:11">
      <c r="A320" s="522" t="s">
        <v>5088</v>
      </c>
      <c r="B320" s="522" t="s">
        <v>4653</v>
      </c>
      <c r="C320" s="24">
        <f>SUMIF('2023.12'!$D$6:$D$1317,A320,'2023.12'!$F$6:$F$1317)</f>
        <v>0</v>
      </c>
      <c r="D320" s="24">
        <v>0</v>
      </c>
      <c r="E320" s="24">
        <f>SUMIF('2024.12'!$E$6:$E$1659,A320,'2024.12'!$H$6:$H$1659)</f>
        <v>0</v>
      </c>
      <c r="F320" s="707">
        <f t="shared" si="23"/>
        <v>0</v>
      </c>
      <c r="G320" s="707" t="str">
        <f t="shared" si="20"/>
        <v/>
      </c>
      <c r="H320" s="707" t="str">
        <f t="shared" si="21"/>
        <v/>
      </c>
      <c r="I320" s="22" t="str">
        <f t="shared" si="22"/>
        <v>否</v>
      </c>
      <c r="J320" s="488" t="str">
        <f t="shared" si="24"/>
        <v>20402</v>
      </c>
      <c r="K320" s="712">
        <v>1</v>
      </c>
    </row>
    <row r="321" s="694" customFormat="1" ht="20.25" hidden="1" spans="1:11">
      <c r="A321" s="522" t="s">
        <v>5089</v>
      </c>
      <c r="B321" s="522" t="s">
        <v>5090</v>
      </c>
      <c r="C321" s="24">
        <f>SUMIF('2023.12'!$D$6:$D$1317,A321,'2023.12'!$F$6:$F$1317)</f>
        <v>0</v>
      </c>
      <c r="D321" s="24">
        <v>0</v>
      </c>
      <c r="E321" s="24">
        <f>SUMIF('2024.12'!$E$6:$E$1659,A321,'2024.12'!$H$6:$H$1659)</f>
        <v>0</v>
      </c>
      <c r="F321" s="707">
        <f t="shared" si="23"/>
        <v>0</v>
      </c>
      <c r="G321" s="707" t="str">
        <f t="shared" si="20"/>
        <v/>
      </c>
      <c r="H321" s="707" t="str">
        <f t="shared" si="21"/>
        <v/>
      </c>
      <c r="I321" s="22" t="str">
        <f t="shared" si="22"/>
        <v>否</v>
      </c>
      <c r="J321" s="488" t="str">
        <f t="shared" si="24"/>
        <v>20402</v>
      </c>
      <c r="K321" s="712">
        <v>1</v>
      </c>
    </row>
    <row r="322" s="694" customFormat="1" ht="20.25" hidden="1" spans="1:11">
      <c r="A322" s="269" t="s">
        <v>5091</v>
      </c>
      <c r="B322" s="269" t="s">
        <v>5092</v>
      </c>
      <c r="C322" s="660">
        <f>SUMIF($J323:$J$1340,$A322,C323:C$1340)</f>
        <v>0</v>
      </c>
      <c r="D322" s="660">
        <f>SUMIF($J323:$J$1340,$A322,D323:D$1340)</f>
        <v>0</v>
      </c>
      <c r="E322" s="20">
        <f>SUMIF($J323:$J$1340,$A322,E323:E$1340)</f>
        <v>0</v>
      </c>
      <c r="F322" s="271">
        <f t="shared" si="23"/>
        <v>0</v>
      </c>
      <c r="G322" s="271" t="str">
        <f t="shared" si="20"/>
        <v/>
      </c>
      <c r="H322" s="271" t="str">
        <f t="shared" si="21"/>
        <v/>
      </c>
      <c r="I322" s="22" t="str">
        <f t="shared" si="22"/>
        <v>否</v>
      </c>
      <c r="J322" s="488" t="str">
        <f t="shared" si="24"/>
        <v>204</v>
      </c>
      <c r="K322" s="712">
        <v>1</v>
      </c>
    </row>
    <row r="323" s="694" customFormat="1" ht="20.25" hidden="1" spans="1:11">
      <c r="A323" s="522" t="s">
        <v>5093</v>
      </c>
      <c r="B323" s="522" t="s">
        <v>4730</v>
      </c>
      <c r="C323" s="24">
        <f>SUMIF('2023.12'!$D$6:$D$1317,A323,'2023.12'!$F$6:$F$1317)</f>
        <v>0</v>
      </c>
      <c r="D323" s="24">
        <v>0</v>
      </c>
      <c r="E323" s="24">
        <f>SUMIF('2024.12'!$E$6:$E$1659,A323,'2024.12'!$H$6:$H$1659)</f>
        <v>0</v>
      </c>
      <c r="F323" s="707">
        <f t="shared" si="23"/>
        <v>0</v>
      </c>
      <c r="G323" s="707" t="str">
        <f t="shared" si="20"/>
        <v/>
      </c>
      <c r="H323" s="707" t="str">
        <f t="shared" si="21"/>
        <v/>
      </c>
      <c r="I323" s="22" t="str">
        <f t="shared" si="22"/>
        <v>否</v>
      </c>
      <c r="J323" s="488" t="str">
        <f t="shared" si="24"/>
        <v>20403</v>
      </c>
      <c r="K323" s="712">
        <v>1</v>
      </c>
    </row>
    <row r="324" s="697" customFormat="1" ht="20.25" hidden="1" spans="1:11">
      <c r="A324" s="522" t="s">
        <v>5094</v>
      </c>
      <c r="B324" s="522" t="s">
        <v>4732</v>
      </c>
      <c r="C324" s="24">
        <f>SUMIF('2023.12'!$D$6:$D$1317,A324,'2023.12'!$F$6:$F$1317)</f>
        <v>0</v>
      </c>
      <c r="D324" s="24">
        <v>0</v>
      </c>
      <c r="E324" s="24">
        <f>SUMIF('2024.12'!$E$6:$E$1659,A324,'2024.12'!$H$6:$H$1659)</f>
        <v>0</v>
      </c>
      <c r="F324" s="707">
        <f t="shared" si="23"/>
        <v>0</v>
      </c>
      <c r="G324" s="707" t="str">
        <f t="shared" si="20"/>
        <v/>
      </c>
      <c r="H324" s="707" t="str">
        <f t="shared" si="21"/>
        <v/>
      </c>
      <c r="I324" s="22" t="str">
        <f t="shared" si="22"/>
        <v>否</v>
      </c>
      <c r="J324" s="488" t="str">
        <f t="shared" si="24"/>
        <v>20403</v>
      </c>
      <c r="K324" s="712">
        <v>1</v>
      </c>
    </row>
    <row r="325" s="694" customFormat="1" ht="20.25" hidden="1" spans="1:11">
      <c r="A325" s="522" t="s">
        <v>5095</v>
      </c>
      <c r="B325" s="522" t="s">
        <v>4642</v>
      </c>
      <c r="C325" s="24">
        <f>SUMIF('2023.12'!$D$6:$D$1317,A325,'2023.12'!$F$6:$F$1317)</f>
        <v>0</v>
      </c>
      <c r="D325" s="24">
        <v>0</v>
      </c>
      <c r="E325" s="24">
        <f>SUMIF('2024.12'!$E$6:$E$1659,A325,'2024.12'!$H$6:$H$1659)</f>
        <v>0</v>
      </c>
      <c r="F325" s="707">
        <f t="shared" si="23"/>
        <v>0</v>
      </c>
      <c r="G325" s="707" t="str">
        <f t="shared" si="20"/>
        <v/>
      </c>
      <c r="H325" s="707" t="str">
        <f t="shared" si="21"/>
        <v/>
      </c>
      <c r="I325" s="22" t="str">
        <f t="shared" si="22"/>
        <v>否</v>
      </c>
      <c r="J325" s="488" t="str">
        <f t="shared" si="24"/>
        <v>20403</v>
      </c>
      <c r="K325" s="712">
        <v>1</v>
      </c>
    </row>
    <row r="326" s="694" customFormat="1" ht="20.25" hidden="1" spans="1:11">
      <c r="A326" s="522" t="s">
        <v>5096</v>
      </c>
      <c r="B326" s="522" t="s">
        <v>5097</v>
      </c>
      <c r="C326" s="24">
        <f>SUMIF('2023.12'!$D$6:$D$1317,A326,'2023.12'!$F$6:$F$1317)</f>
        <v>0</v>
      </c>
      <c r="D326" s="24">
        <v>0</v>
      </c>
      <c r="E326" s="24">
        <f>SUMIF('2024.12'!$E$6:$E$1659,A326,'2024.12'!$H$6:$H$1659)</f>
        <v>0</v>
      </c>
      <c r="F326" s="707">
        <f t="shared" si="23"/>
        <v>0</v>
      </c>
      <c r="G326" s="707" t="str">
        <f t="shared" ref="G326:G389" si="25">IFERROR(TEXT(F326/C326,"0.0%"),"")</f>
        <v/>
      </c>
      <c r="H326" s="707" t="str">
        <f t="shared" ref="H326:H389" si="26">IFERROR(TEXT(E326/D326,"0.0%"),"")</f>
        <v/>
      </c>
      <c r="I326" s="22" t="str">
        <f t="shared" si="22"/>
        <v>否</v>
      </c>
      <c r="J326" s="488" t="str">
        <f t="shared" si="24"/>
        <v>20403</v>
      </c>
      <c r="K326" s="712">
        <v>1</v>
      </c>
    </row>
    <row r="327" s="694" customFormat="1" ht="20.25" hidden="1" spans="1:11">
      <c r="A327" s="522" t="s">
        <v>5098</v>
      </c>
      <c r="B327" s="522" t="s">
        <v>4653</v>
      </c>
      <c r="C327" s="24">
        <f>SUMIF('2023.12'!$D$6:$D$1317,A327,'2023.12'!$F$6:$F$1317)</f>
        <v>0</v>
      </c>
      <c r="D327" s="24">
        <v>0</v>
      </c>
      <c r="E327" s="24">
        <f>SUMIF('2024.12'!$E$6:$E$1659,A327,'2024.12'!$H$6:$H$1659)</f>
        <v>0</v>
      </c>
      <c r="F327" s="707">
        <f t="shared" si="23"/>
        <v>0</v>
      </c>
      <c r="G327" s="707" t="str">
        <f t="shared" si="25"/>
        <v/>
      </c>
      <c r="H327" s="707" t="str">
        <f t="shared" si="26"/>
        <v/>
      </c>
      <c r="I327" s="22" t="str">
        <f t="shared" ref="I327:I390" si="27">IF(B327&lt;&gt;"",IF(OR(C327&lt;&gt;0,D327&lt;&gt;0,E327&lt;&gt;0,F327&lt;&gt;0),"是","否"),"是")</f>
        <v>否</v>
      </c>
      <c r="J327" s="488" t="str">
        <f t="shared" si="24"/>
        <v>20403</v>
      </c>
      <c r="K327" s="712">
        <v>1</v>
      </c>
    </row>
    <row r="328" s="694" customFormat="1" ht="20.25" hidden="1" spans="1:11">
      <c r="A328" s="522" t="s">
        <v>5099</v>
      </c>
      <c r="B328" s="522" t="s">
        <v>5100</v>
      </c>
      <c r="C328" s="24">
        <f>SUMIF('2023.12'!$D$6:$D$1317,A328,'2023.12'!$F$6:$F$1317)</f>
        <v>0</v>
      </c>
      <c r="D328" s="24">
        <v>0</v>
      </c>
      <c r="E328" s="24">
        <f>SUMIF('2024.12'!$E$6:$E$1659,A328,'2024.12'!$H$6:$H$1659)</f>
        <v>0</v>
      </c>
      <c r="F328" s="707">
        <f t="shared" ref="F328:F391" si="28">E328-C328</f>
        <v>0</v>
      </c>
      <c r="G328" s="707" t="str">
        <f t="shared" si="25"/>
        <v/>
      </c>
      <c r="H328" s="707" t="str">
        <f t="shared" si="26"/>
        <v/>
      </c>
      <c r="I328" s="22" t="str">
        <f t="shared" si="27"/>
        <v>否</v>
      </c>
      <c r="J328" s="488" t="str">
        <f t="shared" ref="J328:J391" si="29">_xlfn.IFS(LEN(A328)=3,0,LEN(A328)=5,LEFT(A328,3),LEN(A328)=7,LEFT(A328,5))</f>
        <v>20403</v>
      </c>
      <c r="K328" s="712">
        <v>1</v>
      </c>
    </row>
    <row r="329" s="696" customFormat="1" ht="20.25" spans="1:11">
      <c r="A329" s="349" t="s">
        <v>5101</v>
      </c>
      <c r="B329" s="350" t="s">
        <v>503</v>
      </c>
      <c r="C329" s="20">
        <f>SUMIF($J330:$J$1340,$A329,C330:C$1340)</f>
        <v>23</v>
      </c>
      <c r="D329" s="20">
        <f>SUMIF($J330:$J$1340,$A329,D330:D$1340)</f>
        <v>23</v>
      </c>
      <c r="E329" s="20">
        <f>SUMIF($J330:$J$1340,$A329,E330:E$1340)</f>
        <v>23</v>
      </c>
      <c r="F329" s="17">
        <f t="shared" si="28"/>
        <v>0</v>
      </c>
      <c r="G329" s="18" t="str">
        <f t="shared" si="25"/>
        <v>0.0%</v>
      </c>
      <c r="H329" s="18" t="str">
        <f t="shared" si="26"/>
        <v>100.0%</v>
      </c>
      <c r="I329" s="22" t="str">
        <f t="shared" si="27"/>
        <v>是</v>
      </c>
      <c r="J329" s="641" t="str">
        <f t="shared" si="29"/>
        <v>204</v>
      </c>
      <c r="K329" s="712">
        <v>1</v>
      </c>
    </row>
    <row r="330" s="696" customFormat="1" ht="20.25" spans="1:11">
      <c r="A330" s="280" t="s">
        <v>5102</v>
      </c>
      <c r="B330" s="281" t="s">
        <v>12</v>
      </c>
      <c r="C330" s="24">
        <f>SUMIF('2023.12'!$D$6:$D$1317,A330,'2023.12'!$F$6:$F$1317)</f>
        <v>23</v>
      </c>
      <c r="D330" s="24">
        <v>23</v>
      </c>
      <c r="E330" s="24">
        <f>SUMIF('2024.12'!$E$6:$E$1659,A330,'2024.12'!$H$6:$H$1659)</f>
        <v>23</v>
      </c>
      <c r="F330" s="302">
        <f t="shared" si="28"/>
        <v>0</v>
      </c>
      <c r="G330" s="84" t="str">
        <f t="shared" si="25"/>
        <v>0.0%</v>
      </c>
      <c r="H330" s="84" t="str">
        <f t="shared" si="26"/>
        <v>100.0%</v>
      </c>
      <c r="I330" s="22" t="str">
        <f t="shared" si="27"/>
        <v>是</v>
      </c>
      <c r="J330" s="641" t="str">
        <f t="shared" si="29"/>
        <v>20404</v>
      </c>
      <c r="K330" s="712">
        <v>1</v>
      </c>
    </row>
    <row r="331" s="694" customFormat="1" ht="20.25" hidden="1" spans="1:11">
      <c r="A331" s="522" t="s">
        <v>5103</v>
      </c>
      <c r="B331" s="522" t="s">
        <v>4732</v>
      </c>
      <c r="C331" s="24">
        <f>SUMIF('2023.12'!$D$6:$D$1317,A331,'2023.12'!$F$6:$F$1317)</f>
        <v>0</v>
      </c>
      <c r="D331" s="24">
        <v>0</v>
      </c>
      <c r="E331" s="24">
        <f>SUMIF('2024.12'!$E$6:$E$1659,A331,'2024.12'!$H$6:$H$1659)</f>
        <v>0</v>
      </c>
      <c r="F331" s="707">
        <f t="shared" si="28"/>
        <v>0</v>
      </c>
      <c r="G331" s="707" t="str">
        <f t="shared" si="25"/>
        <v/>
      </c>
      <c r="H331" s="707" t="str">
        <f t="shared" si="26"/>
        <v/>
      </c>
      <c r="I331" s="22" t="str">
        <f t="shared" si="27"/>
        <v>否</v>
      </c>
      <c r="J331" s="488" t="str">
        <f t="shared" si="29"/>
        <v>20404</v>
      </c>
      <c r="K331" s="712">
        <v>1</v>
      </c>
    </row>
    <row r="332" s="694" customFormat="1" ht="20.25" hidden="1" spans="1:11">
      <c r="A332" s="522" t="s">
        <v>5104</v>
      </c>
      <c r="B332" s="522" t="s">
        <v>4642</v>
      </c>
      <c r="C332" s="24">
        <f>SUMIF('2023.12'!$D$6:$D$1317,A332,'2023.12'!$F$6:$F$1317)</f>
        <v>0</v>
      </c>
      <c r="D332" s="24">
        <v>0</v>
      </c>
      <c r="E332" s="24">
        <f>SUMIF('2024.12'!$E$6:$E$1659,A332,'2024.12'!$H$6:$H$1659)</f>
        <v>0</v>
      </c>
      <c r="F332" s="707">
        <f t="shared" si="28"/>
        <v>0</v>
      </c>
      <c r="G332" s="707" t="str">
        <f t="shared" si="25"/>
        <v/>
      </c>
      <c r="H332" s="707" t="str">
        <f t="shared" si="26"/>
        <v/>
      </c>
      <c r="I332" s="22" t="str">
        <f t="shared" si="27"/>
        <v>否</v>
      </c>
      <c r="J332" s="488" t="str">
        <f t="shared" si="29"/>
        <v>20404</v>
      </c>
      <c r="K332" s="712">
        <v>1</v>
      </c>
    </row>
    <row r="333" s="697" customFormat="1" ht="20.25" hidden="1" spans="1:11">
      <c r="A333" s="522" t="s">
        <v>5105</v>
      </c>
      <c r="B333" s="522" t="s">
        <v>5106</v>
      </c>
      <c r="C333" s="24">
        <f>SUMIF('2023.12'!$D$6:$D$1317,A333,'2023.12'!$F$6:$F$1317)</f>
        <v>0</v>
      </c>
      <c r="D333" s="24">
        <v>0</v>
      </c>
      <c r="E333" s="24">
        <f>SUMIF('2024.12'!$E$6:$E$1659,A333,'2024.12'!$H$6:$H$1659)</f>
        <v>0</v>
      </c>
      <c r="F333" s="707">
        <f t="shared" si="28"/>
        <v>0</v>
      </c>
      <c r="G333" s="707" t="str">
        <f t="shared" si="25"/>
        <v/>
      </c>
      <c r="H333" s="707" t="str">
        <f t="shared" si="26"/>
        <v/>
      </c>
      <c r="I333" s="22" t="str">
        <f t="shared" si="27"/>
        <v>否</v>
      </c>
      <c r="J333" s="488" t="str">
        <f t="shared" si="29"/>
        <v>20404</v>
      </c>
      <c r="K333" s="712">
        <v>1</v>
      </c>
    </row>
    <row r="334" s="694" customFormat="1" ht="20.25" hidden="1" spans="1:11">
      <c r="A334" s="522" t="s">
        <v>5107</v>
      </c>
      <c r="B334" s="522" t="s">
        <v>5108</v>
      </c>
      <c r="C334" s="24">
        <f>SUMIF('2023.12'!$D$6:$D$1317,A334,'2023.12'!$F$6:$F$1317)</f>
        <v>0</v>
      </c>
      <c r="D334" s="24">
        <v>0</v>
      </c>
      <c r="E334" s="24">
        <f>SUMIF('2024.12'!$E$6:$E$1659,A334,'2024.12'!$H$6:$H$1659)</f>
        <v>0</v>
      </c>
      <c r="F334" s="707">
        <f t="shared" si="28"/>
        <v>0</v>
      </c>
      <c r="G334" s="707" t="str">
        <f t="shared" si="25"/>
        <v/>
      </c>
      <c r="H334" s="707" t="str">
        <f t="shared" si="26"/>
        <v/>
      </c>
      <c r="I334" s="22" t="str">
        <f t="shared" si="27"/>
        <v>否</v>
      </c>
      <c r="J334" s="488" t="str">
        <f t="shared" si="29"/>
        <v>20404</v>
      </c>
      <c r="K334" s="712">
        <v>1</v>
      </c>
    </row>
    <row r="335" s="694" customFormat="1" ht="20.25" hidden="1" spans="1:11">
      <c r="A335" s="522" t="s">
        <v>5109</v>
      </c>
      <c r="B335" s="522" t="s">
        <v>4653</v>
      </c>
      <c r="C335" s="24">
        <f>SUMIF('2023.12'!$D$6:$D$1317,A335,'2023.12'!$F$6:$F$1317)</f>
        <v>0</v>
      </c>
      <c r="D335" s="24">
        <v>0</v>
      </c>
      <c r="E335" s="24">
        <f>SUMIF('2024.12'!$E$6:$E$1659,A335,'2024.12'!$H$6:$H$1659)</f>
        <v>0</v>
      </c>
      <c r="F335" s="707">
        <f t="shared" si="28"/>
        <v>0</v>
      </c>
      <c r="G335" s="707" t="str">
        <f t="shared" si="25"/>
        <v/>
      </c>
      <c r="H335" s="707" t="str">
        <f t="shared" si="26"/>
        <v/>
      </c>
      <c r="I335" s="22" t="str">
        <f t="shared" si="27"/>
        <v>否</v>
      </c>
      <c r="J335" s="488" t="str">
        <f t="shared" si="29"/>
        <v>20404</v>
      </c>
      <c r="K335" s="712">
        <v>1</v>
      </c>
    </row>
    <row r="336" s="694" customFormat="1" ht="20.25" hidden="1" spans="1:11">
      <c r="A336" s="522" t="s">
        <v>5110</v>
      </c>
      <c r="B336" s="522" t="s">
        <v>5111</v>
      </c>
      <c r="C336" s="24">
        <f>SUMIF('2023.12'!$D$6:$D$1317,A336,'2023.12'!$F$6:$F$1317)</f>
        <v>0</v>
      </c>
      <c r="D336" s="24">
        <v>0</v>
      </c>
      <c r="E336" s="24">
        <f>SUMIF('2024.12'!$E$6:$E$1659,A336,'2024.12'!$H$6:$H$1659)</f>
        <v>0</v>
      </c>
      <c r="F336" s="707">
        <f t="shared" si="28"/>
        <v>0</v>
      </c>
      <c r="G336" s="707" t="str">
        <f t="shared" si="25"/>
        <v/>
      </c>
      <c r="H336" s="707" t="str">
        <f t="shared" si="26"/>
        <v/>
      </c>
      <c r="I336" s="22" t="str">
        <f t="shared" si="27"/>
        <v>否</v>
      </c>
      <c r="J336" s="488" t="str">
        <f t="shared" si="29"/>
        <v>20404</v>
      </c>
      <c r="K336" s="712">
        <v>1</v>
      </c>
    </row>
    <row r="337" s="696" customFormat="1" ht="20.25" spans="1:11">
      <c r="A337" s="349" t="s">
        <v>5112</v>
      </c>
      <c r="B337" s="350" t="s">
        <v>515</v>
      </c>
      <c r="C337" s="20">
        <f>SUMIF($J338:$J$1340,$A337,C338:C$1340)</f>
        <v>41</v>
      </c>
      <c r="D337" s="20">
        <f>SUMIF($J338:$J$1340,$A337,D338:D$1340)</f>
        <v>42</v>
      </c>
      <c r="E337" s="20">
        <f>SUMIF($J338:$J$1340,$A337,E338:E$1340)</f>
        <v>51</v>
      </c>
      <c r="F337" s="17">
        <f t="shared" si="28"/>
        <v>10</v>
      </c>
      <c r="G337" s="18" t="str">
        <f t="shared" si="25"/>
        <v>24.4%</v>
      </c>
      <c r="H337" s="18" t="str">
        <f t="shared" si="26"/>
        <v>121.4%</v>
      </c>
      <c r="I337" s="22" t="str">
        <f t="shared" si="27"/>
        <v>是</v>
      </c>
      <c r="J337" s="641" t="str">
        <f t="shared" si="29"/>
        <v>204</v>
      </c>
      <c r="K337" s="712">
        <v>1</v>
      </c>
    </row>
    <row r="338" s="696" customFormat="1" ht="20.25" spans="1:11">
      <c r="A338" s="280" t="s">
        <v>5113</v>
      </c>
      <c r="B338" s="281" t="s">
        <v>12</v>
      </c>
      <c r="C338" s="24">
        <f>SUMIF('2023.12'!$D$6:$D$1317,A338,'2023.12'!$F$6:$F$1317)</f>
        <v>31</v>
      </c>
      <c r="D338" s="24">
        <v>31</v>
      </c>
      <c r="E338" s="24">
        <f>SUMIF('2024.12'!$E$6:$E$1659,A338,'2024.12'!$H$6:$H$1659)</f>
        <v>31</v>
      </c>
      <c r="F338" s="302">
        <f t="shared" si="28"/>
        <v>0</v>
      </c>
      <c r="G338" s="84" t="str">
        <f t="shared" si="25"/>
        <v>0.0%</v>
      </c>
      <c r="H338" s="84" t="str">
        <f t="shared" si="26"/>
        <v>100.0%</v>
      </c>
      <c r="I338" s="22" t="str">
        <f t="shared" si="27"/>
        <v>是</v>
      </c>
      <c r="J338" s="641" t="str">
        <f t="shared" si="29"/>
        <v>20405</v>
      </c>
      <c r="K338" s="712">
        <v>1</v>
      </c>
    </row>
    <row r="339" s="696" customFormat="1" ht="20.25" spans="1:11">
      <c r="A339" s="280" t="s">
        <v>5114</v>
      </c>
      <c r="B339" s="281" t="s">
        <v>14</v>
      </c>
      <c r="C339" s="24">
        <f>SUMIF('2023.12'!$D$6:$D$1317,A339,'2023.12'!$F$6:$F$1317)</f>
        <v>10</v>
      </c>
      <c r="D339" s="24">
        <v>11</v>
      </c>
      <c r="E339" s="24">
        <f>SUMIF('2024.12'!$E$6:$E$1659,A339,'2024.12'!$H$6:$H$1659)</f>
        <v>20</v>
      </c>
      <c r="F339" s="302">
        <f t="shared" si="28"/>
        <v>10</v>
      </c>
      <c r="G339" s="84" t="str">
        <f t="shared" si="25"/>
        <v>100.0%</v>
      </c>
      <c r="H339" s="84" t="str">
        <f t="shared" si="26"/>
        <v>181.8%</v>
      </c>
      <c r="I339" s="22" t="str">
        <f t="shared" si="27"/>
        <v>是</v>
      </c>
      <c r="J339" s="641" t="str">
        <f t="shared" si="29"/>
        <v>20405</v>
      </c>
      <c r="K339" s="712">
        <v>1</v>
      </c>
    </row>
    <row r="340" s="694" customFormat="1" ht="20.25" hidden="1" spans="1:11">
      <c r="A340" s="522" t="s">
        <v>5115</v>
      </c>
      <c r="B340" s="522" t="s">
        <v>4642</v>
      </c>
      <c r="C340" s="24">
        <f>SUMIF('2023.12'!$D$6:$D$1317,A340,'2023.12'!$F$6:$F$1317)</f>
        <v>0</v>
      </c>
      <c r="D340" s="24">
        <v>0</v>
      </c>
      <c r="E340" s="24">
        <f>SUMIF('2024.12'!$E$6:$E$1659,A340,'2024.12'!$H$6:$H$1659)</f>
        <v>0</v>
      </c>
      <c r="F340" s="707">
        <f t="shared" si="28"/>
        <v>0</v>
      </c>
      <c r="G340" s="707" t="str">
        <f t="shared" si="25"/>
        <v/>
      </c>
      <c r="H340" s="707" t="str">
        <f t="shared" si="26"/>
        <v/>
      </c>
      <c r="I340" s="22" t="str">
        <f t="shared" si="27"/>
        <v>否</v>
      </c>
      <c r="J340" s="488" t="str">
        <f t="shared" si="29"/>
        <v>20405</v>
      </c>
      <c r="K340" s="712">
        <v>1</v>
      </c>
    </row>
    <row r="341" s="694" customFormat="1" ht="20.25" hidden="1" spans="1:11">
      <c r="A341" s="522" t="s">
        <v>5116</v>
      </c>
      <c r="B341" s="522" t="s">
        <v>5117</v>
      </c>
      <c r="C341" s="24">
        <f>SUMIF('2023.12'!$D$6:$D$1317,A341,'2023.12'!$F$6:$F$1317)</f>
        <v>0</v>
      </c>
      <c r="D341" s="24">
        <v>0</v>
      </c>
      <c r="E341" s="24">
        <f>SUMIF('2024.12'!$E$6:$E$1659,A341,'2024.12'!$H$6:$H$1659)</f>
        <v>0</v>
      </c>
      <c r="F341" s="707">
        <f t="shared" si="28"/>
        <v>0</v>
      </c>
      <c r="G341" s="707" t="str">
        <f t="shared" si="25"/>
        <v/>
      </c>
      <c r="H341" s="707" t="str">
        <f t="shared" si="26"/>
        <v/>
      </c>
      <c r="I341" s="22" t="str">
        <f t="shared" si="27"/>
        <v>否</v>
      </c>
      <c r="J341" s="488" t="str">
        <f t="shared" si="29"/>
        <v>20405</v>
      </c>
      <c r="K341" s="712">
        <v>1</v>
      </c>
    </row>
    <row r="342" s="694" customFormat="1" ht="20.25" hidden="1" spans="1:11">
      <c r="A342" s="522" t="s">
        <v>5118</v>
      </c>
      <c r="B342" s="522" t="s">
        <v>5119</v>
      </c>
      <c r="C342" s="24">
        <f>SUMIF('2023.12'!$D$6:$D$1317,A342,'2023.12'!$F$6:$F$1317)</f>
        <v>0</v>
      </c>
      <c r="D342" s="24">
        <v>0</v>
      </c>
      <c r="E342" s="24">
        <f>SUMIF('2024.12'!$E$6:$E$1659,A342,'2024.12'!$H$6:$H$1659)</f>
        <v>0</v>
      </c>
      <c r="F342" s="707">
        <f t="shared" si="28"/>
        <v>0</v>
      </c>
      <c r="G342" s="707" t="str">
        <f t="shared" si="25"/>
        <v/>
      </c>
      <c r="H342" s="707" t="str">
        <f t="shared" si="26"/>
        <v/>
      </c>
      <c r="I342" s="22" t="str">
        <f t="shared" si="27"/>
        <v>否</v>
      </c>
      <c r="J342" s="488" t="str">
        <f t="shared" si="29"/>
        <v>20405</v>
      </c>
      <c r="K342" s="712">
        <v>1</v>
      </c>
    </row>
    <row r="343" s="696" customFormat="1" ht="20.25" hidden="1" spans="1:11">
      <c r="A343" s="280" t="s">
        <v>5120</v>
      </c>
      <c r="B343" s="280" t="s">
        <v>5121</v>
      </c>
      <c r="C343" s="24">
        <f>SUMIF('2023.12'!$D$6:$D$1317,A343,'2023.12'!$F$6:$F$1317)</f>
        <v>0</v>
      </c>
      <c r="D343" s="24">
        <v>0</v>
      </c>
      <c r="E343" s="24">
        <f>SUMIF('2024.12'!$E$6:$E$1659,A343,'2024.12'!$H$6:$H$1659)</f>
        <v>0</v>
      </c>
      <c r="F343" s="302">
        <f t="shared" si="28"/>
        <v>0</v>
      </c>
      <c r="G343" s="84" t="str">
        <f t="shared" si="25"/>
        <v/>
      </c>
      <c r="H343" s="84" t="str">
        <f t="shared" si="26"/>
        <v/>
      </c>
      <c r="I343" s="22" t="str">
        <f t="shared" si="27"/>
        <v>否</v>
      </c>
      <c r="J343" s="641" t="str">
        <f t="shared" si="29"/>
        <v>20405</v>
      </c>
      <c r="K343" s="712">
        <v>1</v>
      </c>
    </row>
    <row r="344" s="694" customFormat="1" ht="20.25" hidden="1" spans="1:11">
      <c r="A344" s="522" t="s">
        <v>5122</v>
      </c>
      <c r="B344" s="522" t="s">
        <v>4653</v>
      </c>
      <c r="C344" s="24">
        <f>SUMIF('2023.12'!$D$6:$D$1317,A344,'2023.12'!$F$6:$F$1317)</f>
        <v>0</v>
      </c>
      <c r="D344" s="24">
        <v>0</v>
      </c>
      <c r="E344" s="24">
        <f>SUMIF('2024.12'!$E$6:$E$1659,A344,'2024.12'!$H$6:$H$1659)</f>
        <v>0</v>
      </c>
      <c r="F344" s="707">
        <f t="shared" si="28"/>
        <v>0</v>
      </c>
      <c r="G344" s="707" t="str">
        <f t="shared" si="25"/>
        <v/>
      </c>
      <c r="H344" s="707" t="str">
        <f t="shared" si="26"/>
        <v/>
      </c>
      <c r="I344" s="22" t="str">
        <f t="shared" si="27"/>
        <v>否</v>
      </c>
      <c r="J344" s="488" t="str">
        <f t="shared" si="29"/>
        <v>20405</v>
      </c>
      <c r="K344" s="712">
        <v>1</v>
      </c>
    </row>
    <row r="345" s="694" customFormat="1" ht="20.25" hidden="1" spans="1:11">
      <c r="A345" s="522" t="s">
        <v>5123</v>
      </c>
      <c r="B345" s="522" t="s">
        <v>5124</v>
      </c>
      <c r="C345" s="24">
        <f>SUMIF('2023.12'!$D$6:$D$1317,A345,'2023.12'!$F$6:$F$1317)</f>
        <v>0</v>
      </c>
      <c r="D345" s="24">
        <v>0</v>
      </c>
      <c r="E345" s="24">
        <f>SUMIF('2024.12'!$E$6:$E$1659,A345,'2024.12'!$H$6:$H$1659)</f>
        <v>0</v>
      </c>
      <c r="F345" s="707">
        <f t="shared" si="28"/>
        <v>0</v>
      </c>
      <c r="G345" s="707" t="str">
        <f t="shared" si="25"/>
        <v/>
      </c>
      <c r="H345" s="707" t="str">
        <f t="shared" si="26"/>
        <v/>
      </c>
      <c r="I345" s="22" t="str">
        <f t="shared" si="27"/>
        <v>否</v>
      </c>
      <c r="J345" s="488" t="str">
        <f t="shared" si="29"/>
        <v>20405</v>
      </c>
      <c r="K345" s="712">
        <v>1</v>
      </c>
    </row>
    <row r="346" s="696" customFormat="1" ht="20.25" spans="1:11">
      <c r="A346" s="349" t="s">
        <v>5125</v>
      </c>
      <c r="B346" s="350" t="s">
        <v>529</v>
      </c>
      <c r="C346" s="20">
        <f>SUMIF($J347:$J$1340,$A346,C347:C$1340)</f>
        <v>834</v>
      </c>
      <c r="D346" s="20">
        <f>SUMIF($J347:$J$1340,$A346,D347:D$1340)</f>
        <v>897</v>
      </c>
      <c r="E346" s="20">
        <f>SUMIF($J347:$J$1340,$A346,E347:E$1340)</f>
        <v>882</v>
      </c>
      <c r="F346" s="17">
        <f t="shared" si="28"/>
        <v>48</v>
      </c>
      <c r="G346" s="18" t="str">
        <f t="shared" si="25"/>
        <v>5.8%</v>
      </c>
      <c r="H346" s="18" t="str">
        <f t="shared" si="26"/>
        <v>98.3%</v>
      </c>
      <c r="I346" s="22" t="str">
        <f t="shared" si="27"/>
        <v>是</v>
      </c>
      <c r="J346" s="641" t="str">
        <f t="shared" si="29"/>
        <v>204</v>
      </c>
      <c r="K346" s="712">
        <v>1</v>
      </c>
    </row>
    <row r="347" s="695" customFormat="1" ht="20.25" spans="1:11">
      <c r="A347" s="280" t="s">
        <v>5126</v>
      </c>
      <c r="B347" s="281" t="s">
        <v>12</v>
      </c>
      <c r="C347" s="24">
        <f>SUMIF('2023.12'!$D$6:$D$1317,A347,'2023.12'!$F$6:$F$1317)</f>
        <v>676</v>
      </c>
      <c r="D347" s="24">
        <v>700</v>
      </c>
      <c r="E347" s="24">
        <f>SUMIF('2024.12'!$E$6:$E$1659,A347,'2024.12'!$H$6:$H$1659)</f>
        <v>690</v>
      </c>
      <c r="F347" s="302">
        <f t="shared" si="28"/>
        <v>14</v>
      </c>
      <c r="G347" s="84" t="str">
        <f t="shared" si="25"/>
        <v>2.1%</v>
      </c>
      <c r="H347" s="84" t="str">
        <f t="shared" si="26"/>
        <v>98.6%</v>
      </c>
      <c r="I347" s="22" t="str">
        <f t="shared" si="27"/>
        <v>是</v>
      </c>
      <c r="J347" s="641" t="str">
        <f t="shared" si="29"/>
        <v>20406</v>
      </c>
      <c r="K347" s="712">
        <v>1</v>
      </c>
    </row>
    <row r="348" s="694" customFormat="1" ht="20.25" spans="1:11">
      <c r="A348" s="306" t="s">
        <v>5127</v>
      </c>
      <c r="B348" s="708" t="s">
        <v>14</v>
      </c>
      <c r="C348" s="24">
        <f>SUMIF('2023.12'!$D$6:$D$1317,A348,'2023.12'!$F$6:$F$1317)</f>
        <v>0</v>
      </c>
      <c r="D348" s="24">
        <v>0</v>
      </c>
      <c r="E348" s="24">
        <f>SUMIF('2024.12'!$E$6:$E$1659,A348,'2024.12'!$H$6:$H$1659)</f>
        <v>14</v>
      </c>
      <c r="F348" s="707">
        <f t="shared" si="28"/>
        <v>14</v>
      </c>
      <c r="G348" s="707" t="str">
        <f t="shared" si="25"/>
        <v/>
      </c>
      <c r="H348" s="707" t="str">
        <f t="shared" si="26"/>
        <v/>
      </c>
      <c r="I348" s="22" t="str">
        <f t="shared" si="27"/>
        <v>是</v>
      </c>
      <c r="J348" s="488" t="str">
        <f t="shared" si="29"/>
        <v>20406</v>
      </c>
      <c r="K348" s="712">
        <v>1</v>
      </c>
    </row>
    <row r="349" s="694" customFormat="1" ht="20.25" hidden="1" spans="1:11">
      <c r="A349" s="522" t="s">
        <v>5128</v>
      </c>
      <c r="B349" s="522" t="s">
        <v>4642</v>
      </c>
      <c r="C349" s="24">
        <f>SUMIF('2023.12'!$D$6:$D$1317,A349,'2023.12'!$F$6:$F$1317)</f>
        <v>0</v>
      </c>
      <c r="D349" s="24">
        <v>0</v>
      </c>
      <c r="E349" s="24">
        <f>SUMIF('2024.12'!$E$6:$E$1659,A349,'2024.12'!$H$6:$H$1659)</f>
        <v>0</v>
      </c>
      <c r="F349" s="707">
        <f t="shared" si="28"/>
        <v>0</v>
      </c>
      <c r="G349" s="707" t="str">
        <f t="shared" si="25"/>
        <v/>
      </c>
      <c r="H349" s="707" t="str">
        <f t="shared" si="26"/>
        <v/>
      </c>
      <c r="I349" s="22" t="str">
        <f t="shared" si="27"/>
        <v>否</v>
      </c>
      <c r="J349" s="488" t="str">
        <f t="shared" si="29"/>
        <v>20406</v>
      </c>
      <c r="K349" s="712">
        <v>1</v>
      </c>
    </row>
    <row r="350" s="696" customFormat="1" ht="20.25" spans="1:11">
      <c r="A350" s="280" t="s">
        <v>5129</v>
      </c>
      <c r="B350" s="281" t="s">
        <v>533</v>
      </c>
      <c r="C350" s="24">
        <f>SUMIF('2023.12'!$D$6:$D$1317,A350,'2023.12'!$F$6:$F$1317)</f>
        <v>42</v>
      </c>
      <c r="D350" s="24">
        <v>53</v>
      </c>
      <c r="E350" s="24">
        <f>SUMIF('2024.12'!$E$6:$E$1659,A350,'2024.12'!$H$6:$H$1659)</f>
        <v>74</v>
      </c>
      <c r="F350" s="302">
        <f t="shared" si="28"/>
        <v>32</v>
      </c>
      <c r="G350" s="84" t="str">
        <f t="shared" si="25"/>
        <v>76.2%</v>
      </c>
      <c r="H350" s="84" t="str">
        <f t="shared" si="26"/>
        <v>139.6%</v>
      </c>
      <c r="I350" s="22" t="str">
        <f t="shared" si="27"/>
        <v>是</v>
      </c>
      <c r="J350" s="641" t="str">
        <f t="shared" si="29"/>
        <v>20406</v>
      </c>
      <c r="K350" s="712">
        <v>1</v>
      </c>
    </row>
    <row r="351" s="696" customFormat="1" ht="20.25" spans="1:11">
      <c r="A351" s="280" t="s">
        <v>5130</v>
      </c>
      <c r="B351" s="281" t="s">
        <v>535</v>
      </c>
      <c r="C351" s="24">
        <f>SUMIF('2023.12'!$D$6:$D$1317,A351,'2023.12'!$F$6:$F$1317)</f>
        <v>42</v>
      </c>
      <c r="D351" s="24">
        <v>48</v>
      </c>
      <c r="E351" s="24">
        <f>SUMIF('2024.12'!$E$6:$E$1659,A351,'2024.12'!$H$6:$H$1659)</f>
        <v>33</v>
      </c>
      <c r="F351" s="302">
        <f t="shared" si="28"/>
        <v>-9</v>
      </c>
      <c r="G351" s="84" t="str">
        <f t="shared" si="25"/>
        <v>-21.4%</v>
      </c>
      <c r="H351" s="84" t="str">
        <f t="shared" si="26"/>
        <v>68.8%</v>
      </c>
      <c r="I351" s="22" t="str">
        <f t="shared" si="27"/>
        <v>是</v>
      </c>
      <c r="J351" s="641" t="str">
        <f t="shared" si="29"/>
        <v>20406</v>
      </c>
      <c r="K351" s="712">
        <v>1</v>
      </c>
    </row>
    <row r="352" s="694" customFormat="1" ht="20.25" hidden="1" spans="1:11">
      <c r="A352" s="522" t="s">
        <v>5131</v>
      </c>
      <c r="B352" s="522" t="s">
        <v>5132</v>
      </c>
      <c r="C352" s="24">
        <f>SUMIF('2023.12'!$D$6:$D$1317,A352,'2023.12'!$F$6:$F$1317)</f>
        <v>0</v>
      </c>
      <c r="D352" s="24">
        <v>0</v>
      </c>
      <c r="E352" s="24">
        <f>SUMIF('2024.12'!$E$6:$E$1659,A352,'2024.12'!$H$6:$H$1659)</f>
        <v>0</v>
      </c>
      <c r="F352" s="707">
        <f t="shared" si="28"/>
        <v>0</v>
      </c>
      <c r="G352" s="707" t="str">
        <f t="shared" si="25"/>
        <v/>
      </c>
      <c r="H352" s="707" t="str">
        <f t="shared" si="26"/>
        <v/>
      </c>
      <c r="I352" s="22" t="str">
        <f t="shared" si="27"/>
        <v>否</v>
      </c>
      <c r="J352" s="488" t="str">
        <f t="shared" si="29"/>
        <v>20406</v>
      </c>
      <c r="K352" s="712">
        <v>1</v>
      </c>
    </row>
    <row r="353" s="696" customFormat="1" ht="20.25" spans="1:11">
      <c r="A353" s="280" t="s">
        <v>5133</v>
      </c>
      <c r="B353" s="281" t="s">
        <v>539</v>
      </c>
      <c r="C353" s="24">
        <f>SUMIF('2023.12'!$D$6:$D$1317,A353,'2023.12'!$F$6:$F$1317)</f>
        <v>45</v>
      </c>
      <c r="D353" s="24">
        <v>50</v>
      </c>
      <c r="E353" s="24">
        <f>SUMIF('2024.12'!$E$6:$E$1659,A353,'2024.12'!$H$6:$H$1659)</f>
        <v>39</v>
      </c>
      <c r="F353" s="302">
        <f t="shared" si="28"/>
        <v>-6</v>
      </c>
      <c r="G353" s="84" t="str">
        <f t="shared" si="25"/>
        <v>-13.3%</v>
      </c>
      <c r="H353" s="84" t="str">
        <f t="shared" si="26"/>
        <v>78.0%</v>
      </c>
      <c r="I353" s="22" t="str">
        <f t="shared" si="27"/>
        <v>是</v>
      </c>
      <c r="J353" s="641" t="str">
        <f t="shared" si="29"/>
        <v>20406</v>
      </c>
      <c r="K353" s="712">
        <v>1</v>
      </c>
    </row>
    <row r="354" s="694" customFormat="1" ht="30" hidden="1" spans="1:11">
      <c r="A354" s="522" t="s">
        <v>5134</v>
      </c>
      <c r="B354" s="522" t="s">
        <v>5135</v>
      </c>
      <c r="C354" s="24">
        <f>SUMIF('2023.12'!$D$6:$D$1317,A354,'2023.12'!$F$6:$F$1317)</f>
        <v>0</v>
      </c>
      <c r="D354" s="24">
        <v>0</v>
      </c>
      <c r="E354" s="24">
        <f>SUMIF('2024.12'!$E$6:$E$1659,A354,'2024.12'!$H$6:$H$1659)</f>
        <v>0</v>
      </c>
      <c r="F354" s="707">
        <f t="shared" si="28"/>
        <v>0</v>
      </c>
      <c r="G354" s="707" t="str">
        <f t="shared" si="25"/>
        <v/>
      </c>
      <c r="H354" s="707" t="str">
        <f t="shared" si="26"/>
        <v/>
      </c>
      <c r="I354" s="22" t="str">
        <f t="shared" si="27"/>
        <v>否</v>
      </c>
      <c r="J354" s="488" t="str">
        <f t="shared" si="29"/>
        <v>20406</v>
      </c>
      <c r="K354" s="712">
        <v>1</v>
      </c>
    </row>
    <row r="355" s="696" customFormat="1" ht="20.25" spans="1:11">
      <c r="A355" s="280" t="s">
        <v>5136</v>
      </c>
      <c r="B355" s="281" t="s">
        <v>543</v>
      </c>
      <c r="C355" s="24">
        <f>SUMIF('2023.12'!$D$6:$D$1317,A355,'2023.12'!$F$6:$F$1317)</f>
        <v>29</v>
      </c>
      <c r="D355" s="24">
        <v>46</v>
      </c>
      <c r="E355" s="24">
        <f>SUMIF('2024.12'!$E$6:$E$1659,A355,'2024.12'!$H$6:$H$1659)</f>
        <v>30</v>
      </c>
      <c r="F355" s="302">
        <f t="shared" si="28"/>
        <v>1</v>
      </c>
      <c r="G355" s="84" t="str">
        <f t="shared" si="25"/>
        <v>3.4%</v>
      </c>
      <c r="H355" s="84" t="str">
        <f t="shared" si="26"/>
        <v>65.2%</v>
      </c>
      <c r="I355" s="22" t="str">
        <f t="shared" si="27"/>
        <v>是</v>
      </c>
      <c r="J355" s="641" t="str">
        <f t="shared" si="29"/>
        <v>20406</v>
      </c>
      <c r="K355" s="712">
        <v>1</v>
      </c>
    </row>
    <row r="356" s="694" customFormat="1" ht="20.25" spans="1:11">
      <c r="A356" s="306" t="s">
        <v>5137</v>
      </c>
      <c r="B356" s="708" t="s">
        <v>545</v>
      </c>
      <c r="C356" s="24">
        <f>SUMIF('2023.12'!$D$6:$D$1317,A356,'2023.12'!$F$6:$F$1317)</f>
        <v>0</v>
      </c>
      <c r="D356" s="24">
        <v>0</v>
      </c>
      <c r="E356" s="24">
        <f>SUMIF('2024.12'!$E$6:$E$1659,A356,'2024.12'!$H$6:$H$1659)</f>
        <v>2</v>
      </c>
      <c r="F356" s="707">
        <f t="shared" si="28"/>
        <v>2</v>
      </c>
      <c r="G356" s="707" t="str">
        <f t="shared" si="25"/>
        <v/>
      </c>
      <c r="H356" s="707" t="str">
        <f t="shared" si="26"/>
        <v/>
      </c>
      <c r="I356" s="22" t="str">
        <f t="shared" si="27"/>
        <v>是</v>
      </c>
      <c r="J356" s="488" t="str">
        <f t="shared" si="29"/>
        <v>20406</v>
      </c>
      <c r="K356" s="712">
        <v>1</v>
      </c>
    </row>
    <row r="357" s="697" customFormat="1" ht="20.25" hidden="1" spans="1:11">
      <c r="A357" s="522" t="s">
        <v>5138</v>
      </c>
      <c r="B357" s="522" t="s">
        <v>4735</v>
      </c>
      <c r="C357" s="24">
        <f>SUMIF('2023.12'!$D$6:$D$1317,A357,'2023.12'!$F$6:$F$1317)</f>
        <v>0</v>
      </c>
      <c r="D357" s="24">
        <v>0</v>
      </c>
      <c r="E357" s="24">
        <f>SUMIF('2024.12'!$E$6:$E$1659,A357,'2024.12'!$H$6:$H$1659)</f>
        <v>0</v>
      </c>
      <c r="F357" s="707">
        <f t="shared" si="28"/>
        <v>0</v>
      </c>
      <c r="G357" s="707" t="str">
        <f t="shared" si="25"/>
        <v/>
      </c>
      <c r="H357" s="707" t="str">
        <f t="shared" si="26"/>
        <v/>
      </c>
      <c r="I357" s="22" t="str">
        <f t="shared" si="27"/>
        <v>否</v>
      </c>
      <c r="J357" s="488" t="str">
        <f t="shared" si="29"/>
        <v>20406</v>
      </c>
      <c r="K357" s="712">
        <v>1</v>
      </c>
    </row>
    <row r="358" s="694" customFormat="1" ht="20.25" hidden="1" spans="1:11">
      <c r="A358" s="522" t="s">
        <v>5139</v>
      </c>
      <c r="B358" s="522" t="s">
        <v>4653</v>
      </c>
      <c r="C358" s="24">
        <f>SUMIF('2023.12'!$D$6:$D$1317,A358,'2023.12'!$F$6:$F$1317)</f>
        <v>0</v>
      </c>
      <c r="D358" s="24">
        <v>0</v>
      </c>
      <c r="E358" s="24">
        <f>SUMIF('2024.12'!$E$6:$E$1659,A358,'2024.12'!$H$6:$H$1659)</f>
        <v>0</v>
      </c>
      <c r="F358" s="707">
        <f t="shared" si="28"/>
        <v>0</v>
      </c>
      <c r="G358" s="707" t="str">
        <f t="shared" si="25"/>
        <v/>
      </c>
      <c r="H358" s="707" t="str">
        <f t="shared" si="26"/>
        <v/>
      </c>
      <c r="I358" s="22" t="str">
        <f t="shared" si="27"/>
        <v>否</v>
      </c>
      <c r="J358" s="488" t="str">
        <f t="shared" si="29"/>
        <v>20406</v>
      </c>
      <c r="K358" s="712">
        <v>1</v>
      </c>
    </row>
    <row r="359" s="694" customFormat="1" ht="20.25" hidden="1" spans="1:11">
      <c r="A359" s="522" t="s">
        <v>5140</v>
      </c>
      <c r="B359" s="522" t="s">
        <v>5141</v>
      </c>
      <c r="C359" s="24">
        <f>SUMIF('2023.12'!$D$6:$D$1317,A359,'2023.12'!$F$6:$F$1317)</f>
        <v>0</v>
      </c>
      <c r="D359" s="24">
        <v>0</v>
      </c>
      <c r="E359" s="24">
        <f>SUMIF('2024.12'!$E$6:$E$1659,A359,'2024.12'!$H$6:$H$1659)</f>
        <v>0</v>
      </c>
      <c r="F359" s="707">
        <f t="shared" si="28"/>
        <v>0</v>
      </c>
      <c r="G359" s="707" t="str">
        <f t="shared" si="25"/>
        <v/>
      </c>
      <c r="H359" s="707" t="str">
        <f t="shared" si="26"/>
        <v/>
      </c>
      <c r="I359" s="22" t="str">
        <f t="shared" si="27"/>
        <v>否</v>
      </c>
      <c r="J359" s="488" t="str">
        <f t="shared" si="29"/>
        <v>20406</v>
      </c>
      <c r="K359" s="712">
        <v>1</v>
      </c>
    </row>
    <row r="360" s="694" customFormat="1" ht="20.25" hidden="1" spans="1:11">
      <c r="A360" s="269" t="s">
        <v>5142</v>
      </c>
      <c r="B360" s="269" t="s">
        <v>5143</v>
      </c>
      <c r="C360" s="660">
        <f>SUMIF($J361:$J$1340,$A360,C361:C$1340)</f>
        <v>0</v>
      </c>
      <c r="D360" s="660">
        <f>SUMIF($J361:$J$1340,$A360,D361:D$1340)</f>
        <v>0</v>
      </c>
      <c r="E360" s="20">
        <f>SUMIF($J361:$J$1340,$A360,E361:E$1340)</f>
        <v>0</v>
      </c>
      <c r="F360" s="271">
        <f t="shared" si="28"/>
        <v>0</v>
      </c>
      <c r="G360" s="271" t="str">
        <f t="shared" si="25"/>
        <v/>
      </c>
      <c r="H360" s="271" t="str">
        <f t="shared" si="26"/>
        <v/>
      </c>
      <c r="I360" s="22" t="str">
        <f t="shared" si="27"/>
        <v>否</v>
      </c>
      <c r="J360" s="488" t="str">
        <f t="shared" si="29"/>
        <v>204</v>
      </c>
      <c r="K360" s="712">
        <v>1</v>
      </c>
    </row>
    <row r="361" s="694" customFormat="1" ht="20.25" hidden="1" spans="1:11">
      <c r="A361" s="522" t="s">
        <v>5144</v>
      </c>
      <c r="B361" s="522" t="s">
        <v>4730</v>
      </c>
      <c r="C361" s="24">
        <f>SUMIF('2023.12'!$D$6:$D$1317,A361,'2023.12'!$F$6:$F$1317)</f>
        <v>0</v>
      </c>
      <c r="D361" s="24">
        <v>0</v>
      </c>
      <c r="E361" s="24">
        <f>SUMIF('2024.12'!$E$6:$E$1659,A361,'2024.12'!$H$6:$H$1659)</f>
        <v>0</v>
      </c>
      <c r="F361" s="707">
        <f t="shared" si="28"/>
        <v>0</v>
      </c>
      <c r="G361" s="707" t="str">
        <f t="shared" si="25"/>
        <v/>
      </c>
      <c r="H361" s="707" t="str">
        <f t="shared" si="26"/>
        <v/>
      </c>
      <c r="I361" s="22" t="str">
        <f t="shared" si="27"/>
        <v>否</v>
      </c>
      <c r="J361" s="488" t="str">
        <f t="shared" si="29"/>
        <v>20407</v>
      </c>
      <c r="K361" s="712">
        <v>1</v>
      </c>
    </row>
    <row r="362" s="694" customFormat="1" ht="20.25" hidden="1" spans="1:11">
      <c r="A362" s="522" t="s">
        <v>5145</v>
      </c>
      <c r="B362" s="522" t="s">
        <v>4732</v>
      </c>
      <c r="C362" s="24">
        <f>SUMIF('2023.12'!$D$6:$D$1317,A362,'2023.12'!$F$6:$F$1317)</f>
        <v>0</v>
      </c>
      <c r="D362" s="24">
        <v>0</v>
      </c>
      <c r="E362" s="24">
        <f>SUMIF('2024.12'!$E$6:$E$1659,A362,'2024.12'!$H$6:$H$1659)</f>
        <v>0</v>
      </c>
      <c r="F362" s="707">
        <f t="shared" si="28"/>
        <v>0</v>
      </c>
      <c r="G362" s="707" t="str">
        <f t="shared" si="25"/>
        <v/>
      </c>
      <c r="H362" s="707" t="str">
        <f t="shared" si="26"/>
        <v/>
      </c>
      <c r="I362" s="22" t="str">
        <f t="shared" si="27"/>
        <v>否</v>
      </c>
      <c r="J362" s="488" t="str">
        <f t="shared" si="29"/>
        <v>20407</v>
      </c>
      <c r="K362" s="712">
        <v>1</v>
      </c>
    </row>
    <row r="363" s="694" customFormat="1" ht="20.25" hidden="1" spans="1:11">
      <c r="A363" s="522" t="s">
        <v>5146</v>
      </c>
      <c r="B363" s="522" t="s">
        <v>4642</v>
      </c>
      <c r="C363" s="24">
        <f>SUMIF('2023.12'!$D$6:$D$1317,A363,'2023.12'!$F$6:$F$1317)</f>
        <v>0</v>
      </c>
      <c r="D363" s="24">
        <v>0</v>
      </c>
      <c r="E363" s="24">
        <f>SUMIF('2024.12'!$E$6:$E$1659,A363,'2024.12'!$H$6:$H$1659)</f>
        <v>0</v>
      </c>
      <c r="F363" s="707">
        <f t="shared" si="28"/>
        <v>0</v>
      </c>
      <c r="G363" s="707" t="str">
        <f t="shared" si="25"/>
        <v/>
      </c>
      <c r="H363" s="707" t="str">
        <f t="shared" si="26"/>
        <v/>
      </c>
      <c r="I363" s="22" t="str">
        <f t="shared" si="27"/>
        <v>否</v>
      </c>
      <c r="J363" s="488" t="str">
        <f t="shared" si="29"/>
        <v>20407</v>
      </c>
      <c r="K363" s="712">
        <v>1</v>
      </c>
    </row>
    <row r="364" s="694" customFormat="1" ht="20.25" hidden="1" spans="1:11">
      <c r="A364" s="522" t="s">
        <v>5147</v>
      </c>
      <c r="B364" s="522" t="s">
        <v>5148</v>
      </c>
      <c r="C364" s="24">
        <f>SUMIF('2023.12'!$D$6:$D$1317,A364,'2023.12'!$F$6:$F$1317)</f>
        <v>0</v>
      </c>
      <c r="D364" s="24">
        <v>0</v>
      </c>
      <c r="E364" s="24">
        <f>SUMIF('2024.12'!$E$6:$E$1659,A364,'2024.12'!$H$6:$H$1659)</f>
        <v>0</v>
      </c>
      <c r="F364" s="707">
        <f t="shared" si="28"/>
        <v>0</v>
      </c>
      <c r="G364" s="707" t="str">
        <f t="shared" si="25"/>
        <v/>
      </c>
      <c r="H364" s="707" t="str">
        <f t="shared" si="26"/>
        <v/>
      </c>
      <c r="I364" s="22" t="str">
        <f t="shared" si="27"/>
        <v>否</v>
      </c>
      <c r="J364" s="488" t="str">
        <f t="shared" si="29"/>
        <v>20407</v>
      </c>
      <c r="K364" s="712">
        <v>1</v>
      </c>
    </row>
    <row r="365" s="694" customFormat="1" ht="20.25" hidden="1" spans="1:11">
      <c r="A365" s="522" t="s">
        <v>5149</v>
      </c>
      <c r="B365" s="522" t="s">
        <v>5150</v>
      </c>
      <c r="C365" s="24">
        <f>SUMIF('2023.12'!$D$6:$D$1317,A365,'2023.12'!$F$6:$F$1317)</f>
        <v>0</v>
      </c>
      <c r="D365" s="24">
        <v>0</v>
      </c>
      <c r="E365" s="24">
        <f>SUMIF('2024.12'!$E$6:$E$1659,A365,'2024.12'!$H$6:$H$1659)</f>
        <v>0</v>
      </c>
      <c r="F365" s="707">
        <f t="shared" si="28"/>
        <v>0</v>
      </c>
      <c r="G365" s="707" t="str">
        <f t="shared" si="25"/>
        <v/>
      </c>
      <c r="H365" s="707" t="str">
        <f t="shared" si="26"/>
        <v/>
      </c>
      <c r="I365" s="22" t="str">
        <f t="shared" si="27"/>
        <v>否</v>
      </c>
      <c r="J365" s="488" t="str">
        <f t="shared" si="29"/>
        <v>20407</v>
      </c>
      <c r="K365" s="712">
        <v>1</v>
      </c>
    </row>
    <row r="366" s="694" customFormat="1" ht="20.25" hidden="1" spans="1:11">
      <c r="A366" s="522" t="s">
        <v>5151</v>
      </c>
      <c r="B366" s="522" t="s">
        <v>5152</v>
      </c>
      <c r="C366" s="24">
        <f>SUMIF('2023.12'!$D$6:$D$1317,A366,'2023.12'!$F$6:$F$1317)</f>
        <v>0</v>
      </c>
      <c r="D366" s="24">
        <v>0</v>
      </c>
      <c r="E366" s="24">
        <f>SUMIF('2024.12'!$E$6:$E$1659,A366,'2024.12'!$H$6:$H$1659)</f>
        <v>0</v>
      </c>
      <c r="F366" s="707">
        <f t="shared" si="28"/>
        <v>0</v>
      </c>
      <c r="G366" s="707" t="str">
        <f t="shared" si="25"/>
        <v/>
      </c>
      <c r="H366" s="707" t="str">
        <f t="shared" si="26"/>
        <v/>
      </c>
      <c r="I366" s="22" t="str">
        <f t="shared" si="27"/>
        <v>否</v>
      </c>
      <c r="J366" s="488" t="str">
        <f t="shared" si="29"/>
        <v>20407</v>
      </c>
      <c r="K366" s="712">
        <v>1</v>
      </c>
    </row>
    <row r="367" s="697" customFormat="1" ht="20.25" hidden="1" spans="1:11">
      <c r="A367" s="522" t="s">
        <v>5153</v>
      </c>
      <c r="B367" s="522" t="s">
        <v>4735</v>
      </c>
      <c r="C367" s="24">
        <f>SUMIF('2023.12'!$D$6:$D$1317,A367,'2023.12'!$F$6:$F$1317)</f>
        <v>0</v>
      </c>
      <c r="D367" s="24">
        <v>0</v>
      </c>
      <c r="E367" s="24">
        <f>SUMIF('2024.12'!$E$6:$E$1659,A367,'2024.12'!$H$6:$H$1659)</f>
        <v>0</v>
      </c>
      <c r="F367" s="707">
        <f t="shared" si="28"/>
        <v>0</v>
      </c>
      <c r="G367" s="707" t="str">
        <f t="shared" si="25"/>
        <v/>
      </c>
      <c r="H367" s="707" t="str">
        <f t="shared" si="26"/>
        <v/>
      </c>
      <c r="I367" s="22" t="str">
        <f t="shared" si="27"/>
        <v>否</v>
      </c>
      <c r="J367" s="488" t="str">
        <f t="shared" si="29"/>
        <v>20407</v>
      </c>
      <c r="K367" s="712">
        <v>1</v>
      </c>
    </row>
    <row r="368" s="694" customFormat="1" ht="20.25" hidden="1" spans="1:11">
      <c r="A368" s="522" t="s">
        <v>5154</v>
      </c>
      <c r="B368" s="522" t="s">
        <v>4653</v>
      </c>
      <c r="C368" s="24">
        <f>SUMIF('2023.12'!$D$6:$D$1317,A368,'2023.12'!$F$6:$F$1317)</f>
        <v>0</v>
      </c>
      <c r="D368" s="24">
        <v>0</v>
      </c>
      <c r="E368" s="24">
        <f>SUMIF('2024.12'!$E$6:$E$1659,A368,'2024.12'!$H$6:$H$1659)</f>
        <v>0</v>
      </c>
      <c r="F368" s="707">
        <f t="shared" si="28"/>
        <v>0</v>
      </c>
      <c r="G368" s="707" t="str">
        <f t="shared" si="25"/>
        <v/>
      </c>
      <c r="H368" s="707" t="str">
        <f t="shared" si="26"/>
        <v/>
      </c>
      <c r="I368" s="22" t="str">
        <f t="shared" si="27"/>
        <v>否</v>
      </c>
      <c r="J368" s="488" t="str">
        <f t="shared" si="29"/>
        <v>20407</v>
      </c>
      <c r="K368" s="712">
        <v>1</v>
      </c>
    </row>
    <row r="369" s="694" customFormat="1" ht="20.25" hidden="1" spans="1:11">
      <c r="A369" s="522" t="s">
        <v>5155</v>
      </c>
      <c r="B369" s="522" t="s">
        <v>5156</v>
      </c>
      <c r="C369" s="24">
        <f>SUMIF('2023.12'!$D$6:$D$1317,A369,'2023.12'!$F$6:$F$1317)</f>
        <v>0</v>
      </c>
      <c r="D369" s="24">
        <v>0</v>
      </c>
      <c r="E369" s="24">
        <f>SUMIF('2024.12'!$E$6:$E$1659,A369,'2024.12'!$H$6:$H$1659)</f>
        <v>0</v>
      </c>
      <c r="F369" s="707">
        <f t="shared" si="28"/>
        <v>0</v>
      </c>
      <c r="G369" s="707" t="str">
        <f t="shared" si="25"/>
        <v/>
      </c>
      <c r="H369" s="707" t="str">
        <f t="shared" si="26"/>
        <v/>
      </c>
      <c r="I369" s="22" t="str">
        <f t="shared" si="27"/>
        <v>否</v>
      </c>
      <c r="J369" s="488" t="str">
        <f t="shared" si="29"/>
        <v>20407</v>
      </c>
      <c r="K369" s="712">
        <v>1</v>
      </c>
    </row>
    <row r="370" s="694" customFormat="1" ht="20.25" hidden="1" spans="1:11">
      <c r="A370" s="269" t="s">
        <v>5157</v>
      </c>
      <c r="B370" s="269" t="s">
        <v>5158</v>
      </c>
      <c r="C370" s="660">
        <f>SUMIF($J371:$J$1340,$A370,C371:C$1340)</f>
        <v>0</v>
      </c>
      <c r="D370" s="660">
        <f>SUMIF($J371:$J$1340,$A370,D371:D$1340)</f>
        <v>0</v>
      </c>
      <c r="E370" s="20">
        <f>SUMIF($J371:$J$1340,$A370,E371:E$1340)</f>
        <v>0</v>
      </c>
      <c r="F370" s="271">
        <f t="shared" si="28"/>
        <v>0</v>
      </c>
      <c r="G370" s="271" t="str">
        <f t="shared" si="25"/>
        <v/>
      </c>
      <c r="H370" s="271" t="str">
        <f t="shared" si="26"/>
        <v/>
      </c>
      <c r="I370" s="22" t="str">
        <f t="shared" si="27"/>
        <v>否</v>
      </c>
      <c r="J370" s="488" t="str">
        <f t="shared" si="29"/>
        <v>204</v>
      </c>
      <c r="K370" s="712">
        <v>1</v>
      </c>
    </row>
    <row r="371" s="694" customFormat="1" ht="20.25" hidden="1" spans="1:11">
      <c r="A371" s="522" t="s">
        <v>5159</v>
      </c>
      <c r="B371" s="522" t="s">
        <v>4730</v>
      </c>
      <c r="C371" s="24">
        <f>SUMIF('2023.12'!$D$6:$D$1317,A371,'2023.12'!$F$6:$F$1317)</f>
        <v>0</v>
      </c>
      <c r="D371" s="24">
        <v>0</v>
      </c>
      <c r="E371" s="24">
        <f>SUMIF('2024.12'!$E$6:$E$1659,A371,'2024.12'!$H$6:$H$1659)</f>
        <v>0</v>
      </c>
      <c r="F371" s="707">
        <f t="shared" si="28"/>
        <v>0</v>
      </c>
      <c r="G371" s="707" t="str">
        <f t="shared" si="25"/>
        <v/>
      </c>
      <c r="H371" s="707" t="str">
        <f t="shared" si="26"/>
        <v/>
      </c>
      <c r="I371" s="22" t="str">
        <f t="shared" si="27"/>
        <v>否</v>
      </c>
      <c r="J371" s="488" t="str">
        <f t="shared" si="29"/>
        <v>20408</v>
      </c>
      <c r="K371" s="712">
        <v>1</v>
      </c>
    </row>
    <row r="372" s="694" customFormat="1" ht="20.25" hidden="1" spans="1:11">
      <c r="A372" s="522" t="s">
        <v>5160</v>
      </c>
      <c r="B372" s="522" t="s">
        <v>4732</v>
      </c>
      <c r="C372" s="24">
        <f>SUMIF('2023.12'!$D$6:$D$1317,A372,'2023.12'!$F$6:$F$1317)</f>
        <v>0</v>
      </c>
      <c r="D372" s="24">
        <v>0</v>
      </c>
      <c r="E372" s="24">
        <f>SUMIF('2024.12'!$E$6:$E$1659,A372,'2024.12'!$H$6:$H$1659)</f>
        <v>0</v>
      </c>
      <c r="F372" s="707">
        <f t="shared" si="28"/>
        <v>0</v>
      </c>
      <c r="G372" s="707" t="str">
        <f t="shared" si="25"/>
        <v/>
      </c>
      <c r="H372" s="707" t="str">
        <f t="shared" si="26"/>
        <v/>
      </c>
      <c r="I372" s="22" t="str">
        <f t="shared" si="27"/>
        <v>否</v>
      </c>
      <c r="J372" s="488" t="str">
        <f t="shared" si="29"/>
        <v>20408</v>
      </c>
      <c r="K372" s="712">
        <v>1</v>
      </c>
    </row>
    <row r="373" s="694" customFormat="1" ht="20.25" hidden="1" spans="1:11">
      <c r="A373" s="522" t="s">
        <v>5161</v>
      </c>
      <c r="B373" s="522" t="s">
        <v>4642</v>
      </c>
      <c r="C373" s="24">
        <f>SUMIF('2023.12'!$D$6:$D$1317,A373,'2023.12'!$F$6:$F$1317)</f>
        <v>0</v>
      </c>
      <c r="D373" s="24">
        <v>0</v>
      </c>
      <c r="E373" s="24">
        <f>SUMIF('2024.12'!$E$6:$E$1659,A373,'2024.12'!$H$6:$H$1659)</f>
        <v>0</v>
      </c>
      <c r="F373" s="707">
        <f t="shared" si="28"/>
        <v>0</v>
      </c>
      <c r="G373" s="707" t="str">
        <f t="shared" si="25"/>
        <v/>
      </c>
      <c r="H373" s="707" t="str">
        <f t="shared" si="26"/>
        <v/>
      </c>
      <c r="I373" s="22" t="str">
        <f t="shared" si="27"/>
        <v>否</v>
      </c>
      <c r="J373" s="488" t="str">
        <f t="shared" si="29"/>
        <v>20408</v>
      </c>
      <c r="K373" s="712">
        <v>1</v>
      </c>
    </row>
    <row r="374" s="694" customFormat="1" ht="20.25" hidden="1" spans="1:11">
      <c r="A374" s="522" t="s">
        <v>5162</v>
      </c>
      <c r="B374" s="522" t="s">
        <v>5163</v>
      </c>
      <c r="C374" s="24">
        <f>SUMIF('2023.12'!$D$6:$D$1317,A374,'2023.12'!$F$6:$F$1317)</f>
        <v>0</v>
      </c>
      <c r="D374" s="24">
        <v>0</v>
      </c>
      <c r="E374" s="24">
        <f>SUMIF('2024.12'!$E$6:$E$1659,A374,'2024.12'!$H$6:$H$1659)</f>
        <v>0</v>
      </c>
      <c r="F374" s="707">
        <f t="shared" si="28"/>
        <v>0</v>
      </c>
      <c r="G374" s="707" t="str">
        <f t="shared" si="25"/>
        <v/>
      </c>
      <c r="H374" s="707" t="str">
        <f t="shared" si="26"/>
        <v/>
      </c>
      <c r="I374" s="22" t="str">
        <f t="shared" si="27"/>
        <v>否</v>
      </c>
      <c r="J374" s="488" t="str">
        <f t="shared" si="29"/>
        <v>20408</v>
      </c>
      <c r="K374" s="712">
        <v>1</v>
      </c>
    </row>
    <row r="375" s="697" customFormat="1" ht="20.25" hidden="1" spans="1:11">
      <c r="A375" s="522" t="s">
        <v>5164</v>
      </c>
      <c r="B375" s="522" t="s">
        <v>5165</v>
      </c>
      <c r="C375" s="24">
        <f>SUMIF('2023.12'!$D$6:$D$1317,A375,'2023.12'!$F$6:$F$1317)</f>
        <v>0</v>
      </c>
      <c r="D375" s="24">
        <v>0</v>
      </c>
      <c r="E375" s="24">
        <f>SUMIF('2024.12'!$E$6:$E$1659,A375,'2024.12'!$H$6:$H$1659)</f>
        <v>0</v>
      </c>
      <c r="F375" s="707">
        <f t="shared" si="28"/>
        <v>0</v>
      </c>
      <c r="G375" s="707" t="str">
        <f t="shared" si="25"/>
        <v/>
      </c>
      <c r="H375" s="707" t="str">
        <f t="shared" si="26"/>
        <v/>
      </c>
      <c r="I375" s="22" t="str">
        <f t="shared" si="27"/>
        <v>否</v>
      </c>
      <c r="J375" s="488" t="str">
        <f t="shared" si="29"/>
        <v>20408</v>
      </c>
      <c r="K375" s="712">
        <v>1</v>
      </c>
    </row>
    <row r="376" s="694" customFormat="1" ht="20.25" hidden="1" spans="1:11">
      <c r="A376" s="522" t="s">
        <v>5166</v>
      </c>
      <c r="B376" s="522" t="s">
        <v>5167</v>
      </c>
      <c r="C376" s="24">
        <f>SUMIF('2023.12'!$D$6:$D$1317,A376,'2023.12'!$F$6:$F$1317)</f>
        <v>0</v>
      </c>
      <c r="D376" s="24">
        <v>0</v>
      </c>
      <c r="E376" s="24">
        <f>SUMIF('2024.12'!$E$6:$E$1659,A376,'2024.12'!$H$6:$H$1659)</f>
        <v>0</v>
      </c>
      <c r="F376" s="707">
        <f t="shared" si="28"/>
        <v>0</v>
      </c>
      <c r="G376" s="707" t="str">
        <f t="shared" si="25"/>
        <v/>
      </c>
      <c r="H376" s="707" t="str">
        <f t="shared" si="26"/>
        <v/>
      </c>
      <c r="I376" s="22" t="str">
        <f t="shared" si="27"/>
        <v>否</v>
      </c>
      <c r="J376" s="488" t="str">
        <f t="shared" si="29"/>
        <v>20408</v>
      </c>
      <c r="K376" s="712">
        <v>1</v>
      </c>
    </row>
    <row r="377" s="694" customFormat="1" ht="20.25" hidden="1" spans="1:11">
      <c r="A377" s="522" t="s">
        <v>5168</v>
      </c>
      <c r="B377" s="522" t="s">
        <v>4735</v>
      </c>
      <c r="C377" s="24">
        <f>SUMIF('2023.12'!$D$6:$D$1317,A377,'2023.12'!$F$6:$F$1317)</f>
        <v>0</v>
      </c>
      <c r="D377" s="24">
        <v>0</v>
      </c>
      <c r="E377" s="24">
        <f>SUMIF('2024.12'!$E$6:$E$1659,A377,'2024.12'!$H$6:$H$1659)</f>
        <v>0</v>
      </c>
      <c r="F377" s="707">
        <f t="shared" si="28"/>
        <v>0</v>
      </c>
      <c r="G377" s="707" t="str">
        <f t="shared" si="25"/>
        <v/>
      </c>
      <c r="H377" s="707" t="str">
        <f t="shared" si="26"/>
        <v/>
      </c>
      <c r="I377" s="22" t="str">
        <f t="shared" si="27"/>
        <v>否</v>
      </c>
      <c r="J377" s="488" t="str">
        <f t="shared" si="29"/>
        <v>20408</v>
      </c>
      <c r="K377" s="712">
        <v>1</v>
      </c>
    </row>
    <row r="378" s="694" customFormat="1" ht="20.25" hidden="1" spans="1:11">
      <c r="A378" s="522" t="s">
        <v>5169</v>
      </c>
      <c r="B378" s="522" t="s">
        <v>4653</v>
      </c>
      <c r="C378" s="24">
        <f>SUMIF('2023.12'!$D$6:$D$1317,A378,'2023.12'!$F$6:$F$1317)</f>
        <v>0</v>
      </c>
      <c r="D378" s="24">
        <v>0</v>
      </c>
      <c r="E378" s="24">
        <f>SUMIF('2024.12'!$E$6:$E$1659,A378,'2024.12'!$H$6:$H$1659)</f>
        <v>0</v>
      </c>
      <c r="F378" s="707">
        <f t="shared" si="28"/>
        <v>0</v>
      </c>
      <c r="G378" s="707" t="str">
        <f t="shared" si="25"/>
        <v/>
      </c>
      <c r="H378" s="707" t="str">
        <f t="shared" si="26"/>
        <v/>
      </c>
      <c r="I378" s="22" t="str">
        <f t="shared" si="27"/>
        <v>否</v>
      </c>
      <c r="J378" s="488" t="str">
        <f t="shared" si="29"/>
        <v>20408</v>
      </c>
      <c r="K378" s="712">
        <v>1</v>
      </c>
    </row>
    <row r="379" s="694" customFormat="1" ht="20.25" hidden="1" spans="1:11">
      <c r="A379" s="522" t="s">
        <v>5170</v>
      </c>
      <c r="B379" s="522" t="s">
        <v>5171</v>
      </c>
      <c r="C379" s="24">
        <f>SUMIF('2023.12'!$D$6:$D$1317,A379,'2023.12'!$F$6:$F$1317)</f>
        <v>0</v>
      </c>
      <c r="D379" s="24">
        <v>0</v>
      </c>
      <c r="E379" s="24">
        <f>SUMIF('2024.12'!$E$6:$E$1659,A379,'2024.12'!$H$6:$H$1659)</f>
        <v>0</v>
      </c>
      <c r="F379" s="707">
        <f t="shared" si="28"/>
        <v>0</v>
      </c>
      <c r="G379" s="707" t="str">
        <f t="shared" si="25"/>
        <v/>
      </c>
      <c r="H379" s="707" t="str">
        <f t="shared" si="26"/>
        <v/>
      </c>
      <c r="I379" s="22" t="str">
        <f t="shared" si="27"/>
        <v>否</v>
      </c>
      <c r="J379" s="488" t="str">
        <f t="shared" si="29"/>
        <v>20408</v>
      </c>
      <c r="K379" s="712">
        <v>1</v>
      </c>
    </row>
    <row r="380" s="694" customFormat="1" ht="20.25" hidden="1" spans="1:11">
      <c r="A380" s="269" t="s">
        <v>5172</v>
      </c>
      <c r="B380" s="269" t="s">
        <v>5173</v>
      </c>
      <c r="C380" s="660">
        <f>SUMIF($J381:$J$1340,$A380,C381:C$1340)</f>
        <v>0</v>
      </c>
      <c r="D380" s="660">
        <f>SUMIF($J381:$J$1340,$A380,D381:D$1340)</f>
        <v>0</v>
      </c>
      <c r="E380" s="20">
        <f>SUMIF($J381:$J$1340,$A380,E381:E$1340)</f>
        <v>0</v>
      </c>
      <c r="F380" s="271">
        <f t="shared" si="28"/>
        <v>0</v>
      </c>
      <c r="G380" s="271" t="str">
        <f t="shared" si="25"/>
        <v/>
      </c>
      <c r="H380" s="271" t="str">
        <f t="shared" si="26"/>
        <v/>
      </c>
      <c r="I380" s="22" t="str">
        <f t="shared" si="27"/>
        <v>否</v>
      </c>
      <c r="J380" s="488" t="str">
        <f t="shared" si="29"/>
        <v>204</v>
      </c>
      <c r="K380" s="712">
        <v>1</v>
      </c>
    </row>
    <row r="381" s="697" customFormat="1" ht="20.25" hidden="1" spans="1:11">
      <c r="A381" s="522" t="s">
        <v>5174</v>
      </c>
      <c r="B381" s="522" t="s">
        <v>4730</v>
      </c>
      <c r="C381" s="24">
        <f>SUMIF('2023.12'!$D$6:$D$1317,A381,'2023.12'!$F$6:$F$1317)</f>
        <v>0</v>
      </c>
      <c r="D381" s="24">
        <v>0</v>
      </c>
      <c r="E381" s="24">
        <f>SUMIF('2024.12'!$E$6:$E$1659,A381,'2024.12'!$H$6:$H$1659)</f>
        <v>0</v>
      </c>
      <c r="F381" s="707">
        <f t="shared" si="28"/>
        <v>0</v>
      </c>
      <c r="G381" s="707" t="str">
        <f t="shared" si="25"/>
        <v/>
      </c>
      <c r="H381" s="707" t="str">
        <f t="shared" si="26"/>
        <v/>
      </c>
      <c r="I381" s="22" t="str">
        <f t="shared" si="27"/>
        <v>否</v>
      </c>
      <c r="J381" s="488" t="str">
        <f t="shared" si="29"/>
        <v>20409</v>
      </c>
      <c r="K381" s="712">
        <v>1</v>
      </c>
    </row>
    <row r="382" s="696" customFormat="1" ht="20.25" spans="1:11">
      <c r="A382" s="280" t="s">
        <v>5175</v>
      </c>
      <c r="B382" s="281"/>
      <c r="C382" s="24">
        <f>SUMIF('2023.12'!$D$6:$D$1317,A382,'2023.12'!$F$6:$F$1317)</f>
        <v>0</v>
      </c>
      <c r="D382" s="24">
        <v>0</v>
      </c>
      <c r="E382" s="24">
        <f>SUMIF('2024.12'!$E$6:$E$1659,A382,'2024.12'!$H$6:$H$1659)</f>
        <v>0</v>
      </c>
      <c r="F382" s="302">
        <f t="shared" si="28"/>
        <v>0</v>
      </c>
      <c r="G382" s="302" t="str">
        <f t="shared" si="25"/>
        <v/>
      </c>
      <c r="H382" s="302" t="str">
        <f t="shared" si="26"/>
        <v/>
      </c>
      <c r="I382" s="22" t="str">
        <f t="shared" si="27"/>
        <v>是</v>
      </c>
      <c r="J382" s="641" t="str">
        <f t="shared" si="29"/>
        <v>20409</v>
      </c>
      <c r="K382" s="712">
        <v>1</v>
      </c>
    </row>
    <row r="383" s="694" customFormat="1" ht="20.25" hidden="1" spans="1:11">
      <c r="A383" s="522" t="s">
        <v>5176</v>
      </c>
      <c r="B383" s="522" t="s">
        <v>4642</v>
      </c>
      <c r="C383" s="24">
        <f>SUMIF('2023.12'!$D$6:$D$1317,A383,'2023.12'!$F$6:$F$1317)</f>
        <v>0</v>
      </c>
      <c r="D383" s="24">
        <v>0</v>
      </c>
      <c r="E383" s="24">
        <f>SUMIF('2024.12'!$E$6:$E$1659,A383,'2024.12'!$H$6:$H$1659)</f>
        <v>0</v>
      </c>
      <c r="F383" s="707">
        <f t="shared" si="28"/>
        <v>0</v>
      </c>
      <c r="G383" s="707" t="str">
        <f t="shared" si="25"/>
        <v/>
      </c>
      <c r="H383" s="707" t="str">
        <f t="shared" si="26"/>
        <v/>
      </c>
      <c r="I383" s="22" t="str">
        <f t="shared" si="27"/>
        <v>否</v>
      </c>
      <c r="J383" s="488" t="str">
        <f t="shared" si="29"/>
        <v>20409</v>
      </c>
      <c r="K383" s="712">
        <v>1</v>
      </c>
    </row>
    <row r="384" s="697" customFormat="1" ht="20.25" hidden="1" spans="1:11">
      <c r="A384" s="522" t="s">
        <v>5177</v>
      </c>
      <c r="B384" s="522" t="s">
        <v>5178</v>
      </c>
      <c r="C384" s="24">
        <f>SUMIF('2023.12'!$D$6:$D$1317,A384,'2023.12'!$F$6:$F$1317)</f>
        <v>0</v>
      </c>
      <c r="D384" s="24">
        <v>0</v>
      </c>
      <c r="E384" s="24">
        <f>SUMIF('2024.12'!$E$6:$E$1659,A384,'2024.12'!$H$6:$H$1659)</f>
        <v>0</v>
      </c>
      <c r="F384" s="707">
        <f t="shared" si="28"/>
        <v>0</v>
      </c>
      <c r="G384" s="707" t="str">
        <f t="shared" si="25"/>
        <v/>
      </c>
      <c r="H384" s="707" t="str">
        <f t="shared" si="26"/>
        <v/>
      </c>
      <c r="I384" s="22" t="str">
        <f t="shared" si="27"/>
        <v>否</v>
      </c>
      <c r="J384" s="488" t="str">
        <f t="shared" si="29"/>
        <v>20409</v>
      </c>
      <c r="K384" s="712">
        <v>1</v>
      </c>
    </row>
    <row r="385" s="697" customFormat="1" ht="20.25" hidden="1" spans="1:11">
      <c r="A385" s="522" t="s">
        <v>5179</v>
      </c>
      <c r="B385" s="522" t="s">
        <v>5180</v>
      </c>
      <c r="C385" s="24">
        <f>SUMIF('2023.12'!$D$6:$D$1317,A385,'2023.12'!$F$6:$F$1317)</f>
        <v>0</v>
      </c>
      <c r="D385" s="24">
        <v>0</v>
      </c>
      <c r="E385" s="24">
        <f>SUMIF('2024.12'!$E$6:$E$1659,A385,'2024.12'!$H$6:$H$1659)</f>
        <v>0</v>
      </c>
      <c r="F385" s="707">
        <f t="shared" si="28"/>
        <v>0</v>
      </c>
      <c r="G385" s="707" t="str">
        <f t="shared" si="25"/>
        <v/>
      </c>
      <c r="H385" s="707" t="str">
        <f t="shared" si="26"/>
        <v/>
      </c>
      <c r="I385" s="22" t="str">
        <f t="shared" si="27"/>
        <v>否</v>
      </c>
      <c r="J385" s="488" t="str">
        <f t="shared" si="29"/>
        <v>20409</v>
      </c>
      <c r="K385" s="712">
        <v>1</v>
      </c>
    </row>
    <row r="386" s="694" customFormat="1" ht="20.25" hidden="1" spans="1:11">
      <c r="A386" s="522" t="s">
        <v>5181</v>
      </c>
      <c r="B386" s="522" t="s">
        <v>4653</v>
      </c>
      <c r="C386" s="24">
        <f>SUMIF('2023.12'!$D$6:$D$1317,A386,'2023.12'!$F$6:$F$1317)</f>
        <v>0</v>
      </c>
      <c r="D386" s="24">
        <v>0</v>
      </c>
      <c r="E386" s="24">
        <f>SUMIF('2024.12'!$E$6:$E$1659,A386,'2024.12'!$H$6:$H$1659)</f>
        <v>0</v>
      </c>
      <c r="F386" s="707">
        <f t="shared" si="28"/>
        <v>0</v>
      </c>
      <c r="G386" s="707" t="str">
        <f t="shared" si="25"/>
        <v/>
      </c>
      <c r="H386" s="707" t="str">
        <f t="shared" si="26"/>
        <v/>
      </c>
      <c r="I386" s="22" t="str">
        <f t="shared" si="27"/>
        <v>否</v>
      </c>
      <c r="J386" s="488" t="str">
        <f t="shared" si="29"/>
        <v>20409</v>
      </c>
      <c r="K386" s="712">
        <v>1</v>
      </c>
    </row>
    <row r="387" s="694" customFormat="1" ht="20.25" hidden="1" spans="1:11">
      <c r="A387" s="522" t="s">
        <v>5182</v>
      </c>
      <c r="B387" s="522" t="s">
        <v>5183</v>
      </c>
      <c r="C387" s="24">
        <f>SUMIF('2023.12'!$D$6:$D$1317,A387,'2023.12'!$F$6:$F$1317)</f>
        <v>0</v>
      </c>
      <c r="D387" s="24">
        <v>0</v>
      </c>
      <c r="E387" s="24">
        <f>SUMIF('2024.12'!$E$6:$E$1659,A387,'2024.12'!$H$6:$H$1659)</f>
        <v>0</v>
      </c>
      <c r="F387" s="707">
        <f t="shared" si="28"/>
        <v>0</v>
      </c>
      <c r="G387" s="707" t="str">
        <f t="shared" si="25"/>
        <v/>
      </c>
      <c r="H387" s="707" t="str">
        <f t="shared" si="26"/>
        <v/>
      </c>
      <c r="I387" s="22" t="str">
        <f t="shared" si="27"/>
        <v>否</v>
      </c>
      <c r="J387" s="488" t="str">
        <f t="shared" si="29"/>
        <v>20409</v>
      </c>
      <c r="K387" s="712">
        <v>1</v>
      </c>
    </row>
    <row r="388" s="694" customFormat="1" ht="20.25" hidden="1" spans="1:11">
      <c r="A388" s="269" t="s">
        <v>5184</v>
      </c>
      <c r="B388" s="269" t="s">
        <v>5185</v>
      </c>
      <c r="C388" s="660">
        <f>SUMIF($J389:$J$1340,$A388,C389:C$1340)</f>
        <v>0</v>
      </c>
      <c r="D388" s="660">
        <f>SUMIF($J389:$J$1340,$A388,D389:D$1340)</f>
        <v>0</v>
      </c>
      <c r="E388" s="20">
        <f>SUMIF($J389:$J$1340,$A388,E389:E$1340)</f>
        <v>0</v>
      </c>
      <c r="F388" s="271">
        <f t="shared" si="28"/>
        <v>0</v>
      </c>
      <c r="G388" s="271" t="str">
        <f t="shared" si="25"/>
        <v/>
      </c>
      <c r="H388" s="271" t="str">
        <f t="shared" si="26"/>
        <v/>
      </c>
      <c r="I388" s="22" t="str">
        <f t="shared" si="27"/>
        <v>否</v>
      </c>
      <c r="J388" s="488" t="str">
        <f t="shared" si="29"/>
        <v>204</v>
      </c>
      <c r="K388" s="712">
        <v>1</v>
      </c>
    </row>
    <row r="389" s="694" customFormat="1" ht="20.25" hidden="1" spans="1:11">
      <c r="A389" s="522" t="s">
        <v>5186</v>
      </c>
      <c r="B389" s="522" t="s">
        <v>4730</v>
      </c>
      <c r="C389" s="24">
        <f>SUMIF('2023.12'!$D$6:$D$1317,A389,'2023.12'!$F$6:$F$1317)</f>
        <v>0</v>
      </c>
      <c r="D389" s="24">
        <v>0</v>
      </c>
      <c r="E389" s="24">
        <f>SUMIF('2024.12'!$E$6:$E$1659,A389,'2024.12'!$H$6:$H$1659)</f>
        <v>0</v>
      </c>
      <c r="F389" s="707">
        <f t="shared" si="28"/>
        <v>0</v>
      </c>
      <c r="G389" s="707" t="str">
        <f t="shared" si="25"/>
        <v/>
      </c>
      <c r="H389" s="707" t="str">
        <f t="shared" si="26"/>
        <v/>
      </c>
      <c r="I389" s="22" t="str">
        <f t="shared" si="27"/>
        <v>否</v>
      </c>
      <c r="J389" s="488" t="str">
        <f t="shared" si="29"/>
        <v>20410</v>
      </c>
      <c r="K389" s="712">
        <v>1</v>
      </c>
    </row>
    <row r="390" s="697" customFormat="1" ht="20.25" hidden="1" spans="1:11">
      <c r="A390" s="522" t="s">
        <v>5187</v>
      </c>
      <c r="B390" s="522" t="s">
        <v>4732</v>
      </c>
      <c r="C390" s="24">
        <f>SUMIF('2023.12'!$D$6:$D$1317,A390,'2023.12'!$F$6:$F$1317)</f>
        <v>0</v>
      </c>
      <c r="D390" s="24">
        <v>0</v>
      </c>
      <c r="E390" s="24">
        <f>SUMIF('2024.12'!$E$6:$E$1659,A390,'2024.12'!$H$6:$H$1659)</f>
        <v>0</v>
      </c>
      <c r="F390" s="707">
        <f t="shared" si="28"/>
        <v>0</v>
      </c>
      <c r="G390" s="707" t="str">
        <f t="shared" ref="G390:G453" si="30">IFERROR(TEXT(F390/C390,"0.0%"),"")</f>
        <v/>
      </c>
      <c r="H390" s="707" t="str">
        <f t="shared" ref="H390:H453" si="31">IFERROR(TEXT(E390/D390,"0.0%"),"")</f>
        <v/>
      </c>
      <c r="I390" s="22" t="str">
        <f t="shared" si="27"/>
        <v>否</v>
      </c>
      <c r="J390" s="488" t="str">
        <f t="shared" si="29"/>
        <v>20410</v>
      </c>
      <c r="K390" s="712">
        <v>1</v>
      </c>
    </row>
    <row r="391" s="694" customFormat="1" ht="20.25" hidden="1" spans="1:11">
      <c r="A391" s="522" t="s">
        <v>5188</v>
      </c>
      <c r="B391" s="522" t="s">
        <v>4735</v>
      </c>
      <c r="C391" s="24">
        <f>SUMIF('2023.12'!$D$6:$D$1317,A391,'2023.12'!$F$6:$F$1317)</f>
        <v>0</v>
      </c>
      <c r="D391" s="24">
        <v>0</v>
      </c>
      <c r="E391" s="24">
        <f>SUMIF('2024.12'!$E$6:$E$1659,A391,'2024.12'!$H$6:$H$1659)</f>
        <v>0</v>
      </c>
      <c r="F391" s="707">
        <f t="shared" si="28"/>
        <v>0</v>
      </c>
      <c r="G391" s="707" t="str">
        <f t="shared" si="30"/>
        <v/>
      </c>
      <c r="H391" s="707" t="str">
        <f t="shared" si="31"/>
        <v/>
      </c>
      <c r="I391" s="22" t="str">
        <f t="shared" ref="I391:I454" si="32">IF(B391&lt;&gt;"",IF(OR(C391&lt;&gt;0,D391&lt;&gt;0,E391&lt;&gt;0,F391&lt;&gt;0),"是","否"),"是")</f>
        <v>否</v>
      </c>
      <c r="J391" s="488" t="str">
        <f t="shared" si="29"/>
        <v>20410</v>
      </c>
      <c r="K391" s="712">
        <v>1</v>
      </c>
    </row>
    <row r="392" s="694" customFormat="1" ht="20.25" hidden="1" spans="1:11">
      <c r="A392" s="522" t="s">
        <v>5189</v>
      </c>
      <c r="B392" s="522" t="s">
        <v>5190</v>
      </c>
      <c r="C392" s="24">
        <f>SUMIF('2023.12'!$D$6:$D$1317,A392,'2023.12'!$F$6:$F$1317)</f>
        <v>0</v>
      </c>
      <c r="D392" s="24">
        <v>0</v>
      </c>
      <c r="E392" s="24">
        <f>SUMIF('2024.12'!$E$6:$E$1659,A392,'2024.12'!$H$6:$H$1659)</f>
        <v>0</v>
      </c>
      <c r="F392" s="707">
        <f t="shared" ref="F392:F455" si="33">E392-C392</f>
        <v>0</v>
      </c>
      <c r="G392" s="707" t="str">
        <f t="shared" si="30"/>
        <v/>
      </c>
      <c r="H392" s="707" t="str">
        <f t="shared" si="31"/>
        <v/>
      </c>
      <c r="I392" s="22" t="str">
        <f t="shared" si="32"/>
        <v>否</v>
      </c>
      <c r="J392" s="488" t="str">
        <f t="shared" ref="J392:J455" si="34">_xlfn.IFS(LEN(A392)=3,0,LEN(A392)=5,LEFT(A392,3),LEN(A392)=7,LEFT(A392,5))</f>
        <v>20410</v>
      </c>
      <c r="K392" s="712">
        <v>1</v>
      </c>
    </row>
    <row r="393" s="694" customFormat="1" ht="20.25" hidden="1" spans="1:11">
      <c r="A393" s="522" t="s">
        <v>5191</v>
      </c>
      <c r="B393" s="522" t="s">
        <v>5192</v>
      </c>
      <c r="C393" s="24">
        <f>SUMIF('2023.12'!$D$6:$D$1317,A393,'2023.12'!$F$6:$F$1317)</f>
        <v>0</v>
      </c>
      <c r="D393" s="24">
        <v>0</v>
      </c>
      <c r="E393" s="24">
        <f>SUMIF('2024.12'!$E$6:$E$1659,A393,'2024.12'!$H$6:$H$1659)</f>
        <v>0</v>
      </c>
      <c r="F393" s="707">
        <f t="shared" si="33"/>
        <v>0</v>
      </c>
      <c r="G393" s="707" t="str">
        <f t="shared" si="30"/>
        <v/>
      </c>
      <c r="H393" s="707" t="str">
        <f t="shared" si="31"/>
        <v/>
      </c>
      <c r="I393" s="22" t="str">
        <f t="shared" si="32"/>
        <v>否</v>
      </c>
      <c r="J393" s="488" t="str">
        <f t="shared" si="34"/>
        <v>20410</v>
      </c>
      <c r="K393" s="712">
        <v>1</v>
      </c>
    </row>
    <row r="394" s="694" customFormat="1" ht="20.25" hidden="1" spans="1:11">
      <c r="A394" s="269" t="s">
        <v>5193</v>
      </c>
      <c r="B394" s="269" t="s">
        <v>5194</v>
      </c>
      <c r="C394" s="660">
        <f>SUMIF($J395:$J$1340,$A394,C395:C$1340)</f>
        <v>0</v>
      </c>
      <c r="D394" s="660">
        <f>SUMIF($J395:$J$1340,$A394,D395:D$1340)</f>
        <v>0</v>
      </c>
      <c r="E394" s="20">
        <f>SUMIF($J395:$J$1340,$A394,E395:E$1340)</f>
        <v>0</v>
      </c>
      <c r="F394" s="271">
        <f t="shared" si="33"/>
        <v>0</v>
      </c>
      <c r="G394" s="271" t="str">
        <f t="shared" si="30"/>
        <v/>
      </c>
      <c r="H394" s="271" t="str">
        <f t="shared" si="31"/>
        <v/>
      </c>
      <c r="I394" s="22" t="str">
        <f t="shared" si="32"/>
        <v>否</v>
      </c>
      <c r="J394" s="488" t="str">
        <f t="shared" si="34"/>
        <v>204</v>
      </c>
      <c r="K394" s="712">
        <v>1</v>
      </c>
    </row>
    <row r="395" s="694" customFormat="1" ht="20.25" hidden="1" spans="1:11">
      <c r="A395" s="522" t="s">
        <v>5195</v>
      </c>
      <c r="B395" s="522" t="s">
        <v>5196</v>
      </c>
      <c r="C395" s="24">
        <f>SUMIF('2023.12'!$D$6:$D$1317,A395,'2023.12'!$F$6:$F$1317)</f>
        <v>0</v>
      </c>
      <c r="D395" s="24">
        <v>0</v>
      </c>
      <c r="E395" s="24">
        <f>SUMIF('2024.12'!$E$6:$E$1659,A395,'2024.12'!$H$6:$H$1659)</f>
        <v>0</v>
      </c>
      <c r="F395" s="707">
        <f t="shared" si="33"/>
        <v>0</v>
      </c>
      <c r="G395" s="707" t="str">
        <f t="shared" si="30"/>
        <v/>
      </c>
      <c r="H395" s="707" t="str">
        <f t="shared" si="31"/>
        <v/>
      </c>
      <c r="I395" s="22" t="str">
        <f t="shared" si="32"/>
        <v>否</v>
      </c>
      <c r="J395" s="488" t="str">
        <f t="shared" si="34"/>
        <v>20499</v>
      </c>
      <c r="K395" s="712">
        <v>1</v>
      </c>
    </row>
    <row r="396" s="694" customFormat="1" ht="20.25" hidden="1" spans="1:11">
      <c r="A396" s="522" t="s">
        <v>5197</v>
      </c>
      <c r="B396" s="522" t="s">
        <v>5198</v>
      </c>
      <c r="C396" s="24">
        <f>SUMIF('2023.12'!$D$6:$D$1317,A396,'2023.12'!$F$6:$F$1317)</f>
        <v>0</v>
      </c>
      <c r="D396" s="24">
        <v>0</v>
      </c>
      <c r="E396" s="24">
        <f>SUMIF('2024.12'!$E$6:$E$1659,A396,'2024.12'!$H$6:$H$1659)</f>
        <v>0</v>
      </c>
      <c r="F396" s="707">
        <f t="shared" si="33"/>
        <v>0</v>
      </c>
      <c r="G396" s="707" t="str">
        <f t="shared" si="30"/>
        <v/>
      </c>
      <c r="H396" s="707" t="str">
        <f t="shared" si="31"/>
        <v/>
      </c>
      <c r="I396" s="22" t="str">
        <f t="shared" si="32"/>
        <v>否</v>
      </c>
      <c r="J396" s="488" t="str">
        <f t="shared" si="34"/>
        <v>20499</v>
      </c>
      <c r="K396" s="712">
        <v>1</v>
      </c>
    </row>
    <row r="397" s="695" customFormat="1" ht="20.25" spans="1:11">
      <c r="A397" s="20" t="s">
        <v>5199</v>
      </c>
      <c r="B397" s="344" t="s">
        <v>5200</v>
      </c>
      <c r="C397" s="20">
        <f>SUMIF($J398:$J$1340,$A397,C398:C$1340)</f>
        <v>46828</v>
      </c>
      <c r="D397" s="20">
        <f>SUMIF($J398:$J$1340,$A397,D398:D$1340)</f>
        <v>49590</v>
      </c>
      <c r="E397" s="20">
        <f>SUMIF($J398:$J$1340,$A397,E398:E$1340)</f>
        <v>46895</v>
      </c>
      <c r="F397" s="17">
        <f t="shared" si="33"/>
        <v>67</v>
      </c>
      <c r="G397" s="18" t="str">
        <f t="shared" si="30"/>
        <v>0.1%</v>
      </c>
      <c r="H397" s="18" t="str">
        <f t="shared" si="31"/>
        <v>94.6%</v>
      </c>
      <c r="I397" s="22" t="str">
        <f t="shared" si="32"/>
        <v>是</v>
      </c>
      <c r="J397" s="641">
        <f t="shared" si="34"/>
        <v>0</v>
      </c>
      <c r="K397" s="712">
        <v>1</v>
      </c>
    </row>
    <row r="398" s="696" customFormat="1" ht="20.25" spans="1:11">
      <c r="A398" s="349" t="s">
        <v>5201</v>
      </c>
      <c r="B398" s="350" t="s">
        <v>604</v>
      </c>
      <c r="C398" s="20">
        <f>SUMIF($J399:$J$1340,$A398,C399:C$1340)</f>
        <v>814</v>
      </c>
      <c r="D398" s="20">
        <f>SUMIF($J399:$J$1340,$A398,D399:D$1340)</f>
        <v>905</v>
      </c>
      <c r="E398" s="20">
        <f>SUMIF($J399:$J$1340,$A398,E399:E$1340)</f>
        <v>845</v>
      </c>
      <c r="F398" s="17">
        <f t="shared" si="33"/>
        <v>31</v>
      </c>
      <c r="G398" s="18" t="str">
        <f t="shared" si="30"/>
        <v>3.8%</v>
      </c>
      <c r="H398" s="18" t="str">
        <f t="shared" si="31"/>
        <v>93.4%</v>
      </c>
      <c r="I398" s="22" t="str">
        <f t="shared" si="32"/>
        <v>是</v>
      </c>
      <c r="J398" s="641" t="str">
        <f t="shared" si="34"/>
        <v>205</v>
      </c>
      <c r="K398" s="712">
        <v>1</v>
      </c>
    </row>
    <row r="399" s="696" customFormat="1" ht="20.25" spans="1:11">
      <c r="A399" s="280" t="s">
        <v>5202</v>
      </c>
      <c r="B399" s="281" t="s">
        <v>12</v>
      </c>
      <c r="C399" s="24">
        <f>SUMIF('2023.12'!$D$6:$D$1317,A399,'2023.12'!$F$6:$F$1317)</f>
        <v>792</v>
      </c>
      <c r="D399" s="24">
        <v>840</v>
      </c>
      <c r="E399" s="24">
        <f>SUMIF('2024.12'!$E$6:$E$1659,A399,'2024.12'!$H$6:$H$1659)</f>
        <v>798</v>
      </c>
      <c r="F399" s="302">
        <f t="shared" si="33"/>
        <v>6</v>
      </c>
      <c r="G399" s="84" t="str">
        <f t="shared" si="30"/>
        <v>0.8%</v>
      </c>
      <c r="H399" s="84" t="str">
        <f t="shared" si="31"/>
        <v>95.0%</v>
      </c>
      <c r="I399" s="22" t="str">
        <f t="shared" si="32"/>
        <v>是</v>
      </c>
      <c r="J399" s="641" t="str">
        <f t="shared" si="34"/>
        <v>20501</v>
      </c>
      <c r="K399" s="712">
        <v>1</v>
      </c>
    </row>
    <row r="400" s="696" customFormat="1" ht="20.25" spans="1:11">
      <c r="A400" s="280" t="s">
        <v>5203</v>
      </c>
      <c r="B400" s="281" t="s">
        <v>14</v>
      </c>
      <c r="C400" s="24">
        <f>SUMIF('2023.12'!$D$6:$D$1317,A400,'2023.12'!$F$6:$F$1317)</f>
        <v>22</v>
      </c>
      <c r="D400" s="24">
        <v>65</v>
      </c>
      <c r="E400" s="24">
        <f>SUMIF('2024.12'!$E$6:$E$1659,A400,'2024.12'!$H$6:$H$1659)</f>
        <v>47</v>
      </c>
      <c r="F400" s="302">
        <f t="shared" si="33"/>
        <v>25</v>
      </c>
      <c r="G400" s="84" t="str">
        <f t="shared" si="30"/>
        <v>113.6%</v>
      </c>
      <c r="H400" s="84" t="str">
        <f t="shared" si="31"/>
        <v>72.3%</v>
      </c>
      <c r="I400" s="22" t="str">
        <f t="shared" si="32"/>
        <v>是</v>
      </c>
      <c r="J400" s="641" t="str">
        <f t="shared" si="34"/>
        <v>20501</v>
      </c>
      <c r="K400" s="712">
        <v>1</v>
      </c>
    </row>
    <row r="401" s="694" customFormat="1" ht="20.25" hidden="1" spans="1:11">
      <c r="A401" s="522" t="s">
        <v>5204</v>
      </c>
      <c r="B401" s="522" t="s">
        <v>4642</v>
      </c>
      <c r="C401" s="24">
        <f>SUMIF('2023.12'!$D$6:$D$1317,A401,'2023.12'!$F$6:$F$1317)</f>
        <v>0</v>
      </c>
      <c r="D401" s="24">
        <v>0</v>
      </c>
      <c r="E401" s="24">
        <f>SUMIF('2024.12'!$E$6:$E$1659,A401,'2024.12'!$H$6:$H$1659)</f>
        <v>0</v>
      </c>
      <c r="F401" s="707">
        <f t="shared" si="33"/>
        <v>0</v>
      </c>
      <c r="G401" s="707" t="str">
        <f t="shared" si="30"/>
        <v/>
      </c>
      <c r="H401" s="707" t="str">
        <f t="shared" si="31"/>
        <v/>
      </c>
      <c r="I401" s="22" t="str">
        <f t="shared" si="32"/>
        <v>否</v>
      </c>
      <c r="J401" s="488" t="str">
        <f t="shared" si="34"/>
        <v>20501</v>
      </c>
      <c r="K401" s="712">
        <v>1</v>
      </c>
    </row>
    <row r="402" s="694" customFormat="1" ht="20.25" hidden="1" spans="1:11">
      <c r="A402" s="522" t="s">
        <v>5205</v>
      </c>
      <c r="B402" s="522" t="s">
        <v>5206</v>
      </c>
      <c r="C402" s="24">
        <f>SUMIF('2023.12'!$D$6:$D$1317,A402,'2023.12'!$F$6:$F$1317)</f>
        <v>0</v>
      </c>
      <c r="D402" s="24">
        <v>0</v>
      </c>
      <c r="E402" s="24">
        <f>SUMIF('2024.12'!$E$6:$E$1659,A402,'2024.12'!$H$6:$H$1659)</f>
        <v>0</v>
      </c>
      <c r="F402" s="707">
        <f t="shared" si="33"/>
        <v>0</v>
      </c>
      <c r="G402" s="707" t="str">
        <f t="shared" si="30"/>
        <v/>
      </c>
      <c r="H402" s="707" t="str">
        <f t="shared" si="31"/>
        <v/>
      </c>
      <c r="I402" s="22" t="str">
        <f t="shared" si="32"/>
        <v>否</v>
      </c>
      <c r="J402" s="488" t="str">
        <f t="shared" si="34"/>
        <v>20501</v>
      </c>
      <c r="K402" s="712">
        <v>1</v>
      </c>
    </row>
    <row r="403" s="695" customFormat="1" ht="20.25" spans="1:11">
      <c r="A403" s="349" t="s">
        <v>5207</v>
      </c>
      <c r="B403" s="350" t="s">
        <v>611</v>
      </c>
      <c r="C403" s="20">
        <f>SUMIF($J404:$J$1340,$A403,C404:C$1340)</f>
        <v>43066</v>
      </c>
      <c r="D403" s="20">
        <f>SUMIF($J404:$J$1340,$A403,D404:D$1340)</f>
        <v>46112</v>
      </c>
      <c r="E403" s="20">
        <f>SUMIF($J404:$J$1340,$A403,E404:E$1340)</f>
        <v>43575</v>
      </c>
      <c r="F403" s="17">
        <f t="shared" si="33"/>
        <v>509</v>
      </c>
      <c r="G403" s="18" t="str">
        <f t="shared" si="30"/>
        <v>1.2%</v>
      </c>
      <c r="H403" s="18" t="str">
        <f t="shared" si="31"/>
        <v>94.5%</v>
      </c>
      <c r="I403" s="22" t="str">
        <f t="shared" si="32"/>
        <v>是</v>
      </c>
      <c r="J403" s="641" t="str">
        <f t="shared" si="34"/>
        <v>205</v>
      </c>
      <c r="K403" s="712">
        <v>1</v>
      </c>
    </row>
    <row r="404" s="696" customFormat="1" ht="20.25" spans="1:11">
      <c r="A404" s="280" t="s">
        <v>5208</v>
      </c>
      <c r="B404" s="281" t="s">
        <v>612</v>
      </c>
      <c r="C404" s="24">
        <f>SUMIF('2023.12'!$D$6:$D$1317,A404,'2023.12'!$F$6:$F$1317)</f>
        <v>2182</v>
      </c>
      <c r="D404" s="24">
        <v>2183</v>
      </c>
      <c r="E404" s="24">
        <f>SUMIF('2024.12'!$E$6:$E$1659,A404,'2024.12'!$H$6:$H$1659)</f>
        <v>2067</v>
      </c>
      <c r="F404" s="302">
        <f t="shared" si="33"/>
        <v>-115</v>
      </c>
      <c r="G404" s="84" t="str">
        <f t="shared" si="30"/>
        <v>-5.3%</v>
      </c>
      <c r="H404" s="84" t="str">
        <f t="shared" si="31"/>
        <v>94.7%</v>
      </c>
      <c r="I404" s="22" t="str">
        <f t="shared" si="32"/>
        <v>是</v>
      </c>
      <c r="J404" s="641" t="str">
        <f t="shared" si="34"/>
        <v>20502</v>
      </c>
      <c r="K404" s="712">
        <v>1</v>
      </c>
    </row>
    <row r="405" s="696" customFormat="1" ht="20.25" spans="1:11">
      <c r="A405" s="280" t="s">
        <v>5209</v>
      </c>
      <c r="B405" s="281" t="s">
        <v>614</v>
      </c>
      <c r="C405" s="24">
        <f>SUMIF('2023.12'!$D$6:$D$1317,A405,'2023.12'!$F$6:$F$1317)</f>
        <v>22624</v>
      </c>
      <c r="D405" s="24">
        <v>23976</v>
      </c>
      <c r="E405" s="24">
        <f>SUMIF('2024.12'!$E$6:$E$1659,A405,'2024.12'!$H$6:$H$1659)</f>
        <v>22568</v>
      </c>
      <c r="F405" s="302">
        <f t="shared" si="33"/>
        <v>-56</v>
      </c>
      <c r="G405" s="84" t="str">
        <f t="shared" si="30"/>
        <v>-0.2%</v>
      </c>
      <c r="H405" s="84" t="str">
        <f t="shared" si="31"/>
        <v>94.1%</v>
      </c>
      <c r="I405" s="22" t="str">
        <f t="shared" si="32"/>
        <v>是</v>
      </c>
      <c r="J405" s="641" t="str">
        <f t="shared" si="34"/>
        <v>20502</v>
      </c>
      <c r="K405" s="712">
        <v>1</v>
      </c>
    </row>
    <row r="406" s="696" customFormat="1" ht="20.25" spans="1:11">
      <c r="A406" s="280" t="s">
        <v>5210</v>
      </c>
      <c r="B406" s="281" t="s">
        <v>616</v>
      </c>
      <c r="C406" s="24">
        <f>SUMIF('2023.12'!$D$6:$D$1317,A406,'2023.12'!$F$6:$F$1317)</f>
        <v>11674</v>
      </c>
      <c r="D406" s="24">
        <v>13352</v>
      </c>
      <c r="E406" s="24">
        <f>SUMIF('2024.12'!$E$6:$E$1659,A406,'2024.12'!$H$6:$H$1659)</f>
        <v>11895</v>
      </c>
      <c r="F406" s="302">
        <f t="shared" si="33"/>
        <v>221</v>
      </c>
      <c r="G406" s="84" t="str">
        <f t="shared" si="30"/>
        <v>1.9%</v>
      </c>
      <c r="H406" s="84" t="str">
        <f t="shared" si="31"/>
        <v>89.1%</v>
      </c>
      <c r="I406" s="22" t="str">
        <f t="shared" si="32"/>
        <v>是</v>
      </c>
      <c r="J406" s="641" t="str">
        <f t="shared" si="34"/>
        <v>20502</v>
      </c>
      <c r="K406" s="712">
        <v>1</v>
      </c>
    </row>
    <row r="407" s="696" customFormat="1" ht="20.25" spans="1:11">
      <c r="A407" s="280" t="s">
        <v>5211</v>
      </c>
      <c r="B407" s="281" t="s">
        <v>618</v>
      </c>
      <c r="C407" s="24">
        <f>SUMIF('2023.12'!$D$6:$D$1317,A407,'2023.12'!$F$6:$F$1317)</f>
        <v>6586</v>
      </c>
      <c r="D407" s="24">
        <v>6601</v>
      </c>
      <c r="E407" s="24">
        <f>SUMIF('2024.12'!$E$6:$E$1659,A407,'2024.12'!$H$6:$H$1659)</f>
        <v>7045</v>
      </c>
      <c r="F407" s="302">
        <f t="shared" si="33"/>
        <v>459</v>
      </c>
      <c r="G407" s="84" t="str">
        <f t="shared" si="30"/>
        <v>7.0%</v>
      </c>
      <c r="H407" s="84" t="str">
        <f t="shared" si="31"/>
        <v>106.7%</v>
      </c>
      <c r="I407" s="22" t="str">
        <f t="shared" si="32"/>
        <v>是</v>
      </c>
      <c r="J407" s="641" t="str">
        <f t="shared" si="34"/>
        <v>20502</v>
      </c>
      <c r="K407" s="712">
        <v>1</v>
      </c>
    </row>
    <row r="408" s="694" customFormat="1" ht="20.25" hidden="1" spans="1:11">
      <c r="A408" s="522" t="s">
        <v>5212</v>
      </c>
      <c r="B408" s="522" t="s">
        <v>5213</v>
      </c>
      <c r="C408" s="24">
        <f>SUMIF('2023.12'!$D$6:$D$1317,A408,'2023.12'!$F$6:$F$1317)</f>
        <v>0</v>
      </c>
      <c r="D408" s="24">
        <v>0</v>
      </c>
      <c r="E408" s="24">
        <f>SUMIF('2024.12'!$E$6:$E$1659,A408,'2024.12'!$H$6:$H$1659)</f>
        <v>0</v>
      </c>
      <c r="F408" s="707">
        <f t="shared" si="33"/>
        <v>0</v>
      </c>
      <c r="G408" s="707" t="str">
        <f t="shared" si="30"/>
        <v/>
      </c>
      <c r="H408" s="707" t="str">
        <f t="shared" si="31"/>
        <v/>
      </c>
      <c r="I408" s="22" t="str">
        <f t="shared" si="32"/>
        <v>否</v>
      </c>
      <c r="J408" s="488" t="str">
        <f t="shared" si="34"/>
        <v>20502</v>
      </c>
      <c r="K408" s="712">
        <v>1</v>
      </c>
    </row>
    <row r="409" s="697" customFormat="1" ht="20.25" hidden="1" spans="1:11">
      <c r="A409" s="522" t="s">
        <v>5214</v>
      </c>
      <c r="B409" s="522" t="s">
        <v>5215</v>
      </c>
      <c r="C409" s="24">
        <f>SUMIF('2023.12'!$D$6:$D$1317,A409,'2023.12'!$F$6:$F$1317)</f>
        <v>0</v>
      </c>
      <c r="D409" s="24">
        <v>0</v>
      </c>
      <c r="E409" s="24">
        <f>SUMIF('2024.12'!$E$6:$E$1659,A409,'2024.12'!$H$6:$H$1659)</f>
        <v>0</v>
      </c>
      <c r="F409" s="707">
        <f t="shared" si="33"/>
        <v>0</v>
      </c>
      <c r="G409" s="707" t="str">
        <f t="shared" si="30"/>
        <v/>
      </c>
      <c r="H409" s="707" t="str">
        <f t="shared" si="31"/>
        <v/>
      </c>
      <c r="I409" s="22" t="str">
        <f t="shared" si="32"/>
        <v>否</v>
      </c>
      <c r="J409" s="488" t="str">
        <f t="shared" si="34"/>
        <v>20502</v>
      </c>
      <c r="K409" s="712">
        <v>1</v>
      </c>
    </row>
    <row r="410" s="696" customFormat="1" ht="20.25" spans="1:11">
      <c r="A410" s="349" t="s">
        <v>5216</v>
      </c>
      <c r="B410" s="350" t="s">
        <v>624</v>
      </c>
      <c r="C410" s="20">
        <f>SUMIF($J411:$J$1340,$A410,C411:C$1340)</f>
        <v>1520</v>
      </c>
      <c r="D410" s="20">
        <f>SUMIF($J411:$J$1340,$A410,D411:D$1340)</f>
        <v>1529</v>
      </c>
      <c r="E410" s="20">
        <f>SUMIF($J411:$J$1340,$A410,E411:E$1340)</f>
        <v>1291</v>
      </c>
      <c r="F410" s="17">
        <f t="shared" si="33"/>
        <v>-229</v>
      </c>
      <c r="G410" s="18" t="str">
        <f t="shared" si="30"/>
        <v>-15.1%</v>
      </c>
      <c r="H410" s="18" t="str">
        <f t="shared" si="31"/>
        <v>84.4%</v>
      </c>
      <c r="I410" s="22" t="str">
        <f t="shared" si="32"/>
        <v>是</v>
      </c>
      <c r="J410" s="641" t="str">
        <f t="shared" si="34"/>
        <v>205</v>
      </c>
      <c r="K410" s="712">
        <v>1</v>
      </c>
    </row>
    <row r="411" s="694" customFormat="1" ht="20.25" hidden="1" spans="1:11">
      <c r="A411" s="522" t="s">
        <v>5217</v>
      </c>
      <c r="B411" s="522" t="s">
        <v>5218</v>
      </c>
      <c r="C411" s="24">
        <f>SUMIF('2023.12'!$D$6:$D$1317,A411,'2023.12'!$F$6:$F$1317)</f>
        <v>0</v>
      </c>
      <c r="D411" s="24">
        <v>0</v>
      </c>
      <c r="E411" s="24">
        <f>SUMIF('2024.12'!$E$6:$E$1659,A411,'2024.12'!$H$6:$H$1659)</f>
        <v>0</v>
      </c>
      <c r="F411" s="707">
        <f t="shared" si="33"/>
        <v>0</v>
      </c>
      <c r="G411" s="707" t="str">
        <f t="shared" si="30"/>
        <v/>
      </c>
      <c r="H411" s="707" t="str">
        <f t="shared" si="31"/>
        <v/>
      </c>
      <c r="I411" s="22" t="str">
        <f t="shared" si="32"/>
        <v>否</v>
      </c>
      <c r="J411" s="488" t="str">
        <f t="shared" si="34"/>
        <v>20503</v>
      </c>
      <c r="K411" s="712">
        <v>1</v>
      </c>
    </row>
    <row r="412" s="696" customFormat="1" ht="20.25" spans="1:11">
      <c r="A412" s="280" t="s">
        <v>5219</v>
      </c>
      <c r="B412" s="281" t="s">
        <v>628</v>
      </c>
      <c r="C412" s="24">
        <f>SUMIF('2023.12'!$D$6:$D$1317,A412,'2023.12'!$F$6:$F$1317)</f>
        <v>1520</v>
      </c>
      <c r="D412" s="24">
        <v>1529</v>
      </c>
      <c r="E412" s="24">
        <f>SUMIF('2024.12'!$E$6:$E$1659,A412,'2024.12'!$H$6:$H$1659)</f>
        <v>1291</v>
      </c>
      <c r="F412" s="302">
        <f t="shared" si="33"/>
        <v>-229</v>
      </c>
      <c r="G412" s="84" t="str">
        <f t="shared" si="30"/>
        <v>-15.1%</v>
      </c>
      <c r="H412" s="84" t="str">
        <f t="shared" si="31"/>
        <v>84.4%</v>
      </c>
      <c r="I412" s="22" t="str">
        <f t="shared" si="32"/>
        <v>是</v>
      </c>
      <c r="J412" s="641" t="str">
        <f t="shared" si="34"/>
        <v>20503</v>
      </c>
      <c r="K412" s="712">
        <v>1</v>
      </c>
    </row>
    <row r="413" s="697" customFormat="1" ht="20.25" hidden="1" spans="1:11">
      <c r="A413" s="522" t="s">
        <v>5220</v>
      </c>
      <c r="B413" s="522" t="s">
        <v>5221</v>
      </c>
      <c r="C413" s="24">
        <f>SUMIF('2023.12'!$D$6:$D$1317,A413,'2023.12'!$F$6:$F$1317)</f>
        <v>0</v>
      </c>
      <c r="D413" s="24">
        <v>0</v>
      </c>
      <c r="E413" s="24">
        <f>SUMIF('2024.12'!$E$6:$E$1659,A413,'2024.12'!$H$6:$H$1659)</f>
        <v>0</v>
      </c>
      <c r="F413" s="707">
        <f t="shared" si="33"/>
        <v>0</v>
      </c>
      <c r="G413" s="707" t="str">
        <f t="shared" si="30"/>
        <v/>
      </c>
      <c r="H413" s="707" t="str">
        <f t="shared" si="31"/>
        <v/>
      </c>
      <c r="I413" s="22" t="str">
        <f t="shared" si="32"/>
        <v>否</v>
      </c>
      <c r="J413" s="488" t="str">
        <f t="shared" si="34"/>
        <v>20503</v>
      </c>
      <c r="K413" s="712">
        <v>1</v>
      </c>
    </row>
    <row r="414" s="694" customFormat="1" ht="20.25" hidden="1" spans="1:11">
      <c r="A414" s="522" t="s">
        <v>5222</v>
      </c>
      <c r="B414" s="522" t="s">
        <v>5223</v>
      </c>
      <c r="C414" s="24">
        <f>SUMIF('2023.12'!$D$6:$D$1317,A414,'2023.12'!$F$6:$F$1317)</f>
        <v>0</v>
      </c>
      <c r="D414" s="24">
        <v>0</v>
      </c>
      <c r="E414" s="24">
        <f>SUMIF('2024.12'!$E$6:$E$1659,A414,'2024.12'!$H$6:$H$1659)</f>
        <v>0</v>
      </c>
      <c r="F414" s="707">
        <f t="shared" si="33"/>
        <v>0</v>
      </c>
      <c r="G414" s="707" t="str">
        <f t="shared" si="30"/>
        <v/>
      </c>
      <c r="H414" s="707" t="str">
        <f t="shared" si="31"/>
        <v/>
      </c>
      <c r="I414" s="22" t="str">
        <f t="shared" si="32"/>
        <v>否</v>
      </c>
      <c r="J414" s="488" t="str">
        <f t="shared" si="34"/>
        <v>20503</v>
      </c>
      <c r="K414" s="712">
        <v>1</v>
      </c>
    </row>
    <row r="415" s="694" customFormat="1" ht="20.25" hidden="1" spans="1:11">
      <c r="A415" s="522" t="s">
        <v>5224</v>
      </c>
      <c r="B415" s="522" t="s">
        <v>5225</v>
      </c>
      <c r="C415" s="24">
        <f>SUMIF('2023.12'!$D$6:$D$1317,A415,'2023.12'!$F$6:$F$1317)</f>
        <v>0</v>
      </c>
      <c r="D415" s="24">
        <v>0</v>
      </c>
      <c r="E415" s="24">
        <f>SUMIF('2024.12'!$E$6:$E$1659,A415,'2024.12'!$H$6:$H$1659)</f>
        <v>0</v>
      </c>
      <c r="F415" s="707">
        <f t="shared" si="33"/>
        <v>0</v>
      </c>
      <c r="G415" s="707" t="str">
        <f t="shared" si="30"/>
        <v/>
      </c>
      <c r="H415" s="707" t="str">
        <f t="shared" si="31"/>
        <v/>
      </c>
      <c r="I415" s="22" t="str">
        <f t="shared" si="32"/>
        <v>否</v>
      </c>
      <c r="J415" s="488" t="str">
        <f t="shared" si="34"/>
        <v>20503</v>
      </c>
      <c r="K415" s="712">
        <v>1</v>
      </c>
    </row>
    <row r="416" s="694" customFormat="1" ht="20.25" hidden="1" spans="1:11">
      <c r="A416" s="269" t="s">
        <v>5226</v>
      </c>
      <c r="B416" s="269" t="s">
        <v>5227</v>
      </c>
      <c r="C416" s="660">
        <f>SUMIF($J417:$J$1340,$A416,C417:C$1340)</f>
        <v>0</v>
      </c>
      <c r="D416" s="660">
        <f>SUMIF($J417:$J$1340,$A416,D417:D$1340)</f>
        <v>0</v>
      </c>
      <c r="E416" s="20">
        <f>SUMIF($J417:$J$1340,$A416,E417:E$1340)</f>
        <v>0</v>
      </c>
      <c r="F416" s="271">
        <f t="shared" si="33"/>
        <v>0</v>
      </c>
      <c r="G416" s="271" t="str">
        <f t="shared" si="30"/>
        <v/>
      </c>
      <c r="H416" s="271" t="str">
        <f t="shared" si="31"/>
        <v/>
      </c>
      <c r="I416" s="22" t="str">
        <f t="shared" si="32"/>
        <v>否</v>
      </c>
      <c r="J416" s="488" t="str">
        <f t="shared" si="34"/>
        <v>205</v>
      </c>
      <c r="K416" s="712">
        <v>1</v>
      </c>
    </row>
    <row r="417" s="697" customFormat="1" ht="20.25" hidden="1" spans="1:11">
      <c r="A417" s="522" t="s">
        <v>5228</v>
      </c>
      <c r="B417" s="522" t="s">
        <v>5229</v>
      </c>
      <c r="C417" s="24">
        <f>SUMIF('2023.12'!$D$6:$D$1317,A417,'2023.12'!$F$6:$F$1317)</f>
        <v>0</v>
      </c>
      <c r="D417" s="24">
        <v>0</v>
      </c>
      <c r="E417" s="24">
        <f>SUMIF('2024.12'!$E$6:$E$1659,A417,'2024.12'!$H$6:$H$1659)</f>
        <v>0</v>
      </c>
      <c r="F417" s="707">
        <f t="shared" si="33"/>
        <v>0</v>
      </c>
      <c r="G417" s="707" t="str">
        <f t="shared" si="30"/>
        <v/>
      </c>
      <c r="H417" s="707" t="str">
        <f t="shared" si="31"/>
        <v/>
      </c>
      <c r="I417" s="22" t="str">
        <f t="shared" si="32"/>
        <v>否</v>
      </c>
      <c r="J417" s="488" t="str">
        <f t="shared" si="34"/>
        <v>20504</v>
      </c>
      <c r="K417" s="712">
        <v>1</v>
      </c>
    </row>
    <row r="418" s="694" customFormat="1" ht="20.25" hidden="1" spans="1:11">
      <c r="A418" s="522" t="s">
        <v>5230</v>
      </c>
      <c r="B418" s="522" t="s">
        <v>5231</v>
      </c>
      <c r="C418" s="24">
        <f>SUMIF('2023.12'!$D$6:$D$1317,A418,'2023.12'!$F$6:$F$1317)</f>
        <v>0</v>
      </c>
      <c r="D418" s="24">
        <v>0</v>
      </c>
      <c r="E418" s="24">
        <f>SUMIF('2024.12'!$E$6:$E$1659,A418,'2024.12'!$H$6:$H$1659)</f>
        <v>0</v>
      </c>
      <c r="F418" s="707">
        <f t="shared" si="33"/>
        <v>0</v>
      </c>
      <c r="G418" s="707" t="str">
        <f t="shared" si="30"/>
        <v/>
      </c>
      <c r="H418" s="707" t="str">
        <f t="shared" si="31"/>
        <v/>
      </c>
      <c r="I418" s="22" t="str">
        <f t="shared" si="32"/>
        <v>否</v>
      </c>
      <c r="J418" s="488" t="str">
        <f t="shared" si="34"/>
        <v>20504</v>
      </c>
      <c r="K418" s="712">
        <v>1</v>
      </c>
    </row>
    <row r="419" s="694" customFormat="1" ht="20.25" hidden="1" spans="1:11">
      <c r="A419" s="522" t="s">
        <v>5232</v>
      </c>
      <c r="B419" s="522" t="s">
        <v>5233</v>
      </c>
      <c r="C419" s="24">
        <f>SUMIF('2023.12'!$D$6:$D$1317,A419,'2023.12'!$F$6:$F$1317)</f>
        <v>0</v>
      </c>
      <c r="D419" s="24">
        <v>0</v>
      </c>
      <c r="E419" s="24">
        <f>SUMIF('2024.12'!$E$6:$E$1659,A419,'2024.12'!$H$6:$H$1659)</f>
        <v>0</v>
      </c>
      <c r="F419" s="707">
        <f t="shared" si="33"/>
        <v>0</v>
      </c>
      <c r="G419" s="707" t="str">
        <f t="shared" si="30"/>
        <v/>
      </c>
      <c r="H419" s="707" t="str">
        <f t="shared" si="31"/>
        <v/>
      </c>
      <c r="I419" s="22" t="str">
        <f t="shared" si="32"/>
        <v>否</v>
      </c>
      <c r="J419" s="488" t="str">
        <f t="shared" si="34"/>
        <v>20504</v>
      </c>
      <c r="K419" s="712">
        <v>1</v>
      </c>
    </row>
    <row r="420" s="694" customFormat="1" ht="20.25" hidden="1" spans="1:11">
      <c r="A420" s="522" t="s">
        <v>5234</v>
      </c>
      <c r="B420" s="522" t="s">
        <v>5235</v>
      </c>
      <c r="C420" s="24">
        <f>SUMIF('2023.12'!$D$6:$D$1317,A420,'2023.12'!$F$6:$F$1317)</f>
        <v>0</v>
      </c>
      <c r="D420" s="24">
        <v>0</v>
      </c>
      <c r="E420" s="24">
        <f>SUMIF('2024.12'!$E$6:$E$1659,A420,'2024.12'!$H$6:$H$1659)</f>
        <v>0</v>
      </c>
      <c r="F420" s="707">
        <f t="shared" si="33"/>
        <v>0</v>
      </c>
      <c r="G420" s="707" t="str">
        <f t="shared" si="30"/>
        <v/>
      </c>
      <c r="H420" s="707" t="str">
        <f t="shared" si="31"/>
        <v/>
      </c>
      <c r="I420" s="22" t="str">
        <f t="shared" si="32"/>
        <v>否</v>
      </c>
      <c r="J420" s="488" t="str">
        <f t="shared" si="34"/>
        <v>20504</v>
      </c>
      <c r="K420" s="712">
        <v>1</v>
      </c>
    </row>
    <row r="421" s="697" customFormat="1" ht="20.25" hidden="1" spans="1:11">
      <c r="A421" s="522" t="s">
        <v>5236</v>
      </c>
      <c r="B421" s="522" t="s">
        <v>5237</v>
      </c>
      <c r="C421" s="24">
        <f>SUMIF('2023.12'!$D$6:$D$1317,A421,'2023.12'!$F$6:$F$1317)</f>
        <v>0</v>
      </c>
      <c r="D421" s="24">
        <v>0</v>
      </c>
      <c r="E421" s="24">
        <f>SUMIF('2024.12'!$E$6:$E$1659,A421,'2024.12'!$H$6:$H$1659)</f>
        <v>0</v>
      </c>
      <c r="F421" s="707">
        <f t="shared" si="33"/>
        <v>0</v>
      </c>
      <c r="G421" s="707" t="str">
        <f t="shared" si="30"/>
        <v/>
      </c>
      <c r="H421" s="707" t="str">
        <f t="shared" si="31"/>
        <v/>
      </c>
      <c r="I421" s="22" t="str">
        <f t="shared" si="32"/>
        <v>否</v>
      </c>
      <c r="J421" s="488" t="str">
        <f t="shared" si="34"/>
        <v>20504</v>
      </c>
      <c r="K421" s="712">
        <v>1</v>
      </c>
    </row>
    <row r="422" s="694" customFormat="1" ht="20.25" hidden="1" spans="1:11">
      <c r="A422" s="269" t="s">
        <v>5238</v>
      </c>
      <c r="B422" s="269" t="s">
        <v>5239</v>
      </c>
      <c r="C422" s="660">
        <f>SUMIF($J423:$J$1340,$A422,C423:C$1340)</f>
        <v>0</v>
      </c>
      <c r="D422" s="660">
        <f>SUMIF($J423:$J$1340,$A422,D423:D$1340)</f>
        <v>0</v>
      </c>
      <c r="E422" s="20">
        <f>SUMIF($J423:$J$1340,$A422,E423:E$1340)</f>
        <v>0</v>
      </c>
      <c r="F422" s="271">
        <f t="shared" si="33"/>
        <v>0</v>
      </c>
      <c r="G422" s="271" t="str">
        <f t="shared" si="30"/>
        <v/>
      </c>
      <c r="H422" s="271" t="str">
        <f t="shared" si="31"/>
        <v/>
      </c>
      <c r="I422" s="22" t="str">
        <f t="shared" si="32"/>
        <v>否</v>
      </c>
      <c r="J422" s="488" t="str">
        <f t="shared" si="34"/>
        <v>205</v>
      </c>
      <c r="K422" s="712">
        <v>1</v>
      </c>
    </row>
    <row r="423" s="694" customFormat="1" ht="20.25" hidden="1" spans="1:11">
      <c r="A423" s="522" t="s">
        <v>5240</v>
      </c>
      <c r="B423" s="522" t="s">
        <v>5241</v>
      </c>
      <c r="C423" s="24">
        <f>SUMIF('2023.12'!$D$6:$D$1317,A423,'2023.12'!$F$6:$F$1317)</f>
        <v>0</v>
      </c>
      <c r="D423" s="24">
        <v>0</v>
      </c>
      <c r="E423" s="24">
        <f>SUMIF('2024.12'!$E$6:$E$1659,A423,'2024.12'!$H$6:$H$1659)</f>
        <v>0</v>
      </c>
      <c r="F423" s="707">
        <f t="shared" si="33"/>
        <v>0</v>
      </c>
      <c r="G423" s="707" t="str">
        <f t="shared" si="30"/>
        <v/>
      </c>
      <c r="H423" s="707" t="str">
        <f t="shared" si="31"/>
        <v/>
      </c>
      <c r="I423" s="22" t="str">
        <f t="shared" si="32"/>
        <v>否</v>
      </c>
      <c r="J423" s="488" t="str">
        <f t="shared" si="34"/>
        <v>20505</v>
      </c>
      <c r="K423" s="712">
        <v>1</v>
      </c>
    </row>
    <row r="424" s="694" customFormat="1" ht="20.25" hidden="1" spans="1:11">
      <c r="A424" s="522" t="s">
        <v>5242</v>
      </c>
      <c r="B424" s="522" t="s">
        <v>5243</v>
      </c>
      <c r="C424" s="24">
        <f>SUMIF('2023.12'!$D$6:$D$1317,A424,'2023.12'!$F$6:$F$1317)</f>
        <v>0</v>
      </c>
      <c r="D424" s="24">
        <v>0</v>
      </c>
      <c r="E424" s="24">
        <f>SUMIF('2024.12'!$E$6:$E$1659,A424,'2024.12'!$H$6:$H$1659)</f>
        <v>0</v>
      </c>
      <c r="F424" s="707">
        <f t="shared" si="33"/>
        <v>0</v>
      </c>
      <c r="G424" s="707" t="str">
        <f t="shared" si="30"/>
        <v/>
      </c>
      <c r="H424" s="707" t="str">
        <f t="shared" si="31"/>
        <v/>
      </c>
      <c r="I424" s="22" t="str">
        <f t="shared" si="32"/>
        <v>否</v>
      </c>
      <c r="J424" s="488" t="str">
        <f t="shared" si="34"/>
        <v>20505</v>
      </c>
      <c r="K424" s="712">
        <v>1</v>
      </c>
    </row>
    <row r="425" s="694" customFormat="1" ht="20.25" hidden="1" spans="1:11">
      <c r="A425" s="522" t="s">
        <v>5244</v>
      </c>
      <c r="B425" s="522" t="s">
        <v>5245</v>
      </c>
      <c r="C425" s="24">
        <f>SUMIF('2023.12'!$D$6:$D$1317,A425,'2023.12'!$F$6:$F$1317)</f>
        <v>0</v>
      </c>
      <c r="D425" s="24">
        <v>0</v>
      </c>
      <c r="E425" s="24">
        <f>SUMIF('2024.12'!$E$6:$E$1659,A425,'2024.12'!$H$6:$H$1659)</f>
        <v>0</v>
      </c>
      <c r="F425" s="707">
        <f t="shared" si="33"/>
        <v>0</v>
      </c>
      <c r="G425" s="707" t="str">
        <f t="shared" si="30"/>
        <v/>
      </c>
      <c r="H425" s="707" t="str">
        <f t="shared" si="31"/>
        <v/>
      </c>
      <c r="I425" s="22" t="str">
        <f t="shared" si="32"/>
        <v>否</v>
      </c>
      <c r="J425" s="488" t="str">
        <f t="shared" si="34"/>
        <v>20505</v>
      </c>
      <c r="K425" s="712">
        <v>1</v>
      </c>
    </row>
    <row r="426" s="694" customFormat="1" ht="20.25" hidden="1" spans="1:11">
      <c r="A426" s="269" t="s">
        <v>5246</v>
      </c>
      <c r="B426" s="269" t="s">
        <v>5247</v>
      </c>
      <c r="C426" s="660">
        <f>SUMIF($J427:$J$1340,$A426,C427:C$1340)</f>
        <v>0</v>
      </c>
      <c r="D426" s="660">
        <f>SUMIF($J427:$J$1340,$A426,D427:D$1340)</f>
        <v>0</v>
      </c>
      <c r="E426" s="20">
        <f>SUMIF($J427:$J$1340,$A426,E427:E$1340)</f>
        <v>0</v>
      </c>
      <c r="F426" s="271">
        <f t="shared" si="33"/>
        <v>0</v>
      </c>
      <c r="G426" s="271" t="str">
        <f t="shared" si="30"/>
        <v/>
      </c>
      <c r="H426" s="271" t="str">
        <f t="shared" si="31"/>
        <v/>
      </c>
      <c r="I426" s="22" t="str">
        <f t="shared" si="32"/>
        <v>否</v>
      </c>
      <c r="J426" s="488" t="str">
        <f t="shared" si="34"/>
        <v>205</v>
      </c>
      <c r="K426" s="712">
        <v>1</v>
      </c>
    </row>
    <row r="427" s="697" customFormat="1" ht="20.25" hidden="1" spans="1:11">
      <c r="A427" s="522" t="s">
        <v>5248</v>
      </c>
      <c r="B427" s="522" t="s">
        <v>5249</v>
      </c>
      <c r="C427" s="24">
        <f>SUMIF('2023.12'!$D$6:$D$1317,A427,'2023.12'!$F$6:$F$1317)</f>
        <v>0</v>
      </c>
      <c r="D427" s="24">
        <v>0</v>
      </c>
      <c r="E427" s="24">
        <f>SUMIF('2024.12'!$E$6:$E$1659,A427,'2024.12'!$H$6:$H$1659)</f>
        <v>0</v>
      </c>
      <c r="F427" s="707">
        <f t="shared" si="33"/>
        <v>0</v>
      </c>
      <c r="G427" s="707" t="str">
        <f t="shared" si="30"/>
        <v/>
      </c>
      <c r="H427" s="707" t="str">
        <f t="shared" si="31"/>
        <v/>
      </c>
      <c r="I427" s="22" t="str">
        <f t="shared" si="32"/>
        <v>否</v>
      </c>
      <c r="J427" s="488" t="str">
        <f t="shared" si="34"/>
        <v>20506</v>
      </c>
      <c r="K427" s="712">
        <v>1</v>
      </c>
    </row>
    <row r="428" s="694" customFormat="1" ht="20.25" hidden="1" spans="1:11">
      <c r="A428" s="522" t="s">
        <v>5250</v>
      </c>
      <c r="B428" s="522" t="s">
        <v>5251</v>
      </c>
      <c r="C428" s="24">
        <f>SUMIF('2023.12'!$D$6:$D$1317,A428,'2023.12'!$F$6:$F$1317)</f>
        <v>0</v>
      </c>
      <c r="D428" s="24">
        <v>0</v>
      </c>
      <c r="E428" s="24">
        <f>SUMIF('2024.12'!$E$6:$E$1659,A428,'2024.12'!$H$6:$H$1659)</f>
        <v>0</v>
      </c>
      <c r="F428" s="707">
        <f t="shared" si="33"/>
        <v>0</v>
      </c>
      <c r="G428" s="707" t="str">
        <f t="shared" si="30"/>
        <v/>
      </c>
      <c r="H428" s="707" t="str">
        <f t="shared" si="31"/>
        <v/>
      </c>
      <c r="I428" s="22" t="str">
        <f t="shared" si="32"/>
        <v>否</v>
      </c>
      <c r="J428" s="488" t="str">
        <f t="shared" si="34"/>
        <v>20506</v>
      </c>
      <c r="K428" s="712">
        <v>1</v>
      </c>
    </row>
    <row r="429" s="694" customFormat="1" ht="20.25" hidden="1" spans="1:11">
      <c r="A429" s="522" t="s">
        <v>5252</v>
      </c>
      <c r="B429" s="522" t="s">
        <v>5253</v>
      </c>
      <c r="C429" s="24">
        <f>SUMIF('2023.12'!$D$6:$D$1317,A429,'2023.12'!$F$6:$F$1317)</f>
        <v>0</v>
      </c>
      <c r="D429" s="24">
        <v>0</v>
      </c>
      <c r="E429" s="24">
        <f>SUMIF('2024.12'!$E$6:$E$1659,A429,'2024.12'!$H$6:$H$1659)</f>
        <v>0</v>
      </c>
      <c r="F429" s="707">
        <f t="shared" si="33"/>
        <v>0</v>
      </c>
      <c r="G429" s="707" t="str">
        <f t="shared" si="30"/>
        <v/>
      </c>
      <c r="H429" s="707" t="str">
        <f t="shared" si="31"/>
        <v/>
      </c>
      <c r="I429" s="22" t="str">
        <f t="shared" si="32"/>
        <v>否</v>
      </c>
      <c r="J429" s="488" t="str">
        <f t="shared" si="34"/>
        <v>20506</v>
      </c>
      <c r="K429" s="712">
        <v>1</v>
      </c>
    </row>
    <row r="430" s="696" customFormat="1" ht="20.25" spans="1:11">
      <c r="A430" s="349" t="s">
        <v>5254</v>
      </c>
      <c r="B430" s="350" t="s">
        <v>663</v>
      </c>
      <c r="C430" s="20">
        <f>SUMIF($J431:$J$1340,$A430,C431:C$1340)</f>
        <v>439</v>
      </c>
      <c r="D430" s="20">
        <f>SUMIF($J431:$J$1340,$A430,D431:D$1340)</f>
        <v>275</v>
      </c>
      <c r="E430" s="20">
        <f>SUMIF($J431:$J$1340,$A430,E431:E$1340)</f>
        <v>252</v>
      </c>
      <c r="F430" s="17">
        <f t="shared" si="33"/>
        <v>-187</v>
      </c>
      <c r="G430" s="18" t="str">
        <f t="shared" si="30"/>
        <v>-42.6%</v>
      </c>
      <c r="H430" s="18" t="str">
        <f t="shared" si="31"/>
        <v>91.6%</v>
      </c>
      <c r="I430" s="22" t="str">
        <f t="shared" si="32"/>
        <v>是</v>
      </c>
      <c r="J430" s="641" t="str">
        <f t="shared" si="34"/>
        <v>205</v>
      </c>
      <c r="K430" s="712">
        <v>1</v>
      </c>
    </row>
    <row r="431" s="696" customFormat="1" ht="20.25" spans="1:11">
      <c r="A431" s="280" t="s">
        <v>5255</v>
      </c>
      <c r="B431" s="281" t="s">
        <v>665</v>
      </c>
      <c r="C431" s="24">
        <f>SUMIF('2023.12'!$D$6:$D$1317,A431,'2023.12'!$F$6:$F$1317)</f>
        <v>439</v>
      </c>
      <c r="D431" s="24">
        <v>275</v>
      </c>
      <c r="E431" s="24">
        <f>SUMIF('2024.12'!$E$6:$E$1659,A431,'2024.12'!$H$6:$H$1659)</f>
        <v>252</v>
      </c>
      <c r="F431" s="302">
        <f t="shared" si="33"/>
        <v>-187</v>
      </c>
      <c r="G431" s="84" t="str">
        <f t="shared" si="30"/>
        <v>-42.6%</v>
      </c>
      <c r="H431" s="84" t="str">
        <f t="shared" si="31"/>
        <v>91.6%</v>
      </c>
      <c r="I431" s="22" t="str">
        <f t="shared" si="32"/>
        <v>是</v>
      </c>
      <c r="J431" s="641" t="str">
        <f t="shared" si="34"/>
        <v>20507</v>
      </c>
      <c r="K431" s="712">
        <v>1</v>
      </c>
    </row>
    <row r="432" s="694" customFormat="1" ht="20.25" hidden="1" spans="1:11">
      <c r="A432" s="522" t="s">
        <v>5256</v>
      </c>
      <c r="B432" s="522" t="s">
        <v>5257</v>
      </c>
      <c r="C432" s="24">
        <f>SUMIF('2023.12'!$D$6:$D$1317,A432,'2023.12'!$F$6:$F$1317)</f>
        <v>0</v>
      </c>
      <c r="D432" s="24">
        <v>0</v>
      </c>
      <c r="E432" s="24">
        <f>SUMIF('2024.12'!$E$6:$E$1659,A432,'2024.12'!$H$6:$H$1659)</f>
        <v>0</v>
      </c>
      <c r="F432" s="707">
        <f t="shared" si="33"/>
        <v>0</v>
      </c>
      <c r="G432" s="707" t="str">
        <f t="shared" si="30"/>
        <v/>
      </c>
      <c r="H432" s="707" t="str">
        <f t="shared" si="31"/>
        <v/>
      </c>
      <c r="I432" s="22" t="str">
        <f t="shared" si="32"/>
        <v>否</v>
      </c>
      <c r="J432" s="488" t="str">
        <f t="shared" si="34"/>
        <v>20507</v>
      </c>
      <c r="K432" s="712">
        <v>1</v>
      </c>
    </row>
    <row r="433" s="694" customFormat="1" ht="20.25" hidden="1" spans="1:11">
      <c r="A433" s="522" t="s">
        <v>5258</v>
      </c>
      <c r="B433" s="522" t="s">
        <v>5259</v>
      </c>
      <c r="C433" s="24">
        <f>SUMIF('2023.12'!$D$6:$D$1317,A433,'2023.12'!$F$6:$F$1317)</f>
        <v>0</v>
      </c>
      <c r="D433" s="24">
        <v>0</v>
      </c>
      <c r="E433" s="24">
        <f>SUMIF('2024.12'!$E$6:$E$1659,A433,'2024.12'!$H$6:$H$1659)</f>
        <v>0</v>
      </c>
      <c r="F433" s="707">
        <f t="shared" si="33"/>
        <v>0</v>
      </c>
      <c r="G433" s="707" t="str">
        <f t="shared" si="30"/>
        <v/>
      </c>
      <c r="H433" s="707" t="str">
        <f t="shared" si="31"/>
        <v/>
      </c>
      <c r="I433" s="22" t="str">
        <f t="shared" si="32"/>
        <v>否</v>
      </c>
      <c r="J433" s="488" t="str">
        <f t="shared" si="34"/>
        <v>20507</v>
      </c>
      <c r="K433" s="712">
        <v>1</v>
      </c>
    </row>
    <row r="434" s="695" customFormat="1" ht="20.25" spans="1:11">
      <c r="A434" s="349" t="s">
        <v>5260</v>
      </c>
      <c r="B434" s="350" t="s">
        <v>670</v>
      </c>
      <c r="C434" s="20">
        <f>SUMIF($J435:$J$1340,$A434,C435:C$1340)</f>
        <v>348</v>
      </c>
      <c r="D434" s="20">
        <f>SUMIF($J435:$J$1340,$A434,D435:D$1340)</f>
        <v>373</v>
      </c>
      <c r="E434" s="20">
        <f>SUMIF($J435:$J$1340,$A434,E435:E$1340)</f>
        <v>331</v>
      </c>
      <c r="F434" s="17">
        <f t="shared" si="33"/>
        <v>-17</v>
      </c>
      <c r="G434" s="18" t="str">
        <f t="shared" si="30"/>
        <v>-4.9%</v>
      </c>
      <c r="H434" s="18" t="str">
        <f t="shared" si="31"/>
        <v>88.7%</v>
      </c>
      <c r="I434" s="22" t="str">
        <f t="shared" si="32"/>
        <v>是</v>
      </c>
      <c r="J434" s="641" t="str">
        <f t="shared" si="34"/>
        <v>205</v>
      </c>
      <c r="K434" s="712">
        <v>1</v>
      </c>
    </row>
    <row r="435" s="696" customFormat="1" ht="20.25" spans="1:11">
      <c r="A435" s="280" t="s">
        <v>5261</v>
      </c>
      <c r="B435" s="281" t="s">
        <v>672</v>
      </c>
      <c r="C435" s="24">
        <f>SUMIF('2023.12'!$D$6:$D$1317,A435,'2023.12'!$F$6:$F$1317)</f>
        <v>143</v>
      </c>
      <c r="D435" s="24">
        <v>159</v>
      </c>
      <c r="E435" s="24">
        <f>SUMIF('2024.12'!$E$6:$E$1659,A435,'2024.12'!$H$6:$H$1659)</f>
        <v>139</v>
      </c>
      <c r="F435" s="302">
        <f t="shared" si="33"/>
        <v>-4</v>
      </c>
      <c r="G435" s="84" t="str">
        <f t="shared" si="30"/>
        <v>-2.8%</v>
      </c>
      <c r="H435" s="84" t="str">
        <f t="shared" si="31"/>
        <v>87.4%</v>
      </c>
      <c r="I435" s="22" t="str">
        <f t="shared" si="32"/>
        <v>是</v>
      </c>
      <c r="J435" s="641" t="str">
        <f t="shared" si="34"/>
        <v>20508</v>
      </c>
      <c r="K435" s="712">
        <v>1</v>
      </c>
    </row>
    <row r="436" s="695" customFormat="1" ht="20.25" spans="1:11">
      <c r="A436" s="280" t="s">
        <v>5262</v>
      </c>
      <c r="B436" s="281" t="s">
        <v>674</v>
      </c>
      <c r="C436" s="24">
        <f>SUMIF('2023.12'!$D$6:$D$1317,A436,'2023.12'!$F$6:$F$1317)</f>
        <v>205</v>
      </c>
      <c r="D436" s="24">
        <v>214</v>
      </c>
      <c r="E436" s="24">
        <f>SUMIF('2024.12'!$E$6:$E$1659,A436,'2024.12'!$H$6:$H$1659)</f>
        <v>192</v>
      </c>
      <c r="F436" s="302">
        <f t="shared" si="33"/>
        <v>-13</v>
      </c>
      <c r="G436" s="84" t="str">
        <f t="shared" si="30"/>
        <v>-6.3%</v>
      </c>
      <c r="H436" s="84" t="str">
        <f t="shared" si="31"/>
        <v>89.7%</v>
      </c>
      <c r="I436" s="22" t="str">
        <f t="shared" si="32"/>
        <v>是</v>
      </c>
      <c r="J436" s="641" t="str">
        <f t="shared" si="34"/>
        <v>20508</v>
      </c>
      <c r="K436" s="712">
        <v>1</v>
      </c>
    </row>
    <row r="437" s="697" customFormat="1" ht="20.25" hidden="1" spans="1:11">
      <c r="A437" s="522" t="s">
        <v>5263</v>
      </c>
      <c r="B437" s="522" t="s">
        <v>5264</v>
      </c>
      <c r="C437" s="24">
        <f>SUMIF('2023.12'!$D$6:$D$1317,A437,'2023.12'!$F$6:$F$1317)</f>
        <v>0</v>
      </c>
      <c r="D437" s="24">
        <v>0</v>
      </c>
      <c r="E437" s="24">
        <f>SUMIF('2024.12'!$E$6:$E$1659,A437,'2024.12'!$H$6:$H$1659)</f>
        <v>0</v>
      </c>
      <c r="F437" s="707">
        <f t="shared" si="33"/>
        <v>0</v>
      </c>
      <c r="G437" s="707" t="str">
        <f t="shared" si="30"/>
        <v/>
      </c>
      <c r="H437" s="707" t="str">
        <f t="shared" si="31"/>
        <v/>
      </c>
      <c r="I437" s="22" t="str">
        <f t="shared" si="32"/>
        <v>否</v>
      </c>
      <c r="J437" s="488" t="str">
        <f t="shared" si="34"/>
        <v>20508</v>
      </c>
      <c r="K437" s="712">
        <v>1</v>
      </c>
    </row>
    <row r="438" s="694" customFormat="1" ht="20.25" hidden="1" spans="1:11">
      <c r="A438" s="522" t="s">
        <v>5265</v>
      </c>
      <c r="B438" s="522" t="s">
        <v>5266</v>
      </c>
      <c r="C438" s="24">
        <f>SUMIF('2023.12'!$D$6:$D$1317,A438,'2023.12'!$F$6:$F$1317)</f>
        <v>0</v>
      </c>
      <c r="D438" s="24">
        <v>0</v>
      </c>
      <c r="E438" s="24">
        <f>SUMIF('2024.12'!$E$6:$E$1659,A438,'2024.12'!$H$6:$H$1659)</f>
        <v>0</v>
      </c>
      <c r="F438" s="707">
        <f t="shared" si="33"/>
        <v>0</v>
      </c>
      <c r="G438" s="707" t="str">
        <f t="shared" si="30"/>
        <v/>
      </c>
      <c r="H438" s="707" t="str">
        <f t="shared" si="31"/>
        <v/>
      </c>
      <c r="I438" s="22" t="str">
        <f t="shared" si="32"/>
        <v>否</v>
      </c>
      <c r="J438" s="488" t="str">
        <f t="shared" si="34"/>
        <v>20508</v>
      </c>
      <c r="K438" s="712">
        <v>1</v>
      </c>
    </row>
    <row r="439" s="694" customFormat="1" ht="20.25" hidden="1" spans="1:11">
      <c r="A439" s="522" t="s">
        <v>5267</v>
      </c>
      <c r="B439" s="522" t="s">
        <v>5268</v>
      </c>
      <c r="C439" s="24">
        <f>SUMIF('2023.12'!$D$6:$D$1317,A439,'2023.12'!$F$6:$F$1317)</f>
        <v>0</v>
      </c>
      <c r="D439" s="24">
        <v>0</v>
      </c>
      <c r="E439" s="24">
        <f>SUMIF('2024.12'!$E$6:$E$1659,A439,'2024.12'!$H$6:$H$1659)</f>
        <v>0</v>
      </c>
      <c r="F439" s="707">
        <f t="shared" si="33"/>
        <v>0</v>
      </c>
      <c r="G439" s="707" t="str">
        <f t="shared" si="30"/>
        <v/>
      </c>
      <c r="H439" s="707" t="str">
        <f t="shared" si="31"/>
        <v/>
      </c>
      <c r="I439" s="22" t="str">
        <f t="shared" si="32"/>
        <v>否</v>
      </c>
      <c r="J439" s="488" t="str">
        <f t="shared" si="34"/>
        <v>20508</v>
      </c>
      <c r="K439" s="712">
        <v>1</v>
      </c>
    </row>
    <row r="440" s="696" customFormat="1" ht="20.25" spans="1:11">
      <c r="A440" s="349" t="s">
        <v>5269</v>
      </c>
      <c r="B440" s="350" t="s">
        <v>682</v>
      </c>
      <c r="C440" s="20">
        <f>SUMIF($J441:$J$1340,$A440,C441:C$1340)</f>
        <v>641</v>
      </c>
      <c r="D440" s="20">
        <f>SUMIF($J441:$J$1340,$A440,D441:D$1340)</f>
        <v>396</v>
      </c>
      <c r="E440" s="20">
        <f>SUMIF($J441:$J$1340,$A440,E441:E$1340)</f>
        <v>601</v>
      </c>
      <c r="F440" s="17">
        <f t="shared" si="33"/>
        <v>-40</v>
      </c>
      <c r="G440" s="18" t="str">
        <f t="shared" si="30"/>
        <v>-6.2%</v>
      </c>
      <c r="H440" s="18" t="str">
        <f t="shared" si="31"/>
        <v>151.8%</v>
      </c>
      <c r="I440" s="22" t="str">
        <f t="shared" si="32"/>
        <v>是</v>
      </c>
      <c r="J440" s="641" t="str">
        <f t="shared" si="34"/>
        <v>205</v>
      </c>
      <c r="K440" s="712">
        <v>1</v>
      </c>
    </row>
    <row r="441" s="694" customFormat="1" ht="20.25" hidden="1" spans="1:11">
      <c r="A441" s="522" t="s">
        <v>5270</v>
      </c>
      <c r="B441" s="522" t="s">
        <v>5271</v>
      </c>
      <c r="C441" s="24">
        <f>SUMIF('2023.12'!$D$6:$D$1317,A441,'2023.12'!$F$6:$F$1317)</f>
        <v>0</v>
      </c>
      <c r="D441" s="24">
        <v>0</v>
      </c>
      <c r="E441" s="24">
        <f>SUMIF('2024.12'!$E$6:$E$1659,A441,'2024.12'!$H$6:$H$1659)</f>
        <v>0</v>
      </c>
      <c r="F441" s="707">
        <f t="shared" si="33"/>
        <v>0</v>
      </c>
      <c r="G441" s="707" t="str">
        <f t="shared" si="30"/>
        <v/>
      </c>
      <c r="H441" s="707" t="str">
        <f t="shared" si="31"/>
        <v/>
      </c>
      <c r="I441" s="22" t="str">
        <f t="shared" si="32"/>
        <v>否</v>
      </c>
      <c r="J441" s="488" t="str">
        <f t="shared" si="34"/>
        <v>20509</v>
      </c>
      <c r="K441" s="712">
        <v>1</v>
      </c>
    </row>
    <row r="442" s="697" customFormat="1" ht="20.25" hidden="1" spans="1:11">
      <c r="A442" s="522" t="s">
        <v>5272</v>
      </c>
      <c r="B442" s="522" t="s">
        <v>5273</v>
      </c>
      <c r="C442" s="24">
        <f>SUMIF('2023.12'!$D$6:$D$1317,A442,'2023.12'!$F$6:$F$1317)</f>
        <v>0</v>
      </c>
      <c r="D442" s="24">
        <v>0</v>
      </c>
      <c r="E442" s="24">
        <f>SUMIF('2024.12'!$E$6:$E$1659,A442,'2024.12'!$H$6:$H$1659)</f>
        <v>0</v>
      </c>
      <c r="F442" s="707">
        <f t="shared" si="33"/>
        <v>0</v>
      </c>
      <c r="G442" s="707" t="str">
        <f t="shared" si="30"/>
        <v/>
      </c>
      <c r="H442" s="707" t="str">
        <f t="shared" si="31"/>
        <v/>
      </c>
      <c r="I442" s="22" t="str">
        <f t="shared" si="32"/>
        <v>否</v>
      </c>
      <c r="J442" s="488" t="str">
        <f t="shared" si="34"/>
        <v>20509</v>
      </c>
      <c r="K442" s="712">
        <v>1</v>
      </c>
    </row>
    <row r="443" s="694" customFormat="1" ht="20.25" hidden="1" spans="1:11">
      <c r="A443" s="522" t="s">
        <v>5274</v>
      </c>
      <c r="B443" s="522" t="s">
        <v>5275</v>
      </c>
      <c r="C443" s="24">
        <f>SUMIF('2023.12'!$D$6:$D$1317,A443,'2023.12'!$F$6:$F$1317)</f>
        <v>0</v>
      </c>
      <c r="D443" s="24">
        <v>0</v>
      </c>
      <c r="E443" s="24">
        <f>SUMIF('2024.12'!$E$6:$E$1659,A443,'2024.12'!$H$6:$H$1659)</f>
        <v>0</v>
      </c>
      <c r="F443" s="707">
        <f t="shared" si="33"/>
        <v>0</v>
      </c>
      <c r="G443" s="707" t="str">
        <f t="shared" si="30"/>
        <v/>
      </c>
      <c r="H443" s="707" t="str">
        <f t="shared" si="31"/>
        <v/>
      </c>
      <c r="I443" s="22" t="str">
        <f t="shared" si="32"/>
        <v>否</v>
      </c>
      <c r="J443" s="488" t="str">
        <f t="shared" si="34"/>
        <v>20509</v>
      </c>
      <c r="K443" s="712">
        <v>1</v>
      </c>
    </row>
    <row r="444" s="694" customFormat="1" ht="20.25" hidden="1" spans="1:11">
      <c r="A444" s="522" t="s">
        <v>5276</v>
      </c>
      <c r="B444" s="522" t="s">
        <v>5277</v>
      </c>
      <c r="C444" s="24">
        <f>SUMIF('2023.12'!$D$6:$D$1317,A444,'2023.12'!$F$6:$F$1317)</f>
        <v>0</v>
      </c>
      <c r="D444" s="24">
        <v>0</v>
      </c>
      <c r="E444" s="24">
        <f>SUMIF('2024.12'!$E$6:$E$1659,A444,'2024.12'!$H$6:$H$1659)</f>
        <v>0</v>
      </c>
      <c r="F444" s="707">
        <f t="shared" si="33"/>
        <v>0</v>
      </c>
      <c r="G444" s="707" t="str">
        <f t="shared" si="30"/>
        <v/>
      </c>
      <c r="H444" s="707" t="str">
        <f t="shared" si="31"/>
        <v/>
      </c>
      <c r="I444" s="22" t="str">
        <f t="shared" si="32"/>
        <v>否</v>
      </c>
      <c r="J444" s="488" t="str">
        <f t="shared" si="34"/>
        <v>20509</v>
      </c>
      <c r="K444" s="712">
        <v>1</v>
      </c>
    </row>
    <row r="445" s="696" customFormat="1" ht="20.25" hidden="1" spans="1:11">
      <c r="A445" s="280" t="s">
        <v>5278</v>
      </c>
      <c r="B445" s="281" t="s">
        <v>692</v>
      </c>
      <c r="C445" s="24">
        <f>SUMIF('2023.12'!$D$6:$D$1317,A445,'2023.12'!$F$6:$F$1317)</f>
        <v>0</v>
      </c>
      <c r="D445" s="24">
        <v>0</v>
      </c>
      <c r="E445" s="24">
        <f>SUMIF('2024.12'!$E$6:$E$1659,A445,'2024.12'!$H$6:$H$1659)</f>
        <v>0</v>
      </c>
      <c r="F445" s="302">
        <f t="shared" si="33"/>
        <v>0</v>
      </c>
      <c r="G445" s="84" t="str">
        <f t="shared" si="30"/>
        <v/>
      </c>
      <c r="H445" s="84" t="str">
        <f t="shared" si="31"/>
        <v/>
      </c>
      <c r="I445" s="22" t="str">
        <f t="shared" si="32"/>
        <v>否</v>
      </c>
      <c r="J445" s="641" t="str">
        <f t="shared" si="34"/>
        <v>20509</v>
      </c>
      <c r="K445" s="712">
        <v>1</v>
      </c>
    </row>
    <row r="446" s="696" customFormat="1" ht="31.5" spans="1:11">
      <c r="A446" s="280" t="s">
        <v>5279</v>
      </c>
      <c r="B446" s="281" t="s">
        <v>694</v>
      </c>
      <c r="C446" s="24">
        <f>SUMIF('2023.12'!$D$6:$D$1317,A446,'2023.12'!$F$6:$F$1317)</f>
        <v>641</v>
      </c>
      <c r="D446" s="24">
        <v>396</v>
      </c>
      <c r="E446" s="24">
        <f>SUMIF('2024.12'!$E$6:$E$1659,A446,'2024.12'!$H$6:$H$1659)</f>
        <v>601</v>
      </c>
      <c r="F446" s="302">
        <f t="shared" si="33"/>
        <v>-40</v>
      </c>
      <c r="G446" s="84" t="str">
        <f t="shared" si="30"/>
        <v>-6.2%</v>
      </c>
      <c r="H446" s="84" t="str">
        <f t="shared" si="31"/>
        <v>151.8%</v>
      </c>
      <c r="I446" s="22" t="str">
        <f t="shared" si="32"/>
        <v>是</v>
      </c>
      <c r="J446" s="641" t="str">
        <f t="shared" si="34"/>
        <v>20509</v>
      </c>
      <c r="K446" s="712">
        <v>1</v>
      </c>
    </row>
    <row r="447" s="694" customFormat="1" ht="20.25" hidden="1" spans="1:11">
      <c r="A447" s="269" t="s">
        <v>5280</v>
      </c>
      <c r="B447" s="269" t="s">
        <v>5281</v>
      </c>
      <c r="C447" s="660">
        <f>SUMIF($J448:$J$1340,$A447,C448:C$1340)</f>
        <v>0</v>
      </c>
      <c r="D447" s="660">
        <f>SUMIF($J448:$J$1340,$A447,D448:D$1340)</f>
        <v>0</v>
      </c>
      <c r="E447" s="20">
        <f>SUMIF($J448:$J$1340,$A447,E448:E$1340)</f>
        <v>0</v>
      </c>
      <c r="F447" s="271">
        <f t="shared" si="33"/>
        <v>0</v>
      </c>
      <c r="G447" s="271" t="str">
        <f t="shared" si="30"/>
        <v/>
      </c>
      <c r="H447" s="271" t="str">
        <f t="shared" si="31"/>
        <v/>
      </c>
      <c r="I447" s="22" t="str">
        <f t="shared" si="32"/>
        <v>否</v>
      </c>
      <c r="J447" s="488" t="str">
        <f t="shared" si="34"/>
        <v>205</v>
      </c>
      <c r="K447" s="712">
        <v>1</v>
      </c>
    </row>
    <row r="448" s="694" customFormat="1" ht="20.25" hidden="1" spans="1:11">
      <c r="A448" s="522" t="s">
        <v>5282</v>
      </c>
      <c r="B448" s="522" t="s">
        <v>5283</v>
      </c>
      <c r="C448" s="24">
        <f>SUMIF('2023.12'!$D$6:$D$1317,A448,'2023.12'!$F$6:$F$1317)</f>
        <v>0</v>
      </c>
      <c r="D448" s="24">
        <v>0</v>
      </c>
      <c r="E448" s="24">
        <f>SUMIF('2024.12'!$E$6:$E$1659,A448,'2024.12'!$H$6:$H$1659)</f>
        <v>0</v>
      </c>
      <c r="F448" s="707">
        <f t="shared" si="33"/>
        <v>0</v>
      </c>
      <c r="G448" s="707" t="str">
        <f t="shared" si="30"/>
        <v/>
      </c>
      <c r="H448" s="707" t="str">
        <f t="shared" si="31"/>
        <v/>
      </c>
      <c r="I448" s="22" t="str">
        <f t="shared" si="32"/>
        <v>否</v>
      </c>
      <c r="J448" s="488" t="str">
        <f t="shared" si="34"/>
        <v>20599</v>
      </c>
      <c r="K448" s="712">
        <v>1</v>
      </c>
    </row>
    <row r="449" s="696" customFormat="1" ht="20.25" spans="1:11">
      <c r="A449" s="20" t="s">
        <v>5284</v>
      </c>
      <c r="B449" s="344" t="s">
        <v>1704</v>
      </c>
      <c r="C449" s="20">
        <f>SUMIF($J450:$J$1340,$A449,C450:C$1340)</f>
        <v>1078</v>
      </c>
      <c r="D449" s="20">
        <f>SUMIF($J450:$J$1340,$A449,D450:D$1340)</f>
        <v>656</v>
      </c>
      <c r="E449" s="20">
        <f>SUMIF($J450:$J$1340,$A449,E450:E$1340)</f>
        <v>1115</v>
      </c>
      <c r="F449" s="17">
        <f t="shared" si="33"/>
        <v>37</v>
      </c>
      <c r="G449" s="18" t="str">
        <f t="shared" si="30"/>
        <v>3.4%</v>
      </c>
      <c r="H449" s="18" t="str">
        <f t="shared" si="31"/>
        <v>170.0%</v>
      </c>
      <c r="I449" s="22" t="str">
        <f t="shared" si="32"/>
        <v>是</v>
      </c>
      <c r="J449" s="641">
        <f t="shared" si="34"/>
        <v>0</v>
      </c>
      <c r="K449" s="712">
        <v>1</v>
      </c>
    </row>
    <row r="450" s="696" customFormat="1" ht="20.25" spans="1:11">
      <c r="A450" s="349" t="s">
        <v>5285</v>
      </c>
      <c r="B450" s="350" t="s">
        <v>701</v>
      </c>
      <c r="C450" s="20">
        <f>SUMIF($J451:$J$1340,$A450,C451:C$1340)</f>
        <v>118</v>
      </c>
      <c r="D450" s="20">
        <f>SUMIF($J451:$J$1340,$A450,D451:D$1340)</f>
        <v>154</v>
      </c>
      <c r="E450" s="20">
        <f>SUMIF($J451:$J$1340,$A450,E451:E$1340)</f>
        <v>111</v>
      </c>
      <c r="F450" s="17">
        <f t="shared" si="33"/>
        <v>-7</v>
      </c>
      <c r="G450" s="18" t="str">
        <f t="shared" si="30"/>
        <v>-5.9%</v>
      </c>
      <c r="H450" s="18" t="str">
        <f t="shared" si="31"/>
        <v>72.1%</v>
      </c>
      <c r="I450" s="22" t="str">
        <f t="shared" si="32"/>
        <v>是</v>
      </c>
      <c r="J450" s="641" t="str">
        <f t="shared" si="34"/>
        <v>206</v>
      </c>
      <c r="K450" s="712">
        <v>1</v>
      </c>
    </row>
    <row r="451" s="695" customFormat="1" ht="20.25" spans="1:11">
      <c r="A451" s="280" t="s">
        <v>5286</v>
      </c>
      <c r="B451" s="281" t="s">
        <v>12</v>
      </c>
      <c r="C451" s="24">
        <f>SUMIF('2023.12'!$D$6:$D$1317,A451,'2023.12'!$F$6:$F$1317)</f>
        <v>115</v>
      </c>
      <c r="D451" s="24">
        <v>154</v>
      </c>
      <c r="E451" s="24">
        <f>SUMIF('2024.12'!$E$6:$E$1659,A451,'2024.12'!$H$6:$H$1659)</f>
        <v>105</v>
      </c>
      <c r="F451" s="302">
        <f t="shared" si="33"/>
        <v>-10</v>
      </c>
      <c r="G451" s="84" t="str">
        <f t="shared" si="30"/>
        <v>-8.7%</v>
      </c>
      <c r="H451" s="84" t="str">
        <f t="shared" si="31"/>
        <v>68.2%</v>
      </c>
      <c r="I451" s="22" t="str">
        <f t="shared" si="32"/>
        <v>是</v>
      </c>
      <c r="J451" s="641" t="str">
        <f t="shared" si="34"/>
        <v>20601</v>
      </c>
      <c r="K451" s="712">
        <v>1</v>
      </c>
    </row>
    <row r="452" s="696" customFormat="1" ht="20.25" spans="1:11">
      <c r="A452" s="280" t="s">
        <v>5287</v>
      </c>
      <c r="B452" s="281" t="s">
        <v>14</v>
      </c>
      <c r="C452" s="24">
        <f>SUMIF('2023.12'!$D$6:$D$1317,A452,'2023.12'!$F$6:$F$1317)</f>
        <v>3</v>
      </c>
      <c r="D452" s="24">
        <v>0</v>
      </c>
      <c r="E452" s="24">
        <f>SUMIF('2024.12'!$E$6:$E$1659,A452,'2024.12'!$H$6:$H$1659)</f>
        <v>6</v>
      </c>
      <c r="F452" s="302">
        <f t="shared" si="33"/>
        <v>3</v>
      </c>
      <c r="G452" s="302" t="str">
        <f t="shared" si="30"/>
        <v>100.0%</v>
      </c>
      <c r="H452" s="302" t="str">
        <f t="shared" si="31"/>
        <v/>
      </c>
      <c r="I452" s="22" t="str">
        <f t="shared" si="32"/>
        <v>是</v>
      </c>
      <c r="J452" s="641" t="str">
        <f t="shared" si="34"/>
        <v>20601</v>
      </c>
      <c r="K452" s="712">
        <v>1</v>
      </c>
    </row>
    <row r="453" s="694" customFormat="1" ht="20.25" hidden="1" spans="1:11">
      <c r="A453" s="522" t="s">
        <v>5288</v>
      </c>
      <c r="B453" s="522" t="s">
        <v>4642</v>
      </c>
      <c r="C453" s="24">
        <f>SUMIF('2023.12'!$D$6:$D$1317,A453,'2023.12'!$F$6:$F$1317)</f>
        <v>0</v>
      </c>
      <c r="D453" s="24">
        <v>0</v>
      </c>
      <c r="E453" s="24">
        <f>SUMIF('2024.12'!$E$6:$E$1659,A453,'2024.12'!$H$6:$H$1659)</f>
        <v>0</v>
      </c>
      <c r="F453" s="707">
        <f t="shared" si="33"/>
        <v>0</v>
      </c>
      <c r="G453" s="707" t="str">
        <f t="shared" si="30"/>
        <v/>
      </c>
      <c r="H453" s="707" t="str">
        <f t="shared" si="31"/>
        <v/>
      </c>
      <c r="I453" s="22" t="str">
        <f t="shared" si="32"/>
        <v>否</v>
      </c>
      <c r="J453" s="488" t="str">
        <f t="shared" si="34"/>
        <v>20601</v>
      </c>
      <c r="K453" s="712">
        <v>1</v>
      </c>
    </row>
    <row r="454" s="694" customFormat="1" ht="30" hidden="1" spans="1:11">
      <c r="A454" s="522" t="s">
        <v>5289</v>
      </c>
      <c r="B454" s="522" t="s">
        <v>5290</v>
      </c>
      <c r="C454" s="24">
        <f>SUMIF('2023.12'!$D$6:$D$1317,A454,'2023.12'!$F$6:$F$1317)</f>
        <v>0</v>
      </c>
      <c r="D454" s="24">
        <v>0</v>
      </c>
      <c r="E454" s="24">
        <f>SUMIF('2024.12'!$E$6:$E$1659,A454,'2024.12'!$H$6:$H$1659)</f>
        <v>0</v>
      </c>
      <c r="F454" s="707">
        <f t="shared" si="33"/>
        <v>0</v>
      </c>
      <c r="G454" s="707" t="str">
        <f t="shared" ref="G454:G517" si="35">IFERROR(TEXT(F454/C454,"0.0%"),"")</f>
        <v/>
      </c>
      <c r="H454" s="707" t="str">
        <f t="shared" ref="H454:H517" si="36">IFERROR(TEXT(E454/D454,"0.0%"),"")</f>
        <v/>
      </c>
      <c r="I454" s="22" t="str">
        <f t="shared" si="32"/>
        <v>否</v>
      </c>
      <c r="J454" s="488" t="str">
        <f t="shared" si="34"/>
        <v>20601</v>
      </c>
      <c r="K454" s="712">
        <v>1</v>
      </c>
    </row>
    <row r="455" s="694" customFormat="1" ht="20.25" spans="1:11">
      <c r="A455" s="269" t="s">
        <v>5291</v>
      </c>
      <c r="B455" s="270" t="s">
        <v>708</v>
      </c>
      <c r="C455" s="660">
        <f>SUMIF($J456:$J$1340,$A455,C456:C$1340)</f>
        <v>0</v>
      </c>
      <c r="D455" s="660">
        <f>SUMIF($J456:$J$1340,$A455,D456:D$1340)</f>
        <v>0</v>
      </c>
      <c r="E455" s="20">
        <f>SUMIF($J456:$J$1340,$A455,E456:E$1340)</f>
        <v>37</v>
      </c>
      <c r="F455" s="271">
        <f t="shared" si="33"/>
        <v>37</v>
      </c>
      <c r="G455" s="271" t="str">
        <f t="shared" si="35"/>
        <v/>
      </c>
      <c r="H455" s="271" t="str">
        <f t="shared" si="36"/>
        <v/>
      </c>
      <c r="I455" s="22" t="str">
        <f t="shared" ref="I455:I518" si="37">IF(B455&lt;&gt;"",IF(OR(C455&lt;&gt;0,D455&lt;&gt;0,E455&lt;&gt;0,F455&lt;&gt;0),"是","否"),"是")</f>
        <v>是</v>
      </c>
      <c r="J455" s="488" t="str">
        <f t="shared" si="34"/>
        <v>206</v>
      </c>
      <c r="K455" s="712">
        <v>1</v>
      </c>
    </row>
    <row r="456" s="694" customFormat="1" ht="20.25" hidden="1" spans="1:11">
      <c r="A456" s="522" t="s">
        <v>5292</v>
      </c>
      <c r="B456" s="522" t="s">
        <v>5293</v>
      </c>
      <c r="C456" s="24">
        <f>SUMIF('2023.12'!$D$6:$D$1317,A456,'2023.12'!$F$6:$F$1317)</f>
        <v>0</v>
      </c>
      <c r="D456" s="24">
        <v>0</v>
      </c>
      <c r="E456" s="24">
        <f>SUMIF('2024.12'!$E$6:$E$1659,A456,'2024.12'!$H$6:$H$1659)</f>
        <v>0</v>
      </c>
      <c r="F456" s="707">
        <f t="shared" ref="F456:F519" si="38">E456-C456</f>
        <v>0</v>
      </c>
      <c r="G456" s="707" t="str">
        <f t="shared" si="35"/>
        <v/>
      </c>
      <c r="H456" s="707" t="str">
        <f t="shared" si="36"/>
        <v/>
      </c>
      <c r="I456" s="22" t="str">
        <f t="shared" si="37"/>
        <v>否</v>
      </c>
      <c r="J456" s="488" t="str">
        <f t="shared" ref="J456:J519" si="39">_xlfn.IFS(LEN(A456)=3,0,LEN(A456)=5,LEFT(A456,3),LEN(A456)=7,LEFT(A456,5))</f>
        <v>20602</v>
      </c>
      <c r="K456" s="712">
        <v>1</v>
      </c>
    </row>
    <row r="457" s="697" customFormat="1" ht="20.25" hidden="1" spans="1:11">
      <c r="A457" s="522" t="s">
        <v>5294</v>
      </c>
      <c r="B457" s="522" t="s">
        <v>5295</v>
      </c>
      <c r="C457" s="24">
        <f>SUMIF('2023.12'!$D$6:$D$1317,A457,'2023.12'!$F$6:$F$1317)</f>
        <v>0</v>
      </c>
      <c r="D457" s="24">
        <v>0</v>
      </c>
      <c r="E457" s="24">
        <f>SUMIF('2024.12'!$E$6:$E$1659,A457,'2024.12'!$H$6:$H$1659)</f>
        <v>0</v>
      </c>
      <c r="F457" s="707">
        <f t="shared" si="38"/>
        <v>0</v>
      </c>
      <c r="G457" s="707" t="str">
        <f t="shared" si="35"/>
        <v/>
      </c>
      <c r="H457" s="707" t="str">
        <f t="shared" si="36"/>
        <v/>
      </c>
      <c r="I457" s="22" t="str">
        <f t="shared" si="37"/>
        <v>否</v>
      </c>
      <c r="J457" s="488" t="str">
        <f t="shared" si="39"/>
        <v>20602</v>
      </c>
      <c r="K457" s="712">
        <v>1</v>
      </c>
    </row>
    <row r="458" s="694" customFormat="1" ht="20.25" hidden="1" spans="1:11">
      <c r="A458" s="522" t="s">
        <v>5296</v>
      </c>
      <c r="B458" s="522" t="s">
        <v>5297</v>
      </c>
      <c r="C458" s="24">
        <f>SUMIF('2023.12'!$D$6:$D$1317,A458,'2023.12'!$F$6:$F$1317)</f>
        <v>0</v>
      </c>
      <c r="D458" s="24">
        <v>0</v>
      </c>
      <c r="E458" s="24">
        <f>SUMIF('2024.12'!$E$6:$E$1659,A458,'2024.12'!$H$6:$H$1659)</f>
        <v>0</v>
      </c>
      <c r="F458" s="707">
        <f t="shared" si="38"/>
        <v>0</v>
      </c>
      <c r="G458" s="707" t="str">
        <f t="shared" si="35"/>
        <v/>
      </c>
      <c r="H458" s="707" t="str">
        <f t="shared" si="36"/>
        <v/>
      </c>
      <c r="I458" s="22" t="str">
        <f t="shared" si="37"/>
        <v>否</v>
      </c>
      <c r="J458" s="488" t="str">
        <f t="shared" si="39"/>
        <v>20602</v>
      </c>
      <c r="K458" s="712">
        <v>1</v>
      </c>
    </row>
    <row r="459" s="694" customFormat="1" ht="20.25" hidden="1" spans="1:11">
      <c r="A459" s="522" t="s">
        <v>5298</v>
      </c>
      <c r="B459" s="522" t="s">
        <v>5299</v>
      </c>
      <c r="C459" s="24">
        <f>SUMIF('2023.12'!$D$6:$D$1317,A459,'2023.12'!$F$6:$F$1317)</f>
        <v>0</v>
      </c>
      <c r="D459" s="24">
        <v>0</v>
      </c>
      <c r="E459" s="24">
        <f>SUMIF('2024.12'!$E$6:$E$1659,A459,'2024.12'!$H$6:$H$1659)</f>
        <v>0</v>
      </c>
      <c r="F459" s="707">
        <f t="shared" si="38"/>
        <v>0</v>
      </c>
      <c r="G459" s="707" t="str">
        <f t="shared" si="35"/>
        <v/>
      </c>
      <c r="H459" s="707" t="str">
        <f t="shared" si="36"/>
        <v/>
      </c>
      <c r="I459" s="22" t="str">
        <f t="shared" si="37"/>
        <v>否</v>
      </c>
      <c r="J459" s="488" t="str">
        <f t="shared" si="39"/>
        <v>20602</v>
      </c>
      <c r="K459" s="712">
        <v>1</v>
      </c>
    </row>
    <row r="460" s="694" customFormat="1" ht="20.25" hidden="1" spans="1:11">
      <c r="A460" s="522" t="s">
        <v>5300</v>
      </c>
      <c r="B460" s="522" t="s">
        <v>5301</v>
      </c>
      <c r="C460" s="24">
        <f>SUMIF('2023.12'!$D$6:$D$1317,A460,'2023.12'!$F$6:$F$1317)</f>
        <v>0</v>
      </c>
      <c r="D460" s="24">
        <v>0</v>
      </c>
      <c r="E460" s="24">
        <f>SUMIF('2024.12'!$E$6:$E$1659,A460,'2024.12'!$H$6:$H$1659)</f>
        <v>0</v>
      </c>
      <c r="F460" s="707">
        <f t="shared" si="38"/>
        <v>0</v>
      </c>
      <c r="G460" s="707" t="str">
        <f t="shared" si="35"/>
        <v/>
      </c>
      <c r="H460" s="707" t="str">
        <f t="shared" si="36"/>
        <v/>
      </c>
      <c r="I460" s="22" t="str">
        <f t="shared" si="37"/>
        <v>否</v>
      </c>
      <c r="J460" s="488" t="str">
        <f t="shared" si="39"/>
        <v>20602</v>
      </c>
      <c r="K460" s="712">
        <v>1</v>
      </c>
    </row>
    <row r="461" s="694" customFormat="1" ht="20.25" hidden="1" spans="1:11">
      <c r="A461" s="522" t="s">
        <v>5302</v>
      </c>
      <c r="B461" s="522" t="s">
        <v>5303</v>
      </c>
      <c r="C461" s="24">
        <f>SUMIF('2023.12'!$D$6:$D$1317,A461,'2023.12'!$F$6:$F$1317)</f>
        <v>0</v>
      </c>
      <c r="D461" s="24">
        <v>0</v>
      </c>
      <c r="E461" s="24">
        <f>SUMIF('2024.12'!$E$6:$E$1659,A461,'2024.12'!$H$6:$H$1659)</f>
        <v>0</v>
      </c>
      <c r="F461" s="707">
        <f t="shared" si="38"/>
        <v>0</v>
      </c>
      <c r="G461" s="707" t="str">
        <f t="shared" si="35"/>
        <v/>
      </c>
      <c r="H461" s="707" t="str">
        <f t="shared" si="36"/>
        <v/>
      </c>
      <c r="I461" s="22" t="str">
        <f t="shared" si="37"/>
        <v>否</v>
      </c>
      <c r="J461" s="488" t="str">
        <f t="shared" si="39"/>
        <v>20602</v>
      </c>
      <c r="K461" s="712">
        <v>1</v>
      </c>
    </row>
    <row r="462" s="697" customFormat="1" ht="20.25" spans="1:11">
      <c r="A462" s="306" t="s">
        <v>5304</v>
      </c>
      <c r="B462" s="708" t="s">
        <v>722</v>
      </c>
      <c r="C462" s="24">
        <f>SUMIF('2023.12'!$D$6:$D$1317,A462,'2023.12'!$F$6:$F$1317)</f>
        <v>0</v>
      </c>
      <c r="D462" s="24">
        <v>0</v>
      </c>
      <c r="E462" s="24">
        <f>SUMIF('2024.12'!$E$6:$E$1659,A462,'2024.12'!$H$6:$H$1659)</f>
        <v>37</v>
      </c>
      <c r="F462" s="707">
        <f t="shared" si="38"/>
        <v>37</v>
      </c>
      <c r="G462" s="707" t="str">
        <f t="shared" si="35"/>
        <v/>
      </c>
      <c r="H462" s="707" t="str">
        <f t="shared" si="36"/>
        <v/>
      </c>
      <c r="I462" s="22" t="str">
        <f t="shared" si="37"/>
        <v>是</v>
      </c>
      <c r="J462" s="488" t="str">
        <f t="shared" si="39"/>
        <v>20602</v>
      </c>
      <c r="K462" s="712">
        <v>1</v>
      </c>
    </row>
    <row r="463" s="694" customFormat="1" ht="20.25" hidden="1" spans="1:11">
      <c r="A463" s="522" t="s">
        <v>5305</v>
      </c>
      <c r="B463" s="522" t="s">
        <v>5306</v>
      </c>
      <c r="C463" s="24">
        <f>SUMIF('2023.12'!$D$6:$D$1317,A463,'2023.12'!$F$6:$F$1317)</f>
        <v>0</v>
      </c>
      <c r="D463" s="24">
        <v>0</v>
      </c>
      <c r="E463" s="24">
        <f>SUMIF('2024.12'!$E$6:$E$1659,A463,'2024.12'!$H$6:$H$1659)</f>
        <v>0</v>
      </c>
      <c r="F463" s="707">
        <f t="shared" si="38"/>
        <v>0</v>
      </c>
      <c r="G463" s="707" t="str">
        <f t="shared" si="35"/>
        <v/>
      </c>
      <c r="H463" s="707" t="str">
        <f t="shared" si="36"/>
        <v/>
      </c>
      <c r="I463" s="22" t="str">
        <f t="shared" si="37"/>
        <v>否</v>
      </c>
      <c r="J463" s="488" t="str">
        <f t="shared" si="39"/>
        <v>20602</v>
      </c>
      <c r="K463" s="712">
        <v>1</v>
      </c>
    </row>
    <row r="464" s="694" customFormat="1" ht="20.25" hidden="1" spans="1:11">
      <c r="A464" s="269" t="s">
        <v>5307</v>
      </c>
      <c r="B464" s="269" t="s">
        <v>5308</v>
      </c>
      <c r="C464" s="660">
        <f>SUMIF($J465:$J$1340,$A464,C465:C$1340)</f>
        <v>0</v>
      </c>
      <c r="D464" s="660">
        <f>SUMIF($J465:$J$1340,$A464,D465:D$1340)</f>
        <v>0</v>
      </c>
      <c r="E464" s="20">
        <f>SUMIF($J465:$J$1340,$A464,E465:E$1340)</f>
        <v>0</v>
      </c>
      <c r="F464" s="271">
        <f t="shared" si="38"/>
        <v>0</v>
      </c>
      <c r="G464" s="271" t="str">
        <f t="shared" si="35"/>
        <v/>
      </c>
      <c r="H464" s="271" t="str">
        <f t="shared" si="36"/>
        <v/>
      </c>
      <c r="I464" s="22" t="str">
        <f t="shared" si="37"/>
        <v>否</v>
      </c>
      <c r="J464" s="488" t="str">
        <f t="shared" si="39"/>
        <v>206</v>
      </c>
      <c r="K464" s="712">
        <v>1</v>
      </c>
    </row>
    <row r="465" s="694" customFormat="1" ht="20.25" hidden="1" spans="1:11">
      <c r="A465" s="522" t="s">
        <v>5309</v>
      </c>
      <c r="B465" s="522" t="s">
        <v>5293</v>
      </c>
      <c r="C465" s="24">
        <f>SUMIF('2023.12'!$D$6:$D$1317,A465,'2023.12'!$F$6:$F$1317)</f>
        <v>0</v>
      </c>
      <c r="D465" s="24">
        <v>0</v>
      </c>
      <c r="E465" s="24">
        <f>SUMIF('2024.12'!$E$6:$E$1659,A465,'2024.12'!$H$6:$H$1659)</f>
        <v>0</v>
      </c>
      <c r="F465" s="707">
        <f t="shared" si="38"/>
        <v>0</v>
      </c>
      <c r="G465" s="707" t="str">
        <f t="shared" si="35"/>
        <v/>
      </c>
      <c r="H465" s="707" t="str">
        <f t="shared" si="36"/>
        <v/>
      </c>
      <c r="I465" s="22" t="str">
        <f t="shared" si="37"/>
        <v>否</v>
      </c>
      <c r="J465" s="488" t="str">
        <f t="shared" si="39"/>
        <v>20603</v>
      </c>
      <c r="K465" s="712">
        <v>1</v>
      </c>
    </row>
    <row r="466" s="694" customFormat="1" ht="20.25" hidden="1" spans="1:11">
      <c r="A466" s="522" t="s">
        <v>5310</v>
      </c>
      <c r="B466" s="522" t="s">
        <v>5311</v>
      </c>
      <c r="C466" s="24">
        <f>SUMIF('2023.12'!$D$6:$D$1317,A466,'2023.12'!$F$6:$F$1317)</f>
        <v>0</v>
      </c>
      <c r="D466" s="24">
        <v>0</v>
      </c>
      <c r="E466" s="24">
        <f>SUMIF('2024.12'!$E$6:$E$1659,A466,'2024.12'!$H$6:$H$1659)</f>
        <v>0</v>
      </c>
      <c r="F466" s="707">
        <f t="shared" si="38"/>
        <v>0</v>
      </c>
      <c r="G466" s="707" t="str">
        <f t="shared" si="35"/>
        <v/>
      </c>
      <c r="H466" s="707" t="str">
        <f t="shared" si="36"/>
        <v/>
      </c>
      <c r="I466" s="22" t="str">
        <f t="shared" si="37"/>
        <v>否</v>
      </c>
      <c r="J466" s="488" t="str">
        <f t="shared" si="39"/>
        <v>20603</v>
      </c>
      <c r="K466" s="712">
        <v>1</v>
      </c>
    </row>
    <row r="467" s="697" customFormat="1" ht="20.25" hidden="1" spans="1:11">
      <c r="A467" s="522" t="s">
        <v>5312</v>
      </c>
      <c r="B467" s="522" t="s">
        <v>5313</v>
      </c>
      <c r="C467" s="24">
        <f>SUMIF('2023.12'!$D$6:$D$1317,A467,'2023.12'!$F$6:$F$1317)</f>
        <v>0</v>
      </c>
      <c r="D467" s="24">
        <v>0</v>
      </c>
      <c r="E467" s="24">
        <f>SUMIF('2024.12'!$E$6:$E$1659,A467,'2024.12'!$H$6:$H$1659)</f>
        <v>0</v>
      </c>
      <c r="F467" s="707">
        <f t="shared" si="38"/>
        <v>0</v>
      </c>
      <c r="G467" s="707" t="str">
        <f t="shared" si="35"/>
        <v/>
      </c>
      <c r="H467" s="707" t="str">
        <f t="shared" si="36"/>
        <v/>
      </c>
      <c r="I467" s="22" t="str">
        <f t="shared" si="37"/>
        <v>否</v>
      </c>
      <c r="J467" s="488" t="str">
        <f t="shared" si="39"/>
        <v>20603</v>
      </c>
      <c r="K467" s="712">
        <v>1</v>
      </c>
    </row>
    <row r="468" s="694" customFormat="1" ht="20.25" hidden="1" spans="1:11">
      <c r="A468" s="522" t="s">
        <v>5314</v>
      </c>
      <c r="B468" s="522" t="s">
        <v>5315</v>
      </c>
      <c r="C468" s="24">
        <f>SUMIF('2023.12'!$D$6:$D$1317,A468,'2023.12'!$F$6:$F$1317)</f>
        <v>0</v>
      </c>
      <c r="D468" s="24">
        <v>0</v>
      </c>
      <c r="E468" s="24">
        <f>SUMIF('2024.12'!$E$6:$E$1659,A468,'2024.12'!$H$6:$H$1659)</f>
        <v>0</v>
      </c>
      <c r="F468" s="707">
        <f t="shared" si="38"/>
        <v>0</v>
      </c>
      <c r="G468" s="707" t="str">
        <f t="shared" si="35"/>
        <v/>
      </c>
      <c r="H468" s="707" t="str">
        <f t="shared" si="36"/>
        <v/>
      </c>
      <c r="I468" s="22" t="str">
        <f t="shared" si="37"/>
        <v>否</v>
      </c>
      <c r="J468" s="488" t="str">
        <f t="shared" si="39"/>
        <v>20603</v>
      </c>
      <c r="K468" s="712">
        <v>1</v>
      </c>
    </row>
    <row r="469" s="694" customFormat="1" ht="20.25" hidden="1" spans="1:11">
      <c r="A469" s="522" t="s">
        <v>5316</v>
      </c>
      <c r="B469" s="522" t="s">
        <v>5317</v>
      </c>
      <c r="C469" s="24">
        <f>SUMIF('2023.12'!$D$6:$D$1317,A469,'2023.12'!$F$6:$F$1317)</f>
        <v>0</v>
      </c>
      <c r="D469" s="24">
        <v>0</v>
      </c>
      <c r="E469" s="24">
        <f>SUMIF('2024.12'!$E$6:$E$1659,A469,'2024.12'!$H$6:$H$1659)</f>
        <v>0</v>
      </c>
      <c r="F469" s="707">
        <f t="shared" si="38"/>
        <v>0</v>
      </c>
      <c r="G469" s="707" t="str">
        <f t="shared" si="35"/>
        <v/>
      </c>
      <c r="H469" s="707" t="str">
        <f t="shared" si="36"/>
        <v/>
      </c>
      <c r="I469" s="22" t="str">
        <f t="shared" si="37"/>
        <v>否</v>
      </c>
      <c r="J469" s="488" t="str">
        <f t="shared" si="39"/>
        <v>20603</v>
      </c>
      <c r="K469" s="712">
        <v>1</v>
      </c>
    </row>
    <row r="470" s="696" customFormat="1" ht="20.25" spans="1:11">
      <c r="A470" s="349" t="s">
        <v>5318</v>
      </c>
      <c r="B470" s="350" t="s">
        <v>737</v>
      </c>
      <c r="C470" s="20">
        <f>SUMIF($J471:$J$1340,$A470,C471:C$1340)</f>
        <v>803</v>
      </c>
      <c r="D470" s="20">
        <f>SUMIF($J471:$J$1340,$A470,D471:D$1340)</f>
        <v>389</v>
      </c>
      <c r="E470" s="20">
        <f>SUMIF($J471:$J$1340,$A470,E471:E$1340)</f>
        <v>811</v>
      </c>
      <c r="F470" s="17">
        <f t="shared" si="38"/>
        <v>8</v>
      </c>
      <c r="G470" s="18" t="str">
        <f t="shared" si="35"/>
        <v>1.0%</v>
      </c>
      <c r="H470" s="18" t="str">
        <f t="shared" si="36"/>
        <v>208.5%</v>
      </c>
      <c r="I470" s="22" t="str">
        <f t="shared" si="37"/>
        <v>是</v>
      </c>
      <c r="J470" s="641" t="str">
        <f t="shared" si="39"/>
        <v>206</v>
      </c>
      <c r="K470" s="712">
        <v>1</v>
      </c>
    </row>
    <row r="471" s="694" customFormat="1" ht="20.25" hidden="1" spans="1:11">
      <c r="A471" s="522" t="s">
        <v>5319</v>
      </c>
      <c r="B471" s="522" t="s">
        <v>5293</v>
      </c>
      <c r="C471" s="24">
        <f>SUMIF('2023.12'!$D$6:$D$1317,A471,'2023.12'!$F$6:$F$1317)</f>
        <v>0</v>
      </c>
      <c r="D471" s="24">
        <v>0</v>
      </c>
      <c r="E471" s="24">
        <f>SUMIF('2024.12'!$E$6:$E$1659,A471,'2024.12'!$H$6:$H$1659)</f>
        <v>0</v>
      </c>
      <c r="F471" s="707">
        <f t="shared" si="38"/>
        <v>0</v>
      </c>
      <c r="G471" s="707" t="str">
        <f t="shared" si="35"/>
        <v/>
      </c>
      <c r="H471" s="707" t="str">
        <f t="shared" si="36"/>
        <v/>
      </c>
      <c r="I471" s="22" t="str">
        <f t="shared" si="37"/>
        <v>否</v>
      </c>
      <c r="J471" s="488" t="str">
        <f t="shared" si="39"/>
        <v>20604</v>
      </c>
      <c r="K471" s="712">
        <v>1</v>
      </c>
    </row>
    <row r="472" s="695" customFormat="1" ht="20.25" spans="1:11">
      <c r="A472" s="280" t="s">
        <v>5320</v>
      </c>
      <c r="B472" s="281" t="s">
        <v>740</v>
      </c>
      <c r="C472" s="24">
        <f>SUMIF('2023.12'!$D$6:$D$1317,A472,'2023.12'!$F$6:$F$1317)</f>
        <v>803</v>
      </c>
      <c r="D472" s="24">
        <v>389</v>
      </c>
      <c r="E472" s="24">
        <f>SUMIF('2024.12'!$E$6:$E$1659,A472,'2024.12'!$H$6:$H$1659)</f>
        <v>811</v>
      </c>
      <c r="F472" s="302">
        <f t="shared" si="38"/>
        <v>8</v>
      </c>
      <c r="G472" s="84" t="str">
        <f t="shared" si="35"/>
        <v>1.0%</v>
      </c>
      <c r="H472" s="84" t="str">
        <f t="shared" si="36"/>
        <v>208.5%</v>
      </c>
      <c r="I472" s="22" t="str">
        <f t="shared" si="37"/>
        <v>是</v>
      </c>
      <c r="J472" s="641" t="str">
        <f t="shared" si="39"/>
        <v>20604</v>
      </c>
      <c r="K472" s="712">
        <v>1</v>
      </c>
    </row>
    <row r="473" s="696" customFormat="1" ht="20.25" hidden="1" spans="1:11">
      <c r="A473" s="280" t="s">
        <v>5321</v>
      </c>
      <c r="B473" s="281" t="s">
        <v>742</v>
      </c>
      <c r="C473" s="24">
        <f>SUMIF('2023.12'!$D$6:$D$1317,A473,'2023.12'!$F$6:$F$1317)</f>
        <v>0</v>
      </c>
      <c r="D473" s="24">
        <v>0</v>
      </c>
      <c r="E473" s="24">
        <f>SUMIF('2024.12'!$E$6:$E$1659,A473,'2024.12'!$H$6:$H$1659)</f>
        <v>0</v>
      </c>
      <c r="F473" s="302">
        <f t="shared" si="38"/>
        <v>0</v>
      </c>
      <c r="G473" s="84" t="str">
        <f t="shared" si="35"/>
        <v/>
      </c>
      <c r="H473" s="84" t="str">
        <f t="shared" si="36"/>
        <v/>
      </c>
      <c r="I473" s="22" t="str">
        <f t="shared" si="37"/>
        <v>否</v>
      </c>
      <c r="J473" s="641" t="str">
        <f t="shared" si="39"/>
        <v>20604</v>
      </c>
      <c r="K473" s="712">
        <v>1</v>
      </c>
    </row>
    <row r="474" s="694" customFormat="1" ht="20.25" hidden="1" spans="1:11">
      <c r="A474" s="522" t="s">
        <v>5322</v>
      </c>
      <c r="B474" s="522" t="s">
        <v>5323</v>
      </c>
      <c r="C474" s="24">
        <f>SUMIF('2023.12'!$D$6:$D$1317,A474,'2023.12'!$F$6:$F$1317)</f>
        <v>0</v>
      </c>
      <c r="D474" s="24">
        <v>0</v>
      </c>
      <c r="E474" s="24">
        <f>SUMIF('2024.12'!$E$6:$E$1659,A474,'2024.12'!$H$6:$H$1659)</f>
        <v>0</v>
      </c>
      <c r="F474" s="707">
        <f t="shared" si="38"/>
        <v>0</v>
      </c>
      <c r="G474" s="707" t="str">
        <f t="shared" si="35"/>
        <v/>
      </c>
      <c r="H474" s="707" t="str">
        <f t="shared" si="36"/>
        <v/>
      </c>
      <c r="I474" s="22" t="str">
        <f t="shared" si="37"/>
        <v>否</v>
      </c>
      <c r="J474" s="488" t="str">
        <f t="shared" si="39"/>
        <v>20604</v>
      </c>
      <c r="K474" s="712">
        <v>1</v>
      </c>
    </row>
    <row r="475" s="694" customFormat="1" ht="20.25" spans="1:11">
      <c r="A475" s="269" t="s">
        <v>5324</v>
      </c>
      <c r="B475" s="270" t="s">
        <v>746</v>
      </c>
      <c r="C475" s="660">
        <f>SUMIF($J476:$J$1340,$A475,C476:C$1340)</f>
        <v>0</v>
      </c>
      <c r="D475" s="660">
        <f>SUMIF($J476:$J$1340,$A475,D476:D$1340)</f>
        <v>0</v>
      </c>
      <c r="E475" s="20">
        <f>SUMIF($J476:$J$1340,$A475,E476:E$1340)</f>
        <v>10</v>
      </c>
      <c r="F475" s="271">
        <f t="shared" si="38"/>
        <v>10</v>
      </c>
      <c r="G475" s="271" t="str">
        <f t="shared" si="35"/>
        <v/>
      </c>
      <c r="H475" s="271" t="str">
        <f t="shared" si="36"/>
        <v/>
      </c>
      <c r="I475" s="22" t="str">
        <f t="shared" si="37"/>
        <v>是</v>
      </c>
      <c r="J475" s="488" t="str">
        <f t="shared" si="39"/>
        <v>206</v>
      </c>
      <c r="K475" s="712">
        <v>1</v>
      </c>
    </row>
    <row r="476" s="694" customFormat="1" ht="20.25" hidden="1" spans="1:11">
      <c r="A476" s="522" t="s">
        <v>5325</v>
      </c>
      <c r="B476" s="522" t="s">
        <v>5293</v>
      </c>
      <c r="C476" s="24">
        <f>SUMIF('2023.12'!$D$6:$D$1317,A476,'2023.12'!$F$6:$F$1317)</f>
        <v>0</v>
      </c>
      <c r="D476" s="24">
        <v>0</v>
      </c>
      <c r="E476" s="24">
        <f>SUMIF('2024.12'!$E$6:$E$1659,A476,'2024.12'!$H$6:$H$1659)</f>
        <v>0</v>
      </c>
      <c r="F476" s="707">
        <f t="shared" si="38"/>
        <v>0</v>
      </c>
      <c r="G476" s="707" t="str">
        <f t="shared" si="35"/>
        <v/>
      </c>
      <c r="H476" s="707" t="str">
        <f t="shared" si="36"/>
        <v/>
      </c>
      <c r="I476" s="22" t="str">
        <f t="shared" si="37"/>
        <v>否</v>
      </c>
      <c r="J476" s="488" t="str">
        <f t="shared" si="39"/>
        <v>20605</v>
      </c>
      <c r="K476" s="712">
        <v>1</v>
      </c>
    </row>
    <row r="477" s="694" customFormat="1" ht="20.25" spans="1:11">
      <c r="A477" s="306" t="s">
        <v>5326</v>
      </c>
      <c r="B477" s="708" t="s">
        <v>749</v>
      </c>
      <c r="C477" s="24">
        <f>SUMIF('2023.12'!$D$6:$D$1317,A477,'2023.12'!$F$6:$F$1317)</f>
        <v>0</v>
      </c>
      <c r="D477" s="24">
        <v>0</v>
      </c>
      <c r="E477" s="24">
        <f>SUMIF('2024.12'!$E$6:$E$1659,A477,'2024.12'!$H$6:$H$1659)</f>
        <v>10</v>
      </c>
      <c r="F477" s="707">
        <f t="shared" si="38"/>
        <v>10</v>
      </c>
      <c r="G477" s="707" t="str">
        <f t="shared" si="35"/>
        <v/>
      </c>
      <c r="H477" s="707" t="str">
        <f t="shared" si="36"/>
        <v/>
      </c>
      <c r="I477" s="22" t="str">
        <f t="shared" si="37"/>
        <v>是</v>
      </c>
      <c r="J477" s="488" t="str">
        <f t="shared" si="39"/>
        <v>20605</v>
      </c>
      <c r="K477" s="712">
        <v>1</v>
      </c>
    </row>
    <row r="478" s="694" customFormat="1" ht="20.25" hidden="1" spans="1:11">
      <c r="A478" s="522" t="s">
        <v>5327</v>
      </c>
      <c r="B478" s="522" t="s">
        <v>5328</v>
      </c>
      <c r="C478" s="24">
        <f>SUMIF('2023.12'!$D$6:$D$1317,A478,'2023.12'!$F$6:$F$1317)</f>
        <v>0</v>
      </c>
      <c r="D478" s="24">
        <v>0</v>
      </c>
      <c r="E478" s="24">
        <f>SUMIF('2024.12'!$E$6:$E$1659,A478,'2024.12'!$H$6:$H$1659)</f>
        <v>0</v>
      </c>
      <c r="F478" s="707">
        <f t="shared" si="38"/>
        <v>0</v>
      </c>
      <c r="G478" s="707" t="str">
        <f t="shared" si="35"/>
        <v/>
      </c>
      <c r="H478" s="707" t="str">
        <f t="shared" si="36"/>
        <v/>
      </c>
      <c r="I478" s="22" t="str">
        <f t="shared" si="37"/>
        <v>否</v>
      </c>
      <c r="J478" s="488" t="str">
        <f t="shared" si="39"/>
        <v>20605</v>
      </c>
      <c r="K478" s="712">
        <v>1</v>
      </c>
    </row>
    <row r="479" s="697" customFormat="1" ht="20.25" hidden="1" spans="1:11">
      <c r="A479" s="522" t="s">
        <v>5329</v>
      </c>
      <c r="B479" s="522" t="s">
        <v>5330</v>
      </c>
      <c r="C479" s="24">
        <f>SUMIF('2023.12'!$D$6:$D$1317,A479,'2023.12'!$F$6:$F$1317)</f>
        <v>0</v>
      </c>
      <c r="D479" s="24">
        <v>0</v>
      </c>
      <c r="E479" s="24">
        <f>SUMIF('2024.12'!$E$6:$E$1659,A479,'2024.12'!$H$6:$H$1659)</f>
        <v>0</v>
      </c>
      <c r="F479" s="707">
        <f t="shared" si="38"/>
        <v>0</v>
      </c>
      <c r="G479" s="707" t="str">
        <f t="shared" si="35"/>
        <v/>
      </c>
      <c r="H479" s="707" t="str">
        <f t="shared" si="36"/>
        <v/>
      </c>
      <c r="I479" s="22" t="str">
        <f t="shared" si="37"/>
        <v>否</v>
      </c>
      <c r="J479" s="488" t="str">
        <f t="shared" si="39"/>
        <v>20605</v>
      </c>
      <c r="K479" s="712">
        <v>1</v>
      </c>
    </row>
    <row r="480" s="694" customFormat="1" ht="20.25" hidden="1" spans="1:11">
      <c r="A480" s="269" t="s">
        <v>5331</v>
      </c>
      <c r="B480" s="269" t="s">
        <v>5332</v>
      </c>
      <c r="C480" s="660">
        <f>SUMIF($J481:$J$1340,$A480,C481:C$1340)</f>
        <v>0</v>
      </c>
      <c r="D480" s="660">
        <f>SUMIF($J481:$J$1340,$A480,D481:D$1340)</f>
        <v>0</v>
      </c>
      <c r="E480" s="20">
        <f>SUMIF($J481:$J$1340,$A480,E481:E$1340)</f>
        <v>0</v>
      </c>
      <c r="F480" s="271">
        <f t="shared" si="38"/>
        <v>0</v>
      </c>
      <c r="G480" s="271" t="str">
        <f t="shared" si="35"/>
        <v/>
      </c>
      <c r="H480" s="271" t="str">
        <f t="shared" si="36"/>
        <v/>
      </c>
      <c r="I480" s="22" t="str">
        <f t="shared" si="37"/>
        <v>否</v>
      </c>
      <c r="J480" s="488" t="str">
        <f t="shared" si="39"/>
        <v>206</v>
      </c>
      <c r="K480" s="712">
        <v>1</v>
      </c>
    </row>
    <row r="481" s="694" customFormat="1" ht="20.25" hidden="1" spans="1:11">
      <c r="A481" s="522" t="s">
        <v>5333</v>
      </c>
      <c r="B481" s="522" t="s">
        <v>5334</v>
      </c>
      <c r="C481" s="24">
        <f>SUMIF('2023.12'!$D$6:$D$1317,A481,'2023.12'!$F$6:$F$1317)</f>
        <v>0</v>
      </c>
      <c r="D481" s="24">
        <v>0</v>
      </c>
      <c r="E481" s="24">
        <f>SUMIF('2024.12'!$E$6:$E$1659,A481,'2024.12'!$H$6:$H$1659)</f>
        <v>0</v>
      </c>
      <c r="F481" s="707">
        <f t="shared" si="38"/>
        <v>0</v>
      </c>
      <c r="G481" s="707" t="str">
        <f t="shared" si="35"/>
        <v/>
      </c>
      <c r="H481" s="707" t="str">
        <f t="shared" si="36"/>
        <v/>
      </c>
      <c r="I481" s="22" t="str">
        <f t="shared" si="37"/>
        <v>否</v>
      </c>
      <c r="J481" s="488" t="str">
        <f t="shared" si="39"/>
        <v>20606</v>
      </c>
      <c r="K481" s="712">
        <v>1</v>
      </c>
    </row>
    <row r="482" s="694" customFormat="1" ht="20.25" hidden="1" spans="1:11">
      <c r="A482" s="522" t="s">
        <v>5335</v>
      </c>
      <c r="B482" s="522" t="s">
        <v>5336</v>
      </c>
      <c r="C482" s="24">
        <f>SUMIF('2023.12'!$D$6:$D$1317,A482,'2023.12'!$F$6:$F$1317)</f>
        <v>0</v>
      </c>
      <c r="D482" s="24">
        <v>0</v>
      </c>
      <c r="E482" s="24">
        <f>SUMIF('2024.12'!$E$6:$E$1659,A482,'2024.12'!$H$6:$H$1659)</f>
        <v>0</v>
      </c>
      <c r="F482" s="707">
        <f t="shared" si="38"/>
        <v>0</v>
      </c>
      <c r="G482" s="707" t="str">
        <f t="shared" si="35"/>
        <v/>
      </c>
      <c r="H482" s="707" t="str">
        <f t="shared" si="36"/>
        <v/>
      </c>
      <c r="I482" s="22" t="str">
        <f t="shared" si="37"/>
        <v>否</v>
      </c>
      <c r="J482" s="488" t="str">
        <f t="shared" si="39"/>
        <v>20606</v>
      </c>
      <c r="K482" s="712">
        <v>1</v>
      </c>
    </row>
    <row r="483" s="697" customFormat="1" ht="20.25" hidden="1" spans="1:11">
      <c r="A483" s="522" t="s">
        <v>5337</v>
      </c>
      <c r="B483" s="522" t="s">
        <v>5338</v>
      </c>
      <c r="C483" s="24">
        <f>SUMIF('2023.12'!$D$6:$D$1317,A483,'2023.12'!$F$6:$F$1317)</f>
        <v>0</v>
      </c>
      <c r="D483" s="24">
        <v>0</v>
      </c>
      <c r="E483" s="24">
        <f>SUMIF('2024.12'!$E$6:$E$1659,A483,'2024.12'!$H$6:$H$1659)</f>
        <v>0</v>
      </c>
      <c r="F483" s="707">
        <f t="shared" si="38"/>
        <v>0</v>
      </c>
      <c r="G483" s="707" t="str">
        <f t="shared" si="35"/>
        <v/>
      </c>
      <c r="H483" s="707" t="str">
        <f t="shared" si="36"/>
        <v/>
      </c>
      <c r="I483" s="22" t="str">
        <f t="shared" si="37"/>
        <v>否</v>
      </c>
      <c r="J483" s="488" t="str">
        <f t="shared" si="39"/>
        <v>20606</v>
      </c>
      <c r="K483" s="712">
        <v>1</v>
      </c>
    </row>
    <row r="484" s="694" customFormat="1" ht="20.25" hidden="1" spans="1:11">
      <c r="A484" s="522" t="s">
        <v>5339</v>
      </c>
      <c r="B484" s="522" t="s">
        <v>5340</v>
      </c>
      <c r="C484" s="24">
        <f>SUMIF('2023.12'!$D$6:$D$1317,A484,'2023.12'!$F$6:$F$1317)</f>
        <v>0</v>
      </c>
      <c r="D484" s="24">
        <v>0</v>
      </c>
      <c r="E484" s="24">
        <f>SUMIF('2024.12'!$E$6:$E$1659,A484,'2024.12'!$H$6:$H$1659)</f>
        <v>0</v>
      </c>
      <c r="F484" s="707">
        <f t="shared" si="38"/>
        <v>0</v>
      </c>
      <c r="G484" s="707" t="str">
        <f t="shared" si="35"/>
        <v/>
      </c>
      <c r="H484" s="707" t="str">
        <f t="shared" si="36"/>
        <v/>
      </c>
      <c r="I484" s="22" t="str">
        <f t="shared" si="37"/>
        <v>否</v>
      </c>
      <c r="J484" s="488" t="str">
        <f t="shared" si="39"/>
        <v>20606</v>
      </c>
      <c r="K484" s="712">
        <v>1</v>
      </c>
    </row>
    <row r="485" s="696" customFormat="1" ht="20.25" spans="1:11">
      <c r="A485" s="349" t="s">
        <v>5341</v>
      </c>
      <c r="B485" s="350" t="s">
        <v>765</v>
      </c>
      <c r="C485" s="20">
        <f>SUMIF($J486:$J$1340,$A485,C486:C$1340)</f>
        <v>157</v>
      </c>
      <c r="D485" s="20">
        <f>SUMIF($J486:$J$1340,$A485,D486:D$1340)</f>
        <v>113</v>
      </c>
      <c r="E485" s="20">
        <f>SUMIF($J486:$J$1340,$A485,E486:E$1340)</f>
        <v>146</v>
      </c>
      <c r="F485" s="17">
        <f t="shared" si="38"/>
        <v>-11</v>
      </c>
      <c r="G485" s="18" t="str">
        <f t="shared" si="35"/>
        <v>-7.0%</v>
      </c>
      <c r="H485" s="18" t="str">
        <f t="shared" si="36"/>
        <v>129.2%</v>
      </c>
      <c r="I485" s="22" t="str">
        <f t="shared" si="37"/>
        <v>是</v>
      </c>
      <c r="J485" s="641" t="str">
        <f t="shared" si="39"/>
        <v>206</v>
      </c>
      <c r="K485" s="712">
        <v>1</v>
      </c>
    </row>
    <row r="486" s="694" customFormat="1" ht="20.25" hidden="1" spans="1:11">
      <c r="A486" s="522" t="s">
        <v>5342</v>
      </c>
      <c r="B486" s="522" t="s">
        <v>5293</v>
      </c>
      <c r="C486" s="24">
        <f>SUMIF('2023.12'!$D$6:$D$1317,A486,'2023.12'!$F$6:$F$1317)</f>
        <v>0</v>
      </c>
      <c r="D486" s="24">
        <v>0</v>
      </c>
      <c r="E486" s="24">
        <f>SUMIF('2024.12'!$E$6:$E$1659,A486,'2024.12'!$H$6:$H$1659)</f>
        <v>0</v>
      </c>
      <c r="F486" s="707">
        <f t="shared" si="38"/>
        <v>0</v>
      </c>
      <c r="G486" s="707" t="str">
        <f t="shared" si="35"/>
        <v/>
      </c>
      <c r="H486" s="707" t="str">
        <f t="shared" si="36"/>
        <v/>
      </c>
      <c r="I486" s="22" t="str">
        <f t="shared" si="37"/>
        <v>否</v>
      </c>
      <c r="J486" s="488" t="str">
        <f t="shared" si="39"/>
        <v>20607</v>
      </c>
      <c r="K486" s="712">
        <v>1</v>
      </c>
    </row>
    <row r="487" s="695" customFormat="1" ht="20.25" spans="1:11">
      <c r="A487" s="280" t="s">
        <v>5343</v>
      </c>
      <c r="B487" s="281" t="s">
        <v>768</v>
      </c>
      <c r="C487" s="24">
        <f>SUMIF('2023.12'!$D$6:$D$1317,A487,'2023.12'!$F$6:$F$1317)</f>
        <v>157</v>
      </c>
      <c r="D487" s="24">
        <v>113</v>
      </c>
      <c r="E487" s="24">
        <f>SUMIF('2024.12'!$E$6:$E$1659,A487,'2024.12'!$H$6:$H$1659)</f>
        <v>146</v>
      </c>
      <c r="F487" s="302">
        <f t="shared" si="38"/>
        <v>-11</v>
      </c>
      <c r="G487" s="84" t="str">
        <f t="shared" si="35"/>
        <v>-7.0%</v>
      </c>
      <c r="H487" s="84" t="str">
        <f t="shared" si="36"/>
        <v>129.2%</v>
      </c>
      <c r="I487" s="22" t="str">
        <f t="shared" si="37"/>
        <v>是</v>
      </c>
      <c r="J487" s="641" t="str">
        <f t="shared" si="39"/>
        <v>20607</v>
      </c>
      <c r="K487" s="712">
        <v>1</v>
      </c>
    </row>
    <row r="488" s="694" customFormat="1" ht="20.25" hidden="1" spans="1:11">
      <c r="A488" s="522" t="s">
        <v>5344</v>
      </c>
      <c r="B488" s="522" t="s">
        <v>5345</v>
      </c>
      <c r="C488" s="24">
        <f>SUMIF('2023.12'!$D$6:$D$1317,A488,'2023.12'!$F$6:$F$1317)</f>
        <v>0</v>
      </c>
      <c r="D488" s="24">
        <v>0</v>
      </c>
      <c r="E488" s="24">
        <f>SUMIF('2024.12'!$E$6:$E$1659,A488,'2024.12'!$H$6:$H$1659)</f>
        <v>0</v>
      </c>
      <c r="F488" s="707">
        <f t="shared" si="38"/>
        <v>0</v>
      </c>
      <c r="G488" s="707" t="str">
        <f t="shared" si="35"/>
        <v/>
      </c>
      <c r="H488" s="707" t="str">
        <f t="shared" si="36"/>
        <v/>
      </c>
      <c r="I488" s="22" t="str">
        <f t="shared" si="37"/>
        <v>否</v>
      </c>
      <c r="J488" s="488" t="str">
        <f t="shared" si="39"/>
        <v>20607</v>
      </c>
      <c r="K488" s="712">
        <v>1</v>
      </c>
    </row>
    <row r="489" s="694" customFormat="1" ht="20.25" hidden="1" spans="1:11">
      <c r="A489" s="522" t="s">
        <v>5346</v>
      </c>
      <c r="B489" s="522" t="s">
        <v>5347</v>
      </c>
      <c r="C489" s="24">
        <f>SUMIF('2023.12'!$D$6:$D$1317,A489,'2023.12'!$F$6:$F$1317)</f>
        <v>0</v>
      </c>
      <c r="D489" s="24">
        <v>0</v>
      </c>
      <c r="E489" s="24">
        <f>SUMIF('2024.12'!$E$6:$E$1659,A489,'2024.12'!$H$6:$H$1659)</f>
        <v>0</v>
      </c>
      <c r="F489" s="707">
        <f t="shared" si="38"/>
        <v>0</v>
      </c>
      <c r="G489" s="707" t="str">
        <f t="shared" si="35"/>
        <v/>
      </c>
      <c r="H489" s="707" t="str">
        <f t="shared" si="36"/>
        <v/>
      </c>
      <c r="I489" s="22" t="str">
        <f t="shared" si="37"/>
        <v>否</v>
      </c>
      <c r="J489" s="488" t="str">
        <f t="shared" si="39"/>
        <v>20607</v>
      </c>
      <c r="K489" s="712">
        <v>1</v>
      </c>
    </row>
    <row r="490" s="694" customFormat="1" ht="20.25" hidden="1" spans="1:11">
      <c r="A490" s="522" t="s">
        <v>5348</v>
      </c>
      <c r="B490" s="522" t="s">
        <v>5349</v>
      </c>
      <c r="C490" s="24">
        <f>SUMIF('2023.12'!$D$6:$D$1317,A490,'2023.12'!$F$6:$F$1317)</f>
        <v>0</v>
      </c>
      <c r="D490" s="24">
        <v>0</v>
      </c>
      <c r="E490" s="24">
        <f>SUMIF('2024.12'!$E$6:$E$1659,A490,'2024.12'!$H$6:$H$1659)</f>
        <v>0</v>
      </c>
      <c r="F490" s="707">
        <f t="shared" si="38"/>
        <v>0</v>
      </c>
      <c r="G490" s="707" t="str">
        <f t="shared" si="35"/>
        <v/>
      </c>
      <c r="H490" s="707" t="str">
        <f t="shared" si="36"/>
        <v/>
      </c>
      <c r="I490" s="22" t="str">
        <f t="shared" si="37"/>
        <v>否</v>
      </c>
      <c r="J490" s="488" t="str">
        <f t="shared" si="39"/>
        <v>20607</v>
      </c>
      <c r="K490" s="712">
        <v>1</v>
      </c>
    </row>
    <row r="491" s="694" customFormat="1" ht="20.25" hidden="1" spans="1:11">
      <c r="A491" s="522" t="s">
        <v>5350</v>
      </c>
      <c r="B491" s="522" t="s">
        <v>5351</v>
      </c>
      <c r="C491" s="24">
        <f>SUMIF('2023.12'!$D$6:$D$1317,A491,'2023.12'!$F$6:$F$1317)</f>
        <v>0</v>
      </c>
      <c r="D491" s="24">
        <v>0</v>
      </c>
      <c r="E491" s="24">
        <f>SUMIF('2024.12'!$E$6:$E$1659,A491,'2024.12'!$H$6:$H$1659)</f>
        <v>0</v>
      </c>
      <c r="F491" s="707">
        <f t="shared" si="38"/>
        <v>0</v>
      </c>
      <c r="G491" s="707" t="str">
        <f t="shared" si="35"/>
        <v/>
      </c>
      <c r="H491" s="707" t="str">
        <f t="shared" si="36"/>
        <v/>
      </c>
      <c r="I491" s="22" t="str">
        <f t="shared" si="37"/>
        <v>否</v>
      </c>
      <c r="J491" s="488" t="str">
        <f t="shared" si="39"/>
        <v>20607</v>
      </c>
      <c r="K491" s="712">
        <v>1</v>
      </c>
    </row>
    <row r="492" s="697" customFormat="1" ht="20.25" hidden="1" spans="1:11">
      <c r="A492" s="269" t="s">
        <v>5352</v>
      </c>
      <c r="B492" s="269" t="s">
        <v>5353</v>
      </c>
      <c r="C492" s="660">
        <f>SUMIF($J493:$J$1340,$A492,C493:C$1340)</f>
        <v>0</v>
      </c>
      <c r="D492" s="660">
        <f>SUMIF($J493:$J$1340,$A492,D493:D$1340)</f>
        <v>0</v>
      </c>
      <c r="E492" s="20">
        <f>SUMIF($J493:$J$1340,$A492,E493:E$1340)</f>
        <v>0</v>
      </c>
      <c r="F492" s="271">
        <f t="shared" si="38"/>
        <v>0</v>
      </c>
      <c r="G492" s="271" t="str">
        <f t="shared" si="35"/>
        <v/>
      </c>
      <c r="H492" s="271" t="str">
        <f t="shared" si="36"/>
        <v/>
      </c>
      <c r="I492" s="22" t="str">
        <f t="shared" si="37"/>
        <v>否</v>
      </c>
      <c r="J492" s="488" t="str">
        <f t="shared" si="39"/>
        <v>206</v>
      </c>
      <c r="K492" s="712">
        <v>1</v>
      </c>
    </row>
    <row r="493" s="697" customFormat="1" ht="20.25" hidden="1" spans="1:11">
      <c r="A493" s="522" t="s">
        <v>5354</v>
      </c>
      <c r="B493" s="522" t="s">
        <v>5355</v>
      </c>
      <c r="C493" s="24">
        <f>SUMIF('2023.12'!$D$6:$D$1317,A493,'2023.12'!$F$6:$F$1317)</f>
        <v>0</v>
      </c>
      <c r="D493" s="24">
        <v>0</v>
      </c>
      <c r="E493" s="24">
        <f>SUMIF('2024.12'!$E$6:$E$1659,A493,'2024.12'!$H$6:$H$1659)</f>
        <v>0</v>
      </c>
      <c r="F493" s="707">
        <f t="shared" si="38"/>
        <v>0</v>
      </c>
      <c r="G493" s="707" t="str">
        <f t="shared" si="35"/>
        <v/>
      </c>
      <c r="H493" s="707" t="str">
        <f t="shared" si="36"/>
        <v/>
      </c>
      <c r="I493" s="22" t="str">
        <f t="shared" si="37"/>
        <v>否</v>
      </c>
      <c r="J493" s="488" t="str">
        <f t="shared" si="39"/>
        <v>20608</v>
      </c>
      <c r="K493" s="712">
        <v>1</v>
      </c>
    </row>
    <row r="494" s="694" customFormat="1" ht="20.25" hidden="1" spans="1:11">
      <c r="A494" s="522" t="s">
        <v>5356</v>
      </c>
      <c r="B494" s="522" t="s">
        <v>5357</v>
      </c>
      <c r="C494" s="24">
        <f>SUMIF('2023.12'!$D$6:$D$1317,A494,'2023.12'!$F$6:$F$1317)</f>
        <v>0</v>
      </c>
      <c r="D494" s="24">
        <v>0</v>
      </c>
      <c r="E494" s="24">
        <f>SUMIF('2024.12'!$E$6:$E$1659,A494,'2024.12'!$H$6:$H$1659)</f>
        <v>0</v>
      </c>
      <c r="F494" s="707">
        <f t="shared" si="38"/>
        <v>0</v>
      </c>
      <c r="G494" s="707" t="str">
        <f t="shared" si="35"/>
        <v/>
      </c>
      <c r="H494" s="707" t="str">
        <f t="shared" si="36"/>
        <v/>
      </c>
      <c r="I494" s="22" t="str">
        <f t="shared" si="37"/>
        <v>否</v>
      </c>
      <c r="J494" s="488" t="str">
        <f t="shared" si="39"/>
        <v>20608</v>
      </c>
      <c r="K494" s="712">
        <v>1</v>
      </c>
    </row>
    <row r="495" s="694" customFormat="1" ht="20.25" hidden="1" spans="1:11">
      <c r="A495" s="522" t="s">
        <v>5358</v>
      </c>
      <c r="B495" s="522" t="s">
        <v>5359</v>
      </c>
      <c r="C495" s="24">
        <f>SUMIF('2023.12'!$D$6:$D$1317,A495,'2023.12'!$F$6:$F$1317)</f>
        <v>0</v>
      </c>
      <c r="D495" s="24">
        <v>0</v>
      </c>
      <c r="E495" s="24">
        <f>SUMIF('2024.12'!$E$6:$E$1659,A495,'2024.12'!$H$6:$H$1659)</f>
        <v>0</v>
      </c>
      <c r="F495" s="707">
        <f t="shared" si="38"/>
        <v>0</v>
      </c>
      <c r="G495" s="707" t="str">
        <f t="shared" si="35"/>
        <v/>
      </c>
      <c r="H495" s="707" t="str">
        <f t="shared" si="36"/>
        <v/>
      </c>
      <c r="I495" s="22" t="str">
        <f t="shared" si="37"/>
        <v>否</v>
      </c>
      <c r="J495" s="488" t="str">
        <f t="shared" si="39"/>
        <v>20608</v>
      </c>
      <c r="K495" s="712">
        <v>1</v>
      </c>
    </row>
    <row r="496" s="694" customFormat="1" ht="20.25" hidden="1" spans="1:11">
      <c r="A496" s="269" t="s">
        <v>5360</v>
      </c>
      <c r="B496" s="269" t="s">
        <v>5361</v>
      </c>
      <c r="C496" s="660">
        <f>SUMIF($J497:$J$1340,$A496,C497:C$1340)</f>
        <v>0</v>
      </c>
      <c r="D496" s="660">
        <f>SUMIF($J497:$J$1340,$A496,D497:D$1340)</f>
        <v>0</v>
      </c>
      <c r="E496" s="20">
        <f>SUMIF($J497:$J$1340,$A496,E497:E$1340)</f>
        <v>0</v>
      </c>
      <c r="F496" s="271">
        <f t="shared" si="38"/>
        <v>0</v>
      </c>
      <c r="G496" s="271" t="str">
        <f t="shared" si="35"/>
        <v/>
      </c>
      <c r="H496" s="271" t="str">
        <f t="shared" si="36"/>
        <v/>
      </c>
      <c r="I496" s="22" t="str">
        <f t="shared" si="37"/>
        <v>否</v>
      </c>
      <c r="J496" s="488" t="str">
        <f t="shared" si="39"/>
        <v>206</v>
      </c>
      <c r="K496" s="712">
        <v>1</v>
      </c>
    </row>
    <row r="497" s="694" customFormat="1" ht="20.25" hidden="1" spans="1:11">
      <c r="A497" s="522" t="s">
        <v>5362</v>
      </c>
      <c r="B497" s="522" t="s">
        <v>5363</v>
      </c>
      <c r="C497" s="24">
        <f>SUMIF('2023.12'!$D$6:$D$1317,A497,'2023.12'!$F$6:$F$1317)</f>
        <v>0</v>
      </c>
      <c r="D497" s="24">
        <v>0</v>
      </c>
      <c r="E497" s="24">
        <f>SUMIF('2024.12'!$E$6:$E$1659,A497,'2024.12'!$H$6:$H$1659)</f>
        <v>0</v>
      </c>
      <c r="F497" s="707">
        <f t="shared" si="38"/>
        <v>0</v>
      </c>
      <c r="G497" s="707" t="str">
        <f t="shared" si="35"/>
        <v/>
      </c>
      <c r="H497" s="707" t="str">
        <f t="shared" si="36"/>
        <v/>
      </c>
      <c r="I497" s="22" t="str">
        <f t="shared" si="37"/>
        <v>否</v>
      </c>
      <c r="J497" s="488" t="str">
        <f t="shared" si="39"/>
        <v>20609</v>
      </c>
      <c r="K497" s="712">
        <v>1</v>
      </c>
    </row>
    <row r="498" s="694" customFormat="1" ht="20.25" hidden="1" spans="1:11">
      <c r="A498" s="522" t="s">
        <v>5364</v>
      </c>
      <c r="B498" s="522" t="s">
        <v>5365</v>
      </c>
      <c r="C498" s="24">
        <f>SUMIF('2023.12'!$D$6:$D$1317,A498,'2023.12'!$F$6:$F$1317)</f>
        <v>0</v>
      </c>
      <c r="D498" s="24">
        <v>0</v>
      </c>
      <c r="E498" s="24">
        <f>SUMIF('2024.12'!$E$6:$E$1659,A498,'2024.12'!$H$6:$H$1659)</f>
        <v>0</v>
      </c>
      <c r="F498" s="707">
        <f t="shared" si="38"/>
        <v>0</v>
      </c>
      <c r="G498" s="707" t="str">
        <f t="shared" si="35"/>
        <v/>
      </c>
      <c r="H498" s="707" t="str">
        <f t="shared" si="36"/>
        <v/>
      </c>
      <c r="I498" s="22" t="str">
        <f t="shared" si="37"/>
        <v>否</v>
      </c>
      <c r="J498" s="488" t="str">
        <f t="shared" si="39"/>
        <v>20609</v>
      </c>
      <c r="K498" s="712">
        <v>1</v>
      </c>
    </row>
    <row r="499" s="694" customFormat="1" ht="20.25" hidden="1" spans="1:11">
      <c r="A499" s="522" t="s">
        <v>5366</v>
      </c>
      <c r="B499" s="522" t="s">
        <v>5367</v>
      </c>
      <c r="C499" s="24">
        <f>SUMIF('2023.12'!$D$6:$D$1317,A499,'2023.12'!$F$6:$F$1317)</f>
        <v>0</v>
      </c>
      <c r="D499" s="24">
        <v>0</v>
      </c>
      <c r="E499" s="24">
        <f>SUMIF('2024.12'!$E$6:$E$1659,A499,'2024.12'!$H$6:$H$1659)</f>
        <v>0</v>
      </c>
      <c r="F499" s="707">
        <f t="shared" si="38"/>
        <v>0</v>
      </c>
      <c r="G499" s="707" t="str">
        <f t="shared" si="35"/>
        <v/>
      </c>
      <c r="H499" s="707" t="str">
        <f t="shared" si="36"/>
        <v/>
      </c>
      <c r="I499" s="22" t="str">
        <f t="shared" si="37"/>
        <v>否</v>
      </c>
      <c r="J499" s="488" t="str">
        <f t="shared" si="39"/>
        <v>20609</v>
      </c>
      <c r="K499" s="712">
        <v>1</v>
      </c>
    </row>
    <row r="500" s="694" customFormat="1" ht="20.25" hidden="1" spans="1:11">
      <c r="A500" s="269" t="s">
        <v>5368</v>
      </c>
      <c r="B500" s="269" t="s">
        <v>5369</v>
      </c>
      <c r="C500" s="660">
        <f>SUMIF($J501:$J$1340,$A500,C501:C$1340)</f>
        <v>0</v>
      </c>
      <c r="D500" s="660">
        <f>SUMIF($J501:$J$1340,$A500,D501:D$1340)</f>
        <v>0</v>
      </c>
      <c r="E500" s="20">
        <f>SUMIF($J501:$J$1340,$A500,E501:E$1340)</f>
        <v>0</v>
      </c>
      <c r="F500" s="271">
        <f t="shared" si="38"/>
        <v>0</v>
      </c>
      <c r="G500" s="271" t="str">
        <f t="shared" si="35"/>
        <v/>
      </c>
      <c r="H500" s="271" t="str">
        <f t="shared" si="36"/>
        <v/>
      </c>
      <c r="I500" s="22" t="str">
        <f t="shared" si="37"/>
        <v>否</v>
      </c>
      <c r="J500" s="488" t="str">
        <f t="shared" si="39"/>
        <v>206</v>
      </c>
      <c r="K500" s="712">
        <v>1</v>
      </c>
    </row>
    <row r="501" s="694" customFormat="1" ht="20.25" hidden="1" spans="1:11">
      <c r="A501" s="522" t="s">
        <v>5370</v>
      </c>
      <c r="B501" s="522" t="s">
        <v>5371</v>
      </c>
      <c r="C501" s="24">
        <f>SUMIF('2023.12'!$D$6:$D$1317,A501,'2023.12'!$F$6:$F$1317)</f>
        <v>0</v>
      </c>
      <c r="D501" s="24">
        <v>0</v>
      </c>
      <c r="E501" s="24">
        <f>SUMIF('2024.12'!$E$6:$E$1659,A501,'2024.12'!$H$6:$H$1659)</f>
        <v>0</v>
      </c>
      <c r="F501" s="707">
        <f t="shared" si="38"/>
        <v>0</v>
      </c>
      <c r="G501" s="707" t="str">
        <f t="shared" si="35"/>
        <v/>
      </c>
      <c r="H501" s="707" t="str">
        <f t="shared" si="36"/>
        <v/>
      </c>
      <c r="I501" s="22" t="str">
        <f t="shared" si="37"/>
        <v>否</v>
      </c>
      <c r="J501" s="488" t="str">
        <f t="shared" si="39"/>
        <v>20699</v>
      </c>
      <c r="K501" s="712">
        <v>1</v>
      </c>
    </row>
    <row r="502" s="694" customFormat="1" ht="20.25" hidden="1" spans="1:11">
      <c r="A502" s="522" t="s">
        <v>5372</v>
      </c>
      <c r="B502" s="522" t="s">
        <v>5373</v>
      </c>
      <c r="C502" s="24">
        <f>SUMIF('2023.12'!$D$6:$D$1317,A502,'2023.12'!$F$6:$F$1317)</f>
        <v>0</v>
      </c>
      <c r="D502" s="24">
        <v>0</v>
      </c>
      <c r="E502" s="24">
        <f>SUMIF('2024.12'!$E$6:$E$1659,A502,'2024.12'!$H$6:$H$1659)</f>
        <v>0</v>
      </c>
      <c r="F502" s="707">
        <f t="shared" si="38"/>
        <v>0</v>
      </c>
      <c r="G502" s="707" t="str">
        <f t="shared" si="35"/>
        <v/>
      </c>
      <c r="H502" s="707" t="str">
        <f t="shared" si="36"/>
        <v/>
      </c>
      <c r="I502" s="22" t="str">
        <f t="shared" si="37"/>
        <v>否</v>
      </c>
      <c r="J502" s="488" t="str">
        <f t="shared" si="39"/>
        <v>20699</v>
      </c>
      <c r="K502" s="712">
        <v>1</v>
      </c>
    </row>
    <row r="503" s="694" customFormat="1" ht="20.25" hidden="1" spans="1:11">
      <c r="A503" s="522" t="s">
        <v>5374</v>
      </c>
      <c r="B503" s="522" t="s">
        <v>5375</v>
      </c>
      <c r="C503" s="24">
        <f>SUMIF('2023.12'!$D$6:$D$1317,A503,'2023.12'!$F$6:$F$1317)</f>
        <v>0</v>
      </c>
      <c r="D503" s="24">
        <v>0</v>
      </c>
      <c r="E503" s="24">
        <f>SUMIF('2024.12'!$E$6:$E$1659,A503,'2024.12'!$H$6:$H$1659)</f>
        <v>0</v>
      </c>
      <c r="F503" s="707">
        <f t="shared" si="38"/>
        <v>0</v>
      </c>
      <c r="G503" s="707" t="str">
        <f t="shared" si="35"/>
        <v/>
      </c>
      <c r="H503" s="707" t="str">
        <f t="shared" si="36"/>
        <v/>
      </c>
      <c r="I503" s="22" t="str">
        <f t="shared" si="37"/>
        <v>否</v>
      </c>
      <c r="J503" s="488" t="str">
        <f t="shared" si="39"/>
        <v>20699</v>
      </c>
      <c r="K503" s="712">
        <v>1</v>
      </c>
    </row>
    <row r="504" s="694" customFormat="1" ht="20.25" hidden="1" spans="1:11">
      <c r="A504" s="522" t="s">
        <v>5376</v>
      </c>
      <c r="B504" s="522" t="s">
        <v>5377</v>
      </c>
      <c r="C504" s="24">
        <f>SUMIF('2023.12'!$D$6:$D$1317,A504,'2023.12'!$F$6:$F$1317)</f>
        <v>0</v>
      </c>
      <c r="D504" s="24">
        <v>0</v>
      </c>
      <c r="E504" s="24">
        <f>SUMIF('2024.12'!$E$6:$E$1659,A504,'2024.12'!$H$6:$H$1659)</f>
        <v>0</v>
      </c>
      <c r="F504" s="707">
        <f t="shared" si="38"/>
        <v>0</v>
      </c>
      <c r="G504" s="707" t="str">
        <f t="shared" si="35"/>
        <v/>
      </c>
      <c r="H504" s="707" t="str">
        <f t="shared" si="36"/>
        <v/>
      </c>
      <c r="I504" s="22" t="str">
        <f t="shared" si="37"/>
        <v>否</v>
      </c>
      <c r="J504" s="488" t="str">
        <f t="shared" si="39"/>
        <v>20699</v>
      </c>
      <c r="K504" s="712">
        <v>1</v>
      </c>
    </row>
    <row r="505" s="696" customFormat="1" ht="31.5" spans="1:11">
      <c r="A505" s="20" t="s">
        <v>5378</v>
      </c>
      <c r="B505" s="344" t="s">
        <v>1712</v>
      </c>
      <c r="C505" s="20">
        <f>SUMIF($J506:$J$1340,$A505,C506:C$1340)</f>
        <v>2098</v>
      </c>
      <c r="D505" s="20">
        <f>SUMIF($J506:$J$1340,$A505,D506:D$1340)</f>
        <v>2107</v>
      </c>
      <c r="E505" s="20">
        <f>SUMIF($J506:$J$1340,$A505,E506:E$1340)</f>
        <v>2389</v>
      </c>
      <c r="F505" s="17">
        <f t="shared" si="38"/>
        <v>291</v>
      </c>
      <c r="G505" s="18" t="str">
        <f t="shared" si="35"/>
        <v>13.9%</v>
      </c>
      <c r="H505" s="18" t="str">
        <f t="shared" si="36"/>
        <v>113.4%</v>
      </c>
      <c r="I505" s="22" t="str">
        <f t="shared" si="37"/>
        <v>是</v>
      </c>
      <c r="J505" s="641">
        <f t="shared" si="39"/>
        <v>0</v>
      </c>
      <c r="K505" s="712">
        <v>1</v>
      </c>
    </row>
    <row r="506" s="696" customFormat="1" ht="20.25" spans="1:11">
      <c r="A506" s="349" t="s">
        <v>5379</v>
      </c>
      <c r="B506" s="350" t="s">
        <v>805</v>
      </c>
      <c r="C506" s="20">
        <f>SUMIF($J507:$J$1340,$A506,C507:C$1340)</f>
        <v>1573</v>
      </c>
      <c r="D506" s="20">
        <f>SUMIF($J507:$J$1340,$A506,D507:D$1340)</f>
        <v>1235</v>
      </c>
      <c r="E506" s="20">
        <f>SUMIF($J507:$J$1340,$A506,E507:E$1340)</f>
        <v>1154</v>
      </c>
      <c r="F506" s="17">
        <f t="shared" si="38"/>
        <v>-419</v>
      </c>
      <c r="G506" s="18" t="str">
        <f t="shared" si="35"/>
        <v>-26.6%</v>
      </c>
      <c r="H506" s="18" t="str">
        <f t="shared" si="36"/>
        <v>93.4%</v>
      </c>
      <c r="I506" s="22" t="str">
        <f t="shared" si="37"/>
        <v>是</v>
      </c>
      <c r="J506" s="641" t="str">
        <f t="shared" si="39"/>
        <v>207</v>
      </c>
      <c r="K506" s="712">
        <v>1</v>
      </c>
    </row>
    <row r="507" s="696" customFormat="1" ht="20.25" spans="1:11">
      <c r="A507" s="280" t="s">
        <v>5380</v>
      </c>
      <c r="B507" s="281" t="s">
        <v>12</v>
      </c>
      <c r="C507" s="24">
        <f>SUMIF('2023.12'!$D$6:$D$1317,A507,'2023.12'!$F$6:$F$1317)</f>
        <v>243</v>
      </c>
      <c r="D507" s="24">
        <v>268</v>
      </c>
      <c r="E507" s="24">
        <f>SUMIF('2024.12'!$E$6:$E$1659,A507,'2024.12'!$H$6:$H$1659)</f>
        <v>253</v>
      </c>
      <c r="F507" s="302">
        <f t="shared" si="38"/>
        <v>10</v>
      </c>
      <c r="G507" s="84" t="str">
        <f t="shared" si="35"/>
        <v>4.1%</v>
      </c>
      <c r="H507" s="84" t="str">
        <f t="shared" si="36"/>
        <v>94.4%</v>
      </c>
      <c r="I507" s="22" t="str">
        <f t="shared" si="37"/>
        <v>是</v>
      </c>
      <c r="J507" s="641" t="str">
        <f t="shared" si="39"/>
        <v>20701</v>
      </c>
      <c r="K507" s="712">
        <v>1</v>
      </c>
    </row>
    <row r="508" s="696" customFormat="1" ht="20.25" spans="1:11">
      <c r="A508" s="280" t="s">
        <v>5381</v>
      </c>
      <c r="B508" s="281" t="s">
        <v>14</v>
      </c>
      <c r="C508" s="24">
        <f>SUMIF('2023.12'!$D$6:$D$1317,A508,'2023.12'!$F$6:$F$1317)</f>
        <v>232</v>
      </c>
      <c r="D508" s="24">
        <v>100</v>
      </c>
      <c r="E508" s="24">
        <f>SUMIF('2024.12'!$E$6:$E$1659,A508,'2024.12'!$H$6:$H$1659)</f>
        <v>58</v>
      </c>
      <c r="F508" s="302">
        <f t="shared" si="38"/>
        <v>-174</v>
      </c>
      <c r="G508" s="84" t="str">
        <f t="shared" si="35"/>
        <v>-75.0%</v>
      </c>
      <c r="H508" s="84" t="str">
        <f t="shared" si="36"/>
        <v>58.0%</v>
      </c>
      <c r="I508" s="22" t="str">
        <f t="shared" si="37"/>
        <v>是</v>
      </c>
      <c r="J508" s="641" t="str">
        <f t="shared" si="39"/>
        <v>20701</v>
      </c>
      <c r="K508" s="712">
        <v>1</v>
      </c>
    </row>
    <row r="509" s="697" customFormat="1" ht="20.25" hidden="1" spans="1:11">
      <c r="A509" s="522" t="s">
        <v>5382</v>
      </c>
      <c r="B509" s="522" t="s">
        <v>4642</v>
      </c>
      <c r="C509" s="24">
        <f>SUMIF('2023.12'!$D$6:$D$1317,A509,'2023.12'!$F$6:$F$1317)</f>
        <v>0</v>
      </c>
      <c r="D509" s="24">
        <v>0</v>
      </c>
      <c r="E509" s="24">
        <f>SUMIF('2024.12'!$E$6:$E$1659,A509,'2024.12'!$H$6:$H$1659)</f>
        <v>0</v>
      </c>
      <c r="F509" s="707">
        <f t="shared" si="38"/>
        <v>0</v>
      </c>
      <c r="G509" s="707" t="str">
        <f t="shared" si="35"/>
        <v/>
      </c>
      <c r="H509" s="707" t="str">
        <f t="shared" si="36"/>
        <v/>
      </c>
      <c r="I509" s="22" t="str">
        <f t="shared" si="37"/>
        <v>否</v>
      </c>
      <c r="J509" s="488" t="str">
        <f t="shared" si="39"/>
        <v>20701</v>
      </c>
      <c r="K509" s="712">
        <v>1</v>
      </c>
    </row>
    <row r="510" s="696" customFormat="1" ht="20.25" spans="1:11">
      <c r="A510" s="280" t="s">
        <v>5383</v>
      </c>
      <c r="B510" s="281" t="s">
        <v>810</v>
      </c>
      <c r="C510" s="24">
        <f>SUMIF('2023.12'!$D$6:$D$1317,A510,'2023.12'!$F$6:$F$1317)</f>
        <v>86</v>
      </c>
      <c r="D510" s="24">
        <v>95</v>
      </c>
      <c r="E510" s="24">
        <f>SUMIF('2024.12'!$E$6:$E$1659,A510,'2024.12'!$H$6:$H$1659)</f>
        <v>79</v>
      </c>
      <c r="F510" s="302">
        <f t="shared" si="38"/>
        <v>-7</v>
      </c>
      <c r="G510" s="84" t="str">
        <f t="shared" si="35"/>
        <v>-8.1%</v>
      </c>
      <c r="H510" s="84" t="str">
        <f t="shared" si="36"/>
        <v>83.2%</v>
      </c>
      <c r="I510" s="22" t="str">
        <f t="shared" si="37"/>
        <v>是</v>
      </c>
      <c r="J510" s="641" t="str">
        <f t="shared" si="39"/>
        <v>20701</v>
      </c>
      <c r="K510" s="712">
        <v>1</v>
      </c>
    </row>
    <row r="511" s="694" customFormat="1" ht="20.25" hidden="1" spans="1:11">
      <c r="A511" s="522" t="s">
        <v>5384</v>
      </c>
      <c r="B511" s="522" t="s">
        <v>5385</v>
      </c>
      <c r="C511" s="24">
        <f>SUMIF('2023.12'!$D$6:$D$1317,A511,'2023.12'!$F$6:$F$1317)</f>
        <v>0</v>
      </c>
      <c r="D511" s="24">
        <v>0</v>
      </c>
      <c r="E511" s="24">
        <f>SUMIF('2024.12'!$E$6:$E$1659,A511,'2024.12'!$H$6:$H$1659)</f>
        <v>0</v>
      </c>
      <c r="F511" s="707">
        <f t="shared" si="38"/>
        <v>0</v>
      </c>
      <c r="G511" s="707" t="str">
        <f t="shared" si="35"/>
        <v/>
      </c>
      <c r="H511" s="707" t="str">
        <f t="shared" si="36"/>
        <v/>
      </c>
      <c r="I511" s="22" t="str">
        <f t="shared" si="37"/>
        <v>否</v>
      </c>
      <c r="J511" s="488" t="str">
        <f t="shared" si="39"/>
        <v>20701</v>
      </c>
      <c r="K511" s="712">
        <v>1</v>
      </c>
    </row>
    <row r="512" s="694" customFormat="1" ht="20.25" hidden="1" spans="1:11">
      <c r="A512" s="522" t="s">
        <v>5386</v>
      </c>
      <c r="B512" s="522" t="s">
        <v>5387</v>
      </c>
      <c r="C512" s="24">
        <f>SUMIF('2023.12'!$D$6:$D$1317,A512,'2023.12'!$F$6:$F$1317)</f>
        <v>0</v>
      </c>
      <c r="D512" s="24">
        <v>0</v>
      </c>
      <c r="E512" s="24">
        <f>SUMIF('2024.12'!$E$6:$E$1659,A512,'2024.12'!$H$6:$H$1659)</f>
        <v>0</v>
      </c>
      <c r="F512" s="707">
        <f t="shared" si="38"/>
        <v>0</v>
      </c>
      <c r="G512" s="707" t="str">
        <f t="shared" si="35"/>
        <v/>
      </c>
      <c r="H512" s="707" t="str">
        <f t="shared" si="36"/>
        <v/>
      </c>
      <c r="I512" s="22" t="str">
        <f t="shared" si="37"/>
        <v>否</v>
      </c>
      <c r="J512" s="488" t="str">
        <f t="shared" si="39"/>
        <v>20701</v>
      </c>
      <c r="K512" s="712">
        <v>1</v>
      </c>
    </row>
    <row r="513" s="696" customFormat="1" ht="20.25" spans="1:11">
      <c r="A513" s="280" t="s">
        <v>5388</v>
      </c>
      <c r="B513" s="281" t="s">
        <v>816</v>
      </c>
      <c r="C513" s="24">
        <f>SUMIF('2023.12'!$D$6:$D$1317,A513,'2023.12'!$F$6:$F$1317)</f>
        <v>171</v>
      </c>
      <c r="D513" s="24">
        <v>179</v>
      </c>
      <c r="E513" s="24">
        <f>SUMIF('2024.12'!$E$6:$E$1659,A513,'2024.12'!$H$6:$H$1659)</f>
        <v>174</v>
      </c>
      <c r="F513" s="302">
        <f t="shared" si="38"/>
        <v>3</v>
      </c>
      <c r="G513" s="84" t="str">
        <f t="shared" si="35"/>
        <v>1.8%</v>
      </c>
      <c r="H513" s="84" t="str">
        <f t="shared" si="36"/>
        <v>97.2%</v>
      </c>
      <c r="I513" s="22" t="str">
        <f t="shared" si="37"/>
        <v>是</v>
      </c>
      <c r="J513" s="641" t="str">
        <f t="shared" si="39"/>
        <v>20701</v>
      </c>
      <c r="K513" s="712">
        <v>1</v>
      </c>
    </row>
    <row r="514" s="694" customFormat="1" ht="20.25" hidden="1" spans="1:11">
      <c r="A514" s="522" t="s">
        <v>5389</v>
      </c>
      <c r="B514" s="522" t="s">
        <v>5390</v>
      </c>
      <c r="C514" s="24">
        <f>SUMIF('2023.12'!$D$6:$D$1317,A514,'2023.12'!$F$6:$F$1317)</f>
        <v>0</v>
      </c>
      <c r="D514" s="24">
        <v>0</v>
      </c>
      <c r="E514" s="24">
        <f>SUMIF('2024.12'!$E$6:$E$1659,A514,'2024.12'!$H$6:$H$1659)</f>
        <v>0</v>
      </c>
      <c r="F514" s="707">
        <f t="shared" si="38"/>
        <v>0</v>
      </c>
      <c r="G514" s="707" t="str">
        <f t="shared" si="35"/>
        <v/>
      </c>
      <c r="H514" s="707" t="str">
        <f t="shared" si="36"/>
        <v/>
      </c>
      <c r="I514" s="22" t="str">
        <f t="shared" si="37"/>
        <v>否</v>
      </c>
      <c r="J514" s="488" t="str">
        <f t="shared" si="39"/>
        <v>20701</v>
      </c>
      <c r="K514" s="712">
        <v>1</v>
      </c>
    </row>
    <row r="515" s="696" customFormat="1" ht="20.25" spans="1:11">
      <c r="A515" s="280" t="s">
        <v>5391</v>
      </c>
      <c r="B515" s="281" t="s">
        <v>820</v>
      </c>
      <c r="C515" s="24">
        <f>SUMIF('2023.12'!$D$6:$D$1317,A515,'2023.12'!$F$6:$F$1317)</f>
        <v>541</v>
      </c>
      <c r="D515" s="24">
        <v>487</v>
      </c>
      <c r="E515" s="24">
        <f>SUMIF('2024.12'!$E$6:$E$1659,A515,'2024.12'!$H$6:$H$1659)</f>
        <v>490</v>
      </c>
      <c r="F515" s="302">
        <f t="shared" si="38"/>
        <v>-51</v>
      </c>
      <c r="G515" s="84" t="str">
        <f t="shared" si="35"/>
        <v>-9.4%</v>
      </c>
      <c r="H515" s="84" t="str">
        <f t="shared" si="36"/>
        <v>100.6%</v>
      </c>
      <c r="I515" s="22" t="str">
        <f t="shared" si="37"/>
        <v>是</v>
      </c>
      <c r="J515" s="641" t="str">
        <f t="shared" si="39"/>
        <v>20701</v>
      </c>
      <c r="K515" s="712">
        <v>1</v>
      </c>
    </row>
    <row r="516" s="694" customFormat="1" ht="20.25" hidden="1" spans="1:11">
      <c r="A516" s="522" t="s">
        <v>5392</v>
      </c>
      <c r="B516" s="522" t="s">
        <v>5393</v>
      </c>
      <c r="C516" s="24">
        <f>SUMIF('2023.12'!$D$6:$D$1317,A516,'2023.12'!$F$6:$F$1317)</f>
        <v>0</v>
      </c>
      <c r="D516" s="24">
        <v>0</v>
      </c>
      <c r="E516" s="24">
        <f>SUMIF('2024.12'!$E$6:$E$1659,A516,'2024.12'!$H$6:$H$1659)</f>
        <v>0</v>
      </c>
      <c r="F516" s="707">
        <f t="shared" si="38"/>
        <v>0</v>
      </c>
      <c r="G516" s="707" t="str">
        <f t="shared" si="35"/>
        <v/>
      </c>
      <c r="H516" s="707" t="str">
        <f t="shared" si="36"/>
        <v/>
      </c>
      <c r="I516" s="22" t="str">
        <f t="shared" si="37"/>
        <v>否</v>
      </c>
      <c r="J516" s="488" t="str">
        <f t="shared" si="39"/>
        <v>20701</v>
      </c>
      <c r="K516" s="712">
        <v>1</v>
      </c>
    </row>
    <row r="517" s="695" customFormat="1" ht="20.25" spans="1:11">
      <c r="A517" s="280" t="s">
        <v>5394</v>
      </c>
      <c r="B517" s="281" t="s">
        <v>824</v>
      </c>
      <c r="C517" s="24">
        <f>SUMIF('2023.12'!$D$6:$D$1317,A517,'2023.12'!$F$6:$F$1317)</f>
        <v>38</v>
      </c>
      <c r="D517" s="24">
        <v>25</v>
      </c>
      <c r="E517" s="24">
        <f>SUMIF('2024.12'!$E$6:$E$1659,A517,'2024.12'!$H$6:$H$1659)</f>
        <v>80</v>
      </c>
      <c r="F517" s="302">
        <f t="shared" si="38"/>
        <v>42</v>
      </c>
      <c r="G517" s="84" t="str">
        <f t="shared" si="35"/>
        <v>110.5%</v>
      </c>
      <c r="H517" s="84" t="str">
        <f t="shared" si="36"/>
        <v>320.0%</v>
      </c>
      <c r="I517" s="22" t="str">
        <f t="shared" si="37"/>
        <v>是</v>
      </c>
      <c r="J517" s="641" t="str">
        <f t="shared" si="39"/>
        <v>20701</v>
      </c>
      <c r="K517" s="712">
        <v>1</v>
      </c>
    </row>
    <row r="518" s="694" customFormat="1" ht="20.25" hidden="1" spans="1:11">
      <c r="A518" s="522" t="s">
        <v>5395</v>
      </c>
      <c r="B518" s="522" t="s">
        <v>5396</v>
      </c>
      <c r="C518" s="24">
        <f>SUMIF('2023.12'!$D$6:$D$1317,A518,'2023.12'!$F$6:$F$1317)</f>
        <v>0</v>
      </c>
      <c r="D518" s="24">
        <v>0</v>
      </c>
      <c r="E518" s="24">
        <f>SUMIF('2024.12'!$E$6:$E$1659,A518,'2024.12'!$H$6:$H$1659)</f>
        <v>0</v>
      </c>
      <c r="F518" s="707">
        <f t="shared" si="38"/>
        <v>0</v>
      </c>
      <c r="G518" s="707" t="str">
        <f t="shared" ref="G518:G581" si="40">IFERROR(TEXT(F518/C518,"0.0%"),"")</f>
        <v/>
      </c>
      <c r="H518" s="707" t="str">
        <f t="shared" ref="H518:H581" si="41">IFERROR(TEXT(E518/D518,"0.0%"),"")</f>
        <v/>
      </c>
      <c r="I518" s="22" t="str">
        <f t="shared" si="37"/>
        <v>否</v>
      </c>
      <c r="J518" s="488" t="str">
        <f t="shared" si="39"/>
        <v>20701</v>
      </c>
      <c r="K518" s="712">
        <v>1</v>
      </c>
    </row>
    <row r="519" s="696" customFormat="1" ht="20.25" spans="1:11">
      <c r="A519" s="280" t="s">
        <v>5397</v>
      </c>
      <c r="B519" s="281" t="s">
        <v>828</v>
      </c>
      <c r="C519" s="24">
        <f>SUMIF('2023.12'!$D$6:$D$1317,A519,'2023.12'!$F$6:$F$1317)</f>
        <v>232</v>
      </c>
      <c r="D519" s="24">
        <v>64</v>
      </c>
      <c r="E519" s="24">
        <f>SUMIF('2024.12'!$E$6:$E$1659,A519,'2024.12'!$H$6:$H$1659)</f>
        <v>20</v>
      </c>
      <c r="F519" s="302">
        <f t="shared" si="38"/>
        <v>-212</v>
      </c>
      <c r="G519" s="84" t="str">
        <f t="shared" si="40"/>
        <v>-91.4%</v>
      </c>
      <c r="H519" s="84" t="str">
        <f t="shared" si="41"/>
        <v>31.3%</v>
      </c>
      <c r="I519" s="22" t="str">
        <f t="shared" ref="I519:I582" si="42">IF(B519&lt;&gt;"",IF(OR(C519&lt;&gt;0,D519&lt;&gt;0,E519&lt;&gt;0,F519&lt;&gt;0),"是","否"),"是")</f>
        <v>是</v>
      </c>
      <c r="J519" s="641" t="str">
        <f t="shared" si="39"/>
        <v>20701</v>
      </c>
      <c r="K519" s="712">
        <v>1</v>
      </c>
    </row>
    <row r="520" s="696" customFormat="1" ht="20.25" spans="1:11">
      <c r="A520" s="280" t="s">
        <v>5398</v>
      </c>
      <c r="B520" s="281" t="s">
        <v>830</v>
      </c>
      <c r="C520" s="24">
        <f>SUMIF('2023.12'!$D$6:$D$1317,A520,'2023.12'!$F$6:$F$1317)</f>
        <v>30</v>
      </c>
      <c r="D520" s="24">
        <v>17</v>
      </c>
      <c r="E520" s="24">
        <f>SUMIF('2024.12'!$E$6:$E$1659,A520,'2024.12'!$H$6:$H$1659)</f>
        <v>0</v>
      </c>
      <c r="F520" s="302">
        <f t="shared" ref="F520:F583" si="43">E520-C520</f>
        <v>-30</v>
      </c>
      <c r="G520" s="302" t="str">
        <f t="shared" si="40"/>
        <v>-100.0%</v>
      </c>
      <c r="H520" s="302" t="str">
        <f t="shared" si="41"/>
        <v>0.0%</v>
      </c>
      <c r="I520" s="22" t="str">
        <f t="shared" si="42"/>
        <v>是</v>
      </c>
      <c r="J520" s="641" t="str">
        <f t="shared" ref="J520:J583" si="44">_xlfn.IFS(LEN(A520)=3,0,LEN(A520)=5,LEFT(A520,3),LEN(A520)=7,LEFT(A520,5))</f>
        <v>20701</v>
      </c>
      <c r="K520" s="712">
        <v>1</v>
      </c>
    </row>
    <row r="521" s="694" customFormat="1" ht="20.25" hidden="1" spans="1:11">
      <c r="A521" s="522" t="s">
        <v>5399</v>
      </c>
      <c r="B521" s="522" t="s">
        <v>5400</v>
      </c>
      <c r="C521" s="24">
        <f>SUMIF('2023.12'!$D$6:$D$1317,A521,'2023.12'!$F$6:$F$1317)</f>
        <v>0</v>
      </c>
      <c r="D521" s="24">
        <v>0</v>
      </c>
      <c r="E521" s="24">
        <f>SUMIF('2024.12'!$E$6:$E$1659,A521,'2024.12'!$H$6:$H$1659)</f>
        <v>0</v>
      </c>
      <c r="F521" s="707">
        <f t="shared" si="43"/>
        <v>0</v>
      </c>
      <c r="G521" s="707" t="str">
        <f t="shared" si="40"/>
        <v/>
      </c>
      <c r="H521" s="707" t="str">
        <f t="shared" si="41"/>
        <v/>
      </c>
      <c r="I521" s="22" t="str">
        <f t="shared" si="42"/>
        <v>否</v>
      </c>
      <c r="J521" s="488" t="str">
        <f t="shared" si="44"/>
        <v>20701</v>
      </c>
      <c r="K521" s="712">
        <v>1</v>
      </c>
    </row>
    <row r="522" s="696" customFormat="1" ht="20.25" spans="1:11">
      <c r="A522" s="349" t="s">
        <v>5401</v>
      </c>
      <c r="B522" s="350" t="s">
        <v>834</v>
      </c>
      <c r="C522" s="20">
        <f>SUMIF($J523:$J$1340,$A522,C523:C$1340)</f>
        <v>50</v>
      </c>
      <c r="D522" s="20">
        <f>SUMIF($J523:$J$1340,$A522,D523:D$1340)</f>
        <v>98</v>
      </c>
      <c r="E522" s="20">
        <f>SUMIF($J523:$J$1340,$A522,E523:E$1340)</f>
        <v>468</v>
      </c>
      <c r="F522" s="17">
        <f t="shared" si="43"/>
        <v>418</v>
      </c>
      <c r="G522" s="18" t="str">
        <f t="shared" si="40"/>
        <v>836.0%</v>
      </c>
      <c r="H522" s="18" t="str">
        <f t="shared" si="41"/>
        <v>477.6%</v>
      </c>
      <c r="I522" s="22" t="str">
        <f t="shared" si="42"/>
        <v>是</v>
      </c>
      <c r="J522" s="641" t="str">
        <f t="shared" si="44"/>
        <v>207</v>
      </c>
      <c r="K522" s="712">
        <v>1</v>
      </c>
    </row>
    <row r="523" s="696" customFormat="1" ht="20.25" spans="1:11">
      <c r="A523" s="280" t="s">
        <v>5402</v>
      </c>
      <c r="B523" s="281" t="s">
        <v>12</v>
      </c>
      <c r="C523" s="24">
        <f>SUMIF('2023.12'!$D$6:$D$1317,A523,'2023.12'!$F$6:$F$1317)</f>
        <v>45</v>
      </c>
      <c r="D523" s="24">
        <v>48</v>
      </c>
      <c r="E523" s="24">
        <f>SUMIF('2024.12'!$E$6:$E$1659,A523,'2024.12'!$H$6:$H$1659)</f>
        <v>46</v>
      </c>
      <c r="F523" s="302">
        <f t="shared" si="43"/>
        <v>1</v>
      </c>
      <c r="G523" s="84" t="str">
        <f t="shared" si="40"/>
        <v>2.2%</v>
      </c>
      <c r="H523" s="84" t="str">
        <f t="shared" si="41"/>
        <v>95.8%</v>
      </c>
      <c r="I523" s="22" t="str">
        <f t="shared" si="42"/>
        <v>是</v>
      </c>
      <c r="J523" s="641" t="str">
        <f t="shared" si="44"/>
        <v>20702</v>
      </c>
      <c r="K523" s="712">
        <v>1</v>
      </c>
    </row>
    <row r="524" s="694" customFormat="1" ht="20.25" hidden="1" spans="1:11">
      <c r="A524" s="522" t="s">
        <v>5403</v>
      </c>
      <c r="B524" s="522" t="s">
        <v>4732</v>
      </c>
      <c r="C524" s="24">
        <f>SUMIF('2023.12'!$D$6:$D$1317,A524,'2023.12'!$F$6:$F$1317)</f>
        <v>0</v>
      </c>
      <c r="D524" s="24">
        <v>0</v>
      </c>
      <c r="E524" s="24">
        <f>SUMIF('2024.12'!$E$6:$E$1659,A524,'2024.12'!$H$6:$H$1659)</f>
        <v>0</v>
      </c>
      <c r="F524" s="707">
        <f t="shared" si="43"/>
        <v>0</v>
      </c>
      <c r="G524" s="707" t="str">
        <f t="shared" si="40"/>
        <v/>
      </c>
      <c r="H524" s="707" t="str">
        <f t="shared" si="41"/>
        <v/>
      </c>
      <c r="I524" s="22" t="str">
        <f t="shared" si="42"/>
        <v>否</v>
      </c>
      <c r="J524" s="488" t="str">
        <f t="shared" si="44"/>
        <v>20702</v>
      </c>
      <c r="K524" s="712">
        <v>1</v>
      </c>
    </row>
    <row r="525" s="694" customFormat="1" ht="20.25" hidden="1" spans="1:11">
      <c r="A525" s="522" t="s">
        <v>5404</v>
      </c>
      <c r="B525" s="522" t="s">
        <v>4642</v>
      </c>
      <c r="C525" s="24">
        <f>SUMIF('2023.12'!$D$6:$D$1317,A525,'2023.12'!$F$6:$F$1317)</f>
        <v>0</v>
      </c>
      <c r="D525" s="24">
        <v>0</v>
      </c>
      <c r="E525" s="24">
        <f>SUMIF('2024.12'!$E$6:$E$1659,A525,'2024.12'!$H$6:$H$1659)</f>
        <v>0</v>
      </c>
      <c r="F525" s="707">
        <f t="shared" si="43"/>
        <v>0</v>
      </c>
      <c r="G525" s="707" t="str">
        <f t="shared" si="40"/>
        <v/>
      </c>
      <c r="H525" s="707" t="str">
        <f t="shared" si="41"/>
        <v/>
      </c>
      <c r="I525" s="22" t="str">
        <f t="shared" si="42"/>
        <v>否</v>
      </c>
      <c r="J525" s="488" t="str">
        <f t="shared" si="44"/>
        <v>20702</v>
      </c>
      <c r="K525" s="712">
        <v>1</v>
      </c>
    </row>
    <row r="526" s="696" customFormat="1" ht="20.25" spans="1:11">
      <c r="A526" s="280" t="s">
        <v>5405</v>
      </c>
      <c r="B526" s="281" t="s">
        <v>839</v>
      </c>
      <c r="C526" s="24">
        <f>SUMIF('2023.12'!$D$6:$D$1317,A526,'2023.12'!$F$6:$F$1317)</f>
        <v>0</v>
      </c>
      <c r="D526" s="24">
        <v>0</v>
      </c>
      <c r="E526" s="24">
        <f>SUMIF('2024.12'!$E$6:$E$1659,A526,'2024.12'!$H$6:$H$1659)</f>
        <v>419</v>
      </c>
      <c r="F526" s="302">
        <f t="shared" si="43"/>
        <v>419</v>
      </c>
      <c r="G526" s="84" t="str">
        <f t="shared" si="40"/>
        <v/>
      </c>
      <c r="H526" s="84" t="str">
        <f t="shared" si="41"/>
        <v/>
      </c>
      <c r="I526" s="22" t="str">
        <f t="shared" si="42"/>
        <v>是</v>
      </c>
      <c r="J526" s="641" t="str">
        <f t="shared" si="44"/>
        <v>20702</v>
      </c>
      <c r="K526" s="712">
        <v>1</v>
      </c>
    </row>
    <row r="527" s="696" customFormat="1" ht="20.25" spans="1:11">
      <c r="A527" s="280" t="s">
        <v>5406</v>
      </c>
      <c r="B527" s="281" t="s">
        <v>840</v>
      </c>
      <c r="C527" s="24">
        <f>SUMIF('2023.12'!$D$6:$D$1317,A527,'2023.12'!$F$6:$F$1317)</f>
        <v>5</v>
      </c>
      <c r="D527" s="24">
        <v>50</v>
      </c>
      <c r="E527" s="24">
        <f>SUMIF('2024.12'!$E$6:$E$1659,A527,'2024.12'!$H$6:$H$1659)</f>
        <v>3</v>
      </c>
      <c r="F527" s="302">
        <f t="shared" si="43"/>
        <v>-2</v>
      </c>
      <c r="G527" s="84" t="str">
        <f t="shared" si="40"/>
        <v>-40.0%</v>
      </c>
      <c r="H527" s="84" t="str">
        <f t="shared" si="41"/>
        <v>6.0%</v>
      </c>
      <c r="I527" s="22" t="str">
        <f t="shared" si="42"/>
        <v>是</v>
      </c>
      <c r="J527" s="641" t="str">
        <f t="shared" si="44"/>
        <v>20702</v>
      </c>
      <c r="K527" s="712">
        <v>1</v>
      </c>
    </row>
    <row r="528" s="697" customFormat="1" ht="20.25" hidden="1" spans="1:11">
      <c r="A528" s="522" t="s">
        <v>5407</v>
      </c>
      <c r="B528" s="522" t="s">
        <v>5408</v>
      </c>
      <c r="C528" s="24">
        <f>SUMIF('2023.12'!$D$6:$D$1317,A528,'2023.12'!$F$6:$F$1317)</f>
        <v>0</v>
      </c>
      <c r="D528" s="24">
        <v>0</v>
      </c>
      <c r="E528" s="24">
        <f>SUMIF('2024.12'!$E$6:$E$1659,A528,'2024.12'!$H$6:$H$1659)</f>
        <v>0</v>
      </c>
      <c r="F528" s="707">
        <f t="shared" si="43"/>
        <v>0</v>
      </c>
      <c r="G528" s="707" t="str">
        <f t="shared" si="40"/>
        <v/>
      </c>
      <c r="H528" s="707" t="str">
        <f t="shared" si="41"/>
        <v/>
      </c>
      <c r="I528" s="22" t="str">
        <f t="shared" si="42"/>
        <v>否</v>
      </c>
      <c r="J528" s="488" t="str">
        <f t="shared" si="44"/>
        <v>20702</v>
      </c>
      <c r="K528" s="712">
        <v>1</v>
      </c>
    </row>
    <row r="529" s="694" customFormat="1" ht="20.25" hidden="1" spans="1:11">
      <c r="A529" s="522" t="s">
        <v>5409</v>
      </c>
      <c r="B529" s="522" t="s">
        <v>5410</v>
      </c>
      <c r="C529" s="24">
        <f>SUMIF('2023.12'!$D$6:$D$1317,A529,'2023.12'!$F$6:$F$1317)</f>
        <v>0</v>
      </c>
      <c r="D529" s="24">
        <v>0</v>
      </c>
      <c r="E529" s="24">
        <f>SUMIF('2024.12'!$E$6:$E$1659,A529,'2024.12'!$H$6:$H$1659)</f>
        <v>0</v>
      </c>
      <c r="F529" s="707">
        <f t="shared" si="43"/>
        <v>0</v>
      </c>
      <c r="G529" s="707" t="str">
        <f t="shared" si="40"/>
        <v/>
      </c>
      <c r="H529" s="707" t="str">
        <f t="shared" si="41"/>
        <v/>
      </c>
      <c r="I529" s="22" t="str">
        <f t="shared" si="42"/>
        <v>否</v>
      </c>
      <c r="J529" s="488" t="str">
        <f t="shared" si="44"/>
        <v>20702</v>
      </c>
      <c r="K529" s="712">
        <v>1</v>
      </c>
    </row>
    <row r="530" s="696" customFormat="1" ht="20.25" spans="1:11">
      <c r="A530" s="349" t="s">
        <v>5411</v>
      </c>
      <c r="B530" s="350" t="s">
        <v>846</v>
      </c>
      <c r="C530" s="20">
        <f>SUMIF($J531:$J$1340,$A530,C531:C$1340)</f>
        <v>30</v>
      </c>
      <c r="D530" s="20">
        <f>SUMIF($J531:$J$1340,$A530,D531:D$1340)</f>
        <v>310</v>
      </c>
      <c r="E530" s="20">
        <f>SUMIF($J531:$J$1340,$A530,E531:E$1340)</f>
        <v>332</v>
      </c>
      <c r="F530" s="17">
        <f t="shared" si="43"/>
        <v>302</v>
      </c>
      <c r="G530" s="18" t="str">
        <f t="shared" si="40"/>
        <v>1006.7%</v>
      </c>
      <c r="H530" s="18" t="str">
        <f t="shared" si="41"/>
        <v>107.1%</v>
      </c>
      <c r="I530" s="22" t="str">
        <f t="shared" si="42"/>
        <v>是</v>
      </c>
      <c r="J530" s="641" t="str">
        <f t="shared" si="44"/>
        <v>207</v>
      </c>
      <c r="K530" s="712">
        <v>1</v>
      </c>
    </row>
    <row r="531" s="694" customFormat="1" ht="20.25" hidden="1" spans="1:11">
      <c r="A531" s="522" t="s">
        <v>5412</v>
      </c>
      <c r="B531" s="522" t="s">
        <v>4730</v>
      </c>
      <c r="C531" s="24">
        <f>SUMIF('2023.12'!$D$6:$D$1317,A531,'2023.12'!$F$6:$F$1317)</f>
        <v>0</v>
      </c>
      <c r="D531" s="24">
        <v>0</v>
      </c>
      <c r="E531" s="24">
        <f>SUMIF('2024.12'!$E$6:$E$1659,A531,'2024.12'!$H$6:$H$1659)</f>
        <v>0</v>
      </c>
      <c r="F531" s="707">
        <f t="shared" si="43"/>
        <v>0</v>
      </c>
      <c r="G531" s="707" t="str">
        <f t="shared" si="40"/>
        <v/>
      </c>
      <c r="H531" s="707" t="str">
        <f t="shared" si="41"/>
        <v/>
      </c>
      <c r="I531" s="22" t="str">
        <f t="shared" si="42"/>
        <v>否</v>
      </c>
      <c r="J531" s="488" t="str">
        <f t="shared" si="44"/>
        <v>20703</v>
      </c>
      <c r="K531" s="712">
        <v>1</v>
      </c>
    </row>
    <row r="532" s="694" customFormat="1" ht="20.25" hidden="1" spans="1:11">
      <c r="A532" s="522" t="s">
        <v>5413</v>
      </c>
      <c r="B532" s="522" t="s">
        <v>4732</v>
      </c>
      <c r="C532" s="24">
        <f>SUMIF('2023.12'!$D$6:$D$1317,A532,'2023.12'!$F$6:$F$1317)</f>
        <v>0</v>
      </c>
      <c r="D532" s="24">
        <v>0</v>
      </c>
      <c r="E532" s="24">
        <f>SUMIF('2024.12'!$E$6:$E$1659,A532,'2024.12'!$H$6:$H$1659)</f>
        <v>0</v>
      </c>
      <c r="F532" s="707">
        <f t="shared" si="43"/>
        <v>0</v>
      </c>
      <c r="G532" s="707" t="str">
        <f t="shared" si="40"/>
        <v/>
      </c>
      <c r="H532" s="707" t="str">
        <f t="shared" si="41"/>
        <v/>
      </c>
      <c r="I532" s="22" t="str">
        <f t="shared" si="42"/>
        <v>否</v>
      </c>
      <c r="J532" s="488" t="str">
        <f t="shared" si="44"/>
        <v>20703</v>
      </c>
      <c r="K532" s="712">
        <v>1</v>
      </c>
    </row>
    <row r="533" s="694" customFormat="1" ht="20.25" hidden="1" spans="1:11">
      <c r="A533" s="522" t="s">
        <v>5414</v>
      </c>
      <c r="B533" s="522" t="s">
        <v>4642</v>
      </c>
      <c r="C533" s="24">
        <f>SUMIF('2023.12'!$D$6:$D$1317,A533,'2023.12'!$F$6:$F$1317)</f>
        <v>0</v>
      </c>
      <c r="D533" s="24">
        <v>0</v>
      </c>
      <c r="E533" s="24">
        <f>SUMIF('2024.12'!$E$6:$E$1659,A533,'2024.12'!$H$6:$H$1659)</f>
        <v>0</v>
      </c>
      <c r="F533" s="707">
        <f t="shared" si="43"/>
        <v>0</v>
      </c>
      <c r="G533" s="707" t="str">
        <f t="shared" si="40"/>
        <v/>
      </c>
      <c r="H533" s="707" t="str">
        <f t="shared" si="41"/>
        <v/>
      </c>
      <c r="I533" s="22" t="str">
        <f t="shared" si="42"/>
        <v>否</v>
      </c>
      <c r="J533" s="488" t="str">
        <f t="shared" si="44"/>
        <v>20703</v>
      </c>
      <c r="K533" s="712">
        <v>1</v>
      </c>
    </row>
    <row r="534" s="694" customFormat="1" ht="20.25" hidden="1" spans="1:11">
      <c r="A534" s="522" t="s">
        <v>5415</v>
      </c>
      <c r="B534" s="522" t="s">
        <v>5416</v>
      </c>
      <c r="C534" s="24">
        <f>SUMIF('2023.12'!$D$6:$D$1317,A534,'2023.12'!$F$6:$F$1317)</f>
        <v>0</v>
      </c>
      <c r="D534" s="24">
        <v>0</v>
      </c>
      <c r="E534" s="24">
        <f>SUMIF('2024.12'!$E$6:$E$1659,A534,'2024.12'!$H$6:$H$1659)</f>
        <v>0</v>
      </c>
      <c r="F534" s="707">
        <f t="shared" si="43"/>
        <v>0</v>
      </c>
      <c r="G534" s="707" t="str">
        <f t="shared" si="40"/>
        <v/>
      </c>
      <c r="H534" s="707" t="str">
        <f t="shared" si="41"/>
        <v/>
      </c>
      <c r="I534" s="22" t="str">
        <f t="shared" si="42"/>
        <v>否</v>
      </c>
      <c r="J534" s="488" t="str">
        <f t="shared" si="44"/>
        <v>20703</v>
      </c>
      <c r="K534" s="712">
        <v>1</v>
      </c>
    </row>
    <row r="535" s="694" customFormat="1" ht="20.25" hidden="1" spans="1:11">
      <c r="A535" s="522" t="s">
        <v>5417</v>
      </c>
      <c r="B535" s="522" t="s">
        <v>5418</v>
      </c>
      <c r="C535" s="24">
        <f>SUMIF('2023.12'!$D$6:$D$1317,A535,'2023.12'!$F$6:$F$1317)</f>
        <v>0</v>
      </c>
      <c r="D535" s="24">
        <v>0</v>
      </c>
      <c r="E535" s="24">
        <f>SUMIF('2024.12'!$E$6:$E$1659,A535,'2024.12'!$H$6:$H$1659)</f>
        <v>0</v>
      </c>
      <c r="F535" s="707">
        <f t="shared" si="43"/>
        <v>0</v>
      </c>
      <c r="G535" s="707" t="str">
        <f t="shared" si="40"/>
        <v/>
      </c>
      <c r="H535" s="707" t="str">
        <f t="shared" si="41"/>
        <v/>
      </c>
      <c r="I535" s="22" t="str">
        <f t="shared" si="42"/>
        <v>否</v>
      </c>
      <c r="J535" s="488" t="str">
        <f t="shared" si="44"/>
        <v>20703</v>
      </c>
      <c r="K535" s="712">
        <v>1</v>
      </c>
    </row>
    <row r="536" s="694" customFormat="1" ht="20.25" hidden="1" spans="1:11">
      <c r="A536" s="522" t="s">
        <v>5419</v>
      </c>
      <c r="B536" s="522" t="s">
        <v>5420</v>
      </c>
      <c r="C536" s="24">
        <f>SUMIF('2023.12'!$D$6:$D$1317,A536,'2023.12'!$F$6:$F$1317)</f>
        <v>0</v>
      </c>
      <c r="D536" s="24">
        <v>0</v>
      </c>
      <c r="E536" s="24">
        <f>SUMIF('2024.12'!$E$6:$E$1659,A536,'2024.12'!$H$6:$H$1659)</f>
        <v>0</v>
      </c>
      <c r="F536" s="707">
        <f t="shared" si="43"/>
        <v>0</v>
      </c>
      <c r="G536" s="707" t="str">
        <f t="shared" si="40"/>
        <v/>
      </c>
      <c r="H536" s="707" t="str">
        <f t="shared" si="41"/>
        <v/>
      </c>
      <c r="I536" s="22" t="str">
        <f t="shared" si="42"/>
        <v>否</v>
      </c>
      <c r="J536" s="488" t="str">
        <f t="shared" si="44"/>
        <v>20703</v>
      </c>
      <c r="K536" s="712">
        <v>1</v>
      </c>
    </row>
    <row r="537" s="695" customFormat="1" ht="20.25" spans="1:11">
      <c r="A537" s="280" t="s">
        <v>5421</v>
      </c>
      <c r="B537" s="281" t="s">
        <v>857</v>
      </c>
      <c r="C537" s="24">
        <f>SUMIF('2023.12'!$D$6:$D$1317,A537,'2023.12'!$F$6:$F$1317)</f>
        <v>30</v>
      </c>
      <c r="D537" s="24">
        <v>62</v>
      </c>
      <c r="E537" s="24">
        <f>SUMIF('2024.12'!$E$6:$E$1659,A537,'2024.12'!$H$6:$H$1659)</f>
        <v>62</v>
      </c>
      <c r="F537" s="302">
        <f t="shared" si="43"/>
        <v>32</v>
      </c>
      <c r="G537" s="84" t="str">
        <f t="shared" si="40"/>
        <v>106.7%</v>
      </c>
      <c r="H537" s="84" t="str">
        <f t="shared" si="41"/>
        <v>100.0%</v>
      </c>
      <c r="I537" s="22" t="str">
        <f t="shared" si="42"/>
        <v>是</v>
      </c>
      <c r="J537" s="641" t="str">
        <f t="shared" si="44"/>
        <v>20703</v>
      </c>
      <c r="K537" s="712">
        <v>1</v>
      </c>
    </row>
    <row r="538" s="694" customFormat="1" ht="20.25" spans="1:11">
      <c r="A538" s="306" t="s">
        <v>5422</v>
      </c>
      <c r="B538" s="708" t="s">
        <v>859</v>
      </c>
      <c r="C538" s="24">
        <f>SUMIF('2023.12'!$D$6:$D$1317,A538,'2023.12'!$F$6:$F$1317)</f>
        <v>0</v>
      </c>
      <c r="D538" s="24">
        <v>248</v>
      </c>
      <c r="E538" s="24">
        <f>SUMIF('2024.12'!$E$6:$E$1659,A538,'2024.12'!$H$6:$H$1659)</f>
        <v>270</v>
      </c>
      <c r="F538" s="707">
        <f t="shared" si="43"/>
        <v>270</v>
      </c>
      <c r="G538" s="707" t="str">
        <f t="shared" si="40"/>
        <v/>
      </c>
      <c r="H538" s="707" t="str">
        <f t="shared" si="41"/>
        <v>108.9%</v>
      </c>
      <c r="I538" s="22" t="str">
        <f t="shared" si="42"/>
        <v>是</v>
      </c>
      <c r="J538" s="488" t="str">
        <f t="shared" si="44"/>
        <v>20703</v>
      </c>
      <c r="K538" s="712">
        <v>1</v>
      </c>
    </row>
    <row r="539" s="694" customFormat="1" ht="20.25" hidden="1" spans="1:11">
      <c r="A539" s="522" t="s">
        <v>5423</v>
      </c>
      <c r="B539" s="522" t="s">
        <v>5424</v>
      </c>
      <c r="C539" s="24">
        <f>SUMIF('2023.12'!$D$6:$D$1317,A539,'2023.12'!$F$6:$F$1317)</f>
        <v>0</v>
      </c>
      <c r="D539" s="24">
        <v>0</v>
      </c>
      <c r="E539" s="24">
        <f>SUMIF('2024.12'!$E$6:$E$1659,A539,'2024.12'!$H$6:$H$1659)</f>
        <v>0</v>
      </c>
      <c r="F539" s="707">
        <f t="shared" si="43"/>
        <v>0</v>
      </c>
      <c r="G539" s="707" t="str">
        <f t="shared" si="40"/>
        <v/>
      </c>
      <c r="H539" s="707" t="str">
        <f t="shared" si="41"/>
        <v/>
      </c>
      <c r="I539" s="22" t="str">
        <f t="shared" si="42"/>
        <v>否</v>
      </c>
      <c r="J539" s="488" t="str">
        <f t="shared" si="44"/>
        <v>20703</v>
      </c>
      <c r="K539" s="712">
        <v>1</v>
      </c>
    </row>
    <row r="540" s="694" customFormat="1" ht="20.25" hidden="1" spans="1:11">
      <c r="A540" s="522" t="s">
        <v>5425</v>
      </c>
      <c r="B540" s="522" t="s">
        <v>5426</v>
      </c>
      <c r="C540" s="24">
        <f>SUMIF('2023.12'!$D$6:$D$1317,A540,'2023.12'!$F$6:$F$1317)</f>
        <v>0</v>
      </c>
      <c r="D540" s="24">
        <v>0</v>
      </c>
      <c r="E540" s="24">
        <f>SUMIF('2024.12'!$E$6:$E$1659,A540,'2024.12'!$H$6:$H$1659)</f>
        <v>0</v>
      </c>
      <c r="F540" s="707">
        <f t="shared" si="43"/>
        <v>0</v>
      </c>
      <c r="G540" s="707" t="str">
        <f t="shared" si="40"/>
        <v/>
      </c>
      <c r="H540" s="707" t="str">
        <f t="shared" si="41"/>
        <v/>
      </c>
      <c r="I540" s="22" t="str">
        <f t="shared" si="42"/>
        <v>否</v>
      </c>
      <c r="J540" s="488" t="str">
        <f t="shared" si="44"/>
        <v>20703</v>
      </c>
      <c r="K540" s="712">
        <v>1</v>
      </c>
    </row>
    <row r="541" s="694" customFormat="1" ht="20.25" hidden="1" spans="1:11">
      <c r="A541" s="269" t="s">
        <v>5427</v>
      </c>
      <c r="B541" s="269" t="s">
        <v>5428</v>
      </c>
      <c r="C541" s="660">
        <f>SUMIF($J542:$J$1340,$A541,C542:C$1340)</f>
        <v>0</v>
      </c>
      <c r="D541" s="660">
        <f>SUMIF($J542:$J$1340,$A541,D542:D$1340)</f>
        <v>0</v>
      </c>
      <c r="E541" s="20">
        <f>SUMIF($J542:$J$1340,$A541,E542:E$1340)</f>
        <v>0</v>
      </c>
      <c r="F541" s="271">
        <f t="shared" si="43"/>
        <v>0</v>
      </c>
      <c r="G541" s="271" t="str">
        <f t="shared" si="40"/>
        <v/>
      </c>
      <c r="H541" s="271" t="str">
        <f t="shared" si="41"/>
        <v/>
      </c>
      <c r="I541" s="22" t="str">
        <f t="shared" si="42"/>
        <v>否</v>
      </c>
      <c r="J541" s="488" t="str">
        <f t="shared" si="44"/>
        <v>207</v>
      </c>
      <c r="K541" s="712">
        <v>1</v>
      </c>
    </row>
    <row r="542" s="694" customFormat="1" ht="20.25" hidden="1" spans="1:11">
      <c r="A542" s="522" t="s">
        <v>5429</v>
      </c>
      <c r="B542" s="522" t="s">
        <v>4730</v>
      </c>
      <c r="C542" s="24">
        <f>SUMIF('2023.12'!$D$6:$D$1317,A542,'2023.12'!$F$6:$F$1317)</f>
        <v>0</v>
      </c>
      <c r="D542" s="24">
        <v>0</v>
      </c>
      <c r="E542" s="24">
        <f>SUMIF('2024.12'!$E$6:$E$1659,A542,'2024.12'!$H$6:$H$1659)</f>
        <v>0</v>
      </c>
      <c r="F542" s="707">
        <f t="shared" si="43"/>
        <v>0</v>
      </c>
      <c r="G542" s="707" t="str">
        <f t="shared" si="40"/>
        <v/>
      </c>
      <c r="H542" s="707" t="str">
        <f t="shared" si="41"/>
        <v/>
      </c>
      <c r="I542" s="22" t="str">
        <f t="shared" si="42"/>
        <v>否</v>
      </c>
      <c r="J542" s="488" t="str">
        <f t="shared" si="44"/>
        <v>20706</v>
      </c>
      <c r="K542" s="712">
        <v>1</v>
      </c>
    </row>
    <row r="543" s="694" customFormat="1" ht="20.25" hidden="1" spans="1:11">
      <c r="A543" s="522" t="s">
        <v>5430</v>
      </c>
      <c r="B543" s="522" t="s">
        <v>4732</v>
      </c>
      <c r="C543" s="24">
        <f>SUMIF('2023.12'!$D$6:$D$1317,A543,'2023.12'!$F$6:$F$1317)</f>
        <v>0</v>
      </c>
      <c r="D543" s="24">
        <v>0</v>
      </c>
      <c r="E543" s="24">
        <f>SUMIF('2024.12'!$E$6:$E$1659,A543,'2024.12'!$H$6:$H$1659)</f>
        <v>0</v>
      </c>
      <c r="F543" s="707">
        <f t="shared" si="43"/>
        <v>0</v>
      </c>
      <c r="G543" s="707" t="str">
        <f t="shared" si="40"/>
        <v/>
      </c>
      <c r="H543" s="707" t="str">
        <f t="shared" si="41"/>
        <v/>
      </c>
      <c r="I543" s="22" t="str">
        <f t="shared" si="42"/>
        <v>否</v>
      </c>
      <c r="J543" s="488" t="str">
        <f t="shared" si="44"/>
        <v>20706</v>
      </c>
      <c r="K543" s="712">
        <v>1</v>
      </c>
    </row>
    <row r="544" s="694" customFormat="1" ht="20.25" hidden="1" spans="1:11">
      <c r="A544" s="522" t="s">
        <v>5431</v>
      </c>
      <c r="B544" s="522" t="s">
        <v>4642</v>
      </c>
      <c r="C544" s="24">
        <f>SUMIF('2023.12'!$D$6:$D$1317,A544,'2023.12'!$F$6:$F$1317)</f>
        <v>0</v>
      </c>
      <c r="D544" s="24">
        <v>0</v>
      </c>
      <c r="E544" s="24">
        <f>SUMIF('2024.12'!$E$6:$E$1659,A544,'2024.12'!$H$6:$H$1659)</f>
        <v>0</v>
      </c>
      <c r="F544" s="707">
        <f t="shared" si="43"/>
        <v>0</v>
      </c>
      <c r="G544" s="707" t="str">
        <f t="shared" si="40"/>
        <v/>
      </c>
      <c r="H544" s="707" t="str">
        <f t="shared" si="41"/>
        <v/>
      </c>
      <c r="I544" s="22" t="str">
        <f t="shared" si="42"/>
        <v>否</v>
      </c>
      <c r="J544" s="488" t="str">
        <f t="shared" si="44"/>
        <v>20706</v>
      </c>
      <c r="K544" s="712">
        <v>1</v>
      </c>
    </row>
    <row r="545" s="697" customFormat="1" ht="20.25" hidden="1" spans="1:11">
      <c r="A545" s="522" t="s">
        <v>5432</v>
      </c>
      <c r="B545" s="522" t="s">
        <v>5433</v>
      </c>
      <c r="C545" s="24">
        <f>SUMIF('2023.12'!$D$6:$D$1317,A545,'2023.12'!$F$6:$F$1317)</f>
        <v>0</v>
      </c>
      <c r="D545" s="24">
        <v>0</v>
      </c>
      <c r="E545" s="24">
        <f>SUMIF('2024.12'!$E$6:$E$1659,A545,'2024.12'!$H$6:$H$1659)</f>
        <v>0</v>
      </c>
      <c r="F545" s="707">
        <f t="shared" si="43"/>
        <v>0</v>
      </c>
      <c r="G545" s="707" t="str">
        <f t="shared" si="40"/>
        <v/>
      </c>
      <c r="H545" s="707" t="str">
        <f t="shared" si="41"/>
        <v/>
      </c>
      <c r="I545" s="22" t="str">
        <f t="shared" si="42"/>
        <v>否</v>
      </c>
      <c r="J545" s="488" t="str">
        <f t="shared" si="44"/>
        <v>20706</v>
      </c>
      <c r="K545" s="712">
        <v>1</v>
      </c>
    </row>
    <row r="546" s="694" customFormat="1" ht="20.25" hidden="1" spans="1:11">
      <c r="A546" s="522" t="s">
        <v>5434</v>
      </c>
      <c r="B546" s="522" t="s">
        <v>5435</v>
      </c>
      <c r="C546" s="24">
        <f>SUMIF('2023.12'!$D$6:$D$1317,A546,'2023.12'!$F$6:$F$1317)</f>
        <v>0</v>
      </c>
      <c r="D546" s="24">
        <v>0</v>
      </c>
      <c r="E546" s="24">
        <f>SUMIF('2024.12'!$E$6:$E$1659,A546,'2024.12'!$H$6:$H$1659)</f>
        <v>0</v>
      </c>
      <c r="F546" s="707">
        <f t="shared" si="43"/>
        <v>0</v>
      </c>
      <c r="G546" s="707" t="str">
        <f t="shared" si="40"/>
        <v/>
      </c>
      <c r="H546" s="707" t="str">
        <f t="shared" si="41"/>
        <v/>
      </c>
      <c r="I546" s="22" t="str">
        <f t="shared" si="42"/>
        <v>否</v>
      </c>
      <c r="J546" s="488" t="str">
        <f t="shared" si="44"/>
        <v>20706</v>
      </c>
      <c r="K546" s="712">
        <v>1</v>
      </c>
    </row>
    <row r="547" s="694" customFormat="1" ht="20.25" hidden="1" spans="1:11">
      <c r="A547" s="522" t="s">
        <v>5436</v>
      </c>
      <c r="B547" s="522" t="s">
        <v>5437</v>
      </c>
      <c r="C547" s="24">
        <f>SUMIF('2023.12'!$D$6:$D$1317,A547,'2023.12'!$F$6:$F$1317)</f>
        <v>0</v>
      </c>
      <c r="D547" s="24">
        <v>0</v>
      </c>
      <c r="E547" s="24">
        <f>SUMIF('2024.12'!$E$6:$E$1659,A547,'2024.12'!$H$6:$H$1659)</f>
        <v>0</v>
      </c>
      <c r="F547" s="707">
        <f t="shared" si="43"/>
        <v>0</v>
      </c>
      <c r="G547" s="707" t="str">
        <f t="shared" si="40"/>
        <v/>
      </c>
      <c r="H547" s="707" t="str">
        <f t="shared" si="41"/>
        <v/>
      </c>
      <c r="I547" s="22" t="str">
        <f t="shared" si="42"/>
        <v>否</v>
      </c>
      <c r="J547" s="488" t="str">
        <f t="shared" si="44"/>
        <v>20706</v>
      </c>
      <c r="K547" s="712">
        <v>1</v>
      </c>
    </row>
    <row r="548" s="694" customFormat="1" ht="20.25" hidden="1" spans="1:11">
      <c r="A548" s="522" t="s">
        <v>5438</v>
      </c>
      <c r="B548" s="522" t="s">
        <v>5439</v>
      </c>
      <c r="C548" s="24">
        <f>SUMIF('2023.12'!$D$6:$D$1317,A548,'2023.12'!$F$6:$F$1317)</f>
        <v>0</v>
      </c>
      <c r="D548" s="24">
        <v>0</v>
      </c>
      <c r="E548" s="24">
        <f>SUMIF('2024.12'!$E$6:$E$1659,A548,'2024.12'!$H$6:$H$1659)</f>
        <v>0</v>
      </c>
      <c r="F548" s="707">
        <f t="shared" si="43"/>
        <v>0</v>
      </c>
      <c r="G548" s="707" t="str">
        <f t="shared" si="40"/>
        <v/>
      </c>
      <c r="H548" s="707" t="str">
        <f t="shared" si="41"/>
        <v/>
      </c>
      <c r="I548" s="22" t="str">
        <f t="shared" si="42"/>
        <v>否</v>
      </c>
      <c r="J548" s="488" t="str">
        <f t="shared" si="44"/>
        <v>20706</v>
      </c>
      <c r="K548" s="712">
        <v>1</v>
      </c>
    </row>
    <row r="549" s="523" customFormat="1" ht="20.25" hidden="1" spans="1:11">
      <c r="A549" s="522" t="s">
        <v>5440</v>
      </c>
      <c r="B549" s="522" t="s">
        <v>5441</v>
      </c>
      <c r="C549" s="24">
        <f>SUMIF('2023.12'!$D$6:$D$1317,A549,'2023.12'!$F$6:$F$1317)</f>
        <v>0</v>
      </c>
      <c r="D549" s="24">
        <v>0</v>
      </c>
      <c r="E549" s="24">
        <f>SUMIF('2024.12'!$E$6:$E$1659,A549,'2024.12'!$H$6:$H$1659)</f>
        <v>0</v>
      </c>
      <c r="F549" s="707">
        <f t="shared" si="43"/>
        <v>0</v>
      </c>
      <c r="G549" s="707" t="str">
        <f t="shared" si="40"/>
        <v/>
      </c>
      <c r="H549" s="707" t="str">
        <f t="shared" si="41"/>
        <v/>
      </c>
      <c r="I549" s="22" t="str">
        <f t="shared" si="42"/>
        <v>否</v>
      </c>
      <c r="J549" s="488" t="str">
        <f t="shared" si="44"/>
        <v>20706</v>
      </c>
      <c r="K549" s="712">
        <v>1</v>
      </c>
    </row>
    <row r="550" s="332" customFormat="1" ht="20.25" spans="1:11">
      <c r="A550" s="349" t="s">
        <v>5442</v>
      </c>
      <c r="B550" s="350" t="s">
        <v>880</v>
      </c>
      <c r="C550" s="20">
        <f>SUMIF($J551:$J$1340,$A550,C551:C$1340)</f>
        <v>445</v>
      </c>
      <c r="D550" s="20">
        <f>SUMIF($J551:$J$1340,$A550,D551:D$1340)</f>
        <v>464</v>
      </c>
      <c r="E550" s="20">
        <f>SUMIF($J551:$J$1340,$A550,E551:E$1340)</f>
        <v>435</v>
      </c>
      <c r="F550" s="17">
        <f t="shared" si="43"/>
        <v>-10</v>
      </c>
      <c r="G550" s="18" t="str">
        <f t="shared" si="40"/>
        <v>-2.2%</v>
      </c>
      <c r="H550" s="18" t="str">
        <f t="shared" si="41"/>
        <v>93.8%</v>
      </c>
      <c r="I550" s="22" t="str">
        <f t="shared" si="42"/>
        <v>是</v>
      </c>
      <c r="J550" s="641" t="str">
        <f t="shared" si="44"/>
        <v>207</v>
      </c>
      <c r="K550" s="712">
        <v>1</v>
      </c>
    </row>
    <row r="551" s="449" customFormat="1" ht="20.25" hidden="1" spans="1:11">
      <c r="A551" s="522" t="s">
        <v>5443</v>
      </c>
      <c r="B551" s="522" t="s">
        <v>4730</v>
      </c>
      <c r="C551" s="24">
        <f>SUMIF('2023.12'!$D$6:$D$1317,A551,'2023.12'!$F$6:$F$1317)</f>
        <v>0</v>
      </c>
      <c r="D551" s="24">
        <v>0</v>
      </c>
      <c r="E551" s="24">
        <f>SUMIF('2024.12'!$E$6:$E$1659,A551,'2024.12'!$H$6:$H$1659)</f>
        <v>0</v>
      </c>
      <c r="F551" s="707">
        <f t="shared" si="43"/>
        <v>0</v>
      </c>
      <c r="G551" s="707" t="str">
        <f t="shared" si="40"/>
        <v/>
      </c>
      <c r="H551" s="707" t="str">
        <f t="shared" si="41"/>
        <v/>
      </c>
      <c r="I551" s="22" t="str">
        <f t="shared" si="42"/>
        <v>否</v>
      </c>
      <c r="J551" s="488" t="str">
        <f t="shared" si="44"/>
        <v>20708</v>
      </c>
      <c r="K551" s="712">
        <v>1</v>
      </c>
    </row>
    <row r="552" s="449" customFormat="1" ht="20.25" hidden="1" spans="1:11">
      <c r="A552" s="522" t="s">
        <v>5444</v>
      </c>
      <c r="B552" s="522" t="s">
        <v>4732</v>
      </c>
      <c r="C552" s="24">
        <f>SUMIF('2023.12'!$D$6:$D$1317,A552,'2023.12'!$F$6:$F$1317)</f>
        <v>0</v>
      </c>
      <c r="D552" s="24">
        <v>0</v>
      </c>
      <c r="E552" s="24">
        <f>SUMIF('2024.12'!$E$6:$E$1659,A552,'2024.12'!$H$6:$H$1659)</f>
        <v>0</v>
      </c>
      <c r="F552" s="707">
        <f t="shared" si="43"/>
        <v>0</v>
      </c>
      <c r="G552" s="707" t="str">
        <f t="shared" si="40"/>
        <v/>
      </c>
      <c r="H552" s="707" t="str">
        <f t="shared" si="41"/>
        <v/>
      </c>
      <c r="I552" s="22" t="str">
        <f t="shared" si="42"/>
        <v>否</v>
      </c>
      <c r="J552" s="488" t="str">
        <f t="shared" si="44"/>
        <v>20708</v>
      </c>
      <c r="K552" s="712">
        <v>1</v>
      </c>
    </row>
    <row r="553" s="488" customFormat="1" ht="20.25" hidden="1" spans="1:11">
      <c r="A553" s="522" t="s">
        <v>5445</v>
      </c>
      <c r="B553" s="522" t="s">
        <v>4642</v>
      </c>
      <c r="C553" s="24">
        <f>SUMIF('2023.12'!$D$6:$D$1317,A553,'2023.12'!$F$6:$F$1317)</f>
        <v>0</v>
      </c>
      <c r="D553" s="24">
        <v>0</v>
      </c>
      <c r="E553" s="24">
        <f>SUMIF('2024.12'!$E$6:$E$1659,A553,'2024.12'!$H$6:$H$1659)</f>
        <v>0</v>
      </c>
      <c r="F553" s="707">
        <f t="shared" si="43"/>
        <v>0</v>
      </c>
      <c r="G553" s="707" t="str">
        <f t="shared" si="40"/>
        <v/>
      </c>
      <c r="H553" s="707" t="str">
        <f t="shared" si="41"/>
        <v/>
      </c>
      <c r="I553" s="22" t="str">
        <f t="shared" si="42"/>
        <v>否</v>
      </c>
      <c r="J553" s="488" t="str">
        <f t="shared" si="44"/>
        <v>20708</v>
      </c>
      <c r="K553" s="712">
        <v>1</v>
      </c>
    </row>
    <row r="554" s="433" customFormat="1" ht="20.25" hidden="1" spans="1:11">
      <c r="A554" s="522" t="s">
        <v>5446</v>
      </c>
      <c r="B554" s="522" t="s">
        <v>5447</v>
      </c>
      <c r="C554" s="24">
        <f>SUMIF('2023.12'!$D$6:$D$1317,A554,'2023.12'!$F$6:$F$1317)</f>
        <v>0</v>
      </c>
      <c r="D554" s="24">
        <v>0</v>
      </c>
      <c r="E554" s="24">
        <f>SUMIF('2024.12'!$E$6:$E$1659,A554,'2024.12'!$H$6:$H$1659)</f>
        <v>0</v>
      </c>
      <c r="F554" s="707">
        <f t="shared" si="43"/>
        <v>0</v>
      </c>
      <c r="G554" s="707" t="str">
        <f t="shared" si="40"/>
        <v/>
      </c>
      <c r="H554" s="707" t="str">
        <f t="shared" si="41"/>
        <v/>
      </c>
      <c r="I554" s="22" t="str">
        <f t="shared" si="42"/>
        <v>否</v>
      </c>
      <c r="J554" s="488" t="str">
        <f t="shared" si="44"/>
        <v>20708</v>
      </c>
      <c r="K554" s="712">
        <v>1</v>
      </c>
    </row>
    <row r="555" s="230" customFormat="1" ht="20.25" spans="1:11">
      <c r="A555" s="280" t="s">
        <v>5448</v>
      </c>
      <c r="B555" s="281" t="s">
        <v>887</v>
      </c>
      <c r="C555" s="24">
        <f>SUMIF('2023.12'!$D$6:$D$1317,A555,'2023.12'!$F$6:$F$1317)</f>
        <v>16</v>
      </c>
      <c r="D555" s="24">
        <v>10</v>
      </c>
      <c r="E555" s="24">
        <f>SUMIF('2024.12'!$E$6:$E$1659,A555,'2024.12'!$H$6:$H$1659)</f>
        <v>22</v>
      </c>
      <c r="F555" s="302">
        <f t="shared" si="43"/>
        <v>6</v>
      </c>
      <c r="G555" s="84" t="str">
        <f t="shared" si="40"/>
        <v>37.5%</v>
      </c>
      <c r="H555" s="84" t="str">
        <f t="shared" si="41"/>
        <v>220.0%</v>
      </c>
      <c r="I555" s="22" t="str">
        <f t="shared" si="42"/>
        <v>是</v>
      </c>
      <c r="J555" s="641" t="str">
        <f t="shared" si="44"/>
        <v>20708</v>
      </c>
      <c r="K555" s="712">
        <v>1</v>
      </c>
    </row>
    <row r="556" s="230" customFormat="1" ht="20.25" spans="1:11">
      <c r="A556" s="280" t="s">
        <v>5449</v>
      </c>
      <c r="B556" s="281" t="s">
        <v>889</v>
      </c>
      <c r="C556" s="24">
        <f>SUMIF('2023.12'!$D$6:$D$1317,A556,'2023.12'!$F$6:$F$1317)</f>
        <v>429</v>
      </c>
      <c r="D556" s="24">
        <v>454</v>
      </c>
      <c r="E556" s="24">
        <f>SUMIF('2024.12'!$E$6:$E$1659,A556,'2024.12'!$H$6:$H$1659)</f>
        <v>413</v>
      </c>
      <c r="F556" s="302">
        <f t="shared" si="43"/>
        <v>-16</v>
      </c>
      <c r="G556" s="84" t="str">
        <f t="shared" si="40"/>
        <v>-3.7%</v>
      </c>
      <c r="H556" s="84" t="str">
        <f t="shared" si="41"/>
        <v>91.0%</v>
      </c>
      <c r="I556" s="22" t="str">
        <f t="shared" si="42"/>
        <v>是</v>
      </c>
      <c r="J556" s="641" t="str">
        <f t="shared" si="44"/>
        <v>20708</v>
      </c>
      <c r="K556" s="712">
        <v>1</v>
      </c>
    </row>
    <row r="557" s="687" customFormat="1" ht="20.25" hidden="1" spans="1:11">
      <c r="A557" s="522" t="s">
        <v>5450</v>
      </c>
      <c r="B557" s="522" t="s">
        <v>5451</v>
      </c>
      <c r="C557" s="24">
        <f>SUMIF('2023.12'!$D$6:$D$1317,A557,'2023.12'!$F$6:$F$1317)</f>
        <v>0</v>
      </c>
      <c r="D557" s="24">
        <v>0</v>
      </c>
      <c r="E557" s="24">
        <f>SUMIF('2024.12'!$E$6:$E$1659,A557,'2024.12'!$H$6:$H$1659)</f>
        <v>0</v>
      </c>
      <c r="F557" s="707">
        <f t="shared" si="43"/>
        <v>0</v>
      </c>
      <c r="G557" s="707" t="str">
        <f t="shared" si="40"/>
        <v/>
      </c>
      <c r="H557" s="707" t="str">
        <f t="shared" si="41"/>
        <v/>
      </c>
      <c r="I557" s="22" t="str">
        <f t="shared" si="42"/>
        <v>否</v>
      </c>
      <c r="J557" s="488" t="str">
        <f t="shared" si="44"/>
        <v>20708</v>
      </c>
      <c r="K557" s="712">
        <v>1</v>
      </c>
    </row>
    <row r="558" s="433" customFormat="1" ht="31.5" hidden="1" spans="1:11">
      <c r="A558" s="269" t="s">
        <v>5452</v>
      </c>
      <c r="B558" s="269" t="s">
        <v>5453</v>
      </c>
      <c r="C558" s="660">
        <f>SUMIF($J559:$J$1340,$A558,C559:C$1340)</f>
        <v>0</v>
      </c>
      <c r="D558" s="660">
        <f>SUMIF($J559:$J$1340,$A558,D559:D$1340)</f>
        <v>0</v>
      </c>
      <c r="E558" s="20">
        <f>SUMIF($J559:$J$1340,$A558,E559:E$1340)</f>
        <v>0</v>
      </c>
      <c r="F558" s="271">
        <f t="shared" si="43"/>
        <v>0</v>
      </c>
      <c r="G558" s="271" t="str">
        <f t="shared" si="40"/>
        <v/>
      </c>
      <c r="H558" s="271" t="str">
        <f t="shared" si="41"/>
        <v/>
      </c>
      <c r="I558" s="22" t="str">
        <f t="shared" si="42"/>
        <v>否</v>
      </c>
      <c r="J558" s="488" t="str">
        <f t="shared" si="44"/>
        <v>207</v>
      </c>
      <c r="K558" s="712">
        <v>1</v>
      </c>
    </row>
    <row r="559" s="449" customFormat="1" ht="20.25" hidden="1" spans="1:11">
      <c r="A559" s="522" t="s">
        <v>5454</v>
      </c>
      <c r="B559" s="522" t="s">
        <v>5455</v>
      </c>
      <c r="C559" s="24">
        <f>SUMIF('2023.12'!$D$6:$D$1317,A559,'2023.12'!$F$6:$F$1317)</f>
        <v>0</v>
      </c>
      <c r="D559" s="24">
        <v>0</v>
      </c>
      <c r="E559" s="24">
        <f>SUMIF('2024.12'!$E$6:$E$1659,A559,'2024.12'!$H$6:$H$1659)</f>
        <v>0</v>
      </c>
      <c r="F559" s="707">
        <f t="shared" si="43"/>
        <v>0</v>
      </c>
      <c r="G559" s="707" t="str">
        <f t="shared" si="40"/>
        <v/>
      </c>
      <c r="H559" s="707" t="str">
        <f t="shared" si="41"/>
        <v/>
      </c>
      <c r="I559" s="22" t="str">
        <f t="shared" si="42"/>
        <v>否</v>
      </c>
      <c r="J559" s="488" t="str">
        <f t="shared" si="44"/>
        <v>20799</v>
      </c>
      <c r="K559" s="712">
        <v>1</v>
      </c>
    </row>
    <row r="560" s="449" customFormat="1" ht="20.25" hidden="1" spans="1:11">
      <c r="A560" s="522" t="s">
        <v>5456</v>
      </c>
      <c r="B560" s="522" t="s">
        <v>5457</v>
      </c>
      <c r="C560" s="24">
        <f>SUMIF('2023.12'!$D$6:$D$1317,A560,'2023.12'!$F$6:$F$1317)</f>
        <v>0</v>
      </c>
      <c r="D560" s="24">
        <v>0</v>
      </c>
      <c r="E560" s="24">
        <f>SUMIF('2024.12'!$E$6:$E$1659,A560,'2024.12'!$H$6:$H$1659)</f>
        <v>0</v>
      </c>
      <c r="F560" s="707">
        <f t="shared" si="43"/>
        <v>0</v>
      </c>
      <c r="G560" s="707" t="str">
        <f t="shared" si="40"/>
        <v/>
      </c>
      <c r="H560" s="707" t="str">
        <f t="shared" si="41"/>
        <v/>
      </c>
      <c r="I560" s="22" t="str">
        <f t="shared" si="42"/>
        <v>否</v>
      </c>
      <c r="J560" s="488" t="str">
        <f t="shared" si="44"/>
        <v>20799</v>
      </c>
      <c r="K560" s="712">
        <v>1</v>
      </c>
    </row>
    <row r="561" s="449" customFormat="1" ht="30" hidden="1" spans="1:11">
      <c r="A561" s="522" t="s">
        <v>5458</v>
      </c>
      <c r="B561" s="522" t="s">
        <v>5459</v>
      </c>
      <c r="C561" s="24">
        <f>SUMIF('2023.12'!$D$6:$D$1317,A561,'2023.12'!$F$6:$F$1317)</f>
        <v>0</v>
      </c>
      <c r="D561" s="24">
        <v>0</v>
      </c>
      <c r="E561" s="24">
        <f>SUMIF('2024.12'!$E$6:$E$1659,A561,'2024.12'!$H$6:$H$1659)</f>
        <v>0</v>
      </c>
      <c r="F561" s="707">
        <f t="shared" si="43"/>
        <v>0</v>
      </c>
      <c r="G561" s="707" t="str">
        <f t="shared" si="40"/>
        <v/>
      </c>
      <c r="H561" s="707" t="str">
        <f t="shared" si="41"/>
        <v/>
      </c>
      <c r="I561" s="22" t="str">
        <f t="shared" si="42"/>
        <v>否</v>
      </c>
      <c r="J561" s="488" t="str">
        <f t="shared" si="44"/>
        <v>20799</v>
      </c>
      <c r="K561" s="712">
        <v>1</v>
      </c>
    </row>
    <row r="562" s="691" customFormat="1" ht="20.25" spans="1:11">
      <c r="A562" s="20" t="s">
        <v>5460</v>
      </c>
      <c r="B562" s="344" t="s">
        <v>900</v>
      </c>
      <c r="C562" s="20">
        <f>SUMIF($J563:$J$1340,$A562,C563:C$1340)</f>
        <v>51190</v>
      </c>
      <c r="D562" s="20">
        <f>SUMIF($J563:$J$1340,$A562,D563:D$1340)</f>
        <v>51953</v>
      </c>
      <c r="E562" s="20">
        <f>SUMIF($J563:$J$1340,$A562,E563:E$1340)</f>
        <v>46000</v>
      </c>
      <c r="F562" s="17">
        <f t="shared" si="43"/>
        <v>-5190</v>
      </c>
      <c r="G562" s="18" t="str">
        <f t="shared" si="40"/>
        <v>-10.1%</v>
      </c>
      <c r="H562" s="18" t="str">
        <f t="shared" si="41"/>
        <v>88.5%</v>
      </c>
      <c r="I562" s="22" t="str">
        <f t="shared" si="42"/>
        <v>是</v>
      </c>
      <c r="J562" s="641">
        <f t="shared" si="44"/>
        <v>0</v>
      </c>
      <c r="K562" s="712">
        <v>1</v>
      </c>
    </row>
    <row r="563" s="330" customFormat="1" ht="31.5" spans="1:11">
      <c r="A563" s="349" t="s">
        <v>5461</v>
      </c>
      <c r="B563" s="350" t="s">
        <v>902</v>
      </c>
      <c r="C563" s="20">
        <f>SUMIF($J564:$J$1340,$A563,C564:C$1340)</f>
        <v>1957</v>
      </c>
      <c r="D563" s="20">
        <f>SUMIF($J564:$J$1340,$A563,D564:D$1340)</f>
        <v>1251</v>
      </c>
      <c r="E563" s="20">
        <f>SUMIF($J564:$J$1340,$A563,E564:E$1340)</f>
        <v>1117</v>
      </c>
      <c r="F563" s="17">
        <f t="shared" si="43"/>
        <v>-840</v>
      </c>
      <c r="G563" s="18" t="str">
        <f t="shared" si="40"/>
        <v>-42.9%</v>
      </c>
      <c r="H563" s="18" t="str">
        <f t="shared" si="41"/>
        <v>89.3%</v>
      </c>
      <c r="I563" s="22" t="str">
        <f t="shared" si="42"/>
        <v>是</v>
      </c>
      <c r="J563" s="641" t="str">
        <f t="shared" si="44"/>
        <v>208</v>
      </c>
      <c r="K563" s="712">
        <v>1</v>
      </c>
    </row>
    <row r="564" s="330" customFormat="1" ht="20.25" spans="1:11">
      <c r="A564" s="280" t="s">
        <v>5462</v>
      </c>
      <c r="B564" s="281" t="s">
        <v>12</v>
      </c>
      <c r="C564" s="24">
        <f>SUMIF('2023.12'!$D$6:$D$1317,A564,'2023.12'!$F$6:$F$1317)</f>
        <v>893</v>
      </c>
      <c r="D564" s="24">
        <v>985</v>
      </c>
      <c r="E564" s="24">
        <f>SUMIF('2024.12'!$E$6:$E$1659,A564,'2024.12'!$H$6:$H$1659)</f>
        <v>866</v>
      </c>
      <c r="F564" s="302">
        <f t="shared" si="43"/>
        <v>-27</v>
      </c>
      <c r="G564" s="84" t="str">
        <f t="shared" si="40"/>
        <v>-3.0%</v>
      </c>
      <c r="H564" s="84" t="str">
        <f t="shared" si="41"/>
        <v>87.9%</v>
      </c>
      <c r="I564" s="22" t="str">
        <f t="shared" si="42"/>
        <v>是</v>
      </c>
      <c r="J564" s="641" t="str">
        <f t="shared" si="44"/>
        <v>20801</v>
      </c>
      <c r="K564" s="712">
        <v>1</v>
      </c>
    </row>
    <row r="565" s="330" customFormat="1" ht="20.25" spans="1:11">
      <c r="A565" s="280" t="s">
        <v>5463</v>
      </c>
      <c r="B565" s="281" t="s">
        <v>14</v>
      </c>
      <c r="C565" s="24">
        <f>SUMIF('2023.12'!$D$6:$D$1317,A565,'2023.12'!$F$6:$F$1317)</f>
        <v>41</v>
      </c>
      <c r="D565" s="24">
        <v>107</v>
      </c>
      <c r="E565" s="24">
        <f>SUMIF('2024.12'!$E$6:$E$1659,A565,'2024.12'!$H$6:$H$1659)</f>
        <v>65</v>
      </c>
      <c r="F565" s="302">
        <f t="shared" si="43"/>
        <v>24</v>
      </c>
      <c r="G565" s="84" t="str">
        <f t="shared" si="40"/>
        <v>58.5%</v>
      </c>
      <c r="H565" s="84" t="str">
        <f t="shared" si="41"/>
        <v>60.7%</v>
      </c>
      <c r="I565" s="22" t="str">
        <f t="shared" si="42"/>
        <v>是</v>
      </c>
      <c r="J565" s="641" t="str">
        <f t="shared" si="44"/>
        <v>20801</v>
      </c>
      <c r="K565" s="712">
        <v>1</v>
      </c>
    </row>
    <row r="566" s="433" customFormat="1" ht="20.25" hidden="1" spans="1:11">
      <c r="A566" s="522" t="s">
        <v>5464</v>
      </c>
      <c r="B566" s="522" t="s">
        <v>4642</v>
      </c>
      <c r="C566" s="24">
        <f>SUMIF('2023.12'!$D$6:$D$1317,A566,'2023.12'!$F$6:$F$1317)</f>
        <v>0</v>
      </c>
      <c r="D566" s="24">
        <v>0</v>
      </c>
      <c r="E566" s="24">
        <f>SUMIF('2024.12'!$E$6:$E$1659,A566,'2024.12'!$H$6:$H$1659)</f>
        <v>0</v>
      </c>
      <c r="F566" s="707">
        <f t="shared" si="43"/>
        <v>0</v>
      </c>
      <c r="G566" s="707" t="str">
        <f t="shared" si="40"/>
        <v/>
      </c>
      <c r="H566" s="707" t="str">
        <f t="shared" si="41"/>
        <v/>
      </c>
      <c r="I566" s="22" t="str">
        <f t="shared" si="42"/>
        <v>否</v>
      </c>
      <c r="J566" s="488" t="str">
        <f t="shared" si="44"/>
        <v>20801</v>
      </c>
      <c r="K566" s="712">
        <v>1</v>
      </c>
    </row>
    <row r="567" s="330" customFormat="1" ht="20.25" spans="1:11">
      <c r="A567" s="280" t="s">
        <v>5465</v>
      </c>
      <c r="B567" s="281" t="s">
        <v>906</v>
      </c>
      <c r="C567" s="24">
        <f>SUMIF('2023.12'!$D$6:$D$1317,A567,'2023.12'!$F$6:$F$1317)</f>
        <v>60</v>
      </c>
      <c r="D567" s="24">
        <v>0</v>
      </c>
      <c r="E567" s="24">
        <f>SUMIF('2024.12'!$E$6:$E$1659,A567,'2024.12'!$H$6:$H$1659)</f>
        <v>0</v>
      </c>
      <c r="F567" s="302">
        <f t="shared" si="43"/>
        <v>-60</v>
      </c>
      <c r="G567" s="84" t="str">
        <f t="shared" si="40"/>
        <v>-100.0%</v>
      </c>
      <c r="H567" s="84" t="str">
        <f t="shared" si="41"/>
        <v/>
      </c>
      <c r="I567" s="22" t="str">
        <f t="shared" si="42"/>
        <v>是</v>
      </c>
      <c r="J567" s="641" t="str">
        <f t="shared" si="44"/>
        <v>20801</v>
      </c>
      <c r="K567" s="712">
        <v>1</v>
      </c>
    </row>
    <row r="568" s="433" customFormat="1" ht="20.25" hidden="1" spans="1:11">
      <c r="A568" s="522" t="s">
        <v>5466</v>
      </c>
      <c r="B568" s="522" t="s">
        <v>5467</v>
      </c>
      <c r="C568" s="24">
        <f>SUMIF('2023.12'!$D$6:$D$1317,A568,'2023.12'!$F$6:$F$1317)</f>
        <v>0</v>
      </c>
      <c r="D568" s="24">
        <v>0</v>
      </c>
      <c r="E568" s="24">
        <f>SUMIF('2024.12'!$E$6:$E$1659,A568,'2024.12'!$H$6:$H$1659)</f>
        <v>0</v>
      </c>
      <c r="F568" s="707">
        <f t="shared" si="43"/>
        <v>0</v>
      </c>
      <c r="G568" s="707" t="str">
        <f t="shared" si="40"/>
        <v/>
      </c>
      <c r="H568" s="707" t="str">
        <f t="shared" si="41"/>
        <v/>
      </c>
      <c r="I568" s="22" t="str">
        <f t="shared" si="42"/>
        <v>否</v>
      </c>
      <c r="J568" s="488" t="str">
        <f t="shared" si="44"/>
        <v>20801</v>
      </c>
      <c r="K568" s="712">
        <v>1</v>
      </c>
    </row>
    <row r="569" s="327" customFormat="1" ht="20.25" spans="1:11">
      <c r="A569" s="280" t="s">
        <v>5468</v>
      </c>
      <c r="B569" s="281" t="s">
        <v>909</v>
      </c>
      <c r="C569" s="24">
        <f>SUMIF('2023.12'!$D$6:$D$1317,A569,'2023.12'!$F$6:$F$1317)</f>
        <v>41</v>
      </c>
      <c r="D569" s="24">
        <v>0</v>
      </c>
      <c r="E569" s="24">
        <f>SUMIF('2024.12'!$E$6:$E$1659,A569,'2024.12'!$H$6:$H$1659)</f>
        <v>0</v>
      </c>
      <c r="F569" s="302">
        <f t="shared" si="43"/>
        <v>-41</v>
      </c>
      <c r="G569" s="84" t="str">
        <f t="shared" si="40"/>
        <v>-100.0%</v>
      </c>
      <c r="H569" s="84" t="str">
        <f t="shared" si="41"/>
        <v/>
      </c>
      <c r="I569" s="22" t="str">
        <f t="shared" si="42"/>
        <v>是</v>
      </c>
      <c r="J569" s="641" t="str">
        <f t="shared" si="44"/>
        <v>20801</v>
      </c>
      <c r="K569" s="712">
        <v>1</v>
      </c>
    </row>
    <row r="570" s="433" customFormat="1" ht="20.25" hidden="1" spans="1:11">
      <c r="A570" s="522" t="s">
        <v>5469</v>
      </c>
      <c r="B570" s="522" t="s">
        <v>5470</v>
      </c>
      <c r="C570" s="24">
        <f>SUMIF('2023.12'!$D$6:$D$1317,A570,'2023.12'!$F$6:$F$1317)</f>
        <v>0</v>
      </c>
      <c r="D570" s="24">
        <v>0</v>
      </c>
      <c r="E570" s="24">
        <f>SUMIF('2024.12'!$E$6:$E$1659,A570,'2024.12'!$H$6:$H$1659)</f>
        <v>0</v>
      </c>
      <c r="F570" s="707">
        <f t="shared" si="43"/>
        <v>0</v>
      </c>
      <c r="G570" s="707" t="str">
        <f t="shared" si="40"/>
        <v/>
      </c>
      <c r="H570" s="707" t="str">
        <f t="shared" si="41"/>
        <v/>
      </c>
      <c r="I570" s="22" t="str">
        <f t="shared" si="42"/>
        <v>否</v>
      </c>
      <c r="J570" s="488" t="str">
        <f t="shared" si="44"/>
        <v>20801</v>
      </c>
      <c r="K570" s="712">
        <v>1</v>
      </c>
    </row>
    <row r="571" s="433" customFormat="1" ht="20.25" hidden="1" spans="1:11">
      <c r="A571" s="522" t="s">
        <v>5471</v>
      </c>
      <c r="B571" s="522" t="s">
        <v>4735</v>
      </c>
      <c r="C571" s="24">
        <f>SUMIF('2023.12'!$D$6:$D$1317,A571,'2023.12'!$F$6:$F$1317)</f>
        <v>0</v>
      </c>
      <c r="D571" s="24">
        <v>0</v>
      </c>
      <c r="E571" s="24">
        <f>SUMIF('2024.12'!$E$6:$E$1659,A571,'2024.12'!$H$6:$H$1659)</f>
        <v>0</v>
      </c>
      <c r="F571" s="707">
        <f t="shared" si="43"/>
        <v>0</v>
      </c>
      <c r="G571" s="707" t="str">
        <f t="shared" si="40"/>
        <v/>
      </c>
      <c r="H571" s="707" t="str">
        <f t="shared" si="41"/>
        <v/>
      </c>
      <c r="I571" s="22" t="str">
        <f t="shared" si="42"/>
        <v>否</v>
      </c>
      <c r="J571" s="488" t="str">
        <f t="shared" si="44"/>
        <v>20801</v>
      </c>
      <c r="K571" s="712">
        <v>1</v>
      </c>
    </row>
    <row r="572" s="433" customFormat="1" ht="20.25" hidden="1" spans="1:11">
      <c r="A572" s="522" t="s">
        <v>5472</v>
      </c>
      <c r="B572" s="522" t="s">
        <v>5473</v>
      </c>
      <c r="C572" s="24">
        <f>SUMIF('2023.12'!$D$6:$D$1317,A572,'2023.12'!$F$6:$F$1317)</f>
        <v>0</v>
      </c>
      <c r="D572" s="24">
        <v>0</v>
      </c>
      <c r="E572" s="24">
        <f>SUMIF('2024.12'!$E$6:$E$1659,A572,'2024.12'!$H$6:$H$1659)</f>
        <v>0</v>
      </c>
      <c r="F572" s="707">
        <f t="shared" si="43"/>
        <v>0</v>
      </c>
      <c r="G572" s="707" t="str">
        <f t="shared" si="40"/>
        <v/>
      </c>
      <c r="H572" s="707" t="str">
        <f t="shared" si="41"/>
        <v/>
      </c>
      <c r="I572" s="22" t="str">
        <f t="shared" si="42"/>
        <v>否</v>
      </c>
      <c r="J572" s="488" t="str">
        <f t="shared" si="44"/>
        <v>20801</v>
      </c>
      <c r="K572" s="712">
        <v>1</v>
      </c>
    </row>
    <row r="573" s="433" customFormat="1" ht="20.25" hidden="1" spans="1:11">
      <c r="A573" s="522" t="s">
        <v>5474</v>
      </c>
      <c r="B573" s="522" t="s">
        <v>5475</v>
      </c>
      <c r="C573" s="24">
        <f>SUMIF('2023.12'!$D$6:$D$1317,A573,'2023.12'!$F$6:$F$1317)</f>
        <v>0</v>
      </c>
      <c r="D573" s="24">
        <v>0</v>
      </c>
      <c r="E573" s="24">
        <f>SUMIF('2024.12'!$E$6:$E$1659,A573,'2024.12'!$H$6:$H$1659)</f>
        <v>0</v>
      </c>
      <c r="F573" s="707">
        <f t="shared" si="43"/>
        <v>0</v>
      </c>
      <c r="G573" s="707" t="str">
        <f t="shared" si="40"/>
        <v/>
      </c>
      <c r="H573" s="707" t="str">
        <f t="shared" si="41"/>
        <v/>
      </c>
      <c r="I573" s="22" t="str">
        <f t="shared" si="42"/>
        <v>否</v>
      </c>
      <c r="J573" s="488" t="str">
        <f t="shared" si="44"/>
        <v>20801</v>
      </c>
      <c r="K573" s="712">
        <v>1</v>
      </c>
    </row>
    <row r="574" s="687" customFormat="1" ht="30" hidden="1" spans="1:11">
      <c r="A574" s="522" t="s">
        <v>5476</v>
      </c>
      <c r="B574" s="522" t="s">
        <v>5477</v>
      </c>
      <c r="C574" s="24">
        <f>SUMIF('2023.12'!$D$6:$D$1317,A574,'2023.12'!$F$6:$F$1317)</f>
        <v>0</v>
      </c>
      <c r="D574" s="24">
        <v>0</v>
      </c>
      <c r="E574" s="24">
        <f>SUMIF('2024.12'!$E$6:$E$1659,A574,'2024.12'!$H$6:$H$1659)</f>
        <v>0</v>
      </c>
      <c r="F574" s="707">
        <f t="shared" si="43"/>
        <v>0</v>
      </c>
      <c r="G574" s="707" t="str">
        <f t="shared" si="40"/>
        <v/>
      </c>
      <c r="H574" s="707" t="str">
        <f t="shared" si="41"/>
        <v/>
      </c>
      <c r="I574" s="22" t="str">
        <f t="shared" si="42"/>
        <v>否</v>
      </c>
      <c r="J574" s="488" t="str">
        <f t="shared" si="44"/>
        <v>20801</v>
      </c>
      <c r="K574" s="712">
        <v>1</v>
      </c>
    </row>
    <row r="575" s="433" customFormat="1" ht="20.25" hidden="1" spans="1:11">
      <c r="A575" s="522" t="s">
        <v>5478</v>
      </c>
      <c r="B575" s="522" t="s">
        <v>5479</v>
      </c>
      <c r="C575" s="24">
        <f>SUMIF('2023.12'!$D$6:$D$1317,A575,'2023.12'!$F$6:$F$1317)</f>
        <v>0</v>
      </c>
      <c r="D575" s="24">
        <v>0</v>
      </c>
      <c r="E575" s="24">
        <f>SUMIF('2024.12'!$E$6:$E$1659,A575,'2024.12'!$H$6:$H$1659)</f>
        <v>0</v>
      </c>
      <c r="F575" s="707">
        <f t="shared" si="43"/>
        <v>0</v>
      </c>
      <c r="G575" s="707" t="str">
        <f t="shared" si="40"/>
        <v/>
      </c>
      <c r="H575" s="707" t="str">
        <f t="shared" si="41"/>
        <v/>
      </c>
      <c r="I575" s="22" t="str">
        <f t="shared" si="42"/>
        <v>否</v>
      </c>
      <c r="J575" s="488" t="str">
        <f t="shared" si="44"/>
        <v>20801</v>
      </c>
      <c r="K575" s="712">
        <v>1</v>
      </c>
    </row>
    <row r="576" s="698" customFormat="1" ht="20.25" hidden="1" spans="1:11">
      <c r="A576" s="522" t="s">
        <v>5480</v>
      </c>
      <c r="B576" s="522" t="s">
        <v>5481</v>
      </c>
      <c r="C576" s="24">
        <f>SUMIF('2023.12'!$D$6:$D$1317,A576,'2023.12'!$F$6:$F$1317)</f>
        <v>0</v>
      </c>
      <c r="D576" s="24">
        <v>0</v>
      </c>
      <c r="E576" s="24">
        <f>SUMIF('2024.12'!$E$6:$E$1659,A576,'2024.12'!$H$6:$H$1659)</f>
        <v>0</v>
      </c>
      <c r="F576" s="707">
        <f t="shared" si="43"/>
        <v>0</v>
      </c>
      <c r="G576" s="707" t="str">
        <f t="shared" si="40"/>
        <v/>
      </c>
      <c r="H576" s="707" t="str">
        <f t="shared" si="41"/>
        <v/>
      </c>
      <c r="I576" s="22" t="str">
        <f t="shared" si="42"/>
        <v>否</v>
      </c>
      <c r="J576" s="488" t="str">
        <f t="shared" si="44"/>
        <v>20801</v>
      </c>
      <c r="K576" s="712">
        <v>1</v>
      </c>
    </row>
    <row r="577" s="698" customFormat="1" ht="20.25" hidden="1" spans="1:11">
      <c r="A577" s="522" t="s">
        <v>5482</v>
      </c>
      <c r="B577" s="522" t="s">
        <v>5483</v>
      </c>
      <c r="C577" s="24">
        <f>SUMIF('2023.12'!$D$6:$D$1317,A577,'2023.12'!$F$6:$F$1317)</f>
        <v>0</v>
      </c>
      <c r="D577" s="24">
        <v>0</v>
      </c>
      <c r="E577" s="24">
        <f>SUMIF('2024.12'!$E$6:$E$1659,A577,'2024.12'!$H$6:$H$1659)</f>
        <v>0</v>
      </c>
      <c r="F577" s="707">
        <f t="shared" si="43"/>
        <v>0</v>
      </c>
      <c r="G577" s="707" t="str">
        <f t="shared" si="40"/>
        <v/>
      </c>
      <c r="H577" s="707" t="str">
        <f t="shared" si="41"/>
        <v/>
      </c>
      <c r="I577" s="22" t="str">
        <f t="shared" si="42"/>
        <v>否</v>
      </c>
      <c r="J577" s="488" t="str">
        <f t="shared" si="44"/>
        <v>20801</v>
      </c>
      <c r="K577" s="712">
        <v>1</v>
      </c>
    </row>
    <row r="578" s="433" customFormat="1" ht="20.25" hidden="1" spans="1:11">
      <c r="A578" s="522" t="s">
        <v>5484</v>
      </c>
      <c r="B578" s="522" t="s">
        <v>5485</v>
      </c>
      <c r="C578" s="24">
        <f>SUMIF('2023.12'!$D$6:$D$1317,A578,'2023.12'!$F$6:$F$1317)</f>
        <v>0</v>
      </c>
      <c r="D578" s="24">
        <v>0</v>
      </c>
      <c r="E578" s="24">
        <f>SUMIF('2024.12'!$E$6:$E$1659,A578,'2024.12'!$H$6:$H$1659)</f>
        <v>0</v>
      </c>
      <c r="F578" s="707">
        <f t="shared" si="43"/>
        <v>0</v>
      </c>
      <c r="G578" s="707" t="str">
        <f t="shared" si="40"/>
        <v/>
      </c>
      <c r="H578" s="707" t="str">
        <f t="shared" si="41"/>
        <v/>
      </c>
      <c r="I578" s="22" t="str">
        <f t="shared" si="42"/>
        <v>否</v>
      </c>
      <c r="J578" s="488" t="str">
        <f t="shared" si="44"/>
        <v>20801</v>
      </c>
      <c r="K578" s="712">
        <v>1</v>
      </c>
    </row>
    <row r="579" s="523" customFormat="1" ht="20.25" hidden="1" spans="1:11">
      <c r="A579" s="522" t="s">
        <v>5486</v>
      </c>
      <c r="B579" s="522" t="s">
        <v>5487</v>
      </c>
      <c r="C579" s="24">
        <f>SUMIF('2023.12'!$D$6:$D$1317,A579,'2023.12'!$F$6:$F$1317)</f>
        <v>0</v>
      </c>
      <c r="D579" s="24">
        <v>0</v>
      </c>
      <c r="E579" s="24">
        <f>SUMIF('2024.12'!$E$6:$E$1659,A579,'2024.12'!$H$6:$H$1659)</f>
        <v>0</v>
      </c>
      <c r="F579" s="707">
        <f t="shared" si="43"/>
        <v>0</v>
      </c>
      <c r="G579" s="707" t="str">
        <f t="shared" si="40"/>
        <v/>
      </c>
      <c r="H579" s="707" t="str">
        <f t="shared" si="41"/>
        <v/>
      </c>
      <c r="I579" s="22" t="str">
        <f t="shared" si="42"/>
        <v>否</v>
      </c>
      <c r="J579" s="488" t="str">
        <f t="shared" si="44"/>
        <v>20801</v>
      </c>
      <c r="K579" s="712">
        <v>1</v>
      </c>
    </row>
    <row r="580" s="449" customFormat="1" ht="20.25" hidden="1" spans="1:11">
      <c r="A580" s="522" t="s">
        <v>5488</v>
      </c>
      <c r="B580" s="522" t="s">
        <v>4653</v>
      </c>
      <c r="C580" s="24">
        <f>SUMIF('2023.12'!$D$6:$D$1317,A580,'2023.12'!$F$6:$F$1317)</f>
        <v>0</v>
      </c>
      <c r="D580" s="24">
        <v>0</v>
      </c>
      <c r="E580" s="24">
        <f>SUMIF('2024.12'!$E$6:$E$1659,A580,'2024.12'!$H$6:$H$1659)</f>
        <v>0</v>
      </c>
      <c r="F580" s="707">
        <f t="shared" si="43"/>
        <v>0</v>
      </c>
      <c r="G580" s="707" t="str">
        <f t="shared" si="40"/>
        <v/>
      </c>
      <c r="H580" s="707" t="str">
        <f t="shared" si="41"/>
        <v/>
      </c>
      <c r="I580" s="22" t="str">
        <f t="shared" si="42"/>
        <v>否</v>
      </c>
      <c r="J580" s="488" t="str">
        <f t="shared" si="44"/>
        <v>20801</v>
      </c>
      <c r="K580" s="712">
        <v>1</v>
      </c>
    </row>
    <row r="581" s="230" customFormat="1" ht="31.5" spans="1:11">
      <c r="A581" s="280" t="s">
        <v>5489</v>
      </c>
      <c r="B581" s="281" t="s">
        <v>931</v>
      </c>
      <c r="C581" s="24">
        <f>SUMIF('2023.12'!$D$6:$D$1317,A581,'2023.12'!$F$6:$F$1317)</f>
        <v>922</v>
      </c>
      <c r="D581" s="24">
        <v>159</v>
      </c>
      <c r="E581" s="24">
        <f>SUMIF('2024.12'!$E$6:$E$1659,A581,'2024.12'!$H$6:$H$1659)</f>
        <v>186</v>
      </c>
      <c r="F581" s="302">
        <f t="shared" si="43"/>
        <v>-736</v>
      </c>
      <c r="G581" s="84" t="str">
        <f t="shared" si="40"/>
        <v>-79.8%</v>
      </c>
      <c r="H581" s="84" t="str">
        <f t="shared" si="41"/>
        <v>117.0%</v>
      </c>
      <c r="I581" s="22" t="str">
        <f t="shared" si="42"/>
        <v>是</v>
      </c>
      <c r="J581" s="641" t="str">
        <f t="shared" si="44"/>
        <v>20801</v>
      </c>
      <c r="K581" s="712">
        <v>1</v>
      </c>
    </row>
    <row r="582" s="230" customFormat="1" ht="20.25" spans="1:11">
      <c r="A582" s="349" t="s">
        <v>5490</v>
      </c>
      <c r="B582" s="350" t="s">
        <v>933</v>
      </c>
      <c r="C582" s="20">
        <f>SUMIF($J583:$J$1340,$A582,C583:C$1340)</f>
        <v>1027</v>
      </c>
      <c r="D582" s="20">
        <f>SUMIF($J583:$J$1340,$A582,D583:D$1340)</f>
        <v>924</v>
      </c>
      <c r="E582" s="20">
        <f>SUMIF($J583:$J$1340,$A582,E583:E$1340)</f>
        <v>818</v>
      </c>
      <c r="F582" s="17">
        <f t="shared" si="43"/>
        <v>-209</v>
      </c>
      <c r="G582" s="18" t="str">
        <f t="shared" ref="G582:G645" si="45">IFERROR(TEXT(F582/C582,"0.0%"),"")</f>
        <v>-20.4%</v>
      </c>
      <c r="H582" s="18" t="str">
        <f t="shared" ref="H582:H645" si="46">IFERROR(TEXT(E582/D582,"0.0%"),"")</f>
        <v>88.5%</v>
      </c>
      <c r="I582" s="22" t="str">
        <f t="shared" si="42"/>
        <v>是</v>
      </c>
      <c r="J582" s="641" t="str">
        <f t="shared" si="44"/>
        <v>208</v>
      </c>
      <c r="K582" s="712">
        <v>1</v>
      </c>
    </row>
    <row r="583" s="230" customFormat="1" ht="20.25" spans="1:11">
      <c r="A583" s="280" t="s">
        <v>5491</v>
      </c>
      <c r="B583" s="281" t="s">
        <v>12</v>
      </c>
      <c r="C583" s="24">
        <f>SUMIF('2023.12'!$D$6:$D$1317,A583,'2023.12'!$F$6:$F$1317)</f>
        <v>961</v>
      </c>
      <c r="D583" s="24">
        <v>763</v>
      </c>
      <c r="E583" s="24">
        <f>SUMIF('2024.12'!$E$6:$E$1659,A583,'2024.12'!$H$6:$H$1659)</f>
        <v>785</v>
      </c>
      <c r="F583" s="302">
        <f t="shared" si="43"/>
        <v>-176</v>
      </c>
      <c r="G583" s="84" t="str">
        <f t="shared" si="45"/>
        <v>-18.3%</v>
      </c>
      <c r="H583" s="84" t="str">
        <f t="shared" si="46"/>
        <v>102.9%</v>
      </c>
      <c r="I583" s="22" t="str">
        <f t="shared" ref="I583:I646" si="47">IF(B583&lt;&gt;"",IF(OR(C583&lt;&gt;0,D583&lt;&gt;0,E583&lt;&gt;0,F583&lt;&gt;0),"是","否"),"是")</f>
        <v>是</v>
      </c>
      <c r="J583" s="641" t="str">
        <f t="shared" si="44"/>
        <v>20802</v>
      </c>
      <c r="K583" s="712">
        <v>1</v>
      </c>
    </row>
    <row r="584" s="230" customFormat="1" ht="20.25" spans="1:11">
      <c r="A584" s="280" t="s">
        <v>5492</v>
      </c>
      <c r="B584" s="281" t="s">
        <v>14</v>
      </c>
      <c r="C584" s="24">
        <f>SUMIF('2023.12'!$D$6:$D$1317,A584,'2023.12'!$F$6:$F$1317)</f>
        <v>50</v>
      </c>
      <c r="D584" s="24">
        <v>141</v>
      </c>
      <c r="E584" s="24">
        <f>SUMIF('2024.12'!$E$6:$E$1659,A584,'2024.12'!$H$6:$H$1659)</f>
        <v>17</v>
      </c>
      <c r="F584" s="302">
        <f t="shared" ref="F584:F647" si="48">E584-C584</f>
        <v>-33</v>
      </c>
      <c r="G584" s="84" t="str">
        <f t="shared" si="45"/>
        <v>-66.0%</v>
      </c>
      <c r="H584" s="84" t="str">
        <f t="shared" si="46"/>
        <v>12.1%</v>
      </c>
      <c r="I584" s="22" t="str">
        <f t="shared" si="47"/>
        <v>是</v>
      </c>
      <c r="J584" s="641" t="str">
        <f t="shared" ref="J584:J647" si="49">_xlfn.IFS(LEN(A584)=3,0,LEN(A584)=5,LEFT(A584,3),LEN(A584)=7,LEFT(A584,5))</f>
        <v>20802</v>
      </c>
      <c r="K584" s="712">
        <v>1</v>
      </c>
    </row>
    <row r="585" s="449" customFormat="1" ht="20.25" hidden="1" spans="1:11">
      <c r="A585" s="522" t="s">
        <v>5493</v>
      </c>
      <c r="B585" s="522" t="s">
        <v>4642</v>
      </c>
      <c r="C585" s="24">
        <f>SUMIF('2023.12'!$D$6:$D$1317,A585,'2023.12'!$F$6:$F$1317)</f>
        <v>0</v>
      </c>
      <c r="D585" s="24">
        <v>0</v>
      </c>
      <c r="E585" s="24">
        <f>SUMIF('2024.12'!$E$6:$E$1659,A585,'2024.12'!$H$6:$H$1659)</f>
        <v>0</v>
      </c>
      <c r="F585" s="707">
        <f t="shared" si="48"/>
        <v>0</v>
      </c>
      <c r="G585" s="707" t="str">
        <f t="shared" si="45"/>
        <v/>
      </c>
      <c r="H585" s="707" t="str">
        <f t="shared" si="46"/>
        <v/>
      </c>
      <c r="I585" s="22" t="str">
        <f t="shared" si="47"/>
        <v>否</v>
      </c>
      <c r="J585" s="488" t="str">
        <f t="shared" si="49"/>
        <v>20802</v>
      </c>
      <c r="K585" s="712">
        <v>1</v>
      </c>
    </row>
    <row r="586" s="449" customFormat="1" ht="20.25" hidden="1" spans="1:11">
      <c r="A586" s="522" t="s">
        <v>5494</v>
      </c>
      <c r="B586" s="522" t="s">
        <v>5495</v>
      </c>
      <c r="C586" s="24">
        <f>SUMIF('2023.12'!$D$6:$D$1317,A586,'2023.12'!$F$6:$F$1317)</f>
        <v>0</v>
      </c>
      <c r="D586" s="24">
        <v>0</v>
      </c>
      <c r="E586" s="24">
        <f>SUMIF('2024.12'!$E$6:$E$1659,A586,'2024.12'!$H$6:$H$1659)</f>
        <v>0</v>
      </c>
      <c r="F586" s="707">
        <f t="shared" si="48"/>
        <v>0</v>
      </c>
      <c r="G586" s="707" t="str">
        <f t="shared" si="45"/>
        <v/>
      </c>
      <c r="H586" s="707" t="str">
        <f t="shared" si="46"/>
        <v/>
      </c>
      <c r="I586" s="22" t="str">
        <f t="shared" si="47"/>
        <v>否</v>
      </c>
      <c r="J586" s="488" t="str">
        <f t="shared" si="49"/>
        <v>20802</v>
      </c>
      <c r="K586" s="712">
        <v>1</v>
      </c>
    </row>
    <row r="587" s="449" customFormat="1" ht="20.25" hidden="1" spans="1:11">
      <c r="A587" s="522" t="s">
        <v>5496</v>
      </c>
      <c r="B587" s="522" t="s">
        <v>5497</v>
      </c>
      <c r="C587" s="24">
        <f>SUMIF('2023.12'!$D$6:$D$1317,A587,'2023.12'!$F$6:$F$1317)</f>
        <v>0</v>
      </c>
      <c r="D587" s="24">
        <v>0</v>
      </c>
      <c r="E587" s="24">
        <f>SUMIF('2024.12'!$E$6:$E$1659,A587,'2024.12'!$H$6:$H$1659)</f>
        <v>0</v>
      </c>
      <c r="F587" s="707">
        <f t="shared" si="48"/>
        <v>0</v>
      </c>
      <c r="G587" s="707" t="str">
        <f t="shared" si="45"/>
        <v/>
      </c>
      <c r="H587" s="707" t="str">
        <f t="shared" si="46"/>
        <v/>
      </c>
      <c r="I587" s="22" t="str">
        <f t="shared" si="47"/>
        <v>否</v>
      </c>
      <c r="J587" s="488" t="str">
        <f t="shared" si="49"/>
        <v>20802</v>
      </c>
      <c r="K587" s="712">
        <v>1</v>
      </c>
    </row>
    <row r="588" s="332" customFormat="1" ht="20.25" spans="1:11">
      <c r="A588" s="280" t="s">
        <v>5498</v>
      </c>
      <c r="B588" s="281" t="s">
        <v>942</v>
      </c>
      <c r="C588" s="24">
        <f>SUMIF('2023.12'!$D$6:$D$1317,A588,'2023.12'!$F$6:$F$1317)</f>
        <v>16</v>
      </c>
      <c r="D588" s="24">
        <v>20</v>
      </c>
      <c r="E588" s="24">
        <f>SUMIF('2024.12'!$E$6:$E$1659,A588,'2024.12'!$H$6:$H$1659)</f>
        <v>16</v>
      </c>
      <c r="F588" s="302">
        <f t="shared" si="48"/>
        <v>0</v>
      </c>
      <c r="G588" s="84" t="str">
        <f t="shared" si="45"/>
        <v>0.0%</v>
      </c>
      <c r="H588" s="84" t="str">
        <f t="shared" si="46"/>
        <v>80.0%</v>
      </c>
      <c r="I588" s="22" t="str">
        <f t="shared" si="47"/>
        <v>是</v>
      </c>
      <c r="J588" s="641" t="str">
        <f t="shared" si="49"/>
        <v>20802</v>
      </c>
      <c r="K588" s="712">
        <v>1</v>
      </c>
    </row>
    <row r="589" s="694" customFormat="1" ht="20.25" hidden="1" spans="1:11">
      <c r="A589" s="522" t="s">
        <v>5499</v>
      </c>
      <c r="B589" s="522" t="s">
        <v>5500</v>
      </c>
      <c r="C589" s="24">
        <f>SUMIF('2023.12'!$D$6:$D$1317,A589,'2023.12'!$F$6:$F$1317)</f>
        <v>0</v>
      </c>
      <c r="D589" s="24">
        <v>0</v>
      </c>
      <c r="E589" s="24">
        <f>SUMIF('2024.12'!$E$6:$E$1659,A589,'2024.12'!$H$6:$H$1659)</f>
        <v>0</v>
      </c>
      <c r="F589" s="707">
        <f t="shared" si="48"/>
        <v>0</v>
      </c>
      <c r="G589" s="707" t="str">
        <f t="shared" si="45"/>
        <v/>
      </c>
      <c r="H589" s="707" t="str">
        <f t="shared" si="46"/>
        <v/>
      </c>
      <c r="I589" s="22" t="str">
        <f t="shared" si="47"/>
        <v>否</v>
      </c>
      <c r="J589" s="488" t="str">
        <f t="shared" si="49"/>
        <v>20802</v>
      </c>
      <c r="K589" s="712">
        <v>1</v>
      </c>
    </row>
    <row r="590" s="449" customFormat="1" ht="20.25" hidden="1" spans="1:11">
      <c r="A590" s="269" t="s">
        <v>5501</v>
      </c>
      <c r="B590" s="269" t="s">
        <v>5502</v>
      </c>
      <c r="C590" s="660">
        <f>SUMIF($J591:$J$1340,$A590,C591:C$1340)</f>
        <v>0</v>
      </c>
      <c r="D590" s="660">
        <f>SUMIF($J591:$J$1340,$A590,D591:D$1340)</f>
        <v>0</v>
      </c>
      <c r="E590" s="20">
        <f>SUMIF($J591:$J$1340,$A590,E591:E$1340)</f>
        <v>0</v>
      </c>
      <c r="F590" s="271">
        <f t="shared" si="48"/>
        <v>0</v>
      </c>
      <c r="G590" s="271" t="str">
        <f t="shared" si="45"/>
        <v/>
      </c>
      <c r="H590" s="271" t="str">
        <f t="shared" si="46"/>
        <v/>
      </c>
      <c r="I590" s="22" t="str">
        <f t="shared" si="47"/>
        <v>否</v>
      </c>
      <c r="J590" s="488" t="str">
        <f t="shared" si="49"/>
        <v>208</v>
      </c>
      <c r="K590" s="712">
        <v>1</v>
      </c>
    </row>
    <row r="591" s="449" customFormat="1" ht="20.25" hidden="1" spans="1:11">
      <c r="A591" s="522" t="s">
        <v>5503</v>
      </c>
      <c r="B591" s="522" t="s">
        <v>5504</v>
      </c>
      <c r="C591" s="24">
        <f>SUMIF('2023.12'!$D$6:$D$1317,A591,'2023.12'!$F$6:$F$1317)</f>
        <v>0</v>
      </c>
      <c r="D591" s="24">
        <v>0</v>
      </c>
      <c r="E591" s="24">
        <f>SUMIF('2024.12'!$E$6:$E$1659,A591,'2024.12'!$H$6:$H$1659)</f>
        <v>0</v>
      </c>
      <c r="F591" s="707">
        <f t="shared" si="48"/>
        <v>0</v>
      </c>
      <c r="G591" s="707" t="str">
        <f t="shared" si="45"/>
        <v/>
      </c>
      <c r="H591" s="707" t="str">
        <f t="shared" si="46"/>
        <v/>
      </c>
      <c r="I591" s="22" t="str">
        <f t="shared" si="47"/>
        <v>否</v>
      </c>
      <c r="J591" s="488" t="str">
        <f t="shared" si="49"/>
        <v>20804</v>
      </c>
      <c r="K591" s="712">
        <v>1</v>
      </c>
    </row>
    <row r="592" s="691" customFormat="1" ht="20.25" spans="1:11">
      <c r="A592" s="349" t="s">
        <v>5505</v>
      </c>
      <c r="B592" s="350" t="s">
        <v>950</v>
      </c>
      <c r="C592" s="20">
        <f>SUMIF($J593:$J$1340,$A592,C593:C$1340)</f>
        <v>22073</v>
      </c>
      <c r="D592" s="20">
        <f>SUMIF($J593:$J$1340,$A592,D593:D$1340)</f>
        <v>24452</v>
      </c>
      <c r="E592" s="20">
        <f>SUMIF($J593:$J$1340,$A592,E593:E$1340)</f>
        <v>21676</v>
      </c>
      <c r="F592" s="17">
        <f t="shared" si="48"/>
        <v>-397</v>
      </c>
      <c r="G592" s="18" t="str">
        <f t="shared" si="45"/>
        <v>-1.8%</v>
      </c>
      <c r="H592" s="18" t="str">
        <f t="shared" si="46"/>
        <v>88.6%</v>
      </c>
      <c r="I592" s="22" t="str">
        <f t="shared" si="47"/>
        <v>是</v>
      </c>
      <c r="J592" s="641" t="str">
        <f t="shared" si="49"/>
        <v>208</v>
      </c>
      <c r="K592" s="712">
        <v>1</v>
      </c>
    </row>
    <row r="593" s="330" customFormat="1" ht="20.25" spans="1:11">
      <c r="A593" s="280" t="s">
        <v>5506</v>
      </c>
      <c r="B593" s="281" t="s">
        <v>952</v>
      </c>
      <c r="C593" s="24">
        <f>SUMIF('2023.12'!$D$6:$D$1317,A593,'2023.12'!$F$6:$F$1317)</f>
        <v>2688</v>
      </c>
      <c r="D593" s="24">
        <v>2982</v>
      </c>
      <c r="E593" s="24">
        <f>SUMIF('2024.12'!$E$6:$E$1659,A593,'2024.12'!$H$6:$H$1659)</f>
        <v>2797</v>
      </c>
      <c r="F593" s="302">
        <f t="shared" si="48"/>
        <v>109</v>
      </c>
      <c r="G593" s="84" t="str">
        <f t="shared" si="45"/>
        <v>4.1%</v>
      </c>
      <c r="H593" s="84" t="str">
        <f t="shared" si="46"/>
        <v>93.8%</v>
      </c>
      <c r="I593" s="22" t="str">
        <f t="shared" si="47"/>
        <v>是</v>
      </c>
      <c r="J593" s="641" t="str">
        <f t="shared" si="49"/>
        <v>20805</v>
      </c>
      <c r="K593" s="712">
        <v>1</v>
      </c>
    </row>
    <row r="594" s="330" customFormat="1" ht="20.25" spans="1:11">
      <c r="A594" s="280" t="s">
        <v>5507</v>
      </c>
      <c r="B594" s="281" t="s">
        <v>954</v>
      </c>
      <c r="C594" s="24">
        <f>SUMIF('2023.12'!$D$6:$D$1317,A594,'2023.12'!$F$6:$F$1317)</f>
        <v>4266</v>
      </c>
      <c r="D594" s="24">
        <v>4756</v>
      </c>
      <c r="E594" s="24">
        <f>SUMIF('2024.12'!$E$6:$E$1659,A594,'2024.12'!$H$6:$H$1659)</f>
        <v>4514</v>
      </c>
      <c r="F594" s="302">
        <f t="shared" si="48"/>
        <v>248</v>
      </c>
      <c r="G594" s="84" t="str">
        <f t="shared" si="45"/>
        <v>5.8%</v>
      </c>
      <c r="H594" s="84" t="str">
        <f t="shared" si="46"/>
        <v>94.9%</v>
      </c>
      <c r="I594" s="22" t="str">
        <f t="shared" si="47"/>
        <v>是</v>
      </c>
      <c r="J594" s="641" t="str">
        <f t="shared" si="49"/>
        <v>20805</v>
      </c>
      <c r="K594" s="712">
        <v>1</v>
      </c>
    </row>
    <row r="595" s="694" customFormat="1" ht="20.25" hidden="1" spans="1:11">
      <c r="A595" s="522" t="s">
        <v>5508</v>
      </c>
      <c r="B595" s="522" t="s">
        <v>5509</v>
      </c>
      <c r="C595" s="24">
        <f>SUMIF('2023.12'!$D$6:$D$1317,A595,'2023.12'!$F$6:$F$1317)</f>
        <v>0</v>
      </c>
      <c r="D595" s="24">
        <v>0</v>
      </c>
      <c r="E595" s="24">
        <f>SUMIF('2024.12'!$E$6:$E$1659,A595,'2024.12'!$H$6:$H$1659)</f>
        <v>0</v>
      </c>
      <c r="F595" s="707">
        <f t="shared" si="48"/>
        <v>0</v>
      </c>
      <c r="G595" s="707" t="str">
        <f t="shared" si="45"/>
        <v/>
      </c>
      <c r="H595" s="707" t="str">
        <f t="shared" si="46"/>
        <v/>
      </c>
      <c r="I595" s="22" t="str">
        <f t="shared" si="47"/>
        <v>否</v>
      </c>
      <c r="J595" s="488" t="str">
        <f t="shared" si="49"/>
        <v>20805</v>
      </c>
      <c r="K595" s="712">
        <v>1</v>
      </c>
    </row>
    <row r="596" s="230" customFormat="1" ht="31.5" spans="1:11">
      <c r="A596" s="280" t="s">
        <v>5510</v>
      </c>
      <c r="B596" s="281" t="s">
        <v>958</v>
      </c>
      <c r="C596" s="24">
        <f>SUMIF('2023.12'!$D$6:$D$1317,A596,'2023.12'!$F$6:$F$1317)</f>
        <v>10124</v>
      </c>
      <c r="D596" s="24">
        <v>10583</v>
      </c>
      <c r="E596" s="24">
        <f>SUMIF('2024.12'!$E$6:$E$1659,A596,'2024.12'!$H$6:$H$1659)</f>
        <v>9838</v>
      </c>
      <c r="F596" s="302">
        <f t="shared" si="48"/>
        <v>-286</v>
      </c>
      <c r="G596" s="84" t="str">
        <f t="shared" si="45"/>
        <v>-2.8%</v>
      </c>
      <c r="H596" s="84" t="str">
        <f t="shared" si="46"/>
        <v>93.0%</v>
      </c>
      <c r="I596" s="22" t="str">
        <f t="shared" si="47"/>
        <v>是</v>
      </c>
      <c r="J596" s="641" t="str">
        <f t="shared" si="49"/>
        <v>20805</v>
      </c>
      <c r="K596" s="712">
        <v>1</v>
      </c>
    </row>
    <row r="597" s="330" customFormat="1" ht="31.5" spans="1:11">
      <c r="A597" s="280" t="s">
        <v>5511</v>
      </c>
      <c r="B597" s="281" t="s">
        <v>960</v>
      </c>
      <c r="C597" s="24">
        <f>SUMIF('2023.12'!$D$6:$D$1317,A597,'2023.12'!$F$6:$F$1317)</f>
        <v>1695</v>
      </c>
      <c r="D597" s="24">
        <v>1963</v>
      </c>
      <c r="E597" s="24">
        <f>SUMIF('2024.12'!$E$6:$E$1659,A597,'2024.12'!$H$6:$H$1659)</f>
        <v>925</v>
      </c>
      <c r="F597" s="302">
        <f t="shared" si="48"/>
        <v>-770</v>
      </c>
      <c r="G597" s="84" t="str">
        <f t="shared" si="45"/>
        <v>-45.4%</v>
      </c>
      <c r="H597" s="84" t="str">
        <f t="shared" si="46"/>
        <v>47.1%</v>
      </c>
      <c r="I597" s="22" t="str">
        <f t="shared" si="47"/>
        <v>是</v>
      </c>
      <c r="J597" s="641" t="str">
        <f t="shared" si="49"/>
        <v>20805</v>
      </c>
      <c r="K597" s="712">
        <v>1</v>
      </c>
    </row>
    <row r="598" s="330" customFormat="1" ht="31.5" spans="1:11">
      <c r="A598" s="280" t="s">
        <v>5512</v>
      </c>
      <c r="B598" s="281" t="s">
        <v>962</v>
      </c>
      <c r="C598" s="24">
        <f>SUMIF('2023.12'!$D$6:$D$1317,A598,'2023.12'!$F$6:$F$1317)</f>
        <v>3300</v>
      </c>
      <c r="D598" s="24">
        <v>4168</v>
      </c>
      <c r="E598" s="24">
        <f>SUMIF('2024.12'!$E$6:$E$1659,A598,'2024.12'!$H$6:$H$1659)</f>
        <v>3602</v>
      </c>
      <c r="F598" s="302">
        <f t="shared" si="48"/>
        <v>302</v>
      </c>
      <c r="G598" s="84" t="str">
        <f t="shared" si="45"/>
        <v>9.2%</v>
      </c>
      <c r="H598" s="84" t="str">
        <f t="shared" si="46"/>
        <v>86.4%</v>
      </c>
      <c r="I598" s="22" t="str">
        <f t="shared" si="47"/>
        <v>是</v>
      </c>
      <c r="J598" s="641" t="str">
        <f t="shared" si="49"/>
        <v>20805</v>
      </c>
      <c r="K598" s="712">
        <v>1</v>
      </c>
    </row>
    <row r="599" s="449" customFormat="1" ht="30" hidden="1" spans="1:11">
      <c r="A599" s="522" t="s">
        <v>5513</v>
      </c>
      <c r="B599" s="522" t="s">
        <v>5514</v>
      </c>
      <c r="C599" s="24">
        <f>SUMIF('2023.12'!$D$6:$D$1317,A599,'2023.12'!$F$6:$F$1317)</f>
        <v>0</v>
      </c>
      <c r="D599" s="24">
        <v>0</v>
      </c>
      <c r="E599" s="24">
        <f>SUMIF('2024.12'!$E$6:$E$1659,A599,'2024.12'!$H$6:$H$1659)</f>
        <v>0</v>
      </c>
      <c r="F599" s="707">
        <f t="shared" si="48"/>
        <v>0</v>
      </c>
      <c r="G599" s="707" t="str">
        <f t="shared" si="45"/>
        <v/>
      </c>
      <c r="H599" s="707" t="str">
        <f t="shared" si="46"/>
        <v/>
      </c>
      <c r="I599" s="22" t="str">
        <f t="shared" si="47"/>
        <v>否</v>
      </c>
      <c r="J599" s="488" t="str">
        <f t="shared" si="49"/>
        <v>20805</v>
      </c>
      <c r="K599" s="712">
        <v>1</v>
      </c>
    </row>
    <row r="600" s="697" customFormat="1" ht="30" hidden="1" spans="1:11">
      <c r="A600" s="522" t="s">
        <v>5515</v>
      </c>
      <c r="B600" s="522" t="s">
        <v>5516</v>
      </c>
      <c r="C600" s="24">
        <f>SUMIF('2023.12'!$D$6:$D$1317,A600,'2023.12'!$F$6:$F$1317)</f>
        <v>0</v>
      </c>
      <c r="D600" s="24">
        <v>0</v>
      </c>
      <c r="E600" s="24">
        <f>SUMIF('2024.12'!$E$6:$E$1659,A600,'2024.12'!$H$6:$H$1659)</f>
        <v>0</v>
      </c>
      <c r="F600" s="707">
        <f t="shared" si="48"/>
        <v>0</v>
      </c>
      <c r="G600" s="707" t="str">
        <f t="shared" si="45"/>
        <v/>
      </c>
      <c r="H600" s="707" t="str">
        <f t="shared" si="46"/>
        <v/>
      </c>
      <c r="I600" s="22" t="str">
        <f t="shared" si="47"/>
        <v>否</v>
      </c>
      <c r="J600" s="488" t="str">
        <f t="shared" si="49"/>
        <v>20805</v>
      </c>
      <c r="K600" s="712">
        <v>1</v>
      </c>
    </row>
    <row r="601" s="230" customFormat="1" ht="20.25" spans="1:11">
      <c r="A601" s="349" t="s">
        <v>5517</v>
      </c>
      <c r="B601" s="350" t="s">
        <v>968</v>
      </c>
      <c r="C601" s="20">
        <f>SUMIF($J602:$J$1340,$A601,C602:C$1340)</f>
        <v>38</v>
      </c>
      <c r="D601" s="20">
        <f>SUMIF($J602:$J$1340,$A601,D602:D$1340)</f>
        <v>1</v>
      </c>
      <c r="E601" s="20">
        <f>SUMIF($J602:$J$1340,$A601,E602:E$1340)</f>
        <v>1</v>
      </c>
      <c r="F601" s="17">
        <f t="shared" si="48"/>
        <v>-37</v>
      </c>
      <c r="G601" s="17" t="str">
        <f t="shared" si="45"/>
        <v>-97.4%</v>
      </c>
      <c r="H601" s="17" t="str">
        <f t="shared" si="46"/>
        <v>100.0%</v>
      </c>
      <c r="I601" s="22" t="str">
        <f t="shared" si="47"/>
        <v>是</v>
      </c>
      <c r="J601" s="641" t="str">
        <f t="shared" si="49"/>
        <v>208</v>
      </c>
      <c r="K601" s="712">
        <v>1</v>
      </c>
    </row>
    <row r="602" s="691" customFormat="1" ht="20.25" spans="1:11">
      <c r="A602" s="280" t="s">
        <v>5518</v>
      </c>
      <c r="B602" s="281" t="s">
        <v>970</v>
      </c>
      <c r="C602" s="24">
        <f>SUMIF('2023.12'!$D$6:$D$1317,A602,'2023.12'!$F$6:$F$1317)</f>
        <v>38</v>
      </c>
      <c r="D602" s="24">
        <v>1</v>
      </c>
      <c r="E602" s="24">
        <f>SUMIF('2024.12'!$E$6:$E$1659,A602,'2024.12'!$H$6:$H$1659)</f>
        <v>1</v>
      </c>
      <c r="F602" s="302">
        <f t="shared" si="48"/>
        <v>-37</v>
      </c>
      <c r="G602" s="302" t="str">
        <f t="shared" si="45"/>
        <v>-97.4%</v>
      </c>
      <c r="H602" s="302" t="str">
        <f t="shared" si="46"/>
        <v>100.0%</v>
      </c>
      <c r="I602" s="22" t="str">
        <f t="shared" si="47"/>
        <v>是</v>
      </c>
      <c r="J602" s="641" t="str">
        <f t="shared" si="49"/>
        <v>20806</v>
      </c>
      <c r="K602" s="712">
        <v>1</v>
      </c>
    </row>
    <row r="603" s="433" customFormat="1" ht="20.25" hidden="1" spans="1:11">
      <c r="A603" s="522" t="s">
        <v>5519</v>
      </c>
      <c r="B603" s="522" t="s">
        <v>5520</v>
      </c>
      <c r="C603" s="24">
        <f>SUMIF('2023.12'!$D$6:$D$1317,A603,'2023.12'!$F$6:$F$1317)</f>
        <v>0</v>
      </c>
      <c r="D603" s="24">
        <v>0</v>
      </c>
      <c r="E603" s="24">
        <f>SUMIF('2024.12'!$E$6:$E$1659,A603,'2024.12'!$H$6:$H$1659)</f>
        <v>0</v>
      </c>
      <c r="F603" s="707">
        <f t="shared" si="48"/>
        <v>0</v>
      </c>
      <c r="G603" s="707" t="str">
        <f t="shared" si="45"/>
        <v/>
      </c>
      <c r="H603" s="707" t="str">
        <f t="shared" si="46"/>
        <v/>
      </c>
      <c r="I603" s="22" t="str">
        <f t="shared" si="47"/>
        <v>否</v>
      </c>
      <c r="J603" s="488" t="str">
        <f t="shared" si="49"/>
        <v>20806</v>
      </c>
      <c r="K603" s="712">
        <v>1</v>
      </c>
    </row>
    <row r="604" s="699" customFormat="1" ht="20.25" hidden="1" spans="1:11">
      <c r="A604" s="522" t="s">
        <v>5521</v>
      </c>
      <c r="B604" s="522" t="s">
        <v>5522</v>
      </c>
      <c r="C604" s="24">
        <f>SUMIF('2023.12'!$D$6:$D$1317,A604,'2023.12'!$F$6:$F$1317)</f>
        <v>0</v>
      </c>
      <c r="D604" s="24">
        <v>0</v>
      </c>
      <c r="E604" s="24">
        <f>SUMIF('2024.12'!$E$6:$E$1659,A604,'2024.12'!$H$6:$H$1659)</f>
        <v>0</v>
      </c>
      <c r="F604" s="707">
        <f t="shared" si="48"/>
        <v>0</v>
      </c>
      <c r="G604" s="707" t="str">
        <f t="shared" si="45"/>
        <v/>
      </c>
      <c r="H604" s="707" t="str">
        <f t="shared" si="46"/>
        <v/>
      </c>
      <c r="I604" s="22" t="str">
        <f t="shared" si="47"/>
        <v>否</v>
      </c>
      <c r="J604" s="488" t="str">
        <f t="shared" si="49"/>
        <v>20806</v>
      </c>
      <c r="K604" s="712">
        <v>1</v>
      </c>
    </row>
    <row r="605" s="230" customFormat="1" ht="20.25" spans="1:11">
      <c r="A605" s="349" t="s">
        <v>5523</v>
      </c>
      <c r="B605" s="350" t="s">
        <v>976</v>
      </c>
      <c r="C605" s="20">
        <f>SUMIF($J606:$J$1340,$A605,C606:C$1340)</f>
        <v>2173</v>
      </c>
      <c r="D605" s="20">
        <f>SUMIF($J606:$J$1340,$A605,D606:D$1340)</f>
        <v>5047</v>
      </c>
      <c r="E605" s="20">
        <f>SUMIF($J606:$J$1340,$A605,E606:E$1340)</f>
        <v>2617</v>
      </c>
      <c r="F605" s="17">
        <f t="shared" si="48"/>
        <v>444</v>
      </c>
      <c r="G605" s="18" t="str">
        <f t="shared" si="45"/>
        <v>20.4%</v>
      </c>
      <c r="H605" s="18" t="str">
        <f t="shared" si="46"/>
        <v>51.9%</v>
      </c>
      <c r="I605" s="22" t="str">
        <f t="shared" si="47"/>
        <v>是</v>
      </c>
      <c r="J605" s="641" t="str">
        <f t="shared" si="49"/>
        <v>208</v>
      </c>
      <c r="K605" s="712">
        <v>1</v>
      </c>
    </row>
    <row r="606" s="330" customFormat="1" ht="20.25" hidden="1" spans="1:11">
      <c r="A606" s="280" t="s">
        <v>5524</v>
      </c>
      <c r="B606" s="281" t="s">
        <v>978</v>
      </c>
      <c r="C606" s="24">
        <f>SUMIF('2023.12'!$D$6:$D$1317,A606,'2023.12'!$F$6:$F$1317)</f>
        <v>0</v>
      </c>
      <c r="D606" s="24">
        <v>0</v>
      </c>
      <c r="E606" s="24">
        <f>SUMIF('2024.12'!$E$6:$E$1659,A606,'2024.12'!$H$6:$H$1659)</f>
        <v>0</v>
      </c>
      <c r="F606" s="302">
        <f t="shared" si="48"/>
        <v>0</v>
      </c>
      <c r="G606" s="84" t="str">
        <f t="shared" si="45"/>
        <v/>
      </c>
      <c r="H606" s="84" t="str">
        <f t="shared" si="46"/>
        <v/>
      </c>
      <c r="I606" s="22" t="str">
        <f t="shared" si="47"/>
        <v>否</v>
      </c>
      <c r="J606" s="641" t="str">
        <f t="shared" si="49"/>
        <v>20807</v>
      </c>
      <c r="K606" s="712">
        <v>1</v>
      </c>
    </row>
    <row r="607" s="330" customFormat="1" ht="20.25" spans="1:11">
      <c r="A607" s="280" t="s">
        <v>5525</v>
      </c>
      <c r="B607" s="281" t="s">
        <v>980</v>
      </c>
      <c r="C607" s="24">
        <f>SUMIF('2023.12'!$D$6:$D$1317,A607,'2023.12'!$F$6:$F$1317)</f>
        <v>201</v>
      </c>
      <c r="D607" s="24">
        <v>520</v>
      </c>
      <c r="E607" s="24">
        <f>SUMIF('2024.12'!$E$6:$E$1659,A607,'2024.12'!$H$6:$H$1659)</f>
        <v>395</v>
      </c>
      <c r="F607" s="302">
        <f t="shared" si="48"/>
        <v>194</v>
      </c>
      <c r="G607" s="84" t="str">
        <f t="shared" si="45"/>
        <v>96.5%</v>
      </c>
      <c r="H607" s="84" t="str">
        <f t="shared" si="46"/>
        <v>76.0%</v>
      </c>
      <c r="I607" s="22" t="str">
        <f t="shared" si="47"/>
        <v>是</v>
      </c>
      <c r="J607" s="641" t="str">
        <f t="shared" si="49"/>
        <v>20807</v>
      </c>
      <c r="K607" s="712">
        <v>1</v>
      </c>
    </row>
    <row r="608" s="686" customFormat="1" ht="20.25" spans="1:11">
      <c r="A608" s="280" t="s">
        <v>5526</v>
      </c>
      <c r="B608" s="281" t="s">
        <v>982</v>
      </c>
      <c r="C608" s="24">
        <f>SUMIF('2023.12'!$D$6:$D$1317,A608,'2023.12'!$F$6:$F$1317)</f>
        <v>735</v>
      </c>
      <c r="D608" s="24">
        <v>1261</v>
      </c>
      <c r="E608" s="24">
        <f>SUMIF('2024.12'!$E$6:$E$1659,A608,'2024.12'!$H$6:$H$1659)</f>
        <v>738</v>
      </c>
      <c r="F608" s="302">
        <f t="shared" si="48"/>
        <v>3</v>
      </c>
      <c r="G608" s="84" t="str">
        <f t="shared" si="45"/>
        <v>0.4%</v>
      </c>
      <c r="H608" s="84" t="str">
        <f t="shared" si="46"/>
        <v>58.5%</v>
      </c>
      <c r="I608" s="22" t="str">
        <f t="shared" si="47"/>
        <v>是</v>
      </c>
      <c r="J608" s="641" t="str">
        <f t="shared" si="49"/>
        <v>20807</v>
      </c>
      <c r="K608" s="712">
        <v>1</v>
      </c>
    </row>
    <row r="609" s="330" customFormat="1" ht="20.25" spans="1:11">
      <c r="A609" s="280" t="s">
        <v>5527</v>
      </c>
      <c r="B609" s="281" t="s">
        <v>984</v>
      </c>
      <c r="C609" s="24">
        <f>SUMIF('2023.12'!$D$6:$D$1317,A609,'2023.12'!$F$6:$F$1317)</f>
        <v>648</v>
      </c>
      <c r="D609" s="24">
        <v>1690</v>
      </c>
      <c r="E609" s="24">
        <f>SUMIF('2024.12'!$E$6:$E$1659,A609,'2024.12'!$H$6:$H$1659)</f>
        <v>1040</v>
      </c>
      <c r="F609" s="302">
        <f t="shared" si="48"/>
        <v>392</v>
      </c>
      <c r="G609" s="84" t="str">
        <f t="shared" si="45"/>
        <v>60.5%</v>
      </c>
      <c r="H609" s="84" t="str">
        <f t="shared" si="46"/>
        <v>61.5%</v>
      </c>
      <c r="I609" s="22" t="str">
        <f t="shared" si="47"/>
        <v>是</v>
      </c>
      <c r="J609" s="641" t="str">
        <f t="shared" si="49"/>
        <v>20807</v>
      </c>
      <c r="K609" s="712">
        <v>1</v>
      </c>
    </row>
    <row r="610" s="332" customFormat="1" ht="20.25" hidden="1" spans="1:11">
      <c r="A610" s="280" t="s">
        <v>5528</v>
      </c>
      <c r="B610" s="281" t="s">
        <v>986</v>
      </c>
      <c r="C610" s="24">
        <f>SUMIF('2023.12'!$D$6:$D$1317,A610,'2023.12'!$F$6:$F$1317)</f>
        <v>0</v>
      </c>
      <c r="D610" s="24">
        <v>0</v>
      </c>
      <c r="E610" s="24">
        <f>SUMIF('2024.12'!$E$6:$E$1659,A610,'2024.12'!$H$6:$H$1659)</f>
        <v>0</v>
      </c>
      <c r="F610" s="302">
        <f t="shared" si="48"/>
        <v>0</v>
      </c>
      <c r="G610" s="84" t="str">
        <f t="shared" si="45"/>
        <v/>
      </c>
      <c r="H610" s="84" t="str">
        <f t="shared" si="46"/>
        <v/>
      </c>
      <c r="I610" s="22" t="str">
        <f t="shared" si="47"/>
        <v>否</v>
      </c>
      <c r="J610" s="641" t="str">
        <f t="shared" si="49"/>
        <v>20807</v>
      </c>
      <c r="K610" s="712">
        <v>1</v>
      </c>
    </row>
    <row r="611" s="230" customFormat="1" ht="20.25" spans="1:11">
      <c r="A611" s="280" t="s">
        <v>5529</v>
      </c>
      <c r="B611" s="281" t="s">
        <v>988</v>
      </c>
      <c r="C611" s="24">
        <f>SUMIF('2023.12'!$D$6:$D$1317,A611,'2023.12'!$F$6:$F$1317)</f>
        <v>91</v>
      </c>
      <c r="D611" s="24">
        <v>108</v>
      </c>
      <c r="E611" s="24">
        <f>SUMIF('2024.12'!$E$6:$E$1659,A611,'2024.12'!$H$6:$H$1659)</f>
        <v>224</v>
      </c>
      <c r="F611" s="302">
        <f t="shared" si="48"/>
        <v>133</v>
      </c>
      <c r="G611" s="84" t="str">
        <f t="shared" si="45"/>
        <v>146.2%</v>
      </c>
      <c r="H611" s="84" t="str">
        <f t="shared" si="46"/>
        <v>207.4%</v>
      </c>
      <c r="I611" s="22" t="str">
        <f t="shared" si="47"/>
        <v>是</v>
      </c>
      <c r="J611" s="641" t="str">
        <f t="shared" si="49"/>
        <v>20807</v>
      </c>
      <c r="K611" s="712">
        <v>1</v>
      </c>
    </row>
    <row r="612" s="230" customFormat="1" ht="20.25" spans="1:11">
      <c r="A612" s="280" t="s">
        <v>5530</v>
      </c>
      <c r="B612" s="281" t="s">
        <v>990</v>
      </c>
      <c r="C612" s="24">
        <f>SUMIF('2023.12'!$D$6:$D$1317,A612,'2023.12'!$F$6:$F$1317)</f>
        <v>40</v>
      </c>
      <c r="D612" s="24">
        <v>114</v>
      </c>
      <c r="E612" s="24">
        <f>SUMIF('2024.12'!$E$6:$E$1659,A612,'2024.12'!$H$6:$H$1659)</f>
        <v>4</v>
      </c>
      <c r="F612" s="302">
        <f t="shared" si="48"/>
        <v>-36</v>
      </c>
      <c r="G612" s="84" t="str">
        <f t="shared" si="45"/>
        <v>-90.0%</v>
      </c>
      <c r="H612" s="84" t="str">
        <f t="shared" si="46"/>
        <v>3.5%</v>
      </c>
      <c r="I612" s="22" t="str">
        <f t="shared" si="47"/>
        <v>是</v>
      </c>
      <c r="J612" s="641" t="str">
        <f t="shared" si="49"/>
        <v>20807</v>
      </c>
      <c r="K612" s="712">
        <v>1</v>
      </c>
    </row>
    <row r="613" s="449" customFormat="1" ht="20.25" hidden="1" spans="1:11">
      <c r="A613" s="522" t="s">
        <v>5531</v>
      </c>
      <c r="B613" s="522" t="s">
        <v>5532</v>
      </c>
      <c r="C613" s="24">
        <f>SUMIF('2023.12'!$D$6:$D$1317,A613,'2023.12'!$F$6:$F$1317)</f>
        <v>0</v>
      </c>
      <c r="D613" s="24">
        <v>0</v>
      </c>
      <c r="E613" s="24">
        <f>SUMIF('2024.12'!$E$6:$E$1659,A613,'2024.12'!$H$6:$H$1659)</f>
        <v>0</v>
      </c>
      <c r="F613" s="707">
        <f t="shared" si="48"/>
        <v>0</v>
      </c>
      <c r="G613" s="707" t="str">
        <f t="shared" si="45"/>
        <v/>
      </c>
      <c r="H613" s="707" t="str">
        <f t="shared" si="46"/>
        <v/>
      </c>
      <c r="I613" s="22" t="str">
        <f t="shared" si="47"/>
        <v>否</v>
      </c>
      <c r="J613" s="488" t="str">
        <f t="shared" si="49"/>
        <v>20807</v>
      </c>
      <c r="K613" s="712">
        <v>1</v>
      </c>
    </row>
    <row r="614" s="641" customFormat="1" ht="20.25" spans="1:11">
      <c r="A614" s="280" t="s">
        <v>5533</v>
      </c>
      <c r="B614" s="281" t="s">
        <v>994</v>
      </c>
      <c r="C614" s="24">
        <f>SUMIF('2023.12'!$D$6:$D$1317,A614,'2023.12'!$F$6:$F$1317)</f>
        <v>458</v>
      </c>
      <c r="D614" s="24">
        <v>1354</v>
      </c>
      <c r="E614" s="24">
        <f>SUMIF('2024.12'!$E$6:$E$1659,A614,'2024.12'!$H$6:$H$1659)</f>
        <v>216</v>
      </c>
      <c r="F614" s="302">
        <f t="shared" si="48"/>
        <v>-242</v>
      </c>
      <c r="G614" s="84" t="str">
        <f t="shared" si="45"/>
        <v>-52.8%</v>
      </c>
      <c r="H614" s="84" t="str">
        <f t="shared" si="46"/>
        <v>16.0%</v>
      </c>
      <c r="I614" s="22" t="str">
        <f t="shared" si="47"/>
        <v>是</v>
      </c>
      <c r="J614" s="641" t="str">
        <f t="shared" si="49"/>
        <v>20807</v>
      </c>
      <c r="K614" s="712">
        <v>1</v>
      </c>
    </row>
    <row r="615" s="330" customFormat="1" ht="20.25" spans="1:11">
      <c r="A615" s="349" t="s">
        <v>5534</v>
      </c>
      <c r="B615" s="350" t="s">
        <v>996</v>
      </c>
      <c r="C615" s="20">
        <f>SUMIF($J616:$J$1340,$A615,C616:C$1340)</f>
        <v>3645</v>
      </c>
      <c r="D615" s="20">
        <f>SUMIF($J616:$J$1340,$A615,D616:D$1340)</f>
        <v>4465</v>
      </c>
      <c r="E615" s="20">
        <f>SUMIF($J616:$J$1340,$A615,E616:E$1340)</f>
        <v>4281</v>
      </c>
      <c r="F615" s="17">
        <f t="shared" si="48"/>
        <v>636</v>
      </c>
      <c r="G615" s="18" t="str">
        <f t="shared" si="45"/>
        <v>17.4%</v>
      </c>
      <c r="H615" s="18" t="str">
        <f t="shared" si="46"/>
        <v>95.9%</v>
      </c>
      <c r="I615" s="22" t="str">
        <f t="shared" si="47"/>
        <v>是</v>
      </c>
      <c r="J615" s="641" t="str">
        <f t="shared" si="49"/>
        <v>208</v>
      </c>
      <c r="K615" s="712">
        <v>1</v>
      </c>
    </row>
    <row r="616" s="686" customFormat="1" ht="20.25" spans="1:11">
      <c r="A616" s="280" t="s">
        <v>5535</v>
      </c>
      <c r="B616" s="281" t="s">
        <v>998</v>
      </c>
      <c r="C616" s="24">
        <f>SUMIF('2023.12'!$D$6:$D$1317,A616,'2023.12'!$F$6:$F$1317)</f>
        <v>1364</v>
      </c>
      <c r="D616" s="24">
        <v>1379</v>
      </c>
      <c r="E616" s="24">
        <f>SUMIF('2024.12'!$E$6:$E$1659,A616,'2024.12'!$H$6:$H$1659)</f>
        <v>1990</v>
      </c>
      <c r="F616" s="302">
        <f t="shared" si="48"/>
        <v>626</v>
      </c>
      <c r="G616" s="84" t="str">
        <f t="shared" si="45"/>
        <v>45.9%</v>
      </c>
      <c r="H616" s="84" t="str">
        <f t="shared" si="46"/>
        <v>144.3%</v>
      </c>
      <c r="I616" s="22" t="str">
        <f t="shared" si="47"/>
        <v>是</v>
      </c>
      <c r="J616" s="641" t="str">
        <f t="shared" si="49"/>
        <v>20808</v>
      </c>
      <c r="K616" s="712">
        <v>1</v>
      </c>
    </row>
    <row r="617" s="327" customFormat="1" ht="20.25" spans="1:11">
      <c r="A617" s="280" t="s">
        <v>5536</v>
      </c>
      <c r="B617" s="281" t="s">
        <v>1000</v>
      </c>
      <c r="C617" s="24">
        <f>SUMIF('2023.12'!$D$6:$D$1317,A617,'2023.12'!$F$6:$F$1317)</f>
        <v>428</v>
      </c>
      <c r="D617" s="24">
        <v>40</v>
      </c>
      <c r="E617" s="24">
        <f>SUMIF('2024.12'!$E$6:$E$1659,A617,'2024.12'!$H$6:$H$1659)</f>
        <v>115</v>
      </c>
      <c r="F617" s="302">
        <f t="shared" si="48"/>
        <v>-313</v>
      </c>
      <c r="G617" s="84" t="str">
        <f t="shared" si="45"/>
        <v>-73.1%</v>
      </c>
      <c r="H617" s="84" t="str">
        <f t="shared" si="46"/>
        <v>287.5%</v>
      </c>
      <c r="I617" s="22" t="str">
        <f t="shared" si="47"/>
        <v>是</v>
      </c>
      <c r="J617" s="641" t="str">
        <f t="shared" si="49"/>
        <v>20808</v>
      </c>
      <c r="K617" s="712">
        <v>1</v>
      </c>
    </row>
    <row r="618" s="330" customFormat="1" ht="31.5" spans="1:11">
      <c r="A618" s="280" t="s">
        <v>5537</v>
      </c>
      <c r="B618" s="281" t="s">
        <v>1002</v>
      </c>
      <c r="C618" s="24">
        <f>SUMIF('2023.12'!$D$6:$D$1317,A618,'2023.12'!$F$6:$F$1317)</f>
        <v>822</v>
      </c>
      <c r="D618" s="24">
        <v>2295</v>
      </c>
      <c r="E618" s="24">
        <f>SUMIF('2024.12'!$E$6:$E$1659,A618,'2024.12'!$H$6:$H$1659)</f>
        <v>1820</v>
      </c>
      <c r="F618" s="302">
        <f t="shared" si="48"/>
        <v>998</v>
      </c>
      <c r="G618" s="84" t="str">
        <f t="shared" si="45"/>
        <v>121.4%</v>
      </c>
      <c r="H618" s="84" t="str">
        <f t="shared" si="46"/>
        <v>79.3%</v>
      </c>
      <c r="I618" s="22" t="str">
        <f t="shared" si="47"/>
        <v>是</v>
      </c>
      <c r="J618" s="641" t="str">
        <f t="shared" si="49"/>
        <v>20808</v>
      </c>
      <c r="K618" s="712">
        <v>1</v>
      </c>
    </row>
    <row r="619" s="330" customFormat="1" ht="20.25" spans="1:11">
      <c r="A619" s="280" t="s">
        <v>5538</v>
      </c>
      <c r="B619" s="281" t="s">
        <v>1004</v>
      </c>
      <c r="C619" s="24">
        <f>SUMIF('2023.12'!$D$6:$D$1317,A619,'2023.12'!$F$6:$F$1317)</f>
        <v>187</v>
      </c>
      <c r="D619" s="24">
        <v>552</v>
      </c>
      <c r="E619" s="24">
        <f>SUMIF('2024.12'!$E$6:$E$1659,A619,'2024.12'!$H$6:$H$1659)</f>
        <v>175</v>
      </c>
      <c r="F619" s="302">
        <f t="shared" si="48"/>
        <v>-12</v>
      </c>
      <c r="G619" s="84" t="str">
        <f t="shared" si="45"/>
        <v>-6.4%</v>
      </c>
      <c r="H619" s="84" t="str">
        <f t="shared" si="46"/>
        <v>31.7%</v>
      </c>
      <c r="I619" s="22" t="str">
        <f t="shared" si="47"/>
        <v>是</v>
      </c>
      <c r="J619" s="641" t="str">
        <f t="shared" si="49"/>
        <v>20808</v>
      </c>
      <c r="K619" s="712">
        <v>1</v>
      </c>
    </row>
    <row r="620" s="433" customFormat="1" ht="30" hidden="1" spans="1:11">
      <c r="A620" s="522" t="s">
        <v>5539</v>
      </c>
      <c r="B620" s="522" t="s">
        <v>5540</v>
      </c>
      <c r="C620" s="24">
        <f>SUMIF('2023.12'!$D$6:$D$1317,A620,'2023.12'!$F$6:$F$1317)</f>
        <v>0</v>
      </c>
      <c r="D620" s="24">
        <v>0</v>
      </c>
      <c r="E620" s="24">
        <f>SUMIF('2024.12'!$E$6:$E$1659,A620,'2024.12'!$H$6:$H$1659)</f>
        <v>0</v>
      </c>
      <c r="F620" s="707">
        <f t="shared" si="48"/>
        <v>0</v>
      </c>
      <c r="G620" s="707" t="str">
        <f t="shared" si="45"/>
        <v/>
      </c>
      <c r="H620" s="707" t="str">
        <f t="shared" si="46"/>
        <v/>
      </c>
      <c r="I620" s="22" t="str">
        <f t="shared" si="47"/>
        <v>否</v>
      </c>
      <c r="J620" s="488" t="str">
        <f t="shared" si="49"/>
        <v>20808</v>
      </c>
      <c r="K620" s="712">
        <v>1</v>
      </c>
    </row>
    <row r="621" s="433" customFormat="1" ht="20.25" hidden="1" spans="1:11">
      <c r="A621" s="522" t="s">
        <v>5541</v>
      </c>
      <c r="B621" s="522" t="s">
        <v>5542</v>
      </c>
      <c r="C621" s="24">
        <f>SUMIF('2023.12'!$D$6:$D$1317,A621,'2023.12'!$F$6:$F$1317)</f>
        <v>0</v>
      </c>
      <c r="D621" s="24">
        <v>0</v>
      </c>
      <c r="E621" s="24">
        <f>SUMIF('2024.12'!$E$6:$E$1659,A621,'2024.12'!$H$6:$H$1659)</f>
        <v>0</v>
      </c>
      <c r="F621" s="707">
        <f t="shared" si="48"/>
        <v>0</v>
      </c>
      <c r="G621" s="707" t="str">
        <f t="shared" si="45"/>
        <v/>
      </c>
      <c r="H621" s="707" t="str">
        <f t="shared" si="46"/>
        <v/>
      </c>
      <c r="I621" s="22" t="str">
        <f t="shared" si="47"/>
        <v>否</v>
      </c>
      <c r="J621" s="488" t="str">
        <f t="shared" si="49"/>
        <v>20808</v>
      </c>
      <c r="K621" s="712">
        <v>1</v>
      </c>
    </row>
    <row r="622" s="230" customFormat="1" ht="20.25" spans="1:11">
      <c r="A622" s="280" t="s">
        <v>5543</v>
      </c>
      <c r="B622" s="281" t="s">
        <v>5544</v>
      </c>
      <c r="C622" s="24">
        <f>SUMIF('2023.12'!$D$6:$D$1317,A622,'2023.12'!$F$6:$F$1317)</f>
        <v>29</v>
      </c>
      <c r="D622" s="24">
        <v>78</v>
      </c>
      <c r="E622" s="24">
        <f>SUMIF('2024.12'!$E$6:$E$1659,A622,'2024.12'!$H$6:$H$1659)</f>
        <v>11</v>
      </c>
      <c r="F622" s="302">
        <f t="shared" si="48"/>
        <v>-18</v>
      </c>
      <c r="G622" s="84" t="str">
        <f t="shared" si="45"/>
        <v>-62.1%</v>
      </c>
      <c r="H622" s="84" t="str">
        <f t="shared" si="46"/>
        <v>14.1%</v>
      </c>
      <c r="I622" s="22" t="str">
        <f t="shared" si="47"/>
        <v>是</v>
      </c>
      <c r="J622" s="641" t="str">
        <f t="shared" si="49"/>
        <v>20808</v>
      </c>
      <c r="K622" s="712">
        <v>1</v>
      </c>
    </row>
    <row r="623" s="330" customFormat="1" ht="20.25" spans="1:11">
      <c r="A623" s="280" t="s">
        <v>5545</v>
      </c>
      <c r="B623" s="281" t="s">
        <v>1012</v>
      </c>
      <c r="C623" s="24">
        <f>SUMIF('2023.12'!$D$6:$D$1317,A623,'2023.12'!$F$6:$F$1317)</f>
        <v>815</v>
      </c>
      <c r="D623" s="24">
        <v>121</v>
      </c>
      <c r="E623" s="24">
        <f>SUMIF('2024.12'!$E$6:$E$1659,A623,'2024.12'!$H$6:$H$1659)</f>
        <v>170</v>
      </c>
      <c r="F623" s="302">
        <f t="shared" si="48"/>
        <v>-645</v>
      </c>
      <c r="G623" s="84" t="str">
        <f t="shared" si="45"/>
        <v>-79.1%</v>
      </c>
      <c r="H623" s="84" t="str">
        <f t="shared" si="46"/>
        <v>140.5%</v>
      </c>
      <c r="I623" s="22" t="str">
        <f t="shared" si="47"/>
        <v>是</v>
      </c>
      <c r="J623" s="641" t="str">
        <f t="shared" si="49"/>
        <v>20808</v>
      </c>
      <c r="K623" s="712">
        <v>1</v>
      </c>
    </row>
    <row r="624" s="691" customFormat="1" ht="20.25" spans="1:11">
      <c r="A624" s="349" t="s">
        <v>5546</v>
      </c>
      <c r="B624" s="350" t="s">
        <v>1014</v>
      </c>
      <c r="C624" s="20">
        <f>SUMIF($J625:$J$1340,$A624,C625:C$1340)</f>
        <v>300</v>
      </c>
      <c r="D624" s="20">
        <f>SUMIF($J625:$J$1340,$A624,D625:D$1340)</f>
        <v>245</v>
      </c>
      <c r="E624" s="20">
        <f>SUMIF($J625:$J$1340,$A624,E625:E$1340)</f>
        <v>246</v>
      </c>
      <c r="F624" s="17">
        <f t="shared" si="48"/>
        <v>-54</v>
      </c>
      <c r="G624" s="18" t="str">
        <f t="shared" si="45"/>
        <v>-18.0%</v>
      </c>
      <c r="H624" s="18" t="str">
        <f t="shared" si="46"/>
        <v>100.4%</v>
      </c>
      <c r="I624" s="22" t="str">
        <f t="shared" si="47"/>
        <v>是</v>
      </c>
      <c r="J624" s="641" t="str">
        <f t="shared" si="49"/>
        <v>208</v>
      </c>
      <c r="K624" s="712">
        <v>1</v>
      </c>
    </row>
    <row r="625" s="327" customFormat="1" ht="20.25" spans="1:11">
      <c r="A625" s="280" t="s">
        <v>5547</v>
      </c>
      <c r="B625" s="281" t="s">
        <v>1016</v>
      </c>
      <c r="C625" s="24">
        <f>SUMIF('2023.12'!$D$6:$D$1317,A625,'2023.12'!$F$6:$F$1317)</f>
        <v>178</v>
      </c>
      <c r="D625" s="24">
        <v>129</v>
      </c>
      <c r="E625" s="24">
        <f>SUMIF('2024.12'!$E$6:$E$1659,A625,'2024.12'!$H$6:$H$1659)</f>
        <v>115</v>
      </c>
      <c r="F625" s="302">
        <f t="shared" si="48"/>
        <v>-63</v>
      </c>
      <c r="G625" s="84" t="str">
        <f t="shared" si="45"/>
        <v>-35.4%</v>
      </c>
      <c r="H625" s="84" t="str">
        <f t="shared" si="46"/>
        <v>89.1%</v>
      </c>
      <c r="I625" s="22" t="str">
        <f t="shared" si="47"/>
        <v>是</v>
      </c>
      <c r="J625" s="641" t="str">
        <f t="shared" si="49"/>
        <v>20809</v>
      </c>
      <c r="K625" s="712">
        <v>1</v>
      </c>
    </row>
    <row r="626" s="330" customFormat="1" ht="31.5" spans="1:11">
      <c r="A626" s="280" t="s">
        <v>5548</v>
      </c>
      <c r="B626" s="281" t="s">
        <v>1018</v>
      </c>
      <c r="C626" s="24">
        <f>SUMIF('2023.12'!$D$6:$D$1317,A626,'2023.12'!$F$6:$F$1317)</f>
        <v>63</v>
      </c>
      <c r="D626" s="24">
        <v>78</v>
      </c>
      <c r="E626" s="24">
        <f>SUMIF('2024.12'!$E$6:$E$1659,A626,'2024.12'!$H$6:$H$1659)</f>
        <v>65</v>
      </c>
      <c r="F626" s="302">
        <f t="shared" si="48"/>
        <v>2</v>
      </c>
      <c r="G626" s="84" t="str">
        <f t="shared" si="45"/>
        <v>3.2%</v>
      </c>
      <c r="H626" s="84" t="str">
        <f t="shared" si="46"/>
        <v>83.3%</v>
      </c>
      <c r="I626" s="22" t="str">
        <f t="shared" si="47"/>
        <v>是</v>
      </c>
      <c r="J626" s="641" t="str">
        <f t="shared" si="49"/>
        <v>20809</v>
      </c>
      <c r="K626" s="712">
        <v>1</v>
      </c>
    </row>
    <row r="627" s="686" customFormat="1" ht="31.5" spans="1:11">
      <c r="A627" s="280" t="s">
        <v>5549</v>
      </c>
      <c r="B627" s="281" t="s">
        <v>1020</v>
      </c>
      <c r="C627" s="24">
        <f>SUMIF('2023.12'!$D$6:$D$1317,A627,'2023.12'!$F$6:$F$1317)</f>
        <v>15</v>
      </c>
      <c r="D627" s="24">
        <v>0</v>
      </c>
      <c r="E627" s="24">
        <f>SUMIF('2024.12'!$E$6:$E$1659,A627,'2024.12'!$H$6:$H$1659)</f>
        <v>19</v>
      </c>
      <c r="F627" s="302">
        <f t="shared" si="48"/>
        <v>4</v>
      </c>
      <c r="G627" s="84" t="str">
        <f t="shared" si="45"/>
        <v>26.7%</v>
      </c>
      <c r="H627" s="84" t="str">
        <f t="shared" si="46"/>
        <v/>
      </c>
      <c r="I627" s="22" t="str">
        <f t="shared" si="47"/>
        <v>是</v>
      </c>
      <c r="J627" s="641" t="str">
        <f t="shared" si="49"/>
        <v>20809</v>
      </c>
      <c r="K627" s="712">
        <v>1</v>
      </c>
    </row>
    <row r="628" s="330" customFormat="1" ht="20.25" spans="1:11">
      <c r="A628" s="280" t="s">
        <v>5550</v>
      </c>
      <c r="B628" s="281" t="s">
        <v>1022</v>
      </c>
      <c r="C628" s="24">
        <f>SUMIF('2023.12'!$D$6:$D$1317,A628,'2023.12'!$F$6:$F$1317)</f>
        <v>9</v>
      </c>
      <c r="D628" s="24">
        <v>7</v>
      </c>
      <c r="E628" s="24">
        <f>SUMIF('2024.12'!$E$6:$E$1659,A628,'2024.12'!$H$6:$H$1659)</f>
        <v>20</v>
      </c>
      <c r="F628" s="302">
        <f t="shared" si="48"/>
        <v>11</v>
      </c>
      <c r="G628" s="84" t="str">
        <f t="shared" si="45"/>
        <v>122.2%</v>
      </c>
      <c r="H628" s="84" t="str">
        <f t="shared" si="46"/>
        <v>285.7%</v>
      </c>
      <c r="I628" s="22" t="str">
        <f t="shared" si="47"/>
        <v>是</v>
      </c>
      <c r="J628" s="641" t="str">
        <f t="shared" si="49"/>
        <v>20809</v>
      </c>
      <c r="K628" s="712">
        <v>1</v>
      </c>
    </row>
    <row r="629" s="686" customFormat="1" ht="20.25" spans="1:11">
      <c r="A629" s="280" t="s">
        <v>5551</v>
      </c>
      <c r="B629" s="281" t="s">
        <v>1024</v>
      </c>
      <c r="C629" s="24">
        <f>SUMIF('2023.12'!$D$6:$D$1317,A629,'2023.12'!$F$6:$F$1317)</f>
        <v>35</v>
      </c>
      <c r="D629" s="24">
        <v>31</v>
      </c>
      <c r="E629" s="24">
        <f>SUMIF('2024.12'!$E$6:$E$1659,A629,'2024.12'!$H$6:$H$1659)</f>
        <v>27</v>
      </c>
      <c r="F629" s="302">
        <f t="shared" si="48"/>
        <v>-8</v>
      </c>
      <c r="G629" s="84" t="str">
        <f t="shared" si="45"/>
        <v>-22.9%</v>
      </c>
      <c r="H629" s="84" t="str">
        <f t="shared" si="46"/>
        <v>87.1%</v>
      </c>
      <c r="I629" s="22" t="str">
        <f t="shared" si="47"/>
        <v>是</v>
      </c>
      <c r="J629" s="641" t="str">
        <f t="shared" si="49"/>
        <v>20809</v>
      </c>
      <c r="K629" s="712">
        <v>1</v>
      </c>
    </row>
    <row r="630" s="449" customFormat="1" ht="20.25" hidden="1" spans="1:11">
      <c r="A630" s="522" t="s">
        <v>5552</v>
      </c>
      <c r="B630" s="522" t="s">
        <v>5553</v>
      </c>
      <c r="C630" s="24">
        <f>SUMIF('2023.12'!$D$6:$D$1317,A630,'2023.12'!$F$6:$F$1317)</f>
        <v>0</v>
      </c>
      <c r="D630" s="24">
        <v>0</v>
      </c>
      <c r="E630" s="24">
        <f>SUMIF('2024.12'!$E$6:$E$1659,A630,'2024.12'!$H$6:$H$1659)</f>
        <v>0</v>
      </c>
      <c r="F630" s="707">
        <f t="shared" si="48"/>
        <v>0</v>
      </c>
      <c r="G630" s="707" t="str">
        <f t="shared" si="45"/>
        <v/>
      </c>
      <c r="H630" s="707" t="str">
        <f t="shared" si="46"/>
        <v/>
      </c>
      <c r="I630" s="22" t="str">
        <f t="shared" si="47"/>
        <v>否</v>
      </c>
      <c r="J630" s="488" t="str">
        <f t="shared" si="49"/>
        <v>20809</v>
      </c>
      <c r="K630" s="712">
        <v>1</v>
      </c>
    </row>
    <row r="631" s="330" customFormat="1" ht="20.25" spans="1:11">
      <c r="A631" s="349" t="s">
        <v>5554</v>
      </c>
      <c r="B631" s="350" t="s">
        <v>1028</v>
      </c>
      <c r="C631" s="20">
        <f>SUMIF($J632:$J$1340,$A631,C632:C$1340)</f>
        <v>2260</v>
      </c>
      <c r="D631" s="20">
        <f>SUMIF($J632:$J$1340,$A631,D632:D$1340)</f>
        <v>3619</v>
      </c>
      <c r="E631" s="20">
        <f>SUMIF($J632:$J$1340,$A631,E632:E$1340)</f>
        <v>3467</v>
      </c>
      <c r="F631" s="17">
        <f t="shared" si="48"/>
        <v>1207</v>
      </c>
      <c r="G631" s="18" t="str">
        <f t="shared" si="45"/>
        <v>53.4%</v>
      </c>
      <c r="H631" s="18" t="str">
        <f t="shared" si="46"/>
        <v>95.8%</v>
      </c>
      <c r="I631" s="22" t="str">
        <f t="shared" si="47"/>
        <v>是</v>
      </c>
      <c r="J631" s="641" t="str">
        <f t="shared" si="49"/>
        <v>208</v>
      </c>
      <c r="K631" s="712">
        <v>1</v>
      </c>
    </row>
    <row r="632" s="691" customFormat="1" ht="20.25" spans="1:11">
      <c r="A632" s="280" t="s">
        <v>5555</v>
      </c>
      <c r="B632" s="281" t="s">
        <v>1030</v>
      </c>
      <c r="C632" s="24">
        <f>SUMIF('2023.12'!$D$6:$D$1317,A632,'2023.12'!$F$6:$F$1317)</f>
        <v>91</v>
      </c>
      <c r="D632" s="24">
        <v>95</v>
      </c>
      <c r="E632" s="24">
        <f>SUMIF('2024.12'!$E$6:$E$1659,A632,'2024.12'!$H$6:$H$1659)</f>
        <v>97</v>
      </c>
      <c r="F632" s="302">
        <f t="shared" si="48"/>
        <v>6</v>
      </c>
      <c r="G632" s="84" t="str">
        <f t="shared" si="45"/>
        <v>6.6%</v>
      </c>
      <c r="H632" s="84" t="str">
        <f t="shared" si="46"/>
        <v>102.1%</v>
      </c>
      <c r="I632" s="22" t="str">
        <f t="shared" si="47"/>
        <v>是</v>
      </c>
      <c r="J632" s="641" t="str">
        <f t="shared" si="49"/>
        <v>20810</v>
      </c>
      <c r="K632" s="712">
        <v>1</v>
      </c>
    </row>
    <row r="633" s="330" customFormat="1" ht="20.25" spans="1:11">
      <c r="A633" s="280" t="s">
        <v>5556</v>
      </c>
      <c r="B633" s="281" t="s">
        <v>1032</v>
      </c>
      <c r="C633" s="24">
        <f>SUMIF('2023.12'!$D$6:$D$1317,A633,'2023.12'!$F$6:$F$1317)</f>
        <v>687</v>
      </c>
      <c r="D633" s="24">
        <v>696</v>
      </c>
      <c r="E633" s="24">
        <f>SUMIF('2024.12'!$E$6:$E$1659,A633,'2024.12'!$H$6:$H$1659)</f>
        <v>463</v>
      </c>
      <c r="F633" s="302">
        <f t="shared" si="48"/>
        <v>-224</v>
      </c>
      <c r="G633" s="84" t="str">
        <f t="shared" si="45"/>
        <v>-32.6%</v>
      </c>
      <c r="H633" s="84" t="str">
        <f t="shared" si="46"/>
        <v>66.5%</v>
      </c>
      <c r="I633" s="22" t="str">
        <f t="shared" si="47"/>
        <v>是</v>
      </c>
      <c r="J633" s="641" t="str">
        <f t="shared" si="49"/>
        <v>20810</v>
      </c>
      <c r="K633" s="712">
        <v>1</v>
      </c>
    </row>
    <row r="634" s="523" customFormat="1" ht="20.25" hidden="1" spans="1:11">
      <c r="A634" s="522" t="s">
        <v>5557</v>
      </c>
      <c r="B634" s="522" t="s">
        <v>5558</v>
      </c>
      <c r="C634" s="24">
        <f>SUMIF('2023.12'!$D$6:$D$1317,A634,'2023.12'!$F$6:$F$1317)</f>
        <v>0</v>
      </c>
      <c r="D634" s="24">
        <v>0</v>
      </c>
      <c r="E634" s="24">
        <f>SUMIF('2024.12'!$E$6:$E$1659,A634,'2024.12'!$H$6:$H$1659)</f>
        <v>0</v>
      </c>
      <c r="F634" s="707">
        <f t="shared" si="48"/>
        <v>0</v>
      </c>
      <c r="G634" s="707" t="str">
        <f t="shared" si="45"/>
        <v/>
      </c>
      <c r="H634" s="707" t="str">
        <f t="shared" si="46"/>
        <v/>
      </c>
      <c r="I634" s="22" t="str">
        <f t="shared" si="47"/>
        <v>否</v>
      </c>
      <c r="J634" s="488" t="str">
        <f t="shared" si="49"/>
        <v>20810</v>
      </c>
      <c r="K634" s="712">
        <v>1</v>
      </c>
    </row>
    <row r="635" s="330" customFormat="1" ht="20.25" spans="1:11">
      <c r="A635" s="280" t="s">
        <v>5559</v>
      </c>
      <c r="B635" s="281" t="s">
        <v>1036</v>
      </c>
      <c r="C635" s="24">
        <f>SUMIF('2023.12'!$D$6:$D$1317,A635,'2023.12'!$F$6:$F$1317)</f>
        <v>1044</v>
      </c>
      <c r="D635" s="24">
        <v>1011</v>
      </c>
      <c r="E635" s="24">
        <f>SUMIF('2024.12'!$E$6:$E$1659,A635,'2024.12'!$H$6:$H$1659)</f>
        <v>755</v>
      </c>
      <c r="F635" s="302">
        <f t="shared" si="48"/>
        <v>-289</v>
      </c>
      <c r="G635" s="84" t="str">
        <f t="shared" si="45"/>
        <v>-27.7%</v>
      </c>
      <c r="H635" s="84" t="str">
        <f t="shared" si="46"/>
        <v>74.7%</v>
      </c>
      <c r="I635" s="22" t="str">
        <f t="shared" si="47"/>
        <v>是</v>
      </c>
      <c r="J635" s="641" t="str">
        <f t="shared" si="49"/>
        <v>20810</v>
      </c>
      <c r="K635" s="712">
        <v>1</v>
      </c>
    </row>
    <row r="636" s="433" customFormat="1" ht="20.25" hidden="1" spans="1:11">
      <c r="A636" s="522" t="s">
        <v>5560</v>
      </c>
      <c r="B636" s="522" t="s">
        <v>5561</v>
      </c>
      <c r="C636" s="24">
        <f>SUMIF('2023.12'!$D$6:$D$1317,A636,'2023.12'!$F$6:$F$1317)</f>
        <v>0</v>
      </c>
      <c r="D636" s="24">
        <v>0</v>
      </c>
      <c r="E636" s="24">
        <f>SUMIF('2024.12'!$E$6:$E$1659,A636,'2024.12'!$H$6:$H$1659)</f>
        <v>0</v>
      </c>
      <c r="F636" s="707">
        <f t="shared" si="48"/>
        <v>0</v>
      </c>
      <c r="G636" s="707" t="str">
        <f t="shared" si="45"/>
        <v/>
      </c>
      <c r="H636" s="707" t="str">
        <f t="shared" si="46"/>
        <v/>
      </c>
      <c r="I636" s="22" t="str">
        <f t="shared" si="47"/>
        <v>否</v>
      </c>
      <c r="J636" s="488" t="str">
        <f t="shared" si="49"/>
        <v>20810</v>
      </c>
      <c r="K636" s="712">
        <v>1</v>
      </c>
    </row>
    <row r="637" s="330" customFormat="1" ht="20.25" spans="1:11">
      <c r="A637" s="280" t="s">
        <v>5562</v>
      </c>
      <c r="B637" s="281" t="s">
        <v>1040</v>
      </c>
      <c r="C637" s="24">
        <f>SUMIF('2023.12'!$D$6:$D$1317,A637,'2023.12'!$F$6:$F$1317)</f>
        <v>438</v>
      </c>
      <c r="D637" s="24">
        <v>1817</v>
      </c>
      <c r="E637" s="24">
        <f>SUMIF('2024.12'!$E$6:$E$1659,A637,'2024.12'!$H$6:$H$1659)</f>
        <v>2152</v>
      </c>
      <c r="F637" s="302">
        <f t="shared" si="48"/>
        <v>1714</v>
      </c>
      <c r="G637" s="84" t="str">
        <f t="shared" si="45"/>
        <v>391.3%</v>
      </c>
      <c r="H637" s="84" t="str">
        <f t="shared" si="46"/>
        <v>118.4%</v>
      </c>
      <c r="I637" s="22" t="str">
        <f t="shared" si="47"/>
        <v>是</v>
      </c>
      <c r="J637" s="641" t="str">
        <f t="shared" si="49"/>
        <v>20810</v>
      </c>
      <c r="K637" s="712">
        <v>1</v>
      </c>
    </row>
    <row r="638" s="433" customFormat="1" ht="20.25" hidden="1" spans="1:11">
      <c r="A638" s="522" t="s">
        <v>5563</v>
      </c>
      <c r="B638" s="522" t="s">
        <v>5564</v>
      </c>
      <c r="C638" s="24">
        <f>SUMIF('2023.12'!$D$6:$D$1317,A638,'2023.12'!$F$6:$F$1317)</f>
        <v>0</v>
      </c>
      <c r="D638" s="24">
        <v>0</v>
      </c>
      <c r="E638" s="24">
        <f>SUMIF('2024.12'!$E$6:$E$1659,A638,'2024.12'!$H$6:$H$1659)</f>
        <v>0</v>
      </c>
      <c r="F638" s="707">
        <f t="shared" si="48"/>
        <v>0</v>
      </c>
      <c r="G638" s="707" t="str">
        <f t="shared" si="45"/>
        <v/>
      </c>
      <c r="H638" s="707" t="str">
        <f t="shared" si="46"/>
        <v/>
      </c>
      <c r="I638" s="22" t="str">
        <f t="shared" si="47"/>
        <v>否</v>
      </c>
      <c r="J638" s="488" t="str">
        <f t="shared" si="49"/>
        <v>20810</v>
      </c>
      <c r="K638" s="712">
        <v>1</v>
      </c>
    </row>
    <row r="639" s="691" customFormat="1" ht="20.25" spans="1:11">
      <c r="A639" s="349" t="s">
        <v>5565</v>
      </c>
      <c r="B639" s="350" t="s">
        <v>1042</v>
      </c>
      <c r="C639" s="20">
        <f>SUMIF($J640:$J$1340,$A639,C640:C$1340)</f>
        <v>1010</v>
      </c>
      <c r="D639" s="20">
        <f>SUMIF($J640:$J$1340,$A639,D640:D$1340)</f>
        <v>1326</v>
      </c>
      <c r="E639" s="20">
        <f>SUMIF($J640:$J$1340,$A639,E640:E$1340)</f>
        <v>1393</v>
      </c>
      <c r="F639" s="17">
        <f t="shared" si="48"/>
        <v>383</v>
      </c>
      <c r="G639" s="18" t="str">
        <f t="shared" si="45"/>
        <v>37.9%</v>
      </c>
      <c r="H639" s="18" t="str">
        <f t="shared" si="46"/>
        <v>105.1%</v>
      </c>
      <c r="I639" s="22" t="str">
        <f t="shared" si="47"/>
        <v>是</v>
      </c>
      <c r="J639" s="641" t="str">
        <f t="shared" si="49"/>
        <v>208</v>
      </c>
      <c r="K639" s="712">
        <v>1</v>
      </c>
    </row>
    <row r="640" s="686" customFormat="1" ht="20.25" spans="1:11">
      <c r="A640" s="280" t="s">
        <v>5566</v>
      </c>
      <c r="B640" s="281" t="s">
        <v>12</v>
      </c>
      <c r="C640" s="24">
        <f>SUMIF('2023.12'!$D$6:$D$1317,A640,'2023.12'!$F$6:$F$1317)</f>
        <v>120</v>
      </c>
      <c r="D640" s="24">
        <v>116</v>
      </c>
      <c r="E640" s="24">
        <f>SUMIF('2024.12'!$E$6:$E$1659,A640,'2024.12'!$H$6:$H$1659)</f>
        <v>95</v>
      </c>
      <c r="F640" s="302">
        <f t="shared" si="48"/>
        <v>-25</v>
      </c>
      <c r="G640" s="84" t="str">
        <f t="shared" si="45"/>
        <v>-20.8%</v>
      </c>
      <c r="H640" s="84" t="str">
        <f t="shared" si="46"/>
        <v>81.9%</v>
      </c>
      <c r="I640" s="22" t="str">
        <f t="shared" si="47"/>
        <v>是</v>
      </c>
      <c r="J640" s="641" t="str">
        <f t="shared" si="49"/>
        <v>20811</v>
      </c>
      <c r="K640" s="712">
        <v>1</v>
      </c>
    </row>
    <row r="641" s="330" customFormat="1" ht="20.25" spans="1:11">
      <c r="A641" s="280" t="s">
        <v>5567</v>
      </c>
      <c r="B641" s="281" t="s">
        <v>14</v>
      </c>
      <c r="C641" s="24">
        <f>SUMIF('2023.12'!$D$6:$D$1317,A641,'2023.12'!$F$6:$F$1317)</f>
        <v>1</v>
      </c>
      <c r="D641" s="24">
        <v>7</v>
      </c>
      <c r="E641" s="24">
        <f>SUMIF('2024.12'!$E$6:$E$1659,A641,'2024.12'!$H$6:$H$1659)</f>
        <v>6</v>
      </c>
      <c r="F641" s="302">
        <f t="shared" si="48"/>
        <v>5</v>
      </c>
      <c r="G641" s="84" t="str">
        <f t="shared" si="45"/>
        <v>500.0%</v>
      </c>
      <c r="H641" s="84" t="str">
        <f t="shared" si="46"/>
        <v>85.7%</v>
      </c>
      <c r="I641" s="22" t="str">
        <f t="shared" si="47"/>
        <v>是</v>
      </c>
      <c r="J641" s="641" t="str">
        <f t="shared" si="49"/>
        <v>20811</v>
      </c>
      <c r="K641" s="712">
        <v>1</v>
      </c>
    </row>
    <row r="642" s="452" customFormat="1" ht="20.25" hidden="1" spans="1:11">
      <c r="A642" s="522" t="s">
        <v>5568</v>
      </c>
      <c r="B642" s="522" t="s">
        <v>4642</v>
      </c>
      <c r="C642" s="24">
        <f>SUMIF('2023.12'!$D$6:$D$1317,A642,'2023.12'!$F$6:$F$1317)</f>
        <v>0</v>
      </c>
      <c r="D642" s="24">
        <v>0</v>
      </c>
      <c r="E642" s="24">
        <f>SUMIF('2024.12'!$E$6:$E$1659,A642,'2024.12'!$H$6:$H$1659)</f>
        <v>0</v>
      </c>
      <c r="F642" s="707">
        <f t="shared" si="48"/>
        <v>0</v>
      </c>
      <c r="G642" s="707" t="str">
        <f t="shared" si="45"/>
        <v/>
      </c>
      <c r="H642" s="707" t="str">
        <f t="shared" si="46"/>
        <v/>
      </c>
      <c r="I642" s="22" t="str">
        <f t="shared" si="47"/>
        <v>否</v>
      </c>
      <c r="J642" s="488" t="str">
        <f t="shared" si="49"/>
        <v>20811</v>
      </c>
      <c r="K642" s="712">
        <v>1</v>
      </c>
    </row>
    <row r="643" s="686" customFormat="1" ht="20.25" spans="1:11">
      <c r="A643" s="280" t="s">
        <v>5569</v>
      </c>
      <c r="B643" s="281" t="s">
        <v>1046</v>
      </c>
      <c r="C643" s="24">
        <f>SUMIF('2023.12'!$D$6:$D$1317,A643,'2023.12'!$F$6:$F$1317)</f>
        <v>29</v>
      </c>
      <c r="D643" s="24">
        <v>77</v>
      </c>
      <c r="E643" s="24">
        <f>SUMIF('2024.12'!$E$6:$E$1659,A643,'2024.12'!$H$6:$H$1659)</f>
        <v>31</v>
      </c>
      <c r="F643" s="302">
        <f t="shared" si="48"/>
        <v>2</v>
      </c>
      <c r="G643" s="84" t="str">
        <f t="shared" si="45"/>
        <v>6.9%</v>
      </c>
      <c r="H643" s="84" t="str">
        <f t="shared" si="46"/>
        <v>40.3%</v>
      </c>
      <c r="I643" s="22" t="str">
        <f t="shared" si="47"/>
        <v>是</v>
      </c>
      <c r="J643" s="641" t="str">
        <f t="shared" si="49"/>
        <v>20811</v>
      </c>
      <c r="K643" s="712">
        <v>1</v>
      </c>
    </row>
    <row r="644" s="330" customFormat="1" ht="20.25" spans="1:11">
      <c r="A644" s="280" t="s">
        <v>5570</v>
      </c>
      <c r="B644" s="281" t="s">
        <v>1048</v>
      </c>
      <c r="C644" s="24">
        <f>SUMIF('2023.12'!$D$6:$D$1317,A644,'2023.12'!$F$6:$F$1317)</f>
        <v>98</v>
      </c>
      <c r="D644" s="24">
        <v>210</v>
      </c>
      <c r="E644" s="24">
        <f>SUMIF('2024.12'!$E$6:$E$1659,A644,'2024.12'!$H$6:$H$1659)</f>
        <v>329</v>
      </c>
      <c r="F644" s="302">
        <f t="shared" si="48"/>
        <v>231</v>
      </c>
      <c r="G644" s="84" t="str">
        <f t="shared" si="45"/>
        <v>235.7%</v>
      </c>
      <c r="H644" s="84" t="str">
        <f t="shared" si="46"/>
        <v>156.7%</v>
      </c>
      <c r="I644" s="22" t="str">
        <f t="shared" si="47"/>
        <v>是</v>
      </c>
      <c r="J644" s="641" t="str">
        <f t="shared" si="49"/>
        <v>20811</v>
      </c>
      <c r="K644" s="712">
        <v>1</v>
      </c>
    </row>
    <row r="645" s="332" customFormat="1" ht="20.25" hidden="1" spans="1:11">
      <c r="A645" s="280" t="s">
        <v>5571</v>
      </c>
      <c r="B645" s="281" t="s">
        <v>1050</v>
      </c>
      <c r="C645" s="24">
        <f>SUMIF('2023.12'!$D$6:$D$1317,A645,'2023.12'!$F$6:$F$1317)</f>
        <v>0</v>
      </c>
      <c r="D645" s="24">
        <v>0</v>
      </c>
      <c r="E645" s="24">
        <f>SUMIF('2024.12'!$E$6:$E$1659,A645,'2024.12'!$H$6:$H$1659)</f>
        <v>0</v>
      </c>
      <c r="F645" s="302">
        <f t="shared" si="48"/>
        <v>0</v>
      </c>
      <c r="G645" s="84" t="str">
        <f t="shared" si="45"/>
        <v/>
      </c>
      <c r="H645" s="84" t="str">
        <f t="shared" si="46"/>
        <v/>
      </c>
      <c r="I645" s="22" t="str">
        <f t="shared" si="47"/>
        <v>否</v>
      </c>
      <c r="J645" s="641" t="str">
        <f t="shared" si="49"/>
        <v>20811</v>
      </c>
      <c r="K645" s="712">
        <v>1</v>
      </c>
    </row>
    <row r="646" s="230" customFormat="1" ht="20.25" spans="1:11">
      <c r="A646" s="280" t="s">
        <v>5572</v>
      </c>
      <c r="B646" s="281" t="s">
        <v>1052</v>
      </c>
      <c r="C646" s="24">
        <f>SUMIF('2023.12'!$D$6:$D$1317,A646,'2023.12'!$F$6:$F$1317)</f>
        <v>762</v>
      </c>
      <c r="D646" s="24">
        <v>916</v>
      </c>
      <c r="E646" s="24">
        <f>SUMIF('2024.12'!$E$6:$E$1659,A646,'2024.12'!$H$6:$H$1659)</f>
        <v>932</v>
      </c>
      <c r="F646" s="302">
        <f t="shared" si="48"/>
        <v>170</v>
      </c>
      <c r="G646" s="84" t="str">
        <f t="shared" ref="G646:G709" si="50">IFERROR(TEXT(F646/C646,"0.0%"),"")</f>
        <v>22.3%</v>
      </c>
      <c r="H646" s="84" t="str">
        <f t="shared" ref="H646:H709" si="51">IFERROR(TEXT(E646/D646,"0.0%"),"")</f>
        <v>101.7%</v>
      </c>
      <c r="I646" s="22" t="str">
        <f t="shared" si="47"/>
        <v>是</v>
      </c>
      <c r="J646" s="641" t="str">
        <f t="shared" si="49"/>
        <v>20811</v>
      </c>
      <c r="K646" s="712">
        <v>1</v>
      </c>
    </row>
    <row r="647" s="698" customFormat="1" ht="20.25" hidden="1" spans="1:11">
      <c r="A647" s="522" t="s">
        <v>5573</v>
      </c>
      <c r="B647" s="522" t="s">
        <v>5574</v>
      </c>
      <c r="C647" s="24">
        <f>SUMIF('2023.12'!$D$6:$D$1317,A647,'2023.12'!$F$6:$F$1317)</f>
        <v>0</v>
      </c>
      <c r="D647" s="24">
        <v>0</v>
      </c>
      <c r="E647" s="24">
        <f>SUMIF('2024.12'!$E$6:$E$1659,A647,'2024.12'!$H$6:$H$1659)</f>
        <v>0</v>
      </c>
      <c r="F647" s="707">
        <f t="shared" si="48"/>
        <v>0</v>
      </c>
      <c r="G647" s="707" t="str">
        <f t="shared" si="50"/>
        <v/>
      </c>
      <c r="H647" s="707" t="str">
        <f t="shared" si="51"/>
        <v/>
      </c>
      <c r="I647" s="22" t="str">
        <f t="shared" ref="I647:I710" si="52">IF(B647&lt;&gt;"",IF(OR(C647&lt;&gt;0,D647&lt;&gt;0,E647&lt;&gt;0,F647&lt;&gt;0),"是","否"),"是")</f>
        <v>否</v>
      </c>
      <c r="J647" s="488" t="str">
        <f t="shared" si="49"/>
        <v>20811</v>
      </c>
      <c r="K647" s="712">
        <v>1</v>
      </c>
    </row>
    <row r="648" s="327" customFormat="1" ht="20.25" spans="1:11">
      <c r="A648" s="349" t="s">
        <v>5575</v>
      </c>
      <c r="B648" s="350" t="s">
        <v>1056</v>
      </c>
      <c r="C648" s="20">
        <f>SUMIF($J649:$J$1340,$A648,C649:C$1340)</f>
        <v>111</v>
      </c>
      <c r="D648" s="20">
        <f>SUMIF($J649:$J$1340,$A648,D649:D$1340)</f>
        <v>110</v>
      </c>
      <c r="E648" s="20">
        <f>SUMIF($J649:$J$1340,$A648,E649:E$1340)</f>
        <v>106</v>
      </c>
      <c r="F648" s="17">
        <f t="shared" ref="F648:F711" si="53">E648-C648</f>
        <v>-5</v>
      </c>
      <c r="G648" s="18" t="str">
        <f t="shared" si="50"/>
        <v>-4.5%</v>
      </c>
      <c r="H648" s="18" t="str">
        <f t="shared" si="51"/>
        <v>96.4%</v>
      </c>
      <c r="I648" s="22" t="str">
        <f t="shared" si="52"/>
        <v>是</v>
      </c>
      <c r="J648" s="641" t="str">
        <f t="shared" ref="J648:J711" si="54">_xlfn.IFS(LEN(A648)=3,0,LEN(A648)=5,LEFT(A648,3),LEN(A648)=7,LEFT(A648,5))</f>
        <v>208</v>
      </c>
      <c r="K648" s="712">
        <v>1</v>
      </c>
    </row>
    <row r="649" s="330" customFormat="1" ht="20.25" spans="1:11">
      <c r="A649" s="280" t="s">
        <v>5576</v>
      </c>
      <c r="B649" s="281" t="s">
        <v>12</v>
      </c>
      <c r="C649" s="24">
        <f>SUMIF('2023.12'!$D$6:$D$1317,A649,'2023.12'!$F$6:$F$1317)</f>
        <v>111</v>
      </c>
      <c r="D649" s="24">
        <v>110</v>
      </c>
      <c r="E649" s="24">
        <f>SUMIF('2024.12'!$E$6:$E$1659,A649,'2024.12'!$H$6:$H$1659)</f>
        <v>106</v>
      </c>
      <c r="F649" s="302">
        <f t="shared" si="53"/>
        <v>-5</v>
      </c>
      <c r="G649" s="84" t="str">
        <f t="shared" si="50"/>
        <v>-4.5%</v>
      </c>
      <c r="H649" s="84" t="str">
        <f t="shared" si="51"/>
        <v>96.4%</v>
      </c>
      <c r="I649" s="22" t="str">
        <f t="shared" si="52"/>
        <v>是</v>
      </c>
      <c r="J649" s="641" t="str">
        <f t="shared" si="54"/>
        <v>20816</v>
      </c>
      <c r="K649" s="712">
        <v>1</v>
      </c>
    </row>
    <row r="650" s="230" customFormat="1" ht="20.25" hidden="1" spans="1:11">
      <c r="A650" s="280" t="s">
        <v>5577</v>
      </c>
      <c r="B650" s="281" t="s">
        <v>14</v>
      </c>
      <c r="C650" s="24">
        <f>SUMIF('2023.12'!$D$6:$D$1317,A650,'2023.12'!$F$6:$F$1317)</f>
        <v>0</v>
      </c>
      <c r="D650" s="24">
        <v>0</v>
      </c>
      <c r="E650" s="24">
        <f>SUMIF('2024.12'!$E$6:$E$1659,A650,'2024.12'!$H$6:$H$1659)</f>
        <v>0</v>
      </c>
      <c r="F650" s="302">
        <f t="shared" si="53"/>
        <v>0</v>
      </c>
      <c r="G650" s="84" t="str">
        <f t="shared" si="50"/>
        <v/>
      </c>
      <c r="H650" s="84" t="str">
        <f t="shared" si="51"/>
        <v/>
      </c>
      <c r="I650" s="22" t="str">
        <f t="shared" si="52"/>
        <v>否</v>
      </c>
      <c r="J650" s="641" t="str">
        <f t="shared" si="54"/>
        <v>20816</v>
      </c>
      <c r="K650" s="712">
        <v>1</v>
      </c>
    </row>
    <row r="651" s="523" customFormat="1" ht="20.25" hidden="1" spans="1:11">
      <c r="A651" s="522" t="s">
        <v>5578</v>
      </c>
      <c r="B651" s="522" t="s">
        <v>4642</v>
      </c>
      <c r="C651" s="24">
        <f>SUMIF('2023.12'!$D$6:$D$1317,A651,'2023.12'!$F$6:$F$1317)</f>
        <v>0</v>
      </c>
      <c r="D651" s="24">
        <v>0</v>
      </c>
      <c r="E651" s="24">
        <f>SUMIF('2024.12'!$E$6:$E$1659,A651,'2024.12'!$H$6:$H$1659)</f>
        <v>0</v>
      </c>
      <c r="F651" s="707">
        <f t="shared" si="53"/>
        <v>0</v>
      </c>
      <c r="G651" s="707" t="str">
        <f t="shared" si="50"/>
        <v/>
      </c>
      <c r="H651" s="707" t="str">
        <f t="shared" si="51"/>
        <v/>
      </c>
      <c r="I651" s="22" t="str">
        <f t="shared" si="52"/>
        <v>否</v>
      </c>
      <c r="J651" s="488" t="str">
        <f t="shared" si="54"/>
        <v>20816</v>
      </c>
      <c r="K651" s="712">
        <v>1</v>
      </c>
    </row>
    <row r="652" s="433" customFormat="1" ht="20.25" hidden="1" spans="1:11">
      <c r="A652" s="522" t="s">
        <v>5579</v>
      </c>
      <c r="B652" s="522" t="s">
        <v>4653</v>
      </c>
      <c r="C652" s="24">
        <f>SUMIF('2023.12'!$D$6:$D$1317,A652,'2023.12'!$F$6:$F$1317)</f>
        <v>0</v>
      </c>
      <c r="D652" s="24">
        <v>0</v>
      </c>
      <c r="E652" s="24">
        <f>SUMIF('2024.12'!$E$6:$E$1659,A652,'2024.12'!$H$6:$H$1659)</f>
        <v>0</v>
      </c>
      <c r="F652" s="707">
        <f t="shared" si="53"/>
        <v>0</v>
      </c>
      <c r="G652" s="707" t="str">
        <f t="shared" si="50"/>
        <v/>
      </c>
      <c r="H652" s="707" t="str">
        <f t="shared" si="51"/>
        <v/>
      </c>
      <c r="I652" s="22" t="str">
        <f t="shared" si="52"/>
        <v>否</v>
      </c>
      <c r="J652" s="488" t="str">
        <f t="shared" si="54"/>
        <v>20816</v>
      </c>
      <c r="K652" s="712">
        <v>1</v>
      </c>
    </row>
    <row r="653" s="433" customFormat="1" ht="20.25" hidden="1" spans="1:11">
      <c r="A653" s="522" t="s">
        <v>5580</v>
      </c>
      <c r="B653" s="522" t="s">
        <v>5581</v>
      </c>
      <c r="C653" s="24">
        <f>SUMIF('2023.12'!$D$6:$D$1317,A653,'2023.12'!$F$6:$F$1317)</f>
        <v>0</v>
      </c>
      <c r="D653" s="24">
        <v>0</v>
      </c>
      <c r="E653" s="24">
        <f>SUMIF('2024.12'!$E$6:$E$1659,A653,'2024.12'!$H$6:$H$1659)</f>
        <v>0</v>
      </c>
      <c r="F653" s="707">
        <f t="shared" si="53"/>
        <v>0</v>
      </c>
      <c r="G653" s="707" t="str">
        <f t="shared" si="50"/>
        <v/>
      </c>
      <c r="H653" s="707" t="str">
        <f t="shared" si="51"/>
        <v/>
      </c>
      <c r="I653" s="22" t="str">
        <f t="shared" si="52"/>
        <v>否</v>
      </c>
      <c r="J653" s="488" t="str">
        <f t="shared" si="54"/>
        <v>20816</v>
      </c>
      <c r="K653" s="712">
        <v>1</v>
      </c>
    </row>
    <row r="654" s="327" customFormat="1" ht="20.25" spans="1:11">
      <c r="A654" s="349" t="s">
        <v>5582</v>
      </c>
      <c r="B654" s="350" t="s">
        <v>1064</v>
      </c>
      <c r="C654" s="20">
        <f>SUMIF($J655:$J$1340,$A654,C655:C$1340)</f>
        <v>5798</v>
      </c>
      <c r="D654" s="20">
        <f>SUMIF($J655:$J$1340,$A654,D655:D$1340)</f>
        <v>6536</v>
      </c>
      <c r="E654" s="20">
        <f>SUMIF($J655:$J$1340,$A654,E655:E$1340)</f>
        <v>6224</v>
      </c>
      <c r="F654" s="17">
        <f t="shared" si="53"/>
        <v>426</v>
      </c>
      <c r="G654" s="18" t="str">
        <f t="shared" si="50"/>
        <v>7.3%</v>
      </c>
      <c r="H654" s="18" t="str">
        <f t="shared" si="51"/>
        <v>95.2%</v>
      </c>
      <c r="I654" s="22" t="str">
        <f t="shared" si="52"/>
        <v>是</v>
      </c>
      <c r="J654" s="641" t="str">
        <f t="shared" si="54"/>
        <v>208</v>
      </c>
      <c r="K654" s="712">
        <v>1</v>
      </c>
    </row>
    <row r="655" s="330" customFormat="1" ht="20.25" spans="1:11">
      <c r="A655" s="280" t="s">
        <v>5583</v>
      </c>
      <c r="B655" s="281" t="s">
        <v>1066</v>
      </c>
      <c r="C655" s="24">
        <f>SUMIF('2023.12'!$D$6:$D$1317,A655,'2023.12'!$F$6:$F$1317)</f>
        <v>894</v>
      </c>
      <c r="D655" s="24">
        <v>1115</v>
      </c>
      <c r="E655" s="24">
        <f>SUMIF('2024.12'!$E$6:$E$1659,A655,'2024.12'!$H$6:$H$1659)</f>
        <v>931</v>
      </c>
      <c r="F655" s="302">
        <f t="shared" si="53"/>
        <v>37</v>
      </c>
      <c r="G655" s="84" t="str">
        <f t="shared" si="50"/>
        <v>4.1%</v>
      </c>
      <c r="H655" s="84" t="str">
        <f t="shared" si="51"/>
        <v>83.5%</v>
      </c>
      <c r="I655" s="22" t="str">
        <f t="shared" si="52"/>
        <v>是</v>
      </c>
      <c r="J655" s="641" t="str">
        <f t="shared" si="54"/>
        <v>20819</v>
      </c>
      <c r="K655" s="712">
        <v>1</v>
      </c>
    </row>
    <row r="656" s="691" customFormat="1" ht="20.25" spans="1:11">
      <c r="A656" s="280" t="s">
        <v>5584</v>
      </c>
      <c r="B656" s="281" t="s">
        <v>1068</v>
      </c>
      <c r="C656" s="24">
        <f>SUMIF('2023.12'!$D$6:$D$1317,A656,'2023.12'!$F$6:$F$1317)</f>
        <v>4904</v>
      </c>
      <c r="D656" s="24">
        <v>5421</v>
      </c>
      <c r="E656" s="24">
        <f>SUMIF('2024.12'!$E$6:$E$1659,A656,'2024.12'!$H$6:$H$1659)</f>
        <v>5293</v>
      </c>
      <c r="F656" s="302">
        <f t="shared" si="53"/>
        <v>389</v>
      </c>
      <c r="G656" s="84" t="str">
        <f t="shared" si="50"/>
        <v>7.9%</v>
      </c>
      <c r="H656" s="84" t="str">
        <f t="shared" si="51"/>
        <v>97.6%</v>
      </c>
      <c r="I656" s="22" t="str">
        <f t="shared" si="52"/>
        <v>是</v>
      </c>
      <c r="J656" s="641" t="str">
        <f t="shared" si="54"/>
        <v>20819</v>
      </c>
      <c r="K656" s="712">
        <v>1</v>
      </c>
    </row>
    <row r="657" s="330" customFormat="1" ht="20.25" spans="1:11">
      <c r="A657" s="349" t="s">
        <v>5585</v>
      </c>
      <c r="B657" s="350" t="s">
        <v>1070</v>
      </c>
      <c r="C657" s="20">
        <f>SUMIF($J658:$J$1340,$A657,C658:C$1340)</f>
        <v>276</v>
      </c>
      <c r="D657" s="20">
        <f>SUMIF($J658:$J$1340,$A657,D658:D$1340)</f>
        <v>448</v>
      </c>
      <c r="E657" s="20">
        <f>SUMIF($J658:$J$1340,$A657,E658:E$1340)</f>
        <v>249</v>
      </c>
      <c r="F657" s="17">
        <f t="shared" si="53"/>
        <v>-27</v>
      </c>
      <c r="G657" s="18" t="str">
        <f t="shared" si="50"/>
        <v>-9.8%</v>
      </c>
      <c r="H657" s="18" t="str">
        <f t="shared" si="51"/>
        <v>55.6%</v>
      </c>
      <c r="I657" s="22" t="str">
        <f t="shared" si="52"/>
        <v>是</v>
      </c>
      <c r="J657" s="641" t="str">
        <f t="shared" si="54"/>
        <v>208</v>
      </c>
      <c r="K657" s="712">
        <v>1</v>
      </c>
    </row>
    <row r="658" s="641" customFormat="1" ht="20.25" spans="1:11">
      <c r="A658" s="280" t="s">
        <v>5586</v>
      </c>
      <c r="B658" s="281" t="s">
        <v>1072</v>
      </c>
      <c r="C658" s="24">
        <f>SUMIF('2023.12'!$D$6:$D$1317,A658,'2023.12'!$F$6:$F$1317)</f>
        <v>266</v>
      </c>
      <c r="D658" s="24">
        <v>428</v>
      </c>
      <c r="E658" s="24">
        <f>SUMIF('2024.12'!$E$6:$E$1659,A658,'2024.12'!$H$6:$H$1659)</f>
        <v>249</v>
      </c>
      <c r="F658" s="302">
        <f t="shared" si="53"/>
        <v>-17</v>
      </c>
      <c r="G658" s="84" t="str">
        <f t="shared" si="50"/>
        <v>-6.4%</v>
      </c>
      <c r="H658" s="84" t="str">
        <f t="shared" si="51"/>
        <v>58.2%</v>
      </c>
      <c r="I658" s="22" t="str">
        <f t="shared" si="52"/>
        <v>是</v>
      </c>
      <c r="J658" s="641" t="str">
        <f t="shared" si="54"/>
        <v>20820</v>
      </c>
      <c r="K658" s="712">
        <v>1</v>
      </c>
    </row>
    <row r="659" s="230" customFormat="1" ht="20.25" spans="1:11">
      <c r="A659" s="280" t="s">
        <v>5587</v>
      </c>
      <c r="B659" s="281" t="s">
        <v>1074</v>
      </c>
      <c r="C659" s="24">
        <f>SUMIF('2023.12'!$D$6:$D$1317,A659,'2023.12'!$F$6:$F$1317)</f>
        <v>10</v>
      </c>
      <c r="D659" s="24">
        <v>20</v>
      </c>
      <c r="E659" s="24">
        <f>SUMIF('2024.12'!$E$6:$E$1659,A659,'2024.12'!$H$6:$H$1659)</f>
        <v>0</v>
      </c>
      <c r="F659" s="302">
        <f t="shared" si="53"/>
        <v>-10</v>
      </c>
      <c r="G659" s="84" t="str">
        <f t="shared" si="50"/>
        <v>-100.0%</v>
      </c>
      <c r="H659" s="84" t="str">
        <f t="shared" si="51"/>
        <v>0.0%</v>
      </c>
      <c r="I659" s="22" t="str">
        <f t="shared" si="52"/>
        <v>是</v>
      </c>
      <c r="J659" s="641" t="str">
        <f t="shared" si="54"/>
        <v>20820</v>
      </c>
      <c r="K659" s="712">
        <v>1</v>
      </c>
    </row>
    <row r="660" s="230" customFormat="1" ht="20.25" spans="1:11">
      <c r="A660" s="349" t="s">
        <v>5588</v>
      </c>
      <c r="B660" s="350" t="s">
        <v>1076</v>
      </c>
      <c r="C660" s="20">
        <f>SUMIF($J661:$J$1340,$A660,C661:C$1340)</f>
        <v>1842</v>
      </c>
      <c r="D660" s="20">
        <f>SUMIF($J661:$J$1340,$A660,D661:D$1340)</f>
        <v>1998</v>
      </c>
      <c r="E660" s="20">
        <f>SUMIF($J661:$J$1340,$A660,E661:E$1340)</f>
        <v>2260</v>
      </c>
      <c r="F660" s="17">
        <f t="shared" si="53"/>
        <v>418</v>
      </c>
      <c r="G660" s="18" t="str">
        <f t="shared" si="50"/>
        <v>22.7%</v>
      </c>
      <c r="H660" s="18" t="str">
        <f t="shared" si="51"/>
        <v>113.1%</v>
      </c>
      <c r="I660" s="22" t="str">
        <f t="shared" si="52"/>
        <v>是</v>
      </c>
      <c r="J660" s="641" t="str">
        <f t="shared" si="54"/>
        <v>208</v>
      </c>
      <c r="K660" s="712">
        <v>1</v>
      </c>
    </row>
    <row r="661" s="691" customFormat="1" ht="31.5" spans="1:11">
      <c r="A661" s="280" t="s">
        <v>5589</v>
      </c>
      <c r="B661" s="281" t="s">
        <v>1078</v>
      </c>
      <c r="C661" s="24">
        <f>SUMIF('2023.12'!$D$6:$D$1317,A661,'2023.12'!$F$6:$F$1317)</f>
        <v>818</v>
      </c>
      <c r="D661" s="24">
        <v>1998</v>
      </c>
      <c r="E661" s="24">
        <f>SUMIF('2024.12'!$E$6:$E$1659,A661,'2024.12'!$H$6:$H$1659)</f>
        <v>933</v>
      </c>
      <c r="F661" s="302">
        <f t="shared" si="53"/>
        <v>115</v>
      </c>
      <c r="G661" s="84" t="str">
        <f t="shared" si="50"/>
        <v>14.1%</v>
      </c>
      <c r="H661" s="84" t="str">
        <f t="shared" si="51"/>
        <v>46.7%</v>
      </c>
      <c r="I661" s="22" t="str">
        <f t="shared" si="52"/>
        <v>是</v>
      </c>
      <c r="J661" s="641" t="str">
        <f t="shared" si="54"/>
        <v>20821</v>
      </c>
      <c r="K661" s="712">
        <v>1</v>
      </c>
    </row>
    <row r="662" s="327" customFormat="1" ht="31.5" spans="1:11">
      <c r="A662" s="280" t="s">
        <v>5590</v>
      </c>
      <c r="B662" s="281" t="s">
        <v>1080</v>
      </c>
      <c r="C662" s="24">
        <f>SUMIF('2023.12'!$D$6:$D$1317,A662,'2023.12'!$F$6:$F$1317)</f>
        <v>1024</v>
      </c>
      <c r="D662" s="24">
        <v>0</v>
      </c>
      <c r="E662" s="24">
        <f>SUMIF('2024.12'!$E$6:$E$1659,A662,'2024.12'!$H$6:$H$1659)</f>
        <v>1327</v>
      </c>
      <c r="F662" s="302">
        <f t="shared" si="53"/>
        <v>303</v>
      </c>
      <c r="G662" s="84" t="str">
        <f t="shared" si="50"/>
        <v>29.6%</v>
      </c>
      <c r="H662" s="84" t="str">
        <f t="shared" si="51"/>
        <v/>
      </c>
      <c r="I662" s="22" t="str">
        <f t="shared" si="52"/>
        <v>是</v>
      </c>
      <c r="J662" s="641" t="str">
        <f t="shared" si="54"/>
        <v>20821</v>
      </c>
      <c r="K662" s="712">
        <v>1</v>
      </c>
    </row>
    <row r="663" s="433" customFormat="1" ht="31.5" hidden="1" spans="1:11">
      <c r="A663" s="269" t="s">
        <v>5591</v>
      </c>
      <c r="B663" s="269" t="s">
        <v>5592</v>
      </c>
      <c r="C663" s="660">
        <f>SUMIF($J664:$J$1340,$A663,C664:C$1340)</f>
        <v>0</v>
      </c>
      <c r="D663" s="660">
        <f>SUMIF($J664:$J$1340,$A663,D664:D$1340)</f>
        <v>0</v>
      </c>
      <c r="E663" s="20">
        <f>SUMIF($J664:$J$1340,$A663,E664:E$1340)</f>
        <v>0</v>
      </c>
      <c r="F663" s="271">
        <f t="shared" si="53"/>
        <v>0</v>
      </c>
      <c r="G663" s="271" t="str">
        <f t="shared" si="50"/>
        <v/>
      </c>
      <c r="H663" s="271" t="str">
        <f t="shared" si="51"/>
        <v/>
      </c>
      <c r="I663" s="22" t="str">
        <f t="shared" si="52"/>
        <v>否</v>
      </c>
      <c r="J663" s="488" t="str">
        <f t="shared" si="54"/>
        <v>208</v>
      </c>
      <c r="K663" s="712">
        <v>1</v>
      </c>
    </row>
    <row r="664" s="698" customFormat="1" ht="30" hidden="1" spans="1:11">
      <c r="A664" s="522" t="s">
        <v>5593</v>
      </c>
      <c r="B664" s="522" t="s">
        <v>5594</v>
      </c>
      <c r="C664" s="24">
        <f>SUMIF('2023.12'!$D$6:$D$1317,A664,'2023.12'!$F$6:$F$1317)</f>
        <v>0</v>
      </c>
      <c r="D664" s="24">
        <v>0</v>
      </c>
      <c r="E664" s="24">
        <f>SUMIF('2024.12'!$E$6:$E$1659,A664,'2024.12'!$H$6:$H$1659)</f>
        <v>0</v>
      </c>
      <c r="F664" s="707">
        <f t="shared" si="53"/>
        <v>0</v>
      </c>
      <c r="G664" s="707" t="str">
        <f t="shared" si="50"/>
        <v/>
      </c>
      <c r="H664" s="707" t="str">
        <f t="shared" si="51"/>
        <v/>
      </c>
      <c r="I664" s="22" t="str">
        <f t="shared" si="52"/>
        <v>否</v>
      </c>
      <c r="J664" s="488" t="str">
        <f t="shared" si="54"/>
        <v>20824</v>
      </c>
      <c r="K664" s="712">
        <v>1</v>
      </c>
    </row>
    <row r="665" s="433" customFormat="1" ht="30" hidden="1" spans="1:11">
      <c r="A665" s="522" t="s">
        <v>5595</v>
      </c>
      <c r="B665" s="522" t="s">
        <v>5596</v>
      </c>
      <c r="C665" s="24">
        <f>SUMIF('2023.12'!$D$6:$D$1317,A665,'2023.12'!$F$6:$F$1317)</f>
        <v>0</v>
      </c>
      <c r="D665" s="24">
        <v>0</v>
      </c>
      <c r="E665" s="24">
        <f>SUMIF('2024.12'!$E$6:$E$1659,A665,'2024.12'!$H$6:$H$1659)</f>
        <v>0</v>
      </c>
      <c r="F665" s="707">
        <f t="shared" si="53"/>
        <v>0</v>
      </c>
      <c r="G665" s="707" t="str">
        <f t="shared" si="50"/>
        <v/>
      </c>
      <c r="H665" s="707" t="str">
        <f t="shared" si="51"/>
        <v/>
      </c>
      <c r="I665" s="22" t="str">
        <f t="shared" si="52"/>
        <v>否</v>
      </c>
      <c r="J665" s="488" t="str">
        <f t="shared" si="54"/>
        <v>20824</v>
      </c>
      <c r="K665" s="712">
        <v>1</v>
      </c>
    </row>
    <row r="666" s="330" customFormat="1" ht="20.25" spans="1:11">
      <c r="A666" s="349" t="s">
        <v>5597</v>
      </c>
      <c r="B666" s="350" t="s">
        <v>1088</v>
      </c>
      <c r="C666" s="20">
        <f>SUMIF($J667:$J$1340,$A666,C667:C$1340)</f>
        <v>21</v>
      </c>
      <c r="D666" s="20">
        <f>SUMIF($J667:$J$1340,$A666,D667:D$1340)</f>
        <v>51</v>
      </c>
      <c r="E666" s="20">
        <f>SUMIF($J667:$J$1340,$A666,E667:E$1340)</f>
        <v>49</v>
      </c>
      <c r="F666" s="17">
        <f t="shared" si="53"/>
        <v>28</v>
      </c>
      <c r="G666" s="18" t="str">
        <f t="shared" si="50"/>
        <v>133.3%</v>
      </c>
      <c r="H666" s="18" t="str">
        <f t="shared" si="51"/>
        <v>96.1%</v>
      </c>
      <c r="I666" s="22" t="str">
        <f t="shared" si="52"/>
        <v>是</v>
      </c>
      <c r="J666" s="641" t="str">
        <f t="shared" si="54"/>
        <v>208</v>
      </c>
      <c r="K666" s="712">
        <v>1</v>
      </c>
    </row>
    <row r="667" s="698" customFormat="1" ht="20.25" hidden="1" spans="1:11">
      <c r="A667" s="522" t="s">
        <v>5598</v>
      </c>
      <c r="B667" s="522" t="s">
        <v>5599</v>
      </c>
      <c r="C667" s="24">
        <f>SUMIF('2023.12'!$D$6:$D$1317,A667,'2023.12'!$F$6:$F$1317)</f>
        <v>0</v>
      </c>
      <c r="D667" s="24">
        <v>0</v>
      </c>
      <c r="E667" s="24">
        <f>SUMIF('2024.12'!$E$6:$E$1659,A667,'2024.12'!$H$6:$H$1659)</f>
        <v>0</v>
      </c>
      <c r="F667" s="707">
        <f t="shared" si="53"/>
        <v>0</v>
      </c>
      <c r="G667" s="707" t="str">
        <f t="shared" si="50"/>
        <v/>
      </c>
      <c r="H667" s="707" t="str">
        <f t="shared" si="51"/>
        <v/>
      </c>
      <c r="I667" s="22" t="str">
        <f t="shared" si="52"/>
        <v>否</v>
      </c>
      <c r="J667" s="488" t="str">
        <f t="shared" si="54"/>
        <v>20825</v>
      </c>
      <c r="K667" s="712">
        <v>1</v>
      </c>
    </row>
    <row r="668" s="330" customFormat="1" ht="20.25" spans="1:11">
      <c r="A668" s="280" t="s">
        <v>5600</v>
      </c>
      <c r="B668" s="281" t="s">
        <v>1092</v>
      </c>
      <c r="C668" s="24">
        <f>SUMIF('2023.12'!$D$6:$D$1317,A668,'2023.12'!$F$6:$F$1317)</f>
        <v>21</v>
      </c>
      <c r="D668" s="24">
        <v>51</v>
      </c>
      <c r="E668" s="24">
        <f>SUMIF('2024.12'!$E$6:$E$1659,A668,'2024.12'!$H$6:$H$1659)</f>
        <v>49</v>
      </c>
      <c r="F668" s="302">
        <f t="shared" si="53"/>
        <v>28</v>
      </c>
      <c r="G668" s="84" t="str">
        <f t="shared" si="50"/>
        <v>133.3%</v>
      </c>
      <c r="H668" s="84" t="str">
        <f t="shared" si="51"/>
        <v>96.1%</v>
      </c>
      <c r="I668" s="22" t="str">
        <f t="shared" si="52"/>
        <v>是</v>
      </c>
      <c r="J668" s="641" t="str">
        <f t="shared" si="54"/>
        <v>20825</v>
      </c>
      <c r="K668" s="712">
        <v>1</v>
      </c>
    </row>
    <row r="669" s="330" customFormat="1" ht="31.5" spans="1:11">
      <c r="A669" s="349" t="s">
        <v>5601</v>
      </c>
      <c r="B669" s="350" t="s">
        <v>1094</v>
      </c>
      <c r="C669" s="20">
        <f>SUMIF($J670:$J$1340,$A669,C670:C$1340)</f>
        <v>7457</v>
      </c>
      <c r="D669" s="20">
        <f>SUMIF($J670:$J$1340,$A669,D670:D$1340)</f>
        <v>355</v>
      </c>
      <c r="E669" s="20">
        <f>SUMIF($J670:$J$1340,$A669,E670:E$1340)</f>
        <v>280</v>
      </c>
      <c r="F669" s="17">
        <f t="shared" si="53"/>
        <v>-7177</v>
      </c>
      <c r="G669" s="18" t="str">
        <f t="shared" si="50"/>
        <v>-96.2%</v>
      </c>
      <c r="H669" s="18" t="str">
        <f t="shared" si="51"/>
        <v>78.9%</v>
      </c>
      <c r="I669" s="22" t="str">
        <f t="shared" si="52"/>
        <v>是</v>
      </c>
      <c r="J669" s="641" t="str">
        <f t="shared" si="54"/>
        <v>208</v>
      </c>
      <c r="K669" s="712">
        <v>1</v>
      </c>
    </row>
    <row r="670" s="452" customFormat="1" ht="30" hidden="1" spans="1:11">
      <c r="A670" s="522" t="s">
        <v>5602</v>
      </c>
      <c r="B670" s="522" t="s">
        <v>5603</v>
      </c>
      <c r="C670" s="24">
        <f>SUMIF('2023.12'!$D$6:$D$1317,A670,'2023.12'!$F$6:$F$1317)</f>
        <v>0</v>
      </c>
      <c r="D670" s="24">
        <v>0</v>
      </c>
      <c r="E670" s="24">
        <f>SUMIF('2024.12'!$E$6:$E$1659,A670,'2024.12'!$H$6:$H$1659)</f>
        <v>0</v>
      </c>
      <c r="F670" s="707">
        <f t="shared" si="53"/>
        <v>0</v>
      </c>
      <c r="G670" s="707" t="str">
        <f t="shared" si="50"/>
        <v/>
      </c>
      <c r="H670" s="707" t="str">
        <f t="shared" si="51"/>
        <v/>
      </c>
      <c r="I670" s="22" t="str">
        <f t="shared" si="52"/>
        <v>否</v>
      </c>
      <c r="J670" s="488" t="str">
        <f t="shared" si="54"/>
        <v>20826</v>
      </c>
      <c r="K670" s="712">
        <v>1</v>
      </c>
    </row>
    <row r="671" s="696" customFormat="1" ht="31.5" spans="1:11">
      <c r="A671" s="280" t="s">
        <v>5604</v>
      </c>
      <c r="B671" s="281" t="s">
        <v>1098</v>
      </c>
      <c r="C671" s="24">
        <f>SUMIF('2023.12'!$D$6:$D$1317,A671,'2023.12'!$F$6:$F$1317)</f>
        <v>7457</v>
      </c>
      <c r="D671" s="24">
        <v>355</v>
      </c>
      <c r="E671" s="24">
        <f>SUMIF('2024.12'!$E$6:$E$1659,A671,'2024.12'!$H$6:$H$1659)</f>
        <v>280</v>
      </c>
      <c r="F671" s="302">
        <f t="shared" si="53"/>
        <v>-7177</v>
      </c>
      <c r="G671" s="84" t="str">
        <f t="shared" si="50"/>
        <v>-96.2%</v>
      </c>
      <c r="H671" s="84" t="str">
        <f t="shared" si="51"/>
        <v>78.9%</v>
      </c>
      <c r="I671" s="22" t="str">
        <f t="shared" si="52"/>
        <v>是</v>
      </c>
      <c r="J671" s="641" t="str">
        <f t="shared" si="54"/>
        <v>20826</v>
      </c>
      <c r="K671" s="712">
        <v>1</v>
      </c>
    </row>
    <row r="672" s="449" customFormat="1" ht="30" hidden="1" spans="1:11">
      <c r="A672" s="522" t="s">
        <v>5605</v>
      </c>
      <c r="B672" s="522" t="s">
        <v>5606</v>
      </c>
      <c r="C672" s="24">
        <f>SUMIF('2023.12'!$D$6:$D$1317,A672,'2023.12'!$F$6:$F$1317)</f>
        <v>0</v>
      </c>
      <c r="D672" s="24">
        <v>0</v>
      </c>
      <c r="E672" s="24">
        <f>SUMIF('2024.12'!$E$6:$E$1659,A672,'2024.12'!$H$6:$H$1659)</f>
        <v>0</v>
      </c>
      <c r="F672" s="707">
        <f t="shared" si="53"/>
        <v>0</v>
      </c>
      <c r="G672" s="707" t="str">
        <f t="shared" si="50"/>
        <v/>
      </c>
      <c r="H672" s="707" t="str">
        <f t="shared" si="51"/>
        <v/>
      </c>
      <c r="I672" s="22" t="str">
        <f t="shared" si="52"/>
        <v>否</v>
      </c>
      <c r="J672" s="488" t="str">
        <f t="shared" si="54"/>
        <v>20826</v>
      </c>
      <c r="K672" s="712">
        <v>1</v>
      </c>
    </row>
    <row r="673" s="698" customFormat="1" ht="31.5" hidden="1" spans="1:11">
      <c r="A673" s="269" t="s">
        <v>5607</v>
      </c>
      <c r="B673" s="269" t="s">
        <v>5608</v>
      </c>
      <c r="C673" s="660">
        <f>SUMIF($J674:$J$1340,$A673,C674:C$1340)</f>
        <v>0</v>
      </c>
      <c r="D673" s="660">
        <f>SUMIF($J674:$J$1340,$A673,D674:D$1340)</f>
        <v>0</v>
      </c>
      <c r="E673" s="20">
        <f>SUMIF($J674:$J$1340,$A673,E674:E$1340)</f>
        <v>0</v>
      </c>
      <c r="F673" s="271">
        <f t="shared" si="53"/>
        <v>0</v>
      </c>
      <c r="G673" s="271" t="str">
        <f t="shared" si="50"/>
        <v/>
      </c>
      <c r="H673" s="271" t="str">
        <f t="shared" si="51"/>
        <v/>
      </c>
      <c r="I673" s="22" t="str">
        <f t="shared" si="52"/>
        <v>否</v>
      </c>
      <c r="J673" s="488" t="str">
        <f t="shared" si="54"/>
        <v>208</v>
      </c>
      <c r="K673" s="712">
        <v>1</v>
      </c>
    </row>
    <row r="674" s="449" customFormat="1" ht="30" hidden="1" spans="1:11">
      <c r="A674" s="522" t="s">
        <v>5609</v>
      </c>
      <c r="B674" s="522" t="s">
        <v>5610</v>
      </c>
      <c r="C674" s="24">
        <f>SUMIF('2023.12'!$D$6:$D$1317,A674,'2023.12'!$F$6:$F$1317)</f>
        <v>0</v>
      </c>
      <c r="D674" s="24">
        <v>0</v>
      </c>
      <c r="E674" s="24">
        <f>SUMIF('2024.12'!$E$6:$E$1659,A674,'2024.12'!$H$6:$H$1659)</f>
        <v>0</v>
      </c>
      <c r="F674" s="707">
        <f t="shared" si="53"/>
        <v>0</v>
      </c>
      <c r="G674" s="707" t="str">
        <f t="shared" si="50"/>
        <v/>
      </c>
      <c r="H674" s="707" t="str">
        <f t="shared" si="51"/>
        <v/>
      </c>
      <c r="I674" s="22" t="str">
        <f t="shared" si="52"/>
        <v>否</v>
      </c>
      <c r="J674" s="488" t="str">
        <f t="shared" si="54"/>
        <v>20827</v>
      </c>
      <c r="K674" s="712">
        <v>1</v>
      </c>
    </row>
    <row r="675" s="698" customFormat="1" ht="30" hidden="1" spans="1:11">
      <c r="A675" s="522" t="s">
        <v>5611</v>
      </c>
      <c r="B675" s="522" t="s">
        <v>5612</v>
      </c>
      <c r="C675" s="24">
        <f>SUMIF('2023.12'!$D$6:$D$1317,A675,'2023.12'!$F$6:$F$1317)</f>
        <v>0</v>
      </c>
      <c r="D675" s="24">
        <v>0</v>
      </c>
      <c r="E675" s="24">
        <f>SUMIF('2024.12'!$E$6:$E$1659,A675,'2024.12'!$H$6:$H$1659)</f>
        <v>0</v>
      </c>
      <c r="F675" s="707">
        <f t="shared" si="53"/>
        <v>0</v>
      </c>
      <c r="G675" s="707" t="str">
        <f t="shared" si="50"/>
        <v/>
      </c>
      <c r="H675" s="707" t="str">
        <f t="shared" si="51"/>
        <v/>
      </c>
      <c r="I675" s="22" t="str">
        <f t="shared" si="52"/>
        <v>否</v>
      </c>
      <c r="J675" s="488" t="str">
        <f t="shared" si="54"/>
        <v>20827</v>
      </c>
      <c r="K675" s="712">
        <v>1</v>
      </c>
    </row>
    <row r="676" s="452" customFormat="1" ht="30" hidden="1" spans="1:11">
      <c r="A676" s="522" t="s">
        <v>5613</v>
      </c>
      <c r="B676" s="522" t="s">
        <v>5614</v>
      </c>
      <c r="C676" s="24">
        <f>SUMIF('2023.12'!$D$6:$D$1317,A676,'2023.12'!$F$6:$F$1317)</f>
        <v>0</v>
      </c>
      <c r="D676" s="24">
        <v>0</v>
      </c>
      <c r="E676" s="24">
        <f>SUMIF('2024.12'!$E$6:$E$1659,A676,'2024.12'!$H$6:$H$1659)</f>
        <v>0</v>
      </c>
      <c r="F676" s="707">
        <f t="shared" si="53"/>
        <v>0</v>
      </c>
      <c r="G676" s="707" t="str">
        <f t="shared" si="50"/>
        <v/>
      </c>
      <c r="H676" s="707" t="str">
        <f t="shared" si="51"/>
        <v/>
      </c>
      <c r="I676" s="22" t="str">
        <f t="shared" si="52"/>
        <v>否</v>
      </c>
      <c r="J676" s="488" t="str">
        <f t="shared" si="54"/>
        <v>20827</v>
      </c>
      <c r="K676" s="712">
        <v>1</v>
      </c>
    </row>
    <row r="677" s="330" customFormat="1" ht="20.25" spans="1:11">
      <c r="A677" s="349" t="s">
        <v>5615</v>
      </c>
      <c r="B677" s="350" t="s">
        <v>1109</v>
      </c>
      <c r="C677" s="20">
        <f>SUMIF($J678:$J$1340,$A677,C678:C$1340)</f>
        <v>189</v>
      </c>
      <c r="D677" s="20">
        <f>SUMIF($J678:$J$1340,$A677,D678:D$1340)</f>
        <v>207</v>
      </c>
      <c r="E677" s="20">
        <f>SUMIF($J678:$J$1340,$A677,E678:E$1340)</f>
        <v>220</v>
      </c>
      <c r="F677" s="17">
        <f t="shared" si="53"/>
        <v>31</v>
      </c>
      <c r="G677" s="18" t="str">
        <f t="shared" si="50"/>
        <v>16.4%</v>
      </c>
      <c r="H677" s="18" t="str">
        <f t="shared" si="51"/>
        <v>106.3%</v>
      </c>
      <c r="I677" s="22" t="str">
        <f t="shared" si="52"/>
        <v>是</v>
      </c>
      <c r="J677" s="641" t="str">
        <f t="shared" si="54"/>
        <v>208</v>
      </c>
      <c r="K677" s="712">
        <v>1</v>
      </c>
    </row>
    <row r="678" s="330" customFormat="1" ht="20.25" spans="1:11">
      <c r="A678" s="280" t="s">
        <v>5616</v>
      </c>
      <c r="B678" s="281" t="s">
        <v>12</v>
      </c>
      <c r="C678" s="24">
        <f>SUMIF('2023.12'!$D$6:$D$1317,A678,'2023.12'!$F$6:$F$1317)</f>
        <v>140</v>
      </c>
      <c r="D678" s="24">
        <v>162</v>
      </c>
      <c r="E678" s="24">
        <f>SUMIF('2024.12'!$E$6:$E$1659,A678,'2024.12'!$H$6:$H$1659)</f>
        <v>148</v>
      </c>
      <c r="F678" s="302">
        <f t="shared" si="53"/>
        <v>8</v>
      </c>
      <c r="G678" s="84" t="str">
        <f t="shared" si="50"/>
        <v>5.7%</v>
      </c>
      <c r="H678" s="84" t="str">
        <f t="shared" si="51"/>
        <v>91.4%</v>
      </c>
      <c r="I678" s="22" t="str">
        <f t="shared" si="52"/>
        <v>是</v>
      </c>
      <c r="J678" s="641" t="str">
        <f t="shared" si="54"/>
        <v>20828</v>
      </c>
      <c r="K678" s="712">
        <v>1</v>
      </c>
    </row>
    <row r="679" s="700" customFormat="1" ht="20.25" hidden="1" spans="1:11">
      <c r="A679" s="280" t="s">
        <v>5617</v>
      </c>
      <c r="B679" s="281" t="s">
        <v>14</v>
      </c>
      <c r="C679" s="24">
        <f>SUMIF('2023.12'!$D$6:$D$1317,A679,'2023.12'!$F$6:$F$1317)</f>
        <v>0</v>
      </c>
      <c r="D679" s="24">
        <v>0</v>
      </c>
      <c r="E679" s="24">
        <f>SUMIF('2024.12'!$E$6:$E$1659,A679,'2024.12'!$H$6:$H$1659)</f>
        <v>0</v>
      </c>
      <c r="F679" s="302">
        <f t="shared" si="53"/>
        <v>0</v>
      </c>
      <c r="G679" s="84" t="str">
        <f t="shared" si="50"/>
        <v/>
      </c>
      <c r="H679" s="84" t="str">
        <f t="shared" si="51"/>
        <v/>
      </c>
      <c r="I679" s="22" t="str">
        <f t="shared" si="52"/>
        <v>否</v>
      </c>
      <c r="J679" s="641" t="str">
        <f t="shared" si="54"/>
        <v>20828</v>
      </c>
      <c r="K679" s="712">
        <v>1</v>
      </c>
    </row>
    <row r="680" s="449" customFormat="1" ht="20.25" hidden="1" spans="1:11">
      <c r="A680" s="522" t="s">
        <v>5618</v>
      </c>
      <c r="B680" s="522" t="s">
        <v>4642</v>
      </c>
      <c r="C680" s="24">
        <f>SUMIF('2023.12'!$D$6:$D$1317,A680,'2023.12'!$F$6:$F$1317)</f>
        <v>0</v>
      </c>
      <c r="D680" s="24">
        <v>0</v>
      </c>
      <c r="E680" s="24">
        <f>SUMIF('2024.12'!$E$6:$E$1659,A680,'2024.12'!$H$6:$H$1659)</f>
        <v>0</v>
      </c>
      <c r="F680" s="707">
        <f t="shared" si="53"/>
        <v>0</v>
      </c>
      <c r="G680" s="707" t="str">
        <f t="shared" si="50"/>
        <v/>
      </c>
      <c r="H680" s="707" t="str">
        <f t="shared" si="51"/>
        <v/>
      </c>
      <c r="I680" s="22" t="str">
        <f t="shared" si="52"/>
        <v>否</v>
      </c>
      <c r="J680" s="488" t="str">
        <f t="shared" si="54"/>
        <v>20828</v>
      </c>
      <c r="K680" s="712">
        <v>1</v>
      </c>
    </row>
    <row r="681" s="332" customFormat="1" ht="20.25" spans="1:11">
      <c r="A681" s="280" t="s">
        <v>5619</v>
      </c>
      <c r="B681" s="281" t="s">
        <v>1113</v>
      </c>
      <c r="C681" s="24">
        <f>SUMIF('2023.12'!$D$6:$D$1317,A681,'2023.12'!$F$6:$F$1317)</f>
        <v>49</v>
      </c>
      <c r="D681" s="24">
        <v>45</v>
      </c>
      <c r="E681" s="24">
        <f>SUMIF('2024.12'!$E$6:$E$1659,A681,'2024.12'!$H$6:$H$1659)</f>
        <v>72</v>
      </c>
      <c r="F681" s="302">
        <f t="shared" si="53"/>
        <v>23</v>
      </c>
      <c r="G681" s="84" t="str">
        <f t="shared" si="50"/>
        <v>46.9%</v>
      </c>
      <c r="H681" s="84" t="str">
        <f t="shared" si="51"/>
        <v>160.0%</v>
      </c>
      <c r="I681" s="22" t="str">
        <f t="shared" si="52"/>
        <v>是</v>
      </c>
      <c r="J681" s="641" t="str">
        <f t="shared" si="54"/>
        <v>20828</v>
      </c>
      <c r="K681" s="712">
        <v>1</v>
      </c>
    </row>
    <row r="682" s="449" customFormat="1" ht="20.25" hidden="1" spans="1:11">
      <c r="A682" s="522" t="s">
        <v>5620</v>
      </c>
      <c r="B682" s="522" t="s">
        <v>5621</v>
      </c>
      <c r="C682" s="24">
        <f>SUMIF('2023.12'!$D$6:$D$1317,A682,'2023.12'!$F$6:$F$1317)</f>
        <v>0</v>
      </c>
      <c r="D682" s="24">
        <v>0</v>
      </c>
      <c r="E682" s="24">
        <f>SUMIF('2024.12'!$E$6:$E$1659,A682,'2024.12'!$H$6:$H$1659)</f>
        <v>0</v>
      </c>
      <c r="F682" s="707">
        <f t="shared" si="53"/>
        <v>0</v>
      </c>
      <c r="G682" s="707" t="str">
        <f t="shared" si="50"/>
        <v/>
      </c>
      <c r="H682" s="707" t="str">
        <f t="shared" si="51"/>
        <v/>
      </c>
      <c r="I682" s="22" t="str">
        <f t="shared" si="52"/>
        <v>否</v>
      </c>
      <c r="J682" s="488" t="str">
        <f t="shared" si="54"/>
        <v>20828</v>
      </c>
      <c r="K682" s="712">
        <v>1</v>
      </c>
    </row>
    <row r="683" s="694" customFormat="1" ht="20.25" hidden="1" spans="1:11">
      <c r="A683" s="522" t="s">
        <v>5622</v>
      </c>
      <c r="B683" s="522" t="s">
        <v>4735</v>
      </c>
      <c r="C683" s="24">
        <f>SUMIF('2023.12'!$D$6:$D$1317,A683,'2023.12'!$F$6:$F$1317)</f>
        <v>0</v>
      </c>
      <c r="D683" s="24">
        <v>0</v>
      </c>
      <c r="E683" s="24">
        <f>SUMIF('2024.12'!$E$6:$E$1659,A683,'2024.12'!$H$6:$H$1659)</f>
        <v>0</v>
      </c>
      <c r="F683" s="707">
        <f t="shared" si="53"/>
        <v>0</v>
      </c>
      <c r="G683" s="707" t="str">
        <f t="shared" si="50"/>
        <v/>
      </c>
      <c r="H683" s="707" t="str">
        <f t="shared" si="51"/>
        <v/>
      </c>
      <c r="I683" s="22" t="str">
        <f t="shared" si="52"/>
        <v>否</v>
      </c>
      <c r="J683" s="488" t="str">
        <f t="shared" si="54"/>
        <v>20828</v>
      </c>
      <c r="K683" s="712">
        <v>1</v>
      </c>
    </row>
    <row r="684" s="698" customFormat="1" ht="20.25" hidden="1" spans="1:11">
      <c r="A684" s="522" t="s">
        <v>5623</v>
      </c>
      <c r="B684" s="522" t="s">
        <v>4653</v>
      </c>
      <c r="C684" s="24">
        <f>SUMIF('2023.12'!$D$6:$D$1317,A684,'2023.12'!$F$6:$F$1317)</f>
        <v>0</v>
      </c>
      <c r="D684" s="24">
        <v>0</v>
      </c>
      <c r="E684" s="24">
        <f>SUMIF('2024.12'!$E$6:$E$1659,A684,'2024.12'!$H$6:$H$1659)</f>
        <v>0</v>
      </c>
      <c r="F684" s="707">
        <f t="shared" si="53"/>
        <v>0</v>
      </c>
      <c r="G684" s="707" t="str">
        <f t="shared" si="50"/>
        <v/>
      </c>
      <c r="H684" s="707" t="str">
        <f t="shared" si="51"/>
        <v/>
      </c>
      <c r="I684" s="22" t="str">
        <f t="shared" si="52"/>
        <v>否</v>
      </c>
      <c r="J684" s="488" t="str">
        <f t="shared" si="54"/>
        <v>20828</v>
      </c>
      <c r="K684" s="712">
        <v>1</v>
      </c>
    </row>
    <row r="685" s="433" customFormat="1" ht="30" hidden="1" spans="1:11">
      <c r="A685" s="522" t="s">
        <v>5624</v>
      </c>
      <c r="B685" s="522" t="s">
        <v>5625</v>
      </c>
      <c r="C685" s="24">
        <f>SUMIF('2023.12'!$D$6:$D$1317,A685,'2023.12'!$F$6:$F$1317)</f>
        <v>0</v>
      </c>
      <c r="D685" s="24">
        <v>0</v>
      </c>
      <c r="E685" s="24">
        <f>SUMIF('2024.12'!$E$6:$E$1659,A685,'2024.12'!$H$6:$H$1659)</f>
        <v>0</v>
      </c>
      <c r="F685" s="707">
        <f t="shared" si="53"/>
        <v>0</v>
      </c>
      <c r="G685" s="707" t="str">
        <f t="shared" si="50"/>
        <v/>
      </c>
      <c r="H685" s="707" t="str">
        <f t="shared" si="51"/>
        <v/>
      </c>
      <c r="I685" s="22" t="str">
        <f t="shared" si="52"/>
        <v>否</v>
      </c>
      <c r="J685" s="488" t="str">
        <f t="shared" si="54"/>
        <v>20828</v>
      </c>
      <c r="K685" s="712">
        <v>1</v>
      </c>
    </row>
    <row r="686" s="330" customFormat="1" ht="31.5" spans="1:11">
      <c r="A686" s="349" t="s">
        <v>5626</v>
      </c>
      <c r="B686" s="350" t="s">
        <v>1119</v>
      </c>
      <c r="C686" s="20">
        <f>SUMIF($J687:$J$1340,$A686,C687:C$1340)</f>
        <v>114</v>
      </c>
      <c r="D686" s="20">
        <f>SUMIF($J687:$J$1340,$A686,D687:D$1340)</f>
        <v>0</v>
      </c>
      <c r="E686" s="20">
        <f>SUMIF($J687:$J$1340,$A686,E687:E$1340)</f>
        <v>78</v>
      </c>
      <c r="F686" s="17">
        <f t="shared" si="53"/>
        <v>-36</v>
      </c>
      <c r="G686" s="18" t="str">
        <f t="shared" si="50"/>
        <v>-31.6%</v>
      </c>
      <c r="H686" s="18" t="str">
        <f t="shared" si="51"/>
        <v/>
      </c>
      <c r="I686" s="22" t="str">
        <f t="shared" si="52"/>
        <v>是</v>
      </c>
      <c r="J686" s="641" t="str">
        <f t="shared" si="54"/>
        <v>208</v>
      </c>
      <c r="K686" s="712">
        <v>1</v>
      </c>
    </row>
    <row r="687" s="230" customFormat="1" ht="31.5" spans="1:11">
      <c r="A687" s="280" t="s">
        <v>5627</v>
      </c>
      <c r="B687" s="281" t="s">
        <v>1121</v>
      </c>
      <c r="C687" s="24">
        <f>SUMIF('2023.12'!$D$6:$D$1317,A687,'2023.12'!$F$6:$F$1317)</f>
        <v>114</v>
      </c>
      <c r="D687" s="24">
        <v>0</v>
      </c>
      <c r="E687" s="24">
        <f>SUMIF('2024.12'!$E$6:$E$1659,A687,'2024.12'!$H$6:$H$1659)</f>
        <v>78</v>
      </c>
      <c r="F687" s="302">
        <f t="shared" si="53"/>
        <v>-36</v>
      </c>
      <c r="G687" s="84" t="str">
        <f t="shared" si="50"/>
        <v>-31.6%</v>
      </c>
      <c r="H687" s="84" t="str">
        <f t="shared" si="51"/>
        <v/>
      </c>
      <c r="I687" s="22" t="str">
        <f t="shared" si="52"/>
        <v>是</v>
      </c>
      <c r="J687" s="641" t="str">
        <f t="shared" si="54"/>
        <v>20830</v>
      </c>
      <c r="K687" s="712">
        <v>1</v>
      </c>
    </row>
    <row r="688" s="433" customFormat="1" ht="30" hidden="1" spans="1:11">
      <c r="A688" s="522" t="s">
        <v>5628</v>
      </c>
      <c r="B688" s="522" t="s">
        <v>5629</v>
      </c>
      <c r="C688" s="24">
        <f>SUMIF('2023.12'!$D$6:$D$1317,A688,'2023.12'!$F$6:$F$1317)</f>
        <v>0</v>
      </c>
      <c r="D688" s="24">
        <v>0</v>
      </c>
      <c r="E688" s="24">
        <f>SUMIF('2024.12'!$E$6:$E$1659,A688,'2024.12'!$H$6:$H$1659)</f>
        <v>0</v>
      </c>
      <c r="F688" s="707">
        <f t="shared" si="53"/>
        <v>0</v>
      </c>
      <c r="G688" s="707" t="str">
        <f t="shared" si="50"/>
        <v/>
      </c>
      <c r="H688" s="707" t="str">
        <f t="shared" si="51"/>
        <v/>
      </c>
      <c r="I688" s="22" t="str">
        <f t="shared" si="52"/>
        <v>否</v>
      </c>
      <c r="J688" s="488" t="str">
        <f t="shared" si="54"/>
        <v>20830</v>
      </c>
      <c r="K688" s="712">
        <v>1</v>
      </c>
    </row>
    <row r="689" s="230" customFormat="1" ht="31.5" spans="1:11">
      <c r="A689" s="349" t="s">
        <v>5630</v>
      </c>
      <c r="B689" s="350" t="s">
        <v>1126</v>
      </c>
      <c r="C689" s="20">
        <f>SUMIF($J690:$J$1340,$A689,C690:C$1340)</f>
        <v>899</v>
      </c>
      <c r="D689" s="20">
        <f>SUMIF($J690:$J$1340,$A689,D690:D$1340)</f>
        <v>918</v>
      </c>
      <c r="E689" s="20">
        <f>SUMIF($J690:$J$1340,$A689,E690:E$1340)</f>
        <v>918</v>
      </c>
      <c r="F689" s="17">
        <f t="shared" si="53"/>
        <v>19</v>
      </c>
      <c r="G689" s="714" t="str">
        <f t="shared" si="50"/>
        <v>2.1%</v>
      </c>
      <c r="H689" s="18" t="str">
        <f t="shared" si="51"/>
        <v>100.0%</v>
      </c>
      <c r="I689" s="22" t="str">
        <f t="shared" si="52"/>
        <v>是</v>
      </c>
      <c r="J689" s="641" t="str">
        <f t="shared" si="54"/>
        <v>208</v>
      </c>
      <c r="K689" s="712">
        <v>1</v>
      </c>
    </row>
    <row r="690" s="230" customFormat="1" ht="20.25" spans="1:11">
      <c r="A690" s="280" t="s">
        <v>5631</v>
      </c>
      <c r="B690" s="281" t="s">
        <v>1126</v>
      </c>
      <c r="C690" s="24">
        <f>SUMIF('2023.12'!$D$6:$D$1317,A690,'2023.12'!$F$6:$F$1317)</f>
        <v>899</v>
      </c>
      <c r="D690" s="24">
        <v>918</v>
      </c>
      <c r="E690" s="24">
        <f>SUMIF('2024.12'!$E$6:$E$1659,A690,'2024.12'!$H$6:$H$1659)</f>
        <v>918</v>
      </c>
      <c r="F690" s="302">
        <f t="shared" si="53"/>
        <v>19</v>
      </c>
      <c r="G690" s="715" t="str">
        <f t="shared" si="50"/>
        <v>2.1%</v>
      </c>
      <c r="H690" s="84" t="str">
        <f t="shared" si="51"/>
        <v>100.0%</v>
      </c>
      <c r="I690" s="22" t="str">
        <f t="shared" si="52"/>
        <v>是</v>
      </c>
      <c r="J690" s="641" t="str">
        <f t="shared" si="54"/>
        <v>20899</v>
      </c>
      <c r="K690" s="712">
        <v>1</v>
      </c>
    </row>
    <row r="691" s="330" customFormat="1" ht="20.25" spans="1:11">
      <c r="A691" s="20" t="s">
        <v>5632</v>
      </c>
      <c r="B691" s="344" t="s">
        <v>1128</v>
      </c>
      <c r="C691" s="20">
        <f>SUMIF($J692:$J$1340,$A691,C692:C$1340)</f>
        <v>23397</v>
      </c>
      <c r="D691" s="20">
        <f>SUMIF($J692:$J$1340,$A691,D692:D$1340)</f>
        <v>25118</v>
      </c>
      <c r="E691" s="20">
        <f>SUMIF($J692:$J$1340,$A691,E692:E$1340)</f>
        <v>22985</v>
      </c>
      <c r="F691" s="17">
        <f t="shared" si="53"/>
        <v>-412</v>
      </c>
      <c r="G691" s="18" t="str">
        <f t="shared" si="50"/>
        <v>-1.8%</v>
      </c>
      <c r="H691" s="18" t="str">
        <f t="shared" si="51"/>
        <v>91.5%</v>
      </c>
      <c r="I691" s="22" t="str">
        <f t="shared" si="52"/>
        <v>是</v>
      </c>
      <c r="J691" s="641">
        <f t="shared" si="54"/>
        <v>0</v>
      </c>
      <c r="K691" s="712">
        <v>1</v>
      </c>
    </row>
    <row r="692" s="332" customFormat="1" ht="20.25" spans="1:11">
      <c r="A692" s="349" t="s">
        <v>5633</v>
      </c>
      <c r="B692" s="350" t="s">
        <v>1130</v>
      </c>
      <c r="C692" s="20">
        <f>SUMIF($J693:$J$1340,$A692,C693:C$1340)</f>
        <v>406</v>
      </c>
      <c r="D692" s="20">
        <f>SUMIF($J693:$J$1340,$A692,D693:D$1340)</f>
        <v>458</v>
      </c>
      <c r="E692" s="20">
        <f>SUMIF($J693:$J$1340,$A692,E693:E$1340)</f>
        <v>413</v>
      </c>
      <c r="F692" s="17">
        <f t="shared" si="53"/>
        <v>7</v>
      </c>
      <c r="G692" s="18" t="str">
        <f t="shared" si="50"/>
        <v>1.7%</v>
      </c>
      <c r="H692" s="18" t="str">
        <f t="shared" si="51"/>
        <v>90.2%</v>
      </c>
      <c r="I692" s="22" t="str">
        <f t="shared" si="52"/>
        <v>是</v>
      </c>
      <c r="J692" s="641" t="str">
        <f t="shared" si="54"/>
        <v>210</v>
      </c>
      <c r="K692" s="712">
        <v>1</v>
      </c>
    </row>
    <row r="693" s="230" customFormat="1" ht="20.25" spans="1:11">
      <c r="A693" s="280" t="s">
        <v>5634</v>
      </c>
      <c r="B693" s="281" t="s">
        <v>12</v>
      </c>
      <c r="C693" s="24">
        <f>SUMIF('2023.12'!$D$6:$D$1317,A693,'2023.12'!$F$6:$F$1317)</f>
        <v>295</v>
      </c>
      <c r="D693" s="24">
        <v>304</v>
      </c>
      <c r="E693" s="24">
        <f>SUMIF('2024.12'!$E$6:$E$1659,A693,'2024.12'!$H$6:$H$1659)</f>
        <v>294</v>
      </c>
      <c r="F693" s="302">
        <f t="shared" si="53"/>
        <v>-1</v>
      </c>
      <c r="G693" s="84" t="str">
        <f t="shared" si="50"/>
        <v>-0.3%</v>
      </c>
      <c r="H693" s="84" t="str">
        <f t="shared" si="51"/>
        <v>96.7%</v>
      </c>
      <c r="I693" s="22" t="str">
        <f t="shared" si="52"/>
        <v>是</v>
      </c>
      <c r="J693" s="641" t="str">
        <f t="shared" si="54"/>
        <v>21001</v>
      </c>
      <c r="K693" s="712">
        <v>1</v>
      </c>
    </row>
    <row r="694" s="230" customFormat="1" ht="20.25" spans="1:11">
      <c r="A694" s="280" t="s">
        <v>5635</v>
      </c>
      <c r="B694" s="281" t="s">
        <v>14</v>
      </c>
      <c r="C694" s="24">
        <f>SUMIF('2023.12'!$D$6:$D$1317,A694,'2023.12'!$F$6:$F$1317)</f>
        <v>111</v>
      </c>
      <c r="D694" s="24">
        <v>154</v>
      </c>
      <c r="E694" s="24">
        <f>SUMIF('2024.12'!$E$6:$E$1659,A694,'2024.12'!$H$6:$H$1659)</f>
        <v>119</v>
      </c>
      <c r="F694" s="302">
        <f t="shared" si="53"/>
        <v>8</v>
      </c>
      <c r="G694" s="84" t="str">
        <f t="shared" si="50"/>
        <v>7.2%</v>
      </c>
      <c r="H694" s="84" t="str">
        <f t="shared" si="51"/>
        <v>77.3%</v>
      </c>
      <c r="I694" s="22" t="str">
        <f t="shared" si="52"/>
        <v>是</v>
      </c>
      <c r="J694" s="641" t="str">
        <f t="shared" si="54"/>
        <v>21001</v>
      </c>
      <c r="K694" s="712">
        <v>1</v>
      </c>
    </row>
    <row r="695" s="698" customFormat="1" ht="20.25" hidden="1" spans="1:11">
      <c r="A695" s="522" t="s">
        <v>5636</v>
      </c>
      <c r="B695" s="522" t="s">
        <v>4642</v>
      </c>
      <c r="C695" s="24">
        <f>SUMIF('2023.12'!$D$6:$D$1317,A695,'2023.12'!$F$6:$F$1317)</f>
        <v>0</v>
      </c>
      <c r="D695" s="24">
        <v>0</v>
      </c>
      <c r="E695" s="24">
        <f>SUMIF('2024.12'!$E$6:$E$1659,A695,'2024.12'!$H$6:$H$1659)</f>
        <v>0</v>
      </c>
      <c r="F695" s="707">
        <f t="shared" si="53"/>
        <v>0</v>
      </c>
      <c r="G695" s="707" t="str">
        <f t="shared" si="50"/>
        <v/>
      </c>
      <c r="H695" s="707" t="str">
        <f t="shared" si="51"/>
        <v/>
      </c>
      <c r="I695" s="22" t="str">
        <f t="shared" si="52"/>
        <v>否</v>
      </c>
      <c r="J695" s="488" t="str">
        <f t="shared" si="54"/>
        <v>21001</v>
      </c>
      <c r="K695" s="712">
        <v>1</v>
      </c>
    </row>
    <row r="696" s="687" customFormat="1" ht="30" hidden="1" spans="1:11">
      <c r="A696" s="522" t="s">
        <v>5637</v>
      </c>
      <c r="B696" s="522" t="s">
        <v>5638</v>
      </c>
      <c r="C696" s="24">
        <f>SUMIF('2023.12'!$D$6:$D$1317,A696,'2023.12'!$F$6:$F$1317)</f>
        <v>0</v>
      </c>
      <c r="D696" s="24">
        <v>0</v>
      </c>
      <c r="E696" s="24">
        <f>SUMIF('2024.12'!$E$6:$E$1659,A696,'2024.12'!$H$6:$H$1659)</f>
        <v>0</v>
      </c>
      <c r="F696" s="707">
        <f t="shared" si="53"/>
        <v>0</v>
      </c>
      <c r="G696" s="707" t="str">
        <f t="shared" si="50"/>
        <v/>
      </c>
      <c r="H696" s="707" t="str">
        <f t="shared" si="51"/>
        <v/>
      </c>
      <c r="I696" s="22" t="str">
        <f t="shared" si="52"/>
        <v>否</v>
      </c>
      <c r="J696" s="488" t="str">
        <f t="shared" si="54"/>
        <v>21001</v>
      </c>
      <c r="K696" s="712">
        <v>1</v>
      </c>
    </row>
    <row r="697" s="691" customFormat="1" ht="20.25" spans="1:11">
      <c r="A697" s="349" t="s">
        <v>5639</v>
      </c>
      <c r="B697" s="350" t="s">
        <v>1137</v>
      </c>
      <c r="C697" s="20">
        <f>SUMIF($J698:$J$1340,$A697,C698:C$1340)</f>
        <v>3730</v>
      </c>
      <c r="D697" s="20">
        <f>SUMIF($J698:$J$1340,$A697,D698:D$1340)</f>
        <v>4974</v>
      </c>
      <c r="E697" s="20">
        <f>SUMIF($J698:$J$1340,$A697,E698:E$1340)</f>
        <v>4533</v>
      </c>
      <c r="F697" s="17">
        <f t="shared" si="53"/>
        <v>803</v>
      </c>
      <c r="G697" s="18" t="str">
        <f t="shared" si="50"/>
        <v>21.5%</v>
      </c>
      <c r="H697" s="18" t="str">
        <f t="shared" si="51"/>
        <v>91.1%</v>
      </c>
      <c r="I697" s="22" t="str">
        <f t="shared" si="52"/>
        <v>是</v>
      </c>
      <c r="J697" s="641" t="str">
        <f t="shared" si="54"/>
        <v>210</v>
      </c>
      <c r="K697" s="712">
        <v>1</v>
      </c>
    </row>
    <row r="698" s="691" customFormat="1" ht="20.25" spans="1:11">
      <c r="A698" s="280" t="s">
        <v>5640</v>
      </c>
      <c r="B698" s="281" t="s">
        <v>1139</v>
      </c>
      <c r="C698" s="24">
        <f>SUMIF('2023.12'!$D$6:$D$1317,A698,'2023.12'!$F$6:$F$1317)</f>
        <v>2699</v>
      </c>
      <c r="D698" s="24">
        <v>4017</v>
      </c>
      <c r="E698" s="24">
        <f>SUMIF('2024.12'!$E$6:$E$1659,A698,'2024.12'!$H$6:$H$1659)</f>
        <v>3649</v>
      </c>
      <c r="F698" s="302">
        <f t="shared" si="53"/>
        <v>950</v>
      </c>
      <c r="G698" s="84" t="str">
        <f t="shared" si="50"/>
        <v>35.2%</v>
      </c>
      <c r="H698" s="84" t="str">
        <f t="shared" si="51"/>
        <v>90.8%</v>
      </c>
      <c r="I698" s="22" t="str">
        <f t="shared" si="52"/>
        <v>是</v>
      </c>
      <c r="J698" s="641" t="str">
        <f t="shared" si="54"/>
        <v>21002</v>
      </c>
      <c r="K698" s="712">
        <v>1</v>
      </c>
    </row>
    <row r="699" s="327" customFormat="1" ht="20.25" spans="1:11">
      <c r="A699" s="280" t="s">
        <v>5641</v>
      </c>
      <c r="B699" s="281" t="s">
        <v>5642</v>
      </c>
      <c r="C699" s="24">
        <f>SUMIF('2023.12'!$D$6:$D$1317,A699,'2023.12'!$F$6:$F$1317)</f>
        <v>981</v>
      </c>
      <c r="D699" s="24">
        <v>887</v>
      </c>
      <c r="E699" s="24">
        <f>SUMIF('2024.12'!$E$6:$E$1659,A699,'2024.12'!$H$6:$H$1659)</f>
        <v>884</v>
      </c>
      <c r="F699" s="302">
        <f t="shared" si="53"/>
        <v>-97</v>
      </c>
      <c r="G699" s="84" t="str">
        <f t="shared" si="50"/>
        <v>-9.9%</v>
      </c>
      <c r="H699" s="84" t="str">
        <f t="shared" si="51"/>
        <v>99.7%</v>
      </c>
      <c r="I699" s="22" t="str">
        <f t="shared" si="52"/>
        <v>是</v>
      </c>
      <c r="J699" s="641" t="str">
        <f t="shared" si="54"/>
        <v>21002</v>
      </c>
      <c r="K699" s="712">
        <v>1</v>
      </c>
    </row>
    <row r="700" s="433" customFormat="1" ht="20.25" hidden="1" spans="1:11">
      <c r="A700" s="522" t="s">
        <v>5643</v>
      </c>
      <c r="B700" s="522" t="s">
        <v>5644</v>
      </c>
      <c r="C700" s="24">
        <f>SUMIF('2023.12'!$D$6:$D$1317,A700,'2023.12'!$F$6:$F$1317)</f>
        <v>0</v>
      </c>
      <c r="D700" s="24">
        <v>0</v>
      </c>
      <c r="E700" s="24">
        <f>SUMIF('2024.12'!$E$6:$E$1659,A700,'2024.12'!$H$6:$H$1659)</f>
        <v>0</v>
      </c>
      <c r="F700" s="707">
        <f t="shared" si="53"/>
        <v>0</v>
      </c>
      <c r="G700" s="707" t="str">
        <f t="shared" si="50"/>
        <v/>
      </c>
      <c r="H700" s="707" t="str">
        <f t="shared" si="51"/>
        <v/>
      </c>
      <c r="I700" s="22" t="str">
        <f t="shared" si="52"/>
        <v>否</v>
      </c>
      <c r="J700" s="488" t="str">
        <f t="shared" si="54"/>
        <v>21002</v>
      </c>
      <c r="K700" s="712">
        <v>1</v>
      </c>
    </row>
    <row r="701" s="449" customFormat="1" ht="20.25" hidden="1" spans="1:11">
      <c r="A701" s="522" t="s">
        <v>5645</v>
      </c>
      <c r="B701" s="522" t="s">
        <v>5646</v>
      </c>
      <c r="C701" s="24">
        <f>SUMIF('2023.12'!$D$6:$D$1317,A701,'2023.12'!$F$6:$F$1317)</f>
        <v>0</v>
      </c>
      <c r="D701" s="24">
        <v>0</v>
      </c>
      <c r="E701" s="24">
        <f>SUMIF('2024.12'!$E$6:$E$1659,A701,'2024.12'!$H$6:$H$1659)</f>
        <v>0</v>
      </c>
      <c r="F701" s="707">
        <f t="shared" si="53"/>
        <v>0</v>
      </c>
      <c r="G701" s="707" t="str">
        <f t="shared" si="50"/>
        <v/>
      </c>
      <c r="H701" s="707" t="str">
        <f t="shared" si="51"/>
        <v/>
      </c>
      <c r="I701" s="22" t="str">
        <f t="shared" si="52"/>
        <v>否</v>
      </c>
      <c r="J701" s="488" t="str">
        <f t="shared" si="54"/>
        <v>21002</v>
      </c>
      <c r="K701" s="712">
        <v>1</v>
      </c>
    </row>
    <row r="702" s="230" customFormat="1" ht="20.25" spans="1:11">
      <c r="A702" s="280" t="s">
        <v>5647</v>
      </c>
      <c r="B702" s="281" t="s">
        <v>1147</v>
      </c>
      <c r="C702" s="24">
        <f>SUMIF('2023.12'!$D$6:$D$1317,A702,'2023.12'!$F$6:$F$1317)</f>
        <v>50</v>
      </c>
      <c r="D702" s="24">
        <v>70</v>
      </c>
      <c r="E702" s="24">
        <f>SUMIF('2024.12'!$E$6:$E$1659,A702,'2024.12'!$H$6:$H$1659)</f>
        <v>0</v>
      </c>
      <c r="F702" s="302">
        <f t="shared" si="53"/>
        <v>-50</v>
      </c>
      <c r="G702" s="302" t="str">
        <f t="shared" si="50"/>
        <v>-100.0%</v>
      </c>
      <c r="H702" s="302" t="str">
        <f t="shared" si="51"/>
        <v>0.0%</v>
      </c>
      <c r="I702" s="22" t="str">
        <f t="shared" si="52"/>
        <v>是</v>
      </c>
      <c r="J702" s="641" t="str">
        <f t="shared" si="54"/>
        <v>21002</v>
      </c>
      <c r="K702" s="712">
        <v>1</v>
      </c>
    </row>
    <row r="703" s="698" customFormat="1" ht="20.25" hidden="1" spans="1:11">
      <c r="A703" s="522" t="s">
        <v>5648</v>
      </c>
      <c r="B703" s="522" t="s">
        <v>5649</v>
      </c>
      <c r="C703" s="24">
        <f>SUMIF('2023.12'!$D$6:$D$1317,A703,'2023.12'!$F$6:$F$1317)</f>
        <v>0</v>
      </c>
      <c r="D703" s="24">
        <v>0</v>
      </c>
      <c r="E703" s="24">
        <f>SUMIF('2024.12'!$E$6:$E$1659,A703,'2024.12'!$H$6:$H$1659)</f>
        <v>0</v>
      </c>
      <c r="F703" s="707">
        <f t="shared" si="53"/>
        <v>0</v>
      </c>
      <c r="G703" s="707" t="str">
        <f t="shared" si="50"/>
        <v/>
      </c>
      <c r="H703" s="707" t="str">
        <f t="shared" si="51"/>
        <v/>
      </c>
      <c r="I703" s="22" t="str">
        <f t="shared" si="52"/>
        <v>否</v>
      </c>
      <c r="J703" s="488" t="str">
        <f t="shared" si="54"/>
        <v>21002</v>
      </c>
      <c r="K703" s="712">
        <v>1</v>
      </c>
    </row>
    <row r="704" s="687" customFormat="1" ht="20.25" hidden="1" spans="1:11">
      <c r="A704" s="522" t="s">
        <v>5650</v>
      </c>
      <c r="B704" s="522" t="s">
        <v>5651</v>
      </c>
      <c r="C704" s="24">
        <f>SUMIF('2023.12'!$D$6:$D$1317,A704,'2023.12'!$F$6:$F$1317)</f>
        <v>0</v>
      </c>
      <c r="D704" s="24">
        <v>0</v>
      </c>
      <c r="E704" s="24">
        <f>SUMIF('2024.12'!$E$6:$E$1659,A704,'2024.12'!$H$6:$H$1659)</f>
        <v>0</v>
      </c>
      <c r="F704" s="707">
        <f t="shared" si="53"/>
        <v>0</v>
      </c>
      <c r="G704" s="707" t="str">
        <f t="shared" si="50"/>
        <v/>
      </c>
      <c r="H704" s="707" t="str">
        <f t="shared" si="51"/>
        <v/>
      </c>
      <c r="I704" s="22" t="str">
        <f t="shared" si="52"/>
        <v>否</v>
      </c>
      <c r="J704" s="488" t="str">
        <f t="shared" si="54"/>
        <v>21002</v>
      </c>
      <c r="K704" s="712">
        <v>1</v>
      </c>
    </row>
    <row r="705" s="433" customFormat="1" ht="20.25" hidden="1" spans="1:11">
      <c r="A705" s="522" t="s">
        <v>5652</v>
      </c>
      <c r="B705" s="522" t="s">
        <v>5653</v>
      </c>
      <c r="C705" s="24">
        <f>SUMIF('2023.12'!$D$6:$D$1317,A705,'2023.12'!$F$6:$F$1317)</f>
        <v>0</v>
      </c>
      <c r="D705" s="24">
        <v>0</v>
      </c>
      <c r="E705" s="24">
        <f>SUMIF('2024.12'!$E$6:$E$1659,A705,'2024.12'!$H$6:$H$1659)</f>
        <v>0</v>
      </c>
      <c r="F705" s="707">
        <f t="shared" si="53"/>
        <v>0</v>
      </c>
      <c r="G705" s="707" t="str">
        <f t="shared" si="50"/>
        <v/>
      </c>
      <c r="H705" s="707" t="str">
        <f t="shared" si="51"/>
        <v/>
      </c>
      <c r="I705" s="22" t="str">
        <f t="shared" si="52"/>
        <v>否</v>
      </c>
      <c r="J705" s="488" t="str">
        <f t="shared" si="54"/>
        <v>21002</v>
      </c>
      <c r="K705" s="712">
        <v>1</v>
      </c>
    </row>
    <row r="706" s="694" customFormat="1" ht="20.25" hidden="1" spans="1:11">
      <c r="A706" s="522" t="s">
        <v>5654</v>
      </c>
      <c r="B706" s="522" t="s">
        <v>5655</v>
      </c>
      <c r="C706" s="24">
        <f>SUMIF('2023.12'!$D$6:$D$1317,A706,'2023.12'!$F$6:$F$1317)</f>
        <v>0</v>
      </c>
      <c r="D706" s="24">
        <v>0</v>
      </c>
      <c r="E706" s="24">
        <f>SUMIF('2024.12'!$E$6:$E$1659,A706,'2024.12'!$H$6:$H$1659)</f>
        <v>0</v>
      </c>
      <c r="F706" s="707">
        <f t="shared" si="53"/>
        <v>0</v>
      </c>
      <c r="G706" s="707" t="str">
        <f t="shared" si="50"/>
        <v/>
      </c>
      <c r="H706" s="707" t="str">
        <f t="shared" si="51"/>
        <v/>
      </c>
      <c r="I706" s="22" t="str">
        <f t="shared" si="52"/>
        <v>否</v>
      </c>
      <c r="J706" s="488" t="str">
        <f t="shared" si="54"/>
        <v>21002</v>
      </c>
      <c r="K706" s="712">
        <v>1</v>
      </c>
    </row>
    <row r="707" s="694" customFormat="1" ht="20.25" hidden="1" spans="1:11">
      <c r="A707" s="522" t="s">
        <v>5656</v>
      </c>
      <c r="B707" s="522" t="s">
        <v>5657</v>
      </c>
      <c r="C707" s="24">
        <f>SUMIF('2023.12'!$D$6:$D$1317,A707,'2023.12'!$F$6:$F$1317)</f>
        <v>0</v>
      </c>
      <c r="D707" s="24">
        <v>0</v>
      </c>
      <c r="E707" s="24">
        <f>SUMIF('2024.12'!$E$6:$E$1659,A707,'2024.12'!$H$6:$H$1659)</f>
        <v>0</v>
      </c>
      <c r="F707" s="707">
        <f t="shared" si="53"/>
        <v>0</v>
      </c>
      <c r="G707" s="707" t="str">
        <f t="shared" si="50"/>
        <v/>
      </c>
      <c r="H707" s="707" t="str">
        <f t="shared" si="51"/>
        <v/>
      </c>
      <c r="I707" s="22" t="str">
        <f t="shared" si="52"/>
        <v>否</v>
      </c>
      <c r="J707" s="488" t="str">
        <f t="shared" si="54"/>
        <v>21002</v>
      </c>
      <c r="K707" s="712">
        <v>1</v>
      </c>
    </row>
    <row r="708" s="694" customFormat="1" ht="20.25" hidden="1" spans="1:11">
      <c r="A708" s="522" t="s">
        <v>5658</v>
      </c>
      <c r="B708" s="522" t="s">
        <v>5659</v>
      </c>
      <c r="C708" s="24">
        <f>SUMIF('2023.12'!$D$6:$D$1317,A708,'2023.12'!$F$6:$F$1317)</f>
        <v>0</v>
      </c>
      <c r="D708" s="24">
        <v>0</v>
      </c>
      <c r="E708" s="24">
        <f>SUMIF('2024.12'!$E$6:$E$1659,A708,'2024.12'!$H$6:$H$1659)</f>
        <v>0</v>
      </c>
      <c r="F708" s="707">
        <f t="shared" si="53"/>
        <v>0</v>
      </c>
      <c r="G708" s="707" t="str">
        <f t="shared" si="50"/>
        <v/>
      </c>
      <c r="H708" s="707" t="str">
        <f t="shared" si="51"/>
        <v/>
      </c>
      <c r="I708" s="22" t="str">
        <f t="shared" si="52"/>
        <v>否</v>
      </c>
      <c r="J708" s="488" t="str">
        <f t="shared" si="54"/>
        <v>21002</v>
      </c>
      <c r="K708" s="712">
        <v>1</v>
      </c>
    </row>
    <row r="709" s="694" customFormat="1" ht="20.25" hidden="1" spans="1:11">
      <c r="A709" s="522" t="s">
        <v>5660</v>
      </c>
      <c r="B709" s="522" t="s">
        <v>5661</v>
      </c>
      <c r="C709" s="24">
        <f>SUMIF('2023.12'!$D$6:$D$1317,A709,'2023.12'!$F$6:$F$1317)</f>
        <v>0</v>
      </c>
      <c r="D709" s="24">
        <v>0</v>
      </c>
      <c r="E709" s="24">
        <f>SUMIF('2024.12'!$E$6:$E$1659,A709,'2024.12'!$H$6:$H$1659)</f>
        <v>0</v>
      </c>
      <c r="F709" s="707">
        <f t="shared" si="53"/>
        <v>0</v>
      </c>
      <c r="G709" s="707" t="str">
        <f t="shared" si="50"/>
        <v/>
      </c>
      <c r="H709" s="707" t="str">
        <f t="shared" si="51"/>
        <v/>
      </c>
      <c r="I709" s="22" t="str">
        <f t="shared" si="52"/>
        <v>否</v>
      </c>
      <c r="J709" s="488" t="str">
        <f t="shared" si="54"/>
        <v>21002</v>
      </c>
      <c r="K709" s="712">
        <v>1</v>
      </c>
    </row>
    <row r="710" s="694" customFormat="1" ht="20.25" hidden="1" spans="1:11">
      <c r="A710" s="522" t="s">
        <v>5662</v>
      </c>
      <c r="B710" s="522" t="s">
        <v>5663</v>
      </c>
      <c r="C710" s="24">
        <f>SUMIF('2023.12'!$D$6:$D$1317,A710,'2023.12'!$F$6:$F$1317)</f>
        <v>0</v>
      </c>
      <c r="D710" s="24">
        <v>0</v>
      </c>
      <c r="E710" s="24">
        <f>SUMIF('2024.12'!$E$6:$E$1659,A710,'2024.12'!$H$6:$H$1659)</f>
        <v>0</v>
      </c>
      <c r="F710" s="707">
        <f t="shared" si="53"/>
        <v>0</v>
      </c>
      <c r="G710" s="707" t="str">
        <f t="shared" ref="G710:G773" si="55">IFERROR(TEXT(F710/C710,"0.0%"),"")</f>
        <v/>
      </c>
      <c r="H710" s="707" t="str">
        <f t="shared" ref="H710:H773" si="56">IFERROR(TEXT(E710/D710,"0.0%"),"")</f>
        <v/>
      </c>
      <c r="I710" s="22" t="str">
        <f t="shared" si="52"/>
        <v>否</v>
      </c>
      <c r="J710" s="488" t="str">
        <f t="shared" si="54"/>
        <v>21002</v>
      </c>
      <c r="K710" s="712">
        <v>1</v>
      </c>
    </row>
    <row r="711" s="697" customFormat="1" ht="20.25" hidden="1" spans="1:11">
      <c r="A711" s="522" t="s">
        <v>5664</v>
      </c>
      <c r="B711" s="522" t="s">
        <v>5665</v>
      </c>
      <c r="C711" s="24">
        <f>SUMIF('2023.12'!$D$6:$D$1317,A711,'2023.12'!$F$6:$F$1317)</f>
        <v>0</v>
      </c>
      <c r="D711" s="24">
        <v>0</v>
      </c>
      <c r="E711" s="24">
        <f>SUMIF('2024.12'!$E$6:$E$1659,A711,'2024.12'!$H$6:$H$1659)</f>
        <v>0</v>
      </c>
      <c r="F711" s="707">
        <f t="shared" si="53"/>
        <v>0</v>
      </c>
      <c r="G711" s="707" t="str">
        <f t="shared" si="55"/>
        <v/>
      </c>
      <c r="H711" s="707" t="str">
        <f t="shared" si="56"/>
        <v/>
      </c>
      <c r="I711" s="22" t="str">
        <f t="shared" ref="I711:I774" si="57">IF(B711&lt;&gt;"",IF(OR(C711&lt;&gt;0,D711&lt;&gt;0,E711&lt;&gt;0,F711&lt;&gt;0),"是","否"),"是")</f>
        <v>否</v>
      </c>
      <c r="J711" s="488" t="str">
        <f t="shared" si="54"/>
        <v>21002</v>
      </c>
      <c r="K711" s="712">
        <v>1</v>
      </c>
    </row>
    <row r="712" s="696" customFormat="1" ht="20.25" spans="1:11">
      <c r="A712" s="349" t="s">
        <v>5666</v>
      </c>
      <c r="B712" s="350" t="s">
        <v>1167</v>
      </c>
      <c r="C712" s="20">
        <f>SUMIF($J713:$J$1340,$A712,C713:C$1340)</f>
        <v>4080</v>
      </c>
      <c r="D712" s="20">
        <f>SUMIF($J713:$J$1340,$A712,D713:D$1340)</f>
        <v>4058</v>
      </c>
      <c r="E712" s="20">
        <f>SUMIF($J713:$J$1340,$A712,E713:E$1340)</f>
        <v>4843</v>
      </c>
      <c r="F712" s="17">
        <f t="shared" ref="F712:F775" si="58">E712-C712</f>
        <v>763</v>
      </c>
      <c r="G712" s="18" t="str">
        <f t="shared" si="55"/>
        <v>18.7%</v>
      </c>
      <c r="H712" s="18" t="str">
        <f t="shared" si="56"/>
        <v>119.3%</v>
      </c>
      <c r="I712" s="22" t="str">
        <f t="shared" si="57"/>
        <v>是</v>
      </c>
      <c r="J712" s="641" t="str">
        <f t="shared" ref="J712:J775" si="59">_xlfn.IFS(LEN(A712)=3,0,LEN(A712)=5,LEFT(A712,3),LEN(A712)=7,LEFT(A712,5))</f>
        <v>210</v>
      </c>
      <c r="K712" s="712">
        <v>1</v>
      </c>
    </row>
    <row r="713" s="694" customFormat="1" ht="20.25" hidden="1" spans="1:11">
      <c r="A713" s="522" t="s">
        <v>5667</v>
      </c>
      <c r="B713" s="522" t="s">
        <v>5668</v>
      </c>
      <c r="C713" s="24">
        <f>SUMIF('2023.12'!$D$6:$D$1317,A713,'2023.12'!$F$6:$F$1317)</f>
        <v>0</v>
      </c>
      <c r="D713" s="24">
        <v>0</v>
      </c>
      <c r="E713" s="24">
        <f>SUMIF('2024.12'!$E$6:$E$1659,A713,'2024.12'!$H$6:$H$1659)</f>
        <v>0</v>
      </c>
      <c r="F713" s="707">
        <f t="shared" si="58"/>
        <v>0</v>
      </c>
      <c r="G713" s="707" t="str">
        <f t="shared" si="55"/>
        <v/>
      </c>
      <c r="H713" s="707" t="str">
        <f t="shared" si="56"/>
        <v/>
      </c>
      <c r="I713" s="22" t="str">
        <f t="shared" si="57"/>
        <v>否</v>
      </c>
      <c r="J713" s="488" t="str">
        <f t="shared" si="59"/>
        <v>21003</v>
      </c>
      <c r="K713" s="712">
        <v>1</v>
      </c>
    </row>
    <row r="714" s="695" customFormat="1" ht="20.25" spans="1:11">
      <c r="A714" s="280" t="s">
        <v>5669</v>
      </c>
      <c r="B714" s="281" t="s">
        <v>1171</v>
      </c>
      <c r="C714" s="24">
        <f>SUMIF('2023.12'!$D$6:$D$1317,A714,'2023.12'!$F$6:$F$1317)</f>
        <v>4080</v>
      </c>
      <c r="D714" s="24">
        <v>4058</v>
      </c>
      <c r="E714" s="24">
        <f>SUMIF('2024.12'!$E$6:$E$1659,A714,'2024.12'!$H$6:$H$1659)</f>
        <v>4843</v>
      </c>
      <c r="F714" s="302">
        <f t="shared" si="58"/>
        <v>763</v>
      </c>
      <c r="G714" s="84" t="str">
        <f t="shared" si="55"/>
        <v>18.7%</v>
      </c>
      <c r="H714" s="84" t="str">
        <f t="shared" si="56"/>
        <v>119.3%</v>
      </c>
      <c r="I714" s="22" t="str">
        <f t="shared" si="57"/>
        <v>是</v>
      </c>
      <c r="J714" s="641" t="str">
        <f t="shared" si="59"/>
        <v>21003</v>
      </c>
      <c r="K714" s="712">
        <v>1</v>
      </c>
    </row>
    <row r="715" s="694" customFormat="1" ht="30" hidden="1" spans="1:11">
      <c r="A715" s="522" t="s">
        <v>5670</v>
      </c>
      <c r="B715" s="522" t="s">
        <v>5671</v>
      </c>
      <c r="C715" s="24">
        <f>SUMIF('2023.12'!$D$6:$D$1317,A715,'2023.12'!$F$6:$F$1317)</f>
        <v>0</v>
      </c>
      <c r="D715" s="24">
        <v>0</v>
      </c>
      <c r="E715" s="24">
        <f>SUMIF('2024.12'!$E$6:$E$1659,A715,'2024.12'!$H$6:$H$1659)</f>
        <v>0</v>
      </c>
      <c r="F715" s="707">
        <f t="shared" si="58"/>
        <v>0</v>
      </c>
      <c r="G715" s="707" t="str">
        <f t="shared" si="55"/>
        <v/>
      </c>
      <c r="H715" s="707" t="str">
        <f t="shared" si="56"/>
        <v/>
      </c>
      <c r="I715" s="22" t="str">
        <f t="shared" si="57"/>
        <v>否</v>
      </c>
      <c r="J715" s="488" t="str">
        <f t="shared" si="59"/>
        <v>21003</v>
      </c>
      <c r="K715" s="712">
        <v>1</v>
      </c>
    </row>
    <row r="716" s="686" customFormat="1" ht="20.25" spans="1:11">
      <c r="A716" s="349" t="s">
        <v>5672</v>
      </c>
      <c r="B716" s="350" t="s">
        <v>1175</v>
      </c>
      <c r="C716" s="20">
        <f>SUMIF($J717:$J$1340,$A716,C717:C$1340)</f>
        <v>4467</v>
      </c>
      <c r="D716" s="20">
        <f>SUMIF($J717:$J$1340,$A716,D717:D$1340)</f>
        <v>4478</v>
      </c>
      <c r="E716" s="20">
        <f>SUMIF($J717:$J$1340,$A716,E717:E$1340)</f>
        <v>4050</v>
      </c>
      <c r="F716" s="17">
        <f t="shared" si="58"/>
        <v>-417</v>
      </c>
      <c r="G716" s="18" t="str">
        <f t="shared" si="55"/>
        <v>-9.3%</v>
      </c>
      <c r="H716" s="18" t="str">
        <f t="shared" si="56"/>
        <v>90.4%</v>
      </c>
      <c r="I716" s="22" t="str">
        <f t="shared" si="57"/>
        <v>是</v>
      </c>
      <c r="J716" s="641" t="str">
        <f t="shared" si="59"/>
        <v>210</v>
      </c>
      <c r="K716" s="712">
        <v>1</v>
      </c>
    </row>
    <row r="717" s="691" customFormat="1" ht="20.25" spans="1:11">
      <c r="A717" s="280" t="s">
        <v>5673</v>
      </c>
      <c r="B717" s="281" t="s">
        <v>1177</v>
      </c>
      <c r="C717" s="24">
        <f>SUMIF('2023.12'!$D$6:$D$1317,A717,'2023.12'!$F$6:$F$1317)</f>
        <v>854</v>
      </c>
      <c r="D717" s="24">
        <v>574</v>
      </c>
      <c r="E717" s="24">
        <f>SUMIF('2024.12'!$E$6:$E$1659,A717,'2024.12'!$H$6:$H$1659)</f>
        <v>524</v>
      </c>
      <c r="F717" s="302">
        <f t="shared" si="58"/>
        <v>-330</v>
      </c>
      <c r="G717" s="84" t="str">
        <f t="shared" si="55"/>
        <v>-38.6%</v>
      </c>
      <c r="H717" s="84" t="str">
        <f t="shared" si="56"/>
        <v>91.3%</v>
      </c>
      <c r="I717" s="22" t="str">
        <f t="shared" si="57"/>
        <v>是</v>
      </c>
      <c r="J717" s="641" t="str">
        <f t="shared" si="59"/>
        <v>21004</v>
      </c>
      <c r="K717" s="712">
        <v>1</v>
      </c>
    </row>
    <row r="718" s="695" customFormat="1" ht="20.25" spans="1:11">
      <c r="A718" s="280" t="s">
        <v>5674</v>
      </c>
      <c r="B718" s="281" t="s">
        <v>1179</v>
      </c>
      <c r="C718" s="24">
        <f>SUMIF('2023.12'!$D$6:$D$1317,A718,'2023.12'!$F$6:$F$1317)</f>
        <v>102</v>
      </c>
      <c r="D718" s="24">
        <v>112</v>
      </c>
      <c r="E718" s="24">
        <f>SUMIF('2024.12'!$E$6:$E$1659,A718,'2024.12'!$H$6:$H$1659)</f>
        <v>136</v>
      </c>
      <c r="F718" s="302">
        <f t="shared" si="58"/>
        <v>34</v>
      </c>
      <c r="G718" s="84" t="str">
        <f t="shared" si="55"/>
        <v>33.3%</v>
      </c>
      <c r="H718" s="84" t="str">
        <f t="shared" si="56"/>
        <v>121.4%</v>
      </c>
      <c r="I718" s="22" t="str">
        <f t="shared" si="57"/>
        <v>是</v>
      </c>
      <c r="J718" s="641" t="str">
        <f t="shared" si="59"/>
        <v>21004</v>
      </c>
      <c r="K718" s="712">
        <v>1</v>
      </c>
    </row>
    <row r="719" s="686" customFormat="1" ht="20.25" spans="1:11">
      <c r="A719" s="280" t="s">
        <v>5675</v>
      </c>
      <c r="B719" s="281" t="s">
        <v>1181</v>
      </c>
      <c r="C719" s="24">
        <f>SUMIF('2023.12'!$D$6:$D$1317,A719,'2023.12'!$F$6:$F$1317)</f>
        <v>502</v>
      </c>
      <c r="D719" s="24">
        <v>352</v>
      </c>
      <c r="E719" s="24">
        <f>SUMIF('2024.12'!$E$6:$E$1659,A719,'2024.12'!$H$6:$H$1659)</f>
        <v>588</v>
      </c>
      <c r="F719" s="302">
        <f t="shared" si="58"/>
        <v>86</v>
      </c>
      <c r="G719" s="84" t="str">
        <f t="shared" si="55"/>
        <v>17.1%</v>
      </c>
      <c r="H719" s="84" t="str">
        <f t="shared" si="56"/>
        <v>167.0%</v>
      </c>
      <c r="I719" s="22" t="str">
        <f t="shared" si="57"/>
        <v>是</v>
      </c>
      <c r="J719" s="641" t="str">
        <f t="shared" si="59"/>
        <v>21004</v>
      </c>
      <c r="K719" s="712">
        <v>1</v>
      </c>
    </row>
    <row r="720" s="694" customFormat="1" ht="20.25" hidden="1" spans="1:11">
      <c r="A720" s="522" t="s">
        <v>5676</v>
      </c>
      <c r="B720" s="522" t="s">
        <v>5677</v>
      </c>
      <c r="C720" s="24">
        <f>SUMIF('2023.12'!$D$6:$D$1317,A720,'2023.12'!$F$6:$F$1317)</f>
        <v>0</v>
      </c>
      <c r="D720" s="24">
        <v>0</v>
      </c>
      <c r="E720" s="24">
        <f>SUMIF('2024.12'!$E$6:$E$1659,A720,'2024.12'!$H$6:$H$1659)</f>
        <v>0</v>
      </c>
      <c r="F720" s="707">
        <f t="shared" si="58"/>
        <v>0</v>
      </c>
      <c r="G720" s="707" t="str">
        <f t="shared" si="55"/>
        <v/>
      </c>
      <c r="H720" s="707" t="str">
        <f t="shared" si="56"/>
        <v/>
      </c>
      <c r="I720" s="22" t="str">
        <f t="shared" si="57"/>
        <v>否</v>
      </c>
      <c r="J720" s="488" t="str">
        <f t="shared" si="59"/>
        <v>21004</v>
      </c>
      <c r="K720" s="712">
        <v>1</v>
      </c>
    </row>
    <row r="721" s="698" customFormat="1" ht="20.25" hidden="1" spans="1:11">
      <c r="A721" s="522" t="s">
        <v>5678</v>
      </c>
      <c r="B721" s="522" t="s">
        <v>5679</v>
      </c>
      <c r="C721" s="24">
        <f>SUMIF('2023.12'!$D$6:$D$1317,A721,'2023.12'!$F$6:$F$1317)</f>
        <v>0</v>
      </c>
      <c r="D721" s="24">
        <v>0</v>
      </c>
      <c r="E721" s="24">
        <f>SUMIF('2024.12'!$E$6:$E$1659,A721,'2024.12'!$H$6:$H$1659)</f>
        <v>0</v>
      </c>
      <c r="F721" s="707">
        <f t="shared" si="58"/>
        <v>0</v>
      </c>
      <c r="G721" s="707" t="str">
        <f t="shared" si="55"/>
        <v/>
      </c>
      <c r="H721" s="707" t="str">
        <f t="shared" si="56"/>
        <v/>
      </c>
      <c r="I721" s="22" t="str">
        <f t="shared" si="57"/>
        <v>否</v>
      </c>
      <c r="J721" s="488" t="str">
        <f t="shared" si="59"/>
        <v>21004</v>
      </c>
      <c r="K721" s="712">
        <v>1</v>
      </c>
    </row>
    <row r="722" s="687" customFormat="1" ht="20.25" hidden="1" spans="1:11">
      <c r="A722" s="522" t="s">
        <v>5680</v>
      </c>
      <c r="B722" s="522" t="s">
        <v>5681</v>
      </c>
      <c r="C722" s="24">
        <f>SUMIF('2023.12'!$D$6:$D$1317,A722,'2023.12'!$F$6:$F$1317)</f>
        <v>0</v>
      </c>
      <c r="D722" s="24">
        <v>0</v>
      </c>
      <c r="E722" s="24">
        <f>SUMIF('2024.12'!$E$6:$E$1659,A722,'2024.12'!$H$6:$H$1659)</f>
        <v>0</v>
      </c>
      <c r="F722" s="707">
        <f t="shared" si="58"/>
        <v>0</v>
      </c>
      <c r="G722" s="707" t="str">
        <f t="shared" si="55"/>
        <v/>
      </c>
      <c r="H722" s="707" t="str">
        <f t="shared" si="56"/>
        <v/>
      </c>
      <c r="I722" s="22" t="str">
        <f t="shared" si="57"/>
        <v>否</v>
      </c>
      <c r="J722" s="488" t="str">
        <f t="shared" si="59"/>
        <v>21004</v>
      </c>
      <c r="K722" s="712">
        <v>1</v>
      </c>
    </row>
    <row r="723" s="488" customFormat="1" ht="20.25" hidden="1" spans="1:11">
      <c r="A723" s="522" t="s">
        <v>5682</v>
      </c>
      <c r="B723" s="522" t="s">
        <v>5683</v>
      </c>
      <c r="C723" s="24">
        <f>SUMIF('2023.12'!$D$6:$D$1317,A723,'2023.12'!$F$6:$F$1317)</f>
        <v>0</v>
      </c>
      <c r="D723" s="24">
        <v>0</v>
      </c>
      <c r="E723" s="24">
        <f>SUMIF('2024.12'!$E$6:$E$1659,A723,'2024.12'!$H$6:$H$1659)</f>
        <v>0</v>
      </c>
      <c r="F723" s="707">
        <f t="shared" si="58"/>
        <v>0</v>
      </c>
      <c r="G723" s="707" t="str">
        <f t="shared" si="55"/>
        <v/>
      </c>
      <c r="H723" s="707" t="str">
        <f t="shared" si="56"/>
        <v/>
      </c>
      <c r="I723" s="22" t="str">
        <f t="shared" si="57"/>
        <v>否</v>
      </c>
      <c r="J723" s="488" t="str">
        <f t="shared" si="59"/>
        <v>21004</v>
      </c>
      <c r="K723" s="712">
        <v>1</v>
      </c>
    </row>
    <row r="724" s="686" customFormat="1" ht="20.25" spans="1:11">
      <c r="A724" s="280" t="s">
        <v>5684</v>
      </c>
      <c r="B724" s="281" t="s">
        <v>1187</v>
      </c>
      <c r="C724" s="24">
        <f>SUMIF('2023.12'!$D$6:$D$1317,A724,'2023.12'!$F$6:$F$1317)</f>
        <v>1859</v>
      </c>
      <c r="D724" s="24">
        <v>2152</v>
      </c>
      <c r="E724" s="24">
        <f>SUMIF('2024.12'!$E$6:$E$1659,A724,'2024.12'!$H$6:$H$1659)</f>
        <v>1856</v>
      </c>
      <c r="F724" s="302">
        <f t="shared" si="58"/>
        <v>-3</v>
      </c>
      <c r="G724" s="84" t="str">
        <f t="shared" si="55"/>
        <v>-0.2%</v>
      </c>
      <c r="H724" s="84" t="str">
        <f t="shared" si="56"/>
        <v>86.2%</v>
      </c>
      <c r="I724" s="22" t="str">
        <f t="shared" si="57"/>
        <v>是</v>
      </c>
      <c r="J724" s="641" t="str">
        <f t="shared" si="59"/>
        <v>21004</v>
      </c>
      <c r="K724" s="712">
        <v>1</v>
      </c>
    </row>
    <row r="725" s="230" customFormat="1" ht="20.25" spans="1:11">
      <c r="A725" s="280" t="s">
        <v>5685</v>
      </c>
      <c r="B725" s="281" t="s">
        <v>1188</v>
      </c>
      <c r="C725" s="24">
        <f>SUMIF('2023.12'!$D$6:$D$1317,A725,'2023.12'!$F$6:$F$1317)</f>
        <v>108</v>
      </c>
      <c r="D725" s="24">
        <v>499</v>
      </c>
      <c r="E725" s="24">
        <f>SUMIF('2024.12'!$E$6:$E$1659,A725,'2024.12'!$H$6:$H$1659)</f>
        <v>259</v>
      </c>
      <c r="F725" s="302">
        <f t="shared" si="58"/>
        <v>151</v>
      </c>
      <c r="G725" s="84" t="str">
        <f t="shared" si="55"/>
        <v>139.8%</v>
      </c>
      <c r="H725" s="84" t="str">
        <f t="shared" si="56"/>
        <v>51.9%</v>
      </c>
      <c r="I725" s="22" t="str">
        <f t="shared" si="57"/>
        <v>是</v>
      </c>
      <c r="J725" s="641" t="str">
        <f t="shared" si="59"/>
        <v>21004</v>
      </c>
      <c r="K725" s="712">
        <v>1</v>
      </c>
    </row>
    <row r="726" s="230" customFormat="1" ht="31.5" spans="1:11">
      <c r="A726" s="280" t="s">
        <v>5686</v>
      </c>
      <c r="B726" s="281" t="s">
        <v>5687</v>
      </c>
      <c r="C726" s="24">
        <f>SUMIF('2023.12'!$D$6:$D$1317,A726,'2023.12'!$F$6:$F$1317)</f>
        <v>441</v>
      </c>
      <c r="D726" s="24">
        <v>51</v>
      </c>
      <c r="E726" s="24">
        <f>SUMIF('2024.12'!$E$6:$E$1659,A726,'2024.12'!$H$6:$H$1659)</f>
        <v>97</v>
      </c>
      <c r="F726" s="302">
        <f t="shared" si="58"/>
        <v>-344</v>
      </c>
      <c r="G726" s="84" t="str">
        <f t="shared" si="55"/>
        <v>-78.0%</v>
      </c>
      <c r="H726" s="84" t="str">
        <f t="shared" si="56"/>
        <v>190.2%</v>
      </c>
      <c r="I726" s="22" t="str">
        <f t="shared" si="57"/>
        <v>是</v>
      </c>
      <c r="J726" s="641" t="str">
        <f t="shared" si="59"/>
        <v>21004</v>
      </c>
      <c r="K726" s="712">
        <v>1</v>
      </c>
    </row>
    <row r="727" s="695" customFormat="1" ht="20.25" spans="1:11">
      <c r="A727" s="280" t="s">
        <v>5688</v>
      </c>
      <c r="B727" s="281" t="s">
        <v>1191</v>
      </c>
      <c r="C727" s="24">
        <f>SUMIF('2023.12'!$D$6:$D$1317,A727,'2023.12'!$F$6:$F$1317)</f>
        <v>601</v>
      </c>
      <c r="D727" s="24">
        <v>738</v>
      </c>
      <c r="E727" s="24">
        <f>SUMIF('2024.12'!$E$6:$E$1659,A727,'2024.12'!$H$6:$H$1659)</f>
        <v>590</v>
      </c>
      <c r="F727" s="302">
        <f t="shared" si="58"/>
        <v>-11</v>
      </c>
      <c r="G727" s="84" t="str">
        <f t="shared" si="55"/>
        <v>-1.8%</v>
      </c>
      <c r="H727" s="84" t="str">
        <f t="shared" si="56"/>
        <v>79.9%</v>
      </c>
      <c r="I727" s="22" t="str">
        <f t="shared" si="57"/>
        <v>是</v>
      </c>
      <c r="J727" s="641" t="str">
        <f t="shared" si="59"/>
        <v>21004</v>
      </c>
      <c r="K727" s="712">
        <v>1</v>
      </c>
    </row>
    <row r="728" s="230" customFormat="1" ht="20.25" spans="1:11">
      <c r="A728" s="349" t="s">
        <v>5689</v>
      </c>
      <c r="B728" s="350" t="s">
        <v>1199</v>
      </c>
      <c r="C728" s="20">
        <f>SUMIF($J729:$J$1340,$A728,C729:C$1340)</f>
        <v>1950</v>
      </c>
      <c r="D728" s="20">
        <f>SUMIF($J729:$J$1340,$A728,D729:D$1340)</f>
        <v>2241</v>
      </c>
      <c r="E728" s="20">
        <f>SUMIF($J729:$J$1340,$A728,E729:E$1340)</f>
        <v>1571</v>
      </c>
      <c r="F728" s="17">
        <f t="shared" si="58"/>
        <v>-379</v>
      </c>
      <c r="G728" s="18" t="str">
        <f t="shared" si="55"/>
        <v>-19.4%</v>
      </c>
      <c r="H728" s="18" t="str">
        <f t="shared" si="56"/>
        <v>70.1%</v>
      </c>
      <c r="I728" s="22" t="str">
        <f t="shared" si="57"/>
        <v>是</v>
      </c>
      <c r="J728" s="641" t="str">
        <f t="shared" si="59"/>
        <v>210</v>
      </c>
      <c r="K728" s="712">
        <v>1</v>
      </c>
    </row>
    <row r="729" s="330" customFormat="1" ht="20.25" spans="1:11">
      <c r="A729" s="280" t="s">
        <v>5690</v>
      </c>
      <c r="B729" s="281" t="s">
        <v>1201</v>
      </c>
      <c r="C729" s="24">
        <f>SUMIF('2023.12'!$D$6:$D$1317,A729,'2023.12'!$F$6:$F$1317)</f>
        <v>153</v>
      </c>
      <c r="D729" s="24">
        <v>145</v>
      </c>
      <c r="E729" s="24">
        <f>SUMIF('2024.12'!$E$6:$E$1659,A729,'2024.12'!$H$6:$H$1659)</f>
        <v>106</v>
      </c>
      <c r="F729" s="302">
        <f t="shared" si="58"/>
        <v>-47</v>
      </c>
      <c r="G729" s="84" t="str">
        <f t="shared" si="55"/>
        <v>-30.7%</v>
      </c>
      <c r="H729" s="84" t="str">
        <f t="shared" si="56"/>
        <v>73.1%</v>
      </c>
      <c r="I729" s="22" t="str">
        <f t="shared" si="57"/>
        <v>是</v>
      </c>
      <c r="J729" s="641" t="str">
        <f t="shared" si="59"/>
        <v>21007</v>
      </c>
      <c r="K729" s="712">
        <v>1</v>
      </c>
    </row>
    <row r="730" s="330" customFormat="1" ht="20.25" spans="1:11">
      <c r="A730" s="280" t="s">
        <v>5691</v>
      </c>
      <c r="B730" s="281" t="s">
        <v>1203</v>
      </c>
      <c r="C730" s="24">
        <f>SUMIF('2023.12'!$D$6:$D$1317,A730,'2023.12'!$F$6:$F$1317)</f>
        <v>1223</v>
      </c>
      <c r="D730" s="24">
        <v>2095</v>
      </c>
      <c r="E730" s="24">
        <f>SUMIF('2024.12'!$E$6:$E$1659,A730,'2024.12'!$H$6:$H$1659)</f>
        <v>1240</v>
      </c>
      <c r="F730" s="302">
        <f t="shared" si="58"/>
        <v>17</v>
      </c>
      <c r="G730" s="84" t="str">
        <f t="shared" si="55"/>
        <v>1.4%</v>
      </c>
      <c r="H730" s="84" t="str">
        <f t="shared" si="56"/>
        <v>59.2%</v>
      </c>
      <c r="I730" s="22" t="str">
        <f t="shared" si="57"/>
        <v>是</v>
      </c>
      <c r="J730" s="641" t="str">
        <f t="shared" si="59"/>
        <v>21007</v>
      </c>
      <c r="K730" s="712">
        <v>1</v>
      </c>
    </row>
    <row r="731" s="327" customFormat="1" ht="20.25" spans="1:11">
      <c r="A731" s="280" t="s">
        <v>5692</v>
      </c>
      <c r="B731" s="281" t="s">
        <v>1205</v>
      </c>
      <c r="C731" s="24">
        <f>SUMIF('2023.12'!$D$6:$D$1317,A731,'2023.12'!$F$6:$F$1317)</f>
        <v>574</v>
      </c>
      <c r="D731" s="24">
        <v>1</v>
      </c>
      <c r="E731" s="24">
        <f>SUMIF('2024.12'!$E$6:$E$1659,A731,'2024.12'!$H$6:$H$1659)</f>
        <v>225</v>
      </c>
      <c r="F731" s="302">
        <f t="shared" si="58"/>
        <v>-349</v>
      </c>
      <c r="G731" s="84" t="str">
        <f t="shared" si="55"/>
        <v>-60.8%</v>
      </c>
      <c r="H731" s="84" t="str">
        <f t="shared" si="56"/>
        <v>22500.0%</v>
      </c>
      <c r="I731" s="22" t="str">
        <f t="shared" si="57"/>
        <v>是</v>
      </c>
      <c r="J731" s="641" t="str">
        <f t="shared" si="59"/>
        <v>21007</v>
      </c>
      <c r="K731" s="712">
        <v>1</v>
      </c>
    </row>
    <row r="732" s="687" customFormat="1" ht="20.25" hidden="1" spans="1:11">
      <c r="A732" s="522" t="s">
        <v>5693</v>
      </c>
      <c r="B732" s="522" t="s">
        <v>5694</v>
      </c>
      <c r="C732" s="24">
        <f>SUMIF('2023.12'!$D$6:$D$1317,A732,'2023.12'!$F$6:$F$1317)</f>
        <v>0</v>
      </c>
      <c r="D732" s="24">
        <v>0</v>
      </c>
      <c r="E732" s="24">
        <f>SUMIF('2024.12'!$E$6:$E$1659,A732,'2024.12'!$H$6:$H$1659)</f>
        <v>0</v>
      </c>
      <c r="F732" s="707">
        <f t="shared" si="58"/>
        <v>0</v>
      </c>
      <c r="G732" s="707" t="str">
        <f t="shared" si="55"/>
        <v/>
      </c>
      <c r="H732" s="707" t="str">
        <f t="shared" si="56"/>
        <v/>
      </c>
      <c r="I732" s="22" t="str">
        <f t="shared" si="57"/>
        <v>否</v>
      </c>
      <c r="J732" s="488" t="str">
        <f t="shared" si="59"/>
        <v>21017</v>
      </c>
      <c r="K732" s="712">
        <v>1</v>
      </c>
    </row>
    <row r="733" s="695" customFormat="1" ht="20.25" spans="1:11">
      <c r="A733" s="349" t="s">
        <v>5695</v>
      </c>
      <c r="B733" s="350" t="s">
        <v>1207</v>
      </c>
      <c r="C733" s="20">
        <f>SUMIF($J734:$J$1340,$A733,C734:C$1340)</f>
        <v>6723</v>
      </c>
      <c r="D733" s="20">
        <f>SUMIF($J734:$J$1340,$A733,D734:D$1340)</f>
        <v>7861</v>
      </c>
      <c r="E733" s="20">
        <f>SUMIF($J734:$J$1340,$A733,E734:E$1340)</f>
        <v>6566</v>
      </c>
      <c r="F733" s="17">
        <f t="shared" si="58"/>
        <v>-157</v>
      </c>
      <c r="G733" s="18" t="str">
        <f t="shared" si="55"/>
        <v>-2.3%</v>
      </c>
      <c r="H733" s="18" t="str">
        <f t="shared" si="56"/>
        <v>83.5%</v>
      </c>
      <c r="I733" s="22" t="str">
        <f t="shared" si="57"/>
        <v>是</v>
      </c>
      <c r="J733" s="641" t="str">
        <f t="shared" si="59"/>
        <v>210</v>
      </c>
      <c r="K733" s="712">
        <v>1</v>
      </c>
    </row>
    <row r="734" s="332" customFormat="1" ht="20.25" spans="1:11">
      <c r="A734" s="280" t="s">
        <v>5696</v>
      </c>
      <c r="B734" s="281" t="s">
        <v>1209</v>
      </c>
      <c r="C734" s="24">
        <f>SUMIF('2023.12'!$D$6:$D$1317,A734,'2023.12'!$F$6:$F$1317)</f>
        <v>951</v>
      </c>
      <c r="D734" s="24">
        <v>1105</v>
      </c>
      <c r="E734" s="24">
        <f>SUMIF('2024.12'!$E$6:$E$1659,A734,'2024.12'!$H$6:$H$1659)</f>
        <v>885</v>
      </c>
      <c r="F734" s="302">
        <f t="shared" si="58"/>
        <v>-66</v>
      </c>
      <c r="G734" s="84" t="str">
        <f t="shared" si="55"/>
        <v>-6.9%</v>
      </c>
      <c r="H734" s="84" t="str">
        <f t="shared" si="56"/>
        <v>80.1%</v>
      </c>
      <c r="I734" s="22" t="str">
        <f t="shared" si="57"/>
        <v>是</v>
      </c>
      <c r="J734" s="641" t="str">
        <f t="shared" si="59"/>
        <v>21011</v>
      </c>
      <c r="K734" s="712">
        <v>1</v>
      </c>
    </row>
    <row r="735" s="230" customFormat="1" ht="20.25" spans="1:11">
      <c r="A735" s="280" t="s">
        <v>5697</v>
      </c>
      <c r="B735" s="281" t="s">
        <v>1211</v>
      </c>
      <c r="C735" s="24">
        <f>SUMIF('2023.12'!$D$6:$D$1317,A735,'2023.12'!$F$6:$F$1317)</f>
        <v>2578</v>
      </c>
      <c r="D735" s="24">
        <v>3052</v>
      </c>
      <c r="E735" s="24">
        <f>SUMIF('2024.12'!$E$6:$E$1659,A735,'2024.12'!$H$6:$H$1659)</f>
        <v>2650</v>
      </c>
      <c r="F735" s="302">
        <f t="shared" si="58"/>
        <v>72</v>
      </c>
      <c r="G735" s="84" t="str">
        <f t="shared" si="55"/>
        <v>2.8%</v>
      </c>
      <c r="H735" s="84" t="str">
        <f t="shared" si="56"/>
        <v>86.8%</v>
      </c>
      <c r="I735" s="22" t="str">
        <f t="shared" si="57"/>
        <v>是</v>
      </c>
      <c r="J735" s="641" t="str">
        <f t="shared" si="59"/>
        <v>21011</v>
      </c>
      <c r="K735" s="712">
        <v>1</v>
      </c>
    </row>
    <row r="736" s="641" customFormat="1" ht="20.25" spans="1:11">
      <c r="A736" s="280" t="s">
        <v>5698</v>
      </c>
      <c r="B736" s="281" t="s">
        <v>1213</v>
      </c>
      <c r="C736" s="24">
        <f>SUMIF('2023.12'!$D$6:$D$1317,A736,'2023.12'!$F$6:$F$1317)</f>
        <v>2672</v>
      </c>
      <c r="D736" s="24">
        <v>3263</v>
      </c>
      <c r="E736" s="24">
        <f>SUMIF('2024.12'!$E$6:$E$1659,A736,'2024.12'!$H$6:$H$1659)</f>
        <v>2817</v>
      </c>
      <c r="F736" s="302">
        <f t="shared" si="58"/>
        <v>145</v>
      </c>
      <c r="G736" s="84" t="str">
        <f t="shared" si="55"/>
        <v>5.4%</v>
      </c>
      <c r="H736" s="84" t="str">
        <f t="shared" si="56"/>
        <v>86.3%</v>
      </c>
      <c r="I736" s="22" t="str">
        <f t="shared" si="57"/>
        <v>是</v>
      </c>
      <c r="J736" s="641" t="str">
        <f t="shared" si="59"/>
        <v>21011</v>
      </c>
      <c r="K736" s="712">
        <v>1</v>
      </c>
    </row>
    <row r="737" s="686" customFormat="1" ht="31.5" spans="1:11">
      <c r="A737" s="280" t="s">
        <v>5699</v>
      </c>
      <c r="B737" s="281" t="s">
        <v>1215</v>
      </c>
      <c r="C737" s="24">
        <f>SUMIF('2023.12'!$D$6:$D$1317,A737,'2023.12'!$F$6:$F$1317)</f>
        <v>522</v>
      </c>
      <c r="D737" s="24">
        <v>441</v>
      </c>
      <c r="E737" s="24">
        <f>SUMIF('2024.12'!$E$6:$E$1659,A737,'2024.12'!$H$6:$H$1659)</f>
        <v>214</v>
      </c>
      <c r="F737" s="302">
        <f t="shared" si="58"/>
        <v>-308</v>
      </c>
      <c r="G737" s="84" t="str">
        <f t="shared" si="55"/>
        <v>-59.0%</v>
      </c>
      <c r="H737" s="84" t="str">
        <f t="shared" si="56"/>
        <v>48.5%</v>
      </c>
      <c r="I737" s="22" t="str">
        <f t="shared" si="57"/>
        <v>是</v>
      </c>
      <c r="J737" s="641" t="str">
        <f t="shared" si="59"/>
        <v>21011</v>
      </c>
      <c r="K737" s="712">
        <v>1</v>
      </c>
    </row>
    <row r="738" s="330" customFormat="1" ht="31.5" spans="1:11">
      <c r="A738" s="349" t="s">
        <v>5700</v>
      </c>
      <c r="B738" s="350" t="s">
        <v>1217</v>
      </c>
      <c r="C738" s="20">
        <f>SUMIF($J739:$J$1340,$A738,C739:C$1340)</f>
        <v>524</v>
      </c>
      <c r="D738" s="20">
        <f>SUMIF($J739:$J$1340,$A738,D739:D$1340)</f>
        <v>528</v>
      </c>
      <c r="E738" s="20">
        <f>SUMIF($J739:$J$1340,$A738,E739:E$1340)</f>
        <v>517</v>
      </c>
      <c r="F738" s="17">
        <f t="shared" si="58"/>
        <v>-7</v>
      </c>
      <c r="G738" s="18" t="str">
        <f t="shared" si="55"/>
        <v>-1.3%</v>
      </c>
      <c r="H738" s="18" t="str">
        <f t="shared" si="56"/>
        <v>97.9%</v>
      </c>
      <c r="I738" s="22" t="str">
        <f t="shared" si="57"/>
        <v>是</v>
      </c>
      <c r="J738" s="641" t="str">
        <f t="shared" si="59"/>
        <v>210</v>
      </c>
      <c r="K738" s="712">
        <v>1</v>
      </c>
    </row>
    <row r="739" s="330" customFormat="1" ht="31.5" spans="1:11">
      <c r="A739" s="280" t="s">
        <v>5701</v>
      </c>
      <c r="B739" s="281" t="s">
        <v>1219</v>
      </c>
      <c r="C739" s="24">
        <f>SUMIF('2023.12'!$D$6:$D$1317,A739,'2023.12'!$F$6:$F$1317)</f>
        <v>18</v>
      </c>
      <c r="D739" s="24">
        <v>1</v>
      </c>
      <c r="E739" s="24">
        <f>SUMIF('2024.12'!$E$6:$E$1659,A739,'2024.12'!$H$6:$H$1659)</f>
        <v>0</v>
      </c>
      <c r="F739" s="302">
        <f t="shared" si="58"/>
        <v>-18</v>
      </c>
      <c r="G739" s="84" t="str">
        <f t="shared" si="55"/>
        <v>-100.0%</v>
      </c>
      <c r="H739" s="84" t="str">
        <f t="shared" si="56"/>
        <v>0.0%</v>
      </c>
      <c r="I739" s="22" t="str">
        <f t="shared" si="57"/>
        <v>是</v>
      </c>
      <c r="J739" s="641" t="str">
        <f t="shared" si="59"/>
        <v>21012</v>
      </c>
      <c r="K739" s="712">
        <v>1</v>
      </c>
    </row>
    <row r="740" s="641" customFormat="1" ht="31.5" spans="1:11">
      <c r="A740" s="280" t="s">
        <v>5702</v>
      </c>
      <c r="B740" s="281" t="s">
        <v>1221</v>
      </c>
      <c r="C740" s="24">
        <f>SUMIF('2023.12'!$D$6:$D$1317,A740,'2023.12'!$F$6:$F$1317)</f>
        <v>506</v>
      </c>
      <c r="D740" s="24">
        <v>527</v>
      </c>
      <c r="E740" s="24">
        <f>SUMIF('2024.12'!$E$6:$E$1659,A740,'2024.12'!$H$6:$H$1659)</f>
        <v>517</v>
      </c>
      <c r="F740" s="302">
        <f t="shared" si="58"/>
        <v>11</v>
      </c>
      <c r="G740" s="84" t="str">
        <f t="shared" si="55"/>
        <v>2.2%</v>
      </c>
      <c r="H740" s="84" t="str">
        <f t="shared" si="56"/>
        <v>98.1%</v>
      </c>
      <c r="I740" s="22" t="str">
        <f t="shared" si="57"/>
        <v>是</v>
      </c>
      <c r="J740" s="641" t="str">
        <f t="shared" si="59"/>
        <v>21012</v>
      </c>
      <c r="K740" s="712">
        <v>1</v>
      </c>
    </row>
    <row r="741" s="433" customFormat="1" ht="30" hidden="1" spans="1:11">
      <c r="A741" s="522" t="s">
        <v>5703</v>
      </c>
      <c r="B741" s="522" t="s">
        <v>5704</v>
      </c>
      <c r="C741" s="24">
        <f>SUMIF('2023.12'!$D$6:$D$1317,A741,'2023.12'!$F$6:$F$1317)</f>
        <v>0</v>
      </c>
      <c r="D741" s="24">
        <v>0</v>
      </c>
      <c r="E741" s="24">
        <f>SUMIF('2024.12'!$E$6:$E$1659,A741,'2024.12'!$H$6:$H$1659)</f>
        <v>0</v>
      </c>
      <c r="F741" s="707">
        <f t="shared" si="58"/>
        <v>0</v>
      </c>
      <c r="G741" s="707" t="str">
        <f t="shared" si="55"/>
        <v/>
      </c>
      <c r="H741" s="707" t="str">
        <f t="shared" si="56"/>
        <v/>
      </c>
      <c r="I741" s="22" t="str">
        <f t="shared" si="57"/>
        <v>否</v>
      </c>
      <c r="J741" s="488" t="str">
        <f t="shared" si="59"/>
        <v>21012</v>
      </c>
      <c r="K741" s="712">
        <v>1</v>
      </c>
    </row>
    <row r="742" s="330" customFormat="1" ht="20.25" spans="1:11">
      <c r="A742" s="349" t="s">
        <v>5705</v>
      </c>
      <c r="B742" s="350" t="s">
        <v>1225</v>
      </c>
      <c r="C742" s="20">
        <f>SUMIF($J743:$J$1340,$A742,C743:C$1340)</f>
        <v>1070</v>
      </c>
      <c r="D742" s="20">
        <f>SUMIF($J743:$J$1340,$A742,D743:D$1340)</f>
        <v>104</v>
      </c>
      <c r="E742" s="20">
        <f>SUMIF($J743:$J$1340,$A742,E743:E$1340)</f>
        <v>104</v>
      </c>
      <c r="F742" s="17">
        <f t="shared" si="58"/>
        <v>-966</v>
      </c>
      <c r="G742" s="18" t="str">
        <f t="shared" si="55"/>
        <v>-90.3%</v>
      </c>
      <c r="H742" s="18" t="str">
        <f t="shared" si="56"/>
        <v>100.0%</v>
      </c>
      <c r="I742" s="22" t="str">
        <f t="shared" si="57"/>
        <v>是</v>
      </c>
      <c r="J742" s="641" t="str">
        <f t="shared" si="59"/>
        <v>210</v>
      </c>
      <c r="K742" s="712">
        <v>1</v>
      </c>
    </row>
    <row r="743" s="641" customFormat="1" ht="20.25" spans="1:11">
      <c r="A743" s="280" t="s">
        <v>5706</v>
      </c>
      <c r="B743" s="281" t="s">
        <v>1227</v>
      </c>
      <c r="C743" s="24">
        <f>SUMIF('2023.12'!$D$6:$D$1317,A743,'2023.12'!$F$6:$F$1317)</f>
        <v>1070</v>
      </c>
      <c r="D743" s="24">
        <v>104</v>
      </c>
      <c r="E743" s="24">
        <f>SUMIF('2024.12'!$E$6:$E$1659,A743,'2024.12'!$H$6:$H$1659)</f>
        <v>104</v>
      </c>
      <c r="F743" s="302">
        <f t="shared" si="58"/>
        <v>-966</v>
      </c>
      <c r="G743" s="84" t="str">
        <f t="shared" si="55"/>
        <v>-90.3%</v>
      </c>
      <c r="H743" s="84" t="str">
        <f t="shared" si="56"/>
        <v>100.0%</v>
      </c>
      <c r="I743" s="22" t="str">
        <f t="shared" si="57"/>
        <v>是</v>
      </c>
      <c r="J743" s="641" t="str">
        <f t="shared" si="59"/>
        <v>21013</v>
      </c>
      <c r="K743" s="712">
        <v>1</v>
      </c>
    </row>
    <row r="744" s="230" customFormat="1" ht="20.25" hidden="1" spans="1:11">
      <c r="A744" s="280" t="s">
        <v>5707</v>
      </c>
      <c r="B744" s="281" t="s">
        <v>1229</v>
      </c>
      <c r="C744" s="24">
        <f>SUMIF('2023.12'!$D$6:$D$1317,A744,'2023.12'!$F$6:$F$1317)</f>
        <v>0</v>
      </c>
      <c r="D744" s="24">
        <v>0</v>
      </c>
      <c r="E744" s="24">
        <f>SUMIF('2024.12'!$E$6:$E$1659,A744,'2024.12'!$H$6:$H$1659)</f>
        <v>0</v>
      </c>
      <c r="F744" s="302">
        <f t="shared" si="58"/>
        <v>0</v>
      </c>
      <c r="G744" s="84" t="str">
        <f t="shared" si="55"/>
        <v/>
      </c>
      <c r="H744" s="84" t="str">
        <f t="shared" si="56"/>
        <v/>
      </c>
      <c r="I744" s="22" t="str">
        <f t="shared" si="57"/>
        <v>否</v>
      </c>
      <c r="J744" s="641" t="str">
        <f t="shared" si="59"/>
        <v>21013</v>
      </c>
      <c r="K744" s="712">
        <v>1</v>
      </c>
    </row>
    <row r="745" s="488" customFormat="1" ht="20.25" hidden="1" spans="1:11">
      <c r="A745" s="522" t="s">
        <v>5708</v>
      </c>
      <c r="B745" s="522" t="s">
        <v>5709</v>
      </c>
      <c r="C745" s="24">
        <f>SUMIF('2023.12'!$D$6:$D$1317,A745,'2023.12'!$F$6:$F$1317)</f>
        <v>0</v>
      </c>
      <c r="D745" s="24">
        <v>0</v>
      </c>
      <c r="E745" s="24">
        <f>SUMIF('2024.12'!$E$6:$E$1659,A745,'2024.12'!$H$6:$H$1659)</f>
        <v>0</v>
      </c>
      <c r="F745" s="707">
        <f t="shared" si="58"/>
        <v>0</v>
      </c>
      <c r="G745" s="707" t="str">
        <f t="shared" si="55"/>
        <v/>
      </c>
      <c r="H745" s="707" t="str">
        <f t="shared" si="56"/>
        <v/>
      </c>
      <c r="I745" s="22" t="str">
        <f t="shared" si="57"/>
        <v>否</v>
      </c>
      <c r="J745" s="488" t="str">
        <f t="shared" si="59"/>
        <v>21013</v>
      </c>
      <c r="K745" s="712">
        <v>1</v>
      </c>
    </row>
    <row r="746" s="330" customFormat="1" ht="20.25" spans="1:11">
      <c r="A746" s="349" t="s">
        <v>5710</v>
      </c>
      <c r="B746" s="350" t="s">
        <v>1233</v>
      </c>
      <c r="C746" s="20">
        <f>SUMIF($J747:$J$1340,$A746,C747:C$1340)</f>
        <v>66</v>
      </c>
      <c r="D746" s="20">
        <f>SUMIF($J747:$J$1340,$A746,D747:D$1340)</f>
        <v>12</v>
      </c>
      <c r="E746" s="20">
        <f>SUMIF($J747:$J$1340,$A746,E747:E$1340)</f>
        <v>54</v>
      </c>
      <c r="F746" s="17">
        <f t="shared" si="58"/>
        <v>-12</v>
      </c>
      <c r="G746" s="18" t="str">
        <f t="shared" si="55"/>
        <v>-18.2%</v>
      </c>
      <c r="H746" s="18" t="str">
        <f t="shared" si="56"/>
        <v>450.0%</v>
      </c>
      <c r="I746" s="22" t="str">
        <f t="shared" si="57"/>
        <v>是</v>
      </c>
      <c r="J746" s="641" t="str">
        <f t="shared" si="59"/>
        <v>210</v>
      </c>
      <c r="K746" s="712">
        <v>1</v>
      </c>
    </row>
    <row r="747" s="327" customFormat="1" ht="20.25" spans="1:11">
      <c r="A747" s="280" t="s">
        <v>5711</v>
      </c>
      <c r="B747" s="281" t="s">
        <v>1235</v>
      </c>
      <c r="C747" s="24">
        <f>SUMIF('2023.12'!$D$6:$D$1317,A747,'2023.12'!$F$6:$F$1317)</f>
        <v>66</v>
      </c>
      <c r="D747" s="24">
        <v>12</v>
      </c>
      <c r="E747" s="24">
        <f>SUMIF('2024.12'!$E$6:$E$1659,A747,'2024.12'!$H$6:$H$1659)</f>
        <v>54</v>
      </c>
      <c r="F747" s="302">
        <f t="shared" si="58"/>
        <v>-12</v>
      </c>
      <c r="G747" s="84" t="str">
        <f t="shared" si="55"/>
        <v>-18.2%</v>
      </c>
      <c r="H747" s="84" t="str">
        <f t="shared" si="56"/>
        <v>450.0%</v>
      </c>
      <c r="I747" s="22" t="str">
        <f t="shared" si="57"/>
        <v>是</v>
      </c>
      <c r="J747" s="641" t="str">
        <f t="shared" si="59"/>
        <v>21014</v>
      </c>
      <c r="K747" s="712">
        <v>1</v>
      </c>
    </row>
    <row r="748" s="452" customFormat="1" ht="20.25" hidden="1" spans="1:11">
      <c r="A748" s="522" t="s">
        <v>5712</v>
      </c>
      <c r="B748" s="522" t="s">
        <v>5713</v>
      </c>
      <c r="C748" s="24">
        <f>SUMIF('2023.12'!$D$6:$D$1317,A748,'2023.12'!$F$6:$F$1317)</f>
        <v>0</v>
      </c>
      <c r="D748" s="24">
        <v>0</v>
      </c>
      <c r="E748" s="24">
        <f>SUMIF('2024.12'!$E$6:$E$1659,A748,'2024.12'!$H$6:$H$1659)</f>
        <v>0</v>
      </c>
      <c r="F748" s="707">
        <f t="shared" si="58"/>
        <v>0</v>
      </c>
      <c r="G748" s="707" t="str">
        <f t="shared" si="55"/>
        <v/>
      </c>
      <c r="H748" s="707" t="str">
        <f t="shared" si="56"/>
        <v/>
      </c>
      <c r="I748" s="22" t="str">
        <f t="shared" si="57"/>
        <v>否</v>
      </c>
      <c r="J748" s="488" t="str">
        <f t="shared" si="59"/>
        <v>21014</v>
      </c>
      <c r="K748" s="712">
        <v>1</v>
      </c>
    </row>
    <row r="749" s="691" customFormat="1" ht="20.25" spans="1:11">
      <c r="A749" s="349" t="s">
        <v>5714</v>
      </c>
      <c r="B749" s="350" t="s">
        <v>1239</v>
      </c>
      <c r="C749" s="20">
        <f>SUMIF($J750:$J$1340,$A749,C750:C$1340)</f>
        <v>361</v>
      </c>
      <c r="D749" s="20">
        <f>SUMIF($J750:$J$1340,$A749,D750:D$1340)</f>
        <v>396</v>
      </c>
      <c r="E749" s="20">
        <f>SUMIF($J750:$J$1340,$A749,E750:E$1340)</f>
        <v>330</v>
      </c>
      <c r="F749" s="17">
        <f t="shared" si="58"/>
        <v>-31</v>
      </c>
      <c r="G749" s="18" t="str">
        <f t="shared" si="55"/>
        <v>-8.6%</v>
      </c>
      <c r="H749" s="18" t="str">
        <f t="shared" si="56"/>
        <v>83.3%</v>
      </c>
      <c r="I749" s="22" t="str">
        <f t="shared" si="57"/>
        <v>是</v>
      </c>
      <c r="J749" s="641" t="str">
        <f t="shared" si="59"/>
        <v>210</v>
      </c>
      <c r="K749" s="712">
        <v>1</v>
      </c>
    </row>
    <row r="750" s="330" customFormat="1" ht="20.25" spans="1:11">
      <c r="A750" s="280" t="s">
        <v>5715</v>
      </c>
      <c r="B750" s="281" t="s">
        <v>12</v>
      </c>
      <c r="C750" s="24">
        <f>SUMIF('2023.12'!$D$6:$D$1317,A750,'2023.12'!$F$6:$F$1317)</f>
        <v>322</v>
      </c>
      <c r="D750" s="24">
        <v>341</v>
      </c>
      <c r="E750" s="24">
        <f>SUMIF('2024.12'!$E$6:$E$1659,A750,'2024.12'!$H$6:$H$1659)</f>
        <v>310</v>
      </c>
      <c r="F750" s="302">
        <f t="shared" si="58"/>
        <v>-12</v>
      </c>
      <c r="G750" s="84" t="str">
        <f t="shared" si="55"/>
        <v>-3.7%</v>
      </c>
      <c r="H750" s="84" t="str">
        <f t="shared" si="56"/>
        <v>90.9%</v>
      </c>
      <c r="I750" s="22" t="str">
        <f t="shared" si="57"/>
        <v>是</v>
      </c>
      <c r="J750" s="641" t="str">
        <f t="shared" si="59"/>
        <v>21015</v>
      </c>
      <c r="K750" s="712">
        <v>1</v>
      </c>
    </row>
    <row r="751" s="433" customFormat="1" ht="20.25" hidden="1" spans="1:11">
      <c r="A751" s="522" t="s">
        <v>5716</v>
      </c>
      <c r="B751" s="522" t="s">
        <v>4732</v>
      </c>
      <c r="C751" s="24">
        <f>SUMIF('2023.12'!$D$6:$D$1317,A751,'2023.12'!$F$6:$F$1317)</f>
        <v>0</v>
      </c>
      <c r="D751" s="24">
        <v>0</v>
      </c>
      <c r="E751" s="24">
        <f>SUMIF('2024.12'!$E$6:$E$1659,A751,'2024.12'!$H$6:$H$1659)</f>
        <v>0</v>
      </c>
      <c r="F751" s="707">
        <f t="shared" si="58"/>
        <v>0</v>
      </c>
      <c r="G751" s="707" t="str">
        <f t="shared" si="55"/>
        <v/>
      </c>
      <c r="H751" s="707" t="str">
        <f t="shared" si="56"/>
        <v/>
      </c>
      <c r="I751" s="22" t="str">
        <f t="shared" si="57"/>
        <v>否</v>
      </c>
      <c r="J751" s="488" t="str">
        <f t="shared" si="59"/>
        <v>21015</v>
      </c>
      <c r="K751" s="712">
        <v>1</v>
      </c>
    </row>
    <row r="752" s="687" customFormat="1" ht="20.25" hidden="1" spans="1:11">
      <c r="A752" s="522" t="s">
        <v>5717</v>
      </c>
      <c r="B752" s="522" t="s">
        <v>4642</v>
      </c>
      <c r="C752" s="24">
        <f>SUMIF('2023.12'!$D$6:$D$1317,A752,'2023.12'!$F$6:$F$1317)</f>
        <v>0</v>
      </c>
      <c r="D752" s="24">
        <v>0</v>
      </c>
      <c r="E752" s="24">
        <f>SUMIF('2024.12'!$E$6:$E$1659,A752,'2024.12'!$H$6:$H$1659)</f>
        <v>0</v>
      </c>
      <c r="F752" s="707">
        <f t="shared" si="58"/>
        <v>0</v>
      </c>
      <c r="G752" s="707" t="str">
        <f t="shared" si="55"/>
        <v/>
      </c>
      <c r="H752" s="707" t="str">
        <f t="shared" si="56"/>
        <v/>
      </c>
      <c r="I752" s="22" t="str">
        <f t="shared" si="57"/>
        <v>否</v>
      </c>
      <c r="J752" s="488" t="str">
        <f t="shared" si="59"/>
        <v>21015</v>
      </c>
      <c r="K752" s="712">
        <v>1</v>
      </c>
    </row>
    <row r="753" s="698" customFormat="1" ht="20.25" hidden="1" spans="1:11">
      <c r="A753" s="522" t="s">
        <v>5718</v>
      </c>
      <c r="B753" s="522" t="s">
        <v>4735</v>
      </c>
      <c r="C753" s="24">
        <f>SUMIF('2023.12'!$D$6:$D$1317,A753,'2023.12'!$F$6:$F$1317)</f>
        <v>0</v>
      </c>
      <c r="D753" s="24">
        <v>0</v>
      </c>
      <c r="E753" s="24">
        <f>SUMIF('2024.12'!$E$6:$E$1659,A753,'2024.12'!$H$6:$H$1659)</f>
        <v>0</v>
      </c>
      <c r="F753" s="707">
        <f t="shared" si="58"/>
        <v>0</v>
      </c>
      <c r="G753" s="707" t="str">
        <f t="shared" si="55"/>
        <v/>
      </c>
      <c r="H753" s="707" t="str">
        <f t="shared" si="56"/>
        <v/>
      </c>
      <c r="I753" s="22" t="str">
        <f t="shared" si="57"/>
        <v>否</v>
      </c>
      <c r="J753" s="488" t="str">
        <f t="shared" si="59"/>
        <v>21015</v>
      </c>
      <c r="K753" s="712">
        <v>1</v>
      </c>
    </row>
    <row r="754" s="330" customFormat="1" ht="20.25" spans="1:11">
      <c r="A754" s="280" t="s">
        <v>5719</v>
      </c>
      <c r="B754" s="281" t="s">
        <v>1245</v>
      </c>
      <c r="C754" s="24">
        <f>SUMIF('2023.12'!$D$6:$D$1317,A754,'2023.12'!$F$6:$F$1317)</f>
        <v>39</v>
      </c>
      <c r="D754" s="24">
        <v>55</v>
      </c>
      <c r="E754" s="24">
        <f>SUMIF('2024.12'!$E$6:$E$1659,A754,'2024.12'!$H$6:$H$1659)</f>
        <v>20</v>
      </c>
      <c r="F754" s="302">
        <f t="shared" si="58"/>
        <v>-19</v>
      </c>
      <c r="G754" s="84" t="str">
        <f t="shared" si="55"/>
        <v>-48.7%</v>
      </c>
      <c r="H754" s="84" t="str">
        <f t="shared" si="56"/>
        <v>36.4%</v>
      </c>
      <c r="I754" s="22" t="str">
        <f t="shared" si="57"/>
        <v>是</v>
      </c>
      <c r="J754" s="641" t="str">
        <f t="shared" si="59"/>
        <v>21015</v>
      </c>
      <c r="K754" s="712">
        <v>1</v>
      </c>
    </row>
    <row r="755" s="449" customFormat="1" ht="20.25" hidden="1" spans="1:11">
      <c r="A755" s="522" t="s">
        <v>5720</v>
      </c>
      <c r="B755" s="522" t="s">
        <v>5721</v>
      </c>
      <c r="C755" s="24">
        <f>SUMIF('2023.12'!$D$6:$D$1317,A755,'2023.12'!$F$6:$F$1317)</f>
        <v>0</v>
      </c>
      <c r="D755" s="24">
        <v>0</v>
      </c>
      <c r="E755" s="24">
        <f>SUMIF('2024.12'!$E$6:$E$1659,A755,'2024.12'!$H$6:$H$1659)</f>
        <v>0</v>
      </c>
      <c r="F755" s="707">
        <f t="shared" si="58"/>
        <v>0</v>
      </c>
      <c r="G755" s="707" t="str">
        <f t="shared" si="55"/>
        <v/>
      </c>
      <c r="H755" s="707" t="str">
        <f t="shared" si="56"/>
        <v/>
      </c>
      <c r="I755" s="22" t="str">
        <f t="shared" si="57"/>
        <v>否</v>
      </c>
      <c r="J755" s="488" t="str">
        <f t="shared" si="59"/>
        <v>21015</v>
      </c>
      <c r="K755" s="712">
        <v>1</v>
      </c>
    </row>
    <row r="756" s="698" customFormat="1" ht="20.25" hidden="1" spans="1:11">
      <c r="A756" s="522" t="s">
        <v>5722</v>
      </c>
      <c r="B756" s="522" t="s">
        <v>4653</v>
      </c>
      <c r="C756" s="24">
        <f>SUMIF('2023.12'!$D$6:$D$1317,A756,'2023.12'!$F$6:$F$1317)</f>
        <v>0</v>
      </c>
      <c r="D756" s="24">
        <v>0</v>
      </c>
      <c r="E756" s="24">
        <f>SUMIF('2024.12'!$E$6:$E$1659,A756,'2024.12'!$H$6:$H$1659)</f>
        <v>0</v>
      </c>
      <c r="F756" s="707">
        <f t="shared" si="58"/>
        <v>0</v>
      </c>
      <c r="G756" s="707" t="str">
        <f t="shared" si="55"/>
        <v/>
      </c>
      <c r="H756" s="707" t="str">
        <f t="shared" si="56"/>
        <v/>
      </c>
      <c r="I756" s="22" t="str">
        <f t="shared" si="57"/>
        <v>否</v>
      </c>
      <c r="J756" s="488" t="str">
        <f t="shared" si="59"/>
        <v>21015</v>
      </c>
      <c r="K756" s="712">
        <v>1</v>
      </c>
    </row>
    <row r="757" s="433" customFormat="1" ht="30" hidden="1" spans="1:11">
      <c r="A757" s="522" t="s">
        <v>5723</v>
      </c>
      <c r="B757" s="522" t="s">
        <v>5724</v>
      </c>
      <c r="C757" s="24">
        <f>SUMIF('2023.12'!$D$6:$D$1317,A757,'2023.12'!$F$6:$F$1317)</f>
        <v>0</v>
      </c>
      <c r="D757" s="24">
        <v>0</v>
      </c>
      <c r="E757" s="24">
        <f>SUMIF('2024.12'!$E$6:$E$1659,A757,'2024.12'!$H$6:$H$1659)</f>
        <v>0</v>
      </c>
      <c r="F757" s="707">
        <f t="shared" si="58"/>
        <v>0</v>
      </c>
      <c r="G757" s="707" t="str">
        <f t="shared" si="55"/>
        <v/>
      </c>
      <c r="H757" s="707" t="str">
        <f t="shared" si="56"/>
        <v/>
      </c>
      <c r="I757" s="22" t="str">
        <f t="shared" si="57"/>
        <v>否</v>
      </c>
      <c r="J757" s="488" t="str">
        <f t="shared" si="59"/>
        <v>21015</v>
      </c>
      <c r="K757" s="712">
        <v>1</v>
      </c>
    </row>
    <row r="758" s="327" customFormat="1" ht="20.25" spans="1:11">
      <c r="A758" s="349" t="s">
        <v>5725</v>
      </c>
      <c r="B758" s="350" t="s">
        <v>1249</v>
      </c>
      <c r="C758" s="20">
        <f>SUMIF($J759:$J$1340,$A758,C759:C$1340)</f>
        <v>20</v>
      </c>
      <c r="D758" s="20">
        <f>SUMIF($J759:$J$1340,$A758,D759:D$1340)</f>
        <v>8</v>
      </c>
      <c r="E758" s="20">
        <f>SUMIF($J759:$J$1340,$A758,E759:E$1340)</f>
        <v>4</v>
      </c>
      <c r="F758" s="17">
        <f t="shared" si="58"/>
        <v>-16</v>
      </c>
      <c r="G758" s="18" t="str">
        <f t="shared" si="55"/>
        <v>-80.0%</v>
      </c>
      <c r="H758" s="18" t="str">
        <f t="shared" si="56"/>
        <v>50.0%</v>
      </c>
      <c r="I758" s="22" t="str">
        <f t="shared" si="57"/>
        <v>是</v>
      </c>
      <c r="J758" s="641" t="str">
        <f t="shared" si="59"/>
        <v>210</v>
      </c>
      <c r="K758" s="712">
        <v>1</v>
      </c>
    </row>
    <row r="759" s="230" customFormat="1" ht="20.25" spans="1:11">
      <c r="A759" s="280" t="s">
        <v>5726</v>
      </c>
      <c r="B759" s="281" t="s">
        <v>1249</v>
      </c>
      <c r="C759" s="24">
        <f>SUMIF('2023.12'!$D$6:$D$1317,A759,'2023.12'!$F$6:$F$1317)</f>
        <v>20</v>
      </c>
      <c r="D759" s="24">
        <v>8</v>
      </c>
      <c r="E759" s="24">
        <f>SUMIF('2024.12'!$E$6:$E$1659,A759,'2024.12'!$H$6:$H$1659)</f>
        <v>4</v>
      </c>
      <c r="F759" s="302">
        <f t="shared" si="58"/>
        <v>-16</v>
      </c>
      <c r="G759" s="84" t="str">
        <f t="shared" si="55"/>
        <v>-80.0%</v>
      </c>
      <c r="H759" s="84" t="str">
        <f t="shared" si="56"/>
        <v>50.0%</v>
      </c>
      <c r="I759" s="22" t="str">
        <f t="shared" si="57"/>
        <v>是</v>
      </c>
      <c r="J759" s="641" t="str">
        <f t="shared" si="59"/>
        <v>21016</v>
      </c>
      <c r="K759" s="712">
        <v>1</v>
      </c>
    </row>
    <row r="760" s="449" customFormat="1" ht="20.25" hidden="1" spans="1:11">
      <c r="A760" s="269" t="s">
        <v>5727</v>
      </c>
      <c r="B760" s="269" t="s">
        <v>5728</v>
      </c>
      <c r="C760" s="660">
        <f>SUMIF($J761:$J$1340,$A760,C761:C$1340)</f>
        <v>0</v>
      </c>
      <c r="D760" s="660">
        <f>SUMIF($J761:$J$1340,$A760,D761:D$1340)</f>
        <v>0</v>
      </c>
      <c r="E760" s="20">
        <f>SUMIF($J761:$J$1340,$A760,E761:E$1340)</f>
        <v>0</v>
      </c>
      <c r="F760" s="271">
        <f t="shared" si="58"/>
        <v>0</v>
      </c>
      <c r="G760" s="271" t="str">
        <f t="shared" si="55"/>
        <v/>
      </c>
      <c r="H760" s="271" t="str">
        <f t="shared" si="56"/>
        <v/>
      </c>
      <c r="I760" s="22" t="str">
        <f t="shared" si="57"/>
        <v>否</v>
      </c>
      <c r="J760" s="488" t="str">
        <f t="shared" si="59"/>
        <v>210</v>
      </c>
      <c r="K760" s="712">
        <v>1</v>
      </c>
    </row>
    <row r="761" s="694" customFormat="1" ht="20.25" hidden="1" spans="1:11">
      <c r="A761" s="522" t="s">
        <v>5729</v>
      </c>
      <c r="B761" s="522" t="s">
        <v>4730</v>
      </c>
      <c r="C761" s="24">
        <f>SUMIF('2023.12'!$D$6:$D$1317,A761,'2023.12'!$F$6:$F$1317)</f>
        <v>0</v>
      </c>
      <c r="D761" s="24">
        <v>0</v>
      </c>
      <c r="E761" s="24">
        <f>SUMIF('2024.12'!$E$6:$E$1659,A761,'2024.12'!$H$6:$H$1659)</f>
        <v>0</v>
      </c>
      <c r="F761" s="707">
        <f t="shared" si="58"/>
        <v>0</v>
      </c>
      <c r="G761" s="707" t="str">
        <f t="shared" si="55"/>
        <v/>
      </c>
      <c r="H761" s="707" t="str">
        <f t="shared" si="56"/>
        <v/>
      </c>
      <c r="I761" s="22" t="str">
        <f t="shared" si="57"/>
        <v>否</v>
      </c>
      <c r="J761" s="488" t="str">
        <f t="shared" si="59"/>
        <v>21017</v>
      </c>
      <c r="K761" s="712">
        <v>1</v>
      </c>
    </row>
    <row r="762" s="523" customFormat="1" ht="20.25" hidden="1" spans="1:11">
      <c r="A762" s="522" t="s">
        <v>5730</v>
      </c>
      <c r="B762" s="522" t="s">
        <v>4732</v>
      </c>
      <c r="C762" s="24">
        <f>SUMIF('2023.12'!$D$6:$D$1317,A762,'2023.12'!$F$6:$F$1317)</f>
        <v>0</v>
      </c>
      <c r="D762" s="24">
        <v>0</v>
      </c>
      <c r="E762" s="24">
        <f>SUMIF('2024.12'!$E$6:$E$1659,A762,'2024.12'!$H$6:$H$1659)</f>
        <v>0</v>
      </c>
      <c r="F762" s="707">
        <f t="shared" si="58"/>
        <v>0</v>
      </c>
      <c r="G762" s="707" t="str">
        <f t="shared" si="55"/>
        <v/>
      </c>
      <c r="H762" s="707" t="str">
        <f t="shared" si="56"/>
        <v/>
      </c>
      <c r="I762" s="22" t="str">
        <f t="shared" si="57"/>
        <v>否</v>
      </c>
      <c r="J762" s="488" t="str">
        <f t="shared" si="59"/>
        <v>21017</v>
      </c>
      <c r="K762" s="712">
        <v>1</v>
      </c>
    </row>
    <row r="763" s="449" customFormat="1" ht="20.25" hidden="1" spans="1:11">
      <c r="A763" s="522" t="s">
        <v>5731</v>
      </c>
      <c r="B763" s="522" t="s">
        <v>4642</v>
      </c>
      <c r="C763" s="24">
        <f>SUMIF('2023.12'!$D$6:$D$1317,A763,'2023.12'!$F$6:$F$1317)</f>
        <v>0</v>
      </c>
      <c r="D763" s="24">
        <v>0</v>
      </c>
      <c r="E763" s="24">
        <f>SUMIF('2024.12'!$E$6:$E$1659,A763,'2024.12'!$H$6:$H$1659)</f>
        <v>0</v>
      </c>
      <c r="F763" s="707">
        <f t="shared" si="58"/>
        <v>0</v>
      </c>
      <c r="G763" s="707" t="str">
        <f t="shared" si="55"/>
        <v/>
      </c>
      <c r="H763" s="707" t="str">
        <f t="shared" si="56"/>
        <v/>
      </c>
      <c r="I763" s="22" t="str">
        <f t="shared" si="57"/>
        <v>否</v>
      </c>
      <c r="J763" s="488" t="str">
        <f t="shared" si="59"/>
        <v>21017</v>
      </c>
      <c r="K763" s="712">
        <v>1</v>
      </c>
    </row>
    <row r="764" s="694" customFormat="1" ht="20.25" hidden="1" spans="1:11">
      <c r="A764" s="522" t="s">
        <v>5732</v>
      </c>
      <c r="B764" s="522" t="s">
        <v>5733</v>
      </c>
      <c r="C764" s="24">
        <f>SUMIF('2023.12'!$D$6:$D$1317,A764,'2023.12'!$F$6:$F$1317)</f>
        <v>0</v>
      </c>
      <c r="D764" s="24">
        <v>0</v>
      </c>
      <c r="E764" s="24">
        <f>SUMIF('2024.12'!$E$6:$E$1659,A764,'2024.12'!$H$6:$H$1659)</f>
        <v>0</v>
      </c>
      <c r="F764" s="707">
        <f t="shared" si="58"/>
        <v>0</v>
      </c>
      <c r="G764" s="707" t="str">
        <f t="shared" si="55"/>
        <v/>
      </c>
      <c r="H764" s="707" t="str">
        <f t="shared" si="56"/>
        <v/>
      </c>
      <c r="I764" s="22" t="str">
        <f t="shared" si="57"/>
        <v>否</v>
      </c>
      <c r="J764" s="488" t="str">
        <f t="shared" si="59"/>
        <v>21017</v>
      </c>
      <c r="K764" s="712">
        <v>1</v>
      </c>
    </row>
    <row r="765" s="698" customFormat="1" ht="20.25" hidden="1" spans="1:11">
      <c r="A765" s="269" t="s">
        <v>5734</v>
      </c>
      <c r="B765" s="269" t="s">
        <v>5735</v>
      </c>
      <c r="C765" s="660">
        <f>SUMIF($J766:$J$1340,$A765,C766:C$1340)</f>
        <v>0</v>
      </c>
      <c r="D765" s="660">
        <f>SUMIF($J766:$J$1340,$A765,D766:D$1340)</f>
        <v>0</v>
      </c>
      <c r="E765" s="20">
        <f>SUMIF($J766:$J$1340,$A765,E766:E$1340)</f>
        <v>0</v>
      </c>
      <c r="F765" s="271">
        <f t="shared" si="58"/>
        <v>0</v>
      </c>
      <c r="G765" s="271" t="str">
        <f t="shared" si="55"/>
        <v/>
      </c>
      <c r="H765" s="271" t="str">
        <f t="shared" si="56"/>
        <v/>
      </c>
      <c r="I765" s="22" t="str">
        <f t="shared" si="57"/>
        <v>否</v>
      </c>
      <c r="J765" s="488" t="str">
        <f t="shared" si="59"/>
        <v>210</v>
      </c>
      <c r="K765" s="712">
        <v>1</v>
      </c>
    </row>
    <row r="766" s="433" customFormat="1" ht="20.25" hidden="1" spans="1:11">
      <c r="A766" s="522" t="s">
        <v>5736</v>
      </c>
      <c r="B766" s="522" t="s">
        <v>4730</v>
      </c>
      <c r="C766" s="24">
        <f>SUMIF('2023.12'!$D$6:$D$1317,A766,'2023.12'!$F$6:$F$1317)</f>
        <v>0</v>
      </c>
      <c r="D766" s="24">
        <v>0</v>
      </c>
      <c r="E766" s="24">
        <f>SUMIF('2024.12'!$E$6:$E$1659,A766,'2024.12'!$H$6:$H$1659)</f>
        <v>0</v>
      </c>
      <c r="F766" s="707">
        <f t="shared" si="58"/>
        <v>0</v>
      </c>
      <c r="G766" s="707" t="str">
        <f t="shared" si="55"/>
        <v/>
      </c>
      <c r="H766" s="707" t="str">
        <f t="shared" si="56"/>
        <v/>
      </c>
      <c r="I766" s="22" t="str">
        <f t="shared" si="57"/>
        <v>否</v>
      </c>
      <c r="J766" s="488" t="str">
        <f t="shared" si="59"/>
        <v>21018</v>
      </c>
      <c r="K766" s="712">
        <v>1</v>
      </c>
    </row>
    <row r="767" s="488" customFormat="1" ht="20.25" hidden="1" spans="1:11">
      <c r="A767" s="522" t="s">
        <v>5737</v>
      </c>
      <c r="B767" s="522" t="s">
        <v>4732</v>
      </c>
      <c r="C767" s="24">
        <f>SUMIF('2023.12'!$D$6:$D$1317,A767,'2023.12'!$F$6:$F$1317)</f>
        <v>0</v>
      </c>
      <c r="D767" s="24">
        <v>0</v>
      </c>
      <c r="E767" s="24">
        <f>SUMIF('2024.12'!$E$6:$E$1659,A767,'2024.12'!$H$6:$H$1659)</f>
        <v>0</v>
      </c>
      <c r="F767" s="707">
        <f t="shared" si="58"/>
        <v>0</v>
      </c>
      <c r="G767" s="707" t="str">
        <f t="shared" si="55"/>
        <v/>
      </c>
      <c r="H767" s="707" t="str">
        <f t="shared" si="56"/>
        <v/>
      </c>
      <c r="I767" s="22" t="str">
        <f t="shared" si="57"/>
        <v>否</v>
      </c>
      <c r="J767" s="488" t="str">
        <f t="shared" si="59"/>
        <v>21018</v>
      </c>
      <c r="K767" s="712">
        <v>1</v>
      </c>
    </row>
    <row r="768" s="433" customFormat="1" ht="20.25" hidden="1" spans="1:11">
      <c r="A768" s="522" t="s">
        <v>5738</v>
      </c>
      <c r="B768" s="522" t="s">
        <v>4642</v>
      </c>
      <c r="C768" s="24">
        <f>SUMIF('2023.12'!$D$6:$D$1317,A768,'2023.12'!$F$6:$F$1317)</f>
        <v>0</v>
      </c>
      <c r="D768" s="24">
        <v>0</v>
      </c>
      <c r="E768" s="24">
        <f>SUMIF('2024.12'!$E$6:$E$1659,A768,'2024.12'!$H$6:$H$1659)</f>
        <v>0</v>
      </c>
      <c r="F768" s="707">
        <f t="shared" si="58"/>
        <v>0</v>
      </c>
      <c r="G768" s="707" t="str">
        <f t="shared" si="55"/>
        <v/>
      </c>
      <c r="H768" s="707" t="str">
        <f t="shared" si="56"/>
        <v/>
      </c>
      <c r="I768" s="22" t="str">
        <f t="shared" si="57"/>
        <v>否</v>
      </c>
      <c r="J768" s="488" t="str">
        <f t="shared" si="59"/>
        <v>21018</v>
      </c>
      <c r="K768" s="712">
        <v>1</v>
      </c>
    </row>
    <row r="769" s="433" customFormat="1" ht="30" hidden="1" spans="1:11">
      <c r="A769" s="522" t="s">
        <v>5739</v>
      </c>
      <c r="B769" s="522" t="s">
        <v>5740</v>
      </c>
      <c r="C769" s="24">
        <f>SUMIF('2023.12'!$D$6:$D$1317,A769,'2023.12'!$F$6:$F$1317)</f>
        <v>0</v>
      </c>
      <c r="D769" s="24">
        <v>0</v>
      </c>
      <c r="E769" s="24">
        <f>SUMIF('2024.12'!$E$6:$E$1659,A769,'2024.12'!$H$6:$H$1659)</f>
        <v>0</v>
      </c>
      <c r="F769" s="707">
        <f t="shared" si="58"/>
        <v>0</v>
      </c>
      <c r="G769" s="707" t="str">
        <f t="shared" si="55"/>
        <v/>
      </c>
      <c r="H769" s="707" t="str">
        <f t="shared" si="56"/>
        <v/>
      </c>
      <c r="I769" s="22" t="str">
        <f t="shared" si="57"/>
        <v>否</v>
      </c>
      <c r="J769" s="488" t="str">
        <f t="shared" si="59"/>
        <v>21018</v>
      </c>
      <c r="K769" s="712">
        <v>1</v>
      </c>
    </row>
    <row r="770" s="698" customFormat="1" ht="20.25" hidden="1" spans="1:11">
      <c r="A770" s="269" t="s">
        <v>5741</v>
      </c>
      <c r="B770" s="269" t="s">
        <v>5742</v>
      </c>
      <c r="C770" s="660">
        <f>SUMIF($J771:$J$1340,$A770,C771:C$1340)</f>
        <v>0</v>
      </c>
      <c r="D770" s="660">
        <f>SUMIF($J771:$J$1340,$A770,D771:D$1340)</f>
        <v>0</v>
      </c>
      <c r="E770" s="20">
        <f>SUMIF($J771:$J$1340,$A770,E771:E$1340)</f>
        <v>0</v>
      </c>
      <c r="F770" s="271">
        <f t="shared" si="58"/>
        <v>0</v>
      </c>
      <c r="G770" s="271" t="str">
        <f t="shared" si="55"/>
        <v/>
      </c>
      <c r="H770" s="271" t="str">
        <f t="shared" si="56"/>
        <v/>
      </c>
      <c r="I770" s="22" t="str">
        <f t="shared" si="57"/>
        <v>否</v>
      </c>
      <c r="J770" s="488" t="str">
        <f t="shared" si="59"/>
        <v>210</v>
      </c>
      <c r="K770" s="712">
        <v>1</v>
      </c>
    </row>
    <row r="771" s="488" customFormat="1" ht="20.25" hidden="1" spans="1:11">
      <c r="A771" s="522" t="s">
        <v>5743</v>
      </c>
      <c r="B771" s="522" t="s">
        <v>5744</v>
      </c>
      <c r="C771" s="24">
        <f>SUMIF('2023.12'!$D$6:$D$1317,A771,'2023.12'!$F$6:$F$1317)</f>
        <v>0</v>
      </c>
      <c r="D771" s="24">
        <v>0</v>
      </c>
      <c r="E771" s="24">
        <f>SUMIF('2024.12'!$E$6:$E$1659,A771,'2024.12'!$H$6:$H$1659)</f>
        <v>0</v>
      </c>
      <c r="F771" s="707">
        <f t="shared" si="58"/>
        <v>0</v>
      </c>
      <c r="G771" s="707" t="str">
        <f t="shared" si="55"/>
        <v/>
      </c>
      <c r="H771" s="707" t="str">
        <f t="shared" si="56"/>
        <v/>
      </c>
      <c r="I771" s="22" t="str">
        <f t="shared" si="57"/>
        <v>否</v>
      </c>
      <c r="J771" s="488" t="str">
        <f t="shared" si="59"/>
        <v>21099</v>
      </c>
      <c r="K771" s="712">
        <v>1</v>
      </c>
    </row>
    <row r="772" s="330" customFormat="1" ht="20.25" spans="1:11">
      <c r="A772" s="20" t="s">
        <v>5745</v>
      </c>
      <c r="B772" s="344" t="s">
        <v>1253</v>
      </c>
      <c r="C772" s="20">
        <f>SUMIF($J773:$J$1340,$A772,C773:C$1340)</f>
        <v>7328</v>
      </c>
      <c r="D772" s="20">
        <f>SUMIF($J773:$J$1340,$A772,D773:D$1340)</f>
        <v>5979</v>
      </c>
      <c r="E772" s="20">
        <f>SUMIF($J773:$J$1340,$A772,E773:E$1340)</f>
        <v>7590</v>
      </c>
      <c r="F772" s="17">
        <f t="shared" si="58"/>
        <v>262</v>
      </c>
      <c r="G772" s="18" t="str">
        <f t="shared" si="55"/>
        <v>3.6%</v>
      </c>
      <c r="H772" s="18" t="str">
        <f t="shared" si="56"/>
        <v>126.9%</v>
      </c>
      <c r="I772" s="22" t="str">
        <f t="shared" si="57"/>
        <v>是</v>
      </c>
      <c r="J772" s="641">
        <f t="shared" si="59"/>
        <v>0</v>
      </c>
      <c r="K772" s="712">
        <v>1</v>
      </c>
    </row>
    <row r="773" s="330" customFormat="1" ht="20.25" spans="1:11">
      <c r="A773" s="349" t="s">
        <v>5746</v>
      </c>
      <c r="B773" s="350" t="s">
        <v>1254</v>
      </c>
      <c r="C773" s="20">
        <f>SUMIF($J774:$J$1340,$A773,C774:C$1340)</f>
        <v>20</v>
      </c>
      <c r="D773" s="20">
        <f>SUMIF($J774:$J$1340,$A773,D774:D$1340)</f>
        <v>50</v>
      </c>
      <c r="E773" s="20">
        <f>SUMIF($J774:$J$1340,$A773,E774:E$1340)</f>
        <v>0</v>
      </c>
      <c r="F773" s="17">
        <f t="shared" si="58"/>
        <v>-20</v>
      </c>
      <c r="G773" s="18" t="str">
        <f t="shared" si="55"/>
        <v>-100.0%</v>
      </c>
      <c r="H773" s="18" t="str">
        <f t="shared" si="56"/>
        <v>0.0%</v>
      </c>
      <c r="I773" s="22" t="str">
        <f t="shared" si="57"/>
        <v>是</v>
      </c>
      <c r="J773" s="641" t="str">
        <f t="shared" si="59"/>
        <v>211</v>
      </c>
      <c r="K773" s="712">
        <v>1</v>
      </c>
    </row>
    <row r="774" s="230" customFormat="1" ht="20.25" hidden="1" spans="1:11">
      <c r="A774" s="280" t="s">
        <v>5747</v>
      </c>
      <c r="B774" s="281" t="s">
        <v>12</v>
      </c>
      <c r="C774" s="24">
        <f>SUMIF('2023.12'!$D$6:$D$1317,A774,'2023.12'!$F$6:$F$1317)</f>
        <v>0</v>
      </c>
      <c r="D774" s="24">
        <v>0</v>
      </c>
      <c r="E774" s="24">
        <f>SUMIF('2024.12'!$E$6:$E$1659,A774,'2024.12'!$H$6:$H$1659)</f>
        <v>0</v>
      </c>
      <c r="F774" s="302">
        <f t="shared" si="58"/>
        <v>0</v>
      </c>
      <c r="G774" s="84" t="str">
        <f t="shared" ref="G774:G837" si="60">IFERROR(TEXT(F774/C774,"0.0%"),"")</f>
        <v/>
      </c>
      <c r="H774" s="84" t="str">
        <f t="shared" ref="H774:H837" si="61">IFERROR(TEXT(E774/D774,"0.0%"),"")</f>
        <v/>
      </c>
      <c r="I774" s="22" t="str">
        <f t="shared" si="57"/>
        <v>否</v>
      </c>
      <c r="J774" s="641" t="str">
        <f t="shared" si="59"/>
        <v>21101</v>
      </c>
      <c r="K774" s="712">
        <v>1</v>
      </c>
    </row>
    <row r="775" s="230" customFormat="1" ht="20.25" spans="1:11">
      <c r="A775" s="280" t="s">
        <v>5748</v>
      </c>
      <c r="B775" s="281" t="s">
        <v>14</v>
      </c>
      <c r="C775" s="24">
        <f>SUMIF('2023.12'!$D$6:$D$1317,A775,'2023.12'!$F$6:$F$1317)</f>
        <v>20</v>
      </c>
      <c r="D775" s="24">
        <v>50</v>
      </c>
      <c r="E775" s="24">
        <f>SUMIF('2024.12'!$E$6:$E$1659,A775,'2024.12'!$H$6:$H$1659)</f>
        <v>0</v>
      </c>
      <c r="F775" s="302">
        <f t="shared" si="58"/>
        <v>-20</v>
      </c>
      <c r="G775" s="84" t="str">
        <f t="shared" si="60"/>
        <v>-100.0%</v>
      </c>
      <c r="H775" s="84" t="str">
        <f t="shared" si="61"/>
        <v>0.0%</v>
      </c>
      <c r="I775" s="22" t="str">
        <f t="shared" ref="I775:I838" si="62">IF(B775&lt;&gt;"",IF(OR(C775&lt;&gt;0,D775&lt;&gt;0,E775&lt;&gt;0,F775&lt;&gt;0),"是","否"),"是")</f>
        <v>是</v>
      </c>
      <c r="J775" s="641" t="str">
        <f t="shared" si="59"/>
        <v>21101</v>
      </c>
      <c r="K775" s="712">
        <v>1</v>
      </c>
    </row>
    <row r="776" s="449" customFormat="1" ht="20.25" hidden="1" spans="1:11">
      <c r="A776" s="522" t="s">
        <v>5749</v>
      </c>
      <c r="B776" s="522" t="s">
        <v>4642</v>
      </c>
      <c r="C776" s="24">
        <f>SUMIF('2023.12'!$D$6:$D$1317,A776,'2023.12'!$F$6:$F$1317)</f>
        <v>0</v>
      </c>
      <c r="D776" s="24">
        <v>0</v>
      </c>
      <c r="E776" s="24">
        <f>SUMIF('2024.12'!$E$6:$E$1659,A776,'2024.12'!$H$6:$H$1659)</f>
        <v>0</v>
      </c>
      <c r="F776" s="707">
        <f t="shared" ref="F776:F839" si="63">E776-C776</f>
        <v>0</v>
      </c>
      <c r="G776" s="707" t="str">
        <f t="shared" si="60"/>
        <v/>
      </c>
      <c r="H776" s="707" t="str">
        <f t="shared" si="61"/>
        <v/>
      </c>
      <c r="I776" s="22" t="str">
        <f t="shared" si="62"/>
        <v>否</v>
      </c>
      <c r="J776" s="488" t="str">
        <f t="shared" ref="J776:J839" si="64">_xlfn.IFS(LEN(A776)=3,0,LEN(A776)=5,LEFT(A776,3),LEN(A776)=7,LEFT(A776,5))</f>
        <v>21101</v>
      </c>
      <c r="K776" s="712">
        <v>1</v>
      </c>
    </row>
    <row r="777" s="452" customFormat="1" ht="20.25" hidden="1" spans="1:11">
      <c r="A777" s="522" t="s">
        <v>5750</v>
      </c>
      <c r="B777" s="522" t="s">
        <v>5751</v>
      </c>
      <c r="C777" s="24">
        <f>SUMIF('2023.12'!$D$6:$D$1317,A777,'2023.12'!$F$6:$F$1317)</f>
        <v>0</v>
      </c>
      <c r="D777" s="24">
        <v>0</v>
      </c>
      <c r="E777" s="24">
        <f>SUMIF('2024.12'!$E$6:$E$1659,A777,'2024.12'!$H$6:$H$1659)</f>
        <v>0</v>
      </c>
      <c r="F777" s="707">
        <f t="shared" si="63"/>
        <v>0</v>
      </c>
      <c r="G777" s="707" t="str">
        <f t="shared" si="60"/>
        <v/>
      </c>
      <c r="H777" s="707" t="str">
        <f t="shared" si="61"/>
        <v/>
      </c>
      <c r="I777" s="22" t="str">
        <f t="shared" si="62"/>
        <v>否</v>
      </c>
      <c r="J777" s="488" t="str">
        <f t="shared" si="64"/>
        <v>21101</v>
      </c>
      <c r="K777" s="712">
        <v>1</v>
      </c>
    </row>
    <row r="778" s="449" customFormat="1" ht="30" hidden="1" spans="1:11">
      <c r="A778" s="522" t="s">
        <v>5752</v>
      </c>
      <c r="B778" s="522" t="s">
        <v>5753</v>
      </c>
      <c r="C778" s="24">
        <f>SUMIF('2023.12'!$D$6:$D$1317,A778,'2023.12'!$F$6:$F$1317)</f>
        <v>0</v>
      </c>
      <c r="D778" s="24">
        <v>0</v>
      </c>
      <c r="E778" s="24">
        <f>SUMIF('2024.12'!$E$6:$E$1659,A778,'2024.12'!$H$6:$H$1659)</f>
        <v>0</v>
      </c>
      <c r="F778" s="707">
        <f t="shared" si="63"/>
        <v>0</v>
      </c>
      <c r="G778" s="707" t="str">
        <f t="shared" si="60"/>
        <v/>
      </c>
      <c r="H778" s="707" t="str">
        <f t="shared" si="61"/>
        <v/>
      </c>
      <c r="I778" s="22" t="str">
        <f t="shared" si="62"/>
        <v>否</v>
      </c>
      <c r="J778" s="488" t="str">
        <f t="shared" si="64"/>
        <v>21101</v>
      </c>
      <c r="K778" s="712">
        <v>1</v>
      </c>
    </row>
    <row r="779" s="449" customFormat="1" ht="20.25" hidden="1" spans="1:11">
      <c r="A779" s="522" t="s">
        <v>5754</v>
      </c>
      <c r="B779" s="522" t="s">
        <v>5755</v>
      </c>
      <c r="C779" s="24">
        <f>SUMIF('2023.12'!$D$6:$D$1317,A779,'2023.12'!$F$6:$F$1317)</f>
        <v>0</v>
      </c>
      <c r="D779" s="24">
        <v>0</v>
      </c>
      <c r="E779" s="24">
        <f>SUMIF('2024.12'!$E$6:$E$1659,A779,'2024.12'!$H$6:$H$1659)</f>
        <v>0</v>
      </c>
      <c r="F779" s="707">
        <f t="shared" si="63"/>
        <v>0</v>
      </c>
      <c r="G779" s="707" t="str">
        <f t="shared" si="60"/>
        <v/>
      </c>
      <c r="H779" s="707" t="str">
        <f t="shared" si="61"/>
        <v/>
      </c>
      <c r="I779" s="22" t="str">
        <f t="shared" si="62"/>
        <v>否</v>
      </c>
      <c r="J779" s="488" t="str">
        <f t="shared" si="64"/>
        <v>21101</v>
      </c>
      <c r="K779" s="712">
        <v>1</v>
      </c>
    </row>
    <row r="780" s="449" customFormat="1" ht="20.25" hidden="1" spans="1:11">
      <c r="A780" s="522" t="s">
        <v>5756</v>
      </c>
      <c r="B780" s="522" t="s">
        <v>5757</v>
      </c>
      <c r="C780" s="24">
        <f>SUMIF('2023.12'!$D$6:$D$1317,A780,'2023.12'!$F$6:$F$1317)</f>
        <v>0</v>
      </c>
      <c r="D780" s="24">
        <v>0</v>
      </c>
      <c r="E780" s="24">
        <f>SUMIF('2024.12'!$E$6:$E$1659,A780,'2024.12'!$H$6:$H$1659)</f>
        <v>0</v>
      </c>
      <c r="F780" s="707">
        <f t="shared" si="63"/>
        <v>0</v>
      </c>
      <c r="G780" s="707" t="str">
        <f t="shared" si="60"/>
        <v/>
      </c>
      <c r="H780" s="707" t="str">
        <f t="shared" si="61"/>
        <v/>
      </c>
      <c r="I780" s="22" t="str">
        <f t="shared" si="62"/>
        <v>否</v>
      </c>
      <c r="J780" s="488" t="str">
        <f t="shared" si="64"/>
        <v>21101</v>
      </c>
      <c r="K780" s="712">
        <v>1</v>
      </c>
    </row>
    <row r="781" s="449" customFormat="1" ht="20.25" hidden="1" spans="1:11">
      <c r="A781" s="522" t="s">
        <v>5758</v>
      </c>
      <c r="B781" s="522" t="s">
        <v>5759</v>
      </c>
      <c r="C781" s="24">
        <f>SUMIF('2023.12'!$D$6:$D$1317,A781,'2023.12'!$F$6:$F$1317)</f>
        <v>0</v>
      </c>
      <c r="D781" s="24">
        <v>0</v>
      </c>
      <c r="E781" s="24">
        <f>SUMIF('2024.12'!$E$6:$E$1659,A781,'2024.12'!$H$6:$H$1659)</f>
        <v>0</v>
      </c>
      <c r="F781" s="707">
        <f t="shared" si="63"/>
        <v>0</v>
      </c>
      <c r="G781" s="707" t="str">
        <f t="shared" si="60"/>
        <v/>
      </c>
      <c r="H781" s="707" t="str">
        <f t="shared" si="61"/>
        <v/>
      </c>
      <c r="I781" s="22" t="str">
        <f t="shared" si="62"/>
        <v>否</v>
      </c>
      <c r="J781" s="488" t="str">
        <f t="shared" si="64"/>
        <v>21101</v>
      </c>
      <c r="K781" s="712">
        <v>1</v>
      </c>
    </row>
    <row r="782" s="523" customFormat="1" ht="30" hidden="1" spans="1:11">
      <c r="A782" s="522" t="s">
        <v>5760</v>
      </c>
      <c r="B782" s="522" t="s">
        <v>5761</v>
      </c>
      <c r="C782" s="24">
        <f>SUMIF('2023.12'!$D$6:$D$1317,A782,'2023.12'!$F$6:$F$1317)</f>
        <v>0</v>
      </c>
      <c r="D782" s="24">
        <v>0</v>
      </c>
      <c r="E782" s="24">
        <f>SUMIF('2024.12'!$E$6:$E$1659,A782,'2024.12'!$H$6:$H$1659)</f>
        <v>0</v>
      </c>
      <c r="F782" s="707">
        <f t="shared" si="63"/>
        <v>0</v>
      </c>
      <c r="G782" s="707" t="str">
        <f t="shared" si="60"/>
        <v/>
      </c>
      <c r="H782" s="707" t="str">
        <f t="shared" si="61"/>
        <v/>
      </c>
      <c r="I782" s="22" t="str">
        <f t="shared" si="62"/>
        <v>否</v>
      </c>
      <c r="J782" s="488" t="str">
        <f t="shared" si="64"/>
        <v>21101</v>
      </c>
      <c r="K782" s="712">
        <v>1</v>
      </c>
    </row>
    <row r="783" s="433" customFormat="1" ht="20.25" hidden="1" spans="1:11">
      <c r="A783" s="269" t="s">
        <v>5762</v>
      </c>
      <c r="B783" s="269" t="s">
        <v>5763</v>
      </c>
      <c r="C783" s="660">
        <f>SUMIF($J784:$J$1340,$A783,C784:C$1340)</f>
        <v>0</v>
      </c>
      <c r="D783" s="660">
        <f>SUMIF($J784:$J$1340,$A783,D784:D$1340)</f>
        <v>0</v>
      </c>
      <c r="E783" s="20">
        <f>SUMIF($J784:$J$1340,$A783,E784:E$1340)</f>
        <v>0</v>
      </c>
      <c r="F783" s="271">
        <f t="shared" si="63"/>
        <v>0</v>
      </c>
      <c r="G783" s="271" t="str">
        <f t="shared" si="60"/>
        <v/>
      </c>
      <c r="H783" s="271" t="str">
        <f t="shared" si="61"/>
        <v/>
      </c>
      <c r="I783" s="22" t="str">
        <f t="shared" si="62"/>
        <v>否</v>
      </c>
      <c r="J783" s="488" t="str">
        <f t="shared" si="64"/>
        <v>211</v>
      </c>
      <c r="K783" s="712">
        <v>1</v>
      </c>
    </row>
    <row r="784" s="697" customFormat="1" ht="20.25" hidden="1" spans="1:11">
      <c r="A784" s="522" t="s">
        <v>5764</v>
      </c>
      <c r="B784" s="522" t="s">
        <v>5765</v>
      </c>
      <c r="C784" s="24">
        <f>SUMIF('2023.12'!$D$6:$D$1317,A784,'2023.12'!$F$6:$F$1317)</f>
        <v>0</v>
      </c>
      <c r="D784" s="24">
        <v>0</v>
      </c>
      <c r="E784" s="24">
        <f>SUMIF('2024.12'!$E$6:$E$1659,A784,'2024.12'!$H$6:$H$1659)</f>
        <v>0</v>
      </c>
      <c r="F784" s="707">
        <f t="shared" si="63"/>
        <v>0</v>
      </c>
      <c r="G784" s="707" t="str">
        <f t="shared" si="60"/>
        <v/>
      </c>
      <c r="H784" s="707" t="str">
        <f t="shared" si="61"/>
        <v/>
      </c>
      <c r="I784" s="22" t="str">
        <f t="shared" si="62"/>
        <v>否</v>
      </c>
      <c r="J784" s="488" t="str">
        <f t="shared" si="64"/>
        <v>21102</v>
      </c>
      <c r="K784" s="712">
        <v>1</v>
      </c>
    </row>
    <row r="785" s="449" customFormat="1" ht="20.25" hidden="1" spans="1:11">
      <c r="A785" s="522" t="s">
        <v>5766</v>
      </c>
      <c r="B785" s="522" t="s">
        <v>5767</v>
      </c>
      <c r="C785" s="24">
        <f>SUMIF('2023.12'!$D$6:$D$1317,A785,'2023.12'!$F$6:$F$1317)</f>
        <v>0</v>
      </c>
      <c r="D785" s="24">
        <v>0</v>
      </c>
      <c r="E785" s="24">
        <f>SUMIF('2024.12'!$E$6:$E$1659,A785,'2024.12'!$H$6:$H$1659)</f>
        <v>0</v>
      </c>
      <c r="F785" s="707">
        <f t="shared" si="63"/>
        <v>0</v>
      </c>
      <c r="G785" s="707" t="str">
        <f t="shared" si="60"/>
        <v/>
      </c>
      <c r="H785" s="707" t="str">
        <f t="shared" si="61"/>
        <v/>
      </c>
      <c r="I785" s="22" t="str">
        <f t="shared" si="62"/>
        <v>否</v>
      </c>
      <c r="J785" s="488" t="str">
        <f t="shared" si="64"/>
        <v>21102</v>
      </c>
      <c r="K785" s="712">
        <v>1</v>
      </c>
    </row>
    <row r="786" s="698" customFormat="1" ht="20.25" hidden="1" spans="1:11">
      <c r="A786" s="522" t="s">
        <v>5768</v>
      </c>
      <c r="B786" s="522" t="s">
        <v>5769</v>
      </c>
      <c r="C786" s="24">
        <f>SUMIF('2023.12'!$D$6:$D$1317,A786,'2023.12'!$F$6:$F$1317)</f>
        <v>0</v>
      </c>
      <c r="D786" s="24">
        <v>0</v>
      </c>
      <c r="E786" s="24">
        <f>SUMIF('2024.12'!$E$6:$E$1659,A786,'2024.12'!$H$6:$H$1659)</f>
        <v>0</v>
      </c>
      <c r="F786" s="707">
        <f t="shared" si="63"/>
        <v>0</v>
      </c>
      <c r="G786" s="707" t="str">
        <f t="shared" si="60"/>
        <v/>
      </c>
      <c r="H786" s="707" t="str">
        <f t="shared" si="61"/>
        <v/>
      </c>
      <c r="I786" s="22" t="str">
        <f t="shared" si="62"/>
        <v>否</v>
      </c>
      <c r="J786" s="488" t="str">
        <f t="shared" si="64"/>
        <v>21102</v>
      </c>
      <c r="K786" s="712">
        <v>1</v>
      </c>
    </row>
    <row r="787" s="230" customFormat="1" ht="20.25" spans="1:11">
      <c r="A787" s="349" t="s">
        <v>5770</v>
      </c>
      <c r="B787" s="350" t="s">
        <v>1265</v>
      </c>
      <c r="C787" s="20">
        <f>SUMIF($J788:$J$1340,$A787,C788:C$1340)</f>
        <v>3029</v>
      </c>
      <c r="D787" s="20">
        <f>SUMIF($J788:$J$1340,$A787,D788:D$1340)</f>
        <v>2536</v>
      </c>
      <c r="E787" s="20">
        <f>SUMIF($J788:$J$1340,$A787,E788:E$1340)</f>
        <v>5910</v>
      </c>
      <c r="F787" s="17">
        <f t="shared" si="63"/>
        <v>2881</v>
      </c>
      <c r="G787" s="18" t="str">
        <f t="shared" si="60"/>
        <v>95.1%</v>
      </c>
      <c r="H787" s="18" t="str">
        <f t="shared" si="61"/>
        <v>233.0%</v>
      </c>
      <c r="I787" s="22" t="str">
        <f t="shared" si="62"/>
        <v>是</v>
      </c>
      <c r="J787" s="641" t="str">
        <f t="shared" si="64"/>
        <v>211</v>
      </c>
      <c r="K787" s="712">
        <v>1</v>
      </c>
    </row>
    <row r="788" s="686" customFormat="1" ht="20.25" spans="1:11">
      <c r="A788" s="280" t="s">
        <v>5771</v>
      </c>
      <c r="B788" s="281" t="s">
        <v>1266</v>
      </c>
      <c r="C788" s="24">
        <f>SUMIF('2023.12'!$D$6:$D$1317,A788,'2023.12'!$F$6:$F$1317)</f>
        <v>174</v>
      </c>
      <c r="D788" s="24">
        <v>673</v>
      </c>
      <c r="E788" s="24">
        <f>SUMIF('2024.12'!$E$6:$E$1659,A788,'2024.12'!$H$6:$H$1659)</f>
        <v>290</v>
      </c>
      <c r="F788" s="302">
        <f t="shared" si="63"/>
        <v>116</v>
      </c>
      <c r="G788" s="84" t="str">
        <f t="shared" si="60"/>
        <v>66.7%</v>
      </c>
      <c r="H788" s="84" t="str">
        <f t="shared" si="61"/>
        <v>43.1%</v>
      </c>
      <c r="I788" s="22" t="str">
        <f t="shared" si="62"/>
        <v>是</v>
      </c>
      <c r="J788" s="641" t="str">
        <f t="shared" si="64"/>
        <v>21103</v>
      </c>
      <c r="K788" s="712">
        <v>1</v>
      </c>
    </row>
    <row r="789" s="230" customFormat="1" ht="20.25" spans="1:11">
      <c r="A789" s="280" t="s">
        <v>5772</v>
      </c>
      <c r="B789" s="281" t="s">
        <v>1267</v>
      </c>
      <c r="C789" s="24">
        <f>SUMIF('2023.12'!$D$6:$D$1317,A789,'2023.12'!$F$6:$F$1317)</f>
        <v>2744</v>
      </c>
      <c r="D789" s="24">
        <v>1863</v>
      </c>
      <c r="E789" s="24">
        <f>SUMIF('2024.12'!$E$6:$E$1659,A789,'2024.12'!$H$6:$H$1659)</f>
        <v>1726</v>
      </c>
      <c r="F789" s="302">
        <f t="shared" si="63"/>
        <v>-1018</v>
      </c>
      <c r="G789" s="84" t="str">
        <f t="shared" si="60"/>
        <v>-37.1%</v>
      </c>
      <c r="H789" s="84" t="str">
        <f t="shared" si="61"/>
        <v>92.6%</v>
      </c>
      <c r="I789" s="22" t="str">
        <f t="shared" si="62"/>
        <v>是</v>
      </c>
      <c r="J789" s="641" t="str">
        <f t="shared" si="64"/>
        <v>21103</v>
      </c>
      <c r="K789" s="712">
        <v>1</v>
      </c>
    </row>
    <row r="790" s="523" customFormat="1" ht="20.25" hidden="1" spans="1:11">
      <c r="A790" s="522" t="s">
        <v>5773</v>
      </c>
      <c r="B790" s="522" t="s">
        <v>5774</v>
      </c>
      <c r="C790" s="24">
        <f>SUMIF('2023.12'!$D$6:$D$1317,A790,'2023.12'!$F$6:$F$1317)</f>
        <v>0</v>
      </c>
      <c r="D790" s="24">
        <v>0</v>
      </c>
      <c r="E790" s="24">
        <f>SUMIF('2024.12'!$E$6:$E$1659,A790,'2024.12'!$H$6:$H$1659)</f>
        <v>0</v>
      </c>
      <c r="F790" s="707">
        <f t="shared" si="63"/>
        <v>0</v>
      </c>
      <c r="G790" s="707" t="str">
        <f t="shared" si="60"/>
        <v/>
      </c>
      <c r="H790" s="707" t="str">
        <f t="shared" si="61"/>
        <v/>
      </c>
      <c r="I790" s="22" t="str">
        <f t="shared" si="62"/>
        <v>否</v>
      </c>
      <c r="J790" s="488" t="str">
        <f t="shared" si="64"/>
        <v>21103</v>
      </c>
      <c r="K790" s="712">
        <v>1</v>
      </c>
    </row>
    <row r="791" s="230" customFormat="1" ht="19.5" spans="1:11">
      <c r="A791" s="280" t="s">
        <v>5775</v>
      </c>
      <c r="B791" s="281" t="s">
        <v>1269</v>
      </c>
      <c r="C791" s="24">
        <f>SUMIF('2023.12'!$D$6:$D$1317,A791,'2023.12'!$F$6:$F$1317)</f>
        <v>111</v>
      </c>
      <c r="D791" s="24">
        <v>0</v>
      </c>
      <c r="E791" s="24">
        <f>SUMIF('2024.12'!$E$6:$E$1659,A791,'2024.12'!$H$6:$H$1659)</f>
        <v>3894</v>
      </c>
      <c r="F791" s="302">
        <f t="shared" si="63"/>
        <v>3783</v>
      </c>
      <c r="G791" s="84" t="str">
        <f t="shared" si="60"/>
        <v>3408.1%</v>
      </c>
      <c r="H791" s="84" t="str">
        <f t="shared" si="61"/>
        <v/>
      </c>
      <c r="I791" s="22" t="str">
        <f t="shared" si="62"/>
        <v>是</v>
      </c>
      <c r="J791" s="641" t="str">
        <f t="shared" si="64"/>
        <v>21103</v>
      </c>
      <c r="K791" s="716">
        <v>1</v>
      </c>
    </row>
    <row r="792" s="449" customFormat="1" ht="20.25" hidden="1" spans="1:11">
      <c r="A792" s="522" t="s">
        <v>5776</v>
      </c>
      <c r="B792" s="522" t="s">
        <v>5777</v>
      </c>
      <c r="C792" s="24">
        <f>SUMIF('2023.12'!$D$6:$D$1317,A792,'2023.12'!$F$6:$F$1317)</f>
        <v>0</v>
      </c>
      <c r="D792" s="24">
        <v>0</v>
      </c>
      <c r="E792" s="24">
        <f>SUMIF('2024.12'!$E$6:$E$1659,A792,'2024.12'!$H$6:$H$1659)</f>
        <v>0</v>
      </c>
      <c r="F792" s="707">
        <f t="shared" si="63"/>
        <v>0</v>
      </c>
      <c r="G792" s="707" t="str">
        <f t="shared" si="60"/>
        <v/>
      </c>
      <c r="H792" s="707" t="str">
        <f t="shared" si="61"/>
        <v/>
      </c>
      <c r="I792" s="22" t="str">
        <f t="shared" si="62"/>
        <v>否</v>
      </c>
      <c r="J792" s="488" t="str">
        <f t="shared" si="64"/>
        <v>21103</v>
      </c>
      <c r="K792" s="712">
        <v>1</v>
      </c>
    </row>
    <row r="793" s="452" customFormat="1" ht="20.25" hidden="1" spans="1:11">
      <c r="A793" s="522" t="s">
        <v>5778</v>
      </c>
      <c r="B793" s="522" t="s">
        <v>5779</v>
      </c>
      <c r="C793" s="24">
        <f>SUMIF('2023.12'!$D$6:$D$1317,A793,'2023.12'!$F$6:$F$1317)</f>
        <v>0</v>
      </c>
      <c r="D793" s="24">
        <v>0</v>
      </c>
      <c r="E793" s="24">
        <f>SUMIF('2024.12'!$E$6:$E$1659,A793,'2024.12'!$H$6:$H$1659)</f>
        <v>0</v>
      </c>
      <c r="F793" s="707">
        <f t="shared" si="63"/>
        <v>0</v>
      </c>
      <c r="G793" s="707" t="str">
        <f t="shared" si="60"/>
        <v/>
      </c>
      <c r="H793" s="707" t="str">
        <f t="shared" si="61"/>
        <v/>
      </c>
      <c r="I793" s="22" t="str">
        <f t="shared" si="62"/>
        <v>否</v>
      </c>
      <c r="J793" s="488" t="str">
        <f t="shared" si="64"/>
        <v>21103</v>
      </c>
      <c r="K793" s="712">
        <v>1</v>
      </c>
    </row>
    <row r="794" s="698" customFormat="1" ht="20.25" hidden="1" spans="1:11">
      <c r="A794" s="522" t="s">
        <v>5780</v>
      </c>
      <c r="B794" s="522" t="s">
        <v>5781</v>
      </c>
      <c r="C794" s="24">
        <f>SUMIF('2023.12'!$D$6:$D$1317,A794,'2023.12'!$F$6:$F$1317)</f>
        <v>0</v>
      </c>
      <c r="D794" s="24">
        <v>0</v>
      </c>
      <c r="E794" s="24">
        <f>SUMIF('2024.12'!$E$6:$E$1659,A794,'2024.12'!$H$6:$H$1659)</f>
        <v>0</v>
      </c>
      <c r="F794" s="707">
        <f t="shared" si="63"/>
        <v>0</v>
      </c>
      <c r="G794" s="707" t="str">
        <f t="shared" si="60"/>
        <v/>
      </c>
      <c r="H794" s="707" t="str">
        <f t="shared" si="61"/>
        <v/>
      </c>
      <c r="I794" s="22" t="str">
        <f t="shared" si="62"/>
        <v>否</v>
      </c>
      <c r="J794" s="488" t="str">
        <f t="shared" si="64"/>
        <v>21103</v>
      </c>
      <c r="K794" s="712">
        <v>1</v>
      </c>
    </row>
    <row r="795" s="433" customFormat="1" ht="20.25" hidden="1" spans="1:11">
      <c r="A795" s="522" t="s">
        <v>5782</v>
      </c>
      <c r="B795" s="522" t="s">
        <v>5783</v>
      </c>
      <c r="C795" s="24">
        <f>SUMIF('2023.12'!$D$6:$D$1317,A795,'2023.12'!$F$6:$F$1317)</f>
        <v>0</v>
      </c>
      <c r="D795" s="24">
        <v>0</v>
      </c>
      <c r="E795" s="24">
        <f>SUMIF('2024.12'!$E$6:$E$1659,A795,'2024.12'!$H$6:$H$1659)</f>
        <v>0</v>
      </c>
      <c r="F795" s="707">
        <f t="shared" si="63"/>
        <v>0</v>
      </c>
      <c r="G795" s="707" t="str">
        <f t="shared" si="60"/>
        <v/>
      </c>
      <c r="H795" s="707" t="str">
        <f t="shared" si="61"/>
        <v/>
      </c>
      <c r="I795" s="22" t="str">
        <f t="shared" si="62"/>
        <v>否</v>
      </c>
      <c r="J795" s="488" t="str">
        <f t="shared" si="64"/>
        <v>21103</v>
      </c>
      <c r="K795" s="712">
        <v>1</v>
      </c>
    </row>
    <row r="796" s="327" customFormat="1" ht="19.5" spans="1:11">
      <c r="A796" s="349" t="s">
        <v>5784</v>
      </c>
      <c r="B796" s="350" t="s">
        <v>1274</v>
      </c>
      <c r="C796" s="20">
        <f>SUMIF($J797:$J$1340,$A796,C797:C$1340)</f>
        <v>1059</v>
      </c>
      <c r="D796" s="20">
        <f>SUMIF($J797:$J$1340,$A796,D797:D$1340)</f>
        <v>709</v>
      </c>
      <c r="E796" s="20">
        <f>SUMIF($J797:$J$1340,$A796,E797:E$1340)</f>
        <v>1222</v>
      </c>
      <c r="F796" s="17">
        <f t="shared" si="63"/>
        <v>163</v>
      </c>
      <c r="G796" s="18" t="str">
        <f t="shared" si="60"/>
        <v>15.4%</v>
      </c>
      <c r="H796" s="18" t="str">
        <f t="shared" si="61"/>
        <v>172.4%</v>
      </c>
      <c r="I796" s="22" t="str">
        <f t="shared" si="62"/>
        <v>是</v>
      </c>
      <c r="J796" s="641" t="str">
        <f t="shared" si="64"/>
        <v>211</v>
      </c>
      <c r="K796" s="716">
        <v>1</v>
      </c>
    </row>
    <row r="797" s="692" customFormat="1" ht="19.5" spans="1:11">
      <c r="A797" s="280" t="s">
        <v>5785</v>
      </c>
      <c r="B797" s="281" t="s">
        <v>1275</v>
      </c>
      <c r="C797" s="24">
        <f>SUMIF('2023.12'!$D$6:$D$1317,A797,'2023.12'!$F$6:$F$1317)</f>
        <v>941</v>
      </c>
      <c r="D797" s="24">
        <v>684</v>
      </c>
      <c r="E797" s="24">
        <f>SUMIF('2024.12'!$E$6:$E$1659,A797,'2024.12'!$H$6:$H$1659)</f>
        <v>580</v>
      </c>
      <c r="F797" s="302">
        <f t="shared" si="63"/>
        <v>-361</v>
      </c>
      <c r="G797" s="84" t="str">
        <f t="shared" si="60"/>
        <v>-38.4%</v>
      </c>
      <c r="H797" s="84" t="str">
        <f t="shared" si="61"/>
        <v>84.8%</v>
      </c>
      <c r="I797" s="22" t="str">
        <f t="shared" si="62"/>
        <v>是</v>
      </c>
      <c r="J797" s="641" t="str">
        <f t="shared" si="64"/>
        <v>21104</v>
      </c>
      <c r="K797" s="716">
        <v>1</v>
      </c>
    </row>
    <row r="798" s="698" customFormat="1" ht="19.5" spans="1:11">
      <c r="A798" s="306" t="s">
        <v>5786</v>
      </c>
      <c r="B798" s="708" t="s">
        <v>1276</v>
      </c>
      <c r="C798" s="24">
        <f>SUMIF('2023.12'!$D$6:$D$1317,A798,'2023.12'!$F$6:$F$1317)</f>
        <v>0</v>
      </c>
      <c r="D798" s="24">
        <v>0</v>
      </c>
      <c r="E798" s="24">
        <f>SUMIF('2024.12'!$E$6:$E$1659,A798,'2024.12'!$H$6:$H$1659)</f>
        <v>615</v>
      </c>
      <c r="F798" s="707">
        <f t="shared" si="63"/>
        <v>615</v>
      </c>
      <c r="G798" s="707" t="str">
        <f t="shared" si="60"/>
        <v/>
      </c>
      <c r="H798" s="707" t="str">
        <f t="shared" si="61"/>
        <v/>
      </c>
      <c r="I798" s="22" t="str">
        <f t="shared" si="62"/>
        <v>是</v>
      </c>
      <c r="J798" s="488" t="str">
        <f t="shared" si="64"/>
        <v>21104</v>
      </c>
      <c r="K798" s="716">
        <v>1</v>
      </c>
    </row>
    <row r="799" s="691" customFormat="1" ht="19.5" spans="1:11">
      <c r="A799" s="280" t="s">
        <v>5787</v>
      </c>
      <c r="B799" s="281" t="s">
        <v>1277</v>
      </c>
      <c r="C799" s="24">
        <f>SUMIF('2023.12'!$D$6:$D$1317,A799,'2023.12'!$F$6:$F$1317)</f>
        <v>47</v>
      </c>
      <c r="D799" s="24">
        <v>0</v>
      </c>
      <c r="E799" s="24">
        <f>SUMIF('2024.12'!$E$6:$E$1659,A799,'2024.12'!$H$6:$H$1659)</f>
        <v>2</v>
      </c>
      <c r="F799" s="302">
        <f t="shared" si="63"/>
        <v>-45</v>
      </c>
      <c r="G799" s="84" t="str">
        <f t="shared" si="60"/>
        <v>-95.7%</v>
      </c>
      <c r="H799" s="84" t="str">
        <f t="shared" si="61"/>
        <v/>
      </c>
      <c r="I799" s="22" t="str">
        <f t="shared" si="62"/>
        <v>是</v>
      </c>
      <c r="J799" s="641" t="str">
        <f t="shared" si="64"/>
        <v>21104</v>
      </c>
      <c r="K799" s="716">
        <v>1</v>
      </c>
    </row>
    <row r="800" s="691" customFormat="1" ht="20.25" hidden="1" spans="1:11">
      <c r="A800" s="280" t="s">
        <v>5788</v>
      </c>
      <c r="B800" s="281" t="s">
        <v>1278</v>
      </c>
      <c r="C800" s="24">
        <f>SUMIF('2023.12'!$D$6:$D$1317,A800,'2023.12'!$F$6:$F$1317)</f>
        <v>0</v>
      </c>
      <c r="D800" s="24">
        <v>0</v>
      </c>
      <c r="E800" s="24">
        <f>SUMIF('2024.12'!$E$6:$E$1659,A800,'2024.12'!$H$6:$H$1659)</f>
        <v>0</v>
      </c>
      <c r="F800" s="302">
        <f t="shared" si="63"/>
        <v>0</v>
      </c>
      <c r="G800" s="84" t="str">
        <f t="shared" si="60"/>
        <v/>
      </c>
      <c r="H800" s="84" t="str">
        <f t="shared" si="61"/>
        <v/>
      </c>
      <c r="I800" s="22" t="str">
        <f t="shared" si="62"/>
        <v>否</v>
      </c>
      <c r="J800" s="641" t="str">
        <f t="shared" si="64"/>
        <v>21104</v>
      </c>
      <c r="K800" s="712">
        <v>1</v>
      </c>
    </row>
    <row r="801" s="699" customFormat="1" ht="20.25" hidden="1" spans="1:11">
      <c r="A801" s="522" t="s">
        <v>5789</v>
      </c>
      <c r="B801" s="522" t="s">
        <v>5790</v>
      </c>
      <c r="C801" s="24">
        <f>SUMIF('2023.12'!$D$6:$D$1317,A801,'2023.12'!$F$6:$F$1317)</f>
        <v>0</v>
      </c>
      <c r="D801" s="24">
        <v>0</v>
      </c>
      <c r="E801" s="24">
        <f>SUMIF('2024.12'!$E$6:$E$1659,A801,'2024.12'!$H$6:$H$1659)</f>
        <v>0</v>
      </c>
      <c r="F801" s="707">
        <f t="shared" si="63"/>
        <v>0</v>
      </c>
      <c r="G801" s="707" t="str">
        <f t="shared" si="60"/>
        <v/>
      </c>
      <c r="H801" s="707" t="str">
        <f t="shared" si="61"/>
        <v/>
      </c>
      <c r="I801" s="22" t="str">
        <f t="shared" si="62"/>
        <v>否</v>
      </c>
      <c r="J801" s="488" t="str">
        <f t="shared" si="64"/>
        <v>21104</v>
      </c>
      <c r="K801" s="712">
        <v>1</v>
      </c>
    </row>
    <row r="802" s="696" customFormat="1" ht="19.5" spans="1:11">
      <c r="A802" s="280" t="s">
        <v>5791</v>
      </c>
      <c r="B802" s="281" t="s">
        <v>1280</v>
      </c>
      <c r="C802" s="24">
        <f>SUMIF('2023.12'!$D$6:$D$1317,A802,'2023.12'!$F$6:$F$1317)</f>
        <v>71</v>
      </c>
      <c r="D802" s="24">
        <v>25</v>
      </c>
      <c r="E802" s="24">
        <f>SUMIF('2024.12'!$E$6:$E$1659,A802,'2024.12'!$H$6:$H$1659)</f>
        <v>25</v>
      </c>
      <c r="F802" s="302">
        <f t="shared" si="63"/>
        <v>-46</v>
      </c>
      <c r="G802" s="84" t="str">
        <f t="shared" si="60"/>
        <v>-64.8%</v>
      </c>
      <c r="H802" s="84" t="str">
        <f t="shared" si="61"/>
        <v>100.0%</v>
      </c>
      <c r="I802" s="22" t="str">
        <f t="shared" si="62"/>
        <v>是</v>
      </c>
      <c r="J802" s="641" t="str">
        <f t="shared" si="64"/>
        <v>21104</v>
      </c>
      <c r="K802" s="716">
        <v>1</v>
      </c>
    </row>
    <row r="803" s="692" customFormat="1" ht="19.5" spans="1:11">
      <c r="A803" s="349" t="s">
        <v>5792</v>
      </c>
      <c r="B803" s="350" t="s">
        <v>5793</v>
      </c>
      <c r="C803" s="20">
        <f>SUMIF($J804:$J$1340,$A803,C804:C$1340)</f>
        <v>388</v>
      </c>
      <c r="D803" s="20">
        <f>SUMIF($J804:$J$1340,$A803,D804:D$1340)</f>
        <v>516</v>
      </c>
      <c r="E803" s="20">
        <f>SUMIF($J804:$J$1340,$A803,E804:E$1340)</f>
        <v>445</v>
      </c>
      <c r="F803" s="17">
        <f t="shared" si="63"/>
        <v>57</v>
      </c>
      <c r="G803" s="18" t="str">
        <f t="shared" si="60"/>
        <v>14.7%</v>
      </c>
      <c r="H803" s="18" t="str">
        <f t="shared" si="61"/>
        <v>86.2%</v>
      </c>
      <c r="I803" s="22" t="str">
        <f t="shared" si="62"/>
        <v>是</v>
      </c>
      <c r="J803" s="641" t="str">
        <f t="shared" si="64"/>
        <v>211</v>
      </c>
      <c r="K803" s="716">
        <v>1</v>
      </c>
    </row>
    <row r="804" s="692" customFormat="1" ht="19.5" spans="1:11">
      <c r="A804" s="280" t="s">
        <v>5794</v>
      </c>
      <c r="B804" s="281" t="s">
        <v>1282</v>
      </c>
      <c r="C804" s="24">
        <f>SUMIF('2023.12'!$D$6:$D$1317,A804,'2023.12'!$F$6:$F$1317)</f>
        <v>382</v>
      </c>
      <c r="D804" s="24">
        <v>509</v>
      </c>
      <c r="E804" s="24">
        <f>SUMIF('2024.12'!$E$6:$E$1659,A804,'2024.12'!$H$6:$H$1659)</f>
        <v>443</v>
      </c>
      <c r="F804" s="302">
        <f t="shared" si="63"/>
        <v>61</v>
      </c>
      <c r="G804" s="84" t="str">
        <f t="shared" si="60"/>
        <v>16.0%</v>
      </c>
      <c r="H804" s="84" t="str">
        <f t="shared" si="61"/>
        <v>87.0%</v>
      </c>
      <c r="I804" s="22" t="str">
        <f t="shared" si="62"/>
        <v>是</v>
      </c>
      <c r="J804" s="641" t="str">
        <f t="shared" si="64"/>
        <v>21105</v>
      </c>
      <c r="K804" s="716">
        <v>1</v>
      </c>
    </row>
    <row r="805" s="692" customFormat="1" ht="19.5" spans="1:11">
      <c r="A805" s="280" t="s">
        <v>5795</v>
      </c>
      <c r="B805" s="281" t="s">
        <v>1283</v>
      </c>
      <c r="C805" s="24">
        <f>SUMIF('2023.12'!$D$6:$D$1317,A805,'2023.12'!$F$6:$F$1317)</f>
        <v>6</v>
      </c>
      <c r="D805" s="24">
        <v>7</v>
      </c>
      <c r="E805" s="24">
        <f>SUMIF('2024.12'!$E$6:$E$1659,A805,'2024.12'!$H$6:$H$1659)</f>
        <v>2</v>
      </c>
      <c r="F805" s="302">
        <f t="shared" si="63"/>
        <v>-4</v>
      </c>
      <c r="G805" s="84" t="str">
        <f t="shared" si="60"/>
        <v>-66.7%</v>
      </c>
      <c r="H805" s="84" t="str">
        <f t="shared" si="61"/>
        <v>28.6%</v>
      </c>
      <c r="I805" s="22" t="str">
        <f t="shared" si="62"/>
        <v>是</v>
      </c>
      <c r="J805" s="641" t="str">
        <f t="shared" si="64"/>
        <v>21105</v>
      </c>
      <c r="K805" s="716">
        <v>1</v>
      </c>
    </row>
    <row r="806" s="488" customFormat="1" ht="20.25" hidden="1" spans="1:11">
      <c r="A806" s="522" t="s">
        <v>5796</v>
      </c>
      <c r="B806" s="522" t="s">
        <v>5797</v>
      </c>
      <c r="C806" s="24">
        <f>SUMIF('2023.12'!$D$6:$D$1317,A806,'2023.12'!$F$6:$F$1317)</f>
        <v>0</v>
      </c>
      <c r="D806" s="24">
        <v>0</v>
      </c>
      <c r="E806" s="24">
        <f>SUMIF('2024.12'!$E$6:$E$1659,A806,'2024.12'!$H$6:$H$1659)</f>
        <v>0</v>
      </c>
      <c r="F806" s="707">
        <f t="shared" si="63"/>
        <v>0</v>
      </c>
      <c r="G806" s="707" t="str">
        <f t="shared" si="60"/>
        <v/>
      </c>
      <c r="H806" s="707" t="str">
        <f t="shared" si="61"/>
        <v/>
      </c>
      <c r="I806" s="22" t="str">
        <f t="shared" si="62"/>
        <v>否</v>
      </c>
      <c r="J806" s="488" t="str">
        <f t="shared" si="64"/>
        <v>21105</v>
      </c>
      <c r="K806" s="712">
        <v>1</v>
      </c>
    </row>
    <row r="807" s="699" customFormat="1" ht="20.25" hidden="1" spans="1:11">
      <c r="A807" s="522" t="s">
        <v>5798</v>
      </c>
      <c r="B807" s="522" t="s">
        <v>5799</v>
      </c>
      <c r="C807" s="24">
        <f>SUMIF('2023.12'!$D$6:$D$1317,A807,'2023.12'!$F$6:$F$1317)</f>
        <v>0</v>
      </c>
      <c r="D807" s="24">
        <v>0</v>
      </c>
      <c r="E807" s="24">
        <f>SUMIF('2024.12'!$E$6:$E$1659,A807,'2024.12'!$H$6:$H$1659)</f>
        <v>0</v>
      </c>
      <c r="F807" s="707">
        <f t="shared" si="63"/>
        <v>0</v>
      </c>
      <c r="G807" s="707" t="str">
        <f t="shared" si="60"/>
        <v/>
      </c>
      <c r="H807" s="707" t="str">
        <f t="shared" si="61"/>
        <v/>
      </c>
      <c r="I807" s="22" t="str">
        <f t="shared" si="62"/>
        <v>否</v>
      </c>
      <c r="J807" s="488" t="str">
        <f t="shared" si="64"/>
        <v>21105</v>
      </c>
      <c r="K807" s="712">
        <v>1</v>
      </c>
    </row>
    <row r="808" s="693" customFormat="1" ht="20.25" hidden="1" spans="1:11">
      <c r="A808" s="522" t="s">
        <v>5800</v>
      </c>
      <c r="B808" s="522" t="s">
        <v>5801</v>
      </c>
      <c r="C808" s="24">
        <f>SUMIF('2023.12'!$D$6:$D$1317,A808,'2023.12'!$F$6:$F$1317)</f>
        <v>0</v>
      </c>
      <c r="D808" s="24">
        <v>0</v>
      </c>
      <c r="E808" s="24">
        <f>SUMIF('2024.12'!$E$6:$E$1659,A808,'2024.12'!$H$6:$H$1659)</f>
        <v>0</v>
      </c>
      <c r="F808" s="707">
        <f t="shared" si="63"/>
        <v>0</v>
      </c>
      <c r="G808" s="707" t="str">
        <f t="shared" si="60"/>
        <v/>
      </c>
      <c r="H808" s="707" t="str">
        <f t="shared" si="61"/>
        <v/>
      </c>
      <c r="I808" s="22" t="str">
        <f t="shared" si="62"/>
        <v>否</v>
      </c>
      <c r="J808" s="488" t="str">
        <f t="shared" si="64"/>
        <v>21105</v>
      </c>
      <c r="K808" s="712">
        <v>1</v>
      </c>
    </row>
    <row r="809" s="701" customFormat="1" ht="20.25" hidden="1" spans="1:11">
      <c r="A809" s="522" t="s">
        <v>5802</v>
      </c>
      <c r="B809" s="522" t="s">
        <v>5803</v>
      </c>
      <c r="C809" s="24">
        <f>SUMIF('2023.12'!$D$6:$D$1317,A809,'2023.12'!$F$6:$F$1317)</f>
        <v>0</v>
      </c>
      <c r="D809" s="24">
        <v>0</v>
      </c>
      <c r="E809" s="24">
        <f>SUMIF('2024.12'!$E$6:$E$1659,A809,'2024.12'!$H$6:$H$1659)</f>
        <v>0</v>
      </c>
      <c r="F809" s="707">
        <f t="shared" si="63"/>
        <v>0</v>
      </c>
      <c r="G809" s="707" t="str">
        <f t="shared" si="60"/>
        <v/>
      </c>
      <c r="H809" s="707" t="str">
        <f t="shared" si="61"/>
        <v/>
      </c>
      <c r="I809" s="22" t="str">
        <f t="shared" si="62"/>
        <v>否</v>
      </c>
      <c r="J809" s="488" t="str">
        <f t="shared" si="64"/>
        <v>21105</v>
      </c>
      <c r="K809" s="712">
        <v>1</v>
      </c>
    </row>
    <row r="810" s="700" customFormat="1" ht="19.5" spans="1:11">
      <c r="A810" s="349">
        <v>21106</v>
      </c>
      <c r="B810" s="350" t="s">
        <v>1288</v>
      </c>
      <c r="C810" s="20">
        <f>SUMIF($J811:$J$1340,$A810,C811:C$1340)</f>
        <v>2712</v>
      </c>
      <c r="D810" s="20">
        <f>SUMIF($J811:$J$1340,$A810,D811:D$1340)</f>
        <v>2088</v>
      </c>
      <c r="E810" s="20">
        <f>SUMIF($J811:$J$1340,$A810,E811:E$1340)</f>
        <v>0</v>
      </c>
      <c r="F810" s="17">
        <f t="shared" si="63"/>
        <v>-2712</v>
      </c>
      <c r="G810" s="18" t="str">
        <f t="shared" si="60"/>
        <v>-100.0%</v>
      </c>
      <c r="H810" s="18" t="str">
        <f t="shared" si="61"/>
        <v>0.0%</v>
      </c>
      <c r="I810" s="22" t="str">
        <f t="shared" si="62"/>
        <v>是</v>
      </c>
      <c r="J810" s="641" t="str">
        <f t="shared" si="64"/>
        <v>211</v>
      </c>
      <c r="K810" s="716">
        <v>1</v>
      </c>
    </row>
    <row r="811" s="688" customFormat="1" ht="19.5" spans="1:11">
      <c r="A811" s="280">
        <v>2110602</v>
      </c>
      <c r="B811" s="281" t="s">
        <v>1289</v>
      </c>
      <c r="C811" s="24">
        <f>SUMIF('2023.12'!$D$6:$D$1317,A811,'2023.12'!$F$6:$F$1317)</f>
        <v>437</v>
      </c>
      <c r="D811" s="24">
        <v>1288</v>
      </c>
      <c r="E811" s="24">
        <f>SUMIF('2024.12'!$E$6:$E$1659,A811,'2024.12'!$H$6:$H$1659)</f>
        <v>0</v>
      </c>
      <c r="F811" s="302">
        <f t="shared" si="63"/>
        <v>-437</v>
      </c>
      <c r="G811" s="84" t="str">
        <f t="shared" si="60"/>
        <v>-100.0%</v>
      </c>
      <c r="H811" s="84" t="str">
        <f t="shared" si="61"/>
        <v>0.0%</v>
      </c>
      <c r="I811" s="22" t="str">
        <f t="shared" si="62"/>
        <v>是</v>
      </c>
      <c r="J811" s="641" t="str">
        <f t="shared" si="64"/>
        <v>21106</v>
      </c>
      <c r="K811" s="716">
        <v>1</v>
      </c>
    </row>
    <row r="812" s="700" customFormat="1" ht="19.5" spans="1:11">
      <c r="A812" s="280">
        <v>2110605</v>
      </c>
      <c r="B812" s="281" t="s">
        <v>1292</v>
      </c>
      <c r="C812" s="24">
        <f>SUMIF('2023.12'!$D$6:$D$1317,A812,'2023.12'!$F$6:$F$1317)</f>
        <v>2035</v>
      </c>
      <c r="D812" s="24">
        <v>800</v>
      </c>
      <c r="E812" s="24">
        <f>SUMIF('2024.12'!$E$6:$E$1659,A812,'2024.12'!$H$6:$H$1659)</f>
        <v>0</v>
      </c>
      <c r="F812" s="302">
        <f t="shared" si="63"/>
        <v>-2035</v>
      </c>
      <c r="G812" s="84" t="str">
        <f t="shared" si="60"/>
        <v>-100.0%</v>
      </c>
      <c r="H812" s="84" t="str">
        <f t="shared" si="61"/>
        <v>0.0%</v>
      </c>
      <c r="I812" s="22" t="str">
        <f t="shared" si="62"/>
        <v>是</v>
      </c>
      <c r="J812" s="641" t="str">
        <f t="shared" si="64"/>
        <v>21106</v>
      </c>
      <c r="K812" s="716">
        <v>1</v>
      </c>
    </row>
    <row r="813" s="692" customFormat="1" ht="19.5" spans="1:11">
      <c r="A813" s="280">
        <v>2110699</v>
      </c>
      <c r="B813" s="281" t="s">
        <v>1293</v>
      </c>
      <c r="C813" s="24">
        <f>SUMIF('2023.12'!$D$6:$D$1317,A813,'2023.12'!$F$6:$F$1317)</f>
        <v>240</v>
      </c>
      <c r="D813" s="24">
        <v>0</v>
      </c>
      <c r="E813" s="24">
        <f>SUMIF('2024.12'!$E$6:$E$1659,A813,'2024.12'!$H$6:$H$1659)</f>
        <v>0</v>
      </c>
      <c r="F813" s="302">
        <f t="shared" si="63"/>
        <v>-240</v>
      </c>
      <c r="G813" s="84" t="str">
        <f t="shared" si="60"/>
        <v>-100.0%</v>
      </c>
      <c r="H813" s="84" t="str">
        <f t="shared" si="61"/>
        <v/>
      </c>
      <c r="I813" s="22" t="str">
        <f t="shared" si="62"/>
        <v>是</v>
      </c>
      <c r="J813" s="641" t="str">
        <f t="shared" si="64"/>
        <v>21106</v>
      </c>
      <c r="K813" s="716">
        <v>1</v>
      </c>
    </row>
    <row r="814" s="694" customFormat="1" ht="20.25" hidden="1" spans="1:11">
      <c r="A814" s="269" t="s">
        <v>5804</v>
      </c>
      <c r="B814" s="269" t="s">
        <v>5805</v>
      </c>
      <c r="C814" s="660">
        <f>SUMIF($J815:$J$1340,$A814,C815:C$1340)</f>
        <v>0</v>
      </c>
      <c r="D814" s="660">
        <f>SUMIF($J815:$J$1340,$A814,D815:D$1340)</f>
        <v>0</v>
      </c>
      <c r="E814" s="20">
        <f>SUMIF($J815:$J$1340,$A814,E815:E$1340)</f>
        <v>0</v>
      </c>
      <c r="F814" s="271">
        <f t="shared" si="63"/>
        <v>0</v>
      </c>
      <c r="G814" s="271" t="str">
        <f t="shared" si="60"/>
        <v/>
      </c>
      <c r="H814" s="271" t="str">
        <f t="shared" si="61"/>
        <v/>
      </c>
      <c r="I814" s="22" t="str">
        <f t="shared" si="62"/>
        <v>否</v>
      </c>
      <c r="J814" s="488" t="str">
        <f t="shared" si="64"/>
        <v>211</v>
      </c>
      <c r="K814" s="712">
        <v>1</v>
      </c>
    </row>
    <row r="815" s="694" customFormat="1" ht="20.25" hidden="1" spans="1:11">
      <c r="A815" s="522" t="s">
        <v>5806</v>
      </c>
      <c r="B815" s="522" t="s">
        <v>5807</v>
      </c>
      <c r="C815" s="24">
        <f>SUMIF('2023.12'!$D$6:$D$1317,A815,'2023.12'!$F$6:$F$1317)</f>
        <v>0</v>
      </c>
      <c r="D815" s="24">
        <v>0</v>
      </c>
      <c r="E815" s="24">
        <f>SUMIF('2024.12'!$E$6:$E$1659,A815,'2024.12'!$H$6:$H$1659)</f>
        <v>0</v>
      </c>
      <c r="F815" s="707">
        <f t="shared" si="63"/>
        <v>0</v>
      </c>
      <c r="G815" s="707" t="str">
        <f t="shared" si="60"/>
        <v/>
      </c>
      <c r="H815" s="707" t="str">
        <f t="shared" si="61"/>
        <v/>
      </c>
      <c r="I815" s="22" t="str">
        <f t="shared" si="62"/>
        <v>否</v>
      </c>
      <c r="J815" s="488" t="str">
        <f t="shared" si="64"/>
        <v>21107</v>
      </c>
      <c r="K815" s="712">
        <v>1</v>
      </c>
    </row>
    <row r="816" s="697" customFormat="1" ht="20.25" hidden="1" spans="1:11">
      <c r="A816" s="522" t="s">
        <v>5808</v>
      </c>
      <c r="B816" s="522" t="s">
        <v>5809</v>
      </c>
      <c r="C816" s="24">
        <f>SUMIF('2023.12'!$D$6:$D$1317,A816,'2023.12'!$F$6:$F$1317)</f>
        <v>0</v>
      </c>
      <c r="D816" s="24">
        <v>0</v>
      </c>
      <c r="E816" s="24">
        <f>SUMIF('2024.12'!$E$6:$E$1659,A816,'2024.12'!$H$6:$H$1659)</f>
        <v>0</v>
      </c>
      <c r="F816" s="707">
        <f t="shared" si="63"/>
        <v>0</v>
      </c>
      <c r="G816" s="707" t="str">
        <f t="shared" si="60"/>
        <v/>
      </c>
      <c r="H816" s="707" t="str">
        <f t="shared" si="61"/>
        <v/>
      </c>
      <c r="I816" s="22" t="str">
        <f t="shared" si="62"/>
        <v>否</v>
      </c>
      <c r="J816" s="488" t="str">
        <f t="shared" si="64"/>
        <v>21107</v>
      </c>
      <c r="K816" s="712">
        <v>1</v>
      </c>
    </row>
    <row r="817" s="687" customFormat="1" ht="20.25" hidden="1" spans="1:11">
      <c r="A817" s="269" t="s">
        <v>5810</v>
      </c>
      <c r="B817" s="269" t="s">
        <v>5811</v>
      </c>
      <c r="C817" s="660">
        <f>SUMIF($J818:$J$1340,$A817,C818:C$1340)</f>
        <v>0</v>
      </c>
      <c r="D817" s="660">
        <f>SUMIF($J818:$J$1340,$A817,D818:D$1340)</f>
        <v>0</v>
      </c>
      <c r="E817" s="20">
        <f>SUMIF($J818:$J$1340,$A817,E818:E$1340)</f>
        <v>0</v>
      </c>
      <c r="F817" s="271">
        <f t="shared" si="63"/>
        <v>0</v>
      </c>
      <c r="G817" s="271" t="str">
        <f t="shared" si="60"/>
        <v/>
      </c>
      <c r="H817" s="271" t="str">
        <f t="shared" si="61"/>
        <v/>
      </c>
      <c r="I817" s="22" t="str">
        <f t="shared" si="62"/>
        <v>否</v>
      </c>
      <c r="J817" s="488" t="str">
        <f t="shared" si="64"/>
        <v>211</v>
      </c>
      <c r="K817" s="712">
        <v>1</v>
      </c>
    </row>
    <row r="818" s="488" customFormat="1" ht="20.25" hidden="1" spans="1:11">
      <c r="A818" s="522" t="s">
        <v>5812</v>
      </c>
      <c r="B818" s="522" t="s">
        <v>5813</v>
      </c>
      <c r="C818" s="24">
        <f>SUMIF('2023.12'!$D$6:$D$1317,A818,'2023.12'!$F$6:$F$1317)</f>
        <v>0</v>
      </c>
      <c r="D818" s="24">
        <v>0</v>
      </c>
      <c r="E818" s="24">
        <f>SUMIF('2024.12'!$E$6:$E$1659,A818,'2024.12'!$H$6:$H$1659)</f>
        <v>0</v>
      </c>
      <c r="F818" s="707">
        <f t="shared" si="63"/>
        <v>0</v>
      </c>
      <c r="G818" s="707" t="str">
        <f t="shared" si="60"/>
        <v/>
      </c>
      <c r="H818" s="707" t="str">
        <f t="shared" si="61"/>
        <v/>
      </c>
      <c r="I818" s="22" t="str">
        <f t="shared" si="62"/>
        <v>否</v>
      </c>
      <c r="J818" s="488" t="str">
        <f t="shared" si="64"/>
        <v>21108</v>
      </c>
      <c r="K818" s="712">
        <v>1</v>
      </c>
    </row>
    <row r="819" s="687" customFormat="1" ht="20.25" hidden="1" spans="1:11">
      <c r="A819" s="522" t="s">
        <v>5814</v>
      </c>
      <c r="B819" s="522" t="s">
        <v>5815</v>
      </c>
      <c r="C819" s="24">
        <f>SUMIF('2023.12'!$D$6:$D$1317,A819,'2023.12'!$F$6:$F$1317)</f>
        <v>0</v>
      </c>
      <c r="D819" s="24">
        <v>0</v>
      </c>
      <c r="E819" s="24">
        <f>SUMIF('2024.12'!$E$6:$E$1659,A819,'2024.12'!$H$6:$H$1659)</f>
        <v>0</v>
      </c>
      <c r="F819" s="707">
        <f t="shared" si="63"/>
        <v>0</v>
      </c>
      <c r="G819" s="707" t="str">
        <f t="shared" si="60"/>
        <v/>
      </c>
      <c r="H819" s="707" t="str">
        <f t="shared" si="61"/>
        <v/>
      </c>
      <c r="I819" s="22" t="str">
        <f t="shared" si="62"/>
        <v>否</v>
      </c>
      <c r="J819" s="488" t="str">
        <f t="shared" si="64"/>
        <v>21108</v>
      </c>
      <c r="K819" s="712">
        <v>1</v>
      </c>
    </row>
    <row r="820" s="694" customFormat="1" ht="20.25" hidden="1" spans="1:11">
      <c r="A820" s="269" t="s">
        <v>5816</v>
      </c>
      <c r="B820" s="269" t="s">
        <v>5817</v>
      </c>
      <c r="C820" s="660">
        <f>SUMIF($J821:$J$1340,$A820,C821:C$1340)</f>
        <v>0</v>
      </c>
      <c r="D820" s="660">
        <f>SUMIF($J821:$J$1340,$A820,D821:D$1340)</f>
        <v>0</v>
      </c>
      <c r="E820" s="20">
        <f>SUMIF($J821:$J$1340,$A820,E821:E$1340)</f>
        <v>0</v>
      </c>
      <c r="F820" s="271">
        <f t="shared" si="63"/>
        <v>0</v>
      </c>
      <c r="G820" s="271" t="str">
        <f t="shared" si="60"/>
        <v/>
      </c>
      <c r="H820" s="271" t="str">
        <f t="shared" si="61"/>
        <v/>
      </c>
      <c r="I820" s="22" t="str">
        <f t="shared" si="62"/>
        <v>否</v>
      </c>
      <c r="J820" s="488" t="str">
        <f t="shared" si="64"/>
        <v>211</v>
      </c>
      <c r="K820" s="712">
        <v>1</v>
      </c>
    </row>
    <row r="821" s="697" customFormat="1" ht="20.25" hidden="1" spans="1:11">
      <c r="A821" s="522" t="s">
        <v>5818</v>
      </c>
      <c r="B821" s="522" t="s">
        <v>5819</v>
      </c>
      <c r="C821" s="24">
        <f>SUMIF('2023.12'!$D$6:$D$1317,A821,'2023.12'!$F$6:$F$1317)</f>
        <v>0</v>
      </c>
      <c r="D821" s="24">
        <v>0</v>
      </c>
      <c r="E821" s="24">
        <f>SUMIF('2024.12'!$E$6:$E$1659,A821,'2024.12'!$H$6:$H$1659)</f>
        <v>0</v>
      </c>
      <c r="F821" s="707">
        <f t="shared" si="63"/>
        <v>0</v>
      </c>
      <c r="G821" s="707" t="str">
        <f t="shared" si="60"/>
        <v/>
      </c>
      <c r="H821" s="707" t="str">
        <f t="shared" si="61"/>
        <v/>
      </c>
      <c r="I821" s="22" t="str">
        <f t="shared" si="62"/>
        <v>否</v>
      </c>
      <c r="J821" s="488" t="str">
        <f t="shared" si="64"/>
        <v>21109</v>
      </c>
      <c r="K821" s="712">
        <v>1</v>
      </c>
    </row>
    <row r="822" s="696" customFormat="1" ht="20.25" hidden="1" spans="1:11">
      <c r="A822" s="349" t="s">
        <v>5820</v>
      </c>
      <c r="B822" s="350" t="s">
        <v>1301</v>
      </c>
      <c r="C822" s="20">
        <f>SUMIF($J823:$J$1340,$A822,C823:C$1340)</f>
        <v>0</v>
      </c>
      <c r="D822" s="20">
        <f>SUMIF($J823:$J$1340,$A822,D823:D$1340)</f>
        <v>0</v>
      </c>
      <c r="E822" s="20">
        <f>SUMIF($J823:$J$1340,$A822,E823:E$1340)</f>
        <v>0</v>
      </c>
      <c r="F822" s="17">
        <f t="shared" si="63"/>
        <v>0</v>
      </c>
      <c r="G822" s="18" t="str">
        <f t="shared" si="60"/>
        <v/>
      </c>
      <c r="H822" s="18" t="str">
        <f t="shared" si="61"/>
        <v/>
      </c>
      <c r="I822" s="22" t="str">
        <f t="shared" si="62"/>
        <v>否</v>
      </c>
      <c r="J822" s="641" t="str">
        <f t="shared" si="64"/>
        <v>211</v>
      </c>
      <c r="K822" s="712">
        <v>1</v>
      </c>
    </row>
    <row r="823" s="695" customFormat="1" ht="20.25" hidden="1" spans="1:11">
      <c r="A823" s="280" t="s">
        <v>5821</v>
      </c>
      <c r="B823" s="281" t="s">
        <v>1301</v>
      </c>
      <c r="C823" s="24">
        <f>SUMIF('2023.12'!$D$6:$D$1317,A823,'2023.12'!$F$6:$F$1317)</f>
        <v>0</v>
      </c>
      <c r="D823" s="24">
        <v>0</v>
      </c>
      <c r="E823" s="24">
        <f>SUMIF('2024.12'!$E$6:$E$1659,A823,'2024.12'!$H$6:$H$1659)</f>
        <v>0</v>
      </c>
      <c r="F823" s="302">
        <f t="shared" si="63"/>
        <v>0</v>
      </c>
      <c r="G823" s="84" t="str">
        <f t="shared" si="60"/>
        <v/>
      </c>
      <c r="H823" s="84" t="str">
        <f t="shared" si="61"/>
        <v/>
      </c>
      <c r="I823" s="22" t="str">
        <f t="shared" si="62"/>
        <v>否</v>
      </c>
      <c r="J823" s="641" t="str">
        <f t="shared" si="64"/>
        <v>21110</v>
      </c>
      <c r="K823" s="712">
        <v>1</v>
      </c>
    </row>
    <row r="824" s="695" customFormat="1" ht="19.5" spans="1:11">
      <c r="A824" s="349" t="s">
        <v>5822</v>
      </c>
      <c r="B824" s="350" t="s">
        <v>1302</v>
      </c>
      <c r="C824" s="20">
        <f>SUMIF($J825:$J$1340,$A824,C825:C$1340)</f>
        <v>120</v>
      </c>
      <c r="D824" s="20">
        <f>SUMIF($J825:$J$1340,$A824,D825:D$1340)</f>
        <v>80</v>
      </c>
      <c r="E824" s="20">
        <f>SUMIF($J825:$J$1340,$A824,E825:E$1340)</f>
        <v>0</v>
      </c>
      <c r="F824" s="17">
        <f t="shared" si="63"/>
        <v>-120</v>
      </c>
      <c r="G824" s="18" t="str">
        <f t="shared" si="60"/>
        <v>-100.0%</v>
      </c>
      <c r="H824" s="18" t="str">
        <f t="shared" si="61"/>
        <v>0.0%</v>
      </c>
      <c r="I824" s="22" t="str">
        <f t="shared" si="62"/>
        <v>是</v>
      </c>
      <c r="J824" s="641" t="str">
        <f t="shared" si="64"/>
        <v>211</v>
      </c>
      <c r="K824" s="716">
        <v>1</v>
      </c>
    </row>
    <row r="825" s="696" customFormat="1" ht="19.5" spans="1:11">
      <c r="A825" s="280" t="s">
        <v>5823</v>
      </c>
      <c r="B825" s="281" t="s">
        <v>1303</v>
      </c>
      <c r="C825" s="24">
        <f>SUMIF('2023.12'!$D$6:$D$1317,A825,'2023.12'!$F$6:$F$1317)</f>
        <v>120</v>
      </c>
      <c r="D825" s="24">
        <v>80</v>
      </c>
      <c r="E825" s="24">
        <f>SUMIF('2024.12'!$E$6:$E$1659,A825,'2024.12'!$H$6:$H$1659)</f>
        <v>0</v>
      </c>
      <c r="F825" s="302">
        <f t="shared" si="63"/>
        <v>-120</v>
      </c>
      <c r="G825" s="84" t="str">
        <f t="shared" si="60"/>
        <v>-100.0%</v>
      </c>
      <c r="H825" s="84" t="str">
        <f t="shared" si="61"/>
        <v>0.0%</v>
      </c>
      <c r="I825" s="22" t="str">
        <f t="shared" si="62"/>
        <v>是</v>
      </c>
      <c r="J825" s="641" t="str">
        <f t="shared" si="64"/>
        <v>21111</v>
      </c>
      <c r="K825" s="716">
        <v>1</v>
      </c>
    </row>
    <row r="826" s="697" customFormat="1" ht="20.25" hidden="1" spans="1:11">
      <c r="A826" s="522" t="s">
        <v>5824</v>
      </c>
      <c r="B826" s="522" t="s">
        <v>5825</v>
      </c>
      <c r="C826" s="24">
        <f>SUMIF('2023.12'!$D$6:$D$1317,A826,'2023.12'!$F$6:$F$1317)</f>
        <v>0</v>
      </c>
      <c r="D826" s="24">
        <v>0</v>
      </c>
      <c r="E826" s="24">
        <f>SUMIF('2024.12'!$E$6:$E$1659,A826,'2024.12'!$H$6:$H$1659)</f>
        <v>0</v>
      </c>
      <c r="F826" s="707">
        <f t="shared" si="63"/>
        <v>0</v>
      </c>
      <c r="G826" s="707" t="str">
        <f t="shared" si="60"/>
        <v/>
      </c>
      <c r="H826" s="707" t="str">
        <f t="shared" si="61"/>
        <v/>
      </c>
      <c r="I826" s="22" t="str">
        <f t="shared" si="62"/>
        <v>否</v>
      </c>
      <c r="J826" s="488" t="str">
        <f t="shared" si="64"/>
        <v>21111</v>
      </c>
      <c r="K826" s="712">
        <v>1</v>
      </c>
    </row>
    <row r="827" s="694" customFormat="1" ht="20.25" hidden="1" spans="1:11">
      <c r="A827" s="522" t="s">
        <v>5826</v>
      </c>
      <c r="B827" s="522" t="s">
        <v>5827</v>
      </c>
      <c r="C827" s="24">
        <f>SUMIF('2023.12'!$D$6:$D$1317,A827,'2023.12'!$F$6:$F$1317)</f>
        <v>0</v>
      </c>
      <c r="D827" s="24">
        <v>0</v>
      </c>
      <c r="E827" s="24">
        <f>SUMIF('2024.12'!$E$6:$E$1659,A827,'2024.12'!$H$6:$H$1659)</f>
        <v>0</v>
      </c>
      <c r="F827" s="707">
        <f t="shared" si="63"/>
        <v>0</v>
      </c>
      <c r="G827" s="707" t="str">
        <f t="shared" si="60"/>
        <v/>
      </c>
      <c r="H827" s="707" t="str">
        <f t="shared" si="61"/>
        <v/>
      </c>
      <c r="I827" s="22" t="str">
        <f t="shared" si="62"/>
        <v>否</v>
      </c>
      <c r="J827" s="488" t="str">
        <f t="shared" si="64"/>
        <v>21111</v>
      </c>
      <c r="K827" s="712">
        <v>1</v>
      </c>
    </row>
    <row r="828" s="697" customFormat="1" ht="20.25" hidden="1" spans="1:11">
      <c r="A828" s="522" t="s">
        <v>5828</v>
      </c>
      <c r="B828" s="522" t="s">
        <v>5829</v>
      </c>
      <c r="C828" s="24">
        <f>SUMIF('2023.12'!$D$6:$D$1317,A828,'2023.12'!$F$6:$F$1317)</f>
        <v>0</v>
      </c>
      <c r="D828" s="24">
        <v>0</v>
      </c>
      <c r="E828" s="24">
        <f>SUMIF('2024.12'!$E$6:$E$1659,A828,'2024.12'!$H$6:$H$1659)</f>
        <v>0</v>
      </c>
      <c r="F828" s="707">
        <f t="shared" si="63"/>
        <v>0</v>
      </c>
      <c r="G828" s="707" t="str">
        <f t="shared" si="60"/>
        <v/>
      </c>
      <c r="H828" s="707" t="str">
        <f t="shared" si="61"/>
        <v/>
      </c>
      <c r="I828" s="22" t="str">
        <f t="shared" si="62"/>
        <v>否</v>
      </c>
      <c r="J828" s="488" t="str">
        <f t="shared" si="64"/>
        <v>21111</v>
      </c>
      <c r="K828" s="712">
        <v>1</v>
      </c>
    </row>
    <row r="829" s="694" customFormat="1" ht="20.25" hidden="1" spans="1:11">
      <c r="A829" s="522" t="s">
        <v>5830</v>
      </c>
      <c r="B829" s="522" t="s">
        <v>5831</v>
      </c>
      <c r="C829" s="24">
        <f>SUMIF('2023.12'!$D$6:$D$1317,A829,'2023.12'!$F$6:$F$1317)</f>
        <v>0</v>
      </c>
      <c r="D829" s="24">
        <v>0</v>
      </c>
      <c r="E829" s="24">
        <f>SUMIF('2024.12'!$E$6:$E$1659,A829,'2024.12'!$H$6:$H$1659)</f>
        <v>0</v>
      </c>
      <c r="F829" s="707">
        <f t="shared" si="63"/>
        <v>0</v>
      </c>
      <c r="G829" s="707" t="str">
        <f t="shared" si="60"/>
        <v/>
      </c>
      <c r="H829" s="707" t="str">
        <f t="shared" si="61"/>
        <v/>
      </c>
      <c r="I829" s="22" t="str">
        <f t="shared" si="62"/>
        <v>否</v>
      </c>
      <c r="J829" s="488" t="str">
        <f t="shared" si="64"/>
        <v>21111</v>
      </c>
      <c r="K829" s="712">
        <v>1</v>
      </c>
    </row>
    <row r="830" s="694" customFormat="1" ht="20.25" hidden="1" spans="1:11">
      <c r="A830" s="269" t="s">
        <v>5832</v>
      </c>
      <c r="B830" s="269" t="s">
        <v>5833</v>
      </c>
      <c r="C830" s="660">
        <f>SUMIF($J831:$J$1340,$A830,C831:C$1340)</f>
        <v>0</v>
      </c>
      <c r="D830" s="660">
        <f>SUMIF($J831:$J$1340,$A830,D831:D$1340)</f>
        <v>0</v>
      </c>
      <c r="E830" s="20">
        <f>SUMIF($J831:$J$1340,$A830,E831:E$1340)</f>
        <v>0</v>
      </c>
      <c r="F830" s="271">
        <f t="shared" si="63"/>
        <v>0</v>
      </c>
      <c r="G830" s="271" t="str">
        <f t="shared" si="60"/>
        <v/>
      </c>
      <c r="H830" s="271" t="str">
        <f t="shared" si="61"/>
        <v/>
      </c>
      <c r="I830" s="22" t="str">
        <f t="shared" si="62"/>
        <v>否</v>
      </c>
      <c r="J830" s="488" t="str">
        <f t="shared" si="64"/>
        <v>211</v>
      </c>
      <c r="K830" s="712">
        <v>1</v>
      </c>
    </row>
    <row r="831" s="694" customFormat="1" ht="20.25" hidden="1" spans="1:11">
      <c r="A831" s="522" t="s">
        <v>5834</v>
      </c>
      <c r="B831" s="522" t="s">
        <v>5835</v>
      </c>
      <c r="C831" s="24">
        <f>SUMIF('2023.12'!$D$6:$D$1317,A831,'2023.12'!$F$6:$F$1317)</f>
        <v>0</v>
      </c>
      <c r="D831" s="24">
        <v>0</v>
      </c>
      <c r="E831" s="24">
        <f>SUMIF('2024.12'!$E$6:$E$1659,A831,'2024.12'!$H$6:$H$1659)</f>
        <v>0</v>
      </c>
      <c r="F831" s="707">
        <f t="shared" si="63"/>
        <v>0</v>
      </c>
      <c r="G831" s="707" t="str">
        <f t="shared" si="60"/>
        <v/>
      </c>
      <c r="H831" s="707" t="str">
        <f t="shared" si="61"/>
        <v/>
      </c>
      <c r="I831" s="22" t="str">
        <f t="shared" si="62"/>
        <v>否</v>
      </c>
      <c r="J831" s="488" t="str">
        <f t="shared" si="64"/>
        <v>21112</v>
      </c>
      <c r="K831" s="712">
        <v>1</v>
      </c>
    </row>
    <row r="832" s="694" customFormat="1" ht="20.25" hidden="1" spans="1:11">
      <c r="A832" s="269" t="s">
        <v>5836</v>
      </c>
      <c r="B832" s="269" t="s">
        <v>5837</v>
      </c>
      <c r="C832" s="660">
        <f>SUMIF($J833:$J$1340,$A832,C833:C$1340)</f>
        <v>0</v>
      </c>
      <c r="D832" s="660">
        <f>SUMIF($J833:$J$1340,$A832,D833:D$1340)</f>
        <v>0</v>
      </c>
      <c r="E832" s="20">
        <f>SUMIF($J833:$J$1340,$A832,E833:E$1340)</f>
        <v>0</v>
      </c>
      <c r="F832" s="271">
        <f t="shared" si="63"/>
        <v>0</v>
      </c>
      <c r="G832" s="271" t="str">
        <f t="shared" si="60"/>
        <v/>
      </c>
      <c r="H832" s="271" t="str">
        <f t="shared" si="61"/>
        <v/>
      </c>
      <c r="I832" s="22" t="str">
        <f t="shared" si="62"/>
        <v>否</v>
      </c>
      <c r="J832" s="488" t="str">
        <f t="shared" si="64"/>
        <v>211</v>
      </c>
      <c r="K832" s="712">
        <v>1</v>
      </c>
    </row>
    <row r="833" s="694" customFormat="1" ht="20.25" hidden="1" spans="1:11">
      <c r="A833" s="522" t="s">
        <v>5838</v>
      </c>
      <c r="B833" s="522" t="s">
        <v>5839</v>
      </c>
      <c r="C833" s="24">
        <f>SUMIF('2023.12'!$D$6:$D$1317,A833,'2023.12'!$F$6:$F$1317)</f>
        <v>0</v>
      </c>
      <c r="D833" s="24">
        <v>0</v>
      </c>
      <c r="E833" s="24">
        <f>SUMIF('2024.12'!$E$6:$E$1659,A833,'2024.12'!$H$6:$H$1659)</f>
        <v>0</v>
      </c>
      <c r="F833" s="707">
        <f t="shared" si="63"/>
        <v>0</v>
      </c>
      <c r="G833" s="707" t="str">
        <f t="shared" si="60"/>
        <v/>
      </c>
      <c r="H833" s="707" t="str">
        <f t="shared" si="61"/>
        <v/>
      </c>
      <c r="I833" s="22" t="str">
        <f t="shared" si="62"/>
        <v>否</v>
      </c>
      <c r="J833" s="488" t="str">
        <f t="shared" si="64"/>
        <v>21113</v>
      </c>
      <c r="K833" s="712">
        <v>1</v>
      </c>
    </row>
    <row r="834" s="696" customFormat="1" ht="19.5" spans="1:11">
      <c r="A834" s="349" t="s">
        <v>5840</v>
      </c>
      <c r="B834" s="350" t="s">
        <v>1310</v>
      </c>
      <c r="C834" s="20">
        <f>SUMIF($J835:$J$1340,$A834,C835:C$1340)</f>
        <v>0</v>
      </c>
      <c r="D834" s="20">
        <f>SUMIF($J835:$J$1340,$A834,D835:D$1340)</f>
        <v>0</v>
      </c>
      <c r="E834" s="20">
        <f>SUMIF($J835:$J$1340,$A834,E835:E$1340)</f>
        <v>13</v>
      </c>
      <c r="F834" s="17">
        <f t="shared" si="63"/>
        <v>13</v>
      </c>
      <c r="G834" s="17" t="str">
        <f t="shared" si="60"/>
        <v/>
      </c>
      <c r="H834" s="17" t="str">
        <f t="shared" si="61"/>
        <v/>
      </c>
      <c r="I834" s="22" t="str">
        <f t="shared" si="62"/>
        <v>是</v>
      </c>
      <c r="J834" s="641" t="str">
        <f t="shared" si="64"/>
        <v>211</v>
      </c>
      <c r="K834" s="716">
        <v>1</v>
      </c>
    </row>
    <row r="835" s="697" customFormat="1" ht="20.25" hidden="1" spans="1:11">
      <c r="A835" s="522" t="s">
        <v>5841</v>
      </c>
      <c r="B835" s="522" t="s">
        <v>4730</v>
      </c>
      <c r="C835" s="24">
        <f>SUMIF('2023.12'!$D$6:$D$1317,A835,'2023.12'!$F$6:$F$1317)</f>
        <v>0</v>
      </c>
      <c r="D835" s="24">
        <v>0</v>
      </c>
      <c r="E835" s="24">
        <f>SUMIF('2024.12'!$E$6:$E$1659,A835,'2024.12'!$H$6:$H$1659)</f>
        <v>0</v>
      </c>
      <c r="F835" s="707">
        <f t="shared" si="63"/>
        <v>0</v>
      </c>
      <c r="G835" s="707" t="str">
        <f t="shared" si="60"/>
        <v/>
      </c>
      <c r="H835" s="707" t="str">
        <f t="shared" si="61"/>
        <v/>
      </c>
      <c r="I835" s="22" t="str">
        <f t="shared" si="62"/>
        <v>否</v>
      </c>
      <c r="J835" s="488" t="str">
        <f t="shared" si="64"/>
        <v>21114</v>
      </c>
      <c r="K835" s="712">
        <v>1</v>
      </c>
    </row>
    <row r="836" s="694" customFormat="1" ht="20.25" hidden="1" spans="1:11">
      <c r="A836" s="522" t="s">
        <v>5842</v>
      </c>
      <c r="B836" s="522" t="s">
        <v>4732</v>
      </c>
      <c r="C836" s="24">
        <f>SUMIF('2023.12'!$D$6:$D$1317,A836,'2023.12'!$F$6:$F$1317)</f>
        <v>0</v>
      </c>
      <c r="D836" s="24">
        <v>0</v>
      </c>
      <c r="E836" s="24">
        <f>SUMIF('2024.12'!$E$6:$E$1659,A836,'2024.12'!$H$6:$H$1659)</f>
        <v>0</v>
      </c>
      <c r="F836" s="707">
        <f t="shared" si="63"/>
        <v>0</v>
      </c>
      <c r="G836" s="707" t="str">
        <f t="shared" si="60"/>
        <v/>
      </c>
      <c r="H836" s="707" t="str">
        <f t="shared" si="61"/>
        <v/>
      </c>
      <c r="I836" s="22" t="str">
        <f t="shared" si="62"/>
        <v>否</v>
      </c>
      <c r="J836" s="488" t="str">
        <f t="shared" si="64"/>
        <v>21114</v>
      </c>
      <c r="K836" s="712">
        <v>1</v>
      </c>
    </row>
    <row r="837" s="697" customFormat="1" ht="20.25" hidden="1" spans="1:11">
      <c r="A837" s="522" t="s">
        <v>5843</v>
      </c>
      <c r="B837" s="522" t="s">
        <v>4642</v>
      </c>
      <c r="C837" s="24">
        <f>SUMIF('2023.12'!$D$6:$D$1317,A837,'2023.12'!$F$6:$F$1317)</f>
        <v>0</v>
      </c>
      <c r="D837" s="24">
        <v>0</v>
      </c>
      <c r="E837" s="24">
        <f>SUMIF('2024.12'!$E$6:$E$1659,A837,'2024.12'!$H$6:$H$1659)</f>
        <v>0</v>
      </c>
      <c r="F837" s="707">
        <f t="shared" si="63"/>
        <v>0</v>
      </c>
      <c r="G837" s="707" t="str">
        <f t="shared" si="60"/>
        <v/>
      </c>
      <c r="H837" s="707" t="str">
        <f t="shared" si="61"/>
        <v/>
      </c>
      <c r="I837" s="22" t="str">
        <f t="shared" si="62"/>
        <v>否</v>
      </c>
      <c r="J837" s="488" t="str">
        <f t="shared" si="64"/>
        <v>21114</v>
      </c>
      <c r="K837" s="712">
        <v>1</v>
      </c>
    </row>
    <row r="838" s="694" customFormat="1" ht="20.25" hidden="1" spans="1:11">
      <c r="A838" s="522" t="s">
        <v>5844</v>
      </c>
      <c r="B838" s="522" t="s">
        <v>5845</v>
      </c>
      <c r="C838" s="24">
        <f>SUMIF('2023.12'!$D$6:$D$1317,A838,'2023.12'!$F$6:$F$1317)</f>
        <v>0</v>
      </c>
      <c r="D838" s="24">
        <v>0</v>
      </c>
      <c r="E838" s="24">
        <f>SUMIF('2024.12'!$E$6:$E$1659,A838,'2024.12'!$H$6:$H$1659)</f>
        <v>0</v>
      </c>
      <c r="F838" s="707">
        <f t="shared" si="63"/>
        <v>0</v>
      </c>
      <c r="G838" s="707" t="str">
        <f t="shared" ref="G838:G901" si="65">IFERROR(TEXT(F838/C838,"0.0%"),"")</f>
        <v/>
      </c>
      <c r="H838" s="707" t="str">
        <f t="shared" ref="H838:H901" si="66">IFERROR(TEXT(E838/D838,"0.0%"),"")</f>
        <v/>
      </c>
      <c r="I838" s="22" t="str">
        <f t="shared" si="62"/>
        <v>否</v>
      </c>
      <c r="J838" s="488" t="str">
        <f t="shared" si="64"/>
        <v>21114</v>
      </c>
      <c r="K838" s="712">
        <v>1</v>
      </c>
    </row>
    <row r="839" s="696" customFormat="1" ht="19.5" spans="1:11">
      <c r="A839" s="280" t="s">
        <v>5846</v>
      </c>
      <c r="B839" s="281" t="s">
        <v>1312</v>
      </c>
      <c r="C839" s="24">
        <f>SUMIF('2023.12'!$D$6:$D$1317,A839,'2023.12'!$F$6:$F$1317)</f>
        <v>0</v>
      </c>
      <c r="D839" s="24">
        <v>0</v>
      </c>
      <c r="E839" s="24">
        <f>SUMIF('2024.12'!$E$6:$E$1659,A839,'2024.12'!$H$6:$H$1659)</f>
        <v>13</v>
      </c>
      <c r="F839" s="302">
        <f t="shared" si="63"/>
        <v>13</v>
      </c>
      <c r="G839" s="302" t="str">
        <f t="shared" si="65"/>
        <v/>
      </c>
      <c r="H839" s="302" t="str">
        <f t="shared" si="66"/>
        <v/>
      </c>
      <c r="I839" s="22" t="str">
        <f t="shared" ref="I839:I902" si="67">IF(B839&lt;&gt;"",IF(OR(C839&lt;&gt;0,D839&lt;&gt;0,E839&lt;&gt;0,F839&lt;&gt;0),"是","否"),"是")</f>
        <v>是</v>
      </c>
      <c r="J839" s="641" t="str">
        <f t="shared" si="64"/>
        <v>21114</v>
      </c>
      <c r="K839" s="716">
        <v>1</v>
      </c>
    </row>
    <row r="840" s="697" customFormat="1" ht="20.25" hidden="1" spans="1:11">
      <c r="A840" s="522" t="s">
        <v>5847</v>
      </c>
      <c r="B840" s="522" t="s">
        <v>5848</v>
      </c>
      <c r="C840" s="24">
        <f>SUMIF('2023.12'!$D$6:$D$1317,A840,'2023.12'!$F$6:$F$1317)</f>
        <v>0</v>
      </c>
      <c r="D840" s="24">
        <v>0</v>
      </c>
      <c r="E840" s="24">
        <f>SUMIF('2024.12'!$E$6:$E$1659,A840,'2024.12'!$H$6:$H$1659)</f>
        <v>0</v>
      </c>
      <c r="F840" s="707">
        <f t="shared" ref="F840:F903" si="68">E840-C840</f>
        <v>0</v>
      </c>
      <c r="G840" s="707" t="str">
        <f t="shared" si="65"/>
        <v/>
      </c>
      <c r="H840" s="707" t="str">
        <f t="shared" si="66"/>
        <v/>
      </c>
      <c r="I840" s="22" t="str">
        <f t="shared" si="67"/>
        <v>否</v>
      </c>
      <c r="J840" s="488" t="str">
        <f t="shared" ref="J840:J903" si="69">_xlfn.IFS(LEN(A840)=3,0,LEN(A840)=5,LEFT(A840,3),LEN(A840)=7,LEFT(A840,5))</f>
        <v>21114</v>
      </c>
      <c r="K840" s="712">
        <v>1</v>
      </c>
    </row>
    <row r="841" s="694" customFormat="1" ht="20.25" hidden="1" spans="1:11">
      <c r="A841" s="522" t="s">
        <v>5849</v>
      </c>
      <c r="B841" s="522" t="s">
        <v>4735</v>
      </c>
      <c r="C841" s="24">
        <f>SUMIF('2023.12'!$D$6:$D$1317,A841,'2023.12'!$F$6:$F$1317)</f>
        <v>0</v>
      </c>
      <c r="D841" s="24">
        <v>0</v>
      </c>
      <c r="E841" s="24">
        <f>SUMIF('2024.12'!$E$6:$E$1659,A841,'2024.12'!$H$6:$H$1659)</f>
        <v>0</v>
      </c>
      <c r="F841" s="707">
        <f t="shared" si="68"/>
        <v>0</v>
      </c>
      <c r="G841" s="707" t="str">
        <f t="shared" si="65"/>
        <v/>
      </c>
      <c r="H841" s="707" t="str">
        <f t="shared" si="66"/>
        <v/>
      </c>
      <c r="I841" s="22" t="str">
        <f t="shared" si="67"/>
        <v>否</v>
      </c>
      <c r="J841" s="488" t="str">
        <f t="shared" si="69"/>
        <v>21114</v>
      </c>
      <c r="K841" s="712">
        <v>1</v>
      </c>
    </row>
    <row r="842" s="697" customFormat="1" ht="20.25" hidden="1" spans="1:11">
      <c r="A842" s="522" t="s">
        <v>5850</v>
      </c>
      <c r="B842" s="522" t="s">
        <v>5851</v>
      </c>
      <c r="C842" s="24">
        <f>SUMIF('2023.12'!$D$6:$D$1317,A842,'2023.12'!$F$6:$F$1317)</f>
        <v>0</v>
      </c>
      <c r="D842" s="24">
        <v>0</v>
      </c>
      <c r="E842" s="24">
        <f>SUMIF('2024.12'!$E$6:$E$1659,A842,'2024.12'!$H$6:$H$1659)</f>
        <v>0</v>
      </c>
      <c r="F842" s="707">
        <f t="shared" si="68"/>
        <v>0</v>
      </c>
      <c r="G842" s="707" t="str">
        <f t="shared" si="65"/>
        <v/>
      </c>
      <c r="H842" s="707" t="str">
        <f t="shared" si="66"/>
        <v/>
      </c>
      <c r="I842" s="22" t="str">
        <f t="shared" si="67"/>
        <v>否</v>
      </c>
      <c r="J842" s="488" t="str">
        <f t="shared" si="69"/>
        <v>21114</v>
      </c>
      <c r="K842" s="712">
        <v>1</v>
      </c>
    </row>
    <row r="843" s="488" customFormat="1" ht="20.25" hidden="1" spans="1:11">
      <c r="A843" s="522" t="s">
        <v>5852</v>
      </c>
      <c r="B843" s="522" t="s">
        <v>4653</v>
      </c>
      <c r="C843" s="24">
        <f>SUMIF('2023.12'!$D$6:$D$1317,A843,'2023.12'!$F$6:$F$1317)</f>
        <v>0</v>
      </c>
      <c r="D843" s="24">
        <v>0</v>
      </c>
      <c r="E843" s="24">
        <f>SUMIF('2024.12'!$E$6:$E$1659,A843,'2024.12'!$H$6:$H$1659)</f>
        <v>0</v>
      </c>
      <c r="F843" s="707">
        <f t="shared" si="68"/>
        <v>0</v>
      </c>
      <c r="G843" s="707" t="str">
        <f t="shared" si="65"/>
        <v/>
      </c>
      <c r="H843" s="707" t="str">
        <f t="shared" si="66"/>
        <v/>
      </c>
      <c r="I843" s="22" t="str">
        <f t="shared" si="67"/>
        <v>否</v>
      </c>
      <c r="J843" s="488" t="str">
        <f t="shared" si="69"/>
        <v>21114</v>
      </c>
      <c r="K843" s="712">
        <v>1</v>
      </c>
    </row>
    <row r="844" s="488" customFormat="1" ht="20.25" hidden="1" spans="1:11">
      <c r="A844" s="522" t="s">
        <v>5853</v>
      </c>
      <c r="B844" s="522" t="s">
        <v>5854</v>
      </c>
      <c r="C844" s="24">
        <f>SUMIF('2023.12'!$D$6:$D$1317,A844,'2023.12'!$F$6:$F$1317)</f>
        <v>0</v>
      </c>
      <c r="D844" s="24">
        <v>0</v>
      </c>
      <c r="E844" s="24">
        <f>SUMIF('2024.12'!$E$6:$E$1659,A844,'2024.12'!$H$6:$H$1659)</f>
        <v>0</v>
      </c>
      <c r="F844" s="707">
        <f t="shared" si="68"/>
        <v>0</v>
      </c>
      <c r="G844" s="707" t="str">
        <f t="shared" si="65"/>
        <v/>
      </c>
      <c r="H844" s="707" t="str">
        <f t="shared" si="66"/>
        <v/>
      </c>
      <c r="I844" s="22" t="str">
        <f t="shared" si="67"/>
        <v>否</v>
      </c>
      <c r="J844" s="488" t="str">
        <f t="shared" si="69"/>
        <v>21114</v>
      </c>
      <c r="K844" s="712">
        <v>1</v>
      </c>
    </row>
    <row r="845" s="488" customFormat="1" ht="20.25" hidden="1" spans="1:11">
      <c r="A845" s="269" t="s">
        <v>5855</v>
      </c>
      <c r="B845" s="269" t="s">
        <v>5856</v>
      </c>
      <c r="C845" s="660">
        <f>SUMIF($J846:$J$1340,$A845,C846:C$1340)</f>
        <v>0</v>
      </c>
      <c r="D845" s="660">
        <f>SUMIF($J846:$J$1340,$A845,D846:D$1340)</f>
        <v>0</v>
      </c>
      <c r="E845" s="20">
        <f>SUMIF($J846:$J$1340,$A845,E846:E$1340)</f>
        <v>0</v>
      </c>
      <c r="F845" s="271">
        <f t="shared" si="68"/>
        <v>0</v>
      </c>
      <c r="G845" s="271" t="str">
        <f t="shared" si="65"/>
        <v/>
      </c>
      <c r="H845" s="271" t="str">
        <f t="shared" si="66"/>
        <v/>
      </c>
      <c r="I845" s="22" t="str">
        <f t="shared" si="67"/>
        <v>否</v>
      </c>
      <c r="J845" s="488" t="str">
        <f t="shared" si="69"/>
        <v>211</v>
      </c>
      <c r="K845" s="712">
        <v>1</v>
      </c>
    </row>
    <row r="846" s="488" customFormat="1" ht="20.25" hidden="1" spans="1:11">
      <c r="A846" s="522" t="s">
        <v>5857</v>
      </c>
      <c r="B846" s="522" t="s">
        <v>5858</v>
      </c>
      <c r="C846" s="24">
        <f>SUMIF('2023.12'!$D$6:$D$1317,A846,'2023.12'!$F$6:$F$1317)</f>
        <v>0</v>
      </c>
      <c r="D846" s="24">
        <v>0</v>
      </c>
      <c r="E846" s="24">
        <f>SUMIF('2024.12'!$E$6:$E$1659,A846,'2024.12'!$H$6:$H$1659)</f>
        <v>0</v>
      </c>
      <c r="F846" s="707">
        <f t="shared" si="68"/>
        <v>0</v>
      </c>
      <c r="G846" s="707" t="str">
        <f t="shared" si="65"/>
        <v/>
      </c>
      <c r="H846" s="707" t="str">
        <f t="shared" si="66"/>
        <v/>
      </c>
      <c r="I846" s="22" t="str">
        <f t="shared" si="67"/>
        <v>否</v>
      </c>
      <c r="J846" s="488" t="str">
        <f t="shared" si="69"/>
        <v>21199</v>
      </c>
      <c r="K846" s="712">
        <v>1</v>
      </c>
    </row>
    <row r="847" s="641" customFormat="1" ht="19.5" spans="1:11">
      <c r="A847" s="20" t="s">
        <v>5859</v>
      </c>
      <c r="B847" s="344" t="s">
        <v>1317</v>
      </c>
      <c r="C847" s="20">
        <f>SUMIF($J848:$J$1340,$A847,C848:C$1340)</f>
        <v>7991</v>
      </c>
      <c r="D847" s="20">
        <f>SUMIF($J848:$J$1340,$A847,D848:D$1340)</f>
        <v>6524</v>
      </c>
      <c r="E847" s="20">
        <f>SUMIF($J848:$J$1340,$A847,E848:E$1340)</f>
        <v>12797</v>
      </c>
      <c r="F847" s="17">
        <f t="shared" si="68"/>
        <v>4806</v>
      </c>
      <c r="G847" s="18" t="str">
        <f t="shared" si="65"/>
        <v>60.1%</v>
      </c>
      <c r="H847" s="18" t="str">
        <f t="shared" si="66"/>
        <v>196.2%</v>
      </c>
      <c r="I847" s="22" t="str">
        <f t="shared" si="67"/>
        <v>是</v>
      </c>
      <c r="J847" s="641">
        <f t="shared" si="69"/>
        <v>0</v>
      </c>
      <c r="K847" s="716">
        <v>1</v>
      </c>
    </row>
    <row r="848" s="686" customFormat="1" ht="19.5" spans="1:11">
      <c r="A848" s="349" t="s">
        <v>5860</v>
      </c>
      <c r="B848" s="350" t="s">
        <v>1318</v>
      </c>
      <c r="C848" s="20">
        <f>SUMIF($J849:$J$1340,$A848,C849:C$1340)</f>
        <v>2180</v>
      </c>
      <c r="D848" s="20">
        <f>SUMIF($J849:$J$1340,$A848,D849:D$1340)</f>
        <v>1609</v>
      </c>
      <c r="E848" s="20">
        <f>SUMIF($J849:$J$1340,$A848,E849:E$1340)</f>
        <v>1743</v>
      </c>
      <c r="F848" s="17">
        <f t="shared" si="68"/>
        <v>-437</v>
      </c>
      <c r="G848" s="18" t="str">
        <f t="shared" si="65"/>
        <v>-20.0%</v>
      </c>
      <c r="H848" s="18" t="str">
        <f t="shared" si="66"/>
        <v>108.3%</v>
      </c>
      <c r="I848" s="22" t="str">
        <f t="shared" si="67"/>
        <v>是</v>
      </c>
      <c r="J848" s="641" t="str">
        <f t="shared" si="69"/>
        <v>212</v>
      </c>
      <c r="K848" s="716">
        <v>1</v>
      </c>
    </row>
    <row r="849" s="696" customFormat="1" ht="19.5" spans="1:11">
      <c r="A849" s="280" t="s">
        <v>5861</v>
      </c>
      <c r="B849" s="281" t="s">
        <v>12</v>
      </c>
      <c r="C849" s="24">
        <f>SUMIF('2023.12'!$D$6:$D$1317,A849,'2023.12'!$F$6:$F$1317)</f>
        <v>1556</v>
      </c>
      <c r="D849" s="24">
        <v>1489</v>
      </c>
      <c r="E849" s="24">
        <f>SUMIF('2024.12'!$E$6:$E$1659,A849,'2024.12'!$H$6:$H$1659)</f>
        <v>1587</v>
      </c>
      <c r="F849" s="302">
        <f t="shared" si="68"/>
        <v>31</v>
      </c>
      <c r="G849" s="84" t="str">
        <f t="shared" si="65"/>
        <v>2.0%</v>
      </c>
      <c r="H849" s="84" t="str">
        <f t="shared" si="66"/>
        <v>106.6%</v>
      </c>
      <c r="I849" s="22" t="str">
        <f t="shared" si="67"/>
        <v>是</v>
      </c>
      <c r="J849" s="641" t="str">
        <f t="shared" si="69"/>
        <v>21201</v>
      </c>
      <c r="K849" s="716">
        <v>1</v>
      </c>
    </row>
    <row r="850" s="696" customFormat="1" ht="19.5" spans="1:11">
      <c r="A850" s="280" t="s">
        <v>5862</v>
      </c>
      <c r="B850" s="281" t="s">
        <v>14</v>
      </c>
      <c r="C850" s="24">
        <f>SUMIF('2023.12'!$D$6:$D$1317,A850,'2023.12'!$F$6:$F$1317)</f>
        <v>624</v>
      </c>
      <c r="D850" s="24">
        <v>120</v>
      </c>
      <c r="E850" s="24">
        <f>SUMIF('2024.12'!$E$6:$E$1659,A850,'2024.12'!$H$6:$H$1659)</f>
        <v>156</v>
      </c>
      <c r="F850" s="302">
        <f t="shared" si="68"/>
        <v>-468</v>
      </c>
      <c r="G850" s="84" t="str">
        <f t="shared" si="65"/>
        <v>-75.0%</v>
      </c>
      <c r="H850" s="84" t="str">
        <f t="shared" si="66"/>
        <v>130.0%</v>
      </c>
      <c r="I850" s="22" t="str">
        <f t="shared" si="67"/>
        <v>是</v>
      </c>
      <c r="J850" s="641" t="str">
        <f t="shared" si="69"/>
        <v>21201</v>
      </c>
      <c r="K850" s="716">
        <v>1</v>
      </c>
    </row>
    <row r="851" s="694" customFormat="1" ht="20.25" hidden="1" spans="1:11">
      <c r="A851" s="522" t="s">
        <v>5863</v>
      </c>
      <c r="B851" s="522" t="s">
        <v>4642</v>
      </c>
      <c r="C851" s="24">
        <f>SUMIF('2023.12'!$D$6:$D$1317,A851,'2023.12'!$F$6:$F$1317)</f>
        <v>0</v>
      </c>
      <c r="D851" s="24">
        <v>0</v>
      </c>
      <c r="E851" s="24">
        <f>SUMIF('2024.12'!$E$6:$E$1659,A851,'2024.12'!$H$6:$H$1659)</f>
        <v>0</v>
      </c>
      <c r="F851" s="707">
        <f t="shared" si="68"/>
        <v>0</v>
      </c>
      <c r="G851" s="707" t="str">
        <f t="shared" si="65"/>
        <v/>
      </c>
      <c r="H851" s="707" t="str">
        <f t="shared" si="66"/>
        <v/>
      </c>
      <c r="I851" s="22" t="str">
        <f t="shared" si="67"/>
        <v>否</v>
      </c>
      <c r="J851" s="488" t="str">
        <f t="shared" si="69"/>
        <v>21201</v>
      </c>
      <c r="K851" s="712">
        <v>1</v>
      </c>
    </row>
    <row r="852" s="694" customFormat="1" ht="20.25" hidden="1" spans="1:11">
      <c r="A852" s="522" t="s">
        <v>5864</v>
      </c>
      <c r="B852" s="522" t="s">
        <v>5865</v>
      </c>
      <c r="C852" s="24">
        <f>SUMIF('2023.12'!$D$6:$D$1317,A852,'2023.12'!$F$6:$F$1317)</f>
        <v>0</v>
      </c>
      <c r="D852" s="24">
        <v>0</v>
      </c>
      <c r="E852" s="24">
        <f>SUMIF('2024.12'!$E$6:$E$1659,A852,'2024.12'!$H$6:$H$1659)</f>
        <v>0</v>
      </c>
      <c r="F852" s="707">
        <f t="shared" si="68"/>
        <v>0</v>
      </c>
      <c r="G852" s="707" t="str">
        <f t="shared" si="65"/>
        <v/>
      </c>
      <c r="H852" s="707" t="str">
        <f t="shared" si="66"/>
        <v/>
      </c>
      <c r="I852" s="22" t="str">
        <f t="shared" si="67"/>
        <v>否</v>
      </c>
      <c r="J852" s="488" t="str">
        <f t="shared" si="69"/>
        <v>21201</v>
      </c>
      <c r="K852" s="712">
        <v>1</v>
      </c>
    </row>
    <row r="853" s="694" customFormat="1" ht="30" hidden="1" spans="1:11">
      <c r="A853" s="522" t="s">
        <v>5866</v>
      </c>
      <c r="B853" s="522" t="s">
        <v>5867</v>
      </c>
      <c r="C853" s="24">
        <f>SUMIF('2023.12'!$D$6:$D$1317,A853,'2023.12'!$F$6:$F$1317)</f>
        <v>0</v>
      </c>
      <c r="D853" s="24">
        <v>0</v>
      </c>
      <c r="E853" s="24">
        <f>SUMIF('2024.12'!$E$6:$E$1659,A853,'2024.12'!$H$6:$H$1659)</f>
        <v>0</v>
      </c>
      <c r="F853" s="707">
        <f t="shared" si="68"/>
        <v>0</v>
      </c>
      <c r="G853" s="707" t="str">
        <f t="shared" si="65"/>
        <v/>
      </c>
      <c r="H853" s="707" t="str">
        <f t="shared" si="66"/>
        <v/>
      </c>
      <c r="I853" s="22" t="str">
        <f t="shared" si="67"/>
        <v>否</v>
      </c>
      <c r="J853" s="488" t="str">
        <f t="shared" si="69"/>
        <v>21201</v>
      </c>
      <c r="K853" s="712">
        <v>1</v>
      </c>
    </row>
    <row r="854" s="694" customFormat="1" ht="20.25" hidden="1" spans="1:11">
      <c r="A854" s="522" t="s">
        <v>5868</v>
      </c>
      <c r="B854" s="522" t="s">
        <v>5869</v>
      </c>
      <c r="C854" s="24">
        <f>SUMIF('2023.12'!$D$6:$D$1317,A854,'2023.12'!$F$6:$F$1317)</f>
        <v>0</v>
      </c>
      <c r="D854" s="24">
        <v>0</v>
      </c>
      <c r="E854" s="24">
        <f>SUMIF('2024.12'!$E$6:$E$1659,A854,'2024.12'!$H$6:$H$1659)</f>
        <v>0</v>
      </c>
      <c r="F854" s="707">
        <f t="shared" si="68"/>
        <v>0</v>
      </c>
      <c r="G854" s="707" t="str">
        <f t="shared" si="65"/>
        <v/>
      </c>
      <c r="H854" s="707" t="str">
        <f t="shared" si="66"/>
        <v/>
      </c>
      <c r="I854" s="22" t="str">
        <f t="shared" si="67"/>
        <v>否</v>
      </c>
      <c r="J854" s="488" t="str">
        <f t="shared" si="69"/>
        <v>21201</v>
      </c>
      <c r="K854" s="712">
        <v>1</v>
      </c>
    </row>
    <row r="855" s="694" customFormat="1" ht="20.25" hidden="1" spans="1:11">
      <c r="A855" s="522" t="s">
        <v>5870</v>
      </c>
      <c r="B855" s="522" t="s">
        <v>5871</v>
      </c>
      <c r="C855" s="24">
        <f>SUMIF('2023.12'!$D$6:$D$1317,A855,'2023.12'!$F$6:$F$1317)</f>
        <v>0</v>
      </c>
      <c r="D855" s="24">
        <v>0</v>
      </c>
      <c r="E855" s="24">
        <f>SUMIF('2024.12'!$E$6:$E$1659,A855,'2024.12'!$H$6:$H$1659)</f>
        <v>0</v>
      </c>
      <c r="F855" s="707">
        <f t="shared" si="68"/>
        <v>0</v>
      </c>
      <c r="G855" s="707" t="str">
        <f t="shared" si="65"/>
        <v/>
      </c>
      <c r="H855" s="707" t="str">
        <f t="shared" si="66"/>
        <v/>
      </c>
      <c r="I855" s="22" t="str">
        <f t="shared" si="67"/>
        <v>否</v>
      </c>
      <c r="J855" s="488" t="str">
        <f t="shared" si="69"/>
        <v>21201</v>
      </c>
      <c r="K855" s="712">
        <v>1</v>
      </c>
    </row>
    <row r="856" s="694" customFormat="1" ht="30" hidden="1" spans="1:11">
      <c r="A856" s="522" t="s">
        <v>5872</v>
      </c>
      <c r="B856" s="522" t="s">
        <v>5873</v>
      </c>
      <c r="C856" s="24">
        <f>SUMIF('2023.12'!$D$6:$D$1317,A856,'2023.12'!$F$6:$F$1317)</f>
        <v>0</v>
      </c>
      <c r="D856" s="24">
        <v>0</v>
      </c>
      <c r="E856" s="24">
        <f>SUMIF('2024.12'!$E$6:$E$1659,A856,'2024.12'!$H$6:$H$1659)</f>
        <v>0</v>
      </c>
      <c r="F856" s="707">
        <f t="shared" si="68"/>
        <v>0</v>
      </c>
      <c r="G856" s="707" t="str">
        <f t="shared" si="65"/>
        <v/>
      </c>
      <c r="H856" s="707" t="str">
        <f t="shared" si="66"/>
        <v/>
      </c>
      <c r="I856" s="22" t="str">
        <f t="shared" si="67"/>
        <v>否</v>
      </c>
      <c r="J856" s="488" t="str">
        <f t="shared" si="69"/>
        <v>21201</v>
      </c>
      <c r="K856" s="712">
        <v>1</v>
      </c>
    </row>
    <row r="857" s="694" customFormat="1" ht="20.25" hidden="1" spans="1:11">
      <c r="A857" s="522" t="s">
        <v>5874</v>
      </c>
      <c r="B857" s="522" t="s">
        <v>5875</v>
      </c>
      <c r="C857" s="24">
        <f>SUMIF('2023.12'!$D$6:$D$1317,A857,'2023.12'!$F$6:$F$1317)</f>
        <v>0</v>
      </c>
      <c r="D857" s="24">
        <v>0</v>
      </c>
      <c r="E857" s="24">
        <f>SUMIF('2024.12'!$E$6:$E$1659,A857,'2024.12'!$H$6:$H$1659)</f>
        <v>0</v>
      </c>
      <c r="F857" s="707">
        <f t="shared" si="68"/>
        <v>0</v>
      </c>
      <c r="G857" s="707" t="str">
        <f t="shared" si="65"/>
        <v/>
      </c>
      <c r="H857" s="707" t="str">
        <f t="shared" si="66"/>
        <v/>
      </c>
      <c r="I857" s="22" t="str">
        <f t="shared" si="67"/>
        <v>否</v>
      </c>
      <c r="J857" s="488" t="str">
        <f t="shared" si="69"/>
        <v>21201</v>
      </c>
      <c r="K857" s="712">
        <v>1</v>
      </c>
    </row>
    <row r="858" s="694" customFormat="1" ht="30" hidden="1" spans="1:11">
      <c r="A858" s="522" t="s">
        <v>5876</v>
      </c>
      <c r="B858" s="522" t="s">
        <v>5877</v>
      </c>
      <c r="C858" s="24">
        <f>SUMIF('2023.12'!$D$6:$D$1317,A858,'2023.12'!$F$6:$F$1317)</f>
        <v>0</v>
      </c>
      <c r="D858" s="24">
        <v>0</v>
      </c>
      <c r="E858" s="24">
        <f>SUMIF('2024.12'!$E$6:$E$1659,A858,'2024.12'!$H$6:$H$1659)</f>
        <v>0</v>
      </c>
      <c r="F858" s="707">
        <f t="shared" si="68"/>
        <v>0</v>
      </c>
      <c r="G858" s="707" t="str">
        <f t="shared" si="65"/>
        <v/>
      </c>
      <c r="H858" s="707" t="str">
        <f t="shared" si="66"/>
        <v/>
      </c>
      <c r="I858" s="22" t="str">
        <f t="shared" si="67"/>
        <v>否</v>
      </c>
      <c r="J858" s="488" t="str">
        <f t="shared" si="69"/>
        <v>21201</v>
      </c>
      <c r="K858" s="712">
        <v>1</v>
      </c>
    </row>
    <row r="859" s="641" customFormat="1" ht="31.5" spans="1:11">
      <c r="A859" s="349" t="s">
        <v>5878</v>
      </c>
      <c r="B859" s="350" t="s">
        <v>1326</v>
      </c>
      <c r="C859" s="20">
        <f>SUMIF($J860:$J$1340,$A859,C860:C$1340)</f>
        <v>6</v>
      </c>
      <c r="D859" s="20">
        <f>SUMIF($J860:$J$1340,$A859,D860:D$1340)</f>
        <v>0</v>
      </c>
      <c r="E859" s="20">
        <f>SUMIF($J860:$J$1340,$A859,E860:E$1340)</f>
        <v>646</v>
      </c>
      <c r="F859" s="17">
        <f t="shared" si="68"/>
        <v>640</v>
      </c>
      <c r="G859" s="18" t="str">
        <f t="shared" si="65"/>
        <v>10666.7%</v>
      </c>
      <c r="H859" s="18" t="str">
        <f t="shared" si="66"/>
        <v/>
      </c>
      <c r="I859" s="22" t="str">
        <f t="shared" si="67"/>
        <v>是</v>
      </c>
      <c r="J859" s="641" t="str">
        <f t="shared" si="69"/>
        <v>212</v>
      </c>
      <c r="K859" s="716">
        <v>1</v>
      </c>
    </row>
    <row r="860" s="686" customFormat="1" ht="19.5" spans="1:11">
      <c r="A860" s="280" t="s">
        <v>5879</v>
      </c>
      <c r="B860" s="281" t="s">
        <v>1326</v>
      </c>
      <c r="C860" s="24">
        <f>SUMIF('2023.12'!$D$6:$D$1317,A860,'2023.12'!$F$6:$F$1317)</f>
        <v>6</v>
      </c>
      <c r="D860" s="24">
        <v>0</v>
      </c>
      <c r="E860" s="24">
        <f>SUMIF('2024.12'!$E$6:$E$1659,A860,'2024.12'!$H$6:$H$1659)</f>
        <v>646</v>
      </c>
      <c r="F860" s="302">
        <f t="shared" si="68"/>
        <v>640</v>
      </c>
      <c r="G860" s="84" t="str">
        <f t="shared" si="65"/>
        <v>10666.7%</v>
      </c>
      <c r="H860" s="84" t="str">
        <f t="shared" si="66"/>
        <v/>
      </c>
      <c r="I860" s="22" t="str">
        <f t="shared" si="67"/>
        <v>是</v>
      </c>
      <c r="J860" s="641" t="str">
        <f t="shared" si="69"/>
        <v>21202</v>
      </c>
      <c r="K860" s="716">
        <v>1</v>
      </c>
    </row>
    <row r="861" s="686" customFormat="1" ht="19.5" spans="1:11">
      <c r="A861" s="349" t="s">
        <v>5880</v>
      </c>
      <c r="B861" s="350" t="s">
        <v>1327</v>
      </c>
      <c r="C861" s="20">
        <f>SUMIF($J862:$J$1340,$A861,C862:C$1340)</f>
        <v>4922</v>
      </c>
      <c r="D861" s="20">
        <f>SUMIF($J862:$J$1340,$A861,D862:D$1340)</f>
        <v>3622</v>
      </c>
      <c r="E861" s="20">
        <f>SUMIF($J862:$J$1340,$A861,E862:E$1340)</f>
        <v>9849</v>
      </c>
      <c r="F861" s="17">
        <f t="shared" si="68"/>
        <v>4927</v>
      </c>
      <c r="G861" s="18" t="str">
        <f t="shared" si="65"/>
        <v>100.1%</v>
      </c>
      <c r="H861" s="18" t="str">
        <f t="shared" si="66"/>
        <v>271.9%</v>
      </c>
      <c r="I861" s="22" t="str">
        <f t="shared" si="67"/>
        <v>是</v>
      </c>
      <c r="J861" s="641" t="str">
        <f t="shared" si="69"/>
        <v>212</v>
      </c>
      <c r="K861" s="716">
        <v>1</v>
      </c>
    </row>
    <row r="862" s="641" customFormat="1" ht="19.5" spans="1:11">
      <c r="A862" s="280" t="s">
        <v>5881</v>
      </c>
      <c r="B862" s="281" t="s">
        <v>1328</v>
      </c>
      <c r="C862" s="24">
        <f>SUMIF('2023.12'!$D$6:$D$1317,A862,'2023.12'!$F$6:$F$1317)</f>
        <v>3501</v>
      </c>
      <c r="D862" s="24">
        <v>3622</v>
      </c>
      <c r="E862" s="24">
        <f>SUMIF('2024.12'!$E$6:$E$1659,A862,'2024.12'!$H$6:$H$1659)</f>
        <v>9718</v>
      </c>
      <c r="F862" s="302">
        <f t="shared" si="68"/>
        <v>6217</v>
      </c>
      <c r="G862" s="84" t="str">
        <f t="shared" si="65"/>
        <v>177.6%</v>
      </c>
      <c r="H862" s="84" t="str">
        <f t="shared" si="66"/>
        <v>268.3%</v>
      </c>
      <c r="I862" s="22" t="str">
        <f t="shared" si="67"/>
        <v>是</v>
      </c>
      <c r="J862" s="641" t="str">
        <f t="shared" si="69"/>
        <v>21203</v>
      </c>
      <c r="K862" s="716">
        <v>1</v>
      </c>
    </row>
    <row r="863" s="686" customFormat="1" ht="31.5" spans="1:11">
      <c r="A863" s="280" t="s">
        <v>5882</v>
      </c>
      <c r="B863" s="281" t="s">
        <v>1329</v>
      </c>
      <c r="C863" s="24">
        <f>SUMIF('2023.12'!$D$6:$D$1317,A863,'2023.12'!$F$6:$F$1317)</f>
        <v>1421</v>
      </c>
      <c r="D863" s="24">
        <v>0</v>
      </c>
      <c r="E863" s="24">
        <f>SUMIF('2024.12'!$E$6:$E$1659,A863,'2024.12'!$H$6:$H$1659)</f>
        <v>131</v>
      </c>
      <c r="F863" s="302">
        <f t="shared" si="68"/>
        <v>-1290</v>
      </c>
      <c r="G863" s="84" t="str">
        <f t="shared" si="65"/>
        <v>-90.8%</v>
      </c>
      <c r="H863" s="84" t="str">
        <f t="shared" si="66"/>
        <v/>
      </c>
      <c r="I863" s="22" t="str">
        <f t="shared" si="67"/>
        <v>是</v>
      </c>
      <c r="J863" s="641" t="str">
        <f t="shared" si="69"/>
        <v>21203</v>
      </c>
      <c r="K863" s="716">
        <v>1</v>
      </c>
    </row>
    <row r="864" s="695" customFormat="1" ht="19.5" spans="1:11">
      <c r="A864" s="349" t="s">
        <v>5883</v>
      </c>
      <c r="B864" s="350" t="s">
        <v>1330</v>
      </c>
      <c r="C864" s="20">
        <f>SUMIF($J865:$J$1340,$A864,C865:C$1340)</f>
        <v>883</v>
      </c>
      <c r="D864" s="20">
        <f>SUMIF($J865:$J$1340,$A864,D865:D$1340)</f>
        <v>1082</v>
      </c>
      <c r="E864" s="20">
        <f>SUMIF($J865:$J$1340,$A864,E865:E$1340)</f>
        <v>559</v>
      </c>
      <c r="F864" s="17">
        <f t="shared" si="68"/>
        <v>-324</v>
      </c>
      <c r="G864" s="18" t="str">
        <f t="shared" si="65"/>
        <v>-36.7%</v>
      </c>
      <c r="H864" s="18" t="str">
        <f t="shared" si="66"/>
        <v>51.7%</v>
      </c>
      <c r="I864" s="22" t="str">
        <f t="shared" si="67"/>
        <v>是</v>
      </c>
      <c r="J864" s="641" t="str">
        <f t="shared" si="69"/>
        <v>212</v>
      </c>
      <c r="K864" s="716">
        <v>1</v>
      </c>
    </row>
    <row r="865" s="696" customFormat="1" ht="19.5" spans="1:11">
      <c r="A865" s="280" t="s">
        <v>5884</v>
      </c>
      <c r="B865" s="281" t="s">
        <v>1330</v>
      </c>
      <c r="C865" s="24">
        <f>SUMIF('2023.12'!$D$6:$D$1317,A865,'2023.12'!$F$6:$F$1317)</f>
        <v>883</v>
      </c>
      <c r="D865" s="24">
        <v>1082</v>
      </c>
      <c r="E865" s="24">
        <f>SUMIF('2024.12'!$E$6:$E$1659,A865,'2024.12'!$H$6:$H$1659)</f>
        <v>559</v>
      </c>
      <c r="F865" s="302">
        <f t="shared" si="68"/>
        <v>-324</v>
      </c>
      <c r="G865" s="84" t="str">
        <f t="shared" si="65"/>
        <v>-36.7%</v>
      </c>
      <c r="H865" s="84" t="str">
        <f t="shared" si="66"/>
        <v>51.7%</v>
      </c>
      <c r="I865" s="22" t="str">
        <f t="shared" si="67"/>
        <v>是</v>
      </c>
      <c r="J865" s="641" t="str">
        <f t="shared" si="69"/>
        <v>21205</v>
      </c>
      <c r="K865" s="716">
        <v>1</v>
      </c>
    </row>
    <row r="866" s="488" customFormat="1" ht="20.25" hidden="1" spans="1:11">
      <c r="A866" s="269" t="s">
        <v>5885</v>
      </c>
      <c r="B866" s="269" t="s">
        <v>5886</v>
      </c>
      <c r="C866" s="660">
        <f>SUMIF($J867:$J$1340,$A866,C867:C$1340)</f>
        <v>0</v>
      </c>
      <c r="D866" s="660">
        <f>SUMIF($J867:$J$1340,$A866,D867:D$1340)</f>
        <v>0</v>
      </c>
      <c r="E866" s="20">
        <f>SUMIF($J867:$J$1340,$A866,E867:E$1340)</f>
        <v>0</v>
      </c>
      <c r="F866" s="271">
        <f t="shared" si="68"/>
        <v>0</v>
      </c>
      <c r="G866" s="271" t="str">
        <f t="shared" si="65"/>
        <v/>
      </c>
      <c r="H866" s="271" t="str">
        <f t="shared" si="66"/>
        <v/>
      </c>
      <c r="I866" s="22" t="str">
        <f t="shared" si="67"/>
        <v>否</v>
      </c>
      <c r="J866" s="488" t="str">
        <f t="shared" si="69"/>
        <v>212</v>
      </c>
      <c r="K866" s="712">
        <v>1</v>
      </c>
    </row>
    <row r="867" s="687" customFormat="1" ht="20.25" hidden="1" spans="1:11">
      <c r="A867" s="522" t="s">
        <v>5887</v>
      </c>
      <c r="B867" s="522" t="s">
        <v>5888</v>
      </c>
      <c r="C867" s="24">
        <f>SUMIF('2023.12'!$D$6:$D$1317,A867,'2023.12'!$F$6:$F$1317)</f>
        <v>0</v>
      </c>
      <c r="D867" s="24">
        <v>0</v>
      </c>
      <c r="E867" s="24">
        <f>SUMIF('2024.12'!$E$6:$E$1659,A867,'2024.12'!$H$6:$H$1659)</f>
        <v>0</v>
      </c>
      <c r="F867" s="707">
        <f t="shared" si="68"/>
        <v>0</v>
      </c>
      <c r="G867" s="707" t="str">
        <f t="shared" si="65"/>
        <v/>
      </c>
      <c r="H867" s="707" t="str">
        <f t="shared" si="66"/>
        <v/>
      </c>
      <c r="I867" s="22" t="str">
        <f t="shared" si="67"/>
        <v>否</v>
      </c>
      <c r="J867" s="488" t="str">
        <f t="shared" si="69"/>
        <v>21206</v>
      </c>
      <c r="K867" s="712">
        <v>1</v>
      </c>
    </row>
    <row r="868" s="641" customFormat="1" ht="19.5" spans="1:11">
      <c r="A868" s="349" t="s">
        <v>5889</v>
      </c>
      <c r="B868" s="350" t="s">
        <v>1332</v>
      </c>
      <c r="C868" s="20">
        <f>SUMIF($J869:$J$1340,$A868,C869:C$1340)</f>
        <v>0</v>
      </c>
      <c r="D868" s="20">
        <f>SUMIF($J869:$J$1340,$A868,D869:D$1340)</f>
        <v>211</v>
      </c>
      <c r="E868" s="20">
        <f>SUMIF($J869:$J$1340,$A868,E869:E$1340)</f>
        <v>0</v>
      </c>
      <c r="F868" s="17">
        <f t="shared" si="68"/>
        <v>0</v>
      </c>
      <c r="G868" s="17" t="str">
        <f t="shared" si="65"/>
        <v/>
      </c>
      <c r="H868" s="17" t="str">
        <f t="shared" si="66"/>
        <v>0.0%</v>
      </c>
      <c r="I868" s="22" t="str">
        <f t="shared" si="67"/>
        <v>是</v>
      </c>
      <c r="J868" s="641" t="str">
        <f t="shared" si="69"/>
        <v>212</v>
      </c>
      <c r="K868" s="716">
        <v>1</v>
      </c>
    </row>
    <row r="869" s="641" customFormat="1" ht="19.5" spans="1:11">
      <c r="A869" s="280" t="s">
        <v>5890</v>
      </c>
      <c r="B869" s="281" t="s">
        <v>1332</v>
      </c>
      <c r="C869" s="24">
        <f>SUMIF('2023.12'!$D$6:$D$1317,A869,'2023.12'!$F$6:$F$1317)</f>
        <v>0</v>
      </c>
      <c r="D869" s="24">
        <v>211</v>
      </c>
      <c r="E869" s="24">
        <f>SUMIF('2024.12'!$E$6:$E$1659,A869,'2024.12'!$H$6:$H$1659)</f>
        <v>0</v>
      </c>
      <c r="F869" s="302">
        <f t="shared" si="68"/>
        <v>0</v>
      </c>
      <c r="G869" s="302" t="str">
        <f t="shared" si="65"/>
        <v/>
      </c>
      <c r="H869" s="302" t="str">
        <f t="shared" si="66"/>
        <v>0.0%</v>
      </c>
      <c r="I869" s="22" t="str">
        <f t="shared" si="67"/>
        <v>是</v>
      </c>
      <c r="J869" s="641" t="str">
        <f t="shared" si="69"/>
        <v>21299</v>
      </c>
      <c r="K869" s="716">
        <v>1</v>
      </c>
    </row>
    <row r="870" s="686" customFormat="1" ht="19.5" spans="1:11">
      <c r="A870" s="20" t="s">
        <v>5891</v>
      </c>
      <c r="B870" s="344" t="s">
        <v>1333</v>
      </c>
      <c r="C870" s="20">
        <f>SUMIF($J871:$J$1340,$A870,C871:C$1340)</f>
        <v>59610</v>
      </c>
      <c r="D870" s="20">
        <f>SUMIF($J871:$J$1340,$A870,D871:D$1340)</f>
        <v>59906</v>
      </c>
      <c r="E870" s="20">
        <f>SUMIF($J871:$J$1340,$A870,E871:E$1340)</f>
        <v>68359</v>
      </c>
      <c r="F870" s="17">
        <f t="shared" si="68"/>
        <v>8749</v>
      </c>
      <c r="G870" s="18" t="str">
        <f t="shared" si="65"/>
        <v>14.7%</v>
      </c>
      <c r="H870" s="18" t="str">
        <f t="shared" si="66"/>
        <v>114.1%</v>
      </c>
      <c r="I870" s="22" t="str">
        <f t="shared" si="67"/>
        <v>是</v>
      </c>
      <c r="J870" s="641">
        <f t="shared" si="69"/>
        <v>0</v>
      </c>
      <c r="K870" s="716">
        <v>1</v>
      </c>
    </row>
    <row r="871" s="686" customFormat="1" ht="19.5" spans="1:11">
      <c r="A871" s="349" t="s">
        <v>5892</v>
      </c>
      <c r="B871" s="350" t="s">
        <v>1334</v>
      </c>
      <c r="C871" s="20">
        <f>SUMIF($J872:$J$1340,$A871,C872:C$1340)</f>
        <v>17791</v>
      </c>
      <c r="D871" s="20">
        <f>SUMIF($J872:$J$1340,$A871,D872:D$1340)</f>
        <v>17168</v>
      </c>
      <c r="E871" s="20">
        <f>SUMIF($J872:$J$1340,$A871,E872:E$1340)</f>
        <v>12376</v>
      </c>
      <c r="F871" s="17">
        <f t="shared" si="68"/>
        <v>-5415</v>
      </c>
      <c r="G871" s="18" t="str">
        <f t="shared" si="65"/>
        <v>-30.4%</v>
      </c>
      <c r="H871" s="18" t="str">
        <f t="shared" si="66"/>
        <v>72.1%</v>
      </c>
      <c r="I871" s="22" t="str">
        <f t="shared" si="67"/>
        <v>是</v>
      </c>
      <c r="J871" s="641" t="str">
        <f t="shared" si="69"/>
        <v>213</v>
      </c>
      <c r="K871" s="716">
        <v>1</v>
      </c>
    </row>
    <row r="872" s="696" customFormat="1" ht="19.5" spans="1:11">
      <c r="A872" s="280" t="s">
        <v>5893</v>
      </c>
      <c r="B872" s="281" t="s">
        <v>12</v>
      </c>
      <c r="C872" s="24">
        <f>SUMIF('2023.12'!$D$6:$D$1317,A872,'2023.12'!$F$6:$F$1317)</f>
        <v>412</v>
      </c>
      <c r="D872" s="24">
        <v>432</v>
      </c>
      <c r="E872" s="24">
        <f>SUMIF('2024.12'!$E$6:$E$1659,A872,'2024.12'!$H$6:$H$1659)</f>
        <v>390</v>
      </c>
      <c r="F872" s="302">
        <f t="shared" si="68"/>
        <v>-22</v>
      </c>
      <c r="G872" s="84" t="str">
        <f t="shared" si="65"/>
        <v>-5.3%</v>
      </c>
      <c r="H872" s="84" t="str">
        <f t="shared" si="66"/>
        <v>90.3%</v>
      </c>
      <c r="I872" s="22" t="str">
        <f t="shared" si="67"/>
        <v>是</v>
      </c>
      <c r="J872" s="641" t="str">
        <f t="shared" si="69"/>
        <v>21301</v>
      </c>
      <c r="K872" s="716">
        <v>1</v>
      </c>
    </row>
    <row r="873" s="641" customFormat="1" ht="19.5" spans="1:11">
      <c r="A873" s="280" t="s">
        <v>5894</v>
      </c>
      <c r="B873" s="281" t="s">
        <v>14</v>
      </c>
      <c r="C873" s="24">
        <f>SUMIF('2023.12'!$D$6:$D$1317,A873,'2023.12'!$F$6:$F$1317)</f>
        <v>15</v>
      </c>
      <c r="D873" s="24">
        <v>30</v>
      </c>
      <c r="E873" s="24">
        <f>SUMIF('2024.12'!$E$6:$E$1659,A873,'2024.12'!$H$6:$H$1659)</f>
        <v>66</v>
      </c>
      <c r="F873" s="302">
        <f t="shared" si="68"/>
        <v>51</v>
      </c>
      <c r="G873" s="84" t="str">
        <f t="shared" si="65"/>
        <v>340.0%</v>
      </c>
      <c r="H873" s="84" t="str">
        <f t="shared" si="66"/>
        <v>220.0%</v>
      </c>
      <c r="I873" s="22" t="str">
        <f t="shared" si="67"/>
        <v>是</v>
      </c>
      <c r="J873" s="641" t="str">
        <f t="shared" si="69"/>
        <v>21301</v>
      </c>
      <c r="K873" s="716">
        <v>1</v>
      </c>
    </row>
    <row r="874" s="694" customFormat="1" ht="20.25" hidden="1" spans="1:11">
      <c r="A874" s="522" t="s">
        <v>5895</v>
      </c>
      <c r="B874" s="522" t="s">
        <v>4642</v>
      </c>
      <c r="C874" s="24">
        <f>SUMIF('2023.12'!$D$6:$D$1317,A874,'2023.12'!$F$6:$F$1317)</f>
        <v>0</v>
      </c>
      <c r="D874" s="24">
        <v>0</v>
      </c>
      <c r="E874" s="24">
        <f>SUMIF('2024.12'!$E$6:$E$1659,A874,'2024.12'!$H$6:$H$1659)</f>
        <v>0</v>
      </c>
      <c r="F874" s="707">
        <f t="shared" si="68"/>
        <v>0</v>
      </c>
      <c r="G874" s="707" t="str">
        <f t="shared" si="65"/>
        <v/>
      </c>
      <c r="H874" s="707" t="str">
        <f t="shared" si="66"/>
        <v/>
      </c>
      <c r="I874" s="22" t="str">
        <f t="shared" si="67"/>
        <v>否</v>
      </c>
      <c r="J874" s="488" t="str">
        <f t="shared" si="69"/>
        <v>21301</v>
      </c>
      <c r="K874" s="712">
        <v>1</v>
      </c>
    </row>
    <row r="875" s="686" customFormat="1" ht="19.5" spans="1:11">
      <c r="A875" s="280" t="s">
        <v>5896</v>
      </c>
      <c r="B875" s="281" t="s">
        <v>30</v>
      </c>
      <c r="C875" s="24">
        <f>SUMIF('2023.12'!$D$6:$D$1317,A875,'2023.12'!$F$6:$F$1317)</f>
        <v>2852</v>
      </c>
      <c r="D875" s="24">
        <v>2894</v>
      </c>
      <c r="E875" s="24">
        <f>SUMIF('2024.12'!$E$6:$E$1659,A875,'2024.12'!$H$6:$H$1659)</f>
        <v>2823</v>
      </c>
      <c r="F875" s="302">
        <f t="shared" si="68"/>
        <v>-29</v>
      </c>
      <c r="G875" s="84" t="str">
        <f t="shared" si="65"/>
        <v>-1.0%</v>
      </c>
      <c r="H875" s="84" t="str">
        <f t="shared" si="66"/>
        <v>97.5%</v>
      </c>
      <c r="I875" s="22" t="str">
        <f t="shared" si="67"/>
        <v>是</v>
      </c>
      <c r="J875" s="641" t="str">
        <f t="shared" si="69"/>
        <v>21301</v>
      </c>
      <c r="K875" s="716">
        <v>1</v>
      </c>
    </row>
    <row r="876" s="687" customFormat="1" ht="20.25" hidden="1" spans="1:11">
      <c r="A876" s="522" t="s">
        <v>5897</v>
      </c>
      <c r="B876" s="522" t="s">
        <v>5898</v>
      </c>
      <c r="C876" s="24">
        <f>SUMIF('2023.12'!$D$6:$D$1317,A876,'2023.12'!$F$6:$F$1317)</f>
        <v>0</v>
      </c>
      <c r="D876" s="24">
        <v>0</v>
      </c>
      <c r="E876" s="24">
        <f>SUMIF('2024.12'!$E$6:$E$1659,A876,'2024.12'!$H$6:$H$1659)</f>
        <v>0</v>
      </c>
      <c r="F876" s="707">
        <f t="shared" si="68"/>
        <v>0</v>
      </c>
      <c r="G876" s="707" t="str">
        <f t="shared" si="65"/>
        <v/>
      </c>
      <c r="H876" s="707" t="str">
        <f t="shared" si="66"/>
        <v/>
      </c>
      <c r="I876" s="22" t="str">
        <f t="shared" si="67"/>
        <v>否</v>
      </c>
      <c r="J876" s="488" t="str">
        <f t="shared" si="69"/>
        <v>21301</v>
      </c>
      <c r="K876" s="712">
        <v>1</v>
      </c>
    </row>
    <row r="877" s="686" customFormat="1" ht="19.5" spans="1:11">
      <c r="A877" s="280" t="s">
        <v>5899</v>
      </c>
      <c r="B877" s="281" t="s">
        <v>1336</v>
      </c>
      <c r="C877" s="24">
        <f>SUMIF('2023.12'!$D$6:$D$1317,A877,'2023.12'!$F$6:$F$1317)</f>
        <v>156</v>
      </c>
      <c r="D877" s="24">
        <v>619</v>
      </c>
      <c r="E877" s="24">
        <f>SUMIF('2024.12'!$E$6:$E$1659,A877,'2024.12'!$H$6:$H$1659)</f>
        <v>267</v>
      </c>
      <c r="F877" s="302">
        <f t="shared" si="68"/>
        <v>111</v>
      </c>
      <c r="G877" s="84" t="str">
        <f t="shared" si="65"/>
        <v>71.2%</v>
      </c>
      <c r="H877" s="84" t="str">
        <f t="shared" si="66"/>
        <v>43.1%</v>
      </c>
      <c r="I877" s="22" t="str">
        <f t="shared" si="67"/>
        <v>是</v>
      </c>
      <c r="J877" s="641" t="str">
        <f t="shared" si="69"/>
        <v>21301</v>
      </c>
      <c r="K877" s="716">
        <v>1</v>
      </c>
    </row>
    <row r="878" s="696" customFormat="1" ht="19.5" spans="1:11">
      <c r="A878" s="280" t="s">
        <v>5900</v>
      </c>
      <c r="B878" s="281" t="s">
        <v>1337</v>
      </c>
      <c r="C878" s="24">
        <f>SUMIF('2023.12'!$D$6:$D$1317,A878,'2023.12'!$F$6:$F$1317)</f>
        <v>434</v>
      </c>
      <c r="D878" s="24">
        <v>361</v>
      </c>
      <c r="E878" s="24">
        <f>SUMIF('2024.12'!$E$6:$E$1659,A878,'2024.12'!$H$6:$H$1659)</f>
        <v>237</v>
      </c>
      <c r="F878" s="302">
        <f t="shared" si="68"/>
        <v>-197</v>
      </c>
      <c r="G878" s="84" t="str">
        <f t="shared" si="65"/>
        <v>-45.4%</v>
      </c>
      <c r="H878" s="84" t="str">
        <f t="shared" si="66"/>
        <v>65.7%</v>
      </c>
      <c r="I878" s="22" t="str">
        <f t="shared" si="67"/>
        <v>是</v>
      </c>
      <c r="J878" s="641" t="str">
        <f t="shared" si="69"/>
        <v>21301</v>
      </c>
      <c r="K878" s="716">
        <v>1</v>
      </c>
    </row>
    <row r="879" s="686" customFormat="1" ht="19.5" spans="1:11">
      <c r="A879" s="280" t="s">
        <v>5901</v>
      </c>
      <c r="B879" s="281" t="s">
        <v>1338</v>
      </c>
      <c r="C879" s="24">
        <f>SUMIF('2023.12'!$D$6:$D$1317,A879,'2023.12'!$F$6:$F$1317)</f>
        <v>4</v>
      </c>
      <c r="D879" s="24">
        <v>11</v>
      </c>
      <c r="E879" s="24">
        <f>SUMIF('2024.12'!$E$6:$E$1659,A879,'2024.12'!$H$6:$H$1659)</f>
        <v>5</v>
      </c>
      <c r="F879" s="302">
        <f t="shared" si="68"/>
        <v>1</v>
      </c>
      <c r="G879" s="84" t="str">
        <f t="shared" si="65"/>
        <v>25.0%</v>
      </c>
      <c r="H879" s="84" t="str">
        <f t="shared" si="66"/>
        <v>45.5%</v>
      </c>
      <c r="I879" s="22" t="str">
        <f t="shared" si="67"/>
        <v>是</v>
      </c>
      <c r="J879" s="641" t="str">
        <f t="shared" si="69"/>
        <v>21301</v>
      </c>
      <c r="K879" s="716">
        <v>1</v>
      </c>
    </row>
    <row r="880" s="687" customFormat="1" ht="20.25" hidden="1" spans="1:11">
      <c r="A880" s="522" t="s">
        <v>5902</v>
      </c>
      <c r="B880" s="522" t="s">
        <v>5903</v>
      </c>
      <c r="C880" s="24">
        <f>SUMIF('2023.12'!$D$6:$D$1317,A880,'2023.12'!$F$6:$F$1317)</f>
        <v>0</v>
      </c>
      <c r="D880" s="24">
        <v>0</v>
      </c>
      <c r="E880" s="24">
        <f>SUMIF('2024.12'!$E$6:$E$1659,A880,'2024.12'!$H$6:$H$1659)</f>
        <v>0</v>
      </c>
      <c r="F880" s="707">
        <f t="shared" si="68"/>
        <v>0</v>
      </c>
      <c r="G880" s="707" t="str">
        <f t="shared" si="65"/>
        <v/>
      </c>
      <c r="H880" s="707" t="str">
        <f t="shared" si="66"/>
        <v/>
      </c>
      <c r="I880" s="22" t="str">
        <f t="shared" si="67"/>
        <v>否</v>
      </c>
      <c r="J880" s="488" t="str">
        <f t="shared" si="69"/>
        <v>21301</v>
      </c>
      <c r="K880" s="712">
        <v>1</v>
      </c>
    </row>
    <row r="881" s="696" customFormat="1" ht="19.5" spans="1:11">
      <c r="A881" s="280" t="s">
        <v>5904</v>
      </c>
      <c r="B881" s="281" t="s">
        <v>1340</v>
      </c>
      <c r="C881" s="24">
        <f>SUMIF('2023.12'!$D$6:$D$1317,A881,'2023.12'!$F$6:$F$1317)</f>
        <v>14</v>
      </c>
      <c r="D881" s="24">
        <v>31</v>
      </c>
      <c r="E881" s="24">
        <f>SUMIF('2024.12'!$E$6:$E$1659,A881,'2024.12'!$H$6:$H$1659)</f>
        <v>38</v>
      </c>
      <c r="F881" s="302">
        <f t="shared" si="68"/>
        <v>24</v>
      </c>
      <c r="G881" s="84" t="str">
        <f t="shared" si="65"/>
        <v>171.4%</v>
      </c>
      <c r="H881" s="84" t="str">
        <f t="shared" si="66"/>
        <v>122.6%</v>
      </c>
      <c r="I881" s="22" t="str">
        <f t="shared" si="67"/>
        <v>是</v>
      </c>
      <c r="J881" s="641" t="str">
        <f t="shared" si="69"/>
        <v>21301</v>
      </c>
      <c r="K881" s="716">
        <v>1</v>
      </c>
    </row>
    <row r="882" s="696" customFormat="1" ht="19.5" spans="1:11">
      <c r="A882" s="280" t="s">
        <v>5905</v>
      </c>
      <c r="B882" s="281" t="s">
        <v>1341</v>
      </c>
      <c r="C882" s="24">
        <f>SUMIF('2023.12'!$D$6:$D$1317,A882,'2023.12'!$F$6:$F$1317)</f>
        <v>6</v>
      </c>
      <c r="D882" s="24">
        <v>15</v>
      </c>
      <c r="E882" s="24">
        <f>SUMIF('2024.12'!$E$6:$E$1659,A882,'2024.12'!$H$6:$H$1659)</f>
        <v>0</v>
      </c>
      <c r="F882" s="302">
        <f t="shared" si="68"/>
        <v>-6</v>
      </c>
      <c r="G882" s="84" t="str">
        <f t="shared" si="65"/>
        <v>-100.0%</v>
      </c>
      <c r="H882" s="84" t="str">
        <f t="shared" si="66"/>
        <v>0.0%</v>
      </c>
      <c r="I882" s="22" t="str">
        <f t="shared" si="67"/>
        <v>是</v>
      </c>
      <c r="J882" s="641" t="str">
        <f t="shared" si="69"/>
        <v>21301</v>
      </c>
      <c r="K882" s="716">
        <v>1</v>
      </c>
    </row>
    <row r="883" s="694" customFormat="1" ht="20.25" hidden="1" spans="1:11">
      <c r="A883" s="522" t="s">
        <v>5906</v>
      </c>
      <c r="B883" s="522" t="s">
        <v>5907</v>
      </c>
      <c r="C883" s="24">
        <f>SUMIF('2023.12'!$D$6:$D$1317,A883,'2023.12'!$F$6:$F$1317)</f>
        <v>0</v>
      </c>
      <c r="D883" s="24">
        <v>0</v>
      </c>
      <c r="E883" s="24">
        <f>SUMIF('2024.12'!$E$6:$E$1659,A883,'2024.12'!$H$6:$H$1659)</f>
        <v>0</v>
      </c>
      <c r="F883" s="707">
        <f t="shared" si="68"/>
        <v>0</v>
      </c>
      <c r="G883" s="707" t="str">
        <f t="shared" si="65"/>
        <v/>
      </c>
      <c r="H883" s="707" t="str">
        <f t="shared" si="66"/>
        <v/>
      </c>
      <c r="I883" s="22" t="str">
        <f t="shared" si="67"/>
        <v>否</v>
      </c>
      <c r="J883" s="488" t="str">
        <f t="shared" si="69"/>
        <v>21301</v>
      </c>
      <c r="K883" s="712">
        <v>1</v>
      </c>
    </row>
    <row r="884" s="686" customFormat="1" ht="19.5" spans="1:11">
      <c r="A884" s="280" t="s">
        <v>5908</v>
      </c>
      <c r="B884" s="281" t="s">
        <v>1343</v>
      </c>
      <c r="C884" s="24">
        <f>SUMIF('2023.12'!$D$6:$D$1317,A884,'2023.12'!$F$6:$F$1317)</f>
        <v>40</v>
      </c>
      <c r="D884" s="24">
        <v>44</v>
      </c>
      <c r="E884" s="24">
        <f>SUMIF('2024.12'!$E$6:$E$1659,A884,'2024.12'!$H$6:$H$1659)</f>
        <v>0</v>
      </c>
      <c r="F884" s="302">
        <f t="shared" si="68"/>
        <v>-40</v>
      </c>
      <c r="G884" s="84" t="str">
        <f t="shared" si="65"/>
        <v>-100.0%</v>
      </c>
      <c r="H884" s="84" t="str">
        <f t="shared" si="66"/>
        <v>0.0%</v>
      </c>
      <c r="I884" s="22" t="str">
        <f t="shared" si="67"/>
        <v>是</v>
      </c>
      <c r="J884" s="641" t="str">
        <f t="shared" si="69"/>
        <v>21301</v>
      </c>
      <c r="K884" s="716">
        <v>1</v>
      </c>
    </row>
    <row r="885" s="686" customFormat="1" ht="19.5" spans="1:11">
      <c r="A885" s="280" t="s">
        <v>5909</v>
      </c>
      <c r="B885" s="281" t="s">
        <v>1344</v>
      </c>
      <c r="C885" s="24">
        <f>SUMIF('2023.12'!$D$6:$D$1317,A885,'2023.12'!$F$6:$F$1317)</f>
        <v>196</v>
      </c>
      <c r="D885" s="24">
        <v>0</v>
      </c>
      <c r="E885" s="24">
        <f>SUMIF('2024.12'!$E$6:$E$1659,A885,'2024.12'!$H$6:$H$1659)</f>
        <v>2833</v>
      </c>
      <c r="F885" s="302">
        <f t="shared" si="68"/>
        <v>2637</v>
      </c>
      <c r="G885" s="84" t="str">
        <f t="shared" si="65"/>
        <v>1345.4%</v>
      </c>
      <c r="H885" s="84" t="str">
        <f t="shared" si="66"/>
        <v/>
      </c>
      <c r="I885" s="22" t="str">
        <f t="shared" si="67"/>
        <v>是</v>
      </c>
      <c r="J885" s="641" t="str">
        <f t="shared" si="69"/>
        <v>21301</v>
      </c>
      <c r="K885" s="716">
        <v>1</v>
      </c>
    </row>
    <row r="886" s="687" customFormat="1" ht="20.25" hidden="1" spans="1:11">
      <c r="A886" s="522" t="s">
        <v>5910</v>
      </c>
      <c r="B886" s="522" t="s">
        <v>5911</v>
      </c>
      <c r="C886" s="24">
        <f>SUMIF('2023.12'!$D$6:$D$1317,A886,'2023.12'!$F$6:$F$1317)</f>
        <v>0</v>
      </c>
      <c r="D886" s="24">
        <v>0</v>
      </c>
      <c r="E886" s="24">
        <f>SUMIF('2024.12'!$E$6:$E$1659,A886,'2024.12'!$H$6:$H$1659)</f>
        <v>0</v>
      </c>
      <c r="F886" s="707">
        <f t="shared" si="68"/>
        <v>0</v>
      </c>
      <c r="G886" s="707" t="str">
        <f t="shared" si="65"/>
        <v/>
      </c>
      <c r="H886" s="707" t="str">
        <f t="shared" si="66"/>
        <v/>
      </c>
      <c r="I886" s="22" t="str">
        <f t="shared" si="67"/>
        <v>否</v>
      </c>
      <c r="J886" s="488" t="str">
        <f t="shared" si="69"/>
        <v>21301</v>
      </c>
      <c r="K886" s="712">
        <v>1</v>
      </c>
    </row>
    <row r="887" s="686" customFormat="1" ht="19.5" spans="1:11">
      <c r="A887" s="280" t="s">
        <v>5912</v>
      </c>
      <c r="B887" s="281" t="s">
        <v>1346</v>
      </c>
      <c r="C887" s="24">
        <f>SUMIF('2023.12'!$D$6:$D$1317,A887,'2023.12'!$F$6:$F$1317)</f>
        <v>4686</v>
      </c>
      <c r="D887" s="24">
        <v>6153</v>
      </c>
      <c r="E887" s="24">
        <f>SUMIF('2024.12'!$E$6:$E$1659,A887,'2024.12'!$H$6:$H$1659)</f>
        <v>1468</v>
      </c>
      <c r="F887" s="302">
        <f t="shared" si="68"/>
        <v>-3218</v>
      </c>
      <c r="G887" s="84" t="str">
        <f t="shared" si="65"/>
        <v>-68.7%</v>
      </c>
      <c r="H887" s="84" t="str">
        <f t="shared" si="66"/>
        <v>23.9%</v>
      </c>
      <c r="I887" s="22" t="str">
        <f t="shared" si="67"/>
        <v>是</v>
      </c>
      <c r="J887" s="641" t="str">
        <f t="shared" si="69"/>
        <v>21301</v>
      </c>
      <c r="K887" s="716">
        <v>1</v>
      </c>
    </row>
    <row r="888" s="686" customFormat="1" ht="19.5" spans="1:11">
      <c r="A888" s="280" t="s">
        <v>5913</v>
      </c>
      <c r="B888" s="281" t="s">
        <v>1347</v>
      </c>
      <c r="C888" s="24">
        <f>SUMIF('2023.12'!$D$6:$D$1317,A888,'2023.12'!$F$6:$F$1317)</f>
        <v>38</v>
      </c>
      <c r="D888" s="24">
        <v>337</v>
      </c>
      <c r="E888" s="24">
        <f>SUMIF('2024.12'!$E$6:$E$1659,A888,'2024.12'!$H$6:$H$1659)</f>
        <v>55</v>
      </c>
      <c r="F888" s="302">
        <f t="shared" si="68"/>
        <v>17</v>
      </c>
      <c r="G888" s="84" t="str">
        <f t="shared" si="65"/>
        <v>44.7%</v>
      </c>
      <c r="H888" s="84" t="str">
        <f t="shared" si="66"/>
        <v>16.3%</v>
      </c>
      <c r="I888" s="22" t="str">
        <f t="shared" si="67"/>
        <v>是</v>
      </c>
      <c r="J888" s="641" t="str">
        <f t="shared" si="69"/>
        <v>21301</v>
      </c>
      <c r="K888" s="716">
        <v>1</v>
      </c>
    </row>
    <row r="889" s="686" customFormat="1" ht="19.5" spans="1:11">
      <c r="A889" s="280" t="s">
        <v>5914</v>
      </c>
      <c r="B889" s="281" t="s">
        <v>1348</v>
      </c>
      <c r="C889" s="24">
        <f>SUMIF('2023.12'!$D$6:$D$1317,A889,'2023.12'!$F$6:$F$1317)</f>
        <v>0</v>
      </c>
      <c r="D889" s="24">
        <v>0</v>
      </c>
      <c r="E889" s="24">
        <f>SUMIF('2024.12'!$E$6:$E$1659,A889,'2024.12'!$H$6:$H$1659)</f>
        <v>30</v>
      </c>
      <c r="F889" s="302">
        <f t="shared" si="68"/>
        <v>30</v>
      </c>
      <c r="G889" s="84" t="str">
        <f t="shared" si="65"/>
        <v/>
      </c>
      <c r="H889" s="84" t="str">
        <f t="shared" si="66"/>
        <v/>
      </c>
      <c r="I889" s="22" t="str">
        <f t="shared" si="67"/>
        <v>是</v>
      </c>
      <c r="J889" s="641" t="str">
        <f t="shared" si="69"/>
        <v>21301</v>
      </c>
      <c r="K889" s="716">
        <v>1</v>
      </c>
    </row>
    <row r="890" s="696" customFormat="1" ht="19.5" spans="1:11">
      <c r="A890" s="280" t="s">
        <v>5915</v>
      </c>
      <c r="B890" s="281" t="s">
        <v>1349</v>
      </c>
      <c r="C890" s="24">
        <f>SUMIF('2023.12'!$D$6:$D$1317,A890,'2023.12'!$F$6:$F$1317)</f>
        <v>833</v>
      </c>
      <c r="D890" s="24">
        <v>707</v>
      </c>
      <c r="E890" s="24">
        <f>SUMIF('2024.12'!$E$6:$E$1659,A890,'2024.12'!$H$6:$H$1659)</f>
        <v>1099</v>
      </c>
      <c r="F890" s="302">
        <f t="shared" si="68"/>
        <v>266</v>
      </c>
      <c r="G890" s="84" t="str">
        <f t="shared" si="65"/>
        <v>31.9%</v>
      </c>
      <c r="H890" s="84" t="str">
        <f t="shared" si="66"/>
        <v>155.4%</v>
      </c>
      <c r="I890" s="22" t="str">
        <f t="shared" si="67"/>
        <v>是</v>
      </c>
      <c r="J890" s="641" t="str">
        <f t="shared" si="69"/>
        <v>21301</v>
      </c>
      <c r="K890" s="716">
        <v>1</v>
      </c>
    </row>
    <row r="891" s="696" customFormat="1" ht="19.5" spans="1:11">
      <c r="A891" s="280" t="s">
        <v>5916</v>
      </c>
      <c r="B891" s="281" t="s">
        <v>5917</v>
      </c>
      <c r="C891" s="24">
        <f>SUMIF('2023.12'!$D$6:$D$1317,A891,'2023.12'!$F$6:$F$1317)</f>
        <v>1998</v>
      </c>
      <c r="D891" s="24">
        <v>1709</v>
      </c>
      <c r="E891" s="24">
        <f>SUMIF('2024.12'!$E$6:$E$1659,A891,'2024.12'!$H$6:$H$1659)</f>
        <v>1755</v>
      </c>
      <c r="F891" s="302">
        <f t="shared" si="68"/>
        <v>-243</v>
      </c>
      <c r="G891" s="84" t="str">
        <f t="shared" si="65"/>
        <v>-12.2%</v>
      </c>
      <c r="H891" s="84" t="str">
        <f t="shared" si="66"/>
        <v>102.7%</v>
      </c>
      <c r="I891" s="22" t="str">
        <f t="shared" si="67"/>
        <v>是</v>
      </c>
      <c r="J891" s="641" t="str">
        <f t="shared" si="69"/>
        <v>21301</v>
      </c>
      <c r="K891" s="716">
        <v>1</v>
      </c>
    </row>
    <row r="892" s="641" customFormat="1" ht="19.5" spans="1:11">
      <c r="A892" s="280" t="s">
        <v>5918</v>
      </c>
      <c r="B892" s="281" t="s">
        <v>5919</v>
      </c>
      <c r="C892" s="24">
        <f>SUMIF('2023.12'!$D$6:$D$1317,A892,'2023.12'!$F$6:$F$1317)</f>
        <v>500</v>
      </c>
      <c r="D892" s="24">
        <v>500</v>
      </c>
      <c r="E892" s="24">
        <f>SUMIF('2024.12'!$E$6:$E$1659,A892,'2024.12'!$H$6:$H$1659)</f>
        <v>24</v>
      </c>
      <c r="F892" s="302">
        <f t="shared" si="68"/>
        <v>-476</v>
      </c>
      <c r="G892" s="84" t="str">
        <f t="shared" si="65"/>
        <v>-95.2%</v>
      </c>
      <c r="H892" s="84" t="str">
        <f t="shared" si="66"/>
        <v>4.8%</v>
      </c>
      <c r="I892" s="22" t="str">
        <f t="shared" si="67"/>
        <v>是</v>
      </c>
      <c r="J892" s="641" t="str">
        <f t="shared" si="69"/>
        <v>21301</v>
      </c>
      <c r="K892" s="716">
        <v>1</v>
      </c>
    </row>
    <row r="893" s="686" customFormat="1" ht="20.25" spans="1:11">
      <c r="A893" s="280" t="s">
        <v>5920</v>
      </c>
      <c r="B893" s="281" t="s">
        <v>1352</v>
      </c>
      <c r="C893" s="24">
        <f>SUMIF('2023.12'!$D$6:$D$1317,A893,'2023.12'!$F$6:$F$1317)</f>
        <v>59</v>
      </c>
      <c r="D893" s="24">
        <v>36</v>
      </c>
      <c r="E893" s="24">
        <f>SUMIF('2024.12'!$E$6:$E$1659,A893,'2024.12'!$H$6:$H$1659)</f>
        <v>9</v>
      </c>
      <c r="F893" s="302">
        <f t="shared" si="68"/>
        <v>-50</v>
      </c>
      <c r="G893" s="84" t="str">
        <f t="shared" si="65"/>
        <v>-84.7%</v>
      </c>
      <c r="H893" s="84" t="str">
        <f t="shared" si="66"/>
        <v>25.0%</v>
      </c>
      <c r="I893" s="22" t="str">
        <f t="shared" si="67"/>
        <v>是</v>
      </c>
      <c r="J893" s="641" t="str">
        <f t="shared" si="69"/>
        <v>21301</v>
      </c>
      <c r="K893" s="712">
        <v>1</v>
      </c>
    </row>
    <row r="894" s="686" customFormat="1" ht="31.5" hidden="1" spans="1:11">
      <c r="A894" s="280" t="s">
        <v>5921</v>
      </c>
      <c r="B894" s="281" t="s">
        <v>1353</v>
      </c>
      <c r="C894" s="24">
        <f>SUMIF('2023.12'!$D$6:$D$1317,A894,'2023.12'!$F$6:$F$1317)</f>
        <v>0</v>
      </c>
      <c r="D894" s="24">
        <v>0</v>
      </c>
      <c r="E894" s="24">
        <f>SUMIF('2024.12'!$E$6:$E$1659,A894,'2024.12'!$H$6:$H$1659)</f>
        <v>0</v>
      </c>
      <c r="F894" s="302">
        <f t="shared" si="68"/>
        <v>0</v>
      </c>
      <c r="G894" s="84" t="str">
        <f t="shared" si="65"/>
        <v/>
      </c>
      <c r="H894" s="84" t="str">
        <f t="shared" si="66"/>
        <v/>
      </c>
      <c r="I894" s="22" t="str">
        <f t="shared" si="67"/>
        <v>否</v>
      </c>
      <c r="J894" s="641" t="str">
        <f t="shared" si="69"/>
        <v>21301</v>
      </c>
      <c r="K894" s="712">
        <v>1</v>
      </c>
    </row>
    <row r="895" s="695" customFormat="1" ht="20.25" spans="1:11">
      <c r="A895" s="280" t="s">
        <v>5922</v>
      </c>
      <c r="B895" s="281" t="s">
        <v>5923</v>
      </c>
      <c r="C895" s="24">
        <f>SUMIF('2023.12'!$D$6:$D$1317,A895,'2023.12'!$F$6:$F$1317)</f>
        <v>5298</v>
      </c>
      <c r="D895" s="24">
        <v>3289</v>
      </c>
      <c r="E895" s="24">
        <f>SUMIF('2024.12'!$E$6:$E$1659,A895,'2024.12'!$H$6:$H$1659)</f>
        <v>1088</v>
      </c>
      <c r="F895" s="302">
        <f t="shared" si="68"/>
        <v>-4210</v>
      </c>
      <c r="G895" s="84" t="str">
        <f t="shared" si="65"/>
        <v>-79.5%</v>
      </c>
      <c r="H895" s="84" t="str">
        <f t="shared" si="66"/>
        <v>33.1%</v>
      </c>
      <c r="I895" s="22" t="str">
        <f t="shared" si="67"/>
        <v>是</v>
      </c>
      <c r="J895" s="641" t="str">
        <f t="shared" si="69"/>
        <v>21301</v>
      </c>
      <c r="K895" s="712">
        <v>1</v>
      </c>
    </row>
    <row r="896" s="686" customFormat="1" ht="20.25" spans="1:11">
      <c r="A896" s="280" t="s">
        <v>5924</v>
      </c>
      <c r="B896" s="281" t="s">
        <v>1355</v>
      </c>
      <c r="C896" s="24">
        <f>SUMIF('2023.12'!$D$6:$D$1317,A896,'2023.12'!$F$6:$F$1317)</f>
        <v>250</v>
      </c>
      <c r="D896" s="24">
        <v>0</v>
      </c>
      <c r="E896" s="24">
        <f>SUMIF('2024.12'!$E$6:$E$1659,A896,'2024.12'!$H$6:$H$1659)</f>
        <v>189</v>
      </c>
      <c r="F896" s="302">
        <f t="shared" si="68"/>
        <v>-61</v>
      </c>
      <c r="G896" s="84" t="str">
        <f t="shared" si="65"/>
        <v>-24.4%</v>
      </c>
      <c r="H896" s="84" t="str">
        <f t="shared" si="66"/>
        <v/>
      </c>
      <c r="I896" s="22" t="str">
        <f t="shared" si="67"/>
        <v>是</v>
      </c>
      <c r="J896" s="641" t="str">
        <f t="shared" si="69"/>
        <v>21301</v>
      </c>
      <c r="K896" s="712">
        <v>1</v>
      </c>
    </row>
    <row r="897" s="686" customFormat="1" ht="20.25" spans="1:11">
      <c r="A897" s="349" t="s">
        <v>5925</v>
      </c>
      <c r="B897" s="350" t="s">
        <v>1356</v>
      </c>
      <c r="C897" s="20">
        <f>SUMIF($J898:$J$1340,$A897,C898:C$1340)</f>
        <v>7940</v>
      </c>
      <c r="D897" s="20">
        <f>SUMIF($J898:$J$1340,$A897,D898:D$1340)</f>
        <v>7365</v>
      </c>
      <c r="E897" s="20">
        <f>SUMIF($J898:$J$1340,$A897,E898:E$1340)</f>
        <v>9745</v>
      </c>
      <c r="F897" s="17">
        <f t="shared" si="68"/>
        <v>1805</v>
      </c>
      <c r="G897" s="18" t="str">
        <f t="shared" si="65"/>
        <v>22.7%</v>
      </c>
      <c r="H897" s="18" t="str">
        <f t="shared" si="66"/>
        <v>132.3%</v>
      </c>
      <c r="I897" s="22" t="str">
        <f t="shared" si="67"/>
        <v>是</v>
      </c>
      <c r="J897" s="641" t="str">
        <f t="shared" si="69"/>
        <v>213</v>
      </c>
      <c r="K897" s="712">
        <v>1</v>
      </c>
    </row>
    <row r="898" s="686" customFormat="1" ht="20.25" spans="1:11">
      <c r="A898" s="280" t="s">
        <v>5926</v>
      </c>
      <c r="B898" s="281" t="s">
        <v>12</v>
      </c>
      <c r="C898" s="24">
        <f>SUMIF('2023.12'!$D$6:$D$1317,A898,'2023.12'!$F$6:$F$1317)</f>
        <v>752</v>
      </c>
      <c r="D898" s="24">
        <v>760</v>
      </c>
      <c r="E898" s="24">
        <f>SUMIF('2024.12'!$E$6:$E$1659,A898,'2024.12'!$H$6:$H$1659)</f>
        <v>708</v>
      </c>
      <c r="F898" s="302">
        <f t="shared" si="68"/>
        <v>-44</v>
      </c>
      <c r="G898" s="84" t="str">
        <f t="shared" si="65"/>
        <v>-5.9%</v>
      </c>
      <c r="H898" s="84" t="str">
        <f t="shared" si="66"/>
        <v>93.2%</v>
      </c>
      <c r="I898" s="22" t="str">
        <f t="shared" si="67"/>
        <v>是</v>
      </c>
      <c r="J898" s="641" t="str">
        <f t="shared" si="69"/>
        <v>21302</v>
      </c>
      <c r="K898" s="712">
        <v>1</v>
      </c>
    </row>
    <row r="899" s="696" customFormat="1" ht="20.25" spans="1:11">
      <c r="A899" s="280" t="s">
        <v>5927</v>
      </c>
      <c r="B899" s="281" t="s">
        <v>14</v>
      </c>
      <c r="C899" s="24">
        <f>SUMIF('2023.12'!$D$6:$D$1317,A899,'2023.12'!$F$6:$F$1317)</f>
        <v>50</v>
      </c>
      <c r="D899" s="24">
        <v>100</v>
      </c>
      <c r="E899" s="24">
        <f>SUMIF('2024.12'!$E$6:$E$1659,A899,'2024.12'!$H$6:$H$1659)</f>
        <v>30</v>
      </c>
      <c r="F899" s="302">
        <f t="shared" si="68"/>
        <v>-20</v>
      </c>
      <c r="G899" s="84" t="str">
        <f t="shared" si="65"/>
        <v>-40.0%</v>
      </c>
      <c r="H899" s="84" t="str">
        <f t="shared" si="66"/>
        <v>30.0%</v>
      </c>
      <c r="I899" s="22" t="str">
        <f t="shared" si="67"/>
        <v>是</v>
      </c>
      <c r="J899" s="641" t="str">
        <f t="shared" si="69"/>
        <v>21302</v>
      </c>
      <c r="K899" s="712">
        <v>1</v>
      </c>
    </row>
    <row r="900" s="687" customFormat="1" ht="20.25" hidden="1" spans="1:11">
      <c r="A900" s="522" t="s">
        <v>5928</v>
      </c>
      <c r="B900" s="522" t="s">
        <v>4642</v>
      </c>
      <c r="C900" s="24">
        <f>SUMIF('2023.12'!$D$6:$D$1317,A900,'2023.12'!$F$6:$F$1317)</f>
        <v>0</v>
      </c>
      <c r="D900" s="24">
        <v>0</v>
      </c>
      <c r="E900" s="24">
        <f>SUMIF('2024.12'!$E$6:$E$1659,A900,'2024.12'!$H$6:$H$1659)</f>
        <v>0</v>
      </c>
      <c r="F900" s="707">
        <f t="shared" si="68"/>
        <v>0</v>
      </c>
      <c r="G900" s="707" t="str">
        <f t="shared" si="65"/>
        <v/>
      </c>
      <c r="H900" s="707" t="str">
        <f t="shared" si="66"/>
        <v/>
      </c>
      <c r="I900" s="22" t="str">
        <f t="shared" si="67"/>
        <v>否</v>
      </c>
      <c r="J900" s="488" t="str">
        <f t="shared" si="69"/>
        <v>21302</v>
      </c>
      <c r="K900" s="712">
        <v>1</v>
      </c>
    </row>
    <row r="901" s="696" customFormat="1" ht="20.25" spans="1:11">
      <c r="A901" s="280" t="s">
        <v>5929</v>
      </c>
      <c r="B901" s="281" t="s">
        <v>1357</v>
      </c>
      <c r="C901" s="24">
        <f>SUMIF('2023.12'!$D$6:$D$1317,A901,'2023.12'!$F$6:$F$1317)</f>
        <v>1379</v>
      </c>
      <c r="D901" s="24">
        <v>1455</v>
      </c>
      <c r="E901" s="24">
        <f>SUMIF('2024.12'!$E$6:$E$1659,A901,'2024.12'!$H$6:$H$1659)</f>
        <v>1351</v>
      </c>
      <c r="F901" s="302">
        <f t="shared" si="68"/>
        <v>-28</v>
      </c>
      <c r="G901" s="84" t="str">
        <f t="shared" si="65"/>
        <v>-2.0%</v>
      </c>
      <c r="H901" s="84" t="str">
        <f t="shared" si="66"/>
        <v>92.9%</v>
      </c>
      <c r="I901" s="22" t="str">
        <f t="shared" si="67"/>
        <v>是</v>
      </c>
      <c r="J901" s="641" t="str">
        <f t="shared" si="69"/>
        <v>21302</v>
      </c>
      <c r="K901" s="712">
        <v>1</v>
      </c>
    </row>
    <row r="902" s="686" customFormat="1" ht="20.25" spans="1:11">
      <c r="A902" s="280" t="s">
        <v>5930</v>
      </c>
      <c r="B902" s="281" t="s">
        <v>1358</v>
      </c>
      <c r="C902" s="24">
        <f>SUMIF('2023.12'!$D$6:$D$1317,A902,'2023.12'!$F$6:$F$1317)</f>
        <v>445</v>
      </c>
      <c r="D902" s="24">
        <v>450</v>
      </c>
      <c r="E902" s="24">
        <f>SUMIF('2024.12'!$E$6:$E$1659,A902,'2024.12'!$H$6:$H$1659)</f>
        <v>185</v>
      </c>
      <c r="F902" s="302">
        <f t="shared" si="68"/>
        <v>-260</v>
      </c>
      <c r="G902" s="84" t="str">
        <f t="shared" ref="G902:G965" si="70">IFERROR(TEXT(F902/C902,"0.0%"),"")</f>
        <v>-58.4%</v>
      </c>
      <c r="H902" s="84" t="str">
        <f t="shared" ref="H902:H965" si="71">IFERROR(TEXT(E902/D902,"0.0%"),"")</f>
        <v>41.1%</v>
      </c>
      <c r="I902" s="22" t="str">
        <f t="shared" si="67"/>
        <v>是</v>
      </c>
      <c r="J902" s="641" t="str">
        <f t="shared" si="69"/>
        <v>21302</v>
      </c>
      <c r="K902" s="712">
        <v>1</v>
      </c>
    </row>
    <row r="903" s="696" customFormat="1" ht="20.25" spans="1:11">
      <c r="A903" s="280" t="s">
        <v>5931</v>
      </c>
      <c r="B903" s="281" t="s">
        <v>1359</v>
      </c>
      <c r="C903" s="24">
        <f>SUMIF('2023.12'!$D$6:$D$1317,A903,'2023.12'!$F$6:$F$1317)</f>
        <v>4</v>
      </c>
      <c r="D903" s="24">
        <v>0</v>
      </c>
      <c r="E903" s="24">
        <f>SUMIF('2024.12'!$E$6:$E$1659,A903,'2024.12'!$H$6:$H$1659)</f>
        <v>300</v>
      </c>
      <c r="F903" s="302">
        <f t="shared" si="68"/>
        <v>296</v>
      </c>
      <c r="G903" s="84" t="str">
        <f t="shared" si="70"/>
        <v>7400.0%</v>
      </c>
      <c r="H903" s="84" t="str">
        <f t="shared" si="71"/>
        <v/>
      </c>
      <c r="I903" s="22" t="str">
        <f t="shared" ref="I903:I966" si="72">IF(B903&lt;&gt;"",IF(OR(C903&lt;&gt;0,D903&lt;&gt;0,E903&lt;&gt;0,F903&lt;&gt;0),"是","否"),"是")</f>
        <v>是</v>
      </c>
      <c r="J903" s="641" t="str">
        <f t="shared" si="69"/>
        <v>21302</v>
      </c>
      <c r="K903" s="712">
        <v>1</v>
      </c>
    </row>
    <row r="904" s="686" customFormat="1" ht="20.25" spans="1:11">
      <c r="A904" s="280" t="s">
        <v>5932</v>
      </c>
      <c r="B904" s="281" t="s">
        <v>1360</v>
      </c>
      <c r="C904" s="24">
        <f>SUMIF('2023.12'!$D$6:$D$1317,A904,'2023.12'!$F$6:$F$1317)</f>
        <v>837</v>
      </c>
      <c r="D904" s="24">
        <v>200</v>
      </c>
      <c r="E904" s="24">
        <f>SUMIF('2024.12'!$E$6:$E$1659,A904,'2024.12'!$H$6:$H$1659)</f>
        <v>3587</v>
      </c>
      <c r="F904" s="302">
        <f t="shared" ref="F904:F967" si="73">E904-C904</f>
        <v>2750</v>
      </c>
      <c r="G904" s="84" t="str">
        <f t="shared" si="70"/>
        <v>328.6%</v>
      </c>
      <c r="H904" s="84" t="str">
        <f t="shared" si="71"/>
        <v>1793.5%</v>
      </c>
      <c r="I904" s="22" t="str">
        <f t="shared" si="72"/>
        <v>是</v>
      </c>
      <c r="J904" s="641" t="str">
        <f t="shared" ref="J904:J967" si="74">_xlfn.IFS(LEN(A904)=3,0,LEN(A904)=5,LEFT(A904,3),LEN(A904)=7,LEFT(A904,5))</f>
        <v>21302</v>
      </c>
      <c r="K904" s="712">
        <v>1</v>
      </c>
    </row>
    <row r="905" s="696" customFormat="1" ht="20.25" spans="1:11">
      <c r="A905" s="280" t="s">
        <v>5933</v>
      </c>
      <c r="B905" s="281" t="s">
        <v>1361</v>
      </c>
      <c r="C905" s="24">
        <f>SUMIF('2023.12'!$D$6:$D$1317,A905,'2023.12'!$F$6:$F$1317)</f>
        <v>2950</v>
      </c>
      <c r="D905" s="24">
        <v>2354</v>
      </c>
      <c r="E905" s="24">
        <f>SUMIF('2024.12'!$E$6:$E$1659,A905,'2024.12'!$H$6:$H$1659)</f>
        <v>2177</v>
      </c>
      <c r="F905" s="302">
        <f t="shared" si="73"/>
        <v>-773</v>
      </c>
      <c r="G905" s="84" t="str">
        <f t="shared" si="70"/>
        <v>-26.2%</v>
      </c>
      <c r="H905" s="84" t="str">
        <f t="shared" si="71"/>
        <v>92.5%</v>
      </c>
      <c r="I905" s="22" t="str">
        <f t="shared" si="72"/>
        <v>是</v>
      </c>
      <c r="J905" s="641" t="str">
        <f t="shared" si="74"/>
        <v>21302</v>
      </c>
      <c r="K905" s="712">
        <v>1</v>
      </c>
    </row>
    <row r="906" s="694" customFormat="1" ht="20.25" hidden="1" spans="1:11">
      <c r="A906" s="522" t="s">
        <v>5934</v>
      </c>
      <c r="B906" s="522" t="s">
        <v>5935</v>
      </c>
      <c r="C906" s="24">
        <f>SUMIF('2023.12'!$D$6:$D$1317,A906,'2023.12'!$F$6:$F$1317)</f>
        <v>0</v>
      </c>
      <c r="D906" s="24">
        <v>0</v>
      </c>
      <c r="E906" s="24">
        <f>SUMIF('2024.12'!$E$6:$E$1659,A906,'2024.12'!$H$6:$H$1659)</f>
        <v>0</v>
      </c>
      <c r="F906" s="707">
        <f t="shared" si="73"/>
        <v>0</v>
      </c>
      <c r="G906" s="707" t="str">
        <f t="shared" si="70"/>
        <v/>
      </c>
      <c r="H906" s="707" t="str">
        <f t="shared" si="71"/>
        <v/>
      </c>
      <c r="I906" s="22" t="str">
        <f t="shared" si="72"/>
        <v>否</v>
      </c>
      <c r="J906" s="488" t="str">
        <f t="shared" si="74"/>
        <v>21302</v>
      </c>
      <c r="K906" s="712">
        <v>1</v>
      </c>
    </row>
    <row r="907" s="696" customFormat="1" ht="20.25" hidden="1" spans="1:11">
      <c r="A907" s="280" t="s">
        <v>5936</v>
      </c>
      <c r="B907" s="281" t="s">
        <v>1363</v>
      </c>
      <c r="C907" s="24">
        <f>SUMIF('2023.12'!$D$6:$D$1317,A907,'2023.12'!$F$6:$F$1317)</f>
        <v>0</v>
      </c>
      <c r="D907" s="24">
        <v>0</v>
      </c>
      <c r="E907" s="24">
        <f>SUMIF('2024.12'!$E$6:$E$1659,A907,'2024.12'!$H$6:$H$1659)</f>
        <v>0</v>
      </c>
      <c r="F907" s="302">
        <f t="shared" si="73"/>
        <v>0</v>
      </c>
      <c r="G907" s="84" t="str">
        <f t="shared" si="70"/>
        <v/>
      </c>
      <c r="H907" s="84" t="str">
        <f t="shared" si="71"/>
        <v/>
      </c>
      <c r="I907" s="22" t="str">
        <f t="shared" si="72"/>
        <v>否</v>
      </c>
      <c r="J907" s="641" t="str">
        <f t="shared" si="74"/>
        <v>21302</v>
      </c>
      <c r="K907" s="712">
        <v>1</v>
      </c>
    </row>
    <row r="908" s="694" customFormat="1" ht="20.25" hidden="1" spans="1:11">
      <c r="A908" s="522" t="s">
        <v>5937</v>
      </c>
      <c r="B908" s="522" t="s">
        <v>5938</v>
      </c>
      <c r="C908" s="24">
        <f>SUMIF('2023.12'!$D$6:$D$1317,A908,'2023.12'!$F$6:$F$1317)</f>
        <v>0</v>
      </c>
      <c r="D908" s="24">
        <v>0</v>
      </c>
      <c r="E908" s="24">
        <f>SUMIF('2024.12'!$E$6:$E$1659,A908,'2024.12'!$H$6:$H$1659)</f>
        <v>0</v>
      </c>
      <c r="F908" s="707">
        <f t="shared" si="73"/>
        <v>0</v>
      </c>
      <c r="G908" s="707" t="str">
        <f t="shared" si="70"/>
        <v/>
      </c>
      <c r="H908" s="707" t="str">
        <f t="shared" si="71"/>
        <v/>
      </c>
      <c r="I908" s="22" t="str">
        <f t="shared" si="72"/>
        <v>否</v>
      </c>
      <c r="J908" s="488" t="str">
        <f t="shared" si="74"/>
        <v>21302</v>
      </c>
      <c r="K908" s="712">
        <v>1</v>
      </c>
    </row>
    <row r="909" s="694" customFormat="1" ht="20.25" hidden="1" spans="1:11">
      <c r="A909" s="522" t="s">
        <v>5939</v>
      </c>
      <c r="B909" s="522" t="s">
        <v>5940</v>
      </c>
      <c r="C909" s="24">
        <f>SUMIF('2023.12'!$D$6:$D$1317,A909,'2023.12'!$F$6:$F$1317)</f>
        <v>0</v>
      </c>
      <c r="D909" s="24">
        <v>0</v>
      </c>
      <c r="E909" s="24">
        <f>SUMIF('2024.12'!$E$6:$E$1659,A909,'2024.12'!$H$6:$H$1659)</f>
        <v>0</v>
      </c>
      <c r="F909" s="707">
        <f t="shared" si="73"/>
        <v>0</v>
      </c>
      <c r="G909" s="707" t="str">
        <f t="shared" si="70"/>
        <v/>
      </c>
      <c r="H909" s="707" t="str">
        <f t="shared" si="71"/>
        <v/>
      </c>
      <c r="I909" s="22" t="str">
        <f t="shared" si="72"/>
        <v>否</v>
      </c>
      <c r="J909" s="488" t="str">
        <f t="shared" si="74"/>
        <v>21302</v>
      </c>
      <c r="K909" s="712">
        <v>1</v>
      </c>
    </row>
    <row r="910" s="687" customFormat="1" ht="20.25" hidden="1" spans="1:11">
      <c r="A910" s="522" t="s">
        <v>5941</v>
      </c>
      <c r="B910" s="522" t="s">
        <v>5942</v>
      </c>
      <c r="C910" s="24">
        <f>SUMIF('2023.12'!$D$6:$D$1317,A910,'2023.12'!$F$6:$F$1317)</f>
        <v>0</v>
      </c>
      <c r="D910" s="24">
        <v>0</v>
      </c>
      <c r="E910" s="24">
        <f>SUMIF('2024.12'!$E$6:$E$1659,A910,'2024.12'!$H$6:$H$1659)</f>
        <v>0</v>
      </c>
      <c r="F910" s="707">
        <f t="shared" si="73"/>
        <v>0</v>
      </c>
      <c r="G910" s="707" t="str">
        <f t="shared" si="70"/>
        <v/>
      </c>
      <c r="H910" s="707" t="str">
        <f t="shared" si="71"/>
        <v/>
      </c>
      <c r="I910" s="22" t="str">
        <f t="shared" si="72"/>
        <v>否</v>
      </c>
      <c r="J910" s="488" t="str">
        <f t="shared" si="74"/>
        <v>21302</v>
      </c>
      <c r="K910" s="712">
        <v>1</v>
      </c>
    </row>
    <row r="911" s="696" customFormat="1" ht="20.25" spans="1:11">
      <c r="A911" s="280" t="s">
        <v>5943</v>
      </c>
      <c r="B911" s="281" t="s">
        <v>1366</v>
      </c>
      <c r="C911" s="24">
        <f>SUMIF('2023.12'!$D$6:$D$1317,A911,'2023.12'!$F$6:$F$1317)</f>
        <v>0</v>
      </c>
      <c r="D911" s="24">
        <v>86</v>
      </c>
      <c r="E911" s="24">
        <f>SUMIF('2024.12'!$E$6:$E$1659,A911,'2024.12'!$H$6:$H$1659)</f>
        <v>26</v>
      </c>
      <c r="F911" s="302">
        <f t="shared" si="73"/>
        <v>26</v>
      </c>
      <c r="G911" s="84" t="str">
        <f t="shared" si="70"/>
        <v/>
      </c>
      <c r="H911" s="84" t="str">
        <f t="shared" si="71"/>
        <v>30.2%</v>
      </c>
      <c r="I911" s="22" t="str">
        <f t="shared" si="72"/>
        <v>是</v>
      </c>
      <c r="J911" s="641" t="str">
        <f t="shared" si="74"/>
        <v>21302</v>
      </c>
      <c r="K911" s="712">
        <v>1</v>
      </c>
    </row>
    <row r="912" s="687" customFormat="1" ht="20.25" hidden="1" spans="1:11">
      <c r="A912" s="522" t="s">
        <v>5944</v>
      </c>
      <c r="B912" s="522" t="s">
        <v>5945</v>
      </c>
      <c r="C912" s="24">
        <f>SUMIF('2023.12'!$D$6:$D$1317,A912,'2023.12'!$F$6:$F$1317)</f>
        <v>0</v>
      </c>
      <c r="D912" s="24">
        <v>0</v>
      </c>
      <c r="E912" s="24">
        <f>SUMIF('2024.12'!$E$6:$E$1659,A912,'2024.12'!$H$6:$H$1659)</f>
        <v>0</v>
      </c>
      <c r="F912" s="707">
        <f t="shared" si="73"/>
        <v>0</v>
      </c>
      <c r="G912" s="707" t="str">
        <f t="shared" si="70"/>
        <v/>
      </c>
      <c r="H912" s="707" t="str">
        <f t="shared" si="71"/>
        <v/>
      </c>
      <c r="I912" s="22" t="str">
        <f t="shared" si="72"/>
        <v>否</v>
      </c>
      <c r="J912" s="488" t="str">
        <f t="shared" si="74"/>
        <v>21302</v>
      </c>
      <c r="K912" s="712">
        <v>1</v>
      </c>
    </row>
    <row r="913" s="701" customFormat="1" ht="20.25" hidden="1" spans="1:11">
      <c r="A913" s="522" t="s">
        <v>5946</v>
      </c>
      <c r="B913" s="522" t="s">
        <v>5947</v>
      </c>
      <c r="C913" s="24">
        <f>SUMIF('2023.12'!$D$6:$D$1317,A913,'2023.12'!$F$6:$F$1317)</f>
        <v>0</v>
      </c>
      <c r="D913" s="24">
        <v>0</v>
      </c>
      <c r="E913" s="24">
        <f>SUMIF('2024.12'!$E$6:$E$1659,A913,'2024.12'!$H$6:$H$1659)</f>
        <v>0</v>
      </c>
      <c r="F913" s="707">
        <f t="shared" si="73"/>
        <v>0</v>
      </c>
      <c r="G913" s="707" t="str">
        <f t="shared" si="70"/>
        <v/>
      </c>
      <c r="H913" s="707" t="str">
        <f t="shared" si="71"/>
        <v/>
      </c>
      <c r="I913" s="22" t="str">
        <f t="shared" si="72"/>
        <v>否</v>
      </c>
      <c r="J913" s="488" t="str">
        <f t="shared" si="74"/>
        <v>21302</v>
      </c>
      <c r="K913" s="712">
        <v>1</v>
      </c>
    </row>
    <row r="914" s="694" customFormat="1" ht="20.25" hidden="1" spans="1:11">
      <c r="A914" s="522" t="s">
        <v>5948</v>
      </c>
      <c r="B914" s="522" t="s">
        <v>5949</v>
      </c>
      <c r="C914" s="24">
        <f>SUMIF('2023.12'!$D$6:$D$1317,A914,'2023.12'!$F$6:$F$1317)</f>
        <v>0</v>
      </c>
      <c r="D914" s="24">
        <v>0</v>
      </c>
      <c r="E914" s="24">
        <f>SUMIF('2024.12'!$E$6:$E$1659,A914,'2024.12'!$H$6:$H$1659)</f>
        <v>0</v>
      </c>
      <c r="F914" s="707">
        <f t="shared" si="73"/>
        <v>0</v>
      </c>
      <c r="G914" s="707" t="str">
        <f t="shared" si="70"/>
        <v/>
      </c>
      <c r="H914" s="707" t="str">
        <f t="shared" si="71"/>
        <v/>
      </c>
      <c r="I914" s="22" t="str">
        <f t="shared" si="72"/>
        <v>否</v>
      </c>
      <c r="J914" s="488" t="str">
        <f t="shared" si="74"/>
        <v>21302</v>
      </c>
      <c r="K914" s="712">
        <v>1</v>
      </c>
    </row>
    <row r="915" s="696" customFormat="1" ht="20.25" spans="1:11">
      <c r="A915" s="280" t="s">
        <v>5950</v>
      </c>
      <c r="B915" s="281" t="s">
        <v>1370</v>
      </c>
      <c r="C915" s="24">
        <f>SUMIF('2023.12'!$D$6:$D$1317,A915,'2023.12'!$F$6:$F$1317)</f>
        <v>574</v>
      </c>
      <c r="D915" s="24">
        <v>561</v>
      </c>
      <c r="E915" s="24">
        <f>SUMIF('2024.12'!$E$6:$E$1659,A915,'2024.12'!$H$6:$H$1659)</f>
        <v>92</v>
      </c>
      <c r="F915" s="302">
        <f t="shared" si="73"/>
        <v>-482</v>
      </c>
      <c r="G915" s="84" t="str">
        <f t="shared" si="70"/>
        <v>-84.0%</v>
      </c>
      <c r="H915" s="84" t="str">
        <f t="shared" si="71"/>
        <v>16.4%</v>
      </c>
      <c r="I915" s="22" t="str">
        <f t="shared" si="72"/>
        <v>是</v>
      </c>
      <c r="J915" s="641" t="str">
        <f t="shared" si="74"/>
        <v>21302</v>
      </c>
      <c r="K915" s="712">
        <v>1</v>
      </c>
    </row>
    <row r="916" s="694" customFormat="1" ht="20.25" hidden="1" spans="1:11">
      <c r="A916" s="522" t="s">
        <v>5951</v>
      </c>
      <c r="B916" s="522" t="s">
        <v>5952</v>
      </c>
      <c r="C916" s="24">
        <f>SUMIF('2023.12'!$D$6:$D$1317,A916,'2023.12'!$F$6:$F$1317)</f>
        <v>0</v>
      </c>
      <c r="D916" s="24">
        <v>0</v>
      </c>
      <c r="E916" s="24">
        <f>SUMIF('2024.12'!$E$6:$E$1659,A916,'2024.12'!$H$6:$H$1659)</f>
        <v>0</v>
      </c>
      <c r="F916" s="707">
        <f t="shared" si="73"/>
        <v>0</v>
      </c>
      <c r="G916" s="707" t="str">
        <f t="shared" si="70"/>
        <v/>
      </c>
      <c r="H916" s="707" t="str">
        <f t="shared" si="71"/>
        <v/>
      </c>
      <c r="I916" s="22" t="str">
        <f t="shared" si="72"/>
        <v>否</v>
      </c>
      <c r="J916" s="488" t="str">
        <f t="shared" si="74"/>
        <v>21302</v>
      </c>
      <c r="K916" s="712">
        <v>1</v>
      </c>
    </row>
    <row r="917" s="488" customFormat="1" ht="20.25" hidden="1" spans="1:11">
      <c r="A917" s="522" t="s">
        <v>5953</v>
      </c>
      <c r="B917" s="522" t="s">
        <v>5954</v>
      </c>
      <c r="C917" s="24">
        <f>SUMIF('2023.12'!$D$6:$D$1317,A917,'2023.12'!$F$6:$F$1317)</f>
        <v>0</v>
      </c>
      <c r="D917" s="24">
        <v>0</v>
      </c>
      <c r="E917" s="24">
        <f>SUMIF('2024.12'!$E$6:$E$1659,A917,'2024.12'!$H$6:$H$1659)</f>
        <v>0</v>
      </c>
      <c r="F917" s="707">
        <f t="shared" si="73"/>
        <v>0</v>
      </c>
      <c r="G917" s="707" t="str">
        <f t="shared" si="70"/>
        <v/>
      </c>
      <c r="H917" s="707" t="str">
        <f t="shared" si="71"/>
        <v/>
      </c>
      <c r="I917" s="22" t="str">
        <f t="shared" si="72"/>
        <v>否</v>
      </c>
      <c r="J917" s="488" t="str">
        <f t="shared" si="74"/>
        <v>21302</v>
      </c>
      <c r="K917" s="712">
        <v>1</v>
      </c>
    </row>
    <row r="918" s="687" customFormat="1" ht="20.25" spans="1:11">
      <c r="A918" s="306" t="s">
        <v>5955</v>
      </c>
      <c r="B918" s="708" t="s">
        <v>1288</v>
      </c>
      <c r="C918" s="24">
        <f>SUMIF('2023.12'!$D$6:$D$1317,A918,'2023.12'!$F$6:$F$1317)</f>
        <v>0</v>
      </c>
      <c r="D918" s="24">
        <v>0</v>
      </c>
      <c r="E918" s="24">
        <f>SUMIF('2024.12'!$E$6:$E$1659,A918,'2024.12'!$H$6:$H$1659)</f>
        <v>1008</v>
      </c>
      <c r="F918" s="707">
        <f t="shared" si="73"/>
        <v>1008</v>
      </c>
      <c r="G918" s="707" t="str">
        <f t="shared" si="70"/>
        <v/>
      </c>
      <c r="H918" s="707" t="str">
        <f t="shared" si="71"/>
        <v/>
      </c>
      <c r="I918" s="22" t="str">
        <f t="shared" si="72"/>
        <v>是</v>
      </c>
      <c r="J918" s="488" t="str">
        <f t="shared" si="74"/>
        <v>21302</v>
      </c>
      <c r="K918" s="712">
        <v>1</v>
      </c>
    </row>
    <row r="919" s="686" customFormat="1" ht="20.25" spans="1:11">
      <c r="A919" s="280" t="s">
        <v>5956</v>
      </c>
      <c r="B919" s="281" t="s">
        <v>1372</v>
      </c>
      <c r="C919" s="24">
        <f>SUMIF('2023.12'!$D$6:$D$1317,A919,'2023.12'!$F$6:$F$1317)</f>
        <v>949</v>
      </c>
      <c r="D919" s="24">
        <v>1399</v>
      </c>
      <c r="E919" s="24">
        <f>SUMIF('2024.12'!$E$6:$E$1659,A919,'2024.12'!$H$6:$H$1659)</f>
        <v>281</v>
      </c>
      <c r="F919" s="302">
        <f t="shared" si="73"/>
        <v>-668</v>
      </c>
      <c r="G919" s="84" t="str">
        <f t="shared" si="70"/>
        <v>-70.4%</v>
      </c>
      <c r="H919" s="84" t="str">
        <f t="shared" si="71"/>
        <v>20.1%</v>
      </c>
      <c r="I919" s="22" t="str">
        <f t="shared" si="72"/>
        <v>是</v>
      </c>
      <c r="J919" s="641" t="str">
        <f t="shared" si="74"/>
        <v>21302</v>
      </c>
      <c r="K919" s="712">
        <v>1</v>
      </c>
    </row>
    <row r="920" s="696" customFormat="1" ht="20.25" spans="1:11">
      <c r="A920" s="349" t="s">
        <v>5957</v>
      </c>
      <c r="B920" s="350" t="s">
        <v>1373</v>
      </c>
      <c r="C920" s="20">
        <f>SUMIF($J921:$J$1340,$A920,C921:C$1340)</f>
        <v>3220</v>
      </c>
      <c r="D920" s="20">
        <f>SUMIF($J921:$J$1340,$A920,D921:D$1340)</f>
        <v>5228</v>
      </c>
      <c r="E920" s="20">
        <f>SUMIF($J921:$J$1340,$A920,E921:E$1340)</f>
        <v>6656</v>
      </c>
      <c r="F920" s="17">
        <f t="shared" si="73"/>
        <v>3436</v>
      </c>
      <c r="G920" s="18" t="str">
        <f t="shared" si="70"/>
        <v>106.7%</v>
      </c>
      <c r="H920" s="18" t="str">
        <f t="shared" si="71"/>
        <v>127.3%</v>
      </c>
      <c r="I920" s="22" t="str">
        <f t="shared" si="72"/>
        <v>是</v>
      </c>
      <c r="J920" s="641" t="str">
        <f t="shared" si="74"/>
        <v>213</v>
      </c>
      <c r="K920" s="712">
        <v>1</v>
      </c>
    </row>
    <row r="921" s="686" customFormat="1" ht="20.25" spans="1:11">
      <c r="A921" s="280" t="s">
        <v>5958</v>
      </c>
      <c r="B921" s="281" t="s">
        <v>12</v>
      </c>
      <c r="C921" s="24">
        <f>SUMIF('2023.12'!$D$6:$D$1317,A921,'2023.12'!$F$6:$F$1317)</f>
        <v>1091</v>
      </c>
      <c r="D921" s="24">
        <v>1127</v>
      </c>
      <c r="E921" s="24">
        <f>SUMIF('2024.12'!$E$6:$E$1659,A921,'2024.12'!$H$6:$H$1659)</f>
        <v>1080</v>
      </c>
      <c r="F921" s="302">
        <f t="shared" si="73"/>
        <v>-11</v>
      </c>
      <c r="G921" s="84" t="str">
        <f t="shared" si="70"/>
        <v>-1.0%</v>
      </c>
      <c r="H921" s="84" t="str">
        <f t="shared" si="71"/>
        <v>95.8%</v>
      </c>
      <c r="I921" s="22" t="str">
        <f t="shared" si="72"/>
        <v>是</v>
      </c>
      <c r="J921" s="641" t="str">
        <f t="shared" si="74"/>
        <v>21303</v>
      </c>
      <c r="K921" s="712">
        <v>1</v>
      </c>
    </row>
    <row r="922" s="686" customFormat="1" ht="20.25" spans="1:11">
      <c r="A922" s="280" t="s">
        <v>5959</v>
      </c>
      <c r="B922" s="281" t="s">
        <v>14</v>
      </c>
      <c r="C922" s="24">
        <f>SUMIF('2023.12'!$D$6:$D$1317,A922,'2023.12'!$F$6:$F$1317)</f>
        <v>83</v>
      </c>
      <c r="D922" s="24">
        <v>239</v>
      </c>
      <c r="E922" s="24">
        <f>SUMIF('2024.12'!$E$6:$E$1659,A922,'2024.12'!$H$6:$H$1659)</f>
        <v>362</v>
      </c>
      <c r="F922" s="302">
        <f t="shared" si="73"/>
        <v>279</v>
      </c>
      <c r="G922" s="84" t="str">
        <f t="shared" si="70"/>
        <v>336.1%</v>
      </c>
      <c r="H922" s="84" t="str">
        <f t="shared" si="71"/>
        <v>151.5%</v>
      </c>
      <c r="I922" s="22" t="str">
        <f t="shared" si="72"/>
        <v>是</v>
      </c>
      <c r="J922" s="641" t="str">
        <f t="shared" si="74"/>
        <v>21303</v>
      </c>
      <c r="K922" s="712">
        <v>1</v>
      </c>
    </row>
    <row r="923" s="488" customFormat="1" ht="20.25" hidden="1" spans="1:11">
      <c r="A923" s="522" t="s">
        <v>5960</v>
      </c>
      <c r="B923" s="522" t="s">
        <v>4642</v>
      </c>
      <c r="C923" s="24">
        <f>SUMIF('2023.12'!$D$6:$D$1317,A923,'2023.12'!$F$6:$F$1317)</f>
        <v>0</v>
      </c>
      <c r="D923" s="24">
        <v>0</v>
      </c>
      <c r="E923" s="24">
        <f>SUMIF('2024.12'!$E$6:$E$1659,A923,'2024.12'!$H$6:$H$1659)</f>
        <v>0</v>
      </c>
      <c r="F923" s="707">
        <f t="shared" si="73"/>
        <v>0</v>
      </c>
      <c r="G923" s="707" t="str">
        <f t="shared" si="70"/>
        <v/>
      </c>
      <c r="H923" s="707" t="str">
        <f t="shared" si="71"/>
        <v/>
      </c>
      <c r="I923" s="22" t="str">
        <f t="shared" si="72"/>
        <v>否</v>
      </c>
      <c r="J923" s="488" t="str">
        <f t="shared" si="74"/>
        <v>21303</v>
      </c>
      <c r="K923" s="712">
        <v>1</v>
      </c>
    </row>
    <row r="924" s="696" customFormat="1" ht="20.25" spans="1:11">
      <c r="A924" s="280" t="s">
        <v>5961</v>
      </c>
      <c r="B924" s="281" t="s">
        <v>1374</v>
      </c>
      <c r="C924" s="24">
        <f>SUMIF('2023.12'!$D$6:$D$1317,A924,'2023.12'!$F$6:$F$1317)</f>
        <v>42</v>
      </c>
      <c r="D924" s="24">
        <v>46</v>
      </c>
      <c r="E924" s="24">
        <f>SUMIF('2024.12'!$E$6:$E$1659,A924,'2024.12'!$H$6:$H$1659)</f>
        <v>0</v>
      </c>
      <c r="F924" s="302">
        <f t="shared" si="73"/>
        <v>-42</v>
      </c>
      <c r="G924" s="84" t="str">
        <f t="shared" si="70"/>
        <v>-100.0%</v>
      </c>
      <c r="H924" s="84" t="str">
        <f t="shared" si="71"/>
        <v>0.0%</v>
      </c>
      <c r="I924" s="22" t="str">
        <f t="shared" si="72"/>
        <v>是</v>
      </c>
      <c r="J924" s="641" t="str">
        <f t="shared" si="74"/>
        <v>21303</v>
      </c>
      <c r="K924" s="712">
        <v>1</v>
      </c>
    </row>
    <row r="925" s="686" customFormat="1" ht="20.25" spans="1:11">
      <c r="A925" s="280" t="s">
        <v>5962</v>
      </c>
      <c r="B925" s="281" t="s">
        <v>1375</v>
      </c>
      <c r="C925" s="24">
        <f>SUMIF('2023.12'!$D$6:$D$1317,A925,'2023.12'!$F$6:$F$1317)</f>
        <v>543</v>
      </c>
      <c r="D925" s="24">
        <v>999</v>
      </c>
      <c r="E925" s="24">
        <f>SUMIF('2024.12'!$E$6:$E$1659,A925,'2024.12'!$H$6:$H$1659)</f>
        <v>3534</v>
      </c>
      <c r="F925" s="302">
        <f t="shared" si="73"/>
        <v>2991</v>
      </c>
      <c r="G925" s="84" t="str">
        <f t="shared" si="70"/>
        <v>550.8%</v>
      </c>
      <c r="H925" s="84" t="str">
        <f t="shared" si="71"/>
        <v>353.8%</v>
      </c>
      <c r="I925" s="22" t="str">
        <f t="shared" si="72"/>
        <v>是</v>
      </c>
      <c r="J925" s="641" t="str">
        <f t="shared" si="74"/>
        <v>21303</v>
      </c>
      <c r="K925" s="712">
        <v>1</v>
      </c>
    </row>
    <row r="926" s="696" customFormat="1" ht="20.25" spans="1:11">
      <c r="A926" s="280" t="s">
        <v>5963</v>
      </c>
      <c r="B926" s="281" t="s">
        <v>1376</v>
      </c>
      <c r="C926" s="24">
        <f>SUMIF('2023.12'!$D$6:$D$1317,A926,'2023.12'!$F$6:$F$1317)</f>
        <v>761</v>
      </c>
      <c r="D926" s="24">
        <v>919</v>
      </c>
      <c r="E926" s="24">
        <f>SUMIF('2024.12'!$E$6:$E$1659,A926,'2024.12'!$H$6:$H$1659)</f>
        <v>729</v>
      </c>
      <c r="F926" s="302">
        <f t="shared" si="73"/>
        <v>-32</v>
      </c>
      <c r="G926" s="84" t="str">
        <f t="shared" si="70"/>
        <v>-4.2%</v>
      </c>
      <c r="H926" s="84" t="str">
        <f t="shared" si="71"/>
        <v>79.3%</v>
      </c>
      <c r="I926" s="22" t="str">
        <f t="shared" si="72"/>
        <v>是</v>
      </c>
      <c r="J926" s="641" t="str">
        <f t="shared" si="74"/>
        <v>21303</v>
      </c>
      <c r="K926" s="712">
        <v>1</v>
      </c>
    </row>
    <row r="927" s="687" customFormat="1" ht="20.25" hidden="1" spans="1:11">
      <c r="A927" s="522" t="s">
        <v>5964</v>
      </c>
      <c r="B927" s="522" t="s">
        <v>5965</v>
      </c>
      <c r="C927" s="24">
        <f>SUMIF('2023.12'!$D$6:$D$1317,A927,'2023.12'!$F$6:$F$1317)</f>
        <v>0</v>
      </c>
      <c r="D927" s="24">
        <v>0</v>
      </c>
      <c r="E927" s="24">
        <f>SUMIF('2024.12'!$E$6:$E$1659,A927,'2024.12'!$H$6:$H$1659)</f>
        <v>0</v>
      </c>
      <c r="F927" s="707">
        <f t="shared" si="73"/>
        <v>0</v>
      </c>
      <c r="G927" s="707" t="str">
        <f t="shared" si="70"/>
        <v/>
      </c>
      <c r="H927" s="707" t="str">
        <f t="shared" si="71"/>
        <v/>
      </c>
      <c r="I927" s="22" t="str">
        <f t="shared" si="72"/>
        <v>否</v>
      </c>
      <c r="J927" s="488" t="str">
        <f t="shared" si="74"/>
        <v>21303</v>
      </c>
      <c r="K927" s="712">
        <v>1</v>
      </c>
    </row>
    <row r="928" s="696" customFormat="1" ht="20.25" spans="1:11">
      <c r="A928" s="280" t="s">
        <v>5966</v>
      </c>
      <c r="B928" s="281" t="s">
        <v>1378</v>
      </c>
      <c r="C928" s="24">
        <f>SUMIF('2023.12'!$D$6:$D$1317,A928,'2023.12'!$F$6:$F$1317)</f>
        <v>0</v>
      </c>
      <c r="D928" s="24">
        <v>44</v>
      </c>
      <c r="E928" s="24">
        <f>SUMIF('2024.12'!$E$6:$E$1659,A928,'2024.12'!$H$6:$H$1659)</f>
        <v>40</v>
      </c>
      <c r="F928" s="302">
        <f t="shared" si="73"/>
        <v>40</v>
      </c>
      <c r="G928" s="84" t="str">
        <f t="shared" si="70"/>
        <v/>
      </c>
      <c r="H928" s="84" t="str">
        <f t="shared" si="71"/>
        <v>90.9%</v>
      </c>
      <c r="I928" s="22" t="str">
        <f t="shared" si="72"/>
        <v>是</v>
      </c>
      <c r="J928" s="641" t="str">
        <f t="shared" si="74"/>
        <v>21303</v>
      </c>
      <c r="K928" s="712">
        <v>1</v>
      </c>
    </row>
    <row r="929" s="694" customFormat="1" ht="20.25" hidden="1" spans="1:11">
      <c r="A929" s="522" t="s">
        <v>5967</v>
      </c>
      <c r="B929" s="522" t="s">
        <v>5968</v>
      </c>
      <c r="C929" s="24">
        <f>SUMIF('2023.12'!$D$6:$D$1317,A929,'2023.12'!$F$6:$F$1317)</f>
        <v>0</v>
      </c>
      <c r="D929" s="24">
        <v>0</v>
      </c>
      <c r="E929" s="24">
        <f>SUMIF('2024.12'!$E$6:$E$1659,A929,'2024.12'!$H$6:$H$1659)</f>
        <v>0</v>
      </c>
      <c r="F929" s="707">
        <f t="shared" si="73"/>
        <v>0</v>
      </c>
      <c r="G929" s="707" t="str">
        <f t="shared" si="70"/>
        <v/>
      </c>
      <c r="H929" s="707" t="str">
        <f t="shared" si="71"/>
        <v/>
      </c>
      <c r="I929" s="22" t="str">
        <f t="shared" si="72"/>
        <v>否</v>
      </c>
      <c r="J929" s="488" t="str">
        <f t="shared" si="74"/>
        <v>21303</v>
      </c>
      <c r="K929" s="712">
        <v>1</v>
      </c>
    </row>
    <row r="930" s="696" customFormat="1" ht="20.25" spans="1:11">
      <c r="A930" s="280" t="s">
        <v>5969</v>
      </c>
      <c r="B930" s="281" t="s">
        <v>1380</v>
      </c>
      <c r="C930" s="24">
        <f>SUMIF('2023.12'!$D$6:$D$1317,A930,'2023.12'!$F$6:$F$1317)</f>
        <v>125</v>
      </c>
      <c r="D930" s="24">
        <v>125</v>
      </c>
      <c r="E930" s="24">
        <f>SUMIF('2024.12'!$E$6:$E$1659,A930,'2024.12'!$H$6:$H$1659)</f>
        <v>0</v>
      </c>
      <c r="F930" s="302">
        <f t="shared" si="73"/>
        <v>-125</v>
      </c>
      <c r="G930" s="84" t="str">
        <f t="shared" si="70"/>
        <v>-100.0%</v>
      </c>
      <c r="H930" s="84" t="str">
        <f t="shared" si="71"/>
        <v>0.0%</v>
      </c>
      <c r="I930" s="22" t="str">
        <f t="shared" si="72"/>
        <v>是</v>
      </c>
      <c r="J930" s="641" t="str">
        <f t="shared" si="74"/>
        <v>21303</v>
      </c>
      <c r="K930" s="712">
        <v>1</v>
      </c>
    </row>
    <row r="931" s="687" customFormat="1" ht="20.25" hidden="1" spans="1:11">
      <c r="A931" s="522" t="s">
        <v>5970</v>
      </c>
      <c r="B931" s="522" t="s">
        <v>5971</v>
      </c>
      <c r="C931" s="24">
        <f>SUMIF('2023.12'!$D$6:$D$1317,A931,'2023.12'!$F$6:$F$1317)</f>
        <v>0</v>
      </c>
      <c r="D931" s="24">
        <v>0</v>
      </c>
      <c r="E931" s="24">
        <f>SUMIF('2024.12'!$E$6:$E$1659,A931,'2024.12'!$H$6:$H$1659)</f>
        <v>0</v>
      </c>
      <c r="F931" s="707">
        <f t="shared" si="73"/>
        <v>0</v>
      </c>
      <c r="G931" s="707" t="str">
        <f t="shared" si="70"/>
        <v/>
      </c>
      <c r="H931" s="707" t="str">
        <f t="shared" si="71"/>
        <v/>
      </c>
      <c r="I931" s="22" t="str">
        <f t="shared" si="72"/>
        <v>否</v>
      </c>
      <c r="J931" s="488" t="str">
        <f t="shared" si="74"/>
        <v>21303</v>
      </c>
      <c r="K931" s="712">
        <v>1</v>
      </c>
    </row>
    <row r="932" s="687" customFormat="1" ht="20.25" hidden="1" spans="1:11">
      <c r="A932" s="522" t="s">
        <v>5972</v>
      </c>
      <c r="B932" s="522" t="s">
        <v>5973</v>
      </c>
      <c r="C932" s="24">
        <f>SUMIF('2023.12'!$D$6:$D$1317,A932,'2023.12'!$F$6:$F$1317)</f>
        <v>0</v>
      </c>
      <c r="D932" s="24">
        <v>0</v>
      </c>
      <c r="E932" s="24">
        <f>SUMIF('2024.12'!$E$6:$E$1659,A932,'2024.12'!$H$6:$H$1659)</f>
        <v>0</v>
      </c>
      <c r="F932" s="707">
        <f t="shared" si="73"/>
        <v>0</v>
      </c>
      <c r="G932" s="707" t="str">
        <f t="shared" si="70"/>
        <v/>
      </c>
      <c r="H932" s="707" t="str">
        <f t="shared" si="71"/>
        <v/>
      </c>
      <c r="I932" s="22" t="str">
        <f t="shared" si="72"/>
        <v>否</v>
      </c>
      <c r="J932" s="488" t="str">
        <f t="shared" si="74"/>
        <v>21303</v>
      </c>
      <c r="K932" s="712">
        <v>1</v>
      </c>
    </row>
    <row r="933" s="687" customFormat="1" ht="20.25" hidden="1" spans="1:11">
      <c r="A933" s="522" t="s">
        <v>5974</v>
      </c>
      <c r="B933" s="522" t="s">
        <v>5975</v>
      </c>
      <c r="C933" s="24">
        <f>SUMIF('2023.12'!$D$6:$D$1317,A933,'2023.12'!$F$6:$F$1317)</f>
        <v>0</v>
      </c>
      <c r="D933" s="24">
        <v>0</v>
      </c>
      <c r="E933" s="24">
        <f>SUMIF('2024.12'!$E$6:$E$1659,A933,'2024.12'!$H$6:$H$1659)</f>
        <v>0</v>
      </c>
      <c r="F933" s="707">
        <f t="shared" si="73"/>
        <v>0</v>
      </c>
      <c r="G933" s="707" t="str">
        <f t="shared" si="70"/>
        <v/>
      </c>
      <c r="H933" s="707" t="str">
        <f t="shared" si="71"/>
        <v/>
      </c>
      <c r="I933" s="22" t="str">
        <f t="shared" si="72"/>
        <v>否</v>
      </c>
      <c r="J933" s="488" t="str">
        <f t="shared" si="74"/>
        <v>21303</v>
      </c>
      <c r="K933" s="712">
        <v>1</v>
      </c>
    </row>
    <row r="934" s="695" customFormat="1" ht="20.25" spans="1:11">
      <c r="A934" s="280" t="s">
        <v>5976</v>
      </c>
      <c r="B934" s="281" t="s">
        <v>1384</v>
      </c>
      <c r="C934" s="24">
        <f>SUMIF('2023.12'!$D$6:$D$1317,A934,'2023.12'!$F$6:$F$1317)</f>
        <v>105</v>
      </c>
      <c r="D934" s="24">
        <v>111</v>
      </c>
      <c r="E934" s="24">
        <f>SUMIF('2024.12'!$E$6:$E$1659,A934,'2024.12'!$H$6:$H$1659)</f>
        <v>8</v>
      </c>
      <c r="F934" s="302">
        <f t="shared" si="73"/>
        <v>-97</v>
      </c>
      <c r="G934" s="84" t="str">
        <f t="shared" si="70"/>
        <v>-92.4%</v>
      </c>
      <c r="H934" s="84" t="str">
        <f t="shared" si="71"/>
        <v>7.2%</v>
      </c>
      <c r="I934" s="22" t="str">
        <f t="shared" si="72"/>
        <v>是</v>
      </c>
      <c r="J934" s="641" t="str">
        <f t="shared" si="74"/>
        <v>21303</v>
      </c>
      <c r="K934" s="712">
        <v>1</v>
      </c>
    </row>
    <row r="935" s="696" customFormat="1" ht="20.25" spans="1:11">
      <c r="A935" s="280" t="s">
        <v>5977</v>
      </c>
      <c r="B935" s="281" t="s">
        <v>1385</v>
      </c>
      <c r="C935" s="24">
        <f>SUMIF('2023.12'!$D$6:$D$1317,A935,'2023.12'!$F$6:$F$1317)</f>
        <v>152</v>
      </c>
      <c r="D935" s="24">
        <v>230</v>
      </c>
      <c r="E935" s="24">
        <f>SUMIF('2024.12'!$E$6:$E$1659,A935,'2024.12'!$H$6:$H$1659)</f>
        <v>656</v>
      </c>
      <c r="F935" s="302">
        <f t="shared" si="73"/>
        <v>504</v>
      </c>
      <c r="G935" s="84" t="str">
        <f t="shared" si="70"/>
        <v>331.6%</v>
      </c>
      <c r="H935" s="84" t="str">
        <f t="shared" si="71"/>
        <v>285.2%</v>
      </c>
      <c r="I935" s="22" t="str">
        <f t="shared" si="72"/>
        <v>是</v>
      </c>
      <c r="J935" s="641" t="str">
        <f t="shared" si="74"/>
        <v>21303</v>
      </c>
      <c r="K935" s="712">
        <v>1</v>
      </c>
    </row>
    <row r="936" s="694" customFormat="1" ht="20.25" spans="1:11">
      <c r="A936" s="306" t="s">
        <v>5978</v>
      </c>
      <c r="B936" s="708" t="s">
        <v>1386</v>
      </c>
      <c r="C936" s="24">
        <f>SUMIF('2023.12'!$D$6:$D$1317,A936,'2023.12'!$F$6:$F$1317)</f>
        <v>0</v>
      </c>
      <c r="D936" s="24">
        <v>1000</v>
      </c>
      <c r="E936" s="24">
        <f>SUMIF('2024.12'!$E$6:$E$1659,A936,'2024.12'!$H$6:$H$1659)</f>
        <v>11</v>
      </c>
      <c r="F936" s="707">
        <f t="shared" si="73"/>
        <v>11</v>
      </c>
      <c r="G936" s="707" t="str">
        <f t="shared" si="70"/>
        <v/>
      </c>
      <c r="H936" s="707" t="str">
        <f t="shared" si="71"/>
        <v>1.1%</v>
      </c>
      <c r="I936" s="22" t="str">
        <f t="shared" si="72"/>
        <v>是</v>
      </c>
      <c r="J936" s="488" t="str">
        <f t="shared" si="74"/>
        <v>21303</v>
      </c>
      <c r="K936" s="712">
        <v>1</v>
      </c>
    </row>
    <row r="937" s="687" customFormat="1" ht="20.25" hidden="1" spans="1:11">
      <c r="A937" s="522" t="s">
        <v>5979</v>
      </c>
      <c r="B937" s="522" t="s">
        <v>5980</v>
      </c>
      <c r="C937" s="24">
        <f>SUMIF('2023.12'!$D$6:$D$1317,A937,'2023.12'!$F$6:$F$1317)</f>
        <v>0</v>
      </c>
      <c r="D937" s="24">
        <v>0</v>
      </c>
      <c r="E937" s="24">
        <f>SUMIF('2024.12'!$E$6:$E$1659,A937,'2024.12'!$H$6:$H$1659)</f>
        <v>0</v>
      </c>
      <c r="F937" s="707">
        <f t="shared" si="73"/>
        <v>0</v>
      </c>
      <c r="G937" s="707" t="str">
        <f t="shared" si="70"/>
        <v/>
      </c>
      <c r="H937" s="707" t="str">
        <f t="shared" si="71"/>
        <v/>
      </c>
      <c r="I937" s="22" t="str">
        <f t="shared" si="72"/>
        <v>否</v>
      </c>
      <c r="J937" s="488" t="str">
        <f t="shared" si="74"/>
        <v>21303</v>
      </c>
      <c r="K937" s="712">
        <v>1</v>
      </c>
    </row>
    <row r="938" s="694" customFormat="1" ht="20.25" hidden="1" spans="1:11">
      <c r="A938" s="522" t="s">
        <v>5981</v>
      </c>
      <c r="B938" s="522" t="s">
        <v>5982</v>
      </c>
      <c r="C938" s="24">
        <f>SUMIF('2023.12'!$D$6:$D$1317,A938,'2023.12'!$F$6:$F$1317)</f>
        <v>0</v>
      </c>
      <c r="D938" s="24">
        <v>0</v>
      </c>
      <c r="E938" s="24">
        <f>SUMIF('2024.12'!$E$6:$E$1659,A938,'2024.12'!$H$6:$H$1659)</f>
        <v>0</v>
      </c>
      <c r="F938" s="707">
        <f t="shared" si="73"/>
        <v>0</v>
      </c>
      <c r="G938" s="707" t="str">
        <f t="shared" si="70"/>
        <v/>
      </c>
      <c r="H938" s="707" t="str">
        <f t="shared" si="71"/>
        <v/>
      </c>
      <c r="I938" s="22" t="str">
        <f t="shared" si="72"/>
        <v>否</v>
      </c>
      <c r="J938" s="488" t="str">
        <f t="shared" si="74"/>
        <v>21303</v>
      </c>
      <c r="K938" s="712">
        <v>1</v>
      </c>
    </row>
    <row r="939" s="694" customFormat="1" ht="20.25" hidden="1" spans="1:11">
      <c r="A939" s="522" t="s">
        <v>5983</v>
      </c>
      <c r="B939" s="522" t="s">
        <v>5984</v>
      </c>
      <c r="C939" s="24">
        <f>SUMIF('2023.12'!$D$6:$D$1317,A939,'2023.12'!$F$6:$F$1317)</f>
        <v>0</v>
      </c>
      <c r="D939" s="24">
        <v>0</v>
      </c>
      <c r="E939" s="24">
        <f>SUMIF('2024.12'!$E$6:$E$1659,A939,'2024.12'!$H$6:$H$1659)</f>
        <v>0</v>
      </c>
      <c r="F939" s="707">
        <f t="shared" si="73"/>
        <v>0</v>
      </c>
      <c r="G939" s="707" t="str">
        <f t="shared" si="70"/>
        <v/>
      </c>
      <c r="H939" s="707" t="str">
        <f t="shared" si="71"/>
        <v/>
      </c>
      <c r="I939" s="22" t="str">
        <f t="shared" si="72"/>
        <v>否</v>
      </c>
      <c r="J939" s="488" t="str">
        <f t="shared" si="74"/>
        <v>21303</v>
      </c>
      <c r="K939" s="712">
        <v>1</v>
      </c>
    </row>
    <row r="940" s="696" customFormat="1" ht="31.5" spans="1:11">
      <c r="A940" s="280" t="s">
        <v>5985</v>
      </c>
      <c r="B940" s="281" t="s">
        <v>1390</v>
      </c>
      <c r="C940" s="24">
        <f>SUMIF('2023.12'!$D$6:$D$1317,A940,'2023.12'!$F$6:$F$1317)</f>
        <v>199</v>
      </c>
      <c r="D940" s="24">
        <v>200</v>
      </c>
      <c r="E940" s="24">
        <f>SUMIF('2024.12'!$E$6:$E$1659,A940,'2024.12'!$H$6:$H$1659)</f>
        <v>61</v>
      </c>
      <c r="F940" s="302">
        <f t="shared" si="73"/>
        <v>-138</v>
      </c>
      <c r="G940" s="84" t="str">
        <f t="shared" si="70"/>
        <v>-69.3%</v>
      </c>
      <c r="H940" s="84" t="str">
        <f t="shared" si="71"/>
        <v>30.5%</v>
      </c>
      <c r="I940" s="22" t="str">
        <f t="shared" si="72"/>
        <v>是</v>
      </c>
      <c r="J940" s="641" t="str">
        <f t="shared" si="74"/>
        <v>21303</v>
      </c>
      <c r="K940" s="712">
        <v>1</v>
      </c>
    </row>
    <row r="941" s="488" customFormat="1" ht="20.25" hidden="1" spans="1:11">
      <c r="A941" s="522" t="s">
        <v>5986</v>
      </c>
      <c r="B941" s="522" t="s">
        <v>5987</v>
      </c>
      <c r="C941" s="24">
        <f>SUMIF('2023.12'!$D$6:$D$1317,A941,'2023.12'!$F$6:$F$1317)</f>
        <v>0</v>
      </c>
      <c r="D941" s="24">
        <v>0</v>
      </c>
      <c r="E941" s="24">
        <f>SUMIF('2024.12'!$E$6:$E$1659,A941,'2024.12'!$H$6:$H$1659)</f>
        <v>0</v>
      </c>
      <c r="F941" s="707">
        <f t="shared" si="73"/>
        <v>0</v>
      </c>
      <c r="G941" s="707" t="str">
        <f t="shared" si="70"/>
        <v/>
      </c>
      <c r="H941" s="707" t="str">
        <f t="shared" si="71"/>
        <v/>
      </c>
      <c r="I941" s="22" t="str">
        <f t="shared" si="72"/>
        <v>否</v>
      </c>
      <c r="J941" s="488" t="str">
        <f t="shared" si="74"/>
        <v>21303</v>
      </c>
      <c r="K941" s="712">
        <v>1</v>
      </c>
    </row>
    <row r="942" s="694" customFormat="1" ht="20.25" hidden="1" spans="1:11">
      <c r="A942" s="522" t="s">
        <v>5988</v>
      </c>
      <c r="B942" s="522" t="s">
        <v>5945</v>
      </c>
      <c r="C942" s="24">
        <f>SUMIF('2023.12'!$D$6:$D$1317,A942,'2023.12'!$F$6:$F$1317)</f>
        <v>0</v>
      </c>
      <c r="D942" s="24">
        <v>0</v>
      </c>
      <c r="E942" s="24">
        <f>SUMIF('2024.12'!$E$6:$E$1659,A942,'2024.12'!$H$6:$H$1659)</f>
        <v>0</v>
      </c>
      <c r="F942" s="707">
        <f t="shared" si="73"/>
        <v>0</v>
      </c>
      <c r="G942" s="707" t="str">
        <f t="shared" si="70"/>
        <v/>
      </c>
      <c r="H942" s="707" t="str">
        <f t="shared" si="71"/>
        <v/>
      </c>
      <c r="I942" s="22" t="str">
        <f t="shared" si="72"/>
        <v>否</v>
      </c>
      <c r="J942" s="488" t="str">
        <f t="shared" si="74"/>
        <v>21303</v>
      </c>
      <c r="K942" s="712">
        <v>1</v>
      </c>
    </row>
    <row r="943" s="696" customFormat="1" ht="20.25" spans="1:11">
      <c r="A943" s="280" t="s">
        <v>5989</v>
      </c>
      <c r="B943" s="281" t="s">
        <v>1392</v>
      </c>
      <c r="C943" s="24">
        <f>SUMIF('2023.12'!$D$6:$D$1317,A943,'2023.12'!$F$6:$F$1317)</f>
        <v>21</v>
      </c>
      <c r="D943" s="24">
        <v>0</v>
      </c>
      <c r="E943" s="24">
        <f>SUMIF('2024.12'!$E$6:$E$1659,A943,'2024.12'!$H$6:$H$1659)</f>
        <v>0</v>
      </c>
      <c r="F943" s="302">
        <f t="shared" si="73"/>
        <v>-21</v>
      </c>
      <c r="G943" s="84" t="str">
        <f t="shared" si="70"/>
        <v>-100.0%</v>
      </c>
      <c r="H943" s="84" t="str">
        <f t="shared" si="71"/>
        <v/>
      </c>
      <c r="I943" s="22" t="str">
        <f t="shared" si="72"/>
        <v>是</v>
      </c>
      <c r="J943" s="641" t="str">
        <f t="shared" si="74"/>
        <v>21303</v>
      </c>
      <c r="K943" s="712">
        <v>1</v>
      </c>
    </row>
    <row r="944" s="641" customFormat="1" ht="20.25" spans="1:11">
      <c r="A944" s="280" t="s">
        <v>5990</v>
      </c>
      <c r="B944" s="281" t="s">
        <v>1393</v>
      </c>
      <c r="C944" s="24">
        <f>SUMIF('2023.12'!$D$6:$D$1317,A944,'2023.12'!$F$6:$F$1317)</f>
        <v>98</v>
      </c>
      <c r="D944" s="24">
        <v>188</v>
      </c>
      <c r="E944" s="24">
        <f>SUMIF('2024.12'!$E$6:$E$1659,A944,'2024.12'!$H$6:$H$1659)</f>
        <v>175</v>
      </c>
      <c r="F944" s="302">
        <f t="shared" si="73"/>
        <v>77</v>
      </c>
      <c r="G944" s="84" t="str">
        <f t="shared" si="70"/>
        <v>78.6%</v>
      </c>
      <c r="H944" s="84" t="str">
        <f t="shared" si="71"/>
        <v>93.1%</v>
      </c>
      <c r="I944" s="22" t="str">
        <f t="shared" si="72"/>
        <v>是</v>
      </c>
      <c r="J944" s="641" t="str">
        <f t="shared" si="74"/>
        <v>21303</v>
      </c>
      <c r="K944" s="712">
        <v>1</v>
      </c>
    </row>
    <row r="945" s="687" customFormat="1" ht="20.25" hidden="1" spans="1:11">
      <c r="A945" s="522" t="s">
        <v>5991</v>
      </c>
      <c r="B945" s="522" t="s">
        <v>5992</v>
      </c>
      <c r="C945" s="24">
        <f>SUMIF('2023.12'!$D$6:$D$1317,A945,'2023.12'!$F$6:$F$1317)</f>
        <v>0</v>
      </c>
      <c r="D945" s="24">
        <v>0</v>
      </c>
      <c r="E945" s="24">
        <f>SUMIF('2024.12'!$E$6:$E$1659,A945,'2024.12'!$H$6:$H$1659)</f>
        <v>0</v>
      </c>
      <c r="F945" s="707">
        <f t="shared" si="73"/>
        <v>0</v>
      </c>
      <c r="G945" s="707" t="str">
        <f t="shared" si="70"/>
        <v/>
      </c>
      <c r="H945" s="707" t="str">
        <f t="shared" si="71"/>
        <v/>
      </c>
      <c r="I945" s="22" t="str">
        <f t="shared" si="72"/>
        <v>否</v>
      </c>
      <c r="J945" s="488" t="str">
        <f t="shared" si="74"/>
        <v>21303</v>
      </c>
      <c r="K945" s="712">
        <v>1</v>
      </c>
    </row>
    <row r="946" s="687" customFormat="1" ht="20.25" hidden="1" spans="1:11">
      <c r="A946" s="522" t="s">
        <v>5993</v>
      </c>
      <c r="B946" s="522" t="s">
        <v>5994</v>
      </c>
      <c r="C946" s="24">
        <f>SUMIF('2023.12'!$D$6:$D$1317,A946,'2023.12'!$F$6:$F$1317)</f>
        <v>0</v>
      </c>
      <c r="D946" s="24">
        <v>0</v>
      </c>
      <c r="E946" s="24">
        <f>SUMIF('2024.12'!$E$6:$E$1659,A946,'2024.12'!$H$6:$H$1659)</f>
        <v>0</v>
      </c>
      <c r="F946" s="707">
        <f t="shared" si="73"/>
        <v>0</v>
      </c>
      <c r="G946" s="707" t="str">
        <f t="shared" si="70"/>
        <v/>
      </c>
      <c r="H946" s="707" t="str">
        <f t="shared" si="71"/>
        <v/>
      </c>
      <c r="I946" s="22" t="str">
        <f t="shared" si="72"/>
        <v>否</v>
      </c>
      <c r="J946" s="488" t="str">
        <f t="shared" si="74"/>
        <v>21303</v>
      </c>
      <c r="K946" s="712">
        <v>1</v>
      </c>
    </row>
    <row r="947" s="697" customFormat="1" ht="20.25" hidden="1" spans="1:11">
      <c r="A947" s="522" t="s">
        <v>5995</v>
      </c>
      <c r="B947" s="522" t="s">
        <v>5996</v>
      </c>
      <c r="C947" s="24">
        <f>SUMIF('2023.12'!$D$6:$D$1317,A947,'2023.12'!$F$6:$F$1317)</f>
        <v>0</v>
      </c>
      <c r="D947" s="24">
        <v>0</v>
      </c>
      <c r="E947" s="24">
        <f>SUMIF('2024.12'!$E$6:$E$1659,A947,'2024.12'!$H$6:$H$1659)</f>
        <v>0</v>
      </c>
      <c r="F947" s="707">
        <f t="shared" si="73"/>
        <v>0</v>
      </c>
      <c r="G947" s="707" t="str">
        <f t="shared" si="70"/>
        <v/>
      </c>
      <c r="H947" s="707" t="str">
        <f t="shared" si="71"/>
        <v/>
      </c>
      <c r="I947" s="22" t="str">
        <f t="shared" si="72"/>
        <v>否</v>
      </c>
      <c r="J947" s="488" t="str">
        <f t="shared" si="74"/>
        <v>21303</v>
      </c>
      <c r="K947" s="712">
        <v>1</v>
      </c>
    </row>
    <row r="948" s="686" customFormat="1" ht="31.5" spans="1:11">
      <c r="A948" s="349" t="s">
        <v>5997</v>
      </c>
      <c r="B948" s="350" t="s">
        <v>1397</v>
      </c>
      <c r="C948" s="20">
        <f>SUMIF($J949:$J$1340,$A948,C949:C$1340)</f>
        <v>22729</v>
      </c>
      <c r="D948" s="20">
        <f>SUMIF($J949:$J$1340,$A948,D949:D$1340)</f>
        <v>21890</v>
      </c>
      <c r="E948" s="20">
        <f>SUMIF($J949:$J$1340,$A948,E949:E$1340)</f>
        <v>32798</v>
      </c>
      <c r="F948" s="17">
        <f t="shared" si="73"/>
        <v>10069</v>
      </c>
      <c r="G948" s="18" t="str">
        <f t="shared" si="70"/>
        <v>44.3%</v>
      </c>
      <c r="H948" s="18" t="str">
        <f t="shared" si="71"/>
        <v>149.8%</v>
      </c>
      <c r="I948" s="22" t="str">
        <f t="shared" si="72"/>
        <v>是</v>
      </c>
      <c r="J948" s="641" t="str">
        <f t="shared" si="74"/>
        <v>213</v>
      </c>
      <c r="K948" s="712">
        <v>1</v>
      </c>
    </row>
    <row r="949" s="686" customFormat="1" ht="20.25" spans="1:11">
      <c r="A949" s="280" t="s">
        <v>5998</v>
      </c>
      <c r="B949" s="281" t="s">
        <v>12</v>
      </c>
      <c r="C949" s="24">
        <f>SUMIF('2023.12'!$D$6:$D$1317,A949,'2023.12'!$F$6:$F$1317)</f>
        <v>346</v>
      </c>
      <c r="D949" s="24">
        <v>367</v>
      </c>
      <c r="E949" s="24">
        <f>SUMIF('2024.12'!$E$6:$E$1659,A949,'2024.12'!$H$6:$H$1659)</f>
        <v>200</v>
      </c>
      <c r="F949" s="302">
        <f t="shared" si="73"/>
        <v>-146</v>
      </c>
      <c r="G949" s="84" t="str">
        <f t="shared" si="70"/>
        <v>-42.2%</v>
      </c>
      <c r="H949" s="84" t="str">
        <f t="shared" si="71"/>
        <v>54.5%</v>
      </c>
      <c r="I949" s="22" t="str">
        <f t="shared" si="72"/>
        <v>是</v>
      </c>
      <c r="J949" s="641" t="str">
        <f t="shared" si="74"/>
        <v>21305</v>
      </c>
      <c r="K949" s="712">
        <v>1</v>
      </c>
    </row>
    <row r="950" s="641" customFormat="1" ht="20.25" spans="1:11">
      <c r="A950" s="280" t="s">
        <v>5999</v>
      </c>
      <c r="B950" s="281" t="s">
        <v>14</v>
      </c>
      <c r="C950" s="24">
        <f>SUMIF('2023.12'!$D$6:$D$1317,A950,'2023.12'!$F$6:$F$1317)</f>
        <v>54</v>
      </c>
      <c r="D950" s="24">
        <v>116</v>
      </c>
      <c r="E950" s="24">
        <f>SUMIF('2024.12'!$E$6:$E$1659,A950,'2024.12'!$H$6:$H$1659)</f>
        <v>71</v>
      </c>
      <c r="F950" s="302">
        <f t="shared" si="73"/>
        <v>17</v>
      </c>
      <c r="G950" s="84" t="str">
        <f t="shared" si="70"/>
        <v>31.5%</v>
      </c>
      <c r="H950" s="84" t="str">
        <f t="shared" si="71"/>
        <v>61.2%</v>
      </c>
      <c r="I950" s="22" t="str">
        <f t="shared" si="72"/>
        <v>是</v>
      </c>
      <c r="J950" s="641" t="str">
        <f t="shared" si="74"/>
        <v>21305</v>
      </c>
      <c r="K950" s="712">
        <v>1</v>
      </c>
    </row>
    <row r="951" s="694" customFormat="1" ht="20.25" hidden="1" spans="1:11">
      <c r="A951" s="522" t="s">
        <v>6000</v>
      </c>
      <c r="B951" s="522" t="s">
        <v>4642</v>
      </c>
      <c r="C951" s="24">
        <f>SUMIF('2023.12'!$D$6:$D$1317,A951,'2023.12'!$F$6:$F$1317)</f>
        <v>0</v>
      </c>
      <c r="D951" s="24">
        <v>0</v>
      </c>
      <c r="E951" s="24">
        <f>SUMIF('2024.12'!$E$6:$E$1659,A951,'2024.12'!$H$6:$H$1659)</f>
        <v>0</v>
      </c>
      <c r="F951" s="707">
        <f t="shared" si="73"/>
        <v>0</v>
      </c>
      <c r="G951" s="707" t="str">
        <f t="shared" si="70"/>
        <v/>
      </c>
      <c r="H951" s="707" t="str">
        <f t="shared" si="71"/>
        <v/>
      </c>
      <c r="I951" s="22" t="str">
        <f t="shared" si="72"/>
        <v>否</v>
      </c>
      <c r="J951" s="488" t="str">
        <f t="shared" si="74"/>
        <v>21305</v>
      </c>
      <c r="K951" s="712">
        <v>1</v>
      </c>
    </row>
    <row r="952" s="696" customFormat="1" ht="20.25" spans="1:11">
      <c r="A952" s="280" t="s">
        <v>6001</v>
      </c>
      <c r="B952" s="281" t="s">
        <v>1398</v>
      </c>
      <c r="C952" s="24">
        <f>SUMIF('2023.12'!$D$6:$D$1317,A952,'2023.12'!$F$6:$F$1317)</f>
        <v>9783</v>
      </c>
      <c r="D952" s="24">
        <v>7872</v>
      </c>
      <c r="E952" s="24">
        <f>SUMIF('2024.12'!$E$6:$E$1659,A952,'2024.12'!$H$6:$H$1659)</f>
        <v>19681</v>
      </c>
      <c r="F952" s="302">
        <f t="shared" si="73"/>
        <v>9898</v>
      </c>
      <c r="G952" s="84" t="str">
        <f t="shared" si="70"/>
        <v>101.2%</v>
      </c>
      <c r="H952" s="84" t="str">
        <f t="shared" si="71"/>
        <v>250.0%</v>
      </c>
      <c r="I952" s="22" t="str">
        <f t="shared" si="72"/>
        <v>是</v>
      </c>
      <c r="J952" s="641" t="str">
        <f t="shared" si="74"/>
        <v>21305</v>
      </c>
      <c r="K952" s="712">
        <v>1</v>
      </c>
    </row>
    <row r="953" s="695" customFormat="1" ht="20.25" spans="1:11">
      <c r="A953" s="280" t="s">
        <v>6002</v>
      </c>
      <c r="B953" s="281" t="s">
        <v>1399</v>
      </c>
      <c r="C953" s="24">
        <f>SUMIF('2023.12'!$D$6:$D$1317,A953,'2023.12'!$F$6:$F$1317)</f>
        <v>11421</v>
      </c>
      <c r="D953" s="24">
        <v>12401</v>
      </c>
      <c r="E953" s="24">
        <f>SUMIF('2024.12'!$E$6:$E$1659,A953,'2024.12'!$H$6:$H$1659)</f>
        <v>11801</v>
      </c>
      <c r="F953" s="302">
        <f t="shared" si="73"/>
        <v>380</v>
      </c>
      <c r="G953" s="84" t="str">
        <f t="shared" si="70"/>
        <v>3.3%</v>
      </c>
      <c r="H953" s="84" t="str">
        <f t="shared" si="71"/>
        <v>95.2%</v>
      </c>
      <c r="I953" s="22" t="str">
        <f t="shared" si="72"/>
        <v>是</v>
      </c>
      <c r="J953" s="641" t="str">
        <f t="shared" si="74"/>
        <v>21305</v>
      </c>
      <c r="K953" s="712">
        <v>1</v>
      </c>
    </row>
    <row r="954" s="641" customFormat="1" ht="20.25" spans="1:11">
      <c r="A954" s="280" t="s">
        <v>6003</v>
      </c>
      <c r="B954" s="281" t="s">
        <v>1400</v>
      </c>
      <c r="C954" s="24">
        <f>SUMIF('2023.12'!$D$6:$D$1317,A954,'2023.12'!$F$6:$F$1317)</f>
        <v>1111</v>
      </c>
      <c r="D954" s="24">
        <v>1134</v>
      </c>
      <c r="E954" s="24">
        <f>SUMIF('2024.12'!$E$6:$E$1659,A954,'2024.12'!$H$6:$H$1659)</f>
        <v>1018</v>
      </c>
      <c r="F954" s="302">
        <f t="shared" si="73"/>
        <v>-93</v>
      </c>
      <c r="G954" s="84" t="str">
        <f t="shared" si="70"/>
        <v>-8.4%</v>
      </c>
      <c r="H954" s="84" t="str">
        <f t="shared" si="71"/>
        <v>89.8%</v>
      </c>
      <c r="I954" s="22" t="str">
        <f t="shared" si="72"/>
        <v>是</v>
      </c>
      <c r="J954" s="641" t="str">
        <f t="shared" si="74"/>
        <v>21305</v>
      </c>
      <c r="K954" s="712">
        <v>1</v>
      </c>
    </row>
    <row r="955" s="488" customFormat="1" ht="20.25" hidden="1" spans="1:11">
      <c r="A955" s="522" t="s">
        <v>6004</v>
      </c>
      <c r="B955" s="522" t="s">
        <v>6005</v>
      </c>
      <c r="C955" s="24">
        <f>SUMIF('2023.12'!$D$6:$D$1317,A955,'2023.12'!$F$6:$F$1317)</f>
        <v>0</v>
      </c>
      <c r="D955" s="24">
        <v>0</v>
      </c>
      <c r="E955" s="24">
        <f>SUMIF('2024.12'!$E$6:$E$1659,A955,'2024.12'!$H$6:$H$1659)</f>
        <v>0</v>
      </c>
      <c r="F955" s="707">
        <f t="shared" si="73"/>
        <v>0</v>
      </c>
      <c r="G955" s="707" t="str">
        <f t="shared" si="70"/>
        <v/>
      </c>
      <c r="H955" s="707" t="str">
        <f t="shared" si="71"/>
        <v/>
      </c>
      <c r="I955" s="22" t="str">
        <f t="shared" si="72"/>
        <v>否</v>
      </c>
      <c r="J955" s="488" t="str">
        <f t="shared" si="74"/>
        <v>21305</v>
      </c>
      <c r="K955" s="712">
        <v>1</v>
      </c>
    </row>
    <row r="956" s="687" customFormat="1" ht="20.25" hidden="1" spans="1:11">
      <c r="A956" s="522" t="s">
        <v>6006</v>
      </c>
      <c r="B956" s="522" t="s">
        <v>6007</v>
      </c>
      <c r="C956" s="24">
        <f>SUMIF('2023.12'!$D$6:$D$1317,A956,'2023.12'!$F$6:$F$1317)</f>
        <v>0</v>
      </c>
      <c r="D956" s="24">
        <v>0</v>
      </c>
      <c r="E956" s="24">
        <f>SUMIF('2024.12'!$E$6:$E$1659,A956,'2024.12'!$H$6:$H$1659)</f>
        <v>0</v>
      </c>
      <c r="F956" s="707">
        <f t="shared" si="73"/>
        <v>0</v>
      </c>
      <c r="G956" s="707" t="str">
        <f t="shared" si="70"/>
        <v/>
      </c>
      <c r="H956" s="707" t="str">
        <f t="shared" si="71"/>
        <v/>
      </c>
      <c r="I956" s="22" t="str">
        <f t="shared" si="72"/>
        <v>否</v>
      </c>
      <c r="J956" s="488" t="str">
        <f t="shared" si="74"/>
        <v>21305</v>
      </c>
      <c r="K956" s="712">
        <v>1</v>
      </c>
    </row>
    <row r="957" s="694" customFormat="1" ht="20.25" hidden="1" spans="1:11">
      <c r="A957" s="522" t="s">
        <v>6008</v>
      </c>
      <c r="B957" s="522" t="s">
        <v>4653</v>
      </c>
      <c r="C957" s="24">
        <f>SUMIF('2023.12'!$D$6:$D$1317,A957,'2023.12'!$F$6:$F$1317)</f>
        <v>0</v>
      </c>
      <c r="D957" s="24">
        <v>0</v>
      </c>
      <c r="E957" s="24">
        <f>SUMIF('2024.12'!$E$6:$E$1659,A957,'2024.12'!$H$6:$H$1659)</f>
        <v>0</v>
      </c>
      <c r="F957" s="707">
        <f t="shared" si="73"/>
        <v>0</v>
      </c>
      <c r="G957" s="707" t="str">
        <f t="shared" si="70"/>
        <v/>
      </c>
      <c r="H957" s="707" t="str">
        <f t="shared" si="71"/>
        <v/>
      </c>
      <c r="I957" s="22" t="str">
        <f t="shared" si="72"/>
        <v>否</v>
      </c>
      <c r="J957" s="488" t="str">
        <f t="shared" si="74"/>
        <v>21305</v>
      </c>
      <c r="K957" s="712">
        <v>1</v>
      </c>
    </row>
    <row r="958" s="686" customFormat="1" ht="31.5" spans="1:11">
      <c r="A958" s="280" t="s">
        <v>6009</v>
      </c>
      <c r="B958" s="281" t="s">
        <v>1403</v>
      </c>
      <c r="C958" s="24">
        <f>SUMIF('2023.12'!$D$6:$D$1317,A958,'2023.12'!$F$6:$F$1317)</f>
        <v>14</v>
      </c>
      <c r="D958" s="24">
        <v>0</v>
      </c>
      <c r="E958" s="24">
        <f>SUMIF('2024.12'!$E$6:$E$1659,A958,'2024.12'!$H$6:$H$1659)</f>
        <v>27</v>
      </c>
      <c r="F958" s="302">
        <f t="shared" si="73"/>
        <v>13</v>
      </c>
      <c r="G958" s="84" t="str">
        <f t="shared" si="70"/>
        <v>92.9%</v>
      </c>
      <c r="H958" s="84" t="str">
        <f t="shared" si="71"/>
        <v/>
      </c>
      <c r="I958" s="22" t="str">
        <f t="shared" si="72"/>
        <v>是</v>
      </c>
      <c r="J958" s="641" t="str">
        <f t="shared" si="74"/>
        <v>21305</v>
      </c>
      <c r="K958" s="712">
        <v>1</v>
      </c>
    </row>
    <row r="959" s="696" customFormat="1" ht="20.25" spans="1:11">
      <c r="A959" s="349" t="s">
        <v>6010</v>
      </c>
      <c r="B959" s="350" t="s">
        <v>1404</v>
      </c>
      <c r="C959" s="20">
        <f>SUMIF($J960:$J$1340,$A959,C960:C$1340)</f>
        <v>6294</v>
      </c>
      <c r="D959" s="20">
        <f>SUMIF($J960:$J$1340,$A959,D960:D$1340)</f>
        <v>6163</v>
      </c>
      <c r="E959" s="20">
        <f>SUMIF($J960:$J$1340,$A959,E960:E$1340)</f>
        <v>6135</v>
      </c>
      <c r="F959" s="17">
        <f t="shared" si="73"/>
        <v>-159</v>
      </c>
      <c r="G959" s="18" t="str">
        <f t="shared" si="70"/>
        <v>-2.5%</v>
      </c>
      <c r="H959" s="18" t="str">
        <f t="shared" si="71"/>
        <v>99.5%</v>
      </c>
      <c r="I959" s="22" t="str">
        <f t="shared" si="72"/>
        <v>是</v>
      </c>
      <c r="J959" s="641" t="str">
        <f t="shared" si="74"/>
        <v>213</v>
      </c>
      <c r="K959" s="712">
        <v>1</v>
      </c>
    </row>
    <row r="960" s="696" customFormat="1" ht="31.5" spans="1:11">
      <c r="A960" s="280" t="s">
        <v>6011</v>
      </c>
      <c r="B960" s="281" t="s">
        <v>1405</v>
      </c>
      <c r="C960" s="24">
        <f>SUMIF('2023.12'!$D$6:$D$1317,A960,'2023.12'!$F$6:$F$1317)</f>
        <v>17</v>
      </c>
      <c r="D960" s="24">
        <v>465</v>
      </c>
      <c r="E960" s="24">
        <f>SUMIF('2024.12'!$E$6:$E$1659,A960,'2024.12'!$H$6:$H$1659)</f>
        <v>906</v>
      </c>
      <c r="F960" s="302">
        <f t="shared" si="73"/>
        <v>889</v>
      </c>
      <c r="G960" s="84" t="str">
        <f t="shared" si="70"/>
        <v>5229.4%</v>
      </c>
      <c r="H960" s="84" t="str">
        <f t="shared" si="71"/>
        <v>194.8%</v>
      </c>
      <c r="I960" s="22" t="str">
        <f t="shared" si="72"/>
        <v>是</v>
      </c>
      <c r="J960" s="641" t="str">
        <f t="shared" si="74"/>
        <v>21307</v>
      </c>
      <c r="K960" s="712">
        <v>1</v>
      </c>
    </row>
    <row r="961" s="687" customFormat="1" ht="30" hidden="1" spans="1:11">
      <c r="A961" s="522" t="s">
        <v>6012</v>
      </c>
      <c r="B961" s="522" t="s">
        <v>6013</v>
      </c>
      <c r="C961" s="24">
        <f>SUMIF('2023.12'!$D$6:$D$1317,A961,'2023.12'!$F$6:$F$1317)</f>
        <v>0</v>
      </c>
      <c r="D961" s="24">
        <v>0</v>
      </c>
      <c r="E961" s="24">
        <f>SUMIF('2024.12'!$E$6:$E$1659,A961,'2024.12'!$H$6:$H$1659)</f>
        <v>0</v>
      </c>
      <c r="F961" s="707">
        <f t="shared" si="73"/>
        <v>0</v>
      </c>
      <c r="G961" s="707" t="str">
        <f t="shared" si="70"/>
        <v/>
      </c>
      <c r="H961" s="707" t="str">
        <f t="shared" si="71"/>
        <v/>
      </c>
      <c r="I961" s="22" t="str">
        <f t="shared" si="72"/>
        <v>否</v>
      </c>
      <c r="J961" s="488" t="str">
        <f t="shared" si="74"/>
        <v>21307</v>
      </c>
      <c r="K961" s="712">
        <v>1</v>
      </c>
    </row>
    <row r="962" s="641" customFormat="1" ht="31.5" spans="1:11">
      <c r="A962" s="280" t="s">
        <v>6014</v>
      </c>
      <c r="B962" s="281" t="s">
        <v>1407</v>
      </c>
      <c r="C962" s="24">
        <f>SUMIF('2023.12'!$D$6:$D$1317,A962,'2023.12'!$F$6:$F$1317)</f>
        <v>4950</v>
      </c>
      <c r="D962" s="24">
        <v>5200</v>
      </c>
      <c r="E962" s="24">
        <f>SUMIF('2024.12'!$E$6:$E$1659,A962,'2024.12'!$H$6:$H$1659)</f>
        <v>5229</v>
      </c>
      <c r="F962" s="302">
        <f t="shared" si="73"/>
        <v>279</v>
      </c>
      <c r="G962" s="84" t="str">
        <f t="shared" si="70"/>
        <v>5.6%</v>
      </c>
      <c r="H962" s="84" t="str">
        <f t="shared" si="71"/>
        <v>100.6%</v>
      </c>
      <c r="I962" s="22" t="str">
        <f t="shared" si="72"/>
        <v>是</v>
      </c>
      <c r="J962" s="641" t="str">
        <f t="shared" si="74"/>
        <v>21307</v>
      </c>
      <c r="K962" s="712">
        <v>1</v>
      </c>
    </row>
    <row r="963" s="696" customFormat="1" ht="20.25" hidden="1" spans="1:11">
      <c r="A963" s="280" t="s">
        <v>6015</v>
      </c>
      <c r="B963" s="281" t="s">
        <v>1408</v>
      </c>
      <c r="C963" s="24">
        <f>SUMIF('2023.12'!$D$6:$D$1317,A963,'2023.12'!$F$6:$F$1317)</f>
        <v>0</v>
      </c>
      <c r="D963" s="24">
        <v>0</v>
      </c>
      <c r="E963" s="24">
        <f>SUMIF('2024.12'!$E$6:$E$1659,A963,'2024.12'!$H$6:$H$1659)</f>
        <v>0</v>
      </c>
      <c r="F963" s="302">
        <f t="shared" si="73"/>
        <v>0</v>
      </c>
      <c r="G963" s="84" t="str">
        <f t="shared" si="70"/>
        <v/>
      </c>
      <c r="H963" s="84" t="str">
        <f t="shared" si="71"/>
        <v/>
      </c>
      <c r="I963" s="22" t="str">
        <f t="shared" si="72"/>
        <v>否</v>
      </c>
      <c r="J963" s="641" t="str">
        <f t="shared" si="74"/>
        <v>21307</v>
      </c>
      <c r="K963" s="712">
        <v>1</v>
      </c>
    </row>
    <row r="964" s="696" customFormat="1" ht="31.5" spans="1:11">
      <c r="A964" s="280" t="s">
        <v>6016</v>
      </c>
      <c r="B964" s="281" t="s">
        <v>1409</v>
      </c>
      <c r="C964" s="24">
        <f>SUMIF('2023.12'!$D$6:$D$1317,A964,'2023.12'!$F$6:$F$1317)</f>
        <v>1327</v>
      </c>
      <c r="D964" s="24">
        <v>498</v>
      </c>
      <c r="E964" s="24">
        <f>SUMIF('2024.12'!$E$6:$E$1659,A964,'2024.12'!$H$6:$H$1659)</f>
        <v>0</v>
      </c>
      <c r="F964" s="302">
        <f t="shared" si="73"/>
        <v>-1327</v>
      </c>
      <c r="G964" s="84" t="str">
        <f t="shared" si="70"/>
        <v>-100.0%</v>
      </c>
      <c r="H964" s="84" t="str">
        <f t="shared" si="71"/>
        <v>0.0%</v>
      </c>
      <c r="I964" s="22" t="str">
        <f t="shared" si="72"/>
        <v>是</v>
      </c>
      <c r="J964" s="641" t="str">
        <f t="shared" si="74"/>
        <v>21307</v>
      </c>
      <c r="K964" s="712">
        <v>1</v>
      </c>
    </row>
    <row r="965" s="687" customFormat="1" ht="20.25" hidden="1" spans="1:11">
      <c r="A965" s="522" t="s">
        <v>6017</v>
      </c>
      <c r="B965" s="522" t="s">
        <v>6018</v>
      </c>
      <c r="C965" s="24">
        <f>SUMIF('2023.12'!$D$6:$D$1317,A965,'2023.12'!$F$6:$F$1317)</f>
        <v>0</v>
      </c>
      <c r="D965" s="24">
        <v>0</v>
      </c>
      <c r="E965" s="24">
        <f>SUMIF('2024.12'!$E$6:$E$1659,A965,'2024.12'!$H$6:$H$1659)</f>
        <v>0</v>
      </c>
      <c r="F965" s="707">
        <f t="shared" si="73"/>
        <v>0</v>
      </c>
      <c r="G965" s="707" t="str">
        <f t="shared" si="70"/>
        <v/>
      </c>
      <c r="H965" s="707" t="str">
        <f t="shared" si="71"/>
        <v/>
      </c>
      <c r="I965" s="22" t="str">
        <f t="shared" si="72"/>
        <v>否</v>
      </c>
      <c r="J965" s="488" t="str">
        <f t="shared" si="74"/>
        <v>21307</v>
      </c>
      <c r="K965" s="712">
        <v>1</v>
      </c>
    </row>
    <row r="966" s="686" customFormat="1" ht="20.25" spans="1:11">
      <c r="A966" s="349" t="s">
        <v>6019</v>
      </c>
      <c r="B966" s="350" t="s">
        <v>1411</v>
      </c>
      <c r="C966" s="20">
        <f>SUMIF($J967:$J$1340,$A966,C967:C$1340)</f>
        <v>1636</v>
      </c>
      <c r="D966" s="20">
        <f>SUMIF($J967:$J$1340,$A966,D967:D$1340)</f>
        <v>2090</v>
      </c>
      <c r="E966" s="20">
        <f>SUMIF($J967:$J$1340,$A966,E967:E$1340)</f>
        <v>649</v>
      </c>
      <c r="F966" s="17">
        <f t="shared" si="73"/>
        <v>-987</v>
      </c>
      <c r="G966" s="18" t="str">
        <f t="shared" ref="G966:G1029" si="75">IFERROR(TEXT(F966/C966,"0.0%"),"")</f>
        <v>-60.3%</v>
      </c>
      <c r="H966" s="18" t="str">
        <f t="shared" ref="H966:H1029" si="76">IFERROR(TEXT(E966/D966,"0.0%"),"")</f>
        <v>31.1%</v>
      </c>
      <c r="I966" s="22" t="str">
        <f t="shared" si="72"/>
        <v>是</v>
      </c>
      <c r="J966" s="641" t="str">
        <f t="shared" si="74"/>
        <v>213</v>
      </c>
      <c r="K966" s="712">
        <v>1</v>
      </c>
    </row>
    <row r="967" s="694" customFormat="1" ht="20.25" hidden="1" spans="1:11">
      <c r="A967" s="522" t="s">
        <v>6020</v>
      </c>
      <c r="B967" s="522" t="s">
        <v>6021</v>
      </c>
      <c r="C967" s="24">
        <f>SUMIF('2023.12'!$D$6:$D$1317,A967,'2023.12'!$F$6:$F$1317)</f>
        <v>0</v>
      </c>
      <c r="D967" s="24">
        <v>0</v>
      </c>
      <c r="E967" s="24">
        <f>SUMIF('2024.12'!$E$6:$E$1659,A967,'2024.12'!$H$6:$H$1659)</f>
        <v>0</v>
      </c>
      <c r="F967" s="707">
        <f t="shared" si="73"/>
        <v>0</v>
      </c>
      <c r="G967" s="707" t="str">
        <f t="shared" si="75"/>
        <v/>
      </c>
      <c r="H967" s="707" t="str">
        <f t="shared" si="76"/>
        <v/>
      </c>
      <c r="I967" s="22" t="str">
        <f t="shared" ref="I967:I1030" si="77">IF(B967&lt;&gt;"",IF(OR(C967&lt;&gt;0,D967&lt;&gt;0,E967&lt;&gt;0,F967&lt;&gt;0),"是","否"),"是")</f>
        <v>否</v>
      </c>
      <c r="J967" s="488" t="str">
        <f t="shared" si="74"/>
        <v>21308</v>
      </c>
      <c r="K967" s="712">
        <v>1</v>
      </c>
    </row>
    <row r="968" s="696" customFormat="1" ht="20.25" spans="1:11">
      <c r="A968" s="280" t="s">
        <v>6022</v>
      </c>
      <c r="B968" s="281" t="s">
        <v>1413</v>
      </c>
      <c r="C968" s="24">
        <f>SUMIF('2023.12'!$D$6:$D$1317,A968,'2023.12'!$F$6:$F$1317)</f>
        <v>839</v>
      </c>
      <c r="D968" s="24">
        <v>1263</v>
      </c>
      <c r="E968" s="24">
        <f>SUMIF('2024.12'!$E$6:$E$1659,A968,'2024.12'!$H$6:$H$1659)</f>
        <v>427</v>
      </c>
      <c r="F968" s="302">
        <f t="shared" ref="F968:F1031" si="78">E968-C968</f>
        <v>-412</v>
      </c>
      <c r="G968" s="84" t="str">
        <f t="shared" si="75"/>
        <v>-49.1%</v>
      </c>
      <c r="H968" s="84" t="str">
        <f t="shared" si="76"/>
        <v>33.8%</v>
      </c>
      <c r="I968" s="22" t="str">
        <f t="shared" si="77"/>
        <v>是</v>
      </c>
      <c r="J968" s="641" t="str">
        <f t="shared" ref="J968:J1031" si="79">_xlfn.IFS(LEN(A968)=3,0,LEN(A968)=5,LEFT(A968,3),LEN(A968)=7,LEFT(A968,5))</f>
        <v>21308</v>
      </c>
      <c r="K968" s="712">
        <v>1</v>
      </c>
    </row>
    <row r="969" s="695" customFormat="1" ht="20.25" spans="1:11">
      <c r="A969" s="280" t="s">
        <v>6023</v>
      </c>
      <c r="B969" s="281" t="s">
        <v>1414</v>
      </c>
      <c r="C969" s="24">
        <f>SUMIF('2023.12'!$D$6:$D$1317,A969,'2023.12'!$F$6:$F$1317)</f>
        <v>765</v>
      </c>
      <c r="D969" s="24">
        <v>805</v>
      </c>
      <c r="E969" s="24">
        <f>SUMIF('2024.12'!$E$6:$E$1659,A969,'2024.12'!$H$6:$H$1659)</f>
        <v>222</v>
      </c>
      <c r="F969" s="302">
        <f t="shared" si="78"/>
        <v>-543</v>
      </c>
      <c r="G969" s="84" t="str">
        <f t="shared" si="75"/>
        <v>-71.0%</v>
      </c>
      <c r="H969" s="84" t="str">
        <f t="shared" si="76"/>
        <v>27.6%</v>
      </c>
      <c r="I969" s="22" t="str">
        <f t="shared" si="77"/>
        <v>是</v>
      </c>
      <c r="J969" s="641" t="str">
        <f t="shared" si="79"/>
        <v>21308</v>
      </c>
      <c r="K969" s="712">
        <v>1</v>
      </c>
    </row>
    <row r="970" s="694" customFormat="1" ht="20.25" hidden="1" spans="1:11">
      <c r="A970" s="522" t="s">
        <v>6024</v>
      </c>
      <c r="B970" s="522" t="s">
        <v>6025</v>
      </c>
      <c r="C970" s="24">
        <f>SUMIF('2023.12'!$D$6:$D$1317,A970,'2023.12'!$F$6:$F$1317)</f>
        <v>0</v>
      </c>
      <c r="D970" s="24">
        <v>0</v>
      </c>
      <c r="E970" s="24">
        <f>SUMIF('2024.12'!$E$6:$E$1659,A970,'2024.12'!$H$6:$H$1659)</f>
        <v>0</v>
      </c>
      <c r="F970" s="707">
        <f t="shared" si="78"/>
        <v>0</v>
      </c>
      <c r="G970" s="707" t="str">
        <f t="shared" si="75"/>
        <v/>
      </c>
      <c r="H970" s="707" t="str">
        <f t="shared" si="76"/>
        <v/>
      </c>
      <c r="I970" s="22" t="str">
        <f t="shared" si="77"/>
        <v>否</v>
      </c>
      <c r="J970" s="488" t="str">
        <f t="shared" si="79"/>
        <v>21308</v>
      </c>
      <c r="K970" s="712">
        <v>1</v>
      </c>
    </row>
    <row r="971" s="696" customFormat="1" ht="20.25" spans="1:11">
      <c r="A971" s="280" t="s">
        <v>6026</v>
      </c>
      <c r="B971" s="281" t="s">
        <v>1416</v>
      </c>
      <c r="C971" s="24">
        <f>SUMIF('2023.12'!$D$6:$D$1317,A971,'2023.12'!$F$6:$F$1317)</f>
        <v>32</v>
      </c>
      <c r="D971" s="24">
        <v>22</v>
      </c>
      <c r="E971" s="24">
        <f>SUMIF('2024.12'!$E$6:$E$1659,A971,'2024.12'!$H$6:$H$1659)</f>
        <v>0</v>
      </c>
      <c r="F971" s="302">
        <f t="shared" si="78"/>
        <v>-32</v>
      </c>
      <c r="G971" s="84" t="str">
        <f t="shared" si="75"/>
        <v>-100.0%</v>
      </c>
      <c r="H971" s="84" t="str">
        <f t="shared" si="76"/>
        <v>0.0%</v>
      </c>
      <c r="I971" s="22" t="str">
        <f t="shared" si="77"/>
        <v>是</v>
      </c>
      <c r="J971" s="641" t="str">
        <f t="shared" si="79"/>
        <v>21308</v>
      </c>
      <c r="K971" s="712">
        <v>1</v>
      </c>
    </row>
    <row r="972" s="488" customFormat="1" ht="20.25" hidden="1" spans="1:11">
      <c r="A972" s="269" t="s">
        <v>6027</v>
      </c>
      <c r="B972" s="269" t="s">
        <v>6028</v>
      </c>
      <c r="C972" s="660">
        <f>SUMIF($J973:$J$1340,$A972,C973:C$1340)</f>
        <v>0</v>
      </c>
      <c r="D972" s="660">
        <f>SUMIF($J973:$J$1340,$A972,D973:D$1340)</f>
        <v>0</v>
      </c>
      <c r="E972" s="20">
        <f>SUMIF($J973:$J$1340,$A972,E973:E$1340)</f>
        <v>0</v>
      </c>
      <c r="F972" s="271">
        <f t="shared" si="78"/>
        <v>0</v>
      </c>
      <c r="G972" s="271" t="str">
        <f t="shared" si="75"/>
        <v/>
      </c>
      <c r="H972" s="271" t="str">
        <f t="shared" si="76"/>
        <v/>
      </c>
      <c r="I972" s="22" t="str">
        <f t="shared" si="77"/>
        <v>否</v>
      </c>
      <c r="J972" s="488" t="str">
        <f t="shared" si="79"/>
        <v>213</v>
      </c>
      <c r="K972" s="712">
        <v>1</v>
      </c>
    </row>
    <row r="973" s="694" customFormat="1" ht="20.25" hidden="1" spans="1:11">
      <c r="A973" s="522" t="s">
        <v>6029</v>
      </c>
      <c r="B973" s="522" t="s">
        <v>6030</v>
      </c>
      <c r="C973" s="24">
        <f>SUMIF('2023.12'!$D$6:$D$1317,A973,'2023.12'!$F$6:$F$1317)</f>
        <v>0</v>
      </c>
      <c r="D973" s="24">
        <v>0</v>
      </c>
      <c r="E973" s="24">
        <f>SUMIF('2024.12'!$E$6:$E$1659,A973,'2024.12'!$H$6:$H$1659)</f>
        <v>0</v>
      </c>
      <c r="F973" s="707">
        <f t="shared" si="78"/>
        <v>0</v>
      </c>
      <c r="G973" s="707" t="str">
        <f t="shared" si="75"/>
        <v/>
      </c>
      <c r="H973" s="707" t="str">
        <f t="shared" si="76"/>
        <v/>
      </c>
      <c r="I973" s="22" t="str">
        <f t="shared" si="77"/>
        <v>否</v>
      </c>
      <c r="J973" s="488" t="str">
        <f t="shared" si="79"/>
        <v>21309</v>
      </c>
      <c r="K973" s="712">
        <v>1</v>
      </c>
    </row>
    <row r="974" s="687" customFormat="1" ht="20.25" hidden="1" spans="1:11">
      <c r="A974" s="522" t="s">
        <v>6031</v>
      </c>
      <c r="B974" s="522" t="s">
        <v>6032</v>
      </c>
      <c r="C974" s="24">
        <f>SUMIF('2023.12'!$D$6:$D$1317,A974,'2023.12'!$F$6:$F$1317)</f>
        <v>0</v>
      </c>
      <c r="D974" s="24">
        <v>0</v>
      </c>
      <c r="E974" s="24">
        <f>SUMIF('2024.12'!$E$6:$E$1659,A974,'2024.12'!$H$6:$H$1659)</f>
        <v>0</v>
      </c>
      <c r="F974" s="707">
        <f t="shared" si="78"/>
        <v>0</v>
      </c>
      <c r="G974" s="707" t="str">
        <f t="shared" si="75"/>
        <v/>
      </c>
      <c r="H974" s="707" t="str">
        <f t="shared" si="76"/>
        <v/>
      </c>
      <c r="I974" s="22" t="str">
        <f t="shared" si="77"/>
        <v>否</v>
      </c>
      <c r="J974" s="488" t="str">
        <f t="shared" si="79"/>
        <v>21309</v>
      </c>
      <c r="K974" s="712">
        <v>1</v>
      </c>
    </row>
    <row r="975" s="488" customFormat="1" ht="20.25" spans="1:11">
      <c r="A975" s="269" t="s">
        <v>6033</v>
      </c>
      <c r="B975" s="270" t="s">
        <v>1420</v>
      </c>
      <c r="C975" s="660">
        <f>SUMIF($J976:$J$1340,$A975,C976:C$1340)</f>
        <v>0</v>
      </c>
      <c r="D975" s="660">
        <f>SUMIF($J976:$J$1340,$A975,D976:D$1340)</f>
        <v>2</v>
      </c>
      <c r="E975" s="20">
        <f>SUMIF($J976:$J$1340,$A975,E976:E$1340)</f>
        <v>0</v>
      </c>
      <c r="F975" s="271">
        <f t="shared" si="78"/>
        <v>0</v>
      </c>
      <c r="G975" s="271" t="str">
        <f t="shared" si="75"/>
        <v/>
      </c>
      <c r="H975" s="271" t="str">
        <f t="shared" si="76"/>
        <v>0.0%</v>
      </c>
      <c r="I975" s="22" t="str">
        <f t="shared" si="77"/>
        <v>是</v>
      </c>
      <c r="J975" s="488" t="str">
        <f t="shared" si="79"/>
        <v>213</v>
      </c>
      <c r="K975" s="712">
        <v>1</v>
      </c>
    </row>
    <row r="976" s="488" customFormat="1" ht="30" hidden="1" spans="1:11">
      <c r="A976" s="522" t="s">
        <v>6034</v>
      </c>
      <c r="B976" s="522" t="s">
        <v>6035</v>
      </c>
      <c r="C976" s="24">
        <f>SUMIF('2023.12'!$D$6:$D$1317,A976,'2023.12'!$F$6:$F$1317)</f>
        <v>0</v>
      </c>
      <c r="D976" s="24">
        <v>0</v>
      </c>
      <c r="E976" s="24">
        <f>SUMIF('2024.12'!$E$6:$E$1659,A976,'2024.12'!$H$6:$H$1659)</f>
        <v>0</v>
      </c>
      <c r="F976" s="707">
        <f t="shared" si="78"/>
        <v>0</v>
      </c>
      <c r="G976" s="707" t="str">
        <f t="shared" si="75"/>
        <v/>
      </c>
      <c r="H976" s="707" t="str">
        <f t="shared" si="76"/>
        <v/>
      </c>
      <c r="I976" s="22" t="str">
        <f t="shared" si="77"/>
        <v>否</v>
      </c>
      <c r="J976" s="488" t="str">
        <f t="shared" si="79"/>
        <v>21399</v>
      </c>
      <c r="K976" s="712">
        <v>1</v>
      </c>
    </row>
    <row r="977" s="687" customFormat="1" ht="20.25" spans="1:11">
      <c r="A977" s="306" t="s">
        <v>6036</v>
      </c>
      <c r="B977" s="708" t="s">
        <v>1420</v>
      </c>
      <c r="C977" s="24">
        <f>SUMIF('2023.12'!$D$6:$D$1317,A977,'2023.12'!$F$6:$F$1317)</f>
        <v>0</v>
      </c>
      <c r="D977" s="24">
        <v>2</v>
      </c>
      <c r="E977" s="24">
        <f>SUMIF('2024.12'!$E$6:$E$1659,A977,'2024.12'!$H$6:$H$1659)</f>
        <v>0</v>
      </c>
      <c r="F977" s="707">
        <f t="shared" si="78"/>
        <v>0</v>
      </c>
      <c r="G977" s="707" t="str">
        <f t="shared" si="75"/>
        <v/>
      </c>
      <c r="H977" s="707" t="str">
        <f t="shared" si="76"/>
        <v>0.0%</v>
      </c>
      <c r="I977" s="22" t="str">
        <f t="shared" si="77"/>
        <v>是</v>
      </c>
      <c r="J977" s="488" t="str">
        <f t="shared" si="79"/>
        <v>21399</v>
      </c>
      <c r="K977" s="712">
        <v>1</v>
      </c>
    </row>
    <row r="978" s="696" customFormat="1" ht="20.25" spans="1:11">
      <c r="A978" s="20" t="s">
        <v>6037</v>
      </c>
      <c r="B978" s="344" t="s">
        <v>1422</v>
      </c>
      <c r="C978" s="20">
        <f>SUMIF($J979:$J$1340,$A978,C979:C$1340)</f>
        <v>5204</v>
      </c>
      <c r="D978" s="20">
        <f>SUMIF($J979:$J$1340,$A978,D979:D$1340)</f>
        <v>8419</v>
      </c>
      <c r="E978" s="20">
        <f>SUMIF($J979:$J$1340,$A978,E979:E$1340)</f>
        <v>7424</v>
      </c>
      <c r="F978" s="17">
        <f t="shared" si="78"/>
        <v>2220</v>
      </c>
      <c r="G978" s="18" t="str">
        <f t="shared" si="75"/>
        <v>42.7%</v>
      </c>
      <c r="H978" s="18" t="str">
        <f t="shared" si="76"/>
        <v>88.2%</v>
      </c>
      <c r="I978" s="22" t="str">
        <f t="shared" si="77"/>
        <v>是</v>
      </c>
      <c r="J978" s="641">
        <f t="shared" si="79"/>
        <v>0</v>
      </c>
      <c r="K978" s="712">
        <v>1</v>
      </c>
    </row>
    <row r="979" s="686" customFormat="1" ht="20.25" spans="1:11">
      <c r="A979" s="349" t="s">
        <v>6038</v>
      </c>
      <c r="B979" s="350" t="s">
        <v>1423</v>
      </c>
      <c r="C979" s="20">
        <f>SUMIF($J980:$J$1340,$A979,C980:C$1340)</f>
        <v>4216</v>
      </c>
      <c r="D979" s="20">
        <f>SUMIF($J980:$J$1340,$A979,D980:D$1340)</f>
        <v>7705</v>
      </c>
      <c r="E979" s="20">
        <f>SUMIF($J980:$J$1340,$A979,E980:E$1340)</f>
        <v>7008</v>
      </c>
      <c r="F979" s="17">
        <f t="shared" si="78"/>
        <v>2792</v>
      </c>
      <c r="G979" s="18" t="str">
        <f t="shared" si="75"/>
        <v>66.2%</v>
      </c>
      <c r="H979" s="18" t="str">
        <f t="shared" si="76"/>
        <v>91.0%</v>
      </c>
      <c r="I979" s="22" t="str">
        <f t="shared" si="77"/>
        <v>是</v>
      </c>
      <c r="J979" s="641" t="str">
        <f t="shared" si="79"/>
        <v>214</v>
      </c>
      <c r="K979" s="712">
        <v>1</v>
      </c>
    </row>
    <row r="980" s="686" customFormat="1" ht="20.25" spans="1:11">
      <c r="A980" s="280" t="s">
        <v>6039</v>
      </c>
      <c r="B980" s="281" t="s">
        <v>12</v>
      </c>
      <c r="C980" s="24">
        <f>SUMIF('2023.12'!$D$6:$D$1317,A980,'2023.12'!$F$6:$F$1317)</f>
        <v>312</v>
      </c>
      <c r="D980" s="24">
        <v>334</v>
      </c>
      <c r="E980" s="24">
        <f>SUMIF('2024.12'!$E$6:$E$1659,A980,'2024.12'!$H$6:$H$1659)</f>
        <v>314</v>
      </c>
      <c r="F980" s="302">
        <f t="shared" si="78"/>
        <v>2</v>
      </c>
      <c r="G980" s="84" t="str">
        <f t="shared" si="75"/>
        <v>0.6%</v>
      </c>
      <c r="H980" s="84" t="str">
        <f t="shared" si="76"/>
        <v>94.0%</v>
      </c>
      <c r="I980" s="22" t="str">
        <f t="shared" si="77"/>
        <v>是</v>
      </c>
      <c r="J980" s="641" t="str">
        <f t="shared" si="79"/>
        <v>21401</v>
      </c>
      <c r="K980" s="712">
        <v>1</v>
      </c>
    </row>
    <row r="981" s="696" customFormat="1" ht="20.25" spans="1:11">
      <c r="A981" s="280" t="s">
        <v>6040</v>
      </c>
      <c r="B981" s="281" t="s">
        <v>14</v>
      </c>
      <c r="C981" s="24">
        <f>SUMIF('2023.12'!$D$6:$D$1317,A981,'2023.12'!$F$6:$F$1317)</f>
        <v>32</v>
      </c>
      <c r="D981" s="24">
        <v>283</v>
      </c>
      <c r="E981" s="24">
        <f>SUMIF('2024.12'!$E$6:$E$1659,A981,'2024.12'!$H$6:$H$1659)</f>
        <v>198</v>
      </c>
      <c r="F981" s="302">
        <f t="shared" si="78"/>
        <v>166</v>
      </c>
      <c r="G981" s="84" t="str">
        <f t="shared" si="75"/>
        <v>518.8%</v>
      </c>
      <c r="H981" s="84" t="str">
        <f t="shared" si="76"/>
        <v>70.0%</v>
      </c>
      <c r="I981" s="22" t="str">
        <f t="shared" si="77"/>
        <v>是</v>
      </c>
      <c r="J981" s="641" t="str">
        <f t="shared" si="79"/>
        <v>21401</v>
      </c>
      <c r="K981" s="712">
        <v>1</v>
      </c>
    </row>
    <row r="982" s="694" customFormat="1" ht="20.25" hidden="1" spans="1:11">
      <c r="A982" s="522" t="s">
        <v>6041</v>
      </c>
      <c r="B982" s="522" t="s">
        <v>4642</v>
      </c>
      <c r="C982" s="24">
        <f>SUMIF('2023.12'!$D$6:$D$1317,A982,'2023.12'!$F$6:$F$1317)</f>
        <v>0</v>
      </c>
      <c r="D982" s="24">
        <v>0</v>
      </c>
      <c r="E982" s="24">
        <f>SUMIF('2024.12'!$E$6:$E$1659,A982,'2024.12'!$H$6:$H$1659)</f>
        <v>0</v>
      </c>
      <c r="F982" s="707">
        <f t="shared" si="78"/>
        <v>0</v>
      </c>
      <c r="G982" s="707" t="str">
        <f t="shared" si="75"/>
        <v/>
      </c>
      <c r="H982" s="707" t="str">
        <f t="shared" si="76"/>
        <v/>
      </c>
      <c r="I982" s="22" t="str">
        <f t="shared" si="77"/>
        <v>否</v>
      </c>
      <c r="J982" s="488" t="str">
        <f t="shared" si="79"/>
        <v>21401</v>
      </c>
      <c r="K982" s="712">
        <v>1</v>
      </c>
    </row>
    <row r="983" s="696" customFormat="1" ht="20.25" spans="1:11">
      <c r="A983" s="280" t="s">
        <v>6042</v>
      </c>
      <c r="B983" s="281" t="s">
        <v>1424</v>
      </c>
      <c r="C983" s="24">
        <f>SUMIF('2023.12'!$D$6:$D$1317,A983,'2023.12'!$F$6:$F$1317)</f>
        <v>2311</v>
      </c>
      <c r="D983" s="24">
        <v>2924</v>
      </c>
      <c r="E983" s="24">
        <f>SUMIF('2024.12'!$E$6:$E$1659,A983,'2024.12'!$H$6:$H$1659)</f>
        <v>2463</v>
      </c>
      <c r="F983" s="302">
        <f t="shared" si="78"/>
        <v>152</v>
      </c>
      <c r="G983" s="84" t="str">
        <f t="shared" si="75"/>
        <v>6.6%</v>
      </c>
      <c r="H983" s="84" t="str">
        <f t="shared" si="76"/>
        <v>84.2%</v>
      </c>
      <c r="I983" s="22" t="str">
        <f t="shared" si="77"/>
        <v>是</v>
      </c>
      <c r="J983" s="641" t="str">
        <f t="shared" si="79"/>
        <v>21401</v>
      </c>
      <c r="K983" s="712">
        <v>1</v>
      </c>
    </row>
    <row r="984" s="696" customFormat="1" ht="20.25" spans="1:11">
      <c r="A984" s="280" t="s">
        <v>6043</v>
      </c>
      <c r="B984" s="281" t="s">
        <v>1425</v>
      </c>
      <c r="C984" s="24">
        <f>SUMIF('2023.12'!$D$6:$D$1317,A984,'2023.12'!$F$6:$F$1317)</f>
        <v>1555</v>
      </c>
      <c r="D984" s="24">
        <v>4164</v>
      </c>
      <c r="E984" s="24">
        <f>SUMIF('2024.12'!$E$6:$E$1659,A984,'2024.12'!$H$6:$H$1659)</f>
        <v>4022</v>
      </c>
      <c r="F984" s="302">
        <f t="shared" si="78"/>
        <v>2467</v>
      </c>
      <c r="G984" s="84" t="str">
        <f t="shared" si="75"/>
        <v>158.6%</v>
      </c>
      <c r="H984" s="84" t="str">
        <f t="shared" si="76"/>
        <v>96.6%</v>
      </c>
      <c r="I984" s="22" t="str">
        <f t="shared" si="77"/>
        <v>是</v>
      </c>
      <c r="J984" s="641" t="str">
        <f t="shared" si="79"/>
        <v>21401</v>
      </c>
      <c r="K984" s="712">
        <v>1</v>
      </c>
    </row>
    <row r="985" s="694" customFormat="1" ht="20.25" hidden="1" spans="1:11">
      <c r="A985" s="522" t="s">
        <v>6044</v>
      </c>
      <c r="B985" s="522" t="s">
        <v>6045</v>
      </c>
      <c r="C985" s="24">
        <f>SUMIF('2023.12'!$D$6:$D$1317,A985,'2023.12'!$F$6:$F$1317)</f>
        <v>0</v>
      </c>
      <c r="D985" s="24">
        <v>0</v>
      </c>
      <c r="E985" s="24">
        <f>SUMIF('2024.12'!$E$6:$E$1659,A985,'2024.12'!$H$6:$H$1659)</f>
        <v>0</v>
      </c>
      <c r="F985" s="707">
        <f t="shared" si="78"/>
        <v>0</v>
      </c>
      <c r="G985" s="707" t="str">
        <f t="shared" si="75"/>
        <v/>
      </c>
      <c r="H985" s="707" t="str">
        <f t="shared" si="76"/>
        <v/>
      </c>
      <c r="I985" s="22" t="str">
        <f t="shared" si="77"/>
        <v>否</v>
      </c>
      <c r="J985" s="488" t="str">
        <f t="shared" si="79"/>
        <v>21401</v>
      </c>
      <c r="K985" s="712">
        <v>1</v>
      </c>
    </row>
    <row r="986" s="697" customFormat="1" ht="20.25" hidden="1" spans="1:11">
      <c r="A986" s="522" t="s">
        <v>6046</v>
      </c>
      <c r="B986" s="522" t="s">
        <v>6047</v>
      </c>
      <c r="C986" s="24">
        <f>SUMIF('2023.12'!$D$6:$D$1317,A986,'2023.12'!$F$6:$F$1317)</f>
        <v>0</v>
      </c>
      <c r="D986" s="24">
        <v>0</v>
      </c>
      <c r="E986" s="24">
        <f>SUMIF('2024.12'!$E$6:$E$1659,A986,'2024.12'!$H$6:$H$1659)</f>
        <v>0</v>
      </c>
      <c r="F986" s="707">
        <f t="shared" si="78"/>
        <v>0</v>
      </c>
      <c r="G986" s="707" t="str">
        <f t="shared" si="75"/>
        <v/>
      </c>
      <c r="H986" s="707" t="str">
        <f t="shared" si="76"/>
        <v/>
      </c>
      <c r="I986" s="22" t="str">
        <f t="shared" si="77"/>
        <v>否</v>
      </c>
      <c r="J986" s="488" t="str">
        <f t="shared" si="79"/>
        <v>21401</v>
      </c>
      <c r="K986" s="712">
        <v>1</v>
      </c>
    </row>
    <row r="987" s="694" customFormat="1" ht="20.25" spans="1:11">
      <c r="A987" s="306" t="s">
        <v>6048</v>
      </c>
      <c r="B987" s="708" t="s">
        <v>1429</v>
      </c>
      <c r="C987" s="24">
        <f>SUMIF('2023.12'!$D$6:$D$1317,A987,'2023.12'!$F$6:$F$1317)</f>
        <v>0</v>
      </c>
      <c r="D987" s="24">
        <v>0</v>
      </c>
      <c r="E987" s="24">
        <f>SUMIF('2024.12'!$E$6:$E$1659,A987,'2024.12'!$H$6:$H$1659)</f>
        <v>11</v>
      </c>
      <c r="F987" s="707">
        <f t="shared" si="78"/>
        <v>11</v>
      </c>
      <c r="G987" s="707" t="str">
        <f t="shared" si="75"/>
        <v/>
      </c>
      <c r="H987" s="707" t="str">
        <f t="shared" si="76"/>
        <v/>
      </c>
      <c r="I987" s="22" t="str">
        <f t="shared" si="77"/>
        <v>是</v>
      </c>
      <c r="J987" s="488" t="str">
        <f t="shared" si="79"/>
        <v>21401</v>
      </c>
      <c r="K987" s="712">
        <v>1</v>
      </c>
    </row>
    <row r="988" s="694" customFormat="1" ht="30" hidden="1" spans="1:11">
      <c r="A988" s="522" t="s">
        <v>6049</v>
      </c>
      <c r="B988" s="522" t="s">
        <v>6050</v>
      </c>
      <c r="C988" s="24">
        <f>SUMIF('2023.12'!$D$6:$D$1317,A988,'2023.12'!$F$6:$F$1317)</f>
        <v>0</v>
      </c>
      <c r="D988" s="24">
        <v>0</v>
      </c>
      <c r="E988" s="24">
        <f>SUMIF('2024.12'!$E$6:$E$1659,A988,'2024.12'!$H$6:$H$1659)</f>
        <v>0</v>
      </c>
      <c r="F988" s="707">
        <f t="shared" si="78"/>
        <v>0</v>
      </c>
      <c r="G988" s="707" t="str">
        <f t="shared" si="75"/>
        <v/>
      </c>
      <c r="H988" s="707" t="str">
        <f t="shared" si="76"/>
        <v/>
      </c>
      <c r="I988" s="22" t="str">
        <f t="shared" si="77"/>
        <v>否</v>
      </c>
      <c r="J988" s="488" t="str">
        <f t="shared" si="79"/>
        <v>21401</v>
      </c>
      <c r="K988" s="712">
        <v>1</v>
      </c>
    </row>
    <row r="989" s="694" customFormat="1" ht="20.25" hidden="1" spans="1:11">
      <c r="A989" s="522" t="s">
        <v>6051</v>
      </c>
      <c r="B989" s="522" t="s">
        <v>6052</v>
      </c>
      <c r="C989" s="24">
        <f>SUMIF('2023.12'!$D$6:$D$1317,A989,'2023.12'!$F$6:$F$1317)</f>
        <v>0</v>
      </c>
      <c r="D989" s="24">
        <v>0</v>
      </c>
      <c r="E989" s="24">
        <f>SUMIF('2024.12'!$E$6:$E$1659,A989,'2024.12'!$H$6:$H$1659)</f>
        <v>0</v>
      </c>
      <c r="F989" s="707">
        <f t="shared" si="78"/>
        <v>0</v>
      </c>
      <c r="G989" s="707" t="str">
        <f t="shared" si="75"/>
        <v/>
      </c>
      <c r="H989" s="707" t="str">
        <f t="shared" si="76"/>
        <v/>
      </c>
      <c r="I989" s="22" t="str">
        <f t="shared" si="77"/>
        <v>否</v>
      </c>
      <c r="J989" s="488" t="str">
        <f t="shared" si="79"/>
        <v>21401</v>
      </c>
      <c r="K989" s="712">
        <v>1</v>
      </c>
    </row>
    <row r="990" s="696" customFormat="1" ht="20.25" hidden="1" spans="1:11">
      <c r="A990" s="280" t="s">
        <v>6053</v>
      </c>
      <c r="B990" s="281" t="s">
        <v>1432</v>
      </c>
      <c r="C990" s="24">
        <f>SUMIF('2023.12'!$D$6:$D$1317,A990,'2023.12'!$F$6:$F$1317)</f>
        <v>0</v>
      </c>
      <c r="D990" s="24">
        <v>0</v>
      </c>
      <c r="E990" s="24">
        <f>SUMIF('2024.12'!$E$6:$E$1659,A990,'2024.12'!$H$6:$H$1659)</f>
        <v>0</v>
      </c>
      <c r="F990" s="302">
        <f t="shared" si="78"/>
        <v>0</v>
      </c>
      <c r="G990" s="84" t="str">
        <f t="shared" si="75"/>
        <v/>
      </c>
      <c r="H990" s="84" t="str">
        <f t="shared" si="76"/>
        <v/>
      </c>
      <c r="I990" s="22" t="str">
        <f t="shared" si="77"/>
        <v>否</v>
      </c>
      <c r="J990" s="641" t="str">
        <f t="shared" si="79"/>
        <v>21401</v>
      </c>
      <c r="K990" s="712">
        <v>1</v>
      </c>
    </row>
    <row r="991" s="694" customFormat="1" ht="20.25" hidden="1" spans="1:11">
      <c r="A991" s="522" t="s">
        <v>6054</v>
      </c>
      <c r="B991" s="522" t="s">
        <v>6055</v>
      </c>
      <c r="C991" s="24">
        <f>SUMIF('2023.12'!$D$6:$D$1317,A991,'2023.12'!$F$6:$F$1317)</f>
        <v>0</v>
      </c>
      <c r="D991" s="24">
        <v>0</v>
      </c>
      <c r="E991" s="24">
        <f>SUMIF('2024.12'!$E$6:$E$1659,A991,'2024.12'!$H$6:$H$1659)</f>
        <v>0</v>
      </c>
      <c r="F991" s="707">
        <f t="shared" si="78"/>
        <v>0</v>
      </c>
      <c r="G991" s="707" t="str">
        <f t="shared" si="75"/>
        <v/>
      </c>
      <c r="H991" s="707" t="str">
        <f t="shared" si="76"/>
        <v/>
      </c>
      <c r="I991" s="22" t="str">
        <f t="shared" si="77"/>
        <v>否</v>
      </c>
      <c r="J991" s="488" t="str">
        <f t="shared" si="79"/>
        <v>21401</v>
      </c>
      <c r="K991" s="712">
        <v>1</v>
      </c>
    </row>
    <row r="992" s="694" customFormat="1" ht="20.25" hidden="1" spans="1:11">
      <c r="A992" s="522" t="s">
        <v>6056</v>
      </c>
      <c r="B992" s="522" t="s">
        <v>6057</v>
      </c>
      <c r="C992" s="24">
        <f>SUMIF('2023.12'!$D$6:$D$1317,A992,'2023.12'!$F$6:$F$1317)</f>
        <v>0</v>
      </c>
      <c r="D992" s="24">
        <v>0</v>
      </c>
      <c r="E992" s="24">
        <f>SUMIF('2024.12'!$E$6:$E$1659,A992,'2024.12'!$H$6:$H$1659)</f>
        <v>0</v>
      </c>
      <c r="F992" s="707">
        <f t="shared" si="78"/>
        <v>0</v>
      </c>
      <c r="G992" s="707" t="str">
        <f t="shared" si="75"/>
        <v/>
      </c>
      <c r="H992" s="707" t="str">
        <f t="shared" si="76"/>
        <v/>
      </c>
      <c r="I992" s="22" t="str">
        <f t="shared" si="77"/>
        <v>否</v>
      </c>
      <c r="J992" s="488" t="str">
        <f t="shared" si="79"/>
        <v>21401</v>
      </c>
      <c r="K992" s="712">
        <v>1</v>
      </c>
    </row>
    <row r="993" s="694" customFormat="1" ht="20.25" hidden="1" spans="1:11">
      <c r="A993" s="522" t="s">
        <v>6058</v>
      </c>
      <c r="B993" s="522" t="s">
        <v>6059</v>
      </c>
      <c r="C993" s="24">
        <f>SUMIF('2023.12'!$D$6:$D$1317,A993,'2023.12'!$F$6:$F$1317)</f>
        <v>0</v>
      </c>
      <c r="D993" s="24">
        <v>0</v>
      </c>
      <c r="E993" s="24">
        <f>SUMIF('2024.12'!$E$6:$E$1659,A993,'2024.12'!$H$6:$H$1659)</f>
        <v>0</v>
      </c>
      <c r="F993" s="707">
        <f t="shared" si="78"/>
        <v>0</v>
      </c>
      <c r="G993" s="707" t="str">
        <f t="shared" si="75"/>
        <v/>
      </c>
      <c r="H993" s="707" t="str">
        <f t="shared" si="76"/>
        <v/>
      </c>
      <c r="I993" s="22" t="str">
        <f t="shared" si="77"/>
        <v>否</v>
      </c>
      <c r="J993" s="488" t="str">
        <f t="shared" si="79"/>
        <v>21401</v>
      </c>
      <c r="K993" s="712">
        <v>1</v>
      </c>
    </row>
    <row r="994" s="694" customFormat="1" ht="20.25" hidden="1" spans="1:11">
      <c r="A994" s="522" t="s">
        <v>6060</v>
      </c>
      <c r="B994" s="522" t="s">
        <v>6061</v>
      </c>
      <c r="C994" s="24">
        <f>SUMIF('2023.12'!$D$6:$D$1317,A994,'2023.12'!$F$6:$F$1317)</f>
        <v>0</v>
      </c>
      <c r="D994" s="24">
        <v>0</v>
      </c>
      <c r="E994" s="24">
        <f>SUMIF('2024.12'!$E$6:$E$1659,A994,'2024.12'!$H$6:$H$1659)</f>
        <v>0</v>
      </c>
      <c r="F994" s="707">
        <f t="shared" si="78"/>
        <v>0</v>
      </c>
      <c r="G994" s="707" t="str">
        <f t="shared" si="75"/>
        <v/>
      </c>
      <c r="H994" s="707" t="str">
        <f t="shared" si="76"/>
        <v/>
      </c>
      <c r="I994" s="22" t="str">
        <f t="shared" si="77"/>
        <v>否</v>
      </c>
      <c r="J994" s="488" t="str">
        <f t="shared" si="79"/>
        <v>21401</v>
      </c>
      <c r="K994" s="712">
        <v>1</v>
      </c>
    </row>
    <row r="995" s="694" customFormat="1" ht="20.25" hidden="1" spans="1:11">
      <c r="A995" s="522" t="s">
        <v>6062</v>
      </c>
      <c r="B995" s="522" t="s">
        <v>6063</v>
      </c>
      <c r="C995" s="24">
        <f>SUMIF('2023.12'!$D$6:$D$1317,A995,'2023.12'!$F$6:$F$1317)</f>
        <v>0</v>
      </c>
      <c r="D995" s="24">
        <v>0</v>
      </c>
      <c r="E995" s="24">
        <f>SUMIF('2024.12'!$E$6:$E$1659,A995,'2024.12'!$H$6:$H$1659)</f>
        <v>0</v>
      </c>
      <c r="F995" s="707">
        <f t="shared" si="78"/>
        <v>0</v>
      </c>
      <c r="G995" s="707" t="str">
        <f t="shared" si="75"/>
        <v/>
      </c>
      <c r="H995" s="707" t="str">
        <f t="shared" si="76"/>
        <v/>
      </c>
      <c r="I995" s="22" t="str">
        <f t="shared" si="77"/>
        <v>否</v>
      </c>
      <c r="J995" s="488" t="str">
        <f t="shared" si="79"/>
        <v>21401</v>
      </c>
      <c r="K995" s="712">
        <v>1</v>
      </c>
    </row>
    <row r="996" s="697" customFormat="1" ht="20.25" hidden="1" spans="1:11">
      <c r="A996" s="522" t="s">
        <v>6064</v>
      </c>
      <c r="B996" s="522" t="s">
        <v>6065</v>
      </c>
      <c r="C996" s="24">
        <f>SUMIF('2023.12'!$D$6:$D$1317,A996,'2023.12'!$F$6:$F$1317)</f>
        <v>0</v>
      </c>
      <c r="D996" s="24">
        <v>0</v>
      </c>
      <c r="E996" s="24">
        <f>SUMIF('2024.12'!$E$6:$E$1659,A996,'2024.12'!$H$6:$H$1659)</f>
        <v>0</v>
      </c>
      <c r="F996" s="707">
        <f t="shared" si="78"/>
        <v>0</v>
      </c>
      <c r="G996" s="707" t="str">
        <f t="shared" si="75"/>
        <v/>
      </c>
      <c r="H996" s="707" t="str">
        <f t="shared" si="76"/>
        <v/>
      </c>
      <c r="I996" s="22" t="str">
        <f t="shared" si="77"/>
        <v>否</v>
      </c>
      <c r="J996" s="488" t="str">
        <f t="shared" si="79"/>
        <v>21401</v>
      </c>
      <c r="K996" s="712">
        <v>1</v>
      </c>
    </row>
    <row r="997" s="696" customFormat="1" ht="20.25" spans="1:11">
      <c r="A997" s="280" t="s">
        <v>6066</v>
      </c>
      <c r="B997" s="281" t="s">
        <v>1439</v>
      </c>
      <c r="C997" s="24">
        <f>SUMIF('2023.12'!$D$6:$D$1317,A997,'2023.12'!$F$6:$F$1317)</f>
        <v>6</v>
      </c>
      <c r="D997" s="24">
        <v>0</v>
      </c>
      <c r="E997" s="24">
        <f>SUMIF('2024.12'!$E$6:$E$1659,A997,'2024.12'!$H$6:$H$1659)</f>
        <v>0</v>
      </c>
      <c r="F997" s="302">
        <f t="shared" si="78"/>
        <v>-6</v>
      </c>
      <c r="G997" s="84" t="str">
        <f t="shared" si="75"/>
        <v>-100.0%</v>
      </c>
      <c r="H997" s="84" t="str">
        <f t="shared" si="76"/>
        <v/>
      </c>
      <c r="I997" s="22" t="str">
        <f t="shared" si="77"/>
        <v>是</v>
      </c>
      <c r="J997" s="641" t="str">
        <f t="shared" si="79"/>
        <v>21401</v>
      </c>
      <c r="K997" s="712">
        <v>1</v>
      </c>
    </row>
    <row r="998" s="697" customFormat="1" ht="20.25" hidden="1" spans="1:11">
      <c r="A998" s="522" t="s">
        <v>6067</v>
      </c>
      <c r="B998" s="522" t="s">
        <v>6068</v>
      </c>
      <c r="C998" s="24">
        <f>SUMIF('2023.12'!$D$6:$D$1317,A998,'2023.12'!$F$6:$F$1317)</f>
        <v>0</v>
      </c>
      <c r="D998" s="24">
        <v>0</v>
      </c>
      <c r="E998" s="24">
        <f>SUMIF('2024.12'!$E$6:$E$1659,A998,'2024.12'!$H$6:$H$1659)</f>
        <v>0</v>
      </c>
      <c r="F998" s="707">
        <f t="shared" si="78"/>
        <v>0</v>
      </c>
      <c r="G998" s="707" t="str">
        <f t="shared" si="75"/>
        <v/>
      </c>
      <c r="H998" s="707" t="str">
        <f t="shared" si="76"/>
        <v/>
      </c>
      <c r="I998" s="22" t="str">
        <f t="shared" si="77"/>
        <v>否</v>
      </c>
      <c r="J998" s="488" t="str">
        <f t="shared" si="79"/>
        <v>21401</v>
      </c>
      <c r="K998" s="712">
        <v>1</v>
      </c>
    </row>
    <row r="999" s="694" customFormat="1" ht="20.25" hidden="1" spans="1:11">
      <c r="A999" s="522" t="s">
        <v>6069</v>
      </c>
      <c r="B999" s="522" t="s">
        <v>6070</v>
      </c>
      <c r="C999" s="24">
        <f>SUMIF('2023.12'!$D$6:$D$1317,A999,'2023.12'!$F$6:$F$1317)</f>
        <v>0</v>
      </c>
      <c r="D999" s="24">
        <v>0</v>
      </c>
      <c r="E999" s="24">
        <f>SUMIF('2024.12'!$E$6:$E$1659,A999,'2024.12'!$H$6:$H$1659)</f>
        <v>0</v>
      </c>
      <c r="F999" s="707">
        <f t="shared" si="78"/>
        <v>0</v>
      </c>
      <c r="G999" s="707" t="str">
        <f t="shared" si="75"/>
        <v/>
      </c>
      <c r="H999" s="707" t="str">
        <f t="shared" si="76"/>
        <v/>
      </c>
      <c r="I999" s="22" t="str">
        <f t="shared" si="77"/>
        <v>否</v>
      </c>
      <c r="J999" s="488" t="str">
        <f t="shared" si="79"/>
        <v>21401</v>
      </c>
      <c r="K999" s="712">
        <v>1</v>
      </c>
    </row>
    <row r="1000" s="694" customFormat="1" ht="20.25" hidden="1" spans="1:11">
      <c r="A1000" s="269" t="s">
        <v>6071</v>
      </c>
      <c r="B1000" s="269" t="s">
        <v>6072</v>
      </c>
      <c r="C1000" s="660">
        <f>SUMIF($J1001:$J$1340,$A1000,C1001:C$1340)</f>
        <v>0</v>
      </c>
      <c r="D1000" s="660">
        <f>SUMIF($J1001:$J$1340,$A1000,D1001:D$1340)</f>
        <v>0</v>
      </c>
      <c r="E1000" s="20">
        <f>SUMIF($J1001:$J$1340,$A1000,E1001:E$1340)</f>
        <v>0</v>
      </c>
      <c r="F1000" s="271">
        <f t="shared" si="78"/>
        <v>0</v>
      </c>
      <c r="G1000" s="271" t="str">
        <f t="shared" si="75"/>
        <v/>
      </c>
      <c r="H1000" s="271" t="str">
        <f t="shared" si="76"/>
        <v/>
      </c>
      <c r="I1000" s="22" t="str">
        <f t="shared" si="77"/>
        <v>否</v>
      </c>
      <c r="J1000" s="488" t="str">
        <f t="shared" si="79"/>
        <v>214</v>
      </c>
      <c r="K1000" s="712">
        <v>1</v>
      </c>
    </row>
    <row r="1001" s="697" customFormat="1" ht="20.25" hidden="1" spans="1:11">
      <c r="A1001" s="522" t="s">
        <v>6073</v>
      </c>
      <c r="B1001" s="522" t="s">
        <v>4730</v>
      </c>
      <c r="C1001" s="24">
        <f>SUMIF('2023.12'!$D$6:$D$1317,A1001,'2023.12'!$F$6:$F$1317)</f>
        <v>0</v>
      </c>
      <c r="D1001" s="24">
        <v>0</v>
      </c>
      <c r="E1001" s="24">
        <f>SUMIF('2024.12'!$E$6:$E$1659,A1001,'2024.12'!$H$6:$H$1659)</f>
        <v>0</v>
      </c>
      <c r="F1001" s="707">
        <f t="shared" si="78"/>
        <v>0</v>
      </c>
      <c r="G1001" s="707" t="str">
        <f t="shared" si="75"/>
        <v/>
      </c>
      <c r="H1001" s="707" t="str">
        <f t="shared" si="76"/>
        <v/>
      </c>
      <c r="I1001" s="22" t="str">
        <f t="shared" si="77"/>
        <v>否</v>
      </c>
      <c r="J1001" s="488" t="str">
        <f t="shared" si="79"/>
        <v>21402</v>
      </c>
      <c r="K1001" s="712">
        <v>1</v>
      </c>
    </row>
    <row r="1002" s="694" customFormat="1" ht="20.25" hidden="1" spans="1:11">
      <c r="A1002" s="522" t="s">
        <v>6074</v>
      </c>
      <c r="B1002" s="522" t="s">
        <v>4732</v>
      </c>
      <c r="C1002" s="24">
        <f>SUMIF('2023.12'!$D$6:$D$1317,A1002,'2023.12'!$F$6:$F$1317)</f>
        <v>0</v>
      </c>
      <c r="D1002" s="24">
        <v>0</v>
      </c>
      <c r="E1002" s="24">
        <f>SUMIF('2024.12'!$E$6:$E$1659,A1002,'2024.12'!$H$6:$H$1659)</f>
        <v>0</v>
      </c>
      <c r="F1002" s="707">
        <f t="shared" si="78"/>
        <v>0</v>
      </c>
      <c r="G1002" s="707" t="str">
        <f t="shared" si="75"/>
        <v/>
      </c>
      <c r="H1002" s="707" t="str">
        <f t="shared" si="76"/>
        <v/>
      </c>
      <c r="I1002" s="22" t="str">
        <f t="shared" si="77"/>
        <v>否</v>
      </c>
      <c r="J1002" s="488" t="str">
        <f t="shared" si="79"/>
        <v>21402</v>
      </c>
      <c r="K1002" s="712">
        <v>1</v>
      </c>
    </row>
    <row r="1003" s="694" customFormat="1" ht="20.25" hidden="1" spans="1:11">
      <c r="A1003" s="522" t="s">
        <v>6075</v>
      </c>
      <c r="B1003" s="522" t="s">
        <v>4642</v>
      </c>
      <c r="C1003" s="24">
        <f>SUMIF('2023.12'!$D$6:$D$1317,A1003,'2023.12'!$F$6:$F$1317)</f>
        <v>0</v>
      </c>
      <c r="D1003" s="24">
        <v>0</v>
      </c>
      <c r="E1003" s="24">
        <f>SUMIF('2024.12'!$E$6:$E$1659,A1003,'2024.12'!$H$6:$H$1659)</f>
        <v>0</v>
      </c>
      <c r="F1003" s="707">
        <f t="shared" si="78"/>
        <v>0</v>
      </c>
      <c r="G1003" s="707" t="str">
        <f t="shared" si="75"/>
        <v/>
      </c>
      <c r="H1003" s="707" t="str">
        <f t="shared" si="76"/>
        <v/>
      </c>
      <c r="I1003" s="22" t="str">
        <f t="shared" si="77"/>
        <v>否</v>
      </c>
      <c r="J1003" s="488" t="str">
        <f t="shared" si="79"/>
        <v>21402</v>
      </c>
      <c r="K1003" s="712">
        <v>1</v>
      </c>
    </row>
    <row r="1004" s="694" customFormat="1" ht="20.25" hidden="1" spans="1:11">
      <c r="A1004" s="522" t="s">
        <v>6076</v>
      </c>
      <c r="B1004" s="522" t="s">
        <v>6077</v>
      </c>
      <c r="C1004" s="24">
        <f>SUMIF('2023.12'!$D$6:$D$1317,A1004,'2023.12'!$F$6:$F$1317)</f>
        <v>0</v>
      </c>
      <c r="D1004" s="24">
        <v>0</v>
      </c>
      <c r="E1004" s="24">
        <f>SUMIF('2024.12'!$E$6:$E$1659,A1004,'2024.12'!$H$6:$H$1659)</f>
        <v>0</v>
      </c>
      <c r="F1004" s="707">
        <f t="shared" si="78"/>
        <v>0</v>
      </c>
      <c r="G1004" s="707" t="str">
        <f t="shared" si="75"/>
        <v/>
      </c>
      <c r="H1004" s="707" t="str">
        <f t="shared" si="76"/>
        <v/>
      </c>
      <c r="I1004" s="22" t="str">
        <f t="shared" si="77"/>
        <v>否</v>
      </c>
      <c r="J1004" s="488" t="str">
        <f t="shared" si="79"/>
        <v>21402</v>
      </c>
      <c r="K1004" s="712">
        <v>1</v>
      </c>
    </row>
    <row r="1005" s="694" customFormat="1" ht="20.25" hidden="1" spans="1:11">
      <c r="A1005" s="522" t="s">
        <v>6078</v>
      </c>
      <c r="B1005" s="522" t="s">
        <v>6079</v>
      </c>
      <c r="C1005" s="24">
        <f>SUMIF('2023.12'!$D$6:$D$1317,A1005,'2023.12'!$F$6:$F$1317)</f>
        <v>0</v>
      </c>
      <c r="D1005" s="24">
        <v>0</v>
      </c>
      <c r="E1005" s="24">
        <f>SUMIF('2024.12'!$E$6:$E$1659,A1005,'2024.12'!$H$6:$H$1659)</f>
        <v>0</v>
      </c>
      <c r="F1005" s="707">
        <f t="shared" si="78"/>
        <v>0</v>
      </c>
      <c r="G1005" s="707" t="str">
        <f t="shared" si="75"/>
        <v/>
      </c>
      <c r="H1005" s="707" t="str">
        <f t="shared" si="76"/>
        <v/>
      </c>
      <c r="I1005" s="22" t="str">
        <f t="shared" si="77"/>
        <v>否</v>
      </c>
      <c r="J1005" s="488" t="str">
        <f t="shared" si="79"/>
        <v>21402</v>
      </c>
      <c r="K1005" s="712">
        <v>1</v>
      </c>
    </row>
    <row r="1006" s="694" customFormat="1" ht="20.25" hidden="1" spans="1:11">
      <c r="A1006" s="522" t="s">
        <v>6080</v>
      </c>
      <c r="B1006" s="522" t="s">
        <v>6081</v>
      </c>
      <c r="C1006" s="24">
        <f>SUMIF('2023.12'!$D$6:$D$1317,A1006,'2023.12'!$F$6:$F$1317)</f>
        <v>0</v>
      </c>
      <c r="D1006" s="24">
        <v>0</v>
      </c>
      <c r="E1006" s="24">
        <f>SUMIF('2024.12'!$E$6:$E$1659,A1006,'2024.12'!$H$6:$H$1659)</f>
        <v>0</v>
      </c>
      <c r="F1006" s="707">
        <f t="shared" si="78"/>
        <v>0</v>
      </c>
      <c r="G1006" s="707" t="str">
        <f t="shared" si="75"/>
        <v/>
      </c>
      <c r="H1006" s="707" t="str">
        <f t="shared" si="76"/>
        <v/>
      </c>
      <c r="I1006" s="22" t="str">
        <f t="shared" si="77"/>
        <v>否</v>
      </c>
      <c r="J1006" s="488" t="str">
        <f t="shared" si="79"/>
        <v>21402</v>
      </c>
      <c r="K1006" s="712">
        <v>1</v>
      </c>
    </row>
    <row r="1007" s="694" customFormat="1" ht="20.25" hidden="1" spans="1:11">
      <c r="A1007" s="522" t="s">
        <v>6082</v>
      </c>
      <c r="B1007" s="522" t="s">
        <v>6083</v>
      </c>
      <c r="C1007" s="24">
        <f>SUMIF('2023.12'!$D$6:$D$1317,A1007,'2023.12'!$F$6:$F$1317)</f>
        <v>0</v>
      </c>
      <c r="D1007" s="24">
        <v>0</v>
      </c>
      <c r="E1007" s="24">
        <f>SUMIF('2024.12'!$E$6:$E$1659,A1007,'2024.12'!$H$6:$H$1659)</f>
        <v>0</v>
      </c>
      <c r="F1007" s="707">
        <f t="shared" si="78"/>
        <v>0</v>
      </c>
      <c r="G1007" s="707" t="str">
        <f t="shared" si="75"/>
        <v/>
      </c>
      <c r="H1007" s="707" t="str">
        <f t="shared" si="76"/>
        <v/>
      </c>
      <c r="I1007" s="22" t="str">
        <f t="shared" si="77"/>
        <v>否</v>
      </c>
      <c r="J1007" s="488" t="str">
        <f t="shared" si="79"/>
        <v>21402</v>
      </c>
      <c r="K1007" s="712">
        <v>1</v>
      </c>
    </row>
    <row r="1008" s="697" customFormat="1" ht="20.25" hidden="1" spans="1:11">
      <c r="A1008" s="522" t="s">
        <v>6084</v>
      </c>
      <c r="B1008" s="522" t="s">
        <v>6085</v>
      </c>
      <c r="C1008" s="24">
        <f>SUMIF('2023.12'!$D$6:$D$1317,A1008,'2023.12'!$F$6:$F$1317)</f>
        <v>0</v>
      </c>
      <c r="D1008" s="24">
        <v>0</v>
      </c>
      <c r="E1008" s="24">
        <f>SUMIF('2024.12'!$E$6:$E$1659,A1008,'2024.12'!$H$6:$H$1659)</f>
        <v>0</v>
      </c>
      <c r="F1008" s="707">
        <f t="shared" si="78"/>
        <v>0</v>
      </c>
      <c r="G1008" s="707" t="str">
        <f t="shared" si="75"/>
        <v/>
      </c>
      <c r="H1008" s="707" t="str">
        <f t="shared" si="76"/>
        <v/>
      </c>
      <c r="I1008" s="22" t="str">
        <f t="shared" si="77"/>
        <v>否</v>
      </c>
      <c r="J1008" s="488" t="str">
        <f t="shared" si="79"/>
        <v>21402</v>
      </c>
      <c r="K1008" s="712">
        <v>1</v>
      </c>
    </row>
    <row r="1009" s="694" customFormat="1" ht="20.25" hidden="1" spans="1:11">
      <c r="A1009" s="522" t="s">
        <v>6086</v>
      </c>
      <c r="B1009" s="522" t="s">
        <v>6087</v>
      </c>
      <c r="C1009" s="24">
        <f>SUMIF('2023.12'!$D$6:$D$1317,A1009,'2023.12'!$F$6:$F$1317)</f>
        <v>0</v>
      </c>
      <c r="D1009" s="24">
        <v>0</v>
      </c>
      <c r="E1009" s="24">
        <f>SUMIF('2024.12'!$E$6:$E$1659,A1009,'2024.12'!$H$6:$H$1659)</f>
        <v>0</v>
      </c>
      <c r="F1009" s="707">
        <f t="shared" si="78"/>
        <v>0</v>
      </c>
      <c r="G1009" s="707" t="str">
        <f t="shared" si="75"/>
        <v/>
      </c>
      <c r="H1009" s="707" t="str">
        <f t="shared" si="76"/>
        <v/>
      </c>
      <c r="I1009" s="22" t="str">
        <f t="shared" si="77"/>
        <v>否</v>
      </c>
      <c r="J1009" s="488" t="str">
        <f t="shared" si="79"/>
        <v>21402</v>
      </c>
      <c r="K1009" s="712">
        <v>1</v>
      </c>
    </row>
    <row r="1010" s="694" customFormat="1" ht="20.25" hidden="1" spans="1:11">
      <c r="A1010" s="269" t="s">
        <v>6088</v>
      </c>
      <c r="B1010" s="269" t="s">
        <v>6089</v>
      </c>
      <c r="C1010" s="660">
        <f>SUMIF($J1011:$J$1340,$A1010,C1011:C$1340)</f>
        <v>0</v>
      </c>
      <c r="D1010" s="660">
        <f>SUMIF($J1011:$J$1340,$A1010,D1011:D$1340)</f>
        <v>0</v>
      </c>
      <c r="E1010" s="20">
        <f>SUMIF($J1011:$J$1340,$A1010,E1011:E$1340)</f>
        <v>0</v>
      </c>
      <c r="F1010" s="271">
        <f t="shared" si="78"/>
        <v>0</v>
      </c>
      <c r="G1010" s="271" t="str">
        <f t="shared" si="75"/>
        <v/>
      </c>
      <c r="H1010" s="271" t="str">
        <f t="shared" si="76"/>
        <v/>
      </c>
      <c r="I1010" s="22" t="str">
        <f t="shared" si="77"/>
        <v>否</v>
      </c>
      <c r="J1010" s="488" t="str">
        <f t="shared" si="79"/>
        <v>214</v>
      </c>
      <c r="K1010" s="712">
        <v>1</v>
      </c>
    </row>
    <row r="1011" s="694" customFormat="1" ht="20.25" hidden="1" spans="1:11">
      <c r="A1011" s="522" t="s">
        <v>6090</v>
      </c>
      <c r="B1011" s="522" t="s">
        <v>4730</v>
      </c>
      <c r="C1011" s="24">
        <f>SUMIF('2023.12'!$D$6:$D$1317,A1011,'2023.12'!$F$6:$F$1317)</f>
        <v>0</v>
      </c>
      <c r="D1011" s="24">
        <v>0</v>
      </c>
      <c r="E1011" s="24">
        <f>SUMIF('2024.12'!$E$6:$E$1659,A1011,'2024.12'!$H$6:$H$1659)</f>
        <v>0</v>
      </c>
      <c r="F1011" s="707">
        <f t="shared" si="78"/>
        <v>0</v>
      </c>
      <c r="G1011" s="707" t="str">
        <f t="shared" si="75"/>
        <v/>
      </c>
      <c r="H1011" s="707" t="str">
        <f t="shared" si="76"/>
        <v/>
      </c>
      <c r="I1011" s="22" t="str">
        <f t="shared" si="77"/>
        <v>否</v>
      </c>
      <c r="J1011" s="488" t="str">
        <f t="shared" si="79"/>
        <v>21403</v>
      </c>
      <c r="K1011" s="712">
        <v>1</v>
      </c>
    </row>
    <row r="1012" s="694" customFormat="1" ht="20.25" hidden="1" spans="1:11">
      <c r="A1012" s="522" t="s">
        <v>6091</v>
      </c>
      <c r="B1012" s="522" t="s">
        <v>4732</v>
      </c>
      <c r="C1012" s="24">
        <f>SUMIF('2023.12'!$D$6:$D$1317,A1012,'2023.12'!$F$6:$F$1317)</f>
        <v>0</v>
      </c>
      <c r="D1012" s="24">
        <v>0</v>
      </c>
      <c r="E1012" s="24">
        <f>SUMIF('2024.12'!$E$6:$E$1659,A1012,'2024.12'!$H$6:$H$1659)</f>
        <v>0</v>
      </c>
      <c r="F1012" s="707">
        <f t="shared" si="78"/>
        <v>0</v>
      </c>
      <c r="G1012" s="707" t="str">
        <f t="shared" si="75"/>
        <v/>
      </c>
      <c r="H1012" s="707" t="str">
        <f t="shared" si="76"/>
        <v/>
      </c>
      <c r="I1012" s="22" t="str">
        <f t="shared" si="77"/>
        <v>否</v>
      </c>
      <c r="J1012" s="488" t="str">
        <f t="shared" si="79"/>
        <v>21403</v>
      </c>
      <c r="K1012" s="712">
        <v>1</v>
      </c>
    </row>
    <row r="1013" s="697" customFormat="1" ht="20.25" hidden="1" spans="1:11">
      <c r="A1013" s="522" t="s">
        <v>6092</v>
      </c>
      <c r="B1013" s="522" t="s">
        <v>4642</v>
      </c>
      <c r="C1013" s="24">
        <f>SUMIF('2023.12'!$D$6:$D$1317,A1013,'2023.12'!$F$6:$F$1317)</f>
        <v>0</v>
      </c>
      <c r="D1013" s="24">
        <v>0</v>
      </c>
      <c r="E1013" s="24">
        <f>SUMIF('2024.12'!$E$6:$E$1659,A1013,'2024.12'!$H$6:$H$1659)</f>
        <v>0</v>
      </c>
      <c r="F1013" s="707">
        <f t="shared" si="78"/>
        <v>0</v>
      </c>
      <c r="G1013" s="707" t="str">
        <f t="shared" si="75"/>
        <v/>
      </c>
      <c r="H1013" s="707" t="str">
        <f t="shared" si="76"/>
        <v/>
      </c>
      <c r="I1013" s="22" t="str">
        <f t="shared" si="77"/>
        <v>否</v>
      </c>
      <c r="J1013" s="488" t="str">
        <f t="shared" si="79"/>
        <v>21403</v>
      </c>
      <c r="K1013" s="712">
        <v>1</v>
      </c>
    </row>
    <row r="1014" s="694" customFormat="1" ht="20.25" hidden="1" spans="1:11">
      <c r="A1014" s="522" t="s">
        <v>6093</v>
      </c>
      <c r="B1014" s="522" t="s">
        <v>6094</v>
      </c>
      <c r="C1014" s="24">
        <f>SUMIF('2023.12'!$D$6:$D$1317,A1014,'2023.12'!$F$6:$F$1317)</f>
        <v>0</v>
      </c>
      <c r="D1014" s="24">
        <v>0</v>
      </c>
      <c r="E1014" s="24">
        <f>SUMIF('2024.12'!$E$6:$E$1659,A1014,'2024.12'!$H$6:$H$1659)</f>
        <v>0</v>
      </c>
      <c r="F1014" s="707">
        <f t="shared" si="78"/>
        <v>0</v>
      </c>
      <c r="G1014" s="707" t="str">
        <f t="shared" si="75"/>
        <v/>
      </c>
      <c r="H1014" s="707" t="str">
        <f t="shared" si="76"/>
        <v/>
      </c>
      <c r="I1014" s="22" t="str">
        <f t="shared" si="77"/>
        <v>否</v>
      </c>
      <c r="J1014" s="488" t="str">
        <f t="shared" si="79"/>
        <v>21403</v>
      </c>
      <c r="K1014" s="712">
        <v>1</v>
      </c>
    </row>
    <row r="1015" s="694" customFormat="1" ht="20.25" hidden="1" spans="1:11">
      <c r="A1015" s="522" t="s">
        <v>6095</v>
      </c>
      <c r="B1015" s="522" t="s">
        <v>6096</v>
      </c>
      <c r="C1015" s="24">
        <f>SUMIF('2023.12'!$D$6:$D$1317,A1015,'2023.12'!$F$6:$F$1317)</f>
        <v>0</v>
      </c>
      <c r="D1015" s="24">
        <v>0</v>
      </c>
      <c r="E1015" s="24">
        <f>SUMIF('2024.12'!$E$6:$E$1659,A1015,'2024.12'!$H$6:$H$1659)</f>
        <v>0</v>
      </c>
      <c r="F1015" s="707">
        <f t="shared" si="78"/>
        <v>0</v>
      </c>
      <c r="G1015" s="707" t="str">
        <f t="shared" si="75"/>
        <v/>
      </c>
      <c r="H1015" s="707" t="str">
        <f t="shared" si="76"/>
        <v/>
      </c>
      <c r="I1015" s="22" t="str">
        <f t="shared" si="77"/>
        <v>否</v>
      </c>
      <c r="J1015" s="488" t="str">
        <f t="shared" si="79"/>
        <v>21403</v>
      </c>
      <c r="K1015" s="712">
        <v>1</v>
      </c>
    </row>
    <row r="1016" s="488" customFormat="1" ht="20.25" hidden="1" spans="1:11">
      <c r="A1016" s="522" t="s">
        <v>6097</v>
      </c>
      <c r="B1016" s="522" t="s">
        <v>6098</v>
      </c>
      <c r="C1016" s="24">
        <f>SUMIF('2023.12'!$D$6:$D$1317,A1016,'2023.12'!$F$6:$F$1317)</f>
        <v>0</v>
      </c>
      <c r="D1016" s="24">
        <v>0</v>
      </c>
      <c r="E1016" s="24">
        <f>SUMIF('2024.12'!$E$6:$E$1659,A1016,'2024.12'!$H$6:$H$1659)</f>
        <v>0</v>
      </c>
      <c r="F1016" s="707">
        <f t="shared" si="78"/>
        <v>0</v>
      </c>
      <c r="G1016" s="707" t="str">
        <f t="shared" si="75"/>
        <v/>
      </c>
      <c r="H1016" s="707" t="str">
        <f t="shared" si="76"/>
        <v/>
      </c>
      <c r="I1016" s="22" t="str">
        <f t="shared" si="77"/>
        <v>否</v>
      </c>
      <c r="J1016" s="488" t="str">
        <f t="shared" si="79"/>
        <v>21403</v>
      </c>
      <c r="K1016" s="712">
        <v>1</v>
      </c>
    </row>
    <row r="1017" s="697" customFormat="1" ht="20.25" hidden="1" spans="1:11">
      <c r="A1017" s="522" t="s">
        <v>6099</v>
      </c>
      <c r="B1017" s="522" t="s">
        <v>6100</v>
      </c>
      <c r="C1017" s="24">
        <f>SUMIF('2023.12'!$D$6:$D$1317,A1017,'2023.12'!$F$6:$F$1317)</f>
        <v>0</v>
      </c>
      <c r="D1017" s="24">
        <v>0</v>
      </c>
      <c r="E1017" s="24">
        <f>SUMIF('2024.12'!$E$6:$E$1659,A1017,'2024.12'!$H$6:$H$1659)</f>
        <v>0</v>
      </c>
      <c r="F1017" s="707">
        <f t="shared" si="78"/>
        <v>0</v>
      </c>
      <c r="G1017" s="707" t="str">
        <f t="shared" si="75"/>
        <v/>
      </c>
      <c r="H1017" s="707" t="str">
        <f t="shared" si="76"/>
        <v/>
      </c>
      <c r="I1017" s="22" t="str">
        <f t="shared" si="77"/>
        <v>否</v>
      </c>
      <c r="J1017" s="488" t="str">
        <f t="shared" si="79"/>
        <v>21403</v>
      </c>
      <c r="K1017" s="712">
        <v>1</v>
      </c>
    </row>
    <row r="1018" s="697" customFormat="1" ht="20.25" hidden="1" spans="1:11">
      <c r="A1018" s="522" t="s">
        <v>6101</v>
      </c>
      <c r="B1018" s="522" t="s">
        <v>6102</v>
      </c>
      <c r="C1018" s="24">
        <f>SUMIF('2023.12'!$D$6:$D$1317,A1018,'2023.12'!$F$6:$F$1317)</f>
        <v>0</v>
      </c>
      <c r="D1018" s="24">
        <v>0</v>
      </c>
      <c r="E1018" s="24">
        <f>SUMIF('2024.12'!$E$6:$E$1659,A1018,'2024.12'!$H$6:$H$1659)</f>
        <v>0</v>
      </c>
      <c r="F1018" s="707">
        <f t="shared" si="78"/>
        <v>0</v>
      </c>
      <c r="G1018" s="707" t="str">
        <f t="shared" si="75"/>
        <v/>
      </c>
      <c r="H1018" s="707" t="str">
        <f t="shared" si="76"/>
        <v/>
      </c>
      <c r="I1018" s="22" t="str">
        <f t="shared" si="77"/>
        <v>否</v>
      </c>
      <c r="J1018" s="488" t="str">
        <f t="shared" si="79"/>
        <v>21403</v>
      </c>
      <c r="K1018" s="712">
        <v>1</v>
      </c>
    </row>
    <row r="1019" s="694" customFormat="1" ht="20.25" hidden="1" spans="1:11">
      <c r="A1019" s="522" t="s">
        <v>6103</v>
      </c>
      <c r="B1019" s="522" t="s">
        <v>6104</v>
      </c>
      <c r="C1019" s="24">
        <f>SUMIF('2023.12'!$D$6:$D$1317,A1019,'2023.12'!$F$6:$F$1317)</f>
        <v>0</v>
      </c>
      <c r="D1019" s="24">
        <v>0</v>
      </c>
      <c r="E1019" s="24">
        <f>SUMIF('2024.12'!$E$6:$E$1659,A1019,'2024.12'!$H$6:$H$1659)</f>
        <v>0</v>
      </c>
      <c r="F1019" s="707">
        <f t="shared" si="78"/>
        <v>0</v>
      </c>
      <c r="G1019" s="707" t="str">
        <f t="shared" si="75"/>
        <v/>
      </c>
      <c r="H1019" s="707" t="str">
        <f t="shared" si="76"/>
        <v/>
      </c>
      <c r="I1019" s="22" t="str">
        <f t="shared" si="77"/>
        <v>否</v>
      </c>
      <c r="J1019" s="488" t="str">
        <f t="shared" si="79"/>
        <v>21403</v>
      </c>
      <c r="K1019" s="712">
        <v>1</v>
      </c>
    </row>
    <row r="1020" s="694" customFormat="1" ht="20.25" hidden="1" spans="1:11">
      <c r="A1020" s="269" t="s">
        <v>6105</v>
      </c>
      <c r="B1020" s="269" t="s">
        <v>6106</v>
      </c>
      <c r="C1020" s="660">
        <f>SUMIF($J1021:$J$1340,$A1020,C1021:C$1340)</f>
        <v>0</v>
      </c>
      <c r="D1020" s="660">
        <f>SUMIF($J1021:$J$1340,$A1020,D1021:D$1340)</f>
        <v>0</v>
      </c>
      <c r="E1020" s="20">
        <f>SUMIF($J1021:$J$1340,$A1020,E1021:E$1340)</f>
        <v>0</v>
      </c>
      <c r="F1020" s="271">
        <f t="shared" si="78"/>
        <v>0</v>
      </c>
      <c r="G1020" s="271" t="str">
        <f t="shared" si="75"/>
        <v/>
      </c>
      <c r="H1020" s="271" t="str">
        <f t="shared" si="76"/>
        <v/>
      </c>
      <c r="I1020" s="22" t="str">
        <f t="shared" si="77"/>
        <v>否</v>
      </c>
      <c r="J1020" s="488" t="str">
        <f t="shared" si="79"/>
        <v>214</v>
      </c>
      <c r="K1020" s="712">
        <v>1</v>
      </c>
    </row>
    <row r="1021" s="694" customFormat="1" ht="20.25" hidden="1" spans="1:11">
      <c r="A1021" s="522" t="s">
        <v>6107</v>
      </c>
      <c r="B1021" s="522" t="s">
        <v>4730</v>
      </c>
      <c r="C1021" s="24">
        <f>SUMIF('2023.12'!$D$6:$D$1317,A1021,'2023.12'!$F$6:$F$1317)</f>
        <v>0</v>
      </c>
      <c r="D1021" s="24">
        <v>0</v>
      </c>
      <c r="E1021" s="24">
        <f>SUMIF('2024.12'!$E$6:$E$1659,A1021,'2024.12'!$H$6:$H$1659)</f>
        <v>0</v>
      </c>
      <c r="F1021" s="707">
        <f t="shared" si="78"/>
        <v>0</v>
      </c>
      <c r="G1021" s="707" t="str">
        <f t="shared" si="75"/>
        <v/>
      </c>
      <c r="H1021" s="707" t="str">
        <f t="shared" si="76"/>
        <v/>
      </c>
      <c r="I1021" s="22" t="str">
        <f t="shared" si="77"/>
        <v>否</v>
      </c>
      <c r="J1021" s="488" t="str">
        <f t="shared" si="79"/>
        <v>21405</v>
      </c>
      <c r="K1021" s="712">
        <v>1</v>
      </c>
    </row>
    <row r="1022" s="694" customFormat="1" ht="20.25" hidden="1" spans="1:11">
      <c r="A1022" s="522" t="s">
        <v>6108</v>
      </c>
      <c r="B1022" s="522" t="s">
        <v>4732</v>
      </c>
      <c r="C1022" s="24">
        <f>SUMIF('2023.12'!$D$6:$D$1317,A1022,'2023.12'!$F$6:$F$1317)</f>
        <v>0</v>
      </c>
      <c r="D1022" s="24">
        <v>0</v>
      </c>
      <c r="E1022" s="24">
        <f>SUMIF('2024.12'!$E$6:$E$1659,A1022,'2024.12'!$H$6:$H$1659)</f>
        <v>0</v>
      </c>
      <c r="F1022" s="707">
        <f t="shared" si="78"/>
        <v>0</v>
      </c>
      <c r="G1022" s="707" t="str">
        <f t="shared" si="75"/>
        <v/>
      </c>
      <c r="H1022" s="707" t="str">
        <f t="shared" si="76"/>
        <v/>
      </c>
      <c r="I1022" s="22" t="str">
        <f t="shared" si="77"/>
        <v>否</v>
      </c>
      <c r="J1022" s="488" t="str">
        <f t="shared" si="79"/>
        <v>21405</v>
      </c>
      <c r="K1022" s="712">
        <v>1</v>
      </c>
    </row>
    <row r="1023" s="694" customFormat="1" ht="20.25" hidden="1" spans="1:11">
      <c r="A1023" s="522" t="s">
        <v>6109</v>
      </c>
      <c r="B1023" s="522" t="s">
        <v>4642</v>
      </c>
      <c r="C1023" s="24">
        <f>SUMIF('2023.12'!$D$6:$D$1317,A1023,'2023.12'!$F$6:$F$1317)</f>
        <v>0</v>
      </c>
      <c r="D1023" s="24">
        <v>0</v>
      </c>
      <c r="E1023" s="24">
        <f>SUMIF('2024.12'!$E$6:$E$1659,A1023,'2024.12'!$H$6:$H$1659)</f>
        <v>0</v>
      </c>
      <c r="F1023" s="707">
        <f t="shared" si="78"/>
        <v>0</v>
      </c>
      <c r="G1023" s="707" t="str">
        <f t="shared" si="75"/>
        <v/>
      </c>
      <c r="H1023" s="707" t="str">
        <f t="shared" si="76"/>
        <v/>
      </c>
      <c r="I1023" s="22" t="str">
        <f t="shared" si="77"/>
        <v>否</v>
      </c>
      <c r="J1023" s="488" t="str">
        <f t="shared" si="79"/>
        <v>21405</v>
      </c>
      <c r="K1023" s="712">
        <v>1</v>
      </c>
    </row>
    <row r="1024" s="694" customFormat="1" ht="20.25" hidden="1" spans="1:11">
      <c r="A1024" s="522" t="s">
        <v>6110</v>
      </c>
      <c r="B1024" s="522" t="s">
        <v>6085</v>
      </c>
      <c r="C1024" s="24">
        <f>SUMIF('2023.12'!$D$6:$D$1317,A1024,'2023.12'!$F$6:$F$1317)</f>
        <v>0</v>
      </c>
      <c r="D1024" s="24">
        <v>0</v>
      </c>
      <c r="E1024" s="24">
        <f>SUMIF('2024.12'!$E$6:$E$1659,A1024,'2024.12'!$H$6:$H$1659)</f>
        <v>0</v>
      </c>
      <c r="F1024" s="707">
        <f t="shared" si="78"/>
        <v>0</v>
      </c>
      <c r="G1024" s="707" t="str">
        <f t="shared" si="75"/>
        <v/>
      </c>
      <c r="H1024" s="707" t="str">
        <f t="shared" si="76"/>
        <v/>
      </c>
      <c r="I1024" s="22" t="str">
        <f t="shared" si="77"/>
        <v>否</v>
      </c>
      <c r="J1024" s="488" t="str">
        <f t="shared" si="79"/>
        <v>21405</v>
      </c>
      <c r="K1024" s="712">
        <v>1</v>
      </c>
    </row>
    <row r="1025" s="488" customFormat="1" ht="20.25" hidden="1" spans="1:11">
      <c r="A1025" s="522" t="s">
        <v>6111</v>
      </c>
      <c r="B1025" s="522" t="s">
        <v>6112</v>
      </c>
      <c r="C1025" s="24">
        <f>SUMIF('2023.12'!$D$6:$D$1317,A1025,'2023.12'!$F$6:$F$1317)</f>
        <v>0</v>
      </c>
      <c r="D1025" s="24">
        <v>0</v>
      </c>
      <c r="E1025" s="24">
        <f>SUMIF('2024.12'!$E$6:$E$1659,A1025,'2024.12'!$H$6:$H$1659)</f>
        <v>0</v>
      </c>
      <c r="F1025" s="707">
        <f t="shared" si="78"/>
        <v>0</v>
      </c>
      <c r="G1025" s="707" t="str">
        <f t="shared" si="75"/>
        <v/>
      </c>
      <c r="H1025" s="707" t="str">
        <f t="shared" si="76"/>
        <v/>
      </c>
      <c r="I1025" s="22" t="str">
        <f t="shared" si="77"/>
        <v>否</v>
      </c>
      <c r="J1025" s="488" t="str">
        <f t="shared" si="79"/>
        <v>21405</v>
      </c>
      <c r="K1025" s="712">
        <v>1</v>
      </c>
    </row>
    <row r="1026" s="687" customFormat="1" ht="20.25" hidden="1" spans="1:11">
      <c r="A1026" s="522" t="s">
        <v>6113</v>
      </c>
      <c r="B1026" s="522" t="s">
        <v>6114</v>
      </c>
      <c r="C1026" s="24">
        <f>SUMIF('2023.12'!$D$6:$D$1317,A1026,'2023.12'!$F$6:$F$1317)</f>
        <v>0</v>
      </c>
      <c r="D1026" s="24">
        <v>0</v>
      </c>
      <c r="E1026" s="24">
        <f>SUMIF('2024.12'!$E$6:$E$1659,A1026,'2024.12'!$H$6:$H$1659)</f>
        <v>0</v>
      </c>
      <c r="F1026" s="707">
        <f t="shared" si="78"/>
        <v>0</v>
      </c>
      <c r="G1026" s="707" t="str">
        <f t="shared" si="75"/>
        <v/>
      </c>
      <c r="H1026" s="707" t="str">
        <f t="shared" si="76"/>
        <v/>
      </c>
      <c r="I1026" s="22" t="str">
        <f t="shared" si="77"/>
        <v>否</v>
      </c>
      <c r="J1026" s="488" t="str">
        <f t="shared" si="79"/>
        <v>21405</v>
      </c>
      <c r="K1026" s="712">
        <v>1</v>
      </c>
    </row>
    <row r="1027" s="641" customFormat="1" ht="20.25" spans="1:11">
      <c r="A1027" s="349">
        <v>21406</v>
      </c>
      <c r="B1027" s="350" t="s">
        <v>1459</v>
      </c>
      <c r="C1027" s="20">
        <f>SUMIF($J1028:$J$1340,$A1027,C1028:C$1340)</f>
        <v>421</v>
      </c>
      <c r="D1027" s="20">
        <f>SUMIF($J1028:$J$1340,$A1027,D1028:D$1340)</f>
        <v>6</v>
      </c>
      <c r="E1027" s="20">
        <f>SUMIF($J1028:$J$1340,$A1027,E1028:E$1340)</f>
        <v>0</v>
      </c>
      <c r="F1027" s="17">
        <f t="shared" si="78"/>
        <v>-421</v>
      </c>
      <c r="G1027" s="18" t="str">
        <f t="shared" si="75"/>
        <v>-100.0%</v>
      </c>
      <c r="H1027" s="18" t="str">
        <f t="shared" si="76"/>
        <v>0.0%</v>
      </c>
      <c r="I1027" s="22" t="str">
        <f t="shared" si="77"/>
        <v>是</v>
      </c>
      <c r="J1027" s="641" t="str">
        <f t="shared" si="79"/>
        <v>214</v>
      </c>
      <c r="K1027" s="712">
        <v>1</v>
      </c>
    </row>
    <row r="1028" s="696" customFormat="1" ht="31.5" spans="1:11">
      <c r="A1028" s="280">
        <v>2140601</v>
      </c>
      <c r="B1028" s="281" t="s">
        <v>1460</v>
      </c>
      <c r="C1028" s="24">
        <f>SUMIF('2023.12'!$D$6:$D$1317,A1028,'2023.12'!$F$6:$F$1317)</f>
        <v>421</v>
      </c>
      <c r="D1028" s="24">
        <v>6</v>
      </c>
      <c r="E1028" s="24">
        <f>SUMIF('2024.12'!$E$6:$E$1659,A1028,'2024.12'!$H$6:$H$1659)</f>
        <v>0</v>
      </c>
      <c r="F1028" s="302">
        <f t="shared" si="78"/>
        <v>-421</v>
      </c>
      <c r="G1028" s="84" t="str">
        <f t="shared" si="75"/>
        <v>-100.0%</v>
      </c>
      <c r="H1028" s="84" t="str">
        <f t="shared" si="76"/>
        <v>0.0%</v>
      </c>
      <c r="I1028" s="22" t="str">
        <f t="shared" si="77"/>
        <v>是</v>
      </c>
      <c r="J1028" s="641" t="str">
        <f t="shared" si="79"/>
        <v>21406</v>
      </c>
      <c r="K1028" s="712">
        <v>1</v>
      </c>
    </row>
    <row r="1029" s="696" customFormat="1" ht="20.25" spans="1:11">
      <c r="A1029" s="349" t="s">
        <v>6115</v>
      </c>
      <c r="B1029" s="350" t="s">
        <v>1464</v>
      </c>
      <c r="C1029" s="20">
        <f>SUMIF($J1030:$J$1340,$A1029,C1030:C$1340)</f>
        <v>567</v>
      </c>
      <c r="D1029" s="20">
        <f>SUMIF($J1030:$J$1340,$A1029,D1030:D$1340)</f>
        <v>708</v>
      </c>
      <c r="E1029" s="20">
        <f>SUMIF($J1030:$J$1340,$A1029,E1030:E$1340)</f>
        <v>416</v>
      </c>
      <c r="F1029" s="17">
        <f t="shared" si="78"/>
        <v>-151</v>
      </c>
      <c r="G1029" s="18" t="str">
        <f t="shared" si="75"/>
        <v>-26.6%</v>
      </c>
      <c r="H1029" s="18" t="str">
        <f t="shared" si="76"/>
        <v>58.8%</v>
      </c>
      <c r="I1029" s="22" t="str">
        <f t="shared" si="77"/>
        <v>是</v>
      </c>
      <c r="J1029" s="641" t="str">
        <f t="shared" si="79"/>
        <v>214</v>
      </c>
      <c r="K1029" s="712">
        <v>1</v>
      </c>
    </row>
    <row r="1030" s="695" customFormat="1" ht="20.25" spans="1:11">
      <c r="A1030" s="280" t="s">
        <v>6116</v>
      </c>
      <c r="B1030" s="281" t="s">
        <v>1465</v>
      </c>
      <c r="C1030" s="24">
        <f>SUMIF('2023.12'!$D$6:$D$1317,A1030,'2023.12'!$F$6:$F$1317)</f>
        <v>567</v>
      </c>
      <c r="D1030" s="24">
        <v>708</v>
      </c>
      <c r="E1030" s="24">
        <f>SUMIF('2024.12'!$E$6:$E$1659,A1030,'2024.12'!$H$6:$H$1659)</f>
        <v>416</v>
      </c>
      <c r="F1030" s="302">
        <f t="shared" si="78"/>
        <v>-151</v>
      </c>
      <c r="G1030" s="84" t="str">
        <f t="shared" ref="G1030:G1093" si="80">IFERROR(TEXT(F1030/C1030,"0.0%"),"")</f>
        <v>-26.6%</v>
      </c>
      <c r="H1030" s="84" t="str">
        <f t="shared" ref="H1030:H1093" si="81">IFERROR(TEXT(E1030/D1030,"0.0%"),"")</f>
        <v>58.8%</v>
      </c>
      <c r="I1030" s="22" t="str">
        <f t="shared" si="77"/>
        <v>是</v>
      </c>
      <c r="J1030" s="641" t="str">
        <f t="shared" si="79"/>
        <v>21499</v>
      </c>
      <c r="K1030" s="712">
        <v>1</v>
      </c>
    </row>
    <row r="1031" s="694" customFormat="1" ht="20.25" hidden="1" spans="1:11">
      <c r="A1031" s="522" t="s">
        <v>6117</v>
      </c>
      <c r="B1031" s="522" t="s">
        <v>6118</v>
      </c>
      <c r="C1031" s="24">
        <f>SUMIF('2023.12'!$D$6:$D$1317,A1031,'2023.12'!$F$6:$F$1317)</f>
        <v>0</v>
      </c>
      <c r="D1031" s="24">
        <v>0</v>
      </c>
      <c r="E1031" s="24">
        <f>SUMIF('2024.12'!$E$6:$E$1659,A1031,'2024.12'!$H$6:$H$1659)</f>
        <v>0</v>
      </c>
      <c r="F1031" s="707">
        <f t="shared" si="78"/>
        <v>0</v>
      </c>
      <c r="G1031" s="707" t="str">
        <f t="shared" si="80"/>
        <v/>
      </c>
      <c r="H1031" s="707" t="str">
        <f t="shared" si="81"/>
        <v/>
      </c>
      <c r="I1031" s="22" t="str">
        <f t="shared" ref="I1031:I1094" si="82">IF(B1031&lt;&gt;"",IF(OR(C1031&lt;&gt;0,D1031&lt;&gt;0,E1031&lt;&gt;0,F1031&lt;&gt;0),"是","否"),"是")</f>
        <v>否</v>
      </c>
      <c r="J1031" s="488" t="str">
        <f t="shared" si="79"/>
        <v>21499</v>
      </c>
      <c r="K1031" s="712">
        <v>1</v>
      </c>
    </row>
    <row r="1032" s="696" customFormat="1" ht="31.5" spans="1:11">
      <c r="A1032" s="20" t="s">
        <v>6119</v>
      </c>
      <c r="B1032" s="344" t="s">
        <v>1466</v>
      </c>
      <c r="C1032" s="20">
        <f>SUMIF($J1033:$J$1340,$A1032,C1033:C$1340)</f>
        <v>1615</v>
      </c>
      <c r="D1032" s="20">
        <f>SUMIF($J1033:$J$1340,$A1032,D1033:D$1340)</f>
        <v>1061</v>
      </c>
      <c r="E1032" s="20">
        <f>SUMIF($J1033:$J$1340,$A1032,E1033:E$1340)</f>
        <v>302</v>
      </c>
      <c r="F1032" s="17">
        <f t="shared" ref="F1032:F1095" si="83">E1032-C1032</f>
        <v>-1313</v>
      </c>
      <c r="G1032" s="18" t="str">
        <f t="shared" si="80"/>
        <v>-81.3%</v>
      </c>
      <c r="H1032" s="18" t="str">
        <f t="shared" si="81"/>
        <v>28.5%</v>
      </c>
      <c r="I1032" s="22" t="str">
        <f t="shared" si="82"/>
        <v>是</v>
      </c>
      <c r="J1032" s="641">
        <f t="shared" ref="J1032:J1095" si="84">_xlfn.IFS(LEN(A1032)=3,0,LEN(A1032)=5,LEFT(A1032,3),LEN(A1032)=7,LEFT(A1032,5))</f>
        <v>0</v>
      </c>
      <c r="K1032" s="712">
        <v>1</v>
      </c>
    </row>
    <row r="1033" s="488" customFormat="1" ht="20.25" hidden="1" spans="1:11">
      <c r="A1033" s="269" t="s">
        <v>6120</v>
      </c>
      <c r="B1033" s="269" t="s">
        <v>6121</v>
      </c>
      <c r="C1033" s="660">
        <f>SUMIF($J1034:$J$1340,$A1033,C1034:C$1340)</f>
        <v>0</v>
      </c>
      <c r="D1033" s="660">
        <f>SUMIF($J1034:$J$1340,$A1033,D1034:D$1340)</f>
        <v>0</v>
      </c>
      <c r="E1033" s="20">
        <f>SUMIF($J1034:$J$1340,$A1033,E1034:E$1340)</f>
        <v>0</v>
      </c>
      <c r="F1033" s="271">
        <f t="shared" si="83"/>
        <v>0</v>
      </c>
      <c r="G1033" s="271" t="str">
        <f t="shared" si="80"/>
        <v/>
      </c>
      <c r="H1033" s="271" t="str">
        <f t="shared" si="81"/>
        <v/>
      </c>
      <c r="I1033" s="22" t="str">
        <f t="shared" si="82"/>
        <v>否</v>
      </c>
      <c r="J1033" s="488" t="str">
        <f t="shared" si="84"/>
        <v>215</v>
      </c>
      <c r="K1033" s="712">
        <v>1</v>
      </c>
    </row>
    <row r="1034" s="488" customFormat="1" ht="20.25" hidden="1" spans="1:11">
      <c r="A1034" s="522" t="s">
        <v>6122</v>
      </c>
      <c r="B1034" s="522" t="s">
        <v>4730</v>
      </c>
      <c r="C1034" s="24">
        <f>SUMIF('2023.12'!$D$6:$D$1317,A1034,'2023.12'!$F$6:$F$1317)</f>
        <v>0</v>
      </c>
      <c r="D1034" s="24">
        <v>0</v>
      </c>
      <c r="E1034" s="24">
        <f>SUMIF('2024.12'!$E$6:$E$1659,A1034,'2024.12'!$H$6:$H$1659)</f>
        <v>0</v>
      </c>
      <c r="F1034" s="707">
        <f t="shared" si="83"/>
        <v>0</v>
      </c>
      <c r="G1034" s="707" t="str">
        <f t="shared" si="80"/>
        <v/>
      </c>
      <c r="H1034" s="707" t="str">
        <f t="shared" si="81"/>
        <v/>
      </c>
      <c r="I1034" s="22" t="str">
        <f t="shared" si="82"/>
        <v>否</v>
      </c>
      <c r="J1034" s="488" t="str">
        <f t="shared" si="84"/>
        <v>21501</v>
      </c>
      <c r="K1034" s="712">
        <v>1</v>
      </c>
    </row>
    <row r="1035" s="694" customFormat="1" ht="20.25" hidden="1" spans="1:11">
      <c r="A1035" s="522" t="s">
        <v>6123</v>
      </c>
      <c r="B1035" s="522" t="s">
        <v>4732</v>
      </c>
      <c r="C1035" s="24">
        <f>SUMIF('2023.12'!$D$6:$D$1317,A1035,'2023.12'!$F$6:$F$1317)</f>
        <v>0</v>
      </c>
      <c r="D1035" s="24">
        <v>0</v>
      </c>
      <c r="E1035" s="24">
        <f>SUMIF('2024.12'!$E$6:$E$1659,A1035,'2024.12'!$H$6:$H$1659)</f>
        <v>0</v>
      </c>
      <c r="F1035" s="707">
        <f t="shared" si="83"/>
        <v>0</v>
      </c>
      <c r="G1035" s="707" t="str">
        <f t="shared" si="80"/>
        <v/>
      </c>
      <c r="H1035" s="707" t="str">
        <f t="shared" si="81"/>
        <v/>
      </c>
      <c r="I1035" s="22" t="str">
        <f t="shared" si="82"/>
        <v>否</v>
      </c>
      <c r="J1035" s="488" t="str">
        <f t="shared" si="84"/>
        <v>21501</v>
      </c>
      <c r="K1035" s="712">
        <v>1</v>
      </c>
    </row>
    <row r="1036" s="687" customFormat="1" ht="20.25" hidden="1" spans="1:11">
      <c r="A1036" s="522" t="s">
        <v>6124</v>
      </c>
      <c r="B1036" s="522" t="s">
        <v>4642</v>
      </c>
      <c r="C1036" s="24">
        <f>SUMIF('2023.12'!$D$6:$D$1317,A1036,'2023.12'!$F$6:$F$1317)</f>
        <v>0</v>
      </c>
      <c r="D1036" s="24">
        <v>0</v>
      </c>
      <c r="E1036" s="24">
        <f>SUMIF('2024.12'!$E$6:$E$1659,A1036,'2024.12'!$H$6:$H$1659)</f>
        <v>0</v>
      </c>
      <c r="F1036" s="707">
        <f t="shared" si="83"/>
        <v>0</v>
      </c>
      <c r="G1036" s="707" t="str">
        <f t="shared" si="80"/>
        <v/>
      </c>
      <c r="H1036" s="707" t="str">
        <f t="shared" si="81"/>
        <v/>
      </c>
      <c r="I1036" s="22" t="str">
        <f t="shared" si="82"/>
        <v>否</v>
      </c>
      <c r="J1036" s="488" t="str">
        <f t="shared" si="84"/>
        <v>21501</v>
      </c>
      <c r="K1036" s="712">
        <v>1</v>
      </c>
    </row>
    <row r="1037" s="694" customFormat="1" ht="20.25" hidden="1" spans="1:11">
      <c r="A1037" s="522" t="s">
        <v>6125</v>
      </c>
      <c r="B1037" s="522" t="s">
        <v>6126</v>
      </c>
      <c r="C1037" s="24">
        <f>SUMIF('2023.12'!$D$6:$D$1317,A1037,'2023.12'!$F$6:$F$1317)</f>
        <v>0</v>
      </c>
      <c r="D1037" s="24">
        <v>0</v>
      </c>
      <c r="E1037" s="24">
        <f>SUMIF('2024.12'!$E$6:$E$1659,A1037,'2024.12'!$H$6:$H$1659)</f>
        <v>0</v>
      </c>
      <c r="F1037" s="707">
        <f t="shared" si="83"/>
        <v>0</v>
      </c>
      <c r="G1037" s="707" t="str">
        <f t="shared" si="80"/>
        <v/>
      </c>
      <c r="H1037" s="707" t="str">
        <f t="shared" si="81"/>
        <v/>
      </c>
      <c r="I1037" s="22" t="str">
        <f t="shared" si="82"/>
        <v>否</v>
      </c>
      <c r="J1037" s="488" t="str">
        <f t="shared" si="84"/>
        <v>21501</v>
      </c>
      <c r="K1037" s="712">
        <v>1</v>
      </c>
    </row>
    <row r="1038" s="694" customFormat="1" ht="20.25" hidden="1" spans="1:11">
      <c r="A1038" s="522" t="s">
        <v>6127</v>
      </c>
      <c r="B1038" s="522" t="s">
        <v>6128</v>
      </c>
      <c r="C1038" s="24">
        <f>SUMIF('2023.12'!$D$6:$D$1317,A1038,'2023.12'!$F$6:$F$1317)</f>
        <v>0</v>
      </c>
      <c r="D1038" s="24">
        <v>0</v>
      </c>
      <c r="E1038" s="24">
        <f>SUMIF('2024.12'!$E$6:$E$1659,A1038,'2024.12'!$H$6:$H$1659)</f>
        <v>0</v>
      </c>
      <c r="F1038" s="707">
        <f t="shared" si="83"/>
        <v>0</v>
      </c>
      <c r="G1038" s="707" t="str">
        <f t="shared" si="80"/>
        <v/>
      </c>
      <c r="H1038" s="707" t="str">
        <f t="shared" si="81"/>
        <v/>
      </c>
      <c r="I1038" s="22" t="str">
        <f t="shared" si="82"/>
        <v>否</v>
      </c>
      <c r="J1038" s="488" t="str">
        <f t="shared" si="84"/>
        <v>21501</v>
      </c>
      <c r="K1038" s="712">
        <v>1</v>
      </c>
    </row>
    <row r="1039" s="694" customFormat="1" ht="20.25" hidden="1" spans="1:11">
      <c r="A1039" s="522" t="s">
        <v>6129</v>
      </c>
      <c r="B1039" s="522" t="s">
        <v>6130</v>
      </c>
      <c r="C1039" s="24">
        <f>SUMIF('2023.12'!$D$6:$D$1317,A1039,'2023.12'!$F$6:$F$1317)</f>
        <v>0</v>
      </c>
      <c r="D1039" s="24">
        <v>0</v>
      </c>
      <c r="E1039" s="24">
        <f>SUMIF('2024.12'!$E$6:$E$1659,A1039,'2024.12'!$H$6:$H$1659)</f>
        <v>0</v>
      </c>
      <c r="F1039" s="707">
        <f t="shared" si="83"/>
        <v>0</v>
      </c>
      <c r="G1039" s="707" t="str">
        <f t="shared" si="80"/>
        <v/>
      </c>
      <c r="H1039" s="707" t="str">
        <f t="shared" si="81"/>
        <v/>
      </c>
      <c r="I1039" s="22" t="str">
        <f t="shared" si="82"/>
        <v>否</v>
      </c>
      <c r="J1039" s="488" t="str">
        <f t="shared" si="84"/>
        <v>21501</v>
      </c>
      <c r="K1039" s="712">
        <v>1</v>
      </c>
    </row>
    <row r="1040" s="694" customFormat="1" ht="20.25" hidden="1" spans="1:11">
      <c r="A1040" s="522" t="s">
        <v>6131</v>
      </c>
      <c r="B1040" s="522" t="s">
        <v>6132</v>
      </c>
      <c r="C1040" s="24">
        <f>SUMIF('2023.12'!$D$6:$D$1317,A1040,'2023.12'!$F$6:$F$1317)</f>
        <v>0</v>
      </c>
      <c r="D1040" s="24">
        <v>0</v>
      </c>
      <c r="E1040" s="24">
        <f>SUMIF('2024.12'!$E$6:$E$1659,A1040,'2024.12'!$H$6:$H$1659)</f>
        <v>0</v>
      </c>
      <c r="F1040" s="707">
        <f t="shared" si="83"/>
        <v>0</v>
      </c>
      <c r="G1040" s="707" t="str">
        <f t="shared" si="80"/>
        <v/>
      </c>
      <c r="H1040" s="707" t="str">
        <f t="shared" si="81"/>
        <v/>
      </c>
      <c r="I1040" s="22" t="str">
        <f t="shared" si="82"/>
        <v>否</v>
      </c>
      <c r="J1040" s="488" t="str">
        <f t="shared" si="84"/>
        <v>21501</v>
      </c>
      <c r="K1040" s="712">
        <v>1</v>
      </c>
    </row>
    <row r="1041" s="694" customFormat="1" ht="20.25" hidden="1" spans="1:11">
      <c r="A1041" s="522" t="s">
        <v>6133</v>
      </c>
      <c r="B1041" s="522" t="s">
        <v>6134</v>
      </c>
      <c r="C1041" s="24">
        <f>SUMIF('2023.12'!$D$6:$D$1317,A1041,'2023.12'!$F$6:$F$1317)</f>
        <v>0</v>
      </c>
      <c r="D1041" s="24">
        <v>0</v>
      </c>
      <c r="E1041" s="24">
        <f>SUMIF('2024.12'!$E$6:$E$1659,A1041,'2024.12'!$H$6:$H$1659)</f>
        <v>0</v>
      </c>
      <c r="F1041" s="707">
        <f t="shared" si="83"/>
        <v>0</v>
      </c>
      <c r="G1041" s="707" t="str">
        <f t="shared" si="80"/>
        <v/>
      </c>
      <c r="H1041" s="707" t="str">
        <f t="shared" si="81"/>
        <v/>
      </c>
      <c r="I1041" s="22" t="str">
        <f t="shared" si="82"/>
        <v>否</v>
      </c>
      <c r="J1041" s="488" t="str">
        <f t="shared" si="84"/>
        <v>21501</v>
      </c>
      <c r="K1041" s="712">
        <v>1</v>
      </c>
    </row>
    <row r="1042" s="694" customFormat="1" ht="20.25" hidden="1" spans="1:11">
      <c r="A1042" s="522" t="s">
        <v>6135</v>
      </c>
      <c r="B1042" s="522" t="s">
        <v>6136</v>
      </c>
      <c r="C1042" s="24">
        <f>SUMIF('2023.12'!$D$6:$D$1317,A1042,'2023.12'!$F$6:$F$1317)</f>
        <v>0</v>
      </c>
      <c r="D1042" s="24">
        <v>0</v>
      </c>
      <c r="E1042" s="24">
        <f>SUMIF('2024.12'!$E$6:$E$1659,A1042,'2024.12'!$H$6:$H$1659)</f>
        <v>0</v>
      </c>
      <c r="F1042" s="707">
        <f t="shared" si="83"/>
        <v>0</v>
      </c>
      <c r="G1042" s="707" t="str">
        <f t="shared" si="80"/>
        <v/>
      </c>
      <c r="H1042" s="707" t="str">
        <f t="shared" si="81"/>
        <v/>
      </c>
      <c r="I1042" s="22" t="str">
        <f t="shared" si="82"/>
        <v>否</v>
      </c>
      <c r="J1042" s="488" t="str">
        <f t="shared" si="84"/>
        <v>21501</v>
      </c>
      <c r="K1042" s="712">
        <v>1</v>
      </c>
    </row>
    <row r="1043" s="697" customFormat="1" ht="20.25" hidden="1" spans="1:11">
      <c r="A1043" s="269" t="s">
        <v>6137</v>
      </c>
      <c r="B1043" s="269" t="s">
        <v>6138</v>
      </c>
      <c r="C1043" s="660">
        <f>SUMIF($J1044:$J$1340,$A1043,C1044:C$1340)</f>
        <v>0</v>
      </c>
      <c r="D1043" s="660">
        <f>SUMIF($J1044:$J$1340,$A1043,D1044:D$1340)</f>
        <v>0</v>
      </c>
      <c r="E1043" s="20">
        <f>SUMIF($J1044:$J$1340,$A1043,E1044:E$1340)</f>
        <v>0</v>
      </c>
      <c r="F1043" s="271">
        <f t="shared" si="83"/>
        <v>0</v>
      </c>
      <c r="G1043" s="271" t="str">
        <f t="shared" si="80"/>
        <v/>
      </c>
      <c r="H1043" s="271" t="str">
        <f t="shared" si="81"/>
        <v/>
      </c>
      <c r="I1043" s="22" t="str">
        <f t="shared" si="82"/>
        <v>否</v>
      </c>
      <c r="J1043" s="488" t="str">
        <f t="shared" si="84"/>
        <v>215</v>
      </c>
      <c r="K1043" s="712">
        <v>1</v>
      </c>
    </row>
    <row r="1044" s="697" customFormat="1" ht="20.25" hidden="1" spans="1:11">
      <c r="A1044" s="522" t="s">
        <v>6139</v>
      </c>
      <c r="B1044" s="522" t="s">
        <v>4730</v>
      </c>
      <c r="C1044" s="24">
        <f>SUMIF('2023.12'!$D$6:$D$1317,A1044,'2023.12'!$F$6:$F$1317)</f>
        <v>0</v>
      </c>
      <c r="D1044" s="24">
        <v>0</v>
      </c>
      <c r="E1044" s="24">
        <f>SUMIF('2024.12'!$E$6:$E$1659,A1044,'2024.12'!$H$6:$H$1659)</f>
        <v>0</v>
      </c>
      <c r="F1044" s="707">
        <f t="shared" si="83"/>
        <v>0</v>
      </c>
      <c r="G1044" s="707" t="str">
        <f t="shared" si="80"/>
        <v/>
      </c>
      <c r="H1044" s="707" t="str">
        <f t="shared" si="81"/>
        <v/>
      </c>
      <c r="I1044" s="22" t="str">
        <f t="shared" si="82"/>
        <v>否</v>
      </c>
      <c r="J1044" s="488" t="str">
        <f t="shared" si="84"/>
        <v>21502</v>
      </c>
      <c r="K1044" s="712">
        <v>1</v>
      </c>
    </row>
    <row r="1045" s="694" customFormat="1" ht="20.25" hidden="1" spans="1:11">
      <c r="A1045" s="522" t="s">
        <v>6140</v>
      </c>
      <c r="B1045" s="522" t="s">
        <v>4732</v>
      </c>
      <c r="C1045" s="24">
        <f>SUMIF('2023.12'!$D$6:$D$1317,A1045,'2023.12'!$F$6:$F$1317)</f>
        <v>0</v>
      </c>
      <c r="D1045" s="24">
        <v>0</v>
      </c>
      <c r="E1045" s="24">
        <f>SUMIF('2024.12'!$E$6:$E$1659,A1045,'2024.12'!$H$6:$H$1659)</f>
        <v>0</v>
      </c>
      <c r="F1045" s="707">
        <f t="shared" si="83"/>
        <v>0</v>
      </c>
      <c r="G1045" s="707" t="str">
        <f t="shared" si="80"/>
        <v/>
      </c>
      <c r="H1045" s="707" t="str">
        <f t="shared" si="81"/>
        <v/>
      </c>
      <c r="I1045" s="22" t="str">
        <f t="shared" si="82"/>
        <v>否</v>
      </c>
      <c r="J1045" s="488" t="str">
        <f t="shared" si="84"/>
        <v>21502</v>
      </c>
      <c r="K1045" s="712">
        <v>1</v>
      </c>
    </row>
    <row r="1046" s="694" customFormat="1" ht="20.25" hidden="1" spans="1:11">
      <c r="A1046" s="522" t="s">
        <v>6141</v>
      </c>
      <c r="B1046" s="522" t="s">
        <v>4642</v>
      </c>
      <c r="C1046" s="24">
        <f>SUMIF('2023.12'!$D$6:$D$1317,A1046,'2023.12'!$F$6:$F$1317)</f>
        <v>0</v>
      </c>
      <c r="D1046" s="24">
        <v>0</v>
      </c>
      <c r="E1046" s="24">
        <f>SUMIF('2024.12'!$E$6:$E$1659,A1046,'2024.12'!$H$6:$H$1659)</f>
        <v>0</v>
      </c>
      <c r="F1046" s="707">
        <f t="shared" si="83"/>
        <v>0</v>
      </c>
      <c r="G1046" s="707" t="str">
        <f t="shared" si="80"/>
        <v/>
      </c>
      <c r="H1046" s="707" t="str">
        <f t="shared" si="81"/>
        <v/>
      </c>
      <c r="I1046" s="22" t="str">
        <f t="shared" si="82"/>
        <v>否</v>
      </c>
      <c r="J1046" s="488" t="str">
        <f t="shared" si="84"/>
        <v>21502</v>
      </c>
      <c r="K1046" s="712">
        <v>1</v>
      </c>
    </row>
    <row r="1047" s="694" customFormat="1" ht="20.25" hidden="1" spans="1:11">
      <c r="A1047" s="522" t="s">
        <v>6142</v>
      </c>
      <c r="B1047" s="522" t="s">
        <v>6143</v>
      </c>
      <c r="C1047" s="24">
        <f>SUMIF('2023.12'!$D$6:$D$1317,A1047,'2023.12'!$F$6:$F$1317)</f>
        <v>0</v>
      </c>
      <c r="D1047" s="24">
        <v>0</v>
      </c>
      <c r="E1047" s="24">
        <f>SUMIF('2024.12'!$E$6:$E$1659,A1047,'2024.12'!$H$6:$H$1659)</f>
        <v>0</v>
      </c>
      <c r="F1047" s="707">
        <f t="shared" si="83"/>
        <v>0</v>
      </c>
      <c r="G1047" s="707" t="str">
        <f t="shared" si="80"/>
        <v/>
      </c>
      <c r="H1047" s="707" t="str">
        <f t="shared" si="81"/>
        <v/>
      </c>
      <c r="I1047" s="22" t="str">
        <f t="shared" si="82"/>
        <v>否</v>
      </c>
      <c r="J1047" s="488" t="str">
        <f t="shared" si="84"/>
        <v>21502</v>
      </c>
      <c r="K1047" s="712">
        <v>1</v>
      </c>
    </row>
    <row r="1048" s="697" customFormat="1" ht="20.25" hidden="1" spans="1:11">
      <c r="A1048" s="522" t="s">
        <v>6144</v>
      </c>
      <c r="B1048" s="522" t="s">
        <v>6145</v>
      </c>
      <c r="C1048" s="24">
        <f>SUMIF('2023.12'!$D$6:$D$1317,A1048,'2023.12'!$F$6:$F$1317)</f>
        <v>0</v>
      </c>
      <c r="D1048" s="24">
        <v>0</v>
      </c>
      <c r="E1048" s="24">
        <f>SUMIF('2024.12'!$E$6:$E$1659,A1048,'2024.12'!$H$6:$H$1659)</f>
        <v>0</v>
      </c>
      <c r="F1048" s="707">
        <f t="shared" si="83"/>
        <v>0</v>
      </c>
      <c r="G1048" s="707" t="str">
        <f t="shared" si="80"/>
        <v/>
      </c>
      <c r="H1048" s="707" t="str">
        <f t="shared" si="81"/>
        <v/>
      </c>
      <c r="I1048" s="22" t="str">
        <f t="shared" si="82"/>
        <v>否</v>
      </c>
      <c r="J1048" s="488" t="str">
        <f t="shared" si="84"/>
        <v>21502</v>
      </c>
      <c r="K1048" s="712">
        <v>1</v>
      </c>
    </row>
    <row r="1049" s="694" customFormat="1" ht="20.25" hidden="1" spans="1:11">
      <c r="A1049" s="522" t="s">
        <v>6146</v>
      </c>
      <c r="B1049" s="522" t="s">
        <v>6147</v>
      </c>
      <c r="C1049" s="24">
        <f>SUMIF('2023.12'!$D$6:$D$1317,A1049,'2023.12'!$F$6:$F$1317)</f>
        <v>0</v>
      </c>
      <c r="D1049" s="24">
        <v>0</v>
      </c>
      <c r="E1049" s="24">
        <f>SUMIF('2024.12'!$E$6:$E$1659,A1049,'2024.12'!$H$6:$H$1659)</f>
        <v>0</v>
      </c>
      <c r="F1049" s="707">
        <f t="shared" si="83"/>
        <v>0</v>
      </c>
      <c r="G1049" s="707" t="str">
        <f t="shared" si="80"/>
        <v/>
      </c>
      <c r="H1049" s="707" t="str">
        <f t="shared" si="81"/>
        <v/>
      </c>
      <c r="I1049" s="22" t="str">
        <f t="shared" si="82"/>
        <v>否</v>
      </c>
      <c r="J1049" s="488" t="str">
        <f t="shared" si="84"/>
        <v>21502</v>
      </c>
      <c r="K1049" s="712">
        <v>1</v>
      </c>
    </row>
    <row r="1050" s="694" customFormat="1" ht="30" hidden="1" spans="1:11">
      <c r="A1050" s="522" t="s">
        <v>6148</v>
      </c>
      <c r="B1050" s="522" t="s">
        <v>6149</v>
      </c>
      <c r="C1050" s="24">
        <f>SUMIF('2023.12'!$D$6:$D$1317,A1050,'2023.12'!$F$6:$F$1317)</f>
        <v>0</v>
      </c>
      <c r="D1050" s="24">
        <v>0</v>
      </c>
      <c r="E1050" s="24">
        <f>SUMIF('2024.12'!$E$6:$E$1659,A1050,'2024.12'!$H$6:$H$1659)</f>
        <v>0</v>
      </c>
      <c r="F1050" s="707">
        <f t="shared" si="83"/>
        <v>0</v>
      </c>
      <c r="G1050" s="707" t="str">
        <f t="shared" si="80"/>
        <v/>
      </c>
      <c r="H1050" s="707" t="str">
        <f t="shared" si="81"/>
        <v/>
      </c>
      <c r="I1050" s="22" t="str">
        <f t="shared" si="82"/>
        <v>否</v>
      </c>
      <c r="J1050" s="488" t="str">
        <f t="shared" si="84"/>
        <v>21502</v>
      </c>
      <c r="K1050" s="712">
        <v>1</v>
      </c>
    </row>
    <row r="1051" s="694" customFormat="1" ht="20.25" hidden="1" spans="1:11">
      <c r="A1051" s="522" t="s">
        <v>6150</v>
      </c>
      <c r="B1051" s="522" t="s">
        <v>6151</v>
      </c>
      <c r="C1051" s="24">
        <f>SUMIF('2023.12'!$D$6:$D$1317,A1051,'2023.12'!$F$6:$F$1317)</f>
        <v>0</v>
      </c>
      <c r="D1051" s="24">
        <v>0</v>
      </c>
      <c r="E1051" s="24">
        <f>SUMIF('2024.12'!$E$6:$E$1659,A1051,'2024.12'!$H$6:$H$1659)</f>
        <v>0</v>
      </c>
      <c r="F1051" s="707">
        <f t="shared" si="83"/>
        <v>0</v>
      </c>
      <c r="G1051" s="707" t="str">
        <f t="shared" si="80"/>
        <v/>
      </c>
      <c r="H1051" s="707" t="str">
        <f t="shared" si="81"/>
        <v/>
      </c>
      <c r="I1051" s="22" t="str">
        <f t="shared" si="82"/>
        <v>否</v>
      </c>
      <c r="J1051" s="488" t="str">
        <f t="shared" si="84"/>
        <v>21502</v>
      </c>
      <c r="K1051" s="712">
        <v>1</v>
      </c>
    </row>
    <row r="1052" s="694" customFormat="1" ht="20.25" hidden="1" spans="1:11">
      <c r="A1052" s="522" t="s">
        <v>6152</v>
      </c>
      <c r="B1052" s="522" t="s">
        <v>6153</v>
      </c>
      <c r="C1052" s="24">
        <f>SUMIF('2023.12'!$D$6:$D$1317,A1052,'2023.12'!$F$6:$F$1317)</f>
        <v>0</v>
      </c>
      <c r="D1052" s="24">
        <v>0</v>
      </c>
      <c r="E1052" s="24">
        <f>SUMIF('2024.12'!$E$6:$E$1659,A1052,'2024.12'!$H$6:$H$1659)</f>
        <v>0</v>
      </c>
      <c r="F1052" s="707">
        <f t="shared" si="83"/>
        <v>0</v>
      </c>
      <c r="G1052" s="707" t="str">
        <f t="shared" si="80"/>
        <v/>
      </c>
      <c r="H1052" s="707" t="str">
        <f t="shared" si="81"/>
        <v/>
      </c>
      <c r="I1052" s="22" t="str">
        <f t="shared" si="82"/>
        <v>否</v>
      </c>
      <c r="J1052" s="488" t="str">
        <f t="shared" si="84"/>
        <v>21502</v>
      </c>
      <c r="K1052" s="712">
        <v>1</v>
      </c>
    </row>
    <row r="1053" s="694" customFormat="1" ht="20.25" hidden="1" spans="1:11">
      <c r="A1053" s="522" t="s">
        <v>6154</v>
      </c>
      <c r="B1053" s="522" t="s">
        <v>6155</v>
      </c>
      <c r="C1053" s="24">
        <f>SUMIF('2023.12'!$D$6:$D$1317,A1053,'2023.12'!$F$6:$F$1317)</f>
        <v>0</v>
      </c>
      <c r="D1053" s="24">
        <v>0</v>
      </c>
      <c r="E1053" s="24">
        <f>SUMIF('2024.12'!$E$6:$E$1659,A1053,'2024.12'!$H$6:$H$1659)</f>
        <v>0</v>
      </c>
      <c r="F1053" s="707">
        <f t="shared" si="83"/>
        <v>0</v>
      </c>
      <c r="G1053" s="707" t="str">
        <f t="shared" si="80"/>
        <v/>
      </c>
      <c r="H1053" s="707" t="str">
        <f t="shared" si="81"/>
        <v/>
      </c>
      <c r="I1053" s="22" t="str">
        <f t="shared" si="82"/>
        <v>否</v>
      </c>
      <c r="J1053" s="488" t="str">
        <f t="shared" si="84"/>
        <v>21502</v>
      </c>
      <c r="K1053" s="712">
        <v>1</v>
      </c>
    </row>
    <row r="1054" s="694" customFormat="1" ht="30" hidden="1" spans="1:11">
      <c r="A1054" s="522" t="s">
        <v>6156</v>
      </c>
      <c r="B1054" s="522" t="s">
        <v>6157</v>
      </c>
      <c r="C1054" s="24">
        <f>SUMIF('2023.12'!$D$6:$D$1317,A1054,'2023.12'!$F$6:$F$1317)</f>
        <v>0</v>
      </c>
      <c r="D1054" s="24">
        <v>0</v>
      </c>
      <c r="E1054" s="24">
        <f>SUMIF('2024.12'!$E$6:$E$1659,A1054,'2024.12'!$H$6:$H$1659)</f>
        <v>0</v>
      </c>
      <c r="F1054" s="707">
        <f t="shared" si="83"/>
        <v>0</v>
      </c>
      <c r="G1054" s="707" t="str">
        <f t="shared" si="80"/>
        <v/>
      </c>
      <c r="H1054" s="707" t="str">
        <f t="shared" si="81"/>
        <v/>
      </c>
      <c r="I1054" s="22" t="str">
        <f t="shared" si="82"/>
        <v>否</v>
      </c>
      <c r="J1054" s="488" t="str">
        <f t="shared" si="84"/>
        <v>21502</v>
      </c>
      <c r="K1054" s="712">
        <v>1</v>
      </c>
    </row>
    <row r="1055" s="694" customFormat="1" ht="30" hidden="1" spans="1:11">
      <c r="A1055" s="522" t="s">
        <v>6158</v>
      </c>
      <c r="B1055" s="522" t="s">
        <v>6159</v>
      </c>
      <c r="C1055" s="24">
        <f>SUMIF('2023.12'!$D$6:$D$1317,A1055,'2023.12'!$F$6:$F$1317)</f>
        <v>0</v>
      </c>
      <c r="D1055" s="24">
        <v>0</v>
      </c>
      <c r="E1055" s="24">
        <f>SUMIF('2024.12'!$E$6:$E$1659,A1055,'2024.12'!$H$6:$H$1659)</f>
        <v>0</v>
      </c>
      <c r="F1055" s="707">
        <f t="shared" si="83"/>
        <v>0</v>
      </c>
      <c r="G1055" s="707" t="str">
        <f t="shared" si="80"/>
        <v/>
      </c>
      <c r="H1055" s="707" t="str">
        <f t="shared" si="81"/>
        <v/>
      </c>
      <c r="I1055" s="22" t="str">
        <f t="shared" si="82"/>
        <v>否</v>
      </c>
      <c r="J1055" s="488" t="str">
        <f t="shared" si="84"/>
        <v>21502</v>
      </c>
      <c r="K1055" s="712">
        <v>1</v>
      </c>
    </row>
    <row r="1056" s="694" customFormat="1" ht="30" hidden="1" spans="1:11">
      <c r="A1056" s="522" t="s">
        <v>6160</v>
      </c>
      <c r="B1056" s="522" t="s">
        <v>6161</v>
      </c>
      <c r="C1056" s="24">
        <f>SUMIF('2023.12'!$D$6:$D$1317,A1056,'2023.12'!$F$6:$F$1317)</f>
        <v>0</v>
      </c>
      <c r="D1056" s="24">
        <v>0</v>
      </c>
      <c r="E1056" s="24">
        <f>SUMIF('2024.12'!$E$6:$E$1659,A1056,'2024.12'!$H$6:$H$1659)</f>
        <v>0</v>
      </c>
      <c r="F1056" s="707">
        <f t="shared" si="83"/>
        <v>0</v>
      </c>
      <c r="G1056" s="707" t="str">
        <f t="shared" si="80"/>
        <v/>
      </c>
      <c r="H1056" s="707" t="str">
        <f t="shared" si="81"/>
        <v/>
      </c>
      <c r="I1056" s="22" t="str">
        <f t="shared" si="82"/>
        <v>否</v>
      </c>
      <c r="J1056" s="488" t="str">
        <f t="shared" si="84"/>
        <v>21502</v>
      </c>
      <c r="K1056" s="712">
        <v>1</v>
      </c>
    </row>
    <row r="1057" s="694" customFormat="1" ht="30" hidden="1" spans="1:11">
      <c r="A1057" s="522" t="s">
        <v>6162</v>
      </c>
      <c r="B1057" s="522" t="s">
        <v>6163</v>
      </c>
      <c r="C1057" s="24">
        <f>SUMIF('2023.12'!$D$6:$D$1317,A1057,'2023.12'!$F$6:$F$1317)</f>
        <v>0</v>
      </c>
      <c r="D1057" s="24">
        <v>0</v>
      </c>
      <c r="E1057" s="24">
        <f>SUMIF('2024.12'!$E$6:$E$1659,A1057,'2024.12'!$H$6:$H$1659)</f>
        <v>0</v>
      </c>
      <c r="F1057" s="707">
        <f t="shared" si="83"/>
        <v>0</v>
      </c>
      <c r="G1057" s="707" t="str">
        <f t="shared" si="80"/>
        <v/>
      </c>
      <c r="H1057" s="707" t="str">
        <f t="shared" si="81"/>
        <v/>
      </c>
      <c r="I1057" s="22" t="str">
        <f t="shared" si="82"/>
        <v>否</v>
      </c>
      <c r="J1057" s="488" t="str">
        <f t="shared" si="84"/>
        <v>21502</v>
      </c>
      <c r="K1057" s="712">
        <v>1</v>
      </c>
    </row>
    <row r="1058" s="694" customFormat="1" ht="20.25" hidden="1" spans="1:11">
      <c r="A1058" s="522" t="s">
        <v>6164</v>
      </c>
      <c r="B1058" s="522" t="s">
        <v>6165</v>
      </c>
      <c r="C1058" s="24">
        <f>SUMIF('2023.12'!$D$6:$D$1317,A1058,'2023.12'!$F$6:$F$1317)</f>
        <v>0</v>
      </c>
      <c r="D1058" s="24">
        <v>0</v>
      </c>
      <c r="E1058" s="24">
        <f>SUMIF('2024.12'!$E$6:$E$1659,A1058,'2024.12'!$H$6:$H$1659)</f>
        <v>0</v>
      </c>
      <c r="F1058" s="707">
        <f t="shared" si="83"/>
        <v>0</v>
      </c>
      <c r="G1058" s="707" t="str">
        <f t="shared" si="80"/>
        <v/>
      </c>
      <c r="H1058" s="707" t="str">
        <f t="shared" si="81"/>
        <v/>
      </c>
      <c r="I1058" s="22" t="str">
        <f t="shared" si="82"/>
        <v>否</v>
      </c>
      <c r="J1058" s="488" t="str">
        <f t="shared" si="84"/>
        <v>21502</v>
      </c>
      <c r="K1058" s="712">
        <v>1</v>
      </c>
    </row>
    <row r="1059" s="697" customFormat="1" ht="20.25" hidden="1" spans="1:11">
      <c r="A1059" s="269" t="s">
        <v>6166</v>
      </c>
      <c r="B1059" s="269" t="s">
        <v>6167</v>
      </c>
      <c r="C1059" s="660">
        <f>SUMIF($J1060:$J$1340,$A1059,C1060:C$1340)</f>
        <v>0</v>
      </c>
      <c r="D1059" s="660">
        <f>SUMIF($J1060:$J$1340,$A1059,D1060:D$1340)</f>
        <v>0</v>
      </c>
      <c r="E1059" s="20">
        <f>SUMIF($J1060:$J$1340,$A1059,E1060:E$1340)</f>
        <v>0</v>
      </c>
      <c r="F1059" s="271">
        <f t="shared" si="83"/>
        <v>0</v>
      </c>
      <c r="G1059" s="271" t="str">
        <f t="shared" si="80"/>
        <v/>
      </c>
      <c r="H1059" s="271" t="str">
        <f t="shared" si="81"/>
        <v/>
      </c>
      <c r="I1059" s="22" t="str">
        <f t="shared" si="82"/>
        <v>否</v>
      </c>
      <c r="J1059" s="488" t="str">
        <f t="shared" si="84"/>
        <v>215</v>
      </c>
      <c r="K1059" s="712">
        <v>1</v>
      </c>
    </row>
    <row r="1060" s="697" customFormat="1" ht="20.25" hidden="1" spans="1:11">
      <c r="A1060" s="522" t="s">
        <v>6168</v>
      </c>
      <c r="B1060" s="522" t="s">
        <v>4730</v>
      </c>
      <c r="C1060" s="24">
        <f>SUMIF('2023.12'!$D$6:$D$1317,A1060,'2023.12'!$F$6:$F$1317)</f>
        <v>0</v>
      </c>
      <c r="D1060" s="24">
        <v>0</v>
      </c>
      <c r="E1060" s="24">
        <f>SUMIF('2024.12'!$E$6:$E$1659,A1060,'2024.12'!$H$6:$H$1659)</f>
        <v>0</v>
      </c>
      <c r="F1060" s="707">
        <f t="shared" si="83"/>
        <v>0</v>
      </c>
      <c r="G1060" s="707" t="str">
        <f t="shared" si="80"/>
        <v/>
      </c>
      <c r="H1060" s="707" t="str">
        <f t="shared" si="81"/>
        <v/>
      </c>
      <c r="I1060" s="22" t="str">
        <f t="shared" si="82"/>
        <v>否</v>
      </c>
      <c r="J1060" s="488" t="str">
        <f t="shared" si="84"/>
        <v>21503</v>
      </c>
      <c r="K1060" s="712">
        <v>1</v>
      </c>
    </row>
    <row r="1061" s="694" customFormat="1" ht="20.25" hidden="1" spans="1:11">
      <c r="A1061" s="522" t="s">
        <v>6169</v>
      </c>
      <c r="B1061" s="522" t="s">
        <v>4732</v>
      </c>
      <c r="C1061" s="24">
        <f>SUMIF('2023.12'!$D$6:$D$1317,A1061,'2023.12'!$F$6:$F$1317)</f>
        <v>0</v>
      </c>
      <c r="D1061" s="24">
        <v>0</v>
      </c>
      <c r="E1061" s="24">
        <f>SUMIF('2024.12'!$E$6:$E$1659,A1061,'2024.12'!$H$6:$H$1659)</f>
        <v>0</v>
      </c>
      <c r="F1061" s="707">
        <f t="shared" si="83"/>
        <v>0</v>
      </c>
      <c r="G1061" s="707" t="str">
        <f t="shared" si="80"/>
        <v/>
      </c>
      <c r="H1061" s="707" t="str">
        <f t="shared" si="81"/>
        <v/>
      </c>
      <c r="I1061" s="22" t="str">
        <f t="shared" si="82"/>
        <v>否</v>
      </c>
      <c r="J1061" s="488" t="str">
        <f t="shared" si="84"/>
        <v>21503</v>
      </c>
      <c r="K1061" s="712">
        <v>1</v>
      </c>
    </row>
    <row r="1062" s="694" customFormat="1" ht="20.25" hidden="1" spans="1:11">
      <c r="A1062" s="522" t="s">
        <v>6170</v>
      </c>
      <c r="B1062" s="522" t="s">
        <v>4642</v>
      </c>
      <c r="C1062" s="24">
        <f>SUMIF('2023.12'!$D$6:$D$1317,A1062,'2023.12'!$F$6:$F$1317)</f>
        <v>0</v>
      </c>
      <c r="D1062" s="24">
        <v>0</v>
      </c>
      <c r="E1062" s="24">
        <f>SUMIF('2024.12'!$E$6:$E$1659,A1062,'2024.12'!$H$6:$H$1659)</f>
        <v>0</v>
      </c>
      <c r="F1062" s="707">
        <f t="shared" si="83"/>
        <v>0</v>
      </c>
      <c r="G1062" s="707" t="str">
        <f t="shared" si="80"/>
        <v/>
      </c>
      <c r="H1062" s="707" t="str">
        <f t="shared" si="81"/>
        <v/>
      </c>
      <c r="I1062" s="22" t="str">
        <f t="shared" si="82"/>
        <v>否</v>
      </c>
      <c r="J1062" s="488" t="str">
        <f t="shared" si="84"/>
        <v>21503</v>
      </c>
      <c r="K1062" s="712">
        <v>1</v>
      </c>
    </row>
    <row r="1063" s="694" customFormat="1" ht="20.25" hidden="1" spans="1:11">
      <c r="A1063" s="522" t="s">
        <v>6171</v>
      </c>
      <c r="B1063" s="522" t="s">
        <v>6172</v>
      </c>
      <c r="C1063" s="24">
        <f>SUMIF('2023.12'!$D$6:$D$1317,A1063,'2023.12'!$F$6:$F$1317)</f>
        <v>0</v>
      </c>
      <c r="D1063" s="24">
        <v>0</v>
      </c>
      <c r="E1063" s="24">
        <f>SUMIF('2024.12'!$E$6:$E$1659,A1063,'2024.12'!$H$6:$H$1659)</f>
        <v>0</v>
      </c>
      <c r="F1063" s="707">
        <f t="shared" si="83"/>
        <v>0</v>
      </c>
      <c r="G1063" s="707" t="str">
        <f t="shared" si="80"/>
        <v/>
      </c>
      <c r="H1063" s="707" t="str">
        <f t="shared" si="81"/>
        <v/>
      </c>
      <c r="I1063" s="22" t="str">
        <f t="shared" si="82"/>
        <v>否</v>
      </c>
      <c r="J1063" s="488" t="str">
        <f t="shared" si="84"/>
        <v>21503</v>
      </c>
      <c r="K1063" s="712">
        <v>1</v>
      </c>
    </row>
    <row r="1064" s="696" customFormat="1" ht="20.25" spans="1:11">
      <c r="A1064" s="349" t="s">
        <v>6173</v>
      </c>
      <c r="B1064" s="350" t="s">
        <v>1489</v>
      </c>
      <c r="C1064" s="20">
        <f>SUMIF($J1065:$J$1340,$A1064,C1065:C$1340)</f>
        <v>480</v>
      </c>
      <c r="D1064" s="20">
        <f>SUMIF($J1065:$J$1340,$A1064,D1065:D$1340)</f>
        <v>573</v>
      </c>
      <c r="E1064" s="20">
        <f>SUMIF($J1065:$J$1340,$A1064,E1065:E$1340)</f>
        <v>93</v>
      </c>
      <c r="F1064" s="17">
        <f t="shared" si="83"/>
        <v>-387</v>
      </c>
      <c r="G1064" s="18" t="str">
        <f t="shared" si="80"/>
        <v>-80.6%</v>
      </c>
      <c r="H1064" s="18" t="str">
        <f t="shared" si="81"/>
        <v>16.2%</v>
      </c>
      <c r="I1064" s="22" t="str">
        <f t="shared" si="82"/>
        <v>是</v>
      </c>
      <c r="J1064" s="641" t="str">
        <f t="shared" si="84"/>
        <v>215</v>
      </c>
      <c r="K1064" s="712">
        <v>1</v>
      </c>
    </row>
    <row r="1065" s="488" customFormat="1" ht="20.25" hidden="1" spans="1:11">
      <c r="A1065" s="522" t="s">
        <v>6174</v>
      </c>
      <c r="B1065" s="522" t="s">
        <v>4730</v>
      </c>
      <c r="C1065" s="24">
        <f>SUMIF('2023.12'!$D$6:$D$1317,A1065,'2023.12'!$F$6:$F$1317)</f>
        <v>0</v>
      </c>
      <c r="D1065" s="24">
        <v>0</v>
      </c>
      <c r="E1065" s="24">
        <f>SUMIF('2024.12'!$E$6:$E$1659,A1065,'2024.12'!$H$6:$H$1659)</f>
        <v>0</v>
      </c>
      <c r="F1065" s="707">
        <f t="shared" si="83"/>
        <v>0</v>
      </c>
      <c r="G1065" s="707" t="str">
        <f t="shared" si="80"/>
        <v/>
      </c>
      <c r="H1065" s="707" t="str">
        <f t="shared" si="81"/>
        <v/>
      </c>
      <c r="I1065" s="22" t="str">
        <f t="shared" si="82"/>
        <v>否</v>
      </c>
      <c r="J1065" s="488" t="str">
        <f t="shared" si="84"/>
        <v>21505</v>
      </c>
      <c r="K1065" s="712">
        <v>1</v>
      </c>
    </row>
    <row r="1066" s="697" customFormat="1" ht="20.25" hidden="1" spans="1:11">
      <c r="A1066" s="522" t="s">
        <v>6175</v>
      </c>
      <c r="B1066" s="522" t="s">
        <v>4732</v>
      </c>
      <c r="C1066" s="24">
        <f>SUMIF('2023.12'!$D$6:$D$1317,A1066,'2023.12'!$F$6:$F$1317)</f>
        <v>0</v>
      </c>
      <c r="D1066" s="24">
        <v>0</v>
      </c>
      <c r="E1066" s="24">
        <f>SUMIF('2024.12'!$E$6:$E$1659,A1066,'2024.12'!$H$6:$H$1659)</f>
        <v>0</v>
      </c>
      <c r="F1066" s="707">
        <f t="shared" si="83"/>
        <v>0</v>
      </c>
      <c r="G1066" s="707" t="str">
        <f t="shared" si="80"/>
        <v/>
      </c>
      <c r="H1066" s="707" t="str">
        <f t="shared" si="81"/>
        <v/>
      </c>
      <c r="I1066" s="22" t="str">
        <f t="shared" si="82"/>
        <v>否</v>
      </c>
      <c r="J1066" s="488" t="str">
        <f t="shared" si="84"/>
        <v>21505</v>
      </c>
      <c r="K1066" s="712">
        <v>1</v>
      </c>
    </row>
    <row r="1067" s="687" customFormat="1" ht="20.25" hidden="1" spans="1:11">
      <c r="A1067" s="522" t="s">
        <v>6176</v>
      </c>
      <c r="B1067" s="522" t="s">
        <v>4642</v>
      </c>
      <c r="C1067" s="24">
        <f>SUMIF('2023.12'!$D$6:$D$1317,A1067,'2023.12'!$F$6:$F$1317)</f>
        <v>0</v>
      </c>
      <c r="D1067" s="24">
        <v>0</v>
      </c>
      <c r="E1067" s="24">
        <f>SUMIF('2024.12'!$E$6:$E$1659,A1067,'2024.12'!$H$6:$H$1659)</f>
        <v>0</v>
      </c>
      <c r="F1067" s="707">
        <f t="shared" si="83"/>
        <v>0</v>
      </c>
      <c r="G1067" s="707" t="str">
        <f t="shared" si="80"/>
        <v/>
      </c>
      <c r="H1067" s="707" t="str">
        <f t="shared" si="81"/>
        <v/>
      </c>
      <c r="I1067" s="22" t="str">
        <f t="shared" si="82"/>
        <v>否</v>
      </c>
      <c r="J1067" s="488" t="str">
        <f t="shared" si="84"/>
        <v>21505</v>
      </c>
      <c r="K1067" s="712">
        <v>1</v>
      </c>
    </row>
    <row r="1068" s="694" customFormat="1" ht="20.25" hidden="1" spans="1:11">
      <c r="A1068" s="522" t="s">
        <v>6177</v>
      </c>
      <c r="B1068" s="522" t="s">
        <v>6178</v>
      </c>
      <c r="C1068" s="24">
        <f>SUMIF('2023.12'!$D$6:$D$1317,A1068,'2023.12'!$F$6:$F$1317)</f>
        <v>0</v>
      </c>
      <c r="D1068" s="24">
        <v>0</v>
      </c>
      <c r="E1068" s="24">
        <f>SUMIF('2024.12'!$E$6:$E$1659,A1068,'2024.12'!$H$6:$H$1659)</f>
        <v>0</v>
      </c>
      <c r="F1068" s="707">
        <f t="shared" si="83"/>
        <v>0</v>
      </c>
      <c r="G1068" s="707" t="str">
        <f t="shared" si="80"/>
        <v/>
      </c>
      <c r="H1068" s="707" t="str">
        <f t="shared" si="81"/>
        <v/>
      </c>
      <c r="I1068" s="22" t="str">
        <f t="shared" si="82"/>
        <v>否</v>
      </c>
      <c r="J1068" s="488" t="str">
        <f t="shared" si="84"/>
        <v>21505</v>
      </c>
      <c r="K1068" s="712">
        <v>1</v>
      </c>
    </row>
    <row r="1069" s="694" customFormat="1" ht="20.25" hidden="1" spans="1:11">
      <c r="A1069" s="522" t="s">
        <v>6179</v>
      </c>
      <c r="B1069" s="522" t="s">
        <v>6180</v>
      </c>
      <c r="C1069" s="24">
        <f>SUMIF('2023.12'!$D$6:$D$1317,A1069,'2023.12'!$F$6:$F$1317)</f>
        <v>0</v>
      </c>
      <c r="D1069" s="24">
        <v>0</v>
      </c>
      <c r="E1069" s="24">
        <f>SUMIF('2024.12'!$E$6:$E$1659,A1069,'2024.12'!$H$6:$H$1659)</f>
        <v>0</v>
      </c>
      <c r="F1069" s="707">
        <f t="shared" si="83"/>
        <v>0</v>
      </c>
      <c r="G1069" s="707" t="str">
        <f t="shared" si="80"/>
        <v/>
      </c>
      <c r="H1069" s="707" t="str">
        <f t="shared" si="81"/>
        <v/>
      </c>
      <c r="I1069" s="22" t="str">
        <f t="shared" si="82"/>
        <v>否</v>
      </c>
      <c r="J1069" s="488" t="str">
        <f t="shared" si="84"/>
        <v>21505</v>
      </c>
      <c r="K1069" s="712">
        <v>1</v>
      </c>
    </row>
    <row r="1070" s="694" customFormat="1" ht="20.25" hidden="1" spans="1:11">
      <c r="A1070" s="522" t="s">
        <v>6181</v>
      </c>
      <c r="B1070" s="522" t="s">
        <v>6182</v>
      </c>
      <c r="C1070" s="24">
        <f>SUMIF('2023.12'!$D$6:$D$1317,A1070,'2023.12'!$F$6:$F$1317)</f>
        <v>0</v>
      </c>
      <c r="D1070" s="24">
        <v>0</v>
      </c>
      <c r="E1070" s="24">
        <f>SUMIF('2024.12'!$E$6:$E$1659,A1070,'2024.12'!$H$6:$H$1659)</f>
        <v>0</v>
      </c>
      <c r="F1070" s="707">
        <f t="shared" si="83"/>
        <v>0</v>
      </c>
      <c r="G1070" s="707" t="str">
        <f t="shared" si="80"/>
        <v/>
      </c>
      <c r="H1070" s="707" t="str">
        <f t="shared" si="81"/>
        <v/>
      </c>
      <c r="I1070" s="22" t="str">
        <f t="shared" si="82"/>
        <v>否</v>
      </c>
      <c r="J1070" s="488" t="str">
        <f t="shared" si="84"/>
        <v>21505</v>
      </c>
      <c r="K1070" s="712">
        <v>1</v>
      </c>
    </row>
    <row r="1071" s="694" customFormat="1" ht="20.25" hidden="1" spans="1:11">
      <c r="A1071" s="522" t="s">
        <v>6183</v>
      </c>
      <c r="B1071" s="522" t="s">
        <v>6184</v>
      </c>
      <c r="C1071" s="24">
        <f>SUMIF('2023.12'!$D$6:$D$1317,A1071,'2023.12'!$F$6:$F$1317)</f>
        <v>0</v>
      </c>
      <c r="D1071" s="24">
        <v>0</v>
      </c>
      <c r="E1071" s="24">
        <f>SUMIF('2024.12'!$E$6:$E$1659,A1071,'2024.12'!$H$6:$H$1659)</f>
        <v>0</v>
      </c>
      <c r="F1071" s="707">
        <f t="shared" si="83"/>
        <v>0</v>
      </c>
      <c r="G1071" s="707" t="str">
        <f t="shared" si="80"/>
        <v/>
      </c>
      <c r="H1071" s="707" t="str">
        <f t="shared" si="81"/>
        <v/>
      </c>
      <c r="I1071" s="22" t="str">
        <f t="shared" si="82"/>
        <v>否</v>
      </c>
      <c r="J1071" s="488" t="str">
        <f t="shared" si="84"/>
        <v>21505</v>
      </c>
      <c r="K1071" s="712">
        <v>1</v>
      </c>
    </row>
    <row r="1072" s="686" customFormat="1" ht="20.25" spans="1:11">
      <c r="A1072" s="280" t="s">
        <v>6185</v>
      </c>
      <c r="B1072" s="281" t="s">
        <v>1494</v>
      </c>
      <c r="C1072" s="24">
        <f>SUMIF('2023.12'!$D$6:$D$1317,A1072,'2023.12'!$F$6:$F$1317)</f>
        <v>480</v>
      </c>
      <c r="D1072" s="24">
        <v>573</v>
      </c>
      <c r="E1072" s="24">
        <f>SUMIF('2024.12'!$E$6:$E$1659,A1072,'2024.12'!$H$6:$H$1659)</f>
        <v>93</v>
      </c>
      <c r="F1072" s="302">
        <f t="shared" si="83"/>
        <v>-387</v>
      </c>
      <c r="G1072" s="84" t="str">
        <f t="shared" si="80"/>
        <v>-80.6%</v>
      </c>
      <c r="H1072" s="84" t="str">
        <f t="shared" si="81"/>
        <v>16.2%</v>
      </c>
      <c r="I1072" s="22" t="str">
        <f t="shared" si="82"/>
        <v>是</v>
      </c>
      <c r="J1072" s="641" t="str">
        <f t="shared" si="84"/>
        <v>21505</v>
      </c>
      <c r="K1072" s="712">
        <v>1</v>
      </c>
    </row>
    <row r="1073" s="694" customFormat="1" ht="20.25" hidden="1" spans="1:11">
      <c r="A1073" s="522" t="s">
        <v>6186</v>
      </c>
      <c r="B1073" s="522" t="s">
        <v>4653</v>
      </c>
      <c r="C1073" s="24">
        <f>SUMIF('2023.12'!$D$6:$D$1317,A1073,'2023.12'!$F$6:$F$1317)</f>
        <v>0</v>
      </c>
      <c r="D1073" s="24">
        <v>0</v>
      </c>
      <c r="E1073" s="24">
        <f>SUMIF('2024.12'!$E$6:$E$1659,A1073,'2024.12'!$H$6:$H$1659)</f>
        <v>0</v>
      </c>
      <c r="F1073" s="707">
        <f t="shared" si="83"/>
        <v>0</v>
      </c>
      <c r="G1073" s="707" t="str">
        <f t="shared" si="80"/>
        <v/>
      </c>
      <c r="H1073" s="707" t="str">
        <f t="shared" si="81"/>
        <v/>
      </c>
      <c r="I1073" s="22" t="str">
        <f t="shared" si="82"/>
        <v>否</v>
      </c>
      <c r="J1073" s="488" t="str">
        <f t="shared" si="84"/>
        <v>21505</v>
      </c>
      <c r="K1073" s="712">
        <v>1</v>
      </c>
    </row>
    <row r="1074" s="488" customFormat="1" ht="30" hidden="1" spans="1:11">
      <c r="A1074" s="522" t="s">
        <v>6187</v>
      </c>
      <c r="B1074" s="522" t="s">
        <v>6188</v>
      </c>
      <c r="C1074" s="24">
        <f>SUMIF('2023.12'!$D$6:$D$1317,A1074,'2023.12'!$F$6:$F$1317)</f>
        <v>0</v>
      </c>
      <c r="D1074" s="24">
        <v>0</v>
      </c>
      <c r="E1074" s="24">
        <f>SUMIF('2024.12'!$E$6:$E$1659,A1074,'2024.12'!$H$6:$H$1659)</f>
        <v>0</v>
      </c>
      <c r="F1074" s="707">
        <f t="shared" si="83"/>
        <v>0</v>
      </c>
      <c r="G1074" s="707" t="str">
        <f t="shared" si="80"/>
        <v/>
      </c>
      <c r="H1074" s="707" t="str">
        <f t="shared" si="81"/>
        <v/>
      </c>
      <c r="I1074" s="22" t="str">
        <f t="shared" si="82"/>
        <v>否</v>
      </c>
      <c r="J1074" s="488" t="str">
        <f t="shared" si="84"/>
        <v>21505</v>
      </c>
      <c r="K1074" s="712">
        <v>1</v>
      </c>
    </row>
    <row r="1075" s="696" customFormat="1" ht="20.25" spans="1:11">
      <c r="A1075" s="349" t="s">
        <v>6189</v>
      </c>
      <c r="B1075" s="350" t="s">
        <v>1496</v>
      </c>
      <c r="C1075" s="20">
        <f>SUMIF($J1076:$J$1340,$A1075,C1076:C$1340)</f>
        <v>230</v>
      </c>
      <c r="D1075" s="20">
        <f>SUMIF($J1076:$J$1340,$A1075,D1076:D$1340)</f>
        <v>236</v>
      </c>
      <c r="E1075" s="20">
        <f>SUMIF($J1076:$J$1340,$A1075,E1076:E$1340)</f>
        <v>209</v>
      </c>
      <c r="F1075" s="17">
        <f t="shared" si="83"/>
        <v>-21</v>
      </c>
      <c r="G1075" s="18" t="str">
        <f t="shared" si="80"/>
        <v>-9.1%</v>
      </c>
      <c r="H1075" s="18" t="str">
        <f t="shared" si="81"/>
        <v>88.6%</v>
      </c>
      <c r="I1075" s="22" t="str">
        <f t="shared" si="82"/>
        <v>是</v>
      </c>
      <c r="J1075" s="641" t="str">
        <f t="shared" si="84"/>
        <v>215</v>
      </c>
      <c r="K1075" s="712">
        <v>1</v>
      </c>
    </row>
    <row r="1076" s="696" customFormat="1" ht="20.25" spans="1:11">
      <c r="A1076" s="280" t="s">
        <v>6190</v>
      </c>
      <c r="B1076" s="281" t="s">
        <v>12</v>
      </c>
      <c r="C1076" s="24">
        <f>SUMIF('2023.12'!$D$6:$D$1317,A1076,'2023.12'!$F$6:$F$1317)</f>
        <v>230</v>
      </c>
      <c r="D1076" s="24">
        <v>236</v>
      </c>
      <c r="E1076" s="24">
        <f>SUMIF('2024.12'!$E$6:$E$1659,A1076,'2024.12'!$H$6:$H$1659)</f>
        <v>209</v>
      </c>
      <c r="F1076" s="302">
        <f t="shared" si="83"/>
        <v>-21</v>
      </c>
      <c r="G1076" s="84" t="str">
        <f t="shared" si="80"/>
        <v>-9.1%</v>
      </c>
      <c r="H1076" s="84" t="str">
        <f t="shared" si="81"/>
        <v>88.6%</v>
      </c>
      <c r="I1076" s="22" t="str">
        <f t="shared" si="82"/>
        <v>是</v>
      </c>
      <c r="J1076" s="641" t="str">
        <f t="shared" si="84"/>
        <v>21507</v>
      </c>
      <c r="K1076" s="712">
        <v>1</v>
      </c>
    </row>
    <row r="1077" s="694" customFormat="1" ht="20.25" hidden="1" spans="1:11">
      <c r="A1077" s="522" t="s">
        <v>6191</v>
      </c>
      <c r="B1077" s="522" t="s">
        <v>4732</v>
      </c>
      <c r="C1077" s="24">
        <f>SUMIF('2023.12'!$D$6:$D$1317,A1077,'2023.12'!$F$6:$F$1317)</f>
        <v>0</v>
      </c>
      <c r="D1077" s="24">
        <v>0</v>
      </c>
      <c r="E1077" s="24">
        <f>SUMIF('2024.12'!$E$6:$E$1659,A1077,'2024.12'!$H$6:$H$1659)</f>
        <v>0</v>
      </c>
      <c r="F1077" s="707">
        <f t="shared" si="83"/>
        <v>0</v>
      </c>
      <c r="G1077" s="707" t="str">
        <f t="shared" si="80"/>
        <v/>
      </c>
      <c r="H1077" s="707" t="str">
        <f t="shared" si="81"/>
        <v/>
      </c>
      <c r="I1077" s="22" t="str">
        <f t="shared" si="82"/>
        <v>否</v>
      </c>
      <c r="J1077" s="488" t="str">
        <f t="shared" si="84"/>
        <v>21507</v>
      </c>
      <c r="K1077" s="712">
        <v>1</v>
      </c>
    </row>
    <row r="1078" s="687" customFormat="1" ht="20.25" hidden="1" spans="1:11">
      <c r="A1078" s="522" t="s">
        <v>6192</v>
      </c>
      <c r="B1078" s="522" t="s">
        <v>4642</v>
      </c>
      <c r="C1078" s="24">
        <f>SUMIF('2023.12'!$D$6:$D$1317,A1078,'2023.12'!$F$6:$F$1317)</f>
        <v>0</v>
      </c>
      <c r="D1078" s="24">
        <v>0</v>
      </c>
      <c r="E1078" s="24">
        <f>SUMIF('2024.12'!$E$6:$E$1659,A1078,'2024.12'!$H$6:$H$1659)</f>
        <v>0</v>
      </c>
      <c r="F1078" s="707">
        <f t="shared" si="83"/>
        <v>0</v>
      </c>
      <c r="G1078" s="707" t="str">
        <f t="shared" si="80"/>
        <v/>
      </c>
      <c r="H1078" s="707" t="str">
        <f t="shared" si="81"/>
        <v/>
      </c>
      <c r="I1078" s="22" t="str">
        <f t="shared" si="82"/>
        <v>否</v>
      </c>
      <c r="J1078" s="488" t="str">
        <f t="shared" si="84"/>
        <v>21507</v>
      </c>
      <c r="K1078" s="712">
        <v>1</v>
      </c>
    </row>
    <row r="1079" s="488" customFormat="1" ht="20.25" hidden="1" spans="1:11">
      <c r="A1079" s="522" t="s">
        <v>6193</v>
      </c>
      <c r="B1079" s="522" t="s">
        <v>6194</v>
      </c>
      <c r="C1079" s="24">
        <f>SUMIF('2023.12'!$D$6:$D$1317,A1079,'2023.12'!$F$6:$F$1317)</f>
        <v>0</v>
      </c>
      <c r="D1079" s="24">
        <v>0</v>
      </c>
      <c r="E1079" s="24">
        <f>SUMIF('2024.12'!$E$6:$E$1659,A1079,'2024.12'!$H$6:$H$1659)</f>
        <v>0</v>
      </c>
      <c r="F1079" s="707">
        <f t="shared" si="83"/>
        <v>0</v>
      </c>
      <c r="G1079" s="707" t="str">
        <f t="shared" si="80"/>
        <v/>
      </c>
      <c r="H1079" s="707" t="str">
        <f t="shared" si="81"/>
        <v/>
      </c>
      <c r="I1079" s="22" t="str">
        <f t="shared" si="82"/>
        <v>否</v>
      </c>
      <c r="J1079" s="488" t="str">
        <f t="shared" si="84"/>
        <v>21507</v>
      </c>
      <c r="K1079" s="712">
        <v>1</v>
      </c>
    </row>
    <row r="1080" s="488" customFormat="1" ht="20.25" hidden="1" spans="1:11">
      <c r="A1080" s="522" t="s">
        <v>6195</v>
      </c>
      <c r="B1080" s="522" t="s">
        <v>6196</v>
      </c>
      <c r="C1080" s="24">
        <f>SUMIF('2023.12'!$D$6:$D$1317,A1080,'2023.12'!$F$6:$F$1317)</f>
        <v>0</v>
      </c>
      <c r="D1080" s="24">
        <v>0</v>
      </c>
      <c r="E1080" s="24">
        <f>SUMIF('2024.12'!$E$6:$E$1659,A1080,'2024.12'!$H$6:$H$1659)</f>
        <v>0</v>
      </c>
      <c r="F1080" s="707">
        <f t="shared" si="83"/>
        <v>0</v>
      </c>
      <c r="G1080" s="707" t="str">
        <f t="shared" si="80"/>
        <v/>
      </c>
      <c r="H1080" s="707" t="str">
        <f t="shared" si="81"/>
        <v/>
      </c>
      <c r="I1080" s="22" t="str">
        <f t="shared" si="82"/>
        <v>否</v>
      </c>
      <c r="J1080" s="488" t="str">
        <f t="shared" si="84"/>
        <v>21507</v>
      </c>
      <c r="K1080" s="712">
        <v>1</v>
      </c>
    </row>
    <row r="1081" s="488" customFormat="1" ht="20.25" hidden="1" spans="1:11">
      <c r="A1081" s="522" t="s">
        <v>6197</v>
      </c>
      <c r="B1081" s="522" t="s">
        <v>6198</v>
      </c>
      <c r="C1081" s="24">
        <f>SUMIF('2023.12'!$D$6:$D$1317,A1081,'2023.12'!$F$6:$F$1317)</f>
        <v>0</v>
      </c>
      <c r="D1081" s="24">
        <v>0</v>
      </c>
      <c r="E1081" s="24">
        <f>SUMIF('2024.12'!$E$6:$E$1659,A1081,'2024.12'!$H$6:$H$1659)</f>
        <v>0</v>
      </c>
      <c r="F1081" s="707">
        <f t="shared" si="83"/>
        <v>0</v>
      </c>
      <c r="G1081" s="707" t="str">
        <f t="shared" si="80"/>
        <v/>
      </c>
      <c r="H1081" s="707" t="str">
        <f t="shared" si="81"/>
        <v/>
      </c>
      <c r="I1081" s="22" t="str">
        <f t="shared" si="82"/>
        <v>否</v>
      </c>
      <c r="J1081" s="488" t="str">
        <f t="shared" si="84"/>
        <v>21507</v>
      </c>
      <c r="K1081" s="712">
        <v>1</v>
      </c>
    </row>
    <row r="1082" s="696" customFormat="1" ht="31.5" spans="1:11">
      <c r="A1082" s="349" t="s">
        <v>6199</v>
      </c>
      <c r="B1082" s="350" t="s">
        <v>1500</v>
      </c>
      <c r="C1082" s="20">
        <f>SUMIF($J1083:$J$1340,$A1082,C1083:C$1340)</f>
        <v>905</v>
      </c>
      <c r="D1082" s="20">
        <f>SUMIF($J1083:$J$1340,$A1082,D1083:D$1340)</f>
        <v>252</v>
      </c>
      <c r="E1082" s="20">
        <f>SUMIF($J1083:$J$1340,$A1082,E1083:E$1340)</f>
        <v>0</v>
      </c>
      <c r="F1082" s="17">
        <f t="shared" si="83"/>
        <v>-905</v>
      </c>
      <c r="G1082" s="18" t="str">
        <f t="shared" si="80"/>
        <v>-100.0%</v>
      </c>
      <c r="H1082" s="18" t="str">
        <f t="shared" si="81"/>
        <v>0.0%</v>
      </c>
      <c r="I1082" s="22" t="str">
        <f t="shared" si="82"/>
        <v>是</v>
      </c>
      <c r="J1082" s="641" t="str">
        <f t="shared" si="84"/>
        <v>215</v>
      </c>
      <c r="K1082" s="712">
        <v>1</v>
      </c>
    </row>
    <row r="1083" s="694" customFormat="1" ht="20.25" hidden="1" spans="1:11">
      <c r="A1083" s="522" t="s">
        <v>6200</v>
      </c>
      <c r="B1083" s="522" t="s">
        <v>4730</v>
      </c>
      <c r="C1083" s="24">
        <f>SUMIF('2023.12'!$D$6:$D$1317,A1083,'2023.12'!$F$6:$F$1317)</f>
        <v>0</v>
      </c>
      <c r="D1083" s="24">
        <v>0</v>
      </c>
      <c r="E1083" s="24">
        <f>SUMIF('2024.12'!$E$6:$E$1659,A1083,'2024.12'!$H$6:$H$1659)</f>
        <v>0</v>
      </c>
      <c r="F1083" s="707">
        <f t="shared" si="83"/>
        <v>0</v>
      </c>
      <c r="G1083" s="707" t="str">
        <f t="shared" si="80"/>
        <v/>
      </c>
      <c r="H1083" s="707" t="str">
        <f t="shared" si="81"/>
        <v/>
      </c>
      <c r="I1083" s="22" t="str">
        <f t="shared" si="82"/>
        <v>否</v>
      </c>
      <c r="J1083" s="488" t="str">
        <f t="shared" si="84"/>
        <v>21508</v>
      </c>
      <c r="K1083" s="712">
        <v>1</v>
      </c>
    </row>
    <row r="1084" s="694" customFormat="1" ht="20.25" hidden="1" spans="1:11">
      <c r="A1084" s="522" t="s">
        <v>6201</v>
      </c>
      <c r="B1084" s="522" t="s">
        <v>4732</v>
      </c>
      <c r="C1084" s="24">
        <f>SUMIF('2023.12'!$D$6:$D$1317,A1084,'2023.12'!$F$6:$F$1317)</f>
        <v>0</v>
      </c>
      <c r="D1084" s="24">
        <v>0</v>
      </c>
      <c r="E1084" s="24">
        <f>SUMIF('2024.12'!$E$6:$E$1659,A1084,'2024.12'!$H$6:$H$1659)</f>
        <v>0</v>
      </c>
      <c r="F1084" s="707">
        <f t="shared" si="83"/>
        <v>0</v>
      </c>
      <c r="G1084" s="707" t="str">
        <f t="shared" si="80"/>
        <v/>
      </c>
      <c r="H1084" s="707" t="str">
        <f t="shared" si="81"/>
        <v/>
      </c>
      <c r="I1084" s="22" t="str">
        <f t="shared" si="82"/>
        <v>否</v>
      </c>
      <c r="J1084" s="488" t="str">
        <f t="shared" si="84"/>
        <v>21508</v>
      </c>
      <c r="K1084" s="712">
        <v>1</v>
      </c>
    </row>
    <row r="1085" s="694" customFormat="1" ht="20.25" hidden="1" spans="1:11">
      <c r="A1085" s="522" t="s">
        <v>6202</v>
      </c>
      <c r="B1085" s="522" t="s">
        <v>4642</v>
      </c>
      <c r="C1085" s="24">
        <f>SUMIF('2023.12'!$D$6:$D$1317,A1085,'2023.12'!$F$6:$F$1317)</f>
        <v>0</v>
      </c>
      <c r="D1085" s="24">
        <v>0</v>
      </c>
      <c r="E1085" s="24">
        <f>SUMIF('2024.12'!$E$6:$E$1659,A1085,'2024.12'!$H$6:$H$1659)</f>
        <v>0</v>
      </c>
      <c r="F1085" s="707">
        <f t="shared" si="83"/>
        <v>0</v>
      </c>
      <c r="G1085" s="707" t="str">
        <f t="shared" si="80"/>
        <v/>
      </c>
      <c r="H1085" s="707" t="str">
        <f t="shared" si="81"/>
        <v/>
      </c>
      <c r="I1085" s="22" t="str">
        <f t="shared" si="82"/>
        <v>否</v>
      </c>
      <c r="J1085" s="488" t="str">
        <f t="shared" si="84"/>
        <v>21508</v>
      </c>
      <c r="K1085" s="712">
        <v>1</v>
      </c>
    </row>
    <row r="1086" s="488" customFormat="1" ht="30" hidden="1" spans="1:11">
      <c r="A1086" s="522" t="s">
        <v>6203</v>
      </c>
      <c r="B1086" s="522" t="s">
        <v>6204</v>
      </c>
      <c r="C1086" s="24">
        <f>SUMIF('2023.12'!$D$6:$D$1317,A1086,'2023.12'!$F$6:$F$1317)</f>
        <v>0</v>
      </c>
      <c r="D1086" s="24">
        <v>0</v>
      </c>
      <c r="E1086" s="24">
        <f>SUMIF('2024.12'!$E$6:$E$1659,A1086,'2024.12'!$H$6:$H$1659)</f>
        <v>0</v>
      </c>
      <c r="F1086" s="707">
        <f t="shared" si="83"/>
        <v>0</v>
      </c>
      <c r="G1086" s="707" t="str">
        <f t="shared" si="80"/>
        <v/>
      </c>
      <c r="H1086" s="707" t="str">
        <f t="shared" si="81"/>
        <v/>
      </c>
      <c r="I1086" s="22" t="str">
        <f t="shared" si="82"/>
        <v>否</v>
      </c>
      <c r="J1086" s="488" t="str">
        <f t="shared" si="84"/>
        <v>21508</v>
      </c>
      <c r="K1086" s="712">
        <v>1</v>
      </c>
    </row>
    <row r="1087" s="696" customFormat="1" ht="20.25" spans="1:11">
      <c r="A1087" s="280" t="s">
        <v>6205</v>
      </c>
      <c r="B1087" s="281" t="s">
        <v>1502</v>
      </c>
      <c r="C1087" s="24">
        <f>SUMIF('2023.12'!$D$6:$D$1317,A1087,'2023.12'!$F$6:$F$1317)</f>
        <v>905</v>
      </c>
      <c r="D1087" s="24">
        <v>252</v>
      </c>
      <c r="E1087" s="24">
        <f>SUMIF('2024.12'!$E$6:$E$1659,A1087,'2024.12'!$H$6:$H$1659)</f>
        <v>0</v>
      </c>
      <c r="F1087" s="302">
        <f t="shared" si="83"/>
        <v>-905</v>
      </c>
      <c r="G1087" s="84" t="str">
        <f t="shared" si="80"/>
        <v>-100.0%</v>
      </c>
      <c r="H1087" s="84" t="str">
        <f t="shared" si="81"/>
        <v>0.0%</v>
      </c>
      <c r="I1087" s="22" t="str">
        <f t="shared" si="82"/>
        <v>是</v>
      </c>
      <c r="J1087" s="641" t="str">
        <f t="shared" si="84"/>
        <v>21508</v>
      </c>
      <c r="K1087" s="712">
        <v>1</v>
      </c>
    </row>
    <row r="1088" s="694" customFormat="1" ht="20.25" hidden="1" spans="1:11">
      <c r="A1088" s="522" t="s">
        <v>6206</v>
      </c>
      <c r="B1088" s="522" t="s">
        <v>6207</v>
      </c>
      <c r="C1088" s="24">
        <f>SUMIF('2023.12'!$D$6:$D$1317,A1088,'2023.12'!$F$6:$F$1317)</f>
        <v>0</v>
      </c>
      <c r="D1088" s="24">
        <v>0</v>
      </c>
      <c r="E1088" s="24">
        <f>SUMIF('2024.12'!$E$6:$E$1659,A1088,'2024.12'!$H$6:$H$1659)</f>
        <v>0</v>
      </c>
      <c r="F1088" s="707">
        <f t="shared" si="83"/>
        <v>0</v>
      </c>
      <c r="G1088" s="707" t="str">
        <f t="shared" si="80"/>
        <v/>
      </c>
      <c r="H1088" s="707" t="str">
        <f t="shared" si="81"/>
        <v/>
      </c>
      <c r="I1088" s="22" t="str">
        <f t="shared" si="82"/>
        <v>否</v>
      </c>
      <c r="J1088" s="488" t="str">
        <f t="shared" si="84"/>
        <v>21508</v>
      </c>
      <c r="K1088" s="712">
        <v>1</v>
      </c>
    </row>
    <row r="1089" s="694" customFormat="1" ht="30" hidden="1" spans="1:11">
      <c r="A1089" s="522" t="s">
        <v>6208</v>
      </c>
      <c r="B1089" s="522" t="s">
        <v>6209</v>
      </c>
      <c r="C1089" s="24">
        <f>SUMIF('2023.12'!$D$6:$D$1317,A1089,'2023.12'!$F$6:$F$1317)</f>
        <v>0</v>
      </c>
      <c r="D1089" s="24">
        <v>0</v>
      </c>
      <c r="E1089" s="24">
        <f>SUMIF('2024.12'!$E$6:$E$1659,A1089,'2024.12'!$H$6:$H$1659)</f>
        <v>0</v>
      </c>
      <c r="F1089" s="707">
        <f t="shared" si="83"/>
        <v>0</v>
      </c>
      <c r="G1089" s="707" t="str">
        <f t="shared" si="80"/>
        <v/>
      </c>
      <c r="H1089" s="707" t="str">
        <f t="shared" si="81"/>
        <v/>
      </c>
      <c r="I1089" s="22" t="str">
        <f t="shared" si="82"/>
        <v>否</v>
      </c>
      <c r="J1089" s="488" t="str">
        <f t="shared" si="84"/>
        <v>21508</v>
      </c>
      <c r="K1089" s="712">
        <v>1</v>
      </c>
    </row>
    <row r="1090" s="694" customFormat="1" ht="31.5" hidden="1" spans="1:11">
      <c r="A1090" s="269" t="s">
        <v>6210</v>
      </c>
      <c r="B1090" s="269" t="s">
        <v>6211</v>
      </c>
      <c r="C1090" s="660">
        <f>SUMIF($J1091:$J$1340,$A1090,C1091:C$1340)</f>
        <v>0</v>
      </c>
      <c r="D1090" s="660">
        <f>SUMIF($J1091:$J$1340,$A1090,D1091:D$1340)</f>
        <v>0</v>
      </c>
      <c r="E1090" s="20">
        <f>SUMIF($J1091:$J$1340,$A1090,E1091:E$1340)</f>
        <v>0</v>
      </c>
      <c r="F1090" s="271">
        <f t="shared" si="83"/>
        <v>0</v>
      </c>
      <c r="G1090" s="271" t="str">
        <f t="shared" si="80"/>
        <v/>
      </c>
      <c r="H1090" s="271" t="str">
        <f t="shared" si="81"/>
        <v/>
      </c>
      <c r="I1090" s="22" t="str">
        <f t="shared" si="82"/>
        <v>否</v>
      </c>
      <c r="J1090" s="488" t="str">
        <f t="shared" si="84"/>
        <v>215</v>
      </c>
      <c r="K1090" s="712">
        <v>1</v>
      </c>
    </row>
    <row r="1091" s="488" customFormat="1" ht="20.25" hidden="1" spans="1:11">
      <c r="A1091" s="522" t="s">
        <v>6212</v>
      </c>
      <c r="B1091" s="522" t="s">
        <v>6213</v>
      </c>
      <c r="C1091" s="24">
        <f>SUMIF('2023.12'!$D$6:$D$1317,A1091,'2023.12'!$F$6:$F$1317)</f>
        <v>0</v>
      </c>
      <c r="D1091" s="24">
        <v>0</v>
      </c>
      <c r="E1091" s="24">
        <f>SUMIF('2024.12'!$E$6:$E$1659,A1091,'2024.12'!$H$6:$H$1659)</f>
        <v>0</v>
      </c>
      <c r="F1091" s="707">
        <f t="shared" si="83"/>
        <v>0</v>
      </c>
      <c r="G1091" s="707" t="str">
        <f t="shared" si="80"/>
        <v/>
      </c>
      <c r="H1091" s="707" t="str">
        <f t="shared" si="81"/>
        <v/>
      </c>
      <c r="I1091" s="22" t="str">
        <f t="shared" si="82"/>
        <v>否</v>
      </c>
      <c r="J1091" s="488" t="str">
        <f t="shared" si="84"/>
        <v>21599</v>
      </c>
      <c r="K1091" s="712">
        <v>1</v>
      </c>
    </row>
    <row r="1092" s="694" customFormat="1" ht="20.25" hidden="1" spans="1:11">
      <c r="A1092" s="522" t="s">
        <v>6214</v>
      </c>
      <c r="B1092" s="522" t="s">
        <v>6215</v>
      </c>
      <c r="C1092" s="24">
        <f>SUMIF('2023.12'!$D$6:$D$1317,A1092,'2023.12'!$F$6:$F$1317)</f>
        <v>0</v>
      </c>
      <c r="D1092" s="24">
        <v>0</v>
      </c>
      <c r="E1092" s="24">
        <f>SUMIF('2024.12'!$E$6:$E$1659,A1092,'2024.12'!$H$6:$H$1659)</f>
        <v>0</v>
      </c>
      <c r="F1092" s="707">
        <f t="shared" si="83"/>
        <v>0</v>
      </c>
      <c r="G1092" s="707" t="str">
        <f t="shared" si="80"/>
        <v/>
      </c>
      <c r="H1092" s="707" t="str">
        <f t="shared" si="81"/>
        <v/>
      </c>
      <c r="I1092" s="22" t="str">
        <f t="shared" si="82"/>
        <v>否</v>
      </c>
      <c r="J1092" s="488" t="str">
        <f t="shared" si="84"/>
        <v>21599</v>
      </c>
      <c r="K1092" s="712">
        <v>1</v>
      </c>
    </row>
    <row r="1093" s="697" customFormat="1" ht="20.25" hidden="1" spans="1:11">
      <c r="A1093" s="522" t="s">
        <v>6216</v>
      </c>
      <c r="B1093" s="522" t="s">
        <v>6217</v>
      </c>
      <c r="C1093" s="24">
        <f>SUMIF('2023.12'!$D$6:$D$1317,A1093,'2023.12'!$F$6:$F$1317)</f>
        <v>0</v>
      </c>
      <c r="D1093" s="24">
        <v>0</v>
      </c>
      <c r="E1093" s="24">
        <f>SUMIF('2024.12'!$E$6:$E$1659,A1093,'2024.12'!$H$6:$H$1659)</f>
        <v>0</v>
      </c>
      <c r="F1093" s="707">
        <f t="shared" si="83"/>
        <v>0</v>
      </c>
      <c r="G1093" s="707" t="str">
        <f t="shared" si="80"/>
        <v/>
      </c>
      <c r="H1093" s="707" t="str">
        <f t="shared" si="81"/>
        <v/>
      </c>
      <c r="I1093" s="22" t="str">
        <f t="shared" si="82"/>
        <v>否</v>
      </c>
      <c r="J1093" s="488" t="str">
        <f t="shared" si="84"/>
        <v>21599</v>
      </c>
      <c r="K1093" s="712">
        <v>1</v>
      </c>
    </row>
    <row r="1094" s="694" customFormat="1" ht="30" hidden="1" spans="1:11">
      <c r="A1094" s="522" t="s">
        <v>6218</v>
      </c>
      <c r="B1094" s="522" t="s">
        <v>6219</v>
      </c>
      <c r="C1094" s="24">
        <f>SUMIF('2023.12'!$D$6:$D$1317,A1094,'2023.12'!$F$6:$F$1317)</f>
        <v>0</v>
      </c>
      <c r="D1094" s="24">
        <v>0</v>
      </c>
      <c r="E1094" s="24">
        <f>SUMIF('2024.12'!$E$6:$E$1659,A1094,'2024.12'!$H$6:$H$1659)</f>
        <v>0</v>
      </c>
      <c r="F1094" s="707">
        <f t="shared" si="83"/>
        <v>0</v>
      </c>
      <c r="G1094" s="707" t="str">
        <f t="shared" ref="G1094:G1157" si="85">IFERROR(TEXT(F1094/C1094,"0.0%"),"")</f>
        <v/>
      </c>
      <c r="H1094" s="707" t="str">
        <f t="shared" ref="H1094:H1157" si="86">IFERROR(TEXT(E1094/D1094,"0.0%"),"")</f>
        <v/>
      </c>
      <c r="I1094" s="22" t="str">
        <f t="shared" si="82"/>
        <v>否</v>
      </c>
      <c r="J1094" s="488" t="str">
        <f t="shared" si="84"/>
        <v>21599</v>
      </c>
      <c r="K1094" s="712">
        <v>1</v>
      </c>
    </row>
    <row r="1095" s="694" customFormat="1" ht="30" hidden="1" spans="1:11">
      <c r="A1095" s="522" t="s">
        <v>6220</v>
      </c>
      <c r="B1095" s="522" t="s">
        <v>6221</v>
      </c>
      <c r="C1095" s="24">
        <f>SUMIF('2023.12'!$D$6:$D$1317,A1095,'2023.12'!$F$6:$F$1317)</f>
        <v>0</v>
      </c>
      <c r="D1095" s="24">
        <v>0</v>
      </c>
      <c r="E1095" s="24">
        <f>SUMIF('2024.12'!$E$6:$E$1659,A1095,'2024.12'!$H$6:$H$1659)</f>
        <v>0</v>
      </c>
      <c r="F1095" s="707">
        <f t="shared" si="83"/>
        <v>0</v>
      </c>
      <c r="G1095" s="707" t="str">
        <f t="shared" si="85"/>
        <v/>
      </c>
      <c r="H1095" s="707" t="str">
        <f t="shared" si="86"/>
        <v/>
      </c>
      <c r="I1095" s="22" t="str">
        <f t="shared" ref="I1095:I1158" si="87">IF(B1095&lt;&gt;"",IF(OR(C1095&lt;&gt;0,D1095&lt;&gt;0,E1095&lt;&gt;0,F1095&lt;&gt;0),"是","否"),"是")</f>
        <v>否</v>
      </c>
      <c r="J1095" s="488" t="str">
        <f t="shared" si="84"/>
        <v>21599</v>
      </c>
      <c r="K1095" s="712">
        <v>1</v>
      </c>
    </row>
    <row r="1096" s="696" customFormat="1" ht="20.25" spans="1:11">
      <c r="A1096" s="20" t="s">
        <v>6222</v>
      </c>
      <c r="B1096" s="344" t="s">
        <v>1510</v>
      </c>
      <c r="C1096" s="20">
        <f>SUMIF($J1097:$J$1340,$A1096,C1097:C$1340)</f>
        <v>1997</v>
      </c>
      <c r="D1096" s="20">
        <f>SUMIF($J1097:$J$1340,$A1096,D1097:D$1340)</f>
        <v>597</v>
      </c>
      <c r="E1096" s="20">
        <f>SUMIF($J1097:$J$1340,$A1096,E1097:E$1340)</f>
        <v>587</v>
      </c>
      <c r="F1096" s="17">
        <f t="shared" ref="F1096:F1159" si="88">E1096-C1096</f>
        <v>-1410</v>
      </c>
      <c r="G1096" s="18" t="str">
        <f t="shared" si="85"/>
        <v>-70.6%</v>
      </c>
      <c r="H1096" s="18" t="str">
        <f t="shared" si="86"/>
        <v>98.3%</v>
      </c>
      <c r="I1096" s="22" t="str">
        <f t="shared" si="87"/>
        <v>是</v>
      </c>
      <c r="J1096" s="641">
        <f t="shared" ref="J1096:J1159" si="89">_xlfn.IFS(LEN(A1096)=3,0,LEN(A1096)=5,LEFT(A1096,3),LEN(A1096)=7,LEFT(A1096,5))</f>
        <v>0</v>
      </c>
      <c r="K1096" s="712">
        <v>1</v>
      </c>
    </row>
    <row r="1097" s="695" customFormat="1" ht="20.25" spans="1:11">
      <c r="A1097" s="349" t="s">
        <v>6223</v>
      </c>
      <c r="B1097" s="350" t="s">
        <v>1511</v>
      </c>
      <c r="C1097" s="20">
        <f>SUMIF($J1098:$J$1340,$A1097,C1098:C$1340)</f>
        <v>1986</v>
      </c>
      <c r="D1097" s="20">
        <f>SUMIF($J1098:$J$1340,$A1097,D1098:D$1340)</f>
        <v>587</v>
      </c>
      <c r="E1097" s="20">
        <f>SUMIF($J1098:$J$1340,$A1097,E1098:E$1340)</f>
        <v>587</v>
      </c>
      <c r="F1097" s="17">
        <f t="shared" si="88"/>
        <v>-1399</v>
      </c>
      <c r="G1097" s="18" t="str">
        <f t="shared" si="85"/>
        <v>-70.4%</v>
      </c>
      <c r="H1097" s="18" t="str">
        <f t="shared" si="86"/>
        <v>100.0%</v>
      </c>
      <c r="I1097" s="22" t="str">
        <f t="shared" si="87"/>
        <v>是</v>
      </c>
      <c r="J1097" s="641" t="str">
        <f t="shared" si="89"/>
        <v>216</v>
      </c>
      <c r="K1097" s="712">
        <v>1</v>
      </c>
    </row>
    <row r="1098" s="696" customFormat="1" ht="20.25" spans="1:11">
      <c r="A1098" s="280" t="s">
        <v>6224</v>
      </c>
      <c r="B1098" s="281" t="s">
        <v>12</v>
      </c>
      <c r="C1098" s="24">
        <f>SUMIF('2023.12'!$D$6:$D$1317,A1098,'2023.12'!$F$6:$F$1317)</f>
        <v>160</v>
      </c>
      <c r="D1098" s="24">
        <v>147</v>
      </c>
      <c r="E1098" s="24">
        <f>SUMIF('2024.12'!$E$6:$E$1659,A1098,'2024.12'!$H$6:$H$1659)</f>
        <v>143</v>
      </c>
      <c r="F1098" s="302">
        <f t="shared" si="88"/>
        <v>-17</v>
      </c>
      <c r="G1098" s="84" t="str">
        <f t="shared" si="85"/>
        <v>-10.6%</v>
      </c>
      <c r="H1098" s="84" t="str">
        <f t="shared" si="86"/>
        <v>97.3%</v>
      </c>
      <c r="I1098" s="22" t="str">
        <f t="shared" si="87"/>
        <v>是</v>
      </c>
      <c r="J1098" s="641" t="str">
        <f t="shared" si="89"/>
        <v>21602</v>
      </c>
      <c r="K1098" s="712">
        <v>1</v>
      </c>
    </row>
    <row r="1099" s="488" customFormat="1" ht="20.25" spans="1:11">
      <c r="A1099" s="306" t="s">
        <v>6225</v>
      </c>
      <c r="B1099" s="708" t="s">
        <v>14</v>
      </c>
      <c r="C1099" s="24">
        <f>SUMIF('2023.12'!$D$6:$D$1317,A1099,'2023.12'!$F$6:$F$1317)</f>
        <v>0</v>
      </c>
      <c r="D1099" s="24">
        <v>0</v>
      </c>
      <c r="E1099" s="24">
        <f>SUMIF('2024.12'!$E$6:$E$1659,A1099,'2024.12'!$H$6:$H$1659)</f>
        <v>1</v>
      </c>
      <c r="F1099" s="707">
        <f t="shared" si="88"/>
        <v>1</v>
      </c>
      <c r="G1099" s="707" t="str">
        <f t="shared" si="85"/>
        <v/>
      </c>
      <c r="H1099" s="707" t="str">
        <f t="shared" si="86"/>
        <v/>
      </c>
      <c r="I1099" s="22" t="str">
        <f t="shared" si="87"/>
        <v>是</v>
      </c>
      <c r="J1099" s="488" t="str">
        <f t="shared" si="89"/>
        <v>21602</v>
      </c>
      <c r="K1099" s="712">
        <v>1</v>
      </c>
    </row>
    <row r="1100" s="488" customFormat="1" ht="20.25" hidden="1" spans="1:11">
      <c r="A1100" s="522" t="s">
        <v>6226</v>
      </c>
      <c r="B1100" s="522" t="s">
        <v>4642</v>
      </c>
      <c r="C1100" s="24">
        <f>SUMIF('2023.12'!$D$6:$D$1317,A1100,'2023.12'!$F$6:$F$1317)</f>
        <v>0</v>
      </c>
      <c r="D1100" s="24">
        <v>0</v>
      </c>
      <c r="E1100" s="24">
        <f>SUMIF('2024.12'!$E$6:$E$1659,A1100,'2024.12'!$H$6:$H$1659)</f>
        <v>0</v>
      </c>
      <c r="F1100" s="707">
        <f t="shared" si="88"/>
        <v>0</v>
      </c>
      <c r="G1100" s="707" t="str">
        <f t="shared" si="85"/>
        <v/>
      </c>
      <c r="H1100" s="707" t="str">
        <f t="shared" si="86"/>
        <v/>
      </c>
      <c r="I1100" s="22" t="str">
        <f t="shared" si="87"/>
        <v>否</v>
      </c>
      <c r="J1100" s="488" t="str">
        <f t="shared" si="89"/>
        <v>21602</v>
      </c>
      <c r="K1100" s="712">
        <v>1</v>
      </c>
    </row>
    <row r="1101" s="641" customFormat="1" ht="20.25" hidden="1" spans="1:11">
      <c r="A1101" s="280" t="s">
        <v>6227</v>
      </c>
      <c r="B1101" s="281" t="s">
        <v>1512</v>
      </c>
      <c r="C1101" s="24">
        <f>SUMIF('2023.12'!$D$6:$D$1317,A1101,'2023.12'!$F$6:$F$1317)</f>
        <v>0</v>
      </c>
      <c r="D1101" s="24">
        <v>0</v>
      </c>
      <c r="E1101" s="24">
        <f>SUMIF('2024.12'!$E$6:$E$1659,A1101,'2024.12'!$H$6:$H$1659)</f>
        <v>0</v>
      </c>
      <c r="F1101" s="302">
        <f t="shared" si="88"/>
        <v>0</v>
      </c>
      <c r="G1101" s="302" t="str">
        <f t="shared" si="85"/>
        <v/>
      </c>
      <c r="H1101" s="302" t="str">
        <f t="shared" si="86"/>
        <v/>
      </c>
      <c r="I1101" s="22" t="str">
        <f t="shared" si="87"/>
        <v>否</v>
      </c>
      <c r="J1101" s="641" t="str">
        <f t="shared" si="89"/>
        <v>21602</v>
      </c>
      <c r="K1101" s="712">
        <v>1</v>
      </c>
    </row>
    <row r="1102" s="687" customFormat="1" ht="20.25" hidden="1" spans="1:11">
      <c r="A1102" s="522" t="s">
        <v>6228</v>
      </c>
      <c r="B1102" s="522" t="s">
        <v>6229</v>
      </c>
      <c r="C1102" s="24">
        <f>SUMIF('2023.12'!$D$6:$D$1317,A1102,'2023.12'!$F$6:$F$1317)</f>
        <v>0</v>
      </c>
      <c r="D1102" s="24">
        <v>0</v>
      </c>
      <c r="E1102" s="24">
        <f>SUMIF('2024.12'!$E$6:$E$1659,A1102,'2024.12'!$H$6:$H$1659)</f>
        <v>0</v>
      </c>
      <c r="F1102" s="707">
        <f t="shared" si="88"/>
        <v>0</v>
      </c>
      <c r="G1102" s="707" t="str">
        <f t="shared" si="85"/>
        <v/>
      </c>
      <c r="H1102" s="707" t="str">
        <f t="shared" si="86"/>
        <v/>
      </c>
      <c r="I1102" s="22" t="str">
        <f t="shared" si="87"/>
        <v>否</v>
      </c>
      <c r="J1102" s="488" t="str">
        <f t="shared" si="89"/>
        <v>21602</v>
      </c>
      <c r="K1102" s="712">
        <v>1</v>
      </c>
    </row>
    <row r="1103" s="694" customFormat="1" ht="20.25" hidden="1" spans="1:11">
      <c r="A1103" s="522" t="s">
        <v>6230</v>
      </c>
      <c r="B1103" s="522" t="s">
        <v>6231</v>
      </c>
      <c r="C1103" s="24">
        <f>SUMIF('2023.12'!$D$6:$D$1317,A1103,'2023.12'!$F$6:$F$1317)</f>
        <v>0</v>
      </c>
      <c r="D1103" s="24">
        <v>0</v>
      </c>
      <c r="E1103" s="24">
        <f>SUMIF('2024.12'!$E$6:$E$1659,A1103,'2024.12'!$H$6:$H$1659)</f>
        <v>0</v>
      </c>
      <c r="F1103" s="707">
        <f t="shared" si="88"/>
        <v>0</v>
      </c>
      <c r="G1103" s="707" t="str">
        <f t="shared" si="85"/>
        <v/>
      </c>
      <c r="H1103" s="707" t="str">
        <f t="shared" si="86"/>
        <v/>
      </c>
      <c r="I1103" s="22" t="str">
        <f t="shared" si="87"/>
        <v>否</v>
      </c>
      <c r="J1103" s="488" t="str">
        <f t="shared" si="89"/>
        <v>21602</v>
      </c>
      <c r="K1103" s="712">
        <v>1</v>
      </c>
    </row>
    <row r="1104" s="686" customFormat="1" ht="20.25" hidden="1" spans="1:11">
      <c r="A1104" s="280" t="s">
        <v>6232</v>
      </c>
      <c r="B1104" s="281" t="s">
        <v>1515</v>
      </c>
      <c r="C1104" s="24">
        <f>SUMIF('2023.12'!$D$6:$D$1317,A1104,'2023.12'!$F$6:$F$1317)</f>
        <v>0</v>
      </c>
      <c r="D1104" s="24">
        <v>0</v>
      </c>
      <c r="E1104" s="24">
        <f>SUMIF('2024.12'!$E$6:$E$1659,A1104,'2024.12'!$H$6:$H$1659)</f>
        <v>0</v>
      </c>
      <c r="F1104" s="302">
        <f t="shared" si="88"/>
        <v>0</v>
      </c>
      <c r="G1104" s="84" t="str">
        <f t="shared" si="85"/>
        <v/>
      </c>
      <c r="H1104" s="84" t="str">
        <f t="shared" si="86"/>
        <v/>
      </c>
      <c r="I1104" s="22" t="str">
        <f t="shared" si="87"/>
        <v>否</v>
      </c>
      <c r="J1104" s="641" t="str">
        <f t="shared" si="89"/>
        <v>21602</v>
      </c>
      <c r="K1104" s="712">
        <v>1</v>
      </c>
    </row>
    <row r="1105" s="696" customFormat="1" ht="20.25" spans="1:11">
      <c r="A1105" s="280" t="s">
        <v>6233</v>
      </c>
      <c r="B1105" s="281" t="s">
        <v>30</v>
      </c>
      <c r="C1105" s="24">
        <f>SUMIF('2023.12'!$D$6:$D$1317,A1105,'2023.12'!$F$6:$F$1317)</f>
        <v>351</v>
      </c>
      <c r="D1105" s="24">
        <v>0</v>
      </c>
      <c r="E1105" s="24">
        <f>SUMIF('2024.12'!$E$6:$E$1659,A1105,'2024.12'!$H$6:$H$1659)</f>
        <v>176</v>
      </c>
      <c r="F1105" s="302">
        <f t="shared" si="88"/>
        <v>-175</v>
      </c>
      <c r="G1105" s="84" t="str">
        <f t="shared" si="85"/>
        <v>-49.9%</v>
      </c>
      <c r="H1105" s="84" t="str">
        <f t="shared" si="86"/>
        <v/>
      </c>
      <c r="I1105" s="22" t="str">
        <f t="shared" si="87"/>
        <v>是</v>
      </c>
      <c r="J1105" s="641" t="str">
        <f t="shared" si="89"/>
        <v>21602</v>
      </c>
      <c r="K1105" s="712">
        <v>1</v>
      </c>
    </row>
    <row r="1106" s="696" customFormat="1" ht="20.25" spans="1:11">
      <c r="A1106" s="280" t="s">
        <v>6234</v>
      </c>
      <c r="B1106" s="281" t="s">
        <v>1516</v>
      </c>
      <c r="C1106" s="24">
        <f>SUMIF('2023.12'!$D$6:$D$1317,A1106,'2023.12'!$F$6:$F$1317)</f>
        <v>1475</v>
      </c>
      <c r="D1106" s="24">
        <v>440</v>
      </c>
      <c r="E1106" s="24">
        <f>SUMIF('2024.12'!$E$6:$E$1659,A1106,'2024.12'!$H$6:$H$1659)</f>
        <v>267</v>
      </c>
      <c r="F1106" s="302">
        <f t="shared" si="88"/>
        <v>-1208</v>
      </c>
      <c r="G1106" s="84" t="str">
        <f t="shared" si="85"/>
        <v>-81.9%</v>
      </c>
      <c r="H1106" s="84" t="str">
        <f t="shared" si="86"/>
        <v>60.7%</v>
      </c>
      <c r="I1106" s="22" t="str">
        <f t="shared" si="87"/>
        <v>是</v>
      </c>
      <c r="J1106" s="641" t="str">
        <f t="shared" si="89"/>
        <v>21602</v>
      </c>
      <c r="K1106" s="712">
        <v>1</v>
      </c>
    </row>
    <row r="1107" s="686" customFormat="1" ht="20.25" spans="1:11">
      <c r="A1107" s="349" t="s">
        <v>6235</v>
      </c>
      <c r="B1107" s="350" t="s">
        <v>1517</v>
      </c>
      <c r="C1107" s="20">
        <f>SUMIF($J1108:$J$1340,$A1107,C1108:C$1340)</f>
        <v>11</v>
      </c>
      <c r="D1107" s="20">
        <f>SUMIF($J1108:$J$1340,$A1107,D1108:D$1340)</f>
        <v>10</v>
      </c>
      <c r="E1107" s="20">
        <f>SUMIF($J1108:$J$1340,$A1107,E1108:E$1340)</f>
        <v>0</v>
      </c>
      <c r="F1107" s="17">
        <f t="shared" si="88"/>
        <v>-11</v>
      </c>
      <c r="G1107" s="18" t="str">
        <f t="shared" si="85"/>
        <v>-100.0%</v>
      </c>
      <c r="H1107" s="18" t="str">
        <f t="shared" si="86"/>
        <v>0.0%</v>
      </c>
      <c r="I1107" s="22" t="str">
        <f t="shared" si="87"/>
        <v>是</v>
      </c>
      <c r="J1107" s="641" t="str">
        <f t="shared" si="89"/>
        <v>216</v>
      </c>
      <c r="K1107" s="712">
        <v>1</v>
      </c>
    </row>
    <row r="1108" s="697" customFormat="1" ht="20.25" hidden="1" spans="1:11">
      <c r="A1108" s="522" t="s">
        <v>6236</v>
      </c>
      <c r="B1108" s="522" t="s">
        <v>4730</v>
      </c>
      <c r="C1108" s="24">
        <f>SUMIF('2023.12'!$D$6:$D$1317,A1108,'2023.12'!$F$6:$F$1317)</f>
        <v>0</v>
      </c>
      <c r="D1108" s="24">
        <v>0</v>
      </c>
      <c r="E1108" s="24">
        <f>SUMIF('2024.12'!$E$6:$E$1659,A1108,'2024.12'!$H$6:$H$1659)</f>
        <v>0</v>
      </c>
      <c r="F1108" s="707">
        <f t="shared" si="88"/>
        <v>0</v>
      </c>
      <c r="G1108" s="707" t="str">
        <f t="shared" si="85"/>
        <v/>
      </c>
      <c r="H1108" s="707" t="str">
        <f t="shared" si="86"/>
        <v/>
      </c>
      <c r="I1108" s="22" t="str">
        <f t="shared" si="87"/>
        <v>否</v>
      </c>
      <c r="J1108" s="488" t="str">
        <f t="shared" si="89"/>
        <v>21606</v>
      </c>
      <c r="K1108" s="712">
        <v>1</v>
      </c>
    </row>
    <row r="1109" s="686" customFormat="1" ht="20.25" hidden="1" spans="1:11">
      <c r="A1109" s="280" t="s">
        <v>6237</v>
      </c>
      <c r="B1109" s="281" t="s">
        <v>14</v>
      </c>
      <c r="C1109" s="24">
        <f>SUMIF('2023.12'!$D$6:$D$1317,A1109,'2023.12'!$F$6:$F$1317)</f>
        <v>0</v>
      </c>
      <c r="D1109" s="24">
        <v>0</v>
      </c>
      <c r="E1109" s="24">
        <f>SUMIF('2024.12'!$E$6:$E$1659,A1109,'2024.12'!$H$6:$H$1659)</f>
        <v>0</v>
      </c>
      <c r="F1109" s="302">
        <f t="shared" si="88"/>
        <v>0</v>
      </c>
      <c r="G1109" s="84" t="str">
        <f t="shared" si="85"/>
        <v/>
      </c>
      <c r="H1109" s="84" t="str">
        <f t="shared" si="86"/>
        <v/>
      </c>
      <c r="I1109" s="22" t="str">
        <f t="shared" si="87"/>
        <v>否</v>
      </c>
      <c r="J1109" s="641" t="str">
        <f t="shared" si="89"/>
        <v>21606</v>
      </c>
      <c r="K1109" s="712">
        <v>1</v>
      </c>
    </row>
    <row r="1110" s="488" customFormat="1" ht="20.25" hidden="1" spans="1:11">
      <c r="A1110" s="522" t="s">
        <v>6238</v>
      </c>
      <c r="B1110" s="522" t="s">
        <v>4642</v>
      </c>
      <c r="C1110" s="24">
        <f>SUMIF('2023.12'!$D$6:$D$1317,A1110,'2023.12'!$F$6:$F$1317)</f>
        <v>0</v>
      </c>
      <c r="D1110" s="24">
        <v>0</v>
      </c>
      <c r="E1110" s="24">
        <f>SUMIF('2024.12'!$E$6:$E$1659,A1110,'2024.12'!$H$6:$H$1659)</f>
        <v>0</v>
      </c>
      <c r="F1110" s="707">
        <f t="shared" si="88"/>
        <v>0</v>
      </c>
      <c r="G1110" s="707" t="str">
        <f t="shared" si="85"/>
        <v/>
      </c>
      <c r="H1110" s="707" t="str">
        <f t="shared" si="86"/>
        <v/>
      </c>
      <c r="I1110" s="22" t="str">
        <f t="shared" si="87"/>
        <v>否</v>
      </c>
      <c r="J1110" s="488" t="str">
        <f t="shared" si="89"/>
        <v>21606</v>
      </c>
      <c r="K1110" s="712">
        <v>1</v>
      </c>
    </row>
    <row r="1111" s="694" customFormat="1" ht="30" hidden="1" spans="1:11">
      <c r="A1111" s="522" t="s">
        <v>6239</v>
      </c>
      <c r="B1111" s="522" t="s">
        <v>6240</v>
      </c>
      <c r="C1111" s="24">
        <f>SUMIF('2023.12'!$D$6:$D$1317,A1111,'2023.12'!$F$6:$F$1317)</f>
        <v>0</v>
      </c>
      <c r="D1111" s="24">
        <v>0</v>
      </c>
      <c r="E1111" s="24">
        <f>SUMIF('2024.12'!$E$6:$E$1659,A1111,'2024.12'!$H$6:$H$1659)</f>
        <v>0</v>
      </c>
      <c r="F1111" s="707">
        <f t="shared" si="88"/>
        <v>0</v>
      </c>
      <c r="G1111" s="707" t="str">
        <f t="shared" si="85"/>
        <v/>
      </c>
      <c r="H1111" s="707" t="str">
        <f t="shared" si="86"/>
        <v/>
      </c>
      <c r="I1111" s="22" t="str">
        <f t="shared" si="87"/>
        <v>否</v>
      </c>
      <c r="J1111" s="488" t="str">
        <f t="shared" si="89"/>
        <v>21606</v>
      </c>
      <c r="K1111" s="712">
        <v>1</v>
      </c>
    </row>
    <row r="1112" s="696" customFormat="1" ht="20.25" spans="1:11">
      <c r="A1112" s="280" t="s">
        <v>6241</v>
      </c>
      <c r="B1112" s="281" t="s">
        <v>1519</v>
      </c>
      <c r="C1112" s="24">
        <f>SUMIF('2023.12'!$D$6:$D$1317,A1112,'2023.12'!$F$6:$F$1317)</f>
        <v>11</v>
      </c>
      <c r="D1112" s="24">
        <v>10</v>
      </c>
      <c r="E1112" s="24">
        <f>SUMIF('2024.12'!$E$6:$E$1659,A1112,'2024.12'!$H$6:$H$1659)</f>
        <v>0</v>
      </c>
      <c r="F1112" s="302">
        <f t="shared" si="88"/>
        <v>-11</v>
      </c>
      <c r="G1112" s="84" t="str">
        <f t="shared" si="85"/>
        <v>-100.0%</v>
      </c>
      <c r="H1112" s="84" t="str">
        <f t="shared" si="86"/>
        <v>0.0%</v>
      </c>
      <c r="I1112" s="22" t="str">
        <f t="shared" si="87"/>
        <v>是</v>
      </c>
      <c r="J1112" s="641" t="str">
        <f t="shared" si="89"/>
        <v>21606</v>
      </c>
      <c r="K1112" s="712">
        <v>1</v>
      </c>
    </row>
    <row r="1113" s="696" customFormat="1" ht="20.25" hidden="1" spans="1:11">
      <c r="A1113" s="349" t="s">
        <v>6242</v>
      </c>
      <c r="B1113" s="350" t="s">
        <v>1520</v>
      </c>
      <c r="C1113" s="20">
        <f>SUMIF($J1114:$J$1340,$A1113,C1114:C$1340)</f>
        <v>0</v>
      </c>
      <c r="D1113" s="20">
        <f>SUMIF($J1114:$J$1340,$A1113,D1114:D$1340)</f>
        <v>0</v>
      </c>
      <c r="E1113" s="20">
        <f>SUMIF($J1114:$J$1340,$A1113,E1114:E$1340)</f>
        <v>0</v>
      </c>
      <c r="F1113" s="17">
        <f t="shared" si="88"/>
        <v>0</v>
      </c>
      <c r="G1113" s="18" t="str">
        <f t="shared" si="85"/>
        <v/>
      </c>
      <c r="H1113" s="18" t="str">
        <f t="shared" si="86"/>
        <v/>
      </c>
      <c r="I1113" s="22" t="str">
        <f t="shared" si="87"/>
        <v>否</v>
      </c>
      <c r="J1113" s="641" t="str">
        <f t="shared" si="89"/>
        <v>216</v>
      </c>
      <c r="K1113" s="712">
        <v>1</v>
      </c>
    </row>
    <row r="1114" s="694" customFormat="1" ht="20.25" hidden="1" spans="1:11">
      <c r="A1114" s="522" t="s">
        <v>6243</v>
      </c>
      <c r="B1114" s="522" t="s">
        <v>6244</v>
      </c>
      <c r="C1114" s="24">
        <f>SUMIF('2023.12'!$D$6:$D$1317,A1114,'2023.12'!$F$6:$F$1317)</f>
        <v>0</v>
      </c>
      <c r="D1114" s="24">
        <v>0</v>
      </c>
      <c r="E1114" s="24">
        <f>SUMIF('2024.12'!$E$6:$E$1659,A1114,'2024.12'!$H$6:$H$1659)</f>
        <v>0</v>
      </c>
      <c r="F1114" s="707">
        <f t="shared" si="88"/>
        <v>0</v>
      </c>
      <c r="G1114" s="707" t="str">
        <f t="shared" si="85"/>
        <v/>
      </c>
      <c r="H1114" s="707" t="str">
        <f t="shared" si="86"/>
        <v/>
      </c>
      <c r="I1114" s="22" t="str">
        <f t="shared" si="87"/>
        <v>否</v>
      </c>
      <c r="J1114" s="488" t="str">
        <f t="shared" si="89"/>
        <v>21699</v>
      </c>
      <c r="K1114" s="712">
        <v>1</v>
      </c>
    </row>
    <row r="1115" s="686" customFormat="1" ht="20.25" hidden="1" spans="1:11">
      <c r="A1115" s="280" t="s">
        <v>6245</v>
      </c>
      <c r="B1115" s="281" t="s">
        <v>1520</v>
      </c>
      <c r="C1115" s="24">
        <f>SUMIF('2023.12'!$D$6:$D$1317,A1115,'2023.12'!$F$6:$F$1317)</f>
        <v>0</v>
      </c>
      <c r="D1115" s="24">
        <v>0</v>
      </c>
      <c r="E1115" s="24">
        <f>SUMIF('2024.12'!$E$6:$E$1659,A1115,'2024.12'!$H$6:$H$1659)</f>
        <v>0</v>
      </c>
      <c r="F1115" s="302">
        <f t="shared" si="88"/>
        <v>0</v>
      </c>
      <c r="G1115" s="84" t="str">
        <f t="shared" si="85"/>
        <v/>
      </c>
      <c r="H1115" s="84" t="str">
        <f t="shared" si="86"/>
        <v/>
      </c>
      <c r="I1115" s="22" t="str">
        <f t="shared" si="87"/>
        <v>否</v>
      </c>
      <c r="J1115" s="641" t="str">
        <f t="shared" si="89"/>
        <v>21699</v>
      </c>
      <c r="K1115" s="712">
        <v>1</v>
      </c>
    </row>
    <row r="1116" s="641" customFormat="1" ht="20.25" spans="1:11">
      <c r="A1116" s="20" t="s">
        <v>6246</v>
      </c>
      <c r="B1116" s="344" t="s">
        <v>1522</v>
      </c>
      <c r="C1116" s="20">
        <f>SUMIF($J1117:$J$1340,$A1116,C1117:C$1340)</f>
        <v>8</v>
      </c>
      <c r="D1116" s="20">
        <f>SUMIF($J1117:$J$1340,$A1116,D1117:D$1340)</f>
        <v>10</v>
      </c>
      <c r="E1116" s="20">
        <f>SUMIF($J1117:$J$1340,$A1116,E1117:E$1340)</f>
        <v>33</v>
      </c>
      <c r="F1116" s="17">
        <f t="shared" si="88"/>
        <v>25</v>
      </c>
      <c r="G1116" s="18" t="str">
        <f t="shared" si="85"/>
        <v>312.5%</v>
      </c>
      <c r="H1116" s="18" t="str">
        <f t="shared" si="86"/>
        <v>330.0%</v>
      </c>
      <c r="I1116" s="22" t="str">
        <f t="shared" si="87"/>
        <v>是</v>
      </c>
      <c r="J1116" s="641">
        <f t="shared" si="89"/>
        <v>0</v>
      </c>
      <c r="K1116" s="712">
        <v>1</v>
      </c>
    </row>
    <row r="1117" s="686" customFormat="1" ht="20.25" spans="1:11">
      <c r="A1117" s="349" t="s">
        <v>6247</v>
      </c>
      <c r="B1117" s="350" t="s">
        <v>1523</v>
      </c>
      <c r="C1117" s="20">
        <f>SUMIF($J1118:$J$1340,$A1117,C1118:C$1340)</f>
        <v>8</v>
      </c>
      <c r="D1117" s="20">
        <f>SUMIF($J1118:$J$1340,$A1117,D1118:D$1340)</f>
        <v>0</v>
      </c>
      <c r="E1117" s="20">
        <f>SUMIF($J1118:$J$1340,$A1117,E1118:E$1340)</f>
        <v>23</v>
      </c>
      <c r="F1117" s="17">
        <f t="shared" si="88"/>
        <v>15</v>
      </c>
      <c r="G1117" s="18" t="str">
        <f t="shared" si="85"/>
        <v>187.5%</v>
      </c>
      <c r="H1117" s="18" t="str">
        <f t="shared" si="86"/>
        <v/>
      </c>
      <c r="I1117" s="22" t="str">
        <f t="shared" si="87"/>
        <v>是</v>
      </c>
      <c r="J1117" s="641" t="str">
        <f t="shared" si="89"/>
        <v>217</v>
      </c>
      <c r="K1117" s="712">
        <v>1</v>
      </c>
    </row>
    <row r="1118" s="488" customFormat="1" ht="20.25" hidden="1" spans="1:11">
      <c r="A1118" s="522" t="s">
        <v>6248</v>
      </c>
      <c r="B1118" s="522" t="s">
        <v>4730</v>
      </c>
      <c r="C1118" s="24">
        <f>SUMIF('2023.12'!$D$6:$D$1317,A1118,'2023.12'!$F$6:$F$1317)</f>
        <v>0</v>
      </c>
      <c r="D1118" s="24">
        <v>0</v>
      </c>
      <c r="E1118" s="24">
        <f>SUMIF('2024.12'!$E$6:$E$1659,A1118,'2024.12'!$H$6:$H$1659)</f>
        <v>0</v>
      </c>
      <c r="F1118" s="707">
        <f t="shared" si="88"/>
        <v>0</v>
      </c>
      <c r="G1118" s="707" t="str">
        <f t="shared" si="85"/>
        <v/>
      </c>
      <c r="H1118" s="707" t="str">
        <f t="shared" si="86"/>
        <v/>
      </c>
      <c r="I1118" s="22" t="str">
        <f t="shared" si="87"/>
        <v>否</v>
      </c>
      <c r="J1118" s="488" t="str">
        <f t="shared" si="89"/>
        <v>21701</v>
      </c>
      <c r="K1118" s="712">
        <v>1</v>
      </c>
    </row>
    <row r="1119" s="641" customFormat="1" ht="20.25" spans="1:11">
      <c r="A1119" s="280" t="s">
        <v>6249</v>
      </c>
      <c r="B1119" s="281" t="s">
        <v>14</v>
      </c>
      <c r="C1119" s="24">
        <f>SUMIF('2023.12'!$D$6:$D$1317,A1119,'2023.12'!$F$6:$F$1317)</f>
        <v>8</v>
      </c>
      <c r="D1119" s="24">
        <v>0</v>
      </c>
      <c r="E1119" s="24">
        <f>SUMIF('2024.12'!$E$6:$E$1659,A1119,'2024.12'!$H$6:$H$1659)</f>
        <v>23</v>
      </c>
      <c r="F1119" s="302">
        <f t="shared" si="88"/>
        <v>15</v>
      </c>
      <c r="G1119" s="84" t="str">
        <f t="shared" si="85"/>
        <v>187.5%</v>
      </c>
      <c r="H1119" s="84" t="str">
        <f t="shared" si="86"/>
        <v/>
      </c>
      <c r="I1119" s="22" t="str">
        <f t="shared" si="87"/>
        <v>是</v>
      </c>
      <c r="J1119" s="641" t="str">
        <f t="shared" si="89"/>
        <v>21701</v>
      </c>
      <c r="K1119" s="712">
        <v>1</v>
      </c>
    </row>
    <row r="1120" s="488" customFormat="1" ht="20.25" hidden="1" spans="1:11">
      <c r="A1120" s="522" t="s">
        <v>6250</v>
      </c>
      <c r="B1120" s="522" t="s">
        <v>4642</v>
      </c>
      <c r="C1120" s="24">
        <f>SUMIF('2023.12'!$D$6:$D$1317,A1120,'2023.12'!$F$6:$F$1317)</f>
        <v>0</v>
      </c>
      <c r="D1120" s="24">
        <v>0</v>
      </c>
      <c r="E1120" s="24">
        <f>SUMIF('2024.12'!$E$6:$E$1659,A1120,'2024.12'!$H$6:$H$1659)</f>
        <v>0</v>
      </c>
      <c r="F1120" s="707">
        <f t="shared" si="88"/>
        <v>0</v>
      </c>
      <c r="G1120" s="707" t="str">
        <f t="shared" si="85"/>
        <v/>
      </c>
      <c r="H1120" s="707" t="str">
        <f t="shared" si="86"/>
        <v/>
      </c>
      <c r="I1120" s="22" t="str">
        <f t="shared" si="87"/>
        <v>否</v>
      </c>
      <c r="J1120" s="488" t="str">
        <f t="shared" si="89"/>
        <v>21701</v>
      </c>
      <c r="K1120" s="712">
        <v>1</v>
      </c>
    </row>
    <row r="1121" s="694" customFormat="1" ht="20.25" hidden="1" spans="1:11">
      <c r="A1121" s="522" t="s">
        <v>6251</v>
      </c>
      <c r="B1121" s="522" t="s">
        <v>6252</v>
      </c>
      <c r="C1121" s="24">
        <f>SUMIF('2023.12'!$D$6:$D$1317,A1121,'2023.12'!$F$6:$F$1317)</f>
        <v>0</v>
      </c>
      <c r="D1121" s="24">
        <v>0</v>
      </c>
      <c r="E1121" s="24">
        <f>SUMIF('2024.12'!$E$6:$E$1659,A1121,'2024.12'!$H$6:$H$1659)</f>
        <v>0</v>
      </c>
      <c r="F1121" s="707">
        <f t="shared" si="88"/>
        <v>0</v>
      </c>
      <c r="G1121" s="707" t="str">
        <f t="shared" si="85"/>
        <v/>
      </c>
      <c r="H1121" s="707" t="str">
        <f t="shared" si="86"/>
        <v/>
      </c>
      <c r="I1121" s="22" t="str">
        <f t="shared" si="87"/>
        <v>否</v>
      </c>
      <c r="J1121" s="488" t="str">
        <f t="shared" si="89"/>
        <v>21701</v>
      </c>
      <c r="K1121" s="712">
        <v>1</v>
      </c>
    </row>
    <row r="1122" s="687" customFormat="1" ht="20.25" hidden="1" spans="1:11">
      <c r="A1122" s="522" t="s">
        <v>6253</v>
      </c>
      <c r="B1122" s="522" t="s">
        <v>4653</v>
      </c>
      <c r="C1122" s="24">
        <f>SUMIF('2023.12'!$D$6:$D$1317,A1122,'2023.12'!$F$6:$F$1317)</f>
        <v>0</v>
      </c>
      <c r="D1122" s="24">
        <v>0</v>
      </c>
      <c r="E1122" s="24">
        <f>SUMIF('2024.12'!$E$6:$E$1659,A1122,'2024.12'!$H$6:$H$1659)</f>
        <v>0</v>
      </c>
      <c r="F1122" s="707">
        <f t="shared" si="88"/>
        <v>0</v>
      </c>
      <c r="G1122" s="707" t="str">
        <f t="shared" si="85"/>
        <v/>
      </c>
      <c r="H1122" s="707" t="str">
        <f t="shared" si="86"/>
        <v/>
      </c>
      <c r="I1122" s="22" t="str">
        <f t="shared" si="87"/>
        <v>否</v>
      </c>
      <c r="J1122" s="488" t="str">
        <f t="shared" si="89"/>
        <v>21701</v>
      </c>
      <c r="K1122" s="712">
        <v>1</v>
      </c>
    </row>
    <row r="1123" s="694" customFormat="1" ht="20.25" hidden="1" spans="1:11">
      <c r="A1123" s="522" t="s">
        <v>6254</v>
      </c>
      <c r="B1123" s="522" t="s">
        <v>6255</v>
      </c>
      <c r="C1123" s="24">
        <f>SUMIF('2023.12'!$D$6:$D$1317,A1123,'2023.12'!$F$6:$F$1317)</f>
        <v>0</v>
      </c>
      <c r="D1123" s="24">
        <v>0</v>
      </c>
      <c r="E1123" s="24">
        <f>SUMIF('2024.12'!$E$6:$E$1659,A1123,'2024.12'!$H$6:$H$1659)</f>
        <v>0</v>
      </c>
      <c r="F1123" s="707">
        <f t="shared" si="88"/>
        <v>0</v>
      </c>
      <c r="G1123" s="707" t="str">
        <f t="shared" si="85"/>
        <v/>
      </c>
      <c r="H1123" s="707" t="str">
        <f t="shared" si="86"/>
        <v/>
      </c>
      <c r="I1123" s="22" t="str">
        <f t="shared" si="87"/>
        <v>否</v>
      </c>
      <c r="J1123" s="488" t="str">
        <f t="shared" si="89"/>
        <v>21701</v>
      </c>
      <c r="K1123" s="712">
        <v>1</v>
      </c>
    </row>
    <row r="1124" s="697" customFormat="1" ht="20.25" hidden="1" spans="1:11">
      <c r="A1124" s="269" t="s">
        <v>6256</v>
      </c>
      <c r="B1124" s="269" t="s">
        <v>6257</v>
      </c>
      <c r="C1124" s="660">
        <f>SUMIF($J1125:$J$1340,$A1124,C1125:C$1340)</f>
        <v>0</v>
      </c>
      <c r="D1124" s="660">
        <f>SUMIF($J1125:$J$1340,$A1124,D1125:D$1340)</f>
        <v>0</v>
      </c>
      <c r="E1124" s="20">
        <f>SUMIF($J1125:$J$1340,$A1124,E1125:E$1340)</f>
        <v>0</v>
      </c>
      <c r="F1124" s="271">
        <f t="shared" si="88"/>
        <v>0</v>
      </c>
      <c r="G1124" s="271" t="str">
        <f t="shared" si="85"/>
        <v/>
      </c>
      <c r="H1124" s="271" t="str">
        <f t="shared" si="86"/>
        <v/>
      </c>
      <c r="I1124" s="22" t="str">
        <f t="shared" si="87"/>
        <v>否</v>
      </c>
      <c r="J1124" s="488" t="str">
        <f t="shared" si="89"/>
        <v>217</v>
      </c>
      <c r="K1124" s="712">
        <v>1</v>
      </c>
    </row>
    <row r="1125" s="694" customFormat="1" ht="20.25" hidden="1" spans="1:11">
      <c r="A1125" s="522" t="s">
        <v>6258</v>
      </c>
      <c r="B1125" s="522" t="s">
        <v>6259</v>
      </c>
      <c r="C1125" s="24">
        <f>SUMIF('2023.12'!$D$6:$D$1317,A1125,'2023.12'!$F$6:$F$1317)</f>
        <v>0</v>
      </c>
      <c r="D1125" s="24">
        <v>0</v>
      </c>
      <c r="E1125" s="24">
        <f>SUMIF('2024.12'!$E$6:$E$1659,A1125,'2024.12'!$H$6:$H$1659)</f>
        <v>0</v>
      </c>
      <c r="F1125" s="707">
        <f t="shared" si="88"/>
        <v>0</v>
      </c>
      <c r="G1125" s="707" t="str">
        <f t="shared" si="85"/>
        <v/>
      </c>
      <c r="H1125" s="707" t="str">
        <f t="shared" si="86"/>
        <v/>
      </c>
      <c r="I1125" s="22" t="str">
        <f t="shared" si="87"/>
        <v>否</v>
      </c>
      <c r="J1125" s="488" t="str">
        <f t="shared" si="89"/>
        <v>21702</v>
      </c>
      <c r="K1125" s="712">
        <v>1</v>
      </c>
    </row>
    <row r="1126" s="694" customFormat="1" ht="20.25" hidden="1" spans="1:11">
      <c r="A1126" s="522" t="s">
        <v>6260</v>
      </c>
      <c r="B1126" s="522" t="s">
        <v>6261</v>
      </c>
      <c r="C1126" s="24">
        <f>SUMIF('2023.12'!$D$6:$D$1317,A1126,'2023.12'!$F$6:$F$1317)</f>
        <v>0</v>
      </c>
      <c r="D1126" s="24">
        <v>0</v>
      </c>
      <c r="E1126" s="24">
        <f>SUMIF('2024.12'!$E$6:$E$1659,A1126,'2024.12'!$H$6:$H$1659)</f>
        <v>0</v>
      </c>
      <c r="F1126" s="707">
        <f t="shared" si="88"/>
        <v>0</v>
      </c>
      <c r="G1126" s="707" t="str">
        <f t="shared" si="85"/>
        <v/>
      </c>
      <c r="H1126" s="707" t="str">
        <f t="shared" si="86"/>
        <v/>
      </c>
      <c r="I1126" s="22" t="str">
        <f t="shared" si="87"/>
        <v>否</v>
      </c>
      <c r="J1126" s="488" t="str">
        <f t="shared" si="89"/>
        <v>21702</v>
      </c>
      <c r="K1126" s="712">
        <v>1</v>
      </c>
    </row>
    <row r="1127" s="697" customFormat="1" ht="20.25" hidden="1" spans="1:11">
      <c r="A1127" s="522" t="s">
        <v>6262</v>
      </c>
      <c r="B1127" s="522" t="s">
        <v>6263</v>
      </c>
      <c r="C1127" s="24">
        <f>SUMIF('2023.12'!$D$6:$D$1317,A1127,'2023.12'!$F$6:$F$1317)</f>
        <v>0</v>
      </c>
      <c r="D1127" s="24">
        <v>0</v>
      </c>
      <c r="E1127" s="24">
        <f>SUMIF('2024.12'!$E$6:$E$1659,A1127,'2024.12'!$H$6:$H$1659)</f>
        <v>0</v>
      </c>
      <c r="F1127" s="707">
        <f t="shared" si="88"/>
        <v>0</v>
      </c>
      <c r="G1127" s="707" t="str">
        <f t="shared" si="85"/>
        <v/>
      </c>
      <c r="H1127" s="707" t="str">
        <f t="shared" si="86"/>
        <v/>
      </c>
      <c r="I1127" s="22" t="str">
        <f t="shared" si="87"/>
        <v>否</v>
      </c>
      <c r="J1127" s="488" t="str">
        <f t="shared" si="89"/>
        <v>21702</v>
      </c>
      <c r="K1127" s="712">
        <v>1</v>
      </c>
    </row>
    <row r="1128" s="694" customFormat="1" ht="20.25" hidden="1" spans="1:11">
      <c r="A1128" s="522" t="s">
        <v>6264</v>
      </c>
      <c r="B1128" s="522" t="s">
        <v>6265</v>
      </c>
      <c r="C1128" s="24">
        <f>SUMIF('2023.12'!$D$6:$D$1317,A1128,'2023.12'!$F$6:$F$1317)</f>
        <v>0</v>
      </c>
      <c r="D1128" s="24">
        <v>0</v>
      </c>
      <c r="E1128" s="24">
        <f>SUMIF('2024.12'!$E$6:$E$1659,A1128,'2024.12'!$H$6:$H$1659)</f>
        <v>0</v>
      </c>
      <c r="F1128" s="707">
        <f t="shared" si="88"/>
        <v>0</v>
      </c>
      <c r="G1128" s="707" t="str">
        <f t="shared" si="85"/>
        <v/>
      </c>
      <c r="H1128" s="707" t="str">
        <f t="shared" si="86"/>
        <v/>
      </c>
      <c r="I1128" s="22" t="str">
        <f t="shared" si="87"/>
        <v>否</v>
      </c>
      <c r="J1128" s="488" t="str">
        <f t="shared" si="89"/>
        <v>21702</v>
      </c>
      <c r="K1128" s="712">
        <v>1</v>
      </c>
    </row>
    <row r="1129" s="694" customFormat="1" ht="20.25" hidden="1" spans="1:11">
      <c r="A1129" s="522" t="s">
        <v>6266</v>
      </c>
      <c r="B1129" s="522" t="s">
        <v>6267</v>
      </c>
      <c r="C1129" s="24">
        <f>SUMIF('2023.12'!$D$6:$D$1317,A1129,'2023.12'!$F$6:$F$1317)</f>
        <v>0</v>
      </c>
      <c r="D1129" s="24">
        <v>0</v>
      </c>
      <c r="E1129" s="24">
        <f>SUMIF('2024.12'!$E$6:$E$1659,A1129,'2024.12'!$H$6:$H$1659)</f>
        <v>0</v>
      </c>
      <c r="F1129" s="707">
        <f t="shared" si="88"/>
        <v>0</v>
      </c>
      <c r="G1129" s="707" t="str">
        <f t="shared" si="85"/>
        <v/>
      </c>
      <c r="H1129" s="707" t="str">
        <f t="shared" si="86"/>
        <v/>
      </c>
      <c r="I1129" s="22" t="str">
        <f t="shared" si="87"/>
        <v>否</v>
      </c>
      <c r="J1129" s="488" t="str">
        <f t="shared" si="89"/>
        <v>21702</v>
      </c>
      <c r="K1129" s="712">
        <v>1</v>
      </c>
    </row>
    <row r="1130" s="697" customFormat="1" ht="20.25" hidden="1" spans="1:11">
      <c r="A1130" s="522" t="s">
        <v>6268</v>
      </c>
      <c r="B1130" s="522" t="s">
        <v>6269</v>
      </c>
      <c r="C1130" s="24">
        <f>SUMIF('2023.12'!$D$6:$D$1317,A1130,'2023.12'!$F$6:$F$1317)</f>
        <v>0</v>
      </c>
      <c r="D1130" s="24">
        <v>0</v>
      </c>
      <c r="E1130" s="24">
        <f>SUMIF('2024.12'!$E$6:$E$1659,A1130,'2024.12'!$H$6:$H$1659)</f>
        <v>0</v>
      </c>
      <c r="F1130" s="707">
        <f t="shared" si="88"/>
        <v>0</v>
      </c>
      <c r="G1130" s="707" t="str">
        <f t="shared" si="85"/>
        <v/>
      </c>
      <c r="H1130" s="707" t="str">
        <f t="shared" si="86"/>
        <v/>
      </c>
      <c r="I1130" s="22" t="str">
        <f t="shared" si="87"/>
        <v>否</v>
      </c>
      <c r="J1130" s="488" t="str">
        <f t="shared" si="89"/>
        <v>21702</v>
      </c>
      <c r="K1130" s="712">
        <v>1</v>
      </c>
    </row>
    <row r="1131" s="697" customFormat="1" ht="20.25" hidden="1" spans="1:11">
      <c r="A1131" s="522" t="s">
        <v>6270</v>
      </c>
      <c r="B1131" s="522" t="s">
        <v>6271</v>
      </c>
      <c r="C1131" s="24">
        <f>SUMIF('2023.12'!$D$6:$D$1317,A1131,'2023.12'!$F$6:$F$1317)</f>
        <v>0</v>
      </c>
      <c r="D1131" s="24">
        <v>0</v>
      </c>
      <c r="E1131" s="24">
        <f>SUMIF('2024.12'!$E$6:$E$1659,A1131,'2024.12'!$H$6:$H$1659)</f>
        <v>0</v>
      </c>
      <c r="F1131" s="707">
        <f t="shared" si="88"/>
        <v>0</v>
      </c>
      <c r="G1131" s="707" t="str">
        <f t="shared" si="85"/>
        <v/>
      </c>
      <c r="H1131" s="707" t="str">
        <f t="shared" si="86"/>
        <v/>
      </c>
      <c r="I1131" s="22" t="str">
        <f t="shared" si="87"/>
        <v>否</v>
      </c>
      <c r="J1131" s="488" t="str">
        <f t="shared" si="89"/>
        <v>21702</v>
      </c>
      <c r="K1131" s="712">
        <v>1</v>
      </c>
    </row>
    <row r="1132" s="697" customFormat="1" ht="20.25" hidden="1" spans="1:11">
      <c r="A1132" s="522" t="s">
        <v>6272</v>
      </c>
      <c r="B1132" s="522" t="s">
        <v>6273</v>
      </c>
      <c r="C1132" s="24">
        <f>SUMIF('2023.12'!$D$6:$D$1317,A1132,'2023.12'!$F$6:$F$1317)</f>
        <v>0</v>
      </c>
      <c r="D1132" s="24">
        <v>0</v>
      </c>
      <c r="E1132" s="24">
        <f>SUMIF('2024.12'!$E$6:$E$1659,A1132,'2024.12'!$H$6:$H$1659)</f>
        <v>0</v>
      </c>
      <c r="F1132" s="707">
        <f t="shared" si="88"/>
        <v>0</v>
      </c>
      <c r="G1132" s="707" t="str">
        <f t="shared" si="85"/>
        <v/>
      </c>
      <c r="H1132" s="707" t="str">
        <f t="shared" si="86"/>
        <v/>
      </c>
      <c r="I1132" s="22" t="str">
        <f t="shared" si="87"/>
        <v>否</v>
      </c>
      <c r="J1132" s="488" t="str">
        <f t="shared" si="89"/>
        <v>21702</v>
      </c>
      <c r="K1132" s="712">
        <v>1</v>
      </c>
    </row>
    <row r="1133" s="697" customFormat="1" ht="20.25" hidden="1" spans="1:11">
      <c r="A1133" s="522" t="s">
        <v>6274</v>
      </c>
      <c r="B1133" s="522" t="s">
        <v>6275</v>
      </c>
      <c r="C1133" s="24">
        <f>SUMIF('2023.12'!$D$6:$D$1317,A1133,'2023.12'!$F$6:$F$1317)</f>
        <v>0</v>
      </c>
      <c r="D1133" s="24">
        <v>0</v>
      </c>
      <c r="E1133" s="24">
        <f>SUMIF('2024.12'!$E$6:$E$1659,A1133,'2024.12'!$H$6:$H$1659)</f>
        <v>0</v>
      </c>
      <c r="F1133" s="707">
        <f t="shared" si="88"/>
        <v>0</v>
      </c>
      <c r="G1133" s="707" t="str">
        <f t="shared" si="85"/>
        <v/>
      </c>
      <c r="H1133" s="707" t="str">
        <f t="shared" si="86"/>
        <v/>
      </c>
      <c r="I1133" s="22" t="str">
        <f t="shared" si="87"/>
        <v>否</v>
      </c>
      <c r="J1133" s="488" t="str">
        <f t="shared" si="89"/>
        <v>21702</v>
      </c>
      <c r="K1133" s="712">
        <v>1</v>
      </c>
    </row>
    <row r="1134" s="697" customFormat="1" ht="20.25" spans="1:11">
      <c r="A1134" s="269" t="s">
        <v>6276</v>
      </c>
      <c r="B1134" s="270" t="s">
        <v>1536</v>
      </c>
      <c r="C1134" s="660">
        <f>SUMIF($J1135:$J$1340,$A1134,C1135:C$1340)</f>
        <v>0</v>
      </c>
      <c r="D1134" s="660">
        <f>SUMIF($J1135:$J$1340,$A1134,D1135:D$1340)</f>
        <v>10</v>
      </c>
      <c r="E1134" s="20">
        <f>SUMIF($J1135:$J$1340,$A1134,E1135:E$1340)</f>
        <v>10</v>
      </c>
      <c r="F1134" s="271">
        <f t="shared" si="88"/>
        <v>10</v>
      </c>
      <c r="G1134" s="271" t="str">
        <f t="shared" si="85"/>
        <v/>
      </c>
      <c r="H1134" s="271" t="str">
        <f t="shared" si="86"/>
        <v>100.0%</v>
      </c>
      <c r="I1134" s="22" t="str">
        <f t="shared" si="87"/>
        <v>是</v>
      </c>
      <c r="J1134" s="488" t="str">
        <f t="shared" si="89"/>
        <v>217</v>
      </c>
      <c r="K1134" s="712">
        <v>1</v>
      </c>
    </row>
    <row r="1135" s="697" customFormat="1" ht="20.25" hidden="1" spans="1:11">
      <c r="A1135" s="522" t="s">
        <v>6277</v>
      </c>
      <c r="B1135" s="522" t="s">
        <v>6278</v>
      </c>
      <c r="C1135" s="24">
        <f>SUMIF('2023.12'!$D$6:$D$1317,A1135,'2023.12'!$F$6:$F$1317)</f>
        <v>0</v>
      </c>
      <c r="D1135" s="24">
        <v>0</v>
      </c>
      <c r="E1135" s="24">
        <f>SUMIF('2024.12'!$E$6:$E$1659,A1135,'2024.12'!$H$6:$H$1659)</f>
        <v>0</v>
      </c>
      <c r="F1135" s="707">
        <f t="shared" si="88"/>
        <v>0</v>
      </c>
      <c r="G1135" s="707" t="str">
        <f t="shared" si="85"/>
        <v/>
      </c>
      <c r="H1135" s="707" t="str">
        <f t="shared" si="86"/>
        <v/>
      </c>
      <c r="I1135" s="22" t="str">
        <f t="shared" si="87"/>
        <v>否</v>
      </c>
      <c r="J1135" s="488" t="str">
        <f t="shared" si="89"/>
        <v>21703</v>
      </c>
      <c r="K1135" s="712">
        <v>1</v>
      </c>
    </row>
    <row r="1136" s="697" customFormat="1" ht="20.25" spans="1:11">
      <c r="A1136" s="306" t="s">
        <v>6279</v>
      </c>
      <c r="B1136" s="708" t="s">
        <v>1538</v>
      </c>
      <c r="C1136" s="24">
        <f>SUMIF('2023.12'!$D$6:$D$1317,A1136,'2023.12'!$F$6:$F$1317)</f>
        <v>0</v>
      </c>
      <c r="D1136" s="24">
        <v>10</v>
      </c>
      <c r="E1136" s="24">
        <f>SUMIF('2024.12'!$E$6:$E$1659,A1136,'2024.12'!$H$6:$H$1659)</f>
        <v>10</v>
      </c>
      <c r="F1136" s="707">
        <f t="shared" si="88"/>
        <v>10</v>
      </c>
      <c r="G1136" s="707" t="str">
        <f t="shared" si="85"/>
        <v/>
      </c>
      <c r="H1136" s="707" t="str">
        <f t="shared" si="86"/>
        <v>100.0%</v>
      </c>
      <c r="I1136" s="22" t="str">
        <f t="shared" si="87"/>
        <v>是</v>
      </c>
      <c r="J1136" s="488" t="str">
        <f t="shared" si="89"/>
        <v>21703</v>
      </c>
      <c r="K1136" s="712">
        <v>1</v>
      </c>
    </row>
    <row r="1137" s="697" customFormat="1" ht="20.25" hidden="1" spans="1:11">
      <c r="A1137" s="522" t="s">
        <v>6280</v>
      </c>
      <c r="B1137" s="522" t="s">
        <v>6281</v>
      </c>
      <c r="C1137" s="24">
        <f>SUMIF('2023.12'!$D$6:$D$1317,A1137,'2023.12'!$F$6:$F$1317)</f>
        <v>0</v>
      </c>
      <c r="D1137" s="24">
        <v>0</v>
      </c>
      <c r="E1137" s="24">
        <f>SUMIF('2024.12'!$E$6:$E$1659,A1137,'2024.12'!$H$6:$H$1659)</f>
        <v>0</v>
      </c>
      <c r="F1137" s="707">
        <f t="shared" si="88"/>
        <v>0</v>
      </c>
      <c r="G1137" s="707" t="str">
        <f t="shared" si="85"/>
        <v/>
      </c>
      <c r="H1137" s="707" t="str">
        <f t="shared" si="86"/>
        <v/>
      </c>
      <c r="I1137" s="22" t="str">
        <f t="shared" si="87"/>
        <v>否</v>
      </c>
      <c r="J1137" s="488" t="str">
        <f t="shared" si="89"/>
        <v>21703</v>
      </c>
      <c r="K1137" s="712">
        <v>1</v>
      </c>
    </row>
    <row r="1138" s="697" customFormat="1" ht="20.25" hidden="1" spans="1:11">
      <c r="A1138" s="522" t="s">
        <v>6282</v>
      </c>
      <c r="B1138" s="522" t="s">
        <v>6283</v>
      </c>
      <c r="C1138" s="24">
        <f>SUMIF('2023.12'!$D$6:$D$1317,A1138,'2023.12'!$F$6:$F$1317)</f>
        <v>0</v>
      </c>
      <c r="D1138" s="24">
        <v>0</v>
      </c>
      <c r="E1138" s="24">
        <f>SUMIF('2024.12'!$E$6:$E$1659,A1138,'2024.12'!$H$6:$H$1659)</f>
        <v>0</v>
      </c>
      <c r="F1138" s="707">
        <f t="shared" si="88"/>
        <v>0</v>
      </c>
      <c r="G1138" s="707" t="str">
        <f t="shared" si="85"/>
        <v/>
      </c>
      <c r="H1138" s="707" t="str">
        <f t="shared" si="86"/>
        <v/>
      </c>
      <c r="I1138" s="22" t="str">
        <f t="shared" si="87"/>
        <v>否</v>
      </c>
      <c r="J1138" s="488" t="str">
        <f t="shared" si="89"/>
        <v>21703</v>
      </c>
      <c r="K1138" s="712">
        <v>1</v>
      </c>
    </row>
    <row r="1139" s="697" customFormat="1" ht="20.25" hidden="1" spans="1:11">
      <c r="A1139" s="522" t="s">
        <v>6284</v>
      </c>
      <c r="B1139" s="522" t="s">
        <v>6285</v>
      </c>
      <c r="C1139" s="24">
        <f>SUMIF('2023.12'!$D$6:$D$1317,A1139,'2023.12'!$F$6:$F$1317)</f>
        <v>0</v>
      </c>
      <c r="D1139" s="24">
        <v>0</v>
      </c>
      <c r="E1139" s="24">
        <f>SUMIF('2024.12'!$E$6:$E$1659,A1139,'2024.12'!$H$6:$H$1659)</f>
        <v>0</v>
      </c>
      <c r="F1139" s="707">
        <f t="shared" si="88"/>
        <v>0</v>
      </c>
      <c r="G1139" s="707" t="str">
        <f t="shared" si="85"/>
        <v/>
      </c>
      <c r="H1139" s="707" t="str">
        <f t="shared" si="86"/>
        <v/>
      </c>
      <c r="I1139" s="22" t="str">
        <f t="shared" si="87"/>
        <v>否</v>
      </c>
      <c r="J1139" s="488" t="str">
        <f t="shared" si="89"/>
        <v>21703</v>
      </c>
      <c r="K1139" s="712">
        <v>1</v>
      </c>
    </row>
    <row r="1140" s="697" customFormat="1" ht="20.25" hidden="1" spans="1:11">
      <c r="A1140" s="269" t="s">
        <v>6286</v>
      </c>
      <c r="B1140" s="269" t="s">
        <v>6287</v>
      </c>
      <c r="C1140" s="660">
        <f>SUMIF($J1141:$J$1340,$A1140,C1141:C$1340)</f>
        <v>0</v>
      </c>
      <c r="D1140" s="660">
        <f>SUMIF($J1141:$J$1340,$A1140,D1141:D$1340)</f>
        <v>0</v>
      </c>
      <c r="E1140" s="20">
        <f>SUMIF($J1141:$J$1340,$A1140,E1141:E$1340)</f>
        <v>0</v>
      </c>
      <c r="F1140" s="271">
        <f t="shared" si="88"/>
        <v>0</v>
      </c>
      <c r="G1140" s="271" t="str">
        <f t="shared" si="85"/>
        <v/>
      </c>
      <c r="H1140" s="271" t="str">
        <f t="shared" si="86"/>
        <v/>
      </c>
      <c r="I1140" s="22" t="str">
        <f t="shared" si="87"/>
        <v>否</v>
      </c>
      <c r="J1140" s="488" t="str">
        <f t="shared" si="89"/>
        <v>217</v>
      </c>
      <c r="K1140" s="712">
        <v>1</v>
      </c>
    </row>
    <row r="1141" s="697" customFormat="1" ht="20.25" hidden="1" spans="1:11">
      <c r="A1141" s="522" t="s">
        <v>6288</v>
      </c>
      <c r="B1141" s="522" t="s">
        <v>6289</v>
      </c>
      <c r="C1141" s="24">
        <f>SUMIF('2023.12'!$D$6:$D$1317,A1141,'2023.12'!$F$6:$F$1317)</f>
        <v>0</v>
      </c>
      <c r="D1141" s="24">
        <v>0</v>
      </c>
      <c r="E1141" s="24">
        <f>SUMIF('2024.12'!$E$6:$E$1659,A1141,'2024.12'!$H$6:$H$1659)</f>
        <v>0</v>
      </c>
      <c r="F1141" s="707">
        <f t="shared" si="88"/>
        <v>0</v>
      </c>
      <c r="G1141" s="707" t="str">
        <f t="shared" si="85"/>
        <v/>
      </c>
      <c r="H1141" s="707" t="str">
        <f t="shared" si="86"/>
        <v/>
      </c>
      <c r="I1141" s="22" t="str">
        <f t="shared" si="87"/>
        <v>否</v>
      </c>
      <c r="J1141" s="488" t="str">
        <f t="shared" si="89"/>
        <v>21704</v>
      </c>
      <c r="K1141" s="712">
        <v>1</v>
      </c>
    </row>
    <row r="1142" s="694" customFormat="1" ht="20.25" hidden="1" spans="1:11">
      <c r="A1142" s="522" t="s">
        <v>6290</v>
      </c>
      <c r="B1142" s="522" t="s">
        <v>6291</v>
      </c>
      <c r="C1142" s="24">
        <f>SUMIF('2023.12'!$D$6:$D$1317,A1142,'2023.12'!$F$6:$F$1317)</f>
        <v>0</v>
      </c>
      <c r="D1142" s="24">
        <v>0</v>
      </c>
      <c r="E1142" s="24">
        <f>SUMIF('2024.12'!$E$6:$E$1659,A1142,'2024.12'!$H$6:$H$1659)</f>
        <v>0</v>
      </c>
      <c r="F1142" s="707">
        <f t="shared" si="88"/>
        <v>0</v>
      </c>
      <c r="G1142" s="707" t="str">
        <f t="shared" si="85"/>
        <v/>
      </c>
      <c r="H1142" s="707" t="str">
        <f t="shared" si="86"/>
        <v/>
      </c>
      <c r="I1142" s="22" t="str">
        <f t="shared" si="87"/>
        <v>否</v>
      </c>
      <c r="J1142" s="488" t="str">
        <f t="shared" si="89"/>
        <v>21704</v>
      </c>
      <c r="K1142" s="712">
        <v>1</v>
      </c>
    </row>
    <row r="1143" s="452" customFormat="1" ht="20.25" hidden="1" spans="1:11">
      <c r="A1143" s="269" t="s">
        <v>6292</v>
      </c>
      <c r="B1143" s="269" t="s">
        <v>6293</v>
      </c>
      <c r="C1143" s="660">
        <f>SUMIF($J1144:$J$1340,$A1143,C1144:C$1340)</f>
        <v>0</v>
      </c>
      <c r="D1143" s="660">
        <f>SUMIF($J1144:$J$1340,$A1143,D1144:D$1340)</f>
        <v>0</v>
      </c>
      <c r="E1143" s="20">
        <f>SUMIF($J1144:$J$1340,$A1143,E1144:E$1340)</f>
        <v>0</v>
      </c>
      <c r="F1143" s="271">
        <f t="shared" si="88"/>
        <v>0</v>
      </c>
      <c r="G1143" s="271" t="str">
        <f t="shared" si="85"/>
        <v/>
      </c>
      <c r="H1143" s="271" t="str">
        <f t="shared" si="86"/>
        <v/>
      </c>
      <c r="I1143" s="22" t="str">
        <f t="shared" si="87"/>
        <v>否</v>
      </c>
      <c r="J1143" s="488" t="str">
        <f t="shared" si="89"/>
        <v>217</v>
      </c>
      <c r="K1143" s="712">
        <v>1</v>
      </c>
    </row>
    <row r="1144" s="449" customFormat="1" ht="20.25" hidden="1" spans="1:11">
      <c r="A1144" s="522" t="s">
        <v>6294</v>
      </c>
      <c r="B1144" s="522" t="s">
        <v>6295</v>
      </c>
      <c r="C1144" s="24">
        <f>SUMIF('2023.12'!$D$6:$D$1317,A1144,'2023.12'!$F$6:$F$1317)</f>
        <v>0</v>
      </c>
      <c r="D1144" s="24">
        <v>0</v>
      </c>
      <c r="E1144" s="24">
        <f>SUMIF('2024.12'!$E$6:$E$1659,A1144,'2024.12'!$H$6:$H$1659)</f>
        <v>0</v>
      </c>
      <c r="F1144" s="707">
        <f t="shared" si="88"/>
        <v>0</v>
      </c>
      <c r="G1144" s="707" t="str">
        <f t="shared" si="85"/>
        <v/>
      </c>
      <c r="H1144" s="707" t="str">
        <f t="shared" si="86"/>
        <v/>
      </c>
      <c r="I1144" s="22" t="str">
        <f t="shared" si="87"/>
        <v>否</v>
      </c>
      <c r="J1144" s="488" t="str">
        <f t="shared" si="89"/>
        <v>21799</v>
      </c>
      <c r="K1144" s="712">
        <v>1</v>
      </c>
    </row>
    <row r="1145" s="449" customFormat="1" ht="20.25" hidden="1" spans="1:11">
      <c r="A1145" s="522" t="s">
        <v>6296</v>
      </c>
      <c r="B1145" s="522" t="s">
        <v>6297</v>
      </c>
      <c r="C1145" s="24">
        <f>SUMIF('2023.12'!$D$6:$D$1317,A1145,'2023.12'!$F$6:$F$1317)</f>
        <v>0</v>
      </c>
      <c r="D1145" s="24">
        <v>0</v>
      </c>
      <c r="E1145" s="24">
        <f>SUMIF('2024.12'!$E$6:$E$1659,A1145,'2024.12'!$H$6:$H$1659)</f>
        <v>0</v>
      </c>
      <c r="F1145" s="707">
        <f t="shared" si="88"/>
        <v>0</v>
      </c>
      <c r="G1145" s="707" t="str">
        <f t="shared" si="85"/>
        <v/>
      </c>
      <c r="H1145" s="707" t="str">
        <f t="shared" si="86"/>
        <v/>
      </c>
      <c r="I1145" s="22" t="str">
        <f t="shared" si="87"/>
        <v>否</v>
      </c>
      <c r="J1145" s="488" t="str">
        <f t="shared" si="89"/>
        <v>21799</v>
      </c>
      <c r="K1145" s="712">
        <v>1</v>
      </c>
    </row>
    <row r="1146" s="523" customFormat="1" ht="20.25" hidden="1" spans="1:11">
      <c r="A1146" s="354" t="s">
        <v>6298</v>
      </c>
      <c r="B1146" s="354" t="s">
        <v>6299</v>
      </c>
      <c r="C1146" s="354">
        <f>SUMIF($J1147:$J$1340,$A1146,C1147:C$1340)</f>
        <v>0</v>
      </c>
      <c r="D1146" s="354">
        <f>SUMIF($J1147:$J$1340,$A1146,D1147:D$1340)</f>
        <v>0</v>
      </c>
      <c r="E1146" s="20">
        <f>SUMIF($J1147:$J$1340,$A1146,E1147:E$1340)</f>
        <v>0</v>
      </c>
      <c r="F1146" s="268">
        <f t="shared" si="88"/>
        <v>0</v>
      </c>
      <c r="G1146" s="268" t="str">
        <f t="shared" si="85"/>
        <v/>
      </c>
      <c r="H1146" s="268" t="str">
        <f t="shared" si="86"/>
        <v/>
      </c>
      <c r="I1146" s="22" t="str">
        <f t="shared" si="87"/>
        <v>否</v>
      </c>
      <c r="J1146" s="488">
        <f t="shared" si="89"/>
        <v>0</v>
      </c>
      <c r="K1146" s="712">
        <v>1</v>
      </c>
    </row>
    <row r="1147" s="433" customFormat="1" ht="20.25" hidden="1" spans="1:11">
      <c r="A1147" s="269" t="s">
        <v>6300</v>
      </c>
      <c r="B1147" s="269" t="s">
        <v>6301</v>
      </c>
      <c r="C1147" s="660">
        <f>SUMIF($J1148:$J$1340,$A1147,C1148:C$1340)</f>
        <v>0</v>
      </c>
      <c r="D1147" s="660">
        <f>SUMIF($J1148:$J$1340,$A1147,D1148:D$1340)</f>
        <v>0</v>
      </c>
      <c r="E1147" s="20">
        <f>SUMIF($J1148:$J$1340,$A1147,E1148:E$1340)</f>
        <v>0</v>
      </c>
      <c r="F1147" s="271">
        <f t="shared" si="88"/>
        <v>0</v>
      </c>
      <c r="G1147" s="271" t="str">
        <f t="shared" si="85"/>
        <v/>
      </c>
      <c r="H1147" s="271" t="str">
        <f t="shared" si="86"/>
        <v/>
      </c>
      <c r="I1147" s="22" t="str">
        <f t="shared" si="87"/>
        <v>否</v>
      </c>
      <c r="J1147" s="488" t="str">
        <f t="shared" si="89"/>
        <v>219</v>
      </c>
      <c r="K1147" s="712">
        <v>1</v>
      </c>
    </row>
    <row r="1148" s="452" customFormat="1" ht="20.25" hidden="1" spans="1:11">
      <c r="A1148" s="269" t="s">
        <v>6302</v>
      </c>
      <c r="B1148" s="269" t="s">
        <v>6303</v>
      </c>
      <c r="C1148" s="660">
        <f>SUMIF($J1149:$J$1340,$A1148,C1149:C$1340)</f>
        <v>0</v>
      </c>
      <c r="D1148" s="660">
        <f>SUMIF($J1149:$J$1340,$A1148,D1149:D$1340)</f>
        <v>0</v>
      </c>
      <c r="E1148" s="20">
        <f>SUMIF($J1149:$J$1340,$A1148,E1149:E$1340)</f>
        <v>0</v>
      </c>
      <c r="F1148" s="271">
        <f t="shared" si="88"/>
        <v>0</v>
      </c>
      <c r="G1148" s="271" t="str">
        <f t="shared" si="85"/>
        <v/>
      </c>
      <c r="H1148" s="271" t="str">
        <f t="shared" si="86"/>
        <v/>
      </c>
      <c r="I1148" s="22" t="str">
        <f t="shared" si="87"/>
        <v>否</v>
      </c>
      <c r="J1148" s="488" t="str">
        <f t="shared" si="89"/>
        <v>219</v>
      </c>
      <c r="K1148" s="712">
        <v>1</v>
      </c>
    </row>
    <row r="1149" s="452" customFormat="1" ht="20.25" hidden="1" spans="1:11">
      <c r="A1149" s="269" t="s">
        <v>6304</v>
      </c>
      <c r="B1149" s="269" t="s">
        <v>6305</v>
      </c>
      <c r="C1149" s="660">
        <f>SUMIF($J1150:$J$1340,$A1149,C1150:C$1340)</f>
        <v>0</v>
      </c>
      <c r="D1149" s="660">
        <f>SUMIF($J1150:$J$1340,$A1149,D1150:D$1340)</f>
        <v>0</v>
      </c>
      <c r="E1149" s="20">
        <f>SUMIF($J1150:$J$1340,$A1149,E1150:E$1340)</f>
        <v>0</v>
      </c>
      <c r="F1149" s="271">
        <f t="shared" si="88"/>
        <v>0</v>
      </c>
      <c r="G1149" s="271" t="str">
        <f t="shared" si="85"/>
        <v/>
      </c>
      <c r="H1149" s="271" t="str">
        <f t="shared" si="86"/>
        <v/>
      </c>
      <c r="I1149" s="22" t="str">
        <f t="shared" si="87"/>
        <v>否</v>
      </c>
      <c r="J1149" s="488" t="str">
        <f t="shared" si="89"/>
        <v>219</v>
      </c>
      <c r="K1149" s="712">
        <v>1</v>
      </c>
    </row>
    <row r="1150" s="452" customFormat="1" ht="20.25" hidden="1" spans="1:11">
      <c r="A1150" s="269" t="s">
        <v>6306</v>
      </c>
      <c r="B1150" s="269" t="s">
        <v>6307</v>
      </c>
      <c r="C1150" s="660">
        <f>SUMIF($J1151:$J$1340,$A1150,C1151:C$1340)</f>
        <v>0</v>
      </c>
      <c r="D1150" s="660">
        <f>SUMIF($J1151:$J$1340,$A1150,D1151:D$1340)</f>
        <v>0</v>
      </c>
      <c r="E1150" s="20">
        <f>SUMIF($J1151:$J$1340,$A1150,E1151:E$1340)</f>
        <v>0</v>
      </c>
      <c r="F1150" s="271">
        <f t="shared" si="88"/>
        <v>0</v>
      </c>
      <c r="G1150" s="271" t="str">
        <f t="shared" si="85"/>
        <v/>
      </c>
      <c r="H1150" s="271" t="str">
        <f t="shared" si="86"/>
        <v/>
      </c>
      <c r="I1150" s="22" t="str">
        <f t="shared" si="87"/>
        <v>否</v>
      </c>
      <c r="J1150" s="488" t="str">
        <f t="shared" si="89"/>
        <v>219</v>
      </c>
      <c r="K1150" s="712">
        <v>1</v>
      </c>
    </row>
    <row r="1151" s="452" customFormat="1" ht="20.25" hidden="1" spans="1:11">
      <c r="A1151" s="269" t="s">
        <v>6308</v>
      </c>
      <c r="B1151" s="269" t="s">
        <v>6309</v>
      </c>
      <c r="C1151" s="660">
        <f>SUMIF($J1152:$J$1340,$A1151,C1152:C$1340)</f>
        <v>0</v>
      </c>
      <c r="D1151" s="660">
        <f>SUMIF($J1152:$J$1340,$A1151,D1152:D$1340)</f>
        <v>0</v>
      </c>
      <c r="E1151" s="20">
        <f>SUMIF($J1152:$J$1340,$A1151,E1152:E$1340)</f>
        <v>0</v>
      </c>
      <c r="F1151" s="271">
        <f t="shared" si="88"/>
        <v>0</v>
      </c>
      <c r="G1151" s="271" t="str">
        <f t="shared" si="85"/>
        <v/>
      </c>
      <c r="H1151" s="271" t="str">
        <f t="shared" si="86"/>
        <v/>
      </c>
      <c r="I1151" s="22" t="str">
        <f t="shared" si="87"/>
        <v>否</v>
      </c>
      <c r="J1151" s="488" t="str">
        <f t="shared" si="89"/>
        <v>219</v>
      </c>
      <c r="K1151" s="712">
        <v>1</v>
      </c>
    </row>
    <row r="1152" s="697" customFormat="1" ht="20.25" hidden="1" spans="1:11">
      <c r="A1152" s="269" t="s">
        <v>6310</v>
      </c>
      <c r="B1152" s="269" t="s">
        <v>6311</v>
      </c>
      <c r="C1152" s="660">
        <f>SUMIF($J1153:$J$1340,$A1152,C1153:C$1340)</f>
        <v>0</v>
      </c>
      <c r="D1152" s="660">
        <f>SUMIF($J1153:$J$1340,$A1152,D1153:D$1340)</f>
        <v>0</v>
      </c>
      <c r="E1152" s="20">
        <f>SUMIF($J1153:$J$1340,$A1152,E1153:E$1340)</f>
        <v>0</v>
      </c>
      <c r="F1152" s="271">
        <f t="shared" si="88"/>
        <v>0</v>
      </c>
      <c r="G1152" s="271" t="str">
        <f t="shared" si="85"/>
        <v/>
      </c>
      <c r="H1152" s="271" t="str">
        <f t="shared" si="86"/>
        <v/>
      </c>
      <c r="I1152" s="22" t="str">
        <f t="shared" si="87"/>
        <v>否</v>
      </c>
      <c r="J1152" s="488" t="str">
        <f t="shared" si="89"/>
        <v>219</v>
      </c>
      <c r="K1152" s="712">
        <v>1</v>
      </c>
    </row>
    <row r="1153" s="452" customFormat="1" ht="20.25" hidden="1" spans="1:11">
      <c r="A1153" s="269" t="s">
        <v>6312</v>
      </c>
      <c r="B1153" s="269" t="s">
        <v>6313</v>
      </c>
      <c r="C1153" s="660">
        <f>SUMIF($J1154:$J$1340,$A1153,C1154:C$1340)</f>
        <v>0</v>
      </c>
      <c r="D1153" s="660">
        <f>SUMIF($J1154:$J$1340,$A1153,D1154:D$1340)</f>
        <v>0</v>
      </c>
      <c r="E1153" s="20">
        <f>SUMIF($J1154:$J$1340,$A1153,E1154:E$1340)</f>
        <v>0</v>
      </c>
      <c r="F1153" s="271">
        <f t="shared" si="88"/>
        <v>0</v>
      </c>
      <c r="G1153" s="271" t="str">
        <f t="shared" si="85"/>
        <v/>
      </c>
      <c r="H1153" s="271" t="str">
        <f t="shared" si="86"/>
        <v/>
      </c>
      <c r="I1153" s="22" t="str">
        <f t="shared" si="87"/>
        <v>否</v>
      </c>
      <c r="J1153" s="488" t="str">
        <f t="shared" si="89"/>
        <v>219</v>
      </c>
      <c r="K1153" s="712">
        <v>1</v>
      </c>
    </row>
    <row r="1154" s="452" customFormat="1" ht="20.25" hidden="1" spans="1:11">
      <c r="A1154" s="269" t="s">
        <v>6314</v>
      </c>
      <c r="B1154" s="269" t="s">
        <v>6315</v>
      </c>
      <c r="C1154" s="660">
        <f>SUMIF($J1155:$J$1340,$A1154,C1155:C$1340)</f>
        <v>0</v>
      </c>
      <c r="D1154" s="660">
        <f>SUMIF($J1155:$J$1340,$A1154,D1155:D$1340)</f>
        <v>0</v>
      </c>
      <c r="E1154" s="20">
        <f>SUMIF($J1155:$J$1340,$A1154,E1155:E$1340)</f>
        <v>0</v>
      </c>
      <c r="F1154" s="271">
        <f t="shared" si="88"/>
        <v>0</v>
      </c>
      <c r="G1154" s="271" t="str">
        <f t="shared" si="85"/>
        <v/>
      </c>
      <c r="H1154" s="271" t="str">
        <f t="shared" si="86"/>
        <v/>
      </c>
      <c r="I1154" s="22" t="str">
        <f t="shared" si="87"/>
        <v>否</v>
      </c>
      <c r="J1154" s="488" t="str">
        <f t="shared" si="89"/>
        <v>219</v>
      </c>
      <c r="K1154" s="712">
        <v>1</v>
      </c>
    </row>
    <row r="1155" s="452" customFormat="1" ht="20.25" hidden="1" spans="1:11">
      <c r="A1155" s="269" t="s">
        <v>6316</v>
      </c>
      <c r="B1155" s="269" t="s">
        <v>6317</v>
      </c>
      <c r="C1155" s="660">
        <f>SUMIF($J1156:$J$1340,$A1155,C1156:C$1340)</f>
        <v>0</v>
      </c>
      <c r="D1155" s="660">
        <f>SUMIF($J1156:$J$1340,$A1155,D1156:D$1340)</f>
        <v>0</v>
      </c>
      <c r="E1155" s="20">
        <f>SUMIF($J1156:$J$1340,$A1155,E1156:E$1340)</f>
        <v>0</v>
      </c>
      <c r="F1155" s="271">
        <f t="shared" si="88"/>
        <v>0</v>
      </c>
      <c r="G1155" s="271" t="str">
        <f t="shared" si="85"/>
        <v/>
      </c>
      <c r="H1155" s="271" t="str">
        <f t="shared" si="86"/>
        <v/>
      </c>
      <c r="I1155" s="22" t="str">
        <f t="shared" si="87"/>
        <v>否</v>
      </c>
      <c r="J1155" s="488" t="str">
        <f t="shared" si="89"/>
        <v>219</v>
      </c>
      <c r="K1155" s="712">
        <v>1</v>
      </c>
    </row>
    <row r="1156" s="332" customFormat="1" ht="31.5" spans="1:11">
      <c r="A1156" s="20" t="s">
        <v>6318</v>
      </c>
      <c r="B1156" s="344" t="s">
        <v>1555</v>
      </c>
      <c r="C1156" s="20">
        <f>SUMIF($J1157:$J$1340,$A1156,C1157:C$1340)</f>
        <v>1436</v>
      </c>
      <c r="D1156" s="20">
        <f>SUMIF($J1157:$J$1340,$A1156,D1157:D$1340)</f>
        <v>1504</v>
      </c>
      <c r="E1156" s="20">
        <f>SUMIF($J1157:$J$1340,$A1156,E1157:E$1340)</f>
        <v>2011</v>
      </c>
      <c r="F1156" s="17">
        <f t="shared" si="88"/>
        <v>575</v>
      </c>
      <c r="G1156" s="18" t="str">
        <f t="shared" si="85"/>
        <v>40.0%</v>
      </c>
      <c r="H1156" s="18" t="str">
        <f t="shared" si="86"/>
        <v>133.7%</v>
      </c>
      <c r="I1156" s="22" t="str">
        <f t="shared" si="87"/>
        <v>是</v>
      </c>
      <c r="J1156" s="641">
        <f t="shared" si="89"/>
        <v>0</v>
      </c>
      <c r="K1156" s="712">
        <v>1</v>
      </c>
    </row>
    <row r="1157" s="332" customFormat="1" ht="20.25" spans="1:11">
      <c r="A1157" s="349" t="s">
        <v>6319</v>
      </c>
      <c r="B1157" s="350" t="s">
        <v>1556</v>
      </c>
      <c r="C1157" s="20">
        <f>SUMIF($J1158:$J$1340,$A1157,C1158:C$1340)</f>
        <v>1296</v>
      </c>
      <c r="D1157" s="20">
        <f>SUMIF($J1158:$J$1340,$A1157,D1158:D$1340)</f>
        <v>1388</v>
      </c>
      <c r="E1157" s="20">
        <f>SUMIF($J1158:$J$1340,$A1157,E1158:E$1340)</f>
        <v>1894</v>
      </c>
      <c r="F1157" s="17">
        <f t="shared" si="88"/>
        <v>598</v>
      </c>
      <c r="G1157" s="18" t="str">
        <f t="shared" si="85"/>
        <v>46.1%</v>
      </c>
      <c r="H1157" s="18" t="str">
        <f t="shared" si="86"/>
        <v>136.5%</v>
      </c>
      <c r="I1157" s="22" t="str">
        <f t="shared" si="87"/>
        <v>是</v>
      </c>
      <c r="J1157" s="641" t="str">
        <f t="shared" si="89"/>
        <v>220</v>
      </c>
      <c r="K1157" s="712">
        <v>1</v>
      </c>
    </row>
    <row r="1158" s="641" customFormat="1" ht="20.25" spans="1:11">
      <c r="A1158" s="280" t="s">
        <v>6320</v>
      </c>
      <c r="B1158" s="281" t="s">
        <v>12</v>
      </c>
      <c r="C1158" s="24">
        <f>SUMIF('2023.12'!$D$6:$D$1317,A1158,'2023.12'!$F$6:$F$1317)</f>
        <v>866</v>
      </c>
      <c r="D1158" s="24">
        <v>947</v>
      </c>
      <c r="E1158" s="24">
        <f>SUMIF('2024.12'!$E$6:$E$1659,A1158,'2024.12'!$H$6:$H$1659)</f>
        <v>831</v>
      </c>
      <c r="F1158" s="302">
        <f t="shared" si="88"/>
        <v>-35</v>
      </c>
      <c r="G1158" s="84" t="str">
        <f t="shared" ref="G1158:G1221" si="90">IFERROR(TEXT(F1158/C1158,"0.0%"),"")</f>
        <v>-4.0%</v>
      </c>
      <c r="H1158" s="84" t="str">
        <f t="shared" ref="H1158:H1221" si="91">IFERROR(TEXT(E1158/D1158,"0.0%"),"")</f>
        <v>87.8%</v>
      </c>
      <c r="I1158" s="22" t="str">
        <f t="shared" si="87"/>
        <v>是</v>
      </c>
      <c r="J1158" s="641" t="str">
        <f t="shared" si="89"/>
        <v>22001</v>
      </c>
      <c r="K1158" s="712">
        <v>1</v>
      </c>
    </row>
    <row r="1159" s="641" customFormat="1" ht="20.25" spans="1:11">
      <c r="A1159" s="280" t="s">
        <v>6321</v>
      </c>
      <c r="B1159" s="281" t="s">
        <v>14</v>
      </c>
      <c r="C1159" s="24">
        <f>SUMIF('2023.12'!$D$6:$D$1317,A1159,'2023.12'!$F$6:$F$1317)</f>
        <v>94</v>
      </c>
      <c r="D1159" s="24">
        <v>70</v>
      </c>
      <c r="E1159" s="24">
        <f>SUMIF('2024.12'!$E$6:$E$1659,A1159,'2024.12'!$H$6:$H$1659)</f>
        <v>55</v>
      </c>
      <c r="F1159" s="302">
        <f t="shared" si="88"/>
        <v>-39</v>
      </c>
      <c r="G1159" s="84" t="str">
        <f t="shared" si="90"/>
        <v>-41.5%</v>
      </c>
      <c r="H1159" s="84" t="str">
        <f t="shared" si="91"/>
        <v>78.6%</v>
      </c>
      <c r="I1159" s="22" t="str">
        <f t="shared" ref="I1159:I1222" si="92">IF(B1159&lt;&gt;"",IF(OR(C1159&lt;&gt;0,D1159&lt;&gt;0,E1159&lt;&gt;0,F1159&lt;&gt;0),"是","否"),"是")</f>
        <v>是</v>
      </c>
      <c r="J1159" s="641" t="str">
        <f t="shared" si="89"/>
        <v>22001</v>
      </c>
      <c r="K1159" s="712">
        <v>1</v>
      </c>
    </row>
    <row r="1160" s="433" customFormat="1" ht="20.25" hidden="1" spans="1:11">
      <c r="A1160" s="522" t="s">
        <v>6322</v>
      </c>
      <c r="B1160" s="522" t="s">
        <v>4642</v>
      </c>
      <c r="C1160" s="24">
        <f>SUMIF('2023.12'!$D$6:$D$1317,A1160,'2023.12'!$F$6:$F$1317)</f>
        <v>0</v>
      </c>
      <c r="D1160" s="24">
        <v>0</v>
      </c>
      <c r="E1160" s="24">
        <f>SUMIF('2024.12'!$E$6:$E$1659,A1160,'2024.12'!$H$6:$H$1659)</f>
        <v>0</v>
      </c>
      <c r="F1160" s="707">
        <f t="shared" ref="F1160:F1223" si="93">E1160-C1160</f>
        <v>0</v>
      </c>
      <c r="G1160" s="707" t="str">
        <f t="shared" si="90"/>
        <v/>
      </c>
      <c r="H1160" s="707" t="str">
        <f t="shared" si="91"/>
        <v/>
      </c>
      <c r="I1160" s="22" t="str">
        <f t="shared" si="92"/>
        <v>否</v>
      </c>
      <c r="J1160" s="488" t="str">
        <f t="shared" ref="J1160:J1223" si="94">_xlfn.IFS(LEN(A1160)=3,0,LEN(A1160)=5,LEFT(A1160,3),LEN(A1160)=7,LEFT(A1160,5))</f>
        <v>22001</v>
      </c>
      <c r="K1160" s="712">
        <v>1</v>
      </c>
    </row>
    <row r="1161" s="686" customFormat="1" ht="20.25" spans="1:11">
      <c r="A1161" s="280" t="s">
        <v>6323</v>
      </c>
      <c r="B1161" s="281" t="s">
        <v>1557</v>
      </c>
      <c r="C1161" s="24">
        <f>SUMIF('2023.12'!$D$6:$D$1317,A1161,'2023.12'!$F$6:$F$1317)</f>
        <v>100</v>
      </c>
      <c r="D1161" s="24">
        <v>150</v>
      </c>
      <c r="E1161" s="24">
        <f>SUMIF('2024.12'!$E$6:$E$1659,A1161,'2024.12'!$H$6:$H$1659)</f>
        <v>150</v>
      </c>
      <c r="F1161" s="302">
        <f t="shared" si="93"/>
        <v>50</v>
      </c>
      <c r="G1161" s="84" t="str">
        <f t="shared" si="90"/>
        <v>50.0%</v>
      </c>
      <c r="H1161" s="84" t="str">
        <f t="shared" si="91"/>
        <v>100.0%</v>
      </c>
      <c r="I1161" s="22" t="str">
        <f t="shared" si="92"/>
        <v>是</v>
      </c>
      <c r="J1161" s="641" t="str">
        <f t="shared" si="94"/>
        <v>22001</v>
      </c>
      <c r="K1161" s="712">
        <v>1</v>
      </c>
    </row>
    <row r="1162" s="230" customFormat="1" ht="20.25" spans="1:11">
      <c r="A1162" s="280" t="s">
        <v>6324</v>
      </c>
      <c r="B1162" s="281" t="s">
        <v>1558</v>
      </c>
      <c r="C1162" s="24">
        <f>SUMIF('2023.12'!$D$6:$D$1317,A1162,'2023.12'!$F$6:$F$1317)</f>
        <v>231</v>
      </c>
      <c r="D1162" s="24">
        <v>217</v>
      </c>
      <c r="E1162" s="24">
        <f>SUMIF('2024.12'!$E$6:$E$1659,A1162,'2024.12'!$H$6:$H$1659)</f>
        <v>195</v>
      </c>
      <c r="F1162" s="302">
        <f t="shared" si="93"/>
        <v>-36</v>
      </c>
      <c r="G1162" s="84" t="str">
        <f t="shared" si="90"/>
        <v>-15.6%</v>
      </c>
      <c r="H1162" s="84" t="str">
        <f t="shared" si="91"/>
        <v>89.9%</v>
      </c>
      <c r="I1162" s="22" t="str">
        <f t="shared" si="92"/>
        <v>是</v>
      </c>
      <c r="J1162" s="641" t="str">
        <f t="shared" si="94"/>
        <v>22001</v>
      </c>
      <c r="K1162" s="712">
        <v>1</v>
      </c>
    </row>
    <row r="1163" s="449" customFormat="1" ht="20.25" hidden="1" spans="1:11">
      <c r="A1163" s="522" t="s">
        <v>6325</v>
      </c>
      <c r="B1163" s="522" t="s">
        <v>6326</v>
      </c>
      <c r="C1163" s="24">
        <f>SUMIF('2023.12'!$D$6:$D$1317,A1163,'2023.12'!$F$6:$F$1317)</f>
        <v>0</v>
      </c>
      <c r="D1163" s="24">
        <v>0</v>
      </c>
      <c r="E1163" s="24">
        <f>SUMIF('2024.12'!$E$6:$E$1659,A1163,'2024.12'!$H$6:$H$1659)</f>
        <v>0</v>
      </c>
      <c r="F1163" s="707">
        <f t="shared" si="93"/>
        <v>0</v>
      </c>
      <c r="G1163" s="707" t="str">
        <f t="shared" si="90"/>
        <v/>
      </c>
      <c r="H1163" s="707" t="str">
        <f t="shared" si="91"/>
        <v/>
      </c>
      <c r="I1163" s="22" t="str">
        <f t="shared" si="92"/>
        <v>否</v>
      </c>
      <c r="J1163" s="488" t="str">
        <f t="shared" si="94"/>
        <v>22001</v>
      </c>
      <c r="K1163" s="712">
        <v>1</v>
      </c>
    </row>
    <row r="1164" s="686" customFormat="1" ht="20.25" hidden="1" spans="1:11">
      <c r="A1164" s="280" t="s">
        <v>6327</v>
      </c>
      <c r="B1164" s="281" t="s">
        <v>1560</v>
      </c>
      <c r="C1164" s="24">
        <f>SUMIF('2023.12'!$D$6:$D$1317,A1164,'2023.12'!$F$6:$F$1317)</f>
        <v>0</v>
      </c>
      <c r="D1164" s="24">
        <v>0</v>
      </c>
      <c r="E1164" s="24">
        <f>SUMIF('2024.12'!$E$6:$E$1659,A1164,'2024.12'!$H$6:$H$1659)</f>
        <v>0</v>
      </c>
      <c r="F1164" s="302">
        <f t="shared" si="93"/>
        <v>0</v>
      </c>
      <c r="G1164" s="84" t="str">
        <f t="shared" si="90"/>
        <v/>
      </c>
      <c r="H1164" s="84" t="str">
        <f t="shared" si="91"/>
        <v/>
      </c>
      <c r="I1164" s="22" t="str">
        <f t="shared" si="92"/>
        <v>否</v>
      </c>
      <c r="J1164" s="641" t="str">
        <f t="shared" si="94"/>
        <v>22001</v>
      </c>
      <c r="K1164" s="712">
        <v>1</v>
      </c>
    </row>
    <row r="1165" s="449" customFormat="1" ht="20.25" hidden="1" spans="1:11">
      <c r="A1165" s="522" t="s">
        <v>6328</v>
      </c>
      <c r="B1165" s="522" t="s">
        <v>6329</v>
      </c>
      <c r="C1165" s="24">
        <f>SUMIF('2023.12'!$D$6:$D$1317,A1165,'2023.12'!$F$6:$F$1317)</f>
        <v>0</v>
      </c>
      <c r="D1165" s="24">
        <v>0</v>
      </c>
      <c r="E1165" s="24">
        <f>SUMIF('2024.12'!$E$6:$E$1659,A1165,'2024.12'!$H$6:$H$1659)</f>
        <v>0</v>
      </c>
      <c r="F1165" s="707">
        <f t="shared" si="93"/>
        <v>0</v>
      </c>
      <c r="G1165" s="707" t="str">
        <f t="shared" si="90"/>
        <v/>
      </c>
      <c r="H1165" s="707" t="str">
        <f t="shared" si="91"/>
        <v/>
      </c>
      <c r="I1165" s="22" t="str">
        <f t="shared" si="92"/>
        <v>否</v>
      </c>
      <c r="J1165" s="488" t="str">
        <f t="shared" si="94"/>
        <v>22001</v>
      </c>
      <c r="K1165" s="712">
        <v>1</v>
      </c>
    </row>
    <row r="1166" s="449" customFormat="1" ht="20.25" spans="1:11">
      <c r="A1166" s="306" t="s">
        <v>6330</v>
      </c>
      <c r="B1166" s="708" t="s">
        <v>1562</v>
      </c>
      <c r="C1166" s="24">
        <f>SUMIF('2023.12'!$D$6:$D$1317,A1166,'2023.12'!$F$6:$F$1317)</f>
        <v>0</v>
      </c>
      <c r="D1166" s="24">
        <v>0</v>
      </c>
      <c r="E1166" s="24">
        <f>SUMIF('2024.12'!$E$6:$E$1659,A1166,'2024.12'!$H$6:$H$1659)</f>
        <v>663</v>
      </c>
      <c r="F1166" s="707">
        <f t="shared" si="93"/>
        <v>663</v>
      </c>
      <c r="G1166" s="707" t="str">
        <f t="shared" si="90"/>
        <v/>
      </c>
      <c r="H1166" s="707" t="str">
        <f t="shared" si="91"/>
        <v/>
      </c>
      <c r="I1166" s="22" t="str">
        <f t="shared" si="92"/>
        <v>是</v>
      </c>
      <c r="J1166" s="488" t="str">
        <f t="shared" si="94"/>
        <v>22001</v>
      </c>
      <c r="K1166" s="712">
        <v>1</v>
      </c>
    </row>
    <row r="1167" s="687" customFormat="1" ht="20.25" hidden="1" spans="1:11">
      <c r="A1167" s="522" t="s">
        <v>6331</v>
      </c>
      <c r="B1167" s="522" t="s">
        <v>6332</v>
      </c>
      <c r="C1167" s="24">
        <f>SUMIF('2023.12'!$D$6:$D$1317,A1167,'2023.12'!$F$6:$F$1317)</f>
        <v>0</v>
      </c>
      <c r="D1167" s="24">
        <v>0</v>
      </c>
      <c r="E1167" s="24">
        <f>SUMIF('2024.12'!$E$6:$E$1659,A1167,'2024.12'!$H$6:$H$1659)</f>
        <v>0</v>
      </c>
      <c r="F1167" s="707">
        <f t="shared" si="93"/>
        <v>0</v>
      </c>
      <c r="G1167" s="707" t="str">
        <f t="shared" si="90"/>
        <v/>
      </c>
      <c r="H1167" s="707" t="str">
        <f t="shared" si="91"/>
        <v/>
      </c>
      <c r="I1167" s="22" t="str">
        <f t="shared" si="92"/>
        <v>否</v>
      </c>
      <c r="J1167" s="488" t="str">
        <f t="shared" si="94"/>
        <v>22001</v>
      </c>
      <c r="K1167" s="712">
        <v>1</v>
      </c>
    </row>
    <row r="1168" s="697" customFormat="1" ht="20.25" hidden="1" spans="1:11">
      <c r="A1168" s="522" t="s">
        <v>6333</v>
      </c>
      <c r="B1168" s="522" t="s">
        <v>6334</v>
      </c>
      <c r="C1168" s="24">
        <f>SUMIF('2023.12'!$D$6:$D$1317,A1168,'2023.12'!$F$6:$F$1317)</f>
        <v>0</v>
      </c>
      <c r="D1168" s="24">
        <v>0</v>
      </c>
      <c r="E1168" s="24">
        <f>SUMIF('2024.12'!$E$6:$E$1659,A1168,'2024.12'!$H$6:$H$1659)</f>
        <v>0</v>
      </c>
      <c r="F1168" s="707">
        <f t="shared" si="93"/>
        <v>0</v>
      </c>
      <c r="G1168" s="707" t="str">
        <f t="shared" si="90"/>
        <v/>
      </c>
      <c r="H1168" s="707" t="str">
        <f t="shared" si="91"/>
        <v/>
      </c>
      <c r="I1168" s="22" t="str">
        <f t="shared" si="92"/>
        <v>否</v>
      </c>
      <c r="J1168" s="488" t="str">
        <f t="shared" si="94"/>
        <v>22001</v>
      </c>
      <c r="K1168" s="712">
        <v>1</v>
      </c>
    </row>
    <row r="1169" s="694" customFormat="1" ht="20.25" hidden="1" spans="1:11">
      <c r="A1169" s="522" t="s">
        <v>6335</v>
      </c>
      <c r="B1169" s="522" t="s">
        <v>6336</v>
      </c>
      <c r="C1169" s="24">
        <f>SUMIF('2023.12'!$D$6:$D$1317,A1169,'2023.12'!$F$6:$F$1317)</f>
        <v>0</v>
      </c>
      <c r="D1169" s="24">
        <v>0</v>
      </c>
      <c r="E1169" s="24">
        <f>SUMIF('2024.12'!$E$6:$E$1659,A1169,'2024.12'!$H$6:$H$1659)</f>
        <v>0</v>
      </c>
      <c r="F1169" s="707">
        <f t="shared" si="93"/>
        <v>0</v>
      </c>
      <c r="G1169" s="707" t="str">
        <f t="shared" si="90"/>
        <v/>
      </c>
      <c r="H1169" s="707" t="str">
        <f t="shared" si="91"/>
        <v/>
      </c>
      <c r="I1169" s="22" t="str">
        <f t="shared" si="92"/>
        <v>否</v>
      </c>
      <c r="J1169" s="488" t="str">
        <f t="shared" si="94"/>
        <v>22001</v>
      </c>
      <c r="K1169" s="712">
        <v>1</v>
      </c>
    </row>
    <row r="1170" s="687" customFormat="1" ht="20.25" hidden="1" spans="1:11">
      <c r="A1170" s="522" t="s">
        <v>6337</v>
      </c>
      <c r="B1170" s="522" t="s">
        <v>6338</v>
      </c>
      <c r="C1170" s="24">
        <f>SUMIF('2023.12'!$D$6:$D$1317,A1170,'2023.12'!$F$6:$F$1317)</f>
        <v>0</v>
      </c>
      <c r="D1170" s="24">
        <v>0</v>
      </c>
      <c r="E1170" s="24">
        <f>SUMIF('2024.12'!$E$6:$E$1659,A1170,'2024.12'!$H$6:$H$1659)</f>
        <v>0</v>
      </c>
      <c r="F1170" s="707">
        <f t="shared" si="93"/>
        <v>0</v>
      </c>
      <c r="G1170" s="707" t="str">
        <f t="shared" si="90"/>
        <v/>
      </c>
      <c r="H1170" s="707" t="str">
        <f t="shared" si="91"/>
        <v/>
      </c>
      <c r="I1170" s="22" t="str">
        <f t="shared" si="92"/>
        <v>否</v>
      </c>
      <c r="J1170" s="488" t="str">
        <f t="shared" si="94"/>
        <v>22001</v>
      </c>
      <c r="K1170" s="712">
        <v>1</v>
      </c>
    </row>
    <row r="1171" s="694" customFormat="1" ht="30" hidden="1" spans="1:11">
      <c r="A1171" s="522" t="s">
        <v>6339</v>
      </c>
      <c r="B1171" s="522" t="s">
        <v>6340</v>
      </c>
      <c r="C1171" s="24">
        <f>SUMIF('2023.12'!$D$6:$D$1317,A1171,'2023.12'!$F$6:$F$1317)</f>
        <v>0</v>
      </c>
      <c r="D1171" s="24">
        <v>0</v>
      </c>
      <c r="E1171" s="24">
        <f>SUMIF('2024.12'!$E$6:$E$1659,A1171,'2024.12'!$H$6:$H$1659)</f>
        <v>0</v>
      </c>
      <c r="F1171" s="707">
        <f t="shared" si="93"/>
        <v>0</v>
      </c>
      <c r="G1171" s="707" t="str">
        <f t="shared" si="90"/>
        <v/>
      </c>
      <c r="H1171" s="707" t="str">
        <f t="shared" si="91"/>
        <v/>
      </c>
      <c r="I1171" s="22" t="str">
        <f t="shared" si="92"/>
        <v>否</v>
      </c>
      <c r="J1171" s="488" t="str">
        <f t="shared" si="94"/>
        <v>22001</v>
      </c>
      <c r="K1171" s="712">
        <v>1</v>
      </c>
    </row>
    <row r="1172" s="694" customFormat="1" ht="20.25" hidden="1" spans="1:11">
      <c r="A1172" s="522" t="s">
        <v>6341</v>
      </c>
      <c r="B1172" s="522" t="s">
        <v>6342</v>
      </c>
      <c r="C1172" s="24">
        <f>SUMIF('2023.12'!$D$6:$D$1317,A1172,'2023.12'!$F$6:$F$1317)</f>
        <v>0</v>
      </c>
      <c r="D1172" s="24">
        <v>0</v>
      </c>
      <c r="E1172" s="24">
        <f>SUMIF('2024.12'!$E$6:$E$1659,A1172,'2024.12'!$H$6:$H$1659)</f>
        <v>0</v>
      </c>
      <c r="F1172" s="707">
        <f t="shared" si="93"/>
        <v>0</v>
      </c>
      <c r="G1172" s="707" t="str">
        <f t="shared" si="90"/>
        <v/>
      </c>
      <c r="H1172" s="707" t="str">
        <f t="shared" si="91"/>
        <v/>
      </c>
      <c r="I1172" s="22" t="str">
        <f t="shared" si="92"/>
        <v>否</v>
      </c>
      <c r="J1172" s="488" t="str">
        <f t="shared" si="94"/>
        <v>22001</v>
      </c>
      <c r="K1172" s="712">
        <v>1</v>
      </c>
    </row>
    <row r="1173" s="694" customFormat="1" ht="30" hidden="1" spans="1:11">
      <c r="A1173" s="522" t="s">
        <v>6343</v>
      </c>
      <c r="B1173" s="522" t="s">
        <v>6344</v>
      </c>
      <c r="C1173" s="24">
        <f>SUMIF('2023.12'!$D$6:$D$1317,A1173,'2023.12'!$F$6:$F$1317)</f>
        <v>0</v>
      </c>
      <c r="D1173" s="24">
        <v>0</v>
      </c>
      <c r="E1173" s="24">
        <f>SUMIF('2024.12'!$E$6:$E$1659,A1173,'2024.12'!$H$6:$H$1659)</f>
        <v>0</v>
      </c>
      <c r="F1173" s="707">
        <f t="shared" si="93"/>
        <v>0</v>
      </c>
      <c r="G1173" s="707" t="str">
        <f t="shared" si="90"/>
        <v/>
      </c>
      <c r="H1173" s="707" t="str">
        <f t="shared" si="91"/>
        <v/>
      </c>
      <c r="I1173" s="22" t="str">
        <f t="shared" si="92"/>
        <v>否</v>
      </c>
      <c r="J1173" s="488" t="str">
        <f t="shared" si="94"/>
        <v>22001</v>
      </c>
      <c r="K1173" s="712">
        <v>1</v>
      </c>
    </row>
    <row r="1174" s="694" customFormat="1" ht="20.25" hidden="1" spans="1:11">
      <c r="A1174" s="522" t="s">
        <v>6345</v>
      </c>
      <c r="B1174" s="522" t="s">
        <v>6346</v>
      </c>
      <c r="C1174" s="24">
        <f>SUMIF('2023.12'!$D$6:$D$1317,A1174,'2023.12'!$F$6:$F$1317)</f>
        <v>0</v>
      </c>
      <c r="D1174" s="24">
        <v>0</v>
      </c>
      <c r="E1174" s="24">
        <f>SUMIF('2024.12'!$E$6:$E$1659,A1174,'2024.12'!$H$6:$H$1659)</f>
        <v>0</v>
      </c>
      <c r="F1174" s="707">
        <f t="shared" si="93"/>
        <v>0</v>
      </c>
      <c r="G1174" s="707" t="str">
        <f t="shared" si="90"/>
        <v/>
      </c>
      <c r="H1174" s="707" t="str">
        <f t="shared" si="91"/>
        <v/>
      </c>
      <c r="I1174" s="22" t="str">
        <f t="shared" si="92"/>
        <v>否</v>
      </c>
      <c r="J1174" s="488" t="str">
        <f t="shared" si="94"/>
        <v>22001</v>
      </c>
      <c r="K1174" s="712">
        <v>1</v>
      </c>
    </row>
    <row r="1175" s="694" customFormat="1" ht="20.25" hidden="1" spans="1:11">
      <c r="A1175" s="522" t="s">
        <v>6347</v>
      </c>
      <c r="B1175" s="522" t="s">
        <v>6348</v>
      </c>
      <c r="C1175" s="24">
        <f>SUMIF('2023.12'!$D$6:$D$1317,A1175,'2023.12'!$F$6:$F$1317)</f>
        <v>0</v>
      </c>
      <c r="D1175" s="24">
        <v>0</v>
      </c>
      <c r="E1175" s="24">
        <f>SUMIF('2024.12'!$E$6:$E$1659,A1175,'2024.12'!$H$6:$H$1659)</f>
        <v>0</v>
      </c>
      <c r="F1175" s="707">
        <f t="shared" si="93"/>
        <v>0</v>
      </c>
      <c r="G1175" s="707" t="str">
        <f t="shared" si="90"/>
        <v/>
      </c>
      <c r="H1175" s="707" t="str">
        <f t="shared" si="91"/>
        <v/>
      </c>
      <c r="I1175" s="22" t="str">
        <f t="shared" si="92"/>
        <v>否</v>
      </c>
      <c r="J1175" s="488" t="str">
        <f t="shared" si="94"/>
        <v>22001</v>
      </c>
      <c r="K1175" s="712">
        <v>1</v>
      </c>
    </row>
    <row r="1176" s="694" customFormat="1" ht="20.25" hidden="1" spans="1:11">
      <c r="A1176" s="522" t="s">
        <v>6349</v>
      </c>
      <c r="B1176" s="522" t="s">
        <v>6350</v>
      </c>
      <c r="C1176" s="24">
        <f>SUMIF('2023.12'!$D$6:$D$1317,A1176,'2023.12'!$F$6:$F$1317)</f>
        <v>0</v>
      </c>
      <c r="D1176" s="24">
        <v>0</v>
      </c>
      <c r="E1176" s="24">
        <f>SUMIF('2024.12'!$E$6:$E$1659,A1176,'2024.12'!$H$6:$H$1659)</f>
        <v>0</v>
      </c>
      <c r="F1176" s="707">
        <f t="shared" si="93"/>
        <v>0</v>
      </c>
      <c r="G1176" s="707" t="str">
        <f t="shared" si="90"/>
        <v/>
      </c>
      <c r="H1176" s="707" t="str">
        <f t="shared" si="91"/>
        <v/>
      </c>
      <c r="I1176" s="22" t="str">
        <f t="shared" si="92"/>
        <v>否</v>
      </c>
      <c r="J1176" s="488" t="str">
        <f t="shared" si="94"/>
        <v>22001</v>
      </c>
      <c r="K1176" s="712">
        <v>1</v>
      </c>
    </row>
    <row r="1177" s="701" customFormat="1" ht="20.25" hidden="1" spans="1:11">
      <c r="A1177" s="522" t="s">
        <v>6351</v>
      </c>
      <c r="B1177" s="522" t="s">
        <v>6352</v>
      </c>
      <c r="C1177" s="24">
        <f>SUMIF('2023.12'!$D$6:$D$1317,A1177,'2023.12'!$F$6:$F$1317)</f>
        <v>0</v>
      </c>
      <c r="D1177" s="24">
        <v>0</v>
      </c>
      <c r="E1177" s="24">
        <f>SUMIF('2024.12'!$E$6:$E$1659,A1177,'2024.12'!$H$6:$H$1659)</f>
        <v>0</v>
      </c>
      <c r="F1177" s="707">
        <f t="shared" si="93"/>
        <v>0</v>
      </c>
      <c r="G1177" s="707" t="str">
        <f t="shared" si="90"/>
        <v/>
      </c>
      <c r="H1177" s="707" t="str">
        <f t="shared" si="91"/>
        <v/>
      </c>
      <c r="I1177" s="22" t="str">
        <f t="shared" si="92"/>
        <v>否</v>
      </c>
      <c r="J1177" s="488" t="str">
        <f t="shared" si="94"/>
        <v>22001</v>
      </c>
      <c r="K1177" s="712">
        <v>1</v>
      </c>
    </row>
    <row r="1178" s="701" customFormat="1" ht="20.25" hidden="1" spans="1:11">
      <c r="A1178" s="522" t="s">
        <v>6353</v>
      </c>
      <c r="B1178" s="522" t="s">
        <v>6354</v>
      </c>
      <c r="C1178" s="24">
        <f>SUMIF('2023.12'!$D$6:$D$1317,A1178,'2023.12'!$F$6:$F$1317)</f>
        <v>0</v>
      </c>
      <c r="D1178" s="24">
        <v>0</v>
      </c>
      <c r="E1178" s="24">
        <f>SUMIF('2024.12'!$E$6:$E$1659,A1178,'2024.12'!$H$6:$H$1659)</f>
        <v>0</v>
      </c>
      <c r="F1178" s="707">
        <f t="shared" si="93"/>
        <v>0</v>
      </c>
      <c r="G1178" s="707" t="str">
        <f t="shared" si="90"/>
        <v/>
      </c>
      <c r="H1178" s="707" t="str">
        <f t="shared" si="91"/>
        <v/>
      </c>
      <c r="I1178" s="22" t="str">
        <f t="shared" si="92"/>
        <v>否</v>
      </c>
      <c r="J1178" s="488" t="str">
        <f t="shared" si="94"/>
        <v>22001</v>
      </c>
      <c r="K1178" s="712">
        <v>1</v>
      </c>
    </row>
    <row r="1179" s="701" customFormat="1" ht="20.25" hidden="1" spans="1:11">
      <c r="A1179" s="522" t="s">
        <v>6355</v>
      </c>
      <c r="B1179" s="522" t="s">
        <v>6356</v>
      </c>
      <c r="C1179" s="24">
        <f>SUMIF('2023.12'!$D$6:$D$1317,A1179,'2023.12'!$F$6:$F$1317)</f>
        <v>0</v>
      </c>
      <c r="D1179" s="24">
        <v>0</v>
      </c>
      <c r="E1179" s="24">
        <f>SUMIF('2024.12'!$E$6:$E$1659,A1179,'2024.12'!$H$6:$H$1659)</f>
        <v>0</v>
      </c>
      <c r="F1179" s="707">
        <f t="shared" si="93"/>
        <v>0</v>
      </c>
      <c r="G1179" s="707" t="str">
        <f t="shared" si="90"/>
        <v/>
      </c>
      <c r="H1179" s="707" t="str">
        <f t="shared" si="91"/>
        <v/>
      </c>
      <c r="I1179" s="22" t="str">
        <f t="shared" si="92"/>
        <v>否</v>
      </c>
      <c r="J1179" s="488" t="str">
        <f t="shared" si="94"/>
        <v>22001</v>
      </c>
      <c r="K1179" s="712">
        <v>1</v>
      </c>
    </row>
    <row r="1180" s="701" customFormat="1" ht="20.25" hidden="1" spans="1:11">
      <c r="A1180" s="522" t="s">
        <v>6357</v>
      </c>
      <c r="B1180" s="522" t="s">
        <v>6358</v>
      </c>
      <c r="C1180" s="24">
        <f>SUMIF('2023.12'!$D$6:$D$1317,A1180,'2023.12'!$F$6:$F$1317)</f>
        <v>0</v>
      </c>
      <c r="D1180" s="24">
        <v>0</v>
      </c>
      <c r="E1180" s="24">
        <f>SUMIF('2024.12'!$E$6:$E$1659,A1180,'2024.12'!$H$6:$H$1659)</f>
        <v>0</v>
      </c>
      <c r="F1180" s="707">
        <f t="shared" si="93"/>
        <v>0</v>
      </c>
      <c r="G1180" s="707" t="str">
        <f t="shared" si="90"/>
        <v/>
      </c>
      <c r="H1180" s="707" t="str">
        <f t="shared" si="91"/>
        <v/>
      </c>
      <c r="I1180" s="22" t="str">
        <f t="shared" si="92"/>
        <v>否</v>
      </c>
      <c r="J1180" s="488" t="str">
        <f t="shared" si="94"/>
        <v>22001</v>
      </c>
      <c r="K1180" s="712">
        <v>1</v>
      </c>
    </row>
    <row r="1181" s="694" customFormat="1" ht="20.25" hidden="1" spans="1:11">
      <c r="A1181" s="522" t="s">
        <v>6359</v>
      </c>
      <c r="B1181" s="522" t="s">
        <v>6360</v>
      </c>
      <c r="C1181" s="24">
        <f>SUMIF('2023.12'!$D$6:$D$1317,A1181,'2023.12'!$F$6:$F$1317)</f>
        <v>0</v>
      </c>
      <c r="D1181" s="24">
        <v>0</v>
      </c>
      <c r="E1181" s="24">
        <f>SUMIF('2024.12'!$E$6:$E$1659,A1181,'2024.12'!$H$6:$H$1659)</f>
        <v>0</v>
      </c>
      <c r="F1181" s="707">
        <f t="shared" si="93"/>
        <v>0</v>
      </c>
      <c r="G1181" s="707" t="str">
        <f t="shared" si="90"/>
        <v/>
      </c>
      <c r="H1181" s="707" t="str">
        <f t="shared" si="91"/>
        <v/>
      </c>
      <c r="I1181" s="22" t="str">
        <f t="shared" si="92"/>
        <v>否</v>
      </c>
      <c r="J1181" s="488" t="str">
        <f t="shared" si="94"/>
        <v>22001</v>
      </c>
      <c r="K1181" s="712">
        <v>1</v>
      </c>
    </row>
    <row r="1182" s="701" customFormat="1" ht="20.25" hidden="1" spans="1:11">
      <c r="A1182" s="522" t="s">
        <v>6361</v>
      </c>
      <c r="B1182" s="522" t="s">
        <v>4653</v>
      </c>
      <c r="C1182" s="24">
        <f>SUMIF('2023.12'!$D$6:$D$1317,A1182,'2023.12'!$F$6:$F$1317)</f>
        <v>0</v>
      </c>
      <c r="D1182" s="24">
        <v>0</v>
      </c>
      <c r="E1182" s="24">
        <f>SUMIF('2024.12'!$E$6:$E$1659,A1182,'2024.12'!$H$6:$H$1659)</f>
        <v>0</v>
      </c>
      <c r="F1182" s="707">
        <f t="shared" si="93"/>
        <v>0</v>
      </c>
      <c r="G1182" s="707" t="str">
        <f t="shared" si="90"/>
        <v/>
      </c>
      <c r="H1182" s="707" t="str">
        <f t="shared" si="91"/>
        <v/>
      </c>
      <c r="I1182" s="22" t="str">
        <f t="shared" si="92"/>
        <v>否</v>
      </c>
      <c r="J1182" s="488" t="str">
        <f t="shared" si="94"/>
        <v>22001</v>
      </c>
      <c r="K1182" s="712">
        <v>1</v>
      </c>
    </row>
    <row r="1183" s="700" customFormat="1" ht="20.25" spans="1:11">
      <c r="A1183" s="280" t="s">
        <v>6362</v>
      </c>
      <c r="B1183" s="281" t="s">
        <v>1578</v>
      </c>
      <c r="C1183" s="24">
        <f>SUMIF('2023.12'!$D$6:$D$1317,A1183,'2023.12'!$F$6:$F$1317)</f>
        <v>5</v>
      </c>
      <c r="D1183" s="24">
        <v>4</v>
      </c>
      <c r="E1183" s="24">
        <f>SUMIF('2024.12'!$E$6:$E$1659,A1183,'2024.12'!$H$6:$H$1659)</f>
        <v>0</v>
      </c>
      <c r="F1183" s="302">
        <f t="shared" si="93"/>
        <v>-5</v>
      </c>
      <c r="G1183" s="84" t="str">
        <f t="shared" si="90"/>
        <v>-100.0%</v>
      </c>
      <c r="H1183" s="84" t="str">
        <f t="shared" si="91"/>
        <v>0.0%</v>
      </c>
      <c r="I1183" s="22" t="str">
        <f t="shared" si="92"/>
        <v>是</v>
      </c>
      <c r="J1183" s="641" t="str">
        <f t="shared" si="94"/>
        <v>22001</v>
      </c>
      <c r="K1183" s="712">
        <v>1</v>
      </c>
    </row>
    <row r="1184" s="692" customFormat="1" ht="20.25" spans="1:11">
      <c r="A1184" s="349" t="s">
        <v>6363</v>
      </c>
      <c r="B1184" s="350" t="s">
        <v>1579</v>
      </c>
      <c r="C1184" s="20">
        <f>SUMIF($J1185:$J$1340,$A1184,C1185:C$1340)</f>
        <v>140</v>
      </c>
      <c r="D1184" s="20">
        <f>SUMIF($J1185:$J$1340,$A1184,D1185:D$1340)</f>
        <v>116</v>
      </c>
      <c r="E1184" s="20">
        <f>SUMIF($J1185:$J$1340,$A1184,E1185:E$1340)</f>
        <v>117</v>
      </c>
      <c r="F1184" s="17">
        <f t="shared" si="93"/>
        <v>-23</v>
      </c>
      <c r="G1184" s="18" t="str">
        <f t="shared" si="90"/>
        <v>-16.4%</v>
      </c>
      <c r="H1184" s="18" t="str">
        <f t="shared" si="91"/>
        <v>100.9%</v>
      </c>
      <c r="I1184" s="22" t="str">
        <f t="shared" si="92"/>
        <v>是</v>
      </c>
      <c r="J1184" s="641" t="str">
        <f t="shared" si="94"/>
        <v>220</v>
      </c>
      <c r="K1184" s="712">
        <v>1</v>
      </c>
    </row>
    <row r="1185" s="698" customFormat="1" ht="20.25" hidden="1" spans="1:11">
      <c r="A1185" s="522" t="s">
        <v>6364</v>
      </c>
      <c r="B1185" s="522" t="s">
        <v>4730</v>
      </c>
      <c r="C1185" s="24">
        <f>SUMIF('2023.12'!$D$6:$D$1317,A1185,'2023.12'!$F$6:$F$1317)</f>
        <v>0</v>
      </c>
      <c r="D1185" s="24">
        <v>0</v>
      </c>
      <c r="E1185" s="24">
        <f>SUMIF('2024.12'!$E$6:$E$1659,A1185,'2024.12'!$H$6:$H$1659)</f>
        <v>0</v>
      </c>
      <c r="F1185" s="707">
        <f t="shared" si="93"/>
        <v>0</v>
      </c>
      <c r="G1185" s="707" t="str">
        <f t="shared" si="90"/>
        <v/>
      </c>
      <c r="H1185" s="707" t="str">
        <f t="shared" si="91"/>
        <v/>
      </c>
      <c r="I1185" s="22" t="str">
        <f t="shared" si="92"/>
        <v>否</v>
      </c>
      <c r="J1185" s="488" t="str">
        <f t="shared" si="94"/>
        <v>22005</v>
      </c>
      <c r="K1185" s="712">
        <v>1</v>
      </c>
    </row>
    <row r="1186" s="691" customFormat="1" ht="20.25" spans="1:11">
      <c r="A1186" s="280" t="s">
        <v>6365</v>
      </c>
      <c r="B1186" s="281" t="s">
        <v>14</v>
      </c>
      <c r="C1186" s="24">
        <f>SUMIF('2023.12'!$D$6:$D$1317,A1186,'2023.12'!$F$6:$F$1317)</f>
        <v>0</v>
      </c>
      <c r="D1186" s="24">
        <v>0</v>
      </c>
      <c r="E1186" s="24">
        <f>SUMIF('2024.12'!$E$6:$E$1659,A1186,'2024.12'!$H$6:$H$1659)</f>
        <v>5</v>
      </c>
      <c r="F1186" s="302">
        <f t="shared" si="93"/>
        <v>5</v>
      </c>
      <c r="G1186" s="84" t="str">
        <f t="shared" si="90"/>
        <v/>
      </c>
      <c r="H1186" s="84" t="str">
        <f t="shared" si="91"/>
        <v/>
      </c>
      <c r="I1186" s="22" t="str">
        <f t="shared" si="92"/>
        <v>是</v>
      </c>
      <c r="J1186" s="641" t="str">
        <f t="shared" si="94"/>
        <v>22005</v>
      </c>
      <c r="K1186" s="712">
        <v>1</v>
      </c>
    </row>
    <row r="1187" s="701" customFormat="1" ht="20.25" hidden="1" spans="1:11">
      <c r="A1187" s="522" t="s">
        <v>6366</v>
      </c>
      <c r="B1187" s="522" t="s">
        <v>4642</v>
      </c>
      <c r="C1187" s="24">
        <f>SUMIF('2023.12'!$D$6:$D$1317,A1187,'2023.12'!$F$6:$F$1317)</f>
        <v>0</v>
      </c>
      <c r="D1187" s="24">
        <v>0</v>
      </c>
      <c r="E1187" s="24">
        <f>SUMIF('2024.12'!$E$6:$E$1659,A1187,'2024.12'!$H$6:$H$1659)</f>
        <v>0</v>
      </c>
      <c r="F1187" s="707">
        <f t="shared" si="93"/>
        <v>0</v>
      </c>
      <c r="G1187" s="707" t="str">
        <f t="shared" si="90"/>
        <v/>
      </c>
      <c r="H1187" s="707" t="str">
        <f t="shared" si="91"/>
        <v/>
      </c>
      <c r="I1187" s="22" t="str">
        <f t="shared" si="92"/>
        <v>否</v>
      </c>
      <c r="J1187" s="488" t="str">
        <f t="shared" si="94"/>
        <v>22005</v>
      </c>
      <c r="K1187" s="712">
        <v>1</v>
      </c>
    </row>
    <row r="1188" s="692" customFormat="1" ht="20.25" spans="1:11">
      <c r="A1188" s="280" t="s">
        <v>6367</v>
      </c>
      <c r="B1188" s="281" t="s">
        <v>1580</v>
      </c>
      <c r="C1188" s="24">
        <f>SUMIF('2023.12'!$D$6:$D$1317,A1188,'2023.12'!$F$6:$F$1317)</f>
        <v>104</v>
      </c>
      <c r="D1188" s="24">
        <v>87</v>
      </c>
      <c r="E1188" s="24">
        <f>SUMIF('2024.12'!$E$6:$E$1659,A1188,'2024.12'!$H$6:$H$1659)</f>
        <v>82</v>
      </c>
      <c r="F1188" s="302">
        <f t="shared" si="93"/>
        <v>-22</v>
      </c>
      <c r="G1188" s="84" t="str">
        <f t="shared" si="90"/>
        <v>-21.2%</v>
      </c>
      <c r="H1188" s="84" t="str">
        <f t="shared" si="91"/>
        <v>94.3%</v>
      </c>
      <c r="I1188" s="22" t="str">
        <f t="shared" si="92"/>
        <v>是</v>
      </c>
      <c r="J1188" s="641" t="str">
        <f t="shared" si="94"/>
        <v>22005</v>
      </c>
      <c r="K1188" s="712">
        <v>1</v>
      </c>
    </row>
    <row r="1189" s="701" customFormat="1" ht="20.25" hidden="1" spans="1:11">
      <c r="A1189" s="522" t="s">
        <v>6368</v>
      </c>
      <c r="B1189" s="522" t="s">
        <v>6369</v>
      </c>
      <c r="C1189" s="24">
        <f>SUMIF('2023.12'!$D$6:$D$1317,A1189,'2023.12'!$F$6:$F$1317)</f>
        <v>0</v>
      </c>
      <c r="D1189" s="24">
        <v>0</v>
      </c>
      <c r="E1189" s="24">
        <f>SUMIF('2024.12'!$E$6:$E$1659,A1189,'2024.12'!$H$6:$H$1659)</f>
        <v>0</v>
      </c>
      <c r="F1189" s="707">
        <f t="shared" si="93"/>
        <v>0</v>
      </c>
      <c r="G1189" s="707" t="str">
        <f t="shared" si="90"/>
        <v/>
      </c>
      <c r="H1189" s="707" t="str">
        <f t="shared" si="91"/>
        <v/>
      </c>
      <c r="I1189" s="22" t="str">
        <f t="shared" si="92"/>
        <v>否</v>
      </c>
      <c r="J1189" s="488" t="str">
        <f t="shared" si="94"/>
        <v>22005</v>
      </c>
      <c r="K1189" s="712">
        <v>1</v>
      </c>
    </row>
    <row r="1190" s="687" customFormat="1" ht="20.25" hidden="1" spans="1:11">
      <c r="A1190" s="522" t="s">
        <v>6370</v>
      </c>
      <c r="B1190" s="522" t="s">
        <v>6371</v>
      </c>
      <c r="C1190" s="24">
        <f>SUMIF('2023.12'!$D$6:$D$1317,A1190,'2023.12'!$F$6:$F$1317)</f>
        <v>0</v>
      </c>
      <c r="D1190" s="24">
        <v>0</v>
      </c>
      <c r="E1190" s="24">
        <f>SUMIF('2024.12'!$E$6:$E$1659,A1190,'2024.12'!$H$6:$H$1659)</f>
        <v>0</v>
      </c>
      <c r="F1190" s="707">
        <f t="shared" si="93"/>
        <v>0</v>
      </c>
      <c r="G1190" s="707" t="str">
        <f t="shared" si="90"/>
        <v/>
      </c>
      <c r="H1190" s="707" t="str">
        <f t="shared" si="91"/>
        <v/>
      </c>
      <c r="I1190" s="22" t="str">
        <f t="shared" si="92"/>
        <v>否</v>
      </c>
      <c r="J1190" s="488" t="str">
        <f t="shared" si="94"/>
        <v>22005</v>
      </c>
      <c r="K1190" s="712">
        <v>1</v>
      </c>
    </row>
    <row r="1191" s="701" customFormat="1" ht="20.25" hidden="1" spans="1:11">
      <c r="A1191" s="522" t="s">
        <v>6372</v>
      </c>
      <c r="B1191" s="522" t="s">
        <v>6373</v>
      </c>
      <c r="C1191" s="24">
        <f>SUMIF('2023.12'!$D$6:$D$1317,A1191,'2023.12'!$F$6:$F$1317)</f>
        <v>0</v>
      </c>
      <c r="D1191" s="24">
        <v>0</v>
      </c>
      <c r="E1191" s="24">
        <f>SUMIF('2024.12'!$E$6:$E$1659,A1191,'2024.12'!$H$6:$H$1659)</f>
        <v>0</v>
      </c>
      <c r="F1191" s="707">
        <f t="shared" si="93"/>
        <v>0</v>
      </c>
      <c r="G1191" s="707" t="str">
        <f t="shared" si="90"/>
        <v/>
      </c>
      <c r="H1191" s="707" t="str">
        <f t="shared" si="91"/>
        <v/>
      </c>
      <c r="I1191" s="22" t="str">
        <f t="shared" si="92"/>
        <v>否</v>
      </c>
      <c r="J1191" s="488" t="str">
        <f t="shared" si="94"/>
        <v>22005</v>
      </c>
      <c r="K1191" s="712">
        <v>1</v>
      </c>
    </row>
    <row r="1192" s="692" customFormat="1" ht="20.25" spans="1:11">
      <c r="A1192" s="280" t="s">
        <v>6374</v>
      </c>
      <c r="B1192" s="281" t="s">
        <v>1584</v>
      </c>
      <c r="C1192" s="24">
        <f>SUMIF('2023.12'!$D$6:$D$1317,A1192,'2023.12'!$F$6:$F$1317)</f>
        <v>36</v>
      </c>
      <c r="D1192" s="24">
        <v>29</v>
      </c>
      <c r="E1192" s="24">
        <f>SUMIF('2024.12'!$E$6:$E$1659,A1192,'2024.12'!$H$6:$H$1659)</f>
        <v>30</v>
      </c>
      <c r="F1192" s="302">
        <f t="shared" si="93"/>
        <v>-6</v>
      </c>
      <c r="G1192" s="84" t="str">
        <f t="shared" si="90"/>
        <v>-16.7%</v>
      </c>
      <c r="H1192" s="84" t="str">
        <f t="shared" si="91"/>
        <v>103.4%</v>
      </c>
      <c r="I1192" s="22" t="str">
        <f t="shared" si="92"/>
        <v>是</v>
      </c>
      <c r="J1192" s="641" t="str">
        <f t="shared" si="94"/>
        <v>22005</v>
      </c>
      <c r="K1192" s="712">
        <v>1</v>
      </c>
    </row>
    <row r="1193" s="701" customFormat="1" ht="20.25" hidden="1" spans="1:11">
      <c r="A1193" s="522" t="s">
        <v>6375</v>
      </c>
      <c r="B1193" s="522" t="s">
        <v>6376</v>
      </c>
      <c r="C1193" s="24">
        <f>SUMIF('2023.12'!$D$6:$D$1317,A1193,'2023.12'!$F$6:$F$1317)</f>
        <v>0</v>
      </c>
      <c r="D1193" s="24">
        <v>0</v>
      </c>
      <c r="E1193" s="24">
        <f>SUMIF('2024.12'!$E$6:$E$1659,A1193,'2024.12'!$H$6:$H$1659)</f>
        <v>0</v>
      </c>
      <c r="F1193" s="707">
        <f t="shared" si="93"/>
        <v>0</v>
      </c>
      <c r="G1193" s="707" t="str">
        <f t="shared" si="90"/>
        <v/>
      </c>
      <c r="H1193" s="707" t="str">
        <f t="shared" si="91"/>
        <v/>
      </c>
      <c r="I1193" s="22" t="str">
        <f t="shared" si="92"/>
        <v>否</v>
      </c>
      <c r="J1193" s="488" t="str">
        <f t="shared" si="94"/>
        <v>22005</v>
      </c>
      <c r="K1193" s="712">
        <v>1</v>
      </c>
    </row>
    <row r="1194" s="687" customFormat="1" ht="20.25" hidden="1" spans="1:11">
      <c r="A1194" s="522" t="s">
        <v>6377</v>
      </c>
      <c r="B1194" s="522" t="s">
        <v>6378</v>
      </c>
      <c r="C1194" s="24">
        <f>SUMIF('2023.12'!$D$6:$D$1317,A1194,'2023.12'!$F$6:$F$1317)</f>
        <v>0</v>
      </c>
      <c r="D1194" s="24">
        <v>0</v>
      </c>
      <c r="E1194" s="24">
        <f>SUMIF('2024.12'!$E$6:$E$1659,A1194,'2024.12'!$H$6:$H$1659)</f>
        <v>0</v>
      </c>
      <c r="F1194" s="707">
        <f t="shared" si="93"/>
        <v>0</v>
      </c>
      <c r="G1194" s="707" t="str">
        <f t="shared" si="90"/>
        <v/>
      </c>
      <c r="H1194" s="707" t="str">
        <f t="shared" si="91"/>
        <v/>
      </c>
      <c r="I1194" s="22" t="str">
        <f t="shared" si="92"/>
        <v>否</v>
      </c>
      <c r="J1194" s="488" t="str">
        <f t="shared" si="94"/>
        <v>22005</v>
      </c>
      <c r="K1194" s="712">
        <v>1</v>
      </c>
    </row>
    <row r="1195" s="694" customFormat="1" ht="20.25" hidden="1" spans="1:11">
      <c r="A1195" s="522" t="s">
        <v>6379</v>
      </c>
      <c r="B1195" s="522" t="s">
        <v>6380</v>
      </c>
      <c r="C1195" s="24">
        <f>SUMIF('2023.12'!$D$6:$D$1317,A1195,'2023.12'!$F$6:$F$1317)</f>
        <v>0</v>
      </c>
      <c r="D1195" s="24">
        <v>0</v>
      </c>
      <c r="E1195" s="24">
        <f>SUMIF('2024.12'!$E$6:$E$1659,A1195,'2024.12'!$H$6:$H$1659)</f>
        <v>0</v>
      </c>
      <c r="F1195" s="707">
        <f t="shared" si="93"/>
        <v>0</v>
      </c>
      <c r="G1195" s="707" t="str">
        <f t="shared" si="90"/>
        <v/>
      </c>
      <c r="H1195" s="707" t="str">
        <f t="shared" si="91"/>
        <v/>
      </c>
      <c r="I1195" s="22" t="str">
        <f t="shared" si="92"/>
        <v>否</v>
      </c>
      <c r="J1195" s="488" t="str">
        <f t="shared" si="94"/>
        <v>22005</v>
      </c>
      <c r="K1195" s="712">
        <v>1</v>
      </c>
    </row>
    <row r="1196" s="694" customFormat="1" ht="20.25" hidden="1" spans="1:11">
      <c r="A1196" s="522" t="s">
        <v>6381</v>
      </c>
      <c r="B1196" s="522" t="s">
        <v>6382</v>
      </c>
      <c r="C1196" s="24">
        <f>SUMIF('2023.12'!$D$6:$D$1317,A1196,'2023.12'!$F$6:$F$1317)</f>
        <v>0</v>
      </c>
      <c r="D1196" s="24">
        <v>0</v>
      </c>
      <c r="E1196" s="24">
        <f>SUMIF('2024.12'!$E$6:$E$1659,A1196,'2024.12'!$H$6:$H$1659)</f>
        <v>0</v>
      </c>
      <c r="F1196" s="707">
        <f t="shared" si="93"/>
        <v>0</v>
      </c>
      <c r="G1196" s="707" t="str">
        <f t="shared" si="90"/>
        <v/>
      </c>
      <c r="H1196" s="707" t="str">
        <f t="shared" si="91"/>
        <v/>
      </c>
      <c r="I1196" s="22" t="str">
        <f t="shared" si="92"/>
        <v>否</v>
      </c>
      <c r="J1196" s="488" t="str">
        <f t="shared" si="94"/>
        <v>22005</v>
      </c>
      <c r="K1196" s="712">
        <v>1</v>
      </c>
    </row>
    <row r="1197" s="697" customFormat="1" ht="20.25" hidden="1" spans="1:11">
      <c r="A1197" s="522" t="s">
        <v>6383</v>
      </c>
      <c r="B1197" s="522" t="s">
        <v>6384</v>
      </c>
      <c r="C1197" s="24">
        <f>SUMIF('2023.12'!$D$6:$D$1317,A1197,'2023.12'!$F$6:$F$1317)</f>
        <v>0</v>
      </c>
      <c r="D1197" s="24">
        <v>0</v>
      </c>
      <c r="E1197" s="24">
        <f>SUMIF('2024.12'!$E$6:$E$1659,A1197,'2024.12'!$H$6:$H$1659)</f>
        <v>0</v>
      </c>
      <c r="F1197" s="707">
        <f t="shared" si="93"/>
        <v>0</v>
      </c>
      <c r="G1197" s="707" t="str">
        <f t="shared" si="90"/>
        <v/>
      </c>
      <c r="H1197" s="707" t="str">
        <f t="shared" si="91"/>
        <v/>
      </c>
      <c r="I1197" s="22" t="str">
        <f t="shared" si="92"/>
        <v>否</v>
      </c>
      <c r="J1197" s="488" t="str">
        <f t="shared" si="94"/>
        <v>22005</v>
      </c>
      <c r="K1197" s="712">
        <v>1</v>
      </c>
    </row>
    <row r="1198" s="694" customFormat="1" ht="20.25" hidden="1" spans="1:11">
      <c r="A1198" s="522" t="s">
        <v>6385</v>
      </c>
      <c r="B1198" s="522" t="s">
        <v>6386</v>
      </c>
      <c r="C1198" s="24">
        <f>SUMIF('2023.12'!$D$6:$D$1317,A1198,'2023.12'!$F$6:$F$1317)</f>
        <v>0</v>
      </c>
      <c r="D1198" s="24">
        <v>0</v>
      </c>
      <c r="E1198" s="24">
        <f>SUMIF('2024.12'!$E$6:$E$1659,A1198,'2024.12'!$H$6:$H$1659)</f>
        <v>0</v>
      </c>
      <c r="F1198" s="707">
        <f t="shared" si="93"/>
        <v>0</v>
      </c>
      <c r="G1198" s="707" t="str">
        <f t="shared" si="90"/>
        <v/>
      </c>
      <c r="H1198" s="707" t="str">
        <f t="shared" si="91"/>
        <v/>
      </c>
      <c r="I1198" s="22" t="str">
        <f t="shared" si="92"/>
        <v>否</v>
      </c>
      <c r="J1198" s="488" t="str">
        <f t="shared" si="94"/>
        <v>22005</v>
      </c>
      <c r="K1198" s="712">
        <v>1</v>
      </c>
    </row>
    <row r="1199" s="694" customFormat="1" ht="31.5" hidden="1" spans="1:11">
      <c r="A1199" s="269" t="s">
        <v>6387</v>
      </c>
      <c r="B1199" s="269" t="s">
        <v>6388</v>
      </c>
      <c r="C1199" s="660">
        <f>SUMIF($J1200:$J$1340,$A1199,C1200:C$1340)</f>
        <v>0</v>
      </c>
      <c r="D1199" s="660">
        <f>SUMIF($J1200:$J$1340,$A1199,D1200:D$1340)</f>
        <v>0</v>
      </c>
      <c r="E1199" s="20">
        <f>SUMIF($J1200:$J$1340,$A1199,E1200:E$1340)</f>
        <v>0</v>
      </c>
      <c r="F1199" s="271">
        <f t="shared" si="93"/>
        <v>0</v>
      </c>
      <c r="G1199" s="271" t="str">
        <f t="shared" si="90"/>
        <v/>
      </c>
      <c r="H1199" s="271" t="str">
        <f t="shared" si="91"/>
        <v/>
      </c>
      <c r="I1199" s="22" t="str">
        <f t="shared" si="92"/>
        <v>否</v>
      </c>
      <c r="J1199" s="488" t="str">
        <f t="shared" si="94"/>
        <v>220</v>
      </c>
      <c r="K1199" s="712">
        <v>1</v>
      </c>
    </row>
    <row r="1200" s="687" customFormat="1" ht="30" hidden="1" spans="1:11">
      <c r="A1200" s="522" t="s">
        <v>6389</v>
      </c>
      <c r="B1200" s="522" t="s">
        <v>6390</v>
      </c>
      <c r="C1200" s="24">
        <f>SUMIF('2023.12'!$D$6:$D$1317,A1200,'2023.12'!$F$6:$F$1317)</f>
        <v>0</v>
      </c>
      <c r="D1200" s="24">
        <v>0</v>
      </c>
      <c r="E1200" s="24">
        <f>SUMIF('2024.12'!$E$6:$E$1659,A1200,'2024.12'!$H$6:$H$1659)</f>
        <v>0</v>
      </c>
      <c r="F1200" s="707">
        <f t="shared" si="93"/>
        <v>0</v>
      </c>
      <c r="G1200" s="707" t="str">
        <f t="shared" si="90"/>
        <v/>
      </c>
      <c r="H1200" s="707" t="str">
        <f t="shared" si="91"/>
        <v/>
      </c>
      <c r="I1200" s="22" t="str">
        <f t="shared" si="92"/>
        <v>否</v>
      </c>
      <c r="J1200" s="488" t="str">
        <f t="shared" si="94"/>
        <v>22099</v>
      </c>
      <c r="K1200" s="712">
        <v>1</v>
      </c>
    </row>
    <row r="1201" s="695" customFormat="1" ht="20.25" spans="1:11">
      <c r="A1201" s="20" t="s">
        <v>6391</v>
      </c>
      <c r="B1201" s="344" t="s">
        <v>1592</v>
      </c>
      <c r="C1201" s="20">
        <f>SUMIF($J1202:$J$1340,$A1201,C1202:C$1340)</f>
        <v>9540</v>
      </c>
      <c r="D1201" s="20">
        <f>SUMIF($J1202:$J$1340,$A1201,D1202:D$1340)</f>
        <v>8798</v>
      </c>
      <c r="E1201" s="20">
        <f>SUMIF($J1202:$J$1340,$A1201,E1202:E$1340)</f>
        <v>8924</v>
      </c>
      <c r="F1201" s="17">
        <f t="shared" si="93"/>
        <v>-616</v>
      </c>
      <c r="G1201" s="18" t="str">
        <f t="shared" si="90"/>
        <v>-6.5%</v>
      </c>
      <c r="H1201" s="18" t="str">
        <f t="shared" si="91"/>
        <v>101.4%</v>
      </c>
      <c r="I1201" s="22" t="str">
        <f t="shared" si="92"/>
        <v>是</v>
      </c>
      <c r="J1201" s="641">
        <f t="shared" si="94"/>
        <v>0</v>
      </c>
      <c r="K1201" s="712">
        <v>1</v>
      </c>
    </row>
    <row r="1202" s="696" customFormat="1" ht="20.25" spans="1:11">
      <c r="A1202" s="349" t="s">
        <v>6392</v>
      </c>
      <c r="B1202" s="350" t="s">
        <v>1593</v>
      </c>
      <c r="C1202" s="20">
        <f>SUMIF($J1203:$J$1340,$A1202,C1203:C$1340)</f>
        <v>3103</v>
      </c>
      <c r="D1202" s="20">
        <f>SUMIF($J1203:$J$1340,$A1202,D1203:D$1340)</f>
        <v>1694</v>
      </c>
      <c r="E1202" s="20">
        <f>SUMIF($J1203:$J$1340,$A1202,E1203:E$1340)</f>
        <v>2213</v>
      </c>
      <c r="F1202" s="17">
        <f t="shared" si="93"/>
        <v>-890</v>
      </c>
      <c r="G1202" s="18" t="str">
        <f t="shared" si="90"/>
        <v>-28.7%</v>
      </c>
      <c r="H1202" s="18" t="str">
        <f t="shared" si="91"/>
        <v>130.6%</v>
      </c>
      <c r="I1202" s="22" t="str">
        <f t="shared" si="92"/>
        <v>是</v>
      </c>
      <c r="J1202" s="641" t="str">
        <f t="shared" si="94"/>
        <v>221</v>
      </c>
      <c r="K1202" s="712">
        <v>1</v>
      </c>
    </row>
    <row r="1203" s="488" customFormat="1" ht="20.25" hidden="1" spans="1:11">
      <c r="A1203" s="522" t="s">
        <v>6393</v>
      </c>
      <c r="B1203" s="522" t="s">
        <v>6394</v>
      </c>
      <c r="C1203" s="24">
        <f>SUMIF('2023.12'!$D$6:$D$1317,A1203,'2023.12'!$F$6:$F$1317)</f>
        <v>0</v>
      </c>
      <c r="D1203" s="24">
        <v>0</v>
      </c>
      <c r="E1203" s="24">
        <f>SUMIF('2024.12'!$E$6:$E$1659,A1203,'2024.12'!$H$6:$H$1659)</f>
        <v>0</v>
      </c>
      <c r="F1203" s="707">
        <f t="shared" si="93"/>
        <v>0</v>
      </c>
      <c r="G1203" s="707" t="str">
        <f t="shared" si="90"/>
        <v/>
      </c>
      <c r="H1203" s="707" t="str">
        <f t="shared" si="91"/>
        <v/>
      </c>
      <c r="I1203" s="22" t="str">
        <f t="shared" si="92"/>
        <v>否</v>
      </c>
      <c r="J1203" s="488" t="str">
        <f t="shared" si="94"/>
        <v>22101</v>
      </c>
      <c r="K1203" s="712">
        <v>1</v>
      </c>
    </row>
    <row r="1204" s="488" customFormat="1" ht="20.25" hidden="1" spans="1:11">
      <c r="A1204" s="522" t="s">
        <v>6395</v>
      </c>
      <c r="B1204" s="522" t="s">
        <v>6396</v>
      </c>
      <c r="C1204" s="24">
        <f>SUMIF('2023.12'!$D$6:$D$1317,A1204,'2023.12'!$F$6:$F$1317)</f>
        <v>0</v>
      </c>
      <c r="D1204" s="24">
        <v>0</v>
      </c>
      <c r="E1204" s="24">
        <f>SUMIF('2024.12'!$E$6:$E$1659,A1204,'2024.12'!$H$6:$H$1659)</f>
        <v>0</v>
      </c>
      <c r="F1204" s="707">
        <f t="shared" si="93"/>
        <v>0</v>
      </c>
      <c r="G1204" s="707" t="str">
        <f t="shared" si="90"/>
        <v/>
      </c>
      <c r="H1204" s="707" t="str">
        <f t="shared" si="91"/>
        <v/>
      </c>
      <c r="I1204" s="22" t="str">
        <f t="shared" si="92"/>
        <v>否</v>
      </c>
      <c r="J1204" s="488" t="str">
        <f t="shared" si="94"/>
        <v>22101</v>
      </c>
      <c r="K1204" s="712">
        <v>1</v>
      </c>
    </row>
    <row r="1205" s="700" customFormat="1" ht="20.25" spans="1:11">
      <c r="A1205" s="280" t="s">
        <v>6397</v>
      </c>
      <c r="B1205" s="281" t="s">
        <v>1596</v>
      </c>
      <c r="C1205" s="24">
        <f>SUMIF('2023.12'!$D$6:$D$1317,A1205,'2023.12'!$F$6:$F$1317)</f>
        <v>392</v>
      </c>
      <c r="D1205" s="24">
        <v>411</v>
      </c>
      <c r="E1205" s="24">
        <f>SUMIF('2024.12'!$E$6:$E$1659,A1205,'2024.12'!$H$6:$H$1659)</f>
        <v>1224</v>
      </c>
      <c r="F1205" s="302">
        <f t="shared" si="93"/>
        <v>832</v>
      </c>
      <c r="G1205" s="84" t="str">
        <f t="shared" si="90"/>
        <v>212.2%</v>
      </c>
      <c r="H1205" s="84" t="str">
        <f t="shared" si="91"/>
        <v>297.8%</v>
      </c>
      <c r="I1205" s="22" t="str">
        <f t="shared" si="92"/>
        <v>是</v>
      </c>
      <c r="J1205" s="641" t="str">
        <f t="shared" si="94"/>
        <v>22101</v>
      </c>
      <c r="K1205" s="712">
        <v>1</v>
      </c>
    </row>
    <row r="1206" s="693" customFormat="1" ht="30" hidden="1" spans="1:11">
      <c r="A1206" s="522" t="s">
        <v>6398</v>
      </c>
      <c r="B1206" s="522" t="s">
        <v>6399</v>
      </c>
      <c r="C1206" s="24">
        <f>SUMIF('2023.12'!$D$6:$D$1317,A1206,'2023.12'!$F$6:$F$1317)</f>
        <v>0</v>
      </c>
      <c r="D1206" s="24">
        <v>0</v>
      </c>
      <c r="E1206" s="24">
        <f>SUMIF('2024.12'!$E$6:$E$1659,A1206,'2024.12'!$H$6:$H$1659)</f>
        <v>0</v>
      </c>
      <c r="F1206" s="707">
        <f t="shared" si="93"/>
        <v>0</v>
      </c>
      <c r="G1206" s="707" t="str">
        <f t="shared" si="90"/>
        <v/>
      </c>
      <c r="H1206" s="707" t="str">
        <f t="shared" si="91"/>
        <v/>
      </c>
      <c r="I1206" s="22" t="str">
        <f t="shared" si="92"/>
        <v>否</v>
      </c>
      <c r="J1206" s="488" t="str">
        <f t="shared" si="94"/>
        <v>22101</v>
      </c>
      <c r="K1206" s="712">
        <v>1</v>
      </c>
    </row>
    <row r="1207" s="686" customFormat="1" ht="20.25" spans="1:11">
      <c r="A1207" s="280" t="s">
        <v>6400</v>
      </c>
      <c r="B1207" s="281" t="s">
        <v>1598</v>
      </c>
      <c r="C1207" s="24">
        <f>SUMIF('2023.12'!$D$6:$D$1317,A1207,'2023.12'!$F$6:$F$1317)</f>
        <v>283</v>
      </c>
      <c r="D1207" s="24">
        <v>362</v>
      </c>
      <c r="E1207" s="24">
        <f>SUMIF('2024.12'!$E$6:$E$1659,A1207,'2024.12'!$H$6:$H$1659)</f>
        <v>361</v>
      </c>
      <c r="F1207" s="302">
        <f t="shared" si="93"/>
        <v>78</v>
      </c>
      <c r="G1207" s="84" t="str">
        <f t="shared" si="90"/>
        <v>27.6%</v>
      </c>
      <c r="H1207" s="84" t="str">
        <f t="shared" si="91"/>
        <v>99.7%</v>
      </c>
      <c r="I1207" s="22" t="str">
        <f t="shared" si="92"/>
        <v>是</v>
      </c>
      <c r="J1207" s="641" t="str">
        <f t="shared" si="94"/>
        <v>22101</v>
      </c>
      <c r="K1207" s="712">
        <v>1</v>
      </c>
    </row>
    <row r="1208" s="696" customFormat="1" ht="20.25" hidden="1" spans="1:11">
      <c r="A1208" s="280" t="s">
        <v>6401</v>
      </c>
      <c r="B1208" s="281" t="s">
        <v>1599</v>
      </c>
      <c r="C1208" s="24">
        <f>SUMIF('2023.12'!$D$6:$D$1317,A1208,'2023.12'!$F$6:$F$1317)</f>
        <v>0</v>
      </c>
      <c r="D1208" s="24">
        <v>0</v>
      </c>
      <c r="E1208" s="24">
        <f>SUMIF('2024.12'!$E$6:$E$1659,A1208,'2024.12'!$H$6:$H$1659)</f>
        <v>0</v>
      </c>
      <c r="F1208" s="302">
        <f t="shared" si="93"/>
        <v>0</v>
      </c>
      <c r="G1208" s="84" t="str">
        <f t="shared" si="90"/>
        <v/>
      </c>
      <c r="H1208" s="84" t="str">
        <f t="shared" si="91"/>
        <v/>
      </c>
      <c r="I1208" s="22" t="str">
        <f t="shared" si="92"/>
        <v>否</v>
      </c>
      <c r="J1208" s="641" t="str">
        <f t="shared" si="94"/>
        <v>22101</v>
      </c>
      <c r="K1208" s="712">
        <v>1</v>
      </c>
    </row>
    <row r="1209" s="687" customFormat="1" ht="20.25" hidden="1" spans="1:11">
      <c r="A1209" s="522" t="s">
        <v>6402</v>
      </c>
      <c r="B1209" s="522" t="s">
        <v>6403</v>
      </c>
      <c r="C1209" s="24">
        <f>SUMIF('2023.12'!$D$6:$D$1317,A1209,'2023.12'!$F$6:$F$1317)</f>
        <v>0</v>
      </c>
      <c r="D1209" s="24">
        <v>0</v>
      </c>
      <c r="E1209" s="24">
        <f>SUMIF('2024.12'!$E$6:$E$1659,A1209,'2024.12'!$H$6:$H$1659)</f>
        <v>0</v>
      </c>
      <c r="F1209" s="707">
        <f t="shared" si="93"/>
        <v>0</v>
      </c>
      <c r="G1209" s="707" t="str">
        <f t="shared" si="90"/>
        <v/>
      </c>
      <c r="H1209" s="707" t="str">
        <f t="shared" si="91"/>
        <v/>
      </c>
      <c r="I1209" s="22" t="str">
        <f t="shared" si="92"/>
        <v>否</v>
      </c>
      <c r="J1209" s="488" t="str">
        <f t="shared" si="94"/>
        <v>22101</v>
      </c>
      <c r="K1209" s="712">
        <v>1</v>
      </c>
    </row>
    <row r="1210" s="696" customFormat="1" ht="20.25" spans="1:11">
      <c r="A1210" s="280" t="s">
        <v>6404</v>
      </c>
      <c r="B1210" s="281" t="s">
        <v>1601</v>
      </c>
      <c r="C1210" s="24">
        <f>SUMIF('2023.12'!$D$6:$D$1317,A1210,'2023.12'!$F$6:$F$1317)</f>
        <v>1600</v>
      </c>
      <c r="D1210" s="24">
        <v>300</v>
      </c>
      <c r="E1210" s="24">
        <f>SUMIF('2024.12'!$E$6:$E$1659,A1210,'2024.12'!$H$6:$H$1659)</f>
        <v>0</v>
      </c>
      <c r="F1210" s="302">
        <f t="shared" si="93"/>
        <v>-1600</v>
      </c>
      <c r="G1210" s="84" t="str">
        <f t="shared" si="90"/>
        <v>-100.0%</v>
      </c>
      <c r="H1210" s="84" t="str">
        <f t="shared" si="91"/>
        <v>0.0%</v>
      </c>
      <c r="I1210" s="22" t="str">
        <f t="shared" si="92"/>
        <v>是</v>
      </c>
      <c r="J1210" s="641" t="str">
        <f t="shared" si="94"/>
        <v>22101</v>
      </c>
      <c r="K1210" s="712">
        <v>1</v>
      </c>
    </row>
    <row r="1211" s="687" customFormat="1" ht="20.25" hidden="1" spans="1:11">
      <c r="A1211" s="522" t="s">
        <v>6405</v>
      </c>
      <c r="B1211" s="522" t="s">
        <v>6406</v>
      </c>
      <c r="C1211" s="24">
        <f>SUMIF('2023.12'!$D$6:$D$1317,A1211,'2023.12'!$F$6:$F$1317)</f>
        <v>0</v>
      </c>
      <c r="D1211" s="24">
        <v>0</v>
      </c>
      <c r="E1211" s="24">
        <f>SUMIF('2024.12'!$E$6:$E$1659,A1211,'2024.12'!$H$6:$H$1659)</f>
        <v>0</v>
      </c>
      <c r="F1211" s="707">
        <f t="shared" si="93"/>
        <v>0</v>
      </c>
      <c r="G1211" s="707" t="str">
        <f t="shared" si="90"/>
        <v/>
      </c>
      <c r="H1211" s="707" t="str">
        <f t="shared" si="91"/>
        <v/>
      </c>
      <c r="I1211" s="22" t="str">
        <f t="shared" si="92"/>
        <v>否</v>
      </c>
      <c r="J1211" s="488" t="str">
        <f t="shared" si="94"/>
        <v>22101</v>
      </c>
      <c r="K1211" s="712">
        <v>1</v>
      </c>
    </row>
    <row r="1212" s="686" customFormat="1" ht="20.25" spans="1:11">
      <c r="A1212" s="280" t="s">
        <v>6407</v>
      </c>
      <c r="B1212" s="281" t="s">
        <v>1603</v>
      </c>
      <c r="C1212" s="24">
        <f>SUMIF('2023.12'!$D$6:$D$1317,A1212,'2023.12'!$F$6:$F$1317)</f>
        <v>828</v>
      </c>
      <c r="D1212" s="24">
        <v>621</v>
      </c>
      <c r="E1212" s="24">
        <f>SUMIF('2024.12'!$E$6:$E$1659,A1212,'2024.12'!$H$6:$H$1659)</f>
        <v>628</v>
      </c>
      <c r="F1212" s="302">
        <f t="shared" si="93"/>
        <v>-200</v>
      </c>
      <c r="G1212" s="84" t="str">
        <f t="shared" si="90"/>
        <v>-24.2%</v>
      </c>
      <c r="H1212" s="84" t="str">
        <f t="shared" si="91"/>
        <v>101.1%</v>
      </c>
      <c r="I1212" s="22" t="str">
        <f t="shared" si="92"/>
        <v>是</v>
      </c>
      <c r="J1212" s="641" t="str">
        <f t="shared" si="94"/>
        <v>22101</v>
      </c>
      <c r="K1212" s="712">
        <v>1</v>
      </c>
    </row>
    <row r="1213" s="696" customFormat="1" ht="20.25" hidden="1" spans="1:11">
      <c r="A1213" s="280" t="s">
        <v>6408</v>
      </c>
      <c r="B1213" s="281" t="s">
        <v>1604</v>
      </c>
      <c r="C1213" s="24">
        <f>SUMIF('2023.12'!$D$6:$D$1317,A1213,'2023.12'!$F$6:$F$1317)</f>
        <v>0</v>
      </c>
      <c r="D1213" s="24">
        <v>0</v>
      </c>
      <c r="E1213" s="24">
        <f>SUMIF('2024.12'!$E$6:$E$1659,A1213,'2024.12'!$H$6:$H$1659)</f>
        <v>0</v>
      </c>
      <c r="F1213" s="302">
        <f t="shared" si="93"/>
        <v>0</v>
      </c>
      <c r="G1213" s="84" t="str">
        <f t="shared" si="90"/>
        <v/>
      </c>
      <c r="H1213" s="84" t="str">
        <f t="shared" si="91"/>
        <v/>
      </c>
      <c r="I1213" s="22" t="str">
        <f t="shared" si="92"/>
        <v>否</v>
      </c>
      <c r="J1213" s="641" t="str">
        <f t="shared" si="94"/>
        <v>22101</v>
      </c>
      <c r="K1213" s="712">
        <v>1</v>
      </c>
    </row>
    <row r="1214" s="686" customFormat="1" ht="20.25" spans="1:11">
      <c r="A1214" s="349" t="s">
        <v>6409</v>
      </c>
      <c r="B1214" s="350" t="s">
        <v>1605</v>
      </c>
      <c r="C1214" s="20">
        <f>SUMIF($J1215:$J$1340,$A1214,C1215:C$1340)</f>
        <v>6437</v>
      </c>
      <c r="D1214" s="20">
        <f>SUMIF($J1215:$J$1340,$A1214,D1215:D$1340)</f>
        <v>7104</v>
      </c>
      <c r="E1214" s="20">
        <f>SUMIF($J1215:$J$1340,$A1214,E1215:E$1340)</f>
        <v>6594</v>
      </c>
      <c r="F1214" s="17">
        <f t="shared" si="93"/>
        <v>157</v>
      </c>
      <c r="G1214" s="18" t="str">
        <f t="shared" si="90"/>
        <v>2.4%</v>
      </c>
      <c r="H1214" s="18" t="str">
        <f t="shared" si="91"/>
        <v>92.8%</v>
      </c>
      <c r="I1214" s="22" t="str">
        <f t="shared" si="92"/>
        <v>是</v>
      </c>
      <c r="J1214" s="641" t="str">
        <f t="shared" si="94"/>
        <v>221</v>
      </c>
      <c r="K1214" s="712">
        <v>1</v>
      </c>
    </row>
    <row r="1215" s="641" customFormat="1" ht="20.25" spans="1:11">
      <c r="A1215" s="280" t="s">
        <v>6410</v>
      </c>
      <c r="B1215" s="281" t="s">
        <v>1606</v>
      </c>
      <c r="C1215" s="24">
        <f>SUMIF('2023.12'!$D$6:$D$1317,A1215,'2023.12'!$F$6:$F$1317)</f>
        <v>6437</v>
      </c>
      <c r="D1215" s="24">
        <v>7104</v>
      </c>
      <c r="E1215" s="24">
        <f>SUMIF('2024.12'!$E$6:$E$1659,A1215,'2024.12'!$H$6:$H$1659)</f>
        <v>6594</v>
      </c>
      <c r="F1215" s="302">
        <f t="shared" si="93"/>
        <v>157</v>
      </c>
      <c r="G1215" s="84" t="str">
        <f t="shared" si="90"/>
        <v>2.4%</v>
      </c>
      <c r="H1215" s="84" t="str">
        <f t="shared" si="91"/>
        <v>92.8%</v>
      </c>
      <c r="I1215" s="22" t="str">
        <f t="shared" si="92"/>
        <v>是</v>
      </c>
      <c r="J1215" s="641" t="str">
        <f t="shared" si="94"/>
        <v>22102</v>
      </c>
      <c r="K1215" s="712">
        <v>1</v>
      </c>
    </row>
    <row r="1216" s="687" customFormat="1" ht="20.25" hidden="1" spans="1:11">
      <c r="A1216" s="522" t="s">
        <v>6411</v>
      </c>
      <c r="B1216" s="522" t="s">
        <v>6412</v>
      </c>
      <c r="C1216" s="24">
        <f>SUMIF('2023.12'!$D$6:$D$1317,A1216,'2023.12'!$F$6:$F$1317)</f>
        <v>0</v>
      </c>
      <c r="D1216" s="24">
        <v>0</v>
      </c>
      <c r="E1216" s="24">
        <f>SUMIF('2024.12'!$E$6:$E$1659,A1216,'2024.12'!$H$6:$H$1659)</f>
        <v>0</v>
      </c>
      <c r="F1216" s="707">
        <f t="shared" si="93"/>
        <v>0</v>
      </c>
      <c r="G1216" s="707" t="str">
        <f t="shared" si="90"/>
        <v/>
      </c>
      <c r="H1216" s="707" t="str">
        <f t="shared" si="91"/>
        <v/>
      </c>
      <c r="I1216" s="22" t="str">
        <f t="shared" si="92"/>
        <v>否</v>
      </c>
      <c r="J1216" s="488" t="str">
        <f t="shared" si="94"/>
        <v>22102</v>
      </c>
      <c r="K1216" s="712">
        <v>1</v>
      </c>
    </row>
    <row r="1217" s="694" customFormat="1" ht="20.25" hidden="1" spans="1:11">
      <c r="A1217" s="522" t="s">
        <v>6413</v>
      </c>
      <c r="B1217" s="522" t="s">
        <v>6414</v>
      </c>
      <c r="C1217" s="24">
        <f>SUMIF('2023.12'!$D$6:$D$1317,A1217,'2023.12'!$F$6:$F$1317)</f>
        <v>0</v>
      </c>
      <c r="D1217" s="24">
        <v>0</v>
      </c>
      <c r="E1217" s="24">
        <f>SUMIF('2024.12'!$E$6:$E$1659,A1217,'2024.12'!$H$6:$H$1659)</f>
        <v>0</v>
      </c>
      <c r="F1217" s="707">
        <f t="shared" si="93"/>
        <v>0</v>
      </c>
      <c r="G1217" s="707" t="str">
        <f t="shared" si="90"/>
        <v/>
      </c>
      <c r="H1217" s="707" t="str">
        <f t="shared" si="91"/>
        <v/>
      </c>
      <c r="I1217" s="22" t="str">
        <f t="shared" si="92"/>
        <v>否</v>
      </c>
      <c r="J1217" s="488" t="str">
        <f t="shared" si="94"/>
        <v>22102</v>
      </c>
      <c r="K1217" s="712">
        <v>1</v>
      </c>
    </row>
    <row r="1218" s="694" customFormat="1" ht="20.25" spans="1:11">
      <c r="A1218" s="269" t="s">
        <v>6415</v>
      </c>
      <c r="B1218" s="270" t="s">
        <v>1609</v>
      </c>
      <c r="C1218" s="660">
        <f>SUMIF($J1219:$J$1340,$A1218,C1219:C$1340)</f>
        <v>0</v>
      </c>
      <c r="D1218" s="660">
        <f>SUMIF($J1219:$J$1340,$A1218,D1219:D$1340)</f>
        <v>0</v>
      </c>
      <c r="E1218" s="20">
        <f>SUMIF($J1219:$J$1340,$A1218,E1219:E$1340)</f>
        <v>117</v>
      </c>
      <c r="F1218" s="271">
        <f t="shared" si="93"/>
        <v>117</v>
      </c>
      <c r="G1218" s="271" t="str">
        <f t="shared" si="90"/>
        <v/>
      </c>
      <c r="H1218" s="271" t="str">
        <f t="shared" si="91"/>
        <v/>
      </c>
      <c r="I1218" s="22" t="str">
        <f t="shared" si="92"/>
        <v>是</v>
      </c>
      <c r="J1218" s="488" t="str">
        <f t="shared" si="94"/>
        <v>221</v>
      </c>
      <c r="K1218" s="712">
        <v>1</v>
      </c>
    </row>
    <row r="1219" s="697" customFormat="1" ht="30" hidden="1" spans="1:11">
      <c r="A1219" s="522" t="s">
        <v>6416</v>
      </c>
      <c r="B1219" s="522" t="s">
        <v>6417</v>
      </c>
      <c r="C1219" s="24">
        <f>SUMIF('2023.12'!$D$6:$D$1317,A1219,'2023.12'!$F$6:$F$1317)</f>
        <v>0</v>
      </c>
      <c r="D1219" s="24">
        <v>0</v>
      </c>
      <c r="E1219" s="24">
        <f>SUMIF('2024.12'!$E$6:$E$1659,A1219,'2024.12'!$H$6:$H$1659)</f>
        <v>0</v>
      </c>
      <c r="F1219" s="707">
        <f t="shared" si="93"/>
        <v>0</v>
      </c>
      <c r="G1219" s="707" t="str">
        <f t="shared" si="90"/>
        <v/>
      </c>
      <c r="H1219" s="707" t="str">
        <f t="shared" si="91"/>
        <v/>
      </c>
      <c r="I1219" s="22" t="str">
        <f t="shared" si="92"/>
        <v>否</v>
      </c>
      <c r="J1219" s="488" t="str">
        <f t="shared" si="94"/>
        <v>22103</v>
      </c>
      <c r="K1219" s="712">
        <v>1</v>
      </c>
    </row>
    <row r="1220" s="694" customFormat="1" ht="20.25" hidden="1" spans="1:11">
      <c r="A1220" s="522" t="s">
        <v>6418</v>
      </c>
      <c r="B1220" s="522" t="s">
        <v>6419</v>
      </c>
      <c r="C1220" s="24">
        <f>SUMIF('2023.12'!$D$6:$D$1317,A1220,'2023.12'!$F$6:$F$1317)</f>
        <v>0</v>
      </c>
      <c r="D1220" s="24">
        <v>0</v>
      </c>
      <c r="E1220" s="24">
        <f>SUMIF('2024.12'!$E$6:$E$1659,A1220,'2024.12'!$H$6:$H$1659)</f>
        <v>0</v>
      </c>
      <c r="F1220" s="707">
        <f t="shared" si="93"/>
        <v>0</v>
      </c>
      <c r="G1220" s="707" t="str">
        <f t="shared" si="90"/>
        <v/>
      </c>
      <c r="H1220" s="707" t="str">
        <f t="shared" si="91"/>
        <v/>
      </c>
      <c r="I1220" s="22" t="str">
        <f t="shared" si="92"/>
        <v>否</v>
      </c>
      <c r="J1220" s="488" t="str">
        <f t="shared" si="94"/>
        <v>22103</v>
      </c>
      <c r="K1220" s="712">
        <v>1</v>
      </c>
    </row>
    <row r="1221" s="694" customFormat="1" ht="20.25" spans="1:11">
      <c r="A1221" s="306" t="s">
        <v>6420</v>
      </c>
      <c r="B1221" s="708" t="s">
        <v>1612</v>
      </c>
      <c r="C1221" s="24">
        <f>SUMIF('2023.12'!$D$6:$D$1317,A1221,'2023.12'!$F$6:$F$1317)</f>
        <v>0</v>
      </c>
      <c r="D1221" s="24">
        <v>0</v>
      </c>
      <c r="E1221" s="24">
        <f>SUMIF('2024.12'!$E$6:$E$1659,A1221,'2024.12'!$H$6:$H$1659)</f>
        <v>117</v>
      </c>
      <c r="F1221" s="707">
        <f t="shared" si="93"/>
        <v>117</v>
      </c>
      <c r="G1221" s="707" t="str">
        <f t="shared" si="90"/>
        <v/>
      </c>
      <c r="H1221" s="707" t="str">
        <f t="shared" si="91"/>
        <v/>
      </c>
      <c r="I1221" s="22" t="str">
        <f t="shared" si="92"/>
        <v>是</v>
      </c>
      <c r="J1221" s="488" t="str">
        <f t="shared" si="94"/>
        <v>22103</v>
      </c>
      <c r="K1221" s="712">
        <v>1</v>
      </c>
    </row>
    <row r="1222" s="696" customFormat="1" ht="20.25" spans="1:11">
      <c r="A1222" s="20" t="s">
        <v>6421</v>
      </c>
      <c r="B1222" s="344" t="s">
        <v>1613</v>
      </c>
      <c r="C1222" s="20">
        <f>SUMIF($J1223:$J$1340,$A1222,C1223:C$1340)</f>
        <v>122</v>
      </c>
      <c r="D1222" s="20">
        <f>SUMIF($J1223:$J$1340,$A1222,D1223:D$1340)</f>
        <v>143</v>
      </c>
      <c r="E1222" s="20">
        <f>SUMIF($J1223:$J$1340,$A1222,E1223:E$1340)</f>
        <v>127</v>
      </c>
      <c r="F1222" s="17">
        <f t="shared" si="93"/>
        <v>5</v>
      </c>
      <c r="G1222" s="18" t="str">
        <f t="shared" ref="G1222:G1285" si="95">IFERROR(TEXT(F1222/C1222,"0.0%"),"")</f>
        <v>4.1%</v>
      </c>
      <c r="H1222" s="18" t="str">
        <f t="shared" ref="H1222:H1285" si="96">IFERROR(TEXT(E1222/D1222,"0.0%"),"")</f>
        <v>88.8%</v>
      </c>
      <c r="I1222" s="22" t="str">
        <f t="shared" si="92"/>
        <v>是</v>
      </c>
      <c r="J1222" s="641">
        <f t="shared" si="94"/>
        <v>0</v>
      </c>
      <c r="K1222" s="712">
        <v>1</v>
      </c>
    </row>
    <row r="1223" s="641" customFormat="1" ht="20.25" spans="1:11">
      <c r="A1223" s="349" t="s">
        <v>6422</v>
      </c>
      <c r="B1223" s="350" t="s">
        <v>1614</v>
      </c>
      <c r="C1223" s="20">
        <f>SUMIF($J1224:$J$1340,$A1223,C1224:C$1340)</f>
        <v>122</v>
      </c>
      <c r="D1223" s="20">
        <f>SUMIF($J1224:$J$1340,$A1223,D1224:D$1340)</f>
        <v>143</v>
      </c>
      <c r="E1223" s="20">
        <f>SUMIF($J1224:$J$1340,$A1223,E1224:E$1340)</f>
        <v>127</v>
      </c>
      <c r="F1223" s="17">
        <f t="shared" si="93"/>
        <v>5</v>
      </c>
      <c r="G1223" s="18" t="str">
        <f t="shared" si="95"/>
        <v>4.1%</v>
      </c>
      <c r="H1223" s="18" t="str">
        <f t="shared" si="96"/>
        <v>88.8%</v>
      </c>
      <c r="I1223" s="22" t="str">
        <f t="shared" ref="I1223:I1286" si="97">IF(B1223&lt;&gt;"",IF(OR(C1223&lt;&gt;0,D1223&lt;&gt;0,E1223&lt;&gt;0,F1223&lt;&gt;0),"是","否"),"是")</f>
        <v>是</v>
      </c>
      <c r="J1223" s="641" t="str">
        <f t="shared" si="94"/>
        <v>222</v>
      </c>
      <c r="K1223" s="712">
        <v>1</v>
      </c>
    </row>
    <row r="1224" s="641" customFormat="1" ht="20.25" hidden="1" spans="1:11">
      <c r="A1224" s="280" t="s">
        <v>6423</v>
      </c>
      <c r="B1224" s="281" t="s">
        <v>12</v>
      </c>
      <c r="C1224" s="24">
        <f>SUMIF('2023.12'!$D$6:$D$1317,A1224,'2023.12'!$F$6:$F$1317)</f>
        <v>0</v>
      </c>
      <c r="D1224" s="24">
        <v>0</v>
      </c>
      <c r="E1224" s="24">
        <f>SUMIF('2024.12'!$E$6:$E$1659,A1224,'2024.12'!$H$6:$H$1659)</f>
        <v>0</v>
      </c>
      <c r="F1224" s="302">
        <f t="shared" ref="F1224:F1287" si="98">E1224-C1224</f>
        <v>0</v>
      </c>
      <c r="G1224" s="84" t="str">
        <f t="shared" si="95"/>
        <v/>
      </c>
      <c r="H1224" s="84" t="str">
        <f t="shared" si="96"/>
        <v/>
      </c>
      <c r="I1224" s="22" t="str">
        <f t="shared" si="97"/>
        <v>否</v>
      </c>
      <c r="J1224" s="641" t="str">
        <f t="shared" ref="J1224:J1287" si="99">_xlfn.IFS(LEN(A1224)=3,0,LEN(A1224)=5,LEFT(A1224,3),LEN(A1224)=7,LEFT(A1224,5))</f>
        <v>22201</v>
      </c>
      <c r="K1224" s="712">
        <v>1</v>
      </c>
    </row>
    <row r="1225" s="686" customFormat="1" ht="20.25" spans="1:11">
      <c r="A1225" s="280" t="s">
        <v>6424</v>
      </c>
      <c r="B1225" s="281" t="s">
        <v>14</v>
      </c>
      <c r="C1225" s="24">
        <f>SUMIF('2023.12'!$D$6:$D$1317,A1225,'2023.12'!$F$6:$F$1317)</f>
        <v>0</v>
      </c>
      <c r="D1225" s="24">
        <v>6</v>
      </c>
      <c r="E1225" s="24">
        <f>SUMIF('2024.12'!$E$6:$E$1659,A1225,'2024.12'!$H$6:$H$1659)</f>
        <v>0</v>
      </c>
      <c r="F1225" s="302">
        <f t="shared" si="98"/>
        <v>0</v>
      </c>
      <c r="G1225" s="84" t="str">
        <f t="shared" si="95"/>
        <v/>
      </c>
      <c r="H1225" s="84" t="str">
        <f t="shared" si="96"/>
        <v>0.0%</v>
      </c>
      <c r="I1225" s="22" t="str">
        <f t="shared" si="97"/>
        <v>是</v>
      </c>
      <c r="J1225" s="641" t="str">
        <f t="shared" si="99"/>
        <v>22201</v>
      </c>
      <c r="K1225" s="712">
        <v>1</v>
      </c>
    </row>
    <row r="1226" s="687" customFormat="1" ht="20.25" hidden="1" spans="1:11">
      <c r="A1226" s="522" t="s">
        <v>6425</v>
      </c>
      <c r="B1226" s="522" t="s">
        <v>4642</v>
      </c>
      <c r="C1226" s="24">
        <f>SUMIF('2023.12'!$D$6:$D$1317,A1226,'2023.12'!$F$6:$F$1317)</f>
        <v>0</v>
      </c>
      <c r="D1226" s="24">
        <v>0</v>
      </c>
      <c r="E1226" s="24">
        <f>SUMIF('2024.12'!$E$6:$E$1659,A1226,'2024.12'!$H$6:$H$1659)</f>
        <v>0</v>
      </c>
      <c r="F1226" s="707">
        <f t="shared" si="98"/>
        <v>0</v>
      </c>
      <c r="G1226" s="707" t="str">
        <f t="shared" si="95"/>
        <v/>
      </c>
      <c r="H1226" s="707" t="str">
        <f t="shared" si="96"/>
        <v/>
      </c>
      <c r="I1226" s="22" t="str">
        <f t="shared" si="97"/>
        <v>否</v>
      </c>
      <c r="J1226" s="488" t="str">
        <f t="shared" si="99"/>
        <v>22201</v>
      </c>
      <c r="K1226" s="712">
        <v>1</v>
      </c>
    </row>
    <row r="1227" s="694" customFormat="1" ht="20.25" hidden="1" spans="1:11">
      <c r="A1227" s="522" t="s">
        <v>6426</v>
      </c>
      <c r="B1227" s="522" t="s">
        <v>6427</v>
      </c>
      <c r="C1227" s="24">
        <f>SUMIF('2023.12'!$D$6:$D$1317,A1227,'2023.12'!$F$6:$F$1317)</f>
        <v>0</v>
      </c>
      <c r="D1227" s="24">
        <v>0</v>
      </c>
      <c r="E1227" s="24">
        <f>SUMIF('2024.12'!$E$6:$E$1659,A1227,'2024.12'!$H$6:$H$1659)</f>
        <v>0</v>
      </c>
      <c r="F1227" s="707">
        <f t="shared" si="98"/>
        <v>0</v>
      </c>
      <c r="G1227" s="707" t="str">
        <f t="shared" si="95"/>
        <v/>
      </c>
      <c r="H1227" s="707" t="str">
        <f t="shared" si="96"/>
        <v/>
      </c>
      <c r="I1227" s="22" t="str">
        <f t="shared" si="97"/>
        <v>否</v>
      </c>
      <c r="J1227" s="488" t="str">
        <f t="shared" si="99"/>
        <v>22201</v>
      </c>
      <c r="K1227" s="712">
        <v>1</v>
      </c>
    </row>
    <row r="1228" s="694" customFormat="1" ht="20.25" hidden="1" spans="1:11">
      <c r="A1228" s="522" t="s">
        <v>6428</v>
      </c>
      <c r="B1228" s="522" t="s">
        <v>6429</v>
      </c>
      <c r="C1228" s="24">
        <f>SUMIF('2023.12'!$D$6:$D$1317,A1228,'2023.12'!$F$6:$F$1317)</f>
        <v>0</v>
      </c>
      <c r="D1228" s="24">
        <v>0</v>
      </c>
      <c r="E1228" s="24">
        <f>SUMIF('2024.12'!$E$6:$E$1659,A1228,'2024.12'!$H$6:$H$1659)</f>
        <v>0</v>
      </c>
      <c r="F1228" s="707">
        <f t="shared" si="98"/>
        <v>0</v>
      </c>
      <c r="G1228" s="707" t="str">
        <f t="shared" si="95"/>
        <v/>
      </c>
      <c r="H1228" s="707" t="str">
        <f t="shared" si="96"/>
        <v/>
      </c>
      <c r="I1228" s="22" t="str">
        <f t="shared" si="97"/>
        <v>否</v>
      </c>
      <c r="J1228" s="488" t="str">
        <f t="shared" si="99"/>
        <v>22201</v>
      </c>
      <c r="K1228" s="712">
        <v>1</v>
      </c>
    </row>
    <row r="1229" s="694" customFormat="1" ht="20.25" hidden="1" spans="1:11">
      <c r="A1229" s="522" t="s">
        <v>6430</v>
      </c>
      <c r="B1229" s="522" t="s">
        <v>6431</v>
      </c>
      <c r="C1229" s="24">
        <f>SUMIF('2023.12'!$D$6:$D$1317,A1229,'2023.12'!$F$6:$F$1317)</f>
        <v>0</v>
      </c>
      <c r="D1229" s="24">
        <v>0</v>
      </c>
      <c r="E1229" s="24">
        <f>SUMIF('2024.12'!$E$6:$E$1659,A1229,'2024.12'!$H$6:$H$1659)</f>
        <v>0</v>
      </c>
      <c r="F1229" s="707">
        <f t="shared" si="98"/>
        <v>0</v>
      </c>
      <c r="G1229" s="707" t="str">
        <f t="shared" si="95"/>
        <v/>
      </c>
      <c r="H1229" s="707" t="str">
        <f t="shared" si="96"/>
        <v/>
      </c>
      <c r="I1229" s="22" t="str">
        <f t="shared" si="97"/>
        <v>否</v>
      </c>
      <c r="J1229" s="488" t="str">
        <f t="shared" si="99"/>
        <v>22201</v>
      </c>
      <c r="K1229" s="712">
        <v>1</v>
      </c>
    </row>
    <row r="1230" s="488" customFormat="1" ht="20.25" hidden="1" spans="1:11">
      <c r="A1230" s="522" t="s">
        <v>6432</v>
      </c>
      <c r="B1230" s="522" t="s">
        <v>6433</v>
      </c>
      <c r="C1230" s="24">
        <f>SUMIF('2023.12'!$D$6:$D$1317,A1230,'2023.12'!$F$6:$F$1317)</f>
        <v>0</v>
      </c>
      <c r="D1230" s="24">
        <v>0</v>
      </c>
      <c r="E1230" s="24">
        <f>SUMIF('2024.12'!$E$6:$E$1659,A1230,'2024.12'!$H$6:$H$1659)</f>
        <v>0</v>
      </c>
      <c r="F1230" s="707">
        <f t="shared" si="98"/>
        <v>0</v>
      </c>
      <c r="G1230" s="707" t="str">
        <f t="shared" si="95"/>
        <v/>
      </c>
      <c r="H1230" s="707" t="str">
        <f t="shared" si="96"/>
        <v/>
      </c>
      <c r="I1230" s="22" t="str">
        <f t="shared" si="97"/>
        <v>否</v>
      </c>
      <c r="J1230" s="488" t="str">
        <f t="shared" si="99"/>
        <v>22201</v>
      </c>
      <c r="K1230" s="712">
        <v>1</v>
      </c>
    </row>
    <row r="1231" s="696" customFormat="1" ht="20.25" spans="1:11">
      <c r="A1231" s="280" t="s">
        <v>6434</v>
      </c>
      <c r="B1231" s="281" t="s">
        <v>1619</v>
      </c>
      <c r="C1231" s="24">
        <f>SUMIF('2023.12'!$D$6:$D$1317,A1231,'2023.12'!$F$6:$F$1317)</f>
        <v>7</v>
      </c>
      <c r="D1231" s="24">
        <v>0</v>
      </c>
      <c r="E1231" s="24">
        <f>SUMIF('2024.12'!$E$6:$E$1659,A1231,'2024.12'!$H$6:$H$1659)</f>
        <v>7</v>
      </c>
      <c r="F1231" s="302">
        <f t="shared" si="98"/>
        <v>0</v>
      </c>
      <c r="G1231" s="84" t="str">
        <f t="shared" si="95"/>
        <v>0.0%</v>
      </c>
      <c r="H1231" s="84" t="str">
        <f t="shared" si="96"/>
        <v/>
      </c>
      <c r="I1231" s="22" t="str">
        <f t="shared" si="97"/>
        <v>是</v>
      </c>
      <c r="J1231" s="641" t="str">
        <f t="shared" si="99"/>
        <v>22201</v>
      </c>
      <c r="K1231" s="712">
        <v>1</v>
      </c>
    </row>
    <row r="1232" s="687" customFormat="1" ht="20.25" hidden="1" spans="1:11">
      <c r="A1232" s="522" t="s">
        <v>6435</v>
      </c>
      <c r="B1232" s="522" t="s">
        <v>6436</v>
      </c>
      <c r="C1232" s="24">
        <f>SUMIF('2023.12'!$D$6:$D$1317,A1232,'2023.12'!$F$6:$F$1317)</f>
        <v>0</v>
      </c>
      <c r="D1232" s="24">
        <v>0</v>
      </c>
      <c r="E1232" s="24">
        <f>SUMIF('2024.12'!$E$6:$E$1659,A1232,'2024.12'!$H$6:$H$1659)</f>
        <v>0</v>
      </c>
      <c r="F1232" s="707">
        <f t="shared" si="98"/>
        <v>0</v>
      </c>
      <c r="G1232" s="707" t="str">
        <f t="shared" si="95"/>
        <v/>
      </c>
      <c r="H1232" s="707" t="str">
        <f t="shared" si="96"/>
        <v/>
      </c>
      <c r="I1232" s="22" t="str">
        <f t="shared" si="97"/>
        <v>否</v>
      </c>
      <c r="J1232" s="488" t="str">
        <f t="shared" si="99"/>
        <v>22201</v>
      </c>
      <c r="K1232" s="712">
        <v>1</v>
      </c>
    </row>
    <row r="1233" s="694" customFormat="1" ht="20.25" hidden="1" spans="1:11">
      <c r="A1233" s="522" t="s">
        <v>6437</v>
      </c>
      <c r="B1233" s="522" t="s">
        <v>6438</v>
      </c>
      <c r="C1233" s="24">
        <f>SUMIF('2023.12'!$D$6:$D$1317,A1233,'2023.12'!$F$6:$F$1317)</f>
        <v>0</v>
      </c>
      <c r="D1233" s="24">
        <v>0</v>
      </c>
      <c r="E1233" s="24">
        <f>SUMIF('2024.12'!$E$6:$E$1659,A1233,'2024.12'!$H$6:$H$1659)</f>
        <v>0</v>
      </c>
      <c r="F1233" s="707">
        <f t="shared" si="98"/>
        <v>0</v>
      </c>
      <c r="G1233" s="707" t="str">
        <f t="shared" si="95"/>
        <v/>
      </c>
      <c r="H1233" s="707" t="str">
        <f t="shared" si="96"/>
        <v/>
      </c>
      <c r="I1233" s="22" t="str">
        <f t="shared" si="97"/>
        <v>否</v>
      </c>
      <c r="J1233" s="488" t="str">
        <f t="shared" si="99"/>
        <v>22201</v>
      </c>
      <c r="K1233" s="712">
        <v>1</v>
      </c>
    </row>
    <row r="1234" s="696" customFormat="1" ht="20.25" spans="1:11">
      <c r="A1234" s="280" t="s">
        <v>6439</v>
      </c>
      <c r="B1234" s="281" t="s">
        <v>1622</v>
      </c>
      <c r="C1234" s="24">
        <f>SUMIF('2023.12'!$D$6:$D$1317,A1234,'2023.12'!$F$6:$F$1317)</f>
        <v>115</v>
      </c>
      <c r="D1234" s="24">
        <v>132</v>
      </c>
      <c r="E1234" s="24">
        <f>SUMIF('2024.12'!$E$6:$E$1659,A1234,'2024.12'!$H$6:$H$1659)</f>
        <v>115</v>
      </c>
      <c r="F1234" s="302">
        <f t="shared" si="98"/>
        <v>0</v>
      </c>
      <c r="G1234" s="84" t="str">
        <f t="shared" si="95"/>
        <v>0.0%</v>
      </c>
      <c r="H1234" s="84" t="str">
        <f t="shared" si="96"/>
        <v>87.1%</v>
      </c>
      <c r="I1234" s="22" t="str">
        <f t="shared" si="97"/>
        <v>是</v>
      </c>
      <c r="J1234" s="641" t="str">
        <f t="shared" si="99"/>
        <v>22201</v>
      </c>
      <c r="K1234" s="712">
        <v>1</v>
      </c>
    </row>
    <row r="1235" s="687" customFormat="1" ht="20.25" hidden="1" spans="1:11">
      <c r="A1235" s="522" t="s">
        <v>6440</v>
      </c>
      <c r="B1235" s="522" t="s">
        <v>6441</v>
      </c>
      <c r="C1235" s="24">
        <f>SUMIF('2023.12'!$D$6:$D$1317,A1235,'2023.12'!$F$6:$F$1317)</f>
        <v>0</v>
      </c>
      <c r="D1235" s="24">
        <v>0</v>
      </c>
      <c r="E1235" s="24">
        <f>SUMIF('2024.12'!$E$6:$E$1659,A1235,'2024.12'!$H$6:$H$1659)</f>
        <v>0</v>
      </c>
      <c r="F1235" s="707">
        <f t="shared" si="98"/>
        <v>0</v>
      </c>
      <c r="G1235" s="707" t="str">
        <f t="shared" si="95"/>
        <v/>
      </c>
      <c r="H1235" s="707" t="str">
        <f t="shared" si="96"/>
        <v/>
      </c>
      <c r="I1235" s="22" t="str">
        <f t="shared" si="97"/>
        <v>否</v>
      </c>
      <c r="J1235" s="488" t="str">
        <f t="shared" si="99"/>
        <v>22201</v>
      </c>
      <c r="K1235" s="712">
        <v>1</v>
      </c>
    </row>
    <row r="1236" s="697" customFormat="1" ht="20.25" hidden="1" spans="1:11">
      <c r="A1236" s="522" t="s">
        <v>6442</v>
      </c>
      <c r="B1236" s="522" t="s">
        <v>6443</v>
      </c>
      <c r="C1236" s="24">
        <f>SUMIF('2023.12'!$D$6:$D$1317,A1236,'2023.12'!$F$6:$F$1317)</f>
        <v>0</v>
      </c>
      <c r="D1236" s="24">
        <v>0</v>
      </c>
      <c r="E1236" s="24">
        <f>SUMIF('2024.12'!$E$6:$E$1659,A1236,'2024.12'!$H$6:$H$1659)</f>
        <v>0</v>
      </c>
      <c r="F1236" s="707">
        <f t="shared" si="98"/>
        <v>0</v>
      </c>
      <c r="G1236" s="707" t="str">
        <f t="shared" si="95"/>
        <v/>
      </c>
      <c r="H1236" s="707" t="str">
        <f t="shared" si="96"/>
        <v/>
      </c>
      <c r="I1236" s="22" t="str">
        <f t="shared" si="97"/>
        <v>否</v>
      </c>
      <c r="J1236" s="488" t="str">
        <f t="shared" si="99"/>
        <v>22201</v>
      </c>
      <c r="K1236" s="712">
        <v>1</v>
      </c>
    </row>
    <row r="1237" s="694" customFormat="1" ht="20.25" hidden="1" spans="1:11">
      <c r="A1237" s="522" t="s">
        <v>6444</v>
      </c>
      <c r="B1237" s="522" t="s">
        <v>6445</v>
      </c>
      <c r="C1237" s="24">
        <f>SUMIF('2023.12'!$D$6:$D$1317,A1237,'2023.12'!$F$6:$F$1317)</f>
        <v>0</v>
      </c>
      <c r="D1237" s="24">
        <v>0</v>
      </c>
      <c r="E1237" s="24">
        <f>SUMIF('2024.12'!$E$6:$E$1659,A1237,'2024.12'!$H$6:$H$1659)</f>
        <v>0</v>
      </c>
      <c r="F1237" s="707">
        <f t="shared" si="98"/>
        <v>0</v>
      </c>
      <c r="G1237" s="707" t="str">
        <f t="shared" si="95"/>
        <v/>
      </c>
      <c r="H1237" s="707" t="str">
        <f t="shared" si="96"/>
        <v/>
      </c>
      <c r="I1237" s="22" t="str">
        <f t="shared" si="97"/>
        <v>否</v>
      </c>
      <c r="J1237" s="488" t="str">
        <f t="shared" si="99"/>
        <v>22201</v>
      </c>
      <c r="K1237" s="712">
        <v>1</v>
      </c>
    </row>
    <row r="1238" s="687" customFormat="1" ht="20.25" spans="1:11">
      <c r="A1238" s="306" t="s">
        <v>6446</v>
      </c>
      <c r="B1238" s="708" t="s">
        <v>1626</v>
      </c>
      <c r="C1238" s="24">
        <f>SUMIF('2023.12'!$D$6:$D$1317,A1238,'2023.12'!$F$6:$F$1317)</f>
        <v>0</v>
      </c>
      <c r="D1238" s="24">
        <v>5</v>
      </c>
      <c r="E1238" s="24">
        <f>SUMIF('2024.12'!$E$6:$E$1659,A1238,'2024.12'!$H$6:$H$1659)</f>
        <v>5</v>
      </c>
      <c r="F1238" s="707">
        <f t="shared" si="98"/>
        <v>5</v>
      </c>
      <c r="G1238" s="707" t="str">
        <f t="shared" si="95"/>
        <v/>
      </c>
      <c r="H1238" s="707" t="str">
        <f t="shared" si="96"/>
        <v>100.0%</v>
      </c>
      <c r="I1238" s="22" t="str">
        <f t="shared" si="97"/>
        <v>是</v>
      </c>
      <c r="J1238" s="488" t="str">
        <f t="shared" si="99"/>
        <v>22201</v>
      </c>
      <c r="K1238" s="712">
        <v>1</v>
      </c>
    </row>
    <row r="1239" s="488" customFormat="1" ht="20.25" hidden="1" spans="1:11">
      <c r="A1239" s="522" t="s">
        <v>6447</v>
      </c>
      <c r="B1239" s="522" t="s">
        <v>4653</v>
      </c>
      <c r="C1239" s="24">
        <f>SUMIF('2023.12'!$D$6:$D$1317,A1239,'2023.12'!$F$6:$F$1317)</f>
        <v>0</v>
      </c>
      <c r="D1239" s="24">
        <v>0</v>
      </c>
      <c r="E1239" s="24">
        <f>SUMIF('2024.12'!$E$6:$E$1659,A1239,'2024.12'!$H$6:$H$1659)</f>
        <v>0</v>
      </c>
      <c r="F1239" s="707">
        <f t="shared" si="98"/>
        <v>0</v>
      </c>
      <c r="G1239" s="707" t="str">
        <f t="shared" si="95"/>
        <v/>
      </c>
      <c r="H1239" s="707" t="str">
        <f t="shared" si="96"/>
        <v/>
      </c>
      <c r="I1239" s="22" t="str">
        <f t="shared" si="97"/>
        <v>否</v>
      </c>
      <c r="J1239" s="488" t="str">
        <f t="shared" si="99"/>
        <v>22201</v>
      </c>
      <c r="K1239" s="712">
        <v>1</v>
      </c>
    </row>
    <row r="1240" s="694" customFormat="1" ht="20.25" hidden="1" spans="1:11">
      <c r="A1240" s="522" t="s">
        <v>6448</v>
      </c>
      <c r="B1240" s="522" t="s">
        <v>6449</v>
      </c>
      <c r="C1240" s="24">
        <f>SUMIF('2023.12'!$D$6:$D$1317,A1240,'2023.12'!$F$6:$F$1317)</f>
        <v>0</v>
      </c>
      <c r="D1240" s="24">
        <v>0</v>
      </c>
      <c r="E1240" s="24">
        <f>SUMIF('2024.12'!$E$6:$E$1659,A1240,'2024.12'!$H$6:$H$1659)</f>
        <v>0</v>
      </c>
      <c r="F1240" s="707">
        <f t="shared" si="98"/>
        <v>0</v>
      </c>
      <c r="G1240" s="707" t="str">
        <f t="shared" si="95"/>
        <v/>
      </c>
      <c r="H1240" s="707" t="str">
        <f t="shared" si="96"/>
        <v/>
      </c>
      <c r="I1240" s="22" t="str">
        <f t="shared" si="97"/>
        <v>否</v>
      </c>
      <c r="J1240" s="488" t="str">
        <f t="shared" si="99"/>
        <v>22201</v>
      </c>
      <c r="K1240" s="712">
        <v>1</v>
      </c>
    </row>
    <row r="1241" s="694" customFormat="1" ht="20.25" hidden="1" spans="1:11">
      <c r="A1241" s="269" t="s">
        <v>6450</v>
      </c>
      <c r="B1241" s="269" t="s">
        <v>6451</v>
      </c>
      <c r="C1241" s="660">
        <f>SUMIF($J1242:$J$1340,$A1241,C1242:C$1340)</f>
        <v>0</v>
      </c>
      <c r="D1241" s="660">
        <f>SUMIF($J1242:$J$1340,$A1241,D1242:D$1340)</f>
        <v>0</v>
      </c>
      <c r="E1241" s="20">
        <f>SUMIF($J1242:$J$1340,$A1241,E1242:E$1340)</f>
        <v>0</v>
      </c>
      <c r="F1241" s="271">
        <f t="shared" si="98"/>
        <v>0</v>
      </c>
      <c r="G1241" s="271" t="str">
        <f t="shared" si="95"/>
        <v/>
      </c>
      <c r="H1241" s="271" t="str">
        <f t="shared" si="96"/>
        <v/>
      </c>
      <c r="I1241" s="22" t="str">
        <f t="shared" si="97"/>
        <v>否</v>
      </c>
      <c r="J1241" s="488" t="str">
        <f t="shared" si="99"/>
        <v>222</v>
      </c>
      <c r="K1241" s="712">
        <v>1</v>
      </c>
    </row>
    <row r="1242" s="694" customFormat="1" ht="20.25" hidden="1" spans="1:11">
      <c r="A1242" s="522" t="s">
        <v>6452</v>
      </c>
      <c r="B1242" s="522" t="s">
        <v>6453</v>
      </c>
      <c r="C1242" s="24">
        <f>SUMIF('2023.12'!$D$6:$D$1317,A1242,'2023.12'!$F$6:$F$1317)</f>
        <v>0</v>
      </c>
      <c r="D1242" s="24">
        <v>0</v>
      </c>
      <c r="E1242" s="24">
        <f>SUMIF('2024.12'!$E$6:$E$1659,A1242,'2024.12'!$H$6:$H$1659)</f>
        <v>0</v>
      </c>
      <c r="F1242" s="707">
        <f t="shared" si="98"/>
        <v>0</v>
      </c>
      <c r="G1242" s="707" t="str">
        <f t="shared" si="95"/>
        <v/>
      </c>
      <c r="H1242" s="707" t="str">
        <f t="shared" si="96"/>
        <v/>
      </c>
      <c r="I1242" s="22" t="str">
        <f t="shared" si="97"/>
        <v>否</v>
      </c>
      <c r="J1242" s="488" t="str">
        <f t="shared" si="99"/>
        <v>22203</v>
      </c>
      <c r="K1242" s="712">
        <v>1</v>
      </c>
    </row>
    <row r="1243" s="694" customFormat="1" ht="20.25" hidden="1" spans="1:11">
      <c r="A1243" s="522" t="s">
        <v>6454</v>
      </c>
      <c r="B1243" s="522" t="s">
        <v>6455</v>
      </c>
      <c r="C1243" s="24">
        <f>SUMIF('2023.12'!$D$6:$D$1317,A1243,'2023.12'!$F$6:$F$1317)</f>
        <v>0</v>
      </c>
      <c r="D1243" s="24">
        <v>0</v>
      </c>
      <c r="E1243" s="24">
        <f>SUMIF('2024.12'!$E$6:$E$1659,A1243,'2024.12'!$H$6:$H$1659)</f>
        <v>0</v>
      </c>
      <c r="F1243" s="707">
        <f t="shared" si="98"/>
        <v>0</v>
      </c>
      <c r="G1243" s="707" t="str">
        <f t="shared" si="95"/>
        <v/>
      </c>
      <c r="H1243" s="707" t="str">
        <f t="shared" si="96"/>
        <v/>
      </c>
      <c r="I1243" s="22" t="str">
        <f t="shared" si="97"/>
        <v>否</v>
      </c>
      <c r="J1243" s="488" t="str">
        <f t="shared" si="99"/>
        <v>22203</v>
      </c>
      <c r="K1243" s="712">
        <v>1</v>
      </c>
    </row>
    <row r="1244" s="694" customFormat="1" ht="20.25" hidden="1" spans="1:11">
      <c r="A1244" s="522" t="s">
        <v>6456</v>
      </c>
      <c r="B1244" s="522" t="s">
        <v>6457</v>
      </c>
      <c r="C1244" s="24">
        <f>SUMIF('2023.12'!$D$6:$D$1317,A1244,'2023.12'!$F$6:$F$1317)</f>
        <v>0</v>
      </c>
      <c r="D1244" s="24">
        <v>0</v>
      </c>
      <c r="E1244" s="24">
        <f>SUMIF('2024.12'!$E$6:$E$1659,A1244,'2024.12'!$H$6:$H$1659)</f>
        <v>0</v>
      </c>
      <c r="F1244" s="707">
        <f t="shared" si="98"/>
        <v>0</v>
      </c>
      <c r="G1244" s="707" t="str">
        <f t="shared" si="95"/>
        <v/>
      </c>
      <c r="H1244" s="707" t="str">
        <f t="shared" si="96"/>
        <v/>
      </c>
      <c r="I1244" s="22" t="str">
        <f t="shared" si="97"/>
        <v>否</v>
      </c>
      <c r="J1244" s="488" t="str">
        <f t="shared" si="99"/>
        <v>22203</v>
      </c>
      <c r="K1244" s="712">
        <v>1</v>
      </c>
    </row>
    <row r="1245" s="694" customFormat="1" ht="20.25" hidden="1" spans="1:11">
      <c r="A1245" s="522" t="s">
        <v>6458</v>
      </c>
      <c r="B1245" s="522" t="s">
        <v>6459</v>
      </c>
      <c r="C1245" s="24">
        <f>SUMIF('2023.12'!$D$6:$D$1317,A1245,'2023.12'!$F$6:$F$1317)</f>
        <v>0</v>
      </c>
      <c r="D1245" s="24">
        <v>0</v>
      </c>
      <c r="E1245" s="24">
        <f>SUMIF('2024.12'!$E$6:$E$1659,A1245,'2024.12'!$H$6:$H$1659)</f>
        <v>0</v>
      </c>
      <c r="F1245" s="707">
        <f t="shared" si="98"/>
        <v>0</v>
      </c>
      <c r="G1245" s="707" t="str">
        <f t="shared" si="95"/>
        <v/>
      </c>
      <c r="H1245" s="707" t="str">
        <f t="shared" si="96"/>
        <v/>
      </c>
      <c r="I1245" s="22" t="str">
        <f t="shared" si="97"/>
        <v>否</v>
      </c>
      <c r="J1245" s="488" t="str">
        <f t="shared" si="99"/>
        <v>22203</v>
      </c>
      <c r="K1245" s="712">
        <v>1</v>
      </c>
    </row>
    <row r="1246" s="694" customFormat="1" ht="20.25" hidden="1" spans="1:11">
      <c r="A1246" s="522" t="s">
        <v>6460</v>
      </c>
      <c r="B1246" s="522" t="s">
        <v>6461</v>
      </c>
      <c r="C1246" s="24">
        <f>SUMIF('2023.12'!$D$6:$D$1317,A1246,'2023.12'!$F$6:$F$1317)</f>
        <v>0</v>
      </c>
      <c r="D1246" s="24">
        <v>0</v>
      </c>
      <c r="E1246" s="24">
        <f>SUMIF('2024.12'!$E$6:$E$1659,A1246,'2024.12'!$H$6:$H$1659)</f>
        <v>0</v>
      </c>
      <c r="F1246" s="707">
        <f t="shared" si="98"/>
        <v>0</v>
      </c>
      <c r="G1246" s="707" t="str">
        <f t="shared" si="95"/>
        <v/>
      </c>
      <c r="H1246" s="707" t="str">
        <f t="shared" si="96"/>
        <v/>
      </c>
      <c r="I1246" s="22" t="str">
        <f t="shared" si="97"/>
        <v>否</v>
      </c>
      <c r="J1246" s="488" t="str">
        <f t="shared" si="99"/>
        <v>22203</v>
      </c>
      <c r="K1246" s="712">
        <v>1</v>
      </c>
    </row>
    <row r="1247" s="694" customFormat="1" ht="20.25" hidden="1" spans="1:11">
      <c r="A1247" s="522" t="s">
        <v>6462</v>
      </c>
      <c r="B1247" s="522" t="s">
        <v>6463</v>
      </c>
      <c r="C1247" s="24">
        <f>SUMIF('2023.12'!$D$6:$D$1317,A1247,'2023.12'!$F$6:$F$1317)</f>
        <v>0</v>
      </c>
      <c r="D1247" s="24">
        <v>0</v>
      </c>
      <c r="E1247" s="24">
        <f>SUMIF('2024.12'!$E$6:$E$1659,A1247,'2024.12'!$H$6:$H$1659)</f>
        <v>0</v>
      </c>
      <c r="F1247" s="707">
        <f t="shared" si="98"/>
        <v>0</v>
      </c>
      <c r="G1247" s="707" t="str">
        <f t="shared" si="95"/>
        <v/>
      </c>
      <c r="H1247" s="707" t="str">
        <f t="shared" si="96"/>
        <v/>
      </c>
      <c r="I1247" s="22" t="str">
        <f t="shared" si="97"/>
        <v>否</v>
      </c>
      <c r="J1247" s="488" t="str">
        <f t="shared" si="99"/>
        <v>22203</v>
      </c>
      <c r="K1247" s="712">
        <v>1</v>
      </c>
    </row>
    <row r="1248" s="694" customFormat="1" ht="20.25" hidden="1" spans="1:11">
      <c r="A1248" s="269" t="s">
        <v>6464</v>
      </c>
      <c r="B1248" s="269" t="s">
        <v>6465</v>
      </c>
      <c r="C1248" s="660">
        <f>SUMIF($J1249:$J$1340,$A1248,C1249:C$1340)</f>
        <v>0</v>
      </c>
      <c r="D1248" s="660">
        <f>SUMIF($J1249:$J$1340,$A1248,D1249:D$1340)</f>
        <v>0</v>
      </c>
      <c r="E1248" s="20">
        <f>SUMIF($J1249:$J$1340,$A1248,E1249:E$1340)</f>
        <v>0</v>
      </c>
      <c r="F1248" s="271">
        <f t="shared" si="98"/>
        <v>0</v>
      </c>
      <c r="G1248" s="271" t="str">
        <f t="shared" si="95"/>
        <v/>
      </c>
      <c r="H1248" s="271" t="str">
        <f t="shared" si="96"/>
        <v/>
      </c>
      <c r="I1248" s="22" t="str">
        <f t="shared" si="97"/>
        <v>否</v>
      </c>
      <c r="J1248" s="488" t="str">
        <f t="shared" si="99"/>
        <v>222</v>
      </c>
      <c r="K1248" s="712">
        <v>1</v>
      </c>
    </row>
    <row r="1249" s="488" customFormat="1" ht="20.25" hidden="1" spans="1:11">
      <c r="A1249" s="522" t="s">
        <v>6466</v>
      </c>
      <c r="B1249" s="522" t="s">
        <v>6467</v>
      </c>
      <c r="C1249" s="24">
        <f>SUMIF('2023.12'!$D$6:$D$1317,A1249,'2023.12'!$F$6:$F$1317)</f>
        <v>0</v>
      </c>
      <c r="D1249" s="24">
        <v>0</v>
      </c>
      <c r="E1249" s="24">
        <f>SUMIF('2024.12'!$E$6:$E$1659,A1249,'2024.12'!$H$6:$H$1659)</f>
        <v>0</v>
      </c>
      <c r="F1249" s="707">
        <f t="shared" si="98"/>
        <v>0</v>
      </c>
      <c r="G1249" s="707" t="str">
        <f t="shared" si="95"/>
        <v/>
      </c>
      <c r="H1249" s="707" t="str">
        <f t="shared" si="96"/>
        <v/>
      </c>
      <c r="I1249" s="22" t="str">
        <f t="shared" si="97"/>
        <v>否</v>
      </c>
      <c r="J1249" s="488" t="str">
        <f t="shared" si="99"/>
        <v>22204</v>
      </c>
      <c r="K1249" s="712">
        <v>1</v>
      </c>
    </row>
    <row r="1250" s="697" customFormat="1" ht="20.25" hidden="1" spans="1:11">
      <c r="A1250" s="522" t="s">
        <v>6468</v>
      </c>
      <c r="B1250" s="522" t="s">
        <v>6469</v>
      </c>
      <c r="C1250" s="24">
        <f>SUMIF('2023.12'!$D$6:$D$1317,A1250,'2023.12'!$F$6:$F$1317)</f>
        <v>0</v>
      </c>
      <c r="D1250" s="24">
        <v>0</v>
      </c>
      <c r="E1250" s="24">
        <f>SUMIF('2024.12'!$E$6:$E$1659,A1250,'2024.12'!$H$6:$H$1659)</f>
        <v>0</v>
      </c>
      <c r="F1250" s="707">
        <f t="shared" si="98"/>
        <v>0</v>
      </c>
      <c r="G1250" s="707" t="str">
        <f t="shared" si="95"/>
        <v/>
      </c>
      <c r="H1250" s="707" t="str">
        <f t="shared" si="96"/>
        <v/>
      </c>
      <c r="I1250" s="22" t="str">
        <f t="shared" si="97"/>
        <v>否</v>
      </c>
      <c r="J1250" s="488" t="str">
        <f t="shared" si="99"/>
        <v>22204</v>
      </c>
      <c r="K1250" s="712">
        <v>1</v>
      </c>
    </row>
    <row r="1251" s="694" customFormat="1" ht="20.25" hidden="1" spans="1:11">
      <c r="A1251" s="522" t="s">
        <v>6470</v>
      </c>
      <c r="B1251" s="522" t="s">
        <v>6471</v>
      </c>
      <c r="C1251" s="24">
        <f>SUMIF('2023.12'!$D$6:$D$1317,A1251,'2023.12'!$F$6:$F$1317)</f>
        <v>0</v>
      </c>
      <c r="D1251" s="24">
        <v>0</v>
      </c>
      <c r="E1251" s="24">
        <f>SUMIF('2024.12'!$E$6:$E$1659,A1251,'2024.12'!$H$6:$H$1659)</f>
        <v>0</v>
      </c>
      <c r="F1251" s="707">
        <f t="shared" si="98"/>
        <v>0</v>
      </c>
      <c r="G1251" s="707" t="str">
        <f t="shared" si="95"/>
        <v/>
      </c>
      <c r="H1251" s="707" t="str">
        <f t="shared" si="96"/>
        <v/>
      </c>
      <c r="I1251" s="22" t="str">
        <f t="shared" si="97"/>
        <v>否</v>
      </c>
      <c r="J1251" s="488" t="str">
        <f t="shared" si="99"/>
        <v>22204</v>
      </c>
      <c r="K1251" s="712">
        <v>1</v>
      </c>
    </row>
    <row r="1252" s="694" customFormat="1" ht="20.25" hidden="1" spans="1:11">
      <c r="A1252" s="522" t="s">
        <v>6472</v>
      </c>
      <c r="B1252" s="522" t="s">
        <v>6473</v>
      </c>
      <c r="C1252" s="24">
        <f>SUMIF('2023.12'!$D$6:$D$1317,A1252,'2023.12'!$F$6:$F$1317)</f>
        <v>0</v>
      </c>
      <c r="D1252" s="24">
        <v>0</v>
      </c>
      <c r="E1252" s="24">
        <f>SUMIF('2024.12'!$E$6:$E$1659,A1252,'2024.12'!$H$6:$H$1659)</f>
        <v>0</v>
      </c>
      <c r="F1252" s="707">
        <f t="shared" si="98"/>
        <v>0</v>
      </c>
      <c r="G1252" s="707" t="str">
        <f t="shared" si="95"/>
        <v/>
      </c>
      <c r="H1252" s="707" t="str">
        <f t="shared" si="96"/>
        <v/>
      </c>
      <c r="I1252" s="22" t="str">
        <f t="shared" si="97"/>
        <v>否</v>
      </c>
      <c r="J1252" s="488" t="str">
        <f t="shared" si="99"/>
        <v>22204</v>
      </c>
      <c r="K1252" s="712">
        <v>1</v>
      </c>
    </row>
    <row r="1253" s="697" customFormat="1" ht="20.25" hidden="1" spans="1:11">
      <c r="A1253" s="522" t="s">
        <v>6474</v>
      </c>
      <c r="B1253" s="522" t="s">
        <v>6475</v>
      </c>
      <c r="C1253" s="24">
        <f>SUMIF('2023.12'!$D$6:$D$1317,A1253,'2023.12'!$F$6:$F$1317)</f>
        <v>0</v>
      </c>
      <c r="D1253" s="24">
        <v>0</v>
      </c>
      <c r="E1253" s="24">
        <f>SUMIF('2024.12'!$E$6:$E$1659,A1253,'2024.12'!$H$6:$H$1659)</f>
        <v>0</v>
      </c>
      <c r="F1253" s="707">
        <f t="shared" si="98"/>
        <v>0</v>
      </c>
      <c r="G1253" s="707" t="str">
        <f t="shared" si="95"/>
        <v/>
      </c>
      <c r="H1253" s="707" t="str">
        <f t="shared" si="96"/>
        <v/>
      </c>
      <c r="I1253" s="22" t="str">
        <f t="shared" si="97"/>
        <v>否</v>
      </c>
      <c r="J1253" s="488" t="str">
        <f t="shared" si="99"/>
        <v>22204</v>
      </c>
      <c r="K1253" s="712">
        <v>1</v>
      </c>
    </row>
    <row r="1254" s="694" customFormat="1" ht="20.25" hidden="1" spans="1:11">
      <c r="A1254" s="269" t="s">
        <v>6476</v>
      </c>
      <c r="B1254" s="269" t="s">
        <v>6477</v>
      </c>
      <c r="C1254" s="660">
        <f>SUMIF($J1255:$J$1340,$A1254,C1255:C$1340)</f>
        <v>0</v>
      </c>
      <c r="D1254" s="660">
        <f>SUMIF($J1255:$J$1340,$A1254,D1255:D$1340)</f>
        <v>0</v>
      </c>
      <c r="E1254" s="20">
        <f>SUMIF($J1255:$J$1340,$A1254,E1255:E$1340)</f>
        <v>0</v>
      </c>
      <c r="F1254" s="271">
        <f t="shared" si="98"/>
        <v>0</v>
      </c>
      <c r="G1254" s="271" t="str">
        <f t="shared" si="95"/>
        <v/>
      </c>
      <c r="H1254" s="271" t="str">
        <f t="shared" si="96"/>
        <v/>
      </c>
      <c r="I1254" s="22" t="str">
        <f t="shared" si="97"/>
        <v>否</v>
      </c>
      <c r="J1254" s="488" t="str">
        <f t="shared" si="99"/>
        <v>222</v>
      </c>
      <c r="K1254" s="712">
        <v>1</v>
      </c>
    </row>
    <row r="1255" s="694" customFormat="1" ht="20.25" hidden="1" spans="1:11">
      <c r="A1255" s="522" t="s">
        <v>6478</v>
      </c>
      <c r="B1255" s="522" t="s">
        <v>6479</v>
      </c>
      <c r="C1255" s="24">
        <f>SUMIF('2023.12'!$D$6:$D$1317,A1255,'2023.12'!$F$6:$F$1317)</f>
        <v>0</v>
      </c>
      <c r="D1255" s="24">
        <v>0</v>
      </c>
      <c r="E1255" s="24">
        <f>SUMIF('2024.12'!$E$6:$E$1659,A1255,'2024.12'!$H$6:$H$1659)</f>
        <v>0</v>
      </c>
      <c r="F1255" s="707">
        <f t="shared" si="98"/>
        <v>0</v>
      </c>
      <c r="G1255" s="707" t="str">
        <f t="shared" si="95"/>
        <v/>
      </c>
      <c r="H1255" s="707" t="str">
        <f t="shared" si="96"/>
        <v/>
      </c>
      <c r="I1255" s="22" t="str">
        <f t="shared" si="97"/>
        <v>否</v>
      </c>
      <c r="J1255" s="488" t="str">
        <f t="shared" si="99"/>
        <v>22205</v>
      </c>
      <c r="K1255" s="712">
        <v>1</v>
      </c>
    </row>
    <row r="1256" s="694" customFormat="1" ht="20.25" hidden="1" spans="1:11">
      <c r="A1256" s="522" t="s">
        <v>6480</v>
      </c>
      <c r="B1256" s="522" t="s">
        <v>6481</v>
      </c>
      <c r="C1256" s="24">
        <f>SUMIF('2023.12'!$D$6:$D$1317,A1256,'2023.12'!$F$6:$F$1317)</f>
        <v>0</v>
      </c>
      <c r="D1256" s="24">
        <v>0</v>
      </c>
      <c r="E1256" s="24">
        <f>SUMIF('2024.12'!$E$6:$E$1659,A1256,'2024.12'!$H$6:$H$1659)</f>
        <v>0</v>
      </c>
      <c r="F1256" s="707">
        <f t="shared" si="98"/>
        <v>0</v>
      </c>
      <c r="G1256" s="707" t="str">
        <f t="shared" si="95"/>
        <v/>
      </c>
      <c r="H1256" s="707" t="str">
        <f t="shared" si="96"/>
        <v/>
      </c>
      <c r="I1256" s="22" t="str">
        <f t="shared" si="97"/>
        <v>否</v>
      </c>
      <c r="J1256" s="488" t="str">
        <f t="shared" si="99"/>
        <v>22205</v>
      </c>
      <c r="K1256" s="712">
        <v>1</v>
      </c>
    </row>
    <row r="1257" s="488" customFormat="1" ht="20.25" hidden="1" spans="1:11">
      <c r="A1257" s="522" t="s">
        <v>6482</v>
      </c>
      <c r="B1257" s="522" t="s">
        <v>6483</v>
      </c>
      <c r="C1257" s="24">
        <f>SUMIF('2023.12'!$D$6:$D$1317,A1257,'2023.12'!$F$6:$F$1317)</f>
        <v>0</v>
      </c>
      <c r="D1257" s="24">
        <v>0</v>
      </c>
      <c r="E1257" s="24">
        <f>SUMIF('2024.12'!$E$6:$E$1659,A1257,'2024.12'!$H$6:$H$1659)</f>
        <v>0</v>
      </c>
      <c r="F1257" s="707">
        <f t="shared" si="98"/>
        <v>0</v>
      </c>
      <c r="G1257" s="707" t="str">
        <f t="shared" si="95"/>
        <v/>
      </c>
      <c r="H1257" s="707" t="str">
        <f t="shared" si="96"/>
        <v/>
      </c>
      <c r="I1257" s="22" t="str">
        <f t="shared" si="97"/>
        <v>否</v>
      </c>
      <c r="J1257" s="488" t="str">
        <f t="shared" si="99"/>
        <v>22205</v>
      </c>
      <c r="K1257" s="712">
        <v>1</v>
      </c>
    </row>
    <row r="1258" s="694" customFormat="1" ht="20.25" hidden="1" spans="1:11">
      <c r="A1258" s="522" t="s">
        <v>6484</v>
      </c>
      <c r="B1258" s="522" t="s">
        <v>6485</v>
      </c>
      <c r="C1258" s="24">
        <f>SUMIF('2023.12'!$D$6:$D$1317,A1258,'2023.12'!$F$6:$F$1317)</f>
        <v>0</v>
      </c>
      <c r="D1258" s="24">
        <v>0</v>
      </c>
      <c r="E1258" s="24">
        <f>SUMIF('2024.12'!$E$6:$E$1659,A1258,'2024.12'!$H$6:$H$1659)</f>
        <v>0</v>
      </c>
      <c r="F1258" s="707">
        <f t="shared" si="98"/>
        <v>0</v>
      </c>
      <c r="G1258" s="707" t="str">
        <f t="shared" si="95"/>
        <v/>
      </c>
      <c r="H1258" s="707" t="str">
        <f t="shared" si="96"/>
        <v/>
      </c>
      <c r="I1258" s="22" t="str">
        <f t="shared" si="97"/>
        <v>否</v>
      </c>
      <c r="J1258" s="488" t="str">
        <f t="shared" si="99"/>
        <v>22205</v>
      </c>
      <c r="K1258" s="712">
        <v>1</v>
      </c>
    </row>
    <row r="1259" s="694" customFormat="1" ht="20.25" hidden="1" spans="1:11">
      <c r="A1259" s="522" t="s">
        <v>6486</v>
      </c>
      <c r="B1259" s="522" t="s">
        <v>6487</v>
      </c>
      <c r="C1259" s="24">
        <f>SUMIF('2023.12'!$D$6:$D$1317,A1259,'2023.12'!$F$6:$F$1317)</f>
        <v>0</v>
      </c>
      <c r="D1259" s="24">
        <v>0</v>
      </c>
      <c r="E1259" s="24">
        <f>SUMIF('2024.12'!$E$6:$E$1659,A1259,'2024.12'!$H$6:$H$1659)</f>
        <v>0</v>
      </c>
      <c r="F1259" s="707">
        <f t="shared" si="98"/>
        <v>0</v>
      </c>
      <c r="G1259" s="707" t="str">
        <f t="shared" si="95"/>
        <v/>
      </c>
      <c r="H1259" s="707" t="str">
        <f t="shared" si="96"/>
        <v/>
      </c>
      <c r="I1259" s="22" t="str">
        <f t="shared" si="97"/>
        <v>否</v>
      </c>
      <c r="J1259" s="488" t="str">
        <f t="shared" si="99"/>
        <v>22205</v>
      </c>
      <c r="K1259" s="712">
        <v>1</v>
      </c>
    </row>
    <row r="1260" s="687" customFormat="1" ht="20.25" hidden="1" spans="1:11">
      <c r="A1260" s="522" t="s">
        <v>6488</v>
      </c>
      <c r="B1260" s="522" t="s">
        <v>6489</v>
      </c>
      <c r="C1260" s="24">
        <f>SUMIF('2023.12'!$D$6:$D$1317,A1260,'2023.12'!$F$6:$F$1317)</f>
        <v>0</v>
      </c>
      <c r="D1260" s="24">
        <v>0</v>
      </c>
      <c r="E1260" s="24">
        <f>SUMIF('2024.12'!$E$6:$E$1659,A1260,'2024.12'!$H$6:$H$1659)</f>
        <v>0</v>
      </c>
      <c r="F1260" s="707">
        <f t="shared" si="98"/>
        <v>0</v>
      </c>
      <c r="G1260" s="707" t="str">
        <f t="shared" si="95"/>
        <v/>
      </c>
      <c r="H1260" s="707" t="str">
        <f t="shared" si="96"/>
        <v/>
      </c>
      <c r="I1260" s="22" t="str">
        <f t="shared" si="97"/>
        <v>否</v>
      </c>
      <c r="J1260" s="488" t="str">
        <f t="shared" si="99"/>
        <v>22205</v>
      </c>
      <c r="K1260" s="712">
        <v>1</v>
      </c>
    </row>
    <row r="1261" s="697" customFormat="1" ht="20.25" hidden="1" spans="1:11">
      <c r="A1261" s="522" t="s">
        <v>6490</v>
      </c>
      <c r="B1261" s="522" t="s">
        <v>6491</v>
      </c>
      <c r="C1261" s="24">
        <f>SUMIF('2023.12'!$D$6:$D$1317,A1261,'2023.12'!$F$6:$F$1317)</f>
        <v>0</v>
      </c>
      <c r="D1261" s="24">
        <v>0</v>
      </c>
      <c r="E1261" s="24">
        <f>SUMIF('2024.12'!$E$6:$E$1659,A1261,'2024.12'!$H$6:$H$1659)</f>
        <v>0</v>
      </c>
      <c r="F1261" s="707">
        <f t="shared" si="98"/>
        <v>0</v>
      </c>
      <c r="G1261" s="707" t="str">
        <f t="shared" si="95"/>
        <v/>
      </c>
      <c r="H1261" s="707" t="str">
        <f t="shared" si="96"/>
        <v/>
      </c>
      <c r="I1261" s="22" t="str">
        <f t="shared" si="97"/>
        <v>否</v>
      </c>
      <c r="J1261" s="488" t="str">
        <f t="shared" si="99"/>
        <v>22205</v>
      </c>
      <c r="K1261" s="712">
        <v>1</v>
      </c>
    </row>
    <row r="1262" s="694" customFormat="1" ht="20.25" hidden="1" spans="1:11">
      <c r="A1262" s="522" t="s">
        <v>6492</v>
      </c>
      <c r="B1262" s="522" t="s">
        <v>6493</v>
      </c>
      <c r="C1262" s="24">
        <f>SUMIF('2023.12'!$D$6:$D$1317,A1262,'2023.12'!$F$6:$F$1317)</f>
        <v>0</v>
      </c>
      <c r="D1262" s="24">
        <v>0</v>
      </c>
      <c r="E1262" s="24">
        <f>SUMIF('2024.12'!$E$6:$E$1659,A1262,'2024.12'!$H$6:$H$1659)</f>
        <v>0</v>
      </c>
      <c r="F1262" s="707">
        <f t="shared" si="98"/>
        <v>0</v>
      </c>
      <c r="G1262" s="707" t="str">
        <f t="shared" si="95"/>
        <v/>
      </c>
      <c r="H1262" s="707" t="str">
        <f t="shared" si="96"/>
        <v/>
      </c>
      <c r="I1262" s="22" t="str">
        <f t="shared" si="97"/>
        <v>否</v>
      </c>
      <c r="J1262" s="488" t="str">
        <f t="shared" si="99"/>
        <v>22205</v>
      </c>
      <c r="K1262" s="712">
        <v>1</v>
      </c>
    </row>
    <row r="1263" s="488" customFormat="1" ht="20.25" hidden="1" spans="1:11">
      <c r="A1263" s="522" t="s">
        <v>6494</v>
      </c>
      <c r="B1263" s="522" t="s">
        <v>6495</v>
      </c>
      <c r="C1263" s="24">
        <f>SUMIF('2023.12'!$D$6:$D$1317,A1263,'2023.12'!$F$6:$F$1317)</f>
        <v>0</v>
      </c>
      <c r="D1263" s="24">
        <v>0</v>
      </c>
      <c r="E1263" s="24">
        <f>SUMIF('2024.12'!$E$6:$E$1659,A1263,'2024.12'!$H$6:$H$1659)</f>
        <v>0</v>
      </c>
      <c r="F1263" s="707">
        <f t="shared" si="98"/>
        <v>0</v>
      </c>
      <c r="G1263" s="707" t="str">
        <f t="shared" si="95"/>
        <v/>
      </c>
      <c r="H1263" s="707" t="str">
        <f t="shared" si="96"/>
        <v/>
      </c>
      <c r="I1263" s="22" t="str">
        <f t="shared" si="97"/>
        <v>否</v>
      </c>
      <c r="J1263" s="488" t="str">
        <f t="shared" si="99"/>
        <v>22205</v>
      </c>
      <c r="K1263" s="712">
        <v>1</v>
      </c>
    </row>
    <row r="1264" s="694" customFormat="1" ht="20.25" hidden="1" spans="1:11">
      <c r="A1264" s="522" t="s">
        <v>6496</v>
      </c>
      <c r="B1264" s="522" t="s">
        <v>6497</v>
      </c>
      <c r="C1264" s="24">
        <f>SUMIF('2023.12'!$D$6:$D$1317,A1264,'2023.12'!$F$6:$F$1317)</f>
        <v>0</v>
      </c>
      <c r="D1264" s="24">
        <v>0</v>
      </c>
      <c r="E1264" s="24">
        <f>SUMIF('2024.12'!$E$6:$E$1659,A1264,'2024.12'!$H$6:$H$1659)</f>
        <v>0</v>
      </c>
      <c r="F1264" s="707">
        <f t="shared" si="98"/>
        <v>0</v>
      </c>
      <c r="G1264" s="707" t="str">
        <f t="shared" si="95"/>
        <v/>
      </c>
      <c r="H1264" s="707" t="str">
        <f t="shared" si="96"/>
        <v/>
      </c>
      <c r="I1264" s="22" t="str">
        <f t="shared" si="97"/>
        <v>否</v>
      </c>
      <c r="J1264" s="488" t="str">
        <f t="shared" si="99"/>
        <v>22205</v>
      </c>
      <c r="K1264" s="712">
        <v>1</v>
      </c>
    </row>
    <row r="1265" s="694" customFormat="1" ht="20.25" hidden="1" spans="1:11">
      <c r="A1265" s="522" t="s">
        <v>6498</v>
      </c>
      <c r="B1265" s="522" t="s">
        <v>6499</v>
      </c>
      <c r="C1265" s="24">
        <f>SUMIF('2023.12'!$D$6:$D$1317,A1265,'2023.12'!$F$6:$F$1317)</f>
        <v>0</v>
      </c>
      <c r="D1265" s="24">
        <v>0</v>
      </c>
      <c r="E1265" s="24">
        <f>SUMIF('2024.12'!$E$6:$E$1659,A1265,'2024.12'!$H$6:$H$1659)</f>
        <v>0</v>
      </c>
      <c r="F1265" s="707">
        <f t="shared" si="98"/>
        <v>0</v>
      </c>
      <c r="G1265" s="707" t="str">
        <f t="shared" si="95"/>
        <v/>
      </c>
      <c r="H1265" s="707" t="str">
        <f t="shared" si="96"/>
        <v/>
      </c>
      <c r="I1265" s="22" t="str">
        <f t="shared" si="97"/>
        <v>否</v>
      </c>
      <c r="J1265" s="488" t="str">
        <f t="shared" si="99"/>
        <v>22205</v>
      </c>
      <c r="K1265" s="712">
        <v>1</v>
      </c>
    </row>
    <row r="1266" s="687" customFormat="1" ht="20.25" hidden="1" spans="1:11">
      <c r="A1266" s="522" t="s">
        <v>6500</v>
      </c>
      <c r="B1266" s="522" t="s">
        <v>6501</v>
      </c>
      <c r="C1266" s="24">
        <f>SUMIF('2023.12'!$D$6:$D$1317,A1266,'2023.12'!$F$6:$F$1317)</f>
        <v>0</v>
      </c>
      <c r="D1266" s="24">
        <v>0</v>
      </c>
      <c r="E1266" s="24">
        <f>SUMIF('2024.12'!$E$6:$E$1659,A1266,'2024.12'!$H$6:$H$1659)</f>
        <v>0</v>
      </c>
      <c r="F1266" s="707">
        <f t="shared" si="98"/>
        <v>0</v>
      </c>
      <c r="G1266" s="707" t="str">
        <f t="shared" si="95"/>
        <v/>
      </c>
      <c r="H1266" s="707" t="str">
        <f t="shared" si="96"/>
        <v/>
      </c>
      <c r="I1266" s="22" t="str">
        <f t="shared" si="97"/>
        <v>否</v>
      </c>
      <c r="J1266" s="488" t="str">
        <f t="shared" si="99"/>
        <v>22205</v>
      </c>
      <c r="K1266" s="712">
        <v>1</v>
      </c>
    </row>
    <row r="1267" s="695" customFormat="1" ht="31.5" spans="1:11">
      <c r="A1267" s="20" t="s">
        <v>6502</v>
      </c>
      <c r="B1267" s="344" t="s">
        <v>1653</v>
      </c>
      <c r="C1267" s="20">
        <f>SUMIF($J1268:$J$1340,$A1267,C1268:C$1340)</f>
        <v>2242</v>
      </c>
      <c r="D1267" s="20">
        <f>SUMIF($J1268:$J$1340,$A1267,D1268:D$1340)</f>
        <v>3346</v>
      </c>
      <c r="E1267" s="20">
        <f>SUMIF($J1268:$J$1340,$A1267,E1268:E$1340)</f>
        <v>3144</v>
      </c>
      <c r="F1267" s="17">
        <f t="shared" si="98"/>
        <v>902</v>
      </c>
      <c r="G1267" s="18" t="str">
        <f t="shared" si="95"/>
        <v>40.2%</v>
      </c>
      <c r="H1267" s="18" t="str">
        <f t="shared" si="96"/>
        <v>94.0%</v>
      </c>
      <c r="I1267" s="22" t="str">
        <f t="shared" si="97"/>
        <v>是</v>
      </c>
      <c r="J1267" s="641">
        <f t="shared" si="99"/>
        <v>0</v>
      </c>
      <c r="K1267" s="712">
        <v>1</v>
      </c>
    </row>
    <row r="1268" s="696" customFormat="1" ht="20.25" spans="1:11">
      <c r="A1268" s="349" t="s">
        <v>6503</v>
      </c>
      <c r="B1268" s="350" t="s">
        <v>1654</v>
      </c>
      <c r="C1268" s="20">
        <f>SUMIF($J1269:$J$1340,$A1268,C1269:C$1340)</f>
        <v>462</v>
      </c>
      <c r="D1268" s="20">
        <f>SUMIF($J1269:$J$1340,$A1268,D1269:D$1340)</f>
        <v>484</v>
      </c>
      <c r="E1268" s="20">
        <f>SUMIF($J1269:$J$1340,$A1268,E1269:E$1340)</f>
        <v>513</v>
      </c>
      <c r="F1268" s="17">
        <f t="shared" si="98"/>
        <v>51</v>
      </c>
      <c r="G1268" s="18" t="str">
        <f t="shared" si="95"/>
        <v>11.0%</v>
      </c>
      <c r="H1268" s="18" t="str">
        <f t="shared" si="96"/>
        <v>106.0%</v>
      </c>
      <c r="I1268" s="22" t="str">
        <f t="shared" si="97"/>
        <v>是</v>
      </c>
      <c r="J1268" s="641" t="str">
        <f t="shared" si="99"/>
        <v>224</v>
      </c>
      <c r="K1268" s="712">
        <v>1</v>
      </c>
    </row>
    <row r="1269" s="641" customFormat="1" ht="20.25" spans="1:11">
      <c r="A1269" s="280" t="s">
        <v>6504</v>
      </c>
      <c r="B1269" s="281" t="s">
        <v>12</v>
      </c>
      <c r="C1269" s="24">
        <f>SUMIF('2023.12'!$D$6:$D$1317,A1269,'2023.12'!$F$6:$F$1317)</f>
        <v>379</v>
      </c>
      <c r="D1269" s="24">
        <v>401</v>
      </c>
      <c r="E1269" s="24">
        <f>SUMIF('2024.12'!$E$6:$E$1659,A1269,'2024.12'!$H$6:$H$1659)</f>
        <v>354</v>
      </c>
      <c r="F1269" s="302">
        <f t="shared" si="98"/>
        <v>-25</v>
      </c>
      <c r="G1269" s="84" t="str">
        <f t="shared" si="95"/>
        <v>-6.6%</v>
      </c>
      <c r="H1269" s="84" t="str">
        <f t="shared" si="96"/>
        <v>88.3%</v>
      </c>
      <c r="I1269" s="22" t="str">
        <f t="shared" si="97"/>
        <v>是</v>
      </c>
      <c r="J1269" s="641" t="str">
        <f t="shared" si="99"/>
        <v>22401</v>
      </c>
      <c r="K1269" s="712">
        <v>1</v>
      </c>
    </row>
    <row r="1270" s="641" customFormat="1" ht="20.25" spans="1:11">
      <c r="A1270" s="280" t="s">
        <v>6505</v>
      </c>
      <c r="B1270" s="281" t="s">
        <v>14</v>
      </c>
      <c r="C1270" s="24">
        <f>SUMIF('2023.12'!$D$6:$D$1317,A1270,'2023.12'!$F$6:$F$1317)</f>
        <v>17</v>
      </c>
      <c r="D1270" s="24">
        <v>0</v>
      </c>
      <c r="E1270" s="24">
        <f>SUMIF('2024.12'!$E$6:$E$1659,A1270,'2024.12'!$H$6:$H$1659)</f>
        <v>37</v>
      </c>
      <c r="F1270" s="302">
        <f t="shared" si="98"/>
        <v>20</v>
      </c>
      <c r="G1270" s="84" t="str">
        <f t="shared" si="95"/>
        <v>117.6%</v>
      </c>
      <c r="H1270" s="84" t="str">
        <f t="shared" si="96"/>
        <v/>
      </c>
      <c r="I1270" s="22" t="str">
        <f t="shared" si="97"/>
        <v>是</v>
      </c>
      <c r="J1270" s="641" t="str">
        <f t="shared" si="99"/>
        <v>22401</v>
      </c>
      <c r="K1270" s="712">
        <v>1</v>
      </c>
    </row>
    <row r="1271" s="687" customFormat="1" ht="20.25" hidden="1" spans="1:11">
      <c r="A1271" s="522" t="s">
        <v>6506</v>
      </c>
      <c r="B1271" s="522" t="s">
        <v>4642</v>
      </c>
      <c r="C1271" s="24">
        <f>SUMIF('2023.12'!$D$6:$D$1317,A1271,'2023.12'!$F$6:$F$1317)</f>
        <v>0</v>
      </c>
      <c r="D1271" s="24">
        <v>0</v>
      </c>
      <c r="E1271" s="24">
        <f>SUMIF('2024.12'!$E$6:$E$1659,A1271,'2024.12'!$H$6:$H$1659)</f>
        <v>0</v>
      </c>
      <c r="F1271" s="707">
        <f t="shared" si="98"/>
        <v>0</v>
      </c>
      <c r="G1271" s="707" t="str">
        <f t="shared" si="95"/>
        <v/>
      </c>
      <c r="H1271" s="707" t="str">
        <f t="shared" si="96"/>
        <v/>
      </c>
      <c r="I1271" s="22" t="str">
        <f t="shared" si="97"/>
        <v>否</v>
      </c>
      <c r="J1271" s="488" t="str">
        <f t="shared" si="99"/>
        <v>22401</v>
      </c>
      <c r="K1271" s="712">
        <v>1</v>
      </c>
    </row>
    <row r="1272" s="686" customFormat="1" ht="20.25" spans="1:11">
      <c r="A1272" s="280" t="s">
        <v>6507</v>
      </c>
      <c r="B1272" s="281" t="s">
        <v>1655</v>
      </c>
      <c r="C1272" s="24">
        <f>SUMIF('2023.12'!$D$6:$D$1317,A1272,'2023.12'!$F$6:$F$1317)</f>
        <v>17</v>
      </c>
      <c r="D1272" s="24">
        <v>0</v>
      </c>
      <c r="E1272" s="24">
        <f>SUMIF('2024.12'!$E$6:$E$1659,A1272,'2024.12'!$H$6:$H$1659)</f>
        <v>0</v>
      </c>
      <c r="F1272" s="302">
        <f t="shared" si="98"/>
        <v>-17</v>
      </c>
      <c r="G1272" s="84" t="str">
        <f t="shared" si="95"/>
        <v>-100.0%</v>
      </c>
      <c r="H1272" s="84" t="str">
        <f t="shared" si="96"/>
        <v/>
      </c>
      <c r="I1272" s="22" t="str">
        <f t="shared" si="97"/>
        <v>是</v>
      </c>
      <c r="J1272" s="641" t="str">
        <f t="shared" si="99"/>
        <v>22401</v>
      </c>
      <c r="K1272" s="712">
        <v>1</v>
      </c>
    </row>
    <row r="1273" s="694" customFormat="1" ht="20.25" hidden="1" spans="1:11">
      <c r="A1273" s="522" t="s">
        <v>6508</v>
      </c>
      <c r="B1273" s="522" t="s">
        <v>6509</v>
      </c>
      <c r="C1273" s="24">
        <f>SUMIF('2023.12'!$D$6:$D$1317,A1273,'2023.12'!$F$6:$F$1317)</f>
        <v>0</v>
      </c>
      <c r="D1273" s="24">
        <v>0</v>
      </c>
      <c r="E1273" s="24">
        <f>SUMIF('2024.12'!$E$6:$E$1659,A1273,'2024.12'!$H$6:$H$1659)</f>
        <v>0</v>
      </c>
      <c r="F1273" s="707">
        <f t="shared" si="98"/>
        <v>0</v>
      </c>
      <c r="G1273" s="707" t="str">
        <f t="shared" si="95"/>
        <v/>
      </c>
      <c r="H1273" s="707" t="str">
        <f t="shared" si="96"/>
        <v/>
      </c>
      <c r="I1273" s="22" t="str">
        <f t="shared" si="97"/>
        <v>否</v>
      </c>
      <c r="J1273" s="488" t="str">
        <f t="shared" si="99"/>
        <v>22401</v>
      </c>
      <c r="K1273" s="712">
        <v>1</v>
      </c>
    </row>
    <row r="1274" s="686" customFormat="1" ht="20.25" spans="1:11">
      <c r="A1274" s="280" t="s">
        <v>6510</v>
      </c>
      <c r="B1274" s="281" t="s">
        <v>1657</v>
      </c>
      <c r="C1274" s="24">
        <f>SUMIF('2023.12'!$D$6:$D$1317,A1274,'2023.12'!$F$6:$F$1317)</f>
        <v>0</v>
      </c>
      <c r="D1274" s="24">
        <v>67</v>
      </c>
      <c r="E1274" s="24">
        <f>SUMIF('2024.12'!$E$6:$E$1659,A1274,'2024.12'!$H$6:$H$1659)</f>
        <v>106</v>
      </c>
      <c r="F1274" s="302">
        <f t="shared" si="98"/>
        <v>106</v>
      </c>
      <c r="G1274" s="84" t="str">
        <f t="shared" si="95"/>
        <v/>
      </c>
      <c r="H1274" s="84" t="str">
        <f t="shared" si="96"/>
        <v>158.2%</v>
      </c>
      <c r="I1274" s="22" t="str">
        <f t="shared" si="97"/>
        <v>是</v>
      </c>
      <c r="J1274" s="641" t="str">
        <f t="shared" si="99"/>
        <v>22401</v>
      </c>
      <c r="K1274" s="712">
        <v>1</v>
      </c>
    </row>
    <row r="1275" s="695" customFormat="1" ht="20.25" spans="1:11">
      <c r="A1275" s="280" t="s">
        <v>6511</v>
      </c>
      <c r="B1275" s="281" t="s">
        <v>1658</v>
      </c>
      <c r="C1275" s="24">
        <f>SUMIF('2023.12'!$D$6:$D$1317,A1275,'2023.12'!$F$6:$F$1317)</f>
        <v>40</v>
      </c>
      <c r="D1275" s="24">
        <v>0</v>
      </c>
      <c r="E1275" s="24">
        <f>SUMIF('2024.12'!$E$6:$E$1659,A1275,'2024.12'!$H$6:$H$1659)</f>
        <v>0</v>
      </c>
      <c r="F1275" s="302">
        <f t="shared" si="98"/>
        <v>-40</v>
      </c>
      <c r="G1275" s="84" t="str">
        <f t="shared" si="95"/>
        <v>-100.0%</v>
      </c>
      <c r="H1275" s="84" t="str">
        <f t="shared" si="96"/>
        <v/>
      </c>
      <c r="I1275" s="22" t="str">
        <f t="shared" si="97"/>
        <v>是</v>
      </c>
      <c r="J1275" s="641" t="str">
        <f t="shared" si="99"/>
        <v>22401</v>
      </c>
      <c r="K1275" s="712">
        <v>1</v>
      </c>
    </row>
    <row r="1276" s="686" customFormat="1" ht="20.25" spans="1:11">
      <c r="A1276" s="280" t="s">
        <v>6512</v>
      </c>
      <c r="B1276" s="281" t="s">
        <v>1659</v>
      </c>
      <c r="C1276" s="24">
        <f>SUMIF('2023.12'!$D$6:$D$1317,A1276,'2023.12'!$F$6:$F$1317)</f>
        <v>9</v>
      </c>
      <c r="D1276" s="24">
        <v>16</v>
      </c>
      <c r="E1276" s="24">
        <f>SUMIF('2024.12'!$E$6:$E$1659,A1276,'2024.12'!$H$6:$H$1659)</f>
        <v>16</v>
      </c>
      <c r="F1276" s="302">
        <f t="shared" si="98"/>
        <v>7</v>
      </c>
      <c r="G1276" s="84" t="str">
        <f t="shared" si="95"/>
        <v>77.8%</v>
      </c>
      <c r="H1276" s="84" t="str">
        <f t="shared" si="96"/>
        <v>100.0%</v>
      </c>
      <c r="I1276" s="22" t="str">
        <f t="shared" si="97"/>
        <v>是</v>
      </c>
      <c r="J1276" s="641" t="str">
        <f t="shared" si="99"/>
        <v>22401</v>
      </c>
      <c r="K1276" s="712">
        <v>1</v>
      </c>
    </row>
    <row r="1277" s="694" customFormat="1" ht="20.25" hidden="1" spans="1:11">
      <c r="A1277" s="522" t="s">
        <v>6513</v>
      </c>
      <c r="B1277" s="522" t="s">
        <v>4653</v>
      </c>
      <c r="C1277" s="24">
        <f>SUMIF('2023.12'!$D$6:$D$1317,A1277,'2023.12'!$F$6:$F$1317)</f>
        <v>0</v>
      </c>
      <c r="D1277" s="24">
        <v>0</v>
      </c>
      <c r="E1277" s="24">
        <f>SUMIF('2024.12'!$E$6:$E$1659,A1277,'2024.12'!$H$6:$H$1659)</f>
        <v>0</v>
      </c>
      <c r="F1277" s="707">
        <f t="shared" si="98"/>
        <v>0</v>
      </c>
      <c r="G1277" s="707" t="str">
        <f t="shared" si="95"/>
        <v/>
      </c>
      <c r="H1277" s="707" t="str">
        <f t="shared" si="96"/>
        <v/>
      </c>
      <c r="I1277" s="22" t="str">
        <f t="shared" si="97"/>
        <v>否</v>
      </c>
      <c r="J1277" s="488" t="str">
        <f t="shared" si="99"/>
        <v>22401</v>
      </c>
      <c r="K1277" s="712">
        <v>1</v>
      </c>
    </row>
    <row r="1278" s="687" customFormat="1" ht="20.25" hidden="1" spans="1:11">
      <c r="A1278" s="522" t="s">
        <v>6514</v>
      </c>
      <c r="B1278" s="522" t="s">
        <v>6515</v>
      </c>
      <c r="C1278" s="24">
        <f>SUMIF('2023.12'!$D$6:$D$1317,A1278,'2023.12'!$F$6:$F$1317)</f>
        <v>0</v>
      </c>
      <c r="D1278" s="24">
        <v>0</v>
      </c>
      <c r="E1278" s="24">
        <f>SUMIF('2024.12'!$E$6:$E$1659,A1278,'2024.12'!$H$6:$H$1659)</f>
        <v>0</v>
      </c>
      <c r="F1278" s="707">
        <f t="shared" si="98"/>
        <v>0</v>
      </c>
      <c r="G1278" s="707" t="str">
        <f t="shared" si="95"/>
        <v/>
      </c>
      <c r="H1278" s="707" t="str">
        <f t="shared" si="96"/>
        <v/>
      </c>
      <c r="I1278" s="22" t="str">
        <f t="shared" si="97"/>
        <v>否</v>
      </c>
      <c r="J1278" s="488" t="str">
        <f t="shared" si="99"/>
        <v>22401</v>
      </c>
      <c r="K1278" s="712">
        <v>1</v>
      </c>
    </row>
    <row r="1279" s="696" customFormat="1" ht="20.25" spans="1:11">
      <c r="A1279" s="349" t="s">
        <v>6516</v>
      </c>
      <c r="B1279" s="350" t="s">
        <v>1661</v>
      </c>
      <c r="C1279" s="20">
        <f>SUMIF($J1280:$J$1340,$A1279,C1280:C$1340)</f>
        <v>878</v>
      </c>
      <c r="D1279" s="20">
        <f>SUMIF($J1280:$J$1340,$A1279,D1280:D$1340)</f>
        <v>1527</v>
      </c>
      <c r="E1279" s="20">
        <f>SUMIF($J1280:$J$1340,$A1279,E1280:E$1340)</f>
        <v>1537</v>
      </c>
      <c r="F1279" s="17">
        <f t="shared" si="98"/>
        <v>659</v>
      </c>
      <c r="G1279" s="18" t="str">
        <f t="shared" si="95"/>
        <v>75.1%</v>
      </c>
      <c r="H1279" s="18" t="str">
        <f t="shared" si="96"/>
        <v>100.7%</v>
      </c>
      <c r="I1279" s="22" t="str">
        <f t="shared" si="97"/>
        <v>是</v>
      </c>
      <c r="J1279" s="641" t="str">
        <f t="shared" si="99"/>
        <v>224</v>
      </c>
      <c r="K1279" s="712">
        <v>1</v>
      </c>
    </row>
    <row r="1280" s="696" customFormat="1" ht="20.25" spans="1:11">
      <c r="A1280" s="280" t="s">
        <v>6517</v>
      </c>
      <c r="B1280" s="281" t="s">
        <v>12</v>
      </c>
      <c r="C1280" s="24">
        <f>SUMIF('2023.12'!$D$6:$D$1317,A1280,'2023.12'!$F$6:$F$1317)</f>
        <v>828</v>
      </c>
      <c r="D1280" s="24">
        <v>1507</v>
      </c>
      <c r="E1280" s="24">
        <f>SUMIF('2024.12'!$E$6:$E$1659,A1280,'2024.12'!$H$6:$H$1659)</f>
        <v>1506</v>
      </c>
      <c r="F1280" s="302">
        <f t="shared" si="98"/>
        <v>678</v>
      </c>
      <c r="G1280" s="84" t="str">
        <f t="shared" si="95"/>
        <v>81.9%</v>
      </c>
      <c r="H1280" s="84" t="str">
        <f t="shared" si="96"/>
        <v>99.9%</v>
      </c>
      <c r="I1280" s="22" t="str">
        <f t="shared" si="97"/>
        <v>是</v>
      </c>
      <c r="J1280" s="641" t="str">
        <f t="shared" si="99"/>
        <v>22402</v>
      </c>
      <c r="K1280" s="712">
        <v>1</v>
      </c>
    </row>
    <row r="1281" s="696" customFormat="1" ht="20.25" hidden="1" spans="1:11">
      <c r="A1281" s="280" t="s">
        <v>6518</v>
      </c>
      <c r="B1281" s="281" t="s">
        <v>14</v>
      </c>
      <c r="C1281" s="24">
        <f>SUMIF('2023.12'!$D$6:$D$1317,A1281,'2023.12'!$F$6:$F$1317)</f>
        <v>0</v>
      </c>
      <c r="D1281" s="24">
        <v>0</v>
      </c>
      <c r="E1281" s="24">
        <f>SUMIF('2024.12'!$E$6:$E$1659,A1281,'2024.12'!$H$6:$H$1659)</f>
        <v>0</v>
      </c>
      <c r="F1281" s="302">
        <f t="shared" si="98"/>
        <v>0</v>
      </c>
      <c r="G1281" s="84" t="str">
        <f t="shared" si="95"/>
        <v/>
      </c>
      <c r="H1281" s="84" t="str">
        <f t="shared" si="96"/>
        <v/>
      </c>
      <c r="I1281" s="22" t="str">
        <f t="shared" si="97"/>
        <v>否</v>
      </c>
      <c r="J1281" s="641" t="str">
        <f t="shared" si="99"/>
        <v>22402</v>
      </c>
      <c r="K1281" s="712">
        <v>1</v>
      </c>
    </row>
    <row r="1282" s="488" customFormat="1" ht="20.25" hidden="1" spans="1:11">
      <c r="A1282" s="522" t="s">
        <v>6519</v>
      </c>
      <c r="B1282" s="522" t="s">
        <v>4642</v>
      </c>
      <c r="C1282" s="24">
        <f>SUMIF('2023.12'!$D$6:$D$1317,A1282,'2023.12'!$F$6:$F$1317)</f>
        <v>0</v>
      </c>
      <c r="D1282" s="24">
        <v>0</v>
      </c>
      <c r="E1282" s="24">
        <f>SUMIF('2024.12'!$E$6:$E$1659,A1282,'2024.12'!$H$6:$H$1659)</f>
        <v>0</v>
      </c>
      <c r="F1282" s="707">
        <f t="shared" si="98"/>
        <v>0</v>
      </c>
      <c r="G1282" s="707" t="str">
        <f t="shared" si="95"/>
        <v/>
      </c>
      <c r="H1282" s="707" t="str">
        <f t="shared" si="96"/>
        <v/>
      </c>
      <c r="I1282" s="22" t="str">
        <f t="shared" si="97"/>
        <v>否</v>
      </c>
      <c r="J1282" s="488" t="str">
        <f t="shared" si="99"/>
        <v>22402</v>
      </c>
      <c r="K1282" s="712">
        <v>1</v>
      </c>
    </row>
    <row r="1283" s="686" customFormat="1" ht="20.25" spans="1:11">
      <c r="A1283" s="280" t="s">
        <v>6520</v>
      </c>
      <c r="B1283" s="281" t="s">
        <v>1662</v>
      </c>
      <c r="C1283" s="24">
        <f>SUMIF('2023.12'!$D$6:$D$1317,A1283,'2023.12'!$F$6:$F$1317)</f>
        <v>50</v>
      </c>
      <c r="D1283" s="24">
        <v>20</v>
      </c>
      <c r="E1283" s="24">
        <f>SUMIF('2024.12'!$E$6:$E$1659,A1283,'2024.12'!$H$6:$H$1659)</f>
        <v>31</v>
      </c>
      <c r="F1283" s="302">
        <f t="shared" si="98"/>
        <v>-19</v>
      </c>
      <c r="G1283" s="84" t="str">
        <f t="shared" si="95"/>
        <v>-38.0%</v>
      </c>
      <c r="H1283" s="84" t="str">
        <f t="shared" si="96"/>
        <v>155.0%</v>
      </c>
      <c r="I1283" s="22" t="str">
        <f t="shared" si="97"/>
        <v>是</v>
      </c>
      <c r="J1283" s="641" t="str">
        <f t="shared" si="99"/>
        <v>22402</v>
      </c>
      <c r="K1283" s="712">
        <v>1</v>
      </c>
    </row>
    <row r="1284" s="694" customFormat="1" ht="20.25" hidden="1" spans="1:11">
      <c r="A1284" s="522" t="s">
        <v>6521</v>
      </c>
      <c r="B1284" s="522" t="s">
        <v>4653</v>
      </c>
      <c r="C1284" s="24">
        <f>SUMIF('2023.12'!$D$6:$D$1317,A1284,'2023.12'!$F$6:$F$1317)</f>
        <v>0</v>
      </c>
      <c r="D1284" s="24">
        <v>0</v>
      </c>
      <c r="E1284" s="24">
        <f>SUMIF('2024.12'!$E$6:$E$1659,A1284,'2024.12'!$H$6:$H$1659)</f>
        <v>0</v>
      </c>
      <c r="F1284" s="707">
        <f t="shared" si="98"/>
        <v>0</v>
      </c>
      <c r="G1284" s="707" t="str">
        <f t="shared" si="95"/>
        <v/>
      </c>
      <c r="H1284" s="707" t="str">
        <f t="shared" si="96"/>
        <v/>
      </c>
      <c r="I1284" s="22" t="str">
        <f t="shared" si="97"/>
        <v>否</v>
      </c>
      <c r="J1284" s="488" t="str">
        <f t="shared" si="99"/>
        <v>22402</v>
      </c>
      <c r="K1284" s="712">
        <v>1</v>
      </c>
    </row>
    <row r="1285" s="694" customFormat="1" ht="20.25" hidden="1" spans="1:11">
      <c r="A1285" s="522" t="s">
        <v>6522</v>
      </c>
      <c r="B1285" s="522" t="s">
        <v>6523</v>
      </c>
      <c r="C1285" s="24">
        <f>SUMIF('2023.12'!$D$6:$D$1317,A1285,'2023.12'!$F$6:$F$1317)</f>
        <v>0</v>
      </c>
      <c r="D1285" s="24">
        <v>0</v>
      </c>
      <c r="E1285" s="24">
        <f>SUMIF('2024.12'!$E$6:$E$1659,A1285,'2024.12'!$H$6:$H$1659)</f>
        <v>0</v>
      </c>
      <c r="F1285" s="707">
        <f t="shared" si="98"/>
        <v>0</v>
      </c>
      <c r="G1285" s="707" t="str">
        <f t="shared" si="95"/>
        <v/>
      </c>
      <c r="H1285" s="707" t="str">
        <f t="shared" si="96"/>
        <v/>
      </c>
      <c r="I1285" s="22" t="str">
        <f t="shared" si="97"/>
        <v>否</v>
      </c>
      <c r="J1285" s="488" t="str">
        <f t="shared" si="99"/>
        <v>22402</v>
      </c>
      <c r="K1285" s="712">
        <v>1</v>
      </c>
    </row>
    <row r="1286" s="694" customFormat="1" ht="20.25" hidden="1" spans="1:11">
      <c r="A1286" s="269" t="s">
        <v>6524</v>
      </c>
      <c r="B1286" s="269" t="s">
        <v>6525</v>
      </c>
      <c r="C1286" s="660">
        <f>SUMIF($J1287:$J$1340,$A1286,C1287:C$1340)</f>
        <v>0</v>
      </c>
      <c r="D1286" s="660">
        <f>SUMIF($J1287:$J$1340,$A1286,D1287:D$1340)</f>
        <v>0</v>
      </c>
      <c r="E1286" s="20">
        <f>SUMIF($J1287:$J$1340,$A1286,E1287:E$1340)</f>
        <v>0</v>
      </c>
      <c r="F1286" s="271">
        <f t="shared" si="98"/>
        <v>0</v>
      </c>
      <c r="G1286" s="271" t="str">
        <f t="shared" ref="G1286:G1349" si="100">IFERROR(TEXT(F1286/C1286,"0.0%"),"")</f>
        <v/>
      </c>
      <c r="H1286" s="271" t="str">
        <f t="shared" ref="H1286:H1349" si="101">IFERROR(TEXT(E1286/D1286,"0.0%"),"")</f>
        <v/>
      </c>
      <c r="I1286" s="22" t="str">
        <f t="shared" si="97"/>
        <v>否</v>
      </c>
      <c r="J1286" s="488" t="str">
        <f t="shared" si="99"/>
        <v>224</v>
      </c>
      <c r="K1286" s="712">
        <v>1</v>
      </c>
    </row>
    <row r="1287" s="694" customFormat="1" ht="20.25" hidden="1" spans="1:11">
      <c r="A1287" s="522" t="s">
        <v>6526</v>
      </c>
      <c r="B1287" s="522" t="s">
        <v>4730</v>
      </c>
      <c r="C1287" s="24">
        <f>SUMIF('2023.12'!$D$6:$D$1317,A1287,'2023.12'!$F$6:$F$1317)</f>
        <v>0</v>
      </c>
      <c r="D1287" s="24">
        <v>0</v>
      </c>
      <c r="E1287" s="24">
        <f>SUMIF('2024.12'!$E$6:$E$1659,A1287,'2024.12'!$H$6:$H$1659)</f>
        <v>0</v>
      </c>
      <c r="F1287" s="707">
        <f t="shared" si="98"/>
        <v>0</v>
      </c>
      <c r="G1287" s="707" t="str">
        <f t="shared" si="100"/>
        <v/>
      </c>
      <c r="H1287" s="707" t="str">
        <f t="shared" si="101"/>
        <v/>
      </c>
      <c r="I1287" s="22" t="str">
        <f t="shared" ref="I1287:I1350" si="102">IF(B1287&lt;&gt;"",IF(OR(C1287&lt;&gt;0,D1287&lt;&gt;0,E1287&lt;&gt;0,F1287&lt;&gt;0),"是","否"),"是")</f>
        <v>否</v>
      </c>
      <c r="J1287" s="488" t="str">
        <f t="shared" si="99"/>
        <v>22404</v>
      </c>
      <c r="K1287" s="712">
        <v>1</v>
      </c>
    </row>
    <row r="1288" s="697" customFormat="1" ht="20.25" hidden="1" spans="1:11">
      <c r="A1288" s="522" t="s">
        <v>6527</v>
      </c>
      <c r="B1288" s="522" t="s">
        <v>4732</v>
      </c>
      <c r="C1288" s="24">
        <f>SUMIF('2023.12'!$D$6:$D$1317,A1288,'2023.12'!$F$6:$F$1317)</f>
        <v>0</v>
      </c>
      <c r="D1288" s="24">
        <v>0</v>
      </c>
      <c r="E1288" s="24">
        <f>SUMIF('2024.12'!$E$6:$E$1659,A1288,'2024.12'!$H$6:$H$1659)</f>
        <v>0</v>
      </c>
      <c r="F1288" s="707">
        <f t="shared" ref="F1288:F1351" si="103">E1288-C1288</f>
        <v>0</v>
      </c>
      <c r="G1288" s="707" t="str">
        <f t="shared" si="100"/>
        <v/>
      </c>
      <c r="H1288" s="707" t="str">
        <f t="shared" si="101"/>
        <v/>
      </c>
      <c r="I1288" s="22" t="str">
        <f t="shared" si="102"/>
        <v>否</v>
      </c>
      <c r="J1288" s="488" t="str">
        <f t="shared" ref="J1288:J1340" si="104">_xlfn.IFS(LEN(A1288)=3,0,LEN(A1288)=5,LEFT(A1288,3),LEN(A1288)=7,LEFT(A1288,5))</f>
        <v>22404</v>
      </c>
      <c r="K1288" s="712">
        <v>1</v>
      </c>
    </row>
    <row r="1289" s="694" customFormat="1" ht="20.25" hidden="1" spans="1:11">
      <c r="A1289" s="522" t="s">
        <v>6528</v>
      </c>
      <c r="B1289" s="522" t="s">
        <v>4642</v>
      </c>
      <c r="C1289" s="24">
        <f>SUMIF('2023.12'!$D$6:$D$1317,A1289,'2023.12'!$F$6:$F$1317)</f>
        <v>0</v>
      </c>
      <c r="D1289" s="24">
        <v>0</v>
      </c>
      <c r="E1289" s="24">
        <f>SUMIF('2024.12'!$E$6:$E$1659,A1289,'2024.12'!$H$6:$H$1659)</f>
        <v>0</v>
      </c>
      <c r="F1289" s="707">
        <f t="shared" si="103"/>
        <v>0</v>
      </c>
      <c r="G1289" s="707" t="str">
        <f t="shared" si="100"/>
        <v/>
      </c>
      <c r="H1289" s="707" t="str">
        <f t="shared" si="101"/>
        <v/>
      </c>
      <c r="I1289" s="22" t="str">
        <f t="shared" si="102"/>
        <v>否</v>
      </c>
      <c r="J1289" s="488" t="str">
        <f t="shared" si="104"/>
        <v>22404</v>
      </c>
      <c r="K1289" s="712">
        <v>1</v>
      </c>
    </row>
    <row r="1290" s="694" customFormat="1" ht="20.25" hidden="1" spans="1:11">
      <c r="A1290" s="522" t="s">
        <v>6529</v>
      </c>
      <c r="B1290" s="522" t="s">
        <v>6530</v>
      </c>
      <c r="C1290" s="24">
        <f>SUMIF('2023.12'!$D$6:$D$1317,A1290,'2023.12'!$F$6:$F$1317)</f>
        <v>0</v>
      </c>
      <c r="D1290" s="24">
        <v>0</v>
      </c>
      <c r="E1290" s="24">
        <f>SUMIF('2024.12'!$E$6:$E$1659,A1290,'2024.12'!$H$6:$H$1659)</f>
        <v>0</v>
      </c>
      <c r="F1290" s="707">
        <f t="shared" si="103"/>
        <v>0</v>
      </c>
      <c r="G1290" s="707" t="str">
        <f t="shared" si="100"/>
        <v/>
      </c>
      <c r="H1290" s="707" t="str">
        <f t="shared" si="101"/>
        <v/>
      </c>
      <c r="I1290" s="22" t="str">
        <f t="shared" si="102"/>
        <v>否</v>
      </c>
      <c r="J1290" s="488" t="str">
        <f t="shared" si="104"/>
        <v>22404</v>
      </c>
      <c r="K1290" s="712">
        <v>1</v>
      </c>
    </row>
    <row r="1291" s="694" customFormat="1" ht="20.25" hidden="1" spans="1:11">
      <c r="A1291" s="522" t="s">
        <v>6531</v>
      </c>
      <c r="B1291" s="522" t="s">
        <v>6532</v>
      </c>
      <c r="C1291" s="24">
        <f>SUMIF('2023.12'!$D$6:$D$1317,A1291,'2023.12'!$F$6:$F$1317)</f>
        <v>0</v>
      </c>
      <c r="D1291" s="24">
        <v>0</v>
      </c>
      <c r="E1291" s="24">
        <f>SUMIF('2024.12'!$E$6:$E$1659,A1291,'2024.12'!$H$6:$H$1659)</f>
        <v>0</v>
      </c>
      <c r="F1291" s="707">
        <f t="shared" si="103"/>
        <v>0</v>
      </c>
      <c r="G1291" s="707" t="str">
        <f t="shared" si="100"/>
        <v/>
      </c>
      <c r="H1291" s="707" t="str">
        <f t="shared" si="101"/>
        <v/>
      </c>
      <c r="I1291" s="22" t="str">
        <f t="shared" si="102"/>
        <v>否</v>
      </c>
      <c r="J1291" s="488" t="str">
        <f t="shared" si="104"/>
        <v>22404</v>
      </c>
      <c r="K1291" s="712">
        <v>1</v>
      </c>
    </row>
    <row r="1292" s="697" customFormat="1" ht="20.25" hidden="1" spans="1:11">
      <c r="A1292" s="522" t="s">
        <v>6533</v>
      </c>
      <c r="B1292" s="522" t="s">
        <v>4653</v>
      </c>
      <c r="C1292" s="24">
        <f>SUMIF('2023.12'!$D$6:$D$1317,A1292,'2023.12'!$F$6:$F$1317)</f>
        <v>0</v>
      </c>
      <c r="D1292" s="24">
        <v>0</v>
      </c>
      <c r="E1292" s="24">
        <f>SUMIF('2024.12'!$E$6:$E$1659,A1292,'2024.12'!$H$6:$H$1659)</f>
        <v>0</v>
      </c>
      <c r="F1292" s="707">
        <f t="shared" si="103"/>
        <v>0</v>
      </c>
      <c r="G1292" s="707" t="str">
        <f t="shared" si="100"/>
        <v/>
      </c>
      <c r="H1292" s="707" t="str">
        <f t="shared" si="101"/>
        <v/>
      </c>
      <c r="I1292" s="22" t="str">
        <f t="shared" si="102"/>
        <v>否</v>
      </c>
      <c r="J1292" s="488" t="str">
        <f t="shared" si="104"/>
        <v>22404</v>
      </c>
      <c r="K1292" s="712">
        <v>1</v>
      </c>
    </row>
    <row r="1293" s="694" customFormat="1" ht="20.25" hidden="1" spans="1:11">
      <c r="A1293" s="522" t="s">
        <v>6534</v>
      </c>
      <c r="B1293" s="522" t="s">
        <v>6535</v>
      </c>
      <c r="C1293" s="24">
        <f>SUMIF('2023.12'!$D$6:$D$1317,A1293,'2023.12'!$F$6:$F$1317)</f>
        <v>0</v>
      </c>
      <c r="D1293" s="24">
        <v>0</v>
      </c>
      <c r="E1293" s="24">
        <f>SUMIF('2024.12'!$E$6:$E$1659,A1293,'2024.12'!$H$6:$H$1659)</f>
        <v>0</v>
      </c>
      <c r="F1293" s="707">
        <f t="shared" si="103"/>
        <v>0</v>
      </c>
      <c r="G1293" s="707" t="str">
        <f t="shared" si="100"/>
        <v/>
      </c>
      <c r="H1293" s="707" t="str">
        <f t="shared" si="101"/>
        <v/>
      </c>
      <c r="I1293" s="22" t="str">
        <f t="shared" si="102"/>
        <v>否</v>
      </c>
      <c r="J1293" s="488" t="str">
        <f t="shared" si="104"/>
        <v>22404</v>
      </c>
      <c r="K1293" s="712">
        <v>1</v>
      </c>
    </row>
    <row r="1294" s="695" customFormat="1" ht="20.25" spans="1:11">
      <c r="A1294" s="349" t="s">
        <v>6536</v>
      </c>
      <c r="B1294" s="350" t="s">
        <v>1668</v>
      </c>
      <c r="C1294" s="20">
        <f>SUMIF($J1295:$J$1340,$A1294,C1295:C$1340)</f>
        <v>129</v>
      </c>
      <c r="D1294" s="20">
        <f>SUMIF($J1295:$J$1340,$A1294,D1295:D$1340)</f>
        <v>111</v>
      </c>
      <c r="E1294" s="20">
        <f>SUMIF($J1295:$J$1340,$A1294,E1295:E$1340)</f>
        <v>105</v>
      </c>
      <c r="F1294" s="17">
        <f t="shared" si="103"/>
        <v>-24</v>
      </c>
      <c r="G1294" s="18" t="str">
        <f t="shared" si="100"/>
        <v>-18.6%</v>
      </c>
      <c r="H1294" s="18" t="str">
        <f t="shared" si="101"/>
        <v>94.6%</v>
      </c>
      <c r="I1294" s="22" t="str">
        <f t="shared" si="102"/>
        <v>是</v>
      </c>
      <c r="J1294" s="641" t="str">
        <f t="shared" si="104"/>
        <v>224</v>
      </c>
      <c r="K1294" s="712">
        <v>1</v>
      </c>
    </row>
    <row r="1295" s="694" customFormat="1" ht="20.25" hidden="1" spans="1:11">
      <c r="A1295" s="522" t="s">
        <v>6537</v>
      </c>
      <c r="B1295" s="522" t="s">
        <v>4730</v>
      </c>
      <c r="C1295" s="24">
        <f>SUMIF('2023.12'!$D$6:$D$1317,A1295,'2023.12'!$F$6:$F$1317)</f>
        <v>0</v>
      </c>
      <c r="D1295" s="24">
        <v>0</v>
      </c>
      <c r="E1295" s="24">
        <f>SUMIF('2024.12'!$E$6:$E$1659,A1295,'2024.12'!$H$6:$H$1659)</f>
        <v>0</v>
      </c>
      <c r="F1295" s="707">
        <f t="shared" si="103"/>
        <v>0</v>
      </c>
      <c r="G1295" s="707" t="str">
        <f t="shared" si="100"/>
        <v/>
      </c>
      <c r="H1295" s="707" t="str">
        <f t="shared" si="101"/>
        <v/>
      </c>
      <c r="I1295" s="22" t="str">
        <f t="shared" si="102"/>
        <v>否</v>
      </c>
      <c r="J1295" s="488" t="str">
        <f t="shared" si="104"/>
        <v>22405</v>
      </c>
      <c r="K1295" s="712">
        <v>1</v>
      </c>
    </row>
    <row r="1296" s="697" customFormat="1" ht="20.25" hidden="1" spans="1:11">
      <c r="A1296" s="522" t="s">
        <v>6538</v>
      </c>
      <c r="B1296" s="522" t="s">
        <v>4732</v>
      </c>
      <c r="C1296" s="24">
        <f>SUMIF('2023.12'!$D$6:$D$1317,A1296,'2023.12'!$F$6:$F$1317)</f>
        <v>0</v>
      </c>
      <c r="D1296" s="24">
        <v>0</v>
      </c>
      <c r="E1296" s="24">
        <f>SUMIF('2024.12'!$E$6:$E$1659,A1296,'2024.12'!$H$6:$H$1659)</f>
        <v>0</v>
      </c>
      <c r="F1296" s="707">
        <f t="shared" si="103"/>
        <v>0</v>
      </c>
      <c r="G1296" s="707" t="str">
        <f t="shared" si="100"/>
        <v/>
      </c>
      <c r="H1296" s="707" t="str">
        <f t="shared" si="101"/>
        <v/>
      </c>
      <c r="I1296" s="22" t="str">
        <f t="shared" si="102"/>
        <v>否</v>
      </c>
      <c r="J1296" s="488" t="str">
        <f t="shared" si="104"/>
        <v>22405</v>
      </c>
      <c r="K1296" s="712">
        <v>1</v>
      </c>
    </row>
    <row r="1297" s="694" customFormat="1" ht="20.25" hidden="1" spans="1:11">
      <c r="A1297" s="522" t="s">
        <v>6539</v>
      </c>
      <c r="B1297" s="522" t="s">
        <v>4642</v>
      </c>
      <c r="C1297" s="24">
        <f>SUMIF('2023.12'!$D$6:$D$1317,A1297,'2023.12'!$F$6:$F$1317)</f>
        <v>0</v>
      </c>
      <c r="D1297" s="24">
        <v>0</v>
      </c>
      <c r="E1297" s="24">
        <f>SUMIF('2024.12'!$E$6:$E$1659,A1297,'2024.12'!$H$6:$H$1659)</f>
        <v>0</v>
      </c>
      <c r="F1297" s="707">
        <f t="shared" si="103"/>
        <v>0</v>
      </c>
      <c r="G1297" s="707" t="str">
        <f t="shared" si="100"/>
        <v/>
      </c>
      <c r="H1297" s="707" t="str">
        <f t="shared" si="101"/>
        <v/>
      </c>
      <c r="I1297" s="22" t="str">
        <f t="shared" si="102"/>
        <v>否</v>
      </c>
      <c r="J1297" s="488" t="str">
        <f t="shared" si="104"/>
        <v>22405</v>
      </c>
      <c r="K1297" s="712">
        <v>1</v>
      </c>
    </row>
    <row r="1298" s="697" customFormat="1" ht="20.25" hidden="1" spans="1:11">
      <c r="A1298" s="522" t="s">
        <v>6540</v>
      </c>
      <c r="B1298" s="522" t="s">
        <v>6541</v>
      </c>
      <c r="C1298" s="24">
        <f>SUMIF('2023.12'!$D$6:$D$1317,A1298,'2023.12'!$F$6:$F$1317)</f>
        <v>0</v>
      </c>
      <c r="D1298" s="24">
        <v>0</v>
      </c>
      <c r="E1298" s="24">
        <f>SUMIF('2024.12'!$E$6:$E$1659,A1298,'2024.12'!$H$6:$H$1659)</f>
        <v>0</v>
      </c>
      <c r="F1298" s="707">
        <f t="shared" si="103"/>
        <v>0</v>
      </c>
      <c r="G1298" s="707" t="str">
        <f t="shared" si="100"/>
        <v/>
      </c>
      <c r="H1298" s="707" t="str">
        <f t="shared" si="101"/>
        <v/>
      </c>
      <c r="I1298" s="22" t="str">
        <f t="shared" si="102"/>
        <v>否</v>
      </c>
      <c r="J1298" s="488" t="str">
        <f t="shared" si="104"/>
        <v>22405</v>
      </c>
      <c r="K1298" s="712">
        <v>1</v>
      </c>
    </row>
    <row r="1299" s="695" customFormat="1" ht="20.25" spans="1:11">
      <c r="A1299" s="280" t="s">
        <v>6542</v>
      </c>
      <c r="B1299" s="281" t="s">
        <v>1670</v>
      </c>
      <c r="C1299" s="24">
        <f>SUMIF('2023.12'!$D$6:$D$1317,A1299,'2023.12'!$F$6:$F$1317)</f>
        <v>3</v>
      </c>
      <c r="D1299" s="24">
        <v>5</v>
      </c>
      <c r="E1299" s="24">
        <f>SUMIF('2024.12'!$E$6:$E$1659,A1299,'2024.12'!$H$6:$H$1659)</f>
        <v>8</v>
      </c>
      <c r="F1299" s="302">
        <f t="shared" si="103"/>
        <v>5</v>
      </c>
      <c r="G1299" s="84" t="str">
        <f t="shared" si="100"/>
        <v>166.7%</v>
      </c>
      <c r="H1299" s="84" t="str">
        <f t="shared" si="101"/>
        <v>160.0%</v>
      </c>
      <c r="I1299" s="22" t="str">
        <f t="shared" si="102"/>
        <v>是</v>
      </c>
      <c r="J1299" s="641" t="str">
        <f t="shared" si="104"/>
        <v>22405</v>
      </c>
      <c r="K1299" s="712">
        <v>1</v>
      </c>
    </row>
    <row r="1300" s="695" customFormat="1" ht="20.25" hidden="1" spans="1:11">
      <c r="A1300" s="280" t="s">
        <v>6543</v>
      </c>
      <c r="B1300" s="281" t="s">
        <v>1671</v>
      </c>
      <c r="C1300" s="24">
        <f>SUMIF('2023.12'!$D$6:$D$1317,A1300,'2023.12'!$F$6:$F$1317)</f>
        <v>0</v>
      </c>
      <c r="D1300" s="24">
        <v>0</v>
      </c>
      <c r="E1300" s="24">
        <f>SUMIF('2024.12'!$E$6:$E$1659,A1300,'2024.12'!$H$6:$H$1659)</f>
        <v>0</v>
      </c>
      <c r="F1300" s="302">
        <f t="shared" si="103"/>
        <v>0</v>
      </c>
      <c r="G1300" s="84" t="str">
        <f t="shared" si="100"/>
        <v/>
      </c>
      <c r="H1300" s="84" t="str">
        <f t="shared" si="101"/>
        <v/>
      </c>
      <c r="I1300" s="22" t="str">
        <f t="shared" si="102"/>
        <v>否</v>
      </c>
      <c r="J1300" s="641" t="str">
        <f t="shared" si="104"/>
        <v>22405</v>
      </c>
      <c r="K1300" s="712">
        <v>1</v>
      </c>
    </row>
    <row r="1301" s="696" customFormat="1" ht="20.25" spans="1:11">
      <c r="A1301" s="280" t="s">
        <v>6544</v>
      </c>
      <c r="B1301" s="281" t="s">
        <v>1672</v>
      </c>
      <c r="C1301" s="24">
        <f>SUMIF('2023.12'!$D$6:$D$1317,A1301,'2023.12'!$F$6:$F$1317)</f>
        <v>33</v>
      </c>
      <c r="D1301" s="24">
        <v>0</v>
      </c>
      <c r="E1301" s="24">
        <f>SUMIF('2024.12'!$E$6:$E$1659,A1301,'2024.12'!$H$6:$H$1659)</f>
        <v>0</v>
      </c>
      <c r="F1301" s="302">
        <f t="shared" si="103"/>
        <v>-33</v>
      </c>
      <c r="G1301" s="84" t="str">
        <f t="shared" si="100"/>
        <v>-100.0%</v>
      </c>
      <c r="H1301" s="84" t="str">
        <f t="shared" si="101"/>
        <v/>
      </c>
      <c r="I1301" s="22" t="str">
        <f t="shared" si="102"/>
        <v>是</v>
      </c>
      <c r="J1301" s="641" t="str">
        <f t="shared" si="104"/>
        <v>22405</v>
      </c>
      <c r="K1301" s="712">
        <v>1</v>
      </c>
    </row>
    <row r="1302" s="697" customFormat="1" ht="20.25" hidden="1" spans="1:11">
      <c r="A1302" s="522" t="s">
        <v>6545</v>
      </c>
      <c r="B1302" s="522" t="s">
        <v>6546</v>
      </c>
      <c r="C1302" s="24">
        <f>SUMIF('2023.12'!$D$6:$D$1317,A1302,'2023.12'!$F$6:$F$1317)</f>
        <v>0</v>
      </c>
      <c r="D1302" s="24">
        <v>0</v>
      </c>
      <c r="E1302" s="24">
        <f>SUMIF('2024.12'!$E$6:$E$1659,A1302,'2024.12'!$H$6:$H$1659)</f>
        <v>0</v>
      </c>
      <c r="F1302" s="707">
        <f t="shared" si="103"/>
        <v>0</v>
      </c>
      <c r="G1302" s="707" t="str">
        <f t="shared" si="100"/>
        <v/>
      </c>
      <c r="H1302" s="707" t="str">
        <f t="shared" si="101"/>
        <v/>
      </c>
      <c r="I1302" s="22" t="str">
        <f t="shared" si="102"/>
        <v>否</v>
      </c>
      <c r="J1302" s="488" t="str">
        <f t="shared" si="104"/>
        <v>22405</v>
      </c>
      <c r="K1302" s="712">
        <v>1</v>
      </c>
    </row>
    <row r="1303" s="696" customFormat="1" ht="20.25" hidden="1" spans="1:11">
      <c r="A1303" s="280" t="s">
        <v>6547</v>
      </c>
      <c r="B1303" s="281" t="s">
        <v>1674</v>
      </c>
      <c r="C1303" s="24">
        <f>SUMIF('2023.12'!$D$6:$D$1317,A1303,'2023.12'!$F$6:$F$1317)</f>
        <v>0</v>
      </c>
      <c r="D1303" s="24">
        <v>0</v>
      </c>
      <c r="E1303" s="24">
        <f>SUMIF('2024.12'!$E$6:$E$1659,A1303,'2024.12'!$H$6:$H$1659)</f>
        <v>0</v>
      </c>
      <c r="F1303" s="302">
        <f t="shared" si="103"/>
        <v>0</v>
      </c>
      <c r="G1303" s="84" t="str">
        <f t="shared" si="100"/>
        <v/>
      </c>
      <c r="H1303" s="84" t="str">
        <f t="shared" si="101"/>
        <v/>
      </c>
      <c r="I1303" s="22" t="str">
        <f t="shared" si="102"/>
        <v>否</v>
      </c>
      <c r="J1303" s="641" t="str">
        <f t="shared" si="104"/>
        <v>22405</v>
      </c>
      <c r="K1303" s="712">
        <v>1</v>
      </c>
    </row>
    <row r="1304" s="697" customFormat="1" ht="20.25" hidden="1" spans="1:11">
      <c r="A1304" s="522" t="s">
        <v>6548</v>
      </c>
      <c r="B1304" s="522" t="s">
        <v>6549</v>
      </c>
      <c r="C1304" s="24">
        <f>SUMIF('2023.12'!$D$6:$D$1317,A1304,'2023.12'!$F$6:$F$1317)</f>
        <v>0</v>
      </c>
      <c r="D1304" s="24">
        <v>0</v>
      </c>
      <c r="E1304" s="24">
        <f>SUMIF('2024.12'!$E$6:$E$1659,A1304,'2024.12'!$H$6:$H$1659)</f>
        <v>0</v>
      </c>
      <c r="F1304" s="707">
        <f t="shared" si="103"/>
        <v>0</v>
      </c>
      <c r="G1304" s="707" t="str">
        <f t="shared" si="100"/>
        <v/>
      </c>
      <c r="H1304" s="707" t="str">
        <f t="shared" si="101"/>
        <v/>
      </c>
      <c r="I1304" s="22" t="str">
        <f t="shared" si="102"/>
        <v>否</v>
      </c>
      <c r="J1304" s="488" t="str">
        <f t="shared" si="104"/>
        <v>22405</v>
      </c>
      <c r="K1304" s="712">
        <v>1</v>
      </c>
    </row>
    <row r="1305" s="695" customFormat="1" ht="20.25" spans="1:11">
      <c r="A1305" s="280" t="s">
        <v>6550</v>
      </c>
      <c r="B1305" s="281" t="s">
        <v>1676</v>
      </c>
      <c r="C1305" s="24">
        <f>SUMIF('2023.12'!$D$6:$D$1317,A1305,'2023.12'!$F$6:$F$1317)</f>
        <v>93</v>
      </c>
      <c r="D1305" s="24">
        <v>106</v>
      </c>
      <c r="E1305" s="24">
        <f>SUMIF('2024.12'!$E$6:$E$1659,A1305,'2024.12'!$H$6:$H$1659)</f>
        <v>97</v>
      </c>
      <c r="F1305" s="302">
        <f t="shared" si="103"/>
        <v>4</v>
      </c>
      <c r="G1305" s="84" t="str">
        <f t="shared" si="100"/>
        <v>4.3%</v>
      </c>
      <c r="H1305" s="84" t="str">
        <f t="shared" si="101"/>
        <v>91.5%</v>
      </c>
      <c r="I1305" s="22" t="str">
        <f t="shared" si="102"/>
        <v>是</v>
      </c>
      <c r="J1305" s="641" t="str">
        <f t="shared" si="104"/>
        <v>22405</v>
      </c>
      <c r="K1305" s="712">
        <v>1</v>
      </c>
    </row>
    <row r="1306" s="697" customFormat="1" ht="20.25" hidden="1" spans="1:11">
      <c r="A1306" s="522" t="s">
        <v>6551</v>
      </c>
      <c r="B1306" s="522" t="s">
        <v>6552</v>
      </c>
      <c r="C1306" s="24">
        <f>SUMIF('2023.12'!$D$6:$D$1317,A1306,'2023.12'!$F$6:$F$1317)</f>
        <v>0</v>
      </c>
      <c r="D1306" s="24">
        <v>0</v>
      </c>
      <c r="E1306" s="24">
        <f>SUMIF('2024.12'!$E$6:$E$1659,A1306,'2024.12'!$H$6:$H$1659)</f>
        <v>0</v>
      </c>
      <c r="F1306" s="707">
        <f t="shared" si="103"/>
        <v>0</v>
      </c>
      <c r="G1306" s="707" t="str">
        <f t="shared" si="100"/>
        <v/>
      </c>
      <c r="H1306" s="707" t="str">
        <f t="shared" si="101"/>
        <v/>
      </c>
      <c r="I1306" s="22" t="str">
        <f t="shared" si="102"/>
        <v>否</v>
      </c>
      <c r="J1306" s="488" t="str">
        <f t="shared" si="104"/>
        <v>22405</v>
      </c>
      <c r="K1306" s="712">
        <v>1</v>
      </c>
    </row>
    <row r="1307" s="696" customFormat="1" ht="20.25" spans="1:11">
      <c r="A1307" s="349" t="s">
        <v>6553</v>
      </c>
      <c r="B1307" s="350" t="s">
        <v>1678</v>
      </c>
      <c r="C1307" s="20">
        <f>SUMIF($J1308:$J$1340,$A1307,C1308:C$1340)</f>
        <v>450</v>
      </c>
      <c r="D1307" s="20">
        <f>SUMIF($J1308:$J$1340,$A1307,D1308:D$1340)</f>
        <v>607</v>
      </c>
      <c r="E1307" s="20">
        <f>SUMIF($J1308:$J$1340,$A1307,E1308:E$1340)</f>
        <v>602</v>
      </c>
      <c r="F1307" s="17">
        <f t="shared" si="103"/>
        <v>152</v>
      </c>
      <c r="G1307" s="18" t="str">
        <f t="shared" si="100"/>
        <v>33.8%</v>
      </c>
      <c r="H1307" s="18" t="str">
        <f t="shared" si="101"/>
        <v>99.2%</v>
      </c>
      <c r="I1307" s="22" t="str">
        <f t="shared" si="102"/>
        <v>是</v>
      </c>
      <c r="J1307" s="641" t="str">
        <f t="shared" si="104"/>
        <v>224</v>
      </c>
      <c r="K1307" s="712">
        <v>1</v>
      </c>
    </row>
    <row r="1308" s="696" customFormat="1" ht="20.25" spans="1:11">
      <c r="A1308" s="280" t="s">
        <v>6554</v>
      </c>
      <c r="B1308" s="281" t="s">
        <v>1679</v>
      </c>
      <c r="C1308" s="24">
        <f>SUMIF('2023.12'!$D$6:$D$1317,A1308,'2023.12'!$F$6:$F$1317)</f>
        <v>450</v>
      </c>
      <c r="D1308" s="24">
        <v>607</v>
      </c>
      <c r="E1308" s="24">
        <f>SUMIF('2024.12'!$E$6:$E$1659,A1308,'2024.12'!$H$6:$H$1659)</f>
        <v>602</v>
      </c>
      <c r="F1308" s="302">
        <f t="shared" si="103"/>
        <v>152</v>
      </c>
      <c r="G1308" s="84" t="str">
        <f t="shared" si="100"/>
        <v>33.8%</v>
      </c>
      <c r="H1308" s="84" t="str">
        <f t="shared" si="101"/>
        <v>99.2%</v>
      </c>
      <c r="I1308" s="22" t="str">
        <f t="shared" si="102"/>
        <v>是</v>
      </c>
      <c r="J1308" s="641" t="str">
        <f t="shared" si="104"/>
        <v>22406</v>
      </c>
      <c r="K1308" s="712">
        <v>1</v>
      </c>
    </row>
    <row r="1309" s="694" customFormat="1" ht="20.25" hidden="1" spans="1:11">
      <c r="A1309" s="522" t="s">
        <v>6555</v>
      </c>
      <c r="B1309" s="522" t="s">
        <v>6556</v>
      </c>
      <c r="C1309" s="24">
        <f>SUMIF('2023.12'!$D$6:$D$1317,A1309,'2023.12'!$F$6:$F$1317)</f>
        <v>0</v>
      </c>
      <c r="D1309" s="24">
        <v>0</v>
      </c>
      <c r="E1309" s="24">
        <f>SUMIF('2024.12'!$E$6:$E$1659,A1309,'2024.12'!$H$6:$H$1659)</f>
        <v>0</v>
      </c>
      <c r="F1309" s="707">
        <f t="shared" si="103"/>
        <v>0</v>
      </c>
      <c r="G1309" s="707" t="str">
        <f t="shared" si="100"/>
        <v/>
      </c>
      <c r="H1309" s="707" t="str">
        <f t="shared" si="101"/>
        <v/>
      </c>
      <c r="I1309" s="22" t="str">
        <f t="shared" si="102"/>
        <v>否</v>
      </c>
      <c r="J1309" s="488" t="str">
        <f t="shared" si="104"/>
        <v>22406</v>
      </c>
      <c r="K1309" s="712">
        <v>1</v>
      </c>
    </row>
    <row r="1310" s="696" customFormat="1" ht="20.25" hidden="1" spans="1:11">
      <c r="A1310" s="280" t="s">
        <v>6557</v>
      </c>
      <c r="B1310" s="281" t="s">
        <v>1681</v>
      </c>
      <c r="C1310" s="24">
        <f>SUMIF('2023.12'!$D$6:$D$1317,A1310,'2023.12'!$F$6:$F$1317)</f>
        <v>0</v>
      </c>
      <c r="D1310" s="24">
        <v>0</v>
      </c>
      <c r="E1310" s="24">
        <f>SUMIF('2024.12'!$E$6:$E$1659,A1310,'2024.12'!$H$6:$H$1659)</f>
        <v>0</v>
      </c>
      <c r="F1310" s="302">
        <f t="shared" si="103"/>
        <v>0</v>
      </c>
      <c r="G1310" s="84" t="str">
        <f t="shared" si="100"/>
        <v/>
      </c>
      <c r="H1310" s="84" t="str">
        <f t="shared" si="101"/>
        <v/>
      </c>
      <c r="I1310" s="22" t="str">
        <f t="shared" si="102"/>
        <v>否</v>
      </c>
      <c r="J1310" s="641" t="str">
        <f t="shared" si="104"/>
        <v>22406</v>
      </c>
      <c r="K1310" s="712">
        <v>1</v>
      </c>
    </row>
    <row r="1311" s="695" customFormat="1" ht="31.5" spans="1:11">
      <c r="A1311" s="349" t="s">
        <v>6558</v>
      </c>
      <c r="B1311" s="350" t="s">
        <v>1682</v>
      </c>
      <c r="C1311" s="20">
        <f>SUMIF($J1312:$J$1340,$A1311,C1312:C$1340)</f>
        <v>323</v>
      </c>
      <c r="D1311" s="20">
        <f>SUMIF($J1312:$J$1340,$A1311,D1312:D$1340)</f>
        <v>607</v>
      </c>
      <c r="E1311" s="20">
        <f>SUMIF($J1312:$J$1340,$A1311,E1312:E$1340)</f>
        <v>387</v>
      </c>
      <c r="F1311" s="17">
        <f t="shared" si="103"/>
        <v>64</v>
      </c>
      <c r="G1311" s="18" t="str">
        <f t="shared" si="100"/>
        <v>19.8%</v>
      </c>
      <c r="H1311" s="18" t="str">
        <f t="shared" si="101"/>
        <v>63.8%</v>
      </c>
      <c r="I1311" s="22" t="str">
        <f t="shared" si="102"/>
        <v>是</v>
      </c>
      <c r="J1311" s="641" t="str">
        <f t="shared" si="104"/>
        <v>224</v>
      </c>
      <c r="K1311" s="712">
        <v>1</v>
      </c>
    </row>
    <row r="1312" s="696" customFormat="1" ht="20.25" spans="1:11">
      <c r="A1312" s="280" t="s">
        <v>6559</v>
      </c>
      <c r="B1312" s="281" t="s">
        <v>1683</v>
      </c>
      <c r="C1312" s="24">
        <f>SUMIF('2023.12'!$D$6:$D$1317,A1312,'2023.12'!$F$6:$F$1317)</f>
        <v>323</v>
      </c>
      <c r="D1312" s="24">
        <v>607</v>
      </c>
      <c r="E1312" s="24">
        <f>SUMIF('2024.12'!$E$6:$E$1659,A1312,'2024.12'!$H$6:$H$1659)</f>
        <v>387</v>
      </c>
      <c r="F1312" s="302">
        <f t="shared" si="103"/>
        <v>64</v>
      </c>
      <c r="G1312" s="84" t="str">
        <f t="shared" si="100"/>
        <v>19.8%</v>
      </c>
      <c r="H1312" s="84" t="str">
        <f t="shared" si="101"/>
        <v>63.8%</v>
      </c>
      <c r="I1312" s="22" t="str">
        <f t="shared" si="102"/>
        <v>是</v>
      </c>
      <c r="J1312" s="641" t="str">
        <f t="shared" si="104"/>
        <v>22407</v>
      </c>
      <c r="K1312" s="712">
        <v>1</v>
      </c>
    </row>
    <row r="1313" s="694" customFormat="1" ht="20.25" hidden="1" spans="1:11">
      <c r="A1313" s="522" t="s">
        <v>6560</v>
      </c>
      <c r="B1313" s="522" t="s">
        <v>6561</v>
      </c>
      <c r="C1313" s="24">
        <f>SUMIF('2023.12'!$D$6:$D$1317,A1313,'2023.12'!$F$6:$F$1317)</f>
        <v>0</v>
      </c>
      <c r="D1313" s="24">
        <v>0</v>
      </c>
      <c r="E1313" s="24">
        <f>SUMIF('2024.12'!$E$6:$E$1659,A1313,'2024.12'!$H$6:$H$1659)</f>
        <v>0</v>
      </c>
      <c r="F1313" s="707">
        <f t="shared" si="103"/>
        <v>0</v>
      </c>
      <c r="G1313" s="707" t="str">
        <f t="shared" si="100"/>
        <v/>
      </c>
      <c r="H1313" s="707" t="str">
        <f t="shared" si="101"/>
        <v/>
      </c>
      <c r="I1313" s="22" t="str">
        <f t="shared" si="102"/>
        <v>否</v>
      </c>
      <c r="J1313" s="488" t="str">
        <f t="shared" si="104"/>
        <v>22407</v>
      </c>
      <c r="K1313" s="712">
        <v>1</v>
      </c>
    </row>
    <row r="1314" s="694" customFormat="1" ht="30" hidden="1" spans="1:11">
      <c r="A1314" s="522" t="s">
        <v>6562</v>
      </c>
      <c r="B1314" s="522" t="s">
        <v>6563</v>
      </c>
      <c r="C1314" s="24">
        <f>SUMIF('2023.12'!$D$6:$D$1317,A1314,'2023.12'!$F$6:$F$1317)</f>
        <v>0</v>
      </c>
      <c r="D1314" s="24">
        <v>0</v>
      </c>
      <c r="E1314" s="24">
        <f>SUMIF('2024.12'!$E$6:$E$1659,A1314,'2024.12'!$H$6:$H$1659)</f>
        <v>0</v>
      </c>
      <c r="F1314" s="707">
        <f t="shared" si="103"/>
        <v>0</v>
      </c>
      <c r="G1314" s="707" t="str">
        <f t="shared" si="100"/>
        <v/>
      </c>
      <c r="H1314" s="707" t="str">
        <f t="shared" si="101"/>
        <v/>
      </c>
      <c r="I1314" s="22" t="str">
        <f t="shared" si="102"/>
        <v>否</v>
      </c>
      <c r="J1314" s="488" t="str">
        <f t="shared" si="104"/>
        <v>22407</v>
      </c>
      <c r="K1314" s="712">
        <v>1</v>
      </c>
    </row>
    <row r="1315" s="694" customFormat="1" ht="31.5" spans="1:11">
      <c r="A1315" s="269" t="s">
        <v>6564</v>
      </c>
      <c r="B1315" s="270" t="s">
        <v>1686</v>
      </c>
      <c r="C1315" s="660">
        <f>SUMIF($J1316:$J$1340,$A1315,C1316:C$1340)</f>
        <v>0</v>
      </c>
      <c r="D1315" s="660">
        <f>SUMIF($J1316:$J$1340,$A1315,D1316:D$1340)</f>
        <v>10</v>
      </c>
      <c r="E1315" s="20">
        <f>SUMIF($J1316:$J$1340,$A1315,E1316:E$1340)</f>
        <v>0</v>
      </c>
      <c r="F1315" s="271">
        <f t="shared" si="103"/>
        <v>0</v>
      </c>
      <c r="G1315" s="271" t="str">
        <f t="shared" si="100"/>
        <v/>
      </c>
      <c r="H1315" s="271" t="str">
        <f t="shared" si="101"/>
        <v>0.0%</v>
      </c>
      <c r="I1315" s="22" t="str">
        <f t="shared" si="102"/>
        <v>是</v>
      </c>
      <c r="J1315" s="488" t="str">
        <f t="shared" si="104"/>
        <v>224</v>
      </c>
      <c r="K1315" s="712">
        <v>1</v>
      </c>
    </row>
    <row r="1316" s="697" customFormat="1" ht="30" spans="1:11">
      <c r="A1316" s="306" t="s">
        <v>6565</v>
      </c>
      <c r="B1316" s="708" t="s">
        <v>1686</v>
      </c>
      <c r="C1316" s="24">
        <f>SUMIF('2023.12'!$D$6:$D$1317,A1316,'2023.12'!$F$6:$F$1317)</f>
        <v>0</v>
      </c>
      <c r="D1316" s="24">
        <v>10</v>
      </c>
      <c r="E1316" s="24">
        <f>SUMIF('2024.12'!$E$6:$E$1659,A1316,'2024.12'!$H$6:$H$1659)</f>
        <v>0</v>
      </c>
      <c r="F1316" s="707">
        <f t="shared" si="103"/>
        <v>0</v>
      </c>
      <c r="G1316" s="707" t="str">
        <f t="shared" si="100"/>
        <v/>
      </c>
      <c r="H1316" s="707" t="str">
        <f t="shared" si="101"/>
        <v>0.0%</v>
      </c>
      <c r="I1316" s="22" t="str">
        <f t="shared" si="102"/>
        <v>是</v>
      </c>
      <c r="J1316" s="488" t="str">
        <f t="shared" si="104"/>
        <v>22499</v>
      </c>
      <c r="K1316" s="712">
        <v>1</v>
      </c>
    </row>
    <row r="1317" s="641" customFormat="1" ht="20.25" spans="1:11">
      <c r="A1317" s="20" t="s">
        <v>6566</v>
      </c>
      <c r="B1317" s="344" t="s">
        <v>6567</v>
      </c>
      <c r="C1317" s="20">
        <f>SUMIF($J1318:$J$1340,$A1317,C1318:C$1340)</f>
        <v>0</v>
      </c>
      <c r="D1317" s="20">
        <v>400</v>
      </c>
      <c r="E1317" s="20">
        <f>SUMIF($J1318:$J$1340,$A1317,E1318:E$1340)</f>
        <v>0</v>
      </c>
      <c r="F1317" s="17">
        <f t="shared" si="103"/>
        <v>0</v>
      </c>
      <c r="G1317" s="17" t="str">
        <f t="shared" si="100"/>
        <v/>
      </c>
      <c r="H1317" s="17" t="str">
        <f t="shared" si="101"/>
        <v>0.0%</v>
      </c>
      <c r="I1317" s="22" t="str">
        <f t="shared" si="102"/>
        <v>是</v>
      </c>
      <c r="J1317" s="641">
        <f t="shared" si="104"/>
        <v>0</v>
      </c>
      <c r="K1317" s="712">
        <v>1</v>
      </c>
    </row>
    <row r="1318" s="697" customFormat="1" ht="20.25" hidden="1" spans="1:11">
      <c r="A1318" s="354" t="s">
        <v>6568</v>
      </c>
      <c r="B1318" s="354" t="s">
        <v>6317</v>
      </c>
      <c r="C1318" s="354">
        <f>SUMIF($J1319:$J$1340,$A1318,C1319:C$1340)</f>
        <v>0</v>
      </c>
      <c r="D1318" s="354">
        <f>SUMIF($J1319:$J$1340,$A1318,D1319:D$1340)</f>
        <v>0</v>
      </c>
      <c r="E1318" s="20">
        <f>SUMIF($J1319:$J$1340,$A1318,E1319:E$1340)</f>
        <v>0</v>
      </c>
      <c r="F1318" s="268">
        <f t="shared" si="103"/>
        <v>0</v>
      </c>
      <c r="G1318" s="268" t="str">
        <f t="shared" si="100"/>
        <v/>
      </c>
      <c r="H1318" s="268" t="str">
        <f t="shared" si="101"/>
        <v/>
      </c>
      <c r="I1318" s="22" t="str">
        <f t="shared" si="102"/>
        <v>否</v>
      </c>
      <c r="J1318" s="488">
        <f t="shared" si="104"/>
        <v>0</v>
      </c>
      <c r="K1318" s="712">
        <v>1</v>
      </c>
    </row>
    <row r="1319" s="697" customFormat="1" ht="20.25" hidden="1" spans="1:11">
      <c r="A1319" s="269" t="s">
        <v>6569</v>
      </c>
      <c r="B1319" s="269" t="s">
        <v>6317</v>
      </c>
      <c r="C1319" s="660">
        <f>SUMIF($J1320:$J$1340,$A1319,C1320:C$1340)</f>
        <v>0</v>
      </c>
      <c r="D1319" s="660">
        <f>SUMIF($J1320:$J$1340,$A1319,D1320:D$1340)</f>
        <v>0</v>
      </c>
      <c r="E1319" s="20">
        <f>SUMIF($J1320:$J$1340,$A1319,E1320:E$1340)</f>
        <v>0</v>
      </c>
      <c r="F1319" s="271">
        <f t="shared" si="103"/>
        <v>0</v>
      </c>
      <c r="G1319" s="271" t="str">
        <f t="shared" si="100"/>
        <v/>
      </c>
      <c r="H1319" s="271" t="str">
        <f t="shared" si="101"/>
        <v/>
      </c>
      <c r="I1319" s="22" t="str">
        <f t="shared" si="102"/>
        <v>否</v>
      </c>
      <c r="J1319" s="488" t="str">
        <f t="shared" si="104"/>
        <v>229</v>
      </c>
      <c r="K1319" s="712">
        <v>1</v>
      </c>
    </row>
    <row r="1320" s="694" customFormat="1" ht="20.25" hidden="1" spans="1:11">
      <c r="A1320" s="522" t="s">
        <v>6570</v>
      </c>
      <c r="B1320" s="522" t="s">
        <v>5022</v>
      </c>
      <c r="C1320" s="24">
        <f>SUMIF('2023.12'!$D$6:$D$1317,A1320,'2023.12'!$F$6:$F$1317)</f>
        <v>0</v>
      </c>
      <c r="D1320" s="24">
        <v>0</v>
      </c>
      <c r="E1320" s="24">
        <f>SUMIF('2024.12'!$E$6:$E$1659,A1320,'2024.12'!$H$6:$H$1659)</f>
        <v>0</v>
      </c>
      <c r="F1320" s="707">
        <f t="shared" si="103"/>
        <v>0</v>
      </c>
      <c r="G1320" s="707" t="str">
        <f t="shared" si="100"/>
        <v/>
      </c>
      <c r="H1320" s="707" t="str">
        <f t="shared" si="101"/>
        <v/>
      </c>
      <c r="I1320" s="22" t="str">
        <f t="shared" si="102"/>
        <v>否</v>
      </c>
      <c r="J1320" s="488" t="str">
        <f t="shared" si="104"/>
        <v>22999</v>
      </c>
      <c r="K1320" s="712">
        <v>1</v>
      </c>
    </row>
    <row r="1321" s="696" customFormat="1" ht="20.25" spans="1:11">
      <c r="A1321" s="20" t="s">
        <v>6571</v>
      </c>
      <c r="B1321" s="344" t="s">
        <v>1687</v>
      </c>
      <c r="C1321" s="20">
        <f>SUMIF($J1322:$J$1340,$A1321,C1322:C$1340)</f>
        <v>3185</v>
      </c>
      <c r="D1321" s="20">
        <f>SUMIF($J1322:$J$1340,$A1321,D1322:D$1340)</f>
        <v>5646</v>
      </c>
      <c r="E1321" s="20">
        <f>SUMIF($J1322:$J$1340,$A1321,E1322:E$1340)</f>
        <v>4513</v>
      </c>
      <c r="F1321" s="17">
        <f t="shared" si="103"/>
        <v>1328</v>
      </c>
      <c r="G1321" s="18" t="str">
        <f t="shared" si="100"/>
        <v>41.7%</v>
      </c>
      <c r="H1321" s="18" t="str">
        <f t="shared" si="101"/>
        <v>79.9%</v>
      </c>
      <c r="I1321" s="22" t="str">
        <f t="shared" si="102"/>
        <v>是</v>
      </c>
      <c r="J1321" s="641">
        <f t="shared" si="104"/>
        <v>0</v>
      </c>
      <c r="K1321" s="712">
        <v>1</v>
      </c>
    </row>
    <row r="1322" s="687" customFormat="1" ht="31.5" hidden="1" spans="1:11">
      <c r="A1322" s="269" t="s">
        <v>6572</v>
      </c>
      <c r="B1322" s="269" t="s">
        <v>6573</v>
      </c>
      <c r="C1322" s="660">
        <f>SUMIF($J1323:$J$1340,$A1322,C1323:C$1340)</f>
        <v>0</v>
      </c>
      <c r="D1322" s="660">
        <f>SUMIF($J1323:$J$1340,$A1322,D1323:D$1340)</f>
        <v>0</v>
      </c>
      <c r="E1322" s="20">
        <f>SUMIF($J1323:$J$1340,$A1322,E1323:E$1340)</f>
        <v>0</v>
      </c>
      <c r="F1322" s="271">
        <f t="shared" si="103"/>
        <v>0</v>
      </c>
      <c r="G1322" s="271" t="str">
        <f t="shared" si="100"/>
        <v/>
      </c>
      <c r="H1322" s="271" t="str">
        <f t="shared" si="101"/>
        <v/>
      </c>
      <c r="I1322" s="22" t="str">
        <f t="shared" si="102"/>
        <v>否</v>
      </c>
      <c r="J1322" s="488" t="str">
        <f t="shared" si="104"/>
        <v>232</v>
      </c>
      <c r="K1322" s="712">
        <v>1</v>
      </c>
    </row>
    <row r="1323" s="694" customFormat="1" ht="30" hidden="1" spans="1:11">
      <c r="A1323" s="522" t="s">
        <v>6574</v>
      </c>
      <c r="B1323" s="522" t="s">
        <v>6575</v>
      </c>
      <c r="C1323" s="24">
        <f>SUMIF('2023.12'!$D$6:$D$1317,A1323,'2023.12'!$F$6:$F$1317)</f>
        <v>0</v>
      </c>
      <c r="D1323" s="24">
        <v>0</v>
      </c>
      <c r="E1323" s="24">
        <f>SUMIF('2024.12'!$E$6:$E$1659,A1323,'2024.12'!$H$6:$H$1659)</f>
        <v>0</v>
      </c>
      <c r="F1323" s="707">
        <f t="shared" si="103"/>
        <v>0</v>
      </c>
      <c r="G1323" s="707" t="str">
        <f t="shared" si="100"/>
        <v/>
      </c>
      <c r="H1323" s="707" t="str">
        <f t="shared" si="101"/>
        <v/>
      </c>
      <c r="I1323" s="22" t="str">
        <f t="shared" si="102"/>
        <v>否</v>
      </c>
      <c r="J1323" s="488" t="str">
        <f t="shared" si="104"/>
        <v>23201</v>
      </c>
      <c r="K1323" s="712">
        <v>1</v>
      </c>
    </row>
    <row r="1324" s="697" customFormat="1" ht="31.5" hidden="1" spans="1:11">
      <c r="A1324" s="269" t="s">
        <v>6576</v>
      </c>
      <c r="B1324" s="269" t="s">
        <v>6577</v>
      </c>
      <c r="C1324" s="660">
        <f>SUMIF($J1325:$J$1340,$A1324,C1325:C$1340)</f>
        <v>0</v>
      </c>
      <c r="D1324" s="660">
        <f>SUMIF($J1325:$J$1340,$A1324,D1325:D$1340)</f>
        <v>0</v>
      </c>
      <c r="E1324" s="20">
        <f>SUMIF($J1325:$J$1340,$A1324,E1325:E$1340)</f>
        <v>0</v>
      </c>
      <c r="F1324" s="271">
        <f t="shared" si="103"/>
        <v>0</v>
      </c>
      <c r="G1324" s="271" t="str">
        <f t="shared" si="100"/>
        <v/>
      </c>
      <c r="H1324" s="271" t="str">
        <f t="shared" si="101"/>
        <v/>
      </c>
      <c r="I1324" s="22" t="str">
        <f t="shared" si="102"/>
        <v>否</v>
      </c>
      <c r="J1324" s="488" t="str">
        <f t="shared" si="104"/>
        <v>232</v>
      </c>
      <c r="K1324" s="712">
        <v>1</v>
      </c>
    </row>
    <row r="1325" s="697" customFormat="1" ht="30" hidden="1" spans="1:11">
      <c r="A1325" s="522" t="s">
        <v>6578</v>
      </c>
      <c r="B1325" s="522" t="s">
        <v>6579</v>
      </c>
      <c r="C1325" s="24">
        <f>SUMIF('2023.12'!$D$6:$D$1317,A1325,'2023.12'!$F$6:$F$1317)</f>
        <v>0</v>
      </c>
      <c r="D1325" s="24">
        <v>0</v>
      </c>
      <c r="E1325" s="24">
        <f>SUMIF('2024.12'!$E$6:$E$1659,A1325,'2024.12'!$H$6:$H$1659)</f>
        <v>0</v>
      </c>
      <c r="F1325" s="707">
        <f t="shared" si="103"/>
        <v>0</v>
      </c>
      <c r="G1325" s="707" t="str">
        <f t="shared" si="100"/>
        <v/>
      </c>
      <c r="H1325" s="707" t="str">
        <f t="shared" si="101"/>
        <v/>
      </c>
      <c r="I1325" s="22" t="str">
        <f t="shared" si="102"/>
        <v>否</v>
      </c>
      <c r="J1325" s="488" t="str">
        <f t="shared" si="104"/>
        <v>23202</v>
      </c>
      <c r="K1325" s="712">
        <v>1</v>
      </c>
    </row>
    <row r="1326" s="697" customFormat="1" ht="30" hidden="1" spans="1:11">
      <c r="A1326" s="522" t="s">
        <v>6580</v>
      </c>
      <c r="B1326" s="522" t="s">
        <v>6581</v>
      </c>
      <c r="C1326" s="24">
        <f>SUMIF('2023.12'!$D$6:$D$1317,A1326,'2023.12'!$F$6:$F$1317)</f>
        <v>0</v>
      </c>
      <c r="D1326" s="24">
        <v>0</v>
      </c>
      <c r="E1326" s="24">
        <f>SUMIF('2024.12'!$E$6:$E$1659,A1326,'2024.12'!$H$6:$H$1659)</f>
        <v>0</v>
      </c>
      <c r="F1326" s="707">
        <f t="shared" si="103"/>
        <v>0</v>
      </c>
      <c r="G1326" s="707" t="str">
        <f t="shared" si="100"/>
        <v/>
      </c>
      <c r="H1326" s="707" t="str">
        <f t="shared" si="101"/>
        <v/>
      </c>
      <c r="I1326" s="22" t="str">
        <f t="shared" si="102"/>
        <v>否</v>
      </c>
      <c r="J1326" s="488" t="str">
        <f t="shared" si="104"/>
        <v>23202</v>
      </c>
      <c r="K1326" s="712">
        <v>1</v>
      </c>
    </row>
    <row r="1327" s="697" customFormat="1" ht="30" hidden="1" spans="1:11">
      <c r="A1327" s="522" t="s">
        <v>6582</v>
      </c>
      <c r="B1327" s="522" t="s">
        <v>6583</v>
      </c>
      <c r="C1327" s="24">
        <f>SUMIF('2023.12'!$D$6:$D$1317,A1327,'2023.12'!$F$6:$F$1317)</f>
        <v>0</v>
      </c>
      <c r="D1327" s="24">
        <v>0</v>
      </c>
      <c r="E1327" s="24">
        <f>SUMIF('2024.12'!$E$6:$E$1659,A1327,'2024.12'!$H$6:$H$1659)</f>
        <v>0</v>
      </c>
      <c r="F1327" s="707">
        <f t="shared" si="103"/>
        <v>0</v>
      </c>
      <c r="G1327" s="707" t="str">
        <f t="shared" si="100"/>
        <v/>
      </c>
      <c r="H1327" s="707" t="str">
        <f t="shared" si="101"/>
        <v/>
      </c>
      <c r="I1327" s="22" t="str">
        <f t="shared" si="102"/>
        <v>否</v>
      </c>
      <c r="J1327" s="488" t="str">
        <f t="shared" si="104"/>
        <v>23202</v>
      </c>
      <c r="K1327" s="712">
        <v>1</v>
      </c>
    </row>
    <row r="1328" s="488" customFormat="1" ht="30" hidden="1" spans="1:12">
      <c r="A1328" s="522" t="s">
        <v>6584</v>
      </c>
      <c r="B1328" s="522" t="s">
        <v>6585</v>
      </c>
      <c r="C1328" s="24">
        <f>SUMIF('2023.12'!$D$6:$D$1317,A1328,'2023.12'!$F$6:$F$1317)</f>
        <v>0</v>
      </c>
      <c r="D1328" s="24">
        <v>0</v>
      </c>
      <c r="E1328" s="24">
        <f>SUMIF('2024.12'!$E$6:$E$1659,A1328,'2024.12'!$H$6:$H$1659)</f>
        <v>0</v>
      </c>
      <c r="F1328" s="707">
        <f t="shared" si="103"/>
        <v>0</v>
      </c>
      <c r="G1328" s="707" t="str">
        <f t="shared" si="100"/>
        <v/>
      </c>
      <c r="H1328" s="707" t="str">
        <f t="shared" si="101"/>
        <v/>
      </c>
      <c r="I1328" s="22" t="str">
        <f t="shared" si="102"/>
        <v>否</v>
      </c>
      <c r="J1328" s="488" t="str">
        <f t="shared" si="104"/>
        <v>23202</v>
      </c>
      <c r="K1328" s="712">
        <v>1</v>
      </c>
      <c r="L1328" s="488">
        <f>K1328-E1328</f>
        <v>1</v>
      </c>
    </row>
    <row r="1329" s="695" customFormat="1" ht="31.5" spans="1:11">
      <c r="A1329" s="349" t="s">
        <v>6586</v>
      </c>
      <c r="B1329" s="350" t="s">
        <v>1694</v>
      </c>
      <c r="C1329" s="20">
        <f>SUMIF($J1330:$J$1340,$A1329,C1330:C$1340)</f>
        <v>3185</v>
      </c>
      <c r="D1329" s="20">
        <f>SUMIF($J1330:$J$1340,$A1329,D1330:D$1340)</f>
        <v>5646</v>
      </c>
      <c r="E1329" s="20">
        <f>SUMIF($J1330:$J$1340,$A1329,E1330:E$1340)</f>
        <v>4513</v>
      </c>
      <c r="F1329" s="17">
        <f t="shared" si="103"/>
        <v>1328</v>
      </c>
      <c r="G1329" s="18" t="str">
        <f t="shared" si="100"/>
        <v>41.7%</v>
      </c>
      <c r="H1329" s="18" t="str">
        <f t="shared" si="101"/>
        <v>79.9%</v>
      </c>
      <c r="I1329" s="22" t="str">
        <f t="shared" si="102"/>
        <v>是</v>
      </c>
      <c r="J1329" s="641" t="str">
        <f t="shared" si="104"/>
        <v>232</v>
      </c>
      <c r="K1329" s="712">
        <v>1</v>
      </c>
    </row>
    <row r="1330" s="641" customFormat="1" ht="31.5" spans="1:11">
      <c r="A1330" s="280" t="s">
        <v>6587</v>
      </c>
      <c r="B1330" s="281" t="s">
        <v>1695</v>
      </c>
      <c r="C1330" s="24">
        <f>SUMIF('2023.12'!$D$6:$D$1317,A1330,'2023.12'!$F$6:$F$1317)</f>
        <v>3185</v>
      </c>
      <c r="D1330" s="24">
        <v>5646</v>
      </c>
      <c r="E1330" s="24">
        <f>SUMIF('2024.12'!$E$6:$E$1659,A1330,'2024.12'!$H$6:$H$1659)</f>
        <v>4501</v>
      </c>
      <c r="F1330" s="302">
        <f t="shared" si="103"/>
        <v>1316</v>
      </c>
      <c r="G1330" s="84" t="str">
        <f t="shared" si="100"/>
        <v>41.3%</v>
      </c>
      <c r="H1330" s="84" t="str">
        <f t="shared" si="101"/>
        <v>79.7%</v>
      </c>
      <c r="I1330" s="22" t="str">
        <f t="shared" si="102"/>
        <v>是</v>
      </c>
      <c r="J1330" s="641" t="str">
        <f t="shared" si="104"/>
        <v>23203</v>
      </c>
      <c r="K1330" s="712">
        <v>1</v>
      </c>
    </row>
    <row r="1331" s="488" customFormat="1" ht="30" hidden="1" spans="1:11">
      <c r="A1331" s="522">
        <v>2320302</v>
      </c>
      <c r="B1331" s="522" t="s">
        <v>6588</v>
      </c>
      <c r="C1331" s="24">
        <f>SUMIF('2023.12'!$D$6:$D$1317,A1331,'2023.12'!$F$6:$F$1317)</f>
        <v>0</v>
      </c>
      <c r="D1331" s="24">
        <v>0</v>
      </c>
      <c r="E1331" s="24">
        <f>SUMIF('2024.12'!$E$6:$E$1659,A1331,'2024.12'!$H$6:$H$1659)</f>
        <v>0</v>
      </c>
      <c r="F1331" s="707">
        <f t="shared" si="103"/>
        <v>0</v>
      </c>
      <c r="G1331" s="707" t="str">
        <f t="shared" si="100"/>
        <v/>
      </c>
      <c r="H1331" s="707" t="str">
        <f t="shared" si="101"/>
        <v/>
      </c>
      <c r="I1331" s="22" t="str">
        <f t="shared" si="102"/>
        <v>否</v>
      </c>
      <c r="J1331" s="488" t="str">
        <f t="shared" si="104"/>
        <v>23203</v>
      </c>
      <c r="K1331" s="712">
        <v>1</v>
      </c>
    </row>
    <row r="1332" s="687" customFormat="1" ht="30" spans="1:11">
      <c r="A1332" s="306" t="s">
        <v>6589</v>
      </c>
      <c r="B1332" s="708" t="s">
        <v>1697</v>
      </c>
      <c r="C1332" s="24">
        <f>SUMIF('2023.12'!$D$6:$D$1317,A1332,'2023.12'!$F$6:$F$1317)</f>
        <v>0</v>
      </c>
      <c r="D1332" s="24">
        <v>0</v>
      </c>
      <c r="E1332" s="24">
        <f>SUMIF('2024.12'!$E$6:$E$1659,A1332,'2024.12'!$H$6:$H$1659)</f>
        <v>12</v>
      </c>
      <c r="F1332" s="707">
        <f t="shared" si="103"/>
        <v>12</v>
      </c>
      <c r="G1332" s="707" t="str">
        <f t="shared" si="100"/>
        <v/>
      </c>
      <c r="H1332" s="707" t="str">
        <f t="shared" si="101"/>
        <v/>
      </c>
      <c r="I1332" s="22" t="str">
        <f t="shared" si="102"/>
        <v>是</v>
      </c>
      <c r="J1332" s="488" t="str">
        <f t="shared" si="104"/>
        <v>23203</v>
      </c>
      <c r="K1332" s="712">
        <v>1</v>
      </c>
    </row>
    <row r="1333" s="696" customFormat="1" ht="31.5" hidden="1" spans="1:11">
      <c r="A1333" s="280" t="s">
        <v>6590</v>
      </c>
      <c r="B1333" s="281" t="s">
        <v>1698</v>
      </c>
      <c r="C1333" s="24">
        <f>SUMIF('2023.12'!$D$6:$D$1317,A1333,'2023.12'!$F$6:$F$1317)</f>
        <v>0</v>
      </c>
      <c r="D1333" s="24">
        <v>0</v>
      </c>
      <c r="E1333" s="24">
        <f>SUMIF('2024.12'!$E$6:$E$1659,A1333,'2024.12'!$H$6:$H$1659)</f>
        <v>0</v>
      </c>
      <c r="F1333" s="302">
        <f t="shared" si="103"/>
        <v>0</v>
      </c>
      <c r="G1333" s="302" t="str">
        <f t="shared" si="100"/>
        <v/>
      </c>
      <c r="H1333" s="302" t="str">
        <f t="shared" si="101"/>
        <v/>
      </c>
      <c r="I1333" s="22" t="str">
        <f t="shared" si="102"/>
        <v>否</v>
      </c>
      <c r="J1333" s="641" t="str">
        <f t="shared" si="104"/>
        <v>23203</v>
      </c>
      <c r="K1333" s="712">
        <v>1</v>
      </c>
    </row>
    <row r="1334" s="641" customFormat="1" ht="20.25" spans="1:11">
      <c r="A1334" s="20" t="s">
        <v>6591</v>
      </c>
      <c r="B1334" s="344" t="s">
        <v>1699</v>
      </c>
      <c r="C1334" s="20">
        <f>SUMIF($J1335:$J$1340,$A1334,C1335:C$1340)</f>
        <v>66</v>
      </c>
      <c r="D1334" s="20">
        <f>SUMIF($J1335:$J$1340,$A1334,D1335:D$1340)</f>
        <v>105</v>
      </c>
      <c r="E1334" s="20">
        <f>SUMIF($J1335:$J$1340,$A1334,E1335:E$1340)</f>
        <v>9</v>
      </c>
      <c r="F1334" s="17">
        <f t="shared" si="103"/>
        <v>-57</v>
      </c>
      <c r="G1334" s="18" t="str">
        <f t="shared" si="100"/>
        <v>-86.4%</v>
      </c>
      <c r="H1334" s="18" t="str">
        <f t="shared" si="101"/>
        <v>8.6%</v>
      </c>
      <c r="I1334" s="22" t="str">
        <f t="shared" si="102"/>
        <v>是</v>
      </c>
      <c r="J1334" s="641">
        <f t="shared" si="104"/>
        <v>0</v>
      </c>
      <c r="K1334" s="712">
        <v>1</v>
      </c>
    </row>
    <row r="1335" s="488" customFormat="1" ht="31.5" hidden="1" spans="1:11">
      <c r="A1335" s="269" t="s">
        <v>6592</v>
      </c>
      <c r="B1335" s="269" t="s">
        <v>6593</v>
      </c>
      <c r="C1335" s="660">
        <f>SUMIF($J1336:$J$1340,$A1335,C1336:C$1340)</f>
        <v>0</v>
      </c>
      <c r="D1335" s="660">
        <f>SUMIF($J1336:$J$1340,$A1335,D1336:D$1340)</f>
        <v>0</v>
      </c>
      <c r="E1335" s="20">
        <f>SUMIF($J1336:$J$1340,$A1335,E1336:E$1340)</f>
        <v>0</v>
      </c>
      <c r="F1335" s="271">
        <f t="shared" si="103"/>
        <v>0</v>
      </c>
      <c r="G1335" s="271" t="str">
        <f t="shared" si="100"/>
        <v/>
      </c>
      <c r="H1335" s="271" t="str">
        <f t="shared" si="101"/>
        <v/>
      </c>
      <c r="I1335" s="22" t="str">
        <f t="shared" si="102"/>
        <v>否</v>
      </c>
      <c r="J1335" s="488" t="str">
        <f t="shared" si="104"/>
        <v>233</v>
      </c>
      <c r="K1335" s="712">
        <v>1</v>
      </c>
    </row>
    <row r="1336" s="488" customFormat="1" ht="30" hidden="1" spans="1:11">
      <c r="A1336" s="522" t="s">
        <v>6594</v>
      </c>
      <c r="B1336" s="522" t="s">
        <v>6595</v>
      </c>
      <c r="C1336" s="24">
        <f>SUMIF('2023.12'!$D$6:$D$1317,A1336,'2023.12'!$F$6:$F$1317)</f>
        <v>0</v>
      </c>
      <c r="D1336" s="24">
        <v>0</v>
      </c>
      <c r="E1336" s="24">
        <f>SUMIF('2024.12'!$E$6:$E$1659,A1336,'2024.12'!$H$6:$H$1659)</f>
        <v>0</v>
      </c>
      <c r="F1336" s="707">
        <f t="shared" si="103"/>
        <v>0</v>
      </c>
      <c r="G1336" s="707" t="str">
        <f t="shared" si="100"/>
        <v/>
      </c>
      <c r="H1336" s="707" t="str">
        <f t="shared" si="101"/>
        <v/>
      </c>
      <c r="I1336" s="22" t="str">
        <f t="shared" si="102"/>
        <v>否</v>
      </c>
      <c r="J1336" s="488" t="str">
        <f t="shared" si="104"/>
        <v>23301</v>
      </c>
      <c r="K1336" s="712">
        <v>1</v>
      </c>
    </row>
    <row r="1337" s="687" customFormat="1" ht="31.5" hidden="1" spans="1:11">
      <c r="A1337" s="269" t="s">
        <v>6596</v>
      </c>
      <c r="B1337" s="269" t="s">
        <v>6597</v>
      </c>
      <c r="C1337" s="660">
        <f>SUMIF($J1338:$J$1340,$A1337,C1338:C$1340)</f>
        <v>0</v>
      </c>
      <c r="D1337" s="660">
        <f>SUMIF($J1338:$J$1340,$A1337,D1338:D$1340)</f>
        <v>0</v>
      </c>
      <c r="E1337" s="20">
        <f>SUMIF($J1338:$J$1340,$A1337,E1338:E$1340)</f>
        <v>0</v>
      </c>
      <c r="F1337" s="271">
        <f t="shared" si="103"/>
        <v>0</v>
      </c>
      <c r="G1337" s="271" t="str">
        <f t="shared" si="100"/>
        <v/>
      </c>
      <c r="H1337" s="271" t="str">
        <f t="shared" si="101"/>
        <v/>
      </c>
      <c r="I1337" s="22" t="str">
        <f t="shared" si="102"/>
        <v>否</v>
      </c>
      <c r="J1337" s="488" t="str">
        <f t="shared" si="104"/>
        <v>233</v>
      </c>
      <c r="K1337" s="712">
        <v>1</v>
      </c>
    </row>
    <row r="1338" s="694" customFormat="1" ht="30" hidden="1" spans="1:11">
      <c r="A1338" s="522" t="s">
        <v>6598</v>
      </c>
      <c r="B1338" s="522" t="s">
        <v>6599</v>
      </c>
      <c r="C1338" s="24">
        <f>SUMIF('2023.12'!$D$6:$D$1317,A1338,'2023.12'!$F$6:$F$1317)</f>
        <v>0</v>
      </c>
      <c r="D1338" s="24">
        <v>0</v>
      </c>
      <c r="E1338" s="24">
        <f>SUMIF('2024.12'!$E$6:$E$1659,A1338,'2024.12'!$H$6:$H$1659)</f>
        <v>0</v>
      </c>
      <c r="F1338" s="707">
        <f t="shared" si="103"/>
        <v>0</v>
      </c>
      <c r="G1338" s="707" t="str">
        <f t="shared" si="100"/>
        <v/>
      </c>
      <c r="H1338" s="707" t="str">
        <f t="shared" si="101"/>
        <v/>
      </c>
      <c r="I1338" s="22" t="str">
        <f t="shared" si="102"/>
        <v>否</v>
      </c>
      <c r="J1338" s="488" t="str">
        <f t="shared" ref="J1338:J1351" si="105">_xlfn.IFS(LEN(A1338)=3,0,LEN(A1338)=5,LEFT(A1338,3),LEN(A1338)=7,LEFT(A1338,5))</f>
        <v>23302</v>
      </c>
      <c r="K1338" s="712">
        <v>1</v>
      </c>
    </row>
    <row r="1339" s="687" customFormat="1" ht="31.5" spans="1:11">
      <c r="A1339" s="269" t="s">
        <v>6600</v>
      </c>
      <c r="B1339" s="269" t="s">
        <v>6601</v>
      </c>
      <c r="C1339" s="660">
        <f>SUMIF($J1340:$J$1340,$A1339,C1340:C$1340)</f>
        <v>66</v>
      </c>
      <c r="D1339" s="660">
        <f>SUMIF($J1340:$J$1340,$A1339,D1340:D$1340)</f>
        <v>105</v>
      </c>
      <c r="E1339" s="20">
        <f>SUMIF($J1340:$J$1340,$A1339,E1340:E$1340)</f>
        <v>9</v>
      </c>
      <c r="F1339" s="271">
        <f t="shared" si="103"/>
        <v>-57</v>
      </c>
      <c r="G1339" s="271" t="str">
        <f t="shared" si="100"/>
        <v>-86.4%</v>
      </c>
      <c r="H1339" s="271" t="str">
        <f t="shared" si="101"/>
        <v>8.6%</v>
      </c>
      <c r="I1339" s="22" t="str">
        <f t="shared" si="102"/>
        <v>是</v>
      </c>
      <c r="J1339" s="488" t="str">
        <f t="shared" si="105"/>
        <v>233</v>
      </c>
      <c r="K1339" s="712">
        <v>1</v>
      </c>
    </row>
    <row r="1340" s="641" customFormat="1" ht="31.5" spans="1:11">
      <c r="A1340" s="280">
        <v>2330301</v>
      </c>
      <c r="B1340" s="281" t="s">
        <v>1702</v>
      </c>
      <c r="C1340" s="24">
        <v>66</v>
      </c>
      <c r="D1340" s="24">
        <v>105</v>
      </c>
      <c r="E1340" s="24">
        <f>SUMIF('2024.12'!$E$6:$E$1659,A1340,'2024.12'!$H$6:$H$1659)</f>
        <v>9</v>
      </c>
      <c r="F1340" s="17">
        <f t="shared" si="103"/>
        <v>-57</v>
      </c>
      <c r="G1340" s="17" t="str">
        <f t="shared" si="100"/>
        <v>-86.4%</v>
      </c>
      <c r="H1340" s="17" t="str">
        <f t="shared" si="101"/>
        <v>8.6%</v>
      </c>
      <c r="I1340" s="22" t="str">
        <f t="shared" si="102"/>
        <v>是</v>
      </c>
      <c r="J1340" s="641" t="str">
        <f t="shared" si="105"/>
        <v>23303</v>
      </c>
      <c r="K1340" s="712">
        <v>1</v>
      </c>
    </row>
    <row r="1341" s="695" customFormat="1" ht="20.25" spans="1:11">
      <c r="A1341" s="13" t="s">
        <v>6602</v>
      </c>
      <c r="B1341" s="14"/>
      <c r="C1341" s="20">
        <f>SUMIF($J$6:$J$1340,0,C6:C1340)</f>
        <v>249789</v>
      </c>
      <c r="D1341" s="20">
        <f>SUMIF($J$6:$J$1340,0,D6:D1340)</f>
        <v>257288</v>
      </c>
      <c r="E1341" s="20">
        <f>SUMIF($J$6:$J$1340,0,E6:E1340)</f>
        <v>259366</v>
      </c>
      <c r="F1341" s="20">
        <f ca="1">SUMIF($J$6:$J$1340,0,F6:F1340)</f>
        <v>9577</v>
      </c>
      <c r="G1341" s="17" t="str">
        <f ca="1" t="shared" si="100"/>
        <v>3.8%</v>
      </c>
      <c r="H1341" s="17" t="str">
        <f t="shared" si="101"/>
        <v>100.8%</v>
      </c>
      <c r="I1341" s="554" t="str">
        <f ca="1" t="shared" si="102"/>
        <v>是</v>
      </c>
      <c r="J1341" s="641" t="e">
        <f t="shared" si="105"/>
        <v>#N/A</v>
      </c>
      <c r="K1341" s="712">
        <v>1</v>
      </c>
    </row>
    <row r="1342" s="695" customFormat="1" ht="20.25" spans="1:11">
      <c r="A1342" s="20" t="s">
        <v>6603</v>
      </c>
      <c r="B1342" s="344" t="s">
        <v>6604</v>
      </c>
      <c r="C1342" s="20">
        <f>SUMIF($J$1343:$J1440,$A1342,C$1343:C1440)</f>
        <v>26504</v>
      </c>
      <c r="D1342" s="20">
        <f>SUMIF($J$1343:$J1440,$A1342,D$1343:D1440)</f>
        <v>5651</v>
      </c>
      <c r="E1342" s="20">
        <f ca="1">SUMIF($J$1343:$J1440,$A1342,E$1343:E1440)</f>
        <v>15528</v>
      </c>
      <c r="F1342" s="20">
        <f ca="1">SUMIF($J$1343:$J1440,$A1342,F$1343:F1440)</f>
        <v>-10974</v>
      </c>
      <c r="G1342" s="17" t="str">
        <f ca="1" t="shared" si="100"/>
        <v>-41.4%</v>
      </c>
      <c r="H1342" s="17" t="str">
        <f ca="1" t="shared" si="101"/>
        <v>274.8%</v>
      </c>
      <c r="I1342" s="22" t="str">
        <f ca="1" t="shared" si="102"/>
        <v>是</v>
      </c>
      <c r="J1342" s="641">
        <f t="shared" si="105"/>
        <v>0</v>
      </c>
      <c r="K1342" s="712">
        <v>1</v>
      </c>
    </row>
    <row r="1343" s="694" customFormat="1" ht="20.25" hidden="1" spans="1:11">
      <c r="A1343" s="269" t="s">
        <v>6605</v>
      </c>
      <c r="B1343" s="269" t="s">
        <v>6606</v>
      </c>
      <c r="C1343" s="660">
        <f>SUMIF($J$1344:$J1440,$A1343,C$1344:C1440)</f>
        <v>0</v>
      </c>
      <c r="D1343" s="660">
        <f>SUMIF($J$1344:$J1440,$A1343,D$1344:D1440)</f>
        <v>0</v>
      </c>
      <c r="E1343" s="660">
        <f ca="1">SUMIF($J$1344:$J1440,$A1343,E$1344:E1440)</f>
        <v>0</v>
      </c>
      <c r="F1343" s="660">
        <f ca="1">SUMIF($J$1344:$J1440,$A1343,F$1344:F1440)</f>
        <v>0</v>
      </c>
      <c r="G1343" s="271" t="str">
        <f ca="1" t="shared" si="100"/>
        <v/>
      </c>
      <c r="H1343" s="271" t="str">
        <f ca="1" t="shared" si="101"/>
        <v/>
      </c>
      <c r="I1343" s="22" t="str">
        <f ca="1" t="shared" si="102"/>
        <v>否</v>
      </c>
      <c r="J1343" s="488" t="str">
        <f t="shared" si="105"/>
        <v>230</v>
      </c>
      <c r="K1343" s="712">
        <v>1</v>
      </c>
    </row>
    <row r="1344" s="488" customFormat="1" ht="20.25" hidden="1" spans="1:11">
      <c r="A1344" s="522" t="s">
        <v>6607</v>
      </c>
      <c r="B1344" s="522" t="s">
        <v>6608</v>
      </c>
      <c r="C1344" s="24">
        <f>SUMIF('2023.12'!$D$6:$D$1317,A1344,'2023.12'!$F$6:$F$1317)</f>
        <v>0</v>
      </c>
      <c r="D1344" s="24">
        <v>0</v>
      </c>
      <c r="E1344" s="24">
        <f>SUMIF('2024.12'!$E$6:$E$1659,A1344,'2024.12'!$H$6:$H$1659)</f>
        <v>0</v>
      </c>
      <c r="F1344" s="707">
        <f t="shared" si="103"/>
        <v>0</v>
      </c>
      <c r="G1344" s="707" t="str">
        <f t="shared" si="100"/>
        <v/>
      </c>
      <c r="H1344" s="707" t="str">
        <f t="shared" si="101"/>
        <v/>
      </c>
      <c r="I1344" s="22" t="str">
        <f t="shared" si="102"/>
        <v>否</v>
      </c>
      <c r="J1344" s="488" t="str">
        <f t="shared" si="105"/>
        <v>23001</v>
      </c>
      <c r="K1344" s="712">
        <v>1</v>
      </c>
    </row>
    <row r="1345" s="697" customFormat="1" ht="30" hidden="1" spans="1:11">
      <c r="A1345" s="522" t="s">
        <v>6609</v>
      </c>
      <c r="B1345" s="522" t="s">
        <v>6610</v>
      </c>
      <c r="C1345" s="24">
        <f>SUMIF('2023.12'!$D$6:$D$1317,A1345,'2023.12'!$F$6:$F$1317)</f>
        <v>0</v>
      </c>
      <c r="D1345" s="24">
        <v>0</v>
      </c>
      <c r="E1345" s="24">
        <f>SUMIF('2024.12'!$E$6:$E$1659,A1345,'2024.12'!$H$6:$H$1659)</f>
        <v>0</v>
      </c>
      <c r="F1345" s="707">
        <f t="shared" si="103"/>
        <v>0</v>
      </c>
      <c r="G1345" s="707" t="str">
        <f t="shared" si="100"/>
        <v/>
      </c>
      <c r="H1345" s="707" t="str">
        <f t="shared" si="101"/>
        <v/>
      </c>
      <c r="I1345" s="22" t="str">
        <f t="shared" si="102"/>
        <v>否</v>
      </c>
      <c r="J1345" s="488" t="str">
        <f t="shared" si="105"/>
        <v>23001</v>
      </c>
      <c r="K1345" s="712">
        <v>1</v>
      </c>
    </row>
    <row r="1346" s="697" customFormat="1" ht="20.25" hidden="1" spans="1:11">
      <c r="A1346" s="522" t="s">
        <v>6611</v>
      </c>
      <c r="B1346" s="522" t="s">
        <v>6612</v>
      </c>
      <c r="C1346" s="24">
        <f>SUMIF('2023.12'!$D$6:$D$1317,A1346,'2023.12'!$F$6:$F$1317)</f>
        <v>0</v>
      </c>
      <c r="D1346" s="24">
        <v>0</v>
      </c>
      <c r="E1346" s="24">
        <f>SUMIF('2024.12'!$E$6:$E$1659,A1346,'2024.12'!$H$6:$H$1659)</f>
        <v>0</v>
      </c>
      <c r="F1346" s="707">
        <f t="shared" si="103"/>
        <v>0</v>
      </c>
      <c r="G1346" s="707" t="str">
        <f t="shared" si="100"/>
        <v/>
      </c>
      <c r="H1346" s="707" t="str">
        <f t="shared" si="101"/>
        <v/>
      </c>
      <c r="I1346" s="22" t="str">
        <f t="shared" si="102"/>
        <v>否</v>
      </c>
      <c r="J1346" s="488" t="str">
        <f t="shared" si="105"/>
        <v>23001</v>
      </c>
      <c r="K1346" s="712">
        <v>1</v>
      </c>
    </row>
    <row r="1347" s="488" customFormat="1" ht="20.25" hidden="1" spans="1:11">
      <c r="A1347" s="522" t="s">
        <v>6613</v>
      </c>
      <c r="B1347" s="522" t="s">
        <v>6614</v>
      </c>
      <c r="C1347" s="24">
        <f>SUMIF('2023.12'!$D$6:$D$1317,A1347,'2023.12'!$F$6:$F$1317)</f>
        <v>0</v>
      </c>
      <c r="D1347" s="24">
        <v>0</v>
      </c>
      <c r="E1347" s="24">
        <f>SUMIF('2024.12'!$E$6:$E$1659,A1347,'2024.12'!$H$6:$H$1659)</f>
        <v>0</v>
      </c>
      <c r="F1347" s="707">
        <f t="shared" si="103"/>
        <v>0</v>
      </c>
      <c r="G1347" s="707" t="str">
        <f t="shared" si="100"/>
        <v/>
      </c>
      <c r="H1347" s="707" t="str">
        <f t="shared" si="101"/>
        <v/>
      </c>
      <c r="I1347" s="22" t="str">
        <f t="shared" si="102"/>
        <v>否</v>
      </c>
      <c r="J1347" s="488" t="str">
        <f t="shared" si="105"/>
        <v>23001</v>
      </c>
      <c r="K1347" s="712">
        <v>1</v>
      </c>
    </row>
    <row r="1348" s="687" customFormat="1" ht="30" hidden="1" spans="1:11">
      <c r="A1348" s="522" t="s">
        <v>6615</v>
      </c>
      <c r="B1348" s="522" t="s">
        <v>6616</v>
      </c>
      <c r="C1348" s="24">
        <f>SUMIF('2023.12'!$D$6:$D$1317,A1348,'2023.12'!$F$6:$F$1317)</f>
        <v>0</v>
      </c>
      <c r="D1348" s="24">
        <v>0</v>
      </c>
      <c r="E1348" s="24">
        <f>SUMIF('2024.12'!$E$6:$E$1659,A1348,'2024.12'!$H$6:$H$1659)</f>
        <v>0</v>
      </c>
      <c r="F1348" s="707">
        <f t="shared" si="103"/>
        <v>0</v>
      </c>
      <c r="G1348" s="707" t="str">
        <f t="shared" si="100"/>
        <v/>
      </c>
      <c r="H1348" s="707" t="str">
        <f t="shared" si="101"/>
        <v/>
      </c>
      <c r="I1348" s="22" t="str">
        <f t="shared" si="102"/>
        <v>否</v>
      </c>
      <c r="J1348" s="488" t="str">
        <f t="shared" si="105"/>
        <v>23001</v>
      </c>
      <c r="K1348" s="712">
        <v>1</v>
      </c>
    </row>
    <row r="1349" s="433" customFormat="1" ht="20.25" hidden="1" spans="1:11">
      <c r="A1349" s="522" t="s">
        <v>6617</v>
      </c>
      <c r="B1349" s="522" t="s">
        <v>6618</v>
      </c>
      <c r="C1349" s="24">
        <f>SUMIF('2023.12'!$D$6:$D$1317,A1349,'2023.12'!$F$6:$F$1317)</f>
        <v>0</v>
      </c>
      <c r="D1349" s="24">
        <v>0</v>
      </c>
      <c r="E1349" s="24">
        <f>SUMIF('2024.12'!$E$6:$E$1659,A1349,'2024.12'!$H$6:$H$1659)</f>
        <v>0</v>
      </c>
      <c r="F1349" s="707">
        <f t="shared" si="103"/>
        <v>0</v>
      </c>
      <c r="G1349" s="707" t="str">
        <f t="shared" si="100"/>
        <v/>
      </c>
      <c r="H1349" s="707" t="str">
        <f t="shared" si="101"/>
        <v/>
      </c>
      <c r="I1349" s="22" t="str">
        <f t="shared" si="102"/>
        <v>否</v>
      </c>
      <c r="J1349" s="488" t="str">
        <f t="shared" si="105"/>
        <v>23001</v>
      </c>
      <c r="K1349" s="712">
        <v>1</v>
      </c>
    </row>
    <row r="1350" s="433" customFormat="1" ht="20.25" hidden="1" spans="1:11">
      <c r="A1350" s="269" t="s">
        <v>6619</v>
      </c>
      <c r="B1350" s="269" t="s">
        <v>6620</v>
      </c>
      <c r="C1350" s="660">
        <f>SUMIF($J$1344:$J1447,$A1350,C$1344:C1447)</f>
        <v>0</v>
      </c>
      <c r="D1350" s="660">
        <f>SUMIF($J$1344:$J1447,$A1350,D$1344:D1447)</f>
        <v>0</v>
      </c>
      <c r="E1350" s="660">
        <f ca="1">SUMIF($J$1344:$J1447,$A1350,E$1344:E1447)</f>
        <v>0</v>
      </c>
      <c r="F1350" s="660">
        <f ca="1">SUMIF($J$1344:$J1447,$A1350,F$1344:F1447)</f>
        <v>0</v>
      </c>
      <c r="G1350" s="271" t="str">
        <f ca="1" t="shared" ref="G1350:G1413" si="106">IFERROR(TEXT(F1350/C1350,"0.0%"),"")</f>
        <v/>
      </c>
      <c r="H1350" s="271" t="str">
        <f ca="1" t="shared" ref="H1350:H1413" si="107">IFERROR(TEXT(E1350/D1350,"0.0%"),"")</f>
        <v/>
      </c>
      <c r="I1350" s="22" t="str">
        <f ca="1" t="shared" si="102"/>
        <v>否</v>
      </c>
      <c r="J1350" s="488" t="str">
        <f t="shared" si="105"/>
        <v>230</v>
      </c>
      <c r="K1350" s="712">
        <v>1</v>
      </c>
    </row>
    <row r="1351" s="433" customFormat="1" ht="20.25" hidden="1" spans="1:11">
      <c r="A1351" s="522" t="s">
        <v>6621</v>
      </c>
      <c r="B1351" s="522" t="s">
        <v>6622</v>
      </c>
      <c r="C1351" s="24">
        <f>SUMIF('2023.12'!$D$6:$D$1317,A1351,'2023.12'!$F$6:$F$1317)</f>
        <v>0</v>
      </c>
      <c r="D1351" s="24">
        <v>0</v>
      </c>
      <c r="E1351" s="24">
        <f>SUMIF('2024.12'!$E$6:$E$1659,A1351,'2024.12'!$H$6:$H$1659)</f>
        <v>0</v>
      </c>
      <c r="F1351" s="707">
        <f t="shared" si="103"/>
        <v>0</v>
      </c>
      <c r="G1351" s="707" t="str">
        <f t="shared" si="106"/>
        <v/>
      </c>
      <c r="H1351" s="707" t="str">
        <f t="shared" si="107"/>
        <v/>
      </c>
      <c r="I1351" s="22" t="str">
        <f t="shared" ref="I1351:I1414" si="108">IF(B1351&lt;&gt;"",IF(OR(C1351&lt;&gt;0,D1351&lt;&gt;0,E1351&lt;&gt;0,F1351&lt;&gt;0),"是","否"),"是")</f>
        <v>否</v>
      </c>
      <c r="J1351" s="488" t="str">
        <f t="shared" si="105"/>
        <v>23002</v>
      </c>
      <c r="K1351" s="712">
        <v>1</v>
      </c>
    </row>
    <row r="1352" s="433" customFormat="1" ht="20.25" hidden="1" spans="1:11">
      <c r="A1352" s="522" t="s">
        <v>6623</v>
      </c>
      <c r="B1352" s="522" t="s">
        <v>6624</v>
      </c>
      <c r="C1352" s="24">
        <f>SUMIF('2023.12'!$D$6:$D$1317,A1352,'2023.12'!$F$6:$F$1317)</f>
        <v>0</v>
      </c>
      <c r="D1352" s="24">
        <v>0</v>
      </c>
      <c r="E1352" s="24">
        <f>SUMIF('2024.12'!$E$6:$E$1659,A1352,'2024.12'!$H$6:$H$1659)</f>
        <v>0</v>
      </c>
      <c r="F1352" s="707">
        <f t="shared" ref="F1352:F1416" si="109">E1352-C1352</f>
        <v>0</v>
      </c>
      <c r="G1352" s="707" t="str">
        <f t="shared" si="106"/>
        <v/>
      </c>
      <c r="H1352" s="707" t="str">
        <f t="shared" si="107"/>
        <v/>
      </c>
      <c r="I1352" s="22" t="str">
        <f t="shared" si="108"/>
        <v>否</v>
      </c>
      <c r="J1352" s="488" t="str">
        <f t="shared" ref="J1352:J1383" si="110">_xlfn.IFS(LEN(A1352)=3,0,LEN(A1352)=5,LEFT(A1352,3),LEN(A1352)=7,LEFT(A1352,5))</f>
        <v>23002</v>
      </c>
      <c r="K1352" s="712">
        <v>1</v>
      </c>
    </row>
    <row r="1353" s="433" customFormat="1" ht="30" hidden="1" spans="1:11">
      <c r="A1353" s="522" t="s">
        <v>6625</v>
      </c>
      <c r="B1353" s="522" t="s">
        <v>6626</v>
      </c>
      <c r="C1353" s="24">
        <f>SUMIF('2023.12'!$D$6:$D$1317,A1353,'2023.12'!$F$6:$F$1317)</f>
        <v>0</v>
      </c>
      <c r="D1353" s="24">
        <v>0</v>
      </c>
      <c r="E1353" s="24">
        <f>SUMIF('2024.12'!$E$6:$E$1659,A1353,'2024.12'!$H$6:$H$1659)</f>
        <v>0</v>
      </c>
      <c r="F1353" s="707">
        <f t="shared" si="109"/>
        <v>0</v>
      </c>
      <c r="G1353" s="707" t="str">
        <f t="shared" si="106"/>
        <v/>
      </c>
      <c r="H1353" s="707" t="str">
        <f t="shared" si="107"/>
        <v/>
      </c>
      <c r="I1353" s="22" t="str">
        <f t="shared" si="108"/>
        <v>否</v>
      </c>
      <c r="J1353" s="488" t="str">
        <f t="shared" si="110"/>
        <v>23002</v>
      </c>
      <c r="K1353" s="712">
        <v>1</v>
      </c>
    </row>
    <row r="1354" s="433" customFormat="1" ht="20.25" hidden="1" spans="1:11">
      <c r="A1354" s="522" t="s">
        <v>6627</v>
      </c>
      <c r="B1354" s="522" t="s">
        <v>6628</v>
      </c>
      <c r="C1354" s="24">
        <f>SUMIF('2023.12'!$D$6:$D$1317,A1354,'2023.12'!$F$6:$F$1317)</f>
        <v>0</v>
      </c>
      <c r="D1354" s="24">
        <v>0</v>
      </c>
      <c r="E1354" s="24">
        <f>SUMIF('2024.12'!$E$6:$E$1659,A1354,'2024.12'!$H$6:$H$1659)</f>
        <v>0</v>
      </c>
      <c r="F1354" s="707">
        <f t="shared" si="109"/>
        <v>0</v>
      </c>
      <c r="G1354" s="707" t="str">
        <f t="shared" si="106"/>
        <v/>
      </c>
      <c r="H1354" s="707" t="str">
        <f t="shared" si="107"/>
        <v/>
      </c>
      <c r="I1354" s="22" t="str">
        <f t="shared" si="108"/>
        <v>否</v>
      </c>
      <c r="J1354" s="488" t="str">
        <f t="shared" si="110"/>
        <v>23002</v>
      </c>
      <c r="K1354" s="712">
        <v>1</v>
      </c>
    </row>
    <row r="1355" s="433" customFormat="1" ht="30" hidden="1" spans="1:11">
      <c r="A1355" s="522" t="s">
        <v>6629</v>
      </c>
      <c r="B1355" s="522" t="s">
        <v>6630</v>
      </c>
      <c r="C1355" s="24">
        <f>SUMIF('2023.12'!$D$6:$D$1317,A1355,'2023.12'!$F$6:$F$1317)</f>
        <v>0</v>
      </c>
      <c r="D1355" s="24">
        <v>0</v>
      </c>
      <c r="E1355" s="24">
        <f>SUMIF('2024.12'!$E$6:$E$1659,A1355,'2024.12'!$H$6:$H$1659)</f>
        <v>0</v>
      </c>
      <c r="F1355" s="707">
        <f t="shared" si="109"/>
        <v>0</v>
      </c>
      <c r="G1355" s="707" t="str">
        <f t="shared" si="106"/>
        <v/>
      </c>
      <c r="H1355" s="707" t="str">
        <f t="shared" si="107"/>
        <v/>
      </c>
      <c r="I1355" s="22" t="str">
        <f t="shared" si="108"/>
        <v>否</v>
      </c>
      <c r="J1355" s="488" t="str">
        <f t="shared" si="110"/>
        <v>23002</v>
      </c>
      <c r="K1355" s="712">
        <v>1</v>
      </c>
    </row>
    <row r="1356" s="433" customFormat="1" ht="30" hidden="1" spans="1:11">
      <c r="A1356" s="522" t="s">
        <v>6631</v>
      </c>
      <c r="B1356" s="522" t="s">
        <v>6632</v>
      </c>
      <c r="C1356" s="24">
        <f>SUMIF('2023.12'!$D$6:$D$1317,A1356,'2023.12'!$F$6:$F$1317)</f>
        <v>0</v>
      </c>
      <c r="D1356" s="24">
        <v>0</v>
      </c>
      <c r="E1356" s="24">
        <f>SUMIF('2024.12'!$E$6:$E$1659,A1356,'2024.12'!$H$6:$H$1659)</f>
        <v>0</v>
      </c>
      <c r="F1356" s="707">
        <f t="shared" si="109"/>
        <v>0</v>
      </c>
      <c r="G1356" s="707" t="str">
        <f t="shared" si="106"/>
        <v/>
      </c>
      <c r="H1356" s="707" t="str">
        <f t="shared" si="107"/>
        <v/>
      </c>
      <c r="I1356" s="22" t="str">
        <f t="shared" si="108"/>
        <v>否</v>
      </c>
      <c r="J1356" s="488" t="str">
        <f t="shared" si="110"/>
        <v>23002</v>
      </c>
      <c r="K1356" s="712">
        <v>1</v>
      </c>
    </row>
    <row r="1357" s="433" customFormat="1" ht="30" hidden="1" spans="1:11">
      <c r="A1357" s="522" t="s">
        <v>6633</v>
      </c>
      <c r="B1357" s="522" t="s">
        <v>6634</v>
      </c>
      <c r="C1357" s="24">
        <f>SUMIF('2023.12'!$D$6:$D$1317,A1357,'2023.12'!$F$6:$F$1317)</f>
        <v>0</v>
      </c>
      <c r="D1357" s="24">
        <v>0</v>
      </c>
      <c r="E1357" s="24">
        <f>SUMIF('2024.12'!$E$6:$E$1659,A1357,'2024.12'!$H$6:$H$1659)</f>
        <v>0</v>
      </c>
      <c r="F1357" s="707">
        <f t="shared" si="109"/>
        <v>0</v>
      </c>
      <c r="G1357" s="707" t="str">
        <f t="shared" si="106"/>
        <v/>
      </c>
      <c r="H1357" s="707" t="str">
        <f t="shared" si="107"/>
        <v/>
      </c>
      <c r="I1357" s="22" t="str">
        <f t="shared" si="108"/>
        <v>否</v>
      </c>
      <c r="J1357" s="488" t="str">
        <f t="shared" si="110"/>
        <v>23002</v>
      </c>
      <c r="K1357" s="712">
        <v>1</v>
      </c>
    </row>
    <row r="1358" s="433" customFormat="1" ht="30" hidden="1" spans="1:11">
      <c r="A1358" s="522" t="s">
        <v>6635</v>
      </c>
      <c r="B1358" s="522" t="s">
        <v>6636</v>
      </c>
      <c r="C1358" s="24">
        <f>SUMIF('2023.12'!$D$6:$D$1317,A1358,'2023.12'!$F$6:$F$1317)</f>
        <v>0</v>
      </c>
      <c r="D1358" s="24">
        <v>0</v>
      </c>
      <c r="E1358" s="24">
        <f>SUMIF('2024.12'!$E$6:$E$1659,A1358,'2024.12'!$H$6:$H$1659)</f>
        <v>0</v>
      </c>
      <c r="F1358" s="707">
        <f t="shared" si="109"/>
        <v>0</v>
      </c>
      <c r="G1358" s="707" t="str">
        <f t="shared" si="106"/>
        <v/>
      </c>
      <c r="H1358" s="707" t="str">
        <f t="shared" si="107"/>
        <v/>
      </c>
      <c r="I1358" s="22" t="str">
        <f t="shared" si="108"/>
        <v>否</v>
      </c>
      <c r="J1358" s="488" t="str">
        <f t="shared" si="110"/>
        <v>23002</v>
      </c>
      <c r="K1358" s="712">
        <v>1</v>
      </c>
    </row>
    <row r="1359" s="433" customFormat="1" ht="20.25" hidden="1" spans="1:11">
      <c r="A1359" s="522" t="s">
        <v>6637</v>
      </c>
      <c r="B1359" s="522" t="s">
        <v>6638</v>
      </c>
      <c r="C1359" s="24">
        <f>SUMIF('2023.12'!$D$6:$D$1317,A1359,'2023.12'!$F$6:$F$1317)</f>
        <v>0</v>
      </c>
      <c r="D1359" s="24">
        <v>0</v>
      </c>
      <c r="E1359" s="24">
        <f>SUMIF('2024.12'!$E$6:$E$1659,A1359,'2024.12'!$H$6:$H$1659)</f>
        <v>0</v>
      </c>
      <c r="F1359" s="707">
        <f t="shared" si="109"/>
        <v>0</v>
      </c>
      <c r="G1359" s="707" t="str">
        <f t="shared" si="106"/>
        <v/>
      </c>
      <c r="H1359" s="707" t="str">
        <f t="shared" si="107"/>
        <v/>
      </c>
      <c r="I1359" s="22" t="str">
        <f t="shared" si="108"/>
        <v>否</v>
      </c>
      <c r="J1359" s="488" t="str">
        <f t="shared" si="110"/>
        <v>23002</v>
      </c>
      <c r="K1359" s="712">
        <v>1</v>
      </c>
    </row>
    <row r="1360" s="433" customFormat="1" ht="20.25" hidden="1" spans="1:11">
      <c r="A1360" s="522" t="s">
        <v>6639</v>
      </c>
      <c r="B1360" s="522" t="s">
        <v>6640</v>
      </c>
      <c r="C1360" s="24">
        <f>SUMIF('2023.12'!$D$6:$D$1317,A1360,'2023.12'!$F$6:$F$1317)</f>
        <v>0</v>
      </c>
      <c r="D1360" s="24">
        <v>0</v>
      </c>
      <c r="E1360" s="24">
        <f>SUMIF('2024.12'!$E$6:$E$1659,A1360,'2024.12'!$H$6:$H$1659)</f>
        <v>0</v>
      </c>
      <c r="F1360" s="707">
        <f t="shared" si="109"/>
        <v>0</v>
      </c>
      <c r="G1360" s="707" t="str">
        <f t="shared" si="106"/>
        <v/>
      </c>
      <c r="H1360" s="707" t="str">
        <f t="shared" si="107"/>
        <v/>
      </c>
      <c r="I1360" s="22" t="str">
        <f t="shared" si="108"/>
        <v>否</v>
      </c>
      <c r="J1360" s="488" t="str">
        <f t="shared" si="110"/>
        <v>23002</v>
      </c>
      <c r="K1360" s="712">
        <v>1</v>
      </c>
    </row>
    <row r="1361" s="433" customFormat="1" ht="20.25" hidden="1" spans="1:11">
      <c r="A1361" s="522" t="s">
        <v>6641</v>
      </c>
      <c r="B1361" s="522" t="s">
        <v>6642</v>
      </c>
      <c r="C1361" s="24">
        <f>SUMIF('2023.12'!$D$6:$D$1317,A1361,'2023.12'!$F$6:$F$1317)</f>
        <v>0</v>
      </c>
      <c r="D1361" s="24">
        <v>0</v>
      </c>
      <c r="E1361" s="24">
        <f>SUMIF('2024.12'!$E$6:$E$1659,A1361,'2024.12'!$H$6:$H$1659)</f>
        <v>0</v>
      </c>
      <c r="F1361" s="707">
        <f t="shared" si="109"/>
        <v>0</v>
      </c>
      <c r="G1361" s="707" t="str">
        <f t="shared" si="106"/>
        <v/>
      </c>
      <c r="H1361" s="707" t="str">
        <f t="shared" si="107"/>
        <v/>
      </c>
      <c r="I1361" s="22" t="str">
        <f t="shared" si="108"/>
        <v>否</v>
      </c>
      <c r="J1361" s="488" t="str">
        <f t="shared" si="110"/>
        <v>23002</v>
      </c>
      <c r="K1361" s="712">
        <v>1</v>
      </c>
    </row>
    <row r="1362" s="433" customFormat="1" ht="20.25" hidden="1" spans="1:11">
      <c r="A1362" s="522" t="s">
        <v>6643</v>
      </c>
      <c r="B1362" s="522" t="s">
        <v>6644</v>
      </c>
      <c r="C1362" s="24">
        <f>SUMIF('2023.12'!$D$6:$D$1317,A1362,'2023.12'!$F$6:$F$1317)</f>
        <v>0</v>
      </c>
      <c r="D1362" s="24">
        <v>0</v>
      </c>
      <c r="E1362" s="24">
        <f>SUMIF('2024.12'!$E$6:$E$1659,A1362,'2024.12'!$H$6:$H$1659)</f>
        <v>0</v>
      </c>
      <c r="F1362" s="707">
        <f t="shared" si="109"/>
        <v>0</v>
      </c>
      <c r="G1362" s="707" t="str">
        <f t="shared" si="106"/>
        <v/>
      </c>
      <c r="H1362" s="707" t="str">
        <f t="shared" si="107"/>
        <v/>
      </c>
      <c r="I1362" s="22" t="str">
        <f t="shared" si="108"/>
        <v>否</v>
      </c>
      <c r="J1362" s="488" t="str">
        <f t="shared" si="110"/>
        <v>23002</v>
      </c>
      <c r="K1362" s="712">
        <v>1</v>
      </c>
    </row>
    <row r="1363" s="433" customFormat="1" ht="30" hidden="1" spans="1:11">
      <c r="A1363" s="522" t="s">
        <v>6645</v>
      </c>
      <c r="B1363" s="522" t="s">
        <v>6646</v>
      </c>
      <c r="C1363" s="24">
        <f>SUMIF('2023.12'!$D$6:$D$1317,A1363,'2023.12'!$F$6:$F$1317)</f>
        <v>0</v>
      </c>
      <c r="D1363" s="24">
        <v>0</v>
      </c>
      <c r="E1363" s="24">
        <f>SUMIF('2024.12'!$E$6:$E$1659,A1363,'2024.12'!$H$6:$H$1659)</f>
        <v>0</v>
      </c>
      <c r="F1363" s="707">
        <f t="shared" si="109"/>
        <v>0</v>
      </c>
      <c r="G1363" s="707" t="str">
        <f t="shared" si="106"/>
        <v/>
      </c>
      <c r="H1363" s="707" t="str">
        <f t="shared" si="107"/>
        <v/>
      </c>
      <c r="I1363" s="22" t="str">
        <f t="shared" si="108"/>
        <v>否</v>
      </c>
      <c r="J1363" s="488" t="str">
        <f t="shared" si="110"/>
        <v>23002</v>
      </c>
      <c r="K1363" s="712">
        <v>1</v>
      </c>
    </row>
    <row r="1364" s="433" customFormat="1" ht="30" hidden="1" spans="1:11">
      <c r="A1364" s="522" t="s">
        <v>6647</v>
      </c>
      <c r="B1364" s="522" t="s">
        <v>6648</v>
      </c>
      <c r="C1364" s="24">
        <f>SUMIF('2023.12'!$D$6:$D$1317,A1364,'2023.12'!$F$6:$F$1317)</f>
        <v>0</v>
      </c>
      <c r="D1364" s="24">
        <v>0</v>
      </c>
      <c r="E1364" s="24">
        <f>SUMIF('2024.12'!$E$6:$E$1659,A1364,'2024.12'!$H$6:$H$1659)</f>
        <v>0</v>
      </c>
      <c r="F1364" s="707">
        <f t="shared" si="109"/>
        <v>0</v>
      </c>
      <c r="G1364" s="707" t="str">
        <f t="shared" si="106"/>
        <v/>
      </c>
      <c r="H1364" s="707" t="str">
        <f t="shared" si="107"/>
        <v/>
      </c>
      <c r="I1364" s="22" t="str">
        <f t="shared" si="108"/>
        <v>否</v>
      </c>
      <c r="J1364" s="488" t="str">
        <f t="shared" si="110"/>
        <v>23002</v>
      </c>
      <c r="K1364" s="712">
        <v>1</v>
      </c>
    </row>
    <row r="1365" s="433" customFormat="1" ht="30" hidden="1" spans="1:11">
      <c r="A1365" s="522" t="s">
        <v>6649</v>
      </c>
      <c r="B1365" s="522" t="s">
        <v>6650</v>
      </c>
      <c r="C1365" s="24">
        <f>SUMIF('2023.12'!$D$6:$D$1317,A1365,'2023.12'!$F$6:$F$1317)</f>
        <v>0</v>
      </c>
      <c r="D1365" s="24">
        <v>0</v>
      </c>
      <c r="E1365" s="24">
        <f>SUMIF('2024.12'!$E$6:$E$1659,A1365,'2024.12'!$H$6:$H$1659)</f>
        <v>0</v>
      </c>
      <c r="F1365" s="707">
        <f t="shared" si="109"/>
        <v>0</v>
      </c>
      <c r="G1365" s="707" t="str">
        <f t="shared" si="106"/>
        <v/>
      </c>
      <c r="H1365" s="707" t="str">
        <f t="shared" si="107"/>
        <v/>
      </c>
      <c r="I1365" s="22" t="str">
        <f t="shared" si="108"/>
        <v>否</v>
      </c>
      <c r="J1365" s="488" t="str">
        <f t="shared" si="110"/>
        <v>23002</v>
      </c>
      <c r="K1365" s="712">
        <v>1</v>
      </c>
    </row>
    <row r="1366" s="433" customFormat="1" ht="30" hidden="1" spans="1:11">
      <c r="A1366" s="522" t="s">
        <v>6651</v>
      </c>
      <c r="B1366" s="522" t="s">
        <v>6652</v>
      </c>
      <c r="C1366" s="24">
        <f>SUMIF('2023.12'!$D$6:$D$1317,A1366,'2023.12'!$F$6:$F$1317)</f>
        <v>0</v>
      </c>
      <c r="D1366" s="24">
        <v>0</v>
      </c>
      <c r="E1366" s="24">
        <f>SUMIF('2024.12'!$E$6:$E$1659,A1366,'2024.12'!$H$6:$H$1659)</f>
        <v>0</v>
      </c>
      <c r="F1366" s="707">
        <f t="shared" si="109"/>
        <v>0</v>
      </c>
      <c r="G1366" s="707" t="str">
        <f t="shared" si="106"/>
        <v/>
      </c>
      <c r="H1366" s="707" t="str">
        <f t="shared" si="107"/>
        <v/>
      </c>
      <c r="I1366" s="22" t="str">
        <f t="shared" si="108"/>
        <v>否</v>
      </c>
      <c r="J1366" s="488" t="str">
        <f t="shared" si="110"/>
        <v>23002</v>
      </c>
      <c r="K1366" s="712">
        <v>1</v>
      </c>
    </row>
    <row r="1367" s="433" customFormat="1" ht="30" hidden="1" spans="1:11">
      <c r="A1367" s="522" t="s">
        <v>6653</v>
      </c>
      <c r="B1367" s="522" t="s">
        <v>6654</v>
      </c>
      <c r="C1367" s="24">
        <f>SUMIF('2023.12'!$D$6:$D$1317,A1367,'2023.12'!$F$6:$F$1317)</f>
        <v>0</v>
      </c>
      <c r="D1367" s="24">
        <v>0</v>
      </c>
      <c r="E1367" s="24">
        <f>SUMIF('2024.12'!$E$6:$E$1659,A1367,'2024.12'!$H$6:$H$1659)</f>
        <v>0</v>
      </c>
      <c r="F1367" s="707">
        <f t="shared" si="109"/>
        <v>0</v>
      </c>
      <c r="G1367" s="707" t="str">
        <f t="shared" si="106"/>
        <v/>
      </c>
      <c r="H1367" s="707" t="str">
        <f t="shared" si="107"/>
        <v/>
      </c>
      <c r="I1367" s="22" t="str">
        <f t="shared" si="108"/>
        <v>否</v>
      </c>
      <c r="J1367" s="488" t="str">
        <f t="shared" si="110"/>
        <v>23002</v>
      </c>
      <c r="K1367" s="712">
        <v>1</v>
      </c>
    </row>
    <row r="1368" s="433" customFormat="1" ht="30" hidden="1" spans="1:11">
      <c r="A1368" s="522" t="s">
        <v>6655</v>
      </c>
      <c r="B1368" s="522" t="s">
        <v>6656</v>
      </c>
      <c r="C1368" s="24">
        <f>SUMIF('2023.12'!$D$6:$D$1317,A1368,'2023.12'!$F$6:$F$1317)</f>
        <v>0</v>
      </c>
      <c r="D1368" s="24">
        <v>0</v>
      </c>
      <c r="E1368" s="24">
        <f>SUMIF('2024.12'!$E$6:$E$1659,A1368,'2024.12'!$H$6:$H$1659)</f>
        <v>0</v>
      </c>
      <c r="F1368" s="707">
        <f t="shared" si="109"/>
        <v>0</v>
      </c>
      <c r="G1368" s="707" t="str">
        <f t="shared" si="106"/>
        <v/>
      </c>
      <c r="H1368" s="707" t="str">
        <f t="shared" si="107"/>
        <v/>
      </c>
      <c r="I1368" s="22" t="str">
        <f t="shared" si="108"/>
        <v>否</v>
      </c>
      <c r="J1368" s="488" t="str">
        <f t="shared" si="110"/>
        <v>23002</v>
      </c>
      <c r="K1368" s="712">
        <v>1</v>
      </c>
    </row>
    <row r="1369" s="433" customFormat="1" ht="30" hidden="1" spans="1:11">
      <c r="A1369" s="522" t="s">
        <v>6657</v>
      </c>
      <c r="B1369" s="522" t="s">
        <v>6658</v>
      </c>
      <c r="C1369" s="24">
        <f>SUMIF('2023.12'!$D$6:$D$1317,A1369,'2023.12'!$F$6:$F$1317)</f>
        <v>0</v>
      </c>
      <c r="D1369" s="24">
        <v>0</v>
      </c>
      <c r="E1369" s="24">
        <f>SUMIF('2024.12'!$E$6:$E$1659,A1369,'2024.12'!$H$6:$H$1659)</f>
        <v>0</v>
      </c>
      <c r="F1369" s="707">
        <f t="shared" si="109"/>
        <v>0</v>
      </c>
      <c r="G1369" s="707" t="str">
        <f t="shared" si="106"/>
        <v/>
      </c>
      <c r="H1369" s="707" t="str">
        <f t="shared" si="107"/>
        <v/>
      </c>
      <c r="I1369" s="22" t="str">
        <f t="shared" si="108"/>
        <v>否</v>
      </c>
      <c r="J1369" s="488" t="str">
        <f t="shared" si="110"/>
        <v>23002</v>
      </c>
      <c r="K1369" s="712">
        <v>1</v>
      </c>
    </row>
    <row r="1370" s="433" customFormat="1" ht="30" hidden="1" spans="1:11">
      <c r="A1370" s="522" t="s">
        <v>6659</v>
      </c>
      <c r="B1370" s="522" t="s">
        <v>6660</v>
      </c>
      <c r="C1370" s="24">
        <f>SUMIF('2023.12'!$D$6:$D$1317,A1370,'2023.12'!$F$6:$F$1317)</f>
        <v>0</v>
      </c>
      <c r="D1370" s="24">
        <v>0</v>
      </c>
      <c r="E1370" s="24">
        <f>SUMIF('2024.12'!$E$6:$E$1659,A1370,'2024.12'!$H$6:$H$1659)</f>
        <v>0</v>
      </c>
      <c r="F1370" s="707">
        <f t="shared" si="109"/>
        <v>0</v>
      </c>
      <c r="G1370" s="707" t="str">
        <f t="shared" si="106"/>
        <v/>
      </c>
      <c r="H1370" s="707" t="str">
        <f t="shared" si="107"/>
        <v/>
      </c>
      <c r="I1370" s="22" t="str">
        <f t="shared" si="108"/>
        <v>否</v>
      </c>
      <c r="J1370" s="488" t="str">
        <f t="shared" si="110"/>
        <v>23002</v>
      </c>
      <c r="K1370" s="712">
        <v>1</v>
      </c>
    </row>
    <row r="1371" s="433" customFormat="1" ht="30" hidden="1" spans="1:11">
      <c r="A1371" s="522" t="s">
        <v>6661</v>
      </c>
      <c r="B1371" s="522" t="s">
        <v>6662</v>
      </c>
      <c r="C1371" s="24">
        <f>SUMIF('2023.12'!$D$6:$D$1317,A1371,'2023.12'!$F$6:$F$1317)</f>
        <v>0</v>
      </c>
      <c r="D1371" s="24">
        <v>0</v>
      </c>
      <c r="E1371" s="24">
        <f>SUMIF('2024.12'!$E$6:$E$1659,A1371,'2024.12'!$H$6:$H$1659)</f>
        <v>0</v>
      </c>
      <c r="F1371" s="707">
        <f t="shared" si="109"/>
        <v>0</v>
      </c>
      <c r="G1371" s="707" t="str">
        <f t="shared" si="106"/>
        <v/>
      </c>
      <c r="H1371" s="707" t="str">
        <f t="shared" si="107"/>
        <v/>
      </c>
      <c r="I1371" s="22" t="str">
        <f t="shared" si="108"/>
        <v>否</v>
      </c>
      <c r="J1371" s="488" t="str">
        <f t="shared" si="110"/>
        <v>23002</v>
      </c>
      <c r="K1371" s="712">
        <v>1</v>
      </c>
    </row>
    <row r="1372" s="433" customFormat="1" ht="30" hidden="1" spans="1:11">
      <c r="A1372" s="522" t="s">
        <v>6663</v>
      </c>
      <c r="B1372" s="522" t="s">
        <v>6664</v>
      </c>
      <c r="C1372" s="24">
        <f>SUMIF('2023.12'!$D$6:$D$1317,A1372,'2023.12'!$F$6:$F$1317)</f>
        <v>0</v>
      </c>
      <c r="D1372" s="24">
        <v>0</v>
      </c>
      <c r="E1372" s="24">
        <f>SUMIF('2024.12'!$E$6:$E$1659,A1372,'2024.12'!$H$6:$H$1659)</f>
        <v>0</v>
      </c>
      <c r="F1372" s="707">
        <f t="shared" si="109"/>
        <v>0</v>
      </c>
      <c r="G1372" s="707" t="str">
        <f t="shared" si="106"/>
        <v/>
      </c>
      <c r="H1372" s="707" t="str">
        <f t="shared" si="107"/>
        <v/>
      </c>
      <c r="I1372" s="22" t="str">
        <f t="shared" si="108"/>
        <v>否</v>
      </c>
      <c r="J1372" s="488" t="str">
        <f t="shared" si="110"/>
        <v>23002</v>
      </c>
      <c r="K1372" s="712">
        <v>1</v>
      </c>
    </row>
    <row r="1373" s="433" customFormat="1" ht="30" hidden="1" spans="1:11">
      <c r="A1373" s="522" t="s">
        <v>6665</v>
      </c>
      <c r="B1373" s="522" t="s">
        <v>6666</v>
      </c>
      <c r="C1373" s="24">
        <f>SUMIF('2023.12'!$D$6:$D$1317,A1373,'2023.12'!$F$6:$F$1317)</f>
        <v>0</v>
      </c>
      <c r="D1373" s="24">
        <v>0</v>
      </c>
      <c r="E1373" s="24">
        <f>SUMIF('2024.12'!$E$6:$E$1659,A1373,'2024.12'!$H$6:$H$1659)</f>
        <v>0</v>
      </c>
      <c r="F1373" s="707">
        <f t="shared" si="109"/>
        <v>0</v>
      </c>
      <c r="G1373" s="707" t="str">
        <f t="shared" si="106"/>
        <v/>
      </c>
      <c r="H1373" s="707" t="str">
        <f t="shared" si="107"/>
        <v/>
      </c>
      <c r="I1373" s="22" t="str">
        <f t="shared" si="108"/>
        <v>否</v>
      </c>
      <c r="J1373" s="488" t="str">
        <f t="shared" si="110"/>
        <v>23002</v>
      </c>
      <c r="K1373" s="712">
        <v>1</v>
      </c>
    </row>
    <row r="1374" s="433" customFormat="1" ht="30" hidden="1" spans="1:11">
      <c r="A1374" s="522" t="s">
        <v>6667</v>
      </c>
      <c r="B1374" s="522" t="s">
        <v>6668</v>
      </c>
      <c r="C1374" s="24">
        <f>SUMIF('2023.12'!$D$6:$D$1317,A1374,'2023.12'!$F$6:$F$1317)</f>
        <v>0</v>
      </c>
      <c r="D1374" s="24">
        <v>0</v>
      </c>
      <c r="E1374" s="24">
        <f>SUMIF('2024.12'!$E$6:$E$1659,A1374,'2024.12'!$H$6:$H$1659)</f>
        <v>0</v>
      </c>
      <c r="F1374" s="707">
        <f t="shared" si="109"/>
        <v>0</v>
      </c>
      <c r="G1374" s="707" t="str">
        <f t="shared" si="106"/>
        <v/>
      </c>
      <c r="H1374" s="707" t="str">
        <f t="shared" si="107"/>
        <v/>
      </c>
      <c r="I1374" s="22" t="str">
        <f t="shared" si="108"/>
        <v>否</v>
      </c>
      <c r="J1374" s="488" t="str">
        <f t="shared" si="110"/>
        <v>23002</v>
      </c>
      <c r="K1374" s="712">
        <v>1</v>
      </c>
    </row>
    <row r="1375" s="433" customFormat="1" ht="30" hidden="1" spans="1:11">
      <c r="A1375" s="522" t="s">
        <v>6669</v>
      </c>
      <c r="B1375" s="522" t="s">
        <v>6670</v>
      </c>
      <c r="C1375" s="24">
        <f>SUMIF('2023.12'!$D$6:$D$1317,A1375,'2023.12'!$F$6:$F$1317)</f>
        <v>0</v>
      </c>
      <c r="D1375" s="24">
        <v>0</v>
      </c>
      <c r="E1375" s="24">
        <f>SUMIF('2024.12'!$E$6:$E$1659,A1375,'2024.12'!$H$6:$H$1659)</f>
        <v>0</v>
      </c>
      <c r="F1375" s="707">
        <f t="shared" si="109"/>
        <v>0</v>
      </c>
      <c r="G1375" s="707" t="str">
        <f t="shared" si="106"/>
        <v/>
      </c>
      <c r="H1375" s="707" t="str">
        <f t="shared" si="107"/>
        <v/>
      </c>
      <c r="I1375" s="22" t="str">
        <f t="shared" si="108"/>
        <v>否</v>
      </c>
      <c r="J1375" s="488" t="str">
        <f t="shared" si="110"/>
        <v>23002</v>
      </c>
      <c r="K1375" s="712">
        <v>1</v>
      </c>
    </row>
    <row r="1376" s="433" customFormat="1" ht="30" hidden="1" spans="1:11">
      <c r="A1376" s="522" t="s">
        <v>6671</v>
      </c>
      <c r="B1376" s="522" t="s">
        <v>6672</v>
      </c>
      <c r="C1376" s="24">
        <f>SUMIF('2023.12'!$D$6:$D$1317,A1376,'2023.12'!$F$6:$F$1317)</f>
        <v>0</v>
      </c>
      <c r="D1376" s="24">
        <v>0</v>
      </c>
      <c r="E1376" s="24">
        <f>SUMIF('2024.12'!$E$6:$E$1659,A1376,'2024.12'!$H$6:$H$1659)</f>
        <v>0</v>
      </c>
      <c r="F1376" s="707">
        <f t="shared" si="109"/>
        <v>0</v>
      </c>
      <c r="G1376" s="707" t="str">
        <f t="shared" si="106"/>
        <v/>
      </c>
      <c r="H1376" s="707" t="str">
        <f t="shared" si="107"/>
        <v/>
      </c>
      <c r="I1376" s="22" t="str">
        <f t="shared" si="108"/>
        <v>否</v>
      </c>
      <c r="J1376" s="488" t="str">
        <f t="shared" si="110"/>
        <v>23002</v>
      </c>
      <c r="K1376" s="712">
        <v>1</v>
      </c>
    </row>
    <row r="1377" s="433" customFormat="1" ht="30" hidden="1" spans="1:11">
      <c r="A1377" s="522" t="s">
        <v>6673</v>
      </c>
      <c r="B1377" s="522" t="s">
        <v>6674</v>
      </c>
      <c r="C1377" s="24">
        <f>SUMIF('2023.12'!$D$6:$D$1317,A1377,'2023.12'!$F$6:$F$1317)</f>
        <v>0</v>
      </c>
      <c r="D1377" s="24">
        <v>0</v>
      </c>
      <c r="E1377" s="24">
        <f>SUMIF('2024.12'!$E$6:$E$1659,A1377,'2024.12'!$H$6:$H$1659)</f>
        <v>0</v>
      </c>
      <c r="F1377" s="707">
        <f t="shared" si="109"/>
        <v>0</v>
      </c>
      <c r="G1377" s="707" t="str">
        <f t="shared" si="106"/>
        <v/>
      </c>
      <c r="H1377" s="707" t="str">
        <f t="shared" si="107"/>
        <v/>
      </c>
      <c r="I1377" s="22" t="str">
        <f t="shared" si="108"/>
        <v>否</v>
      </c>
      <c r="J1377" s="488" t="str">
        <f t="shared" si="110"/>
        <v>23002</v>
      </c>
      <c r="K1377" s="712">
        <v>1</v>
      </c>
    </row>
    <row r="1378" s="433" customFormat="1" ht="30" hidden="1" spans="1:11">
      <c r="A1378" s="522" t="s">
        <v>6675</v>
      </c>
      <c r="B1378" s="522" t="s">
        <v>6676</v>
      </c>
      <c r="C1378" s="24">
        <f>SUMIF('2023.12'!$D$6:$D$1317,A1378,'2023.12'!$F$6:$F$1317)</f>
        <v>0</v>
      </c>
      <c r="D1378" s="24">
        <v>0</v>
      </c>
      <c r="E1378" s="24">
        <f>SUMIF('2024.12'!$E$6:$E$1659,A1378,'2024.12'!$H$6:$H$1659)</f>
        <v>0</v>
      </c>
      <c r="F1378" s="707">
        <f t="shared" si="109"/>
        <v>0</v>
      </c>
      <c r="G1378" s="707" t="str">
        <f t="shared" si="106"/>
        <v/>
      </c>
      <c r="H1378" s="707" t="str">
        <f t="shared" si="107"/>
        <v/>
      </c>
      <c r="I1378" s="22" t="str">
        <f t="shared" si="108"/>
        <v>否</v>
      </c>
      <c r="J1378" s="488" t="str">
        <f t="shared" si="110"/>
        <v>23002</v>
      </c>
      <c r="K1378" s="712">
        <v>1</v>
      </c>
    </row>
    <row r="1379" s="433" customFormat="1" ht="30" hidden="1" spans="1:11">
      <c r="A1379" s="522" t="s">
        <v>6677</v>
      </c>
      <c r="B1379" s="522" t="s">
        <v>6678</v>
      </c>
      <c r="C1379" s="24">
        <f>SUMIF('2023.12'!$D$6:$D$1317,A1379,'2023.12'!$F$6:$F$1317)</f>
        <v>0</v>
      </c>
      <c r="D1379" s="24">
        <v>0</v>
      </c>
      <c r="E1379" s="24">
        <f>SUMIF('2024.12'!$E$6:$E$1659,A1379,'2024.12'!$H$6:$H$1659)</f>
        <v>0</v>
      </c>
      <c r="F1379" s="707">
        <f t="shared" si="109"/>
        <v>0</v>
      </c>
      <c r="G1379" s="707" t="str">
        <f t="shared" si="106"/>
        <v/>
      </c>
      <c r="H1379" s="707" t="str">
        <f t="shared" si="107"/>
        <v/>
      </c>
      <c r="I1379" s="22" t="str">
        <f t="shared" si="108"/>
        <v>否</v>
      </c>
      <c r="J1379" s="488" t="str">
        <f t="shared" si="110"/>
        <v>23002</v>
      </c>
      <c r="K1379" s="712">
        <v>1</v>
      </c>
    </row>
    <row r="1380" s="433" customFormat="1" ht="30" hidden="1" spans="1:11">
      <c r="A1380" s="522" t="s">
        <v>6679</v>
      </c>
      <c r="B1380" s="522" t="s">
        <v>6680</v>
      </c>
      <c r="C1380" s="24">
        <f>SUMIF('2023.12'!$D$6:$D$1317,A1380,'2023.12'!$F$6:$F$1317)</f>
        <v>0</v>
      </c>
      <c r="D1380" s="24">
        <v>0</v>
      </c>
      <c r="E1380" s="24">
        <f>SUMIF('2024.12'!$E$6:$E$1659,A1380,'2024.12'!$H$6:$H$1659)</f>
        <v>0</v>
      </c>
      <c r="F1380" s="707">
        <f t="shared" si="109"/>
        <v>0</v>
      </c>
      <c r="G1380" s="707" t="str">
        <f t="shared" si="106"/>
        <v/>
      </c>
      <c r="H1380" s="707" t="str">
        <f t="shared" si="107"/>
        <v/>
      </c>
      <c r="I1380" s="22" t="str">
        <f t="shared" si="108"/>
        <v>否</v>
      </c>
      <c r="J1380" s="488" t="str">
        <f t="shared" si="110"/>
        <v>23002</v>
      </c>
      <c r="K1380" s="712">
        <v>1</v>
      </c>
    </row>
    <row r="1381" s="433" customFormat="1" ht="30" hidden="1" spans="1:11">
      <c r="A1381" s="522" t="s">
        <v>6681</v>
      </c>
      <c r="B1381" s="522" t="s">
        <v>6682</v>
      </c>
      <c r="C1381" s="24">
        <f>SUMIF('2023.12'!$D$6:$D$1317,A1381,'2023.12'!$F$6:$F$1317)</f>
        <v>0</v>
      </c>
      <c r="D1381" s="24">
        <v>0</v>
      </c>
      <c r="E1381" s="24">
        <f>SUMIF('2024.12'!$E$6:$E$1659,A1381,'2024.12'!$H$6:$H$1659)</f>
        <v>0</v>
      </c>
      <c r="F1381" s="707">
        <f t="shared" si="109"/>
        <v>0</v>
      </c>
      <c r="G1381" s="707" t="str">
        <f t="shared" si="106"/>
        <v/>
      </c>
      <c r="H1381" s="707" t="str">
        <f t="shared" si="107"/>
        <v/>
      </c>
      <c r="I1381" s="22" t="str">
        <f t="shared" si="108"/>
        <v>否</v>
      </c>
      <c r="J1381" s="488" t="str">
        <f t="shared" si="110"/>
        <v>23002</v>
      </c>
      <c r="K1381" s="712">
        <v>1</v>
      </c>
    </row>
    <row r="1382" s="433" customFormat="1" ht="30" hidden="1" spans="1:11">
      <c r="A1382" s="522" t="s">
        <v>6683</v>
      </c>
      <c r="B1382" s="522" t="s">
        <v>6684</v>
      </c>
      <c r="C1382" s="24">
        <f>SUMIF('2023.12'!$D$6:$D$1317,A1382,'2023.12'!$F$6:$F$1317)</f>
        <v>0</v>
      </c>
      <c r="D1382" s="24">
        <v>0</v>
      </c>
      <c r="E1382" s="24">
        <f>SUMIF('2024.12'!$E$6:$E$1659,A1382,'2024.12'!$H$6:$H$1659)</f>
        <v>0</v>
      </c>
      <c r="F1382" s="707">
        <f t="shared" si="109"/>
        <v>0</v>
      </c>
      <c r="G1382" s="707" t="str">
        <f t="shared" si="106"/>
        <v/>
      </c>
      <c r="H1382" s="707" t="str">
        <f t="shared" si="107"/>
        <v/>
      </c>
      <c r="I1382" s="22" t="str">
        <f t="shared" si="108"/>
        <v>否</v>
      </c>
      <c r="J1382" s="488" t="str">
        <f t="shared" si="110"/>
        <v>23002</v>
      </c>
      <c r="K1382" s="712">
        <v>1</v>
      </c>
    </row>
    <row r="1383" s="433" customFormat="1" ht="30" hidden="1" spans="1:11">
      <c r="A1383" s="522" t="s">
        <v>6685</v>
      </c>
      <c r="B1383" s="522" t="s">
        <v>6686</v>
      </c>
      <c r="C1383" s="24">
        <f>SUMIF('2023.12'!$D$6:$D$1317,A1383,'2023.12'!$F$6:$F$1317)</f>
        <v>0</v>
      </c>
      <c r="D1383" s="24">
        <v>0</v>
      </c>
      <c r="E1383" s="24">
        <f>SUMIF('2024.12'!$E$6:$E$1659,A1383,'2024.12'!$H$6:$H$1659)</f>
        <v>0</v>
      </c>
      <c r="F1383" s="707">
        <f t="shared" si="109"/>
        <v>0</v>
      </c>
      <c r="G1383" s="707" t="str">
        <f t="shared" si="106"/>
        <v/>
      </c>
      <c r="H1383" s="707" t="str">
        <f t="shared" si="107"/>
        <v/>
      </c>
      <c r="I1383" s="22" t="str">
        <f t="shared" si="108"/>
        <v>否</v>
      </c>
      <c r="J1383" s="488" t="str">
        <f t="shared" si="110"/>
        <v>23002</v>
      </c>
      <c r="K1383" s="712">
        <v>1</v>
      </c>
    </row>
    <row r="1384" s="433" customFormat="1" ht="30" hidden="1" spans="1:11">
      <c r="A1384" s="522" t="s">
        <v>6687</v>
      </c>
      <c r="B1384" s="522" t="s">
        <v>6688</v>
      </c>
      <c r="C1384" s="24">
        <f>SUMIF('2023.12'!$D$6:$D$1317,A1384,'2023.12'!$F$6:$F$1317)</f>
        <v>0</v>
      </c>
      <c r="D1384" s="24">
        <v>0</v>
      </c>
      <c r="E1384" s="24">
        <f>SUMIF('2024.12'!$E$6:$E$1659,A1384,'2024.12'!$H$6:$H$1659)</f>
        <v>0</v>
      </c>
      <c r="F1384" s="707">
        <f t="shared" si="109"/>
        <v>0</v>
      </c>
      <c r="G1384" s="707" t="str">
        <f t="shared" si="106"/>
        <v/>
      </c>
      <c r="H1384" s="707" t="str">
        <f t="shared" si="107"/>
        <v/>
      </c>
      <c r="I1384" s="22" t="str">
        <f t="shared" si="108"/>
        <v>否</v>
      </c>
      <c r="J1384" s="488" t="str">
        <f t="shared" ref="J1384:J1425" si="111">_xlfn.IFS(LEN(A1384)=3,0,LEN(A1384)=5,LEFT(A1384,3),LEN(A1384)=7,LEFT(A1384,5))</f>
        <v>23002</v>
      </c>
      <c r="K1384" s="712">
        <v>1</v>
      </c>
    </row>
    <row r="1385" s="433" customFormat="1" ht="20.25" hidden="1" spans="1:11">
      <c r="A1385" s="522" t="s">
        <v>6689</v>
      </c>
      <c r="B1385" s="522" t="s">
        <v>6690</v>
      </c>
      <c r="C1385" s="24">
        <f>SUMIF('2023.12'!$D$6:$D$1317,A1385,'2023.12'!$F$6:$F$1317)</f>
        <v>0</v>
      </c>
      <c r="D1385" s="24">
        <v>0</v>
      </c>
      <c r="E1385" s="24">
        <f>SUMIF('2024.12'!$E$6:$E$1659,A1385,'2024.12'!$H$6:$H$1659)</f>
        <v>0</v>
      </c>
      <c r="F1385" s="707">
        <f t="shared" si="109"/>
        <v>0</v>
      </c>
      <c r="G1385" s="707" t="str">
        <f t="shared" si="106"/>
        <v/>
      </c>
      <c r="H1385" s="707" t="str">
        <f t="shared" si="107"/>
        <v/>
      </c>
      <c r="I1385" s="22" t="str">
        <f t="shared" si="108"/>
        <v>否</v>
      </c>
      <c r="J1385" s="488" t="str">
        <f t="shared" si="111"/>
        <v>23002</v>
      </c>
      <c r="K1385" s="712">
        <v>1</v>
      </c>
    </row>
    <row r="1386" s="433" customFormat="1" ht="20.25" hidden="1" spans="1:11">
      <c r="A1386" s="269" t="s">
        <v>6691</v>
      </c>
      <c r="B1386" s="269" t="s">
        <v>6692</v>
      </c>
      <c r="C1386" s="660">
        <f>SUMIF($J$1344:$J1483,$A1386,C$1344:C1483)</f>
        <v>0</v>
      </c>
      <c r="D1386" s="660">
        <f>SUMIF($J$1344:$J1483,$A1386,D$1344:D1483)</f>
        <v>0</v>
      </c>
      <c r="E1386" s="660">
        <f ca="1">SUMIF($J$1344:$J1483,$A1386,E$1344:E1483)</f>
        <v>0</v>
      </c>
      <c r="F1386" s="660">
        <f ca="1">SUMIF($J$1344:$J1483,$A1386,F$1344:F1483)</f>
        <v>0</v>
      </c>
      <c r="G1386" s="271" t="str">
        <f ca="1" t="shared" si="106"/>
        <v/>
      </c>
      <c r="H1386" s="271" t="str">
        <f ca="1" t="shared" si="107"/>
        <v/>
      </c>
      <c r="I1386" s="22" t="str">
        <f ca="1" t="shared" si="108"/>
        <v>否</v>
      </c>
      <c r="J1386" s="488" t="str">
        <f t="shared" si="111"/>
        <v>230</v>
      </c>
      <c r="K1386" s="712">
        <v>1</v>
      </c>
    </row>
    <row r="1387" s="433" customFormat="1" ht="20.25" hidden="1" spans="1:11">
      <c r="A1387" s="522" t="s">
        <v>6693</v>
      </c>
      <c r="B1387" s="522" t="s">
        <v>6694</v>
      </c>
      <c r="C1387" s="24">
        <f>SUMIF('2023.12'!$D$6:$D$1317,A1387,'2023.12'!$F$6:$F$1317)</f>
        <v>0</v>
      </c>
      <c r="D1387" s="24">
        <v>0</v>
      </c>
      <c r="E1387" s="24">
        <f>SUMIF('2024.12'!$E$6:$E$1659,A1387,'2024.12'!$H$6:$H$1659)</f>
        <v>0</v>
      </c>
      <c r="F1387" s="707">
        <f t="shared" si="109"/>
        <v>0</v>
      </c>
      <c r="G1387" s="707" t="str">
        <f t="shared" si="106"/>
        <v/>
      </c>
      <c r="H1387" s="707" t="str">
        <f t="shared" si="107"/>
        <v/>
      </c>
      <c r="I1387" s="22" t="str">
        <f t="shared" si="108"/>
        <v>否</v>
      </c>
      <c r="J1387" s="488" t="str">
        <f t="shared" si="111"/>
        <v>23003</v>
      </c>
      <c r="K1387" s="712">
        <v>1</v>
      </c>
    </row>
    <row r="1388" s="433" customFormat="1" ht="20.25" hidden="1" spans="1:11">
      <c r="A1388" s="522" t="s">
        <v>6695</v>
      </c>
      <c r="B1388" s="522" t="s">
        <v>6696</v>
      </c>
      <c r="C1388" s="24">
        <f>SUMIF('2023.12'!$D$6:$D$1317,A1388,'2023.12'!$F$6:$F$1317)</f>
        <v>0</v>
      </c>
      <c r="D1388" s="24">
        <v>0</v>
      </c>
      <c r="E1388" s="24">
        <f>SUMIF('2024.12'!$E$6:$E$1659,A1388,'2024.12'!$H$6:$H$1659)</f>
        <v>0</v>
      </c>
      <c r="F1388" s="707">
        <f t="shared" si="109"/>
        <v>0</v>
      </c>
      <c r="G1388" s="707" t="str">
        <f t="shared" si="106"/>
        <v/>
      </c>
      <c r="H1388" s="707" t="str">
        <f t="shared" si="107"/>
        <v/>
      </c>
      <c r="I1388" s="22" t="str">
        <f t="shared" si="108"/>
        <v>否</v>
      </c>
      <c r="J1388" s="488" t="str">
        <f t="shared" si="111"/>
        <v>23003</v>
      </c>
      <c r="K1388" s="712">
        <v>1</v>
      </c>
    </row>
    <row r="1389" s="433" customFormat="1" ht="20.25" hidden="1" spans="1:11">
      <c r="A1389" s="522" t="s">
        <v>6697</v>
      </c>
      <c r="B1389" s="522" t="s">
        <v>6698</v>
      </c>
      <c r="C1389" s="24">
        <f>SUMIF('2023.12'!$D$6:$D$1317,A1389,'2023.12'!$F$6:$F$1317)</f>
        <v>0</v>
      </c>
      <c r="D1389" s="24">
        <v>0</v>
      </c>
      <c r="E1389" s="24">
        <f>SUMIF('2024.12'!$E$6:$E$1659,A1389,'2024.12'!$H$6:$H$1659)</f>
        <v>0</v>
      </c>
      <c r="F1389" s="707">
        <f t="shared" si="109"/>
        <v>0</v>
      </c>
      <c r="G1389" s="707" t="str">
        <f t="shared" si="106"/>
        <v/>
      </c>
      <c r="H1389" s="707" t="str">
        <f t="shared" si="107"/>
        <v/>
      </c>
      <c r="I1389" s="22" t="str">
        <f t="shared" si="108"/>
        <v>否</v>
      </c>
      <c r="J1389" s="488" t="str">
        <f t="shared" si="111"/>
        <v>23003</v>
      </c>
      <c r="K1389" s="712">
        <v>1</v>
      </c>
    </row>
    <row r="1390" s="433" customFormat="1" ht="20.25" hidden="1" spans="1:11">
      <c r="A1390" s="522" t="s">
        <v>6699</v>
      </c>
      <c r="B1390" s="522" t="s">
        <v>6700</v>
      </c>
      <c r="C1390" s="24">
        <f>SUMIF('2023.12'!$D$6:$D$1317,A1390,'2023.12'!$F$6:$F$1317)</f>
        <v>0</v>
      </c>
      <c r="D1390" s="24">
        <v>0</v>
      </c>
      <c r="E1390" s="24">
        <f>SUMIF('2024.12'!$E$6:$E$1659,A1390,'2024.12'!$H$6:$H$1659)</f>
        <v>0</v>
      </c>
      <c r="F1390" s="707">
        <f t="shared" si="109"/>
        <v>0</v>
      </c>
      <c r="G1390" s="707" t="str">
        <f t="shared" si="106"/>
        <v/>
      </c>
      <c r="H1390" s="707" t="str">
        <f t="shared" si="107"/>
        <v/>
      </c>
      <c r="I1390" s="22" t="str">
        <f t="shared" si="108"/>
        <v>否</v>
      </c>
      <c r="J1390" s="488" t="str">
        <f t="shared" si="111"/>
        <v>23003</v>
      </c>
      <c r="K1390" s="712">
        <v>1</v>
      </c>
    </row>
    <row r="1391" s="433" customFormat="1" ht="20.25" hidden="1" spans="1:11">
      <c r="A1391" s="522" t="s">
        <v>6701</v>
      </c>
      <c r="B1391" s="522" t="s">
        <v>6702</v>
      </c>
      <c r="C1391" s="24">
        <f>SUMIF('2023.12'!$D$6:$D$1317,A1391,'2023.12'!$F$6:$F$1317)</f>
        <v>0</v>
      </c>
      <c r="D1391" s="24">
        <v>0</v>
      </c>
      <c r="E1391" s="24">
        <f>SUMIF('2024.12'!$E$6:$E$1659,A1391,'2024.12'!$H$6:$H$1659)</f>
        <v>0</v>
      </c>
      <c r="F1391" s="707">
        <f t="shared" si="109"/>
        <v>0</v>
      </c>
      <c r="G1391" s="707" t="str">
        <f t="shared" si="106"/>
        <v/>
      </c>
      <c r="H1391" s="707" t="str">
        <f t="shared" si="107"/>
        <v/>
      </c>
      <c r="I1391" s="22" t="str">
        <f t="shared" si="108"/>
        <v>否</v>
      </c>
      <c r="J1391" s="488" t="str">
        <f t="shared" si="111"/>
        <v>23003</v>
      </c>
      <c r="K1391" s="712">
        <v>1</v>
      </c>
    </row>
    <row r="1392" s="433" customFormat="1" ht="20.25" hidden="1" spans="1:11">
      <c r="A1392" s="522" t="s">
        <v>6703</v>
      </c>
      <c r="B1392" s="522" t="s">
        <v>6704</v>
      </c>
      <c r="C1392" s="24">
        <f>SUMIF('2023.12'!$D$6:$D$1317,A1392,'2023.12'!$F$6:$F$1317)</f>
        <v>0</v>
      </c>
      <c r="D1392" s="24">
        <v>0</v>
      </c>
      <c r="E1392" s="24">
        <f>SUMIF('2024.12'!$E$6:$E$1659,A1392,'2024.12'!$H$6:$H$1659)</f>
        <v>0</v>
      </c>
      <c r="F1392" s="707">
        <f t="shared" si="109"/>
        <v>0</v>
      </c>
      <c r="G1392" s="707" t="str">
        <f t="shared" si="106"/>
        <v/>
      </c>
      <c r="H1392" s="707" t="str">
        <f t="shared" si="107"/>
        <v/>
      </c>
      <c r="I1392" s="22" t="str">
        <f t="shared" si="108"/>
        <v>否</v>
      </c>
      <c r="J1392" s="488" t="str">
        <f t="shared" si="111"/>
        <v>23003</v>
      </c>
      <c r="K1392" s="712">
        <v>1</v>
      </c>
    </row>
    <row r="1393" s="433" customFormat="1" ht="20.25" hidden="1" spans="1:11">
      <c r="A1393" s="522" t="s">
        <v>6705</v>
      </c>
      <c r="B1393" s="522" t="s">
        <v>6706</v>
      </c>
      <c r="C1393" s="24">
        <f>SUMIF('2023.12'!$D$6:$D$1317,A1393,'2023.12'!$F$6:$F$1317)</f>
        <v>0</v>
      </c>
      <c r="D1393" s="24">
        <v>0</v>
      </c>
      <c r="E1393" s="24">
        <f>SUMIF('2024.12'!$E$6:$E$1659,A1393,'2024.12'!$H$6:$H$1659)</f>
        <v>0</v>
      </c>
      <c r="F1393" s="707">
        <f t="shared" si="109"/>
        <v>0</v>
      </c>
      <c r="G1393" s="707" t="str">
        <f t="shared" si="106"/>
        <v/>
      </c>
      <c r="H1393" s="707" t="str">
        <f t="shared" si="107"/>
        <v/>
      </c>
      <c r="I1393" s="22" t="str">
        <f t="shared" si="108"/>
        <v>否</v>
      </c>
      <c r="J1393" s="488" t="str">
        <f t="shared" si="111"/>
        <v>23003</v>
      </c>
      <c r="K1393" s="712">
        <v>1</v>
      </c>
    </row>
    <row r="1394" s="433" customFormat="1" ht="20.25" hidden="1" spans="1:11">
      <c r="A1394" s="522" t="s">
        <v>6707</v>
      </c>
      <c r="B1394" s="522" t="s">
        <v>6708</v>
      </c>
      <c r="C1394" s="24">
        <f>SUMIF('2023.12'!$D$6:$D$1317,A1394,'2023.12'!$F$6:$F$1317)</f>
        <v>0</v>
      </c>
      <c r="D1394" s="24">
        <v>0</v>
      </c>
      <c r="E1394" s="24">
        <f>SUMIF('2024.12'!$E$6:$E$1659,A1394,'2024.12'!$H$6:$H$1659)</f>
        <v>0</v>
      </c>
      <c r="F1394" s="707">
        <f t="shared" si="109"/>
        <v>0</v>
      </c>
      <c r="G1394" s="707" t="str">
        <f t="shared" si="106"/>
        <v/>
      </c>
      <c r="H1394" s="707" t="str">
        <f t="shared" si="107"/>
        <v/>
      </c>
      <c r="I1394" s="22" t="str">
        <f t="shared" si="108"/>
        <v>否</v>
      </c>
      <c r="J1394" s="488" t="str">
        <f t="shared" si="111"/>
        <v>23003</v>
      </c>
      <c r="K1394" s="712">
        <v>1</v>
      </c>
    </row>
    <row r="1395" s="433" customFormat="1" ht="20.25" hidden="1" spans="1:11">
      <c r="A1395" s="522" t="s">
        <v>6709</v>
      </c>
      <c r="B1395" s="522" t="s">
        <v>6710</v>
      </c>
      <c r="C1395" s="24">
        <f>SUMIF('2023.12'!$D$6:$D$1317,A1395,'2023.12'!$F$6:$F$1317)</f>
        <v>0</v>
      </c>
      <c r="D1395" s="24">
        <v>0</v>
      </c>
      <c r="E1395" s="24">
        <f>SUMIF('2024.12'!$E$6:$E$1659,A1395,'2024.12'!$H$6:$H$1659)</f>
        <v>0</v>
      </c>
      <c r="F1395" s="707">
        <f t="shared" si="109"/>
        <v>0</v>
      </c>
      <c r="G1395" s="707" t="str">
        <f t="shared" si="106"/>
        <v/>
      </c>
      <c r="H1395" s="707" t="str">
        <f t="shared" si="107"/>
        <v/>
      </c>
      <c r="I1395" s="22" t="str">
        <f t="shared" si="108"/>
        <v>否</v>
      </c>
      <c r="J1395" s="488" t="str">
        <f t="shared" si="111"/>
        <v>23003</v>
      </c>
      <c r="K1395" s="712">
        <v>1</v>
      </c>
    </row>
    <row r="1396" s="433" customFormat="1" ht="20.25" hidden="1" spans="1:11">
      <c r="A1396" s="522" t="s">
        <v>6711</v>
      </c>
      <c r="B1396" s="522" t="s">
        <v>6712</v>
      </c>
      <c r="C1396" s="24">
        <f>SUMIF('2023.12'!$D$6:$D$1317,A1396,'2023.12'!$F$6:$F$1317)</f>
        <v>0</v>
      </c>
      <c r="D1396" s="24">
        <v>0</v>
      </c>
      <c r="E1396" s="24">
        <f>SUMIF('2024.12'!$E$6:$E$1659,A1396,'2024.12'!$H$6:$H$1659)</f>
        <v>0</v>
      </c>
      <c r="F1396" s="707">
        <f t="shared" si="109"/>
        <v>0</v>
      </c>
      <c r="G1396" s="707" t="str">
        <f t="shared" si="106"/>
        <v/>
      </c>
      <c r="H1396" s="707" t="str">
        <f t="shared" si="107"/>
        <v/>
      </c>
      <c r="I1396" s="22" t="str">
        <f t="shared" si="108"/>
        <v>否</v>
      </c>
      <c r="J1396" s="488" t="str">
        <f t="shared" si="111"/>
        <v>23003</v>
      </c>
      <c r="K1396" s="712">
        <v>1</v>
      </c>
    </row>
    <row r="1397" s="433" customFormat="1" ht="20.25" hidden="1" spans="1:11">
      <c r="A1397" s="522" t="s">
        <v>6713</v>
      </c>
      <c r="B1397" s="522" t="s">
        <v>6714</v>
      </c>
      <c r="C1397" s="24">
        <f>SUMIF('2023.12'!$D$6:$D$1317,A1397,'2023.12'!$F$6:$F$1317)</f>
        <v>0</v>
      </c>
      <c r="D1397" s="24">
        <v>0</v>
      </c>
      <c r="E1397" s="24">
        <f>SUMIF('2024.12'!$E$6:$E$1659,A1397,'2024.12'!$H$6:$H$1659)</f>
        <v>0</v>
      </c>
      <c r="F1397" s="707">
        <f t="shared" si="109"/>
        <v>0</v>
      </c>
      <c r="G1397" s="707" t="str">
        <f t="shared" si="106"/>
        <v/>
      </c>
      <c r="H1397" s="707" t="str">
        <f t="shared" si="107"/>
        <v/>
      </c>
      <c r="I1397" s="22" t="str">
        <f t="shared" si="108"/>
        <v>否</v>
      </c>
      <c r="J1397" s="488" t="str">
        <f t="shared" si="111"/>
        <v>23003</v>
      </c>
      <c r="K1397" s="712">
        <v>1</v>
      </c>
    </row>
    <row r="1398" s="433" customFormat="1" ht="20.25" hidden="1" spans="1:11">
      <c r="A1398" s="522" t="s">
        <v>6715</v>
      </c>
      <c r="B1398" s="522" t="s">
        <v>6716</v>
      </c>
      <c r="C1398" s="24">
        <f>SUMIF('2023.12'!$D$6:$D$1317,A1398,'2023.12'!$F$6:$F$1317)</f>
        <v>0</v>
      </c>
      <c r="D1398" s="24">
        <v>0</v>
      </c>
      <c r="E1398" s="24">
        <f>SUMIF('2024.12'!$E$6:$E$1659,A1398,'2024.12'!$H$6:$H$1659)</f>
        <v>0</v>
      </c>
      <c r="F1398" s="707">
        <f t="shared" si="109"/>
        <v>0</v>
      </c>
      <c r="G1398" s="707" t="str">
        <f t="shared" si="106"/>
        <v/>
      </c>
      <c r="H1398" s="707" t="str">
        <f t="shared" si="107"/>
        <v/>
      </c>
      <c r="I1398" s="22" t="str">
        <f t="shared" si="108"/>
        <v>否</v>
      </c>
      <c r="J1398" s="488" t="str">
        <f t="shared" si="111"/>
        <v>23003</v>
      </c>
      <c r="K1398" s="712">
        <v>1</v>
      </c>
    </row>
    <row r="1399" s="433" customFormat="1" ht="20.25" hidden="1" spans="1:11">
      <c r="A1399" s="522" t="s">
        <v>6717</v>
      </c>
      <c r="B1399" s="522" t="s">
        <v>6718</v>
      </c>
      <c r="C1399" s="24">
        <f>SUMIF('2023.12'!$D$6:$D$1317,A1399,'2023.12'!$F$6:$F$1317)</f>
        <v>0</v>
      </c>
      <c r="D1399" s="24">
        <v>0</v>
      </c>
      <c r="E1399" s="24">
        <f>SUMIF('2024.12'!$E$6:$E$1659,A1399,'2024.12'!$H$6:$H$1659)</f>
        <v>0</v>
      </c>
      <c r="F1399" s="707">
        <f t="shared" si="109"/>
        <v>0</v>
      </c>
      <c r="G1399" s="707" t="str">
        <f t="shared" si="106"/>
        <v/>
      </c>
      <c r="H1399" s="707" t="str">
        <f t="shared" si="107"/>
        <v/>
      </c>
      <c r="I1399" s="22" t="str">
        <f t="shared" si="108"/>
        <v>否</v>
      </c>
      <c r="J1399" s="488" t="str">
        <f t="shared" si="111"/>
        <v>23003</v>
      </c>
      <c r="K1399" s="712">
        <v>1</v>
      </c>
    </row>
    <row r="1400" s="433" customFormat="1" ht="20.25" hidden="1" spans="1:11">
      <c r="A1400" s="522" t="s">
        <v>6719</v>
      </c>
      <c r="B1400" s="522" t="s">
        <v>6720</v>
      </c>
      <c r="C1400" s="24">
        <f>SUMIF('2023.12'!$D$6:$D$1317,A1400,'2023.12'!$F$6:$F$1317)</f>
        <v>0</v>
      </c>
      <c r="D1400" s="24">
        <v>0</v>
      </c>
      <c r="E1400" s="24">
        <f>SUMIF('2024.12'!$E$6:$E$1659,A1400,'2024.12'!$H$6:$H$1659)</f>
        <v>0</v>
      </c>
      <c r="F1400" s="707">
        <f t="shared" si="109"/>
        <v>0</v>
      </c>
      <c r="G1400" s="707" t="str">
        <f t="shared" si="106"/>
        <v/>
      </c>
      <c r="H1400" s="707" t="str">
        <f t="shared" si="107"/>
        <v/>
      </c>
      <c r="I1400" s="22" t="str">
        <f t="shared" si="108"/>
        <v>否</v>
      </c>
      <c r="J1400" s="488" t="str">
        <f t="shared" si="111"/>
        <v>23003</v>
      </c>
      <c r="K1400" s="712">
        <v>1</v>
      </c>
    </row>
    <row r="1401" s="433" customFormat="1" ht="20.25" hidden="1" spans="1:11">
      <c r="A1401" s="522" t="s">
        <v>6721</v>
      </c>
      <c r="B1401" s="522" t="s">
        <v>6722</v>
      </c>
      <c r="C1401" s="24">
        <f>SUMIF('2023.12'!$D$6:$D$1317,A1401,'2023.12'!$F$6:$F$1317)</f>
        <v>0</v>
      </c>
      <c r="D1401" s="24">
        <v>0</v>
      </c>
      <c r="E1401" s="24">
        <f>SUMIF('2024.12'!$E$6:$E$1659,A1401,'2024.12'!$H$6:$H$1659)</f>
        <v>0</v>
      </c>
      <c r="F1401" s="707">
        <f t="shared" si="109"/>
        <v>0</v>
      </c>
      <c r="G1401" s="707" t="str">
        <f t="shared" si="106"/>
        <v/>
      </c>
      <c r="H1401" s="707" t="str">
        <f t="shared" si="107"/>
        <v/>
      </c>
      <c r="I1401" s="22" t="str">
        <f t="shared" si="108"/>
        <v>否</v>
      </c>
      <c r="J1401" s="488" t="str">
        <f t="shared" si="111"/>
        <v>23003</v>
      </c>
      <c r="K1401" s="712">
        <v>1</v>
      </c>
    </row>
    <row r="1402" s="433" customFormat="1" ht="20.25" hidden="1" spans="1:11">
      <c r="A1402" s="522" t="s">
        <v>6723</v>
      </c>
      <c r="B1402" s="522" t="s">
        <v>6724</v>
      </c>
      <c r="C1402" s="24">
        <f>SUMIF('2023.12'!$D$6:$D$1317,A1402,'2023.12'!$F$6:$F$1317)</f>
        <v>0</v>
      </c>
      <c r="D1402" s="24">
        <v>0</v>
      </c>
      <c r="E1402" s="24">
        <f>SUMIF('2024.12'!$E$6:$E$1659,A1402,'2024.12'!$H$6:$H$1659)</f>
        <v>0</v>
      </c>
      <c r="F1402" s="707">
        <f t="shared" si="109"/>
        <v>0</v>
      </c>
      <c r="G1402" s="707" t="str">
        <f t="shared" si="106"/>
        <v/>
      </c>
      <c r="H1402" s="707" t="str">
        <f t="shared" si="107"/>
        <v/>
      </c>
      <c r="I1402" s="22" t="str">
        <f t="shared" si="108"/>
        <v>否</v>
      </c>
      <c r="J1402" s="488" t="str">
        <f t="shared" si="111"/>
        <v>23003</v>
      </c>
      <c r="K1402" s="712">
        <v>1</v>
      </c>
    </row>
    <row r="1403" s="433" customFormat="1" ht="20.25" hidden="1" spans="1:11">
      <c r="A1403" s="522" t="s">
        <v>6725</v>
      </c>
      <c r="B1403" s="522" t="s">
        <v>6726</v>
      </c>
      <c r="C1403" s="24">
        <f>SUMIF('2023.12'!$D$6:$D$1317,A1403,'2023.12'!$F$6:$F$1317)</f>
        <v>0</v>
      </c>
      <c r="D1403" s="24">
        <v>0</v>
      </c>
      <c r="E1403" s="24">
        <f>SUMIF('2024.12'!$E$6:$E$1659,A1403,'2024.12'!$H$6:$H$1659)</f>
        <v>0</v>
      </c>
      <c r="F1403" s="707">
        <f t="shared" si="109"/>
        <v>0</v>
      </c>
      <c r="G1403" s="707" t="str">
        <f t="shared" si="106"/>
        <v/>
      </c>
      <c r="H1403" s="707" t="str">
        <f t="shared" si="107"/>
        <v/>
      </c>
      <c r="I1403" s="22" t="str">
        <f t="shared" si="108"/>
        <v>否</v>
      </c>
      <c r="J1403" s="488" t="str">
        <f t="shared" si="111"/>
        <v>23003</v>
      </c>
      <c r="K1403" s="712">
        <v>1</v>
      </c>
    </row>
    <row r="1404" s="433" customFormat="1" ht="20.25" hidden="1" spans="1:11">
      <c r="A1404" s="522" t="s">
        <v>6727</v>
      </c>
      <c r="B1404" s="522" t="s">
        <v>6728</v>
      </c>
      <c r="C1404" s="24">
        <f>SUMIF('2023.12'!$D$6:$D$1317,A1404,'2023.12'!$F$6:$F$1317)</f>
        <v>0</v>
      </c>
      <c r="D1404" s="24">
        <v>0</v>
      </c>
      <c r="E1404" s="24">
        <f>SUMIF('2024.12'!$E$6:$E$1659,A1404,'2024.12'!$H$6:$H$1659)</f>
        <v>0</v>
      </c>
      <c r="F1404" s="707">
        <f t="shared" si="109"/>
        <v>0</v>
      </c>
      <c r="G1404" s="707" t="str">
        <f t="shared" si="106"/>
        <v/>
      </c>
      <c r="H1404" s="707" t="str">
        <f t="shared" si="107"/>
        <v/>
      </c>
      <c r="I1404" s="22" t="str">
        <f t="shared" si="108"/>
        <v>否</v>
      </c>
      <c r="J1404" s="488" t="str">
        <f t="shared" si="111"/>
        <v>23003</v>
      </c>
      <c r="K1404" s="712">
        <v>1</v>
      </c>
    </row>
    <row r="1405" s="433" customFormat="1" ht="20.25" hidden="1" spans="1:11">
      <c r="A1405" s="522" t="s">
        <v>6729</v>
      </c>
      <c r="B1405" s="522" t="s">
        <v>6730</v>
      </c>
      <c r="C1405" s="24">
        <f>SUMIF('2023.12'!$D$6:$D$1317,A1405,'2023.12'!$F$6:$F$1317)</f>
        <v>0</v>
      </c>
      <c r="D1405" s="24">
        <v>0</v>
      </c>
      <c r="E1405" s="24">
        <f>SUMIF('2024.12'!$E$6:$E$1659,A1405,'2024.12'!$H$6:$H$1659)</f>
        <v>0</v>
      </c>
      <c r="F1405" s="707">
        <f t="shared" si="109"/>
        <v>0</v>
      </c>
      <c r="G1405" s="707" t="str">
        <f t="shared" si="106"/>
        <v/>
      </c>
      <c r="H1405" s="707" t="str">
        <f t="shared" si="107"/>
        <v/>
      </c>
      <c r="I1405" s="22" t="str">
        <f t="shared" si="108"/>
        <v>否</v>
      </c>
      <c r="J1405" s="488" t="str">
        <f t="shared" si="111"/>
        <v>23003</v>
      </c>
      <c r="K1405" s="712">
        <v>1</v>
      </c>
    </row>
    <row r="1406" s="433" customFormat="1" ht="20.25" hidden="1" spans="1:11">
      <c r="A1406" s="522" t="s">
        <v>6731</v>
      </c>
      <c r="B1406" s="522" t="s">
        <v>6732</v>
      </c>
      <c r="C1406" s="24">
        <f>SUMIF('2023.12'!$D$6:$D$1317,A1406,'2023.12'!$F$6:$F$1317)</f>
        <v>0</v>
      </c>
      <c r="D1406" s="24">
        <v>0</v>
      </c>
      <c r="E1406" s="24">
        <f>SUMIF('2024.12'!$E$6:$E$1659,A1406,'2024.12'!$H$6:$H$1659)</f>
        <v>0</v>
      </c>
      <c r="F1406" s="707">
        <f t="shared" si="109"/>
        <v>0</v>
      </c>
      <c r="G1406" s="707" t="str">
        <f t="shared" si="106"/>
        <v/>
      </c>
      <c r="H1406" s="707" t="str">
        <f t="shared" si="107"/>
        <v/>
      </c>
      <c r="I1406" s="22" t="str">
        <f t="shared" si="108"/>
        <v>否</v>
      </c>
      <c r="J1406" s="488" t="str">
        <f t="shared" si="111"/>
        <v>23003</v>
      </c>
      <c r="K1406" s="712">
        <v>1</v>
      </c>
    </row>
    <row r="1407" s="433" customFormat="1" ht="20.25" hidden="1" spans="1:11">
      <c r="A1407" s="522" t="s">
        <v>6733</v>
      </c>
      <c r="B1407" s="522" t="s">
        <v>5022</v>
      </c>
      <c r="C1407" s="24">
        <f>SUMIF('2023.12'!$D$6:$D$1317,A1407,'2023.12'!$F$6:$F$1317)</f>
        <v>0</v>
      </c>
      <c r="D1407" s="24">
        <v>0</v>
      </c>
      <c r="E1407" s="24">
        <f>SUMIF('2024.12'!$E$6:$E$1659,A1407,'2024.12'!$H$6:$H$1659)</f>
        <v>0</v>
      </c>
      <c r="F1407" s="707">
        <f t="shared" si="109"/>
        <v>0</v>
      </c>
      <c r="G1407" s="707" t="str">
        <f t="shared" si="106"/>
        <v/>
      </c>
      <c r="H1407" s="707" t="str">
        <f t="shared" si="107"/>
        <v/>
      </c>
      <c r="I1407" s="22" t="str">
        <f t="shared" si="108"/>
        <v>否</v>
      </c>
      <c r="J1407" s="488" t="str">
        <f t="shared" si="111"/>
        <v>23003</v>
      </c>
      <c r="K1407" s="712">
        <v>1</v>
      </c>
    </row>
    <row r="1408" s="330" customFormat="1" ht="20.25" spans="1:11">
      <c r="A1408" s="349" t="s">
        <v>6734</v>
      </c>
      <c r="B1408" s="350" t="s">
        <v>6735</v>
      </c>
      <c r="C1408" s="20">
        <f>SUMIF($J$1344:$J1505,$A1408,C$1344:C1505)</f>
        <v>16161</v>
      </c>
      <c r="D1408" s="20">
        <f>SUMIF($J$1344:$J1505,$A1408,D$1344:D1505)</f>
        <v>5651</v>
      </c>
      <c r="E1408" s="20">
        <f ca="1">SUMIF($J$1344:$J1505,$A1408,E$1344:E1505)</f>
        <v>9187</v>
      </c>
      <c r="F1408" s="20">
        <f ca="1">SUMIF($J$1344:$J1505,$A1408,F$1344:F1505)</f>
        <v>-6974</v>
      </c>
      <c r="G1408" s="17" t="str">
        <f ca="1" t="shared" si="106"/>
        <v>-43.2%</v>
      </c>
      <c r="H1408" s="17" t="str">
        <f ca="1" t="shared" si="107"/>
        <v>162.6%</v>
      </c>
      <c r="I1408" s="22" t="str">
        <f ca="1" t="shared" si="108"/>
        <v>是</v>
      </c>
      <c r="J1408" s="641" t="str">
        <f t="shared" si="111"/>
        <v>230</v>
      </c>
      <c r="K1408" s="712">
        <v>1</v>
      </c>
    </row>
    <row r="1409" s="433" customFormat="1" ht="20.25" hidden="1" spans="1:11">
      <c r="A1409" s="522" t="s">
        <v>6736</v>
      </c>
      <c r="B1409" s="522" t="s">
        <v>6737</v>
      </c>
      <c r="C1409" s="24">
        <f>SUMIF('2023.12'!$D$6:$D$1317,A1409,'2023.12'!$F$6:$F$1317)</f>
        <v>0</v>
      </c>
      <c r="D1409" s="24">
        <v>0</v>
      </c>
      <c r="E1409" s="24">
        <f>SUMIF('2024.12'!$E$6:$E$1659,A1409,'2024.12'!$H$6:$H$1659)</f>
        <v>0</v>
      </c>
      <c r="F1409" s="707">
        <f t="shared" si="109"/>
        <v>0</v>
      </c>
      <c r="G1409" s="707" t="str">
        <f t="shared" si="106"/>
        <v/>
      </c>
      <c r="H1409" s="707" t="str">
        <f t="shared" si="107"/>
        <v/>
      </c>
      <c r="I1409" s="22" t="str">
        <f t="shared" si="108"/>
        <v>否</v>
      </c>
      <c r="J1409" s="488" t="str">
        <f t="shared" si="111"/>
        <v>23006</v>
      </c>
      <c r="K1409" s="712">
        <v>1</v>
      </c>
    </row>
    <row r="1410" s="330" customFormat="1" ht="20.25" spans="1:11">
      <c r="A1410" s="280" t="s">
        <v>6738</v>
      </c>
      <c r="B1410" s="281" t="s">
        <v>6739</v>
      </c>
      <c r="C1410" s="24">
        <v>16161</v>
      </c>
      <c r="D1410" s="24">
        <v>5651</v>
      </c>
      <c r="E1410" s="24">
        <v>9187</v>
      </c>
      <c r="F1410" s="302">
        <f t="shared" si="109"/>
        <v>-6974</v>
      </c>
      <c r="G1410" s="302" t="str">
        <f t="shared" si="106"/>
        <v>-43.2%</v>
      </c>
      <c r="H1410" s="302" t="str">
        <f t="shared" si="107"/>
        <v>162.6%</v>
      </c>
      <c r="I1410" s="22" t="str">
        <f t="shared" si="108"/>
        <v>是</v>
      </c>
      <c r="J1410" s="641" t="str">
        <f t="shared" si="111"/>
        <v>23006</v>
      </c>
      <c r="K1410" s="712">
        <v>1</v>
      </c>
    </row>
    <row r="1411" s="330" customFormat="1" ht="20.25" spans="1:11">
      <c r="A1411" s="349" t="s">
        <v>6740</v>
      </c>
      <c r="B1411" s="350" t="s">
        <v>6741</v>
      </c>
      <c r="C1411" s="20">
        <v>7360</v>
      </c>
      <c r="D1411" s="20"/>
      <c r="E1411" s="20">
        <v>5066</v>
      </c>
      <c r="F1411" s="20">
        <f t="shared" si="109"/>
        <v>-2294</v>
      </c>
      <c r="G1411" s="17" t="str">
        <f t="shared" si="106"/>
        <v>-31.2%</v>
      </c>
      <c r="H1411" s="17" t="str">
        <f t="shared" si="107"/>
        <v/>
      </c>
      <c r="I1411" s="22" t="str">
        <f t="shared" si="108"/>
        <v>是</v>
      </c>
      <c r="J1411" s="641" t="str">
        <f t="shared" si="111"/>
        <v>230</v>
      </c>
      <c r="K1411" s="712">
        <v>1</v>
      </c>
    </row>
    <row r="1412" s="330" customFormat="1" ht="20.25" spans="1:11">
      <c r="A1412" s="349" t="s">
        <v>6742</v>
      </c>
      <c r="B1412" s="350" t="s">
        <v>6743</v>
      </c>
      <c r="C1412" s="20">
        <f>SUMIF($J$1344:$J1509,$A1412,C$1344:C1509)</f>
        <v>2981</v>
      </c>
      <c r="D1412" s="20">
        <f>SUMIF($J$1344:$J1509,$A1412,D$1344:D1509)</f>
        <v>0</v>
      </c>
      <c r="E1412" s="20">
        <f ca="1">SUMIF($J$1344:$J1509,$A1412,E$1344:E1509)</f>
        <v>1254</v>
      </c>
      <c r="F1412" s="20">
        <f ca="1">SUMIF($J$1344:$J1509,$A1412,F$1344:F1509)</f>
        <v>-1727</v>
      </c>
      <c r="G1412" s="17" t="str">
        <f ca="1" t="shared" si="106"/>
        <v>-57.9%</v>
      </c>
      <c r="H1412" s="17" t="str">
        <f ca="1" t="shared" si="107"/>
        <v/>
      </c>
      <c r="I1412" s="22" t="str">
        <f ca="1" t="shared" si="108"/>
        <v>是</v>
      </c>
      <c r="J1412" s="641" t="str">
        <f t="shared" si="111"/>
        <v>230</v>
      </c>
      <c r="K1412" s="712">
        <v>1</v>
      </c>
    </row>
    <row r="1413" s="330" customFormat="1" ht="20.25" spans="1:11">
      <c r="A1413" s="280" t="s">
        <v>6744</v>
      </c>
      <c r="B1413" s="281" t="s">
        <v>6745</v>
      </c>
      <c r="C1413" s="24">
        <v>2981</v>
      </c>
      <c r="D1413" s="24">
        <v>0</v>
      </c>
      <c r="E1413" s="24">
        <v>1254</v>
      </c>
      <c r="F1413" s="302">
        <f t="shared" si="109"/>
        <v>-1727</v>
      </c>
      <c r="G1413" s="302" t="str">
        <f t="shared" si="106"/>
        <v>-57.9%</v>
      </c>
      <c r="H1413" s="302" t="str">
        <f t="shared" si="107"/>
        <v/>
      </c>
      <c r="I1413" s="22" t="str">
        <f t="shared" si="108"/>
        <v>是</v>
      </c>
      <c r="J1413" s="641" t="str">
        <f t="shared" si="111"/>
        <v>23009</v>
      </c>
      <c r="K1413" s="712">
        <v>1</v>
      </c>
    </row>
    <row r="1414" s="433" customFormat="1" ht="20.25" hidden="1" spans="1:11">
      <c r="A1414" s="269" t="s">
        <v>6746</v>
      </c>
      <c r="B1414" s="269" t="s">
        <v>6747</v>
      </c>
      <c r="C1414" s="660">
        <f>SUMIF($J$1344:$J1511,$A1414,C$1344:C1511)</f>
        <v>0</v>
      </c>
      <c r="D1414" s="660">
        <f>SUMIF($J$1344:$J1511,$A1414,D$1344:D1511)</f>
        <v>0</v>
      </c>
      <c r="E1414" s="660">
        <f ca="1">SUMIF($J$1344:$J1511,$A1414,E$1344:E1511)</f>
        <v>0</v>
      </c>
      <c r="F1414" s="660">
        <f ca="1">SUMIF($J$1344:$J1511,$A1414,F$1344:F1511)</f>
        <v>0</v>
      </c>
      <c r="G1414" s="271" t="str">
        <f ca="1">IFERROR(TEXT(F1414/C1414,"0.0%"),"")</f>
        <v/>
      </c>
      <c r="H1414" s="271" t="str">
        <f ca="1">IFERROR(TEXT(E1414/D1414,"0.0%"),"")</f>
        <v/>
      </c>
      <c r="I1414" s="22" t="str">
        <f ca="1" t="shared" si="108"/>
        <v>否</v>
      </c>
      <c r="J1414" s="488" t="str">
        <f t="shared" si="111"/>
        <v>230</v>
      </c>
      <c r="K1414" s="712">
        <v>1</v>
      </c>
    </row>
    <row r="1415" s="433" customFormat="1" ht="30" hidden="1" spans="1:11">
      <c r="A1415" s="522" t="s">
        <v>6748</v>
      </c>
      <c r="B1415" s="522" t="s">
        <v>6749</v>
      </c>
      <c r="C1415" s="24">
        <f>SUMIF('2023.12'!$D$6:$D$1317,A1415,'2023.12'!$F$6:$F$1317)</f>
        <v>0</v>
      </c>
      <c r="D1415" s="24">
        <v>0</v>
      </c>
      <c r="E1415" s="24">
        <f>SUMIF('2024.12'!$E$6:$E$1659,A1415,'2024.12'!$H$6:$H$1659)</f>
        <v>0</v>
      </c>
      <c r="F1415" s="707">
        <f t="shared" si="109"/>
        <v>0</v>
      </c>
      <c r="G1415" s="707" t="str">
        <f>IFERROR(TEXT(F1415/C1415,"0.0%"),"")</f>
        <v/>
      </c>
      <c r="H1415" s="707" t="str">
        <f>IFERROR(TEXT(E1415/D1415,"0.0%"),"")</f>
        <v/>
      </c>
      <c r="I1415" s="22" t="str">
        <f t="shared" ref="I1415:I1425" si="112">IF(B1415&lt;&gt;"",IF(OR(C1415&lt;&gt;0,D1415&lt;&gt;0,E1415&lt;&gt;0,F1415&lt;&gt;0),"是","否"),"是")</f>
        <v>否</v>
      </c>
      <c r="J1415" s="488" t="str">
        <f t="shared" si="111"/>
        <v>23011</v>
      </c>
      <c r="K1415" s="712">
        <v>1</v>
      </c>
    </row>
    <row r="1416" s="433" customFormat="1" ht="30" hidden="1" spans="1:11">
      <c r="A1416" s="522" t="s">
        <v>6750</v>
      </c>
      <c r="B1416" s="522" t="s">
        <v>6751</v>
      </c>
      <c r="C1416" s="24">
        <f>SUMIF('2023.12'!$D$6:$D$1317,A1416,'2023.12'!$F$6:$F$1317)</f>
        <v>0</v>
      </c>
      <c r="D1416" s="24">
        <v>0</v>
      </c>
      <c r="E1416" s="24">
        <f>SUMIF('2024.12'!$E$6:$E$1659,A1416,'2024.12'!$H$6:$H$1659)</f>
        <v>0</v>
      </c>
      <c r="F1416" s="707">
        <f t="shared" si="109"/>
        <v>0</v>
      </c>
      <c r="G1416" s="707" t="str">
        <f>IFERROR(TEXT(F1416/C1416,"0.0%"),"")</f>
        <v/>
      </c>
      <c r="H1416" s="707" t="str">
        <f>IFERROR(TEXT(E1416/D1416,"0.0%"),"")</f>
        <v/>
      </c>
      <c r="I1416" s="22" t="str">
        <f t="shared" si="112"/>
        <v>否</v>
      </c>
      <c r="J1416" s="488" t="str">
        <f t="shared" si="111"/>
        <v>23011</v>
      </c>
      <c r="K1416" s="712">
        <v>1</v>
      </c>
    </row>
    <row r="1417" s="433" customFormat="1" ht="30" hidden="1" spans="1:11">
      <c r="A1417" s="522" t="s">
        <v>6752</v>
      </c>
      <c r="B1417" s="522" t="s">
        <v>6753</v>
      </c>
      <c r="C1417" s="24">
        <f>SUMIF('2023.12'!$D$6:$D$1317,A1417,'2023.12'!$F$6:$F$1317)</f>
        <v>0</v>
      </c>
      <c r="D1417" s="24">
        <v>0</v>
      </c>
      <c r="E1417" s="24">
        <f>SUMIF('2024.12'!$E$6:$E$1659,A1417,'2024.12'!$H$6:$H$1659)</f>
        <v>0</v>
      </c>
      <c r="F1417" s="707">
        <f t="shared" ref="F1417:F1425" si="113">E1417-C1417</f>
        <v>0</v>
      </c>
      <c r="G1417" s="707" t="str">
        <f t="shared" ref="G1417:G1425" si="114">IFERROR(TEXT(F1417/C1417,"0.0%"),"")</f>
        <v/>
      </c>
      <c r="H1417" s="707" t="str">
        <f t="shared" ref="H1417:H1425" si="115">IFERROR(TEXT(E1417/D1417,"0.0%"),"")</f>
        <v/>
      </c>
      <c r="I1417" s="22" t="str">
        <f t="shared" si="112"/>
        <v>否</v>
      </c>
      <c r="J1417" s="488" t="str">
        <f t="shared" si="111"/>
        <v>23011</v>
      </c>
      <c r="K1417" s="712">
        <v>1</v>
      </c>
    </row>
    <row r="1418" s="433" customFormat="1" ht="30" hidden="1" spans="1:11">
      <c r="A1418" s="522" t="s">
        <v>6754</v>
      </c>
      <c r="B1418" s="522" t="s">
        <v>6755</v>
      </c>
      <c r="C1418" s="24">
        <f>SUMIF('2023.12'!$D$6:$D$1317,A1418,'2023.12'!$F$6:$F$1317)</f>
        <v>0</v>
      </c>
      <c r="D1418" s="24">
        <v>0</v>
      </c>
      <c r="E1418" s="24">
        <f>SUMIF('2024.12'!$E$6:$E$1659,A1418,'2024.12'!$H$6:$H$1659)</f>
        <v>0</v>
      </c>
      <c r="F1418" s="707">
        <f t="shared" si="113"/>
        <v>0</v>
      </c>
      <c r="G1418" s="707" t="str">
        <f t="shared" si="114"/>
        <v/>
      </c>
      <c r="H1418" s="707" t="str">
        <f t="shared" si="115"/>
        <v/>
      </c>
      <c r="I1418" s="22" t="str">
        <f t="shared" si="112"/>
        <v>否</v>
      </c>
      <c r="J1418" s="488" t="str">
        <f t="shared" si="111"/>
        <v>23011</v>
      </c>
      <c r="K1418" s="712">
        <v>1</v>
      </c>
    </row>
    <row r="1419" s="330" customFormat="1" ht="20.25" spans="1:11">
      <c r="A1419" s="349" t="s">
        <v>6756</v>
      </c>
      <c r="B1419" s="350" t="s">
        <v>6757</v>
      </c>
      <c r="C1419" s="20">
        <v>2</v>
      </c>
      <c r="D1419" s="20">
        <f>SUMIF($J$1344:$J1516,$A1419,D$1344:D1516)</f>
        <v>0</v>
      </c>
      <c r="E1419" s="20"/>
      <c r="F1419" s="20">
        <f ca="1">SUMIF($J$1344:$J1516,$A1419,F$1344:F1516)</f>
        <v>0</v>
      </c>
      <c r="G1419" s="17" t="str">
        <f ca="1" t="shared" si="114"/>
        <v>0.0%</v>
      </c>
      <c r="H1419" s="17" t="str">
        <f t="shared" si="115"/>
        <v/>
      </c>
      <c r="I1419" s="22" t="str">
        <f ca="1" t="shared" si="112"/>
        <v>是</v>
      </c>
      <c r="J1419" s="641" t="str">
        <f t="shared" si="111"/>
        <v>230</v>
      </c>
      <c r="K1419" s="712">
        <v>1</v>
      </c>
    </row>
    <row r="1420" s="433" customFormat="1" ht="20.25" hidden="1" spans="1:11">
      <c r="A1420" s="269" t="s">
        <v>6758</v>
      </c>
      <c r="B1420" s="269" t="s">
        <v>6759</v>
      </c>
      <c r="C1420" s="660">
        <f>SUMIF($J$1344:$J1517,$A1420,C$1344:C1517)</f>
        <v>0</v>
      </c>
      <c r="D1420" s="660">
        <f>SUMIF($J$1344:$J1517,$A1420,D$1344:D1517)</f>
        <v>0</v>
      </c>
      <c r="E1420" s="660">
        <f ca="1">SUMIF($J$1344:$J1517,$A1420,E$1344:E1517)</f>
        <v>0</v>
      </c>
      <c r="F1420" s="660">
        <f ca="1">SUMIF($J$1344:$J1517,$A1420,F$1344:F1517)</f>
        <v>0</v>
      </c>
      <c r="G1420" s="271" t="str">
        <f ca="1" t="shared" si="114"/>
        <v/>
      </c>
      <c r="H1420" s="271" t="str">
        <f ca="1" t="shared" si="115"/>
        <v/>
      </c>
      <c r="I1420" s="22" t="str">
        <f ca="1" t="shared" si="112"/>
        <v>否</v>
      </c>
      <c r="J1420" s="488" t="str">
        <f t="shared" si="111"/>
        <v>230</v>
      </c>
      <c r="K1420" s="712">
        <v>1</v>
      </c>
    </row>
    <row r="1421" s="433" customFormat="1" ht="20.25" spans="1:11">
      <c r="A1421" s="269" t="s">
        <v>6760</v>
      </c>
      <c r="B1421" s="270" t="s">
        <v>6761</v>
      </c>
      <c r="C1421" s="660">
        <f>SUMIF($J$1344:$J1513,$A1421,C$1344:C1513)</f>
        <v>0</v>
      </c>
      <c r="D1421" s="660">
        <f>SUMIF($J$1344:$J1513,$A1421,D$1344:D1513)</f>
        <v>0</v>
      </c>
      <c r="E1421" s="660">
        <f ca="1">SUMIF($J$1344:$J1513,$A1421,E$1344:E1513)</f>
        <v>21</v>
      </c>
      <c r="F1421" s="660">
        <f ca="1">SUMIF($J$1344:$J1513,$A1421,F$1344:F1513)</f>
        <v>21</v>
      </c>
      <c r="G1421" s="271" t="str">
        <f ca="1" t="shared" si="114"/>
        <v/>
      </c>
      <c r="H1421" s="271" t="str">
        <f ca="1" t="shared" si="115"/>
        <v/>
      </c>
      <c r="I1421" s="22" t="str">
        <f ca="1" t="shared" si="112"/>
        <v>是</v>
      </c>
      <c r="J1421" s="488" t="str">
        <f t="shared" si="111"/>
        <v>230</v>
      </c>
      <c r="K1421" s="712">
        <v>1</v>
      </c>
    </row>
    <row r="1422" s="433" customFormat="1" ht="20.25" hidden="1" spans="1:11">
      <c r="A1422" s="522">
        <v>2302101</v>
      </c>
      <c r="B1422" s="522" t="s">
        <v>1547</v>
      </c>
      <c r="C1422" s="24">
        <f>SUMIF('2023.12'!$D$6:$D$1317,A1422,'2023.12'!$F$6:$F$1317)</f>
        <v>0</v>
      </c>
      <c r="D1422" s="24">
        <v>0</v>
      </c>
      <c r="E1422" s="24">
        <f>SUMIF('2024.12'!$E$6:$E$1659,A1422,'2024.12'!$H$6:$H$1659)</f>
        <v>0</v>
      </c>
      <c r="F1422" s="707">
        <f t="shared" si="113"/>
        <v>0</v>
      </c>
      <c r="G1422" s="707" t="str">
        <f t="shared" si="114"/>
        <v/>
      </c>
      <c r="H1422" s="707" t="str">
        <f t="shared" si="115"/>
        <v/>
      </c>
      <c r="I1422" s="22" t="str">
        <f t="shared" si="112"/>
        <v>否</v>
      </c>
      <c r="J1422" s="488" t="str">
        <f t="shared" si="111"/>
        <v>23021</v>
      </c>
      <c r="K1422" s="712">
        <v>1</v>
      </c>
    </row>
    <row r="1423" s="433" customFormat="1" ht="20.25" hidden="1" spans="1:11">
      <c r="A1423" s="522" t="s">
        <v>6762</v>
      </c>
      <c r="B1423" s="522" t="s">
        <v>6763</v>
      </c>
      <c r="C1423" s="24">
        <f>SUMIF('2023.12'!$D$6:$D$1317,A1423,'2023.12'!$F$6:$F$1317)</f>
        <v>0</v>
      </c>
      <c r="D1423" s="24">
        <v>0</v>
      </c>
      <c r="E1423" s="24">
        <f>SUMIF('2024.12'!$E$6:$E$1659,A1423,'2024.12'!$H$6:$H$1659)</f>
        <v>0</v>
      </c>
      <c r="F1423" s="707">
        <f t="shared" si="113"/>
        <v>0</v>
      </c>
      <c r="G1423" s="707" t="str">
        <f t="shared" si="114"/>
        <v/>
      </c>
      <c r="H1423" s="707" t="str">
        <f t="shared" si="115"/>
        <v/>
      </c>
      <c r="I1423" s="22" t="str">
        <f t="shared" si="112"/>
        <v>否</v>
      </c>
      <c r="J1423" s="488" t="str">
        <f t="shared" si="111"/>
        <v>23021</v>
      </c>
      <c r="K1423" s="712">
        <v>1</v>
      </c>
    </row>
    <row r="1424" s="433" customFormat="1" ht="20.25" spans="1:11">
      <c r="A1424" s="306" t="s">
        <v>6764</v>
      </c>
      <c r="B1424" s="708" t="s">
        <v>6765</v>
      </c>
      <c r="C1424" s="24">
        <f>SUMIF('2023.12'!$D$6:$D$1317,A1424,'2023.12'!$F$6:$F$1317)</f>
        <v>0</v>
      </c>
      <c r="D1424" s="24">
        <v>0</v>
      </c>
      <c r="E1424" s="24">
        <v>21</v>
      </c>
      <c r="F1424" s="707">
        <f t="shared" si="113"/>
        <v>21</v>
      </c>
      <c r="G1424" s="707" t="str">
        <f t="shared" si="114"/>
        <v/>
      </c>
      <c r="H1424" s="707" t="str">
        <f t="shared" si="115"/>
        <v/>
      </c>
      <c r="I1424" s="22" t="str">
        <f t="shared" si="112"/>
        <v>是</v>
      </c>
      <c r="J1424" s="488" t="str">
        <f t="shared" si="111"/>
        <v>23021</v>
      </c>
      <c r="K1424" s="712">
        <v>1</v>
      </c>
    </row>
    <row r="1425" s="433" customFormat="1" ht="20.25" hidden="1" spans="1:11">
      <c r="A1425" s="522" t="s">
        <v>6766</v>
      </c>
      <c r="B1425" s="522" t="s">
        <v>6767</v>
      </c>
      <c r="C1425" s="24">
        <f>SUMIF('2023.12'!$D$6:$D$1317,A1425,'2023.12'!$F$6:$F$1317)</f>
        <v>0</v>
      </c>
      <c r="D1425" s="24">
        <v>0</v>
      </c>
      <c r="E1425" s="24">
        <f>SUMIF('2024.12'!$E$6:$E$1659,A1425,'2024.12'!$H$6:$H$1659)</f>
        <v>0</v>
      </c>
      <c r="F1425" s="707">
        <f t="shared" si="113"/>
        <v>0</v>
      </c>
      <c r="G1425" s="707" t="str">
        <f t="shared" si="114"/>
        <v/>
      </c>
      <c r="H1425" s="707" t="str">
        <f t="shared" si="115"/>
        <v/>
      </c>
      <c r="I1425" s="22" t="str">
        <f t="shared" si="112"/>
        <v>否</v>
      </c>
      <c r="J1425" s="488" t="str">
        <f t="shared" si="111"/>
        <v>23021</v>
      </c>
      <c r="K1425" s="712">
        <v>1</v>
      </c>
    </row>
    <row r="1426" s="330" customFormat="1" ht="20.25" spans="1:11">
      <c r="A1426" s="20" t="s">
        <v>6768</v>
      </c>
      <c r="B1426" s="344" t="s">
        <v>1949</v>
      </c>
      <c r="C1426" s="20">
        <f>SUMIF($J$1343:$J1519,$A1426,C$1343:C1519)</f>
        <v>65952</v>
      </c>
      <c r="D1426" s="20">
        <f>SUMIF($J$1343:$J1519,$A1426,D$1343:D1519)</f>
        <v>5138</v>
      </c>
      <c r="E1426" s="20">
        <f ca="1">SUMIF($J$1343:$J1519,$A1426,E$1343:E1519)</f>
        <v>8229</v>
      </c>
      <c r="F1426" s="20">
        <f ca="1">SUMIF($J$1343:$J1519,$A1426,F$1343:F1519)</f>
        <v>-57723</v>
      </c>
      <c r="G1426" s="17" t="str">
        <f ca="1" t="shared" ref="G1426:G1439" si="116">IFERROR(TEXT(F1426/C1426,"0.0%"),"")</f>
        <v>-87.5%</v>
      </c>
      <c r="H1426" s="17" t="str">
        <f ca="1" t="shared" ref="H1426:H1439" si="117">IFERROR(TEXT(E1426/D1426,"0.0%"),"")</f>
        <v>160.2%</v>
      </c>
      <c r="I1426" s="22" t="str">
        <f ca="1" t="shared" ref="I1426:I1439" si="118">IF(B1426&lt;&gt;"",IF(OR(C1426&lt;&gt;0,D1426&lt;&gt;0,E1426&lt;&gt;0,F1426&lt;&gt;0),"是","否"),"是")</f>
        <v>是</v>
      </c>
      <c r="J1426" s="641">
        <f t="shared" ref="J1426:J1439" si="119">_xlfn.IFS(LEN(A1426)=3,0,LEN(A1426)=5,LEFT(A1426,3),LEN(A1426)=7,LEFT(A1426,5))</f>
        <v>0</v>
      </c>
      <c r="K1426" s="712">
        <v>1</v>
      </c>
    </row>
    <row r="1427" s="433" customFormat="1" ht="31.5" hidden="1" spans="1:11">
      <c r="A1427" s="269" t="s">
        <v>6769</v>
      </c>
      <c r="B1427" s="269" t="s">
        <v>6770</v>
      </c>
      <c r="C1427" s="660">
        <f>SUMIF($J$1344:$J1519,$A1427,C$1344:C1519)</f>
        <v>0</v>
      </c>
      <c r="D1427" s="660">
        <f>SUMIF($J$1344:$J1519,$A1427,D$1344:D1519)</f>
        <v>0</v>
      </c>
      <c r="E1427" s="660">
        <f ca="1">SUMIF($J$1344:$J1519,$A1427,E$1344:E1519)</f>
        <v>0</v>
      </c>
      <c r="F1427" s="660">
        <f ca="1">SUMIF($J$1344:$J1519,$A1427,F$1344:F1519)</f>
        <v>0</v>
      </c>
      <c r="G1427" s="271" t="str">
        <f ca="1" t="shared" si="116"/>
        <v/>
      </c>
      <c r="H1427" s="271" t="str">
        <f ca="1" t="shared" si="117"/>
        <v/>
      </c>
      <c r="I1427" s="22" t="str">
        <f ca="1" t="shared" si="118"/>
        <v>否</v>
      </c>
      <c r="J1427" s="488" t="str">
        <f t="shared" si="119"/>
        <v>231</v>
      </c>
      <c r="K1427" s="712">
        <v>1</v>
      </c>
    </row>
    <row r="1428" s="433" customFormat="1" ht="30" hidden="1" spans="1:11">
      <c r="A1428" s="522" t="s">
        <v>6771</v>
      </c>
      <c r="B1428" s="522" t="s">
        <v>6772</v>
      </c>
      <c r="C1428" s="24">
        <f>SUMIF('2023.12'!$D$6:$D$1317,A1428,'2023.12'!$F$6:$F$1317)</f>
        <v>0</v>
      </c>
      <c r="D1428" s="24">
        <v>0</v>
      </c>
      <c r="E1428" s="24">
        <f>SUMIF('2024.12'!$E$6:$E$1659,A1428,'2024.12'!$H$6:$H$1659)</f>
        <v>0</v>
      </c>
      <c r="F1428" s="707">
        <f t="shared" ref="F1426:F1438" si="120">E1428-C1428</f>
        <v>0</v>
      </c>
      <c r="G1428" s="707" t="str">
        <f t="shared" si="116"/>
        <v/>
      </c>
      <c r="H1428" s="707" t="str">
        <f t="shared" si="117"/>
        <v/>
      </c>
      <c r="I1428" s="22" t="str">
        <f t="shared" si="118"/>
        <v>否</v>
      </c>
      <c r="J1428" s="488" t="str">
        <f t="shared" si="119"/>
        <v>23101</v>
      </c>
      <c r="K1428" s="712">
        <v>1</v>
      </c>
    </row>
    <row r="1429" s="433" customFormat="1" ht="31.5" hidden="1" spans="1:11">
      <c r="A1429" s="269" t="s">
        <v>6773</v>
      </c>
      <c r="B1429" s="269" t="s">
        <v>6774</v>
      </c>
      <c r="C1429" s="660">
        <f>SUMIF($J$1344:$J1521,$A1429,C$1344:C1521)</f>
        <v>0</v>
      </c>
      <c r="D1429" s="660">
        <f>SUMIF($J$1344:$J1521,$A1429,D$1344:D1521)</f>
        <v>0</v>
      </c>
      <c r="E1429" s="660">
        <f ca="1">SUMIF($J$1344:$J1521,$A1429,E$1344:E1521)</f>
        <v>0</v>
      </c>
      <c r="F1429" s="660">
        <f ca="1">SUMIF($J$1344:$J1521,$A1429,F$1344:F1521)</f>
        <v>0</v>
      </c>
      <c r="G1429" s="271" t="str">
        <f ca="1" t="shared" si="116"/>
        <v/>
      </c>
      <c r="H1429" s="271" t="str">
        <f ca="1" t="shared" si="117"/>
        <v/>
      </c>
      <c r="I1429" s="22" t="str">
        <f ca="1" t="shared" si="118"/>
        <v>否</v>
      </c>
      <c r="J1429" s="488" t="str">
        <f t="shared" si="119"/>
        <v>231</v>
      </c>
      <c r="K1429" s="712">
        <v>1</v>
      </c>
    </row>
    <row r="1430" s="433" customFormat="1" ht="30" hidden="1" spans="1:11">
      <c r="A1430" s="522" t="s">
        <v>6775</v>
      </c>
      <c r="B1430" s="522" t="s">
        <v>6776</v>
      </c>
      <c r="C1430" s="24">
        <f>SUMIF('2023.12'!$D$6:$D$1317,A1430,'2023.12'!$F$6:$F$1317)</f>
        <v>0</v>
      </c>
      <c r="D1430" s="24">
        <v>0</v>
      </c>
      <c r="E1430" s="24">
        <f>SUMIF('2024.12'!$E$6:$E$1659,A1430,'2024.12'!$H$6:$H$1659)</f>
        <v>0</v>
      </c>
      <c r="F1430" s="707">
        <f t="shared" si="120"/>
        <v>0</v>
      </c>
      <c r="G1430" s="707" t="str">
        <f t="shared" si="116"/>
        <v/>
      </c>
      <c r="H1430" s="707" t="str">
        <f t="shared" si="117"/>
        <v/>
      </c>
      <c r="I1430" s="22" t="str">
        <f t="shared" si="118"/>
        <v>否</v>
      </c>
      <c r="J1430" s="488" t="str">
        <f t="shared" si="119"/>
        <v>23102</v>
      </c>
      <c r="K1430" s="712">
        <v>1</v>
      </c>
    </row>
    <row r="1431" s="433" customFormat="1" ht="30" hidden="1" spans="1:11">
      <c r="A1431" s="522" t="s">
        <v>6777</v>
      </c>
      <c r="B1431" s="522" t="s">
        <v>6778</v>
      </c>
      <c r="C1431" s="24">
        <f>SUMIF('2023.12'!$D$6:$D$1317,A1431,'2023.12'!$F$6:$F$1317)</f>
        <v>0</v>
      </c>
      <c r="D1431" s="24">
        <v>0</v>
      </c>
      <c r="E1431" s="24">
        <f>SUMIF('2024.12'!$E$6:$E$1659,A1431,'2024.12'!$H$6:$H$1659)</f>
        <v>0</v>
      </c>
      <c r="F1431" s="707">
        <f t="shared" si="120"/>
        <v>0</v>
      </c>
      <c r="G1431" s="707" t="str">
        <f t="shared" si="116"/>
        <v/>
      </c>
      <c r="H1431" s="707" t="str">
        <f t="shared" si="117"/>
        <v/>
      </c>
      <c r="I1431" s="22" t="str">
        <f t="shared" si="118"/>
        <v>否</v>
      </c>
      <c r="J1431" s="488" t="str">
        <f t="shared" si="119"/>
        <v>23102</v>
      </c>
      <c r="K1431" s="712">
        <v>1</v>
      </c>
    </row>
    <row r="1432" s="433" customFormat="1" ht="30" hidden="1" spans="1:11">
      <c r="A1432" s="522" t="s">
        <v>6779</v>
      </c>
      <c r="B1432" s="522" t="s">
        <v>6780</v>
      </c>
      <c r="C1432" s="24">
        <f>SUMIF('2023.12'!$D$6:$D$1317,A1432,'2023.12'!$F$6:$F$1317)</f>
        <v>0</v>
      </c>
      <c r="D1432" s="24">
        <v>0</v>
      </c>
      <c r="E1432" s="24">
        <f>SUMIF('2024.12'!$E$6:$E$1659,A1432,'2024.12'!$H$6:$H$1659)</f>
        <v>0</v>
      </c>
      <c r="F1432" s="707">
        <f t="shared" si="120"/>
        <v>0</v>
      </c>
      <c r="G1432" s="707" t="str">
        <f t="shared" si="116"/>
        <v/>
      </c>
      <c r="H1432" s="707" t="str">
        <f t="shared" si="117"/>
        <v/>
      </c>
      <c r="I1432" s="22" t="str">
        <f t="shared" si="118"/>
        <v>否</v>
      </c>
      <c r="J1432" s="488" t="str">
        <f t="shared" si="119"/>
        <v>23102</v>
      </c>
      <c r="K1432" s="712">
        <v>1</v>
      </c>
    </row>
    <row r="1433" s="433" customFormat="1" ht="30" hidden="1" spans="1:11">
      <c r="A1433" s="522" t="s">
        <v>6781</v>
      </c>
      <c r="B1433" s="522" t="s">
        <v>6782</v>
      </c>
      <c r="C1433" s="24">
        <f>SUMIF('2023.12'!$D$6:$D$1317,A1433,'2023.12'!$F$6:$F$1317)</f>
        <v>0</v>
      </c>
      <c r="D1433" s="24">
        <v>0</v>
      </c>
      <c r="E1433" s="24">
        <f>SUMIF('2024.12'!$E$6:$E$1659,A1433,'2024.12'!$H$6:$H$1659)</f>
        <v>0</v>
      </c>
      <c r="F1433" s="707">
        <f t="shared" si="120"/>
        <v>0</v>
      </c>
      <c r="G1433" s="707" t="str">
        <f t="shared" si="116"/>
        <v/>
      </c>
      <c r="H1433" s="707" t="str">
        <f t="shared" si="117"/>
        <v/>
      </c>
      <c r="I1433" s="22" t="str">
        <f t="shared" si="118"/>
        <v>否</v>
      </c>
      <c r="J1433" s="488" t="str">
        <f t="shared" si="119"/>
        <v>23102</v>
      </c>
      <c r="K1433" s="712">
        <v>1</v>
      </c>
    </row>
    <row r="1434" s="330" customFormat="1" ht="31.5" spans="1:11">
      <c r="A1434" s="349" t="s">
        <v>6783</v>
      </c>
      <c r="B1434" s="350" t="s">
        <v>1956</v>
      </c>
      <c r="C1434" s="20">
        <f>SUMIF($J$1344:$J1526,$A1434,C$1344:C1526)</f>
        <v>65952</v>
      </c>
      <c r="D1434" s="20">
        <f>SUMIF($J$1344:$J1526,$A1434,D$1344:D1526)</f>
        <v>5138</v>
      </c>
      <c r="E1434" s="20">
        <f ca="1">SUMIF($J$1344:$J1526,$A1434,E$1344:E1526)</f>
        <v>8229</v>
      </c>
      <c r="F1434" s="20">
        <f ca="1">SUMIF($J$1344:$J1526,$A1434,F$1344:F1526)</f>
        <v>-57723</v>
      </c>
      <c r="G1434" s="17" t="str">
        <f ca="1" t="shared" si="116"/>
        <v>-87.5%</v>
      </c>
      <c r="H1434" s="17" t="str">
        <f ca="1" t="shared" si="117"/>
        <v>160.2%</v>
      </c>
      <c r="I1434" s="22" t="str">
        <f ca="1" t="shared" si="118"/>
        <v>是</v>
      </c>
      <c r="J1434" s="641" t="str">
        <f t="shared" si="119"/>
        <v>231</v>
      </c>
      <c r="K1434" s="712">
        <v>1</v>
      </c>
    </row>
    <row r="1435" s="330" customFormat="1" ht="31.5" spans="1:11">
      <c r="A1435" s="280" t="s">
        <v>6784</v>
      </c>
      <c r="B1435" s="281" t="s">
        <v>1957</v>
      </c>
      <c r="C1435" s="24">
        <f>SUMIF('2023.12'!$D$6:$D$1642,A1435,'2023.12'!$F$6:$F$1642)</f>
        <v>16852</v>
      </c>
      <c r="D1435" s="24">
        <v>5138</v>
      </c>
      <c r="E1435" s="24">
        <f>SUMIF('2024.12'!$E$6:$E$1659,A1435,'2024.12'!$H$6:$H$1659)</f>
        <v>5138</v>
      </c>
      <c r="F1435" s="302">
        <f t="shared" si="120"/>
        <v>-11714</v>
      </c>
      <c r="G1435" s="302" t="str">
        <f t="shared" si="116"/>
        <v>-69.5%</v>
      </c>
      <c r="H1435" s="302" t="str">
        <f t="shared" si="117"/>
        <v>100.0%</v>
      </c>
      <c r="I1435" s="22" t="str">
        <f t="shared" si="118"/>
        <v>是</v>
      </c>
      <c r="J1435" s="641" t="str">
        <f t="shared" si="119"/>
        <v>23103</v>
      </c>
      <c r="K1435" s="712">
        <v>1</v>
      </c>
    </row>
    <row r="1436" s="433" customFormat="1" ht="30" hidden="1" spans="1:11">
      <c r="A1436" s="522" t="s">
        <v>6785</v>
      </c>
      <c r="B1436" s="522" t="s">
        <v>6786</v>
      </c>
      <c r="C1436" s="24">
        <f>SUMIF('2023.12'!$D$6:$D$1642,A1436,'2023.12'!$F$6:$F$1642)</f>
        <v>0</v>
      </c>
      <c r="D1436" s="24">
        <v>0</v>
      </c>
      <c r="E1436" s="24">
        <f>SUMIF('2024.12'!$E$6:$E$1659,A1436,'2024.12'!$H$6:$H$1659)</f>
        <v>0</v>
      </c>
      <c r="F1436" s="707">
        <f t="shared" si="120"/>
        <v>0</v>
      </c>
      <c r="G1436" s="707" t="str">
        <f t="shared" si="116"/>
        <v/>
      </c>
      <c r="H1436" s="707" t="str">
        <f t="shared" si="117"/>
        <v/>
      </c>
      <c r="I1436" s="22" t="str">
        <f t="shared" si="118"/>
        <v>否</v>
      </c>
      <c r="J1436" s="488" t="str">
        <f t="shared" si="119"/>
        <v>23103</v>
      </c>
      <c r="K1436" s="712">
        <v>1</v>
      </c>
    </row>
    <row r="1437" s="433" customFormat="1" ht="30" spans="1:11">
      <c r="A1437" s="306" t="s">
        <v>6787</v>
      </c>
      <c r="B1437" s="708" t="s">
        <v>1959</v>
      </c>
      <c r="C1437" s="24">
        <f>SUMIF('2023.12'!$D$6:$D$1642,A1437,'2023.12'!$F$6:$F$1642)</f>
        <v>0</v>
      </c>
      <c r="D1437" s="24">
        <v>0</v>
      </c>
      <c r="E1437" s="24">
        <f>SUMIF('2024.12'!$E$6:$E$1659,A1437,'2024.12'!$H$6:$H$1659)</f>
        <v>91</v>
      </c>
      <c r="F1437" s="707">
        <f t="shared" si="120"/>
        <v>91</v>
      </c>
      <c r="G1437" s="707" t="str">
        <f t="shared" si="116"/>
        <v/>
      </c>
      <c r="H1437" s="707" t="str">
        <f t="shared" si="117"/>
        <v/>
      </c>
      <c r="I1437" s="22" t="str">
        <f t="shared" si="118"/>
        <v>是</v>
      </c>
      <c r="J1437" s="488" t="str">
        <f t="shared" si="119"/>
        <v>23103</v>
      </c>
      <c r="K1437" s="712">
        <v>1</v>
      </c>
    </row>
    <row r="1438" s="330" customFormat="1" ht="31.5" spans="1:11">
      <c r="A1438" s="280" t="s">
        <v>6788</v>
      </c>
      <c r="B1438" s="281" t="s">
        <v>1960</v>
      </c>
      <c r="C1438" s="24">
        <f>SUMIF('2023.12'!$D$6:$D$1642,A1438,'2023.12'!$F$6:$F$1642)</f>
        <v>49100</v>
      </c>
      <c r="D1438" s="24">
        <v>0</v>
      </c>
      <c r="E1438" s="24">
        <f>SUMIF('2024.12'!$E$6:$E$1659,A1438,'2024.12'!$H$6:$H$1659)</f>
        <v>3000</v>
      </c>
      <c r="F1438" s="302">
        <f t="shared" si="120"/>
        <v>-46100</v>
      </c>
      <c r="G1438" s="302" t="str">
        <f t="shared" si="116"/>
        <v>-93.9%</v>
      </c>
      <c r="H1438" s="302" t="str">
        <f t="shared" si="117"/>
        <v/>
      </c>
      <c r="I1438" s="22" t="str">
        <f t="shared" si="118"/>
        <v>是</v>
      </c>
      <c r="J1438" s="641" t="str">
        <f t="shared" si="119"/>
        <v>23103</v>
      </c>
      <c r="K1438" s="712">
        <v>1</v>
      </c>
    </row>
    <row r="1439" s="330" customFormat="1" ht="20.25" spans="1:11">
      <c r="A1439" s="13" t="s">
        <v>6789</v>
      </c>
      <c r="B1439" s="20"/>
      <c r="C1439" s="20">
        <f>C1341+C1342+C1426</f>
        <v>342245</v>
      </c>
      <c r="D1439" s="20">
        <f>D1341+D1342+D1426</f>
        <v>268077</v>
      </c>
      <c r="E1439" s="20">
        <f ca="1">E1341+E1342+E1426</f>
        <v>283123</v>
      </c>
      <c r="F1439" s="20">
        <f ca="1">F1341+F1342+F1426</f>
        <v>-59120</v>
      </c>
      <c r="G1439" s="17" t="str">
        <f ca="1" t="shared" si="116"/>
        <v>-17.3%</v>
      </c>
      <c r="H1439" s="17" t="str">
        <f ca="1" t="shared" si="117"/>
        <v>105.6%</v>
      </c>
      <c r="I1439" s="22" t="str">
        <f ca="1" t="shared" si="118"/>
        <v>是</v>
      </c>
      <c r="J1439" s="641" t="e">
        <f t="shared" si="119"/>
        <v>#N/A</v>
      </c>
      <c r="K1439" s="712">
        <v>1</v>
      </c>
    </row>
    <row r="1440" hidden="1" customHeight="1" spans="1:11">
      <c r="A1440" s="584"/>
      <c r="E1440" s="261">
        <f ca="1">表1.2024年公共财政收入决算表!E388-E1439</f>
        <v>0</v>
      </c>
      <c r="K1440" s="641">
        <v>1</v>
      </c>
    </row>
    <row r="1441" hidden="1" customHeight="1" spans="1:11">
      <c r="A1441" s="584"/>
      <c r="E1441" s="261">
        <f ca="1">E1439-E1413</f>
        <v>281869</v>
      </c>
      <c r="K1441" s="641">
        <v>1</v>
      </c>
    </row>
    <row r="1442" hidden="1" customHeight="1" spans="5:11">
      <c r="E1442" s="261">
        <f ca="1">E1439-E1413</f>
        <v>281869</v>
      </c>
      <c r="K1442" s="641">
        <v>1</v>
      </c>
    </row>
    <row r="1443" hidden="1" customHeight="1" spans="5:11">
      <c r="E1443" s="261">
        <f ca="1">表1.2024年公共财政收入决算表!E388-E1439</f>
        <v>0</v>
      </c>
      <c r="K1443" s="717"/>
    </row>
    <row r="1444" hidden="1" customHeight="1" spans="5:11">
      <c r="E1444" s="261">
        <f ca="1">表1.2024年公共财政收入决算表!E388-E1439</f>
        <v>0</v>
      </c>
      <c r="K1444" s="717"/>
    </row>
  </sheetData>
  <autoFilter ref="A5:O1444">
    <filterColumn colId="8">
      <customFilters>
        <customFilter operator="equal" val="是"/>
      </customFilters>
    </filterColumn>
    <extLst/>
  </autoFilter>
  <mergeCells count="9">
    <mergeCell ref="A1:B1"/>
    <mergeCell ref="A2:H2"/>
    <mergeCell ref="G3:H3"/>
    <mergeCell ref="D4:E4"/>
    <mergeCell ref="F4:H4"/>
    <mergeCell ref="A1341:B1341"/>
    <mergeCell ref="A1439:B1439"/>
    <mergeCell ref="A4:A5"/>
    <mergeCell ref="B4:B5"/>
  </mergeCells>
  <printOptions horizontalCentered="1"/>
  <pageMargins left="0.511805555555556" right="0.511805555555556" top="0.708333333333333" bottom="0.708333333333333" header="0" footer="0"/>
  <pageSetup paperSize="9" firstPageNumber="18" orientation="portrait" blackAndWhite="1" useFirstPageNumber="1" horizontalDpi="600" verticalDpi="600"/>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7">
    <tabColor theme="9"/>
  </sheetPr>
  <dimension ref="A1:O128"/>
  <sheetViews>
    <sheetView showGridLines="0" showZeros="0" zoomScaleSheetLayoutView="60" workbookViewId="0">
      <pane xSplit="2" ySplit="5" topLeftCell="C92" activePane="bottomRight" state="frozenSplit"/>
      <selection/>
      <selection pane="topRight"/>
      <selection pane="bottomLeft"/>
      <selection pane="bottomRight" activeCell="L355" sqref="L355:L388"/>
    </sheetView>
  </sheetViews>
  <sheetFormatPr defaultColWidth="8.75" defaultRowHeight="14.25"/>
  <cols>
    <col min="1" max="1" width="10.625" style="329" hidden="1" customWidth="1"/>
    <col min="2" max="2" width="11.1" style="655" customWidth="1"/>
    <col min="3" max="3" width="22.0916666666667" style="624" customWidth="1"/>
    <col min="4" max="4" width="8.225" style="625" customWidth="1"/>
    <col min="5" max="5" width="8" style="625" customWidth="1"/>
    <col min="6" max="6" width="8.225" style="625" customWidth="1"/>
    <col min="7" max="7" width="9.5" style="625" customWidth="1"/>
    <col min="8" max="8" width="8.43333333333333" style="656" customWidth="1"/>
    <col min="9" max="9" width="9.7" style="656" customWidth="1"/>
    <col min="10" max="10" width="9" style="330" customWidth="1"/>
    <col min="11" max="35" width="9" style="330"/>
    <col min="36" max="16384" width="8.75" style="330"/>
  </cols>
  <sheetData>
    <row r="1" s="432" customFormat="1" ht="17" customHeight="1" spans="1:13">
      <c r="A1" s="433"/>
      <c r="B1" s="629" t="s">
        <v>6790</v>
      </c>
      <c r="C1" s="98"/>
      <c r="D1" s="630"/>
      <c r="E1" s="630"/>
      <c r="F1" s="630"/>
      <c r="G1" s="630"/>
      <c r="H1" s="657"/>
      <c r="I1" s="657"/>
      <c r="M1" s="330"/>
    </row>
    <row r="2" s="330" customFormat="1" ht="24" customHeight="1" spans="1:9">
      <c r="A2" s="329"/>
      <c r="B2" s="100" t="s">
        <v>6791</v>
      </c>
      <c r="C2" s="99"/>
      <c r="D2" s="470"/>
      <c r="E2" s="470"/>
      <c r="F2" s="470"/>
      <c r="G2" s="470"/>
      <c r="H2" s="470"/>
      <c r="I2" s="675"/>
    </row>
    <row r="3" s="432" customFormat="1" ht="17" customHeight="1" spans="1:13">
      <c r="A3" s="433"/>
      <c r="B3" s="658"/>
      <c r="C3" s="633"/>
      <c r="D3" s="630"/>
      <c r="E3" s="630"/>
      <c r="F3" s="630"/>
      <c r="G3" s="657"/>
      <c r="H3" s="472" t="s">
        <v>4036</v>
      </c>
      <c r="I3" s="472"/>
      <c r="M3" s="330"/>
    </row>
    <row r="4" s="432" customFormat="1" ht="22" customHeight="1" spans="1:13">
      <c r="A4" s="433"/>
      <c r="B4" s="263" t="s">
        <v>4630</v>
      </c>
      <c r="C4" s="263" t="s">
        <v>4079</v>
      </c>
      <c r="D4" s="14" t="s">
        <v>4080</v>
      </c>
      <c r="E4" s="110" t="s">
        <v>4081</v>
      </c>
      <c r="F4" s="569"/>
      <c r="G4" s="555" t="s">
        <v>4631</v>
      </c>
      <c r="H4" s="635"/>
      <c r="I4" s="569"/>
      <c r="J4" s="330" t="s">
        <v>4083</v>
      </c>
      <c r="M4" s="330"/>
    </row>
    <row r="5" s="432" customFormat="1" ht="35" customHeight="1" spans="1:13">
      <c r="A5" s="433"/>
      <c r="B5" s="114"/>
      <c r="C5" s="114"/>
      <c r="D5" s="13" t="s">
        <v>4632</v>
      </c>
      <c r="E5" s="13" t="s">
        <v>4633</v>
      </c>
      <c r="F5" s="13" t="s">
        <v>4634</v>
      </c>
      <c r="G5" s="13" t="s">
        <v>4087</v>
      </c>
      <c r="H5" s="13" t="s">
        <v>4088</v>
      </c>
      <c r="I5" s="13" t="s">
        <v>4089</v>
      </c>
      <c r="M5" s="330"/>
    </row>
    <row r="6" s="327" customFormat="1" ht="15.75" spans="1:13">
      <c r="A6" s="659"/>
      <c r="B6" s="20" t="s">
        <v>6792</v>
      </c>
      <c r="C6" s="344" t="s">
        <v>6793</v>
      </c>
      <c r="D6" s="211">
        <f>SUMIF($K7:$K$123,$B6,D7:D$123)</f>
        <v>13580</v>
      </c>
      <c r="E6" s="211">
        <f>SUMIF($K7:$K$123,$B6,E7:E$123)</f>
        <v>25200</v>
      </c>
      <c r="F6" s="211">
        <f>SUMIF($K7:$K$123,$B6,F7:F$123)</f>
        <v>10020</v>
      </c>
      <c r="G6" s="211">
        <f>SUMIF($K7:$K$123,$B6,G7:G$123)</f>
        <v>-3560</v>
      </c>
      <c r="H6" s="621" t="str">
        <f t="shared" ref="H6:H69" si="0">IFERROR(TEXT(G6/D6,"0.0%"),"")</f>
        <v>-26.2%</v>
      </c>
      <c r="I6" s="621" t="str">
        <f>IFERROR(TEXT(F6/E6,"0.0%"),"")</f>
        <v>39.8%</v>
      </c>
      <c r="J6" s="22" t="str">
        <f>IF(C6&lt;&gt;"",IF(OR(D6&lt;&gt;0,E6&lt;&gt;0,F6&lt;&gt;0,G6&lt;&gt;0),"是","否"),"是")</f>
        <v>是</v>
      </c>
      <c r="K6" s="327" t="str">
        <f>LEFT(B6,3)</f>
        <v>103</v>
      </c>
      <c r="L6" s="93" t="str">
        <f>_xlfn.IFS(LEN(B6)=3,"类",LEN(B6)=5,"款",LEN(B6)=7,"项",LEN(B6)&gt;5,"目")</f>
        <v>款</v>
      </c>
      <c r="M6" s="327">
        <v>1</v>
      </c>
    </row>
    <row r="7" s="329" customFormat="1" ht="15.75" hidden="1" spans="1:12">
      <c r="A7" s="659"/>
      <c r="B7" s="660" t="s">
        <v>6794</v>
      </c>
      <c r="C7" s="269" t="s">
        <v>6795</v>
      </c>
      <c r="D7" s="661">
        <f>SUMIF($K8:$K$123,$B7,D8:D$123)</f>
        <v>0</v>
      </c>
      <c r="E7" s="271">
        <f>SUMIF($K8:$K$123,$B7,E8:E$123)</f>
        <v>0</v>
      </c>
      <c r="F7" s="661">
        <f>SUMIF($K8:$K$123,$B7,F8:F$123)</f>
        <v>0</v>
      </c>
      <c r="G7" s="661">
        <f>SUMIF($K8:$K$123,$B7,G8:G$123)</f>
        <v>0</v>
      </c>
      <c r="H7" s="662" t="str">
        <f t="shared" si="0"/>
        <v/>
      </c>
      <c r="I7" s="662" t="str">
        <f t="shared" ref="I6:I69" si="1">IFERROR(TEXT(F7/E7,"0.0%"),"")</f>
        <v/>
      </c>
      <c r="J7" s="22" t="str">
        <f t="shared" ref="J7:J38" si="2">IF(C7&lt;&gt;"",IF(OR(D7&lt;&gt;0,E7&lt;&gt;0,F7&lt;&gt;0,G7&lt;&gt;0),"是","否"),"是")</f>
        <v>否</v>
      </c>
      <c r="K7" s="329" t="str">
        <f t="shared" ref="K7:K17" si="3">LEFT(B7,5)</f>
        <v>10301</v>
      </c>
      <c r="L7" s="93" t="str">
        <f>_xlfn.IFS(LEN(B7)=3,"类",LEN(B7)=5,"款",LEN(B7)=7,"项",LEN(B7)&gt;5,"目")</f>
        <v>项</v>
      </c>
    </row>
    <row r="8" s="329" customFormat="1" ht="15.75" hidden="1" spans="1:12">
      <c r="A8" s="659"/>
      <c r="B8" s="663" t="s">
        <v>6796</v>
      </c>
      <c r="C8" s="272" t="s">
        <v>6797</v>
      </c>
      <c r="D8" s="664"/>
      <c r="E8" s="348"/>
      <c r="F8" s="664">
        <f>SUMIF('2024.12'!$A$637:$A$760,B8,'2024.12'!$D$637:$D$760)</f>
        <v>0</v>
      </c>
      <c r="G8" s="664">
        <f>F8-D8</f>
        <v>0</v>
      </c>
      <c r="H8" s="665" t="str">
        <f t="shared" si="0"/>
        <v/>
      </c>
      <c r="I8" s="665" t="str">
        <f t="shared" si="1"/>
        <v/>
      </c>
      <c r="J8" s="22" t="str">
        <f t="shared" si="2"/>
        <v>否</v>
      </c>
      <c r="K8" s="329" t="str">
        <f>LEFT(B8,7)</f>
        <v>1030102</v>
      </c>
      <c r="L8" s="93" t="str">
        <f>_xlfn.IFS(LEN(B8)=3,"类",LEN(B8)=5,"款",LEN(B8)=7,"项",LEN(B8)&gt;5,"目")</f>
        <v>目</v>
      </c>
    </row>
    <row r="9" s="329" customFormat="1" ht="15.75" hidden="1" spans="1:12">
      <c r="A9" s="659"/>
      <c r="B9" s="663" t="s">
        <v>6798</v>
      </c>
      <c r="C9" s="272" t="s">
        <v>6799</v>
      </c>
      <c r="D9" s="664"/>
      <c r="E9" s="348"/>
      <c r="F9" s="664">
        <f>SUMIF('2024.12'!$A$637:$A$760,B9,'2024.12'!$D$637:$D$760)</f>
        <v>0</v>
      </c>
      <c r="G9" s="664">
        <f>F9-D9</f>
        <v>0</v>
      </c>
      <c r="H9" s="665" t="str">
        <f t="shared" si="0"/>
        <v/>
      </c>
      <c r="I9" s="665" t="str">
        <f t="shared" si="1"/>
        <v/>
      </c>
      <c r="J9" s="22" t="str">
        <f t="shared" si="2"/>
        <v>否</v>
      </c>
      <c r="K9" s="329" t="str">
        <f>LEFT(B9,7)</f>
        <v>1030102</v>
      </c>
      <c r="L9" s="93" t="str">
        <f t="shared" ref="L9:L40" si="4">_xlfn.IFS(LEN(B9)=3,"类",LEN(B9)=5,"款",LEN(B9)=7,"项",LEN(B9)&gt;5,"目")</f>
        <v>目</v>
      </c>
    </row>
    <row r="10" s="329" customFormat="1" ht="15.75" hidden="1" spans="1:12">
      <c r="A10" s="659"/>
      <c r="B10" s="660" t="s">
        <v>6800</v>
      </c>
      <c r="C10" s="269" t="s">
        <v>6801</v>
      </c>
      <c r="D10" s="661">
        <f>SUMIF($K11:$K$123,$B10,D11:D$123)</f>
        <v>0</v>
      </c>
      <c r="E10" s="271">
        <f>SUMIF($K11:$K$123,$B10,E11:E$123)</f>
        <v>0</v>
      </c>
      <c r="F10" s="661">
        <f>SUMIF($K11:$K$123,$B10,F11:F$123)</f>
        <v>0</v>
      </c>
      <c r="G10" s="661">
        <f>SUMIF($K11:$K$123,$B10,G11:G$123)</f>
        <v>0</v>
      </c>
      <c r="H10" s="662" t="str">
        <f t="shared" si="0"/>
        <v/>
      </c>
      <c r="I10" s="662" t="str">
        <f t="shared" si="1"/>
        <v/>
      </c>
      <c r="J10" s="22" t="str">
        <f t="shared" si="2"/>
        <v>否</v>
      </c>
      <c r="K10" s="329" t="str">
        <f t="shared" si="3"/>
        <v>10301</v>
      </c>
      <c r="L10" s="93" t="str">
        <f t="shared" si="4"/>
        <v>项</v>
      </c>
    </row>
    <row r="11" s="329" customFormat="1" ht="15.75" hidden="1" spans="1:12">
      <c r="A11" s="659"/>
      <c r="B11" s="660" t="s">
        <v>6802</v>
      </c>
      <c r="C11" s="269" t="s">
        <v>6803</v>
      </c>
      <c r="D11" s="661">
        <f>SUMIF($K12:$K$123,$B11,D12:D$123)</f>
        <v>0</v>
      </c>
      <c r="E11" s="271">
        <f>SUMIF($K12:$K$123,$B11,E12:E$123)</f>
        <v>0</v>
      </c>
      <c r="F11" s="661">
        <f>SUMIF($K12:$K$123,$B11,F12:F$123)</f>
        <v>0</v>
      </c>
      <c r="G11" s="661">
        <f>SUMIF($K12:$K$123,$B11,G12:G$123)</f>
        <v>0</v>
      </c>
      <c r="H11" s="662" t="str">
        <f t="shared" si="0"/>
        <v/>
      </c>
      <c r="I11" s="662" t="str">
        <f t="shared" si="1"/>
        <v/>
      </c>
      <c r="J11" s="22" t="str">
        <f t="shared" si="2"/>
        <v>否</v>
      </c>
      <c r="K11" s="329" t="str">
        <f t="shared" si="3"/>
        <v>10301</v>
      </c>
      <c r="L11" s="93" t="str">
        <f t="shared" si="4"/>
        <v>项</v>
      </c>
    </row>
    <row r="12" s="329" customFormat="1" ht="31.5" hidden="1" spans="1:12">
      <c r="A12" s="659"/>
      <c r="B12" s="660" t="s">
        <v>6804</v>
      </c>
      <c r="C12" s="269" t="s">
        <v>6805</v>
      </c>
      <c r="D12" s="661">
        <f>SUMIF($K13:$K$123,$B12,D13:D$123)</f>
        <v>0</v>
      </c>
      <c r="E12" s="271">
        <f>SUMIF($K13:$K$123,$B12,E13:E$123)</f>
        <v>0</v>
      </c>
      <c r="F12" s="661">
        <f>SUMIF($K13:$K$123,$B12,F13:F$123)</f>
        <v>0</v>
      </c>
      <c r="G12" s="661">
        <f>SUMIF($K13:$K$123,$B12,G13:G$123)</f>
        <v>0</v>
      </c>
      <c r="H12" s="662" t="str">
        <f t="shared" si="0"/>
        <v/>
      </c>
      <c r="I12" s="662" t="str">
        <f t="shared" si="1"/>
        <v/>
      </c>
      <c r="J12" s="22" t="str">
        <f t="shared" si="2"/>
        <v>否</v>
      </c>
      <c r="K12" s="329" t="str">
        <f t="shared" si="3"/>
        <v>10301</v>
      </c>
      <c r="L12" s="93" t="str">
        <f t="shared" si="4"/>
        <v>项</v>
      </c>
    </row>
    <row r="13" s="329" customFormat="1" ht="15.75" hidden="1" spans="1:12">
      <c r="A13" s="659"/>
      <c r="B13" s="660" t="s">
        <v>6806</v>
      </c>
      <c r="C13" s="269" t="s">
        <v>6807</v>
      </c>
      <c r="D13" s="661">
        <f>SUMIF($K14:$K$123,$B13,D14:D$123)</f>
        <v>0</v>
      </c>
      <c r="E13" s="271">
        <f>SUMIF($K14:$K$123,$B13,E14:E$123)</f>
        <v>0</v>
      </c>
      <c r="F13" s="661">
        <f>SUMIF($K14:$K$123,$B13,F14:F$123)</f>
        <v>0</v>
      </c>
      <c r="G13" s="661">
        <f>SUMIF($K14:$K$123,$B13,G14:G$123)</f>
        <v>0</v>
      </c>
      <c r="H13" s="662" t="str">
        <f t="shared" si="0"/>
        <v/>
      </c>
      <c r="I13" s="662" t="str">
        <f t="shared" si="1"/>
        <v/>
      </c>
      <c r="J13" s="22" t="str">
        <f t="shared" si="2"/>
        <v>否</v>
      </c>
      <c r="K13" s="329" t="str">
        <f t="shared" si="3"/>
        <v>10301</v>
      </c>
      <c r="L13" s="93" t="str">
        <f t="shared" si="4"/>
        <v>项</v>
      </c>
    </row>
    <row r="14" s="329" customFormat="1" ht="31.5" hidden="1" spans="1:12">
      <c r="A14" s="659"/>
      <c r="B14" s="660" t="s">
        <v>6808</v>
      </c>
      <c r="C14" s="269" t="s">
        <v>6809</v>
      </c>
      <c r="D14" s="661">
        <f>SUMIF($K15:$K$123,$B14,D15:D$123)</f>
        <v>0</v>
      </c>
      <c r="E14" s="271">
        <f>SUMIF($K15:$K$123,$B14,E15:E$123)</f>
        <v>0</v>
      </c>
      <c r="F14" s="661">
        <f>SUMIF($K15:$K$123,$B14,F15:F$123)</f>
        <v>0</v>
      </c>
      <c r="G14" s="661">
        <f>SUMIF($K15:$K$123,$B14,G15:G$123)</f>
        <v>0</v>
      </c>
      <c r="H14" s="662" t="str">
        <f t="shared" si="0"/>
        <v/>
      </c>
      <c r="I14" s="662" t="str">
        <f t="shared" si="1"/>
        <v/>
      </c>
      <c r="J14" s="22" t="str">
        <f t="shared" si="2"/>
        <v>否</v>
      </c>
      <c r="K14" s="329" t="str">
        <f t="shared" si="3"/>
        <v>10301</v>
      </c>
      <c r="L14" s="93" t="str">
        <f t="shared" si="4"/>
        <v>项</v>
      </c>
    </row>
    <row r="15" s="329" customFormat="1" ht="15.75" hidden="1" spans="1:12">
      <c r="A15" s="659"/>
      <c r="B15" s="660" t="s">
        <v>6810</v>
      </c>
      <c r="C15" s="269" t="s">
        <v>6811</v>
      </c>
      <c r="D15" s="661">
        <f>SUMIF($K16:$K$123,$B15,D16:D$123)</f>
        <v>0</v>
      </c>
      <c r="E15" s="271">
        <f>SUMIF($K16:$K$123,$B15,E16:E$123)</f>
        <v>0</v>
      </c>
      <c r="F15" s="661">
        <f>SUMIF($K16:$K$123,$B15,F16:F$123)</f>
        <v>0</v>
      </c>
      <c r="G15" s="661">
        <f>SUMIF($K16:$K$123,$B15,G16:G$123)</f>
        <v>0</v>
      </c>
      <c r="H15" s="662" t="str">
        <f t="shared" si="0"/>
        <v/>
      </c>
      <c r="I15" s="662" t="str">
        <f t="shared" si="1"/>
        <v/>
      </c>
      <c r="J15" s="22" t="str">
        <f t="shared" si="2"/>
        <v>否</v>
      </c>
      <c r="K15" s="329" t="str">
        <f t="shared" si="3"/>
        <v>10301</v>
      </c>
      <c r="L15" s="93" t="str">
        <f t="shared" si="4"/>
        <v>项</v>
      </c>
    </row>
    <row r="16" s="329" customFormat="1" ht="15.75" hidden="1" spans="1:12">
      <c r="A16" s="659"/>
      <c r="B16" s="660" t="s">
        <v>6812</v>
      </c>
      <c r="C16" s="269" t="s">
        <v>6813</v>
      </c>
      <c r="D16" s="661">
        <f>SUMIF($K17:$K$123,$B16,D17:D$123)</f>
        <v>0</v>
      </c>
      <c r="E16" s="271">
        <f>SUMIF($K17:$K$123,$B16,E17:E$123)</f>
        <v>0</v>
      </c>
      <c r="F16" s="661">
        <f>SUMIF($K17:$K$123,$B16,F17:F$123)</f>
        <v>0</v>
      </c>
      <c r="G16" s="661">
        <f>SUMIF($K17:$K$123,$B16,G17:G$123)</f>
        <v>0</v>
      </c>
      <c r="H16" s="662" t="str">
        <f t="shared" si="0"/>
        <v/>
      </c>
      <c r="I16" s="662" t="str">
        <f t="shared" si="1"/>
        <v/>
      </c>
      <c r="J16" s="22" t="str">
        <f t="shared" si="2"/>
        <v>否</v>
      </c>
      <c r="K16" s="329" t="str">
        <f t="shared" si="3"/>
        <v>10301</v>
      </c>
      <c r="L16" s="93" t="str">
        <f t="shared" si="4"/>
        <v>项</v>
      </c>
    </row>
    <row r="17" s="330" customFormat="1" ht="31.5" spans="1:13">
      <c r="A17" s="666"/>
      <c r="B17" s="20" t="s">
        <v>6814</v>
      </c>
      <c r="C17" s="350" t="s">
        <v>930</v>
      </c>
      <c r="D17" s="667">
        <f>SUMIF($K18:$K$123,$B17,D18:D$123)</f>
        <v>13484</v>
      </c>
      <c r="E17" s="17">
        <f>SUMIF($K18:$K$123,$B17,E18:E$123)</f>
        <v>25000</v>
      </c>
      <c r="F17" s="667">
        <f>SUMIF($K18:$K$123,$B17,F18:F$123)</f>
        <v>9242</v>
      </c>
      <c r="G17" s="667">
        <f>SUMIF($K18:$K$123,$B17,G18:G$123)</f>
        <v>-4242</v>
      </c>
      <c r="H17" s="668" t="str">
        <f t="shared" si="0"/>
        <v>-31.5%</v>
      </c>
      <c r="I17" s="668" t="str">
        <f t="shared" si="1"/>
        <v>37.0%</v>
      </c>
      <c r="J17" s="22" t="str">
        <f t="shared" si="2"/>
        <v>是</v>
      </c>
      <c r="K17" s="330" t="str">
        <f t="shared" si="3"/>
        <v>10301</v>
      </c>
      <c r="L17" s="93" t="str">
        <f t="shared" si="4"/>
        <v>项</v>
      </c>
      <c r="M17" s="327">
        <v>1</v>
      </c>
    </row>
    <row r="18" s="330" customFormat="1" ht="15.75" spans="1:13">
      <c r="A18" s="659"/>
      <c r="B18" s="669" t="s">
        <v>6815</v>
      </c>
      <c r="C18" s="281" t="s">
        <v>932</v>
      </c>
      <c r="D18" s="670">
        <f>SUMIF('2023.12'!$A$570:$A$638,B18,'2023.12'!$C$570:$C$638)</f>
        <v>8762</v>
      </c>
      <c r="E18" s="352">
        <v>25000</v>
      </c>
      <c r="F18" s="664">
        <f>SUMIF('2024.12'!$A$637:$A$760,B18,'2024.12'!$D$637:$D$760)</f>
        <v>7392</v>
      </c>
      <c r="G18" s="670">
        <f t="shared" ref="G18:G23" si="5">F18-D18</f>
        <v>-1370</v>
      </c>
      <c r="H18" s="621" t="str">
        <f t="shared" si="0"/>
        <v>-15.6%</v>
      </c>
      <c r="I18" s="621" t="str">
        <f t="shared" si="1"/>
        <v>29.6%</v>
      </c>
      <c r="J18" s="22" t="str">
        <f t="shared" si="2"/>
        <v>是</v>
      </c>
      <c r="K18" s="330" t="str">
        <f t="shared" ref="K18:K23" si="6">LEFT(B18,7)</f>
        <v>1030148</v>
      </c>
      <c r="L18" s="93" t="str">
        <f t="shared" si="4"/>
        <v>目</v>
      </c>
      <c r="M18" s="327">
        <v>1</v>
      </c>
    </row>
    <row r="19" s="330" customFormat="1" ht="15.75" spans="1:13">
      <c r="A19" s="659"/>
      <c r="B19" s="669" t="s">
        <v>6816</v>
      </c>
      <c r="C19" s="281" t="s">
        <v>934</v>
      </c>
      <c r="D19" s="670">
        <f>SUMIF('2023.12'!$A$570:$A$638,B19,'2023.12'!$C$570:$C$638)</f>
        <v>5014</v>
      </c>
      <c r="E19" s="352"/>
      <c r="F19" s="664">
        <f>SUMIF('2024.12'!$A$637:$A$760,B19,'2024.12'!$D$637:$D$760)</f>
        <v>372</v>
      </c>
      <c r="G19" s="670">
        <f t="shared" si="5"/>
        <v>-4642</v>
      </c>
      <c r="H19" s="621" t="str">
        <f t="shared" si="0"/>
        <v>-92.6%</v>
      </c>
      <c r="I19" s="621" t="str">
        <f t="shared" si="1"/>
        <v/>
      </c>
      <c r="J19" s="22" t="str">
        <f t="shared" si="2"/>
        <v>是</v>
      </c>
      <c r="K19" s="330" t="str">
        <f t="shared" si="6"/>
        <v>1030148</v>
      </c>
      <c r="L19" s="93" t="str">
        <f t="shared" si="4"/>
        <v>目</v>
      </c>
      <c r="M19" s="327">
        <v>1</v>
      </c>
    </row>
    <row r="20" s="330" customFormat="1" ht="15.75" spans="1:13">
      <c r="A20" s="659"/>
      <c r="B20" s="669" t="s">
        <v>6817</v>
      </c>
      <c r="C20" s="281" t="s">
        <v>935</v>
      </c>
      <c r="D20" s="670">
        <f>SUMIF('2023.12'!$A$570:$A$638,B20,'2023.12'!$C$570:$C$638)</f>
        <v>141</v>
      </c>
      <c r="E20" s="352"/>
      <c r="F20" s="664">
        <f>SUMIF('2024.12'!$A$637:$A$760,B20,'2024.12'!$D$637:$D$760)</f>
        <v>1995</v>
      </c>
      <c r="G20" s="670">
        <f t="shared" si="5"/>
        <v>1854</v>
      </c>
      <c r="H20" s="621" t="str">
        <f t="shared" si="0"/>
        <v>1314.9%</v>
      </c>
      <c r="I20" s="621" t="str">
        <f t="shared" si="1"/>
        <v/>
      </c>
      <c r="J20" s="22" t="str">
        <f t="shared" si="2"/>
        <v>是</v>
      </c>
      <c r="K20" s="330" t="str">
        <f t="shared" si="6"/>
        <v>1030148</v>
      </c>
      <c r="L20" s="93" t="str">
        <f t="shared" si="4"/>
        <v>目</v>
      </c>
      <c r="M20" s="327">
        <v>1</v>
      </c>
    </row>
    <row r="21" s="329" customFormat="1" ht="15.75" hidden="1" spans="1:12">
      <c r="A21" s="659"/>
      <c r="B21" s="671" t="s">
        <v>6818</v>
      </c>
      <c r="C21" s="306" t="s">
        <v>6819</v>
      </c>
      <c r="D21" s="670">
        <f>SUMIF('2023.12'!$A$570:$A$638,B21,'2023.12'!$C$570:$C$638)</f>
        <v>0</v>
      </c>
      <c r="E21" s="365"/>
      <c r="F21" s="664">
        <f>SUMIF('2024.12'!$A$637:$A$760,B21,'2024.12'!$D$637:$D$760)</f>
        <v>0</v>
      </c>
      <c r="G21" s="664">
        <f t="shared" si="5"/>
        <v>0</v>
      </c>
      <c r="H21" s="665" t="str">
        <f t="shared" si="0"/>
        <v/>
      </c>
      <c r="I21" s="665" t="str">
        <f t="shared" si="1"/>
        <v/>
      </c>
      <c r="J21" s="22" t="str">
        <f t="shared" si="2"/>
        <v>否</v>
      </c>
      <c r="K21" s="329" t="str">
        <f t="shared" si="6"/>
        <v>1030148</v>
      </c>
      <c r="L21" s="93" t="str">
        <f t="shared" si="4"/>
        <v>目</v>
      </c>
    </row>
    <row r="22" s="330" customFormat="1" ht="31.5" spans="1:13">
      <c r="A22" s="659"/>
      <c r="B22" s="669" t="s">
        <v>6820</v>
      </c>
      <c r="C22" s="281" t="s">
        <v>936</v>
      </c>
      <c r="D22" s="670">
        <f>SUMIF('2023.12'!$A$570:$A$638,B22,'2023.12'!$C$570:$C$638)</f>
        <v>-433</v>
      </c>
      <c r="E22" s="352"/>
      <c r="F22" s="664">
        <f>SUMIF('2024.12'!$A$637:$A$760,B22,'2024.12'!$D$637:$D$760)</f>
        <v>-517</v>
      </c>
      <c r="G22" s="670">
        <f t="shared" si="5"/>
        <v>-84</v>
      </c>
      <c r="H22" s="621" t="str">
        <f t="shared" si="0"/>
        <v>19.4%</v>
      </c>
      <c r="I22" s="621" t="str">
        <f t="shared" si="1"/>
        <v/>
      </c>
      <c r="J22" s="22" t="str">
        <f t="shared" si="2"/>
        <v>是</v>
      </c>
      <c r="K22" s="330" t="str">
        <f t="shared" si="6"/>
        <v>1030148</v>
      </c>
      <c r="L22" s="93" t="str">
        <f t="shared" si="4"/>
        <v>目</v>
      </c>
      <c r="M22" s="327">
        <v>1</v>
      </c>
    </row>
    <row r="23" s="329" customFormat="1" ht="15.75" hidden="1" spans="1:12">
      <c r="A23" s="659"/>
      <c r="B23" s="671" t="s">
        <v>6821</v>
      </c>
      <c r="C23" s="306" t="s">
        <v>6822</v>
      </c>
      <c r="D23" s="670">
        <f>SUMIF('2023.12'!$A$570:$A$638,B23,'2023.12'!$C$570:$C$638)</f>
        <v>0</v>
      </c>
      <c r="E23" s="365"/>
      <c r="F23" s="664">
        <f>SUMIF('2024.12'!$A$637:$A$760,B23,'2024.12'!$D$637:$D$760)</f>
        <v>0</v>
      </c>
      <c r="G23" s="664">
        <f t="shared" si="5"/>
        <v>0</v>
      </c>
      <c r="H23" s="665" t="str">
        <f t="shared" si="0"/>
        <v/>
      </c>
      <c r="I23" s="665" t="str">
        <f t="shared" si="1"/>
        <v/>
      </c>
      <c r="J23" s="22" t="str">
        <f t="shared" si="2"/>
        <v>否</v>
      </c>
      <c r="K23" s="329" t="str">
        <f t="shared" si="6"/>
        <v>1030148</v>
      </c>
      <c r="L23" s="93" t="str">
        <f t="shared" si="4"/>
        <v>目</v>
      </c>
    </row>
    <row r="24" s="329" customFormat="1" ht="31.5" hidden="1" spans="1:12">
      <c r="A24" s="659"/>
      <c r="B24" s="660" t="s">
        <v>6823</v>
      </c>
      <c r="C24" s="269" t="s">
        <v>6824</v>
      </c>
      <c r="D24" s="661">
        <f>SUMIF($K25:$K$123,$B24,D25:D$123)</f>
        <v>0</v>
      </c>
      <c r="E24" s="271">
        <f>SUMIF($K25:$K$123,$B24,E25:E$123)</f>
        <v>0</v>
      </c>
      <c r="F24" s="661">
        <f>SUMIF($K25:$K$123,$B24,F25:F$123)</f>
        <v>0</v>
      </c>
      <c r="G24" s="661">
        <f>SUMIF($K25:$K$123,$B24,G25:G$123)</f>
        <v>0</v>
      </c>
      <c r="H24" s="662" t="str">
        <f t="shared" si="0"/>
        <v/>
      </c>
      <c r="I24" s="662" t="str">
        <f t="shared" si="1"/>
        <v/>
      </c>
      <c r="J24" s="22" t="str">
        <f t="shared" si="2"/>
        <v>否</v>
      </c>
      <c r="K24" s="329" t="str">
        <f t="shared" ref="K24:K31" si="7">LEFT(B24,5)</f>
        <v>10301</v>
      </c>
      <c r="L24" s="93" t="str">
        <f t="shared" si="4"/>
        <v>项</v>
      </c>
    </row>
    <row r="25" s="329" customFormat="1" ht="31.5" hidden="1" spans="1:12">
      <c r="A25" s="659"/>
      <c r="B25" s="660" t="s">
        <v>6825</v>
      </c>
      <c r="C25" s="269" t="s">
        <v>6826</v>
      </c>
      <c r="D25" s="661">
        <f>SUMIF($K26:$K$123,$B25,D26:D$123)</f>
        <v>0</v>
      </c>
      <c r="E25" s="271">
        <f>SUMIF($K26:$K$123,$B25,E26:E$123)</f>
        <v>0</v>
      </c>
      <c r="F25" s="661">
        <f>SUMIF($K26:$K$123,$B25,F26:F$123)</f>
        <v>0</v>
      </c>
      <c r="G25" s="661">
        <f>SUMIF($K26:$K$123,$B25,G26:G$123)</f>
        <v>0</v>
      </c>
      <c r="H25" s="662" t="str">
        <f t="shared" si="0"/>
        <v/>
      </c>
      <c r="I25" s="662" t="str">
        <f t="shared" si="1"/>
        <v/>
      </c>
      <c r="J25" s="22" t="str">
        <f t="shared" si="2"/>
        <v>否</v>
      </c>
      <c r="K25" s="329" t="str">
        <f t="shared" si="7"/>
        <v>10301</v>
      </c>
      <c r="L25" s="93" t="str">
        <f t="shared" si="4"/>
        <v>项</v>
      </c>
    </row>
    <row r="26" s="329" customFormat="1" ht="31.5" hidden="1" spans="1:12">
      <c r="A26" s="659"/>
      <c r="B26" s="671" t="s">
        <v>6827</v>
      </c>
      <c r="C26" s="306" t="s">
        <v>6828</v>
      </c>
      <c r="D26" s="670">
        <f>SUMIF('2023.12'!$A$570:$A$638,B26,'2023.12'!$C$570:$C$638)</f>
        <v>0</v>
      </c>
      <c r="E26" s="365"/>
      <c r="F26" s="664">
        <f>SUMIF('2024.12'!$A$637:$A$760,B26,'2024.12'!$D$637:$D$760)</f>
        <v>0</v>
      </c>
      <c r="G26" s="664">
        <f>F26-D26</f>
        <v>0</v>
      </c>
      <c r="H26" s="665" t="str">
        <f t="shared" si="0"/>
        <v/>
      </c>
      <c r="I26" s="665" t="str">
        <f t="shared" si="1"/>
        <v/>
      </c>
      <c r="J26" s="22" t="str">
        <f t="shared" si="2"/>
        <v>否</v>
      </c>
      <c r="K26" s="329" t="str">
        <f>LEFT(B26,7)</f>
        <v>1030150</v>
      </c>
      <c r="L26" s="93" t="str">
        <f t="shared" si="4"/>
        <v>目</v>
      </c>
    </row>
    <row r="27" s="329" customFormat="1" ht="31.5" hidden="1" spans="1:12">
      <c r="A27" s="659"/>
      <c r="B27" s="671" t="s">
        <v>6829</v>
      </c>
      <c r="C27" s="306" t="s">
        <v>6830</v>
      </c>
      <c r="D27" s="670">
        <f>SUMIF('2023.12'!$A$570:$A$638,B27,'2023.12'!$C$570:$C$638)</f>
        <v>0</v>
      </c>
      <c r="E27" s="365"/>
      <c r="F27" s="664">
        <f>SUMIF('2024.12'!$A$637:$A$760,B27,'2024.12'!$D$637:$D$760)</f>
        <v>0</v>
      </c>
      <c r="G27" s="664">
        <f>F27-D27</f>
        <v>0</v>
      </c>
      <c r="H27" s="665" t="str">
        <f t="shared" si="0"/>
        <v/>
      </c>
      <c r="I27" s="665" t="str">
        <f t="shared" si="1"/>
        <v/>
      </c>
      <c r="J27" s="22" t="str">
        <f t="shared" si="2"/>
        <v>否</v>
      </c>
      <c r="K27" s="329" t="str">
        <f>LEFT(B27,7)</f>
        <v>1030150</v>
      </c>
      <c r="L27" s="93" t="str">
        <f t="shared" si="4"/>
        <v>目</v>
      </c>
    </row>
    <row r="28" s="329" customFormat="1" ht="15.75" hidden="1" spans="1:12">
      <c r="A28" s="659"/>
      <c r="B28" s="660" t="s">
        <v>6831</v>
      </c>
      <c r="C28" s="269" t="s">
        <v>6832</v>
      </c>
      <c r="D28" s="661">
        <f>SUMIF($K29:$K$123,$B28,D29:D$123)</f>
        <v>0</v>
      </c>
      <c r="E28" s="271">
        <f>SUMIF($K29:$K$123,$B28,E29:E$123)</f>
        <v>0</v>
      </c>
      <c r="F28" s="661">
        <f>SUMIF($K29:$K$123,$B28,F29:F$123)</f>
        <v>0</v>
      </c>
      <c r="G28" s="661">
        <f>SUMIF($K29:$K$123,$B28,G29:G$123)</f>
        <v>0</v>
      </c>
      <c r="H28" s="662" t="str">
        <f t="shared" si="0"/>
        <v/>
      </c>
      <c r="I28" s="662" t="str">
        <f t="shared" si="1"/>
        <v/>
      </c>
      <c r="J28" s="22" t="str">
        <f t="shared" si="2"/>
        <v>否</v>
      </c>
      <c r="K28" s="329" t="str">
        <f t="shared" si="7"/>
        <v>10301</v>
      </c>
      <c r="L28" s="93" t="str">
        <f t="shared" si="4"/>
        <v>项</v>
      </c>
    </row>
    <row r="29" s="329" customFormat="1" ht="31.5" hidden="1" spans="1:12">
      <c r="A29" s="659"/>
      <c r="B29" s="660" t="s">
        <v>6833</v>
      </c>
      <c r="C29" s="269" t="s">
        <v>6834</v>
      </c>
      <c r="D29" s="661">
        <f>SUMIF($K30:$K$123,$B29,D30:D$123)</f>
        <v>0</v>
      </c>
      <c r="E29" s="271">
        <f>SUMIF($K30:$K$123,$B29,E30:E$123)</f>
        <v>0</v>
      </c>
      <c r="F29" s="661">
        <f>SUMIF($K30:$K$123,$B29,F30:F$123)</f>
        <v>0</v>
      </c>
      <c r="G29" s="661">
        <f>SUMIF($K30:$K$123,$B29,G30:G$123)</f>
        <v>0</v>
      </c>
      <c r="H29" s="662" t="str">
        <f t="shared" si="0"/>
        <v/>
      </c>
      <c r="I29" s="662" t="str">
        <f t="shared" si="1"/>
        <v/>
      </c>
      <c r="J29" s="22" t="str">
        <f t="shared" si="2"/>
        <v>否</v>
      </c>
      <c r="K29" s="329" t="str">
        <f t="shared" si="7"/>
        <v>10301</v>
      </c>
      <c r="L29" s="93" t="str">
        <f t="shared" si="4"/>
        <v>项</v>
      </c>
    </row>
    <row r="30" s="329" customFormat="1" ht="31.5" hidden="1" spans="1:12">
      <c r="A30" s="659"/>
      <c r="B30" s="660" t="s">
        <v>6835</v>
      </c>
      <c r="C30" s="269" t="s">
        <v>6836</v>
      </c>
      <c r="D30" s="661">
        <f>SUMIF($K31:$K$123,$B30,D31:D$123)</f>
        <v>0</v>
      </c>
      <c r="E30" s="271">
        <f>SUMIF($K31:$K$123,$B30,E31:E$123)</f>
        <v>0</v>
      </c>
      <c r="F30" s="661">
        <f>SUMIF($K31:$K$123,$B30,F31:F$123)</f>
        <v>0</v>
      </c>
      <c r="G30" s="661">
        <f>SUMIF($K31:$K$123,$B30,G31:G$123)</f>
        <v>0</v>
      </c>
      <c r="H30" s="662" t="str">
        <f t="shared" si="0"/>
        <v/>
      </c>
      <c r="I30" s="662" t="str">
        <f t="shared" si="1"/>
        <v/>
      </c>
      <c r="J30" s="22" t="str">
        <f t="shared" si="2"/>
        <v>否</v>
      </c>
      <c r="K30" s="329" t="str">
        <f t="shared" si="7"/>
        <v>10301</v>
      </c>
      <c r="L30" s="93" t="str">
        <f t="shared" si="4"/>
        <v>项</v>
      </c>
    </row>
    <row r="31" s="329" customFormat="1" ht="15.75" hidden="1" spans="1:12">
      <c r="A31" s="659"/>
      <c r="B31" s="660" t="s">
        <v>6837</v>
      </c>
      <c r="C31" s="269" t="s">
        <v>6838</v>
      </c>
      <c r="D31" s="661">
        <f>SUMIF($K32:$K$123,$B31,D32:D$123)</f>
        <v>0</v>
      </c>
      <c r="E31" s="271">
        <f>SUMIF($K32:$K$123,$B31,E32:E$123)</f>
        <v>0</v>
      </c>
      <c r="F31" s="661">
        <f>SUMIF($K32:$K$123,$B31,F32:F$123)</f>
        <v>0</v>
      </c>
      <c r="G31" s="661">
        <f>SUMIF($K32:$K$123,$B31,G32:G$123)</f>
        <v>0</v>
      </c>
      <c r="H31" s="662" t="str">
        <f t="shared" si="0"/>
        <v/>
      </c>
      <c r="I31" s="662" t="str">
        <f t="shared" si="1"/>
        <v/>
      </c>
      <c r="J31" s="22" t="str">
        <f t="shared" si="2"/>
        <v>否</v>
      </c>
      <c r="K31" s="329" t="str">
        <f t="shared" si="7"/>
        <v>10301</v>
      </c>
      <c r="L31" s="93" t="str">
        <f t="shared" si="4"/>
        <v>项</v>
      </c>
    </row>
    <row r="32" s="329" customFormat="1" ht="15.75" hidden="1" spans="1:12">
      <c r="A32" s="659"/>
      <c r="B32" s="671" t="s">
        <v>6839</v>
      </c>
      <c r="C32" s="306" t="s">
        <v>6840</v>
      </c>
      <c r="D32" s="670">
        <f>SUMIF('2023.12'!$A$570:$A$638,B32,'2023.12'!$C$570:$C$638)</f>
        <v>0</v>
      </c>
      <c r="E32" s="365"/>
      <c r="F32" s="664">
        <f>SUMIF('2024.12'!$A$637:$A$760,B32,'2024.12'!$D$637:$D$760)</f>
        <v>0</v>
      </c>
      <c r="G32" s="664">
        <f t="shared" ref="G32:G38" si="8">F32-D32</f>
        <v>0</v>
      </c>
      <c r="H32" s="665" t="str">
        <f t="shared" si="0"/>
        <v/>
      </c>
      <c r="I32" s="665" t="str">
        <f t="shared" si="1"/>
        <v/>
      </c>
      <c r="J32" s="22" t="str">
        <f t="shared" si="2"/>
        <v>否</v>
      </c>
      <c r="K32" s="329" t="str">
        <f t="shared" ref="K32:K38" si="9">LEFT(B32,7)</f>
        <v>1030155</v>
      </c>
      <c r="L32" s="93" t="str">
        <f t="shared" si="4"/>
        <v>目</v>
      </c>
    </row>
    <row r="33" s="329" customFormat="1" ht="15.75" hidden="1" spans="1:12">
      <c r="A33" s="659"/>
      <c r="B33" s="671" t="s">
        <v>6841</v>
      </c>
      <c r="C33" s="306" t="s">
        <v>6842</v>
      </c>
      <c r="D33" s="670">
        <f>SUMIF('2023.12'!$A$570:$A$638,B33,'2023.12'!$C$570:$C$638)</f>
        <v>0</v>
      </c>
      <c r="E33" s="365"/>
      <c r="F33" s="664">
        <f>SUMIF('2024.12'!$A$637:$A$760,B33,'2024.12'!$D$637:$D$760)</f>
        <v>0</v>
      </c>
      <c r="G33" s="664">
        <f t="shared" si="8"/>
        <v>0</v>
      </c>
      <c r="H33" s="665" t="str">
        <f t="shared" si="0"/>
        <v/>
      </c>
      <c r="I33" s="665" t="str">
        <f t="shared" si="1"/>
        <v/>
      </c>
      <c r="J33" s="22" t="str">
        <f t="shared" si="2"/>
        <v>否</v>
      </c>
      <c r="K33" s="329" t="str">
        <f t="shared" si="9"/>
        <v>1030155</v>
      </c>
      <c r="L33" s="93" t="str">
        <f t="shared" si="4"/>
        <v>目</v>
      </c>
    </row>
    <row r="34" s="329" customFormat="1" ht="31.5" hidden="1" spans="1:12">
      <c r="A34" s="659"/>
      <c r="B34" s="660" t="s">
        <v>6843</v>
      </c>
      <c r="C34" s="269" t="s">
        <v>6844</v>
      </c>
      <c r="D34" s="661">
        <f>SUMIF($K35:$K$123,$B34,D35:D$123)</f>
        <v>0</v>
      </c>
      <c r="E34" s="271">
        <f>SUMIF($K35:$K$123,$B34,E35:E$123)</f>
        <v>0</v>
      </c>
      <c r="F34" s="661">
        <f>SUMIF($K35:$K$123,$B34,F35:F$123)</f>
        <v>0</v>
      </c>
      <c r="G34" s="661">
        <f>SUMIF($K35:$K$123,$B34,G35:G$123)</f>
        <v>0</v>
      </c>
      <c r="H34" s="662" t="str">
        <f t="shared" si="0"/>
        <v/>
      </c>
      <c r="I34" s="662" t="str">
        <f t="shared" si="1"/>
        <v/>
      </c>
      <c r="J34" s="22" t="str">
        <f t="shared" si="2"/>
        <v>否</v>
      </c>
      <c r="K34" s="329" t="str">
        <f t="shared" ref="K34:K36" si="10">LEFT(B34,5)</f>
        <v>10301</v>
      </c>
      <c r="L34" s="93" t="str">
        <f t="shared" si="4"/>
        <v>项</v>
      </c>
    </row>
    <row r="35" s="329" customFormat="1" ht="31.5" hidden="1" spans="1:12">
      <c r="A35" s="659"/>
      <c r="B35" s="660" t="s">
        <v>6845</v>
      </c>
      <c r="C35" s="269" t="s">
        <v>6846</v>
      </c>
      <c r="D35" s="661">
        <f>SUMIF($K36:$K$123,$B35,D36:D$123)</f>
        <v>0</v>
      </c>
      <c r="E35" s="271">
        <f>SUMIF($K36:$K$123,$B35,E36:E$123)</f>
        <v>0</v>
      </c>
      <c r="F35" s="661">
        <f>SUMIF($K36:$K$123,$B35,F36:F$123)</f>
        <v>0</v>
      </c>
      <c r="G35" s="661">
        <f>SUMIF($K36:$K$123,$B35,G36:G$123)</f>
        <v>0</v>
      </c>
      <c r="H35" s="662" t="str">
        <f t="shared" si="0"/>
        <v/>
      </c>
      <c r="I35" s="662" t="str">
        <f t="shared" si="1"/>
        <v/>
      </c>
      <c r="J35" s="22" t="str">
        <f t="shared" si="2"/>
        <v>否</v>
      </c>
      <c r="K35" s="329" t="str">
        <f t="shared" si="10"/>
        <v>10301</v>
      </c>
      <c r="L35" s="93" t="str">
        <f t="shared" si="4"/>
        <v>项</v>
      </c>
    </row>
    <row r="36" s="329" customFormat="1" ht="31.5" hidden="1" spans="1:12">
      <c r="A36" s="659"/>
      <c r="B36" s="660" t="s">
        <v>6847</v>
      </c>
      <c r="C36" s="269" t="s">
        <v>6848</v>
      </c>
      <c r="D36" s="661">
        <f>SUMIF($K37:$K$123,$B36,D37:D$123)</f>
        <v>0</v>
      </c>
      <c r="E36" s="271">
        <f>SUMIF($K37:$K$123,$B36,E37:E$123)</f>
        <v>0</v>
      </c>
      <c r="F36" s="661">
        <f>SUMIF($K37:$K$123,$B36,F37:F$123)</f>
        <v>0</v>
      </c>
      <c r="G36" s="661">
        <f>SUMIF($K37:$K$123,$B36,G37:G$123)</f>
        <v>0</v>
      </c>
      <c r="H36" s="662" t="str">
        <f t="shared" si="0"/>
        <v/>
      </c>
      <c r="I36" s="662" t="str">
        <f t="shared" si="1"/>
        <v/>
      </c>
      <c r="J36" s="22" t="str">
        <f t="shared" si="2"/>
        <v>否</v>
      </c>
      <c r="K36" s="329" t="str">
        <f t="shared" si="10"/>
        <v>10301</v>
      </c>
      <c r="L36" s="93" t="str">
        <f t="shared" si="4"/>
        <v>项</v>
      </c>
    </row>
    <row r="37" s="329" customFormat="1" ht="31.5" hidden="1" spans="1:12">
      <c r="A37" s="659"/>
      <c r="B37" s="671" t="s">
        <v>6849</v>
      </c>
      <c r="C37" s="306" t="s">
        <v>6850</v>
      </c>
      <c r="D37" s="670">
        <f>SUMIF('2023.12'!$A$570:$A$638,B37,'2023.12'!$C$570:$C$638)</f>
        <v>0</v>
      </c>
      <c r="E37" s="365"/>
      <c r="F37" s="664">
        <f>SUMIF('2024.12'!$A$637:$A$760,B37,'2024.12'!$D$637:$D$760)</f>
        <v>0</v>
      </c>
      <c r="G37" s="664">
        <f t="shared" si="8"/>
        <v>0</v>
      </c>
      <c r="H37" s="665" t="str">
        <f t="shared" si="0"/>
        <v/>
      </c>
      <c r="I37" s="665" t="str">
        <f t="shared" si="1"/>
        <v/>
      </c>
      <c r="J37" s="22" t="str">
        <f t="shared" si="2"/>
        <v>否</v>
      </c>
      <c r="K37" s="329" t="str">
        <f t="shared" si="9"/>
        <v>1030158</v>
      </c>
      <c r="L37" s="93" t="str">
        <f t="shared" si="4"/>
        <v>目</v>
      </c>
    </row>
    <row r="38" s="329" customFormat="1" ht="31.5" hidden="1" spans="1:12">
      <c r="A38" s="659"/>
      <c r="B38" s="671" t="s">
        <v>6851</v>
      </c>
      <c r="C38" s="306" t="s">
        <v>6852</v>
      </c>
      <c r="D38" s="670">
        <f>SUMIF('2023.12'!$A$570:$A$638,B38,'2023.12'!$C$570:$C$638)</f>
        <v>0</v>
      </c>
      <c r="E38" s="365"/>
      <c r="F38" s="664">
        <f>SUMIF('2024.12'!$A$637:$A$760,B38,'2024.12'!$D$637:$D$760)</f>
        <v>0</v>
      </c>
      <c r="G38" s="664">
        <f t="shared" si="8"/>
        <v>0</v>
      </c>
      <c r="H38" s="665" t="str">
        <f t="shared" si="0"/>
        <v/>
      </c>
      <c r="I38" s="665" t="str">
        <f t="shared" si="1"/>
        <v/>
      </c>
      <c r="J38" s="22" t="str">
        <f t="shared" si="2"/>
        <v>否</v>
      </c>
      <c r="K38" s="329" t="str">
        <f t="shared" si="9"/>
        <v>1030158</v>
      </c>
      <c r="L38" s="93" t="str">
        <f t="shared" si="4"/>
        <v>目</v>
      </c>
    </row>
    <row r="39" s="329" customFormat="1" ht="15.75" hidden="1" spans="1:12">
      <c r="A39" s="659"/>
      <c r="B39" s="660" t="s">
        <v>6853</v>
      </c>
      <c r="C39" s="269" t="s">
        <v>6854</v>
      </c>
      <c r="D39" s="661">
        <f>SUMIF($K40:$K$123,$B39,D40:D$123)</f>
        <v>0</v>
      </c>
      <c r="E39" s="271">
        <f>SUMIF($K40:$K$123,$B39,E40:E$123)</f>
        <v>0</v>
      </c>
      <c r="F39" s="661">
        <f>SUMIF($K40:$K$123,$B39,F40:F$123)</f>
        <v>0</v>
      </c>
      <c r="G39" s="661">
        <f>SUMIF($K40:$K$123,$B39,G40:G$123)</f>
        <v>0</v>
      </c>
      <c r="H39" s="662" t="str">
        <f t="shared" si="0"/>
        <v/>
      </c>
      <c r="I39" s="662" t="str">
        <f t="shared" si="1"/>
        <v/>
      </c>
      <c r="J39" s="22" t="str">
        <f t="shared" ref="J39:J70" si="11">IF(C39&lt;&gt;"",IF(OR(D39&lt;&gt;0,E39&lt;&gt;0,F39&lt;&gt;0,G39&lt;&gt;0),"是","否"),"是")</f>
        <v>否</v>
      </c>
      <c r="K39" s="329" t="str">
        <f t="shared" ref="K39:K43" si="12">LEFT(B39,5)</f>
        <v>10301</v>
      </c>
      <c r="L39" s="93" t="str">
        <f t="shared" si="4"/>
        <v>项</v>
      </c>
    </row>
    <row r="40" s="329" customFormat="1" ht="31.5" hidden="1" spans="1:12">
      <c r="A40" s="659"/>
      <c r="B40" s="660" t="s">
        <v>6855</v>
      </c>
      <c r="C40" s="269" t="s">
        <v>6856</v>
      </c>
      <c r="D40" s="661">
        <f>SUMIF($K41:$K$123,$B40,D41:D$123)</f>
        <v>0</v>
      </c>
      <c r="E40" s="271">
        <f>SUMIF($K41:$K$123,$B40,E41:E$123)</f>
        <v>0</v>
      </c>
      <c r="F40" s="661">
        <f>SUMIF($K41:$K$123,$B40,F41:F$123)</f>
        <v>0</v>
      </c>
      <c r="G40" s="661">
        <f>SUMIF($K41:$K$123,$B40,G41:G$123)</f>
        <v>0</v>
      </c>
      <c r="H40" s="662" t="str">
        <f t="shared" si="0"/>
        <v/>
      </c>
      <c r="I40" s="662" t="str">
        <f t="shared" si="1"/>
        <v/>
      </c>
      <c r="J40" s="22" t="str">
        <f t="shared" si="11"/>
        <v>否</v>
      </c>
      <c r="K40" s="329" t="str">
        <f t="shared" si="12"/>
        <v>10301</v>
      </c>
      <c r="L40" s="93" t="str">
        <f t="shared" si="4"/>
        <v>项</v>
      </c>
    </row>
    <row r="41" s="329" customFormat="1" ht="31.5" hidden="1" spans="1:12">
      <c r="A41" s="659"/>
      <c r="B41" s="660" t="s">
        <v>6857</v>
      </c>
      <c r="C41" s="269" t="s">
        <v>6858</v>
      </c>
      <c r="D41" s="661">
        <f>SUMIF($K42:$K$123,$B41,D42:D$123)</f>
        <v>0</v>
      </c>
      <c r="E41" s="271">
        <f>SUMIF($K42:$K$123,$B41,E42:E$123)</f>
        <v>0</v>
      </c>
      <c r="F41" s="661">
        <f>SUMIF($K42:$K$123,$B41,F42:F$123)</f>
        <v>0</v>
      </c>
      <c r="G41" s="661">
        <f>SUMIF($K42:$K$123,$B41,G42:G$123)</f>
        <v>0</v>
      </c>
      <c r="H41" s="662" t="str">
        <f t="shared" si="0"/>
        <v/>
      </c>
      <c r="I41" s="662" t="str">
        <f t="shared" si="1"/>
        <v/>
      </c>
      <c r="J41" s="22" t="str">
        <f t="shared" si="11"/>
        <v>否</v>
      </c>
      <c r="K41" s="329" t="str">
        <f t="shared" si="12"/>
        <v>10301</v>
      </c>
      <c r="L41" s="93" t="str">
        <f t="shared" ref="L41:L72" si="13">_xlfn.IFS(LEN(B41)=3,"类",LEN(B41)=5,"款",LEN(B41)=7,"项",LEN(B41)&gt;5,"目")</f>
        <v>项</v>
      </c>
    </row>
    <row r="42" s="329" customFormat="1" ht="31.5" hidden="1" spans="1:12">
      <c r="A42" s="659"/>
      <c r="B42" s="660" t="s">
        <v>6859</v>
      </c>
      <c r="C42" s="269" t="s">
        <v>6860</v>
      </c>
      <c r="D42" s="661">
        <f>SUMIF($K43:$K$123,$B42,D43:D$123)</f>
        <v>0</v>
      </c>
      <c r="E42" s="271">
        <f>SUMIF($K43:$K$123,$B42,E43:E$123)</f>
        <v>0</v>
      </c>
      <c r="F42" s="661">
        <f>SUMIF($K43:$K$123,$B42,F43:F$123)</f>
        <v>0</v>
      </c>
      <c r="G42" s="661">
        <f>SUMIF($K43:$K$123,$B42,G43:G$123)</f>
        <v>0</v>
      </c>
      <c r="H42" s="662" t="str">
        <f t="shared" si="0"/>
        <v/>
      </c>
      <c r="I42" s="662" t="str">
        <f t="shared" si="1"/>
        <v/>
      </c>
      <c r="J42" s="22" t="str">
        <f t="shared" si="11"/>
        <v>否</v>
      </c>
      <c r="K42" s="329" t="str">
        <f t="shared" si="12"/>
        <v>10301</v>
      </c>
      <c r="L42" s="93" t="str">
        <f t="shared" si="13"/>
        <v>项</v>
      </c>
    </row>
    <row r="43" s="329" customFormat="1" ht="31.5" hidden="1" spans="1:12">
      <c r="A43" s="659"/>
      <c r="B43" s="660" t="s">
        <v>6861</v>
      </c>
      <c r="C43" s="269" t="s">
        <v>6862</v>
      </c>
      <c r="D43" s="661">
        <f>SUMIF($K44:$K$123,$B43,D44:D$123)</f>
        <v>0</v>
      </c>
      <c r="E43" s="271">
        <f>SUMIF($K44:$K$123,$B43,E44:E$123)</f>
        <v>0</v>
      </c>
      <c r="F43" s="661">
        <f>SUMIF($K44:$K$123,$B43,F44:F$123)</f>
        <v>0</v>
      </c>
      <c r="G43" s="661">
        <f>SUMIF($K44:$K$123,$B43,G44:G$123)</f>
        <v>0</v>
      </c>
      <c r="H43" s="662" t="str">
        <f t="shared" si="0"/>
        <v/>
      </c>
      <c r="I43" s="662" t="str">
        <f t="shared" si="1"/>
        <v/>
      </c>
      <c r="J43" s="22" t="str">
        <f t="shared" si="11"/>
        <v>否</v>
      </c>
      <c r="K43" s="329" t="str">
        <f t="shared" si="12"/>
        <v>10301</v>
      </c>
      <c r="L43" s="93" t="str">
        <f t="shared" si="13"/>
        <v>项</v>
      </c>
    </row>
    <row r="44" s="329" customFormat="1" ht="47.25" hidden="1" spans="1:12">
      <c r="A44" s="659"/>
      <c r="B44" s="671" t="s">
        <v>6863</v>
      </c>
      <c r="C44" s="306" t="s">
        <v>6864</v>
      </c>
      <c r="D44" s="670">
        <f>SUMIF('2023.12'!$A$570:$A$638,B44,'2023.12'!$C$570:$C$638)</f>
        <v>0</v>
      </c>
      <c r="E44" s="365"/>
      <c r="F44" s="664">
        <f>SUMIF('2024.12'!$A$637:$A$760,B44,'2024.12'!$D$637:$D$760)</f>
        <v>0</v>
      </c>
      <c r="G44" s="664">
        <f t="shared" ref="G44:G54" si="14">F44-D44</f>
        <v>0</v>
      </c>
      <c r="H44" s="665" t="str">
        <f t="shared" si="0"/>
        <v/>
      </c>
      <c r="I44" s="665" t="str">
        <f t="shared" si="1"/>
        <v/>
      </c>
      <c r="J44" s="22" t="str">
        <f t="shared" si="11"/>
        <v>否</v>
      </c>
      <c r="K44" s="329" t="str">
        <f t="shared" ref="K44:K54" si="15">LEFT(B44,7)</f>
        <v>1030175</v>
      </c>
      <c r="L44" s="93" t="str">
        <f t="shared" si="13"/>
        <v>目</v>
      </c>
    </row>
    <row r="45" s="329" customFormat="1" ht="31.5" hidden="1" spans="1:12">
      <c r="A45" s="659"/>
      <c r="B45" s="671" t="s">
        <v>6865</v>
      </c>
      <c r="C45" s="306" t="s">
        <v>6866</v>
      </c>
      <c r="D45" s="670">
        <f>SUMIF('2023.12'!$A$570:$A$638,B45,'2023.12'!$C$570:$C$638)</f>
        <v>0</v>
      </c>
      <c r="E45" s="365"/>
      <c r="F45" s="664">
        <f>SUMIF('2024.12'!$A$637:$A$760,B45,'2024.12'!$D$637:$D$760)</f>
        <v>0</v>
      </c>
      <c r="G45" s="664">
        <f t="shared" si="14"/>
        <v>0</v>
      </c>
      <c r="H45" s="665" t="str">
        <f t="shared" si="0"/>
        <v/>
      </c>
      <c r="I45" s="665" t="str">
        <f t="shared" si="1"/>
        <v/>
      </c>
      <c r="J45" s="22" t="str">
        <f t="shared" si="11"/>
        <v>否</v>
      </c>
      <c r="K45" s="329" t="str">
        <f t="shared" si="15"/>
        <v>1030175</v>
      </c>
      <c r="L45" s="93" t="str">
        <f t="shared" si="13"/>
        <v>目</v>
      </c>
    </row>
    <row r="46" s="330" customFormat="1" ht="15.75" spans="1:13">
      <c r="A46" s="666"/>
      <c r="B46" s="20" t="s">
        <v>6867</v>
      </c>
      <c r="C46" s="350" t="s">
        <v>983</v>
      </c>
      <c r="D46" s="670">
        <f>SUMIF('2023.12'!$A$570:$A$638,B46,'2023.12'!$C$570:$C$638)</f>
        <v>96</v>
      </c>
      <c r="E46" s="17">
        <v>200</v>
      </c>
      <c r="F46" s="664">
        <f>SUMIF('2024.12'!$A$637:$A$760,B46,'2024.12'!$D$637:$D$760)</f>
        <v>778</v>
      </c>
      <c r="G46" s="667">
        <f t="shared" si="14"/>
        <v>682</v>
      </c>
      <c r="H46" s="668" t="str">
        <f t="shared" si="0"/>
        <v>710.4%</v>
      </c>
      <c r="I46" s="668" t="str">
        <f t="shared" si="1"/>
        <v>389.0%</v>
      </c>
      <c r="J46" s="22" t="str">
        <f t="shared" si="11"/>
        <v>是</v>
      </c>
      <c r="K46" s="330" t="str">
        <f>LEFT(B46,5)</f>
        <v>10301</v>
      </c>
      <c r="L46" s="93" t="str">
        <f t="shared" si="13"/>
        <v>项</v>
      </c>
      <c r="M46" s="327">
        <v>1</v>
      </c>
    </row>
    <row r="47" s="329" customFormat="1" ht="31.5" hidden="1" spans="1:12">
      <c r="A47" s="659"/>
      <c r="B47" s="660" t="s">
        <v>6868</v>
      </c>
      <c r="C47" s="269" t="s">
        <v>6869</v>
      </c>
      <c r="D47" s="661">
        <f>SUMIF($K48:$K$123,$B47,D48:D$123)</f>
        <v>0</v>
      </c>
      <c r="E47" s="271">
        <f>SUMIF($K48:$K$123,$B47,E48:E$123)</f>
        <v>0</v>
      </c>
      <c r="F47" s="661">
        <f>SUMIF($K48:$K$123,$B47,F48:F$123)</f>
        <v>0</v>
      </c>
      <c r="G47" s="661">
        <f>SUMIF($K48:$K$123,$B47,G48:G$123)</f>
        <v>0</v>
      </c>
      <c r="H47" s="662" t="str">
        <f t="shared" si="0"/>
        <v/>
      </c>
      <c r="I47" s="662" t="str">
        <f t="shared" si="1"/>
        <v/>
      </c>
      <c r="J47" s="22" t="str">
        <f t="shared" si="11"/>
        <v>否</v>
      </c>
      <c r="K47" s="329" t="str">
        <f>LEFT(B47,5)</f>
        <v>10301</v>
      </c>
      <c r="L47" s="93" t="str">
        <f t="shared" si="13"/>
        <v>项</v>
      </c>
    </row>
    <row r="48" s="329" customFormat="1" ht="31.5" hidden="1" spans="1:12">
      <c r="A48" s="659"/>
      <c r="B48" s="671" t="s">
        <v>6870</v>
      </c>
      <c r="C48" s="306" t="s">
        <v>6871</v>
      </c>
      <c r="D48" s="670">
        <f>SUMIF('2023.12'!$A$570:$A$638,B48,'2023.12'!$C$570:$C$638)</f>
        <v>0</v>
      </c>
      <c r="E48" s="365"/>
      <c r="F48" s="664">
        <f>SUMIF('2024.12'!$A$637:$A$760,B48,'2024.12'!$D$637:$D$760)</f>
        <v>0</v>
      </c>
      <c r="G48" s="664">
        <f t="shared" si="14"/>
        <v>0</v>
      </c>
      <c r="H48" s="665" t="str">
        <f t="shared" si="0"/>
        <v/>
      </c>
      <c r="I48" s="665" t="str">
        <f t="shared" si="1"/>
        <v/>
      </c>
      <c r="J48" s="22" t="str">
        <f t="shared" si="11"/>
        <v>否</v>
      </c>
      <c r="K48" s="329" t="str">
        <f t="shared" si="15"/>
        <v>1030180</v>
      </c>
      <c r="L48" s="93" t="str">
        <f t="shared" si="13"/>
        <v>目</v>
      </c>
    </row>
    <row r="49" s="329" customFormat="1" ht="31.5" hidden="1" spans="1:12">
      <c r="A49" s="659"/>
      <c r="B49" s="671" t="s">
        <v>6872</v>
      </c>
      <c r="C49" s="306" t="s">
        <v>6873</v>
      </c>
      <c r="D49" s="670">
        <f>SUMIF('2023.12'!$A$570:$A$638,B49,'2023.12'!$C$570:$C$638)</f>
        <v>0</v>
      </c>
      <c r="E49" s="365"/>
      <c r="F49" s="664">
        <f>SUMIF('2024.12'!$A$637:$A$760,B49,'2024.12'!$D$637:$D$760)</f>
        <v>0</v>
      </c>
      <c r="G49" s="664">
        <f t="shared" si="14"/>
        <v>0</v>
      </c>
      <c r="H49" s="665" t="str">
        <f t="shared" si="0"/>
        <v/>
      </c>
      <c r="I49" s="665" t="str">
        <f t="shared" si="1"/>
        <v/>
      </c>
      <c r="J49" s="22" t="str">
        <f t="shared" si="11"/>
        <v>否</v>
      </c>
      <c r="K49" s="329" t="str">
        <f t="shared" si="15"/>
        <v>1030180</v>
      </c>
      <c r="L49" s="93" t="str">
        <f t="shared" si="13"/>
        <v>目</v>
      </c>
    </row>
    <row r="50" s="328" customFormat="1" ht="31.5" hidden="1" spans="1:12">
      <c r="A50" s="666"/>
      <c r="B50" s="671" t="s">
        <v>6874</v>
      </c>
      <c r="C50" s="306" t="s">
        <v>6875</v>
      </c>
      <c r="D50" s="670">
        <f>SUMIF('2023.12'!$A$570:$A$638,B50,'2023.12'!$C$570:$C$638)</f>
        <v>0</v>
      </c>
      <c r="E50" s="365"/>
      <c r="F50" s="664">
        <f>SUMIF('2024.12'!$A$637:$A$760,B50,'2024.12'!$D$637:$D$760)</f>
        <v>0</v>
      </c>
      <c r="G50" s="664">
        <f t="shared" si="14"/>
        <v>0</v>
      </c>
      <c r="H50" s="665" t="str">
        <f t="shared" si="0"/>
        <v/>
      </c>
      <c r="I50" s="665" t="str">
        <f t="shared" si="1"/>
        <v/>
      </c>
      <c r="J50" s="22" t="str">
        <f t="shared" si="11"/>
        <v>否</v>
      </c>
      <c r="K50" s="329" t="str">
        <f t="shared" si="15"/>
        <v>1030180</v>
      </c>
      <c r="L50" s="93" t="str">
        <f t="shared" si="13"/>
        <v>目</v>
      </c>
    </row>
    <row r="51" s="329" customFormat="1" ht="31.5" hidden="1" spans="1:12">
      <c r="A51" s="659"/>
      <c r="B51" s="671" t="s">
        <v>6876</v>
      </c>
      <c r="C51" s="306" t="s">
        <v>6877</v>
      </c>
      <c r="D51" s="670">
        <f>SUMIF('2023.12'!$A$570:$A$638,B51,'2023.12'!$C$570:$C$638)</f>
        <v>0</v>
      </c>
      <c r="E51" s="365"/>
      <c r="F51" s="664">
        <f>SUMIF('2024.12'!$A$637:$A$760,B51,'2024.12'!$D$637:$D$760)</f>
        <v>0</v>
      </c>
      <c r="G51" s="664">
        <f t="shared" si="14"/>
        <v>0</v>
      </c>
      <c r="H51" s="665" t="str">
        <f t="shared" si="0"/>
        <v/>
      </c>
      <c r="I51" s="665" t="str">
        <f t="shared" si="1"/>
        <v/>
      </c>
      <c r="J51" s="22" t="str">
        <f t="shared" si="11"/>
        <v>否</v>
      </c>
      <c r="K51" s="329" t="str">
        <f t="shared" si="15"/>
        <v>1030180</v>
      </c>
      <c r="L51" s="93" t="str">
        <f t="shared" si="13"/>
        <v>目</v>
      </c>
    </row>
    <row r="52" s="329" customFormat="1" ht="15.75" hidden="1" spans="1:12">
      <c r="A52" s="659"/>
      <c r="B52" s="671" t="s">
        <v>6878</v>
      </c>
      <c r="C52" s="306" t="s">
        <v>6879</v>
      </c>
      <c r="D52" s="670">
        <f>SUMIF('2023.12'!$A$570:$A$638,B52,'2023.12'!$C$570:$C$638)</f>
        <v>0</v>
      </c>
      <c r="E52" s="365"/>
      <c r="F52" s="664">
        <f>SUMIF('2024.12'!$A$637:$A$760,B52,'2024.12'!$D$637:$D$760)</f>
        <v>0</v>
      </c>
      <c r="G52" s="664">
        <f t="shared" si="14"/>
        <v>0</v>
      </c>
      <c r="H52" s="665" t="str">
        <f t="shared" si="0"/>
        <v/>
      </c>
      <c r="I52" s="665" t="str">
        <f t="shared" si="1"/>
        <v/>
      </c>
      <c r="J52" s="22" t="str">
        <f t="shared" si="11"/>
        <v>否</v>
      </c>
      <c r="K52" s="329" t="str">
        <f t="shared" si="15"/>
        <v>1030180</v>
      </c>
      <c r="L52" s="93" t="str">
        <f t="shared" si="13"/>
        <v>目</v>
      </c>
    </row>
    <row r="53" s="329" customFormat="1" ht="15.75" hidden="1" spans="1:12">
      <c r="A53" s="659"/>
      <c r="B53" s="671" t="s">
        <v>6880</v>
      </c>
      <c r="C53" s="306" t="s">
        <v>6881</v>
      </c>
      <c r="D53" s="670">
        <f>SUMIF('2023.12'!$A$570:$A$638,B53,'2023.12'!$C$570:$C$638)</f>
        <v>0</v>
      </c>
      <c r="E53" s="365"/>
      <c r="F53" s="664">
        <f>SUMIF('2024.12'!$A$637:$A$760,B53,'2024.12'!$D$637:$D$760)</f>
        <v>0</v>
      </c>
      <c r="G53" s="664">
        <f t="shared" si="14"/>
        <v>0</v>
      </c>
      <c r="H53" s="665" t="str">
        <f t="shared" si="0"/>
        <v/>
      </c>
      <c r="I53" s="665" t="str">
        <f t="shared" si="1"/>
        <v/>
      </c>
      <c r="J53" s="22" t="str">
        <f t="shared" si="11"/>
        <v>否</v>
      </c>
      <c r="K53" s="329" t="str">
        <f t="shared" si="15"/>
        <v>1030180</v>
      </c>
      <c r="L53" s="93" t="str">
        <f t="shared" si="13"/>
        <v>目</v>
      </c>
    </row>
    <row r="54" s="329" customFormat="1" ht="15.75" hidden="1" spans="1:12">
      <c r="A54" s="659"/>
      <c r="B54" s="671" t="s">
        <v>6882</v>
      </c>
      <c r="C54" s="306" t="s">
        <v>6883</v>
      </c>
      <c r="D54" s="670">
        <f>SUMIF('2023.12'!$A$570:$A$638,B54,'2023.12'!$C$570:$C$638)</f>
        <v>0</v>
      </c>
      <c r="E54" s="365"/>
      <c r="F54" s="664">
        <f>SUMIF('2024.12'!$A$637:$A$760,B54,'2024.12'!$D$637:$D$760)</f>
        <v>0</v>
      </c>
      <c r="G54" s="664">
        <f t="shared" si="14"/>
        <v>0</v>
      </c>
      <c r="H54" s="665" t="str">
        <f t="shared" si="0"/>
        <v/>
      </c>
      <c r="I54" s="665" t="str">
        <f t="shared" si="1"/>
        <v/>
      </c>
      <c r="J54" s="22" t="str">
        <f t="shared" si="11"/>
        <v>否</v>
      </c>
      <c r="K54" s="329" t="str">
        <f t="shared" si="15"/>
        <v>1030180</v>
      </c>
      <c r="L54" s="93" t="str">
        <f t="shared" si="13"/>
        <v>目</v>
      </c>
    </row>
    <row r="55" s="329" customFormat="1" ht="15.75" hidden="1" spans="1:12">
      <c r="A55" s="659"/>
      <c r="B55" s="660" t="s">
        <v>6884</v>
      </c>
      <c r="C55" s="269" t="s">
        <v>6885</v>
      </c>
      <c r="D55" s="661">
        <f>SUMIF($K56:$K$123,$B55,D56:D$123)</f>
        <v>0</v>
      </c>
      <c r="E55" s="271">
        <f>SUMIF($K56:$K$123,$B55,E56:E$123)</f>
        <v>0</v>
      </c>
      <c r="F55" s="661">
        <f>SUMIF($K56:$K$123,$B55,F56:F$123)</f>
        <v>0</v>
      </c>
      <c r="G55" s="661">
        <f>SUMIF($K56:$K$123,$B55,G56:G$123)</f>
        <v>0</v>
      </c>
      <c r="H55" s="662" t="str">
        <f t="shared" si="0"/>
        <v/>
      </c>
      <c r="I55" s="662" t="str">
        <f t="shared" si="1"/>
        <v/>
      </c>
      <c r="J55" s="22" t="str">
        <f t="shared" si="11"/>
        <v>否</v>
      </c>
      <c r="K55" s="329" t="str">
        <f t="shared" ref="K55:K59" si="16">LEFT(B55,5)</f>
        <v>10301</v>
      </c>
      <c r="L55" s="93" t="str">
        <f t="shared" si="13"/>
        <v>项</v>
      </c>
    </row>
    <row r="56" s="330" customFormat="1" ht="31.5" spans="1:13">
      <c r="A56" s="659"/>
      <c r="B56" s="20" t="s">
        <v>6886</v>
      </c>
      <c r="C56" s="344" t="s">
        <v>6887</v>
      </c>
      <c r="D56" s="670">
        <f>SUMIF('2023.12'!$A$570:$A$638,B56,'2023.12'!$C$570:$C$638)</f>
        <v>0</v>
      </c>
      <c r="E56" s="211">
        <f>SUMIF($K57:$K$123,$B56,E57:E$123)</f>
        <v>0</v>
      </c>
      <c r="F56" s="211">
        <f>SUMIF($K57:$K$123,$B56,F57:F$123)</f>
        <v>4656</v>
      </c>
      <c r="G56" s="211">
        <f>SUMIF($K57:$K$123,$B56,G57:G$123)</f>
        <v>4656</v>
      </c>
      <c r="H56" s="621" t="str">
        <f t="shared" si="0"/>
        <v/>
      </c>
      <c r="I56" s="621" t="str">
        <f t="shared" si="1"/>
        <v/>
      </c>
      <c r="J56" s="22" t="str">
        <f t="shared" si="11"/>
        <v>是</v>
      </c>
      <c r="K56" s="327" t="str">
        <f>LEFT(B56,3)</f>
        <v>103</v>
      </c>
      <c r="L56" s="93" t="str">
        <f t="shared" si="13"/>
        <v>款</v>
      </c>
      <c r="M56" s="327">
        <v>1</v>
      </c>
    </row>
    <row r="57" s="329" customFormat="1" ht="47.25" hidden="1" spans="1:12">
      <c r="A57" s="659"/>
      <c r="B57" s="660" t="s">
        <v>6888</v>
      </c>
      <c r="C57" s="269" t="s">
        <v>6889</v>
      </c>
      <c r="D57" s="661">
        <f>SUMIF($K58:$K$123,$B57,D58:D$123)</f>
        <v>0</v>
      </c>
      <c r="E57" s="271">
        <f>SUMIF($K58:$K$123,$B57,E58:E$123)</f>
        <v>0</v>
      </c>
      <c r="F57" s="661">
        <f>SUMIF($K58:$K$123,$B57,F58:F$123)</f>
        <v>0</v>
      </c>
      <c r="G57" s="661">
        <f>SUMIF($K58:$K$123,$B57,G58:G$123)</f>
        <v>0</v>
      </c>
      <c r="H57" s="662" t="str">
        <f t="shared" si="0"/>
        <v/>
      </c>
      <c r="I57" s="662" t="str">
        <f t="shared" si="1"/>
        <v/>
      </c>
      <c r="J57" s="22" t="str">
        <f t="shared" si="11"/>
        <v>否</v>
      </c>
      <c r="K57" s="329" t="str">
        <f t="shared" si="16"/>
        <v>10310</v>
      </c>
      <c r="L57" s="93" t="str">
        <f t="shared" si="13"/>
        <v>项</v>
      </c>
    </row>
    <row r="58" s="329" customFormat="1" ht="47.25" hidden="1" spans="1:12">
      <c r="A58" s="659"/>
      <c r="B58" s="660" t="s">
        <v>6890</v>
      </c>
      <c r="C58" s="269" t="s">
        <v>6891</v>
      </c>
      <c r="D58" s="661">
        <f>SUMIF($K59:$K$123,$B58,D59:D$123)</f>
        <v>0</v>
      </c>
      <c r="E58" s="271">
        <f>SUMIF($K59:$K$123,$B58,E59:E$123)</f>
        <v>0</v>
      </c>
      <c r="F58" s="661">
        <f>SUMIF($K59:$K$123,$B58,F59:F$123)</f>
        <v>0</v>
      </c>
      <c r="G58" s="661">
        <f>SUMIF($K59:$K$123,$B58,G59:G$123)</f>
        <v>0</v>
      </c>
      <c r="H58" s="662" t="str">
        <f t="shared" si="0"/>
        <v/>
      </c>
      <c r="I58" s="662" t="str">
        <f t="shared" si="1"/>
        <v/>
      </c>
      <c r="J58" s="22" t="str">
        <f t="shared" si="11"/>
        <v>否</v>
      </c>
      <c r="K58" s="329" t="str">
        <f t="shared" si="16"/>
        <v>10310</v>
      </c>
      <c r="L58" s="93" t="str">
        <f t="shared" si="13"/>
        <v>项</v>
      </c>
    </row>
    <row r="59" s="329" customFormat="1" ht="25.5" spans="1:13">
      <c r="A59" s="659"/>
      <c r="B59" s="672" t="s">
        <v>6892</v>
      </c>
      <c r="C59" s="673" t="s">
        <v>1011</v>
      </c>
      <c r="D59" s="661">
        <f>SUMIF($K60:$K$123,$B59,D60:D$123)</f>
        <v>0</v>
      </c>
      <c r="E59" s="271">
        <f>SUMIF($K60:$K$123,$B59,E60:E$123)</f>
        <v>0</v>
      </c>
      <c r="F59" s="661">
        <f>SUMIF($K60:$K$123,$B59,F60:F$123)</f>
        <v>525</v>
      </c>
      <c r="G59" s="661">
        <f>SUMIF($K60:$K$123,$B59,G60:G$123)</f>
        <v>525</v>
      </c>
      <c r="H59" s="662" t="str">
        <f t="shared" si="0"/>
        <v/>
      </c>
      <c r="I59" s="662" t="str">
        <f t="shared" si="1"/>
        <v/>
      </c>
      <c r="J59" s="22" t="str">
        <f t="shared" si="11"/>
        <v>是</v>
      </c>
      <c r="K59" s="329" t="str">
        <f t="shared" si="16"/>
        <v>10310</v>
      </c>
      <c r="L59" s="93" t="str">
        <f t="shared" si="13"/>
        <v>项</v>
      </c>
      <c r="M59" s="327">
        <v>1</v>
      </c>
    </row>
    <row r="60" s="329" customFormat="1" ht="31.5" hidden="1" spans="1:12">
      <c r="A60" s="659"/>
      <c r="B60" s="671" t="s">
        <v>6893</v>
      </c>
      <c r="C60" s="306" t="s">
        <v>6894</v>
      </c>
      <c r="D60" s="670">
        <f>SUMIF('2023.12'!$A$570:$A$638,B60,'2023.12'!$C$570:$C$638)</f>
        <v>0</v>
      </c>
      <c r="E60" s="365"/>
      <c r="F60" s="664">
        <f>SUMIF('2024.12'!$A$637:$A$760,B60,'2024.12'!$D$637:$D$760)</f>
        <v>0</v>
      </c>
      <c r="G60" s="664">
        <f t="shared" ref="G60:G62" si="17">F60-D60</f>
        <v>0</v>
      </c>
      <c r="H60" s="665" t="str">
        <f t="shared" si="0"/>
        <v/>
      </c>
      <c r="I60" s="665" t="str">
        <f t="shared" si="1"/>
        <v/>
      </c>
      <c r="J60" s="22" t="str">
        <f t="shared" si="11"/>
        <v>否</v>
      </c>
      <c r="K60" s="329" t="str">
        <f t="shared" ref="K60:K62" si="18">LEFT(B60,7)</f>
        <v>1031006</v>
      </c>
      <c r="L60" s="93" t="str">
        <f t="shared" si="13"/>
        <v>目</v>
      </c>
    </row>
    <row r="61" s="329" customFormat="1" ht="31.5" hidden="1" spans="1:12">
      <c r="A61" s="659"/>
      <c r="B61" s="671" t="s">
        <v>6895</v>
      </c>
      <c r="C61" s="306" t="s">
        <v>6896</v>
      </c>
      <c r="D61" s="670">
        <f>SUMIF('2023.12'!$A$570:$A$638,B61,'2023.12'!$C$570:$C$638)</f>
        <v>0</v>
      </c>
      <c r="E61" s="365"/>
      <c r="F61" s="664">
        <f>SUMIF('2024.12'!$A$637:$A$760,B61,'2024.12'!$D$637:$D$760)</f>
        <v>525</v>
      </c>
      <c r="G61" s="664">
        <f t="shared" si="17"/>
        <v>525</v>
      </c>
      <c r="H61" s="665" t="str">
        <f t="shared" si="0"/>
        <v/>
      </c>
      <c r="I61" s="665" t="str">
        <f t="shared" si="1"/>
        <v/>
      </c>
      <c r="J61" s="554" t="s">
        <v>4097</v>
      </c>
      <c r="K61" s="329" t="str">
        <f t="shared" si="18"/>
        <v>1031006</v>
      </c>
      <c r="L61" s="93" t="str">
        <f t="shared" si="13"/>
        <v>目</v>
      </c>
    </row>
    <row r="62" s="329" customFormat="1" ht="47.25" hidden="1" spans="1:12">
      <c r="A62" s="659"/>
      <c r="B62" s="671" t="s">
        <v>6897</v>
      </c>
      <c r="C62" s="306" t="s">
        <v>6898</v>
      </c>
      <c r="D62" s="670">
        <f>SUMIF('2023.12'!$A$570:$A$638,B62,'2023.12'!$C$570:$C$638)</f>
        <v>0</v>
      </c>
      <c r="E62" s="365"/>
      <c r="F62" s="664">
        <f>SUMIF('2024.12'!$A$637:$A$760,B62,'2024.12'!$D$637:$D$760)</f>
        <v>0</v>
      </c>
      <c r="G62" s="664">
        <f t="shared" si="17"/>
        <v>0</v>
      </c>
      <c r="H62" s="665" t="str">
        <f t="shared" si="0"/>
        <v/>
      </c>
      <c r="I62" s="665" t="str">
        <f t="shared" si="1"/>
        <v/>
      </c>
      <c r="J62" s="22" t="str">
        <f t="shared" si="11"/>
        <v>否</v>
      </c>
      <c r="K62" s="329" t="str">
        <f t="shared" si="18"/>
        <v>1031006</v>
      </c>
      <c r="L62" s="93" t="str">
        <f t="shared" si="13"/>
        <v>目</v>
      </c>
    </row>
    <row r="63" s="329" customFormat="1" ht="31.5" hidden="1" spans="1:12">
      <c r="A63" s="659"/>
      <c r="B63" s="671" t="s">
        <v>6899</v>
      </c>
      <c r="C63" s="674" t="s">
        <v>6900</v>
      </c>
      <c r="D63" s="670">
        <f>SUMIF('2023.12'!$A$570:$A$638,B63,'2023.12'!$C$570:$C$638)</f>
        <v>0</v>
      </c>
      <c r="E63" s="358"/>
      <c r="F63" s="664">
        <f>SUMIF('2024.12'!$A$570:$A$638,B63,'2024.12'!$D$570:$D$638)</f>
        <v>0</v>
      </c>
      <c r="G63" s="664"/>
      <c r="H63" s="665" t="str">
        <f t="shared" si="0"/>
        <v/>
      </c>
      <c r="I63" s="665" t="str">
        <f t="shared" si="1"/>
        <v/>
      </c>
      <c r="J63" s="22" t="str">
        <f t="shared" si="11"/>
        <v>否</v>
      </c>
      <c r="K63" s="329" t="str">
        <f t="shared" ref="K63:K68" si="19">LEFT(B63,5)</f>
        <v>10310</v>
      </c>
      <c r="L63" s="93" t="str">
        <f t="shared" si="13"/>
        <v>项</v>
      </c>
    </row>
    <row r="64" s="329" customFormat="1" ht="47.25" hidden="1" spans="1:12">
      <c r="A64" s="659"/>
      <c r="B64" s="671" t="s">
        <v>6901</v>
      </c>
      <c r="C64" s="674" t="s">
        <v>6902</v>
      </c>
      <c r="D64" s="670">
        <f>SUMIF('2023.12'!$A$570:$A$638,B64,'2023.12'!$C$570:$C$638)</f>
        <v>0</v>
      </c>
      <c r="E64" s="358"/>
      <c r="F64" s="664">
        <f>SUMIF('2024.12'!$A$570:$A$638,B64,'2024.12'!$D$570:$D$638)</f>
        <v>0</v>
      </c>
      <c r="G64" s="664"/>
      <c r="H64" s="665" t="str">
        <f t="shared" si="0"/>
        <v/>
      </c>
      <c r="I64" s="665" t="str">
        <f t="shared" si="1"/>
        <v/>
      </c>
      <c r="J64" s="22" t="str">
        <f t="shared" si="11"/>
        <v>否</v>
      </c>
      <c r="K64" s="329" t="str">
        <f t="shared" si="19"/>
        <v>10310</v>
      </c>
      <c r="L64" s="93" t="str">
        <f t="shared" si="13"/>
        <v>项</v>
      </c>
    </row>
    <row r="65" s="329" customFormat="1" ht="47.25" hidden="1" spans="1:12">
      <c r="A65" s="659"/>
      <c r="B65" s="671" t="s">
        <v>6903</v>
      </c>
      <c r="C65" s="674" t="s">
        <v>6904</v>
      </c>
      <c r="D65" s="670">
        <f>SUMIF('2023.12'!$A$570:$A$638,B65,'2023.12'!$C$570:$C$638)</f>
        <v>0</v>
      </c>
      <c r="E65" s="358"/>
      <c r="F65" s="664">
        <f>SUMIF('2024.12'!$A$570:$A$638,B65,'2024.12'!$D$570:$D$638)</f>
        <v>0</v>
      </c>
      <c r="G65" s="664"/>
      <c r="H65" s="665" t="str">
        <f t="shared" si="0"/>
        <v/>
      </c>
      <c r="I65" s="665" t="str">
        <f t="shared" si="1"/>
        <v/>
      </c>
      <c r="J65" s="22" t="str">
        <f t="shared" si="11"/>
        <v>否</v>
      </c>
      <c r="K65" s="329" t="str">
        <f t="shared" si="19"/>
        <v>10310</v>
      </c>
      <c r="L65" s="93" t="str">
        <f t="shared" si="13"/>
        <v>项</v>
      </c>
    </row>
    <row r="66" s="329" customFormat="1" ht="47.25" hidden="1" spans="1:12">
      <c r="A66" s="659"/>
      <c r="B66" s="671" t="s">
        <v>6905</v>
      </c>
      <c r="C66" s="674" t="s">
        <v>6906</v>
      </c>
      <c r="D66" s="670">
        <f>SUMIF('2023.12'!$A$570:$A$638,B66,'2023.12'!$C$570:$C$638)</f>
        <v>0</v>
      </c>
      <c r="E66" s="358"/>
      <c r="F66" s="664">
        <f>SUMIF('2024.12'!$A$570:$A$638,B66,'2024.12'!$D$570:$D$638)</f>
        <v>0</v>
      </c>
      <c r="G66" s="664"/>
      <c r="H66" s="665" t="str">
        <f t="shared" si="0"/>
        <v/>
      </c>
      <c r="I66" s="665" t="str">
        <f t="shared" si="1"/>
        <v/>
      </c>
      <c r="J66" s="22" t="str">
        <f t="shared" si="11"/>
        <v>否</v>
      </c>
      <c r="K66" s="329" t="str">
        <f t="shared" si="19"/>
        <v>10310</v>
      </c>
      <c r="L66" s="93" t="str">
        <f t="shared" si="13"/>
        <v>项</v>
      </c>
    </row>
    <row r="67" s="328" customFormat="1" ht="47.25" hidden="1" spans="1:12">
      <c r="A67" s="659"/>
      <c r="B67" s="671" t="s">
        <v>6907</v>
      </c>
      <c r="C67" s="674" t="s">
        <v>6908</v>
      </c>
      <c r="D67" s="670">
        <f>SUMIF('2023.12'!$A$570:$A$638,B67,'2023.12'!$C$570:$C$638)</f>
        <v>0</v>
      </c>
      <c r="E67" s="358"/>
      <c r="F67" s="664">
        <f>SUMIF('2024.12'!$A$570:$A$638,B67,'2024.12'!$D$570:$D$638)</f>
        <v>0</v>
      </c>
      <c r="G67" s="664"/>
      <c r="H67" s="665" t="str">
        <f t="shared" si="0"/>
        <v/>
      </c>
      <c r="I67" s="665" t="str">
        <f t="shared" si="1"/>
        <v/>
      </c>
      <c r="J67" s="22" t="str">
        <f t="shared" si="11"/>
        <v>否</v>
      </c>
      <c r="K67" s="329" t="str">
        <f t="shared" si="19"/>
        <v>10310</v>
      </c>
      <c r="L67" s="93" t="str">
        <f t="shared" si="13"/>
        <v>项</v>
      </c>
    </row>
    <row r="68" s="328" customFormat="1" ht="31.5" spans="1:13">
      <c r="A68" s="659"/>
      <c r="B68" s="672" t="s">
        <v>6909</v>
      </c>
      <c r="C68" s="551" t="s">
        <v>1029</v>
      </c>
      <c r="D68" s="661">
        <f>SUMIF('2023.12'!$A$570:$A$638,B68,'2023.12'!$C$570:$C$638)</f>
        <v>0</v>
      </c>
      <c r="E68" s="271"/>
      <c r="F68" s="661">
        <v>15</v>
      </c>
      <c r="G68" s="661">
        <f>F68-D68</f>
        <v>15</v>
      </c>
      <c r="H68" s="662" t="str">
        <f t="shared" si="0"/>
        <v/>
      </c>
      <c r="I68" s="662" t="str">
        <f t="shared" si="1"/>
        <v/>
      </c>
      <c r="J68" s="22" t="str">
        <f t="shared" si="11"/>
        <v>是</v>
      </c>
      <c r="K68" s="329" t="str">
        <f t="shared" si="19"/>
        <v>10310</v>
      </c>
      <c r="L68" s="93" t="str">
        <f t="shared" si="13"/>
        <v>项</v>
      </c>
      <c r="M68" s="327">
        <v>1</v>
      </c>
    </row>
    <row r="69" s="328" customFormat="1" ht="31.5" hidden="1" spans="1:12">
      <c r="A69" s="659"/>
      <c r="B69" s="671" t="s">
        <v>6910</v>
      </c>
      <c r="C69" s="306" t="s">
        <v>6911</v>
      </c>
      <c r="D69" s="670">
        <f>SUMIF('2023.12'!$A$570:$A$638,B69,'2023.12'!$C$570:$C$638)</f>
        <v>0</v>
      </c>
      <c r="E69" s="365"/>
      <c r="F69" s="664">
        <f>SUMIF('2024.12'!$A$637:$A$760,B69,'2024.12'!$D$637:$D$760)</f>
        <v>15</v>
      </c>
      <c r="G69" s="664">
        <f t="shared" ref="G69:G75" si="20">F69-D69</f>
        <v>15</v>
      </c>
      <c r="H69" s="665" t="str">
        <f t="shared" si="0"/>
        <v/>
      </c>
      <c r="I69" s="665" t="str">
        <f t="shared" si="1"/>
        <v/>
      </c>
      <c r="J69" s="554" t="s">
        <v>4097</v>
      </c>
      <c r="K69" s="329" t="str">
        <f t="shared" ref="K69:K75" si="21">LEFT(B69,7)</f>
        <v>1031013</v>
      </c>
      <c r="L69" s="93" t="str">
        <f t="shared" si="13"/>
        <v>目</v>
      </c>
    </row>
    <row r="70" s="328" customFormat="1" ht="31.5" hidden="1" spans="1:12">
      <c r="A70" s="659"/>
      <c r="B70" s="671" t="s">
        <v>6912</v>
      </c>
      <c r="C70" s="306" t="s">
        <v>6913</v>
      </c>
      <c r="D70" s="670">
        <f>SUMIF('2023.12'!$A$570:$A$638,B70,'2023.12'!$C$570:$C$638)</f>
        <v>0</v>
      </c>
      <c r="E70" s="365"/>
      <c r="F70" s="664">
        <f>SUMIF('2024.12'!$A$637:$A$760,B70,'2024.12'!$D$637:$D$760)</f>
        <v>0</v>
      </c>
      <c r="G70" s="664">
        <f t="shared" si="20"/>
        <v>0</v>
      </c>
      <c r="H70" s="665" t="str">
        <f t="shared" ref="H70:H124" si="22">IFERROR(TEXT(G70/D70,"0.0%"),"")</f>
        <v/>
      </c>
      <c r="I70" s="665" t="str">
        <f t="shared" ref="I70:I124" si="23">IFERROR(TEXT(F70/E70,"0.0%"),"")</f>
        <v/>
      </c>
      <c r="J70" s="22" t="str">
        <f t="shared" si="11"/>
        <v>否</v>
      </c>
      <c r="K70" s="329" t="str">
        <f t="shared" si="21"/>
        <v>1031013</v>
      </c>
      <c r="L70" s="93" t="str">
        <f t="shared" si="13"/>
        <v>目</v>
      </c>
    </row>
    <row r="71" s="328" customFormat="1" ht="31.5" hidden="1" spans="1:12">
      <c r="A71" s="676"/>
      <c r="B71" s="660" t="s">
        <v>6914</v>
      </c>
      <c r="C71" s="269" t="s">
        <v>6915</v>
      </c>
      <c r="D71" s="661">
        <f>SUMIF($K72:$K$123,$B71,D72:D$123)</f>
        <v>0</v>
      </c>
      <c r="E71" s="271">
        <f>SUMIF($K72:$K$123,$B71,E72:E$123)</f>
        <v>0</v>
      </c>
      <c r="F71" s="661">
        <f>SUMIF($K72:$K$123,$B71,F72:F$123)</f>
        <v>0</v>
      </c>
      <c r="G71" s="661">
        <f>SUMIF($K72:$K$123,$B71,G72:G$123)</f>
        <v>0</v>
      </c>
      <c r="H71" s="662" t="str">
        <f t="shared" si="22"/>
        <v/>
      </c>
      <c r="I71" s="662" t="str">
        <f t="shared" si="23"/>
        <v/>
      </c>
      <c r="J71" s="22" t="str">
        <f t="shared" ref="J71:J107" si="24">IF(C71&lt;&gt;"",IF(OR(D71&lt;&gt;0,E71&lt;&gt;0,F71&lt;&gt;0,G71&lt;&gt;0),"是","否"),"是")</f>
        <v>否</v>
      </c>
      <c r="K71" s="329" t="str">
        <f t="shared" ref="K71:K76" si="25">LEFT(B71,5)</f>
        <v>10310</v>
      </c>
      <c r="L71" s="93" t="str">
        <f t="shared" si="13"/>
        <v>项</v>
      </c>
    </row>
    <row r="72" s="327" customFormat="1" ht="30" spans="1:13">
      <c r="A72" s="677"/>
      <c r="B72" s="672" t="s">
        <v>6916</v>
      </c>
      <c r="C72" s="678" t="s">
        <v>1037</v>
      </c>
      <c r="D72" s="661">
        <f>SUMIF($K73:$K$123,$B72,D73:D$123)</f>
        <v>0</v>
      </c>
      <c r="E72" s="271">
        <f>SUMIF($K73:$K$123,$B72,E73:E$123)</f>
        <v>0</v>
      </c>
      <c r="F72" s="661">
        <f>SUMIF($K73:$K$123,$B72,F73:F$123)</f>
        <v>4116</v>
      </c>
      <c r="G72" s="661">
        <f>SUMIF($K73:$K$123,$B72,G73:G$123)</f>
        <v>4116</v>
      </c>
      <c r="H72" s="662" t="str">
        <f t="shared" si="22"/>
        <v/>
      </c>
      <c r="I72" s="662" t="str">
        <f t="shared" si="23"/>
        <v/>
      </c>
      <c r="J72" s="22" t="str">
        <f t="shared" si="24"/>
        <v>是</v>
      </c>
      <c r="K72" s="330" t="str">
        <f t="shared" si="25"/>
        <v>10310</v>
      </c>
      <c r="L72" s="93" t="str">
        <f t="shared" si="13"/>
        <v>项</v>
      </c>
      <c r="M72" s="327">
        <v>1</v>
      </c>
    </row>
    <row r="73" s="327" customFormat="1" ht="47.25" hidden="1" spans="1:12">
      <c r="A73" s="328"/>
      <c r="B73" s="669" t="s">
        <v>6917</v>
      </c>
      <c r="C73" s="281" t="s">
        <v>1039</v>
      </c>
      <c r="D73" s="670">
        <f>SUMIF('2023.12'!$A$570:$A$638,B73,'2023.12'!$C$570:$C$638)</f>
        <v>0</v>
      </c>
      <c r="E73" s="352"/>
      <c r="F73" s="664">
        <f>SUMIF('2024.12'!$A$637:$A$760,B73,'2024.12'!$D$637:$D$760)</f>
        <v>4116</v>
      </c>
      <c r="G73" s="670">
        <f t="shared" si="20"/>
        <v>4116</v>
      </c>
      <c r="H73" s="621" t="str">
        <f t="shared" si="22"/>
        <v/>
      </c>
      <c r="I73" s="621" t="str">
        <f t="shared" si="23"/>
        <v/>
      </c>
      <c r="J73" s="554" t="s">
        <v>4097</v>
      </c>
      <c r="K73" s="330" t="str">
        <f t="shared" si="21"/>
        <v>1031099</v>
      </c>
      <c r="L73" s="93" t="str">
        <f t="shared" ref="L73:L107" si="26">_xlfn.IFS(LEN(B73)=3,"类",LEN(B73)=5,"款",LEN(B73)=7,"项",LEN(B73)&gt;5,"目")</f>
        <v>目</v>
      </c>
    </row>
    <row r="74" s="329" customFormat="1" ht="31.5" hidden="1" spans="2:12">
      <c r="B74" s="671" t="s">
        <v>6918</v>
      </c>
      <c r="C74" s="306" t="s">
        <v>6919</v>
      </c>
      <c r="D74" s="670">
        <f>SUMIF('2023.12'!$A$570:$A$638,B74,'2023.12'!$C$570:$C$638)</f>
        <v>0</v>
      </c>
      <c r="E74" s="365"/>
      <c r="F74" s="664">
        <f>SUMIF('2024.12'!$A$637:$A$760,B74,'2024.12'!$D$637:$D$760)</f>
        <v>0</v>
      </c>
      <c r="G74" s="664">
        <f t="shared" si="20"/>
        <v>0</v>
      </c>
      <c r="H74" s="665" t="str">
        <f t="shared" si="22"/>
        <v/>
      </c>
      <c r="I74" s="665" t="str">
        <f t="shared" si="23"/>
        <v/>
      </c>
      <c r="J74" s="22" t="str">
        <f t="shared" si="24"/>
        <v>否</v>
      </c>
      <c r="K74" s="329" t="str">
        <f t="shared" si="21"/>
        <v>1031099</v>
      </c>
      <c r="L74" s="93" t="str">
        <f t="shared" si="26"/>
        <v>目</v>
      </c>
    </row>
    <row r="75" s="330" customFormat="1" ht="15.75" spans="1:13">
      <c r="A75" s="329"/>
      <c r="B75" s="13" t="s">
        <v>3274</v>
      </c>
      <c r="C75" s="322"/>
      <c r="D75" s="345">
        <f>D6+D56</f>
        <v>13580</v>
      </c>
      <c r="E75" s="345">
        <f>E6+E56</f>
        <v>25200</v>
      </c>
      <c r="F75" s="345">
        <f>F6+F56</f>
        <v>14676</v>
      </c>
      <c r="G75" s="345">
        <f>G6+G56</f>
        <v>1096</v>
      </c>
      <c r="H75" s="345" t="str">
        <f t="shared" si="22"/>
        <v>8.1%</v>
      </c>
      <c r="I75" s="345" t="str">
        <f t="shared" si="23"/>
        <v>58.2%</v>
      </c>
      <c r="J75" s="22" t="str">
        <f t="shared" si="24"/>
        <v>是</v>
      </c>
      <c r="K75" s="330" t="str">
        <f t="shared" si="21"/>
        <v>政府性基金预算</v>
      </c>
      <c r="L75" s="93" t="str">
        <f t="shared" si="26"/>
        <v>目</v>
      </c>
      <c r="M75" s="327">
        <v>1</v>
      </c>
    </row>
    <row r="76" s="327" customFormat="1" ht="15.75" spans="1:13">
      <c r="A76" s="329"/>
      <c r="B76" s="20" t="s">
        <v>6920</v>
      </c>
      <c r="C76" s="350" t="s">
        <v>1152</v>
      </c>
      <c r="D76" s="667">
        <f>SUMIF($K77:$K$123,$B76,D77:D$123)</f>
        <v>56500</v>
      </c>
      <c r="E76" s="17">
        <f>SUMIF($K77:$K$123,$B76,E77:E$123)</f>
        <v>0</v>
      </c>
      <c r="F76" s="667">
        <f>SUMIF($K77:$K$123,$B76,F77:F$123)</f>
        <v>0</v>
      </c>
      <c r="G76" s="667">
        <f>SUMIF($K77:$K$123,$B76,G77:G$123)</f>
        <v>-56500</v>
      </c>
      <c r="H76" s="324" t="str">
        <f t="shared" si="22"/>
        <v>-100.0%</v>
      </c>
      <c r="I76" s="668" t="str">
        <f t="shared" si="23"/>
        <v/>
      </c>
      <c r="J76" s="22" t="str">
        <f t="shared" si="24"/>
        <v>是</v>
      </c>
      <c r="K76" s="327" t="str">
        <f t="shared" si="25"/>
        <v>10504</v>
      </c>
      <c r="L76" s="93" t="str">
        <f t="shared" si="26"/>
        <v>项</v>
      </c>
      <c r="M76" s="327">
        <v>1</v>
      </c>
    </row>
    <row r="77" s="329" customFormat="1" ht="31.5" hidden="1" spans="2:12">
      <c r="B77" s="671" t="s">
        <v>6921</v>
      </c>
      <c r="C77" s="306" t="s">
        <v>6922</v>
      </c>
      <c r="D77" s="664"/>
      <c r="E77" s="365"/>
      <c r="F77" s="664">
        <f>SUMIF('2024.12'!$A$570:$A$638,B77,'2024.12'!$D$570:$D$638)</f>
        <v>0</v>
      </c>
      <c r="G77" s="664">
        <f t="shared" ref="G77:G91" si="27">F77-D77</f>
        <v>0</v>
      </c>
      <c r="H77" s="665" t="str">
        <f t="shared" si="22"/>
        <v/>
      </c>
      <c r="I77" s="665" t="str">
        <f t="shared" si="23"/>
        <v/>
      </c>
      <c r="J77" s="22" t="str">
        <f t="shared" si="24"/>
        <v>否</v>
      </c>
      <c r="K77" s="329" t="str">
        <f t="shared" ref="K77:K91" si="28">LEFT(B77,7)</f>
        <v>1050402</v>
      </c>
      <c r="L77" s="93" t="str">
        <f t="shared" si="26"/>
        <v>目</v>
      </c>
    </row>
    <row r="78" s="329" customFormat="1" ht="31.5" hidden="1" spans="2:12">
      <c r="B78" s="671" t="s">
        <v>6923</v>
      </c>
      <c r="C78" s="306" t="s">
        <v>6924</v>
      </c>
      <c r="D78" s="664"/>
      <c r="E78" s="365"/>
      <c r="F78" s="664">
        <f>SUMIF('2024.12'!$A$570:$A$638,B78,'2024.12'!$D$570:$D$638)</f>
        <v>0</v>
      </c>
      <c r="G78" s="664">
        <f t="shared" si="27"/>
        <v>0</v>
      </c>
      <c r="H78" s="665" t="str">
        <f t="shared" si="22"/>
        <v/>
      </c>
      <c r="I78" s="665" t="str">
        <f t="shared" si="23"/>
        <v/>
      </c>
      <c r="J78" s="22" t="str">
        <f t="shared" si="24"/>
        <v>否</v>
      </c>
      <c r="K78" s="329" t="str">
        <f t="shared" si="28"/>
        <v>1050402</v>
      </c>
      <c r="L78" s="93" t="str">
        <f t="shared" si="26"/>
        <v>目</v>
      </c>
    </row>
    <row r="79" s="328" customFormat="1" ht="31.5" hidden="1" spans="2:12">
      <c r="B79" s="671" t="s">
        <v>6925</v>
      </c>
      <c r="C79" s="306" t="s">
        <v>6926</v>
      </c>
      <c r="D79" s="664"/>
      <c r="E79" s="365"/>
      <c r="F79" s="664">
        <f>SUMIF('2024.12'!$A$570:$A$638,B79,'2024.12'!$D$570:$D$638)</f>
        <v>0</v>
      </c>
      <c r="G79" s="664">
        <f t="shared" si="27"/>
        <v>0</v>
      </c>
      <c r="H79" s="665" t="str">
        <f t="shared" si="22"/>
        <v/>
      </c>
      <c r="I79" s="665" t="str">
        <f t="shared" si="23"/>
        <v/>
      </c>
      <c r="J79" s="22" t="str">
        <f t="shared" si="24"/>
        <v>否</v>
      </c>
      <c r="K79" s="329" t="str">
        <f t="shared" si="28"/>
        <v>1050402</v>
      </c>
      <c r="L79" s="93" t="str">
        <f t="shared" si="26"/>
        <v>目</v>
      </c>
    </row>
    <row r="80" s="329" customFormat="1" ht="31.5" hidden="1" spans="2:12">
      <c r="B80" s="671" t="s">
        <v>6927</v>
      </c>
      <c r="C80" s="306" t="s">
        <v>6928</v>
      </c>
      <c r="D80" s="664"/>
      <c r="E80" s="365"/>
      <c r="F80" s="664">
        <f>SUMIF('2024.12'!$A$570:$A$638,B80,'2024.12'!$D$570:$D$638)</f>
        <v>0</v>
      </c>
      <c r="G80" s="664">
        <f t="shared" si="27"/>
        <v>0</v>
      </c>
      <c r="H80" s="665" t="str">
        <f t="shared" si="22"/>
        <v/>
      </c>
      <c r="I80" s="665" t="str">
        <f t="shared" si="23"/>
        <v/>
      </c>
      <c r="J80" s="22" t="str">
        <f t="shared" si="24"/>
        <v>否</v>
      </c>
      <c r="K80" s="329" t="str">
        <f t="shared" si="28"/>
        <v>1050402</v>
      </c>
      <c r="L80" s="93" t="str">
        <f t="shared" si="26"/>
        <v>目</v>
      </c>
    </row>
    <row r="81" s="329" customFormat="1" ht="31.5" hidden="1" spans="2:12">
      <c r="B81" s="671" t="s">
        <v>6929</v>
      </c>
      <c r="C81" s="306" t="s">
        <v>6930</v>
      </c>
      <c r="D81" s="664"/>
      <c r="E81" s="365"/>
      <c r="F81" s="664">
        <f>SUMIF('2024.12'!$A$570:$A$638,B81,'2024.12'!$D$570:$D$638)</f>
        <v>0</v>
      </c>
      <c r="G81" s="664">
        <f t="shared" si="27"/>
        <v>0</v>
      </c>
      <c r="H81" s="665" t="str">
        <f t="shared" si="22"/>
        <v/>
      </c>
      <c r="I81" s="665" t="str">
        <f t="shared" si="23"/>
        <v/>
      </c>
      <c r="J81" s="22" t="str">
        <f t="shared" si="24"/>
        <v>否</v>
      </c>
      <c r="K81" s="329" t="str">
        <f t="shared" si="28"/>
        <v>1050402</v>
      </c>
      <c r="L81" s="93" t="str">
        <f t="shared" si="26"/>
        <v>目</v>
      </c>
    </row>
    <row r="82" s="329" customFormat="1" ht="31.5" hidden="1" spans="2:12">
      <c r="B82" s="671" t="s">
        <v>6931</v>
      </c>
      <c r="C82" s="306" t="s">
        <v>6932</v>
      </c>
      <c r="D82" s="664"/>
      <c r="E82" s="365"/>
      <c r="F82" s="664">
        <f>SUMIF('2024.12'!$A$570:$A$638,B82,'2024.12'!$D$570:$D$638)</f>
        <v>0</v>
      </c>
      <c r="G82" s="664">
        <f t="shared" si="27"/>
        <v>0</v>
      </c>
      <c r="H82" s="665" t="str">
        <f t="shared" si="22"/>
        <v/>
      </c>
      <c r="I82" s="665" t="str">
        <f t="shared" si="23"/>
        <v/>
      </c>
      <c r="J82" s="22" t="str">
        <f t="shared" si="24"/>
        <v>否</v>
      </c>
      <c r="K82" s="329" t="str">
        <f t="shared" si="28"/>
        <v>1050402</v>
      </c>
      <c r="L82" s="93" t="str">
        <f t="shared" si="26"/>
        <v>目</v>
      </c>
    </row>
    <row r="83" s="329" customFormat="1" ht="31.5" hidden="1" spans="2:12">
      <c r="B83" s="671" t="s">
        <v>6933</v>
      </c>
      <c r="C83" s="306" t="s">
        <v>6934</v>
      </c>
      <c r="D83" s="664"/>
      <c r="E83" s="365"/>
      <c r="F83" s="664">
        <f>SUMIF('2024.12'!$A$570:$A$638,B83,'2024.12'!$D$570:$D$638)</f>
        <v>0</v>
      </c>
      <c r="G83" s="664">
        <f t="shared" si="27"/>
        <v>0</v>
      </c>
      <c r="H83" s="665" t="str">
        <f t="shared" si="22"/>
        <v/>
      </c>
      <c r="I83" s="665" t="str">
        <f t="shared" si="23"/>
        <v/>
      </c>
      <c r="J83" s="22" t="str">
        <f t="shared" si="24"/>
        <v>否</v>
      </c>
      <c r="K83" s="329" t="str">
        <f t="shared" si="28"/>
        <v>1050402</v>
      </c>
      <c r="L83" s="93" t="str">
        <f t="shared" si="26"/>
        <v>目</v>
      </c>
    </row>
    <row r="84" s="329" customFormat="1" ht="31.5" hidden="1" spans="2:12">
      <c r="B84" s="671" t="s">
        <v>6935</v>
      </c>
      <c r="C84" s="306" t="s">
        <v>6936</v>
      </c>
      <c r="D84" s="664"/>
      <c r="E84" s="365"/>
      <c r="F84" s="664">
        <f>SUMIF('2024.12'!$A$570:$A$638,B84,'2024.12'!$D$570:$D$638)</f>
        <v>0</v>
      </c>
      <c r="G84" s="664">
        <f t="shared" si="27"/>
        <v>0</v>
      </c>
      <c r="H84" s="665" t="str">
        <f t="shared" si="22"/>
        <v/>
      </c>
      <c r="I84" s="665" t="str">
        <f t="shared" si="23"/>
        <v/>
      </c>
      <c r="J84" s="22" t="str">
        <f t="shared" si="24"/>
        <v>否</v>
      </c>
      <c r="K84" s="329" t="str">
        <f t="shared" si="28"/>
        <v>1050402</v>
      </c>
      <c r="L84" s="93" t="str">
        <f t="shared" si="26"/>
        <v>目</v>
      </c>
    </row>
    <row r="85" s="329" customFormat="1" ht="15.75" hidden="1" spans="2:12">
      <c r="B85" s="671" t="s">
        <v>6937</v>
      </c>
      <c r="C85" s="306" t="s">
        <v>6938</v>
      </c>
      <c r="D85" s="664"/>
      <c r="E85" s="365"/>
      <c r="F85" s="664">
        <f>SUMIF('2024.12'!$A$570:$A$638,B85,'2024.12'!$D$570:$D$638)</f>
        <v>0</v>
      </c>
      <c r="G85" s="664">
        <f t="shared" si="27"/>
        <v>0</v>
      </c>
      <c r="H85" s="665" t="str">
        <f t="shared" si="22"/>
        <v/>
      </c>
      <c r="I85" s="665" t="str">
        <f t="shared" si="23"/>
        <v/>
      </c>
      <c r="J85" s="22" t="str">
        <f t="shared" si="24"/>
        <v>否</v>
      </c>
      <c r="K85" s="329" t="str">
        <f t="shared" si="28"/>
        <v>1050402</v>
      </c>
      <c r="L85" s="93" t="str">
        <f t="shared" si="26"/>
        <v>目</v>
      </c>
    </row>
    <row r="86" s="329" customFormat="1" ht="15.75" hidden="1" spans="2:12">
      <c r="B86" s="671" t="s">
        <v>6939</v>
      </c>
      <c r="C86" s="306" t="s">
        <v>6940</v>
      </c>
      <c r="D86" s="664"/>
      <c r="E86" s="365"/>
      <c r="F86" s="664">
        <f>SUMIF('2024.12'!$A$570:$A$638,B86,'2024.12'!$D$570:$D$638)</f>
        <v>0</v>
      </c>
      <c r="G86" s="664">
        <f t="shared" si="27"/>
        <v>0</v>
      </c>
      <c r="H86" s="665" t="str">
        <f t="shared" si="22"/>
        <v/>
      </c>
      <c r="I86" s="665" t="str">
        <f t="shared" si="23"/>
        <v/>
      </c>
      <c r="J86" s="22" t="str">
        <f t="shared" si="24"/>
        <v>否</v>
      </c>
      <c r="K86" s="329" t="str">
        <f t="shared" si="28"/>
        <v>1050402</v>
      </c>
      <c r="L86" s="93" t="str">
        <f t="shared" si="26"/>
        <v>目</v>
      </c>
    </row>
    <row r="87" s="329" customFormat="1" ht="15.75" hidden="1" spans="2:12">
      <c r="B87" s="671" t="s">
        <v>6941</v>
      </c>
      <c r="C87" s="306" t="s">
        <v>6942</v>
      </c>
      <c r="D87" s="664"/>
      <c r="E87" s="365"/>
      <c r="F87" s="664">
        <f>SUMIF('2024.12'!$A$570:$A$638,B87,'2024.12'!$D$570:$D$638)</f>
        <v>0</v>
      </c>
      <c r="G87" s="664">
        <f t="shared" si="27"/>
        <v>0</v>
      </c>
      <c r="H87" s="665" t="str">
        <f t="shared" si="22"/>
        <v/>
      </c>
      <c r="I87" s="665" t="str">
        <f t="shared" si="23"/>
        <v/>
      </c>
      <c r="J87" s="22" t="str">
        <f t="shared" si="24"/>
        <v>否</v>
      </c>
      <c r="K87" s="329" t="str">
        <f t="shared" si="28"/>
        <v>1050402</v>
      </c>
      <c r="L87" s="93" t="str">
        <f t="shared" si="26"/>
        <v>目</v>
      </c>
    </row>
    <row r="88" s="329" customFormat="1" ht="31.5" hidden="1" spans="2:12">
      <c r="B88" s="671" t="s">
        <v>6943</v>
      </c>
      <c r="C88" s="306" t="s">
        <v>6944</v>
      </c>
      <c r="D88" s="664"/>
      <c r="E88" s="365"/>
      <c r="F88" s="664">
        <f>SUMIF('2024.12'!$A$570:$A$638,B88,'2024.12'!$D$570:$D$638)</f>
        <v>0</v>
      </c>
      <c r="G88" s="664">
        <f t="shared" si="27"/>
        <v>0</v>
      </c>
      <c r="H88" s="665" t="str">
        <f t="shared" si="22"/>
        <v/>
      </c>
      <c r="I88" s="665" t="str">
        <f t="shared" si="23"/>
        <v/>
      </c>
      <c r="J88" s="22" t="str">
        <f t="shared" si="24"/>
        <v>否</v>
      </c>
      <c r="K88" s="329" t="str">
        <f t="shared" si="28"/>
        <v>1050402</v>
      </c>
      <c r="L88" s="93" t="str">
        <f t="shared" si="26"/>
        <v>目</v>
      </c>
    </row>
    <row r="89" s="329" customFormat="1" ht="31.5" hidden="1" spans="2:12">
      <c r="B89" s="671" t="s">
        <v>6945</v>
      </c>
      <c r="C89" s="306" t="s">
        <v>6946</v>
      </c>
      <c r="D89" s="664"/>
      <c r="E89" s="365"/>
      <c r="F89" s="664">
        <f>SUMIF('2024.12'!$A$570:$A$638,B89,'2024.12'!$D$570:$D$638)</f>
        <v>0</v>
      </c>
      <c r="G89" s="664">
        <f t="shared" si="27"/>
        <v>0</v>
      </c>
      <c r="H89" s="665" t="str">
        <f t="shared" si="22"/>
        <v/>
      </c>
      <c r="I89" s="665" t="str">
        <f t="shared" si="23"/>
        <v/>
      </c>
      <c r="J89" s="22" t="str">
        <f t="shared" si="24"/>
        <v>否</v>
      </c>
      <c r="K89" s="329" t="str">
        <f t="shared" si="28"/>
        <v>1050402</v>
      </c>
      <c r="L89" s="93" t="str">
        <f t="shared" si="26"/>
        <v>目</v>
      </c>
    </row>
    <row r="90" s="329" customFormat="1" ht="31.5" hidden="1" spans="2:12">
      <c r="B90" s="671" t="s">
        <v>6947</v>
      </c>
      <c r="C90" s="306" t="s">
        <v>6948</v>
      </c>
      <c r="D90" s="664"/>
      <c r="E90" s="365"/>
      <c r="F90" s="664">
        <f>SUMIF('2024.12'!$A$570:$A$638,B90,'2024.12'!$D$570:$D$638)</f>
        <v>0</v>
      </c>
      <c r="G90" s="664">
        <f t="shared" si="27"/>
        <v>0</v>
      </c>
      <c r="H90" s="665" t="str">
        <f t="shared" si="22"/>
        <v/>
      </c>
      <c r="I90" s="665" t="str">
        <f t="shared" si="23"/>
        <v/>
      </c>
      <c r="J90" s="22" t="str">
        <f t="shared" si="24"/>
        <v>否</v>
      </c>
      <c r="K90" s="329" t="str">
        <f t="shared" si="28"/>
        <v>1050402</v>
      </c>
      <c r="L90" s="93" t="str">
        <f t="shared" si="26"/>
        <v>目</v>
      </c>
    </row>
    <row r="91" s="330" customFormat="1" ht="31.5" spans="1:15">
      <c r="A91" s="329"/>
      <c r="B91" s="669" t="s">
        <v>6949</v>
      </c>
      <c r="C91" s="281" t="s">
        <v>1182</v>
      </c>
      <c r="D91" s="670">
        <v>56500</v>
      </c>
      <c r="E91" s="352"/>
      <c r="F91" s="670"/>
      <c r="G91" s="670">
        <f t="shared" si="27"/>
        <v>-56500</v>
      </c>
      <c r="H91" s="621" t="str">
        <f t="shared" si="22"/>
        <v>-100.0%</v>
      </c>
      <c r="I91" s="621" t="str">
        <f t="shared" si="23"/>
        <v/>
      </c>
      <c r="J91" s="22" t="str">
        <f t="shared" si="24"/>
        <v>是</v>
      </c>
      <c r="K91" s="330" t="str">
        <f t="shared" si="28"/>
        <v>1050402</v>
      </c>
      <c r="L91" s="93" t="str">
        <f t="shared" si="26"/>
        <v>目</v>
      </c>
      <c r="M91" s="327">
        <v>1</v>
      </c>
      <c r="O91" s="330">
        <f>F75-D75</f>
        <v>1096</v>
      </c>
    </row>
    <row r="92" s="330" customFormat="1" ht="15.75" spans="1:13">
      <c r="A92" s="329"/>
      <c r="B92" s="20" t="s">
        <v>6950</v>
      </c>
      <c r="C92" s="679" t="s">
        <v>6951</v>
      </c>
      <c r="D92" s="211">
        <f>SUMIF($K93:$K$123,$B92,D93:D$123)</f>
        <v>3910</v>
      </c>
      <c r="E92" s="211">
        <f>SUMIF($K93:$K$123,$B92,E93:E$123)</f>
        <v>3301</v>
      </c>
      <c r="F92" s="211">
        <f>SUMIF($K93:$K$123,$B92,F93:F$123)</f>
        <v>14445</v>
      </c>
      <c r="G92" s="211">
        <f>SUMIF($K93:$K$123,$B92,G93:G$123)</f>
        <v>10535</v>
      </c>
      <c r="H92" s="621" t="str">
        <f t="shared" si="22"/>
        <v>269.4%</v>
      </c>
      <c r="I92" s="621" t="str">
        <f t="shared" si="23"/>
        <v>437.6%</v>
      </c>
      <c r="J92" s="22" t="str">
        <f t="shared" si="24"/>
        <v>是</v>
      </c>
      <c r="K92" s="327" t="str">
        <f>LEFT(B92,3)</f>
        <v>110</v>
      </c>
      <c r="L92" s="93" t="str">
        <f t="shared" si="26"/>
        <v>款</v>
      </c>
      <c r="M92" s="327">
        <v>1</v>
      </c>
    </row>
    <row r="93" s="329" customFormat="1" ht="15.75" hidden="1" spans="2:12">
      <c r="B93" s="671" t="s">
        <v>6952</v>
      </c>
      <c r="C93" s="674" t="s">
        <v>4561</v>
      </c>
      <c r="D93" s="664"/>
      <c r="E93" s="358"/>
      <c r="F93" s="664">
        <f>SUMIF('2024.12'!$A$570:$A$638,B93,'2024.12'!$D$570:$D$638)</f>
        <v>0</v>
      </c>
      <c r="G93" s="664">
        <f t="shared" ref="G93:G102" si="29">F93-D93</f>
        <v>0</v>
      </c>
      <c r="H93" s="362" t="str">
        <f t="shared" si="22"/>
        <v/>
      </c>
      <c r="I93" s="362" t="str">
        <f t="shared" si="23"/>
        <v/>
      </c>
      <c r="J93" s="22" t="str">
        <f t="shared" si="24"/>
        <v>否</v>
      </c>
      <c r="K93" s="329" t="str">
        <f t="shared" ref="K93:K102" si="30">LEFT(B93,5)</f>
        <v>11004</v>
      </c>
      <c r="L93" s="93" t="str">
        <f t="shared" si="26"/>
        <v>项</v>
      </c>
    </row>
    <row r="94" s="330" customFormat="1" ht="15.75" spans="1:13">
      <c r="A94" s="329"/>
      <c r="B94" s="669" t="s">
        <v>6953</v>
      </c>
      <c r="C94" s="361" t="s">
        <v>1550</v>
      </c>
      <c r="D94" s="670">
        <v>1</v>
      </c>
      <c r="E94" s="352">
        <v>3</v>
      </c>
      <c r="F94" s="670"/>
      <c r="G94" s="670">
        <f t="shared" si="29"/>
        <v>-1</v>
      </c>
      <c r="H94" s="363" t="str">
        <f t="shared" si="22"/>
        <v>-100.0%</v>
      </c>
      <c r="I94" s="363" t="str">
        <f t="shared" si="23"/>
        <v>0.0%</v>
      </c>
      <c r="J94" s="22" t="str">
        <f t="shared" si="24"/>
        <v>是</v>
      </c>
      <c r="K94" s="330" t="str">
        <f t="shared" si="30"/>
        <v>11004</v>
      </c>
      <c r="L94" s="93" t="str">
        <f t="shared" si="26"/>
        <v>项</v>
      </c>
      <c r="M94" s="327">
        <v>1</v>
      </c>
    </row>
    <row r="95" s="330" customFormat="1" ht="15.75" spans="1:13">
      <c r="A95" s="329"/>
      <c r="B95" s="669" t="s">
        <v>6954</v>
      </c>
      <c r="C95" s="361" t="s">
        <v>6955</v>
      </c>
      <c r="D95" s="670">
        <v>422</v>
      </c>
      <c r="E95" s="352">
        <v>468</v>
      </c>
      <c r="F95" s="670"/>
      <c r="G95" s="670">
        <f t="shared" si="29"/>
        <v>-422</v>
      </c>
      <c r="H95" s="363" t="str">
        <f t="shared" si="22"/>
        <v>-100.0%</v>
      </c>
      <c r="I95" s="363" t="str">
        <f t="shared" si="23"/>
        <v>0.0%</v>
      </c>
      <c r="J95" s="22" t="str">
        <f t="shared" si="24"/>
        <v>是</v>
      </c>
      <c r="K95" s="330" t="str">
        <f t="shared" si="30"/>
        <v>11004</v>
      </c>
      <c r="L95" s="93" t="str">
        <f t="shared" si="26"/>
        <v>项</v>
      </c>
      <c r="M95" s="327">
        <v>1</v>
      </c>
    </row>
    <row r="96" s="329" customFormat="1" ht="15.75" hidden="1" spans="2:12">
      <c r="B96" s="671" t="s">
        <v>6956</v>
      </c>
      <c r="C96" s="674" t="s">
        <v>4569</v>
      </c>
      <c r="D96" s="664"/>
      <c r="E96" s="365"/>
      <c r="F96" s="664"/>
      <c r="G96" s="664">
        <f t="shared" si="29"/>
        <v>0</v>
      </c>
      <c r="H96" s="362" t="str">
        <f t="shared" si="22"/>
        <v/>
      </c>
      <c r="I96" s="362" t="str">
        <f t="shared" si="23"/>
        <v/>
      </c>
      <c r="J96" s="22" t="str">
        <f t="shared" si="24"/>
        <v>否</v>
      </c>
      <c r="K96" s="329" t="str">
        <f t="shared" si="30"/>
        <v>11004</v>
      </c>
      <c r="L96" s="93" t="str">
        <f t="shared" si="26"/>
        <v>项</v>
      </c>
    </row>
    <row r="97" s="330" customFormat="1" ht="15.75" spans="1:13">
      <c r="A97" s="329"/>
      <c r="B97" s="669" t="s">
        <v>6957</v>
      </c>
      <c r="C97" s="361" t="s">
        <v>6958</v>
      </c>
      <c r="D97" s="670">
        <v>131</v>
      </c>
      <c r="E97" s="352">
        <v>1400</v>
      </c>
      <c r="F97" s="670">
        <v>12118</v>
      </c>
      <c r="G97" s="670">
        <f t="shared" si="29"/>
        <v>11987</v>
      </c>
      <c r="H97" s="363" t="str">
        <f t="shared" si="22"/>
        <v>9150.4%</v>
      </c>
      <c r="I97" s="363" t="str">
        <f t="shared" si="23"/>
        <v>865.6%</v>
      </c>
      <c r="J97" s="22" t="str">
        <f t="shared" si="24"/>
        <v>是</v>
      </c>
      <c r="K97" s="330" t="str">
        <f t="shared" si="30"/>
        <v>11004</v>
      </c>
      <c r="L97" s="93" t="str">
        <f t="shared" si="26"/>
        <v>项</v>
      </c>
      <c r="M97" s="327">
        <v>1</v>
      </c>
    </row>
    <row r="98" s="330" customFormat="1" ht="15.75" spans="1:13">
      <c r="A98" s="329"/>
      <c r="B98" s="669" t="s">
        <v>6959</v>
      </c>
      <c r="C98" s="361" t="s">
        <v>6960</v>
      </c>
      <c r="D98" s="670">
        <v>2416</v>
      </c>
      <c r="E98" s="352">
        <v>470</v>
      </c>
      <c r="F98" s="670">
        <v>778</v>
      </c>
      <c r="G98" s="670">
        <f t="shared" si="29"/>
        <v>-1638</v>
      </c>
      <c r="H98" s="363" t="str">
        <f t="shared" si="22"/>
        <v>-67.8%</v>
      </c>
      <c r="I98" s="363" t="str">
        <f t="shared" si="23"/>
        <v>165.5%</v>
      </c>
      <c r="J98" s="22" t="str">
        <f t="shared" si="24"/>
        <v>是</v>
      </c>
      <c r="K98" s="330" t="str">
        <f t="shared" si="30"/>
        <v>11004</v>
      </c>
      <c r="L98" s="93" t="str">
        <f t="shared" si="26"/>
        <v>项</v>
      </c>
      <c r="M98" s="327">
        <v>1</v>
      </c>
    </row>
    <row r="99" s="329" customFormat="1" ht="15.75" hidden="1" spans="2:12">
      <c r="B99" s="671" t="s">
        <v>6961</v>
      </c>
      <c r="C99" s="674" t="s">
        <v>4575</v>
      </c>
      <c r="D99" s="664"/>
      <c r="E99" s="365"/>
      <c r="F99" s="664"/>
      <c r="G99" s="664">
        <f t="shared" si="29"/>
        <v>0</v>
      </c>
      <c r="H99" s="362" t="str">
        <f t="shared" si="22"/>
        <v/>
      </c>
      <c r="I99" s="362" t="str">
        <f t="shared" si="23"/>
        <v/>
      </c>
      <c r="J99" s="22" t="str">
        <f t="shared" si="24"/>
        <v>否</v>
      </c>
      <c r="K99" s="329" t="str">
        <f t="shared" si="30"/>
        <v>11004</v>
      </c>
      <c r="L99" s="93" t="str">
        <f t="shared" si="26"/>
        <v>项</v>
      </c>
    </row>
    <row r="100" s="329" customFormat="1" ht="15.75" hidden="1" spans="2:12">
      <c r="B100" s="671" t="s">
        <v>6962</v>
      </c>
      <c r="C100" s="674" t="s">
        <v>4577</v>
      </c>
      <c r="D100" s="664"/>
      <c r="E100" s="365"/>
      <c r="F100" s="664"/>
      <c r="G100" s="664">
        <f t="shared" si="29"/>
        <v>0</v>
      </c>
      <c r="H100" s="362" t="str">
        <f t="shared" si="22"/>
        <v/>
      </c>
      <c r="I100" s="362" t="str">
        <f t="shared" si="23"/>
        <v/>
      </c>
      <c r="J100" s="22" t="str">
        <f t="shared" si="24"/>
        <v>否</v>
      </c>
      <c r="K100" s="329" t="str">
        <f t="shared" si="30"/>
        <v>11004</v>
      </c>
      <c r="L100" s="93" t="str">
        <f t="shared" si="26"/>
        <v>项</v>
      </c>
    </row>
    <row r="101" s="330" customFormat="1" ht="15.75" spans="1:13">
      <c r="A101" s="329"/>
      <c r="B101" s="669" t="s">
        <v>6963</v>
      </c>
      <c r="C101" s="361" t="s">
        <v>894</v>
      </c>
      <c r="D101" s="670">
        <v>940</v>
      </c>
      <c r="E101" s="352">
        <v>960</v>
      </c>
      <c r="F101" s="670">
        <v>1549</v>
      </c>
      <c r="G101" s="670">
        <f t="shared" si="29"/>
        <v>609</v>
      </c>
      <c r="H101" s="363" t="str">
        <f t="shared" si="22"/>
        <v>64.8%</v>
      </c>
      <c r="I101" s="363" t="str">
        <f t="shared" si="23"/>
        <v>161.4%</v>
      </c>
      <c r="J101" s="22" t="str">
        <f t="shared" si="24"/>
        <v>是</v>
      </c>
      <c r="K101" s="330" t="str">
        <f t="shared" si="30"/>
        <v>11004</v>
      </c>
      <c r="L101" s="93" t="str">
        <f t="shared" si="26"/>
        <v>项</v>
      </c>
      <c r="M101" s="327">
        <v>1</v>
      </c>
    </row>
    <row r="102" s="329" customFormat="1" ht="15.75" hidden="1" spans="2:12">
      <c r="B102" s="671" t="s">
        <v>6964</v>
      </c>
      <c r="C102" s="674" t="s">
        <v>6965</v>
      </c>
      <c r="D102" s="664"/>
      <c r="E102" s="358"/>
      <c r="F102" s="664"/>
      <c r="G102" s="664">
        <f t="shared" si="29"/>
        <v>0</v>
      </c>
      <c r="H102" s="362" t="str">
        <f t="shared" si="22"/>
        <v/>
      </c>
      <c r="I102" s="362" t="str">
        <f t="shared" si="23"/>
        <v/>
      </c>
      <c r="J102" s="22" t="str">
        <f t="shared" si="24"/>
        <v>否</v>
      </c>
      <c r="K102" s="329" t="str">
        <f t="shared" si="30"/>
        <v>11006</v>
      </c>
      <c r="L102" s="93" t="str">
        <f t="shared" si="26"/>
        <v>项</v>
      </c>
    </row>
    <row r="103" s="330" customFormat="1" ht="21" customHeight="1" spans="1:13">
      <c r="A103" s="329"/>
      <c r="B103" s="20" t="s">
        <v>4597</v>
      </c>
      <c r="C103" s="344" t="s">
        <v>6966</v>
      </c>
      <c r="D103" s="211">
        <f>SUMIF($K104:$K$123,$B103,D104:D$123)</f>
        <v>5313</v>
      </c>
      <c r="E103" s="211">
        <v>4835</v>
      </c>
      <c r="F103" s="211">
        <f>SUMIF($K104:$K$123,$B103,F104:F$123)</f>
        <v>4843</v>
      </c>
      <c r="G103" s="211">
        <f>SUMIF($K104:$K$123,$B103,G104:G$123)</f>
        <v>-470</v>
      </c>
      <c r="H103" s="363" t="str">
        <f t="shared" si="22"/>
        <v>-8.8%</v>
      </c>
      <c r="I103" s="363" t="str">
        <f t="shared" si="23"/>
        <v>100.2%</v>
      </c>
      <c r="J103" s="22" t="str">
        <f t="shared" si="24"/>
        <v>是</v>
      </c>
      <c r="K103" s="327" t="str">
        <f t="shared" ref="K103:K107" si="31">LEFT(B103,3)</f>
        <v>110</v>
      </c>
      <c r="L103" s="93" t="str">
        <f t="shared" si="26"/>
        <v>款</v>
      </c>
      <c r="M103" s="327">
        <v>1</v>
      </c>
    </row>
    <row r="104" s="329" customFormat="1" ht="15.75" spans="2:13">
      <c r="B104" s="671" t="s">
        <v>4599</v>
      </c>
      <c r="C104" s="674" t="s">
        <v>4600</v>
      </c>
      <c r="D104" s="680">
        <v>5313</v>
      </c>
      <c r="E104" s="358">
        <v>4835</v>
      </c>
      <c r="F104" s="680">
        <v>4843</v>
      </c>
      <c r="G104" s="680">
        <f>F104-D104</f>
        <v>-470</v>
      </c>
      <c r="H104" s="362" t="str">
        <f t="shared" si="22"/>
        <v>-8.8%</v>
      </c>
      <c r="I104" s="362" t="str">
        <f t="shared" si="23"/>
        <v>100.2%</v>
      </c>
      <c r="J104" s="22" t="str">
        <f t="shared" si="24"/>
        <v>是</v>
      </c>
      <c r="K104" s="329" t="str">
        <f>LEFT(B104,5)</f>
        <v>11008</v>
      </c>
      <c r="L104" s="93" t="str">
        <f t="shared" si="26"/>
        <v>项</v>
      </c>
      <c r="M104" s="327">
        <v>1</v>
      </c>
    </row>
    <row r="105" s="330" customFormat="1" ht="21" customHeight="1" spans="1:13">
      <c r="A105" s="329"/>
      <c r="B105" s="20" t="s">
        <v>4601</v>
      </c>
      <c r="C105" s="344" t="s">
        <v>6967</v>
      </c>
      <c r="D105" s="211">
        <f>SUMIF($K106:$K$123,$B105,D106:D$123)</f>
        <v>7360</v>
      </c>
      <c r="E105" s="211">
        <v>4835</v>
      </c>
      <c r="F105" s="211">
        <f>SUMIF($K106:$K$123,$B105,F106:F$123)</f>
        <v>5066</v>
      </c>
      <c r="G105" s="211">
        <f>SUMIF($K106:$K$123,$B105,G106:G$123)</f>
        <v>-2294</v>
      </c>
      <c r="H105" s="363" t="str">
        <f t="shared" si="22"/>
        <v>-31.2%</v>
      </c>
      <c r="I105" s="363" t="str">
        <f t="shared" si="23"/>
        <v>104.8%</v>
      </c>
      <c r="J105" s="22" t="str">
        <f t="shared" si="24"/>
        <v>是</v>
      </c>
      <c r="K105" s="327" t="str">
        <f t="shared" si="31"/>
        <v>110</v>
      </c>
      <c r="L105" s="93" t="str">
        <f t="shared" si="26"/>
        <v>款</v>
      </c>
      <c r="M105" s="327">
        <v>1</v>
      </c>
    </row>
    <row r="106" s="330" customFormat="1" ht="31.5" spans="1:13">
      <c r="A106" s="329"/>
      <c r="B106" s="669" t="s">
        <v>6968</v>
      </c>
      <c r="C106" s="361" t="s">
        <v>6969</v>
      </c>
      <c r="D106" s="670">
        <v>7360</v>
      </c>
      <c r="E106" s="345"/>
      <c r="F106" s="670">
        <v>5066</v>
      </c>
      <c r="G106" s="670">
        <f>F106-D106</f>
        <v>-2294</v>
      </c>
      <c r="H106" s="363" t="str">
        <f t="shared" si="22"/>
        <v>-31.2%</v>
      </c>
      <c r="I106" s="363" t="str">
        <f t="shared" si="23"/>
        <v/>
      </c>
      <c r="J106" s="22" t="str">
        <f t="shared" si="24"/>
        <v>是</v>
      </c>
      <c r="K106" s="330" t="str">
        <f>LEFT(B106,5)</f>
        <v>11009</v>
      </c>
      <c r="L106" s="93" t="str">
        <f t="shared" si="26"/>
        <v>项</v>
      </c>
      <c r="M106" s="327">
        <v>1</v>
      </c>
    </row>
    <row r="107" s="330" customFormat="1" ht="21" customHeight="1" spans="1:13">
      <c r="A107" s="329"/>
      <c r="B107" s="20" t="s">
        <v>4611</v>
      </c>
      <c r="C107" s="344" t="s">
        <v>6970</v>
      </c>
      <c r="D107" s="211">
        <f>SUMIF($K108:$K$123,$B107,D108:D$123)</f>
        <v>11790</v>
      </c>
      <c r="E107" s="211">
        <f>SUMIF($K108:$K$123,$B107,E108:E$123)</f>
        <v>8100</v>
      </c>
      <c r="F107" s="211">
        <f>SUMIF($K108:$K$123,$B107,F108:F$123)</f>
        <v>67100</v>
      </c>
      <c r="G107" s="211">
        <f>SUMIF($K108:$K$123,$B107,G108:G$123)</f>
        <v>55310</v>
      </c>
      <c r="H107" s="363" t="str">
        <f t="shared" si="22"/>
        <v>469.1%</v>
      </c>
      <c r="I107" s="363" t="str">
        <f t="shared" si="23"/>
        <v>828.4%</v>
      </c>
      <c r="J107" s="22" t="str">
        <f t="shared" si="24"/>
        <v>是</v>
      </c>
      <c r="K107" s="327" t="str">
        <f t="shared" si="31"/>
        <v>110</v>
      </c>
      <c r="L107" s="93" t="str">
        <f t="shared" si="26"/>
        <v>款</v>
      </c>
      <c r="M107" s="327">
        <v>1</v>
      </c>
    </row>
    <row r="108" s="330" customFormat="1" ht="31.5" spans="1:13">
      <c r="A108" s="328"/>
      <c r="B108" s="24" t="s">
        <v>6971</v>
      </c>
      <c r="C108" s="361" t="s">
        <v>6972</v>
      </c>
      <c r="D108" s="681">
        <f>SUMIF($K109:$K$123,$B108,D109:D$123)</f>
        <v>11790</v>
      </c>
      <c r="E108" s="302">
        <v>8100</v>
      </c>
      <c r="F108" s="681">
        <f>SUMIF($K109:$K$123,$B108,F109:F$123)</f>
        <v>67100</v>
      </c>
      <c r="G108" s="681">
        <f>SUMIF($K109:$K$123,$B108,G109:G$123)</f>
        <v>55310</v>
      </c>
      <c r="H108" s="682" t="str">
        <f t="shared" si="22"/>
        <v>469.1%</v>
      </c>
      <c r="I108" s="682" t="str">
        <f t="shared" si="23"/>
        <v>828.4%</v>
      </c>
      <c r="J108" s="22" t="str">
        <f t="shared" ref="J108:J124" si="32">IF(C108&lt;&gt;"",IF(OR(D108&lt;&gt;0,E108&lt;&gt;0,F108&lt;&gt;0,G108&lt;&gt;0),"是","否"),"是")</f>
        <v>是</v>
      </c>
      <c r="K108" s="330" t="str">
        <f>LEFT(B108,5)</f>
        <v>11011</v>
      </c>
      <c r="L108" s="93" t="str">
        <f t="shared" ref="L108:L124" si="33">_xlfn.IFS(LEN(B108)=3,"类",LEN(B108)=5,"款",LEN(B108)=7,"项",LEN(B108)&gt;5,"目")</f>
        <v>项</v>
      </c>
      <c r="M108" s="327">
        <v>1</v>
      </c>
    </row>
    <row r="109" s="329" customFormat="1" ht="47.25" hidden="1" spans="2:12">
      <c r="B109" s="671" t="s">
        <v>6973</v>
      </c>
      <c r="C109" s="306" t="s">
        <v>6974</v>
      </c>
      <c r="D109" s="664"/>
      <c r="E109" s="365"/>
      <c r="F109" s="664">
        <f>SUMIF('2024.12'!$A$570:$A$638,B109,'2024.12'!$D$570:$D$638)</f>
        <v>0</v>
      </c>
      <c r="G109" s="664">
        <f t="shared" ref="G108:G123" si="34">F109-D109</f>
        <v>0</v>
      </c>
      <c r="H109" s="665" t="str">
        <f t="shared" si="22"/>
        <v/>
      </c>
      <c r="I109" s="665" t="str">
        <f t="shared" si="23"/>
        <v/>
      </c>
      <c r="J109" s="22" t="str">
        <f t="shared" si="32"/>
        <v>否</v>
      </c>
      <c r="K109" s="329" t="str">
        <f t="shared" ref="K109:K123" si="35">LEFT(B109,7)</f>
        <v>1101102</v>
      </c>
      <c r="L109" s="93" t="str">
        <f t="shared" si="33"/>
        <v>目</v>
      </c>
    </row>
    <row r="110" s="329" customFormat="1" ht="31.5" hidden="1" spans="2:12">
      <c r="B110" s="671" t="s">
        <v>6975</v>
      </c>
      <c r="C110" s="306" t="s">
        <v>6976</v>
      </c>
      <c r="D110" s="664"/>
      <c r="E110" s="365"/>
      <c r="F110" s="664">
        <f>SUMIF('2024.12'!$A$570:$A$638,B110,'2024.12'!$D$570:$D$638)</f>
        <v>0</v>
      </c>
      <c r="G110" s="664">
        <f t="shared" si="34"/>
        <v>0</v>
      </c>
      <c r="H110" s="665" t="str">
        <f t="shared" si="22"/>
        <v/>
      </c>
      <c r="I110" s="665" t="str">
        <f t="shared" si="23"/>
        <v/>
      </c>
      <c r="J110" s="22" t="str">
        <f t="shared" si="32"/>
        <v>否</v>
      </c>
      <c r="K110" s="329" t="str">
        <f t="shared" si="35"/>
        <v>1101102</v>
      </c>
      <c r="L110" s="93" t="str">
        <f t="shared" si="33"/>
        <v>目</v>
      </c>
    </row>
    <row r="111" s="329" customFormat="1" ht="31.5" hidden="1" spans="2:12">
      <c r="B111" s="671" t="s">
        <v>6977</v>
      </c>
      <c r="C111" s="306" t="s">
        <v>6978</v>
      </c>
      <c r="D111" s="664"/>
      <c r="E111" s="365"/>
      <c r="F111" s="664">
        <f>SUMIF('2024.12'!$A$570:$A$638,B111,'2024.12'!$D$570:$D$638)</f>
        <v>0</v>
      </c>
      <c r="G111" s="664">
        <f t="shared" si="34"/>
        <v>0</v>
      </c>
      <c r="H111" s="665" t="str">
        <f t="shared" si="22"/>
        <v/>
      </c>
      <c r="I111" s="665" t="str">
        <f t="shared" si="23"/>
        <v/>
      </c>
      <c r="J111" s="22" t="str">
        <f t="shared" si="32"/>
        <v>否</v>
      </c>
      <c r="K111" s="329" t="str">
        <f t="shared" si="35"/>
        <v>1101102</v>
      </c>
      <c r="L111" s="93" t="str">
        <f t="shared" si="33"/>
        <v>目</v>
      </c>
    </row>
    <row r="112" s="329" customFormat="1" ht="31.5" hidden="1" spans="2:12">
      <c r="B112" s="671" t="s">
        <v>6979</v>
      </c>
      <c r="C112" s="306" t="s">
        <v>6980</v>
      </c>
      <c r="D112" s="664"/>
      <c r="E112" s="365"/>
      <c r="F112" s="664">
        <f>SUMIF('2024.12'!$A$570:$A$638,B112,'2024.12'!$D$570:$D$638)</f>
        <v>0</v>
      </c>
      <c r="G112" s="664">
        <f t="shared" si="34"/>
        <v>0</v>
      </c>
      <c r="H112" s="665" t="str">
        <f t="shared" si="22"/>
        <v/>
      </c>
      <c r="I112" s="665" t="str">
        <f t="shared" si="23"/>
        <v/>
      </c>
      <c r="J112" s="22" t="str">
        <f t="shared" si="32"/>
        <v>否</v>
      </c>
      <c r="K112" s="329" t="str">
        <f t="shared" si="35"/>
        <v>1101102</v>
      </c>
      <c r="L112" s="93" t="str">
        <f t="shared" si="33"/>
        <v>目</v>
      </c>
    </row>
    <row r="113" s="329" customFormat="1" ht="31.5" hidden="1" spans="2:12">
      <c r="B113" s="671" t="s">
        <v>6981</v>
      </c>
      <c r="C113" s="306" t="s">
        <v>6982</v>
      </c>
      <c r="D113" s="664"/>
      <c r="E113" s="365"/>
      <c r="F113" s="664">
        <f>SUMIF('2024.12'!$A$570:$A$638,B113,'2024.12'!$D$570:$D$638)</f>
        <v>0</v>
      </c>
      <c r="G113" s="664">
        <f t="shared" si="34"/>
        <v>0</v>
      </c>
      <c r="H113" s="665" t="str">
        <f t="shared" si="22"/>
        <v/>
      </c>
      <c r="I113" s="665" t="str">
        <f t="shared" si="23"/>
        <v/>
      </c>
      <c r="J113" s="22" t="str">
        <f t="shared" si="32"/>
        <v>否</v>
      </c>
      <c r="K113" s="329" t="str">
        <f t="shared" si="35"/>
        <v>1101102</v>
      </c>
      <c r="L113" s="93" t="str">
        <f t="shared" si="33"/>
        <v>目</v>
      </c>
    </row>
    <row r="114" s="329" customFormat="1" ht="31.5" hidden="1" spans="2:12">
      <c r="B114" s="671" t="s">
        <v>6983</v>
      </c>
      <c r="C114" s="306" t="s">
        <v>6984</v>
      </c>
      <c r="D114" s="664"/>
      <c r="E114" s="365"/>
      <c r="F114" s="664">
        <f>SUMIF('2024.12'!$A$570:$A$638,B114,'2024.12'!$D$570:$D$638)</f>
        <v>0</v>
      </c>
      <c r="G114" s="664">
        <f t="shared" si="34"/>
        <v>0</v>
      </c>
      <c r="H114" s="665" t="str">
        <f t="shared" si="22"/>
        <v/>
      </c>
      <c r="I114" s="665" t="str">
        <f t="shared" si="23"/>
        <v/>
      </c>
      <c r="J114" s="22" t="str">
        <f t="shared" si="32"/>
        <v>否</v>
      </c>
      <c r="K114" s="329" t="str">
        <f t="shared" si="35"/>
        <v>1101102</v>
      </c>
      <c r="L114" s="93" t="str">
        <f t="shared" si="33"/>
        <v>目</v>
      </c>
    </row>
    <row r="115" s="329" customFormat="1" ht="31.5" hidden="1" spans="2:12">
      <c r="B115" s="671" t="s">
        <v>6985</v>
      </c>
      <c r="C115" s="306" t="s">
        <v>6986</v>
      </c>
      <c r="D115" s="664"/>
      <c r="E115" s="365"/>
      <c r="F115" s="664">
        <f>SUMIF('2024.12'!$A$570:$A$638,B115,'2024.12'!$D$570:$D$638)</f>
        <v>0</v>
      </c>
      <c r="G115" s="664">
        <f t="shared" si="34"/>
        <v>0</v>
      </c>
      <c r="H115" s="665" t="str">
        <f t="shared" si="22"/>
        <v/>
      </c>
      <c r="I115" s="665" t="str">
        <f t="shared" si="23"/>
        <v/>
      </c>
      <c r="J115" s="22" t="str">
        <f t="shared" si="32"/>
        <v>否</v>
      </c>
      <c r="K115" s="329" t="str">
        <f t="shared" si="35"/>
        <v>1101102</v>
      </c>
      <c r="L115" s="93" t="str">
        <f t="shared" si="33"/>
        <v>目</v>
      </c>
    </row>
    <row r="116" s="329" customFormat="1" ht="31.5" hidden="1" spans="2:12">
      <c r="B116" s="671" t="s">
        <v>6987</v>
      </c>
      <c r="C116" s="306" t="s">
        <v>6988</v>
      </c>
      <c r="D116" s="664"/>
      <c r="E116" s="365"/>
      <c r="F116" s="664">
        <f>SUMIF('2024.12'!$A$570:$A$638,B116,'2024.12'!$D$570:$D$638)</f>
        <v>0</v>
      </c>
      <c r="G116" s="664">
        <f t="shared" si="34"/>
        <v>0</v>
      </c>
      <c r="H116" s="665" t="str">
        <f t="shared" si="22"/>
        <v/>
      </c>
      <c r="I116" s="665" t="str">
        <f t="shared" si="23"/>
        <v/>
      </c>
      <c r="J116" s="22" t="str">
        <f t="shared" si="32"/>
        <v>否</v>
      </c>
      <c r="K116" s="329" t="str">
        <f t="shared" si="35"/>
        <v>1101102</v>
      </c>
      <c r="L116" s="93" t="str">
        <f t="shared" si="33"/>
        <v>目</v>
      </c>
    </row>
    <row r="117" s="329" customFormat="1" ht="31.5" hidden="1" spans="2:12">
      <c r="B117" s="671" t="s">
        <v>6989</v>
      </c>
      <c r="C117" s="306" t="s">
        <v>6990</v>
      </c>
      <c r="D117" s="664"/>
      <c r="E117" s="365"/>
      <c r="F117" s="664">
        <f>SUMIF('2024.12'!$A$570:$A$638,B117,'2024.12'!$D$570:$D$638)</f>
        <v>0</v>
      </c>
      <c r="G117" s="664">
        <f t="shared" si="34"/>
        <v>0</v>
      </c>
      <c r="H117" s="665" t="str">
        <f t="shared" si="22"/>
        <v/>
      </c>
      <c r="I117" s="665" t="str">
        <f t="shared" si="23"/>
        <v/>
      </c>
      <c r="J117" s="22" t="str">
        <f t="shared" si="32"/>
        <v>否</v>
      </c>
      <c r="K117" s="329" t="str">
        <f t="shared" si="35"/>
        <v>1101102</v>
      </c>
      <c r="L117" s="93" t="str">
        <f t="shared" si="33"/>
        <v>目</v>
      </c>
    </row>
    <row r="118" s="329" customFormat="1" ht="31.5" hidden="1" spans="2:12">
      <c r="B118" s="671" t="s">
        <v>6991</v>
      </c>
      <c r="C118" s="306" t="s">
        <v>6992</v>
      </c>
      <c r="D118" s="664"/>
      <c r="E118" s="365"/>
      <c r="F118" s="664">
        <f>SUMIF('2024.12'!$A$570:$A$638,B118,'2024.12'!$D$570:$D$638)</f>
        <v>0</v>
      </c>
      <c r="G118" s="664">
        <f t="shared" si="34"/>
        <v>0</v>
      </c>
      <c r="H118" s="665" t="str">
        <f t="shared" si="22"/>
        <v/>
      </c>
      <c r="I118" s="665" t="str">
        <f t="shared" si="23"/>
        <v/>
      </c>
      <c r="J118" s="22" t="str">
        <f t="shared" si="32"/>
        <v>否</v>
      </c>
      <c r="K118" s="329" t="str">
        <f t="shared" si="35"/>
        <v>1101102</v>
      </c>
      <c r="L118" s="93" t="str">
        <f t="shared" si="33"/>
        <v>目</v>
      </c>
    </row>
    <row r="119" s="329" customFormat="1" ht="31.5" hidden="1" spans="2:12">
      <c r="B119" s="671" t="s">
        <v>6993</v>
      </c>
      <c r="C119" s="306" t="s">
        <v>6994</v>
      </c>
      <c r="D119" s="664"/>
      <c r="E119" s="365"/>
      <c r="F119" s="664">
        <f>SUMIF('2024.12'!$A$570:$A$638,B119,'2024.12'!$D$570:$D$638)</f>
        <v>0</v>
      </c>
      <c r="G119" s="664">
        <f t="shared" si="34"/>
        <v>0</v>
      </c>
      <c r="H119" s="665" t="str">
        <f t="shared" si="22"/>
        <v/>
      </c>
      <c r="I119" s="665" t="str">
        <f t="shared" si="23"/>
        <v/>
      </c>
      <c r="J119" s="22" t="str">
        <f t="shared" si="32"/>
        <v>否</v>
      </c>
      <c r="K119" s="329" t="str">
        <f t="shared" si="35"/>
        <v>1101102</v>
      </c>
      <c r="L119" s="93" t="str">
        <f t="shared" si="33"/>
        <v>目</v>
      </c>
    </row>
    <row r="120" s="329" customFormat="1" ht="31.5" hidden="1" spans="2:12">
      <c r="B120" s="671" t="s">
        <v>6995</v>
      </c>
      <c r="C120" s="306" t="s">
        <v>6996</v>
      </c>
      <c r="D120" s="664"/>
      <c r="E120" s="365"/>
      <c r="F120" s="664">
        <f>SUMIF('2024.12'!$A$570:$A$638,B120,'2024.12'!$D$570:$D$638)</f>
        <v>0</v>
      </c>
      <c r="G120" s="664">
        <f t="shared" si="34"/>
        <v>0</v>
      </c>
      <c r="H120" s="665" t="str">
        <f t="shared" si="22"/>
        <v/>
      </c>
      <c r="I120" s="665" t="str">
        <f t="shared" si="23"/>
        <v/>
      </c>
      <c r="J120" s="22" t="str">
        <f t="shared" si="32"/>
        <v>否</v>
      </c>
      <c r="K120" s="329" t="str">
        <f t="shared" si="35"/>
        <v>1101102</v>
      </c>
      <c r="L120" s="93" t="str">
        <f t="shared" si="33"/>
        <v>目</v>
      </c>
    </row>
    <row r="121" s="329" customFormat="1" ht="31.5" hidden="1" spans="2:12">
      <c r="B121" s="671" t="s">
        <v>6997</v>
      </c>
      <c r="C121" s="306" t="s">
        <v>6998</v>
      </c>
      <c r="D121" s="664"/>
      <c r="E121" s="365"/>
      <c r="F121" s="664">
        <f>SUMIF('2024.12'!$A$570:$A$638,B121,'2024.12'!$D$570:$D$638)</f>
        <v>0</v>
      </c>
      <c r="G121" s="664">
        <f t="shared" si="34"/>
        <v>0</v>
      </c>
      <c r="H121" s="665" t="str">
        <f t="shared" si="22"/>
        <v/>
      </c>
      <c r="I121" s="665" t="str">
        <f t="shared" si="23"/>
        <v/>
      </c>
      <c r="J121" s="22" t="str">
        <f t="shared" si="32"/>
        <v>否</v>
      </c>
      <c r="K121" s="329" t="str">
        <f t="shared" si="35"/>
        <v>1101102</v>
      </c>
      <c r="L121" s="93" t="str">
        <f t="shared" si="33"/>
        <v>目</v>
      </c>
    </row>
    <row r="122" s="329" customFormat="1" ht="31.5" hidden="1" spans="2:12">
      <c r="B122" s="671" t="s">
        <v>6999</v>
      </c>
      <c r="C122" s="306" t="s">
        <v>7000</v>
      </c>
      <c r="D122" s="664"/>
      <c r="E122" s="365"/>
      <c r="F122" s="664">
        <f>SUMIF('2024.12'!$A$570:$A$638,B122,'2024.12'!$D$570:$D$638)</f>
        <v>0</v>
      </c>
      <c r="G122" s="664">
        <f t="shared" si="34"/>
        <v>0</v>
      </c>
      <c r="H122" s="665" t="str">
        <f t="shared" si="22"/>
        <v/>
      </c>
      <c r="I122" s="665" t="str">
        <f t="shared" si="23"/>
        <v/>
      </c>
      <c r="J122" s="22" t="str">
        <f t="shared" si="32"/>
        <v>否</v>
      </c>
      <c r="K122" s="329" t="str">
        <f t="shared" si="35"/>
        <v>1101102</v>
      </c>
      <c r="L122" s="93" t="str">
        <f t="shared" si="33"/>
        <v>目</v>
      </c>
    </row>
    <row r="123" s="329" customFormat="1" ht="31.5" hidden="1" spans="2:12">
      <c r="B123" s="671" t="s">
        <v>7001</v>
      </c>
      <c r="C123" s="306" t="s">
        <v>7002</v>
      </c>
      <c r="D123" s="680">
        <v>11790</v>
      </c>
      <c r="E123" s="365">
        <v>11790</v>
      </c>
      <c r="F123" s="680">
        <v>67100</v>
      </c>
      <c r="G123" s="680">
        <f t="shared" si="34"/>
        <v>55310</v>
      </c>
      <c r="H123" s="683" t="str">
        <f t="shared" si="22"/>
        <v>469.1%</v>
      </c>
      <c r="I123" s="683" t="str">
        <f t="shared" si="23"/>
        <v>569.1%</v>
      </c>
      <c r="J123" s="554" t="s">
        <v>4097</v>
      </c>
      <c r="K123" s="329" t="str">
        <f t="shared" si="35"/>
        <v>1101102</v>
      </c>
      <c r="L123" s="93" t="str">
        <f t="shared" si="33"/>
        <v>目</v>
      </c>
    </row>
    <row r="124" ht="21" customHeight="1" spans="2:13">
      <c r="B124" s="13" t="s">
        <v>7003</v>
      </c>
      <c r="C124" s="20"/>
      <c r="D124" s="17">
        <f>D75+D92+D103+D108+D76+D106</f>
        <v>98453</v>
      </c>
      <c r="E124" s="17">
        <f>E75+E92+E103+E108+E76+E106</f>
        <v>41436</v>
      </c>
      <c r="F124" s="17">
        <f>F75+F92+F103+F108+F76+F106</f>
        <v>106130</v>
      </c>
      <c r="G124" s="17">
        <f>G75+G92+G103+G108+G76+G106</f>
        <v>7677</v>
      </c>
      <c r="H124" s="363" t="str">
        <f t="shared" si="22"/>
        <v>7.8%</v>
      </c>
      <c r="I124" s="363" t="str">
        <f t="shared" si="23"/>
        <v>256.1%</v>
      </c>
      <c r="J124" s="22" t="str">
        <f t="shared" si="32"/>
        <v>是</v>
      </c>
      <c r="L124" s="93" t="str">
        <f t="shared" si="33"/>
        <v>目</v>
      </c>
      <c r="M124" s="327">
        <v>1</v>
      </c>
    </row>
    <row r="126" spans="7:7">
      <c r="G126" s="625">
        <f>F124-D124</f>
        <v>7677</v>
      </c>
    </row>
    <row r="128" spans="7:7">
      <c r="G128" s="625">
        <f>G126-G124</f>
        <v>0</v>
      </c>
    </row>
  </sheetData>
  <autoFilter ref="A5:O124">
    <filterColumn colId="9">
      <customFilters>
        <customFilter operator="equal" val="是"/>
      </customFilters>
    </filterColumn>
    <extLst/>
  </autoFilter>
  <mergeCells count="8">
    <mergeCell ref="B2:I2"/>
    <mergeCell ref="H3:I3"/>
    <mergeCell ref="E4:F4"/>
    <mergeCell ref="G4:I4"/>
    <mergeCell ref="B75:C75"/>
    <mergeCell ref="B124:C124"/>
    <mergeCell ref="B4:B5"/>
    <mergeCell ref="C4:C5"/>
  </mergeCells>
  <printOptions horizontalCentered="1"/>
  <pageMargins left="0.511805555555556" right="0.511805555555556" top="0.708333333333333" bottom="0.708333333333333" header="0" footer="0"/>
  <pageSetup paperSize="9" firstPageNumber="18" orientation="portrait" blackAndWhite="1" useFirstPageNumber="1" horizontalDpi="600" verticalDpi="600"/>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8">
    <tabColor theme="9"/>
  </sheetPr>
  <dimension ref="A1:M338"/>
  <sheetViews>
    <sheetView showGridLines="0" showZeros="0" view="pageBreakPreview" zoomScaleNormal="100" workbookViewId="0">
      <pane xSplit="1" ySplit="5" topLeftCell="B297" activePane="bottomRight" state="frozen"/>
      <selection/>
      <selection pane="topRight"/>
      <selection pane="bottomLeft"/>
      <selection pane="bottomRight" activeCell="L355" sqref="L355:L388"/>
    </sheetView>
  </sheetViews>
  <sheetFormatPr defaultColWidth="8.75" defaultRowHeight="15" customHeight="1"/>
  <cols>
    <col min="1" max="1" width="12.625" style="330" customWidth="1"/>
    <col min="2" max="2" width="22.1083333333333" style="624" customWidth="1"/>
    <col min="3" max="3" width="8" style="252" customWidth="1"/>
    <col min="4" max="4" width="7.625" style="625" customWidth="1"/>
    <col min="5" max="5" width="7.625" style="252" customWidth="1"/>
    <col min="6" max="6" width="10" style="625" customWidth="1"/>
    <col min="7" max="7" width="8.875" style="626" customWidth="1"/>
    <col min="8" max="8" width="9.25" style="626" customWidth="1"/>
    <col min="9" max="9" width="9" style="627" customWidth="1"/>
    <col min="10" max="12" width="9" style="330" customWidth="1"/>
    <col min="13" max="13" width="9" style="628" customWidth="1"/>
    <col min="14" max="15" width="9" style="330" customWidth="1"/>
    <col min="16" max="34" width="9" style="330"/>
    <col min="35" max="16384" width="8.75" style="330"/>
  </cols>
  <sheetData>
    <row r="1" s="432" customFormat="1" ht="17" customHeight="1" spans="1:13">
      <c r="A1" s="629" t="s">
        <v>7004</v>
      </c>
      <c r="B1" s="147"/>
      <c r="C1" s="261"/>
      <c r="D1" s="630"/>
      <c r="E1" s="261"/>
      <c r="F1" s="630"/>
      <c r="G1" s="631"/>
      <c r="H1" s="631"/>
      <c r="I1" s="627"/>
      <c r="M1" s="628"/>
    </row>
    <row r="2" s="330" customFormat="1" ht="22" customHeight="1" spans="1:13">
      <c r="A2" s="100" t="s">
        <v>7005</v>
      </c>
      <c r="B2" s="99"/>
      <c r="C2" s="100"/>
      <c r="D2" s="470"/>
      <c r="E2" s="100"/>
      <c r="F2" s="632"/>
      <c r="G2" s="470"/>
      <c r="H2" s="470"/>
      <c r="I2" s="627"/>
      <c r="M2" s="628"/>
    </row>
    <row r="3" s="432" customFormat="1" ht="17" customHeight="1" spans="2:13">
      <c r="B3" s="633"/>
      <c r="C3" s="261"/>
      <c r="D3" s="630"/>
      <c r="E3" s="261"/>
      <c r="F3" s="631"/>
      <c r="G3" s="634" t="s">
        <v>4036</v>
      </c>
      <c r="H3" s="634"/>
      <c r="I3" s="627"/>
      <c r="M3" s="628"/>
    </row>
    <row r="4" s="330" customFormat="1" ht="22" customHeight="1" spans="1:13">
      <c r="A4" s="263" t="s">
        <v>4630</v>
      </c>
      <c r="B4" s="263" t="s">
        <v>4079</v>
      </c>
      <c r="C4" s="14" t="s">
        <v>4080</v>
      </c>
      <c r="D4" s="110" t="s">
        <v>4081</v>
      </c>
      <c r="E4" s="569"/>
      <c r="F4" s="555" t="s">
        <v>4631</v>
      </c>
      <c r="G4" s="635"/>
      <c r="H4" s="569"/>
      <c r="I4" s="286" t="s">
        <v>7006</v>
      </c>
      <c r="J4" s="287" t="s">
        <v>7007</v>
      </c>
      <c r="M4" s="628"/>
    </row>
    <row r="5" s="330" customFormat="1" ht="35" customHeight="1" spans="1:13">
      <c r="A5" s="114"/>
      <c r="B5" s="114"/>
      <c r="C5" s="13" t="s">
        <v>4632</v>
      </c>
      <c r="D5" s="13" t="s">
        <v>4633</v>
      </c>
      <c r="E5" s="13" t="s">
        <v>4634</v>
      </c>
      <c r="F5" s="13" t="s">
        <v>7008</v>
      </c>
      <c r="G5" s="13" t="s">
        <v>4088</v>
      </c>
      <c r="H5" s="13" t="s">
        <v>4089</v>
      </c>
      <c r="I5" s="627"/>
      <c r="M5" s="628"/>
    </row>
    <row r="6" s="523" customFormat="1" ht="15.75" hidden="1" spans="1:13">
      <c r="A6" s="636">
        <v>206</v>
      </c>
      <c r="B6" s="266" t="s">
        <v>7009</v>
      </c>
      <c r="C6" s="355">
        <f>SUMIF($L7:$L$281,$A6,C7:C$281)</f>
        <v>0</v>
      </c>
      <c r="D6" s="355">
        <v>0</v>
      </c>
      <c r="E6" s="355">
        <f>SUMIF($L7:$L$281,$A6,E7:E$281)</f>
        <v>0</v>
      </c>
      <c r="F6" s="355">
        <f>SUMIF($L7:$L$281,$A6,F7:F$281)</f>
        <v>0</v>
      </c>
      <c r="G6" s="355" t="str">
        <f t="shared" ref="G6:G69" si="0">IFERROR(TEXT(F6/C6,"0.0%"),"")</f>
        <v/>
      </c>
      <c r="H6" s="355" t="str">
        <f t="shared" ref="H6:H69" si="1">IFERROR(TEXT(E6/D6,"0.0%"),"")</f>
        <v/>
      </c>
      <c r="I6" s="22" t="str">
        <f>IF(B6&lt;&gt;"",IF(OR(C6&lt;&gt;0,D6&lt;&gt;0,E6&lt;&gt;0,F6&lt;&gt;0),"是","否"),"是")</f>
        <v>否</v>
      </c>
      <c r="J6" s="488" t="str">
        <f t="shared" ref="J6:J69" si="2">IF(LEN(A6)=3,"类",IF(LEN(A6)=5,"款","项"))</f>
        <v>类</v>
      </c>
      <c r="L6" s="523">
        <f t="shared" ref="L6:L69" si="3">_xlfn.IFS(LEN(A6)=3,0,LEN(A6)=5,LEFT(A6,3),LEN(A6)=7,LEFT(A6,5))</f>
        <v>0</v>
      </c>
      <c r="M6" s="523">
        <v>1</v>
      </c>
    </row>
    <row r="7" s="523" customFormat="1" ht="31.5" hidden="1" spans="1:13">
      <c r="A7" s="543" t="s">
        <v>7010</v>
      </c>
      <c r="B7" s="269" t="s">
        <v>7011</v>
      </c>
      <c r="C7" s="346">
        <f>SUMIF($L8:$L$281,$A7,C8:C$281)</f>
        <v>0</v>
      </c>
      <c r="D7" s="346">
        <v>0</v>
      </c>
      <c r="E7" s="346">
        <f>SUMIF($L8:$L$281,$A7,E8:E$281)</f>
        <v>0</v>
      </c>
      <c r="F7" s="346">
        <f>SUMIF($L8:$L$281,$A7,F8:F$281)</f>
        <v>0</v>
      </c>
      <c r="G7" s="346" t="str">
        <f t="shared" si="0"/>
        <v/>
      </c>
      <c r="H7" s="346" t="str">
        <f t="shared" si="1"/>
        <v/>
      </c>
      <c r="I7" s="22" t="str">
        <f t="shared" ref="I7:I70" si="4">IF(B7&lt;&gt;"",IF(OR(C7&lt;&gt;0,D7&lt;&gt;0,E7&lt;&gt;0,F7&lt;&gt;0),"是","否"),"是")</f>
        <v>否</v>
      </c>
      <c r="J7" s="488" t="str">
        <f t="shared" si="2"/>
        <v>款</v>
      </c>
      <c r="L7" s="523" t="str">
        <f t="shared" si="3"/>
        <v>206</v>
      </c>
      <c r="M7" s="523">
        <v>2</v>
      </c>
    </row>
    <row r="8" s="523" customFormat="1" ht="15.75" hidden="1" spans="1:13">
      <c r="A8" s="347" t="s">
        <v>7012</v>
      </c>
      <c r="B8" s="272" t="s">
        <v>7013</v>
      </c>
      <c r="C8" s="348">
        <f>SUMIF('2023.12'!$D$1320:$D$1642,A8,'2023.12'!$F$1320:$F$1642)</f>
        <v>0</v>
      </c>
      <c r="D8" s="348">
        <v>0</v>
      </c>
      <c r="E8" s="348">
        <f>SUMIF('2024.12'!$E$1320:$E$1642,A8,'2024.12'!$H$1320:$H$1642)</f>
        <v>0</v>
      </c>
      <c r="F8" s="637">
        <f t="shared" ref="F8:F13" si="5">E8-C8</f>
        <v>0</v>
      </c>
      <c r="G8" s="348" t="str">
        <f t="shared" si="0"/>
        <v/>
      </c>
      <c r="H8" s="348" t="str">
        <f t="shared" si="1"/>
        <v/>
      </c>
      <c r="I8" s="22" t="str">
        <f t="shared" si="4"/>
        <v>否</v>
      </c>
      <c r="J8" s="488" t="str">
        <f t="shared" si="2"/>
        <v>项</v>
      </c>
      <c r="L8" s="523" t="str">
        <f t="shared" si="3"/>
        <v>20610</v>
      </c>
      <c r="M8" s="523">
        <v>3</v>
      </c>
    </row>
    <row r="9" s="523" customFormat="1" ht="15.75" hidden="1" spans="1:13">
      <c r="A9" s="347" t="s">
        <v>7014</v>
      </c>
      <c r="B9" s="272" t="s">
        <v>7015</v>
      </c>
      <c r="C9" s="348">
        <f>SUMIF('2023.12'!$D$1320:$D$1642,A9,'2023.12'!$F$1320:$F$1642)</f>
        <v>0</v>
      </c>
      <c r="D9" s="348">
        <v>0</v>
      </c>
      <c r="E9" s="348">
        <f>SUMIF('2024.12'!$E$1320:$E$1642,A9,'2024.12'!$H$1320:$H$1642)</f>
        <v>0</v>
      </c>
      <c r="F9" s="637">
        <f t="shared" si="5"/>
        <v>0</v>
      </c>
      <c r="G9" s="348" t="str">
        <f t="shared" si="0"/>
        <v/>
      </c>
      <c r="H9" s="348" t="str">
        <f t="shared" si="1"/>
        <v/>
      </c>
      <c r="I9" s="22" t="str">
        <f t="shared" si="4"/>
        <v>否</v>
      </c>
      <c r="J9" s="488" t="str">
        <f t="shared" si="2"/>
        <v>项</v>
      </c>
      <c r="L9" s="523" t="str">
        <f t="shared" si="3"/>
        <v>20610</v>
      </c>
      <c r="M9" s="523">
        <v>4</v>
      </c>
    </row>
    <row r="10" s="523" customFormat="1" ht="15.75" hidden="1" spans="1:13">
      <c r="A10" s="347" t="s">
        <v>7016</v>
      </c>
      <c r="B10" s="272" t="s">
        <v>7017</v>
      </c>
      <c r="C10" s="348">
        <f>SUMIF('2023.12'!$D$1320:$D$1642,A10,'2023.12'!$F$1320:$F$1642)</f>
        <v>0</v>
      </c>
      <c r="D10" s="348">
        <v>0</v>
      </c>
      <c r="E10" s="348">
        <f>SUMIF('2024.12'!$E$1320:$E$1642,A10,'2024.12'!$H$1320:$H$1642)</f>
        <v>0</v>
      </c>
      <c r="F10" s="637">
        <f t="shared" si="5"/>
        <v>0</v>
      </c>
      <c r="G10" s="348" t="str">
        <f t="shared" si="0"/>
        <v/>
      </c>
      <c r="H10" s="348" t="str">
        <f t="shared" si="1"/>
        <v/>
      </c>
      <c r="I10" s="22" t="str">
        <f t="shared" si="4"/>
        <v>否</v>
      </c>
      <c r="J10" s="488" t="str">
        <f t="shared" si="2"/>
        <v>项</v>
      </c>
      <c r="L10" s="523" t="str">
        <f t="shared" si="3"/>
        <v>20610</v>
      </c>
      <c r="M10" s="523">
        <v>5</v>
      </c>
    </row>
    <row r="11" s="523" customFormat="1" ht="15.75" hidden="1" spans="1:13">
      <c r="A11" s="347" t="s">
        <v>7018</v>
      </c>
      <c r="B11" s="272" t="s">
        <v>7019</v>
      </c>
      <c r="C11" s="348">
        <f>SUMIF('2023.12'!$D$1320:$D$1642,A11,'2023.12'!$F$1320:$F$1642)</f>
        <v>0</v>
      </c>
      <c r="D11" s="348">
        <v>0</v>
      </c>
      <c r="E11" s="348">
        <f>SUMIF('2024.12'!$E$1320:$E$1642,A11,'2024.12'!$H$1320:$H$1642)</f>
        <v>0</v>
      </c>
      <c r="F11" s="637">
        <f t="shared" si="5"/>
        <v>0</v>
      </c>
      <c r="G11" s="348" t="str">
        <f t="shared" si="0"/>
        <v/>
      </c>
      <c r="H11" s="348" t="str">
        <f t="shared" si="1"/>
        <v/>
      </c>
      <c r="I11" s="22" t="str">
        <f t="shared" si="4"/>
        <v>否</v>
      </c>
      <c r="J11" s="488" t="str">
        <f t="shared" si="2"/>
        <v>项</v>
      </c>
      <c r="L11" s="523" t="str">
        <f t="shared" si="3"/>
        <v>20610</v>
      </c>
      <c r="M11" s="523">
        <v>6</v>
      </c>
    </row>
    <row r="12" s="523" customFormat="1" ht="31.5" hidden="1" spans="1:13">
      <c r="A12" s="347" t="s">
        <v>7020</v>
      </c>
      <c r="B12" s="272" t="s">
        <v>7021</v>
      </c>
      <c r="C12" s="348">
        <f>SUMIF('2023.12'!$D$1320:$D$1642,A12,'2023.12'!$F$1320:$F$1642)</f>
        <v>0</v>
      </c>
      <c r="D12" s="348">
        <v>0</v>
      </c>
      <c r="E12" s="348">
        <f>SUMIF('2024.12'!$E$1320:$E$1642,A12,'2024.12'!$H$1320:$H$1642)</f>
        <v>0</v>
      </c>
      <c r="F12" s="637">
        <f t="shared" si="5"/>
        <v>0</v>
      </c>
      <c r="G12" s="348" t="str">
        <f t="shared" si="0"/>
        <v/>
      </c>
      <c r="H12" s="348" t="str">
        <f t="shared" si="1"/>
        <v/>
      </c>
      <c r="I12" s="22" t="str">
        <f t="shared" si="4"/>
        <v>否</v>
      </c>
      <c r="J12" s="488" t="str">
        <f t="shared" si="2"/>
        <v>项</v>
      </c>
      <c r="L12" s="523" t="str">
        <f t="shared" si="3"/>
        <v>20610</v>
      </c>
      <c r="M12" s="523">
        <v>7</v>
      </c>
    </row>
    <row r="13" s="523" customFormat="1" ht="31.5" hidden="1" spans="1:13">
      <c r="A13" s="347" t="s">
        <v>7022</v>
      </c>
      <c r="B13" s="272" t="s">
        <v>7023</v>
      </c>
      <c r="C13" s="348">
        <f>SUMIF('2023.12'!$D$1320:$D$1642,A13,'2023.12'!$F$1320:$F$1642)</f>
        <v>0</v>
      </c>
      <c r="D13" s="348">
        <v>0</v>
      </c>
      <c r="E13" s="348">
        <f>SUMIF('2024.12'!$E$1320:$E$1642,A13,'2024.12'!$H$1320:$H$1642)</f>
        <v>0</v>
      </c>
      <c r="F13" s="637">
        <f t="shared" si="5"/>
        <v>0</v>
      </c>
      <c r="G13" s="348" t="str">
        <f t="shared" si="0"/>
        <v/>
      </c>
      <c r="H13" s="348" t="str">
        <f t="shared" si="1"/>
        <v/>
      </c>
      <c r="I13" s="22" t="str">
        <f t="shared" si="4"/>
        <v>否</v>
      </c>
      <c r="J13" s="488" t="str">
        <f t="shared" si="2"/>
        <v>项</v>
      </c>
      <c r="L13" s="523" t="str">
        <f t="shared" si="3"/>
        <v>20610</v>
      </c>
      <c r="M13" s="523">
        <v>8</v>
      </c>
    </row>
    <row r="14" s="327" customFormat="1" ht="33.75" spans="1:13">
      <c r="A14" s="638">
        <v>207</v>
      </c>
      <c r="B14" s="19" t="s">
        <v>1712</v>
      </c>
      <c r="C14" s="345">
        <f>SUMIF($L15:$L$281,$A14,C15:C$281)</f>
        <v>1</v>
      </c>
      <c r="D14" s="345">
        <v>4</v>
      </c>
      <c r="E14" s="345">
        <f>SUMIF($L15:$L$281,$A14,E15:E$281)</f>
        <v>0</v>
      </c>
      <c r="F14" s="345">
        <f>SUMIF($L15:$L$281,$A14,F15:F$281)</f>
        <v>-1</v>
      </c>
      <c r="G14" s="345" t="str">
        <f t="shared" si="0"/>
        <v>-100.0%</v>
      </c>
      <c r="H14" s="345" t="str">
        <f t="shared" si="1"/>
        <v>0.0%</v>
      </c>
      <c r="I14" s="22" t="str">
        <f t="shared" si="4"/>
        <v>是</v>
      </c>
      <c r="J14" s="641" t="str">
        <f t="shared" si="2"/>
        <v>类</v>
      </c>
      <c r="L14" s="327">
        <f t="shared" si="3"/>
        <v>0</v>
      </c>
      <c r="M14" s="642">
        <v>1</v>
      </c>
    </row>
    <row r="15" s="327" customFormat="1" ht="33.75" spans="1:13">
      <c r="A15" s="639" t="s">
        <v>7024</v>
      </c>
      <c r="B15" s="350" t="s">
        <v>1713</v>
      </c>
      <c r="C15" s="345">
        <f>SUMIF($L16:$L$281,$A15,C16:C$281)</f>
        <v>1</v>
      </c>
      <c r="D15" s="345">
        <v>4</v>
      </c>
      <c r="E15" s="345">
        <f>SUMIF($L16:$L$281,$A15,E16:E$281)</f>
        <v>0</v>
      </c>
      <c r="F15" s="345">
        <f>SUMIF($L16:$L$281,$A15,F16:F$281)</f>
        <v>-1</v>
      </c>
      <c r="G15" s="345" t="str">
        <f t="shared" si="0"/>
        <v>-100.0%</v>
      </c>
      <c r="H15" s="345" t="str">
        <f t="shared" si="1"/>
        <v>0.0%</v>
      </c>
      <c r="I15" s="22" t="str">
        <f t="shared" si="4"/>
        <v>是</v>
      </c>
      <c r="J15" s="641" t="str">
        <f t="shared" si="2"/>
        <v>款</v>
      </c>
      <c r="L15" s="327" t="str">
        <f t="shared" si="3"/>
        <v>207</v>
      </c>
      <c r="M15" s="642">
        <v>1</v>
      </c>
    </row>
    <row r="16" s="327" customFormat="1" ht="33.75" spans="1:13">
      <c r="A16" s="351" t="s">
        <v>7025</v>
      </c>
      <c r="B16" s="281" t="s">
        <v>1714</v>
      </c>
      <c r="C16" s="348">
        <f>SUMIF('2023.12'!$D$1320:$D$1642,A16,'2023.12'!$F$1320:$F$1642)</f>
        <v>1</v>
      </c>
      <c r="D16" s="348">
        <v>4</v>
      </c>
      <c r="E16" s="352">
        <f>SUMIF('2024.12'!$E$1320:$E$1642,A16,'2024.12'!$H$1320:$H$1642)</f>
        <v>0</v>
      </c>
      <c r="F16" s="640">
        <f t="shared" ref="F16:F20" si="6">E16-C16</f>
        <v>-1</v>
      </c>
      <c r="G16" s="352" t="str">
        <f t="shared" si="0"/>
        <v>-100.0%</v>
      </c>
      <c r="H16" s="352" t="str">
        <f t="shared" si="1"/>
        <v>0.0%</v>
      </c>
      <c r="I16" s="22" t="str">
        <f t="shared" si="4"/>
        <v>是</v>
      </c>
      <c r="J16" s="641" t="str">
        <f t="shared" si="2"/>
        <v>项</v>
      </c>
      <c r="L16" s="327" t="str">
        <f t="shared" si="3"/>
        <v>20707</v>
      </c>
      <c r="M16" s="642">
        <v>1</v>
      </c>
    </row>
    <row r="17" s="327" customFormat="1" ht="15.75" hidden="1" spans="1:13">
      <c r="A17" s="351" t="s">
        <v>7026</v>
      </c>
      <c r="B17" s="281" t="s">
        <v>1715</v>
      </c>
      <c r="C17" s="348">
        <f>SUMIF('2023.12'!$D$1320:$D$1642,A17,'2023.12'!$F$1320:$F$1642)</f>
        <v>0</v>
      </c>
      <c r="D17" s="348">
        <v>0</v>
      </c>
      <c r="E17" s="352">
        <f>SUMIF('2024.12'!$E$1320:$E$1642,A17,'2024.12'!$H$1320:$H$1642)</f>
        <v>0</v>
      </c>
      <c r="F17" s="640">
        <f t="shared" si="6"/>
        <v>0</v>
      </c>
      <c r="G17" s="352" t="str">
        <f t="shared" si="0"/>
        <v/>
      </c>
      <c r="H17" s="352" t="str">
        <f t="shared" si="1"/>
        <v/>
      </c>
      <c r="I17" s="22" t="str">
        <f t="shared" si="4"/>
        <v>否</v>
      </c>
      <c r="J17" s="641" t="str">
        <f t="shared" si="2"/>
        <v>项</v>
      </c>
      <c r="L17" s="327" t="str">
        <f t="shared" si="3"/>
        <v>20707</v>
      </c>
      <c r="M17" s="523">
        <v>12</v>
      </c>
    </row>
    <row r="18" s="523" customFormat="1" ht="31.5" hidden="1" spans="1:13">
      <c r="A18" s="347" t="s">
        <v>7027</v>
      </c>
      <c r="B18" s="272" t="s">
        <v>7028</v>
      </c>
      <c r="C18" s="348">
        <f>SUMIF('2023.12'!$D$1320:$D$1642,A18,'2023.12'!$F$1320:$F$1642)</f>
        <v>0</v>
      </c>
      <c r="D18" s="348">
        <v>0</v>
      </c>
      <c r="E18" s="348">
        <f>SUMIF('2024.12'!$E$1320:$E$1642,A18,'2024.12'!$H$1320:$H$1642)</f>
        <v>0</v>
      </c>
      <c r="F18" s="637">
        <f t="shared" si="6"/>
        <v>0</v>
      </c>
      <c r="G18" s="348" t="str">
        <f t="shared" si="0"/>
        <v/>
      </c>
      <c r="H18" s="348" t="str">
        <f t="shared" si="1"/>
        <v/>
      </c>
      <c r="I18" s="22" t="str">
        <f t="shared" si="4"/>
        <v>否</v>
      </c>
      <c r="J18" s="488" t="str">
        <f t="shared" si="2"/>
        <v>项</v>
      </c>
      <c r="L18" s="523" t="str">
        <f t="shared" si="3"/>
        <v>20707</v>
      </c>
      <c r="M18" s="523">
        <v>13</v>
      </c>
    </row>
    <row r="19" s="523" customFormat="1" ht="31.5" hidden="1" spans="1:13">
      <c r="A19" s="347" t="s">
        <v>7029</v>
      </c>
      <c r="B19" s="272" t="s">
        <v>7030</v>
      </c>
      <c r="C19" s="348">
        <f>SUMIF('2023.12'!$D$1320:$D$1642,A19,'2023.12'!$F$1320:$F$1642)</f>
        <v>0</v>
      </c>
      <c r="D19" s="348">
        <v>0</v>
      </c>
      <c r="E19" s="348">
        <f>SUMIF('2024.12'!$E$1320:$E$1642,A19,'2024.12'!$H$1320:$H$1642)</f>
        <v>0</v>
      </c>
      <c r="F19" s="637">
        <f t="shared" si="6"/>
        <v>0</v>
      </c>
      <c r="G19" s="348" t="str">
        <f t="shared" si="0"/>
        <v/>
      </c>
      <c r="H19" s="348" t="str">
        <f t="shared" si="1"/>
        <v/>
      </c>
      <c r="I19" s="22" t="str">
        <f t="shared" si="4"/>
        <v>否</v>
      </c>
      <c r="J19" s="488" t="str">
        <f t="shared" si="2"/>
        <v>项</v>
      </c>
      <c r="L19" s="523" t="str">
        <f t="shared" si="3"/>
        <v>20707</v>
      </c>
      <c r="M19" s="523">
        <v>14</v>
      </c>
    </row>
    <row r="20" s="327" customFormat="1" ht="31.5" hidden="1" spans="1:13">
      <c r="A20" s="351" t="s">
        <v>7031</v>
      </c>
      <c r="B20" s="281" t="s">
        <v>1718</v>
      </c>
      <c r="C20" s="348">
        <f>SUMIF('2023.12'!$D$1320:$D$1642,A20,'2023.12'!$F$1320:$F$1642)</f>
        <v>0</v>
      </c>
      <c r="D20" s="348">
        <v>0</v>
      </c>
      <c r="E20" s="352">
        <f>SUMIF('2024.12'!$E$1320:$E$1642,A20,'2024.12'!$H$1320:$H$1642)</f>
        <v>0</v>
      </c>
      <c r="F20" s="640">
        <f t="shared" si="6"/>
        <v>0</v>
      </c>
      <c r="G20" s="352" t="str">
        <f t="shared" si="0"/>
        <v/>
      </c>
      <c r="H20" s="352" t="str">
        <f t="shared" si="1"/>
        <v/>
      </c>
      <c r="I20" s="22" t="str">
        <f t="shared" si="4"/>
        <v>否</v>
      </c>
      <c r="J20" s="641" t="str">
        <f t="shared" si="2"/>
        <v>项</v>
      </c>
      <c r="L20" s="327" t="str">
        <f t="shared" si="3"/>
        <v>20707</v>
      </c>
      <c r="M20" s="523">
        <v>15</v>
      </c>
    </row>
    <row r="21" s="523" customFormat="1" ht="15.75" hidden="1" spans="1:13">
      <c r="A21" s="543" t="s">
        <v>7032</v>
      </c>
      <c r="B21" s="269" t="s">
        <v>7033</v>
      </c>
      <c r="C21" s="346">
        <f>SUMIF($L22:$L$281,$A21,C22:C$281)</f>
        <v>0</v>
      </c>
      <c r="D21" s="346">
        <v>0</v>
      </c>
      <c r="E21" s="346">
        <f>SUMIF($L22:$L$281,$A21,E22:E$281)</f>
        <v>0</v>
      </c>
      <c r="F21" s="346">
        <f>SUMIF($L22:$L$281,$A21,F22:F$281)</f>
        <v>0</v>
      </c>
      <c r="G21" s="346" t="str">
        <f t="shared" si="0"/>
        <v/>
      </c>
      <c r="H21" s="346" t="str">
        <f t="shared" si="1"/>
        <v/>
      </c>
      <c r="I21" s="22" t="str">
        <f t="shared" si="4"/>
        <v>否</v>
      </c>
      <c r="J21" s="488" t="str">
        <f t="shared" si="2"/>
        <v>款</v>
      </c>
      <c r="L21" s="523" t="str">
        <f t="shared" si="3"/>
        <v>207</v>
      </c>
      <c r="M21" s="523">
        <v>16</v>
      </c>
    </row>
    <row r="22" s="523" customFormat="1" ht="15.75" hidden="1" spans="1:13">
      <c r="A22" s="347" t="s">
        <v>7034</v>
      </c>
      <c r="B22" s="272" t="s">
        <v>7035</v>
      </c>
      <c r="C22" s="348">
        <f>SUMIF('2023.12'!$D$1320:$D$1642,A22,'2023.12'!$F$1320:$F$1642)</f>
        <v>0</v>
      </c>
      <c r="D22" s="348">
        <v>0</v>
      </c>
      <c r="E22" s="348">
        <f>SUMIF('2024.12'!$E$1320:$E$1642,A22,'2024.12'!$H$1320:$H$1642)</f>
        <v>0</v>
      </c>
      <c r="F22" s="637">
        <f t="shared" ref="F22:F26" si="7">E22-C22</f>
        <v>0</v>
      </c>
      <c r="G22" s="348" t="str">
        <f t="shared" si="0"/>
        <v/>
      </c>
      <c r="H22" s="348" t="str">
        <f t="shared" si="1"/>
        <v/>
      </c>
      <c r="I22" s="22" t="str">
        <f t="shared" si="4"/>
        <v>否</v>
      </c>
      <c r="J22" s="488" t="str">
        <f t="shared" si="2"/>
        <v>项</v>
      </c>
      <c r="L22" s="523" t="str">
        <f t="shared" si="3"/>
        <v>20709</v>
      </c>
      <c r="M22" s="523">
        <v>17</v>
      </c>
    </row>
    <row r="23" s="523" customFormat="1" ht="15.75" hidden="1" spans="1:13">
      <c r="A23" s="347" t="s">
        <v>7036</v>
      </c>
      <c r="B23" s="272" t="s">
        <v>7037</v>
      </c>
      <c r="C23" s="348">
        <f>SUMIF('2023.12'!$D$1320:$D$1642,A23,'2023.12'!$F$1320:$F$1642)</f>
        <v>0</v>
      </c>
      <c r="D23" s="348">
        <v>0</v>
      </c>
      <c r="E23" s="348">
        <f>SUMIF('2024.12'!$E$1320:$E$1642,A23,'2024.12'!$H$1320:$H$1642)</f>
        <v>0</v>
      </c>
      <c r="F23" s="637">
        <f t="shared" si="7"/>
        <v>0</v>
      </c>
      <c r="G23" s="348" t="str">
        <f t="shared" si="0"/>
        <v/>
      </c>
      <c r="H23" s="348" t="str">
        <f t="shared" si="1"/>
        <v/>
      </c>
      <c r="I23" s="22" t="str">
        <f t="shared" si="4"/>
        <v>否</v>
      </c>
      <c r="J23" s="488" t="str">
        <f t="shared" si="2"/>
        <v>项</v>
      </c>
      <c r="L23" s="523" t="str">
        <f t="shared" si="3"/>
        <v>20709</v>
      </c>
      <c r="M23" s="523">
        <v>18</v>
      </c>
    </row>
    <row r="24" s="523" customFormat="1" ht="15.75" hidden="1" spans="1:13">
      <c r="A24" s="347" t="s">
        <v>7038</v>
      </c>
      <c r="B24" s="272" t="s">
        <v>7039</v>
      </c>
      <c r="C24" s="348">
        <f>SUMIF('2023.12'!$D$1320:$D$1642,A24,'2023.12'!$F$1320:$F$1642)</f>
        <v>0</v>
      </c>
      <c r="D24" s="348">
        <v>0</v>
      </c>
      <c r="E24" s="348">
        <f>SUMIF('2024.12'!$E$1320:$E$1642,A24,'2024.12'!$H$1320:$H$1642)</f>
        <v>0</v>
      </c>
      <c r="F24" s="637">
        <f t="shared" si="7"/>
        <v>0</v>
      </c>
      <c r="G24" s="348" t="str">
        <f t="shared" si="0"/>
        <v/>
      </c>
      <c r="H24" s="348" t="str">
        <f t="shared" si="1"/>
        <v/>
      </c>
      <c r="I24" s="22" t="str">
        <f t="shared" si="4"/>
        <v>否</v>
      </c>
      <c r="J24" s="488" t="str">
        <f t="shared" si="2"/>
        <v>项</v>
      </c>
      <c r="L24" s="523" t="str">
        <f t="shared" si="3"/>
        <v>20709</v>
      </c>
      <c r="M24" s="523">
        <v>19</v>
      </c>
    </row>
    <row r="25" s="523" customFormat="1" ht="15.75" hidden="1" spans="1:13">
      <c r="A25" s="347" t="s">
        <v>7040</v>
      </c>
      <c r="B25" s="272" t="s">
        <v>7041</v>
      </c>
      <c r="C25" s="348">
        <f>SUMIF('2023.12'!$D$1320:$D$1642,A25,'2023.12'!$F$1320:$F$1642)</f>
        <v>0</v>
      </c>
      <c r="D25" s="348">
        <v>0</v>
      </c>
      <c r="E25" s="348">
        <f>SUMIF('2024.12'!$E$1320:$E$1642,A25,'2024.12'!$H$1320:$H$1642)</f>
        <v>0</v>
      </c>
      <c r="F25" s="637">
        <f t="shared" si="7"/>
        <v>0</v>
      </c>
      <c r="G25" s="348" t="str">
        <f t="shared" si="0"/>
        <v/>
      </c>
      <c r="H25" s="348" t="str">
        <f t="shared" si="1"/>
        <v/>
      </c>
      <c r="I25" s="22" t="str">
        <f t="shared" si="4"/>
        <v>否</v>
      </c>
      <c r="J25" s="488" t="str">
        <f t="shared" si="2"/>
        <v>项</v>
      </c>
      <c r="L25" s="523" t="str">
        <f t="shared" si="3"/>
        <v>20709</v>
      </c>
      <c r="M25" s="523">
        <v>20</v>
      </c>
    </row>
    <row r="26" s="523" customFormat="1" ht="15.75" hidden="1" spans="1:13">
      <c r="A26" s="347" t="s">
        <v>7042</v>
      </c>
      <c r="B26" s="272" t="s">
        <v>7043</v>
      </c>
      <c r="C26" s="348">
        <f>SUMIF('2023.12'!$D$1320:$D$1642,A26,'2023.12'!$F$1320:$F$1642)</f>
        <v>0</v>
      </c>
      <c r="D26" s="348">
        <v>0</v>
      </c>
      <c r="E26" s="348">
        <f>SUMIF('2024.12'!$E$1320:$E$1642,A26,'2024.12'!$H$1320:$H$1642)</f>
        <v>0</v>
      </c>
      <c r="F26" s="637">
        <f t="shared" si="7"/>
        <v>0</v>
      </c>
      <c r="G26" s="348" t="str">
        <f t="shared" si="0"/>
        <v/>
      </c>
      <c r="H26" s="348" t="str">
        <f t="shared" si="1"/>
        <v/>
      </c>
      <c r="I26" s="22" t="str">
        <f t="shared" si="4"/>
        <v>否</v>
      </c>
      <c r="J26" s="488" t="str">
        <f t="shared" si="2"/>
        <v>项</v>
      </c>
      <c r="L26" s="523" t="str">
        <f t="shared" si="3"/>
        <v>20709</v>
      </c>
      <c r="M26" s="523">
        <v>21</v>
      </c>
    </row>
    <row r="27" s="523" customFormat="1" ht="47.25" hidden="1" spans="1:13">
      <c r="A27" s="543" t="s">
        <v>7044</v>
      </c>
      <c r="B27" s="269" t="s">
        <v>7045</v>
      </c>
      <c r="C27" s="346">
        <f>SUMIF($L28:$L$281,$A27,C28:C$281)</f>
        <v>0</v>
      </c>
      <c r="D27" s="346">
        <v>0</v>
      </c>
      <c r="E27" s="346">
        <f>SUMIF($L28:$L$281,$A27,E28:E$281)</f>
        <v>0</v>
      </c>
      <c r="F27" s="346">
        <f>SUMIF($L28:$L$281,$A27,F28:F$281)</f>
        <v>0</v>
      </c>
      <c r="G27" s="346" t="str">
        <f t="shared" si="0"/>
        <v/>
      </c>
      <c r="H27" s="346" t="str">
        <f t="shared" si="1"/>
        <v/>
      </c>
      <c r="I27" s="22" t="str">
        <f t="shared" si="4"/>
        <v>否</v>
      </c>
      <c r="J27" s="488" t="str">
        <f t="shared" si="2"/>
        <v>款</v>
      </c>
      <c r="L27" s="523" t="str">
        <f t="shared" si="3"/>
        <v>207</v>
      </c>
      <c r="M27" s="523">
        <v>22</v>
      </c>
    </row>
    <row r="28" s="523" customFormat="1" ht="15.75" hidden="1" spans="1:13">
      <c r="A28" s="347" t="s">
        <v>7046</v>
      </c>
      <c r="B28" s="272" t="s">
        <v>7047</v>
      </c>
      <c r="C28" s="348">
        <f>SUMIF('2023.12'!$D$1320:$D$1642,A28,'2023.12'!$F$1320:$F$1642)</f>
        <v>0</v>
      </c>
      <c r="D28" s="348">
        <v>0</v>
      </c>
      <c r="E28" s="348">
        <f>SUMIF('2024.12'!$E$1320:$E$1642,A28,'2024.12'!$H$1320:$H$1642)</f>
        <v>0</v>
      </c>
      <c r="F28" s="637">
        <f t="shared" ref="F28:F34" si="8">E28-C28</f>
        <v>0</v>
      </c>
      <c r="G28" s="348" t="str">
        <f t="shared" si="0"/>
        <v/>
      </c>
      <c r="H28" s="348" t="str">
        <f t="shared" si="1"/>
        <v/>
      </c>
      <c r="I28" s="22" t="str">
        <f t="shared" si="4"/>
        <v>否</v>
      </c>
      <c r="J28" s="488" t="str">
        <f t="shared" si="2"/>
        <v>项</v>
      </c>
      <c r="L28" s="523" t="str">
        <f t="shared" si="3"/>
        <v>20710</v>
      </c>
      <c r="M28" s="523">
        <v>23</v>
      </c>
    </row>
    <row r="29" s="523" customFormat="1" ht="47.25" hidden="1" spans="1:13">
      <c r="A29" s="347" t="s">
        <v>7048</v>
      </c>
      <c r="B29" s="272" t="s">
        <v>7049</v>
      </c>
      <c r="C29" s="348">
        <f>SUMIF('2023.12'!$D$1320:$D$1642,A29,'2023.12'!$F$1320:$F$1642)</f>
        <v>0</v>
      </c>
      <c r="D29" s="348">
        <v>0</v>
      </c>
      <c r="E29" s="348">
        <f>SUMIF('2024.12'!$E$1320:$E$1642,A29,'2024.12'!$H$1320:$H$1642)</f>
        <v>0</v>
      </c>
      <c r="F29" s="637">
        <f t="shared" si="8"/>
        <v>0</v>
      </c>
      <c r="G29" s="348" t="str">
        <f t="shared" si="0"/>
        <v/>
      </c>
      <c r="H29" s="348" t="str">
        <f t="shared" si="1"/>
        <v/>
      </c>
      <c r="I29" s="22" t="str">
        <f t="shared" si="4"/>
        <v>否</v>
      </c>
      <c r="J29" s="488" t="str">
        <f t="shared" si="2"/>
        <v>项</v>
      </c>
      <c r="L29" s="523" t="str">
        <f t="shared" si="3"/>
        <v>20710</v>
      </c>
      <c r="M29" s="523">
        <v>24</v>
      </c>
    </row>
    <row r="30" s="327" customFormat="1" ht="33.75" spans="1:13">
      <c r="A30" s="638">
        <v>208</v>
      </c>
      <c r="B30" s="19" t="s">
        <v>900</v>
      </c>
      <c r="C30" s="345">
        <f>SUMIF($L31:$L$281,$A30,C31:C$281)</f>
        <v>784</v>
      </c>
      <c r="D30" s="345">
        <v>1111</v>
      </c>
      <c r="E30" s="345">
        <f>SUMIF($L31:$L$281,$A30,E31:E$281)</f>
        <v>0</v>
      </c>
      <c r="F30" s="345">
        <f>SUMIF($L31:$L$281,$A30,F31:F$281)</f>
        <v>-784</v>
      </c>
      <c r="G30" s="345" t="str">
        <f t="shared" si="0"/>
        <v>-100.0%</v>
      </c>
      <c r="H30" s="345" t="str">
        <f t="shared" si="1"/>
        <v>0.0%</v>
      </c>
      <c r="I30" s="22" t="str">
        <f t="shared" si="4"/>
        <v>是</v>
      </c>
      <c r="J30" s="641" t="str">
        <f t="shared" si="2"/>
        <v>类</v>
      </c>
      <c r="L30" s="327">
        <f t="shared" si="3"/>
        <v>0</v>
      </c>
      <c r="M30" s="642">
        <v>1</v>
      </c>
    </row>
    <row r="31" s="327" customFormat="1" ht="33.75" spans="1:13">
      <c r="A31" s="639">
        <v>20822</v>
      </c>
      <c r="B31" s="350" t="s">
        <v>1728</v>
      </c>
      <c r="C31" s="345">
        <f>SUMIF($L32:$L$281,$A31,C32:C$281)</f>
        <v>784</v>
      </c>
      <c r="D31" s="345">
        <v>1111</v>
      </c>
      <c r="E31" s="345">
        <f>SUMIF($L32:$L$281,$A31,E32:E$281)</f>
        <v>0</v>
      </c>
      <c r="F31" s="345">
        <f>SUMIF($L32:$L$281,$A31,F32:F$281)</f>
        <v>-784</v>
      </c>
      <c r="G31" s="345" t="str">
        <f t="shared" si="0"/>
        <v>-100.0%</v>
      </c>
      <c r="H31" s="345" t="str">
        <f t="shared" si="1"/>
        <v>0.0%</v>
      </c>
      <c r="I31" s="22" t="str">
        <f t="shared" si="4"/>
        <v>是</v>
      </c>
      <c r="J31" s="641" t="str">
        <f t="shared" si="2"/>
        <v>款</v>
      </c>
      <c r="L31" s="327" t="str">
        <f t="shared" si="3"/>
        <v>208</v>
      </c>
      <c r="M31" s="642">
        <v>1</v>
      </c>
    </row>
    <row r="32" s="327" customFormat="1" ht="33.75" spans="1:13">
      <c r="A32" s="351">
        <v>2082201</v>
      </c>
      <c r="B32" s="281" t="s">
        <v>1729</v>
      </c>
      <c r="C32" s="348">
        <f>SUMIF('2023.12'!$D$1320:$D$1642,A32,'2023.12'!$F$1320:$F$1642)</f>
        <v>283</v>
      </c>
      <c r="D32" s="348">
        <v>555</v>
      </c>
      <c r="E32" s="352">
        <f>SUMIF('2024.12'!$E$1320:$E$1642,A32,'2024.12'!$H$1320:$H$1642)</f>
        <v>0</v>
      </c>
      <c r="F32" s="640">
        <f t="shared" si="8"/>
        <v>-283</v>
      </c>
      <c r="G32" s="352" t="str">
        <f t="shared" si="0"/>
        <v>-100.0%</v>
      </c>
      <c r="H32" s="352" t="str">
        <f t="shared" si="1"/>
        <v>0.0%</v>
      </c>
      <c r="I32" s="22" t="str">
        <f t="shared" si="4"/>
        <v>是</v>
      </c>
      <c r="J32" s="641" t="str">
        <f t="shared" si="2"/>
        <v>项</v>
      </c>
      <c r="L32" s="327" t="str">
        <f t="shared" si="3"/>
        <v>20822</v>
      </c>
      <c r="M32" s="642">
        <v>1</v>
      </c>
    </row>
    <row r="33" s="327" customFormat="1" ht="33.75" spans="1:13">
      <c r="A33" s="351">
        <v>2082202</v>
      </c>
      <c r="B33" s="281" t="s">
        <v>1730</v>
      </c>
      <c r="C33" s="348">
        <f>SUMIF('2023.12'!$D$1320:$D$1642,A33,'2023.12'!$F$1320:$F$1642)</f>
        <v>501</v>
      </c>
      <c r="D33" s="348">
        <v>556</v>
      </c>
      <c r="E33" s="352">
        <f>SUMIF('2024.12'!$E$1320:$E$1642,A33,'2024.12'!$H$1320:$H$1642)</f>
        <v>0</v>
      </c>
      <c r="F33" s="640">
        <f t="shared" si="8"/>
        <v>-501</v>
      </c>
      <c r="G33" s="352" t="str">
        <f t="shared" si="0"/>
        <v>-100.0%</v>
      </c>
      <c r="H33" s="352" t="str">
        <f t="shared" si="1"/>
        <v>0.0%</v>
      </c>
      <c r="I33" s="22" t="str">
        <f t="shared" si="4"/>
        <v>是</v>
      </c>
      <c r="J33" s="641" t="str">
        <f t="shared" si="2"/>
        <v>项</v>
      </c>
      <c r="L33" s="327" t="str">
        <f t="shared" si="3"/>
        <v>20822</v>
      </c>
      <c r="M33" s="642">
        <v>1</v>
      </c>
    </row>
    <row r="34" s="523" customFormat="1" ht="31.5" hidden="1" spans="1:13">
      <c r="A34" s="347">
        <v>2082299</v>
      </c>
      <c r="B34" s="272" t="s">
        <v>7050</v>
      </c>
      <c r="C34" s="348">
        <f>SUMIF('2023.12'!$D$1320:$D$1642,A34,'2023.12'!$F$1320:$F$1642)</f>
        <v>0</v>
      </c>
      <c r="D34" s="348">
        <v>0</v>
      </c>
      <c r="E34" s="348">
        <f>SUMIF('2024.12'!$E$1320:$E$1642,A34,'2024.12'!$H$1320:$H$1642)</f>
        <v>0</v>
      </c>
      <c r="F34" s="637">
        <f t="shared" si="8"/>
        <v>0</v>
      </c>
      <c r="G34" s="348" t="str">
        <f t="shared" si="0"/>
        <v/>
      </c>
      <c r="H34" s="348" t="str">
        <f t="shared" si="1"/>
        <v/>
      </c>
      <c r="I34" s="22" t="str">
        <f t="shared" si="4"/>
        <v>否</v>
      </c>
      <c r="J34" s="488" t="str">
        <f t="shared" si="2"/>
        <v>项</v>
      </c>
      <c r="L34" s="523" t="str">
        <f t="shared" si="3"/>
        <v>20822</v>
      </c>
      <c r="M34" s="523">
        <v>29</v>
      </c>
    </row>
    <row r="35" s="523" customFormat="1" ht="31.5" hidden="1" spans="1:13">
      <c r="A35" s="543">
        <v>20823</v>
      </c>
      <c r="B35" s="269" t="s">
        <v>7051</v>
      </c>
      <c r="C35" s="346">
        <f>SUMIF($L36:$L$281,$A35,C36:C$281)</f>
        <v>0</v>
      </c>
      <c r="D35" s="346">
        <v>0</v>
      </c>
      <c r="E35" s="346">
        <f>SUMIF($L36:$L$281,$A35,E36:E$281)</f>
        <v>0</v>
      </c>
      <c r="F35" s="346">
        <f>SUMIF($L36:$L$281,$A35,F36:F$281)</f>
        <v>0</v>
      </c>
      <c r="G35" s="346" t="str">
        <f t="shared" si="0"/>
        <v/>
      </c>
      <c r="H35" s="346" t="str">
        <f t="shared" si="1"/>
        <v/>
      </c>
      <c r="I35" s="22" t="str">
        <f t="shared" si="4"/>
        <v>否</v>
      </c>
      <c r="J35" s="488" t="str">
        <f t="shared" si="2"/>
        <v>款</v>
      </c>
      <c r="L35" s="523" t="str">
        <f t="shared" si="3"/>
        <v>208</v>
      </c>
      <c r="M35" s="523">
        <v>30</v>
      </c>
    </row>
    <row r="36" s="523" customFormat="1" ht="15.75" hidden="1" spans="1:13">
      <c r="A36" s="347">
        <v>2082301</v>
      </c>
      <c r="B36" s="272" t="s">
        <v>7052</v>
      </c>
      <c r="C36" s="348">
        <f>SUMIF('2023.12'!$D$1320:$D$1642,A36,'2023.12'!$F$1320:$F$1642)</f>
        <v>0</v>
      </c>
      <c r="D36" s="348">
        <v>0</v>
      </c>
      <c r="E36" s="348">
        <f>SUMIF('2024.12'!$E$1320:$E$1642,A36,'2024.12'!$H$1320:$H$1642)</f>
        <v>0</v>
      </c>
      <c r="F36" s="637">
        <f t="shared" ref="F36:F38" si="9">E36-C36</f>
        <v>0</v>
      </c>
      <c r="G36" s="348" t="str">
        <f t="shared" si="0"/>
        <v/>
      </c>
      <c r="H36" s="348" t="str">
        <f t="shared" si="1"/>
        <v/>
      </c>
      <c r="I36" s="22" t="str">
        <f t="shared" si="4"/>
        <v>否</v>
      </c>
      <c r="J36" s="488" t="str">
        <f t="shared" si="2"/>
        <v>项</v>
      </c>
      <c r="L36" s="523" t="str">
        <f t="shared" si="3"/>
        <v>20823</v>
      </c>
      <c r="M36" s="523">
        <v>31</v>
      </c>
    </row>
    <row r="37" s="523" customFormat="1" ht="31.5" hidden="1" spans="1:13">
      <c r="A37" s="347">
        <v>2082302</v>
      </c>
      <c r="B37" s="272" t="s">
        <v>7053</v>
      </c>
      <c r="C37" s="348">
        <f>SUMIF('2023.12'!$D$1320:$D$1642,A37,'2023.12'!$F$1320:$F$1642)</f>
        <v>0</v>
      </c>
      <c r="D37" s="348">
        <v>0</v>
      </c>
      <c r="E37" s="348">
        <f>SUMIF('2024.12'!$E$1320:$E$1642,A37,'2024.12'!$H$1320:$H$1642)</f>
        <v>0</v>
      </c>
      <c r="F37" s="637">
        <f t="shared" si="9"/>
        <v>0</v>
      </c>
      <c r="G37" s="348" t="str">
        <f t="shared" si="0"/>
        <v/>
      </c>
      <c r="H37" s="348" t="str">
        <f t="shared" si="1"/>
        <v/>
      </c>
      <c r="I37" s="22" t="str">
        <f t="shared" si="4"/>
        <v>否</v>
      </c>
      <c r="J37" s="488" t="str">
        <f t="shared" si="2"/>
        <v>项</v>
      </c>
      <c r="L37" s="523" t="str">
        <f t="shared" si="3"/>
        <v>20823</v>
      </c>
      <c r="M37" s="523">
        <v>32</v>
      </c>
    </row>
    <row r="38" s="523" customFormat="1" ht="31.5" hidden="1" spans="1:13">
      <c r="A38" s="347">
        <v>2082399</v>
      </c>
      <c r="B38" s="272" t="s">
        <v>7054</v>
      </c>
      <c r="C38" s="348">
        <f>SUMIF('2023.12'!$D$1320:$D$1642,A38,'2023.12'!$F$1320:$F$1642)</f>
        <v>0</v>
      </c>
      <c r="D38" s="348">
        <v>0</v>
      </c>
      <c r="E38" s="348">
        <f>SUMIF('2024.12'!$E$1320:$E$1642,A38,'2024.12'!$H$1320:$H$1642)</f>
        <v>0</v>
      </c>
      <c r="F38" s="637">
        <f t="shared" si="9"/>
        <v>0</v>
      </c>
      <c r="G38" s="348" t="str">
        <f t="shared" si="0"/>
        <v/>
      </c>
      <c r="H38" s="348" t="str">
        <f t="shared" si="1"/>
        <v/>
      </c>
      <c r="I38" s="22" t="str">
        <f t="shared" si="4"/>
        <v>否</v>
      </c>
      <c r="J38" s="488" t="str">
        <f t="shared" si="2"/>
        <v>项</v>
      </c>
      <c r="L38" s="523" t="str">
        <f t="shared" si="3"/>
        <v>20823</v>
      </c>
      <c r="M38" s="523">
        <v>33</v>
      </c>
    </row>
    <row r="39" s="523" customFormat="1" ht="47.25" hidden="1" spans="1:13">
      <c r="A39" s="543">
        <v>20829</v>
      </c>
      <c r="B39" s="269" t="s">
        <v>7055</v>
      </c>
      <c r="C39" s="346">
        <f>SUMIF($L40:$L$281,$A39,C40:C$281)</f>
        <v>0</v>
      </c>
      <c r="D39" s="346">
        <v>0</v>
      </c>
      <c r="E39" s="346">
        <f>SUMIF($L40:$L$281,$A39,E40:E$281)</f>
        <v>0</v>
      </c>
      <c r="F39" s="346">
        <f>SUMIF($L40:$L$281,$A39,F40:F$281)</f>
        <v>0</v>
      </c>
      <c r="G39" s="346" t="str">
        <f t="shared" si="0"/>
        <v/>
      </c>
      <c r="H39" s="346" t="str">
        <f t="shared" si="1"/>
        <v/>
      </c>
      <c r="I39" s="22" t="str">
        <f t="shared" si="4"/>
        <v>否</v>
      </c>
      <c r="J39" s="488" t="str">
        <f t="shared" si="2"/>
        <v>款</v>
      </c>
      <c r="L39" s="523" t="str">
        <f t="shared" si="3"/>
        <v>208</v>
      </c>
      <c r="M39" s="523">
        <v>34</v>
      </c>
    </row>
    <row r="40" s="523" customFormat="1" ht="31.5" hidden="1" spans="1:13">
      <c r="A40" s="347">
        <v>2082901</v>
      </c>
      <c r="B40" s="272" t="s">
        <v>7053</v>
      </c>
      <c r="C40" s="348">
        <f>SUMIF('2023.12'!$D$1320:$D$1642,A40,'2023.12'!$F$1320:$F$1642)</f>
        <v>0</v>
      </c>
      <c r="D40" s="348">
        <v>0</v>
      </c>
      <c r="E40" s="348">
        <f>SUMIF('2024.12'!$E$1320:$E$1642,A40,'2024.12'!$H$1320:$H$1642)</f>
        <v>0</v>
      </c>
      <c r="F40" s="637">
        <f t="shared" ref="F40:F47" si="10">E40-C40</f>
        <v>0</v>
      </c>
      <c r="G40" s="348" t="str">
        <f t="shared" si="0"/>
        <v/>
      </c>
      <c r="H40" s="348" t="str">
        <f t="shared" si="1"/>
        <v/>
      </c>
      <c r="I40" s="22" t="str">
        <f t="shared" si="4"/>
        <v>否</v>
      </c>
      <c r="J40" s="488" t="str">
        <f t="shared" si="2"/>
        <v>项</v>
      </c>
      <c r="L40" s="523" t="str">
        <f t="shared" si="3"/>
        <v>20829</v>
      </c>
      <c r="M40" s="523">
        <v>35</v>
      </c>
    </row>
    <row r="41" s="523" customFormat="1" ht="47.25" hidden="1" spans="1:13">
      <c r="A41" s="347">
        <v>2082999</v>
      </c>
      <c r="B41" s="272" t="s">
        <v>7056</v>
      </c>
      <c r="C41" s="348">
        <f>SUMIF('2023.12'!$D$1320:$D$1642,A41,'2023.12'!$F$1320:$F$1642)</f>
        <v>0</v>
      </c>
      <c r="D41" s="348">
        <v>0</v>
      </c>
      <c r="E41" s="348">
        <f>SUMIF('2024.12'!$E$1320:$E$1642,A41,'2024.12'!$H$1320:$H$1642)</f>
        <v>0</v>
      </c>
      <c r="F41" s="637">
        <f t="shared" si="10"/>
        <v>0</v>
      </c>
      <c r="G41" s="348" t="str">
        <f t="shared" si="0"/>
        <v/>
      </c>
      <c r="H41" s="348" t="str">
        <f t="shared" si="1"/>
        <v/>
      </c>
      <c r="I41" s="22" t="str">
        <f t="shared" si="4"/>
        <v>否</v>
      </c>
      <c r="J41" s="488" t="str">
        <f t="shared" si="2"/>
        <v>项</v>
      </c>
      <c r="L41" s="523" t="str">
        <f t="shared" si="3"/>
        <v>20829</v>
      </c>
      <c r="M41" s="523">
        <v>36</v>
      </c>
    </row>
    <row r="42" s="523" customFormat="1" ht="15.75" hidden="1" spans="1:13">
      <c r="A42" s="636">
        <v>211</v>
      </c>
      <c r="B42" s="266" t="s">
        <v>7057</v>
      </c>
      <c r="C42" s="355">
        <f>SUMIF($L43:$L$281,$A42,C43:C$281)</f>
        <v>0</v>
      </c>
      <c r="D42" s="355">
        <v>0</v>
      </c>
      <c r="E42" s="355">
        <f>SUMIF($L43:$L$281,$A42,E43:E$281)</f>
        <v>0</v>
      </c>
      <c r="F42" s="355">
        <f>SUMIF($L43:$L$281,$A42,F43:F$281)</f>
        <v>0</v>
      </c>
      <c r="G42" s="355" t="str">
        <f t="shared" si="0"/>
        <v/>
      </c>
      <c r="H42" s="355" t="str">
        <f t="shared" si="1"/>
        <v/>
      </c>
      <c r="I42" s="22" t="str">
        <f t="shared" si="4"/>
        <v>否</v>
      </c>
      <c r="J42" s="488" t="str">
        <f t="shared" si="2"/>
        <v>类</v>
      </c>
      <c r="L42" s="523">
        <f t="shared" si="3"/>
        <v>0</v>
      </c>
      <c r="M42" s="523">
        <v>37</v>
      </c>
    </row>
    <row r="43" s="523" customFormat="1" ht="31.5" hidden="1" spans="1:13">
      <c r="A43" s="543" t="s">
        <v>7058</v>
      </c>
      <c r="B43" s="269" t="s">
        <v>7059</v>
      </c>
      <c r="C43" s="346">
        <f>SUMIF($L44:$L$281,$A43,C44:C$281)</f>
        <v>0</v>
      </c>
      <c r="D43" s="346">
        <v>0</v>
      </c>
      <c r="E43" s="346">
        <f>SUMIF($L44:$L$281,$A43,E44:E$281)</f>
        <v>0</v>
      </c>
      <c r="F43" s="346">
        <f>SUMIF($L44:$L$281,$A43,F44:F$281)</f>
        <v>0</v>
      </c>
      <c r="G43" s="346" t="str">
        <f t="shared" si="0"/>
        <v/>
      </c>
      <c r="H43" s="346" t="str">
        <f t="shared" si="1"/>
        <v/>
      </c>
      <c r="I43" s="22" t="str">
        <f t="shared" si="4"/>
        <v>否</v>
      </c>
      <c r="J43" s="488" t="str">
        <f t="shared" si="2"/>
        <v>款</v>
      </c>
      <c r="L43" s="523" t="str">
        <f t="shared" si="3"/>
        <v>211</v>
      </c>
      <c r="M43" s="523">
        <v>38</v>
      </c>
    </row>
    <row r="44" s="523" customFormat="1" ht="15.75" hidden="1" spans="1:13">
      <c r="A44" s="347" t="s">
        <v>7060</v>
      </c>
      <c r="B44" s="272" t="s">
        <v>7061</v>
      </c>
      <c r="C44" s="348">
        <f>SUMIF('2023.12'!$D$1320:$D$1642,A44,'2023.12'!$F$1320:$F$1642)</f>
        <v>0</v>
      </c>
      <c r="D44" s="348">
        <v>0</v>
      </c>
      <c r="E44" s="348">
        <f>SUMIF('2024.12'!$E$1320:$E$1642,A44,'2024.12'!$H$1320:$H$1642)</f>
        <v>0</v>
      </c>
      <c r="F44" s="637">
        <f t="shared" si="10"/>
        <v>0</v>
      </c>
      <c r="G44" s="348" t="str">
        <f t="shared" si="0"/>
        <v/>
      </c>
      <c r="H44" s="348" t="str">
        <f t="shared" si="1"/>
        <v/>
      </c>
      <c r="I44" s="22" t="str">
        <f t="shared" si="4"/>
        <v>否</v>
      </c>
      <c r="J44" s="488" t="str">
        <f t="shared" si="2"/>
        <v>项</v>
      </c>
      <c r="L44" s="523" t="str">
        <f t="shared" si="3"/>
        <v>21160</v>
      </c>
      <c r="M44" s="523">
        <v>39</v>
      </c>
    </row>
    <row r="45" s="523" customFormat="1" ht="15.75" hidden="1" spans="1:13">
      <c r="A45" s="347" t="s">
        <v>7062</v>
      </c>
      <c r="B45" s="272" t="s">
        <v>7063</v>
      </c>
      <c r="C45" s="348">
        <f>SUMIF('2023.12'!$D$1320:$D$1642,A45,'2023.12'!$F$1320:$F$1642)</f>
        <v>0</v>
      </c>
      <c r="D45" s="348">
        <v>0</v>
      </c>
      <c r="E45" s="348">
        <f>SUMIF('2024.12'!$E$1320:$E$1642,A45,'2024.12'!$H$1320:$H$1642)</f>
        <v>0</v>
      </c>
      <c r="F45" s="637">
        <f t="shared" si="10"/>
        <v>0</v>
      </c>
      <c r="G45" s="348" t="str">
        <f t="shared" si="0"/>
        <v/>
      </c>
      <c r="H45" s="348" t="str">
        <f t="shared" si="1"/>
        <v/>
      </c>
      <c r="I45" s="22" t="str">
        <f t="shared" si="4"/>
        <v>否</v>
      </c>
      <c r="J45" s="488" t="str">
        <f t="shared" si="2"/>
        <v>项</v>
      </c>
      <c r="L45" s="523" t="str">
        <f t="shared" si="3"/>
        <v>21160</v>
      </c>
      <c r="M45" s="523">
        <v>40</v>
      </c>
    </row>
    <row r="46" s="523" customFormat="1" ht="15.75" hidden="1" spans="1:13">
      <c r="A46" s="347" t="s">
        <v>7064</v>
      </c>
      <c r="B46" s="272" t="s">
        <v>7065</v>
      </c>
      <c r="C46" s="348">
        <f>SUMIF('2023.12'!$D$1320:$D$1642,A46,'2023.12'!$F$1320:$F$1642)</f>
        <v>0</v>
      </c>
      <c r="D46" s="348">
        <v>0</v>
      </c>
      <c r="E46" s="348">
        <f>SUMIF('2024.12'!$E$1320:$E$1642,A46,'2024.12'!$H$1320:$H$1642)</f>
        <v>0</v>
      </c>
      <c r="F46" s="637">
        <f t="shared" si="10"/>
        <v>0</v>
      </c>
      <c r="G46" s="348" t="str">
        <f t="shared" si="0"/>
        <v/>
      </c>
      <c r="H46" s="348" t="str">
        <f t="shared" si="1"/>
        <v/>
      </c>
      <c r="I46" s="22" t="str">
        <f t="shared" si="4"/>
        <v>否</v>
      </c>
      <c r="J46" s="488" t="str">
        <f t="shared" si="2"/>
        <v>项</v>
      </c>
      <c r="L46" s="523" t="str">
        <f t="shared" si="3"/>
        <v>21160</v>
      </c>
      <c r="M46" s="523">
        <v>41</v>
      </c>
    </row>
    <row r="47" s="523" customFormat="1" ht="31.5" hidden="1" spans="1:13">
      <c r="A47" s="347" t="s">
        <v>7066</v>
      </c>
      <c r="B47" s="272" t="s">
        <v>7067</v>
      </c>
      <c r="C47" s="348">
        <f>SUMIF('2023.12'!$D$1320:$D$1642,A47,'2023.12'!$F$1320:$F$1642)</f>
        <v>0</v>
      </c>
      <c r="D47" s="348">
        <v>0</v>
      </c>
      <c r="E47" s="348">
        <f>SUMIF('2024.12'!$E$1320:$E$1642,A47,'2024.12'!$H$1320:$H$1642)</f>
        <v>0</v>
      </c>
      <c r="F47" s="637">
        <f t="shared" si="10"/>
        <v>0</v>
      </c>
      <c r="G47" s="348" t="str">
        <f t="shared" si="0"/>
        <v/>
      </c>
      <c r="H47" s="348" t="str">
        <f t="shared" si="1"/>
        <v/>
      </c>
      <c r="I47" s="22" t="str">
        <f t="shared" si="4"/>
        <v>否</v>
      </c>
      <c r="J47" s="488" t="str">
        <f t="shared" si="2"/>
        <v>项</v>
      </c>
      <c r="L47" s="523" t="str">
        <f t="shared" si="3"/>
        <v>21160</v>
      </c>
      <c r="M47" s="523">
        <v>42</v>
      </c>
    </row>
    <row r="48" s="523" customFormat="1" ht="31.5" hidden="1" spans="1:13">
      <c r="A48" s="543" t="s">
        <v>7068</v>
      </c>
      <c r="B48" s="269" t="s">
        <v>7069</v>
      </c>
      <c r="C48" s="346">
        <f>SUMIF($L49:$L$281,$A48,C49:C$281)</f>
        <v>0</v>
      </c>
      <c r="D48" s="346">
        <v>0</v>
      </c>
      <c r="E48" s="346">
        <f>SUMIF($L49:$L$281,$A48,E49:E$281)</f>
        <v>0</v>
      </c>
      <c r="F48" s="346">
        <f>SUMIF($L49:$L$281,$A48,F49:F$281)</f>
        <v>0</v>
      </c>
      <c r="G48" s="346" t="str">
        <f t="shared" si="0"/>
        <v/>
      </c>
      <c r="H48" s="346" t="str">
        <f t="shared" si="1"/>
        <v/>
      </c>
      <c r="I48" s="22" t="str">
        <f t="shared" si="4"/>
        <v>否</v>
      </c>
      <c r="J48" s="488" t="str">
        <f t="shared" si="2"/>
        <v>款</v>
      </c>
      <c r="L48" s="523" t="str">
        <f t="shared" si="3"/>
        <v>211</v>
      </c>
      <c r="M48" s="523">
        <v>43</v>
      </c>
    </row>
    <row r="49" s="523" customFormat="1" ht="15.75" hidden="1" spans="1:13">
      <c r="A49" s="347" t="s">
        <v>7070</v>
      </c>
      <c r="B49" s="272" t="s">
        <v>7071</v>
      </c>
      <c r="C49" s="348">
        <f>SUMIF('2023.12'!$D$1320:$D$1642,A49,'2023.12'!$F$1320:$F$1642)</f>
        <v>0</v>
      </c>
      <c r="D49" s="348">
        <v>0</v>
      </c>
      <c r="E49" s="348">
        <f>SUMIF('2024.12'!$E$1320:$E$1642,A49,'2024.12'!$H$1320:$H$1642)</f>
        <v>0</v>
      </c>
      <c r="F49" s="637">
        <f t="shared" ref="F49:F52" si="11">E49-C49</f>
        <v>0</v>
      </c>
      <c r="G49" s="348" t="str">
        <f t="shared" si="0"/>
        <v/>
      </c>
      <c r="H49" s="348" t="str">
        <f t="shared" si="1"/>
        <v/>
      </c>
      <c r="I49" s="22" t="str">
        <f t="shared" si="4"/>
        <v>否</v>
      </c>
      <c r="J49" s="488" t="str">
        <f t="shared" si="2"/>
        <v>项</v>
      </c>
      <c r="L49" s="523" t="str">
        <f t="shared" si="3"/>
        <v>21161</v>
      </c>
      <c r="M49" s="523">
        <v>44</v>
      </c>
    </row>
    <row r="50" s="523" customFormat="1" ht="15.75" hidden="1" spans="1:13">
      <c r="A50" s="347" t="s">
        <v>7072</v>
      </c>
      <c r="B50" s="272" t="s">
        <v>7073</v>
      </c>
      <c r="C50" s="348">
        <f>SUMIF('2023.12'!$D$1320:$D$1642,A50,'2023.12'!$F$1320:$F$1642)</f>
        <v>0</v>
      </c>
      <c r="D50" s="348">
        <v>0</v>
      </c>
      <c r="E50" s="348">
        <f>SUMIF('2024.12'!$E$1320:$E$1642,A50,'2024.12'!$H$1320:$H$1642)</f>
        <v>0</v>
      </c>
      <c r="F50" s="637">
        <f t="shared" si="11"/>
        <v>0</v>
      </c>
      <c r="G50" s="348" t="str">
        <f t="shared" si="0"/>
        <v/>
      </c>
      <c r="H50" s="348" t="str">
        <f t="shared" si="1"/>
        <v/>
      </c>
      <c r="I50" s="22" t="str">
        <f t="shared" si="4"/>
        <v>否</v>
      </c>
      <c r="J50" s="488" t="str">
        <f t="shared" si="2"/>
        <v>项</v>
      </c>
      <c r="L50" s="523" t="str">
        <f t="shared" si="3"/>
        <v>21161</v>
      </c>
      <c r="M50" s="523">
        <v>45</v>
      </c>
    </row>
    <row r="51" s="523" customFormat="1" ht="15.75" hidden="1" spans="1:13">
      <c r="A51" s="347" t="s">
        <v>7074</v>
      </c>
      <c r="B51" s="272" t="s">
        <v>7075</v>
      </c>
      <c r="C51" s="348">
        <f>SUMIF('2023.12'!$D$1320:$D$1642,A51,'2023.12'!$F$1320:$F$1642)</f>
        <v>0</v>
      </c>
      <c r="D51" s="348">
        <v>0</v>
      </c>
      <c r="E51" s="348">
        <f>SUMIF('2024.12'!$E$1320:$E$1642,A51,'2024.12'!$H$1320:$H$1642)</f>
        <v>0</v>
      </c>
      <c r="F51" s="637">
        <f t="shared" si="11"/>
        <v>0</v>
      </c>
      <c r="G51" s="348" t="str">
        <f t="shared" si="0"/>
        <v/>
      </c>
      <c r="H51" s="348" t="str">
        <f t="shared" si="1"/>
        <v/>
      </c>
      <c r="I51" s="22" t="str">
        <f t="shared" si="4"/>
        <v>否</v>
      </c>
      <c r="J51" s="488" t="str">
        <f t="shared" si="2"/>
        <v>项</v>
      </c>
      <c r="L51" s="523" t="str">
        <f t="shared" si="3"/>
        <v>21161</v>
      </c>
      <c r="M51" s="523">
        <v>46</v>
      </c>
    </row>
    <row r="52" s="523" customFormat="1" ht="31.5" hidden="1" spans="1:13">
      <c r="A52" s="347" t="s">
        <v>7076</v>
      </c>
      <c r="B52" s="272" t="s">
        <v>7077</v>
      </c>
      <c r="C52" s="348">
        <f>SUMIF('2023.12'!$D$1320:$D$1642,A52,'2023.12'!$F$1320:$F$1642)</f>
        <v>0</v>
      </c>
      <c r="D52" s="348">
        <v>0</v>
      </c>
      <c r="E52" s="348">
        <f>SUMIF('2024.12'!$E$1320:$E$1642,A52,'2024.12'!$H$1320:$H$1642)</f>
        <v>0</v>
      </c>
      <c r="F52" s="637">
        <f t="shared" si="11"/>
        <v>0</v>
      </c>
      <c r="G52" s="348" t="str">
        <f t="shared" si="0"/>
        <v/>
      </c>
      <c r="H52" s="348" t="str">
        <f t="shared" si="1"/>
        <v/>
      </c>
      <c r="I52" s="22" t="str">
        <f t="shared" si="4"/>
        <v>否</v>
      </c>
      <c r="J52" s="488" t="str">
        <f t="shared" si="2"/>
        <v>项</v>
      </c>
      <c r="L52" s="523" t="str">
        <f t="shared" si="3"/>
        <v>21161</v>
      </c>
      <c r="M52" s="523">
        <v>47</v>
      </c>
    </row>
    <row r="53" s="327" customFormat="1" ht="33.75" spans="1:13">
      <c r="A53" s="638">
        <v>212</v>
      </c>
      <c r="B53" s="19" t="s">
        <v>1317</v>
      </c>
      <c r="C53" s="345">
        <f>SUMIF($L54:$L$281,$A53,C54:C$281)</f>
        <v>8604</v>
      </c>
      <c r="D53" s="345">
        <v>8132</v>
      </c>
      <c r="E53" s="345">
        <f>SUMIF($L54:$L$281,$A53,E54:E$281)</f>
        <v>2426</v>
      </c>
      <c r="F53" s="345">
        <f>SUMIF($L54:$L$281,$A53,F54:F$281)</f>
        <v>-6178</v>
      </c>
      <c r="G53" s="345" t="str">
        <f t="shared" si="0"/>
        <v>-71.8%</v>
      </c>
      <c r="H53" s="345" t="str">
        <f t="shared" si="1"/>
        <v>29.8%</v>
      </c>
      <c r="I53" s="22" t="str">
        <f t="shared" si="4"/>
        <v>是</v>
      </c>
      <c r="J53" s="641" t="str">
        <f t="shared" si="2"/>
        <v>类</v>
      </c>
      <c r="L53" s="327">
        <f t="shared" si="3"/>
        <v>0</v>
      </c>
      <c r="M53" s="642">
        <v>1</v>
      </c>
    </row>
    <row r="54" s="327" customFormat="1" ht="33.75" spans="1:13">
      <c r="A54" s="639" t="s">
        <v>7078</v>
      </c>
      <c r="B54" s="350" t="s">
        <v>1746</v>
      </c>
      <c r="C54" s="345">
        <f>SUMIF($L55:$L$281,$A54,C55:C$281)</f>
        <v>3404</v>
      </c>
      <c r="D54" s="345">
        <v>8132</v>
      </c>
      <c r="E54" s="345">
        <f>SUMIF($L55:$L$281,$A54,E55:E$281)</f>
        <v>2426</v>
      </c>
      <c r="F54" s="345">
        <f>SUMIF($L55:$L$281,$A54,F55:F$281)</f>
        <v>-978</v>
      </c>
      <c r="G54" s="345" t="str">
        <f t="shared" si="0"/>
        <v>-28.7%</v>
      </c>
      <c r="H54" s="345" t="str">
        <f t="shared" si="1"/>
        <v>29.8%</v>
      </c>
      <c r="I54" s="22" t="str">
        <f t="shared" si="4"/>
        <v>是</v>
      </c>
      <c r="J54" s="641" t="str">
        <f t="shared" si="2"/>
        <v>款</v>
      </c>
      <c r="L54" s="327" t="str">
        <f t="shared" si="3"/>
        <v>212</v>
      </c>
      <c r="M54" s="642">
        <v>1</v>
      </c>
    </row>
    <row r="55" s="327" customFormat="1" ht="33.75" spans="1:13">
      <c r="A55" s="351" t="s">
        <v>7079</v>
      </c>
      <c r="B55" s="281" t="s">
        <v>1747</v>
      </c>
      <c r="C55" s="348">
        <f>SUMIF('2023.12'!$D$1320:$D$1642,A55,'2023.12'!$F$1320:$F$1642)</f>
        <v>71</v>
      </c>
      <c r="D55" s="348">
        <v>1304</v>
      </c>
      <c r="E55" s="352">
        <f>SUMIF('2024.12'!$E$1320:$E$1642,A55,'2024.12'!$H$1320:$H$1642)</f>
        <v>23</v>
      </c>
      <c r="F55" s="640">
        <f t="shared" ref="F55:F69" si="12">E55-C55</f>
        <v>-48</v>
      </c>
      <c r="G55" s="352" t="str">
        <f t="shared" si="0"/>
        <v>-67.6%</v>
      </c>
      <c r="H55" s="352" t="str">
        <f t="shared" si="1"/>
        <v>1.8%</v>
      </c>
      <c r="I55" s="22" t="str">
        <f t="shared" si="4"/>
        <v>是</v>
      </c>
      <c r="J55" s="641" t="str">
        <f t="shared" si="2"/>
        <v>项</v>
      </c>
      <c r="L55" s="327" t="str">
        <f t="shared" si="3"/>
        <v>21208</v>
      </c>
      <c r="M55" s="642">
        <v>1</v>
      </c>
    </row>
    <row r="56" s="327" customFormat="1" ht="33.75" spans="1:13">
      <c r="A56" s="351" t="s">
        <v>7080</v>
      </c>
      <c r="B56" s="281" t="s">
        <v>1748</v>
      </c>
      <c r="C56" s="348">
        <f>SUMIF('2023.12'!$D$1320:$D$1642,A56,'2023.12'!$F$1320:$F$1642)</f>
        <v>25</v>
      </c>
      <c r="D56" s="348">
        <v>331</v>
      </c>
      <c r="E56" s="352">
        <f>SUMIF('2024.12'!$E$1320:$E$1642,A56,'2024.12'!$H$1320:$H$1642)</f>
        <v>0</v>
      </c>
      <c r="F56" s="640">
        <f t="shared" si="12"/>
        <v>-25</v>
      </c>
      <c r="G56" s="352" t="str">
        <f t="shared" si="0"/>
        <v>-100.0%</v>
      </c>
      <c r="H56" s="352" t="str">
        <f t="shared" si="1"/>
        <v>0.0%</v>
      </c>
      <c r="I56" s="22" t="str">
        <f t="shared" si="4"/>
        <v>是</v>
      </c>
      <c r="J56" s="641" t="str">
        <f t="shared" si="2"/>
        <v>项</v>
      </c>
      <c r="L56" s="327" t="str">
        <f t="shared" si="3"/>
        <v>21208</v>
      </c>
      <c r="M56" s="642">
        <v>1</v>
      </c>
    </row>
    <row r="57" s="523" customFormat="1" ht="15.75" hidden="1" spans="1:13">
      <c r="A57" s="347" t="s">
        <v>7081</v>
      </c>
      <c r="B57" s="272" t="s">
        <v>7082</v>
      </c>
      <c r="C57" s="348">
        <f>SUMIF('2023.12'!$D$1320:$D$1642,A57,'2023.12'!$F$1320:$F$1642)</f>
        <v>0</v>
      </c>
      <c r="D57" s="348">
        <v>0</v>
      </c>
      <c r="E57" s="348">
        <f>SUMIF('2024.12'!$E$1320:$E$1642,A57,'2024.12'!$H$1320:$H$1642)</f>
        <v>0</v>
      </c>
      <c r="F57" s="637">
        <f t="shared" si="12"/>
        <v>0</v>
      </c>
      <c r="G57" s="348" t="str">
        <f t="shared" si="0"/>
        <v/>
      </c>
      <c r="H57" s="348" t="str">
        <f t="shared" si="1"/>
        <v/>
      </c>
      <c r="I57" s="22" t="str">
        <f t="shared" si="4"/>
        <v>否</v>
      </c>
      <c r="J57" s="488" t="str">
        <f t="shared" si="2"/>
        <v>项</v>
      </c>
      <c r="L57" s="523" t="str">
        <f t="shared" si="3"/>
        <v>21208</v>
      </c>
      <c r="M57" s="523">
        <v>52</v>
      </c>
    </row>
    <row r="58" s="327" customFormat="1" ht="33.75" spans="1:13">
      <c r="A58" s="351" t="s">
        <v>7083</v>
      </c>
      <c r="B58" s="281" t="s">
        <v>1750</v>
      </c>
      <c r="C58" s="348">
        <f>SUMIF('2023.12'!$D$1320:$D$1642,A58,'2023.12'!$F$1320:$F$1642)</f>
        <v>489</v>
      </c>
      <c r="D58" s="348">
        <v>1500</v>
      </c>
      <c r="E58" s="352">
        <f>SUMIF('2024.12'!$E$1320:$E$1642,A58,'2024.12'!$H$1320:$H$1642)</f>
        <v>0</v>
      </c>
      <c r="F58" s="640">
        <f t="shared" si="12"/>
        <v>-489</v>
      </c>
      <c r="G58" s="352" t="str">
        <f t="shared" si="0"/>
        <v>-100.0%</v>
      </c>
      <c r="H58" s="352" t="str">
        <f t="shared" si="1"/>
        <v>0.0%</v>
      </c>
      <c r="I58" s="22" t="str">
        <f t="shared" si="4"/>
        <v>是</v>
      </c>
      <c r="J58" s="641" t="str">
        <f t="shared" si="2"/>
        <v>项</v>
      </c>
      <c r="L58" s="327" t="str">
        <f t="shared" si="3"/>
        <v>21208</v>
      </c>
      <c r="M58" s="642">
        <v>1</v>
      </c>
    </row>
    <row r="59" s="327" customFormat="1" ht="33.75" spans="1:13">
      <c r="A59" s="351" t="s">
        <v>7084</v>
      </c>
      <c r="B59" s="281" t="s">
        <v>1751</v>
      </c>
      <c r="C59" s="348">
        <f>SUMIF('2023.12'!$D$1320:$D$1642,A59,'2023.12'!$F$1320:$F$1642)</f>
        <v>375</v>
      </c>
      <c r="D59" s="348">
        <v>1050</v>
      </c>
      <c r="E59" s="352">
        <f>SUMIF('2024.12'!$E$1320:$E$1642,A59,'2024.12'!$H$1320:$H$1642)</f>
        <v>20</v>
      </c>
      <c r="F59" s="640">
        <f t="shared" si="12"/>
        <v>-355</v>
      </c>
      <c r="G59" s="352" t="str">
        <f t="shared" si="0"/>
        <v>-94.7%</v>
      </c>
      <c r="H59" s="352" t="str">
        <f t="shared" si="1"/>
        <v>1.9%</v>
      </c>
      <c r="I59" s="22" t="str">
        <f t="shared" si="4"/>
        <v>是</v>
      </c>
      <c r="J59" s="641" t="str">
        <f t="shared" si="2"/>
        <v>项</v>
      </c>
      <c r="L59" s="327" t="str">
        <f t="shared" si="3"/>
        <v>21208</v>
      </c>
      <c r="M59" s="642">
        <v>1</v>
      </c>
    </row>
    <row r="60" s="523" customFormat="1" ht="15.75" hidden="1" spans="1:13">
      <c r="A60" s="347" t="s">
        <v>7085</v>
      </c>
      <c r="B60" s="272" t="s">
        <v>7086</v>
      </c>
      <c r="C60" s="348">
        <f>SUMIF('2023.12'!$D$1320:$D$1642,A60,'2023.12'!$F$1320:$F$1642)</f>
        <v>0</v>
      </c>
      <c r="D60" s="348">
        <v>0</v>
      </c>
      <c r="E60" s="348">
        <f>SUMIF('2024.12'!$E$1320:$E$1642,A60,'2024.12'!$H$1320:$H$1642)</f>
        <v>0</v>
      </c>
      <c r="F60" s="637">
        <f t="shared" si="12"/>
        <v>0</v>
      </c>
      <c r="G60" s="348" t="str">
        <f t="shared" si="0"/>
        <v/>
      </c>
      <c r="H60" s="348" t="str">
        <f t="shared" si="1"/>
        <v/>
      </c>
      <c r="I60" s="22" t="str">
        <f t="shared" si="4"/>
        <v>否</v>
      </c>
      <c r="J60" s="488" t="str">
        <f t="shared" si="2"/>
        <v>项</v>
      </c>
      <c r="L60" s="523" t="str">
        <f t="shared" si="3"/>
        <v>21208</v>
      </c>
      <c r="M60" s="523">
        <v>55</v>
      </c>
    </row>
    <row r="61" s="523" customFormat="1" ht="15.75" hidden="1" spans="1:13">
      <c r="A61" s="347" t="s">
        <v>7087</v>
      </c>
      <c r="B61" s="272" t="s">
        <v>7088</v>
      </c>
      <c r="C61" s="348">
        <f>SUMIF('2023.12'!$D$1320:$D$1642,A61,'2023.12'!$F$1320:$F$1642)</f>
        <v>0</v>
      </c>
      <c r="D61" s="348">
        <v>0</v>
      </c>
      <c r="E61" s="348">
        <f>SUMIF('2024.12'!$E$1320:$E$1642,A61,'2024.12'!$H$1320:$H$1642)</f>
        <v>0</v>
      </c>
      <c r="F61" s="637">
        <f t="shared" si="12"/>
        <v>0</v>
      </c>
      <c r="G61" s="348" t="str">
        <f t="shared" si="0"/>
        <v/>
      </c>
      <c r="H61" s="348" t="str">
        <f t="shared" si="1"/>
        <v/>
      </c>
      <c r="I61" s="22" t="str">
        <f t="shared" si="4"/>
        <v>否</v>
      </c>
      <c r="J61" s="488" t="str">
        <f t="shared" si="2"/>
        <v>项</v>
      </c>
      <c r="L61" s="523" t="str">
        <f t="shared" si="3"/>
        <v>21208</v>
      </c>
      <c r="M61" s="523">
        <v>56</v>
      </c>
    </row>
    <row r="62" s="523" customFormat="1" ht="31.5" hidden="1" spans="1:13">
      <c r="A62" s="347" t="s">
        <v>7089</v>
      </c>
      <c r="B62" s="272" t="s">
        <v>7090</v>
      </c>
      <c r="C62" s="348">
        <f>SUMIF('2023.12'!$D$1320:$D$1642,A62,'2023.12'!$F$1320:$F$1642)</f>
        <v>0</v>
      </c>
      <c r="D62" s="348">
        <v>0</v>
      </c>
      <c r="E62" s="348">
        <f>SUMIF('2024.12'!$E$1320:$E$1642,A62,'2024.12'!$H$1320:$H$1642)</f>
        <v>0</v>
      </c>
      <c r="F62" s="637">
        <f t="shared" si="12"/>
        <v>0</v>
      </c>
      <c r="G62" s="348" t="str">
        <f t="shared" si="0"/>
        <v/>
      </c>
      <c r="H62" s="348" t="str">
        <f t="shared" si="1"/>
        <v/>
      </c>
      <c r="I62" s="22" t="str">
        <f t="shared" si="4"/>
        <v>否</v>
      </c>
      <c r="J62" s="488" t="str">
        <f t="shared" si="2"/>
        <v>项</v>
      </c>
      <c r="L62" s="523" t="str">
        <f t="shared" si="3"/>
        <v>21208</v>
      </c>
      <c r="M62" s="523">
        <v>57</v>
      </c>
    </row>
    <row r="63" s="327" customFormat="1" ht="33.75" spans="1:13">
      <c r="A63" s="351" t="s">
        <v>7091</v>
      </c>
      <c r="B63" s="281" t="s">
        <v>1755</v>
      </c>
      <c r="C63" s="348">
        <f>SUMIF('2023.12'!$D$1320:$D$1642,A63,'2023.12'!$F$1320:$F$1642)</f>
        <v>945</v>
      </c>
      <c r="D63" s="348">
        <v>1350</v>
      </c>
      <c r="E63" s="352">
        <f>SUMIF('2024.12'!$E$1320:$E$1642,A63,'2024.12'!$H$1320:$H$1642)</f>
        <v>0</v>
      </c>
      <c r="F63" s="640">
        <f t="shared" si="12"/>
        <v>-945</v>
      </c>
      <c r="G63" s="352" t="str">
        <f t="shared" si="0"/>
        <v>-100.0%</v>
      </c>
      <c r="H63" s="352" t="str">
        <f t="shared" si="1"/>
        <v>0.0%</v>
      </c>
      <c r="I63" s="22" t="str">
        <f t="shared" si="4"/>
        <v>是</v>
      </c>
      <c r="J63" s="641" t="str">
        <f t="shared" si="2"/>
        <v>项</v>
      </c>
      <c r="L63" s="327" t="str">
        <f t="shared" si="3"/>
        <v>21208</v>
      </c>
      <c r="M63" s="642">
        <v>1</v>
      </c>
    </row>
    <row r="64" s="523" customFormat="1" ht="15.75" hidden="1" spans="1:13">
      <c r="A64" s="347" t="s">
        <v>7092</v>
      </c>
      <c r="B64" s="272" t="s">
        <v>7093</v>
      </c>
      <c r="C64" s="348">
        <f>SUMIF('2023.12'!$D$1320:$D$1642,A64,'2023.12'!$F$1320:$F$1642)</f>
        <v>0</v>
      </c>
      <c r="D64" s="348">
        <v>0</v>
      </c>
      <c r="E64" s="348">
        <f>SUMIF('2024.12'!$E$1320:$E$1642,A64,'2024.12'!$H$1320:$H$1642)</f>
        <v>0</v>
      </c>
      <c r="F64" s="637">
        <f t="shared" si="12"/>
        <v>0</v>
      </c>
      <c r="G64" s="348" t="str">
        <f t="shared" si="0"/>
        <v/>
      </c>
      <c r="H64" s="348" t="str">
        <f t="shared" si="1"/>
        <v/>
      </c>
      <c r="I64" s="22" t="str">
        <f t="shared" si="4"/>
        <v>否</v>
      </c>
      <c r="J64" s="488" t="str">
        <f t="shared" si="2"/>
        <v>项</v>
      </c>
      <c r="L64" s="523" t="str">
        <f t="shared" si="3"/>
        <v>21208</v>
      </c>
      <c r="M64" s="523">
        <v>59</v>
      </c>
    </row>
    <row r="65" s="523" customFormat="1" ht="15.75" hidden="1" spans="1:13">
      <c r="A65" s="347" t="s">
        <v>7094</v>
      </c>
      <c r="B65" s="272" t="s">
        <v>7095</v>
      </c>
      <c r="C65" s="348">
        <f>SUMIF('2023.12'!$D$1320:$D$1642,A65,'2023.12'!$F$1320:$F$1642)</f>
        <v>0</v>
      </c>
      <c r="D65" s="348">
        <v>0</v>
      </c>
      <c r="E65" s="348">
        <f>SUMIF('2024.12'!$E$1320:$E$1642,A65,'2024.12'!$H$1320:$H$1642)</f>
        <v>0</v>
      </c>
      <c r="F65" s="637">
        <f t="shared" si="12"/>
        <v>0</v>
      </c>
      <c r="G65" s="348" t="str">
        <f t="shared" si="0"/>
        <v/>
      </c>
      <c r="H65" s="348" t="str">
        <f t="shared" si="1"/>
        <v/>
      </c>
      <c r="I65" s="22" t="str">
        <f t="shared" si="4"/>
        <v>否</v>
      </c>
      <c r="J65" s="488" t="str">
        <f t="shared" si="2"/>
        <v>项</v>
      </c>
      <c r="L65" s="523" t="str">
        <f t="shared" si="3"/>
        <v>21208</v>
      </c>
      <c r="M65" s="523">
        <v>60</v>
      </c>
    </row>
    <row r="66" s="327" customFormat="1" ht="33.75" spans="1:13">
      <c r="A66" s="351" t="s">
        <v>7096</v>
      </c>
      <c r="B66" s="281" t="s">
        <v>1757</v>
      </c>
      <c r="C66" s="348">
        <f>SUMIF('2023.12'!$D$1320:$D$1642,A66,'2023.12'!$F$1320:$F$1642)</f>
        <v>1048</v>
      </c>
      <c r="D66" s="348">
        <v>2097</v>
      </c>
      <c r="E66" s="352">
        <f>SUMIF('2024.12'!$E$1320:$E$1642,A66,'2024.12'!$H$1320:$H$1642)</f>
        <v>1883</v>
      </c>
      <c r="F66" s="640">
        <f t="shared" si="12"/>
        <v>835</v>
      </c>
      <c r="G66" s="352" t="str">
        <f t="shared" si="0"/>
        <v>79.7%</v>
      </c>
      <c r="H66" s="352" t="str">
        <f t="shared" si="1"/>
        <v>89.8%</v>
      </c>
      <c r="I66" s="22" t="str">
        <f t="shared" si="4"/>
        <v>是</v>
      </c>
      <c r="J66" s="641" t="str">
        <f t="shared" si="2"/>
        <v>项</v>
      </c>
      <c r="L66" s="327" t="str">
        <f t="shared" si="3"/>
        <v>21208</v>
      </c>
      <c r="M66" s="642">
        <v>1</v>
      </c>
    </row>
    <row r="67" s="327" customFormat="1" ht="33.75" spans="1:13">
      <c r="A67" s="351" t="s">
        <v>7097</v>
      </c>
      <c r="B67" s="281" t="s">
        <v>1758</v>
      </c>
      <c r="C67" s="348">
        <f>SUMIF('2023.12'!$D$1320:$D$1642,A67,'2023.12'!$F$1320:$F$1642)</f>
        <v>451</v>
      </c>
      <c r="D67" s="348">
        <v>500</v>
      </c>
      <c r="E67" s="352">
        <f>SUMIF('2024.12'!$E$1320:$E$1642,A67,'2024.12'!$H$1320:$H$1642)</f>
        <v>0</v>
      </c>
      <c r="F67" s="640">
        <f t="shared" si="12"/>
        <v>-451</v>
      </c>
      <c r="G67" s="352" t="str">
        <f t="shared" si="0"/>
        <v>-100.0%</v>
      </c>
      <c r="H67" s="352" t="str">
        <f t="shared" si="1"/>
        <v>0.0%</v>
      </c>
      <c r="I67" s="22" t="str">
        <f t="shared" si="4"/>
        <v>是</v>
      </c>
      <c r="J67" s="641" t="str">
        <f t="shared" si="2"/>
        <v>项</v>
      </c>
      <c r="L67" s="327" t="str">
        <f t="shared" si="3"/>
        <v>21208</v>
      </c>
      <c r="M67" s="642">
        <v>1</v>
      </c>
    </row>
    <row r="68" s="327" customFormat="1" ht="33.75" spans="1:13">
      <c r="A68" s="351" t="s">
        <v>7098</v>
      </c>
      <c r="B68" s="281" t="s">
        <v>1759</v>
      </c>
      <c r="C68" s="348">
        <f>SUMIF('2023.12'!$D$1320:$D$1642,A68,'2023.12'!$F$1320:$F$1642)</f>
        <v>0</v>
      </c>
      <c r="D68" s="348">
        <v>0</v>
      </c>
      <c r="E68" s="352">
        <f>SUMIF('2024.12'!$E$1320:$E$1642,A68,'2024.12'!$H$1320:$H$1642)</f>
        <v>500</v>
      </c>
      <c r="F68" s="640">
        <f t="shared" si="12"/>
        <v>500</v>
      </c>
      <c r="G68" s="352" t="str">
        <f t="shared" si="0"/>
        <v/>
      </c>
      <c r="H68" s="352" t="str">
        <f t="shared" si="1"/>
        <v/>
      </c>
      <c r="I68" s="22" t="str">
        <f t="shared" si="4"/>
        <v>是</v>
      </c>
      <c r="J68" s="641" t="str">
        <f t="shared" si="2"/>
        <v>项</v>
      </c>
      <c r="L68" s="327" t="str">
        <f t="shared" si="3"/>
        <v>21208</v>
      </c>
      <c r="M68" s="642">
        <v>1</v>
      </c>
    </row>
    <row r="69" s="523" customFormat="1" ht="31.5" hidden="1" spans="1:13">
      <c r="A69" s="347" t="s">
        <v>7099</v>
      </c>
      <c r="B69" s="272" t="s">
        <v>7100</v>
      </c>
      <c r="C69" s="348">
        <f>SUMIF('2023.12'!$D$1320:$D$1642,A69,'2023.12'!$F$1320:$F$1642)</f>
        <v>0</v>
      </c>
      <c r="D69" s="348">
        <v>0</v>
      </c>
      <c r="E69" s="348">
        <f>SUMIF('2024.12'!$E$1320:$E$1642,A69,'2024.12'!$H$1320:$H$1642)</f>
        <v>0</v>
      </c>
      <c r="F69" s="637">
        <f t="shared" si="12"/>
        <v>0</v>
      </c>
      <c r="G69" s="348" t="str">
        <f t="shared" si="0"/>
        <v/>
      </c>
      <c r="H69" s="348" t="str">
        <f t="shared" si="1"/>
        <v/>
      </c>
      <c r="I69" s="22" t="str">
        <f t="shared" si="4"/>
        <v>否</v>
      </c>
      <c r="J69" s="488" t="str">
        <f t="shared" si="2"/>
        <v>项</v>
      </c>
      <c r="L69" s="523" t="str">
        <f t="shared" si="3"/>
        <v>21208</v>
      </c>
      <c r="M69" s="523">
        <v>64</v>
      </c>
    </row>
    <row r="70" s="523" customFormat="1" ht="31.5" hidden="1" spans="1:13">
      <c r="A70" s="543" t="s">
        <v>7101</v>
      </c>
      <c r="B70" s="269" t="s">
        <v>7102</v>
      </c>
      <c r="C70" s="346">
        <f>SUMIF($L71:$L$281,$A70,C71:C$281)</f>
        <v>0</v>
      </c>
      <c r="D70" s="346">
        <v>0</v>
      </c>
      <c r="E70" s="346">
        <f>SUMIF($L71:$L$281,$A70,E71:E$281)</f>
        <v>0</v>
      </c>
      <c r="F70" s="346">
        <f>SUMIF($L71:$L$281,$A70,F71:F$281)</f>
        <v>0</v>
      </c>
      <c r="G70" s="346" t="str">
        <f t="shared" ref="G70:G133" si="13">IFERROR(TEXT(F70/C70,"0.0%"),"")</f>
        <v/>
      </c>
      <c r="H70" s="346" t="str">
        <f t="shared" ref="H70:H133" si="14">IFERROR(TEXT(E70/D70,"0.0%"),"")</f>
        <v/>
      </c>
      <c r="I70" s="22" t="str">
        <f t="shared" si="4"/>
        <v>否</v>
      </c>
      <c r="J70" s="488" t="str">
        <f t="shared" ref="J70:J133" si="15">IF(LEN(A70)=3,"类",IF(LEN(A70)=5,"款","项"))</f>
        <v>款</v>
      </c>
      <c r="L70" s="523" t="str">
        <f t="shared" ref="L70:L73" si="16">_xlfn.IFS(LEN(A70)=3,0,LEN(A70)=5,LEFT(A70,3),LEN(A70)=7,LEFT(A70,5))</f>
        <v>212</v>
      </c>
      <c r="M70" s="523">
        <v>65</v>
      </c>
    </row>
    <row r="71" s="523" customFormat="1" ht="15.75" hidden="1" spans="1:13">
      <c r="A71" s="347" t="s">
        <v>7103</v>
      </c>
      <c r="B71" s="272" t="s">
        <v>7104</v>
      </c>
      <c r="C71" s="348">
        <f>SUMIF('2023.12'!$D$1320:$D$1642,A71,'2023.12'!$F$1320:$F$1642)</f>
        <v>0</v>
      </c>
      <c r="D71" s="348">
        <v>0</v>
      </c>
      <c r="E71" s="348">
        <f>SUMIF('2024.12'!$E$1320:$E$1642,A71,'2024.12'!$H$1320:$H$1642)</f>
        <v>0</v>
      </c>
      <c r="F71" s="637">
        <f t="shared" ref="F71:F73" si="17">E71-C71</f>
        <v>0</v>
      </c>
      <c r="G71" s="348" t="str">
        <f t="shared" si="13"/>
        <v/>
      </c>
      <c r="H71" s="348" t="str">
        <f t="shared" si="14"/>
        <v/>
      </c>
      <c r="I71" s="22" t="str">
        <f t="shared" ref="I71:I134" si="18">IF(B71&lt;&gt;"",IF(OR(C71&lt;&gt;0,D71&lt;&gt;0,E71&lt;&gt;0,F71&lt;&gt;0),"是","否"),"是")</f>
        <v>否</v>
      </c>
      <c r="J71" s="488" t="str">
        <f t="shared" si="15"/>
        <v>项</v>
      </c>
      <c r="L71" s="523" t="str">
        <f t="shared" si="16"/>
        <v>21210</v>
      </c>
      <c r="M71" s="523">
        <v>66</v>
      </c>
    </row>
    <row r="72" s="523" customFormat="1" ht="15.75" hidden="1" spans="1:13">
      <c r="A72" s="347" t="s">
        <v>7105</v>
      </c>
      <c r="B72" s="272" t="s">
        <v>7106</v>
      </c>
      <c r="C72" s="348">
        <f>SUMIF('2023.12'!$D$1320:$D$1642,A72,'2023.12'!$F$1320:$F$1642)</f>
        <v>0</v>
      </c>
      <c r="D72" s="348">
        <v>0</v>
      </c>
      <c r="E72" s="348">
        <f>SUMIF('2024.12'!$E$1320:$E$1642,A72,'2024.12'!$H$1320:$H$1642)</f>
        <v>0</v>
      </c>
      <c r="F72" s="637">
        <f t="shared" si="17"/>
        <v>0</v>
      </c>
      <c r="G72" s="348" t="str">
        <f t="shared" si="13"/>
        <v/>
      </c>
      <c r="H72" s="348" t="str">
        <f t="shared" si="14"/>
        <v/>
      </c>
      <c r="I72" s="22" t="str">
        <f t="shared" si="18"/>
        <v>否</v>
      </c>
      <c r="J72" s="488" t="str">
        <f t="shared" si="15"/>
        <v>项</v>
      </c>
      <c r="L72" s="523" t="str">
        <f t="shared" si="16"/>
        <v>21210</v>
      </c>
      <c r="M72" s="523">
        <v>67</v>
      </c>
    </row>
    <row r="73" s="523" customFormat="1" ht="31.5" hidden="1" spans="1:13">
      <c r="A73" s="347" t="s">
        <v>7107</v>
      </c>
      <c r="B73" s="272" t="s">
        <v>7108</v>
      </c>
      <c r="C73" s="348">
        <f>SUMIF('2023.12'!$D$1320:$D$1642,A73,'2023.12'!$F$1320:$F$1642)</f>
        <v>0</v>
      </c>
      <c r="D73" s="348">
        <v>0</v>
      </c>
      <c r="E73" s="348">
        <f>SUMIF('2024.12'!$E$1320:$E$1642,A73,'2024.12'!$H$1320:$H$1642)</f>
        <v>0</v>
      </c>
      <c r="F73" s="637">
        <f t="shared" si="17"/>
        <v>0</v>
      </c>
      <c r="G73" s="348" t="str">
        <f t="shared" si="13"/>
        <v/>
      </c>
      <c r="H73" s="348" t="str">
        <f t="shared" si="14"/>
        <v/>
      </c>
      <c r="I73" s="22" t="str">
        <f t="shared" si="18"/>
        <v>否</v>
      </c>
      <c r="J73" s="488" t="str">
        <f t="shared" si="15"/>
        <v>项</v>
      </c>
      <c r="L73" s="523" t="str">
        <f t="shared" si="16"/>
        <v>21210</v>
      </c>
      <c r="M73" s="523">
        <v>68</v>
      </c>
    </row>
    <row r="74" s="523" customFormat="1" ht="31.5" hidden="1" spans="1:13">
      <c r="A74" s="543" t="s">
        <v>7109</v>
      </c>
      <c r="B74" s="269" t="s">
        <v>7110</v>
      </c>
      <c r="C74" s="346">
        <f>SUMIF($L75:$L$281,$A74,C75:C$281)</f>
        <v>0</v>
      </c>
      <c r="D74" s="346">
        <v>0</v>
      </c>
      <c r="E74" s="346">
        <f>SUMIF($L75:$L$281,$A74,E75:E$281)</f>
        <v>0</v>
      </c>
      <c r="F74" s="346">
        <f>SUMIF($L75:$L$281,$A74,F75:F$281)</f>
        <v>0</v>
      </c>
      <c r="G74" s="346" t="str">
        <f t="shared" si="13"/>
        <v/>
      </c>
      <c r="H74" s="346" t="str">
        <f t="shared" si="14"/>
        <v/>
      </c>
      <c r="I74" s="22" t="str">
        <f t="shared" si="18"/>
        <v>否</v>
      </c>
      <c r="J74" s="488" t="str">
        <f t="shared" si="15"/>
        <v>款</v>
      </c>
      <c r="L74" s="523" t="str">
        <f t="shared" ref="L71:L134" si="19">_xlfn.IFS(LEN(A74)=3,0,LEN(A74)=5,LEFT(A74,3),LEN(A74)=7,LEFT(A74,5))</f>
        <v>212</v>
      </c>
      <c r="M74" s="523">
        <v>69</v>
      </c>
    </row>
    <row r="75" s="523" customFormat="1" ht="31.5" hidden="1" spans="1:13">
      <c r="A75" s="543" t="s">
        <v>7111</v>
      </c>
      <c r="B75" s="269" t="s">
        <v>7112</v>
      </c>
      <c r="C75" s="346">
        <f>SUMIF($L76:$L$281,$A75,C76:C$281)</f>
        <v>0</v>
      </c>
      <c r="D75" s="346">
        <v>0</v>
      </c>
      <c r="E75" s="346">
        <f>SUMIF($L76:$L$281,$A75,E76:E$281)</f>
        <v>0</v>
      </c>
      <c r="F75" s="346">
        <f>SUMIF($L76:$L$281,$A75,F76:F$281)</f>
        <v>0</v>
      </c>
      <c r="G75" s="346" t="str">
        <f t="shared" si="13"/>
        <v/>
      </c>
      <c r="H75" s="346" t="str">
        <f t="shared" si="14"/>
        <v/>
      </c>
      <c r="I75" s="22" t="str">
        <f t="shared" si="18"/>
        <v>否</v>
      </c>
      <c r="J75" s="488" t="str">
        <f t="shared" si="15"/>
        <v>款</v>
      </c>
      <c r="L75" s="523" t="str">
        <f t="shared" si="19"/>
        <v>212</v>
      </c>
      <c r="M75" s="523">
        <v>70</v>
      </c>
    </row>
    <row r="76" s="523" customFormat="1" ht="15.75" hidden="1" spans="1:13">
      <c r="A76" s="347" t="s">
        <v>7113</v>
      </c>
      <c r="B76" s="272" t="s">
        <v>7114</v>
      </c>
      <c r="C76" s="348">
        <f>SUMIF('2023.12'!$D$1320:$D$1642,A76,'2023.12'!$F$1320:$F$1642)</f>
        <v>0</v>
      </c>
      <c r="D76" s="348">
        <v>0</v>
      </c>
      <c r="E76" s="348">
        <f>SUMIF('2024.12'!$E$1320:$E$1642,A76,'2024.12'!$H$1320:$H$1642)</f>
        <v>0</v>
      </c>
      <c r="F76" s="637">
        <f t="shared" ref="F76:F80" si="20">E76-C76</f>
        <v>0</v>
      </c>
      <c r="G76" s="348" t="str">
        <f t="shared" si="13"/>
        <v/>
      </c>
      <c r="H76" s="348" t="str">
        <f t="shared" si="14"/>
        <v/>
      </c>
      <c r="I76" s="22" t="str">
        <f t="shared" si="18"/>
        <v>否</v>
      </c>
      <c r="J76" s="488" t="str">
        <f t="shared" si="15"/>
        <v>项</v>
      </c>
      <c r="L76" s="523" t="str">
        <f t="shared" si="19"/>
        <v>21213</v>
      </c>
      <c r="M76" s="523">
        <v>71</v>
      </c>
    </row>
    <row r="77" s="523" customFormat="1" ht="15.75" hidden="1" spans="1:13">
      <c r="A77" s="347" t="s">
        <v>7115</v>
      </c>
      <c r="B77" s="272" t="s">
        <v>7116</v>
      </c>
      <c r="C77" s="348">
        <f>SUMIF('2023.12'!$D$1320:$D$1642,A77,'2023.12'!$F$1320:$F$1642)</f>
        <v>0</v>
      </c>
      <c r="D77" s="348">
        <v>0</v>
      </c>
      <c r="E77" s="348">
        <f>SUMIF('2024.12'!$E$1320:$E$1642,A77,'2024.12'!$H$1320:$H$1642)</f>
        <v>0</v>
      </c>
      <c r="F77" s="637">
        <f t="shared" si="20"/>
        <v>0</v>
      </c>
      <c r="G77" s="348" t="str">
        <f t="shared" si="13"/>
        <v/>
      </c>
      <c r="H77" s="348" t="str">
        <f t="shared" si="14"/>
        <v/>
      </c>
      <c r="I77" s="22" t="str">
        <f t="shared" si="18"/>
        <v>否</v>
      </c>
      <c r="J77" s="488" t="str">
        <f t="shared" si="15"/>
        <v>项</v>
      </c>
      <c r="L77" s="523" t="str">
        <f t="shared" si="19"/>
        <v>21213</v>
      </c>
      <c r="M77" s="523">
        <v>72</v>
      </c>
    </row>
    <row r="78" s="523" customFormat="1" ht="15.75" hidden="1" spans="1:13">
      <c r="A78" s="347" t="s">
        <v>7117</v>
      </c>
      <c r="B78" s="272" t="s">
        <v>7118</v>
      </c>
      <c r="C78" s="348">
        <f>SUMIF('2023.12'!$D$1320:$D$1642,A78,'2023.12'!$F$1320:$F$1642)</f>
        <v>0</v>
      </c>
      <c r="D78" s="348">
        <v>0</v>
      </c>
      <c r="E78" s="348">
        <f>SUMIF('2024.12'!$E$1320:$E$1642,A78,'2024.12'!$H$1320:$H$1642)</f>
        <v>0</v>
      </c>
      <c r="F78" s="637">
        <f t="shared" si="20"/>
        <v>0</v>
      </c>
      <c r="G78" s="348" t="str">
        <f t="shared" si="13"/>
        <v/>
      </c>
      <c r="H78" s="348" t="str">
        <f t="shared" si="14"/>
        <v/>
      </c>
      <c r="I78" s="22" t="str">
        <f t="shared" si="18"/>
        <v>否</v>
      </c>
      <c r="J78" s="488" t="str">
        <f t="shared" si="15"/>
        <v>项</v>
      </c>
      <c r="L78" s="523" t="str">
        <f t="shared" si="19"/>
        <v>21213</v>
      </c>
      <c r="M78" s="523">
        <v>73</v>
      </c>
    </row>
    <row r="79" s="523" customFormat="1" ht="15.75" hidden="1" spans="1:13">
      <c r="A79" s="347" t="s">
        <v>7119</v>
      </c>
      <c r="B79" s="272" t="s">
        <v>7120</v>
      </c>
      <c r="C79" s="348">
        <f>SUMIF('2023.12'!$D$1320:$D$1642,A79,'2023.12'!$F$1320:$F$1642)</f>
        <v>0</v>
      </c>
      <c r="D79" s="348">
        <v>0</v>
      </c>
      <c r="E79" s="348">
        <f>SUMIF('2024.12'!$E$1320:$E$1642,A79,'2024.12'!$H$1320:$H$1642)</f>
        <v>0</v>
      </c>
      <c r="F79" s="637">
        <f t="shared" si="20"/>
        <v>0</v>
      </c>
      <c r="G79" s="348" t="str">
        <f t="shared" si="13"/>
        <v/>
      </c>
      <c r="H79" s="348" t="str">
        <f t="shared" si="14"/>
        <v/>
      </c>
      <c r="I79" s="22" t="str">
        <f t="shared" si="18"/>
        <v>否</v>
      </c>
      <c r="J79" s="488" t="str">
        <f t="shared" si="15"/>
        <v>项</v>
      </c>
      <c r="L79" s="523" t="str">
        <f t="shared" si="19"/>
        <v>21213</v>
      </c>
      <c r="M79" s="523">
        <v>74</v>
      </c>
    </row>
    <row r="80" s="523" customFormat="1" ht="31.5" hidden="1" spans="1:13">
      <c r="A80" s="347" t="s">
        <v>7121</v>
      </c>
      <c r="B80" s="272" t="s">
        <v>7122</v>
      </c>
      <c r="C80" s="348">
        <f>SUMIF('2023.12'!$D$1320:$D$1642,A80,'2023.12'!$F$1320:$F$1642)</f>
        <v>0</v>
      </c>
      <c r="D80" s="348">
        <v>0</v>
      </c>
      <c r="E80" s="348">
        <f>SUMIF('2024.12'!$E$1320:$E$1642,A80,'2024.12'!$H$1320:$H$1642)</f>
        <v>0</v>
      </c>
      <c r="F80" s="637">
        <f t="shared" si="20"/>
        <v>0</v>
      </c>
      <c r="G80" s="348" t="str">
        <f t="shared" si="13"/>
        <v/>
      </c>
      <c r="H80" s="348" t="str">
        <f t="shared" si="14"/>
        <v/>
      </c>
      <c r="I80" s="22" t="str">
        <f t="shared" si="18"/>
        <v>否</v>
      </c>
      <c r="J80" s="488" t="str">
        <f t="shared" si="15"/>
        <v>项</v>
      </c>
      <c r="L80" s="523" t="str">
        <f t="shared" si="19"/>
        <v>21213</v>
      </c>
      <c r="M80" s="523">
        <v>75</v>
      </c>
    </row>
    <row r="81" s="327" customFormat="1" ht="31.5" hidden="1" spans="1:13">
      <c r="A81" s="639" t="s">
        <v>7123</v>
      </c>
      <c r="B81" s="350" t="s">
        <v>1770</v>
      </c>
      <c r="C81" s="345">
        <f>SUMIF($L82:$L$281,$A81,C82:C$281)</f>
        <v>0</v>
      </c>
      <c r="D81" s="345">
        <v>0</v>
      </c>
      <c r="E81" s="345">
        <f>SUMIF($L82:$L$281,$A81,E82:E$281)</f>
        <v>0</v>
      </c>
      <c r="F81" s="345">
        <f>SUMIF($L82:$L$281,$A81,F82:F$281)</f>
        <v>0</v>
      </c>
      <c r="G81" s="345" t="str">
        <f t="shared" si="13"/>
        <v/>
      </c>
      <c r="H81" s="345" t="str">
        <f t="shared" si="14"/>
        <v/>
      </c>
      <c r="I81" s="22" t="str">
        <f t="shared" si="18"/>
        <v>否</v>
      </c>
      <c r="J81" s="641" t="str">
        <f t="shared" si="15"/>
        <v>款</v>
      </c>
      <c r="L81" s="327" t="str">
        <f t="shared" si="19"/>
        <v>212</v>
      </c>
      <c r="M81" s="523">
        <v>76</v>
      </c>
    </row>
    <row r="82" s="327" customFormat="1" ht="31.5" hidden="1" spans="1:13">
      <c r="A82" s="351" t="s">
        <v>7124</v>
      </c>
      <c r="B82" s="281" t="s">
        <v>1771</v>
      </c>
      <c r="C82" s="348">
        <f>SUMIF('2023.12'!$D$1320:$D$1642,A82,'2023.12'!$F$1320:$F$1642)</f>
        <v>0</v>
      </c>
      <c r="D82" s="348">
        <v>0</v>
      </c>
      <c r="E82" s="352">
        <f>SUMIF('2024.12'!$E$1320:$E$1642,A82,'2024.12'!$H$1320:$H$1642)</f>
        <v>0</v>
      </c>
      <c r="F82" s="640">
        <f t="shared" ref="F82:F84" si="21">E82-C82</f>
        <v>0</v>
      </c>
      <c r="G82" s="352" t="str">
        <f t="shared" si="13"/>
        <v/>
      </c>
      <c r="H82" s="352" t="str">
        <f t="shared" si="14"/>
        <v/>
      </c>
      <c r="I82" s="22" t="str">
        <f t="shared" si="18"/>
        <v>否</v>
      </c>
      <c r="J82" s="641" t="str">
        <f t="shared" si="15"/>
        <v>项</v>
      </c>
      <c r="L82" s="327" t="str">
        <f t="shared" si="19"/>
        <v>21214</v>
      </c>
      <c r="M82" s="523">
        <v>77</v>
      </c>
    </row>
    <row r="83" s="523" customFormat="1" ht="15.75" hidden="1" spans="1:13">
      <c r="A83" s="347" t="s">
        <v>7125</v>
      </c>
      <c r="B83" s="272" t="s">
        <v>7126</v>
      </c>
      <c r="C83" s="348">
        <f>SUMIF('2023.12'!$D$1320:$D$1642,A83,'2023.12'!$F$1320:$F$1642)</f>
        <v>0</v>
      </c>
      <c r="D83" s="348">
        <v>0</v>
      </c>
      <c r="E83" s="348">
        <f>SUMIF('2024.12'!$E$1320:$E$1642,A83,'2024.12'!$H$1320:$H$1642)</f>
        <v>0</v>
      </c>
      <c r="F83" s="637">
        <f t="shared" si="21"/>
        <v>0</v>
      </c>
      <c r="G83" s="348" t="str">
        <f t="shared" si="13"/>
        <v/>
      </c>
      <c r="H83" s="348" t="str">
        <f t="shared" si="14"/>
        <v/>
      </c>
      <c r="I83" s="22" t="str">
        <f t="shared" si="18"/>
        <v>否</v>
      </c>
      <c r="J83" s="488" t="str">
        <f t="shared" si="15"/>
        <v>项</v>
      </c>
      <c r="L83" s="523" t="str">
        <f t="shared" si="19"/>
        <v>21214</v>
      </c>
      <c r="M83" s="523">
        <v>78</v>
      </c>
    </row>
    <row r="84" s="523" customFormat="1" ht="31.5" hidden="1" spans="1:13">
      <c r="A84" s="347" t="s">
        <v>7127</v>
      </c>
      <c r="B84" s="272" t="s">
        <v>7128</v>
      </c>
      <c r="C84" s="348">
        <f>SUMIF('2023.12'!$D$1320:$D$1642,A84,'2023.12'!$F$1320:$F$1642)</f>
        <v>0</v>
      </c>
      <c r="D84" s="348">
        <v>0</v>
      </c>
      <c r="E84" s="348">
        <f>SUMIF('2024.12'!$E$1320:$E$1642,A84,'2024.12'!$H$1320:$H$1642)</f>
        <v>0</v>
      </c>
      <c r="F84" s="637">
        <f t="shared" si="21"/>
        <v>0</v>
      </c>
      <c r="G84" s="348" t="str">
        <f t="shared" si="13"/>
        <v/>
      </c>
      <c r="H84" s="348" t="str">
        <f t="shared" si="14"/>
        <v/>
      </c>
      <c r="I84" s="22" t="str">
        <f t="shared" si="18"/>
        <v>否</v>
      </c>
      <c r="J84" s="488" t="str">
        <f t="shared" si="15"/>
        <v>项</v>
      </c>
      <c r="L84" s="523" t="str">
        <f t="shared" si="19"/>
        <v>21214</v>
      </c>
      <c r="M84" s="523">
        <v>79</v>
      </c>
    </row>
    <row r="85" s="523" customFormat="1" ht="31.5" hidden="1" spans="1:13">
      <c r="A85" s="543" t="s">
        <v>7129</v>
      </c>
      <c r="B85" s="269" t="s">
        <v>7130</v>
      </c>
      <c r="C85" s="346">
        <f>SUMIF($L86:$L$281,$A85,C86:C$281)</f>
        <v>0</v>
      </c>
      <c r="D85" s="346">
        <v>0</v>
      </c>
      <c r="E85" s="346">
        <f>SUMIF($L86:$L$281,$A85,E86:E$281)</f>
        <v>0</v>
      </c>
      <c r="F85" s="346">
        <f>SUMIF($L86:$L$281,$A85,F86:F$281)</f>
        <v>0</v>
      </c>
      <c r="G85" s="346" t="str">
        <f t="shared" si="13"/>
        <v/>
      </c>
      <c r="H85" s="346" t="str">
        <f t="shared" si="14"/>
        <v/>
      </c>
      <c r="I85" s="22" t="str">
        <f t="shared" si="18"/>
        <v>否</v>
      </c>
      <c r="J85" s="488" t="str">
        <f t="shared" si="15"/>
        <v>款</v>
      </c>
      <c r="L85" s="523" t="str">
        <f t="shared" si="19"/>
        <v>212</v>
      </c>
      <c r="M85" s="523">
        <v>80</v>
      </c>
    </row>
    <row r="86" s="523" customFormat="1" ht="15.75" hidden="1" spans="1:13">
      <c r="A86" s="347" t="s">
        <v>7131</v>
      </c>
      <c r="B86" s="272" t="s">
        <v>7104</v>
      </c>
      <c r="C86" s="348">
        <f>SUMIF('2023.12'!$D$1320:$D$1642,A86,'2023.12'!$F$1320:$F$1642)</f>
        <v>0</v>
      </c>
      <c r="D86" s="348">
        <v>0</v>
      </c>
      <c r="E86" s="348">
        <f>SUMIF('2024.12'!$E$1320:$E$1642,A86,'2024.12'!$H$1320:$H$1642)</f>
        <v>0</v>
      </c>
      <c r="F86" s="637">
        <f t="shared" ref="F86:F88" si="22">E86-C86</f>
        <v>0</v>
      </c>
      <c r="G86" s="348" t="str">
        <f t="shared" si="13"/>
        <v/>
      </c>
      <c r="H86" s="348" t="str">
        <f t="shared" si="14"/>
        <v/>
      </c>
      <c r="I86" s="22" t="str">
        <f t="shared" si="18"/>
        <v>否</v>
      </c>
      <c r="J86" s="488" t="str">
        <f t="shared" si="15"/>
        <v>项</v>
      </c>
      <c r="L86" s="523" t="str">
        <f t="shared" si="19"/>
        <v>21215</v>
      </c>
      <c r="M86" s="523">
        <v>81</v>
      </c>
    </row>
    <row r="87" s="523" customFormat="1" ht="15.75" hidden="1" spans="1:13">
      <c r="A87" s="347" t="s">
        <v>7132</v>
      </c>
      <c r="B87" s="272" t="s">
        <v>7106</v>
      </c>
      <c r="C87" s="348">
        <f>SUMIF('2023.12'!$D$1320:$D$1642,A87,'2023.12'!$F$1320:$F$1642)</f>
        <v>0</v>
      </c>
      <c r="D87" s="348">
        <v>0</v>
      </c>
      <c r="E87" s="348">
        <f>SUMIF('2024.12'!$E$1320:$E$1642,A87,'2024.12'!$H$1320:$H$1642)</f>
        <v>0</v>
      </c>
      <c r="F87" s="637">
        <f t="shared" si="22"/>
        <v>0</v>
      </c>
      <c r="G87" s="348" t="str">
        <f t="shared" si="13"/>
        <v/>
      </c>
      <c r="H87" s="348" t="str">
        <f t="shared" si="14"/>
        <v/>
      </c>
      <c r="I87" s="22" t="str">
        <f t="shared" si="18"/>
        <v>否</v>
      </c>
      <c r="J87" s="488" t="str">
        <f t="shared" si="15"/>
        <v>项</v>
      </c>
      <c r="L87" s="523" t="str">
        <f t="shared" si="19"/>
        <v>21215</v>
      </c>
      <c r="M87" s="523">
        <v>82</v>
      </c>
    </row>
    <row r="88" s="523" customFormat="1" ht="31.5" hidden="1" spans="1:13">
      <c r="A88" s="347" t="s">
        <v>7133</v>
      </c>
      <c r="B88" s="272" t="s">
        <v>7134</v>
      </c>
      <c r="C88" s="348">
        <f>SUMIF('2023.12'!$D$1320:$D$1642,A88,'2023.12'!$F$1320:$F$1642)</f>
        <v>0</v>
      </c>
      <c r="D88" s="348">
        <v>0</v>
      </c>
      <c r="E88" s="348">
        <f>SUMIF('2024.12'!$E$1320:$E$1642,A88,'2024.12'!$H$1320:$H$1642)</f>
        <v>0</v>
      </c>
      <c r="F88" s="637">
        <f t="shared" si="22"/>
        <v>0</v>
      </c>
      <c r="G88" s="348" t="str">
        <f t="shared" si="13"/>
        <v/>
      </c>
      <c r="H88" s="348" t="str">
        <f t="shared" si="14"/>
        <v/>
      </c>
      <c r="I88" s="22" t="str">
        <f t="shared" si="18"/>
        <v>否</v>
      </c>
      <c r="J88" s="488" t="str">
        <f t="shared" si="15"/>
        <v>项</v>
      </c>
      <c r="L88" s="523" t="str">
        <f t="shared" si="19"/>
        <v>21215</v>
      </c>
      <c r="M88" s="523">
        <v>83</v>
      </c>
    </row>
    <row r="89" s="327" customFormat="1" ht="33.75" spans="1:13">
      <c r="A89" s="639" t="s">
        <v>7135</v>
      </c>
      <c r="B89" s="350" t="s">
        <v>1776</v>
      </c>
      <c r="C89" s="345">
        <f>SUMIF($L90:$L$281,$A89,C90:C$281)</f>
        <v>5200</v>
      </c>
      <c r="D89" s="345">
        <v>0</v>
      </c>
      <c r="E89" s="345">
        <f>SUMIF($L90:$L$281,$A89,E90:E$281)</f>
        <v>0</v>
      </c>
      <c r="F89" s="345">
        <f>SUMIF($L90:$L$281,$A89,F90:F$281)</f>
        <v>-5200</v>
      </c>
      <c r="G89" s="345" t="str">
        <f t="shared" si="13"/>
        <v>-100.0%</v>
      </c>
      <c r="H89" s="345" t="str">
        <f t="shared" si="14"/>
        <v/>
      </c>
      <c r="I89" s="22" t="str">
        <f t="shared" si="18"/>
        <v>是</v>
      </c>
      <c r="J89" s="641" t="str">
        <f t="shared" si="15"/>
        <v>款</v>
      </c>
      <c r="L89" s="327" t="str">
        <f t="shared" si="19"/>
        <v>212</v>
      </c>
      <c r="M89" s="642">
        <v>1</v>
      </c>
    </row>
    <row r="90" s="523" customFormat="1" ht="15.75" hidden="1" spans="1:13">
      <c r="A90" s="347" t="s">
        <v>7136</v>
      </c>
      <c r="B90" s="272" t="s">
        <v>7104</v>
      </c>
      <c r="C90" s="348">
        <f>SUMIF('2023.12'!$D$1320:$D$1642,A90,'2023.12'!$F$1320:$F$1642)</f>
        <v>0</v>
      </c>
      <c r="D90" s="348">
        <v>0</v>
      </c>
      <c r="E90" s="348">
        <f>SUMIF('2024.12'!$E$1320:$E$1642,A90,'2024.12'!$H$1320:$H$1642)</f>
        <v>0</v>
      </c>
      <c r="F90" s="637">
        <f t="shared" ref="F90:F92" si="23">E90-C90</f>
        <v>0</v>
      </c>
      <c r="G90" s="348" t="str">
        <f t="shared" si="13"/>
        <v/>
      </c>
      <c r="H90" s="348" t="str">
        <f t="shared" si="14"/>
        <v/>
      </c>
      <c r="I90" s="22" t="str">
        <f t="shared" si="18"/>
        <v>否</v>
      </c>
      <c r="J90" s="488" t="str">
        <f t="shared" si="15"/>
        <v>项</v>
      </c>
      <c r="L90" s="523" t="str">
        <f t="shared" si="19"/>
        <v>21216</v>
      </c>
      <c r="M90" s="523">
        <v>85</v>
      </c>
    </row>
    <row r="91" s="523" customFormat="1" ht="15.75" hidden="1" spans="1:13">
      <c r="A91" s="347" t="s">
        <v>7137</v>
      </c>
      <c r="B91" s="272" t="s">
        <v>7106</v>
      </c>
      <c r="C91" s="348">
        <f>SUMIF('2023.12'!$D$1320:$D$1642,A91,'2023.12'!$F$1320:$F$1642)</f>
        <v>0</v>
      </c>
      <c r="D91" s="348">
        <v>0</v>
      </c>
      <c r="E91" s="348">
        <f>SUMIF('2024.12'!$E$1320:$E$1642,A91,'2024.12'!$H$1320:$H$1642)</f>
        <v>0</v>
      </c>
      <c r="F91" s="637">
        <f t="shared" si="23"/>
        <v>0</v>
      </c>
      <c r="G91" s="348" t="str">
        <f t="shared" si="13"/>
        <v/>
      </c>
      <c r="H91" s="348" t="str">
        <f t="shared" si="14"/>
        <v/>
      </c>
      <c r="I91" s="22" t="str">
        <f t="shared" si="18"/>
        <v>否</v>
      </c>
      <c r="J91" s="488" t="str">
        <f t="shared" si="15"/>
        <v>项</v>
      </c>
      <c r="L91" s="523" t="str">
        <f t="shared" si="19"/>
        <v>21216</v>
      </c>
      <c r="M91" s="523">
        <v>86</v>
      </c>
    </row>
    <row r="92" s="327" customFormat="1" ht="33.75" spans="1:13">
      <c r="A92" s="351" t="s">
        <v>7138</v>
      </c>
      <c r="B92" s="281" t="s">
        <v>1777</v>
      </c>
      <c r="C92" s="348">
        <f>SUMIF('2023.12'!$D$1320:$D$1642,A92,'2023.12'!$F$1320:$F$1642)</f>
        <v>5200</v>
      </c>
      <c r="D92" s="348">
        <v>0</v>
      </c>
      <c r="E92" s="352">
        <f>SUMIF('2024.12'!$E$1320:$E$1642,A92,'2024.12'!$H$1320:$H$1642)</f>
        <v>0</v>
      </c>
      <c r="F92" s="640">
        <f t="shared" si="23"/>
        <v>-5200</v>
      </c>
      <c r="G92" s="352" t="str">
        <f t="shared" si="13"/>
        <v>-100.0%</v>
      </c>
      <c r="H92" s="352" t="str">
        <f t="shared" si="14"/>
        <v/>
      </c>
      <c r="I92" s="22" t="str">
        <f t="shared" si="18"/>
        <v>是</v>
      </c>
      <c r="J92" s="641" t="str">
        <f t="shared" si="15"/>
        <v>项</v>
      </c>
      <c r="L92" s="327" t="str">
        <f t="shared" si="19"/>
        <v>21216</v>
      </c>
      <c r="M92" s="642">
        <v>1</v>
      </c>
    </row>
    <row r="93" s="523" customFormat="1" ht="47.25" hidden="1" spans="1:13">
      <c r="A93" s="543" t="s">
        <v>7139</v>
      </c>
      <c r="B93" s="269" t="s">
        <v>7140</v>
      </c>
      <c r="C93" s="346">
        <f>SUMIF($L94:$L$281,$A93,C94:C$281)</f>
        <v>0</v>
      </c>
      <c r="D93" s="346">
        <v>0</v>
      </c>
      <c r="E93" s="346">
        <f>SUMIF($L94:$L$281,$A93,E94:E$281)</f>
        <v>0</v>
      </c>
      <c r="F93" s="346">
        <f>SUMIF($L94:$L$281,$A93,F94:F$281)</f>
        <v>0</v>
      </c>
      <c r="G93" s="346" t="str">
        <f t="shared" si="13"/>
        <v/>
      </c>
      <c r="H93" s="346" t="str">
        <f t="shared" si="14"/>
        <v/>
      </c>
      <c r="I93" s="22" t="str">
        <f t="shared" si="18"/>
        <v>否</v>
      </c>
      <c r="J93" s="488" t="str">
        <f t="shared" si="15"/>
        <v>款</v>
      </c>
      <c r="L93" s="523" t="str">
        <f t="shared" si="19"/>
        <v>212</v>
      </c>
      <c r="M93" s="523">
        <v>88</v>
      </c>
    </row>
    <row r="94" s="523" customFormat="1" ht="15.75" hidden="1" spans="1:13">
      <c r="A94" s="347" t="s">
        <v>7141</v>
      </c>
      <c r="B94" s="272" t="s">
        <v>7114</v>
      </c>
      <c r="C94" s="348">
        <f>SUMIF('2023.12'!$D$1320:$D$1642,A94,'2023.12'!$F$1320:$F$1642)</f>
        <v>0</v>
      </c>
      <c r="D94" s="348">
        <v>0</v>
      </c>
      <c r="E94" s="348">
        <f>SUMIF('2024.12'!$E$1320:$E$1642,A94,'2024.12'!$H$1320:$H$1642)</f>
        <v>0</v>
      </c>
      <c r="F94" s="637">
        <f t="shared" ref="F94:F98" si="24">E94-C94</f>
        <v>0</v>
      </c>
      <c r="G94" s="348" t="str">
        <f t="shared" si="13"/>
        <v/>
      </c>
      <c r="H94" s="348" t="str">
        <f t="shared" si="14"/>
        <v/>
      </c>
      <c r="I94" s="22" t="str">
        <f t="shared" si="18"/>
        <v>否</v>
      </c>
      <c r="J94" s="488" t="str">
        <f t="shared" si="15"/>
        <v>项</v>
      </c>
      <c r="L94" s="523" t="str">
        <f t="shared" si="19"/>
        <v>21217</v>
      </c>
      <c r="M94" s="523">
        <v>89</v>
      </c>
    </row>
    <row r="95" s="523" customFormat="1" ht="15.75" hidden="1" spans="1:13">
      <c r="A95" s="347" t="s">
        <v>7142</v>
      </c>
      <c r="B95" s="272" t="s">
        <v>7116</v>
      </c>
      <c r="C95" s="348">
        <f>SUMIF('2023.12'!$D$1320:$D$1642,A95,'2023.12'!$F$1320:$F$1642)</f>
        <v>0</v>
      </c>
      <c r="D95" s="348">
        <v>0</v>
      </c>
      <c r="E95" s="348">
        <f>SUMIF('2024.12'!$E$1320:$E$1642,A95,'2024.12'!$H$1320:$H$1642)</f>
        <v>0</v>
      </c>
      <c r="F95" s="637">
        <f t="shared" si="24"/>
        <v>0</v>
      </c>
      <c r="G95" s="348" t="str">
        <f t="shared" si="13"/>
        <v/>
      </c>
      <c r="H95" s="348" t="str">
        <f t="shared" si="14"/>
        <v/>
      </c>
      <c r="I95" s="22" t="str">
        <f t="shared" si="18"/>
        <v>否</v>
      </c>
      <c r="J95" s="488" t="str">
        <f t="shared" si="15"/>
        <v>项</v>
      </c>
      <c r="L95" s="523" t="str">
        <f t="shared" si="19"/>
        <v>21217</v>
      </c>
      <c r="M95" s="523">
        <v>90</v>
      </c>
    </row>
    <row r="96" s="523" customFormat="1" ht="15.75" hidden="1" spans="1:13">
      <c r="A96" s="347" t="s">
        <v>7143</v>
      </c>
      <c r="B96" s="272" t="s">
        <v>7118</v>
      </c>
      <c r="C96" s="348">
        <f>SUMIF('2023.12'!$D$1320:$D$1642,A96,'2023.12'!$F$1320:$F$1642)</f>
        <v>0</v>
      </c>
      <c r="D96" s="348">
        <v>0</v>
      </c>
      <c r="E96" s="348">
        <f>SUMIF('2024.12'!$E$1320:$E$1642,A96,'2024.12'!$H$1320:$H$1642)</f>
        <v>0</v>
      </c>
      <c r="F96" s="637">
        <f t="shared" si="24"/>
        <v>0</v>
      </c>
      <c r="G96" s="348" t="str">
        <f t="shared" si="13"/>
        <v/>
      </c>
      <c r="H96" s="348" t="str">
        <f t="shared" si="14"/>
        <v/>
      </c>
      <c r="I96" s="22" t="str">
        <f t="shared" si="18"/>
        <v>否</v>
      </c>
      <c r="J96" s="488" t="str">
        <f t="shared" si="15"/>
        <v>项</v>
      </c>
      <c r="L96" s="523" t="str">
        <f t="shared" si="19"/>
        <v>21217</v>
      </c>
      <c r="M96" s="523">
        <v>91</v>
      </c>
    </row>
    <row r="97" s="523" customFormat="1" ht="15.75" hidden="1" spans="1:13">
      <c r="A97" s="347" t="s">
        <v>7144</v>
      </c>
      <c r="B97" s="272" t="s">
        <v>7120</v>
      </c>
      <c r="C97" s="348">
        <f>SUMIF('2023.12'!$D$1320:$D$1642,A97,'2023.12'!$F$1320:$F$1642)</f>
        <v>0</v>
      </c>
      <c r="D97" s="348">
        <v>0</v>
      </c>
      <c r="E97" s="348">
        <f>SUMIF('2024.12'!$E$1320:$E$1642,A97,'2024.12'!$H$1320:$H$1642)</f>
        <v>0</v>
      </c>
      <c r="F97" s="637">
        <f t="shared" si="24"/>
        <v>0</v>
      </c>
      <c r="G97" s="348" t="str">
        <f t="shared" si="13"/>
        <v/>
      </c>
      <c r="H97" s="348" t="str">
        <f t="shared" si="14"/>
        <v/>
      </c>
      <c r="I97" s="22" t="str">
        <f t="shared" si="18"/>
        <v>否</v>
      </c>
      <c r="J97" s="488" t="str">
        <f t="shared" si="15"/>
        <v>项</v>
      </c>
      <c r="L97" s="523" t="str">
        <f t="shared" si="19"/>
        <v>21217</v>
      </c>
      <c r="M97" s="523">
        <v>92</v>
      </c>
    </row>
    <row r="98" s="523" customFormat="1" ht="47.25" hidden="1" spans="1:13">
      <c r="A98" s="347" t="s">
        <v>7145</v>
      </c>
      <c r="B98" s="272" t="s">
        <v>7146</v>
      </c>
      <c r="C98" s="348">
        <f>SUMIF('2023.12'!$D$1320:$D$1642,A98,'2023.12'!$F$1320:$F$1642)</f>
        <v>0</v>
      </c>
      <c r="D98" s="348">
        <v>0</v>
      </c>
      <c r="E98" s="348">
        <f>SUMIF('2024.12'!$E$1320:$E$1642,A98,'2024.12'!$H$1320:$H$1642)</f>
        <v>0</v>
      </c>
      <c r="F98" s="637">
        <f t="shared" si="24"/>
        <v>0</v>
      </c>
      <c r="G98" s="348" t="str">
        <f t="shared" si="13"/>
        <v/>
      </c>
      <c r="H98" s="348" t="str">
        <f t="shared" si="14"/>
        <v/>
      </c>
      <c r="I98" s="22" t="str">
        <f t="shared" si="18"/>
        <v>否</v>
      </c>
      <c r="J98" s="488" t="str">
        <f t="shared" si="15"/>
        <v>项</v>
      </c>
      <c r="L98" s="523" t="str">
        <f t="shared" si="19"/>
        <v>21217</v>
      </c>
      <c r="M98" s="523">
        <v>93</v>
      </c>
    </row>
    <row r="99" s="523" customFormat="1" ht="31.5" hidden="1" spans="1:13">
      <c r="A99" s="543" t="s">
        <v>7147</v>
      </c>
      <c r="B99" s="269" t="s">
        <v>7148</v>
      </c>
      <c r="C99" s="346">
        <f>SUMIF($L100:$L$281,$A99,C100:C$281)</f>
        <v>0</v>
      </c>
      <c r="D99" s="346">
        <v>0</v>
      </c>
      <c r="E99" s="346">
        <f>SUMIF($L100:$L$281,$A99,E100:E$281)</f>
        <v>0</v>
      </c>
      <c r="F99" s="346">
        <f>SUMIF($L100:$L$281,$A99,F100:F$281)</f>
        <v>0</v>
      </c>
      <c r="G99" s="346" t="str">
        <f t="shared" si="13"/>
        <v/>
      </c>
      <c r="H99" s="346" t="str">
        <f t="shared" si="14"/>
        <v/>
      </c>
      <c r="I99" s="22" t="str">
        <f t="shared" si="18"/>
        <v>否</v>
      </c>
      <c r="J99" s="488" t="str">
        <f t="shared" si="15"/>
        <v>款</v>
      </c>
      <c r="L99" s="523" t="str">
        <f t="shared" si="19"/>
        <v>212</v>
      </c>
      <c r="M99" s="523">
        <v>94</v>
      </c>
    </row>
    <row r="100" s="523" customFormat="1" ht="31.5" hidden="1" spans="1:13">
      <c r="A100" s="347" t="s">
        <v>7149</v>
      </c>
      <c r="B100" s="272" t="s">
        <v>7150</v>
      </c>
      <c r="C100" s="348">
        <f>SUMIF('2023.12'!$D$1320:$D$1642,A100,'2023.12'!$F$1320:$F$1642)</f>
        <v>0</v>
      </c>
      <c r="D100" s="348">
        <v>0</v>
      </c>
      <c r="E100" s="348">
        <f>SUMIF('2024.12'!$E$1320:$E$1642,A100,'2024.12'!$H$1320:$H$1642)</f>
        <v>0</v>
      </c>
      <c r="F100" s="637">
        <f t="shared" ref="F100:F110" si="25">E100-C100</f>
        <v>0</v>
      </c>
      <c r="G100" s="348" t="str">
        <f t="shared" si="13"/>
        <v/>
      </c>
      <c r="H100" s="348" t="str">
        <f t="shared" si="14"/>
        <v/>
      </c>
      <c r="I100" s="22" t="str">
        <f t="shared" si="18"/>
        <v>否</v>
      </c>
      <c r="J100" s="488" t="str">
        <f t="shared" si="15"/>
        <v>项</v>
      </c>
      <c r="L100" s="523" t="str">
        <f t="shared" si="19"/>
        <v>21218</v>
      </c>
      <c r="M100" s="523">
        <v>95</v>
      </c>
    </row>
    <row r="101" s="523" customFormat="1" ht="31.5" hidden="1" spans="1:13">
      <c r="A101" s="347" t="s">
        <v>7151</v>
      </c>
      <c r="B101" s="272" t="s">
        <v>7152</v>
      </c>
      <c r="C101" s="348">
        <f>SUMIF('2023.12'!$D$1320:$D$1642,A101,'2023.12'!$F$1320:$F$1642)</f>
        <v>0</v>
      </c>
      <c r="D101" s="348">
        <v>0</v>
      </c>
      <c r="E101" s="348">
        <f>SUMIF('2024.12'!$E$1320:$E$1642,A101,'2024.12'!$H$1320:$H$1642)</f>
        <v>0</v>
      </c>
      <c r="F101" s="637">
        <f t="shared" si="25"/>
        <v>0</v>
      </c>
      <c r="G101" s="348" t="str">
        <f t="shared" si="13"/>
        <v/>
      </c>
      <c r="H101" s="348" t="str">
        <f t="shared" si="14"/>
        <v/>
      </c>
      <c r="I101" s="22" t="str">
        <f t="shared" si="18"/>
        <v>否</v>
      </c>
      <c r="J101" s="488" t="str">
        <f t="shared" si="15"/>
        <v>项</v>
      </c>
      <c r="L101" s="523" t="str">
        <f t="shared" si="19"/>
        <v>21218</v>
      </c>
      <c r="M101" s="523">
        <v>96</v>
      </c>
    </row>
    <row r="102" s="523" customFormat="1" ht="47.25" hidden="1" spans="1:13">
      <c r="A102" s="543" t="s">
        <v>7153</v>
      </c>
      <c r="B102" s="269" t="s">
        <v>7154</v>
      </c>
      <c r="C102" s="346">
        <f>SUMIF($L103:$L$281,$A102,C103:C$281)</f>
        <v>0</v>
      </c>
      <c r="D102" s="346">
        <v>0</v>
      </c>
      <c r="E102" s="346">
        <f>SUMIF($L103:$L$281,$A102,E103:E$281)</f>
        <v>0</v>
      </c>
      <c r="F102" s="346">
        <f>SUMIF($L103:$L$281,$A102,F103:F$281)</f>
        <v>0</v>
      </c>
      <c r="G102" s="346" t="str">
        <f t="shared" si="13"/>
        <v/>
      </c>
      <c r="H102" s="346" t="str">
        <f t="shared" si="14"/>
        <v/>
      </c>
      <c r="I102" s="22" t="str">
        <f t="shared" si="18"/>
        <v>否</v>
      </c>
      <c r="J102" s="488" t="str">
        <f t="shared" si="15"/>
        <v>款</v>
      </c>
      <c r="L102" s="523" t="str">
        <f t="shared" si="19"/>
        <v>212</v>
      </c>
      <c r="M102" s="523">
        <v>97</v>
      </c>
    </row>
    <row r="103" s="523" customFormat="1" ht="15.75" hidden="1" spans="1:13">
      <c r="A103" s="347" t="s">
        <v>7155</v>
      </c>
      <c r="B103" s="272" t="s">
        <v>7104</v>
      </c>
      <c r="C103" s="348">
        <f>SUMIF('2023.12'!$D$1320:$D$1642,A103,'2023.12'!$F$1320:$F$1642)</f>
        <v>0</v>
      </c>
      <c r="D103" s="348">
        <v>0</v>
      </c>
      <c r="E103" s="348">
        <f>SUMIF('2024.12'!$E$1320:$E$1642,A103,'2024.12'!$H$1320:$H$1642)</f>
        <v>0</v>
      </c>
      <c r="F103" s="637">
        <f t="shared" si="25"/>
        <v>0</v>
      </c>
      <c r="G103" s="348" t="str">
        <f t="shared" si="13"/>
        <v/>
      </c>
      <c r="H103" s="348" t="str">
        <f t="shared" si="14"/>
        <v/>
      </c>
      <c r="I103" s="22" t="str">
        <f t="shared" si="18"/>
        <v>否</v>
      </c>
      <c r="J103" s="488" t="str">
        <f t="shared" si="15"/>
        <v>项</v>
      </c>
      <c r="L103" s="523" t="str">
        <f t="shared" si="19"/>
        <v>21219</v>
      </c>
      <c r="M103" s="523">
        <v>98</v>
      </c>
    </row>
    <row r="104" s="523" customFormat="1" ht="15.75" hidden="1" spans="1:13">
      <c r="A104" s="347" t="s">
        <v>7156</v>
      </c>
      <c r="B104" s="272" t="s">
        <v>7106</v>
      </c>
      <c r="C104" s="348">
        <f>SUMIF('2023.12'!$D$1320:$D$1642,A104,'2023.12'!$F$1320:$F$1642)</f>
        <v>0</v>
      </c>
      <c r="D104" s="348">
        <v>0</v>
      </c>
      <c r="E104" s="348">
        <f>SUMIF('2024.12'!$E$1320:$E$1642,A104,'2024.12'!$H$1320:$H$1642)</f>
        <v>0</v>
      </c>
      <c r="F104" s="637">
        <f t="shared" si="25"/>
        <v>0</v>
      </c>
      <c r="G104" s="348" t="str">
        <f t="shared" si="13"/>
        <v/>
      </c>
      <c r="H104" s="348" t="str">
        <f t="shared" si="14"/>
        <v/>
      </c>
      <c r="I104" s="22" t="str">
        <f t="shared" si="18"/>
        <v>否</v>
      </c>
      <c r="J104" s="488" t="str">
        <f t="shared" si="15"/>
        <v>项</v>
      </c>
      <c r="L104" s="523" t="str">
        <f t="shared" si="19"/>
        <v>21219</v>
      </c>
      <c r="M104" s="523">
        <v>99</v>
      </c>
    </row>
    <row r="105" s="523" customFormat="1" ht="15.75" hidden="1" spans="1:13">
      <c r="A105" s="347" t="s">
        <v>7157</v>
      </c>
      <c r="B105" s="272" t="s">
        <v>7082</v>
      </c>
      <c r="C105" s="348">
        <f>SUMIF('2023.12'!$D$1320:$D$1642,A105,'2023.12'!$F$1320:$F$1642)</f>
        <v>0</v>
      </c>
      <c r="D105" s="348">
        <v>0</v>
      </c>
      <c r="E105" s="348">
        <f>SUMIF('2024.12'!$E$1320:$E$1642,A105,'2024.12'!$H$1320:$H$1642)</f>
        <v>0</v>
      </c>
      <c r="F105" s="637">
        <f t="shared" si="25"/>
        <v>0</v>
      </c>
      <c r="G105" s="348" t="str">
        <f t="shared" si="13"/>
        <v/>
      </c>
      <c r="H105" s="348" t="str">
        <f t="shared" si="14"/>
        <v/>
      </c>
      <c r="I105" s="22" t="str">
        <f t="shared" si="18"/>
        <v>否</v>
      </c>
      <c r="J105" s="488" t="str">
        <f t="shared" si="15"/>
        <v>项</v>
      </c>
      <c r="L105" s="523" t="str">
        <f t="shared" si="19"/>
        <v>21219</v>
      </c>
      <c r="M105" s="523">
        <v>100</v>
      </c>
    </row>
    <row r="106" s="523" customFormat="1" ht="15.75" hidden="1" spans="1:13">
      <c r="A106" s="347" t="s">
        <v>7158</v>
      </c>
      <c r="B106" s="272" t="s">
        <v>7159</v>
      </c>
      <c r="C106" s="348">
        <f>SUMIF('2023.12'!$D$1320:$D$1642,A106,'2023.12'!$F$1320:$F$1642)</f>
        <v>0</v>
      </c>
      <c r="D106" s="348">
        <v>0</v>
      </c>
      <c r="E106" s="348">
        <f>SUMIF('2024.12'!$E$1320:$E$1642,A106,'2024.12'!$H$1320:$H$1642)</f>
        <v>0</v>
      </c>
      <c r="F106" s="637">
        <f t="shared" si="25"/>
        <v>0</v>
      </c>
      <c r="G106" s="348" t="str">
        <f t="shared" si="13"/>
        <v/>
      </c>
      <c r="H106" s="348" t="str">
        <f t="shared" si="14"/>
        <v/>
      </c>
      <c r="I106" s="22" t="str">
        <f t="shared" si="18"/>
        <v>否</v>
      </c>
      <c r="J106" s="488" t="str">
        <f t="shared" si="15"/>
        <v>项</v>
      </c>
      <c r="L106" s="523" t="str">
        <f t="shared" si="19"/>
        <v>21219</v>
      </c>
      <c r="M106" s="523">
        <v>101</v>
      </c>
    </row>
    <row r="107" s="523" customFormat="1" ht="15.75" hidden="1" spans="1:13">
      <c r="A107" s="347" t="s">
        <v>7160</v>
      </c>
      <c r="B107" s="272" t="s">
        <v>7088</v>
      </c>
      <c r="C107" s="348">
        <f>SUMIF('2023.12'!$D$1320:$D$1642,A107,'2023.12'!$F$1320:$F$1642)</f>
        <v>0</v>
      </c>
      <c r="D107" s="348">
        <v>0</v>
      </c>
      <c r="E107" s="348">
        <f>SUMIF('2024.12'!$E$1320:$E$1642,A107,'2024.12'!$H$1320:$H$1642)</f>
        <v>0</v>
      </c>
      <c r="F107" s="637">
        <f t="shared" si="25"/>
        <v>0</v>
      </c>
      <c r="G107" s="348" t="str">
        <f t="shared" si="13"/>
        <v/>
      </c>
      <c r="H107" s="348" t="str">
        <f t="shared" si="14"/>
        <v/>
      </c>
      <c r="I107" s="22" t="str">
        <f t="shared" si="18"/>
        <v>否</v>
      </c>
      <c r="J107" s="488" t="str">
        <f t="shared" si="15"/>
        <v>项</v>
      </c>
      <c r="L107" s="523" t="str">
        <f t="shared" si="19"/>
        <v>21219</v>
      </c>
      <c r="M107" s="523">
        <v>102</v>
      </c>
    </row>
    <row r="108" s="523" customFormat="1" ht="15.75" hidden="1" spans="1:13">
      <c r="A108" s="347" t="s">
        <v>7161</v>
      </c>
      <c r="B108" s="272" t="s">
        <v>7162</v>
      </c>
      <c r="C108" s="348">
        <f>SUMIF('2023.12'!$D$1320:$D$1642,A108,'2023.12'!$F$1320:$F$1642)</f>
        <v>0</v>
      </c>
      <c r="D108" s="348">
        <v>0</v>
      </c>
      <c r="E108" s="348">
        <f>SUMIF('2024.12'!$E$1320:$E$1642,A108,'2024.12'!$H$1320:$H$1642)</f>
        <v>0</v>
      </c>
      <c r="F108" s="637">
        <f t="shared" si="25"/>
        <v>0</v>
      </c>
      <c r="G108" s="348" t="str">
        <f t="shared" si="13"/>
        <v/>
      </c>
      <c r="H108" s="348" t="str">
        <f t="shared" si="14"/>
        <v/>
      </c>
      <c r="I108" s="22" t="str">
        <f t="shared" si="18"/>
        <v>否</v>
      </c>
      <c r="J108" s="488" t="str">
        <f t="shared" si="15"/>
        <v>项</v>
      </c>
      <c r="L108" s="523" t="str">
        <f t="shared" si="19"/>
        <v>21219</v>
      </c>
      <c r="M108" s="523">
        <v>103</v>
      </c>
    </row>
    <row r="109" s="523" customFormat="1" ht="15.75" hidden="1" spans="1:13">
      <c r="A109" s="347" t="s">
        <v>7163</v>
      </c>
      <c r="B109" s="272" t="s">
        <v>7093</v>
      </c>
      <c r="C109" s="348">
        <f>SUMIF('2023.12'!$D$1320:$D$1642,A109,'2023.12'!$F$1320:$F$1642)</f>
        <v>0</v>
      </c>
      <c r="D109" s="348">
        <v>0</v>
      </c>
      <c r="E109" s="348">
        <f>SUMIF('2024.12'!$E$1320:$E$1642,A109,'2024.12'!$H$1320:$H$1642)</f>
        <v>0</v>
      </c>
      <c r="F109" s="637">
        <f t="shared" si="25"/>
        <v>0</v>
      </c>
      <c r="G109" s="348" t="str">
        <f t="shared" si="13"/>
        <v/>
      </c>
      <c r="H109" s="348" t="str">
        <f t="shared" si="14"/>
        <v/>
      </c>
      <c r="I109" s="22" t="str">
        <f t="shared" si="18"/>
        <v>否</v>
      </c>
      <c r="J109" s="488" t="str">
        <f t="shared" si="15"/>
        <v>项</v>
      </c>
      <c r="L109" s="523" t="str">
        <f t="shared" si="19"/>
        <v>21219</v>
      </c>
      <c r="M109" s="523">
        <v>104</v>
      </c>
    </row>
    <row r="110" s="523" customFormat="1" ht="47.25" hidden="1" spans="1:13">
      <c r="A110" s="347" t="s">
        <v>7164</v>
      </c>
      <c r="B110" s="272" t="s">
        <v>7165</v>
      </c>
      <c r="C110" s="348">
        <f>SUMIF('2023.12'!$D$1320:$D$1642,A110,'2023.12'!$F$1320:$F$1642)</f>
        <v>0</v>
      </c>
      <c r="D110" s="348">
        <v>0</v>
      </c>
      <c r="E110" s="348">
        <f>SUMIF('2024.12'!$E$1320:$E$1642,A110,'2024.12'!$H$1320:$H$1642)</f>
        <v>0</v>
      </c>
      <c r="F110" s="637">
        <f t="shared" si="25"/>
        <v>0</v>
      </c>
      <c r="G110" s="348" t="str">
        <f t="shared" si="13"/>
        <v/>
      </c>
      <c r="H110" s="348" t="str">
        <f t="shared" si="14"/>
        <v/>
      </c>
      <c r="I110" s="22" t="str">
        <f t="shared" si="18"/>
        <v>否</v>
      </c>
      <c r="J110" s="488" t="str">
        <f t="shared" si="15"/>
        <v>项</v>
      </c>
      <c r="L110" s="523" t="str">
        <f t="shared" si="19"/>
        <v>21219</v>
      </c>
      <c r="M110" s="523">
        <v>105</v>
      </c>
    </row>
    <row r="111" s="327" customFormat="1" ht="33.75" spans="1:13">
      <c r="A111" s="638">
        <v>213</v>
      </c>
      <c r="B111" s="19" t="s">
        <v>1333</v>
      </c>
      <c r="C111" s="345">
        <f>SUMIF($L112:$L$281,$A111,C112:C$281)</f>
        <v>761</v>
      </c>
      <c r="D111" s="345">
        <v>2235</v>
      </c>
      <c r="E111" s="345">
        <f>SUMIF($L112:$L$281,$A111,E112:E$281)</f>
        <v>944</v>
      </c>
      <c r="F111" s="345">
        <f>SUMIF($L112:$L$281,$A111,F112:F$281)</f>
        <v>183</v>
      </c>
      <c r="G111" s="345" t="str">
        <f t="shared" si="13"/>
        <v>24.0%</v>
      </c>
      <c r="H111" s="345" t="str">
        <f t="shared" si="14"/>
        <v>42.2%</v>
      </c>
      <c r="I111" s="22" t="str">
        <f t="shared" si="18"/>
        <v>是</v>
      </c>
      <c r="J111" s="641" t="str">
        <f t="shared" si="15"/>
        <v>类</v>
      </c>
      <c r="L111" s="327">
        <f t="shared" si="19"/>
        <v>0</v>
      </c>
      <c r="M111" s="642">
        <v>1</v>
      </c>
    </row>
    <row r="112" s="327" customFormat="1" ht="33.75" spans="1:13">
      <c r="A112" s="639" t="s">
        <v>7166</v>
      </c>
      <c r="B112" s="350" t="s">
        <v>1784</v>
      </c>
      <c r="C112" s="345">
        <f>SUMIF($L113:$L$281,$A112,C113:C$281)</f>
        <v>761</v>
      </c>
      <c r="D112" s="345">
        <v>2235</v>
      </c>
      <c r="E112" s="345">
        <f>SUMIF($L113:$L$281,$A112,E113:E$281)</f>
        <v>410</v>
      </c>
      <c r="F112" s="345">
        <f>SUMIF($L113:$L$281,$A112,F113:F$281)</f>
        <v>-351</v>
      </c>
      <c r="G112" s="345" t="str">
        <f t="shared" si="13"/>
        <v>-46.1%</v>
      </c>
      <c r="H112" s="345" t="str">
        <f t="shared" si="14"/>
        <v>18.3%</v>
      </c>
      <c r="I112" s="22" t="str">
        <f t="shared" si="18"/>
        <v>是</v>
      </c>
      <c r="J112" s="641" t="str">
        <f t="shared" si="15"/>
        <v>款</v>
      </c>
      <c r="L112" s="327" t="str">
        <f t="shared" si="19"/>
        <v>213</v>
      </c>
      <c r="M112" s="642">
        <v>1</v>
      </c>
    </row>
    <row r="113" s="327" customFormat="1" ht="33.75" spans="1:13">
      <c r="A113" s="351" t="s">
        <v>7167</v>
      </c>
      <c r="B113" s="281" t="s">
        <v>1730</v>
      </c>
      <c r="C113" s="348">
        <f>SUMIF('2023.12'!$D$1320:$D$1642,A113,'2023.12'!$F$1320:$F$1642)</f>
        <v>710</v>
      </c>
      <c r="D113" s="348">
        <v>2126</v>
      </c>
      <c r="E113" s="352">
        <f>SUMIF('2024.12'!$E$1320:$E$1642,A113,'2024.12'!$H$1320:$H$1642)</f>
        <v>382</v>
      </c>
      <c r="F113" s="640">
        <f t="shared" ref="F113:F116" si="26">E113-C113</f>
        <v>-328</v>
      </c>
      <c r="G113" s="352" t="str">
        <f t="shared" si="13"/>
        <v>-46.2%</v>
      </c>
      <c r="H113" s="352" t="str">
        <f t="shared" si="14"/>
        <v>18.0%</v>
      </c>
      <c r="I113" s="22" t="str">
        <f t="shared" si="18"/>
        <v>是</v>
      </c>
      <c r="J113" s="641" t="str">
        <f t="shared" si="15"/>
        <v>项</v>
      </c>
      <c r="L113" s="327" t="str">
        <f t="shared" si="19"/>
        <v>21366</v>
      </c>
      <c r="M113" s="642">
        <v>1</v>
      </c>
    </row>
    <row r="114" s="523" customFormat="1" ht="15.75" hidden="1" spans="1:13">
      <c r="A114" s="347" t="s">
        <v>7168</v>
      </c>
      <c r="B114" s="272" t="s">
        <v>7169</v>
      </c>
      <c r="C114" s="348">
        <f>SUMIF('2023.12'!$D$1320:$D$1642,A114,'2023.12'!$F$1320:$F$1642)</f>
        <v>0</v>
      </c>
      <c r="D114" s="348">
        <v>0</v>
      </c>
      <c r="E114" s="348">
        <f>SUMIF('2024.12'!$E$1320:$E$1642,A114,'2024.12'!$H$1320:$H$1642)</f>
        <v>0</v>
      </c>
      <c r="F114" s="637">
        <f t="shared" si="26"/>
        <v>0</v>
      </c>
      <c r="G114" s="348" t="str">
        <f t="shared" si="13"/>
        <v/>
      </c>
      <c r="H114" s="348" t="str">
        <f t="shared" si="14"/>
        <v/>
      </c>
      <c r="I114" s="22" t="str">
        <f t="shared" si="18"/>
        <v>否</v>
      </c>
      <c r="J114" s="488" t="str">
        <f t="shared" si="15"/>
        <v>项</v>
      </c>
      <c r="L114" s="523" t="str">
        <f t="shared" si="19"/>
        <v>21366</v>
      </c>
      <c r="M114" s="523">
        <v>109</v>
      </c>
    </row>
    <row r="115" s="523" customFormat="1" ht="15.75" hidden="1" spans="1:13">
      <c r="A115" s="347" t="s">
        <v>7170</v>
      </c>
      <c r="B115" s="272" t="s">
        <v>7171</v>
      </c>
      <c r="C115" s="348">
        <f>SUMIF('2023.12'!$D$1320:$D$1642,A115,'2023.12'!$F$1320:$F$1642)</f>
        <v>0</v>
      </c>
      <c r="D115" s="348">
        <v>0</v>
      </c>
      <c r="E115" s="348">
        <f>SUMIF('2024.12'!$E$1320:$E$1642,A115,'2024.12'!$H$1320:$H$1642)</f>
        <v>0</v>
      </c>
      <c r="F115" s="637">
        <f t="shared" si="26"/>
        <v>0</v>
      </c>
      <c r="G115" s="348" t="str">
        <f t="shared" si="13"/>
        <v/>
      </c>
      <c r="H115" s="348" t="str">
        <f t="shared" si="14"/>
        <v/>
      </c>
      <c r="I115" s="22" t="str">
        <f t="shared" si="18"/>
        <v>否</v>
      </c>
      <c r="J115" s="488" t="str">
        <f t="shared" si="15"/>
        <v>项</v>
      </c>
      <c r="L115" s="523" t="str">
        <f t="shared" si="19"/>
        <v>21366</v>
      </c>
      <c r="M115" s="523">
        <v>110</v>
      </c>
    </row>
    <row r="116" s="327" customFormat="1" ht="33.75" spans="1:13">
      <c r="A116" s="351" t="s">
        <v>7172</v>
      </c>
      <c r="B116" s="281" t="s">
        <v>1787</v>
      </c>
      <c r="C116" s="348">
        <f>SUMIF('2023.12'!$D$1320:$D$1642,A116,'2023.12'!$F$1320:$F$1642)</f>
        <v>51</v>
      </c>
      <c r="D116" s="348">
        <v>109</v>
      </c>
      <c r="E116" s="352">
        <f>SUMIF('2024.12'!$E$1320:$E$1642,A116,'2024.12'!$H$1320:$H$1642)</f>
        <v>28</v>
      </c>
      <c r="F116" s="640">
        <f t="shared" si="26"/>
        <v>-23</v>
      </c>
      <c r="G116" s="352" t="str">
        <f t="shared" si="13"/>
        <v>-45.1%</v>
      </c>
      <c r="H116" s="352" t="str">
        <f t="shared" si="14"/>
        <v>25.7%</v>
      </c>
      <c r="I116" s="22" t="str">
        <f t="shared" si="18"/>
        <v>是</v>
      </c>
      <c r="J116" s="641" t="str">
        <f t="shared" si="15"/>
        <v>项</v>
      </c>
      <c r="L116" s="327" t="str">
        <f t="shared" si="19"/>
        <v>21366</v>
      </c>
      <c r="M116" s="642">
        <v>1</v>
      </c>
    </row>
    <row r="117" s="327" customFormat="1" ht="31.5" hidden="1" spans="1:13">
      <c r="A117" s="639" t="s">
        <v>7173</v>
      </c>
      <c r="B117" s="350" t="s">
        <v>1788</v>
      </c>
      <c r="C117" s="345">
        <f>SUMIF($L118:$L$281,$A117,C118:C$281)</f>
        <v>0</v>
      </c>
      <c r="D117" s="345">
        <v>0</v>
      </c>
      <c r="E117" s="345">
        <f>SUMIF($L118:$L$281,$A117,E118:E$281)</f>
        <v>0</v>
      </c>
      <c r="F117" s="345">
        <f>SUMIF($L118:$L$281,$A117,F118:F$281)</f>
        <v>0</v>
      </c>
      <c r="G117" s="345" t="str">
        <f t="shared" si="13"/>
        <v/>
      </c>
      <c r="H117" s="345" t="str">
        <f t="shared" si="14"/>
        <v/>
      </c>
      <c r="I117" s="22" t="str">
        <f t="shared" si="18"/>
        <v>否</v>
      </c>
      <c r="J117" s="641" t="str">
        <f t="shared" si="15"/>
        <v>款</v>
      </c>
      <c r="L117" s="327" t="str">
        <f t="shared" si="19"/>
        <v>213</v>
      </c>
      <c r="M117" s="523">
        <v>112</v>
      </c>
    </row>
    <row r="118" s="327" customFormat="1" ht="31.5" hidden="1" spans="1:13">
      <c r="A118" s="351" t="s">
        <v>7174</v>
      </c>
      <c r="B118" s="281" t="s">
        <v>1730</v>
      </c>
      <c r="C118" s="348">
        <f>SUMIF('2023.12'!$D$1320:$D$1642,A118,'2023.12'!$F$1320:$F$1642)</f>
        <v>0</v>
      </c>
      <c r="D118" s="348">
        <v>0</v>
      </c>
      <c r="E118" s="352">
        <f>SUMIF('2024.12'!$E$1320:$E$1642,A118,'2024.12'!$H$1320:$H$1642)</f>
        <v>0</v>
      </c>
      <c r="F118" s="640">
        <f t="shared" ref="F118:F121" si="27">E118-C118</f>
        <v>0</v>
      </c>
      <c r="G118" s="352" t="str">
        <f t="shared" si="13"/>
        <v/>
      </c>
      <c r="H118" s="352" t="str">
        <f t="shared" si="14"/>
        <v/>
      </c>
      <c r="I118" s="22" t="str">
        <f t="shared" si="18"/>
        <v>否</v>
      </c>
      <c r="J118" s="641" t="str">
        <f t="shared" si="15"/>
        <v>项</v>
      </c>
      <c r="L118" s="327" t="str">
        <f t="shared" si="19"/>
        <v>21367</v>
      </c>
      <c r="M118" s="523">
        <v>113</v>
      </c>
    </row>
    <row r="119" s="523" customFormat="1" ht="15.75" hidden="1" spans="1:13">
      <c r="A119" s="347" t="s">
        <v>7175</v>
      </c>
      <c r="B119" s="272" t="s">
        <v>7169</v>
      </c>
      <c r="C119" s="348">
        <f>SUMIF('2023.12'!$D$1320:$D$1642,A119,'2023.12'!$F$1320:$F$1642)</f>
        <v>0</v>
      </c>
      <c r="D119" s="348">
        <v>0</v>
      </c>
      <c r="E119" s="348">
        <f>SUMIF('2024.12'!$E$1320:$E$1642,A119,'2024.12'!$H$1320:$H$1642)</f>
        <v>0</v>
      </c>
      <c r="F119" s="637">
        <f t="shared" si="27"/>
        <v>0</v>
      </c>
      <c r="G119" s="348" t="str">
        <f t="shared" si="13"/>
        <v/>
      </c>
      <c r="H119" s="348" t="str">
        <f t="shared" si="14"/>
        <v/>
      </c>
      <c r="I119" s="22" t="str">
        <f t="shared" si="18"/>
        <v>否</v>
      </c>
      <c r="J119" s="488" t="str">
        <f t="shared" si="15"/>
        <v>项</v>
      </c>
      <c r="L119" s="523" t="str">
        <f t="shared" si="19"/>
        <v>21367</v>
      </c>
      <c r="M119" s="523">
        <v>114</v>
      </c>
    </row>
    <row r="120" s="523" customFormat="1" ht="15.75" hidden="1" spans="1:13">
      <c r="A120" s="347" t="s">
        <v>7176</v>
      </c>
      <c r="B120" s="272" t="s">
        <v>7177</v>
      </c>
      <c r="C120" s="348">
        <f>SUMIF('2023.12'!$D$1320:$D$1642,A120,'2023.12'!$F$1320:$F$1642)</f>
        <v>0</v>
      </c>
      <c r="D120" s="348">
        <v>0</v>
      </c>
      <c r="E120" s="348">
        <f>SUMIF('2024.12'!$E$1320:$E$1642,A120,'2024.12'!$H$1320:$H$1642)</f>
        <v>0</v>
      </c>
      <c r="F120" s="637">
        <f t="shared" si="27"/>
        <v>0</v>
      </c>
      <c r="G120" s="348" t="str">
        <f t="shared" si="13"/>
        <v/>
      </c>
      <c r="H120" s="348" t="str">
        <f t="shared" si="14"/>
        <v/>
      </c>
      <c r="I120" s="22" t="str">
        <f t="shared" si="18"/>
        <v>否</v>
      </c>
      <c r="J120" s="488" t="str">
        <f t="shared" si="15"/>
        <v>项</v>
      </c>
      <c r="L120" s="523" t="str">
        <f t="shared" si="19"/>
        <v>21367</v>
      </c>
      <c r="M120" s="523">
        <v>115</v>
      </c>
    </row>
    <row r="121" s="523" customFormat="1" ht="31.5" hidden="1" spans="1:13">
      <c r="A121" s="347" t="s">
        <v>7178</v>
      </c>
      <c r="B121" s="272" t="s">
        <v>7179</v>
      </c>
      <c r="C121" s="348">
        <f>SUMIF('2023.12'!$D$1320:$D$1642,A121,'2023.12'!$F$1320:$F$1642)</f>
        <v>0</v>
      </c>
      <c r="D121" s="348">
        <v>0</v>
      </c>
      <c r="E121" s="348">
        <f>SUMIF('2024.12'!$E$1320:$E$1642,A121,'2024.12'!$H$1320:$H$1642)</f>
        <v>0</v>
      </c>
      <c r="F121" s="637">
        <f t="shared" si="27"/>
        <v>0</v>
      </c>
      <c r="G121" s="348" t="str">
        <f t="shared" si="13"/>
        <v/>
      </c>
      <c r="H121" s="348" t="str">
        <f t="shared" si="14"/>
        <v/>
      </c>
      <c r="I121" s="22" t="str">
        <f t="shared" si="18"/>
        <v>否</v>
      </c>
      <c r="J121" s="488" t="str">
        <f t="shared" si="15"/>
        <v>项</v>
      </c>
      <c r="L121" s="523" t="str">
        <f t="shared" si="19"/>
        <v>21367</v>
      </c>
      <c r="M121" s="523">
        <v>116</v>
      </c>
    </row>
    <row r="122" s="523" customFormat="1" ht="31.5" hidden="1" spans="1:13">
      <c r="A122" s="543" t="s">
        <v>7180</v>
      </c>
      <c r="B122" s="269" t="s">
        <v>7181</v>
      </c>
      <c r="C122" s="346">
        <f>SUMIF($L123:$L$281,$A122,C123:C$281)</f>
        <v>0</v>
      </c>
      <c r="D122" s="346">
        <v>0</v>
      </c>
      <c r="E122" s="346">
        <f>SUMIF($L123:$L$281,$A122,E123:E$281)</f>
        <v>0</v>
      </c>
      <c r="F122" s="346">
        <f>SUMIF($L123:$L$281,$A122,F123:F$281)</f>
        <v>0</v>
      </c>
      <c r="G122" s="346" t="str">
        <f t="shared" si="13"/>
        <v/>
      </c>
      <c r="H122" s="346" t="str">
        <f t="shared" si="14"/>
        <v/>
      </c>
      <c r="I122" s="22" t="str">
        <f t="shared" si="18"/>
        <v>否</v>
      </c>
      <c r="J122" s="488" t="str">
        <f t="shared" si="15"/>
        <v>款</v>
      </c>
      <c r="L122" s="523" t="str">
        <f t="shared" si="19"/>
        <v>213</v>
      </c>
      <c r="M122" s="523">
        <v>117</v>
      </c>
    </row>
    <row r="123" s="523" customFormat="1" ht="15.75" hidden="1" spans="1:13">
      <c r="A123" s="347" t="s">
        <v>7182</v>
      </c>
      <c r="B123" s="272" t="s">
        <v>7183</v>
      </c>
      <c r="C123" s="348">
        <f>SUMIF('2023.12'!$D$1320:$D$1642,A123,'2023.12'!$F$1320:$F$1642)</f>
        <v>0</v>
      </c>
      <c r="D123" s="348">
        <v>0</v>
      </c>
      <c r="E123" s="348">
        <f>SUMIF('2024.12'!$E$1320:$E$1642,A123,'2024.12'!$H$1320:$H$1642)</f>
        <v>0</v>
      </c>
      <c r="F123" s="637">
        <f t="shared" ref="F123:F126" si="28">E123-C123</f>
        <v>0</v>
      </c>
      <c r="G123" s="348" t="str">
        <f t="shared" si="13"/>
        <v/>
      </c>
      <c r="H123" s="348" t="str">
        <f t="shared" si="14"/>
        <v/>
      </c>
      <c r="I123" s="22" t="str">
        <f t="shared" si="18"/>
        <v>否</v>
      </c>
      <c r="J123" s="488" t="str">
        <f t="shared" si="15"/>
        <v>项</v>
      </c>
      <c r="L123" s="523" t="str">
        <f t="shared" si="19"/>
        <v>21369</v>
      </c>
      <c r="M123" s="523">
        <v>118</v>
      </c>
    </row>
    <row r="124" s="523" customFormat="1" ht="15.75" hidden="1" spans="1:13">
      <c r="A124" s="347" t="s">
        <v>7184</v>
      </c>
      <c r="B124" s="272" t="s">
        <v>7185</v>
      </c>
      <c r="C124" s="348">
        <f>SUMIF('2023.12'!$D$1320:$D$1642,A124,'2023.12'!$F$1320:$F$1642)</f>
        <v>0</v>
      </c>
      <c r="D124" s="348">
        <v>0</v>
      </c>
      <c r="E124" s="348">
        <f>SUMIF('2024.12'!$E$1320:$E$1642,A124,'2024.12'!$H$1320:$H$1642)</f>
        <v>0</v>
      </c>
      <c r="F124" s="637">
        <f t="shared" si="28"/>
        <v>0</v>
      </c>
      <c r="G124" s="348" t="str">
        <f t="shared" si="13"/>
        <v/>
      </c>
      <c r="H124" s="348" t="str">
        <f t="shared" si="14"/>
        <v/>
      </c>
      <c r="I124" s="22" t="str">
        <f t="shared" si="18"/>
        <v>否</v>
      </c>
      <c r="J124" s="488" t="str">
        <f t="shared" si="15"/>
        <v>项</v>
      </c>
      <c r="L124" s="523" t="str">
        <f t="shared" si="19"/>
        <v>21369</v>
      </c>
      <c r="M124" s="523">
        <v>119</v>
      </c>
    </row>
    <row r="125" s="523" customFormat="1" ht="15.75" hidden="1" spans="1:13">
      <c r="A125" s="347" t="s">
        <v>7186</v>
      </c>
      <c r="B125" s="272" t="s">
        <v>7187</v>
      </c>
      <c r="C125" s="348">
        <f>SUMIF('2023.12'!$D$1320:$D$1642,A125,'2023.12'!$F$1320:$F$1642)</f>
        <v>0</v>
      </c>
      <c r="D125" s="348">
        <v>0</v>
      </c>
      <c r="E125" s="348">
        <f>SUMIF('2024.12'!$E$1320:$E$1642,A125,'2024.12'!$H$1320:$H$1642)</f>
        <v>0</v>
      </c>
      <c r="F125" s="637">
        <f t="shared" si="28"/>
        <v>0</v>
      </c>
      <c r="G125" s="348" t="str">
        <f t="shared" si="13"/>
        <v/>
      </c>
      <c r="H125" s="348" t="str">
        <f t="shared" si="14"/>
        <v/>
      </c>
      <c r="I125" s="22" t="str">
        <f t="shared" si="18"/>
        <v>否</v>
      </c>
      <c r="J125" s="488" t="str">
        <f t="shared" si="15"/>
        <v>项</v>
      </c>
      <c r="L125" s="523" t="str">
        <f t="shared" si="19"/>
        <v>21369</v>
      </c>
      <c r="M125" s="523">
        <v>120</v>
      </c>
    </row>
    <row r="126" s="523" customFormat="1" ht="31.5" hidden="1" spans="1:13">
      <c r="A126" s="347" t="s">
        <v>7188</v>
      </c>
      <c r="B126" s="272" t="s">
        <v>7189</v>
      </c>
      <c r="C126" s="348">
        <f>SUMIF('2023.12'!$D$1320:$D$1642,A126,'2023.12'!$F$1320:$F$1642)</f>
        <v>0</v>
      </c>
      <c r="D126" s="348">
        <v>0</v>
      </c>
      <c r="E126" s="348">
        <f>SUMIF('2024.12'!$E$1320:$E$1642,A126,'2024.12'!$H$1320:$H$1642)</f>
        <v>0</v>
      </c>
      <c r="F126" s="637">
        <f t="shared" si="28"/>
        <v>0</v>
      </c>
      <c r="G126" s="348" t="str">
        <f t="shared" si="13"/>
        <v/>
      </c>
      <c r="H126" s="348" t="str">
        <f t="shared" si="14"/>
        <v/>
      </c>
      <c r="I126" s="22" t="str">
        <f t="shared" si="18"/>
        <v>否</v>
      </c>
      <c r="J126" s="488" t="str">
        <f t="shared" si="15"/>
        <v>项</v>
      </c>
      <c r="L126" s="523" t="str">
        <f t="shared" si="19"/>
        <v>21369</v>
      </c>
      <c r="M126" s="523">
        <v>121</v>
      </c>
    </row>
    <row r="127" s="523" customFormat="1" ht="47.25" hidden="1" spans="1:13">
      <c r="A127" s="543" t="s">
        <v>7190</v>
      </c>
      <c r="B127" s="269" t="s">
        <v>7191</v>
      </c>
      <c r="C127" s="346">
        <f>SUMIF($L128:$L$281,$A127,C128:C$281)</f>
        <v>0</v>
      </c>
      <c r="D127" s="346">
        <v>0</v>
      </c>
      <c r="E127" s="346">
        <f>SUMIF($L128:$L$281,$A127,E128:E$281)</f>
        <v>0</v>
      </c>
      <c r="F127" s="346">
        <f>SUMIF($L128:$L$281,$A127,F128:F$281)</f>
        <v>0</v>
      </c>
      <c r="G127" s="346" t="str">
        <f t="shared" si="13"/>
        <v/>
      </c>
      <c r="H127" s="346" t="str">
        <f t="shared" si="14"/>
        <v/>
      </c>
      <c r="I127" s="22" t="str">
        <f t="shared" si="18"/>
        <v>否</v>
      </c>
      <c r="J127" s="488" t="str">
        <f t="shared" si="15"/>
        <v>款</v>
      </c>
      <c r="L127" s="523" t="str">
        <f t="shared" si="19"/>
        <v>213</v>
      </c>
      <c r="M127" s="523">
        <v>122</v>
      </c>
    </row>
    <row r="128" s="523" customFormat="1" ht="31.5" hidden="1" spans="1:13">
      <c r="A128" s="347" t="s">
        <v>7192</v>
      </c>
      <c r="B128" s="272" t="s">
        <v>7053</v>
      </c>
      <c r="C128" s="348">
        <f>SUMIF('2023.12'!$D$1320:$D$1642,A128,'2023.12'!$F$1320:$F$1642)</f>
        <v>0</v>
      </c>
      <c r="D128" s="348">
        <v>0</v>
      </c>
      <c r="E128" s="348">
        <f>SUMIF('2024.12'!$E$1320:$E$1642,A128,'2024.12'!$H$1320:$H$1642)</f>
        <v>0</v>
      </c>
      <c r="F128" s="637">
        <f t="shared" ref="F128:F134" si="29">E128-C128</f>
        <v>0</v>
      </c>
      <c r="G128" s="348" t="str">
        <f t="shared" si="13"/>
        <v/>
      </c>
      <c r="H128" s="348" t="str">
        <f t="shared" si="14"/>
        <v/>
      </c>
      <c r="I128" s="22" t="str">
        <f t="shared" si="18"/>
        <v>否</v>
      </c>
      <c r="J128" s="488" t="str">
        <f t="shared" si="15"/>
        <v>项</v>
      </c>
      <c r="L128" s="523" t="str">
        <f t="shared" si="19"/>
        <v>21370</v>
      </c>
      <c r="M128" s="523">
        <v>123</v>
      </c>
    </row>
    <row r="129" s="523" customFormat="1" ht="47.25" hidden="1" spans="1:13">
      <c r="A129" s="347" t="s">
        <v>7193</v>
      </c>
      <c r="B129" s="272" t="s">
        <v>7194</v>
      </c>
      <c r="C129" s="348">
        <f>SUMIF('2023.12'!$D$1320:$D$1642,A129,'2023.12'!$F$1320:$F$1642)</f>
        <v>0</v>
      </c>
      <c r="D129" s="348">
        <v>0</v>
      </c>
      <c r="E129" s="348">
        <f>SUMIF('2024.12'!$E$1320:$E$1642,A129,'2024.12'!$H$1320:$H$1642)</f>
        <v>0</v>
      </c>
      <c r="F129" s="637">
        <f t="shared" si="29"/>
        <v>0</v>
      </c>
      <c r="G129" s="348" t="str">
        <f t="shared" si="13"/>
        <v/>
      </c>
      <c r="H129" s="348" t="str">
        <f t="shared" si="14"/>
        <v/>
      </c>
      <c r="I129" s="22" t="str">
        <f t="shared" si="18"/>
        <v>否</v>
      </c>
      <c r="J129" s="488" t="str">
        <f t="shared" si="15"/>
        <v>项</v>
      </c>
      <c r="L129" s="523" t="str">
        <f t="shared" si="19"/>
        <v>21370</v>
      </c>
      <c r="M129" s="523">
        <v>124</v>
      </c>
    </row>
    <row r="130" s="523" customFormat="1" ht="47.25" hidden="1" spans="1:13">
      <c r="A130" s="543" t="s">
        <v>7195</v>
      </c>
      <c r="B130" s="269" t="s">
        <v>7196</v>
      </c>
      <c r="C130" s="346">
        <f>SUMIF($L131:$L$281,$A130,C131:C$281)</f>
        <v>0</v>
      </c>
      <c r="D130" s="346">
        <v>0</v>
      </c>
      <c r="E130" s="346">
        <f>SUMIF($L131:$L$281,$A130,E131:E$281)</f>
        <v>0</v>
      </c>
      <c r="F130" s="346">
        <f>SUMIF($L131:$L$281,$A130,F131:F$281)</f>
        <v>0</v>
      </c>
      <c r="G130" s="346" t="str">
        <f t="shared" si="13"/>
        <v/>
      </c>
      <c r="H130" s="346" t="str">
        <f t="shared" si="14"/>
        <v/>
      </c>
      <c r="I130" s="22" t="str">
        <f t="shared" si="18"/>
        <v>否</v>
      </c>
      <c r="J130" s="488" t="str">
        <f t="shared" si="15"/>
        <v>款</v>
      </c>
      <c r="L130" s="523" t="str">
        <f t="shared" si="19"/>
        <v>213</v>
      </c>
      <c r="M130" s="523">
        <v>125</v>
      </c>
    </row>
    <row r="131" s="523" customFormat="1" ht="15.75" hidden="1" spans="1:13">
      <c r="A131" s="347" t="s">
        <v>7197</v>
      </c>
      <c r="B131" s="272" t="s">
        <v>7183</v>
      </c>
      <c r="C131" s="348">
        <f>SUMIF('2023.12'!$D$1320:$D$1642,A131,'2023.12'!$F$1320:$F$1642)</f>
        <v>0</v>
      </c>
      <c r="D131" s="348">
        <v>0</v>
      </c>
      <c r="E131" s="348">
        <f>SUMIF('2024.12'!$E$1320:$E$1642,A131,'2024.12'!$H$1320:$H$1642)</f>
        <v>0</v>
      </c>
      <c r="F131" s="637">
        <f t="shared" si="29"/>
        <v>0</v>
      </c>
      <c r="G131" s="348" t="str">
        <f t="shared" si="13"/>
        <v/>
      </c>
      <c r="H131" s="348" t="str">
        <f t="shared" si="14"/>
        <v/>
      </c>
      <c r="I131" s="22" t="str">
        <f t="shared" si="18"/>
        <v>否</v>
      </c>
      <c r="J131" s="488" t="str">
        <f t="shared" si="15"/>
        <v>项</v>
      </c>
      <c r="L131" s="523" t="str">
        <f t="shared" si="19"/>
        <v>21371</v>
      </c>
      <c r="M131" s="523">
        <v>126</v>
      </c>
    </row>
    <row r="132" s="523" customFormat="1" ht="15.75" hidden="1" spans="1:13">
      <c r="A132" s="347" t="s">
        <v>7198</v>
      </c>
      <c r="B132" s="272" t="s">
        <v>7199</v>
      </c>
      <c r="C132" s="348">
        <f>SUMIF('2023.12'!$D$1320:$D$1642,A132,'2023.12'!$F$1320:$F$1642)</f>
        <v>0</v>
      </c>
      <c r="D132" s="348">
        <v>0</v>
      </c>
      <c r="E132" s="348">
        <f>SUMIF('2024.12'!$E$1320:$E$1642,A132,'2024.12'!$H$1320:$H$1642)</f>
        <v>0</v>
      </c>
      <c r="F132" s="637">
        <f t="shared" si="29"/>
        <v>0</v>
      </c>
      <c r="G132" s="348" t="str">
        <f t="shared" si="13"/>
        <v/>
      </c>
      <c r="H132" s="348" t="str">
        <f t="shared" si="14"/>
        <v/>
      </c>
      <c r="I132" s="22" t="str">
        <f t="shared" si="18"/>
        <v>否</v>
      </c>
      <c r="J132" s="488" t="str">
        <f t="shared" si="15"/>
        <v>项</v>
      </c>
      <c r="L132" s="523" t="str">
        <f t="shared" si="19"/>
        <v>21371</v>
      </c>
      <c r="M132" s="523">
        <v>127</v>
      </c>
    </row>
    <row r="133" s="523" customFormat="1" ht="15.75" hidden="1" spans="1:13">
      <c r="A133" s="347" t="s">
        <v>7200</v>
      </c>
      <c r="B133" s="272" t="s">
        <v>7187</v>
      </c>
      <c r="C133" s="348">
        <f>SUMIF('2023.12'!$D$1320:$D$1642,A133,'2023.12'!$F$1320:$F$1642)</f>
        <v>0</v>
      </c>
      <c r="D133" s="348">
        <v>0</v>
      </c>
      <c r="E133" s="348">
        <f>SUMIF('2024.12'!$E$1320:$E$1642,A133,'2024.12'!$H$1320:$H$1642)</f>
        <v>0</v>
      </c>
      <c r="F133" s="637">
        <f t="shared" si="29"/>
        <v>0</v>
      </c>
      <c r="G133" s="348" t="str">
        <f t="shared" si="13"/>
        <v/>
      </c>
      <c r="H133" s="348" t="str">
        <f t="shared" si="14"/>
        <v/>
      </c>
      <c r="I133" s="22" t="str">
        <f t="shared" si="18"/>
        <v>否</v>
      </c>
      <c r="J133" s="488" t="str">
        <f t="shared" si="15"/>
        <v>项</v>
      </c>
      <c r="L133" s="523" t="str">
        <f t="shared" si="19"/>
        <v>21371</v>
      </c>
      <c r="M133" s="523">
        <v>128</v>
      </c>
    </row>
    <row r="134" s="523" customFormat="1" ht="47.25" hidden="1" spans="1:13">
      <c r="A134" s="347" t="s">
        <v>7201</v>
      </c>
      <c r="B134" s="272" t="s">
        <v>7202</v>
      </c>
      <c r="C134" s="348">
        <f>SUMIF('2023.12'!$D$1320:$D$1642,A134,'2023.12'!$F$1320:$F$1642)</f>
        <v>0</v>
      </c>
      <c r="D134" s="348">
        <v>0</v>
      </c>
      <c r="E134" s="348">
        <f>SUMIF('2024.12'!$E$1320:$E$1642,A134,'2024.12'!$H$1320:$H$1642)</f>
        <v>0</v>
      </c>
      <c r="F134" s="637">
        <f t="shared" si="29"/>
        <v>0</v>
      </c>
      <c r="G134" s="348" t="str">
        <f t="shared" ref="G134:G197" si="30">IFERROR(TEXT(F134/C134,"0.0%"),"")</f>
        <v/>
      </c>
      <c r="H134" s="348" t="str">
        <f t="shared" ref="H134:H197" si="31">IFERROR(TEXT(E134/D134,"0.0%"),"")</f>
        <v/>
      </c>
      <c r="I134" s="22" t="str">
        <f t="shared" si="18"/>
        <v>否</v>
      </c>
      <c r="J134" s="488" t="str">
        <f t="shared" ref="J134:J197" si="32">IF(LEN(A134)=3,"类",IF(LEN(A134)=5,"款","项"))</f>
        <v>项</v>
      </c>
      <c r="L134" s="523" t="str">
        <f t="shared" si="19"/>
        <v>21371</v>
      </c>
      <c r="M134" s="523">
        <v>129</v>
      </c>
    </row>
    <row r="135" s="523" customFormat="1" ht="33.75" spans="1:13">
      <c r="A135" s="543" t="s">
        <v>7203</v>
      </c>
      <c r="B135" s="269" t="s">
        <v>7204</v>
      </c>
      <c r="C135" s="346">
        <f>SUMIF($L136:$L$281,$A135,C136:C$281)</f>
        <v>0</v>
      </c>
      <c r="D135" s="346">
        <v>0</v>
      </c>
      <c r="E135" s="346">
        <f>SUMIF($L136:$L$281,$A135,E136:E$281)</f>
        <v>534</v>
      </c>
      <c r="F135" s="346">
        <f>SUMIF($L136:$L$281,$A135,F136:F$281)</f>
        <v>534</v>
      </c>
      <c r="G135" s="346" t="str">
        <f t="shared" si="30"/>
        <v/>
      </c>
      <c r="H135" s="346" t="str">
        <f t="shared" si="31"/>
        <v/>
      </c>
      <c r="I135" s="22" t="str">
        <f t="shared" ref="I135:I198" si="33">IF(B135&lt;&gt;"",IF(OR(C135&lt;&gt;0,D135&lt;&gt;0,E135&lt;&gt;0,F135&lt;&gt;0),"是","否"),"是")</f>
        <v>是</v>
      </c>
      <c r="J135" s="488" t="str">
        <f t="shared" si="32"/>
        <v>款</v>
      </c>
      <c r="L135" s="523" t="str">
        <f t="shared" ref="L134:L197" si="34">_xlfn.IFS(LEN(A135)=3,0,LEN(A135)=5,LEFT(A135,3),LEN(A135)=7,LEFT(A135,5))</f>
        <v>213</v>
      </c>
      <c r="M135" s="642">
        <v>1</v>
      </c>
    </row>
    <row r="136" s="523" customFormat="1" ht="33.75" spans="1:13">
      <c r="A136" s="347" t="s">
        <v>7205</v>
      </c>
      <c r="B136" s="272" t="s">
        <v>7052</v>
      </c>
      <c r="C136" s="348">
        <f>SUMIF('2023.12'!$D$1320:$D$1642,A136,'2023.12'!$F$1320:$F$1642)</f>
        <v>0</v>
      </c>
      <c r="D136" s="348">
        <v>0</v>
      </c>
      <c r="E136" s="348">
        <f>SUMIF('2024.12'!$E$1320:$E$1642,A136,'2024.12'!$H$1320:$H$1642)</f>
        <v>432</v>
      </c>
      <c r="F136" s="637">
        <f t="shared" ref="F136:F138" si="35">E136-C136</f>
        <v>432</v>
      </c>
      <c r="G136" s="348" t="str">
        <f t="shared" si="30"/>
        <v/>
      </c>
      <c r="H136" s="348" t="str">
        <f t="shared" si="31"/>
        <v/>
      </c>
      <c r="I136" s="22" t="str">
        <f t="shared" si="33"/>
        <v>是</v>
      </c>
      <c r="J136" s="488" t="str">
        <f t="shared" si="32"/>
        <v>项</v>
      </c>
      <c r="L136" s="523" t="str">
        <f t="shared" si="34"/>
        <v>21372</v>
      </c>
      <c r="M136" s="642">
        <v>1</v>
      </c>
    </row>
    <row r="137" s="523" customFormat="1" ht="33.75" spans="1:13">
      <c r="A137" s="347" t="s">
        <v>7206</v>
      </c>
      <c r="B137" s="272" t="s">
        <v>7053</v>
      </c>
      <c r="C137" s="348">
        <f>SUMIF('2023.12'!$D$1320:$D$1642,A137,'2023.12'!$F$1320:$F$1642)</f>
        <v>0</v>
      </c>
      <c r="D137" s="348">
        <v>0</v>
      </c>
      <c r="E137" s="348">
        <f>SUMIF('2024.12'!$E$1320:$E$1642,A137,'2024.12'!$H$1320:$H$1642)</f>
        <v>102</v>
      </c>
      <c r="F137" s="637">
        <f t="shared" si="35"/>
        <v>102</v>
      </c>
      <c r="G137" s="348" t="str">
        <f t="shared" si="30"/>
        <v/>
      </c>
      <c r="H137" s="348" t="str">
        <f t="shared" si="31"/>
        <v/>
      </c>
      <c r="I137" s="22" t="str">
        <f t="shared" si="33"/>
        <v>是</v>
      </c>
      <c r="J137" s="488" t="str">
        <f t="shared" si="32"/>
        <v>项</v>
      </c>
      <c r="L137" s="523" t="str">
        <f t="shared" si="34"/>
        <v>21372</v>
      </c>
      <c r="M137" s="642">
        <v>1</v>
      </c>
    </row>
    <row r="138" s="523" customFormat="1" ht="31.5" hidden="1" spans="1:13">
      <c r="A138" s="347" t="s">
        <v>7207</v>
      </c>
      <c r="B138" s="272" t="s">
        <v>7050</v>
      </c>
      <c r="C138" s="348">
        <f>SUMIF('2023.12'!$D$1320:$D$1642,A138,'2023.12'!$F$1320:$F$1642)</f>
        <v>0</v>
      </c>
      <c r="D138" s="348">
        <v>0</v>
      </c>
      <c r="E138" s="348">
        <f>SUMIF('2024.12'!$E$1320:$E$1642,A138,'2024.12'!$H$1320:$H$1642)</f>
        <v>0</v>
      </c>
      <c r="F138" s="637">
        <f t="shared" si="35"/>
        <v>0</v>
      </c>
      <c r="G138" s="348" t="str">
        <f t="shared" si="30"/>
        <v/>
      </c>
      <c r="H138" s="348" t="str">
        <f t="shared" si="31"/>
        <v/>
      </c>
      <c r="I138" s="22" t="str">
        <f t="shared" si="33"/>
        <v>否</v>
      </c>
      <c r="J138" s="488" t="str">
        <f t="shared" si="32"/>
        <v>项</v>
      </c>
      <c r="L138" s="523" t="str">
        <f t="shared" si="34"/>
        <v>21372</v>
      </c>
      <c r="M138" s="523">
        <v>133</v>
      </c>
    </row>
    <row r="139" s="523" customFormat="1" ht="31.5" hidden="1" spans="1:13">
      <c r="A139" s="543" t="s">
        <v>7208</v>
      </c>
      <c r="B139" s="269" t="s">
        <v>7051</v>
      </c>
      <c r="C139" s="346">
        <f>SUMIF($L140:$L$281,$A139,C140:C$281)</f>
        <v>0</v>
      </c>
      <c r="D139" s="346">
        <v>0</v>
      </c>
      <c r="E139" s="346">
        <f>SUMIF($L140:$L$281,$A139,E140:E$281)</f>
        <v>0</v>
      </c>
      <c r="F139" s="346">
        <f>SUMIF($L140:$L$281,$A139,F140:F$281)</f>
        <v>0</v>
      </c>
      <c r="G139" s="346" t="str">
        <f t="shared" si="30"/>
        <v/>
      </c>
      <c r="H139" s="346" t="str">
        <f t="shared" si="31"/>
        <v/>
      </c>
      <c r="I139" s="22" t="str">
        <f t="shared" si="33"/>
        <v>否</v>
      </c>
      <c r="J139" s="488" t="str">
        <f t="shared" si="32"/>
        <v>款</v>
      </c>
      <c r="L139" s="523" t="str">
        <f t="shared" si="34"/>
        <v>213</v>
      </c>
      <c r="M139" s="523">
        <v>134</v>
      </c>
    </row>
    <row r="140" s="523" customFormat="1" ht="15.75" hidden="1" spans="1:13">
      <c r="A140" s="347" t="s">
        <v>7209</v>
      </c>
      <c r="B140" s="272" t="s">
        <v>7052</v>
      </c>
      <c r="C140" s="348">
        <f>SUMIF('2023.12'!$D$1320:$D$1642,A140,'2023.12'!$F$1320:$F$1642)</f>
        <v>0</v>
      </c>
      <c r="D140" s="348">
        <v>0</v>
      </c>
      <c r="E140" s="348">
        <f>SUMIF('2024.12'!$E$1320:$E$1642,A140,'2024.12'!$H$1320:$H$1642)</f>
        <v>0</v>
      </c>
      <c r="F140" s="637">
        <f t="shared" ref="F140:F142" si="36">E140-C140</f>
        <v>0</v>
      </c>
      <c r="G140" s="348" t="str">
        <f t="shared" si="30"/>
        <v/>
      </c>
      <c r="H140" s="348" t="str">
        <f t="shared" si="31"/>
        <v/>
      </c>
      <c r="I140" s="22" t="str">
        <f t="shared" si="33"/>
        <v>否</v>
      </c>
      <c r="J140" s="488" t="str">
        <f t="shared" si="32"/>
        <v>项</v>
      </c>
      <c r="L140" s="523" t="str">
        <f t="shared" si="34"/>
        <v>21373</v>
      </c>
      <c r="M140" s="523">
        <v>135</v>
      </c>
    </row>
    <row r="141" s="523" customFormat="1" ht="31.5" hidden="1" spans="1:13">
      <c r="A141" s="347" t="s">
        <v>7210</v>
      </c>
      <c r="B141" s="272" t="s">
        <v>7053</v>
      </c>
      <c r="C141" s="348">
        <f>SUMIF('2023.12'!$D$1320:$D$1642,A141,'2023.12'!$F$1320:$F$1642)</f>
        <v>0</v>
      </c>
      <c r="D141" s="348">
        <v>0</v>
      </c>
      <c r="E141" s="348">
        <f>SUMIF('2024.12'!$E$1320:$E$1642,A141,'2024.12'!$H$1320:$H$1642)</f>
        <v>0</v>
      </c>
      <c r="F141" s="637">
        <f t="shared" si="36"/>
        <v>0</v>
      </c>
      <c r="G141" s="348" t="str">
        <f t="shared" si="30"/>
        <v/>
      </c>
      <c r="H141" s="348" t="str">
        <f t="shared" si="31"/>
        <v/>
      </c>
      <c r="I141" s="22" t="str">
        <f t="shared" si="33"/>
        <v>否</v>
      </c>
      <c r="J141" s="488" t="str">
        <f t="shared" si="32"/>
        <v>项</v>
      </c>
      <c r="L141" s="523" t="str">
        <f t="shared" si="34"/>
        <v>21373</v>
      </c>
      <c r="M141" s="523">
        <v>136</v>
      </c>
    </row>
    <row r="142" s="523" customFormat="1" ht="31.5" hidden="1" spans="1:13">
      <c r="A142" s="347" t="s">
        <v>7211</v>
      </c>
      <c r="B142" s="272" t="s">
        <v>7054</v>
      </c>
      <c r="C142" s="348">
        <f>SUMIF('2023.12'!$D$1320:$D$1642,A142,'2023.12'!$F$1320:$F$1642)</f>
        <v>0</v>
      </c>
      <c r="D142" s="348">
        <v>0</v>
      </c>
      <c r="E142" s="348">
        <f>SUMIF('2024.12'!$E$1320:$E$1642,A142,'2024.12'!$H$1320:$H$1642)</f>
        <v>0</v>
      </c>
      <c r="F142" s="637">
        <f t="shared" si="36"/>
        <v>0</v>
      </c>
      <c r="G142" s="348" t="str">
        <f t="shared" si="30"/>
        <v/>
      </c>
      <c r="H142" s="348" t="str">
        <f t="shared" si="31"/>
        <v/>
      </c>
      <c r="I142" s="22" t="str">
        <f t="shared" si="33"/>
        <v>否</v>
      </c>
      <c r="J142" s="488" t="str">
        <f t="shared" si="32"/>
        <v>项</v>
      </c>
      <c r="L142" s="523" t="str">
        <f t="shared" si="34"/>
        <v>21373</v>
      </c>
      <c r="M142" s="523">
        <v>137</v>
      </c>
    </row>
    <row r="143" s="523" customFormat="1" ht="47.25" hidden="1" spans="1:13">
      <c r="A143" s="543" t="s">
        <v>7212</v>
      </c>
      <c r="B143" s="269" t="s">
        <v>7055</v>
      </c>
      <c r="C143" s="346">
        <f>SUMIF($L144:$L$281,$A143,C144:C$281)</f>
        <v>0</v>
      </c>
      <c r="D143" s="346">
        <v>0</v>
      </c>
      <c r="E143" s="346">
        <f>SUMIF($L144:$L$281,$A143,E144:E$281)</f>
        <v>0</v>
      </c>
      <c r="F143" s="346">
        <f>SUMIF($L144:$L$281,$A143,F144:F$281)</f>
        <v>0</v>
      </c>
      <c r="G143" s="346" t="str">
        <f t="shared" si="30"/>
        <v/>
      </c>
      <c r="H143" s="346" t="str">
        <f t="shared" si="31"/>
        <v/>
      </c>
      <c r="I143" s="22" t="str">
        <f t="shared" si="33"/>
        <v>否</v>
      </c>
      <c r="J143" s="488" t="str">
        <f t="shared" si="32"/>
        <v>款</v>
      </c>
      <c r="L143" s="523" t="str">
        <f t="shared" si="34"/>
        <v>213</v>
      </c>
      <c r="M143" s="523">
        <v>138</v>
      </c>
    </row>
    <row r="144" s="523" customFormat="1" ht="31.5" hidden="1" spans="1:13">
      <c r="A144" s="347" t="s">
        <v>7213</v>
      </c>
      <c r="B144" s="272" t="s">
        <v>7053</v>
      </c>
      <c r="C144" s="348">
        <f>SUMIF('2023.12'!$D$1320:$D$1642,A144,'2023.12'!$F$1320:$F$1642)</f>
        <v>0</v>
      </c>
      <c r="D144" s="348">
        <v>0</v>
      </c>
      <c r="E144" s="348">
        <f>SUMIF('2024.12'!$E$1320:$E$1642,A144,'2024.12'!$H$1320:$H$1642)</f>
        <v>0</v>
      </c>
      <c r="F144" s="637">
        <f t="shared" ref="F144:F151" si="37">E144-C144</f>
        <v>0</v>
      </c>
      <c r="G144" s="348" t="str">
        <f t="shared" si="30"/>
        <v/>
      </c>
      <c r="H144" s="348" t="str">
        <f t="shared" si="31"/>
        <v/>
      </c>
      <c r="I144" s="22" t="str">
        <f t="shared" si="33"/>
        <v>否</v>
      </c>
      <c r="J144" s="488" t="str">
        <f t="shared" si="32"/>
        <v>项</v>
      </c>
      <c r="L144" s="523" t="str">
        <f t="shared" si="34"/>
        <v>21374</v>
      </c>
      <c r="M144" s="523">
        <v>139</v>
      </c>
    </row>
    <row r="145" s="523" customFormat="1" ht="47.25" hidden="1" spans="1:13">
      <c r="A145" s="347" t="s">
        <v>7214</v>
      </c>
      <c r="B145" s="272" t="s">
        <v>7056</v>
      </c>
      <c r="C145" s="348">
        <f>SUMIF('2023.12'!$D$1320:$D$1642,A145,'2023.12'!$F$1320:$F$1642)</f>
        <v>0</v>
      </c>
      <c r="D145" s="348">
        <v>0</v>
      </c>
      <c r="E145" s="348">
        <f>SUMIF('2024.12'!$E$1320:$E$1642,A145,'2024.12'!$H$1320:$H$1642)</f>
        <v>0</v>
      </c>
      <c r="F145" s="637">
        <f t="shared" si="37"/>
        <v>0</v>
      </c>
      <c r="G145" s="348" t="str">
        <f t="shared" si="30"/>
        <v/>
      </c>
      <c r="H145" s="348" t="str">
        <f t="shared" si="31"/>
        <v/>
      </c>
      <c r="I145" s="22" t="str">
        <f t="shared" si="33"/>
        <v>否</v>
      </c>
      <c r="J145" s="488" t="str">
        <f t="shared" si="32"/>
        <v>项</v>
      </c>
      <c r="L145" s="523" t="str">
        <f t="shared" si="34"/>
        <v>21374</v>
      </c>
      <c r="M145" s="523">
        <v>140</v>
      </c>
    </row>
    <row r="146" s="327" customFormat="1" ht="33.75" spans="1:13">
      <c r="A146" s="638">
        <v>214</v>
      </c>
      <c r="B146" s="19" t="s">
        <v>1422</v>
      </c>
      <c r="C146" s="345">
        <f>SUMIF($L147:$L$281,$A146,C147:C$281)</f>
        <v>31300</v>
      </c>
      <c r="D146" s="345">
        <v>0</v>
      </c>
      <c r="E146" s="345">
        <f>SUMIF($L147:$L$281,$A146,E147:E$281)</f>
        <v>0</v>
      </c>
      <c r="F146" s="345">
        <f>SUMIF($L147:$L$281,$A146,F147:F$281)</f>
        <v>-31300</v>
      </c>
      <c r="G146" s="345" t="str">
        <f t="shared" si="30"/>
        <v>-100.0%</v>
      </c>
      <c r="H146" s="345" t="str">
        <f t="shared" si="31"/>
        <v/>
      </c>
      <c r="I146" s="22" t="str">
        <f t="shared" si="33"/>
        <v>是</v>
      </c>
      <c r="J146" s="641" t="str">
        <f t="shared" si="32"/>
        <v>类</v>
      </c>
      <c r="L146" s="327">
        <f t="shared" si="34"/>
        <v>0</v>
      </c>
      <c r="M146" s="642">
        <v>1</v>
      </c>
    </row>
    <row r="147" s="523" customFormat="1" ht="31.5" hidden="1" spans="1:13">
      <c r="A147" s="543" t="s">
        <v>7215</v>
      </c>
      <c r="B147" s="269" t="s">
        <v>7216</v>
      </c>
      <c r="C147" s="346">
        <f>SUMIF($L148:$L$281,$A147,C148:C$281)</f>
        <v>0</v>
      </c>
      <c r="D147" s="346">
        <v>0</v>
      </c>
      <c r="E147" s="346">
        <f>SUMIF($L148:$L$281,$A147,E148:E$281)</f>
        <v>0</v>
      </c>
      <c r="F147" s="346">
        <f>SUMIF($L148:$L$281,$A147,F148:F$281)</f>
        <v>0</v>
      </c>
      <c r="G147" s="346" t="str">
        <f t="shared" si="30"/>
        <v/>
      </c>
      <c r="H147" s="346" t="str">
        <f t="shared" si="31"/>
        <v/>
      </c>
      <c r="I147" s="22" t="str">
        <f t="shared" si="33"/>
        <v>否</v>
      </c>
      <c r="J147" s="488" t="str">
        <f t="shared" si="32"/>
        <v>款</v>
      </c>
      <c r="L147" s="523" t="str">
        <f t="shared" si="34"/>
        <v>214</v>
      </c>
      <c r="M147" s="523">
        <v>142</v>
      </c>
    </row>
    <row r="148" s="523" customFormat="1" ht="15.75" hidden="1" spans="1:13">
      <c r="A148" s="347" t="s">
        <v>7217</v>
      </c>
      <c r="B148" s="272" t="s">
        <v>7218</v>
      </c>
      <c r="C148" s="348">
        <f>SUMIF('2023.12'!$D$1320:$D$1642,A148,'2023.12'!$F$1320:$F$1642)</f>
        <v>0</v>
      </c>
      <c r="D148" s="348">
        <v>0</v>
      </c>
      <c r="E148" s="348">
        <f>SUMIF('2024.12'!$E$1320:$E$1642,A148,'2024.12'!$H$1320:$H$1642)</f>
        <v>0</v>
      </c>
      <c r="F148" s="637">
        <f t="shared" si="37"/>
        <v>0</v>
      </c>
      <c r="G148" s="348" t="str">
        <f t="shared" si="30"/>
        <v/>
      </c>
      <c r="H148" s="348" t="str">
        <f t="shared" si="31"/>
        <v/>
      </c>
      <c r="I148" s="22" t="str">
        <f t="shared" si="33"/>
        <v>否</v>
      </c>
      <c r="J148" s="488" t="str">
        <f t="shared" si="32"/>
        <v>项</v>
      </c>
      <c r="L148" s="523" t="str">
        <f t="shared" si="34"/>
        <v>21460</v>
      </c>
      <c r="M148" s="523">
        <v>143</v>
      </c>
    </row>
    <row r="149" s="523" customFormat="1" ht="15.75" hidden="1" spans="1:13">
      <c r="A149" s="347" t="s">
        <v>7219</v>
      </c>
      <c r="B149" s="272" t="s">
        <v>7220</v>
      </c>
      <c r="C149" s="348">
        <f>SUMIF('2023.12'!$D$1320:$D$1642,A149,'2023.12'!$F$1320:$F$1642)</f>
        <v>0</v>
      </c>
      <c r="D149" s="348">
        <v>0</v>
      </c>
      <c r="E149" s="348">
        <f>SUMIF('2024.12'!$E$1320:$E$1642,A149,'2024.12'!$H$1320:$H$1642)</f>
        <v>0</v>
      </c>
      <c r="F149" s="637">
        <f t="shared" si="37"/>
        <v>0</v>
      </c>
      <c r="G149" s="348" t="str">
        <f t="shared" si="30"/>
        <v/>
      </c>
      <c r="H149" s="348" t="str">
        <f t="shared" si="31"/>
        <v/>
      </c>
      <c r="I149" s="22" t="str">
        <f t="shared" si="33"/>
        <v>否</v>
      </c>
      <c r="J149" s="488" t="str">
        <f t="shared" si="32"/>
        <v>项</v>
      </c>
      <c r="L149" s="523" t="str">
        <f t="shared" si="34"/>
        <v>21460</v>
      </c>
      <c r="M149" s="523">
        <v>144</v>
      </c>
    </row>
    <row r="150" s="523" customFormat="1" ht="15.75" hidden="1" spans="1:13">
      <c r="A150" s="347" t="s">
        <v>7221</v>
      </c>
      <c r="B150" s="272" t="s">
        <v>7222</v>
      </c>
      <c r="C150" s="348">
        <f>SUMIF('2023.12'!$D$1320:$D$1642,A150,'2023.12'!$F$1320:$F$1642)</f>
        <v>0</v>
      </c>
      <c r="D150" s="348">
        <v>0</v>
      </c>
      <c r="E150" s="348">
        <f>SUMIF('2024.12'!$E$1320:$E$1642,A150,'2024.12'!$H$1320:$H$1642)</f>
        <v>0</v>
      </c>
      <c r="F150" s="637">
        <f t="shared" si="37"/>
        <v>0</v>
      </c>
      <c r="G150" s="348" t="str">
        <f t="shared" si="30"/>
        <v/>
      </c>
      <c r="H150" s="348" t="str">
        <f t="shared" si="31"/>
        <v/>
      </c>
      <c r="I150" s="22" t="str">
        <f t="shared" si="33"/>
        <v>否</v>
      </c>
      <c r="J150" s="488" t="str">
        <f t="shared" si="32"/>
        <v>项</v>
      </c>
      <c r="L150" s="523" t="str">
        <f t="shared" si="34"/>
        <v>21460</v>
      </c>
      <c r="M150" s="523">
        <v>145</v>
      </c>
    </row>
    <row r="151" s="523" customFormat="1" ht="47.25" hidden="1" spans="1:13">
      <c r="A151" s="347" t="s">
        <v>7223</v>
      </c>
      <c r="B151" s="272" t="s">
        <v>7224</v>
      </c>
      <c r="C151" s="348">
        <f>SUMIF('2023.12'!$D$1320:$D$1642,A151,'2023.12'!$F$1320:$F$1642)</f>
        <v>0</v>
      </c>
      <c r="D151" s="348">
        <v>0</v>
      </c>
      <c r="E151" s="348">
        <f>SUMIF('2024.12'!$E$1320:$E$1642,A151,'2024.12'!$H$1320:$H$1642)</f>
        <v>0</v>
      </c>
      <c r="F151" s="637">
        <f t="shared" si="37"/>
        <v>0</v>
      </c>
      <c r="G151" s="348" t="str">
        <f t="shared" si="30"/>
        <v/>
      </c>
      <c r="H151" s="348" t="str">
        <f t="shared" si="31"/>
        <v/>
      </c>
      <c r="I151" s="22" t="str">
        <f t="shared" si="33"/>
        <v>否</v>
      </c>
      <c r="J151" s="488" t="str">
        <f t="shared" si="32"/>
        <v>项</v>
      </c>
      <c r="L151" s="523" t="str">
        <f t="shared" si="34"/>
        <v>21460</v>
      </c>
      <c r="M151" s="523">
        <v>146</v>
      </c>
    </row>
    <row r="152" s="523" customFormat="1" ht="15.75" hidden="1" spans="1:13">
      <c r="A152" s="543" t="s">
        <v>7225</v>
      </c>
      <c r="B152" s="269" t="s">
        <v>7226</v>
      </c>
      <c r="C152" s="346">
        <f>SUMIF($L153:$L$281,$A152,C153:C$281)</f>
        <v>0</v>
      </c>
      <c r="D152" s="346">
        <v>0</v>
      </c>
      <c r="E152" s="346">
        <f>SUMIF($L153:$L$281,$A152,E153:E$281)</f>
        <v>0</v>
      </c>
      <c r="F152" s="346">
        <f>SUMIF($L153:$L$281,$A152,F153:F$281)</f>
        <v>0</v>
      </c>
      <c r="G152" s="346" t="str">
        <f t="shared" si="30"/>
        <v/>
      </c>
      <c r="H152" s="346" t="str">
        <f t="shared" si="31"/>
        <v/>
      </c>
      <c r="I152" s="22" t="str">
        <f t="shared" si="33"/>
        <v>否</v>
      </c>
      <c r="J152" s="488" t="str">
        <f t="shared" si="32"/>
        <v>款</v>
      </c>
      <c r="L152" s="523" t="str">
        <f t="shared" si="34"/>
        <v>214</v>
      </c>
      <c r="M152" s="523">
        <v>147</v>
      </c>
    </row>
    <row r="153" s="523" customFormat="1" ht="15.75" hidden="1" spans="1:13">
      <c r="A153" s="347" t="s">
        <v>7227</v>
      </c>
      <c r="B153" s="272" t="s">
        <v>7222</v>
      </c>
      <c r="C153" s="348">
        <f>SUMIF('2023.12'!$D$1320:$D$1642,A153,'2023.12'!$F$1320:$F$1642)</f>
        <v>0</v>
      </c>
      <c r="D153" s="348">
        <v>0</v>
      </c>
      <c r="E153" s="348">
        <f>SUMIF('2024.12'!$E$1320:$E$1642,A153,'2024.12'!$H$1320:$H$1642)</f>
        <v>0</v>
      </c>
      <c r="F153" s="637">
        <f t="shared" ref="F153:F156" si="38">E153-C153</f>
        <v>0</v>
      </c>
      <c r="G153" s="348" t="str">
        <f t="shared" si="30"/>
        <v/>
      </c>
      <c r="H153" s="348" t="str">
        <f t="shared" si="31"/>
        <v/>
      </c>
      <c r="I153" s="22" t="str">
        <f t="shared" si="33"/>
        <v>否</v>
      </c>
      <c r="J153" s="488" t="str">
        <f t="shared" si="32"/>
        <v>项</v>
      </c>
      <c r="L153" s="523" t="str">
        <f t="shared" si="34"/>
        <v>21462</v>
      </c>
      <c r="M153" s="523">
        <v>148</v>
      </c>
    </row>
    <row r="154" s="523" customFormat="1" ht="15.75" hidden="1" spans="1:13">
      <c r="A154" s="347" t="s">
        <v>7228</v>
      </c>
      <c r="B154" s="272" t="s">
        <v>7229</v>
      </c>
      <c r="C154" s="348">
        <f>SUMIF('2023.12'!$D$1320:$D$1642,A154,'2023.12'!$F$1320:$F$1642)</f>
        <v>0</v>
      </c>
      <c r="D154" s="348">
        <v>0</v>
      </c>
      <c r="E154" s="348">
        <f>SUMIF('2024.12'!$E$1320:$E$1642,A154,'2024.12'!$H$1320:$H$1642)</f>
        <v>0</v>
      </c>
      <c r="F154" s="637">
        <f t="shared" si="38"/>
        <v>0</v>
      </c>
      <c r="G154" s="348" t="str">
        <f t="shared" si="30"/>
        <v/>
      </c>
      <c r="H154" s="348" t="str">
        <f t="shared" si="31"/>
        <v/>
      </c>
      <c r="I154" s="22" t="str">
        <f t="shared" si="33"/>
        <v>否</v>
      </c>
      <c r="J154" s="488" t="str">
        <f t="shared" si="32"/>
        <v>项</v>
      </c>
      <c r="L154" s="523" t="str">
        <f t="shared" si="34"/>
        <v>21462</v>
      </c>
      <c r="M154" s="523">
        <v>149</v>
      </c>
    </row>
    <row r="155" s="523" customFormat="1" ht="15.75" hidden="1" spans="1:13">
      <c r="A155" s="347" t="s">
        <v>7230</v>
      </c>
      <c r="B155" s="272" t="s">
        <v>7231</v>
      </c>
      <c r="C155" s="348">
        <f>SUMIF('2023.12'!$D$1320:$D$1642,A155,'2023.12'!$F$1320:$F$1642)</f>
        <v>0</v>
      </c>
      <c r="D155" s="348">
        <v>0</v>
      </c>
      <c r="E155" s="348">
        <f>SUMIF('2024.12'!$E$1320:$E$1642,A155,'2024.12'!$H$1320:$H$1642)</f>
        <v>0</v>
      </c>
      <c r="F155" s="637">
        <f t="shared" si="38"/>
        <v>0</v>
      </c>
      <c r="G155" s="348" t="str">
        <f t="shared" si="30"/>
        <v/>
      </c>
      <c r="H155" s="348" t="str">
        <f t="shared" si="31"/>
        <v/>
      </c>
      <c r="I155" s="22" t="str">
        <f t="shared" si="33"/>
        <v>否</v>
      </c>
      <c r="J155" s="488" t="str">
        <f t="shared" si="32"/>
        <v>项</v>
      </c>
      <c r="L155" s="523" t="str">
        <f t="shared" si="34"/>
        <v>21462</v>
      </c>
      <c r="M155" s="523">
        <v>150</v>
      </c>
    </row>
    <row r="156" s="523" customFormat="1" ht="31.5" hidden="1" spans="1:13">
      <c r="A156" s="347" t="s">
        <v>7232</v>
      </c>
      <c r="B156" s="272" t="s">
        <v>7233</v>
      </c>
      <c r="C156" s="348">
        <f>SUMIF('2023.12'!$D$1320:$D$1642,A156,'2023.12'!$F$1320:$F$1642)</f>
        <v>0</v>
      </c>
      <c r="D156" s="348">
        <v>0</v>
      </c>
      <c r="E156" s="348">
        <f>SUMIF('2024.12'!$E$1320:$E$1642,A156,'2024.12'!$H$1320:$H$1642)</f>
        <v>0</v>
      </c>
      <c r="F156" s="637">
        <f t="shared" si="38"/>
        <v>0</v>
      </c>
      <c r="G156" s="348" t="str">
        <f t="shared" si="30"/>
        <v/>
      </c>
      <c r="H156" s="348" t="str">
        <f t="shared" si="31"/>
        <v/>
      </c>
      <c r="I156" s="22" t="str">
        <f t="shared" si="33"/>
        <v>否</v>
      </c>
      <c r="J156" s="488" t="str">
        <f t="shared" si="32"/>
        <v>项</v>
      </c>
      <c r="L156" s="523" t="str">
        <f t="shared" si="34"/>
        <v>21462</v>
      </c>
      <c r="M156" s="523">
        <v>151</v>
      </c>
    </row>
    <row r="157" s="523" customFormat="1" ht="15.75" hidden="1" spans="1:13">
      <c r="A157" s="543" t="s">
        <v>7234</v>
      </c>
      <c r="B157" s="269" t="s">
        <v>7235</v>
      </c>
      <c r="C157" s="346">
        <f>SUMIF($L158:$L$281,$A157,C158:C$281)</f>
        <v>0</v>
      </c>
      <c r="D157" s="346">
        <v>0</v>
      </c>
      <c r="E157" s="346">
        <f>SUMIF($L158:$L$281,$A157,E158:E$281)</f>
        <v>0</v>
      </c>
      <c r="F157" s="346">
        <f>SUMIF($L158:$L$281,$A157,F158:F$281)</f>
        <v>0</v>
      </c>
      <c r="G157" s="346" t="str">
        <f t="shared" si="30"/>
        <v/>
      </c>
      <c r="H157" s="346" t="str">
        <f t="shared" si="31"/>
        <v/>
      </c>
      <c r="I157" s="22" t="str">
        <f t="shared" si="33"/>
        <v>否</v>
      </c>
      <c r="J157" s="488" t="str">
        <f t="shared" si="32"/>
        <v>款</v>
      </c>
      <c r="L157" s="523" t="str">
        <f t="shared" si="34"/>
        <v>214</v>
      </c>
      <c r="M157" s="523">
        <v>152</v>
      </c>
    </row>
    <row r="158" s="523" customFormat="1" ht="15.75" hidden="1" spans="1:13">
      <c r="A158" s="347" t="s">
        <v>7236</v>
      </c>
      <c r="B158" s="272" t="s">
        <v>7237</v>
      </c>
      <c r="C158" s="348">
        <f>SUMIF('2023.12'!$D$1320:$D$1642,A158,'2023.12'!$F$1320:$F$1642)</f>
        <v>0</v>
      </c>
      <c r="D158" s="348">
        <v>0</v>
      </c>
      <c r="E158" s="348">
        <f>SUMIF('2024.12'!$E$1320:$E$1642,A158,'2024.12'!$H$1320:$H$1642)</f>
        <v>0</v>
      </c>
      <c r="F158" s="637">
        <f t="shared" ref="F158:F165" si="39">E158-C158</f>
        <v>0</v>
      </c>
      <c r="G158" s="348" t="str">
        <f t="shared" si="30"/>
        <v/>
      </c>
      <c r="H158" s="348" t="str">
        <f t="shared" si="31"/>
        <v/>
      </c>
      <c r="I158" s="22" t="str">
        <f t="shared" si="33"/>
        <v>否</v>
      </c>
      <c r="J158" s="488" t="str">
        <f t="shared" si="32"/>
        <v>项</v>
      </c>
      <c r="L158" s="523" t="str">
        <f t="shared" si="34"/>
        <v>21464</v>
      </c>
      <c r="M158" s="523">
        <v>153</v>
      </c>
    </row>
    <row r="159" s="523" customFormat="1" ht="15.75" hidden="1" spans="1:13">
      <c r="A159" s="347" t="s">
        <v>7238</v>
      </c>
      <c r="B159" s="272" t="s">
        <v>7239</v>
      </c>
      <c r="C159" s="348">
        <f>SUMIF('2023.12'!$D$1320:$D$1642,A159,'2023.12'!$F$1320:$F$1642)</f>
        <v>0</v>
      </c>
      <c r="D159" s="348">
        <v>0</v>
      </c>
      <c r="E159" s="348">
        <f>SUMIF('2024.12'!$E$1320:$E$1642,A159,'2024.12'!$H$1320:$H$1642)</f>
        <v>0</v>
      </c>
      <c r="F159" s="637">
        <f t="shared" si="39"/>
        <v>0</v>
      </c>
      <c r="G159" s="348" t="str">
        <f t="shared" si="30"/>
        <v/>
      </c>
      <c r="H159" s="348" t="str">
        <f t="shared" si="31"/>
        <v/>
      </c>
      <c r="I159" s="22" t="str">
        <f t="shared" si="33"/>
        <v>否</v>
      </c>
      <c r="J159" s="488" t="str">
        <f t="shared" si="32"/>
        <v>项</v>
      </c>
      <c r="L159" s="523" t="str">
        <f t="shared" si="34"/>
        <v>21464</v>
      </c>
      <c r="M159" s="523">
        <v>154</v>
      </c>
    </row>
    <row r="160" s="523" customFormat="1" ht="15.75" hidden="1" spans="1:13">
      <c r="A160" s="347" t="s">
        <v>7240</v>
      </c>
      <c r="B160" s="272" t="s">
        <v>7241</v>
      </c>
      <c r="C160" s="348">
        <f>SUMIF('2023.12'!$D$1320:$D$1642,A160,'2023.12'!$F$1320:$F$1642)</f>
        <v>0</v>
      </c>
      <c r="D160" s="348">
        <v>0</v>
      </c>
      <c r="E160" s="348">
        <f>SUMIF('2024.12'!$E$1320:$E$1642,A160,'2024.12'!$H$1320:$H$1642)</f>
        <v>0</v>
      </c>
      <c r="F160" s="637">
        <f t="shared" si="39"/>
        <v>0</v>
      </c>
      <c r="G160" s="348" t="str">
        <f t="shared" si="30"/>
        <v/>
      </c>
      <c r="H160" s="348" t="str">
        <f t="shared" si="31"/>
        <v/>
      </c>
      <c r="I160" s="22" t="str">
        <f t="shared" si="33"/>
        <v>否</v>
      </c>
      <c r="J160" s="488" t="str">
        <f t="shared" si="32"/>
        <v>项</v>
      </c>
      <c r="L160" s="523" t="str">
        <f t="shared" si="34"/>
        <v>21464</v>
      </c>
      <c r="M160" s="523">
        <v>155</v>
      </c>
    </row>
    <row r="161" s="523" customFormat="1" ht="15.75" hidden="1" spans="1:13">
      <c r="A161" s="347" t="s">
        <v>7242</v>
      </c>
      <c r="B161" s="272" t="s">
        <v>7243</v>
      </c>
      <c r="C161" s="348">
        <f>SUMIF('2023.12'!$D$1320:$D$1642,A161,'2023.12'!$F$1320:$F$1642)</f>
        <v>0</v>
      </c>
      <c r="D161" s="348">
        <v>0</v>
      </c>
      <c r="E161" s="348">
        <f>SUMIF('2024.12'!$E$1320:$E$1642,A161,'2024.12'!$H$1320:$H$1642)</f>
        <v>0</v>
      </c>
      <c r="F161" s="637">
        <f t="shared" si="39"/>
        <v>0</v>
      </c>
      <c r="G161" s="348" t="str">
        <f t="shared" si="30"/>
        <v/>
      </c>
      <c r="H161" s="348" t="str">
        <f t="shared" si="31"/>
        <v/>
      </c>
      <c r="I161" s="22" t="str">
        <f t="shared" si="33"/>
        <v>否</v>
      </c>
      <c r="J161" s="488" t="str">
        <f t="shared" si="32"/>
        <v>项</v>
      </c>
      <c r="L161" s="523" t="str">
        <f t="shared" si="34"/>
        <v>21464</v>
      </c>
      <c r="M161" s="523">
        <v>156</v>
      </c>
    </row>
    <row r="162" s="523" customFormat="1" ht="15.75" hidden="1" spans="1:13">
      <c r="A162" s="347" t="s">
        <v>7244</v>
      </c>
      <c r="B162" s="272" t="s">
        <v>7245</v>
      </c>
      <c r="C162" s="348">
        <f>SUMIF('2023.12'!$D$1320:$D$1642,A162,'2023.12'!$F$1320:$F$1642)</f>
        <v>0</v>
      </c>
      <c r="D162" s="348">
        <v>0</v>
      </c>
      <c r="E162" s="348">
        <f>SUMIF('2024.12'!$E$1320:$E$1642,A162,'2024.12'!$H$1320:$H$1642)</f>
        <v>0</v>
      </c>
      <c r="F162" s="637">
        <f t="shared" si="39"/>
        <v>0</v>
      </c>
      <c r="G162" s="348" t="str">
        <f t="shared" si="30"/>
        <v/>
      </c>
      <c r="H162" s="348" t="str">
        <f t="shared" si="31"/>
        <v/>
      </c>
      <c r="I162" s="22" t="str">
        <f t="shared" si="33"/>
        <v>否</v>
      </c>
      <c r="J162" s="488" t="str">
        <f t="shared" si="32"/>
        <v>项</v>
      </c>
      <c r="L162" s="523" t="str">
        <f t="shared" si="34"/>
        <v>21464</v>
      </c>
      <c r="M162" s="523">
        <v>157</v>
      </c>
    </row>
    <row r="163" s="523" customFormat="1" ht="15.75" hidden="1" spans="1:13">
      <c r="A163" s="347" t="s">
        <v>7246</v>
      </c>
      <c r="B163" s="272" t="s">
        <v>7247</v>
      </c>
      <c r="C163" s="348">
        <f>SUMIF('2023.12'!$D$1320:$D$1642,A163,'2023.12'!$F$1320:$F$1642)</f>
        <v>0</v>
      </c>
      <c r="D163" s="348">
        <v>0</v>
      </c>
      <c r="E163" s="348">
        <f>SUMIF('2024.12'!$E$1320:$E$1642,A163,'2024.12'!$H$1320:$H$1642)</f>
        <v>0</v>
      </c>
      <c r="F163" s="637">
        <f t="shared" si="39"/>
        <v>0</v>
      </c>
      <c r="G163" s="348" t="str">
        <f t="shared" si="30"/>
        <v/>
      </c>
      <c r="H163" s="348" t="str">
        <f t="shared" si="31"/>
        <v/>
      </c>
      <c r="I163" s="22" t="str">
        <f t="shared" si="33"/>
        <v>否</v>
      </c>
      <c r="J163" s="488" t="str">
        <f t="shared" si="32"/>
        <v>项</v>
      </c>
      <c r="L163" s="523" t="str">
        <f t="shared" si="34"/>
        <v>21464</v>
      </c>
      <c r="M163" s="523">
        <v>158</v>
      </c>
    </row>
    <row r="164" s="523" customFormat="1" ht="15.75" hidden="1" spans="1:13">
      <c r="A164" s="347" t="s">
        <v>7248</v>
      </c>
      <c r="B164" s="272" t="s">
        <v>7249</v>
      </c>
      <c r="C164" s="348">
        <f>SUMIF('2023.12'!$D$1320:$D$1642,A164,'2023.12'!$F$1320:$F$1642)</f>
        <v>0</v>
      </c>
      <c r="D164" s="348">
        <v>0</v>
      </c>
      <c r="E164" s="348">
        <f>SUMIF('2024.12'!$E$1320:$E$1642,A164,'2024.12'!$H$1320:$H$1642)</f>
        <v>0</v>
      </c>
      <c r="F164" s="637">
        <f t="shared" si="39"/>
        <v>0</v>
      </c>
      <c r="G164" s="348" t="str">
        <f t="shared" si="30"/>
        <v/>
      </c>
      <c r="H164" s="348" t="str">
        <f t="shared" si="31"/>
        <v/>
      </c>
      <c r="I164" s="22" t="str">
        <f t="shared" si="33"/>
        <v>否</v>
      </c>
      <c r="J164" s="488" t="str">
        <f t="shared" si="32"/>
        <v>项</v>
      </c>
      <c r="L164" s="523" t="str">
        <f t="shared" si="34"/>
        <v>21464</v>
      </c>
      <c r="M164" s="523">
        <v>159</v>
      </c>
    </row>
    <row r="165" s="523" customFormat="1" ht="15.75" hidden="1" spans="1:13">
      <c r="A165" s="347" t="s">
        <v>7250</v>
      </c>
      <c r="B165" s="272" t="s">
        <v>7251</v>
      </c>
      <c r="C165" s="348">
        <f>SUMIF('2023.12'!$D$1320:$D$1642,A165,'2023.12'!$F$1320:$F$1642)</f>
        <v>0</v>
      </c>
      <c r="D165" s="348">
        <v>0</v>
      </c>
      <c r="E165" s="348">
        <f>SUMIF('2024.12'!$E$1320:$E$1642,A165,'2024.12'!$H$1320:$H$1642)</f>
        <v>0</v>
      </c>
      <c r="F165" s="637">
        <f t="shared" si="39"/>
        <v>0</v>
      </c>
      <c r="G165" s="348" t="str">
        <f t="shared" si="30"/>
        <v/>
      </c>
      <c r="H165" s="348" t="str">
        <f t="shared" si="31"/>
        <v/>
      </c>
      <c r="I165" s="22" t="str">
        <f t="shared" si="33"/>
        <v>否</v>
      </c>
      <c r="J165" s="488" t="str">
        <f t="shared" si="32"/>
        <v>项</v>
      </c>
      <c r="L165" s="523" t="str">
        <f t="shared" si="34"/>
        <v>21464</v>
      </c>
      <c r="M165" s="523">
        <v>160</v>
      </c>
    </row>
    <row r="166" s="523" customFormat="1" ht="31.5" hidden="1" spans="1:13">
      <c r="A166" s="543" t="s">
        <v>7252</v>
      </c>
      <c r="B166" s="269" t="s">
        <v>7253</v>
      </c>
      <c r="C166" s="346">
        <f>SUMIF($L167:$L$281,$A166,C167:C$281)</f>
        <v>0</v>
      </c>
      <c r="D166" s="346">
        <v>0</v>
      </c>
      <c r="E166" s="346">
        <f>SUMIF($L167:$L$281,$A166,E167:E$281)</f>
        <v>0</v>
      </c>
      <c r="F166" s="346">
        <f>SUMIF($L167:$L$281,$A166,F167:F$281)</f>
        <v>0</v>
      </c>
      <c r="G166" s="346" t="str">
        <f t="shared" si="30"/>
        <v/>
      </c>
      <c r="H166" s="346" t="str">
        <f t="shared" si="31"/>
        <v/>
      </c>
      <c r="I166" s="22" t="str">
        <f t="shared" si="33"/>
        <v>否</v>
      </c>
      <c r="J166" s="488" t="str">
        <f t="shared" si="32"/>
        <v>款</v>
      </c>
      <c r="L166" s="523" t="str">
        <f t="shared" si="34"/>
        <v>214</v>
      </c>
      <c r="M166" s="523">
        <v>161</v>
      </c>
    </row>
    <row r="167" s="523" customFormat="1" ht="15.75" hidden="1" spans="1:13">
      <c r="A167" s="347" t="s">
        <v>7254</v>
      </c>
      <c r="B167" s="272" t="s">
        <v>7255</v>
      </c>
      <c r="C167" s="348">
        <f>SUMIF('2023.12'!$D$1320:$D$1642,A167,'2023.12'!$F$1320:$F$1642)</f>
        <v>0</v>
      </c>
      <c r="D167" s="348">
        <v>0</v>
      </c>
      <c r="E167" s="348">
        <f>SUMIF('2024.12'!$E$1320:$E$1642,A167,'2024.12'!$H$1320:$H$1642)</f>
        <v>0</v>
      </c>
      <c r="F167" s="637">
        <f t="shared" ref="F167:F172" si="40">E167-C167</f>
        <v>0</v>
      </c>
      <c r="G167" s="348" t="str">
        <f t="shared" si="30"/>
        <v/>
      </c>
      <c r="H167" s="348" t="str">
        <f t="shared" si="31"/>
        <v/>
      </c>
      <c r="I167" s="22" t="str">
        <f t="shared" si="33"/>
        <v>否</v>
      </c>
      <c r="J167" s="488" t="str">
        <f t="shared" si="32"/>
        <v>项</v>
      </c>
      <c r="L167" s="523" t="str">
        <f t="shared" si="34"/>
        <v>21468</v>
      </c>
      <c r="M167" s="523">
        <v>162</v>
      </c>
    </row>
    <row r="168" s="523" customFormat="1" ht="15.75" hidden="1" spans="1:13">
      <c r="A168" s="347" t="s">
        <v>7256</v>
      </c>
      <c r="B168" s="272" t="s">
        <v>7257</v>
      </c>
      <c r="C168" s="348">
        <f>SUMIF('2023.12'!$D$1320:$D$1642,A168,'2023.12'!$F$1320:$F$1642)</f>
        <v>0</v>
      </c>
      <c r="D168" s="348">
        <v>0</v>
      </c>
      <c r="E168" s="348">
        <f>SUMIF('2024.12'!$E$1320:$E$1642,A168,'2024.12'!$H$1320:$H$1642)</f>
        <v>0</v>
      </c>
      <c r="F168" s="637">
        <f t="shared" si="40"/>
        <v>0</v>
      </c>
      <c r="G168" s="348" t="str">
        <f t="shared" si="30"/>
        <v/>
      </c>
      <c r="H168" s="348" t="str">
        <f t="shared" si="31"/>
        <v/>
      </c>
      <c r="I168" s="22" t="str">
        <f t="shared" si="33"/>
        <v>否</v>
      </c>
      <c r="J168" s="488" t="str">
        <f t="shared" si="32"/>
        <v>项</v>
      </c>
      <c r="L168" s="523" t="str">
        <f t="shared" si="34"/>
        <v>21468</v>
      </c>
      <c r="M168" s="523">
        <v>163</v>
      </c>
    </row>
    <row r="169" s="523" customFormat="1" ht="15.75" hidden="1" spans="1:13">
      <c r="A169" s="347" t="s">
        <v>7258</v>
      </c>
      <c r="B169" s="272" t="s">
        <v>7259</v>
      </c>
      <c r="C169" s="348">
        <f>SUMIF('2023.12'!$D$1320:$D$1642,A169,'2023.12'!$F$1320:$F$1642)</f>
        <v>0</v>
      </c>
      <c r="D169" s="348">
        <v>0</v>
      </c>
      <c r="E169" s="348">
        <f>SUMIF('2024.12'!$E$1320:$E$1642,A169,'2024.12'!$H$1320:$H$1642)</f>
        <v>0</v>
      </c>
      <c r="F169" s="637">
        <f t="shared" si="40"/>
        <v>0</v>
      </c>
      <c r="G169" s="348" t="str">
        <f t="shared" si="30"/>
        <v/>
      </c>
      <c r="H169" s="348" t="str">
        <f t="shared" si="31"/>
        <v/>
      </c>
      <c r="I169" s="22" t="str">
        <f t="shared" si="33"/>
        <v>否</v>
      </c>
      <c r="J169" s="488" t="str">
        <f t="shared" si="32"/>
        <v>项</v>
      </c>
      <c r="L169" s="523" t="str">
        <f t="shared" si="34"/>
        <v>21468</v>
      </c>
      <c r="M169" s="523">
        <v>164</v>
      </c>
    </row>
    <row r="170" s="523" customFormat="1" ht="15.75" hidden="1" spans="1:13">
      <c r="A170" s="347" t="s">
        <v>7260</v>
      </c>
      <c r="B170" s="272" t="s">
        <v>7261</v>
      </c>
      <c r="C170" s="348">
        <f>SUMIF('2023.12'!$D$1320:$D$1642,A170,'2023.12'!$F$1320:$F$1642)</f>
        <v>0</v>
      </c>
      <c r="D170" s="348">
        <v>0</v>
      </c>
      <c r="E170" s="348">
        <f>SUMIF('2024.12'!$E$1320:$E$1642,A170,'2024.12'!$H$1320:$H$1642)</f>
        <v>0</v>
      </c>
      <c r="F170" s="637">
        <f t="shared" si="40"/>
        <v>0</v>
      </c>
      <c r="G170" s="348" t="str">
        <f t="shared" si="30"/>
        <v/>
      </c>
      <c r="H170" s="348" t="str">
        <f t="shared" si="31"/>
        <v/>
      </c>
      <c r="I170" s="22" t="str">
        <f t="shared" si="33"/>
        <v>否</v>
      </c>
      <c r="J170" s="488" t="str">
        <f t="shared" si="32"/>
        <v>项</v>
      </c>
      <c r="L170" s="523" t="str">
        <f t="shared" si="34"/>
        <v>21468</v>
      </c>
      <c r="M170" s="523">
        <v>165</v>
      </c>
    </row>
    <row r="171" s="523" customFormat="1" ht="15.75" hidden="1" spans="1:13">
      <c r="A171" s="347" t="s">
        <v>7262</v>
      </c>
      <c r="B171" s="272" t="s">
        <v>7263</v>
      </c>
      <c r="C171" s="348">
        <f>SUMIF('2023.12'!$D$1320:$D$1642,A171,'2023.12'!$F$1320:$F$1642)</f>
        <v>0</v>
      </c>
      <c r="D171" s="348">
        <v>0</v>
      </c>
      <c r="E171" s="348">
        <f>SUMIF('2024.12'!$E$1320:$E$1642,A171,'2024.12'!$H$1320:$H$1642)</f>
        <v>0</v>
      </c>
      <c r="F171" s="637">
        <f t="shared" si="40"/>
        <v>0</v>
      </c>
      <c r="G171" s="348" t="str">
        <f t="shared" si="30"/>
        <v/>
      </c>
      <c r="H171" s="348" t="str">
        <f t="shared" si="31"/>
        <v/>
      </c>
      <c r="I171" s="22" t="str">
        <f t="shared" si="33"/>
        <v>否</v>
      </c>
      <c r="J171" s="488" t="str">
        <f t="shared" si="32"/>
        <v>项</v>
      </c>
      <c r="L171" s="523" t="str">
        <f t="shared" si="34"/>
        <v>21468</v>
      </c>
      <c r="M171" s="523">
        <v>166</v>
      </c>
    </row>
    <row r="172" s="523" customFormat="1" ht="31.5" hidden="1" spans="1:13">
      <c r="A172" s="347" t="s">
        <v>7264</v>
      </c>
      <c r="B172" s="272" t="s">
        <v>7265</v>
      </c>
      <c r="C172" s="348">
        <f>SUMIF('2023.12'!$D$1320:$D$1642,A172,'2023.12'!$F$1320:$F$1642)</f>
        <v>0</v>
      </c>
      <c r="D172" s="348">
        <v>0</v>
      </c>
      <c r="E172" s="348">
        <f>SUMIF('2024.12'!$E$1320:$E$1642,A172,'2024.12'!$H$1320:$H$1642)</f>
        <v>0</v>
      </c>
      <c r="F172" s="637">
        <f t="shared" si="40"/>
        <v>0</v>
      </c>
      <c r="G172" s="348" t="str">
        <f t="shared" si="30"/>
        <v/>
      </c>
      <c r="H172" s="348" t="str">
        <f t="shared" si="31"/>
        <v/>
      </c>
      <c r="I172" s="22" t="str">
        <f t="shared" si="33"/>
        <v>否</v>
      </c>
      <c r="J172" s="488" t="str">
        <f t="shared" si="32"/>
        <v>项</v>
      </c>
      <c r="L172" s="523" t="str">
        <f t="shared" si="34"/>
        <v>21468</v>
      </c>
      <c r="M172" s="523">
        <v>167</v>
      </c>
    </row>
    <row r="173" s="523" customFormat="1" ht="15.75" hidden="1" spans="1:13">
      <c r="A173" s="543" t="s">
        <v>7266</v>
      </c>
      <c r="B173" s="269" t="s">
        <v>7267</v>
      </c>
      <c r="C173" s="346">
        <f>SUMIF($L174:$L$281,$A173,C174:C$281)</f>
        <v>0</v>
      </c>
      <c r="D173" s="346">
        <v>0</v>
      </c>
      <c r="E173" s="346">
        <f>SUMIF($L174:$L$281,$A173,E174:E$281)</f>
        <v>0</v>
      </c>
      <c r="F173" s="346">
        <f>SUMIF($L174:$L$281,$A173,F174:F$281)</f>
        <v>0</v>
      </c>
      <c r="G173" s="346" t="str">
        <f t="shared" si="30"/>
        <v/>
      </c>
      <c r="H173" s="346" t="str">
        <f t="shared" si="31"/>
        <v/>
      </c>
      <c r="I173" s="22" t="str">
        <f t="shared" si="33"/>
        <v>否</v>
      </c>
      <c r="J173" s="488" t="str">
        <f t="shared" si="32"/>
        <v>款</v>
      </c>
      <c r="L173" s="523" t="str">
        <f t="shared" si="34"/>
        <v>214</v>
      </c>
      <c r="M173" s="523">
        <v>168</v>
      </c>
    </row>
    <row r="174" s="523" customFormat="1" ht="15.75" hidden="1" spans="1:13">
      <c r="A174" s="347" t="s">
        <v>7268</v>
      </c>
      <c r="B174" s="272" t="s">
        <v>7269</v>
      </c>
      <c r="C174" s="348">
        <f>SUMIF('2023.12'!$D$1320:$D$1642,A174,'2023.12'!$F$1320:$F$1642)</f>
        <v>0</v>
      </c>
      <c r="D174" s="348">
        <v>0</v>
      </c>
      <c r="E174" s="348">
        <f>SUMIF('2024.12'!$E$1320:$E$1642,A174,'2024.12'!$H$1320:$H$1642)</f>
        <v>0</v>
      </c>
      <c r="F174" s="637">
        <f t="shared" ref="F174:F182" si="41">E174-C174</f>
        <v>0</v>
      </c>
      <c r="G174" s="348" t="str">
        <f t="shared" si="30"/>
        <v/>
      </c>
      <c r="H174" s="348" t="str">
        <f t="shared" si="31"/>
        <v/>
      </c>
      <c r="I174" s="22" t="str">
        <f t="shared" si="33"/>
        <v>否</v>
      </c>
      <c r="J174" s="488" t="str">
        <f t="shared" si="32"/>
        <v>项</v>
      </c>
      <c r="L174" s="523" t="str">
        <f t="shared" si="34"/>
        <v>21469</v>
      </c>
      <c r="M174" s="523">
        <v>169</v>
      </c>
    </row>
    <row r="175" s="523" customFormat="1" ht="15.75" hidden="1" spans="1:13">
      <c r="A175" s="347" t="s">
        <v>7270</v>
      </c>
      <c r="B175" s="272" t="s">
        <v>7271</v>
      </c>
      <c r="C175" s="348">
        <f>SUMIF('2023.12'!$D$1320:$D$1642,A175,'2023.12'!$F$1320:$F$1642)</f>
        <v>0</v>
      </c>
      <c r="D175" s="348">
        <v>0</v>
      </c>
      <c r="E175" s="348">
        <f>SUMIF('2024.12'!$E$1320:$E$1642,A175,'2024.12'!$H$1320:$H$1642)</f>
        <v>0</v>
      </c>
      <c r="F175" s="637">
        <f t="shared" si="41"/>
        <v>0</v>
      </c>
      <c r="G175" s="348" t="str">
        <f t="shared" si="30"/>
        <v/>
      </c>
      <c r="H175" s="348" t="str">
        <f t="shared" si="31"/>
        <v/>
      </c>
      <c r="I175" s="22" t="str">
        <f t="shared" si="33"/>
        <v>否</v>
      </c>
      <c r="J175" s="488" t="str">
        <f t="shared" si="32"/>
        <v>项</v>
      </c>
      <c r="L175" s="523" t="str">
        <f t="shared" si="34"/>
        <v>21469</v>
      </c>
      <c r="M175" s="523">
        <v>170</v>
      </c>
    </row>
    <row r="176" s="523" customFormat="1" ht="15.75" hidden="1" spans="1:13">
      <c r="A176" s="347" t="s">
        <v>7272</v>
      </c>
      <c r="B176" s="272" t="s">
        <v>7273</v>
      </c>
      <c r="C176" s="348">
        <f>SUMIF('2023.12'!$D$1320:$D$1642,A176,'2023.12'!$F$1320:$F$1642)</f>
        <v>0</v>
      </c>
      <c r="D176" s="348">
        <v>0</v>
      </c>
      <c r="E176" s="348">
        <f>SUMIF('2024.12'!$E$1320:$E$1642,A176,'2024.12'!$H$1320:$H$1642)</f>
        <v>0</v>
      </c>
      <c r="F176" s="637">
        <f t="shared" si="41"/>
        <v>0</v>
      </c>
      <c r="G176" s="348" t="str">
        <f t="shared" si="30"/>
        <v/>
      </c>
      <c r="H176" s="348" t="str">
        <f t="shared" si="31"/>
        <v/>
      </c>
      <c r="I176" s="22" t="str">
        <f t="shared" si="33"/>
        <v>否</v>
      </c>
      <c r="J176" s="488" t="str">
        <f t="shared" si="32"/>
        <v>项</v>
      </c>
      <c r="L176" s="523" t="str">
        <f t="shared" si="34"/>
        <v>21469</v>
      </c>
      <c r="M176" s="523">
        <v>171</v>
      </c>
    </row>
    <row r="177" s="523" customFormat="1" ht="15.75" hidden="1" spans="1:13">
      <c r="A177" s="347" t="s">
        <v>7274</v>
      </c>
      <c r="B177" s="272" t="s">
        <v>7275</v>
      </c>
      <c r="C177" s="348">
        <f>SUMIF('2023.12'!$D$1320:$D$1642,A177,'2023.12'!$F$1320:$F$1642)</f>
        <v>0</v>
      </c>
      <c r="D177" s="348">
        <v>0</v>
      </c>
      <c r="E177" s="348">
        <f>SUMIF('2024.12'!$E$1320:$E$1642,A177,'2024.12'!$H$1320:$H$1642)</f>
        <v>0</v>
      </c>
      <c r="F177" s="637">
        <f t="shared" si="41"/>
        <v>0</v>
      </c>
      <c r="G177" s="348" t="str">
        <f t="shared" si="30"/>
        <v/>
      </c>
      <c r="H177" s="348" t="str">
        <f t="shared" si="31"/>
        <v/>
      </c>
      <c r="I177" s="22" t="str">
        <f t="shared" si="33"/>
        <v>否</v>
      </c>
      <c r="J177" s="488" t="str">
        <f t="shared" si="32"/>
        <v>项</v>
      </c>
      <c r="L177" s="523" t="str">
        <f t="shared" si="34"/>
        <v>21469</v>
      </c>
      <c r="M177" s="523">
        <v>172</v>
      </c>
    </row>
    <row r="178" s="523" customFormat="1" ht="15.75" hidden="1" spans="1:13">
      <c r="A178" s="347" t="s">
        <v>7276</v>
      </c>
      <c r="B178" s="272" t="s">
        <v>7277</v>
      </c>
      <c r="C178" s="348">
        <f>SUMIF('2023.12'!$D$1320:$D$1642,A178,'2023.12'!$F$1320:$F$1642)</f>
        <v>0</v>
      </c>
      <c r="D178" s="348">
        <v>0</v>
      </c>
      <c r="E178" s="348">
        <f>SUMIF('2024.12'!$E$1320:$E$1642,A178,'2024.12'!$H$1320:$H$1642)</f>
        <v>0</v>
      </c>
      <c r="F178" s="637">
        <f t="shared" si="41"/>
        <v>0</v>
      </c>
      <c r="G178" s="348" t="str">
        <f t="shared" si="30"/>
        <v/>
      </c>
      <c r="H178" s="348" t="str">
        <f t="shared" si="31"/>
        <v/>
      </c>
      <c r="I178" s="22" t="str">
        <f t="shared" si="33"/>
        <v>否</v>
      </c>
      <c r="J178" s="488" t="str">
        <f t="shared" si="32"/>
        <v>项</v>
      </c>
      <c r="L178" s="523" t="str">
        <f t="shared" si="34"/>
        <v>21469</v>
      </c>
      <c r="M178" s="523">
        <v>173</v>
      </c>
    </row>
    <row r="179" s="523" customFormat="1" ht="15.75" hidden="1" spans="1:13">
      <c r="A179" s="347" t="s">
        <v>7278</v>
      </c>
      <c r="B179" s="272" t="s">
        <v>7279</v>
      </c>
      <c r="C179" s="348">
        <f>SUMIF('2023.12'!$D$1320:$D$1642,A179,'2023.12'!$F$1320:$F$1642)</f>
        <v>0</v>
      </c>
      <c r="D179" s="348">
        <v>0</v>
      </c>
      <c r="E179" s="348">
        <f>SUMIF('2024.12'!$E$1320:$E$1642,A179,'2024.12'!$H$1320:$H$1642)</f>
        <v>0</v>
      </c>
      <c r="F179" s="637">
        <f t="shared" si="41"/>
        <v>0</v>
      </c>
      <c r="G179" s="348" t="str">
        <f t="shared" si="30"/>
        <v/>
      </c>
      <c r="H179" s="348" t="str">
        <f t="shared" si="31"/>
        <v/>
      </c>
      <c r="I179" s="22" t="str">
        <f t="shared" si="33"/>
        <v>否</v>
      </c>
      <c r="J179" s="488" t="str">
        <f t="shared" si="32"/>
        <v>项</v>
      </c>
      <c r="L179" s="523" t="str">
        <f t="shared" si="34"/>
        <v>21469</v>
      </c>
      <c r="M179" s="523">
        <v>174</v>
      </c>
    </row>
    <row r="180" s="523" customFormat="1" ht="15.75" hidden="1" spans="1:13">
      <c r="A180" s="347" t="s">
        <v>7280</v>
      </c>
      <c r="B180" s="272" t="s">
        <v>7281</v>
      </c>
      <c r="C180" s="348">
        <f>SUMIF('2023.12'!$D$1320:$D$1642,A180,'2023.12'!$F$1320:$F$1642)</f>
        <v>0</v>
      </c>
      <c r="D180" s="348">
        <v>0</v>
      </c>
      <c r="E180" s="348">
        <f>SUMIF('2024.12'!$E$1320:$E$1642,A180,'2024.12'!$H$1320:$H$1642)</f>
        <v>0</v>
      </c>
      <c r="F180" s="637">
        <f t="shared" si="41"/>
        <v>0</v>
      </c>
      <c r="G180" s="348" t="str">
        <f t="shared" si="30"/>
        <v/>
      </c>
      <c r="H180" s="348" t="str">
        <f t="shared" si="31"/>
        <v/>
      </c>
      <c r="I180" s="22" t="str">
        <f t="shared" si="33"/>
        <v>否</v>
      </c>
      <c r="J180" s="488" t="str">
        <f t="shared" si="32"/>
        <v>项</v>
      </c>
      <c r="L180" s="523" t="str">
        <f t="shared" si="34"/>
        <v>21469</v>
      </c>
      <c r="M180" s="523">
        <v>175</v>
      </c>
    </row>
    <row r="181" s="523" customFormat="1" ht="15.75" hidden="1" spans="1:13">
      <c r="A181" s="347" t="s">
        <v>7282</v>
      </c>
      <c r="B181" s="272" t="s">
        <v>7283</v>
      </c>
      <c r="C181" s="348">
        <f>SUMIF('2023.12'!$D$1320:$D$1642,A181,'2023.12'!$F$1320:$F$1642)</f>
        <v>0</v>
      </c>
      <c r="D181" s="348">
        <v>0</v>
      </c>
      <c r="E181" s="348">
        <f>SUMIF('2024.12'!$E$1320:$E$1642,A181,'2024.12'!$H$1320:$H$1642)</f>
        <v>0</v>
      </c>
      <c r="F181" s="637">
        <f t="shared" si="41"/>
        <v>0</v>
      </c>
      <c r="G181" s="348" t="str">
        <f t="shared" si="30"/>
        <v/>
      </c>
      <c r="H181" s="348" t="str">
        <f t="shared" si="31"/>
        <v/>
      </c>
      <c r="I181" s="22" t="str">
        <f t="shared" si="33"/>
        <v>否</v>
      </c>
      <c r="J181" s="488" t="str">
        <f t="shared" si="32"/>
        <v>项</v>
      </c>
      <c r="L181" s="523" t="str">
        <f t="shared" si="34"/>
        <v>21469</v>
      </c>
      <c r="M181" s="523">
        <v>176</v>
      </c>
    </row>
    <row r="182" s="523" customFormat="1" ht="15.75" hidden="1" spans="1:13">
      <c r="A182" s="347" t="s">
        <v>7284</v>
      </c>
      <c r="B182" s="272" t="s">
        <v>7285</v>
      </c>
      <c r="C182" s="348">
        <f>SUMIF('2023.12'!$D$1320:$D$1642,A182,'2023.12'!$F$1320:$F$1642)</f>
        <v>0</v>
      </c>
      <c r="D182" s="348">
        <v>0</v>
      </c>
      <c r="E182" s="348">
        <f>SUMIF('2024.12'!$E$1320:$E$1642,A182,'2024.12'!$H$1320:$H$1642)</f>
        <v>0</v>
      </c>
      <c r="F182" s="637">
        <f t="shared" si="41"/>
        <v>0</v>
      </c>
      <c r="G182" s="348" t="str">
        <f t="shared" si="30"/>
        <v/>
      </c>
      <c r="H182" s="348" t="str">
        <f t="shared" si="31"/>
        <v/>
      </c>
      <c r="I182" s="22" t="str">
        <f t="shared" si="33"/>
        <v>否</v>
      </c>
      <c r="J182" s="488" t="str">
        <f t="shared" si="32"/>
        <v>项</v>
      </c>
      <c r="L182" s="523" t="str">
        <f t="shared" si="34"/>
        <v>21469</v>
      </c>
      <c r="M182" s="523">
        <v>177</v>
      </c>
    </row>
    <row r="183" s="523" customFormat="1" ht="47.25" hidden="1" spans="1:13">
      <c r="A183" s="543" t="s">
        <v>7286</v>
      </c>
      <c r="B183" s="269" t="s">
        <v>7287</v>
      </c>
      <c r="C183" s="346">
        <f>SUMIF($L184:$L$281,$A183,C184:C$281)</f>
        <v>0</v>
      </c>
      <c r="D183" s="346">
        <v>0</v>
      </c>
      <c r="E183" s="346">
        <f>SUMIF($L184:$L$281,$A183,E184:E$281)</f>
        <v>0</v>
      </c>
      <c r="F183" s="346">
        <f>SUMIF($L184:$L$281,$A183,F184:F$281)</f>
        <v>0</v>
      </c>
      <c r="G183" s="346" t="str">
        <f t="shared" si="30"/>
        <v/>
      </c>
      <c r="H183" s="346" t="str">
        <f t="shared" si="31"/>
        <v/>
      </c>
      <c r="I183" s="22" t="str">
        <f t="shared" si="33"/>
        <v>否</v>
      </c>
      <c r="J183" s="488" t="str">
        <f t="shared" si="32"/>
        <v>款</v>
      </c>
      <c r="L183" s="523" t="str">
        <f t="shared" si="34"/>
        <v>214</v>
      </c>
      <c r="M183" s="523">
        <v>178</v>
      </c>
    </row>
    <row r="184" s="523" customFormat="1" ht="15.75" hidden="1" spans="1:13">
      <c r="A184" s="347" t="s">
        <v>7288</v>
      </c>
      <c r="B184" s="272" t="s">
        <v>7218</v>
      </c>
      <c r="C184" s="348">
        <f>SUMIF('2023.12'!$D$1320:$D$1642,A184,'2023.12'!$F$1320:$F$1642)</f>
        <v>0</v>
      </c>
      <c r="D184" s="348">
        <v>0</v>
      </c>
      <c r="E184" s="348">
        <f>SUMIF('2024.12'!$E$1320:$E$1642,A184,'2024.12'!$H$1320:$H$1642)</f>
        <v>0</v>
      </c>
      <c r="F184" s="637">
        <f t="shared" ref="F184:F188" si="42">E184-C184</f>
        <v>0</v>
      </c>
      <c r="G184" s="348" t="str">
        <f t="shared" si="30"/>
        <v/>
      </c>
      <c r="H184" s="348" t="str">
        <f t="shared" si="31"/>
        <v/>
      </c>
      <c r="I184" s="22" t="str">
        <f t="shared" si="33"/>
        <v>否</v>
      </c>
      <c r="J184" s="488" t="str">
        <f t="shared" si="32"/>
        <v>项</v>
      </c>
      <c r="L184" s="523" t="str">
        <f t="shared" si="34"/>
        <v>21470</v>
      </c>
      <c r="M184" s="523">
        <v>179</v>
      </c>
    </row>
    <row r="185" s="523" customFormat="1" ht="47.25" hidden="1" spans="1:13">
      <c r="A185" s="347" t="s">
        <v>7289</v>
      </c>
      <c r="B185" s="272" t="s">
        <v>7290</v>
      </c>
      <c r="C185" s="348">
        <f>SUMIF('2023.12'!$D$1320:$D$1642,A185,'2023.12'!$F$1320:$F$1642)</f>
        <v>0</v>
      </c>
      <c r="D185" s="348">
        <v>0</v>
      </c>
      <c r="E185" s="348">
        <f>SUMIF('2024.12'!$E$1320:$E$1642,A185,'2024.12'!$H$1320:$H$1642)</f>
        <v>0</v>
      </c>
      <c r="F185" s="637">
        <f t="shared" si="42"/>
        <v>0</v>
      </c>
      <c r="G185" s="348" t="str">
        <f t="shared" si="30"/>
        <v/>
      </c>
      <c r="H185" s="348" t="str">
        <f t="shared" si="31"/>
        <v/>
      </c>
      <c r="I185" s="22" t="str">
        <f t="shared" si="33"/>
        <v>否</v>
      </c>
      <c r="J185" s="488" t="str">
        <f t="shared" si="32"/>
        <v>项</v>
      </c>
      <c r="L185" s="523" t="str">
        <f t="shared" si="34"/>
        <v>21470</v>
      </c>
      <c r="M185" s="523">
        <v>180</v>
      </c>
    </row>
    <row r="186" s="327" customFormat="1" ht="33.75" spans="1:13">
      <c r="A186" s="639" t="s">
        <v>7291</v>
      </c>
      <c r="B186" s="350" t="s">
        <v>1838</v>
      </c>
      <c r="C186" s="345">
        <f>SUMIF($L187:$L$281,$A186,C187:C$281)</f>
        <v>31300</v>
      </c>
      <c r="D186" s="345">
        <v>0</v>
      </c>
      <c r="E186" s="345">
        <f>SUMIF($L187:$L$281,$A186,E187:E$281)</f>
        <v>0</v>
      </c>
      <c r="F186" s="345">
        <f>SUMIF($L187:$L$281,$A186,F187:F$281)</f>
        <v>-31300</v>
      </c>
      <c r="G186" s="345" t="str">
        <f t="shared" si="30"/>
        <v>-100.0%</v>
      </c>
      <c r="H186" s="345" t="str">
        <f t="shared" si="31"/>
        <v/>
      </c>
      <c r="I186" s="22" t="str">
        <f t="shared" si="33"/>
        <v>是</v>
      </c>
      <c r="J186" s="641" t="str">
        <f t="shared" si="32"/>
        <v>款</v>
      </c>
      <c r="L186" s="327" t="str">
        <f t="shared" si="34"/>
        <v>214</v>
      </c>
      <c r="M186" s="642">
        <v>1</v>
      </c>
    </row>
    <row r="187" s="327" customFormat="1" ht="33.75" spans="1:13">
      <c r="A187" s="351" t="s">
        <v>7292</v>
      </c>
      <c r="B187" s="281" t="s">
        <v>1424</v>
      </c>
      <c r="C187" s="348">
        <f>SUMIF('2023.12'!$D$1320:$D$1642,A187,'2023.12'!$F$1320:$F$1642)</f>
        <v>31300</v>
      </c>
      <c r="D187" s="348">
        <v>0</v>
      </c>
      <c r="E187" s="352">
        <f>SUMIF('2024.12'!$E$1320:$E$1642,A187,'2024.12'!$H$1320:$H$1642)</f>
        <v>0</v>
      </c>
      <c r="F187" s="640">
        <f t="shared" si="42"/>
        <v>-31300</v>
      </c>
      <c r="G187" s="352" t="str">
        <f t="shared" si="30"/>
        <v>-100.0%</v>
      </c>
      <c r="H187" s="352" t="str">
        <f t="shared" si="31"/>
        <v/>
      </c>
      <c r="I187" s="22" t="str">
        <f t="shared" si="33"/>
        <v>是</v>
      </c>
      <c r="J187" s="641" t="str">
        <f t="shared" si="32"/>
        <v>项</v>
      </c>
      <c r="L187" s="327" t="str">
        <f t="shared" si="34"/>
        <v>21471</v>
      </c>
      <c r="M187" s="642">
        <v>1</v>
      </c>
    </row>
    <row r="188" s="523" customFormat="1" ht="31.5" hidden="1" spans="1:13">
      <c r="A188" s="347" t="s">
        <v>7293</v>
      </c>
      <c r="B188" s="272" t="s">
        <v>7294</v>
      </c>
      <c r="C188" s="348">
        <f>SUMIF('2023.12'!$D$1320:$D$1642,A188,'2023.12'!$F$1320:$F$1642)</f>
        <v>0</v>
      </c>
      <c r="D188" s="348">
        <v>0</v>
      </c>
      <c r="E188" s="348">
        <f>SUMIF('2024.12'!$E$1320:$E$1642,A188,'2024.12'!$H$1320:$H$1642)</f>
        <v>0</v>
      </c>
      <c r="F188" s="637">
        <f t="shared" si="42"/>
        <v>0</v>
      </c>
      <c r="G188" s="348" t="str">
        <f t="shared" si="30"/>
        <v/>
      </c>
      <c r="H188" s="348" t="str">
        <f t="shared" si="31"/>
        <v/>
      </c>
      <c r="I188" s="22" t="str">
        <f t="shared" si="33"/>
        <v>否</v>
      </c>
      <c r="J188" s="488" t="str">
        <f t="shared" si="32"/>
        <v>项</v>
      </c>
      <c r="L188" s="523" t="str">
        <f t="shared" si="34"/>
        <v>21471</v>
      </c>
      <c r="M188" s="523">
        <v>183</v>
      </c>
    </row>
    <row r="189" s="523" customFormat="1" ht="31.5" hidden="1" spans="1:13">
      <c r="A189" s="543" t="s">
        <v>7295</v>
      </c>
      <c r="B189" s="269" t="s">
        <v>7296</v>
      </c>
      <c r="C189" s="346">
        <f>SUMIF($L190:$L$281,$A189,C190:C$281)</f>
        <v>0</v>
      </c>
      <c r="D189" s="346">
        <v>0</v>
      </c>
      <c r="E189" s="346">
        <f>SUMIF($L190:$L$281,$A189,E190:E$281)</f>
        <v>0</v>
      </c>
      <c r="F189" s="346">
        <f>SUMIF($L190:$L$281,$A189,F190:F$281)</f>
        <v>0</v>
      </c>
      <c r="G189" s="346" t="str">
        <f t="shared" si="30"/>
        <v/>
      </c>
      <c r="H189" s="346" t="str">
        <f t="shared" si="31"/>
        <v/>
      </c>
      <c r="I189" s="22" t="str">
        <f t="shared" si="33"/>
        <v>否</v>
      </c>
      <c r="J189" s="488" t="str">
        <f t="shared" si="32"/>
        <v>款</v>
      </c>
      <c r="L189" s="523" t="str">
        <f t="shared" si="34"/>
        <v>214</v>
      </c>
      <c r="M189" s="523">
        <v>184</v>
      </c>
    </row>
    <row r="190" s="523" customFormat="1" ht="31.5" hidden="1" spans="1:13">
      <c r="A190" s="636">
        <v>215</v>
      </c>
      <c r="B190" s="266" t="s">
        <v>7297</v>
      </c>
      <c r="C190" s="355">
        <f>SUMIF($L191:$L$281,$A190,C191:C$281)</f>
        <v>0</v>
      </c>
      <c r="D190" s="355">
        <v>0</v>
      </c>
      <c r="E190" s="355">
        <f>SUMIF($L191:$L$281,$A190,E191:E$281)</f>
        <v>0</v>
      </c>
      <c r="F190" s="355">
        <f>SUMIF($L191:$L$281,$A190,F191:F$281)</f>
        <v>0</v>
      </c>
      <c r="G190" s="355" t="str">
        <f t="shared" si="30"/>
        <v/>
      </c>
      <c r="H190" s="355" t="str">
        <f t="shared" si="31"/>
        <v/>
      </c>
      <c r="I190" s="22" t="str">
        <f t="shared" si="33"/>
        <v>否</v>
      </c>
      <c r="J190" s="488" t="str">
        <f t="shared" si="32"/>
        <v>类</v>
      </c>
      <c r="L190" s="523">
        <f t="shared" si="34"/>
        <v>0</v>
      </c>
      <c r="M190" s="523">
        <v>185</v>
      </c>
    </row>
    <row r="191" s="523" customFormat="1" ht="15.75" hidden="1" spans="1:13">
      <c r="A191" s="543" t="s">
        <v>7298</v>
      </c>
      <c r="B191" s="269" t="s">
        <v>7299</v>
      </c>
      <c r="C191" s="346">
        <f>SUMIF($L192:$L$281,$A191,C192:C$281)</f>
        <v>0</v>
      </c>
      <c r="D191" s="346">
        <v>0</v>
      </c>
      <c r="E191" s="346">
        <f>SUMIF($L192:$L$281,$A191,E192:E$281)</f>
        <v>0</v>
      </c>
      <c r="F191" s="346">
        <f>SUMIF($L192:$L$281,$A191,F192:F$281)</f>
        <v>0</v>
      </c>
      <c r="G191" s="346" t="str">
        <f t="shared" si="30"/>
        <v/>
      </c>
      <c r="H191" s="346" t="str">
        <f t="shared" si="31"/>
        <v/>
      </c>
      <c r="I191" s="22" t="str">
        <f t="shared" si="33"/>
        <v>否</v>
      </c>
      <c r="J191" s="488" t="str">
        <f t="shared" si="32"/>
        <v>款</v>
      </c>
      <c r="L191" s="523" t="str">
        <f t="shared" si="34"/>
        <v>215</v>
      </c>
      <c r="M191" s="523">
        <v>186</v>
      </c>
    </row>
    <row r="192" s="523" customFormat="1" ht="15.75" hidden="1" spans="1:13">
      <c r="A192" s="347" t="s">
        <v>7300</v>
      </c>
      <c r="B192" s="272" t="s">
        <v>7301</v>
      </c>
      <c r="C192" s="348">
        <f>SUMIF('2023.12'!$D$1320:$D$1642,A192,'2023.12'!$F$1320:$F$1642)</f>
        <v>0</v>
      </c>
      <c r="D192" s="348">
        <v>0</v>
      </c>
      <c r="E192" s="348">
        <f>SUMIF('2024.12'!$E$1320:$E$1642,A192,'2024.12'!$H$1320:$H$1642)</f>
        <v>0</v>
      </c>
      <c r="F192" s="637">
        <f t="shared" ref="F192:F194" si="43">E192-C192</f>
        <v>0</v>
      </c>
      <c r="G192" s="348" t="str">
        <f t="shared" si="30"/>
        <v/>
      </c>
      <c r="H192" s="348" t="str">
        <f t="shared" si="31"/>
        <v/>
      </c>
      <c r="I192" s="22" t="str">
        <f t="shared" si="33"/>
        <v>否</v>
      </c>
      <c r="J192" s="488" t="str">
        <f t="shared" si="32"/>
        <v>项</v>
      </c>
      <c r="L192" s="523" t="str">
        <f t="shared" si="34"/>
        <v>21562</v>
      </c>
      <c r="M192" s="523">
        <v>187</v>
      </c>
    </row>
    <row r="193" s="523" customFormat="1" ht="15.75" hidden="1" spans="1:13">
      <c r="A193" s="347" t="s">
        <v>7302</v>
      </c>
      <c r="B193" s="272" t="s">
        <v>7303</v>
      </c>
      <c r="C193" s="348">
        <f>SUMIF('2023.12'!$D$1320:$D$1642,A193,'2023.12'!$F$1320:$F$1642)</f>
        <v>0</v>
      </c>
      <c r="D193" s="348">
        <v>0</v>
      </c>
      <c r="E193" s="348">
        <f>SUMIF('2024.12'!$E$1320:$E$1642,A193,'2024.12'!$H$1320:$H$1642)</f>
        <v>0</v>
      </c>
      <c r="F193" s="637">
        <f t="shared" si="43"/>
        <v>0</v>
      </c>
      <c r="G193" s="348" t="str">
        <f t="shared" si="30"/>
        <v/>
      </c>
      <c r="H193" s="348" t="str">
        <f t="shared" si="31"/>
        <v/>
      </c>
      <c r="I193" s="22" t="str">
        <f t="shared" si="33"/>
        <v>否</v>
      </c>
      <c r="J193" s="488" t="str">
        <f t="shared" si="32"/>
        <v>项</v>
      </c>
      <c r="L193" s="523" t="str">
        <f t="shared" si="34"/>
        <v>21562</v>
      </c>
      <c r="M193" s="523">
        <v>188</v>
      </c>
    </row>
    <row r="194" s="523" customFormat="1" ht="15.75" hidden="1" spans="1:13">
      <c r="A194" s="347" t="s">
        <v>7304</v>
      </c>
      <c r="B194" s="272" t="s">
        <v>7305</v>
      </c>
      <c r="C194" s="348">
        <f>SUMIF('2023.12'!$D$1320:$D$1642,A194,'2023.12'!$F$1320:$F$1642)</f>
        <v>0</v>
      </c>
      <c r="D194" s="348">
        <v>0</v>
      </c>
      <c r="E194" s="348">
        <f>SUMIF('2024.12'!$E$1320:$E$1642,A194,'2024.12'!$H$1320:$H$1642)</f>
        <v>0</v>
      </c>
      <c r="F194" s="637">
        <f t="shared" si="43"/>
        <v>0</v>
      </c>
      <c r="G194" s="348" t="str">
        <f t="shared" si="30"/>
        <v/>
      </c>
      <c r="H194" s="348" t="str">
        <f t="shared" si="31"/>
        <v/>
      </c>
      <c r="I194" s="22" t="str">
        <f t="shared" si="33"/>
        <v>否</v>
      </c>
      <c r="J194" s="488" t="str">
        <f t="shared" si="32"/>
        <v>项</v>
      </c>
      <c r="L194" s="523" t="str">
        <f t="shared" si="34"/>
        <v>21562</v>
      </c>
      <c r="M194" s="523">
        <v>189</v>
      </c>
    </row>
    <row r="195" s="523" customFormat="1" ht="15.75" hidden="1" spans="1:13">
      <c r="A195" s="636">
        <v>217</v>
      </c>
      <c r="B195" s="266" t="s">
        <v>7306</v>
      </c>
      <c r="C195" s="355">
        <f>SUMIF($L196:$L$281,$A195,C196:C$281)</f>
        <v>0</v>
      </c>
      <c r="D195" s="355">
        <v>0</v>
      </c>
      <c r="E195" s="355">
        <f>SUMIF($L196:$L$281,$A195,E196:E$281)</f>
        <v>0</v>
      </c>
      <c r="F195" s="355">
        <f>SUMIF($L196:$L$281,$A195,F196:F$281)</f>
        <v>0</v>
      </c>
      <c r="G195" s="355" t="str">
        <f t="shared" si="30"/>
        <v/>
      </c>
      <c r="H195" s="355" t="str">
        <f t="shared" si="31"/>
        <v/>
      </c>
      <c r="I195" s="22" t="str">
        <f t="shared" si="33"/>
        <v>否</v>
      </c>
      <c r="J195" s="488" t="str">
        <f t="shared" si="32"/>
        <v>类</v>
      </c>
      <c r="L195" s="523">
        <f t="shared" si="34"/>
        <v>0</v>
      </c>
      <c r="M195" s="523">
        <v>190</v>
      </c>
    </row>
    <row r="196" s="523" customFormat="1" ht="31.5" hidden="1" spans="1:13">
      <c r="A196" s="347" t="s">
        <v>7307</v>
      </c>
      <c r="B196" s="272" t="s">
        <v>7308</v>
      </c>
      <c r="C196" s="348">
        <f>SUMIF('2023.12'!$D$1320:$D$1642,A196,'2023.12'!$F$1320:$F$1642)</f>
        <v>0</v>
      </c>
      <c r="D196" s="348">
        <v>0</v>
      </c>
      <c r="E196" s="348">
        <f>SUMIF('2024.12'!$E$1320:$E$1642,A196,'2024.12'!$H$1320:$H$1642)</f>
        <v>0</v>
      </c>
      <c r="F196" s="637">
        <f t="shared" ref="F196:F202" si="44">E196-C196</f>
        <v>0</v>
      </c>
      <c r="G196" s="348" t="str">
        <f t="shared" si="30"/>
        <v/>
      </c>
      <c r="H196" s="348" t="str">
        <f t="shared" si="31"/>
        <v/>
      </c>
      <c r="I196" s="22" t="str">
        <f t="shared" si="33"/>
        <v>否</v>
      </c>
      <c r="J196" s="488" t="str">
        <f t="shared" si="32"/>
        <v>项</v>
      </c>
      <c r="L196" s="523" t="str">
        <f t="shared" si="34"/>
        <v>21704</v>
      </c>
      <c r="M196" s="523">
        <v>191</v>
      </c>
    </row>
    <row r="197" s="523" customFormat="1" ht="31.5" hidden="1" spans="1:13">
      <c r="A197" s="347" t="s">
        <v>7309</v>
      </c>
      <c r="B197" s="272" t="s">
        <v>7310</v>
      </c>
      <c r="C197" s="348">
        <f>SUMIF('2023.12'!$D$1320:$D$1642,A197,'2023.12'!$F$1320:$F$1642)</f>
        <v>0</v>
      </c>
      <c r="D197" s="348">
        <v>0</v>
      </c>
      <c r="E197" s="348">
        <f>SUMIF('2024.12'!$E$1320:$E$1642,A197,'2024.12'!$H$1320:$H$1642)</f>
        <v>0</v>
      </c>
      <c r="F197" s="637">
        <f t="shared" si="44"/>
        <v>0</v>
      </c>
      <c r="G197" s="348" t="str">
        <f t="shared" si="30"/>
        <v/>
      </c>
      <c r="H197" s="348" t="str">
        <f t="shared" si="31"/>
        <v/>
      </c>
      <c r="I197" s="22" t="str">
        <f t="shared" si="33"/>
        <v>否</v>
      </c>
      <c r="J197" s="488" t="str">
        <f t="shared" si="32"/>
        <v>项</v>
      </c>
      <c r="L197" s="523" t="str">
        <f t="shared" si="34"/>
        <v>21704</v>
      </c>
      <c r="M197" s="523">
        <v>192</v>
      </c>
    </row>
    <row r="198" s="327" customFormat="1" ht="33.75" spans="1:13">
      <c r="A198" s="638">
        <v>229</v>
      </c>
      <c r="B198" s="19" t="s">
        <v>424</v>
      </c>
      <c r="C198" s="345">
        <f>SUMIF($L199:$L$281,$A198,C199:C$281)</f>
        <v>21110</v>
      </c>
      <c r="D198" s="345">
        <v>2606</v>
      </c>
      <c r="E198" s="345">
        <f>SUMIF($L199:$L$281,$A198,E199:E$281)</f>
        <v>8016</v>
      </c>
      <c r="F198" s="345">
        <f>SUMIF($L199:$L$281,$A198,F199:F$281)</f>
        <v>-13094</v>
      </c>
      <c r="G198" s="345" t="str">
        <f t="shared" ref="G198:G261" si="45">IFERROR(TEXT(F198/C198,"0.0%"),"")</f>
        <v>-62.0%</v>
      </c>
      <c r="H198" s="345" t="str">
        <f t="shared" ref="H198:H261" si="46">IFERROR(TEXT(E198/D198,"0.0%"),"")</f>
        <v>307.6%</v>
      </c>
      <c r="I198" s="22" t="str">
        <f t="shared" si="33"/>
        <v>是</v>
      </c>
      <c r="J198" s="641" t="str">
        <f t="shared" ref="J198:J261" si="47">IF(LEN(A198)=3,"类",IF(LEN(A198)=5,"款","项"))</f>
        <v>类</v>
      </c>
      <c r="L198" s="327">
        <f t="shared" ref="L198:L225" si="48">_xlfn.IFS(LEN(A198)=3,0,LEN(A198)=5,LEFT(A198,3),LEN(A198)=7,LEFT(A198,5))</f>
        <v>0</v>
      </c>
      <c r="M198" s="642">
        <v>1</v>
      </c>
    </row>
    <row r="199" s="327" customFormat="1" ht="47.25" spans="1:13">
      <c r="A199" s="639" t="s">
        <v>7311</v>
      </c>
      <c r="B199" s="350" t="s">
        <v>1847</v>
      </c>
      <c r="C199" s="345">
        <f>SUMIF($L200:$L$281,$A199,C200:C$281)</f>
        <v>20000</v>
      </c>
      <c r="D199" s="345">
        <v>0</v>
      </c>
      <c r="E199" s="345">
        <f>SUMIF($L200:$L$281,$A199,E200:E$281)</f>
        <v>6000</v>
      </c>
      <c r="F199" s="345">
        <f>SUMIF($L200:$L$281,$A199,F200:F$281)</f>
        <v>-14000</v>
      </c>
      <c r="G199" s="345" t="str">
        <f t="shared" si="45"/>
        <v>-70.0%</v>
      </c>
      <c r="H199" s="643" t="str">
        <f t="shared" si="46"/>
        <v/>
      </c>
      <c r="I199" s="22" t="str">
        <f t="shared" ref="I199:I262" si="49">IF(B199&lt;&gt;"",IF(OR(C199&lt;&gt;0,D199&lt;&gt;0,E199&lt;&gt;0,F199&lt;&gt;0),"是","否"),"是")</f>
        <v>是</v>
      </c>
      <c r="J199" s="641" t="str">
        <f t="shared" si="47"/>
        <v>款</v>
      </c>
      <c r="L199" s="327" t="str">
        <f t="shared" si="48"/>
        <v>229</v>
      </c>
      <c r="M199" s="642">
        <v>1</v>
      </c>
    </row>
    <row r="200" s="327" customFormat="1" ht="31.5" hidden="1" spans="1:13">
      <c r="A200" s="351" t="s">
        <v>7312</v>
      </c>
      <c r="B200" s="281" t="s">
        <v>1848</v>
      </c>
      <c r="C200" s="348">
        <f>SUMIF('2023.12'!$D$1320:$D$1642,A200,'2023.12'!$F$1320:$F$1642)</f>
        <v>0</v>
      </c>
      <c r="D200" s="348">
        <v>0</v>
      </c>
      <c r="E200" s="352">
        <f>SUMIF('2024.12'!$E$1320:$E$1642,A200,'2024.12'!$H$1320:$H$1642)</f>
        <v>0</v>
      </c>
      <c r="F200" s="640">
        <f t="shared" si="44"/>
        <v>0</v>
      </c>
      <c r="G200" s="352" t="str">
        <f t="shared" si="45"/>
        <v/>
      </c>
      <c r="H200" s="352" t="str">
        <f t="shared" si="46"/>
        <v/>
      </c>
      <c r="I200" s="22" t="str">
        <f t="shared" si="49"/>
        <v>否</v>
      </c>
      <c r="J200" s="641" t="str">
        <f t="shared" si="47"/>
        <v>项</v>
      </c>
      <c r="L200" s="327" t="str">
        <f t="shared" si="48"/>
        <v>22904</v>
      </c>
      <c r="M200" s="523">
        <v>195</v>
      </c>
    </row>
    <row r="201" s="330" customFormat="1" ht="47.25" spans="1:13">
      <c r="A201" s="351" t="s">
        <v>7313</v>
      </c>
      <c r="B201" s="281" t="s">
        <v>1849</v>
      </c>
      <c r="C201" s="348">
        <f>SUMIF('2023.12'!$D$1320:$D$1642,A201,'2023.12'!$F$1320:$F$1642)</f>
        <v>20000</v>
      </c>
      <c r="D201" s="348">
        <v>0</v>
      </c>
      <c r="E201" s="352">
        <f>SUMIF('2024.12'!$E$1320:$E$1642,A201,'2024.12'!$H$1320:$H$1642)</f>
        <v>0</v>
      </c>
      <c r="F201" s="640">
        <f t="shared" si="44"/>
        <v>-20000</v>
      </c>
      <c r="G201" s="352" t="str">
        <f t="shared" si="45"/>
        <v>-100.0%</v>
      </c>
      <c r="H201" s="352" t="str">
        <f t="shared" si="46"/>
        <v/>
      </c>
      <c r="I201" s="22" t="str">
        <f t="shared" si="49"/>
        <v>是</v>
      </c>
      <c r="J201" s="641" t="str">
        <f t="shared" si="47"/>
        <v>项</v>
      </c>
      <c r="L201" s="327" t="str">
        <f t="shared" si="48"/>
        <v>22904</v>
      </c>
      <c r="M201" s="642">
        <v>1</v>
      </c>
    </row>
    <row r="202" s="523" customFormat="1" ht="33.75" spans="1:13">
      <c r="A202" s="347" t="s">
        <v>7314</v>
      </c>
      <c r="B202" s="272" t="s">
        <v>7315</v>
      </c>
      <c r="C202" s="348">
        <f>SUMIF('2023.12'!$D$1320:$D$1642,A202,'2023.12'!$F$1320:$F$1642)</f>
        <v>0</v>
      </c>
      <c r="D202" s="348">
        <v>0</v>
      </c>
      <c r="E202" s="348">
        <f>SUMIF('2024.12'!$E$1320:$E$1642,A202,'2024.12'!$H$1320:$H$1642)</f>
        <v>6000</v>
      </c>
      <c r="F202" s="637">
        <f t="shared" si="44"/>
        <v>6000</v>
      </c>
      <c r="G202" s="348" t="str">
        <f t="shared" si="45"/>
        <v/>
      </c>
      <c r="H202" s="348" t="str">
        <f t="shared" si="46"/>
        <v/>
      </c>
      <c r="I202" s="22" t="str">
        <f t="shared" si="49"/>
        <v>是</v>
      </c>
      <c r="J202" s="488" t="str">
        <f t="shared" si="47"/>
        <v>项</v>
      </c>
      <c r="L202" s="523" t="str">
        <f t="shared" si="48"/>
        <v>22904</v>
      </c>
      <c r="M202" s="642">
        <v>1</v>
      </c>
    </row>
    <row r="203" s="327" customFormat="1" ht="33.75" spans="1:13">
      <c r="A203" s="639" t="s">
        <v>7316</v>
      </c>
      <c r="B203" s="350" t="s">
        <v>1851</v>
      </c>
      <c r="C203" s="345">
        <f>SUMIF($L204:$L$281,$A203,C204:C$281)</f>
        <v>4</v>
      </c>
      <c r="D203" s="345">
        <v>6</v>
      </c>
      <c r="E203" s="345">
        <f>SUMIF($L204:$L$281,$A203,E204:E$281)</f>
        <v>13</v>
      </c>
      <c r="F203" s="345">
        <f>SUMIF($L204:$L$281,$A203,F204:F$281)</f>
        <v>9</v>
      </c>
      <c r="G203" s="345" t="str">
        <f t="shared" si="45"/>
        <v>225.0%</v>
      </c>
      <c r="H203" s="345" t="str">
        <f t="shared" si="46"/>
        <v>216.7%</v>
      </c>
      <c r="I203" s="22" t="str">
        <f t="shared" si="49"/>
        <v>是</v>
      </c>
      <c r="J203" s="641" t="str">
        <f t="shared" si="47"/>
        <v>款</v>
      </c>
      <c r="L203" s="327" t="str">
        <f t="shared" si="48"/>
        <v>229</v>
      </c>
      <c r="M203" s="642">
        <v>1</v>
      </c>
    </row>
    <row r="204" s="523" customFormat="1" ht="31.5" hidden="1" spans="1:13">
      <c r="A204" s="347" t="s">
        <v>7317</v>
      </c>
      <c r="B204" s="272" t="s">
        <v>7318</v>
      </c>
      <c r="C204" s="348">
        <f>SUMIF('2023.12'!$D$1320:$D$1642,A204,'2023.12'!$F$1320:$F$1642)</f>
        <v>0</v>
      </c>
      <c r="D204" s="348">
        <v>0</v>
      </c>
      <c r="E204" s="348">
        <f>SUMIF('2024.12'!$E$1320:$E$1642,A204,'2024.12'!$H$1320:$H$1642)</f>
        <v>0</v>
      </c>
      <c r="F204" s="637">
        <f t="shared" ref="F204:F211" si="50">E204-C204</f>
        <v>0</v>
      </c>
      <c r="G204" s="348" t="str">
        <f t="shared" si="45"/>
        <v/>
      </c>
      <c r="H204" s="348" t="str">
        <f t="shared" si="46"/>
        <v/>
      </c>
      <c r="I204" s="22" t="str">
        <f t="shared" si="49"/>
        <v>否</v>
      </c>
      <c r="J204" s="488" t="str">
        <f t="shared" si="47"/>
        <v>项</v>
      </c>
      <c r="L204" s="523" t="str">
        <f t="shared" si="48"/>
        <v>22908</v>
      </c>
      <c r="M204" s="523">
        <v>199</v>
      </c>
    </row>
    <row r="205" s="523" customFormat="1" ht="31.5" hidden="1" spans="1:13">
      <c r="A205" s="347" t="s">
        <v>7319</v>
      </c>
      <c r="B205" s="272" t="s">
        <v>7320</v>
      </c>
      <c r="C205" s="348">
        <f>SUMIF('2023.12'!$D$1320:$D$1642,A205,'2023.12'!$F$1320:$F$1642)</f>
        <v>0</v>
      </c>
      <c r="D205" s="348">
        <v>0</v>
      </c>
      <c r="E205" s="348">
        <f>SUMIF('2024.12'!$E$1320:$E$1642,A205,'2024.12'!$H$1320:$H$1642)</f>
        <v>0</v>
      </c>
      <c r="F205" s="637">
        <f t="shared" si="50"/>
        <v>0</v>
      </c>
      <c r="G205" s="348" t="str">
        <f t="shared" si="45"/>
        <v/>
      </c>
      <c r="H205" s="348" t="str">
        <f t="shared" si="46"/>
        <v/>
      </c>
      <c r="I205" s="22" t="str">
        <f t="shared" si="49"/>
        <v>否</v>
      </c>
      <c r="J205" s="488" t="str">
        <f t="shared" si="47"/>
        <v>项</v>
      </c>
      <c r="L205" s="523" t="str">
        <f t="shared" si="48"/>
        <v>22908</v>
      </c>
      <c r="M205" s="523">
        <v>200</v>
      </c>
    </row>
    <row r="206" s="327" customFormat="1" ht="33.75" spans="1:13">
      <c r="A206" s="351" t="s">
        <v>7321</v>
      </c>
      <c r="B206" s="281" t="s">
        <v>1854</v>
      </c>
      <c r="C206" s="348">
        <f>SUMIF('2023.12'!$D$1320:$D$1642,A206,'2023.12'!$F$1320:$F$1642)</f>
        <v>4</v>
      </c>
      <c r="D206" s="348">
        <v>6</v>
      </c>
      <c r="E206" s="352">
        <f>SUMIF('2024.12'!$E$1320:$E$1642,A206,'2024.12'!$H$1320:$H$1642)</f>
        <v>13</v>
      </c>
      <c r="F206" s="640">
        <f t="shared" si="50"/>
        <v>9</v>
      </c>
      <c r="G206" s="352" t="str">
        <f t="shared" si="45"/>
        <v>225.0%</v>
      </c>
      <c r="H206" s="352" t="str">
        <f t="shared" si="46"/>
        <v>216.7%</v>
      </c>
      <c r="I206" s="22" t="str">
        <f t="shared" si="49"/>
        <v>是</v>
      </c>
      <c r="J206" s="641" t="str">
        <f t="shared" si="47"/>
        <v>项</v>
      </c>
      <c r="L206" s="327" t="str">
        <f t="shared" si="48"/>
        <v>22908</v>
      </c>
      <c r="M206" s="642">
        <v>1</v>
      </c>
    </row>
    <row r="207" s="523" customFormat="1" ht="31.5" hidden="1" spans="1:13">
      <c r="A207" s="347" t="s">
        <v>7322</v>
      </c>
      <c r="B207" s="272" t="s">
        <v>7323</v>
      </c>
      <c r="C207" s="348">
        <f>SUMIF('2023.12'!$D$1320:$D$1642,A207,'2023.12'!$F$1320:$F$1642)</f>
        <v>0</v>
      </c>
      <c r="D207" s="348">
        <v>0</v>
      </c>
      <c r="E207" s="348">
        <f>SUMIF('2024.12'!$E$1320:$E$1642,A207,'2024.12'!$H$1320:$H$1642)</f>
        <v>0</v>
      </c>
      <c r="F207" s="637">
        <f t="shared" si="50"/>
        <v>0</v>
      </c>
      <c r="G207" s="348" t="str">
        <f t="shared" si="45"/>
        <v/>
      </c>
      <c r="H207" s="348" t="str">
        <f t="shared" si="46"/>
        <v/>
      </c>
      <c r="I207" s="22" t="str">
        <f t="shared" si="49"/>
        <v>否</v>
      </c>
      <c r="J207" s="488" t="str">
        <f t="shared" si="47"/>
        <v>项</v>
      </c>
      <c r="L207" s="523" t="str">
        <f t="shared" si="48"/>
        <v>22908</v>
      </c>
      <c r="M207" s="523">
        <v>202</v>
      </c>
    </row>
    <row r="208" s="523" customFormat="1" ht="15.75" hidden="1" spans="1:13">
      <c r="A208" s="347" t="s">
        <v>7324</v>
      </c>
      <c r="B208" s="272" t="s">
        <v>7325</v>
      </c>
      <c r="C208" s="348">
        <f>SUMIF('2023.12'!$D$1320:$D$1642,A208,'2023.12'!$F$1320:$F$1642)</f>
        <v>0</v>
      </c>
      <c r="D208" s="348">
        <v>0</v>
      </c>
      <c r="E208" s="348">
        <f>SUMIF('2024.12'!$E$1320:$E$1642,A208,'2024.12'!$H$1320:$H$1642)</f>
        <v>0</v>
      </c>
      <c r="F208" s="637">
        <f t="shared" si="50"/>
        <v>0</v>
      </c>
      <c r="G208" s="348" t="str">
        <f t="shared" si="45"/>
        <v/>
      </c>
      <c r="H208" s="348" t="str">
        <f t="shared" si="46"/>
        <v/>
      </c>
      <c r="I208" s="22" t="str">
        <f t="shared" si="49"/>
        <v>否</v>
      </c>
      <c r="J208" s="488" t="str">
        <f t="shared" si="47"/>
        <v>项</v>
      </c>
      <c r="L208" s="523" t="str">
        <f t="shared" si="48"/>
        <v>22908</v>
      </c>
      <c r="M208" s="523">
        <v>203</v>
      </c>
    </row>
    <row r="209" s="523" customFormat="1" ht="31.5" hidden="1" spans="1:13">
      <c r="A209" s="347" t="s">
        <v>7326</v>
      </c>
      <c r="B209" s="272" t="s">
        <v>7327</v>
      </c>
      <c r="C209" s="348">
        <f>SUMIF('2023.12'!$D$1320:$D$1642,A209,'2023.12'!$F$1320:$F$1642)</f>
        <v>0</v>
      </c>
      <c r="D209" s="348">
        <v>0</v>
      </c>
      <c r="E209" s="348">
        <f>SUMIF('2024.12'!$E$1320:$E$1642,A209,'2024.12'!$H$1320:$H$1642)</f>
        <v>0</v>
      </c>
      <c r="F209" s="637">
        <f t="shared" si="50"/>
        <v>0</v>
      </c>
      <c r="G209" s="348" t="str">
        <f t="shared" si="45"/>
        <v/>
      </c>
      <c r="H209" s="348" t="str">
        <f t="shared" si="46"/>
        <v/>
      </c>
      <c r="I209" s="22" t="str">
        <f t="shared" si="49"/>
        <v>否</v>
      </c>
      <c r="J209" s="488" t="str">
        <f t="shared" si="47"/>
        <v>项</v>
      </c>
      <c r="L209" s="523" t="str">
        <f t="shared" si="48"/>
        <v>22908</v>
      </c>
      <c r="M209" s="523">
        <v>204</v>
      </c>
    </row>
    <row r="210" s="523" customFormat="1" ht="15.75" hidden="1" spans="1:13">
      <c r="A210" s="347" t="s">
        <v>7328</v>
      </c>
      <c r="B210" s="272" t="s">
        <v>7329</v>
      </c>
      <c r="C210" s="348">
        <f>SUMIF('2023.12'!$D$1320:$D$1642,A210,'2023.12'!$F$1320:$F$1642)</f>
        <v>0</v>
      </c>
      <c r="D210" s="348">
        <v>0</v>
      </c>
      <c r="E210" s="348">
        <f>SUMIF('2024.12'!$E$1320:$E$1642,A210,'2024.12'!$H$1320:$H$1642)</f>
        <v>0</v>
      </c>
      <c r="F210" s="637">
        <f t="shared" si="50"/>
        <v>0</v>
      </c>
      <c r="G210" s="348" t="str">
        <f t="shared" si="45"/>
        <v/>
      </c>
      <c r="H210" s="348" t="str">
        <f t="shared" si="46"/>
        <v/>
      </c>
      <c r="I210" s="22" t="str">
        <f t="shared" si="49"/>
        <v>否</v>
      </c>
      <c r="J210" s="488" t="str">
        <f t="shared" si="47"/>
        <v>项</v>
      </c>
      <c r="L210" s="523" t="str">
        <f t="shared" si="48"/>
        <v>22908</v>
      </c>
      <c r="M210" s="523">
        <v>205</v>
      </c>
    </row>
    <row r="211" s="523" customFormat="1" ht="31.5" hidden="1" spans="1:13">
      <c r="A211" s="347" t="s">
        <v>7330</v>
      </c>
      <c r="B211" s="272" t="s">
        <v>7331</v>
      </c>
      <c r="C211" s="348">
        <f>SUMIF('2023.12'!$D$1320:$D$1642,A211,'2023.12'!$F$1320:$F$1642)</f>
        <v>0</v>
      </c>
      <c r="D211" s="348">
        <v>0</v>
      </c>
      <c r="E211" s="348">
        <f>SUMIF('2024.12'!$E$1320:$E$1642,A211,'2024.12'!$H$1320:$H$1642)</f>
        <v>0</v>
      </c>
      <c r="F211" s="637">
        <f t="shared" si="50"/>
        <v>0</v>
      </c>
      <c r="G211" s="348" t="str">
        <f t="shared" si="45"/>
        <v/>
      </c>
      <c r="H211" s="348" t="str">
        <f t="shared" si="46"/>
        <v/>
      </c>
      <c r="I211" s="22" t="str">
        <f t="shared" si="49"/>
        <v>否</v>
      </c>
      <c r="J211" s="488" t="str">
        <f t="shared" si="47"/>
        <v>项</v>
      </c>
      <c r="L211" s="523" t="str">
        <f t="shared" si="48"/>
        <v>22908</v>
      </c>
      <c r="M211" s="523">
        <v>206</v>
      </c>
    </row>
    <row r="212" s="523" customFormat="1" ht="31.5" hidden="1" spans="1:13">
      <c r="A212" s="543" t="s">
        <v>7332</v>
      </c>
      <c r="B212" s="269" t="s">
        <v>7333</v>
      </c>
      <c r="C212" s="346">
        <f>SUMIF($L213:$L$281,$A212,C213:C$281)</f>
        <v>0</v>
      </c>
      <c r="D212" s="346">
        <v>0</v>
      </c>
      <c r="E212" s="346">
        <f>SUMIF($L213:$L$281,$A212,E213:E$281)</f>
        <v>0</v>
      </c>
      <c r="F212" s="346">
        <f>SUMIF($L213:$L$281,$A212,F213:F$281)</f>
        <v>0</v>
      </c>
      <c r="G212" s="346" t="str">
        <f t="shared" si="45"/>
        <v/>
      </c>
      <c r="H212" s="346" t="str">
        <f t="shared" si="46"/>
        <v/>
      </c>
      <c r="I212" s="22" t="str">
        <f t="shared" si="49"/>
        <v>否</v>
      </c>
      <c r="J212" s="488" t="str">
        <f t="shared" si="47"/>
        <v>款</v>
      </c>
      <c r="L212" s="523" t="str">
        <f t="shared" si="48"/>
        <v>229</v>
      </c>
      <c r="M212" s="523">
        <v>207</v>
      </c>
    </row>
    <row r="213" s="523" customFormat="1" ht="31.5" hidden="1" spans="1:13">
      <c r="A213" s="347" t="s">
        <v>7334</v>
      </c>
      <c r="B213" s="272" t="s">
        <v>7335</v>
      </c>
      <c r="C213" s="348">
        <f>SUMIF('2023.12'!$D$1320:$D$1642,A213,'2023.12'!$F$1320:$F$1642)</f>
        <v>0</v>
      </c>
      <c r="D213" s="348">
        <v>0</v>
      </c>
      <c r="E213" s="348">
        <f>SUMIF('2024.12'!$E$1320:$E$1642,A213,'2024.12'!$H$1320:$H$1642)</f>
        <v>0</v>
      </c>
      <c r="F213" s="637">
        <f t="shared" ref="F213:F225" si="51">E213-C213</f>
        <v>0</v>
      </c>
      <c r="G213" s="348" t="str">
        <f t="shared" si="45"/>
        <v/>
      </c>
      <c r="H213" s="348" t="str">
        <f t="shared" si="46"/>
        <v/>
      </c>
      <c r="I213" s="22" t="str">
        <f t="shared" si="49"/>
        <v>否</v>
      </c>
      <c r="J213" s="488" t="str">
        <f t="shared" si="47"/>
        <v>项</v>
      </c>
      <c r="L213" s="523" t="str">
        <f t="shared" si="48"/>
        <v>22909</v>
      </c>
      <c r="M213" s="523">
        <v>208</v>
      </c>
    </row>
    <row r="214" s="327" customFormat="1" ht="33.75" spans="1:13">
      <c r="A214" s="639" t="s">
        <v>7336</v>
      </c>
      <c r="B214" s="350" t="s">
        <v>1861</v>
      </c>
      <c r="C214" s="345">
        <f>SUMIF($L215:$L$281,$A214,C215:C$281)</f>
        <v>1106</v>
      </c>
      <c r="D214" s="345">
        <v>2600</v>
      </c>
      <c r="E214" s="345">
        <f>SUMIF($L215:$L$281,$A214,E215:E$281)</f>
        <v>2003</v>
      </c>
      <c r="F214" s="345">
        <f>SUMIF($L215:$L$281,$A214,F215:F$281)</f>
        <v>897</v>
      </c>
      <c r="G214" s="345" t="str">
        <f t="shared" si="45"/>
        <v>81.1%</v>
      </c>
      <c r="H214" s="345" t="str">
        <f t="shared" si="46"/>
        <v>77.0%</v>
      </c>
      <c r="I214" s="22" t="str">
        <f t="shared" si="49"/>
        <v>是</v>
      </c>
      <c r="J214" s="641" t="str">
        <f t="shared" si="47"/>
        <v>款</v>
      </c>
      <c r="L214" s="327" t="str">
        <f t="shared" si="48"/>
        <v>229</v>
      </c>
      <c r="M214" s="642">
        <v>1</v>
      </c>
    </row>
    <row r="215" s="523" customFormat="1" ht="31.5" hidden="1" spans="1:13">
      <c r="A215" s="347" t="s">
        <v>7337</v>
      </c>
      <c r="B215" s="272" t="s">
        <v>7338</v>
      </c>
      <c r="C215" s="348">
        <f>SUMIF('2023.12'!$D$1320:$D$1642,A215,'2023.12'!$F$1320:$F$1642)</f>
        <v>0</v>
      </c>
      <c r="D215" s="348">
        <v>0</v>
      </c>
      <c r="E215" s="348">
        <f>SUMIF('2024.12'!$E$1320:$E$1642,A215,'2024.12'!$H$1320:$H$1642)</f>
        <v>0</v>
      </c>
      <c r="F215" s="637">
        <f t="shared" si="51"/>
        <v>0</v>
      </c>
      <c r="G215" s="348" t="str">
        <f t="shared" si="45"/>
        <v/>
      </c>
      <c r="H215" s="348" t="str">
        <f t="shared" si="46"/>
        <v/>
      </c>
      <c r="I215" s="22" t="str">
        <f t="shared" si="49"/>
        <v>否</v>
      </c>
      <c r="J215" s="488" t="str">
        <f t="shared" si="47"/>
        <v>项</v>
      </c>
      <c r="L215" s="523" t="str">
        <f t="shared" si="48"/>
        <v>22960</v>
      </c>
      <c r="M215" s="523">
        <v>210</v>
      </c>
    </row>
    <row r="216" s="327" customFormat="1" ht="33.75" spans="1:13">
      <c r="A216" s="351" t="s">
        <v>7339</v>
      </c>
      <c r="B216" s="281" t="s">
        <v>1863</v>
      </c>
      <c r="C216" s="348">
        <f>SUMIF('2023.12'!$D$1320:$D$1642,A216,'2023.12'!$F$1320:$F$1642)</f>
        <v>485</v>
      </c>
      <c r="D216" s="348">
        <v>1407</v>
      </c>
      <c r="E216" s="352">
        <f>SUMIF('2024.12'!$E$1320:$E$1642,A216,'2024.12'!$H$1320:$H$1642)</f>
        <v>1593</v>
      </c>
      <c r="F216" s="640">
        <f t="shared" si="51"/>
        <v>1108</v>
      </c>
      <c r="G216" s="352" t="str">
        <f t="shared" si="45"/>
        <v>228.5%</v>
      </c>
      <c r="H216" s="352" t="str">
        <f t="shared" si="46"/>
        <v>113.2%</v>
      </c>
      <c r="I216" s="22" t="str">
        <f t="shared" si="49"/>
        <v>是</v>
      </c>
      <c r="J216" s="641" t="str">
        <f t="shared" si="47"/>
        <v>项</v>
      </c>
      <c r="L216" s="327" t="str">
        <f t="shared" si="48"/>
        <v>22960</v>
      </c>
      <c r="M216" s="642">
        <v>1</v>
      </c>
    </row>
    <row r="217" s="327" customFormat="1" ht="33.75" spans="1:13">
      <c r="A217" s="351" t="s">
        <v>7340</v>
      </c>
      <c r="B217" s="281" t="s">
        <v>1864</v>
      </c>
      <c r="C217" s="348">
        <f>SUMIF('2023.12'!$D$1320:$D$1642,A217,'2023.12'!$F$1320:$F$1642)</f>
        <v>58</v>
      </c>
      <c r="D217" s="348">
        <v>511</v>
      </c>
      <c r="E217" s="352">
        <f>SUMIF('2024.12'!$E$1320:$E$1642,A217,'2024.12'!$H$1320:$H$1642)</f>
        <v>64</v>
      </c>
      <c r="F217" s="640">
        <f t="shared" si="51"/>
        <v>6</v>
      </c>
      <c r="G217" s="352" t="str">
        <f t="shared" si="45"/>
        <v>10.3%</v>
      </c>
      <c r="H217" s="352" t="str">
        <f t="shared" si="46"/>
        <v>12.5%</v>
      </c>
      <c r="I217" s="22" t="str">
        <f t="shared" si="49"/>
        <v>是</v>
      </c>
      <c r="J217" s="641" t="str">
        <f t="shared" si="47"/>
        <v>项</v>
      </c>
      <c r="L217" s="327" t="str">
        <f t="shared" si="48"/>
        <v>22960</v>
      </c>
      <c r="M217" s="642">
        <v>1</v>
      </c>
    </row>
    <row r="218" s="327" customFormat="1" ht="33.75" spans="1:13">
      <c r="A218" s="351" t="s">
        <v>7341</v>
      </c>
      <c r="B218" s="281" t="s">
        <v>1865</v>
      </c>
      <c r="C218" s="348">
        <f>SUMIF('2023.12'!$D$1320:$D$1642,A218,'2023.12'!$F$1320:$F$1642)</f>
        <v>1</v>
      </c>
      <c r="D218" s="348">
        <v>29</v>
      </c>
      <c r="E218" s="352">
        <f>SUMIF('2024.12'!$E$1320:$E$1642,A218,'2024.12'!$H$1320:$H$1642)</f>
        <v>11</v>
      </c>
      <c r="F218" s="640">
        <f t="shared" si="51"/>
        <v>10</v>
      </c>
      <c r="G218" s="352" t="str">
        <f t="shared" si="45"/>
        <v>1000.0%</v>
      </c>
      <c r="H218" s="352" t="str">
        <f t="shared" si="46"/>
        <v>37.9%</v>
      </c>
      <c r="I218" s="22" t="str">
        <f t="shared" si="49"/>
        <v>是</v>
      </c>
      <c r="J218" s="641" t="str">
        <f t="shared" si="47"/>
        <v>项</v>
      </c>
      <c r="L218" s="327" t="str">
        <f t="shared" si="48"/>
        <v>22960</v>
      </c>
      <c r="M218" s="642">
        <v>1</v>
      </c>
    </row>
    <row r="219" s="523" customFormat="1" ht="31.5" hidden="1" spans="1:13">
      <c r="A219" s="347" t="s">
        <v>7342</v>
      </c>
      <c r="B219" s="272" t="s">
        <v>7343</v>
      </c>
      <c r="C219" s="348">
        <f>SUMIF('2023.12'!$D$1320:$D$1642,A219,'2023.12'!$F$1320:$F$1642)</f>
        <v>0</v>
      </c>
      <c r="D219" s="348">
        <v>0</v>
      </c>
      <c r="E219" s="348">
        <f>SUMIF('2024.12'!$E$1320:$E$1642,A219,'2024.12'!$H$1320:$H$1642)</f>
        <v>0</v>
      </c>
      <c r="F219" s="637">
        <f t="shared" si="51"/>
        <v>0</v>
      </c>
      <c r="G219" s="348" t="str">
        <f t="shared" si="45"/>
        <v/>
      </c>
      <c r="H219" s="348" t="str">
        <f t="shared" si="46"/>
        <v/>
      </c>
      <c r="I219" s="22" t="str">
        <f t="shared" si="49"/>
        <v>否</v>
      </c>
      <c r="J219" s="488" t="str">
        <f t="shared" si="47"/>
        <v>项</v>
      </c>
      <c r="L219" s="523" t="str">
        <f t="shared" si="48"/>
        <v>22960</v>
      </c>
      <c r="M219" s="523">
        <v>214</v>
      </c>
    </row>
    <row r="220" s="327" customFormat="1" ht="33.75" spans="1:13">
      <c r="A220" s="351" t="s">
        <v>7344</v>
      </c>
      <c r="B220" s="281" t="s">
        <v>1867</v>
      </c>
      <c r="C220" s="348">
        <f>SUMIF('2023.12'!$D$1320:$D$1642,A220,'2023.12'!$F$1320:$F$1642)</f>
        <v>152</v>
      </c>
      <c r="D220" s="348">
        <v>345</v>
      </c>
      <c r="E220" s="352">
        <f>SUMIF('2024.12'!$E$1320:$E$1642,A220,'2024.12'!$H$1320:$H$1642)</f>
        <v>174</v>
      </c>
      <c r="F220" s="640">
        <f t="shared" si="51"/>
        <v>22</v>
      </c>
      <c r="G220" s="352" t="str">
        <f t="shared" si="45"/>
        <v>14.5%</v>
      </c>
      <c r="H220" s="352" t="str">
        <f t="shared" si="46"/>
        <v>50.4%</v>
      </c>
      <c r="I220" s="22" t="str">
        <f t="shared" si="49"/>
        <v>是</v>
      </c>
      <c r="J220" s="641" t="str">
        <f t="shared" si="47"/>
        <v>项</v>
      </c>
      <c r="L220" s="327" t="str">
        <f t="shared" si="48"/>
        <v>22960</v>
      </c>
      <c r="M220" s="642">
        <v>1</v>
      </c>
    </row>
    <row r="221" s="327" customFormat="1" ht="31.5" hidden="1" spans="1:13">
      <c r="A221" s="351" t="s">
        <v>7345</v>
      </c>
      <c r="B221" s="281" t="s">
        <v>1868</v>
      </c>
      <c r="C221" s="348">
        <f>SUMIF('2023.12'!$D$1320:$D$1642,A221,'2023.12'!$F$1320:$F$1642)</f>
        <v>0</v>
      </c>
      <c r="D221" s="348">
        <v>0</v>
      </c>
      <c r="E221" s="352">
        <f>SUMIF('2024.12'!$E$1320:$E$1642,A221,'2024.12'!$H$1320:$H$1642)</f>
        <v>0</v>
      </c>
      <c r="F221" s="640">
        <f t="shared" si="51"/>
        <v>0</v>
      </c>
      <c r="G221" s="352" t="str">
        <f t="shared" si="45"/>
        <v/>
      </c>
      <c r="H221" s="352" t="str">
        <f t="shared" si="46"/>
        <v/>
      </c>
      <c r="I221" s="22" t="str">
        <f t="shared" si="49"/>
        <v>否</v>
      </c>
      <c r="J221" s="641" t="str">
        <f t="shared" si="47"/>
        <v>项</v>
      </c>
      <c r="L221" s="327" t="str">
        <f t="shared" si="48"/>
        <v>22960</v>
      </c>
      <c r="M221" s="523">
        <v>216</v>
      </c>
    </row>
    <row r="222" s="523" customFormat="1" ht="47.25" hidden="1" spans="1:13">
      <c r="A222" s="347" t="s">
        <v>7346</v>
      </c>
      <c r="B222" s="272" t="s">
        <v>7347</v>
      </c>
      <c r="C222" s="348">
        <f>SUMIF('2023.12'!$D$1320:$D$1642,A222,'2023.12'!$F$1320:$F$1642)</f>
        <v>0</v>
      </c>
      <c r="D222" s="348">
        <v>0</v>
      </c>
      <c r="E222" s="348">
        <f>SUMIF('2024.12'!$E$1320:$E$1642,A222,'2024.12'!$H$1320:$H$1642)</f>
        <v>0</v>
      </c>
      <c r="F222" s="637">
        <f t="shared" si="51"/>
        <v>0</v>
      </c>
      <c r="G222" s="348" t="str">
        <f t="shared" si="45"/>
        <v/>
      </c>
      <c r="H222" s="348" t="str">
        <f t="shared" si="46"/>
        <v/>
      </c>
      <c r="I222" s="22" t="str">
        <f t="shared" si="49"/>
        <v>否</v>
      </c>
      <c r="J222" s="488" t="str">
        <f t="shared" si="47"/>
        <v>项</v>
      </c>
      <c r="L222" s="523" t="str">
        <f t="shared" si="48"/>
        <v>22960</v>
      </c>
      <c r="M222" s="523">
        <v>217</v>
      </c>
    </row>
    <row r="223" s="523" customFormat="1" ht="31.5" hidden="1" spans="1:13">
      <c r="A223" s="347" t="s">
        <v>7348</v>
      </c>
      <c r="B223" s="272" t="s">
        <v>7349</v>
      </c>
      <c r="C223" s="348">
        <f>SUMIF('2023.12'!$D$1320:$D$1642,A223,'2023.12'!$F$1320:$F$1642)</f>
        <v>0</v>
      </c>
      <c r="D223" s="348">
        <v>0</v>
      </c>
      <c r="E223" s="348">
        <f>SUMIF('2024.12'!$E$1320:$E$1642,A223,'2024.12'!$H$1320:$H$1642)</f>
        <v>0</v>
      </c>
      <c r="F223" s="637">
        <f t="shared" si="51"/>
        <v>0</v>
      </c>
      <c r="G223" s="348" t="str">
        <f t="shared" si="45"/>
        <v/>
      </c>
      <c r="H223" s="348" t="str">
        <f t="shared" si="46"/>
        <v/>
      </c>
      <c r="I223" s="22" t="str">
        <f t="shared" si="49"/>
        <v>否</v>
      </c>
      <c r="J223" s="488" t="str">
        <f t="shared" si="47"/>
        <v>项</v>
      </c>
      <c r="L223" s="523" t="str">
        <f t="shared" si="48"/>
        <v>22960</v>
      </c>
      <c r="M223" s="523">
        <v>218</v>
      </c>
    </row>
    <row r="224" s="327" customFormat="1" ht="31.5" hidden="1" spans="1:13">
      <c r="A224" s="351" t="s">
        <v>7350</v>
      </c>
      <c r="B224" s="281" t="s">
        <v>1871</v>
      </c>
      <c r="C224" s="348">
        <f>SUMIF('2023.12'!$D$1320:$D$1642,A224,'2023.12'!$F$1320:$F$1642)</f>
        <v>0</v>
      </c>
      <c r="D224" s="348">
        <v>0</v>
      </c>
      <c r="E224" s="352">
        <f>SUMIF('2024.12'!$E$1320:$E$1642,A224,'2024.12'!$H$1320:$H$1642)</f>
        <v>0</v>
      </c>
      <c r="F224" s="640">
        <f t="shared" si="51"/>
        <v>0</v>
      </c>
      <c r="G224" s="352" t="str">
        <f t="shared" si="45"/>
        <v/>
      </c>
      <c r="H224" s="352" t="str">
        <f t="shared" si="46"/>
        <v/>
      </c>
      <c r="I224" s="22" t="str">
        <f t="shared" si="49"/>
        <v>否</v>
      </c>
      <c r="J224" s="641" t="str">
        <f t="shared" si="47"/>
        <v>项</v>
      </c>
      <c r="L224" s="327" t="str">
        <f t="shared" si="48"/>
        <v>22960</v>
      </c>
      <c r="M224" s="523">
        <v>219</v>
      </c>
    </row>
    <row r="225" s="327" customFormat="1" ht="33.75" spans="1:13">
      <c r="A225" s="351" t="s">
        <v>7351</v>
      </c>
      <c r="B225" s="281" t="s">
        <v>1872</v>
      </c>
      <c r="C225" s="348">
        <f>SUMIF('2023.12'!$D$1320:$D$1642,A225,'2023.12'!$F$1320:$F$1642)</f>
        <v>410</v>
      </c>
      <c r="D225" s="348">
        <v>308</v>
      </c>
      <c r="E225" s="352">
        <f>SUMIF('2024.12'!$E$1320:$E$1642,A225,'2024.12'!$H$1320:$H$1642)</f>
        <v>161</v>
      </c>
      <c r="F225" s="640">
        <f t="shared" si="51"/>
        <v>-249</v>
      </c>
      <c r="G225" s="352" t="str">
        <f t="shared" si="45"/>
        <v>-60.7%</v>
      </c>
      <c r="H225" s="352" t="str">
        <f t="shared" si="46"/>
        <v>52.3%</v>
      </c>
      <c r="I225" s="22" t="str">
        <f t="shared" si="49"/>
        <v>是</v>
      </c>
      <c r="J225" s="641" t="str">
        <f t="shared" si="47"/>
        <v>项</v>
      </c>
      <c r="L225" s="327" t="str">
        <f t="shared" si="48"/>
        <v>22960</v>
      </c>
      <c r="M225" s="642">
        <v>1</v>
      </c>
    </row>
    <row r="226" s="327" customFormat="1" ht="33.75" spans="1:13">
      <c r="A226" s="638">
        <v>232</v>
      </c>
      <c r="B226" s="19" t="s">
        <v>1687</v>
      </c>
      <c r="C226" s="345">
        <f>SUMIF($L227:$L$281,$A226,C227:C$281)</f>
        <v>6972</v>
      </c>
      <c r="D226" s="345">
        <v>10544</v>
      </c>
      <c r="E226" s="345">
        <f>SUMIF($L227:$L$281,$A226,E227:E$281)</f>
        <v>8164</v>
      </c>
      <c r="F226" s="345">
        <f>SUMIF($L227:$L$281,$A226,F227:F$281)</f>
        <v>1192</v>
      </c>
      <c r="G226" s="345" t="str">
        <f t="shared" si="45"/>
        <v>17.1%</v>
      </c>
      <c r="H226" s="345" t="str">
        <f t="shared" si="46"/>
        <v>77.4%</v>
      </c>
      <c r="I226" s="22" t="str">
        <f t="shared" si="49"/>
        <v>是</v>
      </c>
      <c r="J226" s="641" t="str">
        <f t="shared" si="47"/>
        <v>类</v>
      </c>
      <c r="L226" s="327">
        <f t="shared" ref="L226:L242" si="52">_xlfn.IFS(LEN(A226)=3,0,LEN(A226)=5,LEFT(A226,3),LEN(A226)=7,LEFT(A226,5))</f>
        <v>0</v>
      </c>
      <c r="M226" s="642">
        <v>1</v>
      </c>
    </row>
    <row r="227" s="327" customFormat="1" ht="33.75" spans="1:13">
      <c r="A227" s="639" t="s">
        <v>7352</v>
      </c>
      <c r="B227" s="350" t="s">
        <v>1873</v>
      </c>
      <c r="C227" s="345">
        <f>SUMIF($L228:$L$281,$A227,C228:C$281)</f>
        <v>6972</v>
      </c>
      <c r="D227" s="345">
        <v>10544</v>
      </c>
      <c r="E227" s="345">
        <f>SUMIF($L228:$L$281,$A227,E228:E$281)</f>
        <v>8164</v>
      </c>
      <c r="F227" s="345">
        <f>SUMIF($L228:$L$281,$A227,F228:F$281)</f>
        <v>1192</v>
      </c>
      <c r="G227" s="345" t="str">
        <f t="shared" si="45"/>
        <v>17.1%</v>
      </c>
      <c r="H227" s="345" t="str">
        <f t="shared" si="46"/>
        <v>77.4%</v>
      </c>
      <c r="I227" s="22" t="str">
        <f t="shared" si="49"/>
        <v>是</v>
      </c>
      <c r="J227" s="641" t="str">
        <f t="shared" si="47"/>
        <v>款</v>
      </c>
      <c r="L227" s="327" t="str">
        <f t="shared" si="52"/>
        <v>232</v>
      </c>
      <c r="M227" s="642">
        <v>1</v>
      </c>
    </row>
    <row r="228" s="523" customFormat="1" ht="47.25" hidden="1" spans="1:13">
      <c r="A228" s="347" t="s">
        <v>7353</v>
      </c>
      <c r="B228" s="272" t="s">
        <v>7354</v>
      </c>
      <c r="C228" s="348">
        <f>SUMIF('2023.12'!$D$1320:$D$1642,A228,'2023.12'!$F$1320:$F$1642)</f>
        <v>0</v>
      </c>
      <c r="D228" s="348">
        <v>0</v>
      </c>
      <c r="E228" s="348">
        <f>SUMIF('2024.12'!$E$1320:$E$1642,A228,'2024.12'!$H$1320:$H$1642)</f>
        <v>0</v>
      </c>
      <c r="F228" s="637">
        <f t="shared" ref="F228:F242" si="53">E228-C228</f>
        <v>0</v>
      </c>
      <c r="G228" s="348" t="str">
        <f t="shared" si="45"/>
        <v/>
      </c>
      <c r="H228" s="348" t="str">
        <f t="shared" si="46"/>
        <v/>
      </c>
      <c r="I228" s="22" t="str">
        <f t="shared" si="49"/>
        <v>否</v>
      </c>
      <c r="J228" s="488" t="str">
        <f t="shared" si="47"/>
        <v>项</v>
      </c>
      <c r="L228" s="523" t="str">
        <f t="shared" si="52"/>
        <v>23204</v>
      </c>
      <c r="M228" s="523">
        <v>223</v>
      </c>
    </row>
    <row r="229" s="523" customFormat="1" ht="31.5" hidden="1" spans="1:13">
      <c r="A229" s="347" t="s">
        <v>7355</v>
      </c>
      <c r="B229" s="272" t="s">
        <v>7356</v>
      </c>
      <c r="C229" s="348">
        <f>SUMIF('2023.12'!$D$1320:$D$1642,A229,'2023.12'!$F$1320:$F$1642)</f>
        <v>0</v>
      </c>
      <c r="D229" s="348">
        <v>0</v>
      </c>
      <c r="E229" s="348">
        <f>SUMIF('2024.12'!$E$1320:$E$1642,A229,'2024.12'!$H$1320:$H$1642)</f>
        <v>0</v>
      </c>
      <c r="F229" s="637">
        <f t="shared" si="53"/>
        <v>0</v>
      </c>
      <c r="G229" s="348" t="str">
        <f t="shared" si="45"/>
        <v/>
      </c>
      <c r="H229" s="348" t="str">
        <f t="shared" si="46"/>
        <v/>
      </c>
      <c r="I229" s="22" t="str">
        <f t="shared" si="49"/>
        <v>否</v>
      </c>
      <c r="J229" s="488" t="str">
        <f t="shared" si="47"/>
        <v>项</v>
      </c>
      <c r="L229" s="523" t="str">
        <f t="shared" si="52"/>
        <v>23204</v>
      </c>
      <c r="M229" s="523">
        <v>224</v>
      </c>
    </row>
    <row r="230" s="327" customFormat="1" ht="33.75" spans="1:13">
      <c r="A230" s="351" t="s">
        <v>7357</v>
      </c>
      <c r="B230" s="281" t="s">
        <v>1876</v>
      </c>
      <c r="C230" s="348">
        <f>SUMIF('2023.12'!$D$1320:$D$1642,A230,'2023.12'!$F$1320:$F$1642)</f>
        <v>310</v>
      </c>
      <c r="D230" s="348">
        <v>474</v>
      </c>
      <c r="E230" s="352">
        <f>SUMIF('2024.12'!$E$1320:$E$1642,A230,'2024.12'!$H$1320:$H$1642)</f>
        <v>300</v>
      </c>
      <c r="F230" s="640">
        <f t="shared" si="53"/>
        <v>-10</v>
      </c>
      <c r="G230" s="352" t="str">
        <f t="shared" si="45"/>
        <v>-3.2%</v>
      </c>
      <c r="H230" s="352" t="str">
        <f t="shared" si="46"/>
        <v>63.3%</v>
      </c>
      <c r="I230" s="22" t="str">
        <f t="shared" si="49"/>
        <v>是</v>
      </c>
      <c r="J230" s="641" t="str">
        <f t="shared" si="47"/>
        <v>项</v>
      </c>
      <c r="L230" s="327" t="str">
        <f t="shared" si="52"/>
        <v>23204</v>
      </c>
      <c r="M230" s="642">
        <v>1</v>
      </c>
    </row>
    <row r="231" s="523" customFormat="1" ht="31.5" hidden="1" spans="1:13">
      <c r="A231" s="347" t="s">
        <v>7358</v>
      </c>
      <c r="B231" s="272" t="s">
        <v>7359</v>
      </c>
      <c r="C231" s="348">
        <f>SUMIF('2023.12'!$D$1320:$D$1642,A231,'2023.12'!$F$1320:$F$1642)</f>
        <v>0</v>
      </c>
      <c r="D231" s="348">
        <v>0</v>
      </c>
      <c r="E231" s="348">
        <f>SUMIF('2024.12'!$E$1320:$E$1642,A231,'2024.12'!$H$1320:$H$1642)</f>
        <v>0</v>
      </c>
      <c r="F231" s="637">
        <f t="shared" si="53"/>
        <v>0</v>
      </c>
      <c r="G231" s="348" t="str">
        <f t="shared" si="45"/>
        <v/>
      </c>
      <c r="H231" s="348" t="str">
        <f t="shared" si="46"/>
        <v/>
      </c>
      <c r="I231" s="22" t="str">
        <f t="shared" si="49"/>
        <v>否</v>
      </c>
      <c r="J231" s="488" t="str">
        <f t="shared" si="47"/>
        <v>项</v>
      </c>
      <c r="L231" s="523" t="str">
        <f t="shared" si="52"/>
        <v>23204</v>
      </c>
      <c r="M231" s="523">
        <v>226</v>
      </c>
    </row>
    <row r="232" s="523" customFormat="1" ht="31.5" hidden="1" spans="1:13">
      <c r="A232" s="347" t="s">
        <v>7360</v>
      </c>
      <c r="B232" s="272" t="s">
        <v>7361</v>
      </c>
      <c r="C232" s="348">
        <f>SUMIF('2023.12'!$D$1320:$D$1642,A232,'2023.12'!$F$1320:$F$1642)</f>
        <v>0</v>
      </c>
      <c r="D232" s="348">
        <v>0</v>
      </c>
      <c r="E232" s="348">
        <f>SUMIF('2024.12'!$E$1320:$E$1642,A232,'2024.12'!$H$1320:$H$1642)</f>
        <v>0</v>
      </c>
      <c r="F232" s="637">
        <f t="shared" si="53"/>
        <v>0</v>
      </c>
      <c r="G232" s="348" t="str">
        <f t="shared" si="45"/>
        <v/>
      </c>
      <c r="H232" s="348" t="str">
        <f t="shared" si="46"/>
        <v/>
      </c>
      <c r="I232" s="22" t="str">
        <f t="shared" si="49"/>
        <v>否</v>
      </c>
      <c r="J232" s="488" t="str">
        <f t="shared" si="47"/>
        <v>项</v>
      </c>
      <c r="L232" s="523" t="str">
        <f t="shared" si="52"/>
        <v>23204</v>
      </c>
      <c r="M232" s="523">
        <v>227</v>
      </c>
    </row>
    <row r="233" s="523" customFormat="1" ht="31.5" hidden="1" spans="1:13">
      <c r="A233" s="347" t="s">
        <v>7362</v>
      </c>
      <c r="B233" s="272" t="s">
        <v>7363</v>
      </c>
      <c r="C233" s="348">
        <f>SUMIF('2023.12'!$D$1320:$D$1642,A233,'2023.12'!$F$1320:$F$1642)</f>
        <v>0</v>
      </c>
      <c r="D233" s="348">
        <v>0</v>
      </c>
      <c r="E233" s="348">
        <f>SUMIF('2024.12'!$E$1320:$E$1642,A233,'2024.12'!$H$1320:$H$1642)</f>
        <v>0</v>
      </c>
      <c r="F233" s="637">
        <f t="shared" si="53"/>
        <v>0</v>
      </c>
      <c r="G233" s="348" t="str">
        <f t="shared" si="45"/>
        <v/>
      </c>
      <c r="H233" s="348" t="str">
        <f t="shared" si="46"/>
        <v/>
      </c>
      <c r="I233" s="22" t="str">
        <f t="shared" si="49"/>
        <v>否</v>
      </c>
      <c r="J233" s="488" t="str">
        <f t="shared" si="47"/>
        <v>项</v>
      </c>
      <c r="L233" s="523" t="str">
        <f t="shared" si="52"/>
        <v>23204</v>
      </c>
      <c r="M233" s="523">
        <v>228</v>
      </c>
    </row>
    <row r="234" s="523" customFormat="1" ht="31.5" hidden="1" spans="1:13">
      <c r="A234" s="347" t="s">
        <v>7364</v>
      </c>
      <c r="B234" s="272" t="s">
        <v>7365</v>
      </c>
      <c r="C234" s="348">
        <f>SUMIF('2023.12'!$D$1320:$D$1642,A234,'2023.12'!$F$1320:$F$1642)</f>
        <v>0</v>
      </c>
      <c r="D234" s="348">
        <v>0</v>
      </c>
      <c r="E234" s="348">
        <f>SUMIF('2024.12'!$E$1320:$E$1642,A234,'2024.12'!$H$1320:$H$1642)</f>
        <v>0</v>
      </c>
      <c r="F234" s="637">
        <f t="shared" si="53"/>
        <v>0</v>
      </c>
      <c r="G234" s="348" t="str">
        <f t="shared" si="45"/>
        <v/>
      </c>
      <c r="H234" s="348" t="str">
        <f t="shared" si="46"/>
        <v/>
      </c>
      <c r="I234" s="22" t="str">
        <f t="shared" si="49"/>
        <v>否</v>
      </c>
      <c r="J234" s="488" t="str">
        <f t="shared" si="47"/>
        <v>项</v>
      </c>
      <c r="L234" s="523" t="str">
        <f t="shared" si="52"/>
        <v>23204</v>
      </c>
      <c r="M234" s="523">
        <v>229</v>
      </c>
    </row>
    <row r="235" s="523" customFormat="1" ht="31.5" hidden="1" spans="1:13">
      <c r="A235" s="347" t="s">
        <v>7366</v>
      </c>
      <c r="B235" s="272" t="s">
        <v>7367</v>
      </c>
      <c r="C235" s="348">
        <f>SUMIF('2023.12'!$D$1320:$D$1642,A235,'2023.12'!$F$1320:$F$1642)</f>
        <v>0</v>
      </c>
      <c r="D235" s="348">
        <v>0</v>
      </c>
      <c r="E235" s="348">
        <f>SUMIF('2024.12'!$E$1320:$E$1642,A235,'2024.12'!$H$1320:$H$1642)</f>
        <v>0</v>
      </c>
      <c r="F235" s="637">
        <f t="shared" si="53"/>
        <v>0</v>
      </c>
      <c r="G235" s="348" t="str">
        <f t="shared" si="45"/>
        <v/>
      </c>
      <c r="H235" s="348" t="str">
        <f t="shared" si="46"/>
        <v/>
      </c>
      <c r="I235" s="22" t="str">
        <f t="shared" si="49"/>
        <v>否</v>
      </c>
      <c r="J235" s="488" t="str">
        <f t="shared" si="47"/>
        <v>项</v>
      </c>
      <c r="L235" s="523" t="str">
        <f t="shared" si="52"/>
        <v>23204</v>
      </c>
      <c r="M235" s="523">
        <v>230</v>
      </c>
    </row>
    <row r="236" s="523" customFormat="1" ht="31.5" hidden="1" spans="1:13">
      <c r="A236" s="347" t="s">
        <v>7368</v>
      </c>
      <c r="B236" s="272" t="s">
        <v>7369</v>
      </c>
      <c r="C236" s="348">
        <f>SUMIF('2023.12'!$D$1320:$D$1642,A236,'2023.12'!$F$1320:$F$1642)</f>
        <v>0</v>
      </c>
      <c r="D236" s="348">
        <v>0</v>
      </c>
      <c r="E236" s="348">
        <f>SUMIF('2024.12'!$E$1320:$E$1642,A236,'2024.12'!$H$1320:$H$1642)</f>
        <v>0</v>
      </c>
      <c r="F236" s="637">
        <f t="shared" si="53"/>
        <v>0</v>
      </c>
      <c r="G236" s="348" t="str">
        <f t="shared" si="45"/>
        <v/>
      </c>
      <c r="H236" s="348" t="str">
        <f t="shared" si="46"/>
        <v/>
      </c>
      <c r="I236" s="22" t="str">
        <f t="shared" si="49"/>
        <v>否</v>
      </c>
      <c r="J236" s="488" t="str">
        <f t="shared" si="47"/>
        <v>项</v>
      </c>
      <c r="L236" s="523" t="str">
        <f t="shared" si="52"/>
        <v>23204</v>
      </c>
      <c r="M236" s="523">
        <v>231</v>
      </c>
    </row>
    <row r="237" s="523" customFormat="1" ht="31.5" hidden="1" spans="1:13">
      <c r="A237" s="347" t="s">
        <v>7370</v>
      </c>
      <c r="B237" s="272" t="s">
        <v>7371</v>
      </c>
      <c r="C237" s="348">
        <f>SUMIF('2023.12'!$D$1320:$D$1642,A237,'2023.12'!$F$1320:$F$1642)</f>
        <v>0</v>
      </c>
      <c r="D237" s="348">
        <v>0</v>
      </c>
      <c r="E237" s="348">
        <f>SUMIF('2024.12'!$E$1320:$E$1642,A237,'2024.12'!$H$1320:$H$1642)</f>
        <v>0</v>
      </c>
      <c r="F237" s="637">
        <f t="shared" si="53"/>
        <v>0</v>
      </c>
      <c r="G237" s="348" t="str">
        <f t="shared" si="45"/>
        <v/>
      </c>
      <c r="H237" s="348" t="str">
        <f t="shared" si="46"/>
        <v/>
      </c>
      <c r="I237" s="22" t="str">
        <f t="shared" si="49"/>
        <v>否</v>
      </c>
      <c r="J237" s="488" t="str">
        <f t="shared" si="47"/>
        <v>项</v>
      </c>
      <c r="L237" s="523" t="str">
        <f t="shared" si="52"/>
        <v>23204</v>
      </c>
      <c r="M237" s="523">
        <v>232</v>
      </c>
    </row>
    <row r="238" s="523" customFormat="1" ht="31.5" hidden="1" spans="1:13">
      <c r="A238" s="347" t="s">
        <v>7372</v>
      </c>
      <c r="B238" s="272" t="s">
        <v>7373</v>
      </c>
      <c r="C238" s="348">
        <f>SUMIF('2023.12'!$D$1320:$D$1642,A238,'2023.12'!$F$1320:$F$1642)</f>
        <v>0</v>
      </c>
      <c r="D238" s="348">
        <v>0</v>
      </c>
      <c r="E238" s="348">
        <f>SUMIF('2024.12'!$E$1320:$E$1642,A238,'2024.12'!$H$1320:$H$1642)</f>
        <v>0</v>
      </c>
      <c r="F238" s="637">
        <f t="shared" si="53"/>
        <v>0</v>
      </c>
      <c r="G238" s="348" t="str">
        <f t="shared" si="45"/>
        <v/>
      </c>
      <c r="H238" s="348" t="str">
        <f t="shared" si="46"/>
        <v/>
      </c>
      <c r="I238" s="22" t="str">
        <f t="shared" si="49"/>
        <v>否</v>
      </c>
      <c r="J238" s="488" t="str">
        <f t="shared" si="47"/>
        <v>项</v>
      </c>
      <c r="L238" s="523" t="str">
        <f t="shared" si="52"/>
        <v>23204</v>
      </c>
      <c r="M238" s="523">
        <v>233</v>
      </c>
    </row>
    <row r="239" s="327" customFormat="1" ht="33.75" spans="1:13">
      <c r="A239" s="351" t="s">
        <v>7374</v>
      </c>
      <c r="B239" s="281" t="s">
        <v>1885</v>
      </c>
      <c r="C239" s="348">
        <f>SUMIF('2023.12'!$D$1320:$D$1642,A239,'2023.12'!$F$1320:$F$1642)</f>
        <v>521</v>
      </c>
      <c r="D239" s="348">
        <v>1042</v>
      </c>
      <c r="E239" s="352">
        <f>SUMIF('2024.12'!$E$1320:$E$1642,A239,'2024.12'!$H$1320:$H$1642)</f>
        <v>1042</v>
      </c>
      <c r="F239" s="640">
        <f t="shared" si="53"/>
        <v>521</v>
      </c>
      <c r="G239" s="352" t="str">
        <f t="shared" si="45"/>
        <v>100.0%</v>
      </c>
      <c r="H239" s="352" t="str">
        <f t="shared" si="46"/>
        <v>100.0%</v>
      </c>
      <c r="I239" s="22" t="str">
        <f t="shared" si="49"/>
        <v>是</v>
      </c>
      <c r="J239" s="641" t="str">
        <f t="shared" si="47"/>
        <v>项</v>
      </c>
      <c r="L239" s="327" t="str">
        <f t="shared" si="52"/>
        <v>23204</v>
      </c>
      <c r="M239" s="642">
        <v>1</v>
      </c>
    </row>
    <row r="240" s="327" customFormat="1" ht="33.75" spans="1:13">
      <c r="A240" s="351" t="s">
        <v>7375</v>
      </c>
      <c r="B240" s="281" t="s">
        <v>1886</v>
      </c>
      <c r="C240" s="348">
        <f>SUMIF('2023.12'!$D$1320:$D$1642,A240,'2023.12'!$F$1320:$F$1642)</f>
        <v>717</v>
      </c>
      <c r="D240" s="348">
        <v>1404</v>
      </c>
      <c r="E240" s="352">
        <f>SUMIF('2024.12'!$E$1320:$E$1642,A240,'2024.12'!$H$1320:$H$1642)</f>
        <v>688</v>
      </c>
      <c r="F240" s="640">
        <f t="shared" si="53"/>
        <v>-29</v>
      </c>
      <c r="G240" s="352" t="str">
        <f t="shared" si="45"/>
        <v>-4.0%</v>
      </c>
      <c r="H240" s="352" t="str">
        <f t="shared" si="46"/>
        <v>49.0%</v>
      </c>
      <c r="I240" s="22" t="str">
        <f t="shared" si="49"/>
        <v>是</v>
      </c>
      <c r="J240" s="641" t="str">
        <f t="shared" si="47"/>
        <v>项</v>
      </c>
      <c r="L240" s="327" t="str">
        <f t="shared" si="52"/>
        <v>23204</v>
      </c>
      <c r="M240" s="642">
        <v>1</v>
      </c>
    </row>
    <row r="241" s="327" customFormat="1" ht="33.75" spans="1:13">
      <c r="A241" s="351" t="s">
        <v>7376</v>
      </c>
      <c r="B241" s="281" t="s">
        <v>1887</v>
      </c>
      <c r="C241" s="348">
        <f>SUMIF('2023.12'!$D$1320:$D$1642,A241,'2023.12'!$F$1320:$F$1642)</f>
        <v>5424</v>
      </c>
      <c r="D241" s="348">
        <v>7624</v>
      </c>
      <c r="E241" s="352">
        <f>SUMIF('2024.12'!$E$1320:$E$1642,A241,'2024.12'!$H$1320:$H$1642)</f>
        <v>6134</v>
      </c>
      <c r="F241" s="640">
        <f t="shared" si="53"/>
        <v>710</v>
      </c>
      <c r="G241" s="352" t="str">
        <f t="shared" si="45"/>
        <v>13.1%</v>
      </c>
      <c r="H241" s="352" t="str">
        <f t="shared" si="46"/>
        <v>80.5%</v>
      </c>
      <c r="I241" s="22" t="str">
        <f t="shared" si="49"/>
        <v>是</v>
      </c>
      <c r="J241" s="641" t="str">
        <f t="shared" si="47"/>
        <v>项</v>
      </c>
      <c r="L241" s="327" t="str">
        <f t="shared" si="52"/>
        <v>23204</v>
      </c>
      <c r="M241" s="642">
        <v>1</v>
      </c>
    </row>
    <row r="242" s="523" customFormat="1" ht="31.5" hidden="1" spans="1:13">
      <c r="A242" s="347" t="s">
        <v>7377</v>
      </c>
      <c r="B242" s="272" t="s">
        <v>7378</v>
      </c>
      <c r="C242" s="348">
        <f>SUMIF('2023.12'!$D$1320:$D$1642,A242,'2023.12'!$F$1320:$F$1642)</f>
        <v>0</v>
      </c>
      <c r="D242" s="348">
        <v>0</v>
      </c>
      <c r="E242" s="348">
        <f>SUMIF('2024.12'!$E$1320:$E$1642,A242,'2024.12'!$H$1320:$H$1642)</f>
        <v>0</v>
      </c>
      <c r="F242" s="637">
        <f t="shared" si="53"/>
        <v>0</v>
      </c>
      <c r="G242" s="348" t="str">
        <f t="shared" si="45"/>
        <v/>
      </c>
      <c r="H242" s="348" t="str">
        <f t="shared" si="46"/>
        <v/>
      </c>
      <c r="I242" s="22" t="str">
        <f t="shared" si="49"/>
        <v>否</v>
      </c>
      <c r="J242" s="488" t="str">
        <f t="shared" si="47"/>
        <v>项</v>
      </c>
      <c r="L242" s="523" t="str">
        <f t="shared" si="52"/>
        <v>23204</v>
      </c>
      <c r="M242" s="523">
        <v>237</v>
      </c>
    </row>
    <row r="243" s="327" customFormat="1" ht="33.75" spans="1:13">
      <c r="A243" s="638">
        <v>233</v>
      </c>
      <c r="B243" s="19" t="s">
        <v>1699</v>
      </c>
      <c r="C243" s="345">
        <f>SUMIF($L244:$L$281,$A243,C244:C$281)</f>
        <v>71</v>
      </c>
      <c r="D243" s="345">
        <v>78</v>
      </c>
      <c r="E243" s="345">
        <f>SUMIF($L244:$L$281,$A243,E244:E$281)</f>
        <v>68</v>
      </c>
      <c r="F243" s="345">
        <f>SUMIF($L244:$L$281,$A243,F244:F$281)</f>
        <v>-3</v>
      </c>
      <c r="G243" s="345" t="str">
        <f t="shared" si="45"/>
        <v>-4.2%</v>
      </c>
      <c r="H243" s="345" t="str">
        <f t="shared" si="46"/>
        <v>87.2%</v>
      </c>
      <c r="I243" s="22" t="str">
        <f t="shared" si="49"/>
        <v>是</v>
      </c>
      <c r="J243" s="641" t="str">
        <f t="shared" si="47"/>
        <v>类</v>
      </c>
      <c r="L243" s="327">
        <f t="shared" ref="L243:L259" si="54">_xlfn.IFS(LEN(A243)=3,0,LEN(A243)=5,LEFT(A243,3),LEN(A243)=7,LEFT(A243,5))</f>
        <v>0</v>
      </c>
      <c r="M243" s="642">
        <v>1</v>
      </c>
    </row>
    <row r="244" s="327" customFormat="1" ht="33.75" spans="1:13">
      <c r="A244" s="639" t="s">
        <v>7379</v>
      </c>
      <c r="B244" s="350" t="s">
        <v>1889</v>
      </c>
      <c r="C244" s="345">
        <f>SUMIF($L245:$L$281,$A244,C245:C$281)</f>
        <v>71</v>
      </c>
      <c r="D244" s="345">
        <v>78</v>
      </c>
      <c r="E244" s="345">
        <f>SUMIF($L245:$L$281,$A244,E245:E$281)</f>
        <v>68</v>
      </c>
      <c r="F244" s="345">
        <f>SUMIF($L245:$L$281,$A244,F245:F$281)</f>
        <v>-3</v>
      </c>
      <c r="G244" s="345" t="str">
        <f t="shared" si="45"/>
        <v>-4.2%</v>
      </c>
      <c r="H244" s="345" t="str">
        <f t="shared" si="46"/>
        <v>87.2%</v>
      </c>
      <c r="I244" s="22" t="str">
        <f t="shared" si="49"/>
        <v>是</v>
      </c>
      <c r="J244" s="641" t="str">
        <f t="shared" si="47"/>
        <v>款</v>
      </c>
      <c r="L244" s="327" t="str">
        <f t="shared" si="54"/>
        <v>233</v>
      </c>
      <c r="M244" s="642">
        <v>1</v>
      </c>
    </row>
    <row r="245" s="523" customFormat="1" ht="47.25" hidden="1" spans="1:13">
      <c r="A245" s="347" t="s">
        <v>7380</v>
      </c>
      <c r="B245" s="272" t="s">
        <v>7381</v>
      </c>
      <c r="C245" s="348">
        <f>SUMIF('2023.12'!$D$1320:$D$1642,A245,'2023.12'!$F$1320:$F$1642)</f>
        <v>0</v>
      </c>
      <c r="D245" s="348">
        <v>0</v>
      </c>
      <c r="E245" s="348">
        <f>SUMIF('2024.12'!$E$1320:$E$1642,A245,'2024.12'!$H$1320:$H$1642)</f>
        <v>0</v>
      </c>
      <c r="F245" s="637">
        <f t="shared" ref="F245:F259" si="55">E245-C245</f>
        <v>0</v>
      </c>
      <c r="G245" s="348" t="str">
        <f t="shared" si="45"/>
        <v/>
      </c>
      <c r="H245" s="348" t="str">
        <f t="shared" si="46"/>
        <v/>
      </c>
      <c r="I245" s="22" t="str">
        <f t="shared" si="49"/>
        <v>否</v>
      </c>
      <c r="J245" s="488" t="str">
        <f t="shared" si="47"/>
        <v>项</v>
      </c>
      <c r="L245" s="523" t="str">
        <f t="shared" si="54"/>
        <v>23304</v>
      </c>
      <c r="M245" s="523">
        <v>240</v>
      </c>
    </row>
    <row r="246" s="523" customFormat="1" ht="31.5" hidden="1" spans="1:13">
      <c r="A246" s="347" t="s">
        <v>7382</v>
      </c>
      <c r="B246" s="272" t="s">
        <v>7383</v>
      </c>
      <c r="C246" s="348">
        <f>SUMIF('2023.12'!$D$1320:$D$1642,A246,'2023.12'!$F$1320:$F$1642)</f>
        <v>0</v>
      </c>
      <c r="D246" s="348">
        <v>0</v>
      </c>
      <c r="E246" s="348">
        <f>SUMIF('2024.12'!$E$1320:$E$1642,A246,'2024.12'!$H$1320:$H$1642)</f>
        <v>0</v>
      </c>
      <c r="F246" s="637">
        <f t="shared" si="55"/>
        <v>0</v>
      </c>
      <c r="G246" s="348" t="str">
        <f t="shared" si="45"/>
        <v/>
      </c>
      <c r="H246" s="348" t="str">
        <f t="shared" si="46"/>
        <v/>
      </c>
      <c r="I246" s="22" t="str">
        <f t="shared" si="49"/>
        <v>否</v>
      </c>
      <c r="J246" s="488" t="str">
        <f t="shared" si="47"/>
        <v>项</v>
      </c>
      <c r="L246" s="523" t="str">
        <f t="shared" si="54"/>
        <v>23304</v>
      </c>
      <c r="M246" s="523">
        <v>241</v>
      </c>
    </row>
    <row r="247" s="327" customFormat="1" ht="33.75" spans="1:13">
      <c r="A247" s="351" t="s">
        <v>7384</v>
      </c>
      <c r="B247" s="281" t="s">
        <v>1892</v>
      </c>
      <c r="C247" s="348">
        <f>SUMIF('2023.12'!$D$1320:$D$1642,A247,'2023.12'!$F$1320:$F$1642)</f>
        <v>2</v>
      </c>
      <c r="D247" s="348">
        <v>0</v>
      </c>
      <c r="E247" s="352">
        <f>SUMIF('2024.12'!$E$1320:$E$1642,A247,'2024.12'!$H$1320:$H$1642)</f>
        <v>0</v>
      </c>
      <c r="F247" s="640">
        <f t="shared" si="55"/>
        <v>-2</v>
      </c>
      <c r="G247" s="352" t="str">
        <f t="shared" si="45"/>
        <v>-100.0%</v>
      </c>
      <c r="H247" s="352" t="str">
        <f t="shared" si="46"/>
        <v/>
      </c>
      <c r="I247" s="22" t="str">
        <f t="shared" si="49"/>
        <v>是</v>
      </c>
      <c r="J247" s="641" t="str">
        <f t="shared" si="47"/>
        <v>项</v>
      </c>
      <c r="L247" s="327" t="str">
        <f t="shared" si="54"/>
        <v>23304</v>
      </c>
      <c r="M247" s="642">
        <v>1</v>
      </c>
    </row>
    <row r="248" s="523" customFormat="1" ht="31.5" hidden="1" spans="1:13">
      <c r="A248" s="347" t="s">
        <v>7385</v>
      </c>
      <c r="B248" s="272" t="s">
        <v>7386</v>
      </c>
      <c r="C248" s="348">
        <f>SUMIF('2023.12'!$D$1320:$D$1642,A248,'2023.12'!$F$1320:$F$1642)</f>
        <v>0</v>
      </c>
      <c r="D248" s="348">
        <v>0</v>
      </c>
      <c r="E248" s="348">
        <f>SUMIF('2024.12'!$E$1320:$E$1642,A248,'2024.12'!$H$1320:$H$1642)</f>
        <v>0</v>
      </c>
      <c r="F248" s="637">
        <f t="shared" si="55"/>
        <v>0</v>
      </c>
      <c r="G248" s="348" t="str">
        <f t="shared" si="45"/>
        <v/>
      </c>
      <c r="H248" s="348" t="str">
        <f t="shared" si="46"/>
        <v/>
      </c>
      <c r="I248" s="22" t="str">
        <f t="shared" si="49"/>
        <v>否</v>
      </c>
      <c r="J248" s="488" t="str">
        <f t="shared" si="47"/>
        <v>项</v>
      </c>
      <c r="L248" s="523" t="str">
        <f t="shared" si="54"/>
        <v>23304</v>
      </c>
      <c r="M248" s="523">
        <v>243</v>
      </c>
    </row>
    <row r="249" s="523" customFormat="1" ht="31.5" hidden="1" spans="1:13">
      <c r="A249" s="347" t="s">
        <v>7387</v>
      </c>
      <c r="B249" s="272" t="s">
        <v>7388</v>
      </c>
      <c r="C249" s="348">
        <f>SUMIF('2023.12'!$D$1320:$D$1642,A249,'2023.12'!$F$1320:$F$1642)</f>
        <v>0</v>
      </c>
      <c r="D249" s="348">
        <v>0</v>
      </c>
      <c r="E249" s="348">
        <f>SUMIF('2024.12'!$E$1320:$E$1642,A249,'2024.12'!$H$1320:$H$1642)</f>
        <v>0</v>
      </c>
      <c r="F249" s="637">
        <f t="shared" si="55"/>
        <v>0</v>
      </c>
      <c r="G249" s="348" t="str">
        <f t="shared" si="45"/>
        <v/>
      </c>
      <c r="H249" s="348" t="str">
        <f t="shared" si="46"/>
        <v/>
      </c>
      <c r="I249" s="22" t="str">
        <f t="shared" si="49"/>
        <v>否</v>
      </c>
      <c r="J249" s="488" t="str">
        <f t="shared" si="47"/>
        <v>项</v>
      </c>
      <c r="L249" s="523" t="str">
        <f t="shared" si="54"/>
        <v>23304</v>
      </c>
      <c r="M249" s="523">
        <v>244</v>
      </c>
    </row>
    <row r="250" s="523" customFormat="1" ht="31.5" hidden="1" spans="1:13">
      <c r="A250" s="347" t="s">
        <v>7389</v>
      </c>
      <c r="B250" s="272" t="s">
        <v>7390</v>
      </c>
      <c r="C250" s="348">
        <f>SUMIF('2023.12'!$D$1320:$D$1642,A250,'2023.12'!$F$1320:$F$1642)</f>
        <v>0</v>
      </c>
      <c r="D250" s="348">
        <v>0</v>
      </c>
      <c r="E250" s="348">
        <f>SUMIF('2024.12'!$E$1320:$E$1642,A250,'2024.12'!$H$1320:$H$1642)</f>
        <v>0</v>
      </c>
      <c r="F250" s="637">
        <f t="shared" si="55"/>
        <v>0</v>
      </c>
      <c r="G250" s="348" t="str">
        <f t="shared" si="45"/>
        <v/>
      </c>
      <c r="H250" s="348" t="str">
        <f t="shared" si="46"/>
        <v/>
      </c>
      <c r="I250" s="22" t="str">
        <f t="shared" si="49"/>
        <v>否</v>
      </c>
      <c r="J250" s="488" t="str">
        <f t="shared" si="47"/>
        <v>项</v>
      </c>
      <c r="L250" s="523" t="str">
        <f t="shared" si="54"/>
        <v>23304</v>
      </c>
      <c r="M250" s="523">
        <v>245</v>
      </c>
    </row>
    <row r="251" s="523" customFormat="1" ht="31.5" hidden="1" spans="1:13">
      <c r="A251" s="347" t="s">
        <v>7391</v>
      </c>
      <c r="B251" s="272" t="s">
        <v>7392</v>
      </c>
      <c r="C251" s="348">
        <f>SUMIF('2023.12'!$D$1320:$D$1642,A251,'2023.12'!$F$1320:$F$1642)</f>
        <v>0</v>
      </c>
      <c r="D251" s="348">
        <v>0</v>
      </c>
      <c r="E251" s="348">
        <f>SUMIF('2024.12'!$E$1320:$E$1642,A251,'2024.12'!$H$1320:$H$1642)</f>
        <v>0</v>
      </c>
      <c r="F251" s="637">
        <f t="shared" si="55"/>
        <v>0</v>
      </c>
      <c r="G251" s="348" t="str">
        <f t="shared" si="45"/>
        <v/>
      </c>
      <c r="H251" s="348" t="str">
        <f t="shared" si="46"/>
        <v/>
      </c>
      <c r="I251" s="22" t="str">
        <f t="shared" si="49"/>
        <v>否</v>
      </c>
      <c r="J251" s="488" t="str">
        <f t="shared" si="47"/>
        <v>项</v>
      </c>
      <c r="L251" s="523" t="str">
        <f t="shared" si="54"/>
        <v>23304</v>
      </c>
      <c r="M251" s="523">
        <v>246</v>
      </c>
    </row>
    <row r="252" s="523" customFormat="1" ht="31.5" hidden="1" spans="1:13">
      <c r="A252" s="347" t="s">
        <v>7393</v>
      </c>
      <c r="B252" s="272" t="s">
        <v>7394</v>
      </c>
      <c r="C252" s="348">
        <f>SUMIF('2023.12'!$D$1320:$D$1642,A252,'2023.12'!$F$1320:$F$1642)</f>
        <v>0</v>
      </c>
      <c r="D252" s="348">
        <v>0</v>
      </c>
      <c r="E252" s="348">
        <f>SUMIF('2024.12'!$E$1320:$E$1642,A252,'2024.12'!$H$1320:$H$1642)</f>
        <v>0</v>
      </c>
      <c r="F252" s="637">
        <f t="shared" si="55"/>
        <v>0</v>
      </c>
      <c r="G252" s="348" t="str">
        <f t="shared" si="45"/>
        <v/>
      </c>
      <c r="H252" s="348" t="str">
        <f t="shared" si="46"/>
        <v/>
      </c>
      <c r="I252" s="22" t="str">
        <f t="shared" si="49"/>
        <v>否</v>
      </c>
      <c r="J252" s="488" t="str">
        <f t="shared" si="47"/>
        <v>项</v>
      </c>
      <c r="L252" s="523" t="str">
        <f t="shared" si="54"/>
        <v>23304</v>
      </c>
      <c r="M252" s="523">
        <v>247</v>
      </c>
    </row>
    <row r="253" s="523" customFormat="1" ht="31.5" hidden="1" spans="1:13">
      <c r="A253" s="347" t="s">
        <v>7395</v>
      </c>
      <c r="B253" s="272" t="s">
        <v>7396</v>
      </c>
      <c r="C253" s="348">
        <f>SUMIF('2023.12'!$D$1320:$D$1642,A253,'2023.12'!$F$1320:$F$1642)</f>
        <v>0</v>
      </c>
      <c r="D253" s="348">
        <v>0</v>
      </c>
      <c r="E253" s="348">
        <f>SUMIF('2024.12'!$E$1320:$E$1642,A253,'2024.12'!$H$1320:$H$1642)</f>
        <v>0</v>
      </c>
      <c r="F253" s="637">
        <f t="shared" si="55"/>
        <v>0</v>
      </c>
      <c r="G253" s="348" t="str">
        <f t="shared" si="45"/>
        <v/>
      </c>
      <c r="H253" s="348" t="str">
        <f t="shared" si="46"/>
        <v/>
      </c>
      <c r="I253" s="22" t="str">
        <f t="shared" si="49"/>
        <v>否</v>
      </c>
      <c r="J253" s="488" t="str">
        <f t="shared" si="47"/>
        <v>项</v>
      </c>
      <c r="L253" s="523" t="str">
        <f t="shared" si="54"/>
        <v>23304</v>
      </c>
      <c r="M253" s="523">
        <v>248</v>
      </c>
    </row>
    <row r="254" s="523" customFormat="1" ht="31.5" hidden="1" spans="1:13">
      <c r="A254" s="347" t="s">
        <v>7397</v>
      </c>
      <c r="B254" s="272" t="s">
        <v>7398</v>
      </c>
      <c r="C254" s="348">
        <f>SUMIF('2023.12'!$D$1320:$D$1642,A254,'2023.12'!$F$1320:$F$1642)</f>
        <v>0</v>
      </c>
      <c r="D254" s="348">
        <v>0</v>
      </c>
      <c r="E254" s="348">
        <f>SUMIF('2024.12'!$E$1320:$E$1642,A254,'2024.12'!$H$1320:$H$1642)</f>
        <v>0</v>
      </c>
      <c r="F254" s="637">
        <f t="shared" si="55"/>
        <v>0</v>
      </c>
      <c r="G254" s="348" t="str">
        <f t="shared" si="45"/>
        <v/>
      </c>
      <c r="H254" s="348" t="str">
        <f t="shared" si="46"/>
        <v/>
      </c>
      <c r="I254" s="22" t="str">
        <f t="shared" si="49"/>
        <v>否</v>
      </c>
      <c r="J254" s="488" t="str">
        <f t="shared" si="47"/>
        <v>项</v>
      </c>
      <c r="L254" s="523" t="str">
        <f t="shared" si="54"/>
        <v>23304</v>
      </c>
      <c r="M254" s="523">
        <v>249</v>
      </c>
    </row>
    <row r="255" s="523" customFormat="1" ht="31.5" hidden="1" spans="1:13">
      <c r="A255" s="347" t="s">
        <v>7399</v>
      </c>
      <c r="B255" s="272" t="s">
        <v>7400</v>
      </c>
      <c r="C255" s="348">
        <f>SUMIF('2023.12'!$D$1320:$D$1642,A255,'2023.12'!$F$1320:$F$1642)</f>
        <v>0</v>
      </c>
      <c r="D255" s="348">
        <v>0</v>
      </c>
      <c r="E255" s="348">
        <f>SUMIF('2024.12'!$E$1320:$E$1642,A255,'2024.12'!$H$1320:$H$1642)</f>
        <v>0</v>
      </c>
      <c r="F255" s="637">
        <f t="shared" si="55"/>
        <v>0</v>
      </c>
      <c r="G255" s="348" t="str">
        <f t="shared" si="45"/>
        <v/>
      </c>
      <c r="H255" s="348" t="str">
        <f t="shared" si="46"/>
        <v/>
      </c>
      <c r="I255" s="22" t="str">
        <f t="shared" si="49"/>
        <v>否</v>
      </c>
      <c r="J255" s="488" t="str">
        <f t="shared" si="47"/>
        <v>项</v>
      </c>
      <c r="L255" s="523" t="str">
        <f t="shared" si="54"/>
        <v>23304</v>
      </c>
      <c r="M255" s="523">
        <v>250</v>
      </c>
    </row>
    <row r="256" s="327" customFormat="1" ht="33.75" spans="1:13">
      <c r="A256" s="351" t="s">
        <v>7401</v>
      </c>
      <c r="B256" s="281" t="s">
        <v>1901</v>
      </c>
      <c r="C256" s="348">
        <f>SUMIF('2023.12'!$D$1320:$D$1642,A256,'2023.12'!$F$1320:$F$1642)</f>
        <v>33</v>
      </c>
      <c r="D256" s="348">
        <v>0</v>
      </c>
      <c r="E256" s="352">
        <f>SUMIF('2024.12'!$E$1320:$E$1642,A256,'2024.12'!$H$1320:$H$1642)</f>
        <v>0</v>
      </c>
      <c r="F256" s="640">
        <f t="shared" si="55"/>
        <v>-33</v>
      </c>
      <c r="G256" s="352" t="str">
        <f t="shared" si="45"/>
        <v>-100.0%</v>
      </c>
      <c r="H256" s="352" t="str">
        <f t="shared" si="46"/>
        <v/>
      </c>
      <c r="I256" s="22" t="str">
        <f t="shared" si="49"/>
        <v>是</v>
      </c>
      <c r="J256" s="641" t="str">
        <f t="shared" si="47"/>
        <v>项</v>
      </c>
      <c r="L256" s="327" t="str">
        <f t="shared" si="54"/>
        <v>23304</v>
      </c>
      <c r="M256" s="642">
        <v>1</v>
      </c>
    </row>
    <row r="257" s="327" customFormat="1" ht="33.75" spans="1:13">
      <c r="A257" s="351" t="s">
        <v>7402</v>
      </c>
      <c r="B257" s="281" t="s">
        <v>1902</v>
      </c>
      <c r="C257" s="348">
        <f>SUMIF('2023.12'!$D$1320:$D$1642,A257,'2023.12'!$F$1320:$F$1642)</f>
        <v>15</v>
      </c>
      <c r="D257" s="348">
        <v>8</v>
      </c>
      <c r="E257" s="352">
        <f>SUMIF('2024.12'!$E$1320:$E$1642,A257,'2024.12'!$H$1320:$H$1642)</f>
        <v>9</v>
      </c>
      <c r="F257" s="640">
        <f t="shared" si="55"/>
        <v>-6</v>
      </c>
      <c r="G257" s="352" t="str">
        <f t="shared" si="45"/>
        <v>-40.0%</v>
      </c>
      <c r="H257" s="352" t="str">
        <f t="shared" si="46"/>
        <v>112.5%</v>
      </c>
      <c r="I257" s="22" t="str">
        <f t="shared" si="49"/>
        <v>是</v>
      </c>
      <c r="J257" s="641" t="str">
        <f t="shared" si="47"/>
        <v>项</v>
      </c>
      <c r="L257" s="327" t="str">
        <f t="shared" si="54"/>
        <v>23304</v>
      </c>
      <c r="M257" s="642">
        <v>1</v>
      </c>
    </row>
    <row r="258" s="327" customFormat="1" ht="47.25" spans="1:13">
      <c r="A258" s="351" t="s">
        <v>7403</v>
      </c>
      <c r="B258" s="281" t="s">
        <v>1903</v>
      </c>
      <c r="C258" s="348">
        <f>SUMIF('2023.12'!$D$1320:$D$1642,A258,'2023.12'!$F$1320:$F$1642)</f>
        <v>21</v>
      </c>
      <c r="D258" s="348">
        <v>70</v>
      </c>
      <c r="E258" s="352">
        <f>SUMIF('2024.12'!$E$1320:$E$1642,A258,'2024.12'!$H$1320:$H$1642)</f>
        <v>0</v>
      </c>
      <c r="F258" s="640">
        <f t="shared" si="55"/>
        <v>-21</v>
      </c>
      <c r="G258" s="352" t="str">
        <f t="shared" si="45"/>
        <v>-100.0%</v>
      </c>
      <c r="H258" s="352" t="str">
        <f t="shared" si="46"/>
        <v>0.0%</v>
      </c>
      <c r="I258" s="22" t="str">
        <f t="shared" si="49"/>
        <v>是</v>
      </c>
      <c r="J258" s="641" t="str">
        <f t="shared" si="47"/>
        <v>项</v>
      </c>
      <c r="L258" s="327" t="str">
        <f t="shared" si="54"/>
        <v>23304</v>
      </c>
      <c r="M258" s="642">
        <v>1</v>
      </c>
    </row>
    <row r="259" s="523" customFormat="1" ht="33.75" spans="1:13">
      <c r="A259" s="347" t="s">
        <v>7404</v>
      </c>
      <c r="B259" s="272" t="s">
        <v>7405</v>
      </c>
      <c r="C259" s="348">
        <f>SUMIF('2023.12'!$D$1320:$D$1642,A259,'2023.12'!$F$1320:$F$1642)</f>
        <v>0</v>
      </c>
      <c r="D259" s="348">
        <v>0</v>
      </c>
      <c r="E259" s="348">
        <f>SUMIF('2024.12'!$E$1320:$E$1642,A259,'2024.12'!$H$1320:$H$1642)</f>
        <v>59</v>
      </c>
      <c r="F259" s="637">
        <f t="shared" si="55"/>
        <v>59</v>
      </c>
      <c r="G259" s="348" t="str">
        <f t="shared" si="45"/>
        <v/>
      </c>
      <c r="H259" s="348" t="str">
        <f t="shared" si="46"/>
        <v/>
      </c>
      <c r="I259" s="22" t="str">
        <f t="shared" si="49"/>
        <v>是</v>
      </c>
      <c r="J259" s="488" t="str">
        <f t="shared" si="47"/>
        <v>项</v>
      </c>
      <c r="L259" s="523" t="str">
        <f t="shared" si="54"/>
        <v>23304</v>
      </c>
      <c r="M259" s="642">
        <v>1</v>
      </c>
    </row>
    <row r="260" s="523" customFormat="1" ht="31.5" hidden="1" spans="1:13">
      <c r="A260" s="636" t="s">
        <v>7406</v>
      </c>
      <c r="B260" s="266" t="s">
        <v>7407</v>
      </c>
      <c r="C260" s="355">
        <f>SUMIF($L261:$L$281,$A260,C261:C$281)</f>
        <v>0</v>
      </c>
      <c r="D260" s="355">
        <v>0</v>
      </c>
      <c r="E260" s="355">
        <f>SUMIF($L261:$L$281,$A260,E261:E$281)</f>
        <v>0</v>
      </c>
      <c r="F260" s="355">
        <f>SUMIF($L261:$L$281,$A260,F261:F$281)</f>
        <v>0</v>
      </c>
      <c r="G260" s="355" t="str">
        <f t="shared" si="45"/>
        <v/>
      </c>
      <c r="H260" s="355" t="str">
        <f t="shared" si="46"/>
        <v/>
      </c>
      <c r="I260" s="22" t="str">
        <f t="shared" si="49"/>
        <v>否</v>
      </c>
      <c r="J260" s="488" t="str">
        <f t="shared" si="47"/>
        <v>类</v>
      </c>
      <c r="L260" s="523">
        <f t="shared" ref="L260:L273" si="56">_xlfn.IFS(LEN(A260)=3,0,LEN(A260)=5,LEFT(A260,3),LEN(A260)=7,LEFT(A260,5))</f>
        <v>0</v>
      </c>
      <c r="M260" s="523">
        <v>255</v>
      </c>
    </row>
    <row r="261" s="328" customFormat="1" ht="15.75" hidden="1" spans="1:13">
      <c r="A261" s="543" t="s">
        <v>7408</v>
      </c>
      <c r="B261" s="269" t="s">
        <v>7409</v>
      </c>
      <c r="C261" s="346">
        <f>SUMIF($L262:$L$281,$A261,C262:C$281)</f>
        <v>0</v>
      </c>
      <c r="D261" s="346">
        <v>0</v>
      </c>
      <c r="E261" s="346">
        <f>SUMIF($L262:$L$281,$A261,E262:E$281)</f>
        <v>0</v>
      </c>
      <c r="F261" s="346">
        <f>SUMIF($L262:$L$281,$A261,F262:F$281)</f>
        <v>0</v>
      </c>
      <c r="G261" s="346" t="str">
        <f t="shared" si="45"/>
        <v/>
      </c>
      <c r="H261" s="346" t="str">
        <f t="shared" si="46"/>
        <v/>
      </c>
      <c r="I261" s="22" t="str">
        <f t="shared" si="49"/>
        <v>否</v>
      </c>
      <c r="J261" s="488" t="str">
        <f t="shared" si="47"/>
        <v>款</v>
      </c>
      <c r="L261" s="523" t="str">
        <f t="shared" si="56"/>
        <v>234</v>
      </c>
      <c r="M261" s="523">
        <v>256</v>
      </c>
    </row>
    <row r="262" s="328" customFormat="1" ht="15.75" hidden="1" spans="1:13">
      <c r="A262" s="347" t="s">
        <v>7410</v>
      </c>
      <c r="B262" s="272" t="s">
        <v>7411</v>
      </c>
      <c r="C262" s="348">
        <f>SUMIF('2023.12'!$D$1320:$D$1642,A262,'2023.12'!$F$1320:$F$1642)</f>
        <v>0</v>
      </c>
      <c r="D262" s="348">
        <v>0</v>
      </c>
      <c r="E262" s="348">
        <f>SUMIF('2024.12'!$E$1320:$E$1642,A262,'2024.12'!$H$1320:$H$1642)</f>
        <v>0</v>
      </c>
      <c r="F262" s="637">
        <f t="shared" ref="F262:F273" si="57">E262-C262</f>
        <v>0</v>
      </c>
      <c r="G262" s="348" t="str">
        <f t="shared" ref="G262:G293" si="58">IFERROR(TEXT(F262/C262,"0.0%"),"")</f>
        <v/>
      </c>
      <c r="H262" s="348" t="str">
        <f t="shared" ref="H262:H293" si="59">IFERROR(TEXT(E262/D262,"0.0%"),"")</f>
        <v/>
      </c>
      <c r="I262" s="22" t="str">
        <f t="shared" si="49"/>
        <v>否</v>
      </c>
      <c r="J262" s="488" t="str">
        <f t="shared" ref="J262:J293" si="60">IF(LEN(A262)=3,"类",IF(LEN(A262)=5,"款","项"))</f>
        <v>项</v>
      </c>
      <c r="L262" s="523" t="str">
        <f t="shared" si="56"/>
        <v>23401</v>
      </c>
      <c r="M262" s="523">
        <v>257</v>
      </c>
    </row>
    <row r="263" s="329" customFormat="1" ht="31.5" hidden="1" spans="1:13">
      <c r="A263" s="347" t="s">
        <v>7412</v>
      </c>
      <c r="B263" s="272" t="s">
        <v>7413</v>
      </c>
      <c r="C263" s="348">
        <f>SUMIF('2023.12'!$D$1320:$D$1642,A263,'2023.12'!$F$1320:$F$1642)</f>
        <v>0</v>
      </c>
      <c r="D263" s="348">
        <v>0</v>
      </c>
      <c r="E263" s="348">
        <f>SUMIF('2024.12'!$E$1320:$E$1642,A263,'2024.12'!$H$1320:$H$1642)</f>
        <v>0</v>
      </c>
      <c r="F263" s="637">
        <f t="shared" si="57"/>
        <v>0</v>
      </c>
      <c r="G263" s="348" t="str">
        <f t="shared" si="58"/>
        <v/>
      </c>
      <c r="H263" s="348" t="str">
        <f t="shared" si="59"/>
        <v/>
      </c>
      <c r="I263" s="22" t="str">
        <f t="shared" ref="I263:I293" si="61">IF(B263&lt;&gt;"",IF(OR(C263&lt;&gt;0,D263&lt;&gt;0,E263&lt;&gt;0,F263&lt;&gt;0),"是","否"),"是")</f>
        <v>否</v>
      </c>
      <c r="J263" s="488" t="str">
        <f t="shared" si="60"/>
        <v>项</v>
      </c>
      <c r="L263" s="523" t="str">
        <f t="shared" si="56"/>
        <v>23401</v>
      </c>
      <c r="M263" s="523">
        <v>258</v>
      </c>
    </row>
    <row r="264" s="623" customFormat="1" ht="15.75" hidden="1" spans="1:13">
      <c r="A264" s="347" t="s">
        <v>7414</v>
      </c>
      <c r="B264" s="272" t="s">
        <v>7415</v>
      </c>
      <c r="C264" s="348">
        <f>SUMIF('2023.12'!$D$1320:$D$1642,A264,'2023.12'!$F$1320:$F$1642)</f>
        <v>0</v>
      </c>
      <c r="D264" s="348">
        <v>0</v>
      </c>
      <c r="E264" s="348">
        <f>SUMIF('2024.12'!$E$1320:$E$1642,A264,'2024.12'!$H$1320:$H$1642)</f>
        <v>0</v>
      </c>
      <c r="F264" s="637">
        <f t="shared" si="57"/>
        <v>0</v>
      </c>
      <c r="G264" s="348" t="str">
        <f t="shared" si="58"/>
        <v/>
      </c>
      <c r="H264" s="348" t="str">
        <f t="shared" si="59"/>
        <v/>
      </c>
      <c r="I264" s="22" t="str">
        <f t="shared" si="61"/>
        <v>否</v>
      </c>
      <c r="J264" s="488" t="str">
        <f t="shared" si="60"/>
        <v>项</v>
      </c>
      <c r="L264" s="523" t="str">
        <f t="shared" si="56"/>
        <v>23401</v>
      </c>
      <c r="M264" s="523">
        <v>259</v>
      </c>
    </row>
    <row r="265" s="328" customFormat="1" ht="15.75" hidden="1" spans="1:13">
      <c r="A265" s="347" t="s">
        <v>7416</v>
      </c>
      <c r="B265" s="272" t="s">
        <v>7417</v>
      </c>
      <c r="C265" s="348">
        <f>SUMIF('2023.12'!$D$1320:$D$1642,A265,'2023.12'!$F$1320:$F$1642)</f>
        <v>0</v>
      </c>
      <c r="D265" s="348">
        <v>0</v>
      </c>
      <c r="E265" s="348">
        <f>SUMIF('2024.12'!$E$1320:$E$1642,A265,'2024.12'!$H$1320:$H$1642)</f>
        <v>0</v>
      </c>
      <c r="F265" s="637">
        <f t="shared" si="57"/>
        <v>0</v>
      </c>
      <c r="G265" s="348" t="str">
        <f t="shared" si="58"/>
        <v/>
      </c>
      <c r="H265" s="348" t="str">
        <f t="shared" si="59"/>
        <v/>
      </c>
      <c r="I265" s="22" t="str">
        <f t="shared" si="61"/>
        <v>否</v>
      </c>
      <c r="J265" s="488" t="str">
        <f t="shared" si="60"/>
        <v>项</v>
      </c>
      <c r="L265" s="523" t="str">
        <f t="shared" si="56"/>
        <v>23401</v>
      </c>
      <c r="M265" s="523">
        <v>260</v>
      </c>
    </row>
    <row r="266" s="329" customFormat="1" ht="15.75" hidden="1" spans="1:13">
      <c r="A266" s="347" t="s">
        <v>7418</v>
      </c>
      <c r="B266" s="272" t="s">
        <v>7419</v>
      </c>
      <c r="C266" s="348">
        <f>SUMIF('2023.12'!$D$1320:$D$1642,A266,'2023.12'!$F$1320:$F$1642)</f>
        <v>0</v>
      </c>
      <c r="D266" s="348">
        <v>0</v>
      </c>
      <c r="E266" s="348">
        <f>SUMIF('2024.12'!$E$1320:$E$1642,A266,'2024.12'!$H$1320:$H$1642)</f>
        <v>0</v>
      </c>
      <c r="F266" s="637">
        <f t="shared" si="57"/>
        <v>0</v>
      </c>
      <c r="G266" s="348" t="str">
        <f t="shared" si="58"/>
        <v/>
      </c>
      <c r="H266" s="348" t="str">
        <f t="shared" si="59"/>
        <v/>
      </c>
      <c r="I266" s="22" t="str">
        <f t="shared" si="61"/>
        <v>否</v>
      </c>
      <c r="J266" s="488" t="str">
        <f t="shared" si="60"/>
        <v>项</v>
      </c>
      <c r="L266" s="523" t="str">
        <f t="shared" si="56"/>
        <v>23401</v>
      </c>
      <c r="M266" s="523">
        <v>261</v>
      </c>
    </row>
    <row r="267" s="329" customFormat="1" ht="15.75" hidden="1" spans="1:13">
      <c r="A267" s="347" t="s">
        <v>7420</v>
      </c>
      <c r="B267" s="272" t="s">
        <v>7421</v>
      </c>
      <c r="C267" s="348">
        <f>SUMIF('2023.12'!$D$1320:$D$1642,A267,'2023.12'!$F$1320:$F$1642)</f>
        <v>0</v>
      </c>
      <c r="D267" s="348">
        <v>0</v>
      </c>
      <c r="E267" s="348">
        <f>SUMIF('2024.12'!$E$1320:$E$1642,A267,'2024.12'!$H$1320:$H$1642)</f>
        <v>0</v>
      </c>
      <c r="F267" s="637">
        <f t="shared" si="57"/>
        <v>0</v>
      </c>
      <c r="G267" s="348" t="str">
        <f t="shared" si="58"/>
        <v/>
      </c>
      <c r="H267" s="348" t="str">
        <f t="shared" si="59"/>
        <v/>
      </c>
      <c r="I267" s="22" t="str">
        <f t="shared" si="61"/>
        <v>否</v>
      </c>
      <c r="J267" s="488" t="str">
        <f t="shared" si="60"/>
        <v>项</v>
      </c>
      <c r="L267" s="523" t="str">
        <f t="shared" si="56"/>
        <v>23401</v>
      </c>
      <c r="M267" s="523">
        <v>262</v>
      </c>
    </row>
    <row r="268" s="328" customFormat="1" ht="15.75" hidden="1" spans="1:13">
      <c r="A268" s="347" t="s">
        <v>7422</v>
      </c>
      <c r="B268" s="272" t="s">
        <v>7423</v>
      </c>
      <c r="C268" s="348">
        <f>SUMIF('2023.12'!$D$1320:$D$1642,A268,'2023.12'!$F$1320:$F$1642)</f>
        <v>0</v>
      </c>
      <c r="D268" s="348">
        <v>0</v>
      </c>
      <c r="E268" s="348">
        <f>SUMIF('2024.12'!$E$1320:$E$1642,A268,'2024.12'!$H$1320:$H$1642)</f>
        <v>0</v>
      </c>
      <c r="F268" s="637">
        <f t="shared" si="57"/>
        <v>0</v>
      </c>
      <c r="G268" s="348" t="str">
        <f t="shared" si="58"/>
        <v/>
      </c>
      <c r="H268" s="348" t="str">
        <f t="shared" si="59"/>
        <v/>
      </c>
      <c r="I268" s="22" t="str">
        <f t="shared" si="61"/>
        <v>否</v>
      </c>
      <c r="J268" s="488" t="str">
        <f t="shared" si="60"/>
        <v>项</v>
      </c>
      <c r="L268" s="523" t="str">
        <f t="shared" si="56"/>
        <v>23401</v>
      </c>
      <c r="M268" s="523">
        <v>263</v>
      </c>
    </row>
    <row r="269" s="328" customFormat="1" ht="15.75" hidden="1" spans="1:13">
      <c r="A269" s="347" t="s">
        <v>7424</v>
      </c>
      <c r="B269" s="272" t="s">
        <v>7425</v>
      </c>
      <c r="C269" s="348">
        <f>SUMIF('2023.12'!$D$1320:$D$1642,A269,'2023.12'!$F$1320:$F$1642)</f>
        <v>0</v>
      </c>
      <c r="D269" s="348">
        <v>0</v>
      </c>
      <c r="E269" s="348">
        <f>SUMIF('2024.12'!$E$1320:$E$1642,A269,'2024.12'!$H$1320:$H$1642)</f>
        <v>0</v>
      </c>
      <c r="F269" s="637">
        <f t="shared" si="57"/>
        <v>0</v>
      </c>
      <c r="G269" s="348" t="str">
        <f t="shared" si="58"/>
        <v/>
      </c>
      <c r="H269" s="348" t="str">
        <f t="shared" si="59"/>
        <v/>
      </c>
      <c r="I269" s="22" t="str">
        <f t="shared" si="61"/>
        <v>否</v>
      </c>
      <c r="J269" s="488" t="str">
        <f t="shared" si="60"/>
        <v>项</v>
      </c>
      <c r="L269" s="523" t="str">
        <f t="shared" si="56"/>
        <v>23401</v>
      </c>
      <c r="M269" s="523">
        <v>264</v>
      </c>
    </row>
    <row r="270" s="329" customFormat="1" ht="15.75" hidden="1" spans="1:13">
      <c r="A270" s="347" t="s">
        <v>7426</v>
      </c>
      <c r="B270" s="272" t="s">
        <v>7427</v>
      </c>
      <c r="C270" s="348">
        <f>SUMIF('2023.12'!$D$1320:$D$1642,A270,'2023.12'!$F$1320:$F$1642)</f>
        <v>0</v>
      </c>
      <c r="D270" s="348">
        <v>0</v>
      </c>
      <c r="E270" s="348">
        <f>SUMIF('2024.12'!$E$1320:$E$1642,A270,'2024.12'!$H$1320:$H$1642)</f>
        <v>0</v>
      </c>
      <c r="F270" s="637">
        <f t="shared" si="57"/>
        <v>0</v>
      </c>
      <c r="G270" s="348" t="str">
        <f t="shared" si="58"/>
        <v/>
      </c>
      <c r="H270" s="348" t="str">
        <f t="shared" si="59"/>
        <v/>
      </c>
      <c r="I270" s="22" t="str">
        <f t="shared" si="61"/>
        <v>否</v>
      </c>
      <c r="J270" s="488" t="str">
        <f t="shared" si="60"/>
        <v>项</v>
      </c>
      <c r="L270" s="523" t="str">
        <f t="shared" si="56"/>
        <v>23401</v>
      </c>
      <c r="M270" s="523">
        <v>265</v>
      </c>
    </row>
    <row r="271" s="329" customFormat="1" ht="15.75" hidden="1" spans="1:13">
      <c r="A271" s="347" t="s">
        <v>7428</v>
      </c>
      <c r="B271" s="272" t="s">
        <v>7429</v>
      </c>
      <c r="C271" s="348">
        <f>SUMIF('2023.12'!$D$1320:$D$1642,A271,'2023.12'!$F$1320:$F$1642)</f>
        <v>0</v>
      </c>
      <c r="D271" s="348">
        <v>0</v>
      </c>
      <c r="E271" s="348">
        <f>SUMIF('2024.12'!$E$1320:$E$1642,A271,'2024.12'!$H$1320:$H$1642)</f>
        <v>0</v>
      </c>
      <c r="F271" s="637">
        <f t="shared" si="57"/>
        <v>0</v>
      </c>
      <c r="G271" s="348" t="str">
        <f t="shared" si="58"/>
        <v/>
      </c>
      <c r="H271" s="348" t="str">
        <f t="shared" si="59"/>
        <v/>
      </c>
      <c r="I271" s="22" t="str">
        <f t="shared" si="61"/>
        <v>否</v>
      </c>
      <c r="J271" s="488" t="str">
        <f t="shared" si="60"/>
        <v>项</v>
      </c>
      <c r="L271" s="523" t="str">
        <f t="shared" si="56"/>
        <v>23401</v>
      </c>
      <c r="M271" s="523">
        <v>266</v>
      </c>
    </row>
    <row r="272" s="329" customFormat="1" ht="31.5" hidden="1" spans="1:13">
      <c r="A272" s="347" t="s">
        <v>7430</v>
      </c>
      <c r="B272" s="272" t="s">
        <v>7431</v>
      </c>
      <c r="C272" s="348">
        <f>SUMIF('2023.12'!$D$1320:$D$1642,A272,'2023.12'!$F$1320:$F$1642)</f>
        <v>0</v>
      </c>
      <c r="D272" s="348">
        <v>0</v>
      </c>
      <c r="E272" s="348">
        <f>SUMIF('2024.12'!$E$1320:$E$1642,A272,'2024.12'!$H$1320:$H$1642)</f>
        <v>0</v>
      </c>
      <c r="F272" s="637">
        <f t="shared" si="57"/>
        <v>0</v>
      </c>
      <c r="G272" s="644" t="str">
        <f t="shared" si="58"/>
        <v/>
      </c>
      <c r="H272" s="644" t="str">
        <f t="shared" si="59"/>
        <v/>
      </c>
      <c r="I272" s="22" t="str">
        <f t="shared" si="61"/>
        <v>否</v>
      </c>
      <c r="J272" s="488" t="str">
        <f t="shared" si="60"/>
        <v>项</v>
      </c>
      <c r="L272" s="523" t="str">
        <f t="shared" si="56"/>
        <v>23401</v>
      </c>
      <c r="M272" s="523">
        <v>267</v>
      </c>
    </row>
    <row r="273" s="329" customFormat="1" ht="15.75" hidden="1" spans="1:13">
      <c r="A273" s="347" t="s">
        <v>7432</v>
      </c>
      <c r="B273" s="272" t="s">
        <v>7433</v>
      </c>
      <c r="C273" s="348">
        <f>SUMIF('2023.12'!$D$1320:$D$1642,A273,'2023.12'!$F$1320:$F$1642)</f>
        <v>0</v>
      </c>
      <c r="D273" s="348">
        <v>0</v>
      </c>
      <c r="E273" s="348">
        <f>SUMIF('2024.12'!$E$1320:$E$1642,A273,'2024.12'!$H$1320:$H$1642)</f>
        <v>0</v>
      </c>
      <c r="F273" s="637">
        <f t="shared" si="57"/>
        <v>0</v>
      </c>
      <c r="G273" s="644" t="str">
        <f t="shared" si="58"/>
        <v/>
      </c>
      <c r="H273" s="644" t="str">
        <f t="shared" si="59"/>
        <v/>
      </c>
      <c r="I273" s="22" t="str">
        <f t="shared" si="61"/>
        <v>否</v>
      </c>
      <c r="J273" s="488" t="str">
        <f t="shared" si="60"/>
        <v>项</v>
      </c>
      <c r="L273" s="523" t="str">
        <f t="shared" si="56"/>
        <v>23401</v>
      </c>
      <c r="M273" s="523">
        <v>268</v>
      </c>
    </row>
    <row r="274" s="329" customFormat="1" ht="15.75" hidden="1" spans="1:13">
      <c r="A274" s="543" t="s">
        <v>7434</v>
      </c>
      <c r="B274" s="269" t="s">
        <v>7435</v>
      </c>
      <c r="C274" s="346">
        <f>SUMIF($L275:$L$281,$A274,C275:C$281)</f>
        <v>0</v>
      </c>
      <c r="D274" s="346">
        <v>0</v>
      </c>
      <c r="E274" s="346">
        <f>SUMIF($L275:$L$281,$A274,E275:E$281)</f>
        <v>0</v>
      </c>
      <c r="F274" s="346">
        <f>SUMIF($L275:$L$281,$A274,F275:F$281)</f>
        <v>0</v>
      </c>
      <c r="G274" s="645" t="str">
        <f t="shared" si="58"/>
        <v/>
      </c>
      <c r="H274" s="645" t="str">
        <f t="shared" si="59"/>
        <v/>
      </c>
      <c r="I274" s="22" t="str">
        <f t="shared" si="61"/>
        <v>否</v>
      </c>
      <c r="J274" s="488" t="str">
        <f t="shared" si="60"/>
        <v>款</v>
      </c>
      <c r="L274" s="523" t="str">
        <f t="shared" ref="L274:L280" si="62">_xlfn.IFS(LEN(A274)=3,0,LEN(A274)=5,LEFT(A274,3),LEN(A274)=7,LEFT(A274,5))</f>
        <v>234</v>
      </c>
      <c r="M274" s="523">
        <v>269</v>
      </c>
    </row>
    <row r="275" s="329" customFormat="1" ht="15.75" hidden="1" spans="1:13">
      <c r="A275" s="347" t="s">
        <v>7436</v>
      </c>
      <c r="B275" s="272" t="s">
        <v>7437</v>
      </c>
      <c r="C275" s="348">
        <f>SUMIF('2023.12'!$D$1320:$D$1642,A275,'2023.12'!$F$1320:$F$1642)</f>
        <v>0</v>
      </c>
      <c r="D275" s="348">
        <v>0</v>
      </c>
      <c r="E275" s="348">
        <f>SUMIF('2024.12'!$E$1320:$E$1642,A275,'2024.12'!$H$1320:$H$1642)</f>
        <v>0</v>
      </c>
      <c r="F275" s="637">
        <f t="shared" ref="F275:F280" si="63">E275-C275</f>
        <v>0</v>
      </c>
      <c r="G275" s="644" t="str">
        <f t="shared" si="58"/>
        <v/>
      </c>
      <c r="H275" s="644" t="str">
        <f t="shared" si="59"/>
        <v/>
      </c>
      <c r="I275" s="22" t="str">
        <f t="shared" si="61"/>
        <v>否</v>
      </c>
      <c r="J275" s="488" t="str">
        <f t="shared" si="60"/>
        <v>项</v>
      </c>
      <c r="L275" s="523" t="str">
        <f t="shared" si="62"/>
        <v>23402</v>
      </c>
      <c r="M275" s="523">
        <v>270</v>
      </c>
    </row>
    <row r="276" s="329" customFormat="1" ht="15.75" hidden="1" spans="1:13">
      <c r="A276" s="347" t="s">
        <v>7438</v>
      </c>
      <c r="B276" s="272" t="s">
        <v>7439</v>
      </c>
      <c r="C276" s="348">
        <f>SUMIF('2023.12'!$D$1320:$D$1642,A276,'2023.12'!$F$1320:$F$1642)</f>
        <v>0</v>
      </c>
      <c r="D276" s="348">
        <v>0</v>
      </c>
      <c r="E276" s="348">
        <f>SUMIF('2024.12'!$E$1320:$E$1642,A276,'2024.12'!$H$1320:$H$1642)</f>
        <v>0</v>
      </c>
      <c r="F276" s="637">
        <f t="shared" si="63"/>
        <v>0</v>
      </c>
      <c r="G276" s="644" t="str">
        <f t="shared" si="58"/>
        <v/>
      </c>
      <c r="H276" s="644" t="str">
        <f t="shared" si="59"/>
        <v/>
      </c>
      <c r="I276" s="22" t="str">
        <f t="shared" si="61"/>
        <v>否</v>
      </c>
      <c r="J276" s="488" t="str">
        <f t="shared" si="60"/>
        <v>项</v>
      </c>
      <c r="L276" s="523" t="str">
        <f t="shared" si="62"/>
        <v>23402</v>
      </c>
      <c r="M276" s="523">
        <v>271</v>
      </c>
    </row>
    <row r="277" s="329" customFormat="1" ht="15.75" hidden="1" spans="1:13">
      <c r="A277" s="347" t="s">
        <v>7440</v>
      </c>
      <c r="B277" s="272" t="s">
        <v>7441</v>
      </c>
      <c r="C277" s="348">
        <f>SUMIF('2023.12'!$D$1320:$D$1642,A277,'2023.12'!$F$1320:$F$1642)</f>
        <v>0</v>
      </c>
      <c r="D277" s="348">
        <v>0</v>
      </c>
      <c r="E277" s="348">
        <f>SUMIF('2024.12'!$E$1320:$E$1642,A277,'2024.12'!$H$1320:$H$1642)</f>
        <v>0</v>
      </c>
      <c r="F277" s="637">
        <f t="shared" si="63"/>
        <v>0</v>
      </c>
      <c r="G277" s="644" t="str">
        <f t="shared" si="58"/>
        <v/>
      </c>
      <c r="H277" s="644" t="str">
        <f t="shared" si="59"/>
        <v/>
      </c>
      <c r="I277" s="22" t="str">
        <f t="shared" si="61"/>
        <v>否</v>
      </c>
      <c r="J277" s="488" t="str">
        <f t="shared" si="60"/>
        <v>项</v>
      </c>
      <c r="L277" s="523" t="str">
        <f t="shared" si="62"/>
        <v>23402</v>
      </c>
      <c r="M277" s="523">
        <v>272</v>
      </c>
    </row>
    <row r="278" s="329" customFormat="1" ht="15.75" hidden="1" spans="1:13">
      <c r="A278" s="347" t="s">
        <v>7442</v>
      </c>
      <c r="B278" s="272" t="s">
        <v>7443</v>
      </c>
      <c r="C278" s="348">
        <f>SUMIF('2023.12'!$D$1320:$D$1642,A278,'2023.12'!$F$1320:$F$1642)</f>
        <v>0</v>
      </c>
      <c r="D278" s="348">
        <v>0</v>
      </c>
      <c r="E278" s="348">
        <f>SUMIF('2024.12'!$E$1320:$E$1642,A278,'2024.12'!$H$1320:$H$1642)</f>
        <v>0</v>
      </c>
      <c r="F278" s="637">
        <f t="shared" si="63"/>
        <v>0</v>
      </c>
      <c r="G278" s="644" t="str">
        <f t="shared" si="58"/>
        <v/>
      </c>
      <c r="H278" s="644" t="str">
        <f t="shared" si="59"/>
        <v/>
      </c>
      <c r="I278" s="22" t="str">
        <f t="shared" si="61"/>
        <v>否</v>
      </c>
      <c r="J278" s="488" t="str">
        <f t="shared" si="60"/>
        <v>项</v>
      </c>
      <c r="L278" s="523" t="str">
        <f t="shared" si="62"/>
        <v>23402</v>
      </c>
      <c r="M278" s="523">
        <v>273</v>
      </c>
    </row>
    <row r="279" s="329" customFormat="1" ht="15.75" hidden="1" spans="1:13">
      <c r="A279" s="347" t="s">
        <v>7444</v>
      </c>
      <c r="B279" s="272" t="s">
        <v>7445</v>
      </c>
      <c r="C279" s="348">
        <f>SUMIF('2023.12'!$D$1320:$D$1642,A279,'2023.12'!$F$1320:$F$1642)</f>
        <v>0</v>
      </c>
      <c r="D279" s="348">
        <v>0</v>
      </c>
      <c r="E279" s="348">
        <f>SUMIF('2024.12'!$E$1320:$E$1642,A279,'2024.12'!$H$1320:$H$1642)</f>
        <v>0</v>
      </c>
      <c r="F279" s="637">
        <f t="shared" si="63"/>
        <v>0</v>
      </c>
      <c r="G279" s="644" t="str">
        <f t="shared" si="58"/>
        <v/>
      </c>
      <c r="H279" s="644" t="str">
        <f t="shared" si="59"/>
        <v/>
      </c>
      <c r="I279" s="22" t="str">
        <f t="shared" si="61"/>
        <v>否</v>
      </c>
      <c r="J279" s="488" t="str">
        <f t="shared" si="60"/>
        <v>项</v>
      </c>
      <c r="L279" s="523" t="str">
        <f t="shared" si="62"/>
        <v>23402</v>
      </c>
      <c r="M279" s="523">
        <v>274</v>
      </c>
    </row>
    <row r="280" s="329" customFormat="1" ht="15.75" hidden="1" spans="1:13">
      <c r="A280" s="347" t="s">
        <v>7446</v>
      </c>
      <c r="B280" s="272" t="s">
        <v>7447</v>
      </c>
      <c r="C280" s="348">
        <f>SUMIF('2023.12'!$D$1320:$D$1642,A280,'2023.12'!$F$1320:$F$1642)</f>
        <v>0</v>
      </c>
      <c r="D280" s="348">
        <v>0</v>
      </c>
      <c r="E280" s="348">
        <f>SUMIF('2024.12'!$E$1320:$E$1642,A280,'2024.12'!$H$1320:$H$1642)</f>
        <v>0</v>
      </c>
      <c r="F280" s="637">
        <f t="shared" si="63"/>
        <v>0</v>
      </c>
      <c r="G280" s="644" t="str">
        <f t="shared" si="58"/>
        <v/>
      </c>
      <c r="H280" s="644" t="str">
        <f t="shared" si="59"/>
        <v/>
      </c>
      <c r="I280" s="22" t="str">
        <f t="shared" si="61"/>
        <v>否</v>
      </c>
      <c r="J280" s="488" t="str">
        <f t="shared" si="60"/>
        <v>项</v>
      </c>
      <c r="L280" s="523" t="str">
        <f t="shared" si="62"/>
        <v>23402</v>
      </c>
      <c r="M280" s="523">
        <v>275</v>
      </c>
    </row>
    <row r="281" s="330" customFormat="1" ht="33.75" spans="1:13">
      <c r="A281" s="13" t="s">
        <v>3280</v>
      </c>
      <c r="B281" s="14"/>
      <c r="C281" s="345">
        <f>SUMIF($L$6:$L$280,0,C6:C280)</f>
        <v>69603</v>
      </c>
      <c r="D281" s="345">
        <f>SUMIF($L$6:$L$280,0,D6:D280)</f>
        <v>24710</v>
      </c>
      <c r="E281" s="345">
        <f>SUMIF($L$6:$L$280,0,E6:E280)</f>
        <v>19618</v>
      </c>
      <c r="F281" s="345">
        <f>SUMIF($L$6:$L$280,0,F6:F280)</f>
        <v>-49985</v>
      </c>
      <c r="G281" s="646" t="str">
        <f t="shared" si="58"/>
        <v>-71.8%</v>
      </c>
      <c r="H281" s="646" t="str">
        <f t="shared" si="59"/>
        <v>79.4%</v>
      </c>
      <c r="I281" s="22" t="str">
        <f t="shared" si="61"/>
        <v>是</v>
      </c>
      <c r="J281" s="641" t="str">
        <f t="shared" si="60"/>
        <v>项</v>
      </c>
      <c r="M281" s="642">
        <v>1</v>
      </c>
    </row>
    <row r="282" s="523" customFormat="1" ht="15.75" hidden="1" spans="1:13">
      <c r="A282" s="636">
        <v>230</v>
      </c>
      <c r="B282" s="266" t="s">
        <v>7448</v>
      </c>
      <c r="C282" s="355">
        <f>SUMIF($L226:$L$281,$A282,C226:C$281)</f>
        <v>0</v>
      </c>
      <c r="D282" s="355">
        <f>SUMIF($L226:$L$281,$A282,D226:D$281)</f>
        <v>0</v>
      </c>
      <c r="E282" s="355">
        <f>SUMIF($L226:$L$281,$A282,E226:E$281)</f>
        <v>0</v>
      </c>
      <c r="F282" s="355">
        <f>SUMIF($L226:$L$281,$A282,F226:F$281)</f>
        <v>0</v>
      </c>
      <c r="G282" s="355" t="str">
        <f t="shared" si="58"/>
        <v/>
      </c>
      <c r="H282" s="355" t="str">
        <f t="shared" si="59"/>
        <v/>
      </c>
      <c r="I282" s="22" t="str">
        <f t="shared" si="61"/>
        <v>否</v>
      </c>
      <c r="J282" s="488" t="str">
        <f t="shared" si="60"/>
        <v>类</v>
      </c>
      <c r="L282" s="523">
        <f t="shared" ref="L282:L293" si="64">_xlfn.IFS(LEN(A282)=3,0,LEN(A282)=5,LEFT(A282,3),LEN(A282)=7,LEFT(A282,5))</f>
        <v>0</v>
      </c>
      <c r="M282" s="523">
        <v>277</v>
      </c>
    </row>
    <row r="283" s="523" customFormat="1" ht="15.75" hidden="1" spans="1:13">
      <c r="A283" s="543" t="s">
        <v>7449</v>
      </c>
      <c r="B283" s="269" t="s">
        <v>7450</v>
      </c>
      <c r="C283" s="346">
        <f>SUMIF($L226:$L$281,$A283,C226:C$281)</f>
        <v>0</v>
      </c>
      <c r="D283" s="346">
        <f>SUMIF($L226:$L$281,$A283,D226:D$281)</f>
        <v>0</v>
      </c>
      <c r="E283" s="346">
        <f>SUMIF($L226:$L$281,$A283,E226:E$281)</f>
        <v>0</v>
      </c>
      <c r="F283" s="346">
        <f>SUMIF($L226:$L$281,$A283,F226:F$281)</f>
        <v>0</v>
      </c>
      <c r="G283" s="346" t="str">
        <f t="shared" si="58"/>
        <v/>
      </c>
      <c r="H283" s="346" t="str">
        <f t="shared" si="59"/>
        <v/>
      </c>
      <c r="I283" s="22" t="str">
        <f t="shared" si="61"/>
        <v>否</v>
      </c>
      <c r="J283" s="488" t="str">
        <f t="shared" si="60"/>
        <v>款</v>
      </c>
      <c r="L283" s="523" t="str">
        <f t="shared" si="64"/>
        <v>230</v>
      </c>
      <c r="M283" s="523">
        <v>278</v>
      </c>
    </row>
    <row r="284" s="523" customFormat="1" ht="31.5" hidden="1" spans="1:13">
      <c r="A284" s="347" t="s">
        <v>7451</v>
      </c>
      <c r="B284" s="272" t="s">
        <v>7452</v>
      </c>
      <c r="C284" s="348">
        <f>SUMIF('2023.12'!$D$1320:$D$1642,A284,'2023.12'!$F$1320:$F$1642)</f>
        <v>0</v>
      </c>
      <c r="D284" s="348">
        <f>SUMIF('表12.2025年政府性基金预算支出预算表 '!$A$14:$A$344,A284,'表12.2025年政府性基金预算支出预算表 '!$D$14:$D$344)</f>
        <v>0</v>
      </c>
      <c r="E284" s="348">
        <f>SUMIF('2024.12'!$E$1320:$E$1642,A284,'2024.12'!$H$1320:$H$1642)</f>
        <v>0</v>
      </c>
      <c r="F284" s="637">
        <f t="shared" ref="F284:F293" si="65">E284-C284</f>
        <v>0</v>
      </c>
      <c r="G284" s="348" t="str">
        <f t="shared" si="58"/>
        <v/>
      </c>
      <c r="H284" s="348" t="str">
        <f t="shared" si="59"/>
        <v/>
      </c>
      <c r="I284" s="22" t="str">
        <f t="shared" si="61"/>
        <v>否</v>
      </c>
      <c r="J284" s="488" t="str">
        <f t="shared" si="60"/>
        <v>项</v>
      </c>
      <c r="L284" s="523" t="str">
        <f t="shared" si="64"/>
        <v>23004</v>
      </c>
      <c r="M284" s="523">
        <v>279</v>
      </c>
    </row>
    <row r="285" s="523" customFormat="1" ht="15.75" hidden="1" spans="1:13">
      <c r="A285" s="347" t="s">
        <v>7453</v>
      </c>
      <c r="B285" s="272" t="s">
        <v>4561</v>
      </c>
      <c r="C285" s="348">
        <f>SUMIF('2023.12'!$D$1320:$D$1642,A285,'2023.12'!$F$1320:$F$1642)</f>
        <v>0</v>
      </c>
      <c r="D285" s="348">
        <f>SUMIF('表12.2025年政府性基金预算支出预算表 '!$A$14:$A$344,A285,'表12.2025年政府性基金预算支出预算表 '!$D$14:$D$344)</f>
        <v>0</v>
      </c>
      <c r="E285" s="348">
        <f>SUMIF('2024.12'!$E$1320:$E$1642,A285,'2024.12'!$H$1320:$H$1642)</f>
        <v>0</v>
      </c>
      <c r="F285" s="637">
        <f t="shared" si="65"/>
        <v>0</v>
      </c>
      <c r="G285" s="348" t="str">
        <f t="shared" si="58"/>
        <v/>
      </c>
      <c r="H285" s="348" t="str">
        <f t="shared" si="59"/>
        <v/>
      </c>
      <c r="I285" s="22" t="str">
        <f t="shared" si="61"/>
        <v>否</v>
      </c>
      <c r="J285" s="488" t="str">
        <f t="shared" si="60"/>
        <v>项</v>
      </c>
      <c r="L285" s="523" t="str">
        <f t="shared" si="64"/>
        <v>23004</v>
      </c>
      <c r="M285" s="523">
        <v>280</v>
      </c>
    </row>
    <row r="286" s="523" customFormat="1" ht="15.75" hidden="1" spans="1:13">
      <c r="A286" s="347" t="s">
        <v>7454</v>
      </c>
      <c r="B286" s="272" t="s">
        <v>4563</v>
      </c>
      <c r="C286" s="348">
        <f>SUMIF('2023.12'!$D$1320:$D$1642,A286,'2023.12'!$F$1320:$F$1642)</f>
        <v>0</v>
      </c>
      <c r="D286" s="348">
        <f>SUMIF('表12.2025年政府性基金预算支出预算表 '!$A$14:$A$344,A286,'表12.2025年政府性基金预算支出预算表 '!$D$14:$D$344)</f>
        <v>0</v>
      </c>
      <c r="E286" s="348">
        <f>SUMIF('2024.12'!$E$1320:$E$1642,A286,'2024.12'!$H$1320:$H$1642)</f>
        <v>0</v>
      </c>
      <c r="F286" s="637">
        <f t="shared" si="65"/>
        <v>0</v>
      </c>
      <c r="G286" s="348" t="str">
        <f t="shared" si="58"/>
        <v/>
      </c>
      <c r="H286" s="348" t="str">
        <f t="shared" si="59"/>
        <v/>
      </c>
      <c r="I286" s="22" t="str">
        <f t="shared" si="61"/>
        <v>否</v>
      </c>
      <c r="J286" s="488" t="str">
        <f t="shared" si="60"/>
        <v>项</v>
      </c>
      <c r="L286" s="523" t="str">
        <f t="shared" si="64"/>
        <v>23004</v>
      </c>
      <c r="M286" s="523">
        <v>281</v>
      </c>
    </row>
    <row r="287" s="523" customFormat="1" ht="15.75" hidden="1" spans="1:13">
      <c r="A287" s="347" t="s">
        <v>7455</v>
      </c>
      <c r="B287" s="272" t="s">
        <v>4565</v>
      </c>
      <c r="C287" s="348">
        <f>SUMIF('2023.12'!$D$1320:$D$1642,A287,'2023.12'!$F$1320:$F$1642)</f>
        <v>0</v>
      </c>
      <c r="D287" s="348">
        <f>SUMIF('表12.2025年政府性基金预算支出预算表 '!$A$14:$A$344,A287,'表12.2025年政府性基金预算支出预算表 '!$D$14:$D$344)</f>
        <v>0</v>
      </c>
      <c r="E287" s="348">
        <f>SUMIF('2024.12'!$E$1320:$E$1642,A287,'2024.12'!$H$1320:$H$1642)</f>
        <v>0</v>
      </c>
      <c r="F287" s="637">
        <f t="shared" si="65"/>
        <v>0</v>
      </c>
      <c r="G287" s="348" t="str">
        <f t="shared" si="58"/>
        <v/>
      </c>
      <c r="H287" s="348" t="str">
        <f t="shared" si="59"/>
        <v/>
      </c>
      <c r="I287" s="22" t="str">
        <f t="shared" si="61"/>
        <v>否</v>
      </c>
      <c r="J287" s="488" t="str">
        <f t="shared" si="60"/>
        <v>项</v>
      </c>
      <c r="L287" s="523" t="str">
        <f t="shared" si="64"/>
        <v>23004</v>
      </c>
      <c r="M287" s="523">
        <v>282</v>
      </c>
    </row>
    <row r="288" s="523" customFormat="1" ht="15.75" hidden="1" spans="1:13">
      <c r="A288" s="347" t="s">
        <v>7456</v>
      </c>
      <c r="B288" s="272" t="s">
        <v>4569</v>
      </c>
      <c r="C288" s="348">
        <f>SUMIF('2023.12'!$D$1320:$D$1642,A288,'2023.12'!$F$1320:$F$1642)</f>
        <v>0</v>
      </c>
      <c r="D288" s="348">
        <f>SUMIF('表12.2025年政府性基金预算支出预算表 '!$A$14:$A$344,A288,'表12.2025年政府性基金预算支出预算表 '!$D$14:$D$344)</f>
        <v>0</v>
      </c>
      <c r="E288" s="348">
        <f>SUMIF('2024.12'!$E$1320:$E$1642,A288,'2024.12'!$H$1320:$H$1642)</f>
        <v>0</v>
      </c>
      <c r="F288" s="637">
        <f t="shared" si="65"/>
        <v>0</v>
      </c>
      <c r="G288" s="348" t="str">
        <f t="shared" si="58"/>
        <v/>
      </c>
      <c r="H288" s="348" t="str">
        <f t="shared" si="59"/>
        <v/>
      </c>
      <c r="I288" s="22" t="str">
        <f t="shared" si="61"/>
        <v>否</v>
      </c>
      <c r="J288" s="488" t="str">
        <f t="shared" si="60"/>
        <v>项</v>
      </c>
      <c r="L288" s="523" t="str">
        <f t="shared" si="64"/>
        <v>23004</v>
      </c>
      <c r="M288" s="523">
        <v>283</v>
      </c>
    </row>
    <row r="289" s="523" customFormat="1" ht="15.75" hidden="1" spans="1:13">
      <c r="A289" s="347" t="s">
        <v>7457</v>
      </c>
      <c r="B289" s="272" t="s">
        <v>4571</v>
      </c>
      <c r="C289" s="348">
        <f>SUMIF('2023.12'!$D$1320:$D$1642,A289,'2023.12'!$F$1320:$F$1642)</f>
        <v>0</v>
      </c>
      <c r="D289" s="348">
        <f>SUMIF('表12.2025年政府性基金预算支出预算表 '!$A$14:$A$344,A289,'表12.2025年政府性基金预算支出预算表 '!$D$14:$D$344)</f>
        <v>0</v>
      </c>
      <c r="E289" s="348">
        <f>SUMIF('2024.12'!$E$1320:$E$1642,A289,'2024.12'!$H$1320:$H$1642)</f>
        <v>0</v>
      </c>
      <c r="F289" s="637">
        <f t="shared" si="65"/>
        <v>0</v>
      </c>
      <c r="G289" s="348" t="str">
        <f t="shared" si="58"/>
        <v/>
      </c>
      <c r="H289" s="348" t="str">
        <f t="shared" si="59"/>
        <v/>
      </c>
      <c r="I289" s="22" t="str">
        <f t="shared" si="61"/>
        <v>否</v>
      </c>
      <c r="J289" s="488" t="str">
        <f t="shared" si="60"/>
        <v>项</v>
      </c>
      <c r="L289" s="523" t="str">
        <f t="shared" si="64"/>
        <v>23004</v>
      </c>
      <c r="M289" s="523">
        <v>284</v>
      </c>
    </row>
    <row r="290" s="523" customFormat="1" ht="15.75" hidden="1" spans="1:13">
      <c r="A290" s="347" t="s">
        <v>7458</v>
      </c>
      <c r="B290" s="272" t="s">
        <v>4573</v>
      </c>
      <c r="C290" s="348">
        <f>SUMIF('2023.12'!$D$1320:$D$1642,A290,'2023.12'!$F$1320:$F$1642)</f>
        <v>0</v>
      </c>
      <c r="D290" s="348">
        <f>SUMIF('表12.2025年政府性基金预算支出预算表 '!$A$14:$A$344,A290,'表12.2025年政府性基金预算支出预算表 '!$D$14:$D$344)</f>
        <v>0</v>
      </c>
      <c r="E290" s="348">
        <f>SUMIF('2024.12'!$E$1320:$E$1642,A290,'2024.12'!$H$1320:$H$1642)</f>
        <v>0</v>
      </c>
      <c r="F290" s="637">
        <f t="shared" si="65"/>
        <v>0</v>
      </c>
      <c r="G290" s="348" t="str">
        <f t="shared" si="58"/>
        <v/>
      </c>
      <c r="H290" s="348" t="str">
        <f t="shared" si="59"/>
        <v/>
      </c>
      <c r="I290" s="22" t="str">
        <f t="shared" si="61"/>
        <v>否</v>
      </c>
      <c r="J290" s="488" t="str">
        <f t="shared" si="60"/>
        <v>项</v>
      </c>
      <c r="L290" s="523" t="str">
        <f t="shared" si="64"/>
        <v>23004</v>
      </c>
      <c r="M290" s="523">
        <v>285</v>
      </c>
    </row>
    <row r="291" s="523" customFormat="1" ht="15.75" hidden="1" spans="1:13">
      <c r="A291" s="347" t="s">
        <v>7459</v>
      </c>
      <c r="B291" s="272" t="s">
        <v>4575</v>
      </c>
      <c r="C291" s="348">
        <f>SUMIF('2023.12'!$D$1320:$D$1642,A291,'2023.12'!$F$1320:$F$1642)</f>
        <v>0</v>
      </c>
      <c r="D291" s="348">
        <f>SUMIF('表12.2025年政府性基金预算支出预算表 '!$A$14:$A$344,A291,'表12.2025年政府性基金预算支出预算表 '!$D$14:$D$344)</f>
        <v>0</v>
      </c>
      <c r="E291" s="348">
        <f>SUMIF('2024.12'!$E$1320:$E$1642,A291,'2024.12'!$H$1320:$H$1642)</f>
        <v>0</v>
      </c>
      <c r="F291" s="637">
        <f t="shared" si="65"/>
        <v>0</v>
      </c>
      <c r="G291" s="348" t="str">
        <f t="shared" si="58"/>
        <v/>
      </c>
      <c r="H291" s="348" t="str">
        <f t="shared" si="59"/>
        <v/>
      </c>
      <c r="I291" s="22" t="str">
        <f t="shared" si="61"/>
        <v>否</v>
      </c>
      <c r="J291" s="488" t="str">
        <f t="shared" si="60"/>
        <v>项</v>
      </c>
      <c r="L291" s="523" t="str">
        <f t="shared" si="64"/>
        <v>23004</v>
      </c>
      <c r="M291" s="523">
        <v>286</v>
      </c>
    </row>
    <row r="292" s="523" customFormat="1" ht="15.75" hidden="1" spans="1:13">
      <c r="A292" s="347" t="s">
        <v>7460</v>
      </c>
      <c r="B292" s="272" t="s">
        <v>4577</v>
      </c>
      <c r="C292" s="348">
        <f>SUMIF('2023.12'!$D$1320:$D$1642,A292,'2023.12'!$F$1320:$F$1642)</f>
        <v>0</v>
      </c>
      <c r="D292" s="348">
        <f>SUMIF('表12.2025年政府性基金预算支出预算表 '!$A$14:$A$344,A292,'表12.2025年政府性基金预算支出预算表 '!$D$14:$D$344)</f>
        <v>0</v>
      </c>
      <c r="E292" s="348">
        <f>SUMIF('2024.12'!$E$1320:$E$1642,A292,'2024.12'!$H$1320:$H$1642)</f>
        <v>0</v>
      </c>
      <c r="F292" s="637">
        <f t="shared" si="65"/>
        <v>0</v>
      </c>
      <c r="G292" s="348" t="str">
        <f t="shared" si="58"/>
        <v/>
      </c>
      <c r="H292" s="348" t="str">
        <f t="shared" si="59"/>
        <v/>
      </c>
      <c r="I292" s="22" t="str">
        <f t="shared" si="61"/>
        <v>否</v>
      </c>
      <c r="J292" s="488" t="str">
        <f t="shared" si="60"/>
        <v>项</v>
      </c>
      <c r="L292" s="523" t="str">
        <f t="shared" si="64"/>
        <v>23004</v>
      </c>
      <c r="M292" s="523">
        <v>287</v>
      </c>
    </row>
    <row r="293" s="523" customFormat="1" ht="15.75" hidden="1" spans="1:13">
      <c r="A293" s="347" t="s">
        <v>7461</v>
      </c>
      <c r="B293" s="272" t="s">
        <v>7462</v>
      </c>
      <c r="C293" s="348">
        <f>SUMIF('2023.12'!$D$1320:$D$1642,A293,'2023.12'!$F$1320:$F$1642)</f>
        <v>0</v>
      </c>
      <c r="D293" s="348">
        <f>SUMIF('表12.2025年政府性基金预算支出预算表 '!$A$14:$A$344,A293,'表12.2025年政府性基金预算支出预算表 '!$D$14:$D$344)</f>
        <v>0</v>
      </c>
      <c r="E293" s="348">
        <f>SUMIF('2024.12'!$E$1320:$E$1642,A293,'2024.12'!$H$1320:$H$1642)</f>
        <v>0</v>
      </c>
      <c r="F293" s="637">
        <f t="shared" si="65"/>
        <v>0</v>
      </c>
      <c r="G293" s="348" t="str">
        <f t="shared" si="58"/>
        <v/>
      </c>
      <c r="H293" s="348" t="str">
        <f t="shared" si="59"/>
        <v/>
      </c>
      <c r="I293" s="22" t="str">
        <f t="shared" si="61"/>
        <v>否</v>
      </c>
      <c r="J293" s="488" t="str">
        <f t="shared" si="60"/>
        <v>项</v>
      </c>
      <c r="L293" s="523" t="str">
        <f t="shared" si="64"/>
        <v>23004</v>
      </c>
      <c r="M293" s="523">
        <v>288</v>
      </c>
    </row>
    <row r="294" s="330" customFormat="1" ht="33.75" spans="1:13">
      <c r="A294" s="639" t="s">
        <v>6734</v>
      </c>
      <c r="B294" s="350" t="s">
        <v>6735</v>
      </c>
      <c r="C294" s="345">
        <f>SUMIF($L295:$L$333,$A294,C295:C$333)</f>
        <v>1789</v>
      </c>
      <c r="D294" s="345">
        <f>SUMIF($L295:$L$333,$A294,D295:D$333)</f>
        <v>2726</v>
      </c>
      <c r="E294" s="345">
        <f>SUMIF($L295:$L$333,$A294,E295:E$333)</f>
        <v>2155</v>
      </c>
      <c r="F294" s="345">
        <f>SUMIF($L295:$L$333,$A294,F295:F$333)</f>
        <v>366</v>
      </c>
      <c r="G294" s="646" t="str">
        <f t="shared" ref="G262:G325" si="66">IFERROR(TEXT(F294/C294,"0.0%"),"")</f>
        <v>20.5%</v>
      </c>
      <c r="H294" s="646" t="str">
        <f t="shared" ref="H294:H325" si="67">IFERROR(TEXT(E294/D294,"0.0%"),"")</f>
        <v>79.1%</v>
      </c>
      <c r="I294" s="22" t="str">
        <f t="shared" ref="I263:I326" si="68">IF(B294&lt;&gt;"",IF(OR(C294&lt;&gt;0,D294&lt;&gt;0,E294&lt;&gt;0,F294&lt;&gt;0),"是","否"),"是")</f>
        <v>是</v>
      </c>
      <c r="J294" s="641" t="str">
        <f t="shared" ref="J262:J325" si="69">IF(LEN(A294)=3,"类",IF(LEN(A294)=5,"款","项"))</f>
        <v>款</v>
      </c>
      <c r="L294" s="327" t="str">
        <f t="shared" ref="L294:L299" si="70">_xlfn.IFS(LEN(A294)=3,0,LEN(A294)=5,LEFT(A294,3),LEN(A294)=7,LEFT(A294,5))</f>
        <v>230</v>
      </c>
      <c r="M294" s="642">
        <v>1</v>
      </c>
    </row>
    <row r="295" s="330" customFormat="1" ht="33.75" spans="1:13">
      <c r="A295" s="351">
        <v>2300603</v>
      </c>
      <c r="B295" s="281" t="s">
        <v>7463</v>
      </c>
      <c r="C295" s="348">
        <v>1789</v>
      </c>
      <c r="D295" s="348">
        <v>2726</v>
      </c>
      <c r="E295" s="352">
        <v>2155</v>
      </c>
      <c r="F295" s="640">
        <f t="shared" ref="F295:F299" si="71">E295-C295</f>
        <v>366</v>
      </c>
      <c r="G295" s="647" t="str">
        <f t="shared" si="66"/>
        <v>20.5%</v>
      </c>
      <c r="H295" s="647" t="str">
        <f t="shared" si="67"/>
        <v>79.1%</v>
      </c>
      <c r="I295" s="22" t="str">
        <f t="shared" si="68"/>
        <v>是</v>
      </c>
      <c r="J295" s="641" t="str">
        <f t="shared" si="69"/>
        <v>项</v>
      </c>
      <c r="L295" s="327" t="str">
        <f t="shared" si="70"/>
        <v>23006</v>
      </c>
      <c r="M295" s="642">
        <v>1</v>
      </c>
    </row>
    <row r="296" s="330" customFormat="1" ht="33.75" spans="1:13">
      <c r="A296" s="639">
        <v>23008</v>
      </c>
      <c r="B296" s="350" t="s">
        <v>6741</v>
      </c>
      <c r="C296" s="345">
        <f>SUMIF($L297:$L$333,$A296,C297:C$333)</f>
        <v>9118</v>
      </c>
      <c r="D296" s="345">
        <f>SUMIF($L297:$L$333,$A296,D297:D$333)</f>
        <v>5000</v>
      </c>
      <c r="E296" s="345">
        <f>SUMIF($L297:$L$333,$A296,E297:E$333)</f>
        <v>7858</v>
      </c>
      <c r="F296" s="345">
        <f>SUMIF($L297:$L$333,$A296,F297:F$333)</f>
        <v>-1260</v>
      </c>
      <c r="G296" s="646" t="str">
        <f t="shared" si="66"/>
        <v>-13.8%</v>
      </c>
      <c r="H296" s="646" t="str">
        <f t="shared" si="67"/>
        <v>157.2%</v>
      </c>
      <c r="I296" s="22" t="str">
        <f t="shared" si="68"/>
        <v>是</v>
      </c>
      <c r="J296" s="641" t="str">
        <f t="shared" si="69"/>
        <v>款</v>
      </c>
      <c r="L296" s="327" t="str">
        <f t="shared" si="70"/>
        <v>230</v>
      </c>
      <c r="M296" s="642">
        <v>1</v>
      </c>
    </row>
    <row r="297" s="330" customFormat="1" ht="33.75" spans="1:13">
      <c r="A297" s="351" t="s">
        <v>7464</v>
      </c>
      <c r="B297" s="281" t="s">
        <v>7465</v>
      </c>
      <c r="C297" s="348">
        <v>9118</v>
      </c>
      <c r="D297" s="348">
        <v>5000</v>
      </c>
      <c r="E297" s="352">
        <v>7858</v>
      </c>
      <c r="F297" s="640">
        <f t="shared" si="71"/>
        <v>-1260</v>
      </c>
      <c r="G297" s="647" t="str">
        <f t="shared" si="66"/>
        <v>-13.8%</v>
      </c>
      <c r="H297" s="647" t="str">
        <f t="shared" si="67"/>
        <v>157.2%</v>
      </c>
      <c r="I297" s="22" t="str">
        <f t="shared" si="68"/>
        <v>是</v>
      </c>
      <c r="J297" s="641" t="str">
        <f t="shared" si="69"/>
        <v>项</v>
      </c>
      <c r="L297" s="327" t="str">
        <f t="shared" si="70"/>
        <v>23008</v>
      </c>
      <c r="M297" s="642">
        <v>1</v>
      </c>
    </row>
    <row r="298" s="330" customFormat="1" ht="33.75" spans="1:13">
      <c r="A298" s="639">
        <v>23009</v>
      </c>
      <c r="B298" s="350" t="s">
        <v>6743</v>
      </c>
      <c r="C298" s="345">
        <f>SUMIF($L299:$L$333,$A298,C299:C$333)</f>
        <v>4843</v>
      </c>
      <c r="D298" s="345">
        <f>SUMIF($L299:$L$333,$A298,D299:D$333)</f>
        <v>0</v>
      </c>
      <c r="E298" s="345">
        <f>SUMIF($L299:$L$333,$A298,E299:E$333)</f>
        <v>14499</v>
      </c>
      <c r="F298" s="345">
        <f>SUMIF($L299:$L$333,$A298,F299:F$333)</f>
        <v>9656</v>
      </c>
      <c r="G298" s="646" t="str">
        <f t="shared" si="66"/>
        <v>199.4%</v>
      </c>
      <c r="H298" s="646" t="str">
        <f t="shared" si="67"/>
        <v/>
      </c>
      <c r="I298" s="22" t="str">
        <f t="shared" si="68"/>
        <v>是</v>
      </c>
      <c r="J298" s="641" t="str">
        <f t="shared" si="69"/>
        <v>款</v>
      </c>
      <c r="L298" s="327" t="str">
        <f t="shared" si="70"/>
        <v>230</v>
      </c>
      <c r="M298" s="642">
        <v>1</v>
      </c>
    </row>
    <row r="299" s="330" customFormat="1" ht="33.75" spans="1:13">
      <c r="A299" s="351" t="s">
        <v>7466</v>
      </c>
      <c r="B299" s="281" t="s">
        <v>7467</v>
      </c>
      <c r="C299" s="348">
        <v>4843</v>
      </c>
      <c r="D299" s="348">
        <f>SUMIF('表12.2025年政府性基金预算支出预算表 '!$A$14:$A$344,A299,'表12.2025年政府性基金预算支出预算表 '!$D$14:$D$344)</f>
        <v>0</v>
      </c>
      <c r="E299" s="352">
        <v>14499</v>
      </c>
      <c r="F299" s="640">
        <f t="shared" si="71"/>
        <v>9656</v>
      </c>
      <c r="G299" s="647" t="str">
        <f t="shared" si="66"/>
        <v>199.4%</v>
      </c>
      <c r="H299" s="646" t="str">
        <f t="shared" si="67"/>
        <v/>
      </c>
      <c r="I299" s="22" t="str">
        <f t="shared" si="68"/>
        <v>是</v>
      </c>
      <c r="J299" s="641" t="str">
        <f t="shared" si="69"/>
        <v>项</v>
      </c>
      <c r="L299" s="327" t="str">
        <f t="shared" si="70"/>
        <v>23009</v>
      </c>
      <c r="M299" s="642">
        <v>1</v>
      </c>
    </row>
    <row r="300" s="329" customFormat="1" ht="15.75" hidden="1" spans="1:13">
      <c r="A300" s="543" t="s">
        <v>6746</v>
      </c>
      <c r="B300" s="269" t="s">
        <v>6747</v>
      </c>
      <c r="C300" s="346">
        <f>SUMIF($L301:$L$333,$A300,C301:C$333)</f>
        <v>0</v>
      </c>
      <c r="D300" s="346">
        <f>SUMIF($L301:$L$333,$A300,D301:D$333)</f>
        <v>0</v>
      </c>
      <c r="E300" s="346">
        <f>SUMIF($L301:$L$333,$A300,E301:E$333)</f>
        <v>0</v>
      </c>
      <c r="F300" s="346">
        <f>SUMIF($L301:$L$333,$A300,F301:F$333)</f>
        <v>0</v>
      </c>
      <c r="G300" s="645" t="str">
        <f t="shared" si="66"/>
        <v/>
      </c>
      <c r="H300" s="645" t="str">
        <f t="shared" si="67"/>
        <v/>
      </c>
      <c r="I300" s="22" t="str">
        <f t="shared" si="68"/>
        <v>否</v>
      </c>
      <c r="J300" s="488" t="str">
        <f t="shared" si="69"/>
        <v>款</v>
      </c>
      <c r="L300" s="523" t="str">
        <f t="shared" ref="L300:L315" si="72">_xlfn.IFS(LEN(A300)=3,0,LEN(A300)=5,LEFT(A300,3),LEN(A300)=7,LEFT(A300,5))</f>
        <v>230</v>
      </c>
      <c r="M300" s="523">
        <v>295</v>
      </c>
    </row>
    <row r="301" s="329" customFormat="1" ht="47.25" hidden="1" spans="1:13">
      <c r="A301" s="353" t="s">
        <v>7468</v>
      </c>
      <c r="B301" s="306" t="s">
        <v>7469</v>
      </c>
      <c r="C301" s="348">
        <f>SUMIF('2023.12'!$D$1320:$D$1642,A301,'2023.12'!$F$1320:$F$1642)</f>
        <v>0</v>
      </c>
      <c r="D301" s="348">
        <f>SUMIF('表12.2025年政府性基金预算支出预算表 '!$A$14:$A$344,A301,'表12.2025年政府性基金预算支出预算表 '!$D$14:$D$344)</f>
        <v>0</v>
      </c>
      <c r="E301" s="348">
        <f>SUMIF('2024.12'!$E$1320:$E$1642,A301,'2024.12'!$H$1320:$H$1642)</f>
        <v>0</v>
      </c>
      <c r="F301" s="637">
        <f t="shared" ref="F301:F315" si="73">E301-C301</f>
        <v>0</v>
      </c>
      <c r="G301" s="644" t="str">
        <f t="shared" si="66"/>
        <v/>
      </c>
      <c r="H301" s="644" t="str">
        <f t="shared" si="67"/>
        <v/>
      </c>
      <c r="I301" s="22" t="str">
        <f t="shared" si="68"/>
        <v>否</v>
      </c>
      <c r="J301" s="488" t="str">
        <f t="shared" si="69"/>
        <v>项</v>
      </c>
      <c r="L301" s="523" t="str">
        <f t="shared" si="72"/>
        <v>23011</v>
      </c>
      <c r="M301" s="523">
        <v>296</v>
      </c>
    </row>
    <row r="302" s="329" customFormat="1" ht="31.5" hidden="1" spans="1:13">
      <c r="A302" s="353" t="s">
        <v>7470</v>
      </c>
      <c r="B302" s="306" t="s">
        <v>7471</v>
      </c>
      <c r="C302" s="348">
        <f>SUMIF('2023.12'!$D$1320:$D$1642,A302,'2023.12'!$F$1320:$F$1642)</f>
        <v>0</v>
      </c>
      <c r="D302" s="348">
        <f>SUMIF('表12.2025年政府性基金预算支出预算表 '!$A$14:$A$344,A302,'表12.2025年政府性基金预算支出预算表 '!$D$14:$D$344)</f>
        <v>0</v>
      </c>
      <c r="E302" s="348">
        <f>SUMIF('2024.12'!$E$1320:$E$1642,A302,'2024.12'!$H$1320:$H$1642)</f>
        <v>0</v>
      </c>
      <c r="F302" s="637">
        <f t="shared" si="73"/>
        <v>0</v>
      </c>
      <c r="G302" s="644" t="str">
        <f t="shared" si="66"/>
        <v/>
      </c>
      <c r="H302" s="644" t="str">
        <f t="shared" si="67"/>
        <v/>
      </c>
      <c r="I302" s="22" t="str">
        <f t="shared" si="68"/>
        <v>否</v>
      </c>
      <c r="J302" s="488" t="str">
        <f t="shared" si="69"/>
        <v>项</v>
      </c>
      <c r="L302" s="523" t="str">
        <f t="shared" si="72"/>
        <v>23011</v>
      </c>
      <c r="M302" s="523">
        <v>297</v>
      </c>
    </row>
    <row r="303" s="329" customFormat="1" ht="31.5" hidden="1" spans="1:13">
      <c r="A303" s="353" t="s">
        <v>7472</v>
      </c>
      <c r="B303" s="306" t="s">
        <v>7473</v>
      </c>
      <c r="C303" s="348">
        <f>SUMIF('2023.12'!$D$1320:$D$1642,A303,'2023.12'!$F$1320:$F$1642)</f>
        <v>0</v>
      </c>
      <c r="D303" s="348">
        <f>SUMIF('表12.2025年政府性基金预算支出预算表 '!$A$14:$A$344,A303,'表12.2025年政府性基金预算支出预算表 '!$D$14:$D$344)</f>
        <v>0</v>
      </c>
      <c r="E303" s="348">
        <f>SUMIF('2024.12'!$E$1320:$E$1642,A303,'2024.12'!$H$1320:$H$1642)</f>
        <v>0</v>
      </c>
      <c r="F303" s="637">
        <f t="shared" si="73"/>
        <v>0</v>
      </c>
      <c r="G303" s="644" t="str">
        <f t="shared" si="66"/>
        <v/>
      </c>
      <c r="H303" s="644" t="str">
        <f t="shared" si="67"/>
        <v/>
      </c>
      <c r="I303" s="22" t="str">
        <f t="shared" si="68"/>
        <v>否</v>
      </c>
      <c r="J303" s="488" t="str">
        <f t="shared" si="69"/>
        <v>项</v>
      </c>
      <c r="L303" s="523" t="str">
        <f t="shared" si="72"/>
        <v>23011</v>
      </c>
      <c r="M303" s="523">
        <v>298</v>
      </c>
    </row>
    <row r="304" s="329" customFormat="1" ht="31.5" hidden="1" spans="1:13">
      <c r="A304" s="353" t="s">
        <v>7474</v>
      </c>
      <c r="B304" s="306" t="s">
        <v>7475</v>
      </c>
      <c r="C304" s="348">
        <f>SUMIF('2023.12'!$D$1320:$D$1642,A304,'2023.12'!$F$1320:$F$1642)</f>
        <v>0</v>
      </c>
      <c r="D304" s="348">
        <f>SUMIF('表12.2025年政府性基金预算支出预算表 '!$A$14:$A$344,A304,'表12.2025年政府性基金预算支出预算表 '!$D$14:$D$344)</f>
        <v>0</v>
      </c>
      <c r="E304" s="348">
        <f>SUMIF('2024.12'!$E$1320:$E$1642,A304,'2024.12'!$H$1320:$H$1642)</f>
        <v>0</v>
      </c>
      <c r="F304" s="637">
        <f t="shared" si="73"/>
        <v>0</v>
      </c>
      <c r="G304" s="644" t="str">
        <f t="shared" si="66"/>
        <v/>
      </c>
      <c r="H304" s="644" t="str">
        <f t="shared" si="67"/>
        <v/>
      </c>
      <c r="I304" s="22" t="str">
        <f t="shared" si="68"/>
        <v>否</v>
      </c>
      <c r="J304" s="488" t="str">
        <f t="shared" si="69"/>
        <v>项</v>
      </c>
      <c r="L304" s="523" t="str">
        <f t="shared" si="72"/>
        <v>23011</v>
      </c>
      <c r="M304" s="523">
        <v>299</v>
      </c>
    </row>
    <row r="305" s="329" customFormat="1" ht="31.5" hidden="1" spans="1:13">
      <c r="A305" s="353" t="s">
        <v>7476</v>
      </c>
      <c r="B305" s="306" t="s">
        <v>7477</v>
      </c>
      <c r="C305" s="348">
        <f>SUMIF('2023.12'!$D$1320:$D$1642,A305,'2023.12'!$F$1320:$F$1642)</f>
        <v>0</v>
      </c>
      <c r="D305" s="348">
        <f>SUMIF('表12.2025年政府性基金预算支出预算表 '!$A$14:$A$344,A305,'表12.2025年政府性基金预算支出预算表 '!$D$14:$D$344)</f>
        <v>0</v>
      </c>
      <c r="E305" s="348">
        <f>SUMIF('2024.12'!$E$1320:$E$1642,A305,'2024.12'!$H$1320:$H$1642)</f>
        <v>0</v>
      </c>
      <c r="F305" s="637">
        <f t="shared" si="73"/>
        <v>0</v>
      </c>
      <c r="G305" s="644" t="str">
        <f t="shared" si="66"/>
        <v/>
      </c>
      <c r="H305" s="644" t="str">
        <f t="shared" si="67"/>
        <v/>
      </c>
      <c r="I305" s="22" t="str">
        <f t="shared" si="68"/>
        <v>否</v>
      </c>
      <c r="J305" s="488" t="str">
        <f t="shared" si="69"/>
        <v>项</v>
      </c>
      <c r="L305" s="523" t="str">
        <f t="shared" si="72"/>
        <v>23011</v>
      </c>
      <c r="M305" s="523">
        <v>300</v>
      </c>
    </row>
    <row r="306" s="329" customFormat="1" ht="31.5" hidden="1" spans="1:13">
      <c r="A306" s="353" t="s">
        <v>7478</v>
      </c>
      <c r="B306" s="306" t="s">
        <v>7479</v>
      </c>
      <c r="C306" s="348">
        <f>SUMIF('2023.12'!$D$1320:$D$1642,A306,'2023.12'!$F$1320:$F$1642)</f>
        <v>0</v>
      </c>
      <c r="D306" s="348">
        <f>SUMIF('表12.2025年政府性基金预算支出预算表 '!$A$14:$A$344,A306,'表12.2025年政府性基金预算支出预算表 '!$D$14:$D$344)</f>
        <v>0</v>
      </c>
      <c r="E306" s="348">
        <f>SUMIF('2024.12'!$E$1320:$E$1642,A306,'2024.12'!$H$1320:$H$1642)</f>
        <v>0</v>
      </c>
      <c r="F306" s="637">
        <f t="shared" si="73"/>
        <v>0</v>
      </c>
      <c r="G306" s="644" t="str">
        <f t="shared" si="66"/>
        <v/>
      </c>
      <c r="H306" s="644" t="str">
        <f t="shared" si="67"/>
        <v/>
      </c>
      <c r="I306" s="22" t="str">
        <f t="shared" si="68"/>
        <v>否</v>
      </c>
      <c r="J306" s="488" t="str">
        <f t="shared" si="69"/>
        <v>项</v>
      </c>
      <c r="L306" s="523" t="str">
        <f t="shared" si="72"/>
        <v>23011</v>
      </c>
      <c r="M306" s="523">
        <v>301</v>
      </c>
    </row>
    <row r="307" s="329" customFormat="1" ht="31.5" hidden="1" spans="1:13">
      <c r="A307" s="353" t="s">
        <v>7480</v>
      </c>
      <c r="B307" s="306" t="s">
        <v>7481</v>
      </c>
      <c r="C307" s="348">
        <f>SUMIF('2023.12'!$D$1320:$D$1642,A307,'2023.12'!$F$1320:$F$1642)</f>
        <v>0</v>
      </c>
      <c r="D307" s="348">
        <f>SUMIF('表12.2025年政府性基金预算支出预算表 '!$A$14:$A$344,A307,'表12.2025年政府性基金预算支出预算表 '!$D$14:$D$344)</f>
        <v>0</v>
      </c>
      <c r="E307" s="348">
        <f>SUMIF('2024.12'!$E$1320:$E$1642,A307,'2024.12'!$H$1320:$H$1642)</f>
        <v>0</v>
      </c>
      <c r="F307" s="637">
        <f t="shared" si="73"/>
        <v>0</v>
      </c>
      <c r="G307" s="644" t="str">
        <f t="shared" si="66"/>
        <v/>
      </c>
      <c r="H307" s="644" t="str">
        <f t="shared" si="67"/>
        <v/>
      </c>
      <c r="I307" s="22" t="str">
        <f t="shared" si="68"/>
        <v>否</v>
      </c>
      <c r="J307" s="488" t="str">
        <f t="shared" si="69"/>
        <v>项</v>
      </c>
      <c r="L307" s="523" t="str">
        <f t="shared" si="72"/>
        <v>23011</v>
      </c>
      <c r="M307" s="523">
        <v>302</v>
      </c>
    </row>
    <row r="308" s="329" customFormat="1" ht="31.5" hidden="1" spans="1:13">
      <c r="A308" s="353" t="s">
        <v>7482</v>
      </c>
      <c r="B308" s="306" t="s">
        <v>7483</v>
      </c>
      <c r="C308" s="348">
        <f>SUMIF('2023.12'!$D$1320:$D$1642,A308,'2023.12'!$F$1320:$F$1642)</f>
        <v>0</v>
      </c>
      <c r="D308" s="348">
        <f>SUMIF('表12.2025年政府性基金预算支出预算表 '!$A$14:$A$344,A308,'表12.2025年政府性基金预算支出预算表 '!$D$14:$D$344)</f>
        <v>0</v>
      </c>
      <c r="E308" s="348">
        <f>SUMIF('2024.12'!$E$1320:$E$1642,A308,'2024.12'!$H$1320:$H$1642)</f>
        <v>0</v>
      </c>
      <c r="F308" s="637">
        <f t="shared" si="73"/>
        <v>0</v>
      </c>
      <c r="G308" s="644" t="str">
        <f t="shared" si="66"/>
        <v/>
      </c>
      <c r="H308" s="644" t="str">
        <f t="shared" si="67"/>
        <v/>
      </c>
      <c r="I308" s="22" t="str">
        <f t="shared" si="68"/>
        <v>否</v>
      </c>
      <c r="J308" s="488" t="str">
        <f t="shared" si="69"/>
        <v>项</v>
      </c>
      <c r="L308" s="523" t="str">
        <f t="shared" si="72"/>
        <v>23011</v>
      </c>
      <c r="M308" s="523">
        <v>303</v>
      </c>
    </row>
    <row r="309" s="329" customFormat="1" ht="31.5" hidden="1" spans="1:13">
      <c r="A309" s="353" t="s">
        <v>7484</v>
      </c>
      <c r="B309" s="306" t="s">
        <v>7485</v>
      </c>
      <c r="C309" s="348">
        <f>SUMIF('2023.12'!$D$1320:$D$1642,A309,'2023.12'!$F$1320:$F$1642)</f>
        <v>0</v>
      </c>
      <c r="D309" s="348">
        <f>SUMIF('表12.2025年政府性基金预算支出预算表 '!$A$14:$A$344,A309,'表12.2025年政府性基金预算支出预算表 '!$D$14:$D$344)</f>
        <v>0</v>
      </c>
      <c r="E309" s="348">
        <f>SUMIF('2024.12'!$E$1320:$E$1642,A309,'2024.12'!$H$1320:$H$1642)</f>
        <v>0</v>
      </c>
      <c r="F309" s="637">
        <f t="shared" si="73"/>
        <v>0</v>
      </c>
      <c r="G309" s="644" t="str">
        <f t="shared" si="66"/>
        <v/>
      </c>
      <c r="H309" s="644" t="str">
        <f t="shared" si="67"/>
        <v/>
      </c>
      <c r="I309" s="22" t="str">
        <f t="shared" si="68"/>
        <v>否</v>
      </c>
      <c r="J309" s="488" t="str">
        <f t="shared" si="69"/>
        <v>项</v>
      </c>
      <c r="L309" s="523" t="str">
        <f t="shared" si="72"/>
        <v>23011</v>
      </c>
      <c r="M309" s="523">
        <v>304</v>
      </c>
    </row>
    <row r="310" s="329" customFormat="1" ht="31.5" hidden="1" spans="1:13">
      <c r="A310" s="353" t="s">
        <v>7486</v>
      </c>
      <c r="B310" s="306" t="s">
        <v>7487</v>
      </c>
      <c r="C310" s="348">
        <f>SUMIF('2023.12'!$D$1320:$D$1642,A310,'2023.12'!$F$1320:$F$1642)</f>
        <v>0</v>
      </c>
      <c r="D310" s="348">
        <f>SUMIF('表12.2025年政府性基金预算支出预算表 '!$A$14:$A$344,A310,'表12.2025年政府性基金预算支出预算表 '!$D$14:$D$344)</f>
        <v>0</v>
      </c>
      <c r="E310" s="348">
        <f>SUMIF('2024.12'!$E$1320:$E$1642,A310,'2024.12'!$H$1320:$H$1642)</f>
        <v>0</v>
      </c>
      <c r="F310" s="637">
        <f t="shared" si="73"/>
        <v>0</v>
      </c>
      <c r="G310" s="644" t="str">
        <f t="shared" si="66"/>
        <v/>
      </c>
      <c r="H310" s="644" t="str">
        <f t="shared" si="67"/>
        <v/>
      </c>
      <c r="I310" s="22" t="str">
        <f t="shared" si="68"/>
        <v>否</v>
      </c>
      <c r="J310" s="488" t="str">
        <f t="shared" si="69"/>
        <v>项</v>
      </c>
      <c r="L310" s="523" t="str">
        <f t="shared" si="72"/>
        <v>23011</v>
      </c>
      <c r="M310" s="523">
        <v>305</v>
      </c>
    </row>
    <row r="311" s="329" customFormat="1" ht="31.5" hidden="1" spans="1:13">
      <c r="A311" s="353" t="s">
        <v>7488</v>
      </c>
      <c r="B311" s="306" t="s">
        <v>7489</v>
      </c>
      <c r="C311" s="348">
        <f>SUMIF('2023.12'!$D$1320:$D$1642,A311,'2023.12'!$F$1320:$F$1642)</f>
        <v>0</v>
      </c>
      <c r="D311" s="348">
        <f>SUMIF('表12.2025年政府性基金预算支出预算表 '!$A$14:$A$344,A311,'表12.2025年政府性基金预算支出预算表 '!$D$14:$D$344)</f>
        <v>0</v>
      </c>
      <c r="E311" s="348">
        <f>SUMIF('2024.12'!$E$1320:$E$1642,A311,'2024.12'!$H$1320:$H$1642)</f>
        <v>0</v>
      </c>
      <c r="F311" s="637">
        <f t="shared" si="73"/>
        <v>0</v>
      </c>
      <c r="G311" s="644" t="str">
        <f t="shared" si="66"/>
        <v/>
      </c>
      <c r="H311" s="644" t="str">
        <f t="shared" si="67"/>
        <v/>
      </c>
      <c r="I311" s="22" t="str">
        <f t="shared" si="68"/>
        <v>否</v>
      </c>
      <c r="J311" s="488" t="str">
        <f t="shared" si="69"/>
        <v>项</v>
      </c>
      <c r="L311" s="523" t="str">
        <f t="shared" si="72"/>
        <v>23011</v>
      </c>
      <c r="M311" s="523">
        <v>306</v>
      </c>
    </row>
    <row r="312" s="329" customFormat="1" ht="31.5" hidden="1" spans="1:13">
      <c r="A312" s="353" t="s">
        <v>7490</v>
      </c>
      <c r="B312" s="306" t="s">
        <v>7491</v>
      </c>
      <c r="C312" s="348">
        <f>SUMIF('2023.12'!$D$1320:$D$1642,A312,'2023.12'!$F$1320:$F$1642)</f>
        <v>0</v>
      </c>
      <c r="D312" s="348">
        <f>SUMIF('表12.2025年政府性基金预算支出预算表 '!$A$14:$A$344,A312,'表12.2025年政府性基金预算支出预算表 '!$D$14:$D$344)</f>
        <v>0</v>
      </c>
      <c r="E312" s="348">
        <f>SUMIF('2024.12'!$E$1320:$E$1642,A312,'2024.12'!$H$1320:$H$1642)</f>
        <v>0</v>
      </c>
      <c r="F312" s="637">
        <f t="shared" si="73"/>
        <v>0</v>
      </c>
      <c r="G312" s="644" t="str">
        <f t="shared" si="66"/>
        <v/>
      </c>
      <c r="H312" s="644" t="str">
        <f t="shared" si="67"/>
        <v/>
      </c>
      <c r="I312" s="22" t="str">
        <f t="shared" si="68"/>
        <v>否</v>
      </c>
      <c r="J312" s="488" t="str">
        <f t="shared" si="69"/>
        <v>项</v>
      </c>
      <c r="L312" s="523" t="str">
        <f t="shared" si="72"/>
        <v>23011</v>
      </c>
      <c r="M312" s="523">
        <v>307</v>
      </c>
    </row>
    <row r="313" s="329" customFormat="1" ht="31.5" hidden="1" spans="1:13">
      <c r="A313" s="353" t="s">
        <v>7492</v>
      </c>
      <c r="B313" s="306" t="s">
        <v>7493</v>
      </c>
      <c r="C313" s="348">
        <f>SUMIF('2023.12'!$D$1320:$D$1642,A313,'2023.12'!$F$1320:$F$1642)</f>
        <v>0</v>
      </c>
      <c r="D313" s="348">
        <f>SUMIF('表12.2025年政府性基金预算支出预算表 '!$A$14:$A$344,A313,'表12.2025年政府性基金预算支出预算表 '!$D$14:$D$344)</f>
        <v>0</v>
      </c>
      <c r="E313" s="348">
        <f>SUMIF('2024.12'!$E$1320:$E$1642,A313,'2024.12'!$H$1320:$H$1642)</f>
        <v>0</v>
      </c>
      <c r="F313" s="637">
        <f t="shared" si="73"/>
        <v>0</v>
      </c>
      <c r="G313" s="644" t="str">
        <f t="shared" si="66"/>
        <v/>
      </c>
      <c r="H313" s="644" t="str">
        <f t="shared" si="67"/>
        <v/>
      </c>
      <c r="I313" s="22" t="str">
        <f t="shared" si="68"/>
        <v>否</v>
      </c>
      <c r="J313" s="488" t="str">
        <f t="shared" si="69"/>
        <v>项</v>
      </c>
      <c r="L313" s="523" t="str">
        <f t="shared" si="72"/>
        <v>23011</v>
      </c>
      <c r="M313" s="523">
        <v>308</v>
      </c>
    </row>
    <row r="314" s="329" customFormat="1" ht="31.5" hidden="1" spans="1:13">
      <c r="A314" s="353" t="s">
        <v>7494</v>
      </c>
      <c r="B314" s="306" t="s">
        <v>7495</v>
      </c>
      <c r="C314" s="348">
        <f>SUMIF('2023.12'!$D$1320:$D$1642,A314,'2023.12'!$F$1320:$F$1642)</f>
        <v>0</v>
      </c>
      <c r="D314" s="348">
        <f>SUMIF('表12.2025年政府性基金预算支出预算表 '!$A$14:$A$344,A314,'表12.2025年政府性基金预算支出预算表 '!$D$14:$D$344)</f>
        <v>0</v>
      </c>
      <c r="E314" s="348">
        <f>SUMIF('2024.12'!$E$1320:$E$1642,A314,'2024.12'!$H$1320:$H$1642)</f>
        <v>0</v>
      </c>
      <c r="F314" s="637">
        <f t="shared" si="73"/>
        <v>0</v>
      </c>
      <c r="G314" s="644" t="str">
        <f t="shared" si="66"/>
        <v/>
      </c>
      <c r="H314" s="644" t="str">
        <f t="shared" si="67"/>
        <v/>
      </c>
      <c r="I314" s="22" t="str">
        <f t="shared" si="68"/>
        <v>否</v>
      </c>
      <c r="J314" s="488" t="str">
        <f t="shared" si="69"/>
        <v>项</v>
      </c>
      <c r="L314" s="523" t="str">
        <f t="shared" si="72"/>
        <v>23011</v>
      </c>
      <c r="M314" s="523">
        <v>309</v>
      </c>
    </row>
    <row r="315" s="329" customFormat="1" ht="31.5" hidden="1" spans="1:13">
      <c r="A315" s="353" t="s">
        <v>7496</v>
      </c>
      <c r="B315" s="306" t="s">
        <v>7497</v>
      </c>
      <c r="C315" s="348">
        <f>SUMIF('2023.12'!$D$1320:$D$1642,A315,'2023.12'!$F$1320:$F$1642)</f>
        <v>0</v>
      </c>
      <c r="D315" s="348">
        <f>SUMIF('表12.2025年政府性基金预算支出预算表 '!$A$14:$A$344,A315,'表12.2025年政府性基金预算支出预算表 '!$D$14:$D$344)</f>
        <v>0</v>
      </c>
      <c r="E315" s="348"/>
      <c r="F315" s="637">
        <f t="shared" si="73"/>
        <v>0</v>
      </c>
      <c r="G315" s="644" t="str">
        <f t="shared" si="66"/>
        <v/>
      </c>
      <c r="H315" s="644" t="str">
        <f t="shared" si="67"/>
        <v/>
      </c>
      <c r="I315" s="22" t="str">
        <f t="shared" si="68"/>
        <v>否</v>
      </c>
      <c r="J315" s="488" t="str">
        <f t="shared" si="69"/>
        <v>项</v>
      </c>
      <c r="L315" s="523" t="str">
        <f t="shared" si="72"/>
        <v>23011</v>
      </c>
      <c r="M315" s="523">
        <v>310</v>
      </c>
    </row>
    <row r="316" s="330" customFormat="1" ht="33.75" spans="1:13">
      <c r="A316" s="639" t="s">
        <v>7498</v>
      </c>
      <c r="B316" s="350" t="s">
        <v>1961</v>
      </c>
      <c r="C316" s="345">
        <f>SUMIF($L317:$L$333,$A316,C317:C$333)</f>
        <v>13100</v>
      </c>
      <c r="D316" s="345">
        <f>SUMIF($L317:$L$333,$A316,D317:D$333)</f>
        <v>9000</v>
      </c>
      <c r="E316" s="345">
        <f>SUMIF($L317:$L$333,$A316,E317:E$333)</f>
        <v>62000</v>
      </c>
      <c r="F316" s="345">
        <f>SUMIF($L317:$L$333,$A316,F317:F$333)</f>
        <v>48900</v>
      </c>
      <c r="G316" s="646" t="str">
        <f t="shared" si="66"/>
        <v>373.3%</v>
      </c>
      <c r="H316" s="646" t="str">
        <f t="shared" si="67"/>
        <v>688.9%</v>
      </c>
      <c r="I316" s="22" t="str">
        <f t="shared" si="68"/>
        <v>是</v>
      </c>
      <c r="J316" s="641" t="str">
        <f t="shared" si="69"/>
        <v>款</v>
      </c>
      <c r="L316" s="327" t="str">
        <f t="shared" ref="L316:L333" si="74">_xlfn.IFS(LEN(A316)=3,0,LEN(A316)=5,LEFT(A316,3),LEN(A316)=7,LEFT(A316,5))</f>
        <v>231</v>
      </c>
      <c r="M316" s="642">
        <v>1</v>
      </c>
    </row>
    <row r="317" s="329" customFormat="1" ht="47.25" hidden="1" spans="1:13">
      <c r="A317" s="353" t="s">
        <v>7499</v>
      </c>
      <c r="B317" s="306" t="s">
        <v>7500</v>
      </c>
      <c r="C317" s="348">
        <f>SUMIF('2023.12'!$D$1320:$D$1642,A317,'2023.12'!$F$1320:$F$1642)</f>
        <v>0</v>
      </c>
      <c r="D317" s="348">
        <f>SUMIF('表12.2025年政府性基金预算支出预算表 '!$A$14:$A$344,A317,'表12.2025年政府性基金预算支出预算表 '!$D$14:$D$344)</f>
        <v>0</v>
      </c>
      <c r="E317" s="348">
        <f>SUMIF('2024.12'!$E$1320:$E$1642,A317,'2024.12'!$H$1320:$H$1642)</f>
        <v>0</v>
      </c>
      <c r="F317" s="637">
        <f t="shared" ref="F317:F331" si="75">E317-C317</f>
        <v>0</v>
      </c>
      <c r="G317" s="644" t="str">
        <f t="shared" si="66"/>
        <v/>
      </c>
      <c r="H317" s="644" t="str">
        <f t="shared" si="67"/>
        <v/>
      </c>
      <c r="I317" s="22" t="str">
        <f t="shared" si="68"/>
        <v>否</v>
      </c>
      <c r="J317" s="488" t="str">
        <f t="shared" si="69"/>
        <v>项</v>
      </c>
      <c r="L317" s="523" t="str">
        <f t="shared" si="74"/>
        <v>23104</v>
      </c>
      <c r="M317" s="523">
        <v>312</v>
      </c>
    </row>
    <row r="318" s="329" customFormat="1" ht="31.5" hidden="1" spans="1:13">
      <c r="A318" s="353" t="s">
        <v>7501</v>
      </c>
      <c r="B318" s="306" t="s">
        <v>7502</v>
      </c>
      <c r="C318" s="348">
        <f>SUMIF('2023.12'!$D$1320:$D$1642,A318,'2023.12'!$F$1320:$F$1642)</f>
        <v>0</v>
      </c>
      <c r="D318" s="348">
        <f>SUMIF('表12.2025年政府性基金预算支出预算表 '!$A$14:$A$344,A318,'表12.2025年政府性基金预算支出预算表 '!$D$14:$D$344)</f>
        <v>0</v>
      </c>
      <c r="E318" s="348">
        <f>SUMIF('2024.12'!$E$1320:$E$1642,A318,'2024.12'!$H$1320:$H$1642)</f>
        <v>0</v>
      </c>
      <c r="F318" s="637">
        <f t="shared" si="75"/>
        <v>0</v>
      </c>
      <c r="G318" s="644" t="str">
        <f t="shared" si="66"/>
        <v/>
      </c>
      <c r="H318" s="644" t="str">
        <f t="shared" si="67"/>
        <v/>
      </c>
      <c r="I318" s="22" t="str">
        <f t="shared" si="68"/>
        <v>否</v>
      </c>
      <c r="J318" s="488" t="str">
        <f t="shared" si="69"/>
        <v>项</v>
      </c>
      <c r="L318" s="523" t="str">
        <f t="shared" si="74"/>
        <v>23104</v>
      </c>
      <c r="M318" s="523">
        <v>313</v>
      </c>
    </row>
    <row r="319" s="330" customFormat="1" ht="33.75" spans="1:13">
      <c r="A319" s="351" t="s">
        <v>7503</v>
      </c>
      <c r="B319" s="281" t="s">
        <v>1964</v>
      </c>
      <c r="C319" s="348">
        <f>SUMIF('2023.12'!$D$1320:$D$1642,A319,'2023.12'!$F$1320:$F$1642)</f>
        <v>2100</v>
      </c>
      <c r="D319" s="348"/>
      <c r="E319" s="352">
        <f>SUMIF('2024.12'!$E$1320:$E$1642,A319,'2024.12'!$H$1320:$H$1642)</f>
        <v>0</v>
      </c>
      <c r="F319" s="640">
        <f t="shared" si="75"/>
        <v>-2100</v>
      </c>
      <c r="G319" s="647" t="str">
        <f t="shared" si="66"/>
        <v>-100.0%</v>
      </c>
      <c r="H319" s="647" t="str">
        <f t="shared" si="67"/>
        <v/>
      </c>
      <c r="I319" s="22" t="str">
        <f t="shared" si="68"/>
        <v>是</v>
      </c>
      <c r="J319" s="641" t="str">
        <f t="shared" si="69"/>
        <v>项</v>
      </c>
      <c r="L319" s="327" t="str">
        <f t="shared" si="74"/>
        <v>23104</v>
      </c>
      <c r="M319" s="642">
        <v>1</v>
      </c>
    </row>
    <row r="320" s="329" customFormat="1" ht="31.5" hidden="1" spans="1:13">
      <c r="A320" s="353" t="s">
        <v>7504</v>
      </c>
      <c r="B320" s="306" t="s">
        <v>7505</v>
      </c>
      <c r="C320" s="348">
        <f>SUMIF('2023.12'!$D$1320:$D$1642,A320,'2023.12'!$F$1320:$F$1642)</f>
        <v>0</v>
      </c>
      <c r="D320" s="348">
        <f>SUMIF('表12.2025年政府性基金预算支出预算表 '!$A$14:$A$344,A320,'表12.2025年政府性基金预算支出预算表 '!$D$14:$D$344)</f>
        <v>0</v>
      </c>
      <c r="E320" s="348">
        <f>SUMIF('2024.12'!$E$1320:$E$1642,A320,'2024.12'!$H$1320:$H$1642)</f>
        <v>0</v>
      </c>
      <c r="F320" s="637">
        <f t="shared" si="75"/>
        <v>0</v>
      </c>
      <c r="G320" s="644" t="str">
        <f t="shared" si="66"/>
        <v/>
      </c>
      <c r="H320" s="644" t="str">
        <f t="shared" si="67"/>
        <v/>
      </c>
      <c r="I320" s="22" t="str">
        <f t="shared" si="68"/>
        <v>否</v>
      </c>
      <c r="J320" s="488" t="str">
        <f t="shared" si="69"/>
        <v>项</v>
      </c>
      <c r="L320" s="523" t="str">
        <f t="shared" si="74"/>
        <v>23104</v>
      </c>
      <c r="M320" s="523">
        <v>315</v>
      </c>
    </row>
    <row r="321" s="329" customFormat="1" ht="31.5" hidden="1" spans="1:13">
      <c r="A321" s="353" t="s">
        <v>7506</v>
      </c>
      <c r="B321" s="306" t="s">
        <v>7507</v>
      </c>
      <c r="C321" s="348">
        <f>SUMIF('2023.12'!$D$1320:$D$1642,A321,'2023.12'!$F$1320:$F$1642)</f>
        <v>0</v>
      </c>
      <c r="D321" s="348">
        <f>SUMIF('表12.2025年政府性基金预算支出预算表 '!$A$14:$A$344,A321,'表12.2025年政府性基金预算支出预算表 '!$D$14:$D$344)</f>
        <v>0</v>
      </c>
      <c r="E321" s="348">
        <f>SUMIF('2024.12'!$E$1320:$E$1642,A321,'2024.12'!$H$1320:$H$1642)</f>
        <v>0</v>
      </c>
      <c r="F321" s="637">
        <f t="shared" si="75"/>
        <v>0</v>
      </c>
      <c r="G321" s="644" t="str">
        <f t="shared" si="66"/>
        <v/>
      </c>
      <c r="H321" s="644" t="str">
        <f t="shared" si="67"/>
        <v/>
      </c>
      <c r="I321" s="22" t="str">
        <f t="shared" si="68"/>
        <v>否</v>
      </c>
      <c r="J321" s="488" t="str">
        <f t="shared" si="69"/>
        <v>项</v>
      </c>
      <c r="L321" s="523" t="str">
        <f t="shared" si="74"/>
        <v>23104</v>
      </c>
      <c r="M321" s="523">
        <v>316</v>
      </c>
    </row>
    <row r="322" s="329" customFormat="1" ht="31.5" hidden="1" spans="1:13">
      <c r="A322" s="353" t="s">
        <v>7508</v>
      </c>
      <c r="B322" s="306" t="s">
        <v>7509</v>
      </c>
      <c r="C322" s="348">
        <f>SUMIF('2023.12'!$D$1320:$D$1642,A322,'2023.12'!$F$1320:$F$1642)</f>
        <v>0</v>
      </c>
      <c r="D322" s="348">
        <f>SUMIF('表12.2025年政府性基金预算支出预算表 '!$A$14:$A$344,A322,'表12.2025年政府性基金预算支出预算表 '!$D$14:$D$344)</f>
        <v>0</v>
      </c>
      <c r="E322" s="348">
        <f>SUMIF('2024.12'!$E$1320:$E$1642,A322,'2024.12'!$H$1320:$H$1642)</f>
        <v>0</v>
      </c>
      <c r="F322" s="637">
        <f t="shared" si="75"/>
        <v>0</v>
      </c>
      <c r="G322" s="644" t="str">
        <f t="shared" si="66"/>
        <v/>
      </c>
      <c r="H322" s="644" t="str">
        <f t="shared" si="67"/>
        <v/>
      </c>
      <c r="I322" s="22" t="str">
        <f t="shared" si="68"/>
        <v>否</v>
      </c>
      <c r="J322" s="488" t="str">
        <f t="shared" si="69"/>
        <v>项</v>
      </c>
      <c r="L322" s="523" t="str">
        <f t="shared" si="74"/>
        <v>23104</v>
      </c>
      <c r="M322" s="523">
        <v>317</v>
      </c>
    </row>
    <row r="323" s="329" customFormat="1" ht="31.5" hidden="1" spans="1:13">
      <c r="A323" s="353" t="s">
        <v>7510</v>
      </c>
      <c r="B323" s="306" t="s">
        <v>7511</v>
      </c>
      <c r="C323" s="348">
        <f>SUMIF('2023.12'!$D$1320:$D$1642,A323,'2023.12'!$F$1320:$F$1642)</f>
        <v>0</v>
      </c>
      <c r="D323" s="348">
        <f>SUMIF('表12.2025年政府性基金预算支出预算表 '!$A$14:$A$344,A323,'表12.2025年政府性基金预算支出预算表 '!$D$14:$D$344)</f>
        <v>0</v>
      </c>
      <c r="E323" s="348">
        <f>SUMIF('2024.12'!$E$1320:$E$1642,A323,'2024.12'!$H$1320:$H$1642)</f>
        <v>0</v>
      </c>
      <c r="F323" s="637">
        <f t="shared" si="75"/>
        <v>0</v>
      </c>
      <c r="G323" s="644" t="str">
        <f t="shared" si="66"/>
        <v/>
      </c>
      <c r="H323" s="644" t="str">
        <f t="shared" si="67"/>
        <v/>
      </c>
      <c r="I323" s="22" t="str">
        <f t="shared" si="68"/>
        <v>否</v>
      </c>
      <c r="J323" s="488" t="str">
        <f t="shared" si="69"/>
        <v>项</v>
      </c>
      <c r="L323" s="523" t="str">
        <f t="shared" si="74"/>
        <v>23104</v>
      </c>
      <c r="M323" s="523">
        <v>318</v>
      </c>
    </row>
    <row r="324" s="329" customFormat="1" ht="31.5" hidden="1" spans="1:13">
      <c r="A324" s="353" t="s">
        <v>7512</v>
      </c>
      <c r="B324" s="306" t="s">
        <v>7513</v>
      </c>
      <c r="C324" s="348">
        <f>SUMIF('2023.12'!$D$1320:$D$1642,A324,'2023.12'!$F$1320:$F$1642)</f>
        <v>0</v>
      </c>
      <c r="D324" s="348">
        <f>SUMIF('表12.2025年政府性基金预算支出预算表 '!$A$14:$A$344,A324,'表12.2025年政府性基金预算支出预算表 '!$D$14:$D$344)</f>
        <v>0</v>
      </c>
      <c r="E324" s="348">
        <f>SUMIF('2024.12'!$E$1320:$E$1642,A324,'2024.12'!$H$1320:$H$1642)</f>
        <v>0</v>
      </c>
      <c r="F324" s="637">
        <f t="shared" si="75"/>
        <v>0</v>
      </c>
      <c r="G324" s="644" t="str">
        <f t="shared" si="66"/>
        <v/>
      </c>
      <c r="H324" s="644" t="str">
        <f t="shared" si="67"/>
        <v/>
      </c>
      <c r="I324" s="22" t="str">
        <f t="shared" si="68"/>
        <v>否</v>
      </c>
      <c r="J324" s="488" t="str">
        <f t="shared" si="69"/>
        <v>项</v>
      </c>
      <c r="L324" s="523" t="str">
        <f t="shared" si="74"/>
        <v>23104</v>
      </c>
      <c r="M324" s="523">
        <v>319</v>
      </c>
    </row>
    <row r="325" s="329" customFormat="1" ht="31.5" hidden="1" spans="1:13">
      <c r="A325" s="353" t="s">
        <v>7514</v>
      </c>
      <c r="B325" s="306" t="s">
        <v>7515</v>
      </c>
      <c r="C325" s="348">
        <f>SUMIF('2023.12'!$D$1320:$D$1642,A325,'2023.12'!$F$1320:$F$1642)</f>
        <v>0</v>
      </c>
      <c r="D325" s="348">
        <f>SUMIF('表12.2025年政府性基金预算支出预算表 '!$A$14:$A$344,A325,'表12.2025年政府性基金预算支出预算表 '!$D$14:$D$344)</f>
        <v>0</v>
      </c>
      <c r="E325" s="348">
        <f>SUMIF('2024.12'!$E$1320:$E$1642,A325,'2024.12'!$H$1320:$H$1642)</f>
        <v>0</v>
      </c>
      <c r="F325" s="637">
        <f t="shared" si="75"/>
        <v>0</v>
      </c>
      <c r="G325" s="644" t="str">
        <f t="shared" si="66"/>
        <v/>
      </c>
      <c r="H325" s="644" t="str">
        <f t="shared" si="67"/>
        <v/>
      </c>
      <c r="I325" s="22" t="str">
        <f t="shared" si="68"/>
        <v>否</v>
      </c>
      <c r="J325" s="488" t="str">
        <f t="shared" si="69"/>
        <v>项</v>
      </c>
      <c r="L325" s="523" t="str">
        <f t="shared" si="74"/>
        <v>23104</v>
      </c>
      <c r="M325" s="523">
        <v>320</v>
      </c>
    </row>
    <row r="326" s="329" customFormat="1" ht="31.5" hidden="1" spans="1:13">
      <c r="A326" s="353" t="s">
        <v>7516</v>
      </c>
      <c r="B326" s="306" t="s">
        <v>7517</v>
      </c>
      <c r="C326" s="348">
        <f>SUMIF('2023.12'!$D$1320:$D$1642,A326,'2023.12'!$F$1320:$F$1642)</f>
        <v>0</v>
      </c>
      <c r="D326" s="348">
        <f>SUMIF('表12.2025年政府性基金预算支出预算表 '!$A$14:$A$344,A326,'表12.2025年政府性基金预算支出预算表 '!$D$14:$D$344)</f>
        <v>0</v>
      </c>
      <c r="E326" s="348">
        <f>SUMIF('2024.12'!$E$1320:$E$1642,A326,'2024.12'!$H$1320:$H$1642)</f>
        <v>0</v>
      </c>
      <c r="F326" s="637">
        <f t="shared" si="75"/>
        <v>0</v>
      </c>
      <c r="G326" s="644" t="str">
        <f t="shared" ref="G326:G334" si="76">IFERROR(TEXT(F326/C326,"0.0%"),"")</f>
        <v/>
      </c>
      <c r="H326" s="644" t="str">
        <f t="shared" ref="H326:H334" si="77">IFERROR(TEXT(E326/D326,"0.0%"),"")</f>
        <v/>
      </c>
      <c r="I326" s="22" t="str">
        <f t="shared" si="68"/>
        <v>否</v>
      </c>
      <c r="J326" s="488" t="str">
        <f t="shared" ref="J326:J334" si="78">IF(LEN(A326)=3,"类",IF(LEN(A326)=5,"款","项"))</f>
        <v>项</v>
      </c>
      <c r="L326" s="523" t="str">
        <f t="shared" si="74"/>
        <v>23104</v>
      </c>
      <c r="M326" s="523">
        <v>321</v>
      </c>
    </row>
    <row r="327" s="329" customFormat="1" ht="31.5" hidden="1" spans="1:13">
      <c r="A327" s="353" t="s">
        <v>7518</v>
      </c>
      <c r="B327" s="306" t="s">
        <v>7519</v>
      </c>
      <c r="C327" s="348">
        <f>SUMIF('2023.12'!$D$1320:$D$1642,A327,'2023.12'!$F$1320:$F$1642)</f>
        <v>0</v>
      </c>
      <c r="D327" s="348">
        <f>SUMIF('表12.2025年政府性基金预算支出预算表 '!$A$14:$A$344,A327,'表12.2025年政府性基金预算支出预算表 '!$D$14:$D$344)</f>
        <v>0</v>
      </c>
      <c r="E327" s="348">
        <f>SUMIF('2024.12'!$E$1320:$E$1642,A327,'2024.12'!$H$1320:$H$1642)</f>
        <v>0</v>
      </c>
      <c r="F327" s="637">
        <f t="shared" si="75"/>
        <v>0</v>
      </c>
      <c r="G327" s="644" t="str">
        <f t="shared" si="76"/>
        <v/>
      </c>
      <c r="H327" s="644" t="str">
        <f t="shared" si="77"/>
        <v/>
      </c>
      <c r="I327" s="22" t="str">
        <f t="shared" ref="I327:I334" si="79">IF(B327&lt;&gt;"",IF(OR(C327&lt;&gt;0,D327&lt;&gt;0,E327&lt;&gt;0,F327&lt;&gt;0),"是","否"),"是")</f>
        <v>否</v>
      </c>
      <c r="J327" s="488" t="str">
        <f t="shared" si="78"/>
        <v>项</v>
      </c>
      <c r="L327" s="523" t="str">
        <f t="shared" si="74"/>
        <v>23104</v>
      </c>
      <c r="M327" s="523">
        <v>322</v>
      </c>
    </row>
    <row r="328" s="329" customFormat="1" ht="31.5" hidden="1" spans="1:13">
      <c r="A328" s="353" t="s">
        <v>7520</v>
      </c>
      <c r="B328" s="306" t="s">
        <v>7521</v>
      </c>
      <c r="C328" s="348">
        <f>SUMIF('2023.12'!$D$1320:$D$1642,A328,'2023.12'!$F$1320:$F$1642)</f>
        <v>0</v>
      </c>
      <c r="D328" s="348">
        <f>SUMIF('表12.2025年政府性基金预算支出预算表 '!$A$14:$A$344,A328,'表12.2025年政府性基金预算支出预算表 '!$D$14:$D$344)</f>
        <v>0</v>
      </c>
      <c r="E328" s="348">
        <f>SUMIF('2024.12'!$E$1320:$E$1642,A328,'2024.12'!$H$1320:$H$1642)</f>
        <v>0</v>
      </c>
      <c r="F328" s="637">
        <f t="shared" si="75"/>
        <v>0</v>
      </c>
      <c r="G328" s="644" t="str">
        <f t="shared" si="76"/>
        <v/>
      </c>
      <c r="H328" s="644" t="str">
        <f t="shared" si="77"/>
        <v/>
      </c>
      <c r="I328" s="22" t="str">
        <f t="shared" si="79"/>
        <v>否</v>
      </c>
      <c r="J328" s="488" t="str">
        <f t="shared" si="78"/>
        <v>项</v>
      </c>
      <c r="L328" s="523" t="str">
        <f t="shared" si="74"/>
        <v>23104</v>
      </c>
      <c r="M328" s="523">
        <v>323</v>
      </c>
    </row>
    <row r="329" s="330" customFormat="1" ht="33.75" spans="1:13">
      <c r="A329" s="351" t="s">
        <v>7522</v>
      </c>
      <c r="B329" s="281" t="s">
        <v>1974</v>
      </c>
      <c r="C329" s="348">
        <f>SUMIF('2023.12'!$D$1320:$D$1642,A329,'2023.12'!$F$1320:$F$1642)</f>
        <v>11000</v>
      </c>
      <c r="D329" s="348">
        <v>9000</v>
      </c>
      <c r="E329" s="352">
        <v>9000</v>
      </c>
      <c r="F329" s="640">
        <f t="shared" si="75"/>
        <v>-2000</v>
      </c>
      <c r="G329" s="647" t="str">
        <f t="shared" si="76"/>
        <v>-18.2%</v>
      </c>
      <c r="H329" s="647" t="str">
        <f t="shared" si="77"/>
        <v>100.0%</v>
      </c>
      <c r="I329" s="22" t="str">
        <f t="shared" si="79"/>
        <v>是</v>
      </c>
      <c r="J329" s="641" t="str">
        <f t="shared" si="78"/>
        <v>项</v>
      </c>
      <c r="L329" s="327" t="str">
        <f t="shared" si="74"/>
        <v>23104</v>
      </c>
      <c r="M329" s="642">
        <v>1</v>
      </c>
    </row>
    <row r="330" s="329" customFormat="1" ht="31.5" hidden="1" spans="1:13">
      <c r="A330" s="353" t="s">
        <v>7523</v>
      </c>
      <c r="B330" s="306" t="s">
        <v>7524</v>
      </c>
      <c r="C330" s="348">
        <f>SUMIF('2023.12'!$D$1320:$D$1642,A330,'2023.12'!$F$1320:$F$1642)</f>
        <v>0</v>
      </c>
      <c r="D330" s="348">
        <f>SUMIF('表12.2025年政府性基金预算支出预算表 '!$A$14:$A$344,A330,'表12.2025年政府性基金预算支出预算表 '!$D$14:$D$344)</f>
        <v>0</v>
      </c>
      <c r="E330" s="348">
        <f>SUMIF('2024.12'!$E$1320:$E$1642,A330,'2024.12'!$H$1320:$H$1642)</f>
        <v>0</v>
      </c>
      <c r="F330" s="637">
        <f t="shared" si="75"/>
        <v>0</v>
      </c>
      <c r="G330" s="644" t="str">
        <f t="shared" si="76"/>
        <v/>
      </c>
      <c r="H330" s="644" t="str">
        <f t="shared" si="77"/>
        <v/>
      </c>
      <c r="I330" s="22" t="str">
        <f t="shared" si="79"/>
        <v>否</v>
      </c>
      <c r="J330" s="488" t="str">
        <f t="shared" si="78"/>
        <v>项</v>
      </c>
      <c r="L330" s="523" t="str">
        <f t="shared" si="74"/>
        <v>23104</v>
      </c>
      <c r="M330" s="523">
        <v>325</v>
      </c>
    </row>
    <row r="331" s="330" customFormat="1" ht="33.75" spans="1:13">
      <c r="A331" s="351" t="s">
        <v>7525</v>
      </c>
      <c r="B331" s="281" t="s">
        <v>1976</v>
      </c>
      <c r="C331" s="348">
        <f>SUMIF('2023.12'!$D$1320:$D$1642,A331,'2023.12'!$F$1320:$F$1642)</f>
        <v>0</v>
      </c>
      <c r="D331" s="348">
        <f>SUMIF('表12.2025年政府性基金预算支出预算表 '!$A$14:$A$344,A331,'表12.2025年政府性基金预算支出预算表 '!$D$14:$D$344)</f>
        <v>0</v>
      </c>
      <c r="E331" s="352">
        <v>53000</v>
      </c>
      <c r="F331" s="640">
        <f t="shared" si="75"/>
        <v>53000</v>
      </c>
      <c r="G331" s="647" t="str">
        <f t="shared" si="76"/>
        <v/>
      </c>
      <c r="H331" s="647" t="str">
        <f t="shared" si="77"/>
        <v/>
      </c>
      <c r="I331" s="22" t="str">
        <f t="shared" si="79"/>
        <v>是</v>
      </c>
      <c r="J331" s="641" t="str">
        <f t="shared" si="78"/>
        <v>项</v>
      </c>
      <c r="L331" s="327" t="str">
        <f t="shared" si="74"/>
        <v>23104</v>
      </c>
      <c r="M331" s="642">
        <v>1</v>
      </c>
    </row>
    <row r="332" s="329" customFormat="1" ht="15.75" hidden="1" spans="1:13">
      <c r="A332" s="543" t="s">
        <v>7526</v>
      </c>
      <c r="B332" s="269" t="s">
        <v>7527</v>
      </c>
      <c r="C332" s="346">
        <f>SUMIF($L333:$L$333,$A332,C333:C$333)</f>
        <v>0</v>
      </c>
      <c r="D332" s="346">
        <f>SUMIF($L333:$L$333,$A332,D333:D$333)</f>
        <v>0</v>
      </c>
      <c r="E332" s="346">
        <f>SUMIF($L333:$L$333,$A332,E333:E$333)</f>
        <v>0</v>
      </c>
      <c r="F332" s="346">
        <f>SUMIF($L333:$L$333,$A332,F333:F$333)</f>
        <v>0</v>
      </c>
      <c r="G332" s="645" t="str">
        <f t="shared" si="76"/>
        <v/>
      </c>
      <c r="H332" s="645" t="str">
        <f t="shared" si="77"/>
        <v/>
      </c>
      <c r="I332" s="22" t="str">
        <f t="shared" si="79"/>
        <v>否</v>
      </c>
      <c r="J332" s="488" t="str">
        <f t="shared" si="78"/>
        <v>款</v>
      </c>
      <c r="L332" s="523" t="str">
        <f t="shared" si="74"/>
        <v>231</v>
      </c>
      <c r="M332" s="523">
        <v>327</v>
      </c>
    </row>
    <row r="333" s="329" customFormat="1" ht="15.75" hidden="1" spans="1:13">
      <c r="A333" s="347" t="s">
        <v>7528</v>
      </c>
      <c r="B333" s="272" t="s">
        <v>7529</v>
      </c>
      <c r="C333" s="348">
        <f>SUMIF('2023.12'!$D$1320:$D$1642,A333,'2023.12'!$F$1320:$F$1642)</f>
        <v>0</v>
      </c>
      <c r="D333" s="348">
        <f>SUMIF('表12.2025年政府性基金预算支出预算表 '!$A$14:$A$344,A333,'表12.2025年政府性基金预算支出预算表 '!$D$14:$D$344)</f>
        <v>0</v>
      </c>
      <c r="E333" s="348">
        <f>SUMIF('2024.12'!$E$1320:$E$1642,A333,'2024.12'!$H$1320:$H$1642)</f>
        <v>0</v>
      </c>
      <c r="F333" s="637">
        <f>E333-C333</f>
        <v>0</v>
      </c>
      <c r="G333" s="644" t="str">
        <f t="shared" si="76"/>
        <v/>
      </c>
      <c r="H333" s="644" t="str">
        <f t="shared" si="77"/>
        <v/>
      </c>
      <c r="I333" s="22" t="str">
        <f t="shared" si="79"/>
        <v>否</v>
      </c>
      <c r="J333" s="488" t="str">
        <f t="shared" si="78"/>
        <v>项</v>
      </c>
      <c r="L333" s="523" t="str">
        <f t="shared" si="74"/>
        <v>23105</v>
      </c>
      <c r="M333" s="523">
        <v>328</v>
      </c>
    </row>
    <row r="334" s="330" customFormat="1" ht="33.75" spans="1:13">
      <c r="A334" s="19" t="s">
        <v>7530</v>
      </c>
      <c r="B334" s="322"/>
      <c r="C334" s="345">
        <f>C281+C316+C332+C294+C296+C298+C300</f>
        <v>98453</v>
      </c>
      <c r="D334" s="345">
        <f>D281+D316+D332+D294+D296+D298+D300</f>
        <v>41436</v>
      </c>
      <c r="E334" s="345">
        <f>E281+E316+E332+E294+E296+E298+E300</f>
        <v>106130</v>
      </c>
      <c r="F334" s="345">
        <f>F281+F316+F332+F294+F296+F298+F300</f>
        <v>7677</v>
      </c>
      <c r="G334" s="646" t="str">
        <f t="shared" si="76"/>
        <v>7.8%</v>
      </c>
      <c r="H334" s="646" t="str">
        <f t="shared" si="77"/>
        <v>256.1%</v>
      </c>
      <c r="I334" s="22" t="str">
        <f t="shared" si="79"/>
        <v>是</v>
      </c>
      <c r="J334" s="641" t="str">
        <f t="shared" si="78"/>
        <v>项</v>
      </c>
      <c r="M334" s="651">
        <v>1</v>
      </c>
    </row>
    <row r="335" s="329" customFormat="1" hidden="1" customHeight="1" spans="2:9">
      <c r="B335" s="648"/>
      <c r="C335" s="253"/>
      <c r="D335" s="649"/>
      <c r="E335" s="253"/>
      <c r="F335" s="649">
        <f>E334-C334</f>
        <v>7677</v>
      </c>
      <c r="G335" s="650"/>
      <c r="H335" s="650"/>
      <c r="I335" s="652"/>
    </row>
    <row r="336" hidden="1" customHeight="1" spans="5:13">
      <c r="E336" s="252">
        <f>E334-E299</f>
        <v>91631</v>
      </c>
      <c r="M336" s="330"/>
    </row>
    <row r="337" hidden="1" customHeight="1" spans="5:13">
      <c r="E337" s="252">
        <f>表3.2024年政府性基金预算收入决算表!F124-E334</f>
        <v>0</v>
      </c>
      <c r="M337" s="653"/>
    </row>
    <row r="338" hidden="1" customHeight="1" spans="5:13">
      <c r="E338" s="252">
        <f>表3.2024年政府性基金预算收入决算表!F124-E334</f>
        <v>0</v>
      </c>
      <c r="M338" s="654"/>
    </row>
  </sheetData>
  <autoFilter ref="A5:L338">
    <filterColumn colId="8">
      <customFilters>
        <customFilter operator="equal" val="是"/>
      </customFilters>
    </filterColumn>
    <extLst/>
  </autoFilter>
  <mergeCells count="9">
    <mergeCell ref="A1:B1"/>
    <mergeCell ref="A2:H2"/>
    <mergeCell ref="G3:H3"/>
    <mergeCell ref="D4:E4"/>
    <mergeCell ref="F4:H4"/>
    <mergeCell ref="A281:B281"/>
    <mergeCell ref="A334:B334"/>
    <mergeCell ref="A4:A5"/>
    <mergeCell ref="B4:B5"/>
  </mergeCells>
  <printOptions horizontalCentered="1"/>
  <pageMargins left="0.511805555555556" right="0.511805555555556" top="0.708333333333333" bottom="0.708333333333333" header="0" footer="0"/>
  <pageSetup paperSize="9" firstPageNumber="18" orientation="portrait" blackAndWhite="1" useFirstPageNumber="1" horizontalDpi="600" verticalDpi="600"/>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theme="9"/>
  </sheetPr>
  <dimension ref="A1:H41"/>
  <sheetViews>
    <sheetView showZeros="0" topLeftCell="A18" workbookViewId="0">
      <selection activeCell="L355" sqref="L355:L388"/>
    </sheetView>
  </sheetViews>
  <sheetFormatPr defaultColWidth="8.75" defaultRowHeight="22.5" outlineLevelCol="7"/>
  <cols>
    <col min="1" max="1" width="37.125" style="105" customWidth="1"/>
    <col min="2" max="2" width="7.325" style="106" customWidth="1"/>
    <col min="3" max="3" width="6.81666666666667" style="106" customWidth="1"/>
    <col min="4" max="4" width="6.59166666666667" style="106" customWidth="1"/>
    <col min="5" max="5" width="9.21666666666667" style="106" customWidth="1"/>
    <col min="6" max="6" width="8.23333333333333" style="106" customWidth="1"/>
    <col min="7" max="7" width="10.25" style="106" customWidth="1"/>
    <col min="8" max="8" width="9" style="613"/>
    <col min="9" max="33" width="9" style="106"/>
    <col min="34" max="16384" width="8.75" style="106"/>
  </cols>
  <sheetData>
    <row r="1" ht="17" customHeight="1" spans="1:1">
      <c r="A1" s="597" t="s">
        <v>7531</v>
      </c>
    </row>
    <row r="2" ht="26" customHeight="1" spans="1:8">
      <c r="A2" s="99" t="s">
        <v>7532</v>
      </c>
      <c r="B2" s="100"/>
      <c r="C2" s="100"/>
      <c r="D2" s="100"/>
      <c r="E2" s="100"/>
      <c r="F2" s="100"/>
      <c r="G2" s="100"/>
      <c r="H2" s="614"/>
    </row>
    <row r="3" ht="17" customHeight="1" spans="1:7">
      <c r="A3" s="207"/>
      <c r="B3" s="207"/>
      <c r="C3" s="207"/>
      <c r="D3" s="207"/>
      <c r="E3" s="156"/>
      <c r="F3" s="38" t="s">
        <v>7533</v>
      </c>
      <c r="G3" s="38"/>
    </row>
    <row r="4" s="594" customFormat="1" ht="22" customHeight="1" spans="1:8">
      <c r="A4" s="263" t="s">
        <v>4079</v>
      </c>
      <c r="B4" s="14" t="s">
        <v>4080</v>
      </c>
      <c r="C4" s="110" t="s">
        <v>4081</v>
      </c>
      <c r="D4" s="569"/>
      <c r="E4" s="555" t="s">
        <v>4631</v>
      </c>
      <c r="F4" s="571"/>
      <c r="G4" s="572"/>
      <c r="H4" s="613"/>
    </row>
    <row r="5" s="594" customFormat="1" ht="35" customHeight="1" spans="1:8">
      <c r="A5" s="114"/>
      <c r="B5" s="13" t="s">
        <v>4632</v>
      </c>
      <c r="C5" s="13" t="s">
        <v>4633</v>
      </c>
      <c r="D5" s="13" t="s">
        <v>4634</v>
      </c>
      <c r="E5" s="13" t="s">
        <v>4087</v>
      </c>
      <c r="F5" s="15" t="s">
        <v>4088</v>
      </c>
      <c r="G5" s="15" t="s">
        <v>4089</v>
      </c>
      <c r="H5" s="613"/>
    </row>
    <row r="6" s="595" customFormat="1" spans="1:8">
      <c r="A6" s="209" t="s">
        <v>7534</v>
      </c>
      <c r="B6" s="210">
        <f>SUM(B7:B20)</f>
        <v>0</v>
      </c>
      <c r="C6" s="210">
        <f>SUM(C7:C20)</f>
        <v>0</v>
      </c>
      <c r="D6" s="210">
        <f>SUM(D7:D20)</f>
        <v>0</v>
      </c>
      <c r="E6" s="210">
        <f t="shared" ref="E6:E42" si="0">D6-B6</f>
        <v>0</v>
      </c>
      <c r="F6" s="615" t="str">
        <f>IF(B6=0,"",ROUND(E6/B6*100,2))</f>
        <v/>
      </c>
      <c r="G6" s="616">
        <f>IF(C6=0,0,ROUND(D6/C6*100,1))</f>
        <v>0</v>
      </c>
      <c r="H6" s="617">
        <v>1</v>
      </c>
    </row>
    <row r="7" s="594" customFormat="1" spans="1:8">
      <c r="A7" s="213" t="s">
        <v>7535</v>
      </c>
      <c r="B7" s="618"/>
      <c r="C7" s="618"/>
      <c r="D7" s="618"/>
      <c r="E7" s="210">
        <f t="shared" si="0"/>
        <v>0</v>
      </c>
      <c r="F7" s="619" t="str">
        <f>IF(B7=0,"",ROUND(E7/B7*100,2))</f>
        <v/>
      </c>
      <c r="G7" s="616">
        <f t="shared" ref="G7:G42" si="1">IF(C7=0,0,ROUND(D7/C7*100,1))</f>
        <v>0</v>
      </c>
      <c r="H7" s="617">
        <v>2</v>
      </c>
    </row>
    <row r="8" s="594" customFormat="1" hidden="1" spans="1:8">
      <c r="A8" s="213" t="s">
        <v>7536</v>
      </c>
      <c r="B8" s="215"/>
      <c r="C8" s="215"/>
      <c r="D8" s="215"/>
      <c r="E8" s="210">
        <f t="shared" si="0"/>
        <v>0</v>
      </c>
      <c r="F8" s="619" t="str">
        <f t="shared" ref="F8:F36" si="2">IF(B8=0,"",ROUND(E8/B8*100,2))</f>
        <v/>
      </c>
      <c r="G8" s="616">
        <f t="shared" si="1"/>
        <v>0</v>
      </c>
      <c r="H8" s="617">
        <v>3</v>
      </c>
    </row>
    <row r="9" s="594" customFormat="1" hidden="1" spans="1:8">
      <c r="A9" s="213" t="s">
        <v>7537</v>
      </c>
      <c r="B9" s="215"/>
      <c r="C9" s="215"/>
      <c r="D9" s="215"/>
      <c r="E9" s="210">
        <f t="shared" si="0"/>
        <v>0</v>
      </c>
      <c r="F9" s="619" t="str">
        <f t="shared" si="2"/>
        <v/>
      </c>
      <c r="G9" s="616">
        <f t="shared" si="1"/>
        <v>0</v>
      </c>
      <c r="H9" s="617">
        <v>4</v>
      </c>
    </row>
    <row r="10" s="594" customFormat="1" hidden="1" spans="1:8">
      <c r="A10" s="213" t="s">
        <v>7538</v>
      </c>
      <c r="B10" s="215"/>
      <c r="C10" s="215"/>
      <c r="D10" s="215"/>
      <c r="E10" s="210">
        <f t="shared" si="0"/>
        <v>0</v>
      </c>
      <c r="F10" s="619" t="str">
        <f t="shared" si="2"/>
        <v/>
      </c>
      <c r="G10" s="616">
        <f t="shared" si="1"/>
        <v>0</v>
      </c>
      <c r="H10" s="617">
        <v>5</v>
      </c>
    </row>
    <row r="11" s="594" customFormat="1" hidden="1" spans="1:8">
      <c r="A11" s="213" t="s">
        <v>7539</v>
      </c>
      <c r="B11" s="215"/>
      <c r="C11" s="215"/>
      <c r="D11" s="215"/>
      <c r="E11" s="210">
        <f t="shared" si="0"/>
        <v>0</v>
      </c>
      <c r="F11" s="619" t="str">
        <f t="shared" si="2"/>
        <v/>
      </c>
      <c r="G11" s="616">
        <f t="shared" si="1"/>
        <v>0</v>
      </c>
      <c r="H11" s="617">
        <v>6</v>
      </c>
    </row>
    <row r="12" s="594" customFormat="1" hidden="1" spans="1:8">
      <c r="A12" s="213" t="s">
        <v>7540</v>
      </c>
      <c r="B12" s="215"/>
      <c r="C12" s="215"/>
      <c r="D12" s="215"/>
      <c r="E12" s="210">
        <f t="shared" si="0"/>
        <v>0</v>
      </c>
      <c r="F12" s="619" t="str">
        <f t="shared" si="2"/>
        <v/>
      </c>
      <c r="G12" s="616">
        <f t="shared" si="1"/>
        <v>0</v>
      </c>
      <c r="H12" s="617">
        <v>7</v>
      </c>
    </row>
    <row r="13" s="594" customFormat="1" hidden="1" spans="1:8">
      <c r="A13" s="213" t="s">
        <v>7541</v>
      </c>
      <c r="B13" s="215"/>
      <c r="C13" s="215"/>
      <c r="D13" s="215"/>
      <c r="E13" s="210">
        <f t="shared" si="0"/>
        <v>0</v>
      </c>
      <c r="F13" s="619" t="str">
        <f t="shared" si="2"/>
        <v/>
      </c>
      <c r="G13" s="616">
        <f t="shared" si="1"/>
        <v>0</v>
      </c>
      <c r="H13" s="617">
        <v>8</v>
      </c>
    </row>
    <row r="14" s="594" customFormat="1" hidden="1" spans="1:8">
      <c r="A14" s="213" t="s">
        <v>7542</v>
      </c>
      <c r="B14" s="215"/>
      <c r="C14" s="215"/>
      <c r="D14" s="215"/>
      <c r="E14" s="210">
        <f t="shared" si="0"/>
        <v>0</v>
      </c>
      <c r="F14" s="619" t="str">
        <f t="shared" si="2"/>
        <v/>
      </c>
      <c r="G14" s="616">
        <f t="shared" si="1"/>
        <v>0</v>
      </c>
      <c r="H14" s="617">
        <v>9</v>
      </c>
    </row>
    <row r="15" s="594" customFormat="1" hidden="1" spans="1:8">
      <c r="A15" s="213" t="s">
        <v>7543</v>
      </c>
      <c r="B15" s="215"/>
      <c r="C15" s="215"/>
      <c r="D15" s="215"/>
      <c r="E15" s="210">
        <f t="shared" si="0"/>
        <v>0</v>
      </c>
      <c r="F15" s="619" t="str">
        <f t="shared" si="2"/>
        <v/>
      </c>
      <c r="G15" s="616">
        <f t="shared" si="1"/>
        <v>0</v>
      </c>
      <c r="H15" s="617">
        <v>10</v>
      </c>
    </row>
    <row r="16" s="594" customFormat="1" spans="1:8">
      <c r="A16" s="213" t="s">
        <v>7544</v>
      </c>
      <c r="B16" s="215"/>
      <c r="C16" s="215"/>
      <c r="D16" s="215"/>
      <c r="E16" s="210">
        <f t="shared" si="0"/>
        <v>0</v>
      </c>
      <c r="F16" s="619" t="str">
        <f t="shared" si="2"/>
        <v/>
      </c>
      <c r="G16" s="616">
        <f t="shared" si="1"/>
        <v>0</v>
      </c>
      <c r="H16" s="617">
        <v>11</v>
      </c>
    </row>
    <row r="17" s="594" customFormat="1" spans="1:8">
      <c r="A17" s="213" t="s">
        <v>7545</v>
      </c>
      <c r="B17" s="215"/>
      <c r="C17" s="215"/>
      <c r="D17" s="215"/>
      <c r="E17" s="210">
        <f t="shared" si="0"/>
        <v>0</v>
      </c>
      <c r="F17" s="619" t="str">
        <f t="shared" si="2"/>
        <v/>
      </c>
      <c r="G17" s="616">
        <f t="shared" si="1"/>
        <v>0</v>
      </c>
      <c r="H17" s="617">
        <v>12</v>
      </c>
    </row>
    <row r="18" s="594" customFormat="1" spans="1:8">
      <c r="A18" s="213" t="s">
        <v>7546</v>
      </c>
      <c r="B18" s="215"/>
      <c r="C18" s="215"/>
      <c r="D18" s="215"/>
      <c r="E18" s="210">
        <f t="shared" si="0"/>
        <v>0</v>
      </c>
      <c r="F18" s="619" t="str">
        <f t="shared" si="2"/>
        <v/>
      </c>
      <c r="G18" s="616">
        <f t="shared" si="1"/>
        <v>0</v>
      </c>
      <c r="H18" s="617">
        <v>13</v>
      </c>
    </row>
    <row r="19" s="594" customFormat="1" spans="1:8">
      <c r="A19" s="213" t="s">
        <v>7547</v>
      </c>
      <c r="B19" s="215"/>
      <c r="C19" s="215"/>
      <c r="D19" s="215"/>
      <c r="E19" s="210">
        <f t="shared" si="0"/>
        <v>0</v>
      </c>
      <c r="F19" s="619" t="str">
        <f t="shared" si="2"/>
        <v/>
      </c>
      <c r="G19" s="616">
        <f t="shared" si="1"/>
        <v>0</v>
      </c>
      <c r="H19" s="617">
        <v>14</v>
      </c>
    </row>
    <row r="20" s="594" customFormat="1" spans="1:8">
      <c r="A20" s="213" t="s">
        <v>7548</v>
      </c>
      <c r="B20" s="216"/>
      <c r="C20" s="216"/>
      <c r="D20" s="216"/>
      <c r="E20" s="210">
        <f t="shared" si="0"/>
        <v>0</v>
      </c>
      <c r="F20" s="619" t="str">
        <f t="shared" si="2"/>
        <v/>
      </c>
      <c r="G20" s="616">
        <f t="shared" si="1"/>
        <v>0</v>
      </c>
      <c r="H20" s="617">
        <v>15</v>
      </c>
    </row>
    <row r="21" s="594" customFormat="1" spans="1:8">
      <c r="A21" s="209" t="s">
        <v>7549</v>
      </c>
      <c r="B21" s="216">
        <f>SUM(B22:B25)</f>
        <v>0</v>
      </c>
      <c r="C21" s="216">
        <f>SUM(C22:C25)</f>
        <v>0</v>
      </c>
      <c r="D21" s="216">
        <f>SUM(D22:D25)</f>
        <v>0</v>
      </c>
      <c r="E21" s="210">
        <f t="shared" si="0"/>
        <v>0</v>
      </c>
      <c r="F21" s="619" t="str">
        <f t="shared" si="2"/>
        <v/>
      </c>
      <c r="G21" s="616">
        <f t="shared" si="1"/>
        <v>0</v>
      </c>
      <c r="H21" s="617">
        <v>16</v>
      </c>
    </row>
    <row r="22" s="594" customFormat="1" spans="1:8">
      <c r="A22" s="213" t="s">
        <v>7550</v>
      </c>
      <c r="B22" s="216"/>
      <c r="C22" s="216"/>
      <c r="D22" s="216"/>
      <c r="E22" s="210">
        <f t="shared" si="0"/>
        <v>0</v>
      </c>
      <c r="F22" s="619" t="str">
        <f t="shared" si="2"/>
        <v/>
      </c>
      <c r="G22" s="616">
        <f t="shared" si="1"/>
        <v>0</v>
      </c>
      <c r="H22" s="617">
        <v>17</v>
      </c>
    </row>
    <row r="23" s="594" customFormat="1" hidden="1" spans="1:8">
      <c r="A23" s="213" t="s">
        <v>7551</v>
      </c>
      <c r="B23" s="216"/>
      <c r="C23" s="216"/>
      <c r="D23" s="216"/>
      <c r="E23" s="210">
        <f t="shared" si="0"/>
        <v>0</v>
      </c>
      <c r="F23" s="619" t="str">
        <f t="shared" si="2"/>
        <v/>
      </c>
      <c r="G23" s="616">
        <f t="shared" si="1"/>
        <v>0</v>
      </c>
      <c r="H23" s="617">
        <v>18</v>
      </c>
    </row>
    <row r="24" s="594" customFormat="1" ht="24" hidden="1" customHeight="1" spans="1:8">
      <c r="A24" s="213" t="s">
        <v>7552</v>
      </c>
      <c r="B24" s="216"/>
      <c r="C24" s="216"/>
      <c r="D24" s="216"/>
      <c r="E24" s="210">
        <f t="shared" si="0"/>
        <v>0</v>
      </c>
      <c r="F24" s="619" t="str">
        <f t="shared" si="2"/>
        <v/>
      </c>
      <c r="G24" s="616">
        <f t="shared" si="1"/>
        <v>0</v>
      </c>
      <c r="H24" s="617">
        <v>19</v>
      </c>
    </row>
    <row r="25" s="594" customFormat="1" ht="31.5" spans="1:8">
      <c r="A25" s="213" t="s">
        <v>7553</v>
      </c>
      <c r="B25" s="216"/>
      <c r="C25" s="216"/>
      <c r="D25" s="216"/>
      <c r="E25" s="210">
        <f t="shared" si="0"/>
        <v>0</v>
      </c>
      <c r="F25" s="619" t="str">
        <f t="shared" si="2"/>
        <v/>
      </c>
      <c r="G25" s="616">
        <f t="shared" si="1"/>
        <v>0</v>
      </c>
      <c r="H25" s="617">
        <v>20</v>
      </c>
    </row>
    <row r="26" s="594" customFormat="1" spans="1:8">
      <c r="A26" s="209" t="s">
        <v>7554</v>
      </c>
      <c r="B26" s="216">
        <f>SUM(B27:B31)</f>
        <v>0</v>
      </c>
      <c r="C26" s="216"/>
      <c r="D26" s="216">
        <f>SUM(D27:D31)</f>
        <v>0</v>
      </c>
      <c r="E26" s="210">
        <f t="shared" si="0"/>
        <v>0</v>
      </c>
      <c r="F26" s="619" t="str">
        <f t="shared" si="2"/>
        <v/>
      </c>
      <c r="G26" s="616">
        <f t="shared" si="1"/>
        <v>0</v>
      </c>
      <c r="H26" s="617">
        <v>21</v>
      </c>
    </row>
    <row r="27" s="594" customFormat="1" spans="1:8">
      <c r="A27" s="213" t="s">
        <v>7555</v>
      </c>
      <c r="B27" s="216"/>
      <c r="C27" s="216"/>
      <c r="D27" s="216"/>
      <c r="E27" s="210">
        <f t="shared" si="0"/>
        <v>0</v>
      </c>
      <c r="F27" s="619" t="str">
        <f t="shared" si="2"/>
        <v/>
      </c>
      <c r="G27" s="616">
        <f t="shared" si="1"/>
        <v>0</v>
      </c>
      <c r="H27" s="617">
        <v>22</v>
      </c>
    </row>
    <row r="28" s="594" customFormat="1" spans="1:8">
      <c r="A28" s="213" t="s">
        <v>7556</v>
      </c>
      <c r="B28" s="216"/>
      <c r="C28" s="216"/>
      <c r="D28" s="216"/>
      <c r="E28" s="210">
        <f t="shared" si="0"/>
        <v>0</v>
      </c>
      <c r="F28" s="619" t="str">
        <f t="shared" si="2"/>
        <v/>
      </c>
      <c r="G28" s="616">
        <f t="shared" si="1"/>
        <v>0</v>
      </c>
      <c r="H28" s="617">
        <v>23</v>
      </c>
    </row>
    <row r="29" s="594" customFormat="1" spans="1:8">
      <c r="A29" s="213" t="s">
        <v>7557</v>
      </c>
      <c r="B29" s="216"/>
      <c r="C29" s="216"/>
      <c r="D29" s="216"/>
      <c r="E29" s="210">
        <f t="shared" si="0"/>
        <v>0</v>
      </c>
      <c r="F29" s="619" t="str">
        <f t="shared" si="2"/>
        <v/>
      </c>
      <c r="G29" s="616">
        <f t="shared" si="1"/>
        <v>0</v>
      </c>
      <c r="H29" s="617">
        <v>24</v>
      </c>
    </row>
    <row r="30" s="594" customFormat="1" spans="1:8">
      <c r="A30" s="213" t="s">
        <v>7558</v>
      </c>
      <c r="B30" s="216"/>
      <c r="C30" s="216"/>
      <c r="D30" s="216"/>
      <c r="E30" s="210">
        <f t="shared" si="0"/>
        <v>0</v>
      </c>
      <c r="F30" s="619" t="str">
        <f t="shared" si="2"/>
        <v/>
      </c>
      <c r="G30" s="616">
        <f t="shared" si="1"/>
        <v>0</v>
      </c>
      <c r="H30" s="617">
        <v>25</v>
      </c>
    </row>
    <row r="31" s="594" customFormat="1" ht="30" spans="1:8">
      <c r="A31" s="213" t="s">
        <v>7559</v>
      </c>
      <c r="B31" s="216"/>
      <c r="C31" s="216"/>
      <c r="D31" s="216"/>
      <c r="E31" s="210">
        <f t="shared" si="0"/>
        <v>0</v>
      </c>
      <c r="F31" s="619" t="str">
        <f t="shared" si="2"/>
        <v/>
      </c>
      <c r="G31" s="616">
        <f t="shared" si="1"/>
        <v>0</v>
      </c>
      <c r="H31" s="617">
        <v>26</v>
      </c>
    </row>
    <row r="32" s="594" customFormat="1" spans="1:8">
      <c r="A32" s="209" t="s">
        <v>7560</v>
      </c>
      <c r="B32" s="216">
        <f>SUM(B33:B35)</f>
        <v>0</v>
      </c>
      <c r="C32" s="216">
        <f>SUM(C33:C35)</f>
        <v>0</v>
      </c>
      <c r="D32" s="216">
        <f>SUM(D33:D35)</f>
        <v>0</v>
      </c>
      <c r="E32" s="210">
        <f t="shared" si="0"/>
        <v>0</v>
      </c>
      <c r="F32" s="619" t="str">
        <f t="shared" si="2"/>
        <v/>
      </c>
      <c r="G32" s="616">
        <f t="shared" si="1"/>
        <v>0</v>
      </c>
      <c r="H32" s="617">
        <v>27</v>
      </c>
    </row>
    <row r="33" s="594" customFormat="1" spans="1:8">
      <c r="A33" s="213" t="s">
        <v>7561</v>
      </c>
      <c r="B33" s="216"/>
      <c r="C33" s="216"/>
      <c r="D33" s="216"/>
      <c r="E33" s="210">
        <f t="shared" si="0"/>
        <v>0</v>
      </c>
      <c r="F33" s="619" t="str">
        <f t="shared" si="2"/>
        <v/>
      </c>
      <c r="G33" s="616">
        <f t="shared" si="1"/>
        <v>0</v>
      </c>
      <c r="H33" s="617">
        <v>28</v>
      </c>
    </row>
    <row r="34" s="594" customFormat="1" spans="1:8">
      <c r="A34" s="213" t="s">
        <v>7562</v>
      </c>
      <c r="B34" s="215"/>
      <c r="C34" s="215"/>
      <c r="D34" s="215"/>
      <c r="E34" s="210">
        <f t="shared" si="0"/>
        <v>0</v>
      </c>
      <c r="F34" s="619" t="str">
        <f t="shared" si="2"/>
        <v/>
      </c>
      <c r="G34" s="616">
        <f t="shared" si="1"/>
        <v>0</v>
      </c>
      <c r="H34" s="617">
        <v>29</v>
      </c>
    </row>
    <row r="35" s="594" customFormat="1" spans="1:8">
      <c r="A35" s="213" t="s">
        <v>7563</v>
      </c>
      <c r="B35" s="215"/>
      <c r="C35" s="215"/>
      <c r="D35" s="215"/>
      <c r="E35" s="210">
        <f t="shared" si="0"/>
        <v>0</v>
      </c>
      <c r="F35" s="619" t="str">
        <f t="shared" si="2"/>
        <v/>
      </c>
      <c r="G35" s="616">
        <f t="shared" si="1"/>
        <v>0</v>
      </c>
      <c r="H35" s="617">
        <v>30</v>
      </c>
    </row>
    <row r="36" s="594" customFormat="1" spans="1:8">
      <c r="A36" s="209" t="s">
        <v>7564</v>
      </c>
      <c r="B36" s="216">
        <v>26</v>
      </c>
      <c r="C36" s="216">
        <v>10</v>
      </c>
      <c r="D36" s="194">
        <v>155</v>
      </c>
      <c r="E36" s="194">
        <f t="shared" si="0"/>
        <v>129</v>
      </c>
      <c r="F36" s="620">
        <f t="shared" ref="F36:F41" si="3">IF(B36=0,0,E36/B36)</f>
        <v>4.962</v>
      </c>
      <c r="G36" s="620">
        <f t="shared" ref="G36:G41" si="4">IF(C36=0,0,D36/C36)</f>
        <v>15.5</v>
      </c>
      <c r="H36" s="617">
        <v>31</v>
      </c>
    </row>
    <row r="37" s="594" customFormat="1" spans="1:8">
      <c r="A37" s="218" t="s">
        <v>7565</v>
      </c>
      <c r="B37" s="210">
        <f>SUM(B6,B21,B26,B32,B36)</f>
        <v>26</v>
      </c>
      <c r="C37" s="210">
        <f>SUM(C6,C21,C26,C32,C36)</f>
        <v>10</v>
      </c>
      <c r="D37" s="198">
        <f>SUM(D6,D21,D26,D32,D36)</f>
        <v>155</v>
      </c>
      <c r="E37" s="198">
        <f t="shared" si="0"/>
        <v>129</v>
      </c>
      <c r="F37" s="621">
        <f t="shared" si="3"/>
        <v>4.962</v>
      </c>
      <c r="G37" s="621">
        <f t="shared" si="4"/>
        <v>15.5</v>
      </c>
      <c r="H37" s="617">
        <v>32</v>
      </c>
    </row>
    <row r="38" s="594" customFormat="1" spans="1:8">
      <c r="A38" s="220" t="s">
        <v>7566</v>
      </c>
      <c r="B38" s="216">
        <v>32</v>
      </c>
      <c r="C38" s="194">
        <v>32</v>
      </c>
      <c r="D38" s="194">
        <v>32</v>
      </c>
      <c r="E38" s="194">
        <f t="shared" si="0"/>
        <v>0</v>
      </c>
      <c r="F38" s="620">
        <f t="shared" si="3"/>
        <v>0</v>
      </c>
      <c r="G38" s="620">
        <f t="shared" si="4"/>
        <v>1</v>
      </c>
      <c r="H38" s="617">
        <v>33</v>
      </c>
    </row>
    <row r="39" s="594" customFormat="1" spans="1:8">
      <c r="A39" s="220" t="s">
        <v>7567</v>
      </c>
      <c r="B39" s="194">
        <v>0</v>
      </c>
      <c r="C39" s="194"/>
      <c r="D39" s="194"/>
      <c r="E39" s="198">
        <f t="shared" si="0"/>
        <v>0</v>
      </c>
      <c r="F39" s="621">
        <f t="shared" si="3"/>
        <v>0</v>
      </c>
      <c r="G39" s="621">
        <f t="shared" si="4"/>
        <v>0</v>
      </c>
      <c r="H39" s="617">
        <v>34</v>
      </c>
    </row>
    <row r="40" s="594" customFormat="1" spans="1:8">
      <c r="A40" s="220" t="s">
        <v>7568</v>
      </c>
      <c r="B40" s="194">
        <v>0</v>
      </c>
      <c r="C40" s="194"/>
      <c r="D40" s="194"/>
      <c r="E40" s="198">
        <f t="shared" si="0"/>
        <v>0</v>
      </c>
      <c r="F40" s="621">
        <f t="shared" si="3"/>
        <v>0</v>
      </c>
      <c r="G40" s="621">
        <f t="shared" si="4"/>
        <v>0</v>
      </c>
      <c r="H40" s="617">
        <v>35</v>
      </c>
    </row>
    <row r="41" s="595" customFormat="1" spans="1:8">
      <c r="A41" s="622" t="s">
        <v>7569</v>
      </c>
      <c r="B41" s="198">
        <f>SUM(B37:B40)</f>
        <v>58</v>
      </c>
      <c r="C41" s="198">
        <f>SUM(C37:C40)</f>
        <v>42</v>
      </c>
      <c r="D41" s="198">
        <f>SUM(D37:D40)</f>
        <v>187</v>
      </c>
      <c r="E41" s="198">
        <f t="shared" si="0"/>
        <v>129</v>
      </c>
      <c r="F41" s="621">
        <f t="shared" si="3"/>
        <v>2.224</v>
      </c>
      <c r="G41" s="621">
        <f t="shared" si="4"/>
        <v>4.452</v>
      </c>
      <c r="H41" s="617">
        <v>36</v>
      </c>
    </row>
  </sheetData>
  <mergeCells count="5">
    <mergeCell ref="A2:G2"/>
    <mergeCell ref="F3:G3"/>
    <mergeCell ref="C4:D4"/>
    <mergeCell ref="E4:G4"/>
    <mergeCell ref="A4:A5"/>
  </mergeCells>
  <printOptions horizontalCentered="1"/>
  <pageMargins left="0.511805555555556" right="0.511805555555556" top="0.708333333333333" bottom="0.708333333333333" header="0" footer="0"/>
  <pageSetup paperSize="9" firstPageNumber="18" orientation="portrait" blackAndWhite="1" useFirstPageNumber="1" horizontalDpi="600" verticalDpi="600"/>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theme="9"/>
  </sheetPr>
  <dimension ref="A1:IV42"/>
  <sheetViews>
    <sheetView showZeros="0" workbookViewId="0">
      <selection activeCell="L355" sqref="L355:L388"/>
    </sheetView>
  </sheetViews>
  <sheetFormatPr defaultColWidth="8.8" defaultRowHeight="18.75"/>
  <cols>
    <col min="1" max="1" width="34.5" style="105" customWidth="1"/>
    <col min="2" max="2" width="7.75" style="106" customWidth="1"/>
    <col min="3" max="3" width="7.875" style="106" customWidth="1"/>
    <col min="4" max="4" width="7.75" style="106" customWidth="1"/>
    <col min="5" max="5" width="9.8" style="106" customWidth="1"/>
    <col min="6" max="6" width="8.5" style="178" customWidth="1"/>
    <col min="7" max="7" width="9.375" style="178" customWidth="1"/>
    <col min="8" max="8" width="17" style="106" customWidth="1"/>
    <col min="9" max="9" width="9" style="596"/>
    <col min="10" max="33" width="9" style="106"/>
    <col min="34" max="225" width="8.75" style="106" customWidth="1"/>
    <col min="226" max="252" width="9" style="106"/>
    <col min="253" max="16384" width="9" style="70"/>
  </cols>
  <sheetData>
    <row r="1" s="106" customFormat="1" ht="17" customHeight="1" spans="1:9">
      <c r="A1" s="597" t="s">
        <v>7570</v>
      </c>
      <c r="F1" s="178"/>
      <c r="G1" s="178"/>
      <c r="I1" s="596"/>
    </row>
    <row r="2" s="106" customFormat="1" ht="25" customHeight="1" spans="1:9">
      <c r="A2" s="99" t="s">
        <v>7571</v>
      </c>
      <c r="B2" s="100"/>
      <c r="C2" s="100"/>
      <c r="D2" s="100"/>
      <c r="E2" s="100"/>
      <c r="F2" s="102"/>
      <c r="G2" s="102"/>
      <c r="H2" s="185"/>
      <c r="I2" s="596"/>
    </row>
    <row r="3" s="106" customFormat="1" ht="17" customHeight="1" spans="1:9">
      <c r="A3" s="207"/>
      <c r="B3" s="598"/>
      <c r="C3" s="598"/>
      <c r="D3" s="598"/>
      <c r="E3" s="156"/>
      <c r="F3" s="108" t="s">
        <v>7533</v>
      </c>
      <c r="G3" s="108"/>
      <c r="I3" s="596"/>
    </row>
    <row r="4" s="594" customFormat="1" ht="22" customHeight="1" spans="1:9">
      <c r="A4" s="263" t="s">
        <v>4079</v>
      </c>
      <c r="B4" s="14" t="s">
        <v>4080</v>
      </c>
      <c r="C4" s="110" t="s">
        <v>4081</v>
      </c>
      <c r="D4" s="569"/>
      <c r="E4" s="555" t="s">
        <v>4631</v>
      </c>
      <c r="F4" s="571"/>
      <c r="G4" s="572"/>
      <c r="I4" s="596"/>
    </row>
    <row r="5" s="594" customFormat="1" ht="35" customHeight="1" spans="1:9">
      <c r="A5" s="114"/>
      <c r="B5" s="13" t="s">
        <v>4632</v>
      </c>
      <c r="C5" s="13" t="s">
        <v>4633</v>
      </c>
      <c r="D5" s="13" t="s">
        <v>4634</v>
      </c>
      <c r="E5" s="13" t="s">
        <v>4087</v>
      </c>
      <c r="F5" s="15" t="s">
        <v>4088</v>
      </c>
      <c r="G5" s="15" t="s">
        <v>4089</v>
      </c>
      <c r="I5" s="596"/>
    </row>
    <row r="6" s="595" customFormat="1" spans="1:9">
      <c r="A6" s="599" t="s">
        <v>900</v>
      </c>
      <c r="B6" s="600">
        <f>SUM(B7:B8)</f>
        <v>0</v>
      </c>
      <c r="C6" s="600">
        <f>SUM(C7:C8)</f>
        <v>0</v>
      </c>
      <c r="D6" s="600">
        <f>SUM(D7:D8)</f>
        <v>0</v>
      </c>
      <c r="E6" s="600">
        <f t="shared" ref="E6:E42" si="0">D6-B6</f>
        <v>0</v>
      </c>
      <c r="F6" s="601">
        <f t="shared" ref="F6:F42" si="1">IF(B6=0,0,E6/B6)</f>
        <v>0</v>
      </c>
      <c r="G6" s="601">
        <f t="shared" ref="G6:G42" si="2">IF(C6=0,0,D6/C6)</f>
        <v>0</v>
      </c>
      <c r="I6" s="612">
        <v>1</v>
      </c>
    </row>
    <row r="7" s="594" customFormat="1" spans="1:9">
      <c r="A7" s="602" t="s">
        <v>946</v>
      </c>
      <c r="B7" s="603"/>
      <c r="C7" s="603"/>
      <c r="D7" s="603"/>
      <c r="E7" s="603">
        <f t="shared" si="0"/>
        <v>0</v>
      </c>
      <c r="F7" s="604">
        <f t="shared" si="1"/>
        <v>0</v>
      </c>
      <c r="G7" s="605">
        <f t="shared" si="2"/>
        <v>0</v>
      </c>
      <c r="I7" s="612">
        <v>1</v>
      </c>
    </row>
    <row r="8" s="594" customFormat="1" spans="1:9">
      <c r="A8" s="602" t="s">
        <v>1925</v>
      </c>
      <c r="B8" s="603"/>
      <c r="C8" s="603"/>
      <c r="D8" s="603"/>
      <c r="E8" s="603">
        <f t="shared" si="0"/>
        <v>0</v>
      </c>
      <c r="F8" s="604">
        <f t="shared" si="1"/>
        <v>0</v>
      </c>
      <c r="G8" s="605">
        <f t="shared" si="2"/>
        <v>0</v>
      </c>
      <c r="I8" s="612">
        <v>1</v>
      </c>
    </row>
    <row r="9" s="595" customFormat="1" spans="1:256">
      <c r="A9" s="599" t="s">
        <v>7572</v>
      </c>
      <c r="B9" s="600">
        <f>SUM(B10,B20,B29,B31,B35)</f>
        <v>32</v>
      </c>
      <c r="C9" s="600">
        <f>SUM(C10,C20,C29,C31,C35)</f>
        <v>32</v>
      </c>
      <c r="D9" s="600">
        <f>SUM(D10,D20,D29,D31,D35)</f>
        <v>32</v>
      </c>
      <c r="E9" s="600">
        <f t="shared" si="0"/>
        <v>0</v>
      </c>
      <c r="F9" s="606">
        <f t="shared" si="1"/>
        <v>0</v>
      </c>
      <c r="G9" s="605">
        <f t="shared" si="2"/>
        <v>1</v>
      </c>
      <c r="H9" s="204"/>
      <c r="I9" s="612">
        <v>1</v>
      </c>
      <c r="J9" s="204"/>
      <c r="K9" s="204"/>
      <c r="L9" s="204"/>
      <c r="M9" s="204"/>
      <c r="N9" s="204"/>
      <c r="O9" s="204"/>
      <c r="P9" s="204"/>
      <c r="Q9" s="204"/>
      <c r="R9" s="204"/>
      <c r="S9" s="204"/>
      <c r="T9" s="204"/>
      <c r="U9" s="204"/>
      <c r="V9" s="204"/>
      <c r="W9" s="204"/>
      <c r="X9" s="204"/>
      <c r="Y9" s="204"/>
      <c r="Z9" s="204"/>
      <c r="AA9" s="204"/>
      <c r="AB9" s="204"/>
      <c r="AC9" s="204"/>
      <c r="AD9" s="204"/>
      <c r="AE9" s="204"/>
      <c r="AF9" s="204"/>
      <c r="AG9" s="204"/>
      <c r="AH9" s="204"/>
      <c r="AI9" s="204"/>
      <c r="AJ9" s="204"/>
      <c r="AK9" s="204"/>
      <c r="AL9" s="204"/>
      <c r="AM9" s="204"/>
      <c r="AN9" s="204"/>
      <c r="AO9" s="204"/>
      <c r="AP9" s="204"/>
      <c r="AQ9" s="204"/>
      <c r="AR9" s="204"/>
      <c r="AS9" s="204"/>
      <c r="AT9" s="204"/>
      <c r="AU9" s="204"/>
      <c r="AV9" s="204"/>
      <c r="AW9" s="204"/>
      <c r="AX9" s="204"/>
      <c r="AY9" s="204"/>
      <c r="AZ9" s="204"/>
      <c r="BA9" s="204"/>
      <c r="BB9" s="204"/>
      <c r="BC9" s="204"/>
      <c r="BD9" s="204"/>
      <c r="BE9" s="204"/>
      <c r="BF9" s="204"/>
      <c r="BG9" s="204"/>
      <c r="BH9" s="204"/>
      <c r="BI9" s="204"/>
      <c r="BJ9" s="204"/>
      <c r="BK9" s="204"/>
      <c r="BL9" s="204"/>
      <c r="BM9" s="204"/>
      <c r="BN9" s="204"/>
      <c r="BO9" s="204"/>
      <c r="BP9" s="204"/>
      <c r="BQ9" s="204"/>
      <c r="BR9" s="204"/>
      <c r="BS9" s="204"/>
      <c r="BT9" s="204"/>
      <c r="BU9" s="204"/>
      <c r="BV9" s="204"/>
      <c r="BW9" s="204"/>
      <c r="BX9" s="204"/>
      <c r="BY9" s="204"/>
      <c r="BZ9" s="204"/>
      <c r="CA9" s="204"/>
      <c r="CB9" s="204"/>
      <c r="CC9" s="204"/>
      <c r="CD9" s="204"/>
      <c r="CE9" s="204"/>
      <c r="CF9" s="204"/>
      <c r="CG9" s="204"/>
      <c r="CH9" s="204"/>
      <c r="CI9" s="204"/>
      <c r="CJ9" s="204"/>
      <c r="CK9" s="204"/>
      <c r="CL9" s="204"/>
      <c r="CM9" s="204"/>
      <c r="CN9" s="204"/>
      <c r="CO9" s="204"/>
      <c r="CP9" s="204"/>
      <c r="CQ9" s="204"/>
      <c r="CR9" s="204"/>
      <c r="CS9" s="204"/>
      <c r="CT9" s="204"/>
      <c r="CU9" s="204"/>
      <c r="CV9" s="204"/>
      <c r="CW9" s="204"/>
      <c r="CX9" s="204"/>
      <c r="CY9" s="204"/>
      <c r="CZ9" s="204"/>
      <c r="DA9" s="204"/>
      <c r="DB9" s="204"/>
      <c r="DC9" s="204"/>
      <c r="DD9" s="204"/>
      <c r="DE9" s="204"/>
      <c r="DF9" s="204"/>
      <c r="DG9" s="204"/>
      <c r="DH9" s="204"/>
      <c r="DI9" s="204"/>
      <c r="DJ9" s="204"/>
      <c r="DK9" s="204"/>
      <c r="DL9" s="204"/>
      <c r="DM9" s="204"/>
      <c r="DN9" s="204"/>
      <c r="DO9" s="204"/>
      <c r="DP9" s="204"/>
      <c r="DQ9" s="204"/>
      <c r="DR9" s="204"/>
      <c r="DS9" s="204"/>
      <c r="DT9" s="204"/>
      <c r="DU9" s="204"/>
      <c r="DV9" s="204"/>
      <c r="DW9" s="204"/>
      <c r="DX9" s="204"/>
      <c r="DY9" s="204"/>
      <c r="DZ9" s="204"/>
      <c r="EA9" s="204"/>
      <c r="EB9" s="204"/>
      <c r="EC9" s="204"/>
      <c r="ED9" s="204"/>
      <c r="EE9" s="204"/>
      <c r="EF9" s="204"/>
      <c r="EG9" s="204"/>
      <c r="EH9" s="204"/>
      <c r="EI9" s="204"/>
      <c r="EJ9" s="204"/>
      <c r="EK9" s="204"/>
      <c r="EL9" s="204"/>
      <c r="EM9" s="204"/>
      <c r="EN9" s="204"/>
      <c r="EO9" s="204"/>
      <c r="EP9" s="204"/>
      <c r="EQ9" s="204"/>
      <c r="ER9" s="204"/>
      <c r="ES9" s="204"/>
      <c r="ET9" s="204"/>
      <c r="EU9" s="204"/>
      <c r="EV9" s="204"/>
      <c r="EW9" s="204"/>
      <c r="EX9" s="204"/>
      <c r="EY9" s="204"/>
      <c r="EZ9" s="204"/>
      <c r="FA9" s="204"/>
      <c r="FB9" s="204"/>
      <c r="FC9" s="204"/>
      <c r="FD9" s="204"/>
      <c r="FE9" s="204"/>
      <c r="FF9" s="204"/>
      <c r="FG9" s="204"/>
      <c r="FH9" s="204"/>
      <c r="FI9" s="204"/>
      <c r="FJ9" s="204"/>
      <c r="FK9" s="204"/>
      <c r="FL9" s="204"/>
      <c r="FM9" s="204"/>
      <c r="FN9" s="204"/>
      <c r="FO9" s="204"/>
      <c r="FP9" s="204"/>
      <c r="FQ9" s="204"/>
      <c r="FR9" s="204"/>
      <c r="FS9" s="204"/>
      <c r="FT9" s="204"/>
      <c r="FU9" s="204"/>
      <c r="FV9" s="204"/>
      <c r="FW9" s="204"/>
      <c r="FX9" s="204"/>
      <c r="FY9" s="204"/>
      <c r="FZ9" s="204"/>
      <c r="GA9" s="204"/>
      <c r="GB9" s="204"/>
      <c r="GC9" s="204"/>
      <c r="GD9" s="204"/>
      <c r="GE9" s="204"/>
      <c r="GF9" s="204"/>
      <c r="GG9" s="204"/>
      <c r="GH9" s="204"/>
      <c r="GI9" s="204"/>
      <c r="GJ9" s="204"/>
      <c r="GK9" s="204"/>
      <c r="GL9" s="204"/>
      <c r="GM9" s="204"/>
      <c r="GN9" s="204"/>
      <c r="GO9" s="204"/>
      <c r="GP9" s="204"/>
      <c r="GQ9" s="204"/>
      <c r="GR9" s="204"/>
      <c r="GS9" s="204"/>
      <c r="GT9" s="204"/>
      <c r="GU9" s="204"/>
      <c r="GV9" s="204"/>
      <c r="GW9" s="204"/>
      <c r="GX9" s="204"/>
      <c r="GY9" s="204"/>
      <c r="GZ9" s="204"/>
      <c r="HA9" s="204"/>
      <c r="HB9" s="204"/>
      <c r="HC9" s="204"/>
      <c r="HD9" s="204"/>
      <c r="HE9" s="204"/>
      <c r="HF9" s="204"/>
      <c r="HG9" s="204"/>
      <c r="HH9" s="204"/>
      <c r="HI9" s="204"/>
      <c r="HJ9" s="204"/>
      <c r="HK9" s="204"/>
      <c r="HL9" s="204"/>
      <c r="HM9" s="204"/>
      <c r="HN9" s="204"/>
      <c r="HO9" s="204"/>
      <c r="HP9" s="204"/>
      <c r="HQ9" s="204"/>
      <c r="HR9" s="204"/>
      <c r="HS9" s="204"/>
      <c r="HT9" s="204"/>
      <c r="HU9" s="204"/>
      <c r="HV9" s="204"/>
      <c r="HW9" s="204"/>
      <c r="HX9" s="204"/>
      <c r="HY9" s="204"/>
      <c r="HZ9" s="204"/>
      <c r="IA9" s="204"/>
      <c r="IB9" s="204"/>
      <c r="IC9" s="204"/>
      <c r="ID9" s="204"/>
      <c r="IE9" s="204"/>
      <c r="IF9" s="204"/>
      <c r="IG9" s="204"/>
      <c r="IH9" s="204"/>
      <c r="II9" s="204"/>
      <c r="IJ9" s="204"/>
      <c r="IK9" s="204"/>
      <c r="IL9" s="204"/>
      <c r="IM9" s="204"/>
      <c r="IN9" s="204"/>
      <c r="IO9" s="204"/>
      <c r="IP9" s="204"/>
      <c r="IQ9" s="204"/>
      <c r="IR9" s="204"/>
      <c r="IS9" s="74"/>
      <c r="IT9" s="74"/>
      <c r="IU9" s="74"/>
      <c r="IV9" s="74"/>
    </row>
    <row r="10" s="595" customFormat="1" spans="1:256">
      <c r="A10" s="607" t="s">
        <v>7573</v>
      </c>
      <c r="B10" s="600">
        <f>SUM(B11:B19)</f>
        <v>32</v>
      </c>
      <c r="C10" s="600">
        <f>SUM(C11:C19)</f>
        <v>32</v>
      </c>
      <c r="D10" s="600">
        <f>SUM(D11:D19)</f>
        <v>32</v>
      </c>
      <c r="E10" s="600">
        <f>SUM(E11:E19)</f>
        <v>0</v>
      </c>
      <c r="F10" s="600">
        <f>SUM(F11:F19)</f>
        <v>0</v>
      </c>
      <c r="G10" s="605">
        <f t="shared" si="2"/>
        <v>1</v>
      </c>
      <c r="H10" s="204"/>
      <c r="I10" s="612">
        <v>1</v>
      </c>
      <c r="J10" s="204"/>
      <c r="K10" s="204"/>
      <c r="L10" s="204"/>
      <c r="M10" s="204"/>
      <c r="N10" s="204"/>
      <c r="O10" s="204"/>
      <c r="P10" s="204"/>
      <c r="Q10" s="204"/>
      <c r="R10" s="204"/>
      <c r="S10" s="204"/>
      <c r="T10" s="204"/>
      <c r="U10" s="204"/>
      <c r="V10" s="204"/>
      <c r="W10" s="204"/>
      <c r="X10" s="204"/>
      <c r="Y10" s="204"/>
      <c r="Z10" s="204"/>
      <c r="AA10" s="204"/>
      <c r="AB10" s="204"/>
      <c r="AC10" s="204"/>
      <c r="AD10" s="204"/>
      <c r="AE10" s="204"/>
      <c r="AF10" s="204"/>
      <c r="AG10" s="204"/>
      <c r="AH10" s="204"/>
      <c r="AI10" s="204"/>
      <c r="AJ10" s="204"/>
      <c r="AK10" s="204"/>
      <c r="AL10" s="204"/>
      <c r="AM10" s="204"/>
      <c r="AN10" s="204"/>
      <c r="AO10" s="204"/>
      <c r="AP10" s="204"/>
      <c r="AQ10" s="204"/>
      <c r="AR10" s="204"/>
      <c r="AS10" s="204"/>
      <c r="AT10" s="204"/>
      <c r="AU10" s="204"/>
      <c r="AV10" s="204"/>
      <c r="AW10" s="204"/>
      <c r="AX10" s="204"/>
      <c r="AY10" s="204"/>
      <c r="AZ10" s="204"/>
      <c r="BA10" s="204"/>
      <c r="BB10" s="204"/>
      <c r="BC10" s="204"/>
      <c r="BD10" s="204"/>
      <c r="BE10" s="204"/>
      <c r="BF10" s="204"/>
      <c r="BG10" s="204"/>
      <c r="BH10" s="204"/>
      <c r="BI10" s="204"/>
      <c r="BJ10" s="204"/>
      <c r="BK10" s="204"/>
      <c r="BL10" s="204"/>
      <c r="BM10" s="204"/>
      <c r="BN10" s="204"/>
      <c r="BO10" s="204"/>
      <c r="BP10" s="204"/>
      <c r="BQ10" s="204"/>
      <c r="BR10" s="204"/>
      <c r="BS10" s="204"/>
      <c r="BT10" s="204"/>
      <c r="BU10" s="204"/>
      <c r="BV10" s="204"/>
      <c r="BW10" s="204"/>
      <c r="BX10" s="204"/>
      <c r="BY10" s="204"/>
      <c r="BZ10" s="204"/>
      <c r="CA10" s="204"/>
      <c r="CB10" s="204"/>
      <c r="CC10" s="204"/>
      <c r="CD10" s="204"/>
      <c r="CE10" s="204"/>
      <c r="CF10" s="204"/>
      <c r="CG10" s="204"/>
      <c r="CH10" s="204"/>
      <c r="CI10" s="204"/>
      <c r="CJ10" s="204"/>
      <c r="CK10" s="204"/>
      <c r="CL10" s="204"/>
      <c r="CM10" s="204"/>
      <c r="CN10" s="204"/>
      <c r="CO10" s="204"/>
      <c r="CP10" s="204"/>
      <c r="CQ10" s="204"/>
      <c r="CR10" s="204"/>
      <c r="CS10" s="204"/>
      <c r="CT10" s="204"/>
      <c r="CU10" s="204"/>
      <c r="CV10" s="204"/>
      <c r="CW10" s="204"/>
      <c r="CX10" s="204"/>
      <c r="CY10" s="204"/>
      <c r="CZ10" s="204"/>
      <c r="DA10" s="204"/>
      <c r="DB10" s="204"/>
      <c r="DC10" s="204"/>
      <c r="DD10" s="204"/>
      <c r="DE10" s="204"/>
      <c r="DF10" s="204"/>
      <c r="DG10" s="204"/>
      <c r="DH10" s="204"/>
      <c r="DI10" s="204"/>
      <c r="DJ10" s="204"/>
      <c r="DK10" s="204"/>
      <c r="DL10" s="204"/>
      <c r="DM10" s="204"/>
      <c r="DN10" s="204"/>
      <c r="DO10" s="204"/>
      <c r="DP10" s="204"/>
      <c r="DQ10" s="204"/>
      <c r="DR10" s="204"/>
      <c r="DS10" s="204"/>
      <c r="DT10" s="204"/>
      <c r="DU10" s="204"/>
      <c r="DV10" s="204"/>
      <c r="DW10" s="204"/>
      <c r="DX10" s="204"/>
      <c r="DY10" s="204"/>
      <c r="DZ10" s="204"/>
      <c r="EA10" s="204"/>
      <c r="EB10" s="204"/>
      <c r="EC10" s="204"/>
      <c r="ED10" s="204"/>
      <c r="EE10" s="204"/>
      <c r="EF10" s="204"/>
      <c r="EG10" s="204"/>
      <c r="EH10" s="204"/>
      <c r="EI10" s="204"/>
      <c r="EJ10" s="204"/>
      <c r="EK10" s="204"/>
      <c r="EL10" s="204"/>
      <c r="EM10" s="204"/>
      <c r="EN10" s="204"/>
      <c r="EO10" s="204"/>
      <c r="EP10" s="204"/>
      <c r="EQ10" s="204"/>
      <c r="ER10" s="204"/>
      <c r="ES10" s="204"/>
      <c r="ET10" s="204"/>
      <c r="EU10" s="204"/>
      <c r="EV10" s="204"/>
      <c r="EW10" s="204"/>
      <c r="EX10" s="204"/>
      <c r="EY10" s="204"/>
      <c r="EZ10" s="204"/>
      <c r="FA10" s="204"/>
      <c r="FB10" s="204"/>
      <c r="FC10" s="204"/>
      <c r="FD10" s="204"/>
      <c r="FE10" s="204"/>
      <c r="FF10" s="204"/>
      <c r="FG10" s="204"/>
      <c r="FH10" s="204"/>
      <c r="FI10" s="204"/>
      <c r="FJ10" s="204"/>
      <c r="FK10" s="204"/>
      <c r="FL10" s="204"/>
      <c r="FM10" s="204"/>
      <c r="FN10" s="204"/>
      <c r="FO10" s="204"/>
      <c r="FP10" s="204"/>
      <c r="FQ10" s="204"/>
      <c r="FR10" s="204"/>
      <c r="FS10" s="204"/>
      <c r="FT10" s="204"/>
      <c r="FU10" s="204"/>
      <c r="FV10" s="204"/>
      <c r="FW10" s="204"/>
      <c r="FX10" s="204"/>
      <c r="FY10" s="204"/>
      <c r="FZ10" s="204"/>
      <c r="GA10" s="204"/>
      <c r="GB10" s="204"/>
      <c r="GC10" s="204"/>
      <c r="GD10" s="204"/>
      <c r="GE10" s="204"/>
      <c r="GF10" s="204"/>
      <c r="GG10" s="204"/>
      <c r="GH10" s="204"/>
      <c r="GI10" s="204"/>
      <c r="GJ10" s="204"/>
      <c r="GK10" s="204"/>
      <c r="GL10" s="204"/>
      <c r="GM10" s="204"/>
      <c r="GN10" s="204"/>
      <c r="GO10" s="204"/>
      <c r="GP10" s="204"/>
      <c r="GQ10" s="204"/>
      <c r="GR10" s="204"/>
      <c r="GS10" s="204"/>
      <c r="GT10" s="204"/>
      <c r="GU10" s="204"/>
      <c r="GV10" s="204"/>
      <c r="GW10" s="204"/>
      <c r="GX10" s="204"/>
      <c r="GY10" s="204"/>
      <c r="GZ10" s="204"/>
      <c r="HA10" s="204"/>
      <c r="HB10" s="204"/>
      <c r="HC10" s="204"/>
      <c r="HD10" s="204"/>
      <c r="HE10" s="204"/>
      <c r="HF10" s="204"/>
      <c r="HG10" s="204"/>
      <c r="HH10" s="204"/>
      <c r="HI10" s="204"/>
      <c r="HJ10" s="204"/>
      <c r="HK10" s="204"/>
      <c r="HL10" s="204"/>
      <c r="HM10" s="204"/>
      <c r="HN10" s="204"/>
      <c r="HO10" s="204"/>
      <c r="HP10" s="204"/>
      <c r="HQ10" s="204"/>
      <c r="HR10" s="204"/>
      <c r="HS10" s="204"/>
      <c r="HT10" s="204"/>
      <c r="HU10" s="204"/>
      <c r="HV10" s="204"/>
      <c r="HW10" s="204"/>
      <c r="HX10" s="204"/>
      <c r="HY10" s="204"/>
      <c r="HZ10" s="204"/>
      <c r="IA10" s="204"/>
      <c r="IB10" s="204"/>
      <c r="IC10" s="204"/>
      <c r="ID10" s="204"/>
      <c r="IE10" s="204"/>
      <c r="IF10" s="204"/>
      <c r="IG10" s="204"/>
      <c r="IH10" s="204"/>
      <c r="II10" s="204"/>
      <c r="IJ10" s="204"/>
      <c r="IK10" s="204"/>
      <c r="IL10" s="204"/>
      <c r="IM10" s="204"/>
      <c r="IN10" s="204"/>
      <c r="IO10" s="204"/>
      <c r="IP10" s="204"/>
      <c r="IQ10" s="204"/>
      <c r="IR10" s="204"/>
      <c r="IS10" s="74"/>
      <c r="IT10" s="74"/>
      <c r="IU10" s="74"/>
      <c r="IV10" s="74"/>
    </row>
    <row r="11" s="594" customFormat="1" spans="1:9">
      <c r="A11" s="608" t="s">
        <v>1928</v>
      </c>
      <c r="B11" s="603"/>
      <c r="C11" s="603"/>
      <c r="D11" s="603"/>
      <c r="E11" s="603">
        <f t="shared" si="0"/>
        <v>0</v>
      </c>
      <c r="F11" s="604">
        <f t="shared" si="1"/>
        <v>0</v>
      </c>
      <c r="G11" s="605">
        <f t="shared" si="2"/>
        <v>0</v>
      </c>
      <c r="I11" s="612">
        <v>1</v>
      </c>
    </row>
    <row r="12" s="594" customFormat="1" spans="1:9">
      <c r="A12" s="608" t="s">
        <v>1929</v>
      </c>
      <c r="B12" s="603"/>
      <c r="C12" s="603"/>
      <c r="D12" s="603"/>
      <c r="E12" s="603">
        <f t="shared" si="0"/>
        <v>0</v>
      </c>
      <c r="F12" s="604">
        <f t="shared" si="1"/>
        <v>0</v>
      </c>
      <c r="G12" s="605">
        <f t="shared" si="2"/>
        <v>0</v>
      </c>
      <c r="I12" s="612">
        <v>1</v>
      </c>
    </row>
    <row r="13" s="594" customFormat="1" spans="1:9">
      <c r="A13" s="608" t="s">
        <v>1930</v>
      </c>
      <c r="B13" s="603"/>
      <c r="C13" s="603"/>
      <c r="D13" s="603"/>
      <c r="E13" s="603">
        <f t="shared" si="0"/>
        <v>0</v>
      </c>
      <c r="F13" s="604">
        <f t="shared" si="1"/>
        <v>0</v>
      </c>
      <c r="G13" s="605">
        <f t="shared" si="2"/>
        <v>0</v>
      </c>
      <c r="I13" s="612">
        <v>1</v>
      </c>
    </row>
    <row r="14" s="594" customFormat="1" ht="30" hidden="1" spans="1:9">
      <c r="A14" s="608" t="s">
        <v>1931</v>
      </c>
      <c r="B14" s="603"/>
      <c r="C14" s="603"/>
      <c r="D14" s="603"/>
      <c r="E14" s="603">
        <f t="shared" si="0"/>
        <v>0</v>
      </c>
      <c r="F14" s="604">
        <f t="shared" si="1"/>
        <v>0</v>
      </c>
      <c r="G14" s="605">
        <f t="shared" si="2"/>
        <v>0</v>
      </c>
      <c r="I14" s="612">
        <v>1</v>
      </c>
    </row>
    <row r="15" s="594" customFormat="1" ht="30" spans="1:9">
      <c r="A15" s="608" t="s">
        <v>1932</v>
      </c>
      <c r="B15" s="603">
        <v>32</v>
      </c>
      <c r="C15" s="603">
        <v>32</v>
      </c>
      <c r="D15" s="603">
        <v>32</v>
      </c>
      <c r="E15" s="603">
        <f t="shared" si="0"/>
        <v>0</v>
      </c>
      <c r="F15" s="604">
        <f t="shared" si="1"/>
        <v>0</v>
      </c>
      <c r="G15" s="609">
        <f t="shared" si="2"/>
        <v>1</v>
      </c>
      <c r="I15" s="612">
        <v>1</v>
      </c>
    </row>
    <row r="16" s="594" customFormat="1" spans="1:9">
      <c r="A16" s="608" t="s">
        <v>1933</v>
      </c>
      <c r="B16" s="603"/>
      <c r="C16" s="603"/>
      <c r="D16" s="603"/>
      <c r="E16" s="603">
        <f t="shared" si="0"/>
        <v>0</v>
      </c>
      <c r="F16" s="604">
        <f t="shared" si="1"/>
        <v>0</v>
      </c>
      <c r="G16" s="605">
        <f t="shared" si="2"/>
        <v>0</v>
      </c>
      <c r="I16" s="612">
        <v>1</v>
      </c>
    </row>
    <row r="17" s="594" customFormat="1" spans="1:9">
      <c r="A17" s="608" t="s">
        <v>1934</v>
      </c>
      <c r="B17" s="603"/>
      <c r="C17" s="603"/>
      <c r="D17" s="603"/>
      <c r="E17" s="603">
        <f t="shared" si="0"/>
        <v>0</v>
      </c>
      <c r="F17" s="604">
        <f t="shared" si="1"/>
        <v>0</v>
      </c>
      <c r="G17" s="605">
        <f t="shared" si="2"/>
        <v>0</v>
      </c>
      <c r="I17" s="612">
        <v>1</v>
      </c>
    </row>
    <row r="18" s="594" customFormat="1" spans="1:9">
      <c r="A18" s="608" t="s">
        <v>1935</v>
      </c>
      <c r="B18" s="603"/>
      <c r="C18" s="603"/>
      <c r="D18" s="603"/>
      <c r="E18" s="603">
        <f t="shared" si="0"/>
        <v>0</v>
      </c>
      <c r="F18" s="604">
        <f t="shared" si="1"/>
        <v>0</v>
      </c>
      <c r="G18" s="605">
        <f t="shared" si="2"/>
        <v>0</v>
      </c>
      <c r="I18" s="612">
        <v>1</v>
      </c>
    </row>
    <row r="19" s="594" customFormat="1" ht="30" hidden="1" spans="1:9">
      <c r="A19" s="608" t="s">
        <v>1937</v>
      </c>
      <c r="B19" s="603"/>
      <c r="C19" s="603"/>
      <c r="D19" s="603"/>
      <c r="E19" s="603">
        <f t="shared" si="0"/>
        <v>0</v>
      </c>
      <c r="F19" s="604">
        <f t="shared" si="1"/>
        <v>0</v>
      </c>
      <c r="G19" s="605">
        <f t="shared" si="2"/>
        <v>0</v>
      </c>
      <c r="I19" s="612">
        <v>1</v>
      </c>
    </row>
    <row r="20" s="594" customFormat="1" spans="1:9">
      <c r="A20" s="607" t="s">
        <v>1938</v>
      </c>
      <c r="B20" s="603">
        <f>SUM(B21:B28)</f>
        <v>0</v>
      </c>
      <c r="C20" s="603"/>
      <c r="D20" s="603">
        <f>SUM(D21:D28)</f>
        <v>0</v>
      </c>
      <c r="E20" s="603">
        <f t="shared" si="0"/>
        <v>0</v>
      </c>
      <c r="F20" s="604">
        <f t="shared" si="1"/>
        <v>0</v>
      </c>
      <c r="G20" s="605">
        <f t="shared" si="2"/>
        <v>0</v>
      </c>
      <c r="I20" s="612">
        <v>1</v>
      </c>
    </row>
    <row r="21" s="594" customFormat="1" spans="1:9">
      <c r="A21" s="608" t="s">
        <v>1939</v>
      </c>
      <c r="B21" s="603"/>
      <c r="C21" s="603"/>
      <c r="D21" s="603"/>
      <c r="E21" s="603">
        <f t="shared" si="0"/>
        <v>0</v>
      </c>
      <c r="F21" s="604">
        <f t="shared" si="1"/>
        <v>0</v>
      </c>
      <c r="G21" s="605">
        <f t="shared" si="2"/>
        <v>0</v>
      </c>
      <c r="I21" s="612">
        <v>1</v>
      </c>
    </row>
    <row r="22" s="594" customFormat="1" spans="1:9">
      <c r="A22" s="608" t="s">
        <v>1940</v>
      </c>
      <c r="B22" s="603"/>
      <c r="C22" s="603"/>
      <c r="D22" s="603"/>
      <c r="E22" s="603">
        <f t="shared" si="0"/>
        <v>0</v>
      </c>
      <c r="F22" s="604">
        <f t="shared" si="1"/>
        <v>0</v>
      </c>
      <c r="G22" s="605">
        <f t="shared" si="2"/>
        <v>0</v>
      </c>
      <c r="I22" s="612">
        <v>1</v>
      </c>
    </row>
    <row r="23" s="594" customFormat="1" spans="1:9">
      <c r="A23" s="608" t="s">
        <v>1941</v>
      </c>
      <c r="B23" s="603"/>
      <c r="C23" s="603"/>
      <c r="D23" s="603"/>
      <c r="E23" s="603">
        <f t="shared" si="0"/>
        <v>0</v>
      </c>
      <c r="F23" s="604">
        <f t="shared" si="1"/>
        <v>0</v>
      </c>
      <c r="G23" s="605">
        <f t="shared" si="2"/>
        <v>0</v>
      </c>
      <c r="I23" s="612">
        <v>1</v>
      </c>
    </row>
    <row r="24" s="594" customFormat="1" spans="1:9">
      <c r="A24" s="608" t="s">
        <v>1942</v>
      </c>
      <c r="B24" s="603"/>
      <c r="C24" s="603"/>
      <c r="D24" s="603"/>
      <c r="E24" s="603">
        <f t="shared" si="0"/>
        <v>0</v>
      </c>
      <c r="F24" s="604">
        <f t="shared" si="1"/>
        <v>0</v>
      </c>
      <c r="G24" s="605">
        <f t="shared" si="2"/>
        <v>0</v>
      </c>
      <c r="I24" s="612">
        <v>1</v>
      </c>
    </row>
    <row r="25" s="594" customFormat="1" hidden="1" spans="1:9">
      <c r="A25" s="608" t="s">
        <v>1943</v>
      </c>
      <c r="B25" s="603"/>
      <c r="C25" s="603"/>
      <c r="D25" s="603"/>
      <c r="E25" s="603">
        <f t="shared" si="0"/>
        <v>0</v>
      </c>
      <c r="F25" s="604">
        <f t="shared" si="1"/>
        <v>0</v>
      </c>
      <c r="G25" s="605">
        <f t="shared" si="2"/>
        <v>0</v>
      </c>
      <c r="I25" s="612">
        <v>1</v>
      </c>
    </row>
    <row r="26" s="594" customFormat="1" hidden="1" spans="1:9">
      <c r="A26" s="608" t="s">
        <v>1944</v>
      </c>
      <c r="B26" s="603"/>
      <c r="C26" s="603"/>
      <c r="D26" s="603"/>
      <c r="E26" s="603">
        <f t="shared" si="0"/>
        <v>0</v>
      </c>
      <c r="F26" s="604">
        <f t="shared" si="1"/>
        <v>0</v>
      </c>
      <c r="G26" s="605">
        <f t="shared" si="2"/>
        <v>0</v>
      </c>
      <c r="I26" s="612">
        <v>1</v>
      </c>
    </row>
    <row r="27" s="594" customFormat="1" hidden="1" spans="1:9">
      <c r="A27" s="608" t="s">
        <v>7574</v>
      </c>
      <c r="B27" s="603"/>
      <c r="C27" s="603"/>
      <c r="D27" s="603"/>
      <c r="E27" s="603">
        <f t="shared" si="0"/>
        <v>0</v>
      </c>
      <c r="F27" s="604">
        <f t="shared" si="1"/>
        <v>0</v>
      </c>
      <c r="G27" s="605">
        <f t="shared" si="2"/>
        <v>0</v>
      </c>
      <c r="I27" s="612">
        <v>1</v>
      </c>
    </row>
    <row r="28" s="594" customFormat="1" hidden="1" spans="1:9">
      <c r="A28" s="608" t="s">
        <v>1946</v>
      </c>
      <c r="B28" s="603"/>
      <c r="C28" s="603"/>
      <c r="D28" s="603"/>
      <c r="E28" s="603">
        <f t="shared" si="0"/>
        <v>0</v>
      </c>
      <c r="F28" s="604">
        <f t="shared" si="1"/>
        <v>0</v>
      </c>
      <c r="G28" s="605">
        <f t="shared" si="2"/>
        <v>0</v>
      </c>
      <c r="I28" s="612">
        <v>1</v>
      </c>
    </row>
    <row r="29" s="594" customFormat="1" spans="1:9">
      <c r="A29" s="607" t="s">
        <v>1947</v>
      </c>
      <c r="B29" s="603">
        <f>SUM(A30)</f>
        <v>0</v>
      </c>
      <c r="C29" s="603"/>
      <c r="D29" s="603">
        <f>SUM(B30)</f>
        <v>0</v>
      </c>
      <c r="E29" s="603">
        <f t="shared" si="0"/>
        <v>0</v>
      </c>
      <c r="F29" s="604">
        <f t="shared" si="1"/>
        <v>0</v>
      </c>
      <c r="G29" s="605">
        <f t="shared" si="2"/>
        <v>0</v>
      </c>
      <c r="I29" s="612">
        <v>1</v>
      </c>
    </row>
    <row r="30" s="594" customFormat="1" spans="1:9">
      <c r="A30" s="608" t="s">
        <v>1947</v>
      </c>
      <c r="B30" s="603"/>
      <c r="C30" s="603"/>
      <c r="D30" s="603"/>
      <c r="E30" s="603">
        <f t="shared" si="0"/>
        <v>0</v>
      </c>
      <c r="F30" s="604">
        <f t="shared" si="1"/>
        <v>0</v>
      </c>
      <c r="G30" s="605">
        <f t="shared" si="2"/>
        <v>0</v>
      </c>
      <c r="I30" s="612">
        <v>1</v>
      </c>
    </row>
    <row r="31" s="594" customFormat="1" spans="1:9">
      <c r="A31" s="608" t="s">
        <v>7575</v>
      </c>
      <c r="B31" s="603">
        <f>SUM(B32:B34)</f>
        <v>0</v>
      </c>
      <c r="C31" s="603"/>
      <c r="D31" s="603">
        <f>SUM(D32:D34)</f>
        <v>0</v>
      </c>
      <c r="E31" s="603">
        <f t="shared" si="0"/>
        <v>0</v>
      </c>
      <c r="F31" s="604">
        <f t="shared" si="1"/>
        <v>0</v>
      </c>
      <c r="G31" s="605">
        <f t="shared" si="2"/>
        <v>0</v>
      </c>
      <c r="I31" s="612">
        <v>1</v>
      </c>
    </row>
    <row r="32" s="594" customFormat="1" spans="1:9">
      <c r="A32" s="608" t="s">
        <v>7576</v>
      </c>
      <c r="B32" s="603"/>
      <c r="C32" s="603"/>
      <c r="D32" s="603"/>
      <c r="E32" s="603">
        <f t="shared" si="0"/>
        <v>0</v>
      </c>
      <c r="F32" s="604">
        <f t="shared" si="1"/>
        <v>0</v>
      </c>
      <c r="G32" s="605">
        <f t="shared" si="2"/>
        <v>0</v>
      </c>
      <c r="I32" s="612">
        <v>1</v>
      </c>
    </row>
    <row r="33" s="594" customFormat="1" spans="1:9">
      <c r="A33" s="608" t="s">
        <v>7577</v>
      </c>
      <c r="B33" s="603"/>
      <c r="C33" s="603"/>
      <c r="D33" s="603"/>
      <c r="E33" s="603">
        <f t="shared" si="0"/>
        <v>0</v>
      </c>
      <c r="F33" s="604">
        <f t="shared" si="1"/>
        <v>0</v>
      </c>
      <c r="G33" s="605">
        <f t="shared" si="2"/>
        <v>0</v>
      </c>
      <c r="I33" s="612">
        <v>1</v>
      </c>
    </row>
    <row r="34" s="594" customFormat="1" spans="1:9">
      <c r="A34" s="607" t="s">
        <v>7578</v>
      </c>
      <c r="B34" s="603"/>
      <c r="C34" s="603"/>
      <c r="D34" s="603"/>
      <c r="E34" s="603">
        <f t="shared" si="0"/>
        <v>0</v>
      </c>
      <c r="F34" s="604">
        <f t="shared" si="1"/>
        <v>0</v>
      </c>
      <c r="G34" s="605">
        <f t="shared" si="2"/>
        <v>0</v>
      </c>
      <c r="I34" s="612">
        <v>1</v>
      </c>
    </row>
    <row r="35" s="594" customFormat="1" spans="1:9">
      <c r="A35" s="608" t="s">
        <v>1948</v>
      </c>
      <c r="B35" s="603">
        <f>SUM(B36)</f>
        <v>0</v>
      </c>
      <c r="C35" s="603"/>
      <c r="D35" s="603">
        <f>SUM(D36)</f>
        <v>0</v>
      </c>
      <c r="E35" s="603">
        <f t="shared" si="0"/>
        <v>0</v>
      </c>
      <c r="F35" s="604">
        <f t="shared" si="1"/>
        <v>0</v>
      </c>
      <c r="G35" s="605">
        <f t="shared" si="2"/>
        <v>0</v>
      </c>
      <c r="I35" s="612">
        <v>1</v>
      </c>
    </row>
    <row r="36" s="594" customFormat="1" spans="1:9">
      <c r="A36" s="608" t="s">
        <v>1948</v>
      </c>
      <c r="B36" s="603"/>
      <c r="C36" s="603"/>
      <c r="D36" s="603"/>
      <c r="E36" s="603">
        <f t="shared" si="0"/>
        <v>0</v>
      </c>
      <c r="F36" s="604">
        <f t="shared" si="1"/>
        <v>0</v>
      </c>
      <c r="G36" s="605">
        <f t="shared" si="2"/>
        <v>0</v>
      </c>
      <c r="I36" s="612">
        <v>1</v>
      </c>
    </row>
    <row r="37" s="594" customFormat="1" spans="1:9">
      <c r="A37" s="599" t="s">
        <v>7579</v>
      </c>
      <c r="B37" s="600">
        <f>SUM(B6,B9)</f>
        <v>32</v>
      </c>
      <c r="C37" s="600">
        <f>SUM(C6,C9)</f>
        <v>32</v>
      </c>
      <c r="D37" s="600">
        <f>SUM(D6,D9)</f>
        <v>32</v>
      </c>
      <c r="E37" s="600">
        <f t="shared" si="0"/>
        <v>0</v>
      </c>
      <c r="F37" s="601">
        <f t="shared" si="1"/>
        <v>0</v>
      </c>
      <c r="G37" s="601">
        <f t="shared" si="2"/>
        <v>1</v>
      </c>
      <c r="I37" s="612">
        <v>1</v>
      </c>
    </row>
    <row r="38" s="594" customFormat="1" spans="1:9">
      <c r="A38" s="602" t="s">
        <v>7580</v>
      </c>
      <c r="B38" s="603">
        <v>0</v>
      </c>
      <c r="C38" s="603"/>
      <c r="D38" s="603"/>
      <c r="E38" s="603">
        <f t="shared" si="0"/>
        <v>0</v>
      </c>
      <c r="F38" s="601">
        <f t="shared" si="1"/>
        <v>0</v>
      </c>
      <c r="G38" s="601">
        <f t="shared" si="2"/>
        <v>0</v>
      </c>
      <c r="I38" s="612">
        <v>1</v>
      </c>
    </row>
    <row r="39" s="594" customFormat="1" spans="1:9">
      <c r="A39" s="602" t="s">
        <v>7581</v>
      </c>
      <c r="B39" s="603">
        <v>26</v>
      </c>
      <c r="C39" s="603">
        <v>10</v>
      </c>
      <c r="D39" s="603">
        <v>155</v>
      </c>
      <c r="E39" s="603">
        <f t="shared" si="0"/>
        <v>129</v>
      </c>
      <c r="F39" s="610">
        <f t="shared" si="1"/>
        <v>4.962</v>
      </c>
      <c r="G39" s="610">
        <f t="shared" si="2"/>
        <v>15.5</v>
      </c>
      <c r="I39" s="612">
        <v>1</v>
      </c>
    </row>
    <row r="40" s="594" customFormat="1" spans="1:9">
      <c r="A40" s="602" t="s">
        <v>7582</v>
      </c>
      <c r="B40" s="603">
        <v>0</v>
      </c>
      <c r="C40" s="603"/>
      <c r="D40" s="603"/>
      <c r="E40" s="603">
        <f t="shared" si="0"/>
        <v>0</v>
      </c>
      <c r="F40" s="610">
        <f t="shared" si="1"/>
        <v>0</v>
      </c>
      <c r="G40" s="610">
        <f t="shared" si="2"/>
        <v>0</v>
      </c>
      <c r="I40" s="612">
        <v>1</v>
      </c>
    </row>
    <row r="41" s="594" customFormat="1" spans="1:9">
      <c r="A41" s="602" t="s">
        <v>7583</v>
      </c>
      <c r="B41" s="603">
        <f>表5.2024年国有资本经营预算收入执行情况表!B41-B37-B38-B39-B40</f>
        <v>0</v>
      </c>
      <c r="C41" s="603"/>
      <c r="D41" s="603"/>
      <c r="E41" s="603">
        <f t="shared" si="0"/>
        <v>0</v>
      </c>
      <c r="F41" s="601">
        <f t="shared" si="1"/>
        <v>0</v>
      </c>
      <c r="G41" s="601">
        <f t="shared" si="2"/>
        <v>0</v>
      </c>
      <c r="I41" s="612">
        <v>1</v>
      </c>
    </row>
    <row r="42" s="595" customFormat="1" spans="1:9">
      <c r="A42" s="611" t="s">
        <v>7584</v>
      </c>
      <c r="B42" s="600">
        <f>SUM(B37:B41)</f>
        <v>58</v>
      </c>
      <c r="C42" s="600">
        <f>SUM(C37:C41)</f>
        <v>42</v>
      </c>
      <c r="D42" s="600">
        <f>SUM(D37:D41)</f>
        <v>187</v>
      </c>
      <c r="E42" s="600">
        <f t="shared" si="0"/>
        <v>129</v>
      </c>
      <c r="F42" s="601">
        <f t="shared" si="1"/>
        <v>2.224</v>
      </c>
      <c r="G42" s="601">
        <f t="shared" si="2"/>
        <v>4.452</v>
      </c>
      <c r="I42" s="612">
        <v>1</v>
      </c>
    </row>
  </sheetData>
  <mergeCells count="5">
    <mergeCell ref="A2:G2"/>
    <mergeCell ref="F3:G3"/>
    <mergeCell ref="C4:D4"/>
    <mergeCell ref="E4:G4"/>
    <mergeCell ref="A4:A5"/>
  </mergeCells>
  <printOptions horizontalCentered="1"/>
  <pageMargins left="0.511805555555556" right="0.511805555555556" top="0.708333333333333" bottom="0.708333333333333" header="0" footer="0"/>
  <pageSetup paperSize="9" firstPageNumber="18" orientation="portrait" blackAndWhite="1" useFirstPageNumber="1" horizontalDpi="600" verticalDpi="600"/>
  <headerFooter alignWithMargins="0"/>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29</vt:i4>
      </vt:variant>
    </vt:vector>
  </HeadingPairs>
  <TitlesOfParts>
    <vt:vector size="29" baseType="lpstr">
      <vt:lpstr>YB01</vt:lpstr>
      <vt:lpstr>2024.12</vt:lpstr>
      <vt:lpstr>2023.12</vt:lpstr>
      <vt:lpstr>表1.2024年公共财政收入决算表</vt:lpstr>
      <vt:lpstr>表2.2024年公共财政支出决算表</vt:lpstr>
      <vt:lpstr>表3.2024年政府性基金预算收入决算表</vt:lpstr>
      <vt:lpstr>表4.2024年政府性基金预算支出决算表</vt:lpstr>
      <vt:lpstr>表5.2024年国有资本经营预算收入执行情况表</vt:lpstr>
      <vt:lpstr>表6.2024年国有资本经营预算支出执行情况表</vt:lpstr>
      <vt:lpstr>表7.2024年社会保险基金收入执行情况表</vt:lpstr>
      <vt:lpstr>表8.2024年社会保险基金支出执行情况表</vt:lpstr>
      <vt:lpstr>表9.2025年公共财政收入预算表 </vt:lpstr>
      <vt:lpstr>表10.2025年公共财政支出预算表</vt:lpstr>
      <vt:lpstr>10-2.部门预算上级项目明细表</vt:lpstr>
      <vt:lpstr>表10-2.2024项目支出（专项转移支付)</vt:lpstr>
      <vt:lpstr>表10-1.政府预算科目明细表</vt:lpstr>
      <vt:lpstr>表11.2025年政府性基金预算收入预算表</vt:lpstr>
      <vt:lpstr>表12.2025年政府性基金预算支出预算表 </vt:lpstr>
      <vt:lpstr>表12-1</vt:lpstr>
      <vt:lpstr>表13.2025年国有资本经营预算收入情况表</vt:lpstr>
      <vt:lpstr>表14.2025年国有资本经营支出预算情况表</vt:lpstr>
      <vt:lpstr>表15.2025年社会保险基金收入执行情况表</vt:lpstr>
      <vt:lpstr>表16.2025年社会保险基金支出执行情况表</vt:lpstr>
      <vt:lpstr>表17.2024年大姚县地方政府债务限额和余额情况表</vt:lpstr>
      <vt:lpstr>表18.2024年大姚县地方政府债务投向情况汇总表</vt:lpstr>
      <vt:lpstr>表19.2024年大姚县地方政府一般债务投向情况表</vt:lpstr>
      <vt:lpstr>表20.2024年大姚县地方政府专项债务投向情况表</vt:lpstr>
      <vt:lpstr>表21.2024年新增地方政府债券资金安排表</vt:lpstr>
      <vt:lpstr>表22.2025年大姚县地方政府债务限额和余额情况表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revision>1</cp:revision>
  <dcterms:created xsi:type="dcterms:W3CDTF">2004-02-12T01:53:00Z</dcterms:created>
  <cp:lastPrinted>2021-12-21T03:00:00Z</cp:lastPrinted>
  <dcterms:modified xsi:type="dcterms:W3CDTF">2025-02-25T09:01:51Z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2052-12.1.0.15358</vt:lpwstr>
  </property>
  <property fmtid="{D5CDD505-2E9C-101B-9397-08002B2CF9AE}" pid="3" name="KSORubyTemplateID">
    <vt:lpwstr>14</vt:lpwstr>
  </property>
  <property fmtid="{D5CDD505-2E9C-101B-9397-08002B2CF9AE}" pid="4" name="KSOReadingLayout">
    <vt:bool>true</vt:bool>
  </property>
  <property fmtid="{D5CDD505-2E9C-101B-9397-08002B2CF9AE}" pid="5" name="ICV">
    <vt:lpwstr>0435E32435A9492DA556FF55D688C613_13</vt:lpwstr>
  </property>
</Properties>
</file>